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64011"/>
  <bookViews>
    <workbookView xWindow="0" yWindow="0" windowWidth="22260" windowHeight="12645" activeTab="11"/>
  </bookViews>
  <sheets>
    <sheet name="汇总" sheetId="12" r:id="rId1"/>
    <sheet name="占比" sheetId="30" r:id="rId2"/>
    <sheet name="星级" sheetId="2" r:id="rId3"/>
    <sheet name="阶位" sheetId="4" r:id="rId4"/>
    <sheet name="战魄" sheetId="6" r:id="rId5"/>
    <sheet name="武魂" sheetId="13" r:id="rId6"/>
    <sheet name="众神殿" sheetId="14" r:id="rId7"/>
    <sheet name="精神空间" sheetId="10" r:id="rId8"/>
    <sheet name="好感度" sheetId="15" r:id="rId9"/>
    <sheet name="天赋" sheetId="11" r:id="rId10"/>
    <sheet name="化神" sheetId="16" r:id="rId11"/>
    <sheet name="魂骨" sheetId="17" r:id="rId12"/>
    <sheet name="魂环" sheetId="18" r:id="rId13"/>
    <sheet name="神兵" sheetId="19" r:id="rId14"/>
    <sheet name="魂核1" sheetId="26" r:id="rId15"/>
    <sheet name="魂师之魄1" sheetId="27" r:id="rId16"/>
    <sheet name="神器1" sheetId="28" r:id="rId17"/>
    <sheet name="魂兽1" sheetId="29" r:id="rId18"/>
    <sheet name=" " sheetId="20" r:id="rId19"/>
    <sheet name="魂核" sheetId="21" r:id="rId20"/>
    <sheet name="魂师之魄" sheetId="22" r:id="rId21"/>
    <sheet name="神器草稿" sheetId="24" r:id="rId22"/>
    <sheet name="魂兽" sheetId="25" r:id="rId23"/>
    <sheet name="数据整理1" sheetId="1" r:id="rId24"/>
    <sheet name="数据整理2" sheetId="5" r:id="rId25"/>
    <sheet name="武魂升阶" sheetId="7" r:id="rId26"/>
    <sheet name="武魂升星" sheetId="8" r:id="rId27"/>
    <sheet name="众神殿数据" sheetId="9" r:id="rId28"/>
  </sheets>
  <externalReferences>
    <externalReference r:id="rId29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N58" i="25" l="1"/>
  <c r="CO58" i="25"/>
  <c r="CP58" i="25"/>
  <c r="CQ58" i="25"/>
  <c r="CR58" i="25"/>
  <c r="CS58" i="25"/>
  <c r="CT58" i="25"/>
  <c r="CU58" i="25"/>
  <c r="CN59" i="25"/>
  <c r="CO59" i="25"/>
  <c r="CP59" i="25"/>
  <c r="CQ59" i="25"/>
  <c r="CR59" i="25"/>
  <c r="CS59" i="25"/>
  <c r="CT59" i="25"/>
  <c r="CU59" i="25"/>
  <c r="CN60" i="25"/>
  <c r="CO60" i="25"/>
  <c r="CP60" i="25"/>
  <c r="CQ60" i="25"/>
  <c r="CR60" i="25"/>
  <c r="CS60" i="25"/>
  <c r="CT60" i="25"/>
  <c r="CU60" i="25"/>
  <c r="CN61" i="25"/>
  <c r="CO61" i="25"/>
  <c r="CP61" i="25"/>
  <c r="CQ61" i="25"/>
  <c r="CR61" i="25"/>
  <c r="CS61" i="25"/>
  <c r="CT61" i="25"/>
  <c r="CU61" i="25"/>
  <c r="CN62" i="25"/>
  <c r="CO62" i="25"/>
  <c r="CP62" i="25"/>
  <c r="CQ62" i="25"/>
  <c r="CR62" i="25"/>
  <c r="CS62" i="25"/>
  <c r="CT62" i="25"/>
  <c r="CU62" i="25"/>
  <c r="CO57" i="25"/>
  <c r="CP57" i="25"/>
  <c r="CQ57" i="25"/>
  <c r="CR57" i="25"/>
  <c r="CS57" i="25"/>
  <c r="CT57" i="25"/>
  <c r="CU57" i="25"/>
  <c r="CN57" i="25"/>
  <c r="L62" i="21" l="1"/>
  <c r="L57" i="21" l="1"/>
  <c r="Q62" i="21"/>
  <c r="P62" i="21"/>
  <c r="O62" i="21"/>
  <c r="N62" i="21"/>
  <c r="M62" i="21"/>
  <c r="AJ102" i="19" l="1"/>
  <c r="AI102" i="19"/>
  <c r="AJ92" i="19"/>
  <c r="AI92" i="19"/>
  <c r="AA102" i="19"/>
  <c r="AA92" i="19"/>
  <c r="Z92" i="19"/>
  <c r="Z102" i="19"/>
  <c r="Y102" i="19"/>
  <c r="Y92" i="19"/>
  <c r="X102" i="19"/>
  <c r="X92" i="19"/>
  <c r="AJ82" i="19"/>
  <c r="AI82" i="19"/>
  <c r="AH82" i="19"/>
  <c r="AG82" i="19"/>
  <c r="AF82" i="19"/>
  <c r="AE82" i="19"/>
  <c r="AD82" i="19"/>
  <c r="AC82" i="19"/>
  <c r="AB82" i="19"/>
  <c r="AA82" i="19"/>
  <c r="Z82" i="19"/>
  <c r="Y82" i="19"/>
  <c r="X82" i="19"/>
  <c r="W102" i="19"/>
  <c r="W92" i="19"/>
  <c r="W82" i="19"/>
  <c r="M5" i="12"/>
  <c r="D92" i="19"/>
  <c r="H69" i="26"/>
  <c r="I69" i="26"/>
  <c r="BO6" i="12"/>
  <c r="BP6" i="12"/>
  <c r="BO7" i="12"/>
  <c r="BP7" i="12"/>
  <c r="BO8" i="12"/>
  <c r="BP8" i="12"/>
  <c r="BO9" i="12"/>
  <c r="BP9" i="12"/>
  <c r="BO10" i="12"/>
  <c r="BP10" i="12"/>
  <c r="BO11" i="12"/>
  <c r="BP11" i="12"/>
  <c r="BO12" i="12"/>
  <c r="BP12" i="12"/>
  <c r="BO13" i="12"/>
  <c r="BP13" i="12"/>
  <c r="BO14" i="12"/>
  <c r="BP14" i="12"/>
  <c r="BO15" i="12"/>
  <c r="BP15" i="12"/>
  <c r="BO16" i="12"/>
  <c r="BP16" i="12"/>
  <c r="BO17" i="12"/>
  <c r="BP17" i="12"/>
  <c r="BO18" i="12"/>
  <c r="BP18" i="12"/>
  <c r="BO19" i="12"/>
  <c r="BP19" i="12"/>
  <c r="BO20" i="12"/>
  <c r="BP20" i="12"/>
  <c r="BO21" i="12"/>
  <c r="BP21" i="12"/>
  <c r="BO22" i="12"/>
  <c r="BP22" i="12"/>
  <c r="BO23" i="12"/>
  <c r="BP23" i="12"/>
  <c r="BO24" i="12"/>
  <c r="BP24" i="12"/>
  <c r="BO25" i="12"/>
  <c r="BP25" i="12"/>
  <c r="BO26" i="12"/>
  <c r="BP26" i="12"/>
  <c r="BO27" i="12"/>
  <c r="BP27" i="12"/>
  <c r="BO28" i="12"/>
  <c r="BP28" i="12"/>
  <c r="BO29" i="12"/>
  <c r="BP29" i="12"/>
  <c r="BO30" i="12"/>
  <c r="BP30" i="12"/>
  <c r="BO31" i="12"/>
  <c r="BP31" i="12"/>
  <c r="BO32" i="12"/>
  <c r="BP32" i="12"/>
  <c r="BO33" i="12"/>
  <c r="BP33" i="12"/>
  <c r="BO34" i="12"/>
  <c r="BP34" i="12"/>
  <c r="BO35" i="12"/>
  <c r="BP35" i="12"/>
  <c r="BO36" i="12"/>
  <c r="BP36" i="12"/>
  <c r="BO37" i="12"/>
  <c r="BP37" i="12"/>
  <c r="BO38" i="12"/>
  <c r="BP38" i="12"/>
  <c r="BO39" i="12"/>
  <c r="BP39" i="12"/>
  <c r="BO40" i="12"/>
  <c r="BP40" i="12"/>
  <c r="BO41" i="12"/>
  <c r="BP41" i="12"/>
  <c r="BO42" i="12"/>
  <c r="BP42" i="12"/>
  <c r="BO43" i="12"/>
  <c r="BP43" i="12"/>
  <c r="BO44" i="12"/>
  <c r="BP44" i="12"/>
  <c r="BO45" i="12"/>
  <c r="BP45" i="12"/>
  <c r="BO46" i="12"/>
  <c r="BP46" i="12"/>
  <c r="BO47" i="12"/>
  <c r="BP47" i="12"/>
  <c r="BO48" i="12"/>
  <c r="BP48" i="12"/>
  <c r="BO49" i="12"/>
  <c r="BP49" i="12"/>
  <c r="BO50" i="12"/>
  <c r="BP50" i="12"/>
  <c r="BO51" i="12"/>
  <c r="BP51" i="12"/>
  <c r="BO52" i="12"/>
  <c r="BP52" i="12"/>
  <c r="BO53" i="12"/>
  <c r="BP53" i="12"/>
  <c r="BO54" i="12"/>
  <c r="BP54" i="12"/>
  <c r="BO55" i="12"/>
  <c r="BP55" i="12"/>
  <c r="BO56" i="12"/>
  <c r="BP56" i="12"/>
  <c r="BO57" i="12"/>
  <c r="BP57" i="12"/>
  <c r="BO58" i="12"/>
  <c r="BP58" i="12"/>
  <c r="BO59" i="12"/>
  <c r="BP59" i="12"/>
  <c r="BO60" i="12"/>
  <c r="BP60" i="12"/>
  <c r="BO61" i="12"/>
  <c r="BP61" i="12"/>
  <c r="BO62" i="12"/>
  <c r="BP62" i="12"/>
  <c r="BO63" i="12"/>
  <c r="BP63" i="12"/>
  <c r="BO64" i="12"/>
  <c r="BP64" i="12"/>
  <c r="BO65" i="12"/>
  <c r="BP65" i="12"/>
  <c r="BO66" i="12"/>
  <c r="BP66" i="12"/>
  <c r="BO67" i="12"/>
  <c r="BP67" i="12"/>
  <c r="BO68" i="12"/>
  <c r="BP68" i="12"/>
  <c r="BO69" i="12"/>
  <c r="BP69" i="12"/>
  <c r="BO70" i="12"/>
  <c r="BP70" i="12"/>
  <c r="BO71" i="12"/>
  <c r="BP71" i="12"/>
  <c r="BO72" i="12"/>
  <c r="BP72" i="12"/>
  <c r="BO73" i="12"/>
  <c r="BP73" i="12"/>
  <c r="BO74" i="12"/>
  <c r="BP74" i="12"/>
  <c r="BO75" i="12"/>
  <c r="BP75" i="12"/>
  <c r="BO76" i="12"/>
  <c r="BP76" i="12"/>
  <c r="BO77" i="12"/>
  <c r="BP77" i="12"/>
  <c r="BO78" i="12"/>
  <c r="BP78" i="12"/>
  <c r="BO79" i="12"/>
  <c r="BP79" i="12"/>
  <c r="BO80" i="12"/>
  <c r="BP80" i="12"/>
  <c r="BO81" i="12"/>
  <c r="BP81" i="12"/>
  <c r="BO82" i="12"/>
  <c r="BP82" i="12"/>
  <c r="BO83" i="12"/>
  <c r="BP83" i="12"/>
  <c r="BO84" i="12"/>
  <c r="BP84" i="12"/>
  <c r="BO85" i="12"/>
  <c r="BP85" i="12"/>
  <c r="BO86" i="12"/>
  <c r="BP86" i="12"/>
  <c r="BO87" i="12"/>
  <c r="BP87" i="12"/>
  <c r="BO88" i="12"/>
  <c r="BP88" i="12"/>
  <c r="BO89" i="12"/>
  <c r="BP89" i="12"/>
  <c r="BO90" i="12"/>
  <c r="BP90" i="12"/>
  <c r="BO91" i="12"/>
  <c r="BP91" i="12"/>
  <c r="BO92" i="12"/>
  <c r="BP92" i="12"/>
  <c r="BO93" i="12"/>
  <c r="BP93" i="12"/>
  <c r="BO94" i="12"/>
  <c r="BP94" i="12"/>
  <c r="BO95" i="12"/>
  <c r="BP95" i="12"/>
  <c r="BO96" i="12"/>
  <c r="BP96" i="12"/>
  <c r="BO97" i="12"/>
  <c r="BP97" i="12"/>
  <c r="BO98" i="12"/>
  <c r="BP98" i="12"/>
  <c r="BO99" i="12"/>
  <c r="BP99" i="12"/>
  <c r="BO100" i="12"/>
  <c r="BP100" i="12"/>
  <c r="BO101" i="12"/>
  <c r="BP101" i="12"/>
  <c r="BO102" i="12"/>
  <c r="BP102" i="12"/>
  <c r="BO103" i="12"/>
  <c r="BP103" i="12"/>
  <c r="BO104" i="12"/>
  <c r="BP104" i="12"/>
  <c r="BO105" i="12"/>
  <c r="BP105" i="12"/>
  <c r="BO106" i="12"/>
  <c r="BP106" i="12"/>
  <c r="BO107" i="12"/>
  <c r="BP107" i="12"/>
  <c r="BO108" i="12"/>
  <c r="BP108" i="12"/>
  <c r="BO109" i="12"/>
  <c r="BP109" i="12"/>
  <c r="BO110" i="12"/>
  <c r="BP110" i="12"/>
  <c r="BO111" i="12"/>
  <c r="BP111" i="12"/>
  <c r="BO112" i="12"/>
  <c r="BP112" i="12"/>
  <c r="BO113" i="12"/>
  <c r="BP113" i="12"/>
  <c r="BO114" i="12"/>
  <c r="BP114" i="12"/>
  <c r="BO115" i="12"/>
  <c r="BP115" i="12"/>
  <c r="BO116" i="12"/>
  <c r="BP116" i="12"/>
  <c r="BO117" i="12"/>
  <c r="BP117" i="12"/>
  <c r="BO118" i="12"/>
  <c r="BP118" i="12"/>
  <c r="BO119" i="12"/>
  <c r="BP119" i="12"/>
  <c r="BO120" i="12"/>
  <c r="BP120" i="12"/>
  <c r="BO121" i="12"/>
  <c r="BP121" i="12"/>
  <c r="BO122" i="12"/>
  <c r="BP122" i="12"/>
  <c r="BO123" i="12"/>
  <c r="BP123" i="12"/>
  <c r="BO124" i="12"/>
  <c r="BP124" i="12"/>
  <c r="BO125" i="12"/>
  <c r="BP125" i="12"/>
  <c r="BO126" i="12"/>
  <c r="BP126" i="12"/>
  <c r="BO127" i="12"/>
  <c r="BP127" i="12"/>
  <c r="BO128" i="12"/>
  <c r="BP128" i="12"/>
  <c r="BO129" i="12"/>
  <c r="BP129" i="12"/>
  <c r="BO130" i="12"/>
  <c r="BP130" i="12"/>
  <c r="BO131" i="12"/>
  <c r="BP131" i="12"/>
  <c r="BO132" i="12"/>
  <c r="BP132" i="12"/>
  <c r="BO133" i="12"/>
  <c r="BP133" i="12"/>
  <c r="BO134" i="12"/>
  <c r="BP134" i="12"/>
  <c r="BO135" i="12"/>
  <c r="BP135" i="12"/>
  <c r="BO136" i="12"/>
  <c r="BP136" i="12"/>
  <c r="BO137" i="12"/>
  <c r="BP137" i="12"/>
  <c r="BO138" i="12"/>
  <c r="BP138" i="12"/>
  <c r="BO139" i="12"/>
  <c r="BP139" i="12"/>
  <c r="BO140" i="12"/>
  <c r="BP140" i="12"/>
  <c r="BO141" i="12"/>
  <c r="BP141" i="12"/>
  <c r="BO142" i="12"/>
  <c r="BP142" i="12"/>
  <c r="BO143" i="12"/>
  <c r="BP143" i="12"/>
  <c r="BO144" i="12"/>
  <c r="BP144" i="12"/>
  <c r="BO145" i="12"/>
  <c r="BP145" i="12"/>
  <c r="BO146" i="12"/>
  <c r="BP146" i="12"/>
  <c r="BO147" i="12"/>
  <c r="BP147" i="12"/>
  <c r="BO148" i="12"/>
  <c r="BP148" i="12"/>
  <c r="BO149" i="12"/>
  <c r="BP149" i="12"/>
  <c r="BO150" i="12"/>
  <c r="BP150" i="12"/>
  <c r="BO151" i="12"/>
  <c r="BP151" i="12"/>
  <c r="BO152" i="12"/>
  <c r="BP152" i="12"/>
  <c r="BO153" i="12"/>
  <c r="BP153" i="12"/>
  <c r="BO154" i="12"/>
  <c r="BP154" i="12"/>
  <c r="BO155" i="12"/>
  <c r="BP155" i="12"/>
  <c r="BO156" i="12"/>
  <c r="BP156" i="12"/>
  <c r="BO157" i="12"/>
  <c r="BP157" i="12"/>
  <c r="BO158" i="12"/>
  <c r="BP158" i="12"/>
  <c r="BO159" i="12"/>
  <c r="BP159" i="12"/>
  <c r="BO160" i="12"/>
  <c r="BP160" i="12"/>
  <c r="BO161" i="12"/>
  <c r="BP161" i="12"/>
  <c r="BO162" i="12"/>
  <c r="BP162" i="12"/>
  <c r="BO163" i="12"/>
  <c r="BP163" i="12"/>
  <c r="BO164" i="12"/>
  <c r="BP164" i="12"/>
  <c r="BO165" i="12"/>
  <c r="BP165" i="12"/>
  <c r="BO166" i="12"/>
  <c r="BP166" i="12"/>
  <c r="BO167" i="12"/>
  <c r="BP167" i="12"/>
  <c r="BO168" i="12"/>
  <c r="BP168" i="12"/>
  <c r="BO169" i="12"/>
  <c r="BP169" i="12"/>
  <c r="BO170" i="12"/>
  <c r="BP170" i="12"/>
  <c r="BO171" i="12"/>
  <c r="BP171" i="12"/>
  <c r="BO172" i="12"/>
  <c r="BP172" i="12"/>
  <c r="BO173" i="12"/>
  <c r="BP173" i="12"/>
  <c r="BO174" i="12"/>
  <c r="BP174" i="12"/>
  <c r="BO175" i="12"/>
  <c r="BP175" i="12"/>
  <c r="BO176" i="12"/>
  <c r="BP176" i="12"/>
  <c r="BO177" i="12"/>
  <c r="BP177" i="12"/>
  <c r="BO178" i="12"/>
  <c r="BP178" i="12"/>
  <c r="BO179" i="12"/>
  <c r="BP179" i="12"/>
  <c r="BO180" i="12"/>
  <c r="BP180" i="12"/>
  <c r="BO181" i="12"/>
  <c r="BP181" i="12"/>
  <c r="BO182" i="12"/>
  <c r="BP182" i="12"/>
  <c r="BO183" i="12"/>
  <c r="BP183" i="12"/>
  <c r="BO184" i="12"/>
  <c r="BP184" i="12"/>
  <c r="BO185" i="12"/>
  <c r="BP185" i="12"/>
  <c r="BO186" i="12"/>
  <c r="BP186" i="12"/>
  <c r="BO187" i="12"/>
  <c r="BP187" i="12"/>
  <c r="BO188" i="12"/>
  <c r="BP188" i="12"/>
  <c r="BO189" i="12"/>
  <c r="BP189" i="12"/>
  <c r="BO190" i="12"/>
  <c r="BP190" i="12"/>
  <c r="BO191" i="12"/>
  <c r="BP191" i="12"/>
  <c r="BO192" i="12"/>
  <c r="BP192" i="12"/>
  <c r="BO193" i="12"/>
  <c r="BP193" i="12"/>
  <c r="BO194" i="12"/>
  <c r="BP194" i="12"/>
  <c r="BO195" i="12"/>
  <c r="BP195" i="12"/>
  <c r="BO196" i="12"/>
  <c r="BP196" i="12"/>
  <c r="BO197" i="12"/>
  <c r="BP197" i="12"/>
  <c r="BO198" i="12"/>
  <c r="BP198" i="12"/>
  <c r="BO199" i="12"/>
  <c r="BP199" i="12"/>
  <c r="BO200" i="12"/>
  <c r="BP200" i="12"/>
  <c r="BO201" i="12"/>
  <c r="BP201" i="12"/>
  <c r="BO202" i="12"/>
  <c r="BP202" i="12"/>
  <c r="BO203" i="12"/>
  <c r="BP203" i="12"/>
  <c r="BO204" i="12"/>
  <c r="BP204" i="12"/>
  <c r="BP5" i="12"/>
  <c r="BQ5" i="12"/>
  <c r="BR5" i="12"/>
  <c r="BS5" i="12"/>
  <c r="BT5" i="12"/>
  <c r="BU5" i="12"/>
  <c r="BV5" i="12"/>
  <c r="BW5" i="12"/>
  <c r="BX5" i="12"/>
  <c r="BY5" i="12"/>
  <c r="BZ5" i="12"/>
  <c r="CA5" i="12"/>
  <c r="CB5" i="12"/>
  <c r="BQ6" i="12"/>
  <c r="BR6" i="12"/>
  <c r="BS6" i="12"/>
  <c r="BT6" i="12"/>
  <c r="BU6" i="12"/>
  <c r="BV6" i="12"/>
  <c r="BW6" i="12"/>
  <c r="BX6" i="12"/>
  <c r="BY6" i="12"/>
  <c r="BZ6" i="12"/>
  <c r="CA6" i="12"/>
  <c r="CB6" i="12"/>
  <c r="BQ7" i="12"/>
  <c r="BR7" i="12"/>
  <c r="BS7" i="12"/>
  <c r="BT7" i="12"/>
  <c r="BU7" i="12"/>
  <c r="BV7" i="12"/>
  <c r="BW7" i="12"/>
  <c r="BX7" i="12"/>
  <c r="BY7" i="12"/>
  <c r="BZ7" i="12"/>
  <c r="CA7" i="12"/>
  <c r="CB7" i="12"/>
  <c r="BQ8" i="12"/>
  <c r="BR8" i="12"/>
  <c r="BS8" i="12"/>
  <c r="BT8" i="12"/>
  <c r="BU8" i="12"/>
  <c r="BV8" i="12"/>
  <c r="BW8" i="12"/>
  <c r="BX8" i="12"/>
  <c r="BY8" i="12"/>
  <c r="BZ8" i="12"/>
  <c r="CA8" i="12"/>
  <c r="CB8" i="12"/>
  <c r="BQ9" i="12"/>
  <c r="BR9" i="12"/>
  <c r="BS9" i="12"/>
  <c r="BT9" i="12"/>
  <c r="BU9" i="12"/>
  <c r="BV9" i="12"/>
  <c r="BW9" i="12"/>
  <c r="BX9" i="12"/>
  <c r="BY9" i="12"/>
  <c r="BZ9" i="12"/>
  <c r="CA9" i="12"/>
  <c r="CB9" i="12"/>
  <c r="BQ10" i="12"/>
  <c r="BR10" i="12"/>
  <c r="BS10" i="12"/>
  <c r="BT10" i="12"/>
  <c r="BU10" i="12"/>
  <c r="BV10" i="12"/>
  <c r="BW10" i="12"/>
  <c r="BX10" i="12"/>
  <c r="BY10" i="12"/>
  <c r="BZ10" i="12"/>
  <c r="CA10" i="12"/>
  <c r="CB10" i="12"/>
  <c r="BQ11" i="12"/>
  <c r="BR11" i="12"/>
  <c r="BS11" i="12"/>
  <c r="BT11" i="12"/>
  <c r="BU11" i="12"/>
  <c r="BV11" i="12"/>
  <c r="BW11" i="12"/>
  <c r="BX11" i="12"/>
  <c r="BY11" i="12"/>
  <c r="BZ11" i="12"/>
  <c r="CA11" i="12"/>
  <c r="CB11" i="12"/>
  <c r="BQ12" i="12"/>
  <c r="BR12" i="12"/>
  <c r="BS12" i="12"/>
  <c r="BT12" i="12"/>
  <c r="BU12" i="12"/>
  <c r="BV12" i="12"/>
  <c r="BW12" i="12"/>
  <c r="BX12" i="12"/>
  <c r="BY12" i="12"/>
  <c r="BZ12" i="12"/>
  <c r="CA12" i="12"/>
  <c r="CB12" i="12"/>
  <c r="BQ13" i="12"/>
  <c r="BR13" i="12"/>
  <c r="BS13" i="12"/>
  <c r="BT13" i="12"/>
  <c r="BU13" i="12"/>
  <c r="BV13" i="12"/>
  <c r="BW13" i="12"/>
  <c r="BX13" i="12"/>
  <c r="BY13" i="12"/>
  <c r="BZ13" i="12"/>
  <c r="CA13" i="12"/>
  <c r="CB13" i="12"/>
  <c r="BQ14" i="12"/>
  <c r="BR14" i="12"/>
  <c r="BS14" i="12"/>
  <c r="BT14" i="12"/>
  <c r="BU14" i="12"/>
  <c r="BV14" i="12"/>
  <c r="BW14" i="12"/>
  <c r="BX14" i="12"/>
  <c r="BY14" i="12"/>
  <c r="BZ14" i="12"/>
  <c r="CA14" i="12"/>
  <c r="CB14" i="12"/>
  <c r="BQ15" i="12"/>
  <c r="BR15" i="12"/>
  <c r="BS15" i="12"/>
  <c r="BT15" i="12"/>
  <c r="BU15" i="12"/>
  <c r="BV15" i="12"/>
  <c r="BW15" i="12"/>
  <c r="BX15" i="12"/>
  <c r="BY15" i="12"/>
  <c r="BZ15" i="12"/>
  <c r="CA15" i="12"/>
  <c r="CB15" i="12"/>
  <c r="BQ16" i="12"/>
  <c r="BR16" i="12"/>
  <c r="BS16" i="12"/>
  <c r="BT16" i="12"/>
  <c r="BU16" i="12"/>
  <c r="BV16" i="12"/>
  <c r="BW16" i="12"/>
  <c r="BX16" i="12"/>
  <c r="BY16" i="12"/>
  <c r="BZ16" i="12"/>
  <c r="CA16" i="12"/>
  <c r="CB16" i="12"/>
  <c r="BQ17" i="12"/>
  <c r="BR17" i="12"/>
  <c r="BS17" i="12"/>
  <c r="BT17" i="12"/>
  <c r="BU17" i="12"/>
  <c r="BV17" i="12"/>
  <c r="BW17" i="12"/>
  <c r="BX17" i="12"/>
  <c r="BY17" i="12"/>
  <c r="BZ17" i="12"/>
  <c r="CA17" i="12"/>
  <c r="CB17" i="12"/>
  <c r="BQ18" i="12"/>
  <c r="BR18" i="12"/>
  <c r="BS18" i="12"/>
  <c r="BT18" i="12"/>
  <c r="BU18" i="12"/>
  <c r="BV18" i="12"/>
  <c r="BW18" i="12"/>
  <c r="BX18" i="12"/>
  <c r="BY18" i="12"/>
  <c r="BZ18" i="12"/>
  <c r="CA18" i="12"/>
  <c r="CB18" i="12"/>
  <c r="BQ19" i="12"/>
  <c r="BR19" i="12"/>
  <c r="BS19" i="12"/>
  <c r="BT19" i="12"/>
  <c r="BU19" i="12"/>
  <c r="BV19" i="12"/>
  <c r="BW19" i="12"/>
  <c r="BX19" i="12"/>
  <c r="BY19" i="12"/>
  <c r="BZ19" i="12"/>
  <c r="CA19" i="12"/>
  <c r="CB19" i="12"/>
  <c r="BQ20" i="12"/>
  <c r="BR20" i="12"/>
  <c r="BS20" i="12"/>
  <c r="BT20" i="12"/>
  <c r="BU20" i="12"/>
  <c r="BV20" i="12"/>
  <c r="BW20" i="12"/>
  <c r="BX20" i="12"/>
  <c r="BY20" i="12"/>
  <c r="BZ20" i="12"/>
  <c r="CA20" i="12"/>
  <c r="CB20" i="12"/>
  <c r="BQ21" i="12"/>
  <c r="BR21" i="12"/>
  <c r="BS21" i="12"/>
  <c r="BT21" i="12"/>
  <c r="BU21" i="12"/>
  <c r="BV21" i="12"/>
  <c r="BW21" i="12"/>
  <c r="BX21" i="12"/>
  <c r="BY21" i="12"/>
  <c r="BZ21" i="12"/>
  <c r="CA21" i="12"/>
  <c r="CB21" i="12"/>
  <c r="BQ22" i="12"/>
  <c r="BR22" i="12"/>
  <c r="BS22" i="12"/>
  <c r="BT22" i="12"/>
  <c r="BU22" i="12"/>
  <c r="BV22" i="12"/>
  <c r="BW22" i="12"/>
  <c r="BX22" i="12"/>
  <c r="BY22" i="12"/>
  <c r="BZ22" i="12"/>
  <c r="CA22" i="12"/>
  <c r="CB22" i="12"/>
  <c r="BQ23" i="12"/>
  <c r="BR23" i="12"/>
  <c r="BS23" i="12"/>
  <c r="BT23" i="12"/>
  <c r="BU23" i="12"/>
  <c r="BV23" i="12"/>
  <c r="BW23" i="12"/>
  <c r="BX23" i="12"/>
  <c r="BY23" i="12"/>
  <c r="BZ23" i="12"/>
  <c r="CA23" i="12"/>
  <c r="CB23" i="12"/>
  <c r="BQ24" i="12"/>
  <c r="BR24" i="12"/>
  <c r="BS24" i="12"/>
  <c r="BT24" i="12"/>
  <c r="BU24" i="12"/>
  <c r="BV24" i="12"/>
  <c r="BW24" i="12"/>
  <c r="BX24" i="12"/>
  <c r="BY24" i="12"/>
  <c r="BZ24" i="12"/>
  <c r="CA24" i="12"/>
  <c r="CB24" i="12"/>
  <c r="BQ25" i="12"/>
  <c r="BR25" i="12"/>
  <c r="BS25" i="12"/>
  <c r="BT25" i="12"/>
  <c r="BU25" i="12"/>
  <c r="BV25" i="12"/>
  <c r="BW25" i="12"/>
  <c r="BX25" i="12"/>
  <c r="BY25" i="12"/>
  <c r="BZ25" i="12"/>
  <c r="CA25" i="12"/>
  <c r="CB25" i="12"/>
  <c r="BQ26" i="12"/>
  <c r="BR26" i="12"/>
  <c r="BS26" i="12"/>
  <c r="BT26" i="12"/>
  <c r="BU26" i="12"/>
  <c r="BV26" i="12"/>
  <c r="BW26" i="12"/>
  <c r="BX26" i="12"/>
  <c r="BY26" i="12"/>
  <c r="BZ26" i="12"/>
  <c r="CA26" i="12"/>
  <c r="CB26" i="12"/>
  <c r="BQ27" i="12"/>
  <c r="BR27" i="12"/>
  <c r="BS27" i="12"/>
  <c r="BT27" i="12"/>
  <c r="BU27" i="12"/>
  <c r="BV27" i="12"/>
  <c r="BW27" i="12"/>
  <c r="BX27" i="12"/>
  <c r="BY27" i="12"/>
  <c r="BZ27" i="12"/>
  <c r="CA27" i="12"/>
  <c r="CB27" i="12"/>
  <c r="BQ28" i="12"/>
  <c r="BR28" i="12"/>
  <c r="BS28" i="12"/>
  <c r="BT28" i="12"/>
  <c r="BU28" i="12"/>
  <c r="BV28" i="12"/>
  <c r="BW28" i="12"/>
  <c r="BX28" i="12"/>
  <c r="BY28" i="12"/>
  <c r="BZ28" i="12"/>
  <c r="CA28" i="12"/>
  <c r="CB28" i="12"/>
  <c r="BQ29" i="12"/>
  <c r="BR29" i="12"/>
  <c r="BS29" i="12"/>
  <c r="BT29" i="12"/>
  <c r="BU29" i="12"/>
  <c r="BV29" i="12"/>
  <c r="BW29" i="12"/>
  <c r="BX29" i="12"/>
  <c r="BY29" i="12"/>
  <c r="BZ29" i="12"/>
  <c r="CA29" i="12"/>
  <c r="CB29" i="12"/>
  <c r="BQ30" i="12"/>
  <c r="BR30" i="12"/>
  <c r="BS30" i="12"/>
  <c r="BT30" i="12"/>
  <c r="BU30" i="12"/>
  <c r="BV30" i="12"/>
  <c r="BW30" i="12"/>
  <c r="BX30" i="12"/>
  <c r="BY30" i="12"/>
  <c r="BZ30" i="12"/>
  <c r="CA30" i="12"/>
  <c r="CB30" i="12"/>
  <c r="BQ31" i="12"/>
  <c r="BR31" i="12"/>
  <c r="BS31" i="12"/>
  <c r="BT31" i="12"/>
  <c r="BU31" i="12"/>
  <c r="BV31" i="12"/>
  <c r="BW31" i="12"/>
  <c r="BX31" i="12"/>
  <c r="BY31" i="12"/>
  <c r="BZ31" i="12"/>
  <c r="CA31" i="12"/>
  <c r="CB31" i="12"/>
  <c r="BQ32" i="12"/>
  <c r="BR32" i="12"/>
  <c r="BS32" i="12"/>
  <c r="BT32" i="12"/>
  <c r="BU32" i="12"/>
  <c r="BV32" i="12"/>
  <c r="BW32" i="12"/>
  <c r="BX32" i="12"/>
  <c r="BY32" i="12"/>
  <c r="BZ32" i="12"/>
  <c r="CA32" i="12"/>
  <c r="CB32" i="12"/>
  <c r="BQ33" i="12"/>
  <c r="BR33" i="12"/>
  <c r="BS33" i="12"/>
  <c r="BT33" i="12"/>
  <c r="BU33" i="12"/>
  <c r="BV33" i="12"/>
  <c r="BW33" i="12"/>
  <c r="BX33" i="12"/>
  <c r="BY33" i="12"/>
  <c r="BZ33" i="12"/>
  <c r="CA33" i="12"/>
  <c r="CB33" i="12"/>
  <c r="BQ34" i="12"/>
  <c r="BR34" i="12"/>
  <c r="BS34" i="12"/>
  <c r="BT34" i="12"/>
  <c r="BU34" i="12"/>
  <c r="BV34" i="12"/>
  <c r="BW34" i="12"/>
  <c r="BX34" i="12"/>
  <c r="BY34" i="12"/>
  <c r="BZ34" i="12"/>
  <c r="CA34" i="12"/>
  <c r="CB34" i="12"/>
  <c r="BQ35" i="12"/>
  <c r="BR35" i="12"/>
  <c r="BS35" i="12"/>
  <c r="BT35" i="12"/>
  <c r="BU35" i="12"/>
  <c r="BV35" i="12"/>
  <c r="BW35" i="12"/>
  <c r="BX35" i="12"/>
  <c r="BY35" i="12"/>
  <c r="BZ35" i="12"/>
  <c r="CA35" i="12"/>
  <c r="CB35" i="12"/>
  <c r="BQ36" i="12"/>
  <c r="BR36" i="12"/>
  <c r="BS36" i="12"/>
  <c r="BT36" i="12"/>
  <c r="BU36" i="12"/>
  <c r="BV36" i="12"/>
  <c r="BW36" i="12"/>
  <c r="BX36" i="12"/>
  <c r="BY36" i="12"/>
  <c r="BZ36" i="12"/>
  <c r="CA36" i="12"/>
  <c r="CB36" i="12"/>
  <c r="BQ37" i="12"/>
  <c r="BR37" i="12"/>
  <c r="BS37" i="12"/>
  <c r="BT37" i="12"/>
  <c r="BU37" i="12"/>
  <c r="BV37" i="12"/>
  <c r="BW37" i="12"/>
  <c r="BX37" i="12"/>
  <c r="BY37" i="12"/>
  <c r="BZ37" i="12"/>
  <c r="CA37" i="12"/>
  <c r="CB37" i="12"/>
  <c r="BQ38" i="12"/>
  <c r="BR38" i="12"/>
  <c r="BS38" i="12"/>
  <c r="BT38" i="12"/>
  <c r="BU38" i="12"/>
  <c r="BV38" i="12"/>
  <c r="BW38" i="12"/>
  <c r="BX38" i="12"/>
  <c r="BY38" i="12"/>
  <c r="BZ38" i="12"/>
  <c r="CA38" i="12"/>
  <c r="CB38" i="12"/>
  <c r="BQ39" i="12"/>
  <c r="BR39" i="12"/>
  <c r="BS39" i="12"/>
  <c r="BT39" i="12"/>
  <c r="BU39" i="12"/>
  <c r="BV39" i="12"/>
  <c r="BW39" i="12"/>
  <c r="BX39" i="12"/>
  <c r="BY39" i="12"/>
  <c r="BZ39" i="12"/>
  <c r="CA39" i="12"/>
  <c r="CB39" i="12"/>
  <c r="BQ40" i="12"/>
  <c r="BR40" i="12"/>
  <c r="BS40" i="12"/>
  <c r="BT40" i="12"/>
  <c r="BU40" i="12"/>
  <c r="BV40" i="12"/>
  <c r="BW40" i="12"/>
  <c r="BX40" i="12"/>
  <c r="BY40" i="12"/>
  <c r="BZ40" i="12"/>
  <c r="CA40" i="12"/>
  <c r="CB40" i="12"/>
  <c r="BQ41" i="12"/>
  <c r="BR41" i="12"/>
  <c r="BS41" i="12"/>
  <c r="BT41" i="12"/>
  <c r="BU41" i="12"/>
  <c r="BV41" i="12"/>
  <c r="BW41" i="12"/>
  <c r="BX41" i="12"/>
  <c r="BY41" i="12"/>
  <c r="BZ41" i="12"/>
  <c r="CA41" i="12"/>
  <c r="CB41" i="12"/>
  <c r="BQ42" i="12"/>
  <c r="BR42" i="12"/>
  <c r="BS42" i="12"/>
  <c r="BT42" i="12"/>
  <c r="BU42" i="12"/>
  <c r="BV42" i="12"/>
  <c r="BW42" i="12"/>
  <c r="BX42" i="12"/>
  <c r="BY42" i="12"/>
  <c r="BZ42" i="12"/>
  <c r="CA42" i="12"/>
  <c r="CB42" i="12"/>
  <c r="BQ43" i="12"/>
  <c r="BR43" i="12"/>
  <c r="BS43" i="12"/>
  <c r="BT43" i="12"/>
  <c r="BU43" i="12"/>
  <c r="BV43" i="12"/>
  <c r="BW43" i="12"/>
  <c r="BX43" i="12"/>
  <c r="BY43" i="12"/>
  <c r="BZ43" i="12"/>
  <c r="CA43" i="12"/>
  <c r="CB43" i="12"/>
  <c r="BQ44" i="12"/>
  <c r="BR44" i="12"/>
  <c r="BS44" i="12"/>
  <c r="BT44" i="12"/>
  <c r="BU44" i="12"/>
  <c r="BV44" i="12"/>
  <c r="BW44" i="12"/>
  <c r="BX44" i="12"/>
  <c r="BY44" i="12"/>
  <c r="BZ44" i="12"/>
  <c r="CA44" i="12"/>
  <c r="CB44" i="12"/>
  <c r="BQ45" i="12"/>
  <c r="BR45" i="12"/>
  <c r="BS45" i="12"/>
  <c r="BT45" i="12"/>
  <c r="BU45" i="12"/>
  <c r="BV45" i="12"/>
  <c r="BW45" i="12"/>
  <c r="BX45" i="12"/>
  <c r="BY45" i="12"/>
  <c r="BZ45" i="12"/>
  <c r="CA45" i="12"/>
  <c r="CB45" i="12"/>
  <c r="BQ46" i="12"/>
  <c r="BR46" i="12"/>
  <c r="BS46" i="12"/>
  <c r="BT46" i="12"/>
  <c r="BU46" i="12"/>
  <c r="BV46" i="12"/>
  <c r="BW46" i="12"/>
  <c r="BX46" i="12"/>
  <c r="BY46" i="12"/>
  <c r="BZ46" i="12"/>
  <c r="CA46" i="12"/>
  <c r="CB46" i="12"/>
  <c r="BQ47" i="12"/>
  <c r="BR47" i="12"/>
  <c r="BS47" i="12"/>
  <c r="BT47" i="12"/>
  <c r="BU47" i="12"/>
  <c r="BV47" i="12"/>
  <c r="BW47" i="12"/>
  <c r="BX47" i="12"/>
  <c r="BY47" i="12"/>
  <c r="BZ47" i="12"/>
  <c r="CA47" i="12"/>
  <c r="CB47" i="12"/>
  <c r="BQ48" i="12"/>
  <c r="BR48" i="12"/>
  <c r="BS48" i="12"/>
  <c r="BT48" i="12"/>
  <c r="BU48" i="12"/>
  <c r="BV48" i="12"/>
  <c r="BW48" i="12"/>
  <c r="BX48" i="12"/>
  <c r="BY48" i="12"/>
  <c r="BZ48" i="12"/>
  <c r="CA48" i="12"/>
  <c r="CB48" i="12"/>
  <c r="BQ49" i="12"/>
  <c r="BR49" i="12"/>
  <c r="BS49" i="12"/>
  <c r="BT49" i="12"/>
  <c r="BU49" i="12"/>
  <c r="BV49" i="12"/>
  <c r="BW49" i="12"/>
  <c r="BX49" i="12"/>
  <c r="BY49" i="12"/>
  <c r="BZ49" i="12"/>
  <c r="CA49" i="12"/>
  <c r="CB49" i="12"/>
  <c r="BQ50" i="12"/>
  <c r="BR50" i="12"/>
  <c r="BS50" i="12"/>
  <c r="BT50" i="12"/>
  <c r="BU50" i="12"/>
  <c r="BV50" i="12"/>
  <c r="BW50" i="12"/>
  <c r="BX50" i="12"/>
  <c r="BY50" i="12"/>
  <c r="BZ50" i="12"/>
  <c r="CA50" i="12"/>
  <c r="CB50" i="12"/>
  <c r="BQ51" i="12"/>
  <c r="BR51" i="12"/>
  <c r="BS51" i="12"/>
  <c r="BT51" i="12"/>
  <c r="BU51" i="12"/>
  <c r="BV51" i="12"/>
  <c r="BW51" i="12"/>
  <c r="BX51" i="12"/>
  <c r="BY51" i="12"/>
  <c r="BZ51" i="12"/>
  <c r="CA51" i="12"/>
  <c r="CB51" i="12"/>
  <c r="BQ52" i="12"/>
  <c r="BR52" i="12"/>
  <c r="BS52" i="12"/>
  <c r="BT52" i="12"/>
  <c r="BU52" i="12"/>
  <c r="BV52" i="12"/>
  <c r="BW52" i="12"/>
  <c r="BX52" i="12"/>
  <c r="BY52" i="12"/>
  <c r="BZ52" i="12"/>
  <c r="CA52" i="12"/>
  <c r="CB52" i="12"/>
  <c r="BQ53" i="12"/>
  <c r="BR53" i="12"/>
  <c r="BS53" i="12"/>
  <c r="BT53" i="12"/>
  <c r="BU53" i="12"/>
  <c r="BV53" i="12"/>
  <c r="BW53" i="12"/>
  <c r="BX53" i="12"/>
  <c r="BY53" i="12"/>
  <c r="BZ53" i="12"/>
  <c r="CA53" i="12"/>
  <c r="CB53" i="12"/>
  <c r="BQ54" i="12"/>
  <c r="BR54" i="12"/>
  <c r="BS54" i="12"/>
  <c r="BT54" i="12"/>
  <c r="BU54" i="12"/>
  <c r="BV54" i="12"/>
  <c r="BW54" i="12"/>
  <c r="BX54" i="12"/>
  <c r="BY54" i="12"/>
  <c r="BZ54" i="12"/>
  <c r="CA54" i="12"/>
  <c r="CB54" i="12"/>
  <c r="BQ55" i="12"/>
  <c r="BR55" i="12"/>
  <c r="BS55" i="12"/>
  <c r="BT55" i="12"/>
  <c r="BU55" i="12"/>
  <c r="BV55" i="12"/>
  <c r="BW55" i="12"/>
  <c r="BX55" i="12"/>
  <c r="BY55" i="12"/>
  <c r="BZ55" i="12"/>
  <c r="CA55" i="12"/>
  <c r="CB55" i="12"/>
  <c r="BQ56" i="12"/>
  <c r="BR56" i="12"/>
  <c r="BS56" i="12"/>
  <c r="BT56" i="12"/>
  <c r="BU56" i="12"/>
  <c r="BV56" i="12"/>
  <c r="BW56" i="12"/>
  <c r="BX56" i="12"/>
  <c r="BY56" i="12"/>
  <c r="BZ56" i="12"/>
  <c r="CA56" i="12"/>
  <c r="CB56" i="12"/>
  <c r="BQ57" i="12"/>
  <c r="BR57" i="12"/>
  <c r="BS57" i="12"/>
  <c r="BT57" i="12"/>
  <c r="BU57" i="12"/>
  <c r="BV57" i="12"/>
  <c r="BW57" i="12"/>
  <c r="BX57" i="12"/>
  <c r="BY57" i="12"/>
  <c r="BZ57" i="12"/>
  <c r="CA57" i="12"/>
  <c r="CB57" i="12"/>
  <c r="BQ58" i="12"/>
  <c r="BR58" i="12"/>
  <c r="BS58" i="12"/>
  <c r="BT58" i="12"/>
  <c r="BU58" i="12"/>
  <c r="BV58" i="12"/>
  <c r="BW58" i="12"/>
  <c r="BX58" i="12"/>
  <c r="BY58" i="12"/>
  <c r="BZ58" i="12"/>
  <c r="CA58" i="12"/>
  <c r="CB58" i="12"/>
  <c r="BQ59" i="12"/>
  <c r="BR59" i="12"/>
  <c r="BS59" i="12"/>
  <c r="BT59" i="12"/>
  <c r="BU59" i="12"/>
  <c r="BV59" i="12"/>
  <c r="BW59" i="12"/>
  <c r="BX59" i="12"/>
  <c r="BY59" i="12"/>
  <c r="BZ59" i="12"/>
  <c r="CA59" i="12"/>
  <c r="CB59" i="12"/>
  <c r="BQ60" i="12"/>
  <c r="BR60" i="12"/>
  <c r="BS60" i="12"/>
  <c r="BT60" i="12"/>
  <c r="BU60" i="12"/>
  <c r="BV60" i="12"/>
  <c r="BW60" i="12"/>
  <c r="BX60" i="12"/>
  <c r="BY60" i="12"/>
  <c r="BZ60" i="12"/>
  <c r="CA60" i="12"/>
  <c r="CB60" i="12"/>
  <c r="BQ61" i="12"/>
  <c r="BR61" i="12"/>
  <c r="BS61" i="12"/>
  <c r="BT61" i="12"/>
  <c r="BU61" i="12"/>
  <c r="BV61" i="12"/>
  <c r="BW61" i="12"/>
  <c r="BX61" i="12"/>
  <c r="BY61" i="12"/>
  <c r="BZ61" i="12"/>
  <c r="CA61" i="12"/>
  <c r="CB61" i="12"/>
  <c r="BQ62" i="12"/>
  <c r="BR62" i="12"/>
  <c r="BS62" i="12"/>
  <c r="BT62" i="12"/>
  <c r="BU62" i="12"/>
  <c r="BV62" i="12"/>
  <c r="BW62" i="12"/>
  <c r="BX62" i="12"/>
  <c r="BY62" i="12"/>
  <c r="BZ62" i="12"/>
  <c r="CA62" i="12"/>
  <c r="CB62" i="12"/>
  <c r="BQ63" i="12"/>
  <c r="BR63" i="12"/>
  <c r="BS63" i="12"/>
  <c r="BT63" i="12"/>
  <c r="BU63" i="12"/>
  <c r="BV63" i="12"/>
  <c r="BW63" i="12"/>
  <c r="BX63" i="12"/>
  <c r="BY63" i="12"/>
  <c r="BZ63" i="12"/>
  <c r="CA63" i="12"/>
  <c r="CB63" i="12"/>
  <c r="BQ64" i="12"/>
  <c r="BR64" i="12"/>
  <c r="BS64" i="12"/>
  <c r="BT64" i="12"/>
  <c r="BU64" i="12"/>
  <c r="BV64" i="12"/>
  <c r="BW64" i="12"/>
  <c r="BX64" i="12"/>
  <c r="BY64" i="12"/>
  <c r="BZ64" i="12"/>
  <c r="CA64" i="12"/>
  <c r="CB64" i="12"/>
  <c r="BQ65" i="12"/>
  <c r="BR65" i="12"/>
  <c r="BS65" i="12"/>
  <c r="BT65" i="12"/>
  <c r="BU65" i="12"/>
  <c r="BV65" i="12"/>
  <c r="BW65" i="12"/>
  <c r="BX65" i="12"/>
  <c r="BY65" i="12"/>
  <c r="BZ65" i="12"/>
  <c r="CA65" i="12"/>
  <c r="CB65" i="12"/>
  <c r="BQ66" i="12"/>
  <c r="BR66" i="12"/>
  <c r="BS66" i="12"/>
  <c r="BT66" i="12"/>
  <c r="BU66" i="12"/>
  <c r="BV66" i="12"/>
  <c r="BW66" i="12"/>
  <c r="BX66" i="12"/>
  <c r="BY66" i="12"/>
  <c r="BZ66" i="12"/>
  <c r="CA66" i="12"/>
  <c r="CB66" i="12"/>
  <c r="BQ67" i="12"/>
  <c r="BR67" i="12"/>
  <c r="BS67" i="12"/>
  <c r="BT67" i="12"/>
  <c r="BU67" i="12"/>
  <c r="BV67" i="12"/>
  <c r="BW67" i="12"/>
  <c r="BX67" i="12"/>
  <c r="BY67" i="12"/>
  <c r="BZ67" i="12"/>
  <c r="CA67" i="12"/>
  <c r="CB67" i="12"/>
  <c r="BQ68" i="12"/>
  <c r="BR68" i="12"/>
  <c r="BS68" i="12"/>
  <c r="BT68" i="12"/>
  <c r="BU68" i="12"/>
  <c r="BV68" i="12"/>
  <c r="BW68" i="12"/>
  <c r="BX68" i="12"/>
  <c r="BY68" i="12"/>
  <c r="BZ68" i="12"/>
  <c r="CA68" i="12"/>
  <c r="CB68" i="12"/>
  <c r="BQ69" i="12"/>
  <c r="BR69" i="12"/>
  <c r="BS69" i="12"/>
  <c r="BT69" i="12"/>
  <c r="BU69" i="12"/>
  <c r="BV69" i="12"/>
  <c r="BW69" i="12"/>
  <c r="BX69" i="12"/>
  <c r="BY69" i="12"/>
  <c r="BZ69" i="12"/>
  <c r="CA69" i="12"/>
  <c r="CB69" i="12"/>
  <c r="BQ70" i="12"/>
  <c r="BR70" i="12"/>
  <c r="BS70" i="12"/>
  <c r="BT70" i="12"/>
  <c r="BU70" i="12"/>
  <c r="BV70" i="12"/>
  <c r="BW70" i="12"/>
  <c r="BX70" i="12"/>
  <c r="BY70" i="12"/>
  <c r="BZ70" i="12"/>
  <c r="CA70" i="12"/>
  <c r="CB70" i="12"/>
  <c r="BQ71" i="12"/>
  <c r="BR71" i="12"/>
  <c r="BS71" i="12"/>
  <c r="BT71" i="12"/>
  <c r="BU71" i="12"/>
  <c r="BV71" i="12"/>
  <c r="BW71" i="12"/>
  <c r="BX71" i="12"/>
  <c r="BY71" i="12"/>
  <c r="BZ71" i="12"/>
  <c r="CA71" i="12"/>
  <c r="CB71" i="12"/>
  <c r="BQ72" i="12"/>
  <c r="BR72" i="12"/>
  <c r="BS72" i="12"/>
  <c r="BT72" i="12"/>
  <c r="BU72" i="12"/>
  <c r="BV72" i="12"/>
  <c r="BW72" i="12"/>
  <c r="BX72" i="12"/>
  <c r="BY72" i="12"/>
  <c r="BZ72" i="12"/>
  <c r="CA72" i="12"/>
  <c r="CB72" i="12"/>
  <c r="BQ73" i="12"/>
  <c r="BR73" i="12"/>
  <c r="BS73" i="12"/>
  <c r="BT73" i="12"/>
  <c r="BU73" i="12"/>
  <c r="BV73" i="12"/>
  <c r="BW73" i="12"/>
  <c r="BX73" i="12"/>
  <c r="BY73" i="12"/>
  <c r="BZ73" i="12"/>
  <c r="CA73" i="12"/>
  <c r="CB73" i="12"/>
  <c r="BQ74" i="12"/>
  <c r="BR74" i="12"/>
  <c r="BS74" i="12"/>
  <c r="BT74" i="12"/>
  <c r="BU74" i="12"/>
  <c r="BV74" i="12"/>
  <c r="BW74" i="12"/>
  <c r="BX74" i="12"/>
  <c r="BY74" i="12"/>
  <c r="BZ74" i="12"/>
  <c r="CA74" i="12"/>
  <c r="CB74" i="12"/>
  <c r="BQ75" i="12"/>
  <c r="BR75" i="12"/>
  <c r="BS75" i="12"/>
  <c r="BT75" i="12"/>
  <c r="BU75" i="12"/>
  <c r="BV75" i="12"/>
  <c r="BW75" i="12"/>
  <c r="BX75" i="12"/>
  <c r="BY75" i="12"/>
  <c r="BZ75" i="12"/>
  <c r="CA75" i="12"/>
  <c r="CB75" i="12"/>
  <c r="BQ76" i="12"/>
  <c r="BR76" i="12"/>
  <c r="BS76" i="12"/>
  <c r="BT76" i="12"/>
  <c r="BU76" i="12"/>
  <c r="BV76" i="12"/>
  <c r="BW76" i="12"/>
  <c r="BX76" i="12"/>
  <c r="BY76" i="12"/>
  <c r="BZ76" i="12"/>
  <c r="CA76" i="12"/>
  <c r="CB76" i="12"/>
  <c r="BQ77" i="12"/>
  <c r="BR77" i="12"/>
  <c r="BS77" i="12"/>
  <c r="BT77" i="12"/>
  <c r="BU77" i="12"/>
  <c r="BV77" i="12"/>
  <c r="BW77" i="12"/>
  <c r="BX77" i="12"/>
  <c r="BY77" i="12"/>
  <c r="BZ77" i="12"/>
  <c r="CA77" i="12"/>
  <c r="CB77" i="12"/>
  <c r="BQ78" i="12"/>
  <c r="BR78" i="12"/>
  <c r="BS78" i="12"/>
  <c r="BT78" i="12"/>
  <c r="BU78" i="12"/>
  <c r="BV78" i="12"/>
  <c r="BW78" i="12"/>
  <c r="BX78" i="12"/>
  <c r="BY78" i="12"/>
  <c r="BZ78" i="12"/>
  <c r="CA78" i="12"/>
  <c r="CB78" i="12"/>
  <c r="BQ79" i="12"/>
  <c r="BR79" i="12"/>
  <c r="BS79" i="12"/>
  <c r="BT79" i="12"/>
  <c r="BU79" i="12"/>
  <c r="BV79" i="12"/>
  <c r="BW79" i="12"/>
  <c r="BX79" i="12"/>
  <c r="BY79" i="12"/>
  <c r="BZ79" i="12"/>
  <c r="CA79" i="12"/>
  <c r="CB79" i="12"/>
  <c r="BQ80" i="12"/>
  <c r="BR80" i="12"/>
  <c r="BS80" i="12"/>
  <c r="BT80" i="12"/>
  <c r="BU80" i="12"/>
  <c r="BV80" i="12"/>
  <c r="BW80" i="12"/>
  <c r="BX80" i="12"/>
  <c r="BY80" i="12"/>
  <c r="BZ80" i="12"/>
  <c r="CA80" i="12"/>
  <c r="CB80" i="12"/>
  <c r="BQ81" i="12"/>
  <c r="BR81" i="12"/>
  <c r="BS81" i="12"/>
  <c r="BT81" i="12"/>
  <c r="BU81" i="12"/>
  <c r="BV81" i="12"/>
  <c r="BW81" i="12"/>
  <c r="BX81" i="12"/>
  <c r="BY81" i="12"/>
  <c r="BZ81" i="12"/>
  <c r="CA81" i="12"/>
  <c r="CB81" i="12"/>
  <c r="BQ82" i="12"/>
  <c r="BR82" i="12"/>
  <c r="BS82" i="12"/>
  <c r="BT82" i="12"/>
  <c r="BU82" i="12"/>
  <c r="BV82" i="12"/>
  <c r="BW82" i="12"/>
  <c r="BX82" i="12"/>
  <c r="BY82" i="12"/>
  <c r="BZ82" i="12"/>
  <c r="CA82" i="12"/>
  <c r="CB82" i="12"/>
  <c r="BQ83" i="12"/>
  <c r="BR83" i="12"/>
  <c r="BS83" i="12"/>
  <c r="BT83" i="12"/>
  <c r="BU83" i="12"/>
  <c r="BV83" i="12"/>
  <c r="BW83" i="12"/>
  <c r="BX83" i="12"/>
  <c r="BY83" i="12"/>
  <c r="BZ83" i="12"/>
  <c r="CA83" i="12"/>
  <c r="CB83" i="12"/>
  <c r="BQ84" i="12"/>
  <c r="BR84" i="12"/>
  <c r="BS84" i="12"/>
  <c r="BT84" i="12"/>
  <c r="BU84" i="12"/>
  <c r="BV84" i="12"/>
  <c r="BW84" i="12"/>
  <c r="BX84" i="12"/>
  <c r="BY84" i="12"/>
  <c r="BZ84" i="12"/>
  <c r="CA84" i="12"/>
  <c r="CB84" i="12"/>
  <c r="BQ85" i="12"/>
  <c r="BR85" i="12"/>
  <c r="BS85" i="12"/>
  <c r="BT85" i="12"/>
  <c r="BU85" i="12"/>
  <c r="BV85" i="12"/>
  <c r="BW85" i="12"/>
  <c r="BX85" i="12"/>
  <c r="BY85" i="12"/>
  <c r="BZ85" i="12"/>
  <c r="CA85" i="12"/>
  <c r="CB85" i="12"/>
  <c r="BQ86" i="12"/>
  <c r="BR86" i="12"/>
  <c r="BS86" i="12"/>
  <c r="BT86" i="12"/>
  <c r="BU86" i="12"/>
  <c r="BV86" i="12"/>
  <c r="BW86" i="12"/>
  <c r="BX86" i="12"/>
  <c r="BY86" i="12"/>
  <c r="BZ86" i="12"/>
  <c r="CA86" i="12"/>
  <c r="CB86" i="12"/>
  <c r="BQ87" i="12"/>
  <c r="BR87" i="12"/>
  <c r="BS87" i="12"/>
  <c r="BT87" i="12"/>
  <c r="BU87" i="12"/>
  <c r="BV87" i="12"/>
  <c r="BW87" i="12"/>
  <c r="BX87" i="12"/>
  <c r="BY87" i="12"/>
  <c r="BZ87" i="12"/>
  <c r="CA87" i="12"/>
  <c r="CB87" i="12"/>
  <c r="BQ88" i="12"/>
  <c r="BR88" i="12"/>
  <c r="BS88" i="12"/>
  <c r="BT88" i="12"/>
  <c r="BU88" i="12"/>
  <c r="BV88" i="12"/>
  <c r="BW88" i="12"/>
  <c r="BX88" i="12"/>
  <c r="BY88" i="12"/>
  <c r="BZ88" i="12"/>
  <c r="CA88" i="12"/>
  <c r="CB88" i="12"/>
  <c r="BQ89" i="12"/>
  <c r="BR89" i="12"/>
  <c r="BS89" i="12"/>
  <c r="BT89" i="12"/>
  <c r="BU89" i="12"/>
  <c r="BV89" i="12"/>
  <c r="BW89" i="12"/>
  <c r="BX89" i="12"/>
  <c r="BY89" i="12"/>
  <c r="BZ89" i="12"/>
  <c r="CA89" i="12"/>
  <c r="CB89" i="12"/>
  <c r="BQ90" i="12"/>
  <c r="BR90" i="12"/>
  <c r="BS90" i="12"/>
  <c r="BT90" i="12"/>
  <c r="BU90" i="12"/>
  <c r="BV90" i="12"/>
  <c r="BW90" i="12"/>
  <c r="BX90" i="12"/>
  <c r="BY90" i="12"/>
  <c r="BZ90" i="12"/>
  <c r="CA90" i="12"/>
  <c r="CB90" i="12"/>
  <c r="BQ91" i="12"/>
  <c r="BR91" i="12"/>
  <c r="BS91" i="12"/>
  <c r="BT91" i="12"/>
  <c r="BU91" i="12"/>
  <c r="BV91" i="12"/>
  <c r="BW91" i="12"/>
  <c r="BX91" i="12"/>
  <c r="BY91" i="12"/>
  <c r="BZ91" i="12"/>
  <c r="CA91" i="12"/>
  <c r="CB91" i="12"/>
  <c r="BQ92" i="12"/>
  <c r="BR92" i="12"/>
  <c r="BS92" i="12"/>
  <c r="BT92" i="12"/>
  <c r="BU92" i="12"/>
  <c r="BV92" i="12"/>
  <c r="BW92" i="12"/>
  <c r="BX92" i="12"/>
  <c r="BY92" i="12"/>
  <c r="BZ92" i="12"/>
  <c r="CA92" i="12"/>
  <c r="CB92" i="12"/>
  <c r="BQ93" i="12"/>
  <c r="BR93" i="12"/>
  <c r="BS93" i="12"/>
  <c r="BT93" i="12"/>
  <c r="BU93" i="12"/>
  <c r="BV93" i="12"/>
  <c r="BW93" i="12"/>
  <c r="BX93" i="12"/>
  <c r="BY93" i="12"/>
  <c r="BZ93" i="12"/>
  <c r="CA93" i="12"/>
  <c r="CB93" i="12"/>
  <c r="BQ94" i="12"/>
  <c r="BR94" i="12"/>
  <c r="BS94" i="12"/>
  <c r="BT94" i="12"/>
  <c r="BU94" i="12"/>
  <c r="BV94" i="12"/>
  <c r="BW94" i="12"/>
  <c r="BX94" i="12"/>
  <c r="BY94" i="12"/>
  <c r="BZ94" i="12"/>
  <c r="CA94" i="12"/>
  <c r="CB94" i="12"/>
  <c r="BQ95" i="12"/>
  <c r="BR95" i="12"/>
  <c r="BS95" i="12"/>
  <c r="BT95" i="12"/>
  <c r="BU95" i="12"/>
  <c r="BV95" i="12"/>
  <c r="BW95" i="12"/>
  <c r="BX95" i="12"/>
  <c r="BY95" i="12"/>
  <c r="BZ95" i="12"/>
  <c r="CA95" i="12"/>
  <c r="CB95" i="12"/>
  <c r="BQ96" i="12"/>
  <c r="BR96" i="12"/>
  <c r="BS96" i="12"/>
  <c r="BT96" i="12"/>
  <c r="BU96" i="12"/>
  <c r="BV96" i="12"/>
  <c r="BW96" i="12"/>
  <c r="BX96" i="12"/>
  <c r="BY96" i="12"/>
  <c r="BZ96" i="12"/>
  <c r="CA96" i="12"/>
  <c r="CB96" i="12"/>
  <c r="BQ97" i="12"/>
  <c r="BR97" i="12"/>
  <c r="BS97" i="12"/>
  <c r="BT97" i="12"/>
  <c r="BU97" i="12"/>
  <c r="BV97" i="12"/>
  <c r="BW97" i="12"/>
  <c r="BX97" i="12"/>
  <c r="BY97" i="12"/>
  <c r="BZ97" i="12"/>
  <c r="CA97" i="12"/>
  <c r="CB97" i="12"/>
  <c r="BQ98" i="12"/>
  <c r="BR98" i="12"/>
  <c r="BS98" i="12"/>
  <c r="BT98" i="12"/>
  <c r="BU98" i="12"/>
  <c r="BV98" i="12"/>
  <c r="BW98" i="12"/>
  <c r="BX98" i="12"/>
  <c r="BY98" i="12"/>
  <c r="BZ98" i="12"/>
  <c r="CA98" i="12"/>
  <c r="CB98" i="12"/>
  <c r="BQ99" i="12"/>
  <c r="BR99" i="12"/>
  <c r="BS99" i="12"/>
  <c r="BT99" i="12"/>
  <c r="BU99" i="12"/>
  <c r="BV99" i="12"/>
  <c r="BW99" i="12"/>
  <c r="BX99" i="12"/>
  <c r="BY99" i="12"/>
  <c r="BZ99" i="12"/>
  <c r="CA99" i="12"/>
  <c r="CB99" i="12"/>
  <c r="BQ100" i="12"/>
  <c r="BR100" i="12"/>
  <c r="BS100" i="12"/>
  <c r="BT100" i="12"/>
  <c r="BU100" i="12"/>
  <c r="BV100" i="12"/>
  <c r="BW100" i="12"/>
  <c r="BX100" i="12"/>
  <c r="BY100" i="12"/>
  <c r="BZ100" i="12"/>
  <c r="CA100" i="12"/>
  <c r="CB100" i="12"/>
  <c r="BQ101" i="12"/>
  <c r="BR101" i="12"/>
  <c r="BS101" i="12"/>
  <c r="BT101" i="12"/>
  <c r="BU101" i="12"/>
  <c r="BV101" i="12"/>
  <c r="BW101" i="12"/>
  <c r="BX101" i="12"/>
  <c r="BY101" i="12"/>
  <c r="BZ101" i="12"/>
  <c r="CA101" i="12"/>
  <c r="CB101" i="12"/>
  <c r="BQ102" i="12"/>
  <c r="BR102" i="12"/>
  <c r="BS102" i="12"/>
  <c r="BT102" i="12"/>
  <c r="BU102" i="12"/>
  <c r="BV102" i="12"/>
  <c r="BW102" i="12"/>
  <c r="BX102" i="12"/>
  <c r="BY102" i="12"/>
  <c r="BZ102" i="12"/>
  <c r="CA102" i="12"/>
  <c r="CB102" i="12"/>
  <c r="BQ103" i="12"/>
  <c r="BR103" i="12"/>
  <c r="BS103" i="12"/>
  <c r="BT103" i="12"/>
  <c r="BU103" i="12"/>
  <c r="BV103" i="12"/>
  <c r="BW103" i="12"/>
  <c r="BX103" i="12"/>
  <c r="BY103" i="12"/>
  <c r="BZ103" i="12"/>
  <c r="CA103" i="12"/>
  <c r="CB103" i="12"/>
  <c r="BQ104" i="12"/>
  <c r="BR104" i="12"/>
  <c r="BS104" i="12"/>
  <c r="BT104" i="12"/>
  <c r="BU104" i="12"/>
  <c r="BV104" i="12"/>
  <c r="BW104" i="12"/>
  <c r="BX104" i="12"/>
  <c r="BY104" i="12"/>
  <c r="BZ104" i="12"/>
  <c r="CA104" i="12"/>
  <c r="CB104" i="12"/>
  <c r="BQ105" i="12"/>
  <c r="BR105" i="12"/>
  <c r="BS105" i="12"/>
  <c r="BT105" i="12"/>
  <c r="BU105" i="12"/>
  <c r="BV105" i="12"/>
  <c r="BW105" i="12"/>
  <c r="BX105" i="12"/>
  <c r="BY105" i="12"/>
  <c r="BZ105" i="12"/>
  <c r="CA105" i="12"/>
  <c r="CB105" i="12"/>
  <c r="BQ106" i="12"/>
  <c r="BR106" i="12"/>
  <c r="BS106" i="12"/>
  <c r="BT106" i="12"/>
  <c r="BU106" i="12"/>
  <c r="BV106" i="12"/>
  <c r="BW106" i="12"/>
  <c r="BX106" i="12"/>
  <c r="BY106" i="12"/>
  <c r="BZ106" i="12"/>
  <c r="CA106" i="12"/>
  <c r="CB106" i="12"/>
  <c r="BQ107" i="12"/>
  <c r="BR107" i="12"/>
  <c r="BS107" i="12"/>
  <c r="BT107" i="12"/>
  <c r="BU107" i="12"/>
  <c r="BV107" i="12"/>
  <c r="BW107" i="12"/>
  <c r="BX107" i="12"/>
  <c r="BY107" i="12"/>
  <c r="BZ107" i="12"/>
  <c r="CA107" i="12"/>
  <c r="CB107" i="12"/>
  <c r="BQ108" i="12"/>
  <c r="BR108" i="12"/>
  <c r="BS108" i="12"/>
  <c r="BT108" i="12"/>
  <c r="BU108" i="12"/>
  <c r="BV108" i="12"/>
  <c r="BW108" i="12"/>
  <c r="BX108" i="12"/>
  <c r="BY108" i="12"/>
  <c r="BZ108" i="12"/>
  <c r="CA108" i="12"/>
  <c r="CB108" i="12"/>
  <c r="BQ109" i="12"/>
  <c r="BR109" i="12"/>
  <c r="BS109" i="12"/>
  <c r="BT109" i="12"/>
  <c r="BU109" i="12"/>
  <c r="BV109" i="12"/>
  <c r="BW109" i="12"/>
  <c r="BX109" i="12"/>
  <c r="BY109" i="12"/>
  <c r="BZ109" i="12"/>
  <c r="CA109" i="12"/>
  <c r="CB109" i="12"/>
  <c r="BQ110" i="12"/>
  <c r="BR110" i="12"/>
  <c r="BS110" i="12"/>
  <c r="BT110" i="12"/>
  <c r="BU110" i="12"/>
  <c r="BV110" i="12"/>
  <c r="BW110" i="12"/>
  <c r="BX110" i="12"/>
  <c r="BY110" i="12"/>
  <c r="BZ110" i="12"/>
  <c r="CA110" i="12"/>
  <c r="CB110" i="12"/>
  <c r="BQ111" i="12"/>
  <c r="BR111" i="12"/>
  <c r="BS111" i="12"/>
  <c r="BT111" i="12"/>
  <c r="BU111" i="12"/>
  <c r="BV111" i="12"/>
  <c r="BW111" i="12"/>
  <c r="BX111" i="12"/>
  <c r="BY111" i="12"/>
  <c r="BZ111" i="12"/>
  <c r="CA111" i="12"/>
  <c r="CB111" i="12"/>
  <c r="BQ112" i="12"/>
  <c r="BR112" i="12"/>
  <c r="BS112" i="12"/>
  <c r="BT112" i="12"/>
  <c r="BU112" i="12"/>
  <c r="BV112" i="12"/>
  <c r="BW112" i="12"/>
  <c r="BX112" i="12"/>
  <c r="BY112" i="12"/>
  <c r="BZ112" i="12"/>
  <c r="CA112" i="12"/>
  <c r="CB112" i="12"/>
  <c r="BQ113" i="12"/>
  <c r="BR113" i="12"/>
  <c r="BS113" i="12"/>
  <c r="BT113" i="12"/>
  <c r="BU113" i="12"/>
  <c r="BV113" i="12"/>
  <c r="BW113" i="12"/>
  <c r="BX113" i="12"/>
  <c r="BY113" i="12"/>
  <c r="BZ113" i="12"/>
  <c r="CA113" i="12"/>
  <c r="CB113" i="12"/>
  <c r="BQ114" i="12"/>
  <c r="BR114" i="12"/>
  <c r="BS114" i="12"/>
  <c r="BT114" i="12"/>
  <c r="BU114" i="12"/>
  <c r="BV114" i="12"/>
  <c r="BW114" i="12"/>
  <c r="BX114" i="12"/>
  <c r="BY114" i="12"/>
  <c r="BZ114" i="12"/>
  <c r="CA114" i="12"/>
  <c r="CB114" i="12"/>
  <c r="BQ115" i="12"/>
  <c r="BR115" i="12"/>
  <c r="BS115" i="12"/>
  <c r="BT115" i="12"/>
  <c r="BU115" i="12"/>
  <c r="BV115" i="12"/>
  <c r="BW115" i="12"/>
  <c r="BX115" i="12"/>
  <c r="BY115" i="12"/>
  <c r="BZ115" i="12"/>
  <c r="CA115" i="12"/>
  <c r="CB115" i="12"/>
  <c r="BQ116" i="12"/>
  <c r="BR116" i="12"/>
  <c r="BS116" i="12"/>
  <c r="BT116" i="12"/>
  <c r="BU116" i="12"/>
  <c r="BV116" i="12"/>
  <c r="BW116" i="12"/>
  <c r="BX116" i="12"/>
  <c r="BY116" i="12"/>
  <c r="BZ116" i="12"/>
  <c r="CA116" i="12"/>
  <c r="CB116" i="12"/>
  <c r="BQ117" i="12"/>
  <c r="BR117" i="12"/>
  <c r="BS117" i="12"/>
  <c r="BT117" i="12"/>
  <c r="BU117" i="12"/>
  <c r="BV117" i="12"/>
  <c r="BW117" i="12"/>
  <c r="BX117" i="12"/>
  <c r="BY117" i="12"/>
  <c r="BZ117" i="12"/>
  <c r="CA117" i="12"/>
  <c r="CB117" i="12"/>
  <c r="BQ118" i="12"/>
  <c r="BR118" i="12"/>
  <c r="BS118" i="12"/>
  <c r="BT118" i="12"/>
  <c r="BU118" i="12"/>
  <c r="BV118" i="12"/>
  <c r="BW118" i="12"/>
  <c r="BX118" i="12"/>
  <c r="BY118" i="12"/>
  <c r="BZ118" i="12"/>
  <c r="CA118" i="12"/>
  <c r="CB118" i="12"/>
  <c r="BQ119" i="12"/>
  <c r="BR119" i="12"/>
  <c r="BS119" i="12"/>
  <c r="BT119" i="12"/>
  <c r="BU119" i="12"/>
  <c r="BV119" i="12"/>
  <c r="BW119" i="12"/>
  <c r="BX119" i="12"/>
  <c r="BY119" i="12"/>
  <c r="BZ119" i="12"/>
  <c r="CA119" i="12"/>
  <c r="CB119" i="12"/>
  <c r="BQ120" i="12"/>
  <c r="BR120" i="12"/>
  <c r="BS120" i="12"/>
  <c r="BT120" i="12"/>
  <c r="BU120" i="12"/>
  <c r="BV120" i="12"/>
  <c r="BW120" i="12"/>
  <c r="BX120" i="12"/>
  <c r="BY120" i="12"/>
  <c r="BZ120" i="12"/>
  <c r="CA120" i="12"/>
  <c r="CB120" i="12"/>
  <c r="BQ121" i="12"/>
  <c r="BR121" i="12"/>
  <c r="BS121" i="12"/>
  <c r="BT121" i="12"/>
  <c r="BU121" i="12"/>
  <c r="BV121" i="12"/>
  <c r="BW121" i="12"/>
  <c r="BX121" i="12"/>
  <c r="BY121" i="12"/>
  <c r="BZ121" i="12"/>
  <c r="CA121" i="12"/>
  <c r="CB121" i="12"/>
  <c r="BQ122" i="12"/>
  <c r="BR122" i="12"/>
  <c r="BS122" i="12"/>
  <c r="BT122" i="12"/>
  <c r="BU122" i="12"/>
  <c r="BV122" i="12"/>
  <c r="BW122" i="12"/>
  <c r="BX122" i="12"/>
  <c r="BY122" i="12"/>
  <c r="BZ122" i="12"/>
  <c r="CA122" i="12"/>
  <c r="CB122" i="12"/>
  <c r="BQ123" i="12"/>
  <c r="BR123" i="12"/>
  <c r="BS123" i="12"/>
  <c r="BT123" i="12"/>
  <c r="BU123" i="12"/>
  <c r="BV123" i="12"/>
  <c r="BW123" i="12"/>
  <c r="BX123" i="12"/>
  <c r="BY123" i="12"/>
  <c r="BZ123" i="12"/>
  <c r="CA123" i="12"/>
  <c r="CB123" i="12"/>
  <c r="BQ124" i="12"/>
  <c r="BR124" i="12"/>
  <c r="BS124" i="12"/>
  <c r="BT124" i="12"/>
  <c r="BU124" i="12"/>
  <c r="BV124" i="12"/>
  <c r="BW124" i="12"/>
  <c r="BX124" i="12"/>
  <c r="BY124" i="12"/>
  <c r="BZ124" i="12"/>
  <c r="CA124" i="12"/>
  <c r="CB124" i="12"/>
  <c r="BQ125" i="12"/>
  <c r="BR125" i="12"/>
  <c r="BS125" i="12"/>
  <c r="BT125" i="12"/>
  <c r="BU125" i="12"/>
  <c r="BV125" i="12"/>
  <c r="BW125" i="12"/>
  <c r="BX125" i="12"/>
  <c r="BY125" i="12"/>
  <c r="BZ125" i="12"/>
  <c r="CA125" i="12"/>
  <c r="CB125" i="12"/>
  <c r="BQ126" i="12"/>
  <c r="BR126" i="12"/>
  <c r="BS126" i="12"/>
  <c r="BT126" i="12"/>
  <c r="BU126" i="12"/>
  <c r="BV126" i="12"/>
  <c r="BW126" i="12"/>
  <c r="BX126" i="12"/>
  <c r="BY126" i="12"/>
  <c r="BZ126" i="12"/>
  <c r="CA126" i="12"/>
  <c r="CB126" i="12"/>
  <c r="BQ127" i="12"/>
  <c r="BR127" i="12"/>
  <c r="BS127" i="12"/>
  <c r="BT127" i="12"/>
  <c r="BU127" i="12"/>
  <c r="BV127" i="12"/>
  <c r="BW127" i="12"/>
  <c r="BX127" i="12"/>
  <c r="BY127" i="12"/>
  <c r="BZ127" i="12"/>
  <c r="CA127" i="12"/>
  <c r="CB127" i="12"/>
  <c r="BQ128" i="12"/>
  <c r="BR128" i="12"/>
  <c r="BS128" i="12"/>
  <c r="BT128" i="12"/>
  <c r="BU128" i="12"/>
  <c r="BV128" i="12"/>
  <c r="BW128" i="12"/>
  <c r="BX128" i="12"/>
  <c r="BY128" i="12"/>
  <c r="BZ128" i="12"/>
  <c r="CA128" i="12"/>
  <c r="CB128" i="12"/>
  <c r="BQ129" i="12"/>
  <c r="BR129" i="12"/>
  <c r="BS129" i="12"/>
  <c r="BT129" i="12"/>
  <c r="BU129" i="12"/>
  <c r="BV129" i="12"/>
  <c r="BW129" i="12"/>
  <c r="BX129" i="12"/>
  <c r="BY129" i="12"/>
  <c r="BZ129" i="12"/>
  <c r="CA129" i="12"/>
  <c r="CB129" i="12"/>
  <c r="BQ130" i="12"/>
  <c r="BR130" i="12"/>
  <c r="BS130" i="12"/>
  <c r="BT130" i="12"/>
  <c r="BU130" i="12"/>
  <c r="BV130" i="12"/>
  <c r="BW130" i="12"/>
  <c r="BX130" i="12"/>
  <c r="BY130" i="12"/>
  <c r="BZ130" i="12"/>
  <c r="CA130" i="12"/>
  <c r="CB130" i="12"/>
  <c r="BQ131" i="12"/>
  <c r="BR131" i="12"/>
  <c r="BS131" i="12"/>
  <c r="BT131" i="12"/>
  <c r="BU131" i="12"/>
  <c r="BV131" i="12"/>
  <c r="BW131" i="12"/>
  <c r="BX131" i="12"/>
  <c r="BY131" i="12"/>
  <c r="BZ131" i="12"/>
  <c r="CA131" i="12"/>
  <c r="CB131" i="12"/>
  <c r="BQ132" i="12"/>
  <c r="BR132" i="12"/>
  <c r="BS132" i="12"/>
  <c r="BT132" i="12"/>
  <c r="BU132" i="12"/>
  <c r="BV132" i="12"/>
  <c r="BW132" i="12"/>
  <c r="BX132" i="12"/>
  <c r="BY132" i="12"/>
  <c r="BZ132" i="12"/>
  <c r="CA132" i="12"/>
  <c r="CB132" i="12"/>
  <c r="BQ133" i="12"/>
  <c r="BR133" i="12"/>
  <c r="BS133" i="12"/>
  <c r="BT133" i="12"/>
  <c r="BU133" i="12"/>
  <c r="BV133" i="12"/>
  <c r="BW133" i="12"/>
  <c r="BX133" i="12"/>
  <c r="BY133" i="12"/>
  <c r="BZ133" i="12"/>
  <c r="CA133" i="12"/>
  <c r="CB133" i="12"/>
  <c r="BQ134" i="12"/>
  <c r="BR134" i="12"/>
  <c r="BS134" i="12"/>
  <c r="BT134" i="12"/>
  <c r="BU134" i="12"/>
  <c r="BV134" i="12"/>
  <c r="BW134" i="12"/>
  <c r="BX134" i="12"/>
  <c r="BY134" i="12"/>
  <c r="BZ134" i="12"/>
  <c r="CA134" i="12"/>
  <c r="CB134" i="12"/>
  <c r="BQ135" i="12"/>
  <c r="BR135" i="12"/>
  <c r="BS135" i="12"/>
  <c r="BT135" i="12"/>
  <c r="BU135" i="12"/>
  <c r="BV135" i="12"/>
  <c r="BW135" i="12"/>
  <c r="BX135" i="12"/>
  <c r="BY135" i="12"/>
  <c r="BZ135" i="12"/>
  <c r="CA135" i="12"/>
  <c r="CB135" i="12"/>
  <c r="BQ136" i="12"/>
  <c r="BR136" i="12"/>
  <c r="BS136" i="12"/>
  <c r="BT136" i="12"/>
  <c r="BU136" i="12"/>
  <c r="BV136" i="12"/>
  <c r="BW136" i="12"/>
  <c r="BX136" i="12"/>
  <c r="BY136" i="12"/>
  <c r="BZ136" i="12"/>
  <c r="CA136" i="12"/>
  <c r="CB136" i="12"/>
  <c r="BQ137" i="12"/>
  <c r="BR137" i="12"/>
  <c r="BS137" i="12"/>
  <c r="BT137" i="12"/>
  <c r="BU137" i="12"/>
  <c r="BV137" i="12"/>
  <c r="BW137" i="12"/>
  <c r="BX137" i="12"/>
  <c r="BY137" i="12"/>
  <c r="BZ137" i="12"/>
  <c r="CA137" i="12"/>
  <c r="CB137" i="12"/>
  <c r="BQ138" i="12"/>
  <c r="BR138" i="12"/>
  <c r="BS138" i="12"/>
  <c r="BT138" i="12"/>
  <c r="BU138" i="12"/>
  <c r="BV138" i="12"/>
  <c r="BW138" i="12"/>
  <c r="BX138" i="12"/>
  <c r="BY138" i="12"/>
  <c r="BZ138" i="12"/>
  <c r="CA138" i="12"/>
  <c r="CB138" i="12"/>
  <c r="BQ139" i="12"/>
  <c r="BR139" i="12"/>
  <c r="BS139" i="12"/>
  <c r="BT139" i="12"/>
  <c r="BU139" i="12"/>
  <c r="BV139" i="12"/>
  <c r="BW139" i="12"/>
  <c r="BX139" i="12"/>
  <c r="BY139" i="12"/>
  <c r="BZ139" i="12"/>
  <c r="CA139" i="12"/>
  <c r="CB139" i="12"/>
  <c r="BQ140" i="12"/>
  <c r="BR140" i="12"/>
  <c r="BS140" i="12"/>
  <c r="BT140" i="12"/>
  <c r="BU140" i="12"/>
  <c r="BV140" i="12"/>
  <c r="BW140" i="12"/>
  <c r="BX140" i="12"/>
  <c r="BY140" i="12"/>
  <c r="BZ140" i="12"/>
  <c r="CA140" i="12"/>
  <c r="CB140" i="12"/>
  <c r="BQ141" i="12"/>
  <c r="BR141" i="12"/>
  <c r="BS141" i="12"/>
  <c r="BT141" i="12"/>
  <c r="BU141" i="12"/>
  <c r="BV141" i="12"/>
  <c r="BW141" i="12"/>
  <c r="BX141" i="12"/>
  <c r="BY141" i="12"/>
  <c r="BZ141" i="12"/>
  <c r="CA141" i="12"/>
  <c r="CB141" i="12"/>
  <c r="BQ142" i="12"/>
  <c r="BR142" i="12"/>
  <c r="BS142" i="12"/>
  <c r="BT142" i="12"/>
  <c r="BU142" i="12"/>
  <c r="BV142" i="12"/>
  <c r="BW142" i="12"/>
  <c r="BX142" i="12"/>
  <c r="BY142" i="12"/>
  <c r="BZ142" i="12"/>
  <c r="CA142" i="12"/>
  <c r="CB142" i="12"/>
  <c r="BQ143" i="12"/>
  <c r="BR143" i="12"/>
  <c r="BS143" i="12"/>
  <c r="BT143" i="12"/>
  <c r="BU143" i="12"/>
  <c r="BV143" i="12"/>
  <c r="BW143" i="12"/>
  <c r="BX143" i="12"/>
  <c r="BY143" i="12"/>
  <c r="BZ143" i="12"/>
  <c r="CA143" i="12"/>
  <c r="CB143" i="12"/>
  <c r="BQ144" i="12"/>
  <c r="BR144" i="12"/>
  <c r="BS144" i="12"/>
  <c r="BT144" i="12"/>
  <c r="BU144" i="12"/>
  <c r="BV144" i="12"/>
  <c r="BW144" i="12"/>
  <c r="BX144" i="12"/>
  <c r="BY144" i="12"/>
  <c r="BZ144" i="12"/>
  <c r="CA144" i="12"/>
  <c r="CB144" i="12"/>
  <c r="BQ145" i="12"/>
  <c r="BR145" i="12"/>
  <c r="BS145" i="12"/>
  <c r="BT145" i="12"/>
  <c r="BU145" i="12"/>
  <c r="BV145" i="12"/>
  <c r="BW145" i="12"/>
  <c r="BX145" i="12"/>
  <c r="BY145" i="12"/>
  <c r="BZ145" i="12"/>
  <c r="CA145" i="12"/>
  <c r="CB145" i="12"/>
  <c r="BQ146" i="12"/>
  <c r="BR146" i="12"/>
  <c r="BS146" i="12"/>
  <c r="BT146" i="12"/>
  <c r="BU146" i="12"/>
  <c r="BV146" i="12"/>
  <c r="BW146" i="12"/>
  <c r="BX146" i="12"/>
  <c r="BY146" i="12"/>
  <c r="BZ146" i="12"/>
  <c r="CA146" i="12"/>
  <c r="CB146" i="12"/>
  <c r="BQ147" i="12"/>
  <c r="BR147" i="12"/>
  <c r="BS147" i="12"/>
  <c r="BT147" i="12"/>
  <c r="BU147" i="12"/>
  <c r="BV147" i="12"/>
  <c r="BW147" i="12"/>
  <c r="BX147" i="12"/>
  <c r="BY147" i="12"/>
  <c r="BZ147" i="12"/>
  <c r="CA147" i="12"/>
  <c r="CB147" i="12"/>
  <c r="BQ148" i="12"/>
  <c r="BR148" i="12"/>
  <c r="BS148" i="12"/>
  <c r="BT148" i="12"/>
  <c r="BU148" i="12"/>
  <c r="BV148" i="12"/>
  <c r="BW148" i="12"/>
  <c r="BX148" i="12"/>
  <c r="BY148" i="12"/>
  <c r="BZ148" i="12"/>
  <c r="CA148" i="12"/>
  <c r="CB148" i="12"/>
  <c r="BQ149" i="12"/>
  <c r="BR149" i="12"/>
  <c r="BS149" i="12"/>
  <c r="BT149" i="12"/>
  <c r="BU149" i="12"/>
  <c r="BV149" i="12"/>
  <c r="BW149" i="12"/>
  <c r="BX149" i="12"/>
  <c r="BY149" i="12"/>
  <c r="BZ149" i="12"/>
  <c r="CA149" i="12"/>
  <c r="CB149" i="12"/>
  <c r="BQ150" i="12"/>
  <c r="BR150" i="12"/>
  <c r="BS150" i="12"/>
  <c r="BT150" i="12"/>
  <c r="BU150" i="12"/>
  <c r="BV150" i="12"/>
  <c r="BW150" i="12"/>
  <c r="BX150" i="12"/>
  <c r="BY150" i="12"/>
  <c r="BZ150" i="12"/>
  <c r="CA150" i="12"/>
  <c r="CB150" i="12"/>
  <c r="BQ151" i="12"/>
  <c r="BR151" i="12"/>
  <c r="BS151" i="12"/>
  <c r="BT151" i="12"/>
  <c r="BU151" i="12"/>
  <c r="BV151" i="12"/>
  <c r="BW151" i="12"/>
  <c r="BX151" i="12"/>
  <c r="BY151" i="12"/>
  <c r="BZ151" i="12"/>
  <c r="CA151" i="12"/>
  <c r="CB151" i="12"/>
  <c r="BQ152" i="12"/>
  <c r="BR152" i="12"/>
  <c r="BS152" i="12"/>
  <c r="BT152" i="12"/>
  <c r="BU152" i="12"/>
  <c r="BV152" i="12"/>
  <c r="BW152" i="12"/>
  <c r="BX152" i="12"/>
  <c r="BY152" i="12"/>
  <c r="BZ152" i="12"/>
  <c r="CA152" i="12"/>
  <c r="CB152" i="12"/>
  <c r="BQ153" i="12"/>
  <c r="BR153" i="12"/>
  <c r="BS153" i="12"/>
  <c r="BT153" i="12"/>
  <c r="BU153" i="12"/>
  <c r="BV153" i="12"/>
  <c r="BW153" i="12"/>
  <c r="BX153" i="12"/>
  <c r="BY153" i="12"/>
  <c r="BZ153" i="12"/>
  <c r="CA153" i="12"/>
  <c r="CB153" i="12"/>
  <c r="BQ154" i="12"/>
  <c r="BR154" i="12"/>
  <c r="BS154" i="12"/>
  <c r="BT154" i="12"/>
  <c r="BU154" i="12"/>
  <c r="BV154" i="12"/>
  <c r="BW154" i="12"/>
  <c r="BX154" i="12"/>
  <c r="BY154" i="12"/>
  <c r="BZ154" i="12"/>
  <c r="CA154" i="12"/>
  <c r="CB154" i="12"/>
  <c r="BQ155" i="12"/>
  <c r="BR155" i="12"/>
  <c r="BS155" i="12"/>
  <c r="BT155" i="12"/>
  <c r="BU155" i="12"/>
  <c r="BV155" i="12"/>
  <c r="BW155" i="12"/>
  <c r="BX155" i="12"/>
  <c r="BY155" i="12"/>
  <c r="BZ155" i="12"/>
  <c r="CA155" i="12"/>
  <c r="CB155" i="12"/>
  <c r="BQ156" i="12"/>
  <c r="BR156" i="12"/>
  <c r="BS156" i="12"/>
  <c r="BT156" i="12"/>
  <c r="BU156" i="12"/>
  <c r="BV156" i="12"/>
  <c r="BW156" i="12"/>
  <c r="BX156" i="12"/>
  <c r="BY156" i="12"/>
  <c r="BZ156" i="12"/>
  <c r="CA156" i="12"/>
  <c r="CB156" i="12"/>
  <c r="BQ157" i="12"/>
  <c r="BR157" i="12"/>
  <c r="BS157" i="12"/>
  <c r="BT157" i="12"/>
  <c r="BU157" i="12"/>
  <c r="BV157" i="12"/>
  <c r="BW157" i="12"/>
  <c r="BX157" i="12"/>
  <c r="BY157" i="12"/>
  <c r="BZ157" i="12"/>
  <c r="CA157" i="12"/>
  <c r="CB157" i="12"/>
  <c r="BQ158" i="12"/>
  <c r="BR158" i="12"/>
  <c r="BS158" i="12"/>
  <c r="BT158" i="12"/>
  <c r="BU158" i="12"/>
  <c r="BV158" i="12"/>
  <c r="BW158" i="12"/>
  <c r="BX158" i="12"/>
  <c r="BY158" i="12"/>
  <c r="BZ158" i="12"/>
  <c r="CA158" i="12"/>
  <c r="CB158" i="12"/>
  <c r="BQ159" i="12"/>
  <c r="BR159" i="12"/>
  <c r="BS159" i="12"/>
  <c r="BT159" i="12"/>
  <c r="BU159" i="12"/>
  <c r="BV159" i="12"/>
  <c r="BW159" i="12"/>
  <c r="BX159" i="12"/>
  <c r="BY159" i="12"/>
  <c r="BZ159" i="12"/>
  <c r="CA159" i="12"/>
  <c r="CB159" i="12"/>
  <c r="BQ160" i="12"/>
  <c r="BR160" i="12"/>
  <c r="BS160" i="12"/>
  <c r="BT160" i="12"/>
  <c r="BU160" i="12"/>
  <c r="BV160" i="12"/>
  <c r="BW160" i="12"/>
  <c r="BX160" i="12"/>
  <c r="BY160" i="12"/>
  <c r="BZ160" i="12"/>
  <c r="CA160" i="12"/>
  <c r="CB160" i="12"/>
  <c r="BQ161" i="12"/>
  <c r="BR161" i="12"/>
  <c r="BS161" i="12"/>
  <c r="BT161" i="12"/>
  <c r="BU161" i="12"/>
  <c r="BV161" i="12"/>
  <c r="BW161" i="12"/>
  <c r="BX161" i="12"/>
  <c r="BY161" i="12"/>
  <c r="BZ161" i="12"/>
  <c r="CA161" i="12"/>
  <c r="CB161" i="12"/>
  <c r="BQ162" i="12"/>
  <c r="BR162" i="12"/>
  <c r="BS162" i="12"/>
  <c r="BT162" i="12"/>
  <c r="BU162" i="12"/>
  <c r="BV162" i="12"/>
  <c r="BW162" i="12"/>
  <c r="BX162" i="12"/>
  <c r="BY162" i="12"/>
  <c r="BZ162" i="12"/>
  <c r="CA162" i="12"/>
  <c r="CB162" i="12"/>
  <c r="BQ163" i="12"/>
  <c r="BR163" i="12"/>
  <c r="BS163" i="12"/>
  <c r="BT163" i="12"/>
  <c r="BU163" i="12"/>
  <c r="BV163" i="12"/>
  <c r="BW163" i="12"/>
  <c r="BX163" i="12"/>
  <c r="BY163" i="12"/>
  <c r="BZ163" i="12"/>
  <c r="CA163" i="12"/>
  <c r="CB163" i="12"/>
  <c r="BQ164" i="12"/>
  <c r="BR164" i="12"/>
  <c r="BS164" i="12"/>
  <c r="BT164" i="12"/>
  <c r="BU164" i="12"/>
  <c r="BV164" i="12"/>
  <c r="BW164" i="12"/>
  <c r="BX164" i="12"/>
  <c r="BY164" i="12"/>
  <c r="BZ164" i="12"/>
  <c r="CA164" i="12"/>
  <c r="CB164" i="12"/>
  <c r="BQ165" i="12"/>
  <c r="BR165" i="12"/>
  <c r="BS165" i="12"/>
  <c r="BT165" i="12"/>
  <c r="BU165" i="12"/>
  <c r="BV165" i="12"/>
  <c r="BW165" i="12"/>
  <c r="BX165" i="12"/>
  <c r="BY165" i="12"/>
  <c r="BZ165" i="12"/>
  <c r="CA165" i="12"/>
  <c r="CB165" i="12"/>
  <c r="BQ166" i="12"/>
  <c r="BR166" i="12"/>
  <c r="BS166" i="12"/>
  <c r="BT166" i="12"/>
  <c r="BU166" i="12"/>
  <c r="BV166" i="12"/>
  <c r="BW166" i="12"/>
  <c r="BX166" i="12"/>
  <c r="BY166" i="12"/>
  <c r="BZ166" i="12"/>
  <c r="CA166" i="12"/>
  <c r="CB166" i="12"/>
  <c r="BQ167" i="12"/>
  <c r="BR167" i="12"/>
  <c r="BS167" i="12"/>
  <c r="BT167" i="12"/>
  <c r="BU167" i="12"/>
  <c r="BV167" i="12"/>
  <c r="BW167" i="12"/>
  <c r="BX167" i="12"/>
  <c r="BY167" i="12"/>
  <c r="BZ167" i="12"/>
  <c r="CA167" i="12"/>
  <c r="CB167" i="12"/>
  <c r="BQ168" i="12"/>
  <c r="BR168" i="12"/>
  <c r="BS168" i="12"/>
  <c r="BT168" i="12"/>
  <c r="BU168" i="12"/>
  <c r="BV168" i="12"/>
  <c r="BW168" i="12"/>
  <c r="BX168" i="12"/>
  <c r="BY168" i="12"/>
  <c r="BZ168" i="12"/>
  <c r="CA168" i="12"/>
  <c r="CB168" i="12"/>
  <c r="BQ169" i="12"/>
  <c r="BR169" i="12"/>
  <c r="BS169" i="12"/>
  <c r="BT169" i="12"/>
  <c r="BU169" i="12"/>
  <c r="BV169" i="12"/>
  <c r="BW169" i="12"/>
  <c r="BX169" i="12"/>
  <c r="BY169" i="12"/>
  <c r="BZ169" i="12"/>
  <c r="CA169" i="12"/>
  <c r="CB169" i="12"/>
  <c r="BQ170" i="12"/>
  <c r="BR170" i="12"/>
  <c r="BS170" i="12"/>
  <c r="BT170" i="12"/>
  <c r="BU170" i="12"/>
  <c r="BV170" i="12"/>
  <c r="BW170" i="12"/>
  <c r="BX170" i="12"/>
  <c r="BY170" i="12"/>
  <c r="BZ170" i="12"/>
  <c r="CA170" i="12"/>
  <c r="CB170" i="12"/>
  <c r="BQ171" i="12"/>
  <c r="BR171" i="12"/>
  <c r="BS171" i="12"/>
  <c r="BT171" i="12"/>
  <c r="BU171" i="12"/>
  <c r="BV171" i="12"/>
  <c r="BW171" i="12"/>
  <c r="BX171" i="12"/>
  <c r="BY171" i="12"/>
  <c r="BZ171" i="12"/>
  <c r="CA171" i="12"/>
  <c r="CB171" i="12"/>
  <c r="BQ172" i="12"/>
  <c r="BR172" i="12"/>
  <c r="BS172" i="12"/>
  <c r="BT172" i="12"/>
  <c r="BU172" i="12"/>
  <c r="BV172" i="12"/>
  <c r="BW172" i="12"/>
  <c r="BX172" i="12"/>
  <c r="BY172" i="12"/>
  <c r="BZ172" i="12"/>
  <c r="CA172" i="12"/>
  <c r="CB172" i="12"/>
  <c r="BQ173" i="12"/>
  <c r="BR173" i="12"/>
  <c r="BS173" i="12"/>
  <c r="BT173" i="12"/>
  <c r="BU173" i="12"/>
  <c r="BV173" i="12"/>
  <c r="BW173" i="12"/>
  <c r="BX173" i="12"/>
  <c r="BY173" i="12"/>
  <c r="BZ173" i="12"/>
  <c r="CA173" i="12"/>
  <c r="CB173" i="12"/>
  <c r="BQ174" i="12"/>
  <c r="BR174" i="12"/>
  <c r="BS174" i="12"/>
  <c r="BT174" i="12"/>
  <c r="BU174" i="12"/>
  <c r="BV174" i="12"/>
  <c r="BW174" i="12"/>
  <c r="BX174" i="12"/>
  <c r="BY174" i="12"/>
  <c r="BZ174" i="12"/>
  <c r="CA174" i="12"/>
  <c r="CB174" i="12"/>
  <c r="BQ175" i="12"/>
  <c r="BR175" i="12"/>
  <c r="BS175" i="12"/>
  <c r="BT175" i="12"/>
  <c r="BU175" i="12"/>
  <c r="BV175" i="12"/>
  <c r="BW175" i="12"/>
  <c r="BX175" i="12"/>
  <c r="BY175" i="12"/>
  <c r="BZ175" i="12"/>
  <c r="CA175" i="12"/>
  <c r="CB175" i="12"/>
  <c r="BQ176" i="12"/>
  <c r="BR176" i="12"/>
  <c r="BS176" i="12"/>
  <c r="BT176" i="12"/>
  <c r="BU176" i="12"/>
  <c r="BV176" i="12"/>
  <c r="BW176" i="12"/>
  <c r="BX176" i="12"/>
  <c r="BY176" i="12"/>
  <c r="BZ176" i="12"/>
  <c r="CA176" i="12"/>
  <c r="CB176" i="12"/>
  <c r="BQ177" i="12"/>
  <c r="BR177" i="12"/>
  <c r="BS177" i="12"/>
  <c r="BT177" i="12"/>
  <c r="BU177" i="12"/>
  <c r="BV177" i="12"/>
  <c r="BW177" i="12"/>
  <c r="BX177" i="12"/>
  <c r="BY177" i="12"/>
  <c r="BZ177" i="12"/>
  <c r="CA177" i="12"/>
  <c r="CB177" i="12"/>
  <c r="BQ178" i="12"/>
  <c r="BR178" i="12"/>
  <c r="BS178" i="12"/>
  <c r="BT178" i="12"/>
  <c r="BU178" i="12"/>
  <c r="BV178" i="12"/>
  <c r="BW178" i="12"/>
  <c r="BX178" i="12"/>
  <c r="BY178" i="12"/>
  <c r="BZ178" i="12"/>
  <c r="CA178" i="12"/>
  <c r="CB178" i="12"/>
  <c r="BQ179" i="12"/>
  <c r="BR179" i="12"/>
  <c r="BS179" i="12"/>
  <c r="BT179" i="12"/>
  <c r="BU179" i="12"/>
  <c r="BV179" i="12"/>
  <c r="BW179" i="12"/>
  <c r="BX179" i="12"/>
  <c r="BY179" i="12"/>
  <c r="BZ179" i="12"/>
  <c r="CA179" i="12"/>
  <c r="CB179" i="12"/>
  <c r="BQ180" i="12"/>
  <c r="BR180" i="12"/>
  <c r="BS180" i="12"/>
  <c r="BT180" i="12"/>
  <c r="BU180" i="12"/>
  <c r="BV180" i="12"/>
  <c r="BW180" i="12"/>
  <c r="BX180" i="12"/>
  <c r="BY180" i="12"/>
  <c r="BZ180" i="12"/>
  <c r="CA180" i="12"/>
  <c r="CB180" i="12"/>
  <c r="BQ181" i="12"/>
  <c r="BR181" i="12"/>
  <c r="BS181" i="12"/>
  <c r="BT181" i="12"/>
  <c r="BU181" i="12"/>
  <c r="BV181" i="12"/>
  <c r="BW181" i="12"/>
  <c r="BX181" i="12"/>
  <c r="BY181" i="12"/>
  <c r="BZ181" i="12"/>
  <c r="CA181" i="12"/>
  <c r="CB181" i="12"/>
  <c r="BQ182" i="12"/>
  <c r="BR182" i="12"/>
  <c r="BS182" i="12"/>
  <c r="BT182" i="12"/>
  <c r="BU182" i="12"/>
  <c r="BV182" i="12"/>
  <c r="BW182" i="12"/>
  <c r="BX182" i="12"/>
  <c r="BY182" i="12"/>
  <c r="BZ182" i="12"/>
  <c r="CA182" i="12"/>
  <c r="CB182" i="12"/>
  <c r="BQ183" i="12"/>
  <c r="BR183" i="12"/>
  <c r="BS183" i="12"/>
  <c r="BT183" i="12"/>
  <c r="BU183" i="12"/>
  <c r="BV183" i="12"/>
  <c r="BW183" i="12"/>
  <c r="BX183" i="12"/>
  <c r="BY183" i="12"/>
  <c r="BZ183" i="12"/>
  <c r="CA183" i="12"/>
  <c r="CB183" i="12"/>
  <c r="BQ184" i="12"/>
  <c r="BR184" i="12"/>
  <c r="BS184" i="12"/>
  <c r="BT184" i="12"/>
  <c r="BU184" i="12"/>
  <c r="BV184" i="12"/>
  <c r="BW184" i="12"/>
  <c r="BX184" i="12"/>
  <c r="BY184" i="12"/>
  <c r="BZ184" i="12"/>
  <c r="CA184" i="12"/>
  <c r="CB184" i="12"/>
  <c r="BQ185" i="12"/>
  <c r="BR185" i="12"/>
  <c r="BS185" i="12"/>
  <c r="BT185" i="12"/>
  <c r="BU185" i="12"/>
  <c r="BV185" i="12"/>
  <c r="BW185" i="12"/>
  <c r="BX185" i="12"/>
  <c r="BY185" i="12"/>
  <c r="BZ185" i="12"/>
  <c r="CA185" i="12"/>
  <c r="CB185" i="12"/>
  <c r="BQ186" i="12"/>
  <c r="BR186" i="12"/>
  <c r="BS186" i="12"/>
  <c r="BT186" i="12"/>
  <c r="BU186" i="12"/>
  <c r="BV186" i="12"/>
  <c r="BW186" i="12"/>
  <c r="BX186" i="12"/>
  <c r="BY186" i="12"/>
  <c r="BZ186" i="12"/>
  <c r="CA186" i="12"/>
  <c r="CB186" i="12"/>
  <c r="BQ187" i="12"/>
  <c r="BR187" i="12"/>
  <c r="BS187" i="12"/>
  <c r="BT187" i="12"/>
  <c r="BU187" i="12"/>
  <c r="BV187" i="12"/>
  <c r="BW187" i="12"/>
  <c r="BX187" i="12"/>
  <c r="BY187" i="12"/>
  <c r="BZ187" i="12"/>
  <c r="CA187" i="12"/>
  <c r="CB187" i="12"/>
  <c r="BQ188" i="12"/>
  <c r="BR188" i="12"/>
  <c r="BS188" i="12"/>
  <c r="BT188" i="12"/>
  <c r="BU188" i="12"/>
  <c r="BV188" i="12"/>
  <c r="BW188" i="12"/>
  <c r="BX188" i="12"/>
  <c r="BY188" i="12"/>
  <c r="BZ188" i="12"/>
  <c r="CA188" i="12"/>
  <c r="CB188" i="12"/>
  <c r="BQ189" i="12"/>
  <c r="BR189" i="12"/>
  <c r="BS189" i="12"/>
  <c r="BT189" i="12"/>
  <c r="BU189" i="12"/>
  <c r="BV189" i="12"/>
  <c r="BW189" i="12"/>
  <c r="BX189" i="12"/>
  <c r="BY189" i="12"/>
  <c r="BZ189" i="12"/>
  <c r="CA189" i="12"/>
  <c r="CB189" i="12"/>
  <c r="BQ190" i="12"/>
  <c r="BR190" i="12"/>
  <c r="BS190" i="12"/>
  <c r="BT190" i="12"/>
  <c r="BU190" i="12"/>
  <c r="BV190" i="12"/>
  <c r="BW190" i="12"/>
  <c r="BX190" i="12"/>
  <c r="BY190" i="12"/>
  <c r="BZ190" i="12"/>
  <c r="CA190" i="12"/>
  <c r="CB190" i="12"/>
  <c r="BQ191" i="12"/>
  <c r="BR191" i="12"/>
  <c r="BS191" i="12"/>
  <c r="BT191" i="12"/>
  <c r="BU191" i="12"/>
  <c r="BV191" i="12"/>
  <c r="BW191" i="12"/>
  <c r="BX191" i="12"/>
  <c r="BY191" i="12"/>
  <c r="BZ191" i="12"/>
  <c r="CA191" i="12"/>
  <c r="CB191" i="12"/>
  <c r="BQ192" i="12"/>
  <c r="BR192" i="12"/>
  <c r="BS192" i="12"/>
  <c r="BT192" i="12"/>
  <c r="BU192" i="12"/>
  <c r="BV192" i="12"/>
  <c r="BW192" i="12"/>
  <c r="BX192" i="12"/>
  <c r="BY192" i="12"/>
  <c r="BZ192" i="12"/>
  <c r="CA192" i="12"/>
  <c r="CB192" i="12"/>
  <c r="BQ193" i="12"/>
  <c r="BR193" i="12"/>
  <c r="BS193" i="12"/>
  <c r="BT193" i="12"/>
  <c r="BU193" i="12"/>
  <c r="BV193" i="12"/>
  <c r="BW193" i="12"/>
  <c r="BX193" i="12"/>
  <c r="BY193" i="12"/>
  <c r="BZ193" i="12"/>
  <c r="CA193" i="12"/>
  <c r="CB193" i="12"/>
  <c r="BQ194" i="12"/>
  <c r="BR194" i="12"/>
  <c r="BS194" i="12"/>
  <c r="BT194" i="12"/>
  <c r="BU194" i="12"/>
  <c r="BV194" i="12"/>
  <c r="BW194" i="12"/>
  <c r="BX194" i="12"/>
  <c r="BY194" i="12"/>
  <c r="BZ194" i="12"/>
  <c r="CA194" i="12"/>
  <c r="CB194" i="12"/>
  <c r="BQ195" i="12"/>
  <c r="BR195" i="12"/>
  <c r="BS195" i="12"/>
  <c r="BT195" i="12"/>
  <c r="BU195" i="12"/>
  <c r="BV195" i="12"/>
  <c r="BW195" i="12"/>
  <c r="BX195" i="12"/>
  <c r="BY195" i="12"/>
  <c r="BZ195" i="12"/>
  <c r="CA195" i="12"/>
  <c r="CB195" i="12"/>
  <c r="BQ196" i="12"/>
  <c r="BR196" i="12"/>
  <c r="BS196" i="12"/>
  <c r="BT196" i="12"/>
  <c r="BU196" i="12"/>
  <c r="BV196" i="12"/>
  <c r="BW196" i="12"/>
  <c r="BX196" i="12"/>
  <c r="BY196" i="12"/>
  <c r="BZ196" i="12"/>
  <c r="CA196" i="12"/>
  <c r="CB196" i="12"/>
  <c r="BQ197" i="12"/>
  <c r="BR197" i="12"/>
  <c r="BS197" i="12"/>
  <c r="BT197" i="12"/>
  <c r="BU197" i="12"/>
  <c r="BV197" i="12"/>
  <c r="BW197" i="12"/>
  <c r="BX197" i="12"/>
  <c r="BY197" i="12"/>
  <c r="BZ197" i="12"/>
  <c r="CA197" i="12"/>
  <c r="CB197" i="12"/>
  <c r="BQ198" i="12"/>
  <c r="BR198" i="12"/>
  <c r="BS198" i="12"/>
  <c r="BT198" i="12"/>
  <c r="BU198" i="12"/>
  <c r="BV198" i="12"/>
  <c r="BW198" i="12"/>
  <c r="BX198" i="12"/>
  <c r="BY198" i="12"/>
  <c r="BZ198" i="12"/>
  <c r="CA198" i="12"/>
  <c r="CB198" i="12"/>
  <c r="BQ199" i="12"/>
  <c r="BR199" i="12"/>
  <c r="BS199" i="12"/>
  <c r="BT199" i="12"/>
  <c r="BU199" i="12"/>
  <c r="BV199" i="12"/>
  <c r="BW199" i="12"/>
  <c r="BX199" i="12"/>
  <c r="BY199" i="12"/>
  <c r="BZ199" i="12"/>
  <c r="CA199" i="12"/>
  <c r="CB199" i="12"/>
  <c r="BQ200" i="12"/>
  <c r="BR200" i="12"/>
  <c r="BS200" i="12"/>
  <c r="BT200" i="12"/>
  <c r="BU200" i="12"/>
  <c r="BV200" i="12"/>
  <c r="BW200" i="12"/>
  <c r="BX200" i="12"/>
  <c r="BY200" i="12"/>
  <c r="BZ200" i="12"/>
  <c r="CA200" i="12"/>
  <c r="CB200" i="12"/>
  <c r="BQ201" i="12"/>
  <c r="BR201" i="12"/>
  <c r="BS201" i="12"/>
  <c r="BT201" i="12"/>
  <c r="BU201" i="12"/>
  <c r="BV201" i="12"/>
  <c r="BW201" i="12"/>
  <c r="BX201" i="12"/>
  <c r="BY201" i="12"/>
  <c r="BZ201" i="12"/>
  <c r="CA201" i="12"/>
  <c r="CB201" i="12"/>
  <c r="BQ202" i="12"/>
  <c r="BR202" i="12"/>
  <c r="BS202" i="12"/>
  <c r="BT202" i="12"/>
  <c r="BU202" i="12"/>
  <c r="BV202" i="12"/>
  <c r="BW202" i="12"/>
  <c r="BX202" i="12"/>
  <c r="BY202" i="12"/>
  <c r="BZ202" i="12"/>
  <c r="CA202" i="12"/>
  <c r="CB202" i="12"/>
  <c r="BQ203" i="12"/>
  <c r="BR203" i="12"/>
  <c r="BS203" i="12"/>
  <c r="BT203" i="12"/>
  <c r="BU203" i="12"/>
  <c r="BV203" i="12"/>
  <c r="BW203" i="12"/>
  <c r="BX203" i="12"/>
  <c r="BY203" i="12"/>
  <c r="BZ203" i="12"/>
  <c r="CA203" i="12"/>
  <c r="CB203" i="12"/>
  <c r="BQ204" i="12"/>
  <c r="BR204" i="12"/>
  <c r="BS204" i="12"/>
  <c r="BT204" i="12"/>
  <c r="BU204" i="12"/>
  <c r="BV204" i="12"/>
  <c r="BW204" i="12"/>
  <c r="BX204" i="12"/>
  <c r="BY204" i="12"/>
  <c r="BZ204" i="12"/>
  <c r="CA204" i="12"/>
  <c r="CB204" i="12"/>
  <c r="BO5" i="12"/>
  <c r="BA5" i="10"/>
  <c r="BB5" i="10"/>
  <c r="BC5" i="10"/>
  <c r="BD5" i="10"/>
  <c r="BA6" i="10"/>
  <c r="BB6" i="10"/>
  <c r="BC6" i="10"/>
  <c r="BD6" i="10"/>
  <c r="BA7" i="10"/>
  <c r="BB7" i="10"/>
  <c r="BC7" i="10"/>
  <c r="BD7" i="10"/>
  <c r="BA8" i="10"/>
  <c r="BB8" i="10"/>
  <c r="BC8" i="10"/>
  <c r="BD8" i="10"/>
  <c r="BA9" i="10"/>
  <c r="BB9" i="10"/>
  <c r="BC9" i="10"/>
  <c r="BD9" i="10"/>
  <c r="BA10" i="10"/>
  <c r="BB10" i="10"/>
  <c r="BC10" i="10"/>
  <c r="BD10" i="10"/>
  <c r="BA11" i="10"/>
  <c r="BB11" i="10"/>
  <c r="BC11" i="10"/>
  <c r="BD11" i="10"/>
  <c r="BA12" i="10"/>
  <c r="BB12" i="10"/>
  <c r="BC12" i="10"/>
  <c r="BD12" i="10"/>
  <c r="BA13" i="10"/>
  <c r="BB13" i="10"/>
  <c r="BC13" i="10"/>
  <c r="BD13" i="10"/>
  <c r="BA14" i="10"/>
  <c r="BB14" i="10"/>
  <c r="BC14" i="10"/>
  <c r="BD14" i="10"/>
  <c r="BA15" i="10"/>
  <c r="BB15" i="10"/>
  <c r="BC15" i="10"/>
  <c r="BD15" i="10"/>
  <c r="BA16" i="10"/>
  <c r="BB16" i="10"/>
  <c r="BC16" i="10"/>
  <c r="BD16" i="10"/>
  <c r="BA17" i="10"/>
  <c r="BB17" i="10"/>
  <c r="BC17" i="10"/>
  <c r="BD17" i="10"/>
  <c r="BA18" i="10"/>
  <c r="BB18" i="10"/>
  <c r="BC18" i="10"/>
  <c r="BD18" i="10"/>
  <c r="BA19" i="10"/>
  <c r="BB19" i="10"/>
  <c r="BC19" i="10"/>
  <c r="BD19" i="10"/>
  <c r="BA20" i="10"/>
  <c r="BB20" i="10"/>
  <c r="BC20" i="10"/>
  <c r="BD20" i="10"/>
  <c r="BA21" i="10"/>
  <c r="BB21" i="10"/>
  <c r="BC21" i="10"/>
  <c r="BD21" i="10"/>
  <c r="BA22" i="10"/>
  <c r="BB22" i="10"/>
  <c r="BC22" i="10"/>
  <c r="BD22" i="10"/>
  <c r="BA23" i="10"/>
  <c r="BB23" i="10"/>
  <c r="BC23" i="10"/>
  <c r="BD23" i="10"/>
  <c r="BA24" i="10"/>
  <c r="BB24" i="10"/>
  <c r="BC24" i="10"/>
  <c r="BD24" i="10"/>
  <c r="BA25" i="10"/>
  <c r="BB25" i="10"/>
  <c r="BC25" i="10"/>
  <c r="BD25" i="10"/>
  <c r="BA26" i="10"/>
  <c r="BB26" i="10"/>
  <c r="BC26" i="10"/>
  <c r="BD26" i="10"/>
  <c r="BA27" i="10"/>
  <c r="BB27" i="10"/>
  <c r="BC27" i="10"/>
  <c r="BD27" i="10"/>
  <c r="BA28" i="10"/>
  <c r="BB28" i="10"/>
  <c r="BC28" i="10"/>
  <c r="BD28" i="10"/>
  <c r="BA29" i="10"/>
  <c r="BB29" i="10"/>
  <c r="BC29" i="10"/>
  <c r="BD29" i="10"/>
  <c r="BA30" i="10"/>
  <c r="BB30" i="10"/>
  <c r="BC30" i="10"/>
  <c r="BD30" i="10"/>
  <c r="BA31" i="10"/>
  <c r="BB31" i="10"/>
  <c r="BC31" i="10"/>
  <c r="BD31" i="10"/>
  <c r="BA32" i="10"/>
  <c r="BB32" i="10"/>
  <c r="BC32" i="10"/>
  <c r="BD32" i="10"/>
  <c r="BA33" i="10"/>
  <c r="BB33" i="10"/>
  <c r="BC33" i="10"/>
  <c r="BD33" i="10"/>
  <c r="BA34" i="10"/>
  <c r="BB34" i="10"/>
  <c r="BC34" i="10"/>
  <c r="BD34" i="10"/>
  <c r="BA35" i="10"/>
  <c r="BB35" i="10"/>
  <c r="BC35" i="10"/>
  <c r="BD35" i="10"/>
  <c r="BA36" i="10"/>
  <c r="BB36" i="10"/>
  <c r="BC36" i="10"/>
  <c r="BD36" i="10"/>
  <c r="BA37" i="10"/>
  <c r="BB37" i="10"/>
  <c r="BC37" i="10"/>
  <c r="BD37" i="10"/>
  <c r="BA38" i="10"/>
  <c r="BB38" i="10"/>
  <c r="BC38" i="10"/>
  <c r="BD38" i="10"/>
  <c r="BA39" i="10"/>
  <c r="BB39" i="10"/>
  <c r="BC39" i="10"/>
  <c r="BD39" i="10"/>
  <c r="BA40" i="10"/>
  <c r="BB40" i="10"/>
  <c r="BC40" i="10"/>
  <c r="BD40" i="10"/>
  <c r="BA41" i="10"/>
  <c r="BB41" i="10"/>
  <c r="BC41" i="10"/>
  <c r="BD41" i="10"/>
  <c r="BA42" i="10"/>
  <c r="BB42" i="10"/>
  <c r="BC42" i="10"/>
  <c r="BD42" i="10"/>
  <c r="BA43" i="10"/>
  <c r="BB43" i="10"/>
  <c r="BC43" i="10"/>
  <c r="BD43" i="10"/>
  <c r="BA44" i="10"/>
  <c r="BB44" i="10"/>
  <c r="BC44" i="10"/>
  <c r="BD44" i="10"/>
  <c r="BA45" i="10"/>
  <c r="BB45" i="10"/>
  <c r="BC45" i="10"/>
  <c r="BD45" i="10"/>
  <c r="BA46" i="10"/>
  <c r="BB46" i="10"/>
  <c r="BC46" i="10"/>
  <c r="BD46" i="10"/>
  <c r="BA47" i="10"/>
  <c r="BB47" i="10"/>
  <c r="BC47" i="10"/>
  <c r="BD47" i="10"/>
  <c r="BA48" i="10"/>
  <c r="BB48" i="10"/>
  <c r="BC48" i="10"/>
  <c r="BD48" i="10"/>
  <c r="BA49" i="10"/>
  <c r="BB49" i="10"/>
  <c r="BC49" i="10"/>
  <c r="BD49" i="10"/>
  <c r="BA50" i="10"/>
  <c r="BB50" i="10"/>
  <c r="BC50" i="10"/>
  <c r="BD50" i="10"/>
  <c r="BA51" i="10"/>
  <c r="BB51" i="10"/>
  <c r="BC51" i="10"/>
  <c r="BD51" i="10"/>
  <c r="BA52" i="10"/>
  <c r="BB52" i="10"/>
  <c r="BC52" i="10"/>
  <c r="BD52" i="10"/>
  <c r="BA53" i="10"/>
  <c r="BB53" i="10"/>
  <c r="BC53" i="10"/>
  <c r="BD53" i="10"/>
  <c r="BA54" i="10"/>
  <c r="BB54" i="10"/>
  <c r="BC54" i="10"/>
  <c r="BD54" i="10"/>
  <c r="BA55" i="10"/>
  <c r="BB55" i="10"/>
  <c r="BC55" i="10"/>
  <c r="BD55" i="10"/>
  <c r="BA56" i="10"/>
  <c r="BB56" i="10"/>
  <c r="BC56" i="10"/>
  <c r="BD56" i="10"/>
  <c r="BA57" i="10"/>
  <c r="BB57" i="10"/>
  <c r="BC57" i="10"/>
  <c r="BD57" i="10"/>
  <c r="BA58" i="10"/>
  <c r="BB58" i="10"/>
  <c r="BC58" i="10"/>
  <c r="BD58" i="10"/>
  <c r="BA59" i="10"/>
  <c r="BB59" i="10"/>
  <c r="BC59" i="10"/>
  <c r="BD59" i="10"/>
  <c r="BA60" i="10"/>
  <c r="BB60" i="10"/>
  <c r="BC60" i="10"/>
  <c r="BD60" i="10"/>
  <c r="BA61" i="10"/>
  <c r="BB61" i="10"/>
  <c r="BC61" i="10"/>
  <c r="BD61" i="10"/>
  <c r="BA62" i="10"/>
  <c r="BB62" i="10"/>
  <c r="BC62" i="10"/>
  <c r="BD62" i="10"/>
  <c r="BA63" i="10"/>
  <c r="BB63" i="10"/>
  <c r="BC63" i="10"/>
  <c r="BD63" i="10"/>
  <c r="BA64" i="10"/>
  <c r="BB64" i="10"/>
  <c r="BC64" i="10"/>
  <c r="BD64" i="10"/>
  <c r="BA65" i="10"/>
  <c r="BB65" i="10"/>
  <c r="BC65" i="10"/>
  <c r="BD65" i="10"/>
  <c r="BA66" i="10"/>
  <c r="BB66" i="10"/>
  <c r="BC66" i="10"/>
  <c r="BD66" i="10"/>
  <c r="BA67" i="10"/>
  <c r="BB67" i="10"/>
  <c r="BC67" i="10"/>
  <c r="BD67" i="10"/>
  <c r="BA68" i="10"/>
  <c r="BB68" i="10"/>
  <c r="BC68" i="10"/>
  <c r="BD68" i="10"/>
  <c r="BA69" i="10"/>
  <c r="BB69" i="10"/>
  <c r="BC69" i="10"/>
  <c r="BD69" i="10"/>
  <c r="BA70" i="10"/>
  <c r="BB70" i="10"/>
  <c r="BC70" i="10"/>
  <c r="BD70" i="10"/>
  <c r="BA71" i="10"/>
  <c r="BB71" i="10"/>
  <c r="BC71" i="10"/>
  <c r="BD71" i="10"/>
  <c r="BA72" i="10"/>
  <c r="BB72" i="10"/>
  <c r="BC72" i="10"/>
  <c r="BD72" i="10"/>
  <c r="BA73" i="10"/>
  <c r="BB73" i="10"/>
  <c r="BC73" i="10"/>
  <c r="BD73" i="10"/>
  <c r="BA74" i="10"/>
  <c r="BB74" i="10"/>
  <c r="BC74" i="10"/>
  <c r="BD74" i="10"/>
  <c r="BA75" i="10"/>
  <c r="BB75" i="10"/>
  <c r="BC75" i="10"/>
  <c r="BD75" i="10"/>
  <c r="BA76" i="10"/>
  <c r="BB76" i="10"/>
  <c r="BC76" i="10"/>
  <c r="BD76" i="10"/>
  <c r="BA77" i="10"/>
  <c r="BB77" i="10"/>
  <c r="BC77" i="10"/>
  <c r="BD77" i="10"/>
  <c r="BA78" i="10"/>
  <c r="BB78" i="10"/>
  <c r="BC78" i="10"/>
  <c r="BD78" i="10"/>
  <c r="BA79" i="10"/>
  <c r="BB79" i="10"/>
  <c r="BC79" i="10"/>
  <c r="BD79" i="10"/>
  <c r="BA80" i="10"/>
  <c r="BB80" i="10"/>
  <c r="BC80" i="10"/>
  <c r="BD80" i="10"/>
  <c r="BA81" i="10"/>
  <c r="BB81" i="10"/>
  <c r="BC81" i="10"/>
  <c r="BD81" i="10"/>
  <c r="BA82" i="10"/>
  <c r="BB82" i="10"/>
  <c r="BC82" i="10"/>
  <c r="BD82" i="10"/>
  <c r="BA83" i="10"/>
  <c r="BB83" i="10"/>
  <c r="BC83" i="10"/>
  <c r="BD83" i="10"/>
  <c r="BA84" i="10"/>
  <c r="BB84" i="10"/>
  <c r="BC84" i="10"/>
  <c r="BD84" i="10"/>
  <c r="BA85" i="10"/>
  <c r="BB85" i="10"/>
  <c r="BC85" i="10"/>
  <c r="BD85" i="10"/>
  <c r="BA86" i="10"/>
  <c r="BB86" i="10"/>
  <c r="BC86" i="10"/>
  <c r="BD86" i="10"/>
  <c r="BA87" i="10"/>
  <c r="BB87" i="10"/>
  <c r="BC87" i="10"/>
  <c r="BD87" i="10"/>
  <c r="BA88" i="10"/>
  <c r="BB88" i="10"/>
  <c r="BC88" i="10"/>
  <c r="BD88" i="10"/>
  <c r="BA89" i="10"/>
  <c r="BB89" i="10"/>
  <c r="BC89" i="10"/>
  <c r="BD89" i="10"/>
  <c r="BA90" i="10"/>
  <c r="BB90" i="10"/>
  <c r="BC90" i="10"/>
  <c r="BD90" i="10"/>
  <c r="BA91" i="10"/>
  <c r="BB91" i="10"/>
  <c r="BC91" i="10"/>
  <c r="BD91" i="10"/>
  <c r="BA92" i="10"/>
  <c r="BB92" i="10"/>
  <c r="BC92" i="10"/>
  <c r="BD92" i="10"/>
  <c r="BA93" i="10"/>
  <c r="BB93" i="10"/>
  <c r="BC93" i="10"/>
  <c r="BD93" i="10"/>
  <c r="BA94" i="10"/>
  <c r="BB94" i="10"/>
  <c r="BC94" i="10"/>
  <c r="BD94" i="10"/>
  <c r="BA95" i="10"/>
  <c r="BB95" i="10"/>
  <c r="BC95" i="10"/>
  <c r="BD95" i="10"/>
  <c r="BA96" i="10"/>
  <c r="BB96" i="10"/>
  <c r="BC96" i="10"/>
  <c r="BD96" i="10"/>
  <c r="BA97" i="10"/>
  <c r="BB97" i="10"/>
  <c r="BC97" i="10"/>
  <c r="BD97" i="10"/>
  <c r="BA98" i="10"/>
  <c r="BB98" i="10"/>
  <c r="BC98" i="10"/>
  <c r="BD98" i="10"/>
  <c r="BA99" i="10"/>
  <c r="BB99" i="10"/>
  <c r="BC99" i="10"/>
  <c r="BD99" i="10"/>
  <c r="BA100" i="10"/>
  <c r="BB100" i="10"/>
  <c r="BC100" i="10"/>
  <c r="BD100" i="10"/>
  <c r="BA101" i="10"/>
  <c r="BB101" i="10"/>
  <c r="BC101" i="10"/>
  <c r="BD101" i="10"/>
  <c r="BA102" i="10"/>
  <c r="BB102" i="10"/>
  <c r="BC102" i="10"/>
  <c r="BD102" i="10"/>
  <c r="BA103" i="10"/>
  <c r="BB103" i="10"/>
  <c r="BC103" i="10"/>
  <c r="BD103" i="10"/>
  <c r="BA104" i="10"/>
  <c r="BB104" i="10"/>
  <c r="BC104" i="10"/>
  <c r="BD104" i="10"/>
  <c r="BA105" i="10"/>
  <c r="BB105" i="10"/>
  <c r="BC105" i="10"/>
  <c r="BD105" i="10"/>
  <c r="BA106" i="10"/>
  <c r="BB106" i="10"/>
  <c r="BC106" i="10"/>
  <c r="BD106" i="10"/>
  <c r="BA107" i="10"/>
  <c r="BB107" i="10"/>
  <c r="BC107" i="10"/>
  <c r="BD107" i="10"/>
  <c r="BA108" i="10"/>
  <c r="BB108" i="10"/>
  <c r="BC108" i="10"/>
  <c r="BD108" i="10"/>
  <c r="BA109" i="10"/>
  <c r="BB109" i="10"/>
  <c r="BC109" i="10"/>
  <c r="BD109" i="10"/>
  <c r="BA110" i="10"/>
  <c r="BB110" i="10"/>
  <c r="BC110" i="10"/>
  <c r="BD110" i="10"/>
  <c r="BA111" i="10"/>
  <c r="BB111" i="10"/>
  <c r="BC111" i="10"/>
  <c r="BD111" i="10"/>
  <c r="BA112" i="10"/>
  <c r="BB112" i="10"/>
  <c r="BC112" i="10"/>
  <c r="BD112" i="10"/>
  <c r="BA113" i="10"/>
  <c r="BB113" i="10"/>
  <c r="BC113" i="10"/>
  <c r="BD113" i="10"/>
  <c r="BA114" i="10"/>
  <c r="BB114" i="10"/>
  <c r="BC114" i="10"/>
  <c r="BD114" i="10"/>
  <c r="BA115" i="10"/>
  <c r="BB115" i="10"/>
  <c r="BC115" i="10"/>
  <c r="BD115" i="10"/>
  <c r="BA116" i="10"/>
  <c r="BB116" i="10"/>
  <c r="BC116" i="10"/>
  <c r="BD116" i="10"/>
  <c r="BA117" i="10"/>
  <c r="BB117" i="10"/>
  <c r="BC117" i="10"/>
  <c r="BD117" i="10"/>
  <c r="BA118" i="10"/>
  <c r="BB118" i="10"/>
  <c r="BC118" i="10"/>
  <c r="BD118" i="10"/>
  <c r="BA119" i="10"/>
  <c r="BB119" i="10"/>
  <c r="BC119" i="10"/>
  <c r="BD119" i="10"/>
  <c r="BA120" i="10"/>
  <c r="BB120" i="10"/>
  <c r="BC120" i="10"/>
  <c r="BD120" i="10"/>
  <c r="BA121" i="10"/>
  <c r="BB121" i="10"/>
  <c r="BC121" i="10"/>
  <c r="BD121" i="10"/>
  <c r="BA122" i="10"/>
  <c r="BB122" i="10"/>
  <c r="BC122" i="10"/>
  <c r="BD122" i="10"/>
  <c r="BA123" i="10"/>
  <c r="BB123" i="10"/>
  <c r="BC123" i="10"/>
  <c r="BD123" i="10"/>
  <c r="BA124" i="10"/>
  <c r="BB124" i="10"/>
  <c r="BC124" i="10"/>
  <c r="BD124" i="10"/>
  <c r="BA125" i="10"/>
  <c r="BB125" i="10"/>
  <c r="BC125" i="10"/>
  <c r="BD125" i="10"/>
  <c r="BA126" i="10"/>
  <c r="BB126" i="10"/>
  <c r="BC126" i="10"/>
  <c r="BD126" i="10"/>
  <c r="BA127" i="10"/>
  <c r="BB127" i="10"/>
  <c r="BC127" i="10"/>
  <c r="BD127" i="10"/>
  <c r="BA128" i="10"/>
  <c r="BB128" i="10"/>
  <c r="BC128" i="10"/>
  <c r="BD128" i="10"/>
  <c r="BA129" i="10"/>
  <c r="BB129" i="10"/>
  <c r="BC129" i="10"/>
  <c r="BD129" i="10"/>
  <c r="BA130" i="10"/>
  <c r="BB130" i="10"/>
  <c r="BC130" i="10"/>
  <c r="BD130" i="10"/>
  <c r="BA131" i="10"/>
  <c r="BB131" i="10"/>
  <c r="BC131" i="10"/>
  <c r="BD131" i="10"/>
  <c r="BA132" i="10"/>
  <c r="BB132" i="10"/>
  <c r="BC132" i="10"/>
  <c r="BD132" i="10"/>
  <c r="BA133" i="10"/>
  <c r="BB133" i="10"/>
  <c r="BC133" i="10"/>
  <c r="BD133" i="10"/>
  <c r="BA134" i="10"/>
  <c r="BB134" i="10"/>
  <c r="BC134" i="10"/>
  <c r="BD134" i="10"/>
  <c r="BA135" i="10"/>
  <c r="BB135" i="10"/>
  <c r="BC135" i="10"/>
  <c r="BD135" i="10"/>
  <c r="BA136" i="10"/>
  <c r="BB136" i="10"/>
  <c r="BC136" i="10"/>
  <c r="BD136" i="10"/>
  <c r="BA137" i="10"/>
  <c r="BB137" i="10"/>
  <c r="BC137" i="10"/>
  <c r="BD137" i="10"/>
  <c r="BA138" i="10"/>
  <c r="BB138" i="10"/>
  <c r="BC138" i="10"/>
  <c r="BD138" i="10"/>
  <c r="BA139" i="10"/>
  <c r="BB139" i="10"/>
  <c r="BC139" i="10"/>
  <c r="BD139" i="10"/>
  <c r="BA140" i="10"/>
  <c r="BB140" i="10"/>
  <c r="BC140" i="10"/>
  <c r="BD140" i="10"/>
  <c r="BA141" i="10"/>
  <c r="BB141" i="10"/>
  <c r="BC141" i="10"/>
  <c r="BD141" i="10"/>
  <c r="BA142" i="10"/>
  <c r="BB142" i="10"/>
  <c r="BC142" i="10"/>
  <c r="BD142" i="10"/>
  <c r="BA143" i="10"/>
  <c r="BB143" i="10"/>
  <c r="BC143" i="10"/>
  <c r="BD143" i="10"/>
  <c r="BA144" i="10"/>
  <c r="BB144" i="10"/>
  <c r="BC144" i="10"/>
  <c r="BD144" i="10"/>
  <c r="BA145" i="10"/>
  <c r="BB145" i="10"/>
  <c r="BC145" i="10"/>
  <c r="BD145" i="10"/>
  <c r="BA146" i="10"/>
  <c r="BB146" i="10"/>
  <c r="BC146" i="10"/>
  <c r="BD146" i="10"/>
  <c r="BA147" i="10"/>
  <c r="BB147" i="10"/>
  <c r="BC147" i="10"/>
  <c r="BD147" i="10"/>
  <c r="BA148" i="10"/>
  <c r="BB148" i="10"/>
  <c r="BC148" i="10"/>
  <c r="BD148" i="10"/>
  <c r="BA149" i="10"/>
  <c r="BB149" i="10"/>
  <c r="BC149" i="10"/>
  <c r="BD149" i="10"/>
  <c r="BA150" i="10"/>
  <c r="BB150" i="10"/>
  <c r="BC150" i="10"/>
  <c r="BD150" i="10"/>
  <c r="BA151" i="10"/>
  <c r="BB151" i="10"/>
  <c r="BC151" i="10"/>
  <c r="BD151" i="10"/>
  <c r="BA152" i="10"/>
  <c r="BB152" i="10"/>
  <c r="BC152" i="10"/>
  <c r="BD152" i="10"/>
  <c r="BA153" i="10"/>
  <c r="BB153" i="10"/>
  <c r="BC153" i="10"/>
  <c r="BD153" i="10"/>
  <c r="BA154" i="10"/>
  <c r="BB154" i="10"/>
  <c r="BC154" i="10"/>
  <c r="BD154" i="10"/>
  <c r="BA155" i="10"/>
  <c r="BB155" i="10"/>
  <c r="BC155" i="10"/>
  <c r="BD155" i="10"/>
  <c r="BA156" i="10"/>
  <c r="BB156" i="10"/>
  <c r="BC156" i="10"/>
  <c r="BD156" i="10"/>
  <c r="BA157" i="10"/>
  <c r="BB157" i="10"/>
  <c r="BC157" i="10"/>
  <c r="BD157" i="10"/>
  <c r="BA158" i="10"/>
  <c r="BB158" i="10"/>
  <c r="BC158" i="10"/>
  <c r="BD158" i="10"/>
  <c r="BA159" i="10"/>
  <c r="BB159" i="10"/>
  <c r="BC159" i="10"/>
  <c r="BD159" i="10"/>
  <c r="BA160" i="10"/>
  <c r="BB160" i="10"/>
  <c r="BC160" i="10"/>
  <c r="BD160" i="10"/>
  <c r="BA161" i="10"/>
  <c r="BB161" i="10"/>
  <c r="BC161" i="10"/>
  <c r="BD161" i="10"/>
  <c r="BA162" i="10"/>
  <c r="BB162" i="10"/>
  <c r="BC162" i="10"/>
  <c r="BD162" i="10"/>
  <c r="BA163" i="10"/>
  <c r="BB163" i="10"/>
  <c r="BC163" i="10"/>
  <c r="BD163" i="10"/>
  <c r="BA164" i="10"/>
  <c r="BB164" i="10"/>
  <c r="BC164" i="10"/>
  <c r="BD164" i="10"/>
  <c r="BA165" i="10"/>
  <c r="BB165" i="10"/>
  <c r="BC165" i="10"/>
  <c r="BD165" i="10"/>
  <c r="BA166" i="10"/>
  <c r="BB166" i="10"/>
  <c r="BC166" i="10"/>
  <c r="BD166" i="10"/>
  <c r="BA167" i="10"/>
  <c r="BB167" i="10"/>
  <c r="BC167" i="10"/>
  <c r="BD167" i="10"/>
  <c r="BA168" i="10"/>
  <c r="BB168" i="10"/>
  <c r="BC168" i="10"/>
  <c r="BD168" i="10"/>
  <c r="BA169" i="10"/>
  <c r="BB169" i="10"/>
  <c r="BC169" i="10"/>
  <c r="BD169" i="10"/>
  <c r="BA170" i="10"/>
  <c r="BB170" i="10"/>
  <c r="BC170" i="10"/>
  <c r="BD170" i="10"/>
  <c r="BA171" i="10"/>
  <c r="BB171" i="10"/>
  <c r="BC171" i="10"/>
  <c r="BD171" i="10"/>
  <c r="BA172" i="10"/>
  <c r="BB172" i="10"/>
  <c r="BC172" i="10"/>
  <c r="BD172" i="10"/>
  <c r="BA173" i="10"/>
  <c r="BB173" i="10"/>
  <c r="BC173" i="10"/>
  <c r="BD173" i="10"/>
  <c r="BA174" i="10"/>
  <c r="BB174" i="10"/>
  <c r="BC174" i="10"/>
  <c r="BD174" i="10"/>
  <c r="BA175" i="10"/>
  <c r="BB175" i="10"/>
  <c r="BC175" i="10"/>
  <c r="BD175" i="10"/>
  <c r="BA176" i="10"/>
  <c r="BB176" i="10"/>
  <c r="BC176" i="10"/>
  <c r="BD176" i="10"/>
  <c r="BA177" i="10"/>
  <c r="BB177" i="10"/>
  <c r="BC177" i="10"/>
  <c r="BD177" i="10"/>
  <c r="BA178" i="10"/>
  <c r="BB178" i="10"/>
  <c r="BC178" i="10"/>
  <c r="BD178" i="10"/>
  <c r="BA179" i="10"/>
  <c r="BB179" i="10"/>
  <c r="BC179" i="10"/>
  <c r="BD179" i="10"/>
  <c r="BA180" i="10"/>
  <c r="BB180" i="10"/>
  <c r="BC180" i="10"/>
  <c r="BD180" i="10"/>
  <c r="BA181" i="10"/>
  <c r="BB181" i="10"/>
  <c r="BC181" i="10"/>
  <c r="BD181" i="10"/>
  <c r="BA182" i="10"/>
  <c r="BB182" i="10"/>
  <c r="BC182" i="10"/>
  <c r="BD182" i="10"/>
  <c r="BA183" i="10"/>
  <c r="BB183" i="10"/>
  <c r="BC183" i="10"/>
  <c r="BD183" i="10"/>
  <c r="BA184" i="10"/>
  <c r="BB184" i="10"/>
  <c r="BC184" i="10"/>
  <c r="BD184" i="10"/>
  <c r="BA185" i="10"/>
  <c r="BB185" i="10"/>
  <c r="BC185" i="10"/>
  <c r="BD185" i="10"/>
  <c r="BA186" i="10"/>
  <c r="BB186" i="10"/>
  <c r="BC186" i="10"/>
  <c r="BD186" i="10"/>
  <c r="BA187" i="10"/>
  <c r="BB187" i="10"/>
  <c r="BC187" i="10"/>
  <c r="BD187" i="10"/>
  <c r="BA188" i="10"/>
  <c r="BB188" i="10"/>
  <c r="BC188" i="10"/>
  <c r="BD188" i="10"/>
  <c r="BA189" i="10"/>
  <c r="BB189" i="10"/>
  <c r="BC189" i="10"/>
  <c r="BD189" i="10"/>
  <c r="BA190" i="10"/>
  <c r="BB190" i="10"/>
  <c r="BC190" i="10"/>
  <c r="BD190" i="10"/>
  <c r="BA191" i="10"/>
  <c r="BB191" i="10"/>
  <c r="BC191" i="10"/>
  <c r="BD191" i="10"/>
  <c r="BA192" i="10"/>
  <c r="BB192" i="10"/>
  <c r="BC192" i="10"/>
  <c r="BD192" i="10"/>
  <c r="BA193" i="10"/>
  <c r="BB193" i="10"/>
  <c r="BC193" i="10"/>
  <c r="BD193" i="10"/>
  <c r="BA194" i="10"/>
  <c r="BB194" i="10"/>
  <c r="BC194" i="10"/>
  <c r="BD194" i="10"/>
  <c r="BA195" i="10"/>
  <c r="BB195" i="10"/>
  <c r="BC195" i="10"/>
  <c r="BD195" i="10"/>
  <c r="BA196" i="10"/>
  <c r="BB196" i="10"/>
  <c r="BC196" i="10"/>
  <c r="BD196" i="10"/>
  <c r="BA197" i="10"/>
  <c r="BB197" i="10"/>
  <c r="BC197" i="10"/>
  <c r="BD197" i="10"/>
  <c r="BA198" i="10"/>
  <c r="BB198" i="10"/>
  <c r="BC198" i="10"/>
  <c r="BD198" i="10"/>
  <c r="BA199" i="10"/>
  <c r="BB199" i="10"/>
  <c r="BC199" i="10"/>
  <c r="BD199" i="10"/>
  <c r="BA200" i="10"/>
  <c r="BB200" i="10"/>
  <c r="BC200" i="10"/>
  <c r="BD200" i="10"/>
  <c r="BA201" i="10"/>
  <c r="BB201" i="10"/>
  <c r="BC201" i="10"/>
  <c r="BD201" i="10"/>
  <c r="BA202" i="10"/>
  <c r="BB202" i="10"/>
  <c r="BC202" i="10"/>
  <c r="BD202" i="10"/>
  <c r="BA203" i="10"/>
  <c r="BB203" i="10"/>
  <c r="BC203" i="10"/>
  <c r="BD203" i="10"/>
  <c r="BB4" i="10"/>
  <c r="BC4" i="10"/>
  <c r="BD4" i="10"/>
  <c r="BA4" i="10"/>
  <c r="H5" i="12" l="1"/>
  <c r="D5" i="4" l="1"/>
  <c r="S5" i="2"/>
  <c r="D6" i="2"/>
  <c r="D5" i="2"/>
  <c r="H7" i="29" l="1"/>
  <c r="I7" i="29"/>
  <c r="J7" i="29"/>
  <c r="K7" i="29"/>
  <c r="H8" i="29"/>
  <c r="I8" i="29"/>
  <c r="J8" i="29"/>
  <c r="K8" i="29"/>
  <c r="H9" i="29"/>
  <c r="I9" i="29"/>
  <c r="J9" i="29"/>
  <c r="K9" i="29"/>
  <c r="H10" i="29"/>
  <c r="I10" i="29"/>
  <c r="J10" i="29"/>
  <c r="K10" i="29"/>
  <c r="H11" i="29"/>
  <c r="I11" i="29"/>
  <c r="J11" i="29"/>
  <c r="K11" i="29"/>
  <c r="H12" i="29"/>
  <c r="I12" i="29"/>
  <c r="J12" i="29"/>
  <c r="K12" i="29"/>
  <c r="H13" i="29"/>
  <c r="I13" i="29"/>
  <c r="J13" i="29"/>
  <c r="K13" i="29"/>
  <c r="H14" i="29"/>
  <c r="I14" i="29"/>
  <c r="J14" i="29"/>
  <c r="K14" i="29"/>
  <c r="H15" i="29"/>
  <c r="I15" i="29"/>
  <c r="J15" i="29"/>
  <c r="K15" i="29"/>
  <c r="AP15" i="29"/>
  <c r="AO15" i="29"/>
  <c r="U15" i="29"/>
  <c r="T15" i="29"/>
  <c r="AP14" i="29"/>
  <c r="AO14" i="29"/>
  <c r="U14" i="29"/>
  <c r="T14" i="29"/>
  <c r="AP13" i="29"/>
  <c r="AO13" i="29"/>
  <c r="U13" i="29"/>
  <c r="T13" i="29"/>
  <c r="AP12" i="29"/>
  <c r="AO12" i="29"/>
  <c r="U12" i="29"/>
  <c r="T12" i="29"/>
  <c r="AP11" i="29"/>
  <c r="AO11" i="29"/>
  <c r="U11" i="29"/>
  <c r="T11" i="29"/>
  <c r="AP10" i="29"/>
  <c r="AO10" i="29"/>
  <c r="AK10" i="29"/>
  <c r="AJ10" i="29"/>
  <c r="AI10" i="29"/>
  <c r="AH10" i="29"/>
  <c r="AG10" i="29"/>
  <c r="AF10" i="29"/>
  <c r="AE10" i="29"/>
  <c r="AD10" i="29"/>
  <c r="AC10" i="29"/>
  <c r="AB10" i="29"/>
  <c r="AA10" i="29"/>
  <c r="Z10" i="29"/>
  <c r="Y10" i="29"/>
  <c r="X10" i="29"/>
  <c r="U10" i="29"/>
  <c r="T10" i="29"/>
  <c r="AP9" i="29"/>
  <c r="AO9" i="29"/>
  <c r="AK9" i="29"/>
  <c r="AJ9" i="29"/>
  <c r="AI9" i="29"/>
  <c r="AH9" i="29"/>
  <c r="AG9" i="29"/>
  <c r="AF9" i="29"/>
  <c r="AE9" i="29"/>
  <c r="AD9" i="29"/>
  <c r="AC9" i="29"/>
  <c r="AB9" i="29"/>
  <c r="AA9" i="29"/>
  <c r="Z9" i="29"/>
  <c r="Y9" i="29"/>
  <c r="X9" i="29"/>
  <c r="U9" i="29"/>
  <c r="T9" i="29"/>
  <c r="AP8" i="29"/>
  <c r="AO8" i="29"/>
  <c r="AK8" i="29"/>
  <c r="AJ8" i="29"/>
  <c r="AI8" i="29"/>
  <c r="AH8" i="29"/>
  <c r="AG8" i="29"/>
  <c r="AF8" i="29"/>
  <c r="AE8" i="29"/>
  <c r="AD8" i="29"/>
  <c r="AC8" i="29"/>
  <c r="AB8" i="29"/>
  <c r="AA8" i="29"/>
  <c r="Z8" i="29"/>
  <c r="Y8" i="29"/>
  <c r="X8" i="29"/>
  <c r="U8" i="29"/>
  <c r="T8" i="29"/>
  <c r="AP7" i="29"/>
  <c r="AO7" i="29"/>
  <c r="AK7" i="29"/>
  <c r="AJ7" i="29"/>
  <c r="AI7" i="29"/>
  <c r="AH7" i="29"/>
  <c r="AG7" i="29"/>
  <c r="AF7" i="29"/>
  <c r="AE7" i="29"/>
  <c r="AD7" i="29"/>
  <c r="AC7" i="29"/>
  <c r="AB7" i="29"/>
  <c r="AA7" i="29"/>
  <c r="Z7" i="29"/>
  <c r="Y7" i="29"/>
  <c r="X7" i="29"/>
  <c r="U7" i="29"/>
  <c r="AE2" i="29"/>
  <c r="AD2" i="29"/>
  <c r="AC2" i="29"/>
  <c r="AB2" i="29"/>
  <c r="AA2" i="29"/>
  <c r="Z2" i="29"/>
  <c r="Y2" i="29"/>
  <c r="X2" i="29"/>
  <c r="AG254" i="28"/>
  <c r="AF254" i="28"/>
  <c r="AE254" i="28"/>
  <c r="AD254" i="28"/>
  <c r="V254" i="28"/>
  <c r="U254" i="28"/>
  <c r="T254" i="28"/>
  <c r="S254" i="28"/>
  <c r="R254" i="28"/>
  <c r="Q254" i="28"/>
  <c r="N254" i="28"/>
  <c r="M254" i="28"/>
  <c r="AG253" i="28"/>
  <c r="AF253" i="28"/>
  <c r="AE253" i="28"/>
  <c r="AD253" i="28"/>
  <c r="V253" i="28"/>
  <c r="U253" i="28"/>
  <c r="T253" i="28"/>
  <c r="S253" i="28"/>
  <c r="R253" i="28"/>
  <c r="Q253" i="28"/>
  <c r="N253" i="28"/>
  <c r="M253" i="28"/>
  <c r="AG252" i="28"/>
  <c r="AF252" i="28"/>
  <c r="AE252" i="28"/>
  <c r="AD252" i="28"/>
  <c r="V252" i="28"/>
  <c r="U252" i="28"/>
  <c r="T252" i="28"/>
  <c r="S252" i="28"/>
  <c r="R252" i="28"/>
  <c r="Q252" i="28"/>
  <c r="N252" i="28"/>
  <c r="M252" i="28"/>
  <c r="AG251" i="28"/>
  <c r="AF251" i="28"/>
  <c r="AE251" i="28"/>
  <c r="AD251" i="28"/>
  <c r="V251" i="28"/>
  <c r="U251" i="28"/>
  <c r="T251" i="28"/>
  <c r="S251" i="28"/>
  <c r="R251" i="28"/>
  <c r="Q251" i="28"/>
  <c r="N251" i="28"/>
  <c r="M251" i="28"/>
  <c r="AG250" i="28"/>
  <c r="AF250" i="28"/>
  <c r="AE250" i="28"/>
  <c r="AD250" i="28"/>
  <c r="V250" i="28"/>
  <c r="U250" i="28"/>
  <c r="T250" i="28"/>
  <c r="S250" i="28"/>
  <c r="R250" i="28"/>
  <c r="Q250" i="28"/>
  <c r="N250" i="28"/>
  <c r="M250" i="28"/>
  <c r="AG249" i="28"/>
  <c r="AF249" i="28"/>
  <c r="AE249" i="28"/>
  <c r="AD249" i="28"/>
  <c r="V249" i="28"/>
  <c r="U249" i="28"/>
  <c r="T249" i="28"/>
  <c r="S249" i="28"/>
  <c r="R249" i="28"/>
  <c r="Q249" i="28"/>
  <c r="N249" i="28"/>
  <c r="M249" i="28"/>
  <c r="AG248" i="28"/>
  <c r="AF248" i="28"/>
  <c r="AE248" i="28"/>
  <c r="AD248" i="28"/>
  <c r="V248" i="28"/>
  <c r="U248" i="28"/>
  <c r="T248" i="28"/>
  <c r="S248" i="28"/>
  <c r="R248" i="28"/>
  <c r="Q248" i="28"/>
  <c r="N248" i="28"/>
  <c r="M248" i="28"/>
  <c r="AG247" i="28"/>
  <c r="AF247" i="28"/>
  <c r="AE247" i="28"/>
  <c r="AD247" i="28"/>
  <c r="V247" i="28"/>
  <c r="U247" i="28"/>
  <c r="T247" i="28"/>
  <c r="S247" i="28"/>
  <c r="R247" i="28"/>
  <c r="Q247" i="28"/>
  <c r="N247" i="28"/>
  <c r="M247" i="28"/>
  <c r="AG246" i="28"/>
  <c r="AF246" i="28"/>
  <c r="AE246" i="28"/>
  <c r="AD246" i="28"/>
  <c r="V246" i="28"/>
  <c r="U246" i="28"/>
  <c r="T246" i="28"/>
  <c r="S246" i="28"/>
  <c r="R246" i="28"/>
  <c r="Q246" i="28"/>
  <c r="N246" i="28"/>
  <c r="M246" i="28"/>
  <c r="AG245" i="28"/>
  <c r="AF245" i="28"/>
  <c r="AE245" i="28"/>
  <c r="AD245" i="28"/>
  <c r="V245" i="28"/>
  <c r="U245" i="28"/>
  <c r="T245" i="28"/>
  <c r="S245" i="28"/>
  <c r="R245" i="28"/>
  <c r="Q245" i="28"/>
  <c r="N245" i="28"/>
  <c r="M245" i="28"/>
  <c r="AG244" i="28"/>
  <c r="AF244" i="28"/>
  <c r="AE244" i="28"/>
  <c r="AD244" i="28"/>
  <c r="V244" i="28"/>
  <c r="U244" i="28"/>
  <c r="T244" i="28"/>
  <c r="S244" i="28"/>
  <c r="R244" i="28"/>
  <c r="Q244" i="28"/>
  <c r="N244" i="28"/>
  <c r="M244" i="28"/>
  <c r="AG243" i="28"/>
  <c r="AF243" i="28"/>
  <c r="AE243" i="28"/>
  <c r="AD243" i="28"/>
  <c r="V243" i="28"/>
  <c r="U243" i="28"/>
  <c r="T243" i="28"/>
  <c r="S243" i="28"/>
  <c r="R243" i="28"/>
  <c r="Q243" i="28"/>
  <c r="N243" i="28"/>
  <c r="M243" i="28"/>
  <c r="AG242" i="28"/>
  <c r="AF242" i="28"/>
  <c r="AE242" i="28"/>
  <c r="AD242" i="28"/>
  <c r="V242" i="28"/>
  <c r="U242" i="28"/>
  <c r="T242" i="28"/>
  <c r="S242" i="28"/>
  <c r="R242" i="28"/>
  <c r="Q242" i="28"/>
  <c r="N242" i="28"/>
  <c r="M242" i="28"/>
  <c r="AG241" i="28"/>
  <c r="AF241" i="28"/>
  <c r="AE241" i="28"/>
  <c r="AD241" i="28"/>
  <c r="V241" i="28"/>
  <c r="U241" i="28"/>
  <c r="T241" i="28"/>
  <c r="S241" i="28"/>
  <c r="R241" i="28"/>
  <c r="Q241" i="28"/>
  <c r="N241" i="28"/>
  <c r="M241" i="28"/>
  <c r="AG240" i="28"/>
  <c r="AF240" i="28"/>
  <c r="AE240" i="28"/>
  <c r="AD240" i="28"/>
  <c r="V240" i="28"/>
  <c r="U240" i="28"/>
  <c r="T240" i="28"/>
  <c r="S240" i="28"/>
  <c r="R240" i="28"/>
  <c r="Q240" i="28"/>
  <c r="N240" i="28"/>
  <c r="M240" i="28"/>
  <c r="AG239" i="28"/>
  <c r="AF239" i="28"/>
  <c r="AE239" i="28"/>
  <c r="AD239" i="28"/>
  <c r="V239" i="28"/>
  <c r="U239" i="28"/>
  <c r="T239" i="28"/>
  <c r="S239" i="28"/>
  <c r="R239" i="28"/>
  <c r="Q239" i="28"/>
  <c r="N239" i="28"/>
  <c r="M239" i="28"/>
  <c r="AG238" i="28"/>
  <c r="AF238" i="28"/>
  <c r="AE238" i="28"/>
  <c r="AD238" i="28"/>
  <c r="V238" i="28"/>
  <c r="U238" i="28"/>
  <c r="T238" i="28"/>
  <c r="S238" i="28"/>
  <c r="R238" i="28"/>
  <c r="Q238" i="28"/>
  <c r="N238" i="28"/>
  <c r="M238" i="28"/>
  <c r="AG237" i="28"/>
  <c r="AF237" i="28"/>
  <c r="AE237" i="28"/>
  <c r="AD237" i="28"/>
  <c r="V237" i="28"/>
  <c r="U237" i="28"/>
  <c r="T237" i="28"/>
  <c r="S237" i="28"/>
  <c r="R237" i="28"/>
  <c r="Q237" i="28"/>
  <c r="N237" i="28"/>
  <c r="M237" i="28"/>
  <c r="AG236" i="28"/>
  <c r="AF236" i="28"/>
  <c r="AE236" i="28"/>
  <c r="AD236" i="28"/>
  <c r="V236" i="28"/>
  <c r="U236" i="28"/>
  <c r="T236" i="28"/>
  <c r="S236" i="28"/>
  <c r="R236" i="28"/>
  <c r="Q236" i="28"/>
  <c r="N236" i="28"/>
  <c r="M236" i="28"/>
  <c r="AG235" i="28"/>
  <c r="AF235" i="28"/>
  <c r="AE235" i="28"/>
  <c r="AD235" i="28"/>
  <c r="V235" i="28"/>
  <c r="U235" i="28"/>
  <c r="T235" i="28"/>
  <c r="S235" i="28"/>
  <c r="R235" i="28"/>
  <c r="Q235" i="28"/>
  <c r="N235" i="28"/>
  <c r="M235" i="28"/>
  <c r="AG234" i="28"/>
  <c r="AF234" i="28"/>
  <c r="AE234" i="28"/>
  <c r="AD234" i="28"/>
  <c r="V234" i="28"/>
  <c r="U234" i="28"/>
  <c r="T234" i="28"/>
  <c r="S234" i="28"/>
  <c r="R234" i="28"/>
  <c r="Q234" i="28"/>
  <c r="N234" i="28"/>
  <c r="M234" i="28"/>
  <c r="AG233" i="28"/>
  <c r="AF233" i="28"/>
  <c r="AE233" i="28"/>
  <c r="AD233" i="28"/>
  <c r="V233" i="28"/>
  <c r="U233" i="28"/>
  <c r="T233" i="28"/>
  <c r="S233" i="28"/>
  <c r="R233" i="28"/>
  <c r="Q233" i="28"/>
  <c r="N233" i="28"/>
  <c r="M233" i="28"/>
  <c r="AG232" i="28"/>
  <c r="AF232" i="28"/>
  <c r="AE232" i="28"/>
  <c r="AD232" i="28"/>
  <c r="V232" i="28"/>
  <c r="U232" i="28"/>
  <c r="T232" i="28"/>
  <c r="S232" i="28"/>
  <c r="R232" i="28"/>
  <c r="Q232" i="28"/>
  <c r="N232" i="28"/>
  <c r="M232" i="28"/>
  <c r="AG231" i="28"/>
  <c r="AF231" i="28"/>
  <c r="AE231" i="28"/>
  <c r="AD231" i="28"/>
  <c r="V231" i="28"/>
  <c r="U231" i="28"/>
  <c r="T231" i="28"/>
  <c r="S231" i="28"/>
  <c r="R231" i="28"/>
  <c r="Q231" i="28"/>
  <c r="N231" i="28"/>
  <c r="M231" i="28"/>
  <c r="AG230" i="28"/>
  <c r="AF230" i="28"/>
  <c r="AE230" i="28"/>
  <c r="AD230" i="28"/>
  <c r="V230" i="28"/>
  <c r="U230" i="28"/>
  <c r="T230" i="28"/>
  <c r="S230" i="28"/>
  <c r="R230" i="28"/>
  <c r="Q230" i="28"/>
  <c r="N230" i="28"/>
  <c r="M230" i="28"/>
  <c r="AG229" i="28"/>
  <c r="AF229" i="28"/>
  <c r="AE229" i="28"/>
  <c r="AD229" i="28"/>
  <c r="V229" i="28"/>
  <c r="U229" i="28"/>
  <c r="T229" i="28"/>
  <c r="S229" i="28"/>
  <c r="R229" i="28"/>
  <c r="Q229" i="28"/>
  <c r="N229" i="28"/>
  <c r="M229" i="28"/>
  <c r="AG228" i="28"/>
  <c r="AF228" i="28"/>
  <c r="AE228" i="28"/>
  <c r="AD228" i="28"/>
  <c r="V228" i="28"/>
  <c r="U228" i="28"/>
  <c r="T228" i="28"/>
  <c r="S228" i="28"/>
  <c r="R228" i="28"/>
  <c r="Q228" i="28"/>
  <c r="N228" i="28"/>
  <c r="M228" i="28"/>
  <c r="AG227" i="28"/>
  <c r="AF227" i="28"/>
  <c r="AE227" i="28"/>
  <c r="AD227" i="28"/>
  <c r="V227" i="28"/>
  <c r="U227" i="28"/>
  <c r="T227" i="28"/>
  <c r="S227" i="28"/>
  <c r="R227" i="28"/>
  <c r="Q227" i="28"/>
  <c r="N227" i="28"/>
  <c r="M227" i="28"/>
  <c r="AG226" i="28"/>
  <c r="AF226" i="28"/>
  <c r="AE226" i="28"/>
  <c r="AD226" i="28"/>
  <c r="V226" i="28"/>
  <c r="U226" i="28"/>
  <c r="T226" i="28"/>
  <c r="S226" i="28"/>
  <c r="R226" i="28"/>
  <c r="Q226" i="28"/>
  <c r="N226" i="28"/>
  <c r="M226" i="28"/>
  <c r="AG225" i="28"/>
  <c r="AF225" i="28"/>
  <c r="AE225" i="28"/>
  <c r="AD225" i="28"/>
  <c r="V225" i="28"/>
  <c r="U225" i="28"/>
  <c r="T225" i="28"/>
  <c r="S225" i="28"/>
  <c r="R225" i="28"/>
  <c r="Q225" i="28"/>
  <c r="N225" i="28"/>
  <c r="M225" i="28"/>
  <c r="AG224" i="28"/>
  <c r="AF224" i="28"/>
  <c r="AE224" i="28"/>
  <c r="AD224" i="28"/>
  <c r="V224" i="28"/>
  <c r="U224" i="28"/>
  <c r="T224" i="28"/>
  <c r="S224" i="28"/>
  <c r="R224" i="28"/>
  <c r="Q224" i="28"/>
  <c r="N224" i="28"/>
  <c r="M224" i="28"/>
  <c r="AG223" i="28"/>
  <c r="AF223" i="28"/>
  <c r="AE223" i="28"/>
  <c r="AD223" i="28"/>
  <c r="V223" i="28"/>
  <c r="U223" i="28"/>
  <c r="T223" i="28"/>
  <c r="S223" i="28"/>
  <c r="R223" i="28"/>
  <c r="Q223" i="28"/>
  <c r="N223" i="28"/>
  <c r="M223" i="28"/>
  <c r="AG222" i="28"/>
  <c r="AF222" i="28"/>
  <c r="AE222" i="28"/>
  <c r="AD222" i="28"/>
  <c r="V222" i="28"/>
  <c r="U222" i="28"/>
  <c r="T222" i="28"/>
  <c r="S222" i="28"/>
  <c r="R222" i="28"/>
  <c r="Q222" i="28"/>
  <c r="N222" i="28"/>
  <c r="M222" i="28"/>
  <c r="AG221" i="28"/>
  <c r="AF221" i="28"/>
  <c r="AE221" i="28"/>
  <c r="AD221" i="28"/>
  <c r="V221" i="28"/>
  <c r="U221" i="28"/>
  <c r="T221" i="28"/>
  <c r="S221" i="28"/>
  <c r="R221" i="28"/>
  <c r="Q221" i="28"/>
  <c r="N221" i="28"/>
  <c r="M221" i="28"/>
  <c r="AG220" i="28"/>
  <c r="AF220" i="28"/>
  <c r="AE220" i="28"/>
  <c r="AD220" i="28"/>
  <c r="V220" i="28"/>
  <c r="U220" i="28"/>
  <c r="T220" i="28"/>
  <c r="S220" i="28"/>
  <c r="R220" i="28"/>
  <c r="Q220" i="28"/>
  <c r="N220" i="28"/>
  <c r="M220" i="28"/>
  <c r="AG219" i="28"/>
  <c r="AF219" i="28"/>
  <c r="AE219" i="28"/>
  <c r="AD219" i="28"/>
  <c r="V219" i="28"/>
  <c r="U219" i="28"/>
  <c r="T219" i="28"/>
  <c r="S219" i="28"/>
  <c r="R219" i="28"/>
  <c r="Q219" i="28"/>
  <c r="N219" i="28"/>
  <c r="M219" i="28"/>
  <c r="AG218" i="28"/>
  <c r="AF218" i="28"/>
  <c r="AE218" i="28"/>
  <c r="AD218" i="28"/>
  <c r="V218" i="28"/>
  <c r="U218" i="28"/>
  <c r="T218" i="28"/>
  <c r="S218" i="28"/>
  <c r="R218" i="28"/>
  <c r="Q218" i="28"/>
  <c r="N218" i="28"/>
  <c r="M218" i="28"/>
  <c r="AG217" i="28"/>
  <c r="AF217" i="28"/>
  <c r="AE217" i="28"/>
  <c r="AD217" i="28"/>
  <c r="V217" i="28"/>
  <c r="U217" i="28"/>
  <c r="T217" i="28"/>
  <c r="S217" i="28"/>
  <c r="R217" i="28"/>
  <c r="Q217" i="28"/>
  <c r="N217" i="28"/>
  <c r="M217" i="28"/>
  <c r="AG216" i="28"/>
  <c r="AF216" i="28"/>
  <c r="AE216" i="28"/>
  <c r="AD216" i="28"/>
  <c r="V216" i="28"/>
  <c r="U216" i="28"/>
  <c r="T216" i="28"/>
  <c r="S216" i="28"/>
  <c r="R216" i="28"/>
  <c r="Q216" i="28"/>
  <c r="N216" i="28"/>
  <c r="M216" i="28"/>
  <c r="AG215" i="28"/>
  <c r="AF215" i="28"/>
  <c r="AE215" i="28"/>
  <c r="AD215" i="28"/>
  <c r="V215" i="28"/>
  <c r="U215" i="28"/>
  <c r="T215" i="28"/>
  <c r="S215" i="28"/>
  <c r="R215" i="28"/>
  <c r="Q215" i="28"/>
  <c r="N215" i="28"/>
  <c r="M215" i="28"/>
  <c r="AG214" i="28"/>
  <c r="AF214" i="28"/>
  <c r="AE214" i="28"/>
  <c r="AD214" i="28"/>
  <c r="V214" i="28"/>
  <c r="U214" i="28"/>
  <c r="T214" i="28"/>
  <c r="S214" i="28"/>
  <c r="R214" i="28"/>
  <c r="Q214" i="28"/>
  <c r="N214" i="28"/>
  <c r="M214" i="28"/>
  <c r="AG213" i="28"/>
  <c r="AF213" i="28"/>
  <c r="AE213" i="28"/>
  <c r="AD213" i="28"/>
  <c r="V213" i="28"/>
  <c r="U213" i="28"/>
  <c r="T213" i="28"/>
  <c r="S213" i="28"/>
  <c r="R213" i="28"/>
  <c r="Q213" i="28"/>
  <c r="N213" i="28"/>
  <c r="M213" i="28"/>
  <c r="AG212" i="28"/>
  <c r="AF212" i="28"/>
  <c r="AE212" i="28"/>
  <c r="AD212" i="28"/>
  <c r="V212" i="28"/>
  <c r="U212" i="28"/>
  <c r="T212" i="28"/>
  <c r="S212" i="28"/>
  <c r="R212" i="28"/>
  <c r="Q212" i="28"/>
  <c r="N212" i="28"/>
  <c r="M212" i="28"/>
  <c r="AG211" i="28"/>
  <c r="AF211" i="28"/>
  <c r="AE211" i="28"/>
  <c r="AD211" i="28"/>
  <c r="V211" i="28"/>
  <c r="U211" i="28"/>
  <c r="T211" i="28"/>
  <c r="S211" i="28"/>
  <c r="R211" i="28"/>
  <c r="Q211" i="28"/>
  <c r="N211" i="28"/>
  <c r="M211" i="28"/>
  <c r="AG210" i="28"/>
  <c r="AF210" i="28"/>
  <c r="AE210" i="28"/>
  <c r="AD210" i="28"/>
  <c r="V210" i="28"/>
  <c r="U210" i="28"/>
  <c r="T210" i="28"/>
  <c r="S210" i="28"/>
  <c r="R210" i="28"/>
  <c r="Q210" i="28"/>
  <c r="N210" i="28"/>
  <c r="M210" i="28"/>
  <c r="AG209" i="28"/>
  <c r="AF209" i="28"/>
  <c r="AE209" i="28"/>
  <c r="AD209" i="28"/>
  <c r="V209" i="28"/>
  <c r="U209" i="28"/>
  <c r="T209" i="28"/>
  <c r="S209" i="28"/>
  <c r="R209" i="28"/>
  <c r="Q209" i="28"/>
  <c r="N209" i="28"/>
  <c r="M209" i="28"/>
  <c r="AG208" i="28"/>
  <c r="AF208" i="28"/>
  <c r="AE208" i="28"/>
  <c r="AD208" i="28"/>
  <c r="V208" i="28"/>
  <c r="U208" i="28"/>
  <c r="T208" i="28"/>
  <c r="S208" i="28"/>
  <c r="R208" i="28"/>
  <c r="Q208" i="28"/>
  <c r="N208" i="28"/>
  <c r="M208" i="28"/>
  <c r="AG207" i="28"/>
  <c r="AF207" i="28"/>
  <c r="AE207" i="28"/>
  <c r="AD207" i="28"/>
  <c r="V207" i="28"/>
  <c r="U207" i="28"/>
  <c r="T207" i="28"/>
  <c r="S207" i="28"/>
  <c r="R207" i="28"/>
  <c r="Q207" i="28"/>
  <c r="N207" i="28"/>
  <c r="M207" i="28"/>
  <c r="AG206" i="28"/>
  <c r="AF206" i="28"/>
  <c r="AE206" i="28"/>
  <c r="AD206" i="28"/>
  <c r="V206" i="28"/>
  <c r="U206" i="28"/>
  <c r="T206" i="28"/>
  <c r="S206" i="28"/>
  <c r="R206" i="28"/>
  <c r="Q206" i="28"/>
  <c r="N206" i="28"/>
  <c r="M206" i="28"/>
  <c r="AG205" i="28"/>
  <c r="AF205" i="28"/>
  <c r="AE205" i="28"/>
  <c r="AD205" i="28"/>
  <c r="V205" i="28"/>
  <c r="U205" i="28"/>
  <c r="T205" i="28"/>
  <c r="S205" i="28"/>
  <c r="R205" i="28"/>
  <c r="Q205" i="28"/>
  <c r="N205" i="28"/>
  <c r="M205" i="28"/>
  <c r="AG204" i="28"/>
  <c r="AF204" i="28"/>
  <c r="AE204" i="28"/>
  <c r="AD204" i="28"/>
  <c r="V204" i="28"/>
  <c r="U204" i="28"/>
  <c r="T204" i="28"/>
  <c r="S204" i="28"/>
  <c r="R204" i="28"/>
  <c r="Q204" i="28"/>
  <c r="N204" i="28"/>
  <c r="M204" i="28"/>
  <c r="AG203" i="28"/>
  <c r="AF203" i="28"/>
  <c r="AE203" i="28"/>
  <c r="AD203" i="28"/>
  <c r="V203" i="28"/>
  <c r="U203" i="28"/>
  <c r="T203" i="28"/>
  <c r="S203" i="28"/>
  <c r="R203" i="28"/>
  <c r="Q203" i="28"/>
  <c r="N203" i="28"/>
  <c r="M203" i="28"/>
  <c r="AG202" i="28"/>
  <c r="AF202" i="28"/>
  <c r="AE202" i="28"/>
  <c r="AD202" i="28"/>
  <c r="V202" i="28"/>
  <c r="U202" i="28"/>
  <c r="T202" i="28"/>
  <c r="S202" i="28"/>
  <c r="R202" i="28"/>
  <c r="Q202" i="28"/>
  <c r="N202" i="28"/>
  <c r="M202" i="28"/>
  <c r="AG201" i="28"/>
  <c r="AF201" i="28"/>
  <c r="AE201" i="28"/>
  <c r="AD201" i="28"/>
  <c r="V201" i="28"/>
  <c r="U201" i="28"/>
  <c r="T201" i="28"/>
  <c r="S201" i="28"/>
  <c r="R201" i="28"/>
  <c r="Q201" i="28"/>
  <c r="N201" i="28"/>
  <c r="M201" i="28"/>
  <c r="AG200" i="28"/>
  <c r="AF200" i="28"/>
  <c r="AE200" i="28"/>
  <c r="AD200" i="28"/>
  <c r="V200" i="28"/>
  <c r="U200" i="28"/>
  <c r="T200" i="28"/>
  <c r="S200" i="28"/>
  <c r="R200" i="28"/>
  <c r="Q200" i="28"/>
  <c r="N200" i="28"/>
  <c r="M200" i="28"/>
  <c r="AG199" i="28"/>
  <c r="AF199" i="28"/>
  <c r="AE199" i="28"/>
  <c r="AD199" i="28"/>
  <c r="V199" i="28"/>
  <c r="U199" i="28"/>
  <c r="T199" i="28"/>
  <c r="S199" i="28"/>
  <c r="R199" i="28"/>
  <c r="Q199" i="28"/>
  <c r="N199" i="28"/>
  <c r="M199" i="28"/>
  <c r="AG198" i="28"/>
  <c r="AF198" i="28"/>
  <c r="AE198" i="28"/>
  <c r="AD198" i="28"/>
  <c r="V198" i="28"/>
  <c r="U198" i="28"/>
  <c r="T198" i="28"/>
  <c r="S198" i="28"/>
  <c r="R198" i="28"/>
  <c r="Q198" i="28"/>
  <c r="N198" i="28"/>
  <c r="M198" i="28"/>
  <c r="AG197" i="28"/>
  <c r="AF197" i="28"/>
  <c r="AE197" i="28"/>
  <c r="AD197" i="28"/>
  <c r="V197" i="28"/>
  <c r="U197" i="28"/>
  <c r="T197" i="28"/>
  <c r="S197" i="28"/>
  <c r="R197" i="28"/>
  <c r="Q197" i="28"/>
  <c r="N197" i="28"/>
  <c r="M197" i="28"/>
  <c r="AG196" i="28"/>
  <c r="AF196" i="28"/>
  <c r="AE196" i="28"/>
  <c r="AD196" i="28"/>
  <c r="V196" i="28"/>
  <c r="U196" i="28"/>
  <c r="T196" i="28"/>
  <c r="S196" i="28"/>
  <c r="R196" i="28"/>
  <c r="Q196" i="28"/>
  <c r="N196" i="28"/>
  <c r="M196" i="28"/>
  <c r="AG195" i="28"/>
  <c r="AF195" i="28"/>
  <c r="AE195" i="28"/>
  <c r="AD195" i="28"/>
  <c r="V195" i="28"/>
  <c r="U195" i="28"/>
  <c r="T195" i="28"/>
  <c r="S195" i="28"/>
  <c r="R195" i="28"/>
  <c r="Q195" i="28"/>
  <c r="N195" i="28"/>
  <c r="M195" i="28"/>
  <c r="AG194" i="28"/>
  <c r="AF194" i="28"/>
  <c r="AE194" i="28"/>
  <c r="AD194" i="28"/>
  <c r="V194" i="28"/>
  <c r="U194" i="28"/>
  <c r="T194" i="28"/>
  <c r="S194" i="28"/>
  <c r="R194" i="28"/>
  <c r="Q194" i="28"/>
  <c r="N194" i="28"/>
  <c r="M194" i="28"/>
  <c r="AG193" i="28"/>
  <c r="AF193" i="28"/>
  <c r="AE193" i="28"/>
  <c r="AD193" i="28"/>
  <c r="V193" i="28"/>
  <c r="U193" i="28"/>
  <c r="T193" i="28"/>
  <c r="S193" i="28"/>
  <c r="R193" i="28"/>
  <c r="Q193" i="28"/>
  <c r="N193" i="28"/>
  <c r="M193" i="28"/>
  <c r="AG192" i="28"/>
  <c r="AF192" i="28"/>
  <c r="AE192" i="28"/>
  <c r="AD192" i="28"/>
  <c r="V192" i="28"/>
  <c r="U192" i="28"/>
  <c r="T192" i="28"/>
  <c r="S192" i="28"/>
  <c r="R192" i="28"/>
  <c r="Q192" i="28"/>
  <c r="N192" i="28"/>
  <c r="M192" i="28"/>
  <c r="AG191" i="28"/>
  <c r="AF191" i="28"/>
  <c r="AE191" i="28"/>
  <c r="AD191" i="28"/>
  <c r="V191" i="28"/>
  <c r="U191" i="28"/>
  <c r="T191" i="28"/>
  <c r="S191" i="28"/>
  <c r="R191" i="28"/>
  <c r="Q191" i="28"/>
  <c r="N191" i="28"/>
  <c r="M191" i="28"/>
  <c r="AG190" i="28"/>
  <c r="AF190" i="28"/>
  <c r="AE190" i="28"/>
  <c r="AD190" i="28"/>
  <c r="V190" i="28"/>
  <c r="U190" i="28"/>
  <c r="T190" i="28"/>
  <c r="S190" i="28"/>
  <c r="R190" i="28"/>
  <c r="Q190" i="28"/>
  <c r="N190" i="28"/>
  <c r="M190" i="28"/>
  <c r="AG189" i="28"/>
  <c r="AF189" i="28"/>
  <c r="AE189" i="28"/>
  <c r="AD189" i="28"/>
  <c r="V189" i="28"/>
  <c r="U189" i="28"/>
  <c r="T189" i="28"/>
  <c r="S189" i="28"/>
  <c r="R189" i="28"/>
  <c r="Q189" i="28"/>
  <c r="N189" i="28"/>
  <c r="M189" i="28"/>
  <c r="AG188" i="28"/>
  <c r="AF188" i="28"/>
  <c r="AE188" i="28"/>
  <c r="AD188" i="28"/>
  <c r="V188" i="28"/>
  <c r="U188" i="28"/>
  <c r="T188" i="28"/>
  <c r="S188" i="28"/>
  <c r="R188" i="28"/>
  <c r="Q188" i="28"/>
  <c r="N188" i="28"/>
  <c r="M188" i="28"/>
  <c r="AG187" i="28"/>
  <c r="AF187" i="28"/>
  <c r="AE187" i="28"/>
  <c r="AD187" i="28"/>
  <c r="V187" i="28"/>
  <c r="U187" i="28"/>
  <c r="T187" i="28"/>
  <c r="S187" i="28"/>
  <c r="R187" i="28"/>
  <c r="Q187" i="28"/>
  <c r="N187" i="28"/>
  <c r="M187" i="28"/>
  <c r="AG186" i="28"/>
  <c r="AF186" i="28"/>
  <c r="AE186" i="28"/>
  <c r="AD186" i="28"/>
  <c r="V186" i="28"/>
  <c r="U186" i="28"/>
  <c r="T186" i="28"/>
  <c r="S186" i="28"/>
  <c r="R186" i="28"/>
  <c r="Q186" i="28"/>
  <c r="N186" i="28"/>
  <c r="M186" i="28"/>
  <c r="AG185" i="28"/>
  <c r="AF185" i="28"/>
  <c r="AE185" i="28"/>
  <c r="AD185" i="28"/>
  <c r="V185" i="28"/>
  <c r="U185" i="28"/>
  <c r="T185" i="28"/>
  <c r="S185" i="28"/>
  <c r="R185" i="28"/>
  <c r="Q185" i="28"/>
  <c r="N185" i="28"/>
  <c r="M185" i="28"/>
  <c r="AG184" i="28"/>
  <c r="AF184" i="28"/>
  <c r="AE184" i="28"/>
  <c r="AD184" i="28"/>
  <c r="V184" i="28"/>
  <c r="U184" i="28"/>
  <c r="T184" i="28"/>
  <c r="S184" i="28"/>
  <c r="R184" i="28"/>
  <c r="Q184" i="28"/>
  <c r="N184" i="28"/>
  <c r="M184" i="28"/>
  <c r="AG183" i="28"/>
  <c r="AF183" i="28"/>
  <c r="AE183" i="28"/>
  <c r="AD183" i="28"/>
  <c r="V183" i="28"/>
  <c r="U183" i="28"/>
  <c r="T183" i="28"/>
  <c r="S183" i="28"/>
  <c r="R183" i="28"/>
  <c r="Q183" i="28"/>
  <c r="N183" i="28"/>
  <c r="M183" i="28"/>
  <c r="AG182" i="28"/>
  <c r="AF182" i="28"/>
  <c r="AE182" i="28"/>
  <c r="AD182" i="28"/>
  <c r="V182" i="28"/>
  <c r="U182" i="28"/>
  <c r="T182" i="28"/>
  <c r="S182" i="28"/>
  <c r="R182" i="28"/>
  <c r="Q182" i="28"/>
  <c r="N182" i="28"/>
  <c r="M182" i="28"/>
  <c r="AG181" i="28"/>
  <c r="AF181" i="28"/>
  <c r="AE181" i="28"/>
  <c r="AD181" i="28"/>
  <c r="V181" i="28"/>
  <c r="U181" i="28"/>
  <c r="T181" i="28"/>
  <c r="S181" i="28"/>
  <c r="R181" i="28"/>
  <c r="Q181" i="28"/>
  <c r="N181" i="28"/>
  <c r="M181" i="28"/>
  <c r="AG180" i="28"/>
  <c r="AF180" i="28"/>
  <c r="AE180" i="28"/>
  <c r="AD180" i="28"/>
  <c r="V180" i="28"/>
  <c r="U180" i="28"/>
  <c r="T180" i="28"/>
  <c r="S180" i="28"/>
  <c r="R180" i="28"/>
  <c r="Q180" i="28"/>
  <c r="N180" i="28"/>
  <c r="M180" i="28"/>
  <c r="AG179" i="28"/>
  <c r="AF179" i="28"/>
  <c r="AE179" i="28"/>
  <c r="AD179" i="28"/>
  <c r="V179" i="28"/>
  <c r="U179" i="28"/>
  <c r="T179" i="28"/>
  <c r="S179" i="28"/>
  <c r="R179" i="28"/>
  <c r="Q179" i="28"/>
  <c r="N179" i="28"/>
  <c r="M179" i="28"/>
  <c r="AG178" i="28"/>
  <c r="AF178" i="28"/>
  <c r="AE178" i="28"/>
  <c r="AD178" i="28"/>
  <c r="V178" i="28"/>
  <c r="U178" i="28"/>
  <c r="T178" i="28"/>
  <c r="S178" i="28"/>
  <c r="R178" i="28"/>
  <c r="Q178" i="28"/>
  <c r="N178" i="28"/>
  <c r="M178" i="28"/>
  <c r="AG177" i="28"/>
  <c r="AF177" i="28"/>
  <c r="AE177" i="28"/>
  <c r="AD177" i="28"/>
  <c r="V177" i="28"/>
  <c r="U177" i="28"/>
  <c r="T177" i="28"/>
  <c r="S177" i="28"/>
  <c r="R177" i="28"/>
  <c r="Q177" i="28"/>
  <c r="N177" i="28"/>
  <c r="M177" i="28"/>
  <c r="AG176" i="28"/>
  <c r="AF176" i="28"/>
  <c r="AE176" i="28"/>
  <c r="AD176" i="28"/>
  <c r="V176" i="28"/>
  <c r="U176" i="28"/>
  <c r="T176" i="28"/>
  <c r="S176" i="28"/>
  <c r="R176" i="28"/>
  <c r="Q176" i="28"/>
  <c r="N176" i="28"/>
  <c r="M176" i="28"/>
  <c r="AG175" i="28"/>
  <c r="AF175" i="28"/>
  <c r="AE175" i="28"/>
  <c r="AD175" i="28"/>
  <c r="V175" i="28"/>
  <c r="U175" i="28"/>
  <c r="T175" i="28"/>
  <c r="S175" i="28"/>
  <c r="R175" i="28"/>
  <c r="Q175" i="28"/>
  <c r="N175" i="28"/>
  <c r="M175" i="28"/>
  <c r="AG174" i="28"/>
  <c r="AF174" i="28"/>
  <c r="AE174" i="28"/>
  <c r="AD174" i="28"/>
  <c r="V174" i="28"/>
  <c r="U174" i="28"/>
  <c r="T174" i="28"/>
  <c r="S174" i="28"/>
  <c r="R174" i="28"/>
  <c r="Q174" i="28"/>
  <c r="N174" i="28"/>
  <c r="M174" i="28"/>
  <c r="AG173" i="28"/>
  <c r="AF173" i="28"/>
  <c r="AE173" i="28"/>
  <c r="AD173" i="28"/>
  <c r="V173" i="28"/>
  <c r="U173" i="28"/>
  <c r="T173" i="28"/>
  <c r="S173" i="28"/>
  <c r="R173" i="28"/>
  <c r="Q173" i="28"/>
  <c r="N173" i="28"/>
  <c r="M173" i="28"/>
  <c r="AG172" i="28"/>
  <c r="AF172" i="28"/>
  <c r="AE172" i="28"/>
  <c r="AD172" i="28"/>
  <c r="V172" i="28"/>
  <c r="U172" i="28"/>
  <c r="T172" i="28"/>
  <c r="S172" i="28"/>
  <c r="R172" i="28"/>
  <c r="Q172" i="28"/>
  <c r="N172" i="28"/>
  <c r="M172" i="28"/>
  <c r="AG171" i="28"/>
  <c r="AF171" i="28"/>
  <c r="AE171" i="28"/>
  <c r="AD171" i="28"/>
  <c r="V171" i="28"/>
  <c r="U171" i="28"/>
  <c r="T171" i="28"/>
  <c r="S171" i="28"/>
  <c r="R171" i="28"/>
  <c r="Q171" i="28"/>
  <c r="N171" i="28"/>
  <c r="M171" i="28"/>
  <c r="AG170" i="28"/>
  <c r="AF170" i="28"/>
  <c r="AE170" i="28"/>
  <c r="AD170" i="28"/>
  <c r="V170" i="28"/>
  <c r="U170" i="28"/>
  <c r="T170" i="28"/>
  <c r="S170" i="28"/>
  <c r="R170" i="28"/>
  <c r="Q170" i="28"/>
  <c r="N170" i="28"/>
  <c r="M170" i="28"/>
  <c r="AG169" i="28"/>
  <c r="AF169" i="28"/>
  <c r="AE169" i="28"/>
  <c r="AD169" i="28"/>
  <c r="V169" i="28"/>
  <c r="U169" i="28"/>
  <c r="T169" i="28"/>
  <c r="S169" i="28"/>
  <c r="R169" i="28"/>
  <c r="Q169" i="28"/>
  <c r="N169" i="28"/>
  <c r="M169" i="28"/>
  <c r="AG168" i="28"/>
  <c r="AF168" i="28"/>
  <c r="AE168" i="28"/>
  <c r="AD168" i="28"/>
  <c r="V168" i="28"/>
  <c r="U168" i="28"/>
  <c r="T168" i="28"/>
  <c r="S168" i="28"/>
  <c r="R168" i="28"/>
  <c r="Q168" i="28"/>
  <c r="N168" i="28"/>
  <c r="M168" i="28"/>
  <c r="AG167" i="28"/>
  <c r="AF167" i="28"/>
  <c r="AE167" i="28"/>
  <c r="AD167" i="28"/>
  <c r="V167" i="28"/>
  <c r="U167" i="28"/>
  <c r="T167" i="28"/>
  <c r="S167" i="28"/>
  <c r="R167" i="28"/>
  <c r="Q167" i="28"/>
  <c r="N167" i="28"/>
  <c r="M167" i="28"/>
  <c r="AG166" i="28"/>
  <c r="AF166" i="28"/>
  <c r="AE166" i="28"/>
  <c r="AD166" i="28"/>
  <c r="V166" i="28"/>
  <c r="U166" i="28"/>
  <c r="T166" i="28"/>
  <c r="S166" i="28"/>
  <c r="R166" i="28"/>
  <c r="Q166" i="28"/>
  <c r="N166" i="28"/>
  <c r="M166" i="28"/>
  <c r="AG165" i="28"/>
  <c r="AF165" i="28"/>
  <c r="AE165" i="28"/>
  <c r="AD165" i="28"/>
  <c r="V165" i="28"/>
  <c r="U165" i="28"/>
  <c r="T165" i="28"/>
  <c r="S165" i="28"/>
  <c r="R165" i="28"/>
  <c r="Q165" i="28"/>
  <c r="N165" i="28"/>
  <c r="M165" i="28"/>
  <c r="AG164" i="28"/>
  <c r="AF164" i="28"/>
  <c r="AE164" i="28"/>
  <c r="AD164" i="28"/>
  <c r="V164" i="28"/>
  <c r="U164" i="28"/>
  <c r="T164" i="28"/>
  <c r="S164" i="28"/>
  <c r="R164" i="28"/>
  <c r="Q164" i="28"/>
  <c r="N164" i="28"/>
  <c r="M164" i="28"/>
  <c r="AG163" i="28"/>
  <c r="AF163" i="28"/>
  <c r="AE163" i="28"/>
  <c r="AD163" i="28"/>
  <c r="V163" i="28"/>
  <c r="U163" i="28"/>
  <c r="T163" i="28"/>
  <c r="S163" i="28"/>
  <c r="R163" i="28"/>
  <c r="Q163" i="28"/>
  <c r="N163" i="28"/>
  <c r="M163" i="28"/>
  <c r="AG162" i="28"/>
  <c r="AF162" i="28"/>
  <c r="AE162" i="28"/>
  <c r="AD162" i="28"/>
  <c r="V162" i="28"/>
  <c r="U162" i="28"/>
  <c r="T162" i="28"/>
  <c r="S162" i="28"/>
  <c r="R162" i="28"/>
  <c r="Q162" i="28"/>
  <c r="N162" i="28"/>
  <c r="M162" i="28"/>
  <c r="AG161" i="28"/>
  <c r="AF161" i="28"/>
  <c r="AE161" i="28"/>
  <c r="AD161" i="28"/>
  <c r="V161" i="28"/>
  <c r="U161" i="28"/>
  <c r="T161" i="28"/>
  <c r="S161" i="28"/>
  <c r="R161" i="28"/>
  <c r="Q161" i="28"/>
  <c r="N161" i="28"/>
  <c r="M161" i="28"/>
  <c r="AG160" i="28"/>
  <c r="AF160" i="28"/>
  <c r="AE160" i="28"/>
  <c r="AD160" i="28"/>
  <c r="V160" i="28"/>
  <c r="U160" i="28"/>
  <c r="T160" i="28"/>
  <c r="S160" i="28"/>
  <c r="R160" i="28"/>
  <c r="Q160" i="28"/>
  <c r="N160" i="28"/>
  <c r="M160" i="28"/>
  <c r="AG159" i="28"/>
  <c r="AF159" i="28"/>
  <c r="AE159" i="28"/>
  <c r="AD159" i="28"/>
  <c r="V159" i="28"/>
  <c r="U159" i="28"/>
  <c r="T159" i="28"/>
  <c r="S159" i="28"/>
  <c r="R159" i="28"/>
  <c r="Q159" i="28"/>
  <c r="N159" i="28"/>
  <c r="M159" i="28"/>
  <c r="AG158" i="28"/>
  <c r="AF158" i="28"/>
  <c r="AE158" i="28"/>
  <c r="AD158" i="28"/>
  <c r="V158" i="28"/>
  <c r="U158" i="28"/>
  <c r="T158" i="28"/>
  <c r="S158" i="28"/>
  <c r="R158" i="28"/>
  <c r="Q158" i="28"/>
  <c r="N158" i="28"/>
  <c r="M158" i="28"/>
  <c r="AG157" i="28"/>
  <c r="AF157" i="28"/>
  <c r="AE157" i="28"/>
  <c r="AD157" i="28"/>
  <c r="V157" i="28"/>
  <c r="U157" i="28"/>
  <c r="T157" i="28"/>
  <c r="S157" i="28"/>
  <c r="R157" i="28"/>
  <c r="Q157" i="28"/>
  <c r="N157" i="28"/>
  <c r="M157" i="28"/>
  <c r="AG156" i="28"/>
  <c r="AF156" i="28"/>
  <c r="AE156" i="28"/>
  <c r="AD156" i="28"/>
  <c r="V156" i="28"/>
  <c r="U156" i="28"/>
  <c r="T156" i="28"/>
  <c r="S156" i="28"/>
  <c r="R156" i="28"/>
  <c r="Q156" i="28"/>
  <c r="N156" i="28"/>
  <c r="M156" i="28"/>
  <c r="AG155" i="28"/>
  <c r="AF155" i="28"/>
  <c r="AE155" i="28"/>
  <c r="AD155" i="28"/>
  <c r="V155" i="28"/>
  <c r="U155" i="28"/>
  <c r="T155" i="28"/>
  <c r="S155" i="28"/>
  <c r="R155" i="28"/>
  <c r="Q155" i="28"/>
  <c r="N155" i="28"/>
  <c r="M155" i="28"/>
  <c r="AG154" i="28"/>
  <c r="AF154" i="28"/>
  <c r="AE154" i="28"/>
  <c r="AD154" i="28"/>
  <c r="V154" i="28"/>
  <c r="U154" i="28"/>
  <c r="T154" i="28"/>
  <c r="S154" i="28"/>
  <c r="R154" i="28"/>
  <c r="Q154" i="28"/>
  <c r="N154" i="28"/>
  <c r="M154" i="28"/>
  <c r="AG153" i="28"/>
  <c r="AF153" i="28"/>
  <c r="AE153" i="28"/>
  <c r="AD153" i="28"/>
  <c r="V153" i="28"/>
  <c r="U153" i="28"/>
  <c r="T153" i="28"/>
  <c r="S153" i="28"/>
  <c r="R153" i="28"/>
  <c r="Q153" i="28"/>
  <c r="N153" i="28"/>
  <c r="M153" i="28"/>
  <c r="AG152" i="28"/>
  <c r="AF152" i="28"/>
  <c r="AE152" i="28"/>
  <c r="AD152" i="28"/>
  <c r="V152" i="28"/>
  <c r="U152" i="28"/>
  <c r="T152" i="28"/>
  <c r="S152" i="28"/>
  <c r="R152" i="28"/>
  <c r="Q152" i="28"/>
  <c r="N152" i="28"/>
  <c r="M152" i="28"/>
  <c r="AG151" i="28"/>
  <c r="AF151" i="28"/>
  <c r="AE151" i="28"/>
  <c r="AD151" i="28"/>
  <c r="V151" i="28"/>
  <c r="U151" i="28"/>
  <c r="T151" i="28"/>
  <c r="S151" i="28"/>
  <c r="R151" i="28"/>
  <c r="Q151" i="28"/>
  <c r="N151" i="28"/>
  <c r="M151" i="28"/>
  <c r="AG150" i="28"/>
  <c r="AF150" i="28"/>
  <c r="AE150" i="28"/>
  <c r="AD150" i="28"/>
  <c r="V150" i="28"/>
  <c r="U150" i="28"/>
  <c r="T150" i="28"/>
  <c r="S150" i="28"/>
  <c r="R150" i="28"/>
  <c r="Q150" i="28"/>
  <c r="N150" i="28"/>
  <c r="M150" i="28"/>
  <c r="AG149" i="28"/>
  <c r="AF149" i="28"/>
  <c r="AE149" i="28"/>
  <c r="AD149" i="28"/>
  <c r="V149" i="28"/>
  <c r="U149" i="28"/>
  <c r="T149" i="28"/>
  <c r="S149" i="28"/>
  <c r="R149" i="28"/>
  <c r="Q149" i="28"/>
  <c r="N149" i="28"/>
  <c r="M149" i="28"/>
  <c r="AG148" i="28"/>
  <c r="AF148" i="28"/>
  <c r="AE148" i="28"/>
  <c r="AD148" i="28"/>
  <c r="V148" i="28"/>
  <c r="U148" i="28"/>
  <c r="T148" i="28"/>
  <c r="S148" i="28"/>
  <c r="R148" i="28"/>
  <c r="Q148" i="28"/>
  <c r="N148" i="28"/>
  <c r="M148" i="28"/>
  <c r="AG147" i="28"/>
  <c r="AF147" i="28"/>
  <c r="AE147" i="28"/>
  <c r="AD147" i="28"/>
  <c r="V147" i="28"/>
  <c r="U147" i="28"/>
  <c r="T147" i="28"/>
  <c r="S147" i="28"/>
  <c r="R147" i="28"/>
  <c r="Q147" i="28"/>
  <c r="N147" i="28"/>
  <c r="M147" i="28"/>
  <c r="AG146" i="28"/>
  <c r="AF146" i="28"/>
  <c r="AE146" i="28"/>
  <c r="AD146" i="28"/>
  <c r="V146" i="28"/>
  <c r="U146" i="28"/>
  <c r="T146" i="28"/>
  <c r="S146" i="28"/>
  <c r="R146" i="28"/>
  <c r="Q146" i="28"/>
  <c r="N146" i="28"/>
  <c r="M146" i="28"/>
  <c r="AG145" i="28"/>
  <c r="AF145" i="28"/>
  <c r="AE145" i="28"/>
  <c r="AD145" i="28"/>
  <c r="V145" i="28"/>
  <c r="U145" i="28"/>
  <c r="T145" i="28"/>
  <c r="S145" i="28"/>
  <c r="R145" i="28"/>
  <c r="Q145" i="28"/>
  <c r="N145" i="28"/>
  <c r="M145" i="28"/>
  <c r="AG144" i="28"/>
  <c r="AF144" i="28"/>
  <c r="AE144" i="28"/>
  <c r="AD144" i="28"/>
  <c r="V144" i="28"/>
  <c r="U144" i="28"/>
  <c r="T144" i="28"/>
  <c r="S144" i="28"/>
  <c r="R144" i="28"/>
  <c r="Q144" i="28"/>
  <c r="N144" i="28"/>
  <c r="M144" i="28"/>
  <c r="AG143" i="28"/>
  <c r="AF143" i="28"/>
  <c r="AE143" i="28"/>
  <c r="AD143" i="28"/>
  <c r="V143" i="28"/>
  <c r="U143" i="28"/>
  <c r="T143" i="28"/>
  <c r="S143" i="28"/>
  <c r="R143" i="28"/>
  <c r="Q143" i="28"/>
  <c r="N143" i="28"/>
  <c r="M143" i="28"/>
  <c r="AG142" i="28"/>
  <c r="AF142" i="28"/>
  <c r="AE142" i="28"/>
  <c r="AD142" i="28"/>
  <c r="V142" i="28"/>
  <c r="U142" i="28"/>
  <c r="T142" i="28"/>
  <c r="S142" i="28"/>
  <c r="R142" i="28"/>
  <c r="Q142" i="28"/>
  <c r="N142" i="28"/>
  <c r="M142" i="28"/>
  <c r="AG141" i="28"/>
  <c r="AF141" i="28"/>
  <c r="AE141" i="28"/>
  <c r="AD141" i="28"/>
  <c r="V141" i="28"/>
  <c r="U141" i="28"/>
  <c r="T141" i="28"/>
  <c r="S141" i="28"/>
  <c r="R141" i="28"/>
  <c r="Q141" i="28"/>
  <c r="N141" i="28"/>
  <c r="M141" i="28"/>
  <c r="AG140" i="28"/>
  <c r="AF140" i="28"/>
  <c r="AE140" i="28"/>
  <c r="AD140" i="28"/>
  <c r="V140" i="28"/>
  <c r="U140" i="28"/>
  <c r="T140" i="28"/>
  <c r="S140" i="28"/>
  <c r="R140" i="28"/>
  <c r="Q140" i="28"/>
  <c r="N140" i="28"/>
  <c r="M140" i="28"/>
  <c r="AG139" i="28"/>
  <c r="AF139" i="28"/>
  <c r="AE139" i="28"/>
  <c r="AD139" i="28"/>
  <c r="V139" i="28"/>
  <c r="U139" i="28"/>
  <c r="T139" i="28"/>
  <c r="S139" i="28"/>
  <c r="R139" i="28"/>
  <c r="Q139" i="28"/>
  <c r="N139" i="28"/>
  <c r="M139" i="28"/>
  <c r="AG138" i="28"/>
  <c r="AF138" i="28"/>
  <c r="AE138" i="28"/>
  <c r="AD138" i="28"/>
  <c r="V138" i="28"/>
  <c r="U138" i="28"/>
  <c r="T138" i="28"/>
  <c r="S138" i="28"/>
  <c r="R138" i="28"/>
  <c r="Q138" i="28"/>
  <c r="N138" i="28"/>
  <c r="M138" i="28"/>
  <c r="AG137" i="28"/>
  <c r="AF137" i="28"/>
  <c r="AE137" i="28"/>
  <c r="AD137" i="28"/>
  <c r="V137" i="28"/>
  <c r="U137" i="28"/>
  <c r="T137" i="28"/>
  <c r="S137" i="28"/>
  <c r="R137" i="28"/>
  <c r="Q137" i="28"/>
  <c r="N137" i="28"/>
  <c r="M137" i="28"/>
  <c r="AG136" i="28"/>
  <c r="AF136" i="28"/>
  <c r="AE136" i="28"/>
  <c r="AD136" i="28"/>
  <c r="V136" i="28"/>
  <c r="U136" i="28"/>
  <c r="T136" i="28"/>
  <c r="S136" i="28"/>
  <c r="R136" i="28"/>
  <c r="Q136" i="28"/>
  <c r="N136" i="28"/>
  <c r="M136" i="28"/>
  <c r="AG135" i="28"/>
  <c r="AF135" i="28"/>
  <c r="AE135" i="28"/>
  <c r="AD135" i="28"/>
  <c r="V135" i="28"/>
  <c r="U135" i="28"/>
  <c r="T135" i="28"/>
  <c r="S135" i="28"/>
  <c r="R135" i="28"/>
  <c r="Q135" i="28"/>
  <c r="N135" i="28"/>
  <c r="M135" i="28"/>
  <c r="AG134" i="28"/>
  <c r="AF134" i="28"/>
  <c r="AE134" i="28"/>
  <c r="AD134" i="28"/>
  <c r="V134" i="28"/>
  <c r="U134" i="28"/>
  <c r="T134" i="28"/>
  <c r="S134" i="28"/>
  <c r="R134" i="28"/>
  <c r="Q134" i="28"/>
  <c r="N134" i="28"/>
  <c r="M134" i="28"/>
  <c r="AG133" i="28"/>
  <c r="AF133" i="28"/>
  <c r="AE133" i="28"/>
  <c r="AD133" i="28"/>
  <c r="V133" i="28"/>
  <c r="U133" i="28"/>
  <c r="T133" i="28"/>
  <c r="S133" i="28"/>
  <c r="R133" i="28"/>
  <c r="Q133" i="28"/>
  <c r="N133" i="28"/>
  <c r="M133" i="28"/>
  <c r="AG132" i="28"/>
  <c r="AF132" i="28"/>
  <c r="AE132" i="28"/>
  <c r="AD132" i="28"/>
  <c r="V132" i="28"/>
  <c r="U132" i="28"/>
  <c r="T132" i="28"/>
  <c r="S132" i="28"/>
  <c r="R132" i="28"/>
  <c r="Q132" i="28"/>
  <c r="N132" i="28"/>
  <c r="M132" i="28"/>
  <c r="AG131" i="28"/>
  <c r="AF131" i="28"/>
  <c r="AE131" i="28"/>
  <c r="AD131" i="28"/>
  <c r="V131" i="28"/>
  <c r="U131" i="28"/>
  <c r="T131" i="28"/>
  <c r="S131" i="28"/>
  <c r="R131" i="28"/>
  <c r="Q131" i="28"/>
  <c r="N131" i="28"/>
  <c r="M131" i="28"/>
  <c r="AG130" i="28"/>
  <c r="AF130" i="28"/>
  <c r="AE130" i="28"/>
  <c r="AD130" i="28"/>
  <c r="V130" i="28"/>
  <c r="U130" i="28"/>
  <c r="T130" i="28"/>
  <c r="S130" i="28"/>
  <c r="R130" i="28"/>
  <c r="Q130" i="28"/>
  <c r="N130" i="28"/>
  <c r="M130" i="28"/>
  <c r="AG129" i="28"/>
  <c r="AF129" i="28"/>
  <c r="AE129" i="28"/>
  <c r="AD129" i="28"/>
  <c r="V129" i="28"/>
  <c r="U129" i="28"/>
  <c r="T129" i="28"/>
  <c r="S129" i="28"/>
  <c r="R129" i="28"/>
  <c r="Q129" i="28"/>
  <c r="N129" i="28"/>
  <c r="M129" i="28"/>
  <c r="AG128" i="28"/>
  <c r="AF128" i="28"/>
  <c r="AE128" i="28"/>
  <c r="AD128" i="28"/>
  <c r="V128" i="28"/>
  <c r="U128" i="28"/>
  <c r="T128" i="28"/>
  <c r="S128" i="28"/>
  <c r="R128" i="28"/>
  <c r="Q128" i="28"/>
  <c r="N128" i="28"/>
  <c r="M128" i="28"/>
  <c r="AG127" i="28"/>
  <c r="AF127" i="28"/>
  <c r="AE127" i="28"/>
  <c r="AD127" i="28"/>
  <c r="V127" i="28"/>
  <c r="U127" i="28"/>
  <c r="T127" i="28"/>
  <c r="S127" i="28"/>
  <c r="R127" i="28"/>
  <c r="Q127" i="28"/>
  <c r="N127" i="28"/>
  <c r="M127" i="28"/>
  <c r="AG126" i="28"/>
  <c r="AF126" i="28"/>
  <c r="AE126" i="28"/>
  <c r="AD126" i="28"/>
  <c r="V126" i="28"/>
  <c r="U126" i="28"/>
  <c r="T126" i="28"/>
  <c r="S126" i="28"/>
  <c r="R126" i="28"/>
  <c r="Q126" i="28"/>
  <c r="N126" i="28"/>
  <c r="M126" i="28"/>
  <c r="AG125" i="28"/>
  <c r="AF125" i="28"/>
  <c r="AE125" i="28"/>
  <c r="AD125" i="28"/>
  <c r="V125" i="28"/>
  <c r="U125" i="28"/>
  <c r="T125" i="28"/>
  <c r="S125" i="28"/>
  <c r="R125" i="28"/>
  <c r="Q125" i="28"/>
  <c r="N125" i="28"/>
  <c r="M125" i="28"/>
  <c r="AG124" i="28"/>
  <c r="AF124" i="28"/>
  <c r="AE124" i="28"/>
  <c r="AD124" i="28"/>
  <c r="V124" i="28"/>
  <c r="U124" i="28"/>
  <c r="T124" i="28"/>
  <c r="S124" i="28"/>
  <c r="R124" i="28"/>
  <c r="Q124" i="28"/>
  <c r="N124" i="28"/>
  <c r="M124" i="28"/>
  <c r="AG123" i="28"/>
  <c r="AF123" i="28"/>
  <c r="AE123" i="28"/>
  <c r="AD123" i="28"/>
  <c r="V123" i="28"/>
  <c r="U123" i="28"/>
  <c r="T123" i="28"/>
  <c r="S123" i="28"/>
  <c r="R123" i="28"/>
  <c r="Q123" i="28"/>
  <c r="N123" i="28"/>
  <c r="M123" i="28"/>
  <c r="AG122" i="28"/>
  <c r="AF122" i="28"/>
  <c r="AE122" i="28"/>
  <c r="AD122" i="28"/>
  <c r="V122" i="28"/>
  <c r="U122" i="28"/>
  <c r="T122" i="28"/>
  <c r="S122" i="28"/>
  <c r="R122" i="28"/>
  <c r="Q122" i="28"/>
  <c r="N122" i="28"/>
  <c r="M122" i="28"/>
  <c r="AG121" i="28"/>
  <c r="AF121" i="28"/>
  <c r="AE121" i="28"/>
  <c r="AD121" i="28"/>
  <c r="V121" i="28"/>
  <c r="U121" i="28"/>
  <c r="T121" i="28"/>
  <c r="S121" i="28"/>
  <c r="R121" i="28"/>
  <c r="Q121" i="28"/>
  <c r="N121" i="28"/>
  <c r="M121" i="28"/>
  <c r="AG120" i="28"/>
  <c r="AF120" i="28"/>
  <c r="AE120" i="28"/>
  <c r="AD120" i="28"/>
  <c r="V120" i="28"/>
  <c r="U120" i="28"/>
  <c r="T120" i="28"/>
  <c r="S120" i="28"/>
  <c r="R120" i="28"/>
  <c r="Q120" i="28"/>
  <c r="N120" i="28"/>
  <c r="M120" i="28"/>
  <c r="AG119" i="28"/>
  <c r="AF119" i="28"/>
  <c r="AE119" i="28"/>
  <c r="AD119" i="28"/>
  <c r="V119" i="28"/>
  <c r="U119" i="28"/>
  <c r="T119" i="28"/>
  <c r="S119" i="28"/>
  <c r="R119" i="28"/>
  <c r="Q119" i="28"/>
  <c r="N119" i="28"/>
  <c r="M119" i="28"/>
  <c r="AG118" i="28"/>
  <c r="AF118" i="28"/>
  <c r="AE118" i="28"/>
  <c r="AD118" i="28"/>
  <c r="V118" i="28"/>
  <c r="U118" i="28"/>
  <c r="T118" i="28"/>
  <c r="S118" i="28"/>
  <c r="R118" i="28"/>
  <c r="Q118" i="28"/>
  <c r="N118" i="28"/>
  <c r="M118" i="28"/>
  <c r="AG117" i="28"/>
  <c r="AF117" i="28"/>
  <c r="AE117" i="28"/>
  <c r="AD117" i="28"/>
  <c r="V117" i="28"/>
  <c r="U117" i="28"/>
  <c r="T117" i="28"/>
  <c r="S117" i="28"/>
  <c r="R117" i="28"/>
  <c r="Q117" i="28"/>
  <c r="N117" i="28"/>
  <c r="M117" i="28"/>
  <c r="AG116" i="28"/>
  <c r="AF116" i="28"/>
  <c r="AE116" i="28"/>
  <c r="AD116" i="28"/>
  <c r="V116" i="28"/>
  <c r="U116" i="28"/>
  <c r="T116" i="28"/>
  <c r="S116" i="28"/>
  <c r="R116" i="28"/>
  <c r="Q116" i="28"/>
  <c r="N116" i="28"/>
  <c r="M116" i="28"/>
  <c r="AG115" i="28"/>
  <c r="AF115" i="28"/>
  <c r="AE115" i="28"/>
  <c r="AD115" i="28"/>
  <c r="V115" i="28"/>
  <c r="U115" i="28"/>
  <c r="T115" i="28"/>
  <c r="S115" i="28"/>
  <c r="R115" i="28"/>
  <c r="Q115" i="28"/>
  <c r="N115" i="28"/>
  <c r="M115" i="28"/>
  <c r="AG114" i="28"/>
  <c r="AF114" i="28"/>
  <c r="AE114" i="28"/>
  <c r="AD114" i="28"/>
  <c r="V114" i="28"/>
  <c r="U114" i="28"/>
  <c r="T114" i="28"/>
  <c r="S114" i="28"/>
  <c r="R114" i="28"/>
  <c r="Q114" i="28"/>
  <c r="N114" i="28"/>
  <c r="M114" i="28"/>
  <c r="AG113" i="28"/>
  <c r="AF113" i="28"/>
  <c r="AE113" i="28"/>
  <c r="AD113" i="28"/>
  <c r="V113" i="28"/>
  <c r="U113" i="28"/>
  <c r="T113" i="28"/>
  <c r="S113" i="28"/>
  <c r="R113" i="28"/>
  <c r="Q113" i="28"/>
  <c r="N113" i="28"/>
  <c r="M113" i="28"/>
  <c r="AG112" i="28"/>
  <c r="AF112" i="28"/>
  <c r="AE112" i="28"/>
  <c r="AD112" i="28"/>
  <c r="V112" i="28"/>
  <c r="U112" i="28"/>
  <c r="T112" i="28"/>
  <c r="S112" i="28"/>
  <c r="R112" i="28"/>
  <c r="Q112" i="28"/>
  <c r="N112" i="28"/>
  <c r="M112" i="28"/>
  <c r="AG111" i="28"/>
  <c r="AF111" i="28"/>
  <c r="AE111" i="28"/>
  <c r="AD111" i="28"/>
  <c r="V111" i="28"/>
  <c r="U111" i="28"/>
  <c r="T111" i="28"/>
  <c r="S111" i="28"/>
  <c r="R111" i="28"/>
  <c r="Q111" i="28"/>
  <c r="N111" i="28"/>
  <c r="M111" i="28"/>
  <c r="AG110" i="28"/>
  <c r="AF110" i="28"/>
  <c r="AE110" i="28"/>
  <c r="AD110" i="28"/>
  <c r="V110" i="28"/>
  <c r="U110" i="28"/>
  <c r="T110" i="28"/>
  <c r="S110" i="28"/>
  <c r="R110" i="28"/>
  <c r="Q110" i="28"/>
  <c r="N110" i="28"/>
  <c r="M110" i="28"/>
  <c r="AG109" i="28"/>
  <c r="AF109" i="28"/>
  <c r="AE109" i="28"/>
  <c r="AD109" i="28"/>
  <c r="V109" i="28"/>
  <c r="U109" i="28"/>
  <c r="T109" i="28"/>
  <c r="S109" i="28"/>
  <c r="R109" i="28"/>
  <c r="Q109" i="28"/>
  <c r="N109" i="28"/>
  <c r="M109" i="28"/>
  <c r="AG108" i="28"/>
  <c r="AF108" i="28"/>
  <c r="AE108" i="28"/>
  <c r="AD108" i="28"/>
  <c r="V108" i="28"/>
  <c r="U108" i="28"/>
  <c r="T108" i="28"/>
  <c r="S108" i="28"/>
  <c r="R108" i="28"/>
  <c r="Q108" i="28"/>
  <c r="N108" i="28"/>
  <c r="M108" i="28"/>
  <c r="AG107" i="28"/>
  <c r="AF107" i="28"/>
  <c r="AE107" i="28"/>
  <c r="AD107" i="28"/>
  <c r="V107" i="28"/>
  <c r="U107" i="28"/>
  <c r="T107" i="28"/>
  <c r="S107" i="28"/>
  <c r="R107" i="28"/>
  <c r="Q107" i="28"/>
  <c r="N107" i="28"/>
  <c r="M107" i="28"/>
  <c r="AG106" i="28"/>
  <c r="AF106" i="28"/>
  <c r="AE106" i="28"/>
  <c r="AD106" i="28"/>
  <c r="V106" i="28"/>
  <c r="U106" i="28"/>
  <c r="T106" i="28"/>
  <c r="S106" i="28"/>
  <c r="R106" i="28"/>
  <c r="Q106" i="28"/>
  <c r="N106" i="28"/>
  <c r="M106" i="28"/>
  <c r="AG105" i="28"/>
  <c r="AF105" i="28"/>
  <c r="AE105" i="28"/>
  <c r="AD105" i="28"/>
  <c r="V105" i="28"/>
  <c r="U105" i="28"/>
  <c r="T105" i="28"/>
  <c r="S105" i="28"/>
  <c r="R105" i="28"/>
  <c r="Q105" i="28"/>
  <c r="N105" i="28"/>
  <c r="M105" i="28"/>
  <c r="AG104" i="28"/>
  <c r="AF104" i="28"/>
  <c r="AE104" i="28"/>
  <c r="AD104" i="28"/>
  <c r="V104" i="28"/>
  <c r="U104" i="28"/>
  <c r="T104" i="28"/>
  <c r="S104" i="28"/>
  <c r="R104" i="28"/>
  <c r="Q104" i="28"/>
  <c r="N104" i="28"/>
  <c r="M104" i="28"/>
  <c r="AG103" i="28"/>
  <c r="AF103" i="28"/>
  <c r="AE103" i="28"/>
  <c r="AD103" i="28"/>
  <c r="V103" i="28"/>
  <c r="U103" i="28"/>
  <c r="T103" i="28"/>
  <c r="S103" i="28"/>
  <c r="R103" i="28"/>
  <c r="Q103" i="28"/>
  <c r="N103" i="28"/>
  <c r="M103" i="28"/>
  <c r="AG102" i="28"/>
  <c r="AF102" i="28"/>
  <c r="AE102" i="28"/>
  <c r="AD102" i="28"/>
  <c r="V102" i="28"/>
  <c r="U102" i="28"/>
  <c r="T102" i="28"/>
  <c r="S102" i="28"/>
  <c r="R102" i="28"/>
  <c r="Q102" i="28"/>
  <c r="N102" i="28"/>
  <c r="M102" i="28"/>
  <c r="AG101" i="28"/>
  <c r="AF101" i="28"/>
  <c r="AE101" i="28"/>
  <c r="AD101" i="28"/>
  <c r="V101" i="28"/>
  <c r="U101" i="28"/>
  <c r="T101" i="28"/>
  <c r="S101" i="28"/>
  <c r="R101" i="28"/>
  <c r="Q101" i="28"/>
  <c r="N101" i="28"/>
  <c r="M101" i="28"/>
  <c r="AG100" i="28"/>
  <c r="AF100" i="28"/>
  <c r="AE100" i="28"/>
  <c r="AD100" i="28"/>
  <c r="V100" i="28"/>
  <c r="U100" i="28"/>
  <c r="T100" i="28"/>
  <c r="S100" i="28"/>
  <c r="R100" i="28"/>
  <c r="Q100" i="28"/>
  <c r="N100" i="28"/>
  <c r="M100" i="28"/>
  <c r="AG99" i="28"/>
  <c r="AF99" i="28"/>
  <c r="AE99" i="28"/>
  <c r="AD99" i="28"/>
  <c r="V99" i="28"/>
  <c r="U99" i="28"/>
  <c r="T99" i="28"/>
  <c r="S99" i="28"/>
  <c r="R99" i="28"/>
  <c r="Q99" i="28"/>
  <c r="N99" i="28"/>
  <c r="M99" i="28"/>
  <c r="AG98" i="28"/>
  <c r="AF98" i="28"/>
  <c r="AE98" i="28"/>
  <c r="AD98" i="28"/>
  <c r="V98" i="28"/>
  <c r="U98" i="28"/>
  <c r="T98" i="28"/>
  <c r="S98" i="28"/>
  <c r="R98" i="28"/>
  <c r="Q98" i="28"/>
  <c r="N98" i="28"/>
  <c r="M98" i="28"/>
  <c r="AG97" i="28"/>
  <c r="AF97" i="28"/>
  <c r="AE97" i="28"/>
  <c r="AD97" i="28"/>
  <c r="V97" i="28"/>
  <c r="U97" i="28"/>
  <c r="T97" i="28"/>
  <c r="S97" i="28"/>
  <c r="R97" i="28"/>
  <c r="Q97" i="28"/>
  <c r="N97" i="28"/>
  <c r="M97" i="28"/>
  <c r="AG96" i="28"/>
  <c r="AF96" i="28"/>
  <c r="AE96" i="28"/>
  <c r="AD96" i="28"/>
  <c r="V96" i="28"/>
  <c r="U96" i="28"/>
  <c r="T96" i="28"/>
  <c r="S96" i="28"/>
  <c r="R96" i="28"/>
  <c r="Q96" i="28"/>
  <c r="N96" i="28"/>
  <c r="M96" i="28"/>
  <c r="AG95" i="28"/>
  <c r="AF95" i="28"/>
  <c r="AE95" i="28"/>
  <c r="AD95" i="28"/>
  <c r="V95" i="28"/>
  <c r="U95" i="28"/>
  <c r="T95" i="28"/>
  <c r="S95" i="28"/>
  <c r="R95" i="28"/>
  <c r="Q95" i="28"/>
  <c r="N95" i="28"/>
  <c r="M95" i="28"/>
  <c r="AG94" i="28"/>
  <c r="AF94" i="28"/>
  <c r="AE94" i="28"/>
  <c r="AD94" i="28"/>
  <c r="V94" i="28"/>
  <c r="U94" i="28"/>
  <c r="T94" i="28"/>
  <c r="S94" i="28"/>
  <c r="R94" i="28"/>
  <c r="Q94" i="28"/>
  <c r="N94" i="28"/>
  <c r="M94" i="28"/>
  <c r="AG93" i="28"/>
  <c r="AF93" i="28"/>
  <c r="AE93" i="28"/>
  <c r="AD93" i="28"/>
  <c r="V93" i="28"/>
  <c r="U93" i="28"/>
  <c r="T93" i="28"/>
  <c r="S93" i="28"/>
  <c r="R93" i="28"/>
  <c r="Q93" i="28"/>
  <c r="N93" i="28"/>
  <c r="M93" i="28"/>
  <c r="AG92" i="28"/>
  <c r="AF92" i="28"/>
  <c r="AE92" i="28"/>
  <c r="AD92" i="28"/>
  <c r="V92" i="28"/>
  <c r="U92" i="28"/>
  <c r="T92" i="28"/>
  <c r="S92" i="28"/>
  <c r="R92" i="28"/>
  <c r="Q92" i="28"/>
  <c r="N92" i="28"/>
  <c r="M92" i="28"/>
  <c r="AG91" i="28"/>
  <c r="AF91" i="28"/>
  <c r="AE91" i="28"/>
  <c r="AD91" i="28"/>
  <c r="V91" i="28"/>
  <c r="U91" i="28"/>
  <c r="T91" i="28"/>
  <c r="S91" i="28"/>
  <c r="R91" i="28"/>
  <c r="Q91" i="28"/>
  <c r="N91" i="28"/>
  <c r="M91" i="28"/>
  <c r="AG90" i="28"/>
  <c r="AF90" i="28"/>
  <c r="AE90" i="28"/>
  <c r="AD90" i="28"/>
  <c r="V90" i="28"/>
  <c r="U90" i="28"/>
  <c r="T90" i="28"/>
  <c r="S90" i="28"/>
  <c r="R90" i="28"/>
  <c r="Q90" i="28"/>
  <c r="N90" i="28"/>
  <c r="M90" i="28"/>
  <c r="AG89" i="28"/>
  <c r="AF89" i="28"/>
  <c r="AE89" i="28"/>
  <c r="AD89" i="28"/>
  <c r="V89" i="28"/>
  <c r="U89" i="28"/>
  <c r="T89" i="28"/>
  <c r="S89" i="28"/>
  <c r="R89" i="28"/>
  <c r="Q89" i="28"/>
  <c r="N89" i="28"/>
  <c r="M89" i="28"/>
  <c r="AG88" i="28"/>
  <c r="AF88" i="28"/>
  <c r="AE88" i="28"/>
  <c r="AD88" i="28"/>
  <c r="V88" i="28"/>
  <c r="U88" i="28"/>
  <c r="T88" i="28"/>
  <c r="S88" i="28"/>
  <c r="R88" i="28"/>
  <c r="Q88" i="28"/>
  <c r="N88" i="28"/>
  <c r="M88" i="28"/>
  <c r="AG87" i="28"/>
  <c r="AF87" i="28"/>
  <c r="AE87" i="28"/>
  <c r="AD87" i="28"/>
  <c r="V87" i="28"/>
  <c r="U87" i="28"/>
  <c r="T87" i="28"/>
  <c r="S87" i="28"/>
  <c r="R87" i="28"/>
  <c r="Q87" i="28"/>
  <c r="N87" i="28"/>
  <c r="M87" i="28"/>
  <c r="AG86" i="28"/>
  <c r="AF86" i="28"/>
  <c r="AE86" i="28"/>
  <c r="AD86" i="28"/>
  <c r="V86" i="28"/>
  <c r="U86" i="28"/>
  <c r="T86" i="28"/>
  <c r="S86" i="28"/>
  <c r="R86" i="28"/>
  <c r="Q86" i="28"/>
  <c r="N86" i="28"/>
  <c r="M86" i="28"/>
  <c r="AG85" i="28"/>
  <c r="AF85" i="28"/>
  <c r="AE85" i="28"/>
  <c r="AD85" i="28"/>
  <c r="V85" i="28"/>
  <c r="U85" i="28"/>
  <c r="T85" i="28"/>
  <c r="S85" i="28"/>
  <c r="R85" i="28"/>
  <c r="Q85" i="28"/>
  <c r="N85" i="28"/>
  <c r="M85" i="28"/>
  <c r="AG84" i="28"/>
  <c r="AF84" i="28"/>
  <c r="AE84" i="28"/>
  <c r="AD84" i="28"/>
  <c r="V84" i="28"/>
  <c r="U84" i="28"/>
  <c r="T84" i="28"/>
  <c r="S84" i="28"/>
  <c r="R84" i="28"/>
  <c r="Q84" i="28"/>
  <c r="N84" i="28"/>
  <c r="M84" i="28"/>
  <c r="AG83" i="28"/>
  <c r="AF83" i="28"/>
  <c r="AE83" i="28"/>
  <c r="AD83" i="28"/>
  <c r="V83" i="28"/>
  <c r="U83" i="28"/>
  <c r="T83" i="28"/>
  <c r="S83" i="28"/>
  <c r="R83" i="28"/>
  <c r="Q83" i="28"/>
  <c r="N83" i="28"/>
  <c r="M83" i="28"/>
  <c r="AG82" i="28"/>
  <c r="AF82" i="28"/>
  <c r="AE82" i="28"/>
  <c r="AD82" i="28"/>
  <c r="V82" i="28"/>
  <c r="U82" i="28"/>
  <c r="T82" i="28"/>
  <c r="S82" i="28"/>
  <c r="R82" i="28"/>
  <c r="Q82" i="28"/>
  <c r="N82" i="28"/>
  <c r="M82" i="28"/>
  <c r="AG81" i="28"/>
  <c r="AF81" i="28"/>
  <c r="AE81" i="28"/>
  <c r="AD81" i="28"/>
  <c r="V81" i="28"/>
  <c r="U81" i="28"/>
  <c r="T81" i="28"/>
  <c r="S81" i="28"/>
  <c r="R81" i="28"/>
  <c r="Q81" i="28"/>
  <c r="N81" i="28"/>
  <c r="M81" i="28"/>
  <c r="AG80" i="28"/>
  <c r="AF80" i="28"/>
  <c r="AE80" i="28"/>
  <c r="AD80" i="28"/>
  <c r="V80" i="28"/>
  <c r="U80" i="28"/>
  <c r="T80" i="28"/>
  <c r="S80" i="28"/>
  <c r="R80" i="28"/>
  <c r="Q80" i="28"/>
  <c r="N80" i="28"/>
  <c r="M80" i="28"/>
  <c r="AG79" i="28"/>
  <c r="AF79" i="28"/>
  <c r="AE79" i="28"/>
  <c r="AD79" i="28"/>
  <c r="V79" i="28"/>
  <c r="U79" i="28"/>
  <c r="T79" i="28"/>
  <c r="S79" i="28"/>
  <c r="R79" i="28"/>
  <c r="Q79" i="28"/>
  <c r="N79" i="28"/>
  <c r="M79" i="28"/>
  <c r="AG78" i="28"/>
  <c r="AF78" i="28"/>
  <c r="AE78" i="28"/>
  <c r="AD78" i="28"/>
  <c r="V78" i="28"/>
  <c r="U78" i="28"/>
  <c r="T78" i="28"/>
  <c r="S78" i="28"/>
  <c r="R78" i="28"/>
  <c r="Q78" i="28"/>
  <c r="N78" i="28"/>
  <c r="M78" i="28"/>
  <c r="AG77" i="28"/>
  <c r="AF77" i="28"/>
  <c r="AE77" i="28"/>
  <c r="AD77" i="28"/>
  <c r="V77" i="28"/>
  <c r="U77" i="28"/>
  <c r="T77" i="28"/>
  <c r="S77" i="28"/>
  <c r="R77" i="28"/>
  <c r="Q77" i="28"/>
  <c r="N77" i="28"/>
  <c r="M77" i="28"/>
  <c r="AG76" i="28"/>
  <c r="AF76" i="28"/>
  <c r="AE76" i="28"/>
  <c r="AD76" i="28"/>
  <c r="V76" i="28"/>
  <c r="U76" i="28"/>
  <c r="T76" i="28"/>
  <c r="S76" i="28"/>
  <c r="R76" i="28"/>
  <c r="Q76" i="28"/>
  <c r="N76" i="28"/>
  <c r="M76" i="28"/>
  <c r="AG75" i="28"/>
  <c r="AF75" i="28"/>
  <c r="AE75" i="28"/>
  <c r="AD75" i="28"/>
  <c r="V75" i="28"/>
  <c r="U75" i="28"/>
  <c r="T75" i="28"/>
  <c r="S75" i="28"/>
  <c r="R75" i="28"/>
  <c r="Q75" i="28"/>
  <c r="N75" i="28"/>
  <c r="M75" i="28"/>
  <c r="AG74" i="28"/>
  <c r="AF74" i="28"/>
  <c r="AE74" i="28"/>
  <c r="AD74" i="28"/>
  <c r="V74" i="28"/>
  <c r="U74" i="28"/>
  <c r="T74" i="28"/>
  <c r="S74" i="28"/>
  <c r="R74" i="28"/>
  <c r="Q74" i="28"/>
  <c r="N74" i="28"/>
  <c r="M74" i="28"/>
  <c r="AG73" i="28"/>
  <c r="AF73" i="28"/>
  <c r="AE73" i="28"/>
  <c r="AD73" i="28"/>
  <c r="V73" i="28"/>
  <c r="U73" i="28"/>
  <c r="T73" i="28"/>
  <c r="S73" i="28"/>
  <c r="R73" i="28"/>
  <c r="Q73" i="28"/>
  <c r="N73" i="28"/>
  <c r="M73" i="28"/>
  <c r="AG72" i="28"/>
  <c r="AF72" i="28"/>
  <c r="AE72" i="28"/>
  <c r="AD72" i="28"/>
  <c r="V72" i="28"/>
  <c r="U72" i="28"/>
  <c r="T72" i="28"/>
  <c r="S72" i="28"/>
  <c r="R72" i="28"/>
  <c r="Q72" i="28"/>
  <c r="N72" i="28"/>
  <c r="M72" i="28"/>
  <c r="AG71" i="28"/>
  <c r="AF71" i="28"/>
  <c r="AE71" i="28"/>
  <c r="AD71" i="28"/>
  <c r="V71" i="28"/>
  <c r="U71" i="28"/>
  <c r="T71" i="28"/>
  <c r="S71" i="28"/>
  <c r="R71" i="28"/>
  <c r="Q71" i="28"/>
  <c r="N71" i="28"/>
  <c r="M71" i="28"/>
  <c r="AG70" i="28"/>
  <c r="AF70" i="28"/>
  <c r="AE70" i="28"/>
  <c r="AD70" i="28"/>
  <c r="V70" i="28"/>
  <c r="U70" i="28"/>
  <c r="T70" i="28"/>
  <c r="S70" i="28"/>
  <c r="R70" i="28"/>
  <c r="Q70" i="28"/>
  <c r="N70" i="28"/>
  <c r="M70" i="28"/>
  <c r="AG69" i="28"/>
  <c r="AF69" i="28"/>
  <c r="AE69" i="28"/>
  <c r="AD69" i="28"/>
  <c r="V69" i="28"/>
  <c r="U69" i="28"/>
  <c r="T69" i="28"/>
  <c r="S69" i="28"/>
  <c r="R69" i="28"/>
  <c r="Q69" i="28"/>
  <c r="N69" i="28"/>
  <c r="M69" i="28"/>
  <c r="AG68" i="28"/>
  <c r="AF68" i="28"/>
  <c r="AE68" i="28"/>
  <c r="AD68" i="28"/>
  <c r="V68" i="28"/>
  <c r="U68" i="28"/>
  <c r="T68" i="28"/>
  <c r="S68" i="28"/>
  <c r="R68" i="28"/>
  <c r="Q68" i="28"/>
  <c r="N68" i="28"/>
  <c r="M68" i="28"/>
  <c r="AG67" i="28"/>
  <c r="AF67" i="28"/>
  <c r="AE67" i="28"/>
  <c r="AD67" i="28"/>
  <c r="V67" i="28"/>
  <c r="U67" i="28"/>
  <c r="T67" i="28"/>
  <c r="S67" i="28"/>
  <c r="R67" i="28"/>
  <c r="Q67" i="28"/>
  <c r="N67" i="28"/>
  <c r="M67" i="28"/>
  <c r="AG66" i="28"/>
  <c r="AF66" i="28"/>
  <c r="AE66" i="28"/>
  <c r="AD66" i="28"/>
  <c r="V66" i="28"/>
  <c r="U66" i="28"/>
  <c r="T66" i="28"/>
  <c r="S66" i="28"/>
  <c r="R66" i="28"/>
  <c r="Q66" i="28"/>
  <c r="N66" i="28"/>
  <c r="M66" i="28"/>
  <c r="AG65" i="28"/>
  <c r="AF65" i="28"/>
  <c r="AE65" i="28"/>
  <c r="AD65" i="28"/>
  <c r="V65" i="28"/>
  <c r="U65" i="28"/>
  <c r="T65" i="28"/>
  <c r="S65" i="28"/>
  <c r="R65" i="28"/>
  <c r="Q65" i="28"/>
  <c r="N65" i="28"/>
  <c r="M65" i="28"/>
  <c r="AG64" i="28"/>
  <c r="AF64" i="28"/>
  <c r="AE64" i="28"/>
  <c r="AD64" i="28"/>
  <c r="V64" i="28"/>
  <c r="U64" i="28"/>
  <c r="T64" i="28"/>
  <c r="S64" i="28"/>
  <c r="R64" i="28"/>
  <c r="Q64" i="28"/>
  <c r="N64" i="28"/>
  <c r="M64" i="28"/>
  <c r="AG63" i="28"/>
  <c r="AF63" i="28"/>
  <c r="AE63" i="28"/>
  <c r="AD63" i="28"/>
  <c r="V63" i="28"/>
  <c r="U63" i="28"/>
  <c r="T63" i="28"/>
  <c r="S63" i="28"/>
  <c r="R63" i="28"/>
  <c r="Q63" i="28"/>
  <c r="N63" i="28"/>
  <c r="M63" i="28"/>
  <c r="AG62" i="28"/>
  <c r="AF62" i="28"/>
  <c r="AE62" i="28"/>
  <c r="AD62" i="28"/>
  <c r="V62" i="28"/>
  <c r="U62" i="28"/>
  <c r="T62" i="28"/>
  <c r="S62" i="28"/>
  <c r="R62" i="28"/>
  <c r="Q62" i="28"/>
  <c r="N62" i="28"/>
  <c r="M62" i="28"/>
  <c r="AG61" i="28"/>
  <c r="AF61" i="28"/>
  <c r="AE61" i="28"/>
  <c r="AD61" i="28"/>
  <c r="V61" i="28"/>
  <c r="U61" i="28"/>
  <c r="T61" i="28"/>
  <c r="S61" i="28"/>
  <c r="R61" i="28"/>
  <c r="Q61" i="28"/>
  <c r="N61" i="28"/>
  <c r="M61" i="28"/>
  <c r="AG60" i="28"/>
  <c r="AF60" i="28"/>
  <c r="AE60" i="28"/>
  <c r="AD60" i="28"/>
  <c r="V60" i="28"/>
  <c r="U60" i="28"/>
  <c r="T60" i="28"/>
  <c r="S60" i="28"/>
  <c r="R60" i="28"/>
  <c r="Q60" i="28"/>
  <c r="N60" i="28"/>
  <c r="M60" i="28"/>
  <c r="AG59" i="28"/>
  <c r="AF59" i="28"/>
  <c r="AE59" i="28"/>
  <c r="AD59" i="28"/>
  <c r="V59" i="28"/>
  <c r="U59" i="28"/>
  <c r="T59" i="28"/>
  <c r="S59" i="28"/>
  <c r="R59" i="28"/>
  <c r="Q59" i="28"/>
  <c r="N59" i="28"/>
  <c r="M59" i="28"/>
  <c r="AG58" i="28"/>
  <c r="AF58" i="28"/>
  <c r="AE58" i="28"/>
  <c r="AD58" i="28"/>
  <c r="V58" i="28"/>
  <c r="U58" i="28"/>
  <c r="T58" i="28"/>
  <c r="S58" i="28"/>
  <c r="R58" i="28"/>
  <c r="Q58" i="28"/>
  <c r="N58" i="28"/>
  <c r="M58" i="28"/>
  <c r="AG57" i="28"/>
  <c r="AF57" i="28"/>
  <c r="AE57" i="28"/>
  <c r="AD57" i="28"/>
  <c r="V57" i="28"/>
  <c r="U57" i="28"/>
  <c r="T57" i="28"/>
  <c r="S57" i="28"/>
  <c r="R57" i="28"/>
  <c r="Q57" i="28"/>
  <c r="N57" i="28"/>
  <c r="M57" i="28"/>
  <c r="AG56" i="28"/>
  <c r="AF56" i="28"/>
  <c r="AE56" i="28"/>
  <c r="AD56" i="28"/>
  <c r="V56" i="28"/>
  <c r="U56" i="28"/>
  <c r="T56" i="28"/>
  <c r="S56" i="28"/>
  <c r="R56" i="28"/>
  <c r="Q56" i="28"/>
  <c r="N56" i="28"/>
  <c r="M56" i="28"/>
  <c r="AG55" i="28"/>
  <c r="AF55" i="28"/>
  <c r="AE55" i="28"/>
  <c r="AD55" i="28"/>
  <c r="V55" i="28"/>
  <c r="U55" i="28"/>
  <c r="T55" i="28"/>
  <c r="S55" i="28"/>
  <c r="R55" i="28"/>
  <c r="Q55" i="28"/>
  <c r="N55" i="28"/>
  <c r="M55" i="28"/>
  <c r="AG54" i="28"/>
  <c r="AF54" i="28"/>
  <c r="AE54" i="28"/>
  <c r="AD54" i="28"/>
  <c r="V54" i="28"/>
  <c r="U54" i="28"/>
  <c r="T54" i="28"/>
  <c r="S54" i="28"/>
  <c r="R54" i="28"/>
  <c r="Q54" i="28"/>
  <c r="N54" i="28"/>
  <c r="M54" i="28"/>
  <c r="AG53" i="28"/>
  <c r="AF53" i="28"/>
  <c r="AE53" i="28"/>
  <c r="AD53" i="28"/>
  <c r="V53" i="28"/>
  <c r="U53" i="28"/>
  <c r="T53" i="28"/>
  <c r="S53" i="28"/>
  <c r="R53" i="28"/>
  <c r="Q53" i="28"/>
  <c r="N53" i="28"/>
  <c r="M53" i="28"/>
  <c r="AG52" i="28"/>
  <c r="AF52" i="28"/>
  <c r="AE52" i="28"/>
  <c r="AD52" i="28"/>
  <c r="V52" i="28"/>
  <c r="U52" i="28"/>
  <c r="T52" i="28"/>
  <c r="S52" i="28"/>
  <c r="R52" i="28"/>
  <c r="Q52" i="28"/>
  <c r="N52" i="28"/>
  <c r="M52" i="28"/>
  <c r="AG51" i="28"/>
  <c r="AF51" i="28"/>
  <c r="AE51" i="28"/>
  <c r="AD51" i="28"/>
  <c r="V51" i="28"/>
  <c r="U51" i="28"/>
  <c r="T51" i="28"/>
  <c r="S51" i="28"/>
  <c r="R51" i="28"/>
  <c r="Q51" i="28"/>
  <c r="N51" i="28"/>
  <c r="M51" i="28"/>
  <c r="AG50" i="28"/>
  <c r="AF50" i="28"/>
  <c r="AE50" i="28"/>
  <c r="AD50" i="28"/>
  <c r="V50" i="28"/>
  <c r="U50" i="28"/>
  <c r="T50" i="28"/>
  <c r="S50" i="28"/>
  <c r="R50" i="28"/>
  <c r="Q50" i="28"/>
  <c r="N50" i="28"/>
  <c r="M50" i="28"/>
  <c r="AG49" i="28"/>
  <c r="AF49" i="28"/>
  <c r="AE49" i="28"/>
  <c r="AD49" i="28"/>
  <c r="V49" i="28"/>
  <c r="U49" i="28"/>
  <c r="T49" i="28"/>
  <c r="S49" i="28"/>
  <c r="R49" i="28"/>
  <c r="Q49" i="28"/>
  <c r="N49" i="28"/>
  <c r="M49" i="28"/>
  <c r="AG48" i="28"/>
  <c r="AF48" i="28"/>
  <c r="AE48" i="28"/>
  <c r="AD48" i="28"/>
  <c r="V48" i="28"/>
  <c r="U48" i="28"/>
  <c r="T48" i="28"/>
  <c r="S48" i="28"/>
  <c r="R48" i="28"/>
  <c r="Q48" i="28"/>
  <c r="N48" i="28"/>
  <c r="M48" i="28"/>
  <c r="AG47" i="28"/>
  <c r="AF47" i="28"/>
  <c r="AE47" i="28"/>
  <c r="AD47" i="28"/>
  <c r="V47" i="28"/>
  <c r="U47" i="28"/>
  <c r="T47" i="28"/>
  <c r="S47" i="28"/>
  <c r="R47" i="28"/>
  <c r="Q47" i="28"/>
  <c r="N47" i="28"/>
  <c r="M47" i="28"/>
  <c r="AG46" i="28"/>
  <c r="AF46" i="28"/>
  <c r="AE46" i="28"/>
  <c r="AD46" i="28"/>
  <c r="V46" i="28"/>
  <c r="U46" i="28"/>
  <c r="T46" i="28"/>
  <c r="S46" i="28"/>
  <c r="R46" i="28"/>
  <c r="Q46" i="28"/>
  <c r="N46" i="28"/>
  <c r="M46" i="28"/>
  <c r="AG45" i="28"/>
  <c r="AF45" i="28"/>
  <c r="AE45" i="28"/>
  <c r="AD45" i="28"/>
  <c r="V45" i="28"/>
  <c r="U45" i="28"/>
  <c r="T45" i="28"/>
  <c r="S45" i="28"/>
  <c r="R45" i="28"/>
  <c r="Q45" i="28"/>
  <c r="N45" i="28"/>
  <c r="M45" i="28"/>
  <c r="AG44" i="28"/>
  <c r="AF44" i="28"/>
  <c r="AE44" i="28"/>
  <c r="AD44" i="28"/>
  <c r="V44" i="28"/>
  <c r="U44" i="28"/>
  <c r="T44" i="28"/>
  <c r="S44" i="28"/>
  <c r="R44" i="28"/>
  <c r="Q44" i="28"/>
  <c r="N44" i="28"/>
  <c r="M44" i="28"/>
  <c r="AG43" i="28"/>
  <c r="AF43" i="28"/>
  <c r="AE43" i="28"/>
  <c r="AD43" i="28"/>
  <c r="V43" i="28"/>
  <c r="U43" i="28"/>
  <c r="T43" i="28"/>
  <c r="S43" i="28"/>
  <c r="R43" i="28"/>
  <c r="Q43" i="28"/>
  <c r="N43" i="28"/>
  <c r="M43" i="28"/>
  <c r="AG42" i="28"/>
  <c r="AF42" i="28"/>
  <c r="AE42" i="28"/>
  <c r="AD42" i="28"/>
  <c r="V42" i="28"/>
  <c r="U42" i="28"/>
  <c r="T42" i="28"/>
  <c r="S42" i="28"/>
  <c r="R42" i="28"/>
  <c r="Q42" i="28"/>
  <c r="N42" i="28"/>
  <c r="M42" i="28"/>
  <c r="AG41" i="28"/>
  <c r="AF41" i="28"/>
  <c r="AE41" i="28"/>
  <c r="AD41" i="28"/>
  <c r="V41" i="28"/>
  <c r="U41" i="28"/>
  <c r="T41" i="28"/>
  <c r="S41" i="28"/>
  <c r="R41" i="28"/>
  <c r="Q41" i="28"/>
  <c r="N41" i="28"/>
  <c r="M41" i="28"/>
  <c r="AG40" i="28"/>
  <c r="AF40" i="28"/>
  <c r="AE40" i="28"/>
  <c r="AD40" i="28"/>
  <c r="V40" i="28"/>
  <c r="U40" i="28"/>
  <c r="T40" i="28"/>
  <c r="S40" i="28"/>
  <c r="R40" i="28"/>
  <c r="Q40" i="28"/>
  <c r="N40" i="28"/>
  <c r="M40" i="28"/>
  <c r="AG39" i="28"/>
  <c r="AF39" i="28"/>
  <c r="AE39" i="28"/>
  <c r="AD39" i="28"/>
  <c r="V39" i="28"/>
  <c r="U39" i="28"/>
  <c r="T39" i="28"/>
  <c r="S39" i="28"/>
  <c r="R39" i="28"/>
  <c r="Q39" i="28"/>
  <c r="N39" i="28"/>
  <c r="M39" i="28"/>
  <c r="AG38" i="28"/>
  <c r="AF38" i="28"/>
  <c r="AE38" i="28"/>
  <c r="AD38" i="28"/>
  <c r="V38" i="28"/>
  <c r="U38" i="28"/>
  <c r="T38" i="28"/>
  <c r="S38" i="28"/>
  <c r="R38" i="28"/>
  <c r="Q38" i="28"/>
  <c r="N38" i="28"/>
  <c r="M38" i="28"/>
  <c r="AG37" i="28"/>
  <c r="AF37" i="28"/>
  <c r="AE37" i="28"/>
  <c r="AD37" i="28"/>
  <c r="V37" i="28"/>
  <c r="U37" i="28"/>
  <c r="T37" i="28"/>
  <c r="S37" i="28"/>
  <c r="R37" i="28"/>
  <c r="Q37" i="28"/>
  <c r="N37" i="28"/>
  <c r="M37" i="28"/>
  <c r="AG36" i="28"/>
  <c r="AF36" i="28"/>
  <c r="AE36" i="28"/>
  <c r="AD36" i="28"/>
  <c r="V36" i="28"/>
  <c r="U36" i="28"/>
  <c r="T36" i="28"/>
  <c r="S36" i="28"/>
  <c r="R36" i="28"/>
  <c r="Q36" i="28"/>
  <c r="N36" i="28"/>
  <c r="M36" i="28"/>
  <c r="AG35" i="28"/>
  <c r="AF35" i="28"/>
  <c r="AE35" i="28"/>
  <c r="AD35" i="28"/>
  <c r="V35" i="28"/>
  <c r="U35" i="28"/>
  <c r="T35" i="28"/>
  <c r="S35" i="28"/>
  <c r="R35" i="28"/>
  <c r="Q35" i="28"/>
  <c r="N35" i="28"/>
  <c r="M35" i="28"/>
  <c r="AG34" i="28"/>
  <c r="AF34" i="28"/>
  <c r="AE34" i="28"/>
  <c r="AD34" i="28"/>
  <c r="V34" i="28"/>
  <c r="U34" i="28"/>
  <c r="T34" i="28"/>
  <c r="S34" i="28"/>
  <c r="R34" i="28"/>
  <c r="Q34" i="28"/>
  <c r="N34" i="28"/>
  <c r="M34" i="28"/>
  <c r="AG33" i="28"/>
  <c r="AF33" i="28"/>
  <c r="AE33" i="28"/>
  <c r="AD33" i="28"/>
  <c r="V33" i="28"/>
  <c r="U33" i="28"/>
  <c r="T33" i="28"/>
  <c r="S33" i="28"/>
  <c r="R33" i="28"/>
  <c r="Q33" i="28"/>
  <c r="N33" i="28"/>
  <c r="M33" i="28"/>
  <c r="AG32" i="28"/>
  <c r="AF32" i="28"/>
  <c r="AE32" i="28"/>
  <c r="AD32" i="28"/>
  <c r="V32" i="28"/>
  <c r="U32" i="28"/>
  <c r="T32" i="28"/>
  <c r="S32" i="28"/>
  <c r="R32" i="28"/>
  <c r="Q32" i="28"/>
  <c r="N32" i="28"/>
  <c r="M32" i="28"/>
  <c r="AG31" i="28"/>
  <c r="AF31" i="28"/>
  <c r="AE31" i="28"/>
  <c r="AD31" i="28"/>
  <c r="V31" i="28"/>
  <c r="U31" i="28"/>
  <c r="T31" i="28"/>
  <c r="S31" i="28"/>
  <c r="R31" i="28"/>
  <c r="Q31" i="28"/>
  <c r="N31" i="28"/>
  <c r="M31" i="28"/>
  <c r="AG30" i="28"/>
  <c r="AF30" i="28"/>
  <c r="AE30" i="28"/>
  <c r="AD30" i="28"/>
  <c r="V30" i="28"/>
  <c r="U30" i="28"/>
  <c r="T30" i="28"/>
  <c r="S30" i="28"/>
  <c r="R30" i="28"/>
  <c r="Q30" i="28"/>
  <c r="N30" i="28"/>
  <c r="M30" i="28"/>
  <c r="AG29" i="28"/>
  <c r="AF29" i="28"/>
  <c r="AE29" i="28"/>
  <c r="AD29" i="28"/>
  <c r="V29" i="28"/>
  <c r="U29" i="28"/>
  <c r="T29" i="28"/>
  <c r="S29" i="28"/>
  <c r="R29" i="28"/>
  <c r="Q29" i="28"/>
  <c r="N29" i="28"/>
  <c r="M29" i="28"/>
  <c r="AG28" i="28"/>
  <c r="AF28" i="28"/>
  <c r="AE28" i="28"/>
  <c r="AD28" i="28"/>
  <c r="V28" i="28"/>
  <c r="U28" i="28"/>
  <c r="T28" i="28"/>
  <c r="S28" i="28"/>
  <c r="R28" i="28"/>
  <c r="Q28" i="28"/>
  <c r="N28" i="28"/>
  <c r="M28" i="28"/>
  <c r="AG27" i="28"/>
  <c r="AF27" i="28"/>
  <c r="AE27" i="28"/>
  <c r="AD27" i="28"/>
  <c r="V27" i="28"/>
  <c r="U27" i="28"/>
  <c r="T27" i="28"/>
  <c r="S27" i="28"/>
  <c r="R27" i="28"/>
  <c r="Q27" i="28"/>
  <c r="N27" i="28"/>
  <c r="M27" i="28"/>
  <c r="AG26" i="28"/>
  <c r="AF26" i="28"/>
  <c r="AE26" i="28"/>
  <c r="AD26" i="28"/>
  <c r="V26" i="28"/>
  <c r="U26" i="28"/>
  <c r="T26" i="28"/>
  <c r="S26" i="28"/>
  <c r="R26" i="28"/>
  <c r="Q26" i="28"/>
  <c r="N26" i="28"/>
  <c r="M26" i="28"/>
  <c r="AG25" i="28"/>
  <c r="AF25" i="28"/>
  <c r="AE25" i="28"/>
  <c r="AD25" i="28"/>
  <c r="V25" i="28"/>
  <c r="U25" i="28"/>
  <c r="T25" i="28"/>
  <c r="S25" i="28"/>
  <c r="R25" i="28"/>
  <c r="Q25" i="28"/>
  <c r="N25" i="28"/>
  <c r="M25" i="28"/>
  <c r="AG24" i="28"/>
  <c r="AF24" i="28"/>
  <c r="AE24" i="28"/>
  <c r="AD24" i="28"/>
  <c r="V24" i="28"/>
  <c r="U24" i="28"/>
  <c r="T24" i="28"/>
  <c r="S24" i="28"/>
  <c r="R24" i="28"/>
  <c r="Q24" i="28"/>
  <c r="N24" i="28"/>
  <c r="M24" i="28"/>
  <c r="AG23" i="28"/>
  <c r="AF23" i="28"/>
  <c r="AE23" i="28"/>
  <c r="AD23" i="28"/>
  <c r="V23" i="28"/>
  <c r="U23" i="28"/>
  <c r="T23" i="28"/>
  <c r="S23" i="28"/>
  <c r="R23" i="28"/>
  <c r="Q23" i="28"/>
  <c r="N23" i="28"/>
  <c r="M23" i="28"/>
  <c r="AG22" i="28"/>
  <c r="AF22" i="28"/>
  <c r="AE22" i="28"/>
  <c r="AD22" i="28"/>
  <c r="V22" i="28"/>
  <c r="U22" i="28"/>
  <c r="T22" i="28"/>
  <c r="S22" i="28"/>
  <c r="R22" i="28"/>
  <c r="Q22" i="28"/>
  <c r="N22" i="28"/>
  <c r="M22" i="28"/>
  <c r="AG21" i="28"/>
  <c r="AF21" i="28"/>
  <c r="AE21" i="28"/>
  <c r="AD21" i="28"/>
  <c r="V21" i="28"/>
  <c r="U21" i="28"/>
  <c r="T21" i="28"/>
  <c r="S21" i="28"/>
  <c r="R21" i="28"/>
  <c r="Q21" i="28"/>
  <c r="N21" i="28"/>
  <c r="M21" i="28"/>
  <c r="AG20" i="28"/>
  <c r="AF20" i="28"/>
  <c r="AE20" i="28"/>
  <c r="AD20" i="28"/>
  <c r="V20" i="28"/>
  <c r="U20" i="28"/>
  <c r="T20" i="28"/>
  <c r="S20" i="28"/>
  <c r="R20" i="28"/>
  <c r="Q20" i="28"/>
  <c r="N20" i="28"/>
  <c r="M20" i="28"/>
  <c r="AG19" i="28"/>
  <c r="AF19" i="28"/>
  <c r="AE19" i="28"/>
  <c r="AD19" i="28"/>
  <c r="V19" i="28"/>
  <c r="U19" i="28"/>
  <c r="T19" i="28"/>
  <c r="S19" i="28"/>
  <c r="R19" i="28"/>
  <c r="Q19" i="28"/>
  <c r="N19" i="28"/>
  <c r="M19" i="28"/>
  <c r="AG18" i="28"/>
  <c r="AF18" i="28"/>
  <c r="AE18" i="28"/>
  <c r="AD18" i="28"/>
  <c r="V18" i="28"/>
  <c r="U18" i="28"/>
  <c r="T18" i="28"/>
  <c r="S18" i="28"/>
  <c r="R18" i="28"/>
  <c r="Q18" i="28"/>
  <c r="N18" i="28"/>
  <c r="M18" i="28"/>
  <c r="AG17" i="28"/>
  <c r="AF17" i="28"/>
  <c r="AE17" i="28"/>
  <c r="AD17" i="28"/>
  <c r="V17" i="28"/>
  <c r="U17" i="28"/>
  <c r="T17" i="28"/>
  <c r="S17" i="28"/>
  <c r="R17" i="28"/>
  <c r="Q17" i="28"/>
  <c r="N17" i="28"/>
  <c r="M17" i="28"/>
  <c r="AG16" i="28"/>
  <c r="AF16" i="28"/>
  <c r="AE16" i="28"/>
  <c r="AD16" i="28"/>
  <c r="V16" i="28"/>
  <c r="U16" i="28"/>
  <c r="T16" i="28"/>
  <c r="S16" i="28"/>
  <c r="R16" i="28"/>
  <c r="Q16" i="28"/>
  <c r="N16" i="28"/>
  <c r="M16" i="28"/>
  <c r="AG15" i="28"/>
  <c r="AF15" i="28"/>
  <c r="AE15" i="28"/>
  <c r="AD15" i="28"/>
  <c r="V15" i="28"/>
  <c r="U15" i="28"/>
  <c r="T15" i="28"/>
  <c r="S15" i="28"/>
  <c r="R15" i="28"/>
  <c r="Q15" i="28"/>
  <c r="N15" i="28"/>
  <c r="M15" i="28"/>
  <c r="AG14" i="28"/>
  <c r="AF14" i="28"/>
  <c r="AE14" i="28"/>
  <c r="AD14" i="28"/>
  <c r="V14" i="28"/>
  <c r="U14" i="28"/>
  <c r="T14" i="28"/>
  <c r="S14" i="28"/>
  <c r="R14" i="28"/>
  <c r="Q14" i="28"/>
  <c r="N14" i="28"/>
  <c r="M14" i="28"/>
  <c r="AG13" i="28"/>
  <c r="AF13" i="28"/>
  <c r="AE13" i="28"/>
  <c r="AD13" i="28"/>
  <c r="V13" i="28"/>
  <c r="U13" i="28"/>
  <c r="T13" i="28"/>
  <c r="S13" i="28"/>
  <c r="R13" i="28"/>
  <c r="Q13" i="28"/>
  <c r="N13" i="28"/>
  <c r="M13" i="28"/>
  <c r="AG12" i="28"/>
  <c r="AF12" i="28"/>
  <c r="AE12" i="28"/>
  <c r="AD12" i="28"/>
  <c r="V12" i="28"/>
  <c r="U12" i="28"/>
  <c r="T12" i="28"/>
  <c r="S12" i="28"/>
  <c r="R12" i="28"/>
  <c r="Q12" i="28"/>
  <c r="N12" i="28"/>
  <c r="M12" i="28"/>
  <c r="AG11" i="28"/>
  <c r="AF11" i="28"/>
  <c r="AE11" i="28"/>
  <c r="AD11" i="28"/>
  <c r="V11" i="28"/>
  <c r="U11" i="28"/>
  <c r="T11" i="28"/>
  <c r="S11" i="28"/>
  <c r="R11" i="28"/>
  <c r="Q11" i="28"/>
  <c r="N11" i="28"/>
  <c r="M11" i="28"/>
  <c r="AG10" i="28"/>
  <c r="AF10" i="28"/>
  <c r="AE10" i="28"/>
  <c r="AD10" i="28"/>
  <c r="V10" i="28"/>
  <c r="U10" i="28"/>
  <c r="T10" i="28"/>
  <c r="S10" i="28"/>
  <c r="R10" i="28"/>
  <c r="Q10" i="28"/>
  <c r="N10" i="28"/>
  <c r="M10" i="28"/>
  <c r="AG9" i="28"/>
  <c r="AF9" i="28"/>
  <c r="AE9" i="28"/>
  <c r="AD9" i="28"/>
  <c r="V9" i="28"/>
  <c r="U9" i="28"/>
  <c r="T9" i="28"/>
  <c r="S9" i="28"/>
  <c r="R9" i="28"/>
  <c r="Q9" i="28"/>
  <c r="N9" i="28"/>
  <c r="M9" i="28"/>
  <c r="AG8" i="28"/>
  <c r="AF8" i="28"/>
  <c r="AE8" i="28"/>
  <c r="AD8" i="28"/>
  <c r="V8" i="28"/>
  <c r="U8" i="28"/>
  <c r="T8" i="28"/>
  <c r="S8" i="28"/>
  <c r="R8" i="28"/>
  <c r="Q8" i="28"/>
  <c r="N8" i="28"/>
  <c r="M8" i="28"/>
  <c r="AG7" i="28"/>
  <c r="AF7" i="28"/>
  <c r="AE7" i="28"/>
  <c r="AD7" i="28"/>
  <c r="V7" i="28"/>
  <c r="U7" i="28"/>
  <c r="T7" i="28"/>
  <c r="S7" i="28"/>
  <c r="R7" i="28"/>
  <c r="Q7" i="28"/>
  <c r="N7" i="28"/>
  <c r="M7" i="28"/>
  <c r="AG6" i="28"/>
  <c r="AF6" i="28"/>
  <c r="AE6" i="28"/>
  <c r="AD6" i="28"/>
  <c r="V6" i="28"/>
  <c r="U6" i="28"/>
  <c r="T6" i="28"/>
  <c r="S6" i="28"/>
  <c r="R6" i="28"/>
  <c r="Q6" i="28"/>
  <c r="N6" i="28"/>
  <c r="M6" i="28"/>
  <c r="AF5" i="28"/>
  <c r="AE5" i="28"/>
  <c r="AD5" i="28"/>
  <c r="V5" i="28"/>
  <c r="U5" i="28"/>
  <c r="T5" i="28"/>
  <c r="S5" i="28"/>
  <c r="R5" i="28"/>
  <c r="Q5" i="28"/>
  <c r="N5" i="28"/>
  <c r="M5" i="28"/>
  <c r="AQ254" i="27"/>
  <c r="AP254" i="27"/>
  <c r="Z254" i="27"/>
  <c r="Y254" i="27"/>
  <c r="P254" i="27"/>
  <c r="N254" i="27"/>
  <c r="AQ253" i="27"/>
  <c r="AP253" i="27"/>
  <c r="Z253" i="27"/>
  <c r="Y253" i="27"/>
  <c r="P253" i="27"/>
  <c r="N253" i="27"/>
  <c r="AQ252" i="27"/>
  <c r="AP252" i="27"/>
  <c r="Z252" i="27"/>
  <c r="Y252" i="27"/>
  <c r="P252" i="27"/>
  <c r="N252" i="27"/>
  <c r="AQ251" i="27"/>
  <c r="AP251" i="27"/>
  <c r="Z251" i="27"/>
  <c r="Y251" i="27"/>
  <c r="P251" i="27"/>
  <c r="N251" i="27"/>
  <c r="AQ250" i="27"/>
  <c r="AP250" i="27"/>
  <c r="Z250" i="27"/>
  <c r="Y250" i="27"/>
  <c r="P250" i="27"/>
  <c r="N250" i="27"/>
  <c r="AQ249" i="27"/>
  <c r="AP249" i="27"/>
  <c r="Z249" i="27"/>
  <c r="Y249" i="27"/>
  <c r="P249" i="27"/>
  <c r="N249" i="27"/>
  <c r="AQ248" i="27"/>
  <c r="AP248" i="27"/>
  <c r="Z248" i="27"/>
  <c r="Y248" i="27"/>
  <c r="P248" i="27"/>
  <c r="N248" i="27"/>
  <c r="AQ247" i="27"/>
  <c r="AP247" i="27"/>
  <c r="Z247" i="27"/>
  <c r="Y247" i="27"/>
  <c r="P247" i="27"/>
  <c r="N247" i="27"/>
  <c r="AQ246" i="27"/>
  <c r="AP246" i="27"/>
  <c r="Z246" i="27"/>
  <c r="Y246" i="27"/>
  <c r="P246" i="27"/>
  <c r="N246" i="27"/>
  <c r="AQ245" i="27"/>
  <c r="AP245" i="27"/>
  <c r="Z245" i="27"/>
  <c r="Y245" i="27"/>
  <c r="P245" i="27"/>
  <c r="N245" i="27"/>
  <c r="AQ244" i="27"/>
  <c r="AP244" i="27"/>
  <c r="Z244" i="27"/>
  <c r="Y244" i="27"/>
  <c r="P244" i="27"/>
  <c r="N244" i="27"/>
  <c r="AQ243" i="27"/>
  <c r="AP243" i="27"/>
  <c r="Z243" i="27"/>
  <c r="Y243" i="27"/>
  <c r="P243" i="27"/>
  <c r="N243" i="27"/>
  <c r="AQ242" i="27"/>
  <c r="AP242" i="27"/>
  <c r="Z242" i="27"/>
  <c r="Y242" i="27"/>
  <c r="P242" i="27"/>
  <c r="N242" i="27"/>
  <c r="AQ241" i="27"/>
  <c r="AP241" i="27"/>
  <c r="Z241" i="27"/>
  <c r="Y241" i="27"/>
  <c r="P241" i="27"/>
  <c r="N241" i="27"/>
  <c r="AQ240" i="27"/>
  <c r="AP240" i="27"/>
  <c r="Z240" i="27"/>
  <c r="Y240" i="27"/>
  <c r="P240" i="27"/>
  <c r="N240" i="27"/>
  <c r="AQ239" i="27"/>
  <c r="AP239" i="27"/>
  <c r="Z239" i="27"/>
  <c r="Y239" i="27"/>
  <c r="P239" i="27"/>
  <c r="N239" i="27"/>
  <c r="AQ238" i="27"/>
  <c r="AP238" i="27"/>
  <c r="Z238" i="27"/>
  <c r="Y238" i="27"/>
  <c r="P238" i="27"/>
  <c r="N238" i="27"/>
  <c r="AQ237" i="27"/>
  <c r="AP237" i="27"/>
  <c r="Z237" i="27"/>
  <c r="Y237" i="27"/>
  <c r="P237" i="27"/>
  <c r="N237" i="27"/>
  <c r="AQ236" i="27"/>
  <c r="AP236" i="27"/>
  <c r="Z236" i="27"/>
  <c r="Y236" i="27"/>
  <c r="P236" i="27"/>
  <c r="N236" i="27"/>
  <c r="AQ235" i="27"/>
  <c r="AP235" i="27"/>
  <c r="Z235" i="27"/>
  <c r="Y235" i="27"/>
  <c r="P235" i="27"/>
  <c r="N235" i="27"/>
  <c r="AQ234" i="27"/>
  <c r="AP234" i="27"/>
  <c r="Z234" i="27"/>
  <c r="Y234" i="27"/>
  <c r="P234" i="27"/>
  <c r="N234" i="27"/>
  <c r="AQ233" i="27"/>
  <c r="AP233" i="27"/>
  <c r="Z233" i="27"/>
  <c r="Y233" i="27"/>
  <c r="P233" i="27"/>
  <c r="N233" i="27"/>
  <c r="AQ232" i="27"/>
  <c r="AP232" i="27"/>
  <c r="Z232" i="27"/>
  <c r="Y232" i="27"/>
  <c r="P232" i="27"/>
  <c r="N232" i="27"/>
  <c r="AQ231" i="27"/>
  <c r="AP231" i="27"/>
  <c r="Z231" i="27"/>
  <c r="Y231" i="27"/>
  <c r="P231" i="27"/>
  <c r="N231" i="27"/>
  <c r="AQ230" i="27"/>
  <c r="AP230" i="27"/>
  <c r="Z230" i="27"/>
  <c r="Y230" i="27"/>
  <c r="P230" i="27"/>
  <c r="N230" i="27"/>
  <c r="AQ229" i="27"/>
  <c r="AP229" i="27"/>
  <c r="Z229" i="27"/>
  <c r="Y229" i="27"/>
  <c r="P229" i="27"/>
  <c r="N229" i="27"/>
  <c r="AQ228" i="27"/>
  <c r="AP228" i="27"/>
  <c r="Z228" i="27"/>
  <c r="Y228" i="27"/>
  <c r="P228" i="27"/>
  <c r="N228" i="27"/>
  <c r="AQ227" i="27"/>
  <c r="AP227" i="27"/>
  <c r="Z227" i="27"/>
  <c r="Y227" i="27"/>
  <c r="P227" i="27"/>
  <c r="N227" i="27"/>
  <c r="AQ226" i="27"/>
  <c r="AP226" i="27"/>
  <c r="Z226" i="27"/>
  <c r="Y226" i="27"/>
  <c r="P226" i="27"/>
  <c r="N226" i="27"/>
  <c r="AQ225" i="27"/>
  <c r="AP225" i="27"/>
  <c r="Z225" i="27"/>
  <c r="Y225" i="27"/>
  <c r="P225" i="27"/>
  <c r="N225" i="27"/>
  <c r="AQ224" i="27"/>
  <c r="AP224" i="27"/>
  <c r="Z224" i="27"/>
  <c r="Y224" i="27"/>
  <c r="P224" i="27"/>
  <c r="N224" i="27"/>
  <c r="AQ223" i="27"/>
  <c r="AP223" i="27"/>
  <c r="Z223" i="27"/>
  <c r="Y223" i="27"/>
  <c r="P223" i="27"/>
  <c r="N223" i="27"/>
  <c r="AQ222" i="27"/>
  <c r="AP222" i="27"/>
  <c r="Z222" i="27"/>
  <c r="Y222" i="27"/>
  <c r="P222" i="27"/>
  <c r="N222" i="27"/>
  <c r="AQ221" i="27"/>
  <c r="AP221" i="27"/>
  <c r="Z221" i="27"/>
  <c r="Y221" i="27"/>
  <c r="P221" i="27"/>
  <c r="N221" i="27"/>
  <c r="AQ220" i="27"/>
  <c r="AP220" i="27"/>
  <c r="Z220" i="27"/>
  <c r="Y220" i="27"/>
  <c r="P220" i="27"/>
  <c r="N220" i="27"/>
  <c r="AQ219" i="27"/>
  <c r="AP219" i="27"/>
  <c r="Z219" i="27"/>
  <c r="Y219" i="27"/>
  <c r="P219" i="27"/>
  <c r="N219" i="27"/>
  <c r="AQ218" i="27"/>
  <c r="AP218" i="27"/>
  <c r="Z218" i="27"/>
  <c r="Y218" i="27"/>
  <c r="P218" i="27"/>
  <c r="N218" i="27"/>
  <c r="AQ217" i="27"/>
  <c r="AP217" i="27"/>
  <c r="Z217" i="27"/>
  <c r="Y217" i="27"/>
  <c r="P217" i="27"/>
  <c r="N217" i="27"/>
  <c r="AQ216" i="27"/>
  <c r="AP216" i="27"/>
  <c r="Z216" i="27"/>
  <c r="Y216" i="27"/>
  <c r="P216" i="27"/>
  <c r="N216" i="27"/>
  <c r="AQ215" i="27"/>
  <c r="AP215" i="27"/>
  <c r="Z215" i="27"/>
  <c r="Y215" i="27"/>
  <c r="P215" i="27"/>
  <c r="N215" i="27"/>
  <c r="AQ214" i="27"/>
  <c r="AP214" i="27"/>
  <c r="Z214" i="27"/>
  <c r="Y214" i="27"/>
  <c r="P214" i="27"/>
  <c r="N214" i="27"/>
  <c r="AQ213" i="27"/>
  <c r="AP213" i="27"/>
  <c r="Z213" i="27"/>
  <c r="Y213" i="27"/>
  <c r="P213" i="27"/>
  <c r="N213" i="27"/>
  <c r="AQ212" i="27"/>
  <c r="AP212" i="27"/>
  <c r="Z212" i="27"/>
  <c r="Y212" i="27"/>
  <c r="P212" i="27"/>
  <c r="N212" i="27"/>
  <c r="AQ211" i="27"/>
  <c r="AP211" i="27"/>
  <c r="Z211" i="27"/>
  <c r="Y211" i="27"/>
  <c r="P211" i="27"/>
  <c r="N211" i="27"/>
  <c r="AQ210" i="27"/>
  <c r="AP210" i="27"/>
  <c r="Z210" i="27"/>
  <c r="Y210" i="27"/>
  <c r="P210" i="27"/>
  <c r="N210" i="27"/>
  <c r="AQ209" i="27"/>
  <c r="AP209" i="27"/>
  <c r="Z209" i="27"/>
  <c r="Y209" i="27"/>
  <c r="P209" i="27"/>
  <c r="N209" i="27"/>
  <c r="AQ208" i="27"/>
  <c r="AP208" i="27"/>
  <c r="Z208" i="27"/>
  <c r="Y208" i="27"/>
  <c r="P208" i="27"/>
  <c r="N208" i="27"/>
  <c r="AQ207" i="27"/>
  <c r="AP207" i="27"/>
  <c r="Z207" i="27"/>
  <c r="Y207" i="27"/>
  <c r="P207" i="27"/>
  <c r="N207" i="27"/>
  <c r="AQ206" i="27"/>
  <c r="AP206" i="27"/>
  <c r="Z206" i="27"/>
  <c r="Y206" i="27"/>
  <c r="P206" i="27"/>
  <c r="N206" i="27"/>
  <c r="AQ205" i="27"/>
  <c r="AP205" i="27"/>
  <c r="Z205" i="27"/>
  <c r="Y205" i="27"/>
  <c r="P205" i="27"/>
  <c r="N205" i="27"/>
  <c r="AQ204" i="27"/>
  <c r="AP204" i="27"/>
  <c r="Z204" i="27"/>
  <c r="Y204" i="27"/>
  <c r="P204" i="27"/>
  <c r="N204" i="27"/>
  <c r="AQ203" i="27"/>
  <c r="AP203" i="27"/>
  <c r="Z203" i="27"/>
  <c r="Y203" i="27"/>
  <c r="P203" i="27"/>
  <c r="N203" i="27"/>
  <c r="AQ202" i="27"/>
  <c r="AP202" i="27"/>
  <c r="Z202" i="27"/>
  <c r="Y202" i="27"/>
  <c r="P202" i="27"/>
  <c r="N202" i="27"/>
  <c r="AQ201" i="27"/>
  <c r="AP201" i="27"/>
  <c r="Z201" i="27"/>
  <c r="Y201" i="27"/>
  <c r="P201" i="27"/>
  <c r="N201" i="27"/>
  <c r="AQ200" i="27"/>
  <c r="AP200" i="27"/>
  <c r="Z200" i="27"/>
  <c r="Y200" i="27"/>
  <c r="P200" i="27"/>
  <c r="N200" i="27"/>
  <c r="AQ199" i="27"/>
  <c r="AP199" i="27"/>
  <c r="Z199" i="27"/>
  <c r="Y199" i="27"/>
  <c r="P199" i="27"/>
  <c r="N199" i="27"/>
  <c r="AQ198" i="27"/>
  <c r="AP198" i="27"/>
  <c r="Z198" i="27"/>
  <c r="Y198" i="27"/>
  <c r="P198" i="27"/>
  <c r="N198" i="27"/>
  <c r="AQ197" i="27"/>
  <c r="AP197" i="27"/>
  <c r="Z197" i="27"/>
  <c r="Y197" i="27"/>
  <c r="P197" i="27"/>
  <c r="N197" i="27"/>
  <c r="AQ196" i="27"/>
  <c r="AP196" i="27"/>
  <c r="Z196" i="27"/>
  <c r="Y196" i="27"/>
  <c r="P196" i="27"/>
  <c r="N196" i="27"/>
  <c r="AQ195" i="27"/>
  <c r="AP195" i="27"/>
  <c r="Z195" i="27"/>
  <c r="Y195" i="27"/>
  <c r="P195" i="27"/>
  <c r="N195" i="27"/>
  <c r="AQ194" i="27"/>
  <c r="AP194" i="27"/>
  <c r="Z194" i="27"/>
  <c r="Y194" i="27"/>
  <c r="P194" i="27"/>
  <c r="N194" i="27"/>
  <c r="AQ193" i="27"/>
  <c r="AP193" i="27"/>
  <c r="Z193" i="27"/>
  <c r="Y193" i="27"/>
  <c r="P193" i="27"/>
  <c r="N193" i="27"/>
  <c r="AQ192" i="27"/>
  <c r="AP192" i="27"/>
  <c r="Z192" i="27"/>
  <c r="Y192" i="27"/>
  <c r="P192" i="27"/>
  <c r="N192" i="27"/>
  <c r="AQ191" i="27"/>
  <c r="AP191" i="27"/>
  <c r="Z191" i="27"/>
  <c r="Y191" i="27"/>
  <c r="P191" i="27"/>
  <c r="N191" i="27"/>
  <c r="AQ190" i="27"/>
  <c r="AP190" i="27"/>
  <c r="Z190" i="27"/>
  <c r="Y190" i="27"/>
  <c r="P190" i="27"/>
  <c r="N190" i="27"/>
  <c r="AQ189" i="27"/>
  <c r="AP189" i="27"/>
  <c r="Z189" i="27"/>
  <c r="Y189" i="27"/>
  <c r="P189" i="27"/>
  <c r="N189" i="27"/>
  <c r="AQ188" i="27"/>
  <c r="AP188" i="27"/>
  <c r="Z188" i="27"/>
  <c r="Y188" i="27"/>
  <c r="P188" i="27"/>
  <c r="N188" i="27"/>
  <c r="AQ187" i="27"/>
  <c r="AP187" i="27"/>
  <c r="Z187" i="27"/>
  <c r="Y187" i="27"/>
  <c r="P187" i="27"/>
  <c r="N187" i="27"/>
  <c r="AQ186" i="27"/>
  <c r="AP186" i="27"/>
  <c r="Z186" i="27"/>
  <c r="Y186" i="27"/>
  <c r="P186" i="27"/>
  <c r="N186" i="27"/>
  <c r="AQ185" i="27"/>
  <c r="AP185" i="27"/>
  <c r="Z185" i="27"/>
  <c r="Y185" i="27"/>
  <c r="P185" i="27"/>
  <c r="N185" i="27"/>
  <c r="AQ184" i="27"/>
  <c r="AP184" i="27"/>
  <c r="Z184" i="27"/>
  <c r="Y184" i="27"/>
  <c r="P184" i="27"/>
  <c r="N184" i="27"/>
  <c r="AQ183" i="27"/>
  <c r="AP183" i="27"/>
  <c r="Z183" i="27"/>
  <c r="Y183" i="27"/>
  <c r="P183" i="27"/>
  <c r="N183" i="27"/>
  <c r="AQ182" i="27"/>
  <c r="AP182" i="27"/>
  <c r="Z182" i="27"/>
  <c r="Y182" i="27"/>
  <c r="P182" i="27"/>
  <c r="N182" i="27"/>
  <c r="AQ181" i="27"/>
  <c r="AP181" i="27"/>
  <c r="Z181" i="27"/>
  <c r="Y181" i="27"/>
  <c r="P181" i="27"/>
  <c r="N181" i="27"/>
  <c r="AQ180" i="27"/>
  <c r="AP180" i="27"/>
  <c r="Z180" i="27"/>
  <c r="Y180" i="27"/>
  <c r="P180" i="27"/>
  <c r="N180" i="27"/>
  <c r="AQ179" i="27"/>
  <c r="AP179" i="27"/>
  <c r="Z179" i="27"/>
  <c r="Y179" i="27"/>
  <c r="P179" i="27"/>
  <c r="N179" i="27"/>
  <c r="AQ178" i="27"/>
  <c r="AP178" i="27"/>
  <c r="Z178" i="27"/>
  <c r="Y178" i="27"/>
  <c r="P178" i="27"/>
  <c r="N178" i="27"/>
  <c r="AQ177" i="27"/>
  <c r="AP177" i="27"/>
  <c r="Z177" i="27"/>
  <c r="Y177" i="27"/>
  <c r="P177" i="27"/>
  <c r="N177" i="27"/>
  <c r="AQ176" i="27"/>
  <c r="AP176" i="27"/>
  <c r="Z176" i="27"/>
  <c r="Y176" i="27"/>
  <c r="P176" i="27"/>
  <c r="N176" i="27"/>
  <c r="AQ175" i="27"/>
  <c r="AP175" i="27"/>
  <c r="Z175" i="27"/>
  <c r="Y175" i="27"/>
  <c r="P175" i="27"/>
  <c r="N175" i="27"/>
  <c r="AQ174" i="27"/>
  <c r="AP174" i="27"/>
  <c r="Z174" i="27"/>
  <c r="Y174" i="27"/>
  <c r="P174" i="27"/>
  <c r="N174" i="27"/>
  <c r="AQ173" i="27"/>
  <c r="AP173" i="27"/>
  <c r="Z173" i="27"/>
  <c r="Y173" i="27"/>
  <c r="P173" i="27"/>
  <c r="N173" i="27"/>
  <c r="AQ172" i="27"/>
  <c r="AP172" i="27"/>
  <c r="Z172" i="27"/>
  <c r="Y172" i="27"/>
  <c r="P172" i="27"/>
  <c r="N172" i="27"/>
  <c r="AQ171" i="27"/>
  <c r="AP171" i="27"/>
  <c r="Z171" i="27"/>
  <c r="Y171" i="27"/>
  <c r="P171" i="27"/>
  <c r="N171" i="27"/>
  <c r="AQ170" i="27"/>
  <c r="AP170" i="27"/>
  <c r="Z170" i="27"/>
  <c r="Y170" i="27"/>
  <c r="P170" i="27"/>
  <c r="N170" i="27"/>
  <c r="AQ169" i="27"/>
  <c r="AP169" i="27"/>
  <c r="Z169" i="27"/>
  <c r="Y169" i="27"/>
  <c r="P169" i="27"/>
  <c r="N169" i="27"/>
  <c r="AQ168" i="27"/>
  <c r="AP168" i="27"/>
  <c r="Z168" i="27"/>
  <c r="Y168" i="27"/>
  <c r="P168" i="27"/>
  <c r="N168" i="27"/>
  <c r="AQ167" i="27"/>
  <c r="AP167" i="27"/>
  <c r="Z167" i="27"/>
  <c r="Y167" i="27"/>
  <c r="P167" i="27"/>
  <c r="N167" i="27"/>
  <c r="AQ166" i="27"/>
  <c r="AP166" i="27"/>
  <c r="Z166" i="27"/>
  <c r="Y166" i="27"/>
  <c r="P166" i="27"/>
  <c r="N166" i="27"/>
  <c r="AQ165" i="27"/>
  <c r="AP165" i="27"/>
  <c r="Z165" i="27"/>
  <c r="Y165" i="27"/>
  <c r="P165" i="27"/>
  <c r="N165" i="27"/>
  <c r="AQ164" i="27"/>
  <c r="AP164" i="27"/>
  <c r="Z164" i="27"/>
  <c r="Y164" i="27"/>
  <c r="P164" i="27"/>
  <c r="N164" i="27"/>
  <c r="AQ163" i="27"/>
  <c r="AP163" i="27"/>
  <c r="Z163" i="27"/>
  <c r="Y163" i="27"/>
  <c r="P163" i="27"/>
  <c r="N163" i="27"/>
  <c r="AQ162" i="27"/>
  <c r="AP162" i="27"/>
  <c r="Z162" i="27"/>
  <c r="Y162" i="27"/>
  <c r="P162" i="27"/>
  <c r="N162" i="27"/>
  <c r="AQ161" i="27"/>
  <c r="AP161" i="27"/>
  <c r="Z161" i="27"/>
  <c r="Y161" i="27"/>
  <c r="P161" i="27"/>
  <c r="N161" i="27"/>
  <c r="AQ160" i="27"/>
  <c r="AP160" i="27"/>
  <c r="Z160" i="27"/>
  <c r="Y160" i="27"/>
  <c r="P160" i="27"/>
  <c r="N160" i="27"/>
  <c r="AQ159" i="27"/>
  <c r="AP159" i="27"/>
  <c r="Z159" i="27"/>
  <c r="Y159" i="27"/>
  <c r="P159" i="27"/>
  <c r="N159" i="27"/>
  <c r="AQ158" i="27"/>
  <c r="AP158" i="27"/>
  <c r="Z158" i="27"/>
  <c r="Y158" i="27"/>
  <c r="P158" i="27"/>
  <c r="N158" i="27"/>
  <c r="AQ157" i="27"/>
  <c r="AP157" i="27"/>
  <c r="Z157" i="27"/>
  <c r="Y157" i="27"/>
  <c r="P157" i="27"/>
  <c r="N157" i="27"/>
  <c r="AQ156" i="27"/>
  <c r="AP156" i="27"/>
  <c r="Z156" i="27"/>
  <c r="Y156" i="27"/>
  <c r="P156" i="27"/>
  <c r="N156" i="27"/>
  <c r="AQ155" i="27"/>
  <c r="AP155" i="27"/>
  <c r="Z155" i="27"/>
  <c r="Y155" i="27"/>
  <c r="P155" i="27"/>
  <c r="N155" i="27"/>
  <c r="AQ154" i="27"/>
  <c r="AP154" i="27"/>
  <c r="Z154" i="27"/>
  <c r="Y154" i="27"/>
  <c r="P154" i="27"/>
  <c r="N154" i="27"/>
  <c r="AQ153" i="27"/>
  <c r="AP153" i="27"/>
  <c r="Z153" i="27"/>
  <c r="Y153" i="27"/>
  <c r="P153" i="27"/>
  <c r="N153" i="27"/>
  <c r="AQ152" i="27"/>
  <c r="AP152" i="27"/>
  <c r="Z152" i="27"/>
  <c r="Y152" i="27"/>
  <c r="P152" i="27"/>
  <c r="N152" i="27"/>
  <c r="AQ151" i="27"/>
  <c r="AP151" i="27"/>
  <c r="Z151" i="27"/>
  <c r="Y151" i="27"/>
  <c r="P151" i="27"/>
  <c r="N151" i="27"/>
  <c r="AQ150" i="27"/>
  <c r="AP150" i="27"/>
  <c r="Z150" i="27"/>
  <c r="Y150" i="27"/>
  <c r="P150" i="27"/>
  <c r="N150" i="27"/>
  <c r="AQ149" i="27"/>
  <c r="AP149" i="27"/>
  <c r="Z149" i="27"/>
  <c r="Y149" i="27"/>
  <c r="P149" i="27"/>
  <c r="N149" i="27"/>
  <c r="AQ148" i="27"/>
  <c r="AP148" i="27"/>
  <c r="Z148" i="27"/>
  <c r="Y148" i="27"/>
  <c r="P148" i="27"/>
  <c r="N148" i="27"/>
  <c r="AQ147" i="27"/>
  <c r="AP147" i="27"/>
  <c r="Z147" i="27"/>
  <c r="Y147" i="27"/>
  <c r="P147" i="27"/>
  <c r="N147" i="27"/>
  <c r="AQ146" i="27"/>
  <c r="AP146" i="27"/>
  <c r="Z146" i="27"/>
  <c r="Y146" i="27"/>
  <c r="P146" i="27"/>
  <c r="N146" i="27"/>
  <c r="AQ145" i="27"/>
  <c r="AP145" i="27"/>
  <c r="Z145" i="27"/>
  <c r="Y145" i="27"/>
  <c r="P145" i="27"/>
  <c r="N145" i="27"/>
  <c r="AQ144" i="27"/>
  <c r="AP144" i="27"/>
  <c r="Z144" i="27"/>
  <c r="Y144" i="27"/>
  <c r="P144" i="27"/>
  <c r="N144" i="27"/>
  <c r="AQ143" i="27"/>
  <c r="AP143" i="27"/>
  <c r="Z143" i="27"/>
  <c r="Y143" i="27"/>
  <c r="P143" i="27"/>
  <c r="N143" i="27"/>
  <c r="AQ142" i="27"/>
  <c r="AP142" i="27"/>
  <c r="Z142" i="27"/>
  <c r="Y142" i="27"/>
  <c r="P142" i="27"/>
  <c r="N142" i="27"/>
  <c r="AQ141" i="27"/>
  <c r="AP141" i="27"/>
  <c r="Z141" i="27"/>
  <c r="Y141" i="27"/>
  <c r="P141" i="27"/>
  <c r="N141" i="27"/>
  <c r="AQ140" i="27"/>
  <c r="AP140" i="27"/>
  <c r="Z140" i="27"/>
  <c r="Y140" i="27"/>
  <c r="P140" i="27"/>
  <c r="N140" i="27"/>
  <c r="AQ139" i="27"/>
  <c r="AP139" i="27"/>
  <c r="Z139" i="27"/>
  <c r="Y139" i="27"/>
  <c r="P139" i="27"/>
  <c r="N139" i="27"/>
  <c r="AQ138" i="27"/>
  <c r="AP138" i="27"/>
  <c r="Z138" i="27"/>
  <c r="Y138" i="27"/>
  <c r="P138" i="27"/>
  <c r="N138" i="27"/>
  <c r="AQ137" i="27"/>
  <c r="AP137" i="27"/>
  <c r="Z137" i="27"/>
  <c r="Y137" i="27"/>
  <c r="P137" i="27"/>
  <c r="N137" i="27"/>
  <c r="AQ136" i="27"/>
  <c r="AP136" i="27"/>
  <c r="Z136" i="27"/>
  <c r="Y136" i="27"/>
  <c r="P136" i="27"/>
  <c r="N136" i="27"/>
  <c r="AQ135" i="27"/>
  <c r="AP135" i="27"/>
  <c r="Z135" i="27"/>
  <c r="Y135" i="27"/>
  <c r="P135" i="27"/>
  <c r="N135" i="27"/>
  <c r="AQ134" i="27"/>
  <c r="AP134" i="27"/>
  <c r="Z134" i="27"/>
  <c r="Y134" i="27"/>
  <c r="P134" i="27"/>
  <c r="N134" i="27"/>
  <c r="AQ133" i="27"/>
  <c r="AP133" i="27"/>
  <c r="Z133" i="27"/>
  <c r="Y133" i="27"/>
  <c r="P133" i="27"/>
  <c r="N133" i="27"/>
  <c r="AQ132" i="27"/>
  <c r="AP132" i="27"/>
  <c r="Z132" i="27"/>
  <c r="Y132" i="27"/>
  <c r="P132" i="27"/>
  <c r="N132" i="27"/>
  <c r="AQ131" i="27"/>
  <c r="AP131" i="27"/>
  <c r="Z131" i="27"/>
  <c r="Y131" i="27"/>
  <c r="P131" i="27"/>
  <c r="N131" i="27"/>
  <c r="AQ130" i="27"/>
  <c r="AP130" i="27"/>
  <c r="Z130" i="27"/>
  <c r="Y130" i="27"/>
  <c r="P130" i="27"/>
  <c r="N130" i="27"/>
  <c r="AQ129" i="27"/>
  <c r="AP129" i="27"/>
  <c r="Z129" i="27"/>
  <c r="Y129" i="27"/>
  <c r="P129" i="27"/>
  <c r="N129" i="27"/>
  <c r="AQ128" i="27"/>
  <c r="AP128" i="27"/>
  <c r="Z128" i="27"/>
  <c r="Y128" i="27"/>
  <c r="P128" i="27"/>
  <c r="N128" i="27"/>
  <c r="AQ127" i="27"/>
  <c r="AP127" i="27"/>
  <c r="Z127" i="27"/>
  <c r="Y127" i="27"/>
  <c r="P127" i="27"/>
  <c r="N127" i="27"/>
  <c r="AQ126" i="27"/>
  <c r="AP126" i="27"/>
  <c r="Z126" i="27"/>
  <c r="Y126" i="27"/>
  <c r="P126" i="27"/>
  <c r="N126" i="27"/>
  <c r="AQ125" i="27"/>
  <c r="AP125" i="27"/>
  <c r="Z125" i="27"/>
  <c r="Y125" i="27"/>
  <c r="P125" i="27"/>
  <c r="N125" i="27"/>
  <c r="AQ124" i="27"/>
  <c r="AP124" i="27"/>
  <c r="Z124" i="27"/>
  <c r="Y124" i="27"/>
  <c r="P124" i="27"/>
  <c r="N124" i="27"/>
  <c r="AQ123" i="27"/>
  <c r="AP123" i="27"/>
  <c r="Z123" i="27"/>
  <c r="Y123" i="27"/>
  <c r="P123" i="27"/>
  <c r="N123" i="27"/>
  <c r="AQ122" i="27"/>
  <c r="AP122" i="27"/>
  <c r="Z122" i="27"/>
  <c r="Y122" i="27"/>
  <c r="P122" i="27"/>
  <c r="N122" i="27"/>
  <c r="AQ121" i="27"/>
  <c r="AP121" i="27"/>
  <c r="Z121" i="27"/>
  <c r="Y121" i="27"/>
  <c r="P121" i="27"/>
  <c r="N121" i="27"/>
  <c r="AQ120" i="27"/>
  <c r="AP120" i="27"/>
  <c r="Z120" i="27"/>
  <c r="Y120" i="27"/>
  <c r="P120" i="27"/>
  <c r="N120" i="27"/>
  <c r="AQ119" i="27"/>
  <c r="AP119" i="27"/>
  <c r="Z119" i="27"/>
  <c r="Y119" i="27"/>
  <c r="P119" i="27"/>
  <c r="N119" i="27"/>
  <c r="AQ118" i="27"/>
  <c r="AP118" i="27"/>
  <c r="Z118" i="27"/>
  <c r="Y118" i="27"/>
  <c r="P118" i="27"/>
  <c r="N118" i="27"/>
  <c r="AQ117" i="27"/>
  <c r="AP117" i="27"/>
  <c r="Z117" i="27"/>
  <c r="Y117" i="27"/>
  <c r="P117" i="27"/>
  <c r="N117" i="27"/>
  <c r="AQ116" i="27"/>
  <c r="AP116" i="27"/>
  <c r="Z116" i="27"/>
  <c r="Y116" i="27"/>
  <c r="P116" i="27"/>
  <c r="N116" i="27"/>
  <c r="AQ115" i="27"/>
  <c r="AP115" i="27"/>
  <c r="Z115" i="27"/>
  <c r="Y115" i="27"/>
  <c r="P115" i="27"/>
  <c r="N115" i="27"/>
  <c r="AQ114" i="27"/>
  <c r="AP114" i="27"/>
  <c r="Z114" i="27"/>
  <c r="Y114" i="27"/>
  <c r="P114" i="27"/>
  <c r="N114" i="27"/>
  <c r="AQ113" i="27"/>
  <c r="AP113" i="27"/>
  <c r="Z113" i="27"/>
  <c r="Y113" i="27"/>
  <c r="P113" i="27"/>
  <c r="N113" i="27"/>
  <c r="AQ112" i="27"/>
  <c r="AP112" i="27"/>
  <c r="Z112" i="27"/>
  <c r="Y112" i="27"/>
  <c r="P112" i="27"/>
  <c r="N112" i="27"/>
  <c r="AQ111" i="27"/>
  <c r="AP111" i="27"/>
  <c r="Z111" i="27"/>
  <c r="Y111" i="27"/>
  <c r="P111" i="27"/>
  <c r="N111" i="27"/>
  <c r="AQ110" i="27"/>
  <c r="AP110" i="27"/>
  <c r="Z110" i="27"/>
  <c r="Y110" i="27"/>
  <c r="P110" i="27"/>
  <c r="N110" i="27"/>
  <c r="AQ109" i="27"/>
  <c r="AP109" i="27"/>
  <c r="Z109" i="27"/>
  <c r="Y109" i="27"/>
  <c r="P109" i="27"/>
  <c r="N109" i="27"/>
  <c r="AQ108" i="27"/>
  <c r="AP108" i="27"/>
  <c r="Z108" i="27"/>
  <c r="Y108" i="27"/>
  <c r="P108" i="27"/>
  <c r="N108" i="27"/>
  <c r="AQ107" i="27"/>
  <c r="AP107" i="27"/>
  <c r="Z107" i="27"/>
  <c r="Y107" i="27"/>
  <c r="P107" i="27"/>
  <c r="N107" i="27"/>
  <c r="AQ106" i="27"/>
  <c r="AP106" i="27"/>
  <c r="Z106" i="27"/>
  <c r="Y106" i="27"/>
  <c r="P106" i="27"/>
  <c r="N106" i="27"/>
  <c r="AQ105" i="27"/>
  <c r="AP105" i="27"/>
  <c r="Z105" i="27"/>
  <c r="Y105" i="27"/>
  <c r="P105" i="27"/>
  <c r="N105" i="27"/>
  <c r="AQ104" i="27"/>
  <c r="AP104" i="27"/>
  <c r="Z104" i="27"/>
  <c r="Y104" i="27"/>
  <c r="P104" i="27"/>
  <c r="N104" i="27"/>
  <c r="AQ103" i="27"/>
  <c r="AP103" i="27"/>
  <c r="Z103" i="27"/>
  <c r="Y103" i="27"/>
  <c r="P103" i="27"/>
  <c r="N103" i="27"/>
  <c r="AQ102" i="27"/>
  <c r="AP102" i="27"/>
  <c r="Z102" i="27"/>
  <c r="Y102" i="27"/>
  <c r="P102" i="27"/>
  <c r="N102" i="27"/>
  <c r="AQ101" i="27"/>
  <c r="AP101" i="27"/>
  <c r="Z101" i="27"/>
  <c r="Y101" i="27"/>
  <c r="P101" i="27"/>
  <c r="N101" i="27"/>
  <c r="AQ100" i="27"/>
  <c r="AP100" i="27"/>
  <c r="Z100" i="27"/>
  <c r="Y100" i="27"/>
  <c r="P100" i="27"/>
  <c r="N100" i="27"/>
  <c r="AQ99" i="27"/>
  <c r="AP99" i="27"/>
  <c r="Z99" i="27"/>
  <c r="Y99" i="27"/>
  <c r="P99" i="27"/>
  <c r="N99" i="27"/>
  <c r="AQ98" i="27"/>
  <c r="AP98" i="27"/>
  <c r="Z98" i="27"/>
  <c r="Y98" i="27"/>
  <c r="P98" i="27"/>
  <c r="N98" i="27"/>
  <c r="AQ97" i="27"/>
  <c r="AP97" i="27"/>
  <c r="Z97" i="27"/>
  <c r="Y97" i="27"/>
  <c r="P97" i="27"/>
  <c r="N97" i="27"/>
  <c r="AQ96" i="27"/>
  <c r="AP96" i="27"/>
  <c r="Z96" i="27"/>
  <c r="Y96" i="27"/>
  <c r="P96" i="27"/>
  <c r="N96" i="27"/>
  <c r="AQ95" i="27"/>
  <c r="AP95" i="27"/>
  <c r="Z95" i="27"/>
  <c r="Y95" i="27"/>
  <c r="P95" i="27"/>
  <c r="N95" i="27"/>
  <c r="AQ94" i="27"/>
  <c r="AP94" i="27"/>
  <c r="Z94" i="27"/>
  <c r="Y94" i="27"/>
  <c r="P94" i="27"/>
  <c r="N94" i="27"/>
  <c r="AQ93" i="27"/>
  <c r="AP93" i="27"/>
  <c r="Z93" i="27"/>
  <c r="Y93" i="27"/>
  <c r="P93" i="27"/>
  <c r="N93" i="27"/>
  <c r="AQ92" i="27"/>
  <c r="AP92" i="27"/>
  <c r="Z92" i="27"/>
  <c r="Y92" i="27"/>
  <c r="P92" i="27"/>
  <c r="N92" i="27"/>
  <c r="AQ91" i="27"/>
  <c r="AP91" i="27"/>
  <c r="Z91" i="27"/>
  <c r="Y91" i="27"/>
  <c r="P91" i="27"/>
  <c r="N91" i="27"/>
  <c r="AQ90" i="27"/>
  <c r="AP90" i="27"/>
  <c r="Z90" i="27"/>
  <c r="Y90" i="27"/>
  <c r="P90" i="27"/>
  <c r="N90" i="27"/>
  <c r="AQ89" i="27"/>
  <c r="AP89" i="27"/>
  <c r="Z89" i="27"/>
  <c r="Y89" i="27"/>
  <c r="P89" i="27"/>
  <c r="N89" i="27"/>
  <c r="AQ88" i="27"/>
  <c r="AP88" i="27"/>
  <c r="Z88" i="27"/>
  <c r="Y88" i="27"/>
  <c r="P88" i="27"/>
  <c r="N88" i="27"/>
  <c r="AQ87" i="27"/>
  <c r="AP87" i="27"/>
  <c r="Z87" i="27"/>
  <c r="Y87" i="27"/>
  <c r="P87" i="27"/>
  <c r="N87" i="27"/>
  <c r="AQ86" i="27"/>
  <c r="AP86" i="27"/>
  <c r="Z86" i="27"/>
  <c r="Y86" i="27"/>
  <c r="P86" i="27"/>
  <c r="N86" i="27"/>
  <c r="AQ85" i="27"/>
  <c r="AP85" i="27"/>
  <c r="Z85" i="27"/>
  <c r="Y85" i="27"/>
  <c r="P85" i="27"/>
  <c r="N85" i="27"/>
  <c r="AQ84" i="27"/>
  <c r="AP84" i="27"/>
  <c r="Z84" i="27"/>
  <c r="Y84" i="27"/>
  <c r="P84" i="27"/>
  <c r="N84" i="27"/>
  <c r="AQ83" i="27"/>
  <c r="AP83" i="27"/>
  <c r="Z83" i="27"/>
  <c r="Y83" i="27"/>
  <c r="P83" i="27"/>
  <c r="N83" i="27"/>
  <c r="AQ82" i="27"/>
  <c r="AP82" i="27"/>
  <c r="Z82" i="27"/>
  <c r="Y82" i="27"/>
  <c r="P82" i="27"/>
  <c r="N82" i="27"/>
  <c r="AQ81" i="27"/>
  <c r="AP81" i="27"/>
  <c r="Z81" i="27"/>
  <c r="Y81" i="27"/>
  <c r="P81" i="27"/>
  <c r="N81" i="27"/>
  <c r="AQ80" i="27"/>
  <c r="AP80" i="27"/>
  <c r="Z80" i="27"/>
  <c r="Y80" i="27"/>
  <c r="P80" i="27"/>
  <c r="N80" i="27"/>
  <c r="AQ79" i="27"/>
  <c r="AP79" i="27"/>
  <c r="Z79" i="27"/>
  <c r="Y79" i="27"/>
  <c r="P79" i="27"/>
  <c r="N79" i="27"/>
  <c r="AQ78" i="27"/>
  <c r="AP78" i="27"/>
  <c r="Z78" i="27"/>
  <c r="Y78" i="27"/>
  <c r="P78" i="27"/>
  <c r="N78" i="27"/>
  <c r="AQ77" i="27"/>
  <c r="AP77" i="27"/>
  <c r="Z77" i="27"/>
  <c r="Y77" i="27"/>
  <c r="P77" i="27"/>
  <c r="N77" i="27"/>
  <c r="AQ76" i="27"/>
  <c r="AP76" i="27"/>
  <c r="Z76" i="27"/>
  <c r="Y76" i="27"/>
  <c r="P76" i="27"/>
  <c r="N76" i="27"/>
  <c r="AQ75" i="27"/>
  <c r="AP75" i="27"/>
  <c r="Z75" i="27"/>
  <c r="Y75" i="27"/>
  <c r="P75" i="27"/>
  <c r="N75" i="27"/>
  <c r="AQ74" i="27"/>
  <c r="AP74" i="27"/>
  <c r="Z74" i="27"/>
  <c r="Y74" i="27"/>
  <c r="P74" i="27"/>
  <c r="N74" i="27"/>
  <c r="AQ73" i="27"/>
  <c r="AP73" i="27"/>
  <c r="Z73" i="27"/>
  <c r="Y73" i="27"/>
  <c r="P73" i="27"/>
  <c r="N73" i="27"/>
  <c r="AQ72" i="27"/>
  <c r="AP72" i="27"/>
  <c r="Z72" i="27"/>
  <c r="Y72" i="27"/>
  <c r="P72" i="27"/>
  <c r="N72" i="27"/>
  <c r="AQ71" i="27"/>
  <c r="AP71" i="27"/>
  <c r="Z71" i="27"/>
  <c r="Y71" i="27"/>
  <c r="P71" i="27"/>
  <c r="N71" i="27"/>
  <c r="AQ70" i="27"/>
  <c r="AP70" i="27"/>
  <c r="Z70" i="27"/>
  <c r="Y70" i="27"/>
  <c r="P70" i="27"/>
  <c r="N70" i="27"/>
  <c r="AQ69" i="27"/>
  <c r="AP69" i="27"/>
  <c r="Z69" i="27"/>
  <c r="Y69" i="27"/>
  <c r="P69" i="27"/>
  <c r="N69" i="27"/>
  <c r="AQ68" i="27"/>
  <c r="AP68" i="27"/>
  <c r="Z68" i="27"/>
  <c r="Y68" i="27"/>
  <c r="P68" i="27"/>
  <c r="N68" i="27"/>
  <c r="AQ67" i="27"/>
  <c r="AP67" i="27"/>
  <c r="Z67" i="27"/>
  <c r="Y67" i="27"/>
  <c r="P67" i="27"/>
  <c r="N67" i="27"/>
  <c r="AQ66" i="27"/>
  <c r="AP66" i="27"/>
  <c r="Z66" i="27"/>
  <c r="Y66" i="27"/>
  <c r="P66" i="27"/>
  <c r="N66" i="27"/>
  <c r="AQ65" i="27"/>
  <c r="AP65" i="27"/>
  <c r="Z65" i="27"/>
  <c r="Y65" i="27"/>
  <c r="P65" i="27"/>
  <c r="N65" i="27"/>
  <c r="AQ64" i="27"/>
  <c r="AP64" i="27"/>
  <c r="Z64" i="27"/>
  <c r="Y64" i="27"/>
  <c r="P64" i="27"/>
  <c r="N64" i="27"/>
  <c r="AQ63" i="27"/>
  <c r="AP63" i="27"/>
  <c r="Z63" i="27"/>
  <c r="Y63" i="27"/>
  <c r="P63" i="27"/>
  <c r="N63" i="27"/>
  <c r="AQ62" i="27"/>
  <c r="AP62" i="27"/>
  <c r="Z62" i="27"/>
  <c r="Y62" i="27"/>
  <c r="P62" i="27"/>
  <c r="N62" i="27"/>
  <c r="AQ61" i="27"/>
  <c r="AP61" i="27"/>
  <c r="Z61" i="27"/>
  <c r="Y61" i="27"/>
  <c r="P61" i="27"/>
  <c r="N61" i="27"/>
  <c r="AQ60" i="27"/>
  <c r="AP60" i="27"/>
  <c r="Z60" i="27"/>
  <c r="Y60" i="27"/>
  <c r="P60" i="27"/>
  <c r="N60" i="27"/>
  <c r="AQ59" i="27"/>
  <c r="AP59" i="27"/>
  <c r="Z59" i="27"/>
  <c r="Y59" i="27"/>
  <c r="P59" i="27"/>
  <c r="N59" i="27"/>
  <c r="AQ58" i="27"/>
  <c r="AP58" i="27"/>
  <c r="Z58" i="27"/>
  <c r="Y58" i="27"/>
  <c r="P58" i="27"/>
  <c r="N58" i="27"/>
  <c r="AQ57" i="27"/>
  <c r="AP57" i="27"/>
  <c r="Z57" i="27"/>
  <c r="Y57" i="27"/>
  <c r="P57" i="27"/>
  <c r="N57" i="27"/>
  <c r="AQ56" i="27"/>
  <c r="AP56" i="27"/>
  <c r="Z56" i="27"/>
  <c r="Y56" i="27"/>
  <c r="P56" i="27"/>
  <c r="N56" i="27"/>
  <c r="AQ55" i="27"/>
  <c r="AP55" i="27"/>
  <c r="Z55" i="27"/>
  <c r="Y55" i="27"/>
  <c r="P55" i="27"/>
  <c r="N55" i="27"/>
  <c r="AQ54" i="27"/>
  <c r="AP54" i="27"/>
  <c r="Z54" i="27"/>
  <c r="Y54" i="27"/>
  <c r="P54" i="27"/>
  <c r="N54" i="27"/>
  <c r="AQ53" i="27"/>
  <c r="AP53" i="27"/>
  <c r="Z53" i="27"/>
  <c r="Y53" i="27"/>
  <c r="P53" i="27"/>
  <c r="N53" i="27"/>
  <c r="AQ52" i="27"/>
  <c r="AP52" i="27"/>
  <c r="Z52" i="27"/>
  <c r="Y52" i="27"/>
  <c r="P52" i="27"/>
  <c r="N52" i="27"/>
  <c r="AQ51" i="27"/>
  <c r="AP51" i="27"/>
  <c r="Z51" i="27"/>
  <c r="Y51" i="27"/>
  <c r="P51" i="27"/>
  <c r="N51" i="27"/>
  <c r="AQ50" i="27"/>
  <c r="AP50" i="27"/>
  <c r="Z50" i="27"/>
  <c r="Y50" i="27"/>
  <c r="P50" i="27"/>
  <c r="N50" i="27"/>
  <c r="AQ49" i="27"/>
  <c r="AP49" i="27"/>
  <c r="Z49" i="27"/>
  <c r="Y49" i="27"/>
  <c r="P49" i="27"/>
  <c r="N49" i="27"/>
  <c r="AQ48" i="27"/>
  <c r="AP48" i="27"/>
  <c r="Z48" i="27"/>
  <c r="Y48" i="27"/>
  <c r="P48" i="27"/>
  <c r="N48" i="27"/>
  <c r="AQ47" i="27"/>
  <c r="AP47" i="27"/>
  <c r="Z47" i="27"/>
  <c r="Y47" i="27"/>
  <c r="P47" i="27"/>
  <c r="N47" i="27"/>
  <c r="AQ46" i="27"/>
  <c r="AP46" i="27"/>
  <c r="Z46" i="27"/>
  <c r="Y46" i="27"/>
  <c r="P46" i="27"/>
  <c r="N46" i="27"/>
  <c r="AQ45" i="27"/>
  <c r="AP45" i="27"/>
  <c r="Z45" i="27"/>
  <c r="Y45" i="27"/>
  <c r="P45" i="27"/>
  <c r="N45" i="27"/>
  <c r="AQ44" i="27"/>
  <c r="AP44" i="27"/>
  <c r="Z44" i="27"/>
  <c r="Y44" i="27"/>
  <c r="P44" i="27"/>
  <c r="N44" i="27"/>
  <c r="AQ43" i="27"/>
  <c r="AP43" i="27"/>
  <c r="Z43" i="27"/>
  <c r="Y43" i="27"/>
  <c r="P43" i="27"/>
  <c r="N43" i="27"/>
  <c r="AQ42" i="27"/>
  <c r="AP42" i="27"/>
  <c r="Z42" i="27"/>
  <c r="Y42" i="27"/>
  <c r="P42" i="27"/>
  <c r="N42" i="27"/>
  <c r="AQ41" i="27"/>
  <c r="AP41" i="27"/>
  <c r="Z41" i="27"/>
  <c r="Y41" i="27"/>
  <c r="P41" i="27"/>
  <c r="N41" i="27"/>
  <c r="AQ40" i="27"/>
  <c r="AP40" i="27"/>
  <c r="Z40" i="27"/>
  <c r="Y40" i="27"/>
  <c r="P40" i="27"/>
  <c r="N40" i="27"/>
  <c r="AQ39" i="27"/>
  <c r="AP39" i="27"/>
  <c r="Z39" i="27"/>
  <c r="Y39" i="27"/>
  <c r="P39" i="27"/>
  <c r="N39" i="27"/>
  <c r="AQ38" i="27"/>
  <c r="AP38" i="27"/>
  <c r="Z38" i="27"/>
  <c r="Y38" i="27"/>
  <c r="P38" i="27"/>
  <c r="N38" i="27"/>
  <c r="AQ37" i="27"/>
  <c r="AP37" i="27"/>
  <c r="Z37" i="27"/>
  <c r="Y37" i="27"/>
  <c r="P37" i="27"/>
  <c r="N37" i="27"/>
  <c r="AQ36" i="27"/>
  <c r="AP36" i="27"/>
  <c r="Z36" i="27"/>
  <c r="Y36" i="27"/>
  <c r="P36" i="27"/>
  <c r="N36" i="27"/>
  <c r="AQ35" i="27"/>
  <c r="AP35" i="27"/>
  <c r="Z35" i="27"/>
  <c r="Y35" i="27"/>
  <c r="P35" i="27"/>
  <c r="N35" i="27"/>
  <c r="AQ34" i="27"/>
  <c r="AP34" i="27"/>
  <c r="Z34" i="27"/>
  <c r="Y34" i="27"/>
  <c r="P34" i="27"/>
  <c r="N34" i="27"/>
  <c r="AQ33" i="27"/>
  <c r="AP33" i="27"/>
  <c r="Z33" i="27"/>
  <c r="Y33" i="27"/>
  <c r="P33" i="27"/>
  <c r="N33" i="27"/>
  <c r="AQ32" i="27"/>
  <c r="AP32" i="27"/>
  <c r="Z32" i="27"/>
  <c r="Y32" i="27"/>
  <c r="P32" i="27"/>
  <c r="N32" i="27"/>
  <c r="AQ31" i="27"/>
  <c r="AP31" i="27"/>
  <c r="Z31" i="27"/>
  <c r="Y31" i="27"/>
  <c r="P31" i="27"/>
  <c r="N31" i="27"/>
  <c r="AQ30" i="27"/>
  <c r="AP30" i="27"/>
  <c r="Z30" i="27"/>
  <c r="Y30" i="27"/>
  <c r="P30" i="27"/>
  <c r="N30" i="27"/>
  <c r="AQ29" i="27"/>
  <c r="AP29" i="27"/>
  <c r="Z29" i="27"/>
  <c r="Y29" i="27"/>
  <c r="P29" i="27"/>
  <c r="N29" i="27"/>
  <c r="AQ28" i="27"/>
  <c r="AP28" i="27"/>
  <c r="Z28" i="27"/>
  <c r="Y28" i="27"/>
  <c r="P28" i="27"/>
  <c r="N28" i="27"/>
  <c r="AQ27" i="27"/>
  <c r="AP27" i="27"/>
  <c r="Z27" i="27"/>
  <c r="Y27" i="27"/>
  <c r="P27" i="27"/>
  <c r="N27" i="27"/>
  <c r="AQ26" i="27"/>
  <c r="AP26" i="27"/>
  <c r="Z26" i="27"/>
  <c r="Y26" i="27"/>
  <c r="P26" i="27"/>
  <c r="N26" i="27"/>
  <c r="AQ25" i="27"/>
  <c r="AP25" i="27"/>
  <c r="Z25" i="27"/>
  <c r="Y25" i="27"/>
  <c r="P25" i="27"/>
  <c r="N25" i="27"/>
  <c r="AQ24" i="27"/>
  <c r="AP24" i="27"/>
  <c r="Z24" i="27"/>
  <c r="Y24" i="27"/>
  <c r="P24" i="27"/>
  <c r="N24" i="27"/>
  <c r="AQ23" i="27"/>
  <c r="AP23" i="27"/>
  <c r="Z23" i="27"/>
  <c r="Y23" i="27"/>
  <c r="P23" i="27"/>
  <c r="N23" i="27"/>
  <c r="AQ22" i="27"/>
  <c r="AP22" i="27"/>
  <c r="Z22" i="27"/>
  <c r="Y22" i="27"/>
  <c r="P22" i="27"/>
  <c r="N22" i="27"/>
  <c r="AQ21" i="27"/>
  <c r="AP21" i="27"/>
  <c r="Z21" i="27"/>
  <c r="Y21" i="27"/>
  <c r="P21" i="27"/>
  <c r="N21" i="27"/>
  <c r="AQ20" i="27"/>
  <c r="AP20" i="27"/>
  <c r="Z20" i="27"/>
  <c r="Y20" i="27"/>
  <c r="P20" i="27"/>
  <c r="N20" i="27"/>
  <c r="AQ19" i="27"/>
  <c r="AP19" i="27"/>
  <c r="Z19" i="27"/>
  <c r="Y19" i="27"/>
  <c r="P19" i="27"/>
  <c r="N19" i="27"/>
  <c r="AQ18" i="27"/>
  <c r="AP18" i="27"/>
  <c r="Z18" i="27"/>
  <c r="Y18" i="27"/>
  <c r="P18" i="27"/>
  <c r="N18" i="27"/>
  <c r="AQ17" i="27"/>
  <c r="AP17" i="27"/>
  <c r="Z17" i="27"/>
  <c r="Y17" i="27"/>
  <c r="P17" i="27"/>
  <c r="N17" i="27"/>
  <c r="AQ16" i="27"/>
  <c r="AP16" i="27"/>
  <c r="Z16" i="27"/>
  <c r="Y16" i="27"/>
  <c r="P16" i="27"/>
  <c r="N16" i="27"/>
  <c r="AQ15" i="27"/>
  <c r="AP15" i="27"/>
  <c r="Z15" i="27"/>
  <c r="Y15" i="27"/>
  <c r="P15" i="27"/>
  <c r="N15" i="27"/>
  <c r="AQ14" i="27"/>
  <c r="AP14" i="27"/>
  <c r="Z14" i="27"/>
  <c r="Y14" i="27"/>
  <c r="P14" i="27"/>
  <c r="N14" i="27"/>
  <c r="AQ13" i="27"/>
  <c r="AP13" i="27"/>
  <c r="Z13" i="27"/>
  <c r="Y13" i="27"/>
  <c r="P13" i="27"/>
  <c r="N13" i="27"/>
  <c r="AQ12" i="27"/>
  <c r="AP12" i="27"/>
  <c r="Z12" i="27"/>
  <c r="Y12" i="27"/>
  <c r="P12" i="27"/>
  <c r="N12" i="27"/>
  <c r="AQ11" i="27"/>
  <c r="AP11" i="27"/>
  <c r="Z11" i="27"/>
  <c r="Y11" i="27"/>
  <c r="P11" i="27"/>
  <c r="N11" i="27"/>
  <c r="AQ10" i="27"/>
  <c r="AP10" i="27"/>
  <c r="Z10" i="27"/>
  <c r="Y10" i="27"/>
  <c r="P10" i="27"/>
  <c r="N10" i="27"/>
  <c r="AQ9" i="27"/>
  <c r="AP9" i="27"/>
  <c r="Z9" i="27"/>
  <c r="Y9" i="27"/>
  <c r="P9" i="27"/>
  <c r="N9" i="27"/>
  <c r="AQ8" i="27"/>
  <c r="AP8" i="27"/>
  <c r="Z8" i="27"/>
  <c r="Y8" i="27"/>
  <c r="P8" i="27"/>
  <c r="N8" i="27"/>
  <c r="AQ7" i="27"/>
  <c r="AP7" i="27"/>
  <c r="Z7" i="27"/>
  <c r="Y7" i="27"/>
  <c r="P7" i="27"/>
  <c r="N7" i="27"/>
  <c r="AQ6" i="27"/>
  <c r="AP6" i="27"/>
  <c r="Z6" i="27"/>
  <c r="Y6" i="27"/>
  <c r="P6" i="27"/>
  <c r="N6" i="27"/>
  <c r="AQ5" i="27"/>
  <c r="AP5" i="27"/>
  <c r="Z5" i="27"/>
  <c r="Y5" i="27"/>
  <c r="P5" i="27"/>
  <c r="N5" i="27"/>
  <c r="U254" i="26"/>
  <c r="T254" i="26"/>
  <c r="K254" i="26"/>
  <c r="J254" i="26"/>
  <c r="I254" i="26"/>
  <c r="H254" i="26"/>
  <c r="U253" i="26"/>
  <c r="T253" i="26"/>
  <c r="K253" i="26"/>
  <c r="J253" i="26"/>
  <c r="I253" i="26"/>
  <c r="H253" i="26"/>
  <c r="U252" i="26"/>
  <c r="T252" i="26"/>
  <c r="K252" i="26"/>
  <c r="J252" i="26"/>
  <c r="I252" i="26"/>
  <c r="H252" i="26"/>
  <c r="U251" i="26"/>
  <c r="T251" i="26"/>
  <c r="K251" i="26"/>
  <c r="J251" i="26"/>
  <c r="I251" i="26"/>
  <c r="H251" i="26"/>
  <c r="U250" i="26"/>
  <c r="T250" i="26"/>
  <c r="K250" i="26"/>
  <c r="J250" i="26"/>
  <c r="I250" i="26"/>
  <c r="H250" i="26"/>
  <c r="U249" i="26"/>
  <c r="T249" i="26"/>
  <c r="K249" i="26"/>
  <c r="J249" i="26"/>
  <c r="I249" i="26"/>
  <c r="H249" i="26"/>
  <c r="U248" i="26"/>
  <c r="T248" i="26"/>
  <c r="K248" i="26"/>
  <c r="J248" i="26"/>
  <c r="I248" i="26"/>
  <c r="H248" i="26"/>
  <c r="U247" i="26"/>
  <c r="T247" i="26"/>
  <c r="K247" i="26"/>
  <c r="J247" i="26"/>
  <c r="I247" i="26"/>
  <c r="H247" i="26"/>
  <c r="U246" i="26"/>
  <c r="T246" i="26"/>
  <c r="K246" i="26"/>
  <c r="J246" i="26"/>
  <c r="I246" i="26"/>
  <c r="H246" i="26"/>
  <c r="U245" i="26"/>
  <c r="T245" i="26"/>
  <c r="K245" i="26"/>
  <c r="J245" i="26"/>
  <c r="I245" i="26"/>
  <c r="H245" i="26"/>
  <c r="U244" i="26"/>
  <c r="T244" i="26"/>
  <c r="K244" i="26"/>
  <c r="J244" i="26"/>
  <c r="I244" i="26"/>
  <c r="H244" i="26"/>
  <c r="U243" i="26"/>
  <c r="T243" i="26"/>
  <c r="K243" i="26"/>
  <c r="J243" i="26"/>
  <c r="I243" i="26"/>
  <c r="H243" i="26"/>
  <c r="U242" i="26"/>
  <c r="T242" i="26"/>
  <c r="K242" i="26"/>
  <c r="J242" i="26"/>
  <c r="I242" i="26"/>
  <c r="H242" i="26"/>
  <c r="U241" i="26"/>
  <c r="T241" i="26"/>
  <c r="K241" i="26"/>
  <c r="J241" i="26"/>
  <c r="I241" i="26"/>
  <c r="H241" i="26"/>
  <c r="U240" i="26"/>
  <c r="T240" i="26"/>
  <c r="K240" i="26"/>
  <c r="J240" i="26"/>
  <c r="I240" i="26"/>
  <c r="H240" i="26"/>
  <c r="U239" i="26"/>
  <c r="T239" i="26"/>
  <c r="K239" i="26"/>
  <c r="J239" i="26"/>
  <c r="I239" i="26"/>
  <c r="H239" i="26"/>
  <c r="U238" i="26"/>
  <c r="T238" i="26"/>
  <c r="K238" i="26"/>
  <c r="J238" i="26"/>
  <c r="I238" i="26"/>
  <c r="H238" i="26"/>
  <c r="U237" i="26"/>
  <c r="T237" i="26"/>
  <c r="K237" i="26"/>
  <c r="J237" i="26"/>
  <c r="I237" i="26"/>
  <c r="H237" i="26"/>
  <c r="U236" i="26"/>
  <c r="T236" i="26"/>
  <c r="K236" i="26"/>
  <c r="J236" i="26"/>
  <c r="I236" i="26"/>
  <c r="H236" i="26"/>
  <c r="U235" i="26"/>
  <c r="T235" i="26"/>
  <c r="K235" i="26"/>
  <c r="J235" i="26"/>
  <c r="I235" i="26"/>
  <c r="H235" i="26"/>
  <c r="U234" i="26"/>
  <c r="T234" i="26"/>
  <c r="K234" i="26"/>
  <c r="J234" i="26"/>
  <c r="I234" i="26"/>
  <c r="H234" i="26"/>
  <c r="U233" i="26"/>
  <c r="T233" i="26"/>
  <c r="K233" i="26"/>
  <c r="J233" i="26"/>
  <c r="I233" i="26"/>
  <c r="H233" i="26"/>
  <c r="U232" i="26"/>
  <c r="T232" i="26"/>
  <c r="K232" i="26"/>
  <c r="J232" i="26"/>
  <c r="I232" i="26"/>
  <c r="H232" i="26"/>
  <c r="U231" i="26"/>
  <c r="T231" i="26"/>
  <c r="K231" i="26"/>
  <c r="J231" i="26"/>
  <c r="I231" i="26"/>
  <c r="H231" i="26"/>
  <c r="U230" i="26"/>
  <c r="T230" i="26"/>
  <c r="K230" i="26"/>
  <c r="J230" i="26"/>
  <c r="I230" i="26"/>
  <c r="H230" i="26"/>
  <c r="U229" i="26"/>
  <c r="T229" i="26"/>
  <c r="K229" i="26"/>
  <c r="J229" i="26"/>
  <c r="I229" i="26"/>
  <c r="H229" i="26"/>
  <c r="U228" i="26"/>
  <c r="T228" i="26"/>
  <c r="K228" i="26"/>
  <c r="J228" i="26"/>
  <c r="I228" i="26"/>
  <c r="H228" i="26"/>
  <c r="U227" i="26"/>
  <c r="T227" i="26"/>
  <c r="K227" i="26"/>
  <c r="J227" i="26"/>
  <c r="I227" i="26"/>
  <c r="H227" i="26"/>
  <c r="U226" i="26"/>
  <c r="T226" i="26"/>
  <c r="K226" i="26"/>
  <c r="J226" i="26"/>
  <c r="I226" i="26"/>
  <c r="H226" i="26"/>
  <c r="U225" i="26"/>
  <c r="T225" i="26"/>
  <c r="K225" i="26"/>
  <c r="J225" i="26"/>
  <c r="I225" i="26"/>
  <c r="H225" i="26"/>
  <c r="U224" i="26"/>
  <c r="T224" i="26"/>
  <c r="K224" i="26"/>
  <c r="J224" i="26"/>
  <c r="I224" i="26"/>
  <c r="H224" i="26"/>
  <c r="U223" i="26"/>
  <c r="T223" i="26"/>
  <c r="K223" i="26"/>
  <c r="J223" i="26"/>
  <c r="I223" i="26"/>
  <c r="H223" i="26"/>
  <c r="U222" i="26"/>
  <c r="T222" i="26"/>
  <c r="K222" i="26"/>
  <c r="J222" i="26"/>
  <c r="I222" i="26"/>
  <c r="H222" i="26"/>
  <c r="U221" i="26"/>
  <c r="T221" i="26"/>
  <c r="K221" i="26"/>
  <c r="J221" i="26"/>
  <c r="I221" i="26"/>
  <c r="H221" i="26"/>
  <c r="U220" i="26"/>
  <c r="T220" i="26"/>
  <c r="K220" i="26"/>
  <c r="J220" i="26"/>
  <c r="I220" i="26"/>
  <c r="H220" i="26"/>
  <c r="U219" i="26"/>
  <c r="T219" i="26"/>
  <c r="K219" i="26"/>
  <c r="J219" i="26"/>
  <c r="I219" i="26"/>
  <c r="H219" i="26"/>
  <c r="U218" i="26"/>
  <c r="T218" i="26"/>
  <c r="K218" i="26"/>
  <c r="J218" i="26"/>
  <c r="I218" i="26"/>
  <c r="H218" i="26"/>
  <c r="U217" i="26"/>
  <c r="T217" i="26"/>
  <c r="K217" i="26"/>
  <c r="J217" i="26"/>
  <c r="I217" i="26"/>
  <c r="H217" i="26"/>
  <c r="U216" i="26"/>
  <c r="T216" i="26"/>
  <c r="K216" i="26"/>
  <c r="J216" i="26"/>
  <c r="I216" i="26"/>
  <c r="H216" i="26"/>
  <c r="U215" i="26"/>
  <c r="T215" i="26"/>
  <c r="K215" i="26"/>
  <c r="J215" i="26"/>
  <c r="I215" i="26"/>
  <c r="H215" i="26"/>
  <c r="U214" i="26"/>
  <c r="T214" i="26"/>
  <c r="K214" i="26"/>
  <c r="J214" i="26"/>
  <c r="I214" i="26"/>
  <c r="H214" i="26"/>
  <c r="U213" i="26"/>
  <c r="T213" i="26"/>
  <c r="K213" i="26"/>
  <c r="J213" i="26"/>
  <c r="I213" i="26"/>
  <c r="H213" i="26"/>
  <c r="U212" i="26"/>
  <c r="T212" i="26"/>
  <c r="K212" i="26"/>
  <c r="J212" i="26"/>
  <c r="I212" i="26"/>
  <c r="H212" i="26"/>
  <c r="U211" i="26"/>
  <c r="T211" i="26"/>
  <c r="K211" i="26"/>
  <c r="J211" i="26"/>
  <c r="I211" i="26"/>
  <c r="H211" i="26"/>
  <c r="U210" i="26"/>
  <c r="T210" i="26"/>
  <c r="K210" i="26"/>
  <c r="J210" i="26"/>
  <c r="I210" i="26"/>
  <c r="H210" i="26"/>
  <c r="U209" i="26"/>
  <c r="T209" i="26"/>
  <c r="K209" i="26"/>
  <c r="J209" i="26"/>
  <c r="I209" i="26"/>
  <c r="H209" i="26"/>
  <c r="U208" i="26"/>
  <c r="T208" i="26"/>
  <c r="K208" i="26"/>
  <c r="J208" i="26"/>
  <c r="I208" i="26"/>
  <c r="H208" i="26"/>
  <c r="U207" i="26"/>
  <c r="T207" i="26"/>
  <c r="K207" i="26"/>
  <c r="J207" i="26"/>
  <c r="I207" i="26"/>
  <c r="H207" i="26"/>
  <c r="U206" i="26"/>
  <c r="T206" i="26"/>
  <c r="K206" i="26"/>
  <c r="J206" i="26"/>
  <c r="I206" i="26"/>
  <c r="H206" i="26"/>
  <c r="U205" i="26"/>
  <c r="T205" i="26"/>
  <c r="K205" i="26"/>
  <c r="J205" i="26"/>
  <c r="I205" i="26"/>
  <c r="H205" i="26"/>
  <c r="U204" i="26"/>
  <c r="T204" i="26"/>
  <c r="K204" i="26"/>
  <c r="J204" i="26"/>
  <c r="I204" i="26"/>
  <c r="H204" i="26"/>
  <c r="U203" i="26"/>
  <c r="T203" i="26"/>
  <c r="K203" i="26"/>
  <c r="J203" i="26"/>
  <c r="I203" i="26"/>
  <c r="H203" i="26"/>
  <c r="U202" i="26"/>
  <c r="T202" i="26"/>
  <c r="K202" i="26"/>
  <c r="J202" i="26"/>
  <c r="I202" i="26"/>
  <c r="H202" i="26"/>
  <c r="U201" i="26"/>
  <c r="T201" i="26"/>
  <c r="K201" i="26"/>
  <c r="J201" i="26"/>
  <c r="I201" i="26"/>
  <c r="H201" i="26"/>
  <c r="U200" i="26"/>
  <c r="T200" i="26"/>
  <c r="K200" i="26"/>
  <c r="J200" i="26"/>
  <c r="I200" i="26"/>
  <c r="H200" i="26"/>
  <c r="U199" i="26"/>
  <c r="T199" i="26"/>
  <c r="K199" i="26"/>
  <c r="J199" i="26"/>
  <c r="I199" i="26"/>
  <c r="H199" i="26"/>
  <c r="U198" i="26"/>
  <c r="T198" i="26"/>
  <c r="K198" i="26"/>
  <c r="J198" i="26"/>
  <c r="I198" i="26"/>
  <c r="H198" i="26"/>
  <c r="U197" i="26"/>
  <c r="T197" i="26"/>
  <c r="K197" i="26"/>
  <c r="J197" i="26"/>
  <c r="I197" i="26"/>
  <c r="H197" i="26"/>
  <c r="U196" i="26"/>
  <c r="T196" i="26"/>
  <c r="K196" i="26"/>
  <c r="J196" i="26"/>
  <c r="I196" i="26"/>
  <c r="H196" i="26"/>
  <c r="U195" i="26"/>
  <c r="T195" i="26"/>
  <c r="K195" i="26"/>
  <c r="J195" i="26"/>
  <c r="I195" i="26"/>
  <c r="H195" i="26"/>
  <c r="U194" i="26"/>
  <c r="T194" i="26"/>
  <c r="K194" i="26"/>
  <c r="J194" i="26"/>
  <c r="I194" i="26"/>
  <c r="H194" i="26"/>
  <c r="U193" i="26"/>
  <c r="T193" i="26"/>
  <c r="K193" i="26"/>
  <c r="J193" i="26"/>
  <c r="I193" i="26"/>
  <c r="H193" i="26"/>
  <c r="U192" i="26"/>
  <c r="T192" i="26"/>
  <c r="K192" i="26"/>
  <c r="J192" i="26"/>
  <c r="I192" i="26"/>
  <c r="H192" i="26"/>
  <c r="U191" i="26"/>
  <c r="T191" i="26"/>
  <c r="K191" i="26"/>
  <c r="J191" i="26"/>
  <c r="I191" i="26"/>
  <c r="H191" i="26"/>
  <c r="U190" i="26"/>
  <c r="T190" i="26"/>
  <c r="K190" i="26"/>
  <c r="J190" i="26"/>
  <c r="I190" i="26"/>
  <c r="H190" i="26"/>
  <c r="U189" i="26"/>
  <c r="T189" i="26"/>
  <c r="K189" i="26"/>
  <c r="J189" i="26"/>
  <c r="I189" i="26"/>
  <c r="H189" i="26"/>
  <c r="U188" i="26"/>
  <c r="T188" i="26"/>
  <c r="K188" i="26"/>
  <c r="J188" i="26"/>
  <c r="I188" i="26"/>
  <c r="H188" i="26"/>
  <c r="U187" i="26"/>
  <c r="T187" i="26"/>
  <c r="K187" i="26"/>
  <c r="J187" i="26"/>
  <c r="I187" i="26"/>
  <c r="H187" i="26"/>
  <c r="U186" i="26"/>
  <c r="T186" i="26"/>
  <c r="K186" i="26"/>
  <c r="J186" i="26"/>
  <c r="I186" i="26"/>
  <c r="H186" i="26"/>
  <c r="U185" i="26"/>
  <c r="T185" i="26"/>
  <c r="K185" i="26"/>
  <c r="J185" i="26"/>
  <c r="I185" i="26"/>
  <c r="H185" i="26"/>
  <c r="U184" i="26"/>
  <c r="T184" i="26"/>
  <c r="K184" i="26"/>
  <c r="J184" i="26"/>
  <c r="I184" i="26"/>
  <c r="H184" i="26"/>
  <c r="U183" i="26"/>
  <c r="T183" i="26"/>
  <c r="K183" i="26"/>
  <c r="J183" i="26"/>
  <c r="I183" i="26"/>
  <c r="H183" i="26"/>
  <c r="U182" i="26"/>
  <c r="T182" i="26"/>
  <c r="K182" i="26"/>
  <c r="J182" i="26"/>
  <c r="I182" i="26"/>
  <c r="H182" i="26"/>
  <c r="U181" i="26"/>
  <c r="T181" i="26"/>
  <c r="K181" i="26"/>
  <c r="J181" i="26"/>
  <c r="I181" i="26"/>
  <c r="H181" i="26"/>
  <c r="U180" i="26"/>
  <c r="T180" i="26"/>
  <c r="K180" i="26"/>
  <c r="J180" i="26"/>
  <c r="I180" i="26"/>
  <c r="H180" i="26"/>
  <c r="U179" i="26"/>
  <c r="T179" i="26"/>
  <c r="K179" i="26"/>
  <c r="J179" i="26"/>
  <c r="I179" i="26"/>
  <c r="H179" i="26"/>
  <c r="U178" i="26"/>
  <c r="T178" i="26"/>
  <c r="K178" i="26"/>
  <c r="J178" i="26"/>
  <c r="I178" i="26"/>
  <c r="H178" i="26"/>
  <c r="U177" i="26"/>
  <c r="T177" i="26"/>
  <c r="K177" i="26"/>
  <c r="J177" i="26"/>
  <c r="I177" i="26"/>
  <c r="H177" i="26"/>
  <c r="U176" i="26"/>
  <c r="T176" i="26"/>
  <c r="K176" i="26"/>
  <c r="J176" i="26"/>
  <c r="I176" i="26"/>
  <c r="H176" i="26"/>
  <c r="U175" i="26"/>
  <c r="T175" i="26"/>
  <c r="K175" i="26"/>
  <c r="J175" i="26"/>
  <c r="I175" i="26"/>
  <c r="H175" i="26"/>
  <c r="U174" i="26"/>
  <c r="T174" i="26"/>
  <c r="K174" i="26"/>
  <c r="J174" i="26"/>
  <c r="I174" i="26"/>
  <c r="H174" i="26"/>
  <c r="U173" i="26"/>
  <c r="T173" i="26"/>
  <c r="K173" i="26"/>
  <c r="J173" i="26"/>
  <c r="I173" i="26"/>
  <c r="H173" i="26"/>
  <c r="U172" i="26"/>
  <c r="T172" i="26"/>
  <c r="K172" i="26"/>
  <c r="J172" i="26"/>
  <c r="I172" i="26"/>
  <c r="H172" i="26"/>
  <c r="U171" i="26"/>
  <c r="T171" i="26"/>
  <c r="K171" i="26"/>
  <c r="J171" i="26"/>
  <c r="I171" i="26"/>
  <c r="H171" i="26"/>
  <c r="U170" i="26"/>
  <c r="T170" i="26"/>
  <c r="K170" i="26"/>
  <c r="J170" i="26"/>
  <c r="I170" i="26"/>
  <c r="H170" i="26"/>
  <c r="U169" i="26"/>
  <c r="T169" i="26"/>
  <c r="K169" i="26"/>
  <c r="J169" i="26"/>
  <c r="I169" i="26"/>
  <c r="H169" i="26"/>
  <c r="U168" i="26"/>
  <c r="T168" i="26"/>
  <c r="K168" i="26"/>
  <c r="J168" i="26"/>
  <c r="I168" i="26"/>
  <c r="H168" i="26"/>
  <c r="U167" i="26"/>
  <c r="T167" i="26"/>
  <c r="K167" i="26"/>
  <c r="J167" i="26"/>
  <c r="I167" i="26"/>
  <c r="H167" i="26"/>
  <c r="U166" i="26"/>
  <c r="T166" i="26"/>
  <c r="K166" i="26"/>
  <c r="J166" i="26"/>
  <c r="I166" i="26"/>
  <c r="H166" i="26"/>
  <c r="U165" i="26"/>
  <c r="T165" i="26"/>
  <c r="K165" i="26"/>
  <c r="J165" i="26"/>
  <c r="I165" i="26"/>
  <c r="H165" i="26"/>
  <c r="U164" i="26"/>
  <c r="T164" i="26"/>
  <c r="K164" i="26"/>
  <c r="J164" i="26"/>
  <c r="I164" i="26"/>
  <c r="H164" i="26"/>
  <c r="U163" i="26"/>
  <c r="T163" i="26"/>
  <c r="K163" i="26"/>
  <c r="J163" i="26"/>
  <c r="I163" i="26"/>
  <c r="H163" i="26"/>
  <c r="U162" i="26"/>
  <c r="T162" i="26"/>
  <c r="K162" i="26"/>
  <c r="J162" i="26"/>
  <c r="I162" i="26"/>
  <c r="H162" i="26"/>
  <c r="U161" i="26"/>
  <c r="T161" i="26"/>
  <c r="K161" i="26"/>
  <c r="J161" i="26"/>
  <c r="I161" i="26"/>
  <c r="H161" i="26"/>
  <c r="U160" i="26"/>
  <c r="T160" i="26"/>
  <c r="K160" i="26"/>
  <c r="J160" i="26"/>
  <c r="I160" i="26"/>
  <c r="H160" i="26"/>
  <c r="U159" i="26"/>
  <c r="T159" i="26"/>
  <c r="K159" i="26"/>
  <c r="J159" i="26"/>
  <c r="I159" i="26"/>
  <c r="H159" i="26"/>
  <c r="U158" i="26"/>
  <c r="T158" i="26"/>
  <c r="K158" i="26"/>
  <c r="J158" i="26"/>
  <c r="I158" i="26"/>
  <c r="H158" i="26"/>
  <c r="U157" i="26"/>
  <c r="T157" i="26"/>
  <c r="K157" i="26"/>
  <c r="J157" i="26"/>
  <c r="I157" i="26"/>
  <c r="H157" i="26"/>
  <c r="U156" i="26"/>
  <c r="T156" i="26"/>
  <c r="K156" i="26"/>
  <c r="J156" i="26"/>
  <c r="I156" i="26"/>
  <c r="H156" i="26"/>
  <c r="U155" i="26"/>
  <c r="T155" i="26"/>
  <c r="K155" i="26"/>
  <c r="J155" i="26"/>
  <c r="I155" i="26"/>
  <c r="H155" i="26"/>
  <c r="U154" i="26"/>
  <c r="T154" i="26"/>
  <c r="K154" i="26"/>
  <c r="J154" i="26"/>
  <c r="I154" i="26"/>
  <c r="H154" i="26"/>
  <c r="U153" i="26"/>
  <c r="T153" i="26"/>
  <c r="K153" i="26"/>
  <c r="J153" i="26"/>
  <c r="I153" i="26"/>
  <c r="H153" i="26"/>
  <c r="U152" i="26"/>
  <c r="T152" i="26"/>
  <c r="K152" i="26"/>
  <c r="J152" i="26"/>
  <c r="I152" i="26"/>
  <c r="H152" i="26"/>
  <c r="U151" i="26"/>
  <c r="T151" i="26"/>
  <c r="K151" i="26"/>
  <c r="J151" i="26"/>
  <c r="I151" i="26"/>
  <c r="H151" i="26"/>
  <c r="U150" i="26"/>
  <c r="T150" i="26"/>
  <c r="K150" i="26"/>
  <c r="J150" i="26"/>
  <c r="I150" i="26"/>
  <c r="H150" i="26"/>
  <c r="U149" i="26"/>
  <c r="T149" i="26"/>
  <c r="K149" i="26"/>
  <c r="J149" i="26"/>
  <c r="I149" i="26"/>
  <c r="H149" i="26"/>
  <c r="U148" i="26"/>
  <c r="T148" i="26"/>
  <c r="K148" i="26"/>
  <c r="J148" i="26"/>
  <c r="I148" i="26"/>
  <c r="H148" i="26"/>
  <c r="U147" i="26"/>
  <c r="T147" i="26"/>
  <c r="K147" i="26"/>
  <c r="J147" i="26"/>
  <c r="I147" i="26"/>
  <c r="H147" i="26"/>
  <c r="U146" i="26"/>
  <c r="T146" i="26"/>
  <c r="K146" i="26"/>
  <c r="J146" i="26"/>
  <c r="I146" i="26"/>
  <c r="H146" i="26"/>
  <c r="U145" i="26"/>
  <c r="T145" i="26"/>
  <c r="K145" i="26"/>
  <c r="J145" i="26"/>
  <c r="I145" i="26"/>
  <c r="H145" i="26"/>
  <c r="U144" i="26"/>
  <c r="T144" i="26"/>
  <c r="K144" i="26"/>
  <c r="J144" i="26"/>
  <c r="I144" i="26"/>
  <c r="H144" i="26"/>
  <c r="U143" i="26"/>
  <c r="T143" i="26"/>
  <c r="K143" i="26"/>
  <c r="J143" i="26"/>
  <c r="I143" i="26"/>
  <c r="H143" i="26"/>
  <c r="U142" i="26"/>
  <c r="T142" i="26"/>
  <c r="K142" i="26"/>
  <c r="J142" i="26"/>
  <c r="I142" i="26"/>
  <c r="H142" i="26"/>
  <c r="U141" i="26"/>
  <c r="T141" i="26"/>
  <c r="K141" i="26"/>
  <c r="J141" i="26"/>
  <c r="I141" i="26"/>
  <c r="H141" i="26"/>
  <c r="U140" i="26"/>
  <c r="T140" i="26"/>
  <c r="K140" i="26"/>
  <c r="J140" i="26"/>
  <c r="I140" i="26"/>
  <c r="H140" i="26"/>
  <c r="U139" i="26"/>
  <c r="T139" i="26"/>
  <c r="K139" i="26"/>
  <c r="J139" i="26"/>
  <c r="I139" i="26"/>
  <c r="H139" i="26"/>
  <c r="U138" i="26"/>
  <c r="T138" i="26"/>
  <c r="K138" i="26"/>
  <c r="J138" i="26"/>
  <c r="I138" i="26"/>
  <c r="H138" i="26"/>
  <c r="U137" i="26"/>
  <c r="T137" i="26"/>
  <c r="K137" i="26"/>
  <c r="J137" i="26"/>
  <c r="I137" i="26"/>
  <c r="H137" i="26"/>
  <c r="U136" i="26"/>
  <c r="T136" i="26"/>
  <c r="K136" i="26"/>
  <c r="J136" i="26"/>
  <c r="I136" i="26"/>
  <c r="H136" i="26"/>
  <c r="U135" i="26"/>
  <c r="T135" i="26"/>
  <c r="K135" i="26"/>
  <c r="J135" i="26"/>
  <c r="I135" i="26"/>
  <c r="H135" i="26"/>
  <c r="U134" i="26"/>
  <c r="T134" i="26"/>
  <c r="K134" i="26"/>
  <c r="J134" i="26"/>
  <c r="I134" i="26"/>
  <c r="H134" i="26"/>
  <c r="U133" i="26"/>
  <c r="T133" i="26"/>
  <c r="K133" i="26"/>
  <c r="J133" i="26"/>
  <c r="I133" i="26"/>
  <c r="H133" i="26"/>
  <c r="U132" i="26"/>
  <c r="T132" i="26"/>
  <c r="K132" i="26"/>
  <c r="J132" i="26"/>
  <c r="I132" i="26"/>
  <c r="H132" i="26"/>
  <c r="U131" i="26"/>
  <c r="T131" i="26"/>
  <c r="K131" i="26"/>
  <c r="J131" i="26"/>
  <c r="I131" i="26"/>
  <c r="H131" i="26"/>
  <c r="U130" i="26"/>
  <c r="T130" i="26"/>
  <c r="K130" i="26"/>
  <c r="J130" i="26"/>
  <c r="I130" i="26"/>
  <c r="H130" i="26"/>
  <c r="U129" i="26"/>
  <c r="T129" i="26"/>
  <c r="K129" i="26"/>
  <c r="J129" i="26"/>
  <c r="I129" i="26"/>
  <c r="H129" i="26"/>
  <c r="U128" i="26"/>
  <c r="T128" i="26"/>
  <c r="K128" i="26"/>
  <c r="J128" i="26"/>
  <c r="I128" i="26"/>
  <c r="H128" i="26"/>
  <c r="U127" i="26"/>
  <c r="T127" i="26"/>
  <c r="K127" i="26"/>
  <c r="J127" i="26"/>
  <c r="I127" i="26"/>
  <c r="H127" i="26"/>
  <c r="U126" i="26"/>
  <c r="T126" i="26"/>
  <c r="K126" i="26"/>
  <c r="J126" i="26"/>
  <c r="I126" i="26"/>
  <c r="H126" i="26"/>
  <c r="U125" i="26"/>
  <c r="T125" i="26"/>
  <c r="K125" i="26"/>
  <c r="J125" i="26"/>
  <c r="I125" i="26"/>
  <c r="H125" i="26"/>
  <c r="U124" i="26"/>
  <c r="T124" i="26"/>
  <c r="K124" i="26"/>
  <c r="J124" i="26"/>
  <c r="I124" i="26"/>
  <c r="H124" i="26"/>
  <c r="U123" i="26"/>
  <c r="T123" i="26"/>
  <c r="K123" i="26"/>
  <c r="J123" i="26"/>
  <c r="I123" i="26"/>
  <c r="H123" i="26"/>
  <c r="U122" i="26"/>
  <c r="T122" i="26"/>
  <c r="K122" i="26"/>
  <c r="J122" i="26"/>
  <c r="I122" i="26"/>
  <c r="H122" i="26"/>
  <c r="U121" i="26"/>
  <c r="T121" i="26"/>
  <c r="K121" i="26"/>
  <c r="J121" i="26"/>
  <c r="I121" i="26"/>
  <c r="H121" i="26"/>
  <c r="U120" i="26"/>
  <c r="T120" i="26"/>
  <c r="K120" i="26"/>
  <c r="J120" i="26"/>
  <c r="I120" i="26"/>
  <c r="H120" i="26"/>
  <c r="U119" i="26"/>
  <c r="T119" i="26"/>
  <c r="K119" i="26"/>
  <c r="J119" i="26"/>
  <c r="I119" i="26"/>
  <c r="H119" i="26"/>
  <c r="U118" i="26"/>
  <c r="T118" i="26"/>
  <c r="K118" i="26"/>
  <c r="J118" i="26"/>
  <c r="I118" i="26"/>
  <c r="H118" i="26"/>
  <c r="U117" i="26"/>
  <c r="T117" i="26"/>
  <c r="K117" i="26"/>
  <c r="J117" i="26"/>
  <c r="I117" i="26"/>
  <c r="H117" i="26"/>
  <c r="U116" i="26"/>
  <c r="T116" i="26"/>
  <c r="K116" i="26"/>
  <c r="J116" i="26"/>
  <c r="I116" i="26"/>
  <c r="H116" i="26"/>
  <c r="U115" i="26"/>
  <c r="T115" i="26"/>
  <c r="K115" i="26"/>
  <c r="J115" i="26"/>
  <c r="I115" i="26"/>
  <c r="H115" i="26"/>
  <c r="U114" i="26"/>
  <c r="T114" i="26"/>
  <c r="K114" i="26"/>
  <c r="J114" i="26"/>
  <c r="I114" i="26"/>
  <c r="H114" i="26"/>
  <c r="U113" i="26"/>
  <c r="T113" i="26"/>
  <c r="K113" i="26"/>
  <c r="J113" i="26"/>
  <c r="I113" i="26"/>
  <c r="H113" i="26"/>
  <c r="U112" i="26"/>
  <c r="T112" i="26"/>
  <c r="K112" i="26"/>
  <c r="J112" i="26"/>
  <c r="I112" i="26"/>
  <c r="H112" i="26"/>
  <c r="U111" i="26"/>
  <c r="T111" i="26"/>
  <c r="K111" i="26"/>
  <c r="J111" i="26"/>
  <c r="I111" i="26"/>
  <c r="H111" i="26"/>
  <c r="U110" i="26"/>
  <c r="T110" i="26"/>
  <c r="K110" i="26"/>
  <c r="J110" i="26"/>
  <c r="I110" i="26"/>
  <c r="H110" i="26"/>
  <c r="U109" i="26"/>
  <c r="T109" i="26"/>
  <c r="K109" i="26"/>
  <c r="J109" i="26"/>
  <c r="I109" i="26"/>
  <c r="H109" i="26"/>
  <c r="U108" i="26"/>
  <c r="T108" i="26"/>
  <c r="K108" i="26"/>
  <c r="J108" i="26"/>
  <c r="I108" i="26"/>
  <c r="H108" i="26"/>
  <c r="U107" i="26"/>
  <c r="T107" i="26"/>
  <c r="K107" i="26"/>
  <c r="J107" i="26"/>
  <c r="I107" i="26"/>
  <c r="H107" i="26"/>
  <c r="U106" i="26"/>
  <c r="T106" i="26"/>
  <c r="K106" i="26"/>
  <c r="J106" i="26"/>
  <c r="I106" i="26"/>
  <c r="H106" i="26"/>
  <c r="U105" i="26"/>
  <c r="T105" i="26"/>
  <c r="K105" i="26"/>
  <c r="J105" i="26"/>
  <c r="I105" i="26"/>
  <c r="H105" i="26"/>
  <c r="U104" i="26"/>
  <c r="T104" i="26"/>
  <c r="K104" i="26"/>
  <c r="J104" i="26"/>
  <c r="I104" i="26"/>
  <c r="H104" i="26"/>
  <c r="U103" i="26"/>
  <c r="T103" i="26"/>
  <c r="K103" i="26"/>
  <c r="J103" i="26"/>
  <c r="I103" i="26"/>
  <c r="H103" i="26"/>
  <c r="U102" i="26"/>
  <c r="T102" i="26"/>
  <c r="K102" i="26"/>
  <c r="J102" i="26"/>
  <c r="I102" i="26"/>
  <c r="H102" i="26"/>
  <c r="U101" i="26"/>
  <c r="T101" i="26"/>
  <c r="K101" i="26"/>
  <c r="J101" i="26"/>
  <c r="I101" i="26"/>
  <c r="H101" i="26"/>
  <c r="U100" i="26"/>
  <c r="T100" i="26"/>
  <c r="K100" i="26"/>
  <c r="J100" i="26"/>
  <c r="I100" i="26"/>
  <c r="H100" i="26"/>
  <c r="U99" i="26"/>
  <c r="T99" i="26"/>
  <c r="K99" i="26"/>
  <c r="J99" i="26"/>
  <c r="I99" i="26"/>
  <c r="H99" i="26"/>
  <c r="U98" i="26"/>
  <c r="T98" i="26"/>
  <c r="K98" i="26"/>
  <c r="J98" i="26"/>
  <c r="I98" i="26"/>
  <c r="H98" i="26"/>
  <c r="U97" i="26"/>
  <c r="T97" i="26"/>
  <c r="K97" i="26"/>
  <c r="J97" i="26"/>
  <c r="I97" i="26"/>
  <c r="H97" i="26"/>
  <c r="U96" i="26"/>
  <c r="T96" i="26"/>
  <c r="K96" i="26"/>
  <c r="J96" i="26"/>
  <c r="I96" i="26"/>
  <c r="H96" i="26"/>
  <c r="U95" i="26"/>
  <c r="T95" i="26"/>
  <c r="K95" i="26"/>
  <c r="J95" i="26"/>
  <c r="I95" i="26"/>
  <c r="H95" i="26"/>
  <c r="U94" i="26"/>
  <c r="T94" i="26"/>
  <c r="K94" i="26"/>
  <c r="J94" i="26"/>
  <c r="I94" i="26"/>
  <c r="H94" i="26"/>
  <c r="U93" i="26"/>
  <c r="T93" i="26"/>
  <c r="K93" i="26"/>
  <c r="J93" i="26"/>
  <c r="I93" i="26"/>
  <c r="H93" i="26"/>
  <c r="U92" i="26"/>
  <c r="T92" i="26"/>
  <c r="K92" i="26"/>
  <c r="J92" i="26"/>
  <c r="I92" i="26"/>
  <c r="H92" i="26"/>
  <c r="U91" i="26"/>
  <c r="T91" i="26"/>
  <c r="K91" i="26"/>
  <c r="J91" i="26"/>
  <c r="I91" i="26"/>
  <c r="H91" i="26"/>
  <c r="U90" i="26"/>
  <c r="T90" i="26"/>
  <c r="K90" i="26"/>
  <c r="J90" i="26"/>
  <c r="I90" i="26"/>
  <c r="H90" i="26"/>
  <c r="U89" i="26"/>
  <c r="T89" i="26"/>
  <c r="K89" i="26"/>
  <c r="J89" i="26"/>
  <c r="I89" i="26"/>
  <c r="H89" i="26"/>
  <c r="U88" i="26"/>
  <c r="T88" i="26"/>
  <c r="K88" i="26"/>
  <c r="J88" i="26"/>
  <c r="I88" i="26"/>
  <c r="H88" i="26"/>
  <c r="U87" i="26"/>
  <c r="T87" i="26"/>
  <c r="K87" i="26"/>
  <c r="J87" i="26"/>
  <c r="I87" i="26"/>
  <c r="H87" i="26"/>
  <c r="U86" i="26"/>
  <c r="T86" i="26"/>
  <c r="K86" i="26"/>
  <c r="J86" i="26"/>
  <c r="I86" i="26"/>
  <c r="H86" i="26"/>
  <c r="U85" i="26"/>
  <c r="T85" i="26"/>
  <c r="K85" i="26"/>
  <c r="J85" i="26"/>
  <c r="I85" i="26"/>
  <c r="H85" i="26"/>
  <c r="U84" i="26"/>
  <c r="T84" i="26"/>
  <c r="K84" i="26"/>
  <c r="J84" i="26"/>
  <c r="I84" i="26"/>
  <c r="H84" i="26"/>
  <c r="U83" i="26"/>
  <c r="T83" i="26"/>
  <c r="K83" i="26"/>
  <c r="J83" i="26"/>
  <c r="I83" i="26"/>
  <c r="H83" i="26"/>
  <c r="U82" i="26"/>
  <c r="T82" i="26"/>
  <c r="K82" i="26"/>
  <c r="J82" i="26"/>
  <c r="I82" i="26"/>
  <c r="H82" i="26"/>
  <c r="U81" i="26"/>
  <c r="T81" i="26"/>
  <c r="K81" i="26"/>
  <c r="J81" i="26"/>
  <c r="I81" i="26"/>
  <c r="H81" i="26"/>
  <c r="U80" i="26"/>
  <c r="T80" i="26"/>
  <c r="K80" i="26"/>
  <c r="J80" i="26"/>
  <c r="I80" i="26"/>
  <c r="H80" i="26"/>
  <c r="U79" i="26"/>
  <c r="T79" i="26"/>
  <c r="K79" i="26"/>
  <c r="J79" i="26"/>
  <c r="I79" i="26"/>
  <c r="H79" i="26"/>
  <c r="U78" i="26"/>
  <c r="T78" i="26"/>
  <c r="K78" i="26"/>
  <c r="J78" i="26"/>
  <c r="I78" i="26"/>
  <c r="H78" i="26"/>
  <c r="U77" i="26"/>
  <c r="T77" i="26"/>
  <c r="K77" i="26"/>
  <c r="J77" i="26"/>
  <c r="I77" i="26"/>
  <c r="H77" i="26"/>
  <c r="U76" i="26"/>
  <c r="T76" i="26"/>
  <c r="K76" i="26"/>
  <c r="J76" i="26"/>
  <c r="I76" i="26"/>
  <c r="H76" i="26"/>
  <c r="U75" i="26"/>
  <c r="T75" i="26"/>
  <c r="K75" i="26"/>
  <c r="J75" i="26"/>
  <c r="I75" i="26"/>
  <c r="H75" i="26"/>
  <c r="U74" i="26"/>
  <c r="T74" i="26"/>
  <c r="K74" i="26"/>
  <c r="J74" i="26"/>
  <c r="I74" i="26"/>
  <c r="H74" i="26"/>
  <c r="U73" i="26"/>
  <c r="T73" i="26"/>
  <c r="K73" i="26"/>
  <c r="J73" i="26"/>
  <c r="I73" i="26"/>
  <c r="H73" i="26"/>
  <c r="U72" i="26"/>
  <c r="T72" i="26"/>
  <c r="K72" i="26"/>
  <c r="J72" i="26"/>
  <c r="I72" i="26"/>
  <c r="H72" i="26"/>
  <c r="U71" i="26"/>
  <c r="T71" i="26"/>
  <c r="K71" i="26"/>
  <c r="J71" i="26"/>
  <c r="I71" i="26"/>
  <c r="H71" i="26"/>
  <c r="U70" i="26"/>
  <c r="T70" i="26"/>
  <c r="K70" i="26"/>
  <c r="J70" i="26"/>
  <c r="I70" i="26"/>
  <c r="H70" i="26"/>
  <c r="U69" i="26"/>
  <c r="T69" i="26"/>
  <c r="K69" i="26"/>
  <c r="J69" i="26"/>
  <c r="AH254" i="26"/>
  <c r="AG254" i="26"/>
  <c r="AF254" i="26"/>
  <c r="AE254" i="26"/>
  <c r="AD254" i="26"/>
  <c r="AC254" i="26"/>
  <c r="Z254" i="26"/>
  <c r="Y254" i="26"/>
  <c r="AH253" i="26"/>
  <c r="AG253" i="26"/>
  <c r="AF253" i="26"/>
  <c r="AE253" i="26"/>
  <c r="AD253" i="26"/>
  <c r="AC253" i="26"/>
  <c r="Z253" i="26"/>
  <c r="Y253" i="26"/>
  <c r="AH252" i="26"/>
  <c r="AG252" i="26"/>
  <c r="AF252" i="26"/>
  <c r="AE252" i="26"/>
  <c r="AD252" i="26"/>
  <c r="AC252" i="26"/>
  <c r="Z252" i="26"/>
  <c r="Y252" i="26"/>
  <c r="AH251" i="26"/>
  <c r="AG251" i="26"/>
  <c r="AF251" i="26"/>
  <c r="AE251" i="26"/>
  <c r="AD251" i="26"/>
  <c r="AC251" i="26"/>
  <c r="Z251" i="26"/>
  <c r="Y251" i="26"/>
  <c r="AH250" i="26"/>
  <c r="AG250" i="26"/>
  <c r="AF250" i="26"/>
  <c r="AE250" i="26"/>
  <c r="AD250" i="26"/>
  <c r="AC250" i="26"/>
  <c r="Z250" i="26"/>
  <c r="Y250" i="26"/>
  <c r="AH249" i="26"/>
  <c r="AG249" i="26"/>
  <c r="AF249" i="26"/>
  <c r="AE249" i="26"/>
  <c r="AD249" i="26"/>
  <c r="AC249" i="26"/>
  <c r="Z249" i="26"/>
  <c r="Y249" i="26"/>
  <c r="AH248" i="26"/>
  <c r="AG248" i="26"/>
  <c r="AF248" i="26"/>
  <c r="AE248" i="26"/>
  <c r="AD248" i="26"/>
  <c r="AC248" i="26"/>
  <c r="Z248" i="26"/>
  <c r="Y248" i="26"/>
  <c r="AH247" i="26"/>
  <c r="AG247" i="26"/>
  <c r="AF247" i="26"/>
  <c r="AE247" i="26"/>
  <c r="AD247" i="26"/>
  <c r="AC247" i="26"/>
  <c r="Z247" i="26"/>
  <c r="Y247" i="26"/>
  <c r="AH246" i="26"/>
  <c r="AG246" i="26"/>
  <c r="AF246" i="26"/>
  <c r="AE246" i="26"/>
  <c r="AD246" i="26"/>
  <c r="AC246" i="26"/>
  <c r="Z246" i="26"/>
  <c r="Y246" i="26"/>
  <c r="AH245" i="26"/>
  <c r="AG245" i="26"/>
  <c r="AF245" i="26"/>
  <c r="AE245" i="26"/>
  <c r="AD245" i="26"/>
  <c r="AC245" i="26"/>
  <c r="Z245" i="26"/>
  <c r="Y245" i="26"/>
  <c r="AH244" i="26"/>
  <c r="AG244" i="26"/>
  <c r="AF244" i="26"/>
  <c r="AE244" i="26"/>
  <c r="AD244" i="26"/>
  <c r="AC244" i="26"/>
  <c r="Z244" i="26"/>
  <c r="Y244" i="26"/>
  <c r="AH243" i="26"/>
  <c r="AG243" i="26"/>
  <c r="AF243" i="26"/>
  <c r="AE243" i="26"/>
  <c r="AD243" i="26"/>
  <c r="AC243" i="26"/>
  <c r="Z243" i="26"/>
  <c r="Y243" i="26"/>
  <c r="AH242" i="26"/>
  <c r="AG242" i="26"/>
  <c r="AF242" i="26"/>
  <c r="AE242" i="26"/>
  <c r="AD242" i="26"/>
  <c r="AC242" i="26"/>
  <c r="Z242" i="26"/>
  <c r="Y242" i="26"/>
  <c r="AH241" i="26"/>
  <c r="AG241" i="26"/>
  <c r="AF241" i="26"/>
  <c r="AE241" i="26"/>
  <c r="AD241" i="26"/>
  <c r="AC241" i="26"/>
  <c r="Z241" i="26"/>
  <c r="Y241" i="26"/>
  <c r="AH240" i="26"/>
  <c r="AG240" i="26"/>
  <c r="AF240" i="26"/>
  <c r="AE240" i="26"/>
  <c r="AD240" i="26"/>
  <c r="AC240" i="26"/>
  <c r="Z240" i="26"/>
  <c r="Y240" i="26"/>
  <c r="AH239" i="26"/>
  <c r="AG239" i="26"/>
  <c r="AF239" i="26"/>
  <c r="AE239" i="26"/>
  <c r="AD239" i="26"/>
  <c r="AC239" i="26"/>
  <c r="Z239" i="26"/>
  <c r="Y239" i="26"/>
  <c r="AH238" i="26"/>
  <c r="AG238" i="26"/>
  <c r="AF238" i="26"/>
  <c r="AE238" i="26"/>
  <c r="AD238" i="26"/>
  <c r="AC238" i="26"/>
  <c r="Z238" i="26"/>
  <c r="Y238" i="26"/>
  <c r="AH237" i="26"/>
  <c r="AG237" i="26"/>
  <c r="AF237" i="26"/>
  <c r="AE237" i="26"/>
  <c r="AD237" i="26"/>
  <c r="AC237" i="26"/>
  <c r="Z237" i="26"/>
  <c r="Y237" i="26"/>
  <c r="AH236" i="26"/>
  <c r="AG236" i="26"/>
  <c r="AF236" i="26"/>
  <c r="AE236" i="26"/>
  <c r="AD236" i="26"/>
  <c r="AC236" i="26"/>
  <c r="Z236" i="26"/>
  <c r="Y236" i="26"/>
  <c r="AH235" i="26"/>
  <c r="AG235" i="26"/>
  <c r="AF235" i="26"/>
  <c r="AE235" i="26"/>
  <c r="AD235" i="26"/>
  <c r="AC235" i="26"/>
  <c r="Z235" i="26"/>
  <c r="Y235" i="26"/>
  <c r="AH234" i="26"/>
  <c r="AG234" i="26"/>
  <c r="AF234" i="26"/>
  <c r="AE234" i="26"/>
  <c r="AD234" i="26"/>
  <c r="AC234" i="26"/>
  <c r="Z234" i="26"/>
  <c r="Y234" i="26"/>
  <c r="AH233" i="26"/>
  <c r="AG233" i="26"/>
  <c r="AF233" i="26"/>
  <c r="AE233" i="26"/>
  <c r="AD233" i="26"/>
  <c r="AC233" i="26"/>
  <c r="Z233" i="26"/>
  <c r="Y233" i="26"/>
  <c r="AH232" i="26"/>
  <c r="AG232" i="26"/>
  <c r="AF232" i="26"/>
  <c r="AE232" i="26"/>
  <c r="AD232" i="26"/>
  <c r="AC232" i="26"/>
  <c r="Z232" i="26"/>
  <c r="Y232" i="26"/>
  <c r="AH231" i="26"/>
  <c r="AG231" i="26"/>
  <c r="AF231" i="26"/>
  <c r="AE231" i="26"/>
  <c r="AD231" i="26"/>
  <c r="AC231" i="26"/>
  <c r="Z231" i="26"/>
  <c r="Y231" i="26"/>
  <c r="AH230" i="26"/>
  <c r="AG230" i="26"/>
  <c r="AF230" i="26"/>
  <c r="AE230" i="26"/>
  <c r="AD230" i="26"/>
  <c r="AC230" i="26"/>
  <c r="Z230" i="26"/>
  <c r="Y230" i="26"/>
  <c r="AH229" i="26"/>
  <c r="AG229" i="26"/>
  <c r="AF229" i="26"/>
  <c r="AE229" i="26"/>
  <c r="AD229" i="26"/>
  <c r="AC229" i="26"/>
  <c r="Z229" i="26"/>
  <c r="Y229" i="26"/>
  <c r="AH228" i="26"/>
  <c r="AG228" i="26"/>
  <c r="AF228" i="26"/>
  <c r="AE228" i="26"/>
  <c r="AD228" i="26"/>
  <c r="AC228" i="26"/>
  <c r="Z228" i="26"/>
  <c r="Y228" i="26"/>
  <c r="AH227" i="26"/>
  <c r="AG227" i="26"/>
  <c r="AF227" i="26"/>
  <c r="AE227" i="26"/>
  <c r="AD227" i="26"/>
  <c r="AC227" i="26"/>
  <c r="Z227" i="26"/>
  <c r="Y227" i="26"/>
  <c r="AH226" i="26"/>
  <c r="AG226" i="26"/>
  <c r="AF226" i="26"/>
  <c r="AE226" i="26"/>
  <c r="AD226" i="26"/>
  <c r="AC226" i="26"/>
  <c r="Z226" i="26"/>
  <c r="Y226" i="26"/>
  <c r="AH225" i="26"/>
  <c r="AG225" i="26"/>
  <c r="AF225" i="26"/>
  <c r="AE225" i="26"/>
  <c r="AD225" i="26"/>
  <c r="AC225" i="26"/>
  <c r="Z225" i="26"/>
  <c r="Y225" i="26"/>
  <c r="AH224" i="26"/>
  <c r="AG224" i="26"/>
  <c r="AF224" i="26"/>
  <c r="AE224" i="26"/>
  <c r="AD224" i="26"/>
  <c r="AC224" i="26"/>
  <c r="Z224" i="26"/>
  <c r="Y224" i="26"/>
  <c r="AH223" i="26"/>
  <c r="AG223" i="26"/>
  <c r="AF223" i="26"/>
  <c r="AE223" i="26"/>
  <c r="AD223" i="26"/>
  <c r="AC223" i="26"/>
  <c r="Z223" i="26"/>
  <c r="Y223" i="26"/>
  <c r="AH222" i="26"/>
  <c r="AG222" i="26"/>
  <c r="AF222" i="26"/>
  <c r="AE222" i="26"/>
  <c r="AD222" i="26"/>
  <c r="AC222" i="26"/>
  <c r="Z222" i="26"/>
  <c r="Y222" i="26"/>
  <c r="AH221" i="26"/>
  <c r="AG221" i="26"/>
  <c r="AF221" i="26"/>
  <c r="AE221" i="26"/>
  <c r="AD221" i="26"/>
  <c r="AC221" i="26"/>
  <c r="Z221" i="26"/>
  <c r="Y221" i="26"/>
  <c r="AH220" i="26"/>
  <c r="AG220" i="26"/>
  <c r="AF220" i="26"/>
  <c r="AE220" i="26"/>
  <c r="AD220" i="26"/>
  <c r="AC220" i="26"/>
  <c r="Z220" i="26"/>
  <c r="Y220" i="26"/>
  <c r="AH219" i="26"/>
  <c r="AG219" i="26"/>
  <c r="AF219" i="26"/>
  <c r="AE219" i="26"/>
  <c r="AD219" i="26"/>
  <c r="AC219" i="26"/>
  <c r="Z219" i="26"/>
  <c r="Y219" i="26"/>
  <c r="AH218" i="26"/>
  <c r="AG218" i="26"/>
  <c r="AF218" i="26"/>
  <c r="AE218" i="26"/>
  <c r="AD218" i="26"/>
  <c r="AC218" i="26"/>
  <c r="Z218" i="26"/>
  <c r="Y218" i="26"/>
  <c r="AH217" i="26"/>
  <c r="AG217" i="26"/>
  <c r="AF217" i="26"/>
  <c r="AE217" i="26"/>
  <c r="AD217" i="26"/>
  <c r="AC217" i="26"/>
  <c r="Z217" i="26"/>
  <c r="Y217" i="26"/>
  <c r="AH216" i="26"/>
  <c r="AG216" i="26"/>
  <c r="AF216" i="26"/>
  <c r="AE216" i="26"/>
  <c r="AD216" i="26"/>
  <c r="AC216" i="26"/>
  <c r="Z216" i="26"/>
  <c r="Y216" i="26"/>
  <c r="AH215" i="26"/>
  <c r="AG215" i="26"/>
  <c r="AF215" i="26"/>
  <c r="AE215" i="26"/>
  <c r="AD215" i="26"/>
  <c r="AC215" i="26"/>
  <c r="Z215" i="26"/>
  <c r="Y215" i="26"/>
  <c r="AH214" i="26"/>
  <c r="AG214" i="26"/>
  <c r="AF214" i="26"/>
  <c r="AE214" i="26"/>
  <c r="AD214" i="26"/>
  <c r="AC214" i="26"/>
  <c r="Z214" i="26"/>
  <c r="Y214" i="26"/>
  <c r="AH213" i="26"/>
  <c r="AG213" i="26"/>
  <c r="AF213" i="26"/>
  <c r="AE213" i="26"/>
  <c r="AD213" i="26"/>
  <c r="AC213" i="26"/>
  <c r="Z213" i="26"/>
  <c r="Y213" i="26"/>
  <c r="AH212" i="26"/>
  <c r="AG212" i="26"/>
  <c r="AF212" i="26"/>
  <c r="AE212" i="26"/>
  <c r="AD212" i="26"/>
  <c r="AC212" i="26"/>
  <c r="Z212" i="26"/>
  <c r="Y212" i="26"/>
  <c r="AH211" i="26"/>
  <c r="AG211" i="26"/>
  <c r="AF211" i="26"/>
  <c r="AE211" i="26"/>
  <c r="AD211" i="26"/>
  <c r="AC211" i="26"/>
  <c r="Z211" i="26"/>
  <c r="Y211" i="26"/>
  <c r="AH210" i="26"/>
  <c r="AG210" i="26"/>
  <c r="AF210" i="26"/>
  <c r="AE210" i="26"/>
  <c r="AD210" i="26"/>
  <c r="AC210" i="26"/>
  <c r="Z210" i="26"/>
  <c r="Y210" i="26"/>
  <c r="AH209" i="26"/>
  <c r="AG209" i="26"/>
  <c r="AF209" i="26"/>
  <c r="AE209" i="26"/>
  <c r="AD209" i="26"/>
  <c r="AC209" i="26"/>
  <c r="Z209" i="26"/>
  <c r="Y209" i="26"/>
  <c r="AH208" i="26"/>
  <c r="AG208" i="26"/>
  <c r="AF208" i="26"/>
  <c r="AE208" i="26"/>
  <c r="AD208" i="26"/>
  <c r="AC208" i="26"/>
  <c r="Z208" i="26"/>
  <c r="Y208" i="26"/>
  <c r="AH207" i="26"/>
  <c r="AG207" i="26"/>
  <c r="AF207" i="26"/>
  <c r="AE207" i="26"/>
  <c r="AD207" i="26"/>
  <c r="AC207" i="26"/>
  <c r="Z207" i="26"/>
  <c r="Y207" i="26"/>
  <c r="AH206" i="26"/>
  <c r="AG206" i="26"/>
  <c r="AF206" i="26"/>
  <c r="AE206" i="26"/>
  <c r="AD206" i="26"/>
  <c r="AC206" i="26"/>
  <c r="Z206" i="26"/>
  <c r="Y206" i="26"/>
  <c r="AH205" i="26"/>
  <c r="AG205" i="26"/>
  <c r="AF205" i="26"/>
  <c r="AE205" i="26"/>
  <c r="AD205" i="26"/>
  <c r="AC205" i="26"/>
  <c r="Z205" i="26"/>
  <c r="Y205" i="26"/>
  <c r="AH204" i="26"/>
  <c r="AG204" i="26"/>
  <c r="AF204" i="26"/>
  <c r="AE204" i="26"/>
  <c r="AD204" i="26"/>
  <c r="AC204" i="26"/>
  <c r="Z204" i="26"/>
  <c r="Y204" i="26"/>
  <c r="AH203" i="26"/>
  <c r="AG203" i="26"/>
  <c r="AF203" i="26"/>
  <c r="AE203" i="26"/>
  <c r="AD203" i="26"/>
  <c r="AC203" i="26"/>
  <c r="Z203" i="26"/>
  <c r="Y203" i="26"/>
  <c r="AH202" i="26"/>
  <c r="AG202" i="26"/>
  <c r="AF202" i="26"/>
  <c r="AE202" i="26"/>
  <c r="AD202" i="26"/>
  <c r="AC202" i="26"/>
  <c r="Z202" i="26"/>
  <c r="Y202" i="26"/>
  <c r="AH201" i="26"/>
  <c r="AG201" i="26"/>
  <c r="AF201" i="26"/>
  <c r="AE201" i="26"/>
  <c r="AD201" i="26"/>
  <c r="AC201" i="26"/>
  <c r="Z201" i="26"/>
  <c r="Y201" i="26"/>
  <c r="AH200" i="26"/>
  <c r="AG200" i="26"/>
  <c r="AF200" i="26"/>
  <c r="AE200" i="26"/>
  <c r="AD200" i="26"/>
  <c r="AC200" i="26"/>
  <c r="Z200" i="26"/>
  <c r="Y200" i="26"/>
  <c r="AH199" i="26"/>
  <c r="AG199" i="26"/>
  <c r="AF199" i="26"/>
  <c r="AE199" i="26"/>
  <c r="AD199" i="26"/>
  <c r="AC199" i="26"/>
  <c r="Z199" i="26"/>
  <c r="Y199" i="26"/>
  <c r="AH198" i="26"/>
  <c r="AG198" i="26"/>
  <c r="AF198" i="26"/>
  <c r="AE198" i="26"/>
  <c r="AD198" i="26"/>
  <c r="AC198" i="26"/>
  <c r="Z198" i="26"/>
  <c r="Y198" i="26"/>
  <c r="AH197" i="26"/>
  <c r="AG197" i="26"/>
  <c r="AF197" i="26"/>
  <c r="AE197" i="26"/>
  <c r="AD197" i="26"/>
  <c r="AC197" i="26"/>
  <c r="Z197" i="26"/>
  <c r="Y197" i="26"/>
  <c r="AH196" i="26"/>
  <c r="AG196" i="26"/>
  <c r="AF196" i="26"/>
  <c r="AE196" i="26"/>
  <c r="AD196" i="26"/>
  <c r="AC196" i="26"/>
  <c r="Z196" i="26"/>
  <c r="Y196" i="26"/>
  <c r="AH195" i="26"/>
  <c r="AG195" i="26"/>
  <c r="AF195" i="26"/>
  <c r="AE195" i="26"/>
  <c r="AD195" i="26"/>
  <c r="AC195" i="26"/>
  <c r="Z195" i="26"/>
  <c r="Y195" i="26"/>
  <c r="AH194" i="26"/>
  <c r="AG194" i="26"/>
  <c r="AF194" i="26"/>
  <c r="AE194" i="26"/>
  <c r="AD194" i="26"/>
  <c r="AC194" i="26"/>
  <c r="Z194" i="26"/>
  <c r="Y194" i="26"/>
  <c r="AH193" i="26"/>
  <c r="AG193" i="26"/>
  <c r="AF193" i="26"/>
  <c r="AE193" i="26"/>
  <c r="AD193" i="26"/>
  <c r="AC193" i="26"/>
  <c r="Z193" i="26"/>
  <c r="Y193" i="26"/>
  <c r="AH192" i="26"/>
  <c r="AG192" i="26"/>
  <c r="AF192" i="26"/>
  <c r="AE192" i="26"/>
  <c r="AD192" i="26"/>
  <c r="AC192" i="26"/>
  <c r="Z192" i="26"/>
  <c r="Y192" i="26"/>
  <c r="AH191" i="26"/>
  <c r="AG191" i="26"/>
  <c r="AF191" i="26"/>
  <c r="AE191" i="26"/>
  <c r="AD191" i="26"/>
  <c r="AC191" i="26"/>
  <c r="Z191" i="26"/>
  <c r="Y191" i="26"/>
  <c r="AH190" i="26"/>
  <c r="AG190" i="26"/>
  <c r="AF190" i="26"/>
  <c r="AE190" i="26"/>
  <c r="AD190" i="26"/>
  <c r="AC190" i="26"/>
  <c r="Z190" i="26"/>
  <c r="Y190" i="26"/>
  <c r="AH189" i="26"/>
  <c r="AG189" i="26"/>
  <c r="AF189" i="26"/>
  <c r="AE189" i="26"/>
  <c r="AD189" i="26"/>
  <c r="AC189" i="26"/>
  <c r="Z189" i="26"/>
  <c r="Y189" i="26"/>
  <c r="AH188" i="26"/>
  <c r="AG188" i="26"/>
  <c r="AF188" i="26"/>
  <c r="AE188" i="26"/>
  <c r="AD188" i="26"/>
  <c r="AC188" i="26"/>
  <c r="Z188" i="26"/>
  <c r="Y188" i="26"/>
  <c r="AH187" i="26"/>
  <c r="AG187" i="26"/>
  <c r="AF187" i="26"/>
  <c r="AE187" i="26"/>
  <c r="AD187" i="26"/>
  <c r="AC187" i="26"/>
  <c r="Z187" i="26"/>
  <c r="Y187" i="26"/>
  <c r="AH186" i="26"/>
  <c r="AG186" i="26"/>
  <c r="AF186" i="26"/>
  <c r="AE186" i="26"/>
  <c r="AD186" i="26"/>
  <c r="AC186" i="26"/>
  <c r="Z186" i="26"/>
  <c r="Y186" i="26"/>
  <c r="AH185" i="26"/>
  <c r="AG185" i="26"/>
  <c r="AF185" i="26"/>
  <c r="AE185" i="26"/>
  <c r="AD185" i="26"/>
  <c r="AC185" i="26"/>
  <c r="Z185" i="26"/>
  <c r="Y185" i="26"/>
  <c r="AH184" i="26"/>
  <c r="AG184" i="26"/>
  <c r="AF184" i="26"/>
  <c r="AE184" i="26"/>
  <c r="AD184" i="26"/>
  <c r="AC184" i="26"/>
  <c r="Z184" i="26"/>
  <c r="Y184" i="26"/>
  <c r="AH183" i="26"/>
  <c r="AG183" i="26"/>
  <c r="AF183" i="26"/>
  <c r="AE183" i="26"/>
  <c r="AD183" i="26"/>
  <c r="AC183" i="26"/>
  <c r="Z183" i="26"/>
  <c r="Y183" i="26"/>
  <c r="AH182" i="26"/>
  <c r="AG182" i="26"/>
  <c r="AF182" i="26"/>
  <c r="AE182" i="26"/>
  <c r="AD182" i="26"/>
  <c r="AC182" i="26"/>
  <c r="Z182" i="26"/>
  <c r="Y182" i="26"/>
  <c r="AH181" i="26"/>
  <c r="AG181" i="26"/>
  <c r="AF181" i="26"/>
  <c r="AE181" i="26"/>
  <c r="AD181" i="26"/>
  <c r="AC181" i="26"/>
  <c r="Z181" i="26"/>
  <c r="Y181" i="26"/>
  <c r="AH180" i="26"/>
  <c r="AG180" i="26"/>
  <c r="AF180" i="26"/>
  <c r="AE180" i="26"/>
  <c r="AD180" i="26"/>
  <c r="AC180" i="26"/>
  <c r="Z180" i="26"/>
  <c r="Y180" i="26"/>
  <c r="AH179" i="26"/>
  <c r="AG179" i="26"/>
  <c r="AF179" i="26"/>
  <c r="AE179" i="26"/>
  <c r="AD179" i="26"/>
  <c r="AC179" i="26"/>
  <c r="Z179" i="26"/>
  <c r="Y179" i="26"/>
  <c r="AH178" i="26"/>
  <c r="AG178" i="26"/>
  <c r="AF178" i="26"/>
  <c r="AE178" i="26"/>
  <c r="AD178" i="26"/>
  <c r="AC178" i="26"/>
  <c r="Z178" i="26"/>
  <c r="Y178" i="26"/>
  <c r="AH177" i="26"/>
  <c r="AG177" i="26"/>
  <c r="AF177" i="26"/>
  <c r="AE177" i="26"/>
  <c r="AD177" i="26"/>
  <c r="AC177" i="26"/>
  <c r="Z177" i="26"/>
  <c r="Y177" i="26"/>
  <c r="AH176" i="26"/>
  <c r="AG176" i="26"/>
  <c r="AF176" i="26"/>
  <c r="AE176" i="26"/>
  <c r="AD176" i="26"/>
  <c r="AC176" i="26"/>
  <c r="Z176" i="26"/>
  <c r="Y176" i="26"/>
  <c r="AH175" i="26"/>
  <c r="AG175" i="26"/>
  <c r="AF175" i="26"/>
  <c r="AE175" i="26"/>
  <c r="AD175" i="26"/>
  <c r="AC175" i="26"/>
  <c r="Z175" i="26"/>
  <c r="Y175" i="26"/>
  <c r="AH174" i="26"/>
  <c r="AG174" i="26"/>
  <c r="AF174" i="26"/>
  <c r="AE174" i="26"/>
  <c r="AD174" i="26"/>
  <c r="AC174" i="26"/>
  <c r="Z174" i="26"/>
  <c r="Y174" i="26"/>
  <c r="AH173" i="26"/>
  <c r="AG173" i="26"/>
  <c r="AF173" i="26"/>
  <c r="AE173" i="26"/>
  <c r="AD173" i="26"/>
  <c r="AC173" i="26"/>
  <c r="Z173" i="26"/>
  <c r="Y173" i="26"/>
  <c r="AH172" i="26"/>
  <c r="AG172" i="26"/>
  <c r="AF172" i="26"/>
  <c r="AE172" i="26"/>
  <c r="AD172" i="26"/>
  <c r="AC172" i="26"/>
  <c r="Z172" i="26"/>
  <c r="Y172" i="26"/>
  <c r="AH171" i="26"/>
  <c r="AG171" i="26"/>
  <c r="AF171" i="26"/>
  <c r="AE171" i="26"/>
  <c r="AD171" i="26"/>
  <c r="AC171" i="26"/>
  <c r="Z171" i="26"/>
  <c r="Y171" i="26"/>
  <c r="AH170" i="26"/>
  <c r="AG170" i="26"/>
  <c r="AF170" i="26"/>
  <c r="AE170" i="26"/>
  <c r="AD170" i="26"/>
  <c r="AC170" i="26"/>
  <c r="Z170" i="26"/>
  <c r="Y170" i="26"/>
  <c r="AH169" i="26"/>
  <c r="AG169" i="26"/>
  <c r="AF169" i="26"/>
  <c r="AE169" i="26"/>
  <c r="AD169" i="26"/>
  <c r="AC169" i="26"/>
  <c r="Z169" i="26"/>
  <c r="Y169" i="26"/>
  <c r="AH168" i="26"/>
  <c r="AG168" i="26"/>
  <c r="AF168" i="26"/>
  <c r="AE168" i="26"/>
  <c r="AD168" i="26"/>
  <c r="AC168" i="26"/>
  <c r="Z168" i="26"/>
  <c r="Y168" i="26"/>
  <c r="AH167" i="26"/>
  <c r="AG167" i="26"/>
  <c r="AF167" i="26"/>
  <c r="AE167" i="26"/>
  <c r="AD167" i="26"/>
  <c r="AC167" i="26"/>
  <c r="Z167" i="26"/>
  <c r="Y167" i="26"/>
  <c r="AH166" i="26"/>
  <c r="AG166" i="26"/>
  <c r="AF166" i="26"/>
  <c r="AE166" i="26"/>
  <c r="AD166" i="26"/>
  <c r="AC166" i="26"/>
  <c r="Z166" i="26"/>
  <c r="Y166" i="26"/>
  <c r="AH165" i="26"/>
  <c r="AG165" i="26"/>
  <c r="AF165" i="26"/>
  <c r="AE165" i="26"/>
  <c r="AD165" i="26"/>
  <c r="AC165" i="26"/>
  <c r="Z165" i="26"/>
  <c r="Y165" i="26"/>
  <c r="AH164" i="26"/>
  <c r="AG164" i="26"/>
  <c r="AF164" i="26"/>
  <c r="AE164" i="26"/>
  <c r="AD164" i="26"/>
  <c r="AC164" i="26"/>
  <c r="Z164" i="26"/>
  <c r="Y164" i="26"/>
  <c r="AH163" i="26"/>
  <c r="AG163" i="26"/>
  <c r="AF163" i="26"/>
  <c r="AE163" i="26"/>
  <c r="AD163" i="26"/>
  <c r="AC163" i="26"/>
  <c r="Z163" i="26"/>
  <c r="Y163" i="26"/>
  <c r="AH162" i="26"/>
  <c r="AG162" i="26"/>
  <c r="AF162" i="26"/>
  <c r="AE162" i="26"/>
  <c r="AD162" i="26"/>
  <c r="AC162" i="26"/>
  <c r="Z162" i="26"/>
  <c r="Y162" i="26"/>
  <c r="AH161" i="26"/>
  <c r="AG161" i="26"/>
  <c r="AF161" i="26"/>
  <c r="AE161" i="26"/>
  <c r="AD161" i="26"/>
  <c r="AC161" i="26"/>
  <c r="Z161" i="26"/>
  <c r="Y161" i="26"/>
  <c r="AH160" i="26"/>
  <c r="AG160" i="26"/>
  <c r="AF160" i="26"/>
  <c r="AE160" i="26"/>
  <c r="AD160" i="26"/>
  <c r="AC160" i="26"/>
  <c r="Z160" i="26"/>
  <c r="Y160" i="26"/>
  <c r="AH159" i="26"/>
  <c r="AG159" i="26"/>
  <c r="AF159" i="26"/>
  <c r="AE159" i="26"/>
  <c r="AD159" i="26"/>
  <c r="AC159" i="26"/>
  <c r="Z159" i="26"/>
  <c r="Y159" i="26"/>
  <c r="AH158" i="26"/>
  <c r="AG158" i="26"/>
  <c r="AF158" i="26"/>
  <c r="AE158" i="26"/>
  <c r="AD158" i="26"/>
  <c r="AC158" i="26"/>
  <c r="Z158" i="26"/>
  <c r="Y158" i="26"/>
  <c r="AH157" i="26"/>
  <c r="AG157" i="26"/>
  <c r="AF157" i="26"/>
  <c r="AE157" i="26"/>
  <c r="AD157" i="26"/>
  <c r="AC157" i="26"/>
  <c r="Z157" i="26"/>
  <c r="Y157" i="26"/>
  <c r="AH156" i="26"/>
  <c r="AG156" i="26"/>
  <c r="AF156" i="26"/>
  <c r="AE156" i="26"/>
  <c r="AD156" i="26"/>
  <c r="AC156" i="26"/>
  <c r="Z156" i="26"/>
  <c r="Y156" i="26"/>
  <c r="AH155" i="26"/>
  <c r="AG155" i="26"/>
  <c r="AF155" i="26"/>
  <c r="AE155" i="26"/>
  <c r="AD155" i="26"/>
  <c r="AC155" i="26"/>
  <c r="Z155" i="26"/>
  <c r="Y155" i="26"/>
  <c r="AH154" i="26"/>
  <c r="AG154" i="26"/>
  <c r="AF154" i="26"/>
  <c r="AE154" i="26"/>
  <c r="AD154" i="26"/>
  <c r="AC154" i="26"/>
  <c r="Z154" i="26"/>
  <c r="Y154" i="26"/>
  <c r="AH153" i="26"/>
  <c r="AG153" i="26"/>
  <c r="AF153" i="26"/>
  <c r="AE153" i="26"/>
  <c r="AD153" i="26"/>
  <c r="AC153" i="26"/>
  <c r="Z153" i="26"/>
  <c r="Y153" i="26"/>
  <c r="AH152" i="26"/>
  <c r="AG152" i="26"/>
  <c r="AF152" i="26"/>
  <c r="AE152" i="26"/>
  <c r="AD152" i="26"/>
  <c r="AC152" i="26"/>
  <c r="Z152" i="26"/>
  <c r="Y152" i="26"/>
  <c r="AH151" i="26"/>
  <c r="AG151" i="26"/>
  <c r="AF151" i="26"/>
  <c r="AE151" i="26"/>
  <c r="AD151" i="26"/>
  <c r="AC151" i="26"/>
  <c r="Z151" i="26"/>
  <c r="Y151" i="26"/>
  <c r="AH150" i="26"/>
  <c r="AG150" i="26"/>
  <c r="AF150" i="26"/>
  <c r="AE150" i="26"/>
  <c r="AD150" i="26"/>
  <c r="AC150" i="26"/>
  <c r="Z150" i="26"/>
  <c r="Y150" i="26"/>
  <c r="AH149" i="26"/>
  <c r="AG149" i="26"/>
  <c r="AF149" i="26"/>
  <c r="AE149" i="26"/>
  <c r="AD149" i="26"/>
  <c r="AC149" i="26"/>
  <c r="Z149" i="26"/>
  <c r="Y149" i="26"/>
  <c r="AH148" i="26"/>
  <c r="AG148" i="26"/>
  <c r="AF148" i="26"/>
  <c r="AE148" i="26"/>
  <c r="AD148" i="26"/>
  <c r="AC148" i="26"/>
  <c r="Z148" i="26"/>
  <c r="Y148" i="26"/>
  <c r="AH147" i="26"/>
  <c r="AG147" i="26"/>
  <c r="AF147" i="26"/>
  <c r="AE147" i="26"/>
  <c r="AD147" i="26"/>
  <c r="AC147" i="26"/>
  <c r="Z147" i="26"/>
  <c r="Y147" i="26"/>
  <c r="AH146" i="26"/>
  <c r="AG146" i="26"/>
  <c r="AF146" i="26"/>
  <c r="AE146" i="26"/>
  <c r="AD146" i="26"/>
  <c r="AC146" i="26"/>
  <c r="Z146" i="26"/>
  <c r="Y146" i="26"/>
  <c r="AH145" i="26"/>
  <c r="AG145" i="26"/>
  <c r="AF145" i="26"/>
  <c r="AE145" i="26"/>
  <c r="AD145" i="26"/>
  <c r="AC145" i="26"/>
  <c r="Z145" i="26"/>
  <c r="Y145" i="26"/>
  <c r="AH144" i="26"/>
  <c r="AG144" i="26"/>
  <c r="AF144" i="26"/>
  <c r="AE144" i="26"/>
  <c r="AD144" i="26"/>
  <c r="AC144" i="26"/>
  <c r="Z144" i="26"/>
  <c r="Y144" i="26"/>
  <c r="AH143" i="26"/>
  <c r="AG143" i="26"/>
  <c r="AF143" i="26"/>
  <c r="AE143" i="26"/>
  <c r="AD143" i="26"/>
  <c r="AC143" i="26"/>
  <c r="Z143" i="26"/>
  <c r="Y143" i="26"/>
  <c r="AH142" i="26"/>
  <c r="AG142" i="26"/>
  <c r="AF142" i="26"/>
  <c r="AE142" i="26"/>
  <c r="AD142" i="26"/>
  <c r="AC142" i="26"/>
  <c r="Z142" i="26"/>
  <c r="Y142" i="26"/>
  <c r="AH141" i="26"/>
  <c r="AG141" i="26"/>
  <c r="AF141" i="26"/>
  <c r="AE141" i="26"/>
  <c r="AD141" i="26"/>
  <c r="AC141" i="26"/>
  <c r="Z141" i="26"/>
  <c r="Y141" i="26"/>
  <c r="AH140" i="26"/>
  <c r="AG140" i="26"/>
  <c r="AF140" i="26"/>
  <c r="AE140" i="26"/>
  <c r="AD140" i="26"/>
  <c r="AC140" i="26"/>
  <c r="Z140" i="26"/>
  <c r="Y140" i="26"/>
  <c r="AH139" i="26"/>
  <c r="AG139" i="26"/>
  <c r="AF139" i="26"/>
  <c r="AE139" i="26"/>
  <c r="AD139" i="26"/>
  <c r="AC139" i="26"/>
  <c r="Z139" i="26"/>
  <c r="Y139" i="26"/>
  <c r="AH138" i="26"/>
  <c r="AG138" i="26"/>
  <c r="AF138" i="26"/>
  <c r="AE138" i="26"/>
  <c r="AD138" i="26"/>
  <c r="AC138" i="26"/>
  <c r="Z138" i="26"/>
  <c r="Y138" i="26"/>
  <c r="AH137" i="26"/>
  <c r="AG137" i="26"/>
  <c r="AF137" i="26"/>
  <c r="AE137" i="26"/>
  <c r="AD137" i="26"/>
  <c r="AC137" i="26"/>
  <c r="Z137" i="26"/>
  <c r="Y137" i="26"/>
  <c r="AH136" i="26"/>
  <c r="AG136" i="26"/>
  <c r="AF136" i="26"/>
  <c r="AE136" i="26"/>
  <c r="AD136" i="26"/>
  <c r="AC136" i="26"/>
  <c r="Z136" i="26"/>
  <c r="Y136" i="26"/>
  <c r="AH135" i="26"/>
  <c r="AG135" i="26"/>
  <c r="AF135" i="26"/>
  <c r="AE135" i="26"/>
  <c r="AD135" i="26"/>
  <c r="AC135" i="26"/>
  <c r="Z135" i="26"/>
  <c r="Y135" i="26"/>
  <c r="AH134" i="26"/>
  <c r="AG134" i="26"/>
  <c r="AF134" i="26"/>
  <c r="AE134" i="26"/>
  <c r="AD134" i="26"/>
  <c r="AC134" i="26"/>
  <c r="Z134" i="26"/>
  <c r="Y134" i="26"/>
  <c r="AH133" i="26"/>
  <c r="AG133" i="26"/>
  <c r="AF133" i="26"/>
  <c r="AE133" i="26"/>
  <c r="AD133" i="26"/>
  <c r="AC133" i="26"/>
  <c r="Z133" i="26"/>
  <c r="Y133" i="26"/>
  <c r="AH132" i="26"/>
  <c r="AG132" i="26"/>
  <c r="AF132" i="26"/>
  <c r="AE132" i="26"/>
  <c r="AD132" i="26"/>
  <c r="AC132" i="26"/>
  <c r="Z132" i="26"/>
  <c r="Y132" i="26"/>
  <c r="AH131" i="26"/>
  <c r="AG131" i="26"/>
  <c r="AF131" i="26"/>
  <c r="AE131" i="26"/>
  <c r="AD131" i="26"/>
  <c r="AC131" i="26"/>
  <c r="Z131" i="26"/>
  <c r="Y131" i="26"/>
  <c r="AH130" i="26"/>
  <c r="AG130" i="26"/>
  <c r="AF130" i="26"/>
  <c r="AE130" i="26"/>
  <c r="AD130" i="26"/>
  <c r="AC130" i="26"/>
  <c r="Z130" i="26"/>
  <c r="Y130" i="26"/>
  <c r="AH129" i="26"/>
  <c r="AG129" i="26"/>
  <c r="AF129" i="26"/>
  <c r="AE129" i="26"/>
  <c r="AD129" i="26"/>
  <c r="AC129" i="26"/>
  <c r="Z129" i="26"/>
  <c r="Y129" i="26"/>
  <c r="AH128" i="26"/>
  <c r="AG128" i="26"/>
  <c r="AF128" i="26"/>
  <c r="AE128" i="26"/>
  <c r="AD128" i="26"/>
  <c r="AC128" i="26"/>
  <c r="Z128" i="26"/>
  <c r="Y128" i="26"/>
  <c r="AH127" i="26"/>
  <c r="AG127" i="26"/>
  <c r="AF127" i="26"/>
  <c r="AE127" i="26"/>
  <c r="AD127" i="26"/>
  <c r="AC127" i="26"/>
  <c r="Z127" i="26"/>
  <c r="Y127" i="26"/>
  <c r="AH126" i="26"/>
  <c r="AG126" i="26"/>
  <c r="AF126" i="26"/>
  <c r="AE126" i="26"/>
  <c r="AD126" i="26"/>
  <c r="AC126" i="26"/>
  <c r="Z126" i="26"/>
  <c r="Y126" i="26"/>
  <c r="AH125" i="26"/>
  <c r="AG125" i="26"/>
  <c r="AF125" i="26"/>
  <c r="AE125" i="26"/>
  <c r="AD125" i="26"/>
  <c r="AC125" i="26"/>
  <c r="Z125" i="26"/>
  <c r="Y125" i="26"/>
  <c r="AH124" i="26"/>
  <c r="AG124" i="26"/>
  <c r="AF124" i="26"/>
  <c r="AE124" i="26"/>
  <c r="AD124" i="26"/>
  <c r="AC124" i="26"/>
  <c r="Z124" i="26"/>
  <c r="Y124" i="26"/>
  <c r="AH123" i="26"/>
  <c r="AG123" i="26"/>
  <c r="AF123" i="26"/>
  <c r="AE123" i="26"/>
  <c r="AD123" i="26"/>
  <c r="AC123" i="26"/>
  <c r="Z123" i="26"/>
  <c r="Y123" i="26"/>
  <c r="AH122" i="26"/>
  <c r="AG122" i="26"/>
  <c r="AF122" i="26"/>
  <c r="AE122" i="26"/>
  <c r="AD122" i="26"/>
  <c r="AC122" i="26"/>
  <c r="Z122" i="26"/>
  <c r="Y122" i="26"/>
  <c r="AH121" i="26"/>
  <c r="AG121" i="26"/>
  <c r="AF121" i="26"/>
  <c r="AE121" i="26"/>
  <c r="AD121" i="26"/>
  <c r="AC121" i="26"/>
  <c r="Z121" i="26"/>
  <c r="Y121" i="26"/>
  <c r="AH120" i="26"/>
  <c r="AG120" i="26"/>
  <c r="AF120" i="26"/>
  <c r="AE120" i="26"/>
  <c r="AD120" i="26"/>
  <c r="AC120" i="26"/>
  <c r="Z120" i="26"/>
  <c r="Y120" i="26"/>
  <c r="AH119" i="26"/>
  <c r="AG119" i="26"/>
  <c r="AF119" i="26"/>
  <c r="AE119" i="26"/>
  <c r="AD119" i="26"/>
  <c r="AC119" i="26"/>
  <c r="Z119" i="26"/>
  <c r="Y119" i="26"/>
  <c r="AH118" i="26"/>
  <c r="AG118" i="26"/>
  <c r="AF118" i="26"/>
  <c r="AE118" i="26"/>
  <c r="AD118" i="26"/>
  <c r="AC118" i="26"/>
  <c r="Z118" i="26"/>
  <c r="Y118" i="26"/>
  <c r="AH117" i="26"/>
  <c r="AG117" i="26"/>
  <c r="AF117" i="26"/>
  <c r="AE117" i="26"/>
  <c r="AD117" i="26"/>
  <c r="AC117" i="26"/>
  <c r="Z117" i="26"/>
  <c r="Y117" i="26"/>
  <c r="AH116" i="26"/>
  <c r="AG116" i="26"/>
  <c r="AF116" i="26"/>
  <c r="AE116" i="26"/>
  <c r="AD116" i="26"/>
  <c r="AC116" i="26"/>
  <c r="Z116" i="26"/>
  <c r="Y116" i="26"/>
  <c r="AH115" i="26"/>
  <c r="AG115" i="26"/>
  <c r="AF115" i="26"/>
  <c r="AE115" i="26"/>
  <c r="AD115" i="26"/>
  <c r="AC115" i="26"/>
  <c r="Z115" i="26"/>
  <c r="Y115" i="26"/>
  <c r="AH114" i="26"/>
  <c r="AG114" i="26"/>
  <c r="AF114" i="26"/>
  <c r="AE114" i="26"/>
  <c r="AD114" i="26"/>
  <c r="AC114" i="26"/>
  <c r="Z114" i="26"/>
  <c r="Y114" i="26"/>
  <c r="AH113" i="26"/>
  <c r="AG113" i="26"/>
  <c r="AF113" i="26"/>
  <c r="AE113" i="26"/>
  <c r="AD113" i="26"/>
  <c r="AC113" i="26"/>
  <c r="Z113" i="26"/>
  <c r="Y113" i="26"/>
  <c r="AH112" i="26"/>
  <c r="AG112" i="26"/>
  <c r="AF112" i="26"/>
  <c r="AE112" i="26"/>
  <c r="AD112" i="26"/>
  <c r="AC112" i="26"/>
  <c r="Z112" i="26"/>
  <c r="Y112" i="26"/>
  <c r="AH111" i="26"/>
  <c r="AG111" i="26"/>
  <c r="AF111" i="26"/>
  <c r="AE111" i="26"/>
  <c r="AD111" i="26"/>
  <c r="AC111" i="26"/>
  <c r="Z111" i="26"/>
  <c r="Y111" i="26"/>
  <c r="AH110" i="26"/>
  <c r="AG110" i="26"/>
  <c r="AF110" i="26"/>
  <c r="AE110" i="26"/>
  <c r="AD110" i="26"/>
  <c r="AC110" i="26"/>
  <c r="Z110" i="26"/>
  <c r="Y110" i="26"/>
  <c r="AH109" i="26"/>
  <c r="AG109" i="26"/>
  <c r="AF109" i="26"/>
  <c r="AE109" i="26"/>
  <c r="AD109" i="26"/>
  <c r="AC109" i="26"/>
  <c r="Z109" i="26"/>
  <c r="Y109" i="26"/>
  <c r="AH108" i="26"/>
  <c r="AG108" i="26"/>
  <c r="AF108" i="26"/>
  <c r="AE108" i="26"/>
  <c r="AD108" i="26"/>
  <c r="AC108" i="26"/>
  <c r="Z108" i="26"/>
  <c r="Y108" i="26"/>
  <c r="AH107" i="26"/>
  <c r="AG107" i="26"/>
  <c r="AF107" i="26"/>
  <c r="AE107" i="26"/>
  <c r="AD107" i="26"/>
  <c r="AC107" i="26"/>
  <c r="Z107" i="26"/>
  <c r="Y107" i="26"/>
  <c r="AH106" i="26"/>
  <c r="AG106" i="26"/>
  <c r="AF106" i="26"/>
  <c r="AE106" i="26"/>
  <c r="AD106" i="26"/>
  <c r="AC106" i="26"/>
  <c r="Z106" i="26"/>
  <c r="Y106" i="26"/>
  <c r="AH105" i="26"/>
  <c r="AG105" i="26"/>
  <c r="AF105" i="26"/>
  <c r="AE105" i="26"/>
  <c r="AD105" i="26"/>
  <c r="AC105" i="26"/>
  <c r="Z105" i="26"/>
  <c r="Y105" i="26"/>
  <c r="AH104" i="26"/>
  <c r="AG104" i="26"/>
  <c r="AF104" i="26"/>
  <c r="AE104" i="26"/>
  <c r="AD104" i="26"/>
  <c r="AC104" i="26"/>
  <c r="Z104" i="26"/>
  <c r="Y104" i="26"/>
  <c r="AH103" i="26"/>
  <c r="AG103" i="26"/>
  <c r="AF103" i="26"/>
  <c r="AE103" i="26"/>
  <c r="AD103" i="26"/>
  <c r="AC103" i="26"/>
  <c r="Z103" i="26"/>
  <c r="Y103" i="26"/>
  <c r="AH102" i="26"/>
  <c r="AG102" i="26"/>
  <c r="AF102" i="26"/>
  <c r="AE102" i="26"/>
  <c r="AD102" i="26"/>
  <c r="AC102" i="26"/>
  <c r="Z102" i="26"/>
  <c r="Y102" i="26"/>
  <c r="AH101" i="26"/>
  <c r="AG101" i="26"/>
  <c r="AF101" i="26"/>
  <c r="AE101" i="26"/>
  <c r="AD101" i="26"/>
  <c r="AC101" i="26"/>
  <c r="Z101" i="26"/>
  <c r="Y101" i="26"/>
  <c r="AH100" i="26"/>
  <c r="AG100" i="26"/>
  <c r="AF100" i="26"/>
  <c r="AE100" i="26"/>
  <c r="AD100" i="26"/>
  <c r="AC100" i="26"/>
  <c r="Z100" i="26"/>
  <c r="Y100" i="26"/>
  <c r="AH99" i="26"/>
  <c r="AG99" i="26"/>
  <c r="AF99" i="26"/>
  <c r="AE99" i="26"/>
  <c r="AD99" i="26"/>
  <c r="AC99" i="26"/>
  <c r="Z99" i="26"/>
  <c r="Y99" i="26"/>
  <c r="AH98" i="26"/>
  <c r="AG98" i="26"/>
  <c r="AF98" i="26"/>
  <c r="AE98" i="26"/>
  <c r="AD98" i="26"/>
  <c r="AC98" i="26"/>
  <c r="Z98" i="26"/>
  <c r="Y98" i="26"/>
  <c r="AH97" i="26"/>
  <c r="AG97" i="26"/>
  <c r="AF97" i="26"/>
  <c r="AE97" i="26"/>
  <c r="AD97" i="26"/>
  <c r="AC97" i="26"/>
  <c r="Z97" i="26"/>
  <c r="Y97" i="26"/>
  <c r="AH96" i="26"/>
  <c r="AG96" i="26"/>
  <c r="AF96" i="26"/>
  <c r="AE96" i="26"/>
  <c r="AD96" i="26"/>
  <c r="AC96" i="26"/>
  <c r="Z96" i="26"/>
  <c r="Y96" i="26"/>
  <c r="AH95" i="26"/>
  <c r="AG95" i="26"/>
  <c r="AF95" i="26"/>
  <c r="AE95" i="26"/>
  <c r="AD95" i="26"/>
  <c r="AC95" i="26"/>
  <c r="Z95" i="26"/>
  <c r="Y95" i="26"/>
  <c r="AH94" i="26"/>
  <c r="AG94" i="26"/>
  <c r="AF94" i="26"/>
  <c r="AE94" i="26"/>
  <c r="AD94" i="26"/>
  <c r="AC94" i="26"/>
  <c r="Z94" i="26"/>
  <c r="Y94" i="26"/>
  <c r="AH93" i="26"/>
  <c r="AG93" i="26"/>
  <c r="AF93" i="26"/>
  <c r="AE93" i="26"/>
  <c r="AD93" i="26"/>
  <c r="AC93" i="26"/>
  <c r="Z93" i="26"/>
  <c r="Y93" i="26"/>
  <c r="AH92" i="26"/>
  <c r="AG92" i="26"/>
  <c r="AF92" i="26"/>
  <c r="AE92" i="26"/>
  <c r="AD92" i="26"/>
  <c r="AC92" i="26"/>
  <c r="Z92" i="26"/>
  <c r="Y92" i="26"/>
  <c r="AH91" i="26"/>
  <c r="AG91" i="26"/>
  <c r="AF91" i="26"/>
  <c r="AE91" i="26"/>
  <c r="AD91" i="26"/>
  <c r="AC91" i="26"/>
  <c r="Z91" i="26"/>
  <c r="Y91" i="26"/>
  <c r="AH90" i="26"/>
  <c r="AG90" i="26"/>
  <c r="AF90" i="26"/>
  <c r="AE90" i="26"/>
  <c r="AD90" i="26"/>
  <c r="AC90" i="26"/>
  <c r="Z90" i="26"/>
  <c r="Y90" i="26"/>
  <c r="AH89" i="26"/>
  <c r="AG89" i="26"/>
  <c r="AF89" i="26"/>
  <c r="AE89" i="26"/>
  <c r="AD89" i="26"/>
  <c r="AC89" i="26"/>
  <c r="Z89" i="26"/>
  <c r="Y89" i="26"/>
  <c r="AH88" i="26"/>
  <c r="AG88" i="26"/>
  <c r="AF88" i="26"/>
  <c r="AE88" i="26"/>
  <c r="AD88" i="26"/>
  <c r="AC88" i="26"/>
  <c r="Z88" i="26"/>
  <c r="Y88" i="26"/>
  <c r="AH87" i="26"/>
  <c r="AG87" i="26"/>
  <c r="AF87" i="26"/>
  <c r="AE87" i="26"/>
  <c r="AD87" i="26"/>
  <c r="AC87" i="26"/>
  <c r="Z87" i="26"/>
  <c r="Y87" i="26"/>
  <c r="AH86" i="26"/>
  <c r="AG86" i="26"/>
  <c r="AF86" i="26"/>
  <c r="AE86" i="26"/>
  <c r="AD86" i="26"/>
  <c r="AC86" i="26"/>
  <c r="Z86" i="26"/>
  <c r="Y86" i="26"/>
  <c r="AH85" i="26"/>
  <c r="AG85" i="26"/>
  <c r="AF85" i="26"/>
  <c r="AE85" i="26"/>
  <c r="AD85" i="26"/>
  <c r="AC85" i="26"/>
  <c r="Z85" i="26"/>
  <c r="Y85" i="26"/>
  <c r="AH84" i="26"/>
  <c r="AG84" i="26"/>
  <c r="AF84" i="26"/>
  <c r="AE84" i="26"/>
  <c r="AD84" i="26"/>
  <c r="AC84" i="26"/>
  <c r="Z84" i="26"/>
  <c r="Y84" i="26"/>
  <c r="AH83" i="26"/>
  <c r="AG83" i="26"/>
  <c r="AF83" i="26"/>
  <c r="AE83" i="26"/>
  <c r="AD83" i="26"/>
  <c r="AC83" i="26"/>
  <c r="Z83" i="26"/>
  <c r="Y83" i="26"/>
  <c r="AH82" i="26"/>
  <c r="AG82" i="26"/>
  <c r="AF82" i="26"/>
  <c r="AE82" i="26"/>
  <c r="AD82" i="26"/>
  <c r="AC82" i="26"/>
  <c r="Z82" i="26"/>
  <c r="Y82" i="26"/>
  <c r="AH81" i="26"/>
  <c r="AG81" i="26"/>
  <c r="AF81" i="26"/>
  <c r="AE81" i="26"/>
  <c r="AD81" i="26"/>
  <c r="AC81" i="26"/>
  <c r="Z81" i="26"/>
  <c r="Y81" i="26"/>
  <c r="AH80" i="26"/>
  <c r="AG80" i="26"/>
  <c r="AF80" i="26"/>
  <c r="AE80" i="26"/>
  <c r="AD80" i="26"/>
  <c r="AC80" i="26"/>
  <c r="Z80" i="26"/>
  <c r="Y80" i="26"/>
  <c r="AH79" i="26"/>
  <c r="AG79" i="26"/>
  <c r="AF79" i="26"/>
  <c r="AE79" i="26"/>
  <c r="AD79" i="26"/>
  <c r="AC79" i="26"/>
  <c r="Z79" i="26"/>
  <c r="Y79" i="26"/>
  <c r="AH78" i="26"/>
  <c r="AG78" i="26"/>
  <c r="AF78" i="26"/>
  <c r="AE78" i="26"/>
  <c r="AD78" i="26"/>
  <c r="AC78" i="26"/>
  <c r="Z78" i="26"/>
  <c r="Y78" i="26"/>
  <c r="AH77" i="26"/>
  <c r="AG77" i="26"/>
  <c r="AF77" i="26"/>
  <c r="AE77" i="26"/>
  <c r="AD77" i="26"/>
  <c r="AC77" i="26"/>
  <c r="Z77" i="26"/>
  <c r="Y77" i="26"/>
  <c r="AH76" i="26"/>
  <c r="AG76" i="26"/>
  <c r="AF76" i="26"/>
  <c r="AE76" i="26"/>
  <c r="AD76" i="26"/>
  <c r="AC76" i="26"/>
  <c r="Z76" i="26"/>
  <c r="Y76" i="26"/>
  <c r="AH75" i="26"/>
  <c r="AG75" i="26"/>
  <c r="AF75" i="26"/>
  <c r="AE75" i="26"/>
  <c r="AD75" i="26"/>
  <c r="AC75" i="26"/>
  <c r="Z75" i="26"/>
  <c r="Y75" i="26"/>
  <c r="AH74" i="26"/>
  <c r="AG74" i="26"/>
  <c r="AF74" i="26"/>
  <c r="AE74" i="26"/>
  <c r="AD74" i="26"/>
  <c r="AC74" i="26"/>
  <c r="Z74" i="26"/>
  <c r="Y74" i="26"/>
  <c r="AH73" i="26"/>
  <c r="AG73" i="26"/>
  <c r="AF73" i="26"/>
  <c r="AE73" i="26"/>
  <c r="AD73" i="26"/>
  <c r="AC73" i="26"/>
  <c r="Z73" i="26"/>
  <c r="Y73" i="26"/>
  <c r="AH72" i="26"/>
  <c r="AG72" i="26"/>
  <c r="AF72" i="26"/>
  <c r="AE72" i="26"/>
  <c r="AD72" i="26"/>
  <c r="AC72" i="26"/>
  <c r="Z72" i="26"/>
  <c r="Y72" i="26"/>
  <c r="AH71" i="26"/>
  <c r="AG71" i="26"/>
  <c r="AF71" i="26"/>
  <c r="AE71" i="26"/>
  <c r="AD71" i="26"/>
  <c r="AC71" i="26"/>
  <c r="Z71" i="26"/>
  <c r="Y71" i="26"/>
  <c r="AH70" i="26"/>
  <c r="AG70" i="26"/>
  <c r="AF70" i="26"/>
  <c r="AE70" i="26"/>
  <c r="AD70" i="26"/>
  <c r="AC70" i="26"/>
  <c r="Z70" i="26"/>
  <c r="Y70" i="26"/>
  <c r="AH69" i="26"/>
  <c r="AG69" i="26"/>
  <c r="AF69" i="26"/>
  <c r="AE69" i="26"/>
  <c r="AD69" i="26"/>
  <c r="AC69" i="26"/>
  <c r="Z69" i="26"/>
  <c r="Y69" i="26"/>
  <c r="AH68" i="26"/>
  <c r="AG68" i="26"/>
  <c r="AF68" i="26"/>
  <c r="AE68" i="26"/>
  <c r="AD68" i="26"/>
  <c r="AC68" i="26"/>
  <c r="Z68" i="26"/>
  <c r="Y68" i="26"/>
  <c r="AH67" i="26"/>
  <c r="AG67" i="26"/>
  <c r="AF67" i="26"/>
  <c r="AE67" i="26"/>
  <c r="AD67" i="26"/>
  <c r="AC67" i="26"/>
  <c r="Z67" i="26"/>
  <c r="Y67" i="26"/>
  <c r="AH66" i="26"/>
  <c r="AG66" i="26"/>
  <c r="AF66" i="26"/>
  <c r="AE66" i="26"/>
  <c r="AD66" i="26"/>
  <c r="AC66" i="26"/>
  <c r="Z66" i="26"/>
  <c r="Y66" i="26"/>
  <c r="AH65" i="26"/>
  <c r="AG65" i="26"/>
  <c r="AF65" i="26"/>
  <c r="AE65" i="26"/>
  <c r="AD65" i="26"/>
  <c r="AC65" i="26"/>
  <c r="Z65" i="26"/>
  <c r="Y65" i="26"/>
  <c r="AH64" i="26"/>
  <c r="AG64" i="26"/>
  <c r="AF64" i="26"/>
  <c r="AE64" i="26"/>
  <c r="AD64" i="26"/>
  <c r="AC64" i="26"/>
  <c r="Z64" i="26"/>
  <c r="Y64" i="26"/>
  <c r="AH63" i="26"/>
  <c r="AG63" i="26"/>
  <c r="AF63" i="26"/>
  <c r="AE63" i="26"/>
  <c r="AD63" i="26"/>
  <c r="AC63" i="26"/>
  <c r="Z63" i="26"/>
  <c r="Y63" i="26"/>
  <c r="AH62" i="26"/>
  <c r="AG62" i="26"/>
  <c r="AF62" i="26"/>
  <c r="AE62" i="26"/>
  <c r="AD62" i="26"/>
  <c r="AC62" i="26"/>
  <c r="Z62" i="26"/>
  <c r="Y62" i="26"/>
  <c r="AH61" i="26"/>
  <c r="AG61" i="26"/>
  <c r="AF61" i="26"/>
  <c r="AE61" i="26"/>
  <c r="AD61" i="26"/>
  <c r="AC61" i="26"/>
  <c r="Z61" i="26"/>
  <c r="Y61" i="26"/>
  <c r="AH60" i="26"/>
  <c r="AG60" i="26"/>
  <c r="AF60" i="26"/>
  <c r="AE60" i="26"/>
  <c r="AD60" i="26"/>
  <c r="AC60" i="26"/>
  <c r="Z60" i="26"/>
  <c r="Y60" i="26"/>
  <c r="AH59" i="26"/>
  <c r="AG59" i="26"/>
  <c r="AF59" i="26"/>
  <c r="AE59" i="26"/>
  <c r="AD59" i="26"/>
  <c r="AC59" i="26"/>
  <c r="Z59" i="26"/>
  <c r="Y59" i="26"/>
  <c r="AH58" i="26"/>
  <c r="AG58" i="26"/>
  <c r="AF58" i="26"/>
  <c r="AE58" i="26"/>
  <c r="AD58" i="26"/>
  <c r="AC58" i="26"/>
  <c r="Z58" i="26"/>
  <c r="Y58" i="26"/>
  <c r="AH57" i="26"/>
  <c r="AG57" i="26"/>
  <c r="AF57" i="26"/>
  <c r="AE57" i="26"/>
  <c r="AD57" i="26"/>
  <c r="AC57" i="26"/>
  <c r="Z57" i="26"/>
  <c r="Y57" i="26"/>
  <c r="AH56" i="26"/>
  <c r="AG56" i="26"/>
  <c r="AF56" i="26"/>
  <c r="AE56" i="26"/>
  <c r="AD56" i="26"/>
  <c r="AC56" i="26"/>
  <c r="Z56" i="26"/>
  <c r="Y56" i="26"/>
  <c r="AH55" i="26"/>
  <c r="AG55" i="26"/>
  <c r="AF55" i="26"/>
  <c r="AE55" i="26"/>
  <c r="AD55" i="26"/>
  <c r="AC55" i="26"/>
  <c r="Z55" i="26"/>
  <c r="Y55" i="26"/>
  <c r="AH54" i="26"/>
  <c r="AG54" i="26"/>
  <c r="AF54" i="26"/>
  <c r="AE54" i="26"/>
  <c r="AD54" i="26"/>
  <c r="AC54" i="26"/>
  <c r="Z54" i="26"/>
  <c r="Y54" i="26"/>
  <c r="AH53" i="26"/>
  <c r="AG53" i="26"/>
  <c r="AF53" i="26"/>
  <c r="AE53" i="26"/>
  <c r="AD53" i="26"/>
  <c r="AC53" i="26"/>
  <c r="Z53" i="26"/>
  <c r="Y53" i="26"/>
  <c r="AH52" i="26"/>
  <c r="AG52" i="26"/>
  <c r="AF52" i="26"/>
  <c r="AE52" i="26"/>
  <c r="AD52" i="26"/>
  <c r="AC52" i="26"/>
  <c r="Z52" i="26"/>
  <c r="Y52" i="26"/>
  <c r="AH51" i="26"/>
  <c r="AG51" i="26"/>
  <c r="AF51" i="26"/>
  <c r="AE51" i="26"/>
  <c r="AD51" i="26"/>
  <c r="AC51" i="26"/>
  <c r="Z51" i="26"/>
  <c r="Y51" i="26"/>
  <c r="AH50" i="26"/>
  <c r="AG50" i="26"/>
  <c r="AF50" i="26"/>
  <c r="AE50" i="26"/>
  <c r="AD50" i="26"/>
  <c r="AC50" i="26"/>
  <c r="Z50" i="26"/>
  <c r="Y50" i="26"/>
  <c r="AH49" i="26"/>
  <c r="AG49" i="26"/>
  <c r="AF49" i="26"/>
  <c r="AE49" i="26"/>
  <c r="AD49" i="26"/>
  <c r="AC49" i="26"/>
  <c r="Z49" i="26"/>
  <c r="Y49" i="26"/>
  <c r="AH48" i="26"/>
  <c r="AG48" i="26"/>
  <c r="AF48" i="26"/>
  <c r="AE48" i="26"/>
  <c r="AD48" i="26"/>
  <c r="AC48" i="26"/>
  <c r="Z48" i="26"/>
  <c r="Y48" i="26"/>
  <c r="AH47" i="26"/>
  <c r="AG47" i="26"/>
  <c r="AF47" i="26"/>
  <c r="AE47" i="26"/>
  <c r="AD47" i="26"/>
  <c r="AC47" i="26"/>
  <c r="Z47" i="26"/>
  <c r="Y47" i="26"/>
  <c r="AH46" i="26"/>
  <c r="AG46" i="26"/>
  <c r="AF46" i="26"/>
  <c r="AE46" i="26"/>
  <c r="AD46" i="26"/>
  <c r="AC46" i="26"/>
  <c r="Z46" i="26"/>
  <c r="Y46" i="26"/>
  <c r="AH45" i="26"/>
  <c r="AG45" i="26"/>
  <c r="AF45" i="26"/>
  <c r="AE45" i="26"/>
  <c r="AD45" i="26"/>
  <c r="AC45" i="26"/>
  <c r="Z45" i="26"/>
  <c r="Y45" i="26"/>
  <c r="AH44" i="26"/>
  <c r="AG44" i="26"/>
  <c r="AF44" i="26"/>
  <c r="AE44" i="26"/>
  <c r="AD44" i="26"/>
  <c r="AC44" i="26"/>
  <c r="Z44" i="26"/>
  <c r="Y44" i="26"/>
  <c r="AH43" i="26"/>
  <c r="AG43" i="26"/>
  <c r="AF43" i="26"/>
  <c r="AE43" i="26"/>
  <c r="AD43" i="26"/>
  <c r="AC43" i="26"/>
  <c r="Z43" i="26"/>
  <c r="Y43" i="26"/>
  <c r="AH42" i="26"/>
  <c r="AG42" i="26"/>
  <c r="AF42" i="26"/>
  <c r="AE42" i="26"/>
  <c r="AD42" i="26"/>
  <c r="AC42" i="26"/>
  <c r="Z42" i="26"/>
  <c r="Y42" i="26"/>
  <c r="AH41" i="26"/>
  <c r="AG41" i="26"/>
  <c r="AF41" i="26"/>
  <c r="AE41" i="26"/>
  <c r="AD41" i="26"/>
  <c r="AC41" i="26"/>
  <c r="Z41" i="26"/>
  <c r="Y41" i="26"/>
  <c r="AH40" i="26"/>
  <c r="AG40" i="26"/>
  <c r="AF40" i="26"/>
  <c r="AE40" i="26"/>
  <c r="AD40" i="26"/>
  <c r="AC40" i="26"/>
  <c r="Z40" i="26"/>
  <c r="Y40" i="26"/>
  <c r="AH39" i="26"/>
  <c r="AG39" i="26"/>
  <c r="AF39" i="26"/>
  <c r="AE39" i="26"/>
  <c r="AD39" i="26"/>
  <c r="AC39" i="26"/>
  <c r="Z39" i="26"/>
  <c r="Y39" i="26"/>
  <c r="AH38" i="26"/>
  <c r="AG38" i="26"/>
  <c r="AF38" i="26"/>
  <c r="AE38" i="26"/>
  <c r="AD38" i="26"/>
  <c r="AC38" i="26"/>
  <c r="Z38" i="26"/>
  <c r="Y38" i="26"/>
  <c r="AH37" i="26"/>
  <c r="AG37" i="26"/>
  <c r="AF37" i="26"/>
  <c r="AE37" i="26"/>
  <c r="AD37" i="26"/>
  <c r="AC37" i="26"/>
  <c r="Z37" i="26"/>
  <c r="Y37" i="26"/>
  <c r="AH36" i="26"/>
  <c r="AG36" i="26"/>
  <c r="AF36" i="26"/>
  <c r="AE36" i="26"/>
  <c r="AD36" i="26"/>
  <c r="AC36" i="26"/>
  <c r="Z36" i="26"/>
  <c r="Y36" i="26"/>
  <c r="AH35" i="26"/>
  <c r="AG35" i="26"/>
  <c r="AF35" i="26"/>
  <c r="AE35" i="26"/>
  <c r="AD35" i="26"/>
  <c r="AC35" i="26"/>
  <c r="Z35" i="26"/>
  <c r="Y35" i="26"/>
  <c r="AH34" i="26"/>
  <c r="AG34" i="26"/>
  <c r="AF34" i="26"/>
  <c r="AE34" i="26"/>
  <c r="AD34" i="26"/>
  <c r="AC34" i="26"/>
  <c r="Z34" i="26"/>
  <c r="Y34" i="26"/>
  <c r="AH33" i="26"/>
  <c r="AG33" i="26"/>
  <c r="AF33" i="26"/>
  <c r="AE33" i="26"/>
  <c r="AD33" i="26"/>
  <c r="AC33" i="26"/>
  <c r="Z33" i="26"/>
  <c r="Y33" i="26"/>
  <c r="AH32" i="26"/>
  <c r="AG32" i="26"/>
  <c r="AF32" i="26"/>
  <c r="AE32" i="26"/>
  <c r="AD32" i="26"/>
  <c r="AC32" i="26"/>
  <c r="Z32" i="26"/>
  <c r="Y32" i="26"/>
  <c r="AH31" i="26"/>
  <c r="AG31" i="26"/>
  <c r="AF31" i="26"/>
  <c r="AE31" i="26"/>
  <c r="AD31" i="26"/>
  <c r="AC31" i="26"/>
  <c r="Z31" i="26"/>
  <c r="Y31" i="26"/>
  <c r="AH30" i="26"/>
  <c r="AG30" i="26"/>
  <c r="AF30" i="26"/>
  <c r="AE30" i="26"/>
  <c r="AD30" i="26"/>
  <c r="AC30" i="26"/>
  <c r="Z30" i="26"/>
  <c r="Y30" i="26"/>
  <c r="AH29" i="26"/>
  <c r="AG29" i="26"/>
  <c r="AF29" i="26"/>
  <c r="AE29" i="26"/>
  <c r="AD29" i="26"/>
  <c r="AC29" i="26"/>
  <c r="Z29" i="26"/>
  <c r="Y29" i="26"/>
  <c r="AH28" i="26"/>
  <c r="AG28" i="26"/>
  <c r="AF28" i="26"/>
  <c r="AE28" i="26"/>
  <c r="AD28" i="26"/>
  <c r="AC28" i="26"/>
  <c r="Z28" i="26"/>
  <c r="Y28" i="26"/>
  <c r="AH27" i="26"/>
  <c r="AG27" i="26"/>
  <c r="AF27" i="26"/>
  <c r="AE27" i="26"/>
  <c r="AD27" i="26"/>
  <c r="AC27" i="26"/>
  <c r="Z27" i="26"/>
  <c r="Y27" i="26"/>
  <c r="AH26" i="26"/>
  <c r="AG26" i="26"/>
  <c r="AF26" i="26"/>
  <c r="AE26" i="26"/>
  <c r="AD26" i="26"/>
  <c r="AC26" i="26"/>
  <c r="Z26" i="26"/>
  <c r="Y26" i="26"/>
  <c r="AH25" i="26"/>
  <c r="AG25" i="26"/>
  <c r="AF25" i="26"/>
  <c r="AE25" i="26"/>
  <c r="AD25" i="26"/>
  <c r="AC25" i="26"/>
  <c r="Z25" i="26"/>
  <c r="Y25" i="26"/>
  <c r="AH24" i="26"/>
  <c r="AG24" i="26"/>
  <c r="AF24" i="26"/>
  <c r="AE24" i="26"/>
  <c r="AD24" i="26"/>
  <c r="AC24" i="26"/>
  <c r="Z24" i="26"/>
  <c r="Y24" i="26"/>
  <c r="AH23" i="26"/>
  <c r="AG23" i="26"/>
  <c r="AF23" i="26"/>
  <c r="AE23" i="26"/>
  <c r="AD23" i="26"/>
  <c r="AC23" i="26"/>
  <c r="Z23" i="26"/>
  <c r="Y23" i="26"/>
  <c r="AH22" i="26"/>
  <c r="AG22" i="26"/>
  <c r="AF22" i="26"/>
  <c r="AE22" i="26"/>
  <c r="AD22" i="26"/>
  <c r="AC22" i="26"/>
  <c r="Z22" i="26"/>
  <c r="Y22" i="26"/>
  <c r="AH21" i="26"/>
  <c r="AG21" i="26"/>
  <c r="AF21" i="26"/>
  <c r="AE21" i="26"/>
  <c r="AD21" i="26"/>
  <c r="AC21" i="26"/>
  <c r="Z21" i="26"/>
  <c r="Y21" i="26"/>
  <c r="AH20" i="26"/>
  <c r="AG20" i="26"/>
  <c r="AF20" i="26"/>
  <c r="AE20" i="26"/>
  <c r="AD20" i="26"/>
  <c r="AC20" i="26"/>
  <c r="Z20" i="26"/>
  <c r="Y20" i="26"/>
  <c r="AH19" i="26"/>
  <c r="AG19" i="26"/>
  <c r="AF19" i="26"/>
  <c r="AE19" i="26"/>
  <c r="AD19" i="26"/>
  <c r="AC19" i="26"/>
  <c r="Z19" i="26"/>
  <c r="Y19" i="26"/>
  <c r="AH18" i="26"/>
  <c r="AG18" i="26"/>
  <c r="AF18" i="26"/>
  <c r="AE18" i="26"/>
  <c r="AD18" i="26"/>
  <c r="AC18" i="26"/>
  <c r="Z18" i="26"/>
  <c r="Y18" i="26"/>
  <c r="AH17" i="26"/>
  <c r="AG17" i="26"/>
  <c r="AF17" i="26"/>
  <c r="AE17" i="26"/>
  <c r="AD17" i="26"/>
  <c r="AC17" i="26"/>
  <c r="Z17" i="26"/>
  <c r="Y17" i="26"/>
  <c r="AH16" i="26"/>
  <c r="AG16" i="26"/>
  <c r="AF16" i="26"/>
  <c r="AE16" i="26"/>
  <c r="AD16" i="26"/>
  <c r="AC16" i="26"/>
  <c r="Z16" i="26"/>
  <c r="Y16" i="26"/>
  <c r="AH15" i="26"/>
  <c r="AG15" i="26"/>
  <c r="AF15" i="26"/>
  <c r="AE15" i="26"/>
  <c r="AD15" i="26"/>
  <c r="AC15" i="26"/>
  <c r="Z15" i="26"/>
  <c r="Y15" i="26"/>
  <c r="AH14" i="26"/>
  <c r="AG14" i="26"/>
  <c r="AF14" i="26"/>
  <c r="AE14" i="26"/>
  <c r="AD14" i="26"/>
  <c r="AC14" i="26"/>
  <c r="Z14" i="26"/>
  <c r="Y14" i="26"/>
  <c r="AH13" i="26"/>
  <c r="AG13" i="26"/>
  <c r="AF13" i="26"/>
  <c r="AE13" i="26"/>
  <c r="AD13" i="26"/>
  <c r="AC13" i="26"/>
  <c r="Z13" i="26"/>
  <c r="Y13" i="26"/>
  <c r="AH12" i="26"/>
  <c r="AG12" i="26"/>
  <c r="AF12" i="26"/>
  <c r="AE12" i="26"/>
  <c r="AD12" i="26"/>
  <c r="AC12" i="26"/>
  <c r="Z12" i="26"/>
  <c r="Y12" i="26"/>
  <c r="AH11" i="26"/>
  <c r="AG11" i="26"/>
  <c r="AF11" i="26"/>
  <c r="AE11" i="26"/>
  <c r="AD11" i="26"/>
  <c r="AC11" i="26"/>
  <c r="Z11" i="26"/>
  <c r="Y11" i="26"/>
  <c r="AH10" i="26"/>
  <c r="AG10" i="26"/>
  <c r="AF10" i="26"/>
  <c r="AE10" i="26"/>
  <c r="AD10" i="26"/>
  <c r="AC10" i="26"/>
  <c r="Z10" i="26"/>
  <c r="Y10" i="26"/>
  <c r="AH9" i="26"/>
  <c r="AG9" i="26"/>
  <c r="AF9" i="26"/>
  <c r="AE9" i="26"/>
  <c r="AD9" i="26"/>
  <c r="AC9" i="26"/>
  <c r="Z9" i="26"/>
  <c r="Y9" i="26"/>
  <c r="AH8" i="26"/>
  <c r="AG8" i="26"/>
  <c r="AF8" i="26"/>
  <c r="AE8" i="26"/>
  <c r="AD8" i="26"/>
  <c r="AC8" i="26"/>
  <c r="Z8" i="26"/>
  <c r="Y8" i="26"/>
  <c r="AH7" i="26"/>
  <c r="AG7" i="26"/>
  <c r="AF7" i="26"/>
  <c r="AE7" i="26"/>
  <c r="AD7" i="26"/>
  <c r="AC7" i="26"/>
  <c r="Z7" i="26"/>
  <c r="Y7" i="26"/>
  <c r="AH6" i="26"/>
  <c r="AG6" i="26"/>
  <c r="AF6" i="26"/>
  <c r="AE6" i="26"/>
  <c r="AD6" i="26"/>
  <c r="AC6" i="26"/>
  <c r="Z6" i="26"/>
  <c r="Y6" i="26"/>
  <c r="AH5" i="26"/>
  <c r="AG5" i="26"/>
  <c r="AF5" i="26"/>
  <c r="AE5" i="26"/>
  <c r="AD5" i="26"/>
  <c r="AC5" i="26"/>
  <c r="Z5" i="26"/>
  <c r="Y5" i="26"/>
  <c r="E5" i="12" l="1"/>
  <c r="P5" i="30" s="1"/>
  <c r="BL9" i="12"/>
  <c r="AQ9" i="12"/>
  <c r="V9" i="12"/>
  <c r="BL11" i="12"/>
  <c r="AQ11" i="12"/>
  <c r="V11" i="12"/>
  <c r="BL13" i="12"/>
  <c r="AQ13" i="12"/>
  <c r="V13" i="12"/>
  <c r="BL15" i="12"/>
  <c r="AQ15" i="12"/>
  <c r="V15" i="12"/>
  <c r="BL17" i="12"/>
  <c r="AQ17" i="12"/>
  <c r="V17" i="12"/>
  <c r="BL18" i="12"/>
  <c r="AQ18" i="12"/>
  <c r="V18" i="12"/>
  <c r="BL19" i="12"/>
  <c r="AQ19" i="12"/>
  <c r="V19" i="12"/>
  <c r="BL20" i="12"/>
  <c r="AQ20" i="12"/>
  <c r="V20" i="12"/>
  <c r="BL21" i="12"/>
  <c r="AQ21" i="12"/>
  <c r="V21" i="12"/>
  <c r="BL22" i="12"/>
  <c r="AQ22" i="12"/>
  <c r="V22" i="12"/>
  <c r="BL23" i="12"/>
  <c r="AQ23" i="12"/>
  <c r="V23" i="12"/>
  <c r="BL24" i="12"/>
  <c r="AQ24" i="12"/>
  <c r="V24" i="12"/>
  <c r="BL25" i="12"/>
  <c r="AQ25" i="12"/>
  <c r="V25" i="12"/>
  <c r="BL26" i="12"/>
  <c r="AQ26" i="12"/>
  <c r="V26" i="12"/>
  <c r="BL27" i="12"/>
  <c r="AQ27" i="12"/>
  <c r="V27" i="12"/>
  <c r="BL28" i="12"/>
  <c r="AQ28" i="12"/>
  <c r="V28" i="12"/>
  <c r="BL29" i="12"/>
  <c r="AQ29" i="12"/>
  <c r="V29" i="12"/>
  <c r="BL30" i="12"/>
  <c r="AQ30" i="12"/>
  <c r="V30" i="12"/>
  <c r="BL31" i="12"/>
  <c r="AQ31" i="12"/>
  <c r="V31" i="12"/>
  <c r="BL32" i="12"/>
  <c r="AQ32" i="12"/>
  <c r="V32" i="12"/>
  <c r="BL33" i="12"/>
  <c r="AQ33" i="12"/>
  <c r="V33" i="12"/>
  <c r="BL34" i="12"/>
  <c r="AQ34" i="12"/>
  <c r="V34" i="12"/>
  <c r="BL35" i="12"/>
  <c r="AQ35" i="12"/>
  <c r="V35" i="12"/>
  <c r="BL36" i="12"/>
  <c r="AQ36" i="12"/>
  <c r="V36" i="12"/>
  <c r="BL37" i="12"/>
  <c r="AQ37" i="12"/>
  <c r="V37" i="12"/>
  <c r="BL38" i="12"/>
  <c r="AQ38" i="12"/>
  <c r="V38" i="12"/>
  <c r="BL39" i="12"/>
  <c r="AQ39" i="12"/>
  <c r="V39" i="12"/>
  <c r="BL40" i="12"/>
  <c r="AQ40" i="12"/>
  <c r="V40" i="12"/>
  <c r="BL41" i="12"/>
  <c r="AQ41" i="12"/>
  <c r="V41" i="12"/>
  <c r="BL42" i="12"/>
  <c r="AQ42" i="12"/>
  <c r="V42" i="12"/>
  <c r="BL43" i="12"/>
  <c r="AQ43" i="12"/>
  <c r="V43" i="12"/>
  <c r="BL44" i="12"/>
  <c r="AQ44" i="12"/>
  <c r="V44" i="12"/>
  <c r="BL45" i="12"/>
  <c r="AQ45" i="12"/>
  <c r="V45" i="12"/>
  <c r="BL46" i="12"/>
  <c r="AQ46" i="12"/>
  <c r="V46" i="12"/>
  <c r="BL47" i="12"/>
  <c r="AQ47" i="12"/>
  <c r="V47" i="12"/>
  <c r="BL48" i="12"/>
  <c r="AQ48" i="12"/>
  <c r="V48" i="12"/>
  <c r="BL49" i="12"/>
  <c r="AQ49" i="12"/>
  <c r="V49" i="12"/>
  <c r="BL50" i="12"/>
  <c r="AQ50" i="12"/>
  <c r="V50" i="12"/>
  <c r="BL51" i="12"/>
  <c r="AQ51" i="12"/>
  <c r="V51" i="12"/>
  <c r="BL52" i="12"/>
  <c r="AQ52" i="12"/>
  <c r="V52" i="12"/>
  <c r="BL53" i="12"/>
  <c r="AQ53" i="12"/>
  <c r="V53" i="12"/>
  <c r="BL54" i="12"/>
  <c r="AQ54" i="12"/>
  <c r="V54" i="12"/>
  <c r="BL55" i="12"/>
  <c r="AQ55" i="12"/>
  <c r="V55" i="12"/>
  <c r="BL56" i="12"/>
  <c r="AQ56" i="12"/>
  <c r="V56" i="12"/>
  <c r="BL57" i="12"/>
  <c r="AQ57" i="12"/>
  <c r="V57" i="12"/>
  <c r="BL58" i="12"/>
  <c r="AQ58" i="12"/>
  <c r="V58" i="12"/>
  <c r="BL59" i="12"/>
  <c r="AQ59" i="12"/>
  <c r="V59" i="12"/>
  <c r="BL60" i="12"/>
  <c r="AQ60" i="12"/>
  <c r="V60" i="12"/>
  <c r="BL61" i="12"/>
  <c r="AQ61" i="12"/>
  <c r="V61" i="12"/>
  <c r="BL62" i="12"/>
  <c r="AQ62" i="12"/>
  <c r="V62" i="12"/>
  <c r="BL63" i="12"/>
  <c r="AQ63" i="12"/>
  <c r="V63" i="12"/>
  <c r="BL64" i="12"/>
  <c r="AQ64" i="12"/>
  <c r="V64" i="12"/>
  <c r="BL65" i="12"/>
  <c r="AQ65" i="12"/>
  <c r="V65" i="12"/>
  <c r="BL66" i="12"/>
  <c r="AQ66" i="12"/>
  <c r="V66" i="12"/>
  <c r="BL67" i="12"/>
  <c r="AQ67" i="12"/>
  <c r="V67" i="12"/>
  <c r="BL68" i="12"/>
  <c r="AQ68" i="12"/>
  <c r="V68" i="12"/>
  <c r="BL69" i="12"/>
  <c r="AQ69" i="12"/>
  <c r="V69" i="12"/>
  <c r="BL70" i="12"/>
  <c r="AQ70" i="12"/>
  <c r="V70" i="12"/>
  <c r="BL71" i="12"/>
  <c r="AQ71" i="12"/>
  <c r="V71" i="12"/>
  <c r="BL72" i="12"/>
  <c r="AQ72" i="12"/>
  <c r="V72" i="12"/>
  <c r="BL73" i="12"/>
  <c r="AQ73" i="12"/>
  <c r="V73" i="12"/>
  <c r="BL74" i="12"/>
  <c r="AQ74" i="12"/>
  <c r="V74" i="12"/>
  <c r="BL75" i="12"/>
  <c r="AQ75" i="12"/>
  <c r="V75" i="12"/>
  <c r="BL76" i="12"/>
  <c r="AQ76" i="12"/>
  <c r="V76" i="12"/>
  <c r="BL77" i="12"/>
  <c r="AQ77" i="12"/>
  <c r="V77" i="12"/>
  <c r="BL78" i="12"/>
  <c r="AQ78" i="12"/>
  <c r="V78" i="12"/>
  <c r="BL79" i="12"/>
  <c r="AQ79" i="12"/>
  <c r="V79" i="12"/>
  <c r="BL80" i="12"/>
  <c r="AQ80" i="12"/>
  <c r="V80" i="12"/>
  <c r="BL81" i="12"/>
  <c r="AQ81" i="12"/>
  <c r="V81" i="12"/>
  <c r="BL82" i="12"/>
  <c r="AQ82" i="12"/>
  <c r="V82" i="12"/>
  <c r="BL83" i="12"/>
  <c r="AQ83" i="12"/>
  <c r="V83" i="12"/>
  <c r="BL84" i="12"/>
  <c r="AQ84" i="12"/>
  <c r="V84" i="12"/>
  <c r="BL85" i="12"/>
  <c r="AQ85" i="12"/>
  <c r="V85" i="12"/>
  <c r="BL86" i="12"/>
  <c r="AQ86" i="12"/>
  <c r="V86" i="12"/>
  <c r="BL87" i="12"/>
  <c r="AQ87" i="12"/>
  <c r="V87" i="12"/>
  <c r="BL88" i="12"/>
  <c r="AQ88" i="12"/>
  <c r="V88" i="12"/>
  <c r="BL89" i="12"/>
  <c r="AQ89" i="12"/>
  <c r="V89" i="12"/>
  <c r="BL90" i="12"/>
  <c r="AQ90" i="12"/>
  <c r="V90" i="12"/>
  <c r="BL91" i="12"/>
  <c r="AQ91" i="12"/>
  <c r="V91" i="12"/>
  <c r="BL92" i="12"/>
  <c r="AQ92" i="12"/>
  <c r="V92" i="12"/>
  <c r="BL93" i="12"/>
  <c r="AQ93" i="12"/>
  <c r="V93" i="12"/>
  <c r="BL94" i="12"/>
  <c r="AQ94" i="12"/>
  <c r="V94" i="12"/>
  <c r="BL95" i="12"/>
  <c r="AQ95" i="12"/>
  <c r="V95" i="12"/>
  <c r="BL96" i="12"/>
  <c r="AQ96" i="12"/>
  <c r="V96" i="12"/>
  <c r="BL97" i="12"/>
  <c r="AQ97" i="12"/>
  <c r="V97" i="12"/>
  <c r="BL98" i="12"/>
  <c r="AQ98" i="12"/>
  <c r="V98" i="12"/>
  <c r="BL99" i="12"/>
  <c r="AQ99" i="12"/>
  <c r="V99" i="12"/>
  <c r="BL100" i="12"/>
  <c r="AQ100" i="12"/>
  <c r="V100" i="12"/>
  <c r="BL101" i="12"/>
  <c r="AQ101" i="12"/>
  <c r="V101" i="12"/>
  <c r="BL102" i="12"/>
  <c r="AQ102" i="12"/>
  <c r="V102" i="12"/>
  <c r="BL103" i="12"/>
  <c r="AQ103" i="12"/>
  <c r="V103" i="12"/>
  <c r="BL104" i="12"/>
  <c r="AQ104" i="12"/>
  <c r="V104" i="12"/>
  <c r="BL105" i="12"/>
  <c r="AQ105" i="12"/>
  <c r="V105" i="12"/>
  <c r="BL106" i="12"/>
  <c r="AQ106" i="12"/>
  <c r="V106" i="12"/>
  <c r="BL107" i="12"/>
  <c r="AQ107" i="12"/>
  <c r="V107" i="12"/>
  <c r="BL108" i="12"/>
  <c r="AQ108" i="12"/>
  <c r="V108" i="12"/>
  <c r="BL109" i="12"/>
  <c r="AQ109" i="12"/>
  <c r="V109" i="12"/>
  <c r="BL110" i="12"/>
  <c r="AQ110" i="12"/>
  <c r="V110" i="12"/>
  <c r="BL111" i="12"/>
  <c r="AQ111" i="12"/>
  <c r="V111" i="12"/>
  <c r="BL112" i="12"/>
  <c r="AQ112" i="12"/>
  <c r="V112" i="12"/>
  <c r="BL113" i="12"/>
  <c r="AQ113" i="12"/>
  <c r="V113" i="12"/>
  <c r="BL114" i="12"/>
  <c r="AQ114" i="12"/>
  <c r="V114" i="12"/>
  <c r="BL115" i="12"/>
  <c r="AQ115" i="12"/>
  <c r="V115" i="12"/>
  <c r="BL116" i="12"/>
  <c r="AQ116" i="12"/>
  <c r="V116" i="12"/>
  <c r="BL117" i="12"/>
  <c r="AQ117" i="12"/>
  <c r="V117" i="12"/>
  <c r="BL118" i="12"/>
  <c r="AQ118" i="12"/>
  <c r="V118" i="12"/>
  <c r="BL119" i="12"/>
  <c r="AQ119" i="12"/>
  <c r="V119" i="12"/>
  <c r="BL120" i="12"/>
  <c r="AQ120" i="12"/>
  <c r="V120" i="12"/>
  <c r="BL121" i="12"/>
  <c r="AQ121" i="12"/>
  <c r="V121" i="12"/>
  <c r="BL122" i="12"/>
  <c r="AQ122" i="12"/>
  <c r="V122" i="12"/>
  <c r="BL123" i="12"/>
  <c r="AQ123" i="12"/>
  <c r="V123" i="12"/>
  <c r="BL124" i="12"/>
  <c r="AQ124" i="12"/>
  <c r="V124" i="12"/>
  <c r="BL125" i="12"/>
  <c r="AQ125" i="12"/>
  <c r="V125" i="12"/>
  <c r="BL126" i="12"/>
  <c r="AQ126" i="12"/>
  <c r="V126" i="12"/>
  <c r="BL127" i="12"/>
  <c r="AQ127" i="12"/>
  <c r="V127" i="12"/>
  <c r="BL128" i="12"/>
  <c r="AQ128" i="12"/>
  <c r="V128" i="12"/>
  <c r="BL129" i="12"/>
  <c r="AQ129" i="12"/>
  <c r="V129" i="12"/>
  <c r="BL130" i="12"/>
  <c r="AQ130" i="12"/>
  <c r="V130" i="12"/>
  <c r="BL131" i="12"/>
  <c r="AQ131" i="12"/>
  <c r="V131" i="12"/>
  <c r="BL132" i="12"/>
  <c r="AQ132" i="12"/>
  <c r="V132" i="12"/>
  <c r="BL133" i="12"/>
  <c r="AQ133" i="12"/>
  <c r="V133" i="12"/>
  <c r="BL134" i="12"/>
  <c r="AQ134" i="12"/>
  <c r="V134" i="12"/>
  <c r="BL135" i="12"/>
  <c r="AQ135" i="12"/>
  <c r="V135" i="12"/>
  <c r="BL136" i="12"/>
  <c r="AQ136" i="12"/>
  <c r="V136" i="12"/>
  <c r="BL137" i="12"/>
  <c r="AQ137" i="12"/>
  <c r="V137" i="12"/>
  <c r="BL138" i="12"/>
  <c r="AQ138" i="12"/>
  <c r="V138" i="12"/>
  <c r="BL139" i="12"/>
  <c r="AQ139" i="12"/>
  <c r="V139" i="12"/>
  <c r="BL140" i="12"/>
  <c r="AQ140" i="12"/>
  <c r="V140" i="12"/>
  <c r="BL141" i="12"/>
  <c r="AQ141" i="12"/>
  <c r="V141" i="12"/>
  <c r="BL142" i="12"/>
  <c r="AQ142" i="12"/>
  <c r="V142" i="12"/>
  <c r="BL143" i="12"/>
  <c r="AQ143" i="12"/>
  <c r="V143" i="12"/>
  <c r="BL144" i="12"/>
  <c r="AQ144" i="12"/>
  <c r="V144" i="12"/>
  <c r="BL145" i="12"/>
  <c r="AQ145" i="12"/>
  <c r="V145" i="12"/>
  <c r="BL146" i="12"/>
  <c r="AQ146" i="12"/>
  <c r="V146" i="12"/>
  <c r="BL147" i="12"/>
  <c r="AQ147" i="12"/>
  <c r="V147" i="12"/>
  <c r="BL148" i="12"/>
  <c r="AQ148" i="12"/>
  <c r="V148" i="12"/>
  <c r="BL149" i="12"/>
  <c r="AQ149" i="12"/>
  <c r="V149" i="12"/>
  <c r="BL150" i="12"/>
  <c r="AQ150" i="12"/>
  <c r="V150" i="12"/>
  <c r="BL151" i="12"/>
  <c r="AQ151" i="12"/>
  <c r="V151" i="12"/>
  <c r="BL152" i="12"/>
  <c r="AQ152" i="12"/>
  <c r="V152" i="12"/>
  <c r="BL153" i="12"/>
  <c r="AQ153" i="12"/>
  <c r="V153" i="12"/>
  <c r="BL154" i="12"/>
  <c r="AQ154" i="12"/>
  <c r="V154" i="12"/>
  <c r="BL155" i="12"/>
  <c r="AQ155" i="12"/>
  <c r="V155" i="12"/>
  <c r="BL156" i="12"/>
  <c r="AQ156" i="12"/>
  <c r="V156" i="12"/>
  <c r="BL157" i="12"/>
  <c r="AQ157" i="12"/>
  <c r="V157" i="12"/>
  <c r="BL158" i="12"/>
  <c r="AQ158" i="12"/>
  <c r="V158" i="12"/>
  <c r="BL159" i="12"/>
  <c r="AQ159" i="12"/>
  <c r="V159" i="12"/>
  <c r="BL160" i="12"/>
  <c r="AQ160" i="12"/>
  <c r="V160" i="12"/>
  <c r="BL161" i="12"/>
  <c r="AQ161" i="12"/>
  <c r="V161" i="12"/>
  <c r="BL162" i="12"/>
  <c r="AQ162" i="12"/>
  <c r="V162" i="12"/>
  <c r="BL163" i="12"/>
  <c r="AQ163" i="12"/>
  <c r="V163" i="12"/>
  <c r="BL164" i="12"/>
  <c r="AQ164" i="12"/>
  <c r="V164" i="12"/>
  <c r="BL165" i="12"/>
  <c r="AQ165" i="12"/>
  <c r="V165" i="12"/>
  <c r="BL166" i="12"/>
  <c r="AQ166" i="12"/>
  <c r="V166" i="12"/>
  <c r="BL167" i="12"/>
  <c r="AQ167" i="12"/>
  <c r="V167" i="12"/>
  <c r="BL168" i="12"/>
  <c r="AQ168" i="12"/>
  <c r="V168" i="12"/>
  <c r="BL169" i="12"/>
  <c r="AQ169" i="12"/>
  <c r="V169" i="12"/>
  <c r="BL170" i="12"/>
  <c r="AQ170" i="12"/>
  <c r="V170" i="12"/>
  <c r="BL171" i="12"/>
  <c r="AQ171" i="12"/>
  <c r="V171" i="12"/>
  <c r="BL172" i="12"/>
  <c r="AQ172" i="12"/>
  <c r="V172" i="12"/>
  <c r="BL173" i="12"/>
  <c r="AQ173" i="12"/>
  <c r="V173" i="12"/>
  <c r="BL174" i="12"/>
  <c r="AQ174" i="12"/>
  <c r="V174" i="12"/>
  <c r="BL175" i="12"/>
  <c r="AQ175" i="12"/>
  <c r="V175" i="12"/>
  <c r="BL176" i="12"/>
  <c r="AQ176" i="12"/>
  <c r="V176" i="12"/>
  <c r="BL177" i="12"/>
  <c r="AQ177" i="12"/>
  <c r="V177" i="12"/>
  <c r="BL178" i="12"/>
  <c r="AQ178" i="12"/>
  <c r="V178" i="12"/>
  <c r="BL179" i="12"/>
  <c r="AQ179" i="12"/>
  <c r="V179" i="12"/>
  <c r="BL180" i="12"/>
  <c r="AQ180" i="12"/>
  <c r="V180" i="12"/>
  <c r="BL181" i="12"/>
  <c r="AQ181" i="12"/>
  <c r="V181" i="12"/>
  <c r="BL182" i="12"/>
  <c r="AQ182" i="12"/>
  <c r="V182" i="12"/>
  <c r="BL183" i="12"/>
  <c r="AQ183" i="12"/>
  <c r="V183" i="12"/>
  <c r="BL184" i="12"/>
  <c r="AQ184" i="12"/>
  <c r="V184" i="12"/>
  <c r="BL185" i="12"/>
  <c r="AQ185" i="12"/>
  <c r="V185" i="12"/>
  <c r="BL186" i="12"/>
  <c r="AQ186" i="12"/>
  <c r="V186" i="12"/>
  <c r="BL187" i="12"/>
  <c r="AQ187" i="12"/>
  <c r="V187" i="12"/>
  <c r="BL188" i="12"/>
  <c r="AQ188" i="12"/>
  <c r="V188" i="12"/>
  <c r="BL189" i="12"/>
  <c r="AQ189" i="12"/>
  <c r="V189" i="12"/>
  <c r="BL190" i="12"/>
  <c r="AQ190" i="12"/>
  <c r="V190" i="12"/>
  <c r="BL191" i="12"/>
  <c r="AQ191" i="12"/>
  <c r="V191" i="12"/>
  <c r="BL192" i="12"/>
  <c r="AQ192" i="12"/>
  <c r="V192" i="12"/>
  <c r="BL193" i="12"/>
  <c r="AQ193" i="12"/>
  <c r="V193" i="12"/>
  <c r="BL194" i="12"/>
  <c r="AQ194" i="12"/>
  <c r="V194" i="12"/>
  <c r="BL195" i="12"/>
  <c r="AQ195" i="12"/>
  <c r="V195" i="12"/>
  <c r="BL196" i="12"/>
  <c r="AQ196" i="12"/>
  <c r="V196" i="12"/>
  <c r="BL197" i="12"/>
  <c r="AQ197" i="12"/>
  <c r="V197" i="12"/>
  <c r="BL198" i="12"/>
  <c r="AQ198" i="12"/>
  <c r="V198" i="12"/>
  <c r="BL199" i="12"/>
  <c r="AQ199" i="12"/>
  <c r="V199" i="12"/>
  <c r="BL200" i="12"/>
  <c r="AQ200" i="12"/>
  <c r="V200" i="12"/>
  <c r="BL201" i="12"/>
  <c r="AQ201" i="12"/>
  <c r="V201" i="12"/>
  <c r="BL202" i="12"/>
  <c r="AQ202" i="12"/>
  <c r="V202" i="12"/>
  <c r="BL203" i="12"/>
  <c r="AQ203" i="12"/>
  <c r="V203" i="12"/>
  <c r="BL204" i="12"/>
  <c r="AQ204" i="12"/>
  <c r="V204" i="12"/>
  <c r="BL5" i="12"/>
  <c r="AQ5" i="12"/>
  <c r="V5" i="12"/>
  <c r="BL8" i="12"/>
  <c r="AQ8" i="12"/>
  <c r="V8" i="12"/>
  <c r="BM5" i="12"/>
  <c r="AR5" i="12"/>
  <c r="W5" i="12"/>
  <c r="BM6" i="12"/>
  <c r="AR6" i="12"/>
  <c r="W6" i="12"/>
  <c r="BM7" i="12"/>
  <c r="AR7" i="12"/>
  <c r="W7" i="12"/>
  <c r="BM8" i="12"/>
  <c r="AR8" i="12"/>
  <c r="W8" i="12"/>
  <c r="BM9" i="12"/>
  <c r="AR9" i="12"/>
  <c r="W9" i="12"/>
  <c r="BM10" i="12"/>
  <c r="AR10" i="12"/>
  <c r="W10" i="12"/>
  <c r="BM11" i="12"/>
  <c r="AR11" i="12"/>
  <c r="W11" i="12"/>
  <c r="BM12" i="12"/>
  <c r="AR12" i="12"/>
  <c r="W12" i="12"/>
  <c r="BM13" i="12"/>
  <c r="AR13" i="12"/>
  <c r="W13" i="12"/>
  <c r="BM14" i="12"/>
  <c r="AR14" i="12"/>
  <c r="W14" i="12"/>
  <c r="BM15" i="12"/>
  <c r="AR15" i="12"/>
  <c r="W15" i="12"/>
  <c r="BM16" i="12"/>
  <c r="AR16" i="12"/>
  <c r="W16" i="12"/>
  <c r="BM17" i="12"/>
  <c r="AR17" i="12"/>
  <c r="W17" i="12"/>
  <c r="BM18" i="12"/>
  <c r="AR18" i="12"/>
  <c r="W18" i="12"/>
  <c r="BM19" i="12"/>
  <c r="AR19" i="12"/>
  <c r="W19" i="12"/>
  <c r="BM20" i="12"/>
  <c r="AR20" i="12"/>
  <c r="W20" i="12"/>
  <c r="BM21" i="12"/>
  <c r="AR21" i="12"/>
  <c r="W21" i="12"/>
  <c r="BM22" i="12"/>
  <c r="AR22" i="12"/>
  <c r="W22" i="12"/>
  <c r="BM23" i="12"/>
  <c r="AR23" i="12"/>
  <c r="W23" i="12"/>
  <c r="BM24" i="12"/>
  <c r="AR24" i="12"/>
  <c r="W24" i="12"/>
  <c r="BM25" i="12"/>
  <c r="AR25" i="12"/>
  <c r="W25" i="12"/>
  <c r="BM26" i="12"/>
  <c r="AR26" i="12"/>
  <c r="W26" i="12"/>
  <c r="BM27" i="12"/>
  <c r="AR27" i="12"/>
  <c r="W27" i="12"/>
  <c r="BM28" i="12"/>
  <c r="AR28" i="12"/>
  <c r="W28" i="12"/>
  <c r="BM29" i="12"/>
  <c r="AR29" i="12"/>
  <c r="W29" i="12"/>
  <c r="BM30" i="12"/>
  <c r="AR30" i="12"/>
  <c r="W30" i="12"/>
  <c r="BM31" i="12"/>
  <c r="AR31" i="12"/>
  <c r="W31" i="12"/>
  <c r="BM32" i="12"/>
  <c r="AR32" i="12"/>
  <c r="W32" i="12"/>
  <c r="BM33" i="12"/>
  <c r="AR33" i="12"/>
  <c r="W33" i="12"/>
  <c r="BM34" i="12"/>
  <c r="AR34" i="12"/>
  <c r="W34" i="12"/>
  <c r="BM35" i="12"/>
  <c r="AR35" i="12"/>
  <c r="W35" i="12"/>
  <c r="BM36" i="12"/>
  <c r="AR36" i="12"/>
  <c r="W36" i="12"/>
  <c r="BM37" i="12"/>
  <c r="AR37" i="12"/>
  <c r="W37" i="12"/>
  <c r="BM38" i="12"/>
  <c r="AR38" i="12"/>
  <c r="W38" i="12"/>
  <c r="BM39" i="12"/>
  <c r="AR39" i="12"/>
  <c r="W39" i="12"/>
  <c r="BM40" i="12"/>
  <c r="AR40" i="12"/>
  <c r="W40" i="12"/>
  <c r="BM41" i="12"/>
  <c r="AR41" i="12"/>
  <c r="W41" i="12"/>
  <c r="BM42" i="12"/>
  <c r="AR42" i="12"/>
  <c r="W42" i="12"/>
  <c r="BM43" i="12"/>
  <c r="AR43" i="12"/>
  <c r="W43" i="12"/>
  <c r="BM44" i="12"/>
  <c r="AR44" i="12"/>
  <c r="W44" i="12"/>
  <c r="BM45" i="12"/>
  <c r="AR45" i="12"/>
  <c r="W45" i="12"/>
  <c r="BM46" i="12"/>
  <c r="AR46" i="12"/>
  <c r="W46" i="12"/>
  <c r="BM47" i="12"/>
  <c r="AR47" i="12"/>
  <c r="W47" i="12"/>
  <c r="BM48" i="12"/>
  <c r="AR48" i="12"/>
  <c r="W48" i="12"/>
  <c r="BM49" i="12"/>
  <c r="AR49" i="12"/>
  <c r="W49" i="12"/>
  <c r="BM50" i="12"/>
  <c r="AR50" i="12"/>
  <c r="W50" i="12"/>
  <c r="BM51" i="12"/>
  <c r="AR51" i="12"/>
  <c r="W51" i="12"/>
  <c r="BM52" i="12"/>
  <c r="AR52" i="12"/>
  <c r="W52" i="12"/>
  <c r="BM53" i="12"/>
  <c r="AR53" i="12"/>
  <c r="W53" i="12"/>
  <c r="BM54" i="12"/>
  <c r="AR54" i="12"/>
  <c r="W54" i="12"/>
  <c r="BM55" i="12"/>
  <c r="AR55" i="12"/>
  <c r="W55" i="12"/>
  <c r="BM56" i="12"/>
  <c r="AR56" i="12"/>
  <c r="W56" i="12"/>
  <c r="BM57" i="12"/>
  <c r="AR57" i="12"/>
  <c r="W57" i="12"/>
  <c r="BM58" i="12"/>
  <c r="AR58" i="12"/>
  <c r="W58" i="12"/>
  <c r="BM59" i="12"/>
  <c r="AR59" i="12"/>
  <c r="W59" i="12"/>
  <c r="BM60" i="12"/>
  <c r="AR60" i="12"/>
  <c r="W60" i="12"/>
  <c r="BM61" i="12"/>
  <c r="AR61" i="12"/>
  <c r="W61" i="12"/>
  <c r="BM62" i="12"/>
  <c r="AR62" i="12"/>
  <c r="W62" i="12"/>
  <c r="BM63" i="12"/>
  <c r="AR63" i="12"/>
  <c r="W63" i="12"/>
  <c r="BM64" i="12"/>
  <c r="AR64" i="12"/>
  <c r="W64" i="12"/>
  <c r="BM65" i="12"/>
  <c r="AR65" i="12"/>
  <c r="W65" i="12"/>
  <c r="BM66" i="12"/>
  <c r="AR66" i="12"/>
  <c r="W66" i="12"/>
  <c r="BM67" i="12"/>
  <c r="AR67" i="12"/>
  <c r="W67" i="12"/>
  <c r="BM68" i="12"/>
  <c r="AR68" i="12"/>
  <c r="W68" i="12"/>
  <c r="BM69" i="12"/>
  <c r="AR69" i="12"/>
  <c r="W69" i="12"/>
  <c r="BM70" i="12"/>
  <c r="AR70" i="12"/>
  <c r="W70" i="12"/>
  <c r="BM71" i="12"/>
  <c r="AR71" i="12"/>
  <c r="W71" i="12"/>
  <c r="BM72" i="12"/>
  <c r="AR72" i="12"/>
  <c r="W72" i="12"/>
  <c r="BM73" i="12"/>
  <c r="AR73" i="12"/>
  <c r="W73" i="12"/>
  <c r="BM74" i="12"/>
  <c r="AR74" i="12"/>
  <c r="W74" i="12"/>
  <c r="BM75" i="12"/>
  <c r="AR75" i="12"/>
  <c r="W75" i="12"/>
  <c r="BM76" i="12"/>
  <c r="AR76" i="12"/>
  <c r="W76" i="12"/>
  <c r="BM77" i="12"/>
  <c r="AR77" i="12"/>
  <c r="W77" i="12"/>
  <c r="BM78" i="12"/>
  <c r="AR78" i="12"/>
  <c r="W78" i="12"/>
  <c r="BM79" i="12"/>
  <c r="AR79" i="12"/>
  <c r="W79" i="12"/>
  <c r="BM80" i="12"/>
  <c r="AR80" i="12"/>
  <c r="W80" i="12"/>
  <c r="BM81" i="12"/>
  <c r="AR81" i="12"/>
  <c r="W81" i="12"/>
  <c r="BM82" i="12"/>
  <c r="AR82" i="12"/>
  <c r="W82" i="12"/>
  <c r="BM83" i="12"/>
  <c r="AR83" i="12"/>
  <c r="W83" i="12"/>
  <c r="BM84" i="12"/>
  <c r="AR84" i="12"/>
  <c r="W84" i="12"/>
  <c r="BM85" i="12"/>
  <c r="AR85" i="12"/>
  <c r="W85" i="12"/>
  <c r="BM86" i="12"/>
  <c r="AR86" i="12"/>
  <c r="W86" i="12"/>
  <c r="BM87" i="12"/>
  <c r="AR87" i="12"/>
  <c r="W87" i="12"/>
  <c r="BM88" i="12"/>
  <c r="AR88" i="12"/>
  <c r="W88" i="12"/>
  <c r="BM89" i="12"/>
  <c r="AR89" i="12"/>
  <c r="W89" i="12"/>
  <c r="BM90" i="12"/>
  <c r="AR90" i="12"/>
  <c r="W90" i="12"/>
  <c r="BM91" i="12"/>
  <c r="AR91" i="12"/>
  <c r="W91" i="12"/>
  <c r="BM92" i="12"/>
  <c r="AR92" i="12"/>
  <c r="W92" i="12"/>
  <c r="BM93" i="12"/>
  <c r="AR93" i="12"/>
  <c r="W93" i="12"/>
  <c r="BM94" i="12"/>
  <c r="AR94" i="12"/>
  <c r="W94" i="12"/>
  <c r="BM95" i="12"/>
  <c r="AR95" i="12"/>
  <c r="W95" i="12"/>
  <c r="BM96" i="12"/>
  <c r="AR96" i="12"/>
  <c r="W96" i="12"/>
  <c r="BM97" i="12"/>
  <c r="AR97" i="12"/>
  <c r="W97" i="12"/>
  <c r="BM98" i="12"/>
  <c r="AR98" i="12"/>
  <c r="W98" i="12"/>
  <c r="BM99" i="12"/>
  <c r="AR99" i="12"/>
  <c r="W99" i="12"/>
  <c r="BM100" i="12"/>
  <c r="AR100" i="12"/>
  <c r="W100" i="12"/>
  <c r="BM101" i="12"/>
  <c r="AR101" i="12"/>
  <c r="W101" i="12"/>
  <c r="BM102" i="12"/>
  <c r="AR102" i="12"/>
  <c r="W102" i="12"/>
  <c r="BM103" i="12"/>
  <c r="AR103" i="12"/>
  <c r="W103" i="12"/>
  <c r="BM104" i="12"/>
  <c r="AR104" i="12"/>
  <c r="W104" i="12"/>
  <c r="BM105" i="12"/>
  <c r="AR105" i="12"/>
  <c r="W105" i="12"/>
  <c r="BM106" i="12"/>
  <c r="AR106" i="12"/>
  <c r="W106" i="12"/>
  <c r="BM107" i="12"/>
  <c r="AR107" i="12"/>
  <c r="W107" i="12"/>
  <c r="BM108" i="12"/>
  <c r="AR108" i="12"/>
  <c r="W108" i="12"/>
  <c r="BM109" i="12"/>
  <c r="AR109" i="12"/>
  <c r="W109" i="12"/>
  <c r="BM110" i="12"/>
  <c r="AR110" i="12"/>
  <c r="W110" i="12"/>
  <c r="BM111" i="12"/>
  <c r="AR111" i="12"/>
  <c r="W111" i="12"/>
  <c r="BM112" i="12"/>
  <c r="AR112" i="12"/>
  <c r="W112" i="12"/>
  <c r="BM113" i="12"/>
  <c r="AR113" i="12"/>
  <c r="W113" i="12"/>
  <c r="BM114" i="12"/>
  <c r="AR114" i="12"/>
  <c r="W114" i="12"/>
  <c r="BM115" i="12"/>
  <c r="AR115" i="12"/>
  <c r="W115" i="12"/>
  <c r="BM116" i="12"/>
  <c r="AR116" i="12"/>
  <c r="W116" i="12"/>
  <c r="BM117" i="12"/>
  <c r="AR117" i="12"/>
  <c r="W117" i="12"/>
  <c r="BM118" i="12"/>
  <c r="AR118" i="12"/>
  <c r="W118" i="12"/>
  <c r="BM119" i="12"/>
  <c r="AR119" i="12"/>
  <c r="W119" i="12"/>
  <c r="BM120" i="12"/>
  <c r="AR120" i="12"/>
  <c r="W120" i="12"/>
  <c r="BM121" i="12"/>
  <c r="AR121" i="12"/>
  <c r="W121" i="12"/>
  <c r="BM122" i="12"/>
  <c r="AR122" i="12"/>
  <c r="W122" i="12"/>
  <c r="BM123" i="12"/>
  <c r="AR123" i="12"/>
  <c r="W123" i="12"/>
  <c r="BM124" i="12"/>
  <c r="AR124" i="12"/>
  <c r="W124" i="12"/>
  <c r="BM125" i="12"/>
  <c r="AR125" i="12"/>
  <c r="W125" i="12"/>
  <c r="BM126" i="12"/>
  <c r="AR126" i="12"/>
  <c r="W126" i="12"/>
  <c r="BM127" i="12"/>
  <c r="AR127" i="12"/>
  <c r="W127" i="12"/>
  <c r="BM128" i="12"/>
  <c r="AR128" i="12"/>
  <c r="W128" i="12"/>
  <c r="BM129" i="12"/>
  <c r="AR129" i="12"/>
  <c r="W129" i="12"/>
  <c r="BM130" i="12"/>
  <c r="AR130" i="12"/>
  <c r="W130" i="12"/>
  <c r="BM131" i="12"/>
  <c r="AR131" i="12"/>
  <c r="W131" i="12"/>
  <c r="BM132" i="12"/>
  <c r="AR132" i="12"/>
  <c r="W132" i="12"/>
  <c r="BM133" i="12"/>
  <c r="AR133" i="12"/>
  <c r="W133" i="12"/>
  <c r="BM134" i="12"/>
  <c r="AR134" i="12"/>
  <c r="W134" i="12"/>
  <c r="BM135" i="12"/>
  <c r="AR135" i="12"/>
  <c r="W135" i="12"/>
  <c r="BM136" i="12"/>
  <c r="AR136" i="12"/>
  <c r="W136" i="12"/>
  <c r="BM137" i="12"/>
  <c r="AR137" i="12"/>
  <c r="W137" i="12"/>
  <c r="BM138" i="12"/>
  <c r="AR138" i="12"/>
  <c r="W138" i="12"/>
  <c r="BM139" i="12"/>
  <c r="AR139" i="12"/>
  <c r="W139" i="12"/>
  <c r="BM140" i="12"/>
  <c r="AR140" i="12"/>
  <c r="W140" i="12"/>
  <c r="BM141" i="12"/>
  <c r="AR141" i="12"/>
  <c r="W141" i="12"/>
  <c r="BM142" i="12"/>
  <c r="AR142" i="12"/>
  <c r="W142" i="12"/>
  <c r="BM143" i="12"/>
  <c r="AR143" i="12"/>
  <c r="W143" i="12"/>
  <c r="BM144" i="12"/>
  <c r="AR144" i="12"/>
  <c r="W144" i="12"/>
  <c r="BM145" i="12"/>
  <c r="AR145" i="12"/>
  <c r="W145" i="12"/>
  <c r="BM146" i="12"/>
  <c r="AR146" i="12"/>
  <c r="W146" i="12"/>
  <c r="BM147" i="12"/>
  <c r="AR147" i="12"/>
  <c r="W147" i="12"/>
  <c r="BM148" i="12"/>
  <c r="AR148" i="12"/>
  <c r="W148" i="12"/>
  <c r="BM149" i="12"/>
  <c r="AR149" i="12"/>
  <c r="W149" i="12"/>
  <c r="BM150" i="12"/>
  <c r="AR150" i="12"/>
  <c r="W150" i="12"/>
  <c r="BM151" i="12"/>
  <c r="AR151" i="12"/>
  <c r="W151" i="12"/>
  <c r="BM152" i="12"/>
  <c r="AR152" i="12"/>
  <c r="W152" i="12"/>
  <c r="BM153" i="12"/>
  <c r="AR153" i="12"/>
  <c r="W153" i="12"/>
  <c r="BM154" i="12"/>
  <c r="AR154" i="12"/>
  <c r="W154" i="12"/>
  <c r="BM155" i="12"/>
  <c r="AR155" i="12"/>
  <c r="W155" i="12"/>
  <c r="BM156" i="12"/>
  <c r="AR156" i="12"/>
  <c r="W156" i="12"/>
  <c r="BM157" i="12"/>
  <c r="AR157" i="12"/>
  <c r="W157" i="12"/>
  <c r="BM158" i="12"/>
  <c r="AR158" i="12"/>
  <c r="W158" i="12"/>
  <c r="BM159" i="12"/>
  <c r="AR159" i="12"/>
  <c r="W159" i="12"/>
  <c r="BM160" i="12"/>
  <c r="AR160" i="12"/>
  <c r="W160" i="12"/>
  <c r="BM161" i="12"/>
  <c r="AR161" i="12"/>
  <c r="W161" i="12"/>
  <c r="BM162" i="12"/>
  <c r="AR162" i="12"/>
  <c r="W162" i="12"/>
  <c r="BM163" i="12"/>
  <c r="AR163" i="12"/>
  <c r="W163" i="12"/>
  <c r="BM164" i="12"/>
  <c r="AR164" i="12"/>
  <c r="W164" i="12"/>
  <c r="BM165" i="12"/>
  <c r="AR165" i="12"/>
  <c r="W165" i="12"/>
  <c r="BM166" i="12"/>
  <c r="AR166" i="12"/>
  <c r="W166" i="12"/>
  <c r="BM167" i="12"/>
  <c r="AR167" i="12"/>
  <c r="W167" i="12"/>
  <c r="BM168" i="12"/>
  <c r="AR168" i="12"/>
  <c r="W168" i="12"/>
  <c r="BM169" i="12"/>
  <c r="AR169" i="12"/>
  <c r="W169" i="12"/>
  <c r="BM170" i="12"/>
  <c r="AR170" i="12"/>
  <c r="W170" i="12"/>
  <c r="BM171" i="12"/>
  <c r="AR171" i="12"/>
  <c r="W171" i="12"/>
  <c r="BM172" i="12"/>
  <c r="AR172" i="12"/>
  <c r="W172" i="12"/>
  <c r="BM173" i="12"/>
  <c r="AR173" i="12"/>
  <c r="W173" i="12"/>
  <c r="BM174" i="12"/>
  <c r="AR174" i="12"/>
  <c r="W174" i="12"/>
  <c r="BM175" i="12"/>
  <c r="AR175" i="12"/>
  <c r="W175" i="12"/>
  <c r="BM176" i="12"/>
  <c r="AR176" i="12"/>
  <c r="W176" i="12"/>
  <c r="BM177" i="12"/>
  <c r="AR177" i="12"/>
  <c r="W177" i="12"/>
  <c r="BM178" i="12"/>
  <c r="AR178" i="12"/>
  <c r="W178" i="12"/>
  <c r="BM179" i="12"/>
  <c r="AR179" i="12"/>
  <c r="W179" i="12"/>
  <c r="BM180" i="12"/>
  <c r="AR180" i="12"/>
  <c r="W180" i="12"/>
  <c r="BM181" i="12"/>
  <c r="AR181" i="12"/>
  <c r="W181" i="12"/>
  <c r="BM182" i="12"/>
  <c r="AR182" i="12"/>
  <c r="W182" i="12"/>
  <c r="BM183" i="12"/>
  <c r="AR183" i="12"/>
  <c r="W183" i="12"/>
  <c r="BM184" i="12"/>
  <c r="AR184" i="12"/>
  <c r="W184" i="12"/>
  <c r="BM185" i="12"/>
  <c r="AR185" i="12"/>
  <c r="W185" i="12"/>
  <c r="BM186" i="12"/>
  <c r="AR186" i="12"/>
  <c r="W186" i="12"/>
  <c r="BM187" i="12"/>
  <c r="AR187" i="12"/>
  <c r="W187" i="12"/>
  <c r="BM188" i="12"/>
  <c r="AR188" i="12"/>
  <c r="W188" i="12"/>
  <c r="BM189" i="12"/>
  <c r="AR189" i="12"/>
  <c r="W189" i="12"/>
  <c r="BM190" i="12"/>
  <c r="AR190" i="12"/>
  <c r="W190" i="12"/>
  <c r="BM191" i="12"/>
  <c r="AR191" i="12"/>
  <c r="W191" i="12"/>
  <c r="BM192" i="12"/>
  <c r="AR192" i="12"/>
  <c r="W192" i="12"/>
  <c r="BM193" i="12"/>
  <c r="AR193" i="12"/>
  <c r="W193" i="12"/>
  <c r="BM194" i="12"/>
  <c r="AR194" i="12"/>
  <c r="W194" i="12"/>
  <c r="BM195" i="12"/>
  <c r="AR195" i="12"/>
  <c r="W195" i="12"/>
  <c r="BM196" i="12"/>
  <c r="AR196" i="12"/>
  <c r="W196" i="12"/>
  <c r="BM197" i="12"/>
  <c r="AR197" i="12"/>
  <c r="W197" i="12"/>
  <c r="BM198" i="12"/>
  <c r="AR198" i="12"/>
  <c r="W198" i="12"/>
  <c r="BM199" i="12"/>
  <c r="AR199" i="12"/>
  <c r="W199" i="12"/>
  <c r="BM200" i="12"/>
  <c r="AR200" i="12"/>
  <c r="W200" i="12"/>
  <c r="BM201" i="12"/>
  <c r="AR201" i="12"/>
  <c r="W201" i="12"/>
  <c r="BM202" i="12"/>
  <c r="AR202" i="12"/>
  <c r="W202" i="12"/>
  <c r="BM203" i="12"/>
  <c r="AR203" i="12"/>
  <c r="W203" i="12"/>
  <c r="BM204" i="12"/>
  <c r="AR204" i="12"/>
  <c r="W204" i="12"/>
  <c r="BL16" i="12"/>
  <c r="AQ16" i="12"/>
  <c r="V16" i="12"/>
  <c r="BL6" i="12"/>
  <c r="AQ6" i="12"/>
  <c r="V6" i="12"/>
  <c r="BL7" i="12"/>
  <c r="AQ7" i="12"/>
  <c r="V7" i="12"/>
  <c r="BL10" i="12"/>
  <c r="AQ10" i="12"/>
  <c r="V10" i="12"/>
  <c r="BL12" i="12"/>
  <c r="AQ12" i="12"/>
  <c r="V12" i="12"/>
  <c r="BL14" i="12"/>
  <c r="AQ14" i="12"/>
  <c r="V14" i="12"/>
  <c r="AZ5" i="13"/>
  <c r="T37" i="12"/>
  <c r="U37" i="12"/>
  <c r="T38" i="12"/>
  <c r="U38" i="12"/>
  <c r="T39" i="12"/>
  <c r="U39" i="12"/>
  <c r="T40" i="12"/>
  <c r="U40" i="12"/>
  <c r="T41" i="12"/>
  <c r="U41" i="12"/>
  <c r="T42" i="12"/>
  <c r="U42" i="12"/>
  <c r="T43" i="12"/>
  <c r="U43" i="12"/>
  <c r="T44" i="12"/>
  <c r="U44" i="12"/>
  <c r="T45" i="12"/>
  <c r="U45" i="12"/>
  <c r="T46" i="12"/>
  <c r="U46" i="12"/>
  <c r="T47" i="12"/>
  <c r="U47" i="12"/>
  <c r="T48" i="12"/>
  <c r="U48" i="12"/>
  <c r="T49" i="12"/>
  <c r="U49" i="12"/>
  <c r="T50" i="12"/>
  <c r="U50" i="12"/>
  <c r="T51" i="12"/>
  <c r="U51" i="12"/>
  <c r="T52" i="12"/>
  <c r="U52" i="12"/>
  <c r="T53" i="12"/>
  <c r="U53" i="12"/>
  <c r="T54" i="12"/>
  <c r="U54" i="12"/>
  <c r="T55" i="12"/>
  <c r="U55" i="12"/>
  <c r="T56" i="12"/>
  <c r="U56" i="12"/>
  <c r="T57" i="12"/>
  <c r="U57" i="12"/>
  <c r="T58" i="12"/>
  <c r="U58" i="12"/>
  <c r="T59" i="12"/>
  <c r="U59" i="12"/>
  <c r="T60" i="12"/>
  <c r="U60" i="12"/>
  <c r="T61" i="12"/>
  <c r="U61" i="12"/>
  <c r="T62" i="12"/>
  <c r="U62" i="12"/>
  <c r="T63" i="12"/>
  <c r="U63" i="12"/>
  <c r="T64" i="12"/>
  <c r="U64" i="12"/>
  <c r="T65" i="12"/>
  <c r="U65" i="12"/>
  <c r="T66" i="12"/>
  <c r="U66" i="12"/>
  <c r="T67" i="12"/>
  <c r="U67" i="12"/>
  <c r="T68" i="12"/>
  <c r="U68" i="12"/>
  <c r="T69" i="12"/>
  <c r="U69" i="12"/>
  <c r="T70" i="12"/>
  <c r="U70" i="12"/>
  <c r="T71" i="12"/>
  <c r="U71" i="12"/>
  <c r="T72" i="12"/>
  <c r="U72" i="12"/>
  <c r="T73" i="12"/>
  <c r="U73" i="12"/>
  <c r="T74" i="12"/>
  <c r="U74" i="12"/>
  <c r="T75" i="12"/>
  <c r="U75" i="12"/>
  <c r="T76" i="12"/>
  <c r="U76" i="12"/>
  <c r="T77" i="12"/>
  <c r="U77" i="12"/>
  <c r="T78" i="12"/>
  <c r="U78" i="12"/>
  <c r="T79" i="12"/>
  <c r="U79" i="12"/>
  <c r="T80" i="12"/>
  <c r="U80" i="12"/>
  <c r="T81" i="12"/>
  <c r="U81" i="12"/>
  <c r="T82" i="12"/>
  <c r="U82" i="12"/>
  <c r="T83" i="12"/>
  <c r="U83" i="12"/>
  <c r="T84" i="12"/>
  <c r="U84" i="12"/>
  <c r="T85" i="12"/>
  <c r="U85" i="12"/>
  <c r="T86" i="12"/>
  <c r="U86" i="12"/>
  <c r="T87" i="12"/>
  <c r="U87" i="12"/>
  <c r="T88" i="12"/>
  <c r="U88" i="12"/>
  <c r="T89" i="12"/>
  <c r="U89" i="12"/>
  <c r="T90" i="12"/>
  <c r="U90" i="12"/>
  <c r="T91" i="12"/>
  <c r="U91" i="12"/>
  <c r="T92" i="12"/>
  <c r="U92" i="12"/>
  <c r="T93" i="12"/>
  <c r="U93" i="12"/>
  <c r="T94" i="12"/>
  <c r="U94" i="12"/>
  <c r="T95" i="12"/>
  <c r="U95" i="12"/>
  <c r="T96" i="12"/>
  <c r="U96" i="12"/>
  <c r="T97" i="12"/>
  <c r="U97" i="12"/>
  <c r="T98" i="12"/>
  <c r="U98" i="12"/>
  <c r="T99" i="12"/>
  <c r="U99" i="12"/>
  <c r="T100" i="12"/>
  <c r="U100" i="12"/>
  <c r="T101" i="12"/>
  <c r="U101" i="12"/>
  <c r="T102" i="12"/>
  <c r="U102" i="12"/>
  <c r="T103" i="12"/>
  <c r="U103" i="12"/>
  <c r="T104" i="12"/>
  <c r="U104" i="12"/>
  <c r="T105" i="12"/>
  <c r="U105" i="12"/>
  <c r="T106" i="12"/>
  <c r="U106" i="12"/>
  <c r="T107" i="12"/>
  <c r="U107" i="12"/>
  <c r="T108" i="12"/>
  <c r="U108" i="12"/>
  <c r="T109" i="12"/>
  <c r="U109" i="12"/>
  <c r="T110" i="12"/>
  <c r="U110" i="12"/>
  <c r="T111" i="12"/>
  <c r="U111" i="12"/>
  <c r="T112" i="12"/>
  <c r="U112" i="12"/>
  <c r="T113" i="12"/>
  <c r="U113" i="12"/>
  <c r="T114" i="12"/>
  <c r="U114" i="12"/>
  <c r="T115" i="12"/>
  <c r="U115" i="12"/>
  <c r="T116" i="12"/>
  <c r="U116" i="12"/>
  <c r="T117" i="12"/>
  <c r="U117" i="12"/>
  <c r="T118" i="12"/>
  <c r="U118" i="12"/>
  <c r="T119" i="12"/>
  <c r="U119" i="12"/>
  <c r="T120" i="12"/>
  <c r="U120" i="12"/>
  <c r="T121" i="12"/>
  <c r="U121" i="12"/>
  <c r="T122" i="12"/>
  <c r="U122" i="12"/>
  <c r="T123" i="12"/>
  <c r="U123" i="12"/>
  <c r="T124" i="12"/>
  <c r="U124" i="12"/>
  <c r="T125" i="12"/>
  <c r="U125" i="12"/>
  <c r="T126" i="12"/>
  <c r="U126" i="12"/>
  <c r="T127" i="12"/>
  <c r="U127" i="12"/>
  <c r="T128" i="12"/>
  <c r="U128" i="12"/>
  <c r="T129" i="12"/>
  <c r="U129" i="12"/>
  <c r="T130" i="12"/>
  <c r="U130" i="12"/>
  <c r="T131" i="12"/>
  <c r="U131" i="12"/>
  <c r="T132" i="12"/>
  <c r="U132" i="12"/>
  <c r="T133" i="12"/>
  <c r="U133" i="12"/>
  <c r="T134" i="12"/>
  <c r="U134" i="12"/>
  <c r="T135" i="12"/>
  <c r="U135" i="12"/>
  <c r="T136" i="12"/>
  <c r="U136" i="12"/>
  <c r="T137" i="12"/>
  <c r="U137" i="12"/>
  <c r="T138" i="12"/>
  <c r="U138" i="12"/>
  <c r="T139" i="12"/>
  <c r="U139" i="12"/>
  <c r="T140" i="12"/>
  <c r="U140" i="12"/>
  <c r="T141" i="12"/>
  <c r="U141" i="12"/>
  <c r="T142" i="12"/>
  <c r="U142" i="12"/>
  <c r="T143" i="12"/>
  <c r="U143" i="12"/>
  <c r="T144" i="12"/>
  <c r="U144" i="12"/>
  <c r="T145" i="12"/>
  <c r="U145" i="12"/>
  <c r="T146" i="12"/>
  <c r="U146" i="12"/>
  <c r="T147" i="12"/>
  <c r="U147" i="12"/>
  <c r="T148" i="12"/>
  <c r="U148" i="12"/>
  <c r="T149" i="12"/>
  <c r="U149" i="12"/>
  <c r="T150" i="12"/>
  <c r="U150" i="12"/>
  <c r="T151" i="12"/>
  <c r="U151" i="12"/>
  <c r="T152" i="12"/>
  <c r="U152" i="12"/>
  <c r="T153" i="12"/>
  <c r="U153" i="12"/>
  <c r="T154" i="12"/>
  <c r="U154" i="12"/>
  <c r="T155" i="12"/>
  <c r="U155" i="12"/>
  <c r="T156" i="12"/>
  <c r="U156" i="12"/>
  <c r="T157" i="12"/>
  <c r="U157" i="12"/>
  <c r="T158" i="12"/>
  <c r="U158" i="12"/>
  <c r="T159" i="12"/>
  <c r="U159" i="12"/>
  <c r="T160" i="12"/>
  <c r="U160" i="12"/>
  <c r="T161" i="12"/>
  <c r="U161" i="12"/>
  <c r="T162" i="12"/>
  <c r="U162" i="12"/>
  <c r="T163" i="12"/>
  <c r="U163" i="12"/>
  <c r="T164" i="12"/>
  <c r="U164" i="12"/>
  <c r="T165" i="12"/>
  <c r="U165" i="12"/>
  <c r="T166" i="12"/>
  <c r="U166" i="12"/>
  <c r="T167" i="12"/>
  <c r="U167" i="12"/>
  <c r="T168" i="12"/>
  <c r="U168" i="12"/>
  <c r="T169" i="12"/>
  <c r="U169" i="12"/>
  <c r="T170" i="12"/>
  <c r="U170" i="12"/>
  <c r="T171" i="12"/>
  <c r="U171" i="12"/>
  <c r="T172" i="12"/>
  <c r="U172" i="12"/>
  <c r="T173" i="12"/>
  <c r="U173" i="12"/>
  <c r="T174" i="12"/>
  <c r="U174" i="12"/>
  <c r="T175" i="12"/>
  <c r="U175" i="12"/>
  <c r="T176" i="12"/>
  <c r="U176" i="12"/>
  <c r="T177" i="12"/>
  <c r="U177" i="12"/>
  <c r="T178" i="12"/>
  <c r="U178" i="12"/>
  <c r="T179" i="12"/>
  <c r="U179" i="12"/>
  <c r="T180" i="12"/>
  <c r="U180" i="12"/>
  <c r="T181" i="12"/>
  <c r="U181" i="12"/>
  <c r="T182" i="12"/>
  <c r="U182" i="12"/>
  <c r="T183" i="12"/>
  <c r="U183" i="12"/>
  <c r="T184" i="12"/>
  <c r="U184" i="12"/>
  <c r="T185" i="12"/>
  <c r="U185" i="12"/>
  <c r="T186" i="12"/>
  <c r="U186" i="12"/>
  <c r="T187" i="12"/>
  <c r="U187" i="12"/>
  <c r="T188" i="12"/>
  <c r="U188" i="12"/>
  <c r="T189" i="12"/>
  <c r="U189" i="12"/>
  <c r="T190" i="12"/>
  <c r="U190" i="12"/>
  <c r="T191" i="12"/>
  <c r="U191" i="12"/>
  <c r="T192" i="12"/>
  <c r="U192" i="12"/>
  <c r="T193" i="12"/>
  <c r="U193" i="12"/>
  <c r="T194" i="12"/>
  <c r="U194" i="12"/>
  <c r="T195" i="12"/>
  <c r="U195" i="12"/>
  <c r="T196" i="12"/>
  <c r="U196" i="12"/>
  <c r="T197" i="12"/>
  <c r="U197" i="12"/>
  <c r="T198" i="12"/>
  <c r="U198" i="12"/>
  <c r="T199" i="12"/>
  <c r="U199" i="12"/>
  <c r="T200" i="12"/>
  <c r="U200" i="12"/>
  <c r="T201" i="12"/>
  <c r="U201" i="12"/>
  <c r="T202" i="12"/>
  <c r="U202" i="12"/>
  <c r="T203" i="12"/>
  <c r="U203" i="12"/>
  <c r="T204" i="12"/>
  <c r="U204" i="12"/>
  <c r="T32" i="12"/>
  <c r="U32" i="12"/>
  <c r="T33" i="12"/>
  <c r="U33" i="12"/>
  <c r="T34" i="12"/>
  <c r="U34" i="12"/>
  <c r="T35" i="12"/>
  <c r="U35" i="12"/>
  <c r="T36" i="12"/>
  <c r="U36" i="12"/>
  <c r="T6" i="12"/>
  <c r="U6" i="12"/>
  <c r="T7" i="12"/>
  <c r="U7" i="12"/>
  <c r="T8" i="12"/>
  <c r="U8" i="12"/>
  <c r="T9" i="12"/>
  <c r="U9" i="12"/>
  <c r="T10" i="12"/>
  <c r="U10" i="12"/>
  <c r="T11" i="12"/>
  <c r="U11" i="12"/>
  <c r="T12" i="12"/>
  <c r="U12" i="12"/>
  <c r="T13" i="12"/>
  <c r="U13" i="12"/>
  <c r="T14" i="12"/>
  <c r="U14" i="12"/>
  <c r="T15" i="12"/>
  <c r="U15" i="12"/>
  <c r="T16" i="12"/>
  <c r="U16" i="12"/>
  <c r="T17" i="12"/>
  <c r="U17" i="12"/>
  <c r="T18" i="12"/>
  <c r="U18" i="12"/>
  <c r="T19" i="12"/>
  <c r="U19" i="12"/>
  <c r="T20" i="12"/>
  <c r="U20" i="12"/>
  <c r="T21" i="12"/>
  <c r="U21" i="12"/>
  <c r="T22" i="12"/>
  <c r="U22" i="12"/>
  <c r="T23" i="12"/>
  <c r="U23" i="12"/>
  <c r="T24" i="12"/>
  <c r="U24" i="12"/>
  <c r="T25" i="12"/>
  <c r="U25" i="12"/>
  <c r="T26" i="12"/>
  <c r="U26" i="12"/>
  <c r="T27" i="12"/>
  <c r="U27" i="12"/>
  <c r="T28" i="12"/>
  <c r="U28" i="12"/>
  <c r="T29" i="12"/>
  <c r="U29" i="12"/>
  <c r="T30" i="12"/>
  <c r="U30" i="12"/>
  <c r="T31" i="12"/>
  <c r="U31" i="12"/>
  <c r="U5" i="12"/>
  <c r="T5" i="12"/>
  <c r="BH32" i="12"/>
  <c r="BI32" i="12"/>
  <c r="BH33" i="12"/>
  <c r="BI33" i="12"/>
  <c r="BH34" i="12"/>
  <c r="BI34" i="12"/>
  <c r="BH35" i="12"/>
  <c r="BI35" i="12"/>
  <c r="BH36" i="12"/>
  <c r="BI36" i="12"/>
  <c r="BH37" i="12"/>
  <c r="BI37" i="12"/>
  <c r="BH38" i="12"/>
  <c r="BI38" i="12"/>
  <c r="BH39" i="12"/>
  <c r="BI39" i="12"/>
  <c r="BH40" i="12"/>
  <c r="BI40" i="12"/>
  <c r="BH41" i="12"/>
  <c r="BI41" i="12"/>
  <c r="BH42" i="12"/>
  <c r="BI42" i="12"/>
  <c r="BH43" i="12"/>
  <c r="BI43" i="12"/>
  <c r="BH44" i="12"/>
  <c r="BI44" i="12"/>
  <c r="BH45" i="12"/>
  <c r="BI45" i="12"/>
  <c r="BH46" i="12"/>
  <c r="BI46" i="12"/>
  <c r="BH47" i="12"/>
  <c r="BI47" i="12"/>
  <c r="BH48" i="12"/>
  <c r="BI48" i="12"/>
  <c r="BH49" i="12"/>
  <c r="BI49" i="12"/>
  <c r="BH50" i="12"/>
  <c r="BI50" i="12"/>
  <c r="BH51" i="12"/>
  <c r="BI51" i="12"/>
  <c r="BH52" i="12"/>
  <c r="BI52" i="12"/>
  <c r="BH53" i="12"/>
  <c r="BI53" i="12"/>
  <c r="BH54" i="12"/>
  <c r="BI54" i="12"/>
  <c r="BH55" i="12"/>
  <c r="BI55" i="12"/>
  <c r="BH56" i="12"/>
  <c r="BI56" i="12"/>
  <c r="BH57" i="12"/>
  <c r="BI57" i="12"/>
  <c r="BH58" i="12"/>
  <c r="BI58" i="12"/>
  <c r="BH59" i="12"/>
  <c r="BI59" i="12"/>
  <c r="BH60" i="12"/>
  <c r="BI60" i="12"/>
  <c r="BH61" i="12"/>
  <c r="BI61" i="12"/>
  <c r="BH62" i="12"/>
  <c r="BI62" i="12"/>
  <c r="BH63" i="12"/>
  <c r="BI63" i="12"/>
  <c r="BH64" i="12"/>
  <c r="BI64" i="12"/>
  <c r="BH65" i="12"/>
  <c r="BI65" i="12"/>
  <c r="BH66" i="12"/>
  <c r="BI66" i="12"/>
  <c r="BH67" i="12"/>
  <c r="BI67" i="12"/>
  <c r="BH68" i="12"/>
  <c r="BI68" i="12"/>
  <c r="BH69" i="12"/>
  <c r="BI69" i="12"/>
  <c r="BH70" i="12"/>
  <c r="BI70" i="12"/>
  <c r="BH71" i="12"/>
  <c r="BI71" i="12"/>
  <c r="BH72" i="12"/>
  <c r="BI72" i="12"/>
  <c r="BH73" i="12"/>
  <c r="BI73" i="12"/>
  <c r="BH74" i="12"/>
  <c r="BI74" i="12"/>
  <c r="BH75" i="12"/>
  <c r="BI75" i="12"/>
  <c r="BH76" i="12"/>
  <c r="BI76" i="12"/>
  <c r="BH77" i="12"/>
  <c r="BI77" i="12"/>
  <c r="BH78" i="12"/>
  <c r="BI78" i="12"/>
  <c r="BH79" i="12"/>
  <c r="BI79" i="12"/>
  <c r="BH80" i="12"/>
  <c r="BI80" i="12"/>
  <c r="BH81" i="12"/>
  <c r="BI81" i="12"/>
  <c r="BH82" i="12"/>
  <c r="BI82" i="12"/>
  <c r="BH83" i="12"/>
  <c r="BI83" i="12"/>
  <c r="BH84" i="12"/>
  <c r="BI84" i="12"/>
  <c r="BH85" i="12"/>
  <c r="BI85" i="12"/>
  <c r="BH86" i="12"/>
  <c r="BI86" i="12"/>
  <c r="BH87" i="12"/>
  <c r="BI87" i="12"/>
  <c r="BH88" i="12"/>
  <c r="BI88" i="12"/>
  <c r="BH89" i="12"/>
  <c r="BI89" i="12"/>
  <c r="BH90" i="12"/>
  <c r="BI90" i="12"/>
  <c r="BH91" i="12"/>
  <c r="BI91" i="12"/>
  <c r="BH92" i="12"/>
  <c r="BI92" i="12"/>
  <c r="BH93" i="12"/>
  <c r="BI93" i="12"/>
  <c r="BH94" i="12"/>
  <c r="BI94" i="12"/>
  <c r="BH95" i="12"/>
  <c r="BI95" i="12"/>
  <c r="BH96" i="12"/>
  <c r="BI96" i="12"/>
  <c r="BH97" i="12"/>
  <c r="BI97" i="12"/>
  <c r="BH98" i="12"/>
  <c r="BI98" i="12"/>
  <c r="BH99" i="12"/>
  <c r="BI99" i="12"/>
  <c r="BH100" i="12"/>
  <c r="BI100" i="12"/>
  <c r="BH101" i="12"/>
  <c r="BI101" i="12"/>
  <c r="BH102" i="12"/>
  <c r="BI102" i="12"/>
  <c r="BH103" i="12"/>
  <c r="BI103" i="12"/>
  <c r="BH104" i="12"/>
  <c r="BI104" i="12"/>
  <c r="BH105" i="12"/>
  <c r="BI105" i="12"/>
  <c r="BH106" i="12"/>
  <c r="BI106" i="12"/>
  <c r="BH107" i="12"/>
  <c r="BI107" i="12"/>
  <c r="BH108" i="12"/>
  <c r="BI108" i="12"/>
  <c r="BH109" i="12"/>
  <c r="BI109" i="12"/>
  <c r="BH110" i="12"/>
  <c r="BI110" i="12"/>
  <c r="BH111" i="12"/>
  <c r="BI111" i="12"/>
  <c r="BH112" i="12"/>
  <c r="BI112" i="12"/>
  <c r="BH113" i="12"/>
  <c r="BI113" i="12"/>
  <c r="BH114" i="12"/>
  <c r="BI114" i="12"/>
  <c r="BH115" i="12"/>
  <c r="BI115" i="12"/>
  <c r="BH116" i="12"/>
  <c r="BI116" i="12"/>
  <c r="BH117" i="12"/>
  <c r="BI117" i="12"/>
  <c r="BH118" i="12"/>
  <c r="BI118" i="12"/>
  <c r="BH119" i="12"/>
  <c r="BI119" i="12"/>
  <c r="BH120" i="12"/>
  <c r="BI120" i="12"/>
  <c r="BH121" i="12"/>
  <c r="BI121" i="12"/>
  <c r="BH122" i="12"/>
  <c r="BI122" i="12"/>
  <c r="BH123" i="12"/>
  <c r="BI123" i="12"/>
  <c r="BH124" i="12"/>
  <c r="BI124" i="12"/>
  <c r="BH125" i="12"/>
  <c r="BI125" i="12"/>
  <c r="BH126" i="12"/>
  <c r="BI126" i="12"/>
  <c r="BH127" i="12"/>
  <c r="BI127" i="12"/>
  <c r="BH128" i="12"/>
  <c r="BI128" i="12"/>
  <c r="BH129" i="12"/>
  <c r="BI129" i="12"/>
  <c r="BH130" i="12"/>
  <c r="BI130" i="12"/>
  <c r="BH131" i="12"/>
  <c r="BI131" i="12"/>
  <c r="BH132" i="12"/>
  <c r="BI132" i="12"/>
  <c r="BH133" i="12"/>
  <c r="BI133" i="12"/>
  <c r="BH134" i="12"/>
  <c r="BI134" i="12"/>
  <c r="BH135" i="12"/>
  <c r="BI135" i="12"/>
  <c r="BH136" i="12"/>
  <c r="BI136" i="12"/>
  <c r="BH137" i="12"/>
  <c r="BI137" i="12"/>
  <c r="BH138" i="12"/>
  <c r="BI138" i="12"/>
  <c r="BH139" i="12"/>
  <c r="BI139" i="12"/>
  <c r="BH140" i="12"/>
  <c r="BI140" i="12"/>
  <c r="BH141" i="12"/>
  <c r="BI141" i="12"/>
  <c r="BH142" i="12"/>
  <c r="BI142" i="12"/>
  <c r="BH143" i="12"/>
  <c r="BI143" i="12"/>
  <c r="BH144" i="12"/>
  <c r="BI144" i="12"/>
  <c r="BH145" i="12"/>
  <c r="BI145" i="12"/>
  <c r="BH146" i="12"/>
  <c r="BI146" i="12"/>
  <c r="BH147" i="12"/>
  <c r="BI147" i="12"/>
  <c r="BH148" i="12"/>
  <c r="BI148" i="12"/>
  <c r="BH149" i="12"/>
  <c r="BI149" i="12"/>
  <c r="BH150" i="12"/>
  <c r="BI150" i="12"/>
  <c r="BH151" i="12"/>
  <c r="BI151" i="12"/>
  <c r="BH152" i="12"/>
  <c r="BI152" i="12"/>
  <c r="BH153" i="12"/>
  <c r="BI153" i="12"/>
  <c r="BH154" i="12"/>
  <c r="BI154" i="12"/>
  <c r="BH155" i="12"/>
  <c r="BI155" i="12"/>
  <c r="BH156" i="12"/>
  <c r="BI156" i="12"/>
  <c r="BH157" i="12"/>
  <c r="BI157" i="12"/>
  <c r="BH158" i="12"/>
  <c r="BI158" i="12"/>
  <c r="BH159" i="12"/>
  <c r="BI159" i="12"/>
  <c r="BH160" i="12"/>
  <c r="BI160" i="12"/>
  <c r="BH161" i="12"/>
  <c r="BI161" i="12"/>
  <c r="BH162" i="12"/>
  <c r="BI162" i="12"/>
  <c r="BH163" i="12"/>
  <c r="BI163" i="12"/>
  <c r="BH164" i="12"/>
  <c r="BI164" i="12"/>
  <c r="BH165" i="12"/>
  <c r="BI165" i="12"/>
  <c r="BH166" i="12"/>
  <c r="BI166" i="12"/>
  <c r="BH167" i="12"/>
  <c r="BI167" i="12"/>
  <c r="BH168" i="12"/>
  <c r="BI168" i="12"/>
  <c r="BH169" i="12"/>
  <c r="BI169" i="12"/>
  <c r="BH170" i="12"/>
  <c r="BI170" i="12"/>
  <c r="BH171" i="12"/>
  <c r="BI171" i="12"/>
  <c r="BH172" i="12"/>
  <c r="BI172" i="12"/>
  <c r="BH173" i="12"/>
  <c r="BI173" i="12"/>
  <c r="BH174" i="12"/>
  <c r="BI174" i="12"/>
  <c r="BH175" i="12"/>
  <c r="BI175" i="12"/>
  <c r="BH176" i="12"/>
  <c r="BI176" i="12"/>
  <c r="BH177" i="12"/>
  <c r="BI177" i="12"/>
  <c r="BH178" i="12"/>
  <c r="BI178" i="12"/>
  <c r="BH179" i="12"/>
  <c r="BI179" i="12"/>
  <c r="BH180" i="12"/>
  <c r="BI180" i="12"/>
  <c r="BH181" i="12"/>
  <c r="BI181" i="12"/>
  <c r="BH182" i="12"/>
  <c r="BI182" i="12"/>
  <c r="BH183" i="12"/>
  <c r="BI183" i="12"/>
  <c r="BH184" i="12"/>
  <c r="BI184" i="12"/>
  <c r="BH185" i="12"/>
  <c r="BI185" i="12"/>
  <c r="BH186" i="12"/>
  <c r="BI186" i="12"/>
  <c r="BH187" i="12"/>
  <c r="BI187" i="12"/>
  <c r="BH188" i="12"/>
  <c r="BI188" i="12"/>
  <c r="BH189" i="12"/>
  <c r="BI189" i="12"/>
  <c r="BH190" i="12"/>
  <c r="BI190" i="12"/>
  <c r="BH191" i="12"/>
  <c r="BI191" i="12"/>
  <c r="BH192" i="12"/>
  <c r="BI192" i="12"/>
  <c r="BH193" i="12"/>
  <c r="BI193" i="12"/>
  <c r="BH194" i="12"/>
  <c r="BI194" i="12"/>
  <c r="BH195" i="12"/>
  <c r="BI195" i="12"/>
  <c r="BH196" i="12"/>
  <c r="BI196" i="12"/>
  <c r="BH197" i="12"/>
  <c r="BI197" i="12"/>
  <c r="BH198" i="12"/>
  <c r="BI198" i="12"/>
  <c r="BH199" i="12"/>
  <c r="BI199" i="12"/>
  <c r="BH200" i="12"/>
  <c r="BI200" i="12"/>
  <c r="BH201" i="12"/>
  <c r="BI201" i="12"/>
  <c r="BH202" i="12"/>
  <c r="BI202" i="12"/>
  <c r="BH203" i="12"/>
  <c r="BI203" i="12"/>
  <c r="BH204" i="12"/>
  <c r="BI204" i="12"/>
  <c r="BH6" i="12"/>
  <c r="BI6" i="12"/>
  <c r="BH7" i="12"/>
  <c r="BI7" i="12"/>
  <c r="BH8" i="12"/>
  <c r="BI8" i="12"/>
  <c r="BH9" i="12"/>
  <c r="BI9" i="12"/>
  <c r="BH10" i="12"/>
  <c r="BI10" i="12"/>
  <c r="BH11" i="12"/>
  <c r="BI11" i="12"/>
  <c r="BH12" i="12"/>
  <c r="BI12" i="12"/>
  <c r="BH13" i="12"/>
  <c r="BI13" i="12"/>
  <c r="BH14" i="12"/>
  <c r="BI14" i="12"/>
  <c r="BH15" i="12"/>
  <c r="BI15" i="12"/>
  <c r="BH16" i="12"/>
  <c r="BI16" i="12"/>
  <c r="BH17" i="12"/>
  <c r="BI17" i="12"/>
  <c r="BH18" i="12"/>
  <c r="BI18" i="12"/>
  <c r="BH19" i="12"/>
  <c r="BI19" i="12"/>
  <c r="BH20" i="12"/>
  <c r="BI20" i="12"/>
  <c r="BH21" i="12"/>
  <c r="BI21" i="12"/>
  <c r="BH22" i="12"/>
  <c r="BI22" i="12"/>
  <c r="BH23" i="12"/>
  <c r="BI23" i="12"/>
  <c r="BH24" i="12"/>
  <c r="BI24" i="12"/>
  <c r="BH25" i="12"/>
  <c r="BI25" i="12"/>
  <c r="BH26" i="12"/>
  <c r="BI26" i="12"/>
  <c r="BH27" i="12"/>
  <c r="BI27" i="12"/>
  <c r="BH28" i="12"/>
  <c r="BI28" i="12"/>
  <c r="BH29" i="12"/>
  <c r="BI29" i="12"/>
  <c r="BH30" i="12"/>
  <c r="BI30" i="12"/>
  <c r="BH31" i="12"/>
  <c r="BI31" i="12"/>
  <c r="BI5" i="12"/>
  <c r="BH5" i="12"/>
  <c r="AM5" i="12"/>
  <c r="BJ6" i="12"/>
  <c r="BK6" i="12"/>
  <c r="BJ7" i="12"/>
  <c r="BK7" i="12"/>
  <c r="BJ8" i="12"/>
  <c r="BK8" i="12"/>
  <c r="BJ9" i="12"/>
  <c r="BK9" i="12"/>
  <c r="BJ10" i="12"/>
  <c r="BK10" i="12"/>
  <c r="BJ11" i="12"/>
  <c r="BK11" i="12"/>
  <c r="BJ12" i="12"/>
  <c r="BK12" i="12"/>
  <c r="BJ13" i="12"/>
  <c r="BK13" i="12"/>
  <c r="BJ14" i="12"/>
  <c r="BK14" i="12"/>
  <c r="BJ15" i="12"/>
  <c r="BK15" i="12"/>
  <c r="BJ16" i="12"/>
  <c r="BK16" i="12"/>
  <c r="BJ17" i="12"/>
  <c r="BK17" i="12"/>
  <c r="BJ18" i="12"/>
  <c r="BK18" i="12"/>
  <c r="BJ19" i="12"/>
  <c r="BK19" i="12"/>
  <c r="BJ20" i="12"/>
  <c r="BK20" i="12"/>
  <c r="BJ21" i="12"/>
  <c r="BK21" i="12"/>
  <c r="BJ22" i="12"/>
  <c r="BK22" i="12"/>
  <c r="BJ23" i="12"/>
  <c r="BK23" i="12"/>
  <c r="BJ24" i="12"/>
  <c r="BK24" i="12"/>
  <c r="BJ25" i="12"/>
  <c r="BK25" i="12"/>
  <c r="BJ26" i="12"/>
  <c r="BK26" i="12"/>
  <c r="BJ27" i="12"/>
  <c r="BK27" i="12"/>
  <c r="BJ28" i="12"/>
  <c r="BK28" i="12"/>
  <c r="BJ29" i="12"/>
  <c r="BK29" i="12"/>
  <c r="BJ30" i="12"/>
  <c r="BK30" i="12"/>
  <c r="BJ31" i="12"/>
  <c r="BK31" i="12"/>
  <c r="BJ32" i="12"/>
  <c r="BK32" i="12"/>
  <c r="BJ33" i="12"/>
  <c r="BK33" i="12"/>
  <c r="BJ34" i="12"/>
  <c r="BK34" i="12"/>
  <c r="BJ35" i="12"/>
  <c r="BK35" i="12"/>
  <c r="BJ36" i="12"/>
  <c r="BK36" i="12"/>
  <c r="BJ37" i="12"/>
  <c r="BK37" i="12"/>
  <c r="BJ38" i="12"/>
  <c r="BK38" i="12"/>
  <c r="BJ39" i="12"/>
  <c r="BK39" i="12"/>
  <c r="BJ40" i="12"/>
  <c r="BK40" i="12"/>
  <c r="BJ41" i="12"/>
  <c r="BK41" i="12"/>
  <c r="BJ42" i="12"/>
  <c r="BK42" i="12"/>
  <c r="BJ43" i="12"/>
  <c r="BK43" i="12"/>
  <c r="BJ44" i="12"/>
  <c r="BK44" i="12"/>
  <c r="BJ45" i="12"/>
  <c r="BK45" i="12"/>
  <c r="BJ46" i="12"/>
  <c r="BK46" i="12"/>
  <c r="BJ47" i="12"/>
  <c r="BK47" i="12"/>
  <c r="BJ48" i="12"/>
  <c r="BK48" i="12"/>
  <c r="BJ49" i="12"/>
  <c r="BK49" i="12"/>
  <c r="BJ50" i="12"/>
  <c r="BK50" i="12"/>
  <c r="BJ51" i="12"/>
  <c r="BK51" i="12"/>
  <c r="BJ52" i="12"/>
  <c r="BK52" i="12"/>
  <c r="BJ53" i="12"/>
  <c r="BK53" i="12"/>
  <c r="BJ54" i="12"/>
  <c r="BK54" i="12"/>
  <c r="BJ55" i="12"/>
  <c r="BK55" i="12"/>
  <c r="BJ56" i="12"/>
  <c r="BK56" i="12"/>
  <c r="BJ57" i="12"/>
  <c r="BK57" i="12"/>
  <c r="BJ58" i="12"/>
  <c r="BK58" i="12"/>
  <c r="BJ59" i="12"/>
  <c r="BK59" i="12"/>
  <c r="BJ60" i="12"/>
  <c r="BK60" i="12"/>
  <c r="BJ61" i="12"/>
  <c r="BK61" i="12"/>
  <c r="BJ62" i="12"/>
  <c r="BK62" i="12"/>
  <c r="BJ63" i="12"/>
  <c r="BK63" i="12"/>
  <c r="BJ64" i="12"/>
  <c r="BK64" i="12"/>
  <c r="BJ65" i="12"/>
  <c r="BK65" i="12"/>
  <c r="BJ66" i="12"/>
  <c r="BK66" i="12"/>
  <c r="BJ67" i="12"/>
  <c r="BK67" i="12"/>
  <c r="BJ68" i="12"/>
  <c r="BK68" i="12"/>
  <c r="BJ69" i="12"/>
  <c r="BK69" i="12"/>
  <c r="BJ70" i="12"/>
  <c r="BK70" i="12"/>
  <c r="BJ71" i="12"/>
  <c r="BK71" i="12"/>
  <c r="BJ72" i="12"/>
  <c r="BK72" i="12"/>
  <c r="BJ73" i="12"/>
  <c r="BK73" i="12"/>
  <c r="BJ74" i="12"/>
  <c r="BK74" i="12"/>
  <c r="BJ75" i="12"/>
  <c r="BK75" i="12"/>
  <c r="BJ76" i="12"/>
  <c r="BK76" i="12"/>
  <c r="BJ77" i="12"/>
  <c r="BK77" i="12"/>
  <c r="BJ78" i="12"/>
  <c r="BK78" i="12"/>
  <c r="BJ79" i="12"/>
  <c r="BK79" i="12"/>
  <c r="BJ80" i="12"/>
  <c r="BK80" i="12"/>
  <c r="BJ81" i="12"/>
  <c r="BK81" i="12"/>
  <c r="BJ82" i="12"/>
  <c r="BK82" i="12"/>
  <c r="BJ83" i="12"/>
  <c r="BK83" i="12"/>
  <c r="BJ84" i="12"/>
  <c r="BK84" i="12"/>
  <c r="BJ85" i="12"/>
  <c r="BK85" i="12"/>
  <c r="BJ86" i="12"/>
  <c r="BK86" i="12"/>
  <c r="BJ87" i="12"/>
  <c r="BK87" i="12"/>
  <c r="BJ88" i="12"/>
  <c r="BK88" i="12"/>
  <c r="BJ89" i="12"/>
  <c r="BK89" i="12"/>
  <c r="BJ90" i="12"/>
  <c r="BK90" i="12"/>
  <c r="BJ91" i="12"/>
  <c r="BK91" i="12"/>
  <c r="BJ92" i="12"/>
  <c r="BK92" i="12"/>
  <c r="BJ93" i="12"/>
  <c r="BK93" i="12"/>
  <c r="BJ94" i="12"/>
  <c r="BK94" i="12"/>
  <c r="BJ95" i="12"/>
  <c r="BK95" i="12"/>
  <c r="BJ96" i="12"/>
  <c r="BK96" i="12"/>
  <c r="BJ97" i="12"/>
  <c r="BK97" i="12"/>
  <c r="BJ98" i="12"/>
  <c r="BK98" i="12"/>
  <c r="BJ99" i="12"/>
  <c r="BK99" i="12"/>
  <c r="BJ100" i="12"/>
  <c r="BK100" i="12"/>
  <c r="BJ101" i="12"/>
  <c r="BK101" i="12"/>
  <c r="BJ102" i="12"/>
  <c r="BK102" i="12"/>
  <c r="BJ103" i="12"/>
  <c r="BK103" i="12"/>
  <c r="BJ104" i="12"/>
  <c r="BK104" i="12"/>
  <c r="BJ105" i="12"/>
  <c r="BK105" i="12"/>
  <c r="BJ106" i="12"/>
  <c r="BK106" i="12"/>
  <c r="BJ107" i="12"/>
  <c r="BK107" i="12"/>
  <c r="BJ108" i="12"/>
  <c r="BK108" i="12"/>
  <c r="BJ109" i="12"/>
  <c r="BK109" i="12"/>
  <c r="BJ110" i="12"/>
  <c r="BK110" i="12"/>
  <c r="BJ111" i="12"/>
  <c r="BK111" i="12"/>
  <c r="BJ112" i="12"/>
  <c r="BK112" i="12"/>
  <c r="BJ113" i="12"/>
  <c r="BK113" i="12"/>
  <c r="BJ114" i="12"/>
  <c r="BK114" i="12"/>
  <c r="BJ115" i="12"/>
  <c r="BK115" i="12"/>
  <c r="BJ116" i="12"/>
  <c r="BK116" i="12"/>
  <c r="BJ117" i="12"/>
  <c r="BK117" i="12"/>
  <c r="BJ118" i="12"/>
  <c r="BK118" i="12"/>
  <c r="BJ119" i="12"/>
  <c r="BK119" i="12"/>
  <c r="BJ120" i="12"/>
  <c r="BK120" i="12"/>
  <c r="BJ121" i="12"/>
  <c r="BK121" i="12"/>
  <c r="BJ122" i="12"/>
  <c r="BK122" i="12"/>
  <c r="BJ123" i="12"/>
  <c r="BK123" i="12"/>
  <c r="BJ124" i="12"/>
  <c r="BK124" i="12"/>
  <c r="BJ125" i="12"/>
  <c r="BK125" i="12"/>
  <c r="BJ126" i="12"/>
  <c r="BK126" i="12"/>
  <c r="BJ127" i="12"/>
  <c r="BK127" i="12"/>
  <c r="BJ128" i="12"/>
  <c r="BK128" i="12"/>
  <c r="BJ129" i="12"/>
  <c r="BK129" i="12"/>
  <c r="BJ130" i="12"/>
  <c r="BK130" i="12"/>
  <c r="BJ131" i="12"/>
  <c r="BK131" i="12"/>
  <c r="BJ132" i="12"/>
  <c r="BK132" i="12"/>
  <c r="BJ133" i="12"/>
  <c r="BK133" i="12"/>
  <c r="BJ134" i="12"/>
  <c r="BK134" i="12"/>
  <c r="BJ135" i="12"/>
  <c r="BK135" i="12"/>
  <c r="BJ136" i="12"/>
  <c r="BK136" i="12"/>
  <c r="BJ137" i="12"/>
  <c r="BK137" i="12"/>
  <c r="BJ138" i="12"/>
  <c r="BK138" i="12"/>
  <c r="BJ139" i="12"/>
  <c r="BK139" i="12"/>
  <c r="BJ140" i="12"/>
  <c r="BK140" i="12"/>
  <c r="BJ141" i="12"/>
  <c r="BK141" i="12"/>
  <c r="BJ142" i="12"/>
  <c r="BK142" i="12"/>
  <c r="BJ143" i="12"/>
  <c r="BK143" i="12"/>
  <c r="BJ144" i="12"/>
  <c r="BK144" i="12"/>
  <c r="BJ145" i="12"/>
  <c r="BK145" i="12"/>
  <c r="BJ146" i="12"/>
  <c r="BK146" i="12"/>
  <c r="BJ147" i="12"/>
  <c r="BK147" i="12"/>
  <c r="BJ148" i="12"/>
  <c r="BK148" i="12"/>
  <c r="BJ149" i="12"/>
  <c r="BK149" i="12"/>
  <c r="BJ150" i="12"/>
  <c r="BK150" i="12"/>
  <c r="BJ151" i="12"/>
  <c r="BK151" i="12"/>
  <c r="BJ152" i="12"/>
  <c r="BK152" i="12"/>
  <c r="BJ153" i="12"/>
  <c r="BK153" i="12"/>
  <c r="BJ154" i="12"/>
  <c r="BK154" i="12"/>
  <c r="BJ155" i="12"/>
  <c r="BK155" i="12"/>
  <c r="BJ156" i="12"/>
  <c r="BK156" i="12"/>
  <c r="BJ157" i="12"/>
  <c r="BK157" i="12"/>
  <c r="BJ158" i="12"/>
  <c r="BK158" i="12"/>
  <c r="BJ159" i="12"/>
  <c r="BK159" i="12"/>
  <c r="BJ160" i="12"/>
  <c r="BK160" i="12"/>
  <c r="BJ161" i="12"/>
  <c r="BK161" i="12"/>
  <c r="BJ162" i="12"/>
  <c r="BK162" i="12"/>
  <c r="BJ163" i="12"/>
  <c r="BK163" i="12"/>
  <c r="BJ164" i="12"/>
  <c r="BK164" i="12"/>
  <c r="BJ165" i="12"/>
  <c r="BK165" i="12"/>
  <c r="BJ166" i="12"/>
  <c r="BK166" i="12"/>
  <c r="BJ167" i="12"/>
  <c r="BK167" i="12"/>
  <c r="BJ168" i="12"/>
  <c r="BK168" i="12"/>
  <c r="BJ169" i="12"/>
  <c r="BK169" i="12"/>
  <c r="BJ170" i="12"/>
  <c r="BK170" i="12"/>
  <c r="BJ171" i="12"/>
  <c r="BK171" i="12"/>
  <c r="BJ172" i="12"/>
  <c r="BK172" i="12"/>
  <c r="BJ173" i="12"/>
  <c r="BK173" i="12"/>
  <c r="BJ174" i="12"/>
  <c r="BK174" i="12"/>
  <c r="BJ175" i="12"/>
  <c r="BK175" i="12"/>
  <c r="BJ176" i="12"/>
  <c r="BK176" i="12"/>
  <c r="BJ177" i="12"/>
  <c r="BK177" i="12"/>
  <c r="BJ178" i="12"/>
  <c r="BK178" i="12"/>
  <c r="BJ179" i="12"/>
  <c r="BK179" i="12"/>
  <c r="BJ180" i="12"/>
  <c r="BK180" i="12"/>
  <c r="BJ181" i="12"/>
  <c r="BK181" i="12"/>
  <c r="BJ182" i="12"/>
  <c r="BK182" i="12"/>
  <c r="BJ183" i="12"/>
  <c r="BK183" i="12"/>
  <c r="BJ184" i="12"/>
  <c r="BK184" i="12"/>
  <c r="BJ185" i="12"/>
  <c r="BK185" i="12"/>
  <c r="BJ186" i="12"/>
  <c r="BK186" i="12"/>
  <c r="BJ187" i="12"/>
  <c r="BK187" i="12"/>
  <c r="BJ188" i="12"/>
  <c r="BK188" i="12"/>
  <c r="BJ189" i="12"/>
  <c r="BK189" i="12"/>
  <c r="BJ190" i="12"/>
  <c r="BK190" i="12"/>
  <c r="BJ191" i="12"/>
  <c r="BK191" i="12"/>
  <c r="BJ192" i="12"/>
  <c r="BK192" i="12"/>
  <c r="BJ193" i="12"/>
  <c r="BK193" i="12"/>
  <c r="BJ194" i="12"/>
  <c r="BK194" i="12"/>
  <c r="BJ195" i="12"/>
  <c r="BK195" i="12"/>
  <c r="BJ196" i="12"/>
  <c r="BK196" i="12"/>
  <c r="BJ197" i="12"/>
  <c r="BK197" i="12"/>
  <c r="BJ198" i="12"/>
  <c r="BK198" i="12"/>
  <c r="BJ199" i="12"/>
  <c r="BK199" i="12"/>
  <c r="BJ200" i="12"/>
  <c r="BK200" i="12"/>
  <c r="BJ201" i="12"/>
  <c r="BK201" i="12"/>
  <c r="BJ202" i="12"/>
  <c r="BK202" i="12"/>
  <c r="BJ203" i="12"/>
  <c r="BK203" i="12"/>
  <c r="BJ204" i="12"/>
  <c r="BK204" i="12"/>
  <c r="BK5" i="12"/>
  <c r="BJ5" i="12"/>
  <c r="AO6" i="12"/>
  <c r="AP6" i="12"/>
  <c r="AO7" i="12"/>
  <c r="AP7" i="12"/>
  <c r="AO8" i="12"/>
  <c r="AP8" i="12"/>
  <c r="AO9" i="12"/>
  <c r="AP9" i="12"/>
  <c r="AO10" i="12"/>
  <c r="AP10" i="12"/>
  <c r="AO11" i="12"/>
  <c r="AP11" i="12"/>
  <c r="AO12" i="12"/>
  <c r="AP12" i="12"/>
  <c r="AO13" i="12"/>
  <c r="AP13" i="12"/>
  <c r="AO14" i="12"/>
  <c r="AP14" i="12"/>
  <c r="AO15" i="12"/>
  <c r="AP15" i="12"/>
  <c r="AO16" i="12"/>
  <c r="AP16" i="12"/>
  <c r="AO17" i="12"/>
  <c r="AP17" i="12"/>
  <c r="AO18" i="12"/>
  <c r="AP18" i="12"/>
  <c r="AO19" i="12"/>
  <c r="AP19" i="12"/>
  <c r="AO20" i="12"/>
  <c r="AP20" i="12"/>
  <c r="AO21" i="12"/>
  <c r="AP21" i="12"/>
  <c r="AO22" i="12"/>
  <c r="AP22" i="12"/>
  <c r="AO23" i="12"/>
  <c r="AP23" i="12"/>
  <c r="AO24" i="12"/>
  <c r="AP24" i="12"/>
  <c r="AO25" i="12"/>
  <c r="AP25" i="12"/>
  <c r="AO26" i="12"/>
  <c r="AP26" i="12"/>
  <c r="AO27" i="12"/>
  <c r="AP27" i="12"/>
  <c r="AO28" i="12"/>
  <c r="AP28" i="12"/>
  <c r="AO29" i="12"/>
  <c r="AP29" i="12"/>
  <c r="AO30" i="12"/>
  <c r="AP30" i="12"/>
  <c r="AO31" i="12"/>
  <c r="AP31" i="12"/>
  <c r="AO32" i="12"/>
  <c r="AP32" i="12"/>
  <c r="AO33" i="12"/>
  <c r="AP33" i="12"/>
  <c r="AO34" i="12"/>
  <c r="AP34" i="12"/>
  <c r="AO35" i="12"/>
  <c r="AP35" i="12"/>
  <c r="AO36" i="12"/>
  <c r="AP36" i="12"/>
  <c r="AO37" i="12"/>
  <c r="AP37" i="12"/>
  <c r="AO38" i="12"/>
  <c r="AP38" i="12"/>
  <c r="AO39" i="12"/>
  <c r="AP39" i="12"/>
  <c r="AO40" i="12"/>
  <c r="AP40" i="12"/>
  <c r="AO41" i="12"/>
  <c r="AP41" i="12"/>
  <c r="AO42" i="12"/>
  <c r="AP42" i="12"/>
  <c r="AO43" i="12"/>
  <c r="AP43" i="12"/>
  <c r="AO44" i="12"/>
  <c r="AP44" i="12"/>
  <c r="AO45" i="12"/>
  <c r="AP45" i="12"/>
  <c r="AO46" i="12"/>
  <c r="AP46" i="12"/>
  <c r="AO47" i="12"/>
  <c r="AP47" i="12"/>
  <c r="AO48" i="12"/>
  <c r="AP48" i="12"/>
  <c r="AO49" i="12"/>
  <c r="AP49" i="12"/>
  <c r="AO50" i="12"/>
  <c r="AP50" i="12"/>
  <c r="AO51" i="12"/>
  <c r="AP51" i="12"/>
  <c r="AO52" i="12"/>
  <c r="AP52" i="12"/>
  <c r="AO53" i="12"/>
  <c r="AP53" i="12"/>
  <c r="AO54" i="12"/>
  <c r="AP54" i="12"/>
  <c r="AO55" i="12"/>
  <c r="AP55" i="12"/>
  <c r="AO56" i="12"/>
  <c r="AP56" i="12"/>
  <c r="AO57" i="12"/>
  <c r="AP57" i="12"/>
  <c r="AO58" i="12"/>
  <c r="AP58" i="12"/>
  <c r="AO59" i="12"/>
  <c r="AP59" i="12"/>
  <c r="AO60" i="12"/>
  <c r="AP60" i="12"/>
  <c r="AO61" i="12"/>
  <c r="AP61" i="12"/>
  <c r="AO62" i="12"/>
  <c r="AP62" i="12"/>
  <c r="AO63" i="12"/>
  <c r="AP63" i="12"/>
  <c r="AO64" i="12"/>
  <c r="AP64" i="12"/>
  <c r="AO65" i="12"/>
  <c r="AP65" i="12"/>
  <c r="AO66" i="12"/>
  <c r="AP66" i="12"/>
  <c r="AO67" i="12"/>
  <c r="AP67" i="12"/>
  <c r="AO68" i="12"/>
  <c r="AP68" i="12"/>
  <c r="AO69" i="12"/>
  <c r="AP69" i="12"/>
  <c r="AO70" i="12"/>
  <c r="AP70" i="12"/>
  <c r="AO71" i="12"/>
  <c r="AP71" i="12"/>
  <c r="AO72" i="12"/>
  <c r="AP72" i="12"/>
  <c r="AO73" i="12"/>
  <c r="AP73" i="12"/>
  <c r="AO74" i="12"/>
  <c r="AP74" i="12"/>
  <c r="AO75" i="12"/>
  <c r="AP75" i="12"/>
  <c r="AO76" i="12"/>
  <c r="AP76" i="12"/>
  <c r="AO77" i="12"/>
  <c r="AP77" i="12"/>
  <c r="AO78" i="12"/>
  <c r="AP78" i="12"/>
  <c r="AO79" i="12"/>
  <c r="AP79" i="12"/>
  <c r="AO80" i="12"/>
  <c r="AP80" i="12"/>
  <c r="AO81" i="12"/>
  <c r="AP81" i="12"/>
  <c r="AO82" i="12"/>
  <c r="AP82" i="12"/>
  <c r="AO83" i="12"/>
  <c r="AP83" i="12"/>
  <c r="AO84" i="12"/>
  <c r="AP84" i="12"/>
  <c r="AO85" i="12"/>
  <c r="AP85" i="12"/>
  <c r="AO86" i="12"/>
  <c r="AP86" i="12"/>
  <c r="AO87" i="12"/>
  <c r="AP87" i="12"/>
  <c r="AO88" i="12"/>
  <c r="AP88" i="12"/>
  <c r="AO89" i="12"/>
  <c r="AP89" i="12"/>
  <c r="AO90" i="12"/>
  <c r="AP90" i="12"/>
  <c r="AO91" i="12"/>
  <c r="AP91" i="12"/>
  <c r="AO92" i="12"/>
  <c r="AP92" i="12"/>
  <c r="AO93" i="12"/>
  <c r="AP93" i="12"/>
  <c r="AO94" i="12"/>
  <c r="AP94" i="12"/>
  <c r="AO95" i="12"/>
  <c r="AP95" i="12"/>
  <c r="AO96" i="12"/>
  <c r="AP96" i="12"/>
  <c r="AO97" i="12"/>
  <c r="AP97" i="12"/>
  <c r="AO98" i="12"/>
  <c r="AP98" i="12"/>
  <c r="AO99" i="12"/>
  <c r="AP99" i="12"/>
  <c r="AO100" i="12"/>
  <c r="AP100" i="12"/>
  <c r="AO101" i="12"/>
  <c r="AP101" i="12"/>
  <c r="AO102" i="12"/>
  <c r="AP102" i="12"/>
  <c r="AO103" i="12"/>
  <c r="AP103" i="12"/>
  <c r="AO104" i="12"/>
  <c r="AP104" i="12"/>
  <c r="AO105" i="12"/>
  <c r="AP105" i="12"/>
  <c r="AO106" i="12"/>
  <c r="AP106" i="12"/>
  <c r="AO107" i="12"/>
  <c r="AP107" i="12"/>
  <c r="AO108" i="12"/>
  <c r="AP108" i="12"/>
  <c r="AO109" i="12"/>
  <c r="AP109" i="12"/>
  <c r="AO110" i="12"/>
  <c r="AP110" i="12"/>
  <c r="AO111" i="12"/>
  <c r="AP111" i="12"/>
  <c r="AO112" i="12"/>
  <c r="AP112" i="12"/>
  <c r="AO113" i="12"/>
  <c r="AP113" i="12"/>
  <c r="AO114" i="12"/>
  <c r="AP114" i="12"/>
  <c r="AO115" i="12"/>
  <c r="AP115" i="12"/>
  <c r="AO116" i="12"/>
  <c r="AP116" i="12"/>
  <c r="AO117" i="12"/>
  <c r="AP117" i="12"/>
  <c r="AO118" i="12"/>
  <c r="AP118" i="12"/>
  <c r="AO119" i="12"/>
  <c r="AP119" i="12"/>
  <c r="AO120" i="12"/>
  <c r="AP120" i="12"/>
  <c r="AO121" i="12"/>
  <c r="AP121" i="12"/>
  <c r="AO122" i="12"/>
  <c r="AP122" i="12"/>
  <c r="AO123" i="12"/>
  <c r="AP123" i="12"/>
  <c r="AO124" i="12"/>
  <c r="AP124" i="12"/>
  <c r="AO125" i="12"/>
  <c r="AP125" i="12"/>
  <c r="AO126" i="12"/>
  <c r="AP126" i="12"/>
  <c r="AO127" i="12"/>
  <c r="AP127" i="12"/>
  <c r="AO128" i="12"/>
  <c r="AP128" i="12"/>
  <c r="AO129" i="12"/>
  <c r="AP129" i="12"/>
  <c r="AO130" i="12"/>
  <c r="AP130" i="12"/>
  <c r="AO131" i="12"/>
  <c r="AP131" i="12"/>
  <c r="AO132" i="12"/>
  <c r="AP132" i="12"/>
  <c r="AO133" i="12"/>
  <c r="AP133" i="12"/>
  <c r="AO134" i="12"/>
  <c r="AP134" i="12"/>
  <c r="AO135" i="12"/>
  <c r="AP135" i="12"/>
  <c r="AO136" i="12"/>
  <c r="AP136" i="12"/>
  <c r="AO137" i="12"/>
  <c r="AP137" i="12"/>
  <c r="AO138" i="12"/>
  <c r="AP138" i="12"/>
  <c r="AO139" i="12"/>
  <c r="AP139" i="12"/>
  <c r="AO140" i="12"/>
  <c r="AP140" i="12"/>
  <c r="AO141" i="12"/>
  <c r="AP141" i="12"/>
  <c r="AO142" i="12"/>
  <c r="AP142" i="12"/>
  <c r="AO143" i="12"/>
  <c r="AP143" i="12"/>
  <c r="AO144" i="12"/>
  <c r="AP144" i="12"/>
  <c r="AO145" i="12"/>
  <c r="AP145" i="12"/>
  <c r="AO146" i="12"/>
  <c r="AP146" i="12"/>
  <c r="AO147" i="12"/>
  <c r="AP147" i="12"/>
  <c r="AO148" i="12"/>
  <c r="AP148" i="12"/>
  <c r="AO149" i="12"/>
  <c r="AP149" i="12"/>
  <c r="AO150" i="12"/>
  <c r="AP150" i="12"/>
  <c r="AO151" i="12"/>
  <c r="AP151" i="12"/>
  <c r="AO152" i="12"/>
  <c r="AP152" i="12"/>
  <c r="AO153" i="12"/>
  <c r="AP153" i="12"/>
  <c r="AO154" i="12"/>
  <c r="AP154" i="12"/>
  <c r="AO155" i="12"/>
  <c r="AP155" i="12"/>
  <c r="AO156" i="12"/>
  <c r="AP156" i="12"/>
  <c r="AO157" i="12"/>
  <c r="AP157" i="12"/>
  <c r="AO158" i="12"/>
  <c r="AP158" i="12"/>
  <c r="AO159" i="12"/>
  <c r="AP159" i="12"/>
  <c r="AO160" i="12"/>
  <c r="AP160" i="12"/>
  <c r="AO161" i="12"/>
  <c r="AP161" i="12"/>
  <c r="AO162" i="12"/>
  <c r="AP162" i="12"/>
  <c r="AO163" i="12"/>
  <c r="AP163" i="12"/>
  <c r="AO164" i="12"/>
  <c r="AP164" i="12"/>
  <c r="AO165" i="12"/>
  <c r="AP165" i="12"/>
  <c r="AO166" i="12"/>
  <c r="AP166" i="12"/>
  <c r="AO167" i="12"/>
  <c r="AP167" i="12"/>
  <c r="AO168" i="12"/>
  <c r="AP168" i="12"/>
  <c r="AO169" i="12"/>
  <c r="AP169" i="12"/>
  <c r="AO170" i="12"/>
  <c r="AP170" i="12"/>
  <c r="AO171" i="12"/>
  <c r="AP171" i="12"/>
  <c r="AO172" i="12"/>
  <c r="AP172" i="12"/>
  <c r="AO173" i="12"/>
  <c r="AP173" i="12"/>
  <c r="AO174" i="12"/>
  <c r="AP174" i="12"/>
  <c r="AO175" i="12"/>
  <c r="AP175" i="12"/>
  <c r="AO176" i="12"/>
  <c r="AP176" i="12"/>
  <c r="AO177" i="12"/>
  <c r="AP177" i="12"/>
  <c r="AO178" i="12"/>
  <c r="AP178" i="12"/>
  <c r="AO179" i="12"/>
  <c r="AP179" i="12"/>
  <c r="AO180" i="12"/>
  <c r="AP180" i="12"/>
  <c r="AO181" i="12"/>
  <c r="AP181" i="12"/>
  <c r="AO182" i="12"/>
  <c r="AP182" i="12"/>
  <c r="AO183" i="12"/>
  <c r="AP183" i="12"/>
  <c r="AO184" i="12"/>
  <c r="AP184" i="12"/>
  <c r="AO185" i="12"/>
  <c r="AP185" i="12"/>
  <c r="AO186" i="12"/>
  <c r="AP186" i="12"/>
  <c r="AO187" i="12"/>
  <c r="AP187" i="12"/>
  <c r="AO188" i="12"/>
  <c r="AP188" i="12"/>
  <c r="AO189" i="12"/>
  <c r="AP189" i="12"/>
  <c r="AO190" i="12"/>
  <c r="AP190" i="12"/>
  <c r="AO191" i="12"/>
  <c r="AP191" i="12"/>
  <c r="AO192" i="12"/>
  <c r="AP192" i="12"/>
  <c r="AO193" i="12"/>
  <c r="AP193" i="12"/>
  <c r="AO194" i="12"/>
  <c r="AP194" i="12"/>
  <c r="AO195" i="12"/>
  <c r="AP195" i="12"/>
  <c r="AO196" i="12"/>
  <c r="AP196" i="12"/>
  <c r="AO197" i="12"/>
  <c r="AP197" i="12"/>
  <c r="AO198" i="12"/>
  <c r="AP198" i="12"/>
  <c r="AO199" i="12"/>
  <c r="AP199" i="12"/>
  <c r="AO200" i="12"/>
  <c r="AP200" i="12"/>
  <c r="AO201" i="12"/>
  <c r="AP201" i="12"/>
  <c r="AO202" i="12"/>
  <c r="AP202" i="12"/>
  <c r="AO203" i="12"/>
  <c r="AP203" i="12"/>
  <c r="AO204" i="12"/>
  <c r="AP204" i="12"/>
  <c r="AP5" i="12"/>
  <c r="AO5" i="12"/>
  <c r="R6" i="12"/>
  <c r="S6" i="12"/>
  <c r="R7" i="12"/>
  <c r="S7" i="12"/>
  <c r="R8" i="12"/>
  <c r="S8" i="12"/>
  <c r="R9" i="12"/>
  <c r="S9" i="12"/>
  <c r="R10" i="12"/>
  <c r="S10" i="12"/>
  <c r="R11" i="12"/>
  <c r="S11" i="12"/>
  <c r="R12" i="12"/>
  <c r="S12" i="12"/>
  <c r="R13" i="12"/>
  <c r="S13" i="12"/>
  <c r="R14" i="12"/>
  <c r="S14" i="12"/>
  <c r="R15" i="12"/>
  <c r="S15" i="12"/>
  <c r="R16" i="12"/>
  <c r="S16" i="12"/>
  <c r="R17" i="12"/>
  <c r="S17" i="12"/>
  <c r="R18" i="12"/>
  <c r="S18" i="12"/>
  <c r="R19" i="12"/>
  <c r="S19" i="12"/>
  <c r="R20" i="12"/>
  <c r="S20" i="12"/>
  <c r="R21" i="12"/>
  <c r="S21" i="12"/>
  <c r="R22" i="12"/>
  <c r="S22" i="12"/>
  <c r="R23" i="12"/>
  <c r="S23" i="12"/>
  <c r="R24" i="12"/>
  <c r="S24" i="12"/>
  <c r="R25" i="12"/>
  <c r="S25" i="12"/>
  <c r="R26" i="12"/>
  <c r="S26" i="12"/>
  <c r="R27" i="12"/>
  <c r="S27" i="12"/>
  <c r="R28" i="12"/>
  <c r="S28" i="12"/>
  <c r="R29" i="12"/>
  <c r="S29" i="12"/>
  <c r="R30" i="12"/>
  <c r="S30" i="12"/>
  <c r="R31" i="12"/>
  <c r="S31" i="12"/>
  <c r="R32" i="12"/>
  <c r="S32" i="12"/>
  <c r="R33" i="12"/>
  <c r="S33" i="12"/>
  <c r="R34" i="12"/>
  <c r="S34" i="12"/>
  <c r="R35" i="12"/>
  <c r="S35" i="12"/>
  <c r="R36" i="12"/>
  <c r="S36" i="12"/>
  <c r="R37" i="12"/>
  <c r="S37" i="12"/>
  <c r="R38" i="12"/>
  <c r="S38" i="12"/>
  <c r="R39" i="12"/>
  <c r="S39" i="12"/>
  <c r="R40" i="12"/>
  <c r="S40" i="12"/>
  <c r="R41" i="12"/>
  <c r="S41" i="12"/>
  <c r="R42" i="12"/>
  <c r="S42" i="12"/>
  <c r="R43" i="12"/>
  <c r="S43" i="12"/>
  <c r="R44" i="12"/>
  <c r="S44" i="12"/>
  <c r="R45" i="12"/>
  <c r="S45" i="12"/>
  <c r="R46" i="12"/>
  <c r="S46" i="12"/>
  <c r="R47" i="12"/>
  <c r="S47" i="12"/>
  <c r="R48" i="12"/>
  <c r="S48" i="12"/>
  <c r="R49" i="12"/>
  <c r="S49" i="12"/>
  <c r="R50" i="12"/>
  <c r="S50" i="12"/>
  <c r="R51" i="12"/>
  <c r="S51" i="12"/>
  <c r="R52" i="12"/>
  <c r="S52" i="12"/>
  <c r="R53" i="12"/>
  <c r="S53" i="12"/>
  <c r="R54" i="12"/>
  <c r="S54" i="12"/>
  <c r="R55" i="12"/>
  <c r="S55" i="12"/>
  <c r="R56" i="12"/>
  <c r="S56" i="12"/>
  <c r="R57" i="12"/>
  <c r="S57" i="12"/>
  <c r="R58" i="12"/>
  <c r="S58" i="12"/>
  <c r="R59" i="12"/>
  <c r="S59" i="12"/>
  <c r="R60" i="12"/>
  <c r="S60" i="12"/>
  <c r="R61" i="12"/>
  <c r="S61" i="12"/>
  <c r="R62" i="12"/>
  <c r="S62" i="12"/>
  <c r="R63" i="12"/>
  <c r="S63" i="12"/>
  <c r="R64" i="12"/>
  <c r="S64" i="12"/>
  <c r="R65" i="12"/>
  <c r="S65" i="12"/>
  <c r="R66" i="12"/>
  <c r="S66" i="12"/>
  <c r="R67" i="12"/>
  <c r="S67" i="12"/>
  <c r="R68" i="12"/>
  <c r="S68" i="12"/>
  <c r="R69" i="12"/>
  <c r="S69" i="12"/>
  <c r="R70" i="12"/>
  <c r="S70" i="12"/>
  <c r="R71" i="12"/>
  <c r="S71" i="12"/>
  <c r="R72" i="12"/>
  <c r="S72" i="12"/>
  <c r="R73" i="12"/>
  <c r="S73" i="12"/>
  <c r="R74" i="12"/>
  <c r="S74" i="12"/>
  <c r="R75" i="12"/>
  <c r="S75" i="12"/>
  <c r="R76" i="12"/>
  <c r="S76" i="12"/>
  <c r="R77" i="12"/>
  <c r="S77" i="12"/>
  <c r="R78" i="12"/>
  <c r="S78" i="12"/>
  <c r="R79" i="12"/>
  <c r="S79" i="12"/>
  <c r="R80" i="12"/>
  <c r="S80" i="12"/>
  <c r="R81" i="12"/>
  <c r="S81" i="12"/>
  <c r="R82" i="12"/>
  <c r="S82" i="12"/>
  <c r="R83" i="12"/>
  <c r="S83" i="12"/>
  <c r="R84" i="12"/>
  <c r="S84" i="12"/>
  <c r="R85" i="12"/>
  <c r="S85" i="12"/>
  <c r="R86" i="12"/>
  <c r="S86" i="12"/>
  <c r="R87" i="12"/>
  <c r="S87" i="12"/>
  <c r="R88" i="12"/>
  <c r="S88" i="12"/>
  <c r="R89" i="12"/>
  <c r="S89" i="12"/>
  <c r="R90" i="12"/>
  <c r="S90" i="12"/>
  <c r="R91" i="12"/>
  <c r="S91" i="12"/>
  <c r="R92" i="12"/>
  <c r="S92" i="12"/>
  <c r="R93" i="12"/>
  <c r="S93" i="12"/>
  <c r="R94" i="12"/>
  <c r="S94" i="12"/>
  <c r="R95" i="12"/>
  <c r="S95" i="12"/>
  <c r="R96" i="12"/>
  <c r="S96" i="12"/>
  <c r="R97" i="12"/>
  <c r="S97" i="12"/>
  <c r="R98" i="12"/>
  <c r="S98" i="12"/>
  <c r="R99" i="12"/>
  <c r="S99" i="12"/>
  <c r="R100" i="12"/>
  <c r="S100" i="12"/>
  <c r="R101" i="12"/>
  <c r="S101" i="12"/>
  <c r="R102" i="12"/>
  <c r="S102" i="12"/>
  <c r="R103" i="12"/>
  <c r="S103" i="12"/>
  <c r="R104" i="12"/>
  <c r="S104" i="12"/>
  <c r="R105" i="12"/>
  <c r="S105" i="12"/>
  <c r="R106" i="12"/>
  <c r="S106" i="12"/>
  <c r="R107" i="12"/>
  <c r="S107" i="12"/>
  <c r="R108" i="12"/>
  <c r="S108" i="12"/>
  <c r="R109" i="12"/>
  <c r="S109" i="12"/>
  <c r="R110" i="12"/>
  <c r="S110" i="12"/>
  <c r="R111" i="12"/>
  <c r="S111" i="12"/>
  <c r="R112" i="12"/>
  <c r="S112" i="12"/>
  <c r="R113" i="12"/>
  <c r="S113" i="12"/>
  <c r="R114" i="12"/>
  <c r="S114" i="12"/>
  <c r="R115" i="12"/>
  <c r="S115" i="12"/>
  <c r="R116" i="12"/>
  <c r="S116" i="12"/>
  <c r="R117" i="12"/>
  <c r="S117" i="12"/>
  <c r="R118" i="12"/>
  <c r="S118" i="12"/>
  <c r="R119" i="12"/>
  <c r="S119" i="12"/>
  <c r="R120" i="12"/>
  <c r="S120" i="12"/>
  <c r="R121" i="12"/>
  <c r="S121" i="12"/>
  <c r="R122" i="12"/>
  <c r="S122" i="12"/>
  <c r="R123" i="12"/>
  <c r="S123" i="12"/>
  <c r="R124" i="12"/>
  <c r="S124" i="12"/>
  <c r="R125" i="12"/>
  <c r="S125" i="12"/>
  <c r="R126" i="12"/>
  <c r="S126" i="12"/>
  <c r="R127" i="12"/>
  <c r="S127" i="12"/>
  <c r="R128" i="12"/>
  <c r="S128" i="12"/>
  <c r="R129" i="12"/>
  <c r="S129" i="12"/>
  <c r="R130" i="12"/>
  <c r="S130" i="12"/>
  <c r="R131" i="12"/>
  <c r="S131" i="12"/>
  <c r="R132" i="12"/>
  <c r="S132" i="12"/>
  <c r="R133" i="12"/>
  <c r="S133" i="12"/>
  <c r="R134" i="12"/>
  <c r="S134" i="12"/>
  <c r="R135" i="12"/>
  <c r="S135" i="12"/>
  <c r="R136" i="12"/>
  <c r="S136" i="12"/>
  <c r="R137" i="12"/>
  <c r="S137" i="12"/>
  <c r="R138" i="12"/>
  <c r="S138" i="12"/>
  <c r="R139" i="12"/>
  <c r="S139" i="12"/>
  <c r="R140" i="12"/>
  <c r="S140" i="12"/>
  <c r="R141" i="12"/>
  <c r="S141" i="12"/>
  <c r="R142" i="12"/>
  <c r="S142" i="12"/>
  <c r="R143" i="12"/>
  <c r="S143" i="12"/>
  <c r="R144" i="12"/>
  <c r="S144" i="12"/>
  <c r="R145" i="12"/>
  <c r="S145" i="12"/>
  <c r="R146" i="12"/>
  <c r="S146" i="12"/>
  <c r="R147" i="12"/>
  <c r="S147" i="12"/>
  <c r="R148" i="12"/>
  <c r="S148" i="12"/>
  <c r="R149" i="12"/>
  <c r="S149" i="12"/>
  <c r="R150" i="12"/>
  <c r="S150" i="12"/>
  <c r="R151" i="12"/>
  <c r="S151" i="12"/>
  <c r="R152" i="12"/>
  <c r="S152" i="12"/>
  <c r="R153" i="12"/>
  <c r="S153" i="12"/>
  <c r="R154" i="12"/>
  <c r="S154" i="12"/>
  <c r="R155" i="12"/>
  <c r="S155" i="12"/>
  <c r="R156" i="12"/>
  <c r="S156" i="12"/>
  <c r="R157" i="12"/>
  <c r="S157" i="12"/>
  <c r="R158" i="12"/>
  <c r="S158" i="12"/>
  <c r="R159" i="12"/>
  <c r="S159" i="12"/>
  <c r="R160" i="12"/>
  <c r="S160" i="12"/>
  <c r="R161" i="12"/>
  <c r="S161" i="12"/>
  <c r="R162" i="12"/>
  <c r="S162" i="12"/>
  <c r="R163" i="12"/>
  <c r="S163" i="12"/>
  <c r="R164" i="12"/>
  <c r="S164" i="12"/>
  <c r="R165" i="12"/>
  <c r="S165" i="12"/>
  <c r="R166" i="12"/>
  <c r="S166" i="12"/>
  <c r="R167" i="12"/>
  <c r="S167" i="12"/>
  <c r="R168" i="12"/>
  <c r="S168" i="12"/>
  <c r="R169" i="12"/>
  <c r="S169" i="12"/>
  <c r="R170" i="12"/>
  <c r="S170" i="12"/>
  <c r="R171" i="12"/>
  <c r="S171" i="12"/>
  <c r="R172" i="12"/>
  <c r="S172" i="12"/>
  <c r="R173" i="12"/>
  <c r="S173" i="12"/>
  <c r="R174" i="12"/>
  <c r="S174" i="12"/>
  <c r="R175" i="12"/>
  <c r="S175" i="12"/>
  <c r="R176" i="12"/>
  <c r="S176" i="12"/>
  <c r="R177" i="12"/>
  <c r="S177" i="12"/>
  <c r="R178" i="12"/>
  <c r="S178" i="12"/>
  <c r="R179" i="12"/>
  <c r="S179" i="12"/>
  <c r="R180" i="12"/>
  <c r="S180" i="12"/>
  <c r="R181" i="12"/>
  <c r="S181" i="12"/>
  <c r="R182" i="12"/>
  <c r="S182" i="12"/>
  <c r="R183" i="12"/>
  <c r="S183" i="12"/>
  <c r="R184" i="12"/>
  <c r="S184" i="12"/>
  <c r="R185" i="12"/>
  <c r="S185" i="12"/>
  <c r="R186" i="12"/>
  <c r="S186" i="12"/>
  <c r="R187" i="12"/>
  <c r="S187" i="12"/>
  <c r="R188" i="12"/>
  <c r="S188" i="12"/>
  <c r="R189" i="12"/>
  <c r="S189" i="12"/>
  <c r="R190" i="12"/>
  <c r="S190" i="12"/>
  <c r="R191" i="12"/>
  <c r="S191" i="12"/>
  <c r="R192" i="12"/>
  <c r="S192" i="12"/>
  <c r="R193" i="12"/>
  <c r="S193" i="12"/>
  <c r="R194" i="12"/>
  <c r="S194" i="12"/>
  <c r="R195" i="12"/>
  <c r="S195" i="12"/>
  <c r="R196" i="12"/>
  <c r="S196" i="12"/>
  <c r="R197" i="12"/>
  <c r="S197" i="12"/>
  <c r="R198" i="12"/>
  <c r="S198" i="12"/>
  <c r="R199" i="12"/>
  <c r="S199" i="12"/>
  <c r="R200" i="12"/>
  <c r="S200" i="12"/>
  <c r="R201" i="12"/>
  <c r="S201" i="12"/>
  <c r="R202" i="12"/>
  <c r="S202" i="12"/>
  <c r="R203" i="12"/>
  <c r="S203" i="12"/>
  <c r="R204" i="12"/>
  <c r="S204" i="12"/>
  <c r="S5" i="12"/>
  <c r="R5" i="12"/>
  <c r="AM6" i="12"/>
  <c r="AN6" i="12"/>
  <c r="AM7" i="12"/>
  <c r="AN7" i="12"/>
  <c r="AM8" i="12"/>
  <c r="AN8" i="12"/>
  <c r="AM9" i="12"/>
  <c r="AN9" i="12"/>
  <c r="AM10" i="12"/>
  <c r="AN10" i="12"/>
  <c r="AM11" i="12"/>
  <c r="AN11" i="12"/>
  <c r="AM12" i="12"/>
  <c r="AN12" i="12"/>
  <c r="AM13" i="12"/>
  <c r="AN13" i="12"/>
  <c r="AM14" i="12"/>
  <c r="AN14" i="12"/>
  <c r="AM15" i="12"/>
  <c r="AN15" i="12"/>
  <c r="AM16" i="12"/>
  <c r="AN16" i="12"/>
  <c r="AM17" i="12"/>
  <c r="AN17" i="12"/>
  <c r="AM18" i="12"/>
  <c r="AN18" i="12"/>
  <c r="AM19" i="12"/>
  <c r="AN19" i="12"/>
  <c r="AM20" i="12"/>
  <c r="AN20" i="12"/>
  <c r="AM21" i="12"/>
  <c r="AN21" i="12"/>
  <c r="AM22" i="12"/>
  <c r="AN22" i="12"/>
  <c r="AM23" i="12"/>
  <c r="AN23" i="12"/>
  <c r="AM24" i="12"/>
  <c r="AN24" i="12"/>
  <c r="AM25" i="12"/>
  <c r="AN25" i="12"/>
  <c r="AM26" i="12"/>
  <c r="AN26" i="12"/>
  <c r="AM27" i="12"/>
  <c r="AN27" i="12"/>
  <c r="AM28" i="12"/>
  <c r="AN28" i="12"/>
  <c r="AM29" i="12"/>
  <c r="AN29" i="12"/>
  <c r="AM30" i="12"/>
  <c r="AN30" i="12"/>
  <c r="AM31" i="12"/>
  <c r="AN31" i="12"/>
  <c r="AM32" i="12"/>
  <c r="AN32" i="12"/>
  <c r="AM33" i="12"/>
  <c r="AN33" i="12"/>
  <c r="AM34" i="12"/>
  <c r="AN34" i="12"/>
  <c r="AM35" i="12"/>
  <c r="AN35" i="12"/>
  <c r="AM36" i="12"/>
  <c r="AN36" i="12"/>
  <c r="AM37" i="12"/>
  <c r="AN37" i="12"/>
  <c r="AM38" i="12"/>
  <c r="AN38" i="12"/>
  <c r="AM39" i="12"/>
  <c r="AN39" i="12"/>
  <c r="AM40" i="12"/>
  <c r="AN40" i="12"/>
  <c r="AM41" i="12"/>
  <c r="AN41" i="12"/>
  <c r="AM42" i="12"/>
  <c r="AN42" i="12"/>
  <c r="AM43" i="12"/>
  <c r="AN43" i="12"/>
  <c r="AM44" i="12"/>
  <c r="AN44" i="12"/>
  <c r="AM45" i="12"/>
  <c r="AN45" i="12"/>
  <c r="AM46" i="12"/>
  <c r="AN46" i="12"/>
  <c r="AM47" i="12"/>
  <c r="AN47" i="12"/>
  <c r="AM48" i="12"/>
  <c r="AN48" i="12"/>
  <c r="AM49" i="12"/>
  <c r="AN49" i="12"/>
  <c r="AM50" i="12"/>
  <c r="AN50" i="12"/>
  <c r="AM51" i="12"/>
  <c r="AN51" i="12"/>
  <c r="AM52" i="12"/>
  <c r="AN52" i="12"/>
  <c r="AM53" i="12"/>
  <c r="AN53" i="12"/>
  <c r="AM54" i="12"/>
  <c r="AN54" i="12"/>
  <c r="AM55" i="12"/>
  <c r="AN55" i="12"/>
  <c r="AM56" i="12"/>
  <c r="AN56" i="12"/>
  <c r="AM57" i="12"/>
  <c r="AN57" i="12"/>
  <c r="AM58" i="12"/>
  <c r="AN58" i="12"/>
  <c r="AM59" i="12"/>
  <c r="AN59" i="12"/>
  <c r="AM60" i="12"/>
  <c r="AN60" i="12"/>
  <c r="AM61" i="12"/>
  <c r="AN61" i="12"/>
  <c r="AM62" i="12"/>
  <c r="AN62" i="12"/>
  <c r="AM63" i="12"/>
  <c r="AN63" i="12"/>
  <c r="AM64" i="12"/>
  <c r="AN64" i="12"/>
  <c r="AM65" i="12"/>
  <c r="AN65" i="12"/>
  <c r="AM66" i="12"/>
  <c r="AN66" i="12"/>
  <c r="AM67" i="12"/>
  <c r="AN67" i="12"/>
  <c r="AM68" i="12"/>
  <c r="AN68" i="12"/>
  <c r="AM69" i="12"/>
  <c r="AN69" i="12"/>
  <c r="AM70" i="12"/>
  <c r="AN70" i="12"/>
  <c r="AM71" i="12"/>
  <c r="AN71" i="12"/>
  <c r="AM72" i="12"/>
  <c r="AN72" i="12"/>
  <c r="AM73" i="12"/>
  <c r="AN73" i="12"/>
  <c r="AM74" i="12"/>
  <c r="AN74" i="12"/>
  <c r="AM75" i="12"/>
  <c r="AN75" i="12"/>
  <c r="AM76" i="12"/>
  <c r="AN76" i="12"/>
  <c r="AM77" i="12"/>
  <c r="AN77" i="12"/>
  <c r="AM78" i="12"/>
  <c r="AN78" i="12"/>
  <c r="AM79" i="12"/>
  <c r="AN79" i="12"/>
  <c r="AM80" i="12"/>
  <c r="AN80" i="12"/>
  <c r="AM81" i="12"/>
  <c r="AN81" i="12"/>
  <c r="AM82" i="12"/>
  <c r="AN82" i="12"/>
  <c r="AM83" i="12"/>
  <c r="AN83" i="12"/>
  <c r="AM84" i="12"/>
  <c r="AN84" i="12"/>
  <c r="AM85" i="12"/>
  <c r="AN85" i="12"/>
  <c r="AM86" i="12"/>
  <c r="AN86" i="12"/>
  <c r="AM87" i="12"/>
  <c r="AN87" i="12"/>
  <c r="AM88" i="12"/>
  <c r="AN88" i="12"/>
  <c r="AM89" i="12"/>
  <c r="AN89" i="12"/>
  <c r="AM90" i="12"/>
  <c r="AN90" i="12"/>
  <c r="AM91" i="12"/>
  <c r="AN91" i="12"/>
  <c r="AM92" i="12"/>
  <c r="AN92" i="12"/>
  <c r="AM93" i="12"/>
  <c r="AN93" i="12"/>
  <c r="AM94" i="12"/>
  <c r="AN94" i="12"/>
  <c r="AM95" i="12"/>
  <c r="AN95" i="12"/>
  <c r="AM96" i="12"/>
  <c r="AN96" i="12"/>
  <c r="AM97" i="12"/>
  <c r="AN97" i="12"/>
  <c r="AM98" i="12"/>
  <c r="AN98" i="12"/>
  <c r="AM99" i="12"/>
  <c r="AN99" i="12"/>
  <c r="AM100" i="12"/>
  <c r="AN100" i="12"/>
  <c r="AM101" i="12"/>
  <c r="AN101" i="12"/>
  <c r="AM102" i="12"/>
  <c r="AN102" i="12"/>
  <c r="AM103" i="12"/>
  <c r="AN103" i="12"/>
  <c r="AM104" i="12"/>
  <c r="AN104" i="12"/>
  <c r="AM105" i="12"/>
  <c r="AN105" i="12"/>
  <c r="AM106" i="12"/>
  <c r="AN106" i="12"/>
  <c r="AM107" i="12"/>
  <c r="AN107" i="12"/>
  <c r="AM108" i="12"/>
  <c r="AN108" i="12"/>
  <c r="AM109" i="12"/>
  <c r="AN109" i="12"/>
  <c r="AM110" i="12"/>
  <c r="AN110" i="12"/>
  <c r="AM111" i="12"/>
  <c r="AN111" i="12"/>
  <c r="AM112" i="12"/>
  <c r="AN112" i="12"/>
  <c r="AM113" i="12"/>
  <c r="AN113" i="12"/>
  <c r="AM114" i="12"/>
  <c r="AN114" i="12"/>
  <c r="AM115" i="12"/>
  <c r="AN115" i="12"/>
  <c r="AM116" i="12"/>
  <c r="AN116" i="12"/>
  <c r="AM117" i="12"/>
  <c r="AN117" i="12"/>
  <c r="AM118" i="12"/>
  <c r="AN118" i="12"/>
  <c r="AM119" i="12"/>
  <c r="AN119" i="12"/>
  <c r="AM120" i="12"/>
  <c r="AN120" i="12"/>
  <c r="AM121" i="12"/>
  <c r="AN121" i="12"/>
  <c r="AM122" i="12"/>
  <c r="AN122" i="12"/>
  <c r="AM123" i="12"/>
  <c r="AN123" i="12"/>
  <c r="AM124" i="12"/>
  <c r="AN124" i="12"/>
  <c r="AM125" i="12"/>
  <c r="AN125" i="12"/>
  <c r="AM126" i="12"/>
  <c r="AN126" i="12"/>
  <c r="AM127" i="12"/>
  <c r="AN127" i="12"/>
  <c r="AM128" i="12"/>
  <c r="AN128" i="12"/>
  <c r="AM129" i="12"/>
  <c r="AN129" i="12"/>
  <c r="AM130" i="12"/>
  <c r="AN130" i="12"/>
  <c r="AM131" i="12"/>
  <c r="AN131" i="12"/>
  <c r="AM132" i="12"/>
  <c r="AN132" i="12"/>
  <c r="AM133" i="12"/>
  <c r="AN133" i="12"/>
  <c r="AM134" i="12"/>
  <c r="AN134" i="12"/>
  <c r="AM135" i="12"/>
  <c r="AN135" i="12"/>
  <c r="AM136" i="12"/>
  <c r="AN136" i="12"/>
  <c r="AM137" i="12"/>
  <c r="AN137" i="12"/>
  <c r="AM138" i="12"/>
  <c r="AN138" i="12"/>
  <c r="AM139" i="12"/>
  <c r="AN139" i="12"/>
  <c r="AM140" i="12"/>
  <c r="AN140" i="12"/>
  <c r="AM141" i="12"/>
  <c r="AN141" i="12"/>
  <c r="AM142" i="12"/>
  <c r="AN142" i="12"/>
  <c r="AM143" i="12"/>
  <c r="AN143" i="12"/>
  <c r="AM144" i="12"/>
  <c r="AN144" i="12"/>
  <c r="AM145" i="12"/>
  <c r="AN145" i="12"/>
  <c r="AM146" i="12"/>
  <c r="AN146" i="12"/>
  <c r="AM147" i="12"/>
  <c r="AN147" i="12"/>
  <c r="AM148" i="12"/>
  <c r="AN148" i="12"/>
  <c r="AM149" i="12"/>
  <c r="AN149" i="12"/>
  <c r="AM150" i="12"/>
  <c r="AN150" i="12"/>
  <c r="AM151" i="12"/>
  <c r="AN151" i="12"/>
  <c r="AM152" i="12"/>
  <c r="AN152" i="12"/>
  <c r="AM153" i="12"/>
  <c r="AN153" i="12"/>
  <c r="AM154" i="12"/>
  <c r="AN154" i="12"/>
  <c r="AM155" i="12"/>
  <c r="AN155" i="12"/>
  <c r="AM156" i="12"/>
  <c r="AN156" i="12"/>
  <c r="AM157" i="12"/>
  <c r="AN157" i="12"/>
  <c r="AM158" i="12"/>
  <c r="AN158" i="12"/>
  <c r="AM159" i="12"/>
  <c r="AN159" i="12"/>
  <c r="AM160" i="12"/>
  <c r="AN160" i="12"/>
  <c r="AM161" i="12"/>
  <c r="AN161" i="12"/>
  <c r="AM162" i="12"/>
  <c r="AN162" i="12"/>
  <c r="AM163" i="12"/>
  <c r="AN163" i="12"/>
  <c r="AM164" i="12"/>
  <c r="AN164" i="12"/>
  <c r="AM165" i="12"/>
  <c r="AN165" i="12"/>
  <c r="AM166" i="12"/>
  <c r="AN166" i="12"/>
  <c r="AM167" i="12"/>
  <c r="AN167" i="12"/>
  <c r="AM168" i="12"/>
  <c r="AN168" i="12"/>
  <c r="AM169" i="12"/>
  <c r="AN169" i="12"/>
  <c r="AM170" i="12"/>
  <c r="AN170" i="12"/>
  <c r="AM171" i="12"/>
  <c r="AN171" i="12"/>
  <c r="AM172" i="12"/>
  <c r="AN172" i="12"/>
  <c r="AM173" i="12"/>
  <c r="AN173" i="12"/>
  <c r="AM174" i="12"/>
  <c r="AN174" i="12"/>
  <c r="AM175" i="12"/>
  <c r="AN175" i="12"/>
  <c r="AM176" i="12"/>
  <c r="AN176" i="12"/>
  <c r="AM177" i="12"/>
  <c r="AN177" i="12"/>
  <c r="AM178" i="12"/>
  <c r="AN178" i="12"/>
  <c r="AM179" i="12"/>
  <c r="AN179" i="12"/>
  <c r="AM180" i="12"/>
  <c r="AN180" i="12"/>
  <c r="AM181" i="12"/>
  <c r="AN181" i="12"/>
  <c r="AM182" i="12"/>
  <c r="AN182" i="12"/>
  <c r="AM183" i="12"/>
  <c r="AN183" i="12"/>
  <c r="AM184" i="12"/>
  <c r="AN184" i="12"/>
  <c r="AM185" i="12"/>
  <c r="AN185" i="12"/>
  <c r="AM186" i="12"/>
  <c r="AN186" i="12"/>
  <c r="AM187" i="12"/>
  <c r="AN187" i="12"/>
  <c r="AM188" i="12"/>
  <c r="AN188" i="12"/>
  <c r="AM189" i="12"/>
  <c r="AN189" i="12"/>
  <c r="AM190" i="12"/>
  <c r="AN190" i="12"/>
  <c r="AM191" i="12"/>
  <c r="AN191" i="12"/>
  <c r="AM192" i="12"/>
  <c r="AN192" i="12"/>
  <c r="AM193" i="12"/>
  <c r="AN193" i="12"/>
  <c r="AM194" i="12"/>
  <c r="AN194" i="12"/>
  <c r="AM195" i="12"/>
  <c r="AN195" i="12"/>
  <c r="AM196" i="12"/>
  <c r="AN196" i="12"/>
  <c r="AM197" i="12"/>
  <c r="AN197" i="12"/>
  <c r="AM198" i="12"/>
  <c r="AN198" i="12"/>
  <c r="AM199" i="12"/>
  <c r="AN199" i="12"/>
  <c r="AM200" i="12"/>
  <c r="AN200" i="12"/>
  <c r="AM201" i="12"/>
  <c r="AN201" i="12"/>
  <c r="AM202" i="12"/>
  <c r="AN202" i="12"/>
  <c r="AM203" i="12"/>
  <c r="AN203" i="12"/>
  <c r="AM204" i="12"/>
  <c r="AN204" i="12"/>
  <c r="AN5" i="12"/>
  <c r="X3" i="29"/>
  <c r="AS108" i="25"/>
  <c r="AS107" i="25"/>
  <c r="AS106" i="25"/>
  <c r="AS105" i="25"/>
  <c r="AS104" i="25"/>
  <c r="AS103" i="25"/>
  <c r="AS102" i="25"/>
  <c r="AS101" i="25"/>
  <c r="AS100" i="25"/>
  <c r="AS99" i="25"/>
  <c r="AS98" i="25"/>
  <c r="AS97" i="25"/>
  <c r="AS96" i="25"/>
  <c r="AS95" i="25"/>
  <c r="AS94" i="25"/>
  <c r="AS93" i="25"/>
  <c r="AS92" i="25"/>
  <c r="AS91" i="25"/>
  <c r="AS90" i="25"/>
  <c r="AS89" i="25"/>
  <c r="AS88" i="25"/>
  <c r="AS87" i="25"/>
  <c r="AS86" i="25"/>
  <c r="AS85" i="25"/>
  <c r="AS84" i="25"/>
  <c r="AS83" i="25"/>
  <c r="AS82" i="25"/>
  <c r="AS81" i="25"/>
  <c r="AS80" i="25"/>
  <c r="AT79" i="25"/>
  <c r="AS79" i="25"/>
  <c r="AT78" i="25"/>
  <c r="AS78" i="25"/>
  <c r="AT77" i="25"/>
  <c r="AS77" i="25"/>
  <c r="AT76" i="25"/>
  <c r="AS76" i="25"/>
  <c r="AT75" i="25"/>
  <c r="AS75" i="25"/>
  <c r="DN74" i="25"/>
  <c r="DN85" i="25" s="1"/>
  <c r="DM74" i="25"/>
  <c r="DM85" i="25" s="1"/>
  <c r="DL74" i="25"/>
  <c r="DL85" i="25" s="1"/>
  <c r="DK74" i="25"/>
  <c r="DK85" i="25" s="1"/>
  <c r="DJ74" i="25"/>
  <c r="DJ85" i="25" s="1"/>
  <c r="DI74" i="25"/>
  <c r="DI85" i="25" s="1"/>
  <c r="DH74" i="25"/>
  <c r="DH85" i="25" s="1"/>
  <c r="DG74" i="25"/>
  <c r="DG85" i="25" s="1"/>
  <c r="AT74" i="25"/>
  <c r="AS74" i="25"/>
  <c r="DN73" i="25"/>
  <c r="DN84" i="25" s="1"/>
  <c r="DM73" i="25"/>
  <c r="DM84" i="25" s="1"/>
  <c r="DL73" i="25"/>
  <c r="DL84" i="25" s="1"/>
  <c r="DK73" i="25"/>
  <c r="DK84" i="25" s="1"/>
  <c r="DJ73" i="25"/>
  <c r="DJ84" i="25" s="1"/>
  <c r="DI73" i="25"/>
  <c r="DI84" i="25" s="1"/>
  <c r="DH73" i="25"/>
  <c r="DH84" i="25" s="1"/>
  <c r="DG73" i="25"/>
  <c r="DG84" i="25" s="1"/>
  <c r="AT73" i="25"/>
  <c r="AS73" i="25"/>
  <c r="DN72" i="25"/>
  <c r="DN83" i="25" s="1"/>
  <c r="DM72" i="25"/>
  <c r="DM83" i="25" s="1"/>
  <c r="DL72" i="25"/>
  <c r="DL83" i="25" s="1"/>
  <c r="DK72" i="25"/>
  <c r="DK83" i="25" s="1"/>
  <c r="DJ72" i="25"/>
  <c r="DJ83" i="25" s="1"/>
  <c r="DI72" i="25"/>
  <c r="DI83" i="25" s="1"/>
  <c r="DH72" i="25"/>
  <c r="DH83" i="25" s="1"/>
  <c r="DG72" i="25"/>
  <c r="DG83" i="25" s="1"/>
  <c r="AT72" i="25"/>
  <c r="AS72" i="25"/>
  <c r="DN71" i="25"/>
  <c r="DN82" i="25" s="1"/>
  <c r="DM71" i="25"/>
  <c r="DM82" i="25" s="1"/>
  <c r="DL71" i="25"/>
  <c r="DL82" i="25" s="1"/>
  <c r="DK71" i="25"/>
  <c r="DK82" i="25" s="1"/>
  <c r="DJ71" i="25"/>
  <c r="DJ82" i="25" s="1"/>
  <c r="DI71" i="25"/>
  <c r="DI82" i="25" s="1"/>
  <c r="DH71" i="25"/>
  <c r="DH82" i="25" s="1"/>
  <c r="DG71" i="25"/>
  <c r="DG82" i="25" s="1"/>
  <c r="AT71" i="25"/>
  <c r="AS71" i="25"/>
  <c r="DN70" i="25"/>
  <c r="DN81" i="25" s="1"/>
  <c r="DM70" i="25"/>
  <c r="DM81" i="25" s="1"/>
  <c r="DL70" i="25"/>
  <c r="DL81" i="25" s="1"/>
  <c r="DK70" i="25"/>
  <c r="DK81" i="25" s="1"/>
  <c r="DJ70" i="25"/>
  <c r="DJ81" i="25" s="1"/>
  <c r="DI70" i="25"/>
  <c r="DI81" i="25" s="1"/>
  <c r="DH70" i="25"/>
  <c r="DH81" i="25" s="1"/>
  <c r="DG70" i="25"/>
  <c r="DG81" i="25" s="1"/>
  <c r="AT70" i="25"/>
  <c r="AS70" i="25"/>
  <c r="DN69" i="25"/>
  <c r="DN80" i="25" s="1"/>
  <c r="DM69" i="25"/>
  <c r="DM80" i="25" s="1"/>
  <c r="DL69" i="25"/>
  <c r="DL80" i="25" s="1"/>
  <c r="DK69" i="25"/>
  <c r="DK80" i="25" s="1"/>
  <c r="DJ69" i="25"/>
  <c r="DJ80" i="25" s="1"/>
  <c r="DI69" i="25"/>
  <c r="DI80" i="25" s="1"/>
  <c r="DH69" i="25"/>
  <c r="DH80" i="25" s="1"/>
  <c r="DG69" i="25"/>
  <c r="DG80" i="25" s="1"/>
  <c r="BW69" i="25"/>
  <c r="BW78" i="25" s="1"/>
  <c r="BW107" i="25" s="1"/>
  <c r="BV69" i="25"/>
  <c r="BU69" i="25"/>
  <c r="BU75" i="25" s="1"/>
  <c r="BU104" i="25" s="1"/>
  <c r="BT69" i="25"/>
  <c r="BT75" i="25" s="1"/>
  <c r="BT104" i="25" s="1"/>
  <c r="BS69" i="25"/>
  <c r="BS75" i="25" s="1"/>
  <c r="BS104" i="25" s="1"/>
  <c r="BR69" i="25"/>
  <c r="BQ69" i="25"/>
  <c r="BQ75" i="25" s="1"/>
  <c r="BQ104" i="25" s="1"/>
  <c r="BP69" i="25"/>
  <c r="BP75" i="25" s="1"/>
  <c r="BP104" i="25" s="1"/>
  <c r="AT69" i="25"/>
  <c r="AS69" i="25"/>
  <c r="DN68" i="25"/>
  <c r="DN79" i="25" s="1"/>
  <c r="DM68" i="25"/>
  <c r="DM79" i="25" s="1"/>
  <c r="DL68" i="25"/>
  <c r="DL79" i="25" s="1"/>
  <c r="DK68" i="25"/>
  <c r="DK79" i="25" s="1"/>
  <c r="DJ68" i="25"/>
  <c r="DJ79" i="25" s="1"/>
  <c r="DI68" i="25"/>
  <c r="DI79" i="25" s="1"/>
  <c r="DH68" i="25"/>
  <c r="DH79" i="25" s="1"/>
  <c r="DG68" i="25"/>
  <c r="DG79" i="25" s="1"/>
  <c r="AT68" i="25"/>
  <c r="AS68" i="25"/>
  <c r="AT67" i="25"/>
  <c r="AS67" i="25"/>
  <c r="AT66" i="25"/>
  <c r="AS66" i="25"/>
  <c r="AT65" i="25"/>
  <c r="AS65" i="25"/>
  <c r="AT64" i="25"/>
  <c r="AS64" i="25"/>
  <c r="AT63" i="25"/>
  <c r="AS63" i="25"/>
  <c r="CU71" i="25"/>
  <c r="CR102" i="25"/>
  <c r="CQ71" i="25"/>
  <c r="CN102" i="25"/>
  <c r="AT62" i="25"/>
  <c r="AS62" i="25"/>
  <c r="CS101" i="25"/>
  <c r="CO101" i="25"/>
  <c r="AT61" i="25"/>
  <c r="AS61" i="25"/>
  <c r="CU100" i="25"/>
  <c r="CT69" i="25"/>
  <c r="CS100" i="25"/>
  <c r="CQ100" i="25"/>
  <c r="CP69" i="25"/>
  <c r="CO100" i="25"/>
  <c r="AT60" i="25"/>
  <c r="AS60" i="25"/>
  <c r="CU99" i="25"/>
  <c r="CS99" i="25"/>
  <c r="CR68" i="25"/>
  <c r="CQ99" i="25"/>
  <c r="CO99" i="25"/>
  <c r="CN68" i="25"/>
  <c r="AT59" i="25"/>
  <c r="AS59" i="25"/>
  <c r="CU98" i="25"/>
  <c r="CT67" i="25"/>
  <c r="CS98" i="25"/>
  <c r="CR98" i="25"/>
  <c r="CQ98" i="25"/>
  <c r="CP67" i="25"/>
  <c r="CO98" i="25"/>
  <c r="CN98" i="25"/>
  <c r="AT58" i="25"/>
  <c r="AS58" i="25"/>
  <c r="CU97" i="25"/>
  <c r="CT97" i="25"/>
  <c r="CS97" i="25"/>
  <c r="CR97" i="25"/>
  <c r="CQ97" i="25"/>
  <c r="CP97" i="25"/>
  <c r="CO97" i="25"/>
  <c r="CN97" i="25"/>
  <c r="AT57" i="25"/>
  <c r="AS57" i="25"/>
  <c r="AT56" i="25"/>
  <c r="AS56" i="25"/>
  <c r="AT55" i="25"/>
  <c r="AS55" i="25"/>
  <c r="AT54" i="25"/>
  <c r="AS54" i="25"/>
  <c r="AT53" i="25"/>
  <c r="AS53" i="25"/>
  <c r="AT52" i="25"/>
  <c r="AS52" i="25"/>
  <c r="AT51" i="25"/>
  <c r="AS51" i="25"/>
  <c r="AT50" i="25"/>
  <c r="AS50" i="25"/>
  <c r="AT49" i="25"/>
  <c r="AS49" i="25"/>
  <c r="CD48" i="25"/>
  <c r="BC48" i="25"/>
  <c r="AT48" i="25"/>
  <c r="AS48" i="25"/>
  <c r="BC47" i="25"/>
  <c r="AT47" i="25"/>
  <c r="AS47" i="25"/>
  <c r="BT46" i="25"/>
  <c r="BR46" i="25"/>
  <c r="BC46" i="25"/>
  <c r="AT46" i="25"/>
  <c r="AS46" i="25"/>
  <c r="BT45" i="25"/>
  <c r="BR45" i="25"/>
  <c r="BC45" i="25"/>
  <c r="AT45" i="25"/>
  <c r="AS45" i="25"/>
  <c r="BT44" i="25"/>
  <c r="BR44" i="25"/>
  <c r="BC44" i="25"/>
  <c r="AT44" i="25"/>
  <c r="AS44" i="25"/>
  <c r="BT43" i="25"/>
  <c r="BR43" i="25"/>
  <c r="AT43" i="25"/>
  <c r="AS43" i="25"/>
  <c r="BT42" i="25"/>
  <c r="BR42" i="25"/>
  <c r="AT42" i="25"/>
  <c r="AS42" i="25"/>
  <c r="BT41" i="25"/>
  <c r="BR41" i="25"/>
  <c r="AT41" i="25"/>
  <c r="AS41" i="25"/>
  <c r="BT40" i="25"/>
  <c r="BR40" i="25"/>
  <c r="AT40" i="25"/>
  <c r="AS40" i="25"/>
  <c r="CD39" i="25"/>
  <c r="BT39" i="25"/>
  <c r="BR39" i="25"/>
  <c r="AT39" i="25"/>
  <c r="AS39" i="25"/>
  <c r="CD38" i="25"/>
  <c r="CC38" i="25"/>
  <c r="BT38" i="25"/>
  <c r="BR38" i="25"/>
  <c r="AT38" i="25"/>
  <c r="AS38" i="25"/>
  <c r="AA38" i="25"/>
  <c r="AA39" i="25" s="1"/>
  <c r="AA40" i="25" s="1"/>
  <c r="AA41" i="25" s="1"/>
  <c r="CC37" i="25"/>
  <c r="CB37" i="25"/>
  <c r="BT37" i="25"/>
  <c r="BR37" i="25"/>
  <c r="AT37" i="25"/>
  <c r="AS37" i="25"/>
  <c r="Z37" i="25"/>
  <c r="Z38" i="25" s="1"/>
  <c r="Z39" i="25" s="1"/>
  <c r="Z40" i="25" s="1"/>
  <c r="Z41" i="25" s="1"/>
  <c r="Y37" i="25"/>
  <c r="Y38" i="25" s="1"/>
  <c r="Y39" i="25" s="1"/>
  <c r="Y40" i="25" s="1"/>
  <c r="Y41" i="25" s="1"/>
  <c r="X37" i="25"/>
  <c r="X38" i="25" s="1"/>
  <c r="X39" i="25" s="1"/>
  <c r="X40" i="25" s="1"/>
  <c r="X41" i="25" s="1"/>
  <c r="CB36" i="25"/>
  <c r="CA36" i="25"/>
  <c r="BT36" i="25"/>
  <c r="BR36" i="25"/>
  <c r="AT36" i="25"/>
  <c r="AS36" i="25"/>
  <c r="CA35" i="25"/>
  <c r="BT35" i="25"/>
  <c r="BR35" i="25"/>
  <c r="AT35" i="25"/>
  <c r="AS35" i="25"/>
  <c r="BT34" i="25"/>
  <c r="BR34" i="25"/>
  <c r="AT34" i="25"/>
  <c r="AS34" i="25"/>
  <c r="BT33" i="25"/>
  <c r="BR33" i="25"/>
  <c r="AT33" i="25"/>
  <c r="AS33" i="25"/>
  <c r="BT32" i="25"/>
  <c r="BR32" i="25"/>
  <c r="AT32" i="25"/>
  <c r="AS32" i="25"/>
  <c r="BT31" i="25"/>
  <c r="BR31" i="25"/>
  <c r="AT31" i="25"/>
  <c r="AS31" i="25"/>
  <c r="BT30" i="25"/>
  <c r="BR30" i="25"/>
  <c r="BC30" i="25"/>
  <c r="AT30" i="25"/>
  <c r="AS30" i="25"/>
  <c r="AA30" i="25"/>
  <c r="AA52" i="25" s="1"/>
  <c r="Z30" i="25"/>
  <c r="Z52" i="25" s="1"/>
  <c r="Y30" i="25"/>
  <c r="Y52" i="25" s="1"/>
  <c r="X30" i="25"/>
  <c r="X52" i="25" s="1"/>
  <c r="BT29" i="25"/>
  <c r="BR29" i="25"/>
  <c r="BC29" i="25"/>
  <c r="AT29" i="25"/>
  <c r="AS29" i="25"/>
  <c r="AA29" i="25"/>
  <c r="AA51" i="25" s="1"/>
  <c r="Z29" i="25"/>
  <c r="Z51" i="25" s="1"/>
  <c r="Y29" i="25"/>
  <c r="Y51" i="25" s="1"/>
  <c r="X29" i="25"/>
  <c r="X51" i="25" s="1"/>
  <c r="BT28" i="25"/>
  <c r="BR28" i="25"/>
  <c r="BC28" i="25"/>
  <c r="AT28" i="25"/>
  <c r="AS28" i="25"/>
  <c r="AA28" i="25"/>
  <c r="AA50" i="25" s="1"/>
  <c r="Z28" i="25"/>
  <c r="Z50" i="25" s="1"/>
  <c r="Y28" i="25"/>
  <c r="Y50" i="25" s="1"/>
  <c r="X28" i="25"/>
  <c r="X50" i="25" s="1"/>
  <c r="CC27" i="25"/>
  <c r="CC39" i="25" s="1"/>
  <c r="BT27" i="25"/>
  <c r="BR27" i="25"/>
  <c r="AT27" i="25"/>
  <c r="AS27" i="25"/>
  <c r="AA27" i="25"/>
  <c r="AA49" i="25" s="1"/>
  <c r="Z27" i="25"/>
  <c r="Z49" i="25" s="1"/>
  <c r="Y27" i="25"/>
  <c r="Y49" i="25" s="1"/>
  <c r="X27" i="25"/>
  <c r="X49" i="25" s="1"/>
  <c r="CB26" i="25"/>
  <c r="CB27" i="25" s="1"/>
  <c r="CB39" i="25" s="1"/>
  <c r="BT26" i="25"/>
  <c r="BR26" i="25"/>
  <c r="BK26" i="25"/>
  <c r="BC26" i="25"/>
  <c r="AT26" i="25"/>
  <c r="AS26" i="25"/>
  <c r="AA26" i="25"/>
  <c r="AA48" i="25" s="1"/>
  <c r="Z26" i="25"/>
  <c r="Z48" i="25" s="1"/>
  <c r="Y26" i="25"/>
  <c r="Y48" i="25" s="1"/>
  <c r="X26" i="25"/>
  <c r="X48" i="25" s="1"/>
  <c r="CA25" i="25"/>
  <c r="CA37" i="25" s="1"/>
  <c r="BT25" i="25"/>
  <c r="BR25" i="25"/>
  <c r="BJ25" i="25"/>
  <c r="BJ26" i="25" s="1"/>
  <c r="BI25" i="25"/>
  <c r="BI26" i="25" s="1"/>
  <c r="BC25" i="25"/>
  <c r="AT25" i="25"/>
  <c r="AS25" i="25"/>
  <c r="BZ24" i="25"/>
  <c r="BZ25" i="25" s="1"/>
  <c r="BZ26" i="25" s="1"/>
  <c r="BZ27" i="25" s="1"/>
  <c r="BT24" i="25"/>
  <c r="BS24" i="25"/>
  <c r="BR24" i="25"/>
  <c r="BI24" i="25"/>
  <c r="BC24" i="25"/>
  <c r="AT24" i="25"/>
  <c r="AS24" i="25"/>
  <c r="BT23" i="25"/>
  <c r="BS23" i="25"/>
  <c r="BR23" i="25"/>
  <c r="BS40" i="25" s="1"/>
  <c r="BH23" i="25"/>
  <c r="BH24" i="25" s="1"/>
  <c r="BH25" i="25" s="1"/>
  <c r="BH26" i="25" s="1"/>
  <c r="BC23" i="25"/>
  <c r="AT23" i="25"/>
  <c r="AS23" i="25"/>
  <c r="E23" i="25"/>
  <c r="D23" i="25"/>
  <c r="C23" i="25"/>
  <c r="B23" i="25"/>
  <c r="BG22" i="25"/>
  <c r="BG23" i="25" s="1"/>
  <c r="BG24" i="25" s="1"/>
  <c r="BG25" i="25" s="1"/>
  <c r="BG26" i="25" s="1"/>
  <c r="BC22" i="25"/>
  <c r="AT22" i="25"/>
  <c r="AS22" i="25"/>
  <c r="BC21" i="25"/>
  <c r="AT21" i="25"/>
  <c r="AS21" i="25"/>
  <c r="AT20" i="25"/>
  <c r="AS20" i="25"/>
  <c r="AT19" i="25"/>
  <c r="AS19" i="25"/>
  <c r="AT18" i="25"/>
  <c r="AS18" i="25"/>
  <c r="AA18" i="25"/>
  <c r="Z18" i="25"/>
  <c r="Y18" i="25"/>
  <c r="X18" i="25"/>
  <c r="AT17" i="25"/>
  <c r="AS17" i="25"/>
  <c r="AT16" i="25"/>
  <c r="AS16" i="25"/>
  <c r="AT15" i="25"/>
  <c r="AS15" i="25"/>
  <c r="R15" i="25"/>
  <c r="S15" i="25" s="1"/>
  <c r="Q15" i="25"/>
  <c r="P15" i="25"/>
  <c r="O15" i="25"/>
  <c r="N15" i="25"/>
  <c r="AT14" i="25"/>
  <c r="AS14" i="25"/>
  <c r="S14" i="25"/>
  <c r="R14" i="25"/>
  <c r="Q14" i="25"/>
  <c r="P14" i="25"/>
  <c r="O14" i="25"/>
  <c r="N14" i="25"/>
  <c r="E14" i="25"/>
  <c r="D14" i="25"/>
  <c r="C14" i="25"/>
  <c r="B14" i="25"/>
  <c r="B16" i="25" s="1"/>
  <c r="AT13" i="25"/>
  <c r="AS13" i="25"/>
  <c r="R13" i="25"/>
  <c r="S13" i="25" s="1"/>
  <c r="Q13" i="25"/>
  <c r="P13" i="25"/>
  <c r="O13" i="25"/>
  <c r="N13" i="25"/>
  <c r="AT12" i="25"/>
  <c r="AS12" i="25"/>
  <c r="S12" i="25"/>
  <c r="R12" i="25"/>
  <c r="Q12" i="25"/>
  <c r="P12" i="25"/>
  <c r="O12" i="25"/>
  <c r="N12" i="25"/>
  <c r="AT11" i="25"/>
  <c r="AS11" i="25"/>
  <c r="AL11" i="25"/>
  <c r="AL12" i="25" s="1"/>
  <c r="AL13" i="25" s="1"/>
  <c r="AL14" i="25" s="1"/>
  <c r="AL15" i="25" s="1"/>
  <c r="AL16" i="25" s="1"/>
  <c r="AL17" i="25" s="1"/>
  <c r="AL18" i="25" s="1"/>
  <c r="AL19" i="25" s="1"/>
  <c r="R11" i="25"/>
  <c r="S11" i="25" s="1"/>
  <c r="Q11" i="25"/>
  <c r="P11" i="25"/>
  <c r="O11" i="25"/>
  <c r="N11" i="25"/>
  <c r="AW10" i="25"/>
  <c r="AV10" i="25"/>
  <c r="AT10" i="25"/>
  <c r="AS10" i="25"/>
  <c r="AL10" i="25"/>
  <c r="S10" i="25"/>
  <c r="R10" i="25"/>
  <c r="Q10" i="25"/>
  <c r="P10" i="25"/>
  <c r="O10" i="25"/>
  <c r="N10" i="25"/>
  <c r="R9" i="25"/>
  <c r="S9" i="25" s="1"/>
  <c r="Q9" i="25"/>
  <c r="P9" i="25"/>
  <c r="O9" i="25"/>
  <c r="N9" i="25"/>
  <c r="S8" i="25"/>
  <c r="R8" i="25"/>
  <c r="Q8" i="25"/>
  <c r="P8" i="25"/>
  <c r="O8" i="25"/>
  <c r="N8" i="25"/>
  <c r="AF5" i="25"/>
  <c r="T256" i="29" l="1"/>
  <c r="T255" i="29"/>
  <c r="T254" i="29"/>
  <c r="T253" i="29"/>
  <c r="T252" i="29"/>
  <c r="T251" i="29"/>
  <c r="T250" i="29"/>
  <c r="T249" i="29"/>
  <c r="T248" i="29"/>
  <c r="T247" i="29"/>
  <c r="T246" i="29"/>
  <c r="T245" i="29"/>
  <c r="T244" i="29"/>
  <c r="T243" i="29"/>
  <c r="T242" i="29"/>
  <c r="T241" i="29"/>
  <c r="T240" i="29"/>
  <c r="T239" i="29"/>
  <c r="T238" i="29"/>
  <c r="T237" i="29"/>
  <c r="T236" i="29"/>
  <c r="T235" i="29"/>
  <c r="T234" i="29"/>
  <c r="T233" i="29"/>
  <c r="T232" i="29"/>
  <c r="T231" i="29"/>
  <c r="T230" i="29"/>
  <c r="T229" i="29"/>
  <c r="T228" i="29"/>
  <c r="T227" i="29"/>
  <c r="T226" i="29"/>
  <c r="T225" i="29"/>
  <c r="T224" i="29"/>
  <c r="T223" i="29"/>
  <c r="T222" i="29"/>
  <c r="T221" i="29"/>
  <c r="T220" i="29"/>
  <c r="T219" i="29"/>
  <c r="T218" i="29"/>
  <c r="T217" i="29"/>
  <c r="T216" i="29"/>
  <c r="T215" i="29"/>
  <c r="T214" i="29"/>
  <c r="T213" i="29"/>
  <c r="T212" i="29"/>
  <c r="T211" i="29"/>
  <c r="T210" i="29"/>
  <c r="T209" i="29"/>
  <c r="T208" i="29"/>
  <c r="T207" i="29"/>
  <c r="T206" i="29"/>
  <c r="T205" i="29"/>
  <c r="T204" i="29"/>
  <c r="T203" i="29"/>
  <c r="T202" i="29"/>
  <c r="T201" i="29"/>
  <c r="T200" i="29"/>
  <c r="T199" i="29"/>
  <c r="T198" i="29"/>
  <c r="T197" i="29"/>
  <c r="T196" i="29"/>
  <c r="T195" i="29"/>
  <c r="T194" i="29"/>
  <c r="T193" i="29"/>
  <c r="T192" i="29"/>
  <c r="T191" i="29"/>
  <c r="T190" i="29"/>
  <c r="T189" i="29"/>
  <c r="T188" i="29"/>
  <c r="T187" i="29"/>
  <c r="T186" i="29"/>
  <c r="T185" i="29"/>
  <c r="T184" i="29"/>
  <c r="T183" i="29"/>
  <c r="T182" i="29"/>
  <c r="T181" i="29"/>
  <c r="T180" i="29"/>
  <c r="T179" i="29"/>
  <c r="T178" i="29"/>
  <c r="T177" i="29"/>
  <c r="T176" i="29"/>
  <c r="T175" i="29"/>
  <c r="T174" i="29"/>
  <c r="T173" i="29"/>
  <c r="T172" i="29"/>
  <c r="T171" i="29"/>
  <c r="T170" i="29"/>
  <c r="T169" i="29"/>
  <c r="T168" i="29"/>
  <c r="T167" i="29"/>
  <c r="T166" i="29"/>
  <c r="T165" i="29"/>
  <c r="T164" i="29"/>
  <c r="T163" i="29"/>
  <c r="T162" i="29"/>
  <c r="T161" i="29"/>
  <c r="T160" i="29"/>
  <c r="T159" i="29"/>
  <c r="T158" i="29"/>
  <c r="T157" i="29"/>
  <c r="T156" i="29"/>
  <c r="T155" i="29"/>
  <c r="T154" i="29"/>
  <c r="T153" i="29"/>
  <c r="T152" i="29"/>
  <c r="T151" i="29"/>
  <c r="T150" i="29"/>
  <c r="T149" i="29"/>
  <c r="T148" i="29"/>
  <c r="T147" i="29"/>
  <c r="T146" i="29"/>
  <c r="T145" i="29"/>
  <c r="T144" i="29"/>
  <c r="T143" i="29"/>
  <c r="T142" i="29"/>
  <c r="T141" i="29"/>
  <c r="T140" i="29"/>
  <c r="T139" i="29"/>
  <c r="T138" i="29"/>
  <c r="T137" i="29"/>
  <c r="T136" i="29"/>
  <c r="T135" i="29"/>
  <c r="T134" i="29"/>
  <c r="T133" i="29"/>
  <c r="T132" i="29"/>
  <c r="T131" i="29"/>
  <c r="T130" i="29"/>
  <c r="T129" i="29"/>
  <c r="T128" i="29"/>
  <c r="T127" i="29"/>
  <c r="T126" i="29"/>
  <c r="T125" i="29"/>
  <c r="T124" i="29"/>
  <c r="T123" i="29"/>
  <c r="T122" i="29"/>
  <c r="T121" i="29"/>
  <c r="T120" i="29"/>
  <c r="T119" i="29"/>
  <c r="T118" i="29"/>
  <c r="T117" i="29"/>
  <c r="T116" i="29"/>
  <c r="T115" i="29"/>
  <c r="T114" i="29"/>
  <c r="T113" i="29"/>
  <c r="T112" i="29"/>
  <c r="T111" i="29"/>
  <c r="T110" i="29"/>
  <c r="T109" i="29"/>
  <c r="T108" i="29"/>
  <c r="T107" i="29"/>
  <c r="T106" i="29"/>
  <c r="T105" i="29"/>
  <c r="T104" i="29"/>
  <c r="T103" i="29"/>
  <c r="T101" i="29"/>
  <c r="T100" i="29"/>
  <c r="T99" i="29"/>
  <c r="T98" i="29"/>
  <c r="T97" i="29"/>
  <c r="T96" i="29"/>
  <c r="T95" i="29"/>
  <c r="T94" i="29"/>
  <c r="T93" i="29"/>
  <c r="T92" i="29"/>
  <c r="T91" i="29"/>
  <c r="T90" i="29"/>
  <c r="T89" i="29"/>
  <c r="T88" i="29"/>
  <c r="T87" i="29"/>
  <c r="T86" i="29"/>
  <c r="T85" i="29"/>
  <c r="T84" i="29"/>
  <c r="T83" i="29"/>
  <c r="T82" i="29"/>
  <c r="T81" i="29"/>
  <c r="T80" i="29"/>
  <c r="T79" i="29"/>
  <c r="T78" i="29"/>
  <c r="T77" i="29"/>
  <c r="T76" i="29"/>
  <c r="T75" i="29"/>
  <c r="T74" i="29"/>
  <c r="T73" i="29"/>
  <c r="T72" i="29"/>
  <c r="T71" i="29"/>
  <c r="T70" i="29"/>
  <c r="T69" i="29"/>
  <c r="T68" i="29"/>
  <c r="T67" i="29"/>
  <c r="T66" i="29"/>
  <c r="T65" i="29"/>
  <c r="T64" i="29"/>
  <c r="T63" i="29"/>
  <c r="T62" i="29"/>
  <c r="T61" i="29"/>
  <c r="T60" i="29"/>
  <c r="T59" i="29"/>
  <c r="T58" i="29"/>
  <c r="T57" i="29"/>
  <c r="T56" i="29"/>
  <c r="T55" i="29"/>
  <c r="T54" i="29"/>
  <c r="T53" i="29"/>
  <c r="T52" i="29"/>
  <c r="T51" i="29"/>
  <c r="T50" i="29"/>
  <c r="T49" i="29"/>
  <c r="T48" i="29"/>
  <c r="T47" i="29"/>
  <c r="T46" i="29"/>
  <c r="T45" i="29"/>
  <c r="T44" i="29"/>
  <c r="T43" i="29"/>
  <c r="T42" i="29"/>
  <c r="T41" i="29"/>
  <c r="T40" i="29"/>
  <c r="T39" i="29"/>
  <c r="T38" i="29"/>
  <c r="T37" i="29"/>
  <c r="T36" i="29"/>
  <c r="T35" i="29"/>
  <c r="T34" i="29"/>
  <c r="T33" i="29"/>
  <c r="T32" i="29"/>
  <c r="T31" i="29"/>
  <c r="T30" i="29"/>
  <c r="T29" i="29"/>
  <c r="T28" i="29"/>
  <c r="T27" i="29"/>
  <c r="T26" i="29"/>
  <c r="T25" i="29"/>
  <c r="T24" i="29"/>
  <c r="T23" i="29"/>
  <c r="T22" i="29"/>
  <c r="T102" i="29"/>
  <c r="T16" i="29"/>
  <c r="T21" i="29"/>
  <c r="T19" i="29"/>
  <c r="T17" i="29"/>
  <c r="T20" i="29"/>
  <c r="T18" i="29"/>
  <c r="I16" i="29"/>
  <c r="I17" i="29"/>
  <c r="I255" i="29"/>
  <c r="I253" i="29"/>
  <c r="I251" i="29"/>
  <c r="I249" i="29"/>
  <c r="I247" i="29"/>
  <c r="I245" i="29"/>
  <c r="I243" i="29"/>
  <c r="I241" i="29"/>
  <c r="I239" i="29"/>
  <c r="I237" i="29"/>
  <c r="I235" i="29"/>
  <c r="I233" i="29"/>
  <c r="I231" i="29"/>
  <c r="I229" i="29"/>
  <c r="I227" i="29"/>
  <c r="I225" i="29"/>
  <c r="I223" i="29"/>
  <c r="I256" i="29"/>
  <c r="I254" i="29"/>
  <c r="I252" i="29"/>
  <c r="I250" i="29"/>
  <c r="I248" i="29"/>
  <c r="I246" i="29"/>
  <c r="I244" i="29"/>
  <c r="I242" i="29"/>
  <c r="I240" i="29"/>
  <c r="I238" i="29"/>
  <c r="I236" i="29"/>
  <c r="I234" i="29"/>
  <c r="I232" i="29"/>
  <c r="I230" i="29"/>
  <c r="I228" i="29"/>
  <c r="I226" i="29"/>
  <c r="I224" i="29"/>
  <c r="I222" i="29"/>
  <c r="I221" i="29"/>
  <c r="I220" i="29"/>
  <c r="I219" i="29"/>
  <c r="I218" i="29"/>
  <c r="I217" i="29"/>
  <c r="I216" i="29"/>
  <c r="I215" i="29"/>
  <c r="I214" i="29"/>
  <c r="I213" i="29"/>
  <c r="I212" i="29"/>
  <c r="I211" i="29"/>
  <c r="I210" i="29"/>
  <c r="I209" i="29"/>
  <c r="I208" i="29"/>
  <c r="I207" i="29"/>
  <c r="I206" i="29"/>
  <c r="I205" i="29"/>
  <c r="I204" i="29"/>
  <c r="I203" i="29"/>
  <c r="I202" i="29"/>
  <c r="I201" i="29"/>
  <c r="I200" i="29"/>
  <c r="I199" i="29"/>
  <c r="I198" i="29"/>
  <c r="I197" i="29"/>
  <c r="I196" i="29"/>
  <c r="I195" i="29"/>
  <c r="I194" i="29"/>
  <c r="I193" i="29"/>
  <c r="I192" i="29"/>
  <c r="I191" i="29"/>
  <c r="I190" i="29"/>
  <c r="I189" i="29"/>
  <c r="I188" i="29"/>
  <c r="I187" i="29"/>
  <c r="I186" i="29"/>
  <c r="I185" i="29"/>
  <c r="I184" i="29"/>
  <c r="I183" i="29"/>
  <c r="I182" i="29"/>
  <c r="I181" i="29"/>
  <c r="I180" i="29"/>
  <c r="I179" i="29"/>
  <c r="I178" i="29"/>
  <c r="I177" i="29"/>
  <c r="I176" i="29"/>
  <c r="I175" i="29"/>
  <c r="I174" i="29"/>
  <c r="I173" i="29"/>
  <c r="I172" i="29"/>
  <c r="I171" i="29"/>
  <c r="I170" i="29"/>
  <c r="I169" i="29"/>
  <c r="I168" i="29"/>
  <c r="I167" i="29"/>
  <c r="I166" i="29"/>
  <c r="I165" i="29"/>
  <c r="I164" i="29"/>
  <c r="I163" i="29"/>
  <c r="I162" i="29"/>
  <c r="I161" i="29"/>
  <c r="I160" i="29"/>
  <c r="I159" i="29"/>
  <c r="I158" i="29"/>
  <c r="I157" i="29"/>
  <c r="I156" i="29"/>
  <c r="I155" i="29"/>
  <c r="I154" i="29"/>
  <c r="I153" i="29"/>
  <c r="I152" i="29"/>
  <c r="I151" i="29"/>
  <c r="I150" i="29"/>
  <c r="I149" i="29"/>
  <c r="I148" i="29"/>
  <c r="I147" i="29"/>
  <c r="I146" i="29"/>
  <c r="I145" i="29"/>
  <c r="I144" i="29"/>
  <c r="I143" i="29"/>
  <c r="I142" i="29"/>
  <c r="I141" i="29"/>
  <c r="I140" i="29"/>
  <c r="I139" i="29"/>
  <c r="I138" i="29"/>
  <c r="I137" i="29"/>
  <c r="I136" i="29"/>
  <c r="I135" i="29"/>
  <c r="I134" i="29"/>
  <c r="I133" i="29"/>
  <c r="I132" i="29"/>
  <c r="I131" i="29"/>
  <c r="I130" i="29"/>
  <c r="I129" i="29"/>
  <c r="I128" i="29"/>
  <c r="I127" i="29"/>
  <c r="I126" i="29"/>
  <c r="I125" i="29"/>
  <c r="I124" i="29"/>
  <c r="I123" i="29"/>
  <c r="I122" i="29"/>
  <c r="I121" i="29"/>
  <c r="I120" i="29"/>
  <c r="I119" i="29"/>
  <c r="I118" i="29"/>
  <c r="I117" i="29"/>
  <c r="I116" i="29"/>
  <c r="I115" i="29"/>
  <c r="I114" i="29"/>
  <c r="I113" i="29"/>
  <c r="I112" i="29"/>
  <c r="I111" i="29"/>
  <c r="I110" i="29"/>
  <c r="I109" i="29"/>
  <c r="I108" i="29"/>
  <c r="I107" i="29"/>
  <c r="I106" i="29"/>
  <c r="I105" i="29"/>
  <c r="I104" i="29"/>
  <c r="I103" i="29"/>
  <c r="I102" i="29"/>
  <c r="I101" i="29"/>
  <c r="I100" i="29"/>
  <c r="I99" i="29"/>
  <c r="I98" i="29"/>
  <c r="I97" i="29"/>
  <c r="I96" i="29"/>
  <c r="I95" i="29"/>
  <c r="I94" i="29"/>
  <c r="I93" i="29"/>
  <c r="I92" i="29"/>
  <c r="I91" i="29"/>
  <c r="I90" i="29"/>
  <c r="I89" i="29"/>
  <c r="I88" i="29"/>
  <c r="I87" i="29"/>
  <c r="I86" i="29"/>
  <c r="I85" i="29"/>
  <c r="I84" i="29"/>
  <c r="I83" i="29"/>
  <c r="I82" i="29"/>
  <c r="I81" i="29"/>
  <c r="I80" i="29"/>
  <c r="I79" i="29"/>
  <c r="I78" i="29"/>
  <c r="I77" i="29"/>
  <c r="I76" i="29"/>
  <c r="I75" i="29"/>
  <c r="I74" i="29"/>
  <c r="I73" i="29"/>
  <c r="I72" i="29"/>
  <c r="I71" i="29"/>
  <c r="I70" i="29"/>
  <c r="I69" i="29"/>
  <c r="I68" i="29"/>
  <c r="I67" i="29"/>
  <c r="I66" i="29"/>
  <c r="I65" i="29"/>
  <c r="I64" i="29"/>
  <c r="I63" i="29"/>
  <c r="I62" i="29"/>
  <c r="I61" i="29"/>
  <c r="I60" i="29"/>
  <c r="I59" i="29"/>
  <c r="I58" i="29"/>
  <c r="I57" i="29"/>
  <c r="I56" i="29"/>
  <c r="I55" i="29"/>
  <c r="I54" i="29"/>
  <c r="I53" i="29"/>
  <c r="I52" i="29"/>
  <c r="I51" i="29"/>
  <c r="I50" i="29"/>
  <c r="I49" i="29"/>
  <c r="I48" i="29"/>
  <c r="I47" i="29"/>
  <c r="I46" i="29"/>
  <c r="I45" i="29"/>
  <c r="I44" i="29"/>
  <c r="I43" i="29"/>
  <c r="I42" i="29"/>
  <c r="I41" i="29"/>
  <c r="I40" i="29"/>
  <c r="I39" i="29"/>
  <c r="I38" i="29"/>
  <c r="I37" i="29"/>
  <c r="I36" i="29"/>
  <c r="I35" i="29"/>
  <c r="I34" i="29"/>
  <c r="I33" i="29"/>
  <c r="I32" i="29"/>
  <c r="I31" i="29"/>
  <c r="I30" i="29"/>
  <c r="I29" i="29"/>
  <c r="I28" i="29"/>
  <c r="I27" i="29"/>
  <c r="I26" i="29"/>
  <c r="I25" i="29"/>
  <c r="I24" i="29"/>
  <c r="I23" i="29"/>
  <c r="I22" i="29"/>
  <c r="I21" i="29"/>
  <c r="I20" i="29"/>
  <c r="I19" i="29"/>
  <c r="I18" i="29"/>
  <c r="M5" i="30"/>
  <c r="D5" i="30"/>
  <c r="G5" i="30"/>
  <c r="H5" i="30"/>
  <c r="J5" i="30"/>
  <c r="O5" i="30"/>
  <c r="F5" i="30"/>
  <c r="K5" i="30"/>
  <c r="L5" i="30"/>
  <c r="I5" i="30"/>
  <c r="N5" i="30"/>
  <c r="E5" i="30"/>
  <c r="AI256" i="29"/>
  <c r="AE256" i="29"/>
  <c r="AA256" i="29"/>
  <c r="AK255" i="29"/>
  <c r="AG255" i="29"/>
  <c r="AC255" i="29"/>
  <c r="Y255" i="29"/>
  <c r="AI254" i="29"/>
  <c r="AE254" i="29"/>
  <c r="AA254" i="29"/>
  <c r="AK253" i="29"/>
  <c r="AG253" i="29"/>
  <c r="AC253" i="29"/>
  <c r="Y253" i="29"/>
  <c r="AI252" i="29"/>
  <c r="AE252" i="29"/>
  <c r="AA252" i="29"/>
  <c r="AK251" i="29"/>
  <c r="AG251" i="29"/>
  <c r="AC251" i="29"/>
  <c r="Y251" i="29"/>
  <c r="AI250" i="29"/>
  <c r="AE250" i="29"/>
  <c r="AA250" i="29"/>
  <c r="AK249" i="29"/>
  <c r="AG249" i="29"/>
  <c r="AC249" i="29"/>
  <c r="Y249" i="29"/>
  <c r="AI248" i="29"/>
  <c r="AE248" i="29"/>
  <c r="AA248" i="29"/>
  <c r="AK247" i="29"/>
  <c r="AG247" i="29"/>
  <c r="AC247" i="29"/>
  <c r="Y247" i="29"/>
  <c r="AI246" i="29"/>
  <c r="AE246" i="29"/>
  <c r="AA246" i="29"/>
  <c r="AK245" i="29"/>
  <c r="AG245" i="29"/>
  <c r="AC245" i="29"/>
  <c r="Y245" i="29"/>
  <c r="AI244" i="29"/>
  <c r="AE244" i="29"/>
  <c r="AA244" i="29"/>
  <c r="AK243" i="29"/>
  <c r="AG243" i="29"/>
  <c r="AC243" i="29"/>
  <c r="Y243" i="29"/>
  <c r="AI242" i="29"/>
  <c r="AE242" i="29"/>
  <c r="AA242" i="29"/>
  <c r="AK241" i="29"/>
  <c r="AG241" i="29"/>
  <c r="AC241" i="29"/>
  <c r="Y241" i="29"/>
  <c r="AI240" i="29"/>
  <c r="AE240" i="29"/>
  <c r="AA240" i="29"/>
  <c r="AK239" i="29"/>
  <c r="AG239" i="29"/>
  <c r="AC239" i="29"/>
  <c r="Y239" i="29"/>
  <c r="AI238" i="29"/>
  <c r="AE238" i="29"/>
  <c r="AA238" i="29"/>
  <c r="AK237" i="29"/>
  <c r="AG237" i="29"/>
  <c r="AC237" i="29"/>
  <c r="Y237" i="29"/>
  <c r="AI236" i="29"/>
  <c r="AE236" i="29"/>
  <c r="AA236" i="29"/>
  <c r="AK235" i="29"/>
  <c r="AG235" i="29"/>
  <c r="AC235" i="29"/>
  <c r="Y235" i="29"/>
  <c r="AI234" i="29"/>
  <c r="AE234" i="29"/>
  <c r="AA234" i="29"/>
  <c r="AK233" i="29"/>
  <c r="AG233" i="29"/>
  <c r="AC233" i="29"/>
  <c r="Y233" i="29"/>
  <c r="AH256" i="29"/>
  <c r="AD256" i="29"/>
  <c r="Z256" i="29"/>
  <c r="AJ255" i="29"/>
  <c r="AF255" i="29"/>
  <c r="AB255" i="29"/>
  <c r="X255" i="29"/>
  <c r="AH254" i="29"/>
  <c r="AD254" i="29"/>
  <c r="Z254" i="29"/>
  <c r="AJ253" i="29"/>
  <c r="AF253" i="29"/>
  <c r="AB253" i="29"/>
  <c r="X253" i="29"/>
  <c r="AH252" i="29"/>
  <c r="AD252" i="29"/>
  <c r="Z252" i="29"/>
  <c r="AJ251" i="29"/>
  <c r="AF251" i="29"/>
  <c r="AB251" i="29"/>
  <c r="X251" i="29"/>
  <c r="AH250" i="29"/>
  <c r="AD250" i="29"/>
  <c r="Z250" i="29"/>
  <c r="AJ249" i="29"/>
  <c r="AF249" i="29"/>
  <c r="AB249" i="29"/>
  <c r="X249" i="29"/>
  <c r="AH248" i="29"/>
  <c r="AD248" i="29"/>
  <c r="Z248" i="29"/>
  <c r="AJ247" i="29"/>
  <c r="AF247" i="29"/>
  <c r="AB247" i="29"/>
  <c r="X247" i="29"/>
  <c r="AH246" i="29"/>
  <c r="AD246" i="29"/>
  <c r="Z246" i="29"/>
  <c r="AJ245" i="29"/>
  <c r="AF245" i="29"/>
  <c r="AB245" i="29"/>
  <c r="X245" i="29"/>
  <c r="AH244" i="29"/>
  <c r="AD244" i="29"/>
  <c r="Z244" i="29"/>
  <c r="AJ243" i="29"/>
  <c r="AF243" i="29"/>
  <c r="AB243" i="29"/>
  <c r="X243" i="29"/>
  <c r="AH242" i="29"/>
  <c r="AD242" i="29"/>
  <c r="Z242" i="29"/>
  <c r="AJ241" i="29"/>
  <c r="AF241" i="29"/>
  <c r="AB241" i="29"/>
  <c r="X241" i="29"/>
  <c r="AH240" i="29"/>
  <c r="AD240" i="29"/>
  <c r="Z240" i="29"/>
  <c r="AJ239" i="29"/>
  <c r="AF239" i="29"/>
  <c r="AB239" i="29"/>
  <c r="X239" i="29"/>
  <c r="AH238" i="29"/>
  <c r="AD238" i="29"/>
  <c r="Z238" i="29"/>
  <c r="AJ237" i="29"/>
  <c r="AF237" i="29"/>
  <c r="AB237" i="29"/>
  <c r="X237" i="29"/>
  <c r="AH236" i="29"/>
  <c r="AD236" i="29"/>
  <c r="Z236" i="29"/>
  <c r="AJ235" i="29"/>
  <c r="AF235" i="29"/>
  <c r="AB235" i="29"/>
  <c r="X235" i="29"/>
  <c r="AH234" i="29"/>
  <c r="AD234" i="29"/>
  <c r="Z234" i="29"/>
  <c r="AJ233" i="29"/>
  <c r="AF233" i="29"/>
  <c r="AB233" i="29"/>
  <c r="X233" i="29"/>
  <c r="AJ256" i="29"/>
  <c r="AF256" i="29"/>
  <c r="AB256" i="29"/>
  <c r="X256" i="29"/>
  <c r="AH255" i="29"/>
  <c r="AD255" i="29"/>
  <c r="Z255" i="29"/>
  <c r="AJ254" i="29"/>
  <c r="AF254" i="29"/>
  <c r="AB254" i="29"/>
  <c r="X254" i="29"/>
  <c r="AH253" i="29"/>
  <c r="AD253" i="29"/>
  <c r="Z253" i="29"/>
  <c r="AJ252" i="29"/>
  <c r="AF252" i="29"/>
  <c r="AB252" i="29"/>
  <c r="X252" i="29"/>
  <c r="AH251" i="29"/>
  <c r="AD251" i="29"/>
  <c r="Z251" i="29"/>
  <c r="AJ250" i="29"/>
  <c r="AF250" i="29"/>
  <c r="AB250" i="29"/>
  <c r="X250" i="29"/>
  <c r="AH249" i="29"/>
  <c r="AD249" i="29"/>
  <c r="Z249" i="29"/>
  <c r="AJ248" i="29"/>
  <c r="AF248" i="29"/>
  <c r="AB248" i="29"/>
  <c r="X248" i="29"/>
  <c r="AH247" i="29"/>
  <c r="AD247" i="29"/>
  <c r="Z247" i="29"/>
  <c r="AJ246" i="29"/>
  <c r="AF246" i="29"/>
  <c r="AB246" i="29"/>
  <c r="X246" i="29"/>
  <c r="AH245" i="29"/>
  <c r="AD245" i="29"/>
  <c r="Z245" i="29"/>
  <c r="AJ244" i="29"/>
  <c r="AF244" i="29"/>
  <c r="AB244" i="29"/>
  <c r="X244" i="29"/>
  <c r="AH243" i="29"/>
  <c r="AD243" i="29"/>
  <c r="Z243" i="29"/>
  <c r="AJ242" i="29"/>
  <c r="AF242" i="29"/>
  <c r="AB242" i="29"/>
  <c r="X242" i="29"/>
  <c r="AH241" i="29"/>
  <c r="AD241" i="29"/>
  <c r="Z241" i="29"/>
  <c r="AJ240" i="29"/>
  <c r="AF240" i="29"/>
  <c r="AB240" i="29"/>
  <c r="X240" i="29"/>
  <c r="AH239" i="29"/>
  <c r="AD239" i="29"/>
  <c r="Z239" i="29"/>
  <c r="AJ238" i="29"/>
  <c r="AF238" i="29"/>
  <c r="AB238" i="29"/>
  <c r="X238" i="29"/>
  <c r="AH237" i="29"/>
  <c r="AD237" i="29"/>
  <c r="Z237" i="29"/>
  <c r="AJ236" i="29"/>
  <c r="AF236" i="29"/>
  <c r="AB236" i="29"/>
  <c r="X236" i="29"/>
  <c r="AH235" i="29"/>
  <c r="AD235" i="29"/>
  <c r="Z235" i="29"/>
  <c r="AJ234" i="29"/>
  <c r="AF234" i="29"/>
  <c r="AB234" i="29"/>
  <c r="X234" i="29"/>
  <c r="AH233" i="29"/>
  <c r="AD233" i="29"/>
  <c r="Z233" i="29"/>
  <c r="AJ232" i="29"/>
  <c r="AC256" i="29"/>
  <c r="AA255" i="29"/>
  <c r="Y254" i="29"/>
  <c r="AK252" i="29"/>
  <c r="AI251" i="29"/>
  <c r="AG250" i="29"/>
  <c r="AE249" i="29"/>
  <c r="AC248" i="29"/>
  <c r="AA247" i="29"/>
  <c r="Y246" i="29"/>
  <c r="AK244" i="29"/>
  <c r="AI243" i="29"/>
  <c r="AG242" i="29"/>
  <c r="AE241" i="29"/>
  <c r="AC240" i="29"/>
  <c r="AA239" i="29"/>
  <c r="Y238" i="29"/>
  <c r="AK236" i="29"/>
  <c r="AI235" i="29"/>
  <c r="AG234" i="29"/>
  <c r="AE233" i="29"/>
  <c r="AH232" i="29"/>
  <c r="AD232" i="29"/>
  <c r="Z232" i="29"/>
  <c r="AJ231" i="29"/>
  <c r="AF231" i="29"/>
  <c r="AB231" i="29"/>
  <c r="X231" i="29"/>
  <c r="AH230" i="29"/>
  <c r="AD230" i="29"/>
  <c r="Z230" i="29"/>
  <c r="AJ229" i="29"/>
  <c r="AF229" i="29"/>
  <c r="AB229" i="29"/>
  <c r="X229" i="29"/>
  <c r="AH228" i="29"/>
  <c r="AD228" i="29"/>
  <c r="Z228" i="29"/>
  <c r="AJ227" i="29"/>
  <c r="AF227" i="29"/>
  <c r="AB227" i="29"/>
  <c r="X227" i="29"/>
  <c r="AH226" i="29"/>
  <c r="AD226" i="29"/>
  <c r="Z226" i="29"/>
  <c r="AJ225" i="29"/>
  <c r="AF225" i="29"/>
  <c r="AB225" i="29"/>
  <c r="X225" i="29"/>
  <c r="AH224" i="29"/>
  <c r="AD224" i="29"/>
  <c r="Z224" i="29"/>
  <c r="AJ223" i="29"/>
  <c r="AF223" i="29"/>
  <c r="AB223" i="29"/>
  <c r="X223" i="29"/>
  <c r="AH222" i="29"/>
  <c r="AD222" i="29"/>
  <c r="Z222" i="29"/>
  <c r="AJ221" i="29"/>
  <c r="AF221" i="29"/>
  <c r="AB221" i="29"/>
  <c r="X221" i="29"/>
  <c r="AH220" i="29"/>
  <c r="AD220" i="29"/>
  <c r="Z220" i="29"/>
  <c r="AJ219" i="29"/>
  <c r="AF219" i="29"/>
  <c r="AB219" i="29"/>
  <c r="X219" i="29"/>
  <c r="AH218" i="29"/>
  <c r="AD218" i="29"/>
  <c r="Z218" i="29"/>
  <c r="AJ217" i="29"/>
  <c r="AF217" i="29"/>
  <c r="AB217" i="29"/>
  <c r="X217" i="29"/>
  <c r="AH216" i="29"/>
  <c r="AD216" i="29"/>
  <c r="Z216" i="29"/>
  <c r="AK256" i="29"/>
  <c r="AI255" i="29"/>
  <c r="AG254" i="29"/>
  <c r="AE253" i="29"/>
  <c r="AC252" i="29"/>
  <c r="AA251" i="29"/>
  <c r="Y250" i="29"/>
  <c r="AK248" i="29"/>
  <c r="AI247" i="29"/>
  <c r="AG246" i="29"/>
  <c r="AE245" i="29"/>
  <c r="AC244" i="29"/>
  <c r="AA243" i="29"/>
  <c r="Y242" i="29"/>
  <c r="AK240" i="29"/>
  <c r="AI239" i="29"/>
  <c r="AG238" i="29"/>
  <c r="AE237" i="29"/>
  <c r="AC236" i="29"/>
  <c r="AA235" i="29"/>
  <c r="Y234" i="29"/>
  <c r="AK232" i="29"/>
  <c r="AF232" i="29"/>
  <c r="AB232" i="29"/>
  <c r="X232" i="29"/>
  <c r="AH231" i="29"/>
  <c r="AD231" i="29"/>
  <c r="Z231" i="29"/>
  <c r="AJ230" i="29"/>
  <c r="AF230" i="29"/>
  <c r="AB230" i="29"/>
  <c r="X230" i="29"/>
  <c r="AH229" i="29"/>
  <c r="AD229" i="29"/>
  <c r="Z229" i="29"/>
  <c r="AJ228" i="29"/>
  <c r="AF228" i="29"/>
  <c r="AB228" i="29"/>
  <c r="X228" i="29"/>
  <c r="AH227" i="29"/>
  <c r="AD227" i="29"/>
  <c r="Z227" i="29"/>
  <c r="AJ226" i="29"/>
  <c r="AF226" i="29"/>
  <c r="AB226" i="29"/>
  <c r="X226" i="29"/>
  <c r="AH225" i="29"/>
  <c r="AD225" i="29"/>
  <c r="Z225" i="29"/>
  <c r="AJ224" i="29"/>
  <c r="AF224" i="29"/>
  <c r="AB224" i="29"/>
  <c r="X224" i="29"/>
  <c r="AH223" i="29"/>
  <c r="AD223" i="29"/>
  <c r="Z223" i="29"/>
  <c r="AJ222" i="29"/>
  <c r="AF222" i="29"/>
  <c r="AB222" i="29"/>
  <c r="X222" i="29"/>
  <c r="AH221" i="29"/>
  <c r="AD221" i="29"/>
  <c r="Z221" i="29"/>
  <c r="AJ220" i="29"/>
  <c r="AF220" i="29"/>
  <c r="AB220" i="29"/>
  <c r="X220" i="29"/>
  <c r="AH219" i="29"/>
  <c r="AD219" i="29"/>
  <c r="Z219" i="29"/>
  <c r="AJ218" i="29"/>
  <c r="AF218" i="29"/>
  <c r="AB218" i="29"/>
  <c r="X218" i="29"/>
  <c r="AH217" i="29"/>
  <c r="AD217" i="29"/>
  <c r="Z217" i="29"/>
  <c r="AJ216" i="29"/>
  <c r="AF216" i="29"/>
  <c r="AB216" i="29"/>
  <c r="X216" i="29"/>
  <c r="AH215" i="29"/>
  <c r="AD215" i="29"/>
  <c r="Z215" i="29"/>
  <c r="AJ214" i="29"/>
  <c r="AE255" i="29"/>
  <c r="AA253" i="29"/>
  <c r="AK250" i="29"/>
  <c r="AG248" i="29"/>
  <c r="AC246" i="29"/>
  <c r="Y244" i="29"/>
  <c r="AI241" i="29"/>
  <c r="AE239" i="29"/>
  <c r="AA237" i="29"/>
  <c r="AK234" i="29"/>
  <c r="AI232" i="29"/>
  <c r="AA232" i="29"/>
  <c r="AG231" i="29"/>
  <c r="Y231" i="29"/>
  <c r="AE230" i="29"/>
  <c r="AK229" i="29"/>
  <c r="AC229" i="29"/>
  <c r="AI228" i="29"/>
  <c r="AA228" i="29"/>
  <c r="AG227" i="29"/>
  <c r="Y227" i="29"/>
  <c r="AE226" i="29"/>
  <c r="AK225" i="29"/>
  <c r="AC225" i="29"/>
  <c r="AI224" i="29"/>
  <c r="AA224" i="29"/>
  <c r="AG223" i="29"/>
  <c r="Y223" i="29"/>
  <c r="AE222" i="29"/>
  <c r="AK221" i="29"/>
  <c r="AC221" i="29"/>
  <c r="AI220" i="29"/>
  <c r="AA220" i="29"/>
  <c r="AG219" i="29"/>
  <c r="Y219" i="29"/>
  <c r="AE218" i="29"/>
  <c r="AK217" i="29"/>
  <c r="AC217" i="29"/>
  <c r="AI216" i="29"/>
  <c r="AA216" i="29"/>
  <c r="AI215" i="29"/>
  <c r="AC215" i="29"/>
  <c r="X215" i="29"/>
  <c r="AG214" i="29"/>
  <c r="AC214" i="29"/>
  <c r="Y214" i="29"/>
  <c r="AI213" i="29"/>
  <c r="AE213" i="29"/>
  <c r="AA213" i="29"/>
  <c r="AK212" i="29"/>
  <c r="AG212" i="29"/>
  <c r="AC212" i="29"/>
  <c r="Y212" i="29"/>
  <c r="AI211" i="29"/>
  <c r="AE211" i="29"/>
  <c r="AA211" i="29"/>
  <c r="AK210" i="29"/>
  <c r="AG210" i="29"/>
  <c r="AC210" i="29"/>
  <c r="Y210" i="29"/>
  <c r="AI209" i="29"/>
  <c r="AE209" i="29"/>
  <c r="AA209" i="29"/>
  <c r="AK208" i="29"/>
  <c r="AG208" i="29"/>
  <c r="AC208" i="29"/>
  <c r="Y208" i="29"/>
  <c r="AI207" i="29"/>
  <c r="AE207" i="29"/>
  <c r="AA207" i="29"/>
  <c r="AK206" i="29"/>
  <c r="AG206" i="29"/>
  <c r="AC206" i="29"/>
  <c r="Y206" i="29"/>
  <c r="AI205" i="29"/>
  <c r="AE205" i="29"/>
  <c r="AA205" i="29"/>
  <c r="AK204" i="29"/>
  <c r="AG204" i="29"/>
  <c r="AC204" i="29"/>
  <c r="Y204" i="29"/>
  <c r="AI203" i="29"/>
  <c r="AE203" i="29"/>
  <c r="AA203" i="29"/>
  <c r="AK202" i="29"/>
  <c r="AG256" i="29"/>
  <c r="AC254" i="29"/>
  <c r="Y252" i="29"/>
  <c r="AI249" i="29"/>
  <c r="AE247" i="29"/>
  <c r="AA245" i="29"/>
  <c r="AK242" i="29"/>
  <c r="AG240" i="29"/>
  <c r="AC238" i="29"/>
  <c r="Y236" i="29"/>
  <c r="AI233" i="29"/>
  <c r="AE232" i="29"/>
  <c r="AK231" i="29"/>
  <c r="AC231" i="29"/>
  <c r="AI230" i="29"/>
  <c r="AA230" i="29"/>
  <c r="AG229" i="29"/>
  <c r="Y229" i="29"/>
  <c r="AE228" i="29"/>
  <c r="AK227" i="29"/>
  <c r="AC227" i="29"/>
  <c r="AI226" i="29"/>
  <c r="AA226" i="29"/>
  <c r="AG225" i="29"/>
  <c r="Y225" i="29"/>
  <c r="AE224" i="29"/>
  <c r="AK223" i="29"/>
  <c r="AC223" i="29"/>
  <c r="AI222" i="29"/>
  <c r="AA222" i="29"/>
  <c r="AG221" i="29"/>
  <c r="Y221" i="29"/>
  <c r="AE220" i="29"/>
  <c r="AK219" i="29"/>
  <c r="AC219" i="29"/>
  <c r="AI218" i="29"/>
  <c r="AA218" i="29"/>
  <c r="AG217" i="29"/>
  <c r="Y217" i="29"/>
  <c r="AE216" i="29"/>
  <c r="AK215" i="29"/>
  <c r="AF215" i="29"/>
  <c r="AA215" i="29"/>
  <c r="AI214" i="29"/>
  <c r="AE214" i="29"/>
  <c r="AA214" i="29"/>
  <c r="AK213" i="29"/>
  <c r="AG213" i="29"/>
  <c r="AC213" i="29"/>
  <c r="Y213" i="29"/>
  <c r="AI212" i="29"/>
  <c r="AE212" i="29"/>
  <c r="AA212" i="29"/>
  <c r="AK211" i="29"/>
  <c r="AG211" i="29"/>
  <c r="AC211" i="29"/>
  <c r="Y211" i="29"/>
  <c r="AI210" i="29"/>
  <c r="AE210" i="29"/>
  <c r="AA210" i="29"/>
  <c r="AK209" i="29"/>
  <c r="AG209" i="29"/>
  <c r="AC209" i="29"/>
  <c r="Y209" i="29"/>
  <c r="AI208" i="29"/>
  <c r="AE208" i="29"/>
  <c r="AA208" i="29"/>
  <c r="AK207" i="29"/>
  <c r="AG207" i="29"/>
  <c r="AC207" i="29"/>
  <c r="Y207" i="29"/>
  <c r="AI206" i="29"/>
  <c r="AE206" i="29"/>
  <c r="AA206" i="29"/>
  <c r="AK205" i="29"/>
  <c r="AG205" i="29"/>
  <c r="AC205" i="29"/>
  <c r="Y205" i="29"/>
  <c r="AI204" i="29"/>
  <c r="AE204" i="29"/>
  <c r="AA204" i="29"/>
  <c r="AK203" i="29"/>
  <c r="AG203" i="29"/>
  <c r="AC203" i="29"/>
  <c r="Y203" i="29"/>
  <c r="AI202" i="29"/>
  <c r="AE202" i="29"/>
  <c r="AA202" i="29"/>
  <c r="AK201" i="29"/>
  <c r="AG201" i="29"/>
  <c r="AC201" i="29"/>
  <c r="Y201" i="29"/>
  <c r="AI200" i="29"/>
  <c r="AE200" i="29"/>
  <c r="AA200" i="29"/>
  <c r="Y256" i="29"/>
  <c r="AI253" i="29"/>
  <c r="AE251" i="29"/>
  <c r="AA249" i="29"/>
  <c r="AK246" i="29"/>
  <c r="AG244" i="29"/>
  <c r="AC242" i="29"/>
  <c r="Y240" i="29"/>
  <c r="AI237" i="29"/>
  <c r="AE235" i="29"/>
  <c r="AA233" i="29"/>
  <c r="AC232" i="29"/>
  <c r="AI231" i="29"/>
  <c r="AA231" i="29"/>
  <c r="AG230" i="29"/>
  <c r="Y230" i="29"/>
  <c r="AE229" i="29"/>
  <c r="AK228" i="29"/>
  <c r="AC228" i="29"/>
  <c r="AI227" i="29"/>
  <c r="AA227" i="29"/>
  <c r="AG226" i="29"/>
  <c r="Y226" i="29"/>
  <c r="AE225" i="29"/>
  <c r="AK224" i="29"/>
  <c r="AC224" i="29"/>
  <c r="AI223" i="29"/>
  <c r="AA223" i="29"/>
  <c r="AG222" i="29"/>
  <c r="Y222" i="29"/>
  <c r="AE221" i="29"/>
  <c r="AK220" i="29"/>
  <c r="AC220" i="29"/>
  <c r="AI219" i="29"/>
  <c r="AA219" i="29"/>
  <c r="AG218" i="29"/>
  <c r="Y218" i="29"/>
  <c r="AE217" i="29"/>
  <c r="AK216" i="29"/>
  <c r="AC216" i="29"/>
  <c r="AJ215" i="29"/>
  <c r="AE215" i="29"/>
  <c r="Y215" i="29"/>
  <c r="AH214" i="29"/>
  <c r="AD214" i="29"/>
  <c r="Z214" i="29"/>
  <c r="AJ213" i="29"/>
  <c r="AF213" i="29"/>
  <c r="AB213" i="29"/>
  <c r="X213" i="29"/>
  <c r="AH212" i="29"/>
  <c r="AD212" i="29"/>
  <c r="Z212" i="29"/>
  <c r="AJ211" i="29"/>
  <c r="AF211" i="29"/>
  <c r="AB211" i="29"/>
  <c r="X211" i="29"/>
  <c r="AH210" i="29"/>
  <c r="AD210" i="29"/>
  <c r="Z210" i="29"/>
  <c r="AJ209" i="29"/>
  <c r="AF209" i="29"/>
  <c r="AB209" i="29"/>
  <c r="X209" i="29"/>
  <c r="AH208" i="29"/>
  <c r="AD208" i="29"/>
  <c r="Z208" i="29"/>
  <c r="AJ207" i="29"/>
  <c r="AF207" i="29"/>
  <c r="AB207" i="29"/>
  <c r="X207" i="29"/>
  <c r="AH206" i="29"/>
  <c r="AD206" i="29"/>
  <c r="Z206" i="29"/>
  <c r="AJ205" i="29"/>
  <c r="AF205" i="29"/>
  <c r="AB205" i="29"/>
  <c r="X205" i="29"/>
  <c r="AH204" i="29"/>
  <c r="AD204" i="29"/>
  <c r="Z204" i="29"/>
  <c r="AJ203" i="29"/>
  <c r="AF203" i="29"/>
  <c r="AB203" i="29"/>
  <c r="X203" i="29"/>
  <c r="AH202" i="29"/>
  <c r="AD202" i="29"/>
  <c r="Z202" i="29"/>
  <c r="AJ201" i="29"/>
  <c r="AF201" i="29"/>
  <c r="AB201" i="29"/>
  <c r="X201" i="29"/>
  <c r="AH200" i="29"/>
  <c r="AD200" i="29"/>
  <c r="Z200" i="29"/>
  <c r="AC250" i="29"/>
  <c r="AA241" i="29"/>
  <c r="AG232" i="29"/>
  <c r="AC230" i="29"/>
  <c r="Y228" i="29"/>
  <c r="AI225" i="29"/>
  <c r="AE223" i="29"/>
  <c r="AA221" i="29"/>
  <c r="AK218" i="29"/>
  <c r="AG216" i="29"/>
  <c r="AK214" i="29"/>
  <c r="AH213" i="29"/>
  <c r="AF212" i="29"/>
  <c r="AD211" i="29"/>
  <c r="AB210" i="29"/>
  <c r="Z209" i="29"/>
  <c r="X208" i="29"/>
  <c r="AJ206" i="29"/>
  <c r="AH205" i="29"/>
  <c r="AF204" i="29"/>
  <c r="AD203" i="29"/>
  <c r="AF202" i="29"/>
  <c r="X202" i="29"/>
  <c r="AD201" i="29"/>
  <c r="AJ200" i="29"/>
  <c r="AB200" i="29"/>
  <c r="AJ199" i="29"/>
  <c r="AF199" i="29"/>
  <c r="AB199" i="29"/>
  <c r="X199" i="29"/>
  <c r="AH198" i="29"/>
  <c r="AD198" i="29"/>
  <c r="Z198" i="29"/>
  <c r="AJ197" i="29"/>
  <c r="AF197" i="29"/>
  <c r="AB197" i="29"/>
  <c r="X197" i="29"/>
  <c r="AH196" i="29"/>
  <c r="AD196" i="29"/>
  <c r="Z196" i="29"/>
  <c r="AJ195" i="29"/>
  <c r="AF195" i="29"/>
  <c r="AB195" i="29"/>
  <c r="X195" i="29"/>
  <c r="AH194" i="29"/>
  <c r="AD194" i="29"/>
  <c r="Z194" i="29"/>
  <c r="AJ193" i="29"/>
  <c r="AF193" i="29"/>
  <c r="AB193" i="29"/>
  <c r="X193" i="29"/>
  <c r="AH192" i="29"/>
  <c r="AD192" i="29"/>
  <c r="Z192" i="29"/>
  <c r="AJ191" i="29"/>
  <c r="AF191" i="29"/>
  <c r="AB191" i="29"/>
  <c r="X191" i="29"/>
  <c r="AH190" i="29"/>
  <c r="AD190" i="29"/>
  <c r="Z190" i="29"/>
  <c r="AJ189" i="29"/>
  <c r="AF189" i="29"/>
  <c r="AB189" i="29"/>
  <c r="X189" i="29"/>
  <c r="AH188" i="29"/>
  <c r="AD188" i="29"/>
  <c r="Z188" i="29"/>
  <c r="AJ187" i="29"/>
  <c r="AF187" i="29"/>
  <c r="AB187" i="29"/>
  <c r="X187" i="29"/>
  <c r="AH186" i="29"/>
  <c r="AD186" i="29"/>
  <c r="Z186" i="29"/>
  <c r="AJ185" i="29"/>
  <c r="AF185" i="29"/>
  <c r="AB185" i="29"/>
  <c r="X185" i="29"/>
  <c r="AH184" i="29"/>
  <c r="AD184" i="29"/>
  <c r="Z184" i="29"/>
  <c r="AJ183" i="29"/>
  <c r="AF183" i="29"/>
  <c r="AB183" i="29"/>
  <c r="X183" i="29"/>
  <c r="AH182" i="29"/>
  <c r="AD182" i="29"/>
  <c r="Z182" i="29"/>
  <c r="AJ181" i="29"/>
  <c r="AF181" i="29"/>
  <c r="AB181" i="29"/>
  <c r="X181" i="29"/>
  <c r="AH180" i="29"/>
  <c r="AD180" i="29"/>
  <c r="Z180" i="29"/>
  <c r="AJ179" i="29"/>
  <c r="AF179" i="29"/>
  <c r="AB179" i="29"/>
  <c r="X179" i="29"/>
  <c r="AH178" i="29"/>
  <c r="AD178" i="29"/>
  <c r="Z178" i="29"/>
  <c r="AJ177" i="29"/>
  <c r="AF177" i="29"/>
  <c r="AB177" i="29"/>
  <c r="X177" i="29"/>
  <c r="AH176" i="29"/>
  <c r="AD176" i="29"/>
  <c r="Z176" i="29"/>
  <c r="AJ175" i="29"/>
  <c r="AF175" i="29"/>
  <c r="AB175" i="29"/>
  <c r="X175" i="29"/>
  <c r="AH174" i="29"/>
  <c r="AD174" i="29"/>
  <c r="Z174" i="29"/>
  <c r="AJ173" i="29"/>
  <c r="AF173" i="29"/>
  <c r="AB173" i="29"/>
  <c r="X173" i="29"/>
  <c r="AH172" i="29"/>
  <c r="AD172" i="29"/>
  <c r="Z172" i="29"/>
  <c r="AJ171" i="29"/>
  <c r="AF171" i="29"/>
  <c r="AB171" i="29"/>
  <c r="X171" i="29"/>
  <c r="AH170" i="29"/>
  <c r="AD170" i="29"/>
  <c r="Z170" i="29"/>
  <c r="AJ169" i="29"/>
  <c r="AF169" i="29"/>
  <c r="AB169" i="29"/>
  <c r="X169" i="29"/>
  <c r="AH168" i="29"/>
  <c r="AD168" i="29"/>
  <c r="Z168" i="29"/>
  <c r="AJ167" i="29"/>
  <c r="AF167" i="29"/>
  <c r="AB167" i="29"/>
  <c r="X167" i="29"/>
  <c r="AH166" i="29"/>
  <c r="AD166" i="29"/>
  <c r="Z166" i="29"/>
  <c r="AJ165" i="29"/>
  <c r="AF165" i="29"/>
  <c r="AB165" i="29"/>
  <c r="X165" i="29"/>
  <c r="AH164" i="29"/>
  <c r="AD164" i="29"/>
  <c r="Z164" i="29"/>
  <c r="AJ163" i="29"/>
  <c r="AF163" i="29"/>
  <c r="AB163" i="29"/>
  <c r="X163" i="29"/>
  <c r="AH162" i="29"/>
  <c r="AD162" i="29"/>
  <c r="Z162" i="29"/>
  <c r="AJ161" i="29"/>
  <c r="AF161" i="29"/>
  <c r="AB161" i="29"/>
  <c r="X161" i="29"/>
  <c r="Y248" i="29"/>
  <c r="AK238" i="29"/>
  <c r="Y232" i="29"/>
  <c r="AI229" i="29"/>
  <c r="AE227" i="29"/>
  <c r="AA225" i="29"/>
  <c r="AK222" i="29"/>
  <c r="AG220" i="29"/>
  <c r="AC218" i="29"/>
  <c r="Y216" i="29"/>
  <c r="AF214" i="29"/>
  <c r="AD213" i="29"/>
  <c r="AB212" i="29"/>
  <c r="Z211" i="29"/>
  <c r="X210" i="29"/>
  <c r="AJ208" i="29"/>
  <c r="AH207" i="29"/>
  <c r="AF206" i="29"/>
  <c r="AD205" i="29"/>
  <c r="AB204" i="29"/>
  <c r="Z203" i="29"/>
  <c r="AC202" i="29"/>
  <c r="AI201" i="29"/>
  <c r="AA201" i="29"/>
  <c r="AG200" i="29"/>
  <c r="Y200" i="29"/>
  <c r="AI199" i="29"/>
  <c r="AE199" i="29"/>
  <c r="AA199" i="29"/>
  <c r="AK198" i="29"/>
  <c r="AG198" i="29"/>
  <c r="AC198" i="29"/>
  <c r="Y198" i="29"/>
  <c r="AI197" i="29"/>
  <c r="AE197" i="29"/>
  <c r="AA197" i="29"/>
  <c r="AK196" i="29"/>
  <c r="AG196" i="29"/>
  <c r="AC196" i="29"/>
  <c r="Y196" i="29"/>
  <c r="AI195" i="29"/>
  <c r="AE195" i="29"/>
  <c r="AA195" i="29"/>
  <c r="AK194" i="29"/>
  <c r="AG194" i="29"/>
  <c r="AC194" i="29"/>
  <c r="Y194" i="29"/>
  <c r="AI193" i="29"/>
  <c r="AE193" i="29"/>
  <c r="AA193" i="29"/>
  <c r="AK192" i="29"/>
  <c r="AG192" i="29"/>
  <c r="AC192" i="29"/>
  <c r="Y192" i="29"/>
  <c r="AI191" i="29"/>
  <c r="AE191" i="29"/>
  <c r="AA191" i="29"/>
  <c r="AK190" i="29"/>
  <c r="AG190" i="29"/>
  <c r="AC190" i="29"/>
  <c r="Y190" i="29"/>
  <c r="AI189" i="29"/>
  <c r="AE189" i="29"/>
  <c r="AA189" i="29"/>
  <c r="AG252" i="29"/>
  <c r="AE243" i="29"/>
  <c r="AC234" i="29"/>
  <c r="AK230" i="29"/>
  <c r="AG228" i="29"/>
  <c r="AC226" i="29"/>
  <c r="Y224" i="29"/>
  <c r="AI221" i="29"/>
  <c r="AE219" i="29"/>
  <c r="AA217" i="29"/>
  <c r="AB215" i="29"/>
  <c r="X214" i="29"/>
  <c r="AJ212" i="29"/>
  <c r="AH211" i="29"/>
  <c r="AF210" i="29"/>
  <c r="AD209" i="29"/>
  <c r="AB208" i="29"/>
  <c r="Z207" i="29"/>
  <c r="X206" i="29"/>
  <c r="AJ204" i="29"/>
  <c r="AH203" i="29"/>
  <c r="AG202" i="29"/>
  <c r="Y202" i="29"/>
  <c r="AE201" i="29"/>
  <c r="AK200" i="29"/>
  <c r="AC200" i="29"/>
  <c r="AK199" i="29"/>
  <c r="AG199" i="29"/>
  <c r="AC199" i="29"/>
  <c r="Y199" i="29"/>
  <c r="AI198" i="29"/>
  <c r="AE198" i="29"/>
  <c r="AA198" i="29"/>
  <c r="AK197" i="29"/>
  <c r="AG197" i="29"/>
  <c r="AC197" i="29"/>
  <c r="Y197" i="29"/>
  <c r="AI196" i="29"/>
  <c r="AE196" i="29"/>
  <c r="AA196" i="29"/>
  <c r="AK195" i="29"/>
  <c r="AG195" i="29"/>
  <c r="AC195" i="29"/>
  <c r="Y195" i="29"/>
  <c r="AI194" i="29"/>
  <c r="AE194" i="29"/>
  <c r="AA194" i="29"/>
  <c r="AK193" i="29"/>
  <c r="AG193" i="29"/>
  <c r="AC193" i="29"/>
  <c r="Y193" i="29"/>
  <c r="AI192" i="29"/>
  <c r="AE192" i="29"/>
  <c r="AA192" i="29"/>
  <c r="AK191" i="29"/>
  <c r="AG191" i="29"/>
  <c r="AC191" i="29"/>
  <c r="Y191" i="29"/>
  <c r="AI190" i="29"/>
  <c r="AE190" i="29"/>
  <c r="AA190" i="29"/>
  <c r="AK189" i="29"/>
  <c r="AG189" i="29"/>
  <c r="AC189" i="29"/>
  <c r="Y189" i="29"/>
  <c r="AI188" i="29"/>
  <c r="AE188" i="29"/>
  <c r="AA188" i="29"/>
  <c r="AK187" i="29"/>
  <c r="AG187" i="29"/>
  <c r="AC187" i="29"/>
  <c r="Y187" i="29"/>
  <c r="AI186" i="29"/>
  <c r="AE186" i="29"/>
  <c r="AA186" i="29"/>
  <c r="AK185" i="29"/>
  <c r="AG185" i="29"/>
  <c r="AC185" i="29"/>
  <c r="Y185" i="29"/>
  <c r="AI184" i="29"/>
  <c r="AE184" i="29"/>
  <c r="AA184" i="29"/>
  <c r="AK183" i="29"/>
  <c r="AG183" i="29"/>
  <c r="AC183" i="29"/>
  <c r="Y183" i="29"/>
  <c r="AI182" i="29"/>
  <c r="AE182" i="29"/>
  <c r="AA182" i="29"/>
  <c r="AK181" i="29"/>
  <c r="AG181" i="29"/>
  <c r="AC181" i="29"/>
  <c r="Y181" i="29"/>
  <c r="AI180" i="29"/>
  <c r="AE180" i="29"/>
  <c r="AA180" i="29"/>
  <c r="AK179" i="29"/>
  <c r="AG179" i="29"/>
  <c r="AC179" i="29"/>
  <c r="Y179" i="29"/>
  <c r="AI178" i="29"/>
  <c r="AE178" i="29"/>
  <c r="AA178" i="29"/>
  <c r="AK177" i="29"/>
  <c r="AG177" i="29"/>
  <c r="AC177" i="29"/>
  <c r="Y177" i="29"/>
  <c r="AI176" i="29"/>
  <c r="AE176" i="29"/>
  <c r="AA176" i="29"/>
  <c r="AK175" i="29"/>
  <c r="AG175" i="29"/>
  <c r="AC175" i="29"/>
  <c r="Y175" i="29"/>
  <c r="AI174" i="29"/>
  <c r="AE174" i="29"/>
  <c r="AA174" i="29"/>
  <c r="AK173" i="29"/>
  <c r="AG173" i="29"/>
  <c r="AC173" i="29"/>
  <c r="Y173" i="29"/>
  <c r="AI172" i="29"/>
  <c r="AE172" i="29"/>
  <c r="AA172" i="29"/>
  <c r="AK171" i="29"/>
  <c r="AG171" i="29"/>
  <c r="AC171" i="29"/>
  <c r="Y171" i="29"/>
  <c r="AI170" i="29"/>
  <c r="AE170" i="29"/>
  <c r="AA170" i="29"/>
  <c r="AK169" i="29"/>
  <c r="AG169" i="29"/>
  <c r="AC169" i="29"/>
  <c r="Y169" i="29"/>
  <c r="AI168" i="29"/>
  <c r="AE168" i="29"/>
  <c r="AA168" i="29"/>
  <c r="AK167" i="29"/>
  <c r="AG167" i="29"/>
  <c r="AC167" i="29"/>
  <c r="Y167" i="29"/>
  <c r="AI166" i="29"/>
  <c r="AE166" i="29"/>
  <c r="AA166" i="29"/>
  <c r="AK165" i="29"/>
  <c r="AG165" i="29"/>
  <c r="AC165" i="29"/>
  <c r="Y165" i="29"/>
  <c r="AI164" i="29"/>
  <c r="AE164" i="29"/>
  <c r="AA164" i="29"/>
  <c r="AK163" i="29"/>
  <c r="AG163" i="29"/>
  <c r="AC163" i="29"/>
  <c r="Y163" i="29"/>
  <c r="AI162" i="29"/>
  <c r="AE162" i="29"/>
  <c r="AA162" i="29"/>
  <c r="AK161" i="29"/>
  <c r="AG161" i="29"/>
  <c r="AC161" i="29"/>
  <c r="Y161" i="29"/>
  <c r="AI160" i="29"/>
  <c r="AE160" i="29"/>
  <c r="AA160" i="29"/>
  <c r="AK159" i="29"/>
  <c r="AG159" i="29"/>
  <c r="AC159" i="29"/>
  <c r="Y159" i="29"/>
  <c r="AG236" i="29"/>
  <c r="AG224" i="29"/>
  <c r="AG215" i="29"/>
  <c r="AJ210" i="29"/>
  <c r="AB206" i="29"/>
  <c r="AB202" i="29"/>
  <c r="X200" i="29"/>
  <c r="AJ198" i="29"/>
  <c r="AH197" i="29"/>
  <c r="AF196" i="29"/>
  <c r="AD195" i="29"/>
  <c r="AB194" i="29"/>
  <c r="Z193" i="29"/>
  <c r="X192" i="29"/>
  <c r="AJ190" i="29"/>
  <c r="AH189" i="29"/>
  <c r="AJ188" i="29"/>
  <c r="AB188" i="29"/>
  <c r="AH187" i="29"/>
  <c r="Z187" i="29"/>
  <c r="AF186" i="29"/>
  <c r="X186" i="29"/>
  <c r="AD185" i="29"/>
  <c r="AJ184" i="29"/>
  <c r="AB184" i="29"/>
  <c r="AH183" i="29"/>
  <c r="Z183" i="29"/>
  <c r="AF182" i="29"/>
  <c r="X182" i="29"/>
  <c r="AD181" i="29"/>
  <c r="AJ180" i="29"/>
  <c r="AB180" i="29"/>
  <c r="AH179" i="29"/>
  <c r="Z179" i="29"/>
  <c r="AF178" i="29"/>
  <c r="X178" i="29"/>
  <c r="AD177" i="29"/>
  <c r="AJ176" i="29"/>
  <c r="AB176" i="29"/>
  <c r="AH175" i="29"/>
  <c r="Z175" i="29"/>
  <c r="AF174" i="29"/>
  <c r="X174" i="29"/>
  <c r="AD173" i="29"/>
  <c r="AJ172" i="29"/>
  <c r="AB172" i="29"/>
  <c r="AH171" i="29"/>
  <c r="Z171" i="29"/>
  <c r="AF170" i="29"/>
  <c r="X170" i="29"/>
  <c r="AD169" i="29"/>
  <c r="AJ168" i="29"/>
  <c r="AB168" i="29"/>
  <c r="AH167" i="29"/>
  <c r="Z167" i="29"/>
  <c r="AF166" i="29"/>
  <c r="X166" i="29"/>
  <c r="AD165" i="29"/>
  <c r="AJ164" i="29"/>
  <c r="AB164" i="29"/>
  <c r="AH163" i="29"/>
  <c r="Z163" i="29"/>
  <c r="AF162" i="29"/>
  <c r="X162" i="29"/>
  <c r="AD161" i="29"/>
  <c r="AJ160" i="29"/>
  <c r="AD160" i="29"/>
  <c r="Y160" i="29"/>
  <c r="AH159" i="29"/>
  <c r="AB159" i="29"/>
  <c r="AE231" i="29"/>
  <c r="AC222" i="29"/>
  <c r="AB214" i="29"/>
  <c r="AH209" i="29"/>
  <c r="Z205" i="29"/>
  <c r="AH201" i="29"/>
  <c r="AH199" i="29"/>
  <c r="AF198" i="29"/>
  <c r="AD197" i="29"/>
  <c r="AB196" i="29"/>
  <c r="Z195" i="29"/>
  <c r="X194" i="29"/>
  <c r="AJ192" i="29"/>
  <c r="AH191" i="29"/>
  <c r="AF190" i="29"/>
  <c r="AD189" i="29"/>
  <c r="AG188" i="29"/>
  <c r="Y188" i="29"/>
  <c r="AE187" i="29"/>
  <c r="AK186" i="29"/>
  <c r="AC186" i="29"/>
  <c r="AI185" i="29"/>
  <c r="AA185" i="29"/>
  <c r="AG184" i="29"/>
  <c r="Y184" i="29"/>
  <c r="AE183" i="29"/>
  <c r="AK182" i="29"/>
  <c r="AC182" i="29"/>
  <c r="AI181" i="29"/>
  <c r="AA181" i="29"/>
  <c r="AG180" i="29"/>
  <c r="Y180" i="29"/>
  <c r="AE179" i="29"/>
  <c r="AK178" i="29"/>
  <c r="AC178" i="29"/>
  <c r="AI177" i="29"/>
  <c r="AA177" i="29"/>
  <c r="AG176" i="29"/>
  <c r="Y176" i="29"/>
  <c r="AE175" i="29"/>
  <c r="AK174" i="29"/>
  <c r="AC174" i="29"/>
  <c r="AI173" i="29"/>
  <c r="AA173" i="29"/>
  <c r="AG172" i="29"/>
  <c r="Y172" i="29"/>
  <c r="AE171" i="29"/>
  <c r="AK170" i="29"/>
  <c r="AC170" i="29"/>
  <c r="AI169" i="29"/>
  <c r="AA169" i="29"/>
  <c r="AG168" i="29"/>
  <c r="Y168" i="29"/>
  <c r="AE167" i="29"/>
  <c r="AK166" i="29"/>
  <c r="AC166" i="29"/>
  <c r="AI165" i="29"/>
  <c r="AA165" i="29"/>
  <c r="AG164" i="29"/>
  <c r="Y164" i="29"/>
  <c r="AE163" i="29"/>
  <c r="AK162" i="29"/>
  <c r="AC162" i="29"/>
  <c r="AI161" i="29"/>
  <c r="AA161" i="29"/>
  <c r="AH160" i="29"/>
  <c r="AC160" i="29"/>
  <c r="X160" i="29"/>
  <c r="AF159" i="29"/>
  <c r="AA159" i="29"/>
  <c r="AJ158" i="29"/>
  <c r="AF158" i="29"/>
  <c r="AB158" i="29"/>
  <c r="X158" i="29"/>
  <c r="AH157" i="29"/>
  <c r="AD157" i="29"/>
  <c r="Z157" i="29"/>
  <c r="AJ156" i="29"/>
  <c r="AF156" i="29"/>
  <c r="AB156" i="29"/>
  <c r="X156" i="29"/>
  <c r="AH155" i="29"/>
  <c r="AD155" i="29"/>
  <c r="Z155" i="29"/>
  <c r="AJ154" i="29"/>
  <c r="AI245" i="29"/>
  <c r="AK226" i="29"/>
  <c r="AI217" i="29"/>
  <c r="X212" i="29"/>
  <c r="AD207" i="29"/>
  <c r="AJ202" i="29"/>
  <c r="AF200" i="29"/>
  <c r="Z199" i="29"/>
  <c r="X198" i="29"/>
  <c r="AJ196" i="29"/>
  <c r="AH195" i="29"/>
  <c r="AF194" i="29"/>
  <c r="AD193" i="29"/>
  <c r="AB192" i="29"/>
  <c r="Z191" i="29"/>
  <c r="X190" i="29"/>
  <c r="AK188" i="29"/>
  <c r="AC188" i="29"/>
  <c r="AI187" i="29"/>
  <c r="AA187" i="29"/>
  <c r="AG186" i="29"/>
  <c r="Y186" i="29"/>
  <c r="AE185" i="29"/>
  <c r="AK184" i="29"/>
  <c r="AC184" i="29"/>
  <c r="AI183" i="29"/>
  <c r="AA183" i="29"/>
  <c r="AG182" i="29"/>
  <c r="Y182" i="29"/>
  <c r="AE181" i="29"/>
  <c r="AK180" i="29"/>
  <c r="AC180" i="29"/>
  <c r="AI179" i="29"/>
  <c r="AA179" i="29"/>
  <c r="AG178" i="29"/>
  <c r="Y178" i="29"/>
  <c r="AE177" i="29"/>
  <c r="AK176" i="29"/>
  <c r="AC176" i="29"/>
  <c r="AI175" i="29"/>
  <c r="AA175" i="29"/>
  <c r="AG174" i="29"/>
  <c r="Y174" i="29"/>
  <c r="AE173" i="29"/>
  <c r="AK172" i="29"/>
  <c r="AC172" i="29"/>
  <c r="AI171" i="29"/>
  <c r="AA171" i="29"/>
  <c r="AG170" i="29"/>
  <c r="Y170" i="29"/>
  <c r="AE169" i="29"/>
  <c r="AK168" i="29"/>
  <c r="AC168" i="29"/>
  <c r="AI167" i="29"/>
  <c r="AA167" i="29"/>
  <c r="AG166" i="29"/>
  <c r="Y166" i="29"/>
  <c r="AE165" i="29"/>
  <c r="AK164" i="29"/>
  <c r="AC164" i="29"/>
  <c r="AI163" i="29"/>
  <c r="AA163" i="29"/>
  <c r="AG162" i="29"/>
  <c r="Y162" i="29"/>
  <c r="AE161" i="29"/>
  <c r="AK160" i="29"/>
  <c r="AF160" i="29"/>
  <c r="Z160" i="29"/>
  <c r="AI159" i="29"/>
  <c r="AD159" i="29"/>
  <c r="X159" i="29"/>
  <c r="AH158" i="29"/>
  <c r="AD158" i="29"/>
  <c r="Z158" i="29"/>
  <c r="Y220" i="29"/>
  <c r="Z201" i="29"/>
  <c r="X196" i="29"/>
  <c r="AD191" i="29"/>
  <c r="X188" i="29"/>
  <c r="AH185" i="29"/>
  <c r="AD183" i="29"/>
  <c r="Z181" i="29"/>
  <c r="AJ178" i="29"/>
  <c r="AF176" i="29"/>
  <c r="AB174" i="29"/>
  <c r="X172" i="29"/>
  <c r="AH169" i="29"/>
  <c r="AD167" i="29"/>
  <c r="Z165" i="29"/>
  <c r="AJ162" i="29"/>
  <c r="AG160" i="29"/>
  <c r="Z159" i="29"/>
  <c r="AE158" i="29"/>
  <c r="AK157" i="29"/>
  <c r="AF157" i="29"/>
  <c r="AA157" i="29"/>
  <c r="AI156" i="29"/>
  <c r="AD156" i="29"/>
  <c r="Y156" i="29"/>
  <c r="AG155" i="29"/>
  <c r="AB155" i="29"/>
  <c r="AK154" i="29"/>
  <c r="AF154" i="29"/>
  <c r="AB154" i="29"/>
  <c r="X154" i="29"/>
  <c r="AH153" i="29"/>
  <c r="AD153" i="29"/>
  <c r="Z153" i="29"/>
  <c r="AJ152" i="29"/>
  <c r="AF152" i="29"/>
  <c r="AB152" i="29"/>
  <c r="X152" i="29"/>
  <c r="AH151" i="29"/>
  <c r="AD151" i="29"/>
  <c r="Z151" i="29"/>
  <c r="AJ150" i="29"/>
  <c r="AF150" i="29"/>
  <c r="AB150" i="29"/>
  <c r="X150" i="29"/>
  <c r="AH149" i="29"/>
  <c r="AD149" i="29"/>
  <c r="Z149" i="29"/>
  <c r="AJ148" i="29"/>
  <c r="AF148" i="29"/>
  <c r="AB148" i="29"/>
  <c r="X148" i="29"/>
  <c r="AH147" i="29"/>
  <c r="AD147" i="29"/>
  <c r="Z147" i="29"/>
  <c r="AJ146" i="29"/>
  <c r="AF146" i="29"/>
  <c r="AB146" i="29"/>
  <c r="X146" i="29"/>
  <c r="AH145" i="29"/>
  <c r="AD145" i="29"/>
  <c r="Z145" i="29"/>
  <c r="AJ144" i="29"/>
  <c r="AF144" i="29"/>
  <c r="AB144" i="29"/>
  <c r="X144" i="29"/>
  <c r="AH143" i="29"/>
  <c r="AD143" i="29"/>
  <c r="Z143" i="29"/>
  <c r="AJ142" i="29"/>
  <c r="AF142" i="29"/>
  <c r="AB142" i="29"/>
  <c r="X142" i="29"/>
  <c r="AH141" i="29"/>
  <c r="AD141" i="29"/>
  <c r="Z141" i="29"/>
  <c r="AJ140" i="29"/>
  <c r="AF140" i="29"/>
  <c r="AB140" i="29"/>
  <c r="X140" i="29"/>
  <c r="AH139" i="29"/>
  <c r="AD139" i="29"/>
  <c r="Z139" i="29"/>
  <c r="AJ138" i="29"/>
  <c r="AF138" i="29"/>
  <c r="AB138" i="29"/>
  <c r="X138" i="29"/>
  <c r="AH137" i="29"/>
  <c r="AD137" i="29"/>
  <c r="Z137" i="29"/>
  <c r="AJ136" i="29"/>
  <c r="AF136" i="29"/>
  <c r="AB136" i="29"/>
  <c r="X136" i="29"/>
  <c r="AH135" i="29"/>
  <c r="AD135" i="29"/>
  <c r="Z135" i="29"/>
  <c r="AJ134" i="29"/>
  <c r="AF134" i="29"/>
  <c r="AB134" i="29"/>
  <c r="X134" i="29"/>
  <c r="AH133" i="29"/>
  <c r="AD133" i="29"/>
  <c r="Z133" i="29"/>
  <c r="AJ132" i="29"/>
  <c r="AF132" i="29"/>
  <c r="AB132" i="29"/>
  <c r="X132" i="29"/>
  <c r="AH131" i="29"/>
  <c r="AD131" i="29"/>
  <c r="Z131" i="29"/>
  <c r="AJ130" i="29"/>
  <c r="AF130" i="29"/>
  <c r="AB130" i="29"/>
  <c r="X130" i="29"/>
  <c r="AH129" i="29"/>
  <c r="AD129" i="29"/>
  <c r="Z129" i="29"/>
  <c r="AJ128" i="29"/>
  <c r="AF128" i="29"/>
  <c r="AB128" i="29"/>
  <c r="X128" i="29"/>
  <c r="AH127" i="29"/>
  <c r="AD127" i="29"/>
  <c r="Z127" i="29"/>
  <c r="AJ126" i="29"/>
  <c r="AF126" i="29"/>
  <c r="AB126" i="29"/>
  <c r="X126" i="29"/>
  <c r="AH125" i="29"/>
  <c r="AD125" i="29"/>
  <c r="Z125" i="29"/>
  <c r="AJ124" i="29"/>
  <c r="AF124" i="29"/>
  <c r="AB124" i="29"/>
  <c r="X124" i="29"/>
  <c r="AH123" i="29"/>
  <c r="AD123" i="29"/>
  <c r="Z123" i="29"/>
  <c r="AJ122" i="29"/>
  <c r="AF122" i="29"/>
  <c r="AB122" i="29"/>
  <c r="X122" i="29"/>
  <c r="AH121" i="29"/>
  <c r="AD121" i="29"/>
  <c r="Z121" i="29"/>
  <c r="AJ120" i="29"/>
  <c r="AF120" i="29"/>
  <c r="AB120" i="29"/>
  <c r="X120" i="29"/>
  <c r="AH119" i="29"/>
  <c r="AD119" i="29"/>
  <c r="Z119" i="29"/>
  <c r="AJ118" i="29"/>
  <c r="AF118" i="29"/>
  <c r="AB118" i="29"/>
  <c r="X118" i="29"/>
  <c r="AH117" i="29"/>
  <c r="AD117" i="29"/>
  <c r="Z117" i="29"/>
  <c r="AJ116" i="29"/>
  <c r="AF116" i="29"/>
  <c r="AB116" i="29"/>
  <c r="X116" i="29"/>
  <c r="AH115" i="29"/>
  <c r="AD115" i="29"/>
  <c r="Z115" i="29"/>
  <c r="AJ114" i="29"/>
  <c r="AF114" i="29"/>
  <c r="AB114" i="29"/>
  <c r="AK254" i="29"/>
  <c r="AF208" i="29"/>
  <c r="AB198" i="29"/>
  <c r="AH193" i="29"/>
  <c r="Z189" i="29"/>
  <c r="AJ186" i="29"/>
  <c r="AF184" i="29"/>
  <c r="AB182" i="29"/>
  <c r="X180" i="29"/>
  <c r="AH177" i="29"/>
  <c r="AD175" i="29"/>
  <c r="Z173" i="29"/>
  <c r="AJ170" i="29"/>
  <c r="AF168" i="29"/>
  <c r="AB166" i="29"/>
  <c r="X164" i="29"/>
  <c r="AH161" i="29"/>
  <c r="AJ159" i="29"/>
  <c r="AI158" i="29"/>
  <c r="AA158" i="29"/>
  <c r="AI157" i="29"/>
  <c r="AC157" i="29"/>
  <c r="X157" i="29"/>
  <c r="AG156" i="29"/>
  <c r="AA156" i="29"/>
  <c r="AJ155" i="29"/>
  <c r="AE155" i="29"/>
  <c r="Y155" i="29"/>
  <c r="AH154" i="29"/>
  <c r="AD154" i="29"/>
  <c r="Z154" i="29"/>
  <c r="AJ153" i="29"/>
  <c r="AF153" i="29"/>
  <c r="AB153" i="29"/>
  <c r="X153" i="29"/>
  <c r="AH152" i="29"/>
  <c r="AD152" i="29"/>
  <c r="Z152" i="29"/>
  <c r="AJ151" i="29"/>
  <c r="AF151" i="29"/>
  <c r="AB151" i="29"/>
  <c r="X151" i="29"/>
  <c r="AH150" i="29"/>
  <c r="AD150" i="29"/>
  <c r="Z150" i="29"/>
  <c r="AJ149" i="29"/>
  <c r="AF149" i="29"/>
  <c r="AB149" i="29"/>
  <c r="X149" i="29"/>
  <c r="AH148" i="29"/>
  <c r="AD148" i="29"/>
  <c r="Z148" i="29"/>
  <c r="AJ147" i="29"/>
  <c r="AF147" i="29"/>
  <c r="AB147" i="29"/>
  <c r="X147" i="29"/>
  <c r="AH146" i="29"/>
  <c r="AD146" i="29"/>
  <c r="Z146" i="29"/>
  <c r="AJ145" i="29"/>
  <c r="AF145" i="29"/>
  <c r="AB145" i="29"/>
  <c r="X145" i="29"/>
  <c r="AH144" i="29"/>
  <c r="AD144" i="29"/>
  <c r="Z144" i="29"/>
  <c r="AJ143" i="29"/>
  <c r="AF143" i="29"/>
  <c r="AB143" i="29"/>
  <c r="X143" i="29"/>
  <c r="AH142" i="29"/>
  <c r="AD142" i="29"/>
  <c r="Z142" i="29"/>
  <c r="AJ141" i="29"/>
  <c r="AF141" i="29"/>
  <c r="AB141" i="29"/>
  <c r="X141" i="29"/>
  <c r="AH140" i="29"/>
  <c r="AD140" i="29"/>
  <c r="Z140" i="29"/>
  <c r="AJ139" i="29"/>
  <c r="AF139" i="29"/>
  <c r="AB139" i="29"/>
  <c r="X139" i="29"/>
  <c r="AH138" i="29"/>
  <c r="AD138" i="29"/>
  <c r="Z138" i="29"/>
  <c r="AJ137" i="29"/>
  <c r="AF137" i="29"/>
  <c r="AB137" i="29"/>
  <c r="X137" i="29"/>
  <c r="AH136" i="29"/>
  <c r="AD136" i="29"/>
  <c r="Z136" i="29"/>
  <c r="AA229" i="29"/>
  <c r="X204" i="29"/>
  <c r="Z197" i="29"/>
  <c r="AF192" i="29"/>
  <c r="AF188" i="29"/>
  <c r="AB186" i="29"/>
  <c r="X184" i="29"/>
  <c r="AH181" i="29"/>
  <c r="AD179" i="29"/>
  <c r="Z177" i="29"/>
  <c r="AJ174" i="29"/>
  <c r="AF172" i="29"/>
  <c r="AB170" i="29"/>
  <c r="X168" i="29"/>
  <c r="AH165" i="29"/>
  <c r="AD163" i="29"/>
  <c r="Z161" i="29"/>
  <c r="AE159" i="29"/>
  <c r="AG158" i="29"/>
  <c r="Y158" i="29"/>
  <c r="AG157" i="29"/>
  <c r="AB157" i="29"/>
  <c r="AK156" i="29"/>
  <c r="AE156" i="29"/>
  <c r="Z156" i="29"/>
  <c r="AI155" i="29"/>
  <c r="AC155" i="29"/>
  <c r="X155" i="29"/>
  <c r="AG154" i="29"/>
  <c r="AC154" i="29"/>
  <c r="Y154" i="29"/>
  <c r="AI153" i="29"/>
  <c r="AE153" i="29"/>
  <c r="AA153" i="29"/>
  <c r="AK152" i="29"/>
  <c r="AG152" i="29"/>
  <c r="AC152" i="29"/>
  <c r="Y152" i="29"/>
  <c r="AI151" i="29"/>
  <c r="AE151" i="29"/>
  <c r="AA151" i="29"/>
  <c r="AK150" i="29"/>
  <c r="AG150" i="29"/>
  <c r="AC150" i="29"/>
  <c r="Y150" i="29"/>
  <c r="AI149" i="29"/>
  <c r="AE149" i="29"/>
  <c r="AA149" i="29"/>
  <c r="AK148" i="29"/>
  <c r="AG148" i="29"/>
  <c r="AC148" i="29"/>
  <c r="Y148" i="29"/>
  <c r="AI147" i="29"/>
  <c r="AE147" i="29"/>
  <c r="AA147" i="29"/>
  <c r="AK146" i="29"/>
  <c r="AG146" i="29"/>
  <c r="AC146" i="29"/>
  <c r="Y146" i="29"/>
  <c r="AI145" i="29"/>
  <c r="AE145" i="29"/>
  <c r="AA145" i="29"/>
  <c r="AK144" i="29"/>
  <c r="AG144" i="29"/>
  <c r="AC144" i="29"/>
  <c r="Y144" i="29"/>
  <c r="AI143" i="29"/>
  <c r="AE143" i="29"/>
  <c r="AA143" i="29"/>
  <c r="AK142" i="29"/>
  <c r="AG142" i="29"/>
  <c r="AC142" i="29"/>
  <c r="Y142" i="29"/>
  <c r="AI141" i="29"/>
  <c r="AE141" i="29"/>
  <c r="AA141" i="29"/>
  <c r="AK140" i="29"/>
  <c r="AG140" i="29"/>
  <c r="AC140" i="29"/>
  <c r="Y140" i="29"/>
  <c r="AI139" i="29"/>
  <c r="AE139" i="29"/>
  <c r="AA139" i="29"/>
  <c r="AK138" i="29"/>
  <c r="AG138" i="29"/>
  <c r="AC138" i="29"/>
  <c r="Y138" i="29"/>
  <c r="AI137" i="29"/>
  <c r="AE137" i="29"/>
  <c r="AA137" i="29"/>
  <c r="AK136" i="29"/>
  <c r="AG136" i="29"/>
  <c r="AC136" i="29"/>
  <c r="Y136" i="29"/>
  <c r="AI135" i="29"/>
  <c r="AE135" i="29"/>
  <c r="AA135" i="29"/>
  <c r="AK134" i="29"/>
  <c r="AG134" i="29"/>
  <c r="AC134" i="29"/>
  <c r="Y134" i="29"/>
  <c r="AI133" i="29"/>
  <c r="AE133" i="29"/>
  <c r="AA133" i="29"/>
  <c r="AK132" i="29"/>
  <c r="AG132" i="29"/>
  <c r="AC132" i="29"/>
  <c r="Y132" i="29"/>
  <c r="AI131" i="29"/>
  <c r="AE131" i="29"/>
  <c r="AA131" i="29"/>
  <c r="AK130" i="29"/>
  <c r="AG130" i="29"/>
  <c r="AC130" i="29"/>
  <c r="Y130" i="29"/>
  <c r="AI129" i="29"/>
  <c r="AE129" i="29"/>
  <c r="AA129" i="29"/>
  <c r="AK128" i="29"/>
  <c r="AG128" i="29"/>
  <c r="AC128" i="29"/>
  <c r="Y128" i="29"/>
  <c r="AI127" i="29"/>
  <c r="AE127" i="29"/>
  <c r="AA127" i="29"/>
  <c r="AK126" i="29"/>
  <c r="AG126" i="29"/>
  <c r="AC126" i="29"/>
  <c r="Y126" i="29"/>
  <c r="AI125" i="29"/>
  <c r="AE125" i="29"/>
  <c r="AA125" i="29"/>
  <c r="AK124" i="29"/>
  <c r="AG124" i="29"/>
  <c r="AC124" i="29"/>
  <c r="Y124" i="29"/>
  <c r="AI123" i="29"/>
  <c r="AE123" i="29"/>
  <c r="AA123" i="29"/>
  <c r="AK122" i="29"/>
  <c r="AG122" i="29"/>
  <c r="AC122" i="29"/>
  <c r="Y122" i="29"/>
  <c r="AI121" i="29"/>
  <c r="AE121" i="29"/>
  <c r="AA121" i="29"/>
  <c r="AK120" i="29"/>
  <c r="AG120" i="29"/>
  <c r="AC120" i="29"/>
  <c r="Y120" i="29"/>
  <c r="AI119" i="29"/>
  <c r="AE119" i="29"/>
  <c r="AA119" i="29"/>
  <c r="AK118" i="29"/>
  <c r="AG118" i="29"/>
  <c r="AC118" i="29"/>
  <c r="Y118" i="29"/>
  <c r="AI117" i="29"/>
  <c r="AE117" i="29"/>
  <c r="AA117" i="29"/>
  <c r="AK116" i="29"/>
  <c r="AG116" i="29"/>
  <c r="AC116" i="29"/>
  <c r="Y116" i="29"/>
  <c r="AI115" i="29"/>
  <c r="AE115" i="29"/>
  <c r="AA115" i="29"/>
  <c r="AK114" i="29"/>
  <c r="AG114" i="29"/>
  <c r="AC114" i="29"/>
  <c r="AJ194" i="29"/>
  <c r="AJ182" i="29"/>
  <c r="AH173" i="29"/>
  <c r="AF164" i="29"/>
  <c r="AC158" i="29"/>
  <c r="AH156" i="29"/>
  <c r="AA155" i="29"/>
  <c r="AK153" i="29"/>
  <c r="AI152" i="29"/>
  <c r="AG151" i="29"/>
  <c r="AE150" i="29"/>
  <c r="AC149" i="29"/>
  <c r="AA148" i="29"/>
  <c r="Y147" i="29"/>
  <c r="AK145" i="29"/>
  <c r="AI144" i="29"/>
  <c r="AG143" i="29"/>
  <c r="AE142" i="29"/>
  <c r="AC141" i="29"/>
  <c r="AA140" i="29"/>
  <c r="Y139" i="29"/>
  <c r="AK137" i="29"/>
  <c r="AI136" i="29"/>
  <c r="AJ135" i="29"/>
  <c r="AB135" i="29"/>
  <c r="AH134" i="29"/>
  <c r="Z134" i="29"/>
  <c r="AF133" i="29"/>
  <c r="X133" i="29"/>
  <c r="AD132" i="29"/>
  <c r="AJ131" i="29"/>
  <c r="AB131" i="29"/>
  <c r="AH130" i="29"/>
  <c r="Z130" i="29"/>
  <c r="AF129" i="29"/>
  <c r="X129" i="29"/>
  <c r="AD128" i="29"/>
  <c r="AJ127" i="29"/>
  <c r="AB127" i="29"/>
  <c r="AH126" i="29"/>
  <c r="Z126" i="29"/>
  <c r="AF125" i="29"/>
  <c r="X125" i="29"/>
  <c r="AD124" i="29"/>
  <c r="AJ123" i="29"/>
  <c r="AB123" i="29"/>
  <c r="AH122" i="29"/>
  <c r="Z122" i="29"/>
  <c r="AF121" i="29"/>
  <c r="X121" i="29"/>
  <c r="AD120" i="29"/>
  <c r="AJ119" i="29"/>
  <c r="AB119" i="29"/>
  <c r="AH118" i="29"/>
  <c r="Z118" i="29"/>
  <c r="AF117" i="29"/>
  <c r="X117" i="29"/>
  <c r="AD116" i="29"/>
  <c r="AJ115" i="29"/>
  <c r="AB115" i="29"/>
  <c r="AH114" i="29"/>
  <c r="Z114" i="29"/>
  <c r="AJ113" i="29"/>
  <c r="AF113" i="29"/>
  <c r="AB113" i="29"/>
  <c r="X113" i="29"/>
  <c r="AH112" i="29"/>
  <c r="AD112" i="29"/>
  <c r="Z112" i="29"/>
  <c r="AJ111" i="29"/>
  <c r="AF111" i="29"/>
  <c r="AB111" i="29"/>
  <c r="X111" i="29"/>
  <c r="AH110" i="29"/>
  <c r="AD110" i="29"/>
  <c r="Z110" i="29"/>
  <c r="AJ109" i="29"/>
  <c r="AF109" i="29"/>
  <c r="AB109" i="29"/>
  <c r="X109" i="29"/>
  <c r="AH108" i="29"/>
  <c r="AD108" i="29"/>
  <c r="Z108" i="29"/>
  <c r="AJ107" i="29"/>
  <c r="AF107" i="29"/>
  <c r="AB107" i="29"/>
  <c r="X107" i="29"/>
  <c r="AH106" i="29"/>
  <c r="AD106" i="29"/>
  <c r="Z106" i="29"/>
  <c r="AJ105" i="29"/>
  <c r="AF105" i="29"/>
  <c r="AB105" i="29"/>
  <c r="X105" i="29"/>
  <c r="AH104" i="29"/>
  <c r="AD104" i="29"/>
  <c r="Z104" i="29"/>
  <c r="AJ103" i="29"/>
  <c r="AF103" i="29"/>
  <c r="AB103" i="29"/>
  <c r="X103" i="29"/>
  <c r="AH102" i="29"/>
  <c r="AD102" i="29"/>
  <c r="Z102" i="29"/>
  <c r="AJ101" i="29"/>
  <c r="AF101" i="29"/>
  <c r="AB101" i="29"/>
  <c r="X101" i="29"/>
  <c r="AH100" i="29"/>
  <c r="AD100" i="29"/>
  <c r="Z100" i="29"/>
  <c r="AJ99" i="29"/>
  <c r="AF99" i="29"/>
  <c r="AB99" i="29"/>
  <c r="X99" i="29"/>
  <c r="AH98" i="29"/>
  <c r="AD98" i="29"/>
  <c r="Z98" i="29"/>
  <c r="AJ97" i="29"/>
  <c r="AF97" i="29"/>
  <c r="AB97" i="29"/>
  <c r="X97" i="29"/>
  <c r="AH96" i="29"/>
  <c r="AD96" i="29"/>
  <c r="Z96" i="29"/>
  <c r="AJ95" i="29"/>
  <c r="AF95" i="29"/>
  <c r="AB95" i="29"/>
  <c r="X95" i="29"/>
  <c r="AH94" i="29"/>
  <c r="AD94" i="29"/>
  <c r="Z94" i="29"/>
  <c r="AJ93" i="29"/>
  <c r="AF93" i="29"/>
  <c r="AB93" i="29"/>
  <c r="X93" i="29"/>
  <c r="AH92" i="29"/>
  <c r="AD92" i="29"/>
  <c r="Z92" i="29"/>
  <c r="AJ91" i="29"/>
  <c r="AF91" i="29"/>
  <c r="AB91" i="29"/>
  <c r="X91" i="29"/>
  <c r="AH90" i="29"/>
  <c r="AD90" i="29"/>
  <c r="Z90" i="29"/>
  <c r="AJ89" i="29"/>
  <c r="AF89" i="29"/>
  <c r="AB89" i="29"/>
  <c r="X89" i="29"/>
  <c r="AH88" i="29"/>
  <c r="AD88" i="29"/>
  <c r="Z88" i="29"/>
  <c r="AJ87" i="29"/>
  <c r="AF87" i="29"/>
  <c r="AB87" i="29"/>
  <c r="X87" i="29"/>
  <c r="AH86" i="29"/>
  <c r="AD86" i="29"/>
  <c r="Z86" i="29"/>
  <c r="AJ85" i="29"/>
  <c r="AF85" i="29"/>
  <c r="AB85" i="29"/>
  <c r="X85" i="29"/>
  <c r="AH84" i="29"/>
  <c r="AD84" i="29"/>
  <c r="Z84" i="29"/>
  <c r="AJ83" i="29"/>
  <c r="AF83" i="29"/>
  <c r="AB83" i="29"/>
  <c r="X83" i="29"/>
  <c r="AH82" i="29"/>
  <c r="AD82" i="29"/>
  <c r="Z82" i="29"/>
  <c r="AJ81" i="29"/>
  <c r="AF81" i="29"/>
  <c r="AB81" i="29"/>
  <c r="X81" i="29"/>
  <c r="AH80" i="29"/>
  <c r="AD80" i="29"/>
  <c r="Z80" i="29"/>
  <c r="AJ79" i="29"/>
  <c r="AF79" i="29"/>
  <c r="AB79" i="29"/>
  <c r="X79" i="29"/>
  <c r="AH78" i="29"/>
  <c r="AD78" i="29"/>
  <c r="Z78" i="29"/>
  <c r="AJ77" i="29"/>
  <c r="AF77" i="29"/>
  <c r="AB77" i="29"/>
  <c r="X77" i="29"/>
  <c r="AH76" i="29"/>
  <c r="AD76" i="29"/>
  <c r="Z76" i="29"/>
  <c r="AJ75" i="29"/>
  <c r="AF75" i="29"/>
  <c r="AB75" i="29"/>
  <c r="X75" i="29"/>
  <c r="AH74" i="29"/>
  <c r="AD74" i="29"/>
  <c r="Z74" i="29"/>
  <c r="AJ73" i="29"/>
  <c r="AF73" i="29"/>
  <c r="AB73" i="29"/>
  <c r="X73" i="29"/>
  <c r="AH72" i="29"/>
  <c r="AD72" i="29"/>
  <c r="Z72" i="29"/>
  <c r="AJ71" i="29"/>
  <c r="AF71" i="29"/>
  <c r="AB71" i="29"/>
  <c r="X71" i="29"/>
  <c r="AH70" i="29"/>
  <c r="AD70" i="29"/>
  <c r="Z70" i="29"/>
  <c r="AJ69" i="29"/>
  <c r="AF69" i="29"/>
  <c r="AB69" i="29"/>
  <c r="X69" i="29"/>
  <c r="AH68" i="29"/>
  <c r="AD68" i="29"/>
  <c r="Z68" i="29"/>
  <c r="AJ67" i="29"/>
  <c r="AF67" i="29"/>
  <c r="AB67" i="29"/>
  <c r="X67" i="29"/>
  <c r="AH66" i="29"/>
  <c r="AD66" i="29"/>
  <c r="Z66" i="29"/>
  <c r="AJ65" i="29"/>
  <c r="AF65" i="29"/>
  <c r="AB65" i="29"/>
  <c r="X65" i="29"/>
  <c r="AH64" i="29"/>
  <c r="AD64" i="29"/>
  <c r="Z64" i="29"/>
  <c r="AJ63" i="29"/>
  <c r="AF63" i="29"/>
  <c r="AB63" i="29"/>
  <c r="X63" i="29"/>
  <c r="AH62" i="29"/>
  <c r="AD62" i="29"/>
  <c r="Z62" i="29"/>
  <c r="AJ61" i="29"/>
  <c r="AF61" i="29"/>
  <c r="AB61" i="29"/>
  <c r="X61" i="29"/>
  <c r="AH60" i="29"/>
  <c r="AD60" i="29"/>
  <c r="Z60" i="29"/>
  <c r="AJ59" i="29"/>
  <c r="AF59" i="29"/>
  <c r="AB59" i="29"/>
  <c r="X59" i="29"/>
  <c r="AH58" i="29"/>
  <c r="AD58" i="29"/>
  <c r="Z58" i="29"/>
  <c r="AJ57" i="29"/>
  <c r="AF57" i="29"/>
  <c r="AB57" i="29"/>
  <c r="X57" i="29"/>
  <c r="AB190" i="29"/>
  <c r="AF180" i="29"/>
  <c r="AD171" i="29"/>
  <c r="AB162" i="29"/>
  <c r="AJ157" i="29"/>
  <c r="AC156" i="29"/>
  <c r="AI154" i="29"/>
  <c r="AG153" i="29"/>
  <c r="AE152" i="29"/>
  <c r="AC151" i="29"/>
  <c r="AA150" i="29"/>
  <c r="Y149" i="29"/>
  <c r="AK147" i="29"/>
  <c r="AI146" i="29"/>
  <c r="AG145" i="29"/>
  <c r="AE144" i="29"/>
  <c r="AC143" i="29"/>
  <c r="AA142" i="29"/>
  <c r="Y141" i="29"/>
  <c r="AK139" i="29"/>
  <c r="AI138" i="29"/>
  <c r="AG137" i="29"/>
  <c r="AE136" i="29"/>
  <c r="AG135" i="29"/>
  <c r="Y135" i="29"/>
  <c r="AE134" i="29"/>
  <c r="AK133" i="29"/>
  <c r="AC133" i="29"/>
  <c r="AI132" i="29"/>
  <c r="AA132" i="29"/>
  <c r="AG131" i="29"/>
  <c r="Y131" i="29"/>
  <c r="AE130" i="29"/>
  <c r="AK129" i="29"/>
  <c r="AC129" i="29"/>
  <c r="AI128" i="29"/>
  <c r="AA128" i="29"/>
  <c r="AG127" i="29"/>
  <c r="Y127" i="29"/>
  <c r="AE126" i="29"/>
  <c r="AK125" i="29"/>
  <c r="AC125" i="29"/>
  <c r="AI124" i="29"/>
  <c r="AA124" i="29"/>
  <c r="AG123" i="29"/>
  <c r="Y123" i="29"/>
  <c r="AE122" i="29"/>
  <c r="AK121" i="29"/>
  <c r="AC121" i="29"/>
  <c r="AI120" i="29"/>
  <c r="AA120" i="29"/>
  <c r="AG119" i="29"/>
  <c r="Y119" i="29"/>
  <c r="AE118" i="29"/>
  <c r="AK117" i="29"/>
  <c r="AC117" i="29"/>
  <c r="AI116" i="29"/>
  <c r="AA116" i="29"/>
  <c r="AG115" i="29"/>
  <c r="Y115" i="29"/>
  <c r="AE114" i="29"/>
  <c r="Y114" i="29"/>
  <c r="AI113" i="29"/>
  <c r="AE113" i="29"/>
  <c r="AA113" i="29"/>
  <c r="AK112" i="29"/>
  <c r="AG112" i="29"/>
  <c r="AC112" i="29"/>
  <c r="Y112" i="29"/>
  <c r="AI111" i="29"/>
  <c r="AE111" i="29"/>
  <c r="AA111" i="29"/>
  <c r="AK110" i="29"/>
  <c r="AG110" i="29"/>
  <c r="AC110" i="29"/>
  <c r="Y110" i="29"/>
  <c r="AI109" i="29"/>
  <c r="AE109" i="29"/>
  <c r="AA109" i="29"/>
  <c r="AK108" i="29"/>
  <c r="AG108" i="29"/>
  <c r="AC108" i="29"/>
  <c r="Y108" i="29"/>
  <c r="AI107" i="29"/>
  <c r="AE107" i="29"/>
  <c r="AA107" i="29"/>
  <c r="AK106" i="29"/>
  <c r="AG106" i="29"/>
  <c r="AC106" i="29"/>
  <c r="Y106" i="29"/>
  <c r="AI105" i="29"/>
  <c r="AE105" i="29"/>
  <c r="AA105" i="29"/>
  <c r="AK104" i="29"/>
  <c r="AG104" i="29"/>
  <c r="AC104" i="29"/>
  <c r="Y104" i="29"/>
  <c r="AD199" i="29"/>
  <c r="Z185" i="29"/>
  <c r="X176" i="29"/>
  <c r="AJ166" i="29"/>
  <c r="AK158" i="29"/>
  <c r="Y157" i="29"/>
  <c r="AF155" i="29"/>
  <c r="AA154" i="29"/>
  <c r="Y153" i="29"/>
  <c r="AK151" i="29"/>
  <c r="AI150" i="29"/>
  <c r="AG149" i="29"/>
  <c r="AE148" i="29"/>
  <c r="AC147" i="29"/>
  <c r="AA146" i="29"/>
  <c r="Y145" i="29"/>
  <c r="AK143" i="29"/>
  <c r="AI142" i="29"/>
  <c r="AG141" i="29"/>
  <c r="AE140" i="29"/>
  <c r="AC139" i="29"/>
  <c r="AA138" i="29"/>
  <c r="Y137" i="29"/>
  <c r="AK135" i="29"/>
  <c r="AC135" i="29"/>
  <c r="AI134" i="29"/>
  <c r="AA134" i="29"/>
  <c r="AG133" i="29"/>
  <c r="Y133" i="29"/>
  <c r="AE132" i="29"/>
  <c r="AK131" i="29"/>
  <c r="AC131" i="29"/>
  <c r="AI130" i="29"/>
  <c r="AA130" i="29"/>
  <c r="AG129" i="29"/>
  <c r="Y129" i="29"/>
  <c r="AE128" i="29"/>
  <c r="AK127" i="29"/>
  <c r="AC127" i="29"/>
  <c r="AI126" i="29"/>
  <c r="AA126" i="29"/>
  <c r="AG125" i="29"/>
  <c r="Y125" i="29"/>
  <c r="AE124" i="29"/>
  <c r="AK123" i="29"/>
  <c r="AC123" i="29"/>
  <c r="AI122" i="29"/>
  <c r="AA122" i="29"/>
  <c r="AG121" i="29"/>
  <c r="Y121" i="29"/>
  <c r="AE120" i="29"/>
  <c r="AK119" i="29"/>
  <c r="AC119" i="29"/>
  <c r="AI118" i="29"/>
  <c r="AA118" i="29"/>
  <c r="AG117" i="29"/>
  <c r="Y117" i="29"/>
  <c r="AE116" i="29"/>
  <c r="AK115" i="29"/>
  <c r="AC115" i="29"/>
  <c r="AI114" i="29"/>
  <c r="AA114" i="29"/>
  <c r="AK113" i="29"/>
  <c r="AG113" i="29"/>
  <c r="AC113" i="29"/>
  <c r="Y113" i="29"/>
  <c r="AI112" i="29"/>
  <c r="AE112" i="29"/>
  <c r="AA112" i="29"/>
  <c r="AK111" i="29"/>
  <c r="AG111" i="29"/>
  <c r="AC111" i="29"/>
  <c r="Y111" i="29"/>
  <c r="AI110" i="29"/>
  <c r="AE110" i="29"/>
  <c r="AA110" i="29"/>
  <c r="AK109" i="29"/>
  <c r="AG109" i="29"/>
  <c r="AC109" i="29"/>
  <c r="Y109" i="29"/>
  <c r="AI108" i="29"/>
  <c r="AE108" i="29"/>
  <c r="AA108" i="29"/>
  <c r="AK107" i="29"/>
  <c r="AG107" i="29"/>
  <c r="AC107" i="29"/>
  <c r="Y107" i="29"/>
  <c r="AI106" i="29"/>
  <c r="AE106" i="29"/>
  <c r="AA106" i="29"/>
  <c r="AK105" i="29"/>
  <c r="AG105" i="29"/>
  <c r="AC105" i="29"/>
  <c r="Y105" i="29"/>
  <c r="AI104" i="29"/>
  <c r="AE104" i="29"/>
  <c r="AA104" i="29"/>
  <c r="AK103" i="29"/>
  <c r="AG103" i="29"/>
  <c r="AC103" i="29"/>
  <c r="Y103" i="29"/>
  <c r="AI102" i="29"/>
  <c r="AE102" i="29"/>
  <c r="AA102" i="29"/>
  <c r="AK101" i="29"/>
  <c r="AG101" i="29"/>
  <c r="AC101" i="29"/>
  <c r="Y101" i="29"/>
  <c r="AI100" i="29"/>
  <c r="AE100" i="29"/>
  <c r="AA100" i="29"/>
  <c r="AK99" i="29"/>
  <c r="AG99" i="29"/>
  <c r="AC99" i="29"/>
  <c r="Y99" i="29"/>
  <c r="AI98" i="29"/>
  <c r="AE98" i="29"/>
  <c r="AA98" i="29"/>
  <c r="AK97" i="29"/>
  <c r="AG97" i="29"/>
  <c r="AC97" i="29"/>
  <c r="Y97" i="29"/>
  <c r="AI96" i="29"/>
  <c r="AE96" i="29"/>
  <c r="AA96" i="29"/>
  <c r="AK95" i="29"/>
  <c r="AG95" i="29"/>
  <c r="AC95" i="29"/>
  <c r="Y95" i="29"/>
  <c r="AI94" i="29"/>
  <c r="AE94" i="29"/>
  <c r="AA94" i="29"/>
  <c r="AK93" i="29"/>
  <c r="AG93" i="29"/>
  <c r="AC93" i="29"/>
  <c r="Y93" i="29"/>
  <c r="AI92" i="29"/>
  <c r="AE92" i="29"/>
  <c r="AA92" i="29"/>
  <c r="AK91" i="29"/>
  <c r="AG91" i="29"/>
  <c r="AC91" i="29"/>
  <c r="Y91" i="29"/>
  <c r="AI90" i="29"/>
  <c r="AE90" i="29"/>
  <c r="AA90" i="29"/>
  <c r="AK89" i="29"/>
  <c r="AG89" i="29"/>
  <c r="AC89" i="29"/>
  <c r="Y89" i="29"/>
  <c r="AI88" i="29"/>
  <c r="AE88" i="29"/>
  <c r="AA88" i="29"/>
  <c r="AK87" i="29"/>
  <c r="AG87" i="29"/>
  <c r="AC87" i="29"/>
  <c r="Y87" i="29"/>
  <c r="AI86" i="29"/>
  <c r="AE86" i="29"/>
  <c r="AA86" i="29"/>
  <c r="AK85" i="29"/>
  <c r="AG85" i="29"/>
  <c r="AC85" i="29"/>
  <c r="Y85" i="29"/>
  <c r="AI84" i="29"/>
  <c r="AE84" i="29"/>
  <c r="AA84" i="29"/>
  <c r="AK83" i="29"/>
  <c r="AG83" i="29"/>
  <c r="AC83" i="29"/>
  <c r="Y83" i="29"/>
  <c r="AI82" i="29"/>
  <c r="AE82" i="29"/>
  <c r="AA82" i="29"/>
  <c r="AK81" i="29"/>
  <c r="AG81" i="29"/>
  <c r="AC81" i="29"/>
  <c r="Y81" i="29"/>
  <c r="AI80" i="29"/>
  <c r="AE80" i="29"/>
  <c r="AA80" i="29"/>
  <c r="AK79" i="29"/>
  <c r="AG79" i="29"/>
  <c r="AC79" i="29"/>
  <c r="Y79" i="29"/>
  <c r="AI78" i="29"/>
  <c r="AE78" i="29"/>
  <c r="AA78" i="29"/>
  <c r="AK77" i="29"/>
  <c r="AG77" i="29"/>
  <c r="AC77" i="29"/>
  <c r="Y77" i="29"/>
  <c r="AI76" i="29"/>
  <c r="AE76" i="29"/>
  <c r="AA76" i="29"/>
  <c r="AK75" i="29"/>
  <c r="AG75" i="29"/>
  <c r="AC75" i="29"/>
  <c r="Y75" i="29"/>
  <c r="AI74" i="29"/>
  <c r="AE74" i="29"/>
  <c r="AA74" i="29"/>
  <c r="AK73" i="29"/>
  <c r="AG73" i="29"/>
  <c r="AC73" i="29"/>
  <c r="Y73" i="29"/>
  <c r="AI72" i="29"/>
  <c r="AE72" i="29"/>
  <c r="AA72" i="29"/>
  <c r="AK71" i="29"/>
  <c r="AG71" i="29"/>
  <c r="AC71" i="29"/>
  <c r="Y71" i="29"/>
  <c r="AI70" i="29"/>
  <c r="AE70" i="29"/>
  <c r="AA70" i="29"/>
  <c r="AK69" i="29"/>
  <c r="AG69" i="29"/>
  <c r="AC69" i="29"/>
  <c r="Y69" i="29"/>
  <c r="AI68" i="29"/>
  <c r="AE68" i="29"/>
  <c r="AA68" i="29"/>
  <c r="AK67" i="29"/>
  <c r="AG67" i="29"/>
  <c r="AC67" i="29"/>
  <c r="Y67" i="29"/>
  <c r="AI66" i="29"/>
  <c r="AE66" i="29"/>
  <c r="AA66" i="29"/>
  <c r="AK65" i="29"/>
  <c r="AG65" i="29"/>
  <c r="AC65" i="29"/>
  <c r="Y65" i="29"/>
  <c r="AI64" i="29"/>
  <c r="AE64" i="29"/>
  <c r="AA64" i="29"/>
  <c r="AK63" i="29"/>
  <c r="AG63" i="29"/>
  <c r="AC63" i="29"/>
  <c r="Y63" i="29"/>
  <c r="AI62" i="29"/>
  <c r="AE62" i="29"/>
  <c r="AA62" i="29"/>
  <c r="AK61" i="29"/>
  <c r="AG61" i="29"/>
  <c r="AC61" i="29"/>
  <c r="Y61" i="29"/>
  <c r="AI60" i="29"/>
  <c r="AE60" i="29"/>
  <c r="AA60" i="29"/>
  <c r="AK59" i="29"/>
  <c r="AG59" i="29"/>
  <c r="AC59" i="29"/>
  <c r="Y59" i="29"/>
  <c r="AI58" i="29"/>
  <c r="AE58" i="29"/>
  <c r="AA58" i="29"/>
  <c r="AK57" i="29"/>
  <c r="AG57" i="29"/>
  <c r="AC57" i="29"/>
  <c r="Y57" i="29"/>
  <c r="AI56" i="29"/>
  <c r="AE56" i="29"/>
  <c r="AA56" i="29"/>
  <c r="AK55" i="29"/>
  <c r="AG55" i="29"/>
  <c r="AC55" i="29"/>
  <c r="Y55" i="29"/>
  <c r="AI54" i="29"/>
  <c r="AE54" i="29"/>
  <c r="AA54" i="29"/>
  <c r="AK53" i="29"/>
  <c r="AG53" i="29"/>
  <c r="AC53" i="29"/>
  <c r="Y53" i="29"/>
  <c r="AI52" i="29"/>
  <c r="AE52" i="29"/>
  <c r="AA52" i="29"/>
  <c r="AK51" i="29"/>
  <c r="AG51" i="29"/>
  <c r="AC51" i="29"/>
  <c r="Y51" i="29"/>
  <c r="AI50" i="29"/>
  <c r="AE50" i="29"/>
  <c r="AA50" i="29"/>
  <c r="AK49" i="29"/>
  <c r="AG49" i="29"/>
  <c r="AC49" i="29"/>
  <c r="Y49" i="29"/>
  <c r="AI48" i="29"/>
  <c r="AE48" i="29"/>
  <c r="AA48" i="29"/>
  <c r="AK47" i="29"/>
  <c r="AG47" i="29"/>
  <c r="AC47" i="29"/>
  <c r="Y47" i="29"/>
  <c r="AI46" i="29"/>
  <c r="AE46" i="29"/>
  <c r="AA46" i="29"/>
  <c r="AK45" i="29"/>
  <c r="AG45" i="29"/>
  <c r="AC45" i="29"/>
  <c r="Y45" i="29"/>
  <c r="AI44" i="29"/>
  <c r="AE44" i="29"/>
  <c r="AA44" i="29"/>
  <c r="AK43" i="29"/>
  <c r="AG43" i="29"/>
  <c r="AC43" i="29"/>
  <c r="Y43" i="29"/>
  <c r="AI42" i="29"/>
  <c r="AE42" i="29"/>
  <c r="AA42" i="29"/>
  <c r="AK41" i="29"/>
  <c r="AG41" i="29"/>
  <c r="AC41" i="29"/>
  <c r="Y41" i="29"/>
  <c r="AI40" i="29"/>
  <c r="AE40" i="29"/>
  <c r="AA40" i="29"/>
  <c r="AK39" i="29"/>
  <c r="AG39" i="29"/>
  <c r="AC39" i="29"/>
  <c r="Y39" i="29"/>
  <c r="AI38" i="29"/>
  <c r="AE38" i="29"/>
  <c r="AA38" i="29"/>
  <c r="AK37" i="29"/>
  <c r="AG37" i="29"/>
  <c r="AC37" i="29"/>
  <c r="Y37" i="29"/>
  <c r="AI36" i="29"/>
  <c r="AE36" i="29"/>
  <c r="AA36" i="29"/>
  <c r="AK35" i="29"/>
  <c r="AG35" i="29"/>
  <c r="AC35" i="29"/>
  <c r="Y35" i="29"/>
  <c r="AI34" i="29"/>
  <c r="AE34" i="29"/>
  <c r="AB178" i="29"/>
  <c r="AK155" i="29"/>
  <c r="Y151" i="29"/>
  <c r="AE146" i="29"/>
  <c r="AK141" i="29"/>
  <c r="AC137" i="29"/>
  <c r="AD134" i="29"/>
  <c r="Z132" i="29"/>
  <c r="AJ129" i="29"/>
  <c r="AF127" i="29"/>
  <c r="AB125" i="29"/>
  <c r="X123" i="29"/>
  <c r="AH120" i="29"/>
  <c r="AD118" i="29"/>
  <c r="Z116" i="29"/>
  <c r="X114" i="29"/>
  <c r="AJ112" i="29"/>
  <c r="AH111" i="29"/>
  <c r="AF110" i="29"/>
  <c r="AD109" i="29"/>
  <c r="AB108" i="29"/>
  <c r="Z107" i="29"/>
  <c r="X106" i="29"/>
  <c r="AJ104" i="29"/>
  <c r="AI103" i="29"/>
  <c r="AA103" i="29"/>
  <c r="AG102" i="29"/>
  <c r="Y102" i="29"/>
  <c r="AE101" i="29"/>
  <c r="AK100" i="29"/>
  <c r="AC100" i="29"/>
  <c r="AI99" i="29"/>
  <c r="AA99" i="29"/>
  <c r="AG98" i="29"/>
  <c r="Y98" i="29"/>
  <c r="AE97" i="29"/>
  <c r="AK96" i="29"/>
  <c r="AC96" i="29"/>
  <c r="AI95" i="29"/>
  <c r="AA95" i="29"/>
  <c r="AG94" i="29"/>
  <c r="Y94" i="29"/>
  <c r="AE93" i="29"/>
  <c r="AK92" i="29"/>
  <c r="AC92" i="29"/>
  <c r="AI91" i="29"/>
  <c r="AA91" i="29"/>
  <c r="AG90" i="29"/>
  <c r="Y90" i="29"/>
  <c r="AE89" i="29"/>
  <c r="AK88" i="29"/>
  <c r="AC88" i="29"/>
  <c r="AI87" i="29"/>
  <c r="AA87" i="29"/>
  <c r="AG86" i="29"/>
  <c r="Y86" i="29"/>
  <c r="AE85" i="29"/>
  <c r="AK84" i="29"/>
  <c r="AC84" i="29"/>
  <c r="AI83" i="29"/>
  <c r="AA83" i="29"/>
  <c r="AG82" i="29"/>
  <c r="Y82" i="29"/>
  <c r="AE81" i="29"/>
  <c r="AK80" i="29"/>
  <c r="AC80" i="29"/>
  <c r="AI79" i="29"/>
  <c r="AA79" i="29"/>
  <c r="AG78" i="29"/>
  <c r="Y78" i="29"/>
  <c r="AE77" i="29"/>
  <c r="AK76" i="29"/>
  <c r="AC76" i="29"/>
  <c r="AI75" i="29"/>
  <c r="AA75" i="29"/>
  <c r="AG74" i="29"/>
  <c r="Y74" i="29"/>
  <c r="AE73" i="29"/>
  <c r="AK72" i="29"/>
  <c r="AC72" i="29"/>
  <c r="AI71" i="29"/>
  <c r="AA71" i="29"/>
  <c r="AG70" i="29"/>
  <c r="Y70" i="29"/>
  <c r="AE69" i="29"/>
  <c r="AK68" i="29"/>
  <c r="AC68" i="29"/>
  <c r="AI67" i="29"/>
  <c r="AA67" i="29"/>
  <c r="AG66" i="29"/>
  <c r="Y66" i="29"/>
  <c r="AE65" i="29"/>
  <c r="AK64" i="29"/>
  <c r="AC64" i="29"/>
  <c r="AI63" i="29"/>
  <c r="AA63" i="29"/>
  <c r="AG62" i="29"/>
  <c r="Y62" i="29"/>
  <c r="AE61" i="29"/>
  <c r="AK60" i="29"/>
  <c r="AC60" i="29"/>
  <c r="AI59" i="29"/>
  <c r="AA59" i="29"/>
  <c r="AG58" i="29"/>
  <c r="Y58" i="29"/>
  <c r="AE57" i="29"/>
  <c r="AK56" i="29"/>
  <c r="AF56" i="29"/>
  <c r="Z56" i="29"/>
  <c r="AI55" i="29"/>
  <c r="AD55" i="29"/>
  <c r="X55" i="29"/>
  <c r="AG54" i="29"/>
  <c r="AB54" i="29"/>
  <c r="AJ53" i="29"/>
  <c r="AE53" i="29"/>
  <c r="Z53" i="29"/>
  <c r="AH52" i="29"/>
  <c r="AC52" i="29"/>
  <c r="X52" i="29"/>
  <c r="AF51" i="29"/>
  <c r="AA51" i="29"/>
  <c r="AJ50" i="29"/>
  <c r="AD50" i="29"/>
  <c r="Y50" i="29"/>
  <c r="AH49" i="29"/>
  <c r="AB49" i="29"/>
  <c r="AK48" i="29"/>
  <c r="AF48" i="29"/>
  <c r="Z48" i="29"/>
  <c r="AI47" i="29"/>
  <c r="AD47" i="29"/>
  <c r="X47" i="29"/>
  <c r="AG46" i="29"/>
  <c r="AB46" i="29"/>
  <c r="AJ45" i="29"/>
  <c r="AE45" i="29"/>
  <c r="Z45" i="29"/>
  <c r="AH44" i="29"/>
  <c r="AC44" i="29"/>
  <c r="X44" i="29"/>
  <c r="AF43" i="29"/>
  <c r="AA43" i="29"/>
  <c r="AJ42" i="29"/>
  <c r="AD42" i="29"/>
  <c r="Y42" i="29"/>
  <c r="AH41" i="29"/>
  <c r="AB41" i="29"/>
  <c r="AK40" i="29"/>
  <c r="AF40" i="29"/>
  <c r="Z40" i="29"/>
  <c r="AI39" i="29"/>
  <c r="AD39" i="29"/>
  <c r="X39" i="29"/>
  <c r="AG38" i="29"/>
  <c r="AB38" i="29"/>
  <c r="AJ37" i="29"/>
  <c r="AE37" i="29"/>
  <c r="Z37" i="29"/>
  <c r="AH36" i="29"/>
  <c r="AC36" i="29"/>
  <c r="X36" i="29"/>
  <c r="AF35" i="29"/>
  <c r="AA35" i="29"/>
  <c r="AJ34" i="29"/>
  <c r="AD34" i="29"/>
  <c r="Z34" i="29"/>
  <c r="AJ33" i="29"/>
  <c r="AF33" i="29"/>
  <c r="AB33" i="29"/>
  <c r="X33" i="29"/>
  <c r="AH32" i="29"/>
  <c r="AD32" i="29"/>
  <c r="Z32" i="29"/>
  <c r="AJ31" i="29"/>
  <c r="AF31" i="29"/>
  <c r="AB31" i="29"/>
  <c r="X31" i="29"/>
  <c r="AH30" i="29"/>
  <c r="AD30" i="29"/>
  <c r="Z30" i="29"/>
  <c r="AJ29" i="29"/>
  <c r="AF29" i="29"/>
  <c r="AB29" i="29"/>
  <c r="X29" i="29"/>
  <c r="AH28" i="29"/>
  <c r="AD28" i="29"/>
  <c r="Z28" i="29"/>
  <c r="AJ27" i="29"/>
  <c r="AF27" i="29"/>
  <c r="AB27" i="29"/>
  <c r="X27" i="29"/>
  <c r="AH26" i="29"/>
  <c r="AD26" i="29"/>
  <c r="Z26" i="29"/>
  <c r="AJ25" i="29"/>
  <c r="Z213" i="29"/>
  <c r="AB160" i="29"/>
  <c r="AC153" i="29"/>
  <c r="AI148" i="29"/>
  <c r="AA144" i="29"/>
  <c r="AG139" i="29"/>
  <c r="AF135" i="29"/>
  <c r="AB133" i="29"/>
  <c r="X131" i="29"/>
  <c r="AH128" i="29"/>
  <c r="AD126" i="29"/>
  <c r="Z124" i="29"/>
  <c r="AJ121" i="29"/>
  <c r="AF119" i="29"/>
  <c r="AB117" i="29"/>
  <c r="X115" i="29"/>
  <c r="AD113" i="29"/>
  <c r="AB112" i="29"/>
  <c r="Z111" i="29"/>
  <c r="X110" i="29"/>
  <c r="AJ108" i="29"/>
  <c r="AH107" i="29"/>
  <c r="AF106" i="29"/>
  <c r="AD105" i="29"/>
  <c r="AB104" i="29"/>
  <c r="AE103" i="29"/>
  <c r="AK102" i="29"/>
  <c r="AC102" i="29"/>
  <c r="AI101" i="29"/>
  <c r="AA101" i="29"/>
  <c r="AG100" i="29"/>
  <c r="Y100" i="29"/>
  <c r="AE99" i="29"/>
  <c r="AK98" i="29"/>
  <c r="AC98" i="29"/>
  <c r="AI97" i="29"/>
  <c r="AA97" i="29"/>
  <c r="AG96" i="29"/>
  <c r="Y96" i="29"/>
  <c r="AE95" i="29"/>
  <c r="AK94" i="29"/>
  <c r="AC94" i="29"/>
  <c r="AI93" i="29"/>
  <c r="AA93" i="29"/>
  <c r="AG92" i="29"/>
  <c r="Y92" i="29"/>
  <c r="AE91" i="29"/>
  <c r="AK90" i="29"/>
  <c r="AC90" i="29"/>
  <c r="AI89" i="29"/>
  <c r="AA89" i="29"/>
  <c r="AG88" i="29"/>
  <c r="Y88" i="29"/>
  <c r="AE87" i="29"/>
  <c r="AK86" i="29"/>
  <c r="AC86" i="29"/>
  <c r="AI85" i="29"/>
  <c r="AA85" i="29"/>
  <c r="AG84" i="29"/>
  <c r="Y84" i="29"/>
  <c r="AE83" i="29"/>
  <c r="AK82" i="29"/>
  <c r="AC82" i="29"/>
  <c r="AI81" i="29"/>
  <c r="AA81" i="29"/>
  <c r="AG80" i="29"/>
  <c r="Y80" i="29"/>
  <c r="AE79" i="29"/>
  <c r="AK78" i="29"/>
  <c r="AC78" i="29"/>
  <c r="AI77" i="29"/>
  <c r="AA77" i="29"/>
  <c r="AG76" i="29"/>
  <c r="Y76" i="29"/>
  <c r="AE75" i="29"/>
  <c r="AK74" i="29"/>
  <c r="AC74" i="29"/>
  <c r="AI73" i="29"/>
  <c r="AA73" i="29"/>
  <c r="AG72" i="29"/>
  <c r="Y72" i="29"/>
  <c r="AE71" i="29"/>
  <c r="AK70" i="29"/>
  <c r="AC70" i="29"/>
  <c r="AI69" i="29"/>
  <c r="AA69" i="29"/>
  <c r="AG68" i="29"/>
  <c r="Y68" i="29"/>
  <c r="AE67" i="29"/>
  <c r="AK66" i="29"/>
  <c r="AC66" i="29"/>
  <c r="AI65" i="29"/>
  <c r="AA65" i="29"/>
  <c r="AG64" i="29"/>
  <c r="Y64" i="29"/>
  <c r="AE63" i="29"/>
  <c r="AK62" i="29"/>
  <c r="AC62" i="29"/>
  <c r="AI61" i="29"/>
  <c r="AA61" i="29"/>
  <c r="AG60" i="29"/>
  <c r="Y60" i="29"/>
  <c r="AE59" i="29"/>
  <c r="AK58" i="29"/>
  <c r="AC58" i="29"/>
  <c r="AI57" i="29"/>
  <c r="AA57" i="29"/>
  <c r="AH56" i="29"/>
  <c r="AC56" i="29"/>
  <c r="X56" i="29"/>
  <c r="AF55" i="29"/>
  <c r="AA55" i="29"/>
  <c r="AJ54" i="29"/>
  <c r="AD54" i="29"/>
  <c r="Y54" i="29"/>
  <c r="AH53" i="29"/>
  <c r="AB53" i="29"/>
  <c r="AK52" i="29"/>
  <c r="AF52" i="29"/>
  <c r="Z52" i="29"/>
  <c r="AI51" i="29"/>
  <c r="AD51" i="29"/>
  <c r="X51" i="29"/>
  <c r="AG50" i="29"/>
  <c r="AB50" i="29"/>
  <c r="AJ49" i="29"/>
  <c r="AE49" i="29"/>
  <c r="Z49" i="29"/>
  <c r="AH48" i="29"/>
  <c r="AC48" i="29"/>
  <c r="X48" i="29"/>
  <c r="AF47" i="29"/>
  <c r="AA47" i="29"/>
  <c r="AJ46" i="29"/>
  <c r="AD46" i="29"/>
  <c r="Y46" i="29"/>
  <c r="AH45" i="29"/>
  <c r="AB45" i="29"/>
  <c r="AK44" i="29"/>
  <c r="AF44" i="29"/>
  <c r="Z44" i="29"/>
  <c r="AI43" i="29"/>
  <c r="AD43" i="29"/>
  <c r="X43" i="29"/>
  <c r="AG42" i="29"/>
  <c r="AB42" i="29"/>
  <c r="AJ41" i="29"/>
  <c r="AE41" i="29"/>
  <c r="Z41" i="29"/>
  <c r="AH40" i="29"/>
  <c r="AC40" i="29"/>
  <c r="X40" i="29"/>
  <c r="AF39" i="29"/>
  <c r="AA39" i="29"/>
  <c r="AJ38" i="29"/>
  <c r="AD38" i="29"/>
  <c r="Y38" i="29"/>
  <c r="AH37" i="29"/>
  <c r="AB37" i="29"/>
  <c r="AK36" i="29"/>
  <c r="AF36" i="29"/>
  <c r="Z36" i="29"/>
  <c r="AI35" i="29"/>
  <c r="AD35" i="29"/>
  <c r="X35" i="29"/>
  <c r="AG34" i="29"/>
  <c r="AB34" i="29"/>
  <c r="X34" i="29"/>
  <c r="AH33" i="29"/>
  <c r="AD33" i="29"/>
  <c r="AD187" i="29"/>
  <c r="AE157" i="29"/>
  <c r="AA152" i="29"/>
  <c r="AG147" i="29"/>
  <c r="Y143" i="29"/>
  <c r="AE138" i="29"/>
  <c r="X135" i="29"/>
  <c r="AH132" i="29"/>
  <c r="AD130" i="29"/>
  <c r="Z128" i="29"/>
  <c r="AJ125" i="29"/>
  <c r="AF123" i="29"/>
  <c r="AB121" i="29"/>
  <c r="X119" i="29"/>
  <c r="AH116" i="29"/>
  <c r="AD114" i="29"/>
  <c r="Z113" i="29"/>
  <c r="X112" i="29"/>
  <c r="AJ110" i="29"/>
  <c r="AH109" i="29"/>
  <c r="AF108" i="29"/>
  <c r="AD107" i="29"/>
  <c r="AB106" i="29"/>
  <c r="Z105" i="29"/>
  <c r="X104" i="29"/>
  <c r="AD103" i="29"/>
  <c r="AJ102" i="29"/>
  <c r="AB102" i="29"/>
  <c r="AH101" i="29"/>
  <c r="Z101" i="29"/>
  <c r="AF100" i="29"/>
  <c r="X100" i="29"/>
  <c r="AD99" i="29"/>
  <c r="AJ98" i="29"/>
  <c r="AB98" i="29"/>
  <c r="AH97" i="29"/>
  <c r="Z97" i="29"/>
  <c r="AF96" i="29"/>
  <c r="X96" i="29"/>
  <c r="AD95" i="29"/>
  <c r="AJ94" i="29"/>
  <c r="AB94" i="29"/>
  <c r="AH93" i="29"/>
  <c r="Z93" i="29"/>
  <c r="AF92" i="29"/>
  <c r="X92" i="29"/>
  <c r="AD91" i="29"/>
  <c r="AJ90" i="29"/>
  <c r="AB90" i="29"/>
  <c r="AH89" i="29"/>
  <c r="Z89" i="29"/>
  <c r="AF88" i="29"/>
  <c r="X88" i="29"/>
  <c r="AD87" i="29"/>
  <c r="AJ86" i="29"/>
  <c r="AB86" i="29"/>
  <c r="AH85" i="29"/>
  <c r="Z85" i="29"/>
  <c r="AF84" i="29"/>
  <c r="X84" i="29"/>
  <c r="AD83" i="29"/>
  <c r="AJ82" i="29"/>
  <c r="AB82" i="29"/>
  <c r="AH81" i="29"/>
  <c r="Z81" i="29"/>
  <c r="AF80" i="29"/>
  <c r="X80" i="29"/>
  <c r="AD79" i="29"/>
  <c r="AJ78" i="29"/>
  <c r="AB78" i="29"/>
  <c r="AH77" i="29"/>
  <c r="Z77" i="29"/>
  <c r="AF76" i="29"/>
  <c r="X76" i="29"/>
  <c r="AD75" i="29"/>
  <c r="AJ74" i="29"/>
  <c r="AB74" i="29"/>
  <c r="AH73" i="29"/>
  <c r="Z73" i="29"/>
  <c r="AF72" i="29"/>
  <c r="X72" i="29"/>
  <c r="AD71" i="29"/>
  <c r="AJ70" i="29"/>
  <c r="AB70" i="29"/>
  <c r="AH69" i="29"/>
  <c r="Z69" i="29"/>
  <c r="AF68" i="29"/>
  <c r="X68" i="29"/>
  <c r="AD67" i="29"/>
  <c r="AJ66" i="29"/>
  <c r="AB66" i="29"/>
  <c r="AH65" i="29"/>
  <c r="Z65" i="29"/>
  <c r="AF64" i="29"/>
  <c r="X64" i="29"/>
  <c r="AD63" i="29"/>
  <c r="AJ62" i="29"/>
  <c r="AB62" i="29"/>
  <c r="AH61" i="29"/>
  <c r="Z61" i="29"/>
  <c r="AF60" i="29"/>
  <c r="X60" i="29"/>
  <c r="AD59" i="29"/>
  <c r="AJ58" i="29"/>
  <c r="AB58" i="29"/>
  <c r="AH57" i="29"/>
  <c r="Z57" i="29"/>
  <c r="AG56" i="29"/>
  <c r="AB56" i="29"/>
  <c r="AJ55" i="29"/>
  <c r="AE55" i="29"/>
  <c r="Z55" i="29"/>
  <c r="AH54" i="29"/>
  <c r="AC54" i="29"/>
  <c r="X54" i="29"/>
  <c r="AF53" i="29"/>
  <c r="AA53" i="29"/>
  <c r="AJ52" i="29"/>
  <c r="AD52" i="29"/>
  <c r="Y52" i="29"/>
  <c r="AH51" i="29"/>
  <c r="AB51" i="29"/>
  <c r="AK50" i="29"/>
  <c r="AF50" i="29"/>
  <c r="Z50" i="29"/>
  <c r="AI49" i="29"/>
  <c r="AD49" i="29"/>
  <c r="X49" i="29"/>
  <c r="AG48" i="29"/>
  <c r="AB48" i="29"/>
  <c r="AJ47" i="29"/>
  <c r="AE47" i="29"/>
  <c r="Z47" i="29"/>
  <c r="AH46" i="29"/>
  <c r="AC46" i="29"/>
  <c r="X46" i="29"/>
  <c r="AF45" i="29"/>
  <c r="AA45" i="29"/>
  <c r="AJ44" i="29"/>
  <c r="AD44" i="29"/>
  <c r="Y44" i="29"/>
  <c r="AH43" i="29"/>
  <c r="AB43" i="29"/>
  <c r="AK42" i="29"/>
  <c r="AF42" i="29"/>
  <c r="Z42" i="29"/>
  <c r="AI41" i="29"/>
  <c r="AD41" i="29"/>
  <c r="X41" i="29"/>
  <c r="AG40" i="29"/>
  <c r="AB40" i="29"/>
  <c r="AJ39" i="29"/>
  <c r="AE39" i="29"/>
  <c r="Z39" i="29"/>
  <c r="AH38" i="29"/>
  <c r="AC38" i="29"/>
  <c r="X38" i="29"/>
  <c r="AF37" i="29"/>
  <c r="AA37" i="29"/>
  <c r="AJ36" i="29"/>
  <c r="AD36" i="29"/>
  <c r="Y36" i="29"/>
  <c r="AH35" i="29"/>
  <c r="AB35" i="29"/>
  <c r="AK34" i="29"/>
  <c r="AF34" i="29"/>
  <c r="AA34" i="29"/>
  <c r="AK33" i="29"/>
  <c r="AG33" i="29"/>
  <c r="AC33" i="29"/>
  <c r="Y33" i="29"/>
  <c r="AI32" i="29"/>
  <c r="AE32" i="29"/>
  <c r="AA32" i="29"/>
  <c r="AK31" i="29"/>
  <c r="AG31" i="29"/>
  <c r="AC31" i="29"/>
  <c r="Y31" i="29"/>
  <c r="AI30" i="29"/>
  <c r="AE30" i="29"/>
  <c r="AA30" i="29"/>
  <c r="AK29" i="29"/>
  <c r="AG29" i="29"/>
  <c r="AC29" i="29"/>
  <c r="Y29" i="29"/>
  <c r="AI28" i="29"/>
  <c r="AE28" i="29"/>
  <c r="AA28" i="29"/>
  <c r="AK27" i="29"/>
  <c r="AG27" i="29"/>
  <c r="AC27" i="29"/>
  <c r="Y27" i="29"/>
  <c r="AI26" i="29"/>
  <c r="AE26" i="29"/>
  <c r="AA26" i="29"/>
  <c r="AK25" i="29"/>
  <c r="AG25" i="29"/>
  <c r="AC25" i="29"/>
  <c r="Y25" i="29"/>
  <c r="AI24" i="29"/>
  <c r="AE24" i="29"/>
  <c r="AA24" i="29"/>
  <c r="AK23" i="29"/>
  <c r="AG23" i="29"/>
  <c r="AC23" i="29"/>
  <c r="Y23" i="29"/>
  <c r="AI22" i="29"/>
  <c r="AE22" i="29"/>
  <c r="AA22" i="29"/>
  <c r="AK149" i="29"/>
  <c r="AJ133" i="29"/>
  <c r="AH124" i="29"/>
  <c r="AF115" i="29"/>
  <c r="AB110" i="29"/>
  <c r="AH105" i="29"/>
  <c r="AF102" i="29"/>
  <c r="AB100" i="29"/>
  <c r="X98" i="29"/>
  <c r="AH95" i="29"/>
  <c r="AD93" i="29"/>
  <c r="Z91" i="29"/>
  <c r="AJ88" i="29"/>
  <c r="AF86" i="29"/>
  <c r="AB84" i="29"/>
  <c r="X82" i="29"/>
  <c r="AH79" i="29"/>
  <c r="AD77" i="29"/>
  <c r="Z75" i="29"/>
  <c r="AJ72" i="29"/>
  <c r="AF70" i="29"/>
  <c r="AB68" i="29"/>
  <c r="X66" i="29"/>
  <c r="AH63" i="29"/>
  <c r="AD61" i="29"/>
  <c r="Z59" i="29"/>
  <c r="AJ56" i="29"/>
  <c r="AB55" i="29"/>
  <c r="AI53" i="29"/>
  <c r="AB52" i="29"/>
  <c r="AH50" i="29"/>
  <c r="AA49" i="29"/>
  <c r="AH47" i="29"/>
  <c r="Z46" i="29"/>
  <c r="AG44" i="29"/>
  <c r="Z43" i="29"/>
  <c r="AF41" i="29"/>
  <c r="Y40" i="29"/>
  <c r="AF38" i="29"/>
  <c r="X37" i="29"/>
  <c r="AE35" i="29"/>
  <c r="Y34" i="29"/>
  <c r="Z33" i="29"/>
  <c r="AF32" i="29"/>
  <c r="X32" i="29"/>
  <c r="AD31" i="29"/>
  <c r="AJ30" i="29"/>
  <c r="AB30" i="29"/>
  <c r="AH29" i="29"/>
  <c r="Z29" i="29"/>
  <c r="AF28" i="29"/>
  <c r="X28" i="29"/>
  <c r="AD27" i="29"/>
  <c r="AJ26" i="29"/>
  <c r="AB26" i="29"/>
  <c r="AH25" i="29"/>
  <c r="AB25" i="29"/>
  <c r="AK24" i="29"/>
  <c r="AF24" i="29"/>
  <c r="Z24" i="29"/>
  <c r="AI23" i="29"/>
  <c r="AD23" i="29"/>
  <c r="X23" i="29"/>
  <c r="AG22" i="29"/>
  <c r="AB22" i="29"/>
  <c r="AK21" i="29"/>
  <c r="AG21" i="29"/>
  <c r="AC21" i="29"/>
  <c r="Y21" i="29"/>
  <c r="AI20" i="29"/>
  <c r="AE20" i="29"/>
  <c r="AA20" i="29"/>
  <c r="AK19" i="29"/>
  <c r="AG19" i="29"/>
  <c r="AC19" i="29"/>
  <c r="Y19" i="29"/>
  <c r="AI18" i="29"/>
  <c r="AE18" i="29"/>
  <c r="AA18" i="29"/>
  <c r="AK17" i="29"/>
  <c r="AG17" i="29"/>
  <c r="AC17" i="29"/>
  <c r="Y17" i="29"/>
  <c r="AI16" i="29"/>
  <c r="AE16" i="29"/>
  <c r="AA16" i="29"/>
  <c r="AK15" i="29"/>
  <c r="AG15" i="29"/>
  <c r="AC15" i="29"/>
  <c r="Y15" i="29"/>
  <c r="AI14" i="29"/>
  <c r="AE14" i="29"/>
  <c r="AA14" i="29"/>
  <c r="AK13" i="29"/>
  <c r="AG13" i="29"/>
  <c r="AC13" i="29"/>
  <c r="Y13" i="29"/>
  <c r="AI12" i="29"/>
  <c r="AE12" i="29"/>
  <c r="AA12" i="29"/>
  <c r="AK11" i="29"/>
  <c r="AG11" i="29"/>
  <c r="AC11" i="29"/>
  <c r="Y11" i="29"/>
  <c r="AC145" i="29"/>
  <c r="AH113" i="29"/>
  <c r="X102" i="29"/>
  <c r="AH99" i="29"/>
  <c r="AD97" i="29"/>
  <c r="Z95" i="29"/>
  <c r="AJ92" i="29"/>
  <c r="AF90" i="29"/>
  <c r="AH67" i="29"/>
  <c r="AD65" i="29"/>
  <c r="AJ60" i="29"/>
  <c r="AF58" i="29"/>
  <c r="AJ48" i="29"/>
  <c r="AB44" i="29"/>
  <c r="AG36" i="29"/>
  <c r="Y30" i="29"/>
  <c r="AE29" i="29"/>
  <c r="AA27" i="29"/>
  <c r="Y26" i="29"/>
  <c r="AH23" i="29"/>
  <c r="AB23" i="29"/>
  <c r="AH20" i="29"/>
  <c r="AD20" i="29"/>
  <c r="Z20" i="29"/>
  <c r="AH16" i="29"/>
  <c r="AD16" i="29"/>
  <c r="Z16" i="29"/>
  <c r="Z14" i="29"/>
  <c r="AF13" i="29"/>
  <c r="AH12" i="29"/>
  <c r="AF11" i="29"/>
  <c r="Z169" i="29"/>
  <c r="AI140" i="29"/>
  <c r="AB129" i="29"/>
  <c r="Z120" i="29"/>
  <c r="AF112" i="29"/>
  <c r="X108" i="29"/>
  <c r="AH103" i="29"/>
  <c r="AD101" i="29"/>
  <c r="Z99" i="29"/>
  <c r="AJ96" i="29"/>
  <c r="AF94" i="29"/>
  <c r="AB92" i="29"/>
  <c r="X90" i="29"/>
  <c r="AH87" i="29"/>
  <c r="AD85" i="29"/>
  <c r="Z83" i="29"/>
  <c r="AJ80" i="29"/>
  <c r="AF78" i="29"/>
  <c r="AB76" i="29"/>
  <c r="X74" i="29"/>
  <c r="AH71" i="29"/>
  <c r="AD69" i="29"/>
  <c r="Z67" i="29"/>
  <c r="AJ64" i="29"/>
  <c r="AF62" i="29"/>
  <c r="AB60" i="29"/>
  <c r="X58" i="29"/>
  <c r="Y56" i="29"/>
  <c r="AF54" i="29"/>
  <c r="X53" i="29"/>
  <c r="AE51" i="29"/>
  <c r="X50" i="29"/>
  <c r="AD48" i="29"/>
  <c r="AK46" i="29"/>
  <c r="AD45" i="29"/>
  <c r="AJ43" i="29"/>
  <c r="AC42" i="29"/>
  <c r="AJ40" i="29"/>
  <c r="AB39" i="29"/>
  <c r="AI37" i="29"/>
  <c r="AB36" i="29"/>
  <c r="AH34" i="29"/>
  <c r="AE33" i="29"/>
  <c r="AJ32" i="29"/>
  <c r="AB32" i="29"/>
  <c r="AH31" i="29"/>
  <c r="Z31" i="29"/>
  <c r="AF30" i="29"/>
  <c r="X30" i="29"/>
  <c r="AD29" i="29"/>
  <c r="AJ28" i="29"/>
  <c r="AB28" i="29"/>
  <c r="AH27" i="29"/>
  <c r="Z27" i="29"/>
  <c r="AF26" i="29"/>
  <c r="X26" i="29"/>
  <c r="AE25" i="29"/>
  <c r="Z25" i="29"/>
  <c r="AH24" i="29"/>
  <c r="AC24" i="29"/>
  <c r="X24" i="29"/>
  <c r="AF23" i="29"/>
  <c r="AA23" i="29"/>
  <c r="AJ22" i="29"/>
  <c r="AD22" i="29"/>
  <c r="Y22" i="29"/>
  <c r="AI21" i="29"/>
  <c r="AE21" i="29"/>
  <c r="AA21" i="29"/>
  <c r="AK20" i="29"/>
  <c r="AG20" i="29"/>
  <c r="AC20" i="29"/>
  <c r="Y20" i="29"/>
  <c r="AI19" i="29"/>
  <c r="AE19" i="29"/>
  <c r="AA19" i="29"/>
  <c r="AK18" i="29"/>
  <c r="AG18" i="29"/>
  <c r="AC18" i="29"/>
  <c r="Y18" i="29"/>
  <c r="AI17" i="29"/>
  <c r="AE17" i="29"/>
  <c r="AA17" i="29"/>
  <c r="AK16" i="29"/>
  <c r="AG16" i="29"/>
  <c r="AC16" i="29"/>
  <c r="Y16" i="29"/>
  <c r="AI15" i="29"/>
  <c r="AE15" i="29"/>
  <c r="AA15" i="29"/>
  <c r="AK14" i="29"/>
  <c r="AG14" i="29"/>
  <c r="AC14" i="29"/>
  <c r="Y14" i="29"/>
  <c r="AI13" i="29"/>
  <c r="AE13" i="29"/>
  <c r="AA13" i="29"/>
  <c r="AK12" i="29"/>
  <c r="AG12" i="29"/>
  <c r="AC12" i="29"/>
  <c r="Y12" i="29"/>
  <c r="AI11" i="29"/>
  <c r="AE11" i="29"/>
  <c r="AA11" i="29"/>
  <c r="AF131" i="29"/>
  <c r="AF104" i="29"/>
  <c r="AB88" i="29"/>
  <c r="X86" i="29"/>
  <c r="Z79" i="29"/>
  <c r="AF74" i="29"/>
  <c r="AB72" i="29"/>
  <c r="X70" i="29"/>
  <c r="Z63" i="29"/>
  <c r="AK54" i="29"/>
  <c r="AA41" i="29"/>
  <c r="Z38" i="29"/>
  <c r="Z35" i="29"/>
  <c r="AF25" i="29"/>
  <c r="AA25" i="29"/>
  <c r="AJ21" i="29"/>
  <c r="AF21" i="29"/>
  <c r="AB21" i="29"/>
  <c r="AH18" i="29"/>
  <c r="AD18" i="29"/>
  <c r="Z18" i="29"/>
  <c r="AH14" i="29"/>
  <c r="AB13" i="29"/>
  <c r="Z12" i="29"/>
  <c r="AJ11" i="29"/>
  <c r="X11" i="29"/>
  <c r="AE154" i="29"/>
  <c r="AA136" i="29"/>
  <c r="X127" i="29"/>
  <c r="AJ117" i="29"/>
  <c r="AD111" i="29"/>
  <c r="AJ106" i="29"/>
  <c r="Z103" i="29"/>
  <c r="AJ100" i="29"/>
  <c r="AF98" i="29"/>
  <c r="AB96" i="29"/>
  <c r="X94" i="29"/>
  <c r="AH91" i="29"/>
  <c r="AD89" i="29"/>
  <c r="Z87" i="29"/>
  <c r="AJ84" i="29"/>
  <c r="AF82" i="29"/>
  <c r="AB80" i="29"/>
  <c r="X78" i="29"/>
  <c r="AH75" i="29"/>
  <c r="AD73" i="29"/>
  <c r="Z71" i="29"/>
  <c r="AJ68" i="29"/>
  <c r="AF66" i="29"/>
  <c r="AB64" i="29"/>
  <c r="X62" i="29"/>
  <c r="AH59" i="29"/>
  <c r="AD57" i="29"/>
  <c r="AH55" i="29"/>
  <c r="Z54" i="29"/>
  <c r="AG52" i="29"/>
  <c r="Z51" i="29"/>
  <c r="AF49" i="29"/>
  <c r="Y48" i="29"/>
  <c r="AF46" i="29"/>
  <c r="X45" i="29"/>
  <c r="AE43" i="29"/>
  <c r="X42" i="29"/>
  <c r="AD40" i="29"/>
  <c r="AK38" i="29"/>
  <c r="AD37" i="29"/>
  <c r="AJ35" i="29"/>
  <c r="AC34" i="29"/>
  <c r="AA33" i="29"/>
  <c r="AG32" i="29"/>
  <c r="Y32" i="29"/>
  <c r="AE31" i="29"/>
  <c r="AK30" i="29"/>
  <c r="AC30" i="29"/>
  <c r="AI29" i="29"/>
  <c r="AA29" i="29"/>
  <c r="AG28" i="29"/>
  <c r="Y28" i="29"/>
  <c r="AE27" i="29"/>
  <c r="AK26" i="29"/>
  <c r="AC26" i="29"/>
  <c r="AI25" i="29"/>
  <c r="AD25" i="29"/>
  <c r="X25" i="29"/>
  <c r="AG24" i="29"/>
  <c r="AB24" i="29"/>
  <c r="AJ23" i="29"/>
  <c r="AE23" i="29"/>
  <c r="Z23" i="29"/>
  <c r="AH22" i="29"/>
  <c r="AC22" i="29"/>
  <c r="X22" i="29"/>
  <c r="AH21" i="29"/>
  <c r="AD21" i="29"/>
  <c r="Z21" i="29"/>
  <c r="AJ20" i="29"/>
  <c r="AF20" i="29"/>
  <c r="AB20" i="29"/>
  <c r="X20" i="29"/>
  <c r="AH19" i="29"/>
  <c r="AD19" i="29"/>
  <c r="Z19" i="29"/>
  <c r="AJ18" i="29"/>
  <c r="AF18" i="29"/>
  <c r="AB18" i="29"/>
  <c r="X18" i="29"/>
  <c r="AH17" i="29"/>
  <c r="AD17" i="29"/>
  <c r="Z17" i="29"/>
  <c r="AJ16" i="29"/>
  <c r="AF16" i="29"/>
  <c r="AB16" i="29"/>
  <c r="X16" i="29"/>
  <c r="AH15" i="29"/>
  <c r="AD15" i="29"/>
  <c r="Z15" i="29"/>
  <c r="AJ14" i="29"/>
  <c r="AF14" i="29"/>
  <c r="AB14" i="29"/>
  <c r="X14" i="29"/>
  <c r="AH13" i="29"/>
  <c r="AD13" i="29"/>
  <c r="Z13" i="29"/>
  <c r="AJ12" i="29"/>
  <c r="AF12" i="29"/>
  <c r="AB12" i="29"/>
  <c r="X12" i="29"/>
  <c r="AH11" i="29"/>
  <c r="AD11" i="29"/>
  <c r="Z11" i="29"/>
  <c r="AD122" i="29"/>
  <c r="Z109" i="29"/>
  <c r="AH83" i="29"/>
  <c r="AD81" i="29"/>
  <c r="AJ76" i="29"/>
  <c r="AD56" i="29"/>
  <c r="AD53" i="29"/>
  <c r="AJ51" i="29"/>
  <c r="AC50" i="29"/>
  <c r="AB47" i="29"/>
  <c r="AI45" i="29"/>
  <c r="AH42" i="29"/>
  <c r="AH39" i="29"/>
  <c r="AI33" i="29"/>
  <c r="AK32" i="29"/>
  <c r="AC32" i="29"/>
  <c r="AI31" i="29"/>
  <c r="AA31" i="29"/>
  <c r="AG30" i="29"/>
  <c r="AK28" i="29"/>
  <c r="AC28" i="29"/>
  <c r="AI27" i="29"/>
  <c r="AG26" i="29"/>
  <c r="AJ24" i="29"/>
  <c r="AD24" i="29"/>
  <c r="Y24" i="29"/>
  <c r="AK22" i="29"/>
  <c r="AF22" i="29"/>
  <c r="Z22" i="29"/>
  <c r="X21" i="29"/>
  <c r="AJ19" i="29"/>
  <c r="AF19" i="29"/>
  <c r="AB19" i="29"/>
  <c r="X19" i="29"/>
  <c r="AJ17" i="29"/>
  <c r="AF17" i="29"/>
  <c r="AB17" i="29"/>
  <c r="X17" i="29"/>
  <c r="AJ15" i="29"/>
  <c r="AF15" i="29"/>
  <c r="AB15" i="29"/>
  <c r="X15" i="29"/>
  <c r="AD14" i="29"/>
  <c r="AJ13" i="29"/>
  <c r="X13" i="29"/>
  <c r="AD12" i="29"/>
  <c r="AB11" i="29"/>
  <c r="Z72" i="25"/>
  <c r="Z95" i="25" s="1"/>
  <c r="Z61" i="25"/>
  <c r="Z84" i="25" s="1"/>
  <c r="AA73" i="25"/>
  <c r="AA96" i="25" s="1"/>
  <c r="AA62" i="25"/>
  <c r="AA85" i="25" s="1"/>
  <c r="Z59" i="25"/>
  <c r="Z82" i="25" s="1"/>
  <c r="Z70" i="25"/>
  <c r="Z93" i="25" s="1"/>
  <c r="AA71" i="25"/>
  <c r="AA94" i="25" s="1"/>
  <c r="AA60" i="25"/>
  <c r="AA83" i="25" s="1"/>
  <c r="X74" i="25"/>
  <c r="X97" i="25" s="1"/>
  <c r="X63" i="25"/>
  <c r="X86" i="25" s="1"/>
  <c r="X70" i="25"/>
  <c r="X93" i="25" s="1"/>
  <c r="X59" i="25"/>
  <c r="X82" i="25" s="1"/>
  <c r="Y60" i="25"/>
  <c r="Y83" i="25" s="1"/>
  <c r="Y71" i="25"/>
  <c r="Y94" i="25" s="1"/>
  <c r="X72" i="25"/>
  <c r="X95" i="25" s="1"/>
  <c r="X61" i="25"/>
  <c r="X84" i="25" s="1"/>
  <c r="Z74" i="25"/>
  <c r="Z97" i="25" s="1"/>
  <c r="Z63" i="25"/>
  <c r="Z86" i="25" s="1"/>
  <c r="S5" i="25"/>
  <c r="Y70" i="25"/>
  <c r="Y93" i="25" s="1"/>
  <c r="Y59" i="25"/>
  <c r="Y82" i="25" s="1"/>
  <c r="Z71" i="25"/>
  <c r="Z94" i="25" s="1"/>
  <c r="Z60" i="25"/>
  <c r="Z83" i="25" s="1"/>
  <c r="Y72" i="25"/>
  <c r="Y95" i="25" s="1"/>
  <c r="Y61" i="25"/>
  <c r="Y84" i="25" s="1"/>
  <c r="X73" i="25"/>
  <c r="X96" i="25" s="1"/>
  <c r="X62" i="25"/>
  <c r="X85" i="25" s="1"/>
  <c r="AA63" i="25"/>
  <c r="AA86" i="25" s="1"/>
  <c r="AA74" i="25"/>
  <c r="AA97" i="25" s="1"/>
  <c r="Y62" i="25"/>
  <c r="Y85" i="25" s="1"/>
  <c r="Y73" i="25"/>
  <c r="Y96" i="25" s="1"/>
  <c r="X71" i="25"/>
  <c r="X94" i="25" s="1"/>
  <c r="X60" i="25"/>
  <c r="X83" i="25" s="1"/>
  <c r="AA61" i="25"/>
  <c r="AA84" i="25" s="1"/>
  <c r="AA72" i="25"/>
  <c r="AA95" i="25" s="1"/>
  <c r="Z73" i="25"/>
  <c r="Z96" i="25" s="1"/>
  <c r="Z62" i="25"/>
  <c r="Z85" i="25" s="1"/>
  <c r="Y74" i="25"/>
  <c r="Y97" i="25" s="1"/>
  <c r="Y63" i="25"/>
  <c r="Y86" i="25" s="1"/>
  <c r="BS28" i="25"/>
  <c r="BS30" i="25"/>
  <c r="BS34" i="25"/>
  <c r="CB38" i="25"/>
  <c r="BS41" i="25"/>
  <c r="BS44" i="25"/>
  <c r="BS46" i="25"/>
  <c r="CP77" i="25"/>
  <c r="CP86" i="25" s="1"/>
  <c r="CP99" i="25"/>
  <c r="CT99" i="25"/>
  <c r="CT77" i="25"/>
  <c r="CT86" i="25" s="1"/>
  <c r="CN100" i="25"/>
  <c r="CN78" i="25"/>
  <c r="CN87" i="25" s="1"/>
  <c r="CR100" i="25"/>
  <c r="CR78" i="25"/>
  <c r="CR87" i="25" s="1"/>
  <c r="CP101" i="25"/>
  <c r="CP79" i="25"/>
  <c r="CP88" i="25" s="1"/>
  <c r="CT101" i="25"/>
  <c r="CT79" i="25"/>
  <c r="CT88" i="25" s="1"/>
  <c r="CN66" i="25"/>
  <c r="CR66" i="25"/>
  <c r="BR93" i="25"/>
  <c r="BR122" i="25" s="1"/>
  <c r="BR92" i="25"/>
  <c r="BR121" i="25" s="1"/>
  <c r="BR96" i="25"/>
  <c r="BR125" i="25" s="1"/>
  <c r="BR91" i="25"/>
  <c r="BR120" i="25" s="1"/>
  <c r="BR94" i="25"/>
  <c r="BR123" i="25" s="1"/>
  <c r="BR89" i="25"/>
  <c r="BR118" i="25" s="1"/>
  <c r="BR95" i="25"/>
  <c r="BR124" i="25" s="1"/>
  <c r="BR85" i="25"/>
  <c r="BR114" i="25" s="1"/>
  <c r="BR80" i="25"/>
  <c r="BR109" i="25" s="1"/>
  <c r="BR88" i="25"/>
  <c r="BR117" i="25" s="1"/>
  <c r="BR84" i="25"/>
  <c r="BR113" i="25" s="1"/>
  <c r="BR79" i="25"/>
  <c r="BR108" i="25" s="1"/>
  <c r="BR90" i="25"/>
  <c r="BR119" i="25" s="1"/>
  <c r="BR87" i="25"/>
  <c r="BR116" i="25" s="1"/>
  <c r="BR83" i="25"/>
  <c r="BR112" i="25" s="1"/>
  <c r="BR86" i="25"/>
  <c r="BR115" i="25" s="1"/>
  <c r="BR82" i="25"/>
  <c r="BR111" i="25" s="1"/>
  <c r="BR81" i="25"/>
  <c r="BR110" i="25" s="1"/>
  <c r="BR78" i="25"/>
  <c r="BR107" i="25" s="1"/>
  <c r="BR76" i="25"/>
  <c r="BR105" i="25" s="1"/>
  <c r="BV93" i="25"/>
  <c r="BV122" i="25" s="1"/>
  <c r="BV92" i="25"/>
  <c r="BV121" i="25" s="1"/>
  <c r="BV96" i="25"/>
  <c r="BV125" i="25" s="1"/>
  <c r="BV91" i="25"/>
  <c r="BV120" i="25" s="1"/>
  <c r="BV94" i="25"/>
  <c r="BV123" i="25" s="1"/>
  <c r="BV89" i="25"/>
  <c r="BV118" i="25" s="1"/>
  <c r="BV85" i="25"/>
  <c r="BV114" i="25" s="1"/>
  <c r="BV80" i="25"/>
  <c r="BV109" i="25" s="1"/>
  <c r="BV90" i="25"/>
  <c r="BV119" i="25" s="1"/>
  <c r="BV88" i="25"/>
  <c r="BV117" i="25" s="1"/>
  <c r="BV84" i="25"/>
  <c r="BV113" i="25" s="1"/>
  <c r="BV79" i="25"/>
  <c r="BV108" i="25" s="1"/>
  <c r="BV87" i="25"/>
  <c r="BV116" i="25" s="1"/>
  <c r="BV83" i="25"/>
  <c r="BV112" i="25" s="1"/>
  <c r="BV95" i="25"/>
  <c r="BV124" i="25" s="1"/>
  <c r="BV86" i="25"/>
  <c r="BV115" i="25" s="1"/>
  <c r="BV82" i="25"/>
  <c r="BV111" i="25" s="1"/>
  <c r="BV81" i="25"/>
  <c r="BV110" i="25" s="1"/>
  <c r="BV78" i="25"/>
  <c r="BV107" i="25" s="1"/>
  <c r="BV76" i="25"/>
  <c r="BV105" i="25" s="1"/>
  <c r="CO70" i="25"/>
  <c r="CS70" i="25"/>
  <c r="BQ72" i="25"/>
  <c r="BQ101" i="25" s="1"/>
  <c r="BU72" i="25"/>
  <c r="BU101" i="25" s="1"/>
  <c r="BS73" i="25"/>
  <c r="BS102" i="25" s="1"/>
  <c r="BW73" i="25"/>
  <c r="BW102" i="25" s="1"/>
  <c r="BQ74" i="25"/>
  <c r="BQ103" i="25" s="1"/>
  <c r="BU74" i="25"/>
  <c r="BU103" i="25" s="1"/>
  <c r="BW75" i="25"/>
  <c r="BW104" i="25" s="1"/>
  <c r="BQ76" i="25"/>
  <c r="BQ105" i="25" s="1"/>
  <c r="BW76" i="25"/>
  <c r="BW105" i="25" s="1"/>
  <c r="CR76" i="25"/>
  <c r="CR85" i="25" s="1"/>
  <c r="BU77" i="25"/>
  <c r="BU106" i="25" s="1"/>
  <c r="CQ77" i="25"/>
  <c r="CQ86" i="25" s="1"/>
  <c r="CU78" i="25"/>
  <c r="CU87" i="25" s="1"/>
  <c r="BU79" i="25"/>
  <c r="BU108" i="25" s="1"/>
  <c r="CN80" i="25"/>
  <c r="CN89" i="25" s="1"/>
  <c r="BS25" i="25"/>
  <c r="CA26" i="25"/>
  <c r="BS31" i="25"/>
  <c r="BS35" i="25"/>
  <c r="BS37" i="25"/>
  <c r="BS38" i="25"/>
  <c r="BS42" i="25"/>
  <c r="CQ101" i="25"/>
  <c r="CQ79" i="25"/>
  <c r="CQ88" i="25" s="1"/>
  <c r="CU101" i="25"/>
  <c r="CU79" i="25"/>
  <c r="CU88" i="25" s="1"/>
  <c r="CO102" i="25"/>
  <c r="CO80" i="25"/>
  <c r="CO89" i="25" s="1"/>
  <c r="CS102" i="25"/>
  <c r="CS80" i="25"/>
  <c r="CS89" i="25" s="1"/>
  <c r="CO66" i="25"/>
  <c r="CS66" i="25"/>
  <c r="CQ67" i="25"/>
  <c r="CU67" i="25"/>
  <c r="CO68" i="25"/>
  <c r="CS68" i="25"/>
  <c r="BS96" i="25"/>
  <c r="BS125" i="25" s="1"/>
  <c r="BS91" i="25"/>
  <c r="BS120" i="25" s="1"/>
  <c r="BS95" i="25"/>
  <c r="BS124" i="25" s="1"/>
  <c r="BS90" i="25"/>
  <c r="BS119" i="25" s="1"/>
  <c r="BS93" i="25"/>
  <c r="BS122" i="25" s="1"/>
  <c r="BS92" i="25"/>
  <c r="BS121" i="25" s="1"/>
  <c r="BS94" i="25"/>
  <c r="BS123" i="25" s="1"/>
  <c r="BS88" i="25"/>
  <c r="BS117" i="25" s="1"/>
  <c r="BS84" i="25"/>
  <c r="BS113" i="25" s="1"/>
  <c r="BS79" i="25"/>
  <c r="BS108" i="25" s="1"/>
  <c r="BS87" i="25"/>
  <c r="BS116" i="25" s="1"/>
  <c r="BS83" i="25"/>
  <c r="BS112" i="25" s="1"/>
  <c r="BS86" i="25"/>
  <c r="BS115" i="25" s="1"/>
  <c r="BS89" i="25"/>
  <c r="BS118" i="25" s="1"/>
  <c r="BS85" i="25"/>
  <c r="BS114" i="25" s="1"/>
  <c r="BS80" i="25"/>
  <c r="BS109" i="25" s="1"/>
  <c r="BW96" i="25"/>
  <c r="BW125" i="25" s="1"/>
  <c r="BW91" i="25"/>
  <c r="BW120" i="25" s="1"/>
  <c r="BW95" i="25"/>
  <c r="BW124" i="25" s="1"/>
  <c r="BW90" i="25"/>
  <c r="BW119" i="25" s="1"/>
  <c r="BW93" i="25"/>
  <c r="BW122" i="25" s="1"/>
  <c r="BW92" i="25"/>
  <c r="BW121" i="25" s="1"/>
  <c r="BW88" i="25"/>
  <c r="BW117" i="25" s="1"/>
  <c r="BW84" i="25"/>
  <c r="BW113" i="25" s="1"/>
  <c r="BW79" i="25"/>
  <c r="BW108" i="25" s="1"/>
  <c r="BW87" i="25"/>
  <c r="BW116" i="25" s="1"/>
  <c r="BW83" i="25"/>
  <c r="BW112" i="25" s="1"/>
  <c r="BW89" i="25"/>
  <c r="BW118" i="25" s="1"/>
  <c r="BW86" i="25"/>
  <c r="BW115" i="25" s="1"/>
  <c r="BW94" i="25"/>
  <c r="BW123" i="25" s="1"/>
  <c r="BW85" i="25"/>
  <c r="BW114" i="25" s="1"/>
  <c r="BW80" i="25"/>
  <c r="BW109" i="25" s="1"/>
  <c r="CQ69" i="25"/>
  <c r="CU69" i="25"/>
  <c r="CP70" i="25"/>
  <c r="CT70" i="25"/>
  <c r="CN71" i="25"/>
  <c r="CR71" i="25"/>
  <c r="BR72" i="25"/>
  <c r="BR101" i="25" s="1"/>
  <c r="BV72" i="25"/>
  <c r="BV101" i="25" s="1"/>
  <c r="BP73" i="25"/>
  <c r="BP102" i="25" s="1"/>
  <c r="BT73" i="25"/>
  <c r="BT102" i="25" s="1"/>
  <c r="BR74" i="25"/>
  <c r="BR103" i="25" s="1"/>
  <c r="BV74" i="25"/>
  <c r="BV103" i="25" s="1"/>
  <c r="BS76" i="25"/>
  <c r="BS105" i="25" s="1"/>
  <c r="CN76" i="25"/>
  <c r="CN85" i="25" s="1"/>
  <c r="CS76" i="25"/>
  <c r="CS85" i="25" s="1"/>
  <c r="BQ77" i="25"/>
  <c r="BQ106" i="25" s="1"/>
  <c r="BV77" i="25"/>
  <c r="BV106" i="25" s="1"/>
  <c r="CS77" i="25"/>
  <c r="CS86" i="25" s="1"/>
  <c r="BQ78" i="25"/>
  <c r="BQ107" i="25" s="1"/>
  <c r="CO78" i="25"/>
  <c r="CO87" i="25" s="1"/>
  <c r="CO79" i="25"/>
  <c r="CO88" i="25" s="1"/>
  <c r="CR80" i="25"/>
  <c r="CR89" i="25" s="1"/>
  <c r="BS81" i="25"/>
  <c r="BS110" i="25" s="1"/>
  <c r="BS26" i="25"/>
  <c r="BS27" i="25"/>
  <c r="BS29" i="25"/>
  <c r="BS32" i="25"/>
  <c r="BS39" i="25"/>
  <c r="BS43" i="25"/>
  <c r="BS45" i="25"/>
  <c r="CN99" i="25"/>
  <c r="CN77" i="25"/>
  <c r="CN86" i="25" s="1"/>
  <c r="CR99" i="25"/>
  <c r="CR77" i="25"/>
  <c r="CR86" i="25" s="1"/>
  <c r="CP100" i="25"/>
  <c r="CP78" i="25"/>
  <c r="CP87" i="25" s="1"/>
  <c r="CT100" i="25"/>
  <c r="CT78" i="25"/>
  <c r="CT87" i="25" s="1"/>
  <c r="CN101" i="25"/>
  <c r="CN79" i="25"/>
  <c r="CN88" i="25" s="1"/>
  <c r="CR101" i="25"/>
  <c r="CR79" i="25"/>
  <c r="CR88" i="25" s="1"/>
  <c r="CP102" i="25"/>
  <c r="CP80" i="25"/>
  <c r="CP89" i="25" s="1"/>
  <c r="CT102" i="25"/>
  <c r="CT80" i="25"/>
  <c r="CT89" i="25" s="1"/>
  <c r="CP66" i="25"/>
  <c r="CT66" i="25"/>
  <c r="CN67" i="25"/>
  <c r="CR67" i="25"/>
  <c r="CP68" i="25"/>
  <c r="CT68" i="25"/>
  <c r="BP95" i="25"/>
  <c r="BP124" i="25" s="1"/>
  <c r="BP90" i="25"/>
  <c r="BP119" i="25" s="1"/>
  <c r="BP94" i="25"/>
  <c r="BP123" i="25" s="1"/>
  <c r="BP89" i="25"/>
  <c r="BP118" i="25" s="1"/>
  <c r="BP96" i="25"/>
  <c r="BP125" i="25" s="1"/>
  <c r="BP91" i="25"/>
  <c r="BP120" i="25" s="1"/>
  <c r="BP93" i="25"/>
  <c r="BP122" i="25" s="1"/>
  <c r="BP92" i="25"/>
  <c r="BP121" i="25" s="1"/>
  <c r="BP87" i="25"/>
  <c r="BP116" i="25" s="1"/>
  <c r="BP83" i="25"/>
  <c r="BP112" i="25" s="1"/>
  <c r="BP86" i="25"/>
  <c r="BP115" i="25" s="1"/>
  <c r="BP82" i="25"/>
  <c r="BP111" i="25" s="1"/>
  <c r="BP81" i="25"/>
  <c r="BP110" i="25" s="1"/>
  <c r="BP78" i="25"/>
  <c r="BP107" i="25" s="1"/>
  <c r="BP85" i="25"/>
  <c r="BP114" i="25" s="1"/>
  <c r="BP88" i="25"/>
  <c r="BP117" i="25" s="1"/>
  <c r="BP84" i="25"/>
  <c r="BP113" i="25" s="1"/>
  <c r="BP79" i="25"/>
  <c r="BP108" i="25" s="1"/>
  <c r="BP77" i="25"/>
  <c r="BP106" i="25" s="1"/>
  <c r="BT95" i="25"/>
  <c r="BT124" i="25" s="1"/>
  <c r="BT90" i="25"/>
  <c r="BT119" i="25" s="1"/>
  <c r="BT94" i="25"/>
  <c r="BT123" i="25" s="1"/>
  <c r="BT89" i="25"/>
  <c r="BT118" i="25" s="1"/>
  <c r="BT96" i="25"/>
  <c r="BT125" i="25" s="1"/>
  <c r="BT91" i="25"/>
  <c r="BT120" i="25" s="1"/>
  <c r="BT87" i="25"/>
  <c r="BT116" i="25" s="1"/>
  <c r="BT83" i="25"/>
  <c r="BT112" i="25" s="1"/>
  <c r="BT86" i="25"/>
  <c r="BT115" i="25" s="1"/>
  <c r="BT82" i="25"/>
  <c r="BT111" i="25" s="1"/>
  <c r="BT81" i="25"/>
  <c r="BT110" i="25" s="1"/>
  <c r="BT78" i="25"/>
  <c r="BT107" i="25" s="1"/>
  <c r="BT85" i="25"/>
  <c r="BT114" i="25" s="1"/>
  <c r="BT93" i="25"/>
  <c r="BT122" i="25" s="1"/>
  <c r="BT92" i="25"/>
  <c r="BT121" i="25" s="1"/>
  <c r="BT88" i="25"/>
  <c r="BT117" i="25" s="1"/>
  <c r="BT84" i="25"/>
  <c r="BT113" i="25" s="1"/>
  <c r="BT79" i="25"/>
  <c r="BT108" i="25" s="1"/>
  <c r="BT77" i="25"/>
  <c r="BT106" i="25" s="1"/>
  <c r="CN69" i="25"/>
  <c r="CR69" i="25"/>
  <c r="CQ70" i="25"/>
  <c r="CU70" i="25"/>
  <c r="CO71" i="25"/>
  <c r="CS71" i="25"/>
  <c r="BS72" i="25"/>
  <c r="BS101" i="25" s="1"/>
  <c r="BW72" i="25"/>
  <c r="BW101" i="25" s="1"/>
  <c r="BQ73" i="25"/>
  <c r="BQ102" i="25" s="1"/>
  <c r="BU73" i="25"/>
  <c r="BU102" i="25" s="1"/>
  <c r="BS74" i="25"/>
  <c r="BS103" i="25" s="1"/>
  <c r="BW74" i="25"/>
  <c r="BW103" i="25" s="1"/>
  <c r="BT76" i="25"/>
  <c r="BT105" i="25" s="1"/>
  <c r="CO76" i="25"/>
  <c r="CO85" i="25" s="1"/>
  <c r="CU76" i="25"/>
  <c r="CU85" i="25" s="1"/>
  <c r="BR77" i="25"/>
  <c r="BR106" i="25" s="1"/>
  <c r="BW77" i="25"/>
  <c r="BW106" i="25" s="1"/>
  <c r="CU77" i="25"/>
  <c r="CU86" i="25" s="1"/>
  <c r="BS78" i="25"/>
  <c r="BS107" i="25" s="1"/>
  <c r="CQ78" i="25"/>
  <c r="CQ87" i="25" s="1"/>
  <c r="CS79" i="25"/>
  <c r="CS88" i="25" s="1"/>
  <c r="BP80" i="25"/>
  <c r="BP109" i="25" s="1"/>
  <c r="BW81" i="25"/>
  <c r="BW110" i="25" s="1"/>
  <c r="BS82" i="25"/>
  <c r="BS111" i="25" s="1"/>
  <c r="BS33" i="25"/>
  <c r="BS36" i="25"/>
  <c r="CP98" i="25"/>
  <c r="CP76" i="25"/>
  <c r="CP85" i="25" s="1"/>
  <c r="CT98" i="25"/>
  <c r="CT76" i="25"/>
  <c r="CT85" i="25" s="1"/>
  <c r="CQ102" i="25"/>
  <c r="CQ80" i="25"/>
  <c r="CQ89" i="25" s="1"/>
  <c r="CU102" i="25"/>
  <c r="CU80" i="25"/>
  <c r="CU89" i="25" s="1"/>
  <c r="CQ66" i="25"/>
  <c r="CU66" i="25"/>
  <c r="CO67" i="25"/>
  <c r="CS67" i="25"/>
  <c r="CQ68" i="25"/>
  <c r="CU68" i="25"/>
  <c r="BQ94" i="25"/>
  <c r="BQ123" i="25" s="1"/>
  <c r="BQ89" i="25"/>
  <c r="BQ118" i="25" s="1"/>
  <c r="BQ93" i="25"/>
  <c r="BQ122" i="25" s="1"/>
  <c r="BQ92" i="25"/>
  <c r="BQ121" i="25" s="1"/>
  <c r="BQ95" i="25"/>
  <c r="BQ124" i="25" s="1"/>
  <c r="BQ90" i="25"/>
  <c r="BQ119" i="25" s="1"/>
  <c r="BQ96" i="25"/>
  <c r="BQ125" i="25" s="1"/>
  <c r="BQ86" i="25"/>
  <c r="BQ115" i="25" s="1"/>
  <c r="BQ82" i="25"/>
  <c r="BQ111" i="25" s="1"/>
  <c r="BQ81" i="25"/>
  <c r="BQ110" i="25" s="1"/>
  <c r="BQ85" i="25"/>
  <c r="BQ114" i="25" s="1"/>
  <c r="BQ80" i="25"/>
  <c r="BQ109" i="25" s="1"/>
  <c r="BQ88" i="25"/>
  <c r="BQ117" i="25" s="1"/>
  <c r="BQ84" i="25"/>
  <c r="BQ113" i="25" s="1"/>
  <c r="BQ91" i="25"/>
  <c r="BQ120" i="25" s="1"/>
  <c r="BQ87" i="25"/>
  <c r="BQ116" i="25" s="1"/>
  <c r="BQ83" i="25"/>
  <c r="BQ112" i="25" s="1"/>
  <c r="BU94" i="25"/>
  <c r="BU123" i="25" s="1"/>
  <c r="BU89" i="25"/>
  <c r="BU118" i="25" s="1"/>
  <c r="BU93" i="25"/>
  <c r="BU122" i="25" s="1"/>
  <c r="BU92" i="25"/>
  <c r="BU121" i="25" s="1"/>
  <c r="BU95" i="25"/>
  <c r="BU124" i="25" s="1"/>
  <c r="BU90" i="25"/>
  <c r="BU119" i="25" s="1"/>
  <c r="BU86" i="25"/>
  <c r="BU115" i="25" s="1"/>
  <c r="BU82" i="25"/>
  <c r="BU111" i="25" s="1"/>
  <c r="BU81" i="25"/>
  <c r="BU110" i="25" s="1"/>
  <c r="BU85" i="25"/>
  <c r="BU114" i="25" s="1"/>
  <c r="BU80" i="25"/>
  <c r="BU109" i="25" s="1"/>
  <c r="BU91" i="25"/>
  <c r="BU120" i="25" s="1"/>
  <c r="BU88" i="25"/>
  <c r="BU117" i="25" s="1"/>
  <c r="BU84" i="25"/>
  <c r="BU113" i="25" s="1"/>
  <c r="BU96" i="25"/>
  <c r="BU125" i="25" s="1"/>
  <c r="BU87" i="25"/>
  <c r="BU116" i="25" s="1"/>
  <c r="BU83" i="25"/>
  <c r="BU112" i="25" s="1"/>
  <c r="CO69" i="25"/>
  <c r="CS69" i="25"/>
  <c r="CN70" i="25"/>
  <c r="CR70" i="25"/>
  <c r="CP71" i="25"/>
  <c r="CT71" i="25"/>
  <c r="BP72" i="25"/>
  <c r="BP101" i="25" s="1"/>
  <c r="BT72" i="25"/>
  <c r="BT101" i="25" s="1"/>
  <c r="BR73" i="25"/>
  <c r="BR102" i="25" s="1"/>
  <c r="BV73" i="25"/>
  <c r="BV102" i="25" s="1"/>
  <c r="BP74" i="25"/>
  <c r="BP103" i="25" s="1"/>
  <c r="BT74" i="25"/>
  <c r="BT103" i="25" s="1"/>
  <c r="BR75" i="25"/>
  <c r="BR104" i="25" s="1"/>
  <c r="BV75" i="25"/>
  <c r="BV104" i="25" s="1"/>
  <c r="BP76" i="25"/>
  <c r="BP105" i="25" s="1"/>
  <c r="BU76" i="25"/>
  <c r="BU105" i="25" s="1"/>
  <c r="CQ76" i="25"/>
  <c r="CQ85" i="25" s="1"/>
  <c r="BS77" i="25"/>
  <c r="BS106" i="25" s="1"/>
  <c r="CO77" i="25"/>
  <c r="CO86" i="25" s="1"/>
  <c r="BU78" i="25"/>
  <c r="BU107" i="25" s="1"/>
  <c r="CS78" i="25"/>
  <c r="CS87" i="25" s="1"/>
  <c r="BQ79" i="25"/>
  <c r="BQ108" i="25" s="1"/>
  <c r="BT80" i="25"/>
  <c r="BT109" i="25" s="1"/>
  <c r="BW82" i="25"/>
  <c r="BW111" i="25" s="1"/>
  <c r="AP256" i="29" l="1"/>
  <c r="AP255" i="29"/>
  <c r="AP254" i="29"/>
  <c r="AP253" i="29"/>
  <c r="AP252" i="29"/>
  <c r="AP251" i="29"/>
  <c r="AP250" i="29"/>
  <c r="AP249" i="29"/>
  <c r="AP248" i="29"/>
  <c r="AP247" i="29"/>
  <c r="AP246" i="29"/>
  <c r="AP245" i="29"/>
  <c r="AP244" i="29"/>
  <c r="AP243" i="29"/>
  <c r="AP242" i="29"/>
  <c r="AP241" i="29"/>
  <c r="AP240" i="29"/>
  <c r="AP239" i="29"/>
  <c r="AP238" i="29"/>
  <c r="AP237" i="29"/>
  <c r="AP236" i="29"/>
  <c r="AP235" i="29"/>
  <c r="AP234" i="29"/>
  <c r="AP233" i="29"/>
  <c r="AP232" i="29"/>
  <c r="AP231" i="29"/>
  <c r="AP230" i="29"/>
  <c r="AP229" i="29"/>
  <c r="AP228" i="29"/>
  <c r="AP227" i="29"/>
  <c r="AP226" i="29"/>
  <c r="AP225" i="29"/>
  <c r="AP224" i="29"/>
  <c r="AP223" i="29"/>
  <c r="AP222" i="29"/>
  <c r="AP221" i="29"/>
  <c r="AP220" i="29"/>
  <c r="AP219" i="29"/>
  <c r="AP218" i="29"/>
  <c r="AP217" i="29"/>
  <c r="AP216" i="29"/>
  <c r="AP215" i="29"/>
  <c r="AP214" i="29"/>
  <c r="AP213" i="29"/>
  <c r="AP212" i="29"/>
  <c r="AP211" i="29"/>
  <c r="AP210" i="29"/>
  <c r="AP209" i="29"/>
  <c r="AP208" i="29"/>
  <c r="AP207" i="29"/>
  <c r="AP206" i="29"/>
  <c r="AP205" i="29"/>
  <c r="AP204" i="29"/>
  <c r="AP203" i="29"/>
  <c r="AP202" i="29"/>
  <c r="AP201" i="29"/>
  <c r="AP200" i="29"/>
  <c r="AP199" i="29"/>
  <c r="AP198" i="29"/>
  <c r="AP197" i="29"/>
  <c r="AP196" i="29"/>
  <c r="AP195" i="29"/>
  <c r="AP194" i="29"/>
  <c r="AP193" i="29"/>
  <c r="AP192" i="29"/>
  <c r="AP191" i="29"/>
  <c r="AP190" i="29"/>
  <c r="AP189" i="29"/>
  <c r="AP188" i="29"/>
  <c r="AP187" i="29"/>
  <c r="AP186" i="29"/>
  <c r="AP185" i="29"/>
  <c r="AP184" i="29"/>
  <c r="AP183" i="29"/>
  <c r="AP182" i="29"/>
  <c r="AP181" i="29"/>
  <c r="AP180" i="29"/>
  <c r="AP179" i="29"/>
  <c r="AP178" i="29"/>
  <c r="AP177" i="29"/>
  <c r="AP176" i="29"/>
  <c r="AP175" i="29"/>
  <c r="AP174" i="29"/>
  <c r="AP173" i="29"/>
  <c r="AP172" i="29"/>
  <c r="AP171" i="29"/>
  <c r="AP170" i="29"/>
  <c r="AP169" i="29"/>
  <c r="AP168" i="29"/>
  <c r="AP167" i="29"/>
  <c r="AP166" i="29"/>
  <c r="AP165" i="29"/>
  <c r="AP164" i="29"/>
  <c r="AP163" i="29"/>
  <c r="AP162" i="29"/>
  <c r="AP161" i="29"/>
  <c r="AP160" i="29"/>
  <c r="AP159" i="29"/>
  <c r="AP158" i="29"/>
  <c r="AP157" i="29"/>
  <c r="AP156" i="29"/>
  <c r="AP155" i="29"/>
  <c r="AP154" i="29"/>
  <c r="AP153" i="29"/>
  <c r="AP152" i="29"/>
  <c r="AP151" i="29"/>
  <c r="AP150" i="29"/>
  <c r="AP149" i="29"/>
  <c r="AP148" i="29"/>
  <c r="AP142" i="29"/>
  <c r="AP141" i="29"/>
  <c r="AP140" i="29"/>
  <c r="AP139" i="29"/>
  <c r="AP138" i="29"/>
  <c r="AP137" i="29"/>
  <c r="AP136" i="29"/>
  <c r="AP135" i="29"/>
  <c r="AP134" i="29"/>
  <c r="AP133" i="29"/>
  <c r="AP132" i="29"/>
  <c r="AP131" i="29"/>
  <c r="AP130" i="29"/>
  <c r="AP129" i="29"/>
  <c r="AP128" i="29"/>
  <c r="AP127" i="29"/>
  <c r="AP126" i="29"/>
  <c r="AP125" i="29"/>
  <c r="AP124" i="29"/>
  <c r="AP123" i="29"/>
  <c r="AP122" i="29"/>
  <c r="AP121" i="29"/>
  <c r="AP120" i="29"/>
  <c r="AP119" i="29"/>
  <c r="AP118" i="29"/>
  <c r="AP117" i="29"/>
  <c r="AP116" i="29"/>
  <c r="AP115" i="29"/>
  <c r="AP114" i="29"/>
  <c r="AP113" i="29"/>
  <c r="AP112" i="29"/>
  <c r="AP111" i="29"/>
  <c r="AP110" i="29"/>
  <c r="AP109" i="29"/>
  <c r="AP108" i="29"/>
  <c r="AP107" i="29"/>
  <c r="AP106" i="29"/>
  <c r="AP105" i="29"/>
  <c r="AP104" i="29"/>
  <c r="AP103" i="29"/>
  <c r="AP102" i="29"/>
  <c r="AP147" i="29"/>
  <c r="AP146" i="29"/>
  <c r="AP145" i="29"/>
  <c r="AP144" i="29"/>
  <c r="AP143" i="29"/>
  <c r="AP101" i="29"/>
  <c r="AP100" i="29"/>
  <c r="AP99" i="29"/>
  <c r="AP98" i="29"/>
  <c r="AP97" i="29"/>
  <c r="AP96" i="29"/>
  <c r="AP95" i="29"/>
  <c r="AP94" i="29"/>
  <c r="AP93" i="29"/>
  <c r="AP92" i="29"/>
  <c r="AP91" i="29"/>
  <c r="AP90" i="29"/>
  <c r="AP89" i="29"/>
  <c r="AP88" i="29"/>
  <c r="AP87" i="29"/>
  <c r="AP86" i="29"/>
  <c r="AP85" i="29"/>
  <c r="AP84" i="29"/>
  <c r="AP83" i="29"/>
  <c r="AP82" i="29"/>
  <c r="AP81" i="29"/>
  <c r="AP80" i="29"/>
  <c r="AP79" i="29"/>
  <c r="AP78" i="29"/>
  <c r="AP77" i="29"/>
  <c r="AP76" i="29"/>
  <c r="AP75" i="29"/>
  <c r="AP74" i="29"/>
  <c r="AP73" i="29"/>
  <c r="AP72" i="29"/>
  <c r="AP71" i="29"/>
  <c r="AP70" i="29"/>
  <c r="AP69" i="29"/>
  <c r="AP68" i="29"/>
  <c r="AP67" i="29"/>
  <c r="AP66" i="29"/>
  <c r="AP65" i="29"/>
  <c r="AP64" i="29"/>
  <c r="AP63" i="29"/>
  <c r="AP62" i="29"/>
  <c r="AP61" i="29"/>
  <c r="AP60" i="29"/>
  <c r="AP59" i="29"/>
  <c r="AP58" i="29"/>
  <c r="AP57" i="29"/>
  <c r="AP56" i="29"/>
  <c r="AP55" i="29"/>
  <c r="AP54" i="29"/>
  <c r="AP53" i="29"/>
  <c r="AP52" i="29"/>
  <c r="AP51" i="29"/>
  <c r="AP50" i="29"/>
  <c r="AP49" i="29"/>
  <c r="AP48" i="29"/>
  <c r="AP47" i="29"/>
  <c r="AP46" i="29"/>
  <c r="AP45" i="29"/>
  <c r="AP44" i="29"/>
  <c r="AP43" i="29"/>
  <c r="AP42" i="29"/>
  <c r="AP41" i="29"/>
  <c r="AP40" i="29"/>
  <c r="AP39" i="29"/>
  <c r="AP38" i="29"/>
  <c r="AP37" i="29"/>
  <c r="AP36" i="29"/>
  <c r="AP35" i="29"/>
  <c r="AP34" i="29"/>
  <c r="AP33" i="29"/>
  <c r="AP32" i="29"/>
  <c r="AP31" i="29"/>
  <c r="AP30" i="29"/>
  <c r="AP29" i="29"/>
  <c r="AP28" i="29"/>
  <c r="AP27" i="29"/>
  <c r="AP26" i="29"/>
  <c r="AP25" i="29"/>
  <c r="AP24" i="29"/>
  <c r="AP23" i="29"/>
  <c r="AP22" i="29"/>
  <c r="AP21" i="29"/>
  <c r="AP20" i="29"/>
  <c r="AP19" i="29"/>
  <c r="AP18" i="29"/>
  <c r="AP17" i="29"/>
  <c r="AP16" i="29"/>
  <c r="K256" i="29"/>
  <c r="K255" i="29"/>
  <c r="K254" i="29"/>
  <c r="K253" i="29"/>
  <c r="K252" i="29"/>
  <c r="K251" i="29"/>
  <c r="K250" i="29"/>
  <c r="K249" i="29"/>
  <c r="K248" i="29"/>
  <c r="K247" i="29"/>
  <c r="K246" i="29"/>
  <c r="K245" i="29"/>
  <c r="K244" i="29"/>
  <c r="K243" i="29"/>
  <c r="K242" i="29"/>
  <c r="K241" i="29"/>
  <c r="K240" i="29"/>
  <c r="K239" i="29"/>
  <c r="K238" i="29"/>
  <c r="K237" i="29"/>
  <c r="K236" i="29"/>
  <c r="K235" i="29"/>
  <c r="K234" i="29"/>
  <c r="K233" i="29"/>
  <c r="K232" i="29"/>
  <c r="K231" i="29"/>
  <c r="K230" i="29"/>
  <c r="K229" i="29"/>
  <c r="K228" i="29"/>
  <c r="K227" i="29"/>
  <c r="K226" i="29"/>
  <c r="K225" i="29"/>
  <c r="K224" i="29"/>
  <c r="K223" i="29"/>
  <c r="K222" i="29"/>
  <c r="K221" i="29"/>
  <c r="K220" i="29"/>
  <c r="K219" i="29"/>
  <c r="K218" i="29"/>
  <c r="K217" i="29"/>
  <c r="K216" i="29"/>
  <c r="K16" i="29"/>
  <c r="K17" i="29"/>
  <c r="K215" i="29"/>
  <c r="K214" i="29"/>
  <c r="K213" i="29"/>
  <c r="K212" i="29"/>
  <c r="K211" i="29"/>
  <c r="K210" i="29"/>
  <c r="K209" i="29"/>
  <c r="K208" i="29"/>
  <c r="K207" i="29"/>
  <c r="K206" i="29"/>
  <c r="K205" i="29"/>
  <c r="K204" i="29"/>
  <c r="K203" i="29"/>
  <c r="K202" i="29"/>
  <c r="K201" i="29"/>
  <c r="K200" i="29"/>
  <c r="K199" i="29"/>
  <c r="K198" i="29"/>
  <c r="K197" i="29"/>
  <c r="K196" i="29"/>
  <c r="K195" i="29"/>
  <c r="K194" i="29"/>
  <c r="K193" i="29"/>
  <c r="K192" i="29"/>
  <c r="K191" i="29"/>
  <c r="K190" i="29"/>
  <c r="K189" i="29"/>
  <c r="K188" i="29"/>
  <c r="K184" i="29"/>
  <c r="K183" i="29"/>
  <c r="K182" i="29"/>
  <c r="K181" i="29"/>
  <c r="K180" i="29"/>
  <c r="K179" i="29"/>
  <c r="K178" i="29"/>
  <c r="K177" i="29"/>
  <c r="K176" i="29"/>
  <c r="K175" i="29"/>
  <c r="K174" i="29"/>
  <c r="K173" i="29"/>
  <c r="K172" i="29"/>
  <c r="K171" i="29"/>
  <c r="K170" i="29"/>
  <c r="K169" i="29"/>
  <c r="K168" i="29"/>
  <c r="K167" i="29"/>
  <c r="K166" i="29"/>
  <c r="K165" i="29"/>
  <c r="K164" i="29"/>
  <c r="K163" i="29"/>
  <c r="K162" i="29"/>
  <c r="K161" i="29"/>
  <c r="K160" i="29"/>
  <c r="K159" i="29"/>
  <c r="K158" i="29"/>
  <c r="K157" i="29"/>
  <c r="K156" i="29"/>
  <c r="K155" i="29"/>
  <c r="K154" i="29"/>
  <c r="K153" i="29"/>
  <c r="K152" i="29"/>
  <c r="K151" i="29"/>
  <c r="K150" i="29"/>
  <c r="K187" i="29"/>
  <c r="K186" i="29"/>
  <c r="K185" i="29"/>
  <c r="K149" i="29"/>
  <c r="K147" i="29"/>
  <c r="K146" i="29"/>
  <c r="K145" i="29"/>
  <c r="K144" i="29"/>
  <c r="K148" i="29"/>
  <c r="K143" i="29"/>
  <c r="K142" i="29"/>
  <c r="K141" i="29"/>
  <c r="K140" i="29"/>
  <c r="K139" i="29"/>
  <c r="K138" i="29"/>
  <c r="K137" i="29"/>
  <c r="K136" i="29"/>
  <c r="K135" i="29"/>
  <c r="K134" i="29"/>
  <c r="K133" i="29"/>
  <c r="K132" i="29"/>
  <c r="K131" i="29"/>
  <c r="K130" i="29"/>
  <c r="K129" i="29"/>
  <c r="K128" i="29"/>
  <c r="K127" i="29"/>
  <c r="K126" i="29"/>
  <c r="K125" i="29"/>
  <c r="K124" i="29"/>
  <c r="K123" i="29"/>
  <c r="K122" i="29"/>
  <c r="K121" i="29"/>
  <c r="K120" i="29"/>
  <c r="K119" i="29"/>
  <c r="K118" i="29"/>
  <c r="K117" i="29"/>
  <c r="K116" i="29"/>
  <c r="K115" i="29"/>
  <c r="K114" i="29"/>
  <c r="K113" i="29"/>
  <c r="K112" i="29"/>
  <c r="K111" i="29"/>
  <c r="K110" i="29"/>
  <c r="K109" i="29"/>
  <c r="K108" i="29"/>
  <c r="K107" i="29"/>
  <c r="K106" i="29"/>
  <c r="K105" i="29"/>
  <c r="K104" i="29"/>
  <c r="K103" i="29"/>
  <c r="K102" i="29"/>
  <c r="K101" i="29"/>
  <c r="K100" i="29"/>
  <c r="K99" i="29"/>
  <c r="K98" i="29"/>
  <c r="K97" i="29"/>
  <c r="K96" i="29"/>
  <c r="K95" i="29"/>
  <c r="K94" i="29"/>
  <c r="K93" i="29"/>
  <c r="K92" i="29"/>
  <c r="K91" i="29"/>
  <c r="K90" i="29"/>
  <c r="K89" i="29"/>
  <c r="K88" i="29"/>
  <c r="K87" i="29"/>
  <c r="K86" i="29"/>
  <c r="K85" i="29"/>
  <c r="K84" i="29"/>
  <c r="K83" i="29"/>
  <c r="K82" i="29"/>
  <c r="K81" i="29"/>
  <c r="K80" i="29"/>
  <c r="K79" i="29"/>
  <c r="K78" i="29"/>
  <c r="K77" i="29"/>
  <c r="K76" i="29"/>
  <c r="K75" i="29"/>
  <c r="K74" i="29"/>
  <c r="K73" i="29"/>
  <c r="K72" i="29"/>
  <c r="K71" i="29"/>
  <c r="K70" i="29"/>
  <c r="K69" i="29"/>
  <c r="K68" i="29"/>
  <c r="K67" i="29"/>
  <c r="K66" i="29"/>
  <c r="K65" i="29"/>
  <c r="K64" i="29"/>
  <c r="K63" i="29"/>
  <c r="K62" i="29"/>
  <c r="K61" i="29"/>
  <c r="K60" i="29"/>
  <c r="K59" i="29"/>
  <c r="K58" i="29"/>
  <c r="K57" i="29"/>
  <c r="K56" i="29"/>
  <c r="K55" i="29"/>
  <c r="K54" i="29"/>
  <c r="K53" i="29"/>
  <c r="K52" i="29"/>
  <c r="K51" i="29"/>
  <c r="K50" i="29"/>
  <c r="K49" i="29"/>
  <c r="K48" i="29"/>
  <c r="K47" i="29"/>
  <c r="K46" i="29"/>
  <c r="K45" i="29"/>
  <c r="K44" i="29"/>
  <c r="K43" i="29"/>
  <c r="K42" i="29"/>
  <c r="K41" i="29"/>
  <c r="K40" i="29"/>
  <c r="K39" i="29"/>
  <c r="K38" i="29"/>
  <c r="K37" i="29"/>
  <c r="K36" i="29"/>
  <c r="K35" i="29"/>
  <c r="K34" i="29"/>
  <c r="K33" i="29"/>
  <c r="K32" i="29"/>
  <c r="K31" i="29"/>
  <c r="K30" i="29"/>
  <c r="K29" i="29"/>
  <c r="K28" i="29"/>
  <c r="K27" i="29"/>
  <c r="K26" i="29"/>
  <c r="K25" i="29"/>
  <c r="K24" i="29"/>
  <c r="K23" i="29"/>
  <c r="K22" i="29"/>
  <c r="K21" i="29"/>
  <c r="K20" i="29"/>
  <c r="K19" i="29"/>
  <c r="K18" i="29"/>
  <c r="J256" i="29"/>
  <c r="J255" i="29"/>
  <c r="J254" i="29"/>
  <c r="J253" i="29"/>
  <c r="J252" i="29"/>
  <c r="J251" i="29"/>
  <c r="J250" i="29"/>
  <c r="J249" i="29"/>
  <c r="J248" i="29"/>
  <c r="J247" i="29"/>
  <c r="J246" i="29"/>
  <c r="J245" i="29"/>
  <c r="J244" i="29"/>
  <c r="J243" i="29"/>
  <c r="J242" i="29"/>
  <c r="J241" i="29"/>
  <c r="J240" i="29"/>
  <c r="J239" i="29"/>
  <c r="J238" i="29"/>
  <c r="J237" i="29"/>
  <c r="J236" i="29"/>
  <c r="J235" i="29"/>
  <c r="J234" i="29"/>
  <c r="J233" i="29"/>
  <c r="J232" i="29"/>
  <c r="J231" i="29"/>
  <c r="J230" i="29"/>
  <c r="J229" i="29"/>
  <c r="J228" i="29"/>
  <c r="J227" i="29"/>
  <c r="J226" i="29"/>
  <c r="J225" i="29"/>
  <c r="J224" i="29"/>
  <c r="J223" i="29"/>
  <c r="J222" i="29"/>
  <c r="J16" i="29"/>
  <c r="J17" i="29"/>
  <c r="J221" i="29"/>
  <c r="J220" i="29"/>
  <c r="J219" i="29"/>
  <c r="J218" i="29"/>
  <c r="J217" i="29"/>
  <c r="J216" i="29"/>
  <c r="J215" i="29"/>
  <c r="J214" i="29"/>
  <c r="J213" i="29"/>
  <c r="J212" i="29"/>
  <c r="J211" i="29"/>
  <c r="J210" i="29"/>
  <c r="J209" i="29"/>
  <c r="J208" i="29"/>
  <c r="J207" i="29"/>
  <c r="J206" i="29"/>
  <c r="J205" i="29"/>
  <c r="J204" i="29"/>
  <c r="J203" i="29"/>
  <c r="J202" i="29"/>
  <c r="J201" i="29"/>
  <c r="J200" i="29"/>
  <c r="J199" i="29"/>
  <c r="J198" i="29"/>
  <c r="J197" i="29"/>
  <c r="J196" i="29"/>
  <c r="J195" i="29"/>
  <c r="J194" i="29"/>
  <c r="J193" i="29"/>
  <c r="J192" i="29"/>
  <c r="J191" i="29"/>
  <c r="J190" i="29"/>
  <c r="J189" i="29"/>
  <c r="J188" i="29"/>
  <c r="J187" i="29"/>
  <c r="J186" i="29"/>
  <c r="J185" i="29"/>
  <c r="J184" i="29"/>
  <c r="J183" i="29"/>
  <c r="J182" i="29"/>
  <c r="J181" i="29"/>
  <c r="J180" i="29"/>
  <c r="J179" i="29"/>
  <c r="J178" i="29"/>
  <c r="J177" i="29"/>
  <c r="J176" i="29"/>
  <c r="J175" i="29"/>
  <c r="J174" i="29"/>
  <c r="J173" i="29"/>
  <c r="J172" i="29"/>
  <c r="J171" i="29"/>
  <c r="J170" i="29"/>
  <c r="J169" i="29"/>
  <c r="J168" i="29"/>
  <c r="J167" i="29"/>
  <c r="J166" i="29"/>
  <c r="J165" i="29"/>
  <c r="J164" i="29"/>
  <c r="J163" i="29"/>
  <c r="J162" i="29"/>
  <c r="J161" i="29"/>
  <c r="J160" i="29"/>
  <c r="J159" i="29"/>
  <c r="J158" i="29"/>
  <c r="J157" i="29"/>
  <c r="J156" i="29"/>
  <c r="J155" i="29"/>
  <c r="J154" i="29"/>
  <c r="J153" i="29"/>
  <c r="J152" i="29"/>
  <c r="J151" i="29"/>
  <c r="J150" i="29"/>
  <c r="J149" i="29"/>
  <c r="J148" i="29"/>
  <c r="J147" i="29"/>
  <c r="J146" i="29"/>
  <c r="J145" i="29"/>
  <c r="J144" i="29"/>
  <c r="J143" i="29"/>
  <c r="J142" i="29"/>
  <c r="J141" i="29"/>
  <c r="J140" i="29"/>
  <c r="J139" i="29"/>
  <c r="J138" i="29"/>
  <c r="J137" i="29"/>
  <c r="J136" i="29"/>
  <c r="J135" i="29"/>
  <c r="J134" i="29"/>
  <c r="J133" i="29"/>
  <c r="J132" i="29"/>
  <c r="J131" i="29"/>
  <c r="J130" i="29"/>
  <c r="J129" i="29"/>
  <c r="J128" i="29"/>
  <c r="J127" i="29"/>
  <c r="J126" i="29"/>
  <c r="J125" i="29"/>
  <c r="J124" i="29"/>
  <c r="J123" i="29"/>
  <c r="J122" i="29"/>
  <c r="J121" i="29"/>
  <c r="J120" i="29"/>
  <c r="J119" i="29"/>
  <c r="J118" i="29"/>
  <c r="J117" i="29"/>
  <c r="J116" i="29"/>
  <c r="J115" i="29"/>
  <c r="J114" i="29"/>
  <c r="J113" i="29"/>
  <c r="J112" i="29"/>
  <c r="J111" i="29"/>
  <c r="J110" i="29"/>
  <c r="J109" i="29"/>
  <c r="J108" i="29"/>
  <c r="J107" i="29"/>
  <c r="J106" i="29"/>
  <c r="J105" i="29"/>
  <c r="J104" i="29"/>
  <c r="J103" i="29"/>
  <c r="J102" i="29"/>
  <c r="J101" i="29"/>
  <c r="J100" i="29"/>
  <c r="J99" i="29"/>
  <c r="J98" i="29"/>
  <c r="J97" i="29"/>
  <c r="J96" i="29"/>
  <c r="J95" i="29"/>
  <c r="J94" i="29"/>
  <c r="J93" i="29"/>
  <c r="J92" i="29"/>
  <c r="J91" i="29"/>
  <c r="J90" i="29"/>
  <c r="J89" i="29"/>
  <c r="J88" i="29"/>
  <c r="J87" i="29"/>
  <c r="J86" i="29"/>
  <c r="J85" i="29"/>
  <c r="J84" i="29"/>
  <c r="J83" i="29"/>
  <c r="J82" i="29"/>
  <c r="J81" i="29"/>
  <c r="J80" i="29"/>
  <c r="J79" i="29"/>
  <c r="J78" i="29"/>
  <c r="J77" i="29"/>
  <c r="J76" i="29"/>
  <c r="J75" i="29"/>
  <c r="J74" i="29"/>
  <c r="J73" i="29"/>
  <c r="J72" i="29"/>
  <c r="J71" i="29"/>
  <c r="J70" i="29"/>
  <c r="J69" i="29"/>
  <c r="J68" i="29"/>
  <c r="J67" i="29"/>
  <c r="J66" i="29"/>
  <c r="J65" i="29"/>
  <c r="J64" i="29"/>
  <c r="J63" i="29"/>
  <c r="J62" i="29"/>
  <c r="J61" i="29"/>
  <c r="J60" i="29"/>
  <c r="J59" i="29"/>
  <c r="J58" i="29"/>
  <c r="J57" i="29"/>
  <c r="J56" i="29"/>
  <c r="J55" i="29"/>
  <c r="J54" i="29"/>
  <c r="J53" i="29"/>
  <c r="J52" i="29"/>
  <c r="J51" i="29"/>
  <c r="J50" i="29"/>
  <c r="J49" i="29"/>
  <c r="J48" i="29"/>
  <c r="J47" i="29"/>
  <c r="J46" i="29"/>
  <c r="J45" i="29"/>
  <c r="J44" i="29"/>
  <c r="J43" i="29"/>
  <c r="J42" i="29"/>
  <c r="J41" i="29"/>
  <c r="J40" i="29"/>
  <c r="J39" i="29"/>
  <c r="J38" i="29"/>
  <c r="J37" i="29"/>
  <c r="J36" i="29"/>
  <c r="J35" i="29"/>
  <c r="J34" i="29"/>
  <c r="J33" i="29"/>
  <c r="J32" i="29"/>
  <c r="J31" i="29"/>
  <c r="J30" i="29"/>
  <c r="J29" i="29"/>
  <c r="J28" i="29"/>
  <c r="J27" i="29"/>
  <c r="J26" i="29"/>
  <c r="J25" i="29"/>
  <c r="J24" i="29"/>
  <c r="J23" i="29"/>
  <c r="J22" i="29"/>
  <c r="J21" i="29"/>
  <c r="J20" i="29"/>
  <c r="J19" i="29"/>
  <c r="J18" i="29"/>
  <c r="H16" i="29"/>
  <c r="H17" i="29"/>
  <c r="H256" i="29"/>
  <c r="H255" i="29"/>
  <c r="H254" i="29"/>
  <c r="H253" i="29"/>
  <c r="H252" i="29"/>
  <c r="H251" i="29"/>
  <c r="H250" i="29"/>
  <c r="H249" i="29"/>
  <c r="H248" i="29"/>
  <c r="H247" i="29"/>
  <c r="H246" i="29"/>
  <c r="H245" i="29"/>
  <c r="H244" i="29"/>
  <c r="H243" i="29"/>
  <c r="H242" i="29"/>
  <c r="H241" i="29"/>
  <c r="H240" i="29"/>
  <c r="H239" i="29"/>
  <c r="H238" i="29"/>
  <c r="H237" i="29"/>
  <c r="H236" i="29"/>
  <c r="H235" i="29"/>
  <c r="H234" i="29"/>
  <c r="H233" i="29"/>
  <c r="H232" i="29"/>
  <c r="H231" i="29"/>
  <c r="H230" i="29"/>
  <c r="H229" i="29"/>
  <c r="H228" i="29"/>
  <c r="H227" i="29"/>
  <c r="H226" i="29"/>
  <c r="H225" i="29"/>
  <c r="H224" i="29"/>
  <c r="H223" i="29"/>
  <c r="H222" i="29"/>
  <c r="H221" i="29"/>
  <c r="H220" i="29"/>
  <c r="H219" i="29"/>
  <c r="H218" i="29"/>
  <c r="H217" i="29"/>
  <c r="H216" i="29"/>
  <c r="H215" i="29"/>
  <c r="H214" i="29"/>
  <c r="H213" i="29"/>
  <c r="H212" i="29"/>
  <c r="H211" i="29"/>
  <c r="H210" i="29"/>
  <c r="H209" i="29"/>
  <c r="H208" i="29"/>
  <c r="H207" i="29"/>
  <c r="H206" i="29"/>
  <c r="H205" i="29"/>
  <c r="H204" i="29"/>
  <c r="H203" i="29"/>
  <c r="H202" i="29"/>
  <c r="H201" i="29"/>
  <c r="H200" i="29"/>
  <c r="H199" i="29"/>
  <c r="H198" i="29"/>
  <c r="H197" i="29"/>
  <c r="H196" i="29"/>
  <c r="H195" i="29"/>
  <c r="H194" i="29"/>
  <c r="H193" i="29"/>
  <c r="H192" i="29"/>
  <c r="H191" i="29"/>
  <c r="H190" i="29"/>
  <c r="H189" i="29"/>
  <c r="H188" i="29"/>
  <c r="H187" i="29"/>
  <c r="H186" i="29"/>
  <c r="H185" i="29"/>
  <c r="H184" i="29"/>
  <c r="H183" i="29"/>
  <c r="H182" i="29"/>
  <c r="H181" i="29"/>
  <c r="H180" i="29"/>
  <c r="H179" i="29"/>
  <c r="H178" i="29"/>
  <c r="H177" i="29"/>
  <c r="H176" i="29"/>
  <c r="H175" i="29"/>
  <c r="H174" i="29"/>
  <c r="H173" i="29"/>
  <c r="H172" i="29"/>
  <c r="H171" i="29"/>
  <c r="H170" i="29"/>
  <c r="H169" i="29"/>
  <c r="H168" i="29"/>
  <c r="H167" i="29"/>
  <c r="H166" i="29"/>
  <c r="H165" i="29"/>
  <c r="H164" i="29"/>
  <c r="H163" i="29"/>
  <c r="H162" i="29"/>
  <c r="H161" i="29"/>
  <c r="H160" i="29"/>
  <c r="H159" i="29"/>
  <c r="H158" i="29"/>
  <c r="H157" i="29"/>
  <c r="H156" i="29"/>
  <c r="H155" i="29"/>
  <c r="H154" i="29"/>
  <c r="H153" i="29"/>
  <c r="H152" i="29"/>
  <c r="H151" i="29"/>
  <c r="H150" i="29"/>
  <c r="H149" i="29"/>
  <c r="H148" i="29"/>
  <c r="H147" i="29"/>
  <c r="H146" i="29"/>
  <c r="H145" i="29"/>
  <c r="H144" i="29"/>
  <c r="H143" i="29"/>
  <c r="H142" i="29"/>
  <c r="H141" i="29"/>
  <c r="H140" i="29"/>
  <c r="H139" i="29"/>
  <c r="H138" i="29"/>
  <c r="H137" i="29"/>
  <c r="H136" i="29"/>
  <c r="H135" i="29"/>
  <c r="H134" i="29"/>
  <c r="H133" i="29"/>
  <c r="H132" i="29"/>
  <c r="H131" i="29"/>
  <c r="H130" i="29"/>
  <c r="H129" i="29"/>
  <c r="H128" i="29"/>
  <c r="H127" i="29"/>
  <c r="H126" i="29"/>
  <c r="H125" i="29"/>
  <c r="H124" i="29"/>
  <c r="H123" i="29"/>
  <c r="H122" i="29"/>
  <c r="H121" i="29"/>
  <c r="H120" i="29"/>
  <c r="H119" i="29"/>
  <c r="H118" i="29"/>
  <c r="H117" i="29"/>
  <c r="H116" i="29"/>
  <c r="H115" i="29"/>
  <c r="H114" i="29"/>
  <c r="H113" i="29"/>
  <c r="H112" i="29"/>
  <c r="H111" i="29"/>
  <c r="H110" i="29"/>
  <c r="H109" i="29"/>
  <c r="H108" i="29"/>
  <c r="H107" i="29"/>
  <c r="H106" i="29"/>
  <c r="H105" i="29"/>
  <c r="H104" i="29"/>
  <c r="H103" i="29"/>
  <c r="H101" i="29"/>
  <c r="H100" i="29"/>
  <c r="H99" i="29"/>
  <c r="H98" i="29"/>
  <c r="H97" i="29"/>
  <c r="H96" i="29"/>
  <c r="H95" i="29"/>
  <c r="H94" i="29"/>
  <c r="H93" i="29"/>
  <c r="H92" i="29"/>
  <c r="H91" i="29"/>
  <c r="H90" i="29"/>
  <c r="H89" i="29"/>
  <c r="H88" i="29"/>
  <c r="H87" i="29"/>
  <c r="H86" i="29"/>
  <c r="H85" i="29"/>
  <c r="H84" i="29"/>
  <c r="H83" i="29"/>
  <c r="H82" i="29"/>
  <c r="H81" i="29"/>
  <c r="H80" i="29"/>
  <c r="H79" i="29"/>
  <c r="H78" i="29"/>
  <c r="H77" i="29"/>
  <c r="H76" i="29"/>
  <c r="H75" i="29"/>
  <c r="H74" i="29"/>
  <c r="H73" i="29"/>
  <c r="H72" i="29"/>
  <c r="H71" i="29"/>
  <c r="D69" i="12" s="1"/>
  <c r="H70" i="29"/>
  <c r="H69" i="29"/>
  <c r="H68" i="29"/>
  <c r="H67" i="29"/>
  <c r="H66" i="29"/>
  <c r="H65" i="29"/>
  <c r="H64" i="29"/>
  <c r="H63" i="29"/>
  <c r="H62" i="29"/>
  <c r="H61" i="29"/>
  <c r="H60" i="29"/>
  <c r="H59" i="29"/>
  <c r="H58" i="29"/>
  <c r="H57" i="29"/>
  <c r="H56" i="29"/>
  <c r="H55" i="29"/>
  <c r="H54" i="29"/>
  <c r="H53" i="29"/>
  <c r="H52" i="29"/>
  <c r="H51" i="29"/>
  <c r="H50" i="29"/>
  <c r="H49" i="29"/>
  <c r="H48" i="29"/>
  <c r="H47" i="29"/>
  <c r="H46" i="29"/>
  <c r="H45" i="29"/>
  <c r="H44" i="29"/>
  <c r="H43" i="29"/>
  <c r="H42" i="29"/>
  <c r="H41" i="29"/>
  <c r="H40" i="29"/>
  <c r="H39" i="29"/>
  <c r="H38" i="29"/>
  <c r="H37" i="29"/>
  <c r="H36" i="29"/>
  <c r="H35" i="29"/>
  <c r="H34" i="29"/>
  <c r="H33" i="29"/>
  <c r="H32" i="29"/>
  <c r="H31" i="29"/>
  <c r="H30" i="29"/>
  <c r="H29" i="29"/>
  <c r="H28" i="29"/>
  <c r="H27" i="29"/>
  <c r="H26" i="29"/>
  <c r="H25" i="29"/>
  <c r="H24" i="29"/>
  <c r="H23" i="29"/>
  <c r="H102" i="29"/>
  <c r="H22" i="29"/>
  <c r="H20" i="29"/>
  <c r="H18" i="29"/>
  <c r="H21" i="29"/>
  <c r="H19" i="29"/>
  <c r="AO256" i="29"/>
  <c r="AO255" i="29"/>
  <c r="AO254" i="29"/>
  <c r="AO253" i="29"/>
  <c r="AO252" i="29"/>
  <c r="AO251" i="29"/>
  <c r="AO250" i="29"/>
  <c r="AO249" i="29"/>
  <c r="AO248" i="29"/>
  <c r="AO247" i="29"/>
  <c r="AO246" i="29"/>
  <c r="AO245" i="29"/>
  <c r="AO244" i="29"/>
  <c r="AO243" i="29"/>
  <c r="AO242" i="29"/>
  <c r="AO241" i="29"/>
  <c r="AO240" i="29"/>
  <c r="AO239" i="29"/>
  <c r="AO238" i="29"/>
  <c r="AO237" i="29"/>
  <c r="AO236" i="29"/>
  <c r="AO235" i="29"/>
  <c r="AO234" i="29"/>
  <c r="AO233" i="29"/>
  <c r="AO232" i="29"/>
  <c r="AO231" i="29"/>
  <c r="AO230" i="29"/>
  <c r="AO229" i="29"/>
  <c r="AO228" i="29"/>
  <c r="AO227" i="29"/>
  <c r="AO226" i="29"/>
  <c r="AO225" i="29"/>
  <c r="AO224" i="29"/>
  <c r="AO223" i="29"/>
  <c r="AO222" i="29"/>
  <c r="AO214" i="29"/>
  <c r="AO213" i="29"/>
  <c r="AO212" i="29"/>
  <c r="AO211" i="29"/>
  <c r="AO210" i="29"/>
  <c r="AO209" i="29"/>
  <c r="AO208" i="29"/>
  <c r="AO207" i="29"/>
  <c r="AO206" i="29"/>
  <c r="AO205" i="29"/>
  <c r="AO204" i="29"/>
  <c r="AO203" i="29"/>
  <c r="AO202" i="29"/>
  <c r="AO201" i="29"/>
  <c r="AO200" i="29"/>
  <c r="AO199" i="29"/>
  <c r="AO198" i="29"/>
  <c r="AO197" i="29"/>
  <c r="AO196" i="29"/>
  <c r="AO195" i="29"/>
  <c r="AO194" i="29"/>
  <c r="AO193" i="29"/>
  <c r="AO192" i="29"/>
  <c r="AO191" i="29"/>
  <c r="AO190" i="29"/>
  <c r="AO189" i="29"/>
  <c r="AO188" i="29"/>
  <c r="AO187" i="29"/>
  <c r="AO186" i="29"/>
  <c r="AO185" i="29"/>
  <c r="AO221" i="29"/>
  <c r="AO220" i="29"/>
  <c r="AO219" i="29"/>
  <c r="AO218" i="29"/>
  <c r="AO217" i="29"/>
  <c r="AO216" i="29"/>
  <c r="AO215" i="29"/>
  <c r="AO184" i="29"/>
  <c r="AO183" i="29"/>
  <c r="AO182" i="29"/>
  <c r="AO181" i="29"/>
  <c r="AO180" i="29"/>
  <c r="AO179" i="29"/>
  <c r="AO178" i="29"/>
  <c r="AO177" i="29"/>
  <c r="AO176" i="29"/>
  <c r="AO175" i="29"/>
  <c r="AO174" i="29"/>
  <c r="AO173" i="29"/>
  <c r="AO172" i="29"/>
  <c r="AO171" i="29"/>
  <c r="AO170" i="29"/>
  <c r="AO169" i="29"/>
  <c r="AO168" i="29"/>
  <c r="AO167" i="29"/>
  <c r="AO166" i="29"/>
  <c r="AO165" i="29"/>
  <c r="AO164" i="29"/>
  <c r="AO163" i="29"/>
  <c r="AO162" i="29"/>
  <c r="AO161" i="29"/>
  <c r="AO160" i="29"/>
  <c r="AO159" i="29"/>
  <c r="AO158" i="29"/>
  <c r="AO157" i="29"/>
  <c r="AO156" i="29"/>
  <c r="AO155" i="29"/>
  <c r="AO154" i="29"/>
  <c r="AO153" i="29"/>
  <c r="AO152" i="29"/>
  <c r="AO151" i="29"/>
  <c r="AO150" i="29"/>
  <c r="AO149" i="29"/>
  <c r="AO148" i="29"/>
  <c r="AO147" i="29"/>
  <c r="AO146" i="29"/>
  <c r="AO145" i="29"/>
  <c r="AO144" i="29"/>
  <c r="AO143" i="29"/>
  <c r="AO142" i="29"/>
  <c r="AO141" i="29"/>
  <c r="AO140" i="29"/>
  <c r="AO139" i="29"/>
  <c r="AO138" i="29"/>
  <c r="AO137" i="29"/>
  <c r="AO136" i="29"/>
  <c r="AO135" i="29"/>
  <c r="AO134" i="29"/>
  <c r="AO133" i="29"/>
  <c r="AO132" i="29"/>
  <c r="AO131" i="29"/>
  <c r="AO130" i="29"/>
  <c r="AO129" i="29"/>
  <c r="AO128" i="29"/>
  <c r="AO127" i="29"/>
  <c r="AO126" i="29"/>
  <c r="AO125" i="29"/>
  <c r="AO124" i="29"/>
  <c r="AO123" i="29"/>
  <c r="AO122" i="29"/>
  <c r="AO121" i="29"/>
  <c r="AO120" i="29"/>
  <c r="AO119" i="29"/>
  <c r="AO118" i="29"/>
  <c r="AO117" i="29"/>
  <c r="AO116" i="29"/>
  <c r="AO115" i="29"/>
  <c r="AO114" i="29"/>
  <c r="AO113" i="29"/>
  <c r="AO112" i="29"/>
  <c r="AO111" i="29"/>
  <c r="AO110" i="29"/>
  <c r="AO109" i="29"/>
  <c r="AO108" i="29"/>
  <c r="AO107" i="29"/>
  <c r="AO106" i="29"/>
  <c r="AO105" i="29"/>
  <c r="AO104" i="29"/>
  <c r="AO103" i="29"/>
  <c r="AO102" i="29"/>
  <c r="AO101" i="29"/>
  <c r="AO100" i="29"/>
  <c r="AO99" i="29"/>
  <c r="AO98" i="29"/>
  <c r="AO97" i="29"/>
  <c r="AO96" i="29"/>
  <c r="AO95" i="29"/>
  <c r="AO94" i="29"/>
  <c r="AO93" i="29"/>
  <c r="AO92" i="29"/>
  <c r="AO91" i="29"/>
  <c r="AO90" i="29"/>
  <c r="AO89" i="29"/>
  <c r="AO88" i="29"/>
  <c r="AO87" i="29"/>
  <c r="AO86" i="29"/>
  <c r="AO85" i="29"/>
  <c r="AO84" i="29"/>
  <c r="AO83" i="29"/>
  <c r="AO82" i="29"/>
  <c r="AO81" i="29"/>
  <c r="AO80" i="29"/>
  <c r="AO79" i="29"/>
  <c r="AO78" i="29"/>
  <c r="AO77" i="29"/>
  <c r="AO76" i="29"/>
  <c r="AO75" i="29"/>
  <c r="AO74" i="29"/>
  <c r="AO73" i="29"/>
  <c r="AO72" i="29"/>
  <c r="AO71" i="29"/>
  <c r="AO70" i="29"/>
  <c r="AO69" i="29"/>
  <c r="AO68" i="29"/>
  <c r="AO67" i="29"/>
  <c r="AO66" i="29"/>
  <c r="AO65" i="29"/>
  <c r="AO64" i="29"/>
  <c r="AO63" i="29"/>
  <c r="AO62" i="29"/>
  <c r="AO61" i="29"/>
  <c r="AO60" i="29"/>
  <c r="AO59" i="29"/>
  <c r="AO58" i="29"/>
  <c r="AO57" i="29"/>
  <c r="AO56" i="29"/>
  <c r="AO55" i="29"/>
  <c r="AO54" i="29"/>
  <c r="AO53" i="29"/>
  <c r="AO52" i="29"/>
  <c r="AO51" i="29"/>
  <c r="AO50" i="29"/>
  <c r="AO49" i="29"/>
  <c r="AO48" i="29"/>
  <c r="AO47" i="29"/>
  <c r="AO46" i="29"/>
  <c r="AO45" i="29"/>
  <c r="AO44" i="29"/>
  <c r="AO43" i="29"/>
  <c r="AO42" i="29"/>
  <c r="AO41" i="29"/>
  <c r="AO40" i="29"/>
  <c r="AO39" i="29"/>
  <c r="AO38" i="29"/>
  <c r="AO37" i="29"/>
  <c r="AO36" i="29"/>
  <c r="AO35" i="29"/>
  <c r="AO34" i="29"/>
  <c r="AO33" i="29"/>
  <c r="AO32" i="29"/>
  <c r="AO31" i="29"/>
  <c r="AO30" i="29"/>
  <c r="AO29" i="29"/>
  <c r="AO28" i="29"/>
  <c r="AO27" i="29"/>
  <c r="AO26" i="29"/>
  <c r="AO25" i="29"/>
  <c r="AO24" i="29"/>
  <c r="AO23" i="29"/>
  <c r="AO22" i="29"/>
  <c r="AO21" i="29"/>
  <c r="AO20" i="29"/>
  <c r="AO19" i="29"/>
  <c r="AO18" i="29"/>
  <c r="AO17" i="29"/>
  <c r="AO16" i="29"/>
  <c r="U221" i="29"/>
  <c r="U220" i="29"/>
  <c r="U219" i="29"/>
  <c r="U218" i="29"/>
  <c r="U217" i="29"/>
  <c r="U216" i="29"/>
  <c r="U215" i="29"/>
  <c r="U256" i="29"/>
  <c r="U254" i="29"/>
  <c r="U252" i="29"/>
  <c r="U250" i="29"/>
  <c r="U248" i="29"/>
  <c r="U246" i="29"/>
  <c r="U244" i="29"/>
  <c r="U242" i="29"/>
  <c r="U240" i="29"/>
  <c r="U238" i="29"/>
  <c r="U236" i="29"/>
  <c r="U234" i="29"/>
  <c r="U232" i="29"/>
  <c r="U230" i="29"/>
  <c r="U228" i="29"/>
  <c r="U226" i="29"/>
  <c r="U224" i="29"/>
  <c r="U222" i="29"/>
  <c r="U255" i="29"/>
  <c r="U253" i="29"/>
  <c r="U251" i="29"/>
  <c r="U249" i="29"/>
  <c r="U247" i="29"/>
  <c r="U245" i="29"/>
  <c r="U243" i="29"/>
  <c r="U241" i="29"/>
  <c r="U239" i="29"/>
  <c r="U237" i="29"/>
  <c r="U235" i="29"/>
  <c r="U233" i="29"/>
  <c r="U231" i="29"/>
  <c r="U229" i="29"/>
  <c r="U227" i="29"/>
  <c r="U225" i="29"/>
  <c r="U223" i="29"/>
  <c r="U214" i="29"/>
  <c r="U213" i="29"/>
  <c r="U212" i="29"/>
  <c r="U211" i="29"/>
  <c r="U210" i="29"/>
  <c r="U209" i="29"/>
  <c r="U208" i="29"/>
  <c r="U207" i="29"/>
  <c r="U206" i="29"/>
  <c r="U205" i="29"/>
  <c r="U204" i="29"/>
  <c r="U203" i="29"/>
  <c r="U202" i="29"/>
  <c r="U201" i="29"/>
  <c r="U200" i="29"/>
  <c r="U199" i="29"/>
  <c r="U198" i="29"/>
  <c r="U197" i="29"/>
  <c r="U196" i="29"/>
  <c r="U195" i="29"/>
  <c r="U194" i="29"/>
  <c r="U193" i="29"/>
  <c r="U192" i="29"/>
  <c r="U191" i="29"/>
  <c r="U190" i="29"/>
  <c r="U189" i="29"/>
  <c r="U188" i="29"/>
  <c r="U187" i="29"/>
  <c r="U186" i="29"/>
  <c r="U185" i="29"/>
  <c r="U184" i="29"/>
  <c r="U183" i="29"/>
  <c r="U182" i="29"/>
  <c r="U181" i="29"/>
  <c r="U180" i="29"/>
  <c r="U179" i="29"/>
  <c r="U178" i="29"/>
  <c r="U177" i="29"/>
  <c r="U176" i="29"/>
  <c r="U175" i="29"/>
  <c r="U174" i="29"/>
  <c r="U173" i="29"/>
  <c r="U172" i="29"/>
  <c r="U171" i="29"/>
  <c r="U170" i="29"/>
  <c r="U169" i="29"/>
  <c r="U168" i="29"/>
  <c r="U167" i="29"/>
  <c r="U166" i="29"/>
  <c r="U165" i="29"/>
  <c r="U164" i="29"/>
  <c r="U163" i="29"/>
  <c r="U162" i="29"/>
  <c r="U161" i="29"/>
  <c r="U160" i="29"/>
  <c r="U159" i="29"/>
  <c r="U158" i="29"/>
  <c r="U157" i="29"/>
  <c r="U156" i="29"/>
  <c r="U155" i="29"/>
  <c r="U154" i="29"/>
  <c r="U153" i="29"/>
  <c r="U152" i="29"/>
  <c r="U151" i="29"/>
  <c r="U150" i="29"/>
  <c r="U149" i="29"/>
  <c r="U148" i="29"/>
  <c r="U147" i="29"/>
  <c r="U146" i="29"/>
  <c r="U145" i="29"/>
  <c r="U144" i="29"/>
  <c r="U142" i="29"/>
  <c r="U141" i="29"/>
  <c r="U140" i="29"/>
  <c r="U139" i="29"/>
  <c r="U138" i="29"/>
  <c r="U137" i="29"/>
  <c r="U136" i="29"/>
  <c r="U135" i="29"/>
  <c r="U134" i="29"/>
  <c r="U133" i="29"/>
  <c r="U132" i="29"/>
  <c r="U131" i="29"/>
  <c r="U130" i="29"/>
  <c r="U129" i="29"/>
  <c r="U128" i="29"/>
  <c r="U127" i="29"/>
  <c r="U126" i="29"/>
  <c r="U125" i="29"/>
  <c r="U124" i="29"/>
  <c r="U123" i="29"/>
  <c r="U122" i="29"/>
  <c r="U121" i="29"/>
  <c r="U120" i="29"/>
  <c r="U119" i="29"/>
  <c r="U118" i="29"/>
  <c r="U117" i="29"/>
  <c r="U116" i="29"/>
  <c r="U115" i="29"/>
  <c r="U114" i="29"/>
  <c r="U113" i="29"/>
  <c r="U112" i="29"/>
  <c r="U111" i="29"/>
  <c r="U110" i="29"/>
  <c r="U109" i="29"/>
  <c r="U108" i="29"/>
  <c r="U107" i="29"/>
  <c r="U106" i="29"/>
  <c r="U105" i="29"/>
  <c r="U104" i="29"/>
  <c r="U103" i="29"/>
  <c r="U102" i="29"/>
  <c r="U101" i="29"/>
  <c r="U143" i="29"/>
  <c r="U100" i="29"/>
  <c r="U99" i="29"/>
  <c r="U98" i="29"/>
  <c r="U97" i="29"/>
  <c r="U96" i="29"/>
  <c r="U95" i="29"/>
  <c r="U94" i="29"/>
  <c r="U93" i="29"/>
  <c r="U92" i="29"/>
  <c r="U91" i="29"/>
  <c r="U90" i="29"/>
  <c r="U89" i="29"/>
  <c r="U88" i="29"/>
  <c r="U87" i="29"/>
  <c r="U86" i="29"/>
  <c r="U85" i="29"/>
  <c r="U84" i="29"/>
  <c r="U83" i="29"/>
  <c r="U82" i="29"/>
  <c r="U81" i="29"/>
  <c r="U80" i="29"/>
  <c r="U79" i="29"/>
  <c r="U78" i="29"/>
  <c r="U77" i="29"/>
  <c r="U76" i="29"/>
  <c r="U75" i="29"/>
  <c r="U74" i="29"/>
  <c r="U73" i="29"/>
  <c r="U72" i="29"/>
  <c r="U71" i="29"/>
  <c r="U70" i="29"/>
  <c r="U69" i="29"/>
  <c r="U68" i="29"/>
  <c r="U67" i="29"/>
  <c r="U66" i="29"/>
  <c r="U65" i="29"/>
  <c r="U64" i="29"/>
  <c r="U63" i="29"/>
  <c r="U62" i="29"/>
  <c r="U61" i="29"/>
  <c r="U60" i="29"/>
  <c r="U59" i="29"/>
  <c r="U58" i="29"/>
  <c r="U57" i="29"/>
  <c r="U56" i="29"/>
  <c r="U55" i="29"/>
  <c r="U54" i="29"/>
  <c r="U53" i="29"/>
  <c r="U52" i="29"/>
  <c r="U51" i="29"/>
  <c r="U50" i="29"/>
  <c r="U49" i="29"/>
  <c r="U48" i="29"/>
  <c r="U47" i="29"/>
  <c r="U46" i="29"/>
  <c r="U45" i="29"/>
  <c r="U44" i="29"/>
  <c r="U43" i="29"/>
  <c r="U42" i="29"/>
  <c r="U41" i="29"/>
  <c r="U40" i="29"/>
  <c r="U39" i="29"/>
  <c r="U38" i="29"/>
  <c r="U37" i="29"/>
  <c r="U36" i="29"/>
  <c r="U35" i="29"/>
  <c r="U34" i="29"/>
  <c r="U33" i="29"/>
  <c r="U32" i="29"/>
  <c r="U31" i="29"/>
  <c r="U30" i="29"/>
  <c r="U29" i="29"/>
  <c r="U28" i="29"/>
  <c r="U27" i="29"/>
  <c r="U26" i="29"/>
  <c r="U25" i="29"/>
  <c r="U24" i="29"/>
  <c r="U23" i="29"/>
  <c r="U22" i="29"/>
  <c r="U21" i="29"/>
  <c r="U20" i="29"/>
  <c r="U19" i="29"/>
  <c r="U18" i="29"/>
  <c r="U17" i="29"/>
  <c r="U16" i="29"/>
  <c r="R5" i="30"/>
  <c r="CA38" i="25"/>
  <c r="CA27" i="25"/>
  <c r="CA39" i="25" s="1"/>
  <c r="AE226" i="21" l="1"/>
  <c r="AE225" i="21"/>
  <c r="AA216" i="21"/>
  <c r="AE206" i="21"/>
  <c r="AE198" i="21"/>
  <c r="AA196" i="21"/>
  <c r="AE195" i="21"/>
  <c r="AE192" i="21"/>
  <c r="AD192" i="21"/>
  <c r="AD186" i="21"/>
  <c r="AC186" i="21"/>
  <c r="AA183" i="21"/>
  <c r="AE177" i="21"/>
  <c r="AD175" i="21"/>
  <c r="AD170" i="21"/>
  <c r="AE165" i="21"/>
  <c r="AE163" i="21"/>
  <c r="AD163" i="21"/>
  <c r="AA161" i="21"/>
  <c r="AA159" i="21"/>
  <c r="AD158" i="21"/>
  <c r="AD156" i="21"/>
  <c r="AC156" i="21"/>
  <c r="AD151" i="21"/>
  <c r="AD149" i="21"/>
  <c r="AA147" i="21"/>
  <c r="AA145" i="21"/>
  <c r="AD143" i="21"/>
  <c r="AE141" i="21"/>
  <c r="AD141" i="21"/>
  <c r="AE139" i="21"/>
  <c r="AD134" i="21"/>
  <c r="AC134" i="21"/>
  <c r="AD132" i="21"/>
  <c r="AA131" i="21"/>
  <c r="AA129" i="21"/>
  <c r="AD127" i="21"/>
  <c r="AE125" i="21"/>
  <c r="AD125" i="21"/>
  <c r="AE123" i="21"/>
  <c r="AD118" i="21"/>
  <c r="AC118" i="21"/>
  <c r="AD116" i="21"/>
  <c r="AD115" i="21"/>
  <c r="AA115" i="21"/>
  <c r="AA113" i="21"/>
  <c r="AE111" i="21"/>
  <c r="AA111" i="21"/>
  <c r="AE108" i="21"/>
  <c r="AD108" i="21"/>
  <c r="AA108" i="21"/>
  <c r="AE106" i="21"/>
  <c r="AD106" i="21"/>
  <c r="AA106" i="21"/>
  <c r="AE104" i="21"/>
  <c r="AD104" i="21"/>
  <c r="AA104" i="21"/>
  <c r="AB103" i="21"/>
  <c r="AE102" i="21"/>
  <c r="AD102" i="21"/>
  <c r="AA102" i="21"/>
  <c r="AF101" i="21"/>
  <c r="AE100" i="21"/>
  <c r="AD100" i="21"/>
  <c r="AA100" i="21"/>
  <c r="AE98" i="21"/>
  <c r="AD98" i="21"/>
  <c r="AA98" i="21"/>
  <c r="AE96" i="21"/>
  <c r="AD96" i="21"/>
  <c r="AA96" i="21"/>
  <c r="AB95" i="21"/>
  <c r="AE94" i="21"/>
  <c r="AD94" i="21"/>
  <c r="AA94" i="21"/>
  <c r="AF93" i="21"/>
  <c r="AE92" i="21"/>
  <c r="AD92" i="21"/>
  <c r="AA92" i="21"/>
  <c r="AE90" i="21"/>
  <c r="AD90" i="21"/>
  <c r="AA90" i="21"/>
  <c r="AE88" i="21"/>
  <c r="AD88" i="21"/>
  <c r="AA88" i="21"/>
  <c r="AB87" i="21"/>
  <c r="AE86" i="21"/>
  <c r="AD86" i="21"/>
  <c r="AA86" i="21"/>
  <c r="AF85" i="21"/>
  <c r="AE84" i="21"/>
  <c r="AD84" i="21"/>
  <c r="AA84" i="21"/>
  <c r="AE82" i="21"/>
  <c r="AD82" i="21"/>
  <c r="AA82" i="21"/>
  <c r="AE80" i="21"/>
  <c r="AD80" i="21"/>
  <c r="AA80" i="21"/>
  <c r="AB79" i="21"/>
  <c r="AE78" i="21"/>
  <c r="AD78" i="21"/>
  <c r="AA78" i="21"/>
  <c r="AF77" i="21"/>
  <c r="AE76" i="21"/>
  <c r="AD76" i="21"/>
  <c r="AA76" i="21"/>
  <c r="AE74" i="21"/>
  <c r="AD74" i="21"/>
  <c r="AA74" i="21"/>
  <c r="AE72" i="21"/>
  <c r="AD72" i="21"/>
  <c r="AA72" i="21"/>
  <c r="AB71" i="21"/>
  <c r="AE70" i="21"/>
  <c r="AD70" i="21"/>
  <c r="AA70" i="21"/>
  <c r="AF69" i="21"/>
  <c r="AE68" i="21"/>
  <c r="AD68" i="21"/>
  <c r="AA68" i="21"/>
  <c r="AE66" i="21"/>
  <c r="AD66" i="21"/>
  <c r="AA66" i="21"/>
  <c r="AE64" i="21"/>
  <c r="AD64" i="21"/>
  <c r="AA64" i="21"/>
  <c r="AB63" i="21"/>
  <c r="Q63" i="21"/>
  <c r="P63" i="21"/>
  <c r="O63" i="21"/>
  <c r="N63" i="21"/>
  <c r="M63" i="21"/>
  <c r="L63" i="21"/>
  <c r="AB62" i="21"/>
  <c r="AY61" i="21"/>
  <c r="AX61" i="21"/>
  <c r="AW61" i="21"/>
  <c r="AV61" i="21"/>
  <c r="AU61" i="21"/>
  <c r="AT61" i="21"/>
  <c r="AS61" i="21"/>
  <c r="AR61" i="21"/>
  <c r="AQ61" i="21"/>
  <c r="AP61" i="21"/>
  <c r="AO61" i="21"/>
  <c r="AN61" i="21"/>
  <c r="AB61" i="21"/>
  <c r="Q61" i="21"/>
  <c r="P61" i="21"/>
  <c r="O61" i="21"/>
  <c r="N61" i="21"/>
  <c r="M61" i="21"/>
  <c r="L61" i="21"/>
  <c r="AY60" i="21"/>
  <c r="AX60" i="21"/>
  <c r="AW60" i="21"/>
  <c r="AV60" i="21"/>
  <c r="AU60" i="21"/>
  <c r="AT60" i="21"/>
  <c r="AS60" i="21"/>
  <c r="AR60" i="21"/>
  <c r="AQ60" i="21"/>
  <c r="AP60" i="21"/>
  <c r="AO60" i="21"/>
  <c r="AN60" i="21"/>
  <c r="AB60" i="21"/>
  <c r="Q60" i="21"/>
  <c r="P60" i="21"/>
  <c r="O60" i="21"/>
  <c r="N60" i="21"/>
  <c r="M60" i="21"/>
  <c r="L60" i="21"/>
  <c r="AY59" i="21"/>
  <c r="AX59" i="21"/>
  <c r="AW59" i="21"/>
  <c r="AV59" i="21"/>
  <c r="AU59" i="21"/>
  <c r="AT59" i="21"/>
  <c r="AS59" i="21"/>
  <c r="AR59" i="21"/>
  <c r="AQ59" i="21"/>
  <c r="AP59" i="21"/>
  <c r="AO59" i="21"/>
  <c r="AN59" i="21"/>
  <c r="AB59" i="21"/>
  <c r="Q59" i="21"/>
  <c r="P59" i="21"/>
  <c r="O59" i="21"/>
  <c r="N59" i="21"/>
  <c r="M59" i="21"/>
  <c r="L59" i="21"/>
  <c r="AY58" i="21"/>
  <c r="AX58" i="21"/>
  <c r="AW58" i="21"/>
  <c r="AV58" i="21"/>
  <c r="AU58" i="21"/>
  <c r="AT58" i="21"/>
  <c r="AS58" i="21"/>
  <c r="AR58" i="21"/>
  <c r="AQ58" i="21"/>
  <c r="AP58" i="21"/>
  <c r="AO58" i="21"/>
  <c r="AN58" i="21"/>
  <c r="AB58" i="21"/>
  <c r="Q58" i="21"/>
  <c r="P58" i="21"/>
  <c r="O58" i="21"/>
  <c r="N58" i="21"/>
  <c r="M58" i="21"/>
  <c r="L58" i="21"/>
  <c r="AY57" i="21"/>
  <c r="AX57" i="21"/>
  <c r="AW57" i="21"/>
  <c r="AV57" i="21"/>
  <c r="AU57" i="21"/>
  <c r="AT57" i="21"/>
  <c r="AS57" i="21"/>
  <c r="AR57" i="21"/>
  <c r="AQ57" i="21"/>
  <c r="AP57" i="21"/>
  <c r="AO57" i="21"/>
  <c r="AN57" i="21"/>
  <c r="AB57" i="21"/>
  <c r="Q57" i="21"/>
  <c r="P57" i="21"/>
  <c r="O57" i="21"/>
  <c r="N57" i="21"/>
  <c r="M57" i="21"/>
  <c r="AG19" i="21"/>
  <c r="AF19" i="21"/>
  <c r="AE187" i="21" s="1"/>
  <c r="AE19" i="21"/>
  <c r="AD19" i="21"/>
  <c r="AC230" i="21" s="1"/>
  <c r="AC19" i="21"/>
  <c r="AB101" i="21" s="1"/>
  <c r="AB19" i="21"/>
  <c r="AA221" i="21" s="1"/>
  <c r="F2" i="26"/>
  <c r="AF236" i="21" l="1"/>
  <c r="AF234" i="21"/>
  <c r="AF232" i="21"/>
  <c r="AF230" i="21"/>
  <c r="AF228" i="21"/>
  <c r="AF226" i="21"/>
  <c r="AF224" i="21"/>
  <c r="AF222" i="21"/>
  <c r="AF220" i="21"/>
  <c r="AF218" i="21"/>
  <c r="AF216" i="21"/>
  <c r="AF214" i="21"/>
  <c r="AF212" i="21"/>
  <c r="AF210" i="21"/>
  <c r="AF208" i="21"/>
  <c r="AF206" i="21"/>
  <c r="AF204" i="21"/>
  <c r="AF202" i="21"/>
  <c r="AF200" i="21"/>
  <c r="AF198" i="21"/>
  <c r="AF196" i="21"/>
  <c r="AF194" i="21"/>
  <c r="AF192" i="21"/>
  <c r="AF190" i="21"/>
  <c r="AF188" i="21"/>
  <c r="AF186" i="21"/>
  <c r="AF184" i="21"/>
  <c r="AF182" i="21"/>
  <c r="AF180" i="21"/>
  <c r="AF235" i="21"/>
  <c r="AF227" i="21"/>
  <c r="AF219" i="21"/>
  <c r="AF211" i="21"/>
  <c r="AF203" i="21"/>
  <c r="AF195" i="21"/>
  <c r="AF187" i="21"/>
  <c r="AF231" i="21"/>
  <c r="AF225" i="21"/>
  <c r="AF205" i="21"/>
  <c r="AF221" i="21"/>
  <c r="AF215" i="21"/>
  <c r="AF209" i="21"/>
  <c r="AF229" i="21"/>
  <c r="AF223" i="21"/>
  <c r="AF217" i="21"/>
  <c r="AF197" i="21"/>
  <c r="AF191" i="21"/>
  <c r="AF185" i="21"/>
  <c r="AF174" i="21"/>
  <c r="AF173" i="21"/>
  <c r="AF166" i="21"/>
  <c r="AF165" i="21"/>
  <c r="AF158" i="21"/>
  <c r="AF157" i="21"/>
  <c r="AF150" i="21"/>
  <c r="AF149" i="21"/>
  <c r="AF233" i="21"/>
  <c r="AF199" i="21"/>
  <c r="AF167" i="21"/>
  <c r="AF161" i="21"/>
  <c r="AF160" i="21"/>
  <c r="AF155" i="21"/>
  <c r="AF154" i="21"/>
  <c r="AF148" i="21"/>
  <c r="AF144" i="21"/>
  <c r="AF143" i="21"/>
  <c r="AF136" i="21"/>
  <c r="AF135" i="21"/>
  <c r="AF128" i="21"/>
  <c r="AF127" i="21"/>
  <c r="AF120" i="21"/>
  <c r="AF119" i="21"/>
  <c r="AF213" i="21"/>
  <c r="AF183" i="21"/>
  <c r="AF175" i="21"/>
  <c r="AF169" i="21"/>
  <c r="AF168" i="21"/>
  <c r="AF163" i="21"/>
  <c r="AF162" i="21"/>
  <c r="AF156" i="21"/>
  <c r="AF142" i="21"/>
  <c r="AF141" i="21"/>
  <c r="AF134" i="21"/>
  <c r="AF133" i="21"/>
  <c r="AF126" i="21"/>
  <c r="AF125" i="21"/>
  <c r="AF118" i="21"/>
  <c r="AF117" i="21"/>
  <c r="AF181" i="21"/>
  <c r="AF176" i="21"/>
  <c r="AF171" i="21"/>
  <c r="AF164" i="21"/>
  <c r="AF140" i="21"/>
  <c r="AF131" i="21"/>
  <c r="AF124" i="21"/>
  <c r="AF115" i="21"/>
  <c r="AF114" i="21"/>
  <c r="AF189" i="21"/>
  <c r="AF177" i="21"/>
  <c r="AF123" i="21"/>
  <c r="AF116" i="21"/>
  <c r="AF111" i="21"/>
  <c r="AF172" i="21"/>
  <c r="AF146" i="21"/>
  <c r="AF130" i="21"/>
  <c r="AF121" i="21"/>
  <c r="AF113" i="21"/>
  <c r="AF109" i="21"/>
  <c r="AF193" i="21"/>
  <c r="AF178" i="21"/>
  <c r="AF159" i="21"/>
  <c r="AF152" i="21"/>
  <c r="AF147" i="21"/>
  <c r="AF145" i="21"/>
  <c r="AF138" i="21"/>
  <c r="AF129" i="21"/>
  <c r="AF122" i="21"/>
  <c r="AF108" i="21"/>
  <c r="AF106" i="21"/>
  <c r="AF104" i="21"/>
  <c r="AF102" i="21"/>
  <c r="AF100" i="21"/>
  <c r="AF98" i="21"/>
  <c r="AF96" i="21"/>
  <c r="AF94" i="21"/>
  <c r="AF92" i="21"/>
  <c r="AF90" i="21"/>
  <c r="AF88" i="21"/>
  <c r="AF86" i="21"/>
  <c r="AF84" i="21"/>
  <c r="AF82" i="21"/>
  <c r="AF80" i="21"/>
  <c r="AF78" i="21"/>
  <c r="AF76" i="21"/>
  <c r="AF74" i="21"/>
  <c r="AF72" i="21"/>
  <c r="AF70" i="21"/>
  <c r="AF68" i="21"/>
  <c r="AF66" i="21"/>
  <c r="AF64" i="21"/>
  <c r="AF207" i="21"/>
  <c r="AF170" i="21"/>
  <c r="AF151" i="21"/>
  <c r="AF139" i="21"/>
  <c r="AF132" i="21"/>
  <c r="AF201" i="21"/>
  <c r="AF179" i="21"/>
  <c r="AF153" i="21"/>
  <c r="AF137" i="21"/>
  <c r="AF112" i="21"/>
  <c r="AF110" i="21"/>
  <c r="AF57" i="21"/>
  <c r="AF59" i="21"/>
  <c r="AF60" i="21"/>
  <c r="AF62" i="21"/>
  <c r="AF63" i="21"/>
  <c r="AF71" i="21"/>
  <c r="AB81" i="21"/>
  <c r="AB89" i="21"/>
  <c r="AB97" i="21"/>
  <c r="AF103" i="21"/>
  <c r="AF67" i="21"/>
  <c r="AB69" i="21"/>
  <c r="AF75" i="21"/>
  <c r="AB77" i="21"/>
  <c r="AF83" i="21"/>
  <c r="AB85" i="21"/>
  <c r="AF91" i="21"/>
  <c r="AB93" i="21"/>
  <c r="AF99" i="21"/>
  <c r="AF107" i="21"/>
  <c r="AB236" i="21"/>
  <c r="AB234" i="21"/>
  <c r="AB232" i="21"/>
  <c r="AB230" i="21"/>
  <c r="AB228" i="21"/>
  <c r="AB226" i="21"/>
  <c r="AB224" i="21"/>
  <c r="AB222" i="21"/>
  <c r="AB220" i="21"/>
  <c r="AB218" i="21"/>
  <c r="AB216" i="21"/>
  <c r="AB214" i="21"/>
  <c r="AB212" i="21"/>
  <c r="AB210" i="21"/>
  <c r="AB208" i="21"/>
  <c r="AB206" i="21"/>
  <c r="AB204" i="21"/>
  <c r="AB202" i="21"/>
  <c r="AB200" i="21"/>
  <c r="AB198" i="21"/>
  <c r="AB196" i="21"/>
  <c r="AB194" i="21"/>
  <c r="AB192" i="21"/>
  <c r="AB190" i="21"/>
  <c r="AB188" i="21"/>
  <c r="AB186" i="21"/>
  <c r="AB184" i="21"/>
  <c r="AB182" i="21"/>
  <c r="AB233" i="21"/>
  <c r="AB225" i="21"/>
  <c r="AB217" i="21"/>
  <c r="AB209" i="21"/>
  <c r="AB201" i="21"/>
  <c r="AB193" i="21"/>
  <c r="AB185" i="21"/>
  <c r="AB227" i="21"/>
  <c r="AB221" i="21"/>
  <c r="AB215" i="21"/>
  <c r="AB231" i="21"/>
  <c r="AB211" i="21"/>
  <c r="AB205" i="21"/>
  <c r="AB219" i="21"/>
  <c r="AB213" i="21"/>
  <c r="AB207" i="21"/>
  <c r="AB187" i="21"/>
  <c r="AB181" i="21"/>
  <c r="AB180" i="21"/>
  <c r="AB179" i="21"/>
  <c r="AB172" i="21"/>
  <c r="AB171" i="21"/>
  <c r="AB164" i="21"/>
  <c r="AB163" i="21"/>
  <c r="AB156" i="21"/>
  <c r="AB155" i="21"/>
  <c r="AB148" i="21"/>
  <c r="AB147" i="21"/>
  <c r="AB229" i="21"/>
  <c r="AB203" i="21"/>
  <c r="AB195" i="21"/>
  <c r="AB177" i="21"/>
  <c r="AB176" i="21"/>
  <c r="AB170" i="21"/>
  <c r="AB157" i="21"/>
  <c r="AB151" i="21"/>
  <c r="AB150" i="21"/>
  <c r="AB142" i="21"/>
  <c r="AB141" i="21"/>
  <c r="AB134" i="21"/>
  <c r="AB133" i="21"/>
  <c r="AB126" i="21"/>
  <c r="AB125" i="21"/>
  <c r="AB118" i="21"/>
  <c r="AB117" i="21"/>
  <c r="AB223" i="21"/>
  <c r="AB178" i="21"/>
  <c r="AB165" i="21"/>
  <c r="AB159" i="21"/>
  <c r="AB158" i="21"/>
  <c r="AB153" i="21"/>
  <c r="AB152" i="21"/>
  <c r="AB140" i="21"/>
  <c r="AB139" i="21"/>
  <c r="AB132" i="21"/>
  <c r="AB131" i="21"/>
  <c r="AB124" i="21"/>
  <c r="AB123" i="21"/>
  <c r="AB116" i="21"/>
  <c r="AB115" i="21"/>
  <c r="AB191" i="21"/>
  <c r="AB167" i="21"/>
  <c r="AB160" i="21"/>
  <c r="AB146" i="21"/>
  <c r="AB137" i="21"/>
  <c r="AB130" i="21"/>
  <c r="AB121" i="21"/>
  <c r="AB183" i="21"/>
  <c r="AB173" i="21"/>
  <c r="AB154" i="21"/>
  <c r="AB145" i="21"/>
  <c r="AB138" i="21"/>
  <c r="AB114" i="21"/>
  <c r="AB110" i="21"/>
  <c r="AB235" i="21"/>
  <c r="AB143" i="21"/>
  <c r="AB127" i="21"/>
  <c r="AB120" i="21"/>
  <c r="AB197" i="21"/>
  <c r="AB174" i="21"/>
  <c r="AB169" i="21"/>
  <c r="AB162" i="21"/>
  <c r="AB144" i="21"/>
  <c r="AB135" i="21"/>
  <c r="AB128" i="21"/>
  <c r="AB119" i="21"/>
  <c r="AB113" i="21"/>
  <c r="AB112" i="21"/>
  <c r="AB111" i="21"/>
  <c r="AB108" i="21"/>
  <c r="AB106" i="21"/>
  <c r="AB104" i="21"/>
  <c r="AB102" i="21"/>
  <c r="AB100" i="21"/>
  <c r="AB98" i="21"/>
  <c r="AB96" i="21"/>
  <c r="AB94" i="21"/>
  <c r="AB92" i="21"/>
  <c r="AB90" i="21"/>
  <c r="AB88" i="21"/>
  <c r="AB86" i="21"/>
  <c r="AB84" i="21"/>
  <c r="AB82" i="21"/>
  <c r="AB80" i="21"/>
  <c r="AB78" i="21"/>
  <c r="AB76" i="21"/>
  <c r="AB74" i="21"/>
  <c r="AB72" i="21"/>
  <c r="AB70" i="21"/>
  <c r="AB68" i="21"/>
  <c r="AB66" i="21"/>
  <c r="AB64" i="21"/>
  <c r="AB199" i="21"/>
  <c r="AB166" i="21"/>
  <c r="AB161" i="21"/>
  <c r="AB129" i="21"/>
  <c r="AB122" i="21"/>
  <c r="AB189" i="21"/>
  <c r="AB175" i="21"/>
  <c r="AB168" i="21"/>
  <c r="AB149" i="21"/>
  <c r="AB136" i="21"/>
  <c r="AB109" i="21"/>
  <c r="AF58" i="21"/>
  <c r="AF61" i="21"/>
  <c r="AB65" i="21"/>
  <c r="AB73" i="21"/>
  <c r="AF79" i="21"/>
  <c r="AF87" i="21"/>
  <c r="AF95" i="21"/>
  <c r="AB105" i="21"/>
  <c r="AF65" i="21"/>
  <c r="AB67" i="21"/>
  <c r="AF73" i="21"/>
  <c r="AB75" i="21"/>
  <c r="AF81" i="21"/>
  <c r="AB83" i="21"/>
  <c r="AF89" i="21"/>
  <c r="AB91" i="21"/>
  <c r="AF97" i="21"/>
  <c r="AB99" i="21"/>
  <c r="AF105" i="21"/>
  <c r="AB107" i="21"/>
  <c r="AC57" i="21"/>
  <c r="AC58" i="21"/>
  <c r="AC59" i="21"/>
  <c r="AC60" i="21"/>
  <c r="AC62" i="21"/>
  <c r="AC63" i="21"/>
  <c r="AC67" i="21"/>
  <c r="AC71" i="21"/>
  <c r="AC75" i="21"/>
  <c r="AC79" i="21"/>
  <c r="AC81" i="21"/>
  <c r="AC83" i="21"/>
  <c r="AC87" i="21"/>
  <c r="AC91" i="21"/>
  <c r="AC95" i="21"/>
  <c r="AC99" i="21"/>
  <c r="AC103" i="21"/>
  <c r="AC105" i="21"/>
  <c r="AC109" i="21"/>
  <c r="AC136" i="21"/>
  <c r="AC180" i="21"/>
  <c r="AC202" i="21"/>
  <c r="AC217" i="21"/>
  <c r="AC236" i="21"/>
  <c r="AD235" i="21"/>
  <c r="AD233" i="21"/>
  <c r="AD231" i="21"/>
  <c r="AD229" i="21"/>
  <c r="AD227" i="21"/>
  <c r="AD225" i="21"/>
  <c r="AD223" i="21"/>
  <c r="AD221" i="21"/>
  <c r="AD219" i="21"/>
  <c r="AD217" i="21"/>
  <c r="AD215" i="21"/>
  <c r="AD213" i="21"/>
  <c r="AD211" i="21"/>
  <c r="AD209" i="21"/>
  <c r="AD207" i="21"/>
  <c r="AD205" i="21"/>
  <c r="AD203" i="21"/>
  <c r="AD201" i="21"/>
  <c r="AD199" i="21"/>
  <c r="AD197" i="21"/>
  <c r="AD195" i="21"/>
  <c r="AD193" i="21"/>
  <c r="AD191" i="21"/>
  <c r="AD189" i="21"/>
  <c r="AD187" i="21"/>
  <c r="AD185" i="21"/>
  <c r="AD183" i="21"/>
  <c r="AD181" i="21"/>
  <c r="AD230" i="21"/>
  <c r="AD222" i="21"/>
  <c r="AD214" i="21"/>
  <c r="AD206" i="21"/>
  <c r="AD198" i="21"/>
  <c r="AD190" i="21"/>
  <c r="AD182" i="21"/>
  <c r="AD236" i="21"/>
  <c r="AD216" i="21"/>
  <c r="AD210" i="21"/>
  <c r="AD204" i="21"/>
  <c r="AD232" i="21"/>
  <c r="AD226" i="21"/>
  <c r="AD220" i="21"/>
  <c r="AD234" i="21"/>
  <c r="AD228" i="21"/>
  <c r="AD208" i="21"/>
  <c r="AD202" i="21"/>
  <c r="AD196" i="21"/>
  <c r="AD177" i="21"/>
  <c r="AD176" i="21"/>
  <c r="AD169" i="21"/>
  <c r="AD168" i="21"/>
  <c r="AD161" i="21"/>
  <c r="AD160" i="21"/>
  <c r="AD153" i="21"/>
  <c r="AD152" i="21"/>
  <c r="AD224" i="21"/>
  <c r="AD178" i="21"/>
  <c r="AD172" i="21"/>
  <c r="AD171" i="21"/>
  <c r="AD166" i="21"/>
  <c r="AD165" i="21"/>
  <c r="AD159" i="21"/>
  <c r="AD146" i="21"/>
  <c r="AD139" i="21"/>
  <c r="AD138" i="21"/>
  <c r="AD131" i="21"/>
  <c r="AD130" i="21"/>
  <c r="AD123" i="21"/>
  <c r="AD122" i="21"/>
  <c r="AD218" i="21"/>
  <c r="AD188" i="21"/>
  <c r="AD180" i="21"/>
  <c r="AD179" i="21"/>
  <c r="AD174" i="21"/>
  <c r="AD173" i="21"/>
  <c r="AD167" i="21"/>
  <c r="AD154" i="21"/>
  <c r="AD148" i="21"/>
  <c r="AD147" i="21"/>
  <c r="AD145" i="21"/>
  <c r="AD144" i="21"/>
  <c r="AD137" i="21"/>
  <c r="AD136" i="21"/>
  <c r="AD129" i="21"/>
  <c r="AD128" i="21"/>
  <c r="AD121" i="21"/>
  <c r="AD120" i="21"/>
  <c r="AD113" i="21"/>
  <c r="AD112" i="21"/>
  <c r="AD57" i="21"/>
  <c r="AD58" i="21"/>
  <c r="AD59" i="21"/>
  <c r="AD60" i="21"/>
  <c r="AD61" i="21"/>
  <c r="AD62" i="21"/>
  <c r="AD63" i="21"/>
  <c r="AD65" i="21"/>
  <c r="AD67" i="21"/>
  <c r="AD69" i="21"/>
  <c r="AD71" i="21"/>
  <c r="AD73" i="21"/>
  <c r="AD75" i="21"/>
  <c r="AD77" i="21"/>
  <c r="AD79" i="21"/>
  <c r="AD81" i="21"/>
  <c r="AD83" i="21"/>
  <c r="AD85" i="21"/>
  <c r="AD87" i="21"/>
  <c r="AD89" i="21"/>
  <c r="AD91" i="21"/>
  <c r="AD93" i="21"/>
  <c r="AD95" i="21"/>
  <c r="AD97" i="21"/>
  <c r="AD99" i="21"/>
  <c r="AD101" i="21"/>
  <c r="AD103" i="21"/>
  <c r="AD105" i="21"/>
  <c r="AD107" i="21"/>
  <c r="AD109" i="21"/>
  <c r="AC110" i="21"/>
  <c r="AD114" i="21"/>
  <c r="AE115" i="21"/>
  <c r="AD117" i="21"/>
  <c r="AA121" i="21"/>
  <c r="AD124" i="21"/>
  <c r="AC126" i="21"/>
  <c r="AE131" i="21"/>
  <c r="AD133" i="21"/>
  <c r="AA137" i="21"/>
  <c r="AD140" i="21"/>
  <c r="AC142" i="21"/>
  <c r="AC150" i="21"/>
  <c r="AA155" i="21"/>
  <c r="AD157" i="21"/>
  <c r="AD164" i="21"/>
  <c r="AA167" i="21"/>
  <c r="AE171" i="21"/>
  <c r="AC176" i="21"/>
  <c r="AC181" i="21"/>
  <c r="AD184" i="21"/>
  <c r="AA191" i="21"/>
  <c r="AD200" i="21"/>
  <c r="AC203" i="21"/>
  <c r="AC211" i="21"/>
  <c r="AC232" i="21"/>
  <c r="AC231" i="21"/>
  <c r="AC224" i="21"/>
  <c r="AC223" i="21"/>
  <c r="AC216" i="21"/>
  <c r="AC215" i="21"/>
  <c r="AC208" i="21"/>
  <c r="AC207" i="21"/>
  <c r="AC200" i="21"/>
  <c r="AC199" i="21"/>
  <c r="AC192" i="21"/>
  <c r="AC191" i="21"/>
  <c r="AC184" i="21"/>
  <c r="AC183" i="21"/>
  <c r="AC179" i="21"/>
  <c r="AC177" i="21"/>
  <c r="AC175" i="21"/>
  <c r="AC173" i="21"/>
  <c r="AC171" i="21"/>
  <c r="AC169" i="21"/>
  <c r="AC167" i="21"/>
  <c r="AC165" i="21"/>
  <c r="AC163" i="21"/>
  <c r="AC161" i="21"/>
  <c r="AC159" i="21"/>
  <c r="AC157" i="21"/>
  <c r="AC155" i="21"/>
  <c r="AC153" i="21"/>
  <c r="AC151" i="21"/>
  <c r="AC149" i="21"/>
  <c r="AC147" i="21"/>
  <c r="AC145" i="21"/>
  <c r="AC143" i="21"/>
  <c r="AC141" i="21"/>
  <c r="AC139" i="21"/>
  <c r="AC137" i="21"/>
  <c r="AC135" i="21"/>
  <c r="AC133" i="21"/>
  <c r="AC131" i="21"/>
  <c r="AC129" i="21"/>
  <c r="AC127" i="21"/>
  <c r="AC125" i="21"/>
  <c r="AC123" i="21"/>
  <c r="AC121" i="21"/>
  <c r="AC119" i="21"/>
  <c r="AC117" i="21"/>
  <c r="AC115" i="21"/>
  <c r="AC113" i="21"/>
  <c r="AC111" i="21"/>
  <c r="AC235" i="21"/>
  <c r="AC234" i="21"/>
  <c r="AC229" i="21"/>
  <c r="AC228" i="21"/>
  <c r="AC222" i="21"/>
  <c r="AC209" i="21"/>
  <c r="AC225" i="21"/>
  <c r="AC219" i="21"/>
  <c r="AC218" i="21"/>
  <c r="AC213" i="21"/>
  <c r="AC212" i="21"/>
  <c r="AC206" i="21"/>
  <c r="AC233" i="21"/>
  <c r="AC227" i="21"/>
  <c r="AC226" i="21"/>
  <c r="AC221" i="21"/>
  <c r="AC220" i="21"/>
  <c r="AC214" i="21"/>
  <c r="AC201" i="21"/>
  <c r="AC195" i="21"/>
  <c r="AC194" i="21"/>
  <c r="AC189" i="21"/>
  <c r="AC188" i="21"/>
  <c r="AC182" i="21"/>
  <c r="AC178" i="21"/>
  <c r="AC170" i="21"/>
  <c r="AC162" i="21"/>
  <c r="AC154" i="21"/>
  <c r="AC210" i="21"/>
  <c r="AC205" i="21"/>
  <c r="AC198" i="21"/>
  <c r="AC190" i="21"/>
  <c r="AC187" i="21"/>
  <c r="AC164" i="21"/>
  <c r="AC158" i="21"/>
  <c r="AC152" i="21"/>
  <c r="AC140" i="21"/>
  <c r="AC132" i="21"/>
  <c r="AC124" i="21"/>
  <c r="AC116" i="21"/>
  <c r="AC204" i="21"/>
  <c r="AC196" i="21"/>
  <c r="AC193" i="21"/>
  <c r="AC185" i="21"/>
  <c r="AC172" i="21"/>
  <c r="AC166" i="21"/>
  <c r="AC160" i="21"/>
  <c r="AC146" i="21"/>
  <c r="AC138" i="21"/>
  <c r="AC130" i="21"/>
  <c r="AC122" i="21"/>
  <c r="AC114" i="21"/>
  <c r="AC61" i="21"/>
  <c r="AC65" i="21"/>
  <c r="AC69" i="21"/>
  <c r="AC73" i="21"/>
  <c r="AC77" i="21"/>
  <c r="AC85" i="21"/>
  <c r="AC89" i="21"/>
  <c r="AC93" i="21"/>
  <c r="AC97" i="21"/>
  <c r="AC101" i="21"/>
  <c r="AC107" i="21"/>
  <c r="AC120" i="21"/>
  <c r="AC168" i="21"/>
  <c r="AA235" i="21"/>
  <c r="AA234" i="21"/>
  <c r="AA227" i="21"/>
  <c r="AA226" i="21"/>
  <c r="AA219" i="21"/>
  <c r="AA218" i="21"/>
  <c r="AA211" i="21"/>
  <c r="AA210" i="21"/>
  <c r="AA203" i="21"/>
  <c r="AA202" i="21"/>
  <c r="AA195" i="21"/>
  <c r="AA194" i="21"/>
  <c r="AA187" i="21"/>
  <c r="AA186" i="21"/>
  <c r="AA180" i="21"/>
  <c r="AA178" i="21"/>
  <c r="AA176" i="21"/>
  <c r="AA174" i="21"/>
  <c r="AA172" i="21"/>
  <c r="AA170" i="21"/>
  <c r="AA168" i="21"/>
  <c r="AA166" i="21"/>
  <c r="AA164" i="21"/>
  <c r="AA162" i="21"/>
  <c r="AA160" i="21"/>
  <c r="AA158" i="21"/>
  <c r="AA156" i="21"/>
  <c r="AA154" i="21"/>
  <c r="AA152" i="21"/>
  <c r="AA150" i="21"/>
  <c r="AA148" i="21"/>
  <c r="AA146" i="21"/>
  <c r="AA144" i="21"/>
  <c r="AA142" i="21"/>
  <c r="AA140" i="21"/>
  <c r="AA138" i="21"/>
  <c r="AA136" i="21"/>
  <c r="AA134" i="21"/>
  <c r="AA132" i="21"/>
  <c r="AA130" i="21"/>
  <c r="AA128" i="21"/>
  <c r="AA126" i="21"/>
  <c r="AA124" i="21"/>
  <c r="AA122" i="21"/>
  <c r="AA120" i="21"/>
  <c r="AA118" i="21"/>
  <c r="AA116" i="21"/>
  <c r="AA114" i="21"/>
  <c r="AA112" i="21"/>
  <c r="AA110" i="21"/>
  <c r="AA233" i="21"/>
  <c r="AA220" i="21"/>
  <c r="AA214" i="21"/>
  <c r="AA213" i="21"/>
  <c r="AA208" i="21"/>
  <c r="AA207" i="21"/>
  <c r="AA236" i="21"/>
  <c r="AA230" i="21"/>
  <c r="AA229" i="21"/>
  <c r="AA224" i="21"/>
  <c r="AA223" i="21"/>
  <c r="AA217" i="21"/>
  <c r="AA232" i="21"/>
  <c r="AA231" i="21"/>
  <c r="AA225" i="21"/>
  <c r="AA212" i="21"/>
  <c r="AA206" i="21"/>
  <c r="AA205" i="21"/>
  <c r="AA200" i="21"/>
  <c r="AA199" i="21"/>
  <c r="AA193" i="21"/>
  <c r="AA173" i="21"/>
  <c r="AA165" i="21"/>
  <c r="AA157" i="21"/>
  <c r="AA149" i="21"/>
  <c r="AA215" i="21"/>
  <c r="AA197" i="21"/>
  <c r="AA192" i="21"/>
  <c r="AA189" i="21"/>
  <c r="AA184" i="21"/>
  <c r="AA181" i="21"/>
  <c r="AA175" i="21"/>
  <c r="AA169" i="21"/>
  <c r="AA163" i="21"/>
  <c r="AA143" i="21"/>
  <c r="AA135" i="21"/>
  <c r="AA127" i="21"/>
  <c r="AA119" i="21"/>
  <c r="AA228" i="21"/>
  <c r="AA209" i="21"/>
  <c r="AA201" i="21"/>
  <c r="AA198" i="21"/>
  <c r="AA190" i="21"/>
  <c r="AA182" i="21"/>
  <c r="AA177" i="21"/>
  <c r="AA171" i="21"/>
  <c r="AA151" i="21"/>
  <c r="AA141" i="21"/>
  <c r="AA133" i="21"/>
  <c r="AA125" i="21"/>
  <c r="AA117" i="21"/>
  <c r="AE236" i="21"/>
  <c r="AE229" i="21"/>
  <c r="AE228" i="21"/>
  <c r="AE221" i="21"/>
  <c r="AE220" i="21"/>
  <c r="AE213" i="21"/>
  <c r="AE212" i="21"/>
  <c r="AE205" i="21"/>
  <c r="AE204" i="21"/>
  <c r="AE197" i="21"/>
  <c r="AE196" i="21"/>
  <c r="AE189" i="21"/>
  <c r="AE188" i="21"/>
  <c r="AE181" i="21"/>
  <c r="AE180" i="21"/>
  <c r="AE178" i="21"/>
  <c r="AE176" i="21"/>
  <c r="AE174" i="21"/>
  <c r="AE172" i="21"/>
  <c r="AE170" i="21"/>
  <c r="AE168" i="21"/>
  <c r="AE166" i="21"/>
  <c r="AE164" i="21"/>
  <c r="AE162" i="21"/>
  <c r="AE160" i="21"/>
  <c r="AE158" i="21"/>
  <c r="AE156" i="21"/>
  <c r="AE154" i="21"/>
  <c r="AE152" i="21"/>
  <c r="AE150" i="21"/>
  <c r="AE148" i="21"/>
  <c r="AE146" i="21"/>
  <c r="AE144" i="21"/>
  <c r="AE142" i="21"/>
  <c r="AE140" i="21"/>
  <c r="AE138" i="21"/>
  <c r="AE136" i="21"/>
  <c r="AE134" i="21"/>
  <c r="AE132" i="21"/>
  <c r="AE130" i="21"/>
  <c r="AE128" i="21"/>
  <c r="AE126" i="21"/>
  <c r="AE124" i="21"/>
  <c r="AE122" i="21"/>
  <c r="AE120" i="21"/>
  <c r="AE118" i="21"/>
  <c r="AE116" i="21"/>
  <c r="AE114" i="21"/>
  <c r="AE112" i="21"/>
  <c r="AE110" i="21"/>
  <c r="AE230" i="21"/>
  <c r="AE224" i="21"/>
  <c r="AE223" i="21"/>
  <c r="AE218" i="21"/>
  <c r="AE217" i="21"/>
  <c r="AE211" i="21"/>
  <c r="AE234" i="21"/>
  <c r="AE233" i="21"/>
  <c r="AE227" i="21"/>
  <c r="AE214" i="21"/>
  <c r="AE208" i="21"/>
  <c r="AE207" i="21"/>
  <c r="AE235" i="21"/>
  <c r="AE222" i="21"/>
  <c r="AE216" i="21"/>
  <c r="AE215" i="21"/>
  <c r="AE210" i="21"/>
  <c r="AE209" i="21"/>
  <c r="AE203" i="21"/>
  <c r="AE190" i="21"/>
  <c r="AE184" i="21"/>
  <c r="AE183" i="21"/>
  <c r="AE175" i="21"/>
  <c r="AE167" i="21"/>
  <c r="AE159" i="21"/>
  <c r="AE151" i="21"/>
  <c r="AE219" i="21"/>
  <c r="AE201" i="21"/>
  <c r="AE193" i="21"/>
  <c r="AE185" i="21"/>
  <c r="AE182" i="21"/>
  <c r="AE179" i="21"/>
  <c r="AE173" i="21"/>
  <c r="AE153" i="21"/>
  <c r="AE147" i="21"/>
  <c r="AE145" i="21"/>
  <c r="AE137" i="21"/>
  <c r="AE129" i="21"/>
  <c r="AE121" i="21"/>
  <c r="AE232" i="21"/>
  <c r="AE202" i="21"/>
  <c r="AE199" i="21"/>
  <c r="AE194" i="21"/>
  <c r="AE191" i="21"/>
  <c r="AE186" i="21"/>
  <c r="AE161" i="21"/>
  <c r="AE155" i="21"/>
  <c r="AE149" i="21"/>
  <c r="AE143" i="21"/>
  <c r="AE135" i="21"/>
  <c r="AE127" i="21"/>
  <c r="AE119" i="21"/>
  <c r="AA57" i="21"/>
  <c r="AE57" i="21"/>
  <c r="AA58" i="21"/>
  <c r="AE58" i="21"/>
  <c r="AA59" i="21"/>
  <c r="AE59" i="21"/>
  <c r="AA60" i="21"/>
  <c r="AE60" i="21"/>
  <c r="AA61" i="21"/>
  <c r="AE61" i="21"/>
  <c r="AA62" i="21"/>
  <c r="AE62" i="21"/>
  <c r="AA63" i="21"/>
  <c r="AE63" i="21"/>
  <c r="AC64" i="21"/>
  <c r="AA65" i="21"/>
  <c r="AE65" i="21"/>
  <c r="AC66" i="21"/>
  <c r="AA67" i="21"/>
  <c r="AE67" i="21"/>
  <c r="AC68" i="21"/>
  <c r="AA69" i="21"/>
  <c r="AE69" i="21"/>
  <c r="AC70" i="21"/>
  <c r="AA71" i="21"/>
  <c r="AE71" i="21"/>
  <c r="AC72" i="21"/>
  <c r="AA73" i="21"/>
  <c r="AE73" i="21"/>
  <c r="AC74" i="21"/>
  <c r="AA75" i="21"/>
  <c r="AE75" i="21"/>
  <c r="AC76" i="21"/>
  <c r="AA77" i="21"/>
  <c r="AE77" i="21"/>
  <c r="AC78" i="21"/>
  <c r="AA79" i="21"/>
  <c r="AE79" i="21"/>
  <c r="AC80" i="21"/>
  <c r="AA81" i="21"/>
  <c r="AE81" i="21"/>
  <c r="AC82" i="21"/>
  <c r="AA83" i="21"/>
  <c r="AE83" i="21"/>
  <c r="AC84" i="21"/>
  <c r="AA85" i="21"/>
  <c r="AE85" i="21"/>
  <c r="AC86" i="21"/>
  <c r="AA87" i="21"/>
  <c r="AE87" i="21"/>
  <c r="AC88" i="21"/>
  <c r="AA89" i="21"/>
  <c r="AE89" i="21"/>
  <c r="AC90" i="21"/>
  <c r="AA91" i="21"/>
  <c r="AE91" i="21"/>
  <c r="AC92" i="21"/>
  <c r="AA93" i="21"/>
  <c r="AE93" i="21"/>
  <c r="AC94" i="21"/>
  <c r="AA95" i="21"/>
  <c r="AE95" i="21"/>
  <c r="AC96" i="21"/>
  <c r="AA97" i="21"/>
  <c r="AE97" i="21"/>
  <c r="AC98" i="21"/>
  <c r="AA99" i="21"/>
  <c r="AE99" i="21"/>
  <c r="AC100" i="21"/>
  <c r="AA101" i="21"/>
  <c r="AE101" i="21"/>
  <c r="AC102" i="21"/>
  <c r="AA103" i="21"/>
  <c r="AE103" i="21"/>
  <c r="AC104" i="21"/>
  <c r="AA105" i="21"/>
  <c r="AE105" i="21"/>
  <c r="AC106" i="21"/>
  <c r="AA107" i="21"/>
  <c r="AE107" i="21"/>
  <c r="AC108" i="21"/>
  <c r="AA109" i="21"/>
  <c r="AE109" i="21"/>
  <c r="AD110" i="21"/>
  <c r="AD111" i="21"/>
  <c r="AC112" i="21"/>
  <c r="AE113" i="21"/>
  <c r="AE117" i="21"/>
  <c r="AD119" i="21"/>
  <c r="AA123" i="21"/>
  <c r="AD126" i="21"/>
  <c r="AC128" i="21"/>
  <c r="AE133" i="21"/>
  <c r="AD135" i="21"/>
  <c r="AA139" i="21"/>
  <c r="AD142" i="21"/>
  <c r="AC144" i="21"/>
  <c r="AC148" i="21"/>
  <c r="AD150" i="21"/>
  <c r="AA153" i="21"/>
  <c r="AD155" i="21"/>
  <c r="AE157" i="21"/>
  <c r="AD162" i="21"/>
  <c r="AE169" i="21"/>
  <c r="AC174" i="21"/>
  <c r="AA179" i="21"/>
  <c r="AA185" i="21"/>
  <c r="AA188" i="21"/>
  <c r="AD194" i="21"/>
  <c r="AC197" i="21"/>
  <c r="AE200" i="21"/>
  <c r="AA204" i="21"/>
  <c r="AD212" i="21"/>
  <c r="AA222" i="21"/>
  <c r="AE231" i="21"/>
  <c r="BL5" i="13"/>
  <c r="BM5" i="13"/>
  <c r="BL6" i="13"/>
  <c r="BM6" i="13"/>
  <c r="BL7" i="13"/>
  <c r="BM7" i="13"/>
  <c r="BL8" i="13"/>
  <c r="BM8" i="13"/>
  <c r="BL9" i="13"/>
  <c r="BM9" i="13"/>
  <c r="BL10" i="13"/>
  <c r="BM10" i="13"/>
  <c r="BL11" i="13"/>
  <c r="BM11" i="13"/>
  <c r="BL12" i="13"/>
  <c r="BM12" i="13"/>
  <c r="BL13" i="13"/>
  <c r="BM13" i="13"/>
  <c r="BL14" i="13"/>
  <c r="BM14" i="13"/>
  <c r="BL15" i="13"/>
  <c r="BM15" i="13"/>
  <c r="BL16" i="13"/>
  <c r="BM16" i="13"/>
  <c r="BL17" i="13"/>
  <c r="BM17" i="13"/>
  <c r="BL18" i="13"/>
  <c r="BM18" i="13"/>
  <c r="BL19" i="13"/>
  <c r="BM19" i="13"/>
  <c r="BL20" i="13"/>
  <c r="BM20" i="13"/>
  <c r="BL21" i="13"/>
  <c r="BM21" i="13"/>
  <c r="BL22" i="13"/>
  <c r="BM22" i="13"/>
  <c r="BL23" i="13"/>
  <c r="BM23" i="13"/>
  <c r="BL24" i="13"/>
  <c r="BM24" i="13"/>
  <c r="BL25" i="13"/>
  <c r="BM25" i="13"/>
  <c r="BL26" i="13"/>
  <c r="BM26" i="13"/>
  <c r="BL27" i="13"/>
  <c r="BM27" i="13"/>
  <c r="BL28" i="13"/>
  <c r="BM28" i="13"/>
  <c r="BL29" i="13"/>
  <c r="BM29" i="13"/>
  <c r="BL30" i="13"/>
  <c r="BM30" i="13"/>
  <c r="BL31" i="13"/>
  <c r="BM31" i="13"/>
  <c r="BL32" i="13"/>
  <c r="BM32" i="13"/>
  <c r="BL33" i="13"/>
  <c r="BM33" i="13"/>
  <c r="BL34" i="13"/>
  <c r="BM34" i="13"/>
  <c r="BL35" i="13"/>
  <c r="BM35" i="13"/>
  <c r="BL36" i="13"/>
  <c r="BM36" i="13"/>
  <c r="BL37" i="13"/>
  <c r="BM37" i="13"/>
  <c r="BL38" i="13"/>
  <c r="BM38" i="13"/>
  <c r="BL39" i="13"/>
  <c r="BM39" i="13"/>
  <c r="BL40" i="13"/>
  <c r="BM40" i="13"/>
  <c r="BL41" i="13"/>
  <c r="BM41" i="13"/>
  <c r="BL42" i="13"/>
  <c r="BM42" i="13"/>
  <c r="BL43" i="13"/>
  <c r="BM43" i="13"/>
  <c r="BL44" i="13"/>
  <c r="BM44" i="13"/>
  <c r="BL45" i="13"/>
  <c r="BM45" i="13"/>
  <c r="BL46" i="13"/>
  <c r="BM46" i="13"/>
  <c r="BL47" i="13"/>
  <c r="BM47" i="13"/>
  <c r="BL48" i="13"/>
  <c r="BM48" i="13"/>
  <c r="BL49" i="13"/>
  <c r="BM49" i="13"/>
  <c r="BL50" i="13"/>
  <c r="BM50" i="13"/>
  <c r="BL51" i="13"/>
  <c r="BM51" i="13"/>
  <c r="BL52" i="13"/>
  <c r="BM52" i="13"/>
  <c r="BL53" i="13"/>
  <c r="BM53" i="13"/>
  <c r="BL54" i="13"/>
  <c r="BM54" i="13"/>
  <c r="BL55" i="13"/>
  <c r="BM55" i="13"/>
  <c r="BL56" i="13"/>
  <c r="BM56" i="13"/>
  <c r="BL57" i="13"/>
  <c r="BM57" i="13"/>
  <c r="BL58" i="13"/>
  <c r="BM58" i="13"/>
  <c r="BL59" i="13"/>
  <c r="BM59" i="13"/>
  <c r="BL60" i="13"/>
  <c r="BM60" i="13"/>
  <c r="BL61" i="13"/>
  <c r="BM61" i="13"/>
  <c r="BL62" i="13"/>
  <c r="BM62" i="13"/>
  <c r="BL63" i="13"/>
  <c r="BM63" i="13"/>
  <c r="BL64" i="13"/>
  <c r="BM64" i="13"/>
  <c r="BL65" i="13"/>
  <c r="BM65" i="13"/>
  <c r="BL66" i="13"/>
  <c r="BM66" i="13"/>
  <c r="BL67" i="13"/>
  <c r="BM67" i="13"/>
  <c r="BL68" i="13"/>
  <c r="BM68" i="13"/>
  <c r="BL69" i="13"/>
  <c r="BM69" i="13"/>
  <c r="BL70" i="13"/>
  <c r="BM70" i="13"/>
  <c r="BL71" i="13"/>
  <c r="BM71" i="13"/>
  <c r="BL72" i="13"/>
  <c r="BM72" i="13"/>
  <c r="BL73" i="13"/>
  <c r="BM73" i="13"/>
  <c r="BL74" i="13"/>
  <c r="BM74" i="13"/>
  <c r="BL75" i="13"/>
  <c r="BM75" i="13"/>
  <c r="BL76" i="13"/>
  <c r="BM76" i="13"/>
  <c r="BL77" i="13"/>
  <c r="BM77" i="13"/>
  <c r="BL78" i="13"/>
  <c r="BM78" i="13"/>
  <c r="BL79" i="13"/>
  <c r="BM79" i="13"/>
  <c r="BL80" i="13"/>
  <c r="BM80" i="13"/>
  <c r="BL81" i="13"/>
  <c r="BM81" i="13"/>
  <c r="BL82" i="13"/>
  <c r="BM82" i="13"/>
  <c r="BL83" i="13"/>
  <c r="BM83" i="13"/>
  <c r="BL84" i="13"/>
  <c r="BM84" i="13"/>
  <c r="BL85" i="13"/>
  <c r="BM85" i="13"/>
  <c r="BL86" i="13"/>
  <c r="BM86" i="13"/>
  <c r="BL87" i="13"/>
  <c r="BM87" i="13"/>
  <c r="BL88" i="13"/>
  <c r="BM88" i="13"/>
  <c r="BL89" i="13"/>
  <c r="BM89" i="13"/>
  <c r="BL90" i="13"/>
  <c r="BM90" i="13"/>
  <c r="BL91" i="13"/>
  <c r="BM91" i="13"/>
  <c r="BL92" i="13"/>
  <c r="BM92" i="13"/>
  <c r="BL93" i="13"/>
  <c r="BM93" i="13"/>
  <c r="BL94" i="13"/>
  <c r="BM94" i="13"/>
  <c r="BL95" i="13"/>
  <c r="BM95" i="13"/>
  <c r="BL96" i="13"/>
  <c r="BM96" i="13"/>
  <c r="BL97" i="13"/>
  <c r="BM97" i="13"/>
  <c r="BL98" i="13"/>
  <c r="BM98" i="13"/>
  <c r="BL99" i="13"/>
  <c r="BM99" i="13"/>
  <c r="BL100" i="13"/>
  <c r="BM100" i="13"/>
  <c r="BL101" i="13"/>
  <c r="BM101" i="13"/>
  <c r="BL102" i="13"/>
  <c r="BM102" i="13"/>
  <c r="BL103" i="13"/>
  <c r="BM103" i="13"/>
  <c r="BL104" i="13"/>
  <c r="BM104" i="13"/>
  <c r="BL105" i="13"/>
  <c r="BM105" i="13"/>
  <c r="BL106" i="13"/>
  <c r="BM106" i="13"/>
  <c r="BL107" i="13"/>
  <c r="BM107" i="13"/>
  <c r="BL108" i="13"/>
  <c r="BM108" i="13"/>
  <c r="BL109" i="13"/>
  <c r="BM109" i="13"/>
  <c r="BL110" i="13"/>
  <c r="BM110" i="13"/>
  <c r="BL111" i="13"/>
  <c r="BM111" i="13"/>
  <c r="BL112" i="13"/>
  <c r="BM112" i="13"/>
  <c r="BL113" i="13"/>
  <c r="BM113" i="13"/>
  <c r="BL114" i="13"/>
  <c r="BM114" i="13"/>
  <c r="BL115" i="13"/>
  <c r="BM115" i="13"/>
  <c r="BL116" i="13"/>
  <c r="BM116" i="13"/>
  <c r="BL117" i="13"/>
  <c r="BM117" i="13"/>
  <c r="BL118" i="13"/>
  <c r="BM118" i="13"/>
  <c r="BL119" i="13"/>
  <c r="BM119" i="13"/>
  <c r="BL120" i="13"/>
  <c r="BM120" i="13"/>
  <c r="BL121" i="13"/>
  <c r="BM121" i="13"/>
  <c r="BL122" i="13"/>
  <c r="BM122" i="13"/>
  <c r="BL123" i="13"/>
  <c r="BM123" i="13"/>
  <c r="BL124" i="13"/>
  <c r="BM124" i="13"/>
  <c r="BL125" i="13"/>
  <c r="BM125" i="13"/>
  <c r="BL126" i="13"/>
  <c r="BM126" i="13"/>
  <c r="BL127" i="13"/>
  <c r="BM127" i="13"/>
  <c r="BL128" i="13"/>
  <c r="BM128" i="13"/>
  <c r="BL129" i="13"/>
  <c r="BM129" i="13"/>
  <c r="BL130" i="13"/>
  <c r="BM130" i="13"/>
  <c r="BL131" i="13"/>
  <c r="BM131" i="13"/>
  <c r="BL132" i="13"/>
  <c r="BM132" i="13"/>
  <c r="BL133" i="13"/>
  <c r="BM133" i="13"/>
  <c r="BL134" i="13"/>
  <c r="BM134" i="13"/>
  <c r="BL135" i="13"/>
  <c r="BM135" i="13"/>
  <c r="BL136" i="13"/>
  <c r="BM136" i="13"/>
  <c r="BL137" i="13"/>
  <c r="BM137" i="13"/>
  <c r="BL138" i="13"/>
  <c r="BM138" i="13"/>
  <c r="BL139" i="13"/>
  <c r="BM139" i="13"/>
  <c r="BL140" i="13"/>
  <c r="BM140" i="13"/>
  <c r="BL141" i="13"/>
  <c r="BM141" i="13"/>
  <c r="BL142" i="13"/>
  <c r="BM142" i="13"/>
  <c r="BL143" i="13"/>
  <c r="BM143" i="13"/>
  <c r="BL144" i="13"/>
  <c r="BM144" i="13"/>
  <c r="BL145" i="13"/>
  <c r="BM145" i="13"/>
  <c r="BL146" i="13"/>
  <c r="BM146" i="13"/>
  <c r="BL147" i="13"/>
  <c r="BM147" i="13"/>
  <c r="BL148" i="13"/>
  <c r="BM148" i="13"/>
  <c r="BL149" i="13"/>
  <c r="BM149" i="13"/>
  <c r="BL150" i="13"/>
  <c r="BM150" i="13"/>
  <c r="BL151" i="13"/>
  <c r="BM151" i="13"/>
  <c r="BL152" i="13"/>
  <c r="BM152" i="13"/>
  <c r="BL153" i="13"/>
  <c r="BM153" i="13"/>
  <c r="BL154" i="13"/>
  <c r="BM154" i="13"/>
  <c r="BL155" i="13"/>
  <c r="BM155" i="13"/>
  <c r="BL156" i="13"/>
  <c r="BM156" i="13"/>
  <c r="BL157" i="13"/>
  <c r="BM157" i="13"/>
  <c r="BL158" i="13"/>
  <c r="BM158" i="13"/>
  <c r="BL159" i="13"/>
  <c r="BM159" i="13"/>
  <c r="BL160" i="13"/>
  <c r="BM160" i="13"/>
  <c r="BL161" i="13"/>
  <c r="BM161" i="13"/>
  <c r="BL162" i="13"/>
  <c r="BM162" i="13"/>
  <c r="BL163" i="13"/>
  <c r="BM163" i="13"/>
  <c r="BL164" i="13"/>
  <c r="BM164" i="13"/>
  <c r="BL165" i="13"/>
  <c r="BM165" i="13"/>
  <c r="BL166" i="13"/>
  <c r="BM166" i="13"/>
  <c r="BL167" i="13"/>
  <c r="BM167" i="13"/>
  <c r="BL168" i="13"/>
  <c r="BM168" i="13"/>
  <c r="BL169" i="13"/>
  <c r="BM169" i="13"/>
  <c r="BL170" i="13"/>
  <c r="BM170" i="13"/>
  <c r="BL171" i="13"/>
  <c r="BM171" i="13"/>
  <c r="BL172" i="13"/>
  <c r="BM172" i="13"/>
  <c r="BL173" i="13"/>
  <c r="BM173" i="13"/>
  <c r="BL174" i="13"/>
  <c r="BM174" i="13"/>
  <c r="BL175" i="13"/>
  <c r="BM175" i="13"/>
  <c r="BL176" i="13"/>
  <c r="BM176" i="13"/>
  <c r="BL177" i="13"/>
  <c r="BM177" i="13"/>
  <c r="BL178" i="13"/>
  <c r="BM178" i="13"/>
  <c r="BL179" i="13"/>
  <c r="BM179" i="13"/>
  <c r="BL180" i="13"/>
  <c r="BM180" i="13"/>
  <c r="BL181" i="13"/>
  <c r="BM181" i="13"/>
  <c r="BL182" i="13"/>
  <c r="BM182" i="13"/>
  <c r="BL183" i="13"/>
  <c r="BM183" i="13"/>
  <c r="BL184" i="13"/>
  <c r="BM184" i="13"/>
  <c r="BL185" i="13"/>
  <c r="BM185" i="13"/>
  <c r="BL186" i="13"/>
  <c r="BM186" i="13"/>
  <c r="BL187" i="13"/>
  <c r="BM187" i="13"/>
  <c r="BL188" i="13"/>
  <c r="BM188" i="13"/>
  <c r="BL189" i="13"/>
  <c r="BM189" i="13"/>
  <c r="BL190" i="13"/>
  <c r="BM190" i="13"/>
  <c r="BL191" i="13"/>
  <c r="BM191" i="13"/>
  <c r="BL192" i="13"/>
  <c r="BM192" i="13"/>
  <c r="BL193" i="13"/>
  <c r="BM193" i="13"/>
  <c r="BL194" i="13"/>
  <c r="BM194" i="13"/>
  <c r="BL195" i="13"/>
  <c r="BM195" i="13"/>
  <c r="BL196" i="13"/>
  <c r="BM196" i="13"/>
  <c r="BL197" i="13"/>
  <c r="BM197" i="13"/>
  <c r="BL198" i="13"/>
  <c r="BM198" i="13"/>
  <c r="BL199" i="13"/>
  <c r="BM199" i="13"/>
  <c r="BL200" i="13"/>
  <c r="BM200" i="13"/>
  <c r="BL201" i="13"/>
  <c r="BM201" i="13"/>
  <c r="BL202" i="13"/>
  <c r="BM202" i="13"/>
  <c r="BL203" i="13"/>
  <c r="BM203" i="13"/>
  <c r="BL204" i="13"/>
  <c r="BM204" i="13"/>
  <c r="BA5" i="13"/>
  <c r="BB5" i="13"/>
  <c r="BC5" i="13"/>
  <c r="BD5" i="13"/>
  <c r="BE5" i="13"/>
  <c r="BF5" i="13"/>
  <c r="BG5" i="13"/>
  <c r="BH5" i="13"/>
  <c r="BI5" i="13"/>
  <c r="BJ5" i="13"/>
  <c r="BK5" i="13"/>
  <c r="BA6" i="13"/>
  <c r="BB6" i="13"/>
  <c r="BC6" i="13"/>
  <c r="BD6" i="13"/>
  <c r="BE6" i="13"/>
  <c r="BF6" i="13"/>
  <c r="BG6" i="13"/>
  <c r="BH6" i="13"/>
  <c r="BI6" i="13"/>
  <c r="BJ6" i="13"/>
  <c r="BK6" i="13"/>
  <c r="BA7" i="13"/>
  <c r="BB7" i="13"/>
  <c r="BC7" i="13"/>
  <c r="BD7" i="13"/>
  <c r="BE7" i="13"/>
  <c r="BF7" i="13"/>
  <c r="BG7" i="13"/>
  <c r="BH7" i="13"/>
  <c r="BI7" i="13"/>
  <c r="BJ7" i="13"/>
  <c r="BK7" i="13"/>
  <c r="BA8" i="13"/>
  <c r="BB8" i="13"/>
  <c r="BC8" i="13"/>
  <c r="BD8" i="13"/>
  <c r="BE8" i="13"/>
  <c r="BF8" i="13"/>
  <c r="BG8" i="13"/>
  <c r="BH8" i="13"/>
  <c r="BI8" i="13"/>
  <c r="BJ8" i="13"/>
  <c r="BK8" i="13"/>
  <c r="BA9" i="13"/>
  <c r="BB9" i="13"/>
  <c r="BC9" i="13"/>
  <c r="BD9" i="13"/>
  <c r="BE9" i="13"/>
  <c r="BF9" i="13"/>
  <c r="BG9" i="13"/>
  <c r="BH9" i="13"/>
  <c r="BI9" i="13"/>
  <c r="BJ9" i="13"/>
  <c r="BK9" i="13"/>
  <c r="BA10" i="13"/>
  <c r="BB10" i="13"/>
  <c r="BC10" i="13"/>
  <c r="BD10" i="13"/>
  <c r="BE10" i="13"/>
  <c r="BF10" i="13"/>
  <c r="BG10" i="13"/>
  <c r="BH10" i="13"/>
  <c r="BI10" i="13"/>
  <c r="BJ10" i="13"/>
  <c r="BK10" i="13"/>
  <c r="BA11" i="13"/>
  <c r="BB11" i="13"/>
  <c r="BC11" i="13"/>
  <c r="BD11" i="13"/>
  <c r="BE11" i="13"/>
  <c r="BF11" i="13"/>
  <c r="BG11" i="13"/>
  <c r="BH11" i="13"/>
  <c r="BI11" i="13"/>
  <c r="BJ11" i="13"/>
  <c r="BK11" i="13"/>
  <c r="BA12" i="13"/>
  <c r="BB12" i="13"/>
  <c r="BC12" i="13"/>
  <c r="BD12" i="13"/>
  <c r="BE12" i="13"/>
  <c r="BF12" i="13"/>
  <c r="BG12" i="13"/>
  <c r="BH12" i="13"/>
  <c r="BI12" i="13"/>
  <c r="BJ12" i="13"/>
  <c r="BK12" i="13"/>
  <c r="BA13" i="13"/>
  <c r="BB13" i="13"/>
  <c r="BC13" i="13"/>
  <c r="BD13" i="13"/>
  <c r="BE13" i="13"/>
  <c r="BF13" i="13"/>
  <c r="BG13" i="13"/>
  <c r="BH13" i="13"/>
  <c r="BI13" i="13"/>
  <c r="BJ13" i="13"/>
  <c r="BK13" i="13"/>
  <c r="BA14" i="13"/>
  <c r="BB14" i="13"/>
  <c r="BC14" i="13"/>
  <c r="BD14" i="13"/>
  <c r="BE14" i="13"/>
  <c r="BF14" i="13"/>
  <c r="BG14" i="13"/>
  <c r="BH14" i="13"/>
  <c r="BI14" i="13"/>
  <c r="BJ14" i="13"/>
  <c r="BK14" i="13"/>
  <c r="BA15" i="13"/>
  <c r="BB15" i="13"/>
  <c r="BC15" i="13"/>
  <c r="BD15" i="13"/>
  <c r="BE15" i="13"/>
  <c r="BF15" i="13"/>
  <c r="BG15" i="13"/>
  <c r="BH15" i="13"/>
  <c r="BI15" i="13"/>
  <c r="BJ15" i="13"/>
  <c r="BK15" i="13"/>
  <c r="BA16" i="13"/>
  <c r="BB16" i="13"/>
  <c r="BC16" i="13"/>
  <c r="BD16" i="13"/>
  <c r="BE16" i="13"/>
  <c r="BF16" i="13"/>
  <c r="BG16" i="13"/>
  <c r="BH16" i="13"/>
  <c r="BI16" i="13"/>
  <c r="BJ16" i="13"/>
  <c r="BK16" i="13"/>
  <c r="BA17" i="13"/>
  <c r="BB17" i="13"/>
  <c r="BC17" i="13"/>
  <c r="BD17" i="13"/>
  <c r="BE17" i="13"/>
  <c r="BF17" i="13"/>
  <c r="BG17" i="13"/>
  <c r="BH17" i="13"/>
  <c r="BI17" i="13"/>
  <c r="BJ17" i="13"/>
  <c r="BK17" i="13"/>
  <c r="BA18" i="13"/>
  <c r="BB18" i="13"/>
  <c r="BC18" i="13"/>
  <c r="BD18" i="13"/>
  <c r="BE18" i="13"/>
  <c r="BF18" i="13"/>
  <c r="BG18" i="13"/>
  <c r="BH18" i="13"/>
  <c r="BI18" i="13"/>
  <c r="BJ18" i="13"/>
  <c r="BK18" i="13"/>
  <c r="BA19" i="13"/>
  <c r="BB19" i="13"/>
  <c r="BC19" i="13"/>
  <c r="BD19" i="13"/>
  <c r="BE19" i="13"/>
  <c r="BF19" i="13"/>
  <c r="BG19" i="13"/>
  <c r="BH19" i="13"/>
  <c r="BI19" i="13"/>
  <c r="BJ19" i="13"/>
  <c r="BK19" i="13"/>
  <c r="BA20" i="13"/>
  <c r="BB20" i="13"/>
  <c r="BC20" i="13"/>
  <c r="BD20" i="13"/>
  <c r="BE20" i="13"/>
  <c r="BF20" i="13"/>
  <c r="BG20" i="13"/>
  <c r="BH20" i="13"/>
  <c r="BI20" i="13"/>
  <c r="BJ20" i="13"/>
  <c r="BK20" i="13"/>
  <c r="BA21" i="13"/>
  <c r="BB21" i="13"/>
  <c r="BC21" i="13"/>
  <c r="BD21" i="13"/>
  <c r="BE21" i="13"/>
  <c r="BF21" i="13"/>
  <c r="BG21" i="13"/>
  <c r="BH21" i="13"/>
  <c r="BI21" i="13"/>
  <c r="BJ21" i="13"/>
  <c r="BK21" i="13"/>
  <c r="BA22" i="13"/>
  <c r="BB22" i="13"/>
  <c r="BC22" i="13"/>
  <c r="BD22" i="13"/>
  <c r="BE22" i="13"/>
  <c r="BF22" i="13"/>
  <c r="BG22" i="13"/>
  <c r="BH22" i="13"/>
  <c r="BI22" i="13"/>
  <c r="BJ22" i="13"/>
  <c r="BK22" i="13"/>
  <c r="BA23" i="13"/>
  <c r="BB23" i="13"/>
  <c r="BC23" i="13"/>
  <c r="BD23" i="13"/>
  <c r="BE23" i="13"/>
  <c r="BF23" i="13"/>
  <c r="BG23" i="13"/>
  <c r="BH23" i="13"/>
  <c r="BI23" i="13"/>
  <c r="BJ23" i="13"/>
  <c r="BK23" i="13"/>
  <c r="BA24" i="13"/>
  <c r="BB24" i="13"/>
  <c r="BC24" i="13"/>
  <c r="BD24" i="13"/>
  <c r="BE24" i="13"/>
  <c r="BF24" i="13"/>
  <c r="BG24" i="13"/>
  <c r="BH24" i="13"/>
  <c r="BI24" i="13"/>
  <c r="BJ24" i="13"/>
  <c r="BK24" i="13"/>
  <c r="BA25" i="13"/>
  <c r="BB25" i="13"/>
  <c r="BC25" i="13"/>
  <c r="BD25" i="13"/>
  <c r="BE25" i="13"/>
  <c r="BF25" i="13"/>
  <c r="BG25" i="13"/>
  <c r="BH25" i="13"/>
  <c r="BI25" i="13"/>
  <c r="BJ25" i="13"/>
  <c r="BK25" i="13"/>
  <c r="BA26" i="13"/>
  <c r="BB26" i="13"/>
  <c r="BC26" i="13"/>
  <c r="BD26" i="13"/>
  <c r="BE26" i="13"/>
  <c r="BF26" i="13"/>
  <c r="BG26" i="13"/>
  <c r="BH26" i="13"/>
  <c r="BI26" i="13"/>
  <c r="BJ26" i="13"/>
  <c r="BK26" i="13"/>
  <c r="BA27" i="13"/>
  <c r="BB27" i="13"/>
  <c r="BC27" i="13"/>
  <c r="BD27" i="13"/>
  <c r="BE27" i="13"/>
  <c r="BF27" i="13"/>
  <c r="BG27" i="13"/>
  <c r="BH27" i="13"/>
  <c r="BI27" i="13"/>
  <c r="BJ27" i="13"/>
  <c r="BK27" i="13"/>
  <c r="BA28" i="13"/>
  <c r="BB28" i="13"/>
  <c r="BC28" i="13"/>
  <c r="BD28" i="13"/>
  <c r="BE28" i="13"/>
  <c r="BF28" i="13"/>
  <c r="BG28" i="13"/>
  <c r="BH28" i="13"/>
  <c r="BI28" i="13"/>
  <c r="BJ28" i="13"/>
  <c r="BK28" i="13"/>
  <c r="BA29" i="13"/>
  <c r="BB29" i="13"/>
  <c r="BC29" i="13"/>
  <c r="BD29" i="13"/>
  <c r="BE29" i="13"/>
  <c r="BF29" i="13"/>
  <c r="BG29" i="13"/>
  <c r="BH29" i="13"/>
  <c r="BI29" i="13"/>
  <c r="BJ29" i="13"/>
  <c r="BK29" i="13"/>
  <c r="BA30" i="13"/>
  <c r="BB30" i="13"/>
  <c r="BC30" i="13"/>
  <c r="BD30" i="13"/>
  <c r="BE30" i="13"/>
  <c r="BF30" i="13"/>
  <c r="BG30" i="13"/>
  <c r="BH30" i="13"/>
  <c r="BI30" i="13"/>
  <c r="BJ30" i="13"/>
  <c r="BK30" i="13"/>
  <c r="BA31" i="13"/>
  <c r="BB31" i="13"/>
  <c r="BC31" i="13"/>
  <c r="BD31" i="13"/>
  <c r="BE31" i="13"/>
  <c r="BF31" i="13"/>
  <c r="BG31" i="13"/>
  <c r="BH31" i="13"/>
  <c r="BI31" i="13"/>
  <c r="BJ31" i="13"/>
  <c r="BK31" i="13"/>
  <c r="BA32" i="13"/>
  <c r="BB32" i="13"/>
  <c r="BC32" i="13"/>
  <c r="BD32" i="13"/>
  <c r="BE32" i="13"/>
  <c r="BF32" i="13"/>
  <c r="BG32" i="13"/>
  <c r="BH32" i="13"/>
  <c r="BI32" i="13"/>
  <c r="BJ32" i="13"/>
  <c r="BK32" i="13"/>
  <c r="BA33" i="13"/>
  <c r="BB33" i="13"/>
  <c r="BC33" i="13"/>
  <c r="BD33" i="13"/>
  <c r="BE33" i="13"/>
  <c r="BF33" i="13"/>
  <c r="BG33" i="13"/>
  <c r="BH33" i="13"/>
  <c r="BI33" i="13"/>
  <c r="BJ33" i="13"/>
  <c r="BK33" i="13"/>
  <c r="BA34" i="13"/>
  <c r="BB34" i="13"/>
  <c r="BC34" i="13"/>
  <c r="BD34" i="13"/>
  <c r="BE34" i="13"/>
  <c r="BF34" i="13"/>
  <c r="BG34" i="13"/>
  <c r="BH34" i="13"/>
  <c r="BI34" i="13"/>
  <c r="BJ34" i="13"/>
  <c r="BK34" i="13"/>
  <c r="BA35" i="13"/>
  <c r="BB35" i="13"/>
  <c r="BC35" i="13"/>
  <c r="BD35" i="13"/>
  <c r="BE35" i="13"/>
  <c r="BF35" i="13"/>
  <c r="BG35" i="13"/>
  <c r="BH35" i="13"/>
  <c r="BI35" i="13"/>
  <c r="BJ35" i="13"/>
  <c r="BK35" i="13"/>
  <c r="BA36" i="13"/>
  <c r="BB36" i="13"/>
  <c r="BC36" i="13"/>
  <c r="BD36" i="13"/>
  <c r="BE36" i="13"/>
  <c r="BF36" i="13"/>
  <c r="BG36" i="13"/>
  <c r="BH36" i="13"/>
  <c r="BI36" i="13"/>
  <c r="BJ36" i="13"/>
  <c r="BK36" i="13"/>
  <c r="BA37" i="13"/>
  <c r="BB37" i="13"/>
  <c r="BC37" i="13"/>
  <c r="BD37" i="13"/>
  <c r="BE37" i="13"/>
  <c r="BF37" i="13"/>
  <c r="BG37" i="13"/>
  <c r="BH37" i="13"/>
  <c r="BI37" i="13"/>
  <c r="BJ37" i="13"/>
  <c r="BK37" i="13"/>
  <c r="BA38" i="13"/>
  <c r="BB38" i="13"/>
  <c r="BC38" i="13"/>
  <c r="BD38" i="13"/>
  <c r="BE38" i="13"/>
  <c r="BF38" i="13"/>
  <c r="BG38" i="13"/>
  <c r="BH38" i="13"/>
  <c r="BI38" i="13"/>
  <c r="BJ38" i="13"/>
  <c r="BK38" i="13"/>
  <c r="BA39" i="13"/>
  <c r="BB39" i="13"/>
  <c r="BC39" i="13"/>
  <c r="BD39" i="13"/>
  <c r="BE39" i="13"/>
  <c r="BF39" i="13"/>
  <c r="BG39" i="13"/>
  <c r="BH39" i="13"/>
  <c r="BI39" i="13"/>
  <c r="BJ39" i="13"/>
  <c r="BK39" i="13"/>
  <c r="BA40" i="13"/>
  <c r="BB40" i="13"/>
  <c r="BC40" i="13"/>
  <c r="BD40" i="13"/>
  <c r="BE40" i="13"/>
  <c r="BF40" i="13"/>
  <c r="BG40" i="13"/>
  <c r="BH40" i="13"/>
  <c r="BI40" i="13"/>
  <c r="BJ40" i="13"/>
  <c r="BK40" i="13"/>
  <c r="BA41" i="13"/>
  <c r="BB41" i="13"/>
  <c r="BC41" i="13"/>
  <c r="BD41" i="13"/>
  <c r="BE41" i="13"/>
  <c r="BF41" i="13"/>
  <c r="BG41" i="13"/>
  <c r="BH41" i="13"/>
  <c r="BI41" i="13"/>
  <c r="BJ41" i="13"/>
  <c r="BK41" i="13"/>
  <c r="BA42" i="13"/>
  <c r="BB42" i="13"/>
  <c r="BC42" i="13"/>
  <c r="BD42" i="13"/>
  <c r="BE42" i="13"/>
  <c r="BF42" i="13"/>
  <c r="BG42" i="13"/>
  <c r="BH42" i="13"/>
  <c r="BI42" i="13"/>
  <c r="BJ42" i="13"/>
  <c r="BK42" i="13"/>
  <c r="BA43" i="13"/>
  <c r="BB43" i="13"/>
  <c r="BC43" i="13"/>
  <c r="BD43" i="13"/>
  <c r="BE43" i="13"/>
  <c r="BF43" i="13"/>
  <c r="BG43" i="13"/>
  <c r="BH43" i="13"/>
  <c r="BI43" i="13"/>
  <c r="BJ43" i="13"/>
  <c r="BK43" i="13"/>
  <c r="BA44" i="13"/>
  <c r="BB44" i="13"/>
  <c r="BC44" i="13"/>
  <c r="BD44" i="13"/>
  <c r="BE44" i="13"/>
  <c r="BF44" i="13"/>
  <c r="BG44" i="13"/>
  <c r="BH44" i="13"/>
  <c r="BI44" i="13"/>
  <c r="BJ44" i="13"/>
  <c r="BK44" i="13"/>
  <c r="BA45" i="13"/>
  <c r="BB45" i="13"/>
  <c r="BC45" i="13"/>
  <c r="BD45" i="13"/>
  <c r="BE45" i="13"/>
  <c r="BF45" i="13"/>
  <c r="BG45" i="13"/>
  <c r="BH45" i="13"/>
  <c r="BI45" i="13"/>
  <c r="BJ45" i="13"/>
  <c r="BK45" i="13"/>
  <c r="BA46" i="13"/>
  <c r="BB46" i="13"/>
  <c r="BC46" i="13"/>
  <c r="BD46" i="13"/>
  <c r="BE46" i="13"/>
  <c r="BF46" i="13"/>
  <c r="BG46" i="13"/>
  <c r="BH46" i="13"/>
  <c r="BI46" i="13"/>
  <c r="BJ46" i="13"/>
  <c r="BK46" i="13"/>
  <c r="BA47" i="13"/>
  <c r="BB47" i="13"/>
  <c r="BC47" i="13"/>
  <c r="BD47" i="13"/>
  <c r="BE47" i="13"/>
  <c r="BF47" i="13"/>
  <c r="BG47" i="13"/>
  <c r="BH47" i="13"/>
  <c r="BI47" i="13"/>
  <c r="BJ47" i="13"/>
  <c r="BK47" i="13"/>
  <c r="BA48" i="13"/>
  <c r="BB48" i="13"/>
  <c r="BC48" i="13"/>
  <c r="BD48" i="13"/>
  <c r="BE48" i="13"/>
  <c r="BF48" i="13"/>
  <c r="BG48" i="13"/>
  <c r="BH48" i="13"/>
  <c r="BI48" i="13"/>
  <c r="BJ48" i="13"/>
  <c r="BK48" i="13"/>
  <c r="BA49" i="13"/>
  <c r="BB49" i="13"/>
  <c r="BC49" i="13"/>
  <c r="BD49" i="13"/>
  <c r="BE49" i="13"/>
  <c r="BF49" i="13"/>
  <c r="BG49" i="13"/>
  <c r="BH49" i="13"/>
  <c r="BI49" i="13"/>
  <c r="BJ49" i="13"/>
  <c r="BK49" i="13"/>
  <c r="BA50" i="13"/>
  <c r="BB50" i="13"/>
  <c r="BC50" i="13"/>
  <c r="BD50" i="13"/>
  <c r="BE50" i="13"/>
  <c r="BF50" i="13"/>
  <c r="BG50" i="13"/>
  <c r="BH50" i="13"/>
  <c r="BI50" i="13"/>
  <c r="BJ50" i="13"/>
  <c r="BK50" i="13"/>
  <c r="BA51" i="13"/>
  <c r="BB51" i="13"/>
  <c r="BC51" i="13"/>
  <c r="BD51" i="13"/>
  <c r="BE51" i="13"/>
  <c r="BF51" i="13"/>
  <c r="BG51" i="13"/>
  <c r="BH51" i="13"/>
  <c r="BI51" i="13"/>
  <c r="BJ51" i="13"/>
  <c r="BK51" i="13"/>
  <c r="BA52" i="13"/>
  <c r="BB52" i="13"/>
  <c r="BC52" i="13"/>
  <c r="BD52" i="13"/>
  <c r="BE52" i="13"/>
  <c r="BF52" i="13"/>
  <c r="BG52" i="13"/>
  <c r="BH52" i="13"/>
  <c r="BI52" i="13"/>
  <c r="BJ52" i="13"/>
  <c r="BK52" i="13"/>
  <c r="BA53" i="13"/>
  <c r="BB53" i="13"/>
  <c r="BC53" i="13"/>
  <c r="BD53" i="13"/>
  <c r="BE53" i="13"/>
  <c r="BF53" i="13"/>
  <c r="BG53" i="13"/>
  <c r="BH53" i="13"/>
  <c r="BI53" i="13"/>
  <c r="BJ53" i="13"/>
  <c r="BK53" i="13"/>
  <c r="BA54" i="13"/>
  <c r="BB54" i="13"/>
  <c r="BC54" i="13"/>
  <c r="BD54" i="13"/>
  <c r="BE54" i="13"/>
  <c r="BF54" i="13"/>
  <c r="BG54" i="13"/>
  <c r="BH54" i="13"/>
  <c r="BI54" i="13"/>
  <c r="BJ54" i="13"/>
  <c r="BK54" i="13"/>
  <c r="BA55" i="13"/>
  <c r="BB55" i="13"/>
  <c r="BC55" i="13"/>
  <c r="BD55" i="13"/>
  <c r="BE55" i="13"/>
  <c r="BF55" i="13"/>
  <c r="BG55" i="13"/>
  <c r="BH55" i="13"/>
  <c r="BI55" i="13"/>
  <c r="BJ55" i="13"/>
  <c r="BK55" i="13"/>
  <c r="BA56" i="13"/>
  <c r="BB56" i="13"/>
  <c r="BC56" i="13"/>
  <c r="BD56" i="13"/>
  <c r="BE56" i="13"/>
  <c r="BF56" i="13"/>
  <c r="BG56" i="13"/>
  <c r="BH56" i="13"/>
  <c r="BI56" i="13"/>
  <c r="BJ56" i="13"/>
  <c r="BK56" i="13"/>
  <c r="BA57" i="13"/>
  <c r="BB57" i="13"/>
  <c r="BC57" i="13"/>
  <c r="BD57" i="13"/>
  <c r="BE57" i="13"/>
  <c r="BF57" i="13"/>
  <c r="BG57" i="13"/>
  <c r="BH57" i="13"/>
  <c r="BI57" i="13"/>
  <c r="BJ57" i="13"/>
  <c r="BK57" i="13"/>
  <c r="BA58" i="13"/>
  <c r="BB58" i="13"/>
  <c r="BC58" i="13"/>
  <c r="BD58" i="13"/>
  <c r="BE58" i="13"/>
  <c r="BF58" i="13"/>
  <c r="BG58" i="13"/>
  <c r="BH58" i="13"/>
  <c r="BI58" i="13"/>
  <c r="BJ58" i="13"/>
  <c r="BK58" i="13"/>
  <c r="BA59" i="13"/>
  <c r="BB59" i="13"/>
  <c r="BC59" i="13"/>
  <c r="BD59" i="13"/>
  <c r="BE59" i="13"/>
  <c r="BF59" i="13"/>
  <c r="BG59" i="13"/>
  <c r="BH59" i="13"/>
  <c r="BI59" i="13"/>
  <c r="BJ59" i="13"/>
  <c r="BK59" i="13"/>
  <c r="BA60" i="13"/>
  <c r="BB60" i="13"/>
  <c r="BC60" i="13"/>
  <c r="BD60" i="13"/>
  <c r="BE60" i="13"/>
  <c r="BF60" i="13"/>
  <c r="BG60" i="13"/>
  <c r="BH60" i="13"/>
  <c r="BI60" i="13"/>
  <c r="BJ60" i="13"/>
  <c r="BK60" i="13"/>
  <c r="BA61" i="13"/>
  <c r="BB61" i="13"/>
  <c r="BC61" i="13"/>
  <c r="BD61" i="13"/>
  <c r="BE61" i="13"/>
  <c r="BF61" i="13"/>
  <c r="BG61" i="13"/>
  <c r="BH61" i="13"/>
  <c r="BI61" i="13"/>
  <c r="BJ61" i="13"/>
  <c r="BK61" i="13"/>
  <c r="BA62" i="13"/>
  <c r="BB62" i="13"/>
  <c r="BC62" i="13"/>
  <c r="BD62" i="13"/>
  <c r="BE62" i="13"/>
  <c r="BF62" i="13"/>
  <c r="BG62" i="13"/>
  <c r="BH62" i="13"/>
  <c r="BI62" i="13"/>
  <c r="BJ62" i="13"/>
  <c r="BK62" i="13"/>
  <c r="BA63" i="13"/>
  <c r="BB63" i="13"/>
  <c r="BC63" i="13"/>
  <c r="BD63" i="13"/>
  <c r="BE63" i="13"/>
  <c r="BF63" i="13"/>
  <c r="BG63" i="13"/>
  <c r="BH63" i="13"/>
  <c r="BI63" i="13"/>
  <c r="BJ63" i="13"/>
  <c r="BK63" i="13"/>
  <c r="BA64" i="13"/>
  <c r="BB64" i="13"/>
  <c r="BC64" i="13"/>
  <c r="BD64" i="13"/>
  <c r="BE64" i="13"/>
  <c r="BF64" i="13"/>
  <c r="BG64" i="13"/>
  <c r="BH64" i="13"/>
  <c r="BI64" i="13"/>
  <c r="BJ64" i="13"/>
  <c r="BK64" i="13"/>
  <c r="BA65" i="13"/>
  <c r="BB65" i="13"/>
  <c r="BC65" i="13"/>
  <c r="BD65" i="13"/>
  <c r="BE65" i="13"/>
  <c r="BF65" i="13"/>
  <c r="BG65" i="13"/>
  <c r="BH65" i="13"/>
  <c r="BI65" i="13"/>
  <c r="BJ65" i="13"/>
  <c r="BK65" i="13"/>
  <c r="BA66" i="13"/>
  <c r="BB66" i="13"/>
  <c r="BC66" i="13"/>
  <c r="BD66" i="13"/>
  <c r="BE66" i="13"/>
  <c r="BF66" i="13"/>
  <c r="BG66" i="13"/>
  <c r="BH66" i="13"/>
  <c r="BI66" i="13"/>
  <c r="BJ66" i="13"/>
  <c r="BK66" i="13"/>
  <c r="BA67" i="13"/>
  <c r="BB67" i="13"/>
  <c r="BC67" i="13"/>
  <c r="BD67" i="13"/>
  <c r="BE67" i="13"/>
  <c r="BF67" i="13"/>
  <c r="BG67" i="13"/>
  <c r="BH67" i="13"/>
  <c r="BI67" i="13"/>
  <c r="BJ67" i="13"/>
  <c r="BK67" i="13"/>
  <c r="BA68" i="13"/>
  <c r="BB68" i="13"/>
  <c r="BC68" i="13"/>
  <c r="BD68" i="13"/>
  <c r="BE68" i="13"/>
  <c r="BF68" i="13"/>
  <c r="BG68" i="13"/>
  <c r="BH68" i="13"/>
  <c r="BI68" i="13"/>
  <c r="BJ68" i="13"/>
  <c r="BK68" i="13"/>
  <c r="BA69" i="13"/>
  <c r="BB69" i="13"/>
  <c r="BC69" i="13"/>
  <c r="BD69" i="13"/>
  <c r="BE69" i="13"/>
  <c r="BF69" i="13"/>
  <c r="BG69" i="13"/>
  <c r="BH69" i="13"/>
  <c r="BI69" i="13"/>
  <c r="BJ69" i="13"/>
  <c r="BK69" i="13"/>
  <c r="BA70" i="13"/>
  <c r="BB70" i="13"/>
  <c r="BC70" i="13"/>
  <c r="BD70" i="13"/>
  <c r="BE70" i="13"/>
  <c r="BF70" i="13"/>
  <c r="BG70" i="13"/>
  <c r="BH70" i="13"/>
  <c r="BI70" i="13"/>
  <c r="BJ70" i="13"/>
  <c r="BK70" i="13"/>
  <c r="BA71" i="13"/>
  <c r="BB71" i="13"/>
  <c r="BC71" i="13"/>
  <c r="BD71" i="13"/>
  <c r="BE71" i="13"/>
  <c r="BF71" i="13"/>
  <c r="BG71" i="13"/>
  <c r="BH71" i="13"/>
  <c r="BI71" i="13"/>
  <c r="BJ71" i="13"/>
  <c r="BK71" i="13"/>
  <c r="BA72" i="13"/>
  <c r="BB72" i="13"/>
  <c r="BC72" i="13"/>
  <c r="BD72" i="13"/>
  <c r="BE72" i="13"/>
  <c r="BF72" i="13"/>
  <c r="BG72" i="13"/>
  <c r="BH72" i="13"/>
  <c r="BI72" i="13"/>
  <c r="BJ72" i="13"/>
  <c r="BK72" i="13"/>
  <c r="BA73" i="13"/>
  <c r="BB73" i="13"/>
  <c r="BC73" i="13"/>
  <c r="BD73" i="13"/>
  <c r="BE73" i="13"/>
  <c r="BF73" i="13"/>
  <c r="BG73" i="13"/>
  <c r="BH73" i="13"/>
  <c r="BI73" i="13"/>
  <c r="BJ73" i="13"/>
  <c r="BK73" i="13"/>
  <c r="BA74" i="13"/>
  <c r="BB74" i="13"/>
  <c r="BC74" i="13"/>
  <c r="BD74" i="13"/>
  <c r="BE74" i="13"/>
  <c r="BF74" i="13"/>
  <c r="BG74" i="13"/>
  <c r="BH74" i="13"/>
  <c r="BI74" i="13"/>
  <c r="BJ74" i="13"/>
  <c r="BK74" i="13"/>
  <c r="BA75" i="13"/>
  <c r="BB75" i="13"/>
  <c r="BC75" i="13"/>
  <c r="BD75" i="13"/>
  <c r="BE75" i="13"/>
  <c r="BF75" i="13"/>
  <c r="BG75" i="13"/>
  <c r="BH75" i="13"/>
  <c r="BI75" i="13"/>
  <c r="BJ75" i="13"/>
  <c r="BK75" i="13"/>
  <c r="BA76" i="13"/>
  <c r="BB76" i="13"/>
  <c r="BC76" i="13"/>
  <c r="BD76" i="13"/>
  <c r="BE76" i="13"/>
  <c r="BF76" i="13"/>
  <c r="BG76" i="13"/>
  <c r="BH76" i="13"/>
  <c r="BI76" i="13"/>
  <c r="BJ76" i="13"/>
  <c r="BK76" i="13"/>
  <c r="BA77" i="13"/>
  <c r="BB77" i="13"/>
  <c r="BC77" i="13"/>
  <c r="BD77" i="13"/>
  <c r="BE77" i="13"/>
  <c r="BF77" i="13"/>
  <c r="BG77" i="13"/>
  <c r="BH77" i="13"/>
  <c r="BI77" i="13"/>
  <c r="BJ77" i="13"/>
  <c r="BK77" i="13"/>
  <c r="BA78" i="13"/>
  <c r="BB78" i="13"/>
  <c r="BC78" i="13"/>
  <c r="BD78" i="13"/>
  <c r="BE78" i="13"/>
  <c r="BF78" i="13"/>
  <c r="BG78" i="13"/>
  <c r="BH78" i="13"/>
  <c r="BI78" i="13"/>
  <c r="BJ78" i="13"/>
  <c r="BK78" i="13"/>
  <c r="BA79" i="13"/>
  <c r="BB79" i="13"/>
  <c r="BC79" i="13"/>
  <c r="BD79" i="13"/>
  <c r="BE79" i="13"/>
  <c r="BF79" i="13"/>
  <c r="BG79" i="13"/>
  <c r="BH79" i="13"/>
  <c r="BI79" i="13"/>
  <c r="BJ79" i="13"/>
  <c r="BK79" i="13"/>
  <c r="BA80" i="13"/>
  <c r="BB80" i="13"/>
  <c r="BC80" i="13"/>
  <c r="BD80" i="13"/>
  <c r="BE80" i="13"/>
  <c r="BF80" i="13"/>
  <c r="BG80" i="13"/>
  <c r="BH80" i="13"/>
  <c r="BI80" i="13"/>
  <c r="BJ80" i="13"/>
  <c r="BK80" i="13"/>
  <c r="BA81" i="13"/>
  <c r="BB81" i="13"/>
  <c r="BC81" i="13"/>
  <c r="BD81" i="13"/>
  <c r="BE81" i="13"/>
  <c r="BF81" i="13"/>
  <c r="BG81" i="13"/>
  <c r="BH81" i="13"/>
  <c r="BI81" i="13"/>
  <c r="BJ81" i="13"/>
  <c r="BK81" i="13"/>
  <c r="BA82" i="13"/>
  <c r="BB82" i="13"/>
  <c r="BC82" i="13"/>
  <c r="BD82" i="13"/>
  <c r="BE82" i="13"/>
  <c r="BF82" i="13"/>
  <c r="BG82" i="13"/>
  <c r="BH82" i="13"/>
  <c r="BI82" i="13"/>
  <c r="BJ82" i="13"/>
  <c r="BK82" i="13"/>
  <c r="BA83" i="13"/>
  <c r="BB83" i="13"/>
  <c r="BC83" i="13"/>
  <c r="BD83" i="13"/>
  <c r="BE83" i="13"/>
  <c r="BF83" i="13"/>
  <c r="BG83" i="13"/>
  <c r="BH83" i="13"/>
  <c r="BI83" i="13"/>
  <c r="BJ83" i="13"/>
  <c r="BK83" i="13"/>
  <c r="BA84" i="13"/>
  <c r="BB84" i="13"/>
  <c r="BC84" i="13"/>
  <c r="BD84" i="13"/>
  <c r="BE84" i="13"/>
  <c r="BF84" i="13"/>
  <c r="BG84" i="13"/>
  <c r="BH84" i="13"/>
  <c r="BI84" i="13"/>
  <c r="BJ84" i="13"/>
  <c r="BK84" i="13"/>
  <c r="BA85" i="13"/>
  <c r="BB85" i="13"/>
  <c r="BC85" i="13"/>
  <c r="BD85" i="13"/>
  <c r="BE85" i="13"/>
  <c r="BF85" i="13"/>
  <c r="BG85" i="13"/>
  <c r="BH85" i="13"/>
  <c r="BI85" i="13"/>
  <c r="BJ85" i="13"/>
  <c r="BK85" i="13"/>
  <c r="BA86" i="13"/>
  <c r="BB86" i="13"/>
  <c r="BC86" i="13"/>
  <c r="BD86" i="13"/>
  <c r="BE86" i="13"/>
  <c r="BF86" i="13"/>
  <c r="BG86" i="13"/>
  <c r="BH86" i="13"/>
  <c r="BI86" i="13"/>
  <c r="BJ86" i="13"/>
  <c r="BK86" i="13"/>
  <c r="BA87" i="13"/>
  <c r="BB87" i="13"/>
  <c r="BC87" i="13"/>
  <c r="BD87" i="13"/>
  <c r="BE87" i="13"/>
  <c r="BF87" i="13"/>
  <c r="BG87" i="13"/>
  <c r="BH87" i="13"/>
  <c r="BI87" i="13"/>
  <c r="BJ87" i="13"/>
  <c r="BK87" i="13"/>
  <c r="BA88" i="13"/>
  <c r="BB88" i="13"/>
  <c r="BC88" i="13"/>
  <c r="BD88" i="13"/>
  <c r="BE88" i="13"/>
  <c r="BF88" i="13"/>
  <c r="BG88" i="13"/>
  <c r="BH88" i="13"/>
  <c r="BI88" i="13"/>
  <c r="BJ88" i="13"/>
  <c r="BK88" i="13"/>
  <c r="BA89" i="13"/>
  <c r="BB89" i="13"/>
  <c r="BC89" i="13"/>
  <c r="BD89" i="13"/>
  <c r="BE89" i="13"/>
  <c r="BF89" i="13"/>
  <c r="BG89" i="13"/>
  <c r="BH89" i="13"/>
  <c r="BI89" i="13"/>
  <c r="BJ89" i="13"/>
  <c r="BK89" i="13"/>
  <c r="BA90" i="13"/>
  <c r="BB90" i="13"/>
  <c r="BC90" i="13"/>
  <c r="BD90" i="13"/>
  <c r="BE90" i="13"/>
  <c r="BF90" i="13"/>
  <c r="BG90" i="13"/>
  <c r="BH90" i="13"/>
  <c r="BI90" i="13"/>
  <c r="BJ90" i="13"/>
  <c r="BK90" i="13"/>
  <c r="BA91" i="13"/>
  <c r="BB91" i="13"/>
  <c r="BC91" i="13"/>
  <c r="BD91" i="13"/>
  <c r="BE91" i="13"/>
  <c r="BF91" i="13"/>
  <c r="BG91" i="13"/>
  <c r="BH91" i="13"/>
  <c r="BI91" i="13"/>
  <c r="BJ91" i="13"/>
  <c r="BK91" i="13"/>
  <c r="BA92" i="13"/>
  <c r="BB92" i="13"/>
  <c r="BC92" i="13"/>
  <c r="BD92" i="13"/>
  <c r="BE92" i="13"/>
  <c r="BF92" i="13"/>
  <c r="BG92" i="13"/>
  <c r="BH92" i="13"/>
  <c r="BI92" i="13"/>
  <c r="BJ92" i="13"/>
  <c r="BK92" i="13"/>
  <c r="BA93" i="13"/>
  <c r="BB93" i="13"/>
  <c r="BC93" i="13"/>
  <c r="BD93" i="13"/>
  <c r="BE93" i="13"/>
  <c r="BF93" i="13"/>
  <c r="BG93" i="13"/>
  <c r="BH93" i="13"/>
  <c r="BI93" i="13"/>
  <c r="BJ93" i="13"/>
  <c r="BK93" i="13"/>
  <c r="BA94" i="13"/>
  <c r="BB94" i="13"/>
  <c r="BC94" i="13"/>
  <c r="BD94" i="13"/>
  <c r="BE94" i="13"/>
  <c r="BF94" i="13"/>
  <c r="BG94" i="13"/>
  <c r="BH94" i="13"/>
  <c r="BI94" i="13"/>
  <c r="BJ94" i="13"/>
  <c r="BK94" i="13"/>
  <c r="BA95" i="13"/>
  <c r="BB95" i="13"/>
  <c r="BC95" i="13"/>
  <c r="BD95" i="13"/>
  <c r="BE95" i="13"/>
  <c r="BF95" i="13"/>
  <c r="BG95" i="13"/>
  <c r="BH95" i="13"/>
  <c r="BI95" i="13"/>
  <c r="BJ95" i="13"/>
  <c r="BK95" i="13"/>
  <c r="BA96" i="13"/>
  <c r="BB96" i="13"/>
  <c r="BC96" i="13"/>
  <c r="BD96" i="13"/>
  <c r="BE96" i="13"/>
  <c r="BF96" i="13"/>
  <c r="BG96" i="13"/>
  <c r="BH96" i="13"/>
  <c r="BI96" i="13"/>
  <c r="BJ96" i="13"/>
  <c r="BK96" i="13"/>
  <c r="BA97" i="13"/>
  <c r="BB97" i="13"/>
  <c r="BC97" i="13"/>
  <c r="BD97" i="13"/>
  <c r="BE97" i="13"/>
  <c r="BF97" i="13"/>
  <c r="BG97" i="13"/>
  <c r="BH97" i="13"/>
  <c r="BI97" i="13"/>
  <c r="BJ97" i="13"/>
  <c r="BK97" i="13"/>
  <c r="BA98" i="13"/>
  <c r="BB98" i="13"/>
  <c r="BC98" i="13"/>
  <c r="BD98" i="13"/>
  <c r="BE98" i="13"/>
  <c r="BF98" i="13"/>
  <c r="BG98" i="13"/>
  <c r="BH98" i="13"/>
  <c r="BI98" i="13"/>
  <c r="BJ98" i="13"/>
  <c r="BK98" i="13"/>
  <c r="BA99" i="13"/>
  <c r="BB99" i="13"/>
  <c r="BC99" i="13"/>
  <c r="BD99" i="13"/>
  <c r="BE99" i="13"/>
  <c r="BF99" i="13"/>
  <c r="BG99" i="13"/>
  <c r="BH99" i="13"/>
  <c r="BI99" i="13"/>
  <c r="BJ99" i="13"/>
  <c r="BK99" i="13"/>
  <c r="BA100" i="13"/>
  <c r="BB100" i="13"/>
  <c r="BC100" i="13"/>
  <c r="BD100" i="13"/>
  <c r="BE100" i="13"/>
  <c r="BF100" i="13"/>
  <c r="BG100" i="13"/>
  <c r="BH100" i="13"/>
  <c r="BI100" i="13"/>
  <c r="BJ100" i="13"/>
  <c r="BK100" i="13"/>
  <c r="BA101" i="13"/>
  <c r="BB101" i="13"/>
  <c r="BC101" i="13"/>
  <c r="BD101" i="13"/>
  <c r="BE101" i="13"/>
  <c r="BF101" i="13"/>
  <c r="BG101" i="13"/>
  <c r="BH101" i="13"/>
  <c r="BI101" i="13"/>
  <c r="BJ101" i="13"/>
  <c r="BK101" i="13"/>
  <c r="BA102" i="13"/>
  <c r="BB102" i="13"/>
  <c r="BC102" i="13"/>
  <c r="BD102" i="13"/>
  <c r="BE102" i="13"/>
  <c r="BF102" i="13"/>
  <c r="BG102" i="13"/>
  <c r="BH102" i="13"/>
  <c r="BI102" i="13"/>
  <c r="BJ102" i="13"/>
  <c r="BK102" i="13"/>
  <c r="BA103" i="13"/>
  <c r="BB103" i="13"/>
  <c r="BC103" i="13"/>
  <c r="BD103" i="13"/>
  <c r="BE103" i="13"/>
  <c r="BF103" i="13"/>
  <c r="BG103" i="13"/>
  <c r="BH103" i="13"/>
  <c r="BI103" i="13"/>
  <c r="BJ103" i="13"/>
  <c r="BK103" i="13"/>
  <c r="BA104" i="13"/>
  <c r="BB104" i="13"/>
  <c r="BC104" i="13"/>
  <c r="BD104" i="13"/>
  <c r="BE104" i="13"/>
  <c r="BF104" i="13"/>
  <c r="BG104" i="13"/>
  <c r="BH104" i="13"/>
  <c r="BI104" i="13"/>
  <c r="BJ104" i="13"/>
  <c r="BK104" i="13"/>
  <c r="BA105" i="13"/>
  <c r="BB105" i="13"/>
  <c r="BC105" i="13"/>
  <c r="BD105" i="13"/>
  <c r="BE105" i="13"/>
  <c r="BF105" i="13"/>
  <c r="BG105" i="13"/>
  <c r="BH105" i="13"/>
  <c r="BI105" i="13"/>
  <c r="BJ105" i="13"/>
  <c r="BK105" i="13"/>
  <c r="BA106" i="13"/>
  <c r="BB106" i="13"/>
  <c r="BC106" i="13"/>
  <c r="BD106" i="13"/>
  <c r="BE106" i="13"/>
  <c r="BF106" i="13"/>
  <c r="BG106" i="13"/>
  <c r="BH106" i="13"/>
  <c r="BI106" i="13"/>
  <c r="BJ106" i="13"/>
  <c r="BK106" i="13"/>
  <c r="BA107" i="13"/>
  <c r="BB107" i="13"/>
  <c r="BC107" i="13"/>
  <c r="BD107" i="13"/>
  <c r="BE107" i="13"/>
  <c r="BF107" i="13"/>
  <c r="BG107" i="13"/>
  <c r="BH107" i="13"/>
  <c r="BI107" i="13"/>
  <c r="BJ107" i="13"/>
  <c r="BK107" i="13"/>
  <c r="BA108" i="13"/>
  <c r="BB108" i="13"/>
  <c r="BC108" i="13"/>
  <c r="BD108" i="13"/>
  <c r="BE108" i="13"/>
  <c r="BF108" i="13"/>
  <c r="BG108" i="13"/>
  <c r="BH108" i="13"/>
  <c r="BI108" i="13"/>
  <c r="BJ108" i="13"/>
  <c r="BK108" i="13"/>
  <c r="BA109" i="13"/>
  <c r="BB109" i="13"/>
  <c r="BC109" i="13"/>
  <c r="BD109" i="13"/>
  <c r="BE109" i="13"/>
  <c r="BF109" i="13"/>
  <c r="BG109" i="13"/>
  <c r="BH109" i="13"/>
  <c r="BI109" i="13"/>
  <c r="BJ109" i="13"/>
  <c r="BK109" i="13"/>
  <c r="BA110" i="13"/>
  <c r="BB110" i="13"/>
  <c r="BC110" i="13"/>
  <c r="BD110" i="13"/>
  <c r="BE110" i="13"/>
  <c r="BF110" i="13"/>
  <c r="BG110" i="13"/>
  <c r="BH110" i="13"/>
  <c r="BI110" i="13"/>
  <c r="BJ110" i="13"/>
  <c r="BK110" i="13"/>
  <c r="BA111" i="13"/>
  <c r="BB111" i="13"/>
  <c r="BC111" i="13"/>
  <c r="BD111" i="13"/>
  <c r="BE111" i="13"/>
  <c r="BF111" i="13"/>
  <c r="BG111" i="13"/>
  <c r="BH111" i="13"/>
  <c r="BI111" i="13"/>
  <c r="BJ111" i="13"/>
  <c r="BK111" i="13"/>
  <c r="BA112" i="13"/>
  <c r="BB112" i="13"/>
  <c r="BC112" i="13"/>
  <c r="BD112" i="13"/>
  <c r="BE112" i="13"/>
  <c r="BF112" i="13"/>
  <c r="BG112" i="13"/>
  <c r="BH112" i="13"/>
  <c r="BI112" i="13"/>
  <c r="BJ112" i="13"/>
  <c r="BK112" i="13"/>
  <c r="BA113" i="13"/>
  <c r="BB113" i="13"/>
  <c r="BC113" i="13"/>
  <c r="BD113" i="13"/>
  <c r="BE113" i="13"/>
  <c r="BF113" i="13"/>
  <c r="BG113" i="13"/>
  <c r="BH113" i="13"/>
  <c r="BI113" i="13"/>
  <c r="BJ113" i="13"/>
  <c r="BK113" i="13"/>
  <c r="BA114" i="13"/>
  <c r="BB114" i="13"/>
  <c r="BC114" i="13"/>
  <c r="BD114" i="13"/>
  <c r="BE114" i="13"/>
  <c r="BF114" i="13"/>
  <c r="BG114" i="13"/>
  <c r="BH114" i="13"/>
  <c r="BI114" i="13"/>
  <c r="BJ114" i="13"/>
  <c r="BK114" i="13"/>
  <c r="BA115" i="13"/>
  <c r="BB115" i="13"/>
  <c r="BC115" i="13"/>
  <c r="BD115" i="13"/>
  <c r="BE115" i="13"/>
  <c r="BF115" i="13"/>
  <c r="BG115" i="13"/>
  <c r="BH115" i="13"/>
  <c r="BI115" i="13"/>
  <c r="BJ115" i="13"/>
  <c r="BK115" i="13"/>
  <c r="BA116" i="13"/>
  <c r="BB116" i="13"/>
  <c r="BC116" i="13"/>
  <c r="BD116" i="13"/>
  <c r="BE116" i="13"/>
  <c r="BF116" i="13"/>
  <c r="BG116" i="13"/>
  <c r="BH116" i="13"/>
  <c r="BI116" i="13"/>
  <c r="BJ116" i="13"/>
  <c r="BK116" i="13"/>
  <c r="BA117" i="13"/>
  <c r="BB117" i="13"/>
  <c r="BC117" i="13"/>
  <c r="BD117" i="13"/>
  <c r="BE117" i="13"/>
  <c r="BF117" i="13"/>
  <c r="BG117" i="13"/>
  <c r="BH117" i="13"/>
  <c r="BI117" i="13"/>
  <c r="BJ117" i="13"/>
  <c r="BK117" i="13"/>
  <c r="BA118" i="13"/>
  <c r="BB118" i="13"/>
  <c r="BC118" i="13"/>
  <c r="BD118" i="13"/>
  <c r="BE118" i="13"/>
  <c r="BF118" i="13"/>
  <c r="BG118" i="13"/>
  <c r="BH118" i="13"/>
  <c r="BI118" i="13"/>
  <c r="BJ118" i="13"/>
  <c r="BK118" i="13"/>
  <c r="BA119" i="13"/>
  <c r="BB119" i="13"/>
  <c r="BC119" i="13"/>
  <c r="BD119" i="13"/>
  <c r="BE119" i="13"/>
  <c r="BF119" i="13"/>
  <c r="BG119" i="13"/>
  <c r="BH119" i="13"/>
  <c r="BI119" i="13"/>
  <c r="BJ119" i="13"/>
  <c r="BK119" i="13"/>
  <c r="BA120" i="13"/>
  <c r="BB120" i="13"/>
  <c r="BC120" i="13"/>
  <c r="BD120" i="13"/>
  <c r="BE120" i="13"/>
  <c r="BF120" i="13"/>
  <c r="BG120" i="13"/>
  <c r="BH120" i="13"/>
  <c r="BI120" i="13"/>
  <c r="BJ120" i="13"/>
  <c r="BK120" i="13"/>
  <c r="BA121" i="13"/>
  <c r="BB121" i="13"/>
  <c r="BC121" i="13"/>
  <c r="BD121" i="13"/>
  <c r="BE121" i="13"/>
  <c r="BF121" i="13"/>
  <c r="BG121" i="13"/>
  <c r="BH121" i="13"/>
  <c r="BI121" i="13"/>
  <c r="BJ121" i="13"/>
  <c r="BK121" i="13"/>
  <c r="BA122" i="13"/>
  <c r="BB122" i="13"/>
  <c r="BC122" i="13"/>
  <c r="BD122" i="13"/>
  <c r="BE122" i="13"/>
  <c r="BF122" i="13"/>
  <c r="BG122" i="13"/>
  <c r="BH122" i="13"/>
  <c r="BI122" i="13"/>
  <c r="BJ122" i="13"/>
  <c r="BK122" i="13"/>
  <c r="BA123" i="13"/>
  <c r="BB123" i="13"/>
  <c r="BC123" i="13"/>
  <c r="BD123" i="13"/>
  <c r="BE123" i="13"/>
  <c r="BF123" i="13"/>
  <c r="BG123" i="13"/>
  <c r="BH123" i="13"/>
  <c r="BI123" i="13"/>
  <c r="BJ123" i="13"/>
  <c r="BK123" i="13"/>
  <c r="BA124" i="13"/>
  <c r="BB124" i="13"/>
  <c r="BC124" i="13"/>
  <c r="BD124" i="13"/>
  <c r="BE124" i="13"/>
  <c r="BF124" i="13"/>
  <c r="BG124" i="13"/>
  <c r="BH124" i="13"/>
  <c r="BI124" i="13"/>
  <c r="BJ124" i="13"/>
  <c r="BK124" i="13"/>
  <c r="BA125" i="13"/>
  <c r="BB125" i="13"/>
  <c r="BC125" i="13"/>
  <c r="BD125" i="13"/>
  <c r="BE125" i="13"/>
  <c r="BF125" i="13"/>
  <c r="BG125" i="13"/>
  <c r="BH125" i="13"/>
  <c r="BI125" i="13"/>
  <c r="BJ125" i="13"/>
  <c r="BK125" i="13"/>
  <c r="BA126" i="13"/>
  <c r="BB126" i="13"/>
  <c r="BC126" i="13"/>
  <c r="BD126" i="13"/>
  <c r="BE126" i="13"/>
  <c r="BF126" i="13"/>
  <c r="BG126" i="13"/>
  <c r="BH126" i="13"/>
  <c r="BI126" i="13"/>
  <c r="BJ126" i="13"/>
  <c r="BK126" i="13"/>
  <c r="BA127" i="13"/>
  <c r="BB127" i="13"/>
  <c r="BC127" i="13"/>
  <c r="BD127" i="13"/>
  <c r="BE127" i="13"/>
  <c r="BF127" i="13"/>
  <c r="BG127" i="13"/>
  <c r="BH127" i="13"/>
  <c r="BI127" i="13"/>
  <c r="BJ127" i="13"/>
  <c r="BK127" i="13"/>
  <c r="BA128" i="13"/>
  <c r="BB128" i="13"/>
  <c r="BC128" i="13"/>
  <c r="BD128" i="13"/>
  <c r="BE128" i="13"/>
  <c r="BF128" i="13"/>
  <c r="BG128" i="13"/>
  <c r="BH128" i="13"/>
  <c r="BI128" i="13"/>
  <c r="BJ128" i="13"/>
  <c r="BK128" i="13"/>
  <c r="BA129" i="13"/>
  <c r="BB129" i="13"/>
  <c r="BC129" i="13"/>
  <c r="BD129" i="13"/>
  <c r="BE129" i="13"/>
  <c r="BF129" i="13"/>
  <c r="BG129" i="13"/>
  <c r="BH129" i="13"/>
  <c r="BI129" i="13"/>
  <c r="BJ129" i="13"/>
  <c r="BK129" i="13"/>
  <c r="BA130" i="13"/>
  <c r="BB130" i="13"/>
  <c r="BC130" i="13"/>
  <c r="BD130" i="13"/>
  <c r="BE130" i="13"/>
  <c r="BF130" i="13"/>
  <c r="BG130" i="13"/>
  <c r="BH130" i="13"/>
  <c r="BI130" i="13"/>
  <c r="BJ130" i="13"/>
  <c r="BK130" i="13"/>
  <c r="BA131" i="13"/>
  <c r="BB131" i="13"/>
  <c r="BC131" i="13"/>
  <c r="BD131" i="13"/>
  <c r="BE131" i="13"/>
  <c r="BF131" i="13"/>
  <c r="BG131" i="13"/>
  <c r="BH131" i="13"/>
  <c r="BI131" i="13"/>
  <c r="BJ131" i="13"/>
  <c r="BK131" i="13"/>
  <c r="BA132" i="13"/>
  <c r="BB132" i="13"/>
  <c r="BC132" i="13"/>
  <c r="BD132" i="13"/>
  <c r="BE132" i="13"/>
  <c r="BF132" i="13"/>
  <c r="BG132" i="13"/>
  <c r="BH132" i="13"/>
  <c r="BI132" i="13"/>
  <c r="BJ132" i="13"/>
  <c r="BK132" i="13"/>
  <c r="BA133" i="13"/>
  <c r="BB133" i="13"/>
  <c r="BC133" i="13"/>
  <c r="BD133" i="13"/>
  <c r="BE133" i="13"/>
  <c r="BF133" i="13"/>
  <c r="BG133" i="13"/>
  <c r="BH133" i="13"/>
  <c r="BI133" i="13"/>
  <c r="BJ133" i="13"/>
  <c r="BK133" i="13"/>
  <c r="BA134" i="13"/>
  <c r="BB134" i="13"/>
  <c r="BC134" i="13"/>
  <c r="BD134" i="13"/>
  <c r="BE134" i="13"/>
  <c r="BF134" i="13"/>
  <c r="BG134" i="13"/>
  <c r="BH134" i="13"/>
  <c r="BI134" i="13"/>
  <c r="BJ134" i="13"/>
  <c r="BK134" i="13"/>
  <c r="BA135" i="13"/>
  <c r="BB135" i="13"/>
  <c r="BC135" i="13"/>
  <c r="BD135" i="13"/>
  <c r="BE135" i="13"/>
  <c r="BF135" i="13"/>
  <c r="BG135" i="13"/>
  <c r="BH135" i="13"/>
  <c r="BI135" i="13"/>
  <c r="BJ135" i="13"/>
  <c r="BK135" i="13"/>
  <c r="BA136" i="13"/>
  <c r="BB136" i="13"/>
  <c r="BC136" i="13"/>
  <c r="BD136" i="13"/>
  <c r="BE136" i="13"/>
  <c r="BF136" i="13"/>
  <c r="BG136" i="13"/>
  <c r="BH136" i="13"/>
  <c r="BI136" i="13"/>
  <c r="BJ136" i="13"/>
  <c r="BK136" i="13"/>
  <c r="BA137" i="13"/>
  <c r="BB137" i="13"/>
  <c r="BC137" i="13"/>
  <c r="BD137" i="13"/>
  <c r="BE137" i="13"/>
  <c r="BF137" i="13"/>
  <c r="BG137" i="13"/>
  <c r="BH137" i="13"/>
  <c r="BI137" i="13"/>
  <c r="BJ137" i="13"/>
  <c r="BK137" i="13"/>
  <c r="BA138" i="13"/>
  <c r="BB138" i="13"/>
  <c r="BC138" i="13"/>
  <c r="BD138" i="13"/>
  <c r="BE138" i="13"/>
  <c r="BF138" i="13"/>
  <c r="BG138" i="13"/>
  <c r="BH138" i="13"/>
  <c r="BI138" i="13"/>
  <c r="BJ138" i="13"/>
  <c r="BK138" i="13"/>
  <c r="BA139" i="13"/>
  <c r="BB139" i="13"/>
  <c r="BC139" i="13"/>
  <c r="BD139" i="13"/>
  <c r="BE139" i="13"/>
  <c r="BF139" i="13"/>
  <c r="BG139" i="13"/>
  <c r="BH139" i="13"/>
  <c r="BI139" i="13"/>
  <c r="BJ139" i="13"/>
  <c r="BK139" i="13"/>
  <c r="BA140" i="13"/>
  <c r="BB140" i="13"/>
  <c r="BC140" i="13"/>
  <c r="BD140" i="13"/>
  <c r="BE140" i="13"/>
  <c r="BF140" i="13"/>
  <c r="BG140" i="13"/>
  <c r="BH140" i="13"/>
  <c r="BI140" i="13"/>
  <c r="BJ140" i="13"/>
  <c r="BK140" i="13"/>
  <c r="BA141" i="13"/>
  <c r="BB141" i="13"/>
  <c r="BC141" i="13"/>
  <c r="BD141" i="13"/>
  <c r="BE141" i="13"/>
  <c r="BF141" i="13"/>
  <c r="BG141" i="13"/>
  <c r="BH141" i="13"/>
  <c r="BI141" i="13"/>
  <c r="BJ141" i="13"/>
  <c r="BK141" i="13"/>
  <c r="BA142" i="13"/>
  <c r="BB142" i="13"/>
  <c r="BC142" i="13"/>
  <c r="BD142" i="13"/>
  <c r="BE142" i="13"/>
  <c r="BF142" i="13"/>
  <c r="BG142" i="13"/>
  <c r="BH142" i="13"/>
  <c r="BI142" i="13"/>
  <c r="BJ142" i="13"/>
  <c r="BK142" i="13"/>
  <c r="BA143" i="13"/>
  <c r="BB143" i="13"/>
  <c r="BC143" i="13"/>
  <c r="BD143" i="13"/>
  <c r="BE143" i="13"/>
  <c r="BF143" i="13"/>
  <c r="BG143" i="13"/>
  <c r="BH143" i="13"/>
  <c r="BI143" i="13"/>
  <c r="BJ143" i="13"/>
  <c r="BK143" i="13"/>
  <c r="BA144" i="13"/>
  <c r="BB144" i="13"/>
  <c r="BC144" i="13"/>
  <c r="BD144" i="13"/>
  <c r="BE144" i="13"/>
  <c r="BF144" i="13"/>
  <c r="BG144" i="13"/>
  <c r="BH144" i="13"/>
  <c r="BI144" i="13"/>
  <c r="BJ144" i="13"/>
  <c r="BK144" i="13"/>
  <c r="BA145" i="13"/>
  <c r="BB145" i="13"/>
  <c r="BC145" i="13"/>
  <c r="BD145" i="13"/>
  <c r="BE145" i="13"/>
  <c r="BF145" i="13"/>
  <c r="BG145" i="13"/>
  <c r="BH145" i="13"/>
  <c r="BI145" i="13"/>
  <c r="BJ145" i="13"/>
  <c r="BK145" i="13"/>
  <c r="BA146" i="13"/>
  <c r="BB146" i="13"/>
  <c r="BC146" i="13"/>
  <c r="BD146" i="13"/>
  <c r="BE146" i="13"/>
  <c r="BF146" i="13"/>
  <c r="BG146" i="13"/>
  <c r="BH146" i="13"/>
  <c r="BI146" i="13"/>
  <c r="BJ146" i="13"/>
  <c r="BK146" i="13"/>
  <c r="BA147" i="13"/>
  <c r="BB147" i="13"/>
  <c r="BC147" i="13"/>
  <c r="BD147" i="13"/>
  <c r="BE147" i="13"/>
  <c r="BF147" i="13"/>
  <c r="BG147" i="13"/>
  <c r="BH147" i="13"/>
  <c r="BI147" i="13"/>
  <c r="BJ147" i="13"/>
  <c r="BK147" i="13"/>
  <c r="BA148" i="13"/>
  <c r="BB148" i="13"/>
  <c r="BC148" i="13"/>
  <c r="BD148" i="13"/>
  <c r="BE148" i="13"/>
  <c r="BF148" i="13"/>
  <c r="BG148" i="13"/>
  <c r="BH148" i="13"/>
  <c r="BI148" i="13"/>
  <c r="BJ148" i="13"/>
  <c r="BK148" i="13"/>
  <c r="BA149" i="13"/>
  <c r="BB149" i="13"/>
  <c r="BC149" i="13"/>
  <c r="BD149" i="13"/>
  <c r="BE149" i="13"/>
  <c r="BF149" i="13"/>
  <c r="BG149" i="13"/>
  <c r="BH149" i="13"/>
  <c r="BI149" i="13"/>
  <c r="BJ149" i="13"/>
  <c r="BK149" i="13"/>
  <c r="BA150" i="13"/>
  <c r="BB150" i="13"/>
  <c r="BC150" i="13"/>
  <c r="BD150" i="13"/>
  <c r="BE150" i="13"/>
  <c r="BF150" i="13"/>
  <c r="BG150" i="13"/>
  <c r="BH150" i="13"/>
  <c r="BI150" i="13"/>
  <c r="BJ150" i="13"/>
  <c r="BK150" i="13"/>
  <c r="BA151" i="13"/>
  <c r="BB151" i="13"/>
  <c r="BC151" i="13"/>
  <c r="BD151" i="13"/>
  <c r="BE151" i="13"/>
  <c r="BF151" i="13"/>
  <c r="BG151" i="13"/>
  <c r="BH151" i="13"/>
  <c r="BI151" i="13"/>
  <c r="BJ151" i="13"/>
  <c r="BK151" i="13"/>
  <c r="BA152" i="13"/>
  <c r="BB152" i="13"/>
  <c r="BC152" i="13"/>
  <c r="BD152" i="13"/>
  <c r="BE152" i="13"/>
  <c r="BF152" i="13"/>
  <c r="BG152" i="13"/>
  <c r="BH152" i="13"/>
  <c r="BI152" i="13"/>
  <c r="BJ152" i="13"/>
  <c r="BK152" i="13"/>
  <c r="BA153" i="13"/>
  <c r="BB153" i="13"/>
  <c r="BC153" i="13"/>
  <c r="BD153" i="13"/>
  <c r="BE153" i="13"/>
  <c r="BF153" i="13"/>
  <c r="BG153" i="13"/>
  <c r="BH153" i="13"/>
  <c r="BI153" i="13"/>
  <c r="BJ153" i="13"/>
  <c r="BK153" i="13"/>
  <c r="BA154" i="13"/>
  <c r="BB154" i="13"/>
  <c r="BC154" i="13"/>
  <c r="BD154" i="13"/>
  <c r="BE154" i="13"/>
  <c r="BF154" i="13"/>
  <c r="BG154" i="13"/>
  <c r="BH154" i="13"/>
  <c r="BI154" i="13"/>
  <c r="BJ154" i="13"/>
  <c r="BK154" i="13"/>
  <c r="BA155" i="13"/>
  <c r="BB155" i="13"/>
  <c r="BC155" i="13"/>
  <c r="BD155" i="13"/>
  <c r="BE155" i="13"/>
  <c r="BF155" i="13"/>
  <c r="BG155" i="13"/>
  <c r="BH155" i="13"/>
  <c r="BI155" i="13"/>
  <c r="BJ155" i="13"/>
  <c r="BK155" i="13"/>
  <c r="BA156" i="13"/>
  <c r="BB156" i="13"/>
  <c r="BC156" i="13"/>
  <c r="BD156" i="13"/>
  <c r="BE156" i="13"/>
  <c r="BF156" i="13"/>
  <c r="BG156" i="13"/>
  <c r="BH156" i="13"/>
  <c r="BI156" i="13"/>
  <c r="BJ156" i="13"/>
  <c r="BK156" i="13"/>
  <c r="BA157" i="13"/>
  <c r="BB157" i="13"/>
  <c r="BC157" i="13"/>
  <c r="BD157" i="13"/>
  <c r="BE157" i="13"/>
  <c r="BF157" i="13"/>
  <c r="BG157" i="13"/>
  <c r="BH157" i="13"/>
  <c r="BI157" i="13"/>
  <c r="BJ157" i="13"/>
  <c r="BK157" i="13"/>
  <c r="BA158" i="13"/>
  <c r="BB158" i="13"/>
  <c r="BC158" i="13"/>
  <c r="BD158" i="13"/>
  <c r="BE158" i="13"/>
  <c r="BF158" i="13"/>
  <c r="BG158" i="13"/>
  <c r="BH158" i="13"/>
  <c r="BI158" i="13"/>
  <c r="BJ158" i="13"/>
  <c r="BK158" i="13"/>
  <c r="BA159" i="13"/>
  <c r="BB159" i="13"/>
  <c r="BC159" i="13"/>
  <c r="BD159" i="13"/>
  <c r="BE159" i="13"/>
  <c r="BF159" i="13"/>
  <c r="BG159" i="13"/>
  <c r="BH159" i="13"/>
  <c r="BI159" i="13"/>
  <c r="BJ159" i="13"/>
  <c r="BK159" i="13"/>
  <c r="BA160" i="13"/>
  <c r="BB160" i="13"/>
  <c r="BC160" i="13"/>
  <c r="BD160" i="13"/>
  <c r="BE160" i="13"/>
  <c r="BF160" i="13"/>
  <c r="BG160" i="13"/>
  <c r="BH160" i="13"/>
  <c r="BI160" i="13"/>
  <c r="BJ160" i="13"/>
  <c r="BK160" i="13"/>
  <c r="BA161" i="13"/>
  <c r="BB161" i="13"/>
  <c r="BC161" i="13"/>
  <c r="BD161" i="13"/>
  <c r="BE161" i="13"/>
  <c r="BF161" i="13"/>
  <c r="BG161" i="13"/>
  <c r="BH161" i="13"/>
  <c r="BI161" i="13"/>
  <c r="BJ161" i="13"/>
  <c r="BK161" i="13"/>
  <c r="BA162" i="13"/>
  <c r="BB162" i="13"/>
  <c r="BC162" i="13"/>
  <c r="BD162" i="13"/>
  <c r="BE162" i="13"/>
  <c r="BF162" i="13"/>
  <c r="BG162" i="13"/>
  <c r="BH162" i="13"/>
  <c r="BI162" i="13"/>
  <c r="BJ162" i="13"/>
  <c r="BK162" i="13"/>
  <c r="BA163" i="13"/>
  <c r="BB163" i="13"/>
  <c r="BC163" i="13"/>
  <c r="BD163" i="13"/>
  <c r="BE163" i="13"/>
  <c r="BF163" i="13"/>
  <c r="BG163" i="13"/>
  <c r="BH163" i="13"/>
  <c r="BI163" i="13"/>
  <c r="BJ163" i="13"/>
  <c r="BK163" i="13"/>
  <c r="BA164" i="13"/>
  <c r="BB164" i="13"/>
  <c r="BC164" i="13"/>
  <c r="BD164" i="13"/>
  <c r="BE164" i="13"/>
  <c r="BF164" i="13"/>
  <c r="BG164" i="13"/>
  <c r="BH164" i="13"/>
  <c r="BI164" i="13"/>
  <c r="BJ164" i="13"/>
  <c r="BK164" i="13"/>
  <c r="BA165" i="13"/>
  <c r="BB165" i="13"/>
  <c r="BC165" i="13"/>
  <c r="BD165" i="13"/>
  <c r="BE165" i="13"/>
  <c r="BF165" i="13"/>
  <c r="BG165" i="13"/>
  <c r="BH165" i="13"/>
  <c r="BI165" i="13"/>
  <c r="BJ165" i="13"/>
  <c r="BK165" i="13"/>
  <c r="BA166" i="13"/>
  <c r="BB166" i="13"/>
  <c r="BC166" i="13"/>
  <c r="BD166" i="13"/>
  <c r="BE166" i="13"/>
  <c r="BF166" i="13"/>
  <c r="BG166" i="13"/>
  <c r="BH166" i="13"/>
  <c r="BI166" i="13"/>
  <c r="BJ166" i="13"/>
  <c r="BK166" i="13"/>
  <c r="BA167" i="13"/>
  <c r="BB167" i="13"/>
  <c r="BC167" i="13"/>
  <c r="BD167" i="13"/>
  <c r="BE167" i="13"/>
  <c r="BF167" i="13"/>
  <c r="BG167" i="13"/>
  <c r="BH167" i="13"/>
  <c r="BI167" i="13"/>
  <c r="BJ167" i="13"/>
  <c r="BK167" i="13"/>
  <c r="BA168" i="13"/>
  <c r="BB168" i="13"/>
  <c r="BC168" i="13"/>
  <c r="BD168" i="13"/>
  <c r="BE168" i="13"/>
  <c r="BF168" i="13"/>
  <c r="BG168" i="13"/>
  <c r="BH168" i="13"/>
  <c r="BI168" i="13"/>
  <c r="BJ168" i="13"/>
  <c r="BK168" i="13"/>
  <c r="BA169" i="13"/>
  <c r="BB169" i="13"/>
  <c r="BC169" i="13"/>
  <c r="BD169" i="13"/>
  <c r="BE169" i="13"/>
  <c r="BF169" i="13"/>
  <c r="BG169" i="13"/>
  <c r="BH169" i="13"/>
  <c r="BI169" i="13"/>
  <c r="BJ169" i="13"/>
  <c r="BK169" i="13"/>
  <c r="BA170" i="13"/>
  <c r="BB170" i="13"/>
  <c r="BC170" i="13"/>
  <c r="BD170" i="13"/>
  <c r="BE170" i="13"/>
  <c r="BF170" i="13"/>
  <c r="BG170" i="13"/>
  <c r="BH170" i="13"/>
  <c r="BI170" i="13"/>
  <c r="BJ170" i="13"/>
  <c r="BK170" i="13"/>
  <c r="BA171" i="13"/>
  <c r="BB171" i="13"/>
  <c r="BC171" i="13"/>
  <c r="BD171" i="13"/>
  <c r="BE171" i="13"/>
  <c r="BF171" i="13"/>
  <c r="BG171" i="13"/>
  <c r="BH171" i="13"/>
  <c r="BI171" i="13"/>
  <c r="BJ171" i="13"/>
  <c r="BK171" i="13"/>
  <c r="BA172" i="13"/>
  <c r="BB172" i="13"/>
  <c r="BC172" i="13"/>
  <c r="BD172" i="13"/>
  <c r="BE172" i="13"/>
  <c r="BF172" i="13"/>
  <c r="BG172" i="13"/>
  <c r="BH172" i="13"/>
  <c r="BI172" i="13"/>
  <c r="BJ172" i="13"/>
  <c r="BK172" i="13"/>
  <c r="BA173" i="13"/>
  <c r="BB173" i="13"/>
  <c r="BC173" i="13"/>
  <c r="BD173" i="13"/>
  <c r="BE173" i="13"/>
  <c r="BF173" i="13"/>
  <c r="BG173" i="13"/>
  <c r="BH173" i="13"/>
  <c r="BI173" i="13"/>
  <c r="BJ173" i="13"/>
  <c r="BK173" i="13"/>
  <c r="BA174" i="13"/>
  <c r="BB174" i="13"/>
  <c r="BC174" i="13"/>
  <c r="BD174" i="13"/>
  <c r="BE174" i="13"/>
  <c r="BF174" i="13"/>
  <c r="BG174" i="13"/>
  <c r="BH174" i="13"/>
  <c r="BI174" i="13"/>
  <c r="BJ174" i="13"/>
  <c r="BK174" i="13"/>
  <c r="BA175" i="13"/>
  <c r="BB175" i="13"/>
  <c r="BC175" i="13"/>
  <c r="BD175" i="13"/>
  <c r="BE175" i="13"/>
  <c r="BF175" i="13"/>
  <c r="BG175" i="13"/>
  <c r="BH175" i="13"/>
  <c r="BI175" i="13"/>
  <c r="BJ175" i="13"/>
  <c r="BK175" i="13"/>
  <c r="BA176" i="13"/>
  <c r="BB176" i="13"/>
  <c r="BC176" i="13"/>
  <c r="BD176" i="13"/>
  <c r="BE176" i="13"/>
  <c r="BF176" i="13"/>
  <c r="BG176" i="13"/>
  <c r="BH176" i="13"/>
  <c r="BI176" i="13"/>
  <c r="BJ176" i="13"/>
  <c r="BK176" i="13"/>
  <c r="BA177" i="13"/>
  <c r="BB177" i="13"/>
  <c r="BC177" i="13"/>
  <c r="BD177" i="13"/>
  <c r="BE177" i="13"/>
  <c r="BF177" i="13"/>
  <c r="BG177" i="13"/>
  <c r="BH177" i="13"/>
  <c r="BI177" i="13"/>
  <c r="BJ177" i="13"/>
  <c r="BK177" i="13"/>
  <c r="BA178" i="13"/>
  <c r="BB178" i="13"/>
  <c r="BC178" i="13"/>
  <c r="BD178" i="13"/>
  <c r="BE178" i="13"/>
  <c r="BF178" i="13"/>
  <c r="BG178" i="13"/>
  <c r="BH178" i="13"/>
  <c r="BI178" i="13"/>
  <c r="BJ178" i="13"/>
  <c r="BK178" i="13"/>
  <c r="BA179" i="13"/>
  <c r="BB179" i="13"/>
  <c r="BC179" i="13"/>
  <c r="BD179" i="13"/>
  <c r="BE179" i="13"/>
  <c r="BF179" i="13"/>
  <c r="BG179" i="13"/>
  <c r="BH179" i="13"/>
  <c r="BI179" i="13"/>
  <c r="BJ179" i="13"/>
  <c r="BK179" i="13"/>
  <c r="BA180" i="13"/>
  <c r="BB180" i="13"/>
  <c r="BC180" i="13"/>
  <c r="BD180" i="13"/>
  <c r="BE180" i="13"/>
  <c r="BF180" i="13"/>
  <c r="BG180" i="13"/>
  <c r="BH180" i="13"/>
  <c r="BI180" i="13"/>
  <c r="BJ180" i="13"/>
  <c r="BK180" i="13"/>
  <c r="BA181" i="13"/>
  <c r="BB181" i="13"/>
  <c r="BC181" i="13"/>
  <c r="BD181" i="13"/>
  <c r="BE181" i="13"/>
  <c r="BF181" i="13"/>
  <c r="BG181" i="13"/>
  <c r="BH181" i="13"/>
  <c r="BI181" i="13"/>
  <c r="BJ181" i="13"/>
  <c r="BK181" i="13"/>
  <c r="BA182" i="13"/>
  <c r="BB182" i="13"/>
  <c r="BC182" i="13"/>
  <c r="BD182" i="13"/>
  <c r="BE182" i="13"/>
  <c r="BF182" i="13"/>
  <c r="BG182" i="13"/>
  <c r="BH182" i="13"/>
  <c r="BI182" i="13"/>
  <c r="BJ182" i="13"/>
  <c r="BK182" i="13"/>
  <c r="BA183" i="13"/>
  <c r="BB183" i="13"/>
  <c r="BC183" i="13"/>
  <c r="BD183" i="13"/>
  <c r="BE183" i="13"/>
  <c r="BF183" i="13"/>
  <c r="BG183" i="13"/>
  <c r="BH183" i="13"/>
  <c r="BI183" i="13"/>
  <c r="BJ183" i="13"/>
  <c r="BK183" i="13"/>
  <c r="BA184" i="13"/>
  <c r="BB184" i="13"/>
  <c r="BC184" i="13"/>
  <c r="BD184" i="13"/>
  <c r="BE184" i="13"/>
  <c r="BF184" i="13"/>
  <c r="BG184" i="13"/>
  <c r="BH184" i="13"/>
  <c r="BI184" i="13"/>
  <c r="BJ184" i="13"/>
  <c r="BK184" i="13"/>
  <c r="BA185" i="13"/>
  <c r="BB185" i="13"/>
  <c r="BC185" i="13"/>
  <c r="BD185" i="13"/>
  <c r="BE185" i="13"/>
  <c r="BF185" i="13"/>
  <c r="BG185" i="13"/>
  <c r="BH185" i="13"/>
  <c r="BI185" i="13"/>
  <c r="BJ185" i="13"/>
  <c r="BK185" i="13"/>
  <c r="BA186" i="13"/>
  <c r="BB186" i="13"/>
  <c r="BC186" i="13"/>
  <c r="BD186" i="13"/>
  <c r="BE186" i="13"/>
  <c r="BF186" i="13"/>
  <c r="BG186" i="13"/>
  <c r="BH186" i="13"/>
  <c r="BI186" i="13"/>
  <c r="BJ186" i="13"/>
  <c r="BK186" i="13"/>
  <c r="BA187" i="13"/>
  <c r="BB187" i="13"/>
  <c r="BC187" i="13"/>
  <c r="BD187" i="13"/>
  <c r="BE187" i="13"/>
  <c r="BF187" i="13"/>
  <c r="BG187" i="13"/>
  <c r="BH187" i="13"/>
  <c r="BI187" i="13"/>
  <c r="BJ187" i="13"/>
  <c r="BK187" i="13"/>
  <c r="BA188" i="13"/>
  <c r="BB188" i="13"/>
  <c r="BC188" i="13"/>
  <c r="BD188" i="13"/>
  <c r="BE188" i="13"/>
  <c r="BF188" i="13"/>
  <c r="BG188" i="13"/>
  <c r="BH188" i="13"/>
  <c r="BI188" i="13"/>
  <c r="BJ188" i="13"/>
  <c r="BK188" i="13"/>
  <c r="BA189" i="13"/>
  <c r="BB189" i="13"/>
  <c r="BC189" i="13"/>
  <c r="BD189" i="13"/>
  <c r="BE189" i="13"/>
  <c r="BF189" i="13"/>
  <c r="BG189" i="13"/>
  <c r="BH189" i="13"/>
  <c r="BI189" i="13"/>
  <c r="BJ189" i="13"/>
  <c r="BK189" i="13"/>
  <c r="BA190" i="13"/>
  <c r="BB190" i="13"/>
  <c r="BC190" i="13"/>
  <c r="BD190" i="13"/>
  <c r="BE190" i="13"/>
  <c r="BF190" i="13"/>
  <c r="BG190" i="13"/>
  <c r="BH190" i="13"/>
  <c r="BI190" i="13"/>
  <c r="BJ190" i="13"/>
  <c r="BK190" i="13"/>
  <c r="BA191" i="13"/>
  <c r="BB191" i="13"/>
  <c r="BC191" i="13"/>
  <c r="BD191" i="13"/>
  <c r="BE191" i="13"/>
  <c r="BF191" i="13"/>
  <c r="BG191" i="13"/>
  <c r="BH191" i="13"/>
  <c r="BI191" i="13"/>
  <c r="BJ191" i="13"/>
  <c r="BK191" i="13"/>
  <c r="BA192" i="13"/>
  <c r="BB192" i="13"/>
  <c r="BC192" i="13"/>
  <c r="BD192" i="13"/>
  <c r="BE192" i="13"/>
  <c r="BF192" i="13"/>
  <c r="BG192" i="13"/>
  <c r="BH192" i="13"/>
  <c r="BI192" i="13"/>
  <c r="BJ192" i="13"/>
  <c r="BK192" i="13"/>
  <c r="BA193" i="13"/>
  <c r="BB193" i="13"/>
  <c r="BC193" i="13"/>
  <c r="BD193" i="13"/>
  <c r="BE193" i="13"/>
  <c r="BF193" i="13"/>
  <c r="BG193" i="13"/>
  <c r="BH193" i="13"/>
  <c r="BI193" i="13"/>
  <c r="BJ193" i="13"/>
  <c r="BK193" i="13"/>
  <c r="BA194" i="13"/>
  <c r="BB194" i="13"/>
  <c r="BC194" i="13"/>
  <c r="BD194" i="13"/>
  <c r="BE194" i="13"/>
  <c r="BF194" i="13"/>
  <c r="BG194" i="13"/>
  <c r="BH194" i="13"/>
  <c r="BI194" i="13"/>
  <c r="BJ194" i="13"/>
  <c r="BK194" i="13"/>
  <c r="BA195" i="13"/>
  <c r="BB195" i="13"/>
  <c r="BC195" i="13"/>
  <c r="BD195" i="13"/>
  <c r="BE195" i="13"/>
  <c r="BF195" i="13"/>
  <c r="BG195" i="13"/>
  <c r="BH195" i="13"/>
  <c r="BI195" i="13"/>
  <c r="BJ195" i="13"/>
  <c r="BK195" i="13"/>
  <c r="BA196" i="13"/>
  <c r="BB196" i="13"/>
  <c r="BC196" i="13"/>
  <c r="BD196" i="13"/>
  <c r="BE196" i="13"/>
  <c r="BF196" i="13"/>
  <c r="BG196" i="13"/>
  <c r="BH196" i="13"/>
  <c r="BI196" i="13"/>
  <c r="BJ196" i="13"/>
  <c r="BK196" i="13"/>
  <c r="BA197" i="13"/>
  <c r="BB197" i="13"/>
  <c r="BC197" i="13"/>
  <c r="BD197" i="13"/>
  <c r="BE197" i="13"/>
  <c r="BF197" i="13"/>
  <c r="BG197" i="13"/>
  <c r="BH197" i="13"/>
  <c r="BI197" i="13"/>
  <c r="BJ197" i="13"/>
  <c r="BK197" i="13"/>
  <c r="BA198" i="13"/>
  <c r="BB198" i="13"/>
  <c r="BC198" i="13"/>
  <c r="BD198" i="13"/>
  <c r="BE198" i="13"/>
  <c r="BF198" i="13"/>
  <c r="BG198" i="13"/>
  <c r="BH198" i="13"/>
  <c r="BI198" i="13"/>
  <c r="BJ198" i="13"/>
  <c r="BK198" i="13"/>
  <c r="BA199" i="13"/>
  <c r="BB199" i="13"/>
  <c r="BC199" i="13"/>
  <c r="BD199" i="13"/>
  <c r="BE199" i="13"/>
  <c r="BF199" i="13"/>
  <c r="BG199" i="13"/>
  <c r="BH199" i="13"/>
  <c r="BI199" i="13"/>
  <c r="BJ199" i="13"/>
  <c r="BK199" i="13"/>
  <c r="BA200" i="13"/>
  <c r="BB200" i="13"/>
  <c r="BC200" i="13"/>
  <c r="BD200" i="13"/>
  <c r="BE200" i="13"/>
  <c r="BF200" i="13"/>
  <c r="BG200" i="13"/>
  <c r="BH200" i="13"/>
  <c r="BI200" i="13"/>
  <c r="BJ200" i="13"/>
  <c r="BK200" i="13"/>
  <c r="BA201" i="13"/>
  <c r="BB201" i="13"/>
  <c r="BC201" i="13"/>
  <c r="BD201" i="13"/>
  <c r="BE201" i="13"/>
  <c r="BF201" i="13"/>
  <c r="BG201" i="13"/>
  <c r="BH201" i="13"/>
  <c r="BI201" i="13"/>
  <c r="BJ201" i="13"/>
  <c r="BK201" i="13"/>
  <c r="BA202" i="13"/>
  <c r="BB202" i="13"/>
  <c r="BC202" i="13"/>
  <c r="BD202" i="13"/>
  <c r="BE202" i="13"/>
  <c r="BF202" i="13"/>
  <c r="BG202" i="13"/>
  <c r="BH202" i="13"/>
  <c r="BI202" i="13"/>
  <c r="BJ202" i="13"/>
  <c r="BK202" i="13"/>
  <c r="BA203" i="13"/>
  <c r="BB203" i="13"/>
  <c r="BC203" i="13"/>
  <c r="BD203" i="13"/>
  <c r="BE203" i="13"/>
  <c r="BF203" i="13"/>
  <c r="BG203" i="13"/>
  <c r="BH203" i="13"/>
  <c r="BI203" i="13"/>
  <c r="BJ203" i="13"/>
  <c r="BK203" i="13"/>
  <c r="BA204" i="13"/>
  <c r="BB204" i="13"/>
  <c r="BC204" i="13"/>
  <c r="BD204" i="13"/>
  <c r="BE204" i="13"/>
  <c r="BF204" i="13"/>
  <c r="BG204" i="13"/>
  <c r="BH204" i="13"/>
  <c r="BI204" i="13"/>
  <c r="BJ204" i="13"/>
  <c r="BK204" i="13"/>
  <c r="AZ20" i="13"/>
  <c r="AZ21" i="13"/>
  <c r="AZ22" i="13"/>
  <c r="AZ23" i="13"/>
  <c r="AZ24" i="13"/>
  <c r="AZ25" i="13"/>
  <c r="AZ26" i="13"/>
  <c r="AZ27" i="13"/>
  <c r="AZ28" i="13"/>
  <c r="AZ29" i="13"/>
  <c r="AZ30" i="13"/>
  <c r="AZ31" i="13"/>
  <c r="AZ32" i="13"/>
  <c r="AZ33" i="13"/>
  <c r="AZ34" i="13"/>
  <c r="AZ35" i="13"/>
  <c r="AZ36" i="13"/>
  <c r="AZ37" i="13"/>
  <c r="AZ38" i="13"/>
  <c r="AZ39" i="13"/>
  <c r="AZ40" i="13"/>
  <c r="AZ41" i="13"/>
  <c r="AZ42" i="13"/>
  <c r="AZ43" i="13"/>
  <c r="AZ44" i="13"/>
  <c r="AZ45" i="13"/>
  <c r="AZ46" i="13"/>
  <c r="AZ47" i="13"/>
  <c r="AZ48" i="13"/>
  <c r="AZ49" i="13"/>
  <c r="AZ50" i="13"/>
  <c r="AZ51" i="13"/>
  <c r="AZ52" i="13"/>
  <c r="AZ53" i="13"/>
  <c r="AZ54" i="13"/>
  <c r="AZ55" i="13"/>
  <c r="AZ56" i="13"/>
  <c r="AZ57" i="13"/>
  <c r="AZ58" i="13"/>
  <c r="AZ59" i="13"/>
  <c r="AZ60" i="13"/>
  <c r="AZ61" i="13"/>
  <c r="AZ62" i="13"/>
  <c r="AZ63" i="13"/>
  <c r="AZ64" i="13"/>
  <c r="AZ65" i="13"/>
  <c r="AZ66" i="13"/>
  <c r="AZ67" i="13"/>
  <c r="AZ68" i="13"/>
  <c r="AZ69" i="13"/>
  <c r="AZ70" i="13"/>
  <c r="AZ71" i="13"/>
  <c r="AZ72" i="13"/>
  <c r="AZ73" i="13"/>
  <c r="AZ74" i="13"/>
  <c r="AZ75" i="13"/>
  <c r="AZ76" i="13"/>
  <c r="AZ77" i="13"/>
  <c r="AZ78" i="13"/>
  <c r="AZ79" i="13"/>
  <c r="AZ80" i="13"/>
  <c r="AZ81" i="13"/>
  <c r="AZ82" i="13"/>
  <c r="AZ83" i="13"/>
  <c r="AZ84" i="13"/>
  <c r="AZ85" i="13"/>
  <c r="AZ86" i="13"/>
  <c r="AZ87" i="13"/>
  <c r="AZ88" i="13"/>
  <c r="AZ89" i="13"/>
  <c r="AZ90" i="13"/>
  <c r="AZ91" i="13"/>
  <c r="AZ92" i="13"/>
  <c r="AZ93" i="13"/>
  <c r="AZ94" i="13"/>
  <c r="AZ95" i="13"/>
  <c r="AZ96" i="13"/>
  <c r="AZ97" i="13"/>
  <c r="AZ98" i="13"/>
  <c r="AZ99" i="13"/>
  <c r="AZ100" i="13"/>
  <c r="AZ101" i="13"/>
  <c r="AZ102" i="13"/>
  <c r="AZ103" i="13"/>
  <c r="AZ104" i="13"/>
  <c r="AZ105" i="13"/>
  <c r="AZ106" i="13"/>
  <c r="AZ107" i="13"/>
  <c r="AZ108" i="13"/>
  <c r="AZ109" i="13"/>
  <c r="AZ110" i="13"/>
  <c r="AZ111" i="13"/>
  <c r="AZ112" i="13"/>
  <c r="AZ113" i="13"/>
  <c r="AZ114" i="13"/>
  <c r="AZ115" i="13"/>
  <c r="AZ116" i="13"/>
  <c r="AZ117" i="13"/>
  <c r="AZ118" i="13"/>
  <c r="AZ119" i="13"/>
  <c r="AZ120" i="13"/>
  <c r="AZ121" i="13"/>
  <c r="AZ122" i="13"/>
  <c r="AZ123" i="13"/>
  <c r="AZ124" i="13"/>
  <c r="AZ125" i="13"/>
  <c r="AZ126" i="13"/>
  <c r="AZ127" i="13"/>
  <c r="AZ128" i="13"/>
  <c r="AZ129" i="13"/>
  <c r="AZ130" i="13"/>
  <c r="AZ131" i="13"/>
  <c r="AZ132" i="13"/>
  <c r="AZ133" i="13"/>
  <c r="AZ134" i="13"/>
  <c r="AZ135" i="13"/>
  <c r="AZ136" i="13"/>
  <c r="AZ137" i="13"/>
  <c r="AZ138" i="13"/>
  <c r="AZ139" i="13"/>
  <c r="AZ140" i="13"/>
  <c r="AZ141" i="13"/>
  <c r="AZ142" i="13"/>
  <c r="AZ143" i="13"/>
  <c r="AZ144" i="13"/>
  <c r="AZ145" i="13"/>
  <c r="AZ146" i="13"/>
  <c r="AZ147" i="13"/>
  <c r="AZ148" i="13"/>
  <c r="AZ149" i="13"/>
  <c r="AZ150" i="13"/>
  <c r="AZ151" i="13"/>
  <c r="AZ152" i="13"/>
  <c r="AZ153" i="13"/>
  <c r="AZ154" i="13"/>
  <c r="AZ155" i="13"/>
  <c r="AZ156" i="13"/>
  <c r="AZ157" i="13"/>
  <c r="AZ158" i="13"/>
  <c r="AZ159" i="13"/>
  <c r="AZ160" i="13"/>
  <c r="AZ161" i="13"/>
  <c r="AZ162" i="13"/>
  <c r="AZ163" i="13"/>
  <c r="AZ164" i="13"/>
  <c r="AZ165" i="13"/>
  <c r="AZ166" i="13"/>
  <c r="AZ167" i="13"/>
  <c r="AZ168" i="13"/>
  <c r="AZ169" i="13"/>
  <c r="AZ170" i="13"/>
  <c r="AZ171" i="13"/>
  <c r="AZ172" i="13"/>
  <c r="AZ173" i="13"/>
  <c r="AZ174" i="13"/>
  <c r="AZ175" i="13"/>
  <c r="AZ176" i="13"/>
  <c r="AZ177" i="13"/>
  <c r="AZ178" i="13"/>
  <c r="AZ179" i="13"/>
  <c r="AZ180" i="13"/>
  <c r="AZ181" i="13"/>
  <c r="AZ182" i="13"/>
  <c r="AZ183" i="13"/>
  <c r="AZ184" i="13"/>
  <c r="AZ185" i="13"/>
  <c r="AZ186" i="13"/>
  <c r="AZ187" i="13"/>
  <c r="AZ188" i="13"/>
  <c r="AZ189" i="13"/>
  <c r="AZ190" i="13"/>
  <c r="AZ191" i="13"/>
  <c r="AZ192" i="13"/>
  <c r="AZ193" i="13"/>
  <c r="AZ194" i="13"/>
  <c r="AZ195" i="13"/>
  <c r="AZ196" i="13"/>
  <c r="AZ197" i="13"/>
  <c r="AZ198" i="13"/>
  <c r="AZ199" i="13"/>
  <c r="AZ200" i="13"/>
  <c r="AZ201" i="13"/>
  <c r="AZ202" i="13"/>
  <c r="AZ203" i="13"/>
  <c r="AZ204" i="13"/>
  <c r="AZ6" i="13"/>
  <c r="AZ7" i="13"/>
  <c r="AZ8" i="13"/>
  <c r="AZ9" i="13"/>
  <c r="AZ10" i="13"/>
  <c r="AZ11" i="13"/>
  <c r="AZ12" i="13"/>
  <c r="AZ13" i="13"/>
  <c r="AZ14" i="13"/>
  <c r="AZ15" i="13"/>
  <c r="AZ16" i="13"/>
  <c r="AZ17" i="13"/>
  <c r="AZ18" i="13"/>
  <c r="AZ19" i="13"/>
  <c r="AH42" i="24"/>
  <c r="AG42" i="24"/>
  <c r="AF42" i="24"/>
  <c r="AE42" i="24"/>
  <c r="AD42" i="24"/>
  <c r="AC42" i="24"/>
  <c r="AB42" i="24"/>
  <c r="AA42" i="24"/>
  <c r="Z42" i="24"/>
  <c r="AH41" i="24"/>
  <c r="AG41" i="24"/>
  <c r="AF41" i="24"/>
  <c r="AE41" i="24"/>
  <c r="AD41" i="24"/>
  <c r="AC41" i="24"/>
  <c r="AB41" i="24"/>
  <c r="AA41" i="24"/>
  <c r="Z41" i="24"/>
  <c r="AH40" i="24"/>
  <c r="AG40" i="24"/>
  <c r="AF40" i="24"/>
  <c r="AE40" i="24"/>
  <c r="AD40" i="24"/>
  <c r="AC40" i="24"/>
  <c r="AB40" i="24"/>
  <c r="AA40" i="24"/>
  <c r="Z40" i="24"/>
  <c r="AH39" i="24"/>
  <c r="AG39" i="24"/>
  <c r="AF39" i="24"/>
  <c r="AE39" i="24"/>
  <c r="AD39" i="24"/>
  <c r="AC39" i="24"/>
  <c r="AB39" i="24"/>
  <c r="AA39" i="24"/>
  <c r="Z39" i="24"/>
  <c r="AH38" i="24"/>
  <c r="AG38" i="24"/>
  <c r="AF38" i="24"/>
  <c r="AE38" i="24"/>
  <c r="AD38" i="24"/>
  <c r="AC38" i="24"/>
  <c r="AB38" i="24"/>
  <c r="AA38" i="24"/>
  <c r="Z38" i="24"/>
  <c r="AH37" i="24"/>
  <c r="AG37" i="24"/>
  <c r="AF37" i="24"/>
  <c r="AE37" i="24"/>
  <c r="AD37" i="24"/>
  <c r="AC37" i="24"/>
  <c r="AB37" i="24"/>
  <c r="AA37" i="24"/>
  <c r="Z37" i="24"/>
  <c r="AH36" i="24"/>
  <c r="AG36" i="24"/>
  <c r="AF36" i="24"/>
  <c r="AE36" i="24"/>
  <c r="AD36" i="24"/>
  <c r="AC36" i="24"/>
  <c r="AB36" i="24"/>
  <c r="AA36" i="24"/>
  <c r="Z36" i="24"/>
  <c r="AH35" i="24"/>
  <c r="AG35" i="24"/>
  <c r="AF35" i="24"/>
  <c r="AE35" i="24"/>
  <c r="AD35" i="24"/>
  <c r="AC35" i="24"/>
  <c r="AB35" i="24"/>
  <c r="AA35" i="24"/>
  <c r="Z35" i="24"/>
  <c r="AH34" i="24"/>
  <c r="AG34" i="24"/>
  <c r="AF34" i="24"/>
  <c r="AE34" i="24"/>
  <c r="AD34" i="24"/>
  <c r="AC34" i="24"/>
  <c r="AB34" i="24"/>
  <c r="AA34" i="24"/>
  <c r="Z34" i="24"/>
  <c r="AH33" i="24"/>
  <c r="AG33" i="24"/>
  <c r="AF33" i="24"/>
  <c r="AE33" i="24"/>
  <c r="AD33" i="24"/>
  <c r="AC33" i="24"/>
  <c r="AB33" i="24"/>
  <c r="AA33" i="24"/>
  <c r="Z33" i="24"/>
  <c r="AH32" i="24"/>
  <c r="AG32" i="24"/>
  <c r="AF32" i="24"/>
  <c r="AE32" i="24"/>
  <c r="AD32" i="24"/>
  <c r="AC32" i="24"/>
  <c r="AB32" i="24"/>
  <c r="AA32" i="24"/>
  <c r="Z32" i="24"/>
  <c r="AH31" i="24"/>
  <c r="AG31" i="24"/>
  <c r="AF31" i="24"/>
  <c r="AE31" i="24"/>
  <c r="AD31" i="24"/>
  <c r="AC31" i="24"/>
  <c r="AB31" i="24"/>
  <c r="AA31" i="24"/>
  <c r="Z31" i="24"/>
  <c r="AH30" i="24"/>
  <c r="AG30" i="24"/>
  <c r="AF30" i="24"/>
  <c r="AE30" i="24"/>
  <c r="AD30" i="24"/>
  <c r="AC30" i="24"/>
  <c r="AB30" i="24"/>
  <c r="AA30" i="24"/>
  <c r="Z30" i="24"/>
  <c r="AH29" i="24"/>
  <c r="AG29" i="24"/>
  <c r="AF29" i="24"/>
  <c r="AE29" i="24"/>
  <c r="AD29" i="24"/>
  <c r="AC29" i="24"/>
  <c r="AB29" i="24"/>
  <c r="AA29" i="24"/>
  <c r="Z29" i="24"/>
  <c r="AH28" i="24"/>
  <c r="AG28" i="24"/>
  <c r="AF28" i="24"/>
  <c r="AE28" i="24"/>
  <c r="AD28" i="24"/>
  <c r="AC28" i="24"/>
  <c r="AB28" i="24"/>
  <c r="AA28" i="24"/>
  <c r="Z28" i="24"/>
  <c r="AH27" i="24"/>
  <c r="AG27" i="24"/>
  <c r="AF27" i="24"/>
  <c r="AE27" i="24"/>
  <c r="AD27" i="24"/>
  <c r="AC27" i="24"/>
  <c r="AB27" i="24"/>
  <c r="AA27" i="24"/>
  <c r="Z27" i="24"/>
  <c r="AH26" i="24"/>
  <c r="AG26" i="24"/>
  <c r="AF26" i="24"/>
  <c r="AE26" i="24"/>
  <c r="AD26" i="24"/>
  <c r="AC26" i="24"/>
  <c r="AB26" i="24"/>
  <c r="AA26" i="24"/>
  <c r="Z26" i="24"/>
  <c r="AH24" i="24"/>
  <c r="AG24" i="24"/>
  <c r="AF24" i="24"/>
  <c r="AE24" i="24"/>
  <c r="AD24" i="24"/>
  <c r="AC24" i="24"/>
  <c r="AB24" i="24"/>
  <c r="AA24" i="24"/>
  <c r="Z24" i="24"/>
  <c r="AH23" i="24"/>
  <c r="AG23" i="24"/>
  <c r="AF23" i="24"/>
  <c r="AE23" i="24"/>
  <c r="AD23" i="24"/>
  <c r="AC23" i="24"/>
  <c r="AB23" i="24"/>
  <c r="AA23" i="24"/>
  <c r="Z23" i="24"/>
  <c r="AH22" i="24"/>
  <c r="AG22" i="24"/>
  <c r="AF22" i="24"/>
  <c r="AE22" i="24"/>
  <c r="AD22" i="24"/>
  <c r="AC22" i="24"/>
  <c r="AB22" i="24"/>
  <c r="AA22" i="24"/>
  <c r="Z22" i="24"/>
  <c r="AH21" i="24"/>
  <c r="AG21" i="24"/>
  <c r="AF21" i="24"/>
  <c r="AE21" i="24"/>
  <c r="AD21" i="24"/>
  <c r="AC21" i="24"/>
  <c r="AB21" i="24"/>
  <c r="AA21" i="24"/>
  <c r="Z21" i="24"/>
  <c r="AH20" i="24"/>
  <c r="AG20" i="24"/>
  <c r="AF20" i="24"/>
  <c r="AE20" i="24"/>
  <c r="AD20" i="24"/>
  <c r="AC20" i="24"/>
  <c r="AB20" i="24"/>
  <c r="AA20" i="24"/>
  <c r="Z20" i="24"/>
  <c r="AH19" i="24"/>
  <c r="AG19" i="24"/>
  <c r="AF19" i="24"/>
  <c r="AE19" i="24"/>
  <c r="AD19" i="24"/>
  <c r="AC19" i="24"/>
  <c r="AB19" i="24"/>
  <c r="AA19" i="24"/>
  <c r="Z19" i="24"/>
  <c r="AH18" i="24"/>
  <c r="AG18" i="24"/>
  <c r="AF18" i="24"/>
  <c r="AE18" i="24"/>
  <c r="AD18" i="24"/>
  <c r="AC18" i="24"/>
  <c r="AB18" i="24"/>
  <c r="AA18" i="24"/>
  <c r="Z18" i="24"/>
  <c r="AH17" i="24"/>
  <c r="AG17" i="24"/>
  <c r="AF17" i="24"/>
  <c r="AE17" i="24"/>
  <c r="AD17" i="24"/>
  <c r="AC17" i="24"/>
  <c r="AB17" i="24"/>
  <c r="AA17" i="24"/>
  <c r="Z17" i="24"/>
  <c r="AH16" i="24"/>
  <c r="AG16" i="24"/>
  <c r="AF16" i="24"/>
  <c r="AE16" i="24"/>
  <c r="AD16" i="24"/>
  <c r="AC16" i="24"/>
  <c r="AB16" i="24"/>
  <c r="AA16" i="24"/>
  <c r="Z16" i="24"/>
  <c r="AH15" i="24"/>
  <c r="AG15" i="24"/>
  <c r="AF15" i="24"/>
  <c r="AE15" i="24"/>
  <c r="AD15" i="24"/>
  <c r="AC15" i="24"/>
  <c r="AB15" i="24"/>
  <c r="AA15" i="24"/>
  <c r="Z15" i="24"/>
  <c r="AH14" i="24"/>
  <c r="AG14" i="24"/>
  <c r="AF14" i="24"/>
  <c r="AE14" i="24"/>
  <c r="AD14" i="24"/>
  <c r="AC14" i="24"/>
  <c r="AB14" i="24"/>
  <c r="AA14" i="24"/>
  <c r="Z14" i="24"/>
  <c r="AH13" i="24"/>
  <c r="AG13" i="24"/>
  <c r="AF13" i="24"/>
  <c r="AE13" i="24"/>
  <c r="AD13" i="24"/>
  <c r="AC13" i="24"/>
  <c r="AB13" i="24"/>
  <c r="AA13" i="24"/>
  <c r="Z13" i="24"/>
  <c r="AH11" i="24"/>
  <c r="AG11" i="24"/>
  <c r="AF11" i="24"/>
  <c r="AE11" i="24"/>
  <c r="AD11" i="24"/>
  <c r="AC11" i="24"/>
  <c r="AB11" i="24"/>
  <c r="AA11" i="24"/>
  <c r="Z11" i="24"/>
  <c r="AH10" i="24"/>
  <c r="AG10" i="24"/>
  <c r="AF10" i="24"/>
  <c r="AE10" i="24"/>
  <c r="AD10" i="24"/>
  <c r="AC10" i="24"/>
  <c r="AB10" i="24"/>
  <c r="AA10" i="24"/>
  <c r="Z10" i="24"/>
  <c r="AH9" i="24"/>
  <c r="AG9" i="24"/>
  <c r="AF9" i="24"/>
  <c r="AE9" i="24"/>
  <c r="AD9" i="24"/>
  <c r="AC9" i="24"/>
  <c r="AB9" i="24"/>
  <c r="AA9" i="24"/>
  <c r="Z9" i="24"/>
  <c r="AH8" i="24"/>
  <c r="AG8" i="24"/>
  <c r="AF8" i="24"/>
  <c r="AE8" i="24"/>
  <c r="AD8" i="24"/>
  <c r="AC8" i="24"/>
  <c r="AB8" i="24"/>
  <c r="AA8" i="24"/>
  <c r="Z8" i="24"/>
  <c r="AH7" i="24"/>
  <c r="AG7" i="24"/>
  <c r="AF7" i="24"/>
  <c r="AE7" i="24"/>
  <c r="AD7" i="24"/>
  <c r="AC7" i="24"/>
  <c r="AB7" i="24"/>
  <c r="AA7" i="24"/>
  <c r="Z7" i="24"/>
  <c r="AH6" i="24"/>
  <c r="AG6" i="24"/>
  <c r="AF6" i="24"/>
  <c r="AE6" i="24"/>
  <c r="AD6" i="24"/>
  <c r="AC6" i="24"/>
  <c r="AB6" i="24"/>
  <c r="AA6" i="24"/>
  <c r="Z6" i="24"/>
  <c r="AH5" i="24"/>
  <c r="AG5" i="24"/>
  <c r="AF5" i="24"/>
  <c r="AE5" i="24"/>
  <c r="AD5" i="24"/>
  <c r="AC5" i="24"/>
  <c r="AB5" i="24"/>
  <c r="AA5" i="24"/>
  <c r="Z5" i="24"/>
  <c r="Q102" i="19"/>
  <c r="Q103" i="19" s="1"/>
  <c r="Q104" i="19" s="1"/>
  <c r="Q105" i="19" s="1"/>
  <c r="Q106" i="19" s="1"/>
  <c r="Q107" i="19" s="1"/>
  <c r="Q108" i="19" s="1"/>
  <c r="Q109" i="19" s="1"/>
  <c r="Q110" i="19" s="1"/>
  <c r="Q111" i="19" s="1"/>
  <c r="Q112" i="19" s="1"/>
  <c r="Q113" i="19" s="1"/>
  <c r="Q114" i="19" s="1"/>
  <c r="Q115" i="19" s="1"/>
  <c r="Q116" i="19" s="1"/>
  <c r="Q117" i="19" s="1"/>
  <c r="Q118" i="19" s="1"/>
  <c r="Q119" i="19" s="1"/>
  <c r="Q120" i="19" s="1"/>
  <c r="Q121" i="19" s="1"/>
  <c r="Q122" i="19" s="1"/>
  <c r="Q123" i="19" s="1"/>
  <c r="Q124" i="19" s="1"/>
  <c r="Q125" i="19" s="1"/>
  <c r="Q126" i="19" s="1"/>
  <c r="Q127" i="19" s="1"/>
  <c r="Q128" i="19" s="1"/>
  <c r="Q129" i="19" s="1"/>
  <c r="Q130" i="19" s="1"/>
  <c r="Q131" i="19" s="1"/>
  <c r="Q132" i="19" s="1"/>
  <c r="Q133" i="19" s="1"/>
  <c r="Q134" i="19" s="1"/>
  <c r="Q135" i="19" s="1"/>
  <c r="Q136" i="19" s="1"/>
  <c r="Q137" i="19" s="1"/>
  <c r="Q138" i="19" s="1"/>
  <c r="Q139" i="19" s="1"/>
  <c r="Q140" i="19" s="1"/>
  <c r="Q141" i="19" s="1"/>
  <c r="Q142" i="19" s="1"/>
  <c r="Q143" i="19" s="1"/>
  <c r="Q144" i="19" s="1"/>
  <c r="Q145" i="19" s="1"/>
  <c r="Q146" i="19" s="1"/>
  <c r="Q147" i="19" s="1"/>
  <c r="Q148" i="19" s="1"/>
  <c r="Q149" i="19" s="1"/>
  <c r="Q150" i="19" s="1"/>
  <c r="Q151" i="19" s="1"/>
  <c r="Q152" i="19" s="1"/>
  <c r="Q153" i="19" s="1"/>
  <c r="Q154" i="19" s="1"/>
  <c r="Q155" i="19" s="1"/>
  <c r="Q156" i="19" s="1"/>
  <c r="Q157" i="19" s="1"/>
  <c r="Q158" i="19" s="1"/>
  <c r="Q159" i="19" s="1"/>
  <c r="Q160" i="19" s="1"/>
  <c r="Q161" i="19" s="1"/>
  <c r="Q162" i="19" s="1"/>
  <c r="Q163" i="19" s="1"/>
  <c r="Q164" i="19" s="1"/>
  <c r="Q165" i="19" s="1"/>
  <c r="Q166" i="19" s="1"/>
  <c r="Q167" i="19" s="1"/>
  <c r="Q168" i="19" s="1"/>
  <c r="Q169" i="19" s="1"/>
  <c r="Q170" i="19" s="1"/>
  <c r="Q171" i="19" s="1"/>
  <c r="Q172" i="19" s="1"/>
  <c r="Q173" i="19" s="1"/>
  <c r="Q174" i="19" s="1"/>
  <c r="Q175" i="19" s="1"/>
  <c r="Q176" i="19" s="1"/>
  <c r="Q177" i="19" s="1"/>
  <c r="Q178" i="19" s="1"/>
  <c r="Q179" i="19" s="1"/>
  <c r="Q180" i="19" s="1"/>
  <c r="Q181" i="19" s="1"/>
  <c r="Q182" i="19" s="1"/>
  <c r="Q183" i="19" s="1"/>
  <c r="Q184" i="19" s="1"/>
  <c r="Q185" i="19" s="1"/>
  <c r="Q186" i="19" s="1"/>
  <c r="Q187" i="19" s="1"/>
  <c r="Q188" i="19" s="1"/>
  <c r="Q189" i="19" s="1"/>
  <c r="Q190" i="19" s="1"/>
  <c r="Q191" i="19" s="1"/>
  <c r="Q192" i="19" s="1"/>
  <c r="Q193" i="19" s="1"/>
  <c r="Q194" i="19" s="1"/>
  <c r="Q195" i="19" s="1"/>
  <c r="Q196" i="19" s="1"/>
  <c r="Q197" i="19" s="1"/>
  <c r="Q198" i="19" s="1"/>
  <c r="Q199" i="19" s="1"/>
  <c r="Q200" i="19" s="1"/>
  <c r="Q201" i="19" s="1"/>
  <c r="Q202" i="19" s="1"/>
  <c r="P102" i="19"/>
  <c r="P103" i="19" s="1"/>
  <c r="P104" i="19" s="1"/>
  <c r="P105" i="19" s="1"/>
  <c r="P106" i="19" s="1"/>
  <c r="P107" i="19" s="1"/>
  <c r="P108" i="19" s="1"/>
  <c r="P109" i="19" s="1"/>
  <c r="P110" i="19" s="1"/>
  <c r="P111" i="19" s="1"/>
  <c r="P112" i="19" s="1"/>
  <c r="P113" i="19" s="1"/>
  <c r="P114" i="19" s="1"/>
  <c r="P115" i="19" s="1"/>
  <c r="P116" i="19" s="1"/>
  <c r="P117" i="19" s="1"/>
  <c r="P118" i="19" s="1"/>
  <c r="P119" i="19" s="1"/>
  <c r="P120" i="19" s="1"/>
  <c r="P121" i="19" s="1"/>
  <c r="P122" i="19" s="1"/>
  <c r="P123" i="19" s="1"/>
  <c r="P124" i="19" s="1"/>
  <c r="P125" i="19" s="1"/>
  <c r="P126" i="19" s="1"/>
  <c r="P127" i="19" s="1"/>
  <c r="P128" i="19" s="1"/>
  <c r="P129" i="19" s="1"/>
  <c r="P130" i="19" s="1"/>
  <c r="P131" i="19" s="1"/>
  <c r="P132" i="19" s="1"/>
  <c r="P133" i="19" s="1"/>
  <c r="P134" i="19" s="1"/>
  <c r="P135" i="19" s="1"/>
  <c r="P136" i="19" s="1"/>
  <c r="P137" i="19" s="1"/>
  <c r="P138" i="19" s="1"/>
  <c r="P139" i="19" s="1"/>
  <c r="P140" i="19" s="1"/>
  <c r="P141" i="19" s="1"/>
  <c r="P142" i="19" s="1"/>
  <c r="P143" i="19" s="1"/>
  <c r="P144" i="19" s="1"/>
  <c r="P145" i="19" s="1"/>
  <c r="P146" i="19" s="1"/>
  <c r="P147" i="19" s="1"/>
  <c r="P148" i="19" s="1"/>
  <c r="P149" i="19" s="1"/>
  <c r="P150" i="19" s="1"/>
  <c r="P151" i="19" s="1"/>
  <c r="P152" i="19" s="1"/>
  <c r="P153" i="19" s="1"/>
  <c r="P154" i="19" s="1"/>
  <c r="P155" i="19" s="1"/>
  <c r="P156" i="19" s="1"/>
  <c r="P157" i="19" s="1"/>
  <c r="P158" i="19" s="1"/>
  <c r="P159" i="19" s="1"/>
  <c r="P160" i="19" s="1"/>
  <c r="P161" i="19" s="1"/>
  <c r="P162" i="19" s="1"/>
  <c r="P163" i="19" s="1"/>
  <c r="P164" i="19" s="1"/>
  <c r="P165" i="19" s="1"/>
  <c r="P166" i="19" s="1"/>
  <c r="P167" i="19" s="1"/>
  <c r="P168" i="19" s="1"/>
  <c r="P169" i="19" s="1"/>
  <c r="P170" i="19" s="1"/>
  <c r="P171" i="19" s="1"/>
  <c r="P172" i="19" s="1"/>
  <c r="P173" i="19" s="1"/>
  <c r="P174" i="19" s="1"/>
  <c r="P175" i="19" s="1"/>
  <c r="P176" i="19" s="1"/>
  <c r="P177" i="19" s="1"/>
  <c r="P178" i="19" s="1"/>
  <c r="P179" i="19" s="1"/>
  <c r="P180" i="19" s="1"/>
  <c r="P181" i="19" s="1"/>
  <c r="P182" i="19" s="1"/>
  <c r="P183" i="19" s="1"/>
  <c r="P184" i="19" s="1"/>
  <c r="P185" i="19" s="1"/>
  <c r="P186" i="19" s="1"/>
  <c r="P187" i="19" s="1"/>
  <c r="P188" i="19" s="1"/>
  <c r="P189" i="19" s="1"/>
  <c r="P190" i="19" s="1"/>
  <c r="P191" i="19" s="1"/>
  <c r="P192" i="19" s="1"/>
  <c r="P193" i="19" s="1"/>
  <c r="P194" i="19" s="1"/>
  <c r="P195" i="19" s="1"/>
  <c r="P196" i="19" s="1"/>
  <c r="P197" i="19" s="1"/>
  <c r="P198" i="19" s="1"/>
  <c r="P199" i="19" s="1"/>
  <c r="P200" i="19" s="1"/>
  <c r="P201" i="19" s="1"/>
  <c r="P202" i="19" s="1"/>
  <c r="O102" i="19"/>
  <c r="O103" i="19" s="1"/>
  <c r="O104" i="19" s="1"/>
  <c r="O105" i="19" s="1"/>
  <c r="O106" i="19" s="1"/>
  <c r="O107" i="19" s="1"/>
  <c r="O108" i="19" s="1"/>
  <c r="O109" i="19" s="1"/>
  <c r="O110" i="19" s="1"/>
  <c r="O111" i="19" s="1"/>
  <c r="O112" i="19" s="1"/>
  <c r="O113" i="19" s="1"/>
  <c r="O114" i="19" s="1"/>
  <c r="O115" i="19" s="1"/>
  <c r="O116" i="19" s="1"/>
  <c r="O117" i="19" s="1"/>
  <c r="O118" i="19" s="1"/>
  <c r="O119" i="19" s="1"/>
  <c r="O120" i="19" s="1"/>
  <c r="O121" i="19" s="1"/>
  <c r="O122" i="19" s="1"/>
  <c r="O123" i="19" s="1"/>
  <c r="O124" i="19" s="1"/>
  <c r="O125" i="19" s="1"/>
  <c r="O126" i="19" s="1"/>
  <c r="O127" i="19" s="1"/>
  <c r="O128" i="19" s="1"/>
  <c r="O129" i="19" s="1"/>
  <c r="O130" i="19" s="1"/>
  <c r="O131" i="19" s="1"/>
  <c r="O132" i="19" s="1"/>
  <c r="O133" i="19" s="1"/>
  <c r="O134" i="19" s="1"/>
  <c r="O135" i="19" s="1"/>
  <c r="O136" i="19" s="1"/>
  <c r="O137" i="19" s="1"/>
  <c r="O138" i="19" s="1"/>
  <c r="O139" i="19" s="1"/>
  <c r="O140" i="19" s="1"/>
  <c r="O141" i="19" s="1"/>
  <c r="O142" i="19" s="1"/>
  <c r="O143" i="19" s="1"/>
  <c r="O144" i="19" s="1"/>
  <c r="O145" i="19" s="1"/>
  <c r="O146" i="19" s="1"/>
  <c r="O147" i="19" s="1"/>
  <c r="O148" i="19" s="1"/>
  <c r="O149" i="19" s="1"/>
  <c r="O150" i="19" s="1"/>
  <c r="O151" i="19" s="1"/>
  <c r="O152" i="19" s="1"/>
  <c r="O153" i="19" s="1"/>
  <c r="O154" i="19" s="1"/>
  <c r="O155" i="19" s="1"/>
  <c r="O156" i="19" s="1"/>
  <c r="O157" i="19" s="1"/>
  <c r="O158" i="19" s="1"/>
  <c r="O159" i="19" s="1"/>
  <c r="O160" i="19" s="1"/>
  <c r="O161" i="19" s="1"/>
  <c r="O162" i="19" s="1"/>
  <c r="O163" i="19" s="1"/>
  <c r="O164" i="19" s="1"/>
  <c r="O165" i="19" s="1"/>
  <c r="O166" i="19" s="1"/>
  <c r="O167" i="19" s="1"/>
  <c r="O168" i="19" s="1"/>
  <c r="O169" i="19" s="1"/>
  <c r="O170" i="19" s="1"/>
  <c r="O171" i="19" s="1"/>
  <c r="O172" i="19" s="1"/>
  <c r="O173" i="19" s="1"/>
  <c r="O174" i="19" s="1"/>
  <c r="O175" i="19" s="1"/>
  <c r="O176" i="19" s="1"/>
  <c r="O177" i="19" s="1"/>
  <c r="O178" i="19" s="1"/>
  <c r="O179" i="19" s="1"/>
  <c r="O180" i="19" s="1"/>
  <c r="O181" i="19" s="1"/>
  <c r="O182" i="19" s="1"/>
  <c r="O183" i="19" s="1"/>
  <c r="O184" i="19" s="1"/>
  <c r="O185" i="19" s="1"/>
  <c r="O186" i="19" s="1"/>
  <c r="O187" i="19" s="1"/>
  <c r="O188" i="19" s="1"/>
  <c r="O189" i="19" s="1"/>
  <c r="O190" i="19" s="1"/>
  <c r="O191" i="19" s="1"/>
  <c r="O192" i="19" s="1"/>
  <c r="O193" i="19" s="1"/>
  <c r="O194" i="19" s="1"/>
  <c r="O195" i="19" s="1"/>
  <c r="O196" i="19" s="1"/>
  <c r="O197" i="19" s="1"/>
  <c r="O198" i="19" s="1"/>
  <c r="O199" i="19" s="1"/>
  <c r="O200" i="19" s="1"/>
  <c r="O201" i="19" s="1"/>
  <c r="O202" i="19" s="1"/>
  <c r="N102" i="19"/>
  <c r="N103" i="19" s="1"/>
  <c r="N104" i="19" s="1"/>
  <c r="N105" i="19" s="1"/>
  <c r="N106" i="19" s="1"/>
  <c r="N107" i="19" s="1"/>
  <c r="N108" i="19" s="1"/>
  <c r="N109" i="19" s="1"/>
  <c r="N110" i="19" s="1"/>
  <c r="N111" i="19" s="1"/>
  <c r="N112" i="19" s="1"/>
  <c r="N113" i="19" s="1"/>
  <c r="N114" i="19" s="1"/>
  <c r="N115" i="19" s="1"/>
  <c r="N116" i="19" s="1"/>
  <c r="N117" i="19" s="1"/>
  <c r="N118" i="19" s="1"/>
  <c r="N119" i="19" s="1"/>
  <c r="N120" i="19" s="1"/>
  <c r="N121" i="19" s="1"/>
  <c r="N122" i="19" s="1"/>
  <c r="N123" i="19" s="1"/>
  <c r="N124" i="19" s="1"/>
  <c r="N125" i="19" s="1"/>
  <c r="N126" i="19" s="1"/>
  <c r="N127" i="19" s="1"/>
  <c r="N128" i="19" s="1"/>
  <c r="N129" i="19" s="1"/>
  <c r="N130" i="19" s="1"/>
  <c r="N131" i="19" s="1"/>
  <c r="N132" i="19" s="1"/>
  <c r="N133" i="19" s="1"/>
  <c r="N134" i="19" s="1"/>
  <c r="N135" i="19" s="1"/>
  <c r="N136" i="19" s="1"/>
  <c r="N137" i="19" s="1"/>
  <c r="N138" i="19" s="1"/>
  <c r="N139" i="19" s="1"/>
  <c r="N140" i="19" s="1"/>
  <c r="N141" i="19" s="1"/>
  <c r="N142" i="19" s="1"/>
  <c r="N143" i="19" s="1"/>
  <c r="N144" i="19" s="1"/>
  <c r="N145" i="19" s="1"/>
  <c r="N146" i="19" s="1"/>
  <c r="N147" i="19" s="1"/>
  <c r="N148" i="19" s="1"/>
  <c r="N149" i="19" s="1"/>
  <c r="N150" i="19" s="1"/>
  <c r="N151" i="19" s="1"/>
  <c r="N152" i="19" s="1"/>
  <c r="N153" i="19" s="1"/>
  <c r="N154" i="19" s="1"/>
  <c r="N155" i="19" s="1"/>
  <c r="N156" i="19" s="1"/>
  <c r="N157" i="19" s="1"/>
  <c r="N158" i="19" s="1"/>
  <c r="N159" i="19" s="1"/>
  <c r="N160" i="19" s="1"/>
  <c r="N161" i="19" s="1"/>
  <c r="N162" i="19" s="1"/>
  <c r="N163" i="19" s="1"/>
  <c r="N164" i="19" s="1"/>
  <c r="N165" i="19" s="1"/>
  <c r="N166" i="19" s="1"/>
  <c r="N167" i="19" s="1"/>
  <c r="N168" i="19" s="1"/>
  <c r="N169" i="19" s="1"/>
  <c r="N170" i="19" s="1"/>
  <c r="N171" i="19" s="1"/>
  <c r="N172" i="19" s="1"/>
  <c r="N173" i="19" s="1"/>
  <c r="N174" i="19" s="1"/>
  <c r="N175" i="19" s="1"/>
  <c r="N176" i="19" s="1"/>
  <c r="N177" i="19" s="1"/>
  <c r="N178" i="19" s="1"/>
  <c r="N179" i="19" s="1"/>
  <c r="N180" i="19" s="1"/>
  <c r="N181" i="19" s="1"/>
  <c r="N182" i="19" s="1"/>
  <c r="N183" i="19" s="1"/>
  <c r="N184" i="19" s="1"/>
  <c r="N185" i="19" s="1"/>
  <c r="N186" i="19" s="1"/>
  <c r="N187" i="19" s="1"/>
  <c r="N188" i="19" s="1"/>
  <c r="N189" i="19" s="1"/>
  <c r="N190" i="19" s="1"/>
  <c r="N191" i="19" s="1"/>
  <c r="N192" i="19" s="1"/>
  <c r="N193" i="19" s="1"/>
  <c r="N194" i="19" s="1"/>
  <c r="N195" i="19" s="1"/>
  <c r="N196" i="19" s="1"/>
  <c r="N197" i="19" s="1"/>
  <c r="N198" i="19" s="1"/>
  <c r="N199" i="19" s="1"/>
  <c r="N200" i="19" s="1"/>
  <c r="N201" i="19" s="1"/>
  <c r="N202" i="19" s="1"/>
  <c r="M102" i="19"/>
  <c r="M103" i="19" s="1"/>
  <c r="M104" i="19" s="1"/>
  <c r="M105" i="19" s="1"/>
  <c r="M106" i="19" s="1"/>
  <c r="M107" i="19" s="1"/>
  <c r="M108" i="19" s="1"/>
  <c r="M109" i="19" s="1"/>
  <c r="M110" i="19" s="1"/>
  <c r="M111" i="19" s="1"/>
  <c r="M112" i="19" s="1"/>
  <c r="M113" i="19" s="1"/>
  <c r="M114" i="19" s="1"/>
  <c r="M115" i="19" s="1"/>
  <c r="M116" i="19" s="1"/>
  <c r="M117" i="19" s="1"/>
  <c r="M118" i="19" s="1"/>
  <c r="M119" i="19" s="1"/>
  <c r="M120" i="19" s="1"/>
  <c r="M121" i="19" s="1"/>
  <c r="M122" i="19" s="1"/>
  <c r="M123" i="19" s="1"/>
  <c r="M124" i="19" s="1"/>
  <c r="M125" i="19" s="1"/>
  <c r="M126" i="19" s="1"/>
  <c r="M127" i="19" s="1"/>
  <c r="M128" i="19" s="1"/>
  <c r="M129" i="19" s="1"/>
  <c r="M130" i="19" s="1"/>
  <c r="M131" i="19" s="1"/>
  <c r="M132" i="19" s="1"/>
  <c r="M133" i="19" s="1"/>
  <c r="M134" i="19" s="1"/>
  <c r="M135" i="19" s="1"/>
  <c r="M136" i="19" s="1"/>
  <c r="M137" i="19" s="1"/>
  <c r="M138" i="19" s="1"/>
  <c r="M139" i="19" s="1"/>
  <c r="M140" i="19" s="1"/>
  <c r="M141" i="19" s="1"/>
  <c r="M142" i="19" s="1"/>
  <c r="M143" i="19" s="1"/>
  <c r="M144" i="19" s="1"/>
  <c r="M145" i="19" s="1"/>
  <c r="M146" i="19" s="1"/>
  <c r="M147" i="19" s="1"/>
  <c r="M148" i="19" s="1"/>
  <c r="M149" i="19" s="1"/>
  <c r="M150" i="19" s="1"/>
  <c r="M151" i="19" s="1"/>
  <c r="M152" i="19" s="1"/>
  <c r="M153" i="19" s="1"/>
  <c r="M154" i="19" s="1"/>
  <c r="M155" i="19" s="1"/>
  <c r="M156" i="19" s="1"/>
  <c r="M157" i="19" s="1"/>
  <c r="M158" i="19" s="1"/>
  <c r="M159" i="19" s="1"/>
  <c r="M160" i="19" s="1"/>
  <c r="M161" i="19" s="1"/>
  <c r="M162" i="19" s="1"/>
  <c r="M163" i="19" s="1"/>
  <c r="M164" i="19" s="1"/>
  <c r="M165" i="19" s="1"/>
  <c r="M166" i="19" s="1"/>
  <c r="M167" i="19" s="1"/>
  <c r="M168" i="19" s="1"/>
  <c r="M169" i="19" s="1"/>
  <c r="M170" i="19" s="1"/>
  <c r="M171" i="19" s="1"/>
  <c r="M172" i="19" s="1"/>
  <c r="M173" i="19" s="1"/>
  <c r="M174" i="19" s="1"/>
  <c r="M175" i="19" s="1"/>
  <c r="M176" i="19" s="1"/>
  <c r="M177" i="19" s="1"/>
  <c r="M178" i="19" s="1"/>
  <c r="M179" i="19" s="1"/>
  <c r="M180" i="19" s="1"/>
  <c r="M181" i="19" s="1"/>
  <c r="M182" i="19" s="1"/>
  <c r="M183" i="19" s="1"/>
  <c r="M184" i="19" s="1"/>
  <c r="M185" i="19" s="1"/>
  <c r="M186" i="19" s="1"/>
  <c r="M187" i="19" s="1"/>
  <c r="M188" i="19" s="1"/>
  <c r="M189" i="19" s="1"/>
  <c r="M190" i="19" s="1"/>
  <c r="M191" i="19" s="1"/>
  <c r="M192" i="19" s="1"/>
  <c r="M193" i="19" s="1"/>
  <c r="M194" i="19" s="1"/>
  <c r="M195" i="19" s="1"/>
  <c r="M196" i="19" s="1"/>
  <c r="M197" i="19" s="1"/>
  <c r="M198" i="19" s="1"/>
  <c r="M199" i="19" s="1"/>
  <c r="M200" i="19" s="1"/>
  <c r="M201" i="19" s="1"/>
  <c r="M202" i="19" s="1"/>
  <c r="L102" i="19"/>
  <c r="L103" i="19" s="1"/>
  <c r="L104" i="19" s="1"/>
  <c r="L105" i="19" s="1"/>
  <c r="L106" i="19" s="1"/>
  <c r="L107" i="19" s="1"/>
  <c r="L108" i="19" s="1"/>
  <c r="L109" i="19" s="1"/>
  <c r="L110" i="19" s="1"/>
  <c r="L111" i="19" s="1"/>
  <c r="L112" i="19" s="1"/>
  <c r="L113" i="19" s="1"/>
  <c r="L114" i="19" s="1"/>
  <c r="L115" i="19" s="1"/>
  <c r="L116" i="19" s="1"/>
  <c r="L117" i="19" s="1"/>
  <c r="L118" i="19" s="1"/>
  <c r="L119" i="19" s="1"/>
  <c r="L120" i="19" s="1"/>
  <c r="L121" i="19" s="1"/>
  <c r="L122" i="19" s="1"/>
  <c r="L123" i="19" s="1"/>
  <c r="L124" i="19" s="1"/>
  <c r="L125" i="19" s="1"/>
  <c r="L126" i="19" s="1"/>
  <c r="L127" i="19" s="1"/>
  <c r="L128" i="19" s="1"/>
  <c r="L129" i="19" s="1"/>
  <c r="L130" i="19" s="1"/>
  <c r="L131" i="19" s="1"/>
  <c r="L132" i="19" s="1"/>
  <c r="L133" i="19" s="1"/>
  <c r="L134" i="19" s="1"/>
  <c r="L135" i="19" s="1"/>
  <c r="L136" i="19" s="1"/>
  <c r="L137" i="19" s="1"/>
  <c r="L138" i="19" s="1"/>
  <c r="L139" i="19" s="1"/>
  <c r="L140" i="19" s="1"/>
  <c r="L141" i="19" s="1"/>
  <c r="L142" i="19" s="1"/>
  <c r="L143" i="19" s="1"/>
  <c r="L144" i="19" s="1"/>
  <c r="L145" i="19" s="1"/>
  <c r="L146" i="19" s="1"/>
  <c r="L147" i="19" s="1"/>
  <c r="L148" i="19" s="1"/>
  <c r="L149" i="19" s="1"/>
  <c r="L150" i="19" s="1"/>
  <c r="L151" i="19" s="1"/>
  <c r="L152" i="19" s="1"/>
  <c r="L153" i="19" s="1"/>
  <c r="L154" i="19" s="1"/>
  <c r="L155" i="19" s="1"/>
  <c r="L156" i="19" s="1"/>
  <c r="L157" i="19" s="1"/>
  <c r="L158" i="19" s="1"/>
  <c r="L159" i="19" s="1"/>
  <c r="L160" i="19" s="1"/>
  <c r="L161" i="19" s="1"/>
  <c r="L162" i="19" s="1"/>
  <c r="L163" i="19" s="1"/>
  <c r="L164" i="19" s="1"/>
  <c r="L165" i="19" s="1"/>
  <c r="L166" i="19" s="1"/>
  <c r="L167" i="19" s="1"/>
  <c r="L168" i="19" s="1"/>
  <c r="L169" i="19" s="1"/>
  <c r="L170" i="19" s="1"/>
  <c r="L171" i="19" s="1"/>
  <c r="L172" i="19" s="1"/>
  <c r="L173" i="19" s="1"/>
  <c r="L174" i="19" s="1"/>
  <c r="L175" i="19" s="1"/>
  <c r="L176" i="19" s="1"/>
  <c r="L177" i="19" s="1"/>
  <c r="L178" i="19" s="1"/>
  <c r="L179" i="19" s="1"/>
  <c r="L180" i="19" s="1"/>
  <c r="L181" i="19" s="1"/>
  <c r="L182" i="19" s="1"/>
  <c r="L183" i="19" s="1"/>
  <c r="L184" i="19" s="1"/>
  <c r="L185" i="19" s="1"/>
  <c r="L186" i="19" s="1"/>
  <c r="L187" i="19" s="1"/>
  <c r="L188" i="19" s="1"/>
  <c r="L189" i="19" s="1"/>
  <c r="L190" i="19" s="1"/>
  <c r="L191" i="19" s="1"/>
  <c r="L192" i="19" s="1"/>
  <c r="L193" i="19" s="1"/>
  <c r="L194" i="19" s="1"/>
  <c r="L195" i="19" s="1"/>
  <c r="L196" i="19" s="1"/>
  <c r="L197" i="19" s="1"/>
  <c r="L198" i="19" s="1"/>
  <c r="L199" i="19" s="1"/>
  <c r="L200" i="19" s="1"/>
  <c r="L201" i="19" s="1"/>
  <c r="L202" i="19" s="1"/>
  <c r="K102" i="19"/>
  <c r="K103" i="19" s="1"/>
  <c r="K104" i="19" s="1"/>
  <c r="K105" i="19" s="1"/>
  <c r="K106" i="19" s="1"/>
  <c r="K107" i="19" s="1"/>
  <c r="K108" i="19" s="1"/>
  <c r="K109" i="19" s="1"/>
  <c r="K110" i="19" s="1"/>
  <c r="K111" i="19" s="1"/>
  <c r="K112" i="19" s="1"/>
  <c r="K113" i="19" s="1"/>
  <c r="K114" i="19" s="1"/>
  <c r="K115" i="19" s="1"/>
  <c r="K116" i="19" s="1"/>
  <c r="K117" i="19" s="1"/>
  <c r="K118" i="19" s="1"/>
  <c r="K119" i="19" s="1"/>
  <c r="K120" i="19" s="1"/>
  <c r="K121" i="19" s="1"/>
  <c r="K122" i="19" s="1"/>
  <c r="K123" i="19" s="1"/>
  <c r="K124" i="19" s="1"/>
  <c r="K125" i="19" s="1"/>
  <c r="K126" i="19" s="1"/>
  <c r="K127" i="19" s="1"/>
  <c r="K128" i="19" s="1"/>
  <c r="K129" i="19" s="1"/>
  <c r="K130" i="19" s="1"/>
  <c r="K131" i="19" s="1"/>
  <c r="K132" i="19" s="1"/>
  <c r="K133" i="19" s="1"/>
  <c r="K134" i="19" s="1"/>
  <c r="K135" i="19" s="1"/>
  <c r="K136" i="19" s="1"/>
  <c r="K137" i="19" s="1"/>
  <c r="K138" i="19" s="1"/>
  <c r="K139" i="19" s="1"/>
  <c r="K140" i="19" s="1"/>
  <c r="K141" i="19" s="1"/>
  <c r="K142" i="19" s="1"/>
  <c r="K143" i="19" s="1"/>
  <c r="K144" i="19" s="1"/>
  <c r="K145" i="19" s="1"/>
  <c r="K146" i="19" s="1"/>
  <c r="K147" i="19" s="1"/>
  <c r="K148" i="19" s="1"/>
  <c r="K149" i="19" s="1"/>
  <c r="K150" i="19" s="1"/>
  <c r="K151" i="19" s="1"/>
  <c r="K152" i="19" s="1"/>
  <c r="K153" i="19" s="1"/>
  <c r="K154" i="19" s="1"/>
  <c r="K155" i="19" s="1"/>
  <c r="K156" i="19" s="1"/>
  <c r="K157" i="19" s="1"/>
  <c r="K158" i="19" s="1"/>
  <c r="K159" i="19" s="1"/>
  <c r="K160" i="19" s="1"/>
  <c r="K161" i="19" s="1"/>
  <c r="K162" i="19" s="1"/>
  <c r="K163" i="19" s="1"/>
  <c r="K164" i="19" s="1"/>
  <c r="K165" i="19" s="1"/>
  <c r="K166" i="19" s="1"/>
  <c r="K167" i="19" s="1"/>
  <c r="K168" i="19" s="1"/>
  <c r="K169" i="19" s="1"/>
  <c r="K170" i="19" s="1"/>
  <c r="K171" i="19" s="1"/>
  <c r="K172" i="19" s="1"/>
  <c r="K173" i="19" s="1"/>
  <c r="K174" i="19" s="1"/>
  <c r="K175" i="19" s="1"/>
  <c r="K176" i="19" s="1"/>
  <c r="K177" i="19" s="1"/>
  <c r="K178" i="19" s="1"/>
  <c r="K179" i="19" s="1"/>
  <c r="K180" i="19" s="1"/>
  <c r="K181" i="19" s="1"/>
  <c r="K182" i="19" s="1"/>
  <c r="K183" i="19" s="1"/>
  <c r="K184" i="19" s="1"/>
  <c r="K185" i="19" s="1"/>
  <c r="K186" i="19" s="1"/>
  <c r="K187" i="19" s="1"/>
  <c r="K188" i="19" s="1"/>
  <c r="K189" i="19" s="1"/>
  <c r="K190" i="19" s="1"/>
  <c r="K191" i="19" s="1"/>
  <c r="K192" i="19" s="1"/>
  <c r="K193" i="19" s="1"/>
  <c r="K194" i="19" s="1"/>
  <c r="K195" i="19" s="1"/>
  <c r="K196" i="19" s="1"/>
  <c r="K197" i="19" s="1"/>
  <c r="K198" i="19" s="1"/>
  <c r="K199" i="19" s="1"/>
  <c r="K200" i="19" s="1"/>
  <c r="K201" i="19" s="1"/>
  <c r="K202" i="19" s="1"/>
  <c r="J102" i="19"/>
  <c r="J103" i="19" s="1"/>
  <c r="J104" i="19" s="1"/>
  <c r="J105" i="19" s="1"/>
  <c r="J106" i="19" s="1"/>
  <c r="J107" i="19" s="1"/>
  <c r="J108" i="19" s="1"/>
  <c r="J109" i="19" s="1"/>
  <c r="J110" i="19" s="1"/>
  <c r="J111" i="19" s="1"/>
  <c r="J112" i="19" s="1"/>
  <c r="J113" i="19" s="1"/>
  <c r="J114" i="19" s="1"/>
  <c r="J115" i="19" s="1"/>
  <c r="J116" i="19" s="1"/>
  <c r="J117" i="19" s="1"/>
  <c r="J118" i="19" s="1"/>
  <c r="J119" i="19" s="1"/>
  <c r="J120" i="19" s="1"/>
  <c r="J121" i="19" s="1"/>
  <c r="J122" i="19" s="1"/>
  <c r="J123" i="19" s="1"/>
  <c r="J124" i="19" s="1"/>
  <c r="J125" i="19" s="1"/>
  <c r="J126" i="19" s="1"/>
  <c r="J127" i="19" s="1"/>
  <c r="J128" i="19" s="1"/>
  <c r="J129" i="19" s="1"/>
  <c r="J130" i="19" s="1"/>
  <c r="J131" i="19" s="1"/>
  <c r="J132" i="19" s="1"/>
  <c r="J133" i="19" s="1"/>
  <c r="J134" i="19" s="1"/>
  <c r="J135" i="19" s="1"/>
  <c r="J136" i="19" s="1"/>
  <c r="J137" i="19" s="1"/>
  <c r="J138" i="19" s="1"/>
  <c r="J139" i="19" s="1"/>
  <c r="J140" i="19" s="1"/>
  <c r="J141" i="19" s="1"/>
  <c r="J142" i="19" s="1"/>
  <c r="J143" i="19" s="1"/>
  <c r="J144" i="19" s="1"/>
  <c r="J145" i="19" s="1"/>
  <c r="J146" i="19" s="1"/>
  <c r="J147" i="19" s="1"/>
  <c r="J148" i="19" s="1"/>
  <c r="J149" i="19" s="1"/>
  <c r="J150" i="19" s="1"/>
  <c r="J151" i="19" s="1"/>
  <c r="J152" i="19" s="1"/>
  <c r="J153" i="19" s="1"/>
  <c r="J154" i="19" s="1"/>
  <c r="J155" i="19" s="1"/>
  <c r="J156" i="19" s="1"/>
  <c r="J157" i="19" s="1"/>
  <c r="J158" i="19" s="1"/>
  <c r="J159" i="19" s="1"/>
  <c r="J160" i="19" s="1"/>
  <c r="J161" i="19" s="1"/>
  <c r="J162" i="19" s="1"/>
  <c r="J163" i="19" s="1"/>
  <c r="J164" i="19" s="1"/>
  <c r="J165" i="19" s="1"/>
  <c r="J166" i="19" s="1"/>
  <c r="J167" i="19" s="1"/>
  <c r="J168" i="19" s="1"/>
  <c r="J169" i="19" s="1"/>
  <c r="J170" i="19" s="1"/>
  <c r="J171" i="19" s="1"/>
  <c r="J172" i="19" s="1"/>
  <c r="J173" i="19" s="1"/>
  <c r="J174" i="19" s="1"/>
  <c r="J175" i="19" s="1"/>
  <c r="J176" i="19" s="1"/>
  <c r="J177" i="19" s="1"/>
  <c r="J178" i="19" s="1"/>
  <c r="J179" i="19" s="1"/>
  <c r="J180" i="19" s="1"/>
  <c r="J181" i="19" s="1"/>
  <c r="J182" i="19" s="1"/>
  <c r="J183" i="19" s="1"/>
  <c r="J184" i="19" s="1"/>
  <c r="J185" i="19" s="1"/>
  <c r="J186" i="19" s="1"/>
  <c r="J187" i="19" s="1"/>
  <c r="J188" i="19" s="1"/>
  <c r="J189" i="19" s="1"/>
  <c r="J190" i="19" s="1"/>
  <c r="J191" i="19" s="1"/>
  <c r="J192" i="19" s="1"/>
  <c r="J193" i="19" s="1"/>
  <c r="J194" i="19" s="1"/>
  <c r="J195" i="19" s="1"/>
  <c r="J196" i="19" s="1"/>
  <c r="J197" i="19" s="1"/>
  <c r="J198" i="19" s="1"/>
  <c r="J199" i="19" s="1"/>
  <c r="J200" i="19" s="1"/>
  <c r="J201" i="19" s="1"/>
  <c r="J202" i="19" s="1"/>
  <c r="I102" i="19"/>
  <c r="I103" i="19" s="1"/>
  <c r="I104" i="19" s="1"/>
  <c r="I105" i="19" s="1"/>
  <c r="I106" i="19" s="1"/>
  <c r="I107" i="19" s="1"/>
  <c r="I108" i="19" s="1"/>
  <c r="I109" i="19" s="1"/>
  <c r="I110" i="19" s="1"/>
  <c r="I111" i="19" s="1"/>
  <c r="I112" i="19" s="1"/>
  <c r="I113" i="19" s="1"/>
  <c r="I114" i="19" s="1"/>
  <c r="I115" i="19" s="1"/>
  <c r="I116" i="19" s="1"/>
  <c r="I117" i="19" s="1"/>
  <c r="I118" i="19" s="1"/>
  <c r="I119" i="19" s="1"/>
  <c r="I120" i="19" s="1"/>
  <c r="I121" i="19" s="1"/>
  <c r="I122" i="19" s="1"/>
  <c r="I123" i="19" s="1"/>
  <c r="I124" i="19" s="1"/>
  <c r="I125" i="19" s="1"/>
  <c r="I126" i="19" s="1"/>
  <c r="I127" i="19" s="1"/>
  <c r="I128" i="19" s="1"/>
  <c r="I129" i="19" s="1"/>
  <c r="I130" i="19" s="1"/>
  <c r="I131" i="19" s="1"/>
  <c r="I132" i="19" s="1"/>
  <c r="I133" i="19" s="1"/>
  <c r="I134" i="19" s="1"/>
  <c r="I135" i="19" s="1"/>
  <c r="I136" i="19" s="1"/>
  <c r="I137" i="19" s="1"/>
  <c r="I138" i="19" s="1"/>
  <c r="I139" i="19" s="1"/>
  <c r="I140" i="19" s="1"/>
  <c r="I141" i="19" s="1"/>
  <c r="I142" i="19" s="1"/>
  <c r="I143" i="19" s="1"/>
  <c r="I144" i="19" s="1"/>
  <c r="I145" i="19" s="1"/>
  <c r="I146" i="19" s="1"/>
  <c r="I147" i="19" s="1"/>
  <c r="I148" i="19" s="1"/>
  <c r="I149" i="19" s="1"/>
  <c r="I150" i="19" s="1"/>
  <c r="I151" i="19" s="1"/>
  <c r="I152" i="19" s="1"/>
  <c r="I153" i="19" s="1"/>
  <c r="I154" i="19" s="1"/>
  <c r="I155" i="19" s="1"/>
  <c r="I156" i="19" s="1"/>
  <c r="I157" i="19" s="1"/>
  <c r="I158" i="19" s="1"/>
  <c r="I159" i="19" s="1"/>
  <c r="I160" i="19" s="1"/>
  <c r="I161" i="19" s="1"/>
  <c r="I162" i="19" s="1"/>
  <c r="I163" i="19" s="1"/>
  <c r="I164" i="19" s="1"/>
  <c r="I165" i="19" s="1"/>
  <c r="I166" i="19" s="1"/>
  <c r="I167" i="19" s="1"/>
  <c r="I168" i="19" s="1"/>
  <c r="I169" i="19" s="1"/>
  <c r="I170" i="19" s="1"/>
  <c r="I171" i="19" s="1"/>
  <c r="I172" i="19" s="1"/>
  <c r="I173" i="19" s="1"/>
  <c r="I174" i="19" s="1"/>
  <c r="I175" i="19" s="1"/>
  <c r="I176" i="19" s="1"/>
  <c r="I177" i="19" s="1"/>
  <c r="I178" i="19" s="1"/>
  <c r="I179" i="19" s="1"/>
  <c r="I180" i="19" s="1"/>
  <c r="I181" i="19" s="1"/>
  <c r="I182" i="19" s="1"/>
  <c r="I183" i="19" s="1"/>
  <c r="I184" i="19" s="1"/>
  <c r="I185" i="19" s="1"/>
  <c r="I186" i="19" s="1"/>
  <c r="I187" i="19" s="1"/>
  <c r="I188" i="19" s="1"/>
  <c r="I189" i="19" s="1"/>
  <c r="I190" i="19" s="1"/>
  <c r="I191" i="19" s="1"/>
  <c r="I192" i="19" s="1"/>
  <c r="I193" i="19" s="1"/>
  <c r="I194" i="19" s="1"/>
  <c r="I195" i="19" s="1"/>
  <c r="I196" i="19" s="1"/>
  <c r="I197" i="19" s="1"/>
  <c r="I198" i="19" s="1"/>
  <c r="I199" i="19" s="1"/>
  <c r="I200" i="19" s="1"/>
  <c r="I201" i="19" s="1"/>
  <c r="I202" i="19" s="1"/>
  <c r="H102" i="19"/>
  <c r="H103" i="19" s="1"/>
  <c r="H104" i="19" s="1"/>
  <c r="H105" i="19" s="1"/>
  <c r="H106" i="19" s="1"/>
  <c r="H107" i="19" s="1"/>
  <c r="H108" i="19" s="1"/>
  <c r="H109" i="19" s="1"/>
  <c r="H110" i="19" s="1"/>
  <c r="H111" i="19" s="1"/>
  <c r="H112" i="19" s="1"/>
  <c r="H113" i="19" s="1"/>
  <c r="H114" i="19" s="1"/>
  <c r="H115" i="19" s="1"/>
  <c r="H116" i="19" s="1"/>
  <c r="H117" i="19" s="1"/>
  <c r="H118" i="19" s="1"/>
  <c r="H119" i="19" s="1"/>
  <c r="H120" i="19" s="1"/>
  <c r="H121" i="19" s="1"/>
  <c r="H122" i="19" s="1"/>
  <c r="H123" i="19" s="1"/>
  <c r="H124" i="19" s="1"/>
  <c r="H125" i="19" s="1"/>
  <c r="H126" i="19" s="1"/>
  <c r="H127" i="19" s="1"/>
  <c r="H128" i="19" s="1"/>
  <c r="H129" i="19" s="1"/>
  <c r="H130" i="19" s="1"/>
  <c r="H131" i="19" s="1"/>
  <c r="H132" i="19" s="1"/>
  <c r="H133" i="19" s="1"/>
  <c r="H134" i="19" s="1"/>
  <c r="H135" i="19" s="1"/>
  <c r="H136" i="19" s="1"/>
  <c r="H137" i="19" s="1"/>
  <c r="H138" i="19" s="1"/>
  <c r="H139" i="19" s="1"/>
  <c r="H140" i="19" s="1"/>
  <c r="H141" i="19" s="1"/>
  <c r="H142" i="19" s="1"/>
  <c r="H143" i="19" s="1"/>
  <c r="H144" i="19" s="1"/>
  <c r="H145" i="19" s="1"/>
  <c r="H146" i="19" s="1"/>
  <c r="H147" i="19" s="1"/>
  <c r="H148" i="19" s="1"/>
  <c r="H149" i="19" s="1"/>
  <c r="H150" i="19" s="1"/>
  <c r="H151" i="19" s="1"/>
  <c r="H152" i="19" s="1"/>
  <c r="H153" i="19" s="1"/>
  <c r="H154" i="19" s="1"/>
  <c r="H155" i="19" s="1"/>
  <c r="H156" i="19" s="1"/>
  <c r="H157" i="19" s="1"/>
  <c r="H158" i="19" s="1"/>
  <c r="H159" i="19" s="1"/>
  <c r="H160" i="19" s="1"/>
  <c r="H161" i="19" s="1"/>
  <c r="H162" i="19" s="1"/>
  <c r="H163" i="19" s="1"/>
  <c r="H164" i="19" s="1"/>
  <c r="H165" i="19" s="1"/>
  <c r="H166" i="19" s="1"/>
  <c r="H167" i="19" s="1"/>
  <c r="H168" i="19" s="1"/>
  <c r="H169" i="19" s="1"/>
  <c r="H170" i="19" s="1"/>
  <c r="H171" i="19" s="1"/>
  <c r="H172" i="19" s="1"/>
  <c r="H173" i="19" s="1"/>
  <c r="H174" i="19" s="1"/>
  <c r="H175" i="19" s="1"/>
  <c r="H176" i="19" s="1"/>
  <c r="H177" i="19" s="1"/>
  <c r="H178" i="19" s="1"/>
  <c r="H179" i="19" s="1"/>
  <c r="H180" i="19" s="1"/>
  <c r="H181" i="19" s="1"/>
  <c r="H182" i="19" s="1"/>
  <c r="H183" i="19" s="1"/>
  <c r="H184" i="19" s="1"/>
  <c r="H185" i="19" s="1"/>
  <c r="H186" i="19" s="1"/>
  <c r="H187" i="19" s="1"/>
  <c r="H188" i="19" s="1"/>
  <c r="H189" i="19" s="1"/>
  <c r="H190" i="19" s="1"/>
  <c r="H191" i="19" s="1"/>
  <c r="H192" i="19" s="1"/>
  <c r="H193" i="19" s="1"/>
  <c r="H194" i="19" s="1"/>
  <c r="H195" i="19" s="1"/>
  <c r="H196" i="19" s="1"/>
  <c r="H197" i="19" s="1"/>
  <c r="H198" i="19" s="1"/>
  <c r="H199" i="19" s="1"/>
  <c r="H200" i="19" s="1"/>
  <c r="H201" i="19" s="1"/>
  <c r="H202" i="19" s="1"/>
  <c r="G102" i="19"/>
  <c r="G103" i="19" s="1"/>
  <c r="G104" i="19" s="1"/>
  <c r="G105" i="19" s="1"/>
  <c r="G106" i="19" s="1"/>
  <c r="G107" i="19" s="1"/>
  <c r="G108" i="19" s="1"/>
  <c r="G109" i="19" s="1"/>
  <c r="G110" i="19" s="1"/>
  <c r="G111" i="19" s="1"/>
  <c r="G112" i="19" s="1"/>
  <c r="G113" i="19" s="1"/>
  <c r="G114" i="19" s="1"/>
  <c r="G115" i="19" s="1"/>
  <c r="G116" i="19" s="1"/>
  <c r="G117" i="19" s="1"/>
  <c r="G118" i="19" s="1"/>
  <c r="G119" i="19" s="1"/>
  <c r="G120" i="19" s="1"/>
  <c r="G121" i="19" s="1"/>
  <c r="G122" i="19" s="1"/>
  <c r="G123" i="19" s="1"/>
  <c r="G124" i="19" s="1"/>
  <c r="G125" i="19" s="1"/>
  <c r="G126" i="19" s="1"/>
  <c r="G127" i="19" s="1"/>
  <c r="G128" i="19" s="1"/>
  <c r="G129" i="19" s="1"/>
  <c r="G130" i="19" s="1"/>
  <c r="G131" i="19" s="1"/>
  <c r="G132" i="19" s="1"/>
  <c r="G133" i="19" s="1"/>
  <c r="G134" i="19" s="1"/>
  <c r="G135" i="19" s="1"/>
  <c r="G136" i="19" s="1"/>
  <c r="G137" i="19" s="1"/>
  <c r="G138" i="19" s="1"/>
  <c r="G139" i="19" s="1"/>
  <c r="G140" i="19" s="1"/>
  <c r="G141" i="19" s="1"/>
  <c r="G142" i="19" s="1"/>
  <c r="G143" i="19" s="1"/>
  <c r="G144" i="19" s="1"/>
  <c r="G145" i="19" s="1"/>
  <c r="G146" i="19" s="1"/>
  <c r="G147" i="19" s="1"/>
  <c r="G148" i="19" s="1"/>
  <c r="G149" i="19" s="1"/>
  <c r="G150" i="19" s="1"/>
  <c r="G151" i="19" s="1"/>
  <c r="G152" i="19" s="1"/>
  <c r="G153" i="19" s="1"/>
  <c r="G154" i="19" s="1"/>
  <c r="G155" i="19" s="1"/>
  <c r="G156" i="19" s="1"/>
  <c r="G157" i="19" s="1"/>
  <c r="G158" i="19" s="1"/>
  <c r="G159" i="19" s="1"/>
  <c r="G160" i="19" s="1"/>
  <c r="G161" i="19" s="1"/>
  <c r="G162" i="19" s="1"/>
  <c r="G163" i="19" s="1"/>
  <c r="G164" i="19" s="1"/>
  <c r="G165" i="19" s="1"/>
  <c r="G166" i="19" s="1"/>
  <c r="G167" i="19" s="1"/>
  <c r="G168" i="19" s="1"/>
  <c r="G169" i="19" s="1"/>
  <c r="G170" i="19" s="1"/>
  <c r="G171" i="19" s="1"/>
  <c r="G172" i="19" s="1"/>
  <c r="G173" i="19" s="1"/>
  <c r="G174" i="19" s="1"/>
  <c r="G175" i="19" s="1"/>
  <c r="G176" i="19" s="1"/>
  <c r="G177" i="19" s="1"/>
  <c r="G178" i="19" s="1"/>
  <c r="G179" i="19" s="1"/>
  <c r="G180" i="19" s="1"/>
  <c r="G181" i="19" s="1"/>
  <c r="G182" i="19" s="1"/>
  <c r="G183" i="19" s="1"/>
  <c r="G184" i="19" s="1"/>
  <c r="G185" i="19" s="1"/>
  <c r="G186" i="19" s="1"/>
  <c r="G187" i="19" s="1"/>
  <c r="G188" i="19" s="1"/>
  <c r="G189" i="19" s="1"/>
  <c r="G190" i="19" s="1"/>
  <c r="G191" i="19" s="1"/>
  <c r="G192" i="19" s="1"/>
  <c r="G193" i="19" s="1"/>
  <c r="G194" i="19" s="1"/>
  <c r="G195" i="19" s="1"/>
  <c r="G196" i="19" s="1"/>
  <c r="G197" i="19" s="1"/>
  <c r="G198" i="19" s="1"/>
  <c r="G199" i="19" s="1"/>
  <c r="G200" i="19" s="1"/>
  <c r="G201" i="19" s="1"/>
  <c r="G202" i="19" s="1"/>
  <c r="F102" i="19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E102" i="19"/>
  <c r="D102" i="19"/>
  <c r="D103" i="19" s="1"/>
  <c r="D104" i="19" s="1"/>
  <c r="D105" i="19" s="1"/>
  <c r="D106" i="19" s="1"/>
  <c r="D107" i="19" s="1"/>
  <c r="D108" i="19" s="1"/>
  <c r="D109" i="19" s="1"/>
  <c r="D110" i="19" s="1"/>
  <c r="D111" i="19" s="1"/>
  <c r="D112" i="19" s="1"/>
  <c r="D113" i="19" s="1"/>
  <c r="D114" i="19" s="1"/>
  <c r="D115" i="19" s="1"/>
  <c r="D116" i="19" s="1"/>
  <c r="D117" i="19" s="1"/>
  <c r="D118" i="19" s="1"/>
  <c r="D119" i="19" s="1"/>
  <c r="D120" i="19" s="1"/>
  <c r="D121" i="19" s="1"/>
  <c r="D122" i="19" s="1"/>
  <c r="D123" i="19" s="1"/>
  <c r="D124" i="19" s="1"/>
  <c r="D125" i="19" s="1"/>
  <c r="D126" i="19" s="1"/>
  <c r="D127" i="19" s="1"/>
  <c r="D128" i="19" s="1"/>
  <c r="D129" i="19" s="1"/>
  <c r="D130" i="19" s="1"/>
  <c r="D131" i="19" s="1"/>
  <c r="D132" i="19" s="1"/>
  <c r="D133" i="19" s="1"/>
  <c r="D134" i="19" s="1"/>
  <c r="D135" i="19" s="1"/>
  <c r="D136" i="19" s="1"/>
  <c r="D137" i="19" s="1"/>
  <c r="D138" i="19" s="1"/>
  <c r="D139" i="19" s="1"/>
  <c r="D140" i="19" s="1"/>
  <c r="D141" i="19" s="1"/>
  <c r="D142" i="19" s="1"/>
  <c r="D143" i="19" s="1"/>
  <c r="D144" i="19" s="1"/>
  <c r="D145" i="19" s="1"/>
  <c r="D146" i="19" s="1"/>
  <c r="D147" i="19" s="1"/>
  <c r="D148" i="19" s="1"/>
  <c r="D149" i="19" s="1"/>
  <c r="D150" i="19" s="1"/>
  <c r="D151" i="19" s="1"/>
  <c r="D152" i="19" s="1"/>
  <c r="D153" i="19" s="1"/>
  <c r="D154" i="19" s="1"/>
  <c r="D155" i="19" s="1"/>
  <c r="D156" i="19" s="1"/>
  <c r="D157" i="19" s="1"/>
  <c r="D158" i="19" s="1"/>
  <c r="D159" i="19" s="1"/>
  <c r="D160" i="19" s="1"/>
  <c r="D161" i="19" s="1"/>
  <c r="D162" i="19" s="1"/>
  <c r="D163" i="19" s="1"/>
  <c r="D164" i="19" s="1"/>
  <c r="D165" i="19" s="1"/>
  <c r="D166" i="19" s="1"/>
  <c r="D167" i="19" s="1"/>
  <c r="D168" i="19" s="1"/>
  <c r="D169" i="19" s="1"/>
  <c r="D170" i="19" s="1"/>
  <c r="D171" i="19" s="1"/>
  <c r="D172" i="19" s="1"/>
  <c r="D173" i="19" s="1"/>
  <c r="D174" i="19" s="1"/>
  <c r="D175" i="19" s="1"/>
  <c r="D176" i="19" s="1"/>
  <c r="D177" i="19" s="1"/>
  <c r="D178" i="19" s="1"/>
  <c r="D179" i="19" s="1"/>
  <c r="D180" i="19" s="1"/>
  <c r="D181" i="19" s="1"/>
  <c r="D182" i="19" s="1"/>
  <c r="D183" i="19" s="1"/>
  <c r="D184" i="19" s="1"/>
  <c r="D185" i="19" s="1"/>
  <c r="D186" i="19" s="1"/>
  <c r="D187" i="19" s="1"/>
  <c r="D188" i="19" s="1"/>
  <c r="D189" i="19" s="1"/>
  <c r="D190" i="19" s="1"/>
  <c r="D191" i="19" s="1"/>
  <c r="D192" i="19" s="1"/>
  <c r="D193" i="19" s="1"/>
  <c r="D194" i="19" s="1"/>
  <c r="D195" i="19" s="1"/>
  <c r="D196" i="19" s="1"/>
  <c r="D197" i="19" s="1"/>
  <c r="D198" i="19" s="1"/>
  <c r="D199" i="19" s="1"/>
  <c r="D200" i="19" s="1"/>
  <c r="D201" i="19" s="1"/>
  <c r="D202" i="19" s="1"/>
  <c r="Q92" i="19"/>
  <c r="Q93" i="19" s="1"/>
  <c r="Q94" i="19" s="1"/>
  <c r="Q95" i="19" s="1"/>
  <c r="Q96" i="19" s="1"/>
  <c r="Q97" i="19" s="1"/>
  <c r="Q98" i="19" s="1"/>
  <c r="Q99" i="19" s="1"/>
  <c r="Q100" i="19" s="1"/>
  <c r="Q101" i="19" s="1"/>
  <c r="P92" i="19"/>
  <c r="P93" i="19" s="1"/>
  <c r="P94" i="19" s="1"/>
  <c r="P95" i="19" s="1"/>
  <c r="P96" i="19" s="1"/>
  <c r="P97" i="19" s="1"/>
  <c r="P98" i="19" s="1"/>
  <c r="P99" i="19" s="1"/>
  <c r="P100" i="19" s="1"/>
  <c r="P101" i="19" s="1"/>
  <c r="O92" i="19"/>
  <c r="O93" i="19" s="1"/>
  <c r="O94" i="19" s="1"/>
  <c r="O95" i="19" s="1"/>
  <c r="O96" i="19" s="1"/>
  <c r="O97" i="19" s="1"/>
  <c r="O98" i="19" s="1"/>
  <c r="O99" i="19" s="1"/>
  <c r="O100" i="19" s="1"/>
  <c r="O101" i="19" s="1"/>
  <c r="N92" i="19"/>
  <c r="N93" i="19" s="1"/>
  <c r="N94" i="19" s="1"/>
  <c r="N95" i="19" s="1"/>
  <c r="N96" i="19" s="1"/>
  <c r="N97" i="19" s="1"/>
  <c r="N98" i="19" s="1"/>
  <c r="N99" i="19" s="1"/>
  <c r="N100" i="19" s="1"/>
  <c r="N101" i="19" s="1"/>
  <c r="M92" i="19"/>
  <c r="M93" i="19" s="1"/>
  <c r="M94" i="19" s="1"/>
  <c r="M95" i="19" s="1"/>
  <c r="M96" i="19" s="1"/>
  <c r="M97" i="19" s="1"/>
  <c r="M98" i="19" s="1"/>
  <c r="M99" i="19" s="1"/>
  <c r="M100" i="19" s="1"/>
  <c r="M101" i="19" s="1"/>
  <c r="L92" i="19"/>
  <c r="L93" i="19" s="1"/>
  <c r="L94" i="19" s="1"/>
  <c r="L95" i="19" s="1"/>
  <c r="L96" i="19" s="1"/>
  <c r="L97" i="19" s="1"/>
  <c r="L98" i="19" s="1"/>
  <c r="L99" i="19" s="1"/>
  <c r="L100" i="19" s="1"/>
  <c r="L101" i="19" s="1"/>
  <c r="K92" i="19"/>
  <c r="K93" i="19" s="1"/>
  <c r="K94" i="19" s="1"/>
  <c r="K95" i="19" s="1"/>
  <c r="K96" i="19" s="1"/>
  <c r="K97" i="19" s="1"/>
  <c r="K98" i="19" s="1"/>
  <c r="K99" i="19" s="1"/>
  <c r="K100" i="19" s="1"/>
  <c r="K101" i="19" s="1"/>
  <c r="J92" i="19"/>
  <c r="J93" i="19" s="1"/>
  <c r="J94" i="19" s="1"/>
  <c r="J95" i="19" s="1"/>
  <c r="J96" i="19" s="1"/>
  <c r="J97" i="19" s="1"/>
  <c r="J98" i="19" s="1"/>
  <c r="J99" i="19" s="1"/>
  <c r="J100" i="19" s="1"/>
  <c r="J101" i="19" s="1"/>
  <c r="I92" i="19"/>
  <c r="I93" i="19" s="1"/>
  <c r="I94" i="19" s="1"/>
  <c r="I95" i="19" s="1"/>
  <c r="I96" i="19" s="1"/>
  <c r="I97" i="19" s="1"/>
  <c r="I98" i="19" s="1"/>
  <c r="I99" i="19" s="1"/>
  <c r="I100" i="19" s="1"/>
  <c r="I101" i="19" s="1"/>
  <c r="H92" i="19"/>
  <c r="H93" i="19" s="1"/>
  <c r="H94" i="19" s="1"/>
  <c r="H95" i="19" s="1"/>
  <c r="H96" i="19" s="1"/>
  <c r="H97" i="19" s="1"/>
  <c r="H98" i="19" s="1"/>
  <c r="H99" i="19" s="1"/>
  <c r="H100" i="19" s="1"/>
  <c r="H101" i="19" s="1"/>
  <c r="G92" i="19"/>
  <c r="G93" i="19" s="1"/>
  <c r="G94" i="19" s="1"/>
  <c r="G95" i="19" s="1"/>
  <c r="G96" i="19" s="1"/>
  <c r="G97" i="19" s="1"/>
  <c r="G98" i="19" s="1"/>
  <c r="G99" i="19" s="1"/>
  <c r="G100" i="19" s="1"/>
  <c r="G101" i="19" s="1"/>
  <c r="F92" i="19"/>
  <c r="F93" i="19" s="1"/>
  <c r="F94" i="19" s="1"/>
  <c r="F95" i="19" s="1"/>
  <c r="F96" i="19" s="1"/>
  <c r="F97" i="19" s="1"/>
  <c r="F98" i="19" s="1"/>
  <c r="F99" i="19" s="1"/>
  <c r="F100" i="19" s="1"/>
  <c r="F101" i="19" s="1"/>
  <c r="E92" i="19"/>
  <c r="D93" i="19"/>
  <c r="D94" i="19" s="1"/>
  <c r="D95" i="19" s="1"/>
  <c r="D96" i="19" s="1"/>
  <c r="D97" i="19" s="1"/>
  <c r="D98" i="19" s="1"/>
  <c r="D99" i="19" s="1"/>
  <c r="D100" i="19" s="1"/>
  <c r="D101" i="19" s="1"/>
  <c r="Q82" i="19"/>
  <c r="Q83" i="19" s="1"/>
  <c r="Q84" i="19" s="1"/>
  <c r="Q85" i="19" s="1"/>
  <c r="Q86" i="19" s="1"/>
  <c r="Q87" i="19" s="1"/>
  <c r="Q88" i="19" s="1"/>
  <c r="Q89" i="19" s="1"/>
  <c r="Q90" i="19" s="1"/>
  <c r="Q91" i="19" s="1"/>
  <c r="P82" i="19"/>
  <c r="P83" i="19" s="1"/>
  <c r="P84" i="19" s="1"/>
  <c r="P85" i="19" s="1"/>
  <c r="P86" i="19" s="1"/>
  <c r="P87" i="19" s="1"/>
  <c r="P88" i="19" s="1"/>
  <c r="P89" i="19" s="1"/>
  <c r="P90" i="19" s="1"/>
  <c r="P91" i="19" s="1"/>
  <c r="O82" i="19"/>
  <c r="O83" i="19" s="1"/>
  <c r="O84" i="19" s="1"/>
  <c r="O85" i="19" s="1"/>
  <c r="O86" i="19" s="1"/>
  <c r="O87" i="19" s="1"/>
  <c r="O88" i="19" s="1"/>
  <c r="O89" i="19" s="1"/>
  <c r="O90" i="19" s="1"/>
  <c r="O91" i="19" s="1"/>
  <c r="N82" i="19"/>
  <c r="N83" i="19" s="1"/>
  <c r="N84" i="19" s="1"/>
  <c r="N85" i="19" s="1"/>
  <c r="N86" i="19" s="1"/>
  <c r="N87" i="19" s="1"/>
  <c r="N88" i="19" s="1"/>
  <c r="N89" i="19" s="1"/>
  <c r="N90" i="19" s="1"/>
  <c r="N91" i="19" s="1"/>
  <c r="M82" i="19"/>
  <c r="M83" i="19" s="1"/>
  <c r="M84" i="19" s="1"/>
  <c r="M85" i="19" s="1"/>
  <c r="M86" i="19" s="1"/>
  <c r="M87" i="19" s="1"/>
  <c r="M88" i="19" s="1"/>
  <c r="M89" i="19" s="1"/>
  <c r="M90" i="19" s="1"/>
  <c r="M91" i="19" s="1"/>
  <c r="L82" i="19"/>
  <c r="L83" i="19" s="1"/>
  <c r="L84" i="19" s="1"/>
  <c r="L85" i="19" s="1"/>
  <c r="L86" i="19" s="1"/>
  <c r="L87" i="19" s="1"/>
  <c r="L88" i="19" s="1"/>
  <c r="L89" i="19" s="1"/>
  <c r="L90" i="19" s="1"/>
  <c r="L91" i="19" s="1"/>
  <c r="K82" i="19"/>
  <c r="K83" i="19" s="1"/>
  <c r="K84" i="19" s="1"/>
  <c r="K85" i="19" s="1"/>
  <c r="K86" i="19" s="1"/>
  <c r="K87" i="19" s="1"/>
  <c r="K88" i="19" s="1"/>
  <c r="K89" i="19" s="1"/>
  <c r="K90" i="19" s="1"/>
  <c r="K91" i="19" s="1"/>
  <c r="J82" i="19"/>
  <c r="J83" i="19" s="1"/>
  <c r="J84" i="19" s="1"/>
  <c r="J85" i="19" s="1"/>
  <c r="J86" i="19" s="1"/>
  <c r="J87" i="19" s="1"/>
  <c r="J88" i="19" s="1"/>
  <c r="J89" i="19" s="1"/>
  <c r="J90" i="19" s="1"/>
  <c r="J91" i="19" s="1"/>
  <c r="I82" i="19"/>
  <c r="I83" i="19" s="1"/>
  <c r="I84" i="19" s="1"/>
  <c r="I85" i="19" s="1"/>
  <c r="I86" i="19" s="1"/>
  <c r="I87" i="19" s="1"/>
  <c r="I88" i="19" s="1"/>
  <c r="I89" i="19" s="1"/>
  <c r="I90" i="19" s="1"/>
  <c r="I91" i="19" s="1"/>
  <c r="H82" i="19"/>
  <c r="H83" i="19" s="1"/>
  <c r="H84" i="19" s="1"/>
  <c r="H85" i="19" s="1"/>
  <c r="H86" i="19" s="1"/>
  <c r="H87" i="19" s="1"/>
  <c r="H88" i="19" s="1"/>
  <c r="H89" i="19" s="1"/>
  <c r="H90" i="19" s="1"/>
  <c r="H91" i="19" s="1"/>
  <c r="G82" i="19"/>
  <c r="G83" i="19" s="1"/>
  <c r="G84" i="19" s="1"/>
  <c r="G85" i="19" s="1"/>
  <c r="G86" i="19" s="1"/>
  <c r="G87" i="19" s="1"/>
  <c r="G88" i="19" s="1"/>
  <c r="G89" i="19" s="1"/>
  <c r="G90" i="19" s="1"/>
  <c r="G91" i="19" s="1"/>
  <c r="F82" i="19"/>
  <c r="F83" i="19" s="1"/>
  <c r="F84" i="19" s="1"/>
  <c r="F85" i="19" s="1"/>
  <c r="F86" i="19" s="1"/>
  <c r="F87" i="19" s="1"/>
  <c r="F88" i="19" s="1"/>
  <c r="F89" i="19" s="1"/>
  <c r="F90" i="19" s="1"/>
  <c r="F91" i="19" s="1"/>
  <c r="E82" i="19"/>
  <c r="D82" i="19"/>
  <c r="BB30" i="19"/>
  <c r="AJ93" i="19" s="1"/>
  <c r="AJ94" i="19" s="1"/>
  <c r="AJ95" i="19" s="1"/>
  <c r="AJ96" i="19" s="1"/>
  <c r="AJ97" i="19" s="1"/>
  <c r="AJ98" i="19" s="1"/>
  <c r="AJ99" i="19" s="1"/>
  <c r="AJ100" i="19" s="1"/>
  <c r="AJ101" i="19" s="1"/>
  <c r="BA30" i="19"/>
  <c r="AI93" i="19" s="1"/>
  <c r="AI94" i="19" s="1"/>
  <c r="AI95" i="19" s="1"/>
  <c r="AI96" i="19" s="1"/>
  <c r="AI97" i="19" s="1"/>
  <c r="AI98" i="19" s="1"/>
  <c r="AI99" i="19" s="1"/>
  <c r="AI100" i="19" s="1"/>
  <c r="AI101" i="19" s="1"/>
  <c r="AZ30" i="19"/>
  <c r="AH92" i="19" s="1"/>
  <c r="AH93" i="19" s="1"/>
  <c r="AH94" i="19" s="1"/>
  <c r="AH95" i="19" s="1"/>
  <c r="AH96" i="19" s="1"/>
  <c r="AH97" i="19" s="1"/>
  <c r="AH98" i="19" s="1"/>
  <c r="AH99" i="19" s="1"/>
  <c r="AH100" i="19" s="1"/>
  <c r="AH101" i="19" s="1"/>
  <c r="AY30" i="19"/>
  <c r="AG92" i="19" s="1"/>
  <c r="AG93" i="19" s="1"/>
  <c r="AG94" i="19" s="1"/>
  <c r="AG95" i="19" s="1"/>
  <c r="AG96" i="19" s="1"/>
  <c r="AG97" i="19" s="1"/>
  <c r="AG98" i="19" s="1"/>
  <c r="AG99" i="19" s="1"/>
  <c r="AG100" i="19" s="1"/>
  <c r="AG101" i="19" s="1"/>
  <c r="AX30" i="19"/>
  <c r="AX31" i="19" s="1"/>
  <c r="AX32" i="19" s="1"/>
  <c r="AF102" i="19" s="1"/>
  <c r="AF103" i="19" s="1"/>
  <c r="AF104" i="19" s="1"/>
  <c r="AF105" i="19" s="1"/>
  <c r="AF106" i="19" s="1"/>
  <c r="AF107" i="19" s="1"/>
  <c r="AF108" i="19" s="1"/>
  <c r="AF109" i="19" s="1"/>
  <c r="AF110" i="19" s="1"/>
  <c r="AF111" i="19" s="1"/>
  <c r="AF112" i="19" s="1"/>
  <c r="AF113" i="19" s="1"/>
  <c r="AF114" i="19" s="1"/>
  <c r="AF115" i="19" s="1"/>
  <c r="AF116" i="19" s="1"/>
  <c r="AF117" i="19" s="1"/>
  <c r="AF118" i="19" s="1"/>
  <c r="AF119" i="19" s="1"/>
  <c r="AF120" i="19" s="1"/>
  <c r="AF121" i="19" s="1"/>
  <c r="AF122" i="19" s="1"/>
  <c r="AF123" i="19" s="1"/>
  <c r="AF124" i="19" s="1"/>
  <c r="AF125" i="19" s="1"/>
  <c r="AF126" i="19" s="1"/>
  <c r="AF127" i="19" s="1"/>
  <c r="AF128" i="19" s="1"/>
  <c r="AF129" i="19" s="1"/>
  <c r="AF130" i="19" s="1"/>
  <c r="AF131" i="19" s="1"/>
  <c r="AF132" i="19" s="1"/>
  <c r="AF133" i="19" s="1"/>
  <c r="AF134" i="19" s="1"/>
  <c r="AF135" i="19" s="1"/>
  <c r="AF136" i="19" s="1"/>
  <c r="AF137" i="19" s="1"/>
  <c r="AF138" i="19" s="1"/>
  <c r="AF139" i="19" s="1"/>
  <c r="AF140" i="19" s="1"/>
  <c r="AF141" i="19" s="1"/>
  <c r="AF142" i="19" s="1"/>
  <c r="AF143" i="19" s="1"/>
  <c r="AF144" i="19" s="1"/>
  <c r="AF145" i="19" s="1"/>
  <c r="AF146" i="19" s="1"/>
  <c r="AF147" i="19" s="1"/>
  <c r="AF148" i="19" s="1"/>
  <c r="AF149" i="19" s="1"/>
  <c r="AF150" i="19" s="1"/>
  <c r="AF151" i="19" s="1"/>
  <c r="AF152" i="19" s="1"/>
  <c r="AF153" i="19" s="1"/>
  <c r="AF154" i="19" s="1"/>
  <c r="AF155" i="19" s="1"/>
  <c r="AF156" i="19" s="1"/>
  <c r="AF157" i="19" s="1"/>
  <c r="AF158" i="19" s="1"/>
  <c r="AF159" i="19" s="1"/>
  <c r="AF160" i="19" s="1"/>
  <c r="AF161" i="19" s="1"/>
  <c r="AF162" i="19" s="1"/>
  <c r="AF163" i="19" s="1"/>
  <c r="AF164" i="19" s="1"/>
  <c r="AF165" i="19" s="1"/>
  <c r="AF166" i="19" s="1"/>
  <c r="AF167" i="19" s="1"/>
  <c r="AF168" i="19" s="1"/>
  <c r="AF169" i="19" s="1"/>
  <c r="AF170" i="19" s="1"/>
  <c r="AF171" i="19" s="1"/>
  <c r="AF172" i="19" s="1"/>
  <c r="AF173" i="19" s="1"/>
  <c r="AF174" i="19" s="1"/>
  <c r="AF175" i="19" s="1"/>
  <c r="AF176" i="19" s="1"/>
  <c r="AF177" i="19" s="1"/>
  <c r="AF178" i="19" s="1"/>
  <c r="AF179" i="19" s="1"/>
  <c r="AF180" i="19" s="1"/>
  <c r="AF181" i="19" s="1"/>
  <c r="AF182" i="19" s="1"/>
  <c r="AF183" i="19" s="1"/>
  <c r="AF184" i="19" s="1"/>
  <c r="AF185" i="19" s="1"/>
  <c r="AF186" i="19" s="1"/>
  <c r="AF187" i="19" s="1"/>
  <c r="AF188" i="19" s="1"/>
  <c r="AF189" i="19" s="1"/>
  <c r="AF190" i="19" s="1"/>
  <c r="AF191" i="19" s="1"/>
  <c r="AF192" i="19" s="1"/>
  <c r="AF193" i="19" s="1"/>
  <c r="AF194" i="19" s="1"/>
  <c r="AF195" i="19" s="1"/>
  <c r="AF196" i="19" s="1"/>
  <c r="AF197" i="19" s="1"/>
  <c r="AF198" i="19" s="1"/>
  <c r="AF199" i="19" s="1"/>
  <c r="AF200" i="19" s="1"/>
  <c r="AF201" i="19" s="1"/>
  <c r="AF202" i="19" s="1"/>
  <c r="AW30" i="19"/>
  <c r="AE92" i="19" s="1"/>
  <c r="AE93" i="19" s="1"/>
  <c r="AE94" i="19" s="1"/>
  <c r="AE95" i="19" s="1"/>
  <c r="AE96" i="19" s="1"/>
  <c r="AE97" i="19" s="1"/>
  <c r="AE98" i="19" s="1"/>
  <c r="AE99" i="19" s="1"/>
  <c r="AE100" i="19" s="1"/>
  <c r="AE101" i="19" s="1"/>
  <c r="AV30" i="19"/>
  <c r="AD92" i="19" s="1"/>
  <c r="AD93" i="19" s="1"/>
  <c r="AD94" i="19" s="1"/>
  <c r="AD95" i="19" s="1"/>
  <c r="AD96" i="19" s="1"/>
  <c r="AD97" i="19" s="1"/>
  <c r="AD98" i="19" s="1"/>
  <c r="AD99" i="19" s="1"/>
  <c r="AD100" i="19" s="1"/>
  <c r="AD101" i="19" s="1"/>
  <c r="AU30" i="19"/>
  <c r="AC92" i="19" s="1"/>
  <c r="AC93" i="19" s="1"/>
  <c r="AC94" i="19" s="1"/>
  <c r="AC95" i="19" s="1"/>
  <c r="AC96" i="19" s="1"/>
  <c r="AC97" i="19" s="1"/>
  <c r="AC98" i="19" s="1"/>
  <c r="AC99" i="19" s="1"/>
  <c r="AC100" i="19" s="1"/>
  <c r="AC101" i="19" s="1"/>
  <c r="AT30" i="19"/>
  <c r="AB92" i="19" s="1"/>
  <c r="AB93" i="19" s="1"/>
  <c r="AB94" i="19" s="1"/>
  <c r="AB95" i="19" s="1"/>
  <c r="AB96" i="19" s="1"/>
  <c r="AB97" i="19" s="1"/>
  <c r="AB98" i="19" s="1"/>
  <c r="AB99" i="19" s="1"/>
  <c r="AB100" i="19" s="1"/>
  <c r="AB101" i="19" s="1"/>
  <c r="AS30" i="19"/>
  <c r="AA93" i="19" s="1"/>
  <c r="AA94" i="19" s="1"/>
  <c r="AA95" i="19" s="1"/>
  <c r="AA96" i="19" s="1"/>
  <c r="AA97" i="19" s="1"/>
  <c r="AA98" i="19" s="1"/>
  <c r="AA99" i="19" s="1"/>
  <c r="AA100" i="19" s="1"/>
  <c r="AA101" i="19" s="1"/>
  <c r="AR30" i="19"/>
  <c r="Z93" i="19" s="1"/>
  <c r="Z94" i="19" s="1"/>
  <c r="Z95" i="19" s="1"/>
  <c r="Z96" i="19" s="1"/>
  <c r="Z97" i="19" s="1"/>
  <c r="Z98" i="19" s="1"/>
  <c r="Z99" i="19" s="1"/>
  <c r="Z100" i="19" s="1"/>
  <c r="Z101" i="19" s="1"/>
  <c r="AQ30" i="19"/>
  <c r="Y93" i="19" s="1"/>
  <c r="Y94" i="19" s="1"/>
  <c r="Y95" i="19" s="1"/>
  <c r="Y96" i="19" s="1"/>
  <c r="Y97" i="19" s="1"/>
  <c r="Y98" i="19" s="1"/>
  <c r="Y99" i="19" s="1"/>
  <c r="Y100" i="19" s="1"/>
  <c r="Y101" i="19" s="1"/>
  <c r="AP30" i="19"/>
  <c r="X93" i="19" s="1"/>
  <c r="X94" i="19" s="1"/>
  <c r="X95" i="19" s="1"/>
  <c r="X96" i="19" s="1"/>
  <c r="X97" i="19" s="1"/>
  <c r="X98" i="19" s="1"/>
  <c r="X99" i="19" s="1"/>
  <c r="X100" i="19" s="1"/>
  <c r="X101" i="19" s="1"/>
  <c r="AO30" i="19"/>
  <c r="W93" i="19" s="1"/>
  <c r="W94" i="19" s="1"/>
  <c r="W95" i="19" s="1"/>
  <c r="W96" i="19" s="1"/>
  <c r="W97" i="19" s="1"/>
  <c r="W98" i="19" s="1"/>
  <c r="W99" i="19" s="1"/>
  <c r="W100" i="19" s="1"/>
  <c r="W101" i="19" s="1"/>
  <c r="BB29" i="19"/>
  <c r="AJ83" i="19" s="1"/>
  <c r="AJ84" i="19" s="1"/>
  <c r="AJ85" i="19" s="1"/>
  <c r="AJ86" i="19" s="1"/>
  <c r="AJ87" i="19" s="1"/>
  <c r="AJ88" i="19" s="1"/>
  <c r="AJ89" i="19" s="1"/>
  <c r="AJ90" i="19" s="1"/>
  <c r="AJ91" i="19" s="1"/>
  <c r="BA29" i="19"/>
  <c r="AI83" i="19" s="1"/>
  <c r="AI84" i="19" s="1"/>
  <c r="AI85" i="19" s="1"/>
  <c r="AI86" i="19" s="1"/>
  <c r="AI87" i="19" s="1"/>
  <c r="AI88" i="19" s="1"/>
  <c r="AI89" i="19" s="1"/>
  <c r="AI90" i="19" s="1"/>
  <c r="AI91" i="19" s="1"/>
  <c r="AZ29" i="19"/>
  <c r="AH83" i="19" s="1"/>
  <c r="AH84" i="19" s="1"/>
  <c r="AH85" i="19" s="1"/>
  <c r="AH86" i="19" s="1"/>
  <c r="AH87" i="19" s="1"/>
  <c r="AH88" i="19" s="1"/>
  <c r="AH89" i="19" s="1"/>
  <c r="AH90" i="19" s="1"/>
  <c r="AH91" i="19" s="1"/>
  <c r="AY29" i="19"/>
  <c r="AG83" i="19" s="1"/>
  <c r="AG84" i="19" s="1"/>
  <c r="AG85" i="19" s="1"/>
  <c r="AG86" i="19" s="1"/>
  <c r="AG87" i="19" s="1"/>
  <c r="AG88" i="19" s="1"/>
  <c r="AG89" i="19" s="1"/>
  <c r="AG90" i="19" s="1"/>
  <c r="AG91" i="19" s="1"/>
  <c r="AX29" i="19"/>
  <c r="AF83" i="19" s="1"/>
  <c r="AF84" i="19" s="1"/>
  <c r="AF85" i="19" s="1"/>
  <c r="AF86" i="19" s="1"/>
  <c r="AF87" i="19" s="1"/>
  <c r="AF88" i="19" s="1"/>
  <c r="AF89" i="19" s="1"/>
  <c r="AF90" i="19" s="1"/>
  <c r="AF91" i="19" s="1"/>
  <c r="AW29" i="19"/>
  <c r="AE83" i="19" s="1"/>
  <c r="AE84" i="19" s="1"/>
  <c r="AE85" i="19" s="1"/>
  <c r="AE86" i="19" s="1"/>
  <c r="AE87" i="19" s="1"/>
  <c r="AE88" i="19" s="1"/>
  <c r="AE89" i="19" s="1"/>
  <c r="AE90" i="19" s="1"/>
  <c r="AE91" i="19" s="1"/>
  <c r="AV29" i="19"/>
  <c r="AD83" i="19" s="1"/>
  <c r="AD84" i="19" s="1"/>
  <c r="AD85" i="19" s="1"/>
  <c r="AD86" i="19" s="1"/>
  <c r="AD87" i="19" s="1"/>
  <c r="AD88" i="19" s="1"/>
  <c r="AD89" i="19" s="1"/>
  <c r="AD90" i="19" s="1"/>
  <c r="AD91" i="19" s="1"/>
  <c r="AU29" i="19"/>
  <c r="AC83" i="19" s="1"/>
  <c r="AC84" i="19" s="1"/>
  <c r="AC85" i="19" s="1"/>
  <c r="AC86" i="19" s="1"/>
  <c r="AC87" i="19" s="1"/>
  <c r="AC88" i="19" s="1"/>
  <c r="AC89" i="19" s="1"/>
  <c r="AC90" i="19" s="1"/>
  <c r="AC91" i="19" s="1"/>
  <c r="AT29" i="19"/>
  <c r="AB83" i="19" s="1"/>
  <c r="AB84" i="19" s="1"/>
  <c r="AB85" i="19" s="1"/>
  <c r="AB86" i="19" s="1"/>
  <c r="AB87" i="19" s="1"/>
  <c r="AB88" i="19" s="1"/>
  <c r="AB89" i="19" s="1"/>
  <c r="AB90" i="19" s="1"/>
  <c r="AB91" i="19" s="1"/>
  <c r="AS29" i="19"/>
  <c r="AA83" i="19" s="1"/>
  <c r="AA84" i="19" s="1"/>
  <c r="AA85" i="19" s="1"/>
  <c r="AA86" i="19" s="1"/>
  <c r="AA87" i="19" s="1"/>
  <c r="AA88" i="19" s="1"/>
  <c r="AA89" i="19" s="1"/>
  <c r="AA90" i="19" s="1"/>
  <c r="AA91" i="19" s="1"/>
  <c r="AR29" i="19"/>
  <c r="Z83" i="19" s="1"/>
  <c r="Z84" i="19" s="1"/>
  <c r="Z85" i="19" s="1"/>
  <c r="Z86" i="19" s="1"/>
  <c r="Z87" i="19" s="1"/>
  <c r="Z88" i="19" s="1"/>
  <c r="Z89" i="19" s="1"/>
  <c r="Z90" i="19" s="1"/>
  <c r="Z91" i="19" s="1"/>
  <c r="AQ29" i="19"/>
  <c r="Y83" i="19" s="1"/>
  <c r="Y84" i="19" s="1"/>
  <c r="Y85" i="19" s="1"/>
  <c r="Y86" i="19" s="1"/>
  <c r="Y87" i="19" s="1"/>
  <c r="Y88" i="19" s="1"/>
  <c r="Y89" i="19" s="1"/>
  <c r="Y90" i="19" s="1"/>
  <c r="Y91" i="19" s="1"/>
  <c r="AP29" i="19"/>
  <c r="AO29" i="19"/>
  <c r="BB2" i="19"/>
  <c r="BA2" i="19"/>
  <c r="AZ2" i="19"/>
  <c r="AY2" i="19"/>
  <c r="AX2" i="19"/>
  <c r="AW2" i="19"/>
  <c r="AV2" i="19"/>
  <c r="AU2" i="19"/>
  <c r="AT2" i="19"/>
  <c r="AS2" i="19"/>
  <c r="AR2" i="19"/>
  <c r="AQ2" i="19"/>
  <c r="AP2" i="19"/>
  <c r="AO2" i="19"/>
  <c r="Q156" i="18"/>
  <c r="Q157" i="18" s="1"/>
  <c r="Q158" i="18" s="1"/>
  <c r="Q159" i="18" s="1"/>
  <c r="Q160" i="18" s="1"/>
  <c r="Q161" i="18" s="1"/>
  <c r="Q162" i="18" s="1"/>
  <c r="Q163" i="18" s="1"/>
  <c r="Q164" i="18" s="1"/>
  <c r="Q165" i="18" s="1"/>
  <c r="Q166" i="18" s="1"/>
  <c r="Q167" i="18" s="1"/>
  <c r="Q168" i="18" s="1"/>
  <c r="Q169" i="18" s="1"/>
  <c r="Q170" i="18" s="1"/>
  <c r="Q171" i="18" s="1"/>
  <c r="Q172" i="18" s="1"/>
  <c r="Q173" i="18" s="1"/>
  <c r="Q174" i="18" s="1"/>
  <c r="Q175" i="18" s="1"/>
  <c r="Q176" i="18" s="1"/>
  <c r="Q177" i="18" s="1"/>
  <c r="Q178" i="18" s="1"/>
  <c r="Q179" i="18" s="1"/>
  <c r="Q180" i="18" s="1"/>
  <c r="Q181" i="18" s="1"/>
  <c r="Q182" i="18" s="1"/>
  <c r="Q183" i="18" s="1"/>
  <c r="Q184" i="18" s="1"/>
  <c r="Q185" i="18" s="1"/>
  <c r="Q186" i="18" s="1"/>
  <c r="Q187" i="18" s="1"/>
  <c r="Q188" i="18" s="1"/>
  <c r="Q189" i="18" s="1"/>
  <c r="Q190" i="18" s="1"/>
  <c r="Q191" i="18" s="1"/>
  <c r="Q192" i="18" s="1"/>
  <c r="Q193" i="18" s="1"/>
  <c r="Q194" i="18" s="1"/>
  <c r="Q195" i="18" s="1"/>
  <c r="Q196" i="18" s="1"/>
  <c r="Q197" i="18" s="1"/>
  <c r="Q198" i="18" s="1"/>
  <c r="Q199" i="18" s="1"/>
  <c r="Q200" i="18" s="1"/>
  <c r="Q201" i="18" s="1"/>
  <c r="Q202" i="18" s="1"/>
  <c r="Q203" i="18" s="1"/>
  <c r="M142" i="18"/>
  <c r="M143" i="18" s="1"/>
  <c r="M144" i="18" s="1"/>
  <c r="M145" i="18" s="1"/>
  <c r="M146" i="18" s="1"/>
  <c r="M147" i="18" s="1"/>
  <c r="M148" i="18" s="1"/>
  <c r="M149" i="18" s="1"/>
  <c r="M150" i="18" s="1"/>
  <c r="M151" i="18" s="1"/>
  <c r="M152" i="18" s="1"/>
  <c r="M153" i="18" s="1"/>
  <c r="M154" i="18" s="1"/>
  <c r="M155" i="18" s="1"/>
  <c r="M156" i="18" s="1"/>
  <c r="M157" i="18" s="1"/>
  <c r="M158" i="18" s="1"/>
  <c r="M159" i="18" s="1"/>
  <c r="M160" i="18" s="1"/>
  <c r="M161" i="18" s="1"/>
  <c r="M162" i="18" s="1"/>
  <c r="M163" i="18" s="1"/>
  <c r="M164" i="18" s="1"/>
  <c r="M165" i="18" s="1"/>
  <c r="M166" i="18" s="1"/>
  <c r="M167" i="18" s="1"/>
  <c r="M168" i="18" s="1"/>
  <c r="M169" i="18" s="1"/>
  <c r="M170" i="18" s="1"/>
  <c r="M171" i="18" s="1"/>
  <c r="M172" i="18" s="1"/>
  <c r="M173" i="18" s="1"/>
  <c r="M174" i="18" s="1"/>
  <c r="M175" i="18" s="1"/>
  <c r="M176" i="18" s="1"/>
  <c r="M177" i="18" s="1"/>
  <c r="M178" i="18" s="1"/>
  <c r="M179" i="18" s="1"/>
  <c r="M180" i="18" s="1"/>
  <c r="M181" i="18" s="1"/>
  <c r="M182" i="18" s="1"/>
  <c r="M183" i="18" s="1"/>
  <c r="M184" i="18" s="1"/>
  <c r="M185" i="18" s="1"/>
  <c r="M186" i="18" s="1"/>
  <c r="M187" i="18" s="1"/>
  <c r="M188" i="18" s="1"/>
  <c r="M189" i="18" s="1"/>
  <c r="M190" i="18" s="1"/>
  <c r="M191" i="18" s="1"/>
  <c r="M192" i="18" s="1"/>
  <c r="M193" i="18" s="1"/>
  <c r="M194" i="18" s="1"/>
  <c r="M195" i="18" s="1"/>
  <c r="M196" i="18" s="1"/>
  <c r="M197" i="18" s="1"/>
  <c r="M198" i="18" s="1"/>
  <c r="M199" i="18" s="1"/>
  <c r="M200" i="18" s="1"/>
  <c r="M201" i="18" s="1"/>
  <c r="M202" i="18" s="1"/>
  <c r="M203" i="18" s="1"/>
  <c r="K135" i="18"/>
  <c r="K136" i="18" s="1"/>
  <c r="K137" i="18" s="1"/>
  <c r="K138" i="18" s="1"/>
  <c r="K139" i="18" s="1"/>
  <c r="K140" i="18" s="1"/>
  <c r="K141" i="18" s="1"/>
  <c r="K142" i="18" s="1"/>
  <c r="K143" i="18" s="1"/>
  <c r="K144" i="18" s="1"/>
  <c r="K145" i="18" s="1"/>
  <c r="K146" i="18" s="1"/>
  <c r="K147" i="18" s="1"/>
  <c r="K148" i="18" s="1"/>
  <c r="K149" i="18" s="1"/>
  <c r="K150" i="18" s="1"/>
  <c r="K151" i="18" s="1"/>
  <c r="K152" i="18" s="1"/>
  <c r="K153" i="18" s="1"/>
  <c r="K154" i="18" s="1"/>
  <c r="K155" i="18" s="1"/>
  <c r="K156" i="18" s="1"/>
  <c r="K157" i="18" s="1"/>
  <c r="K158" i="18" s="1"/>
  <c r="K159" i="18" s="1"/>
  <c r="K160" i="18" s="1"/>
  <c r="K161" i="18" s="1"/>
  <c r="K162" i="18" s="1"/>
  <c r="K163" i="18" s="1"/>
  <c r="K164" i="18" s="1"/>
  <c r="K165" i="18" s="1"/>
  <c r="K166" i="18" s="1"/>
  <c r="K167" i="18" s="1"/>
  <c r="K168" i="18" s="1"/>
  <c r="K169" i="18" s="1"/>
  <c r="K170" i="18" s="1"/>
  <c r="K171" i="18" s="1"/>
  <c r="K172" i="18" s="1"/>
  <c r="K173" i="18" s="1"/>
  <c r="K174" i="18" s="1"/>
  <c r="K175" i="18" s="1"/>
  <c r="K176" i="18" s="1"/>
  <c r="K177" i="18" s="1"/>
  <c r="K178" i="18" s="1"/>
  <c r="K179" i="18" s="1"/>
  <c r="K180" i="18" s="1"/>
  <c r="K181" i="18" s="1"/>
  <c r="K182" i="18" s="1"/>
  <c r="K183" i="18" s="1"/>
  <c r="K184" i="18" s="1"/>
  <c r="K185" i="18" s="1"/>
  <c r="K186" i="18" s="1"/>
  <c r="K187" i="18" s="1"/>
  <c r="K188" i="18" s="1"/>
  <c r="K189" i="18" s="1"/>
  <c r="K190" i="18" s="1"/>
  <c r="K191" i="18" s="1"/>
  <c r="K192" i="18" s="1"/>
  <c r="K193" i="18" s="1"/>
  <c r="K194" i="18" s="1"/>
  <c r="K195" i="18" s="1"/>
  <c r="K196" i="18" s="1"/>
  <c r="K197" i="18" s="1"/>
  <c r="K198" i="18" s="1"/>
  <c r="K199" i="18" s="1"/>
  <c r="K200" i="18" s="1"/>
  <c r="K201" i="18" s="1"/>
  <c r="K202" i="18" s="1"/>
  <c r="K203" i="18" s="1"/>
  <c r="S131" i="18"/>
  <c r="S132" i="18" s="1"/>
  <c r="S133" i="18" s="1"/>
  <c r="S134" i="18" s="1"/>
  <c r="S135" i="18" s="1"/>
  <c r="S136" i="18" s="1"/>
  <c r="S137" i="18" s="1"/>
  <c r="S138" i="18" s="1"/>
  <c r="S139" i="18" s="1"/>
  <c r="S140" i="18" s="1"/>
  <c r="S141" i="18" s="1"/>
  <c r="S142" i="18" s="1"/>
  <c r="S143" i="18" s="1"/>
  <c r="S144" i="18" s="1"/>
  <c r="S145" i="18" s="1"/>
  <c r="S146" i="18" s="1"/>
  <c r="S147" i="18" s="1"/>
  <c r="S148" i="18" s="1"/>
  <c r="S149" i="18" s="1"/>
  <c r="S150" i="18" s="1"/>
  <c r="S151" i="18" s="1"/>
  <c r="S152" i="18" s="1"/>
  <c r="S153" i="18" s="1"/>
  <c r="S154" i="18" s="1"/>
  <c r="S155" i="18" s="1"/>
  <c r="S156" i="18" s="1"/>
  <c r="S157" i="18" s="1"/>
  <c r="S158" i="18" s="1"/>
  <c r="S159" i="18" s="1"/>
  <c r="S160" i="18" s="1"/>
  <c r="S161" i="18" s="1"/>
  <c r="S162" i="18" s="1"/>
  <c r="S163" i="18" s="1"/>
  <c r="S164" i="18" s="1"/>
  <c r="S165" i="18" s="1"/>
  <c r="S166" i="18" s="1"/>
  <c r="S167" i="18" s="1"/>
  <c r="S168" i="18" s="1"/>
  <c r="S169" i="18" s="1"/>
  <c r="S170" i="18" s="1"/>
  <c r="S171" i="18" s="1"/>
  <c r="S172" i="18" s="1"/>
  <c r="S173" i="18" s="1"/>
  <c r="S174" i="18" s="1"/>
  <c r="S175" i="18" s="1"/>
  <c r="S176" i="18" s="1"/>
  <c r="S177" i="18" s="1"/>
  <c r="S178" i="18" s="1"/>
  <c r="S179" i="18" s="1"/>
  <c r="S180" i="18" s="1"/>
  <c r="S181" i="18" s="1"/>
  <c r="S182" i="18" s="1"/>
  <c r="S183" i="18" s="1"/>
  <c r="S184" i="18" s="1"/>
  <c r="S185" i="18" s="1"/>
  <c r="S186" i="18" s="1"/>
  <c r="S187" i="18" s="1"/>
  <c r="S188" i="18" s="1"/>
  <c r="S189" i="18" s="1"/>
  <c r="S190" i="18" s="1"/>
  <c r="S191" i="18" s="1"/>
  <c r="S192" i="18" s="1"/>
  <c r="S193" i="18" s="1"/>
  <c r="S194" i="18" s="1"/>
  <c r="S195" i="18" s="1"/>
  <c r="S196" i="18" s="1"/>
  <c r="S197" i="18" s="1"/>
  <c r="S198" i="18" s="1"/>
  <c r="S199" i="18" s="1"/>
  <c r="S200" i="18" s="1"/>
  <c r="S201" i="18" s="1"/>
  <c r="S202" i="18" s="1"/>
  <c r="S203" i="18" s="1"/>
  <c r="H114" i="18"/>
  <c r="H115" i="18" s="1"/>
  <c r="H116" i="18" s="1"/>
  <c r="H117" i="18" s="1"/>
  <c r="H118" i="18" s="1"/>
  <c r="H119" i="18" s="1"/>
  <c r="H120" i="18" s="1"/>
  <c r="H121" i="18" s="1"/>
  <c r="H122" i="18" s="1"/>
  <c r="H123" i="18" s="1"/>
  <c r="H124" i="18" s="1"/>
  <c r="H125" i="18" s="1"/>
  <c r="H126" i="18" s="1"/>
  <c r="H127" i="18" s="1"/>
  <c r="H128" i="18" s="1"/>
  <c r="H129" i="18" s="1"/>
  <c r="H130" i="18" s="1"/>
  <c r="H131" i="18" s="1"/>
  <c r="H132" i="18" s="1"/>
  <c r="H133" i="18" s="1"/>
  <c r="H134" i="18" s="1"/>
  <c r="H135" i="18" s="1"/>
  <c r="H136" i="18" s="1"/>
  <c r="H137" i="18" s="1"/>
  <c r="H138" i="18" s="1"/>
  <c r="H139" i="18" s="1"/>
  <c r="H140" i="18" s="1"/>
  <c r="H141" i="18" s="1"/>
  <c r="H142" i="18" s="1"/>
  <c r="H143" i="18" s="1"/>
  <c r="H144" i="18" s="1"/>
  <c r="H145" i="18" s="1"/>
  <c r="H146" i="18" s="1"/>
  <c r="H147" i="18" s="1"/>
  <c r="H148" i="18" s="1"/>
  <c r="H149" i="18" s="1"/>
  <c r="H150" i="18" s="1"/>
  <c r="H151" i="18" s="1"/>
  <c r="H152" i="18" s="1"/>
  <c r="H153" i="18" s="1"/>
  <c r="H154" i="18" s="1"/>
  <c r="H155" i="18" s="1"/>
  <c r="H156" i="18" s="1"/>
  <c r="H157" i="18" s="1"/>
  <c r="H158" i="18" s="1"/>
  <c r="H159" i="18" s="1"/>
  <c r="H160" i="18" s="1"/>
  <c r="H161" i="18" s="1"/>
  <c r="H162" i="18" s="1"/>
  <c r="H163" i="18" s="1"/>
  <c r="H164" i="18" s="1"/>
  <c r="H165" i="18" s="1"/>
  <c r="H166" i="18" s="1"/>
  <c r="H167" i="18" s="1"/>
  <c r="H168" i="18" s="1"/>
  <c r="H169" i="18" s="1"/>
  <c r="H170" i="18" s="1"/>
  <c r="H171" i="18" s="1"/>
  <c r="H172" i="18" s="1"/>
  <c r="H173" i="18" s="1"/>
  <c r="H174" i="18" s="1"/>
  <c r="H175" i="18" s="1"/>
  <c r="H176" i="18" s="1"/>
  <c r="H177" i="18" s="1"/>
  <c r="H178" i="18" s="1"/>
  <c r="H179" i="18" s="1"/>
  <c r="H180" i="18" s="1"/>
  <c r="H181" i="18" s="1"/>
  <c r="H182" i="18" s="1"/>
  <c r="H183" i="18" s="1"/>
  <c r="H184" i="18" s="1"/>
  <c r="H185" i="18" s="1"/>
  <c r="H186" i="18" s="1"/>
  <c r="H187" i="18" s="1"/>
  <c r="H188" i="18" s="1"/>
  <c r="H189" i="18" s="1"/>
  <c r="H190" i="18" s="1"/>
  <c r="H191" i="18" s="1"/>
  <c r="H192" i="18" s="1"/>
  <c r="H193" i="18" s="1"/>
  <c r="H194" i="18" s="1"/>
  <c r="H195" i="18" s="1"/>
  <c r="H196" i="18" s="1"/>
  <c r="H197" i="18" s="1"/>
  <c r="H198" i="18" s="1"/>
  <c r="H199" i="18" s="1"/>
  <c r="H200" i="18" s="1"/>
  <c r="H201" i="18" s="1"/>
  <c r="H202" i="18" s="1"/>
  <c r="H203" i="18" s="1"/>
  <c r="L112" i="18"/>
  <c r="L113" i="18" s="1"/>
  <c r="L114" i="18" s="1"/>
  <c r="L115" i="18" s="1"/>
  <c r="L116" i="18" s="1"/>
  <c r="L117" i="18" s="1"/>
  <c r="L118" i="18" s="1"/>
  <c r="L119" i="18" s="1"/>
  <c r="L120" i="18" s="1"/>
  <c r="L121" i="18" s="1"/>
  <c r="L122" i="18" s="1"/>
  <c r="L123" i="18" s="1"/>
  <c r="L124" i="18" s="1"/>
  <c r="L125" i="18" s="1"/>
  <c r="L126" i="18" s="1"/>
  <c r="L127" i="18" s="1"/>
  <c r="L128" i="18" s="1"/>
  <c r="L129" i="18" s="1"/>
  <c r="L130" i="18" s="1"/>
  <c r="L131" i="18" s="1"/>
  <c r="L132" i="18" s="1"/>
  <c r="L133" i="18" s="1"/>
  <c r="L134" i="18" s="1"/>
  <c r="L135" i="18" s="1"/>
  <c r="L136" i="18" s="1"/>
  <c r="L137" i="18" s="1"/>
  <c r="L138" i="18" s="1"/>
  <c r="L139" i="18" s="1"/>
  <c r="L140" i="18" s="1"/>
  <c r="L141" i="18" s="1"/>
  <c r="L142" i="18" s="1"/>
  <c r="L143" i="18" s="1"/>
  <c r="L144" i="18" s="1"/>
  <c r="L145" i="18" s="1"/>
  <c r="L146" i="18" s="1"/>
  <c r="L147" i="18" s="1"/>
  <c r="L148" i="18" s="1"/>
  <c r="L149" i="18" s="1"/>
  <c r="L150" i="18" s="1"/>
  <c r="L151" i="18" s="1"/>
  <c r="L152" i="18" s="1"/>
  <c r="L153" i="18" s="1"/>
  <c r="L154" i="18" s="1"/>
  <c r="L155" i="18" s="1"/>
  <c r="L156" i="18" s="1"/>
  <c r="L157" i="18" s="1"/>
  <c r="L158" i="18" s="1"/>
  <c r="L159" i="18" s="1"/>
  <c r="L160" i="18" s="1"/>
  <c r="L161" i="18" s="1"/>
  <c r="L162" i="18" s="1"/>
  <c r="L163" i="18" s="1"/>
  <c r="L164" i="18" s="1"/>
  <c r="L165" i="18" s="1"/>
  <c r="L166" i="18" s="1"/>
  <c r="L167" i="18" s="1"/>
  <c r="L168" i="18" s="1"/>
  <c r="L169" i="18" s="1"/>
  <c r="L170" i="18" s="1"/>
  <c r="L171" i="18" s="1"/>
  <c r="L172" i="18" s="1"/>
  <c r="L173" i="18" s="1"/>
  <c r="L174" i="18" s="1"/>
  <c r="L175" i="18" s="1"/>
  <c r="L176" i="18" s="1"/>
  <c r="L177" i="18" s="1"/>
  <c r="L178" i="18" s="1"/>
  <c r="L179" i="18" s="1"/>
  <c r="L180" i="18" s="1"/>
  <c r="L181" i="18" s="1"/>
  <c r="L182" i="18" s="1"/>
  <c r="L183" i="18" s="1"/>
  <c r="L184" i="18" s="1"/>
  <c r="L185" i="18" s="1"/>
  <c r="L186" i="18" s="1"/>
  <c r="L187" i="18" s="1"/>
  <c r="L188" i="18" s="1"/>
  <c r="L189" i="18" s="1"/>
  <c r="L190" i="18" s="1"/>
  <c r="L191" i="18" s="1"/>
  <c r="L192" i="18" s="1"/>
  <c r="L193" i="18" s="1"/>
  <c r="L194" i="18" s="1"/>
  <c r="L195" i="18" s="1"/>
  <c r="L196" i="18" s="1"/>
  <c r="L197" i="18" s="1"/>
  <c r="L198" i="18" s="1"/>
  <c r="L199" i="18" s="1"/>
  <c r="L200" i="18" s="1"/>
  <c r="L201" i="18" s="1"/>
  <c r="L202" i="18" s="1"/>
  <c r="L203" i="18" s="1"/>
  <c r="P110" i="18"/>
  <c r="P111" i="18" s="1"/>
  <c r="P112" i="18" s="1"/>
  <c r="P113" i="18" s="1"/>
  <c r="P114" i="18" s="1"/>
  <c r="P115" i="18" s="1"/>
  <c r="P116" i="18" s="1"/>
  <c r="P117" i="18" s="1"/>
  <c r="P118" i="18" s="1"/>
  <c r="P119" i="18" s="1"/>
  <c r="P120" i="18" s="1"/>
  <c r="P121" i="18" s="1"/>
  <c r="P122" i="18" s="1"/>
  <c r="P123" i="18" s="1"/>
  <c r="P124" i="18" s="1"/>
  <c r="P125" i="18" s="1"/>
  <c r="P126" i="18" s="1"/>
  <c r="P127" i="18" s="1"/>
  <c r="P128" i="18" s="1"/>
  <c r="P129" i="18" s="1"/>
  <c r="P130" i="18" s="1"/>
  <c r="P131" i="18" s="1"/>
  <c r="P132" i="18" s="1"/>
  <c r="P133" i="18" s="1"/>
  <c r="P134" i="18" s="1"/>
  <c r="P135" i="18" s="1"/>
  <c r="P136" i="18" s="1"/>
  <c r="P137" i="18" s="1"/>
  <c r="P138" i="18" s="1"/>
  <c r="P139" i="18" s="1"/>
  <c r="P140" i="18" s="1"/>
  <c r="P141" i="18" s="1"/>
  <c r="P142" i="18" s="1"/>
  <c r="P143" i="18" s="1"/>
  <c r="P144" i="18" s="1"/>
  <c r="P145" i="18" s="1"/>
  <c r="P146" i="18" s="1"/>
  <c r="P147" i="18" s="1"/>
  <c r="P148" i="18" s="1"/>
  <c r="P149" i="18" s="1"/>
  <c r="P150" i="18" s="1"/>
  <c r="P151" i="18" s="1"/>
  <c r="P152" i="18" s="1"/>
  <c r="P153" i="18" s="1"/>
  <c r="P154" i="18" s="1"/>
  <c r="P155" i="18" s="1"/>
  <c r="P156" i="18" s="1"/>
  <c r="P157" i="18" s="1"/>
  <c r="P158" i="18" s="1"/>
  <c r="P159" i="18" s="1"/>
  <c r="P160" i="18" s="1"/>
  <c r="P161" i="18" s="1"/>
  <c r="P162" i="18" s="1"/>
  <c r="P163" i="18" s="1"/>
  <c r="P164" i="18" s="1"/>
  <c r="P165" i="18" s="1"/>
  <c r="P166" i="18" s="1"/>
  <c r="P167" i="18" s="1"/>
  <c r="P168" i="18" s="1"/>
  <c r="P169" i="18" s="1"/>
  <c r="P170" i="18" s="1"/>
  <c r="P171" i="18" s="1"/>
  <c r="P172" i="18" s="1"/>
  <c r="P173" i="18" s="1"/>
  <c r="P174" i="18" s="1"/>
  <c r="P175" i="18" s="1"/>
  <c r="P176" i="18" s="1"/>
  <c r="P177" i="18" s="1"/>
  <c r="P178" i="18" s="1"/>
  <c r="P179" i="18" s="1"/>
  <c r="P180" i="18" s="1"/>
  <c r="P181" i="18" s="1"/>
  <c r="P182" i="18" s="1"/>
  <c r="P183" i="18" s="1"/>
  <c r="P184" i="18" s="1"/>
  <c r="P185" i="18" s="1"/>
  <c r="P186" i="18" s="1"/>
  <c r="P187" i="18" s="1"/>
  <c r="P188" i="18" s="1"/>
  <c r="P189" i="18" s="1"/>
  <c r="P190" i="18" s="1"/>
  <c r="P191" i="18" s="1"/>
  <c r="P192" i="18" s="1"/>
  <c r="P193" i="18" s="1"/>
  <c r="P194" i="18" s="1"/>
  <c r="P195" i="18" s="1"/>
  <c r="P196" i="18" s="1"/>
  <c r="P197" i="18" s="1"/>
  <c r="P198" i="18" s="1"/>
  <c r="P199" i="18" s="1"/>
  <c r="P200" i="18" s="1"/>
  <c r="P201" i="18" s="1"/>
  <c r="P202" i="18" s="1"/>
  <c r="P203" i="18" s="1"/>
  <c r="F107" i="18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L106" i="18"/>
  <c r="L107" i="18" s="1"/>
  <c r="L108" i="18" s="1"/>
  <c r="L109" i="18" s="1"/>
  <c r="L110" i="18" s="1"/>
  <c r="L111" i="18" s="1"/>
  <c r="H106" i="18"/>
  <c r="H107" i="18" s="1"/>
  <c r="H108" i="18" s="1"/>
  <c r="H109" i="18" s="1"/>
  <c r="H110" i="18" s="1"/>
  <c r="H111" i="18" s="1"/>
  <c r="H112" i="18" s="1"/>
  <c r="H113" i="18" s="1"/>
  <c r="R105" i="18"/>
  <c r="R106" i="18" s="1"/>
  <c r="R107" i="18" s="1"/>
  <c r="R108" i="18" s="1"/>
  <c r="R109" i="18" s="1"/>
  <c r="R110" i="18" s="1"/>
  <c r="R111" i="18" s="1"/>
  <c r="R112" i="18" s="1"/>
  <c r="R113" i="18" s="1"/>
  <c r="R114" i="18" s="1"/>
  <c r="R115" i="18" s="1"/>
  <c r="R116" i="18" s="1"/>
  <c r="R117" i="18" s="1"/>
  <c r="R118" i="18" s="1"/>
  <c r="R119" i="18" s="1"/>
  <c r="R120" i="18" s="1"/>
  <c r="R121" i="18" s="1"/>
  <c r="R122" i="18" s="1"/>
  <c r="R123" i="18" s="1"/>
  <c r="R124" i="18" s="1"/>
  <c r="R125" i="18" s="1"/>
  <c r="R126" i="18" s="1"/>
  <c r="R127" i="18" s="1"/>
  <c r="R128" i="18" s="1"/>
  <c r="R129" i="18" s="1"/>
  <c r="R130" i="18" s="1"/>
  <c r="R131" i="18" s="1"/>
  <c r="R132" i="18" s="1"/>
  <c r="R133" i="18" s="1"/>
  <c r="R134" i="18" s="1"/>
  <c r="R135" i="18" s="1"/>
  <c r="R136" i="18" s="1"/>
  <c r="R137" i="18" s="1"/>
  <c r="R138" i="18" s="1"/>
  <c r="R139" i="18" s="1"/>
  <c r="R140" i="18" s="1"/>
  <c r="R141" i="18" s="1"/>
  <c r="R142" i="18" s="1"/>
  <c r="R143" i="18" s="1"/>
  <c r="R144" i="18" s="1"/>
  <c r="R145" i="18" s="1"/>
  <c r="R146" i="18" s="1"/>
  <c r="R147" i="18" s="1"/>
  <c r="R148" i="18" s="1"/>
  <c r="R149" i="18" s="1"/>
  <c r="R150" i="18" s="1"/>
  <c r="R151" i="18" s="1"/>
  <c r="R152" i="18" s="1"/>
  <c r="R153" i="18" s="1"/>
  <c r="R154" i="18" s="1"/>
  <c r="R155" i="18" s="1"/>
  <c r="R156" i="18" s="1"/>
  <c r="R157" i="18" s="1"/>
  <c r="R158" i="18" s="1"/>
  <c r="R159" i="18" s="1"/>
  <c r="R160" i="18" s="1"/>
  <c r="R161" i="18" s="1"/>
  <c r="R162" i="18" s="1"/>
  <c r="R163" i="18" s="1"/>
  <c r="R164" i="18" s="1"/>
  <c r="R165" i="18" s="1"/>
  <c r="R166" i="18" s="1"/>
  <c r="R167" i="18" s="1"/>
  <c r="R168" i="18" s="1"/>
  <c r="R169" i="18" s="1"/>
  <c r="R170" i="18" s="1"/>
  <c r="R171" i="18" s="1"/>
  <c r="R172" i="18" s="1"/>
  <c r="R173" i="18" s="1"/>
  <c r="R174" i="18" s="1"/>
  <c r="R175" i="18" s="1"/>
  <c r="R176" i="18" s="1"/>
  <c r="R177" i="18" s="1"/>
  <c r="R178" i="18" s="1"/>
  <c r="R179" i="18" s="1"/>
  <c r="R180" i="18" s="1"/>
  <c r="R181" i="18" s="1"/>
  <c r="R182" i="18" s="1"/>
  <c r="R183" i="18" s="1"/>
  <c r="R184" i="18" s="1"/>
  <c r="R185" i="18" s="1"/>
  <c r="R186" i="18" s="1"/>
  <c r="R187" i="18" s="1"/>
  <c r="R188" i="18" s="1"/>
  <c r="R189" i="18" s="1"/>
  <c r="R190" i="18" s="1"/>
  <c r="R191" i="18" s="1"/>
  <c r="R192" i="18" s="1"/>
  <c r="R193" i="18" s="1"/>
  <c r="R194" i="18" s="1"/>
  <c r="R195" i="18" s="1"/>
  <c r="R196" i="18" s="1"/>
  <c r="R197" i="18" s="1"/>
  <c r="R198" i="18" s="1"/>
  <c r="R199" i="18" s="1"/>
  <c r="R200" i="18" s="1"/>
  <c r="R201" i="18" s="1"/>
  <c r="R202" i="18" s="1"/>
  <c r="R203" i="18" s="1"/>
  <c r="N105" i="18"/>
  <c r="N106" i="18" s="1"/>
  <c r="N107" i="18" s="1"/>
  <c r="N108" i="18" s="1"/>
  <c r="N109" i="18" s="1"/>
  <c r="N110" i="18" s="1"/>
  <c r="N111" i="18" s="1"/>
  <c r="N112" i="18" s="1"/>
  <c r="N113" i="18" s="1"/>
  <c r="N114" i="18" s="1"/>
  <c r="N115" i="18" s="1"/>
  <c r="N116" i="18" s="1"/>
  <c r="N117" i="18" s="1"/>
  <c r="N118" i="18" s="1"/>
  <c r="N119" i="18" s="1"/>
  <c r="N120" i="18" s="1"/>
  <c r="N121" i="18" s="1"/>
  <c r="N122" i="18" s="1"/>
  <c r="N123" i="18" s="1"/>
  <c r="N124" i="18" s="1"/>
  <c r="N125" i="18" s="1"/>
  <c r="N126" i="18" s="1"/>
  <c r="N127" i="18" s="1"/>
  <c r="N128" i="18" s="1"/>
  <c r="N129" i="18" s="1"/>
  <c r="N130" i="18" s="1"/>
  <c r="N131" i="18" s="1"/>
  <c r="N132" i="18" s="1"/>
  <c r="N133" i="18" s="1"/>
  <c r="N134" i="18" s="1"/>
  <c r="N135" i="18" s="1"/>
  <c r="N136" i="18" s="1"/>
  <c r="N137" i="18" s="1"/>
  <c r="N138" i="18" s="1"/>
  <c r="N139" i="18" s="1"/>
  <c r="N140" i="18" s="1"/>
  <c r="N141" i="18" s="1"/>
  <c r="N142" i="18" s="1"/>
  <c r="N143" i="18" s="1"/>
  <c r="N144" i="18" s="1"/>
  <c r="N145" i="18" s="1"/>
  <c r="N146" i="18" s="1"/>
  <c r="N147" i="18" s="1"/>
  <c r="N148" i="18" s="1"/>
  <c r="N149" i="18" s="1"/>
  <c r="N150" i="18" s="1"/>
  <c r="N151" i="18" s="1"/>
  <c r="N152" i="18" s="1"/>
  <c r="N153" i="18" s="1"/>
  <c r="N154" i="18" s="1"/>
  <c r="N155" i="18" s="1"/>
  <c r="N156" i="18" s="1"/>
  <c r="N157" i="18" s="1"/>
  <c r="N158" i="18" s="1"/>
  <c r="N159" i="18" s="1"/>
  <c r="N160" i="18" s="1"/>
  <c r="N161" i="18" s="1"/>
  <c r="N162" i="18" s="1"/>
  <c r="N163" i="18" s="1"/>
  <c r="N164" i="18" s="1"/>
  <c r="N165" i="18" s="1"/>
  <c r="N166" i="18" s="1"/>
  <c r="N167" i="18" s="1"/>
  <c r="N168" i="18" s="1"/>
  <c r="N169" i="18" s="1"/>
  <c r="N170" i="18" s="1"/>
  <c r="N171" i="18" s="1"/>
  <c r="N172" i="18" s="1"/>
  <c r="N173" i="18" s="1"/>
  <c r="N174" i="18" s="1"/>
  <c r="N175" i="18" s="1"/>
  <c r="N176" i="18" s="1"/>
  <c r="N177" i="18" s="1"/>
  <c r="N178" i="18" s="1"/>
  <c r="N179" i="18" s="1"/>
  <c r="N180" i="18" s="1"/>
  <c r="N181" i="18" s="1"/>
  <c r="N182" i="18" s="1"/>
  <c r="N183" i="18" s="1"/>
  <c r="N184" i="18" s="1"/>
  <c r="N185" i="18" s="1"/>
  <c r="N186" i="18" s="1"/>
  <c r="N187" i="18" s="1"/>
  <c r="N188" i="18" s="1"/>
  <c r="N189" i="18" s="1"/>
  <c r="N190" i="18" s="1"/>
  <c r="N191" i="18" s="1"/>
  <c r="N192" i="18" s="1"/>
  <c r="N193" i="18" s="1"/>
  <c r="N194" i="18" s="1"/>
  <c r="N195" i="18" s="1"/>
  <c r="N196" i="18" s="1"/>
  <c r="N197" i="18" s="1"/>
  <c r="N198" i="18" s="1"/>
  <c r="N199" i="18" s="1"/>
  <c r="N200" i="18" s="1"/>
  <c r="N201" i="18" s="1"/>
  <c r="N202" i="18" s="1"/>
  <c r="N203" i="18" s="1"/>
  <c r="J105" i="18"/>
  <c r="J106" i="18" s="1"/>
  <c r="J107" i="18" s="1"/>
  <c r="J108" i="18" s="1"/>
  <c r="J109" i="18" s="1"/>
  <c r="J110" i="18" s="1"/>
  <c r="J111" i="18" s="1"/>
  <c r="J112" i="18" s="1"/>
  <c r="J113" i="18" s="1"/>
  <c r="J114" i="18" s="1"/>
  <c r="J115" i="18" s="1"/>
  <c r="J116" i="18" s="1"/>
  <c r="J117" i="18" s="1"/>
  <c r="J118" i="18" s="1"/>
  <c r="J119" i="18" s="1"/>
  <c r="J120" i="18" s="1"/>
  <c r="J121" i="18" s="1"/>
  <c r="J122" i="18" s="1"/>
  <c r="J123" i="18" s="1"/>
  <c r="J124" i="18" s="1"/>
  <c r="J125" i="18" s="1"/>
  <c r="J126" i="18" s="1"/>
  <c r="J127" i="18" s="1"/>
  <c r="J128" i="18" s="1"/>
  <c r="J129" i="18" s="1"/>
  <c r="J130" i="18" s="1"/>
  <c r="J131" i="18" s="1"/>
  <c r="J132" i="18" s="1"/>
  <c r="J133" i="18" s="1"/>
  <c r="J134" i="18" s="1"/>
  <c r="J135" i="18" s="1"/>
  <c r="J136" i="18" s="1"/>
  <c r="J137" i="18" s="1"/>
  <c r="J138" i="18" s="1"/>
  <c r="J139" i="18" s="1"/>
  <c r="J140" i="18" s="1"/>
  <c r="J141" i="18" s="1"/>
  <c r="J142" i="18" s="1"/>
  <c r="J143" i="18" s="1"/>
  <c r="J144" i="18" s="1"/>
  <c r="J145" i="18" s="1"/>
  <c r="J146" i="18" s="1"/>
  <c r="J147" i="18" s="1"/>
  <c r="J148" i="18" s="1"/>
  <c r="J149" i="18" s="1"/>
  <c r="J150" i="18" s="1"/>
  <c r="J151" i="18" s="1"/>
  <c r="J152" i="18" s="1"/>
  <c r="J153" i="18" s="1"/>
  <c r="J154" i="18" s="1"/>
  <c r="J155" i="18" s="1"/>
  <c r="J156" i="18" s="1"/>
  <c r="J157" i="18" s="1"/>
  <c r="J158" i="18" s="1"/>
  <c r="J159" i="18" s="1"/>
  <c r="J160" i="18" s="1"/>
  <c r="J161" i="18" s="1"/>
  <c r="J162" i="18" s="1"/>
  <c r="J163" i="18" s="1"/>
  <c r="J164" i="18" s="1"/>
  <c r="J165" i="18" s="1"/>
  <c r="J166" i="18" s="1"/>
  <c r="J167" i="18" s="1"/>
  <c r="J168" i="18" s="1"/>
  <c r="J169" i="18" s="1"/>
  <c r="J170" i="18" s="1"/>
  <c r="J171" i="18" s="1"/>
  <c r="J172" i="18" s="1"/>
  <c r="J173" i="18" s="1"/>
  <c r="J174" i="18" s="1"/>
  <c r="J175" i="18" s="1"/>
  <c r="J176" i="18" s="1"/>
  <c r="J177" i="18" s="1"/>
  <c r="J178" i="18" s="1"/>
  <c r="J179" i="18" s="1"/>
  <c r="J180" i="18" s="1"/>
  <c r="J181" i="18" s="1"/>
  <c r="J182" i="18" s="1"/>
  <c r="J183" i="18" s="1"/>
  <c r="J184" i="18" s="1"/>
  <c r="J185" i="18" s="1"/>
  <c r="J186" i="18" s="1"/>
  <c r="J187" i="18" s="1"/>
  <c r="J188" i="18" s="1"/>
  <c r="J189" i="18" s="1"/>
  <c r="J190" i="18" s="1"/>
  <c r="J191" i="18" s="1"/>
  <c r="J192" i="18" s="1"/>
  <c r="J193" i="18" s="1"/>
  <c r="J194" i="18" s="1"/>
  <c r="J195" i="18" s="1"/>
  <c r="J196" i="18" s="1"/>
  <c r="J197" i="18" s="1"/>
  <c r="J198" i="18" s="1"/>
  <c r="J199" i="18" s="1"/>
  <c r="J200" i="18" s="1"/>
  <c r="J201" i="18" s="1"/>
  <c r="J202" i="18" s="1"/>
  <c r="J203" i="18" s="1"/>
  <c r="F105" i="18"/>
  <c r="F106" i="18" s="1"/>
  <c r="T104" i="18"/>
  <c r="T105" i="18" s="1"/>
  <c r="T106" i="18" s="1"/>
  <c r="T107" i="18" s="1"/>
  <c r="T108" i="18" s="1"/>
  <c r="T109" i="18" s="1"/>
  <c r="T110" i="18" s="1"/>
  <c r="T111" i="18" s="1"/>
  <c r="T112" i="18" s="1"/>
  <c r="T113" i="18" s="1"/>
  <c r="T114" i="18" s="1"/>
  <c r="T115" i="18" s="1"/>
  <c r="T116" i="18" s="1"/>
  <c r="T117" i="18" s="1"/>
  <c r="T118" i="18" s="1"/>
  <c r="T119" i="18" s="1"/>
  <c r="T120" i="18" s="1"/>
  <c r="T121" i="18" s="1"/>
  <c r="T122" i="18" s="1"/>
  <c r="T123" i="18" s="1"/>
  <c r="T124" i="18" s="1"/>
  <c r="T125" i="18" s="1"/>
  <c r="T126" i="18" s="1"/>
  <c r="T127" i="18" s="1"/>
  <c r="T128" i="18" s="1"/>
  <c r="T129" i="18" s="1"/>
  <c r="T130" i="18" s="1"/>
  <c r="T131" i="18" s="1"/>
  <c r="T132" i="18" s="1"/>
  <c r="T133" i="18" s="1"/>
  <c r="T134" i="18" s="1"/>
  <c r="T135" i="18" s="1"/>
  <c r="T136" i="18" s="1"/>
  <c r="T137" i="18" s="1"/>
  <c r="T138" i="18" s="1"/>
  <c r="T139" i="18" s="1"/>
  <c r="T140" i="18" s="1"/>
  <c r="T141" i="18" s="1"/>
  <c r="T142" i="18" s="1"/>
  <c r="T143" i="18" s="1"/>
  <c r="T144" i="18" s="1"/>
  <c r="T145" i="18" s="1"/>
  <c r="T146" i="18" s="1"/>
  <c r="T147" i="18" s="1"/>
  <c r="T148" i="18" s="1"/>
  <c r="T149" i="18" s="1"/>
  <c r="T150" i="18" s="1"/>
  <c r="T151" i="18" s="1"/>
  <c r="T152" i="18" s="1"/>
  <c r="T153" i="18" s="1"/>
  <c r="T154" i="18" s="1"/>
  <c r="T155" i="18" s="1"/>
  <c r="T156" i="18" s="1"/>
  <c r="T157" i="18" s="1"/>
  <c r="T158" i="18" s="1"/>
  <c r="T159" i="18" s="1"/>
  <c r="T160" i="18" s="1"/>
  <c r="T161" i="18" s="1"/>
  <c r="T162" i="18" s="1"/>
  <c r="T163" i="18" s="1"/>
  <c r="T164" i="18" s="1"/>
  <c r="T165" i="18" s="1"/>
  <c r="T166" i="18" s="1"/>
  <c r="T167" i="18" s="1"/>
  <c r="T168" i="18" s="1"/>
  <c r="T169" i="18" s="1"/>
  <c r="T170" i="18" s="1"/>
  <c r="T171" i="18" s="1"/>
  <c r="T172" i="18" s="1"/>
  <c r="T173" i="18" s="1"/>
  <c r="T174" i="18" s="1"/>
  <c r="T175" i="18" s="1"/>
  <c r="T176" i="18" s="1"/>
  <c r="T177" i="18" s="1"/>
  <c r="T178" i="18" s="1"/>
  <c r="T179" i="18" s="1"/>
  <c r="T180" i="18" s="1"/>
  <c r="T181" i="18" s="1"/>
  <c r="T182" i="18" s="1"/>
  <c r="T183" i="18" s="1"/>
  <c r="T184" i="18" s="1"/>
  <c r="T185" i="18" s="1"/>
  <c r="T186" i="18" s="1"/>
  <c r="T187" i="18" s="1"/>
  <c r="T188" i="18" s="1"/>
  <c r="T189" i="18" s="1"/>
  <c r="T190" i="18" s="1"/>
  <c r="T191" i="18" s="1"/>
  <c r="T192" i="18" s="1"/>
  <c r="T193" i="18" s="1"/>
  <c r="T194" i="18" s="1"/>
  <c r="T195" i="18" s="1"/>
  <c r="T196" i="18" s="1"/>
  <c r="T197" i="18" s="1"/>
  <c r="T198" i="18" s="1"/>
  <c r="T199" i="18" s="1"/>
  <c r="T200" i="18" s="1"/>
  <c r="T201" i="18" s="1"/>
  <c r="T202" i="18" s="1"/>
  <c r="T203" i="18" s="1"/>
  <c r="S104" i="18"/>
  <c r="S105" i="18" s="1"/>
  <c r="S106" i="18" s="1"/>
  <c r="S107" i="18" s="1"/>
  <c r="S108" i="18" s="1"/>
  <c r="S109" i="18" s="1"/>
  <c r="S110" i="18" s="1"/>
  <c r="S111" i="18" s="1"/>
  <c r="S112" i="18" s="1"/>
  <c r="S113" i="18" s="1"/>
  <c r="S114" i="18" s="1"/>
  <c r="S115" i="18" s="1"/>
  <c r="S116" i="18" s="1"/>
  <c r="S117" i="18" s="1"/>
  <c r="S118" i="18" s="1"/>
  <c r="S119" i="18" s="1"/>
  <c r="S120" i="18" s="1"/>
  <c r="S121" i="18" s="1"/>
  <c r="S122" i="18" s="1"/>
  <c r="S123" i="18" s="1"/>
  <c r="S124" i="18" s="1"/>
  <c r="S125" i="18" s="1"/>
  <c r="S126" i="18" s="1"/>
  <c r="S127" i="18" s="1"/>
  <c r="S128" i="18" s="1"/>
  <c r="S129" i="18" s="1"/>
  <c r="S130" i="18" s="1"/>
  <c r="R104" i="18"/>
  <c r="Q104" i="18"/>
  <c r="Q105" i="18" s="1"/>
  <c r="Q106" i="18" s="1"/>
  <c r="Q107" i="18" s="1"/>
  <c r="Q108" i="18" s="1"/>
  <c r="Q109" i="18" s="1"/>
  <c r="Q110" i="18" s="1"/>
  <c r="Q111" i="18" s="1"/>
  <c r="Q112" i="18" s="1"/>
  <c r="Q113" i="18" s="1"/>
  <c r="Q114" i="18" s="1"/>
  <c r="Q115" i="18" s="1"/>
  <c r="Q116" i="18" s="1"/>
  <c r="Q117" i="18" s="1"/>
  <c r="Q118" i="18" s="1"/>
  <c r="Q119" i="18" s="1"/>
  <c r="Q120" i="18" s="1"/>
  <c r="Q121" i="18" s="1"/>
  <c r="Q122" i="18" s="1"/>
  <c r="Q123" i="18" s="1"/>
  <c r="Q124" i="18" s="1"/>
  <c r="Q125" i="18" s="1"/>
  <c r="Q126" i="18" s="1"/>
  <c r="Q127" i="18" s="1"/>
  <c r="Q128" i="18" s="1"/>
  <c r="Q129" i="18" s="1"/>
  <c r="Q130" i="18" s="1"/>
  <c r="Q131" i="18" s="1"/>
  <c r="Q132" i="18" s="1"/>
  <c r="Q133" i="18" s="1"/>
  <c r="Q134" i="18" s="1"/>
  <c r="Q135" i="18" s="1"/>
  <c r="Q136" i="18" s="1"/>
  <c r="Q137" i="18" s="1"/>
  <c r="Q138" i="18" s="1"/>
  <c r="Q139" i="18" s="1"/>
  <c r="Q140" i="18" s="1"/>
  <c r="Q141" i="18" s="1"/>
  <c r="Q142" i="18" s="1"/>
  <c r="Q143" i="18" s="1"/>
  <c r="Q144" i="18" s="1"/>
  <c r="Q145" i="18" s="1"/>
  <c r="Q146" i="18" s="1"/>
  <c r="Q147" i="18" s="1"/>
  <c r="Q148" i="18" s="1"/>
  <c r="Q149" i="18" s="1"/>
  <c r="Q150" i="18" s="1"/>
  <c r="Q151" i="18" s="1"/>
  <c r="Q152" i="18" s="1"/>
  <c r="Q153" i="18" s="1"/>
  <c r="Q154" i="18" s="1"/>
  <c r="Q155" i="18" s="1"/>
  <c r="P104" i="18"/>
  <c r="P105" i="18" s="1"/>
  <c r="P106" i="18" s="1"/>
  <c r="P107" i="18" s="1"/>
  <c r="P108" i="18" s="1"/>
  <c r="P109" i="18" s="1"/>
  <c r="O104" i="18"/>
  <c r="O105" i="18" s="1"/>
  <c r="O106" i="18" s="1"/>
  <c r="O107" i="18" s="1"/>
  <c r="O108" i="18" s="1"/>
  <c r="O109" i="18" s="1"/>
  <c r="O110" i="18" s="1"/>
  <c r="O111" i="18" s="1"/>
  <c r="O112" i="18" s="1"/>
  <c r="O113" i="18" s="1"/>
  <c r="O114" i="18" s="1"/>
  <c r="O115" i="18" s="1"/>
  <c r="O116" i="18" s="1"/>
  <c r="O117" i="18" s="1"/>
  <c r="O118" i="18" s="1"/>
  <c r="O119" i="18" s="1"/>
  <c r="O120" i="18" s="1"/>
  <c r="O121" i="18" s="1"/>
  <c r="O122" i="18" s="1"/>
  <c r="O123" i="18" s="1"/>
  <c r="O124" i="18" s="1"/>
  <c r="O125" i="18" s="1"/>
  <c r="O126" i="18" s="1"/>
  <c r="O127" i="18" s="1"/>
  <c r="O128" i="18" s="1"/>
  <c r="O129" i="18" s="1"/>
  <c r="O130" i="18" s="1"/>
  <c r="O131" i="18" s="1"/>
  <c r="O132" i="18" s="1"/>
  <c r="O133" i="18" s="1"/>
  <c r="O134" i="18" s="1"/>
  <c r="O135" i="18" s="1"/>
  <c r="O136" i="18" s="1"/>
  <c r="O137" i="18" s="1"/>
  <c r="O138" i="18" s="1"/>
  <c r="O139" i="18" s="1"/>
  <c r="O140" i="18" s="1"/>
  <c r="O141" i="18" s="1"/>
  <c r="O142" i="18" s="1"/>
  <c r="O143" i="18" s="1"/>
  <c r="O144" i="18" s="1"/>
  <c r="O145" i="18" s="1"/>
  <c r="O146" i="18" s="1"/>
  <c r="O147" i="18" s="1"/>
  <c r="O148" i="18" s="1"/>
  <c r="O149" i="18" s="1"/>
  <c r="O150" i="18" s="1"/>
  <c r="O151" i="18" s="1"/>
  <c r="O152" i="18" s="1"/>
  <c r="O153" i="18" s="1"/>
  <c r="O154" i="18" s="1"/>
  <c r="O155" i="18" s="1"/>
  <c r="O156" i="18" s="1"/>
  <c r="O157" i="18" s="1"/>
  <c r="O158" i="18" s="1"/>
  <c r="O159" i="18" s="1"/>
  <c r="O160" i="18" s="1"/>
  <c r="O161" i="18" s="1"/>
  <c r="O162" i="18" s="1"/>
  <c r="O163" i="18" s="1"/>
  <c r="O164" i="18" s="1"/>
  <c r="O165" i="18" s="1"/>
  <c r="O166" i="18" s="1"/>
  <c r="O167" i="18" s="1"/>
  <c r="O168" i="18" s="1"/>
  <c r="O169" i="18" s="1"/>
  <c r="O170" i="18" s="1"/>
  <c r="O171" i="18" s="1"/>
  <c r="O172" i="18" s="1"/>
  <c r="O173" i="18" s="1"/>
  <c r="O174" i="18" s="1"/>
  <c r="O175" i="18" s="1"/>
  <c r="O176" i="18" s="1"/>
  <c r="O177" i="18" s="1"/>
  <c r="O178" i="18" s="1"/>
  <c r="O179" i="18" s="1"/>
  <c r="O180" i="18" s="1"/>
  <c r="O181" i="18" s="1"/>
  <c r="O182" i="18" s="1"/>
  <c r="O183" i="18" s="1"/>
  <c r="O184" i="18" s="1"/>
  <c r="O185" i="18" s="1"/>
  <c r="O186" i="18" s="1"/>
  <c r="O187" i="18" s="1"/>
  <c r="O188" i="18" s="1"/>
  <c r="O189" i="18" s="1"/>
  <c r="O190" i="18" s="1"/>
  <c r="O191" i="18" s="1"/>
  <c r="O192" i="18" s="1"/>
  <c r="O193" i="18" s="1"/>
  <c r="O194" i="18" s="1"/>
  <c r="O195" i="18" s="1"/>
  <c r="O196" i="18" s="1"/>
  <c r="O197" i="18" s="1"/>
  <c r="O198" i="18" s="1"/>
  <c r="O199" i="18" s="1"/>
  <c r="O200" i="18" s="1"/>
  <c r="O201" i="18" s="1"/>
  <c r="O202" i="18" s="1"/>
  <c r="O203" i="18" s="1"/>
  <c r="N104" i="18"/>
  <c r="M104" i="18"/>
  <c r="M105" i="18" s="1"/>
  <c r="M106" i="18" s="1"/>
  <c r="M107" i="18" s="1"/>
  <c r="M108" i="18" s="1"/>
  <c r="M109" i="18" s="1"/>
  <c r="M110" i="18" s="1"/>
  <c r="M111" i="18" s="1"/>
  <c r="M112" i="18" s="1"/>
  <c r="M113" i="18" s="1"/>
  <c r="M114" i="18" s="1"/>
  <c r="M115" i="18" s="1"/>
  <c r="M116" i="18" s="1"/>
  <c r="M117" i="18" s="1"/>
  <c r="M118" i="18" s="1"/>
  <c r="M119" i="18" s="1"/>
  <c r="M120" i="18" s="1"/>
  <c r="M121" i="18" s="1"/>
  <c r="M122" i="18" s="1"/>
  <c r="M123" i="18" s="1"/>
  <c r="M124" i="18" s="1"/>
  <c r="M125" i="18" s="1"/>
  <c r="M126" i="18" s="1"/>
  <c r="M127" i="18" s="1"/>
  <c r="M128" i="18" s="1"/>
  <c r="M129" i="18" s="1"/>
  <c r="M130" i="18" s="1"/>
  <c r="M131" i="18" s="1"/>
  <c r="M132" i="18" s="1"/>
  <c r="M133" i="18" s="1"/>
  <c r="M134" i="18" s="1"/>
  <c r="M135" i="18" s="1"/>
  <c r="M136" i="18" s="1"/>
  <c r="M137" i="18" s="1"/>
  <c r="M138" i="18" s="1"/>
  <c r="M139" i="18" s="1"/>
  <c r="M140" i="18" s="1"/>
  <c r="M141" i="18" s="1"/>
  <c r="L104" i="18"/>
  <c r="L105" i="18" s="1"/>
  <c r="K104" i="18"/>
  <c r="K105" i="18" s="1"/>
  <c r="K106" i="18" s="1"/>
  <c r="K107" i="18" s="1"/>
  <c r="K108" i="18" s="1"/>
  <c r="K109" i="18" s="1"/>
  <c r="K110" i="18" s="1"/>
  <c r="K111" i="18" s="1"/>
  <c r="K112" i="18" s="1"/>
  <c r="K113" i="18" s="1"/>
  <c r="K114" i="18" s="1"/>
  <c r="K115" i="18" s="1"/>
  <c r="K116" i="18" s="1"/>
  <c r="K117" i="18" s="1"/>
  <c r="K118" i="18" s="1"/>
  <c r="K119" i="18" s="1"/>
  <c r="K120" i="18" s="1"/>
  <c r="K121" i="18" s="1"/>
  <c r="K122" i="18" s="1"/>
  <c r="K123" i="18" s="1"/>
  <c r="K124" i="18" s="1"/>
  <c r="K125" i="18" s="1"/>
  <c r="K126" i="18" s="1"/>
  <c r="K127" i="18" s="1"/>
  <c r="K128" i="18" s="1"/>
  <c r="K129" i="18" s="1"/>
  <c r="K130" i="18" s="1"/>
  <c r="K131" i="18" s="1"/>
  <c r="K132" i="18" s="1"/>
  <c r="K133" i="18" s="1"/>
  <c r="K134" i="18" s="1"/>
  <c r="J104" i="18"/>
  <c r="I104" i="18"/>
  <c r="I105" i="18" s="1"/>
  <c r="I106" i="18" s="1"/>
  <c r="I107" i="18" s="1"/>
  <c r="I108" i="18" s="1"/>
  <c r="I109" i="18" s="1"/>
  <c r="I110" i="18" s="1"/>
  <c r="I111" i="18" s="1"/>
  <c r="I112" i="18" s="1"/>
  <c r="I113" i="18" s="1"/>
  <c r="I114" i="18" s="1"/>
  <c r="I115" i="18" s="1"/>
  <c r="I116" i="18" s="1"/>
  <c r="I117" i="18" s="1"/>
  <c r="I118" i="18" s="1"/>
  <c r="I119" i="18" s="1"/>
  <c r="I120" i="18" s="1"/>
  <c r="I121" i="18" s="1"/>
  <c r="I122" i="18" s="1"/>
  <c r="I123" i="18" s="1"/>
  <c r="I124" i="18" s="1"/>
  <c r="I125" i="18" s="1"/>
  <c r="I126" i="18" s="1"/>
  <c r="I127" i="18" s="1"/>
  <c r="I128" i="18" s="1"/>
  <c r="I129" i="18" s="1"/>
  <c r="I130" i="18" s="1"/>
  <c r="I131" i="18" s="1"/>
  <c r="I132" i="18" s="1"/>
  <c r="I133" i="18" s="1"/>
  <c r="I134" i="18" s="1"/>
  <c r="I135" i="18" s="1"/>
  <c r="I136" i="18" s="1"/>
  <c r="I137" i="18" s="1"/>
  <c r="I138" i="18" s="1"/>
  <c r="I139" i="18" s="1"/>
  <c r="I140" i="18" s="1"/>
  <c r="I141" i="18" s="1"/>
  <c r="I142" i="18" s="1"/>
  <c r="I143" i="18" s="1"/>
  <c r="I144" i="18" s="1"/>
  <c r="I145" i="18" s="1"/>
  <c r="I146" i="18" s="1"/>
  <c r="I147" i="18" s="1"/>
  <c r="I148" i="18" s="1"/>
  <c r="I149" i="18" s="1"/>
  <c r="I150" i="18" s="1"/>
  <c r="I151" i="18" s="1"/>
  <c r="I152" i="18" s="1"/>
  <c r="I153" i="18" s="1"/>
  <c r="I154" i="18" s="1"/>
  <c r="I155" i="18" s="1"/>
  <c r="I156" i="18" s="1"/>
  <c r="I157" i="18" s="1"/>
  <c r="I158" i="18" s="1"/>
  <c r="I159" i="18" s="1"/>
  <c r="I160" i="18" s="1"/>
  <c r="I161" i="18" s="1"/>
  <c r="I162" i="18" s="1"/>
  <c r="I163" i="18" s="1"/>
  <c r="I164" i="18" s="1"/>
  <c r="I165" i="18" s="1"/>
  <c r="I166" i="18" s="1"/>
  <c r="I167" i="18" s="1"/>
  <c r="I168" i="18" s="1"/>
  <c r="I169" i="18" s="1"/>
  <c r="I170" i="18" s="1"/>
  <c r="I171" i="18" s="1"/>
  <c r="I172" i="18" s="1"/>
  <c r="I173" i="18" s="1"/>
  <c r="I174" i="18" s="1"/>
  <c r="I175" i="18" s="1"/>
  <c r="I176" i="18" s="1"/>
  <c r="I177" i="18" s="1"/>
  <c r="I178" i="18" s="1"/>
  <c r="I179" i="18" s="1"/>
  <c r="I180" i="18" s="1"/>
  <c r="I181" i="18" s="1"/>
  <c r="I182" i="18" s="1"/>
  <c r="I183" i="18" s="1"/>
  <c r="I184" i="18" s="1"/>
  <c r="I185" i="18" s="1"/>
  <c r="I186" i="18" s="1"/>
  <c r="I187" i="18" s="1"/>
  <c r="I188" i="18" s="1"/>
  <c r="I189" i="18" s="1"/>
  <c r="I190" i="18" s="1"/>
  <c r="I191" i="18" s="1"/>
  <c r="I192" i="18" s="1"/>
  <c r="I193" i="18" s="1"/>
  <c r="I194" i="18" s="1"/>
  <c r="I195" i="18" s="1"/>
  <c r="I196" i="18" s="1"/>
  <c r="I197" i="18" s="1"/>
  <c r="I198" i="18" s="1"/>
  <c r="I199" i="18" s="1"/>
  <c r="I200" i="18" s="1"/>
  <c r="I201" i="18" s="1"/>
  <c r="I202" i="18" s="1"/>
  <c r="I203" i="18" s="1"/>
  <c r="H104" i="18"/>
  <c r="H105" i="18" s="1"/>
  <c r="G104" i="18"/>
  <c r="G105" i="18" s="1"/>
  <c r="G106" i="18" s="1"/>
  <c r="G107" i="18" s="1"/>
  <c r="G108" i="18" s="1"/>
  <c r="G109" i="18" s="1"/>
  <c r="G110" i="18" s="1"/>
  <c r="G111" i="18" s="1"/>
  <c r="G112" i="18" s="1"/>
  <c r="G113" i="18" s="1"/>
  <c r="G114" i="18" s="1"/>
  <c r="G115" i="18" s="1"/>
  <c r="G116" i="18" s="1"/>
  <c r="G117" i="18" s="1"/>
  <c r="G118" i="18" s="1"/>
  <c r="G119" i="18" s="1"/>
  <c r="G120" i="18" s="1"/>
  <c r="G121" i="18" s="1"/>
  <c r="G122" i="18" s="1"/>
  <c r="G123" i="18" s="1"/>
  <c r="G124" i="18" s="1"/>
  <c r="G125" i="18" s="1"/>
  <c r="G126" i="18" s="1"/>
  <c r="G127" i="18" s="1"/>
  <c r="G128" i="18" s="1"/>
  <c r="G129" i="18" s="1"/>
  <c r="G130" i="18" s="1"/>
  <c r="G131" i="18" s="1"/>
  <c r="G132" i="18" s="1"/>
  <c r="G133" i="18" s="1"/>
  <c r="G134" i="18" s="1"/>
  <c r="G135" i="18" s="1"/>
  <c r="G136" i="18" s="1"/>
  <c r="G137" i="18" s="1"/>
  <c r="G138" i="18" s="1"/>
  <c r="G139" i="18" s="1"/>
  <c r="G140" i="18" s="1"/>
  <c r="G141" i="18" s="1"/>
  <c r="G142" i="18" s="1"/>
  <c r="G143" i="18" s="1"/>
  <c r="G144" i="18" s="1"/>
  <c r="G145" i="18" s="1"/>
  <c r="G146" i="18" s="1"/>
  <c r="G147" i="18" s="1"/>
  <c r="G148" i="18" s="1"/>
  <c r="G149" i="18" s="1"/>
  <c r="G150" i="18" s="1"/>
  <c r="G151" i="18" s="1"/>
  <c r="G152" i="18" s="1"/>
  <c r="G153" i="18" s="1"/>
  <c r="G154" i="18" s="1"/>
  <c r="G155" i="18" s="1"/>
  <c r="G156" i="18" s="1"/>
  <c r="G157" i="18" s="1"/>
  <c r="G158" i="18" s="1"/>
  <c r="G159" i="18" s="1"/>
  <c r="G160" i="18" s="1"/>
  <c r="G161" i="18" s="1"/>
  <c r="G162" i="18" s="1"/>
  <c r="G163" i="18" s="1"/>
  <c r="G164" i="18" s="1"/>
  <c r="G165" i="18" s="1"/>
  <c r="G166" i="18" s="1"/>
  <c r="G167" i="18" s="1"/>
  <c r="G168" i="18" s="1"/>
  <c r="G169" i="18" s="1"/>
  <c r="G170" i="18" s="1"/>
  <c r="G171" i="18" s="1"/>
  <c r="G172" i="18" s="1"/>
  <c r="G173" i="18" s="1"/>
  <c r="G174" i="18" s="1"/>
  <c r="G175" i="18" s="1"/>
  <c r="G176" i="18" s="1"/>
  <c r="G177" i="18" s="1"/>
  <c r="G178" i="18" s="1"/>
  <c r="G179" i="18" s="1"/>
  <c r="G180" i="18" s="1"/>
  <c r="G181" i="18" s="1"/>
  <c r="G182" i="18" s="1"/>
  <c r="G183" i="18" s="1"/>
  <c r="G184" i="18" s="1"/>
  <c r="G185" i="18" s="1"/>
  <c r="G186" i="18" s="1"/>
  <c r="G187" i="18" s="1"/>
  <c r="G188" i="18" s="1"/>
  <c r="G189" i="18" s="1"/>
  <c r="G190" i="18" s="1"/>
  <c r="G191" i="18" s="1"/>
  <c r="G192" i="18" s="1"/>
  <c r="G193" i="18" s="1"/>
  <c r="G194" i="18" s="1"/>
  <c r="G195" i="18" s="1"/>
  <c r="G196" i="18" s="1"/>
  <c r="G197" i="18" s="1"/>
  <c r="G198" i="18" s="1"/>
  <c r="G199" i="18" s="1"/>
  <c r="G200" i="18" s="1"/>
  <c r="G201" i="18" s="1"/>
  <c r="G202" i="18" s="1"/>
  <c r="G203" i="18" s="1"/>
  <c r="F104" i="18"/>
  <c r="E104" i="18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182" i="18" s="1"/>
  <c r="E183" i="18" s="1"/>
  <c r="E184" i="18" s="1"/>
  <c r="E185" i="18" s="1"/>
  <c r="E186" i="18" s="1"/>
  <c r="E187" i="18" s="1"/>
  <c r="E188" i="18" s="1"/>
  <c r="E189" i="18" s="1"/>
  <c r="E190" i="18" s="1"/>
  <c r="E191" i="18" s="1"/>
  <c r="E192" i="18" s="1"/>
  <c r="E193" i="18" s="1"/>
  <c r="E194" i="18" s="1"/>
  <c r="E195" i="18" s="1"/>
  <c r="E196" i="18" s="1"/>
  <c r="E197" i="18" s="1"/>
  <c r="E198" i="18" s="1"/>
  <c r="E199" i="18" s="1"/>
  <c r="E200" i="18" s="1"/>
  <c r="E201" i="18" s="1"/>
  <c r="E202" i="18" s="1"/>
  <c r="E203" i="18" s="1"/>
  <c r="D104" i="18"/>
  <c r="D105" i="18" s="1"/>
  <c r="D106" i="18" s="1"/>
  <c r="D107" i="18" s="1"/>
  <c r="D108" i="18" s="1"/>
  <c r="D109" i="18" s="1"/>
  <c r="D110" i="18" s="1"/>
  <c r="D111" i="18" s="1"/>
  <c r="D112" i="18" s="1"/>
  <c r="D113" i="18" s="1"/>
  <c r="D114" i="18" s="1"/>
  <c r="D115" i="18" s="1"/>
  <c r="D116" i="18" s="1"/>
  <c r="D117" i="18" s="1"/>
  <c r="D118" i="18" s="1"/>
  <c r="D119" i="18" s="1"/>
  <c r="D120" i="18" s="1"/>
  <c r="D121" i="18" s="1"/>
  <c r="D122" i="18" s="1"/>
  <c r="D123" i="18" s="1"/>
  <c r="D124" i="18" s="1"/>
  <c r="D125" i="18" s="1"/>
  <c r="D126" i="18" s="1"/>
  <c r="D127" i="18" s="1"/>
  <c r="D128" i="18" s="1"/>
  <c r="D129" i="18" s="1"/>
  <c r="D130" i="18" s="1"/>
  <c r="D131" i="18" s="1"/>
  <c r="D132" i="18" s="1"/>
  <c r="D133" i="18" s="1"/>
  <c r="D134" i="18" s="1"/>
  <c r="D135" i="18" s="1"/>
  <c r="D136" i="18" s="1"/>
  <c r="D137" i="18" s="1"/>
  <c r="D138" i="18" s="1"/>
  <c r="D139" i="18" s="1"/>
  <c r="D140" i="18" s="1"/>
  <c r="D141" i="18" s="1"/>
  <c r="D142" i="18" s="1"/>
  <c r="D143" i="18" s="1"/>
  <c r="D144" i="18" s="1"/>
  <c r="D145" i="18" s="1"/>
  <c r="D146" i="18" s="1"/>
  <c r="D147" i="18" s="1"/>
  <c r="D148" i="18" s="1"/>
  <c r="D149" i="18" s="1"/>
  <c r="D150" i="18" s="1"/>
  <c r="D151" i="18" s="1"/>
  <c r="D152" i="18" s="1"/>
  <c r="D153" i="18" s="1"/>
  <c r="D154" i="18" s="1"/>
  <c r="D155" i="18" s="1"/>
  <c r="D156" i="18" s="1"/>
  <c r="D157" i="18" s="1"/>
  <c r="D158" i="18" s="1"/>
  <c r="D159" i="18" s="1"/>
  <c r="D160" i="18" s="1"/>
  <c r="D161" i="18" s="1"/>
  <c r="D162" i="18" s="1"/>
  <c r="D163" i="18" s="1"/>
  <c r="D164" i="18" s="1"/>
  <c r="D165" i="18" s="1"/>
  <c r="D166" i="18" s="1"/>
  <c r="D167" i="18" s="1"/>
  <c r="D168" i="18" s="1"/>
  <c r="D169" i="18" s="1"/>
  <c r="D170" i="18" s="1"/>
  <c r="D171" i="18" s="1"/>
  <c r="D172" i="18" s="1"/>
  <c r="D173" i="18" s="1"/>
  <c r="D174" i="18" s="1"/>
  <c r="D175" i="18" s="1"/>
  <c r="D176" i="18" s="1"/>
  <c r="D177" i="18" s="1"/>
  <c r="D178" i="18" s="1"/>
  <c r="D179" i="18" s="1"/>
  <c r="D180" i="18" s="1"/>
  <c r="D181" i="18" s="1"/>
  <c r="D182" i="18" s="1"/>
  <c r="D183" i="18" s="1"/>
  <c r="D184" i="18" s="1"/>
  <c r="D185" i="18" s="1"/>
  <c r="D186" i="18" s="1"/>
  <c r="D187" i="18" s="1"/>
  <c r="D188" i="18" s="1"/>
  <c r="D189" i="18" s="1"/>
  <c r="D190" i="18" s="1"/>
  <c r="D191" i="18" s="1"/>
  <c r="D192" i="18" s="1"/>
  <c r="D193" i="18" s="1"/>
  <c r="D194" i="18" s="1"/>
  <c r="D195" i="18" s="1"/>
  <c r="D196" i="18" s="1"/>
  <c r="D197" i="18" s="1"/>
  <c r="D198" i="18" s="1"/>
  <c r="D199" i="18" s="1"/>
  <c r="D200" i="18" s="1"/>
  <c r="D201" i="18" s="1"/>
  <c r="D202" i="18" s="1"/>
  <c r="D203" i="18" s="1"/>
  <c r="C104" i="18"/>
  <c r="C105" i="18" s="1"/>
  <c r="C106" i="18" s="1"/>
  <c r="C107" i="18" s="1"/>
  <c r="C108" i="18" s="1"/>
  <c r="C109" i="18" s="1"/>
  <c r="C110" i="18" s="1"/>
  <c r="C111" i="18" s="1"/>
  <c r="C112" i="18" s="1"/>
  <c r="C113" i="18" s="1"/>
  <c r="C114" i="18" s="1"/>
  <c r="C115" i="18" s="1"/>
  <c r="C116" i="18" s="1"/>
  <c r="C117" i="18" s="1"/>
  <c r="C118" i="18" s="1"/>
  <c r="C119" i="18" s="1"/>
  <c r="C120" i="18" s="1"/>
  <c r="C121" i="18" s="1"/>
  <c r="C122" i="18" s="1"/>
  <c r="C123" i="18" s="1"/>
  <c r="C124" i="18" s="1"/>
  <c r="C125" i="18" s="1"/>
  <c r="C126" i="18" s="1"/>
  <c r="C127" i="18" s="1"/>
  <c r="C128" i="18" s="1"/>
  <c r="C129" i="18" s="1"/>
  <c r="C130" i="18" s="1"/>
  <c r="C131" i="18" s="1"/>
  <c r="C132" i="18" s="1"/>
  <c r="C133" i="18" s="1"/>
  <c r="C134" i="18" s="1"/>
  <c r="C135" i="18" s="1"/>
  <c r="C136" i="18" s="1"/>
  <c r="C137" i="18" s="1"/>
  <c r="C138" i="18" s="1"/>
  <c r="C139" i="18" s="1"/>
  <c r="C140" i="18" s="1"/>
  <c r="C141" i="18" s="1"/>
  <c r="C142" i="18" s="1"/>
  <c r="C143" i="18" s="1"/>
  <c r="C144" i="18" s="1"/>
  <c r="C145" i="18" s="1"/>
  <c r="C146" i="18" s="1"/>
  <c r="C147" i="18" s="1"/>
  <c r="C148" i="18" s="1"/>
  <c r="C149" i="18" s="1"/>
  <c r="C150" i="18" s="1"/>
  <c r="C151" i="18" s="1"/>
  <c r="C152" i="18" s="1"/>
  <c r="C153" i="18" s="1"/>
  <c r="C154" i="18" s="1"/>
  <c r="C155" i="18" s="1"/>
  <c r="C156" i="18" s="1"/>
  <c r="C157" i="18" s="1"/>
  <c r="C158" i="18" s="1"/>
  <c r="C159" i="18" s="1"/>
  <c r="C160" i="18" s="1"/>
  <c r="C161" i="18" s="1"/>
  <c r="C162" i="18" s="1"/>
  <c r="C163" i="18" s="1"/>
  <c r="C164" i="18" s="1"/>
  <c r="C165" i="18" s="1"/>
  <c r="C166" i="18" s="1"/>
  <c r="C167" i="18" s="1"/>
  <c r="C168" i="18" s="1"/>
  <c r="C169" i="18" s="1"/>
  <c r="C170" i="18" s="1"/>
  <c r="C171" i="18" s="1"/>
  <c r="C172" i="18" s="1"/>
  <c r="C173" i="18" s="1"/>
  <c r="C174" i="18" s="1"/>
  <c r="C175" i="18" s="1"/>
  <c r="C176" i="18" s="1"/>
  <c r="C177" i="18" s="1"/>
  <c r="C178" i="18" s="1"/>
  <c r="C179" i="18" s="1"/>
  <c r="C180" i="18" s="1"/>
  <c r="C181" i="18" s="1"/>
  <c r="C182" i="18" s="1"/>
  <c r="C183" i="18" s="1"/>
  <c r="C184" i="18" s="1"/>
  <c r="C185" i="18" s="1"/>
  <c r="C186" i="18" s="1"/>
  <c r="C187" i="18" s="1"/>
  <c r="C188" i="18" s="1"/>
  <c r="C189" i="18" s="1"/>
  <c r="C190" i="18" s="1"/>
  <c r="C191" i="18" s="1"/>
  <c r="C192" i="18" s="1"/>
  <c r="C193" i="18" s="1"/>
  <c r="C194" i="18" s="1"/>
  <c r="C195" i="18" s="1"/>
  <c r="C196" i="18" s="1"/>
  <c r="C197" i="18" s="1"/>
  <c r="C198" i="18" s="1"/>
  <c r="C199" i="18" s="1"/>
  <c r="C200" i="18" s="1"/>
  <c r="C201" i="18" s="1"/>
  <c r="C202" i="18" s="1"/>
  <c r="C203" i="18" s="1"/>
  <c r="N92" i="18"/>
  <c r="N93" i="18" s="1"/>
  <c r="N94" i="18" s="1"/>
  <c r="N95" i="18" s="1"/>
  <c r="N96" i="18" s="1"/>
  <c r="N97" i="18" s="1"/>
  <c r="N98" i="18" s="1"/>
  <c r="N99" i="18" s="1"/>
  <c r="N100" i="18" s="1"/>
  <c r="N101" i="18" s="1"/>
  <c r="N102" i="18" s="1"/>
  <c r="P91" i="18"/>
  <c r="P92" i="18" s="1"/>
  <c r="P93" i="18" s="1"/>
  <c r="P94" i="18" s="1"/>
  <c r="P95" i="18" s="1"/>
  <c r="P96" i="18" s="1"/>
  <c r="P97" i="18" s="1"/>
  <c r="P98" i="18" s="1"/>
  <c r="P99" i="18" s="1"/>
  <c r="P100" i="18" s="1"/>
  <c r="P101" i="18" s="1"/>
  <c r="P102" i="18" s="1"/>
  <c r="F80" i="18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H79" i="18"/>
  <c r="H80" i="18" s="1"/>
  <c r="H81" i="18" s="1"/>
  <c r="H82" i="18" s="1"/>
  <c r="H83" i="18" s="1"/>
  <c r="H84" i="18" s="1"/>
  <c r="H85" i="18" s="1"/>
  <c r="H86" i="18" s="1"/>
  <c r="H87" i="18" s="1"/>
  <c r="H88" i="18" s="1"/>
  <c r="H89" i="18" s="1"/>
  <c r="H90" i="18" s="1"/>
  <c r="S45" i="18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O45" i="18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K45" i="18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G45" i="18"/>
  <c r="G46" i="18" s="1"/>
  <c r="G47" i="18" s="1"/>
  <c r="G48" i="18" s="1"/>
  <c r="G49" i="18" s="1"/>
  <c r="G50" i="18" s="1"/>
  <c r="G51" i="18" s="1"/>
  <c r="G52" i="18" s="1"/>
  <c r="G53" i="18" s="1"/>
  <c r="G54" i="18" s="1"/>
  <c r="G55" i="18" s="1"/>
  <c r="G56" i="18" s="1"/>
  <c r="G57" i="18" s="1"/>
  <c r="G58" i="18" s="1"/>
  <c r="G59" i="18" s="1"/>
  <c r="G60" i="18" s="1"/>
  <c r="G61" i="18" s="1"/>
  <c r="G62" i="18" s="1"/>
  <c r="C45" i="18"/>
  <c r="C46" i="18" s="1"/>
  <c r="C47" i="18" s="1"/>
  <c r="C48" i="18" s="1"/>
  <c r="C49" i="18" s="1"/>
  <c r="C50" i="18" s="1"/>
  <c r="C51" i="18" s="1"/>
  <c r="C52" i="18" s="1"/>
  <c r="C53" i="18" s="1"/>
  <c r="C54" i="18" s="1"/>
  <c r="C55" i="18" s="1"/>
  <c r="C56" i="18" s="1"/>
  <c r="C57" i="18" s="1"/>
  <c r="C58" i="18" s="1"/>
  <c r="C59" i="18" s="1"/>
  <c r="C60" i="18" s="1"/>
  <c r="C61" i="18" s="1"/>
  <c r="C62" i="18" s="1"/>
  <c r="T44" i="18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S44" i="18"/>
  <c r="R44" i="18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Q44" i="18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P44" i="18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O44" i="18"/>
  <c r="N44" i="18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M44" i="18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L44" i="18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K44" i="18"/>
  <c r="J44" i="18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I44" i="18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H44" i="18"/>
  <c r="H45" i="18" s="1"/>
  <c r="H46" i="18" s="1"/>
  <c r="H47" i="18" s="1"/>
  <c r="H48" i="18" s="1"/>
  <c r="H49" i="18" s="1"/>
  <c r="H50" i="18" s="1"/>
  <c r="H51" i="18" s="1"/>
  <c r="H52" i="18" s="1"/>
  <c r="H53" i="18" s="1"/>
  <c r="H54" i="18" s="1"/>
  <c r="H55" i="18" s="1"/>
  <c r="H56" i="18" s="1"/>
  <c r="H57" i="18" s="1"/>
  <c r="H58" i="18" s="1"/>
  <c r="H59" i="18" s="1"/>
  <c r="H60" i="18" s="1"/>
  <c r="H61" i="18" s="1"/>
  <c r="H62" i="18" s="1"/>
  <c r="G44" i="18"/>
  <c r="F44" i="18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E44" i="18"/>
  <c r="E45" i="18" s="1"/>
  <c r="E46" i="18" s="1"/>
  <c r="E47" i="18" s="1"/>
  <c r="E48" i="18" s="1"/>
  <c r="E49" i="18" s="1"/>
  <c r="E50" i="18" s="1"/>
  <c r="E51" i="18" s="1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D44" i="18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C44" i="18"/>
  <c r="AN39" i="18"/>
  <c r="AM39" i="18"/>
  <c r="AL39" i="18"/>
  <c r="AK39" i="18"/>
  <c r="AJ39" i="18"/>
  <c r="AI39" i="18"/>
  <c r="AH39" i="18"/>
  <c r="AG39" i="18"/>
  <c r="AF39" i="18"/>
  <c r="AE39" i="18"/>
  <c r="AD39" i="18"/>
  <c r="AC39" i="18"/>
  <c r="AB39" i="18"/>
  <c r="AA39" i="18"/>
  <c r="Z39" i="18"/>
  <c r="Y39" i="18"/>
  <c r="X39" i="18"/>
  <c r="W39" i="18"/>
  <c r="T39" i="18"/>
  <c r="T40" i="18" s="1"/>
  <c r="T41" i="18" s="1"/>
  <c r="T42" i="18" s="1"/>
  <c r="S39" i="18"/>
  <c r="S40" i="18" s="1"/>
  <c r="S41" i="18" s="1"/>
  <c r="S42" i="18" s="1"/>
  <c r="R39" i="18"/>
  <c r="R40" i="18" s="1"/>
  <c r="R41" i="18" s="1"/>
  <c r="R42" i="18" s="1"/>
  <c r="Q39" i="18"/>
  <c r="Q40" i="18" s="1"/>
  <c r="Q41" i="18" s="1"/>
  <c r="Q42" i="18" s="1"/>
  <c r="P39" i="18"/>
  <c r="P40" i="18" s="1"/>
  <c r="P41" i="18" s="1"/>
  <c r="P42" i="18" s="1"/>
  <c r="O39" i="18"/>
  <c r="O40" i="18" s="1"/>
  <c r="O41" i="18" s="1"/>
  <c r="O42" i="18" s="1"/>
  <c r="N39" i="18"/>
  <c r="N40" i="18" s="1"/>
  <c r="N41" i="18" s="1"/>
  <c r="N42" i="18" s="1"/>
  <c r="M39" i="18"/>
  <c r="M40" i="18" s="1"/>
  <c r="M41" i="18" s="1"/>
  <c r="M42" i="18" s="1"/>
  <c r="L39" i="18"/>
  <c r="L40" i="18" s="1"/>
  <c r="L41" i="18" s="1"/>
  <c r="L42" i="18" s="1"/>
  <c r="K39" i="18"/>
  <c r="K40" i="18" s="1"/>
  <c r="K41" i="18" s="1"/>
  <c r="K42" i="18" s="1"/>
  <c r="J39" i="18"/>
  <c r="J40" i="18" s="1"/>
  <c r="J41" i="18" s="1"/>
  <c r="J42" i="18" s="1"/>
  <c r="I39" i="18"/>
  <c r="I40" i="18" s="1"/>
  <c r="I41" i="18" s="1"/>
  <c r="I42" i="18" s="1"/>
  <c r="H39" i="18"/>
  <c r="H40" i="18" s="1"/>
  <c r="H41" i="18" s="1"/>
  <c r="H42" i="18" s="1"/>
  <c r="G39" i="18"/>
  <c r="G40" i="18" s="1"/>
  <c r="G41" i="18" s="1"/>
  <c r="G42" i="18" s="1"/>
  <c r="F39" i="18"/>
  <c r="F40" i="18" s="1"/>
  <c r="F41" i="18" s="1"/>
  <c r="F42" i="18" s="1"/>
  <c r="E39" i="18"/>
  <c r="E40" i="18" s="1"/>
  <c r="E41" i="18" s="1"/>
  <c r="E42" i="18" s="1"/>
  <c r="D39" i="18"/>
  <c r="D40" i="18" s="1"/>
  <c r="D41" i="18" s="1"/>
  <c r="D42" i="18" s="1"/>
  <c r="C39" i="18"/>
  <c r="C40" i="18" s="1"/>
  <c r="C41" i="18" s="1"/>
  <c r="C42" i="18" s="1"/>
  <c r="AN20" i="18"/>
  <c r="AM20" i="18"/>
  <c r="AL20" i="18"/>
  <c r="AK20" i="18"/>
  <c r="AJ20" i="18"/>
  <c r="AI20" i="18"/>
  <c r="AH20" i="18"/>
  <c r="AG20" i="18"/>
  <c r="AF20" i="18"/>
  <c r="AE20" i="18"/>
  <c r="AD20" i="18"/>
  <c r="AC20" i="18"/>
  <c r="AB20" i="18"/>
  <c r="AA20" i="18"/>
  <c r="Z20" i="18"/>
  <c r="Y20" i="18"/>
  <c r="X20" i="18"/>
  <c r="W20" i="18"/>
  <c r="AN19" i="18"/>
  <c r="T91" i="18" s="1"/>
  <c r="T92" i="18" s="1"/>
  <c r="T93" i="18" s="1"/>
  <c r="T94" i="18" s="1"/>
  <c r="T95" i="18" s="1"/>
  <c r="T96" i="18" s="1"/>
  <c r="T97" i="18" s="1"/>
  <c r="T98" i="18" s="1"/>
  <c r="T99" i="18" s="1"/>
  <c r="T100" i="18" s="1"/>
  <c r="T101" i="18" s="1"/>
  <c r="T102" i="18" s="1"/>
  <c r="AM19" i="18"/>
  <c r="S91" i="18" s="1"/>
  <c r="S92" i="18" s="1"/>
  <c r="S93" i="18" s="1"/>
  <c r="S94" i="18" s="1"/>
  <c r="S95" i="18" s="1"/>
  <c r="S96" i="18" s="1"/>
  <c r="S97" i="18" s="1"/>
  <c r="S98" i="18" s="1"/>
  <c r="S99" i="18" s="1"/>
  <c r="S100" i="18" s="1"/>
  <c r="S101" i="18" s="1"/>
  <c r="S102" i="18" s="1"/>
  <c r="AL19" i="18"/>
  <c r="R91" i="18" s="1"/>
  <c r="R92" i="18" s="1"/>
  <c r="R93" i="18" s="1"/>
  <c r="R94" i="18" s="1"/>
  <c r="R95" i="18" s="1"/>
  <c r="R96" i="18" s="1"/>
  <c r="R97" i="18" s="1"/>
  <c r="R98" i="18" s="1"/>
  <c r="R99" i="18" s="1"/>
  <c r="R100" i="18" s="1"/>
  <c r="R101" i="18" s="1"/>
  <c r="R102" i="18" s="1"/>
  <c r="AK19" i="18"/>
  <c r="AJ19" i="18"/>
  <c r="AI19" i="18"/>
  <c r="O91" i="18" s="1"/>
  <c r="O92" i="18" s="1"/>
  <c r="O93" i="18" s="1"/>
  <c r="O94" i="18" s="1"/>
  <c r="O95" i="18" s="1"/>
  <c r="O96" i="18" s="1"/>
  <c r="O97" i="18" s="1"/>
  <c r="O98" i="18" s="1"/>
  <c r="O99" i="18" s="1"/>
  <c r="O100" i="18" s="1"/>
  <c r="O101" i="18" s="1"/>
  <c r="O102" i="18" s="1"/>
  <c r="AH19" i="18"/>
  <c r="N91" i="18" s="1"/>
  <c r="AG19" i="18"/>
  <c r="AF19" i="18"/>
  <c r="L91" i="18" s="1"/>
  <c r="L92" i="18" s="1"/>
  <c r="L93" i="18" s="1"/>
  <c r="L94" i="18" s="1"/>
  <c r="L95" i="18" s="1"/>
  <c r="L96" i="18" s="1"/>
  <c r="L97" i="18" s="1"/>
  <c r="L98" i="18" s="1"/>
  <c r="L99" i="18" s="1"/>
  <c r="L100" i="18" s="1"/>
  <c r="L101" i="18" s="1"/>
  <c r="L102" i="18" s="1"/>
  <c r="AE19" i="18"/>
  <c r="K91" i="18" s="1"/>
  <c r="K92" i="18" s="1"/>
  <c r="K93" i="18" s="1"/>
  <c r="K94" i="18" s="1"/>
  <c r="K95" i="18" s="1"/>
  <c r="K96" i="18" s="1"/>
  <c r="K97" i="18" s="1"/>
  <c r="K98" i="18" s="1"/>
  <c r="K99" i="18" s="1"/>
  <c r="K100" i="18" s="1"/>
  <c r="K101" i="18" s="1"/>
  <c r="K102" i="18" s="1"/>
  <c r="AD19" i="18"/>
  <c r="J91" i="18" s="1"/>
  <c r="J92" i="18" s="1"/>
  <c r="J93" i="18" s="1"/>
  <c r="J94" i="18" s="1"/>
  <c r="J95" i="18" s="1"/>
  <c r="J96" i="18" s="1"/>
  <c r="J97" i="18" s="1"/>
  <c r="J98" i="18" s="1"/>
  <c r="J99" i="18" s="1"/>
  <c r="J100" i="18" s="1"/>
  <c r="J101" i="18" s="1"/>
  <c r="J102" i="18" s="1"/>
  <c r="AC19" i="18"/>
  <c r="AB19" i="18"/>
  <c r="H91" i="18" s="1"/>
  <c r="H92" i="18" s="1"/>
  <c r="H93" i="18" s="1"/>
  <c r="H94" i="18" s="1"/>
  <c r="H95" i="18" s="1"/>
  <c r="H96" i="18" s="1"/>
  <c r="H97" i="18" s="1"/>
  <c r="H98" i="18" s="1"/>
  <c r="H99" i="18" s="1"/>
  <c r="H100" i="18" s="1"/>
  <c r="H101" i="18" s="1"/>
  <c r="H102" i="18" s="1"/>
  <c r="AA19" i="18"/>
  <c r="G91" i="18" s="1"/>
  <c r="G92" i="18" s="1"/>
  <c r="G93" i="18" s="1"/>
  <c r="G94" i="18" s="1"/>
  <c r="G95" i="18" s="1"/>
  <c r="G96" i="18" s="1"/>
  <c r="G97" i="18" s="1"/>
  <c r="G98" i="18" s="1"/>
  <c r="G99" i="18" s="1"/>
  <c r="G100" i="18" s="1"/>
  <c r="G101" i="18" s="1"/>
  <c r="G102" i="18" s="1"/>
  <c r="Z19" i="18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Y19" i="18"/>
  <c r="X19" i="18"/>
  <c r="D91" i="18" s="1"/>
  <c r="D92" i="18" s="1"/>
  <c r="D93" i="18" s="1"/>
  <c r="D94" i="18" s="1"/>
  <c r="D95" i="18" s="1"/>
  <c r="D96" i="18" s="1"/>
  <c r="D97" i="18" s="1"/>
  <c r="D98" i="18" s="1"/>
  <c r="D99" i="18" s="1"/>
  <c r="D100" i="18" s="1"/>
  <c r="D101" i="18" s="1"/>
  <c r="D102" i="18" s="1"/>
  <c r="W19" i="18"/>
  <c r="C91" i="18" s="1"/>
  <c r="C92" i="18" s="1"/>
  <c r="C93" i="18" s="1"/>
  <c r="C94" i="18" s="1"/>
  <c r="C95" i="18" s="1"/>
  <c r="C96" i="18" s="1"/>
  <c r="C97" i="18" s="1"/>
  <c r="C98" i="18" s="1"/>
  <c r="C99" i="18" s="1"/>
  <c r="C100" i="18" s="1"/>
  <c r="C101" i="18" s="1"/>
  <c r="C102" i="18" s="1"/>
  <c r="AN15" i="18"/>
  <c r="AM15" i="18"/>
  <c r="AL15" i="18"/>
  <c r="AK15" i="18"/>
  <c r="AJ15" i="18"/>
  <c r="AI15" i="18"/>
  <c r="AH15" i="18"/>
  <c r="AG15" i="18"/>
  <c r="AF15" i="18"/>
  <c r="AE15" i="18"/>
  <c r="AD15" i="18"/>
  <c r="AC15" i="18"/>
  <c r="AB15" i="18"/>
  <c r="AA15" i="18"/>
  <c r="Z15" i="18"/>
  <c r="Y15" i="18"/>
  <c r="X15" i="18"/>
  <c r="W15" i="18"/>
  <c r="AN14" i="18"/>
  <c r="T79" i="18" s="1"/>
  <c r="T80" i="18" s="1"/>
  <c r="T81" i="18" s="1"/>
  <c r="T82" i="18" s="1"/>
  <c r="T83" i="18" s="1"/>
  <c r="T84" i="18" s="1"/>
  <c r="T85" i="18" s="1"/>
  <c r="T86" i="18" s="1"/>
  <c r="T87" i="18" s="1"/>
  <c r="T88" i="18" s="1"/>
  <c r="T89" i="18" s="1"/>
  <c r="T90" i="18" s="1"/>
  <c r="AM14" i="18"/>
  <c r="S79" i="18" s="1"/>
  <c r="S80" i="18" s="1"/>
  <c r="S81" i="18" s="1"/>
  <c r="S82" i="18" s="1"/>
  <c r="S83" i="18" s="1"/>
  <c r="S84" i="18" s="1"/>
  <c r="S85" i="18" s="1"/>
  <c r="S86" i="18" s="1"/>
  <c r="S87" i="18" s="1"/>
  <c r="S88" i="18" s="1"/>
  <c r="S89" i="18" s="1"/>
  <c r="S90" i="18" s="1"/>
  <c r="AL14" i="18"/>
  <c r="R79" i="18" s="1"/>
  <c r="R80" i="18" s="1"/>
  <c r="R81" i="18" s="1"/>
  <c r="R82" i="18" s="1"/>
  <c r="R83" i="18" s="1"/>
  <c r="R84" i="18" s="1"/>
  <c r="R85" i="18" s="1"/>
  <c r="R86" i="18" s="1"/>
  <c r="R87" i="18" s="1"/>
  <c r="R88" i="18" s="1"/>
  <c r="R89" i="18" s="1"/>
  <c r="R90" i="18" s="1"/>
  <c r="AK14" i="18"/>
  <c r="AJ14" i="18"/>
  <c r="P79" i="18" s="1"/>
  <c r="P80" i="18" s="1"/>
  <c r="P81" i="18" s="1"/>
  <c r="P82" i="18" s="1"/>
  <c r="P83" i="18" s="1"/>
  <c r="P84" i="18" s="1"/>
  <c r="P85" i="18" s="1"/>
  <c r="P86" i="18" s="1"/>
  <c r="P87" i="18" s="1"/>
  <c r="P88" i="18" s="1"/>
  <c r="P89" i="18" s="1"/>
  <c r="P90" i="18" s="1"/>
  <c r="AI14" i="18"/>
  <c r="O79" i="18" s="1"/>
  <c r="O80" i="18" s="1"/>
  <c r="O81" i="18" s="1"/>
  <c r="O82" i="18" s="1"/>
  <c r="O83" i="18" s="1"/>
  <c r="O84" i="18" s="1"/>
  <c r="O85" i="18" s="1"/>
  <c r="O86" i="18" s="1"/>
  <c r="O87" i="18" s="1"/>
  <c r="O88" i="18" s="1"/>
  <c r="O89" i="18" s="1"/>
  <c r="O90" i="18" s="1"/>
  <c r="AH14" i="18"/>
  <c r="N79" i="18" s="1"/>
  <c r="N80" i="18" s="1"/>
  <c r="N81" i="18" s="1"/>
  <c r="N82" i="18" s="1"/>
  <c r="N83" i="18" s="1"/>
  <c r="N84" i="18" s="1"/>
  <c r="N85" i="18" s="1"/>
  <c r="N86" i="18" s="1"/>
  <c r="N87" i="18" s="1"/>
  <c r="N88" i="18" s="1"/>
  <c r="N89" i="18" s="1"/>
  <c r="N90" i="18" s="1"/>
  <c r="AG14" i="18"/>
  <c r="AF14" i="18"/>
  <c r="L79" i="18" s="1"/>
  <c r="L80" i="18" s="1"/>
  <c r="L81" i="18" s="1"/>
  <c r="L82" i="18" s="1"/>
  <c r="L83" i="18" s="1"/>
  <c r="L84" i="18" s="1"/>
  <c r="L85" i="18" s="1"/>
  <c r="L86" i="18" s="1"/>
  <c r="L87" i="18" s="1"/>
  <c r="L88" i="18" s="1"/>
  <c r="L89" i="18" s="1"/>
  <c r="L90" i="18" s="1"/>
  <c r="AE14" i="18"/>
  <c r="K79" i="18" s="1"/>
  <c r="K80" i="18" s="1"/>
  <c r="K81" i="18" s="1"/>
  <c r="K82" i="18" s="1"/>
  <c r="K83" i="18" s="1"/>
  <c r="K84" i="18" s="1"/>
  <c r="K85" i="18" s="1"/>
  <c r="K86" i="18" s="1"/>
  <c r="K87" i="18" s="1"/>
  <c r="K88" i="18" s="1"/>
  <c r="K89" i="18" s="1"/>
  <c r="K90" i="18" s="1"/>
  <c r="AD14" i="18"/>
  <c r="J79" i="18" s="1"/>
  <c r="J80" i="18" s="1"/>
  <c r="J81" i="18" s="1"/>
  <c r="J82" i="18" s="1"/>
  <c r="J83" i="18" s="1"/>
  <c r="J84" i="18" s="1"/>
  <c r="J85" i="18" s="1"/>
  <c r="J86" i="18" s="1"/>
  <c r="J87" i="18" s="1"/>
  <c r="J88" i="18" s="1"/>
  <c r="J89" i="18" s="1"/>
  <c r="J90" i="18" s="1"/>
  <c r="AC14" i="18"/>
  <c r="AB14" i="18"/>
  <c r="AA14" i="18"/>
  <c r="G79" i="18" s="1"/>
  <c r="G80" i="18" s="1"/>
  <c r="G81" i="18" s="1"/>
  <c r="G82" i="18" s="1"/>
  <c r="G83" i="18" s="1"/>
  <c r="G84" i="18" s="1"/>
  <c r="G85" i="18" s="1"/>
  <c r="G86" i="18" s="1"/>
  <c r="G87" i="18" s="1"/>
  <c r="G88" i="18" s="1"/>
  <c r="G89" i="18" s="1"/>
  <c r="G90" i="18" s="1"/>
  <c r="Z14" i="18"/>
  <c r="F79" i="18" s="1"/>
  <c r="Y14" i="18"/>
  <c r="X14" i="18"/>
  <c r="D79" i="18" s="1"/>
  <c r="D80" i="18" s="1"/>
  <c r="D81" i="18" s="1"/>
  <c r="D82" i="18" s="1"/>
  <c r="D83" i="18" s="1"/>
  <c r="D84" i="18" s="1"/>
  <c r="D85" i="18" s="1"/>
  <c r="D86" i="18" s="1"/>
  <c r="D87" i="18" s="1"/>
  <c r="D88" i="18" s="1"/>
  <c r="D89" i="18" s="1"/>
  <c r="D90" i="18" s="1"/>
  <c r="W14" i="18"/>
  <c r="C79" i="18" s="1"/>
  <c r="C80" i="18" s="1"/>
  <c r="C81" i="18" s="1"/>
  <c r="C82" i="18" s="1"/>
  <c r="C83" i="18" s="1"/>
  <c r="C84" i="18" s="1"/>
  <c r="C85" i="18" s="1"/>
  <c r="C86" i="18" s="1"/>
  <c r="C87" i="18" s="1"/>
  <c r="C88" i="18" s="1"/>
  <c r="C89" i="18" s="1"/>
  <c r="C90" i="18" s="1"/>
  <c r="AN10" i="18"/>
  <c r="AM10" i="18"/>
  <c r="AL10" i="18"/>
  <c r="AK10" i="18"/>
  <c r="AJ10" i="18"/>
  <c r="AI10" i="18"/>
  <c r="AH10" i="18"/>
  <c r="AG10" i="18"/>
  <c r="AF10" i="18"/>
  <c r="AE10" i="18"/>
  <c r="AD10" i="18"/>
  <c r="AC10" i="18"/>
  <c r="AB10" i="18"/>
  <c r="AA10" i="18"/>
  <c r="Z10" i="18"/>
  <c r="Y10" i="18"/>
  <c r="X10" i="18"/>
  <c r="W10" i="18"/>
  <c r="AN9" i="18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AM9" i="18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AL9" i="18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AK9" i="18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AJ9" i="18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AI9" i="18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AH9" i="18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AG9" i="18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AF9" i="18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AE9" i="18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AD9" i="18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AC9" i="18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AB9" i="18"/>
  <c r="H63" i="18" s="1"/>
  <c r="H64" i="18" s="1"/>
  <c r="H65" i="18" s="1"/>
  <c r="H66" i="18" s="1"/>
  <c r="H67" i="18" s="1"/>
  <c r="H68" i="18" s="1"/>
  <c r="H69" i="18" s="1"/>
  <c r="H70" i="18" s="1"/>
  <c r="H71" i="18" s="1"/>
  <c r="H72" i="18" s="1"/>
  <c r="H73" i="18" s="1"/>
  <c r="H74" i="18" s="1"/>
  <c r="H75" i="18" s="1"/>
  <c r="H76" i="18" s="1"/>
  <c r="H77" i="18" s="1"/>
  <c r="H78" i="18" s="1"/>
  <c r="AA9" i="18"/>
  <c r="G63" i="18" s="1"/>
  <c r="G64" i="18" s="1"/>
  <c r="G65" i="18" s="1"/>
  <c r="G66" i="18" s="1"/>
  <c r="G67" i="18" s="1"/>
  <c r="G68" i="18" s="1"/>
  <c r="G69" i="18" s="1"/>
  <c r="G70" i="18" s="1"/>
  <c r="G71" i="18" s="1"/>
  <c r="G72" i="18" s="1"/>
  <c r="G73" i="18" s="1"/>
  <c r="G74" i="18" s="1"/>
  <c r="G75" i="18" s="1"/>
  <c r="G76" i="18" s="1"/>
  <c r="G77" i="18" s="1"/>
  <c r="G78" i="18" s="1"/>
  <c r="Z9" i="18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Y9" i="18"/>
  <c r="E63" i="18" s="1"/>
  <c r="E64" i="18" s="1"/>
  <c r="E65" i="18" s="1"/>
  <c r="E66" i="18" s="1"/>
  <c r="E67" i="18" s="1"/>
  <c r="E68" i="18" s="1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X9" i="18"/>
  <c r="D63" i="18" s="1"/>
  <c r="D64" i="18" s="1"/>
  <c r="D65" i="18" s="1"/>
  <c r="D66" i="18" s="1"/>
  <c r="D67" i="18" s="1"/>
  <c r="D68" i="18" s="1"/>
  <c r="D69" i="18" s="1"/>
  <c r="D70" i="18" s="1"/>
  <c r="D71" i="18" s="1"/>
  <c r="D72" i="18" s="1"/>
  <c r="D73" i="18" s="1"/>
  <c r="D74" i="18" s="1"/>
  <c r="D75" i="18" s="1"/>
  <c r="D76" i="18" s="1"/>
  <c r="D77" i="18" s="1"/>
  <c r="D78" i="18" s="1"/>
  <c r="W9" i="18"/>
  <c r="C63" i="18" s="1"/>
  <c r="C64" i="18" s="1"/>
  <c r="C65" i="18" s="1"/>
  <c r="C66" i="18" s="1"/>
  <c r="C67" i="18" s="1"/>
  <c r="C68" i="18" s="1"/>
  <c r="C69" i="18" s="1"/>
  <c r="C70" i="18" s="1"/>
  <c r="C71" i="18" s="1"/>
  <c r="C72" i="18" s="1"/>
  <c r="C73" i="18" s="1"/>
  <c r="C74" i="18" s="1"/>
  <c r="C75" i="18" s="1"/>
  <c r="C76" i="18" s="1"/>
  <c r="C77" i="18" s="1"/>
  <c r="C78" i="18" s="1"/>
  <c r="AN4" i="18"/>
  <c r="AM4" i="18"/>
  <c r="AL4" i="18"/>
  <c r="AK4" i="18"/>
  <c r="AJ4" i="18"/>
  <c r="AI4" i="18"/>
  <c r="AH4" i="18"/>
  <c r="AG4" i="18"/>
  <c r="AF4" i="18"/>
  <c r="AE4" i="18"/>
  <c r="AD4" i="18"/>
  <c r="AC4" i="18"/>
  <c r="AB4" i="18"/>
  <c r="AA4" i="18"/>
  <c r="Z4" i="18"/>
  <c r="Y4" i="18"/>
  <c r="X4" i="18"/>
  <c r="W4" i="18"/>
  <c r="E122" i="16"/>
  <c r="K108" i="16"/>
  <c r="R95" i="16"/>
  <c r="I85" i="16"/>
  <c r="S75" i="16"/>
  <c r="I66" i="16"/>
  <c r="G59" i="16"/>
  <c r="D56" i="16"/>
  <c r="C53" i="16"/>
  <c r="R49" i="16"/>
  <c r="M46" i="16"/>
  <c r="P43" i="16"/>
  <c r="H41" i="16"/>
  <c r="T38" i="16"/>
  <c r="N36" i="16"/>
  <c r="F34" i="16"/>
  <c r="R31" i="16"/>
  <c r="L29" i="16"/>
  <c r="AV28" i="16"/>
  <c r="AV27" i="16"/>
  <c r="AV26" i="16"/>
  <c r="AV25" i="16"/>
  <c r="AV24" i="16"/>
  <c r="E24" i="16"/>
  <c r="AV23" i="16"/>
  <c r="L23" i="16"/>
  <c r="AV22" i="16"/>
  <c r="T22" i="16"/>
  <c r="C22" i="16"/>
  <c r="AV21" i="16"/>
  <c r="J21" i="16"/>
  <c r="AV20" i="16"/>
  <c r="M20" i="16"/>
  <c r="AV19" i="16"/>
  <c r="U19" i="16"/>
  <c r="D19" i="16"/>
  <c r="AV18" i="16"/>
  <c r="K18" i="16"/>
  <c r="AV17" i="16"/>
  <c r="S17" i="16"/>
  <c r="AV16" i="16"/>
  <c r="E16" i="16"/>
  <c r="AV15" i="16"/>
  <c r="L15" i="16"/>
  <c r="AV14" i="16"/>
  <c r="T14" i="16"/>
  <c r="K14" i="16"/>
  <c r="C14" i="16"/>
  <c r="AV13" i="16"/>
  <c r="S13" i="16"/>
  <c r="J13" i="16"/>
  <c r="AV12" i="16"/>
  <c r="M12" i="16"/>
  <c r="E12" i="16"/>
  <c r="AV11" i="16"/>
  <c r="AV10" i="16"/>
  <c r="AV9" i="16"/>
  <c r="AV8" i="16"/>
  <c r="AV7" i="16"/>
  <c r="U141" i="16" s="1"/>
  <c r="E74" i="17"/>
  <c r="F74" i="17"/>
  <c r="O138" i="17"/>
  <c r="O139" i="17" s="1"/>
  <c r="O140" i="17" s="1"/>
  <c r="O141" i="17" s="1"/>
  <c r="O142" i="17" s="1"/>
  <c r="O143" i="17" s="1"/>
  <c r="O144" i="17" s="1"/>
  <c r="O145" i="17" s="1"/>
  <c r="O146" i="17" s="1"/>
  <c r="O147" i="17" s="1"/>
  <c r="O148" i="17" s="1"/>
  <c r="O149" i="17" s="1"/>
  <c r="O150" i="17" s="1"/>
  <c r="O151" i="17" s="1"/>
  <c r="O152" i="17" s="1"/>
  <c r="O153" i="17" s="1"/>
  <c r="O154" i="17" s="1"/>
  <c r="O155" i="17" s="1"/>
  <c r="O156" i="17" s="1"/>
  <c r="O157" i="17" s="1"/>
  <c r="O158" i="17" s="1"/>
  <c r="O159" i="17" s="1"/>
  <c r="O160" i="17" s="1"/>
  <c r="O161" i="17" s="1"/>
  <c r="O162" i="17" s="1"/>
  <c r="O163" i="17" s="1"/>
  <c r="O164" i="17" s="1"/>
  <c r="O165" i="17" s="1"/>
  <c r="O166" i="17" s="1"/>
  <c r="O167" i="17" s="1"/>
  <c r="O168" i="17" s="1"/>
  <c r="O169" i="17" s="1"/>
  <c r="O170" i="17" s="1"/>
  <c r="O171" i="17" s="1"/>
  <c r="O172" i="17" s="1"/>
  <c r="O173" i="17" s="1"/>
  <c r="O174" i="17" s="1"/>
  <c r="O175" i="17" s="1"/>
  <c r="O176" i="17" s="1"/>
  <c r="O177" i="17" s="1"/>
  <c r="O178" i="17" s="1"/>
  <c r="O179" i="17" s="1"/>
  <c r="O180" i="17" s="1"/>
  <c r="O181" i="17" s="1"/>
  <c r="O182" i="17" s="1"/>
  <c r="O183" i="17" s="1"/>
  <c r="O184" i="17" s="1"/>
  <c r="O185" i="17" s="1"/>
  <c r="O186" i="17" s="1"/>
  <c r="O187" i="17" s="1"/>
  <c r="O188" i="17" s="1"/>
  <c r="O189" i="17" s="1"/>
  <c r="O190" i="17" s="1"/>
  <c r="O191" i="17" s="1"/>
  <c r="O192" i="17" s="1"/>
  <c r="O193" i="17" s="1"/>
  <c r="O194" i="17" s="1"/>
  <c r="O195" i="17" s="1"/>
  <c r="O196" i="17" s="1"/>
  <c r="O197" i="17" s="1"/>
  <c r="O198" i="17" s="1"/>
  <c r="O199" i="17" s="1"/>
  <c r="O200" i="17" s="1"/>
  <c r="O201" i="17" s="1"/>
  <c r="O202" i="17" s="1"/>
  <c r="O203" i="17" s="1"/>
  <c r="O204" i="17" s="1"/>
  <c r="O205" i="17" s="1"/>
  <c r="O206" i="17" s="1"/>
  <c r="O207" i="17" s="1"/>
  <c r="O208" i="17" s="1"/>
  <c r="O209" i="17" s="1"/>
  <c r="O210" i="17" s="1"/>
  <c r="O211" i="17" s="1"/>
  <c r="O212" i="17" s="1"/>
  <c r="O213" i="17" s="1"/>
  <c r="O214" i="17" s="1"/>
  <c r="O215" i="17" s="1"/>
  <c r="O216" i="17" s="1"/>
  <c r="O217" i="17" s="1"/>
  <c r="O218" i="17" s="1"/>
  <c r="O219" i="17" s="1"/>
  <c r="O220" i="17" s="1"/>
  <c r="O221" i="17" s="1"/>
  <c r="E135" i="17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N123" i="17"/>
  <c r="N124" i="17" s="1"/>
  <c r="N125" i="17" s="1"/>
  <c r="N126" i="17" s="1"/>
  <c r="N127" i="17" s="1"/>
  <c r="N128" i="17" s="1"/>
  <c r="N129" i="17" s="1"/>
  <c r="N130" i="17" s="1"/>
  <c r="N131" i="17" s="1"/>
  <c r="N132" i="17" s="1"/>
  <c r="N133" i="17" s="1"/>
  <c r="N134" i="17" s="1"/>
  <c r="N135" i="17" s="1"/>
  <c r="N136" i="17" s="1"/>
  <c r="N137" i="17" s="1"/>
  <c r="N138" i="17" s="1"/>
  <c r="N139" i="17" s="1"/>
  <c r="N140" i="17" s="1"/>
  <c r="N141" i="17" s="1"/>
  <c r="N142" i="17" s="1"/>
  <c r="N143" i="17" s="1"/>
  <c r="N144" i="17" s="1"/>
  <c r="N145" i="17" s="1"/>
  <c r="N146" i="17" s="1"/>
  <c r="N147" i="17" s="1"/>
  <c r="N148" i="17" s="1"/>
  <c r="N149" i="17" s="1"/>
  <c r="N150" i="17" s="1"/>
  <c r="N151" i="17" s="1"/>
  <c r="N152" i="17" s="1"/>
  <c r="N153" i="17" s="1"/>
  <c r="N154" i="17" s="1"/>
  <c r="N155" i="17" s="1"/>
  <c r="N156" i="17" s="1"/>
  <c r="N157" i="17" s="1"/>
  <c r="N158" i="17" s="1"/>
  <c r="N159" i="17" s="1"/>
  <c r="N160" i="17" s="1"/>
  <c r="N161" i="17" s="1"/>
  <c r="N162" i="17" s="1"/>
  <c r="N163" i="17" s="1"/>
  <c r="N164" i="17" s="1"/>
  <c r="N165" i="17" s="1"/>
  <c r="N166" i="17" s="1"/>
  <c r="N167" i="17" s="1"/>
  <c r="N168" i="17" s="1"/>
  <c r="N169" i="17" s="1"/>
  <c r="N170" i="17" s="1"/>
  <c r="N171" i="17" s="1"/>
  <c r="N172" i="17" s="1"/>
  <c r="N173" i="17" s="1"/>
  <c r="N174" i="17" s="1"/>
  <c r="N175" i="17" s="1"/>
  <c r="N176" i="17" s="1"/>
  <c r="N177" i="17" s="1"/>
  <c r="N178" i="17" s="1"/>
  <c r="N179" i="17" s="1"/>
  <c r="N180" i="17" s="1"/>
  <c r="N181" i="17" s="1"/>
  <c r="N182" i="17" s="1"/>
  <c r="N183" i="17" s="1"/>
  <c r="N184" i="17" s="1"/>
  <c r="N185" i="17" s="1"/>
  <c r="N186" i="17" s="1"/>
  <c r="N187" i="17" s="1"/>
  <c r="N188" i="17" s="1"/>
  <c r="N189" i="17" s="1"/>
  <c r="N190" i="17" s="1"/>
  <c r="N191" i="17" s="1"/>
  <c r="N192" i="17" s="1"/>
  <c r="N193" i="17" s="1"/>
  <c r="N194" i="17" s="1"/>
  <c r="N195" i="17" s="1"/>
  <c r="N196" i="17" s="1"/>
  <c r="N197" i="17" s="1"/>
  <c r="N198" i="17" s="1"/>
  <c r="N199" i="17" s="1"/>
  <c r="N200" i="17" s="1"/>
  <c r="N201" i="17" s="1"/>
  <c r="N202" i="17" s="1"/>
  <c r="N203" i="17" s="1"/>
  <c r="N204" i="17" s="1"/>
  <c r="N205" i="17" s="1"/>
  <c r="N206" i="17" s="1"/>
  <c r="N207" i="17" s="1"/>
  <c r="N208" i="17" s="1"/>
  <c r="N209" i="17" s="1"/>
  <c r="N210" i="17" s="1"/>
  <c r="N211" i="17" s="1"/>
  <c r="N212" i="17" s="1"/>
  <c r="N213" i="17" s="1"/>
  <c r="N214" i="17" s="1"/>
  <c r="N215" i="17" s="1"/>
  <c r="N216" i="17" s="1"/>
  <c r="N217" i="17" s="1"/>
  <c r="N218" i="17" s="1"/>
  <c r="N219" i="17" s="1"/>
  <c r="N220" i="17" s="1"/>
  <c r="N221" i="17" s="1"/>
  <c r="F123" i="17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R121" i="17"/>
  <c r="R122" i="17" s="1"/>
  <c r="R123" i="17" s="1"/>
  <c r="R124" i="17" s="1"/>
  <c r="R125" i="17" s="1"/>
  <c r="R126" i="17" s="1"/>
  <c r="R127" i="17" s="1"/>
  <c r="R128" i="17" s="1"/>
  <c r="R129" i="17" s="1"/>
  <c r="R130" i="17" s="1"/>
  <c r="R131" i="17" s="1"/>
  <c r="R132" i="17" s="1"/>
  <c r="R133" i="17" s="1"/>
  <c r="R134" i="17" s="1"/>
  <c r="R135" i="17" s="1"/>
  <c r="R136" i="17" s="1"/>
  <c r="R137" i="17" s="1"/>
  <c r="R138" i="17" s="1"/>
  <c r="R139" i="17" s="1"/>
  <c r="R140" i="17" s="1"/>
  <c r="R141" i="17" s="1"/>
  <c r="R142" i="17" s="1"/>
  <c r="R143" i="17" s="1"/>
  <c r="R144" i="17" s="1"/>
  <c r="R145" i="17" s="1"/>
  <c r="R146" i="17" s="1"/>
  <c r="R147" i="17" s="1"/>
  <c r="R148" i="17" s="1"/>
  <c r="R149" i="17" s="1"/>
  <c r="R150" i="17" s="1"/>
  <c r="R151" i="17" s="1"/>
  <c r="R152" i="17" s="1"/>
  <c r="R153" i="17" s="1"/>
  <c r="R154" i="17" s="1"/>
  <c r="R155" i="17" s="1"/>
  <c r="R156" i="17" s="1"/>
  <c r="R157" i="17" s="1"/>
  <c r="R158" i="17" s="1"/>
  <c r="R159" i="17" s="1"/>
  <c r="R160" i="17" s="1"/>
  <c r="R161" i="17" s="1"/>
  <c r="R162" i="17" s="1"/>
  <c r="R163" i="17" s="1"/>
  <c r="R164" i="17" s="1"/>
  <c r="R165" i="17" s="1"/>
  <c r="R166" i="17" s="1"/>
  <c r="R167" i="17" s="1"/>
  <c r="R168" i="17" s="1"/>
  <c r="R169" i="17" s="1"/>
  <c r="R170" i="17" s="1"/>
  <c r="R171" i="17" s="1"/>
  <c r="R172" i="17" s="1"/>
  <c r="R173" i="17" s="1"/>
  <c r="R174" i="17" s="1"/>
  <c r="R175" i="17" s="1"/>
  <c r="R176" i="17" s="1"/>
  <c r="R177" i="17" s="1"/>
  <c r="R178" i="17" s="1"/>
  <c r="R179" i="17" s="1"/>
  <c r="R180" i="17" s="1"/>
  <c r="R181" i="17" s="1"/>
  <c r="R182" i="17" s="1"/>
  <c r="R183" i="17" s="1"/>
  <c r="R184" i="17" s="1"/>
  <c r="R185" i="17" s="1"/>
  <c r="R186" i="17" s="1"/>
  <c r="R187" i="17" s="1"/>
  <c r="R188" i="17" s="1"/>
  <c r="R189" i="17" s="1"/>
  <c r="R190" i="17" s="1"/>
  <c r="R191" i="17" s="1"/>
  <c r="R192" i="17" s="1"/>
  <c r="R193" i="17" s="1"/>
  <c r="R194" i="17" s="1"/>
  <c r="R195" i="17" s="1"/>
  <c r="R196" i="17" s="1"/>
  <c r="R197" i="17" s="1"/>
  <c r="R198" i="17" s="1"/>
  <c r="R199" i="17" s="1"/>
  <c r="R200" i="17" s="1"/>
  <c r="R201" i="17" s="1"/>
  <c r="R202" i="17" s="1"/>
  <c r="R203" i="17" s="1"/>
  <c r="R204" i="17" s="1"/>
  <c r="R205" i="17" s="1"/>
  <c r="R206" i="17" s="1"/>
  <c r="R207" i="17" s="1"/>
  <c r="R208" i="17" s="1"/>
  <c r="R209" i="17" s="1"/>
  <c r="R210" i="17" s="1"/>
  <c r="R211" i="17" s="1"/>
  <c r="R212" i="17" s="1"/>
  <c r="R213" i="17" s="1"/>
  <c r="R214" i="17" s="1"/>
  <c r="R215" i="17" s="1"/>
  <c r="R216" i="17" s="1"/>
  <c r="R217" i="17" s="1"/>
  <c r="R218" i="17" s="1"/>
  <c r="R219" i="17" s="1"/>
  <c r="R220" i="17" s="1"/>
  <c r="R221" i="17" s="1"/>
  <c r="N121" i="17"/>
  <c r="N122" i="17" s="1"/>
  <c r="J121" i="17"/>
  <c r="J122" i="17" s="1"/>
  <c r="J123" i="17" s="1"/>
  <c r="J124" i="17" s="1"/>
  <c r="J125" i="17" s="1"/>
  <c r="J126" i="17" s="1"/>
  <c r="J127" i="17" s="1"/>
  <c r="J128" i="17" s="1"/>
  <c r="J129" i="17" s="1"/>
  <c r="J130" i="17" s="1"/>
  <c r="J131" i="17" s="1"/>
  <c r="J132" i="17" s="1"/>
  <c r="J133" i="17" s="1"/>
  <c r="J134" i="17" s="1"/>
  <c r="J135" i="17" s="1"/>
  <c r="J136" i="17" s="1"/>
  <c r="J137" i="17" s="1"/>
  <c r="J138" i="17" s="1"/>
  <c r="J139" i="17" s="1"/>
  <c r="J140" i="17" s="1"/>
  <c r="J141" i="17" s="1"/>
  <c r="J142" i="17" s="1"/>
  <c r="J143" i="17" s="1"/>
  <c r="J144" i="17" s="1"/>
  <c r="J145" i="17" s="1"/>
  <c r="J146" i="17" s="1"/>
  <c r="J147" i="17" s="1"/>
  <c r="J148" i="17" s="1"/>
  <c r="J149" i="17" s="1"/>
  <c r="J150" i="17" s="1"/>
  <c r="J151" i="17" s="1"/>
  <c r="J152" i="17" s="1"/>
  <c r="J153" i="17" s="1"/>
  <c r="J154" i="17" s="1"/>
  <c r="J155" i="17" s="1"/>
  <c r="J156" i="17" s="1"/>
  <c r="J157" i="17" s="1"/>
  <c r="J158" i="17" s="1"/>
  <c r="J159" i="17" s="1"/>
  <c r="J160" i="17" s="1"/>
  <c r="J161" i="17" s="1"/>
  <c r="J162" i="17" s="1"/>
  <c r="J163" i="17" s="1"/>
  <c r="J164" i="17" s="1"/>
  <c r="J165" i="17" s="1"/>
  <c r="J166" i="17" s="1"/>
  <c r="J167" i="17" s="1"/>
  <c r="J168" i="17" s="1"/>
  <c r="J169" i="17" s="1"/>
  <c r="J170" i="17" s="1"/>
  <c r="J171" i="17" s="1"/>
  <c r="J172" i="17" s="1"/>
  <c r="J173" i="17" s="1"/>
  <c r="J174" i="17" s="1"/>
  <c r="J175" i="17" s="1"/>
  <c r="J176" i="17" s="1"/>
  <c r="J177" i="17" s="1"/>
  <c r="J178" i="17" s="1"/>
  <c r="J179" i="17" s="1"/>
  <c r="J180" i="17" s="1"/>
  <c r="J181" i="17" s="1"/>
  <c r="J182" i="17" s="1"/>
  <c r="J183" i="17" s="1"/>
  <c r="J184" i="17" s="1"/>
  <c r="J185" i="17" s="1"/>
  <c r="J186" i="17" s="1"/>
  <c r="J187" i="17" s="1"/>
  <c r="J188" i="17" s="1"/>
  <c r="J189" i="17" s="1"/>
  <c r="J190" i="17" s="1"/>
  <c r="J191" i="17" s="1"/>
  <c r="J192" i="17" s="1"/>
  <c r="J193" i="17" s="1"/>
  <c r="J194" i="17" s="1"/>
  <c r="J195" i="17" s="1"/>
  <c r="J196" i="17" s="1"/>
  <c r="J197" i="17" s="1"/>
  <c r="J198" i="17" s="1"/>
  <c r="J199" i="17" s="1"/>
  <c r="J200" i="17" s="1"/>
  <c r="J201" i="17" s="1"/>
  <c r="J202" i="17" s="1"/>
  <c r="J203" i="17" s="1"/>
  <c r="J204" i="17" s="1"/>
  <c r="J205" i="17" s="1"/>
  <c r="J206" i="17" s="1"/>
  <c r="J207" i="17" s="1"/>
  <c r="J208" i="17" s="1"/>
  <c r="J209" i="17" s="1"/>
  <c r="J210" i="17" s="1"/>
  <c r="J211" i="17" s="1"/>
  <c r="J212" i="17" s="1"/>
  <c r="J213" i="17" s="1"/>
  <c r="J214" i="17" s="1"/>
  <c r="J215" i="17" s="1"/>
  <c r="J216" i="17" s="1"/>
  <c r="J217" i="17" s="1"/>
  <c r="J218" i="17" s="1"/>
  <c r="J219" i="17" s="1"/>
  <c r="J220" i="17" s="1"/>
  <c r="J221" i="17" s="1"/>
  <c r="F121" i="17"/>
  <c r="F122" i="17" s="1"/>
  <c r="B121" i="17"/>
  <c r="B122" i="17" s="1"/>
  <c r="B123" i="17" s="1"/>
  <c r="B124" i="17" s="1"/>
  <c r="B125" i="17" s="1"/>
  <c r="B126" i="17" s="1"/>
  <c r="B127" i="17" s="1"/>
  <c r="B128" i="17" s="1"/>
  <c r="B129" i="17" s="1"/>
  <c r="B130" i="17" s="1"/>
  <c r="B131" i="17" s="1"/>
  <c r="B132" i="17" s="1"/>
  <c r="B133" i="17" s="1"/>
  <c r="B134" i="17" s="1"/>
  <c r="B135" i="17" s="1"/>
  <c r="B136" i="17" s="1"/>
  <c r="B137" i="17" s="1"/>
  <c r="B138" i="17" s="1"/>
  <c r="B139" i="17" s="1"/>
  <c r="B140" i="17" s="1"/>
  <c r="B141" i="17" s="1"/>
  <c r="B142" i="17" s="1"/>
  <c r="B143" i="17" s="1"/>
  <c r="B144" i="17" s="1"/>
  <c r="B145" i="17" s="1"/>
  <c r="B146" i="17" s="1"/>
  <c r="B147" i="17" s="1"/>
  <c r="B148" i="17" s="1"/>
  <c r="B149" i="17" s="1"/>
  <c r="B150" i="17" s="1"/>
  <c r="B151" i="17" s="1"/>
  <c r="B152" i="17" s="1"/>
  <c r="B153" i="17" s="1"/>
  <c r="B154" i="17" s="1"/>
  <c r="B155" i="17" s="1"/>
  <c r="B156" i="17" s="1"/>
  <c r="B157" i="17" s="1"/>
  <c r="B158" i="17" s="1"/>
  <c r="B159" i="17" s="1"/>
  <c r="B160" i="17" s="1"/>
  <c r="B161" i="17" s="1"/>
  <c r="B162" i="17" s="1"/>
  <c r="B163" i="17" s="1"/>
  <c r="B164" i="17" s="1"/>
  <c r="B165" i="17" s="1"/>
  <c r="B166" i="17" s="1"/>
  <c r="B167" i="17" s="1"/>
  <c r="B168" i="17" s="1"/>
  <c r="B169" i="17" s="1"/>
  <c r="B170" i="17" s="1"/>
  <c r="B171" i="17" s="1"/>
  <c r="B172" i="17" s="1"/>
  <c r="B173" i="17" s="1"/>
  <c r="B174" i="17" s="1"/>
  <c r="B175" i="17" s="1"/>
  <c r="B176" i="17" s="1"/>
  <c r="B177" i="17" s="1"/>
  <c r="B178" i="17" s="1"/>
  <c r="B179" i="17" s="1"/>
  <c r="B180" i="17" s="1"/>
  <c r="B181" i="17" s="1"/>
  <c r="B182" i="17" s="1"/>
  <c r="B183" i="17" s="1"/>
  <c r="B184" i="17" s="1"/>
  <c r="B185" i="17" s="1"/>
  <c r="B186" i="17" s="1"/>
  <c r="B187" i="17" s="1"/>
  <c r="B188" i="17" s="1"/>
  <c r="B189" i="17" s="1"/>
  <c r="B190" i="17" s="1"/>
  <c r="B191" i="17" s="1"/>
  <c r="B192" i="17" s="1"/>
  <c r="B193" i="17" s="1"/>
  <c r="B194" i="17" s="1"/>
  <c r="B195" i="17" s="1"/>
  <c r="B196" i="17" s="1"/>
  <c r="B197" i="17" s="1"/>
  <c r="B198" i="17" s="1"/>
  <c r="B199" i="17" s="1"/>
  <c r="B200" i="17" s="1"/>
  <c r="B201" i="17" s="1"/>
  <c r="B202" i="17" s="1"/>
  <c r="B203" i="17" s="1"/>
  <c r="B204" i="17" s="1"/>
  <c r="B205" i="17" s="1"/>
  <c r="B206" i="17" s="1"/>
  <c r="B207" i="17" s="1"/>
  <c r="B208" i="17" s="1"/>
  <c r="B209" i="17" s="1"/>
  <c r="B210" i="17" s="1"/>
  <c r="B211" i="17" s="1"/>
  <c r="B212" i="17" s="1"/>
  <c r="B213" i="17" s="1"/>
  <c r="B214" i="17" s="1"/>
  <c r="B215" i="17" s="1"/>
  <c r="B216" i="17" s="1"/>
  <c r="B217" i="17" s="1"/>
  <c r="B218" i="17" s="1"/>
  <c r="B219" i="17" s="1"/>
  <c r="B220" i="17" s="1"/>
  <c r="B221" i="17" s="1"/>
  <c r="S120" i="17"/>
  <c r="S121" i="17" s="1"/>
  <c r="S122" i="17" s="1"/>
  <c r="S123" i="17" s="1"/>
  <c r="S124" i="17" s="1"/>
  <c r="S125" i="17" s="1"/>
  <c r="S126" i="17" s="1"/>
  <c r="S127" i="17" s="1"/>
  <c r="S128" i="17" s="1"/>
  <c r="S129" i="17" s="1"/>
  <c r="S130" i="17" s="1"/>
  <c r="S131" i="17" s="1"/>
  <c r="S132" i="17" s="1"/>
  <c r="S133" i="17" s="1"/>
  <c r="S134" i="17" s="1"/>
  <c r="S135" i="17" s="1"/>
  <c r="S136" i="17" s="1"/>
  <c r="S137" i="17" s="1"/>
  <c r="S138" i="17" s="1"/>
  <c r="S139" i="17" s="1"/>
  <c r="S140" i="17" s="1"/>
  <c r="S141" i="17" s="1"/>
  <c r="S142" i="17" s="1"/>
  <c r="S143" i="17" s="1"/>
  <c r="S144" i="17" s="1"/>
  <c r="S145" i="17" s="1"/>
  <c r="S146" i="17" s="1"/>
  <c r="S147" i="17" s="1"/>
  <c r="S148" i="17" s="1"/>
  <c r="S149" i="17" s="1"/>
  <c r="S150" i="17" s="1"/>
  <c r="S151" i="17" s="1"/>
  <c r="S152" i="17" s="1"/>
  <c r="S153" i="17" s="1"/>
  <c r="S154" i="17" s="1"/>
  <c r="S155" i="17" s="1"/>
  <c r="S156" i="17" s="1"/>
  <c r="S157" i="17" s="1"/>
  <c r="S158" i="17" s="1"/>
  <c r="S159" i="17" s="1"/>
  <c r="S160" i="17" s="1"/>
  <c r="S161" i="17" s="1"/>
  <c r="S162" i="17" s="1"/>
  <c r="S163" i="17" s="1"/>
  <c r="S164" i="17" s="1"/>
  <c r="S165" i="17" s="1"/>
  <c r="S166" i="17" s="1"/>
  <c r="S167" i="17" s="1"/>
  <c r="S168" i="17" s="1"/>
  <c r="S169" i="17" s="1"/>
  <c r="S170" i="17" s="1"/>
  <c r="S171" i="17" s="1"/>
  <c r="S172" i="17" s="1"/>
  <c r="S173" i="17" s="1"/>
  <c r="S174" i="17" s="1"/>
  <c r="S175" i="17" s="1"/>
  <c r="S176" i="17" s="1"/>
  <c r="S177" i="17" s="1"/>
  <c r="S178" i="17" s="1"/>
  <c r="S179" i="17" s="1"/>
  <c r="S180" i="17" s="1"/>
  <c r="S181" i="17" s="1"/>
  <c r="S182" i="17" s="1"/>
  <c r="S183" i="17" s="1"/>
  <c r="S184" i="17" s="1"/>
  <c r="S185" i="17" s="1"/>
  <c r="S186" i="17" s="1"/>
  <c r="S187" i="17" s="1"/>
  <c r="S188" i="17" s="1"/>
  <c r="S189" i="17" s="1"/>
  <c r="S190" i="17" s="1"/>
  <c r="S191" i="17" s="1"/>
  <c r="S192" i="17" s="1"/>
  <c r="S193" i="17" s="1"/>
  <c r="S194" i="17" s="1"/>
  <c r="S195" i="17" s="1"/>
  <c r="S196" i="17" s="1"/>
  <c r="S197" i="17" s="1"/>
  <c r="S198" i="17" s="1"/>
  <c r="S199" i="17" s="1"/>
  <c r="S200" i="17" s="1"/>
  <c r="S201" i="17" s="1"/>
  <c r="S202" i="17" s="1"/>
  <c r="S203" i="17" s="1"/>
  <c r="S204" i="17" s="1"/>
  <c r="S205" i="17" s="1"/>
  <c r="S206" i="17" s="1"/>
  <c r="S207" i="17" s="1"/>
  <c r="S208" i="17" s="1"/>
  <c r="S209" i="17" s="1"/>
  <c r="S210" i="17" s="1"/>
  <c r="S211" i="17" s="1"/>
  <c r="S212" i="17" s="1"/>
  <c r="S213" i="17" s="1"/>
  <c r="S214" i="17" s="1"/>
  <c r="S215" i="17" s="1"/>
  <c r="S216" i="17" s="1"/>
  <c r="S217" i="17" s="1"/>
  <c r="S218" i="17" s="1"/>
  <c r="S219" i="17" s="1"/>
  <c r="S220" i="17" s="1"/>
  <c r="S221" i="17" s="1"/>
  <c r="R120" i="17"/>
  <c r="Q120" i="17"/>
  <c r="Q121" i="17" s="1"/>
  <c r="Q122" i="17" s="1"/>
  <c r="Q123" i="17" s="1"/>
  <c r="Q124" i="17" s="1"/>
  <c r="Q125" i="17" s="1"/>
  <c r="Q126" i="17" s="1"/>
  <c r="Q127" i="17" s="1"/>
  <c r="Q128" i="17" s="1"/>
  <c r="Q129" i="17" s="1"/>
  <c r="Q130" i="17" s="1"/>
  <c r="Q131" i="17" s="1"/>
  <c r="Q132" i="17" s="1"/>
  <c r="Q133" i="17" s="1"/>
  <c r="Q134" i="17" s="1"/>
  <c r="Q135" i="17" s="1"/>
  <c r="Q136" i="17" s="1"/>
  <c r="Q137" i="17" s="1"/>
  <c r="Q138" i="17" s="1"/>
  <c r="Q139" i="17" s="1"/>
  <c r="Q140" i="17" s="1"/>
  <c r="Q141" i="17" s="1"/>
  <c r="Q142" i="17" s="1"/>
  <c r="Q143" i="17" s="1"/>
  <c r="Q144" i="17" s="1"/>
  <c r="Q145" i="17" s="1"/>
  <c r="Q146" i="17" s="1"/>
  <c r="Q147" i="17" s="1"/>
  <c r="Q148" i="17" s="1"/>
  <c r="Q149" i="17" s="1"/>
  <c r="Q150" i="17" s="1"/>
  <c r="Q151" i="17" s="1"/>
  <c r="Q152" i="17" s="1"/>
  <c r="Q153" i="17" s="1"/>
  <c r="Q154" i="17" s="1"/>
  <c r="Q155" i="17" s="1"/>
  <c r="Q156" i="17" s="1"/>
  <c r="Q157" i="17" s="1"/>
  <c r="Q158" i="17" s="1"/>
  <c r="Q159" i="17" s="1"/>
  <c r="Q160" i="17" s="1"/>
  <c r="Q161" i="17" s="1"/>
  <c r="Q162" i="17" s="1"/>
  <c r="Q163" i="17" s="1"/>
  <c r="Q164" i="17" s="1"/>
  <c r="Q165" i="17" s="1"/>
  <c r="Q166" i="17" s="1"/>
  <c r="Q167" i="17" s="1"/>
  <c r="Q168" i="17" s="1"/>
  <c r="Q169" i="17" s="1"/>
  <c r="Q170" i="17" s="1"/>
  <c r="Q171" i="17" s="1"/>
  <c r="Q172" i="17" s="1"/>
  <c r="Q173" i="17" s="1"/>
  <c r="Q174" i="17" s="1"/>
  <c r="Q175" i="17" s="1"/>
  <c r="Q176" i="17" s="1"/>
  <c r="Q177" i="17" s="1"/>
  <c r="Q178" i="17" s="1"/>
  <c r="Q179" i="17" s="1"/>
  <c r="Q180" i="17" s="1"/>
  <c r="Q181" i="17" s="1"/>
  <c r="Q182" i="17" s="1"/>
  <c r="Q183" i="17" s="1"/>
  <c r="Q184" i="17" s="1"/>
  <c r="Q185" i="17" s="1"/>
  <c r="Q186" i="17" s="1"/>
  <c r="Q187" i="17" s="1"/>
  <c r="Q188" i="17" s="1"/>
  <c r="Q189" i="17" s="1"/>
  <c r="Q190" i="17" s="1"/>
  <c r="Q191" i="17" s="1"/>
  <c r="Q192" i="17" s="1"/>
  <c r="Q193" i="17" s="1"/>
  <c r="Q194" i="17" s="1"/>
  <c r="Q195" i="17" s="1"/>
  <c r="Q196" i="17" s="1"/>
  <c r="Q197" i="17" s="1"/>
  <c r="Q198" i="17" s="1"/>
  <c r="Q199" i="17" s="1"/>
  <c r="Q200" i="17" s="1"/>
  <c r="Q201" i="17" s="1"/>
  <c r="Q202" i="17" s="1"/>
  <c r="Q203" i="17" s="1"/>
  <c r="Q204" i="17" s="1"/>
  <c r="Q205" i="17" s="1"/>
  <c r="Q206" i="17" s="1"/>
  <c r="Q207" i="17" s="1"/>
  <c r="Q208" i="17" s="1"/>
  <c r="Q209" i="17" s="1"/>
  <c r="Q210" i="17" s="1"/>
  <c r="Q211" i="17" s="1"/>
  <c r="Q212" i="17" s="1"/>
  <c r="Q213" i="17" s="1"/>
  <c r="Q214" i="17" s="1"/>
  <c r="Q215" i="17" s="1"/>
  <c r="Q216" i="17" s="1"/>
  <c r="Q217" i="17" s="1"/>
  <c r="Q218" i="17" s="1"/>
  <c r="Q219" i="17" s="1"/>
  <c r="Q220" i="17" s="1"/>
  <c r="Q221" i="17" s="1"/>
  <c r="P120" i="17"/>
  <c r="P121" i="17" s="1"/>
  <c r="P122" i="17" s="1"/>
  <c r="P123" i="17" s="1"/>
  <c r="P124" i="17" s="1"/>
  <c r="P125" i="17" s="1"/>
  <c r="P126" i="17" s="1"/>
  <c r="P127" i="17" s="1"/>
  <c r="P128" i="17" s="1"/>
  <c r="P129" i="17" s="1"/>
  <c r="P130" i="17" s="1"/>
  <c r="P131" i="17" s="1"/>
  <c r="P132" i="17" s="1"/>
  <c r="P133" i="17" s="1"/>
  <c r="P134" i="17" s="1"/>
  <c r="P135" i="17" s="1"/>
  <c r="P136" i="17" s="1"/>
  <c r="P137" i="17" s="1"/>
  <c r="P138" i="17" s="1"/>
  <c r="P139" i="17" s="1"/>
  <c r="P140" i="17" s="1"/>
  <c r="P141" i="17" s="1"/>
  <c r="P142" i="17" s="1"/>
  <c r="P143" i="17" s="1"/>
  <c r="P144" i="17" s="1"/>
  <c r="P145" i="17" s="1"/>
  <c r="P146" i="17" s="1"/>
  <c r="P147" i="17" s="1"/>
  <c r="P148" i="17" s="1"/>
  <c r="P149" i="17" s="1"/>
  <c r="P150" i="17" s="1"/>
  <c r="P151" i="17" s="1"/>
  <c r="P152" i="17" s="1"/>
  <c r="P153" i="17" s="1"/>
  <c r="P154" i="17" s="1"/>
  <c r="P155" i="17" s="1"/>
  <c r="P156" i="17" s="1"/>
  <c r="P157" i="17" s="1"/>
  <c r="P158" i="17" s="1"/>
  <c r="P159" i="17" s="1"/>
  <c r="P160" i="17" s="1"/>
  <c r="P161" i="17" s="1"/>
  <c r="P162" i="17" s="1"/>
  <c r="P163" i="17" s="1"/>
  <c r="P164" i="17" s="1"/>
  <c r="P165" i="17" s="1"/>
  <c r="P166" i="17" s="1"/>
  <c r="P167" i="17" s="1"/>
  <c r="P168" i="17" s="1"/>
  <c r="P169" i="17" s="1"/>
  <c r="P170" i="17" s="1"/>
  <c r="P171" i="17" s="1"/>
  <c r="P172" i="17" s="1"/>
  <c r="P173" i="17" s="1"/>
  <c r="P174" i="17" s="1"/>
  <c r="P175" i="17" s="1"/>
  <c r="P176" i="17" s="1"/>
  <c r="P177" i="17" s="1"/>
  <c r="P178" i="17" s="1"/>
  <c r="P179" i="17" s="1"/>
  <c r="P180" i="17" s="1"/>
  <c r="P181" i="17" s="1"/>
  <c r="P182" i="17" s="1"/>
  <c r="P183" i="17" s="1"/>
  <c r="P184" i="17" s="1"/>
  <c r="P185" i="17" s="1"/>
  <c r="P186" i="17" s="1"/>
  <c r="P187" i="17" s="1"/>
  <c r="P188" i="17" s="1"/>
  <c r="P189" i="17" s="1"/>
  <c r="P190" i="17" s="1"/>
  <c r="P191" i="17" s="1"/>
  <c r="P192" i="17" s="1"/>
  <c r="P193" i="17" s="1"/>
  <c r="P194" i="17" s="1"/>
  <c r="P195" i="17" s="1"/>
  <c r="P196" i="17" s="1"/>
  <c r="P197" i="17" s="1"/>
  <c r="P198" i="17" s="1"/>
  <c r="P199" i="17" s="1"/>
  <c r="P200" i="17" s="1"/>
  <c r="P201" i="17" s="1"/>
  <c r="P202" i="17" s="1"/>
  <c r="P203" i="17" s="1"/>
  <c r="P204" i="17" s="1"/>
  <c r="P205" i="17" s="1"/>
  <c r="P206" i="17" s="1"/>
  <c r="P207" i="17" s="1"/>
  <c r="P208" i="17" s="1"/>
  <c r="P209" i="17" s="1"/>
  <c r="P210" i="17" s="1"/>
  <c r="P211" i="17" s="1"/>
  <c r="P212" i="17" s="1"/>
  <c r="P213" i="17" s="1"/>
  <c r="P214" i="17" s="1"/>
  <c r="P215" i="17" s="1"/>
  <c r="P216" i="17" s="1"/>
  <c r="P217" i="17" s="1"/>
  <c r="P218" i="17" s="1"/>
  <c r="P219" i="17" s="1"/>
  <c r="P220" i="17" s="1"/>
  <c r="P221" i="17" s="1"/>
  <c r="O120" i="17"/>
  <c r="O121" i="17" s="1"/>
  <c r="O122" i="17" s="1"/>
  <c r="O123" i="17" s="1"/>
  <c r="O124" i="17" s="1"/>
  <c r="O125" i="17" s="1"/>
  <c r="O126" i="17" s="1"/>
  <c r="O127" i="17" s="1"/>
  <c r="O128" i="17" s="1"/>
  <c r="O129" i="17" s="1"/>
  <c r="O130" i="17" s="1"/>
  <c r="O131" i="17" s="1"/>
  <c r="O132" i="17" s="1"/>
  <c r="O133" i="17" s="1"/>
  <c r="O134" i="17" s="1"/>
  <c r="O135" i="17" s="1"/>
  <c r="O136" i="17" s="1"/>
  <c r="O137" i="17" s="1"/>
  <c r="N120" i="17"/>
  <c r="M120" i="17"/>
  <c r="M121" i="17" s="1"/>
  <c r="M122" i="17" s="1"/>
  <c r="M123" i="17" s="1"/>
  <c r="M124" i="17" s="1"/>
  <c r="M125" i="17" s="1"/>
  <c r="M126" i="17" s="1"/>
  <c r="M127" i="17" s="1"/>
  <c r="M128" i="17" s="1"/>
  <c r="M129" i="17" s="1"/>
  <c r="M130" i="17" s="1"/>
  <c r="M131" i="17" s="1"/>
  <c r="M132" i="17" s="1"/>
  <c r="M133" i="17" s="1"/>
  <c r="M134" i="17" s="1"/>
  <c r="M135" i="17" s="1"/>
  <c r="M136" i="17" s="1"/>
  <c r="M137" i="17" s="1"/>
  <c r="M138" i="17" s="1"/>
  <c r="M139" i="17" s="1"/>
  <c r="M140" i="17" s="1"/>
  <c r="M141" i="17" s="1"/>
  <c r="M142" i="17" s="1"/>
  <c r="M143" i="17" s="1"/>
  <c r="M144" i="17" s="1"/>
  <c r="M145" i="17" s="1"/>
  <c r="M146" i="17" s="1"/>
  <c r="M147" i="17" s="1"/>
  <c r="M148" i="17" s="1"/>
  <c r="M149" i="17" s="1"/>
  <c r="M150" i="17" s="1"/>
  <c r="M151" i="17" s="1"/>
  <c r="M152" i="17" s="1"/>
  <c r="M153" i="17" s="1"/>
  <c r="M154" i="17" s="1"/>
  <c r="M155" i="17" s="1"/>
  <c r="M156" i="17" s="1"/>
  <c r="M157" i="17" s="1"/>
  <c r="M158" i="17" s="1"/>
  <c r="M159" i="17" s="1"/>
  <c r="M160" i="17" s="1"/>
  <c r="M161" i="17" s="1"/>
  <c r="M162" i="17" s="1"/>
  <c r="M163" i="17" s="1"/>
  <c r="M164" i="17" s="1"/>
  <c r="M165" i="17" s="1"/>
  <c r="M166" i="17" s="1"/>
  <c r="M167" i="17" s="1"/>
  <c r="M168" i="17" s="1"/>
  <c r="M169" i="17" s="1"/>
  <c r="M170" i="17" s="1"/>
  <c r="M171" i="17" s="1"/>
  <c r="M172" i="17" s="1"/>
  <c r="M173" i="17" s="1"/>
  <c r="M174" i="17" s="1"/>
  <c r="M175" i="17" s="1"/>
  <c r="M176" i="17" s="1"/>
  <c r="M177" i="17" s="1"/>
  <c r="M178" i="17" s="1"/>
  <c r="M179" i="17" s="1"/>
  <c r="M180" i="17" s="1"/>
  <c r="M181" i="17" s="1"/>
  <c r="M182" i="17" s="1"/>
  <c r="M183" i="17" s="1"/>
  <c r="M184" i="17" s="1"/>
  <c r="M185" i="17" s="1"/>
  <c r="M186" i="17" s="1"/>
  <c r="M187" i="17" s="1"/>
  <c r="M188" i="17" s="1"/>
  <c r="M189" i="17" s="1"/>
  <c r="M190" i="17" s="1"/>
  <c r="M191" i="17" s="1"/>
  <c r="M192" i="17" s="1"/>
  <c r="M193" i="17" s="1"/>
  <c r="M194" i="17" s="1"/>
  <c r="M195" i="17" s="1"/>
  <c r="M196" i="17" s="1"/>
  <c r="M197" i="17" s="1"/>
  <c r="M198" i="17" s="1"/>
  <c r="M199" i="17" s="1"/>
  <c r="M200" i="17" s="1"/>
  <c r="M201" i="17" s="1"/>
  <c r="M202" i="17" s="1"/>
  <c r="M203" i="17" s="1"/>
  <c r="M204" i="17" s="1"/>
  <c r="M205" i="17" s="1"/>
  <c r="M206" i="17" s="1"/>
  <c r="M207" i="17" s="1"/>
  <c r="M208" i="17" s="1"/>
  <c r="M209" i="17" s="1"/>
  <c r="M210" i="17" s="1"/>
  <c r="M211" i="17" s="1"/>
  <c r="M212" i="17" s="1"/>
  <c r="M213" i="17" s="1"/>
  <c r="M214" i="17" s="1"/>
  <c r="M215" i="17" s="1"/>
  <c r="M216" i="17" s="1"/>
  <c r="M217" i="17" s="1"/>
  <c r="M218" i="17" s="1"/>
  <c r="M219" i="17" s="1"/>
  <c r="M220" i="17" s="1"/>
  <c r="M221" i="17" s="1"/>
  <c r="L120" i="17"/>
  <c r="L121" i="17" s="1"/>
  <c r="L122" i="17" s="1"/>
  <c r="L123" i="17" s="1"/>
  <c r="L124" i="17" s="1"/>
  <c r="L125" i="17" s="1"/>
  <c r="L126" i="17" s="1"/>
  <c r="L127" i="17" s="1"/>
  <c r="L128" i="17" s="1"/>
  <c r="L129" i="17" s="1"/>
  <c r="L130" i="17" s="1"/>
  <c r="L131" i="17" s="1"/>
  <c r="L132" i="17" s="1"/>
  <c r="L133" i="17" s="1"/>
  <c r="L134" i="17" s="1"/>
  <c r="L135" i="17" s="1"/>
  <c r="L136" i="17" s="1"/>
  <c r="L137" i="17" s="1"/>
  <c r="L138" i="17" s="1"/>
  <c r="L139" i="17" s="1"/>
  <c r="L140" i="17" s="1"/>
  <c r="L141" i="17" s="1"/>
  <c r="L142" i="17" s="1"/>
  <c r="L143" i="17" s="1"/>
  <c r="L144" i="17" s="1"/>
  <c r="L145" i="17" s="1"/>
  <c r="L146" i="17" s="1"/>
  <c r="L147" i="17" s="1"/>
  <c r="L148" i="17" s="1"/>
  <c r="L149" i="17" s="1"/>
  <c r="L150" i="17" s="1"/>
  <c r="L151" i="17" s="1"/>
  <c r="L152" i="17" s="1"/>
  <c r="L153" i="17" s="1"/>
  <c r="L154" i="17" s="1"/>
  <c r="L155" i="17" s="1"/>
  <c r="L156" i="17" s="1"/>
  <c r="L157" i="17" s="1"/>
  <c r="L158" i="17" s="1"/>
  <c r="L159" i="17" s="1"/>
  <c r="L160" i="17" s="1"/>
  <c r="L161" i="17" s="1"/>
  <c r="L162" i="17" s="1"/>
  <c r="L163" i="17" s="1"/>
  <c r="L164" i="17" s="1"/>
  <c r="L165" i="17" s="1"/>
  <c r="L166" i="17" s="1"/>
  <c r="L167" i="17" s="1"/>
  <c r="L168" i="17" s="1"/>
  <c r="L169" i="17" s="1"/>
  <c r="L170" i="17" s="1"/>
  <c r="L171" i="17" s="1"/>
  <c r="L172" i="17" s="1"/>
  <c r="L173" i="17" s="1"/>
  <c r="L174" i="17" s="1"/>
  <c r="L175" i="17" s="1"/>
  <c r="L176" i="17" s="1"/>
  <c r="L177" i="17" s="1"/>
  <c r="L178" i="17" s="1"/>
  <c r="L179" i="17" s="1"/>
  <c r="L180" i="17" s="1"/>
  <c r="L181" i="17" s="1"/>
  <c r="L182" i="17" s="1"/>
  <c r="L183" i="17" s="1"/>
  <c r="L184" i="17" s="1"/>
  <c r="L185" i="17" s="1"/>
  <c r="L186" i="17" s="1"/>
  <c r="L187" i="17" s="1"/>
  <c r="L188" i="17" s="1"/>
  <c r="L189" i="17" s="1"/>
  <c r="L190" i="17" s="1"/>
  <c r="L191" i="17" s="1"/>
  <c r="L192" i="17" s="1"/>
  <c r="L193" i="17" s="1"/>
  <c r="L194" i="17" s="1"/>
  <c r="L195" i="17" s="1"/>
  <c r="L196" i="17" s="1"/>
  <c r="L197" i="17" s="1"/>
  <c r="L198" i="17" s="1"/>
  <c r="L199" i="17" s="1"/>
  <c r="L200" i="17" s="1"/>
  <c r="L201" i="17" s="1"/>
  <c r="L202" i="17" s="1"/>
  <c r="L203" i="17" s="1"/>
  <c r="L204" i="17" s="1"/>
  <c r="L205" i="17" s="1"/>
  <c r="L206" i="17" s="1"/>
  <c r="L207" i="17" s="1"/>
  <c r="L208" i="17" s="1"/>
  <c r="L209" i="17" s="1"/>
  <c r="L210" i="17" s="1"/>
  <c r="L211" i="17" s="1"/>
  <c r="L212" i="17" s="1"/>
  <c r="L213" i="17" s="1"/>
  <c r="L214" i="17" s="1"/>
  <c r="L215" i="17" s="1"/>
  <c r="L216" i="17" s="1"/>
  <c r="L217" i="17" s="1"/>
  <c r="L218" i="17" s="1"/>
  <c r="L219" i="17" s="1"/>
  <c r="L220" i="17" s="1"/>
  <c r="L221" i="17" s="1"/>
  <c r="K120" i="17"/>
  <c r="K121" i="17" s="1"/>
  <c r="K122" i="17" s="1"/>
  <c r="K123" i="17" s="1"/>
  <c r="K124" i="17" s="1"/>
  <c r="K125" i="17" s="1"/>
  <c r="K126" i="17" s="1"/>
  <c r="K127" i="17" s="1"/>
  <c r="K128" i="17" s="1"/>
  <c r="K129" i="17" s="1"/>
  <c r="K130" i="17" s="1"/>
  <c r="K131" i="17" s="1"/>
  <c r="K132" i="17" s="1"/>
  <c r="K133" i="17" s="1"/>
  <c r="K134" i="17" s="1"/>
  <c r="K135" i="17" s="1"/>
  <c r="K136" i="17" s="1"/>
  <c r="K137" i="17" s="1"/>
  <c r="K138" i="17" s="1"/>
  <c r="K139" i="17" s="1"/>
  <c r="K140" i="17" s="1"/>
  <c r="K141" i="17" s="1"/>
  <c r="K142" i="17" s="1"/>
  <c r="K143" i="17" s="1"/>
  <c r="K144" i="17" s="1"/>
  <c r="K145" i="17" s="1"/>
  <c r="K146" i="17" s="1"/>
  <c r="K147" i="17" s="1"/>
  <c r="K148" i="17" s="1"/>
  <c r="K149" i="17" s="1"/>
  <c r="K150" i="17" s="1"/>
  <c r="K151" i="17" s="1"/>
  <c r="K152" i="17" s="1"/>
  <c r="K153" i="17" s="1"/>
  <c r="K154" i="17" s="1"/>
  <c r="K155" i="17" s="1"/>
  <c r="K156" i="17" s="1"/>
  <c r="K157" i="17" s="1"/>
  <c r="K158" i="17" s="1"/>
  <c r="K159" i="17" s="1"/>
  <c r="K160" i="17" s="1"/>
  <c r="K161" i="17" s="1"/>
  <c r="K162" i="17" s="1"/>
  <c r="K163" i="17" s="1"/>
  <c r="K164" i="17" s="1"/>
  <c r="K165" i="17" s="1"/>
  <c r="K166" i="17" s="1"/>
  <c r="K167" i="17" s="1"/>
  <c r="K168" i="17" s="1"/>
  <c r="K169" i="17" s="1"/>
  <c r="K170" i="17" s="1"/>
  <c r="K171" i="17" s="1"/>
  <c r="K172" i="17" s="1"/>
  <c r="K173" i="17" s="1"/>
  <c r="K174" i="17" s="1"/>
  <c r="K175" i="17" s="1"/>
  <c r="K176" i="17" s="1"/>
  <c r="K177" i="17" s="1"/>
  <c r="K178" i="17" s="1"/>
  <c r="K179" i="17" s="1"/>
  <c r="K180" i="17" s="1"/>
  <c r="K181" i="17" s="1"/>
  <c r="K182" i="17" s="1"/>
  <c r="K183" i="17" s="1"/>
  <c r="K184" i="17" s="1"/>
  <c r="K185" i="17" s="1"/>
  <c r="K186" i="17" s="1"/>
  <c r="K187" i="17" s="1"/>
  <c r="K188" i="17" s="1"/>
  <c r="K189" i="17" s="1"/>
  <c r="K190" i="17" s="1"/>
  <c r="K191" i="17" s="1"/>
  <c r="K192" i="17" s="1"/>
  <c r="K193" i="17" s="1"/>
  <c r="K194" i="17" s="1"/>
  <c r="K195" i="17" s="1"/>
  <c r="K196" i="17" s="1"/>
  <c r="K197" i="17" s="1"/>
  <c r="K198" i="17" s="1"/>
  <c r="K199" i="17" s="1"/>
  <c r="K200" i="17" s="1"/>
  <c r="K201" i="17" s="1"/>
  <c r="K202" i="17" s="1"/>
  <c r="K203" i="17" s="1"/>
  <c r="K204" i="17" s="1"/>
  <c r="K205" i="17" s="1"/>
  <c r="K206" i="17" s="1"/>
  <c r="K207" i="17" s="1"/>
  <c r="K208" i="17" s="1"/>
  <c r="K209" i="17" s="1"/>
  <c r="K210" i="17" s="1"/>
  <c r="K211" i="17" s="1"/>
  <c r="K212" i="17" s="1"/>
  <c r="K213" i="17" s="1"/>
  <c r="K214" i="17" s="1"/>
  <c r="K215" i="17" s="1"/>
  <c r="K216" i="17" s="1"/>
  <c r="K217" i="17" s="1"/>
  <c r="K218" i="17" s="1"/>
  <c r="K219" i="17" s="1"/>
  <c r="K220" i="17" s="1"/>
  <c r="K221" i="17" s="1"/>
  <c r="J120" i="17"/>
  <c r="I120" i="17"/>
  <c r="I121" i="17" s="1"/>
  <c r="I122" i="17" s="1"/>
  <c r="I123" i="17" s="1"/>
  <c r="I124" i="17" s="1"/>
  <c r="I125" i="17" s="1"/>
  <c r="I126" i="17" s="1"/>
  <c r="I127" i="17" s="1"/>
  <c r="I128" i="17" s="1"/>
  <c r="I129" i="17" s="1"/>
  <c r="I130" i="17" s="1"/>
  <c r="I131" i="17" s="1"/>
  <c r="I132" i="17" s="1"/>
  <c r="I133" i="17" s="1"/>
  <c r="I134" i="17" s="1"/>
  <c r="I135" i="17" s="1"/>
  <c r="I136" i="17" s="1"/>
  <c r="I137" i="17" s="1"/>
  <c r="I138" i="17" s="1"/>
  <c r="I139" i="17" s="1"/>
  <c r="I140" i="17" s="1"/>
  <c r="I141" i="17" s="1"/>
  <c r="I142" i="17" s="1"/>
  <c r="I143" i="17" s="1"/>
  <c r="I144" i="17" s="1"/>
  <c r="I145" i="17" s="1"/>
  <c r="I146" i="17" s="1"/>
  <c r="I147" i="17" s="1"/>
  <c r="I148" i="17" s="1"/>
  <c r="I149" i="17" s="1"/>
  <c r="I150" i="17" s="1"/>
  <c r="I151" i="17" s="1"/>
  <c r="I152" i="17" s="1"/>
  <c r="I153" i="17" s="1"/>
  <c r="I154" i="17" s="1"/>
  <c r="I155" i="17" s="1"/>
  <c r="I156" i="17" s="1"/>
  <c r="I157" i="17" s="1"/>
  <c r="I158" i="17" s="1"/>
  <c r="I159" i="17" s="1"/>
  <c r="I160" i="17" s="1"/>
  <c r="I161" i="17" s="1"/>
  <c r="I162" i="17" s="1"/>
  <c r="I163" i="17" s="1"/>
  <c r="I164" i="17" s="1"/>
  <c r="I165" i="17" s="1"/>
  <c r="I166" i="17" s="1"/>
  <c r="I167" i="17" s="1"/>
  <c r="I168" i="17" s="1"/>
  <c r="I169" i="17" s="1"/>
  <c r="I170" i="17" s="1"/>
  <c r="I171" i="17" s="1"/>
  <c r="I172" i="17" s="1"/>
  <c r="I173" i="17" s="1"/>
  <c r="I174" i="17" s="1"/>
  <c r="I175" i="17" s="1"/>
  <c r="I176" i="17" s="1"/>
  <c r="I177" i="17" s="1"/>
  <c r="I178" i="17" s="1"/>
  <c r="I179" i="17" s="1"/>
  <c r="I180" i="17" s="1"/>
  <c r="I181" i="17" s="1"/>
  <c r="I182" i="17" s="1"/>
  <c r="I183" i="17" s="1"/>
  <c r="I184" i="17" s="1"/>
  <c r="I185" i="17" s="1"/>
  <c r="I186" i="17" s="1"/>
  <c r="I187" i="17" s="1"/>
  <c r="I188" i="17" s="1"/>
  <c r="I189" i="17" s="1"/>
  <c r="I190" i="17" s="1"/>
  <c r="I191" i="17" s="1"/>
  <c r="I192" i="17" s="1"/>
  <c r="I193" i="17" s="1"/>
  <c r="I194" i="17" s="1"/>
  <c r="I195" i="17" s="1"/>
  <c r="I196" i="17" s="1"/>
  <c r="I197" i="17" s="1"/>
  <c r="I198" i="17" s="1"/>
  <c r="I199" i="17" s="1"/>
  <c r="I200" i="17" s="1"/>
  <c r="I201" i="17" s="1"/>
  <c r="I202" i="17" s="1"/>
  <c r="I203" i="17" s="1"/>
  <c r="I204" i="17" s="1"/>
  <c r="I205" i="17" s="1"/>
  <c r="I206" i="17" s="1"/>
  <c r="I207" i="17" s="1"/>
  <c r="I208" i="17" s="1"/>
  <c r="I209" i="17" s="1"/>
  <c r="I210" i="17" s="1"/>
  <c r="I211" i="17" s="1"/>
  <c r="I212" i="17" s="1"/>
  <c r="I213" i="17" s="1"/>
  <c r="I214" i="17" s="1"/>
  <c r="I215" i="17" s="1"/>
  <c r="I216" i="17" s="1"/>
  <c r="I217" i="17" s="1"/>
  <c r="I218" i="17" s="1"/>
  <c r="I219" i="17" s="1"/>
  <c r="I220" i="17" s="1"/>
  <c r="I221" i="17" s="1"/>
  <c r="H120" i="17"/>
  <c r="H121" i="17" s="1"/>
  <c r="H122" i="17" s="1"/>
  <c r="H123" i="17" s="1"/>
  <c r="H124" i="17" s="1"/>
  <c r="H125" i="17" s="1"/>
  <c r="H126" i="17" s="1"/>
  <c r="H127" i="17" s="1"/>
  <c r="H128" i="17" s="1"/>
  <c r="H129" i="17" s="1"/>
  <c r="H130" i="17" s="1"/>
  <c r="H131" i="17" s="1"/>
  <c r="H132" i="17" s="1"/>
  <c r="H133" i="17" s="1"/>
  <c r="H134" i="17" s="1"/>
  <c r="H135" i="17" s="1"/>
  <c r="H136" i="17" s="1"/>
  <c r="H137" i="17" s="1"/>
  <c r="H138" i="17" s="1"/>
  <c r="H139" i="17" s="1"/>
  <c r="H140" i="17" s="1"/>
  <c r="H141" i="17" s="1"/>
  <c r="H142" i="17" s="1"/>
  <c r="H143" i="17" s="1"/>
  <c r="H144" i="17" s="1"/>
  <c r="H145" i="17" s="1"/>
  <c r="H146" i="17" s="1"/>
  <c r="H147" i="17" s="1"/>
  <c r="H148" i="17" s="1"/>
  <c r="H149" i="17" s="1"/>
  <c r="H150" i="17" s="1"/>
  <c r="H151" i="17" s="1"/>
  <c r="H152" i="17" s="1"/>
  <c r="H153" i="17" s="1"/>
  <c r="H154" i="17" s="1"/>
  <c r="H155" i="17" s="1"/>
  <c r="H156" i="17" s="1"/>
  <c r="H157" i="17" s="1"/>
  <c r="H158" i="17" s="1"/>
  <c r="H159" i="17" s="1"/>
  <c r="H160" i="17" s="1"/>
  <c r="H161" i="17" s="1"/>
  <c r="H162" i="17" s="1"/>
  <c r="H163" i="17" s="1"/>
  <c r="H164" i="17" s="1"/>
  <c r="H165" i="17" s="1"/>
  <c r="H166" i="17" s="1"/>
  <c r="H167" i="17" s="1"/>
  <c r="H168" i="17" s="1"/>
  <c r="H169" i="17" s="1"/>
  <c r="H170" i="17" s="1"/>
  <c r="H171" i="17" s="1"/>
  <c r="H172" i="17" s="1"/>
  <c r="H173" i="17" s="1"/>
  <c r="H174" i="17" s="1"/>
  <c r="H175" i="17" s="1"/>
  <c r="H176" i="17" s="1"/>
  <c r="H177" i="17" s="1"/>
  <c r="H178" i="17" s="1"/>
  <c r="H179" i="17" s="1"/>
  <c r="H180" i="17" s="1"/>
  <c r="H181" i="17" s="1"/>
  <c r="H182" i="17" s="1"/>
  <c r="H183" i="17" s="1"/>
  <c r="H184" i="17" s="1"/>
  <c r="H185" i="17" s="1"/>
  <c r="H186" i="17" s="1"/>
  <c r="H187" i="17" s="1"/>
  <c r="H188" i="17" s="1"/>
  <c r="H189" i="17" s="1"/>
  <c r="H190" i="17" s="1"/>
  <c r="H191" i="17" s="1"/>
  <c r="H192" i="17" s="1"/>
  <c r="H193" i="17" s="1"/>
  <c r="H194" i="17" s="1"/>
  <c r="H195" i="17" s="1"/>
  <c r="H196" i="17" s="1"/>
  <c r="H197" i="17" s="1"/>
  <c r="H198" i="17" s="1"/>
  <c r="H199" i="17" s="1"/>
  <c r="H200" i="17" s="1"/>
  <c r="H201" i="17" s="1"/>
  <c r="H202" i="17" s="1"/>
  <c r="H203" i="17" s="1"/>
  <c r="H204" i="17" s="1"/>
  <c r="H205" i="17" s="1"/>
  <c r="H206" i="17" s="1"/>
  <c r="H207" i="17" s="1"/>
  <c r="H208" i="17" s="1"/>
  <c r="H209" i="17" s="1"/>
  <c r="H210" i="17" s="1"/>
  <c r="H211" i="17" s="1"/>
  <c r="H212" i="17" s="1"/>
  <c r="H213" i="17" s="1"/>
  <c r="H214" i="17" s="1"/>
  <c r="H215" i="17" s="1"/>
  <c r="H216" i="17" s="1"/>
  <c r="H217" i="17" s="1"/>
  <c r="H218" i="17" s="1"/>
  <c r="H219" i="17" s="1"/>
  <c r="H220" i="17" s="1"/>
  <c r="H221" i="17" s="1"/>
  <c r="G120" i="17"/>
  <c r="G121" i="17" s="1"/>
  <c r="G122" i="17" s="1"/>
  <c r="G123" i="17" s="1"/>
  <c r="G124" i="17" s="1"/>
  <c r="G125" i="17" s="1"/>
  <c r="G126" i="17" s="1"/>
  <c r="G127" i="17" s="1"/>
  <c r="G128" i="17" s="1"/>
  <c r="G129" i="17" s="1"/>
  <c r="G130" i="17" s="1"/>
  <c r="G131" i="17" s="1"/>
  <c r="G132" i="17" s="1"/>
  <c r="G133" i="17" s="1"/>
  <c r="G134" i="17" s="1"/>
  <c r="G135" i="17" s="1"/>
  <c r="G136" i="17" s="1"/>
  <c r="G137" i="17" s="1"/>
  <c r="G138" i="17" s="1"/>
  <c r="G139" i="17" s="1"/>
  <c r="G140" i="17" s="1"/>
  <c r="G141" i="17" s="1"/>
  <c r="G142" i="17" s="1"/>
  <c r="G143" i="17" s="1"/>
  <c r="G144" i="17" s="1"/>
  <c r="G145" i="17" s="1"/>
  <c r="G146" i="17" s="1"/>
  <c r="G147" i="17" s="1"/>
  <c r="G148" i="17" s="1"/>
  <c r="G149" i="17" s="1"/>
  <c r="G150" i="17" s="1"/>
  <c r="G151" i="17" s="1"/>
  <c r="G152" i="17" s="1"/>
  <c r="G153" i="17" s="1"/>
  <c r="G154" i="17" s="1"/>
  <c r="G155" i="17" s="1"/>
  <c r="G156" i="17" s="1"/>
  <c r="G157" i="17" s="1"/>
  <c r="G158" i="17" s="1"/>
  <c r="G159" i="17" s="1"/>
  <c r="G160" i="17" s="1"/>
  <c r="G161" i="17" s="1"/>
  <c r="G162" i="17" s="1"/>
  <c r="G163" i="17" s="1"/>
  <c r="G164" i="17" s="1"/>
  <c r="G165" i="17" s="1"/>
  <c r="G166" i="17" s="1"/>
  <c r="G167" i="17" s="1"/>
  <c r="G168" i="17" s="1"/>
  <c r="G169" i="17" s="1"/>
  <c r="G170" i="17" s="1"/>
  <c r="G171" i="17" s="1"/>
  <c r="G172" i="17" s="1"/>
  <c r="G173" i="17" s="1"/>
  <c r="G174" i="17" s="1"/>
  <c r="G175" i="17" s="1"/>
  <c r="G176" i="17" s="1"/>
  <c r="G177" i="17" s="1"/>
  <c r="G178" i="17" s="1"/>
  <c r="G179" i="17" s="1"/>
  <c r="G180" i="17" s="1"/>
  <c r="G181" i="17" s="1"/>
  <c r="G182" i="17" s="1"/>
  <c r="G183" i="17" s="1"/>
  <c r="G184" i="17" s="1"/>
  <c r="G185" i="17" s="1"/>
  <c r="G186" i="17" s="1"/>
  <c r="G187" i="17" s="1"/>
  <c r="G188" i="17" s="1"/>
  <c r="G189" i="17" s="1"/>
  <c r="G190" i="17" s="1"/>
  <c r="G191" i="17" s="1"/>
  <c r="G192" i="17" s="1"/>
  <c r="G193" i="17" s="1"/>
  <c r="G194" i="17" s="1"/>
  <c r="G195" i="17" s="1"/>
  <c r="G196" i="17" s="1"/>
  <c r="G197" i="17" s="1"/>
  <c r="G198" i="17" s="1"/>
  <c r="G199" i="17" s="1"/>
  <c r="G200" i="17" s="1"/>
  <c r="G201" i="17" s="1"/>
  <c r="G202" i="17" s="1"/>
  <c r="G203" i="17" s="1"/>
  <c r="G204" i="17" s="1"/>
  <c r="G205" i="17" s="1"/>
  <c r="G206" i="17" s="1"/>
  <c r="G207" i="17" s="1"/>
  <c r="G208" i="17" s="1"/>
  <c r="G209" i="17" s="1"/>
  <c r="G210" i="17" s="1"/>
  <c r="G211" i="17" s="1"/>
  <c r="G212" i="17" s="1"/>
  <c r="G213" i="17" s="1"/>
  <c r="G214" i="17" s="1"/>
  <c r="G215" i="17" s="1"/>
  <c r="G216" i="17" s="1"/>
  <c r="G217" i="17" s="1"/>
  <c r="G218" i="17" s="1"/>
  <c r="G219" i="17" s="1"/>
  <c r="G220" i="17" s="1"/>
  <c r="G221" i="17" s="1"/>
  <c r="F120" i="17"/>
  <c r="E120" i="17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D120" i="17"/>
  <c r="D121" i="17" s="1"/>
  <c r="D122" i="17" s="1"/>
  <c r="D123" i="17" s="1"/>
  <c r="D124" i="17" s="1"/>
  <c r="D125" i="17" s="1"/>
  <c r="D126" i="17" s="1"/>
  <c r="D127" i="17" s="1"/>
  <c r="D128" i="17" s="1"/>
  <c r="D129" i="17" s="1"/>
  <c r="D130" i="17" s="1"/>
  <c r="D131" i="17" s="1"/>
  <c r="D132" i="17" s="1"/>
  <c r="D133" i="17" s="1"/>
  <c r="D134" i="17" s="1"/>
  <c r="D135" i="17" s="1"/>
  <c r="D136" i="17" s="1"/>
  <c r="D137" i="17" s="1"/>
  <c r="D138" i="17" s="1"/>
  <c r="D139" i="17" s="1"/>
  <c r="D140" i="17" s="1"/>
  <c r="D141" i="17" s="1"/>
  <c r="D142" i="17" s="1"/>
  <c r="D143" i="17" s="1"/>
  <c r="D144" i="17" s="1"/>
  <c r="D145" i="17" s="1"/>
  <c r="D146" i="17" s="1"/>
  <c r="D147" i="17" s="1"/>
  <c r="D148" i="17" s="1"/>
  <c r="D149" i="17" s="1"/>
  <c r="D150" i="17" s="1"/>
  <c r="D151" i="17" s="1"/>
  <c r="D152" i="17" s="1"/>
  <c r="D153" i="17" s="1"/>
  <c r="D154" i="17" s="1"/>
  <c r="D155" i="17" s="1"/>
  <c r="D156" i="17" s="1"/>
  <c r="D157" i="17" s="1"/>
  <c r="D158" i="17" s="1"/>
  <c r="D159" i="17" s="1"/>
  <c r="D160" i="17" s="1"/>
  <c r="D161" i="17" s="1"/>
  <c r="D162" i="17" s="1"/>
  <c r="D163" i="17" s="1"/>
  <c r="D164" i="17" s="1"/>
  <c r="D165" i="17" s="1"/>
  <c r="D166" i="17" s="1"/>
  <c r="D167" i="17" s="1"/>
  <c r="D168" i="17" s="1"/>
  <c r="D169" i="17" s="1"/>
  <c r="D170" i="17" s="1"/>
  <c r="D171" i="17" s="1"/>
  <c r="D172" i="17" s="1"/>
  <c r="D173" i="17" s="1"/>
  <c r="D174" i="17" s="1"/>
  <c r="D175" i="17" s="1"/>
  <c r="D176" i="17" s="1"/>
  <c r="D177" i="17" s="1"/>
  <c r="D178" i="17" s="1"/>
  <c r="D179" i="17" s="1"/>
  <c r="D180" i="17" s="1"/>
  <c r="D181" i="17" s="1"/>
  <c r="D182" i="17" s="1"/>
  <c r="D183" i="17" s="1"/>
  <c r="D184" i="17" s="1"/>
  <c r="D185" i="17" s="1"/>
  <c r="D186" i="17" s="1"/>
  <c r="D187" i="17" s="1"/>
  <c r="D188" i="17" s="1"/>
  <c r="D189" i="17" s="1"/>
  <c r="D190" i="17" s="1"/>
  <c r="D191" i="17" s="1"/>
  <c r="D192" i="17" s="1"/>
  <c r="D193" i="17" s="1"/>
  <c r="D194" i="17" s="1"/>
  <c r="D195" i="17" s="1"/>
  <c r="D196" i="17" s="1"/>
  <c r="D197" i="17" s="1"/>
  <c r="D198" i="17" s="1"/>
  <c r="D199" i="17" s="1"/>
  <c r="D200" i="17" s="1"/>
  <c r="D201" i="17" s="1"/>
  <c r="D202" i="17" s="1"/>
  <c r="D203" i="17" s="1"/>
  <c r="D204" i="17" s="1"/>
  <c r="D205" i="17" s="1"/>
  <c r="D206" i="17" s="1"/>
  <c r="D207" i="17" s="1"/>
  <c r="D208" i="17" s="1"/>
  <c r="D209" i="17" s="1"/>
  <c r="D210" i="17" s="1"/>
  <c r="D211" i="17" s="1"/>
  <c r="D212" i="17" s="1"/>
  <c r="D213" i="17" s="1"/>
  <c r="D214" i="17" s="1"/>
  <c r="D215" i="17" s="1"/>
  <c r="D216" i="17" s="1"/>
  <c r="D217" i="17" s="1"/>
  <c r="D218" i="17" s="1"/>
  <c r="D219" i="17" s="1"/>
  <c r="D220" i="17" s="1"/>
  <c r="D221" i="17" s="1"/>
  <c r="C120" i="17"/>
  <c r="C121" i="17" s="1"/>
  <c r="C122" i="17" s="1"/>
  <c r="C123" i="17" s="1"/>
  <c r="C124" i="17" s="1"/>
  <c r="C125" i="17" s="1"/>
  <c r="C126" i="17" s="1"/>
  <c r="C127" i="17" s="1"/>
  <c r="C128" i="17" s="1"/>
  <c r="C129" i="17" s="1"/>
  <c r="C130" i="17" s="1"/>
  <c r="C131" i="17" s="1"/>
  <c r="C132" i="17" s="1"/>
  <c r="C133" i="17" s="1"/>
  <c r="C134" i="17" s="1"/>
  <c r="C135" i="17" s="1"/>
  <c r="C136" i="17" s="1"/>
  <c r="C137" i="17" s="1"/>
  <c r="C138" i="17" s="1"/>
  <c r="C139" i="17" s="1"/>
  <c r="C140" i="17" s="1"/>
  <c r="C141" i="17" s="1"/>
  <c r="C142" i="17" s="1"/>
  <c r="C143" i="17" s="1"/>
  <c r="C144" i="17" s="1"/>
  <c r="C145" i="17" s="1"/>
  <c r="C146" i="17" s="1"/>
  <c r="C147" i="17" s="1"/>
  <c r="C148" i="17" s="1"/>
  <c r="C149" i="17" s="1"/>
  <c r="C150" i="17" s="1"/>
  <c r="C151" i="17" s="1"/>
  <c r="C152" i="17" s="1"/>
  <c r="C153" i="17" s="1"/>
  <c r="C154" i="17" s="1"/>
  <c r="C155" i="17" s="1"/>
  <c r="C156" i="17" s="1"/>
  <c r="C157" i="17" s="1"/>
  <c r="C158" i="17" s="1"/>
  <c r="C159" i="17" s="1"/>
  <c r="C160" i="17" s="1"/>
  <c r="C161" i="17" s="1"/>
  <c r="C162" i="17" s="1"/>
  <c r="C163" i="17" s="1"/>
  <c r="C164" i="17" s="1"/>
  <c r="C165" i="17" s="1"/>
  <c r="C166" i="17" s="1"/>
  <c r="C167" i="17" s="1"/>
  <c r="C168" i="17" s="1"/>
  <c r="C169" i="17" s="1"/>
  <c r="C170" i="17" s="1"/>
  <c r="C171" i="17" s="1"/>
  <c r="C172" i="17" s="1"/>
  <c r="C173" i="17" s="1"/>
  <c r="C174" i="17" s="1"/>
  <c r="C175" i="17" s="1"/>
  <c r="C176" i="17" s="1"/>
  <c r="C177" i="17" s="1"/>
  <c r="C178" i="17" s="1"/>
  <c r="C179" i="17" s="1"/>
  <c r="C180" i="17" s="1"/>
  <c r="C181" i="17" s="1"/>
  <c r="C182" i="17" s="1"/>
  <c r="C183" i="17" s="1"/>
  <c r="C184" i="17" s="1"/>
  <c r="C185" i="17" s="1"/>
  <c r="C186" i="17" s="1"/>
  <c r="C187" i="17" s="1"/>
  <c r="C188" i="17" s="1"/>
  <c r="C189" i="17" s="1"/>
  <c r="C190" i="17" s="1"/>
  <c r="C191" i="17" s="1"/>
  <c r="C192" i="17" s="1"/>
  <c r="C193" i="17" s="1"/>
  <c r="C194" i="17" s="1"/>
  <c r="C195" i="17" s="1"/>
  <c r="C196" i="17" s="1"/>
  <c r="C197" i="17" s="1"/>
  <c r="C198" i="17" s="1"/>
  <c r="C199" i="17" s="1"/>
  <c r="C200" i="17" s="1"/>
  <c r="C201" i="17" s="1"/>
  <c r="C202" i="17" s="1"/>
  <c r="C203" i="17" s="1"/>
  <c r="C204" i="17" s="1"/>
  <c r="C205" i="17" s="1"/>
  <c r="C206" i="17" s="1"/>
  <c r="C207" i="17" s="1"/>
  <c r="C208" i="17" s="1"/>
  <c r="C209" i="17" s="1"/>
  <c r="C210" i="17" s="1"/>
  <c r="C211" i="17" s="1"/>
  <c r="C212" i="17" s="1"/>
  <c r="C213" i="17" s="1"/>
  <c r="C214" i="17" s="1"/>
  <c r="C215" i="17" s="1"/>
  <c r="C216" i="17" s="1"/>
  <c r="C217" i="17" s="1"/>
  <c r="C218" i="17" s="1"/>
  <c r="C219" i="17" s="1"/>
  <c r="C220" i="17" s="1"/>
  <c r="C221" i="17" s="1"/>
  <c r="B120" i="17"/>
  <c r="R118" i="17"/>
  <c r="N118" i="17"/>
  <c r="J118" i="17"/>
  <c r="F118" i="17"/>
  <c r="B118" i="17"/>
  <c r="S117" i="17"/>
  <c r="S118" i="17" s="1"/>
  <c r="R117" i="17"/>
  <c r="Q117" i="17"/>
  <c r="Q118" i="17" s="1"/>
  <c r="P117" i="17"/>
  <c r="P118" i="17" s="1"/>
  <c r="O117" i="17"/>
  <c r="O118" i="17" s="1"/>
  <c r="N117" i="17"/>
  <c r="M117" i="17"/>
  <c r="M118" i="17" s="1"/>
  <c r="L117" i="17"/>
  <c r="L118" i="17" s="1"/>
  <c r="K117" i="17"/>
  <c r="K118" i="17" s="1"/>
  <c r="J117" i="17"/>
  <c r="I117" i="17"/>
  <c r="I118" i="17" s="1"/>
  <c r="H117" i="17"/>
  <c r="H118" i="17" s="1"/>
  <c r="G117" i="17"/>
  <c r="G118" i="17" s="1"/>
  <c r="F117" i="17"/>
  <c r="E117" i="17"/>
  <c r="E118" i="17" s="1"/>
  <c r="D117" i="17"/>
  <c r="D118" i="17" s="1"/>
  <c r="C117" i="17"/>
  <c r="C118" i="17" s="1"/>
  <c r="B117" i="17"/>
  <c r="R115" i="17"/>
  <c r="N115" i="17"/>
  <c r="J115" i="17"/>
  <c r="F115" i="17"/>
  <c r="B115" i="17"/>
  <c r="S114" i="17"/>
  <c r="S115" i="17" s="1"/>
  <c r="R114" i="17"/>
  <c r="Q114" i="17"/>
  <c r="Q115" i="17" s="1"/>
  <c r="P114" i="17"/>
  <c r="P115" i="17" s="1"/>
  <c r="O114" i="17"/>
  <c r="O115" i="17" s="1"/>
  <c r="N114" i="17"/>
  <c r="M114" i="17"/>
  <c r="M115" i="17" s="1"/>
  <c r="L114" i="17"/>
  <c r="L115" i="17" s="1"/>
  <c r="K114" i="17"/>
  <c r="K115" i="17" s="1"/>
  <c r="J114" i="17"/>
  <c r="I114" i="17"/>
  <c r="I115" i="17" s="1"/>
  <c r="H114" i="17"/>
  <c r="H115" i="17" s="1"/>
  <c r="G114" i="17"/>
  <c r="G115" i="17" s="1"/>
  <c r="F114" i="17"/>
  <c r="E114" i="17"/>
  <c r="E115" i="17" s="1"/>
  <c r="D114" i="17"/>
  <c r="D115" i="17" s="1"/>
  <c r="C114" i="17"/>
  <c r="C115" i="17" s="1"/>
  <c r="B114" i="17"/>
  <c r="R112" i="17"/>
  <c r="N112" i="17"/>
  <c r="J112" i="17"/>
  <c r="F112" i="17"/>
  <c r="B112" i="17"/>
  <c r="S111" i="17"/>
  <c r="S112" i="17" s="1"/>
  <c r="R111" i="17"/>
  <c r="Q111" i="17"/>
  <c r="Q112" i="17" s="1"/>
  <c r="P111" i="17"/>
  <c r="P112" i="17" s="1"/>
  <c r="O111" i="17"/>
  <c r="O112" i="17" s="1"/>
  <c r="N111" i="17"/>
  <c r="M111" i="17"/>
  <c r="M112" i="17" s="1"/>
  <c r="L111" i="17"/>
  <c r="L112" i="17" s="1"/>
  <c r="K111" i="17"/>
  <c r="K112" i="17" s="1"/>
  <c r="J111" i="17"/>
  <c r="I111" i="17"/>
  <c r="I112" i="17" s="1"/>
  <c r="H111" i="17"/>
  <c r="H112" i="17" s="1"/>
  <c r="G111" i="17"/>
  <c r="G112" i="17" s="1"/>
  <c r="F111" i="17"/>
  <c r="E111" i="17"/>
  <c r="E112" i="17" s="1"/>
  <c r="D111" i="17"/>
  <c r="D112" i="17" s="1"/>
  <c r="C111" i="17"/>
  <c r="C112" i="17" s="1"/>
  <c r="B111" i="17"/>
  <c r="R109" i="17"/>
  <c r="N109" i="17"/>
  <c r="J109" i="17"/>
  <c r="F109" i="17"/>
  <c r="B109" i="17"/>
  <c r="S108" i="17"/>
  <c r="S109" i="17" s="1"/>
  <c r="R108" i="17"/>
  <c r="Q108" i="17"/>
  <c r="Q109" i="17" s="1"/>
  <c r="P108" i="17"/>
  <c r="P109" i="17" s="1"/>
  <c r="O108" i="17"/>
  <c r="O109" i="17" s="1"/>
  <c r="N108" i="17"/>
  <c r="M108" i="17"/>
  <c r="M109" i="17" s="1"/>
  <c r="L108" i="17"/>
  <c r="L109" i="17" s="1"/>
  <c r="K108" i="17"/>
  <c r="K109" i="17" s="1"/>
  <c r="J108" i="17"/>
  <c r="I108" i="17"/>
  <c r="I109" i="17" s="1"/>
  <c r="H108" i="17"/>
  <c r="H109" i="17" s="1"/>
  <c r="G108" i="17"/>
  <c r="G109" i="17" s="1"/>
  <c r="F108" i="17"/>
  <c r="E108" i="17"/>
  <c r="E109" i="17" s="1"/>
  <c r="D108" i="17"/>
  <c r="D109" i="17" s="1"/>
  <c r="C108" i="17"/>
  <c r="C109" i="17" s="1"/>
  <c r="B108" i="17"/>
  <c r="R106" i="17"/>
  <c r="N106" i="17"/>
  <c r="J106" i="17"/>
  <c r="F106" i="17"/>
  <c r="B106" i="17"/>
  <c r="S105" i="17"/>
  <c r="S106" i="17" s="1"/>
  <c r="R105" i="17"/>
  <c r="Q105" i="17"/>
  <c r="Q106" i="17" s="1"/>
  <c r="P105" i="17"/>
  <c r="P106" i="17" s="1"/>
  <c r="O105" i="17"/>
  <c r="O106" i="17" s="1"/>
  <c r="N105" i="17"/>
  <c r="M105" i="17"/>
  <c r="M106" i="17" s="1"/>
  <c r="L105" i="17"/>
  <c r="L106" i="17" s="1"/>
  <c r="K105" i="17"/>
  <c r="K106" i="17" s="1"/>
  <c r="J105" i="17"/>
  <c r="I105" i="17"/>
  <c r="I106" i="17" s="1"/>
  <c r="H105" i="17"/>
  <c r="H106" i="17" s="1"/>
  <c r="G105" i="17"/>
  <c r="G106" i="17" s="1"/>
  <c r="F105" i="17"/>
  <c r="E105" i="17"/>
  <c r="E106" i="17" s="1"/>
  <c r="D105" i="17"/>
  <c r="D106" i="17" s="1"/>
  <c r="C105" i="17"/>
  <c r="C106" i="17" s="1"/>
  <c r="B105" i="17"/>
  <c r="R103" i="17"/>
  <c r="N103" i="17"/>
  <c r="J103" i="17"/>
  <c r="F103" i="17"/>
  <c r="B103" i="17"/>
  <c r="S102" i="17"/>
  <c r="S103" i="17" s="1"/>
  <c r="R102" i="17"/>
  <c r="Q102" i="17"/>
  <c r="Q103" i="17" s="1"/>
  <c r="P102" i="17"/>
  <c r="P103" i="17" s="1"/>
  <c r="O102" i="17"/>
  <c r="O103" i="17" s="1"/>
  <c r="N102" i="17"/>
  <c r="M102" i="17"/>
  <c r="M103" i="17" s="1"/>
  <c r="L102" i="17"/>
  <c r="L103" i="17" s="1"/>
  <c r="K102" i="17"/>
  <c r="K103" i="17" s="1"/>
  <c r="J102" i="17"/>
  <c r="I102" i="17"/>
  <c r="I103" i="17" s="1"/>
  <c r="H102" i="17"/>
  <c r="H103" i="17" s="1"/>
  <c r="G102" i="17"/>
  <c r="G103" i="17" s="1"/>
  <c r="F102" i="17"/>
  <c r="E102" i="17"/>
  <c r="E103" i="17" s="1"/>
  <c r="D102" i="17"/>
  <c r="D103" i="17" s="1"/>
  <c r="C102" i="17"/>
  <c r="C103" i="17" s="1"/>
  <c r="B102" i="17"/>
  <c r="R100" i="17"/>
  <c r="N100" i="17"/>
  <c r="J100" i="17"/>
  <c r="F100" i="17"/>
  <c r="B100" i="17"/>
  <c r="S99" i="17"/>
  <c r="S100" i="17" s="1"/>
  <c r="R99" i="17"/>
  <c r="Q99" i="17"/>
  <c r="Q100" i="17" s="1"/>
  <c r="P99" i="17"/>
  <c r="P100" i="17" s="1"/>
  <c r="O99" i="17"/>
  <c r="O100" i="17" s="1"/>
  <c r="N99" i="17"/>
  <c r="M99" i="17"/>
  <c r="M100" i="17" s="1"/>
  <c r="L99" i="17"/>
  <c r="L100" i="17" s="1"/>
  <c r="K99" i="17"/>
  <c r="K100" i="17" s="1"/>
  <c r="J99" i="17"/>
  <c r="I99" i="17"/>
  <c r="I100" i="17" s="1"/>
  <c r="H99" i="17"/>
  <c r="H100" i="17" s="1"/>
  <c r="G99" i="17"/>
  <c r="G100" i="17" s="1"/>
  <c r="F99" i="17"/>
  <c r="E99" i="17"/>
  <c r="E100" i="17" s="1"/>
  <c r="D99" i="17"/>
  <c r="D100" i="17" s="1"/>
  <c r="C99" i="17"/>
  <c r="C100" i="17" s="1"/>
  <c r="B99" i="17"/>
  <c r="R97" i="17"/>
  <c r="N97" i="17"/>
  <c r="J97" i="17"/>
  <c r="F97" i="17"/>
  <c r="B97" i="17"/>
  <c r="S96" i="17"/>
  <c r="S97" i="17" s="1"/>
  <c r="R96" i="17"/>
  <c r="Q96" i="17"/>
  <c r="Q97" i="17" s="1"/>
  <c r="P96" i="17"/>
  <c r="P97" i="17" s="1"/>
  <c r="O96" i="17"/>
  <c r="O97" i="17" s="1"/>
  <c r="N96" i="17"/>
  <c r="M96" i="17"/>
  <c r="M97" i="17" s="1"/>
  <c r="L96" i="17"/>
  <c r="L97" i="17" s="1"/>
  <c r="K96" i="17"/>
  <c r="K97" i="17" s="1"/>
  <c r="J96" i="17"/>
  <c r="I96" i="17"/>
  <c r="I97" i="17" s="1"/>
  <c r="H96" i="17"/>
  <c r="H97" i="17" s="1"/>
  <c r="G96" i="17"/>
  <c r="G97" i="17" s="1"/>
  <c r="F96" i="17"/>
  <c r="E96" i="17"/>
  <c r="E97" i="17" s="1"/>
  <c r="D96" i="17"/>
  <c r="D97" i="17" s="1"/>
  <c r="C96" i="17"/>
  <c r="C97" i="17" s="1"/>
  <c r="B96" i="17"/>
  <c r="R94" i="17"/>
  <c r="N94" i="17"/>
  <c r="J94" i="17"/>
  <c r="F94" i="17"/>
  <c r="B94" i="17"/>
  <c r="S93" i="17"/>
  <c r="S94" i="17" s="1"/>
  <c r="R93" i="17"/>
  <c r="Q93" i="17"/>
  <c r="Q94" i="17" s="1"/>
  <c r="P93" i="17"/>
  <c r="P94" i="17" s="1"/>
  <c r="O93" i="17"/>
  <c r="O94" i="17" s="1"/>
  <c r="N93" i="17"/>
  <c r="M93" i="17"/>
  <c r="M94" i="17" s="1"/>
  <c r="L93" i="17"/>
  <c r="L94" i="17" s="1"/>
  <c r="K93" i="17"/>
  <c r="K94" i="17" s="1"/>
  <c r="J93" i="17"/>
  <c r="I93" i="17"/>
  <c r="I94" i="17" s="1"/>
  <c r="H93" i="17"/>
  <c r="H94" i="17" s="1"/>
  <c r="G93" i="17"/>
  <c r="G94" i="17" s="1"/>
  <c r="F93" i="17"/>
  <c r="E93" i="17"/>
  <c r="E94" i="17" s="1"/>
  <c r="D93" i="17"/>
  <c r="D94" i="17" s="1"/>
  <c r="C93" i="17"/>
  <c r="C94" i="17" s="1"/>
  <c r="B93" i="17"/>
  <c r="R91" i="17"/>
  <c r="N91" i="17"/>
  <c r="J91" i="17"/>
  <c r="F91" i="17"/>
  <c r="B91" i="17"/>
  <c r="S90" i="17"/>
  <c r="S91" i="17" s="1"/>
  <c r="R90" i="17"/>
  <c r="Q90" i="17"/>
  <c r="Q91" i="17" s="1"/>
  <c r="P90" i="17"/>
  <c r="P91" i="17" s="1"/>
  <c r="O90" i="17"/>
  <c r="O91" i="17" s="1"/>
  <c r="N90" i="17"/>
  <c r="M90" i="17"/>
  <c r="M91" i="17" s="1"/>
  <c r="L90" i="17"/>
  <c r="L91" i="17" s="1"/>
  <c r="K90" i="17"/>
  <c r="K91" i="17" s="1"/>
  <c r="J90" i="17"/>
  <c r="I90" i="17"/>
  <c r="I91" i="17" s="1"/>
  <c r="H90" i="17"/>
  <c r="H91" i="17" s="1"/>
  <c r="G90" i="17"/>
  <c r="G91" i="17" s="1"/>
  <c r="F90" i="17"/>
  <c r="E90" i="17"/>
  <c r="E91" i="17" s="1"/>
  <c r="D90" i="17"/>
  <c r="D91" i="17" s="1"/>
  <c r="C90" i="17"/>
  <c r="C91" i="17" s="1"/>
  <c r="B90" i="17"/>
  <c r="R88" i="17"/>
  <c r="N88" i="17"/>
  <c r="J88" i="17"/>
  <c r="F88" i="17"/>
  <c r="B88" i="17"/>
  <c r="S87" i="17"/>
  <c r="S88" i="17" s="1"/>
  <c r="R87" i="17"/>
  <c r="Q87" i="17"/>
  <c r="Q88" i="17" s="1"/>
  <c r="P87" i="17"/>
  <c r="P88" i="17" s="1"/>
  <c r="O87" i="17"/>
  <c r="O88" i="17" s="1"/>
  <c r="N87" i="17"/>
  <c r="M87" i="17"/>
  <c r="M88" i="17" s="1"/>
  <c r="L87" i="17"/>
  <c r="L88" i="17" s="1"/>
  <c r="K87" i="17"/>
  <c r="K88" i="17" s="1"/>
  <c r="J87" i="17"/>
  <c r="I87" i="17"/>
  <c r="I88" i="17" s="1"/>
  <c r="H87" i="17"/>
  <c r="H88" i="17" s="1"/>
  <c r="G87" i="17"/>
  <c r="G88" i="17" s="1"/>
  <c r="F87" i="17"/>
  <c r="E87" i="17"/>
  <c r="E88" i="17" s="1"/>
  <c r="D87" i="17"/>
  <c r="D88" i="17" s="1"/>
  <c r="C87" i="17"/>
  <c r="C88" i="17" s="1"/>
  <c r="B87" i="17"/>
  <c r="R85" i="17"/>
  <c r="N85" i="17"/>
  <c r="J85" i="17"/>
  <c r="F85" i="17"/>
  <c r="B85" i="17"/>
  <c r="S84" i="17"/>
  <c r="S85" i="17" s="1"/>
  <c r="R84" i="17"/>
  <c r="Q84" i="17"/>
  <c r="Q85" i="17" s="1"/>
  <c r="P84" i="17"/>
  <c r="P85" i="17" s="1"/>
  <c r="O84" i="17"/>
  <c r="O85" i="17" s="1"/>
  <c r="N84" i="17"/>
  <c r="M84" i="17"/>
  <c r="M85" i="17" s="1"/>
  <c r="L84" i="17"/>
  <c r="L85" i="17" s="1"/>
  <c r="K84" i="17"/>
  <c r="K85" i="17" s="1"/>
  <c r="J84" i="17"/>
  <c r="I84" i="17"/>
  <c r="I85" i="17" s="1"/>
  <c r="H84" i="17"/>
  <c r="H85" i="17" s="1"/>
  <c r="G84" i="17"/>
  <c r="G85" i="17" s="1"/>
  <c r="F84" i="17"/>
  <c r="E84" i="17"/>
  <c r="E85" i="17" s="1"/>
  <c r="D84" i="17"/>
  <c r="D85" i="17" s="1"/>
  <c r="C84" i="17"/>
  <c r="C85" i="17" s="1"/>
  <c r="B84" i="17"/>
  <c r="R82" i="17"/>
  <c r="N82" i="17"/>
  <c r="J82" i="17"/>
  <c r="F82" i="17"/>
  <c r="B82" i="17"/>
  <c r="S81" i="17"/>
  <c r="S82" i="17" s="1"/>
  <c r="R81" i="17"/>
  <c r="Q81" i="17"/>
  <c r="Q82" i="17" s="1"/>
  <c r="P81" i="17"/>
  <c r="P82" i="17" s="1"/>
  <c r="O81" i="17"/>
  <c r="O82" i="17" s="1"/>
  <c r="N81" i="17"/>
  <c r="M81" i="17"/>
  <c r="M82" i="17" s="1"/>
  <c r="L81" i="17"/>
  <c r="L82" i="17" s="1"/>
  <c r="K81" i="17"/>
  <c r="K82" i="17" s="1"/>
  <c r="J81" i="17"/>
  <c r="I81" i="17"/>
  <c r="I82" i="17" s="1"/>
  <c r="H81" i="17"/>
  <c r="H82" i="17" s="1"/>
  <c r="G81" i="17"/>
  <c r="G82" i="17" s="1"/>
  <c r="F81" i="17"/>
  <c r="E81" i="17"/>
  <c r="E82" i="17" s="1"/>
  <c r="D81" i="17"/>
  <c r="D82" i="17" s="1"/>
  <c r="C81" i="17"/>
  <c r="C82" i="17" s="1"/>
  <c r="B81" i="17"/>
  <c r="P78" i="17"/>
  <c r="P79" i="17" s="1"/>
  <c r="L78" i="17"/>
  <c r="L79" i="17" s="1"/>
  <c r="H78" i="17"/>
  <c r="H79" i="17" s="1"/>
  <c r="D78" i="17"/>
  <c r="D79" i="17" s="1"/>
  <c r="S77" i="17"/>
  <c r="S78" i="17" s="1"/>
  <c r="S79" i="17" s="1"/>
  <c r="R77" i="17"/>
  <c r="R78" i="17" s="1"/>
  <c r="R79" i="17" s="1"/>
  <c r="Q77" i="17"/>
  <c r="Q78" i="17" s="1"/>
  <c r="Q79" i="17" s="1"/>
  <c r="P77" i="17"/>
  <c r="O77" i="17"/>
  <c r="O78" i="17" s="1"/>
  <c r="O79" i="17" s="1"/>
  <c r="N77" i="17"/>
  <c r="N78" i="17" s="1"/>
  <c r="N79" i="17" s="1"/>
  <c r="M77" i="17"/>
  <c r="M78" i="17" s="1"/>
  <c r="M79" i="17" s="1"/>
  <c r="L77" i="17"/>
  <c r="K77" i="17"/>
  <c r="K78" i="17" s="1"/>
  <c r="K79" i="17" s="1"/>
  <c r="J77" i="17"/>
  <c r="J78" i="17" s="1"/>
  <c r="J79" i="17" s="1"/>
  <c r="I77" i="17"/>
  <c r="I78" i="17" s="1"/>
  <c r="I79" i="17" s="1"/>
  <c r="H77" i="17"/>
  <c r="G77" i="17"/>
  <c r="G78" i="17" s="1"/>
  <c r="G79" i="17" s="1"/>
  <c r="F77" i="17"/>
  <c r="F78" i="17" s="1"/>
  <c r="F79" i="17" s="1"/>
  <c r="E77" i="17"/>
  <c r="E78" i="17" s="1"/>
  <c r="E79" i="17" s="1"/>
  <c r="D77" i="17"/>
  <c r="C77" i="17"/>
  <c r="C78" i="17" s="1"/>
  <c r="C79" i="17" s="1"/>
  <c r="B77" i="17"/>
  <c r="B78" i="17" s="1"/>
  <c r="B79" i="17" s="1"/>
  <c r="J74" i="17"/>
  <c r="J75" i="17" s="1"/>
  <c r="F75" i="17"/>
  <c r="B74" i="17"/>
  <c r="B75" i="17" s="1"/>
  <c r="S73" i="17"/>
  <c r="S74" i="17" s="1"/>
  <c r="S75" i="17" s="1"/>
  <c r="R73" i="17"/>
  <c r="R74" i="17" s="1"/>
  <c r="R75" i="17" s="1"/>
  <c r="Q73" i="17"/>
  <c r="Q74" i="17" s="1"/>
  <c r="Q75" i="17" s="1"/>
  <c r="P73" i="17"/>
  <c r="P74" i="17" s="1"/>
  <c r="P75" i="17" s="1"/>
  <c r="O73" i="17"/>
  <c r="O74" i="17" s="1"/>
  <c r="O75" i="17" s="1"/>
  <c r="N73" i="17"/>
  <c r="N74" i="17" s="1"/>
  <c r="N75" i="17" s="1"/>
  <c r="M73" i="17"/>
  <c r="M74" i="17" s="1"/>
  <c r="M75" i="17" s="1"/>
  <c r="L73" i="17"/>
  <c r="L74" i="17" s="1"/>
  <c r="L75" i="17" s="1"/>
  <c r="K73" i="17"/>
  <c r="K74" i="17" s="1"/>
  <c r="K75" i="17" s="1"/>
  <c r="J73" i="17"/>
  <c r="I73" i="17"/>
  <c r="I74" i="17" s="1"/>
  <c r="I75" i="17" s="1"/>
  <c r="H73" i="17"/>
  <c r="H74" i="17" s="1"/>
  <c r="H75" i="17" s="1"/>
  <c r="G73" i="17"/>
  <c r="G74" i="17" s="1"/>
  <c r="G75" i="17" s="1"/>
  <c r="F73" i="17"/>
  <c r="E73" i="17"/>
  <c r="E75" i="17" s="1"/>
  <c r="D73" i="17"/>
  <c r="D74" i="17" s="1"/>
  <c r="D75" i="17" s="1"/>
  <c r="C73" i="17"/>
  <c r="C74" i="17" s="1"/>
  <c r="C75" i="17" s="1"/>
  <c r="B73" i="17"/>
  <c r="S70" i="17"/>
  <c r="S71" i="17" s="1"/>
  <c r="P70" i="17"/>
  <c r="P71" i="17" s="1"/>
  <c r="O70" i="17"/>
  <c r="O71" i="17" s="1"/>
  <c r="K70" i="17"/>
  <c r="K71" i="17" s="1"/>
  <c r="G70" i="17"/>
  <c r="G71" i="17" s="1"/>
  <c r="C70" i="17"/>
  <c r="C71" i="17" s="1"/>
  <c r="S69" i="17"/>
  <c r="R69" i="17"/>
  <c r="R70" i="17" s="1"/>
  <c r="R71" i="17" s="1"/>
  <c r="Q69" i="17"/>
  <c r="Q70" i="17" s="1"/>
  <c r="Q71" i="17" s="1"/>
  <c r="P69" i="17"/>
  <c r="O69" i="17"/>
  <c r="N69" i="17"/>
  <c r="N70" i="17" s="1"/>
  <c r="N71" i="17" s="1"/>
  <c r="M69" i="17"/>
  <c r="M70" i="17" s="1"/>
  <c r="M71" i="17" s="1"/>
  <c r="L69" i="17"/>
  <c r="L70" i="17" s="1"/>
  <c r="L71" i="17" s="1"/>
  <c r="K69" i="17"/>
  <c r="J69" i="17"/>
  <c r="J70" i="17" s="1"/>
  <c r="J71" i="17" s="1"/>
  <c r="I69" i="17"/>
  <c r="I70" i="17" s="1"/>
  <c r="I71" i="17" s="1"/>
  <c r="H69" i="17"/>
  <c r="H70" i="17" s="1"/>
  <c r="H71" i="17" s="1"/>
  <c r="G69" i="17"/>
  <c r="F69" i="17"/>
  <c r="F70" i="17" s="1"/>
  <c r="F71" i="17" s="1"/>
  <c r="E69" i="17"/>
  <c r="E70" i="17" s="1"/>
  <c r="E71" i="17" s="1"/>
  <c r="D69" i="17"/>
  <c r="D70" i="17" s="1"/>
  <c r="D71" i="17" s="1"/>
  <c r="C69" i="17"/>
  <c r="B69" i="17"/>
  <c r="B70" i="17" s="1"/>
  <c r="B71" i="17" s="1"/>
  <c r="Q66" i="17"/>
  <c r="Q67" i="17" s="1"/>
  <c r="M66" i="17"/>
  <c r="M67" i="17" s="1"/>
  <c r="I66" i="17"/>
  <c r="I67" i="17" s="1"/>
  <c r="E66" i="17"/>
  <c r="E67" i="17" s="1"/>
  <c r="S65" i="17"/>
  <c r="S66" i="17" s="1"/>
  <c r="S67" i="17" s="1"/>
  <c r="R65" i="17"/>
  <c r="R66" i="17" s="1"/>
  <c r="R67" i="17" s="1"/>
  <c r="Q65" i="17"/>
  <c r="P65" i="17"/>
  <c r="P66" i="17" s="1"/>
  <c r="P67" i="17" s="1"/>
  <c r="O65" i="17"/>
  <c r="O66" i="17" s="1"/>
  <c r="O67" i="17" s="1"/>
  <c r="N65" i="17"/>
  <c r="N66" i="17" s="1"/>
  <c r="N67" i="17" s="1"/>
  <c r="M65" i="17"/>
  <c r="L65" i="17"/>
  <c r="L66" i="17" s="1"/>
  <c r="L67" i="17" s="1"/>
  <c r="K65" i="17"/>
  <c r="K66" i="17" s="1"/>
  <c r="K67" i="17" s="1"/>
  <c r="J65" i="17"/>
  <c r="J66" i="17" s="1"/>
  <c r="J67" i="17" s="1"/>
  <c r="I65" i="17"/>
  <c r="H65" i="17"/>
  <c r="H66" i="17" s="1"/>
  <c r="H67" i="17" s="1"/>
  <c r="G65" i="17"/>
  <c r="G66" i="17" s="1"/>
  <c r="G67" i="17" s="1"/>
  <c r="F65" i="17"/>
  <c r="F66" i="17" s="1"/>
  <c r="F67" i="17" s="1"/>
  <c r="E65" i="17"/>
  <c r="D65" i="17"/>
  <c r="D66" i="17" s="1"/>
  <c r="D67" i="17" s="1"/>
  <c r="C65" i="17"/>
  <c r="C66" i="17" s="1"/>
  <c r="C67" i="17" s="1"/>
  <c r="B65" i="17"/>
  <c r="B66" i="17" s="1"/>
  <c r="B67" i="17" s="1"/>
  <c r="BP50" i="17"/>
  <c r="BO50" i="17"/>
  <c r="BN50" i="17"/>
  <c r="BM50" i="17"/>
  <c r="BL50" i="17"/>
  <c r="BK50" i="17"/>
  <c r="BJ50" i="17"/>
  <c r="BI50" i="17"/>
  <c r="BH50" i="17"/>
  <c r="BG50" i="17"/>
  <c r="BF50" i="17"/>
  <c r="BE50" i="17"/>
  <c r="BD50" i="17"/>
  <c r="BC50" i="17"/>
  <c r="BB50" i="17"/>
  <c r="BA50" i="17"/>
  <c r="AZ50" i="17"/>
  <c r="AY50" i="17"/>
  <c r="BP49" i="17"/>
  <c r="BL49" i="17"/>
  <c r="BH49" i="17"/>
  <c r="BD49" i="17"/>
  <c r="AZ49" i="17"/>
  <c r="CH48" i="17"/>
  <c r="CG48" i="17"/>
  <c r="CF48" i="17"/>
  <c r="CE48" i="17"/>
  <c r="CD48" i="17"/>
  <c r="CC48" i="17"/>
  <c r="CB48" i="17"/>
  <c r="CA48" i="17"/>
  <c r="BZ48" i="17"/>
  <c r="BY48" i="17"/>
  <c r="BX48" i="17"/>
  <c r="BW48" i="17"/>
  <c r="BV48" i="17"/>
  <c r="BU48" i="17"/>
  <c r="BT48" i="17"/>
  <c r="BS48" i="17"/>
  <c r="BR48" i="17"/>
  <c r="BQ48" i="17"/>
  <c r="BP48" i="17"/>
  <c r="BO48" i="17"/>
  <c r="BN48" i="17"/>
  <c r="BM48" i="17"/>
  <c r="BL48" i="17"/>
  <c r="BK48" i="17"/>
  <c r="BJ48" i="17"/>
  <c r="BI48" i="17"/>
  <c r="BH48" i="17"/>
  <c r="BG48" i="17"/>
  <c r="BF48" i="17"/>
  <c r="BE48" i="17"/>
  <c r="BD48" i="17"/>
  <c r="BC48" i="17"/>
  <c r="BB48" i="17"/>
  <c r="BA48" i="17"/>
  <c r="AZ48" i="17"/>
  <c r="AY48" i="17"/>
  <c r="CH47" i="17"/>
  <c r="CG47" i="17"/>
  <c r="CF47" i="17"/>
  <c r="CE47" i="17"/>
  <c r="CD47" i="17"/>
  <c r="CC47" i="17"/>
  <c r="CB47" i="17"/>
  <c r="CA47" i="17"/>
  <c r="BZ47" i="17"/>
  <c r="BY47" i="17"/>
  <c r="BX47" i="17"/>
  <c r="BW47" i="17"/>
  <c r="BV47" i="17"/>
  <c r="BU47" i="17"/>
  <c r="BT47" i="17"/>
  <c r="BS47" i="17"/>
  <c r="BR47" i="17"/>
  <c r="BQ47" i="17"/>
  <c r="BP47" i="17"/>
  <c r="BO47" i="17"/>
  <c r="BN47" i="17"/>
  <c r="BM47" i="17"/>
  <c r="BL47" i="17"/>
  <c r="BK47" i="17"/>
  <c r="BJ47" i="17"/>
  <c r="BI47" i="17"/>
  <c r="BH47" i="17"/>
  <c r="BG47" i="17"/>
  <c r="BF47" i="17"/>
  <c r="BE47" i="17"/>
  <c r="BD47" i="17"/>
  <c r="BC47" i="17"/>
  <c r="BB47" i="17"/>
  <c r="BA47" i="17"/>
  <c r="AZ47" i="17"/>
  <c r="AY47" i="17"/>
  <c r="CH46" i="17"/>
  <c r="CG46" i="17"/>
  <c r="CF46" i="17"/>
  <c r="CE46" i="17"/>
  <c r="CD46" i="17"/>
  <c r="CC46" i="17"/>
  <c r="CB46" i="17"/>
  <c r="CA46" i="17"/>
  <c r="BZ46" i="17"/>
  <c r="BY46" i="17"/>
  <c r="BX46" i="17"/>
  <c r="BW46" i="17"/>
  <c r="BV46" i="17"/>
  <c r="BU46" i="17"/>
  <c r="BT46" i="17"/>
  <c r="BS46" i="17"/>
  <c r="BR46" i="17"/>
  <c r="BQ46" i="17"/>
  <c r="BP46" i="17"/>
  <c r="BO46" i="17"/>
  <c r="BN46" i="17"/>
  <c r="BM46" i="17"/>
  <c r="BL46" i="17"/>
  <c r="BK46" i="17"/>
  <c r="BJ46" i="17"/>
  <c r="BI46" i="17"/>
  <c r="BH46" i="17"/>
  <c r="BG46" i="17"/>
  <c r="BF46" i="17"/>
  <c r="BE46" i="17"/>
  <c r="BD46" i="17"/>
  <c r="BC46" i="17"/>
  <c r="BB46" i="17"/>
  <c r="BA46" i="17"/>
  <c r="AZ46" i="17"/>
  <c r="AY46" i="17"/>
  <c r="CH45" i="17"/>
  <c r="CG45" i="17"/>
  <c r="CF45" i="17"/>
  <c r="CE45" i="17"/>
  <c r="CD45" i="17"/>
  <c r="CC45" i="17"/>
  <c r="CB45" i="17"/>
  <c r="CA45" i="17"/>
  <c r="BZ45" i="17"/>
  <c r="BY45" i="17"/>
  <c r="BX45" i="17"/>
  <c r="BW45" i="17"/>
  <c r="BV45" i="17"/>
  <c r="BU45" i="17"/>
  <c r="BT45" i="17"/>
  <c r="BS45" i="17"/>
  <c r="BR45" i="17"/>
  <c r="BQ45" i="17"/>
  <c r="BP45" i="17"/>
  <c r="BO45" i="17"/>
  <c r="BN45" i="17"/>
  <c r="BM45" i="17"/>
  <c r="BL45" i="17"/>
  <c r="BK45" i="17"/>
  <c r="BJ45" i="17"/>
  <c r="BI45" i="17"/>
  <c r="BH45" i="17"/>
  <c r="BG45" i="17"/>
  <c r="BF45" i="17"/>
  <c r="BE45" i="17"/>
  <c r="BD45" i="17"/>
  <c r="BC45" i="17"/>
  <c r="BB45" i="17"/>
  <c r="BA45" i="17"/>
  <c r="AZ45" i="17"/>
  <c r="AY45" i="17"/>
  <c r="CH44" i="17"/>
  <c r="CG44" i="17"/>
  <c r="CF44" i="17"/>
  <c r="CE44" i="17"/>
  <c r="CD44" i="17"/>
  <c r="CC44" i="17"/>
  <c r="CB44" i="17"/>
  <c r="CA44" i="17"/>
  <c r="BZ44" i="17"/>
  <c r="BY44" i="17"/>
  <c r="BX44" i="17"/>
  <c r="BW44" i="17"/>
  <c r="BV44" i="17"/>
  <c r="BU44" i="17"/>
  <c r="BT44" i="17"/>
  <c r="BS44" i="17"/>
  <c r="BR44" i="17"/>
  <c r="BQ44" i="17"/>
  <c r="BP44" i="17"/>
  <c r="BO44" i="17"/>
  <c r="BN44" i="17"/>
  <c r="BM44" i="17"/>
  <c r="BL44" i="17"/>
  <c r="BK44" i="17"/>
  <c r="BJ44" i="17"/>
  <c r="BI44" i="17"/>
  <c r="BH44" i="17"/>
  <c r="BG44" i="17"/>
  <c r="BF44" i="17"/>
  <c r="BE44" i="17"/>
  <c r="BD44" i="17"/>
  <c r="BC44" i="17"/>
  <c r="BB44" i="17"/>
  <c r="BA44" i="17"/>
  <c r="AZ44" i="17"/>
  <c r="AY44" i="17"/>
  <c r="CH43" i="17"/>
  <c r="CG43" i="17"/>
  <c r="CF43" i="17"/>
  <c r="CE43" i="17"/>
  <c r="CD43" i="17"/>
  <c r="CC43" i="17"/>
  <c r="CB43" i="17"/>
  <c r="CA43" i="17"/>
  <c r="BZ43" i="17"/>
  <c r="BY43" i="17"/>
  <c r="BX43" i="17"/>
  <c r="BW43" i="17"/>
  <c r="BV43" i="17"/>
  <c r="BU43" i="17"/>
  <c r="BT43" i="17"/>
  <c r="BS43" i="17"/>
  <c r="BR43" i="17"/>
  <c r="BQ43" i="17"/>
  <c r="BP43" i="17"/>
  <c r="BO43" i="17"/>
  <c r="BN43" i="17"/>
  <c r="BM43" i="17"/>
  <c r="BL43" i="17"/>
  <c r="BK43" i="17"/>
  <c r="BJ43" i="17"/>
  <c r="BI43" i="17"/>
  <c r="BH43" i="17"/>
  <c r="BG43" i="17"/>
  <c r="BF43" i="17"/>
  <c r="BE43" i="17"/>
  <c r="BD43" i="17"/>
  <c r="BC43" i="17"/>
  <c r="BB43" i="17"/>
  <c r="BA43" i="17"/>
  <c r="AZ43" i="17"/>
  <c r="AY43" i="17"/>
  <c r="CH42" i="17"/>
  <c r="CG42" i="17"/>
  <c r="CF42" i="17"/>
  <c r="CE42" i="17"/>
  <c r="CD42" i="17"/>
  <c r="CC42" i="17"/>
  <c r="CB42" i="17"/>
  <c r="CA42" i="17"/>
  <c r="BZ42" i="17"/>
  <c r="BY42" i="17"/>
  <c r="BX42" i="17"/>
  <c r="BW42" i="17"/>
  <c r="BV42" i="17"/>
  <c r="BU42" i="17"/>
  <c r="BT42" i="17"/>
  <c r="BS42" i="17"/>
  <c r="BR42" i="17"/>
  <c r="BQ42" i="17"/>
  <c r="BP42" i="17"/>
  <c r="BO42" i="17"/>
  <c r="BN42" i="17"/>
  <c r="BM42" i="17"/>
  <c r="BL42" i="17"/>
  <c r="BK42" i="17"/>
  <c r="BJ42" i="17"/>
  <c r="BI42" i="17"/>
  <c r="BH42" i="17"/>
  <c r="BG42" i="17"/>
  <c r="BF42" i="17"/>
  <c r="BE42" i="17"/>
  <c r="BD42" i="17"/>
  <c r="BC42" i="17"/>
  <c r="BB42" i="17"/>
  <c r="BA42" i="17"/>
  <c r="AZ42" i="17"/>
  <c r="AY42" i="17"/>
  <c r="CH41" i="17"/>
  <c r="CG41" i="17"/>
  <c r="BO49" i="17" s="1"/>
  <c r="CF41" i="17"/>
  <c r="BN49" i="17" s="1"/>
  <c r="CE41" i="17"/>
  <c r="BM49" i="17" s="1"/>
  <c r="CD41" i="17"/>
  <c r="CC41" i="17"/>
  <c r="BK49" i="17" s="1"/>
  <c r="CB41" i="17"/>
  <c r="BJ49" i="17" s="1"/>
  <c r="CA41" i="17"/>
  <c r="BI49" i="17" s="1"/>
  <c r="BZ41" i="17"/>
  <c r="BY41" i="17"/>
  <c r="BG49" i="17" s="1"/>
  <c r="BX41" i="17"/>
  <c r="BF49" i="17" s="1"/>
  <c r="BW41" i="17"/>
  <c r="BE49" i="17" s="1"/>
  <c r="BV41" i="17"/>
  <c r="BU41" i="17"/>
  <c r="BC49" i="17" s="1"/>
  <c r="BT41" i="17"/>
  <c r="BB49" i="17" s="1"/>
  <c r="BS41" i="17"/>
  <c r="BA49" i="17" s="1"/>
  <c r="BR41" i="17"/>
  <c r="BQ41" i="17"/>
  <c r="AY49" i="17" s="1"/>
  <c r="BP41" i="17"/>
  <c r="BP51" i="17" s="1"/>
  <c r="BO41" i="17"/>
  <c r="BO51" i="17" s="1"/>
  <c r="BN41" i="17"/>
  <c r="BM41" i="17"/>
  <c r="BL41" i="17"/>
  <c r="BL51" i="17" s="1"/>
  <c r="BK41" i="17"/>
  <c r="BK51" i="17" s="1"/>
  <c r="BJ41" i="17"/>
  <c r="BI41" i="17"/>
  <c r="BH41" i="17"/>
  <c r="BH51" i="17" s="1"/>
  <c r="BG41" i="17"/>
  <c r="BG51" i="17" s="1"/>
  <c r="BF41" i="17"/>
  <c r="BE41" i="17"/>
  <c r="BD41" i="17"/>
  <c r="BD51" i="17" s="1"/>
  <c r="BC41" i="17"/>
  <c r="BC51" i="17" s="1"/>
  <c r="BB41" i="17"/>
  <c r="BA41" i="17"/>
  <c r="AZ41" i="17"/>
  <c r="AZ51" i="17" s="1"/>
  <c r="AY41" i="17"/>
  <c r="AY51" i="17" s="1"/>
  <c r="BP30" i="17"/>
  <c r="BO30" i="17"/>
  <c r="BN30" i="17"/>
  <c r="BN33" i="17" s="1"/>
  <c r="BM30" i="17"/>
  <c r="BM33" i="17" s="1"/>
  <c r="BL30" i="17"/>
  <c r="BK30" i="17"/>
  <c r="BJ30" i="17"/>
  <c r="BJ33" i="17" s="1"/>
  <c r="BI30" i="17"/>
  <c r="BI33" i="17" s="1"/>
  <c r="BH30" i="17"/>
  <c r="BG30" i="17"/>
  <c r="BF30" i="17"/>
  <c r="BF33" i="17" s="1"/>
  <c r="BE30" i="17"/>
  <c r="BE33" i="17" s="1"/>
  <c r="BD30" i="17"/>
  <c r="BC30" i="17"/>
  <c r="BB30" i="17"/>
  <c r="BB33" i="17" s="1"/>
  <c r="BA30" i="17"/>
  <c r="BA33" i="17" s="1"/>
  <c r="AZ30" i="17"/>
  <c r="AY30" i="17"/>
  <c r="BP29" i="17"/>
  <c r="BP31" i="17" s="1"/>
  <c r="BO29" i="17"/>
  <c r="BO31" i="17" s="1"/>
  <c r="BN29" i="17"/>
  <c r="BN31" i="17" s="1"/>
  <c r="BM29" i="17"/>
  <c r="BM31" i="17" s="1"/>
  <c r="BL29" i="17"/>
  <c r="BL31" i="17" s="1"/>
  <c r="BK29" i="17"/>
  <c r="BK31" i="17" s="1"/>
  <c r="BJ29" i="17"/>
  <c r="BJ31" i="17" s="1"/>
  <c r="BI29" i="17"/>
  <c r="BI31" i="17" s="1"/>
  <c r="BH29" i="17"/>
  <c r="BH31" i="17" s="1"/>
  <c r="BG29" i="17"/>
  <c r="BG31" i="17" s="1"/>
  <c r="BF29" i="17"/>
  <c r="BF31" i="17" s="1"/>
  <c r="BE29" i="17"/>
  <c r="BE31" i="17" s="1"/>
  <c r="BD29" i="17"/>
  <c r="BD31" i="17" s="1"/>
  <c r="BC29" i="17"/>
  <c r="BC31" i="17" s="1"/>
  <c r="BB29" i="17"/>
  <c r="BB31" i="17" s="1"/>
  <c r="BA29" i="17"/>
  <c r="BA31" i="17" s="1"/>
  <c r="AZ29" i="17"/>
  <c r="AZ31" i="17" s="1"/>
  <c r="AY29" i="17"/>
  <c r="AY31" i="17" s="1"/>
  <c r="BP14" i="17"/>
  <c r="BO14" i="17"/>
  <c r="BN14" i="17"/>
  <c r="BM14" i="17"/>
  <c r="BL14" i="17"/>
  <c r="BK14" i="17"/>
  <c r="BJ14" i="17"/>
  <c r="BI14" i="17"/>
  <c r="BH14" i="17"/>
  <c r="BG14" i="17"/>
  <c r="BF14" i="17"/>
  <c r="BE14" i="17"/>
  <c r="BD14" i="17"/>
  <c r="BC14" i="17"/>
  <c r="BB14" i="17"/>
  <c r="BA14" i="17"/>
  <c r="AZ14" i="17"/>
  <c r="AY14" i="17"/>
  <c r="CH12" i="17"/>
  <c r="CG12" i="17"/>
  <c r="CF12" i="17"/>
  <c r="CE12" i="17"/>
  <c r="CD12" i="17"/>
  <c r="CC12" i="17"/>
  <c r="CB12" i="17"/>
  <c r="CA12" i="17"/>
  <c r="BZ12" i="17"/>
  <c r="BY12" i="17"/>
  <c r="BX12" i="17"/>
  <c r="BW12" i="17"/>
  <c r="BV12" i="17"/>
  <c r="BU12" i="17"/>
  <c r="BT12" i="17"/>
  <c r="BS12" i="17"/>
  <c r="BR12" i="17"/>
  <c r="BQ12" i="17"/>
  <c r="BP12" i="17"/>
  <c r="BO12" i="17"/>
  <c r="BN12" i="17"/>
  <c r="BM12" i="17"/>
  <c r="BL12" i="17"/>
  <c r="BK12" i="17"/>
  <c r="BJ12" i="17"/>
  <c r="BI12" i="17"/>
  <c r="BH12" i="17"/>
  <c r="BG12" i="17"/>
  <c r="BF12" i="17"/>
  <c r="BE12" i="17"/>
  <c r="BD12" i="17"/>
  <c r="BC12" i="17"/>
  <c r="BB12" i="17"/>
  <c r="BA12" i="17"/>
  <c r="AZ12" i="17"/>
  <c r="AY12" i="17"/>
  <c r="CH11" i="17"/>
  <c r="CG11" i="17"/>
  <c r="CF11" i="17"/>
  <c r="CE11" i="17"/>
  <c r="CD11" i="17"/>
  <c r="CC11" i="17"/>
  <c r="CB11" i="17"/>
  <c r="CA11" i="17"/>
  <c r="BZ11" i="17"/>
  <c r="BY11" i="17"/>
  <c r="BX11" i="17"/>
  <c r="BW11" i="17"/>
  <c r="BV11" i="17"/>
  <c r="BU11" i="17"/>
  <c r="BT11" i="17"/>
  <c r="BS11" i="17"/>
  <c r="BR11" i="17"/>
  <c r="BQ11" i="17"/>
  <c r="BP11" i="17"/>
  <c r="BO11" i="17"/>
  <c r="BN11" i="17"/>
  <c r="BM11" i="17"/>
  <c r="BL11" i="17"/>
  <c r="BK11" i="17"/>
  <c r="BJ11" i="17"/>
  <c r="BI11" i="17"/>
  <c r="BH11" i="17"/>
  <c r="BG11" i="17"/>
  <c r="BF11" i="17"/>
  <c r="BE11" i="17"/>
  <c r="BD11" i="17"/>
  <c r="BC11" i="17"/>
  <c r="BB11" i="17"/>
  <c r="BA11" i="17"/>
  <c r="AZ11" i="17"/>
  <c r="AY11" i="17"/>
  <c r="CH10" i="17"/>
  <c r="BP13" i="17" s="1"/>
  <c r="CG10" i="17"/>
  <c r="CF10" i="17"/>
  <c r="CE10" i="17"/>
  <c r="CD10" i="17"/>
  <c r="BL13" i="17" s="1"/>
  <c r="CC10" i="17"/>
  <c r="CB10" i="17"/>
  <c r="CA10" i="17"/>
  <c r="BZ10" i="17"/>
  <c r="BH13" i="17" s="1"/>
  <c r="BY10" i="17"/>
  <c r="BX10" i="17"/>
  <c r="BW10" i="17"/>
  <c r="BV10" i="17"/>
  <c r="BD13" i="17" s="1"/>
  <c r="BU10" i="17"/>
  <c r="BT10" i="17"/>
  <c r="BS10" i="17"/>
  <c r="BR10" i="17"/>
  <c r="AZ13" i="17" s="1"/>
  <c r="BQ10" i="17"/>
  <c r="BP10" i="17"/>
  <c r="BO10" i="17"/>
  <c r="BN10" i="17"/>
  <c r="AL6" i="17" s="1"/>
  <c r="BM10" i="17"/>
  <c r="BL10" i="17"/>
  <c r="BK10" i="17"/>
  <c r="BJ10" i="17"/>
  <c r="AH6" i="17" s="1"/>
  <c r="BI10" i="17"/>
  <c r="BH10" i="17"/>
  <c r="BG10" i="17"/>
  <c r="BF10" i="17"/>
  <c r="AD6" i="17" s="1"/>
  <c r="BE10" i="17"/>
  <c r="BD10" i="17"/>
  <c r="BC10" i="17"/>
  <c r="BB10" i="17"/>
  <c r="Z6" i="17" s="1"/>
  <c r="BA10" i="17"/>
  <c r="AZ10" i="17"/>
  <c r="AY10" i="17"/>
  <c r="CH9" i="17"/>
  <c r="CG9" i="17"/>
  <c r="BO13" i="17" s="1"/>
  <c r="CF9" i="17"/>
  <c r="BN13" i="17" s="1"/>
  <c r="CE9" i="17"/>
  <c r="BM13" i="17" s="1"/>
  <c r="CD9" i="17"/>
  <c r="CC9" i="17"/>
  <c r="BK13" i="17" s="1"/>
  <c r="CB9" i="17"/>
  <c r="BJ13" i="17" s="1"/>
  <c r="CA9" i="17"/>
  <c r="BI13" i="17" s="1"/>
  <c r="BZ9" i="17"/>
  <c r="BY9" i="17"/>
  <c r="BG13" i="17" s="1"/>
  <c r="BX9" i="17"/>
  <c r="BF13" i="17" s="1"/>
  <c r="BW9" i="17"/>
  <c r="BE13" i="17" s="1"/>
  <c r="BV9" i="17"/>
  <c r="BU9" i="17"/>
  <c r="BC13" i="17" s="1"/>
  <c r="BT9" i="17"/>
  <c r="BB13" i="17" s="1"/>
  <c r="BS9" i="17"/>
  <c r="BA13" i="17" s="1"/>
  <c r="BR9" i="17"/>
  <c r="BQ9" i="17"/>
  <c r="AY13" i="17" s="1"/>
  <c r="BP9" i="17"/>
  <c r="BO9" i="17"/>
  <c r="BN9" i="17"/>
  <c r="BN15" i="17" s="1"/>
  <c r="BN17" i="17" s="1"/>
  <c r="BM9" i="17"/>
  <c r="BM15" i="17" s="1"/>
  <c r="BL9" i="17"/>
  <c r="AJ4" i="17" s="1"/>
  <c r="BK9" i="17"/>
  <c r="BJ9" i="17"/>
  <c r="BJ15" i="17" s="1"/>
  <c r="BJ17" i="17" s="1"/>
  <c r="BI9" i="17"/>
  <c r="BI15" i="17" s="1"/>
  <c r="BH9" i="17"/>
  <c r="BG9" i="17"/>
  <c r="BF9" i="17"/>
  <c r="BF15" i="17" s="1"/>
  <c r="BF17" i="17" s="1"/>
  <c r="BE9" i="17"/>
  <c r="BE15" i="17" s="1"/>
  <c r="BD9" i="17"/>
  <c r="BC9" i="17"/>
  <c r="BB9" i="17"/>
  <c r="BB15" i="17" s="1"/>
  <c r="BB17" i="17" s="1"/>
  <c r="BA9" i="17"/>
  <c r="BA15" i="17" s="1"/>
  <c r="AZ9" i="17"/>
  <c r="X4" i="17" s="1"/>
  <c r="AY9" i="17"/>
  <c r="AN6" i="17"/>
  <c r="AM6" i="17"/>
  <c r="AK6" i="17"/>
  <c r="AJ6" i="17"/>
  <c r="AI6" i="17"/>
  <c r="AG6" i="17"/>
  <c r="AF6" i="17"/>
  <c r="AE6" i="17"/>
  <c r="AC6" i="17"/>
  <c r="AB6" i="17"/>
  <c r="AA6" i="17"/>
  <c r="Y6" i="17"/>
  <c r="X6" i="17"/>
  <c r="W6" i="17"/>
  <c r="AN5" i="17"/>
  <c r="AM5" i="17"/>
  <c r="AK5" i="17"/>
  <c r="AJ5" i="17"/>
  <c r="AI5" i="17"/>
  <c r="AG5" i="17"/>
  <c r="AF5" i="17"/>
  <c r="AE5" i="17"/>
  <c r="AC5" i="17"/>
  <c r="AB5" i="17"/>
  <c r="AA5" i="17"/>
  <c r="Y5" i="17"/>
  <c r="X5" i="17"/>
  <c r="W5" i="17"/>
  <c r="AM4" i="17"/>
  <c r="AL4" i="17"/>
  <c r="AK4" i="17"/>
  <c r="AI4" i="17"/>
  <c r="AH4" i="17"/>
  <c r="AG4" i="17"/>
  <c r="AE4" i="17"/>
  <c r="AD4" i="17"/>
  <c r="AC4" i="17"/>
  <c r="AA4" i="17"/>
  <c r="Z4" i="17"/>
  <c r="Y4" i="17"/>
  <c r="W4" i="17"/>
  <c r="BB31" i="19" l="1"/>
  <c r="BB32" i="19" s="1"/>
  <c r="AJ103" i="19" s="1"/>
  <c r="AJ104" i="19" s="1"/>
  <c r="AJ105" i="19" s="1"/>
  <c r="AJ106" i="19" s="1"/>
  <c r="AJ107" i="19" s="1"/>
  <c r="AJ108" i="19" s="1"/>
  <c r="AJ109" i="19" s="1"/>
  <c r="AJ110" i="19" s="1"/>
  <c r="AJ111" i="19" s="1"/>
  <c r="AJ112" i="19" s="1"/>
  <c r="AJ113" i="19" s="1"/>
  <c r="AJ114" i="19" s="1"/>
  <c r="AJ115" i="19" s="1"/>
  <c r="AJ116" i="19" s="1"/>
  <c r="AJ117" i="19" s="1"/>
  <c r="AJ118" i="19" s="1"/>
  <c r="AJ119" i="19" s="1"/>
  <c r="AJ120" i="19" s="1"/>
  <c r="AJ121" i="19" s="1"/>
  <c r="AJ122" i="19" s="1"/>
  <c r="AJ123" i="19" s="1"/>
  <c r="AJ124" i="19" s="1"/>
  <c r="AJ125" i="19" s="1"/>
  <c r="AJ126" i="19" s="1"/>
  <c r="AJ127" i="19" s="1"/>
  <c r="AJ128" i="19" s="1"/>
  <c r="AJ129" i="19" s="1"/>
  <c r="AJ130" i="19" s="1"/>
  <c r="AJ131" i="19" s="1"/>
  <c r="AJ132" i="19" s="1"/>
  <c r="AJ133" i="19" s="1"/>
  <c r="AJ134" i="19" s="1"/>
  <c r="AJ135" i="19" s="1"/>
  <c r="AJ136" i="19" s="1"/>
  <c r="AJ137" i="19" s="1"/>
  <c r="AJ138" i="19" s="1"/>
  <c r="AJ139" i="19" s="1"/>
  <c r="AJ140" i="19" s="1"/>
  <c r="AJ141" i="19" s="1"/>
  <c r="AJ142" i="19" s="1"/>
  <c r="AJ143" i="19" s="1"/>
  <c r="AJ144" i="19" s="1"/>
  <c r="AJ145" i="19" s="1"/>
  <c r="AJ146" i="19" s="1"/>
  <c r="AJ147" i="19" s="1"/>
  <c r="AJ148" i="19" s="1"/>
  <c r="AJ149" i="19" s="1"/>
  <c r="AJ150" i="19" s="1"/>
  <c r="AJ151" i="19" s="1"/>
  <c r="AJ152" i="19" s="1"/>
  <c r="AJ153" i="19" s="1"/>
  <c r="AJ154" i="19" s="1"/>
  <c r="AJ155" i="19" s="1"/>
  <c r="AJ156" i="19" s="1"/>
  <c r="AJ157" i="19" s="1"/>
  <c r="AJ158" i="19" s="1"/>
  <c r="AJ159" i="19" s="1"/>
  <c r="AJ160" i="19" s="1"/>
  <c r="AJ161" i="19" s="1"/>
  <c r="AJ162" i="19" s="1"/>
  <c r="AJ163" i="19" s="1"/>
  <c r="AJ164" i="19" s="1"/>
  <c r="AJ165" i="19" s="1"/>
  <c r="AJ166" i="19" s="1"/>
  <c r="AJ167" i="19" s="1"/>
  <c r="AJ168" i="19" s="1"/>
  <c r="AJ169" i="19" s="1"/>
  <c r="AJ170" i="19" s="1"/>
  <c r="AJ171" i="19" s="1"/>
  <c r="AJ172" i="19" s="1"/>
  <c r="AJ173" i="19" s="1"/>
  <c r="AJ174" i="19" s="1"/>
  <c r="AJ175" i="19" s="1"/>
  <c r="AJ176" i="19" s="1"/>
  <c r="AJ177" i="19" s="1"/>
  <c r="AJ178" i="19" s="1"/>
  <c r="AJ179" i="19" s="1"/>
  <c r="AJ180" i="19" s="1"/>
  <c r="AJ181" i="19" s="1"/>
  <c r="AJ182" i="19" s="1"/>
  <c r="AJ183" i="19" s="1"/>
  <c r="AJ184" i="19" s="1"/>
  <c r="AJ185" i="19" s="1"/>
  <c r="AJ186" i="19" s="1"/>
  <c r="AJ187" i="19" s="1"/>
  <c r="AJ188" i="19" s="1"/>
  <c r="AJ189" i="19" s="1"/>
  <c r="AJ190" i="19" s="1"/>
  <c r="AJ191" i="19" s="1"/>
  <c r="AJ192" i="19" s="1"/>
  <c r="AJ193" i="19" s="1"/>
  <c r="AJ194" i="19" s="1"/>
  <c r="AJ195" i="19" s="1"/>
  <c r="AJ196" i="19" s="1"/>
  <c r="AJ197" i="19" s="1"/>
  <c r="AJ198" i="19" s="1"/>
  <c r="AJ199" i="19" s="1"/>
  <c r="AJ200" i="19" s="1"/>
  <c r="AJ201" i="19" s="1"/>
  <c r="AJ202" i="19" s="1"/>
  <c r="AF92" i="19"/>
  <c r="AF93" i="19" s="1"/>
  <c r="AF94" i="19" s="1"/>
  <c r="AF95" i="19" s="1"/>
  <c r="AF96" i="19" s="1"/>
  <c r="AF97" i="19" s="1"/>
  <c r="AF98" i="19" s="1"/>
  <c r="AF99" i="19" s="1"/>
  <c r="AF100" i="19" s="1"/>
  <c r="AF101" i="19" s="1"/>
  <c r="W83" i="19"/>
  <c r="W84" i="19" s="1"/>
  <c r="W85" i="19" s="1"/>
  <c r="W86" i="19" s="1"/>
  <c r="W87" i="19" s="1"/>
  <c r="W88" i="19" s="1"/>
  <c r="W89" i="19" s="1"/>
  <c r="W90" i="19" s="1"/>
  <c r="W91" i="19" s="1"/>
  <c r="AP31" i="19"/>
  <c r="AP32" i="19" s="1"/>
  <c r="X103" i="19" s="1"/>
  <c r="X104" i="19" s="1"/>
  <c r="X105" i="19" s="1"/>
  <c r="X106" i="19" s="1"/>
  <c r="X107" i="19" s="1"/>
  <c r="X108" i="19" s="1"/>
  <c r="X109" i="19" s="1"/>
  <c r="X110" i="19" s="1"/>
  <c r="X111" i="19" s="1"/>
  <c r="X112" i="19" s="1"/>
  <c r="X113" i="19" s="1"/>
  <c r="X114" i="19" s="1"/>
  <c r="X115" i="19" s="1"/>
  <c r="X116" i="19" s="1"/>
  <c r="X117" i="19" s="1"/>
  <c r="X118" i="19" s="1"/>
  <c r="X119" i="19" s="1"/>
  <c r="X120" i="19" s="1"/>
  <c r="X121" i="19" s="1"/>
  <c r="X122" i="19" s="1"/>
  <c r="X123" i="19" s="1"/>
  <c r="X124" i="19" s="1"/>
  <c r="X125" i="19" s="1"/>
  <c r="X126" i="19" s="1"/>
  <c r="X127" i="19" s="1"/>
  <c r="X128" i="19" s="1"/>
  <c r="X129" i="19" s="1"/>
  <c r="X130" i="19" s="1"/>
  <c r="X131" i="19" s="1"/>
  <c r="X132" i="19" s="1"/>
  <c r="X133" i="19" s="1"/>
  <c r="X134" i="19" s="1"/>
  <c r="X135" i="19" s="1"/>
  <c r="X136" i="19" s="1"/>
  <c r="X137" i="19" s="1"/>
  <c r="X138" i="19" s="1"/>
  <c r="X139" i="19" s="1"/>
  <c r="X140" i="19" s="1"/>
  <c r="X141" i="19" s="1"/>
  <c r="X142" i="19" s="1"/>
  <c r="X143" i="19" s="1"/>
  <c r="X144" i="19" s="1"/>
  <c r="X145" i="19" s="1"/>
  <c r="X146" i="19" s="1"/>
  <c r="X147" i="19" s="1"/>
  <c r="X148" i="19" s="1"/>
  <c r="X149" i="19" s="1"/>
  <c r="X150" i="19" s="1"/>
  <c r="X151" i="19" s="1"/>
  <c r="X152" i="19" s="1"/>
  <c r="X153" i="19" s="1"/>
  <c r="X154" i="19" s="1"/>
  <c r="X155" i="19" s="1"/>
  <c r="X156" i="19" s="1"/>
  <c r="X157" i="19" s="1"/>
  <c r="X158" i="19" s="1"/>
  <c r="X159" i="19" s="1"/>
  <c r="X160" i="19" s="1"/>
  <c r="X161" i="19" s="1"/>
  <c r="X162" i="19" s="1"/>
  <c r="X163" i="19" s="1"/>
  <c r="X164" i="19" s="1"/>
  <c r="X165" i="19" s="1"/>
  <c r="X166" i="19" s="1"/>
  <c r="X167" i="19" s="1"/>
  <c r="X168" i="19" s="1"/>
  <c r="X169" i="19" s="1"/>
  <c r="X170" i="19" s="1"/>
  <c r="X171" i="19" s="1"/>
  <c r="X172" i="19" s="1"/>
  <c r="X173" i="19" s="1"/>
  <c r="X174" i="19" s="1"/>
  <c r="X175" i="19" s="1"/>
  <c r="X176" i="19" s="1"/>
  <c r="X177" i="19" s="1"/>
  <c r="X178" i="19" s="1"/>
  <c r="X179" i="19" s="1"/>
  <c r="X180" i="19" s="1"/>
  <c r="X181" i="19" s="1"/>
  <c r="X182" i="19" s="1"/>
  <c r="X183" i="19" s="1"/>
  <c r="X184" i="19" s="1"/>
  <c r="X185" i="19" s="1"/>
  <c r="X186" i="19" s="1"/>
  <c r="X187" i="19" s="1"/>
  <c r="X188" i="19" s="1"/>
  <c r="X189" i="19" s="1"/>
  <c r="X190" i="19" s="1"/>
  <c r="X191" i="19" s="1"/>
  <c r="X192" i="19" s="1"/>
  <c r="X193" i="19" s="1"/>
  <c r="X194" i="19" s="1"/>
  <c r="X195" i="19" s="1"/>
  <c r="X196" i="19" s="1"/>
  <c r="X197" i="19" s="1"/>
  <c r="X198" i="19" s="1"/>
  <c r="X199" i="19" s="1"/>
  <c r="X200" i="19" s="1"/>
  <c r="X201" i="19" s="1"/>
  <c r="X202" i="19" s="1"/>
  <c r="D83" i="19"/>
  <c r="D84" i="19" s="1"/>
  <c r="D85" i="19" s="1"/>
  <c r="D86" i="19" s="1"/>
  <c r="D87" i="19" s="1"/>
  <c r="D88" i="19" s="1"/>
  <c r="D89" i="19" s="1"/>
  <c r="D90" i="19" s="1"/>
  <c r="D91" i="19" s="1"/>
  <c r="X83" i="19"/>
  <c r="X84" i="19" s="1"/>
  <c r="X85" i="19" s="1"/>
  <c r="X86" i="19" s="1"/>
  <c r="X87" i="19" s="1"/>
  <c r="X88" i="19" s="1"/>
  <c r="X89" i="19" s="1"/>
  <c r="X90" i="19" s="1"/>
  <c r="X91" i="19" s="1"/>
  <c r="AT31" i="19"/>
  <c r="AT32" i="19" s="1"/>
  <c r="AB102" i="19" s="1"/>
  <c r="AB103" i="19" s="1"/>
  <c r="AB104" i="19" s="1"/>
  <c r="AB105" i="19" s="1"/>
  <c r="AB106" i="19" s="1"/>
  <c r="AB107" i="19" s="1"/>
  <c r="AB108" i="19" s="1"/>
  <c r="AB109" i="19" s="1"/>
  <c r="AB110" i="19" s="1"/>
  <c r="AB111" i="19" s="1"/>
  <c r="AB112" i="19" s="1"/>
  <c r="AB113" i="19" s="1"/>
  <c r="AB114" i="19" s="1"/>
  <c r="AB115" i="19" s="1"/>
  <c r="AB116" i="19" s="1"/>
  <c r="AB117" i="19" s="1"/>
  <c r="AB118" i="19" s="1"/>
  <c r="AB119" i="19" s="1"/>
  <c r="AB120" i="19" s="1"/>
  <c r="AB121" i="19" s="1"/>
  <c r="AB122" i="19" s="1"/>
  <c r="AB123" i="19" s="1"/>
  <c r="AB124" i="19" s="1"/>
  <c r="AB125" i="19" s="1"/>
  <c r="AB126" i="19" s="1"/>
  <c r="AB127" i="19" s="1"/>
  <c r="AB128" i="19" s="1"/>
  <c r="AB129" i="19" s="1"/>
  <c r="AB130" i="19" s="1"/>
  <c r="AB131" i="19" s="1"/>
  <c r="AB132" i="19" s="1"/>
  <c r="AB133" i="19" s="1"/>
  <c r="AB134" i="19" s="1"/>
  <c r="AB135" i="19" s="1"/>
  <c r="AB136" i="19" s="1"/>
  <c r="AB137" i="19" s="1"/>
  <c r="AB138" i="19" s="1"/>
  <c r="AB139" i="19" s="1"/>
  <c r="AB140" i="19" s="1"/>
  <c r="AB141" i="19" s="1"/>
  <c r="AB142" i="19" s="1"/>
  <c r="AB143" i="19" s="1"/>
  <c r="AB144" i="19" s="1"/>
  <c r="AB145" i="19" s="1"/>
  <c r="AB146" i="19" s="1"/>
  <c r="AB147" i="19" s="1"/>
  <c r="AB148" i="19" s="1"/>
  <c r="AB149" i="19" s="1"/>
  <c r="AB150" i="19" s="1"/>
  <c r="AB151" i="19" s="1"/>
  <c r="AB152" i="19" s="1"/>
  <c r="AB153" i="19" s="1"/>
  <c r="AB154" i="19" s="1"/>
  <c r="AB155" i="19" s="1"/>
  <c r="AB156" i="19" s="1"/>
  <c r="AB157" i="19" s="1"/>
  <c r="AB158" i="19" s="1"/>
  <c r="AB159" i="19" s="1"/>
  <c r="AB160" i="19" s="1"/>
  <c r="AB161" i="19" s="1"/>
  <c r="AB162" i="19" s="1"/>
  <c r="AB163" i="19" s="1"/>
  <c r="AB164" i="19" s="1"/>
  <c r="AB165" i="19" s="1"/>
  <c r="AB166" i="19" s="1"/>
  <c r="AB167" i="19" s="1"/>
  <c r="AB168" i="19" s="1"/>
  <c r="AB169" i="19" s="1"/>
  <c r="AB170" i="19" s="1"/>
  <c r="AB171" i="19" s="1"/>
  <c r="AB172" i="19" s="1"/>
  <c r="AB173" i="19" s="1"/>
  <c r="AB174" i="19" s="1"/>
  <c r="AB175" i="19" s="1"/>
  <c r="AB176" i="19" s="1"/>
  <c r="AB177" i="19" s="1"/>
  <c r="AB178" i="19" s="1"/>
  <c r="AB179" i="19" s="1"/>
  <c r="AB180" i="19" s="1"/>
  <c r="AB181" i="19" s="1"/>
  <c r="AB182" i="19" s="1"/>
  <c r="AB183" i="19" s="1"/>
  <c r="AB184" i="19" s="1"/>
  <c r="AB185" i="19" s="1"/>
  <c r="AB186" i="19" s="1"/>
  <c r="AB187" i="19" s="1"/>
  <c r="AB188" i="19" s="1"/>
  <c r="AB189" i="19" s="1"/>
  <c r="AB190" i="19" s="1"/>
  <c r="AB191" i="19" s="1"/>
  <c r="AB192" i="19" s="1"/>
  <c r="AB193" i="19" s="1"/>
  <c r="AB194" i="19" s="1"/>
  <c r="AB195" i="19" s="1"/>
  <c r="AB196" i="19" s="1"/>
  <c r="AB197" i="19" s="1"/>
  <c r="AB198" i="19" s="1"/>
  <c r="AB199" i="19" s="1"/>
  <c r="AB200" i="19" s="1"/>
  <c r="AB201" i="19" s="1"/>
  <c r="AB202" i="19" s="1"/>
  <c r="E83" i="19"/>
  <c r="E93" i="19"/>
  <c r="E103" i="19"/>
  <c r="R12" i="16"/>
  <c r="N13" i="16"/>
  <c r="G14" i="16"/>
  <c r="P15" i="16"/>
  <c r="I16" i="16"/>
  <c r="F17" i="16"/>
  <c r="O18" i="16"/>
  <c r="H19" i="16"/>
  <c r="R20" i="16"/>
  <c r="N21" i="16"/>
  <c r="G22" i="16"/>
  <c r="P23" i="16"/>
  <c r="I24" i="16"/>
  <c r="F25" i="16"/>
  <c r="J26" i="16"/>
  <c r="C28" i="16"/>
  <c r="C30" i="16"/>
  <c r="J32" i="16"/>
  <c r="S34" i="16"/>
  <c r="E37" i="16"/>
  <c r="L39" i="16"/>
  <c r="U41" i="16"/>
  <c r="G44" i="16"/>
  <c r="J47" i="16"/>
  <c r="O50" i="16"/>
  <c r="O53" i="16"/>
  <c r="T56" i="16"/>
  <c r="E60" i="16"/>
  <c r="P68" i="16"/>
  <c r="G78" i="16"/>
  <c r="O87" i="16"/>
  <c r="C99" i="16"/>
  <c r="O111" i="16"/>
  <c r="M128" i="16"/>
  <c r="D15" i="16"/>
  <c r="U15" i="16"/>
  <c r="M16" i="16"/>
  <c r="J17" i="16"/>
  <c r="C18" i="16"/>
  <c r="T18" i="16"/>
  <c r="L19" i="16"/>
  <c r="E20" i="16"/>
  <c r="S21" i="16"/>
  <c r="K22" i="16"/>
  <c r="D23" i="16"/>
  <c r="U23" i="16"/>
  <c r="M24" i="16"/>
  <c r="J25" i="16"/>
  <c r="L28" i="16"/>
  <c r="N30" i="16"/>
  <c r="D33" i="16"/>
  <c r="I35" i="16"/>
  <c r="P37" i="16"/>
  <c r="F40" i="16"/>
  <c r="K42" i="16"/>
  <c r="C45" i="16"/>
  <c r="H48" i="16"/>
  <c r="I51" i="16"/>
  <c r="L54" i="16"/>
  <c r="R57" i="16"/>
  <c r="N61" i="16"/>
  <c r="E71" i="16"/>
  <c r="M80" i="16"/>
  <c r="D90" i="16"/>
  <c r="F102" i="16"/>
  <c r="R114" i="16"/>
  <c r="N148" i="16"/>
  <c r="I12" i="16"/>
  <c r="F13" i="16"/>
  <c r="O14" i="16"/>
  <c r="H15" i="16"/>
  <c r="R16" i="16"/>
  <c r="N17" i="16"/>
  <c r="G18" i="16"/>
  <c r="P19" i="16"/>
  <c r="I20" i="16"/>
  <c r="F21" i="16"/>
  <c r="O22" i="16"/>
  <c r="H23" i="16"/>
  <c r="R24" i="16"/>
  <c r="U25" i="16"/>
  <c r="N27" i="16"/>
  <c r="H31" i="16"/>
  <c r="M33" i="16"/>
  <c r="U35" i="16"/>
  <c r="J38" i="16"/>
  <c r="O40" i="16"/>
  <c r="D43" i="16"/>
  <c r="T45" i="16"/>
  <c r="U48" i="16"/>
  <c r="E52" i="16"/>
  <c r="J55" i="16"/>
  <c r="K58" i="16"/>
  <c r="C64" i="16"/>
  <c r="K73" i="16"/>
  <c r="U82" i="16"/>
  <c r="O92" i="16"/>
  <c r="H105" i="16"/>
  <c r="U117" i="16"/>
  <c r="AO31" i="19"/>
  <c r="AO32" i="19" s="1"/>
  <c r="W103" i="19" s="1"/>
  <c r="W104" i="19" s="1"/>
  <c r="W105" i="19" s="1"/>
  <c r="W106" i="19" s="1"/>
  <c r="W107" i="19" s="1"/>
  <c r="W108" i="19" s="1"/>
  <c r="W109" i="19" s="1"/>
  <c r="W110" i="19" s="1"/>
  <c r="W111" i="19" s="1"/>
  <c r="W112" i="19" s="1"/>
  <c r="W113" i="19" s="1"/>
  <c r="W114" i="19" s="1"/>
  <c r="W115" i="19" s="1"/>
  <c r="W116" i="19" s="1"/>
  <c r="W117" i="19" s="1"/>
  <c r="W118" i="19" s="1"/>
  <c r="W119" i="19" s="1"/>
  <c r="W120" i="19" s="1"/>
  <c r="W121" i="19" s="1"/>
  <c r="W122" i="19" s="1"/>
  <c r="W123" i="19" s="1"/>
  <c r="W124" i="19" s="1"/>
  <c r="W125" i="19" s="1"/>
  <c r="W126" i="19" s="1"/>
  <c r="W127" i="19" s="1"/>
  <c r="W128" i="19" s="1"/>
  <c r="W129" i="19" s="1"/>
  <c r="W130" i="19" s="1"/>
  <c r="W131" i="19" s="1"/>
  <c r="W132" i="19" s="1"/>
  <c r="W133" i="19" s="1"/>
  <c r="W134" i="19" s="1"/>
  <c r="W135" i="19" s="1"/>
  <c r="W136" i="19" s="1"/>
  <c r="W137" i="19" s="1"/>
  <c r="W138" i="19" s="1"/>
  <c r="W139" i="19" s="1"/>
  <c r="W140" i="19" s="1"/>
  <c r="W141" i="19" s="1"/>
  <c r="W142" i="19" s="1"/>
  <c r="W143" i="19" s="1"/>
  <c r="W144" i="19" s="1"/>
  <c r="W145" i="19" s="1"/>
  <c r="W146" i="19" s="1"/>
  <c r="W147" i="19" s="1"/>
  <c r="W148" i="19" s="1"/>
  <c r="W149" i="19" s="1"/>
  <c r="W150" i="19" s="1"/>
  <c r="W151" i="19" s="1"/>
  <c r="W152" i="19" s="1"/>
  <c r="W153" i="19" s="1"/>
  <c r="W154" i="19" s="1"/>
  <c r="W155" i="19" s="1"/>
  <c r="W156" i="19" s="1"/>
  <c r="W157" i="19" s="1"/>
  <c r="W158" i="19" s="1"/>
  <c r="W159" i="19" s="1"/>
  <c r="W160" i="19" s="1"/>
  <c r="W161" i="19" s="1"/>
  <c r="W162" i="19" s="1"/>
  <c r="W163" i="19" s="1"/>
  <c r="W164" i="19" s="1"/>
  <c r="W165" i="19" s="1"/>
  <c r="W166" i="19" s="1"/>
  <c r="W167" i="19" s="1"/>
  <c r="W168" i="19" s="1"/>
  <c r="W169" i="19" s="1"/>
  <c r="W170" i="19" s="1"/>
  <c r="W171" i="19" s="1"/>
  <c r="AS31" i="19"/>
  <c r="AS32" i="19" s="1"/>
  <c r="AA103" i="19" s="1"/>
  <c r="AA104" i="19" s="1"/>
  <c r="AA105" i="19" s="1"/>
  <c r="AA106" i="19" s="1"/>
  <c r="AA107" i="19" s="1"/>
  <c r="AA108" i="19" s="1"/>
  <c r="AA109" i="19" s="1"/>
  <c r="AA110" i="19" s="1"/>
  <c r="AA111" i="19" s="1"/>
  <c r="AA112" i="19" s="1"/>
  <c r="AA113" i="19" s="1"/>
  <c r="AA114" i="19" s="1"/>
  <c r="AA115" i="19" s="1"/>
  <c r="AA116" i="19" s="1"/>
  <c r="AA117" i="19" s="1"/>
  <c r="AA118" i="19" s="1"/>
  <c r="AA119" i="19" s="1"/>
  <c r="AA120" i="19" s="1"/>
  <c r="AA121" i="19" s="1"/>
  <c r="AA122" i="19" s="1"/>
  <c r="AA123" i="19" s="1"/>
  <c r="AA124" i="19" s="1"/>
  <c r="AA125" i="19" s="1"/>
  <c r="AA126" i="19" s="1"/>
  <c r="AA127" i="19" s="1"/>
  <c r="AA128" i="19" s="1"/>
  <c r="AA129" i="19" s="1"/>
  <c r="AA130" i="19" s="1"/>
  <c r="AA131" i="19" s="1"/>
  <c r="AA132" i="19" s="1"/>
  <c r="AA133" i="19" s="1"/>
  <c r="AA134" i="19" s="1"/>
  <c r="AA135" i="19" s="1"/>
  <c r="AA136" i="19" s="1"/>
  <c r="AA137" i="19" s="1"/>
  <c r="AA138" i="19" s="1"/>
  <c r="AA139" i="19" s="1"/>
  <c r="AA140" i="19" s="1"/>
  <c r="AA141" i="19" s="1"/>
  <c r="AA142" i="19" s="1"/>
  <c r="AA143" i="19" s="1"/>
  <c r="AA144" i="19" s="1"/>
  <c r="AA145" i="19" s="1"/>
  <c r="AA146" i="19" s="1"/>
  <c r="AA147" i="19" s="1"/>
  <c r="AA148" i="19" s="1"/>
  <c r="AA149" i="19" s="1"/>
  <c r="AA150" i="19" s="1"/>
  <c r="AA151" i="19" s="1"/>
  <c r="AA152" i="19" s="1"/>
  <c r="AA153" i="19" s="1"/>
  <c r="AA154" i="19" s="1"/>
  <c r="AA155" i="19" s="1"/>
  <c r="AA156" i="19" s="1"/>
  <c r="AA157" i="19" s="1"/>
  <c r="AA158" i="19" s="1"/>
  <c r="AA159" i="19" s="1"/>
  <c r="AA160" i="19" s="1"/>
  <c r="AA161" i="19" s="1"/>
  <c r="AA162" i="19" s="1"/>
  <c r="AA163" i="19" s="1"/>
  <c r="AA164" i="19" s="1"/>
  <c r="AA165" i="19" s="1"/>
  <c r="AA166" i="19" s="1"/>
  <c r="AA167" i="19" s="1"/>
  <c r="AA168" i="19" s="1"/>
  <c r="AA169" i="19" s="1"/>
  <c r="AA170" i="19" s="1"/>
  <c r="AA171" i="19" s="1"/>
  <c r="AA172" i="19" s="1"/>
  <c r="AA173" i="19" s="1"/>
  <c r="AA174" i="19" s="1"/>
  <c r="AA175" i="19" s="1"/>
  <c r="AA176" i="19" s="1"/>
  <c r="AA177" i="19" s="1"/>
  <c r="AA178" i="19" s="1"/>
  <c r="AA179" i="19" s="1"/>
  <c r="AA180" i="19" s="1"/>
  <c r="AA181" i="19" s="1"/>
  <c r="AA182" i="19" s="1"/>
  <c r="AA183" i="19" s="1"/>
  <c r="AA184" i="19" s="1"/>
  <c r="AA185" i="19" s="1"/>
  <c r="AA186" i="19" s="1"/>
  <c r="AA187" i="19" s="1"/>
  <c r="AA188" i="19" s="1"/>
  <c r="AA189" i="19" s="1"/>
  <c r="AA190" i="19" s="1"/>
  <c r="AA191" i="19" s="1"/>
  <c r="AA192" i="19" s="1"/>
  <c r="AA193" i="19" s="1"/>
  <c r="AA194" i="19" s="1"/>
  <c r="AA195" i="19" s="1"/>
  <c r="AA196" i="19" s="1"/>
  <c r="AA197" i="19" s="1"/>
  <c r="AA198" i="19" s="1"/>
  <c r="AA199" i="19" s="1"/>
  <c r="AA200" i="19" s="1"/>
  <c r="AA201" i="19" s="1"/>
  <c r="AA202" i="19" s="1"/>
  <c r="AW31" i="19"/>
  <c r="AW32" i="19" s="1"/>
  <c r="AE102" i="19" s="1"/>
  <c r="AE103" i="19" s="1"/>
  <c r="AE104" i="19" s="1"/>
  <c r="AE105" i="19" s="1"/>
  <c r="AE106" i="19" s="1"/>
  <c r="AE107" i="19" s="1"/>
  <c r="AE108" i="19" s="1"/>
  <c r="AE109" i="19" s="1"/>
  <c r="AE110" i="19" s="1"/>
  <c r="AE111" i="19" s="1"/>
  <c r="AE112" i="19" s="1"/>
  <c r="AE113" i="19" s="1"/>
  <c r="AE114" i="19" s="1"/>
  <c r="AE115" i="19" s="1"/>
  <c r="AE116" i="19" s="1"/>
  <c r="AE117" i="19" s="1"/>
  <c r="AE118" i="19" s="1"/>
  <c r="AE119" i="19" s="1"/>
  <c r="AE120" i="19" s="1"/>
  <c r="AE121" i="19" s="1"/>
  <c r="AE122" i="19" s="1"/>
  <c r="AE123" i="19" s="1"/>
  <c r="AE124" i="19" s="1"/>
  <c r="AE125" i="19" s="1"/>
  <c r="AE126" i="19" s="1"/>
  <c r="AE127" i="19" s="1"/>
  <c r="AE128" i="19" s="1"/>
  <c r="AE129" i="19" s="1"/>
  <c r="AE130" i="19" s="1"/>
  <c r="AE131" i="19" s="1"/>
  <c r="AE132" i="19" s="1"/>
  <c r="AE133" i="19" s="1"/>
  <c r="AE134" i="19" s="1"/>
  <c r="AE135" i="19" s="1"/>
  <c r="AE136" i="19" s="1"/>
  <c r="AE137" i="19" s="1"/>
  <c r="AE138" i="19" s="1"/>
  <c r="AE139" i="19" s="1"/>
  <c r="AE140" i="19" s="1"/>
  <c r="AE141" i="19" s="1"/>
  <c r="AE142" i="19" s="1"/>
  <c r="AE143" i="19" s="1"/>
  <c r="AE144" i="19" s="1"/>
  <c r="AE145" i="19" s="1"/>
  <c r="AE146" i="19" s="1"/>
  <c r="AE147" i="19" s="1"/>
  <c r="AE148" i="19" s="1"/>
  <c r="AE149" i="19" s="1"/>
  <c r="AE150" i="19" s="1"/>
  <c r="AE151" i="19" s="1"/>
  <c r="AE152" i="19" s="1"/>
  <c r="AE153" i="19" s="1"/>
  <c r="AE154" i="19" s="1"/>
  <c r="AE155" i="19" s="1"/>
  <c r="AE156" i="19" s="1"/>
  <c r="AE157" i="19" s="1"/>
  <c r="AE158" i="19" s="1"/>
  <c r="AE159" i="19" s="1"/>
  <c r="AE160" i="19" s="1"/>
  <c r="AE161" i="19" s="1"/>
  <c r="AE162" i="19" s="1"/>
  <c r="AE163" i="19" s="1"/>
  <c r="AE164" i="19" s="1"/>
  <c r="AE165" i="19" s="1"/>
  <c r="AE166" i="19" s="1"/>
  <c r="AE167" i="19" s="1"/>
  <c r="AE168" i="19" s="1"/>
  <c r="AE169" i="19" s="1"/>
  <c r="AE170" i="19" s="1"/>
  <c r="AE171" i="19" s="1"/>
  <c r="AE172" i="19" s="1"/>
  <c r="AE173" i="19" s="1"/>
  <c r="AE174" i="19" s="1"/>
  <c r="AE175" i="19" s="1"/>
  <c r="AE176" i="19" s="1"/>
  <c r="AE177" i="19" s="1"/>
  <c r="AE178" i="19" s="1"/>
  <c r="AE179" i="19" s="1"/>
  <c r="AE180" i="19" s="1"/>
  <c r="AE181" i="19" s="1"/>
  <c r="AE182" i="19" s="1"/>
  <c r="AE183" i="19" s="1"/>
  <c r="AE184" i="19" s="1"/>
  <c r="AE185" i="19" s="1"/>
  <c r="AE186" i="19" s="1"/>
  <c r="AE187" i="19" s="1"/>
  <c r="AE188" i="19" s="1"/>
  <c r="AE189" i="19" s="1"/>
  <c r="AE190" i="19" s="1"/>
  <c r="AE191" i="19" s="1"/>
  <c r="AE192" i="19" s="1"/>
  <c r="AE193" i="19" s="1"/>
  <c r="AE194" i="19" s="1"/>
  <c r="AE195" i="19" s="1"/>
  <c r="AE196" i="19" s="1"/>
  <c r="AE197" i="19" s="1"/>
  <c r="AE198" i="19" s="1"/>
  <c r="AE199" i="19" s="1"/>
  <c r="AE200" i="19" s="1"/>
  <c r="AE201" i="19" s="1"/>
  <c r="AE202" i="19" s="1"/>
  <c r="BA31" i="19"/>
  <c r="BA32" i="19" s="1"/>
  <c r="AI103" i="19" s="1"/>
  <c r="AI104" i="19" s="1"/>
  <c r="AI105" i="19" s="1"/>
  <c r="AI106" i="19" s="1"/>
  <c r="AI107" i="19" s="1"/>
  <c r="AI108" i="19" s="1"/>
  <c r="AI109" i="19" s="1"/>
  <c r="AI110" i="19" s="1"/>
  <c r="AI111" i="19" s="1"/>
  <c r="AI112" i="19" s="1"/>
  <c r="AI113" i="19" s="1"/>
  <c r="AI114" i="19" s="1"/>
  <c r="AI115" i="19" s="1"/>
  <c r="AI116" i="19" s="1"/>
  <c r="AI117" i="19" s="1"/>
  <c r="AI118" i="19" s="1"/>
  <c r="AI119" i="19" s="1"/>
  <c r="AI120" i="19" s="1"/>
  <c r="AI121" i="19" s="1"/>
  <c r="AI122" i="19" s="1"/>
  <c r="AI123" i="19" s="1"/>
  <c r="AI124" i="19" s="1"/>
  <c r="AI125" i="19" s="1"/>
  <c r="AI126" i="19" s="1"/>
  <c r="AI127" i="19" s="1"/>
  <c r="AI128" i="19" s="1"/>
  <c r="AI129" i="19" s="1"/>
  <c r="AI130" i="19" s="1"/>
  <c r="AI131" i="19" s="1"/>
  <c r="AI132" i="19" s="1"/>
  <c r="AI133" i="19" s="1"/>
  <c r="AI134" i="19" s="1"/>
  <c r="AI135" i="19" s="1"/>
  <c r="AI136" i="19" s="1"/>
  <c r="AI137" i="19" s="1"/>
  <c r="AI138" i="19" s="1"/>
  <c r="AI139" i="19" s="1"/>
  <c r="AI140" i="19" s="1"/>
  <c r="AI141" i="19" s="1"/>
  <c r="AI142" i="19" s="1"/>
  <c r="AI143" i="19" s="1"/>
  <c r="AI144" i="19" s="1"/>
  <c r="AI145" i="19" s="1"/>
  <c r="AI146" i="19" s="1"/>
  <c r="AI147" i="19" s="1"/>
  <c r="AI148" i="19" s="1"/>
  <c r="AI149" i="19" s="1"/>
  <c r="AI150" i="19" s="1"/>
  <c r="AI151" i="19" s="1"/>
  <c r="AI152" i="19" s="1"/>
  <c r="AI153" i="19" s="1"/>
  <c r="AI154" i="19" s="1"/>
  <c r="AI155" i="19" s="1"/>
  <c r="AI156" i="19" s="1"/>
  <c r="AI157" i="19" s="1"/>
  <c r="AI158" i="19" s="1"/>
  <c r="AI159" i="19" s="1"/>
  <c r="AI160" i="19" s="1"/>
  <c r="AI161" i="19" s="1"/>
  <c r="AI162" i="19" s="1"/>
  <c r="AI163" i="19" s="1"/>
  <c r="AI164" i="19" s="1"/>
  <c r="AI165" i="19" s="1"/>
  <c r="AI166" i="19" s="1"/>
  <c r="AI167" i="19" s="1"/>
  <c r="AI168" i="19" s="1"/>
  <c r="AI169" i="19" s="1"/>
  <c r="AI170" i="19" s="1"/>
  <c r="AI171" i="19" s="1"/>
  <c r="AI172" i="19" s="1"/>
  <c r="AI173" i="19" s="1"/>
  <c r="AI174" i="19" s="1"/>
  <c r="AI175" i="19" s="1"/>
  <c r="AI176" i="19" s="1"/>
  <c r="AI177" i="19" s="1"/>
  <c r="AI178" i="19" s="1"/>
  <c r="AI179" i="19" s="1"/>
  <c r="AI180" i="19" s="1"/>
  <c r="AI181" i="19" s="1"/>
  <c r="AI182" i="19" s="1"/>
  <c r="AI183" i="19" s="1"/>
  <c r="AI184" i="19" s="1"/>
  <c r="AI185" i="19" s="1"/>
  <c r="AI186" i="19" s="1"/>
  <c r="AI187" i="19" s="1"/>
  <c r="AI188" i="19" s="1"/>
  <c r="AI189" i="19" s="1"/>
  <c r="AI190" i="19" s="1"/>
  <c r="AI191" i="19" s="1"/>
  <c r="AI192" i="19" s="1"/>
  <c r="AI193" i="19" s="1"/>
  <c r="AI194" i="19" s="1"/>
  <c r="AI195" i="19" s="1"/>
  <c r="AI196" i="19" s="1"/>
  <c r="AI197" i="19" s="1"/>
  <c r="AI198" i="19" s="1"/>
  <c r="AI199" i="19" s="1"/>
  <c r="AI200" i="19" s="1"/>
  <c r="AI201" i="19" s="1"/>
  <c r="AI202" i="19" s="1"/>
  <c r="AQ31" i="19"/>
  <c r="AQ32" i="19" s="1"/>
  <c r="Y103" i="19" s="1"/>
  <c r="Y104" i="19" s="1"/>
  <c r="Y105" i="19" s="1"/>
  <c r="Y106" i="19" s="1"/>
  <c r="Y107" i="19" s="1"/>
  <c r="Y108" i="19" s="1"/>
  <c r="Y109" i="19" s="1"/>
  <c r="Y110" i="19" s="1"/>
  <c r="Y111" i="19" s="1"/>
  <c r="Y112" i="19" s="1"/>
  <c r="Y113" i="19" s="1"/>
  <c r="Y114" i="19" s="1"/>
  <c r="Y115" i="19" s="1"/>
  <c r="Y116" i="19" s="1"/>
  <c r="Y117" i="19" s="1"/>
  <c r="Y118" i="19" s="1"/>
  <c r="Y119" i="19" s="1"/>
  <c r="Y120" i="19" s="1"/>
  <c r="Y121" i="19" s="1"/>
  <c r="Y122" i="19" s="1"/>
  <c r="Y123" i="19" s="1"/>
  <c r="Y124" i="19" s="1"/>
  <c r="Y125" i="19" s="1"/>
  <c r="Y126" i="19" s="1"/>
  <c r="Y127" i="19" s="1"/>
  <c r="Y128" i="19" s="1"/>
  <c r="Y129" i="19" s="1"/>
  <c r="Y130" i="19" s="1"/>
  <c r="Y131" i="19" s="1"/>
  <c r="Y132" i="19" s="1"/>
  <c r="Y133" i="19" s="1"/>
  <c r="Y134" i="19" s="1"/>
  <c r="Y135" i="19" s="1"/>
  <c r="Y136" i="19" s="1"/>
  <c r="Y137" i="19" s="1"/>
  <c r="Y138" i="19" s="1"/>
  <c r="Y139" i="19" s="1"/>
  <c r="Y140" i="19" s="1"/>
  <c r="Y141" i="19" s="1"/>
  <c r="Y142" i="19" s="1"/>
  <c r="Y143" i="19" s="1"/>
  <c r="Y144" i="19" s="1"/>
  <c r="Y145" i="19" s="1"/>
  <c r="Y146" i="19" s="1"/>
  <c r="Y147" i="19" s="1"/>
  <c r="Y148" i="19" s="1"/>
  <c r="Y149" i="19" s="1"/>
  <c r="Y150" i="19" s="1"/>
  <c r="Y151" i="19" s="1"/>
  <c r="Y152" i="19" s="1"/>
  <c r="Y153" i="19" s="1"/>
  <c r="Y154" i="19" s="1"/>
  <c r="Y155" i="19" s="1"/>
  <c r="Y156" i="19" s="1"/>
  <c r="Y157" i="19" s="1"/>
  <c r="Y158" i="19" s="1"/>
  <c r="Y159" i="19" s="1"/>
  <c r="Y160" i="19" s="1"/>
  <c r="Y161" i="19" s="1"/>
  <c r="Y162" i="19" s="1"/>
  <c r="Y163" i="19" s="1"/>
  <c r="Y164" i="19" s="1"/>
  <c r="Y165" i="19" s="1"/>
  <c r="Y166" i="19" s="1"/>
  <c r="Y167" i="19" s="1"/>
  <c r="Y168" i="19" s="1"/>
  <c r="Y169" i="19" s="1"/>
  <c r="Y170" i="19" s="1"/>
  <c r="Y171" i="19" s="1"/>
  <c r="Y172" i="19" s="1"/>
  <c r="Y173" i="19" s="1"/>
  <c r="Y174" i="19" s="1"/>
  <c r="Y175" i="19" s="1"/>
  <c r="Y176" i="19" s="1"/>
  <c r="Y177" i="19" s="1"/>
  <c r="Y178" i="19" s="1"/>
  <c r="Y179" i="19" s="1"/>
  <c r="Y180" i="19" s="1"/>
  <c r="Y181" i="19" s="1"/>
  <c r="Y182" i="19" s="1"/>
  <c r="Y183" i="19" s="1"/>
  <c r="Y184" i="19" s="1"/>
  <c r="Y185" i="19" s="1"/>
  <c r="Y186" i="19" s="1"/>
  <c r="Y187" i="19" s="1"/>
  <c r="Y188" i="19" s="1"/>
  <c r="Y189" i="19" s="1"/>
  <c r="Y190" i="19" s="1"/>
  <c r="Y191" i="19" s="1"/>
  <c r="Y192" i="19" s="1"/>
  <c r="Y193" i="19" s="1"/>
  <c r="Y194" i="19" s="1"/>
  <c r="Y195" i="19" s="1"/>
  <c r="Y196" i="19" s="1"/>
  <c r="Y197" i="19" s="1"/>
  <c r="Y198" i="19" s="1"/>
  <c r="Y199" i="19" s="1"/>
  <c r="Y200" i="19" s="1"/>
  <c r="Y201" i="19" s="1"/>
  <c r="Y202" i="19" s="1"/>
  <c r="AU31" i="19"/>
  <c r="AU32" i="19" s="1"/>
  <c r="AC102" i="19" s="1"/>
  <c r="AC103" i="19" s="1"/>
  <c r="AC104" i="19" s="1"/>
  <c r="AC105" i="19" s="1"/>
  <c r="AC106" i="19" s="1"/>
  <c r="AC107" i="19" s="1"/>
  <c r="AC108" i="19" s="1"/>
  <c r="AC109" i="19" s="1"/>
  <c r="AC110" i="19" s="1"/>
  <c r="AC111" i="19" s="1"/>
  <c r="AC112" i="19" s="1"/>
  <c r="AC113" i="19" s="1"/>
  <c r="AC114" i="19" s="1"/>
  <c r="AC115" i="19" s="1"/>
  <c r="AC116" i="19" s="1"/>
  <c r="AC117" i="19" s="1"/>
  <c r="AC118" i="19" s="1"/>
  <c r="AC119" i="19" s="1"/>
  <c r="AC120" i="19" s="1"/>
  <c r="AC121" i="19" s="1"/>
  <c r="AC122" i="19" s="1"/>
  <c r="AC123" i="19" s="1"/>
  <c r="AC124" i="19" s="1"/>
  <c r="AC125" i="19" s="1"/>
  <c r="AC126" i="19" s="1"/>
  <c r="AC127" i="19" s="1"/>
  <c r="AC128" i="19" s="1"/>
  <c r="AC129" i="19" s="1"/>
  <c r="AC130" i="19" s="1"/>
  <c r="AC131" i="19" s="1"/>
  <c r="AC132" i="19" s="1"/>
  <c r="AC133" i="19" s="1"/>
  <c r="AC134" i="19" s="1"/>
  <c r="AC135" i="19" s="1"/>
  <c r="AC136" i="19" s="1"/>
  <c r="AC137" i="19" s="1"/>
  <c r="AC138" i="19" s="1"/>
  <c r="AC139" i="19" s="1"/>
  <c r="AC140" i="19" s="1"/>
  <c r="AC141" i="19" s="1"/>
  <c r="AC142" i="19" s="1"/>
  <c r="AC143" i="19" s="1"/>
  <c r="AC144" i="19" s="1"/>
  <c r="AC145" i="19" s="1"/>
  <c r="AC146" i="19" s="1"/>
  <c r="AC147" i="19" s="1"/>
  <c r="AC148" i="19" s="1"/>
  <c r="AC149" i="19" s="1"/>
  <c r="AC150" i="19" s="1"/>
  <c r="AC151" i="19" s="1"/>
  <c r="AC152" i="19" s="1"/>
  <c r="AC153" i="19" s="1"/>
  <c r="AC154" i="19" s="1"/>
  <c r="AC155" i="19" s="1"/>
  <c r="AC156" i="19" s="1"/>
  <c r="AC157" i="19" s="1"/>
  <c r="AC158" i="19" s="1"/>
  <c r="AC159" i="19" s="1"/>
  <c r="AC160" i="19" s="1"/>
  <c r="AC161" i="19" s="1"/>
  <c r="AC162" i="19" s="1"/>
  <c r="AC163" i="19" s="1"/>
  <c r="AC164" i="19" s="1"/>
  <c r="AC165" i="19" s="1"/>
  <c r="AC166" i="19" s="1"/>
  <c r="AC167" i="19" s="1"/>
  <c r="AC168" i="19" s="1"/>
  <c r="AC169" i="19" s="1"/>
  <c r="AC170" i="19" s="1"/>
  <c r="AC171" i="19" s="1"/>
  <c r="AC172" i="19" s="1"/>
  <c r="AC173" i="19" s="1"/>
  <c r="AC174" i="19" s="1"/>
  <c r="AC175" i="19" s="1"/>
  <c r="AC176" i="19" s="1"/>
  <c r="AC177" i="19" s="1"/>
  <c r="AC178" i="19" s="1"/>
  <c r="AC179" i="19" s="1"/>
  <c r="AC180" i="19" s="1"/>
  <c r="AC181" i="19" s="1"/>
  <c r="AC182" i="19" s="1"/>
  <c r="AC183" i="19" s="1"/>
  <c r="AC184" i="19" s="1"/>
  <c r="AC185" i="19" s="1"/>
  <c r="AC186" i="19" s="1"/>
  <c r="AC187" i="19" s="1"/>
  <c r="AC188" i="19" s="1"/>
  <c r="AC189" i="19" s="1"/>
  <c r="AC190" i="19" s="1"/>
  <c r="AC191" i="19" s="1"/>
  <c r="AC192" i="19" s="1"/>
  <c r="AC193" i="19" s="1"/>
  <c r="AC194" i="19" s="1"/>
  <c r="AC195" i="19" s="1"/>
  <c r="AC196" i="19" s="1"/>
  <c r="AC197" i="19" s="1"/>
  <c r="AC198" i="19" s="1"/>
  <c r="AC199" i="19" s="1"/>
  <c r="AC200" i="19" s="1"/>
  <c r="AC201" i="19" s="1"/>
  <c r="AC202" i="19" s="1"/>
  <c r="AY31" i="19"/>
  <c r="AY32" i="19" s="1"/>
  <c r="AG102" i="19" s="1"/>
  <c r="AG103" i="19" s="1"/>
  <c r="AG104" i="19" s="1"/>
  <c r="AG105" i="19" s="1"/>
  <c r="AG106" i="19" s="1"/>
  <c r="AG107" i="19" s="1"/>
  <c r="AG108" i="19" s="1"/>
  <c r="AG109" i="19" s="1"/>
  <c r="AG110" i="19" s="1"/>
  <c r="AG111" i="19" s="1"/>
  <c r="AG112" i="19" s="1"/>
  <c r="AG113" i="19" s="1"/>
  <c r="AG114" i="19" s="1"/>
  <c r="AG115" i="19" s="1"/>
  <c r="AG116" i="19" s="1"/>
  <c r="AG117" i="19" s="1"/>
  <c r="AG118" i="19" s="1"/>
  <c r="AG119" i="19" s="1"/>
  <c r="AG120" i="19" s="1"/>
  <c r="AG121" i="19" s="1"/>
  <c r="AG122" i="19" s="1"/>
  <c r="AG123" i="19" s="1"/>
  <c r="AG124" i="19" s="1"/>
  <c r="AG125" i="19" s="1"/>
  <c r="AG126" i="19" s="1"/>
  <c r="AG127" i="19" s="1"/>
  <c r="AG128" i="19" s="1"/>
  <c r="AG129" i="19" s="1"/>
  <c r="AG130" i="19" s="1"/>
  <c r="AG131" i="19" s="1"/>
  <c r="AG132" i="19" s="1"/>
  <c r="AG133" i="19" s="1"/>
  <c r="AG134" i="19" s="1"/>
  <c r="AG135" i="19" s="1"/>
  <c r="AG136" i="19" s="1"/>
  <c r="AG137" i="19" s="1"/>
  <c r="AG138" i="19" s="1"/>
  <c r="AG139" i="19" s="1"/>
  <c r="AG140" i="19" s="1"/>
  <c r="AG141" i="19" s="1"/>
  <c r="AG142" i="19" s="1"/>
  <c r="AG143" i="19" s="1"/>
  <c r="AG144" i="19" s="1"/>
  <c r="AG145" i="19" s="1"/>
  <c r="AG146" i="19" s="1"/>
  <c r="AG147" i="19" s="1"/>
  <c r="AG148" i="19" s="1"/>
  <c r="AG149" i="19" s="1"/>
  <c r="AG150" i="19" s="1"/>
  <c r="AG151" i="19" s="1"/>
  <c r="AG152" i="19" s="1"/>
  <c r="AG153" i="19" s="1"/>
  <c r="AG154" i="19" s="1"/>
  <c r="AG155" i="19" s="1"/>
  <c r="AG156" i="19" s="1"/>
  <c r="AG157" i="19" s="1"/>
  <c r="AG158" i="19" s="1"/>
  <c r="AG159" i="19" s="1"/>
  <c r="AG160" i="19" s="1"/>
  <c r="AG161" i="19" s="1"/>
  <c r="AG162" i="19" s="1"/>
  <c r="AG163" i="19" s="1"/>
  <c r="AG164" i="19" s="1"/>
  <c r="AG165" i="19" s="1"/>
  <c r="AG166" i="19" s="1"/>
  <c r="AG167" i="19" s="1"/>
  <c r="AG168" i="19" s="1"/>
  <c r="AG169" i="19" s="1"/>
  <c r="AG170" i="19" s="1"/>
  <c r="AG171" i="19" s="1"/>
  <c r="AG172" i="19" s="1"/>
  <c r="AG173" i="19" s="1"/>
  <c r="AG174" i="19" s="1"/>
  <c r="AG175" i="19" s="1"/>
  <c r="AG176" i="19" s="1"/>
  <c r="AG177" i="19" s="1"/>
  <c r="AG178" i="19" s="1"/>
  <c r="AG179" i="19" s="1"/>
  <c r="AG180" i="19" s="1"/>
  <c r="AG181" i="19" s="1"/>
  <c r="AG182" i="19" s="1"/>
  <c r="AG183" i="19" s="1"/>
  <c r="AG184" i="19" s="1"/>
  <c r="AG185" i="19" s="1"/>
  <c r="AG186" i="19" s="1"/>
  <c r="AG187" i="19" s="1"/>
  <c r="AG188" i="19" s="1"/>
  <c r="AG189" i="19" s="1"/>
  <c r="AG190" i="19" s="1"/>
  <c r="AG191" i="19" s="1"/>
  <c r="AG192" i="19" s="1"/>
  <c r="AG193" i="19" s="1"/>
  <c r="AG194" i="19" s="1"/>
  <c r="AG195" i="19" s="1"/>
  <c r="AG196" i="19" s="1"/>
  <c r="AG197" i="19" s="1"/>
  <c r="AG198" i="19" s="1"/>
  <c r="AG199" i="19" s="1"/>
  <c r="AG200" i="19" s="1"/>
  <c r="AG201" i="19" s="1"/>
  <c r="AG202" i="19" s="1"/>
  <c r="AR31" i="19"/>
  <c r="AR32" i="19" s="1"/>
  <c r="Z103" i="19" s="1"/>
  <c r="Z104" i="19" s="1"/>
  <c r="Z105" i="19" s="1"/>
  <c r="Z106" i="19" s="1"/>
  <c r="Z107" i="19" s="1"/>
  <c r="Z108" i="19" s="1"/>
  <c r="Z109" i="19" s="1"/>
  <c r="Z110" i="19" s="1"/>
  <c r="Z111" i="19" s="1"/>
  <c r="Z112" i="19" s="1"/>
  <c r="Z113" i="19" s="1"/>
  <c r="Z114" i="19" s="1"/>
  <c r="Z115" i="19" s="1"/>
  <c r="Z116" i="19" s="1"/>
  <c r="Z117" i="19" s="1"/>
  <c r="Z118" i="19" s="1"/>
  <c r="Z119" i="19" s="1"/>
  <c r="Z120" i="19" s="1"/>
  <c r="Z121" i="19" s="1"/>
  <c r="Z122" i="19" s="1"/>
  <c r="Z123" i="19" s="1"/>
  <c r="Z124" i="19" s="1"/>
  <c r="Z125" i="19" s="1"/>
  <c r="Z126" i="19" s="1"/>
  <c r="Z127" i="19" s="1"/>
  <c r="Z128" i="19" s="1"/>
  <c r="Z129" i="19" s="1"/>
  <c r="Z130" i="19" s="1"/>
  <c r="Z131" i="19" s="1"/>
  <c r="Z132" i="19" s="1"/>
  <c r="Z133" i="19" s="1"/>
  <c r="Z134" i="19" s="1"/>
  <c r="Z135" i="19" s="1"/>
  <c r="Z136" i="19" s="1"/>
  <c r="Z137" i="19" s="1"/>
  <c r="Z138" i="19" s="1"/>
  <c r="Z139" i="19" s="1"/>
  <c r="Z140" i="19" s="1"/>
  <c r="Z141" i="19" s="1"/>
  <c r="Z142" i="19" s="1"/>
  <c r="Z143" i="19" s="1"/>
  <c r="Z144" i="19" s="1"/>
  <c r="Z145" i="19" s="1"/>
  <c r="Z146" i="19" s="1"/>
  <c r="Z147" i="19" s="1"/>
  <c r="Z148" i="19" s="1"/>
  <c r="Z149" i="19" s="1"/>
  <c r="Z150" i="19" s="1"/>
  <c r="Z151" i="19" s="1"/>
  <c r="Z152" i="19" s="1"/>
  <c r="Z153" i="19" s="1"/>
  <c r="Z154" i="19" s="1"/>
  <c r="Z155" i="19" s="1"/>
  <c r="Z156" i="19" s="1"/>
  <c r="Z157" i="19" s="1"/>
  <c r="Z158" i="19" s="1"/>
  <c r="Z159" i="19" s="1"/>
  <c r="Z160" i="19" s="1"/>
  <c r="Z161" i="19" s="1"/>
  <c r="Z162" i="19" s="1"/>
  <c r="Z163" i="19" s="1"/>
  <c r="Z164" i="19" s="1"/>
  <c r="Z165" i="19" s="1"/>
  <c r="Z166" i="19" s="1"/>
  <c r="Z167" i="19" s="1"/>
  <c r="Z168" i="19" s="1"/>
  <c r="Z169" i="19" s="1"/>
  <c r="Z170" i="19" s="1"/>
  <c r="Z171" i="19" s="1"/>
  <c r="Z172" i="19" s="1"/>
  <c r="Z173" i="19" s="1"/>
  <c r="Z174" i="19" s="1"/>
  <c r="Z175" i="19" s="1"/>
  <c r="Z176" i="19" s="1"/>
  <c r="Z177" i="19" s="1"/>
  <c r="Z178" i="19" s="1"/>
  <c r="Z179" i="19" s="1"/>
  <c r="Z180" i="19" s="1"/>
  <c r="Z181" i="19" s="1"/>
  <c r="Z182" i="19" s="1"/>
  <c r="Z183" i="19" s="1"/>
  <c r="Z184" i="19" s="1"/>
  <c r="Z185" i="19" s="1"/>
  <c r="Z186" i="19" s="1"/>
  <c r="Z187" i="19" s="1"/>
  <c r="Z188" i="19" s="1"/>
  <c r="Z189" i="19" s="1"/>
  <c r="Z190" i="19" s="1"/>
  <c r="Z191" i="19" s="1"/>
  <c r="Z192" i="19" s="1"/>
  <c r="Z193" i="19" s="1"/>
  <c r="Z194" i="19" s="1"/>
  <c r="Z195" i="19" s="1"/>
  <c r="Z196" i="19" s="1"/>
  <c r="Z197" i="19" s="1"/>
  <c r="Z198" i="19" s="1"/>
  <c r="Z199" i="19" s="1"/>
  <c r="Z200" i="19" s="1"/>
  <c r="Z201" i="19" s="1"/>
  <c r="Z202" i="19" s="1"/>
  <c r="AV31" i="19"/>
  <c r="AV32" i="19" s="1"/>
  <c r="AD102" i="19" s="1"/>
  <c r="AD103" i="19" s="1"/>
  <c r="AD104" i="19" s="1"/>
  <c r="AD105" i="19" s="1"/>
  <c r="AD106" i="19" s="1"/>
  <c r="AD107" i="19" s="1"/>
  <c r="AD108" i="19" s="1"/>
  <c r="AD109" i="19" s="1"/>
  <c r="AD110" i="19" s="1"/>
  <c r="AD111" i="19" s="1"/>
  <c r="AD112" i="19" s="1"/>
  <c r="AD113" i="19" s="1"/>
  <c r="AD114" i="19" s="1"/>
  <c r="AD115" i="19" s="1"/>
  <c r="AD116" i="19" s="1"/>
  <c r="AD117" i="19" s="1"/>
  <c r="AD118" i="19" s="1"/>
  <c r="AD119" i="19" s="1"/>
  <c r="AD120" i="19" s="1"/>
  <c r="AD121" i="19" s="1"/>
  <c r="AD122" i="19" s="1"/>
  <c r="AD123" i="19" s="1"/>
  <c r="AD124" i="19" s="1"/>
  <c r="AD125" i="19" s="1"/>
  <c r="AD126" i="19" s="1"/>
  <c r="AD127" i="19" s="1"/>
  <c r="AD128" i="19" s="1"/>
  <c r="AD129" i="19" s="1"/>
  <c r="AD130" i="19" s="1"/>
  <c r="AD131" i="19" s="1"/>
  <c r="AD132" i="19" s="1"/>
  <c r="AD133" i="19" s="1"/>
  <c r="AD134" i="19" s="1"/>
  <c r="AD135" i="19" s="1"/>
  <c r="AD136" i="19" s="1"/>
  <c r="AD137" i="19" s="1"/>
  <c r="AD138" i="19" s="1"/>
  <c r="AD139" i="19" s="1"/>
  <c r="AD140" i="19" s="1"/>
  <c r="AD141" i="19" s="1"/>
  <c r="AD142" i="19" s="1"/>
  <c r="AD143" i="19" s="1"/>
  <c r="AD144" i="19" s="1"/>
  <c r="AD145" i="19" s="1"/>
  <c r="AD146" i="19" s="1"/>
  <c r="AD147" i="19" s="1"/>
  <c r="AD148" i="19" s="1"/>
  <c r="AD149" i="19" s="1"/>
  <c r="AD150" i="19" s="1"/>
  <c r="AD151" i="19" s="1"/>
  <c r="AD152" i="19" s="1"/>
  <c r="AD153" i="19" s="1"/>
  <c r="AD154" i="19" s="1"/>
  <c r="AD155" i="19" s="1"/>
  <c r="AD156" i="19" s="1"/>
  <c r="AD157" i="19" s="1"/>
  <c r="AD158" i="19" s="1"/>
  <c r="AD159" i="19" s="1"/>
  <c r="AD160" i="19" s="1"/>
  <c r="AD161" i="19" s="1"/>
  <c r="AD162" i="19" s="1"/>
  <c r="AD163" i="19" s="1"/>
  <c r="AD164" i="19" s="1"/>
  <c r="AD165" i="19" s="1"/>
  <c r="AD166" i="19" s="1"/>
  <c r="AD167" i="19" s="1"/>
  <c r="AD168" i="19" s="1"/>
  <c r="AD169" i="19" s="1"/>
  <c r="AD170" i="19" s="1"/>
  <c r="AD171" i="19" s="1"/>
  <c r="AD172" i="19" s="1"/>
  <c r="AD173" i="19" s="1"/>
  <c r="AD174" i="19" s="1"/>
  <c r="AD175" i="19" s="1"/>
  <c r="AD176" i="19" s="1"/>
  <c r="AD177" i="19" s="1"/>
  <c r="AD178" i="19" s="1"/>
  <c r="AD179" i="19" s="1"/>
  <c r="AD180" i="19" s="1"/>
  <c r="AD181" i="19" s="1"/>
  <c r="AD182" i="19" s="1"/>
  <c r="AD183" i="19" s="1"/>
  <c r="AD184" i="19" s="1"/>
  <c r="AD185" i="19" s="1"/>
  <c r="AD186" i="19" s="1"/>
  <c r="AD187" i="19" s="1"/>
  <c r="AD188" i="19" s="1"/>
  <c r="AD189" i="19" s="1"/>
  <c r="AD190" i="19" s="1"/>
  <c r="AD191" i="19" s="1"/>
  <c r="AD192" i="19" s="1"/>
  <c r="AD193" i="19" s="1"/>
  <c r="AD194" i="19" s="1"/>
  <c r="AD195" i="19" s="1"/>
  <c r="AD196" i="19" s="1"/>
  <c r="AD197" i="19" s="1"/>
  <c r="AD198" i="19" s="1"/>
  <c r="AD199" i="19" s="1"/>
  <c r="AD200" i="19" s="1"/>
  <c r="AD201" i="19" s="1"/>
  <c r="AD202" i="19" s="1"/>
  <c r="AZ31" i="19"/>
  <c r="AZ32" i="19" s="1"/>
  <c r="AH102" i="19" s="1"/>
  <c r="AH103" i="19" s="1"/>
  <c r="AH104" i="19" s="1"/>
  <c r="AH105" i="19" s="1"/>
  <c r="AH106" i="19" s="1"/>
  <c r="AH107" i="19" s="1"/>
  <c r="AH108" i="19" s="1"/>
  <c r="AH109" i="19" s="1"/>
  <c r="AH110" i="19" s="1"/>
  <c r="AH111" i="19" s="1"/>
  <c r="AH112" i="19" s="1"/>
  <c r="AH113" i="19" s="1"/>
  <c r="AH114" i="19" s="1"/>
  <c r="AH115" i="19" s="1"/>
  <c r="AH116" i="19" s="1"/>
  <c r="AH117" i="19" s="1"/>
  <c r="AH118" i="19" s="1"/>
  <c r="AH119" i="19" s="1"/>
  <c r="AH120" i="19" s="1"/>
  <c r="AH121" i="19" s="1"/>
  <c r="AH122" i="19" s="1"/>
  <c r="AH123" i="19" s="1"/>
  <c r="AH124" i="19" s="1"/>
  <c r="AH125" i="19" s="1"/>
  <c r="AH126" i="19" s="1"/>
  <c r="AH127" i="19" s="1"/>
  <c r="AH128" i="19" s="1"/>
  <c r="AH129" i="19" s="1"/>
  <c r="AH130" i="19" s="1"/>
  <c r="AH131" i="19" s="1"/>
  <c r="AH132" i="19" s="1"/>
  <c r="AH133" i="19" s="1"/>
  <c r="AH134" i="19" s="1"/>
  <c r="AH135" i="19" s="1"/>
  <c r="AH136" i="19" s="1"/>
  <c r="AH137" i="19" s="1"/>
  <c r="AH138" i="19" s="1"/>
  <c r="AH139" i="19" s="1"/>
  <c r="AH140" i="19" s="1"/>
  <c r="AH141" i="19" s="1"/>
  <c r="AH142" i="19" s="1"/>
  <c r="AH143" i="19" s="1"/>
  <c r="AH144" i="19" s="1"/>
  <c r="AH145" i="19" s="1"/>
  <c r="AH146" i="19" s="1"/>
  <c r="AH147" i="19" s="1"/>
  <c r="AH148" i="19" s="1"/>
  <c r="AH149" i="19" s="1"/>
  <c r="AH150" i="19" s="1"/>
  <c r="AH151" i="19" s="1"/>
  <c r="AH152" i="19" s="1"/>
  <c r="AH153" i="19" s="1"/>
  <c r="AH154" i="19" s="1"/>
  <c r="AH155" i="19" s="1"/>
  <c r="AH156" i="19" s="1"/>
  <c r="AH157" i="19" s="1"/>
  <c r="AH158" i="19" s="1"/>
  <c r="AH159" i="19" s="1"/>
  <c r="AH160" i="19" s="1"/>
  <c r="AH161" i="19" s="1"/>
  <c r="AH162" i="19" s="1"/>
  <c r="AH163" i="19" s="1"/>
  <c r="AH164" i="19" s="1"/>
  <c r="AH165" i="19" s="1"/>
  <c r="AH166" i="19" s="1"/>
  <c r="AH167" i="19" s="1"/>
  <c r="AH168" i="19" s="1"/>
  <c r="AH169" i="19" s="1"/>
  <c r="AH170" i="19" s="1"/>
  <c r="AH171" i="19" s="1"/>
  <c r="AH172" i="19" s="1"/>
  <c r="AH173" i="19" s="1"/>
  <c r="AH174" i="19" s="1"/>
  <c r="AH175" i="19" s="1"/>
  <c r="AH176" i="19" s="1"/>
  <c r="AH177" i="19" s="1"/>
  <c r="AH178" i="19" s="1"/>
  <c r="AH179" i="19" s="1"/>
  <c r="AH180" i="19" s="1"/>
  <c r="AH181" i="19" s="1"/>
  <c r="AH182" i="19" s="1"/>
  <c r="AH183" i="19" s="1"/>
  <c r="AH184" i="19" s="1"/>
  <c r="AH185" i="19" s="1"/>
  <c r="AH186" i="19" s="1"/>
  <c r="AH187" i="19" s="1"/>
  <c r="AH188" i="19" s="1"/>
  <c r="AH189" i="19" s="1"/>
  <c r="AH190" i="19" s="1"/>
  <c r="AH191" i="19" s="1"/>
  <c r="AH192" i="19" s="1"/>
  <c r="AH193" i="19" s="1"/>
  <c r="AH194" i="19" s="1"/>
  <c r="AH195" i="19" s="1"/>
  <c r="AH196" i="19" s="1"/>
  <c r="AH197" i="19" s="1"/>
  <c r="AH198" i="19" s="1"/>
  <c r="AH199" i="19" s="1"/>
  <c r="AH200" i="19" s="1"/>
  <c r="AH201" i="19" s="1"/>
  <c r="AH202" i="19" s="1"/>
  <c r="E79" i="18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I79" i="18"/>
  <c r="I80" i="18" s="1"/>
  <c r="I81" i="18" s="1"/>
  <c r="I82" i="18" s="1"/>
  <c r="I83" i="18" s="1"/>
  <c r="I84" i="18" s="1"/>
  <c r="I85" i="18" s="1"/>
  <c r="I86" i="18" s="1"/>
  <c r="I87" i="18" s="1"/>
  <c r="I88" i="18" s="1"/>
  <c r="I89" i="18" s="1"/>
  <c r="I90" i="18" s="1"/>
  <c r="M79" i="18"/>
  <c r="M80" i="18" s="1"/>
  <c r="M81" i="18" s="1"/>
  <c r="M82" i="18" s="1"/>
  <c r="M83" i="18" s="1"/>
  <c r="M84" i="18" s="1"/>
  <c r="M85" i="18" s="1"/>
  <c r="M86" i="18" s="1"/>
  <c r="M87" i="18" s="1"/>
  <c r="M88" i="18" s="1"/>
  <c r="M89" i="18" s="1"/>
  <c r="M90" i="18" s="1"/>
  <c r="Q79" i="18"/>
  <c r="Q80" i="18" s="1"/>
  <c r="Q81" i="18" s="1"/>
  <c r="Q82" i="18" s="1"/>
  <c r="Q83" i="18" s="1"/>
  <c r="Q84" i="18" s="1"/>
  <c r="Q85" i="18" s="1"/>
  <c r="Q86" i="18" s="1"/>
  <c r="Q87" i="18" s="1"/>
  <c r="Q88" i="18" s="1"/>
  <c r="Q89" i="18" s="1"/>
  <c r="Q90" i="18" s="1"/>
  <c r="E91" i="18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I91" i="18"/>
  <c r="I92" i="18" s="1"/>
  <c r="I93" i="18" s="1"/>
  <c r="I94" i="18" s="1"/>
  <c r="I95" i="18" s="1"/>
  <c r="I96" i="18" s="1"/>
  <c r="I97" i="18" s="1"/>
  <c r="I98" i="18" s="1"/>
  <c r="I99" i="18" s="1"/>
  <c r="I100" i="18" s="1"/>
  <c r="I101" i="18" s="1"/>
  <c r="I102" i="18" s="1"/>
  <c r="M91" i="18"/>
  <c r="M92" i="18" s="1"/>
  <c r="M93" i="18" s="1"/>
  <c r="M94" i="18" s="1"/>
  <c r="M95" i="18" s="1"/>
  <c r="M96" i="18" s="1"/>
  <c r="M97" i="18" s="1"/>
  <c r="M98" i="18" s="1"/>
  <c r="M99" i="18" s="1"/>
  <c r="M100" i="18" s="1"/>
  <c r="M101" i="18" s="1"/>
  <c r="M102" i="18" s="1"/>
  <c r="Q91" i="18"/>
  <c r="Q92" i="18" s="1"/>
  <c r="Q93" i="18" s="1"/>
  <c r="Q94" i="18" s="1"/>
  <c r="Q95" i="18" s="1"/>
  <c r="Q96" i="18" s="1"/>
  <c r="Q97" i="18" s="1"/>
  <c r="Q98" i="18" s="1"/>
  <c r="Q99" i="18" s="1"/>
  <c r="Q100" i="18" s="1"/>
  <c r="Q101" i="18" s="1"/>
  <c r="Q102" i="18" s="1"/>
  <c r="D12" i="16"/>
  <c r="H12" i="16"/>
  <c r="L12" i="16"/>
  <c r="P12" i="16"/>
  <c r="U12" i="16"/>
  <c r="E13" i="16"/>
  <c r="I13" i="16"/>
  <c r="M13" i="16"/>
  <c r="R13" i="16"/>
  <c r="F14" i="16"/>
  <c r="J14" i="16"/>
  <c r="N14" i="16"/>
  <c r="S14" i="16"/>
  <c r="C15" i="16"/>
  <c r="G15" i="16"/>
  <c r="K15" i="16"/>
  <c r="O15" i="16"/>
  <c r="T15" i="16"/>
  <c r="D16" i="16"/>
  <c r="H16" i="16"/>
  <c r="L16" i="16"/>
  <c r="P16" i="16"/>
  <c r="U16" i="16"/>
  <c r="E17" i="16"/>
  <c r="I17" i="16"/>
  <c r="M17" i="16"/>
  <c r="R17" i="16"/>
  <c r="F18" i="16"/>
  <c r="J18" i="16"/>
  <c r="N18" i="16"/>
  <c r="S18" i="16"/>
  <c r="C19" i="16"/>
  <c r="G19" i="16"/>
  <c r="K19" i="16"/>
  <c r="O19" i="16"/>
  <c r="T19" i="16"/>
  <c r="D20" i="16"/>
  <c r="H20" i="16"/>
  <c r="L20" i="16"/>
  <c r="P20" i="16"/>
  <c r="U20" i="16"/>
  <c r="E21" i="16"/>
  <c r="I21" i="16"/>
  <c r="M21" i="16"/>
  <c r="R21" i="16"/>
  <c r="F22" i="16"/>
  <c r="J22" i="16"/>
  <c r="N22" i="16"/>
  <c r="S22" i="16"/>
  <c r="C23" i="16"/>
  <c r="G23" i="16"/>
  <c r="K23" i="16"/>
  <c r="O23" i="16"/>
  <c r="T23" i="16"/>
  <c r="D24" i="16"/>
  <c r="H24" i="16"/>
  <c r="L24" i="16"/>
  <c r="P24" i="16"/>
  <c r="U24" i="16"/>
  <c r="E25" i="16"/>
  <c r="I25" i="16"/>
  <c r="P25" i="16"/>
  <c r="I26" i="16"/>
  <c r="S26" i="16"/>
  <c r="J27" i="16"/>
  <c r="K28" i="16"/>
  <c r="U28" i="16"/>
  <c r="H29" i="16"/>
  <c r="U29" i="16"/>
  <c r="K30" i="16"/>
  <c r="D31" i="16"/>
  <c r="P31" i="16"/>
  <c r="G32" i="16"/>
  <c r="S32" i="16"/>
  <c r="L33" i="16"/>
  <c r="C34" i="16"/>
  <c r="N34" i="16"/>
  <c r="H35" i="16"/>
  <c r="R35" i="16"/>
  <c r="J36" i="16"/>
  <c r="D37" i="16"/>
  <c r="M37" i="16"/>
  <c r="F38" i="16"/>
  <c r="S38" i="16"/>
  <c r="I39" i="16"/>
  <c r="U39" i="16"/>
  <c r="N40" i="16"/>
  <c r="E41" i="16"/>
  <c r="P41" i="16"/>
  <c r="J42" i="16"/>
  <c r="T42" i="16"/>
  <c r="L43" i="16"/>
  <c r="F44" i="16"/>
  <c r="R44" i="16"/>
  <c r="N45" i="16"/>
  <c r="L46" i="16"/>
  <c r="F47" i="16"/>
  <c r="C48" i="16"/>
  <c r="T48" i="16"/>
  <c r="M49" i="16"/>
  <c r="I50" i="16"/>
  <c r="G51" i="16"/>
  <c r="T51" i="16"/>
  <c r="P52" i="16"/>
  <c r="N53" i="16"/>
  <c r="H54" i="16"/>
  <c r="E55" i="16"/>
  <c r="C56" i="16"/>
  <c r="O56" i="16"/>
  <c r="K57" i="16"/>
  <c r="I58" i="16"/>
  <c r="C59" i="16"/>
  <c r="S59" i="16"/>
  <c r="C61" i="16"/>
  <c r="J63" i="16"/>
  <c r="R65" i="16"/>
  <c r="E68" i="16"/>
  <c r="L70" i="16"/>
  <c r="T72" i="16"/>
  <c r="G75" i="16"/>
  <c r="N77" i="16"/>
  <c r="C80" i="16"/>
  <c r="I82" i="16"/>
  <c r="P84" i="16"/>
  <c r="E87" i="16"/>
  <c r="K89" i="16"/>
  <c r="T91" i="16"/>
  <c r="D95" i="16"/>
  <c r="F98" i="16"/>
  <c r="I101" i="16"/>
  <c r="M104" i="16"/>
  <c r="O107" i="16"/>
  <c r="S110" i="16"/>
  <c r="C114" i="16"/>
  <c r="E117" i="16"/>
  <c r="M120" i="16"/>
  <c r="T126" i="16"/>
  <c r="U203" i="16"/>
  <c r="P203" i="16"/>
  <c r="L203" i="16"/>
  <c r="H203" i="16"/>
  <c r="D203" i="16"/>
  <c r="S202" i="16"/>
  <c r="N202" i="16"/>
  <c r="J202" i="16"/>
  <c r="F202" i="16"/>
  <c r="U201" i="16"/>
  <c r="P201" i="16"/>
  <c r="L201" i="16"/>
  <c r="H201" i="16"/>
  <c r="D201" i="16"/>
  <c r="S200" i="16"/>
  <c r="N200" i="16"/>
  <c r="J200" i="16"/>
  <c r="F200" i="16"/>
  <c r="U199" i="16"/>
  <c r="P199" i="16"/>
  <c r="L199" i="16"/>
  <c r="H199" i="16"/>
  <c r="D199" i="16"/>
  <c r="S198" i="16"/>
  <c r="N198" i="16"/>
  <c r="J198" i="16"/>
  <c r="F198" i="16"/>
  <c r="U197" i="16"/>
  <c r="P197" i="16"/>
  <c r="L197" i="16"/>
  <c r="H197" i="16"/>
  <c r="D197" i="16"/>
  <c r="S196" i="16"/>
  <c r="N196" i="16"/>
  <c r="J196" i="16"/>
  <c r="F196" i="16"/>
  <c r="U195" i="16"/>
  <c r="P195" i="16"/>
  <c r="L195" i="16"/>
  <c r="H195" i="16"/>
  <c r="D195" i="16"/>
  <c r="S194" i="16"/>
  <c r="N194" i="16"/>
  <c r="J194" i="16"/>
  <c r="F194" i="16"/>
  <c r="U193" i="16"/>
  <c r="P193" i="16"/>
  <c r="L193" i="16"/>
  <c r="H193" i="16"/>
  <c r="D193" i="16"/>
  <c r="S192" i="16"/>
  <c r="N192" i="16"/>
  <c r="J192" i="16"/>
  <c r="F192" i="16"/>
  <c r="U191" i="16"/>
  <c r="P191" i="16"/>
  <c r="L191" i="16"/>
  <c r="H191" i="16"/>
  <c r="D191" i="16"/>
  <c r="S190" i="16"/>
  <c r="N190" i="16"/>
  <c r="J190" i="16"/>
  <c r="F190" i="16"/>
  <c r="U189" i="16"/>
  <c r="P189" i="16"/>
  <c r="L189" i="16"/>
  <c r="H189" i="16"/>
  <c r="D189" i="16"/>
  <c r="S188" i="16"/>
  <c r="N188" i="16"/>
  <c r="J188" i="16"/>
  <c r="F188" i="16"/>
  <c r="U187" i="16"/>
  <c r="P187" i="16"/>
  <c r="L187" i="16"/>
  <c r="H187" i="16"/>
  <c r="D187" i="16"/>
  <c r="S186" i="16"/>
  <c r="N186" i="16"/>
  <c r="J186" i="16"/>
  <c r="F186" i="16"/>
  <c r="U185" i="16"/>
  <c r="P185" i="16"/>
  <c r="L185" i="16"/>
  <c r="H185" i="16"/>
  <c r="S203" i="16"/>
  <c r="N203" i="16"/>
  <c r="J203" i="16"/>
  <c r="F203" i="16"/>
  <c r="U202" i="16"/>
  <c r="P202" i="16"/>
  <c r="L202" i="16"/>
  <c r="H202" i="16"/>
  <c r="D202" i="16"/>
  <c r="S201" i="16"/>
  <c r="N201" i="16"/>
  <c r="J201" i="16"/>
  <c r="F201" i="16"/>
  <c r="U200" i="16"/>
  <c r="P200" i="16"/>
  <c r="L200" i="16"/>
  <c r="H200" i="16"/>
  <c r="D200" i="16"/>
  <c r="S199" i="16"/>
  <c r="N199" i="16"/>
  <c r="J199" i="16"/>
  <c r="F199" i="16"/>
  <c r="U198" i="16"/>
  <c r="P198" i="16"/>
  <c r="L198" i="16"/>
  <c r="H198" i="16"/>
  <c r="D198" i="16"/>
  <c r="S197" i="16"/>
  <c r="N197" i="16"/>
  <c r="J197" i="16"/>
  <c r="F197" i="16"/>
  <c r="U196" i="16"/>
  <c r="P196" i="16"/>
  <c r="L196" i="16"/>
  <c r="H196" i="16"/>
  <c r="D196" i="16"/>
  <c r="S195" i="16"/>
  <c r="N195" i="16"/>
  <c r="J195" i="16"/>
  <c r="F195" i="16"/>
  <c r="U194" i="16"/>
  <c r="P194" i="16"/>
  <c r="L194" i="16"/>
  <c r="H194" i="16"/>
  <c r="D194" i="16"/>
  <c r="S193" i="16"/>
  <c r="N193" i="16"/>
  <c r="J193" i="16"/>
  <c r="F193" i="16"/>
  <c r="U192" i="16"/>
  <c r="P192" i="16"/>
  <c r="L192" i="16"/>
  <c r="H192" i="16"/>
  <c r="D192" i="16"/>
  <c r="S191" i="16"/>
  <c r="N191" i="16"/>
  <c r="J191" i="16"/>
  <c r="F191" i="16"/>
  <c r="U190" i="16"/>
  <c r="P190" i="16"/>
  <c r="L190" i="16"/>
  <c r="H190" i="16"/>
  <c r="D190" i="16"/>
  <c r="S189" i="16"/>
  <c r="N189" i="16"/>
  <c r="J189" i="16"/>
  <c r="F189" i="16"/>
  <c r="U188" i="16"/>
  <c r="P188" i="16"/>
  <c r="L188" i="16"/>
  <c r="H188" i="16"/>
  <c r="D188" i="16"/>
  <c r="S187" i="16"/>
  <c r="N187" i="16"/>
  <c r="J187" i="16"/>
  <c r="F187" i="16"/>
  <c r="U186" i="16"/>
  <c r="P186" i="16"/>
  <c r="L186" i="16"/>
  <c r="H186" i="16"/>
  <c r="D186" i="16"/>
  <c r="S185" i="16"/>
  <c r="N185" i="16"/>
  <c r="J185" i="16"/>
  <c r="F185" i="16"/>
  <c r="T203" i="16"/>
  <c r="K203" i="16"/>
  <c r="C203" i="16"/>
  <c r="M202" i="16"/>
  <c r="E202" i="16"/>
  <c r="O201" i="16"/>
  <c r="G201" i="16"/>
  <c r="R200" i="16"/>
  <c r="I200" i="16"/>
  <c r="T199" i="16"/>
  <c r="K199" i="16"/>
  <c r="C199" i="16"/>
  <c r="M198" i="16"/>
  <c r="E198" i="16"/>
  <c r="O197" i="16"/>
  <c r="G197" i="16"/>
  <c r="R196" i="16"/>
  <c r="I196" i="16"/>
  <c r="T195" i="16"/>
  <c r="K195" i="16"/>
  <c r="C195" i="16"/>
  <c r="M194" i="16"/>
  <c r="E194" i="16"/>
  <c r="O193" i="16"/>
  <c r="G193" i="16"/>
  <c r="R192" i="16"/>
  <c r="I192" i="16"/>
  <c r="T191" i="16"/>
  <c r="K191" i="16"/>
  <c r="C191" i="16"/>
  <c r="M190" i="16"/>
  <c r="E190" i="16"/>
  <c r="O189" i="16"/>
  <c r="G189" i="16"/>
  <c r="R188" i="16"/>
  <c r="I188" i="16"/>
  <c r="T187" i="16"/>
  <c r="K187" i="16"/>
  <c r="C187" i="16"/>
  <c r="M186" i="16"/>
  <c r="E186" i="16"/>
  <c r="O185" i="16"/>
  <c r="G185" i="16"/>
  <c r="U184" i="16"/>
  <c r="P184" i="16"/>
  <c r="L184" i="16"/>
  <c r="H184" i="16"/>
  <c r="D184" i="16"/>
  <c r="S183" i="16"/>
  <c r="N183" i="16"/>
  <c r="J183" i="16"/>
  <c r="F183" i="16"/>
  <c r="U182" i="16"/>
  <c r="P182" i="16"/>
  <c r="L182" i="16"/>
  <c r="H182" i="16"/>
  <c r="D182" i="16"/>
  <c r="S181" i="16"/>
  <c r="N181" i="16"/>
  <c r="J181" i="16"/>
  <c r="F181" i="16"/>
  <c r="U180" i="16"/>
  <c r="P180" i="16"/>
  <c r="L180" i="16"/>
  <c r="H180" i="16"/>
  <c r="D180" i="16"/>
  <c r="S179" i="16"/>
  <c r="N179" i="16"/>
  <c r="J179" i="16"/>
  <c r="F179" i="16"/>
  <c r="U178" i="16"/>
  <c r="P178" i="16"/>
  <c r="L178" i="16"/>
  <c r="H178" i="16"/>
  <c r="D178" i="16"/>
  <c r="S177" i="16"/>
  <c r="N177" i="16"/>
  <c r="J177" i="16"/>
  <c r="F177" i="16"/>
  <c r="U176" i="16"/>
  <c r="P176" i="16"/>
  <c r="L176" i="16"/>
  <c r="H176" i="16"/>
  <c r="D176" i="16"/>
  <c r="S175" i="16"/>
  <c r="N175" i="16"/>
  <c r="J175" i="16"/>
  <c r="R203" i="16"/>
  <c r="I203" i="16"/>
  <c r="T202" i="16"/>
  <c r="K202" i="16"/>
  <c r="C202" i="16"/>
  <c r="M201" i="16"/>
  <c r="E201" i="16"/>
  <c r="O200" i="16"/>
  <c r="G200" i="16"/>
  <c r="R199" i="16"/>
  <c r="I199" i="16"/>
  <c r="T198" i="16"/>
  <c r="K198" i="16"/>
  <c r="C198" i="16"/>
  <c r="M197" i="16"/>
  <c r="E197" i="16"/>
  <c r="O196" i="16"/>
  <c r="G196" i="16"/>
  <c r="R195" i="16"/>
  <c r="I195" i="16"/>
  <c r="T194" i="16"/>
  <c r="K194" i="16"/>
  <c r="C194" i="16"/>
  <c r="M193" i="16"/>
  <c r="E193" i="16"/>
  <c r="O192" i="16"/>
  <c r="G192" i="16"/>
  <c r="R191" i="16"/>
  <c r="I191" i="16"/>
  <c r="T190" i="16"/>
  <c r="K190" i="16"/>
  <c r="C190" i="16"/>
  <c r="M189" i="16"/>
  <c r="E189" i="16"/>
  <c r="O188" i="16"/>
  <c r="G188" i="16"/>
  <c r="R187" i="16"/>
  <c r="I187" i="16"/>
  <c r="T186" i="16"/>
  <c r="K186" i="16"/>
  <c r="C186" i="16"/>
  <c r="M185" i="16"/>
  <c r="E185" i="16"/>
  <c r="T184" i="16"/>
  <c r="O184" i="16"/>
  <c r="K184" i="16"/>
  <c r="G184" i="16"/>
  <c r="C184" i="16"/>
  <c r="R183" i="16"/>
  <c r="M183" i="16"/>
  <c r="I183" i="16"/>
  <c r="E183" i="16"/>
  <c r="T182" i="16"/>
  <c r="O182" i="16"/>
  <c r="K182" i="16"/>
  <c r="G182" i="16"/>
  <c r="C182" i="16"/>
  <c r="R181" i="16"/>
  <c r="M181" i="16"/>
  <c r="I181" i="16"/>
  <c r="E181" i="16"/>
  <c r="T180" i="16"/>
  <c r="O180" i="16"/>
  <c r="K180" i="16"/>
  <c r="G180" i="16"/>
  <c r="C180" i="16"/>
  <c r="R179" i="16"/>
  <c r="M179" i="16"/>
  <c r="I179" i="16"/>
  <c r="E179" i="16"/>
  <c r="T178" i="16"/>
  <c r="O178" i="16"/>
  <c r="K178" i="16"/>
  <c r="G178" i="16"/>
  <c r="C178" i="16"/>
  <c r="R177" i="16"/>
  <c r="M177" i="16"/>
  <c r="I177" i="16"/>
  <c r="E177" i="16"/>
  <c r="T176" i="16"/>
  <c r="O176" i="16"/>
  <c r="K176" i="16"/>
  <c r="G176" i="16"/>
  <c r="C176" i="16"/>
  <c r="R175" i="16"/>
  <c r="M203" i="16"/>
  <c r="E203" i="16"/>
  <c r="O202" i="16"/>
  <c r="G202" i="16"/>
  <c r="R201" i="16"/>
  <c r="I201" i="16"/>
  <c r="T200" i="16"/>
  <c r="K200" i="16"/>
  <c r="C200" i="16"/>
  <c r="M199" i="16"/>
  <c r="E199" i="16"/>
  <c r="O198" i="16"/>
  <c r="G198" i="16"/>
  <c r="R197" i="16"/>
  <c r="I197" i="16"/>
  <c r="T196" i="16"/>
  <c r="K196" i="16"/>
  <c r="C196" i="16"/>
  <c r="M195" i="16"/>
  <c r="E195" i="16"/>
  <c r="O194" i="16"/>
  <c r="G194" i="16"/>
  <c r="R193" i="16"/>
  <c r="I193" i="16"/>
  <c r="T192" i="16"/>
  <c r="K192" i="16"/>
  <c r="C192" i="16"/>
  <c r="M191" i="16"/>
  <c r="E191" i="16"/>
  <c r="O190" i="16"/>
  <c r="G190" i="16"/>
  <c r="R189" i="16"/>
  <c r="I189" i="16"/>
  <c r="T188" i="16"/>
  <c r="K188" i="16"/>
  <c r="C188" i="16"/>
  <c r="M187" i="16"/>
  <c r="E187" i="16"/>
  <c r="O186" i="16"/>
  <c r="G186" i="16"/>
  <c r="R185" i="16"/>
  <c r="I185" i="16"/>
  <c r="C185" i="16"/>
  <c r="R184" i="16"/>
  <c r="M184" i="16"/>
  <c r="I184" i="16"/>
  <c r="E184" i="16"/>
  <c r="T183" i="16"/>
  <c r="O183" i="16"/>
  <c r="K183" i="16"/>
  <c r="G183" i="16"/>
  <c r="C183" i="16"/>
  <c r="R182" i="16"/>
  <c r="M182" i="16"/>
  <c r="I182" i="16"/>
  <c r="E182" i="16"/>
  <c r="T181" i="16"/>
  <c r="O181" i="16"/>
  <c r="K181" i="16"/>
  <c r="G181" i="16"/>
  <c r="C181" i="16"/>
  <c r="R180" i="16"/>
  <c r="M180" i="16"/>
  <c r="I180" i="16"/>
  <c r="E180" i="16"/>
  <c r="T179" i="16"/>
  <c r="O179" i="16"/>
  <c r="K179" i="16"/>
  <c r="G179" i="16"/>
  <c r="C179" i="16"/>
  <c r="R178" i="16"/>
  <c r="M178" i="16"/>
  <c r="I178" i="16"/>
  <c r="E178" i="16"/>
  <c r="T177" i="16"/>
  <c r="O177" i="16"/>
  <c r="K177" i="16"/>
  <c r="G177" i="16"/>
  <c r="C177" i="16"/>
  <c r="R176" i="16"/>
  <c r="M176" i="16"/>
  <c r="I176" i="16"/>
  <c r="E176" i="16"/>
  <c r="T175" i="16"/>
  <c r="O175" i="16"/>
  <c r="O203" i="16"/>
  <c r="T201" i="16"/>
  <c r="E200" i="16"/>
  <c r="I198" i="16"/>
  <c r="M196" i="16"/>
  <c r="R194" i="16"/>
  <c r="C193" i="16"/>
  <c r="G191" i="16"/>
  <c r="K189" i="16"/>
  <c r="O187" i="16"/>
  <c r="T185" i="16"/>
  <c r="N184" i="16"/>
  <c r="P183" i="16"/>
  <c r="S182" i="16"/>
  <c r="U181" i="16"/>
  <c r="D181" i="16"/>
  <c r="F180" i="16"/>
  <c r="H179" i="16"/>
  <c r="J178" i="16"/>
  <c r="L177" i="16"/>
  <c r="N176" i="16"/>
  <c r="P175" i="16"/>
  <c r="I175" i="16"/>
  <c r="E175" i="16"/>
  <c r="T174" i="16"/>
  <c r="O174" i="16"/>
  <c r="K174" i="16"/>
  <c r="G174" i="16"/>
  <c r="C174" i="16"/>
  <c r="R173" i="16"/>
  <c r="M173" i="16"/>
  <c r="I173" i="16"/>
  <c r="E173" i="16"/>
  <c r="T172" i="16"/>
  <c r="O172" i="16"/>
  <c r="K172" i="16"/>
  <c r="G172" i="16"/>
  <c r="C172" i="16"/>
  <c r="R171" i="16"/>
  <c r="M171" i="16"/>
  <c r="I171" i="16"/>
  <c r="E171" i="16"/>
  <c r="T170" i="16"/>
  <c r="O170" i="16"/>
  <c r="K170" i="16"/>
  <c r="G170" i="16"/>
  <c r="C170" i="16"/>
  <c r="R169" i="16"/>
  <c r="M169" i="16"/>
  <c r="I169" i="16"/>
  <c r="E169" i="16"/>
  <c r="T168" i="16"/>
  <c r="O168" i="16"/>
  <c r="K168" i="16"/>
  <c r="G168" i="16"/>
  <c r="C168" i="16"/>
  <c r="R167" i="16"/>
  <c r="M167" i="16"/>
  <c r="I167" i="16"/>
  <c r="E167" i="16"/>
  <c r="T166" i="16"/>
  <c r="O166" i="16"/>
  <c r="K166" i="16"/>
  <c r="G166" i="16"/>
  <c r="C166" i="16"/>
  <c r="R165" i="16"/>
  <c r="M165" i="16"/>
  <c r="I165" i="16"/>
  <c r="E165" i="16"/>
  <c r="T164" i="16"/>
  <c r="O164" i="16"/>
  <c r="K164" i="16"/>
  <c r="G164" i="16"/>
  <c r="C164" i="16"/>
  <c r="R163" i="16"/>
  <c r="M163" i="16"/>
  <c r="I163" i="16"/>
  <c r="E163" i="16"/>
  <c r="T162" i="16"/>
  <c r="O162" i="16"/>
  <c r="K162" i="16"/>
  <c r="G162" i="16"/>
  <c r="C162" i="16"/>
  <c r="R161" i="16"/>
  <c r="M161" i="16"/>
  <c r="I161" i="16"/>
  <c r="E161" i="16"/>
  <c r="G203" i="16"/>
  <c r="K201" i="16"/>
  <c r="O199" i="16"/>
  <c r="T197" i="16"/>
  <c r="E196" i="16"/>
  <c r="I194" i="16"/>
  <c r="M192" i="16"/>
  <c r="R190" i="16"/>
  <c r="C189" i="16"/>
  <c r="G187" i="16"/>
  <c r="K185" i="16"/>
  <c r="J184" i="16"/>
  <c r="L183" i="16"/>
  <c r="N182" i="16"/>
  <c r="P181" i="16"/>
  <c r="S180" i="16"/>
  <c r="U179" i="16"/>
  <c r="D179" i="16"/>
  <c r="F178" i="16"/>
  <c r="H177" i="16"/>
  <c r="J176" i="16"/>
  <c r="M175" i="16"/>
  <c r="H175" i="16"/>
  <c r="D175" i="16"/>
  <c r="S174" i="16"/>
  <c r="N174" i="16"/>
  <c r="J174" i="16"/>
  <c r="F174" i="16"/>
  <c r="U173" i="16"/>
  <c r="P173" i="16"/>
  <c r="L173" i="16"/>
  <c r="H173" i="16"/>
  <c r="D173" i="16"/>
  <c r="S172" i="16"/>
  <c r="N172" i="16"/>
  <c r="J172" i="16"/>
  <c r="F172" i="16"/>
  <c r="U171" i="16"/>
  <c r="P171" i="16"/>
  <c r="L171" i="16"/>
  <c r="H171" i="16"/>
  <c r="D171" i="16"/>
  <c r="S170" i="16"/>
  <c r="N170" i="16"/>
  <c r="J170" i="16"/>
  <c r="F170" i="16"/>
  <c r="U169" i="16"/>
  <c r="P169" i="16"/>
  <c r="L169" i="16"/>
  <c r="H169" i="16"/>
  <c r="D169" i="16"/>
  <c r="S168" i="16"/>
  <c r="N168" i="16"/>
  <c r="J168" i="16"/>
  <c r="F168" i="16"/>
  <c r="U167" i="16"/>
  <c r="P167" i="16"/>
  <c r="L167" i="16"/>
  <c r="H167" i="16"/>
  <c r="D167" i="16"/>
  <c r="S166" i="16"/>
  <c r="N166" i="16"/>
  <c r="J166" i="16"/>
  <c r="F166" i="16"/>
  <c r="U165" i="16"/>
  <c r="P165" i="16"/>
  <c r="L165" i="16"/>
  <c r="H165" i="16"/>
  <c r="D165" i="16"/>
  <c r="S164" i="16"/>
  <c r="N164" i="16"/>
  <c r="J164" i="16"/>
  <c r="F164" i="16"/>
  <c r="U163" i="16"/>
  <c r="P163" i="16"/>
  <c r="L163" i="16"/>
  <c r="H163" i="16"/>
  <c r="D163" i="16"/>
  <c r="S162" i="16"/>
  <c r="N162" i="16"/>
  <c r="J162" i="16"/>
  <c r="F162" i="16"/>
  <c r="U161" i="16"/>
  <c r="P161" i="16"/>
  <c r="L161" i="16"/>
  <c r="I202" i="16"/>
  <c r="M200" i="16"/>
  <c r="R198" i="16"/>
  <c r="C197" i="16"/>
  <c r="G195" i="16"/>
  <c r="K193" i="16"/>
  <c r="O191" i="16"/>
  <c r="T189" i="16"/>
  <c r="E188" i="16"/>
  <c r="I186" i="16"/>
  <c r="S184" i="16"/>
  <c r="U183" i="16"/>
  <c r="D183" i="16"/>
  <c r="F182" i="16"/>
  <c r="H181" i="16"/>
  <c r="J180" i="16"/>
  <c r="L179" i="16"/>
  <c r="N178" i="16"/>
  <c r="P177" i="16"/>
  <c r="S176" i="16"/>
  <c r="U175" i="16"/>
  <c r="K175" i="16"/>
  <c r="F175" i="16"/>
  <c r="U174" i="16"/>
  <c r="P174" i="16"/>
  <c r="L174" i="16"/>
  <c r="H174" i="16"/>
  <c r="D174" i="16"/>
  <c r="S173" i="16"/>
  <c r="N173" i="16"/>
  <c r="J173" i="16"/>
  <c r="F173" i="16"/>
  <c r="U172" i="16"/>
  <c r="P172" i="16"/>
  <c r="L172" i="16"/>
  <c r="H172" i="16"/>
  <c r="D172" i="16"/>
  <c r="S171" i="16"/>
  <c r="N171" i="16"/>
  <c r="J171" i="16"/>
  <c r="F171" i="16"/>
  <c r="U170" i="16"/>
  <c r="P170" i="16"/>
  <c r="L170" i="16"/>
  <c r="H170" i="16"/>
  <c r="D170" i="16"/>
  <c r="S169" i="16"/>
  <c r="N169" i="16"/>
  <c r="J169" i="16"/>
  <c r="F169" i="16"/>
  <c r="U168" i="16"/>
  <c r="P168" i="16"/>
  <c r="L168" i="16"/>
  <c r="H168" i="16"/>
  <c r="D168" i="16"/>
  <c r="S167" i="16"/>
  <c r="N167" i="16"/>
  <c r="J167" i="16"/>
  <c r="F167" i="16"/>
  <c r="U166" i="16"/>
  <c r="P166" i="16"/>
  <c r="L166" i="16"/>
  <c r="H166" i="16"/>
  <c r="D166" i="16"/>
  <c r="S165" i="16"/>
  <c r="N165" i="16"/>
  <c r="J165" i="16"/>
  <c r="F165" i="16"/>
  <c r="U164" i="16"/>
  <c r="P164" i="16"/>
  <c r="L164" i="16"/>
  <c r="H164" i="16"/>
  <c r="D164" i="16"/>
  <c r="S163" i="16"/>
  <c r="N163" i="16"/>
  <c r="J163" i="16"/>
  <c r="F163" i="16"/>
  <c r="U162" i="16"/>
  <c r="P162" i="16"/>
  <c r="L162" i="16"/>
  <c r="H162" i="16"/>
  <c r="D162" i="16"/>
  <c r="S161" i="16"/>
  <c r="N161" i="16"/>
  <c r="J161" i="16"/>
  <c r="F161" i="16"/>
  <c r="U160" i="16"/>
  <c r="R202" i="16"/>
  <c r="O195" i="16"/>
  <c r="M188" i="16"/>
  <c r="H183" i="16"/>
  <c r="P179" i="16"/>
  <c r="F176" i="16"/>
  <c r="R174" i="16"/>
  <c r="T173" i="16"/>
  <c r="C173" i="16"/>
  <c r="E172" i="16"/>
  <c r="G171" i="16"/>
  <c r="I170" i="16"/>
  <c r="K169" i="16"/>
  <c r="M168" i="16"/>
  <c r="O167" i="16"/>
  <c r="R166" i="16"/>
  <c r="T165" i="16"/>
  <c r="C165" i="16"/>
  <c r="E164" i="16"/>
  <c r="G163" i="16"/>
  <c r="I162" i="16"/>
  <c r="K161" i="16"/>
  <c r="C161" i="16"/>
  <c r="P160" i="16"/>
  <c r="L160" i="16"/>
  <c r="H160" i="16"/>
  <c r="D160" i="16"/>
  <c r="S159" i="16"/>
  <c r="N159" i="16"/>
  <c r="J159" i="16"/>
  <c r="F159" i="16"/>
  <c r="U158" i="16"/>
  <c r="P158" i="16"/>
  <c r="L158" i="16"/>
  <c r="H158" i="16"/>
  <c r="D158" i="16"/>
  <c r="S157" i="16"/>
  <c r="N157" i="16"/>
  <c r="J157" i="16"/>
  <c r="F157" i="16"/>
  <c r="U156" i="16"/>
  <c r="P156" i="16"/>
  <c r="L156" i="16"/>
  <c r="H156" i="16"/>
  <c r="D156" i="16"/>
  <c r="S155" i="16"/>
  <c r="N155" i="16"/>
  <c r="J155" i="16"/>
  <c r="F155" i="16"/>
  <c r="U154" i="16"/>
  <c r="P154" i="16"/>
  <c r="L154" i="16"/>
  <c r="H154" i="16"/>
  <c r="D154" i="16"/>
  <c r="S153" i="16"/>
  <c r="N153" i="16"/>
  <c r="J153" i="16"/>
  <c r="F153" i="16"/>
  <c r="U152" i="16"/>
  <c r="P152" i="16"/>
  <c r="L152" i="16"/>
  <c r="H152" i="16"/>
  <c r="D152" i="16"/>
  <c r="S151" i="16"/>
  <c r="N151" i="16"/>
  <c r="J151" i="16"/>
  <c r="F151" i="16"/>
  <c r="U150" i="16"/>
  <c r="P150" i="16"/>
  <c r="L150" i="16"/>
  <c r="H150" i="16"/>
  <c r="D150" i="16"/>
  <c r="S149" i="16"/>
  <c r="N149" i="16"/>
  <c r="J149" i="16"/>
  <c r="F149" i="16"/>
  <c r="U148" i="16"/>
  <c r="P148" i="16"/>
  <c r="L148" i="16"/>
  <c r="H148" i="16"/>
  <c r="D148" i="16"/>
  <c r="S147" i="16"/>
  <c r="N147" i="16"/>
  <c r="J147" i="16"/>
  <c r="F147" i="16"/>
  <c r="U146" i="16"/>
  <c r="P146" i="16"/>
  <c r="L146" i="16"/>
  <c r="H146" i="16"/>
  <c r="D146" i="16"/>
  <c r="S145" i="16"/>
  <c r="N145" i="16"/>
  <c r="J145" i="16"/>
  <c r="F145" i="16"/>
  <c r="U144" i="16"/>
  <c r="P144" i="16"/>
  <c r="L144" i="16"/>
  <c r="H144" i="16"/>
  <c r="D144" i="16"/>
  <c r="S143" i="16"/>
  <c r="N143" i="16"/>
  <c r="J143" i="16"/>
  <c r="F143" i="16"/>
  <c r="U142" i="16"/>
  <c r="P142" i="16"/>
  <c r="L142" i="16"/>
  <c r="H142" i="16"/>
  <c r="D142" i="16"/>
  <c r="S141" i="16"/>
  <c r="N141" i="16"/>
  <c r="J141" i="16"/>
  <c r="F141" i="16"/>
  <c r="U140" i="16"/>
  <c r="P140" i="16"/>
  <c r="L140" i="16"/>
  <c r="H140" i="16"/>
  <c r="D140" i="16"/>
  <c r="S139" i="16"/>
  <c r="N139" i="16"/>
  <c r="J139" i="16"/>
  <c r="F139" i="16"/>
  <c r="U138" i="16"/>
  <c r="P138" i="16"/>
  <c r="L138" i="16"/>
  <c r="H138" i="16"/>
  <c r="D138" i="16"/>
  <c r="S137" i="16"/>
  <c r="N137" i="16"/>
  <c r="J137" i="16"/>
  <c r="F137" i="16"/>
  <c r="U136" i="16"/>
  <c r="P136" i="16"/>
  <c r="L136" i="16"/>
  <c r="H136" i="16"/>
  <c r="D136" i="16"/>
  <c r="S135" i="16"/>
  <c r="N135" i="16"/>
  <c r="J135" i="16"/>
  <c r="F135" i="16"/>
  <c r="U134" i="16"/>
  <c r="P134" i="16"/>
  <c r="L134" i="16"/>
  <c r="H134" i="16"/>
  <c r="D134" i="16"/>
  <c r="S133" i="16"/>
  <c r="N133" i="16"/>
  <c r="J133" i="16"/>
  <c r="F133" i="16"/>
  <c r="U132" i="16"/>
  <c r="P132" i="16"/>
  <c r="L132" i="16"/>
  <c r="H132" i="16"/>
  <c r="D132" i="16"/>
  <c r="S131" i="16"/>
  <c r="N131" i="16"/>
  <c r="J131" i="16"/>
  <c r="F131" i="16"/>
  <c r="U130" i="16"/>
  <c r="P130" i="16"/>
  <c r="L130" i="16"/>
  <c r="H130" i="16"/>
  <c r="D130" i="16"/>
  <c r="S129" i="16"/>
  <c r="N129" i="16"/>
  <c r="J129" i="16"/>
  <c r="F129" i="16"/>
  <c r="U128" i="16"/>
  <c r="P128" i="16"/>
  <c r="L128" i="16"/>
  <c r="H128" i="16"/>
  <c r="C201" i="16"/>
  <c r="T193" i="16"/>
  <c r="R186" i="16"/>
  <c r="J182" i="16"/>
  <c r="S178" i="16"/>
  <c r="L175" i="16"/>
  <c r="M174" i="16"/>
  <c r="O173" i="16"/>
  <c r="R172" i="16"/>
  <c r="T171" i="16"/>
  <c r="C171" i="16"/>
  <c r="E170" i="16"/>
  <c r="G169" i="16"/>
  <c r="I168" i="16"/>
  <c r="K167" i="16"/>
  <c r="M166" i="16"/>
  <c r="O165" i="16"/>
  <c r="R164" i="16"/>
  <c r="T163" i="16"/>
  <c r="C163" i="16"/>
  <c r="E162" i="16"/>
  <c r="H161" i="16"/>
  <c r="T160" i="16"/>
  <c r="O160" i="16"/>
  <c r="K160" i="16"/>
  <c r="G160" i="16"/>
  <c r="C160" i="16"/>
  <c r="R159" i="16"/>
  <c r="M159" i="16"/>
  <c r="I159" i="16"/>
  <c r="E159" i="16"/>
  <c r="T158" i="16"/>
  <c r="O158" i="16"/>
  <c r="K158" i="16"/>
  <c r="G158" i="16"/>
  <c r="C158" i="16"/>
  <c r="R157" i="16"/>
  <c r="M157" i="16"/>
  <c r="I157" i="16"/>
  <c r="E157" i="16"/>
  <c r="T156" i="16"/>
  <c r="O156" i="16"/>
  <c r="K156" i="16"/>
  <c r="G156" i="16"/>
  <c r="C156" i="16"/>
  <c r="R155" i="16"/>
  <c r="M155" i="16"/>
  <c r="I155" i="16"/>
  <c r="E155" i="16"/>
  <c r="T154" i="16"/>
  <c r="O154" i="16"/>
  <c r="K154" i="16"/>
  <c r="G154" i="16"/>
  <c r="C154" i="16"/>
  <c r="R153" i="16"/>
  <c r="M153" i="16"/>
  <c r="I153" i="16"/>
  <c r="E153" i="16"/>
  <c r="T152" i="16"/>
  <c r="O152" i="16"/>
  <c r="K152" i="16"/>
  <c r="G152" i="16"/>
  <c r="C152" i="16"/>
  <c r="R151" i="16"/>
  <c r="M151" i="16"/>
  <c r="I151" i="16"/>
  <c r="E151" i="16"/>
  <c r="T150" i="16"/>
  <c r="O150" i="16"/>
  <c r="K150" i="16"/>
  <c r="G150" i="16"/>
  <c r="C150" i="16"/>
  <c r="R149" i="16"/>
  <c r="M149" i="16"/>
  <c r="I149" i="16"/>
  <c r="E149" i="16"/>
  <c r="T148" i="16"/>
  <c r="O148" i="16"/>
  <c r="K148" i="16"/>
  <c r="G148" i="16"/>
  <c r="C148" i="16"/>
  <c r="R147" i="16"/>
  <c r="M147" i="16"/>
  <c r="I147" i="16"/>
  <c r="E147" i="16"/>
  <c r="T146" i="16"/>
  <c r="O146" i="16"/>
  <c r="K146" i="16"/>
  <c r="G146" i="16"/>
  <c r="C146" i="16"/>
  <c r="R145" i="16"/>
  <c r="M145" i="16"/>
  <c r="I145" i="16"/>
  <c r="E145" i="16"/>
  <c r="T144" i="16"/>
  <c r="O144" i="16"/>
  <c r="K144" i="16"/>
  <c r="G144" i="16"/>
  <c r="C144" i="16"/>
  <c r="R143" i="16"/>
  <c r="M143" i="16"/>
  <c r="I143" i="16"/>
  <c r="E143" i="16"/>
  <c r="T142" i="16"/>
  <c r="O142" i="16"/>
  <c r="K142" i="16"/>
  <c r="G142" i="16"/>
  <c r="C142" i="16"/>
  <c r="R141" i="16"/>
  <c r="M141" i="16"/>
  <c r="I141" i="16"/>
  <c r="E141" i="16"/>
  <c r="T140" i="16"/>
  <c r="O140" i="16"/>
  <c r="K140" i="16"/>
  <c r="G140" i="16"/>
  <c r="C140" i="16"/>
  <c r="R139" i="16"/>
  <c r="M139" i="16"/>
  <c r="I139" i="16"/>
  <c r="E139" i="16"/>
  <c r="T138" i="16"/>
  <c r="O138" i="16"/>
  <c r="K138" i="16"/>
  <c r="G138" i="16"/>
  <c r="C138" i="16"/>
  <c r="R137" i="16"/>
  <c r="M137" i="16"/>
  <c r="I137" i="16"/>
  <c r="E137" i="16"/>
  <c r="T136" i="16"/>
  <c r="O136" i="16"/>
  <c r="K136" i="16"/>
  <c r="G136" i="16"/>
  <c r="C136" i="16"/>
  <c r="R135" i="16"/>
  <c r="M135" i="16"/>
  <c r="I135" i="16"/>
  <c r="E135" i="16"/>
  <c r="T134" i="16"/>
  <c r="O134" i="16"/>
  <c r="K134" i="16"/>
  <c r="G134" i="16"/>
  <c r="C134" i="16"/>
  <c r="R133" i="16"/>
  <c r="M133" i="16"/>
  <c r="I133" i="16"/>
  <c r="E133" i="16"/>
  <c r="T132" i="16"/>
  <c r="O132" i="16"/>
  <c r="K132" i="16"/>
  <c r="G132" i="16"/>
  <c r="C132" i="16"/>
  <c r="R131" i="16"/>
  <c r="M131" i="16"/>
  <c r="I131" i="16"/>
  <c r="E131" i="16"/>
  <c r="T130" i="16"/>
  <c r="O130" i="16"/>
  <c r="K130" i="16"/>
  <c r="G130" i="16"/>
  <c r="C130" i="16"/>
  <c r="R129" i="16"/>
  <c r="M129" i="16"/>
  <c r="I129" i="16"/>
  <c r="E129" i="16"/>
  <c r="T128" i="16"/>
  <c r="O128" i="16"/>
  <c r="K128" i="16"/>
  <c r="G128" i="16"/>
  <c r="K197" i="16"/>
  <c r="I190" i="16"/>
  <c r="F184" i="16"/>
  <c r="N180" i="16"/>
  <c r="D177" i="16"/>
  <c r="C175" i="16"/>
  <c r="E174" i="16"/>
  <c r="G173" i="16"/>
  <c r="I172" i="16"/>
  <c r="K171" i="16"/>
  <c r="M170" i="16"/>
  <c r="O169" i="16"/>
  <c r="R168" i="16"/>
  <c r="T167" i="16"/>
  <c r="C167" i="16"/>
  <c r="E166" i="16"/>
  <c r="G165" i="16"/>
  <c r="I164" i="16"/>
  <c r="K163" i="16"/>
  <c r="M162" i="16"/>
  <c r="O161" i="16"/>
  <c r="D161" i="16"/>
  <c r="R160" i="16"/>
  <c r="M160" i="16"/>
  <c r="I160" i="16"/>
  <c r="E160" i="16"/>
  <c r="T159" i="16"/>
  <c r="O159" i="16"/>
  <c r="K159" i="16"/>
  <c r="G159" i="16"/>
  <c r="C159" i="16"/>
  <c r="R158" i="16"/>
  <c r="M158" i="16"/>
  <c r="I158" i="16"/>
  <c r="E158" i="16"/>
  <c r="T157" i="16"/>
  <c r="O157" i="16"/>
  <c r="K157" i="16"/>
  <c r="G157" i="16"/>
  <c r="C157" i="16"/>
  <c r="R156" i="16"/>
  <c r="M156" i="16"/>
  <c r="I156" i="16"/>
  <c r="E156" i="16"/>
  <c r="T155" i="16"/>
  <c r="O155" i="16"/>
  <c r="K155" i="16"/>
  <c r="G155" i="16"/>
  <c r="C155" i="16"/>
  <c r="R154" i="16"/>
  <c r="M154" i="16"/>
  <c r="I154" i="16"/>
  <c r="E154" i="16"/>
  <c r="T153" i="16"/>
  <c r="O153" i="16"/>
  <c r="K153" i="16"/>
  <c r="G153" i="16"/>
  <c r="C153" i="16"/>
  <c r="R152" i="16"/>
  <c r="M152" i="16"/>
  <c r="I152" i="16"/>
  <c r="E152" i="16"/>
  <c r="T151" i="16"/>
  <c r="O151" i="16"/>
  <c r="K151" i="16"/>
  <c r="G151" i="16"/>
  <c r="C151" i="16"/>
  <c r="R150" i="16"/>
  <c r="M150" i="16"/>
  <c r="I150" i="16"/>
  <c r="E150" i="16"/>
  <c r="T149" i="16"/>
  <c r="O149" i="16"/>
  <c r="K149" i="16"/>
  <c r="G149" i="16"/>
  <c r="C149" i="16"/>
  <c r="R148" i="16"/>
  <c r="M148" i="16"/>
  <c r="I148" i="16"/>
  <c r="E148" i="16"/>
  <c r="T147" i="16"/>
  <c r="O147" i="16"/>
  <c r="K147" i="16"/>
  <c r="G147" i="16"/>
  <c r="C147" i="16"/>
  <c r="R146" i="16"/>
  <c r="M146" i="16"/>
  <c r="I146" i="16"/>
  <c r="E146" i="16"/>
  <c r="T145" i="16"/>
  <c r="O145" i="16"/>
  <c r="K145" i="16"/>
  <c r="G145" i="16"/>
  <c r="C145" i="16"/>
  <c r="R144" i="16"/>
  <c r="M144" i="16"/>
  <c r="I144" i="16"/>
  <c r="E144" i="16"/>
  <c r="T143" i="16"/>
  <c r="O143" i="16"/>
  <c r="K143" i="16"/>
  <c r="G143" i="16"/>
  <c r="C143" i="16"/>
  <c r="R142" i="16"/>
  <c r="M142" i="16"/>
  <c r="I142" i="16"/>
  <c r="E142" i="16"/>
  <c r="T141" i="16"/>
  <c r="O141" i="16"/>
  <c r="K141" i="16"/>
  <c r="G141" i="16"/>
  <c r="C141" i="16"/>
  <c r="R140" i="16"/>
  <c r="M140" i="16"/>
  <c r="I140" i="16"/>
  <c r="E140" i="16"/>
  <c r="T139" i="16"/>
  <c r="O139" i="16"/>
  <c r="K139" i="16"/>
  <c r="G139" i="16"/>
  <c r="C139" i="16"/>
  <c r="R138" i="16"/>
  <c r="M138" i="16"/>
  <c r="I138" i="16"/>
  <c r="E138" i="16"/>
  <c r="T137" i="16"/>
  <c r="O137" i="16"/>
  <c r="K137" i="16"/>
  <c r="G137" i="16"/>
  <c r="C137" i="16"/>
  <c r="R136" i="16"/>
  <c r="M136" i="16"/>
  <c r="I136" i="16"/>
  <c r="E136" i="16"/>
  <c r="T135" i="16"/>
  <c r="O135" i="16"/>
  <c r="K135" i="16"/>
  <c r="G135" i="16"/>
  <c r="C135" i="16"/>
  <c r="R134" i="16"/>
  <c r="M134" i="16"/>
  <c r="I134" i="16"/>
  <c r="G199" i="16"/>
  <c r="U177" i="16"/>
  <c r="M172" i="16"/>
  <c r="C169" i="16"/>
  <c r="K165" i="16"/>
  <c r="T161" i="16"/>
  <c r="J160" i="16"/>
  <c r="L159" i="16"/>
  <c r="N158" i="16"/>
  <c r="P157" i="16"/>
  <c r="S156" i="16"/>
  <c r="U155" i="16"/>
  <c r="D155" i="16"/>
  <c r="F154" i="16"/>
  <c r="H153" i="16"/>
  <c r="J152" i="16"/>
  <c r="L151" i="16"/>
  <c r="N150" i="16"/>
  <c r="P149" i="16"/>
  <c r="S148" i="16"/>
  <c r="U147" i="16"/>
  <c r="D147" i="16"/>
  <c r="F146" i="16"/>
  <c r="H145" i="16"/>
  <c r="J144" i="16"/>
  <c r="L143" i="16"/>
  <c r="N142" i="16"/>
  <c r="P141" i="16"/>
  <c r="S140" i="16"/>
  <c r="U139" i="16"/>
  <c r="D139" i="16"/>
  <c r="F138" i="16"/>
  <c r="H137" i="16"/>
  <c r="J136" i="16"/>
  <c r="L135" i="16"/>
  <c r="N134" i="16"/>
  <c r="U133" i="16"/>
  <c r="L133" i="16"/>
  <c r="D133" i="16"/>
  <c r="N132" i="16"/>
  <c r="F132" i="16"/>
  <c r="P131" i="16"/>
  <c r="H131" i="16"/>
  <c r="S130" i="16"/>
  <c r="J130" i="16"/>
  <c r="U129" i="16"/>
  <c r="L129" i="16"/>
  <c r="D129" i="16"/>
  <c r="N128" i="16"/>
  <c r="F128" i="16"/>
  <c r="U127" i="16"/>
  <c r="P127" i="16"/>
  <c r="L127" i="16"/>
  <c r="H127" i="16"/>
  <c r="D127" i="16"/>
  <c r="S126" i="16"/>
  <c r="N126" i="16"/>
  <c r="J126" i="16"/>
  <c r="F126" i="16"/>
  <c r="U125" i="16"/>
  <c r="P125" i="16"/>
  <c r="L125" i="16"/>
  <c r="H125" i="16"/>
  <c r="D125" i="16"/>
  <c r="S124" i="16"/>
  <c r="N124" i="16"/>
  <c r="J124" i="16"/>
  <c r="F124" i="16"/>
  <c r="U123" i="16"/>
  <c r="P123" i="16"/>
  <c r="L123" i="16"/>
  <c r="H123" i="16"/>
  <c r="D123" i="16"/>
  <c r="S122" i="16"/>
  <c r="N122" i="16"/>
  <c r="J122" i="16"/>
  <c r="F122" i="16"/>
  <c r="U121" i="16"/>
  <c r="P121" i="16"/>
  <c r="L121" i="16"/>
  <c r="H121" i="16"/>
  <c r="D121" i="16"/>
  <c r="S120" i="16"/>
  <c r="N120" i="16"/>
  <c r="J120" i="16"/>
  <c r="F120" i="16"/>
  <c r="D185" i="16"/>
  <c r="I174" i="16"/>
  <c r="R170" i="16"/>
  <c r="G167" i="16"/>
  <c r="O163" i="16"/>
  <c r="S160" i="16"/>
  <c r="U159" i="16"/>
  <c r="D159" i="16"/>
  <c r="F158" i="16"/>
  <c r="H157" i="16"/>
  <c r="J156" i="16"/>
  <c r="L155" i="16"/>
  <c r="N154" i="16"/>
  <c r="P153" i="16"/>
  <c r="S152" i="16"/>
  <c r="U151" i="16"/>
  <c r="D151" i="16"/>
  <c r="F150" i="16"/>
  <c r="H149" i="16"/>
  <c r="J148" i="16"/>
  <c r="L147" i="16"/>
  <c r="N146" i="16"/>
  <c r="P145" i="16"/>
  <c r="S144" i="16"/>
  <c r="U143" i="16"/>
  <c r="D143" i="16"/>
  <c r="F142" i="16"/>
  <c r="H141" i="16"/>
  <c r="J140" i="16"/>
  <c r="L139" i="16"/>
  <c r="N138" i="16"/>
  <c r="P137" i="16"/>
  <c r="S136" i="16"/>
  <c r="U135" i="16"/>
  <c r="D135" i="16"/>
  <c r="F134" i="16"/>
  <c r="P133" i="16"/>
  <c r="H133" i="16"/>
  <c r="S132" i="16"/>
  <c r="J132" i="16"/>
  <c r="U131" i="16"/>
  <c r="L131" i="16"/>
  <c r="D131" i="16"/>
  <c r="N130" i="16"/>
  <c r="F130" i="16"/>
  <c r="P129" i="16"/>
  <c r="H129" i="16"/>
  <c r="S128" i="16"/>
  <c r="J128" i="16"/>
  <c r="D128" i="16"/>
  <c r="S127" i="16"/>
  <c r="N127" i="16"/>
  <c r="J127" i="16"/>
  <c r="F127" i="16"/>
  <c r="U126" i="16"/>
  <c r="P126" i="16"/>
  <c r="L126" i="16"/>
  <c r="H126" i="16"/>
  <c r="D126" i="16"/>
  <c r="S125" i="16"/>
  <c r="N125" i="16"/>
  <c r="J125" i="16"/>
  <c r="F125" i="16"/>
  <c r="U124" i="16"/>
  <c r="P124" i="16"/>
  <c r="L124" i="16"/>
  <c r="H124" i="16"/>
  <c r="D124" i="16"/>
  <c r="S123" i="16"/>
  <c r="N123" i="16"/>
  <c r="J123" i="16"/>
  <c r="F123" i="16"/>
  <c r="U122" i="16"/>
  <c r="P122" i="16"/>
  <c r="L122" i="16"/>
  <c r="H122" i="16"/>
  <c r="D122" i="16"/>
  <c r="S121" i="16"/>
  <c r="N121" i="16"/>
  <c r="J121" i="16"/>
  <c r="F121" i="16"/>
  <c r="U120" i="16"/>
  <c r="P120" i="16"/>
  <c r="L120" i="16"/>
  <c r="H120" i="16"/>
  <c r="K173" i="16"/>
  <c r="I166" i="16"/>
  <c r="N160" i="16"/>
  <c r="S158" i="16"/>
  <c r="D157" i="16"/>
  <c r="H155" i="16"/>
  <c r="L153" i="16"/>
  <c r="P151" i="16"/>
  <c r="U149" i="16"/>
  <c r="F148" i="16"/>
  <c r="J146" i="16"/>
  <c r="N144" i="16"/>
  <c r="S142" i="16"/>
  <c r="D141" i="16"/>
  <c r="H139" i="16"/>
  <c r="L137" i="16"/>
  <c r="P135" i="16"/>
  <c r="E134" i="16"/>
  <c r="G133" i="16"/>
  <c r="I132" i="16"/>
  <c r="K131" i="16"/>
  <c r="M130" i="16"/>
  <c r="O129" i="16"/>
  <c r="R128" i="16"/>
  <c r="C128" i="16"/>
  <c r="M127" i="16"/>
  <c r="E127" i="16"/>
  <c r="O126" i="16"/>
  <c r="G126" i="16"/>
  <c r="R125" i="16"/>
  <c r="I125" i="16"/>
  <c r="T124" i="16"/>
  <c r="K124" i="16"/>
  <c r="C124" i="16"/>
  <c r="M123" i="16"/>
  <c r="E123" i="16"/>
  <c r="O122" i="16"/>
  <c r="G122" i="16"/>
  <c r="R121" i="16"/>
  <c r="I121" i="16"/>
  <c r="T120" i="16"/>
  <c r="K120" i="16"/>
  <c r="D120" i="16"/>
  <c r="S119" i="16"/>
  <c r="N119" i="16"/>
  <c r="J119" i="16"/>
  <c r="F119" i="16"/>
  <c r="U118" i="16"/>
  <c r="P118" i="16"/>
  <c r="L118" i="16"/>
  <c r="H118" i="16"/>
  <c r="D118" i="16"/>
  <c r="S117" i="16"/>
  <c r="N117" i="16"/>
  <c r="J117" i="16"/>
  <c r="F117" i="16"/>
  <c r="U116" i="16"/>
  <c r="P116" i="16"/>
  <c r="L116" i="16"/>
  <c r="H116" i="16"/>
  <c r="D116" i="16"/>
  <c r="S115" i="16"/>
  <c r="N115" i="16"/>
  <c r="J115" i="16"/>
  <c r="F115" i="16"/>
  <c r="U114" i="16"/>
  <c r="P114" i="16"/>
  <c r="L114" i="16"/>
  <c r="H114" i="16"/>
  <c r="D114" i="16"/>
  <c r="S113" i="16"/>
  <c r="N113" i="16"/>
  <c r="J113" i="16"/>
  <c r="F113" i="16"/>
  <c r="U112" i="16"/>
  <c r="P112" i="16"/>
  <c r="L112" i="16"/>
  <c r="H112" i="16"/>
  <c r="D112" i="16"/>
  <c r="S111" i="16"/>
  <c r="N111" i="16"/>
  <c r="J111" i="16"/>
  <c r="F111" i="16"/>
  <c r="U110" i="16"/>
  <c r="P110" i="16"/>
  <c r="L110" i="16"/>
  <c r="H110" i="16"/>
  <c r="D110" i="16"/>
  <c r="S109" i="16"/>
  <c r="N109" i="16"/>
  <c r="J109" i="16"/>
  <c r="F109" i="16"/>
  <c r="U108" i="16"/>
  <c r="P108" i="16"/>
  <c r="L108" i="16"/>
  <c r="H108" i="16"/>
  <c r="D108" i="16"/>
  <c r="S107" i="16"/>
  <c r="N107" i="16"/>
  <c r="J107" i="16"/>
  <c r="F107" i="16"/>
  <c r="U106" i="16"/>
  <c r="P106" i="16"/>
  <c r="L106" i="16"/>
  <c r="H106" i="16"/>
  <c r="D106" i="16"/>
  <c r="S105" i="16"/>
  <c r="N105" i="16"/>
  <c r="J105" i="16"/>
  <c r="F105" i="16"/>
  <c r="U104" i="16"/>
  <c r="P104" i="16"/>
  <c r="L104" i="16"/>
  <c r="H104" i="16"/>
  <c r="D104" i="16"/>
  <c r="S103" i="16"/>
  <c r="N103" i="16"/>
  <c r="J103" i="16"/>
  <c r="F103" i="16"/>
  <c r="U102" i="16"/>
  <c r="P102" i="16"/>
  <c r="L102" i="16"/>
  <c r="H102" i="16"/>
  <c r="D102" i="16"/>
  <c r="S101" i="16"/>
  <c r="N101" i="16"/>
  <c r="J101" i="16"/>
  <c r="F101" i="16"/>
  <c r="U100" i="16"/>
  <c r="P100" i="16"/>
  <c r="L100" i="16"/>
  <c r="H100" i="16"/>
  <c r="D100" i="16"/>
  <c r="S99" i="16"/>
  <c r="N99" i="16"/>
  <c r="J99" i="16"/>
  <c r="F99" i="16"/>
  <c r="U98" i="16"/>
  <c r="P98" i="16"/>
  <c r="L98" i="16"/>
  <c r="H98" i="16"/>
  <c r="D98" i="16"/>
  <c r="S97" i="16"/>
  <c r="N97" i="16"/>
  <c r="J97" i="16"/>
  <c r="F97" i="16"/>
  <c r="U96" i="16"/>
  <c r="P96" i="16"/>
  <c r="L96" i="16"/>
  <c r="H96" i="16"/>
  <c r="D96" i="16"/>
  <c r="S95" i="16"/>
  <c r="N95" i="16"/>
  <c r="J95" i="16"/>
  <c r="F95" i="16"/>
  <c r="U94" i="16"/>
  <c r="P94" i="16"/>
  <c r="L94" i="16"/>
  <c r="H94" i="16"/>
  <c r="D94" i="16"/>
  <c r="S93" i="16"/>
  <c r="N93" i="16"/>
  <c r="J93" i="16"/>
  <c r="F93" i="16"/>
  <c r="U92" i="16"/>
  <c r="P92" i="16"/>
  <c r="L92" i="16"/>
  <c r="H92" i="16"/>
  <c r="D92" i="16"/>
  <c r="S91" i="16"/>
  <c r="O171" i="16"/>
  <c r="R162" i="16"/>
  <c r="H159" i="16"/>
  <c r="N156" i="16"/>
  <c r="J154" i="16"/>
  <c r="F152" i="16"/>
  <c r="L149" i="16"/>
  <c r="H147" i="16"/>
  <c r="D145" i="16"/>
  <c r="J142" i="16"/>
  <c r="F140" i="16"/>
  <c r="U137" i="16"/>
  <c r="H135" i="16"/>
  <c r="O133" i="16"/>
  <c r="M132" i="16"/>
  <c r="G131" i="16"/>
  <c r="E130" i="16"/>
  <c r="C129" i="16"/>
  <c r="T127" i="16"/>
  <c r="I127" i="16"/>
  <c r="R126" i="16"/>
  <c r="E126" i="16"/>
  <c r="M125" i="16"/>
  <c r="C125" i="16"/>
  <c r="I124" i="16"/>
  <c r="R123" i="16"/>
  <c r="G123" i="16"/>
  <c r="M122" i="16"/>
  <c r="C122" i="16"/>
  <c r="K121" i="16"/>
  <c r="R120" i="16"/>
  <c r="G120" i="16"/>
  <c r="T119" i="16"/>
  <c r="M119" i="16"/>
  <c r="H119" i="16"/>
  <c r="C119" i="16"/>
  <c r="O118" i="16"/>
  <c r="J118" i="16"/>
  <c r="E118" i="16"/>
  <c r="R117" i="16"/>
  <c r="L117" i="16"/>
  <c r="G117" i="16"/>
  <c r="T116" i="16"/>
  <c r="N116" i="16"/>
  <c r="I116" i="16"/>
  <c r="C116" i="16"/>
  <c r="P115" i="16"/>
  <c r="K115" i="16"/>
  <c r="E115" i="16"/>
  <c r="S114" i="16"/>
  <c r="M114" i="16"/>
  <c r="G114" i="16"/>
  <c r="U113" i="16"/>
  <c r="O113" i="16"/>
  <c r="I113" i="16"/>
  <c r="D113" i="16"/>
  <c r="R112" i="16"/>
  <c r="K112" i="16"/>
  <c r="F112" i="16"/>
  <c r="T111" i="16"/>
  <c r="M111" i="16"/>
  <c r="H111" i="16"/>
  <c r="C111" i="16"/>
  <c r="O110" i="16"/>
  <c r="J110" i="16"/>
  <c r="E110" i="16"/>
  <c r="R109" i="16"/>
  <c r="L109" i="16"/>
  <c r="G109" i="16"/>
  <c r="T108" i="16"/>
  <c r="N108" i="16"/>
  <c r="I108" i="16"/>
  <c r="C108" i="16"/>
  <c r="P107" i="16"/>
  <c r="K107" i="16"/>
  <c r="E107" i="16"/>
  <c r="S106" i="16"/>
  <c r="M106" i="16"/>
  <c r="G106" i="16"/>
  <c r="U105" i="16"/>
  <c r="O105" i="16"/>
  <c r="I105" i="16"/>
  <c r="D105" i="16"/>
  <c r="R104" i="16"/>
  <c r="K104" i="16"/>
  <c r="F104" i="16"/>
  <c r="T103" i="16"/>
  <c r="M103" i="16"/>
  <c r="H103" i="16"/>
  <c r="C103" i="16"/>
  <c r="O102" i="16"/>
  <c r="J102" i="16"/>
  <c r="E102" i="16"/>
  <c r="R101" i="16"/>
  <c r="L101" i="16"/>
  <c r="G101" i="16"/>
  <c r="T100" i="16"/>
  <c r="N100" i="16"/>
  <c r="I100" i="16"/>
  <c r="C100" i="16"/>
  <c r="P99" i="16"/>
  <c r="K99" i="16"/>
  <c r="E99" i="16"/>
  <c r="S98" i="16"/>
  <c r="M98" i="16"/>
  <c r="G98" i="16"/>
  <c r="U97" i="16"/>
  <c r="O97" i="16"/>
  <c r="I97" i="16"/>
  <c r="D97" i="16"/>
  <c r="R96" i="16"/>
  <c r="K96" i="16"/>
  <c r="F96" i="16"/>
  <c r="T95" i="16"/>
  <c r="M95" i="16"/>
  <c r="H95" i="16"/>
  <c r="C95" i="16"/>
  <c r="O94" i="16"/>
  <c r="J94" i="16"/>
  <c r="E94" i="16"/>
  <c r="R93" i="16"/>
  <c r="L93" i="16"/>
  <c r="G93" i="16"/>
  <c r="T92" i="16"/>
  <c r="N92" i="16"/>
  <c r="I92" i="16"/>
  <c r="C92" i="16"/>
  <c r="P91" i="16"/>
  <c r="L91" i="16"/>
  <c r="H91" i="16"/>
  <c r="D91" i="16"/>
  <c r="S90" i="16"/>
  <c r="N90" i="16"/>
  <c r="J90" i="16"/>
  <c r="F90" i="16"/>
  <c r="U89" i="16"/>
  <c r="P89" i="16"/>
  <c r="L89" i="16"/>
  <c r="H89" i="16"/>
  <c r="D89" i="16"/>
  <c r="S88" i="16"/>
  <c r="N88" i="16"/>
  <c r="J88" i="16"/>
  <c r="F88" i="16"/>
  <c r="U87" i="16"/>
  <c r="P87" i="16"/>
  <c r="L87" i="16"/>
  <c r="H87" i="16"/>
  <c r="D87" i="16"/>
  <c r="S86" i="16"/>
  <c r="N86" i="16"/>
  <c r="J86" i="16"/>
  <c r="F86" i="16"/>
  <c r="U85" i="16"/>
  <c r="P85" i="16"/>
  <c r="L85" i="16"/>
  <c r="H85" i="16"/>
  <c r="D85" i="16"/>
  <c r="S84" i="16"/>
  <c r="N84" i="16"/>
  <c r="J84" i="16"/>
  <c r="F84" i="16"/>
  <c r="U83" i="16"/>
  <c r="P83" i="16"/>
  <c r="L83" i="16"/>
  <c r="H83" i="16"/>
  <c r="D83" i="16"/>
  <c r="S82" i="16"/>
  <c r="N82" i="16"/>
  <c r="J82" i="16"/>
  <c r="F82" i="16"/>
  <c r="U81" i="16"/>
  <c r="P81" i="16"/>
  <c r="L81" i="16"/>
  <c r="H81" i="16"/>
  <c r="D81" i="16"/>
  <c r="S80" i="16"/>
  <c r="N80" i="16"/>
  <c r="J80" i="16"/>
  <c r="F80" i="16"/>
  <c r="U79" i="16"/>
  <c r="P79" i="16"/>
  <c r="L79" i="16"/>
  <c r="H79" i="16"/>
  <c r="D79" i="16"/>
  <c r="S78" i="16"/>
  <c r="N78" i="16"/>
  <c r="J78" i="16"/>
  <c r="F78" i="16"/>
  <c r="U77" i="16"/>
  <c r="P77" i="16"/>
  <c r="L77" i="16"/>
  <c r="H77" i="16"/>
  <c r="D77" i="16"/>
  <c r="S76" i="16"/>
  <c r="N76" i="16"/>
  <c r="J76" i="16"/>
  <c r="F76" i="16"/>
  <c r="U75" i="16"/>
  <c r="P75" i="16"/>
  <c r="L75" i="16"/>
  <c r="H75" i="16"/>
  <c r="D75" i="16"/>
  <c r="S74" i="16"/>
  <c r="N74" i="16"/>
  <c r="J74" i="16"/>
  <c r="F74" i="16"/>
  <c r="U73" i="16"/>
  <c r="P73" i="16"/>
  <c r="L73" i="16"/>
  <c r="H73" i="16"/>
  <c r="D73" i="16"/>
  <c r="S72" i="16"/>
  <c r="N72" i="16"/>
  <c r="J72" i="16"/>
  <c r="F72" i="16"/>
  <c r="U71" i="16"/>
  <c r="P71" i="16"/>
  <c r="L71" i="16"/>
  <c r="H71" i="16"/>
  <c r="D71" i="16"/>
  <c r="S70" i="16"/>
  <c r="N70" i="16"/>
  <c r="J70" i="16"/>
  <c r="F70" i="16"/>
  <c r="U69" i="16"/>
  <c r="P69" i="16"/>
  <c r="L69" i="16"/>
  <c r="H69" i="16"/>
  <c r="D69" i="16"/>
  <c r="S68" i="16"/>
  <c r="N68" i="16"/>
  <c r="J68" i="16"/>
  <c r="F68" i="16"/>
  <c r="U67" i="16"/>
  <c r="P67" i="16"/>
  <c r="L67" i="16"/>
  <c r="H67" i="16"/>
  <c r="D67" i="16"/>
  <c r="S66" i="16"/>
  <c r="N66" i="16"/>
  <c r="J66" i="16"/>
  <c r="F66" i="16"/>
  <c r="U65" i="16"/>
  <c r="P65" i="16"/>
  <c r="L65" i="16"/>
  <c r="H65" i="16"/>
  <c r="D65" i="16"/>
  <c r="S64" i="16"/>
  <c r="N64" i="16"/>
  <c r="J64" i="16"/>
  <c r="F64" i="16"/>
  <c r="U63" i="16"/>
  <c r="P63" i="16"/>
  <c r="L63" i="16"/>
  <c r="H63" i="16"/>
  <c r="D63" i="16"/>
  <c r="S62" i="16"/>
  <c r="N62" i="16"/>
  <c r="J62" i="16"/>
  <c r="F62" i="16"/>
  <c r="U61" i="16"/>
  <c r="P61" i="16"/>
  <c r="L61" i="16"/>
  <c r="H61" i="16"/>
  <c r="D61" i="16"/>
  <c r="S60" i="16"/>
  <c r="N60" i="16"/>
  <c r="J60" i="16"/>
  <c r="F60" i="16"/>
  <c r="U59" i="16"/>
  <c r="P59" i="16"/>
  <c r="L59" i="16"/>
  <c r="H59" i="16"/>
  <c r="D59" i="16"/>
  <c r="S58" i="16"/>
  <c r="N58" i="16"/>
  <c r="J58" i="16"/>
  <c r="F58" i="16"/>
  <c r="U57" i="16"/>
  <c r="P57" i="16"/>
  <c r="L57" i="16"/>
  <c r="H57" i="16"/>
  <c r="D57" i="16"/>
  <c r="S56" i="16"/>
  <c r="N56" i="16"/>
  <c r="J56" i="16"/>
  <c r="F56" i="16"/>
  <c r="U55" i="16"/>
  <c r="P55" i="16"/>
  <c r="L55" i="16"/>
  <c r="H55" i="16"/>
  <c r="D55" i="16"/>
  <c r="S54" i="16"/>
  <c r="N54" i="16"/>
  <c r="J54" i="16"/>
  <c r="F54" i="16"/>
  <c r="U53" i="16"/>
  <c r="P53" i="16"/>
  <c r="L53" i="16"/>
  <c r="H53" i="16"/>
  <c r="D53" i="16"/>
  <c r="S52" i="16"/>
  <c r="N52" i="16"/>
  <c r="J52" i="16"/>
  <c r="F52" i="16"/>
  <c r="U51" i="16"/>
  <c r="P51" i="16"/>
  <c r="L51" i="16"/>
  <c r="H51" i="16"/>
  <c r="D51" i="16"/>
  <c r="S50" i="16"/>
  <c r="N50" i="16"/>
  <c r="J50" i="16"/>
  <c r="F50" i="16"/>
  <c r="U49" i="16"/>
  <c r="P49" i="16"/>
  <c r="L49" i="16"/>
  <c r="H49" i="16"/>
  <c r="D49" i="16"/>
  <c r="S48" i="16"/>
  <c r="N48" i="16"/>
  <c r="J48" i="16"/>
  <c r="F48" i="16"/>
  <c r="U47" i="16"/>
  <c r="P47" i="16"/>
  <c r="L47" i="16"/>
  <c r="H47" i="16"/>
  <c r="D47" i="16"/>
  <c r="S46" i="16"/>
  <c r="N46" i="16"/>
  <c r="J46" i="16"/>
  <c r="F46" i="16"/>
  <c r="U45" i="16"/>
  <c r="P45" i="16"/>
  <c r="L45" i="16"/>
  <c r="H45" i="16"/>
  <c r="D45" i="16"/>
  <c r="S44" i="16"/>
  <c r="N44" i="16"/>
  <c r="J44" i="16"/>
  <c r="E192" i="16"/>
  <c r="E168" i="16"/>
  <c r="P159" i="16"/>
  <c r="F156" i="16"/>
  <c r="D153" i="16"/>
  <c r="J150" i="16"/>
  <c r="S146" i="16"/>
  <c r="P143" i="16"/>
  <c r="N140" i="16"/>
  <c r="D137" i="16"/>
  <c r="J134" i="16"/>
  <c r="R132" i="16"/>
  <c r="C131" i="16"/>
  <c r="K129" i="16"/>
  <c r="E128" i="16"/>
  <c r="G127" i="16"/>
  <c r="K126" i="16"/>
  <c r="O125" i="16"/>
  <c r="R124" i="16"/>
  <c r="E124" i="16"/>
  <c r="I123" i="16"/>
  <c r="K122" i="16"/>
  <c r="O121" i="16"/>
  <c r="C121" i="16"/>
  <c r="E120" i="16"/>
  <c r="P119" i="16"/>
  <c r="I119" i="16"/>
  <c r="T118" i="16"/>
  <c r="M118" i="16"/>
  <c r="F118" i="16"/>
  <c r="P117" i="16"/>
  <c r="I117" i="16"/>
  <c r="C117" i="16"/>
  <c r="M116" i="16"/>
  <c r="F116" i="16"/>
  <c r="R115" i="16"/>
  <c r="I115" i="16"/>
  <c r="C115" i="16"/>
  <c r="N114" i="16"/>
  <c r="F114" i="16"/>
  <c r="R113" i="16"/>
  <c r="K113" i="16"/>
  <c r="C113" i="16"/>
  <c r="N112" i="16"/>
  <c r="G112" i="16"/>
  <c r="R111" i="16"/>
  <c r="K111" i="16"/>
  <c r="D111" i="16"/>
  <c r="N110" i="16"/>
  <c r="G110" i="16"/>
  <c r="T109" i="16"/>
  <c r="K109" i="16"/>
  <c r="D109" i="16"/>
  <c r="O108" i="16"/>
  <c r="G108" i="16"/>
  <c r="T107" i="16"/>
  <c r="L107" i="16"/>
  <c r="D107" i="16"/>
  <c r="O106" i="16"/>
  <c r="I106" i="16"/>
  <c r="T105" i="16"/>
  <c r="L105" i="16"/>
  <c r="E105" i="16"/>
  <c r="O104" i="16"/>
  <c r="I104" i="16"/>
  <c r="U103" i="16"/>
  <c r="L103" i="16"/>
  <c r="E103" i="16"/>
  <c r="R102" i="16"/>
  <c r="I102" i="16"/>
  <c r="U101" i="16"/>
  <c r="M101" i="16"/>
  <c r="E101" i="16"/>
  <c r="R100" i="16"/>
  <c r="J100" i="16"/>
  <c r="U99" i="16"/>
  <c r="M99" i="16"/>
  <c r="G99" i="16"/>
  <c r="R98" i="16"/>
  <c r="J98" i="16"/>
  <c r="C98" i="16"/>
  <c r="M97" i="16"/>
  <c r="G97" i="16"/>
  <c r="S96" i="16"/>
  <c r="J96" i="16"/>
  <c r="C96" i="16"/>
  <c r="O95" i="16"/>
  <c r="G95" i="16"/>
  <c r="S94" i="16"/>
  <c r="K94" i="16"/>
  <c r="C94" i="16"/>
  <c r="O93" i="16"/>
  <c r="H93" i="16"/>
  <c r="S92" i="16"/>
  <c r="K92" i="16"/>
  <c r="E92" i="16"/>
  <c r="O91" i="16"/>
  <c r="J91" i="16"/>
  <c r="E91" i="16"/>
  <c r="R90" i="16"/>
  <c r="L90" i="16"/>
  <c r="G90" i="16"/>
  <c r="T89" i="16"/>
  <c r="N89" i="16"/>
  <c r="I89" i="16"/>
  <c r="C89" i="16"/>
  <c r="P88" i="16"/>
  <c r="K88" i="16"/>
  <c r="E88" i="16"/>
  <c r="S87" i="16"/>
  <c r="M87" i="16"/>
  <c r="G87" i="16"/>
  <c r="U86" i="16"/>
  <c r="O86" i="16"/>
  <c r="I86" i="16"/>
  <c r="D86" i="16"/>
  <c r="R85" i="16"/>
  <c r="K85" i="16"/>
  <c r="F85" i="16"/>
  <c r="T84" i="16"/>
  <c r="M84" i="16"/>
  <c r="H84" i="16"/>
  <c r="C84" i="16"/>
  <c r="O83" i="16"/>
  <c r="J83" i="16"/>
  <c r="E83" i="16"/>
  <c r="R82" i="16"/>
  <c r="L82" i="16"/>
  <c r="G82" i="16"/>
  <c r="T81" i="16"/>
  <c r="N81" i="16"/>
  <c r="I81" i="16"/>
  <c r="C81" i="16"/>
  <c r="P80" i="16"/>
  <c r="K80" i="16"/>
  <c r="E80" i="16"/>
  <c r="S79" i="16"/>
  <c r="M79" i="16"/>
  <c r="G79" i="16"/>
  <c r="U78" i="16"/>
  <c r="O78" i="16"/>
  <c r="I78" i="16"/>
  <c r="D78" i="16"/>
  <c r="R77" i="16"/>
  <c r="K77" i="16"/>
  <c r="F77" i="16"/>
  <c r="T76" i="16"/>
  <c r="M76" i="16"/>
  <c r="H76" i="16"/>
  <c r="C76" i="16"/>
  <c r="O75" i="16"/>
  <c r="J75" i="16"/>
  <c r="E75" i="16"/>
  <c r="R74" i="16"/>
  <c r="L74" i="16"/>
  <c r="G74" i="16"/>
  <c r="T73" i="16"/>
  <c r="N73" i="16"/>
  <c r="I73" i="16"/>
  <c r="C73" i="16"/>
  <c r="P72" i="16"/>
  <c r="K72" i="16"/>
  <c r="E72" i="16"/>
  <c r="S71" i="16"/>
  <c r="M71" i="16"/>
  <c r="G71" i="16"/>
  <c r="U70" i="16"/>
  <c r="O70" i="16"/>
  <c r="I70" i="16"/>
  <c r="D70" i="16"/>
  <c r="R69" i="16"/>
  <c r="K69" i="16"/>
  <c r="F69" i="16"/>
  <c r="T68" i="16"/>
  <c r="M68" i="16"/>
  <c r="H68" i="16"/>
  <c r="C68" i="16"/>
  <c r="O67" i="16"/>
  <c r="J67" i="16"/>
  <c r="E67" i="16"/>
  <c r="R66" i="16"/>
  <c r="L66" i="16"/>
  <c r="G66" i="16"/>
  <c r="T65" i="16"/>
  <c r="N65" i="16"/>
  <c r="I65" i="16"/>
  <c r="C65" i="16"/>
  <c r="P64" i="16"/>
  <c r="K64" i="16"/>
  <c r="E64" i="16"/>
  <c r="S63" i="16"/>
  <c r="M63" i="16"/>
  <c r="G63" i="16"/>
  <c r="U62" i="16"/>
  <c r="O62" i="16"/>
  <c r="I62" i="16"/>
  <c r="D62" i="16"/>
  <c r="R61" i="16"/>
  <c r="K61" i="16"/>
  <c r="F61" i="16"/>
  <c r="T60" i="16"/>
  <c r="M60" i="16"/>
  <c r="H60" i="16"/>
  <c r="C60" i="16"/>
  <c r="O59" i="16"/>
  <c r="J59" i="16"/>
  <c r="E59" i="16"/>
  <c r="R58" i="16"/>
  <c r="L58" i="16"/>
  <c r="G58" i="16"/>
  <c r="T57" i="16"/>
  <c r="N57" i="16"/>
  <c r="I57" i="16"/>
  <c r="C57" i="16"/>
  <c r="P56" i="16"/>
  <c r="K56" i="16"/>
  <c r="E56" i="16"/>
  <c r="S55" i="16"/>
  <c r="M55" i="16"/>
  <c r="G55" i="16"/>
  <c r="U54" i="16"/>
  <c r="O54" i="16"/>
  <c r="I54" i="16"/>
  <c r="D54" i="16"/>
  <c r="R53" i="16"/>
  <c r="K53" i="16"/>
  <c r="F53" i="16"/>
  <c r="T52" i="16"/>
  <c r="M52" i="16"/>
  <c r="H52" i="16"/>
  <c r="C52" i="16"/>
  <c r="O51" i="16"/>
  <c r="J51" i="16"/>
  <c r="E51" i="16"/>
  <c r="R50" i="16"/>
  <c r="L50" i="16"/>
  <c r="G50" i="16"/>
  <c r="T49" i="16"/>
  <c r="N49" i="16"/>
  <c r="I49" i="16"/>
  <c r="C49" i="16"/>
  <c r="P48" i="16"/>
  <c r="K48" i="16"/>
  <c r="E48" i="16"/>
  <c r="S47" i="16"/>
  <c r="M47" i="16"/>
  <c r="G47" i="16"/>
  <c r="U46" i="16"/>
  <c r="O46" i="16"/>
  <c r="I46" i="16"/>
  <c r="D46" i="16"/>
  <c r="R45" i="16"/>
  <c r="K45" i="16"/>
  <c r="F45" i="16"/>
  <c r="T44" i="16"/>
  <c r="M44" i="16"/>
  <c r="H44" i="16"/>
  <c r="D44" i="16"/>
  <c r="S43" i="16"/>
  <c r="N43" i="16"/>
  <c r="J43" i="16"/>
  <c r="F43" i="16"/>
  <c r="U42" i="16"/>
  <c r="P42" i="16"/>
  <c r="L42" i="16"/>
  <c r="H42" i="16"/>
  <c r="D42" i="16"/>
  <c r="S41" i="16"/>
  <c r="N41" i="16"/>
  <c r="J41" i="16"/>
  <c r="F41" i="16"/>
  <c r="U40" i="16"/>
  <c r="P40" i="16"/>
  <c r="L40" i="16"/>
  <c r="H40" i="16"/>
  <c r="D40" i="16"/>
  <c r="S39" i="16"/>
  <c r="N39" i="16"/>
  <c r="J39" i="16"/>
  <c r="F39" i="16"/>
  <c r="U38" i="16"/>
  <c r="P38" i="16"/>
  <c r="L38" i="16"/>
  <c r="H38" i="16"/>
  <c r="D38" i="16"/>
  <c r="S37" i="16"/>
  <c r="N37" i="16"/>
  <c r="J37" i="16"/>
  <c r="F37" i="16"/>
  <c r="U36" i="16"/>
  <c r="P36" i="16"/>
  <c r="L36" i="16"/>
  <c r="H36" i="16"/>
  <c r="D36" i="16"/>
  <c r="S35" i="16"/>
  <c r="N35" i="16"/>
  <c r="J35" i="16"/>
  <c r="F35" i="16"/>
  <c r="U34" i="16"/>
  <c r="P34" i="16"/>
  <c r="L34" i="16"/>
  <c r="H34" i="16"/>
  <c r="D34" i="16"/>
  <c r="S33" i="16"/>
  <c r="N33" i="16"/>
  <c r="J33" i="16"/>
  <c r="F33" i="16"/>
  <c r="U32" i="16"/>
  <c r="P32" i="16"/>
  <c r="L32" i="16"/>
  <c r="H32" i="16"/>
  <c r="D32" i="16"/>
  <c r="S31" i="16"/>
  <c r="N31" i="16"/>
  <c r="J31" i="16"/>
  <c r="F31" i="16"/>
  <c r="U30" i="16"/>
  <c r="P30" i="16"/>
  <c r="L30" i="16"/>
  <c r="H30" i="16"/>
  <c r="D30" i="16"/>
  <c r="S29" i="16"/>
  <c r="N29" i="16"/>
  <c r="J29" i="16"/>
  <c r="F29" i="16"/>
  <c r="R28" i="16"/>
  <c r="M28" i="16"/>
  <c r="I28" i="16"/>
  <c r="E28" i="16"/>
  <c r="U27" i="16"/>
  <c r="P27" i="16"/>
  <c r="L27" i="16"/>
  <c r="H27" i="16"/>
  <c r="D27" i="16"/>
  <c r="T26" i="16"/>
  <c r="O26" i="16"/>
  <c r="K26" i="16"/>
  <c r="G26" i="16"/>
  <c r="C26" i="16"/>
  <c r="S25" i="16"/>
  <c r="N25" i="16"/>
  <c r="T169" i="16"/>
  <c r="F160" i="16"/>
  <c r="L157" i="16"/>
  <c r="U153" i="16"/>
  <c r="S150" i="16"/>
  <c r="P147" i="16"/>
  <c r="F144" i="16"/>
  <c r="L141" i="16"/>
  <c r="J138" i="16"/>
  <c r="S134" i="16"/>
  <c r="C133" i="16"/>
  <c r="O131" i="16"/>
  <c r="T129" i="16"/>
  <c r="I128" i="16"/>
  <c r="K127" i="16"/>
  <c r="M126" i="16"/>
  <c r="T125" i="16"/>
  <c r="E125" i="16"/>
  <c r="G124" i="16"/>
  <c r="K123" i="16"/>
  <c r="R122" i="16"/>
  <c r="T121" i="16"/>
  <c r="E121" i="16"/>
  <c r="I120" i="16"/>
  <c r="R119" i="16"/>
  <c r="K119" i="16"/>
  <c r="D119" i="16"/>
  <c r="N118" i="16"/>
  <c r="G118" i="16"/>
  <c r="T117" i="16"/>
  <c r="K117" i="16"/>
  <c r="D117" i="16"/>
  <c r="O116" i="16"/>
  <c r="G116" i="16"/>
  <c r="T115" i="16"/>
  <c r="L115" i="16"/>
  <c r="D115" i="16"/>
  <c r="O114" i="16"/>
  <c r="I114" i="16"/>
  <c r="T113" i="16"/>
  <c r="L113" i="16"/>
  <c r="E113" i="16"/>
  <c r="O112" i="16"/>
  <c r="I112" i="16"/>
  <c r="U111" i="16"/>
  <c r="L111" i="16"/>
  <c r="E111" i="16"/>
  <c r="R110" i="16"/>
  <c r="I110" i="16"/>
  <c r="U109" i="16"/>
  <c r="M109" i="16"/>
  <c r="E109" i="16"/>
  <c r="R108" i="16"/>
  <c r="J108" i="16"/>
  <c r="U107" i="16"/>
  <c r="M107" i="16"/>
  <c r="G107" i="16"/>
  <c r="R106" i="16"/>
  <c r="J106" i="16"/>
  <c r="C106" i="16"/>
  <c r="M105" i="16"/>
  <c r="G105" i="16"/>
  <c r="S104" i="16"/>
  <c r="J104" i="16"/>
  <c r="C104" i="16"/>
  <c r="O103" i="16"/>
  <c r="G103" i="16"/>
  <c r="S102" i="16"/>
  <c r="K102" i="16"/>
  <c r="C102" i="16"/>
  <c r="O101" i="16"/>
  <c r="H101" i="16"/>
  <c r="S100" i="16"/>
  <c r="K100" i="16"/>
  <c r="E100" i="16"/>
  <c r="O99" i="16"/>
  <c r="H99" i="16"/>
  <c r="T98" i="16"/>
  <c r="K98" i="16"/>
  <c r="E98" i="16"/>
  <c r="P97" i="16"/>
  <c r="H97" i="16"/>
  <c r="T96" i="16"/>
  <c r="M96" i="16"/>
  <c r="E96" i="16"/>
  <c r="P95" i="16"/>
  <c r="I95" i="16"/>
  <c r="T94" i="16"/>
  <c r="M94" i="16"/>
  <c r="F94" i="16"/>
  <c r="P93" i="16"/>
  <c r="I93" i="16"/>
  <c r="C93" i="16"/>
  <c r="M92" i="16"/>
  <c r="F92" i="16"/>
  <c r="R91" i="16"/>
  <c r="K91" i="16"/>
  <c r="F91" i="16"/>
  <c r="T90" i="16"/>
  <c r="M90" i="16"/>
  <c r="H90" i="16"/>
  <c r="C90" i="16"/>
  <c r="O89" i="16"/>
  <c r="J89" i="16"/>
  <c r="E89" i="16"/>
  <c r="R88" i="16"/>
  <c r="L88" i="16"/>
  <c r="G88" i="16"/>
  <c r="T87" i="16"/>
  <c r="N87" i="16"/>
  <c r="I87" i="16"/>
  <c r="C87" i="16"/>
  <c r="P86" i="16"/>
  <c r="K86" i="16"/>
  <c r="E86" i="16"/>
  <c r="S85" i="16"/>
  <c r="M85" i="16"/>
  <c r="G85" i="16"/>
  <c r="U84" i="16"/>
  <c r="O84" i="16"/>
  <c r="I84" i="16"/>
  <c r="D84" i="16"/>
  <c r="R83" i="16"/>
  <c r="K83" i="16"/>
  <c r="F83" i="16"/>
  <c r="T82" i="16"/>
  <c r="M82" i="16"/>
  <c r="H82" i="16"/>
  <c r="C82" i="16"/>
  <c r="O81" i="16"/>
  <c r="J81" i="16"/>
  <c r="E81" i="16"/>
  <c r="R80" i="16"/>
  <c r="L80" i="16"/>
  <c r="G80" i="16"/>
  <c r="T79" i="16"/>
  <c r="N79" i="16"/>
  <c r="I79" i="16"/>
  <c r="C79" i="16"/>
  <c r="P78" i="16"/>
  <c r="K78" i="16"/>
  <c r="E78" i="16"/>
  <c r="S77" i="16"/>
  <c r="M77" i="16"/>
  <c r="G77" i="16"/>
  <c r="U76" i="16"/>
  <c r="O76" i="16"/>
  <c r="I76" i="16"/>
  <c r="D76" i="16"/>
  <c r="R75" i="16"/>
  <c r="K75" i="16"/>
  <c r="F75" i="16"/>
  <c r="T74" i="16"/>
  <c r="M74" i="16"/>
  <c r="H74" i="16"/>
  <c r="C74" i="16"/>
  <c r="O73" i="16"/>
  <c r="J73" i="16"/>
  <c r="E73" i="16"/>
  <c r="R72" i="16"/>
  <c r="L72" i="16"/>
  <c r="G72" i="16"/>
  <c r="T71" i="16"/>
  <c r="N71" i="16"/>
  <c r="I71" i="16"/>
  <c r="C71" i="16"/>
  <c r="P70" i="16"/>
  <c r="K70" i="16"/>
  <c r="E70" i="16"/>
  <c r="S69" i="16"/>
  <c r="M69" i="16"/>
  <c r="G69" i="16"/>
  <c r="U68" i="16"/>
  <c r="O68" i="16"/>
  <c r="I68" i="16"/>
  <c r="D68" i="16"/>
  <c r="R67" i="16"/>
  <c r="K67" i="16"/>
  <c r="F67" i="16"/>
  <c r="T66" i="16"/>
  <c r="M66" i="16"/>
  <c r="H66" i="16"/>
  <c r="C66" i="16"/>
  <c r="O65" i="16"/>
  <c r="J65" i="16"/>
  <c r="E65" i="16"/>
  <c r="R64" i="16"/>
  <c r="L64" i="16"/>
  <c r="G64" i="16"/>
  <c r="T63" i="16"/>
  <c r="N63" i="16"/>
  <c r="I63" i="16"/>
  <c r="C63" i="16"/>
  <c r="P62" i="16"/>
  <c r="K62" i="16"/>
  <c r="E62" i="16"/>
  <c r="S61" i="16"/>
  <c r="M61" i="16"/>
  <c r="G61" i="16"/>
  <c r="U60" i="16"/>
  <c r="O60" i="16"/>
  <c r="I60" i="16"/>
  <c r="D60" i="16"/>
  <c r="R59" i="16"/>
  <c r="K59" i="16"/>
  <c r="F59" i="16"/>
  <c r="T58" i="16"/>
  <c r="M58" i="16"/>
  <c r="H58" i="16"/>
  <c r="C58" i="16"/>
  <c r="O57" i="16"/>
  <c r="J57" i="16"/>
  <c r="E57" i="16"/>
  <c r="R56" i="16"/>
  <c r="L56" i="16"/>
  <c r="G56" i="16"/>
  <c r="T55" i="16"/>
  <c r="N55" i="16"/>
  <c r="I55" i="16"/>
  <c r="C55" i="16"/>
  <c r="P54" i="16"/>
  <c r="K54" i="16"/>
  <c r="E54" i="16"/>
  <c r="S53" i="16"/>
  <c r="M53" i="16"/>
  <c r="G53" i="16"/>
  <c r="U52" i="16"/>
  <c r="O52" i="16"/>
  <c r="I52" i="16"/>
  <c r="D52" i="16"/>
  <c r="R51" i="16"/>
  <c r="K51" i="16"/>
  <c r="F51" i="16"/>
  <c r="T50" i="16"/>
  <c r="M50" i="16"/>
  <c r="H50" i="16"/>
  <c r="C50" i="16"/>
  <c r="O49" i="16"/>
  <c r="J49" i="16"/>
  <c r="E49" i="16"/>
  <c r="R48" i="16"/>
  <c r="L48" i="16"/>
  <c r="G48" i="16"/>
  <c r="T47" i="16"/>
  <c r="N47" i="16"/>
  <c r="I47" i="16"/>
  <c r="C47" i="16"/>
  <c r="P46" i="16"/>
  <c r="K46" i="16"/>
  <c r="E46" i="16"/>
  <c r="S45" i="16"/>
  <c r="M45" i="16"/>
  <c r="G45" i="16"/>
  <c r="U44" i="16"/>
  <c r="O44" i="16"/>
  <c r="I44" i="16"/>
  <c r="E44" i="16"/>
  <c r="T43" i="16"/>
  <c r="O43" i="16"/>
  <c r="K43" i="16"/>
  <c r="G43" i="16"/>
  <c r="C43" i="16"/>
  <c r="R42" i="16"/>
  <c r="M42" i="16"/>
  <c r="I42" i="16"/>
  <c r="E42" i="16"/>
  <c r="T41" i="16"/>
  <c r="O41" i="16"/>
  <c r="K41" i="16"/>
  <c r="G41" i="16"/>
  <c r="C41" i="16"/>
  <c r="R40" i="16"/>
  <c r="M40" i="16"/>
  <c r="I40" i="16"/>
  <c r="E40" i="16"/>
  <c r="T39" i="16"/>
  <c r="O39" i="16"/>
  <c r="K39" i="16"/>
  <c r="G39" i="16"/>
  <c r="C39" i="16"/>
  <c r="R38" i="16"/>
  <c r="M38" i="16"/>
  <c r="I38" i="16"/>
  <c r="E38" i="16"/>
  <c r="T37" i="16"/>
  <c r="O37" i="16"/>
  <c r="K37" i="16"/>
  <c r="G37" i="16"/>
  <c r="C37" i="16"/>
  <c r="R36" i="16"/>
  <c r="M36" i="16"/>
  <c r="I36" i="16"/>
  <c r="E36" i="16"/>
  <c r="T35" i="16"/>
  <c r="O35" i="16"/>
  <c r="K35" i="16"/>
  <c r="G35" i="16"/>
  <c r="C35" i="16"/>
  <c r="R34" i="16"/>
  <c r="M34" i="16"/>
  <c r="I34" i="16"/>
  <c r="E34" i="16"/>
  <c r="T33" i="16"/>
  <c r="O33" i="16"/>
  <c r="K33" i="16"/>
  <c r="G33" i="16"/>
  <c r="C33" i="16"/>
  <c r="R32" i="16"/>
  <c r="M32" i="16"/>
  <c r="I32" i="16"/>
  <c r="E32" i="16"/>
  <c r="T31" i="16"/>
  <c r="O31" i="16"/>
  <c r="K31" i="16"/>
  <c r="G31" i="16"/>
  <c r="C31" i="16"/>
  <c r="R30" i="16"/>
  <c r="M30" i="16"/>
  <c r="I30" i="16"/>
  <c r="E30" i="16"/>
  <c r="T29" i="16"/>
  <c r="O29" i="16"/>
  <c r="K29" i="16"/>
  <c r="G29" i="16"/>
  <c r="C29" i="16"/>
  <c r="S28" i="16"/>
  <c r="N28" i="16"/>
  <c r="J28" i="16"/>
  <c r="F28" i="16"/>
  <c r="R27" i="16"/>
  <c r="M27" i="16"/>
  <c r="I27" i="16"/>
  <c r="E27" i="16"/>
  <c r="U26" i="16"/>
  <c r="P26" i="16"/>
  <c r="L26" i="16"/>
  <c r="H26" i="16"/>
  <c r="D26" i="16"/>
  <c r="T25" i="16"/>
  <c r="O25" i="16"/>
  <c r="K25" i="16"/>
  <c r="L181" i="16"/>
  <c r="J158" i="16"/>
  <c r="N152" i="16"/>
  <c r="U145" i="16"/>
  <c r="P139" i="16"/>
  <c r="T133" i="16"/>
  <c r="R130" i="16"/>
  <c r="R127" i="16"/>
  <c r="I126" i="16"/>
  <c r="O124" i="16"/>
  <c r="C123" i="16"/>
  <c r="M121" i="16"/>
  <c r="C120" i="16"/>
  <c r="G119" i="16"/>
  <c r="K118" i="16"/>
  <c r="O117" i="16"/>
  <c r="S116" i="16"/>
  <c r="E116" i="16"/>
  <c r="H115" i="16"/>
  <c r="K114" i="16"/>
  <c r="P113" i="16"/>
  <c r="T112" i="16"/>
  <c r="E112" i="16"/>
  <c r="I111" i="16"/>
  <c r="M110" i="16"/>
  <c r="P109" i="16"/>
  <c r="C109" i="16"/>
  <c r="F108" i="16"/>
  <c r="I107" i="16"/>
  <c r="N106" i="16"/>
  <c r="R105" i="16"/>
  <c r="C105" i="16"/>
  <c r="G104" i="16"/>
  <c r="K103" i="16"/>
  <c r="N102" i="16"/>
  <c r="T101" i="16"/>
  <c r="D101" i="16"/>
  <c r="G100" i="16"/>
  <c r="L99" i="16"/>
  <c r="O98" i="16"/>
  <c r="T97" i="16"/>
  <c r="E97" i="16"/>
  <c r="I96" i="16"/>
  <c r="L95" i="16"/>
  <c r="R94" i="16"/>
  <c r="U93" i="16"/>
  <c r="E93" i="16"/>
  <c r="J92" i="16"/>
  <c r="N91" i="16"/>
  <c r="C91" i="16"/>
  <c r="K90" i="16"/>
  <c r="S89" i="16"/>
  <c r="G89" i="16"/>
  <c r="O88" i="16"/>
  <c r="D88" i="16"/>
  <c r="K87" i="16"/>
  <c r="T86" i="16"/>
  <c r="H86" i="16"/>
  <c r="O85" i="16"/>
  <c r="E85" i="16"/>
  <c r="L84" i="16"/>
  <c r="T83" i="16"/>
  <c r="I83" i="16"/>
  <c r="P82" i="16"/>
  <c r="E82" i="16"/>
  <c r="M81" i="16"/>
  <c r="U80" i="16"/>
  <c r="I80" i="16"/>
  <c r="R79" i="16"/>
  <c r="F79" i="16"/>
  <c r="M78" i="16"/>
  <c r="C78" i="16"/>
  <c r="J77" i="16"/>
  <c r="R76" i="16"/>
  <c r="G76" i="16"/>
  <c r="N75" i="16"/>
  <c r="C75" i="16"/>
  <c r="K74" i="16"/>
  <c r="S73" i="16"/>
  <c r="G73" i="16"/>
  <c r="O72" i="16"/>
  <c r="D72" i="16"/>
  <c r="K71" i="16"/>
  <c r="T70" i="16"/>
  <c r="H70" i="16"/>
  <c r="O69" i="16"/>
  <c r="E69" i="16"/>
  <c r="L68" i="16"/>
  <c r="T67" i="16"/>
  <c r="I67" i="16"/>
  <c r="P66" i="16"/>
  <c r="E66" i="16"/>
  <c r="M65" i="16"/>
  <c r="U64" i="16"/>
  <c r="I64" i="16"/>
  <c r="R63" i="16"/>
  <c r="F63" i="16"/>
  <c r="M62" i="16"/>
  <c r="C62" i="16"/>
  <c r="J61" i="16"/>
  <c r="R60" i="16"/>
  <c r="G175" i="16"/>
  <c r="U157" i="16"/>
  <c r="H151" i="16"/>
  <c r="L145" i="16"/>
  <c r="S138" i="16"/>
  <c r="K133" i="16"/>
  <c r="I130" i="16"/>
  <c r="O127" i="16"/>
  <c r="C126" i="16"/>
  <c r="M124" i="16"/>
  <c r="T122" i="16"/>
  <c r="G121" i="16"/>
  <c r="U119" i="16"/>
  <c r="E119" i="16"/>
  <c r="I118" i="16"/>
  <c r="M117" i="16"/>
  <c r="R116" i="16"/>
  <c r="U115" i="16"/>
  <c r="G115" i="16"/>
  <c r="J114" i="16"/>
  <c r="M113" i="16"/>
  <c r="S112" i="16"/>
  <c r="C112" i="16"/>
  <c r="G111" i="16"/>
  <c r="K110" i="16"/>
  <c r="O109" i="16"/>
  <c r="S108" i="16"/>
  <c r="E108" i="16"/>
  <c r="H107" i="16"/>
  <c r="K106" i="16"/>
  <c r="P105" i="16"/>
  <c r="T104" i="16"/>
  <c r="E104" i="16"/>
  <c r="I103" i="16"/>
  <c r="M102" i="16"/>
  <c r="P101" i="16"/>
  <c r="C101" i="16"/>
  <c r="F100" i="16"/>
  <c r="I99" i="16"/>
  <c r="N98" i="16"/>
  <c r="R97" i="16"/>
  <c r="C97" i="16"/>
  <c r="G96" i="16"/>
  <c r="K95" i="16"/>
  <c r="N94" i="16"/>
  <c r="T93" i="16"/>
  <c r="D93" i="16"/>
  <c r="G92" i="16"/>
  <c r="M91" i="16"/>
  <c r="U90" i="16"/>
  <c r="I90" i="16"/>
  <c r="R89" i="16"/>
  <c r="F89" i="16"/>
  <c r="M88" i="16"/>
  <c r="C88" i="16"/>
  <c r="J87" i="16"/>
  <c r="R86" i="16"/>
  <c r="G86" i="16"/>
  <c r="N85" i="16"/>
  <c r="C85" i="16"/>
  <c r="K84" i="16"/>
  <c r="S83" i="16"/>
  <c r="G83" i="16"/>
  <c r="O82" i="16"/>
  <c r="D82" i="16"/>
  <c r="K81" i="16"/>
  <c r="T80" i="16"/>
  <c r="H80" i="16"/>
  <c r="O79" i="16"/>
  <c r="E79" i="16"/>
  <c r="L78" i="16"/>
  <c r="T77" i="16"/>
  <c r="I77" i="16"/>
  <c r="P76" i="16"/>
  <c r="E76" i="16"/>
  <c r="M75" i="16"/>
  <c r="U74" i="16"/>
  <c r="I74" i="16"/>
  <c r="R73" i="16"/>
  <c r="F73" i="16"/>
  <c r="M72" i="16"/>
  <c r="C72" i="16"/>
  <c r="J71" i="16"/>
  <c r="R70" i="16"/>
  <c r="G70" i="16"/>
  <c r="N69" i="16"/>
  <c r="C69" i="16"/>
  <c r="K68" i="16"/>
  <c r="S67" i="16"/>
  <c r="G67" i="16"/>
  <c r="O66" i="16"/>
  <c r="D66" i="16"/>
  <c r="K65" i="16"/>
  <c r="T64" i="16"/>
  <c r="H64" i="16"/>
  <c r="O63" i="16"/>
  <c r="E63" i="16"/>
  <c r="L62" i="16"/>
  <c r="T61" i="16"/>
  <c r="I61" i="16"/>
  <c r="P60" i="16"/>
  <c r="M164" i="16"/>
  <c r="P155" i="16"/>
  <c r="D149" i="16"/>
  <c r="H143" i="16"/>
  <c r="N136" i="16"/>
  <c r="E132" i="16"/>
  <c r="G129" i="16"/>
  <c r="C127" i="16"/>
  <c r="K125" i="16"/>
  <c r="T123" i="16"/>
  <c r="I122" i="16"/>
  <c r="O120" i="16"/>
  <c r="O119" i="16"/>
  <c r="S118" i="16"/>
  <c r="C118" i="16"/>
  <c r="H117" i="16"/>
  <c r="K116" i="16"/>
  <c r="O115" i="16"/>
  <c r="T114" i="16"/>
  <c r="E114" i="16"/>
  <c r="H113" i="16"/>
  <c r="M112" i="16"/>
  <c r="P111" i="16"/>
  <c r="T110" i="16"/>
  <c r="F110" i="16"/>
  <c r="I109" i="16"/>
  <c r="M108" i="16"/>
  <c r="R107" i="16"/>
  <c r="C107" i="16"/>
  <c r="F106" i="16"/>
  <c r="K105" i="16"/>
  <c r="N104" i="16"/>
  <c r="R103" i="16"/>
  <c r="D103" i="16"/>
  <c r="G102" i="16"/>
  <c r="K101" i="16"/>
  <c r="O100" i="16"/>
  <c r="T99" i="16"/>
  <c r="D99" i="16"/>
  <c r="I98" i="16"/>
  <c r="L97" i="16"/>
  <c r="O96" i="16"/>
  <c r="U95" i="16"/>
  <c r="E95" i="16"/>
  <c r="I94" i="16"/>
  <c r="M93" i="16"/>
  <c r="R92" i="16"/>
  <c r="U91" i="16"/>
  <c r="I91" i="16"/>
  <c r="P90" i="16"/>
  <c r="E90" i="16"/>
  <c r="M89" i="16"/>
  <c r="U88" i="16"/>
  <c r="I88" i="16"/>
  <c r="R87" i="16"/>
  <c r="F87" i="16"/>
  <c r="M86" i="16"/>
  <c r="C86" i="16"/>
  <c r="J85" i="16"/>
  <c r="R84" i="16"/>
  <c r="G84" i="16"/>
  <c r="N83" i="16"/>
  <c r="C83" i="16"/>
  <c r="K82" i="16"/>
  <c r="S81" i="16"/>
  <c r="G81" i="16"/>
  <c r="O80" i="16"/>
  <c r="D80" i="16"/>
  <c r="K79" i="16"/>
  <c r="T78" i="16"/>
  <c r="H78" i="16"/>
  <c r="O77" i="16"/>
  <c r="E77" i="16"/>
  <c r="L76" i="16"/>
  <c r="T75" i="16"/>
  <c r="I75" i="16"/>
  <c r="P74" i="16"/>
  <c r="E74" i="16"/>
  <c r="M73" i="16"/>
  <c r="U72" i="16"/>
  <c r="I72" i="16"/>
  <c r="R71" i="16"/>
  <c r="F71" i="16"/>
  <c r="M70" i="16"/>
  <c r="C70" i="16"/>
  <c r="J69" i="16"/>
  <c r="R68" i="16"/>
  <c r="G68" i="16"/>
  <c r="N67" i="16"/>
  <c r="C67" i="16"/>
  <c r="K66" i="16"/>
  <c r="S65" i="16"/>
  <c r="G65" i="16"/>
  <c r="O64" i="16"/>
  <c r="D64" i="16"/>
  <c r="K63" i="16"/>
  <c r="T62" i="16"/>
  <c r="H62" i="16"/>
  <c r="O61" i="16"/>
  <c r="E61" i="16"/>
  <c r="L60" i="16"/>
  <c r="T59" i="16"/>
  <c r="I59" i="16"/>
  <c r="P58" i="16"/>
  <c r="E58" i="16"/>
  <c r="M57" i="16"/>
  <c r="U56" i="16"/>
  <c r="I56" i="16"/>
  <c r="R55" i="16"/>
  <c r="F55" i="16"/>
  <c r="M54" i="16"/>
  <c r="C54" i="16"/>
  <c r="J53" i="16"/>
  <c r="R52" i="16"/>
  <c r="G52" i="16"/>
  <c r="N51" i="16"/>
  <c r="C51" i="16"/>
  <c r="K50" i="16"/>
  <c r="S49" i="16"/>
  <c r="G49" i="16"/>
  <c r="O48" i="16"/>
  <c r="D48" i="16"/>
  <c r="K47" i="16"/>
  <c r="T46" i="16"/>
  <c r="H46" i="16"/>
  <c r="O45" i="16"/>
  <c r="E45" i="16"/>
  <c r="L44" i="16"/>
  <c r="C44" i="16"/>
  <c r="M43" i="16"/>
  <c r="E43" i="16"/>
  <c r="O42" i="16"/>
  <c r="G42" i="16"/>
  <c r="R41" i="16"/>
  <c r="I41" i="16"/>
  <c r="T40" i="16"/>
  <c r="K40" i="16"/>
  <c r="C40" i="16"/>
  <c r="M39" i="16"/>
  <c r="E39" i="16"/>
  <c r="O38" i="16"/>
  <c r="G38" i="16"/>
  <c r="R37" i="16"/>
  <c r="I37" i="16"/>
  <c r="T36" i="16"/>
  <c r="K36" i="16"/>
  <c r="C36" i="16"/>
  <c r="M35" i="16"/>
  <c r="E35" i="16"/>
  <c r="O34" i="16"/>
  <c r="G34" i="16"/>
  <c r="R33" i="16"/>
  <c r="I33" i="16"/>
  <c r="T32" i="16"/>
  <c r="K32" i="16"/>
  <c r="C32" i="16"/>
  <c r="M31" i="16"/>
  <c r="E31" i="16"/>
  <c r="O30" i="16"/>
  <c r="G30" i="16"/>
  <c r="R29" i="16"/>
  <c r="I29" i="16"/>
  <c r="O28" i="16"/>
  <c r="G28" i="16"/>
  <c r="T27" i="16"/>
  <c r="K27" i="16"/>
  <c r="C27" i="16"/>
  <c r="N26" i="16"/>
  <c r="F26" i="16"/>
  <c r="R25" i="16"/>
  <c r="F12" i="16"/>
  <c r="J12" i="16"/>
  <c r="N12" i="16"/>
  <c r="S12" i="16"/>
  <c r="C13" i="16"/>
  <c r="G13" i="16"/>
  <c r="K13" i="16"/>
  <c r="O13" i="16"/>
  <c r="T13" i="16"/>
  <c r="D14" i="16"/>
  <c r="H14" i="16"/>
  <c r="L14" i="16"/>
  <c r="P14" i="16"/>
  <c r="U14" i="16"/>
  <c r="E15" i="16"/>
  <c r="I15" i="16"/>
  <c r="M15" i="16"/>
  <c r="R15" i="16"/>
  <c r="F16" i="16"/>
  <c r="J16" i="16"/>
  <c r="N16" i="16"/>
  <c r="S16" i="16"/>
  <c r="C17" i="16"/>
  <c r="G17" i="16"/>
  <c r="K17" i="16"/>
  <c r="O17" i="16"/>
  <c r="T17" i="16"/>
  <c r="D18" i="16"/>
  <c r="H18" i="16"/>
  <c r="L18" i="16"/>
  <c r="P18" i="16"/>
  <c r="U18" i="16"/>
  <c r="E19" i="16"/>
  <c r="I19" i="16"/>
  <c r="M19" i="16"/>
  <c r="R19" i="16"/>
  <c r="F20" i="16"/>
  <c r="J20" i="16"/>
  <c r="N20" i="16"/>
  <c r="S20" i="16"/>
  <c r="C21" i="16"/>
  <c r="G21" i="16"/>
  <c r="K21" i="16"/>
  <c r="O21" i="16"/>
  <c r="T21" i="16"/>
  <c r="D22" i="16"/>
  <c r="H22" i="16"/>
  <c r="L22" i="16"/>
  <c r="P22" i="16"/>
  <c r="U22" i="16"/>
  <c r="E23" i="16"/>
  <c r="I23" i="16"/>
  <c r="M23" i="16"/>
  <c r="R23" i="16"/>
  <c r="F24" i="16"/>
  <c r="J24" i="16"/>
  <c r="N24" i="16"/>
  <c r="S24" i="16"/>
  <c r="C25" i="16"/>
  <c r="G25" i="16"/>
  <c r="L25" i="16"/>
  <c r="M26" i="16"/>
  <c r="F27" i="16"/>
  <c r="O27" i="16"/>
  <c r="D28" i="16"/>
  <c r="P28" i="16"/>
  <c r="D29" i="16"/>
  <c r="M29" i="16"/>
  <c r="F30" i="16"/>
  <c r="S30" i="16"/>
  <c r="I31" i="16"/>
  <c r="U31" i="16"/>
  <c r="N32" i="16"/>
  <c r="E33" i="16"/>
  <c r="P33" i="16"/>
  <c r="J34" i="16"/>
  <c r="T34" i="16"/>
  <c r="L35" i="16"/>
  <c r="F36" i="16"/>
  <c r="O36" i="16"/>
  <c r="H37" i="16"/>
  <c r="U37" i="16"/>
  <c r="K38" i="16"/>
  <c r="D39" i="16"/>
  <c r="P39" i="16"/>
  <c r="G40" i="16"/>
  <c r="S40" i="16"/>
  <c r="L41" i="16"/>
  <c r="C42" i="16"/>
  <c r="N42" i="16"/>
  <c r="H43" i="16"/>
  <c r="R43" i="16"/>
  <c r="K44" i="16"/>
  <c r="I45" i="16"/>
  <c r="C46" i="16"/>
  <c r="R46" i="16"/>
  <c r="O47" i="16"/>
  <c r="I48" i="16"/>
  <c r="F49" i="16"/>
  <c r="D50" i="16"/>
  <c r="P50" i="16"/>
  <c r="M51" i="16"/>
  <c r="K52" i="16"/>
  <c r="E53" i="16"/>
  <c r="T53" i="16"/>
  <c r="R54" i="16"/>
  <c r="K55" i="16"/>
  <c r="H56" i="16"/>
  <c r="F57" i="16"/>
  <c r="S57" i="16"/>
  <c r="O58" i="16"/>
  <c r="M59" i="16"/>
  <c r="G60" i="16"/>
  <c r="G62" i="16"/>
  <c r="M64" i="16"/>
  <c r="U66" i="16"/>
  <c r="I69" i="16"/>
  <c r="O71" i="16"/>
  <c r="D74" i="16"/>
  <c r="K76" i="16"/>
  <c r="R78" i="16"/>
  <c r="F81" i="16"/>
  <c r="M83" i="16"/>
  <c r="T85" i="16"/>
  <c r="H88" i="16"/>
  <c r="O90" i="16"/>
  <c r="K93" i="16"/>
  <c r="N96" i="16"/>
  <c r="R99" i="16"/>
  <c r="T102" i="16"/>
  <c r="E106" i="16"/>
  <c r="H109" i="16"/>
  <c r="J112" i="16"/>
  <c r="M115" i="16"/>
  <c r="R118" i="16"/>
  <c r="O123" i="16"/>
  <c r="T131" i="16"/>
  <c r="S154" i="16"/>
  <c r="C12" i="16"/>
  <c r="G12" i="16"/>
  <c r="K12" i="16"/>
  <c r="O12" i="16"/>
  <c r="T12" i="16"/>
  <c r="D13" i="16"/>
  <c r="H13" i="16"/>
  <c r="L13" i="16"/>
  <c r="P13" i="16"/>
  <c r="U13" i="16"/>
  <c r="E14" i="16"/>
  <c r="I14" i="16"/>
  <c r="M14" i="16"/>
  <c r="R14" i="16"/>
  <c r="F15" i="16"/>
  <c r="J15" i="16"/>
  <c r="N15" i="16"/>
  <c r="S15" i="16"/>
  <c r="C16" i="16"/>
  <c r="G16" i="16"/>
  <c r="K16" i="16"/>
  <c r="O16" i="16"/>
  <c r="T16" i="16"/>
  <c r="D17" i="16"/>
  <c r="H17" i="16"/>
  <c r="L17" i="16"/>
  <c r="P17" i="16"/>
  <c r="U17" i="16"/>
  <c r="E18" i="16"/>
  <c r="I18" i="16"/>
  <c r="M18" i="16"/>
  <c r="R18" i="16"/>
  <c r="F19" i="16"/>
  <c r="J19" i="16"/>
  <c r="N19" i="16"/>
  <c r="S19" i="16"/>
  <c r="C20" i="16"/>
  <c r="G20" i="16"/>
  <c r="K20" i="16"/>
  <c r="O20" i="16"/>
  <c r="T20" i="16"/>
  <c r="D21" i="16"/>
  <c r="H21" i="16"/>
  <c r="L21" i="16"/>
  <c r="P21" i="16"/>
  <c r="U21" i="16"/>
  <c r="E22" i="16"/>
  <c r="I22" i="16"/>
  <c r="M22" i="16"/>
  <c r="R22" i="16"/>
  <c r="F23" i="16"/>
  <c r="J23" i="16"/>
  <c r="N23" i="16"/>
  <c r="S23" i="16"/>
  <c r="C24" i="16"/>
  <c r="G24" i="16"/>
  <c r="K24" i="16"/>
  <c r="O24" i="16"/>
  <c r="T24" i="16"/>
  <c r="D25" i="16"/>
  <c r="H25" i="16"/>
  <c r="M25" i="16"/>
  <c r="E26" i="16"/>
  <c r="R26" i="16"/>
  <c r="G27" i="16"/>
  <c r="S27" i="16"/>
  <c r="H28" i="16"/>
  <c r="T28" i="16"/>
  <c r="E29" i="16"/>
  <c r="P29" i="16"/>
  <c r="J30" i="16"/>
  <c r="T30" i="16"/>
  <c r="L31" i="16"/>
  <c r="F32" i="16"/>
  <c r="O32" i="16"/>
  <c r="H33" i="16"/>
  <c r="U33" i="16"/>
  <c r="K34" i="16"/>
  <c r="D35" i="16"/>
  <c r="P35" i="16"/>
  <c r="G36" i="16"/>
  <c r="S36" i="16"/>
  <c r="L37" i="16"/>
  <c r="C38" i="16"/>
  <c r="N38" i="16"/>
  <c r="H39" i="16"/>
  <c r="R39" i="16"/>
  <c r="J40" i="16"/>
  <c r="D41" i="16"/>
  <c r="M41" i="16"/>
  <c r="F42" i="16"/>
  <c r="S42" i="16"/>
  <c r="I43" i="16"/>
  <c r="U43" i="16"/>
  <c r="P44" i="16"/>
  <c r="J45" i="16"/>
  <c r="G46" i="16"/>
  <c r="E47" i="16"/>
  <c r="R47" i="16"/>
  <c r="M48" i="16"/>
  <c r="K49" i="16"/>
  <c r="E50" i="16"/>
  <c r="U50" i="16"/>
  <c r="S51" i="16"/>
  <c r="L52" i="16"/>
  <c r="I53" i="16"/>
  <c r="G54" i="16"/>
  <c r="T54" i="16"/>
  <c r="O55" i="16"/>
  <c r="M56" i="16"/>
  <c r="G57" i="16"/>
  <c r="D58" i="16"/>
  <c r="U58" i="16"/>
  <c r="N59" i="16"/>
  <c r="K60" i="16"/>
  <c r="R62" i="16"/>
  <c r="F65" i="16"/>
  <c r="M67" i="16"/>
  <c r="T69" i="16"/>
  <c r="H72" i="16"/>
  <c r="O74" i="16"/>
  <c r="C77" i="16"/>
  <c r="J79" i="16"/>
  <c r="R81" i="16"/>
  <c r="E84" i="16"/>
  <c r="L86" i="16"/>
  <c r="T88" i="16"/>
  <c r="G91" i="16"/>
  <c r="G94" i="16"/>
  <c r="K97" i="16"/>
  <c r="M100" i="16"/>
  <c r="P103" i="16"/>
  <c r="T106" i="16"/>
  <c r="C110" i="16"/>
  <c r="G113" i="16"/>
  <c r="J116" i="16"/>
  <c r="L119" i="16"/>
  <c r="G125" i="16"/>
  <c r="F136" i="16"/>
  <c r="G161" i="16"/>
  <c r="BE17" i="17"/>
  <c r="Z7" i="17"/>
  <c r="AH7" i="17"/>
  <c r="BC53" i="17"/>
  <c r="BG53" i="17"/>
  <c r="BO53" i="17"/>
  <c r="AY15" i="17"/>
  <c r="BK15" i="17"/>
  <c r="BK17" i="17" s="1"/>
  <c r="BG33" i="17"/>
  <c r="BA51" i="17"/>
  <c r="BM51" i="17"/>
  <c r="AZ53" i="17"/>
  <c r="BP53" i="17"/>
  <c r="BC15" i="17"/>
  <c r="BC17" i="17" s="1"/>
  <c r="BG15" i="17"/>
  <c r="BO15" i="17"/>
  <c r="BO17" i="17" s="1"/>
  <c r="AY17" i="17"/>
  <c r="BG17" i="17"/>
  <c r="AY33" i="17"/>
  <c r="BC33" i="17"/>
  <c r="BK33" i="17"/>
  <c r="BO33" i="17"/>
  <c r="BE51" i="17"/>
  <c r="BI51" i="17"/>
  <c r="BD53" i="17"/>
  <c r="BH53" i="17"/>
  <c r="BL53" i="17"/>
  <c r="BD15" i="17"/>
  <c r="BH15" i="17"/>
  <c r="BP15" i="17"/>
  <c r="BD17" i="17"/>
  <c r="BH17" i="17"/>
  <c r="BP17" i="17"/>
  <c r="AZ33" i="17"/>
  <c r="BD33" i="17"/>
  <c r="BH33" i="17"/>
  <c r="BL33" i="17"/>
  <c r="BP33" i="17"/>
  <c r="BB51" i="17"/>
  <c r="BB53" i="17" s="1"/>
  <c r="BB5" i="17" s="1"/>
  <c r="Z21" i="17" s="1"/>
  <c r="BF51" i="17"/>
  <c r="BJ51" i="17"/>
  <c r="BJ53" i="17" s="1"/>
  <c r="BJ5" i="17" s="1"/>
  <c r="AH21" i="17" s="1"/>
  <c r="BN51" i="17"/>
  <c r="BA53" i="17"/>
  <c r="BE53" i="17"/>
  <c r="BI53" i="17"/>
  <c r="BM53" i="17"/>
  <c r="BA17" i="17"/>
  <c r="BI17" i="17"/>
  <c r="BM17" i="17"/>
  <c r="BF53" i="17"/>
  <c r="BF5" i="17" s="1"/>
  <c r="AD21" i="17" s="1"/>
  <c r="BN53" i="17"/>
  <c r="AD7" i="17"/>
  <c r="AL7" i="17"/>
  <c r="BN5" i="17"/>
  <c r="AL21" i="17" s="1"/>
  <c r="AY53" i="17"/>
  <c r="BK53" i="17"/>
  <c r="AZ15" i="17"/>
  <c r="AZ17" i="17" s="1"/>
  <c r="BL15" i="17"/>
  <c r="BL17" i="17" s="1"/>
  <c r="AB4" i="17"/>
  <c r="AF4" i="17"/>
  <c r="AN4" i="17"/>
  <c r="Z5" i="17"/>
  <c r="AD5" i="17"/>
  <c r="AH5" i="17"/>
  <c r="AL5" i="17"/>
  <c r="W172" i="19" l="1"/>
  <c r="W173" i="19" s="1"/>
  <c r="W174" i="19" s="1"/>
  <c r="W175" i="19" s="1"/>
  <c r="W176" i="19" s="1"/>
  <c r="W177" i="19" s="1"/>
  <c r="W178" i="19" s="1"/>
  <c r="W179" i="19" s="1"/>
  <c r="W180" i="19" s="1"/>
  <c r="W181" i="19" s="1"/>
  <c r="W182" i="19" s="1"/>
  <c r="W183" i="19" s="1"/>
  <c r="W184" i="19" s="1"/>
  <c r="W185" i="19" s="1"/>
  <c r="W186" i="19" s="1"/>
  <c r="W187" i="19" s="1"/>
  <c r="W188" i="19" s="1"/>
  <c r="W189" i="19" s="1"/>
  <c r="W190" i="19" s="1"/>
  <c r="W191" i="19" s="1"/>
  <c r="W192" i="19" s="1"/>
  <c r="W193" i="19" s="1"/>
  <c r="W194" i="19" s="1"/>
  <c r="W195" i="19" s="1"/>
  <c r="W196" i="19" s="1"/>
  <c r="W197" i="19" s="1"/>
  <c r="W198" i="19" s="1"/>
  <c r="W199" i="19" s="1"/>
  <c r="W200" i="19" s="1"/>
  <c r="W201" i="19" s="1"/>
  <c r="W202" i="19" s="1"/>
  <c r="E94" i="19"/>
  <c r="E104" i="19"/>
  <c r="E84" i="19"/>
  <c r="AJ7" i="17"/>
  <c r="BL5" i="17"/>
  <c r="AJ21" i="17" s="1"/>
  <c r="AM7" i="17"/>
  <c r="BO5" i="17"/>
  <c r="AM21" i="17" s="1"/>
  <c r="AI7" i="17"/>
  <c r="BK5" i="17"/>
  <c r="AI21" i="17" s="1"/>
  <c r="AA7" i="17"/>
  <c r="BC5" i="17"/>
  <c r="AA21" i="17" s="1"/>
  <c r="X7" i="17"/>
  <c r="AZ5" i="17"/>
  <c r="X21" i="17" s="1"/>
  <c r="AE7" i="17"/>
  <c r="BG5" i="17"/>
  <c r="AE21" i="17" s="1"/>
  <c r="AK7" i="17"/>
  <c r="BM5" i="17"/>
  <c r="AK21" i="17" s="1"/>
  <c r="AN7" i="17"/>
  <c r="BP5" i="17"/>
  <c r="AN21" i="17" s="1"/>
  <c r="Y7" i="17"/>
  <c r="BA5" i="17"/>
  <c r="Y21" i="17" s="1"/>
  <c r="AF7" i="17"/>
  <c r="BH5" i="17"/>
  <c r="AF21" i="17" s="1"/>
  <c r="Z11" i="17"/>
  <c r="Z9" i="17"/>
  <c r="Z12" i="17"/>
  <c r="Z10" i="17"/>
  <c r="Z8" i="17"/>
  <c r="Z13" i="17"/>
  <c r="AL11" i="17"/>
  <c r="AL9" i="17"/>
  <c r="AL12" i="17"/>
  <c r="AL10" i="17"/>
  <c r="AL8" i="17"/>
  <c r="AL13" i="17"/>
  <c r="AG7" i="17"/>
  <c r="BI5" i="17"/>
  <c r="AG21" i="17" s="1"/>
  <c r="AD13" i="17"/>
  <c r="AD9" i="17"/>
  <c r="AD12" i="17"/>
  <c r="AD10" i="17"/>
  <c r="AD8" i="17"/>
  <c r="AD11" i="17"/>
  <c r="AB7" i="17"/>
  <c r="BD5" i="17"/>
  <c r="AB21" i="17" s="1"/>
  <c r="W7" i="17"/>
  <c r="AY5" i="17"/>
  <c r="W21" i="17" s="1"/>
  <c r="AH13" i="17"/>
  <c r="AH11" i="17"/>
  <c r="AH12" i="17"/>
  <c r="AH10" i="17"/>
  <c r="AH8" i="17"/>
  <c r="AH9" i="17"/>
  <c r="AC7" i="17"/>
  <c r="BE5" i="17"/>
  <c r="AC21" i="17" s="1"/>
  <c r="E105" i="19" l="1"/>
  <c r="E85" i="19"/>
  <c r="E95" i="19"/>
  <c r="Z19" i="17"/>
  <c r="Z15" i="17"/>
  <c r="Z16" i="17"/>
  <c r="Z20" i="17"/>
  <c r="Z18" i="17"/>
  <c r="Z17" i="17"/>
  <c r="Z14" i="17"/>
  <c r="AL15" i="17"/>
  <c r="AL16" i="17"/>
  <c r="AL20" i="17"/>
  <c r="AL18" i="17"/>
  <c r="AL17" i="17"/>
  <c r="AL19" i="17"/>
  <c r="AL14" i="17"/>
  <c r="AC12" i="17"/>
  <c r="AC10" i="17"/>
  <c r="AC8" i="17"/>
  <c r="AC13" i="17"/>
  <c r="AC11" i="17"/>
  <c r="AC9" i="17"/>
  <c r="W13" i="17"/>
  <c r="W11" i="17"/>
  <c r="W9" i="17"/>
  <c r="W12" i="17"/>
  <c r="W10" i="17"/>
  <c r="W8" i="17"/>
  <c r="AD14" i="17"/>
  <c r="AD20" i="17"/>
  <c r="AD18" i="17"/>
  <c r="AD17" i="17"/>
  <c r="AD19" i="17"/>
  <c r="AD16" i="17"/>
  <c r="AD15" i="17"/>
  <c r="AF12" i="17"/>
  <c r="AF8" i="17"/>
  <c r="AF13" i="17"/>
  <c r="AF11" i="17"/>
  <c r="AF9" i="17"/>
  <c r="AF10" i="17"/>
  <c r="AN12" i="17"/>
  <c r="AN10" i="17"/>
  <c r="AN13" i="17"/>
  <c r="AN11" i="17"/>
  <c r="AN9" i="17"/>
  <c r="AN8" i="17"/>
  <c r="AE13" i="17"/>
  <c r="AE11" i="17"/>
  <c r="AE9" i="17"/>
  <c r="AE12" i="17"/>
  <c r="AE10" i="17"/>
  <c r="AE8" i="17"/>
  <c r="AA13" i="17"/>
  <c r="AA11" i="17"/>
  <c r="AA9" i="17"/>
  <c r="AA12" i="17"/>
  <c r="AA10" i="17"/>
  <c r="AA8" i="17"/>
  <c r="AM13" i="17"/>
  <c r="AM11" i="17"/>
  <c r="AM9" i="17"/>
  <c r="AM12" i="17"/>
  <c r="AM10" i="17"/>
  <c r="AM8" i="17"/>
  <c r="AH16" i="17"/>
  <c r="AH19" i="17"/>
  <c r="AH15" i="17"/>
  <c r="AH14" i="17"/>
  <c r="AH20" i="17"/>
  <c r="AH18" i="17"/>
  <c r="AH17" i="17"/>
  <c r="AB10" i="17"/>
  <c r="AB13" i="17"/>
  <c r="AB11" i="17"/>
  <c r="AB9" i="17"/>
  <c r="AB12" i="17"/>
  <c r="AB8" i="17"/>
  <c r="AG12" i="17"/>
  <c r="AG10" i="17"/>
  <c r="AG8" i="17"/>
  <c r="AG13" i="17"/>
  <c r="AG11" i="17"/>
  <c r="AG9" i="17"/>
  <c r="Y12" i="17"/>
  <c r="Y10" i="17"/>
  <c r="Y8" i="17"/>
  <c r="Y13" i="17"/>
  <c r="Y11" i="17"/>
  <c r="Y9" i="17"/>
  <c r="AK12" i="17"/>
  <c r="AK10" i="17"/>
  <c r="AK8" i="17"/>
  <c r="AK13" i="17"/>
  <c r="AK11" i="17"/>
  <c r="AK9" i="17"/>
  <c r="X10" i="17"/>
  <c r="X12" i="17"/>
  <c r="X8" i="17"/>
  <c r="X13" i="17"/>
  <c r="X11" i="17"/>
  <c r="X9" i="17"/>
  <c r="AI13" i="17"/>
  <c r="AI11" i="17"/>
  <c r="AI9" i="17"/>
  <c r="AI12" i="17"/>
  <c r="AI10" i="17"/>
  <c r="AI8" i="17"/>
  <c r="AJ10" i="17"/>
  <c r="AJ12" i="17"/>
  <c r="AJ8" i="17"/>
  <c r="AJ13" i="17"/>
  <c r="AJ11" i="17"/>
  <c r="AJ9" i="17"/>
  <c r="E86" i="19" l="1"/>
  <c r="E96" i="19"/>
  <c r="E106" i="19"/>
  <c r="AN20" i="17"/>
  <c r="AN18" i="17"/>
  <c r="AN17" i="17"/>
  <c r="AN19" i="17"/>
  <c r="AN16" i="17"/>
  <c r="AN15" i="17"/>
  <c r="AN14" i="17"/>
  <c r="AC20" i="17"/>
  <c r="AC18" i="17"/>
  <c r="AC17" i="17"/>
  <c r="AC19" i="17"/>
  <c r="AC16" i="17"/>
  <c r="AC15" i="17"/>
  <c r="AC14" i="17"/>
  <c r="AK20" i="17"/>
  <c r="AK18" i="17"/>
  <c r="AK17" i="17"/>
  <c r="AK19" i="17"/>
  <c r="AK16" i="17"/>
  <c r="AK15" i="17"/>
  <c r="AK14" i="17"/>
  <c r="AG20" i="17"/>
  <c r="AG18" i="17"/>
  <c r="AG17" i="17"/>
  <c r="AG19" i="17"/>
  <c r="AG16" i="17"/>
  <c r="AG15" i="17"/>
  <c r="AG14" i="17"/>
  <c r="AB17" i="17"/>
  <c r="AB20" i="17"/>
  <c r="AB18" i="17"/>
  <c r="AB19" i="17"/>
  <c r="AB16" i="17"/>
  <c r="AB15" i="17"/>
  <c r="AB14" i="17"/>
  <c r="AA19" i="17"/>
  <c r="AA16" i="17"/>
  <c r="AA15" i="17"/>
  <c r="AA14" i="17"/>
  <c r="AA20" i="17"/>
  <c r="AA18" i="17"/>
  <c r="AA17" i="17"/>
  <c r="AF18" i="17"/>
  <c r="AF17" i="17"/>
  <c r="AF19" i="17"/>
  <c r="AF16" i="17"/>
  <c r="AF15" i="17"/>
  <c r="AF14" i="17"/>
  <c r="AF20" i="17"/>
  <c r="AJ20" i="17"/>
  <c r="AJ19" i="17"/>
  <c r="AJ16" i="17"/>
  <c r="AJ15" i="17"/>
  <c r="AJ14" i="17"/>
  <c r="AJ18" i="17"/>
  <c r="AJ17" i="17"/>
  <c r="X20" i="17"/>
  <c r="X19" i="17"/>
  <c r="X16" i="17"/>
  <c r="X15" i="17"/>
  <c r="X14" i="17"/>
  <c r="X18" i="17"/>
  <c r="X17" i="17"/>
  <c r="Y20" i="17"/>
  <c r="Y18" i="17"/>
  <c r="Y17" i="17"/>
  <c r="Y19" i="17"/>
  <c r="Y16" i="17"/>
  <c r="Y15" i="17"/>
  <c r="Y14" i="17"/>
  <c r="AM19" i="17"/>
  <c r="AM16" i="17"/>
  <c r="AM15" i="17"/>
  <c r="AM14" i="17"/>
  <c r="AM20" i="17"/>
  <c r="AM18" i="17"/>
  <c r="AM17" i="17"/>
  <c r="AE19" i="17"/>
  <c r="AE16" i="17"/>
  <c r="AE15" i="17"/>
  <c r="AE14" i="17"/>
  <c r="AE20" i="17"/>
  <c r="AE18" i="17"/>
  <c r="AE17" i="17"/>
  <c r="AI19" i="17"/>
  <c r="AI16" i="17"/>
  <c r="AI15" i="17"/>
  <c r="AI14" i="17"/>
  <c r="AI20" i="17"/>
  <c r="AI18" i="17"/>
  <c r="AI17" i="17"/>
  <c r="W19" i="17"/>
  <c r="W16" i="17"/>
  <c r="W15" i="17"/>
  <c r="W14" i="17"/>
  <c r="W20" i="17"/>
  <c r="W18" i="17"/>
  <c r="W17" i="17"/>
  <c r="E97" i="19" l="1"/>
  <c r="E107" i="19"/>
  <c r="E87" i="19"/>
  <c r="AR183" i="11"/>
  <c r="AR184" i="11" s="1"/>
  <c r="AR185" i="11" s="1"/>
  <c r="AR186" i="11" s="1"/>
  <c r="AR187" i="11" s="1"/>
  <c r="AR188" i="11" s="1"/>
  <c r="AR189" i="11" s="1"/>
  <c r="AR190" i="11" s="1"/>
  <c r="AR191" i="11" s="1"/>
  <c r="AR192" i="11" s="1"/>
  <c r="AR193" i="11" s="1"/>
  <c r="AR194" i="11" s="1"/>
  <c r="AR195" i="11" s="1"/>
  <c r="AR196" i="11" s="1"/>
  <c r="AR197" i="11" s="1"/>
  <c r="AR198" i="11" s="1"/>
  <c r="AR199" i="11" s="1"/>
  <c r="AR200" i="11" s="1"/>
  <c r="AR201" i="11" s="1"/>
  <c r="AR202" i="11" s="1"/>
  <c r="AR203" i="11" s="1"/>
  <c r="AR204" i="11" s="1"/>
  <c r="AP182" i="11"/>
  <c r="AP183" i="11" s="1"/>
  <c r="AP184" i="11" s="1"/>
  <c r="AP185" i="11" s="1"/>
  <c r="AP186" i="11" s="1"/>
  <c r="AP187" i="11" s="1"/>
  <c r="AP188" i="11" s="1"/>
  <c r="AP189" i="11" s="1"/>
  <c r="AP190" i="11" s="1"/>
  <c r="AP191" i="11" s="1"/>
  <c r="AP192" i="11" s="1"/>
  <c r="AP193" i="11" s="1"/>
  <c r="AP194" i="11" s="1"/>
  <c r="AP195" i="11" s="1"/>
  <c r="AP196" i="11" s="1"/>
  <c r="AP197" i="11" s="1"/>
  <c r="AP198" i="11" s="1"/>
  <c r="AP199" i="11" s="1"/>
  <c r="AP200" i="11" s="1"/>
  <c r="AP201" i="11" s="1"/>
  <c r="AP202" i="11" s="1"/>
  <c r="AP203" i="11" s="1"/>
  <c r="AP204" i="11" s="1"/>
  <c r="AN181" i="11"/>
  <c r="AN182" i="11" s="1"/>
  <c r="AN183" i="11" s="1"/>
  <c r="AN184" i="11" s="1"/>
  <c r="AN185" i="11" s="1"/>
  <c r="AN186" i="11" s="1"/>
  <c r="AN187" i="11" s="1"/>
  <c r="AN188" i="11" s="1"/>
  <c r="AN189" i="11" s="1"/>
  <c r="AN190" i="11" s="1"/>
  <c r="AN191" i="11" s="1"/>
  <c r="AN192" i="11" s="1"/>
  <c r="AN193" i="11" s="1"/>
  <c r="AN194" i="11" s="1"/>
  <c r="AN195" i="11" s="1"/>
  <c r="AN196" i="11" s="1"/>
  <c r="AN197" i="11" s="1"/>
  <c r="AN198" i="11" s="1"/>
  <c r="AN199" i="11" s="1"/>
  <c r="AN200" i="11" s="1"/>
  <c r="AN201" i="11" s="1"/>
  <c r="AN202" i="11" s="1"/>
  <c r="AN203" i="11" s="1"/>
  <c r="AN204" i="11" s="1"/>
  <c r="AK178" i="11"/>
  <c r="AK179" i="11" s="1"/>
  <c r="AK180" i="11" s="1"/>
  <c r="AK181" i="11" s="1"/>
  <c r="AK182" i="11" s="1"/>
  <c r="AK183" i="11" s="1"/>
  <c r="AK184" i="11" s="1"/>
  <c r="AK185" i="11" s="1"/>
  <c r="AK186" i="11" s="1"/>
  <c r="AK187" i="11" s="1"/>
  <c r="AK188" i="11" s="1"/>
  <c r="AK189" i="11" s="1"/>
  <c r="AK190" i="11" s="1"/>
  <c r="AK191" i="11" s="1"/>
  <c r="AK192" i="11" s="1"/>
  <c r="AK193" i="11" s="1"/>
  <c r="AK194" i="11" s="1"/>
  <c r="AK195" i="11" s="1"/>
  <c r="AK196" i="11" s="1"/>
  <c r="AK197" i="11" s="1"/>
  <c r="AK198" i="11" s="1"/>
  <c r="AK199" i="11" s="1"/>
  <c r="AK200" i="11" s="1"/>
  <c r="AK201" i="11" s="1"/>
  <c r="AK202" i="11" s="1"/>
  <c r="AK203" i="11" s="1"/>
  <c r="AK204" i="11" s="1"/>
  <c r="AQ177" i="11"/>
  <c r="AQ178" i="11" s="1"/>
  <c r="AQ179" i="11" s="1"/>
  <c r="AQ180" i="11" s="1"/>
  <c r="AQ181" i="11" s="1"/>
  <c r="AQ182" i="11" s="1"/>
  <c r="AQ183" i="11" s="1"/>
  <c r="AQ184" i="11" s="1"/>
  <c r="AQ185" i="11" s="1"/>
  <c r="AQ186" i="11" s="1"/>
  <c r="AQ187" i="11" s="1"/>
  <c r="AQ188" i="11" s="1"/>
  <c r="AQ189" i="11" s="1"/>
  <c r="AQ190" i="11" s="1"/>
  <c r="AQ191" i="11" s="1"/>
  <c r="AQ192" i="11" s="1"/>
  <c r="AQ193" i="11" s="1"/>
  <c r="AQ194" i="11" s="1"/>
  <c r="AQ195" i="11" s="1"/>
  <c r="AQ196" i="11" s="1"/>
  <c r="AQ197" i="11" s="1"/>
  <c r="AQ198" i="11" s="1"/>
  <c r="AQ199" i="11" s="1"/>
  <c r="AQ200" i="11" s="1"/>
  <c r="AQ201" i="11" s="1"/>
  <c r="AQ202" i="11" s="1"/>
  <c r="AQ203" i="11" s="1"/>
  <c r="AQ204" i="11" s="1"/>
  <c r="AI177" i="11"/>
  <c r="AI178" i="11" s="1"/>
  <c r="AI179" i="11" s="1"/>
  <c r="AI180" i="11" s="1"/>
  <c r="AI181" i="11" s="1"/>
  <c r="AI182" i="11" s="1"/>
  <c r="AI183" i="11" s="1"/>
  <c r="AI184" i="11" s="1"/>
  <c r="AI185" i="11" s="1"/>
  <c r="AI186" i="11" s="1"/>
  <c r="AI187" i="11" s="1"/>
  <c r="AI188" i="11" s="1"/>
  <c r="AI189" i="11" s="1"/>
  <c r="AI190" i="11" s="1"/>
  <c r="AI191" i="11" s="1"/>
  <c r="AI192" i="11" s="1"/>
  <c r="AI193" i="11" s="1"/>
  <c r="AI194" i="11" s="1"/>
  <c r="AI195" i="11" s="1"/>
  <c r="AI196" i="11" s="1"/>
  <c r="AI197" i="11" s="1"/>
  <c r="AI198" i="11" s="1"/>
  <c r="AI199" i="11" s="1"/>
  <c r="AI200" i="11" s="1"/>
  <c r="AI201" i="11" s="1"/>
  <c r="AI202" i="11" s="1"/>
  <c r="AI203" i="11" s="1"/>
  <c r="AI204" i="11" s="1"/>
  <c r="AV176" i="11"/>
  <c r="AV177" i="11" s="1"/>
  <c r="AV178" i="11" s="1"/>
  <c r="AV179" i="11" s="1"/>
  <c r="AV180" i="11" s="1"/>
  <c r="AV181" i="11" s="1"/>
  <c r="AV182" i="11" s="1"/>
  <c r="AV183" i="11" s="1"/>
  <c r="AV184" i="11" s="1"/>
  <c r="AV185" i="11" s="1"/>
  <c r="AV186" i="11" s="1"/>
  <c r="AV187" i="11" s="1"/>
  <c r="AV188" i="11" s="1"/>
  <c r="AV189" i="11" s="1"/>
  <c r="AV190" i="11" s="1"/>
  <c r="AV191" i="11" s="1"/>
  <c r="AV192" i="11" s="1"/>
  <c r="AV193" i="11" s="1"/>
  <c r="AV194" i="11" s="1"/>
  <c r="AV195" i="11" s="1"/>
  <c r="AV196" i="11" s="1"/>
  <c r="AV197" i="11" s="1"/>
  <c r="AV198" i="11" s="1"/>
  <c r="AV199" i="11" s="1"/>
  <c r="AV200" i="11" s="1"/>
  <c r="AV201" i="11" s="1"/>
  <c r="AV202" i="11" s="1"/>
  <c r="AV203" i="11" s="1"/>
  <c r="AV204" i="11" s="1"/>
  <c r="AS176" i="11"/>
  <c r="AS177" i="11" s="1"/>
  <c r="AS178" i="11" s="1"/>
  <c r="AS179" i="11" s="1"/>
  <c r="AS180" i="11" s="1"/>
  <c r="AS181" i="11" s="1"/>
  <c r="AS182" i="11" s="1"/>
  <c r="AS183" i="11" s="1"/>
  <c r="AS184" i="11" s="1"/>
  <c r="AS185" i="11" s="1"/>
  <c r="AS186" i="11" s="1"/>
  <c r="AS187" i="11" s="1"/>
  <c r="AS188" i="11" s="1"/>
  <c r="AS189" i="11" s="1"/>
  <c r="AS190" i="11" s="1"/>
  <c r="AS191" i="11" s="1"/>
  <c r="AS192" i="11" s="1"/>
  <c r="AS193" i="11" s="1"/>
  <c r="AS194" i="11" s="1"/>
  <c r="AS195" i="11" s="1"/>
  <c r="AS196" i="11" s="1"/>
  <c r="AS197" i="11" s="1"/>
  <c r="AS198" i="11" s="1"/>
  <c r="AS199" i="11" s="1"/>
  <c r="AS200" i="11" s="1"/>
  <c r="AS201" i="11" s="1"/>
  <c r="AS202" i="11" s="1"/>
  <c r="AS203" i="11" s="1"/>
  <c r="AS204" i="11" s="1"/>
  <c r="AR176" i="11"/>
  <c r="AR177" i="11" s="1"/>
  <c r="AR178" i="11" s="1"/>
  <c r="AR179" i="11" s="1"/>
  <c r="AR180" i="11" s="1"/>
  <c r="AR181" i="11" s="1"/>
  <c r="AR182" i="11" s="1"/>
  <c r="AO176" i="11"/>
  <c r="AO177" i="11" s="1"/>
  <c r="AO178" i="11" s="1"/>
  <c r="AO179" i="11" s="1"/>
  <c r="AO180" i="11" s="1"/>
  <c r="AO181" i="11" s="1"/>
  <c r="AO182" i="11" s="1"/>
  <c r="AO183" i="11" s="1"/>
  <c r="AO184" i="11" s="1"/>
  <c r="AO185" i="11" s="1"/>
  <c r="AO186" i="11" s="1"/>
  <c r="AO187" i="11" s="1"/>
  <c r="AO188" i="11" s="1"/>
  <c r="AO189" i="11" s="1"/>
  <c r="AO190" i="11" s="1"/>
  <c r="AO191" i="11" s="1"/>
  <c r="AO192" i="11" s="1"/>
  <c r="AO193" i="11" s="1"/>
  <c r="AO194" i="11" s="1"/>
  <c r="AO195" i="11" s="1"/>
  <c r="AO196" i="11" s="1"/>
  <c r="AO197" i="11" s="1"/>
  <c r="AO198" i="11" s="1"/>
  <c r="AO199" i="11" s="1"/>
  <c r="AO200" i="11" s="1"/>
  <c r="AO201" i="11" s="1"/>
  <c r="AO202" i="11" s="1"/>
  <c r="AO203" i="11" s="1"/>
  <c r="AO204" i="11" s="1"/>
  <c r="AN176" i="11"/>
  <c r="AN177" i="11" s="1"/>
  <c r="AN178" i="11" s="1"/>
  <c r="AN179" i="11" s="1"/>
  <c r="AN180" i="11" s="1"/>
  <c r="AK176" i="11"/>
  <c r="AK177" i="11" s="1"/>
  <c r="AJ176" i="11"/>
  <c r="AJ177" i="11" s="1"/>
  <c r="AJ178" i="11" s="1"/>
  <c r="AJ179" i="11" s="1"/>
  <c r="AJ180" i="11" s="1"/>
  <c r="AJ181" i="11" s="1"/>
  <c r="AJ182" i="11" s="1"/>
  <c r="AJ183" i="11" s="1"/>
  <c r="AJ184" i="11" s="1"/>
  <c r="AJ185" i="11" s="1"/>
  <c r="AJ186" i="11" s="1"/>
  <c r="AJ187" i="11" s="1"/>
  <c r="AJ188" i="11" s="1"/>
  <c r="AJ189" i="11" s="1"/>
  <c r="AJ190" i="11" s="1"/>
  <c r="AJ191" i="11" s="1"/>
  <c r="AJ192" i="11" s="1"/>
  <c r="AJ193" i="11" s="1"/>
  <c r="AJ194" i="11" s="1"/>
  <c r="AJ195" i="11" s="1"/>
  <c r="AJ196" i="11" s="1"/>
  <c r="AJ197" i="11" s="1"/>
  <c r="AJ198" i="11" s="1"/>
  <c r="AJ199" i="11" s="1"/>
  <c r="AJ200" i="11" s="1"/>
  <c r="AJ201" i="11" s="1"/>
  <c r="AJ202" i="11" s="1"/>
  <c r="AJ203" i="11" s="1"/>
  <c r="AJ204" i="11" s="1"/>
  <c r="AV175" i="11"/>
  <c r="AU175" i="11"/>
  <c r="AU176" i="11" s="1"/>
  <c r="AU177" i="11" s="1"/>
  <c r="AU178" i="11" s="1"/>
  <c r="AU179" i="11" s="1"/>
  <c r="AU180" i="11" s="1"/>
  <c r="AU181" i="11" s="1"/>
  <c r="AU182" i="11" s="1"/>
  <c r="AU183" i="11" s="1"/>
  <c r="AU184" i="11" s="1"/>
  <c r="AU185" i="11" s="1"/>
  <c r="AU186" i="11" s="1"/>
  <c r="AU187" i="11" s="1"/>
  <c r="AU188" i="11" s="1"/>
  <c r="AU189" i="11" s="1"/>
  <c r="AU190" i="11" s="1"/>
  <c r="AU191" i="11" s="1"/>
  <c r="AU192" i="11" s="1"/>
  <c r="AU193" i="11" s="1"/>
  <c r="AU194" i="11" s="1"/>
  <c r="AU195" i="11" s="1"/>
  <c r="AU196" i="11" s="1"/>
  <c r="AU197" i="11" s="1"/>
  <c r="AU198" i="11" s="1"/>
  <c r="AU199" i="11" s="1"/>
  <c r="AU200" i="11" s="1"/>
  <c r="AU201" i="11" s="1"/>
  <c r="AU202" i="11" s="1"/>
  <c r="AU203" i="11" s="1"/>
  <c r="AU204" i="11" s="1"/>
  <c r="AT175" i="11"/>
  <c r="AT176" i="11" s="1"/>
  <c r="AT177" i="11" s="1"/>
  <c r="AT178" i="11" s="1"/>
  <c r="AT179" i="11" s="1"/>
  <c r="AT180" i="11" s="1"/>
  <c r="AT181" i="11" s="1"/>
  <c r="AT182" i="11" s="1"/>
  <c r="AT183" i="11" s="1"/>
  <c r="AT184" i="11" s="1"/>
  <c r="AT185" i="11" s="1"/>
  <c r="AT186" i="11" s="1"/>
  <c r="AT187" i="11" s="1"/>
  <c r="AT188" i="11" s="1"/>
  <c r="AT189" i="11" s="1"/>
  <c r="AT190" i="11" s="1"/>
  <c r="AT191" i="11" s="1"/>
  <c r="AT192" i="11" s="1"/>
  <c r="AT193" i="11" s="1"/>
  <c r="AT194" i="11" s="1"/>
  <c r="AT195" i="11" s="1"/>
  <c r="AT196" i="11" s="1"/>
  <c r="AT197" i="11" s="1"/>
  <c r="AT198" i="11" s="1"/>
  <c r="AT199" i="11" s="1"/>
  <c r="AT200" i="11" s="1"/>
  <c r="AT201" i="11" s="1"/>
  <c r="AT202" i="11" s="1"/>
  <c r="AT203" i="11" s="1"/>
  <c r="AT204" i="11" s="1"/>
  <c r="AS175" i="11"/>
  <c r="AR175" i="11"/>
  <c r="AQ175" i="11"/>
  <c r="AQ176" i="11" s="1"/>
  <c r="AP175" i="11"/>
  <c r="AP176" i="11" s="1"/>
  <c r="AP177" i="11" s="1"/>
  <c r="AP178" i="11" s="1"/>
  <c r="AP179" i="11" s="1"/>
  <c r="AP180" i="11" s="1"/>
  <c r="AP181" i="11" s="1"/>
  <c r="AO175" i="11"/>
  <c r="AN175" i="11"/>
  <c r="AM175" i="11"/>
  <c r="AM176" i="11" s="1"/>
  <c r="AM177" i="11" s="1"/>
  <c r="AM178" i="11" s="1"/>
  <c r="AM179" i="11" s="1"/>
  <c r="AM180" i="11" s="1"/>
  <c r="AM181" i="11" s="1"/>
  <c r="AM182" i="11" s="1"/>
  <c r="AM183" i="11" s="1"/>
  <c r="AM184" i="11" s="1"/>
  <c r="AM185" i="11" s="1"/>
  <c r="AM186" i="11" s="1"/>
  <c r="AM187" i="11" s="1"/>
  <c r="AM188" i="11" s="1"/>
  <c r="AM189" i="11" s="1"/>
  <c r="AM190" i="11" s="1"/>
  <c r="AM191" i="11" s="1"/>
  <c r="AM192" i="11" s="1"/>
  <c r="AM193" i="11" s="1"/>
  <c r="AM194" i="11" s="1"/>
  <c r="AM195" i="11" s="1"/>
  <c r="AM196" i="11" s="1"/>
  <c r="AM197" i="11" s="1"/>
  <c r="AM198" i="11" s="1"/>
  <c r="AM199" i="11" s="1"/>
  <c r="AM200" i="11" s="1"/>
  <c r="AM201" i="11" s="1"/>
  <c r="AM202" i="11" s="1"/>
  <c r="AM203" i="11" s="1"/>
  <c r="AM204" i="11" s="1"/>
  <c r="AL175" i="11"/>
  <c r="AL176" i="11" s="1"/>
  <c r="AL177" i="11" s="1"/>
  <c r="AL178" i="11" s="1"/>
  <c r="AL179" i="11" s="1"/>
  <c r="AL180" i="11" s="1"/>
  <c r="AL181" i="11" s="1"/>
  <c r="AL182" i="11" s="1"/>
  <c r="AL183" i="11" s="1"/>
  <c r="AL184" i="11" s="1"/>
  <c r="AL185" i="11" s="1"/>
  <c r="AL186" i="11" s="1"/>
  <c r="AL187" i="11" s="1"/>
  <c r="AL188" i="11" s="1"/>
  <c r="AL189" i="11" s="1"/>
  <c r="AL190" i="11" s="1"/>
  <c r="AL191" i="11" s="1"/>
  <c r="AL192" i="11" s="1"/>
  <c r="AL193" i="11" s="1"/>
  <c r="AL194" i="11" s="1"/>
  <c r="AL195" i="11" s="1"/>
  <c r="AL196" i="11" s="1"/>
  <c r="AL197" i="11" s="1"/>
  <c r="AL198" i="11" s="1"/>
  <c r="AL199" i="11" s="1"/>
  <c r="AL200" i="11" s="1"/>
  <c r="AL201" i="11" s="1"/>
  <c r="AL202" i="11" s="1"/>
  <c r="AL203" i="11" s="1"/>
  <c r="AL204" i="11" s="1"/>
  <c r="AK175" i="11"/>
  <c r="AJ175" i="11"/>
  <c r="AI175" i="11"/>
  <c r="AI176" i="11" s="1"/>
  <c r="AF176" i="11"/>
  <c r="AF177" i="11" s="1"/>
  <c r="AF178" i="11" s="1"/>
  <c r="AF179" i="11" s="1"/>
  <c r="AF180" i="11" s="1"/>
  <c r="AF181" i="11" s="1"/>
  <c r="AF182" i="11" s="1"/>
  <c r="AF183" i="11" s="1"/>
  <c r="AF184" i="11" s="1"/>
  <c r="AF185" i="11" s="1"/>
  <c r="AF186" i="11" s="1"/>
  <c r="AF187" i="11" s="1"/>
  <c r="AF188" i="11" s="1"/>
  <c r="AF189" i="11" s="1"/>
  <c r="AF190" i="11" s="1"/>
  <c r="AF191" i="11" s="1"/>
  <c r="AF192" i="11" s="1"/>
  <c r="AF193" i="11" s="1"/>
  <c r="AF194" i="11" s="1"/>
  <c r="AF195" i="11" s="1"/>
  <c r="AF196" i="11" s="1"/>
  <c r="AF197" i="11" s="1"/>
  <c r="AF198" i="11" s="1"/>
  <c r="AF199" i="11" s="1"/>
  <c r="AF200" i="11" s="1"/>
  <c r="AF201" i="11" s="1"/>
  <c r="AF202" i="11" s="1"/>
  <c r="AF203" i="11" s="1"/>
  <c r="AF204" i="11" s="1"/>
  <c r="AB176" i="11"/>
  <c r="AB177" i="11" s="1"/>
  <c r="AB178" i="11" s="1"/>
  <c r="AB179" i="11" s="1"/>
  <c r="AB180" i="11" s="1"/>
  <c r="AB181" i="11" s="1"/>
  <c r="AB182" i="11" s="1"/>
  <c r="AB183" i="11" s="1"/>
  <c r="AB184" i="11" s="1"/>
  <c r="AB185" i="11" s="1"/>
  <c r="AB186" i="11" s="1"/>
  <c r="AB187" i="11" s="1"/>
  <c r="AB188" i="11" s="1"/>
  <c r="AB189" i="11" s="1"/>
  <c r="AB190" i="11" s="1"/>
  <c r="AB191" i="11" s="1"/>
  <c r="AB192" i="11" s="1"/>
  <c r="AB193" i="11" s="1"/>
  <c r="AB194" i="11" s="1"/>
  <c r="AB195" i="11" s="1"/>
  <c r="AB196" i="11" s="1"/>
  <c r="AB197" i="11" s="1"/>
  <c r="AB198" i="11" s="1"/>
  <c r="AB199" i="11" s="1"/>
  <c r="AB200" i="11" s="1"/>
  <c r="AB201" i="11" s="1"/>
  <c r="AB202" i="11" s="1"/>
  <c r="AB203" i="11" s="1"/>
  <c r="AB204" i="11" s="1"/>
  <c r="X176" i="11"/>
  <c r="X177" i="11" s="1"/>
  <c r="X178" i="11" s="1"/>
  <c r="X179" i="11" s="1"/>
  <c r="X180" i="11" s="1"/>
  <c r="X181" i="11" s="1"/>
  <c r="X182" i="11" s="1"/>
  <c r="X183" i="11" s="1"/>
  <c r="X184" i="11" s="1"/>
  <c r="X185" i="11" s="1"/>
  <c r="X186" i="11" s="1"/>
  <c r="X187" i="11" s="1"/>
  <c r="X188" i="11" s="1"/>
  <c r="X189" i="11" s="1"/>
  <c r="X190" i="11" s="1"/>
  <c r="X191" i="11" s="1"/>
  <c r="X192" i="11" s="1"/>
  <c r="X193" i="11" s="1"/>
  <c r="X194" i="11" s="1"/>
  <c r="X195" i="11" s="1"/>
  <c r="X196" i="11" s="1"/>
  <c r="X197" i="11" s="1"/>
  <c r="X198" i="11" s="1"/>
  <c r="X199" i="11" s="1"/>
  <c r="X200" i="11" s="1"/>
  <c r="X201" i="11" s="1"/>
  <c r="X202" i="11" s="1"/>
  <c r="X203" i="11" s="1"/>
  <c r="X204" i="11" s="1"/>
  <c r="T176" i="11"/>
  <c r="T177" i="11" s="1"/>
  <c r="T178" i="11" s="1"/>
  <c r="T179" i="11" s="1"/>
  <c r="T180" i="11" s="1"/>
  <c r="T181" i="11" s="1"/>
  <c r="T182" i="11" s="1"/>
  <c r="T183" i="11" s="1"/>
  <c r="T184" i="11" s="1"/>
  <c r="T185" i="11" s="1"/>
  <c r="T186" i="11" s="1"/>
  <c r="T187" i="11" s="1"/>
  <c r="T188" i="11" s="1"/>
  <c r="T189" i="11" s="1"/>
  <c r="T190" i="11" s="1"/>
  <c r="T191" i="11" s="1"/>
  <c r="T192" i="11" s="1"/>
  <c r="T193" i="11" s="1"/>
  <c r="T194" i="11" s="1"/>
  <c r="T195" i="11" s="1"/>
  <c r="T196" i="11" s="1"/>
  <c r="T197" i="11" s="1"/>
  <c r="T198" i="11" s="1"/>
  <c r="T199" i="11" s="1"/>
  <c r="T200" i="11" s="1"/>
  <c r="T201" i="11" s="1"/>
  <c r="T202" i="11" s="1"/>
  <c r="T203" i="11" s="1"/>
  <c r="T204" i="11" s="1"/>
  <c r="AF175" i="11"/>
  <c r="AE175" i="11"/>
  <c r="AE176" i="11" s="1"/>
  <c r="AE177" i="11" s="1"/>
  <c r="AE178" i="11" s="1"/>
  <c r="AE179" i="11" s="1"/>
  <c r="AE180" i="11" s="1"/>
  <c r="AE181" i="11" s="1"/>
  <c r="AE182" i="11" s="1"/>
  <c r="AE183" i="11" s="1"/>
  <c r="AE184" i="11" s="1"/>
  <c r="AE185" i="11" s="1"/>
  <c r="AE186" i="11" s="1"/>
  <c r="AE187" i="11" s="1"/>
  <c r="AE188" i="11" s="1"/>
  <c r="AE189" i="11" s="1"/>
  <c r="AE190" i="11" s="1"/>
  <c r="AE191" i="11" s="1"/>
  <c r="AE192" i="11" s="1"/>
  <c r="AE193" i="11" s="1"/>
  <c r="AE194" i="11" s="1"/>
  <c r="AE195" i="11" s="1"/>
  <c r="AE196" i="11" s="1"/>
  <c r="AE197" i="11" s="1"/>
  <c r="AE198" i="11" s="1"/>
  <c r="AE199" i="11" s="1"/>
  <c r="AE200" i="11" s="1"/>
  <c r="AE201" i="11" s="1"/>
  <c r="AE202" i="11" s="1"/>
  <c r="AE203" i="11" s="1"/>
  <c r="AE204" i="11" s="1"/>
  <c r="AD175" i="11"/>
  <c r="AD176" i="11" s="1"/>
  <c r="AD177" i="11" s="1"/>
  <c r="AD178" i="11" s="1"/>
  <c r="AD179" i="11" s="1"/>
  <c r="AD180" i="11" s="1"/>
  <c r="AD181" i="11" s="1"/>
  <c r="AD182" i="11" s="1"/>
  <c r="AD183" i="11" s="1"/>
  <c r="AD184" i="11" s="1"/>
  <c r="AD185" i="11" s="1"/>
  <c r="AD186" i="11" s="1"/>
  <c r="AD187" i="11" s="1"/>
  <c r="AD188" i="11" s="1"/>
  <c r="AD189" i="11" s="1"/>
  <c r="AD190" i="11" s="1"/>
  <c r="AD191" i="11" s="1"/>
  <c r="AD192" i="11" s="1"/>
  <c r="AD193" i="11" s="1"/>
  <c r="AD194" i="11" s="1"/>
  <c r="AD195" i="11" s="1"/>
  <c r="AD196" i="11" s="1"/>
  <c r="AD197" i="11" s="1"/>
  <c r="AD198" i="11" s="1"/>
  <c r="AD199" i="11" s="1"/>
  <c r="AD200" i="11" s="1"/>
  <c r="AD201" i="11" s="1"/>
  <c r="AD202" i="11" s="1"/>
  <c r="AD203" i="11" s="1"/>
  <c r="AD204" i="11" s="1"/>
  <c r="AC175" i="11"/>
  <c r="AC176" i="11" s="1"/>
  <c r="AC177" i="11" s="1"/>
  <c r="AC178" i="11" s="1"/>
  <c r="AC179" i="11" s="1"/>
  <c r="AC180" i="11" s="1"/>
  <c r="AC181" i="11" s="1"/>
  <c r="AC182" i="11" s="1"/>
  <c r="AC183" i="11" s="1"/>
  <c r="AC184" i="11" s="1"/>
  <c r="AC185" i="11" s="1"/>
  <c r="AC186" i="11" s="1"/>
  <c r="AC187" i="11" s="1"/>
  <c r="AC188" i="11" s="1"/>
  <c r="AC189" i="11" s="1"/>
  <c r="AC190" i="11" s="1"/>
  <c r="AC191" i="11" s="1"/>
  <c r="AC192" i="11" s="1"/>
  <c r="AC193" i="11" s="1"/>
  <c r="AC194" i="11" s="1"/>
  <c r="AC195" i="11" s="1"/>
  <c r="AC196" i="11" s="1"/>
  <c r="AC197" i="11" s="1"/>
  <c r="AC198" i="11" s="1"/>
  <c r="AC199" i="11" s="1"/>
  <c r="AC200" i="11" s="1"/>
  <c r="AC201" i="11" s="1"/>
  <c r="AC202" i="11" s="1"/>
  <c r="AC203" i="11" s="1"/>
  <c r="AC204" i="11" s="1"/>
  <c r="AB175" i="11"/>
  <c r="AA175" i="11"/>
  <c r="AA176" i="11" s="1"/>
  <c r="AA177" i="11" s="1"/>
  <c r="AA178" i="11" s="1"/>
  <c r="AA179" i="11" s="1"/>
  <c r="AA180" i="11" s="1"/>
  <c r="AA181" i="11" s="1"/>
  <c r="AA182" i="11" s="1"/>
  <c r="AA183" i="11" s="1"/>
  <c r="AA184" i="11" s="1"/>
  <c r="AA185" i="11" s="1"/>
  <c r="AA186" i="11" s="1"/>
  <c r="AA187" i="11" s="1"/>
  <c r="AA188" i="11" s="1"/>
  <c r="AA189" i="11" s="1"/>
  <c r="AA190" i="11" s="1"/>
  <c r="AA191" i="11" s="1"/>
  <c r="AA192" i="11" s="1"/>
  <c r="AA193" i="11" s="1"/>
  <c r="AA194" i="11" s="1"/>
  <c r="AA195" i="11" s="1"/>
  <c r="AA196" i="11" s="1"/>
  <c r="AA197" i="11" s="1"/>
  <c r="AA198" i="11" s="1"/>
  <c r="AA199" i="11" s="1"/>
  <c r="AA200" i="11" s="1"/>
  <c r="AA201" i="11" s="1"/>
  <c r="AA202" i="11" s="1"/>
  <c r="AA203" i="11" s="1"/>
  <c r="AA204" i="11" s="1"/>
  <c r="Z175" i="11"/>
  <c r="Z176" i="11" s="1"/>
  <c r="Z177" i="11" s="1"/>
  <c r="Z178" i="11" s="1"/>
  <c r="Z179" i="11" s="1"/>
  <c r="Z180" i="11" s="1"/>
  <c r="Z181" i="11" s="1"/>
  <c r="Z182" i="11" s="1"/>
  <c r="Z183" i="11" s="1"/>
  <c r="Z184" i="11" s="1"/>
  <c r="Z185" i="11" s="1"/>
  <c r="Z186" i="11" s="1"/>
  <c r="Z187" i="11" s="1"/>
  <c r="Z188" i="11" s="1"/>
  <c r="Z189" i="11" s="1"/>
  <c r="Z190" i="11" s="1"/>
  <c r="Z191" i="11" s="1"/>
  <c r="Z192" i="11" s="1"/>
  <c r="Z193" i="11" s="1"/>
  <c r="Z194" i="11" s="1"/>
  <c r="Z195" i="11" s="1"/>
  <c r="Z196" i="11" s="1"/>
  <c r="Z197" i="11" s="1"/>
  <c r="Z198" i="11" s="1"/>
  <c r="Z199" i="11" s="1"/>
  <c r="Z200" i="11" s="1"/>
  <c r="Z201" i="11" s="1"/>
  <c r="Z202" i="11" s="1"/>
  <c r="Z203" i="11" s="1"/>
  <c r="Z204" i="11" s="1"/>
  <c r="Y175" i="11"/>
  <c r="Y176" i="11" s="1"/>
  <c r="Y177" i="11" s="1"/>
  <c r="Y178" i="11" s="1"/>
  <c r="Y179" i="11" s="1"/>
  <c r="Y180" i="11" s="1"/>
  <c r="Y181" i="11" s="1"/>
  <c r="Y182" i="11" s="1"/>
  <c r="Y183" i="11" s="1"/>
  <c r="Y184" i="11" s="1"/>
  <c r="Y185" i="11" s="1"/>
  <c r="Y186" i="11" s="1"/>
  <c r="Y187" i="11" s="1"/>
  <c r="Y188" i="11" s="1"/>
  <c r="Y189" i="11" s="1"/>
  <c r="Y190" i="11" s="1"/>
  <c r="Y191" i="11" s="1"/>
  <c r="Y192" i="11" s="1"/>
  <c r="Y193" i="11" s="1"/>
  <c r="Y194" i="11" s="1"/>
  <c r="Y195" i="11" s="1"/>
  <c r="Y196" i="11" s="1"/>
  <c r="Y197" i="11" s="1"/>
  <c r="Y198" i="11" s="1"/>
  <c r="Y199" i="11" s="1"/>
  <c r="Y200" i="11" s="1"/>
  <c r="Y201" i="11" s="1"/>
  <c r="Y202" i="11" s="1"/>
  <c r="Y203" i="11" s="1"/>
  <c r="Y204" i="11" s="1"/>
  <c r="X175" i="11"/>
  <c r="W175" i="11"/>
  <c r="W176" i="11" s="1"/>
  <c r="W177" i="11" s="1"/>
  <c r="W178" i="11" s="1"/>
  <c r="W179" i="11" s="1"/>
  <c r="W180" i="11" s="1"/>
  <c r="W181" i="11" s="1"/>
  <c r="W182" i="11" s="1"/>
  <c r="W183" i="11" s="1"/>
  <c r="W184" i="11" s="1"/>
  <c r="W185" i="11" s="1"/>
  <c r="W186" i="11" s="1"/>
  <c r="W187" i="11" s="1"/>
  <c r="W188" i="11" s="1"/>
  <c r="W189" i="11" s="1"/>
  <c r="W190" i="11" s="1"/>
  <c r="W191" i="11" s="1"/>
  <c r="W192" i="11" s="1"/>
  <c r="W193" i="11" s="1"/>
  <c r="W194" i="11" s="1"/>
  <c r="W195" i="11" s="1"/>
  <c r="W196" i="11" s="1"/>
  <c r="W197" i="11" s="1"/>
  <c r="W198" i="11" s="1"/>
  <c r="W199" i="11" s="1"/>
  <c r="W200" i="11" s="1"/>
  <c r="W201" i="11" s="1"/>
  <c r="W202" i="11" s="1"/>
  <c r="W203" i="11" s="1"/>
  <c r="W204" i="11" s="1"/>
  <c r="V175" i="11"/>
  <c r="V176" i="11" s="1"/>
  <c r="V177" i="11" s="1"/>
  <c r="V178" i="11" s="1"/>
  <c r="V179" i="11" s="1"/>
  <c r="V180" i="11" s="1"/>
  <c r="V181" i="11" s="1"/>
  <c r="V182" i="11" s="1"/>
  <c r="V183" i="11" s="1"/>
  <c r="V184" i="11" s="1"/>
  <c r="V185" i="11" s="1"/>
  <c r="V186" i="11" s="1"/>
  <c r="V187" i="11" s="1"/>
  <c r="V188" i="11" s="1"/>
  <c r="V189" i="11" s="1"/>
  <c r="V190" i="11" s="1"/>
  <c r="V191" i="11" s="1"/>
  <c r="V192" i="11" s="1"/>
  <c r="V193" i="11" s="1"/>
  <c r="V194" i="11" s="1"/>
  <c r="V195" i="11" s="1"/>
  <c r="V196" i="11" s="1"/>
  <c r="V197" i="11" s="1"/>
  <c r="V198" i="11" s="1"/>
  <c r="V199" i="11" s="1"/>
  <c r="V200" i="11" s="1"/>
  <c r="V201" i="11" s="1"/>
  <c r="V202" i="11" s="1"/>
  <c r="V203" i="11" s="1"/>
  <c r="V204" i="11" s="1"/>
  <c r="U175" i="11"/>
  <c r="U176" i="11" s="1"/>
  <c r="U177" i="11" s="1"/>
  <c r="U178" i="11" s="1"/>
  <c r="U179" i="11" s="1"/>
  <c r="U180" i="11" s="1"/>
  <c r="U181" i="11" s="1"/>
  <c r="U182" i="11" s="1"/>
  <c r="U183" i="11" s="1"/>
  <c r="U184" i="11" s="1"/>
  <c r="U185" i="11" s="1"/>
  <c r="U186" i="11" s="1"/>
  <c r="U187" i="11" s="1"/>
  <c r="U188" i="11" s="1"/>
  <c r="U189" i="11" s="1"/>
  <c r="U190" i="11" s="1"/>
  <c r="U191" i="11" s="1"/>
  <c r="U192" i="11" s="1"/>
  <c r="U193" i="11" s="1"/>
  <c r="U194" i="11" s="1"/>
  <c r="U195" i="11" s="1"/>
  <c r="U196" i="11" s="1"/>
  <c r="U197" i="11" s="1"/>
  <c r="U198" i="11" s="1"/>
  <c r="U199" i="11" s="1"/>
  <c r="U200" i="11" s="1"/>
  <c r="U201" i="11" s="1"/>
  <c r="U202" i="11" s="1"/>
  <c r="U203" i="11" s="1"/>
  <c r="U204" i="11" s="1"/>
  <c r="T175" i="11"/>
  <c r="S175" i="11"/>
  <c r="S176" i="11" s="1"/>
  <c r="S177" i="11" s="1"/>
  <c r="S178" i="11" s="1"/>
  <c r="S179" i="11" s="1"/>
  <c r="S180" i="11" s="1"/>
  <c r="S181" i="11" s="1"/>
  <c r="S182" i="11" s="1"/>
  <c r="S183" i="11" s="1"/>
  <c r="S184" i="11" s="1"/>
  <c r="S185" i="11" s="1"/>
  <c r="S186" i="11" s="1"/>
  <c r="S187" i="11" s="1"/>
  <c r="S188" i="11" s="1"/>
  <c r="S189" i="11" s="1"/>
  <c r="S190" i="11" s="1"/>
  <c r="S191" i="11" s="1"/>
  <c r="S192" i="11" s="1"/>
  <c r="S193" i="11" s="1"/>
  <c r="S194" i="11" s="1"/>
  <c r="S195" i="11" s="1"/>
  <c r="S196" i="11" s="1"/>
  <c r="S197" i="11" s="1"/>
  <c r="S198" i="11" s="1"/>
  <c r="S199" i="11" s="1"/>
  <c r="S200" i="11" s="1"/>
  <c r="S201" i="11" s="1"/>
  <c r="S202" i="11" s="1"/>
  <c r="S203" i="11" s="1"/>
  <c r="S204" i="11" s="1"/>
  <c r="C176" i="11"/>
  <c r="C177" i="11" s="1"/>
  <c r="C178" i="11" s="1"/>
  <c r="C179" i="11" s="1"/>
  <c r="C180" i="11" s="1"/>
  <c r="C181" i="11" s="1"/>
  <c r="C182" i="11" s="1"/>
  <c r="C183" i="11" s="1"/>
  <c r="C184" i="11" s="1"/>
  <c r="C185" i="11" s="1"/>
  <c r="C186" i="11" s="1"/>
  <c r="C187" i="11" s="1"/>
  <c r="C188" i="11" s="1"/>
  <c r="C189" i="11" s="1"/>
  <c r="C190" i="11" s="1"/>
  <c r="C191" i="11" s="1"/>
  <c r="C192" i="11" s="1"/>
  <c r="C193" i="11" s="1"/>
  <c r="C194" i="11" s="1"/>
  <c r="C195" i="11" s="1"/>
  <c r="C196" i="11" s="1"/>
  <c r="C197" i="11" s="1"/>
  <c r="C198" i="11" s="1"/>
  <c r="C199" i="11" s="1"/>
  <c r="D176" i="11"/>
  <c r="E176" i="11"/>
  <c r="F176" i="11"/>
  <c r="F177" i="11" s="1"/>
  <c r="G176" i="11"/>
  <c r="G177" i="11" s="1"/>
  <c r="G178" i="11" s="1"/>
  <c r="G179" i="11" s="1"/>
  <c r="G180" i="11" s="1"/>
  <c r="G181" i="11" s="1"/>
  <c r="G182" i="11" s="1"/>
  <c r="G183" i="11" s="1"/>
  <c r="G184" i="11" s="1"/>
  <c r="G185" i="11" s="1"/>
  <c r="G186" i="11" s="1"/>
  <c r="G187" i="11" s="1"/>
  <c r="G188" i="11" s="1"/>
  <c r="G189" i="11" s="1"/>
  <c r="G190" i="11" s="1"/>
  <c r="G191" i="11" s="1"/>
  <c r="G192" i="11" s="1"/>
  <c r="G193" i="11" s="1"/>
  <c r="G194" i="11" s="1"/>
  <c r="G195" i="11" s="1"/>
  <c r="G196" i="11" s="1"/>
  <c r="G197" i="11" s="1"/>
  <c r="H176" i="11"/>
  <c r="I176" i="11"/>
  <c r="J176" i="11"/>
  <c r="J177" i="11" s="1"/>
  <c r="K176" i="11"/>
  <c r="K177" i="11" s="1"/>
  <c r="K178" i="11" s="1"/>
  <c r="K179" i="11" s="1"/>
  <c r="K180" i="11" s="1"/>
  <c r="K181" i="11" s="1"/>
  <c r="K182" i="11" s="1"/>
  <c r="K183" i="11" s="1"/>
  <c r="K184" i="11" s="1"/>
  <c r="K185" i="11" s="1"/>
  <c r="K186" i="11" s="1"/>
  <c r="K187" i="11" s="1"/>
  <c r="K188" i="11" s="1"/>
  <c r="K189" i="11" s="1"/>
  <c r="K190" i="11" s="1"/>
  <c r="K191" i="11" s="1"/>
  <c r="K192" i="11" s="1"/>
  <c r="K193" i="11" s="1"/>
  <c r="K194" i="11" s="1"/>
  <c r="K195" i="11" s="1"/>
  <c r="K196" i="11" s="1"/>
  <c r="K197" i="11" s="1"/>
  <c r="K198" i="11" s="1"/>
  <c r="K199" i="11" s="1"/>
  <c r="K200" i="11" s="1"/>
  <c r="K201" i="11" s="1"/>
  <c r="L176" i="11"/>
  <c r="M176" i="11"/>
  <c r="N176" i="11"/>
  <c r="N177" i="11" s="1"/>
  <c r="O176" i="11"/>
  <c r="O177" i="11" s="1"/>
  <c r="O178" i="11" s="1"/>
  <c r="O179" i="11" s="1"/>
  <c r="O180" i="11" s="1"/>
  <c r="O181" i="11" s="1"/>
  <c r="O182" i="11" s="1"/>
  <c r="O183" i="11" s="1"/>
  <c r="O184" i="11" s="1"/>
  <c r="O185" i="11" s="1"/>
  <c r="O186" i="11" s="1"/>
  <c r="O187" i="11" s="1"/>
  <c r="O188" i="11" s="1"/>
  <c r="O189" i="11" s="1"/>
  <c r="O190" i="11" s="1"/>
  <c r="O191" i="11" s="1"/>
  <c r="O192" i="11" s="1"/>
  <c r="O193" i="11" s="1"/>
  <c r="O194" i="11" s="1"/>
  <c r="O195" i="11" s="1"/>
  <c r="O196" i="11" s="1"/>
  <c r="O197" i="11" s="1"/>
  <c r="P176" i="11"/>
  <c r="D177" i="11"/>
  <c r="D178" i="11" s="1"/>
  <c r="D179" i="11" s="1"/>
  <c r="D180" i="11" s="1"/>
  <c r="D181" i="11" s="1"/>
  <c r="D182" i="11" s="1"/>
  <c r="D183" i="11" s="1"/>
  <c r="D184" i="11" s="1"/>
  <c r="D185" i="11" s="1"/>
  <c r="D186" i="11" s="1"/>
  <c r="D187" i="11" s="1"/>
  <c r="D188" i="11" s="1"/>
  <c r="D189" i="11" s="1"/>
  <c r="D190" i="11" s="1"/>
  <c r="D191" i="11" s="1"/>
  <c r="D192" i="11" s="1"/>
  <c r="D193" i="11" s="1"/>
  <c r="D194" i="11" s="1"/>
  <c r="D195" i="11" s="1"/>
  <c r="D196" i="11" s="1"/>
  <c r="D197" i="11" s="1"/>
  <c r="D198" i="11" s="1"/>
  <c r="D199" i="11" s="1"/>
  <c r="D200" i="11" s="1"/>
  <c r="D201" i="11" s="1"/>
  <c r="D202" i="11" s="1"/>
  <c r="D203" i="11" s="1"/>
  <c r="D204" i="11" s="1"/>
  <c r="E177" i="11"/>
  <c r="E178" i="11" s="1"/>
  <c r="E179" i="11" s="1"/>
  <c r="E180" i="11" s="1"/>
  <c r="E181" i="11" s="1"/>
  <c r="E182" i="11" s="1"/>
  <c r="E183" i="11" s="1"/>
  <c r="E184" i="11" s="1"/>
  <c r="E185" i="11" s="1"/>
  <c r="E186" i="11" s="1"/>
  <c r="E187" i="11" s="1"/>
  <c r="E188" i="11" s="1"/>
  <c r="E189" i="11" s="1"/>
  <c r="E190" i="11" s="1"/>
  <c r="E191" i="11" s="1"/>
  <c r="E192" i="11" s="1"/>
  <c r="E193" i="11" s="1"/>
  <c r="E194" i="11" s="1"/>
  <c r="E195" i="11" s="1"/>
  <c r="E196" i="11" s="1"/>
  <c r="E197" i="11" s="1"/>
  <c r="E198" i="11" s="1"/>
  <c r="H177" i="11"/>
  <c r="H178" i="11" s="1"/>
  <c r="I177" i="11"/>
  <c r="I178" i="11" s="1"/>
  <c r="I179" i="11" s="1"/>
  <c r="I180" i="11" s="1"/>
  <c r="I181" i="11" s="1"/>
  <c r="I182" i="11" s="1"/>
  <c r="I183" i="11" s="1"/>
  <c r="I184" i="11" s="1"/>
  <c r="I185" i="11" s="1"/>
  <c r="I186" i="11" s="1"/>
  <c r="I187" i="11" s="1"/>
  <c r="I188" i="11" s="1"/>
  <c r="I189" i="11" s="1"/>
  <c r="I190" i="11" s="1"/>
  <c r="I191" i="11" s="1"/>
  <c r="I192" i="11" s="1"/>
  <c r="I193" i="11" s="1"/>
  <c r="I194" i="11" s="1"/>
  <c r="I195" i="11" s="1"/>
  <c r="I196" i="11" s="1"/>
  <c r="I197" i="11" s="1"/>
  <c r="I198" i="11" s="1"/>
  <c r="I199" i="11" s="1"/>
  <c r="I200" i="11" s="1"/>
  <c r="I201" i="11" s="1"/>
  <c r="I202" i="11" s="1"/>
  <c r="I203" i="11" s="1"/>
  <c r="I204" i="11" s="1"/>
  <c r="L177" i="11"/>
  <c r="L178" i="11" s="1"/>
  <c r="L179" i="11" s="1"/>
  <c r="L180" i="11" s="1"/>
  <c r="L181" i="11" s="1"/>
  <c r="L182" i="11" s="1"/>
  <c r="L183" i="11" s="1"/>
  <c r="L184" i="11" s="1"/>
  <c r="L185" i="11" s="1"/>
  <c r="L186" i="11" s="1"/>
  <c r="L187" i="11" s="1"/>
  <c r="L188" i="11" s="1"/>
  <c r="L189" i="11" s="1"/>
  <c r="L190" i="11" s="1"/>
  <c r="L191" i="11" s="1"/>
  <c r="L192" i="11" s="1"/>
  <c r="L193" i="11" s="1"/>
  <c r="L194" i="11" s="1"/>
  <c r="L195" i="11" s="1"/>
  <c r="L196" i="11" s="1"/>
  <c r="L197" i="11" s="1"/>
  <c r="L198" i="11" s="1"/>
  <c r="L199" i="11" s="1"/>
  <c r="L200" i="11" s="1"/>
  <c r="L201" i="11" s="1"/>
  <c r="L202" i="11" s="1"/>
  <c r="L203" i="11" s="1"/>
  <c r="L204" i="11" s="1"/>
  <c r="M177" i="11"/>
  <c r="M178" i="11" s="1"/>
  <c r="M179" i="11" s="1"/>
  <c r="M180" i="11" s="1"/>
  <c r="M181" i="11" s="1"/>
  <c r="M182" i="11" s="1"/>
  <c r="M183" i="11" s="1"/>
  <c r="M184" i="11" s="1"/>
  <c r="M185" i="11" s="1"/>
  <c r="M186" i="11" s="1"/>
  <c r="M187" i="11" s="1"/>
  <c r="M188" i="11" s="1"/>
  <c r="M189" i="11" s="1"/>
  <c r="M190" i="11" s="1"/>
  <c r="M191" i="11" s="1"/>
  <c r="M192" i="11" s="1"/>
  <c r="M193" i="11" s="1"/>
  <c r="M194" i="11" s="1"/>
  <c r="M195" i="11" s="1"/>
  <c r="M196" i="11" s="1"/>
  <c r="M197" i="11" s="1"/>
  <c r="M198" i="11" s="1"/>
  <c r="P177" i="11"/>
  <c r="P178" i="11" s="1"/>
  <c r="P179" i="11" s="1"/>
  <c r="P180" i="11" s="1"/>
  <c r="P181" i="11" s="1"/>
  <c r="P182" i="11" s="1"/>
  <c r="P183" i="11" s="1"/>
  <c r="P184" i="11" s="1"/>
  <c r="P185" i="11" s="1"/>
  <c r="P186" i="11" s="1"/>
  <c r="P187" i="11" s="1"/>
  <c r="P188" i="11" s="1"/>
  <c r="P189" i="11" s="1"/>
  <c r="P190" i="11" s="1"/>
  <c r="P191" i="11" s="1"/>
  <c r="P192" i="11" s="1"/>
  <c r="P193" i="11" s="1"/>
  <c r="P194" i="11" s="1"/>
  <c r="P195" i="11" s="1"/>
  <c r="P196" i="11" s="1"/>
  <c r="P197" i="11" s="1"/>
  <c r="P198" i="11" s="1"/>
  <c r="P199" i="11" s="1"/>
  <c r="P200" i="11" s="1"/>
  <c r="P201" i="11" s="1"/>
  <c r="P202" i="11" s="1"/>
  <c r="P203" i="11" s="1"/>
  <c r="P204" i="11" s="1"/>
  <c r="F178" i="11"/>
  <c r="F179" i="11" s="1"/>
  <c r="F180" i="11" s="1"/>
  <c r="F181" i="11" s="1"/>
  <c r="F182" i="11" s="1"/>
  <c r="F183" i="11" s="1"/>
  <c r="F184" i="11" s="1"/>
  <c r="F185" i="11" s="1"/>
  <c r="F186" i="11" s="1"/>
  <c r="F187" i="11" s="1"/>
  <c r="F188" i="11" s="1"/>
  <c r="F189" i="11" s="1"/>
  <c r="F190" i="11" s="1"/>
  <c r="F191" i="11" s="1"/>
  <c r="F192" i="11" s="1"/>
  <c r="F193" i="11" s="1"/>
  <c r="F194" i="11" s="1"/>
  <c r="F195" i="11" s="1"/>
  <c r="F196" i="11" s="1"/>
  <c r="F197" i="11" s="1"/>
  <c r="F198" i="11" s="1"/>
  <c r="F199" i="11" s="1"/>
  <c r="F200" i="11" s="1"/>
  <c r="F201" i="11" s="1"/>
  <c r="F202" i="11" s="1"/>
  <c r="F203" i="11" s="1"/>
  <c r="F204" i="11" s="1"/>
  <c r="J178" i="11"/>
  <c r="J179" i="11" s="1"/>
  <c r="J180" i="11" s="1"/>
  <c r="J181" i="11" s="1"/>
  <c r="J182" i="11" s="1"/>
  <c r="J183" i="11" s="1"/>
  <c r="J184" i="11" s="1"/>
  <c r="J185" i="11" s="1"/>
  <c r="J186" i="11" s="1"/>
  <c r="J187" i="11" s="1"/>
  <c r="J188" i="11" s="1"/>
  <c r="J189" i="11" s="1"/>
  <c r="J190" i="11" s="1"/>
  <c r="J191" i="11" s="1"/>
  <c r="J192" i="11" s="1"/>
  <c r="J193" i="11" s="1"/>
  <c r="J194" i="11" s="1"/>
  <c r="J195" i="11" s="1"/>
  <c r="J196" i="11" s="1"/>
  <c r="J197" i="11" s="1"/>
  <c r="J198" i="11" s="1"/>
  <c r="J199" i="11" s="1"/>
  <c r="J200" i="11" s="1"/>
  <c r="J201" i="11" s="1"/>
  <c r="J202" i="11" s="1"/>
  <c r="J203" i="11" s="1"/>
  <c r="J204" i="11" s="1"/>
  <c r="N178" i="11"/>
  <c r="N179" i="11" s="1"/>
  <c r="H179" i="11"/>
  <c r="H180" i="11" s="1"/>
  <c r="H181" i="11" s="1"/>
  <c r="H182" i="11" s="1"/>
  <c r="H183" i="11" s="1"/>
  <c r="H184" i="11" s="1"/>
  <c r="H185" i="11" s="1"/>
  <c r="H186" i="11" s="1"/>
  <c r="H187" i="11" s="1"/>
  <c r="H188" i="11" s="1"/>
  <c r="H189" i="11" s="1"/>
  <c r="H190" i="11" s="1"/>
  <c r="H191" i="11" s="1"/>
  <c r="H192" i="11" s="1"/>
  <c r="H193" i="11" s="1"/>
  <c r="H194" i="11" s="1"/>
  <c r="H195" i="11" s="1"/>
  <c r="H196" i="11" s="1"/>
  <c r="H197" i="11" s="1"/>
  <c r="H198" i="11" s="1"/>
  <c r="H199" i="11" s="1"/>
  <c r="H200" i="11" s="1"/>
  <c r="H201" i="11" s="1"/>
  <c r="H202" i="11" s="1"/>
  <c r="H203" i="11" s="1"/>
  <c r="H204" i="11" s="1"/>
  <c r="N180" i="11"/>
  <c r="N181" i="11" s="1"/>
  <c r="N182" i="11" s="1"/>
  <c r="N183" i="11" s="1"/>
  <c r="N184" i="11" s="1"/>
  <c r="N185" i="11" s="1"/>
  <c r="N186" i="11" s="1"/>
  <c r="N187" i="11" s="1"/>
  <c r="N188" i="11" s="1"/>
  <c r="N189" i="11" s="1"/>
  <c r="N190" i="11" s="1"/>
  <c r="N191" i="11" s="1"/>
  <c r="N192" i="11" s="1"/>
  <c r="N193" i="11" s="1"/>
  <c r="N194" i="11" s="1"/>
  <c r="N195" i="11" s="1"/>
  <c r="N196" i="11" s="1"/>
  <c r="N197" i="11" s="1"/>
  <c r="N198" i="11" s="1"/>
  <c r="N199" i="11" s="1"/>
  <c r="N200" i="11" s="1"/>
  <c r="N201" i="11" s="1"/>
  <c r="N202" i="11" s="1"/>
  <c r="N203" i="11" s="1"/>
  <c r="N204" i="11" s="1"/>
  <c r="G198" i="11"/>
  <c r="G199" i="11" s="1"/>
  <c r="O198" i="11"/>
  <c r="O199" i="11" s="1"/>
  <c r="O200" i="11" s="1"/>
  <c r="O201" i="11" s="1"/>
  <c r="O202" i="11" s="1"/>
  <c r="O203" i="11" s="1"/>
  <c r="O204" i="11" s="1"/>
  <c r="E199" i="11"/>
  <c r="E200" i="11" s="1"/>
  <c r="M199" i="11"/>
  <c r="M200" i="11" s="1"/>
  <c r="C200" i="11"/>
  <c r="C201" i="11" s="1"/>
  <c r="G200" i="11"/>
  <c r="G201" i="11" s="1"/>
  <c r="G202" i="11" s="1"/>
  <c r="G203" i="11" s="1"/>
  <c r="G204" i="11" s="1"/>
  <c r="E201" i="11"/>
  <c r="E202" i="11" s="1"/>
  <c r="M201" i="11"/>
  <c r="M202" i="11" s="1"/>
  <c r="C202" i="11"/>
  <c r="C203" i="11" s="1"/>
  <c r="K202" i="11"/>
  <c r="K203" i="11" s="1"/>
  <c r="K204" i="11" s="1"/>
  <c r="E203" i="11"/>
  <c r="E204" i="11" s="1"/>
  <c r="M203" i="11"/>
  <c r="M204" i="11" s="1"/>
  <c r="C204" i="11"/>
  <c r="D175" i="11"/>
  <c r="E175" i="11"/>
  <c r="F175" i="11"/>
  <c r="G175" i="11"/>
  <c r="H175" i="11"/>
  <c r="I175" i="11"/>
  <c r="J175" i="11"/>
  <c r="K175" i="11"/>
  <c r="L175" i="11"/>
  <c r="M175" i="11"/>
  <c r="N175" i="11"/>
  <c r="O175" i="11"/>
  <c r="P175" i="11"/>
  <c r="C175" i="11"/>
  <c r="AO84" i="10"/>
  <c r="AO85" i="10" s="1"/>
  <c r="AO86" i="10" s="1"/>
  <c r="AO87" i="10" s="1"/>
  <c r="AO88" i="10" s="1"/>
  <c r="AO89" i="10" s="1"/>
  <c r="AO90" i="10" s="1"/>
  <c r="AO91" i="10" s="1"/>
  <c r="AO92" i="10" s="1"/>
  <c r="AO93" i="10" s="1"/>
  <c r="AO94" i="10" s="1"/>
  <c r="AO95" i="10" s="1"/>
  <c r="AO96" i="10" s="1"/>
  <c r="AO97" i="10" s="1"/>
  <c r="AO98" i="10" s="1"/>
  <c r="AO99" i="10" s="1"/>
  <c r="AO100" i="10" s="1"/>
  <c r="AO101" i="10" s="1"/>
  <c r="AO102" i="10" s="1"/>
  <c r="AO103" i="10" s="1"/>
  <c r="AO104" i="10" s="1"/>
  <c r="AO105" i="10" s="1"/>
  <c r="AO106" i="10" s="1"/>
  <c r="AO107" i="10" s="1"/>
  <c r="AO108" i="10" s="1"/>
  <c r="AO109" i="10" s="1"/>
  <c r="AO110" i="10" s="1"/>
  <c r="AO111" i="10" s="1"/>
  <c r="AO112" i="10" s="1"/>
  <c r="AO113" i="10" s="1"/>
  <c r="AO114" i="10" s="1"/>
  <c r="AO115" i="10" s="1"/>
  <c r="AO116" i="10" s="1"/>
  <c r="AO117" i="10" s="1"/>
  <c r="AO118" i="10" s="1"/>
  <c r="AO119" i="10" s="1"/>
  <c r="AO120" i="10" s="1"/>
  <c r="AO121" i="10" s="1"/>
  <c r="AO122" i="10" s="1"/>
  <c r="AO123" i="10" s="1"/>
  <c r="AO124" i="10" s="1"/>
  <c r="AO125" i="10" s="1"/>
  <c r="AO126" i="10" s="1"/>
  <c r="AO127" i="10" s="1"/>
  <c r="AO128" i="10" s="1"/>
  <c r="AO129" i="10" s="1"/>
  <c r="AO130" i="10" s="1"/>
  <c r="AO131" i="10" s="1"/>
  <c r="AO132" i="10" s="1"/>
  <c r="AO133" i="10" s="1"/>
  <c r="AO134" i="10" s="1"/>
  <c r="AO135" i="10" s="1"/>
  <c r="AO136" i="10" s="1"/>
  <c r="AO137" i="10" s="1"/>
  <c r="AO138" i="10" s="1"/>
  <c r="AO139" i="10" s="1"/>
  <c r="AO140" i="10" s="1"/>
  <c r="AO141" i="10" s="1"/>
  <c r="AO142" i="10" s="1"/>
  <c r="AO143" i="10" s="1"/>
  <c r="AO144" i="10" s="1"/>
  <c r="AO145" i="10" s="1"/>
  <c r="AO146" i="10" s="1"/>
  <c r="AO147" i="10" s="1"/>
  <c r="AO148" i="10" s="1"/>
  <c r="AO149" i="10" s="1"/>
  <c r="AO150" i="10" s="1"/>
  <c r="AO151" i="10" s="1"/>
  <c r="AO152" i="10" s="1"/>
  <c r="AO153" i="10" s="1"/>
  <c r="AO154" i="10" s="1"/>
  <c r="AO155" i="10" s="1"/>
  <c r="AO156" i="10" s="1"/>
  <c r="AO157" i="10" s="1"/>
  <c r="AO158" i="10" s="1"/>
  <c r="AO159" i="10" s="1"/>
  <c r="AO160" i="10" s="1"/>
  <c r="AO161" i="10" s="1"/>
  <c r="AO162" i="10" s="1"/>
  <c r="AO163" i="10" s="1"/>
  <c r="AO164" i="10" s="1"/>
  <c r="AO165" i="10" s="1"/>
  <c r="AO166" i="10" s="1"/>
  <c r="AO167" i="10" s="1"/>
  <c r="AO168" i="10" s="1"/>
  <c r="AO169" i="10" s="1"/>
  <c r="AO170" i="10" s="1"/>
  <c r="AO171" i="10" s="1"/>
  <c r="AO172" i="10" s="1"/>
  <c r="AO173" i="10" s="1"/>
  <c r="AO174" i="10" s="1"/>
  <c r="AO175" i="10" s="1"/>
  <c r="AO176" i="10" s="1"/>
  <c r="AO177" i="10" s="1"/>
  <c r="AO178" i="10" s="1"/>
  <c r="AO179" i="10" s="1"/>
  <c r="AO180" i="10" s="1"/>
  <c r="AO181" i="10" s="1"/>
  <c r="AO182" i="10" s="1"/>
  <c r="AO183" i="10" s="1"/>
  <c r="AO184" i="10" s="1"/>
  <c r="AO185" i="10" s="1"/>
  <c r="AO186" i="10" s="1"/>
  <c r="AO187" i="10" s="1"/>
  <c r="AO188" i="10" s="1"/>
  <c r="AO189" i="10" s="1"/>
  <c r="AO190" i="10" s="1"/>
  <c r="AO191" i="10" s="1"/>
  <c r="AO192" i="10" s="1"/>
  <c r="AO193" i="10" s="1"/>
  <c r="AO194" i="10" s="1"/>
  <c r="AO195" i="10" s="1"/>
  <c r="AO196" i="10" s="1"/>
  <c r="AO197" i="10" s="1"/>
  <c r="AO198" i="10" s="1"/>
  <c r="AO199" i="10" s="1"/>
  <c r="AO200" i="10" s="1"/>
  <c r="AO201" i="10" s="1"/>
  <c r="AO202" i="10" s="1"/>
  <c r="AO203" i="10" s="1"/>
  <c r="AS82" i="10"/>
  <c r="AS83" i="10" s="1"/>
  <c r="AS84" i="10" s="1"/>
  <c r="AS85" i="10" s="1"/>
  <c r="AS86" i="10" s="1"/>
  <c r="AS87" i="10" s="1"/>
  <c r="AS88" i="10" s="1"/>
  <c r="AS89" i="10" s="1"/>
  <c r="AS90" i="10" s="1"/>
  <c r="AS91" i="10" s="1"/>
  <c r="AS92" i="10" s="1"/>
  <c r="AS93" i="10" s="1"/>
  <c r="AS94" i="10" s="1"/>
  <c r="AS95" i="10" s="1"/>
  <c r="AS96" i="10" s="1"/>
  <c r="AS97" i="10" s="1"/>
  <c r="AS98" i="10" s="1"/>
  <c r="AS99" i="10" s="1"/>
  <c r="AS100" i="10" s="1"/>
  <c r="AS101" i="10" s="1"/>
  <c r="AS102" i="10" s="1"/>
  <c r="AS103" i="10" s="1"/>
  <c r="AS104" i="10" s="1"/>
  <c r="AS105" i="10" s="1"/>
  <c r="AS106" i="10" s="1"/>
  <c r="AS107" i="10" s="1"/>
  <c r="AS108" i="10" s="1"/>
  <c r="AS109" i="10" s="1"/>
  <c r="AS110" i="10" s="1"/>
  <c r="AS111" i="10" s="1"/>
  <c r="AS112" i="10" s="1"/>
  <c r="AS113" i="10" s="1"/>
  <c r="AS114" i="10" s="1"/>
  <c r="AS115" i="10" s="1"/>
  <c r="AS116" i="10" s="1"/>
  <c r="AS117" i="10" s="1"/>
  <c r="AS118" i="10" s="1"/>
  <c r="AS119" i="10" s="1"/>
  <c r="AS120" i="10" s="1"/>
  <c r="AS121" i="10" s="1"/>
  <c r="AS122" i="10" s="1"/>
  <c r="AS123" i="10" s="1"/>
  <c r="AS124" i="10" s="1"/>
  <c r="AS125" i="10" s="1"/>
  <c r="AS126" i="10" s="1"/>
  <c r="AS127" i="10" s="1"/>
  <c r="AS128" i="10" s="1"/>
  <c r="AS129" i="10" s="1"/>
  <c r="AS130" i="10" s="1"/>
  <c r="AS131" i="10" s="1"/>
  <c r="AS132" i="10" s="1"/>
  <c r="AS133" i="10" s="1"/>
  <c r="AS134" i="10" s="1"/>
  <c r="AS135" i="10" s="1"/>
  <c r="AS136" i="10" s="1"/>
  <c r="AS137" i="10" s="1"/>
  <c r="AS138" i="10" s="1"/>
  <c r="AS139" i="10" s="1"/>
  <c r="AS140" i="10" s="1"/>
  <c r="AS141" i="10" s="1"/>
  <c r="AS142" i="10" s="1"/>
  <c r="AS143" i="10" s="1"/>
  <c r="AS144" i="10" s="1"/>
  <c r="AS145" i="10" s="1"/>
  <c r="AS146" i="10" s="1"/>
  <c r="AS147" i="10" s="1"/>
  <c r="AS148" i="10" s="1"/>
  <c r="AS149" i="10" s="1"/>
  <c r="AS150" i="10" s="1"/>
  <c r="AS151" i="10" s="1"/>
  <c r="AS152" i="10" s="1"/>
  <c r="AS153" i="10" s="1"/>
  <c r="AS154" i="10" s="1"/>
  <c r="AS155" i="10" s="1"/>
  <c r="AS156" i="10" s="1"/>
  <c r="AS157" i="10" s="1"/>
  <c r="AS158" i="10" s="1"/>
  <c r="AS159" i="10" s="1"/>
  <c r="AS160" i="10" s="1"/>
  <c r="AS161" i="10" s="1"/>
  <c r="AS162" i="10" s="1"/>
  <c r="AS163" i="10" s="1"/>
  <c r="AS164" i="10" s="1"/>
  <c r="AS165" i="10" s="1"/>
  <c r="AS166" i="10" s="1"/>
  <c r="AS167" i="10" s="1"/>
  <c r="AS168" i="10" s="1"/>
  <c r="AS169" i="10" s="1"/>
  <c r="AS170" i="10" s="1"/>
  <c r="AS171" i="10" s="1"/>
  <c r="AS172" i="10" s="1"/>
  <c r="AS173" i="10" s="1"/>
  <c r="AS174" i="10" s="1"/>
  <c r="AS175" i="10" s="1"/>
  <c r="AS176" i="10" s="1"/>
  <c r="AS177" i="10" s="1"/>
  <c r="AS178" i="10" s="1"/>
  <c r="AS179" i="10" s="1"/>
  <c r="AS180" i="10" s="1"/>
  <c r="AS181" i="10" s="1"/>
  <c r="AS182" i="10" s="1"/>
  <c r="AS183" i="10" s="1"/>
  <c r="AS184" i="10" s="1"/>
  <c r="AS185" i="10" s="1"/>
  <c r="AS186" i="10" s="1"/>
  <c r="AS187" i="10" s="1"/>
  <c r="AS188" i="10" s="1"/>
  <c r="AS189" i="10" s="1"/>
  <c r="AS190" i="10" s="1"/>
  <c r="AS191" i="10" s="1"/>
  <c r="AS192" i="10" s="1"/>
  <c r="AS193" i="10" s="1"/>
  <c r="AS194" i="10" s="1"/>
  <c r="AS195" i="10" s="1"/>
  <c r="AS196" i="10" s="1"/>
  <c r="AS197" i="10" s="1"/>
  <c r="AS198" i="10" s="1"/>
  <c r="AS199" i="10" s="1"/>
  <c r="AS200" i="10" s="1"/>
  <c r="AS201" i="10" s="1"/>
  <c r="AS202" i="10" s="1"/>
  <c r="AS203" i="10" s="1"/>
  <c r="AO82" i="10"/>
  <c r="AO83" i="10" s="1"/>
  <c r="AW80" i="10"/>
  <c r="AW81" i="10" s="1"/>
  <c r="AW82" i="10" s="1"/>
  <c r="AW83" i="10" s="1"/>
  <c r="AW84" i="10" s="1"/>
  <c r="AW85" i="10" s="1"/>
  <c r="AW86" i="10" s="1"/>
  <c r="AW87" i="10" s="1"/>
  <c r="AW88" i="10" s="1"/>
  <c r="AW89" i="10" s="1"/>
  <c r="AW90" i="10" s="1"/>
  <c r="AW91" i="10" s="1"/>
  <c r="AW92" i="10" s="1"/>
  <c r="AW93" i="10" s="1"/>
  <c r="AW94" i="10" s="1"/>
  <c r="AW95" i="10" s="1"/>
  <c r="AW96" i="10" s="1"/>
  <c r="AW97" i="10" s="1"/>
  <c r="AW98" i="10" s="1"/>
  <c r="AW99" i="10" s="1"/>
  <c r="AW100" i="10" s="1"/>
  <c r="AW101" i="10" s="1"/>
  <c r="AW102" i="10" s="1"/>
  <c r="AW103" i="10" s="1"/>
  <c r="AW104" i="10" s="1"/>
  <c r="AW105" i="10" s="1"/>
  <c r="AW106" i="10" s="1"/>
  <c r="AW107" i="10" s="1"/>
  <c r="AW108" i="10" s="1"/>
  <c r="AW109" i="10" s="1"/>
  <c r="AW110" i="10" s="1"/>
  <c r="AW111" i="10" s="1"/>
  <c r="AW112" i="10" s="1"/>
  <c r="AW113" i="10" s="1"/>
  <c r="AW114" i="10" s="1"/>
  <c r="AW115" i="10" s="1"/>
  <c r="AW116" i="10" s="1"/>
  <c r="AW117" i="10" s="1"/>
  <c r="AW118" i="10" s="1"/>
  <c r="AW119" i="10" s="1"/>
  <c r="AW120" i="10" s="1"/>
  <c r="AW121" i="10" s="1"/>
  <c r="AW122" i="10" s="1"/>
  <c r="AW123" i="10" s="1"/>
  <c r="AW124" i="10" s="1"/>
  <c r="AW125" i="10" s="1"/>
  <c r="AW126" i="10" s="1"/>
  <c r="AW127" i="10" s="1"/>
  <c r="AW128" i="10" s="1"/>
  <c r="AW129" i="10" s="1"/>
  <c r="AW130" i="10" s="1"/>
  <c r="AW131" i="10" s="1"/>
  <c r="AW132" i="10" s="1"/>
  <c r="AW133" i="10" s="1"/>
  <c r="AW134" i="10" s="1"/>
  <c r="AW135" i="10" s="1"/>
  <c r="AW136" i="10" s="1"/>
  <c r="AW137" i="10" s="1"/>
  <c r="AW138" i="10" s="1"/>
  <c r="AW139" i="10" s="1"/>
  <c r="AW140" i="10" s="1"/>
  <c r="AW141" i="10" s="1"/>
  <c r="AW142" i="10" s="1"/>
  <c r="AW143" i="10" s="1"/>
  <c r="AW144" i="10" s="1"/>
  <c r="AW145" i="10" s="1"/>
  <c r="AW146" i="10" s="1"/>
  <c r="AW147" i="10" s="1"/>
  <c r="AW148" i="10" s="1"/>
  <c r="AW149" i="10" s="1"/>
  <c r="AW150" i="10" s="1"/>
  <c r="AW151" i="10" s="1"/>
  <c r="AW152" i="10" s="1"/>
  <c r="AW153" i="10" s="1"/>
  <c r="AW154" i="10" s="1"/>
  <c r="AW155" i="10" s="1"/>
  <c r="AW156" i="10" s="1"/>
  <c r="AW157" i="10" s="1"/>
  <c r="AW158" i="10" s="1"/>
  <c r="AW159" i="10" s="1"/>
  <c r="AW160" i="10" s="1"/>
  <c r="AW161" i="10" s="1"/>
  <c r="AW162" i="10" s="1"/>
  <c r="AW163" i="10" s="1"/>
  <c r="AW164" i="10" s="1"/>
  <c r="AW165" i="10" s="1"/>
  <c r="AW166" i="10" s="1"/>
  <c r="AW167" i="10" s="1"/>
  <c r="AW168" i="10" s="1"/>
  <c r="AW169" i="10" s="1"/>
  <c r="AW170" i="10" s="1"/>
  <c r="AW171" i="10" s="1"/>
  <c r="AW172" i="10" s="1"/>
  <c r="AW173" i="10" s="1"/>
  <c r="AW174" i="10" s="1"/>
  <c r="AW175" i="10" s="1"/>
  <c r="AW176" i="10" s="1"/>
  <c r="AW177" i="10" s="1"/>
  <c r="AW178" i="10" s="1"/>
  <c r="AW179" i="10" s="1"/>
  <c r="AW180" i="10" s="1"/>
  <c r="AW181" i="10" s="1"/>
  <c r="AW182" i="10" s="1"/>
  <c r="AW183" i="10" s="1"/>
  <c r="AW184" i="10" s="1"/>
  <c r="AW185" i="10" s="1"/>
  <c r="AW186" i="10" s="1"/>
  <c r="AW187" i="10" s="1"/>
  <c r="AW188" i="10" s="1"/>
  <c r="AW189" i="10" s="1"/>
  <c r="AW190" i="10" s="1"/>
  <c r="AW191" i="10" s="1"/>
  <c r="AW192" i="10" s="1"/>
  <c r="AW193" i="10" s="1"/>
  <c r="AW194" i="10" s="1"/>
  <c r="AW195" i="10" s="1"/>
  <c r="AW196" i="10" s="1"/>
  <c r="AW197" i="10" s="1"/>
  <c r="AW198" i="10" s="1"/>
  <c r="AW199" i="10" s="1"/>
  <c r="AW200" i="10" s="1"/>
  <c r="AW201" i="10" s="1"/>
  <c r="AW202" i="10" s="1"/>
  <c r="AW203" i="10" s="1"/>
  <c r="AS80" i="10"/>
  <c r="AS81" i="10" s="1"/>
  <c r="AP80" i="10"/>
  <c r="AP81" i="10" s="1"/>
  <c r="AP82" i="10" s="1"/>
  <c r="AP83" i="10" s="1"/>
  <c r="AP84" i="10" s="1"/>
  <c r="AP85" i="10" s="1"/>
  <c r="AP86" i="10" s="1"/>
  <c r="AP87" i="10" s="1"/>
  <c r="AP88" i="10" s="1"/>
  <c r="AP89" i="10" s="1"/>
  <c r="AP90" i="10" s="1"/>
  <c r="AP91" i="10" s="1"/>
  <c r="AP92" i="10" s="1"/>
  <c r="AP93" i="10" s="1"/>
  <c r="AP94" i="10" s="1"/>
  <c r="AP95" i="10" s="1"/>
  <c r="AP96" i="10" s="1"/>
  <c r="AP97" i="10" s="1"/>
  <c r="AP98" i="10" s="1"/>
  <c r="AP99" i="10" s="1"/>
  <c r="AP100" i="10" s="1"/>
  <c r="AP101" i="10" s="1"/>
  <c r="AP102" i="10" s="1"/>
  <c r="AP103" i="10" s="1"/>
  <c r="AP104" i="10" s="1"/>
  <c r="AP105" i="10" s="1"/>
  <c r="AP106" i="10" s="1"/>
  <c r="AP107" i="10" s="1"/>
  <c r="AP108" i="10" s="1"/>
  <c r="AP109" i="10" s="1"/>
  <c r="AP110" i="10" s="1"/>
  <c r="AP111" i="10" s="1"/>
  <c r="AP112" i="10" s="1"/>
  <c r="AP113" i="10" s="1"/>
  <c r="AP114" i="10" s="1"/>
  <c r="AP115" i="10" s="1"/>
  <c r="AP116" i="10" s="1"/>
  <c r="AP117" i="10" s="1"/>
  <c r="AP118" i="10" s="1"/>
  <c r="AP119" i="10" s="1"/>
  <c r="AP120" i="10" s="1"/>
  <c r="AP121" i="10" s="1"/>
  <c r="AP122" i="10" s="1"/>
  <c r="AP123" i="10" s="1"/>
  <c r="AP124" i="10" s="1"/>
  <c r="AP125" i="10" s="1"/>
  <c r="AP126" i="10" s="1"/>
  <c r="AP127" i="10" s="1"/>
  <c r="AP128" i="10" s="1"/>
  <c r="AP129" i="10" s="1"/>
  <c r="AP130" i="10" s="1"/>
  <c r="AP131" i="10" s="1"/>
  <c r="AP132" i="10" s="1"/>
  <c r="AP133" i="10" s="1"/>
  <c r="AP134" i="10" s="1"/>
  <c r="AP135" i="10" s="1"/>
  <c r="AP136" i="10" s="1"/>
  <c r="AP137" i="10" s="1"/>
  <c r="AP138" i="10" s="1"/>
  <c r="AP139" i="10" s="1"/>
  <c r="AP140" i="10" s="1"/>
  <c r="AP141" i="10" s="1"/>
  <c r="AP142" i="10" s="1"/>
  <c r="AP143" i="10" s="1"/>
  <c r="AP144" i="10" s="1"/>
  <c r="AP145" i="10" s="1"/>
  <c r="AP146" i="10" s="1"/>
  <c r="AP147" i="10" s="1"/>
  <c r="AP148" i="10" s="1"/>
  <c r="AP149" i="10" s="1"/>
  <c r="AP150" i="10" s="1"/>
  <c r="AP151" i="10" s="1"/>
  <c r="AP152" i="10" s="1"/>
  <c r="AP153" i="10" s="1"/>
  <c r="AP154" i="10" s="1"/>
  <c r="AP155" i="10" s="1"/>
  <c r="AP156" i="10" s="1"/>
  <c r="AP157" i="10" s="1"/>
  <c r="AP158" i="10" s="1"/>
  <c r="AP159" i="10" s="1"/>
  <c r="AP160" i="10" s="1"/>
  <c r="AP161" i="10" s="1"/>
  <c r="AP162" i="10" s="1"/>
  <c r="AP163" i="10" s="1"/>
  <c r="AP164" i="10" s="1"/>
  <c r="AP165" i="10" s="1"/>
  <c r="AP166" i="10" s="1"/>
  <c r="AP167" i="10" s="1"/>
  <c r="AP168" i="10" s="1"/>
  <c r="AP169" i="10" s="1"/>
  <c r="AP170" i="10" s="1"/>
  <c r="AP171" i="10" s="1"/>
  <c r="AP172" i="10" s="1"/>
  <c r="AP173" i="10" s="1"/>
  <c r="AP174" i="10" s="1"/>
  <c r="AP175" i="10" s="1"/>
  <c r="AP176" i="10" s="1"/>
  <c r="AP177" i="10" s="1"/>
  <c r="AP178" i="10" s="1"/>
  <c r="AP179" i="10" s="1"/>
  <c r="AP180" i="10" s="1"/>
  <c r="AP181" i="10" s="1"/>
  <c r="AP182" i="10" s="1"/>
  <c r="AP183" i="10" s="1"/>
  <c r="AP184" i="10" s="1"/>
  <c r="AP185" i="10" s="1"/>
  <c r="AP186" i="10" s="1"/>
  <c r="AP187" i="10" s="1"/>
  <c r="AP188" i="10" s="1"/>
  <c r="AP189" i="10" s="1"/>
  <c r="AP190" i="10" s="1"/>
  <c r="AP191" i="10" s="1"/>
  <c r="AP192" i="10" s="1"/>
  <c r="AP193" i="10" s="1"/>
  <c r="AP194" i="10" s="1"/>
  <c r="AP195" i="10" s="1"/>
  <c r="AP196" i="10" s="1"/>
  <c r="AP197" i="10" s="1"/>
  <c r="AP198" i="10" s="1"/>
  <c r="AP199" i="10" s="1"/>
  <c r="AP200" i="10" s="1"/>
  <c r="AP201" i="10" s="1"/>
  <c r="AP202" i="10" s="1"/>
  <c r="AP203" i="10" s="1"/>
  <c r="AO80" i="10"/>
  <c r="AO81" i="10" s="1"/>
  <c r="AW79" i="10"/>
  <c r="AV79" i="10"/>
  <c r="AV80" i="10" s="1"/>
  <c r="AV81" i="10" s="1"/>
  <c r="AV82" i="10" s="1"/>
  <c r="AV83" i="10" s="1"/>
  <c r="AV84" i="10" s="1"/>
  <c r="AV85" i="10" s="1"/>
  <c r="AV86" i="10" s="1"/>
  <c r="AV87" i="10" s="1"/>
  <c r="AV88" i="10" s="1"/>
  <c r="AV89" i="10" s="1"/>
  <c r="AV90" i="10" s="1"/>
  <c r="AV91" i="10" s="1"/>
  <c r="AV92" i="10" s="1"/>
  <c r="AV93" i="10" s="1"/>
  <c r="AV94" i="10" s="1"/>
  <c r="AV95" i="10" s="1"/>
  <c r="AV96" i="10" s="1"/>
  <c r="AV97" i="10" s="1"/>
  <c r="AV98" i="10" s="1"/>
  <c r="AV99" i="10" s="1"/>
  <c r="AV100" i="10" s="1"/>
  <c r="AV101" i="10" s="1"/>
  <c r="AV102" i="10" s="1"/>
  <c r="AV103" i="10" s="1"/>
  <c r="AV104" i="10" s="1"/>
  <c r="AV105" i="10" s="1"/>
  <c r="AV106" i="10" s="1"/>
  <c r="AV107" i="10" s="1"/>
  <c r="AV108" i="10" s="1"/>
  <c r="AV109" i="10" s="1"/>
  <c r="AV110" i="10" s="1"/>
  <c r="AV111" i="10" s="1"/>
  <c r="AV112" i="10" s="1"/>
  <c r="AV113" i="10" s="1"/>
  <c r="AV114" i="10" s="1"/>
  <c r="AV115" i="10" s="1"/>
  <c r="AV116" i="10" s="1"/>
  <c r="AV117" i="10" s="1"/>
  <c r="AV118" i="10" s="1"/>
  <c r="AV119" i="10" s="1"/>
  <c r="AV120" i="10" s="1"/>
  <c r="AV121" i="10" s="1"/>
  <c r="AV122" i="10" s="1"/>
  <c r="AV123" i="10" s="1"/>
  <c r="AV124" i="10" s="1"/>
  <c r="AV125" i="10" s="1"/>
  <c r="AV126" i="10" s="1"/>
  <c r="AV127" i="10" s="1"/>
  <c r="AV128" i="10" s="1"/>
  <c r="AV129" i="10" s="1"/>
  <c r="AV130" i="10" s="1"/>
  <c r="AV131" i="10" s="1"/>
  <c r="AV132" i="10" s="1"/>
  <c r="AV133" i="10" s="1"/>
  <c r="AV134" i="10" s="1"/>
  <c r="AV135" i="10" s="1"/>
  <c r="AV136" i="10" s="1"/>
  <c r="AV137" i="10" s="1"/>
  <c r="AV138" i="10" s="1"/>
  <c r="AV139" i="10" s="1"/>
  <c r="AV140" i="10" s="1"/>
  <c r="AV141" i="10" s="1"/>
  <c r="AV142" i="10" s="1"/>
  <c r="AV143" i="10" s="1"/>
  <c r="AV144" i="10" s="1"/>
  <c r="AV145" i="10" s="1"/>
  <c r="AV146" i="10" s="1"/>
  <c r="AV147" i="10" s="1"/>
  <c r="AV148" i="10" s="1"/>
  <c r="AV149" i="10" s="1"/>
  <c r="AV150" i="10" s="1"/>
  <c r="AV151" i="10" s="1"/>
  <c r="AV152" i="10" s="1"/>
  <c r="AV153" i="10" s="1"/>
  <c r="AV154" i="10" s="1"/>
  <c r="AV155" i="10" s="1"/>
  <c r="AV156" i="10" s="1"/>
  <c r="AV157" i="10" s="1"/>
  <c r="AV158" i="10" s="1"/>
  <c r="AV159" i="10" s="1"/>
  <c r="AV160" i="10" s="1"/>
  <c r="AV161" i="10" s="1"/>
  <c r="AV162" i="10" s="1"/>
  <c r="AV163" i="10" s="1"/>
  <c r="AV164" i="10" s="1"/>
  <c r="AV165" i="10" s="1"/>
  <c r="AV166" i="10" s="1"/>
  <c r="AV167" i="10" s="1"/>
  <c r="AV168" i="10" s="1"/>
  <c r="AV169" i="10" s="1"/>
  <c r="AV170" i="10" s="1"/>
  <c r="AV171" i="10" s="1"/>
  <c r="AV172" i="10" s="1"/>
  <c r="AV173" i="10" s="1"/>
  <c r="AV174" i="10" s="1"/>
  <c r="AV175" i="10" s="1"/>
  <c r="AV176" i="10" s="1"/>
  <c r="AV177" i="10" s="1"/>
  <c r="AV178" i="10" s="1"/>
  <c r="AV179" i="10" s="1"/>
  <c r="AV180" i="10" s="1"/>
  <c r="AV181" i="10" s="1"/>
  <c r="AV182" i="10" s="1"/>
  <c r="AV183" i="10" s="1"/>
  <c r="AV184" i="10" s="1"/>
  <c r="AV185" i="10" s="1"/>
  <c r="AV186" i="10" s="1"/>
  <c r="AV187" i="10" s="1"/>
  <c r="AV188" i="10" s="1"/>
  <c r="AV189" i="10" s="1"/>
  <c r="AV190" i="10" s="1"/>
  <c r="AV191" i="10" s="1"/>
  <c r="AV192" i="10" s="1"/>
  <c r="AV193" i="10" s="1"/>
  <c r="AV194" i="10" s="1"/>
  <c r="AV195" i="10" s="1"/>
  <c r="AV196" i="10" s="1"/>
  <c r="AV197" i="10" s="1"/>
  <c r="AV198" i="10" s="1"/>
  <c r="AV199" i="10" s="1"/>
  <c r="AV200" i="10" s="1"/>
  <c r="AV201" i="10" s="1"/>
  <c r="AV202" i="10" s="1"/>
  <c r="AV203" i="10" s="1"/>
  <c r="AU79" i="10"/>
  <c r="AU80" i="10" s="1"/>
  <c r="AU81" i="10" s="1"/>
  <c r="AU82" i="10" s="1"/>
  <c r="AU83" i="10" s="1"/>
  <c r="AU84" i="10" s="1"/>
  <c r="AU85" i="10" s="1"/>
  <c r="AU86" i="10" s="1"/>
  <c r="AU87" i="10" s="1"/>
  <c r="AU88" i="10" s="1"/>
  <c r="AU89" i="10" s="1"/>
  <c r="AU90" i="10" s="1"/>
  <c r="AU91" i="10" s="1"/>
  <c r="AU92" i="10" s="1"/>
  <c r="AU93" i="10" s="1"/>
  <c r="AU94" i="10" s="1"/>
  <c r="AU95" i="10" s="1"/>
  <c r="AU96" i="10" s="1"/>
  <c r="AU97" i="10" s="1"/>
  <c r="AU98" i="10" s="1"/>
  <c r="AU99" i="10" s="1"/>
  <c r="AU100" i="10" s="1"/>
  <c r="AU101" i="10" s="1"/>
  <c r="AU102" i="10" s="1"/>
  <c r="AU103" i="10" s="1"/>
  <c r="AU104" i="10" s="1"/>
  <c r="AU105" i="10" s="1"/>
  <c r="AU106" i="10" s="1"/>
  <c r="AU107" i="10" s="1"/>
  <c r="AU108" i="10" s="1"/>
  <c r="AU109" i="10" s="1"/>
  <c r="AU110" i="10" s="1"/>
  <c r="AU111" i="10" s="1"/>
  <c r="AU112" i="10" s="1"/>
  <c r="AU113" i="10" s="1"/>
  <c r="AU114" i="10" s="1"/>
  <c r="AU115" i="10" s="1"/>
  <c r="AU116" i="10" s="1"/>
  <c r="AU117" i="10" s="1"/>
  <c r="AU118" i="10" s="1"/>
  <c r="AU119" i="10" s="1"/>
  <c r="AU120" i="10" s="1"/>
  <c r="AU121" i="10" s="1"/>
  <c r="AU122" i="10" s="1"/>
  <c r="AU123" i="10" s="1"/>
  <c r="AU124" i="10" s="1"/>
  <c r="AU125" i="10" s="1"/>
  <c r="AU126" i="10" s="1"/>
  <c r="AU127" i="10" s="1"/>
  <c r="AU128" i="10" s="1"/>
  <c r="AU129" i="10" s="1"/>
  <c r="AU130" i="10" s="1"/>
  <c r="AU131" i="10" s="1"/>
  <c r="AU132" i="10" s="1"/>
  <c r="AU133" i="10" s="1"/>
  <c r="AU134" i="10" s="1"/>
  <c r="AU135" i="10" s="1"/>
  <c r="AU136" i="10" s="1"/>
  <c r="AU137" i="10" s="1"/>
  <c r="AU138" i="10" s="1"/>
  <c r="AU139" i="10" s="1"/>
  <c r="AU140" i="10" s="1"/>
  <c r="AU141" i="10" s="1"/>
  <c r="AU142" i="10" s="1"/>
  <c r="AU143" i="10" s="1"/>
  <c r="AU144" i="10" s="1"/>
  <c r="AU145" i="10" s="1"/>
  <c r="AU146" i="10" s="1"/>
  <c r="AU147" i="10" s="1"/>
  <c r="AU148" i="10" s="1"/>
  <c r="AU149" i="10" s="1"/>
  <c r="AU150" i="10" s="1"/>
  <c r="AU151" i="10" s="1"/>
  <c r="AU152" i="10" s="1"/>
  <c r="AU153" i="10" s="1"/>
  <c r="AU154" i="10" s="1"/>
  <c r="AU155" i="10" s="1"/>
  <c r="AU156" i="10" s="1"/>
  <c r="AU157" i="10" s="1"/>
  <c r="AU158" i="10" s="1"/>
  <c r="AU159" i="10" s="1"/>
  <c r="AU160" i="10" s="1"/>
  <c r="AU161" i="10" s="1"/>
  <c r="AU162" i="10" s="1"/>
  <c r="AU163" i="10" s="1"/>
  <c r="AU164" i="10" s="1"/>
  <c r="AU165" i="10" s="1"/>
  <c r="AU166" i="10" s="1"/>
  <c r="AU167" i="10" s="1"/>
  <c r="AU168" i="10" s="1"/>
  <c r="AU169" i="10" s="1"/>
  <c r="AU170" i="10" s="1"/>
  <c r="AU171" i="10" s="1"/>
  <c r="AU172" i="10" s="1"/>
  <c r="AU173" i="10" s="1"/>
  <c r="AU174" i="10" s="1"/>
  <c r="AU175" i="10" s="1"/>
  <c r="AU176" i="10" s="1"/>
  <c r="AU177" i="10" s="1"/>
  <c r="AU178" i="10" s="1"/>
  <c r="AU179" i="10" s="1"/>
  <c r="AU180" i="10" s="1"/>
  <c r="AU181" i="10" s="1"/>
  <c r="AU182" i="10" s="1"/>
  <c r="AU183" i="10" s="1"/>
  <c r="AU184" i="10" s="1"/>
  <c r="AU185" i="10" s="1"/>
  <c r="AU186" i="10" s="1"/>
  <c r="AU187" i="10" s="1"/>
  <c r="AU188" i="10" s="1"/>
  <c r="AU189" i="10" s="1"/>
  <c r="AU190" i="10" s="1"/>
  <c r="AU191" i="10" s="1"/>
  <c r="AU192" i="10" s="1"/>
  <c r="AU193" i="10" s="1"/>
  <c r="AU194" i="10" s="1"/>
  <c r="AU195" i="10" s="1"/>
  <c r="AU196" i="10" s="1"/>
  <c r="AU197" i="10" s="1"/>
  <c r="AU198" i="10" s="1"/>
  <c r="AU199" i="10" s="1"/>
  <c r="AU200" i="10" s="1"/>
  <c r="AU201" i="10" s="1"/>
  <c r="AU202" i="10" s="1"/>
  <c r="AU203" i="10" s="1"/>
  <c r="AT79" i="10"/>
  <c r="AT80" i="10" s="1"/>
  <c r="AT81" i="10" s="1"/>
  <c r="AT82" i="10" s="1"/>
  <c r="AT83" i="10" s="1"/>
  <c r="AT84" i="10" s="1"/>
  <c r="AT85" i="10" s="1"/>
  <c r="AT86" i="10" s="1"/>
  <c r="AT87" i="10" s="1"/>
  <c r="AT88" i="10" s="1"/>
  <c r="AT89" i="10" s="1"/>
  <c r="AT90" i="10" s="1"/>
  <c r="AT91" i="10" s="1"/>
  <c r="AT92" i="10" s="1"/>
  <c r="AT93" i="10" s="1"/>
  <c r="AT94" i="10" s="1"/>
  <c r="AT95" i="10" s="1"/>
  <c r="AT96" i="10" s="1"/>
  <c r="AT97" i="10" s="1"/>
  <c r="AT98" i="10" s="1"/>
  <c r="AT99" i="10" s="1"/>
  <c r="AT100" i="10" s="1"/>
  <c r="AT101" i="10" s="1"/>
  <c r="AT102" i="10" s="1"/>
  <c r="AT103" i="10" s="1"/>
  <c r="AT104" i="10" s="1"/>
  <c r="AT105" i="10" s="1"/>
  <c r="AT106" i="10" s="1"/>
  <c r="AT107" i="10" s="1"/>
  <c r="AT108" i="10" s="1"/>
  <c r="AT109" i="10" s="1"/>
  <c r="AT110" i="10" s="1"/>
  <c r="AT111" i="10" s="1"/>
  <c r="AT112" i="10" s="1"/>
  <c r="AT113" i="10" s="1"/>
  <c r="AT114" i="10" s="1"/>
  <c r="AT115" i="10" s="1"/>
  <c r="AT116" i="10" s="1"/>
  <c r="AT117" i="10" s="1"/>
  <c r="AT118" i="10" s="1"/>
  <c r="AT119" i="10" s="1"/>
  <c r="AT120" i="10" s="1"/>
  <c r="AT121" i="10" s="1"/>
  <c r="AT122" i="10" s="1"/>
  <c r="AT123" i="10" s="1"/>
  <c r="AT124" i="10" s="1"/>
  <c r="AT125" i="10" s="1"/>
  <c r="AT126" i="10" s="1"/>
  <c r="AT127" i="10" s="1"/>
  <c r="AT128" i="10" s="1"/>
  <c r="AT129" i="10" s="1"/>
  <c r="AT130" i="10" s="1"/>
  <c r="AT131" i="10" s="1"/>
  <c r="AT132" i="10" s="1"/>
  <c r="AT133" i="10" s="1"/>
  <c r="AT134" i="10" s="1"/>
  <c r="AT135" i="10" s="1"/>
  <c r="AT136" i="10" s="1"/>
  <c r="AT137" i="10" s="1"/>
  <c r="AT138" i="10" s="1"/>
  <c r="AT139" i="10" s="1"/>
  <c r="AT140" i="10" s="1"/>
  <c r="AT141" i="10" s="1"/>
  <c r="AT142" i="10" s="1"/>
  <c r="AT143" i="10" s="1"/>
  <c r="AT144" i="10" s="1"/>
  <c r="AT145" i="10" s="1"/>
  <c r="AT146" i="10" s="1"/>
  <c r="AT147" i="10" s="1"/>
  <c r="AT148" i="10" s="1"/>
  <c r="AT149" i="10" s="1"/>
  <c r="AT150" i="10" s="1"/>
  <c r="AT151" i="10" s="1"/>
  <c r="AT152" i="10" s="1"/>
  <c r="AT153" i="10" s="1"/>
  <c r="AT154" i="10" s="1"/>
  <c r="AT155" i="10" s="1"/>
  <c r="AT156" i="10" s="1"/>
  <c r="AT157" i="10" s="1"/>
  <c r="AT158" i="10" s="1"/>
  <c r="AT159" i="10" s="1"/>
  <c r="AT160" i="10" s="1"/>
  <c r="AT161" i="10" s="1"/>
  <c r="AT162" i="10" s="1"/>
  <c r="AT163" i="10" s="1"/>
  <c r="AT164" i="10" s="1"/>
  <c r="AT165" i="10" s="1"/>
  <c r="AT166" i="10" s="1"/>
  <c r="AT167" i="10" s="1"/>
  <c r="AT168" i="10" s="1"/>
  <c r="AT169" i="10" s="1"/>
  <c r="AT170" i="10" s="1"/>
  <c r="AT171" i="10" s="1"/>
  <c r="AT172" i="10" s="1"/>
  <c r="AT173" i="10" s="1"/>
  <c r="AT174" i="10" s="1"/>
  <c r="AT175" i="10" s="1"/>
  <c r="AT176" i="10" s="1"/>
  <c r="AT177" i="10" s="1"/>
  <c r="AT178" i="10" s="1"/>
  <c r="AT179" i="10" s="1"/>
  <c r="AT180" i="10" s="1"/>
  <c r="AT181" i="10" s="1"/>
  <c r="AT182" i="10" s="1"/>
  <c r="AT183" i="10" s="1"/>
  <c r="AT184" i="10" s="1"/>
  <c r="AT185" i="10" s="1"/>
  <c r="AT186" i="10" s="1"/>
  <c r="AT187" i="10" s="1"/>
  <c r="AT188" i="10" s="1"/>
  <c r="AT189" i="10" s="1"/>
  <c r="AT190" i="10" s="1"/>
  <c r="AT191" i="10" s="1"/>
  <c r="AT192" i="10" s="1"/>
  <c r="AT193" i="10" s="1"/>
  <c r="AT194" i="10" s="1"/>
  <c r="AT195" i="10" s="1"/>
  <c r="AT196" i="10" s="1"/>
  <c r="AT197" i="10" s="1"/>
  <c r="AT198" i="10" s="1"/>
  <c r="AT199" i="10" s="1"/>
  <c r="AT200" i="10" s="1"/>
  <c r="AT201" i="10" s="1"/>
  <c r="AT202" i="10" s="1"/>
  <c r="AT203" i="10" s="1"/>
  <c r="AS79" i="10"/>
  <c r="AR79" i="10"/>
  <c r="AR80" i="10" s="1"/>
  <c r="AR81" i="10" s="1"/>
  <c r="AR82" i="10" s="1"/>
  <c r="AR83" i="10" s="1"/>
  <c r="AR84" i="10" s="1"/>
  <c r="AR85" i="10" s="1"/>
  <c r="AR86" i="10" s="1"/>
  <c r="AR87" i="10" s="1"/>
  <c r="AR88" i="10" s="1"/>
  <c r="AR89" i="10" s="1"/>
  <c r="AR90" i="10" s="1"/>
  <c r="AR91" i="10" s="1"/>
  <c r="AR92" i="10" s="1"/>
  <c r="AR93" i="10" s="1"/>
  <c r="AR94" i="10" s="1"/>
  <c r="AR95" i="10" s="1"/>
  <c r="AR96" i="10" s="1"/>
  <c r="AR97" i="10" s="1"/>
  <c r="AR98" i="10" s="1"/>
  <c r="AR99" i="10" s="1"/>
  <c r="AR100" i="10" s="1"/>
  <c r="AR101" i="10" s="1"/>
  <c r="AR102" i="10" s="1"/>
  <c r="AR103" i="10" s="1"/>
  <c r="AR104" i="10" s="1"/>
  <c r="AR105" i="10" s="1"/>
  <c r="AR106" i="10" s="1"/>
  <c r="AR107" i="10" s="1"/>
  <c r="AR108" i="10" s="1"/>
  <c r="AR109" i="10" s="1"/>
  <c r="AR110" i="10" s="1"/>
  <c r="AR111" i="10" s="1"/>
  <c r="AR112" i="10" s="1"/>
  <c r="AR113" i="10" s="1"/>
  <c r="AR114" i="10" s="1"/>
  <c r="AR115" i="10" s="1"/>
  <c r="AR116" i="10" s="1"/>
  <c r="AR117" i="10" s="1"/>
  <c r="AR118" i="10" s="1"/>
  <c r="AR119" i="10" s="1"/>
  <c r="AR120" i="10" s="1"/>
  <c r="AR121" i="10" s="1"/>
  <c r="AR122" i="10" s="1"/>
  <c r="AR123" i="10" s="1"/>
  <c r="AR124" i="10" s="1"/>
  <c r="AR125" i="10" s="1"/>
  <c r="AR126" i="10" s="1"/>
  <c r="AR127" i="10" s="1"/>
  <c r="AR128" i="10" s="1"/>
  <c r="AR129" i="10" s="1"/>
  <c r="AR130" i="10" s="1"/>
  <c r="AR131" i="10" s="1"/>
  <c r="AR132" i="10" s="1"/>
  <c r="AR133" i="10" s="1"/>
  <c r="AR134" i="10" s="1"/>
  <c r="AR135" i="10" s="1"/>
  <c r="AR136" i="10" s="1"/>
  <c r="AR137" i="10" s="1"/>
  <c r="AR138" i="10" s="1"/>
  <c r="AR139" i="10" s="1"/>
  <c r="AR140" i="10" s="1"/>
  <c r="AR141" i="10" s="1"/>
  <c r="AR142" i="10" s="1"/>
  <c r="AR143" i="10" s="1"/>
  <c r="AR144" i="10" s="1"/>
  <c r="AR145" i="10" s="1"/>
  <c r="AR146" i="10" s="1"/>
  <c r="AR147" i="10" s="1"/>
  <c r="AR148" i="10" s="1"/>
  <c r="AR149" i="10" s="1"/>
  <c r="AR150" i="10" s="1"/>
  <c r="AR151" i="10" s="1"/>
  <c r="AR152" i="10" s="1"/>
  <c r="AR153" i="10" s="1"/>
  <c r="AR154" i="10" s="1"/>
  <c r="AR155" i="10" s="1"/>
  <c r="AR156" i="10" s="1"/>
  <c r="AR157" i="10" s="1"/>
  <c r="AR158" i="10" s="1"/>
  <c r="AR159" i="10" s="1"/>
  <c r="AR160" i="10" s="1"/>
  <c r="AR161" i="10" s="1"/>
  <c r="AR162" i="10" s="1"/>
  <c r="AR163" i="10" s="1"/>
  <c r="AR164" i="10" s="1"/>
  <c r="AR165" i="10" s="1"/>
  <c r="AR166" i="10" s="1"/>
  <c r="AR167" i="10" s="1"/>
  <c r="AR168" i="10" s="1"/>
  <c r="AR169" i="10" s="1"/>
  <c r="AR170" i="10" s="1"/>
  <c r="AR171" i="10" s="1"/>
  <c r="AR172" i="10" s="1"/>
  <c r="AR173" i="10" s="1"/>
  <c r="AR174" i="10" s="1"/>
  <c r="AR175" i="10" s="1"/>
  <c r="AR176" i="10" s="1"/>
  <c r="AR177" i="10" s="1"/>
  <c r="AR178" i="10" s="1"/>
  <c r="AR179" i="10" s="1"/>
  <c r="AR180" i="10" s="1"/>
  <c r="AR181" i="10" s="1"/>
  <c r="AR182" i="10" s="1"/>
  <c r="AR183" i="10" s="1"/>
  <c r="AR184" i="10" s="1"/>
  <c r="AR185" i="10" s="1"/>
  <c r="AR186" i="10" s="1"/>
  <c r="AR187" i="10" s="1"/>
  <c r="AR188" i="10" s="1"/>
  <c r="AR189" i="10" s="1"/>
  <c r="AR190" i="10" s="1"/>
  <c r="AR191" i="10" s="1"/>
  <c r="AR192" i="10" s="1"/>
  <c r="AR193" i="10" s="1"/>
  <c r="AR194" i="10" s="1"/>
  <c r="AR195" i="10" s="1"/>
  <c r="AR196" i="10" s="1"/>
  <c r="AR197" i="10" s="1"/>
  <c r="AR198" i="10" s="1"/>
  <c r="AR199" i="10" s="1"/>
  <c r="AR200" i="10" s="1"/>
  <c r="AR201" i="10" s="1"/>
  <c r="AR202" i="10" s="1"/>
  <c r="AR203" i="10" s="1"/>
  <c r="AQ79" i="10"/>
  <c r="AQ80" i="10" s="1"/>
  <c r="AQ81" i="10" s="1"/>
  <c r="AQ82" i="10" s="1"/>
  <c r="AQ83" i="10" s="1"/>
  <c r="AQ84" i="10" s="1"/>
  <c r="AQ85" i="10" s="1"/>
  <c r="AQ86" i="10" s="1"/>
  <c r="AQ87" i="10" s="1"/>
  <c r="AQ88" i="10" s="1"/>
  <c r="AQ89" i="10" s="1"/>
  <c r="AQ90" i="10" s="1"/>
  <c r="AQ91" i="10" s="1"/>
  <c r="AQ92" i="10" s="1"/>
  <c r="AQ93" i="10" s="1"/>
  <c r="AQ94" i="10" s="1"/>
  <c r="AQ95" i="10" s="1"/>
  <c r="AQ96" i="10" s="1"/>
  <c r="AQ97" i="10" s="1"/>
  <c r="AQ98" i="10" s="1"/>
  <c r="AQ99" i="10" s="1"/>
  <c r="AQ100" i="10" s="1"/>
  <c r="AQ101" i="10" s="1"/>
  <c r="AQ102" i="10" s="1"/>
  <c r="AQ103" i="10" s="1"/>
  <c r="AQ104" i="10" s="1"/>
  <c r="AQ105" i="10" s="1"/>
  <c r="AQ106" i="10" s="1"/>
  <c r="AQ107" i="10" s="1"/>
  <c r="AQ108" i="10" s="1"/>
  <c r="AQ109" i="10" s="1"/>
  <c r="AQ110" i="10" s="1"/>
  <c r="AQ111" i="10" s="1"/>
  <c r="AQ112" i="10" s="1"/>
  <c r="AQ113" i="10" s="1"/>
  <c r="AQ114" i="10" s="1"/>
  <c r="AQ115" i="10" s="1"/>
  <c r="AQ116" i="10" s="1"/>
  <c r="AQ117" i="10" s="1"/>
  <c r="AQ118" i="10" s="1"/>
  <c r="AQ119" i="10" s="1"/>
  <c r="AQ120" i="10" s="1"/>
  <c r="AQ121" i="10" s="1"/>
  <c r="AQ122" i="10" s="1"/>
  <c r="AQ123" i="10" s="1"/>
  <c r="AQ124" i="10" s="1"/>
  <c r="AQ125" i="10" s="1"/>
  <c r="AQ126" i="10" s="1"/>
  <c r="AQ127" i="10" s="1"/>
  <c r="AQ128" i="10" s="1"/>
  <c r="AQ129" i="10" s="1"/>
  <c r="AQ130" i="10" s="1"/>
  <c r="AQ131" i="10" s="1"/>
  <c r="AQ132" i="10" s="1"/>
  <c r="AQ133" i="10" s="1"/>
  <c r="AQ134" i="10" s="1"/>
  <c r="AQ135" i="10" s="1"/>
  <c r="AQ136" i="10" s="1"/>
  <c r="AQ137" i="10" s="1"/>
  <c r="AQ138" i="10" s="1"/>
  <c r="AQ139" i="10" s="1"/>
  <c r="AQ140" i="10" s="1"/>
  <c r="AQ141" i="10" s="1"/>
  <c r="AQ142" i="10" s="1"/>
  <c r="AQ143" i="10" s="1"/>
  <c r="AQ144" i="10" s="1"/>
  <c r="AQ145" i="10" s="1"/>
  <c r="AQ146" i="10" s="1"/>
  <c r="AQ147" i="10" s="1"/>
  <c r="AQ148" i="10" s="1"/>
  <c r="AQ149" i="10" s="1"/>
  <c r="AQ150" i="10" s="1"/>
  <c r="AQ151" i="10" s="1"/>
  <c r="AQ152" i="10" s="1"/>
  <c r="AQ153" i="10" s="1"/>
  <c r="AQ154" i="10" s="1"/>
  <c r="AQ155" i="10" s="1"/>
  <c r="AQ156" i="10" s="1"/>
  <c r="AQ157" i="10" s="1"/>
  <c r="AQ158" i="10" s="1"/>
  <c r="AQ159" i="10" s="1"/>
  <c r="AQ160" i="10" s="1"/>
  <c r="AQ161" i="10" s="1"/>
  <c r="AQ162" i="10" s="1"/>
  <c r="AQ163" i="10" s="1"/>
  <c r="AQ164" i="10" s="1"/>
  <c r="AQ165" i="10" s="1"/>
  <c r="AQ166" i="10" s="1"/>
  <c r="AQ167" i="10" s="1"/>
  <c r="AQ168" i="10" s="1"/>
  <c r="AQ169" i="10" s="1"/>
  <c r="AQ170" i="10" s="1"/>
  <c r="AQ171" i="10" s="1"/>
  <c r="AQ172" i="10" s="1"/>
  <c r="AQ173" i="10" s="1"/>
  <c r="AQ174" i="10" s="1"/>
  <c r="AQ175" i="10" s="1"/>
  <c r="AQ176" i="10" s="1"/>
  <c r="AQ177" i="10" s="1"/>
  <c r="AQ178" i="10" s="1"/>
  <c r="AQ179" i="10" s="1"/>
  <c r="AQ180" i="10" s="1"/>
  <c r="AQ181" i="10" s="1"/>
  <c r="AQ182" i="10" s="1"/>
  <c r="AQ183" i="10" s="1"/>
  <c r="AQ184" i="10" s="1"/>
  <c r="AQ185" i="10" s="1"/>
  <c r="AQ186" i="10" s="1"/>
  <c r="AQ187" i="10" s="1"/>
  <c r="AQ188" i="10" s="1"/>
  <c r="AQ189" i="10" s="1"/>
  <c r="AQ190" i="10" s="1"/>
  <c r="AQ191" i="10" s="1"/>
  <c r="AQ192" i="10" s="1"/>
  <c r="AQ193" i="10" s="1"/>
  <c r="AQ194" i="10" s="1"/>
  <c r="AQ195" i="10" s="1"/>
  <c r="AQ196" i="10" s="1"/>
  <c r="AQ197" i="10" s="1"/>
  <c r="AQ198" i="10" s="1"/>
  <c r="AQ199" i="10" s="1"/>
  <c r="AQ200" i="10" s="1"/>
  <c r="AQ201" i="10" s="1"/>
  <c r="AQ202" i="10" s="1"/>
  <c r="AQ203" i="10" s="1"/>
  <c r="AP79" i="10"/>
  <c r="AO79" i="10"/>
  <c r="AN79" i="10"/>
  <c r="AN80" i="10" s="1"/>
  <c r="AN81" i="10" s="1"/>
  <c r="AN82" i="10" s="1"/>
  <c r="AN83" i="10" s="1"/>
  <c r="AN84" i="10" s="1"/>
  <c r="AN85" i="10" s="1"/>
  <c r="AN86" i="10" s="1"/>
  <c r="AN87" i="10" s="1"/>
  <c r="AN88" i="10" s="1"/>
  <c r="AN89" i="10" s="1"/>
  <c r="AN90" i="10" s="1"/>
  <c r="AN91" i="10" s="1"/>
  <c r="AN92" i="10" s="1"/>
  <c r="AN93" i="10" s="1"/>
  <c r="AN94" i="10" s="1"/>
  <c r="AN95" i="10" s="1"/>
  <c r="AN96" i="10" s="1"/>
  <c r="AN97" i="10" s="1"/>
  <c r="AN98" i="10" s="1"/>
  <c r="AN99" i="10" s="1"/>
  <c r="AN100" i="10" s="1"/>
  <c r="AN101" i="10" s="1"/>
  <c r="AN102" i="10" s="1"/>
  <c r="AN103" i="10" s="1"/>
  <c r="AN104" i="10" s="1"/>
  <c r="AN105" i="10" s="1"/>
  <c r="AN106" i="10" s="1"/>
  <c r="AN107" i="10" s="1"/>
  <c r="AN108" i="10" s="1"/>
  <c r="AN109" i="10" s="1"/>
  <c r="AN110" i="10" s="1"/>
  <c r="AN111" i="10" s="1"/>
  <c r="AN112" i="10" s="1"/>
  <c r="AN113" i="10" s="1"/>
  <c r="AN114" i="10" s="1"/>
  <c r="AN115" i="10" s="1"/>
  <c r="AN116" i="10" s="1"/>
  <c r="AN117" i="10" s="1"/>
  <c r="AN118" i="10" s="1"/>
  <c r="AN119" i="10" s="1"/>
  <c r="AN120" i="10" s="1"/>
  <c r="AN121" i="10" s="1"/>
  <c r="AN122" i="10" s="1"/>
  <c r="AN123" i="10" s="1"/>
  <c r="AN124" i="10" s="1"/>
  <c r="AN125" i="10" s="1"/>
  <c r="AN126" i="10" s="1"/>
  <c r="AN127" i="10" s="1"/>
  <c r="AN128" i="10" s="1"/>
  <c r="AN129" i="10" s="1"/>
  <c r="AN130" i="10" s="1"/>
  <c r="AN131" i="10" s="1"/>
  <c r="AN132" i="10" s="1"/>
  <c r="AN133" i="10" s="1"/>
  <c r="AN134" i="10" s="1"/>
  <c r="AN135" i="10" s="1"/>
  <c r="AN136" i="10" s="1"/>
  <c r="AN137" i="10" s="1"/>
  <c r="AN138" i="10" s="1"/>
  <c r="AN139" i="10" s="1"/>
  <c r="AN140" i="10" s="1"/>
  <c r="AN141" i="10" s="1"/>
  <c r="AN142" i="10" s="1"/>
  <c r="AN143" i="10" s="1"/>
  <c r="AN144" i="10" s="1"/>
  <c r="AN145" i="10" s="1"/>
  <c r="AN146" i="10" s="1"/>
  <c r="AN147" i="10" s="1"/>
  <c r="AN148" i="10" s="1"/>
  <c r="AN149" i="10" s="1"/>
  <c r="AN150" i="10" s="1"/>
  <c r="AN151" i="10" s="1"/>
  <c r="AN152" i="10" s="1"/>
  <c r="AN153" i="10" s="1"/>
  <c r="AN154" i="10" s="1"/>
  <c r="AN155" i="10" s="1"/>
  <c r="AN156" i="10" s="1"/>
  <c r="AN157" i="10" s="1"/>
  <c r="AN158" i="10" s="1"/>
  <c r="AN159" i="10" s="1"/>
  <c r="AN160" i="10" s="1"/>
  <c r="AN161" i="10" s="1"/>
  <c r="AN162" i="10" s="1"/>
  <c r="AN163" i="10" s="1"/>
  <c r="AN164" i="10" s="1"/>
  <c r="AN165" i="10" s="1"/>
  <c r="AN166" i="10" s="1"/>
  <c r="AN167" i="10" s="1"/>
  <c r="AN168" i="10" s="1"/>
  <c r="AN169" i="10" s="1"/>
  <c r="AN170" i="10" s="1"/>
  <c r="AN171" i="10" s="1"/>
  <c r="AN172" i="10" s="1"/>
  <c r="AN173" i="10" s="1"/>
  <c r="AN174" i="10" s="1"/>
  <c r="AN175" i="10" s="1"/>
  <c r="AN176" i="10" s="1"/>
  <c r="AN177" i="10" s="1"/>
  <c r="AN178" i="10" s="1"/>
  <c r="AN179" i="10" s="1"/>
  <c r="AN180" i="10" s="1"/>
  <c r="AN181" i="10" s="1"/>
  <c r="AN182" i="10" s="1"/>
  <c r="AN183" i="10" s="1"/>
  <c r="AN184" i="10" s="1"/>
  <c r="AN185" i="10" s="1"/>
  <c r="AN186" i="10" s="1"/>
  <c r="AN187" i="10" s="1"/>
  <c r="AN188" i="10" s="1"/>
  <c r="AN189" i="10" s="1"/>
  <c r="AN190" i="10" s="1"/>
  <c r="AN191" i="10" s="1"/>
  <c r="AN192" i="10" s="1"/>
  <c r="AN193" i="10" s="1"/>
  <c r="AN194" i="10" s="1"/>
  <c r="AN195" i="10" s="1"/>
  <c r="AN196" i="10" s="1"/>
  <c r="AN197" i="10" s="1"/>
  <c r="AN198" i="10" s="1"/>
  <c r="AN199" i="10" s="1"/>
  <c r="AN200" i="10" s="1"/>
  <c r="AN201" i="10" s="1"/>
  <c r="AN202" i="10" s="1"/>
  <c r="AN203" i="10" s="1"/>
  <c r="AG82" i="10"/>
  <c r="AG83" i="10" s="1"/>
  <c r="AG84" i="10" s="1"/>
  <c r="AG85" i="10" s="1"/>
  <c r="AG86" i="10" s="1"/>
  <c r="AG87" i="10" s="1"/>
  <c r="AG88" i="10" s="1"/>
  <c r="AG89" i="10" s="1"/>
  <c r="AG90" i="10" s="1"/>
  <c r="AG91" i="10" s="1"/>
  <c r="AG92" i="10" s="1"/>
  <c r="AG93" i="10" s="1"/>
  <c r="AG94" i="10" s="1"/>
  <c r="AG95" i="10" s="1"/>
  <c r="AG96" i="10" s="1"/>
  <c r="AG97" i="10" s="1"/>
  <c r="AG98" i="10" s="1"/>
  <c r="AG99" i="10" s="1"/>
  <c r="AG100" i="10" s="1"/>
  <c r="AG101" i="10" s="1"/>
  <c r="AG102" i="10" s="1"/>
  <c r="AG103" i="10" s="1"/>
  <c r="AG104" i="10" s="1"/>
  <c r="AG105" i="10" s="1"/>
  <c r="AG106" i="10" s="1"/>
  <c r="AG107" i="10" s="1"/>
  <c r="AG108" i="10" s="1"/>
  <c r="AG109" i="10" s="1"/>
  <c r="AG110" i="10" s="1"/>
  <c r="AG111" i="10" s="1"/>
  <c r="AG112" i="10" s="1"/>
  <c r="AG113" i="10" s="1"/>
  <c r="AG114" i="10" s="1"/>
  <c r="AG115" i="10" s="1"/>
  <c r="AG116" i="10" s="1"/>
  <c r="AG117" i="10" s="1"/>
  <c r="AG118" i="10" s="1"/>
  <c r="AG119" i="10" s="1"/>
  <c r="AG120" i="10" s="1"/>
  <c r="AG121" i="10" s="1"/>
  <c r="AG122" i="10" s="1"/>
  <c r="AG123" i="10" s="1"/>
  <c r="AG124" i="10" s="1"/>
  <c r="AG125" i="10" s="1"/>
  <c r="AG126" i="10" s="1"/>
  <c r="AG127" i="10" s="1"/>
  <c r="AG128" i="10" s="1"/>
  <c r="AG129" i="10" s="1"/>
  <c r="AG130" i="10" s="1"/>
  <c r="AG131" i="10" s="1"/>
  <c r="AG132" i="10" s="1"/>
  <c r="AG133" i="10" s="1"/>
  <c r="AG134" i="10" s="1"/>
  <c r="AG135" i="10" s="1"/>
  <c r="AG136" i="10" s="1"/>
  <c r="AG137" i="10" s="1"/>
  <c r="AG138" i="10" s="1"/>
  <c r="AG139" i="10" s="1"/>
  <c r="AG140" i="10" s="1"/>
  <c r="AG141" i="10" s="1"/>
  <c r="AG142" i="10" s="1"/>
  <c r="AG143" i="10" s="1"/>
  <c r="AG144" i="10" s="1"/>
  <c r="AG145" i="10" s="1"/>
  <c r="AG146" i="10" s="1"/>
  <c r="AG147" i="10" s="1"/>
  <c r="AG148" i="10" s="1"/>
  <c r="AG149" i="10" s="1"/>
  <c r="AG150" i="10" s="1"/>
  <c r="AG151" i="10" s="1"/>
  <c r="AG152" i="10" s="1"/>
  <c r="AG153" i="10" s="1"/>
  <c r="AG154" i="10" s="1"/>
  <c r="AG155" i="10" s="1"/>
  <c r="AG156" i="10" s="1"/>
  <c r="AG157" i="10" s="1"/>
  <c r="AG158" i="10" s="1"/>
  <c r="AG159" i="10" s="1"/>
  <c r="AG160" i="10" s="1"/>
  <c r="AG161" i="10" s="1"/>
  <c r="AG162" i="10" s="1"/>
  <c r="AG163" i="10" s="1"/>
  <c r="AG164" i="10" s="1"/>
  <c r="AG165" i="10" s="1"/>
  <c r="AG166" i="10" s="1"/>
  <c r="AG167" i="10" s="1"/>
  <c r="AG168" i="10" s="1"/>
  <c r="AG169" i="10" s="1"/>
  <c r="AG170" i="10" s="1"/>
  <c r="AG171" i="10" s="1"/>
  <c r="AG172" i="10" s="1"/>
  <c r="AG173" i="10" s="1"/>
  <c r="AG174" i="10" s="1"/>
  <c r="AG175" i="10" s="1"/>
  <c r="AG176" i="10" s="1"/>
  <c r="AG177" i="10" s="1"/>
  <c r="AG178" i="10" s="1"/>
  <c r="AG179" i="10" s="1"/>
  <c r="AG180" i="10" s="1"/>
  <c r="AG181" i="10" s="1"/>
  <c r="AG182" i="10" s="1"/>
  <c r="AG183" i="10" s="1"/>
  <c r="AG184" i="10" s="1"/>
  <c r="AG185" i="10" s="1"/>
  <c r="AG186" i="10" s="1"/>
  <c r="AG187" i="10" s="1"/>
  <c r="AG188" i="10" s="1"/>
  <c r="AG189" i="10" s="1"/>
  <c r="AG190" i="10" s="1"/>
  <c r="AG191" i="10" s="1"/>
  <c r="AG192" i="10" s="1"/>
  <c r="AG193" i="10" s="1"/>
  <c r="AG194" i="10" s="1"/>
  <c r="AG195" i="10" s="1"/>
  <c r="AG196" i="10" s="1"/>
  <c r="AG197" i="10" s="1"/>
  <c r="AG198" i="10" s="1"/>
  <c r="AG199" i="10" s="1"/>
  <c r="AG200" i="10" s="1"/>
  <c r="AG201" i="10" s="1"/>
  <c r="AG202" i="10" s="1"/>
  <c r="AG203" i="10" s="1"/>
  <c r="Y82" i="10"/>
  <c r="Y83" i="10" s="1"/>
  <c r="Y84" i="10" s="1"/>
  <c r="Y85" i="10" s="1"/>
  <c r="Y86" i="10" s="1"/>
  <c r="Y87" i="10" s="1"/>
  <c r="Y88" i="10" s="1"/>
  <c r="Y89" i="10" s="1"/>
  <c r="Y90" i="10" s="1"/>
  <c r="Y91" i="10" s="1"/>
  <c r="Y92" i="10" s="1"/>
  <c r="Y93" i="10" s="1"/>
  <c r="Y94" i="10" s="1"/>
  <c r="Y95" i="10" s="1"/>
  <c r="Y96" i="10" s="1"/>
  <c r="Y97" i="10" s="1"/>
  <c r="Y98" i="10" s="1"/>
  <c r="Y99" i="10" s="1"/>
  <c r="Y100" i="10" s="1"/>
  <c r="Y101" i="10" s="1"/>
  <c r="Y102" i="10" s="1"/>
  <c r="Y103" i="10" s="1"/>
  <c r="Y104" i="10" s="1"/>
  <c r="Y105" i="10" s="1"/>
  <c r="Y106" i="10" s="1"/>
  <c r="Y107" i="10" s="1"/>
  <c r="Y108" i="10" s="1"/>
  <c r="Y109" i="10" s="1"/>
  <c r="Y110" i="10" s="1"/>
  <c r="Y111" i="10" s="1"/>
  <c r="Y112" i="10" s="1"/>
  <c r="Y113" i="10" s="1"/>
  <c r="Y114" i="10" s="1"/>
  <c r="Y115" i="10" s="1"/>
  <c r="Y116" i="10" s="1"/>
  <c r="Y117" i="10" s="1"/>
  <c r="Y118" i="10" s="1"/>
  <c r="Y119" i="10" s="1"/>
  <c r="Y120" i="10" s="1"/>
  <c r="Y121" i="10" s="1"/>
  <c r="Y122" i="10" s="1"/>
  <c r="Y123" i="10" s="1"/>
  <c r="Y124" i="10" s="1"/>
  <c r="Y125" i="10" s="1"/>
  <c r="Y126" i="10" s="1"/>
  <c r="Y127" i="10" s="1"/>
  <c r="Y128" i="10" s="1"/>
  <c r="Y129" i="10" s="1"/>
  <c r="Y130" i="10" s="1"/>
  <c r="Y131" i="10" s="1"/>
  <c r="Y132" i="10" s="1"/>
  <c r="Y133" i="10" s="1"/>
  <c r="Y134" i="10" s="1"/>
  <c r="Y135" i="10" s="1"/>
  <c r="Y136" i="10" s="1"/>
  <c r="Y137" i="10" s="1"/>
  <c r="Y138" i="10" s="1"/>
  <c r="Y139" i="10" s="1"/>
  <c r="Y140" i="10" s="1"/>
  <c r="Y141" i="10" s="1"/>
  <c r="Y142" i="10" s="1"/>
  <c r="Y143" i="10" s="1"/>
  <c r="Y144" i="10" s="1"/>
  <c r="Y145" i="10" s="1"/>
  <c r="Y146" i="10" s="1"/>
  <c r="Y147" i="10" s="1"/>
  <c r="Y148" i="10" s="1"/>
  <c r="Y149" i="10" s="1"/>
  <c r="Y150" i="10" s="1"/>
  <c r="Y151" i="10" s="1"/>
  <c r="Y152" i="10" s="1"/>
  <c r="Y153" i="10" s="1"/>
  <c r="Y154" i="10" s="1"/>
  <c r="Y155" i="10" s="1"/>
  <c r="Y156" i="10" s="1"/>
  <c r="Y157" i="10" s="1"/>
  <c r="Y158" i="10" s="1"/>
  <c r="Y159" i="10" s="1"/>
  <c r="Y160" i="10" s="1"/>
  <c r="Y161" i="10" s="1"/>
  <c r="Y162" i="10" s="1"/>
  <c r="Y163" i="10" s="1"/>
  <c r="Y164" i="10" s="1"/>
  <c r="Y165" i="10" s="1"/>
  <c r="Y166" i="10" s="1"/>
  <c r="Y167" i="10" s="1"/>
  <c r="Y168" i="10" s="1"/>
  <c r="Y169" i="10" s="1"/>
  <c r="Y170" i="10" s="1"/>
  <c r="Y171" i="10" s="1"/>
  <c r="Y172" i="10" s="1"/>
  <c r="Y173" i="10" s="1"/>
  <c r="Y174" i="10" s="1"/>
  <c r="Y175" i="10" s="1"/>
  <c r="Y176" i="10" s="1"/>
  <c r="Y177" i="10" s="1"/>
  <c r="Y178" i="10" s="1"/>
  <c r="Y179" i="10" s="1"/>
  <c r="Y180" i="10" s="1"/>
  <c r="Y181" i="10" s="1"/>
  <c r="Y182" i="10" s="1"/>
  <c r="Y183" i="10" s="1"/>
  <c r="Y184" i="10" s="1"/>
  <c r="Y185" i="10" s="1"/>
  <c r="Y186" i="10" s="1"/>
  <c r="Y187" i="10" s="1"/>
  <c r="Y188" i="10" s="1"/>
  <c r="Y189" i="10" s="1"/>
  <c r="Y190" i="10" s="1"/>
  <c r="Y191" i="10" s="1"/>
  <c r="Y192" i="10" s="1"/>
  <c r="Y193" i="10" s="1"/>
  <c r="Y194" i="10" s="1"/>
  <c r="Y195" i="10" s="1"/>
  <c r="Y196" i="10" s="1"/>
  <c r="Y197" i="10" s="1"/>
  <c r="Y198" i="10" s="1"/>
  <c r="Y199" i="10" s="1"/>
  <c r="Y200" i="10" s="1"/>
  <c r="Y201" i="10" s="1"/>
  <c r="Y202" i="10" s="1"/>
  <c r="Y203" i="10" s="1"/>
  <c r="AE81" i="10"/>
  <c r="AE82" i="10" s="1"/>
  <c r="AE83" i="10" s="1"/>
  <c r="AE84" i="10" s="1"/>
  <c r="AE85" i="10" s="1"/>
  <c r="AE86" i="10" s="1"/>
  <c r="AE87" i="10" s="1"/>
  <c r="AE88" i="10" s="1"/>
  <c r="AE89" i="10" s="1"/>
  <c r="AE90" i="10" s="1"/>
  <c r="AE91" i="10" s="1"/>
  <c r="AE92" i="10" s="1"/>
  <c r="AE93" i="10" s="1"/>
  <c r="AE94" i="10" s="1"/>
  <c r="AE95" i="10" s="1"/>
  <c r="AE96" i="10" s="1"/>
  <c r="AE97" i="10" s="1"/>
  <c r="AE98" i="10" s="1"/>
  <c r="AE99" i="10" s="1"/>
  <c r="AE100" i="10" s="1"/>
  <c r="AE101" i="10" s="1"/>
  <c r="AE102" i="10" s="1"/>
  <c r="AE103" i="10" s="1"/>
  <c r="AE104" i="10" s="1"/>
  <c r="AE105" i="10" s="1"/>
  <c r="AE106" i="10" s="1"/>
  <c r="AE107" i="10" s="1"/>
  <c r="AE108" i="10" s="1"/>
  <c r="AE109" i="10" s="1"/>
  <c r="AE110" i="10" s="1"/>
  <c r="AE111" i="10" s="1"/>
  <c r="AE112" i="10" s="1"/>
  <c r="AE113" i="10" s="1"/>
  <c r="AE114" i="10" s="1"/>
  <c r="AE115" i="10" s="1"/>
  <c r="AE116" i="10" s="1"/>
  <c r="AE117" i="10" s="1"/>
  <c r="AE118" i="10" s="1"/>
  <c r="AE119" i="10" s="1"/>
  <c r="AE120" i="10" s="1"/>
  <c r="AE121" i="10" s="1"/>
  <c r="AE122" i="10" s="1"/>
  <c r="AE123" i="10" s="1"/>
  <c r="AE124" i="10" s="1"/>
  <c r="AE125" i="10" s="1"/>
  <c r="AE126" i="10" s="1"/>
  <c r="AE127" i="10" s="1"/>
  <c r="AE128" i="10" s="1"/>
  <c r="AE129" i="10" s="1"/>
  <c r="AE130" i="10" s="1"/>
  <c r="AE131" i="10" s="1"/>
  <c r="AE132" i="10" s="1"/>
  <c r="AE133" i="10" s="1"/>
  <c r="AE134" i="10" s="1"/>
  <c r="AE135" i="10" s="1"/>
  <c r="AE136" i="10" s="1"/>
  <c r="AE137" i="10" s="1"/>
  <c r="AE138" i="10" s="1"/>
  <c r="AE139" i="10" s="1"/>
  <c r="AE140" i="10" s="1"/>
  <c r="AE141" i="10" s="1"/>
  <c r="AE142" i="10" s="1"/>
  <c r="AE143" i="10" s="1"/>
  <c r="AE144" i="10" s="1"/>
  <c r="AE145" i="10" s="1"/>
  <c r="AE146" i="10" s="1"/>
  <c r="AE147" i="10" s="1"/>
  <c r="AE148" i="10" s="1"/>
  <c r="AE149" i="10" s="1"/>
  <c r="AE150" i="10" s="1"/>
  <c r="AE151" i="10" s="1"/>
  <c r="AE152" i="10" s="1"/>
  <c r="AE153" i="10" s="1"/>
  <c r="AE154" i="10" s="1"/>
  <c r="AE155" i="10" s="1"/>
  <c r="AE156" i="10" s="1"/>
  <c r="AE157" i="10" s="1"/>
  <c r="AE158" i="10" s="1"/>
  <c r="AE159" i="10" s="1"/>
  <c r="AE160" i="10" s="1"/>
  <c r="AE161" i="10" s="1"/>
  <c r="AE162" i="10" s="1"/>
  <c r="AE163" i="10" s="1"/>
  <c r="AE164" i="10" s="1"/>
  <c r="AE165" i="10" s="1"/>
  <c r="AE166" i="10" s="1"/>
  <c r="AE167" i="10" s="1"/>
  <c r="AE168" i="10" s="1"/>
  <c r="AE169" i="10" s="1"/>
  <c r="AE170" i="10" s="1"/>
  <c r="AE171" i="10" s="1"/>
  <c r="AE172" i="10" s="1"/>
  <c r="AE173" i="10" s="1"/>
  <c r="AE174" i="10" s="1"/>
  <c r="AE175" i="10" s="1"/>
  <c r="AE176" i="10" s="1"/>
  <c r="AE177" i="10" s="1"/>
  <c r="AE178" i="10" s="1"/>
  <c r="AE179" i="10" s="1"/>
  <c r="AE180" i="10" s="1"/>
  <c r="AE181" i="10" s="1"/>
  <c r="AE182" i="10" s="1"/>
  <c r="AE183" i="10" s="1"/>
  <c r="AE184" i="10" s="1"/>
  <c r="AE185" i="10" s="1"/>
  <c r="AE186" i="10" s="1"/>
  <c r="AE187" i="10" s="1"/>
  <c r="AE188" i="10" s="1"/>
  <c r="AE189" i="10" s="1"/>
  <c r="AE190" i="10" s="1"/>
  <c r="AE191" i="10" s="1"/>
  <c r="AE192" i="10" s="1"/>
  <c r="AE193" i="10" s="1"/>
  <c r="AE194" i="10" s="1"/>
  <c r="AE195" i="10" s="1"/>
  <c r="AE196" i="10" s="1"/>
  <c r="AE197" i="10" s="1"/>
  <c r="AE198" i="10" s="1"/>
  <c r="AE199" i="10" s="1"/>
  <c r="AE200" i="10" s="1"/>
  <c r="AE201" i="10" s="1"/>
  <c r="AE202" i="10" s="1"/>
  <c r="AE203" i="10" s="1"/>
  <c r="AG80" i="10"/>
  <c r="AG81" i="10" s="1"/>
  <c r="AC80" i="10"/>
  <c r="AC81" i="10" s="1"/>
  <c r="AC82" i="10" s="1"/>
  <c r="AC83" i="10" s="1"/>
  <c r="AC84" i="10" s="1"/>
  <c r="AC85" i="10" s="1"/>
  <c r="AC86" i="10" s="1"/>
  <c r="AC87" i="10" s="1"/>
  <c r="AC88" i="10" s="1"/>
  <c r="AC89" i="10" s="1"/>
  <c r="AC90" i="10" s="1"/>
  <c r="AC91" i="10" s="1"/>
  <c r="AC92" i="10" s="1"/>
  <c r="AC93" i="10" s="1"/>
  <c r="AC94" i="10" s="1"/>
  <c r="AC95" i="10" s="1"/>
  <c r="AC96" i="10" s="1"/>
  <c r="AC97" i="10" s="1"/>
  <c r="AC98" i="10" s="1"/>
  <c r="AC99" i="10" s="1"/>
  <c r="AC100" i="10" s="1"/>
  <c r="AC101" i="10" s="1"/>
  <c r="AC102" i="10" s="1"/>
  <c r="AC103" i="10" s="1"/>
  <c r="AC104" i="10" s="1"/>
  <c r="AC105" i="10" s="1"/>
  <c r="AC106" i="10" s="1"/>
  <c r="AC107" i="10" s="1"/>
  <c r="AC108" i="10" s="1"/>
  <c r="AC109" i="10" s="1"/>
  <c r="AC110" i="10" s="1"/>
  <c r="AC111" i="10" s="1"/>
  <c r="AC112" i="10" s="1"/>
  <c r="AC113" i="10" s="1"/>
  <c r="AC114" i="10" s="1"/>
  <c r="AC115" i="10" s="1"/>
  <c r="AC116" i="10" s="1"/>
  <c r="AC117" i="10" s="1"/>
  <c r="AC118" i="10" s="1"/>
  <c r="AC119" i="10" s="1"/>
  <c r="AC120" i="10" s="1"/>
  <c r="AC121" i="10" s="1"/>
  <c r="AC122" i="10" s="1"/>
  <c r="AC123" i="10" s="1"/>
  <c r="AC124" i="10" s="1"/>
  <c r="AC125" i="10" s="1"/>
  <c r="AC126" i="10" s="1"/>
  <c r="AC127" i="10" s="1"/>
  <c r="AC128" i="10" s="1"/>
  <c r="AC129" i="10" s="1"/>
  <c r="AC130" i="10" s="1"/>
  <c r="AC131" i="10" s="1"/>
  <c r="AC132" i="10" s="1"/>
  <c r="AC133" i="10" s="1"/>
  <c r="AC134" i="10" s="1"/>
  <c r="AC135" i="10" s="1"/>
  <c r="AC136" i="10" s="1"/>
  <c r="AC137" i="10" s="1"/>
  <c r="AC138" i="10" s="1"/>
  <c r="AC139" i="10" s="1"/>
  <c r="AC140" i="10" s="1"/>
  <c r="AC141" i="10" s="1"/>
  <c r="AC142" i="10" s="1"/>
  <c r="AC143" i="10" s="1"/>
  <c r="AC144" i="10" s="1"/>
  <c r="AC145" i="10" s="1"/>
  <c r="AC146" i="10" s="1"/>
  <c r="AC147" i="10" s="1"/>
  <c r="AC148" i="10" s="1"/>
  <c r="AC149" i="10" s="1"/>
  <c r="AC150" i="10" s="1"/>
  <c r="AC151" i="10" s="1"/>
  <c r="AC152" i="10" s="1"/>
  <c r="AC153" i="10" s="1"/>
  <c r="AC154" i="10" s="1"/>
  <c r="AC155" i="10" s="1"/>
  <c r="AC156" i="10" s="1"/>
  <c r="AC157" i="10" s="1"/>
  <c r="AC158" i="10" s="1"/>
  <c r="AC159" i="10" s="1"/>
  <c r="AC160" i="10" s="1"/>
  <c r="AC161" i="10" s="1"/>
  <c r="AC162" i="10" s="1"/>
  <c r="AC163" i="10" s="1"/>
  <c r="AC164" i="10" s="1"/>
  <c r="AC165" i="10" s="1"/>
  <c r="AC166" i="10" s="1"/>
  <c r="AC167" i="10" s="1"/>
  <c r="AC168" i="10" s="1"/>
  <c r="AC169" i="10" s="1"/>
  <c r="AC170" i="10" s="1"/>
  <c r="AC171" i="10" s="1"/>
  <c r="AC172" i="10" s="1"/>
  <c r="AC173" i="10" s="1"/>
  <c r="AC174" i="10" s="1"/>
  <c r="AC175" i="10" s="1"/>
  <c r="AC176" i="10" s="1"/>
  <c r="AC177" i="10" s="1"/>
  <c r="AC178" i="10" s="1"/>
  <c r="AC179" i="10" s="1"/>
  <c r="AC180" i="10" s="1"/>
  <c r="AC181" i="10" s="1"/>
  <c r="AC182" i="10" s="1"/>
  <c r="AC183" i="10" s="1"/>
  <c r="AC184" i="10" s="1"/>
  <c r="AC185" i="10" s="1"/>
  <c r="AC186" i="10" s="1"/>
  <c r="AC187" i="10" s="1"/>
  <c r="AC188" i="10" s="1"/>
  <c r="AC189" i="10" s="1"/>
  <c r="AC190" i="10" s="1"/>
  <c r="AC191" i="10" s="1"/>
  <c r="AC192" i="10" s="1"/>
  <c r="AC193" i="10" s="1"/>
  <c r="AC194" i="10" s="1"/>
  <c r="AC195" i="10" s="1"/>
  <c r="AC196" i="10" s="1"/>
  <c r="AC197" i="10" s="1"/>
  <c r="AC198" i="10" s="1"/>
  <c r="AC199" i="10" s="1"/>
  <c r="AC200" i="10" s="1"/>
  <c r="AC201" i="10" s="1"/>
  <c r="AC202" i="10" s="1"/>
  <c r="AC203" i="10" s="1"/>
  <c r="Y80" i="10"/>
  <c r="Y81" i="10" s="1"/>
  <c r="AG79" i="10"/>
  <c r="AF79" i="10"/>
  <c r="AF80" i="10" s="1"/>
  <c r="AF81" i="10" s="1"/>
  <c r="AF82" i="10" s="1"/>
  <c r="AF83" i="10" s="1"/>
  <c r="AF84" i="10" s="1"/>
  <c r="AF85" i="10" s="1"/>
  <c r="AF86" i="10" s="1"/>
  <c r="AF87" i="10" s="1"/>
  <c r="AF88" i="10" s="1"/>
  <c r="AF89" i="10" s="1"/>
  <c r="AF90" i="10" s="1"/>
  <c r="AF91" i="10" s="1"/>
  <c r="AF92" i="10" s="1"/>
  <c r="AF93" i="10" s="1"/>
  <c r="AF94" i="10" s="1"/>
  <c r="AF95" i="10" s="1"/>
  <c r="AF96" i="10" s="1"/>
  <c r="AF97" i="10" s="1"/>
  <c r="AF98" i="10" s="1"/>
  <c r="AF99" i="10" s="1"/>
  <c r="AF100" i="10" s="1"/>
  <c r="AF101" i="10" s="1"/>
  <c r="AF102" i="10" s="1"/>
  <c r="AF103" i="10" s="1"/>
  <c r="AF104" i="10" s="1"/>
  <c r="AF105" i="10" s="1"/>
  <c r="AF106" i="10" s="1"/>
  <c r="AF107" i="10" s="1"/>
  <c r="AF108" i="10" s="1"/>
  <c r="AF109" i="10" s="1"/>
  <c r="AF110" i="10" s="1"/>
  <c r="AF111" i="10" s="1"/>
  <c r="AF112" i="10" s="1"/>
  <c r="AF113" i="10" s="1"/>
  <c r="AF114" i="10" s="1"/>
  <c r="AF115" i="10" s="1"/>
  <c r="AF116" i="10" s="1"/>
  <c r="AF117" i="10" s="1"/>
  <c r="AF118" i="10" s="1"/>
  <c r="AF119" i="10" s="1"/>
  <c r="AF120" i="10" s="1"/>
  <c r="AF121" i="10" s="1"/>
  <c r="AF122" i="10" s="1"/>
  <c r="AF123" i="10" s="1"/>
  <c r="AF124" i="10" s="1"/>
  <c r="AF125" i="10" s="1"/>
  <c r="AF126" i="10" s="1"/>
  <c r="AF127" i="10" s="1"/>
  <c r="AF128" i="10" s="1"/>
  <c r="AF129" i="10" s="1"/>
  <c r="AF130" i="10" s="1"/>
  <c r="AF131" i="10" s="1"/>
  <c r="AF132" i="10" s="1"/>
  <c r="AF133" i="10" s="1"/>
  <c r="AF134" i="10" s="1"/>
  <c r="AF135" i="10" s="1"/>
  <c r="AF136" i="10" s="1"/>
  <c r="AF137" i="10" s="1"/>
  <c r="AF138" i="10" s="1"/>
  <c r="AF139" i="10" s="1"/>
  <c r="AF140" i="10" s="1"/>
  <c r="AF141" i="10" s="1"/>
  <c r="AF142" i="10" s="1"/>
  <c r="AF143" i="10" s="1"/>
  <c r="AF144" i="10" s="1"/>
  <c r="AF145" i="10" s="1"/>
  <c r="AF146" i="10" s="1"/>
  <c r="AF147" i="10" s="1"/>
  <c r="AF148" i="10" s="1"/>
  <c r="AF149" i="10" s="1"/>
  <c r="AF150" i="10" s="1"/>
  <c r="AF151" i="10" s="1"/>
  <c r="AF152" i="10" s="1"/>
  <c r="AF153" i="10" s="1"/>
  <c r="AF154" i="10" s="1"/>
  <c r="AF155" i="10" s="1"/>
  <c r="AF156" i="10" s="1"/>
  <c r="AF157" i="10" s="1"/>
  <c r="AF158" i="10" s="1"/>
  <c r="AF159" i="10" s="1"/>
  <c r="AF160" i="10" s="1"/>
  <c r="AF161" i="10" s="1"/>
  <c r="AF162" i="10" s="1"/>
  <c r="AF163" i="10" s="1"/>
  <c r="AF164" i="10" s="1"/>
  <c r="AF165" i="10" s="1"/>
  <c r="AF166" i="10" s="1"/>
  <c r="AF167" i="10" s="1"/>
  <c r="AF168" i="10" s="1"/>
  <c r="AF169" i="10" s="1"/>
  <c r="AF170" i="10" s="1"/>
  <c r="AF171" i="10" s="1"/>
  <c r="AF172" i="10" s="1"/>
  <c r="AF173" i="10" s="1"/>
  <c r="AF174" i="10" s="1"/>
  <c r="AF175" i="10" s="1"/>
  <c r="AF176" i="10" s="1"/>
  <c r="AF177" i="10" s="1"/>
  <c r="AF178" i="10" s="1"/>
  <c r="AF179" i="10" s="1"/>
  <c r="AF180" i="10" s="1"/>
  <c r="AF181" i="10" s="1"/>
  <c r="AF182" i="10" s="1"/>
  <c r="AF183" i="10" s="1"/>
  <c r="AF184" i="10" s="1"/>
  <c r="AF185" i="10" s="1"/>
  <c r="AF186" i="10" s="1"/>
  <c r="AF187" i="10" s="1"/>
  <c r="AF188" i="10" s="1"/>
  <c r="AF189" i="10" s="1"/>
  <c r="AF190" i="10" s="1"/>
  <c r="AF191" i="10" s="1"/>
  <c r="AF192" i="10" s="1"/>
  <c r="AF193" i="10" s="1"/>
  <c r="AF194" i="10" s="1"/>
  <c r="AF195" i="10" s="1"/>
  <c r="AF196" i="10" s="1"/>
  <c r="AF197" i="10" s="1"/>
  <c r="AF198" i="10" s="1"/>
  <c r="AF199" i="10" s="1"/>
  <c r="AF200" i="10" s="1"/>
  <c r="AF201" i="10" s="1"/>
  <c r="AF202" i="10" s="1"/>
  <c r="AF203" i="10" s="1"/>
  <c r="AE79" i="10"/>
  <c r="AE80" i="10" s="1"/>
  <c r="AD79" i="10"/>
  <c r="AD80" i="10" s="1"/>
  <c r="AD81" i="10" s="1"/>
  <c r="AD82" i="10" s="1"/>
  <c r="AD83" i="10" s="1"/>
  <c r="AD84" i="10" s="1"/>
  <c r="AD85" i="10" s="1"/>
  <c r="AD86" i="10" s="1"/>
  <c r="AD87" i="10" s="1"/>
  <c r="AD88" i="10" s="1"/>
  <c r="AD89" i="10" s="1"/>
  <c r="AD90" i="10" s="1"/>
  <c r="AD91" i="10" s="1"/>
  <c r="AD92" i="10" s="1"/>
  <c r="AD93" i="10" s="1"/>
  <c r="AD94" i="10" s="1"/>
  <c r="AD95" i="10" s="1"/>
  <c r="AD96" i="10" s="1"/>
  <c r="AD97" i="10" s="1"/>
  <c r="AD98" i="10" s="1"/>
  <c r="AD99" i="10" s="1"/>
  <c r="AD100" i="10" s="1"/>
  <c r="AD101" i="10" s="1"/>
  <c r="AD102" i="10" s="1"/>
  <c r="AD103" i="10" s="1"/>
  <c r="AD104" i="10" s="1"/>
  <c r="AD105" i="10" s="1"/>
  <c r="AD106" i="10" s="1"/>
  <c r="AD107" i="10" s="1"/>
  <c r="AD108" i="10" s="1"/>
  <c r="AD109" i="10" s="1"/>
  <c r="AD110" i="10" s="1"/>
  <c r="AD111" i="10" s="1"/>
  <c r="AD112" i="10" s="1"/>
  <c r="AD113" i="10" s="1"/>
  <c r="AD114" i="10" s="1"/>
  <c r="AD115" i="10" s="1"/>
  <c r="AD116" i="10" s="1"/>
  <c r="AD117" i="10" s="1"/>
  <c r="AD118" i="10" s="1"/>
  <c r="AD119" i="10" s="1"/>
  <c r="AD120" i="10" s="1"/>
  <c r="AD121" i="10" s="1"/>
  <c r="AD122" i="10" s="1"/>
  <c r="AD123" i="10" s="1"/>
  <c r="AD124" i="10" s="1"/>
  <c r="AD125" i="10" s="1"/>
  <c r="AD126" i="10" s="1"/>
  <c r="AD127" i="10" s="1"/>
  <c r="AD128" i="10" s="1"/>
  <c r="AD129" i="10" s="1"/>
  <c r="AD130" i="10" s="1"/>
  <c r="AD131" i="10" s="1"/>
  <c r="AD132" i="10" s="1"/>
  <c r="AD133" i="10" s="1"/>
  <c r="AD134" i="10" s="1"/>
  <c r="AD135" i="10" s="1"/>
  <c r="AD136" i="10" s="1"/>
  <c r="AD137" i="10" s="1"/>
  <c r="AD138" i="10" s="1"/>
  <c r="AD139" i="10" s="1"/>
  <c r="AD140" i="10" s="1"/>
  <c r="AD141" i="10" s="1"/>
  <c r="AD142" i="10" s="1"/>
  <c r="AD143" i="10" s="1"/>
  <c r="AD144" i="10" s="1"/>
  <c r="AD145" i="10" s="1"/>
  <c r="AD146" i="10" s="1"/>
  <c r="AD147" i="10" s="1"/>
  <c r="AD148" i="10" s="1"/>
  <c r="AD149" i="10" s="1"/>
  <c r="AD150" i="10" s="1"/>
  <c r="AD151" i="10" s="1"/>
  <c r="AD152" i="10" s="1"/>
  <c r="AD153" i="10" s="1"/>
  <c r="AD154" i="10" s="1"/>
  <c r="AD155" i="10" s="1"/>
  <c r="AD156" i="10" s="1"/>
  <c r="AD157" i="10" s="1"/>
  <c r="AD158" i="10" s="1"/>
  <c r="AD159" i="10" s="1"/>
  <c r="AD160" i="10" s="1"/>
  <c r="AD161" i="10" s="1"/>
  <c r="AD162" i="10" s="1"/>
  <c r="AD163" i="10" s="1"/>
  <c r="AD164" i="10" s="1"/>
  <c r="AD165" i="10" s="1"/>
  <c r="AD166" i="10" s="1"/>
  <c r="AD167" i="10" s="1"/>
  <c r="AD168" i="10" s="1"/>
  <c r="AD169" i="10" s="1"/>
  <c r="AD170" i="10" s="1"/>
  <c r="AD171" i="10" s="1"/>
  <c r="AD172" i="10" s="1"/>
  <c r="AD173" i="10" s="1"/>
  <c r="AD174" i="10" s="1"/>
  <c r="AD175" i="10" s="1"/>
  <c r="AD176" i="10" s="1"/>
  <c r="AD177" i="10" s="1"/>
  <c r="AD178" i="10" s="1"/>
  <c r="AD179" i="10" s="1"/>
  <c r="AD180" i="10" s="1"/>
  <c r="AD181" i="10" s="1"/>
  <c r="AD182" i="10" s="1"/>
  <c r="AD183" i="10" s="1"/>
  <c r="AD184" i="10" s="1"/>
  <c r="AD185" i="10" s="1"/>
  <c r="AD186" i="10" s="1"/>
  <c r="AD187" i="10" s="1"/>
  <c r="AD188" i="10" s="1"/>
  <c r="AD189" i="10" s="1"/>
  <c r="AD190" i="10" s="1"/>
  <c r="AD191" i="10" s="1"/>
  <c r="AD192" i="10" s="1"/>
  <c r="AD193" i="10" s="1"/>
  <c r="AD194" i="10" s="1"/>
  <c r="AD195" i="10" s="1"/>
  <c r="AD196" i="10" s="1"/>
  <c r="AD197" i="10" s="1"/>
  <c r="AD198" i="10" s="1"/>
  <c r="AD199" i="10" s="1"/>
  <c r="AD200" i="10" s="1"/>
  <c r="AD201" i="10" s="1"/>
  <c r="AD202" i="10" s="1"/>
  <c r="AD203" i="10" s="1"/>
  <c r="AC79" i="10"/>
  <c r="AB79" i="10"/>
  <c r="AB80" i="10" s="1"/>
  <c r="AB81" i="10" s="1"/>
  <c r="AB82" i="10" s="1"/>
  <c r="AB83" i="10" s="1"/>
  <c r="AB84" i="10" s="1"/>
  <c r="AB85" i="10" s="1"/>
  <c r="AB86" i="10" s="1"/>
  <c r="AB87" i="10" s="1"/>
  <c r="AB88" i="10" s="1"/>
  <c r="AB89" i="10" s="1"/>
  <c r="AB90" i="10" s="1"/>
  <c r="AB91" i="10" s="1"/>
  <c r="AB92" i="10" s="1"/>
  <c r="AB93" i="10" s="1"/>
  <c r="AB94" i="10" s="1"/>
  <c r="AB95" i="10" s="1"/>
  <c r="AB96" i="10" s="1"/>
  <c r="AB97" i="10" s="1"/>
  <c r="AB98" i="10" s="1"/>
  <c r="AB99" i="10" s="1"/>
  <c r="AB100" i="10" s="1"/>
  <c r="AB101" i="10" s="1"/>
  <c r="AB102" i="10" s="1"/>
  <c r="AB103" i="10" s="1"/>
  <c r="AB104" i="10" s="1"/>
  <c r="AB105" i="10" s="1"/>
  <c r="AB106" i="10" s="1"/>
  <c r="AB107" i="10" s="1"/>
  <c r="AB108" i="10" s="1"/>
  <c r="AB109" i="10" s="1"/>
  <c r="AB110" i="10" s="1"/>
  <c r="AB111" i="10" s="1"/>
  <c r="AB112" i="10" s="1"/>
  <c r="AB113" i="10" s="1"/>
  <c r="AB114" i="10" s="1"/>
  <c r="AB115" i="10" s="1"/>
  <c r="AB116" i="10" s="1"/>
  <c r="AB117" i="10" s="1"/>
  <c r="AB118" i="10" s="1"/>
  <c r="AB119" i="10" s="1"/>
  <c r="AB120" i="10" s="1"/>
  <c r="AB121" i="10" s="1"/>
  <c r="AB122" i="10" s="1"/>
  <c r="AB123" i="10" s="1"/>
  <c r="AB124" i="10" s="1"/>
  <c r="AB125" i="10" s="1"/>
  <c r="AB126" i="10" s="1"/>
  <c r="AB127" i="10" s="1"/>
  <c r="AB128" i="10" s="1"/>
  <c r="AB129" i="10" s="1"/>
  <c r="AB130" i="10" s="1"/>
  <c r="AB131" i="10" s="1"/>
  <c r="AB132" i="10" s="1"/>
  <c r="AB133" i="10" s="1"/>
  <c r="AB134" i="10" s="1"/>
  <c r="AB135" i="10" s="1"/>
  <c r="AB136" i="10" s="1"/>
  <c r="AB137" i="10" s="1"/>
  <c r="AB138" i="10" s="1"/>
  <c r="AB139" i="10" s="1"/>
  <c r="AB140" i="10" s="1"/>
  <c r="AB141" i="10" s="1"/>
  <c r="AB142" i="10" s="1"/>
  <c r="AB143" i="10" s="1"/>
  <c r="AB144" i="10" s="1"/>
  <c r="AB145" i="10" s="1"/>
  <c r="AB146" i="10" s="1"/>
  <c r="AB147" i="10" s="1"/>
  <c r="AB148" i="10" s="1"/>
  <c r="AB149" i="10" s="1"/>
  <c r="AB150" i="10" s="1"/>
  <c r="AB151" i="10" s="1"/>
  <c r="AB152" i="10" s="1"/>
  <c r="AB153" i="10" s="1"/>
  <c r="AB154" i="10" s="1"/>
  <c r="AB155" i="10" s="1"/>
  <c r="AB156" i="10" s="1"/>
  <c r="AB157" i="10" s="1"/>
  <c r="AB158" i="10" s="1"/>
  <c r="AB159" i="10" s="1"/>
  <c r="AB160" i="10" s="1"/>
  <c r="AB161" i="10" s="1"/>
  <c r="AB162" i="10" s="1"/>
  <c r="AB163" i="10" s="1"/>
  <c r="AB164" i="10" s="1"/>
  <c r="AB165" i="10" s="1"/>
  <c r="AB166" i="10" s="1"/>
  <c r="AB167" i="10" s="1"/>
  <c r="AB168" i="10" s="1"/>
  <c r="AB169" i="10" s="1"/>
  <c r="AB170" i="10" s="1"/>
  <c r="AB171" i="10" s="1"/>
  <c r="AB172" i="10" s="1"/>
  <c r="AB173" i="10" s="1"/>
  <c r="AB174" i="10" s="1"/>
  <c r="AB175" i="10" s="1"/>
  <c r="AB176" i="10" s="1"/>
  <c r="AB177" i="10" s="1"/>
  <c r="AB178" i="10" s="1"/>
  <c r="AB179" i="10" s="1"/>
  <c r="AB180" i="10" s="1"/>
  <c r="AB181" i="10" s="1"/>
  <c r="AB182" i="10" s="1"/>
  <c r="AB183" i="10" s="1"/>
  <c r="AB184" i="10" s="1"/>
  <c r="AB185" i="10" s="1"/>
  <c r="AB186" i="10" s="1"/>
  <c r="AB187" i="10" s="1"/>
  <c r="AB188" i="10" s="1"/>
  <c r="AB189" i="10" s="1"/>
  <c r="AB190" i="10" s="1"/>
  <c r="AB191" i="10" s="1"/>
  <c r="AB192" i="10" s="1"/>
  <c r="AB193" i="10" s="1"/>
  <c r="AB194" i="10" s="1"/>
  <c r="AB195" i="10" s="1"/>
  <c r="AB196" i="10" s="1"/>
  <c r="AB197" i="10" s="1"/>
  <c r="AB198" i="10" s="1"/>
  <c r="AB199" i="10" s="1"/>
  <c r="AB200" i="10" s="1"/>
  <c r="AB201" i="10" s="1"/>
  <c r="AB202" i="10" s="1"/>
  <c r="AB203" i="10" s="1"/>
  <c r="AA79" i="10"/>
  <c r="AA80" i="10" s="1"/>
  <c r="AA81" i="10" s="1"/>
  <c r="AA82" i="10" s="1"/>
  <c r="AA83" i="10" s="1"/>
  <c r="AA84" i="10" s="1"/>
  <c r="AA85" i="10" s="1"/>
  <c r="AA86" i="10" s="1"/>
  <c r="AA87" i="10" s="1"/>
  <c r="AA88" i="10" s="1"/>
  <c r="AA89" i="10" s="1"/>
  <c r="AA90" i="10" s="1"/>
  <c r="AA91" i="10" s="1"/>
  <c r="AA92" i="10" s="1"/>
  <c r="AA93" i="10" s="1"/>
  <c r="AA94" i="10" s="1"/>
  <c r="AA95" i="10" s="1"/>
  <c r="AA96" i="10" s="1"/>
  <c r="AA97" i="10" s="1"/>
  <c r="AA98" i="10" s="1"/>
  <c r="AA99" i="10" s="1"/>
  <c r="AA100" i="10" s="1"/>
  <c r="AA101" i="10" s="1"/>
  <c r="AA102" i="10" s="1"/>
  <c r="AA103" i="10" s="1"/>
  <c r="AA104" i="10" s="1"/>
  <c r="AA105" i="10" s="1"/>
  <c r="AA106" i="10" s="1"/>
  <c r="AA107" i="10" s="1"/>
  <c r="AA108" i="10" s="1"/>
  <c r="AA109" i="10" s="1"/>
  <c r="AA110" i="10" s="1"/>
  <c r="AA111" i="10" s="1"/>
  <c r="AA112" i="10" s="1"/>
  <c r="AA113" i="10" s="1"/>
  <c r="AA114" i="10" s="1"/>
  <c r="AA115" i="10" s="1"/>
  <c r="AA116" i="10" s="1"/>
  <c r="AA117" i="10" s="1"/>
  <c r="AA118" i="10" s="1"/>
  <c r="AA119" i="10" s="1"/>
  <c r="AA120" i="10" s="1"/>
  <c r="AA121" i="10" s="1"/>
  <c r="AA122" i="10" s="1"/>
  <c r="AA123" i="10" s="1"/>
  <c r="AA124" i="10" s="1"/>
  <c r="AA125" i="10" s="1"/>
  <c r="AA126" i="10" s="1"/>
  <c r="AA127" i="10" s="1"/>
  <c r="AA128" i="10" s="1"/>
  <c r="AA129" i="10" s="1"/>
  <c r="AA130" i="10" s="1"/>
  <c r="AA131" i="10" s="1"/>
  <c r="AA132" i="10" s="1"/>
  <c r="AA133" i="10" s="1"/>
  <c r="AA134" i="10" s="1"/>
  <c r="AA135" i="10" s="1"/>
  <c r="AA136" i="10" s="1"/>
  <c r="AA137" i="10" s="1"/>
  <c r="AA138" i="10" s="1"/>
  <c r="AA139" i="10" s="1"/>
  <c r="AA140" i="10" s="1"/>
  <c r="AA141" i="10" s="1"/>
  <c r="AA142" i="10" s="1"/>
  <c r="AA143" i="10" s="1"/>
  <c r="AA144" i="10" s="1"/>
  <c r="AA145" i="10" s="1"/>
  <c r="AA146" i="10" s="1"/>
  <c r="AA147" i="10" s="1"/>
  <c r="AA148" i="10" s="1"/>
  <c r="AA149" i="10" s="1"/>
  <c r="AA150" i="10" s="1"/>
  <c r="AA151" i="10" s="1"/>
  <c r="AA152" i="10" s="1"/>
  <c r="AA153" i="10" s="1"/>
  <c r="AA154" i="10" s="1"/>
  <c r="AA155" i="10" s="1"/>
  <c r="AA156" i="10" s="1"/>
  <c r="AA157" i="10" s="1"/>
  <c r="AA158" i="10" s="1"/>
  <c r="AA159" i="10" s="1"/>
  <c r="AA160" i="10" s="1"/>
  <c r="AA161" i="10" s="1"/>
  <c r="AA162" i="10" s="1"/>
  <c r="AA163" i="10" s="1"/>
  <c r="AA164" i="10" s="1"/>
  <c r="AA165" i="10" s="1"/>
  <c r="AA166" i="10" s="1"/>
  <c r="AA167" i="10" s="1"/>
  <c r="AA168" i="10" s="1"/>
  <c r="AA169" i="10" s="1"/>
  <c r="AA170" i="10" s="1"/>
  <c r="AA171" i="10" s="1"/>
  <c r="AA172" i="10" s="1"/>
  <c r="AA173" i="10" s="1"/>
  <c r="AA174" i="10" s="1"/>
  <c r="AA175" i="10" s="1"/>
  <c r="AA176" i="10" s="1"/>
  <c r="AA177" i="10" s="1"/>
  <c r="AA178" i="10" s="1"/>
  <c r="AA179" i="10" s="1"/>
  <c r="AA180" i="10" s="1"/>
  <c r="AA181" i="10" s="1"/>
  <c r="AA182" i="10" s="1"/>
  <c r="AA183" i="10" s="1"/>
  <c r="AA184" i="10" s="1"/>
  <c r="AA185" i="10" s="1"/>
  <c r="AA186" i="10" s="1"/>
  <c r="AA187" i="10" s="1"/>
  <c r="AA188" i="10" s="1"/>
  <c r="AA189" i="10" s="1"/>
  <c r="AA190" i="10" s="1"/>
  <c r="AA191" i="10" s="1"/>
  <c r="AA192" i="10" s="1"/>
  <c r="AA193" i="10" s="1"/>
  <c r="AA194" i="10" s="1"/>
  <c r="AA195" i="10" s="1"/>
  <c r="AA196" i="10" s="1"/>
  <c r="AA197" i="10" s="1"/>
  <c r="AA198" i="10" s="1"/>
  <c r="AA199" i="10" s="1"/>
  <c r="AA200" i="10" s="1"/>
  <c r="AA201" i="10" s="1"/>
  <c r="AA202" i="10" s="1"/>
  <c r="AA203" i="10" s="1"/>
  <c r="Z79" i="10"/>
  <c r="Z80" i="10" s="1"/>
  <c r="Z81" i="10" s="1"/>
  <c r="Z82" i="10" s="1"/>
  <c r="Z83" i="10" s="1"/>
  <c r="Z84" i="10" s="1"/>
  <c r="Z85" i="10" s="1"/>
  <c r="Z86" i="10" s="1"/>
  <c r="Z87" i="10" s="1"/>
  <c r="Z88" i="10" s="1"/>
  <c r="Z89" i="10" s="1"/>
  <c r="Z90" i="10" s="1"/>
  <c r="Z91" i="10" s="1"/>
  <c r="Z92" i="10" s="1"/>
  <c r="Z93" i="10" s="1"/>
  <c r="Z94" i="10" s="1"/>
  <c r="Z95" i="10" s="1"/>
  <c r="Z96" i="10" s="1"/>
  <c r="Z97" i="10" s="1"/>
  <c r="Z98" i="10" s="1"/>
  <c r="Z99" i="10" s="1"/>
  <c r="Z100" i="10" s="1"/>
  <c r="Z101" i="10" s="1"/>
  <c r="Z102" i="10" s="1"/>
  <c r="Z103" i="10" s="1"/>
  <c r="Z104" i="10" s="1"/>
  <c r="Z105" i="10" s="1"/>
  <c r="Z106" i="10" s="1"/>
  <c r="Z107" i="10" s="1"/>
  <c r="Z108" i="10" s="1"/>
  <c r="Z109" i="10" s="1"/>
  <c r="Z110" i="10" s="1"/>
  <c r="Z111" i="10" s="1"/>
  <c r="Z112" i="10" s="1"/>
  <c r="Z113" i="10" s="1"/>
  <c r="Z114" i="10" s="1"/>
  <c r="Z115" i="10" s="1"/>
  <c r="Z116" i="10" s="1"/>
  <c r="Z117" i="10" s="1"/>
  <c r="Z118" i="10" s="1"/>
  <c r="Z119" i="10" s="1"/>
  <c r="Z120" i="10" s="1"/>
  <c r="Z121" i="10" s="1"/>
  <c r="Z122" i="10" s="1"/>
  <c r="Z123" i="10" s="1"/>
  <c r="Z124" i="10" s="1"/>
  <c r="Z125" i="10" s="1"/>
  <c r="Z126" i="10" s="1"/>
  <c r="Z127" i="10" s="1"/>
  <c r="Z128" i="10" s="1"/>
  <c r="Z129" i="10" s="1"/>
  <c r="Z130" i="10" s="1"/>
  <c r="Z131" i="10" s="1"/>
  <c r="Z132" i="10" s="1"/>
  <c r="Z133" i="10" s="1"/>
  <c r="Z134" i="10" s="1"/>
  <c r="Z135" i="10" s="1"/>
  <c r="Z136" i="10" s="1"/>
  <c r="Z137" i="10" s="1"/>
  <c r="Z138" i="10" s="1"/>
  <c r="Z139" i="10" s="1"/>
  <c r="Z140" i="10" s="1"/>
  <c r="Z141" i="10" s="1"/>
  <c r="Z142" i="10" s="1"/>
  <c r="Z143" i="10" s="1"/>
  <c r="Z144" i="10" s="1"/>
  <c r="Z145" i="10" s="1"/>
  <c r="Z146" i="10" s="1"/>
  <c r="Z147" i="10" s="1"/>
  <c r="Z148" i="10" s="1"/>
  <c r="Z149" i="10" s="1"/>
  <c r="Z150" i="10" s="1"/>
  <c r="Z151" i="10" s="1"/>
  <c r="Z152" i="10" s="1"/>
  <c r="Z153" i="10" s="1"/>
  <c r="Z154" i="10" s="1"/>
  <c r="Z155" i="10" s="1"/>
  <c r="Z156" i="10" s="1"/>
  <c r="Z157" i="10" s="1"/>
  <c r="Z158" i="10" s="1"/>
  <c r="Z159" i="10" s="1"/>
  <c r="Z160" i="10" s="1"/>
  <c r="Z161" i="10" s="1"/>
  <c r="Z162" i="10" s="1"/>
  <c r="Z163" i="10" s="1"/>
  <c r="Z164" i="10" s="1"/>
  <c r="Z165" i="10" s="1"/>
  <c r="Z166" i="10" s="1"/>
  <c r="Z167" i="10" s="1"/>
  <c r="Z168" i="10" s="1"/>
  <c r="Z169" i="10" s="1"/>
  <c r="Z170" i="10" s="1"/>
  <c r="Z171" i="10" s="1"/>
  <c r="Z172" i="10" s="1"/>
  <c r="Z173" i="10" s="1"/>
  <c r="Z174" i="10" s="1"/>
  <c r="Z175" i="10" s="1"/>
  <c r="Z176" i="10" s="1"/>
  <c r="Z177" i="10" s="1"/>
  <c r="Z178" i="10" s="1"/>
  <c r="Z179" i="10" s="1"/>
  <c r="Z180" i="10" s="1"/>
  <c r="Z181" i="10" s="1"/>
  <c r="Z182" i="10" s="1"/>
  <c r="Z183" i="10" s="1"/>
  <c r="Z184" i="10" s="1"/>
  <c r="Z185" i="10" s="1"/>
  <c r="Z186" i="10" s="1"/>
  <c r="Z187" i="10" s="1"/>
  <c r="Z188" i="10" s="1"/>
  <c r="Z189" i="10" s="1"/>
  <c r="Z190" i="10" s="1"/>
  <c r="Z191" i="10" s="1"/>
  <c r="Z192" i="10" s="1"/>
  <c r="Z193" i="10" s="1"/>
  <c r="Z194" i="10" s="1"/>
  <c r="Z195" i="10" s="1"/>
  <c r="Z196" i="10" s="1"/>
  <c r="Z197" i="10" s="1"/>
  <c r="Z198" i="10" s="1"/>
  <c r="Z199" i="10" s="1"/>
  <c r="Z200" i="10" s="1"/>
  <c r="Z201" i="10" s="1"/>
  <c r="Z202" i="10" s="1"/>
  <c r="Z203" i="10" s="1"/>
  <c r="Y79" i="10"/>
  <c r="X79" i="10"/>
  <c r="X80" i="10" s="1"/>
  <c r="X81" i="10" s="1"/>
  <c r="X82" i="10" s="1"/>
  <c r="X83" i="10" s="1"/>
  <c r="X84" i="10" s="1"/>
  <c r="X85" i="10" s="1"/>
  <c r="X86" i="10" s="1"/>
  <c r="X87" i="10" s="1"/>
  <c r="X88" i="10" s="1"/>
  <c r="X89" i="10" s="1"/>
  <c r="X90" i="10" s="1"/>
  <c r="X91" i="10" s="1"/>
  <c r="X92" i="10" s="1"/>
  <c r="X93" i="10" s="1"/>
  <c r="X94" i="10" s="1"/>
  <c r="X95" i="10" s="1"/>
  <c r="X96" i="10" s="1"/>
  <c r="X97" i="10" s="1"/>
  <c r="X98" i="10" s="1"/>
  <c r="X99" i="10" s="1"/>
  <c r="X100" i="10" s="1"/>
  <c r="X101" i="10" s="1"/>
  <c r="X102" i="10" s="1"/>
  <c r="X103" i="10" s="1"/>
  <c r="X104" i="10" s="1"/>
  <c r="X105" i="10" s="1"/>
  <c r="X106" i="10" s="1"/>
  <c r="X107" i="10" s="1"/>
  <c r="X108" i="10" s="1"/>
  <c r="X109" i="10" s="1"/>
  <c r="X110" i="10" s="1"/>
  <c r="X111" i="10" s="1"/>
  <c r="X112" i="10" s="1"/>
  <c r="X113" i="10" s="1"/>
  <c r="X114" i="10" s="1"/>
  <c r="X115" i="10" s="1"/>
  <c r="X116" i="10" s="1"/>
  <c r="X117" i="10" s="1"/>
  <c r="X118" i="10" s="1"/>
  <c r="X119" i="10" s="1"/>
  <c r="X120" i="10" s="1"/>
  <c r="X121" i="10" s="1"/>
  <c r="X122" i="10" s="1"/>
  <c r="X123" i="10" s="1"/>
  <c r="X124" i="10" s="1"/>
  <c r="X125" i="10" s="1"/>
  <c r="X126" i="10" s="1"/>
  <c r="X127" i="10" s="1"/>
  <c r="X128" i="10" s="1"/>
  <c r="X129" i="10" s="1"/>
  <c r="X130" i="10" s="1"/>
  <c r="X131" i="10" s="1"/>
  <c r="X132" i="10" s="1"/>
  <c r="X133" i="10" s="1"/>
  <c r="X134" i="10" s="1"/>
  <c r="X135" i="10" s="1"/>
  <c r="X136" i="10" s="1"/>
  <c r="X137" i="10" s="1"/>
  <c r="X138" i="10" s="1"/>
  <c r="X139" i="10" s="1"/>
  <c r="X140" i="10" s="1"/>
  <c r="X141" i="10" s="1"/>
  <c r="X142" i="10" s="1"/>
  <c r="X143" i="10" s="1"/>
  <c r="X144" i="10" s="1"/>
  <c r="X145" i="10" s="1"/>
  <c r="X146" i="10" s="1"/>
  <c r="X147" i="10" s="1"/>
  <c r="X148" i="10" s="1"/>
  <c r="X149" i="10" s="1"/>
  <c r="X150" i="10" s="1"/>
  <c r="X151" i="10" s="1"/>
  <c r="X152" i="10" s="1"/>
  <c r="X153" i="10" s="1"/>
  <c r="X154" i="10" s="1"/>
  <c r="X155" i="10" s="1"/>
  <c r="X156" i="10" s="1"/>
  <c r="X157" i="10" s="1"/>
  <c r="X158" i="10" s="1"/>
  <c r="X159" i="10" s="1"/>
  <c r="X160" i="10" s="1"/>
  <c r="X161" i="10" s="1"/>
  <c r="X162" i="10" s="1"/>
  <c r="X163" i="10" s="1"/>
  <c r="X164" i="10" s="1"/>
  <c r="X165" i="10" s="1"/>
  <c r="X166" i="10" s="1"/>
  <c r="X167" i="10" s="1"/>
  <c r="X168" i="10" s="1"/>
  <c r="X169" i="10" s="1"/>
  <c r="X170" i="10" s="1"/>
  <c r="X171" i="10" s="1"/>
  <c r="X172" i="10" s="1"/>
  <c r="X173" i="10" s="1"/>
  <c r="X174" i="10" s="1"/>
  <c r="X175" i="10" s="1"/>
  <c r="X176" i="10" s="1"/>
  <c r="X177" i="10" s="1"/>
  <c r="X178" i="10" s="1"/>
  <c r="X179" i="10" s="1"/>
  <c r="X180" i="10" s="1"/>
  <c r="X181" i="10" s="1"/>
  <c r="X182" i="10" s="1"/>
  <c r="X183" i="10" s="1"/>
  <c r="X184" i="10" s="1"/>
  <c r="X185" i="10" s="1"/>
  <c r="X186" i="10" s="1"/>
  <c r="X187" i="10" s="1"/>
  <c r="X188" i="10" s="1"/>
  <c r="X189" i="10" s="1"/>
  <c r="X190" i="10" s="1"/>
  <c r="X191" i="10" s="1"/>
  <c r="X192" i="10" s="1"/>
  <c r="X193" i="10" s="1"/>
  <c r="X194" i="10" s="1"/>
  <c r="X195" i="10" s="1"/>
  <c r="X196" i="10" s="1"/>
  <c r="X197" i="10" s="1"/>
  <c r="X198" i="10" s="1"/>
  <c r="X199" i="10" s="1"/>
  <c r="X200" i="10" s="1"/>
  <c r="X201" i="10" s="1"/>
  <c r="X202" i="10" s="1"/>
  <c r="X203" i="10" s="1"/>
  <c r="H80" i="10"/>
  <c r="H81" i="10" s="1"/>
  <c r="H82" i="10" s="1"/>
  <c r="H83" i="10" s="1"/>
  <c r="H84" i="10" s="1"/>
  <c r="H85" i="10" s="1"/>
  <c r="H86" i="10" s="1"/>
  <c r="H87" i="10" s="1"/>
  <c r="H88" i="10" s="1"/>
  <c r="H89" i="10" s="1"/>
  <c r="H90" i="10" s="1"/>
  <c r="H91" i="10" s="1"/>
  <c r="H92" i="10" s="1"/>
  <c r="H93" i="10" s="1"/>
  <c r="H94" i="10" s="1"/>
  <c r="H95" i="10" s="1"/>
  <c r="H96" i="10" s="1"/>
  <c r="H97" i="10" s="1"/>
  <c r="H98" i="10" s="1"/>
  <c r="H99" i="10" s="1"/>
  <c r="H100" i="10" s="1"/>
  <c r="H101" i="10" s="1"/>
  <c r="H102" i="10" s="1"/>
  <c r="H103" i="10" s="1"/>
  <c r="H104" i="10" s="1"/>
  <c r="I80" i="10"/>
  <c r="J80" i="10"/>
  <c r="K80" i="10"/>
  <c r="K81" i="10" s="1"/>
  <c r="L80" i="10"/>
  <c r="L81" i="10" s="1"/>
  <c r="L82" i="10" s="1"/>
  <c r="L83" i="10" s="1"/>
  <c r="L84" i="10" s="1"/>
  <c r="L85" i="10" s="1"/>
  <c r="L86" i="10" s="1"/>
  <c r="L87" i="10" s="1"/>
  <c r="L88" i="10" s="1"/>
  <c r="L89" i="10" s="1"/>
  <c r="L90" i="10" s="1"/>
  <c r="L91" i="10" s="1"/>
  <c r="L92" i="10" s="1"/>
  <c r="L93" i="10" s="1"/>
  <c r="L94" i="10" s="1"/>
  <c r="L95" i="10" s="1"/>
  <c r="L96" i="10" s="1"/>
  <c r="L97" i="10" s="1"/>
  <c r="L98" i="10" s="1"/>
  <c r="L99" i="10" s="1"/>
  <c r="L100" i="10" s="1"/>
  <c r="L101" i="10" s="1"/>
  <c r="L102" i="10" s="1"/>
  <c r="L103" i="10" s="1"/>
  <c r="L104" i="10" s="1"/>
  <c r="M80" i="10"/>
  <c r="N80" i="10"/>
  <c r="O80" i="10"/>
  <c r="O81" i="10" s="1"/>
  <c r="P80" i="10"/>
  <c r="P81" i="10" s="1"/>
  <c r="P82" i="10" s="1"/>
  <c r="P83" i="10" s="1"/>
  <c r="P84" i="10" s="1"/>
  <c r="P85" i="10" s="1"/>
  <c r="P86" i="10" s="1"/>
  <c r="P87" i="10" s="1"/>
  <c r="P88" i="10" s="1"/>
  <c r="P89" i="10" s="1"/>
  <c r="P90" i="10" s="1"/>
  <c r="P91" i="10" s="1"/>
  <c r="P92" i="10" s="1"/>
  <c r="P93" i="10" s="1"/>
  <c r="P94" i="10" s="1"/>
  <c r="P95" i="10" s="1"/>
  <c r="P96" i="10" s="1"/>
  <c r="P97" i="10" s="1"/>
  <c r="P98" i="10" s="1"/>
  <c r="P99" i="10" s="1"/>
  <c r="P100" i="10" s="1"/>
  <c r="P101" i="10" s="1"/>
  <c r="P102" i="10" s="1"/>
  <c r="P103" i="10" s="1"/>
  <c r="P104" i="10" s="1"/>
  <c r="Q80" i="10"/>
  <c r="I81" i="10"/>
  <c r="I82" i="10" s="1"/>
  <c r="J81" i="10"/>
  <c r="J82" i="10" s="1"/>
  <c r="J83" i="10" s="1"/>
  <c r="J84" i="10" s="1"/>
  <c r="J85" i="10" s="1"/>
  <c r="J86" i="10" s="1"/>
  <c r="J87" i="10" s="1"/>
  <c r="J88" i="10" s="1"/>
  <c r="J89" i="10" s="1"/>
  <c r="J90" i="10" s="1"/>
  <c r="J91" i="10" s="1"/>
  <c r="J92" i="10" s="1"/>
  <c r="J93" i="10" s="1"/>
  <c r="J94" i="10" s="1"/>
  <c r="J95" i="10" s="1"/>
  <c r="J96" i="10" s="1"/>
  <c r="J97" i="10" s="1"/>
  <c r="J98" i="10" s="1"/>
  <c r="J99" i="10" s="1"/>
  <c r="J100" i="10" s="1"/>
  <c r="J101" i="10" s="1"/>
  <c r="J102" i="10" s="1"/>
  <c r="J103" i="10" s="1"/>
  <c r="J104" i="10" s="1"/>
  <c r="J105" i="10" s="1"/>
  <c r="J106" i="10" s="1"/>
  <c r="J107" i="10" s="1"/>
  <c r="J108" i="10" s="1"/>
  <c r="J109" i="10" s="1"/>
  <c r="J110" i="10" s="1"/>
  <c r="J111" i="10" s="1"/>
  <c r="J112" i="10" s="1"/>
  <c r="J113" i="10" s="1"/>
  <c r="J114" i="10" s="1"/>
  <c r="J115" i="10" s="1"/>
  <c r="J116" i="10" s="1"/>
  <c r="J117" i="10" s="1"/>
  <c r="J118" i="10" s="1"/>
  <c r="J119" i="10" s="1"/>
  <c r="J120" i="10" s="1"/>
  <c r="J121" i="10" s="1"/>
  <c r="J122" i="10" s="1"/>
  <c r="J123" i="10" s="1"/>
  <c r="J124" i="10" s="1"/>
  <c r="J125" i="10" s="1"/>
  <c r="J126" i="10" s="1"/>
  <c r="J127" i="10" s="1"/>
  <c r="J128" i="10" s="1"/>
  <c r="J129" i="10" s="1"/>
  <c r="J130" i="10" s="1"/>
  <c r="J131" i="10" s="1"/>
  <c r="J132" i="10" s="1"/>
  <c r="J133" i="10" s="1"/>
  <c r="J134" i="10" s="1"/>
  <c r="J135" i="10" s="1"/>
  <c r="J136" i="10" s="1"/>
  <c r="J137" i="10" s="1"/>
  <c r="M81" i="10"/>
  <c r="M82" i="10" s="1"/>
  <c r="M83" i="10" s="1"/>
  <c r="M84" i="10" s="1"/>
  <c r="M85" i="10" s="1"/>
  <c r="M86" i="10" s="1"/>
  <c r="M87" i="10" s="1"/>
  <c r="M88" i="10" s="1"/>
  <c r="M89" i="10" s="1"/>
  <c r="M90" i="10" s="1"/>
  <c r="M91" i="10" s="1"/>
  <c r="M92" i="10" s="1"/>
  <c r="M93" i="10" s="1"/>
  <c r="M94" i="10" s="1"/>
  <c r="M95" i="10" s="1"/>
  <c r="M96" i="10" s="1"/>
  <c r="M97" i="10" s="1"/>
  <c r="M98" i="10" s="1"/>
  <c r="M99" i="10" s="1"/>
  <c r="M100" i="10" s="1"/>
  <c r="M101" i="10" s="1"/>
  <c r="M102" i="10" s="1"/>
  <c r="M103" i="10" s="1"/>
  <c r="M104" i="10" s="1"/>
  <c r="M105" i="10" s="1"/>
  <c r="M106" i="10" s="1"/>
  <c r="M107" i="10" s="1"/>
  <c r="M108" i="10" s="1"/>
  <c r="M109" i="10" s="1"/>
  <c r="M110" i="10" s="1"/>
  <c r="M111" i="10" s="1"/>
  <c r="M112" i="10" s="1"/>
  <c r="M113" i="10" s="1"/>
  <c r="M114" i="10" s="1"/>
  <c r="M115" i="10" s="1"/>
  <c r="M116" i="10" s="1"/>
  <c r="M117" i="10" s="1"/>
  <c r="M118" i="10" s="1"/>
  <c r="M119" i="10" s="1"/>
  <c r="M120" i="10" s="1"/>
  <c r="M121" i="10" s="1"/>
  <c r="M122" i="10" s="1"/>
  <c r="M123" i="10" s="1"/>
  <c r="M124" i="10" s="1"/>
  <c r="M125" i="10" s="1"/>
  <c r="M126" i="10" s="1"/>
  <c r="M127" i="10" s="1"/>
  <c r="M128" i="10" s="1"/>
  <c r="M129" i="10" s="1"/>
  <c r="M130" i="10" s="1"/>
  <c r="M131" i="10" s="1"/>
  <c r="M132" i="10" s="1"/>
  <c r="M133" i="10" s="1"/>
  <c r="M134" i="10" s="1"/>
  <c r="M135" i="10" s="1"/>
  <c r="M136" i="10" s="1"/>
  <c r="M137" i="10" s="1"/>
  <c r="M138" i="10" s="1"/>
  <c r="M139" i="10" s="1"/>
  <c r="M140" i="10" s="1"/>
  <c r="M141" i="10" s="1"/>
  <c r="M142" i="10" s="1"/>
  <c r="M143" i="10" s="1"/>
  <c r="M144" i="10" s="1"/>
  <c r="M145" i="10" s="1"/>
  <c r="M146" i="10" s="1"/>
  <c r="M147" i="10" s="1"/>
  <c r="M148" i="10" s="1"/>
  <c r="M149" i="10" s="1"/>
  <c r="M150" i="10" s="1"/>
  <c r="M151" i="10" s="1"/>
  <c r="M152" i="10" s="1"/>
  <c r="M153" i="10" s="1"/>
  <c r="M154" i="10" s="1"/>
  <c r="M155" i="10" s="1"/>
  <c r="M156" i="10" s="1"/>
  <c r="M157" i="10" s="1"/>
  <c r="M158" i="10" s="1"/>
  <c r="M159" i="10" s="1"/>
  <c r="M160" i="10" s="1"/>
  <c r="M161" i="10" s="1"/>
  <c r="M162" i="10" s="1"/>
  <c r="M163" i="10" s="1"/>
  <c r="M164" i="10" s="1"/>
  <c r="M165" i="10" s="1"/>
  <c r="M166" i="10" s="1"/>
  <c r="M167" i="10" s="1"/>
  <c r="M168" i="10" s="1"/>
  <c r="M169" i="10" s="1"/>
  <c r="M170" i="10" s="1"/>
  <c r="M171" i="10" s="1"/>
  <c r="M172" i="10" s="1"/>
  <c r="M173" i="10" s="1"/>
  <c r="M174" i="10" s="1"/>
  <c r="M175" i="10" s="1"/>
  <c r="M176" i="10" s="1"/>
  <c r="M177" i="10" s="1"/>
  <c r="M178" i="10" s="1"/>
  <c r="M179" i="10" s="1"/>
  <c r="M180" i="10" s="1"/>
  <c r="M181" i="10" s="1"/>
  <c r="M182" i="10" s="1"/>
  <c r="M183" i="10" s="1"/>
  <c r="M184" i="10" s="1"/>
  <c r="M185" i="10" s="1"/>
  <c r="M186" i="10" s="1"/>
  <c r="M187" i="10" s="1"/>
  <c r="M188" i="10" s="1"/>
  <c r="M189" i="10" s="1"/>
  <c r="M190" i="10" s="1"/>
  <c r="M191" i="10" s="1"/>
  <c r="M192" i="10" s="1"/>
  <c r="M193" i="10" s="1"/>
  <c r="M194" i="10" s="1"/>
  <c r="M195" i="10" s="1"/>
  <c r="M196" i="10" s="1"/>
  <c r="M197" i="10" s="1"/>
  <c r="M198" i="10" s="1"/>
  <c r="M199" i="10" s="1"/>
  <c r="M200" i="10" s="1"/>
  <c r="M201" i="10" s="1"/>
  <c r="M202" i="10" s="1"/>
  <c r="M203" i="10" s="1"/>
  <c r="N81" i="10"/>
  <c r="N82" i="10" s="1"/>
  <c r="N83" i="10" s="1"/>
  <c r="N84" i="10" s="1"/>
  <c r="N85" i="10" s="1"/>
  <c r="N86" i="10" s="1"/>
  <c r="N87" i="10" s="1"/>
  <c r="N88" i="10" s="1"/>
  <c r="N89" i="10" s="1"/>
  <c r="N90" i="10" s="1"/>
  <c r="N91" i="10" s="1"/>
  <c r="N92" i="10" s="1"/>
  <c r="N93" i="10" s="1"/>
  <c r="N94" i="10" s="1"/>
  <c r="N95" i="10" s="1"/>
  <c r="N96" i="10" s="1"/>
  <c r="N97" i="10" s="1"/>
  <c r="N98" i="10" s="1"/>
  <c r="N99" i="10" s="1"/>
  <c r="N100" i="10" s="1"/>
  <c r="N101" i="10" s="1"/>
  <c r="N102" i="10" s="1"/>
  <c r="N103" i="10" s="1"/>
  <c r="N104" i="10" s="1"/>
  <c r="Q81" i="10"/>
  <c r="Q82" i="10" s="1"/>
  <c r="Q83" i="10" s="1"/>
  <c r="Q84" i="10" s="1"/>
  <c r="Q85" i="10" s="1"/>
  <c r="Q86" i="10" s="1"/>
  <c r="Q87" i="10" s="1"/>
  <c r="Q88" i="10" s="1"/>
  <c r="Q89" i="10" s="1"/>
  <c r="Q90" i="10" s="1"/>
  <c r="Q91" i="10" s="1"/>
  <c r="Q92" i="10" s="1"/>
  <c r="Q93" i="10" s="1"/>
  <c r="Q94" i="10" s="1"/>
  <c r="Q95" i="10" s="1"/>
  <c r="Q96" i="10" s="1"/>
  <c r="Q97" i="10" s="1"/>
  <c r="Q98" i="10" s="1"/>
  <c r="Q99" i="10" s="1"/>
  <c r="Q100" i="10" s="1"/>
  <c r="Q101" i="10" s="1"/>
  <c r="Q102" i="10" s="1"/>
  <c r="Q103" i="10" s="1"/>
  <c r="Q104" i="10" s="1"/>
  <c r="Q105" i="10" s="1"/>
  <c r="Q106" i="10" s="1"/>
  <c r="Q107" i="10" s="1"/>
  <c r="Q108" i="10" s="1"/>
  <c r="Q109" i="10" s="1"/>
  <c r="Q110" i="10" s="1"/>
  <c r="Q111" i="10" s="1"/>
  <c r="K82" i="10"/>
  <c r="K83" i="10" s="1"/>
  <c r="K84" i="10" s="1"/>
  <c r="K85" i="10" s="1"/>
  <c r="K86" i="10" s="1"/>
  <c r="K87" i="10" s="1"/>
  <c r="K88" i="10" s="1"/>
  <c r="K89" i="10" s="1"/>
  <c r="K90" i="10" s="1"/>
  <c r="K91" i="10" s="1"/>
  <c r="K92" i="10" s="1"/>
  <c r="K93" i="10" s="1"/>
  <c r="K94" i="10" s="1"/>
  <c r="K95" i="10" s="1"/>
  <c r="K96" i="10" s="1"/>
  <c r="K97" i="10" s="1"/>
  <c r="K98" i="10" s="1"/>
  <c r="K99" i="10" s="1"/>
  <c r="K100" i="10" s="1"/>
  <c r="K101" i="10" s="1"/>
  <c r="K102" i="10" s="1"/>
  <c r="K103" i="10" s="1"/>
  <c r="K104" i="10" s="1"/>
  <c r="K105" i="10" s="1"/>
  <c r="K106" i="10" s="1"/>
  <c r="K107" i="10" s="1"/>
  <c r="K108" i="10" s="1"/>
  <c r="K109" i="10" s="1"/>
  <c r="K110" i="10" s="1"/>
  <c r="K111" i="10" s="1"/>
  <c r="K112" i="10" s="1"/>
  <c r="K113" i="10" s="1"/>
  <c r="K114" i="10" s="1"/>
  <c r="K115" i="10" s="1"/>
  <c r="K116" i="10" s="1"/>
  <c r="K117" i="10" s="1"/>
  <c r="K118" i="10" s="1"/>
  <c r="K119" i="10" s="1"/>
  <c r="K120" i="10" s="1"/>
  <c r="K121" i="10" s="1"/>
  <c r="K122" i="10" s="1"/>
  <c r="K123" i="10" s="1"/>
  <c r="K124" i="10" s="1"/>
  <c r="K125" i="10" s="1"/>
  <c r="K126" i="10" s="1"/>
  <c r="K127" i="10" s="1"/>
  <c r="K128" i="10" s="1"/>
  <c r="K129" i="10" s="1"/>
  <c r="K130" i="10" s="1"/>
  <c r="K131" i="10" s="1"/>
  <c r="K132" i="10" s="1"/>
  <c r="K133" i="10" s="1"/>
  <c r="K134" i="10" s="1"/>
  <c r="K135" i="10" s="1"/>
  <c r="K136" i="10" s="1"/>
  <c r="K137" i="10" s="1"/>
  <c r="K138" i="10" s="1"/>
  <c r="K139" i="10" s="1"/>
  <c r="K140" i="10" s="1"/>
  <c r="K141" i="10" s="1"/>
  <c r="K142" i="10" s="1"/>
  <c r="K143" i="10" s="1"/>
  <c r="K144" i="10" s="1"/>
  <c r="K145" i="10" s="1"/>
  <c r="K146" i="10" s="1"/>
  <c r="K147" i="10" s="1"/>
  <c r="K148" i="10" s="1"/>
  <c r="K149" i="10" s="1"/>
  <c r="K150" i="10" s="1"/>
  <c r="K151" i="10" s="1"/>
  <c r="K152" i="10" s="1"/>
  <c r="K153" i="10" s="1"/>
  <c r="K154" i="10" s="1"/>
  <c r="K155" i="10" s="1"/>
  <c r="K156" i="10" s="1"/>
  <c r="K157" i="10" s="1"/>
  <c r="K158" i="10" s="1"/>
  <c r="K159" i="10" s="1"/>
  <c r="K160" i="10" s="1"/>
  <c r="K161" i="10" s="1"/>
  <c r="K162" i="10" s="1"/>
  <c r="K163" i="10" s="1"/>
  <c r="K164" i="10" s="1"/>
  <c r="K165" i="10" s="1"/>
  <c r="K166" i="10" s="1"/>
  <c r="K167" i="10" s="1"/>
  <c r="K168" i="10" s="1"/>
  <c r="K169" i="10" s="1"/>
  <c r="K170" i="10" s="1"/>
  <c r="K171" i="10" s="1"/>
  <c r="K172" i="10" s="1"/>
  <c r="K173" i="10" s="1"/>
  <c r="K174" i="10" s="1"/>
  <c r="K175" i="10" s="1"/>
  <c r="K176" i="10" s="1"/>
  <c r="K177" i="10" s="1"/>
  <c r="K178" i="10" s="1"/>
  <c r="K179" i="10" s="1"/>
  <c r="K180" i="10" s="1"/>
  <c r="K181" i="10" s="1"/>
  <c r="K182" i="10" s="1"/>
  <c r="K183" i="10" s="1"/>
  <c r="K184" i="10" s="1"/>
  <c r="K185" i="10" s="1"/>
  <c r="K186" i="10" s="1"/>
  <c r="K187" i="10" s="1"/>
  <c r="K188" i="10" s="1"/>
  <c r="K189" i="10" s="1"/>
  <c r="K190" i="10" s="1"/>
  <c r="K191" i="10" s="1"/>
  <c r="K192" i="10" s="1"/>
  <c r="K193" i="10" s="1"/>
  <c r="K194" i="10" s="1"/>
  <c r="K195" i="10" s="1"/>
  <c r="K196" i="10" s="1"/>
  <c r="K197" i="10" s="1"/>
  <c r="K198" i="10" s="1"/>
  <c r="K199" i="10" s="1"/>
  <c r="K200" i="10" s="1"/>
  <c r="K201" i="10" s="1"/>
  <c r="K202" i="10" s="1"/>
  <c r="K203" i="10" s="1"/>
  <c r="O82" i="10"/>
  <c r="O83" i="10" s="1"/>
  <c r="I83" i="10"/>
  <c r="I84" i="10" s="1"/>
  <c r="I85" i="10" s="1"/>
  <c r="I86" i="10" s="1"/>
  <c r="I87" i="10" s="1"/>
  <c r="I88" i="10" s="1"/>
  <c r="I89" i="10" s="1"/>
  <c r="I90" i="10" s="1"/>
  <c r="I91" i="10" s="1"/>
  <c r="I92" i="10" s="1"/>
  <c r="I93" i="10" s="1"/>
  <c r="I94" i="10" s="1"/>
  <c r="I95" i="10" s="1"/>
  <c r="I96" i="10" s="1"/>
  <c r="I97" i="10" s="1"/>
  <c r="I98" i="10" s="1"/>
  <c r="I99" i="10" s="1"/>
  <c r="I100" i="10" s="1"/>
  <c r="I101" i="10" s="1"/>
  <c r="I102" i="10" s="1"/>
  <c r="I103" i="10" s="1"/>
  <c r="I104" i="10" s="1"/>
  <c r="I105" i="10" s="1"/>
  <c r="I106" i="10" s="1"/>
  <c r="I107" i="10" s="1"/>
  <c r="I108" i="10" s="1"/>
  <c r="I109" i="10" s="1"/>
  <c r="I110" i="10" s="1"/>
  <c r="I111" i="10" s="1"/>
  <c r="I112" i="10" s="1"/>
  <c r="I113" i="10" s="1"/>
  <c r="I114" i="10" s="1"/>
  <c r="I115" i="10" s="1"/>
  <c r="I116" i="10" s="1"/>
  <c r="I117" i="10" s="1"/>
  <c r="I118" i="10" s="1"/>
  <c r="I119" i="10" s="1"/>
  <c r="I120" i="10" s="1"/>
  <c r="I121" i="10" s="1"/>
  <c r="I122" i="10" s="1"/>
  <c r="I123" i="10" s="1"/>
  <c r="I124" i="10" s="1"/>
  <c r="I125" i="10" s="1"/>
  <c r="I126" i="10" s="1"/>
  <c r="I127" i="10" s="1"/>
  <c r="I128" i="10" s="1"/>
  <c r="I129" i="10" s="1"/>
  <c r="I130" i="10" s="1"/>
  <c r="O84" i="10"/>
  <c r="O85" i="10" s="1"/>
  <c r="O86" i="10"/>
  <c r="O87" i="10" s="1"/>
  <c r="O88" i="10" s="1"/>
  <c r="O89" i="10" s="1"/>
  <c r="O90" i="10" s="1"/>
  <c r="O91" i="10" s="1"/>
  <c r="O92" i="10" s="1"/>
  <c r="O93" i="10" s="1"/>
  <c r="O94" i="10"/>
  <c r="O95" i="10" s="1"/>
  <c r="O96" i="10" s="1"/>
  <c r="O97" i="10" s="1"/>
  <c r="O98" i="10" s="1"/>
  <c r="O99" i="10" s="1"/>
  <c r="O100" i="10"/>
  <c r="O101" i="10" s="1"/>
  <c r="O102" i="10" s="1"/>
  <c r="O103" i="10" s="1"/>
  <c r="O104" i="10" s="1"/>
  <c r="O105" i="10" s="1"/>
  <c r="O106" i="10" s="1"/>
  <c r="O107" i="10" s="1"/>
  <c r="O108" i="10" s="1"/>
  <c r="O109" i="10" s="1"/>
  <c r="O110" i="10" s="1"/>
  <c r="H105" i="10"/>
  <c r="H106" i="10" s="1"/>
  <c r="H107" i="10" s="1"/>
  <c r="H108" i="10" s="1"/>
  <c r="H109" i="10" s="1"/>
  <c r="L105" i="10"/>
  <c r="L106" i="10" s="1"/>
  <c r="N105" i="10"/>
  <c r="N106" i="10" s="1"/>
  <c r="N107" i="10" s="1"/>
  <c r="N108" i="10" s="1"/>
  <c r="N109" i="10" s="1"/>
  <c r="N110" i="10" s="1"/>
  <c r="N111" i="10" s="1"/>
  <c r="N112" i="10" s="1"/>
  <c r="P105" i="10"/>
  <c r="P106" i="10"/>
  <c r="P107" i="10" s="1"/>
  <c r="P108" i="10" s="1"/>
  <c r="P109" i="10" s="1"/>
  <c r="P110" i="10" s="1"/>
  <c r="P111" i="10" s="1"/>
  <c r="P112" i="10" s="1"/>
  <c r="P113" i="10" s="1"/>
  <c r="P114" i="10" s="1"/>
  <c r="P115" i="10" s="1"/>
  <c r="P116" i="10" s="1"/>
  <c r="P117" i="10" s="1"/>
  <c r="P118" i="10" s="1"/>
  <c r="P119" i="10" s="1"/>
  <c r="P120" i="10" s="1"/>
  <c r="P121" i="10" s="1"/>
  <c r="L107" i="10"/>
  <c r="L108" i="10" s="1"/>
  <c r="L109" i="10" s="1"/>
  <c r="L110" i="10" s="1"/>
  <c r="L111" i="10" s="1"/>
  <c r="H110" i="10"/>
  <c r="H111" i="10" s="1"/>
  <c r="H112" i="10" s="1"/>
  <c r="O111" i="10"/>
  <c r="O112" i="10" s="1"/>
  <c r="O113" i="10" s="1"/>
  <c r="O114" i="10" s="1"/>
  <c r="O115" i="10" s="1"/>
  <c r="O116" i="10" s="1"/>
  <c r="O117" i="10" s="1"/>
  <c r="O118" i="10" s="1"/>
  <c r="O119" i="10" s="1"/>
  <c r="O120" i="10" s="1"/>
  <c r="O121" i="10" s="1"/>
  <c r="O122" i="10" s="1"/>
  <c r="O123" i="10" s="1"/>
  <c r="O124" i="10" s="1"/>
  <c r="O125" i="10" s="1"/>
  <c r="O126" i="10" s="1"/>
  <c r="O127" i="10" s="1"/>
  <c r="O128" i="10" s="1"/>
  <c r="O129" i="10" s="1"/>
  <c r="L112" i="10"/>
  <c r="L113" i="10" s="1"/>
  <c r="L114" i="10" s="1"/>
  <c r="Q112" i="10"/>
  <c r="Q113" i="10" s="1"/>
  <c r="Q114" i="10" s="1"/>
  <c r="Q115" i="10" s="1"/>
  <c r="Q116" i="10" s="1"/>
  <c r="Q117" i="10" s="1"/>
  <c r="Q118" i="10" s="1"/>
  <c r="Q119" i="10" s="1"/>
  <c r="Q120" i="10" s="1"/>
  <c r="Q121" i="10" s="1"/>
  <c r="Q122" i="10" s="1"/>
  <c r="Q123" i="10" s="1"/>
  <c r="Q124" i="10" s="1"/>
  <c r="Q125" i="10" s="1"/>
  <c r="Q126" i="10" s="1"/>
  <c r="Q127" i="10" s="1"/>
  <c r="Q128" i="10" s="1"/>
  <c r="Q129" i="10" s="1"/>
  <c r="Q130" i="10" s="1"/>
  <c r="H113" i="10"/>
  <c r="H114" i="10" s="1"/>
  <c r="H115" i="10" s="1"/>
  <c r="H116" i="10" s="1"/>
  <c r="H117" i="10" s="1"/>
  <c r="N113" i="10"/>
  <c r="N114" i="10" s="1"/>
  <c r="N115" i="10" s="1"/>
  <c r="N116" i="10" s="1"/>
  <c r="N117" i="10" s="1"/>
  <c r="N118" i="10" s="1"/>
  <c r="N119" i="10" s="1"/>
  <c r="N120" i="10" s="1"/>
  <c r="N121" i="10" s="1"/>
  <c r="N122" i="10" s="1"/>
  <c r="N123" i="10" s="1"/>
  <c r="N124" i="10" s="1"/>
  <c r="N125" i="10" s="1"/>
  <c r="N126" i="10" s="1"/>
  <c r="N127" i="10" s="1"/>
  <c r="N128" i="10" s="1"/>
  <c r="N129" i="10" s="1"/>
  <c r="N130" i="10" s="1"/>
  <c r="N131" i="10" s="1"/>
  <c r="N132" i="10" s="1"/>
  <c r="N133" i="10" s="1"/>
  <c r="N134" i="10" s="1"/>
  <c r="N135" i="10" s="1"/>
  <c r="N136" i="10" s="1"/>
  <c r="N137" i="10" s="1"/>
  <c r="N138" i="10" s="1"/>
  <c r="N139" i="10" s="1"/>
  <c r="N140" i="10" s="1"/>
  <c r="N141" i="10" s="1"/>
  <c r="N142" i="10" s="1"/>
  <c r="N143" i="10" s="1"/>
  <c r="N144" i="10" s="1"/>
  <c r="N145" i="10" s="1"/>
  <c r="N146" i="10" s="1"/>
  <c r="N147" i="10" s="1"/>
  <c r="N148" i="10" s="1"/>
  <c r="N149" i="10" s="1"/>
  <c r="N150" i="10" s="1"/>
  <c r="N151" i="10" s="1"/>
  <c r="N152" i="10" s="1"/>
  <c r="N153" i="10" s="1"/>
  <c r="N154" i="10" s="1"/>
  <c r="N155" i="10" s="1"/>
  <c r="N156" i="10" s="1"/>
  <c r="N157" i="10" s="1"/>
  <c r="N158" i="10" s="1"/>
  <c r="N159" i="10" s="1"/>
  <c r="N160" i="10" s="1"/>
  <c r="N161" i="10" s="1"/>
  <c r="N162" i="10" s="1"/>
  <c r="N163" i="10" s="1"/>
  <c r="N164" i="10" s="1"/>
  <c r="N165" i="10" s="1"/>
  <c r="N166" i="10" s="1"/>
  <c r="N167" i="10" s="1"/>
  <c r="N168" i="10" s="1"/>
  <c r="N169" i="10" s="1"/>
  <c r="N170" i="10" s="1"/>
  <c r="N171" i="10" s="1"/>
  <c r="N172" i="10" s="1"/>
  <c r="N173" i="10" s="1"/>
  <c r="N174" i="10" s="1"/>
  <c r="N175" i="10" s="1"/>
  <c r="N176" i="10" s="1"/>
  <c r="N177" i="10" s="1"/>
  <c r="N178" i="10" s="1"/>
  <c r="N179" i="10" s="1"/>
  <c r="N180" i="10" s="1"/>
  <c r="N181" i="10" s="1"/>
  <c r="N182" i="10" s="1"/>
  <c r="N183" i="10" s="1"/>
  <c r="N184" i="10" s="1"/>
  <c r="N185" i="10" s="1"/>
  <c r="N186" i="10" s="1"/>
  <c r="N187" i="10" s="1"/>
  <c r="N188" i="10" s="1"/>
  <c r="N189" i="10" s="1"/>
  <c r="N190" i="10" s="1"/>
  <c r="N191" i="10" s="1"/>
  <c r="N192" i="10" s="1"/>
  <c r="N193" i="10" s="1"/>
  <c r="N194" i="10" s="1"/>
  <c r="N195" i="10" s="1"/>
  <c r="N196" i="10" s="1"/>
  <c r="N197" i="10" s="1"/>
  <c r="N198" i="10" s="1"/>
  <c r="N199" i="10" s="1"/>
  <c r="N200" i="10" s="1"/>
  <c r="N201" i="10" s="1"/>
  <c r="N202" i="10" s="1"/>
  <c r="N203" i="10" s="1"/>
  <c r="L115" i="10"/>
  <c r="L116" i="10" s="1"/>
  <c r="L117" i="10" s="1"/>
  <c r="L118" i="10" s="1"/>
  <c r="L119" i="10" s="1"/>
  <c r="L120" i="10" s="1"/>
  <c r="L121" i="10" s="1"/>
  <c r="L122" i="10" s="1"/>
  <c r="L123" i="10" s="1"/>
  <c r="L124" i="10" s="1"/>
  <c r="L125" i="10" s="1"/>
  <c r="L126" i="10" s="1"/>
  <c r="L127" i="10" s="1"/>
  <c r="L128" i="10" s="1"/>
  <c r="L129" i="10" s="1"/>
  <c r="L130" i="10" s="1"/>
  <c r="H118" i="10"/>
  <c r="H119" i="10" s="1"/>
  <c r="H120" i="10" s="1"/>
  <c r="H121" i="10"/>
  <c r="H122" i="10" s="1"/>
  <c r="H123" i="10" s="1"/>
  <c r="P122" i="10"/>
  <c r="P123" i="10" s="1"/>
  <c r="H124" i="10"/>
  <c r="H125" i="10" s="1"/>
  <c r="H126" i="10" s="1"/>
  <c r="H127" i="10" s="1"/>
  <c r="P124" i="10"/>
  <c r="P125" i="10" s="1"/>
  <c r="P126" i="10" s="1"/>
  <c r="P127" i="10" s="1"/>
  <c r="P128" i="10" s="1"/>
  <c r="P129" i="10" s="1"/>
  <c r="P130" i="10" s="1"/>
  <c r="P131" i="10" s="1"/>
  <c r="P132" i="10" s="1"/>
  <c r="H128" i="10"/>
  <c r="H129" i="10"/>
  <c r="H130" i="10" s="1"/>
  <c r="H131" i="10" s="1"/>
  <c r="H132" i="10" s="1"/>
  <c r="H133" i="10" s="1"/>
  <c r="H134" i="10" s="1"/>
  <c r="H135" i="10" s="1"/>
  <c r="H136" i="10" s="1"/>
  <c r="H137" i="10" s="1"/>
  <c r="H138" i="10" s="1"/>
  <c r="H139" i="10" s="1"/>
  <c r="H140" i="10" s="1"/>
  <c r="H141" i="10" s="1"/>
  <c r="H142" i="10" s="1"/>
  <c r="H143" i="10" s="1"/>
  <c r="H144" i="10" s="1"/>
  <c r="H145" i="10" s="1"/>
  <c r="H146" i="10" s="1"/>
  <c r="H147" i="10" s="1"/>
  <c r="H148" i="10" s="1"/>
  <c r="H149" i="10" s="1"/>
  <c r="H150" i="10" s="1"/>
  <c r="H151" i="10" s="1"/>
  <c r="H152" i="10" s="1"/>
  <c r="H153" i="10" s="1"/>
  <c r="H154" i="10" s="1"/>
  <c r="H155" i="10" s="1"/>
  <c r="H156" i="10" s="1"/>
  <c r="H157" i="10" s="1"/>
  <c r="H158" i="10" s="1"/>
  <c r="H159" i="10" s="1"/>
  <c r="H160" i="10" s="1"/>
  <c r="H161" i="10" s="1"/>
  <c r="H162" i="10" s="1"/>
  <c r="H163" i="10" s="1"/>
  <c r="H164" i="10" s="1"/>
  <c r="H165" i="10" s="1"/>
  <c r="H166" i="10" s="1"/>
  <c r="H167" i="10" s="1"/>
  <c r="H168" i="10" s="1"/>
  <c r="H169" i="10" s="1"/>
  <c r="H170" i="10" s="1"/>
  <c r="H171" i="10" s="1"/>
  <c r="H172" i="10" s="1"/>
  <c r="H173" i="10" s="1"/>
  <c r="H174" i="10" s="1"/>
  <c r="H175" i="10" s="1"/>
  <c r="H176" i="10" s="1"/>
  <c r="H177" i="10" s="1"/>
  <c r="H178" i="10" s="1"/>
  <c r="H179" i="10" s="1"/>
  <c r="H180" i="10" s="1"/>
  <c r="H181" i="10" s="1"/>
  <c r="H182" i="10" s="1"/>
  <c r="H183" i="10" s="1"/>
  <c r="H184" i="10" s="1"/>
  <c r="H185" i="10" s="1"/>
  <c r="H186" i="10" s="1"/>
  <c r="H187" i="10" s="1"/>
  <c r="H188" i="10" s="1"/>
  <c r="H189" i="10" s="1"/>
  <c r="H190" i="10" s="1"/>
  <c r="H191" i="10" s="1"/>
  <c r="H192" i="10" s="1"/>
  <c r="H193" i="10" s="1"/>
  <c r="H194" i="10" s="1"/>
  <c r="H195" i="10" s="1"/>
  <c r="H196" i="10" s="1"/>
  <c r="H197" i="10" s="1"/>
  <c r="H198" i="10" s="1"/>
  <c r="H199" i="10" s="1"/>
  <c r="H200" i="10" s="1"/>
  <c r="H201" i="10" s="1"/>
  <c r="H202" i="10" s="1"/>
  <c r="H203" i="10" s="1"/>
  <c r="O130" i="10"/>
  <c r="O131" i="10" s="1"/>
  <c r="O132" i="10" s="1"/>
  <c r="O133" i="10" s="1"/>
  <c r="O134" i="10" s="1"/>
  <c r="O135" i="10" s="1"/>
  <c r="O136" i="10" s="1"/>
  <c r="O137" i="10" s="1"/>
  <c r="O138" i="10" s="1"/>
  <c r="O139" i="10" s="1"/>
  <c r="O140" i="10" s="1"/>
  <c r="O141" i="10" s="1"/>
  <c r="O142" i="10" s="1"/>
  <c r="O143" i="10" s="1"/>
  <c r="O144" i="10" s="1"/>
  <c r="O145" i="10" s="1"/>
  <c r="I131" i="10"/>
  <c r="I132" i="10" s="1"/>
  <c r="I133" i="10" s="1"/>
  <c r="I134" i="10" s="1"/>
  <c r="L131" i="10"/>
  <c r="L132" i="10" s="1"/>
  <c r="L133" i="10" s="1"/>
  <c r="Q131" i="10"/>
  <c r="Q132" i="10" s="1"/>
  <c r="Q133" i="10" s="1"/>
  <c r="Q134" i="10" s="1"/>
  <c r="P133" i="10"/>
  <c r="P134" i="10" s="1"/>
  <c r="P135" i="10" s="1"/>
  <c r="L134" i="10"/>
  <c r="L135" i="10" s="1"/>
  <c r="L136" i="10" s="1"/>
  <c r="L137" i="10" s="1"/>
  <c r="L138" i="10" s="1"/>
  <c r="L139" i="10" s="1"/>
  <c r="L140" i="10" s="1"/>
  <c r="L141" i="10" s="1"/>
  <c r="L142" i="10" s="1"/>
  <c r="L143" i="10" s="1"/>
  <c r="L144" i="10" s="1"/>
  <c r="L145" i="10" s="1"/>
  <c r="L146" i="10" s="1"/>
  <c r="L147" i="10" s="1"/>
  <c r="L148" i="10" s="1"/>
  <c r="L149" i="10" s="1"/>
  <c r="L150" i="10" s="1"/>
  <c r="L151" i="10" s="1"/>
  <c r="L152" i="10" s="1"/>
  <c r="L153" i="10" s="1"/>
  <c r="L154" i="10" s="1"/>
  <c r="L155" i="10" s="1"/>
  <c r="L156" i="10" s="1"/>
  <c r="L157" i="10" s="1"/>
  <c r="L158" i="10" s="1"/>
  <c r="L159" i="10" s="1"/>
  <c r="L160" i="10" s="1"/>
  <c r="L161" i="10" s="1"/>
  <c r="L162" i="10" s="1"/>
  <c r="L163" i="10" s="1"/>
  <c r="L164" i="10" s="1"/>
  <c r="L165" i="10" s="1"/>
  <c r="L166" i="10" s="1"/>
  <c r="L167" i="10" s="1"/>
  <c r="L168" i="10" s="1"/>
  <c r="L169" i="10" s="1"/>
  <c r="L170" i="10" s="1"/>
  <c r="L171" i="10" s="1"/>
  <c r="L172" i="10" s="1"/>
  <c r="L173" i="10" s="1"/>
  <c r="L174" i="10" s="1"/>
  <c r="L175" i="10" s="1"/>
  <c r="L176" i="10" s="1"/>
  <c r="L177" i="10" s="1"/>
  <c r="L178" i="10" s="1"/>
  <c r="L179" i="10" s="1"/>
  <c r="L180" i="10" s="1"/>
  <c r="L181" i="10" s="1"/>
  <c r="L182" i="10" s="1"/>
  <c r="L183" i="10" s="1"/>
  <c r="L184" i="10" s="1"/>
  <c r="L185" i="10" s="1"/>
  <c r="L186" i="10" s="1"/>
  <c r="L187" i="10" s="1"/>
  <c r="L188" i="10" s="1"/>
  <c r="L189" i="10" s="1"/>
  <c r="L190" i="10" s="1"/>
  <c r="L191" i="10" s="1"/>
  <c r="L192" i="10" s="1"/>
  <c r="L193" i="10" s="1"/>
  <c r="L194" i="10" s="1"/>
  <c r="L195" i="10" s="1"/>
  <c r="L196" i="10" s="1"/>
  <c r="L197" i="10" s="1"/>
  <c r="L198" i="10" s="1"/>
  <c r="L199" i="10" s="1"/>
  <c r="L200" i="10" s="1"/>
  <c r="L201" i="10" s="1"/>
  <c r="L202" i="10" s="1"/>
  <c r="L203" i="10" s="1"/>
  <c r="I135" i="10"/>
  <c r="I136" i="10" s="1"/>
  <c r="I137" i="10" s="1"/>
  <c r="I138" i="10" s="1"/>
  <c r="I139" i="10" s="1"/>
  <c r="I140" i="10" s="1"/>
  <c r="I141" i="10" s="1"/>
  <c r="I142" i="10" s="1"/>
  <c r="I143" i="10" s="1"/>
  <c r="I144" i="10" s="1"/>
  <c r="I145" i="10" s="1"/>
  <c r="I146" i="10" s="1"/>
  <c r="I147" i="10" s="1"/>
  <c r="I148" i="10" s="1"/>
  <c r="I149" i="10" s="1"/>
  <c r="I150" i="10" s="1"/>
  <c r="I151" i="10" s="1"/>
  <c r="I152" i="10" s="1"/>
  <c r="I153" i="10" s="1"/>
  <c r="I154" i="10" s="1"/>
  <c r="I155" i="10" s="1"/>
  <c r="I156" i="10" s="1"/>
  <c r="I157" i="10" s="1"/>
  <c r="I158" i="10" s="1"/>
  <c r="Q135" i="10"/>
  <c r="Q136" i="10" s="1"/>
  <c r="Q137" i="10" s="1"/>
  <c r="Q138" i="10" s="1"/>
  <c r="P136" i="10"/>
  <c r="P137" i="10" s="1"/>
  <c r="P138" i="10" s="1"/>
  <c r="P139" i="10" s="1"/>
  <c r="P140" i="10" s="1"/>
  <c r="P141" i="10" s="1"/>
  <c r="P142" i="10" s="1"/>
  <c r="P143" i="10" s="1"/>
  <c r="P144" i="10" s="1"/>
  <c r="P145" i="10" s="1"/>
  <c r="P146" i="10" s="1"/>
  <c r="P147" i="10" s="1"/>
  <c r="P148" i="10" s="1"/>
  <c r="P149" i="10" s="1"/>
  <c r="P150" i="10" s="1"/>
  <c r="P151" i="10" s="1"/>
  <c r="P152" i="10" s="1"/>
  <c r="P153" i="10" s="1"/>
  <c r="P154" i="10" s="1"/>
  <c r="P155" i="10" s="1"/>
  <c r="P156" i="10" s="1"/>
  <c r="P157" i="10" s="1"/>
  <c r="P158" i="10" s="1"/>
  <c r="P159" i="10" s="1"/>
  <c r="P160" i="10" s="1"/>
  <c r="P161" i="10" s="1"/>
  <c r="P162" i="10" s="1"/>
  <c r="P163" i="10" s="1"/>
  <c r="P164" i="10" s="1"/>
  <c r="P165" i="10" s="1"/>
  <c r="P166" i="10" s="1"/>
  <c r="P167" i="10" s="1"/>
  <c r="P168" i="10" s="1"/>
  <c r="P169" i="10" s="1"/>
  <c r="P170" i="10" s="1"/>
  <c r="P171" i="10" s="1"/>
  <c r="P172" i="10" s="1"/>
  <c r="P173" i="10" s="1"/>
  <c r="P174" i="10" s="1"/>
  <c r="P175" i="10" s="1"/>
  <c r="P176" i="10" s="1"/>
  <c r="P177" i="10" s="1"/>
  <c r="P178" i="10" s="1"/>
  <c r="P179" i="10" s="1"/>
  <c r="P180" i="10" s="1"/>
  <c r="P181" i="10" s="1"/>
  <c r="P182" i="10" s="1"/>
  <c r="P183" i="10" s="1"/>
  <c r="P184" i="10" s="1"/>
  <c r="P185" i="10" s="1"/>
  <c r="P186" i="10" s="1"/>
  <c r="P187" i="10" s="1"/>
  <c r="P188" i="10" s="1"/>
  <c r="P189" i="10" s="1"/>
  <c r="P190" i="10" s="1"/>
  <c r="P191" i="10" s="1"/>
  <c r="P192" i="10" s="1"/>
  <c r="P193" i="10" s="1"/>
  <c r="P194" i="10" s="1"/>
  <c r="P195" i="10" s="1"/>
  <c r="P196" i="10" s="1"/>
  <c r="P197" i="10" s="1"/>
  <c r="P198" i="10" s="1"/>
  <c r="P199" i="10" s="1"/>
  <c r="P200" i="10" s="1"/>
  <c r="P201" i="10" s="1"/>
  <c r="P202" i="10" s="1"/>
  <c r="P203" i="10" s="1"/>
  <c r="J138" i="10"/>
  <c r="J139" i="10" s="1"/>
  <c r="J140" i="10" s="1"/>
  <c r="Q139" i="10"/>
  <c r="Q140" i="10" s="1"/>
  <c r="Q141" i="10" s="1"/>
  <c r="Q142" i="10" s="1"/>
  <c r="Q143" i="10" s="1"/>
  <c r="Q144" i="10" s="1"/>
  <c r="Q145" i="10" s="1"/>
  <c r="Q146" i="10" s="1"/>
  <c r="Q147" i="10" s="1"/>
  <c r="Q148" i="10" s="1"/>
  <c r="Q149" i="10" s="1"/>
  <c r="Q150" i="10" s="1"/>
  <c r="Q151" i="10" s="1"/>
  <c r="Q152" i="10" s="1"/>
  <c r="Q153" i="10" s="1"/>
  <c r="Q154" i="10" s="1"/>
  <c r="Q155" i="10" s="1"/>
  <c r="Q156" i="10" s="1"/>
  <c r="Q157" i="10" s="1"/>
  <c r="Q158" i="10" s="1"/>
  <c r="Q159" i="10" s="1"/>
  <c r="Q160" i="10" s="1"/>
  <c r="Q161" i="10" s="1"/>
  <c r="Q162" i="10" s="1"/>
  <c r="Q163" i="10" s="1"/>
  <c r="Q164" i="10" s="1"/>
  <c r="Q165" i="10" s="1"/>
  <c r="Q166" i="10" s="1"/>
  <c r="Q167" i="10" s="1"/>
  <c r="Q168" i="10" s="1"/>
  <c r="Q169" i="10" s="1"/>
  <c r="Q170" i="10" s="1"/>
  <c r="Q171" i="10" s="1"/>
  <c r="Q172" i="10" s="1"/>
  <c r="Q173" i="10" s="1"/>
  <c r="Q174" i="10" s="1"/>
  <c r="Q175" i="10" s="1"/>
  <c r="Q176" i="10" s="1"/>
  <c r="Q177" i="10" s="1"/>
  <c r="Q178" i="10" s="1"/>
  <c r="Q179" i="10" s="1"/>
  <c r="Q180" i="10" s="1"/>
  <c r="Q181" i="10" s="1"/>
  <c r="Q182" i="10" s="1"/>
  <c r="Q183" i="10" s="1"/>
  <c r="Q184" i="10" s="1"/>
  <c r="Q185" i="10" s="1"/>
  <c r="Q186" i="10" s="1"/>
  <c r="Q187" i="10" s="1"/>
  <c r="Q188" i="10" s="1"/>
  <c r="Q189" i="10" s="1"/>
  <c r="Q190" i="10" s="1"/>
  <c r="Q191" i="10" s="1"/>
  <c r="Q192" i="10" s="1"/>
  <c r="Q193" i="10" s="1"/>
  <c r="Q194" i="10" s="1"/>
  <c r="Q195" i="10" s="1"/>
  <c r="Q196" i="10" s="1"/>
  <c r="Q197" i="10" s="1"/>
  <c r="Q198" i="10" s="1"/>
  <c r="Q199" i="10" s="1"/>
  <c r="Q200" i="10" s="1"/>
  <c r="Q201" i="10" s="1"/>
  <c r="Q202" i="10" s="1"/>
  <c r="Q203" i="10" s="1"/>
  <c r="J141" i="10"/>
  <c r="J142" i="10" s="1"/>
  <c r="J143" i="10" s="1"/>
  <c r="J144" i="10" s="1"/>
  <c r="J145" i="10" s="1"/>
  <c r="J146" i="10" s="1"/>
  <c r="J147" i="10" s="1"/>
  <c r="J148" i="10" s="1"/>
  <c r="J149" i="10" s="1"/>
  <c r="O146" i="10"/>
  <c r="O147" i="10" s="1"/>
  <c r="O148" i="10" s="1"/>
  <c r="O149" i="10" s="1"/>
  <c r="O150" i="10" s="1"/>
  <c r="O151" i="10" s="1"/>
  <c r="O152" i="10" s="1"/>
  <c r="O153" i="10" s="1"/>
  <c r="O154" i="10" s="1"/>
  <c r="O155" i="10" s="1"/>
  <c r="O156" i="10" s="1"/>
  <c r="O157" i="10" s="1"/>
  <c r="O158" i="10" s="1"/>
  <c r="O159" i="10" s="1"/>
  <c r="O160" i="10" s="1"/>
  <c r="O161" i="10" s="1"/>
  <c r="J150" i="10"/>
  <c r="J151" i="10"/>
  <c r="J152" i="10" s="1"/>
  <c r="J153" i="10" s="1"/>
  <c r="J154" i="10" s="1"/>
  <c r="J155" i="10" s="1"/>
  <c r="J156" i="10" s="1"/>
  <c r="J157" i="10" s="1"/>
  <c r="J158" i="10" s="1"/>
  <c r="J159" i="10" s="1"/>
  <c r="J160" i="10" s="1"/>
  <c r="J161" i="10" s="1"/>
  <c r="J162" i="10" s="1"/>
  <c r="J163" i="10" s="1"/>
  <c r="J164" i="10" s="1"/>
  <c r="J165" i="10" s="1"/>
  <c r="J166" i="10" s="1"/>
  <c r="J167" i="10" s="1"/>
  <c r="J168" i="10" s="1"/>
  <c r="J169" i="10" s="1"/>
  <c r="J170" i="10" s="1"/>
  <c r="J171" i="10" s="1"/>
  <c r="J172" i="10" s="1"/>
  <c r="J173" i="10" s="1"/>
  <c r="J174" i="10" s="1"/>
  <c r="J175" i="10" s="1"/>
  <c r="J176" i="10" s="1"/>
  <c r="J177" i="10" s="1"/>
  <c r="J178" i="10" s="1"/>
  <c r="J179" i="10" s="1"/>
  <c r="J180" i="10" s="1"/>
  <c r="J181" i="10" s="1"/>
  <c r="J182" i="10" s="1"/>
  <c r="J183" i="10" s="1"/>
  <c r="J184" i="10" s="1"/>
  <c r="J185" i="10" s="1"/>
  <c r="J186" i="10" s="1"/>
  <c r="J187" i="10" s="1"/>
  <c r="J188" i="10" s="1"/>
  <c r="J189" i="10" s="1"/>
  <c r="J190" i="10" s="1"/>
  <c r="J191" i="10" s="1"/>
  <c r="J192" i="10" s="1"/>
  <c r="J193" i="10" s="1"/>
  <c r="J194" i="10" s="1"/>
  <c r="J195" i="10" s="1"/>
  <c r="J196" i="10" s="1"/>
  <c r="J197" i="10" s="1"/>
  <c r="J198" i="10" s="1"/>
  <c r="J199" i="10" s="1"/>
  <c r="J200" i="10" s="1"/>
  <c r="J201" i="10" s="1"/>
  <c r="J202" i="10" s="1"/>
  <c r="J203" i="10" s="1"/>
  <c r="I159" i="10"/>
  <c r="I160" i="10" s="1"/>
  <c r="I161" i="10" s="1"/>
  <c r="I162" i="10" s="1"/>
  <c r="I163" i="10" s="1"/>
  <c r="I164" i="10" s="1"/>
  <c r="I165" i="10" s="1"/>
  <c r="I166" i="10" s="1"/>
  <c r="O162" i="10"/>
  <c r="O163" i="10" s="1"/>
  <c r="O164" i="10" s="1"/>
  <c r="O165" i="10" s="1"/>
  <c r="O166" i="10" s="1"/>
  <c r="O167" i="10" s="1"/>
  <c r="O168" i="10" s="1"/>
  <c r="O169" i="10" s="1"/>
  <c r="I167" i="10"/>
  <c r="I168" i="10" s="1"/>
  <c r="I169" i="10" s="1"/>
  <c r="I170" i="10" s="1"/>
  <c r="O170" i="10"/>
  <c r="O171" i="10" s="1"/>
  <c r="O172" i="10" s="1"/>
  <c r="O173" i="10" s="1"/>
  <c r="O174" i="10" s="1"/>
  <c r="O175" i="10" s="1"/>
  <c r="O176" i="10" s="1"/>
  <c r="O177" i="10" s="1"/>
  <c r="O178" i="10" s="1"/>
  <c r="O179" i="10" s="1"/>
  <c r="O180" i="10" s="1"/>
  <c r="O181" i="10" s="1"/>
  <c r="O182" i="10" s="1"/>
  <c r="O183" i="10" s="1"/>
  <c r="O184" i="10" s="1"/>
  <c r="O185" i="10" s="1"/>
  <c r="O186" i="10" s="1"/>
  <c r="O187" i="10" s="1"/>
  <c r="O188" i="10" s="1"/>
  <c r="O189" i="10" s="1"/>
  <c r="O190" i="10" s="1"/>
  <c r="O191" i="10" s="1"/>
  <c r="O192" i="10" s="1"/>
  <c r="O193" i="10" s="1"/>
  <c r="O194" i="10" s="1"/>
  <c r="O195" i="10" s="1"/>
  <c r="O196" i="10" s="1"/>
  <c r="O197" i="10" s="1"/>
  <c r="O198" i="10" s="1"/>
  <c r="O199" i="10" s="1"/>
  <c r="O200" i="10" s="1"/>
  <c r="O201" i="10" s="1"/>
  <c r="O202" i="10" s="1"/>
  <c r="O203" i="10" s="1"/>
  <c r="I171" i="10"/>
  <c r="I172" i="10" s="1"/>
  <c r="I173" i="10"/>
  <c r="I174" i="10" s="1"/>
  <c r="I175" i="10" s="1"/>
  <c r="I176" i="10" s="1"/>
  <c r="I177" i="10" s="1"/>
  <c r="I178" i="10" s="1"/>
  <c r="I179" i="10" s="1"/>
  <c r="I180" i="10" s="1"/>
  <c r="I181" i="10" s="1"/>
  <c r="I182" i="10" s="1"/>
  <c r="I183" i="10" s="1"/>
  <c r="I184" i="10" s="1"/>
  <c r="I185" i="10" s="1"/>
  <c r="I186" i="10" s="1"/>
  <c r="I187" i="10" s="1"/>
  <c r="I188" i="10" s="1"/>
  <c r="I189" i="10" s="1"/>
  <c r="I190" i="10" s="1"/>
  <c r="I191" i="10" s="1"/>
  <c r="I192" i="10" s="1"/>
  <c r="I193" i="10" s="1"/>
  <c r="I194" i="10" s="1"/>
  <c r="I195" i="10" s="1"/>
  <c r="I196" i="10" s="1"/>
  <c r="I197" i="10" s="1"/>
  <c r="I198" i="10" s="1"/>
  <c r="I199" i="10" s="1"/>
  <c r="I200" i="10" s="1"/>
  <c r="I201" i="10" s="1"/>
  <c r="I202" i="10" s="1"/>
  <c r="I203" i="10" s="1"/>
  <c r="H79" i="10"/>
  <c r="I79" i="10"/>
  <c r="J79" i="10"/>
  <c r="K79" i="10"/>
  <c r="L79" i="10"/>
  <c r="M79" i="10"/>
  <c r="N79" i="10"/>
  <c r="O79" i="10"/>
  <c r="P79" i="10"/>
  <c r="Q79" i="10"/>
  <c r="D176" i="14"/>
  <c r="D177" i="14" s="1"/>
  <c r="D178" i="14" s="1"/>
  <c r="D179" i="14" s="1"/>
  <c r="D180" i="14" s="1"/>
  <c r="D181" i="14" s="1"/>
  <c r="D182" i="14" s="1"/>
  <c r="D183" i="14" s="1"/>
  <c r="D184" i="14" s="1"/>
  <c r="D185" i="14" s="1"/>
  <c r="D186" i="14" s="1"/>
  <c r="D187" i="14" s="1"/>
  <c r="D188" i="14" s="1"/>
  <c r="D189" i="14" s="1"/>
  <c r="D190" i="14" s="1"/>
  <c r="D191" i="14" s="1"/>
  <c r="D192" i="14" s="1"/>
  <c r="D193" i="14" s="1"/>
  <c r="D194" i="14" s="1"/>
  <c r="D195" i="14" s="1"/>
  <c r="D196" i="14" s="1"/>
  <c r="D197" i="14" s="1"/>
  <c r="E176" i="14"/>
  <c r="F176" i="14"/>
  <c r="G176" i="14"/>
  <c r="G177" i="14" s="1"/>
  <c r="H176" i="14"/>
  <c r="H177" i="14" s="1"/>
  <c r="H178" i="14" s="1"/>
  <c r="H179" i="14" s="1"/>
  <c r="H180" i="14" s="1"/>
  <c r="H181" i="14" s="1"/>
  <c r="H182" i="14" s="1"/>
  <c r="H183" i="14" s="1"/>
  <c r="H184" i="14" s="1"/>
  <c r="H185" i="14" s="1"/>
  <c r="H186" i="14" s="1"/>
  <c r="H187" i="14" s="1"/>
  <c r="H188" i="14" s="1"/>
  <c r="H189" i="14" s="1"/>
  <c r="H190" i="14" s="1"/>
  <c r="H191" i="14" s="1"/>
  <c r="H192" i="14" s="1"/>
  <c r="H193" i="14" s="1"/>
  <c r="H194" i="14" s="1"/>
  <c r="H195" i="14" s="1"/>
  <c r="H196" i="14" s="1"/>
  <c r="H197" i="14" s="1"/>
  <c r="I176" i="14"/>
  <c r="J176" i="14"/>
  <c r="K176" i="14"/>
  <c r="K177" i="14" s="1"/>
  <c r="L176" i="14"/>
  <c r="L177" i="14" s="1"/>
  <c r="L178" i="14" s="1"/>
  <c r="L179" i="14" s="1"/>
  <c r="L180" i="14" s="1"/>
  <c r="L181" i="14" s="1"/>
  <c r="L182" i="14" s="1"/>
  <c r="L183" i="14" s="1"/>
  <c r="L184" i="14" s="1"/>
  <c r="L185" i="14" s="1"/>
  <c r="L186" i="14" s="1"/>
  <c r="L187" i="14" s="1"/>
  <c r="L188" i="14" s="1"/>
  <c r="L189" i="14" s="1"/>
  <c r="L190" i="14" s="1"/>
  <c r="L191" i="14" s="1"/>
  <c r="L192" i="14" s="1"/>
  <c r="L193" i="14" s="1"/>
  <c r="L194" i="14" s="1"/>
  <c r="L195" i="14" s="1"/>
  <c r="L196" i="14" s="1"/>
  <c r="L197" i="14" s="1"/>
  <c r="L198" i="14" s="1"/>
  <c r="L199" i="14" s="1"/>
  <c r="L200" i="14" s="1"/>
  <c r="L201" i="14" s="1"/>
  <c r="L202" i="14" s="1"/>
  <c r="L203" i="14" s="1"/>
  <c r="L204" i="14" s="1"/>
  <c r="M176" i="14"/>
  <c r="N176" i="14"/>
  <c r="O176" i="14"/>
  <c r="O177" i="14" s="1"/>
  <c r="P176" i="14"/>
  <c r="P177" i="14" s="1"/>
  <c r="P178" i="14" s="1"/>
  <c r="P179" i="14" s="1"/>
  <c r="P180" i="14" s="1"/>
  <c r="P181" i="14" s="1"/>
  <c r="P182" i="14" s="1"/>
  <c r="P183" i="14" s="1"/>
  <c r="P184" i="14" s="1"/>
  <c r="P185" i="14" s="1"/>
  <c r="P186" i="14" s="1"/>
  <c r="P187" i="14" s="1"/>
  <c r="P188" i="14" s="1"/>
  <c r="P189" i="14" s="1"/>
  <c r="P190" i="14" s="1"/>
  <c r="P191" i="14" s="1"/>
  <c r="P192" i="14" s="1"/>
  <c r="P193" i="14" s="1"/>
  <c r="P194" i="14" s="1"/>
  <c r="P195" i="14" s="1"/>
  <c r="P196" i="14" s="1"/>
  <c r="P197" i="14" s="1"/>
  <c r="Q176" i="14"/>
  <c r="E177" i="14"/>
  <c r="E178" i="14" s="1"/>
  <c r="E179" i="14" s="1"/>
  <c r="E180" i="14" s="1"/>
  <c r="E181" i="14" s="1"/>
  <c r="E182" i="14" s="1"/>
  <c r="E183" i="14" s="1"/>
  <c r="E184" i="14" s="1"/>
  <c r="E185" i="14" s="1"/>
  <c r="E186" i="14" s="1"/>
  <c r="E187" i="14" s="1"/>
  <c r="E188" i="14" s="1"/>
  <c r="E189" i="14" s="1"/>
  <c r="E190" i="14" s="1"/>
  <c r="E191" i="14" s="1"/>
  <c r="E192" i="14" s="1"/>
  <c r="E193" i="14" s="1"/>
  <c r="E194" i="14" s="1"/>
  <c r="E195" i="14" s="1"/>
  <c r="E196" i="14" s="1"/>
  <c r="E197" i="14" s="1"/>
  <c r="E198" i="14" s="1"/>
  <c r="E199" i="14" s="1"/>
  <c r="E200" i="14" s="1"/>
  <c r="E201" i="14" s="1"/>
  <c r="E202" i="14" s="1"/>
  <c r="E203" i="14" s="1"/>
  <c r="E204" i="14" s="1"/>
  <c r="F177" i="14"/>
  <c r="F178" i="14" s="1"/>
  <c r="F179" i="14" s="1"/>
  <c r="F180" i="14" s="1"/>
  <c r="F181" i="14" s="1"/>
  <c r="F182" i="14" s="1"/>
  <c r="F183" i="14" s="1"/>
  <c r="F184" i="14" s="1"/>
  <c r="F185" i="14" s="1"/>
  <c r="F186" i="14" s="1"/>
  <c r="F187" i="14" s="1"/>
  <c r="F188" i="14" s="1"/>
  <c r="F189" i="14" s="1"/>
  <c r="F190" i="14" s="1"/>
  <c r="F191" i="14" s="1"/>
  <c r="F192" i="14" s="1"/>
  <c r="F193" i="14" s="1"/>
  <c r="F194" i="14" s="1"/>
  <c r="F195" i="14" s="1"/>
  <c r="F196" i="14" s="1"/>
  <c r="F197" i="14" s="1"/>
  <c r="F198" i="14" s="1"/>
  <c r="I177" i="14"/>
  <c r="I178" i="14" s="1"/>
  <c r="I179" i="14" s="1"/>
  <c r="I180" i="14" s="1"/>
  <c r="I181" i="14" s="1"/>
  <c r="I182" i="14" s="1"/>
  <c r="I183" i="14" s="1"/>
  <c r="I184" i="14" s="1"/>
  <c r="I185" i="14" s="1"/>
  <c r="I186" i="14" s="1"/>
  <c r="I187" i="14" s="1"/>
  <c r="I188" i="14" s="1"/>
  <c r="I189" i="14" s="1"/>
  <c r="I190" i="14" s="1"/>
  <c r="I191" i="14" s="1"/>
  <c r="I192" i="14" s="1"/>
  <c r="I193" i="14" s="1"/>
  <c r="I194" i="14" s="1"/>
  <c r="I195" i="14" s="1"/>
  <c r="I196" i="14" s="1"/>
  <c r="I197" i="14" s="1"/>
  <c r="I198" i="14" s="1"/>
  <c r="I199" i="14" s="1"/>
  <c r="I200" i="14" s="1"/>
  <c r="I201" i="14" s="1"/>
  <c r="I202" i="14" s="1"/>
  <c r="I203" i="14" s="1"/>
  <c r="I204" i="14" s="1"/>
  <c r="J177" i="14"/>
  <c r="J178" i="14" s="1"/>
  <c r="J179" i="14" s="1"/>
  <c r="J180" i="14" s="1"/>
  <c r="J181" i="14" s="1"/>
  <c r="J182" i="14" s="1"/>
  <c r="J183" i="14" s="1"/>
  <c r="J184" i="14" s="1"/>
  <c r="J185" i="14" s="1"/>
  <c r="J186" i="14" s="1"/>
  <c r="J187" i="14" s="1"/>
  <c r="J188" i="14" s="1"/>
  <c r="J189" i="14" s="1"/>
  <c r="J190" i="14" s="1"/>
  <c r="J191" i="14" s="1"/>
  <c r="J192" i="14" s="1"/>
  <c r="J193" i="14" s="1"/>
  <c r="J194" i="14" s="1"/>
  <c r="J195" i="14" s="1"/>
  <c r="J196" i="14" s="1"/>
  <c r="J197" i="14" s="1"/>
  <c r="J198" i="14" s="1"/>
  <c r="M177" i="14"/>
  <c r="M178" i="14" s="1"/>
  <c r="N177" i="14"/>
  <c r="N178" i="14" s="1"/>
  <c r="N179" i="14" s="1"/>
  <c r="N180" i="14" s="1"/>
  <c r="N181" i="14" s="1"/>
  <c r="N182" i="14" s="1"/>
  <c r="N183" i="14" s="1"/>
  <c r="N184" i="14" s="1"/>
  <c r="N185" i="14" s="1"/>
  <c r="N186" i="14" s="1"/>
  <c r="N187" i="14" s="1"/>
  <c r="N188" i="14" s="1"/>
  <c r="N189" i="14" s="1"/>
  <c r="N190" i="14" s="1"/>
  <c r="N191" i="14" s="1"/>
  <c r="N192" i="14" s="1"/>
  <c r="N193" i="14" s="1"/>
  <c r="N194" i="14" s="1"/>
  <c r="N195" i="14" s="1"/>
  <c r="N196" i="14" s="1"/>
  <c r="N197" i="14" s="1"/>
  <c r="N198" i="14" s="1"/>
  <c r="Q177" i="14"/>
  <c r="Q178" i="14" s="1"/>
  <c r="Q179" i="14" s="1"/>
  <c r="Q180" i="14" s="1"/>
  <c r="Q181" i="14" s="1"/>
  <c r="Q182" i="14" s="1"/>
  <c r="Q183" i="14" s="1"/>
  <c r="Q184" i="14" s="1"/>
  <c r="Q185" i="14" s="1"/>
  <c r="Q186" i="14" s="1"/>
  <c r="Q187" i="14" s="1"/>
  <c r="Q188" i="14" s="1"/>
  <c r="Q189" i="14" s="1"/>
  <c r="Q190" i="14" s="1"/>
  <c r="Q191" i="14" s="1"/>
  <c r="Q192" i="14" s="1"/>
  <c r="Q193" i="14" s="1"/>
  <c r="Q194" i="14" s="1"/>
  <c r="Q195" i="14" s="1"/>
  <c r="Q196" i="14" s="1"/>
  <c r="Q197" i="14" s="1"/>
  <c r="Q198" i="14" s="1"/>
  <c r="Q199" i="14" s="1"/>
  <c r="Q200" i="14" s="1"/>
  <c r="Q201" i="14" s="1"/>
  <c r="Q202" i="14" s="1"/>
  <c r="Q203" i="14" s="1"/>
  <c r="Q204" i="14" s="1"/>
  <c r="G178" i="14"/>
  <c r="G179" i="14" s="1"/>
  <c r="K178" i="14"/>
  <c r="K179" i="14" s="1"/>
  <c r="K180" i="14" s="1"/>
  <c r="K181" i="14" s="1"/>
  <c r="K182" i="14" s="1"/>
  <c r="K183" i="14" s="1"/>
  <c r="K184" i="14" s="1"/>
  <c r="K185" i="14" s="1"/>
  <c r="K186" i="14" s="1"/>
  <c r="K187" i="14" s="1"/>
  <c r="K188" i="14" s="1"/>
  <c r="K189" i="14" s="1"/>
  <c r="K190" i="14" s="1"/>
  <c r="K191" i="14" s="1"/>
  <c r="K192" i="14" s="1"/>
  <c r="K193" i="14" s="1"/>
  <c r="K194" i="14" s="1"/>
  <c r="K195" i="14" s="1"/>
  <c r="K196" i="14" s="1"/>
  <c r="K197" i="14" s="1"/>
  <c r="K198" i="14" s="1"/>
  <c r="K199" i="14" s="1"/>
  <c r="K200" i="14" s="1"/>
  <c r="K201" i="14" s="1"/>
  <c r="K202" i="14" s="1"/>
  <c r="K203" i="14" s="1"/>
  <c r="K204" i="14" s="1"/>
  <c r="O178" i="14"/>
  <c r="O179" i="14" s="1"/>
  <c r="M179" i="14"/>
  <c r="M180" i="14" s="1"/>
  <c r="M181" i="14" s="1"/>
  <c r="M182" i="14" s="1"/>
  <c r="M183" i="14" s="1"/>
  <c r="M184" i="14" s="1"/>
  <c r="M185" i="14" s="1"/>
  <c r="M186" i="14" s="1"/>
  <c r="M187" i="14" s="1"/>
  <c r="M188" i="14" s="1"/>
  <c r="M189" i="14" s="1"/>
  <c r="M190" i="14" s="1"/>
  <c r="M191" i="14" s="1"/>
  <c r="M192" i="14" s="1"/>
  <c r="M193" i="14" s="1"/>
  <c r="M194" i="14" s="1"/>
  <c r="M195" i="14" s="1"/>
  <c r="M196" i="14" s="1"/>
  <c r="M197" i="14" s="1"/>
  <c r="M198" i="14" s="1"/>
  <c r="M199" i="14" s="1"/>
  <c r="M200" i="14" s="1"/>
  <c r="M201" i="14" s="1"/>
  <c r="M202" i="14" s="1"/>
  <c r="M203" i="14" s="1"/>
  <c r="M204" i="14" s="1"/>
  <c r="G180" i="14"/>
  <c r="G181" i="14" s="1"/>
  <c r="G182" i="14" s="1"/>
  <c r="G183" i="14" s="1"/>
  <c r="G184" i="14" s="1"/>
  <c r="G185" i="14" s="1"/>
  <c r="G186" i="14" s="1"/>
  <c r="G187" i="14" s="1"/>
  <c r="G188" i="14" s="1"/>
  <c r="G189" i="14" s="1"/>
  <c r="G190" i="14" s="1"/>
  <c r="G191" i="14" s="1"/>
  <c r="G192" i="14" s="1"/>
  <c r="G193" i="14" s="1"/>
  <c r="G194" i="14" s="1"/>
  <c r="G195" i="14" s="1"/>
  <c r="G196" i="14" s="1"/>
  <c r="G197" i="14" s="1"/>
  <c r="G198" i="14" s="1"/>
  <c r="G199" i="14" s="1"/>
  <c r="G200" i="14" s="1"/>
  <c r="G201" i="14" s="1"/>
  <c r="G202" i="14" s="1"/>
  <c r="G203" i="14" s="1"/>
  <c r="G204" i="14" s="1"/>
  <c r="O180" i="14"/>
  <c r="O181" i="14" s="1"/>
  <c r="O182" i="14" s="1"/>
  <c r="O183" i="14" s="1"/>
  <c r="O184" i="14" s="1"/>
  <c r="O185" i="14" s="1"/>
  <c r="O186" i="14" s="1"/>
  <c r="O187" i="14" s="1"/>
  <c r="O188" i="14" s="1"/>
  <c r="O189" i="14" s="1"/>
  <c r="O190" i="14" s="1"/>
  <c r="O191" i="14" s="1"/>
  <c r="O192" i="14" s="1"/>
  <c r="O193" i="14" s="1"/>
  <c r="O194" i="14" s="1"/>
  <c r="O195" i="14" s="1"/>
  <c r="O196" i="14" s="1"/>
  <c r="O197" i="14" s="1"/>
  <c r="O198" i="14" s="1"/>
  <c r="O199" i="14" s="1"/>
  <c r="O200" i="14" s="1"/>
  <c r="O201" i="14" s="1"/>
  <c r="O202" i="14" s="1"/>
  <c r="O203" i="14" s="1"/>
  <c r="O204" i="14" s="1"/>
  <c r="D198" i="14"/>
  <c r="D199" i="14" s="1"/>
  <c r="H198" i="14"/>
  <c r="H199" i="14" s="1"/>
  <c r="H200" i="14" s="1"/>
  <c r="H201" i="14" s="1"/>
  <c r="H202" i="14" s="1"/>
  <c r="H203" i="14" s="1"/>
  <c r="H204" i="14" s="1"/>
  <c r="P198" i="14"/>
  <c r="P199" i="14" s="1"/>
  <c r="P200" i="14" s="1"/>
  <c r="P201" i="14" s="1"/>
  <c r="P202" i="14" s="1"/>
  <c r="P203" i="14" s="1"/>
  <c r="P204" i="14" s="1"/>
  <c r="F199" i="14"/>
  <c r="F200" i="14" s="1"/>
  <c r="J199" i="14"/>
  <c r="J200" i="14" s="1"/>
  <c r="N199" i="14"/>
  <c r="N200" i="14" s="1"/>
  <c r="D200" i="14"/>
  <c r="D201" i="14" s="1"/>
  <c r="F201" i="14"/>
  <c r="F202" i="14" s="1"/>
  <c r="F203" i="14" s="1"/>
  <c r="F204" i="14" s="1"/>
  <c r="J201" i="14"/>
  <c r="J202" i="14" s="1"/>
  <c r="J203" i="14" s="1"/>
  <c r="J204" i="14" s="1"/>
  <c r="N201" i="14"/>
  <c r="N202" i="14" s="1"/>
  <c r="N203" i="14" s="1"/>
  <c r="N204" i="14" s="1"/>
  <c r="D202" i="14"/>
  <c r="D203" i="14" s="1"/>
  <c r="D204" i="14" s="1"/>
  <c r="E175" i="14"/>
  <c r="F175" i="14"/>
  <c r="G175" i="14"/>
  <c r="H175" i="14"/>
  <c r="I175" i="14"/>
  <c r="J175" i="14"/>
  <c r="K175" i="14"/>
  <c r="L175" i="14"/>
  <c r="M175" i="14"/>
  <c r="N175" i="14"/>
  <c r="O175" i="14"/>
  <c r="P175" i="14"/>
  <c r="Q175" i="14"/>
  <c r="D175" i="14"/>
  <c r="E177" i="6"/>
  <c r="F177" i="6"/>
  <c r="F178" i="6" s="1"/>
  <c r="F179" i="6" s="1"/>
  <c r="F180" i="6" s="1"/>
  <c r="F181" i="6" s="1"/>
  <c r="F182" i="6" s="1"/>
  <c r="F183" i="6" s="1"/>
  <c r="F184" i="6" s="1"/>
  <c r="F185" i="6" s="1"/>
  <c r="F186" i="6" s="1"/>
  <c r="F187" i="6" s="1"/>
  <c r="F188" i="6" s="1"/>
  <c r="F189" i="6" s="1"/>
  <c r="F190" i="6" s="1"/>
  <c r="F191" i="6" s="1"/>
  <c r="F192" i="6" s="1"/>
  <c r="F193" i="6" s="1"/>
  <c r="F194" i="6" s="1"/>
  <c r="F195" i="6" s="1"/>
  <c r="F196" i="6" s="1"/>
  <c r="F197" i="6" s="1"/>
  <c r="F198" i="6" s="1"/>
  <c r="F199" i="6" s="1"/>
  <c r="F200" i="6" s="1"/>
  <c r="F201" i="6" s="1"/>
  <c r="F202" i="6" s="1"/>
  <c r="F203" i="6" s="1"/>
  <c r="F204" i="6" s="1"/>
  <c r="G177" i="6"/>
  <c r="H177" i="6"/>
  <c r="H178" i="6" s="1"/>
  <c r="H179" i="6" s="1"/>
  <c r="H180" i="6" s="1"/>
  <c r="I177" i="6"/>
  <c r="J177" i="6"/>
  <c r="J178" i="6" s="1"/>
  <c r="K177" i="6"/>
  <c r="L177" i="6"/>
  <c r="L178" i="6" s="1"/>
  <c r="L179" i="6" s="1"/>
  <c r="L180" i="6" s="1"/>
  <c r="L181" i="6" s="1"/>
  <c r="L182" i="6" s="1"/>
  <c r="L183" i="6" s="1"/>
  <c r="L184" i="6" s="1"/>
  <c r="L185" i="6" s="1"/>
  <c r="L186" i="6" s="1"/>
  <c r="L187" i="6" s="1"/>
  <c r="L188" i="6" s="1"/>
  <c r="L189" i="6" s="1"/>
  <c r="L190" i="6" s="1"/>
  <c r="L191" i="6" s="1"/>
  <c r="L192" i="6" s="1"/>
  <c r="L193" i="6" s="1"/>
  <c r="L194" i="6" s="1"/>
  <c r="L195" i="6" s="1"/>
  <c r="L196" i="6" s="1"/>
  <c r="L197" i="6" s="1"/>
  <c r="L198" i="6" s="1"/>
  <c r="L199" i="6" s="1"/>
  <c r="L200" i="6" s="1"/>
  <c r="L201" i="6" s="1"/>
  <c r="L202" i="6" s="1"/>
  <c r="L203" i="6" s="1"/>
  <c r="L204" i="6" s="1"/>
  <c r="M177" i="6"/>
  <c r="N177" i="6"/>
  <c r="N178" i="6" s="1"/>
  <c r="N179" i="6" s="1"/>
  <c r="N180" i="6" s="1"/>
  <c r="N181" i="6" s="1"/>
  <c r="N182" i="6" s="1"/>
  <c r="N183" i="6" s="1"/>
  <c r="N184" i="6" s="1"/>
  <c r="N185" i="6" s="1"/>
  <c r="N186" i="6" s="1"/>
  <c r="N187" i="6" s="1"/>
  <c r="N188" i="6" s="1"/>
  <c r="N189" i="6" s="1"/>
  <c r="N190" i="6" s="1"/>
  <c r="N191" i="6" s="1"/>
  <c r="N192" i="6" s="1"/>
  <c r="N193" i="6" s="1"/>
  <c r="N194" i="6" s="1"/>
  <c r="N195" i="6" s="1"/>
  <c r="N196" i="6" s="1"/>
  <c r="N197" i="6" s="1"/>
  <c r="N198" i="6" s="1"/>
  <c r="N199" i="6" s="1"/>
  <c r="N200" i="6" s="1"/>
  <c r="N201" i="6" s="1"/>
  <c r="N202" i="6" s="1"/>
  <c r="N203" i="6" s="1"/>
  <c r="N204" i="6" s="1"/>
  <c r="O177" i="6"/>
  <c r="P177" i="6"/>
  <c r="P178" i="6" s="1"/>
  <c r="P179" i="6" s="1"/>
  <c r="P180" i="6" s="1"/>
  <c r="P181" i="6" s="1"/>
  <c r="P182" i="6" s="1"/>
  <c r="P183" i="6" s="1"/>
  <c r="P184" i="6" s="1"/>
  <c r="P185" i="6" s="1"/>
  <c r="P186" i="6" s="1"/>
  <c r="P187" i="6" s="1"/>
  <c r="P188" i="6" s="1"/>
  <c r="P189" i="6" s="1"/>
  <c r="P190" i="6" s="1"/>
  <c r="P191" i="6" s="1"/>
  <c r="P192" i="6" s="1"/>
  <c r="P193" i="6" s="1"/>
  <c r="P194" i="6" s="1"/>
  <c r="P195" i="6" s="1"/>
  <c r="P196" i="6" s="1"/>
  <c r="P197" i="6" s="1"/>
  <c r="P198" i="6" s="1"/>
  <c r="P199" i="6" s="1"/>
  <c r="P200" i="6" s="1"/>
  <c r="P201" i="6" s="1"/>
  <c r="P202" i="6" s="1"/>
  <c r="P203" i="6" s="1"/>
  <c r="P204" i="6" s="1"/>
  <c r="Q177" i="6"/>
  <c r="E178" i="6"/>
  <c r="E179" i="6" s="1"/>
  <c r="G178" i="6"/>
  <c r="G179" i="6" s="1"/>
  <c r="G180" i="6" s="1"/>
  <c r="G181" i="6" s="1"/>
  <c r="I178" i="6"/>
  <c r="I179" i="6" s="1"/>
  <c r="I180" i="6" s="1"/>
  <c r="I181" i="6" s="1"/>
  <c r="I182" i="6" s="1"/>
  <c r="I183" i="6" s="1"/>
  <c r="I184" i="6" s="1"/>
  <c r="I185" i="6" s="1"/>
  <c r="I186" i="6" s="1"/>
  <c r="I187" i="6" s="1"/>
  <c r="I188" i="6" s="1"/>
  <c r="I189" i="6" s="1"/>
  <c r="I190" i="6" s="1"/>
  <c r="I191" i="6" s="1"/>
  <c r="I192" i="6" s="1"/>
  <c r="I193" i="6" s="1"/>
  <c r="I194" i="6" s="1"/>
  <c r="I195" i="6" s="1"/>
  <c r="I196" i="6" s="1"/>
  <c r="I197" i="6" s="1"/>
  <c r="I198" i="6" s="1"/>
  <c r="I199" i="6" s="1"/>
  <c r="I200" i="6" s="1"/>
  <c r="I201" i="6" s="1"/>
  <c r="I202" i="6" s="1"/>
  <c r="I203" i="6" s="1"/>
  <c r="I204" i="6" s="1"/>
  <c r="K178" i="6"/>
  <c r="K179" i="6" s="1"/>
  <c r="K180" i="6" s="1"/>
  <c r="K181" i="6" s="1"/>
  <c r="M178" i="6"/>
  <c r="M179" i="6" s="1"/>
  <c r="O178" i="6"/>
  <c r="O179" i="6" s="1"/>
  <c r="O180" i="6" s="1"/>
  <c r="O181" i="6" s="1"/>
  <c r="O182" i="6" s="1"/>
  <c r="O183" i="6" s="1"/>
  <c r="O184" i="6" s="1"/>
  <c r="O185" i="6" s="1"/>
  <c r="O186" i="6" s="1"/>
  <c r="O187" i="6" s="1"/>
  <c r="O188" i="6" s="1"/>
  <c r="O189" i="6" s="1"/>
  <c r="O190" i="6" s="1"/>
  <c r="O191" i="6" s="1"/>
  <c r="O192" i="6" s="1"/>
  <c r="O193" i="6" s="1"/>
  <c r="O194" i="6" s="1"/>
  <c r="O195" i="6" s="1"/>
  <c r="O196" i="6" s="1"/>
  <c r="O197" i="6" s="1"/>
  <c r="O198" i="6" s="1"/>
  <c r="O199" i="6" s="1"/>
  <c r="O200" i="6" s="1"/>
  <c r="O201" i="6" s="1"/>
  <c r="O202" i="6" s="1"/>
  <c r="O203" i="6" s="1"/>
  <c r="O204" i="6" s="1"/>
  <c r="Q178" i="6"/>
  <c r="Q179" i="6" s="1"/>
  <c r="Q180" i="6" s="1"/>
  <c r="Q181" i="6" s="1"/>
  <c r="Q182" i="6" s="1"/>
  <c r="Q183" i="6" s="1"/>
  <c r="Q184" i="6" s="1"/>
  <c r="Q185" i="6" s="1"/>
  <c r="Q186" i="6" s="1"/>
  <c r="Q187" i="6" s="1"/>
  <c r="Q188" i="6" s="1"/>
  <c r="Q189" i="6" s="1"/>
  <c r="Q190" i="6" s="1"/>
  <c r="Q191" i="6" s="1"/>
  <c r="Q192" i="6" s="1"/>
  <c r="Q193" i="6" s="1"/>
  <c r="Q194" i="6" s="1"/>
  <c r="Q195" i="6" s="1"/>
  <c r="Q196" i="6" s="1"/>
  <c r="Q197" i="6" s="1"/>
  <c r="Q198" i="6" s="1"/>
  <c r="Q199" i="6" s="1"/>
  <c r="Q200" i="6" s="1"/>
  <c r="Q201" i="6" s="1"/>
  <c r="Q202" i="6" s="1"/>
  <c r="Q203" i="6" s="1"/>
  <c r="Q204" i="6" s="1"/>
  <c r="J179" i="6"/>
  <c r="J180" i="6" s="1"/>
  <c r="J181" i="6" s="1"/>
  <c r="J182" i="6" s="1"/>
  <c r="J183" i="6" s="1"/>
  <c r="J184" i="6" s="1"/>
  <c r="J185" i="6" s="1"/>
  <c r="J186" i="6" s="1"/>
  <c r="J187" i="6" s="1"/>
  <c r="J188" i="6" s="1"/>
  <c r="J189" i="6" s="1"/>
  <c r="J190" i="6" s="1"/>
  <c r="J191" i="6" s="1"/>
  <c r="J192" i="6" s="1"/>
  <c r="J193" i="6" s="1"/>
  <c r="J194" i="6" s="1"/>
  <c r="J195" i="6" s="1"/>
  <c r="J196" i="6" s="1"/>
  <c r="J197" i="6" s="1"/>
  <c r="J198" i="6" s="1"/>
  <c r="J199" i="6" s="1"/>
  <c r="J200" i="6" s="1"/>
  <c r="J201" i="6" s="1"/>
  <c r="J202" i="6" s="1"/>
  <c r="J203" i="6" s="1"/>
  <c r="J204" i="6" s="1"/>
  <c r="E180" i="6"/>
  <c r="E181" i="6" s="1"/>
  <c r="E182" i="6" s="1"/>
  <c r="E183" i="6" s="1"/>
  <c r="E184" i="6" s="1"/>
  <c r="E185" i="6" s="1"/>
  <c r="E186" i="6" s="1"/>
  <c r="E187" i="6" s="1"/>
  <c r="E188" i="6" s="1"/>
  <c r="E189" i="6" s="1"/>
  <c r="E190" i="6" s="1"/>
  <c r="E191" i="6" s="1"/>
  <c r="E192" i="6" s="1"/>
  <c r="E193" i="6" s="1"/>
  <c r="E194" i="6" s="1"/>
  <c r="E195" i="6" s="1"/>
  <c r="E196" i="6" s="1"/>
  <c r="E197" i="6" s="1"/>
  <c r="E198" i="6" s="1"/>
  <c r="E199" i="6" s="1"/>
  <c r="E200" i="6" s="1"/>
  <c r="E201" i="6" s="1"/>
  <c r="E202" i="6" s="1"/>
  <c r="E203" i="6" s="1"/>
  <c r="E204" i="6" s="1"/>
  <c r="M180" i="6"/>
  <c r="M181" i="6" s="1"/>
  <c r="M182" i="6" s="1"/>
  <c r="M183" i="6" s="1"/>
  <c r="M184" i="6" s="1"/>
  <c r="M185" i="6" s="1"/>
  <c r="M186" i="6" s="1"/>
  <c r="M187" i="6" s="1"/>
  <c r="M188" i="6" s="1"/>
  <c r="M189" i="6" s="1"/>
  <c r="M190" i="6" s="1"/>
  <c r="M191" i="6" s="1"/>
  <c r="M192" i="6" s="1"/>
  <c r="M193" i="6" s="1"/>
  <c r="M194" i="6" s="1"/>
  <c r="M195" i="6" s="1"/>
  <c r="M196" i="6" s="1"/>
  <c r="M197" i="6" s="1"/>
  <c r="M198" i="6" s="1"/>
  <c r="M199" i="6" s="1"/>
  <c r="M200" i="6" s="1"/>
  <c r="M201" i="6" s="1"/>
  <c r="M202" i="6" s="1"/>
  <c r="M203" i="6" s="1"/>
  <c r="M204" i="6" s="1"/>
  <c r="H181" i="6"/>
  <c r="H182" i="6" s="1"/>
  <c r="H183" i="6" s="1"/>
  <c r="H184" i="6" s="1"/>
  <c r="H185" i="6" s="1"/>
  <c r="H186" i="6" s="1"/>
  <c r="H187" i="6" s="1"/>
  <c r="H188" i="6" s="1"/>
  <c r="H189" i="6" s="1"/>
  <c r="H190" i="6" s="1"/>
  <c r="H191" i="6" s="1"/>
  <c r="H192" i="6" s="1"/>
  <c r="H193" i="6" s="1"/>
  <c r="H194" i="6" s="1"/>
  <c r="H195" i="6" s="1"/>
  <c r="H196" i="6" s="1"/>
  <c r="H197" i="6" s="1"/>
  <c r="H198" i="6" s="1"/>
  <c r="H199" i="6" s="1"/>
  <c r="H200" i="6" s="1"/>
  <c r="H201" i="6" s="1"/>
  <c r="H202" i="6" s="1"/>
  <c r="H203" i="6" s="1"/>
  <c r="H204" i="6" s="1"/>
  <c r="G182" i="6"/>
  <c r="G183" i="6" s="1"/>
  <c r="G184" i="6" s="1"/>
  <c r="G185" i="6" s="1"/>
  <c r="K182" i="6"/>
  <c r="K183" i="6" s="1"/>
  <c r="K184" i="6" s="1"/>
  <c r="K185" i="6" s="1"/>
  <c r="K186" i="6" s="1"/>
  <c r="K187" i="6" s="1"/>
  <c r="K188" i="6" s="1"/>
  <c r="K189" i="6" s="1"/>
  <c r="K190" i="6" s="1"/>
  <c r="K191" i="6" s="1"/>
  <c r="K192" i="6" s="1"/>
  <c r="K193" i="6" s="1"/>
  <c r="K194" i="6" s="1"/>
  <c r="K195" i="6" s="1"/>
  <c r="K196" i="6" s="1"/>
  <c r="K197" i="6" s="1"/>
  <c r="K198" i="6" s="1"/>
  <c r="K199" i="6" s="1"/>
  <c r="K200" i="6" s="1"/>
  <c r="K201" i="6" s="1"/>
  <c r="K202" i="6" s="1"/>
  <c r="K203" i="6" s="1"/>
  <c r="K204" i="6" s="1"/>
  <c r="G186" i="6"/>
  <c r="G187" i="6" s="1"/>
  <c r="G188" i="6" s="1"/>
  <c r="G189" i="6" s="1"/>
  <c r="G190" i="6" s="1"/>
  <c r="G191" i="6" s="1"/>
  <c r="G192" i="6" s="1"/>
  <c r="G193" i="6" s="1"/>
  <c r="G194" i="6" s="1"/>
  <c r="G195" i="6" s="1"/>
  <c r="G196" i="6" s="1"/>
  <c r="G197" i="6" s="1"/>
  <c r="G198" i="6" s="1"/>
  <c r="G199" i="6" s="1"/>
  <c r="G200" i="6" s="1"/>
  <c r="G201" i="6" s="1"/>
  <c r="G202" i="6" s="1"/>
  <c r="G203" i="6" s="1"/>
  <c r="G204" i="6" s="1"/>
  <c r="D176" i="6"/>
  <c r="E176" i="6"/>
  <c r="F176" i="6"/>
  <c r="G176" i="6"/>
  <c r="H176" i="6"/>
  <c r="I176" i="6"/>
  <c r="J176" i="6"/>
  <c r="K176" i="6"/>
  <c r="L176" i="6"/>
  <c r="M176" i="6"/>
  <c r="N176" i="6"/>
  <c r="O176" i="6"/>
  <c r="P176" i="6"/>
  <c r="Q176" i="6"/>
  <c r="E175" i="6"/>
  <c r="F175" i="6"/>
  <c r="G175" i="6"/>
  <c r="H175" i="6"/>
  <c r="I175" i="6"/>
  <c r="J175" i="6"/>
  <c r="K175" i="6"/>
  <c r="L175" i="6"/>
  <c r="M175" i="6"/>
  <c r="N175" i="6"/>
  <c r="O175" i="6"/>
  <c r="P175" i="6"/>
  <c r="Q175" i="6"/>
  <c r="D177" i="6"/>
  <c r="D178" i="6" s="1"/>
  <c r="D179" i="6" s="1"/>
  <c r="D180" i="6" s="1"/>
  <c r="D181" i="6" s="1"/>
  <c r="D182" i="6" s="1"/>
  <c r="D183" i="6" s="1"/>
  <c r="D184" i="6" s="1"/>
  <c r="D185" i="6" s="1"/>
  <c r="D186" i="6" s="1"/>
  <c r="D187" i="6" s="1"/>
  <c r="D188" i="6" s="1"/>
  <c r="D189" i="6" s="1"/>
  <c r="D190" i="6" s="1"/>
  <c r="D191" i="6" s="1"/>
  <c r="D192" i="6" s="1"/>
  <c r="D193" i="6" s="1"/>
  <c r="D194" i="6" s="1"/>
  <c r="D195" i="6" s="1"/>
  <c r="D196" i="6" s="1"/>
  <c r="D197" i="6" s="1"/>
  <c r="D198" i="6" s="1"/>
  <c r="D199" i="6" s="1"/>
  <c r="D200" i="6" s="1"/>
  <c r="D201" i="6" s="1"/>
  <c r="D202" i="6" s="1"/>
  <c r="D203" i="6" s="1"/>
  <c r="D204" i="6" s="1"/>
  <c r="D175" i="6"/>
  <c r="AW176" i="4"/>
  <c r="AW177" i="4" s="1"/>
  <c r="AW178" i="4" s="1"/>
  <c r="AW179" i="4" s="1"/>
  <c r="AW180" i="4" s="1"/>
  <c r="AW181" i="4" s="1"/>
  <c r="AW182" i="4" s="1"/>
  <c r="AW183" i="4" s="1"/>
  <c r="AW184" i="4" s="1"/>
  <c r="AW185" i="4" s="1"/>
  <c r="AW186" i="4" s="1"/>
  <c r="AW187" i="4" s="1"/>
  <c r="AW188" i="4" s="1"/>
  <c r="AW189" i="4" s="1"/>
  <c r="AW190" i="4" s="1"/>
  <c r="AW191" i="4" s="1"/>
  <c r="AW192" i="4" s="1"/>
  <c r="AW193" i="4" s="1"/>
  <c r="AW194" i="4" s="1"/>
  <c r="AW195" i="4" s="1"/>
  <c r="AW196" i="4" s="1"/>
  <c r="AW197" i="4" s="1"/>
  <c r="AW198" i="4" s="1"/>
  <c r="AW199" i="4" s="1"/>
  <c r="AW200" i="4" s="1"/>
  <c r="AW201" i="4" s="1"/>
  <c r="AW202" i="4" s="1"/>
  <c r="AW203" i="4" s="1"/>
  <c r="AW204" i="4" s="1"/>
  <c r="AS176" i="4"/>
  <c r="AS177" i="4" s="1"/>
  <c r="AS178" i="4" s="1"/>
  <c r="AS179" i="4" s="1"/>
  <c r="AS180" i="4" s="1"/>
  <c r="AS181" i="4" s="1"/>
  <c r="AS182" i="4" s="1"/>
  <c r="AS183" i="4" s="1"/>
  <c r="AS184" i="4" s="1"/>
  <c r="AS185" i="4" s="1"/>
  <c r="AS186" i="4" s="1"/>
  <c r="AS187" i="4" s="1"/>
  <c r="AS188" i="4" s="1"/>
  <c r="AS189" i="4" s="1"/>
  <c r="AS190" i="4" s="1"/>
  <c r="AS191" i="4" s="1"/>
  <c r="AS192" i="4" s="1"/>
  <c r="AS193" i="4" s="1"/>
  <c r="AS194" i="4" s="1"/>
  <c r="AS195" i="4" s="1"/>
  <c r="AS196" i="4" s="1"/>
  <c r="AS197" i="4" s="1"/>
  <c r="AS198" i="4" s="1"/>
  <c r="AS199" i="4" s="1"/>
  <c r="AS200" i="4" s="1"/>
  <c r="AS201" i="4" s="1"/>
  <c r="AS202" i="4" s="1"/>
  <c r="AS203" i="4" s="1"/>
  <c r="AS204" i="4" s="1"/>
  <c r="AO176" i="4"/>
  <c r="AO177" i="4" s="1"/>
  <c r="AO178" i="4" s="1"/>
  <c r="AO179" i="4" s="1"/>
  <c r="AO180" i="4" s="1"/>
  <c r="AO181" i="4" s="1"/>
  <c r="AO182" i="4" s="1"/>
  <c r="AO183" i="4" s="1"/>
  <c r="AO184" i="4" s="1"/>
  <c r="AO185" i="4" s="1"/>
  <c r="AO186" i="4" s="1"/>
  <c r="AO187" i="4" s="1"/>
  <c r="AO188" i="4" s="1"/>
  <c r="AO189" i="4" s="1"/>
  <c r="AO190" i="4" s="1"/>
  <c r="AO191" i="4" s="1"/>
  <c r="AO192" i="4" s="1"/>
  <c r="AO193" i="4" s="1"/>
  <c r="AO194" i="4" s="1"/>
  <c r="AO195" i="4" s="1"/>
  <c r="AO196" i="4" s="1"/>
  <c r="AO197" i="4" s="1"/>
  <c r="AO198" i="4" s="1"/>
  <c r="AO199" i="4" s="1"/>
  <c r="AO200" i="4" s="1"/>
  <c r="AO201" i="4" s="1"/>
  <c r="AO202" i="4" s="1"/>
  <c r="AO203" i="4" s="1"/>
  <c r="AO204" i="4" s="1"/>
  <c r="AK176" i="4"/>
  <c r="AK177" i="4" s="1"/>
  <c r="AK178" i="4" s="1"/>
  <c r="AK179" i="4" s="1"/>
  <c r="AK180" i="4" s="1"/>
  <c r="AK181" i="4" s="1"/>
  <c r="AK182" i="4" s="1"/>
  <c r="AK183" i="4" s="1"/>
  <c r="AK184" i="4" s="1"/>
  <c r="AK185" i="4" s="1"/>
  <c r="AK186" i="4" s="1"/>
  <c r="AK187" i="4" s="1"/>
  <c r="AK188" i="4" s="1"/>
  <c r="AK189" i="4" s="1"/>
  <c r="AK190" i="4" s="1"/>
  <c r="AK191" i="4" s="1"/>
  <c r="AK192" i="4" s="1"/>
  <c r="AK193" i="4" s="1"/>
  <c r="AK194" i="4" s="1"/>
  <c r="AK195" i="4" s="1"/>
  <c r="AK196" i="4" s="1"/>
  <c r="AK197" i="4" s="1"/>
  <c r="AK198" i="4" s="1"/>
  <c r="AK199" i="4" s="1"/>
  <c r="AK200" i="4" s="1"/>
  <c r="AK201" i="4" s="1"/>
  <c r="AK202" i="4" s="1"/>
  <c r="AK203" i="4" s="1"/>
  <c r="AK204" i="4" s="1"/>
  <c r="AW175" i="4"/>
  <c r="AV175" i="4"/>
  <c r="AV176" i="4" s="1"/>
  <c r="AV177" i="4" s="1"/>
  <c r="AV178" i="4" s="1"/>
  <c r="AV179" i="4" s="1"/>
  <c r="AV180" i="4" s="1"/>
  <c r="AV181" i="4" s="1"/>
  <c r="AV182" i="4" s="1"/>
  <c r="AV183" i="4" s="1"/>
  <c r="AV184" i="4" s="1"/>
  <c r="AV185" i="4" s="1"/>
  <c r="AV186" i="4" s="1"/>
  <c r="AV187" i="4" s="1"/>
  <c r="AV188" i="4" s="1"/>
  <c r="AV189" i="4" s="1"/>
  <c r="AV190" i="4" s="1"/>
  <c r="AV191" i="4" s="1"/>
  <c r="AV192" i="4" s="1"/>
  <c r="AV193" i="4" s="1"/>
  <c r="AV194" i="4" s="1"/>
  <c r="AV195" i="4" s="1"/>
  <c r="AV196" i="4" s="1"/>
  <c r="AV197" i="4" s="1"/>
  <c r="AV198" i="4" s="1"/>
  <c r="AV199" i="4" s="1"/>
  <c r="AV200" i="4" s="1"/>
  <c r="AV201" i="4" s="1"/>
  <c r="AV202" i="4" s="1"/>
  <c r="AV203" i="4" s="1"/>
  <c r="AV204" i="4" s="1"/>
  <c r="AU175" i="4"/>
  <c r="AU176" i="4" s="1"/>
  <c r="AU177" i="4" s="1"/>
  <c r="AU178" i="4" s="1"/>
  <c r="AU179" i="4" s="1"/>
  <c r="AU180" i="4" s="1"/>
  <c r="AU181" i="4" s="1"/>
  <c r="AU182" i="4" s="1"/>
  <c r="AU183" i="4" s="1"/>
  <c r="AU184" i="4" s="1"/>
  <c r="AU185" i="4" s="1"/>
  <c r="AU186" i="4" s="1"/>
  <c r="AU187" i="4" s="1"/>
  <c r="AU188" i="4" s="1"/>
  <c r="AU189" i="4" s="1"/>
  <c r="AU190" i="4" s="1"/>
  <c r="AU191" i="4" s="1"/>
  <c r="AU192" i="4" s="1"/>
  <c r="AU193" i="4" s="1"/>
  <c r="AU194" i="4" s="1"/>
  <c r="AU195" i="4" s="1"/>
  <c r="AU196" i="4" s="1"/>
  <c r="AU197" i="4" s="1"/>
  <c r="AU198" i="4" s="1"/>
  <c r="AU199" i="4" s="1"/>
  <c r="AU200" i="4" s="1"/>
  <c r="AU201" i="4" s="1"/>
  <c r="AU202" i="4" s="1"/>
  <c r="AU203" i="4" s="1"/>
  <c r="AU204" i="4" s="1"/>
  <c r="AT175" i="4"/>
  <c r="AT176" i="4" s="1"/>
  <c r="AT177" i="4" s="1"/>
  <c r="AT178" i="4" s="1"/>
  <c r="AT179" i="4" s="1"/>
  <c r="AT180" i="4" s="1"/>
  <c r="AT181" i="4" s="1"/>
  <c r="AT182" i="4" s="1"/>
  <c r="AT183" i="4" s="1"/>
  <c r="AT184" i="4" s="1"/>
  <c r="AT185" i="4" s="1"/>
  <c r="AT186" i="4" s="1"/>
  <c r="AT187" i="4" s="1"/>
  <c r="AT188" i="4" s="1"/>
  <c r="AT189" i="4" s="1"/>
  <c r="AT190" i="4" s="1"/>
  <c r="AT191" i="4" s="1"/>
  <c r="AT192" i="4" s="1"/>
  <c r="AT193" i="4" s="1"/>
  <c r="AT194" i="4" s="1"/>
  <c r="AT195" i="4" s="1"/>
  <c r="AT196" i="4" s="1"/>
  <c r="AT197" i="4" s="1"/>
  <c r="AT198" i="4" s="1"/>
  <c r="AT199" i="4" s="1"/>
  <c r="AT200" i="4" s="1"/>
  <c r="AT201" i="4" s="1"/>
  <c r="AT202" i="4" s="1"/>
  <c r="AT203" i="4" s="1"/>
  <c r="AT204" i="4" s="1"/>
  <c r="AS175" i="4"/>
  <c r="AR175" i="4"/>
  <c r="AR176" i="4" s="1"/>
  <c r="AR177" i="4" s="1"/>
  <c r="AR178" i="4" s="1"/>
  <c r="AR179" i="4" s="1"/>
  <c r="AR180" i="4" s="1"/>
  <c r="AR181" i="4" s="1"/>
  <c r="AR182" i="4" s="1"/>
  <c r="AR183" i="4" s="1"/>
  <c r="AR184" i="4" s="1"/>
  <c r="AR185" i="4" s="1"/>
  <c r="AR186" i="4" s="1"/>
  <c r="AR187" i="4" s="1"/>
  <c r="AR188" i="4" s="1"/>
  <c r="AR189" i="4" s="1"/>
  <c r="AR190" i="4" s="1"/>
  <c r="AR191" i="4" s="1"/>
  <c r="AR192" i="4" s="1"/>
  <c r="AR193" i="4" s="1"/>
  <c r="AR194" i="4" s="1"/>
  <c r="AR195" i="4" s="1"/>
  <c r="AR196" i="4" s="1"/>
  <c r="AR197" i="4" s="1"/>
  <c r="AR198" i="4" s="1"/>
  <c r="AR199" i="4" s="1"/>
  <c r="AR200" i="4" s="1"/>
  <c r="AR201" i="4" s="1"/>
  <c r="AR202" i="4" s="1"/>
  <c r="AR203" i="4" s="1"/>
  <c r="AR204" i="4" s="1"/>
  <c r="AQ175" i="4"/>
  <c r="AQ176" i="4" s="1"/>
  <c r="AQ177" i="4" s="1"/>
  <c r="AQ178" i="4" s="1"/>
  <c r="AQ179" i="4" s="1"/>
  <c r="AQ180" i="4" s="1"/>
  <c r="AQ181" i="4" s="1"/>
  <c r="AQ182" i="4" s="1"/>
  <c r="AQ183" i="4" s="1"/>
  <c r="AQ184" i="4" s="1"/>
  <c r="AQ185" i="4" s="1"/>
  <c r="AQ186" i="4" s="1"/>
  <c r="AQ187" i="4" s="1"/>
  <c r="AQ188" i="4" s="1"/>
  <c r="AQ189" i="4" s="1"/>
  <c r="AQ190" i="4" s="1"/>
  <c r="AQ191" i="4" s="1"/>
  <c r="AQ192" i="4" s="1"/>
  <c r="AQ193" i="4" s="1"/>
  <c r="AQ194" i="4" s="1"/>
  <c r="AQ195" i="4" s="1"/>
  <c r="AQ196" i="4" s="1"/>
  <c r="AQ197" i="4" s="1"/>
  <c r="AQ198" i="4" s="1"/>
  <c r="AQ199" i="4" s="1"/>
  <c r="AQ200" i="4" s="1"/>
  <c r="AQ201" i="4" s="1"/>
  <c r="AQ202" i="4" s="1"/>
  <c r="AQ203" i="4" s="1"/>
  <c r="AQ204" i="4" s="1"/>
  <c r="AP175" i="4"/>
  <c r="AP176" i="4" s="1"/>
  <c r="AP177" i="4" s="1"/>
  <c r="AP178" i="4" s="1"/>
  <c r="AP179" i="4" s="1"/>
  <c r="AP180" i="4" s="1"/>
  <c r="AP181" i="4" s="1"/>
  <c r="AP182" i="4" s="1"/>
  <c r="AP183" i="4" s="1"/>
  <c r="AP184" i="4" s="1"/>
  <c r="AP185" i="4" s="1"/>
  <c r="AP186" i="4" s="1"/>
  <c r="AP187" i="4" s="1"/>
  <c r="AP188" i="4" s="1"/>
  <c r="AP189" i="4" s="1"/>
  <c r="AP190" i="4" s="1"/>
  <c r="AP191" i="4" s="1"/>
  <c r="AP192" i="4" s="1"/>
  <c r="AP193" i="4" s="1"/>
  <c r="AP194" i="4" s="1"/>
  <c r="AP195" i="4" s="1"/>
  <c r="AP196" i="4" s="1"/>
  <c r="AP197" i="4" s="1"/>
  <c r="AP198" i="4" s="1"/>
  <c r="AP199" i="4" s="1"/>
  <c r="AP200" i="4" s="1"/>
  <c r="AP201" i="4" s="1"/>
  <c r="AP202" i="4" s="1"/>
  <c r="AP203" i="4" s="1"/>
  <c r="AP204" i="4" s="1"/>
  <c r="AO175" i="4"/>
  <c r="AN175" i="4"/>
  <c r="AN176" i="4" s="1"/>
  <c r="AN177" i="4" s="1"/>
  <c r="AN178" i="4" s="1"/>
  <c r="AN179" i="4" s="1"/>
  <c r="AN180" i="4" s="1"/>
  <c r="AN181" i="4" s="1"/>
  <c r="AN182" i="4" s="1"/>
  <c r="AN183" i="4" s="1"/>
  <c r="AN184" i="4" s="1"/>
  <c r="AN185" i="4" s="1"/>
  <c r="AN186" i="4" s="1"/>
  <c r="AN187" i="4" s="1"/>
  <c r="AN188" i="4" s="1"/>
  <c r="AN189" i="4" s="1"/>
  <c r="AN190" i="4" s="1"/>
  <c r="AN191" i="4" s="1"/>
  <c r="AN192" i="4" s="1"/>
  <c r="AN193" i="4" s="1"/>
  <c r="AN194" i="4" s="1"/>
  <c r="AN195" i="4" s="1"/>
  <c r="AN196" i="4" s="1"/>
  <c r="AN197" i="4" s="1"/>
  <c r="AN198" i="4" s="1"/>
  <c r="AN199" i="4" s="1"/>
  <c r="AN200" i="4" s="1"/>
  <c r="AN201" i="4" s="1"/>
  <c r="AN202" i="4" s="1"/>
  <c r="AN203" i="4" s="1"/>
  <c r="AN204" i="4" s="1"/>
  <c r="AM175" i="4"/>
  <c r="AM176" i="4" s="1"/>
  <c r="AM177" i="4" s="1"/>
  <c r="AM178" i="4" s="1"/>
  <c r="AM179" i="4" s="1"/>
  <c r="AM180" i="4" s="1"/>
  <c r="AM181" i="4" s="1"/>
  <c r="AM182" i="4" s="1"/>
  <c r="AM183" i="4" s="1"/>
  <c r="AM184" i="4" s="1"/>
  <c r="AM185" i="4" s="1"/>
  <c r="AM186" i="4" s="1"/>
  <c r="AM187" i="4" s="1"/>
  <c r="AM188" i="4" s="1"/>
  <c r="AM189" i="4" s="1"/>
  <c r="AM190" i="4" s="1"/>
  <c r="AM191" i="4" s="1"/>
  <c r="AM192" i="4" s="1"/>
  <c r="AM193" i="4" s="1"/>
  <c r="AM194" i="4" s="1"/>
  <c r="AM195" i="4" s="1"/>
  <c r="AM196" i="4" s="1"/>
  <c r="AM197" i="4" s="1"/>
  <c r="AM198" i="4" s="1"/>
  <c r="AM199" i="4" s="1"/>
  <c r="AM200" i="4" s="1"/>
  <c r="AM201" i="4" s="1"/>
  <c r="AM202" i="4" s="1"/>
  <c r="AM203" i="4" s="1"/>
  <c r="AM204" i="4" s="1"/>
  <c r="AL175" i="4"/>
  <c r="AL176" i="4" s="1"/>
  <c r="AL177" i="4" s="1"/>
  <c r="AL178" i="4" s="1"/>
  <c r="AL179" i="4" s="1"/>
  <c r="AL180" i="4" s="1"/>
  <c r="AL181" i="4" s="1"/>
  <c r="AL182" i="4" s="1"/>
  <c r="AL183" i="4" s="1"/>
  <c r="AL184" i="4" s="1"/>
  <c r="AL185" i="4" s="1"/>
  <c r="AL186" i="4" s="1"/>
  <c r="AL187" i="4" s="1"/>
  <c r="AL188" i="4" s="1"/>
  <c r="AL189" i="4" s="1"/>
  <c r="AL190" i="4" s="1"/>
  <c r="AL191" i="4" s="1"/>
  <c r="AL192" i="4" s="1"/>
  <c r="AL193" i="4" s="1"/>
  <c r="AL194" i="4" s="1"/>
  <c r="AL195" i="4" s="1"/>
  <c r="AL196" i="4" s="1"/>
  <c r="AL197" i="4" s="1"/>
  <c r="AL198" i="4" s="1"/>
  <c r="AL199" i="4" s="1"/>
  <c r="AL200" i="4" s="1"/>
  <c r="AL201" i="4" s="1"/>
  <c r="AL202" i="4" s="1"/>
  <c r="AL203" i="4" s="1"/>
  <c r="AL204" i="4" s="1"/>
  <c r="AK175" i="4"/>
  <c r="AJ175" i="4"/>
  <c r="AJ176" i="4" s="1"/>
  <c r="AJ177" i="4" s="1"/>
  <c r="AJ178" i="4" s="1"/>
  <c r="AJ179" i="4" s="1"/>
  <c r="AJ180" i="4" s="1"/>
  <c r="AJ181" i="4" s="1"/>
  <c r="AJ182" i="4" s="1"/>
  <c r="AJ183" i="4" s="1"/>
  <c r="AJ184" i="4" s="1"/>
  <c r="AJ185" i="4" s="1"/>
  <c r="AJ186" i="4" s="1"/>
  <c r="AJ187" i="4" s="1"/>
  <c r="AJ188" i="4" s="1"/>
  <c r="AJ189" i="4" s="1"/>
  <c r="AJ190" i="4" s="1"/>
  <c r="AJ191" i="4" s="1"/>
  <c r="AJ192" i="4" s="1"/>
  <c r="AJ193" i="4" s="1"/>
  <c r="AJ194" i="4" s="1"/>
  <c r="AJ195" i="4" s="1"/>
  <c r="AJ196" i="4" s="1"/>
  <c r="AJ197" i="4" s="1"/>
  <c r="AJ198" i="4" s="1"/>
  <c r="AJ199" i="4" s="1"/>
  <c r="AJ200" i="4" s="1"/>
  <c r="AJ201" i="4" s="1"/>
  <c r="AJ202" i="4" s="1"/>
  <c r="AJ203" i="4" s="1"/>
  <c r="AJ204" i="4" s="1"/>
  <c r="AB180" i="4"/>
  <c r="AB181" i="4" s="1"/>
  <c r="AB182" i="4" s="1"/>
  <c r="AB183" i="4" s="1"/>
  <c r="AB184" i="4" s="1"/>
  <c r="AB185" i="4" s="1"/>
  <c r="AB186" i="4" s="1"/>
  <c r="AB187" i="4" s="1"/>
  <c r="AB188" i="4" s="1"/>
  <c r="AB189" i="4" s="1"/>
  <c r="AB190" i="4" s="1"/>
  <c r="AB191" i="4" s="1"/>
  <c r="AB192" i="4" s="1"/>
  <c r="AB193" i="4" s="1"/>
  <c r="AB194" i="4" s="1"/>
  <c r="AB195" i="4" s="1"/>
  <c r="AB196" i="4" s="1"/>
  <c r="AB197" i="4" s="1"/>
  <c r="AB198" i="4" s="1"/>
  <c r="AB199" i="4" s="1"/>
  <c r="AB200" i="4" s="1"/>
  <c r="AB201" i="4" s="1"/>
  <c r="AB202" i="4" s="1"/>
  <c r="AB203" i="4" s="1"/>
  <c r="AB204" i="4" s="1"/>
  <c r="AB178" i="4"/>
  <c r="AB179" i="4" s="1"/>
  <c r="X178" i="4"/>
  <c r="X179" i="4" s="1"/>
  <c r="X180" i="4" s="1"/>
  <c r="X181" i="4" s="1"/>
  <c r="X182" i="4" s="1"/>
  <c r="X183" i="4" s="1"/>
  <c r="X184" i="4" s="1"/>
  <c r="X185" i="4" s="1"/>
  <c r="X186" i="4" s="1"/>
  <c r="X187" i="4" s="1"/>
  <c r="X188" i="4" s="1"/>
  <c r="X189" i="4" s="1"/>
  <c r="X190" i="4" s="1"/>
  <c r="X191" i="4" s="1"/>
  <c r="X192" i="4" s="1"/>
  <c r="X193" i="4" s="1"/>
  <c r="X194" i="4" s="1"/>
  <c r="X195" i="4" s="1"/>
  <c r="X196" i="4" s="1"/>
  <c r="X197" i="4" s="1"/>
  <c r="X198" i="4" s="1"/>
  <c r="X199" i="4" s="1"/>
  <c r="X200" i="4" s="1"/>
  <c r="X201" i="4" s="1"/>
  <c r="X202" i="4" s="1"/>
  <c r="X203" i="4" s="1"/>
  <c r="X204" i="4" s="1"/>
  <c r="AF176" i="4"/>
  <c r="AF177" i="4" s="1"/>
  <c r="AF178" i="4" s="1"/>
  <c r="AF179" i="4" s="1"/>
  <c r="AF180" i="4" s="1"/>
  <c r="AF181" i="4" s="1"/>
  <c r="AF182" i="4" s="1"/>
  <c r="AF183" i="4" s="1"/>
  <c r="AF184" i="4" s="1"/>
  <c r="AF185" i="4" s="1"/>
  <c r="AF186" i="4" s="1"/>
  <c r="AF187" i="4" s="1"/>
  <c r="AF188" i="4" s="1"/>
  <c r="AF189" i="4" s="1"/>
  <c r="AF190" i="4" s="1"/>
  <c r="AF191" i="4" s="1"/>
  <c r="AF192" i="4" s="1"/>
  <c r="AF193" i="4" s="1"/>
  <c r="AF194" i="4" s="1"/>
  <c r="AF195" i="4" s="1"/>
  <c r="AF196" i="4" s="1"/>
  <c r="AF197" i="4" s="1"/>
  <c r="AF198" i="4" s="1"/>
  <c r="AF199" i="4" s="1"/>
  <c r="AF200" i="4" s="1"/>
  <c r="AF201" i="4" s="1"/>
  <c r="AF202" i="4" s="1"/>
  <c r="AF203" i="4" s="1"/>
  <c r="AF204" i="4" s="1"/>
  <c r="AB176" i="4"/>
  <c r="AB177" i="4" s="1"/>
  <c r="X176" i="4"/>
  <c r="X177" i="4" s="1"/>
  <c r="T176" i="4"/>
  <c r="T177" i="4" s="1"/>
  <c r="T178" i="4" s="1"/>
  <c r="T179" i="4" s="1"/>
  <c r="T180" i="4" s="1"/>
  <c r="T181" i="4" s="1"/>
  <c r="T182" i="4" s="1"/>
  <c r="T183" i="4" s="1"/>
  <c r="T184" i="4" s="1"/>
  <c r="T185" i="4" s="1"/>
  <c r="T186" i="4" s="1"/>
  <c r="T187" i="4" s="1"/>
  <c r="T188" i="4" s="1"/>
  <c r="T189" i="4" s="1"/>
  <c r="T190" i="4" s="1"/>
  <c r="T191" i="4" s="1"/>
  <c r="T192" i="4" s="1"/>
  <c r="T193" i="4" s="1"/>
  <c r="T194" i="4" s="1"/>
  <c r="T195" i="4" s="1"/>
  <c r="T196" i="4" s="1"/>
  <c r="T197" i="4" s="1"/>
  <c r="T198" i="4" s="1"/>
  <c r="T199" i="4" s="1"/>
  <c r="T200" i="4" s="1"/>
  <c r="T201" i="4" s="1"/>
  <c r="T202" i="4" s="1"/>
  <c r="T203" i="4" s="1"/>
  <c r="T204" i="4" s="1"/>
  <c r="AG175" i="4"/>
  <c r="AG176" i="4" s="1"/>
  <c r="AG177" i="4" s="1"/>
  <c r="AG178" i="4" s="1"/>
  <c r="AG179" i="4" s="1"/>
  <c r="AG180" i="4" s="1"/>
  <c r="AG181" i="4" s="1"/>
  <c r="AG182" i="4" s="1"/>
  <c r="AG183" i="4" s="1"/>
  <c r="AG184" i="4" s="1"/>
  <c r="AG185" i="4" s="1"/>
  <c r="AG186" i="4" s="1"/>
  <c r="AG187" i="4" s="1"/>
  <c r="AG188" i="4" s="1"/>
  <c r="AG189" i="4" s="1"/>
  <c r="AG190" i="4" s="1"/>
  <c r="AG191" i="4" s="1"/>
  <c r="AG192" i="4" s="1"/>
  <c r="AG193" i="4" s="1"/>
  <c r="AG194" i="4" s="1"/>
  <c r="AG195" i="4" s="1"/>
  <c r="AG196" i="4" s="1"/>
  <c r="AG197" i="4" s="1"/>
  <c r="AG198" i="4" s="1"/>
  <c r="AG199" i="4" s="1"/>
  <c r="AG200" i="4" s="1"/>
  <c r="AG201" i="4" s="1"/>
  <c r="AG202" i="4" s="1"/>
  <c r="AG203" i="4" s="1"/>
  <c r="AG204" i="4" s="1"/>
  <c r="AF175" i="4"/>
  <c r="AE175" i="4"/>
  <c r="AE176" i="4" s="1"/>
  <c r="AE177" i="4" s="1"/>
  <c r="AE178" i="4" s="1"/>
  <c r="AE179" i="4" s="1"/>
  <c r="AE180" i="4" s="1"/>
  <c r="AE181" i="4" s="1"/>
  <c r="AE182" i="4" s="1"/>
  <c r="AE183" i="4" s="1"/>
  <c r="AE184" i="4" s="1"/>
  <c r="AE185" i="4" s="1"/>
  <c r="AE186" i="4" s="1"/>
  <c r="AE187" i="4" s="1"/>
  <c r="AE188" i="4" s="1"/>
  <c r="AE189" i="4" s="1"/>
  <c r="AE190" i="4" s="1"/>
  <c r="AE191" i="4" s="1"/>
  <c r="AE192" i="4" s="1"/>
  <c r="AE193" i="4" s="1"/>
  <c r="AE194" i="4" s="1"/>
  <c r="AE195" i="4" s="1"/>
  <c r="AE196" i="4" s="1"/>
  <c r="AE197" i="4" s="1"/>
  <c r="AE198" i="4" s="1"/>
  <c r="AE199" i="4" s="1"/>
  <c r="AE200" i="4" s="1"/>
  <c r="AE201" i="4" s="1"/>
  <c r="AE202" i="4" s="1"/>
  <c r="AE203" i="4" s="1"/>
  <c r="AE204" i="4" s="1"/>
  <c r="AD175" i="4"/>
  <c r="AD176" i="4" s="1"/>
  <c r="AD177" i="4" s="1"/>
  <c r="AD178" i="4" s="1"/>
  <c r="AD179" i="4" s="1"/>
  <c r="AD180" i="4" s="1"/>
  <c r="AD181" i="4" s="1"/>
  <c r="AD182" i="4" s="1"/>
  <c r="AD183" i="4" s="1"/>
  <c r="AD184" i="4" s="1"/>
  <c r="AD185" i="4" s="1"/>
  <c r="AD186" i="4" s="1"/>
  <c r="AD187" i="4" s="1"/>
  <c r="AD188" i="4" s="1"/>
  <c r="AD189" i="4" s="1"/>
  <c r="AD190" i="4" s="1"/>
  <c r="AD191" i="4" s="1"/>
  <c r="AD192" i="4" s="1"/>
  <c r="AD193" i="4" s="1"/>
  <c r="AD194" i="4" s="1"/>
  <c r="AD195" i="4" s="1"/>
  <c r="AD196" i="4" s="1"/>
  <c r="AD197" i="4" s="1"/>
  <c r="AD198" i="4" s="1"/>
  <c r="AD199" i="4" s="1"/>
  <c r="AD200" i="4" s="1"/>
  <c r="AD201" i="4" s="1"/>
  <c r="AD202" i="4" s="1"/>
  <c r="AD203" i="4" s="1"/>
  <c r="AD204" i="4" s="1"/>
  <c r="AC175" i="4"/>
  <c r="AC176" i="4" s="1"/>
  <c r="AC177" i="4" s="1"/>
  <c r="AC178" i="4" s="1"/>
  <c r="AC179" i="4" s="1"/>
  <c r="AC180" i="4" s="1"/>
  <c r="AC181" i="4" s="1"/>
  <c r="AC182" i="4" s="1"/>
  <c r="AC183" i="4" s="1"/>
  <c r="AC184" i="4" s="1"/>
  <c r="AC185" i="4" s="1"/>
  <c r="AC186" i="4" s="1"/>
  <c r="AC187" i="4" s="1"/>
  <c r="AC188" i="4" s="1"/>
  <c r="AC189" i="4" s="1"/>
  <c r="AC190" i="4" s="1"/>
  <c r="AC191" i="4" s="1"/>
  <c r="AC192" i="4" s="1"/>
  <c r="AC193" i="4" s="1"/>
  <c r="AC194" i="4" s="1"/>
  <c r="AC195" i="4" s="1"/>
  <c r="AC196" i="4" s="1"/>
  <c r="AC197" i="4" s="1"/>
  <c r="AC198" i="4" s="1"/>
  <c r="AC199" i="4" s="1"/>
  <c r="AC200" i="4" s="1"/>
  <c r="AC201" i="4" s="1"/>
  <c r="AC202" i="4" s="1"/>
  <c r="AC203" i="4" s="1"/>
  <c r="AC204" i="4" s="1"/>
  <c r="AB175" i="4"/>
  <c r="AA175" i="4"/>
  <c r="AA176" i="4" s="1"/>
  <c r="AA177" i="4" s="1"/>
  <c r="AA178" i="4" s="1"/>
  <c r="AA179" i="4" s="1"/>
  <c r="AA180" i="4" s="1"/>
  <c r="AA181" i="4" s="1"/>
  <c r="AA182" i="4" s="1"/>
  <c r="AA183" i="4" s="1"/>
  <c r="AA184" i="4" s="1"/>
  <c r="AA185" i="4" s="1"/>
  <c r="AA186" i="4" s="1"/>
  <c r="AA187" i="4" s="1"/>
  <c r="AA188" i="4" s="1"/>
  <c r="AA189" i="4" s="1"/>
  <c r="AA190" i="4" s="1"/>
  <c r="AA191" i="4" s="1"/>
  <c r="AA192" i="4" s="1"/>
  <c r="AA193" i="4" s="1"/>
  <c r="AA194" i="4" s="1"/>
  <c r="AA195" i="4" s="1"/>
  <c r="AA196" i="4" s="1"/>
  <c r="AA197" i="4" s="1"/>
  <c r="AA198" i="4" s="1"/>
  <c r="AA199" i="4" s="1"/>
  <c r="AA200" i="4" s="1"/>
  <c r="AA201" i="4" s="1"/>
  <c r="AA202" i="4" s="1"/>
  <c r="AA203" i="4" s="1"/>
  <c r="AA204" i="4" s="1"/>
  <c r="Z175" i="4"/>
  <c r="Z176" i="4" s="1"/>
  <c r="Z177" i="4" s="1"/>
  <c r="Z178" i="4" s="1"/>
  <c r="Z179" i="4" s="1"/>
  <c r="Z180" i="4" s="1"/>
  <c r="Z181" i="4" s="1"/>
  <c r="Z182" i="4" s="1"/>
  <c r="Z183" i="4" s="1"/>
  <c r="Z184" i="4" s="1"/>
  <c r="Z185" i="4" s="1"/>
  <c r="Z186" i="4" s="1"/>
  <c r="Z187" i="4" s="1"/>
  <c r="Z188" i="4" s="1"/>
  <c r="Z189" i="4" s="1"/>
  <c r="Z190" i="4" s="1"/>
  <c r="Z191" i="4" s="1"/>
  <c r="Z192" i="4" s="1"/>
  <c r="Z193" i="4" s="1"/>
  <c r="Z194" i="4" s="1"/>
  <c r="Z195" i="4" s="1"/>
  <c r="Z196" i="4" s="1"/>
  <c r="Z197" i="4" s="1"/>
  <c r="Z198" i="4" s="1"/>
  <c r="Z199" i="4" s="1"/>
  <c r="Z200" i="4" s="1"/>
  <c r="Z201" i="4" s="1"/>
  <c r="Z202" i="4" s="1"/>
  <c r="Z203" i="4" s="1"/>
  <c r="Z204" i="4" s="1"/>
  <c r="Y175" i="4"/>
  <c r="Y176" i="4" s="1"/>
  <c r="Y177" i="4" s="1"/>
  <c r="Y178" i="4" s="1"/>
  <c r="Y179" i="4" s="1"/>
  <c r="Y180" i="4" s="1"/>
  <c r="Y181" i="4" s="1"/>
  <c r="Y182" i="4" s="1"/>
  <c r="Y183" i="4" s="1"/>
  <c r="Y184" i="4" s="1"/>
  <c r="Y185" i="4" s="1"/>
  <c r="Y186" i="4" s="1"/>
  <c r="Y187" i="4" s="1"/>
  <c r="Y188" i="4" s="1"/>
  <c r="Y189" i="4" s="1"/>
  <c r="Y190" i="4" s="1"/>
  <c r="Y191" i="4" s="1"/>
  <c r="Y192" i="4" s="1"/>
  <c r="Y193" i="4" s="1"/>
  <c r="Y194" i="4" s="1"/>
  <c r="Y195" i="4" s="1"/>
  <c r="Y196" i="4" s="1"/>
  <c r="Y197" i="4" s="1"/>
  <c r="Y198" i="4" s="1"/>
  <c r="Y199" i="4" s="1"/>
  <c r="Y200" i="4" s="1"/>
  <c r="Y201" i="4" s="1"/>
  <c r="Y202" i="4" s="1"/>
  <c r="Y203" i="4" s="1"/>
  <c r="Y204" i="4" s="1"/>
  <c r="X175" i="4"/>
  <c r="W175" i="4"/>
  <c r="W176" i="4" s="1"/>
  <c r="W177" i="4" s="1"/>
  <c r="W178" i="4" s="1"/>
  <c r="W179" i="4" s="1"/>
  <c r="W180" i="4" s="1"/>
  <c r="W181" i="4" s="1"/>
  <c r="W182" i="4" s="1"/>
  <c r="W183" i="4" s="1"/>
  <c r="W184" i="4" s="1"/>
  <c r="W185" i="4" s="1"/>
  <c r="W186" i="4" s="1"/>
  <c r="W187" i="4" s="1"/>
  <c r="W188" i="4" s="1"/>
  <c r="W189" i="4" s="1"/>
  <c r="W190" i="4" s="1"/>
  <c r="W191" i="4" s="1"/>
  <c r="W192" i="4" s="1"/>
  <c r="W193" i="4" s="1"/>
  <c r="W194" i="4" s="1"/>
  <c r="W195" i="4" s="1"/>
  <c r="W196" i="4" s="1"/>
  <c r="W197" i="4" s="1"/>
  <c r="W198" i="4" s="1"/>
  <c r="W199" i="4" s="1"/>
  <c r="W200" i="4" s="1"/>
  <c r="W201" i="4" s="1"/>
  <c r="W202" i="4" s="1"/>
  <c r="W203" i="4" s="1"/>
  <c r="W204" i="4" s="1"/>
  <c r="V175" i="4"/>
  <c r="V176" i="4" s="1"/>
  <c r="V177" i="4" s="1"/>
  <c r="V178" i="4" s="1"/>
  <c r="V179" i="4" s="1"/>
  <c r="V180" i="4" s="1"/>
  <c r="V181" i="4" s="1"/>
  <c r="V182" i="4" s="1"/>
  <c r="V183" i="4" s="1"/>
  <c r="V184" i="4" s="1"/>
  <c r="V185" i="4" s="1"/>
  <c r="V186" i="4" s="1"/>
  <c r="V187" i="4" s="1"/>
  <c r="V188" i="4" s="1"/>
  <c r="V189" i="4" s="1"/>
  <c r="V190" i="4" s="1"/>
  <c r="V191" i="4" s="1"/>
  <c r="V192" i="4" s="1"/>
  <c r="V193" i="4" s="1"/>
  <c r="V194" i="4" s="1"/>
  <c r="V195" i="4" s="1"/>
  <c r="V196" i="4" s="1"/>
  <c r="V197" i="4" s="1"/>
  <c r="V198" i="4" s="1"/>
  <c r="V199" i="4" s="1"/>
  <c r="V200" i="4" s="1"/>
  <c r="V201" i="4" s="1"/>
  <c r="V202" i="4" s="1"/>
  <c r="V203" i="4" s="1"/>
  <c r="V204" i="4" s="1"/>
  <c r="U175" i="4"/>
  <c r="U176" i="4" s="1"/>
  <c r="U177" i="4" s="1"/>
  <c r="U178" i="4" s="1"/>
  <c r="U179" i="4" s="1"/>
  <c r="U180" i="4" s="1"/>
  <c r="U181" i="4" s="1"/>
  <c r="U182" i="4" s="1"/>
  <c r="U183" i="4" s="1"/>
  <c r="U184" i="4" s="1"/>
  <c r="U185" i="4" s="1"/>
  <c r="U186" i="4" s="1"/>
  <c r="U187" i="4" s="1"/>
  <c r="U188" i="4" s="1"/>
  <c r="U189" i="4" s="1"/>
  <c r="U190" i="4" s="1"/>
  <c r="U191" i="4" s="1"/>
  <c r="U192" i="4" s="1"/>
  <c r="U193" i="4" s="1"/>
  <c r="U194" i="4" s="1"/>
  <c r="U195" i="4" s="1"/>
  <c r="U196" i="4" s="1"/>
  <c r="U197" i="4" s="1"/>
  <c r="U198" i="4" s="1"/>
  <c r="U199" i="4" s="1"/>
  <c r="U200" i="4" s="1"/>
  <c r="U201" i="4" s="1"/>
  <c r="U202" i="4" s="1"/>
  <c r="U203" i="4" s="1"/>
  <c r="U204" i="4" s="1"/>
  <c r="T175" i="4"/>
  <c r="E175" i="4"/>
  <c r="F175" i="4"/>
  <c r="G175" i="4"/>
  <c r="G176" i="4" s="1"/>
  <c r="G177" i="4" s="1"/>
  <c r="G178" i="4" s="1"/>
  <c r="G179" i="4" s="1"/>
  <c r="G180" i="4" s="1"/>
  <c r="G181" i="4" s="1"/>
  <c r="G182" i="4" s="1"/>
  <c r="G183" i="4" s="1"/>
  <c r="G184" i="4" s="1"/>
  <c r="G185" i="4" s="1"/>
  <c r="G186" i="4" s="1"/>
  <c r="G187" i="4" s="1"/>
  <c r="G188" i="4" s="1"/>
  <c r="G189" i="4" s="1"/>
  <c r="G190" i="4" s="1"/>
  <c r="G191" i="4" s="1"/>
  <c r="G192" i="4" s="1"/>
  <c r="G193" i="4" s="1"/>
  <c r="G194" i="4" s="1"/>
  <c r="G195" i="4" s="1"/>
  <c r="G196" i="4" s="1"/>
  <c r="G197" i="4" s="1"/>
  <c r="G198" i="4" s="1"/>
  <c r="G199" i="4" s="1"/>
  <c r="G200" i="4" s="1"/>
  <c r="G201" i="4" s="1"/>
  <c r="G202" i="4" s="1"/>
  <c r="G203" i="4" s="1"/>
  <c r="G204" i="4" s="1"/>
  <c r="H175" i="4"/>
  <c r="H176" i="4" s="1"/>
  <c r="H177" i="4" s="1"/>
  <c r="I175" i="4"/>
  <c r="J175" i="4"/>
  <c r="K175" i="4"/>
  <c r="L175" i="4"/>
  <c r="L176" i="4" s="1"/>
  <c r="L177" i="4" s="1"/>
  <c r="M175" i="4"/>
  <c r="N175" i="4"/>
  <c r="O175" i="4"/>
  <c r="O176" i="4" s="1"/>
  <c r="O177" i="4" s="1"/>
  <c r="O178" i="4" s="1"/>
  <c r="O179" i="4" s="1"/>
  <c r="O180" i="4" s="1"/>
  <c r="O181" i="4" s="1"/>
  <c r="O182" i="4" s="1"/>
  <c r="O183" i="4" s="1"/>
  <c r="O184" i="4" s="1"/>
  <c r="O185" i="4" s="1"/>
  <c r="O186" i="4" s="1"/>
  <c r="O187" i="4" s="1"/>
  <c r="O188" i="4" s="1"/>
  <c r="O189" i="4" s="1"/>
  <c r="O190" i="4" s="1"/>
  <c r="O191" i="4" s="1"/>
  <c r="O192" i="4" s="1"/>
  <c r="O193" i="4" s="1"/>
  <c r="O194" i="4" s="1"/>
  <c r="O195" i="4" s="1"/>
  <c r="O196" i="4" s="1"/>
  <c r="O197" i="4" s="1"/>
  <c r="O198" i="4" s="1"/>
  <c r="O199" i="4" s="1"/>
  <c r="O200" i="4" s="1"/>
  <c r="O201" i="4" s="1"/>
  <c r="O202" i="4" s="1"/>
  <c r="O203" i="4" s="1"/>
  <c r="O204" i="4" s="1"/>
  <c r="P175" i="4"/>
  <c r="P176" i="4" s="1"/>
  <c r="P177" i="4" s="1"/>
  <c r="Q175" i="4"/>
  <c r="E176" i="4"/>
  <c r="F176" i="4"/>
  <c r="F177" i="4" s="1"/>
  <c r="F178" i="4" s="1"/>
  <c r="F179" i="4" s="1"/>
  <c r="F180" i="4" s="1"/>
  <c r="F181" i="4" s="1"/>
  <c r="F182" i="4" s="1"/>
  <c r="F183" i="4" s="1"/>
  <c r="F184" i="4" s="1"/>
  <c r="F185" i="4" s="1"/>
  <c r="F186" i="4" s="1"/>
  <c r="F187" i="4" s="1"/>
  <c r="F188" i="4" s="1"/>
  <c r="F189" i="4" s="1"/>
  <c r="F190" i="4" s="1"/>
  <c r="F191" i="4" s="1"/>
  <c r="F192" i="4" s="1"/>
  <c r="F193" i="4" s="1"/>
  <c r="F194" i="4" s="1"/>
  <c r="F195" i="4" s="1"/>
  <c r="F196" i="4" s="1"/>
  <c r="F197" i="4" s="1"/>
  <c r="F198" i="4" s="1"/>
  <c r="F199" i="4" s="1"/>
  <c r="F200" i="4" s="1"/>
  <c r="F201" i="4" s="1"/>
  <c r="F202" i="4" s="1"/>
  <c r="F203" i="4" s="1"/>
  <c r="F204" i="4" s="1"/>
  <c r="I176" i="4"/>
  <c r="J176" i="4"/>
  <c r="K176" i="4"/>
  <c r="K177" i="4" s="1"/>
  <c r="K178" i="4" s="1"/>
  <c r="K179" i="4" s="1"/>
  <c r="K180" i="4" s="1"/>
  <c r="K181" i="4" s="1"/>
  <c r="K182" i="4" s="1"/>
  <c r="K183" i="4" s="1"/>
  <c r="K184" i="4" s="1"/>
  <c r="K185" i="4" s="1"/>
  <c r="K186" i="4" s="1"/>
  <c r="K187" i="4" s="1"/>
  <c r="K188" i="4" s="1"/>
  <c r="K189" i="4" s="1"/>
  <c r="K190" i="4" s="1"/>
  <c r="K191" i="4" s="1"/>
  <c r="K192" i="4" s="1"/>
  <c r="K193" i="4" s="1"/>
  <c r="K194" i="4" s="1"/>
  <c r="K195" i="4" s="1"/>
  <c r="K196" i="4" s="1"/>
  <c r="K197" i="4" s="1"/>
  <c r="K198" i="4" s="1"/>
  <c r="K199" i="4" s="1"/>
  <c r="K200" i="4" s="1"/>
  <c r="K201" i="4" s="1"/>
  <c r="K202" i="4" s="1"/>
  <c r="K203" i="4" s="1"/>
  <c r="K204" i="4" s="1"/>
  <c r="M176" i="4"/>
  <c r="N176" i="4"/>
  <c r="Q176" i="4"/>
  <c r="E177" i="4"/>
  <c r="I177" i="4"/>
  <c r="I178" i="4" s="1"/>
  <c r="I179" i="4" s="1"/>
  <c r="I180" i="4" s="1"/>
  <c r="I181" i="4" s="1"/>
  <c r="I182" i="4" s="1"/>
  <c r="I183" i="4" s="1"/>
  <c r="I184" i="4" s="1"/>
  <c r="I185" i="4" s="1"/>
  <c r="I186" i="4" s="1"/>
  <c r="I187" i="4" s="1"/>
  <c r="I188" i="4" s="1"/>
  <c r="I189" i="4" s="1"/>
  <c r="I190" i="4" s="1"/>
  <c r="I191" i="4" s="1"/>
  <c r="I192" i="4" s="1"/>
  <c r="I193" i="4" s="1"/>
  <c r="I194" i="4" s="1"/>
  <c r="I195" i="4" s="1"/>
  <c r="I196" i="4" s="1"/>
  <c r="I197" i="4" s="1"/>
  <c r="I198" i="4" s="1"/>
  <c r="I199" i="4" s="1"/>
  <c r="I200" i="4" s="1"/>
  <c r="I201" i="4" s="1"/>
  <c r="I202" i="4" s="1"/>
  <c r="I203" i="4" s="1"/>
  <c r="I204" i="4" s="1"/>
  <c r="J177" i="4"/>
  <c r="J178" i="4" s="1"/>
  <c r="J179" i="4" s="1"/>
  <c r="J180" i="4" s="1"/>
  <c r="J181" i="4" s="1"/>
  <c r="J182" i="4" s="1"/>
  <c r="J183" i="4" s="1"/>
  <c r="J184" i="4" s="1"/>
  <c r="J185" i="4" s="1"/>
  <c r="J186" i="4" s="1"/>
  <c r="J187" i="4" s="1"/>
  <c r="J188" i="4" s="1"/>
  <c r="J189" i="4" s="1"/>
  <c r="J190" i="4" s="1"/>
  <c r="J191" i="4" s="1"/>
  <c r="J192" i="4" s="1"/>
  <c r="J193" i="4" s="1"/>
  <c r="J194" i="4" s="1"/>
  <c r="J195" i="4" s="1"/>
  <c r="J196" i="4" s="1"/>
  <c r="J197" i="4" s="1"/>
  <c r="J198" i="4" s="1"/>
  <c r="J199" i="4" s="1"/>
  <c r="J200" i="4" s="1"/>
  <c r="J201" i="4" s="1"/>
  <c r="J202" i="4" s="1"/>
  <c r="J203" i="4" s="1"/>
  <c r="J204" i="4" s="1"/>
  <c r="M177" i="4"/>
  <c r="N177" i="4"/>
  <c r="N178" i="4" s="1"/>
  <c r="N179" i="4" s="1"/>
  <c r="N180" i="4" s="1"/>
  <c r="N181" i="4" s="1"/>
  <c r="N182" i="4" s="1"/>
  <c r="N183" i="4" s="1"/>
  <c r="N184" i="4" s="1"/>
  <c r="N185" i="4" s="1"/>
  <c r="N186" i="4" s="1"/>
  <c r="N187" i="4" s="1"/>
  <c r="N188" i="4" s="1"/>
  <c r="N189" i="4" s="1"/>
  <c r="N190" i="4" s="1"/>
  <c r="N191" i="4" s="1"/>
  <c r="N192" i="4" s="1"/>
  <c r="N193" i="4" s="1"/>
  <c r="N194" i="4" s="1"/>
  <c r="N195" i="4" s="1"/>
  <c r="N196" i="4" s="1"/>
  <c r="N197" i="4" s="1"/>
  <c r="N198" i="4" s="1"/>
  <c r="N199" i="4" s="1"/>
  <c r="N200" i="4" s="1"/>
  <c r="N201" i="4" s="1"/>
  <c r="N202" i="4" s="1"/>
  <c r="N203" i="4" s="1"/>
  <c r="N204" i="4" s="1"/>
  <c r="Q177" i="4"/>
  <c r="Q178" i="4" s="1"/>
  <c r="Q179" i="4" s="1"/>
  <c r="Q180" i="4" s="1"/>
  <c r="Q181" i="4" s="1"/>
  <c r="Q182" i="4" s="1"/>
  <c r="Q183" i="4" s="1"/>
  <c r="Q184" i="4" s="1"/>
  <c r="Q185" i="4" s="1"/>
  <c r="Q186" i="4" s="1"/>
  <c r="Q187" i="4" s="1"/>
  <c r="Q188" i="4" s="1"/>
  <c r="Q189" i="4" s="1"/>
  <c r="Q190" i="4" s="1"/>
  <c r="Q191" i="4" s="1"/>
  <c r="Q192" i="4" s="1"/>
  <c r="Q193" i="4" s="1"/>
  <c r="Q194" i="4" s="1"/>
  <c r="Q195" i="4" s="1"/>
  <c r="Q196" i="4" s="1"/>
  <c r="Q197" i="4" s="1"/>
  <c r="Q198" i="4" s="1"/>
  <c r="Q199" i="4" s="1"/>
  <c r="Q200" i="4" s="1"/>
  <c r="Q201" i="4" s="1"/>
  <c r="Q202" i="4" s="1"/>
  <c r="Q203" i="4" s="1"/>
  <c r="Q204" i="4" s="1"/>
  <c r="E178" i="4"/>
  <c r="E179" i="4" s="1"/>
  <c r="E180" i="4" s="1"/>
  <c r="E181" i="4" s="1"/>
  <c r="E182" i="4" s="1"/>
  <c r="E183" i="4" s="1"/>
  <c r="E184" i="4" s="1"/>
  <c r="E185" i="4" s="1"/>
  <c r="E186" i="4" s="1"/>
  <c r="E187" i="4" s="1"/>
  <c r="E188" i="4" s="1"/>
  <c r="E189" i="4" s="1"/>
  <c r="E190" i="4" s="1"/>
  <c r="E191" i="4" s="1"/>
  <c r="E192" i="4" s="1"/>
  <c r="E193" i="4" s="1"/>
  <c r="E194" i="4" s="1"/>
  <c r="E195" i="4" s="1"/>
  <c r="E196" i="4" s="1"/>
  <c r="E197" i="4" s="1"/>
  <c r="E198" i="4" s="1"/>
  <c r="E199" i="4" s="1"/>
  <c r="E200" i="4" s="1"/>
  <c r="E201" i="4" s="1"/>
  <c r="E202" i="4" s="1"/>
  <c r="E203" i="4" s="1"/>
  <c r="E204" i="4" s="1"/>
  <c r="H178" i="4"/>
  <c r="L178" i="4"/>
  <c r="L179" i="4" s="1"/>
  <c r="L180" i="4" s="1"/>
  <c r="L181" i="4" s="1"/>
  <c r="L182" i="4" s="1"/>
  <c r="L183" i="4" s="1"/>
  <c r="L184" i="4" s="1"/>
  <c r="L185" i="4" s="1"/>
  <c r="L186" i="4" s="1"/>
  <c r="L187" i="4" s="1"/>
  <c r="L188" i="4" s="1"/>
  <c r="L189" i="4" s="1"/>
  <c r="L190" i="4" s="1"/>
  <c r="L191" i="4" s="1"/>
  <c r="L192" i="4" s="1"/>
  <c r="L193" i="4" s="1"/>
  <c r="L194" i="4" s="1"/>
  <c r="L195" i="4" s="1"/>
  <c r="L196" i="4" s="1"/>
  <c r="L197" i="4" s="1"/>
  <c r="L198" i="4" s="1"/>
  <c r="L199" i="4" s="1"/>
  <c r="L200" i="4" s="1"/>
  <c r="L201" i="4" s="1"/>
  <c r="L202" i="4" s="1"/>
  <c r="L203" i="4" s="1"/>
  <c r="L204" i="4" s="1"/>
  <c r="M178" i="4"/>
  <c r="M179" i="4" s="1"/>
  <c r="M180" i="4" s="1"/>
  <c r="M181" i="4" s="1"/>
  <c r="M182" i="4" s="1"/>
  <c r="M183" i="4" s="1"/>
  <c r="M184" i="4" s="1"/>
  <c r="M185" i="4" s="1"/>
  <c r="M186" i="4" s="1"/>
  <c r="M187" i="4" s="1"/>
  <c r="M188" i="4" s="1"/>
  <c r="M189" i="4" s="1"/>
  <c r="M190" i="4" s="1"/>
  <c r="M191" i="4" s="1"/>
  <c r="M192" i="4" s="1"/>
  <c r="M193" i="4" s="1"/>
  <c r="M194" i="4" s="1"/>
  <c r="M195" i="4" s="1"/>
  <c r="M196" i="4" s="1"/>
  <c r="M197" i="4" s="1"/>
  <c r="M198" i="4" s="1"/>
  <c r="M199" i="4" s="1"/>
  <c r="M200" i="4" s="1"/>
  <c r="M201" i="4" s="1"/>
  <c r="M202" i="4" s="1"/>
  <c r="M203" i="4" s="1"/>
  <c r="M204" i="4" s="1"/>
  <c r="P178" i="4"/>
  <c r="H179" i="4"/>
  <c r="H180" i="4" s="1"/>
  <c r="H181" i="4" s="1"/>
  <c r="H182" i="4" s="1"/>
  <c r="H183" i="4" s="1"/>
  <c r="H184" i="4" s="1"/>
  <c r="H185" i="4" s="1"/>
  <c r="H186" i="4" s="1"/>
  <c r="H187" i="4" s="1"/>
  <c r="H188" i="4" s="1"/>
  <c r="H189" i="4" s="1"/>
  <c r="H190" i="4" s="1"/>
  <c r="H191" i="4" s="1"/>
  <c r="H192" i="4" s="1"/>
  <c r="H193" i="4" s="1"/>
  <c r="H194" i="4" s="1"/>
  <c r="H195" i="4" s="1"/>
  <c r="H196" i="4" s="1"/>
  <c r="H197" i="4" s="1"/>
  <c r="H198" i="4" s="1"/>
  <c r="H199" i="4" s="1"/>
  <c r="H200" i="4" s="1"/>
  <c r="H201" i="4" s="1"/>
  <c r="H202" i="4" s="1"/>
  <c r="H203" i="4" s="1"/>
  <c r="H204" i="4" s="1"/>
  <c r="P179" i="4"/>
  <c r="P180" i="4" s="1"/>
  <c r="P181" i="4" s="1"/>
  <c r="P182" i="4" s="1"/>
  <c r="P183" i="4" s="1"/>
  <c r="P184" i="4" s="1"/>
  <c r="P185" i="4" s="1"/>
  <c r="P186" i="4" s="1"/>
  <c r="P187" i="4" s="1"/>
  <c r="P188" i="4" s="1"/>
  <c r="P189" i="4" s="1"/>
  <c r="P190" i="4" s="1"/>
  <c r="P191" i="4" s="1"/>
  <c r="P192" i="4" s="1"/>
  <c r="P193" i="4" s="1"/>
  <c r="P194" i="4" s="1"/>
  <c r="P195" i="4" s="1"/>
  <c r="P196" i="4" s="1"/>
  <c r="P197" i="4" s="1"/>
  <c r="P198" i="4" s="1"/>
  <c r="P199" i="4" s="1"/>
  <c r="P200" i="4" s="1"/>
  <c r="P201" i="4" s="1"/>
  <c r="P202" i="4" s="1"/>
  <c r="P203" i="4" s="1"/>
  <c r="P204" i="4" s="1"/>
  <c r="D176" i="4"/>
  <c r="D177" i="4"/>
  <c r="D178" i="4" s="1"/>
  <c r="D179" i="4" s="1"/>
  <c r="D180" i="4" s="1"/>
  <c r="D181" i="4" s="1"/>
  <c r="D182" i="4" s="1"/>
  <c r="D183" i="4" s="1"/>
  <c r="D184" i="4" s="1"/>
  <c r="D185" i="4" s="1"/>
  <c r="D186" i="4" s="1"/>
  <c r="D187" i="4" s="1"/>
  <c r="D188" i="4" s="1"/>
  <c r="D189" i="4" s="1"/>
  <c r="D190" i="4" s="1"/>
  <c r="D191" i="4" s="1"/>
  <c r="D192" i="4" s="1"/>
  <c r="D193" i="4" s="1"/>
  <c r="D194" i="4" s="1"/>
  <c r="D195" i="4" s="1"/>
  <c r="D196" i="4" s="1"/>
  <c r="D197" i="4" s="1"/>
  <c r="D198" i="4" s="1"/>
  <c r="D199" i="4" s="1"/>
  <c r="D200" i="4" s="1"/>
  <c r="D201" i="4" s="1"/>
  <c r="D202" i="4" s="1"/>
  <c r="D203" i="4" s="1"/>
  <c r="D204" i="4" s="1"/>
  <c r="D175" i="4"/>
  <c r="E108" i="19" l="1"/>
  <c r="E88" i="19"/>
  <c r="E98" i="19"/>
  <c r="AH201" i="2"/>
  <c r="AI201" i="2"/>
  <c r="AJ201" i="2"/>
  <c r="AK201" i="2"/>
  <c r="AL201" i="2"/>
  <c r="AM201" i="2"/>
  <c r="AN201" i="2"/>
  <c r="AO201" i="2"/>
  <c r="AP201" i="2"/>
  <c r="AQ201" i="2"/>
  <c r="AR201" i="2"/>
  <c r="AS201" i="2"/>
  <c r="AT201" i="2"/>
  <c r="AU201" i="2"/>
  <c r="AH202" i="2"/>
  <c r="AI202" i="2"/>
  <c r="AJ202" i="2"/>
  <c r="AK202" i="2"/>
  <c r="AL202" i="2"/>
  <c r="AM202" i="2"/>
  <c r="AN202" i="2"/>
  <c r="AO202" i="2"/>
  <c r="AP202" i="2"/>
  <c r="AQ202" i="2"/>
  <c r="AR202" i="2"/>
  <c r="AS202" i="2"/>
  <c r="AT202" i="2"/>
  <c r="AU202" i="2"/>
  <c r="AH203" i="2"/>
  <c r="AI203" i="2"/>
  <c r="AJ203" i="2"/>
  <c r="AK203" i="2"/>
  <c r="AL203" i="2"/>
  <c r="AM203" i="2"/>
  <c r="AN203" i="2"/>
  <c r="AO203" i="2"/>
  <c r="AP203" i="2"/>
  <c r="AQ203" i="2"/>
  <c r="AR203" i="2"/>
  <c r="AS203" i="2"/>
  <c r="AT203" i="2"/>
  <c r="AU203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H199" i="2"/>
  <c r="S201" i="2"/>
  <c r="T201" i="2"/>
  <c r="U201" i="2"/>
  <c r="V201" i="2"/>
  <c r="W201" i="2"/>
  <c r="X201" i="2"/>
  <c r="Y201" i="2"/>
  <c r="Z201" i="2"/>
  <c r="AA201" i="2"/>
  <c r="AB201" i="2"/>
  <c r="AC201" i="2"/>
  <c r="AD201" i="2"/>
  <c r="AE201" i="2"/>
  <c r="AF201" i="2"/>
  <c r="S202" i="2"/>
  <c r="T202" i="2"/>
  <c r="U202" i="2"/>
  <c r="V202" i="2"/>
  <c r="W202" i="2"/>
  <c r="X202" i="2"/>
  <c r="Y202" i="2"/>
  <c r="Z202" i="2"/>
  <c r="AA202" i="2"/>
  <c r="AB202" i="2"/>
  <c r="AC202" i="2"/>
  <c r="AD202" i="2"/>
  <c r="AE202" i="2"/>
  <c r="AF202" i="2"/>
  <c r="S203" i="2"/>
  <c r="T203" i="2"/>
  <c r="U203" i="2"/>
  <c r="V203" i="2"/>
  <c r="W203" i="2"/>
  <c r="X203" i="2"/>
  <c r="Y203" i="2"/>
  <c r="Z203" i="2"/>
  <c r="AA203" i="2"/>
  <c r="AB203" i="2"/>
  <c r="AC203" i="2"/>
  <c r="AD203" i="2"/>
  <c r="AE203" i="2"/>
  <c r="AF203" i="2"/>
  <c r="S204" i="2"/>
  <c r="T204" i="2"/>
  <c r="U204" i="2"/>
  <c r="V204" i="2"/>
  <c r="W204" i="2"/>
  <c r="X204" i="2"/>
  <c r="Y204" i="2"/>
  <c r="Z204" i="2"/>
  <c r="AA204" i="2"/>
  <c r="AB204" i="2"/>
  <c r="AC204" i="2"/>
  <c r="AD204" i="2"/>
  <c r="AE204" i="2"/>
  <c r="AF204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H155" i="2"/>
  <c r="AI155" i="2"/>
  <c r="AJ155" i="2"/>
  <c r="AK155" i="2"/>
  <c r="AL155" i="2"/>
  <c r="AM155" i="2"/>
  <c r="AN155" i="2"/>
  <c r="AO155" i="2"/>
  <c r="AP155" i="2"/>
  <c r="AQ155" i="2"/>
  <c r="AR155" i="2"/>
  <c r="AS155" i="2"/>
  <c r="AT155" i="2"/>
  <c r="AU155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H156" i="2"/>
  <c r="AI156" i="2"/>
  <c r="AJ156" i="2"/>
  <c r="AK156" i="2"/>
  <c r="AL156" i="2"/>
  <c r="AM156" i="2"/>
  <c r="AN156" i="2"/>
  <c r="AO156" i="2"/>
  <c r="AP156" i="2"/>
  <c r="AQ156" i="2"/>
  <c r="AR156" i="2"/>
  <c r="AS156" i="2"/>
  <c r="AT156" i="2"/>
  <c r="AU156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H157" i="2"/>
  <c r="AI157" i="2"/>
  <c r="AJ157" i="2"/>
  <c r="AK157" i="2"/>
  <c r="AL157" i="2"/>
  <c r="AM157" i="2"/>
  <c r="AN157" i="2"/>
  <c r="AO157" i="2"/>
  <c r="AP157" i="2"/>
  <c r="AQ157" i="2"/>
  <c r="AR157" i="2"/>
  <c r="AS157" i="2"/>
  <c r="AT157" i="2"/>
  <c r="AU157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AH158" i="2"/>
  <c r="AI158" i="2"/>
  <c r="AJ158" i="2"/>
  <c r="AK158" i="2"/>
  <c r="AL158" i="2"/>
  <c r="AM158" i="2"/>
  <c r="AN158" i="2"/>
  <c r="AO158" i="2"/>
  <c r="AP158" i="2"/>
  <c r="AQ158" i="2"/>
  <c r="AR158" i="2"/>
  <c r="AS158" i="2"/>
  <c r="AT158" i="2"/>
  <c r="AU158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H159" i="2"/>
  <c r="AI159" i="2"/>
  <c r="AJ159" i="2"/>
  <c r="AK159" i="2"/>
  <c r="AL159" i="2"/>
  <c r="AM159" i="2"/>
  <c r="AN159" i="2"/>
  <c r="AO159" i="2"/>
  <c r="AP159" i="2"/>
  <c r="AQ159" i="2"/>
  <c r="AR159" i="2"/>
  <c r="AS159" i="2"/>
  <c r="AT159" i="2"/>
  <c r="AU159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H160" i="2"/>
  <c r="AI160" i="2"/>
  <c r="AJ160" i="2"/>
  <c r="AK160" i="2"/>
  <c r="AL160" i="2"/>
  <c r="AM160" i="2"/>
  <c r="AN160" i="2"/>
  <c r="AO160" i="2"/>
  <c r="AP160" i="2"/>
  <c r="AQ160" i="2"/>
  <c r="AR160" i="2"/>
  <c r="AS160" i="2"/>
  <c r="AT160" i="2"/>
  <c r="AU160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H161" i="2"/>
  <c r="AI161" i="2"/>
  <c r="AJ161" i="2"/>
  <c r="AK161" i="2"/>
  <c r="AL161" i="2"/>
  <c r="AM161" i="2"/>
  <c r="AN161" i="2"/>
  <c r="AO161" i="2"/>
  <c r="AP161" i="2"/>
  <c r="AQ161" i="2"/>
  <c r="AR161" i="2"/>
  <c r="AS161" i="2"/>
  <c r="AT161" i="2"/>
  <c r="AU161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H162" i="2"/>
  <c r="AI162" i="2"/>
  <c r="AJ162" i="2"/>
  <c r="AK162" i="2"/>
  <c r="AL162" i="2"/>
  <c r="AM162" i="2"/>
  <c r="AN162" i="2"/>
  <c r="AO162" i="2"/>
  <c r="AP162" i="2"/>
  <c r="AQ162" i="2"/>
  <c r="AR162" i="2"/>
  <c r="AS162" i="2"/>
  <c r="AT162" i="2"/>
  <c r="AU162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AF163" i="2"/>
  <c r="AH163" i="2"/>
  <c r="AI163" i="2"/>
  <c r="AJ163" i="2"/>
  <c r="AK163" i="2"/>
  <c r="AL163" i="2"/>
  <c r="AM163" i="2"/>
  <c r="AN163" i="2"/>
  <c r="AO163" i="2"/>
  <c r="AP163" i="2"/>
  <c r="AQ163" i="2"/>
  <c r="AR163" i="2"/>
  <c r="AS163" i="2"/>
  <c r="AT163" i="2"/>
  <c r="AU163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AF164" i="2"/>
  <c r="AH164" i="2"/>
  <c r="AI164" i="2"/>
  <c r="AJ164" i="2"/>
  <c r="AK164" i="2"/>
  <c r="AL164" i="2"/>
  <c r="AM164" i="2"/>
  <c r="AN164" i="2"/>
  <c r="AO164" i="2"/>
  <c r="AP164" i="2"/>
  <c r="AQ164" i="2"/>
  <c r="AR164" i="2"/>
  <c r="AS164" i="2"/>
  <c r="AT164" i="2"/>
  <c r="AU164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AF165" i="2"/>
  <c r="AH165" i="2"/>
  <c r="AI165" i="2"/>
  <c r="AJ165" i="2"/>
  <c r="AK165" i="2"/>
  <c r="AL165" i="2"/>
  <c r="AM165" i="2"/>
  <c r="AN165" i="2"/>
  <c r="AO165" i="2"/>
  <c r="AP165" i="2"/>
  <c r="AQ165" i="2"/>
  <c r="AR165" i="2"/>
  <c r="AS165" i="2"/>
  <c r="AT165" i="2"/>
  <c r="AU165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AF166" i="2"/>
  <c r="AH166" i="2"/>
  <c r="AI166" i="2"/>
  <c r="AJ166" i="2"/>
  <c r="AK166" i="2"/>
  <c r="AL166" i="2"/>
  <c r="AM166" i="2"/>
  <c r="AN166" i="2"/>
  <c r="AO166" i="2"/>
  <c r="AP166" i="2"/>
  <c r="AQ166" i="2"/>
  <c r="AR166" i="2"/>
  <c r="AS166" i="2"/>
  <c r="AT166" i="2"/>
  <c r="AU166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AF167" i="2"/>
  <c r="AH167" i="2"/>
  <c r="AI167" i="2"/>
  <c r="AJ167" i="2"/>
  <c r="AK167" i="2"/>
  <c r="AL167" i="2"/>
  <c r="AM167" i="2"/>
  <c r="AN167" i="2"/>
  <c r="AO167" i="2"/>
  <c r="AP167" i="2"/>
  <c r="AQ167" i="2"/>
  <c r="AR167" i="2"/>
  <c r="AS167" i="2"/>
  <c r="AT167" i="2"/>
  <c r="AU167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AF168" i="2"/>
  <c r="AH168" i="2"/>
  <c r="AI168" i="2"/>
  <c r="AJ168" i="2"/>
  <c r="AK168" i="2"/>
  <c r="AL168" i="2"/>
  <c r="AM168" i="2"/>
  <c r="AN168" i="2"/>
  <c r="AO168" i="2"/>
  <c r="AP168" i="2"/>
  <c r="AQ168" i="2"/>
  <c r="AR168" i="2"/>
  <c r="AS168" i="2"/>
  <c r="AT168" i="2"/>
  <c r="AU168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AF169" i="2"/>
  <c r="AH169" i="2"/>
  <c r="AI169" i="2"/>
  <c r="AJ169" i="2"/>
  <c r="AK169" i="2"/>
  <c r="AL169" i="2"/>
  <c r="AM169" i="2"/>
  <c r="AN169" i="2"/>
  <c r="AO169" i="2"/>
  <c r="AP169" i="2"/>
  <c r="AQ169" i="2"/>
  <c r="AR169" i="2"/>
  <c r="AS169" i="2"/>
  <c r="AT169" i="2"/>
  <c r="AU169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E170" i="2"/>
  <c r="AF170" i="2"/>
  <c r="AH170" i="2"/>
  <c r="AI170" i="2"/>
  <c r="AJ170" i="2"/>
  <c r="AK170" i="2"/>
  <c r="AL170" i="2"/>
  <c r="AM170" i="2"/>
  <c r="AN170" i="2"/>
  <c r="AO170" i="2"/>
  <c r="AP170" i="2"/>
  <c r="AQ170" i="2"/>
  <c r="AR170" i="2"/>
  <c r="AS170" i="2"/>
  <c r="AT170" i="2"/>
  <c r="AU170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AF171" i="2"/>
  <c r="AH171" i="2"/>
  <c r="AI171" i="2"/>
  <c r="AJ171" i="2"/>
  <c r="AK171" i="2"/>
  <c r="AL171" i="2"/>
  <c r="AM171" i="2"/>
  <c r="AN171" i="2"/>
  <c r="AO171" i="2"/>
  <c r="AP171" i="2"/>
  <c r="AQ171" i="2"/>
  <c r="AR171" i="2"/>
  <c r="AS171" i="2"/>
  <c r="AT171" i="2"/>
  <c r="AU171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AF172" i="2"/>
  <c r="AH172" i="2"/>
  <c r="AI172" i="2"/>
  <c r="AJ172" i="2"/>
  <c r="AK172" i="2"/>
  <c r="AL172" i="2"/>
  <c r="AM172" i="2"/>
  <c r="AN172" i="2"/>
  <c r="AO172" i="2"/>
  <c r="AP172" i="2"/>
  <c r="AQ172" i="2"/>
  <c r="AR172" i="2"/>
  <c r="AS172" i="2"/>
  <c r="AT172" i="2"/>
  <c r="AU172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AF173" i="2"/>
  <c r="AH173" i="2"/>
  <c r="AI173" i="2"/>
  <c r="AJ173" i="2"/>
  <c r="AK173" i="2"/>
  <c r="AL173" i="2"/>
  <c r="AM173" i="2"/>
  <c r="AN173" i="2"/>
  <c r="AO173" i="2"/>
  <c r="AP173" i="2"/>
  <c r="AQ173" i="2"/>
  <c r="AR173" i="2"/>
  <c r="AS173" i="2"/>
  <c r="AT173" i="2"/>
  <c r="AU173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AF174" i="2"/>
  <c r="AH174" i="2"/>
  <c r="AI174" i="2"/>
  <c r="AJ174" i="2"/>
  <c r="AK174" i="2"/>
  <c r="AL174" i="2"/>
  <c r="AM174" i="2"/>
  <c r="AN174" i="2"/>
  <c r="AO174" i="2"/>
  <c r="AP174" i="2"/>
  <c r="AQ174" i="2"/>
  <c r="AR174" i="2"/>
  <c r="AS174" i="2"/>
  <c r="AT174" i="2"/>
  <c r="AU174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AF175" i="2"/>
  <c r="AH175" i="2"/>
  <c r="AI175" i="2"/>
  <c r="AJ175" i="2"/>
  <c r="AK175" i="2"/>
  <c r="AL175" i="2"/>
  <c r="AM175" i="2"/>
  <c r="AN175" i="2"/>
  <c r="AO175" i="2"/>
  <c r="AP175" i="2"/>
  <c r="AQ175" i="2"/>
  <c r="AR175" i="2"/>
  <c r="AS175" i="2"/>
  <c r="AT175" i="2"/>
  <c r="AU175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AF176" i="2"/>
  <c r="AH176" i="2"/>
  <c r="AI176" i="2"/>
  <c r="AJ176" i="2"/>
  <c r="AK176" i="2"/>
  <c r="AL176" i="2"/>
  <c r="AM176" i="2"/>
  <c r="AN176" i="2"/>
  <c r="AO176" i="2"/>
  <c r="AP176" i="2"/>
  <c r="AQ176" i="2"/>
  <c r="AR176" i="2"/>
  <c r="AS176" i="2"/>
  <c r="AT176" i="2"/>
  <c r="AU176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AF177" i="2"/>
  <c r="AH177" i="2"/>
  <c r="AI177" i="2"/>
  <c r="AJ177" i="2"/>
  <c r="AK177" i="2"/>
  <c r="AL177" i="2"/>
  <c r="AM177" i="2"/>
  <c r="AN177" i="2"/>
  <c r="AO177" i="2"/>
  <c r="AP177" i="2"/>
  <c r="AQ177" i="2"/>
  <c r="AR177" i="2"/>
  <c r="AS177" i="2"/>
  <c r="AT177" i="2"/>
  <c r="AU177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AF178" i="2"/>
  <c r="AH178" i="2"/>
  <c r="AI178" i="2"/>
  <c r="AJ178" i="2"/>
  <c r="AK178" i="2"/>
  <c r="AL178" i="2"/>
  <c r="AM178" i="2"/>
  <c r="AN178" i="2"/>
  <c r="AO178" i="2"/>
  <c r="AP178" i="2"/>
  <c r="AQ178" i="2"/>
  <c r="AR178" i="2"/>
  <c r="AS178" i="2"/>
  <c r="AT178" i="2"/>
  <c r="AU178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AF179" i="2"/>
  <c r="AH179" i="2"/>
  <c r="AI179" i="2"/>
  <c r="AJ179" i="2"/>
  <c r="AK179" i="2"/>
  <c r="AL179" i="2"/>
  <c r="AM179" i="2"/>
  <c r="AN179" i="2"/>
  <c r="AO179" i="2"/>
  <c r="AP179" i="2"/>
  <c r="AQ179" i="2"/>
  <c r="AR179" i="2"/>
  <c r="AS179" i="2"/>
  <c r="AT179" i="2"/>
  <c r="AU179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E180" i="2"/>
  <c r="AF180" i="2"/>
  <c r="AH180" i="2"/>
  <c r="AI180" i="2"/>
  <c r="AJ180" i="2"/>
  <c r="AK180" i="2"/>
  <c r="AL180" i="2"/>
  <c r="AM180" i="2"/>
  <c r="AN180" i="2"/>
  <c r="AO180" i="2"/>
  <c r="AP180" i="2"/>
  <c r="AQ180" i="2"/>
  <c r="AR180" i="2"/>
  <c r="AS180" i="2"/>
  <c r="AT180" i="2"/>
  <c r="AU180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AF181" i="2"/>
  <c r="AH181" i="2"/>
  <c r="AI181" i="2"/>
  <c r="AJ181" i="2"/>
  <c r="AK181" i="2"/>
  <c r="AL181" i="2"/>
  <c r="AM181" i="2"/>
  <c r="AN181" i="2"/>
  <c r="AO181" i="2"/>
  <c r="AP181" i="2"/>
  <c r="AQ181" i="2"/>
  <c r="AR181" i="2"/>
  <c r="AS181" i="2"/>
  <c r="AT181" i="2"/>
  <c r="AU181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AF182" i="2"/>
  <c r="AH182" i="2"/>
  <c r="AI182" i="2"/>
  <c r="AJ182" i="2"/>
  <c r="AK182" i="2"/>
  <c r="AL182" i="2"/>
  <c r="AM182" i="2"/>
  <c r="AN182" i="2"/>
  <c r="AO182" i="2"/>
  <c r="AP182" i="2"/>
  <c r="AQ182" i="2"/>
  <c r="AR182" i="2"/>
  <c r="AS182" i="2"/>
  <c r="AT182" i="2"/>
  <c r="AU182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AF183" i="2"/>
  <c r="AH183" i="2"/>
  <c r="AI183" i="2"/>
  <c r="AJ183" i="2"/>
  <c r="AK183" i="2"/>
  <c r="AL183" i="2"/>
  <c r="AM183" i="2"/>
  <c r="AN183" i="2"/>
  <c r="AO183" i="2"/>
  <c r="AP183" i="2"/>
  <c r="AQ183" i="2"/>
  <c r="AR183" i="2"/>
  <c r="AS183" i="2"/>
  <c r="AT183" i="2"/>
  <c r="AU183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E184" i="2"/>
  <c r="AF184" i="2"/>
  <c r="AH184" i="2"/>
  <c r="AI184" i="2"/>
  <c r="AJ184" i="2"/>
  <c r="AK184" i="2"/>
  <c r="AL184" i="2"/>
  <c r="AM184" i="2"/>
  <c r="AN184" i="2"/>
  <c r="AO184" i="2"/>
  <c r="AP184" i="2"/>
  <c r="AQ184" i="2"/>
  <c r="AR184" i="2"/>
  <c r="AS184" i="2"/>
  <c r="AT184" i="2"/>
  <c r="AU184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AF185" i="2"/>
  <c r="AH185" i="2"/>
  <c r="AI185" i="2"/>
  <c r="AJ185" i="2"/>
  <c r="AK185" i="2"/>
  <c r="AL185" i="2"/>
  <c r="AM185" i="2"/>
  <c r="AN185" i="2"/>
  <c r="AO185" i="2"/>
  <c r="AP185" i="2"/>
  <c r="AQ185" i="2"/>
  <c r="AR185" i="2"/>
  <c r="AS185" i="2"/>
  <c r="AT185" i="2"/>
  <c r="AU185" i="2"/>
  <c r="S186" i="2"/>
  <c r="T186" i="2"/>
  <c r="U186" i="2"/>
  <c r="V186" i="2"/>
  <c r="W186" i="2"/>
  <c r="X186" i="2"/>
  <c r="Y186" i="2"/>
  <c r="Z186" i="2"/>
  <c r="AA186" i="2"/>
  <c r="AB186" i="2"/>
  <c r="AC186" i="2"/>
  <c r="AD186" i="2"/>
  <c r="AE186" i="2"/>
  <c r="AF186" i="2"/>
  <c r="AH186" i="2"/>
  <c r="AI186" i="2"/>
  <c r="AJ186" i="2"/>
  <c r="AK186" i="2"/>
  <c r="AL186" i="2"/>
  <c r="AM186" i="2"/>
  <c r="AN186" i="2"/>
  <c r="AO186" i="2"/>
  <c r="AP186" i="2"/>
  <c r="AQ186" i="2"/>
  <c r="AR186" i="2"/>
  <c r="AS186" i="2"/>
  <c r="AT186" i="2"/>
  <c r="AU186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E187" i="2"/>
  <c r="AF187" i="2"/>
  <c r="AH187" i="2"/>
  <c r="AI187" i="2"/>
  <c r="AJ187" i="2"/>
  <c r="AK187" i="2"/>
  <c r="AL187" i="2"/>
  <c r="AM187" i="2"/>
  <c r="AN187" i="2"/>
  <c r="AO187" i="2"/>
  <c r="AP187" i="2"/>
  <c r="AQ187" i="2"/>
  <c r="AR187" i="2"/>
  <c r="AS187" i="2"/>
  <c r="AT187" i="2"/>
  <c r="AU187" i="2"/>
  <c r="S188" i="2"/>
  <c r="T188" i="2"/>
  <c r="U188" i="2"/>
  <c r="V188" i="2"/>
  <c r="W188" i="2"/>
  <c r="X188" i="2"/>
  <c r="Y188" i="2"/>
  <c r="Z188" i="2"/>
  <c r="AA188" i="2"/>
  <c r="AB188" i="2"/>
  <c r="AC188" i="2"/>
  <c r="AD188" i="2"/>
  <c r="AE188" i="2"/>
  <c r="AF188" i="2"/>
  <c r="AH188" i="2"/>
  <c r="AI188" i="2"/>
  <c r="AJ188" i="2"/>
  <c r="AK188" i="2"/>
  <c r="AL188" i="2"/>
  <c r="AM188" i="2"/>
  <c r="AN188" i="2"/>
  <c r="AO188" i="2"/>
  <c r="AP188" i="2"/>
  <c r="AQ188" i="2"/>
  <c r="AR188" i="2"/>
  <c r="AS188" i="2"/>
  <c r="AT188" i="2"/>
  <c r="AU188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AF189" i="2"/>
  <c r="AH189" i="2"/>
  <c r="AI189" i="2"/>
  <c r="AJ189" i="2"/>
  <c r="AK189" i="2"/>
  <c r="AL189" i="2"/>
  <c r="AM189" i="2"/>
  <c r="AN189" i="2"/>
  <c r="AO189" i="2"/>
  <c r="AP189" i="2"/>
  <c r="AQ189" i="2"/>
  <c r="AR189" i="2"/>
  <c r="AS189" i="2"/>
  <c r="AT189" i="2"/>
  <c r="AU189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AF190" i="2"/>
  <c r="AH190" i="2"/>
  <c r="AI190" i="2"/>
  <c r="AJ190" i="2"/>
  <c r="AK190" i="2"/>
  <c r="AL190" i="2"/>
  <c r="AM190" i="2"/>
  <c r="AN190" i="2"/>
  <c r="AO190" i="2"/>
  <c r="AP190" i="2"/>
  <c r="AQ190" i="2"/>
  <c r="AR190" i="2"/>
  <c r="AS190" i="2"/>
  <c r="AT190" i="2"/>
  <c r="AU190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AF191" i="2"/>
  <c r="AH191" i="2"/>
  <c r="AI191" i="2"/>
  <c r="AJ191" i="2"/>
  <c r="AK191" i="2"/>
  <c r="AL191" i="2"/>
  <c r="AM191" i="2"/>
  <c r="AN191" i="2"/>
  <c r="AO191" i="2"/>
  <c r="AP191" i="2"/>
  <c r="AQ191" i="2"/>
  <c r="AR191" i="2"/>
  <c r="AS191" i="2"/>
  <c r="AT191" i="2"/>
  <c r="AU191" i="2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E192" i="2"/>
  <c r="AF192" i="2"/>
  <c r="AH192" i="2"/>
  <c r="AI192" i="2"/>
  <c r="AJ192" i="2"/>
  <c r="AK192" i="2"/>
  <c r="AL192" i="2"/>
  <c r="AM192" i="2"/>
  <c r="AN192" i="2"/>
  <c r="AO192" i="2"/>
  <c r="AP192" i="2"/>
  <c r="AQ192" i="2"/>
  <c r="AR192" i="2"/>
  <c r="AS192" i="2"/>
  <c r="AT192" i="2"/>
  <c r="AU192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AF193" i="2"/>
  <c r="AH193" i="2"/>
  <c r="AI193" i="2"/>
  <c r="AJ193" i="2"/>
  <c r="AK193" i="2"/>
  <c r="AL193" i="2"/>
  <c r="AM193" i="2"/>
  <c r="AN193" i="2"/>
  <c r="AO193" i="2"/>
  <c r="AP193" i="2"/>
  <c r="AQ193" i="2"/>
  <c r="AR193" i="2"/>
  <c r="AS193" i="2"/>
  <c r="AT193" i="2"/>
  <c r="AU193" i="2"/>
  <c r="S194" i="2"/>
  <c r="T194" i="2"/>
  <c r="U194" i="2"/>
  <c r="V194" i="2"/>
  <c r="W194" i="2"/>
  <c r="X194" i="2"/>
  <c r="Y194" i="2"/>
  <c r="Z194" i="2"/>
  <c r="AA194" i="2"/>
  <c r="AB194" i="2"/>
  <c r="AC194" i="2"/>
  <c r="AD194" i="2"/>
  <c r="AE194" i="2"/>
  <c r="AF194" i="2"/>
  <c r="AH194" i="2"/>
  <c r="AI194" i="2"/>
  <c r="AJ194" i="2"/>
  <c r="AK194" i="2"/>
  <c r="AL194" i="2"/>
  <c r="AM194" i="2"/>
  <c r="AN194" i="2"/>
  <c r="AO194" i="2"/>
  <c r="AP194" i="2"/>
  <c r="AQ194" i="2"/>
  <c r="AR194" i="2"/>
  <c r="AS194" i="2"/>
  <c r="AT194" i="2"/>
  <c r="AU194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AH195" i="2"/>
  <c r="AI195" i="2"/>
  <c r="AJ195" i="2"/>
  <c r="AK195" i="2"/>
  <c r="AL195" i="2"/>
  <c r="AM195" i="2"/>
  <c r="AN195" i="2"/>
  <c r="AO195" i="2"/>
  <c r="AP195" i="2"/>
  <c r="AQ195" i="2"/>
  <c r="AR195" i="2"/>
  <c r="AS195" i="2"/>
  <c r="AT195" i="2"/>
  <c r="AU195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AF196" i="2"/>
  <c r="AH196" i="2"/>
  <c r="AI196" i="2"/>
  <c r="AJ196" i="2"/>
  <c r="AK196" i="2"/>
  <c r="AL196" i="2"/>
  <c r="AM196" i="2"/>
  <c r="AN196" i="2"/>
  <c r="AO196" i="2"/>
  <c r="AP196" i="2"/>
  <c r="AQ196" i="2"/>
  <c r="AR196" i="2"/>
  <c r="AS196" i="2"/>
  <c r="AT196" i="2"/>
  <c r="AU196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AF197" i="2"/>
  <c r="AH197" i="2"/>
  <c r="AI197" i="2"/>
  <c r="AJ197" i="2"/>
  <c r="AK197" i="2"/>
  <c r="AL197" i="2"/>
  <c r="AM197" i="2"/>
  <c r="AN197" i="2"/>
  <c r="AO197" i="2"/>
  <c r="AP197" i="2"/>
  <c r="AQ197" i="2"/>
  <c r="AR197" i="2"/>
  <c r="AS197" i="2"/>
  <c r="AT197" i="2"/>
  <c r="AU197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E198" i="2"/>
  <c r="AF198" i="2"/>
  <c r="AH198" i="2"/>
  <c r="AI198" i="2"/>
  <c r="AJ198" i="2"/>
  <c r="AK198" i="2"/>
  <c r="AL198" i="2"/>
  <c r="AM198" i="2"/>
  <c r="AN198" i="2"/>
  <c r="AO198" i="2"/>
  <c r="AP198" i="2"/>
  <c r="AQ198" i="2"/>
  <c r="AR198" i="2"/>
  <c r="AS198" i="2"/>
  <c r="AT198" i="2"/>
  <c r="AU198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AF199" i="2"/>
  <c r="AI199" i="2"/>
  <c r="AJ199" i="2"/>
  <c r="AK199" i="2"/>
  <c r="AL199" i="2"/>
  <c r="AM199" i="2"/>
  <c r="AN199" i="2"/>
  <c r="AO199" i="2"/>
  <c r="AP199" i="2"/>
  <c r="AQ199" i="2"/>
  <c r="AR199" i="2"/>
  <c r="AS199" i="2"/>
  <c r="AT199" i="2"/>
  <c r="AU199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AF200" i="2"/>
  <c r="AH200" i="2"/>
  <c r="AI200" i="2"/>
  <c r="AJ200" i="2"/>
  <c r="AK200" i="2"/>
  <c r="AL200" i="2"/>
  <c r="AM200" i="2"/>
  <c r="AN200" i="2"/>
  <c r="AO200" i="2"/>
  <c r="AP200" i="2"/>
  <c r="AQ200" i="2"/>
  <c r="AR200" i="2"/>
  <c r="AS200" i="2"/>
  <c r="AT200" i="2"/>
  <c r="AU200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D16" i="9"/>
  <c r="E89" i="19" l="1"/>
  <c r="E99" i="19"/>
  <c r="E109" i="19"/>
  <c r="T105" i="9"/>
  <c r="D105" i="9"/>
  <c r="L24" i="9"/>
  <c r="I26" i="9"/>
  <c r="E16" i="9"/>
  <c r="AJ5" i="13"/>
  <c r="T5" i="13"/>
  <c r="AW173" i="13"/>
  <c r="AV173" i="13"/>
  <c r="AU173" i="13"/>
  <c r="AT173" i="13"/>
  <c r="AS173" i="13"/>
  <c r="AR173" i="13"/>
  <c r="AQ173" i="13"/>
  <c r="AP173" i="13"/>
  <c r="AO173" i="13"/>
  <c r="AN173" i="13"/>
  <c r="AM173" i="13"/>
  <c r="AL173" i="13"/>
  <c r="AK173" i="13"/>
  <c r="AJ173" i="13"/>
  <c r="AJ174" i="13" s="1"/>
  <c r="AJ175" i="13" s="1"/>
  <c r="AJ176" i="13" s="1"/>
  <c r="AJ177" i="13" s="1"/>
  <c r="AJ178" i="13" s="1"/>
  <c r="AJ179" i="13" s="1"/>
  <c r="AJ180" i="13" s="1"/>
  <c r="AJ181" i="13" s="1"/>
  <c r="AJ182" i="13" s="1"/>
  <c r="AJ183" i="13" s="1"/>
  <c r="AJ184" i="13" s="1"/>
  <c r="AJ185" i="13" s="1"/>
  <c r="AJ186" i="13" s="1"/>
  <c r="AJ187" i="13" s="1"/>
  <c r="AJ188" i="13" s="1"/>
  <c r="AJ189" i="13" s="1"/>
  <c r="AJ190" i="13" s="1"/>
  <c r="AJ191" i="13" s="1"/>
  <c r="AJ192" i="13" s="1"/>
  <c r="AJ193" i="13" s="1"/>
  <c r="AJ194" i="13" s="1"/>
  <c r="AJ195" i="13" s="1"/>
  <c r="AJ196" i="13" s="1"/>
  <c r="AJ197" i="13" s="1"/>
  <c r="AJ198" i="13" s="1"/>
  <c r="AJ199" i="13" s="1"/>
  <c r="AJ200" i="13" s="1"/>
  <c r="AJ201" i="13" s="1"/>
  <c r="AJ202" i="13" s="1"/>
  <c r="AJ203" i="13" s="1"/>
  <c r="AJ204" i="13" s="1"/>
  <c r="AW172" i="13"/>
  <c r="BG172" i="12" s="1"/>
  <c r="AV172" i="13"/>
  <c r="BF172" i="12" s="1"/>
  <c r="AU172" i="13"/>
  <c r="BE172" i="12" s="1"/>
  <c r="AT172" i="13"/>
  <c r="BD172" i="12" s="1"/>
  <c r="AS172" i="13"/>
  <c r="BC172" i="12" s="1"/>
  <c r="AR172" i="13"/>
  <c r="BB172" i="12" s="1"/>
  <c r="AQ172" i="13"/>
  <c r="BA172" i="12" s="1"/>
  <c r="AP172" i="13"/>
  <c r="AZ172" i="12" s="1"/>
  <c r="AO172" i="13"/>
  <c r="AY172" i="12" s="1"/>
  <c r="AN172" i="13"/>
  <c r="AX172" i="12" s="1"/>
  <c r="AM172" i="13"/>
  <c r="AL172" i="13"/>
  <c r="AK172" i="13"/>
  <c r="AJ172" i="13"/>
  <c r="AW171" i="13"/>
  <c r="BG171" i="12" s="1"/>
  <c r="AV171" i="13"/>
  <c r="BF171" i="12" s="1"/>
  <c r="AU171" i="13"/>
  <c r="BE171" i="12" s="1"/>
  <c r="AT171" i="13"/>
  <c r="BD171" i="12" s="1"/>
  <c r="AS171" i="13"/>
  <c r="BC171" i="12" s="1"/>
  <c r="AR171" i="13"/>
  <c r="BB171" i="12" s="1"/>
  <c r="AQ171" i="13"/>
  <c r="BA171" i="12" s="1"/>
  <c r="AP171" i="13"/>
  <c r="AZ171" i="12" s="1"/>
  <c r="AO171" i="13"/>
  <c r="AY171" i="12" s="1"/>
  <c r="AN171" i="13"/>
  <c r="AX171" i="12" s="1"/>
  <c r="AM171" i="13"/>
  <c r="AL171" i="13"/>
  <c r="AK171" i="13"/>
  <c r="AJ171" i="13"/>
  <c r="AW170" i="13"/>
  <c r="BG170" i="12" s="1"/>
  <c r="AV170" i="13"/>
  <c r="BF170" i="12" s="1"/>
  <c r="AU170" i="13"/>
  <c r="BE170" i="12" s="1"/>
  <c r="AT170" i="13"/>
  <c r="BD170" i="12" s="1"/>
  <c r="AS170" i="13"/>
  <c r="BC170" i="12" s="1"/>
  <c r="AR170" i="13"/>
  <c r="BB170" i="12" s="1"/>
  <c r="AQ170" i="13"/>
  <c r="BA170" i="12" s="1"/>
  <c r="AP170" i="13"/>
  <c r="AZ170" i="12" s="1"/>
  <c r="AO170" i="13"/>
  <c r="AY170" i="12" s="1"/>
  <c r="AN170" i="13"/>
  <c r="AX170" i="12" s="1"/>
  <c r="AM170" i="13"/>
  <c r="AL170" i="13"/>
  <c r="AK170" i="13"/>
  <c r="AJ170" i="13"/>
  <c r="AW169" i="13"/>
  <c r="BG169" i="12" s="1"/>
  <c r="AV169" i="13"/>
  <c r="BF169" i="12" s="1"/>
  <c r="AU169" i="13"/>
  <c r="BE169" i="12" s="1"/>
  <c r="AT169" i="13"/>
  <c r="BD169" i="12" s="1"/>
  <c r="AS169" i="13"/>
  <c r="BC169" i="12" s="1"/>
  <c r="AR169" i="13"/>
  <c r="BB169" i="12" s="1"/>
  <c r="AQ169" i="13"/>
  <c r="BA169" i="12" s="1"/>
  <c r="AP169" i="13"/>
  <c r="AZ169" i="12" s="1"/>
  <c r="AO169" i="13"/>
  <c r="AY169" i="12" s="1"/>
  <c r="AN169" i="13"/>
  <c r="AX169" i="12" s="1"/>
  <c r="AM169" i="13"/>
  <c r="AL169" i="13"/>
  <c r="AK169" i="13"/>
  <c r="AJ169" i="13"/>
  <c r="AW168" i="13"/>
  <c r="BG168" i="12" s="1"/>
  <c r="AV168" i="13"/>
  <c r="BF168" i="12" s="1"/>
  <c r="AU168" i="13"/>
  <c r="BE168" i="12" s="1"/>
  <c r="AT168" i="13"/>
  <c r="BD168" i="12" s="1"/>
  <c r="AS168" i="13"/>
  <c r="BC168" i="12" s="1"/>
  <c r="AR168" i="13"/>
  <c r="BB168" i="12" s="1"/>
  <c r="AQ168" i="13"/>
  <c r="BA168" i="12" s="1"/>
  <c r="AP168" i="13"/>
  <c r="AZ168" i="12" s="1"/>
  <c r="AO168" i="13"/>
  <c r="AY168" i="12" s="1"/>
  <c r="AN168" i="13"/>
  <c r="AX168" i="12" s="1"/>
  <c r="AM168" i="13"/>
  <c r="AL168" i="13"/>
  <c r="AK168" i="13"/>
  <c r="AJ168" i="13"/>
  <c r="AW167" i="13"/>
  <c r="BG167" i="12" s="1"/>
  <c r="AV167" i="13"/>
  <c r="BF167" i="12" s="1"/>
  <c r="AU167" i="13"/>
  <c r="BE167" i="12" s="1"/>
  <c r="AT167" i="13"/>
  <c r="BD167" i="12" s="1"/>
  <c r="AS167" i="13"/>
  <c r="BC167" i="12" s="1"/>
  <c r="AR167" i="13"/>
  <c r="BB167" i="12" s="1"/>
  <c r="AQ167" i="13"/>
  <c r="BA167" i="12" s="1"/>
  <c r="AP167" i="13"/>
  <c r="AZ167" i="12" s="1"/>
  <c r="AO167" i="13"/>
  <c r="AY167" i="12" s="1"/>
  <c r="AN167" i="13"/>
  <c r="AX167" i="12" s="1"/>
  <c r="AM167" i="13"/>
  <c r="AL167" i="13"/>
  <c r="AK167" i="13"/>
  <c r="AJ167" i="13"/>
  <c r="AW166" i="13"/>
  <c r="BG166" i="12" s="1"/>
  <c r="AV166" i="13"/>
  <c r="BF166" i="12" s="1"/>
  <c r="AU166" i="13"/>
  <c r="BE166" i="12" s="1"/>
  <c r="AT166" i="13"/>
  <c r="BD166" i="12" s="1"/>
  <c r="AS166" i="13"/>
  <c r="BC166" i="12" s="1"/>
  <c r="AR166" i="13"/>
  <c r="BB166" i="12" s="1"/>
  <c r="AQ166" i="13"/>
  <c r="BA166" i="12" s="1"/>
  <c r="AP166" i="13"/>
  <c r="AZ166" i="12" s="1"/>
  <c r="AO166" i="13"/>
  <c r="AY166" i="12" s="1"/>
  <c r="AN166" i="13"/>
  <c r="AX166" i="12" s="1"/>
  <c r="AM166" i="13"/>
  <c r="AL166" i="13"/>
  <c r="AK166" i="13"/>
  <c r="AJ166" i="13"/>
  <c r="AW165" i="13"/>
  <c r="BG165" i="12" s="1"/>
  <c r="AV165" i="13"/>
  <c r="BF165" i="12" s="1"/>
  <c r="AU165" i="13"/>
  <c r="BE165" i="12" s="1"/>
  <c r="AT165" i="13"/>
  <c r="BD165" i="12" s="1"/>
  <c r="AS165" i="13"/>
  <c r="BC165" i="12" s="1"/>
  <c r="AR165" i="13"/>
  <c r="BB165" i="12" s="1"/>
  <c r="AQ165" i="13"/>
  <c r="BA165" i="12" s="1"/>
  <c r="AP165" i="13"/>
  <c r="AZ165" i="12" s="1"/>
  <c r="AO165" i="13"/>
  <c r="AY165" i="12" s="1"/>
  <c r="AN165" i="13"/>
  <c r="AX165" i="12" s="1"/>
  <c r="AM165" i="13"/>
  <c r="AL165" i="13"/>
  <c r="AK165" i="13"/>
  <c r="AJ165" i="13"/>
  <c r="AW164" i="13"/>
  <c r="BG164" i="12" s="1"/>
  <c r="AV164" i="13"/>
  <c r="BF164" i="12" s="1"/>
  <c r="AU164" i="13"/>
  <c r="BE164" i="12" s="1"/>
  <c r="AT164" i="13"/>
  <c r="BD164" i="12" s="1"/>
  <c r="AS164" i="13"/>
  <c r="BC164" i="12" s="1"/>
  <c r="AR164" i="13"/>
  <c r="BB164" i="12" s="1"/>
  <c r="AQ164" i="13"/>
  <c r="BA164" i="12" s="1"/>
  <c r="AP164" i="13"/>
  <c r="AZ164" i="12" s="1"/>
  <c r="AO164" i="13"/>
  <c r="AY164" i="12" s="1"/>
  <c r="AN164" i="13"/>
  <c r="AX164" i="12" s="1"/>
  <c r="AM164" i="13"/>
  <c r="AL164" i="13"/>
  <c r="AK164" i="13"/>
  <c r="AJ164" i="13"/>
  <c r="AW163" i="13"/>
  <c r="BG163" i="12" s="1"/>
  <c r="AV163" i="13"/>
  <c r="BF163" i="12" s="1"/>
  <c r="AU163" i="13"/>
  <c r="BE163" i="12" s="1"/>
  <c r="AT163" i="13"/>
  <c r="BD163" i="12" s="1"/>
  <c r="AS163" i="13"/>
  <c r="BC163" i="12" s="1"/>
  <c r="AR163" i="13"/>
  <c r="BB163" i="12" s="1"/>
  <c r="AQ163" i="13"/>
  <c r="BA163" i="12" s="1"/>
  <c r="AP163" i="13"/>
  <c r="AZ163" i="12" s="1"/>
  <c r="AO163" i="13"/>
  <c r="AY163" i="12" s="1"/>
  <c r="AN163" i="13"/>
  <c r="AX163" i="12" s="1"/>
  <c r="AM163" i="13"/>
  <c r="AL163" i="13"/>
  <c r="AK163" i="13"/>
  <c r="AJ163" i="13"/>
  <c r="AW162" i="13"/>
  <c r="BG162" i="12" s="1"/>
  <c r="AV162" i="13"/>
  <c r="BF162" i="12" s="1"/>
  <c r="AU162" i="13"/>
  <c r="BE162" i="12" s="1"/>
  <c r="AT162" i="13"/>
  <c r="BD162" i="12" s="1"/>
  <c r="AS162" i="13"/>
  <c r="BC162" i="12" s="1"/>
  <c r="AR162" i="13"/>
  <c r="BB162" i="12" s="1"/>
  <c r="AQ162" i="13"/>
  <c r="BA162" i="12" s="1"/>
  <c r="AP162" i="13"/>
  <c r="AZ162" i="12" s="1"/>
  <c r="AO162" i="13"/>
  <c r="AY162" i="12" s="1"/>
  <c r="AN162" i="13"/>
  <c r="AX162" i="12" s="1"/>
  <c r="AM162" i="13"/>
  <c r="AL162" i="13"/>
  <c r="AK162" i="13"/>
  <c r="AJ162" i="13"/>
  <c r="AW161" i="13"/>
  <c r="BG161" i="12" s="1"/>
  <c r="AV161" i="13"/>
  <c r="BF161" i="12" s="1"/>
  <c r="AU161" i="13"/>
  <c r="BE161" i="12" s="1"/>
  <c r="AT161" i="13"/>
  <c r="BD161" i="12" s="1"/>
  <c r="AS161" i="13"/>
  <c r="BC161" i="12" s="1"/>
  <c r="AR161" i="13"/>
  <c r="BB161" i="12" s="1"/>
  <c r="AQ161" i="13"/>
  <c r="BA161" i="12" s="1"/>
  <c r="AP161" i="13"/>
  <c r="AZ161" i="12" s="1"/>
  <c r="AO161" i="13"/>
  <c r="AY161" i="12" s="1"/>
  <c r="AN161" i="13"/>
  <c r="AX161" i="12" s="1"/>
  <c r="AM161" i="13"/>
  <c r="AL161" i="13"/>
  <c r="AK161" i="13"/>
  <c r="AJ161" i="13"/>
  <c r="AW160" i="13"/>
  <c r="BG160" i="12" s="1"/>
  <c r="AV160" i="13"/>
  <c r="BF160" i="12" s="1"/>
  <c r="AU160" i="13"/>
  <c r="BE160" i="12" s="1"/>
  <c r="AT160" i="13"/>
  <c r="BD160" i="12" s="1"/>
  <c r="AS160" i="13"/>
  <c r="BC160" i="12" s="1"/>
  <c r="AR160" i="13"/>
  <c r="BB160" i="12" s="1"/>
  <c r="AQ160" i="13"/>
  <c r="BA160" i="12" s="1"/>
  <c r="AP160" i="13"/>
  <c r="AZ160" i="12" s="1"/>
  <c r="AO160" i="13"/>
  <c r="AY160" i="12" s="1"/>
  <c r="AN160" i="13"/>
  <c r="AX160" i="12" s="1"/>
  <c r="AM160" i="13"/>
  <c r="AL160" i="13"/>
  <c r="AK160" i="13"/>
  <c r="AJ160" i="13"/>
  <c r="AW159" i="13"/>
  <c r="BG159" i="12" s="1"/>
  <c r="AV159" i="13"/>
  <c r="BF159" i="12" s="1"/>
  <c r="AU159" i="13"/>
  <c r="BE159" i="12" s="1"/>
  <c r="AT159" i="13"/>
  <c r="BD159" i="12" s="1"/>
  <c r="AS159" i="13"/>
  <c r="BC159" i="12" s="1"/>
  <c r="AR159" i="13"/>
  <c r="BB159" i="12" s="1"/>
  <c r="AQ159" i="13"/>
  <c r="BA159" i="12" s="1"/>
  <c r="AP159" i="13"/>
  <c r="AZ159" i="12" s="1"/>
  <c r="AO159" i="13"/>
  <c r="AY159" i="12" s="1"/>
  <c r="AN159" i="13"/>
  <c r="AX159" i="12" s="1"/>
  <c r="AM159" i="13"/>
  <c r="AL159" i="13"/>
  <c r="AK159" i="13"/>
  <c r="AJ159" i="13"/>
  <c r="AW158" i="13"/>
  <c r="BG158" i="12" s="1"/>
  <c r="AV158" i="13"/>
  <c r="BF158" i="12" s="1"/>
  <c r="AU158" i="13"/>
  <c r="BE158" i="12" s="1"/>
  <c r="AT158" i="13"/>
  <c r="BD158" i="12" s="1"/>
  <c r="AS158" i="13"/>
  <c r="BC158" i="12" s="1"/>
  <c r="AR158" i="13"/>
  <c r="BB158" i="12" s="1"/>
  <c r="AQ158" i="13"/>
  <c r="BA158" i="12" s="1"/>
  <c r="AP158" i="13"/>
  <c r="AZ158" i="12" s="1"/>
  <c r="AO158" i="13"/>
  <c r="AY158" i="12" s="1"/>
  <c r="AN158" i="13"/>
  <c r="AX158" i="12" s="1"/>
  <c r="AM158" i="13"/>
  <c r="AL158" i="13"/>
  <c r="AK158" i="13"/>
  <c r="AJ158" i="13"/>
  <c r="AW157" i="13"/>
  <c r="BG157" i="12" s="1"/>
  <c r="AV157" i="13"/>
  <c r="BF157" i="12" s="1"/>
  <c r="AU157" i="13"/>
  <c r="BE157" i="12" s="1"/>
  <c r="AT157" i="13"/>
  <c r="BD157" i="12" s="1"/>
  <c r="AS157" i="13"/>
  <c r="BC157" i="12" s="1"/>
  <c r="AR157" i="13"/>
  <c r="BB157" i="12" s="1"/>
  <c r="AQ157" i="13"/>
  <c r="BA157" i="12" s="1"/>
  <c r="AP157" i="13"/>
  <c r="AZ157" i="12" s="1"/>
  <c r="AO157" i="13"/>
  <c r="AY157" i="12" s="1"/>
  <c r="AN157" i="13"/>
  <c r="AX157" i="12" s="1"/>
  <c r="AM157" i="13"/>
  <c r="AL157" i="13"/>
  <c r="AK157" i="13"/>
  <c r="AJ157" i="13"/>
  <c r="AW156" i="13"/>
  <c r="BG156" i="12" s="1"/>
  <c r="AV156" i="13"/>
  <c r="BF156" i="12" s="1"/>
  <c r="AU156" i="13"/>
  <c r="BE156" i="12" s="1"/>
  <c r="AT156" i="13"/>
  <c r="BD156" i="12" s="1"/>
  <c r="AS156" i="13"/>
  <c r="BC156" i="12" s="1"/>
  <c r="AR156" i="13"/>
  <c r="BB156" i="12" s="1"/>
  <c r="AQ156" i="13"/>
  <c r="BA156" i="12" s="1"/>
  <c r="AP156" i="13"/>
  <c r="AZ156" i="12" s="1"/>
  <c r="AO156" i="13"/>
  <c r="AY156" i="12" s="1"/>
  <c r="AN156" i="13"/>
  <c r="AX156" i="12" s="1"/>
  <c r="AM156" i="13"/>
  <c r="AL156" i="13"/>
  <c r="AK156" i="13"/>
  <c r="AJ156" i="13"/>
  <c r="AW155" i="13"/>
  <c r="BG155" i="12" s="1"/>
  <c r="AV155" i="13"/>
  <c r="BF155" i="12" s="1"/>
  <c r="AU155" i="13"/>
  <c r="BE155" i="12" s="1"/>
  <c r="AT155" i="13"/>
  <c r="BD155" i="12" s="1"/>
  <c r="AS155" i="13"/>
  <c r="BC155" i="12" s="1"/>
  <c r="AR155" i="13"/>
  <c r="BB155" i="12" s="1"/>
  <c r="AQ155" i="13"/>
  <c r="BA155" i="12" s="1"/>
  <c r="AP155" i="13"/>
  <c r="AZ155" i="12" s="1"/>
  <c r="AO155" i="13"/>
  <c r="AY155" i="12" s="1"/>
  <c r="AN155" i="13"/>
  <c r="AX155" i="12" s="1"/>
  <c r="AM155" i="13"/>
  <c r="AL155" i="13"/>
  <c r="AK155" i="13"/>
  <c r="AJ155" i="13"/>
  <c r="AW154" i="13"/>
  <c r="BG154" i="12" s="1"/>
  <c r="AV154" i="13"/>
  <c r="BF154" i="12" s="1"/>
  <c r="AU154" i="13"/>
  <c r="BE154" i="12" s="1"/>
  <c r="AT154" i="13"/>
  <c r="BD154" i="12" s="1"/>
  <c r="AS154" i="13"/>
  <c r="BC154" i="12" s="1"/>
  <c r="AR154" i="13"/>
  <c r="BB154" i="12" s="1"/>
  <c r="AQ154" i="13"/>
  <c r="BA154" i="12" s="1"/>
  <c r="AP154" i="13"/>
  <c r="AZ154" i="12" s="1"/>
  <c r="AO154" i="13"/>
  <c r="AY154" i="12" s="1"/>
  <c r="AN154" i="13"/>
  <c r="AX154" i="12" s="1"/>
  <c r="AM154" i="13"/>
  <c r="AL154" i="13"/>
  <c r="AK154" i="13"/>
  <c r="AJ154" i="13"/>
  <c r="AW153" i="13"/>
  <c r="BG153" i="12" s="1"/>
  <c r="AV153" i="13"/>
  <c r="BF153" i="12" s="1"/>
  <c r="AU153" i="13"/>
  <c r="BE153" i="12" s="1"/>
  <c r="AT153" i="13"/>
  <c r="BD153" i="12" s="1"/>
  <c r="AS153" i="13"/>
  <c r="BC153" i="12" s="1"/>
  <c r="AR153" i="13"/>
  <c r="BB153" i="12" s="1"/>
  <c r="AQ153" i="13"/>
  <c r="BA153" i="12" s="1"/>
  <c r="AP153" i="13"/>
  <c r="AZ153" i="12" s="1"/>
  <c r="AO153" i="13"/>
  <c r="AY153" i="12" s="1"/>
  <c r="AN153" i="13"/>
  <c r="AX153" i="12" s="1"/>
  <c r="AM153" i="13"/>
  <c r="AL153" i="13"/>
  <c r="AK153" i="13"/>
  <c r="AJ153" i="13"/>
  <c r="AW152" i="13"/>
  <c r="BG152" i="12" s="1"/>
  <c r="AV152" i="13"/>
  <c r="BF152" i="12" s="1"/>
  <c r="AU152" i="13"/>
  <c r="BE152" i="12" s="1"/>
  <c r="AT152" i="13"/>
  <c r="BD152" i="12" s="1"/>
  <c r="AS152" i="13"/>
  <c r="BC152" i="12" s="1"/>
  <c r="AR152" i="13"/>
  <c r="BB152" i="12" s="1"/>
  <c r="AQ152" i="13"/>
  <c r="BA152" i="12" s="1"/>
  <c r="AP152" i="13"/>
  <c r="AZ152" i="12" s="1"/>
  <c r="AO152" i="13"/>
  <c r="AY152" i="12" s="1"/>
  <c r="AN152" i="13"/>
  <c r="AX152" i="12" s="1"/>
  <c r="AM152" i="13"/>
  <c r="AL152" i="13"/>
  <c r="AK152" i="13"/>
  <c r="AJ152" i="13"/>
  <c r="AW151" i="13"/>
  <c r="BG151" i="12" s="1"/>
  <c r="AV151" i="13"/>
  <c r="BF151" i="12" s="1"/>
  <c r="AU151" i="13"/>
  <c r="BE151" i="12" s="1"/>
  <c r="AT151" i="13"/>
  <c r="BD151" i="12" s="1"/>
  <c r="AS151" i="13"/>
  <c r="BC151" i="12" s="1"/>
  <c r="AR151" i="13"/>
  <c r="BB151" i="12" s="1"/>
  <c r="AQ151" i="13"/>
  <c r="BA151" i="12" s="1"/>
  <c r="AP151" i="13"/>
  <c r="AZ151" i="12" s="1"/>
  <c r="AO151" i="13"/>
  <c r="AY151" i="12" s="1"/>
  <c r="AN151" i="13"/>
  <c r="AX151" i="12" s="1"/>
  <c r="AM151" i="13"/>
  <c r="AL151" i="13"/>
  <c r="AK151" i="13"/>
  <c r="AJ151" i="13"/>
  <c r="AW150" i="13"/>
  <c r="BG150" i="12" s="1"/>
  <c r="AV150" i="13"/>
  <c r="BF150" i="12" s="1"/>
  <c r="AU150" i="13"/>
  <c r="BE150" i="12" s="1"/>
  <c r="AT150" i="13"/>
  <c r="BD150" i="12" s="1"/>
  <c r="AS150" i="13"/>
  <c r="BC150" i="12" s="1"/>
  <c r="AR150" i="13"/>
  <c r="BB150" i="12" s="1"/>
  <c r="AQ150" i="13"/>
  <c r="BA150" i="12" s="1"/>
  <c r="AP150" i="13"/>
  <c r="AZ150" i="12" s="1"/>
  <c r="AO150" i="13"/>
  <c r="AY150" i="12" s="1"/>
  <c r="AN150" i="13"/>
  <c r="AX150" i="12" s="1"/>
  <c r="AM150" i="13"/>
  <c r="AL150" i="13"/>
  <c r="AK150" i="13"/>
  <c r="AJ150" i="13"/>
  <c r="AW149" i="13"/>
  <c r="BG149" i="12" s="1"/>
  <c r="AV149" i="13"/>
  <c r="BF149" i="12" s="1"/>
  <c r="AU149" i="13"/>
  <c r="BE149" i="12" s="1"/>
  <c r="AT149" i="13"/>
  <c r="BD149" i="12" s="1"/>
  <c r="AS149" i="13"/>
  <c r="BC149" i="12" s="1"/>
  <c r="AR149" i="13"/>
  <c r="BB149" i="12" s="1"/>
  <c r="AQ149" i="13"/>
  <c r="BA149" i="12" s="1"/>
  <c r="AP149" i="13"/>
  <c r="AZ149" i="12" s="1"/>
  <c r="AO149" i="13"/>
  <c r="AY149" i="12" s="1"/>
  <c r="AN149" i="13"/>
  <c r="AX149" i="12" s="1"/>
  <c r="AM149" i="13"/>
  <c r="AL149" i="13"/>
  <c r="AK149" i="13"/>
  <c r="AJ149" i="13"/>
  <c r="AW148" i="13"/>
  <c r="BG148" i="12" s="1"/>
  <c r="AV148" i="13"/>
  <c r="BF148" i="12" s="1"/>
  <c r="AU148" i="13"/>
  <c r="BE148" i="12" s="1"/>
  <c r="AT148" i="13"/>
  <c r="BD148" i="12" s="1"/>
  <c r="AS148" i="13"/>
  <c r="BC148" i="12" s="1"/>
  <c r="AR148" i="13"/>
  <c r="BB148" i="12" s="1"/>
  <c r="AQ148" i="13"/>
  <c r="BA148" i="12" s="1"/>
  <c r="AP148" i="13"/>
  <c r="AZ148" i="12" s="1"/>
  <c r="AO148" i="13"/>
  <c r="AY148" i="12" s="1"/>
  <c r="AN148" i="13"/>
  <c r="AX148" i="12" s="1"/>
  <c r="AM148" i="13"/>
  <c r="AL148" i="13"/>
  <c r="AK148" i="13"/>
  <c r="AJ148" i="13"/>
  <c r="AW147" i="13"/>
  <c r="BG147" i="12" s="1"/>
  <c r="AV147" i="13"/>
  <c r="BF147" i="12" s="1"/>
  <c r="AU147" i="13"/>
  <c r="BE147" i="12" s="1"/>
  <c r="AT147" i="13"/>
  <c r="BD147" i="12" s="1"/>
  <c r="AS147" i="13"/>
  <c r="BC147" i="12" s="1"/>
  <c r="AR147" i="13"/>
  <c r="BB147" i="12" s="1"/>
  <c r="AQ147" i="13"/>
  <c r="BA147" i="12" s="1"/>
  <c r="AP147" i="13"/>
  <c r="AZ147" i="12" s="1"/>
  <c r="AO147" i="13"/>
  <c r="AY147" i="12" s="1"/>
  <c r="AN147" i="13"/>
  <c r="AX147" i="12" s="1"/>
  <c r="AM147" i="13"/>
  <c r="AL147" i="13"/>
  <c r="AK147" i="13"/>
  <c r="AJ147" i="13"/>
  <c r="AW146" i="13"/>
  <c r="BG146" i="12" s="1"/>
  <c r="AV146" i="13"/>
  <c r="BF146" i="12" s="1"/>
  <c r="AU146" i="13"/>
  <c r="BE146" i="12" s="1"/>
  <c r="AT146" i="13"/>
  <c r="BD146" i="12" s="1"/>
  <c r="AS146" i="13"/>
  <c r="BC146" i="12" s="1"/>
  <c r="AR146" i="13"/>
  <c r="BB146" i="12" s="1"/>
  <c r="AQ146" i="13"/>
  <c r="BA146" i="12" s="1"/>
  <c r="AP146" i="13"/>
  <c r="AZ146" i="12" s="1"/>
  <c r="AO146" i="13"/>
  <c r="AY146" i="12" s="1"/>
  <c r="AN146" i="13"/>
  <c r="AX146" i="12" s="1"/>
  <c r="AM146" i="13"/>
  <c r="AL146" i="13"/>
  <c r="AK146" i="13"/>
  <c r="AJ146" i="13"/>
  <c r="AW145" i="13"/>
  <c r="BG145" i="12" s="1"/>
  <c r="AV145" i="13"/>
  <c r="BF145" i="12" s="1"/>
  <c r="AU145" i="13"/>
  <c r="BE145" i="12" s="1"/>
  <c r="AT145" i="13"/>
  <c r="BD145" i="12" s="1"/>
  <c r="AS145" i="13"/>
  <c r="BC145" i="12" s="1"/>
  <c r="AR145" i="13"/>
  <c r="BB145" i="12" s="1"/>
  <c r="AQ145" i="13"/>
  <c r="BA145" i="12" s="1"/>
  <c r="AP145" i="13"/>
  <c r="AZ145" i="12" s="1"/>
  <c r="AO145" i="13"/>
  <c r="AY145" i="12" s="1"/>
  <c r="AN145" i="13"/>
  <c r="AX145" i="12" s="1"/>
  <c r="AM145" i="13"/>
  <c r="AL145" i="13"/>
  <c r="AK145" i="13"/>
  <c r="AJ145" i="13"/>
  <c r="AW144" i="13"/>
  <c r="BG144" i="12" s="1"/>
  <c r="AV144" i="13"/>
  <c r="BF144" i="12" s="1"/>
  <c r="AU144" i="13"/>
  <c r="BE144" i="12" s="1"/>
  <c r="AT144" i="13"/>
  <c r="BD144" i="12" s="1"/>
  <c r="AS144" i="13"/>
  <c r="BC144" i="12" s="1"/>
  <c r="AR144" i="13"/>
  <c r="BB144" i="12" s="1"/>
  <c r="AQ144" i="13"/>
  <c r="BA144" i="12" s="1"/>
  <c r="AP144" i="13"/>
  <c r="AZ144" i="12" s="1"/>
  <c r="AO144" i="13"/>
  <c r="AY144" i="12" s="1"/>
  <c r="AN144" i="13"/>
  <c r="AX144" i="12" s="1"/>
  <c r="AM144" i="13"/>
  <c r="AL144" i="13"/>
  <c r="AK144" i="13"/>
  <c r="AJ144" i="13"/>
  <c r="AW143" i="13"/>
  <c r="BG143" i="12" s="1"/>
  <c r="AV143" i="13"/>
  <c r="BF143" i="12" s="1"/>
  <c r="AU143" i="13"/>
  <c r="BE143" i="12" s="1"/>
  <c r="AT143" i="13"/>
  <c r="BD143" i="12" s="1"/>
  <c r="AS143" i="13"/>
  <c r="BC143" i="12" s="1"/>
  <c r="AR143" i="13"/>
  <c r="BB143" i="12" s="1"/>
  <c r="AQ143" i="13"/>
  <c r="BA143" i="12" s="1"/>
  <c r="AP143" i="13"/>
  <c r="AZ143" i="12" s="1"/>
  <c r="AO143" i="13"/>
  <c r="AY143" i="12" s="1"/>
  <c r="AN143" i="13"/>
  <c r="AX143" i="12" s="1"/>
  <c r="AM143" i="13"/>
  <c r="AL143" i="13"/>
  <c r="AK143" i="13"/>
  <c r="AJ143" i="13"/>
  <c r="AW142" i="13"/>
  <c r="BG142" i="12" s="1"/>
  <c r="AV142" i="13"/>
  <c r="BF142" i="12" s="1"/>
  <c r="AU142" i="13"/>
  <c r="BE142" i="12" s="1"/>
  <c r="AT142" i="13"/>
  <c r="BD142" i="12" s="1"/>
  <c r="AS142" i="13"/>
  <c r="BC142" i="12" s="1"/>
  <c r="AR142" i="13"/>
  <c r="BB142" i="12" s="1"/>
  <c r="AQ142" i="13"/>
  <c r="BA142" i="12" s="1"/>
  <c r="AP142" i="13"/>
  <c r="AZ142" i="12" s="1"/>
  <c r="AO142" i="13"/>
  <c r="AY142" i="12" s="1"/>
  <c r="AN142" i="13"/>
  <c r="AX142" i="12" s="1"/>
  <c r="AM142" i="13"/>
  <c r="AL142" i="13"/>
  <c r="AK142" i="13"/>
  <c r="AJ142" i="13"/>
  <c r="AW141" i="13"/>
  <c r="BG141" i="12" s="1"/>
  <c r="AV141" i="13"/>
  <c r="BF141" i="12" s="1"/>
  <c r="AU141" i="13"/>
  <c r="BE141" i="12" s="1"/>
  <c r="AT141" i="13"/>
  <c r="BD141" i="12" s="1"/>
  <c r="AS141" i="13"/>
  <c r="BC141" i="12" s="1"/>
  <c r="AR141" i="13"/>
  <c r="BB141" i="12" s="1"/>
  <c r="AQ141" i="13"/>
  <c r="BA141" i="12" s="1"/>
  <c r="AP141" i="13"/>
  <c r="AZ141" i="12" s="1"/>
  <c r="AO141" i="13"/>
  <c r="AY141" i="12" s="1"/>
  <c r="AN141" i="13"/>
  <c r="AX141" i="12" s="1"/>
  <c r="AM141" i="13"/>
  <c r="AL141" i="13"/>
  <c r="AK141" i="13"/>
  <c r="AJ141" i="13"/>
  <c r="AW140" i="13"/>
  <c r="BG140" i="12" s="1"/>
  <c r="AV140" i="13"/>
  <c r="BF140" i="12" s="1"/>
  <c r="AU140" i="13"/>
  <c r="BE140" i="12" s="1"/>
  <c r="AT140" i="13"/>
  <c r="BD140" i="12" s="1"/>
  <c r="AS140" i="13"/>
  <c r="BC140" i="12" s="1"/>
  <c r="AR140" i="13"/>
  <c r="BB140" i="12" s="1"/>
  <c r="AQ140" i="13"/>
  <c r="BA140" i="12" s="1"/>
  <c r="AP140" i="13"/>
  <c r="AZ140" i="12" s="1"/>
  <c r="AO140" i="13"/>
  <c r="AY140" i="12" s="1"/>
  <c r="AN140" i="13"/>
  <c r="AX140" i="12" s="1"/>
  <c r="AM140" i="13"/>
  <c r="AL140" i="13"/>
  <c r="AK140" i="13"/>
  <c r="AJ140" i="13"/>
  <c r="AW139" i="13"/>
  <c r="BG139" i="12" s="1"/>
  <c r="AV139" i="13"/>
  <c r="BF139" i="12" s="1"/>
  <c r="AU139" i="13"/>
  <c r="BE139" i="12" s="1"/>
  <c r="AT139" i="13"/>
  <c r="BD139" i="12" s="1"/>
  <c r="AS139" i="13"/>
  <c r="BC139" i="12" s="1"/>
  <c r="AR139" i="13"/>
  <c r="BB139" i="12" s="1"/>
  <c r="AQ139" i="13"/>
  <c r="BA139" i="12" s="1"/>
  <c r="AP139" i="13"/>
  <c r="AZ139" i="12" s="1"/>
  <c r="AO139" i="13"/>
  <c r="AY139" i="12" s="1"/>
  <c r="AN139" i="13"/>
  <c r="AX139" i="12" s="1"/>
  <c r="AM139" i="13"/>
  <c r="AL139" i="13"/>
  <c r="AK139" i="13"/>
  <c r="AJ139" i="13"/>
  <c r="AW138" i="13"/>
  <c r="BG138" i="12" s="1"/>
  <c r="AV138" i="13"/>
  <c r="BF138" i="12" s="1"/>
  <c r="AU138" i="13"/>
  <c r="BE138" i="12" s="1"/>
  <c r="AT138" i="13"/>
  <c r="BD138" i="12" s="1"/>
  <c r="AS138" i="13"/>
  <c r="BC138" i="12" s="1"/>
  <c r="AR138" i="13"/>
  <c r="BB138" i="12" s="1"/>
  <c r="AQ138" i="13"/>
  <c r="BA138" i="12" s="1"/>
  <c r="AP138" i="13"/>
  <c r="AZ138" i="12" s="1"/>
  <c r="AO138" i="13"/>
  <c r="AY138" i="12" s="1"/>
  <c r="AN138" i="13"/>
  <c r="AX138" i="12" s="1"/>
  <c r="AM138" i="13"/>
  <c r="AL138" i="13"/>
  <c r="AK138" i="13"/>
  <c r="AJ138" i="13"/>
  <c r="AW137" i="13"/>
  <c r="BG137" i="12" s="1"/>
  <c r="AV137" i="13"/>
  <c r="BF137" i="12" s="1"/>
  <c r="AU137" i="13"/>
  <c r="BE137" i="12" s="1"/>
  <c r="AT137" i="13"/>
  <c r="BD137" i="12" s="1"/>
  <c r="AS137" i="13"/>
  <c r="BC137" i="12" s="1"/>
  <c r="AR137" i="13"/>
  <c r="BB137" i="12" s="1"/>
  <c r="AQ137" i="13"/>
  <c r="BA137" i="12" s="1"/>
  <c r="AP137" i="13"/>
  <c r="AZ137" i="12" s="1"/>
  <c r="AO137" i="13"/>
  <c r="AY137" i="12" s="1"/>
  <c r="AN137" i="13"/>
  <c r="AX137" i="12" s="1"/>
  <c r="AM137" i="13"/>
  <c r="AL137" i="13"/>
  <c r="AK137" i="13"/>
  <c r="AJ137" i="13"/>
  <c r="AW136" i="13"/>
  <c r="BG136" i="12" s="1"/>
  <c r="AV136" i="13"/>
  <c r="BF136" i="12" s="1"/>
  <c r="AU136" i="13"/>
  <c r="BE136" i="12" s="1"/>
  <c r="AT136" i="13"/>
  <c r="BD136" i="12" s="1"/>
  <c r="AS136" i="13"/>
  <c r="BC136" i="12" s="1"/>
  <c r="AR136" i="13"/>
  <c r="BB136" i="12" s="1"/>
  <c r="AQ136" i="13"/>
  <c r="BA136" i="12" s="1"/>
  <c r="AP136" i="13"/>
  <c r="AZ136" i="12" s="1"/>
  <c r="AO136" i="13"/>
  <c r="AY136" i="12" s="1"/>
  <c r="AN136" i="13"/>
  <c r="AX136" i="12" s="1"/>
  <c r="AM136" i="13"/>
  <c r="AL136" i="13"/>
  <c r="AK136" i="13"/>
  <c r="AJ136" i="13"/>
  <c r="AW135" i="13"/>
  <c r="BG135" i="12" s="1"/>
  <c r="AV135" i="13"/>
  <c r="BF135" i="12" s="1"/>
  <c r="AU135" i="13"/>
  <c r="BE135" i="12" s="1"/>
  <c r="AT135" i="13"/>
  <c r="BD135" i="12" s="1"/>
  <c r="AS135" i="13"/>
  <c r="BC135" i="12" s="1"/>
  <c r="AR135" i="13"/>
  <c r="BB135" i="12" s="1"/>
  <c r="AQ135" i="13"/>
  <c r="BA135" i="12" s="1"/>
  <c r="AP135" i="13"/>
  <c r="AZ135" i="12" s="1"/>
  <c r="AO135" i="13"/>
  <c r="AY135" i="12" s="1"/>
  <c r="AN135" i="13"/>
  <c r="AX135" i="12" s="1"/>
  <c r="AM135" i="13"/>
  <c r="AL135" i="13"/>
  <c r="AK135" i="13"/>
  <c r="AJ135" i="13"/>
  <c r="AW134" i="13"/>
  <c r="BG134" i="12" s="1"/>
  <c r="AV134" i="13"/>
  <c r="BF134" i="12" s="1"/>
  <c r="AU134" i="13"/>
  <c r="BE134" i="12" s="1"/>
  <c r="AT134" i="13"/>
  <c r="BD134" i="12" s="1"/>
  <c r="AS134" i="13"/>
  <c r="BC134" i="12" s="1"/>
  <c r="AR134" i="13"/>
  <c r="BB134" i="12" s="1"/>
  <c r="AQ134" i="13"/>
  <c r="BA134" i="12" s="1"/>
  <c r="AP134" i="13"/>
  <c r="AZ134" i="12" s="1"/>
  <c r="AO134" i="13"/>
  <c r="AY134" i="12" s="1"/>
  <c r="AN134" i="13"/>
  <c r="AX134" i="12" s="1"/>
  <c r="AM134" i="13"/>
  <c r="AL134" i="13"/>
  <c r="AK134" i="13"/>
  <c r="AJ134" i="13"/>
  <c r="AW133" i="13"/>
  <c r="BG133" i="12" s="1"/>
  <c r="AV133" i="13"/>
  <c r="BF133" i="12" s="1"/>
  <c r="AU133" i="13"/>
  <c r="BE133" i="12" s="1"/>
  <c r="AT133" i="13"/>
  <c r="BD133" i="12" s="1"/>
  <c r="AS133" i="13"/>
  <c r="BC133" i="12" s="1"/>
  <c r="AR133" i="13"/>
  <c r="BB133" i="12" s="1"/>
  <c r="AQ133" i="13"/>
  <c r="BA133" i="12" s="1"/>
  <c r="AP133" i="13"/>
  <c r="AZ133" i="12" s="1"/>
  <c r="AO133" i="13"/>
  <c r="AY133" i="12" s="1"/>
  <c r="AN133" i="13"/>
  <c r="AX133" i="12" s="1"/>
  <c r="AM133" i="13"/>
  <c r="AL133" i="13"/>
  <c r="AK133" i="13"/>
  <c r="AJ133" i="13"/>
  <c r="AW132" i="13"/>
  <c r="BG132" i="12" s="1"/>
  <c r="AV132" i="13"/>
  <c r="BF132" i="12" s="1"/>
  <c r="AU132" i="13"/>
  <c r="BE132" i="12" s="1"/>
  <c r="AT132" i="13"/>
  <c r="BD132" i="12" s="1"/>
  <c r="AS132" i="13"/>
  <c r="BC132" i="12" s="1"/>
  <c r="AR132" i="13"/>
  <c r="BB132" i="12" s="1"/>
  <c r="AQ132" i="13"/>
  <c r="BA132" i="12" s="1"/>
  <c r="AP132" i="13"/>
  <c r="AZ132" i="12" s="1"/>
  <c r="AO132" i="13"/>
  <c r="AY132" i="12" s="1"/>
  <c r="AN132" i="13"/>
  <c r="AX132" i="12" s="1"/>
  <c r="AM132" i="13"/>
  <c r="AL132" i="13"/>
  <c r="AK132" i="13"/>
  <c r="AJ132" i="13"/>
  <c r="AW131" i="13"/>
  <c r="BG131" i="12" s="1"/>
  <c r="AV131" i="13"/>
  <c r="BF131" i="12" s="1"/>
  <c r="AU131" i="13"/>
  <c r="BE131" i="12" s="1"/>
  <c r="AT131" i="13"/>
  <c r="BD131" i="12" s="1"/>
  <c r="AS131" i="13"/>
  <c r="BC131" i="12" s="1"/>
  <c r="AR131" i="13"/>
  <c r="BB131" i="12" s="1"/>
  <c r="AQ131" i="13"/>
  <c r="BA131" i="12" s="1"/>
  <c r="AP131" i="13"/>
  <c r="AZ131" i="12" s="1"/>
  <c r="AO131" i="13"/>
  <c r="AY131" i="12" s="1"/>
  <c r="AN131" i="13"/>
  <c r="AX131" i="12" s="1"/>
  <c r="AM131" i="13"/>
  <c r="AL131" i="13"/>
  <c r="AK131" i="13"/>
  <c r="AJ131" i="13"/>
  <c r="AW130" i="13"/>
  <c r="BG130" i="12" s="1"/>
  <c r="AV130" i="13"/>
  <c r="BF130" i="12" s="1"/>
  <c r="AU130" i="13"/>
  <c r="BE130" i="12" s="1"/>
  <c r="AT130" i="13"/>
  <c r="BD130" i="12" s="1"/>
  <c r="AS130" i="13"/>
  <c r="BC130" i="12" s="1"/>
  <c r="AR130" i="13"/>
  <c r="BB130" i="12" s="1"/>
  <c r="AQ130" i="13"/>
  <c r="BA130" i="12" s="1"/>
  <c r="AP130" i="13"/>
  <c r="AZ130" i="12" s="1"/>
  <c r="AO130" i="13"/>
  <c r="AY130" i="12" s="1"/>
  <c r="AN130" i="13"/>
  <c r="AX130" i="12" s="1"/>
  <c r="AM130" i="13"/>
  <c r="AL130" i="13"/>
  <c r="AK130" i="13"/>
  <c r="AJ130" i="13"/>
  <c r="AW129" i="13"/>
  <c r="BG129" i="12" s="1"/>
  <c r="AV129" i="13"/>
  <c r="BF129" i="12" s="1"/>
  <c r="AU129" i="13"/>
  <c r="BE129" i="12" s="1"/>
  <c r="AT129" i="13"/>
  <c r="BD129" i="12" s="1"/>
  <c r="AS129" i="13"/>
  <c r="BC129" i="12" s="1"/>
  <c r="AR129" i="13"/>
  <c r="BB129" i="12" s="1"/>
  <c r="AQ129" i="13"/>
  <c r="BA129" i="12" s="1"/>
  <c r="AP129" i="13"/>
  <c r="AZ129" i="12" s="1"/>
  <c r="AO129" i="13"/>
  <c r="AY129" i="12" s="1"/>
  <c r="AN129" i="13"/>
  <c r="AX129" i="12" s="1"/>
  <c r="AM129" i="13"/>
  <c r="AL129" i="13"/>
  <c r="AK129" i="13"/>
  <c r="AJ129" i="13"/>
  <c r="AW128" i="13"/>
  <c r="BG128" i="12" s="1"/>
  <c r="AV128" i="13"/>
  <c r="BF128" i="12" s="1"/>
  <c r="AU128" i="13"/>
  <c r="BE128" i="12" s="1"/>
  <c r="AT128" i="13"/>
  <c r="BD128" i="12" s="1"/>
  <c r="AS128" i="13"/>
  <c r="BC128" i="12" s="1"/>
  <c r="AR128" i="13"/>
  <c r="BB128" i="12" s="1"/>
  <c r="AQ128" i="13"/>
  <c r="BA128" i="12" s="1"/>
  <c r="AP128" i="13"/>
  <c r="AZ128" i="12" s="1"/>
  <c r="AO128" i="13"/>
  <c r="AY128" i="12" s="1"/>
  <c r="AN128" i="13"/>
  <c r="AX128" i="12" s="1"/>
  <c r="AM128" i="13"/>
  <c r="AL128" i="13"/>
  <c r="AK128" i="13"/>
  <c r="AJ128" i="13"/>
  <c r="AW127" i="13"/>
  <c r="BG127" i="12" s="1"/>
  <c r="AV127" i="13"/>
  <c r="BF127" i="12" s="1"/>
  <c r="AU127" i="13"/>
  <c r="BE127" i="12" s="1"/>
  <c r="AT127" i="13"/>
  <c r="BD127" i="12" s="1"/>
  <c r="AS127" i="13"/>
  <c r="BC127" i="12" s="1"/>
  <c r="AR127" i="13"/>
  <c r="BB127" i="12" s="1"/>
  <c r="AQ127" i="13"/>
  <c r="BA127" i="12" s="1"/>
  <c r="AP127" i="13"/>
  <c r="AZ127" i="12" s="1"/>
  <c r="AO127" i="13"/>
  <c r="AY127" i="12" s="1"/>
  <c r="AN127" i="13"/>
  <c r="AX127" i="12" s="1"/>
  <c r="AM127" i="13"/>
  <c r="AL127" i="13"/>
  <c r="AK127" i="13"/>
  <c r="AJ127" i="13"/>
  <c r="AW126" i="13"/>
  <c r="BG126" i="12" s="1"/>
  <c r="AV126" i="13"/>
  <c r="BF126" i="12" s="1"/>
  <c r="AU126" i="13"/>
  <c r="BE126" i="12" s="1"/>
  <c r="AT126" i="13"/>
  <c r="BD126" i="12" s="1"/>
  <c r="AS126" i="13"/>
  <c r="BC126" i="12" s="1"/>
  <c r="AR126" i="13"/>
  <c r="BB126" i="12" s="1"/>
  <c r="AQ126" i="13"/>
  <c r="BA126" i="12" s="1"/>
  <c r="AP126" i="13"/>
  <c r="AZ126" i="12" s="1"/>
  <c r="AO126" i="13"/>
  <c r="AY126" i="12" s="1"/>
  <c r="AN126" i="13"/>
  <c r="AX126" i="12" s="1"/>
  <c r="AM126" i="13"/>
  <c r="AL126" i="13"/>
  <c r="AK126" i="13"/>
  <c r="AJ126" i="13"/>
  <c r="AW125" i="13"/>
  <c r="BG125" i="12" s="1"/>
  <c r="AV125" i="13"/>
  <c r="BF125" i="12" s="1"/>
  <c r="AU125" i="13"/>
  <c r="BE125" i="12" s="1"/>
  <c r="AT125" i="13"/>
  <c r="BD125" i="12" s="1"/>
  <c r="AS125" i="13"/>
  <c r="BC125" i="12" s="1"/>
  <c r="AR125" i="13"/>
  <c r="BB125" i="12" s="1"/>
  <c r="AQ125" i="13"/>
  <c r="BA125" i="12" s="1"/>
  <c r="AP125" i="13"/>
  <c r="AZ125" i="12" s="1"/>
  <c r="AO125" i="13"/>
  <c r="AY125" i="12" s="1"/>
  <c r="AN125" i="13"/>
  <c r="AX125" i="12" s="1"/>
  <c r="AM125" i="13"/>
  <c r="AL125" i="13"/>
  <c r="AK125" i="13"/>
  <c r="AJ125" i="13"/>
  <c r="AW124" i="13"/>
  <c r="BG124" i="12" s="1"/>
  <c r="AV124" i="13"/>
  <c r="BF124" i="12" s="1"/>
  <c r="AU124" i="13"/>
  <c r="BE124" i="12" s="1"/>
  <c r="AT124" i="13"/>
  <c r="BD124" i="12" s="1"/>
  <c r="AS124" i="13"/>
  <c r="BC124" i="12" s="1"/>
  <c r="AR124" i="13"/>
  <c r="BB124" i="12" s="1"/>
  <c r="AQ124" i="13"/>
  <c r="BA124" i="12" s="1"/>
  <c r="AP124" i="13"/>
  <c r="AZ124" i="12" s="1"/>
  <c r="AO124" i="13"/>
  <c r="AY124" i="12" s="1"/>
  <c r="AN124" i="13"/>
  <c r="AX124" i="12" s="1"/>
  <c r="AM124" i="13"/>
  <c r="AL124" i="13"/>
  <c r="AK124" i="13"/>
  <c r="AJ124" i="13"/>
  <c r="AW123" i="13"/>
  <c r="BG123" i="12" s="1"/>
  <c r="AV123" i="13"/>
  <c r="BF123" i="12" s="1"/>
  <c r="AU123" i="13"/>
  <c r="BE123" i="12" s="1"/>
  <c r="AT123" i="13"/>
  <c r="BD123" i="12" s="1"/>
  <c r="AS123" i="13"/>
  <c r="BC123" i="12" s="1"/>
  <c r="AR123" i="13"/>
  <c r="BB123" i="12" s="1"/>
  <c r="AQ123" i="13"/>
  <c r="BA123" i="12" s="1"/>
  <c r="AP123" i="13"/>
  <c r="AZ123" i="12" s="1"/>
  <c r="AO123" i="13"/>
  <c r="AY123" i="12" s="1"/>
  <c r="AN123" i="13"/>
  <c r="AX123" i="12" s="1"/>
  <c r="AM123" i="13"/>
  <c r="AL123" i="13"/>
  <c r="AK123" i="13"/>
  <c r="AJ123" i="13"/>
  <c r="AW122" i="13"/>
  <c r="BG122" i="12" s="1"/>
  <c r="AV122" i="13"/>
  <c r="BF122" i="12" s="1"/>
  <c r="AU122" i="13"/>
  <c r="BE122" i="12" s="1"/>
  <c r="AT122" i="13"/>
  <c r="BD122" i="12" s="1"/>
  <c r="AS122" i="13"/>
  <c r="BC122" i="12" s="1"/>
  <c r="AR122" i="13"/>
  <c r="BB122" i="12" s="1"/>
  <c r="AQ122" i="13"/>
  <c r="BA122" i="12" s="1"/>
  <c r="AP122" i="13"/>
  <c r="AZ122" i="12" s="1"/>
  <c r="AO122" i="13"/>
  <c r="AY122" i="12" s="1"/>
  <c r="AN122" i="13"/>
  <c r="AX122" i="12" s="1"/>
  <c r="AM122" i="13"/>
  <c r="AL122" i="13"/>
  <c r="AK122" i="13"/>
  <c r="AJ122" i="13"/>
  <c r="AW121" i="13"/>
  <c r="BG121" i="12" s="1"/>
  <c r="AV121" i="13"/>
  <c r="BF121" i="12" s="1"/>
  <c r="AU121" i="13"/>
  <c r="BE121" i="12" s="1"/>
  <c r="AT121" i="13"/>
  <c r="BD121" i="12" s="1"/>
  <c r="AS121" i="13"/>
  <c r="BC121" i="12" s="1"/>
  <c r="AR121" i="13"/>
  <c r="BB121" i="12" s="1"/>
  <c r="AQ121" i="13"/>
  <c r="BA121" i="12" s="1"/>
  <c r="AP121" i="13"/>
  <c r="AZ121" i="12" s="1"/>
  <c r="AO121" i="13"/>
  <c r="AY121" i="12" s="1"/>
  <c r="AN121" i="13"/>
  <c r="AX121" i="12" s="1"/>
  <c r="AM121" i="13"/>
  <c r="AL121" i="13"/>
  <c r="AK121" i="13"/>
  <c r="AJ121" i="13"/>
  <c r="AW120" i="13"/>
  <c r="BG120" i="12" s="1"/>
  <c r="AV120" i="13"/>
  <c r="BF120" i="12" s="1"/>
  <c r="AU120" i="13"/>
  <c r="BE120" i="12" s="1"/>
  <c r="AT120" i="13"/>
  <c r="BD120" i="12" s="1"/>
  <c r="AS120" i="13"/>
  <c r="BC120" i="12" s="1"/>
  <c r="AR120" i="13"/>
  <c r="BB120" i="12" s="1"/>
  <c r="AQ120" i="13"/>
  <c r="BA120" i="12" s="1"/>
  <c r="AP120" i="13"/>
  <c r="AZ120" i="12" s="1"/>
  <c r="AO120" i="13"/>
  <c r="AY120" i="12" s="1"/>
  <c r="AN120" i="13"/>
  <c r="AX120" i="12" s="1"/>
  <c r="AM120" i="13"/>
  <c r="AL120" i="13"/>
  <c r="AK120" i="13"/>
  <c r="AJ120" i="13"/>
  <c r="AW119" i="13"/>
  <c r="BG119" i="12" s="1"/>
  <c r="AV119" i="13"/>
  <c r="BF119" i="12" s="1"/>
  <c r="AU119" i="13"/>
  <c r="BE119" i="12" s="1"/>
  <c r="AT119" i="13"/>
  <c r="BD119" i="12" s="1"/>
  <c r="AS119" i="13"/>
  <c r="BC119" i="12" s="1"/>
  <c r="AR119" i="13"/>
  <c r="BB119" i="12" s="1"/>
  <c r="AQ119" i="13"/>
  <c r="BA119" i="12" s="1"/>
  <c r="AP119" i="13"/>
  <c r="AZ119" i="12" s="1"/>
  <c r="AO119" i="13"/>
  <c r="AY119" i="12" s="1"/>
  <c r="AN119" i="13"/>
  <c r="AX119" i="12" s="1"/>
  <c r="AM119" i="13"/>
  <c r="AL119" i="13"/>
  <c r="AK119" i="13"/>
  <c r="AJ119" i="13"/>
  <c r="AW118" i="13"/>
  <c r="BG118" i="12" s="1"/>
  <c r="AV118" i="13"/>
  <c r="BF118" i="12" s="1"/>
  <c r="AU118" i="13"/>
  <c r="BE118" i="12" s="1"/>
  <c r="AT118" i="13"/>
  <c r="BD118" i="12" s="1"/>
  <c r="AS118" i="13"/>
  <c r="BC118" i="12" s="1"/>
  <c r="AR118" i="13"/>
  <c r="BB118" i="12" s="1"/>
  <c r="AQ118" i="13"/>
  <c r="BA118" i="12" s="1"/>
  <c r="AP118" i="13"/>
  <c r="AZ118" i="12" s="1"/>
  <c r="AO118" i="13"/>
  <c r="AY118" i="12" s="1"/>
  <c r="AN118" i="13"/>
  <c r="AX118" i="12" s="1"/>
  <c r="AM118" i="13"/>
  <c r="AL118" i="13"/>
  <c r="AK118" i="13"/>
  <c r="AJ118" i="13"/>
  <c r="AW117" i="13"/>
  <c r="BG117" i="12" s="1"/>
  <c r="AV117" i="13"/>
  <c r="BF117" i="12" s="1"/>
  <c r="AU117" i="13"/>
  <c r="BE117" i="12" s="1"/>
  <c r="AT117" i="13"/>
  <c r="BD117" i="12" s="1"/>
  <c r="AS117" i="13"/>
  <c r="BC117" i="12" s="1"/>
  <c r="AR117" i="13"/>
  <c r="BB117" i="12" s="1"/>
  <c r="AQ117" i="13"/>
  <c r="BA117" i="12" s="1"/>
  <c r="AP117" i="13"/>
  <c r="AZ117" i="12" s="1"/>
  <c r="AO117" i="13"/>
  <c r="AY117" i="12" s="1"/>
  <c r="AN117" i="13"/>
  <c r="AX117" i="12" s="1"/>
  <c r="AM117" i="13"/>
  <c r="AL117" i="13"/>
  <c r="AK117" i="13"/>
  <c r="AJ117" i="13"/>
  <c r="AW116" i="13"/>
  <c r="BG116" i="12" s="1"/>
  <c r="AV116" i="13"/>
  <c r="BF116" i="12" s="1"/>
  <c r="AU116" i="13"/>
  <c r="BE116" i="12" s="1"/>
  <c r="AT116" i="13"/>
  <c r="BD116" i="12" s="1"/>
  <c r="AS116" i="13"/>
  <c r="BC116" i="12" s="1"/>
  <c r="AR116" i="13"/>
  <c r="BB116" i="12" s="1"/>
  <c r="AQ116" i="13"/>
  <c r="BA116" i="12" s="1"/>
  <c r="AP116" i="13"/>
  <c r="AZ116" i="12" s="1"/>
  <c r="AO116" i="13"/>
  <c r="AY116" i="12" s="1"/>
  <c r="AN116" i="13"/>
  <c r="AX116" i="12" s="1"/>
  <c r="AM116" i="13"/>
  <c r="AL116" i="13"/>
  <c r="AK116" i="13"/>
  <c r="AJ116" i="13"/>
  <c r="AW115" i="13"/>
  <c r="BG115" i="12" s="1"/>
  <c r="AV115" i="13"/>
  <c r="BF115" i="12" s="1"/>
  <c r="AU115" i="13"/>
  <c r="BE115" i="12" s="1"/>
  <c r="AT115" i="13"/>
  <c r="BD115" i="12" s="1"/>
  <c r="AS115" i="13"/>
  <c r="BC115" i="12" s="1"/>
  <c r="AR115" i="13"/>
  <c r="BB115" i="12" s="1"/>
  <c r="AQ115" i="13"/>
  <c r="BA115" i="12" s="1"/>
  <c r="AP115" i="13"/>
  <c r="AZ115" i="12" s="1"/>
  <c r="AO115" i="13"/>
  <c r="AY115" i="12" s="1"/>
  <c r="AN115" i="13"/>
  <c r="AX115" i="12" s="1"/>
  <c r="AM115" i="13"/>
  <c r="AL115" i="13"/>
  <c r="AK115" i="13"/>
  <c r="AJ115" i="13"/>
  <c r="AW114" i="13"/>
  <c r="BG114" i="12" s="1"/>
  <c r="AV114" i="13"/>
  <c r="BF114" i="12" s="1"/>
  <c r="AU114" i="13"/>
  <c r="BE114" i="12" s="1"/>
  <c r="AT114" i="13"/>
  <c r="BD114" i="12" s="1"/>
  <c r="AS114" i="13"/>
  <c r="BC114" i="12" s="1"/>
  <c r="AR114" i="13"/>
  <c r="BB114" i="12" s="1"/>
  <c r="AQ114" i="13"/>
  <c r="BA114" i="12" s="1"/>
  <c r="AP114" i="13"/>
  <c r="AZ114" i="12" s="1"/>
  <c r="AO114" i="13"/>
  <c r="AY114" i="12" s="1"/>
  <c r="AN114" i="13"/>
  <c r="AX114" i="12" s="1"/>
  <c r="AM114" i="13"/>
  <c r="AL114" i="13"/>
  <c r="AK114" i="13"/>
  <c r="AJ114" i="13"/>
  <c r="AW113" i="13"/>
  <c r="BG113" i="12" s="1"/>
  <c r="AV113" i="13"/>
  <c r="BF113" i="12" s="1"/>
  <c r="AU113" i="13"/>
  <c r="BE113" i="12" s="1"/>
  <c r="AT113" i="13"/>
  <c r="BD113" i="12" s="1"/>
  <c r="AS113" i="13"/>
  <c r="BC113" i="12" s="1"/>
  <c r="AR113" i="13"/>
  <c r="BB113" i="12" s="1"/>
  <c r="AQ113" i="13"/>
  <c r="BA113" i="12" s="1"/>
  <c r="AP113" i="13"/>
  <c r="AZ113" i="12" s="1"/>
  <c r="AO113" i="13"/>
  <c r="AY113" i="12" s="1"/>
  <c r="AN113" i="13"/>
  <c r="AX113" i="12" s="1"/>
  <c r="AM113" i="13"/>
  <c r="AL113" i="13"/>
  <c r="AK113" i="13"/>
  <c r="AJ113" i="13"/>
  <c r="AW112" i="13"/>
  <c r="BG112" i="12" s="1"/>
  <c r="AV112" i="13"/>
  <c r="BF112" i="12" s="1"/>
  <c r="AU112" i="13"/>
  <c r="BE112" i="12" s="1"/>
  <c r="AT112" i="13"/>
  <c r="BD112" i="12" s="1"/>
  <c r="AS112" i="13"/>
  <c r="BC112" i="12" s="1"/>
  <c r="AR112" i="13"/>
  <c r="BB112" i="12" s="1"/>
  <c r="AQ112" i="13"/>
  <c r="BA112" i="12" s="1"/>
  <c r="AP112" i="13"/>
  <c r="AZ112" i="12" s="1"/>
  <c r="AO112" i="13"/>
  <c r="AY112" i="12" s="1"/>
  <c r="AN112" i="13"/>
  <c r="AX112" i="12" s="1"/>
  <c r="AM112" i="13"/>
  <c r="AL112" i="13"/>
  <c r="AK112" i="13"/>
  <c r="AJ112" i="13"/>
  <c r="AW111" i="13"/>
  <c r="BG111" i="12" s="1"/>
  <c r="AV111" i="13"/>
  <c r="BF111" i="12" s="1"/>
  <c r="AU111" i="13"/>
  <c r="BE111" i="12" s="1"/>
  <c r="AT111" i="13"/>
  <c r="BD111" i="12" s="1"/>
  <c r="AS111" i="13"/>
  <c r="BC111" i="12" s="1"/>
  <c r="AR111" i="13"/>
  <c r="BB111" i="12" s="1"/>
  <c r="AQ111" i="13"/>
  <c r="BA111" i="12" s="1"/>
  <c r="AP111" i="13"/>
  <c r="AZ111" i="12" s="1"/>
  <c r="AO111" i="13"/>
  <c r="AY111" i="12" s="1"/>
  <c r="AN111" i="13"/>
  <c r="AX111" i="12" s="1"/>
  <c r="AM111" i="13"/>
  <c r="AL111" i="13"/>
  <c r="AK111" i="13"/>
  <c r="AJ111" i="13"/>
  <c r="AW110" i="13"/>
  <c r="BG110" i="12" s="1"/>
  <c r="AV110" i="13"/>
  <c r="BF110" i="12" s="1"/>
  <c r="AU110" i="13"/>
  <c r="BE110" i="12" s="1"/>
  <c r="AT110" i="13"/>
  <c r="BD110" i="12" s="1"/>
  <c r="AS110" i="13"/>
  <c r="BC110" i="12" s="1"/>
  <c r="AR110" i="13"/>
  <c r="BB110" i="12" s="1"/>
  <c r="AQ110" i="13"/>
  <c r="BA110" i="12" s="1"/>
  <c r="AP110" i="13"/>
  <c r="AZ110" i="12" s="1"/>
  <c r="AO110" i="13"/>
  <c r="AY110" i="12" s="1"/>
  <c r="AN110" i="13"/>
  <c r="AX110" i="12" s="1"/>
  <c r="AM110" i="13"/>
  <c r="AL110" i="13"/>
  <c r="AK110" i="13"/>
  <c r="AJ110" i="13"/>
  <c r="AW109" i="13"/>
  <c r="BG109" i="12" s="1"/>
  <c r="AV109" i="13"/>
  <c r="BF109" i="12" s="1"/>
  <c r="AU109" i="13"/>
  <c r="BE109" i="12" s="1"/>
  <c r="AT109" i="13"/>
  <c r="BD109" i="12" s="1"/>
  <c r="AS109" i="13"/>
  <c r="BC109" i="12" s="1"/>
  <c r="AR109" i="13"/>
  <c r="BB109" i="12" s="1"/>
  <c r="AQ109" i="13"/>
  <c r="BA109" i="12" s="1"/>
  <c r="AP109" i="13"/>
  <c r="AZ109" i="12" s="1"/>
  <c r="AO109" i="13"/>
  <c r="AY109" i="12" s="1"/>
  <c r="AN109" i="13"/>
  <c r="AX109" i="12" s="1"/>
  <c r="AM109" i="13"/>
  <c r="AL109" i="13"/>
  <c r="AK109" i="13"/>
  <c r="AJ109" i="13"/>
  <c r="AW108" i="13"/>
  <c r="BG108" i="12" s="1"/>
  <c r="AV108" i="13"/>
  <c r="BF108" i="12" s="1"/>
  <c r="AU108" i="13"/>
  <c r="BE108" i="12" s="1"/>
  <c r="AT108" i="13"/>
  <c r="BD108" i="12" s="1"/>
  <c r="AS108" i="13"/>
  <c r="BC108" i="12" s="1"/>
  <c r="AR108" i="13"/>
  <c r="BB108" i="12" s="1"/>
  <c r="AQ108" i="13"/>
  <c r="BA108" i="12" s="1"/>
  <c r="AP108" i="13"/>
  <c r="AZ108" i="12" s="1"/>
  <c r="AO108" i="13"/>
  <c r="AY108" i="12" s="1"/>
  <c r="AN108" i="13"/>
  <c r="AX108" i="12" s="1"/>
  <c r="AM108" i="13"/>
  <c r="AL108" i="13"/>
  <c r="AK108" i="13"/>
  <c r="AJ108" i="13"/>
  <c r="AW107" i="13"/>
  <c r="BG107" i="12" s="1"/>
  <c r="AV107" i="13"/>
  <c r="BF107" i="12" s="1"/>
  <c r="AU107" i="13"/>
  <c r="BE107" i="12" s="1"/>
  <c r="AT107" i="13"/>
  <c r="BD107" i="12" s="1"/>
  <c r="AS107" i="13"/>
  <c r="BC107" i="12" s="1"/>
  <c r="AR107" i="13"/>
  <c r="BB107" i="12" s="1"/>
  <c r="AQ107" i="13"/>
  <c r="BA107" i="12" s="1"/>
  <c r="AP107" i="13"/>
  <c r="AZ107" i="12" s="1"/>
  <c r="AO107" i="13"/>
  <c r="AY107" i="12" s="1"/>
  <c r="AN107" i="13"/>
  <c r="AX107" i="12" s="1"/>
  <c r="AM107" i="13"/>
  <c r="AL107" i="13"/>
  <c r="AK107" i="13"/>
  <c r="AJ107" i="13"/>
  <c r="AW106" i="13"/>
  <c r="BG106" i="12" s="1"/>
  <c r="AV106" i="13"/>
  <c r="BF106" i="12" s="1"/>
  <c r="AU106" i="13"/>
  <c r="BE106" i="12" s="1"/>
  <c r="AT106" i="13"/>
  <c r="BD106" i="12" s="1"/>
  <c r="AS106" i="13"/>
  <c r="BC106" i="12" s="1"/>
  <c r="AR106" i="13"/>
  <c r="BB106" i="12" s="1"/>
  <c r="AQ106" i="13"/>
  <c r="BA106" i="12" s="1"/>
  <c r="AP106" i="13"/>
  <c r="AZ106" i="12" s="1"/>
  <c r="AO106" i="13"/>
  <c r="AY106" i="12" s="1"/>
  <c r="AN106" i="13"/>
  <c r="AX106" i="12" s="1"/>
  <c r="AM106" i="13"/>
  <c r="AL106" i="13"/>
  <c r="AK106" i="13"/>
  <c r="AJ106" i="13"/>
  <c r="AW105" i="13"/>
  <c r="BG105" i="12" s="1"/>
  <c r="AV105" i="13"/>
  <c r="BF105" i="12" s="1"/>
  <c r="AU105" i="13"/>
  <c r="BE105" i="12" s="1"/>
  <c r="AT105" i="13"/>
  <c r="BD105" i="12" s="1"/>
  <c r="AS105" i="13"/>
  <c r="BC105" i="12" s="1"/>
  <c r="AR105" i="13"/>
  <c r="BB105" i="12" s="1"/>
  <c r="AQ105" i="13"/>
  <c r="BA105" i="12" s="1"/>
  <c r="AP105" i="13"/>
  <c r="AZ105" i="12" s="1"/>
  <c r="AO105" i="13"/>
  <c r="AY105" i="12" s="1"/>
  <c r="AN105" i="13"/>
  <c r="AX105" i="12" s="1"/>
  <c r="AM105" i="13"/>
  <c r="AL105" i="13"/>
  <c r="AK105" i="13"/>
  <c r="AJ105" i="13"/>
  <c r="AW104" i="13"/>
  <c r="BG104" i="12" s="1"/>
  <c r="AV104" i="13"/>
  <c r="BF104" i="12" s="1"/>
  <c r="AU104" i="13"/>
  <c r="BE104" i="12" s="1"/>
  <c r="AT104" i="13"/>
  <c r="BD104" i="12" s="1"/>
  <c r="AS104" i="13"/>
  <c r="BC104" i="12" s="1"/>
  <c r="AR104" i="13"/>
  <c r="BB104" i="12" s="1"/>
  <c r="AQ104" i="13"/>
  <c r="BA104" i="12" s="1"/>
  <c r="AP104" i="13"/>
  <c r="AZ104" i="12" s="1"/>
  <c r="AO104" i="13"/>
  <c r="AY104" i="12" s="1"/>
  <c r="AN104" i="13"/>
  <c r="AX104" i="12" s="1"/>
  <c r="AM104" i="13"/>
  <c r="AL104" i="13"/>
  <c r="AK104" i="13"/>
  <c r="AJ104" i="13"/>
  <c r="AW103" i="13"/>
  <c r="BG103" i="12" s="1"/>
  <c r="AV103" i="13"/>
  <c r="BF103" i="12" s="1"/>
  <c r="AU103" i="13"/>
  <c r="BE103" i="12" s="1"/>
  <c r="AT103" i="13"/>
  <c r="BD103" i="12" s="1"/>
  <c r="AS103" i="13"/>
  <c r="BC103" i="12" s="1"/>
  <c r="AR103" i="13"/>
  <c r="BB103" i="12" s="1"/>
  <c r="AQ103" i="13"/>
  <c r="BA103" i="12" s="1"/>
  <c r="AP103" i="13"/>
  <c r="AZ103" i="12" s="1"/>
  <c r="AO103" i="13"/>
  <c r="AY103" i="12" s="1"/>
  <c r="AN103" i="13"/>
  <c r="AX103" i="12" s="1"/>
  <c r="AM103" i="13"/>
  <c r="AL103" i="13"/>
  <c r="AK103" i="13"/>
  <c r="AJ103" i="13"/>
  <c r="AW102" i="13"/>
  <c r="BG102" i="12" s="1"/>
  <c r="AV102" i="13"/>
  <c r="BF102" i="12" s="1"/>
  <c r="AU102" i="13"/>
  <c r="BE102" i="12" s="1"/>
  <c r="AT102" i="13"/>
  <c r="BD102" i="12" s="1"/>
  <c r="AS102" i="13"/>
  <c r="BC102" i="12" s="1"/>
  <c r="AR102" i="13"/>
  <c r="BB102" i="12" s="1"/>
  <c r="AQ102" i="13"/>
  <c r="BA102" i="12" s="1"/>
  <c r="AP102" i="13"/>
  <c r="AZ102" i="12" s="1"/>
  <c r="AO102" i="13"/>
  <c r="AY102" i="12" s="1"/>
  <c r="AN102" i="13"/>
  <c r="AX102" i="12" s="1"/>
  <c r="AM102" i="13"/>
  <c r="AL102" i="13"/>
  <c r="AK102" i="13"/>
  <c r="AJ102" i="13"/>
  <c r="AW101" i="13"/>
  <c r="BG101" i="12" s="1"/>
  <c r="AV101" i="13"/>
  <c r="BF101" i="12" s="1"/>
  <c r="AU101" i="13"/>
  <c r="BE101" i="12" s="1"/>
  <c r="AT101" i="13"/>
  <c r="BD101" i="12" s="1"/>
  <c r="AS101" i="13"/>
  <c r="BC101" i="12" s="1"/>
  <c r="AR101" i="13"/>
  <c r="BB101" i="12" s="1"/>
  <c r="AQ101" i="13"/>
  <c r="BA101" i="12" s="1"/>
  <c r="AP101" i="13"/>
  <c r="AZ101" i="12" s="1"/>
  <c r="AO101" i="13"/>
  <c r="AY101" i="12" s="1"/>
  <c r="AN101" i="13"/>
  <c r="AX101" i="12" s="1"/>
  <c r="AM101" i="13"/>
  <c r="AL101" i="13"/>
  <c r="AK101" i="13"/>
  <c r="AJ101" i="13"/>
  <c r="AW100" i="13"/>
  <c r="BG100" i="12" s="1"/>
  <c r="AV100" i="13"/>
  <c r="BF100" i="12" s="1"/>
  <c r="AU100" i="13"/>
  <c r="BE100" i="12" s="1"/>
  <c r="AT100" i="13"/>
  <c r="BD100" i="12" s="1"/>
  <c r="AS100" i="13"/>
  <c r="BC100" i="12" s="1"/>
  <c r="AR100" i="13"/>
  <c r="BB100" i="12" s="1"/>
  <c r="AQ100" i="13"/>
  <c r="BA100" i="12" s="1"/>
  <c r="AP100" i="13"/>
  <c r="AZ100" i="12" s="1"/>
  <c r="AO100" i="13"/>
  <c r="AY100" i="12" s="1"/>
  <c r="AN100" i="13"/>
  <c r="AX100" i="12" s="1"/>
  <c r="AM100" i="13"/>
  <c r="AL100" i="13"/>
  <c r="AK100" i="13"/>
  <c r="AJ100" i="13"/>
  <c r="AW99" i="13"/>
  <c r="BG99" i="12" s="1"/>
  <c r="AV99" i="13"/>
  <c r="BF99" i="12" s="1"/>
  <c r="AU99" i="13"/>
  <c r="BE99" i="12" s="1"/>
  <c r="AT99" i="13"/>
  <c r="BD99" i="12" s="1"/>
  <c r="AS99" i="13"/>
  <c r="BC99" i="12" s="1"/>
  <c r="AR99" i="13"/>
  <c r="BB99" i="12" s="1"/>
  <c r="AQ99" i="13"/>
  <c r="BA99" i="12" s="1"/>
  <c r="AP99" i="13"/>
  <c r="AZ99" i="12" s="1"/>
  <c r="AO99" i="13"/>
  <c r="AY99" i="12" s="1"/>
  <c r="AN99" i="13"/>
  <c r="AX99" i="12" s="1"/>
  <c r="AM99" i="13"/>
  <c r="AL99" i="13"/>
  <c r="AK99" i="13"/>
  <c r="AJ99" i="13"/>
  <c r="AW98" i="13"/>
  <c r="BG98" i="12" s="1"/>
  <c r="AV98" i="13"/>
  <c r="BF98" i="12" s="1"/>
  <c r="AU98" i="13"/>
  <c r="BE98" i="12" s="1"/>
  <c r="AT98" i="13"/>
  <c r="BD98" i="12" s="1"/>
  <c r="AS98" i="13"/>
  <c r="BC98" i="12" s="1"/>
  <c r="AR98" i="13"/>
  <c r="BB98" i="12" s="1"/>
  <c r="AQ98" i="13"/>
  <c r="BA98" i="12" s="1"/>
  <c r="AP98" i="13"/>
  <c r="AZ98" i="12" s="1"/>
  <c r="AO98" i="13"/>
  <c r="AY98" i="12" s="1"/>
  <c r="AN98" i="13"/>
  <c r="AX98" i="12" s="1"/>
  <c r="AM98" i="13"/>
  <c r="AL98" i="13"/>
  <c r="AK98" i="13"/>
  <c r="AJ98" i="13"/>
  <c r="AW97" i="13"/>
  <c r="BG97" i="12" s="1"/>
  <c r="AV97" i="13"/>
  <c r="BF97" i="12" s="1"/>
  <c r="AU97" i="13"/>
  <c r="BE97" i="12" s="1"/>
  <c r="AT97" i="13"/>
  <c r="BD97" i="12" s="1"/>
  <c r="AS97" i="13"/>
  <c r="BC97" i="12" s="1"/>
  <c r="AR97" i="13"/>
  <c r="BB97" i="12" s="1"/>
  <c r="AQ97" i="13"/>
  <c r="BA97" i="12" s="1"/>
  <c r="AP97" i="13"/>
  <c r="AZ97" i="12" s="1"/>
  <c r="AO97" i="13"/>
  <c r="AY97" i="12" s="1"/>
  <c r="AN97" i="13"/>
  <c r="AX97" i="12" s="1"/>
  <c r="AM97" i="13"/>
  <c r="AL97" i="13"/>
  <c r="AK97" i="13"/>
  <c r="AJ97" i="13"/>
  <c r="AW96" i="13"/>
  <c r="BG96" i="12" s="1"/>
  <c r="AV96" i="13"/>
  <c r="BF96" i="12" s="1"/>
  <c r="AU96" i="13"/>
  <c r="BE96" i="12" s="1"/>
  <c r="AT96" i="13"/>
  <c r="BD96" i="12" s="1"/>
  <c r="AS96" i="13"/>
  <c r="BC96" i="12" s="1"/>
  <c r="AR96" i="13"/>
  <c r="BB96" i="12" s="1"/>
  <c r="AQ96" i="13"/>
  <c r="BA96" i="12" s="1"/>
  <c r="AP96" i="13"/>
  <c r="AZ96" i="12" s="1"/>
  <c r="AO96" i="13"/>
  <c r="AY96" i="12" s="1"/>
  <c r="AN96" i="13"/>
  <c r="AX96" i="12" s="1"/>
  <c r="AM96" i="13"/>
  <c r="AL96" i="13"/>
  <c r="AK96" i="13"/>
  <c r="AJ96" i="13"/>
  <c r="AW95" i="13"/>
  <c r="BG95" i="12" s="1"/>
  <c r="AV95" i="13"/>
  <c r="BF95" i="12" s="1"/>
  <c r="AU95" i="13"/>
  <c r="BE95" i="12" s="1"/>
  <c r="AT95" i="13"/>
  <c r="BD95" i="12" s="1"/>
  <c r="AS95" i="13"/>
  <c r="BC95" i="12" s="1"/>
  <c r="AR95" i="13"/>
  <c r="BB95" i="12" s="1"/>
  <c r="AQ95" i="13"/>
  <c r="BA95" i="12" s="1"/>
  <c r="AP95" i="13"/>
  <c r="AZ95" i="12" s="1"/>
  <c r="AO95" i="13"/>
  <c r="AY95" i="12" s="1"/>
  <c r="AN95" i="13"/>
  <c r="AX95" i="12" s="1"/>
  <c r="AM95" i="13"/>
  <c r="AL95" i="13"/>
  <c r="AK95" i="13"/>
  <c r="AJ95" i="13"/>
  <c r="AW94" i="13"/>
  <c r="BG94" i="12" s="1"/>
  <c r="AV94" i="13"/>
  <c r="BF94" i="12" s="1"/>
  <c r="AU94" i="13"/>
  <c r="BE94" i="12" s="1"/>
  <c r="AT94" i="13"/>
  <c r="BD94" i="12" s="1"/>
  <c r="AS94" i="13"/>
  <c r="BC94" i="12" s="1"/>
  <c r="AR94" i="13"/>
  <c r="BB94" i="12" s="1"/>
  <c r="AQ94" i="13"/>
  <c r="BA94" i="12" s="1"/>
  <c r="AP94" i="13"/>
  <c r="AZ94" i="12" s="1"/>
  <c r="AO94" i="13"/>
  <c r="AY94" i="12" s="1"/>
  <c r="AN94" i="13"/>
  <c r="AX94" i="12" s="1"/>
  <c r="AM94" i="13"/>
  <c r="AL94" i="13"/>
  <c r="AK94" i="13"/>
  <c r="AJ94" i="13"/>
  <c r="AW93" i="13"/>
  <c r="BG93" i="12" s="1"/>
  <c r="AV93" i="13"/>
  <c r="BF93" i="12" s="1"/>
  <c r="AU93" i="13"/>
  <c r="BE93" i="12" s="1"/>
  <c r="AT93" i="13"/>
  <c r="BD93" i="12" s="1"/>
  <c r="AS93" i="13"/>
  <c r="BC93" i="12" s="1"/>
  <c r="AR93" i="13"/>
  <c r="BB93" i="12" s="1"/>
  <c r="AQ93" i="13"/>
  <c r="BA93" i="12" s="1"/>
  <c r="AP93" i="13"/>
  <c r="AZ93" i="12" s="1"/>
  <c r="AO93" i="13"/>
  <c r="AY93" i="12" s="1"/>
  <c r="AN93" i="13"/>
  <c r="AX93" i="12" s="1"/>
  <c r="AM93" i="13"/>
  <c r="AL93" i="13"/>
  <c r="AK93" i="13"/>
  <c r="AJ93" i="13"/>
  <c r="AW92" i="13"/>
  <c r="BG92" i="12" s="1"/>
  <c r="AV92" i="13"/>
  <c r="BF92" i="12" s="1"/>
  <c r="AU92" i="13"/>
  <c r="BE92" i="12" s="1"/>
  <c r="AT92" i="13"/>
  <c r="BD92" i="12" s="1"/>
  <c r="AS92" i="13"/>
  <c r="BC92" i="12" s="1"/>
  <c r="AR92" i="13"/>
  <c r="BB92" i="12" s="1"/>
  <c r="AQ92" i="13"/>
  <c r="BA92" i="12" s="1"/>
  <c r="AP92" i="13"/>
  <c r="AZ92" i="12" s="1"/>
  <c r="AO92" i="13"/>
  <c r="AY92" i="12" s="1"/>
  <c r="AN92" i="13"/>
  <c r="AX92" i="12" s="1"/>
  <c r="AM92" i="13"/>
  <c r="AL92" i="13"/>
  <c r="AK92" i="13"/>
  <c r="AJ92" i="13"/>
  <c r="AW91" i="13"/>
  <c r="BG91" i="12" s="1"/>
  <c r="AV91" i="13"/>
  <c r="BF91" i="12" s="1"/>
  <c r="AU91" i="13"/>
  <c r="BE91" i="12" s="1"/>
  <c r="AT91" i="13"/>
  <c r="BD91" i="12" s="1"/>
  <c r="AS91" i="13"/>
  <c r="BC91" i="12" s="1"/>
  <c r="AR91" i="13"/>
  <c r="BB91" i="12" s="1"/>
  <c r="AQ91" i="13"/>
  <c r="BA91" i="12" s="1"/>
  <c r="AP91" i="13"/>
  <c r="AZ91" i="12" s="1"/>
  <c r="AO91" i="13"/>
  <c r="AY91" i="12" s="1"/>
  <c r="AN91" i="13"/>
  <c r="AX91" i="12" s="1"/>
  <c r="AM91" i="13"/>
  <c r="AL91" i="13"/>
  <c r="AK91" i="13"/>
  <c r="AJ91" i="13"/>
  <c r="AW90" i="13"/>
  <c r="BG90" i="12" s="1"/>
  <c r="AV90" i="13"/>
  <c r="BF90" i="12" s="1"/>
  <c r="AU90" i="13"/>
  <c r="BE90" i="12" s="1"/>
  <c r="AT90" i="13"/>
  <c r="BD90" i="12" s="1"/>
  <c r="AS90" i="13"/>
  <c r="BC90" i="12" s="1"/>
  <c r="AR90" i="13"/>
  <c r="BB90" i="12" s="1"/>
  <c r="AQ90" i="13"/>
  <c r="BA90" i="12" s="1"/>
  <c r="AP90" i="13"/>
  <c r="AZ90" i="12" s="1"/>
  <c r="AO90" i="13"/>
  <c r="AY90" i="12" s="1"/>
  <c r="AN90" i="13"/>
  <c r="AX90" i="12" s="1"/>
  <c r="AM90" i="13"/>
  <c r="AL90" i="13"/>
  <c r="AK90" i="13"/>
  <c r="AJ90" i="13"/>
  <c r="AW89" i="13"/>
  <c r="BG89" i="12" s="1"/>
  <c r="AV89" i="13"/>
  <c r="BF89" i="12" s="1"/>
  <c r="AU89" i="13"/>
  <c r="BE89" i="12" s="1"/>
  <c r="AT89" i="13"/>
  <c r="BD89" i="12" s="1"/>
  <c r="AS89" i="13"/>
  <c r="BC89" i="12" s="1"/>
  <c r="AR89" i="13"/>
  <c r="BB89" i="12" s="1"/>
  <c r="AQ89" i="13"/>
  <c r="BA89" i="12" s="1"/>
  <c r="AP89" i="13"/>
  <c r="AZ89" i="12" s="1"/>
  <c r="AO89" i="13"/>
  <c r="AY89" i="12" s="1"/>
  <c r="AN89" i="13"/>
  <c r="AX89" i="12" s="1"/>
  <c r="AM89" i="13"/>
  <c r="AL89" i="13"/>
  <c r="AK89" i="13"/>
  <c r="AJ89" i="13"/>
  <c r="AW88" i="13"/>
  <c r="BG88" i="12" s="1"/>
  <c r="AV88" i="13"/>
  <c r="BF88" i="12" s="1"/>
  <c r="AU88" i="13"/>
  <c r="BE88" i="12" s="1"/>
  <c r="AT88" i="13"/>
  <c r="BD88" i="12" s="1"/>
  <c r="AS88" i="13"/>
  <c r="BC88" i="12" s="1"/>
  <c r="AR88" i="13"/>
  <c r="BB88" i="12" s="1"/>
  <c r="AQ88" i="13"/>
  <c r="BA88" i="12" s="1"/>
  <c r="AP88" i="13"/>
  <c r="AZ88" i="12" s="1"/>
  <c r="AO88" i="13"/>
  <c r="AY88" i="12" s="1"/>
  <c r="AN88" i="13"/>
  <c r="AX88" i="12" s="1"/>
  <c r="AM88" i="13"/>
  <c r="AL88" i="13"/>
  <c r="AK88" i="13"/>
  <c r="AJ88" i="13"/>
  <c r="AW87" i="13"/>
  <c r="BG87" i="12" s="1"/>
  <c r="AV87" i="13"/>
  <c r="BF87" i="12" s="1"/>
  <c r="AU87" i="13"/>
  <c r="BE87" i="12" s="1"/>
  <c r="AT87" i="13"/>
  <c r="BD87" i="12" s="1"/>
  <c r="AS87" i="13"/>
  <c r="BC87" i="12" s="1"/>
  <c r="AR87" i="13"/>
  <c r="BB87" i="12" s="1"/>
  <c r="AQ87" i="13"/>
  <c r="BA87" i="12" s="1"/>
  <c r="AP87" i="13"/>
  <c r="AZ87" i="12" s="1"/>
  <c r="AO87" i="13"/>
  <c r="AY87" i="12" s="1"/>
  <c r="AN87" i="13"/>
  <c r="AX87" i="12" s="1"/>
  <c r="AM87" i="13"/>
  <c r="AL87" i="13"/>
  <c r="AK87" i="13"/>
  <c r="AJ87" i="13"/>
  <c r="AW86" i="13"/>
  <c r="BG86" i="12" s="1"/>
  <c r="AV86" i="13"/>
  <c r="BF86" i="12" s="1"/>
  <c r="AU86" i="13"/>
  <c r="BE86" i="12" s="1"/>
  <c r="AT86" i="13"/>
  <c r="BD86" i="12" s="1"/>
  <c r="AS86" i="13"/>
  <c r="BC86" i="12" s="1"/>
  <c r="AR86" i="13"/>
  <c r="BB86" i="12" s="1"/>
  <c r="AQ86" i="13"/>
  <c r="BA86" i="12" s="1"/>
  <c r="AP86" i="13"/>
  <c r="AZ86" i="12" s="1"/>
  <c r="AO86" i="13"/>
  <c r="AY86" i="12" s="1"/>
  <c r="AN86" i="13"/>
  <c r="AX86" i="12" s="1"/>
  <c r="AM86" i="13"/>
  <c r="AL86" i="13"/>
  <c r="AK86" i="13"/>
  <c r="AJ86" i="13"/>
  <c r="AW85" i="13"/>
  <c r="BG85" i="12" s="1"/>
  <c r="AV85" i="13"/>
  <c r="BF85" i="12" s="1"/>
  <c r="AU85" i="13"/>
  <c r="BE85" i="12" s="1"/>
  <c r="AT85" i="13"/>
  <c r="BD85" i="12" s="1"/>
  <c r="AS85" i="13"/>
  <c r="BC85" i="12" s="1"/>
  <c r="AR85" i="13"/>
  <c r="BB85" i="12" s="1"/>
  <c r="AQ85" i="13"/>
  <c r="BA85" i="12" s="1"/>
  <c r="AP85" i="13"/>
  <c r="AZ85" i="12" s="1"/>
  <c r="AO85" i="13"/>
  <c r="AY85" i="12" s="1"/>
  <c r="AN85" i="13"/>
  <c r="AX85" i="12" s="1"/>
  <c r="AM85" i="13"/>
  <c r="AL85" i="13"/>
  <c r="AK85" i="13"/>
  <c r="AJ85" i="13"/>
  <c r="AW84" i="13"/>
  <c r="BG84" i="12" s="1"/>
  <c r="AV84" i="13"/>
  <c r="BF84" i="12" s="1"/>
  <c r="AU84" i="13"/>
  <c r="BE84" i="12" s="1"/>
  <c r="AT84" i="13"/>
  <c r="BD84" i="12" s="1"/>
  <c r="AS84" i="13"/>
  <c r="BC84" i="12" s="1"/>
  <c r="AR84" i="13"/>
  <c r="BB84" i="12" s="1"/>
  <c r="AQ84" i="13"/>
  <c r="BA84" i="12" s="1"/>
  <c r="AP84" i="13"/>
  <c r="AZ84" i="12" s="1"/>
  <c r="AO84" i="13"/>
  <c r="AY84" i="12" s="1"/>
  <c r="AN84" i="13"/>
  <c r="AX84" i="12" s="1"/>
  <c r="AM84" i="13"/>
  <c r="AL84" i="13"/>
  <c r="AK84" i="13"/>
  <c r="AJ84" i="13"/>
  <c r="AW83" i="13"/>
  <c r="BG83" i="12" s="1"/>
  <c r="AV83" i="13"/>
  <c r="BF83" i="12" s="1"/>
  <c r="AU83" i="13"/>
  <c r="BE83" i="12" s="1"/>
  <c r="AT83" i="13"/>
  <c r="BD83" i="12" s="1"/>
  <c r="AS83" i="13"/>
  <c r="BC83" i="12" s="1"/>
  <c r="AR83" i="13"/>
  <c r="BB83" i="12" s="1"/>
  <c r="AQ83" i="13"/>
  <c r="BA83" i="12" s="1"/>
  <c r="AP83" i="13"/>
  <c r="AZ83" i="12" s="1"/>
  <c r="AO83" i="13"/>
  <c r="AY83" i="12" s="1"/>
  <c r="AN83" i="13"/>
  <c r="AX83" i="12" s="1"/>
  <c r="AM83" i="13"/>
  <c r="AL83" i="13"/>
  <c r="AK83" i="13"/>
  <c r="AJ83" i="13"/>
  <c r="AW82" i="13"/>
  <c r="BG82" i="12" s="1"/>
  <c r="AV82" i="13"/>
  <c r="BF82" i="12" s="1"/>
  <c r="AU82" i="13"/>
  <c r="BE82" i="12" s="1"/>
  <c r="AT82" i="13"/>
  <c r="BD82" i="12" s="1"/>
  <c r="AS82" i="13"/>
  <c r="BC82" i="12" s="1"/>
  <c r="AR82" i="13"/>
  <c r="BB82" i="12" s="1"/>
  <c r="AQ82" i="13"/>
  <c r="BA82" i="12" s="1"/>
  <c r="AP82" i="13"/>
  <c r="AZ82" i="12" s="1"/>
  <c r="AO82" i="13"/>
  <c r="AY82" i="12" s="1"/>
  <c r="AN82" i="13"/>
  <c r="AX82" i="12" s="1"/>
  <c r="AM82" i="13"/>
  <c r="AL82" i="13"/>
  <c r="AK82" i="13"/>
  <c r="AJ82" i="13"/>
  <c r="AW81" i="13"/>
  <c r="BG81" i="12" s="1"/>
  <c r="AV81" i="13"/>
  <c r="BF81" i="12" s="1"/>
  <c r="AU81" i="13"/>
  <c r="BE81" i="12" s="1"/>
  <c r="AT81" i="13"/>
  <c r="BD81" i="12" s="1"/>
  <c r="AS81" i="13"/>
  <c r="BC81" i="12" s="1"/>
  <c r="AR81" i="13"/>
  <c r="BB81" i="12" s="1"/>
  <c r="AQ81" i="13"/>
  <c r="BA81" i="12" s="1"/>
  <c r="AP81" i="13"/>
  <c r="AZ81" i="12" s="1"/>
  <c r="AO81" i="13"/>
  <c r="AY81" i="12" s="1"/>
  <c r="AN81" i="13"/>
  <c r="AX81" i="12" s="1"/>
  <c r="AM81" i="13"/>
  <c r="AL81" i="13"/>
  <c r="AK81" i="13"/>
  <c r="AJ81" i="13"/>
  <c r="AW80" i="13"/>
  <c r="BG80" i="12" s="1"/>
  <c r="AV80" i="13"/>
  <c r="BF80" i="12" s="1"/>
  <c r="AU80" i="13"/>
  <c r="BE80" i="12" s="1"/>
  <c r="AT80" i="13"/>
  <c r="BD80" i="12" s="1"/>
  <c r="AS80" i="13"/>
  <c r="BC80" i="12" s="1"/>
  <c r="AR80" i="13"/>
  <c r="BB80" i="12" s="1"/>
  <c r="AQ80" i="13"/>
  <c r="BA80" i="12" s="1"/>
  <c r="AP80" i="13"/>
  <c r="AZ80" i="12" s="1"/>
  <c r="AO80" i="13"/>
  <c r="AY80" i="12" s="1"/>
  <c r="AN80" i="13"/>
  <c r="AX80" i="12" s="1"/>
  <c r="AM80" i="13"/>
  <c r="AL80" i="13"/>
  <c r="AK80" i="13"/>
  <c r="AJ80" i="13"/>
  <c r="AW79" i="13"/>
  <c r="BG79" i="12" s="1"/>
  <c r="AV79" i="13"/>
  <c r="BF79" i="12" s="1"/>
  <c r="AU79" i="13"/>
  <c r="BE79" i="12" s="1"/>
  <c r="AT79" i="13"/>
  <c r="BD79" i="12" s="1"/>
  <c r="AS79" i="13"/>
  <c r="BC79" i="12" s="1"/>
  <c r="AR79" i="13"/>
  <c r="BB79" i="12" s="1"/>
  <c r="AQ79" i="13"/>
  <c r="BA79" i="12" s="1"/>
  <c r="AP79" i="13"/>
  <c r="AZ79" i="12" s="1"/>
  <c r="AO79" i="13"/>
  <c r="AY79" i="12" s="1"/>
  <c r="AN79" i="13"/>
  <c r="AX79" i="12" s="1"/>
  <c r="AM79" i="13"/>
  <c r="AL79" i="13"/>
  <c r="AK79" i="13"/>
  <c r="AJ79" i="13"/>
  <c r="AW78" i="13"/>
  <c r="BG78" i="12" s="1"/>
  <c r="AV78" i="13"/>
  <c r="BF78" i="12" s="1"/>
  <c r="AU78" i="13"/>
  <c r="BE78" i="12" s="1"/>
  <c r="AT78" i="13"/>
  <c r="BD78" i="12" s="1"/>
  <c r="AS78" i="13"/>
  <c r="BC78" i="12" s="1"/>
  <c r="AR78" i="13"/>
  <c r="BB78" i="12" s="1"/>
  <c r="AQ78" i="13"/>
  <c r="BA78" i="12" s="1"/>
  <c r="AP78" i="13"/>
  <c r="AZ78" i="12" s="1"/>
  <c r="AO78" i="13"/>
  <c r="AY78" i="12" s="1"/>
  <c r="AN78" i="13"/>
  <c r="AX78" i="12" s="1"/>
  <c r="AM78" i="13"/>
  <c r="AL78" i="13"/>
  <c r="AK78" i="13"/>
  <c r="AJ78" i="13"/>
  <c r="AW77" i="13"/>
  <c r="BG77" i="12" s="1"/>
  <c r="AV77" i="13"/>
  <c r="BF77" i="12" s="1"/>
  <c r="AU77" i="13"/>
  <c r="BE77" i="12" s="1"/>
  <c r="AT77" i="13"/>
  <c r="BD77" i="12" s="1"/>
  <c r="AS77" i="13"/>
  <c r="BC77" i="12" s="1"/>
  <c r="AR77" i="13"/>
  <c r="BB77" i="12" s="1"/>
  <c r="AQ77" i="13"/>
  <c r="BA77" i="12" s="1"/>
  <c r="AP77" i="13"/>
  <c r="AZ77" i="12" s="1"/>
  <c r="AO77" i="13"/>
  <c r="AY77" i="12" s="1"/>
  <c r="AN77" i="13"/>
  <c r="AX77" i="12" s="1"/>
  <c r="AM77" i="13"/>
  <c r="AL77" i="13"/>
  <c r="AK77" i="13"/>
  <c r="AJ77" i="13"/>
  <c r="AW76" i="13"/>
  <c r="BG76" i="12" s="1"/>
  <c r="AV76" i="13"/>
  <c r="BF76" i="12" s="1"/>
  <c r="AU76" i="13"/>
  <c r="BE76" i="12" s="1"/>
  <c r="AT76" i="13"/>
  <c r="BD76" i="12" s="1"/>
  <c r="AS76" i="13"/>
  <c r="BC76" i="12" s="1"/>
  <c r="AR76" i="13"/>
  <c r="BB76" i="12" s="1"/>
  <c r="AQ76" i="13"/>
  <c r="BA76" i="12" s="1"/>
  <c r="AP76" i="13"/>
  <c r="AZ76" i="12" s="1"/>
  <c r="AO76" i="13"/>
  <c r="AY76" i="12" s="1"/>
  <c r="AN76" i="13"/>
  <c r="AX76" i="12" s="1"/>
  <c r="AM76" i="13"/>
  <c r="AL76" i="13"/>
  <c r="AK76" i="13"/>
  <c r="AJ76" i="13"/>
  <c r="AW75" i="13"/>
  <c r="BG75" i="12" s="1"/>
  <c r="AV75" i="13"/>
  <c r="BF75" i="12" s="1"/>
  <c r="AU75" i="13"/>
  <c r="BE75" i="12" s="1"/>
  <c r="AT75" i="13"/>
  <c r="BD75" i="12" s="1"/>
  <c r="AS75" i="13"/>
  <c r="BC75" i="12" s="1"/>
  <c r="AR75" i="13"/>
  <c r="BB75" i="12" s="1"/>
  <c r="AQ75" i="13"/>
  <c r="BA75" i="12" s="1"/>
  <c r="AP75" i="13"/>
  <c r="AZ75" i="12" s="1"/>
  <c r="AO75" i="13"/>
  <c r="AY75" i="12" s="1"/>
  <c r="AN75" i="13"/>
  <c r="AX75" i="12" s="1"/>
  <c r="AM75" i="13"/>
  <c r="AL75" i="13"/>
  <c r="AK75" i="13"/>
  <c r="AJ75" i="13"/>
  <c r="AW74" i="13"/>
  <c r="BG74" i="12" s="1"/>
  <c r="AV74" i="13"/>
  <c r="BF74" i="12" s="1"/>
  <c r="AU74" i="13"/>
  <c r="BE74" i="12" s="1"/>
  <c r="AT74" i="13"/>
  <c r="BD74" i="12" s="1"/>
  <c r="AS74" i="13"/>
  <c r="BC74" i="12" s="1"/>
  <c r="AR74" i="13"/>
  <c r="BB74" i="12" s="1"/>
  <c r="AQ74" i="13"/>
  <c r="BA74" i="12" s="1"/>
  <c r="AP74" i="13"/>
  <c r="AZ74" i="12" s="1"/>
  <c r="AO74" i="13"/>
  <c r="AY74" i="12" s="1"/>
  <c r="AN74" i="13"/>
  <c r="AX74" i="12" s="1"/>
  <c r="AM74" i="13"/>
  <c r="AL74" i="13"/>
  <c r="AK74" i="13"/>
  <c r="AJ74" i="13"/>
  <c r="AW73" i="13"/>
  <c r="BG73" i="12" s="1"/>
  <c r="AV73" i="13"/>
  <c r="BF73" i="12" s="1"/>
  <c r="AU73" i="13"/>
  <c r="BE73" i="12" s="1"/>
  <c r="AT73" i="13"/>
  <c r="BD73" i="12" s="1"/>
  <c r="AS73" i="13"/>
  <c r="BC73" i="12" s="1"/>
  <c r="AR73" i="13"/>
  <c r="BB73" i="12" s="1"/>
  <c r="AQ73" i="13"/>
  <c r="BA73" i="12" s="1"/>
  <c r="AP73" i="13"/>
  <c r="AZ73" i="12" s="1"/>
  <c r="AO73" i="13"/>
  <c r="AY73" i="12" s="1"/>
  <c r="AN73" i="13"/>
  <c r="AX73" i="12" s="1"/>
  <c r="AM73" i="13"/>
  <c r="AL73" i="13"/>
  <c r="AK73" i="13"/>
  <c r="AJ73" i="13"/>
  <c r="AW72" i="13"/>
  <c r="BG72" i="12" s="1"/>
  <c r="AV72" i="13"/>
  <c r="BF72" i="12" s="1"/>
  <c r="AU72" i="13"/>
  <c r="BE72" i="12" s="1"/>
  <c r="AT72" i="13"/>
  <c r="BD72" i="12" s="1"/>
  <c r="AS72" i="13"/>
  <c r="BC72" i="12" s="1"/>
  <c r="AR72" i="13"/>
  <c r="BB72" i="12" s="1"/>
  <c r="AQ72" i="13"/>
  <c r="BA72" i="12" s="1"/>
  <c r="AP72" i="13"/>
  <c r="AZ72" i="12" s="1"/>
  <c r="AO72" i="13"/>
  <c r="AY72" i="12" s="1"/>
  <c r="AN72" i="13"/>
  <c r="AX72" i="12" s="1"/>
  <c r="AM72" i="13"/>
  <c r="AL72" i="13"/>
  <c r="AK72" i="13"/>
  <c r="AJ72" i="13"/>
  <c r="AW71" i="13"/>
  <c r="BG71" i="12" s="1"/>
  <c r="AV71" i="13"/>
  <c r="BF71" i="12" s="1"/>
  <c r="AU71" i="13"/>
  <c r="BE71" i="12" s="1"/>
  <c r="AT71" i="13"/>
  <c r="BD71" i="12" s="1"/>
  <c r="AS71" i="13"/>
  <c r="BC71" i="12" s="1"/>
  <c r="AR71" i="13"/>
  <c r="BB71" i="12" s="1"/>
  <c r="AQ71" i="13"/>
  <c r="BA71" i="12" s="1"/>
  <c r="AP71" i="13"/>
  <c r="AZ71" i="12" s="1"/>
  <c r="AO71" i="13"/>
  <c r="AY71" i="12" s="1"/>
  <c r="AN71" i="13"/>
  <c r="AX71" i="12" s="1"/>
  <c r="AM71" i="13"/>
  <c r="AL71" i="13"/>
  <c r="AK71" i="13"/>
  <c r="AJ71" i="13"/>
  <c r="AW70" i="13"/>
  <c r="BG70" i="12" s="1"/>
  <c r="AV70" i="13"/>
  <c r="BF70" i="12" s="1"/>
  <c r="AU70" i="13"/>
  <c r="BE70" i="12" s="1"/>
  <c r="AT70" i="13"/>
  <c r="BD70" i="12" s="1"/>
  <c r="AS70" i="13"/>
  <c r="BC70" i="12" s="1"/>
  <c r="AR70" i="13"/>
  <c r="BB70" i="12" s="1"/>
  <c r="AQ70" i="13"/>
  <c r="BA70" i="12" s="1"/>
  <c r="AP70" i="13"/>
  <c r="AZ70" i="12" s="1"/>
  <c r="AO70" i="13"/>
  <c r="AY70" i="12" s="1"/>
  <c r="AN70" i="13"/>
  <c r="AX70" i="12" s="1"/>
  <c r="AM70" i="13"/>
  <c r="AL70" i="13"/>
  <c r="AK70" i="13"/>
  <c r="AJ70" i="13"/>
  <c r="AW69" i="13"/>
  <c r="BG69" i="12" s="1"/>
  <c r="AV69" i="13"/>
  <c r="BF69" i="12" s="1"/>
  <c r="AU69" i="13"/>
  <c r="BE69" i="12" s="1"/>
  <c r="AT69" i="13"/>
  <c r="BD69" i="12" s="1"/>
  <c r="AS69" i="13"/>
  <c r="BC69" i="12" s="1"/>
  <c r="AR69" i="13"/>
  <c r="BB69" i="12" s="1"/>
  <c r="AQ69" i="13"/>
  <c r="BA69" i="12" s="1"/>
  <c r="AP69" i="13"/>
  <c r="AZ69" i="12" s="1"/>
  <c r="AO69" i="13"/>
  <c r="AY69" i="12" s="1"/>
  <c r="AN69" i="13"/>
  <c r="AX69" i="12" s="1"/>
  <c r="AM69" i="13"/>
  <c r="AL69" i="13"/>
  <c r="AK69" i="13"/>
  <c r="AJ69" i="13"/>
  <c r="AW68" i="13"/>
  <c r="BG68" i="12" s="1"/>
  <c r="AV68" i="13"/>
  <c r="BF68" i="12" s="1"/>
  <c r="AU68" i="13"/>
  <c r="BE68" i="12" s="1"/>
  <c r="AT68" i="13"/>
  <c r="BD68" i="12" s="1"/>
  <c r="AS68" i="13"/>
  <c r="BC68" i="12" s="1"/>
  <c r="AR68" i="13"/>
  <c r="BB68" i="12" s="1"/>
  <c r="AQ68" i="13"/>
  <c r="BA68" i="12" s="1"/>
  <c r="AP68" i="13"/>
  <c r="AZ68" i="12" s="1"/>
  <c r="AO68" i="13"/>
  <c r="AY68" i="12" s="1"/>
  <c r="AN68" i="13"/>
  <c r="AX68" i="12" s="1"/>
  <c r="AM68" i="13"/>
  <c r="AL68" i="13"/>
  <c r="AK68" i="13"/>
  <c r="AJ68" i="13"/>
  <c r="AW67" i="13"/>
  <c r="BG67" i="12" s="1"/>
  <c r="AV67" i="13"/>
  <c r="BF67" i="12" s="1"/>
  <c r="AU67" i="13"/>
  <c r="BE67" i="12" s="1"/>
  <c r="AT67" i="13"/>
  <c r="BD67" i="12" s="1"/>
  <c r="AS67" i="13"/>
  <c r="BC67" i="12" s="1"/>
  <c r="AR67" i="13"/>
  <c r="BB67" i="12" s="1"/>
  <c r="AQ67" i="13"/>
  <c r="BA67" i="12" s="1"/>
  <c r="AP67" i="13"/>
  <c r="AZ67" i="12" s="1"/>
  <c r="AO67" i="13"/>
  <c r="AY67" i="12" s="1"/>
  <c r="AN67" i="13"/>
  <c r="AX67" i="12" s="1"/>
  <c r="AM67" i="13"/>
  <c r="AL67" i="13"/>
  <c r="AK67" i="13"/>
  <c r="AJ67" i="13"/>
  <c r="AW66" i="13"/>
  <c r="BG66" i="12" s="1"/>
  <c r="AV66" i="13"/>
  <c r="BF66" i="12" s="1"/>
  <c r="AU66" i="13"/>
  <c r="BE66" i="12" s="1"/>
  <c r="AT66" i="13"/>
  <c r="BD66" i="12" s="1"/>
  <c r="AS66" i="13"/>
  <c r="BC66" i="12" s="1"/>
  <c r="AR66" i="13"/>
  <c r="BB66" i="12" s="1"/>
  <c r="AQ66" i="13"/>
  <c r="BA66" i="12" s="1"/>
  <c r="AP66" i="13"/>
  <c r="AZ66" i="12" s="1"/>
  <c r="AO66" i="13"/>
  <c r="AY66" i="12" s="1"/>
  <c r="AN66" i="13"/>
  <c r="AX66" i="12" s="1"/>
  <c r="AM66" i="13"/>
  <c r="AL66" i="13"/>
  <c r="AK66" i="13"/>
  <c r="AJ66" i="13"/>
  <c r="AW65" i="13"/>
  <c r="BG65" i="12" s="1"/>
  <c r="AV65" i="13"/>
  <c r="BF65" i="12" s="1"/>
  <c r="AU65" i="13"/>
  <c r="BE65" i="12" s="1"/>
  <c r="AT65" i="13"/>
  <c r="BD65" i="12" s="1"/>
  <c r="AS65" i="13"/>
  <c r="BC65" i="12" s="1"/>
  <c r="AR65" i="13"/>
  <c r="BB65" i="12" s="1"/>
  <c r="AQ65" i="13"/>
  <c r="BA65" i="12" s="1"/>
  <c r="AP65" i="13"/>
  <c r="AZ65" i="12" s="1"/>
  <c r="AO65" i="13"/>
  <c r="AY65" i="12" s="1"/>
  <c r="AN65" i="13"/>
  <c r="AX65" i="12" s="1"/>
  <c r="AM65" i="13"/>
  <c r="AL65" i="13"/>
  <c r="AK65" i="13"/>
  <c r="AJ65" i="13"/>
  <c r="AW64" i="13"/>
  <c r="BG64" i="12" s="1"/>
  <c r="AV64" i="13"/>
  <c r="BF64" i="12" s="1"/>
  <c r="AU64" i="13"/>
  <c r="BE64" i="12" s="1"/>
  <c r="AT64" i="13"/>
  <c r="BD64" i="12" s="1"/>
  <c r="AS64" i="13"/>
  <c r="BC64" i="12" s="1"/>
  <c r="AR64" i="13"/>
  <c r="BB64" i="12" s="1"/>
  <c r="AQ64" i="13"/>
  <c r="BA64" i="12" s="1"/>
  <c r="AP64" i="13"/>
  <c r="AZ64" i="12" s="1"/>
  <c r="AO64" i="13"/>
  <c r="AY64" i="12" s="1"/>
  <c r="AN64" i="13"/>
  <c r="AX64" i="12" s="1"/>
  <c r="AM64" i="13"/>
  <c r="AL64" i="13"/>
  <c r="AK64" i="13"/>
  <c r="AJ64" i="13"/>
  <c r="AW63" i="13"/>
  <c r="BG63" i="12" s="1"/>
  <c r="AV63" i="13"/>
  <c r="BF63" i="12" s="1"/>
  <c r="AU63" i="13"/>
  <c r="BE63" i="12" s="1"/>
  <c r="AT63" i="13"/>
  <c r="BD63" i="12" s="1"/>
  <c r="AS63" i="13"/>
  <c r="BC63" i="12" s="1"/>
  <c r="AR63" i="13"/>
  <c r="BB63" i="12" s="1"/>
  <c r="AQ63" i="13"/>
  <c r="BA63" i="12" s="1"/>
  <c r="AP63" i="13"/>
  <c r="AZ63" i="12" s="1"/>
  <c r="AO63" i="13"/>
  <c r="AY63" i="12" s="1"/>
  <c r="AN63" i="13"/>
  <c r="AX63" i="12" s="1"/>
  <c r="AM63" i="13"/>
  <c r="AL63" i="13"/>
  <c r="AK63" i="13"/>
  <c r="AJ63" i="13"/>
  <c r="AW62" i="13"/>
  <c r="BG62" i="12" s="1"/>
  <c r="AV62" i="13"/>
  <c r="BF62" i="12" s="1"/>
  <c r="AU62" i="13"/>
  <c r="BE62" i="12" s="1"/>
  <c r="AT62" i="13"/>
  <c r="BD62" i="12" s="1"/>
  <c r="AS62" i="13"/>
  <c r="BC62" i="12" s="1"/>
  <c r="AR62" i="13"/>
  <c r="BB62" i="12" s="1"/>
  <c r="AQ62" i="13"/>
  <c r="BA62" i="12" s="1"/>
  <c r="AP62" i="13"/>
  <c r="AZ62" i="12" s="1"/>
  <c r="AO62" i="13"/>
  <c r="AY62" i="12" s="1"/>
  <c r="AN62" i="13"/>
  <c r="AX62" i="12" s="1"/>
  <c r="AM62" i="13"/>
  <c r="AL62" i="13"/>
  <c r="AK62" i="13"/>
  <c r="AJ62" i="13"/>
  <c r="AW61" i="13"/>
  <c r="BG61" i="12" s="1"/>
  <c r="AV61" i="13"/>
  <c r="BF61" i="12" s="1"/>
  <c r="AU61" i="13"/>
  <c r="BE61" i="12" s="1"/>
  <c r="AT61" i="13"/>
  <c r="BD61" i="12" s="1"/>
  <c r="AS61" i="13"/>
  <c r="BC61" i="12" s="1"/>
  <c r="AR61" i="13"/>
  <c r="BB61" i="12" s="1"/>
  <c r="AQ61" i="13"/>
  <c r="BA61" i="12" s="1"/>
  <c r="AP61" i="13"/>
  <c r="AZ61" i="12" s="1"/>
  <c r="AO61" i="13"/>
  <c r="AY61" i="12" s="1"/>
  <c r="AN61" i="13"/>
  <c r="AX61" i="12" s="1"/>
  <c r="AM61" i="13"/>
  <c r="AL61" i="13"/>
  <c r="AK61" i="13"/>
  <c r="AJ61" i="13"/>
  <c r="AW60" i="13"/>
  <c r="BG60" i="12" s="1"/>
  <c r="AV60" i="13"/>
  <c r="BF60" i="12" s="1"/>
  <c r="AU60" i="13"/>
  <c r="BE60" i="12" s="1"/>
  <c r="AT60" i="13"/>
  <c r="BD60" i="12" s="1"/>
  <c r="AS60" i="13"/>
  <c r="BC60" i="12" s="1"/>
  <c r="AR60" i="13"/>
  <c r="BB60" i="12" s="1"/>
  <c r="AQ60" i="13"/>
  <c r="BA60" i="12" s="1"/>
  <c r="AP60" i="13"/>
  <c r="AZ60" i="12" s="1"/>
  <c r="AO60" i="13"/>
  <c r="AY60" i="12" s="1"/>
  <c r="AN60" i="13"/>
  <c r="AX60" i="12" s="1"/>
  <c r="AM60" i="13"/>
  <c r="AL60" i="13"/>
  <c r="AK60" i="13"/>
  <c r="AJ60" i="13"/>
  <c r="AW59" i="13"/>
  <c r="BG59" i="12" s="1"/>
  <c r="AV59" i="13"/>
  <c r="BF59" i="12" s="1"/>
  <c r="AU59" i="13"/>
  <c r="BE59" i="12" s="1"/>
  <c r="AT59" i="13"/>
  <c r="BD59" i="12" s="1"/>
  <c r="AS59" i="13"/>
  <c r="BC59" i="12" s="1"/>
  <c r="AR59" i="13"/>
  <c r="BB59" i="12" s="1"/>
  <c r="AQ59" i="13"/>
  <c r="BA59" i="12" s="1"/>
  <c r="AP59" i="13"/>
  <c r="AZ59" i="12" s="1"/>
  <c r="AO59" i="13"/>
  <c r="AY59" i="12" s="1"/>
  <c r="AN59" i="13"/>
  <c r="AX59" i="12" s="1"/>
  <c r="AM59" i="13"/>
  <c r="AL59" i="13"/>
  <c r="AK59" i="13"/>
  <c r="AJ59" i="13"/>
  <c r="AW58" i="13"/>
  <c r="BG58" i="12" s="1"/>
  <c r="AV58" i="13"/>
  <c r="BF58" i="12" s="1"/>
  <c r="AU58" i="13"/>
  <c r="BE58" i="12" s="1"/>
  <c r="AT58" i="13"/>
  <c r="BD58" i="12" s="1"/>
  <c r="AS58" i="13"/>
  <c r="BC58" i="12" s="1"/>
  <c r="AR58" i="13"/>
  <c r="BB58" i="12" s="1"/>
  <c r="AQ58" i="13"/>
  <c r="BA58" i="12" s="1"/>
  <c r="AP58" i="13"/>
  <c r="AZ58" i="12" s="1"/>
  <c r="AO58" i="13"/>
  <c r="AY58" i="12" s="1"/>
  <c r="AN58" i="13"/>
  <c r="AX58" i="12" s="1"/>
  <c r="AM58" i="13"/>
  <c r="AL58" i="13"/>
  <c r="AK58" i="13"/>
  <c r="AJ58" i="13"/>
  <c r="AW57" i="13"/>
  <c r="BG57" i="12" s="1"/>
  <c r="AV57" i="13"/>
  <c r="BF57" i="12" s="1"/>
  <c r="AU57" i="13"/>
  <c r="BE57" i="12" s="1"/>
  <c r="AT57" i="13"/>
  <c r="BD57" i="12" s="1"/>
  <c r="AS57" i="13"/>
  <c r="BC57" i="12" s="1"/>
  <c r="AR57" i="13"/>
  <c r="BB57" i="12" s="1"/>
  <c r="AQ57" i="13"/>
  <c r="BA57" i="12" s="1"/>
  <c r="AP57" i="13"/>
  <c r="AZ57" i="12" s="1"/>
  <c r="AO57" i="13"/>
  <c r="AY57" i="12" s="1"/>
  <c r="AN57" i="13"/>
  <c r="AX57" i="12" s="1"/>
  <c r="AM57" i="13"/>
  <c r="AL57" i="13"/>
  <c r="AK57" i="13"/>
  <c r="AJ57" i="13"/>
  <c r="AW56" i="13"/>
  <c r="BG56" i="12" s="1"/>
  <c r="AV56" i="13"/>
  <c r="BF56" i="12" s="1"/>
  <c r="AU56" i="13"/>
  <c r="BE56" i="12" s="1"/>
  <c r="AT56" i="13"/>
  <c r="BD56" i="12" s="1"/>
  <c r="AS56" i="13"/>
  <c r="BC56" i="12" s="1"/>
  <c r="AR56" i="13"/>
  <c r="BB56" i="12" s="1"/>
  <c r="AQ56" i="13"/>
  <c r="BA56" i="12" s="1"/>
  <c r="AP56" i="13"/>
  <c r="AZ56" i="12" s="1"/>
  <c r="AO56" i="13"/>
  <c r="AY56" i="12" s="1"/>
  <c r="AN56" i="13"/>
  <c r="AX56" i="12" s="1"/>
  <c r="AM56" i="13"/>
  <c r="AL56" i="13"/>
  <c r="AK56" i="13"/>
  <c r="AJ56" i="13"/>
  <c r="AW55" i="13"/>
  <c r="BG55" i="12" s="1"/>
  <c r="AV55" i="13"/>
  <c r="BF55" i="12" s="1"/>
  <c r="AU55" i="13"/>
  <c r="BE55" i="12" s="1"/>
  <c r="AT55" i="13"/>
  <c r="BD55" i="12" s="1"/>
  <c r="AS55" i="13"/>
  <c r="BC55" i="12" s="1"/>
  <c r="AR55" i="13"/>
  <c r="BB55" i="12" s="1"/>
  <c r="AQ55" i="13"/>
  <c r="BA55" i="12" s="1"/>
  <c r="AP55" i="13"/>
  <c r="AZ55" i="12" s="1"/>
  <c r="AO55" i="13"/>
  <c r="AY55" i="12" s="1"/>
  <c r="AN55" i="13"/>
  <c r="AX55" i="12" s="1"/>
  <c r="AM55" i="13"/>
  <c r="AL55" i="13"/>
  <c r="AK55" i="13"/>
  <c r="AJ55" i="13"/>
  <c r="AW54" i="13"/>
  <c r="BG54" i="12" s="1"/>
  <c r="AV54" i="13"/>
  <c r="BF54" i="12" s="1"/>
  <c r="AU54" i="13"/>
  <c r="BE54" i="12" s="1"/>
  <c r="AT54" i="13"/>
  <c r="BD54" i="12" s="1"/>
  <c r="AS54" i="13"/>
  <c r="BC54" i="12" s="1"/>
  <c r="AR54" i="13"/>
  <c r="BB54" i="12" s="1"/>
  <c r="AQ54" i="13"/>
  <c r="BA54" i="12" s="1"/>
  <c r="AP54" i="13"/>
  <c r="AZ54" i="12" s="1"/>
  <c r="AO54" i="13"/>
  <c r="AY54" i="12" s="1"/>
  <c r="AN54" i="13"/>
  <c r="AX54" i="12" s="1"/>
  <c r="AM54" i="13"/>
  <c r="AL54" i="13"/>
  <c r="AK54" i="13"/>
  <c r="AJ54" i="13"/>
  <c r="AW53" i="13"/>
  <c r="BG53" i="12" s="1"/>
  <c r="AV53" i="13"/>
  <c r="BF53" i="12" s="1"/>
  <c r="AU53" i="13"/>
  <c r="BE53" i="12" s="1"/>
  <c r="AT53" i="13"/>
  <c r="BD53" i="12" s="1"/>
  <c r="AS53" i="13"/>
  <c r="BC53" i="12" s="1"/>
  <c r="AR53" i="13"/>
  <c r="BB53" i="12" s="1"/>
  <c r="AQ53" i="13"/>
  <c r="BA53" i="12" s="1"/>
  <c r="AP53" i="13"/>
  <c r="AZ53" i="12" s="1"/>
  <c r="AO53" i="13"/>
  <c r="AY53" i="12" s="1"/>
  <c r="AN53" i="13"/>
  <c r="AX53" i="12" s="1"/>
  <c r="AM53" i="13"/>
  <c r="AL53" i="13"/>
  <c r="AK53" i="13"/>
  <c r="AJ53" i="13"/>
  <c r="AW52" i="13"/>
  <c r="BG52" i="12" s="1"/>
  <c r="AV52" i="13"/>
  <c r="BF52" i="12" s="1"/>
  <c r="AU52" i="13"/>
  <c r="BE52" i="12" s="1"/>
  <c r="AT52" i="13"/>
  <c r="BD52" i="12" s="1"/>
  <c r="AS52" i="13"/>
  <c r="BC52" i="12" s="1"/>
  <c r="AR52" i="13"/>
  <c r="BB52" i="12" s="1"/>
  <c r="AQ52" i="13"/>
  <c r="BA52" i="12" s="1"/>
  <c r="AP52" i="13"/>
  <c r="AZ52" i="12" s="1"/>
  <c r="AO52" i="13"/>
  <c r="AY52" i="12" s="1"/>
  <c r="AN52" i="13"/>
  <c r="AX52" i="12" s="1"/>
  <c r="AM52" i="13"/>
  <c r="AL52" i="13"/>
  <c r="AK52" i="13"/>
  <c r="AJ52" i="13"/>
  <c r="AW51" i="13"/>
  <c r="BG51" i="12" s="1"/>
  <c r="AV51" i="13"/>
  <c r="BF51" i="12" s="1"/>
  <c r="AU51" i="13"/>
  <c r="BE51" i="12" s="1"/>
  <c r="AT51" i="13"/>
  <c r="BD51" i="12" s="1"/>
  <c r="AS51" i="13"/>
  <c r="BC51" i="12" s="1"/>
  <c r="AR51" i="13"/>
  <c r="BB51" i="12" s="1"/>
  <c r="AQ51" i="13"/>
  <c r="BA51" i="12" s="1"/>
  <c r="AP51" i="13"/>
  <c r="AZ51" i="12" s="1"/>
  <c r="AO51" i="13"/>
  <c r="AY51" i="12" s="1"/>
  <c r="AN51" i="13"/>
  <c r="AX51" i="12" s="1"/>
  <c r="AM51" i="13"/>
  <c r="AL51" i="13"/>
  <c r="AK51" i="13"/>
  <c r="AJ51" i="13"/>
  <c r="AW50" i="13"/>
  <c r="BG50" i="12" s="1"/>
  <c r="AV50" i="13"/>
  <c r="BF50" i="12" s="1"/>
  <c r="AU50" i="13"/>
  <c r="BE50" i="12" s="1"/>
  <c r="AT50" i="13"/>
  <c r="BD50" i="12" s="1"/>
  <c r="AS50" i="13"/>
  <c r="BC50" i="12" s="1"/>
  <c r="AR50" i="13"/>
  <c r="BB50" i="12" s="1"/>
  <c r="AQ50" i="13"/>
  <c r="BA50" i="12" s="1"/>
  <c r="AP50" i="13"/>
  <c r="AZ50" i="12" s="1"/>
  <c r="AO50" i="13"/>
  <c r="AY50" i="12" s="1"/>
  <c r="AN50" i="13"/>
  <c r="AX50" i="12" s="1"/>
  <c r="AM50" i="13"/>
  <c r="AL50" i="13"/>
  <c r="AK50" i="13"/>
  <c r="AJ50" i="13"/>
  <c r="AW49" i="13"/>
  <c r="BG49" i="12" s="1"/>
  <c r="AV49" i="13"/>
  <c r="BF49" i="12" s="1"/>
  <c r="AU49" i="13"/>
  <c r="BE49" i="12" s="1"/>
  <c r="AT49" i="13"/>
  <c r="BD49" i="12" s="1"/>
  <c r="AS49" i="13"/>
  <c r="BC49" i="12" s="1"/>
  <c r="AR49" i="13"/>
  <c r="BB49" i="12" s="1"/>
  <c r="AQ49" i="13"/>
  <c r="BA49" i="12" s="1"/>
  <c r="AP49" i="13"/>
  <c r="AZ49" i="12" s="1"/>
  <c r="AO49" i="13"/>
  <c r="AY49" i="12" s="1"/>
  <c r="AN49" i="13"/>
  <c r="AX49" i="12" s="1"/>
  <c r="AM49" i="13"/>
  <c r="AL49" i="13"/>
  <c r="AK49" i="13"/>
  <c r="AJ49" i="13"/>
  <c r="AW48" i="13"/>
  <c r="BG48" i="12" s="1"/>
  <c r="AV48" i="13"/>
  <c r="BF48" i="12" s="1"/>
  <c r="AU48" i="13"/>
  <c r="BE48" i="12" s="1"/>
  <c r="AT48" i="13"/>
  <c r="BD48" i="12" s="1"/>
  <c r="AS48" i="13"/>
  <c r="BC48" i="12" s="1"/>
  <c r="AR48" i="13"/>
  <c r="BB48" i="12" s="1"/>
  <c r="AQ48" i="13"/>
  <c r="BA48" i="12" s="1"/>
  <c r="AP48" i="13"/>
  <c r="AZ48" i="12" s="1"/>
  <c r="AO48" i="13"/>
  <c r="AY48" i="12" s="1"/>
  <c r="AN48" i="13"/>
  <c r="AX48" i="12" s="1"/>
  <c r="AM48" i="13"/>
  <c r="AL48" i="13"/>
  <c r="AK48" i="13"/>
  <c r="AJ48" i="13"/>
  <c r="AW47" i="13"/>
  <c r="BG47" i="12" s="1"/>
  <c r="AV47" i="13"/>
  <c r="BF47" i="12" s="1"/>
  <c r="AU47" i="13"/>
  <c r="BE47" i="12" s="1"/>
  <c r="AT47" i="13"/>
  <c r="BD47" i="12" s="1"/>
  <c r="AS47" i="13"/>
  <c r="BC47" i="12" s="1"/>
  <c r="AR47" i="13"/>
  <c r="BB47" i="12" s="1"/>
  <c r="AQ47" i="13"/>
  <c r="BA47" i="12" s="1"/>
  <c r="AP47" i="13"/>
  <c r="AZ47" i="12" s="1"/>
  <c r="AO47" i="13"/>
  <c r="AY47" i="12" s="1"/>
  <c r="AN47" i="13"/>
  <c r="AX47" i="12" s="1"/>
  <c r="AM47" i="13"/>
  <c r="AL47" i="13"/>
  <c r="AK47" i="13"/>
  <c r="AJ47" i="13"/>
  <c r="AW46" i="13"/>
  <c r="BG46" i="12" s="1"/>
  <c r="AV46" i="13"/>
  <c r="BF46" i="12" s="1"/>
  <c r="AU46" i="13"/>
  <c r="BE46" i="12" s="1"/>
  <c r="AT46" i="13"/>
  <c r="BD46" i="12" s="1"/>
  <c r="AS46" i="13"/>
  <c r="BC46" i="12" s="1"/>
  <c r="AR46" i="13"/>
  <c r="BB46" i="12" s="1"/>
  <c r="AQ46" i="13"/>
  <c r="BA46" i="12" s="1"/>
  <c r="AP46" i="13"/>
  <c r="AZ46" i="12" s="1"/>
  <c r="AO46" i="13"/>
  <c r="AY46" i="12" s="1"/>
  <c r="AN46" i="13"/>
  <c r="AX46" i="12" s="1"/>
  <c r="AM46" i="13"/>
  <c r="AL46" i="13"/>
  <c r="AK46" i="13"/>
  <c r="AJ46" i="13"/>
  <c r="AW45" i="13"/>
  <c r="BG45" i="12" s="1"/>
  <c r="AV45" i="13"/>
  <c r="BF45" i="12" s="1"/>
  <c r="AU45" i="13"/>
  <c r="BE45" i="12" s="1"/>
  <c r="AT45" i="13"/>
  <c r="BD45" i="12" s="1"/>
  <c r="AS45" i="13"/>
  <c r="BC45" i="12" s="1"/>
  <c r="AR45" i="13"/>
  <c r="BB45" i="12" s="1"/>
  <c r="AQ45" i="13"/>
  <c r="BA45" i="12" s="1"/>
  <c r="AP45" i="13"/>
  <c r="AZ45" i="12" s="1"/>
  <c r="AO45" i="13"/>
  <c r="AY45" i="12" s="1"/>
  <c r="AN45" i="13"/>
  <c r="AX45" i="12" s="1"/>
  <c r="AM45" i="13"/>
  <c r="AL45" i="13"/>
  <c r="AK45" i="13"/>
  <c r="AJ45" i="13"/>
  <c r="AW44" i="13"/>
  <c r="BG44" i="12" s="1"/>
  <c r="AV44" i="13"/>
  <c r="BF44" i="12" s="1"/>
  <c r="AU44" i="13"/>
  <c r="BE44" i="12" s="1"/>
  <c r="AT44" i="13"/>
  <c r="BD44" i="12" s="1"/>
  <c r="AS44" i="13"/>
  <c r="BC44" i="12" s="1"/>
  <c r="AR44" i="13"/>
  <c r="BB44" i="12" s="1"/>
  <c r="AQ44" i="13"/>
  <c r="BA44" i="12" s="1"/>
  <c r="AP44" i="13"/>
  <c r="AZ44" i="12" s="1"/>
  <c r="AO44" i="13"/>
  <c r="AY44" i="12" s="1"/>
  <c r="AN44" i="13"/>
  <c r="AX44" i="12" s="1"/>
  <c r="AM44" i="13"/>
  <c r="AL44" i="13"/>
  <c r="AK44" i="13"/>
  <c r="AJ44" i="13"/>
  <c r="AW43" i="13"/>
  <c r="BG43" i="12" s="1"/>
  <c r="AV43" i="13"/>
  <c r="BF43" i="12" s="1"/>
  <c r="AU43" i="13"/>
  <c r="BE43" i="12" s="1"/>
  <c r="AT43" i="13"/>
  <c r="BD43" i="12" s="1"/>
  <c r="AS43" i="13"/>
  <c r="BC43" i="12" s="1"/>
  <c r="AR43" i="13"/>
  <c r="BB43" i="12" s="1"/>
  <c r="AQ43" i="13"/>
  <c r="BA43" i="12" s="1"/>
  <c r="AP43" i="13"/>
  <c r="AZ43" i="12" s="1"/>
  <c r="AO43" i="13"/>
  <c r="AY43" i="12" s="1"/>
  <c r="AN43" i="13"/>
  <c r="AX43" i="12" s="1"/>
  <c r="AM43" i="13"/>
  <c r="AL43" i="13"/>
  <c r="AK43" i="13"/>
  <c r="AJ43" i="13"/>
  <c r="AW42" i="13"/>
  <c r="BG42" i="12" s="1"/>
  <c r="AV42" i="13"/>
  <c r="BF42" i="12" s="1"/>
  <c r="AU42" i="13"/>
  <c r="BE42" i="12" s="1"/>
  <c r="AT42" i="13"/>
  <c r="BD42" i="12" s="1"/>
  <c r="AS42" i="13"/>
  <c r="BC42" i="12" s="1"/>
  <c r="AR42" i="13"/>
  <c r="BB42" i="12" s="1"/>
  <c r="AQ42" i="13"/>
  <c r="BA42" i="12" s="1"/>
  <c r="AP42" i="13"/>
  <c r="AZ42" i="12" s="1"/>
  <c r="AO42" i="13"/>
  <c r="AY42" i="12" s="1"/>
  <c r="AN42" i="13"/>
  <c r="AX42" i="12" s="1"/>
  <c r="AM42" i="13"/>
  <c r="AL42" i="13"/>
  <c r="AK42" i="13"/>
  <c r="AJ42" i="13"/>
  <c r="AW41" i="13"/>
  <c r="BG41" i="12" s="1"/>
  <c r="AV41" i="13"/>
  <c r="BF41" i="12" s="1"/>
  <c r="AU41" i="13"/>
  <c r="BE41" i="12" s="1"/>
  <c r="AT41" i="13"/>
  <c r="BD41" i="12" s="1"/>
  <c r="AS41" i="13"/>
  <c r="BC41" i="12" s="1"/>
  <c r="AR41" i="13"/>
  <c r="BB41" i="12" s="1"/>
  <c r="AQ41" i="13"/>
  <c r="BA41" i="12" s="1"/>
  <c r="AP41" i="13"/>
  <c r="AZ41" i="12" s="1"/>
  <c r="AO41" i="13"/>
  <c r="AY41" i="12" s="1"/>
  <c r="AN41" i="13"/>
  <c r="AX41" i="12" s="1"/>
  <c r="AM41" i="13"/>
  <c r="AL41" i="13"/>
  <c r="AK41" i="13"/>
  <c r="AJ41" i="13"/>
  <c r="AW40" i="13"/>
  <c r="BG40" i="12" s="1"/>
  <c r="AV40" i="13"/>
  <c r="BF40" i="12" s="1"/>
  <c r="AU40" i="13"/>
  <c r="BE40" i="12" s="1"/>
  <c r="AT40" i="13"/>
  <c r="BD40" i="12" s="1"/>
  <c r="AS40" i="13"/>
  <c r="BC40" i="12" s="1"/>
  <c r="AR40" i="13"/>
  <c r="BB40" i="12" s="1"/>
  <c r="AQ40" i="13"/>
  <c r="BA40" i="12" s="1"/>
  <c r="AP40" i="13"/>
  <c r="AZ40" i="12" s="1"/>
  <c r="AO40" i="13"/>
  <c r="AY40" i="12" s="1"/>
  <c r="AN40" i="13"/>
  <c r="AX40" i="12" s="1"/>
  <c r="AM40" i="13"/>
  <c r="AL40" i="13"/>
  <c r="AK40" i="13"/>
  <c r="AJ40" i="13"/>
  <c r="AW39" i="13"/>
  <c r="BG39" i="12" s="1"/>
  <c r="AV39" i="13"/>
  <c r="BF39" i="12" s="1"/>
  <c r="AU39" i="13"/>
  <c r="BE39" i="12" s="1"/>
  <c r="AT39" i="13"/>
  <c r="BD39" i="12" s="1"/>
  <c r="AS39" i="13"/>
  <c r="BC39" i="12" s="1"/>
  <c r="AR39" i="13"/>
  <c r="BB39" i="12" s="1"/>
  <c r="AQ39" i="13"/>
  <c r="BA39" i="12" s="1"/>
  <c r="AP39" i="13"/>
  <c r="AZ39" i="12" s="1"/>
  <c r="AO39" i="13"/>
  <c r="AY39" i="12" s="1"/>
  <c r="AN39" i="13"/>
  <c r="AX39" i="12" s="1"/>
  <c r="AM39" i="13"/>
  <c r="AL39" i="13"/>
  <c r="AK39" i="13"/>
  <c r="AJ39" i="13"/>
  <c r="AW38" i="13"/>
  <c r="BG38" i="12" s="1"/>
  <c r="AV38" i="13"/>
  <c r="BF38" i="12" s="1"/>
  <c r="AU38" i="13"/>
  <c r="BE38" i="12" s="1"/>
  <c r="AT38" i="13"/>
  <c r="BD38" i="12" s="1"/>
  <c r="AS38" i="13"/>
  <c r="BC38" i="12" s="1"/>
  <c r="AR38" i="13"/>
  <c r="BB38" i="12" s="1"/>
  <c r="AQ38" i="13"/>
  <c r="BA38" i="12" s="1"/>
  <c r="AP38" i="13"/>
  <c r="AZ38" i="12" s="1"/>
  <c r="AO38" i="13"/>
  <c r="AY38" i="12" s="1"/>
  <c r="AN38" i="13"/>
  <c r="AX38" i="12" s="1"/>
  <c r="AM38" i="13"/>
  <c r="AL38" i="13"/>
  <c r="AK38" i="13"/>
  <c r="AJ38" i="13"/>
  <c r="AW37" i="13"/>
  <c r="BG37" i="12" s="1"/>
  <c r="AV37" i="13"/>
  <c r="BF37" i="12" s="1"/>
  <c r="AU37" i="13"/>
  <c r="BE37" i="12" s="1"/>
  <c r="AT37" i="13"/>
  <c r="BD37" i="12" s="1"/>
  <c r="AS37" i="13"/>
  <c r="BC37" i="12" s="1"/>
  <c r="AR37" i="13"/>
  <c r="BB37" i="12" s="1"/>
  <c r="AQ37" i="13"/>
  <c r="BA37" i="12" s="1"/>
  <c r="AP37" i="13"/>
  <c r="AZ37" i="12" s="1"/>
  <c r="AO37" i="13"/>
  <c r="AY37" i="12" s="1"/>
  <c r="AN37" i="13"/>
  <c r="AX37" i="12" s="1"/>
  <c r="AM37" i="13"/>
  <c r="AL37" i="13"/>
  <c r="AK37" i="13"/>
  <c r="AJ37" i="13"/>
  <c r="AW36" i="13"/>
  <c r="BG36" i="12" s="1"/>
  <c r="AV36" i="13"/>
  <c r="BF36" i="12" s="1"/>
  <c r="AU36" i="13"/>
  <c r="BE36" i="12" s="1"/>
  <c r="AT36" i="13"/>
  <c r="BD36" i="12" s="1"/>
  <c r="AS36" i="13"/>
  <c r="BC36" i="12" s="1"/>
  <c r="AR36" i="13"/>
  <c r="BB36" i="12" s="1"/>
  <c r="AQ36" i="13"/>
  <c r="BA36" i="12" s="1"/>
  <c r="AP36" i="13"/>
  <c r="AZ36" i="12" s="1"/>
  <c r="AO36" i="13"/>
  <c r="AY36" i="12" s="1"/>
  <c r="AN36" i="13"/>
  <c r="AX36" i="12" s="1"/>
  <c r="AM36" i="13"/>
  <c r="AL36" i="13"/>
  <c r="AK36" i="13"/>
  <c r="AJ36" i="13"/>
  <c r="AW35" i="13"/>
  <c r="BG35" i="12" s="1"/>
  <c r="AV35" i="13"/>
  <c r="BF35" i="12" s="1"/>
  <c r="AU35" i="13"/>
  <c r="BE35" i="12" s="1"/>
  <c r="AT35" i="13"/>
  <c r="BD35" i="12" s="1"/>
  <c r="AS35" i="13"/>
  <c r="BC35" i="12" s="1"/>
  <c r="AR35" i="13"/>
  <c r="BB35" i="12" s="1"/>
  <c r="AQ35" i="13"/>
  <c r="BA35" i="12" s="1"/>
  <c r="AP35" i="13"/>
  <c r="AZ35" i="12" s="1"/>
  <c r="AO35" i="13"/>
  <c r="AY35" i="12" s="1"/>
  <c r="AN35" i="13"/>
  <c r="AX35" i="12" s="1"/>
  <c r="AM35" i="13"/>
  <c r="AL35" i="13"/>
  <c r="AK35" i="13"/>
  <c r="AJ35" i="13"/>
  <c r="AW34" i="13"/>
  <c r="BG34" i="12" s="1"/>
  <c r="AV34" i="13"/>
  <c r="BF34" i="12" s="1"/>
  <c r="AU34" i="13"/>
  <c r="BE34" i="12" s="1"/>
  <c r="AT34" i="13"/>
  <c r="BD34" i="12" s="1"/>
  <c r="AS34" i="13"/>
  <c r="BC34" i="12" s="1"/>
  <c r="AR34" i="13"/>
  <c r="BB34" i="12" s="1"/>
  <c r="AQ34" i="13"/>
  <c r="BA34" i="12" s="1"/>
  <c r="AP34" i="13"/>
  <c r="AZ34" i="12" s="1"/>
  <c r="AO34" i="13"/>
  <c r="AY34" i="12" s="1"/>
  <c r="AN34" i="13"/>
  <c r="AX34" i="12" s="1"/>
  <c r="AM34" i="13"/>
  <c r="AL34" i="13"/>
  <c r="AK34" i="13"/>
  <c r="AJ34" i="13"/>
  <c r="AW33" i="13"/>
  <c r="BG33" i="12" s="1"/>
  <c r="AV33" i="13"/>
  <c r="BF33" i="12" s="1"/>
  <c r="AU33" i="13"/>
  <c r="BE33" i="12" s="1"/>
  <c r="AT33" i="13"/>
  <c r="BD33" i="12" s="1"/>
  <c r="AS33" i="13"/>
  <c r="BC33" i="12" s="1"/>
  <c r="AR33" i="13"/>
  <c r="BB33" i="12" s="1"/>
  <c r="AQ33" i="13"/>
  <c r="BA33" i="12" s="1"/>
  <c r="AP33" i="13"/>
  <c r="AZ33" i="12" s="1"/>
  <c r="AO33" i="13"/>
  <c r="AY33" i="12" s="1"/>
  <c r="AN33" i="13"/>
  <c r="AX33" i="12" s="1"/>
  <c r="AM33" i="13"/>
  <c r="AL33" i="13"/>
  <c r="AK33" i="13"/>
  <c r="AJ33" i="13"/>
  <c r="AW32" i="13"/>
  <c r="BG32" i="12" s="1"/>
  <c r="AV32" i="13"/>
  <c r="BF32" i="12" s="1"/>
  <c r="AU32" i="13"/>
  <c r="BE32" i="12" s="1"/>
  <c r="AT32" i="13"/>
  <c r="BD32" i="12" s="1"/>
  <c r="AS32" i="13"/>
  <c r="BC32" i="12" s="1"/>
  <c r="AR32" i="13"/>
  <c r="BB32" i="12" s="1"/>
  <c r="AQ32" i="13"/>
  <c r="BA32" i="12" s="1"/>
  <c r="AP32" i="13"/>
  <c r="AZ32" i="12" s="1"/>
  <c r="AO32" i="13"/>
  <c r="AY32" i="12" s="1"/>
  <c r="AN32" i="13"/>
  <c r="AX32" i="12" s="1"/>
  <c r="AM32" i="13"/>
  <c r="AL32" i="13"/>
  <c r="AK32" i="13"/>
  <c r="AJ32" i="13"/>
  <c r="AW31" i="13"/>
  <c r="BG31" i="12" s="1"/>
  <c r="AV31" i="13"/>
  <c r="BF31" i="12" s="1"/>
  <c r="AU31" i="13"/>
  <c r="BE31" i="12" s="1"/>
  <c r="AT31" i="13"/>
  <c r="BD31" i="12" s="1"/>
  <c r="AS31" i="13"/>
  <c r="BC31" i="12" s="1"/>
  <c r="AR31" i="13"/>
  <c r="BB31" i="12" s="1"/>
  <c r="AQ31" i="13"/>
  <c r="BA31" i="12" s="1"/>
  <c r="AP31" i="13"/>
  <c r="AZ31" i="12" s="1"/>
  <c r="AO31" i="13"/>
  <c r="AY31" i="12" s="1"/>
  <c r="AN31" i="13"/>
  <c r="AX31" i="12" s="1"/>
  <c r="AM31" i="13"/>
  <c r="AL31" i="13"/>
  <c r="AK31" i="13"/>
  <c r="AJ31" i="13"/>
  <c r="AW30" i="13"/>
  <c r="BG30" i="12" s="1"/>
  <c r="AV30" i="13"/>
  <c r="BF30" i="12" s="1"/>
  <c r="AU30" i="13"/>
  <c r="BE30" i="12" s="1"/>
  <c r="AT30" i="13"/>
  <c r="BD30" i="12" s="1"/>
  <c r="AS30" i="13"/>
  <c r="BC30" i="12" s="1"/>
  <c r="AR30" i="13"/>
  <c r="BB30" i="12" s="1"/>
  <c r="AQ30" i="13"/>
  <c r="BA30" i="12" s="1"/>
  <c r="AP30" i="13"/>
  <c r="AZ30" i="12" s="1"/>
  <c r="AO30" i="13"/>
  <c r="AY30" i="12" s="1"/>
  <c r="AN30" i="13"/>
  <c r="AX30" i="12" s="1"/>
  <c r="AM30" i="13"/>
  <c r="AL30" i="13"/>
  <c r="AK30" i="13"/>
  <c r="AJ30" i="13"/>
  <c r="AW29" i="13"/>
  <c r="BG29" i="12" s="1"/>
  <c r="AV29" i="13"/>
  <c r="BF29" i="12" s="1"/>
  <c r="AU29" i="13"/>
  <c r="BE29" i="12" s="1"/>
  <c r="AT29" i="13"/>
  <c r="BD29" i="12" s="1"/>
  <c r="AS29" i="13"/>
  <c r="BC29" i="12" s="1"/>
  <c r="AR29" i="13"/>
  <c r="BB29" i="12" s="1"/>
  <c r="AQ29" i="13"/>
  <c r="BA29" i="12" s="1"/>
  <c r="AP29" i="13"/>
  <c r="AZ29" i="12" s="1"/>
  <c r="AO29" i="13"/>
  <c r="AY29" i="12" s="1"/>
  <c r="AN29" i="13"/>
  <c r="AX29" i="12" s="1"/>
  <c r="AM29" i="13"/>
  <c r="AL29" i="13"/>
  <c r="AK29" i="13"/>
  <c r="AJ29" i="13"/>
  <c r="AW28" i="13"/>
  <c r="BG28" i="12" s="1"/>
  <c r="AV28" i="13"/>
  <c r="BF28" i="12" s="1"/>
  <c r="AU28" i="13"/>
  <c r="BE28" i="12" s="1"/>
  <c r="AT28" i="13"/>
  <c r="BD28" i="12" s="1"/>
  <c r="AS28" i="13"/>
  <c r="BC28" i="12" s="1"/>
  <c r="AR28" i="13"/>
  <c r="BB28" i="12" s="1"/>
  <c r="AQ28" i="13"/>
  <c r="BA28" i="12" s="1"/>
  <c r="AP28" i="13"/>
  <c r="AZ28" i="12" s="1"/>
  <c r="AO28" i="13"/>
  <c r="AY28" i="12" s="1"/>
  <c r="AN28" i="13"/>
  <c r="AX28" i="12" s="1"/>
  <c r="AM28" i="13"/>
  <c r="AL28" i="13"/>
  <c r="AK28" i="13"/>
  <c r="AJ28" i="13"/>
  <c r="AW27" i="13"/>
  <c r="BG27" i="12" s="1"/>
  <c r="AV27" i="13"/>
  <c r="BF27" i="12" s="1"/>
  <c r="AU27" i="13"/>
  <c r="BE27" i="12" s="1"/>
  <c r="AT27" i="13"/>
  <c r="BD27" i="12" s="1"/>
  <c r="AS27" i="13"/>
  <c r="BC27" i="12" s="1"/>
  <c r="AR27" i="13"/>
  <c r="BB27" i="12" s="1"/>
  <c r="AQ27" i="13"/>
  <c r="BA27" i="12" s="1"/>
  <c r="AP27" i="13"/>
  <c r="AZ27" i="12" s="1"/>
  <c r="AO27" i="13"/>
  <c r="AY27" i="12" s="1"/>
  <c r="AN27" i="13"/>
  <c r="AX27" i="12" s="1"/>
  <c r="AM27" i="13"/>
  <c r="AL27" i="13"/>
  <c r="AK27" i="13"/>
  <c r="AJ27" i="13"/>
  <c r="AW26" i="13"/>
  <c r="BG26" i="12" s="1"/>
  <c r="AV26" i="13"/>
  <c r="BF26" i="12" s="1"/>
  <c r="AU26" i="13"/>
  <c r="BE26" i="12" s="1"/>
  <c r="AT26" i="13"/>
  <c r="BD26" i="12" s="1"/>
  <c r="AS26" i="13"/>
  <c r="BC26" i="12" s="1"/>
  <c r="AR26" i="13"/>
  <c r="BB26" i="12" s="1"/>
  <c r="AQ26" i="13"/>
  <c r="BA26" i="12" s="1"/>
  <c r="AP26" i="13"/>
  <c r="AZ26" i="12" s="1"/>
  <c r="AO26" i="13"/>
  <c r="AY26" i="12" s="1"/>
  <c r="AN26" i="13"/>
  <c r="AX26" i="12" s="1"/>
  <c r="AM26" i="13"/>
  <c r="AL26" i="13"/>
  <c r="AK26" i="13"/>
  <c r="AJ26" i="13"/>
  <c r="AW25" i="13"/>
  <c r="BG25" i="12" s="1"/>
  <c r="AV25" i="13"/>
  <c r="BF25" i="12" s="1"/>
  <c r="AU25" i="13"/>
  <c r="BE25" i="12" s="1"/>
  <c r="AT25" i="13"/>
  <c r="BD25" i="12" s="1"/>
  <c r="AS25" i="13"/>
  <c r="BC25" i="12" s="1"/>
  <c r="AR25" i="13"/>
  <c r="BB25" i="12" s="1"/>
  <c r="AQ25" i="13"/>
  <c r="BA25" i="12" s="1"/>
  <c r="AP25" i="13"/>
  <c r="AZ25" i="12" s="1"/>
  <c r="AO25" i="13"/>
  <c r="AY25" i="12" s="1"/>
  <c r="AN25" i="13"/>
  <c r="AX25" i="12" s="1"/>
  <c r="AM25" i="13"/>
  <c r="AL25" i="13"/>
  <c r="AK25" i="13"/>
  <c r="AJ25" i="13"/>
  <c r="AW24" i="13"/>
  <c r="BG24" i="12" s="1"/>
  <c r="AV24" i="13"/>
  <c r="BF24" i="12" s="1"/>
  <c r="AU24" i="13"/>
  <c r="BE24" i="12" s="1"/>
  <c r="AT24" i="13"/>
  <c r="BD24" i="12" s="1"/>
  <c r="AS24" i="13"/>
  <c r="BC24" i="12" s="1"/>
  <c r="AR24" i="13"/>
  <c r="BB24" i="12" s="1"/>
  <c r="AQ24" i="13"/>
  <c r="BA24" i="12" s="1"/>
  <c r="AP24" i="13"/>
  <c r="AZ24" i="12" s="1"/>
  <c r="AO24" i="13"/>
  <c r="AY24" i="12" s="1"/>
  <c r="AN24" i="13"/>
  <c r="AX24" i="12" s="1"/>
  <c r="AM24" i="13"/>
  <c r="AL24" i="13"/>
  <c r="AK24" i="13"/>
  <c r="AJ24" i="13"/>
  <c r="AW23" i="13"/>
  <c r="BG23" i="12" s="1"/>
  <c r="AV23" i="13"/>
  <c r="BF23" i="12" s="1"/>
  <c r="AU23" i="13"/>
  <c r="BE23" i="12" s="1"/>
  <c r="AT23" i="13"/>
  <c r="BD23" i="12" s="1"/>
  <c r="AS23" i="13"/>
  <c r="BC23" i="12" s="1"/>
  <c r="AR23" i="13"/>
  <c r="BB23" i="12" s="1"/>
  <c r="AQ23" i="13"/>
  <c r="BA23" i="12" s="1"/>
  <c r="AP23" i="13"/>
  <c r="AZ23" i="12" s="1"/>
  <c r="AO23" i="13"/>
  <c r="AY23" i="12" s="1"/>
  <c r="AN23" i="13"/>
  <c r="AX23" i="12" s="1"/>
  <c r="AM23" i="13"/>
  <c r="AL23" i="13"/>
  <c r="AK23" i="13"/>
  <c r="AJ23" i="13"/>
  <c r="AW22" i="13"/>
  <c r="BG22" i="12" s="1"/>
  <c r="AV22" i="13"/>
  <c r="BF22" i="12" s="1"/>
  <c r="AU22" i="13"/>
  <c r="BE22" i="12" s="1"/>
  <c r="AT22" i="13"/>
  <c r="BD22" i="12" s="1"/>
  <c r="AS22" i="13"/>
  <c r="BC22" i="12" s="1"/>
  <c r="AR22" i="13"/>
  <c r="BB22" i="12" s="1"/>
  <c r="AQ22" i="13"/>
  <c r="BA22" i="12" s="1"/>
  <c r="AP22" i="13"/>
  <c r="AZ22" i="12" s="1"/>
  <c r="AO22" i="13"/>
  <c r="AY22" i="12" s="1"/>
  <c r="AN22" i="13"/>
  <c r="AX22" i="12" s="1"/>
  <c r="AM22" i="13"/>
  <c r="AL22" i="13"/>
  <c r="AK22" i="13"/>
  <c r="AJ22" i="13"/>
  <c r="AW21" i="13"/>
  <c r="BG21" i="12" s="1"/>
  <c r="AV21" i="13"/>
  <c r="BF21" i="12" s="1"/>
  <c r="AU21" i="13"/>
  <c r="BE21" i="12" s="1"/>
  <c r="AT21" i="13"/>
  <c r="BD21" i="12" s="1"/>
  <c r="AS21" i="13"/>
  <c r="BC21" i="12" s="1"/>
  <c r="AR21" i="13"/>
  <c r="BB21" i="12" s="1"/>
  <c r="AQ21" i="13"/>
  <c r="BA21" i="12" s="1"/>
  <c r="AP21" i="13"/>
  <c r="AZ21" i="12" s="1"/>
  <c r="AO21" i="13"/>
  <c r="AY21" i="12" s="1"/>
  <c r="AN21" i="13"/>
  <c r="AX21" i="12" s="1"/>
  <c r="AM21" i="13"/>
  <c r="AL21" i="13"/>
  <c r="AK21" i="13"/>
  <c r="AJ21" i="13"/>
  <c r="AW20" i="13"/>
  <c r="BG20" i="12" s="1"/>
  <c r="AV20" i="13"/>
  <c r="BF20" i="12" s="1"/>
  <c r="AU20" i="13"/>
  <c r="BE20" i="12" s="1"/>
  <c r="AT20" i="13"/>
  <c r="BD20" i="12" s="1"/>
  <c r="AS20" i="13"/>
  <c r="BC20" i="12" s="1"/>
  <c r="AR20" i="13"/>
  <c r="BB20" i="12" s="1"/>
  <c r="AQ20" i="13"/>
  <c r="BA20" i="12" s="1"/>
  <c r="AP20" i="13"/>
  <c r="AZ20" i="12" s="1"/>
  <c r="AO20" i="13"/>
  <c r="AY20" i="12" s="1"/>
  <c r="AN20" i="13"/>
  <c r="AX20" i="12" s="1"/>
  <c r="AM20" i="13"/>
  <c r="AL20" i="13"/>
  <c r="AK20" i="13"/>
  <c r="AJ20" i="13"/>
  <c r="AW19" i="13"/>
  <c r="BG19" i="12" s="1"/>
  <c r="AV19" i="13"/>
  <c r="BF19" i="12" s="1"/>
  <c r="AU19" i="13"/>
  <c r="BE19" i="12" s="1"/>
  <c r="AT19" i="13"/>
  <c r="BD19" i="12" s="1"/>
  <c r="AS19" i="13"/>
  <c r="BC19" i="12" s="1"/>
  <c r="AR19" i="13"/>
  <c r="BB19" i="12" s="1"/>
  <c r="AQ19" i="13"/>
  <c r="BA19" i="12" s="1"/>
  <c r="AP19" i="13"/>
  <c r="AZ19" i="12" s="1"/>
  <c r="AO19" i="13"/>
  <c r="AY19" i="12" s="1"/>
  <c r="AN19" i="13"/>
  <c r="AX19" i="12" s="1"/>
  <c r="AM19" i="13"/>
  <c r="AL19" i="13"/>
  <c r="AK19" i="13"/>
  <c r="AJ19" i="13"/>
  <c r="AW18" i="13"/>
  <c r="BG18" i="12" s="1"/>
  <c r="AV18" i="13"/>
  <c r="BF18" i="12" s="1"/>
  <c r="AU18" i="13"/>
  <c r="BE18" i="12" s="1"/>
  <c r="AT18" i="13"/>
  <c r="BD18" i="12" s="1"/>
  <c r="AS18" i="13"/>
  <c r="BC18" i="12" s="1"/>
  <c r="AR18" i="13"/>
  <c r="BB18" i="12" s="1"/>
  <c r="AQ18" i="13"/>
  <c r="BA18" i="12" s="1"/>
  <c r="AP18" i="13"/>
  <c r="AZ18" i="12" s="1"/>
  <c r="AO18" i="13"/>
  <c r="AY18" i="12" s="1"/>
  <c r="AN18" i="13"/>
  <c r="AX18" i="12" s="1"/>
  <c r="AM18" i="13"/>
  <c r="AL18" i="13"/>
  <c r="AK18" i="13"/>
  <c r="AJ18" i="13"/>
  <c r="AW17" i="13"/>
  <c r="BG17" i="12" s="1"/>
  <c r="AV17" i="13"/>
  <c r="BF17" i="12" s="1"/>
  <c r="AU17" i="13"/>
  <c r="BE17" i="12" s="1"/>
  <c r="AT17" i="13"/>
  <c r="BD17" i="12" s="1"/>
  <c r="AS17" i="13"/>
  <c r="BC17" i="12" s="1"/>
  <c r="AR17" i="13"/>
  <c r="BB17" i="12" s="1"/>
  <c r="AQ17" i="13"/>
  <c r="BA17" i="12" s="1"/>
  <c r="AP17" i="13"/>
  <c r="AZ17" i="12" s="1"/>
  <c r="AO17" i="13"/>
  <c r="AY17" i="12" s="1"/>
  <c r="AN17" i="13"/>
  <c r="AX17" i="12" s="1"/>
  <c r="AM17" i="13"/>
  <c r="AL17" i="13"/>
  <c r="AK17" i="13"/>
  <c r="AJ17" i="13"/>
  <c r="AW16" i="13"/>
  <c r="BG16" i="12" s="1"/>
  <c r="AV16" i="13"/>
  <c r="BF16" i="12" s="1"/>
  <c r="AU16" i="13"/>
  <c r="BE16" i="12" s="1"/>
  <c r="AT16" i="13"/>
  <c r="BD16" i="12" s="1"/>
  <c r="AS16" i="13"/>
  <c r="BC16" i="12" s="1"/>
  <c r="AR16" i="13"/>
  <c r="BB16" i="12" s="1"/>
  <c r="AQ16" i="13"/>
  <c r="BA16" i="12" s="1"/>
  <c r="AP16" i="13"/>
  <c r="AZ16" i="12" s="1"/>
  <c r="AO16" i="13"/>
  <c r="AY16" i="12" s="1"/>
  <c r="AN16" i="13"/>
  <c r="AX16" i="12" s="1"/>
  <c r="AM16" i="13"/>
  <c r="AL16" i="13"/>
  <c r="AK16" i="13"/>
  <c r="AJ16" i="13"/>
  <c r="AW15" i="13"/>
  <c r="BG15" i="12" s="1"/>
  <c r="AV15" i="13"/>
  <c r="BF15" i="12" s="1"/>
  <c r="AU15" i="13"/>
  <c r="BE15" i="12" s="1"/>
  <c r="AT15" i="13"/>
  <c r="BD15" i="12" s="1"/>
  <c r="AS15" i="13"/>
  <c r="BC15" i="12" s="1"/>
  <c r="AR15" i="13"/>
  <c r="BB15" i="12" s="1"/>
  <c r="AQ15" i="13"/>
  <c r="BA15" i="12" s="1"/>
  <c r="AP15" i="13"/>
  <c r="AZ15" i="12" s="1"/>
  <c r="AO15" i="13"/>
  <c r="AY15" i="12" s="1"/>
  <c r="AN15" i="13"/>
  <c r="AX15" i="12" s="1"/>
  <c r="AM15" i="13"/>
  <c r="AL15" i="13"/>
  <c r="AK15" i="13"/>
  <c r="AJ15" i="13"/>
  <c r="AW14" i="13"/>
  <c r="BG14" i="12" s="1"/>
  <c r="AV14" i="13"/>
  <c r="BF14" i="12" s="1"/>
  <c r="AU14" i="13"/>
  <c r="BE14" i="12" s="1"/>
  <c r="AT14" i="13"/>
  <c r="BD14" i="12" s="1"/>
  <c r="AS14" i="13"/>
  <c r="BC14" i="12" s="1"/>
  <c r="AR14" i="13"/>
  <c r="BB14" i="12" s="1"/>
  <c r="AQ14" i="13"/>
  <c r="BA14" i="12" s="1"/>
  <c r="AP14" i="13"/>
  <c r="AZ14" i="12" s="1"/>
  <c r="AO14" i="13"/>
  <c r="AY14" i="12" s="1"/>
  <c r="AN14" i="13"/>
  <c r="AX14" i="12" s="1"/>
  <c r="AM14" i="13"/>
  <c r="AL14" i="13"/>
  <c r="AK14" i="13"/>
  <c r="AJ14" i="13"/>
  <c r="AW13" i="13"/>
  <c r="BG13" i="12" s="1"/>
  <c r="AV13" i="13"/>
  <c r="BF13" i="12" s="1"/>
  <c r="AU13" i="13"/>
  <c r="BE13" i="12" s="1"/>
  <c r="AT13" i="13"/>
  <c r="BD13" i="12" s="1"/>
  <c r="AS13" i="13"/>
  <c r="BC13" i="12" s="1"/>
  <c r="AR13" i="13"/>
  <c r="BB13" i="12" s="1"/>
  <c r="AQ13" i="13"/>
  <c r="BA13" i="12" s="1"/>
  <c r="AP13" i="13"/>
  <c r="AZ13" i="12" s="1"/>
  <c r="AO13" i="13"/>
  <c r="AY13" i="12" s="1"/>
  <c r="AN13" i="13"/>
  <c r="AX13" i="12" s="1"/>
  <c r="AM13" i="13"/>
  <c r="AL13" i="13"/>
  <c r="AK13" i="13"/>
  <c r="AJ13" i="13"/>
  <c r="AW12" i="13"/>
  <c r="BG12" i="12" s="1"/>
  <c r="AV12" i="13"/>
  <c r="BF12" i="12" s="1"/>
  <c r="AU12" i="13"/>
  <c r="BE12" i="12" s="1"/>
  <c r="AT12" i="13"/>
  <c r="BD12" i="12" s="1"/>
  <c r="AS12" i="13"/>
  <c r="BC12" i="12" s="1"/>
  <c r="AR12" i="13"/>
  <c r="BB12" i="12" s="1"/>
  <c r="AQ12" i="13"/>
  <c r="BA12" i="12" s="1"/>
  <c r="AP12" i="13"/>
  <c r="AZ12" i="12" s="1"/>
  <c r="AO12" i="13"/>
  <c r="AY12" i="12" s="1"/>
  <c r="AN12" i="13"/>
  <c r="AX12" i="12" s="1"/>
  <c r="AM12" i="13"/>
  <c r="AL12" i="13"/>
  <c r="AK12" i="13"/>
  <c r="AJ12" i="13"/>
  <c r="AW11" i="13"/>
  <c r="BG11" i="12" s="1"/>
  <c r="AV11" i="13"/>
  <c r="BF11" i="12" s="1"/>
  <c r="AU11" i="13"/>
  <c r="BE11" i="12" s="1"/>
  <c r="AT11" i="13"/>
  <c r="BD11" i="12" s="1"/>
  <c r="AS11" i="13"/>
  <c r="BC11" i="12" s="1"/>
  <c r="AR11" i="13"/>
  <c r="BB11" i="12" s="1"/>
  <c r="AQ11" i="13"/>
  <c r="BA11" i="12" s="1"/>
  <c r="AP11" i="13"/>
  <c r="AZ11" i="12" s="1"/>
  <c r="AO11" i="13"/>
  <c r="AY11" i="12" s="1"/>
  <c r="AN11" i="13"/>
  <c r="AX11" i="12" s="1"/>
  <c r="AM11" i="13"/>
  <c r="AL11" i="13"/>
  <c r="AK11" i="13"/>
  <c r="AJ11" i="13"/>
  <c r="AW10" i="13"/>
  <c r="BG10" i="12" s="1"/>
  <c r="AV10" i="13"/>
  <c r="BF10" i="12" s="1"/>
  <c r="AU10" i="13"/>
  <c r="BE10" i="12" s="1"/>
  <c r="AT10" i="13"/>
  <c r="BD10" i="12" s="1"/>
  <c r="AS10" i="13"/>
  <c r="BC10" i="12" s="1"/>
  <c r="AR10" i="13"/>
  <c r="BB10" i="12" s="1"/>
  <c r="AQ10" i="13"/>
  <c r="BA10" i="12" s="1"/>
  <c r="AP10" i="13"/>
  <c r="AZ10" i="12" s="1"/>
  <c r="AO10" i="13"/>
  <c r="AY10" i="12" s="1"/>
  <c r="AN10" i="13"/>
  <c r="AX10" i="12" s="1"/>
  <c r="AM10" i="13"/>
  <c r="AL10" i="13"/>
  <c r="AK10" i="13"/>
  <c r="AJ10" i="13"/>
  <c r="AW9" i="13"/>
  <c r="BG9" i="12" s="1"/>
  <c r="AV9" i="13"/>
  <c r="BF9" i="12" s="1"/>
  <c r="AU9" i="13"/>
  <c r="BE9" i="12" s="1"/>
  <c r="AT9" i="13"/>
  <c r="BD9" i="12" s="1"/>
  <c r="AS9" i="13"/>
  <c r="BC9" i="12" s="1"/>
  <c r="AR9" i="13"/>
  <c r="BB9" i="12" s="1"/>
  <c r="AQ9" i="13"/>
  <c r="BA9" i="12" s="1"/>
  <c r="AP9" i="13"/>
  <c r="AZ9" i="12" s="1"/>
  <c r="AO9" i="13"/>
  <c r="AY9" i="12" s="1"/>
  <c r="AN9" i="13"/>
  <c r="AX9" i="12" s="1"/>
  <c r="AM9" i="13"/>
  <c r="AL9" i="13"/>
  <c r="AK9" i="13"/>
  <c r="AJ9" i="13"/>
  <c r="AW8" i="13"/>
  <c r="BG8" i="12" s="1"/>
  <c r="AV8" i="13"/>
  <c r="BF8" i="12" s="1"/>
  <c r="AU8" i="13"/>
  <c r="BE8" i="12" s="1"/>
  <c r="AT8" i="13"/>
  <c r="BD8" i="12" s="1"/>
  <c r="AS8" i="13"/>
  <c r="BC8" i="12" s="1"/>
  <c r="AR8" i="13"/>
  <c r="BB8" i="12" s="1"/>
  <c r="AQ8" i="13"/>
  <c r="BA8" i="12" s="1"/>
  <c r="AP8" i="13"/>
  <c r="AZ8" i="12" s="1"/>
  <c r="AO8" i="13"/>
  <c r="AY8" i="12" s="1"/>
  <c r="AN8" i="13"/>
  <c r="AX8" i="12" s="1"/>
  <c r="AM8" i="13"/>
  <c r="AL8" i="13"/>
  <c r="AK8" i="13"/>
  <c r="AJ8" i="13"/>
  <c r="AW7" i="13"/>
  <c r="BG7" i="12" s="1"/>
  <c r="AV7" i="13"/>
  <c r="BF7" i="12" s="1"/>
  <c r="AU7" i="13"/>
  <c r="BE7" i="12" s="1"/>
  <c r="AT7" i="13"/>
  <c r="BD7" i="12" s="1"/>
  <c r="AS7" i="13"/>
  <c r="BC7" i="12" s="1"/>
  <c r="AR7" i="13"/>
  <c r="BB7" i="12" s="1"/>
  <c r="AQ7" i="13"/>
  <c r="BA7" i="12" s="1"/>
  <c r="AP7" i="13"/>
  <c r="AZ7" i="12" s="1"/>
  <c r="AO7" i="13"/>
  <c r="AY7" i="12" s="1"/>
  <c r="AN7" i="13"/>
  <c r="AX7" i="12" s="1"/>
  <c r="AM7" i="13"/>
  <c r="AL7" i="13"/>
  <c r="AK7" i="13"/>
  <c r="AJ7" i="13"/>
  <c r="AW6" i="13"/>
  <c r="BG6" i="12" s="1"/>
  <c r="AV6" i="13"/>
  <c r="BF6" i="12" s="1"/>
  <c r="AU6" i="13"/>
  <c r="BE6" i="12" s="1"/>
  <c r="AT6" i="13"/>
  <c r="BD6" i="12" s="1"/>
  <c r="AS6" i="13"/>
  <c r="BC6" i="12" s="1"/>
  <c r="AR6" i="13"/>
  <c r="BB6" i="12" s="1"/>
  <c r="AQ6" i="13"/>
  <c r="BA6" i="12" s="1"/>
  <c r="AP6" i="13"/>
  <c r="AZ6" i="12" s="1"/>
  <c r="AO6" i="13"/>
  <c r="AY6" i="12" s="1"/>
  <c r="AN6" i="13"/>
  <c r="AX6" i="12" s="1"/>
  <c r="AM6" i="13"/>
  <c r="AL6" i="13"/>
  <c r="AK6" i="13"/>
  <c r="AJ6" i="13"/>
  <c r="AW5" i="13"/>
  <c r="BG5" i="12" s="1"/>
  <c r="AV5" i="13"/>
  <c r="BF5" i="12" s="1"/>
  <c r="AU5" i="13"/>
  <c r="BE5" i="12" s="1"/>
  <c r="AT5" i="13"/>
  <c r="BD5" i="12" s="1"/>
  <c r="AS5" i="13"/>
  <c r="BC5" i="12" s="1"/>
  <c r="AR5" i="13"/>
  <c r="BB5" i="12" s="1"/>
  <c r="AQ5" i="13"/>
  <c r="BA5" i="12" s="1"/>
  <c r="AP5" i="13"/>
  <c r="AZ5" i="12" s="1"/>
  <c r="AO5" i="13"/>
  <c r="AY5" i="12" s="1"/>
  <c r="AN5" i="13"/>
  <c r="AX5" i="12" s="1"/>
  <c r="AM5" i="13"/>
  <c r="AL5" i="13"/>
  <c r="AK5" i="13"/>
  <c r="AG173" i="13"/>
  <c r="AF173" i="13"/>
  <c r="AE173" i="13"/>
  <c r="AD173" i="13"/>
  <c r="AC173" i="13"/>
  <c r="AB173" i="13"/>
  <c r="AA173" i="13"/>
  <c r="Z173" i="13"/>
  <c r="Y173" i="13"/>
  <c r="X173" i="13"/>
  <c r="W173" i="13"/>
  <c r="V173" i="13"/>
  <c r="U173" i="13"/>
  <c r="T173" i="13"/>
  <c r="T174" i="13" s="1"/>
  <c r="T175" i="13" s="1"/>
  <c r="T176" i="13" s="1"/>
  <c r="T177" i="13" s="1"/>
  <c r="T178" i="13" s="1"/>
  <c r="T179" i="13" s="1"/>
  <c r="T180" i="13" s="1"/>
  <c r="T181" i="13" s="1"/>
  <c r="T182" i="13" s="1"/>
  <c r="T183" i="13" s="1"/>
  <c r="T184" i="13" s="1"/>
  <c r="T185" i="13" s="1"/>
  <c r="T186" i="13" s="1"/>
  <c r="T187" i="13" s="1"/>
  <c r="T188" i="13" s="1"/>
  <c r="T189" i="13" s="1"/>
  <c r="T190" i="13" s="1"/>
  <c r="T191" i="13" s="1"/>
  <c r="T192" i="13" s="1"/>
  <c r="T193" i="13" s="1"/>
  <c r="T194" i="13" s="1"/>
  <c r="T195" i="13" s="1"/>
  <c r="T196" i="13" s="1"/>
  <c r="T197" i="13" s="1"/>
  <c r="T198" i="13" s="1"/>
  <c r="T199" i="13" s="1"/>
  <c r="T200" i="13" s="1"/>
  <c r="T201" i="13" s="1"/>
  <c r="T202" i="13" s="1"/>
  <c r="T203" i="13" s="1"/>
  <c r="T204" i="13" s="1"/>
  <c r="AG172" i="13"/>
  <c r="AL172" i="12" s="1"/>
  <c r="AF172" i="13"/>
  <c r="AK172" i="12" s="1"/>
  <c r="AE172" i="13"/>
  <c r="AJ172" i="12" s="1"/>
  <c r="AD172" i="13"/>
  <c r="AI172" i="12" s="1"/>
  <c r="AC172" i="13"/>
  <c r="AH172" i="12" s="1"/>
  <c r="AB172" i="13"/>
  <c r="AG172" i="12" s="1"/>
  <c r="AA172" i="13"/>
  <c r="AF172" i="12" s="1"/>
  <c r="Z172" i="13"/>
  <c r="AE172" i="12" s="1"/>
  <c r="Y172" i="13"/>
  <c r="AD172" i="12" s="1"/>
  <c r="X172" i="13"/>
  <c r="AC172" i="12" s="1"/>
  <c r="W172" i="13"/>
  <c r="V172" i="13"/>
  <c r="U172" i="13"/>
  <c r="T172" i="13"/>
  <c r="AG171" i="13"/>
  <c r="AL171" i="12" s="1"/>
  <c r="AF171" i="13"/>
  <c r="AK171" i="12" s="1"/>
  <c r="AE171" i="13"/>
  <c r="AJ171" i="12" s="1"/>
  <c r="AD171" i="13"/>
  <c r="AI171" i="12" s="1"/>
  <c r="AC171" i="13"/>
  <c r="AH171" i="12" s="1"/>
  <c r="AB171" i="13"/>
  <c r="AG171" i="12" s="1"/>
  <c r="AA171" i="13"/>
  <c r="AF171" i="12" s="1"/>
  <c r="Z171" i="13"/>
  <c r="AE171" i="12" s="1"/>
  <c r="Y171" i="13"/>
  <c r="AD171" i="12" s="1"/>
  <c r="X171" i="13"/>
  <c r="AC171" i="12" s="1"/>
  <c r="W171" i="13"/>
  <c r="V171" i="13"/>
  <c r="U171" i="13"/>
  <c r="T171" i="13"/>
  <c r="AG170" i="13"/>
  <c r="AL170" i="12" s="1"/>
  <c r="AF170" i="13"/>
  <c r="AK170" i="12" s="1"/>
  <c r="AE170" i="13"/>
  <c r="AJ170" i="12" s="1"/>
  <c r="AD170" i="13"/>
  <c r="AI170" i="12" s="1"/>
  <c r="AC170" i="13"/>
  <c r="AH170" i="12" s="1"/>
  <c r="AB170" i="13"/>
  <c r="AG170" i="12" s="1"/>
  <c r="AA170" i="13"/>
  <c r="AF170" i="12" s="1"/>
  <c r="Z170" i="13"/>
  <c r="AE170" i="12" s="1"/>
  <c r="Y170" i="13"/>
  <c r="AD170" i="12" s="1"/>
  <c r="X170" i="13"/>
  <c r="AC170" i="12" s="1"/>
  <c r="W170" i="13"/>
  <c r="V170" i="13"/>
  <c r="U170" i="13"/>
  <c r="T170" i="13"/>
  <c r="AG169" i="13"/>
  <c r="AL169" i="12" s="1"/>
  <c r="AF169" i="13"/>
  <c r="AK169" i="12" s="1"/>
  <c r="AE169" i="13"/>
  <c r="AJ169" i="12" s="1"/>
  <c r="AD169" i="13"/>
  <c r="AI169" i="12" s="1"/>
  <c r="AC169" i="13"/>
  <c r="AH169" i="12" s="1"/>
  <c r="AB169" i="13"/>
  <c r="AG169" i="12" s="1"/>
  <c r="AA169" i="13"/>
  <c r="AF169" i="12" s="1"/>
  <c r="Z169" i="13"/>
  <c r="AE169" i="12" s="1"/>
  <c r="Y169" i="13"/>
  <c r="AD169" i="12" s="1"/>
  <c r="X169" i="13"/>
  <c r="AC169" i="12" s="1"/>
  <c r="W169" i="13"/>
  <c r="V169" i="13"/>
  <c r="U169" i="13"/>
  <c r="T169" i="13"/>
  <c r="AG168" i="13"/>
  <c r="AL168" i="12" s="1"/>
  <c r="AF168" i="13"/>
  <c r="AK168" i="12" s="1"/>
  <c r="AE168" i="13"/>
  <c r="AJ168" i="12" s="1"/>
  <c r="AD168" i="13"/>
  <c r="AI168" i="12" s="1"/>
  <c r="AC168" i="13"/>
  <c r="AH168" i="12" s="1"/>
  <c r="AB168" i="13"/>
  <c r="AG168" i="12" s="1"/>
  <c r="AA168" i="13"/>
  <c r="AF168" i="12" s="1"/>
  <c r="Z168" i="13"/>
  <c r="AE168" i="12" s="1"/>
  <c r="Y168" i="13"/>
  <c r="AD168" i="12" s="1"/>
  <c r="X168" i="13"/>
  <c r="AC168" i="12" s="1"/>
  <c r="W168" i="13"/>
  <c r="V168" i="13"/>
  <c r="U168" i="13"/>
  <c r="T168" i="13"/>
  <c r="AG167" i="13"/>
  <c r="AL167" i="12" s="1"/>
  <c r="AF167" i="13"/>
  <c r="AK167" i="12" s="1"/>
  <c r="AE167" i="13"/>
  <c r="AJ167" i="12" s="1"/>
  <c r="AD167" i="13"/>
  <c r="AI167" i="12" s="1"/>
  <c r="AC167" i="13"/>
  <c r="AH167" i="12" s="1"/>
  <c r="AB167" i="13"/>
  <c r="AG167" i="12" s="1"/>
  <c r="AA167" i="13"/>
  <c r="AF167" i="12" s="1"/>
  <c r="Z167" i="13"/>
  <c r="AE167" i="12" s="1"/>
  <c r="Y167" i="13"/>
  <c r="AD167" i="12" s="1"/>
  <c r="X167" i="13"/>
  <c r="AC167" i="12" s="1"/>
  <c r="W167" i="13"/>
  <c r="V167" i="13"/>
  <c r="U167" i="13"/>
  <c r="T167" i="13"/>
  <c r="AG166" i="13"/>
  <c r="AL166" i="12" s="1"/>
  <c r="AF166" i="13"/>
  <c r="AK166" i="12" s="1"/>
  <c r="AE166" i="13"/>
  <c r="AJ166" i="12" s="1"/>
  <c r="AD166" i="13"/>
  <c r="AI166" i="12" s="1"/>
  <c r="AC166" i="13"/>
  <c r="AH166" i="12" s="1"/>
  <c r="AB166" i="13"/>
  <c r="AG166" i="12" s="1"/>
  <c r="AA166" i="13"/>
  <c r="AF166" i="12" s="1"/>
  <c r="Z166" i="13"/>
  <c r="AE166" i="12" s="1"/>
  <c r="Y166" i="13"/>
  <c r="AD166" i="12" s="1"/>
  <c r="X166" i="13"/>
  <c r="AC166" i="12" s="1"/>
  <c r="W166" i="13"/>
  <c r="V166" i="13"/>
  <c r="U166" i="13"/>
  <c r="T166" i="13"/>
  <c r="AG165" i="13"/>
  <c r="AL165" i="12" s="1"/>
  <c r="AF165" i="13"/>
  <c r="AK165" i="12" s="1"/>
  <c r="AE165" i="13"/>
  <c r="AJ165" i="12" s="1"/>
  <c r="AD165" i="13"/>
  <c r="AI165" i="12" s="1"/>
  <c r="AC165" i="13"/>
  <c r="AH165" i="12" s="1"/>
  <c r="AB165" i="13"/>
  <c r="AG165" i="12" s="1"/>
  <c r="AA165" i="13"/>
  <c r="AF165" i="12" s="1"/>
  <c r="Z165" i="13"/>
  <c r="AE165" i="12" s="1"/>
  <c r="Y165" i="13"/>
  <c r="AD165" i="12" s="1"/>
  <c r="X165" i="13"/>
  <c r="AC165" i="12" s="1"/>
  <c r="W165" i="13"/>
  <c r="V165" i="13"/>
  <c r="U165" i="13"/>
  <c r="T165" i="13"/>
  <c r="AG164" i="13"/>
  <c r="AL164" i="12" s="1"/>
  <c r="AF164" i="13"/>
  <c r="AK164" i="12" s="1"/>
  <c r="AE164" i="13"/>
  <c r="AJ164" i="12" s="1"/>
  <c r="AD164" i="13"/>
  <c r="AI164" i="12" s="1"/>
  <c r="AC164" i="13"/>
  <c r="AH164" i="12" s="1"/>
  <c r="AB164" i="13"/>
  <c r="AG164" i="12" s="1"/>
  <c r="AA164" i="13"/>
  <c r="AF164" i="12" s="1"/>
  <c r="Z164" i="13"/>
  <c r="AE164" i="12" s="1"/>
  <c r="Y164" i="13"/>
  <c r="AD164" i="12" s="1"/>
  <c r="X164" i="13"/>
  <c r="AC164" i="12" s="1"/>
  <c r="W164" i="13"/>
  <c r="V164" i="13"/>
  <c r="U164" i="13"/>
  <c r="T164" i="13"/>
  <c r="AG163" i="13"/>
  <c r="AL163" i="12" s="1"/>
  <c r="AF163" i="13"/>
  <c r="AK163" i="12" s="1"/>
  <c r="AE163" i="13"/>
  <c r="AJ163" i="12" s="1"/>
  <c r="AD163" i="13"/>
  <c r="AI163" i="12" s="1"/>
  <c r="AC163" i="13"/>
  <c r="AH163" i="12" s="1"/>
  <c r="AB163" i="13"/>
  <c r="AG163" i="12" s="1"/>
  <c r="AA163" i="13"/>
  <c r="AF163" i="12" s="1"/>
  <c r="Z163" i="13"/>
  <c r="AE163" i="12" s="1"/>
  <c r="Y163" i="13"/>
  <c r="AD163" i="12" s="1"/>
  <c r="X163" i="13"/>
  <c r="AC163" i="12" s="1"/>
  <c r="W163" i="13"/>
  <c r="V163" i="13"/>
  <c r="U163" i="13"/>
  <c r="T163" i="13"/>
  <c r="AG162" i="13"/>
  <c r="AL162" i="12" s="1"/>
  <c r="AF162" i="13"/>
  <c r="AK162" i="12" s="1"/>
  <c r="AE162" i="13"/>
  <c r="AJ162" i="12" s="1"/>
  <c r="AD162" i="13"/>
  <c r="AI162" i="12" s="1"/>
  <c r="AC162" i="13"/>
  <c r="AH162" i="12" s="1"/>
  <c r="AB162" i="13"/>
  <c r="AG162" i="12" s="1"/>
  <c r="AA162" i="13"/>
  <c r="AF162" i="12" s="1"/>
  <c r="Z162" i="13"/>
  <c r="AE162" i="12" s="1"/>
  <c r="Y162" i="13"/>
  <c r="AD162" i="12" s="1"/>
  <c r="X162" i="13"/>
  <c r="AC162" i="12" s="1"/>
  <c r="W162" i="13"/>
  <c r="V162" i="13"/>
  <c r="U162" i="13"/>
  <c r="T162" i="13"/>
  <c r="AG161" i="13"/>
  <c r="AL161" i="12" s="1"/>
  <c r="AF161" i="13"/>
  <c r="AK161" i="12" s="1"/>
  <c r="AE161" i="13"/>
  <c r="AJ161" i="12" s="1"/>
  <c r="AD161" i="13"/>
  <c r="AI161" i="12" s="1"/>
  <c r="AC161" i="13"/>
  <c r="AH161" i="12" s="1"/>
  <c r="AB161" i="13"/>
  <c r="AG161" i="12" s="1"/>
  <c r="AA161" i="13"/>
  <c r="AF161" i="12" s="1"/>
  <c r="Z161" i="13"/>
  <c r="AE161" i="12" s="1"/>
  <c r="Y161" i="13"/>
  <c r="AD161" i="12" s="1"/>
  <c r="X161" i="13"/>
  <c r="AC161" i="12" s="1"/>
  <c r="W161" i="13"/>
  <c r="V161" i="13"/>
  <c r="U161" i="13"/>
  <c r="T161" i="13"/>
  <c r="AG160" i="13"/>
  <c r="AL160" i="12" s="1"/>
  <c r="AF160" i="13"/>
  <c r="AK160" i="12" s="1"/>
  <c r="AE160" i="13"/>
  <c r="AJ160" i="12" s="1"/>
  <c r="AD160" i="13"/>
  <c r="AI160" i="12" s="1"/>
  <c r="AC160" i="13"/>
  <c r="AH160" i="12" s="1"/>
  <c r="AB160" i="13"/>
  <c r="AG160" i="12" s="1"/>
  <c r="AA160" i="13"/>
  <c r="AF160" i="12" s="1"/>
  <c r="Z160" i="13"/>
  <c r="AE160" i="12" s="1"/>
  <c r="Y160" i="13"/>
  <c r="AD160" i="12" s="1"/>
  <c r="X160" i="13"/>
  <c r="AC160" i="12" s="1"/>
  <c r="W160" i="13"/>
  <c r="V160" i="13"/>
  <c r="U160" i="13"/>
  <c r="T160" i="13"/>
  <c r="AG159" i="13"/>
  <c r="AL159" i="12" s="1"/>
  <c r="AF159" i="13"/>
  <c r="AK159" i="12" s="1"/>
  <c r="AE159" i="13"/>
  <c r="AJ159" i="12" s="1"/>
  <c r="AD159" i="13"/>
  <c r="AI159" i="12" s="1"/>
  <c r="AC159" i="13"/>
  <c r="AH159" i="12" s="1"/>
  <c r="AB159" i="13"/>
  <c r="AG159" i="12" s="1"/>
  <c r="AA159" i="13"/>
  <c r="AF159" i="12" s="1"/>
  <c r="Z159" i="13"/>
  <c r="AE159" i="12" s="1"/>
  <c r="Y159" i="13"/>
  <c r="AD159" i="12" s="1"/>
  <c r="X159" i="13"/>
  <c r="AC159" i="12" s="1"/>
  <c r="W159" i="13"/>
  <c r="V159" i="13"/>
  <c r="U159" i="13"/>
  <c r="T159" i="13"/>
  <c r="AG158" i="13"/>
  <c r="AL158" i="12" s="1"/>
  <c r="AF158" i="13"/>
  <c r="AK158" i="12" s="1"/>
  <c r="AE158" i="13"/>
  <c r="AJ158" i="12" s="1"/>
  <c r="AD158" i="13"/>
  <c r="AI158" i="12" s="1"/>
  <c r="AC158" i="13"/>
  <c r="AH158" i="12" s="1"/>
  <c r="AB158" i="13"/>
  <c r="AG158" i="12" s="1"/>
  <c r="AA158" i="13"/>
  <c r="AF158" i="12" s="1"/>
  <c r="Z158" i="13"/>
  <c r="AE158" i="12" s="1"/>
  <c r="Y158" i="13"/>
  <c r="AD158" i="12" s="1"/>
  <c r="X158" i="13"/>
  <c r="AC158" i="12" s="1"/>
  <c r="W158" i="13"/>
  <c r="V158" i="13"/>
  <c r="U158" i="13"/>
  <c r="T158" i="13"/>
  <c r="AG157" i="13"/>
  <c r="AL157" i="12" s="1"/>
  <c r="AF157" i="13"/>
  <c r="AK157" i="12" s="1"/>
  <c r="AE157" i="13"/>
  <c r="AJ157" i="12" s="1"/>
  <c r="AD157" i="13"/>
  <c r="AI157" i="12" s="1"/>
  <c r="AC157" i="13"/>
  <c r="AH157" i="12" s="1"/>
  <c r="AB157" i="13"/>
  <c r="AG157" i="12" s="1"/>
  <c r="AA157" i="13"/>
  <c r="AF157" i="12" s="1"/>
  <c r="Z157" i="13"/>
  <c r="AE157" i="12" s="1"/>
  <c r="Y157" i="13"/>
  <c r="AD157" i="12" s="1"/>
  <c r="X157" i="13"/>
  <c r="AC157" i="12" s="1"/>
  <c r="W157" i="13"/>
  <c r="V157" i="13"/>
  <c r="U157" i="13"/>
  <c r="T157" i="13"/>
  <c r="AG156" i="13"/>
  <c r="AL156" i="12" s="1"/>
  <c r="AF156" i="13"/>
  <c r="AK156" i="12" s="1"/>
  <c r="AE156" i="13"/>
  <c r="AJ156" i="12" s="1"/>
  <c r="AD156" i="13"/>
  <c r="AI156" i="12" s="1"/>
  <c r="AC156" i="13"/>
  <c r="AH156" i="12" s="1"/>
  <c r="AB156" i="13"/>
  <c r="AG156" i="12" s="1"/>
  <c r="AA156" i="13"/>
  <c r="AF156" i="12" s="1"/>
  <c r="Z156" i="13"/>
  <c r="AE156" i="12" s="1"/>
  <c r="Y156" i="13"/>
  <c r="AD156" i="12" s="1"/>
  <c r="X156" i="13"/>
  <c r="AC156" i="12" s="1"/>
  <c r="W156" i="13"/>
  <c r="V156" i="13"/>
  <c r="U156" i="13"/>
  <c r="T156" i="13"/>
  <c r="AG155" i="13"/>
  <c r="AL155" i="12" s="1"/>
  <c r="AF155" i="13"/>
  <c r="AK155" i="12" s="1"/>
  <c r="AE155" i="13"/>
  <c r="AJ155" i="12" s="1"/>
  <c r="AD155" i="13"/>
  <c r="AI155" i="12" s="1"/>
  <c r="AC155" i="13"/>
  <c r="AH155" i="12" s="1"/>
  <c r="AB155" i="13"/>
  <c r="AG155" i="12" s="1"/>
  <c r="AA155" i="13"/>
  <c r="AF155" i="12" s="1"/>
  <c r="Z155" i="13"/>
  <c r="AE155" i="12" s="1"/>
  <c r="Y155" i="13"/>
  <c r="AD155" i="12" s="1"/>
  <c r="X155" i="13"/>
  <c r="AC155" i="12" s="1"/>
  <c r="W155" i="13"/>
  <c r="V155" i="13"/>
  <c r="U155" i="13"/>
  <c r="T155" i="13"/>
  <c r="AG154" i="13"/>
  <c r="AL154" i="12" s="1"/>
  <c r="AF154" i="13"/>
  <c r="AK154" i="12" s="1"/>
  <c r="AE154" i="13"/>
  <c r="AJ154" i="12" s="1"/>
  <c r="AD154" i="13"/>
  <c r="AI154" i="12" s="1"/>
  <c r="AC154" i="13"/>
  <c r="AH154" i="12" s="1"/>
  <c r="AB154" i="13"/>
  <c r="AG154" i="12" s="1"/>
  <c r="AA154" i="13"/>
  <c r="AF154" i="12" s="1"/>
  <c r="Z154" i="13"/>
  <c r="AE154" i="12" s="1"/>
  <c r="Y154" i="13"/>
  <c r="AD154" i="12" s="1"/>
  <c r="X154" i="13"/>
  <c r="AC154" i="12" s="1"/>
  <c r="W154" i="13"/>
  <c r="V154" i="13"/>
  <c r="U154" i="13"/>
  <c r="T154" i="13"/>
  <c r="AG153" i="13"/>
  <c r="AL153" i="12" s="1"/>
  <c r="AF153" i="13"/>
  <c r="AK153" i="12" s="1"/>
  <c r="AE153" i="13"/>
  <c r="AJ153" i="12" s="1"/>
  <c r="AD153" i="13"/>
  <c r="AI153" i="12" s="1"/>
  <c r="AC153" i="13"/>
  <c r="AH153" i="12" s="1"/>
  <c r="AB153" i="13"/>
  <c r="AG153" i="12" s="1"/>
  <c r="AA153" i="13"/>
  <c r="AF153" i="12" s="1"/>
  <c r="Z153" i="13"/>
  <c r="AE153" i="12" s="1"/>
  <c r="Y153" i="13"/>
  <c r="AD153" i="12" s="1"/>
  <c r="X153" i="13"/>
  <c r="AC153" i="12" s="1"/>
  <c r="W153" i="13"/>
  <c r="V153" i="13"/>
  <c r="U153" i="13"/>
  <c r="T153" i="13"/>
  <c r="AG152" i="13"/>
  <c r="AL152" i="12" s="1"/>
  <c r="AF152" i="13"/>
  <c r="AK152" i="12" s="1"/>
  <c r="AE152" i="13"/>
  <c r="AJ152" i="12" s="1"/>
  <c r="AD152" i="13"/>
  <c r="AI152" i="12" s="1"/>
  <c r="AC152" i="13"/>
  <c r="AH152" i="12" s="1"/>
  <c r="AB152" i="13"/>
  <c r="AG152" i="12" s="1"/>
  <c r="AA152" i="13"/>
  <c r="AF152" i="12" s="1"/>
  <c r="Z152" i="13"/>
  <c r="AE152" i="12" s="1"/>
  <c r="Y152" i="13"/>
  <c r="AD152" i="12" s="1"/>
  <c r="X152" i="13"/>
  <c r="AC152" i="12" s="1"/>
  <c r="W152" i="13"/>
  <c r="V152" i="13"/>
  <c r="U152" i="13"/>
  <c r="T152" i="13"/>
  <c r="AG151" i="13"/>
  <c r="AL151" i="12" s="1"/>
  <c r="AF151" i="13"/>
  <c r="AK151" i="12" s="1"/>
  <c r="AE151" i="13"/>
  <c r="AJ151" i="12" s="1"/>
  <c r="AD151" i="13"/>
  <c r="AI151" i="12" s="1"/>
  <c r="AC151" i="13"/>
  <c r="AH151" i="12" s="1"/>
  <c r="AB151" i="13"/>
  <c r="AG151" i="12" s="1"/>
  <c r="AA151" i="13"/>
  <c r="AF151" i="12" s="1"/>
  <c r="Z151" i="13"/>
  <c r="AE151" i="12" s="1"/>
  <c r="Y151" i="13"/>
  <c r="AD151" i="12" s="1"/>
  <c r="X151" i="13"/>
  <c r="AC151" i="12" s="1"/>
  <c r="W151" i="13"/>
  <c r="V151" i="13"/>
  <c r="U151" i="13"/>
  <c r="T151" i="13"/>
  <c r="AG150" i="13"/>
  <c r="AL150" i="12" s="1"/>
  <c r="AF150" i="13"/>
  <c r="AK150" i="12" s="1"/>
  <c r="AE150" i="13"/>
  <c r="AJ150" i="12" s="1"/>
  <c r="AD150" i="13"/>
  <c r="AI150" i="12" s="1"/>
  <c r="AC150" i="13"/>
  <c r="AH150" i="12" s="1"/>
  <c r="AB150" i="13"/>
  <c r="AG150" i="12" s="1"/>
  <c r="AA150" i="13"/>
  <c r="AF150" i="12" s="1"/>
  <c r="Z150" i="13"/>
  <c r="AE150" i="12" s="1"/>
  <c r="Y150" i="13"/>
  <c r="AD150" i="12" s="1"/>
  <c r="X150" i="13"/>
  <c r="AC150" i="12" s="1"/>
  <c r="W150" i="13"/>
  <c r="V150" i="13"/>
  <c r="U150" i="13"/>
  <c r="T150" i="13"/>
  <c r="AG149" i="13"/>
  <c r="AL149" i="12" s="1"/>
  <c r="AF149" i="13"/>
  <c r="AK149" i="12" s="1"/>
  <c r="AE149" i="13"/>
  <c r="AJ149" i="12" s="1"/>
  <c r="AD149" i="13"/>
  <c r="AI149" i="12" s="1"/>
  <c r="AC149" i="13"/>
  <c r="AH149" i="12" s="1"/>
  <c r="AB149" i="13"/>
  <c r="AG149" i="12" s="1"/>
  <c r="AA149" i="13"/>
  <c r="AF149" i="12" s="1"/>
  <c r="Z149" i="13"/>
  <c r="AE149" i="12" s="1"/>
  <c r="Y149" i="13"/>
  <c r="AD149" i="12" s="1"/>
  <c r="X149" i="13"/>
  <c r="AC149" i="12" s="1"/>
  <c r="W149" i="13"/>
  <c r="V149" i="13"/>
  <c r="U149" i="13"/>
  <c r="T149" i="13"/>
  <c r="AG148" i="13"/>
  <c r="AL148" i="12" s="1"/>
  <c r="AF148" i="13"/>
  <c r="AK148" i="12" s="1"/>
  <c r="AE148" i="13"/>
  <c r="AJ148" i="12" s="1"/>
  <c r="AD148" i="13"/>
  <c r="AI148" i="12" s="1"/>
  <c r="AC148" i="13"/>
  <c r="AH148" i="12" s="1"/>
  <c r="AB148" i="13"/>
  <c r="AG148" i="12" s="1"/>
  <c r="AA148" i="13"/>
  <c r="AF148" i="12" s="1"/>
  <c r="Z148" i="13"/>
  <c r="AE148" i="12" s="1"/>
  <c r="Y148" i="13"/>
  <c r="AD148" i="12" s="1"/>
  <c r="X148" i="13"/>
  <c r="AC148" i="12" s="1"/>
  <c r="W148" i="13"/>
  <c r="V148" i="13"/>
  <c r="U148" i="13"/>
  <c r="T148" i="13"/>
  <c r="AG147" i="13"/>
  <c r="AL147" i="12" s="1"/>
  <c r="AF147" i="13"/>
  <c r="AK147" i="12" s="1"/>
  <c r="AE147" i="13"/>
  <c r="AJ147" i="12" s="1"/>
  <c r="AD147" i="13"/>
  <c r="AI147" i="12" s="1"/>
  <c r="AC147" i="13"/>
  <c r="AH147" i="12" s="1"/>
  <c r="AB147" i="13"/>
  <c r="AG147" i="12" s="1"/>
  <c r="AA147" i="13"/>
  <c r="AF147" i="12" s="1"/>
  <c r="Z147" i="13"/>
  <c r="AE147" i="12" s="1"/>
  <c r="Y147" i="13"/>
  <c r="AD147" i="12" s="1"/>
  <c r="X147" i="13"/>
  <c r="AC147" i="12" s="1"/>
  <c r="W147" i="13"/>
  <c r="V147" i="13"/>
  <c r="U147" i="13"/>
  <c r="T147" i="13"/>
  <c r="AG146" i="13"/>
  <c r="AL146" i="12" s="1"/>
  <c r="AF146" i="13"/>
  <c r="AK146" i="12" s="1"/>
  <c r="AE146" i="13"/>
  <c r="AJ146" i="12" s="1"/>
  <c r="AD146" i="13"/>
  <c r="AI146" i="12" s="1"/>
  <c r="AC146" i="13"/>
  <c r="AH146" i="12" s="1"/>
  <c r="AB146" i="13"/>
  <c r="AG146" i="12" s="1"/>
  <c r="AA146" i="13"/>
  <c r="AF146" i="12" s="1"/>
  <c r="Z146" i="13"/>
  <c r="AE146" i="12" s="1"/>
  <c r="Y146" i="13"/>
  <c r="AD146" i="12" s="1"/>
  <c r="X146" i="13"/>
  <c r="AC146" i="12" s="1"/>
  <c r="W146" i="13"/>
  <c r="V146" i="13"/>
  <c r="U146" i="13"/>
  <c r="T146" i="13"/>
  <c r="AG145" i="13"/>
  <c r="AL145" i="12" s="1"/>
  <c r="AF145" i="13"/>
  <c r="AK145" i="12" s="1"/>
  <c r="AE145" i="13"/>
  <c r="AJ145" i="12" s="1"/>
  <c r="AD145" i="13"/>
  <c r="AI145" i="12" s="1"/>
  <c r="AC145" i="13"/>
  <c r="AH145" i="12" s="1"/>
  <c r="AB145" i="13"/>
  <c r="AG145" i="12" s="1"/>
  <c r="AA145" i="13"/>
  <c r="AF145" i="12" s="1"/>
  <c r="Z145" i="13"/>
  <c r="AE145" i="12" s="1"/>
  <c r="Y145" i="13"/>
  <c r="AD145" i="12" s="1"/>
  <c r="X145" i="13"/>
  <c r="AC145" i="12" s="1"/>
  <c r="W145" i="13"/>
  <c r="V145" i="13"/>
  <c r="U145" i="13"/>
  <c r="T145" i="13"/>
  <c r="AG144" i="13"/>
  <c r="AL144" i="12" s="1"/>
  <c r="AF144" i="13"/>
  <c r="AK144" i="12" s="1"/>
  <c r="AE144" i="13"/>
  <c r="AJ144" i="12" s="1"/>
  <c r="AD144" i="13"/>
  <c r="AI144" i="12" s="1"/>
  <c r="AC144" i="13"/>
  <c r="AH144" i="12" s="1"/>
  <c r="AB144" i="13"/>
  <c r="AG144" i="12" s="1"/>
  <c r="AA144" i="13"/>
  <c r="AF144" i="12" s="1"/>
  <c r="Z144" i="13"/>
  <c r="AE144" i="12" s="1"/>
  <c r="Y144" i="13"/>
  <c r="AD144" i="12" s="1"/>
  <c r="X144" i="13"/>
  <c r="AC144" i="12" s="1"/>
  <c r="W144" i="13"/>
  <c r="V144" i="13"/>
  <c r="U144" i="13"/>
  <c r="T144" i="13"/>
  <c r="AG143" i="13"/>
  <c r="AL143" i="12" s="1"/>
  <c r="AF143" i="13"/>
  <c r="AK143" i="12" s="1"/>
  <c r="AE143" i="13"/>
  <c r="AJ143" i="12" s="1"/>
  <c r="AD143" i="13"/>
  <c r="AI143" i="12" s="1"/>
  <c r="AC143" i="13"/>
  <c r="AH143" i="12" s="1"/>
  <c r="AB143" i="13"/>
  <c r="AG143" i="12" s="1"/>
  <c r="AA143" i="13"/>
  <c r="AF143" i="12" s="1"/>
  <c r="Z143" i="13"/>
  <c r="AE143" i="12" s="1"/>
  <c r="Y143" i="13"/>
  <c r="AD143" i="12" s="1"/>
  <c r="X143" i="13"/>
  <c r="AC143" i="12" s="1"/>
  <c r="W143" i="13"/>
  <c r="V143" i="13"/>
  <c r="U143" i="13"/>
  <c r="T143" i="13"/>
  <c r="AG142" i="13"/>
  <c r="AL142" i="12" s="1"/>
  <c r="AF142" i="13"/>
  <c r="AK142" i="12" s="1"/>
  <c r="AE142" i="13"/>
  <c r="AJ142" i="12" s="1"/>
  <c r="AD142" i="13"/>
  <c r="AI142" i="12" s="1"/>
  <c r="AC142" i="13"/>
  <c r="AH142" i="12" s="1"/>
  <c r="AB142" i="13"/>
  <c r="AG142" i="12" s="1"/>
  <c r="AA142" i="13"/>
  <c r="AF142" i="12" s="1"/>
  <c r="Z142" i="13"/>
  <c r="AE142" i="12" s="1"/>
  <c r="Y142" i="13"/>
  <c r="AD142" i="12" s="1"/>
  <c r="X142" i="13"/>
  <c r="AC142" i="12" s="1"/>
  <c r="W142" i="13"/>
  <c r="V142" i="13"/>
  <c r="U142" i="13"/>
  <c r="T142" i="13"/>
  <c r="AG141" i="13"/>
  <c r="AL141" i="12" s="1"/>
  <c r="AF141" i="13"/>
  <c r="AK141" i="12" s="1"/>
  <c r="AE141" i="13"/>
  <c r="AJ141" i="12" s="1"/>
  <c r="AD141" i="13"/>
  <c r="AI141" i="12" s="1"/>
  <c r="AC141" i="13"/>
  <c r="AH141" i="12" s="1"/>
  <c r="AB141" i="13"/>
  <c r="AG141" i="12" s="1"/>
  <c r="AA141" i="13"/>
  <c r="AF141" i="12" s="1"/>
  <c r="Z141" i="13"/>
  <c r="AE141" i="12" s="1"/>
  <c r="Y141" i="13"/>
  <c r="AD141" i="12" s="1"/>
  <c r="X141" i="13"/>
  <c r="AC141" i="12" s="1"/>
  <c r="W141" i="13"/>
  <c r="V141" i="13"/>
  <c r="U141" i="13"/>
  <c r="T141" i="13"/>
  <c r="AG140" i="13"/>
  <c r="AL140" i="12" s="1"/>
  <c r="AF140" i="13"/>
  <c r="AK140" i="12" s="1"/>
  <c r="AE140" i="13"/>
  <c r="AJ140" i="12" s="1"/>
  <c r="AD140" i="13"/>
  <c r="AI140" i="12" s="1"/>
  <c r="AC140" i="13"/>
  <c r="AH140" i="12" s="1"/>
  <c r="AB140" i="13"/>
  <c r="AG140" i="12" s="1"/>
  <c r="AA140" i="13"/>
  <c r="AF140" i="12" s="1"/>
  <c r="Z140" i="13"/>
  <c r="AE140" i="12" s="1"/>
  <c r="Y140" i="13"/>
  <c r="AD140" i="12" s="1"/>
  <c r="X140" i="13"/>
  <c r="AC140" i="12" s="1"/>
  <c r="W140" i="13"/>
  <c r="V140" i="13"/>
  <c r="U140" i="13"/>
  <c r="T140" i="13"/>
  <c r="AG139" i="13"/>
  <c r="AL139" i="12" s="1"/>
  <c r="AF139" i="13"/>
  <c r="AK139" i="12" s="1"/>
  <c r="AE139" i="13"/>
  <c r="AJ139" i="12" s="1"/>
  <c r="AD139" i="13"/>
  <c r="AI139" i="12" s="1"/>
  <c r="AC139" i="13"/>
  <c r="AH139" i="12" s="1"/>
  <c r="AB139" i="13"/>
  <c r="AG139" i="12" s="1"/>
  <c r="AA139" i="13"/>
  <c r="AF139" i="12" s="1"/>
  <c r="Z139" i="13"/>
  <c r="AE139" i="12" s="1"/>
  <c r="Y139" i="13"/>
  <c r="AD139" i="12" s="1"/>
  <c r="X139" i="13"/>
  <c r="AC139" i="12" s="1"/>
  <c r="W139" i="13"/>
  <c r="V139" i="13"/>
  <c r="U139" i="13"/>
  <c r="T139" i="13"/>
  <c r="AG138" i="13"/>
  <c r="AL138" i="12" s="1"/>
  <c r="AF138" i="13"/>
  <c r="AK138" i="12" s="1"/>
  <c r="AE138" i="13"/>
  <c r="AJ138" i="12" s="1"/>
  <c r="AD138" i="13"/>
  <c r="AI138" i="12" s="1"/>
  <c r="AC138" i="13"/>
  <c r="AH138" i="12" s="1"/>
  <c r="AB138" i="13"/>
  <c r="AG138" i="12" s="1"/>
  <c r="AA138" i="13"/>
  <c r="AF138" i="12" s="1"/>
  <c r="Z138" i="13"/>
  <c r="AE138" i="12" s="1"/>
  <c r="Y138" i="13"/>
  <c r="AD138" i="12" s="1"/>
  <c r="X138" i="13"/>
  <c r="AC138" i="12" s="1"/>
  <c r="W138" i="13"/>
  <c r="V138" i="13"/>
  <c r="U138" i="13"/>
  <c r="T138" i="13"/>
  <c r="AG137" i="13"/>
  <c r="AL137" i="12" s="1"/>
  <c r="AF137" i="13"/>
  <c r="AK137" i="12" s="1"/>
  <c r="AE137" i="13"/>
  <c r="AJ137" i="12" s="1"/>
  <c r="AD137" i="13"/>
  <c r="AI137" i="12" s="1"/>
  <c r="AC137" i="13"/>
  <c r="AH137" i="12" s="1"/>
  <c r="AB137" i="13"/>
  <c r="AG137" i="12" s="1"/>
  <c r="AA137" i="13"/>
  <c r="AF137" i="12" s="1"/>
  <c r="Z137" i="13"/>
  <c r="AE137" i="12" s="1"/>
  <c r="Y137" i="13"/>
  <c r="AD137" i="12" s="1"/>
  <c r="X137" i="13"/>
  <c r="AC137" i="12" s="1"/>
  <c r="W137" i="13"/>
  <c r="V137" i="13"/>
  <c r="U137" i="13"/>
  <c r="T137" i="13"/>
  <c r="AG136" i="13"/>
  <c r="AL136" i="12" s="1"/>
  <c r="AF136" i="13"/>
  <c r="AK136" i="12" s="1"/>
  <c r="AE136" i="13"/>
  <c r="AJ136" i="12" s="1"/>
  <c r="AD136" i="13"/>
  <c r="AI136" i="12" s="1"/>
  <c r="AC136" i="13"/>
  <c r="AH136" i="12" s="1"/>
  <c r="AB136" i="13"/>
  <c r="AG136" i="12" s="1"/>
  <c r="AA136" i="13"/>
  <c r="AF136" i="12" s="1"/>
  <c r="Z136" i="13"/>
  <c r="AE136" i="12" s="1"/>
  <c r="Y136" i="13"/>
  <c r="AD136" i="12" s="1"/>
  <c r="X136" i="13"/>
  <c r="AC136" i="12" s="1"/>
  <c r="W136" i="13"/>
  <c r="V136" i="13"/>
  <c r="U136" i="13"/>
  <c r="T136" i="13"/>
  <c r="AG135" i="13"/>
  <c r="AL135" i="12" s="1"/>
  <c r="AF135" i="13"/>
  <c r="AK135" i="12" s="1"/>
  <c r="AE135" i="13"/>
  <c r="AJ135" i="12" s="1"/>
  <c r="AD135" i="13"/>
  <c r="AI135" i="12" s="1"/>
  <c r="AC135" i="13"/>
  <c r="AH135" i="12" s="1"/>
  <c r="AB135" i="13"/>
  <c r="AG135" i="12" s="1"/>
  <c r="AA135" i="13"/>
  <c r="AF135" i="12" s="1"/>
  <c r="Z135" i="13"/>
  <c r="AE135" i="12" s="1"/>
  <c r="Y135" i="13"/>
  <c r="AD135" i="12" s="1"/>
  <c r="X135" i="13"/>
  <c r="AC135" i="12" s="1"/>
  <c r="W135" i="13"/>
  <c r="V135" i="13"/>
  <c r="U135" i="13"/>
  <c r="T135" i="13"/>
  <c r="AG134" i="13"/>
  <c r="AL134" i="12" s="1"/>
  <c r="AF134" i="13"/>
  <c r="AK134" i="12" s="1"/>
  <c r="AE134" i="13"/>
  <c r="AJ134" i="12" s="1"/>
  <c r="AD134" i="13"/>
  <c r="AI134" i="12" s="1"/>
  <c r="AC134" i="13"/>
  <c r="AH134" i="12" s="1"/>
  <c r="AB134" i="13"/>
  <c r="AG134" i="12" s="1"/>
  <c r="AA134" i="13"/>
  <c r="AF134" i="12" s="1"/>
  <c r="Z134" i="13"/>
  <c r="AE134" i="12" s="1"/>
  <c r="Y134" i="13"/>
  <c r="AD134" i="12" s="1"/>
  <c r="X134" i="13"/>
  <c r="AC134" i="12" s="1"/>
  <c r="W134" i="13"/>
  <c r="V134" i="13"/>
  <c r="U134" i="13"/>
  <c r="T134" i="13"/>
  <c r="AG133" i="13"/>
  <c r="AL133" i="12" s="1"/>
  <c r="AF133" i="13"/>
  <c r="AK133" i="12" s="1"/>
  <c r="AE133" i="13"/>
  <c r="AJ133" i="12" s="1"/>
  <c r="AD133" i="13"/>
  <c r="AI133" i="12" s="1"/>
  <c r="AC133" i="13"/>
  <c r="AH133" i="12" s="1"/>
  <c r="AB133" i="13"/>
  <c r="AG133" i="12" s="1"/>
  <c r="AA133" i="13"/>
  <c r="AF133" i="12" s="1"/>
  <c r="Z133" i="13"/>
  <c r="AE133" i="12" s="1"/>
  <c r="Y133" i="13"/>
  <c r="AD133" i="12" s="1"/>
  <c r="X133" i="13"/>
  <c r="AC133" i="12" s="1"/>
  <c r="W133" i="13"/>
  <c r="V133" i="13"/>
  <c r="U133" i="13"/>
  <c r="T133" i="13"/>
  <c r="AG132" i="13"/>
  <c r="AL132" i="12" s="1"/>
  <c r="AF132" i="13"/>
  <c r="AK132" i="12" s="1"/>
  <c r="AE132" i="13"/>
  <c r="AJ132" i="12" s="1"/>
  <c r="AD132" i="13"/>
  <c r="AI132" i="12" s="1"/>
  <c r="AC132" i="13"/>
  <c r="AH132" i="12" s="1"/>
  <c r="AB132" i="13"/>
  <c r="AG132" i="12" s="1"/>
  <c r="AA132" i="13"/>
  <c r="AF132" i="12" s="1"/>
  <c r="Z132" i="13"/>
  <c r="AE132" i="12" s="1"/>
  <c r="Y132" i="13"/>
  <c r="AD132" i="12" s="1"/>
  <c r="X132" i="13"/>
  <c r="AC132" i="12" s="1"/>
  <c r="W132" i="13"/>
  <c r="V132" i="13"/>
  <c r="U132" i="13"/>
  <c r="T132" i="13"/>
  <c r="AG131" i="13"/>
  <c r="AL131" i="12" s="1"/>
  <c r="AF131" i="13"/>
  <c r="AK131" i="12" s="1"/>
  <c r="AE131" i="13"/>
  <c r="AJ131" i="12" s="1"/>
  <c r="AD131" i="13"/>
  <c r="AI131" i="12" s="1"/>
  <c r="AC131" i="13"/>
  <c r="AH131" i="12" s="1"/>
  <c r="AB131" i="13"/>
  <c r="AG131" i="12" s="1"/>
  <c r="AA131" i="13"/>
  <c r="AF131" i="12" s="1"/>
  <c r="Z131" i="13"/>
  <c r="AE131" i="12" s="1"/>
  <c r="Y131" i="13"/>
  <c r="AD131" i="12" s="1"/>
  <c r="X131" i="13"/>
  <c r="AC131" i="12" s="1"/>
  <c r="W131" i="13"/>
  <c r="V131" i="13"/>
  <c r="U131" i="13"/>
  <c r="T131" i="13"/>
  <c r="AG130" i="13"/>
  <c r="AL130" i="12" s="1"/>
  <c r="AF130" i="13"/>
  <c r="AK130" i="12" s="1"/>
  <c r="AE130" i="13"/>
  <c r="AJ130" i="12" s="1"/>
  <c r="AD130" i="13"/>
  <c r="AI130" i="12" s="1"/>
  <c r="AC130" i="13"/>
  <c r="AH130" i="12" s="1"/>
  <c r="AB130" i="13"/>
  <c r="AG130" i="12" s="1"/>
  <c r="AA130" i="13"/>
  <c r="AF130" i="12" s="1"/>
  <c r="Z130" i="13"/>
  <c r="AE130" i="12" s="1"/>
  <c r="Y130" i="13"/>
  <c r="AD130" i="12" s="1"/>
  <c r="X130" i="13"/>
  <c r="AC130" i="12" s="1"/>
  <c r="W130" i="13"/>
  <c r="V130" i="13"/>
  <c r="U130" i="13"/>
  <c r="T130" i="13"/>
  <c r="AG129" i="13"/>
  <c r="AL129" i="12" s="1"/>
  <c r="AF129" i="13"/>
  <c r="AK129" i="12" s="1"/>
  <c r="AE129" i="13"/>
  <c r="AJ129" i="12" s="1"/>
  <c r="AD129" i="13"/>
  <c r="AI129" i="12" s="1"/>
  <c r="AC129" i="13"/>
  <c r="AH129" i="12" s="1"/>
  <c r="AB129" i="13"/>
  <c r="AG129" i="12" s="1"/>
  <c r="AA129" i="13"/>
  <c r="AF129" i="12" s="1"/>
  <c r="Z129" i="13"/>
  <c r="AE129" i="12" s="1"/>
  <c r="Y129" i="13"/>
  <c r="AD129" i="12" s="1"/>
  <c r="X129" i="13"/>
  <c r="AC129" i="12" s="1"/>
  <c r="W129" i="13"/>
  <c r="V129" i="13"/>
  <c r="U129" i="13"/>
  <c r="T129" i="13"/>
  <c r="AG128" i="13"/>
  <c r="AL128" i="12" s="1"/>
  <c r="AF128" i="13"/>
  <c r="AK128" i="12" s="1"/>
  <c r="AE128" i="13"/>
  <c r="AJ128" i="12" s="1"/>
  <c r="AD128" i="13"/>
  <c r="AI128" i="12" s="1"/>
  <c r="AC128" i="13"/>
  <c r="AH128" i="12" s="1"/>
  <c r="AB128" i="13"/>
  <c r="AG128" i="12" s="1"/>
  <c r="AA128" i="13"/>
  <c r="AF128" i="12" s="1"/>
  <c r="Z128" i="13"/>
  <c r="AE128" i="12" s="1"/>
  <c r="Y128" i="13"/>
  <c r="AD128" i="12" s="1"/>
  <c r="X128" i="13"/>
  <c r="AC128" i="12" s="1"/>
  <c r="W128" i="13"/>
  <c r="V128" i="13"/>
  <c r="U128" i="13"/>
  <c r="T128" i="13"/>
  <c r="AG127" i="13"/>
  <c r="AL127" i="12" s="1"/>
  <c r="AF127" i="13"/>
  <c r="AK127" i="12" s="1"/>
  <c r="AE127" i="13"/>
  <c r="AJ127" i="12" s="1"/>
  <c r="AD127" i="13"/>
  <c r="AI127" i="12" s="1"/>
  <c r="AC127" i="13"/>
  <c r="AH127" i="12" s="1"/>
  <c r="AB127" i="13"/>
  <c r="AG127" i="12" s="1"/>
  <c r="AA127" i="13"/>
  <c r="AF127" i="12" s="1"/>
  <c r="Z127" i="13"/>
  <c r="AE127" i="12" s="1"/>
  <c r="Y127" i="13"/>
  <c r="AD127" i="12" s="1"/>
  <c r="X127" i="13"/>
  <c r="AC127" i="12" s="1"/>
  <c r="W127" i="13"/>
  <c r="V127" i="13"/>
  <c r="U127" i="13"/>
  <c r="T127" i="13"/>
  <c r="AG126" i="13"/>
  <c r="AL126" i="12" s="1"/>
  <c r="AF126" i="13"/>
  <c r="AK126" i="12" s="1"/>
  <c r="AE126" i="13"/>
  <c r="AJ126" i="12" s="1"/>
  <c r="AD126" i="13"/>
  <c r="AI126" i="12" s="1"/>
  <c r="AC126" i="13"/>
  <c r="AH126" i="12" s="1"/>
  <c r="AB126" i="13"/>
  <c r="AG126" i="12" s="1"/>
  <c r="AA126" i="13"/>
  <c r="AF126" i="12" s="1"/>
  <c r="Z126" i="13"/>
  <c r="AE126" i="12" s="1"/>
  <c r="Y126" i="13"/>
  <c r="AD126" i="12" s="1"/>
  <c r="X126" i="13"/>
  <c r="AC126" i="12" s="1"/>
  <c r="W126" i="13"/>
  <c r="V126" i="13"/>
  <c r="U126" i="13"/>
  <c r="T126" i="13"/>
  <c r="AG125" i="13"/>
  <c r="AL125" i="12" s="1"/>
  <c r="AF125" i="13"/>
  <c r="AK125" i="12" s="1"/>
  <c r="AE125" i="13"/>
  <c r="AJ125" i="12" s="1"/>
  <c r="AD125" i="13"/>
  <c r="AI125" i="12" s="1"/>
  <c r="AC125" i="13"/>
  <c r="AH125" i="12" s="1"/>
  <c r="AB125" i="13"/>
  <c r="AG125" i="12" s="1"/>
  <c r="AA125" i="13"/>
  <c r="AF125" i="12" s="1"/>
  <c r="Z125" i="13"/>
  <c r="AE125" i="12" s="1"/>
  <c r="Y125" i="13"/>
  <c r="AD125" i="12" s="1"/>
  <c r="X125" i="13"/>
  <c r="AC125" i="12" s="1"/>
  <c r="W125" i="13"/>
  <c r="V125" i="13"/>
  <c r="U125" i="13"/>
  <c r="T125" i="13"/>
  <c r="AG124" i="13"/>
  <c r="AL124" i="12" s="1"/>
  <c r="AF124" i="13"/>
  <c r="AK124" i="12" s="1"/>
  <c r="AE124" i="13"/>
  <c r="AJ124" i="12" s="1"/>
  <c r="AD124" i="13"/>
  <c r="AI124" i="12" s="1"/>
  <c r="AC124" i="13"/>
  <c r="AH124" i="12" s="1"/>
  <c r="AB124" i="13"/>
  <c r="AG124" i="12" s="1"/>
  <c r="AA124" i="13"/>
  <c r="AF124" i="12" s="1"/>
  <c r="Z124" i="13"/>
  <c r="AE124" i="12" s="1"/>
  <c r="Y124" i="13"/>
  <c r="AD124" i="12" s="1"/>
  <c r="X124" i="13"/>
  <c r="AC124" i="12" s="1"/>
  <c r="W124" i="13"/>
  <c r="V124" i="13"/>
  <c r="U124" i="13"/>
  <c r="T124" i="13"/>
  <c r="AG123" i="13"/>
  <c r="AL123" i="12" s="1"/>
  <c r="AF123" i="13"/>
  <c r="AK123" i="12" s="1"/>
  <c r="AE123" i="13"/>
  <c r="AJ123" i="12" s="1"/>
  <c r="AD123" i="13"/>
  <c r="AI123" i="12" s="1"/>
  <c r="AC123" i="13"/>
  <c r="AH123" i="12" s="1"/>
  <c r="AB123" i="13"/>
  <c r="AG123" i="12" s="1"/>
  <c r="AA123" i="13"/>
  <c r="AF123" i="12" s="1"/>
  <c r="Z123" i="13"/>
  <c r="AE123" i="12" s="1"/>
  <c r="Y123" i="13"/>
  <c r="AD123" i="12" s="1"/>
  <c r="X123" i="13"/>
  <c r="AC123" i="12" s="1"/>
  <c r="W123" i="13"/>
  <c r="V123" i="13"/>
  <c r="U123" i="13"/>
  <c r="T123" i="13"/>
  <c r="AG122" i="13"/>
  <c r="AL122" i="12" s="1"/>
  <c r="AF122" i="13"/>
  <c r="AK122" i="12" s="1"/>
  <c r="AE122" i="13"/>
  <c r="AJ122" i="12" s="1"/>
  <c r="AD122" i="13"/>
  <c r="AI122" i="12" s="1"/>
  <c r="AC122" i="13"/>
  <c r="AH122" i="12" s="1"/>
  <c r="AB122" i="13"/>
  <c r="AG122" i="12" s="1"/>
  <c r="AA122" i="13"/>
  <c r="AF122" i="12" s="1"/>
  <c r="Z122" i="13"/>
  <c r="AE122" i="12" s="1"/>
  <c r="Y122" i="13"/>
  <c r="AD122" i="12" s="1"/>
  <c r="X122" i="13"/>
  <c r="AC122" i="12" s="1"/>
  <c r="W122" i="13"/>
  <c r="V122" i="13"/>
  <c r="U122" i="13"/>
  <c r="T122" i="13"/>
  <c r="AG121" i="13"/>
  <c r="AL121" i="12" s="1"/>
  <c r="AF121" i="13"/>
  <c r="AK121" i="12" s="1"/>
  <c r="AE121" i="13"/>
  <c r="AJ121" i="12" s="1"/>
  <c r="AD121" i="13"/>
  <c r="AI121" i="12" s="1"/>
  <c r="AC121" i="13"/>
  <c r="AH121" i="12" s="1"/>
  <c r="AB121" i="13"/>
  <c r="AG121" i="12" s="1"/>
  <c r="AA121" i="13"/>
  <c r="AF121" i="12" s="1"/>
  <c r="Z121" i="13"/>
  <c r="AE121" i="12" s="1"/>
  <c r="Y121" i="13"/>
  <c r="AD121" i="12" s="1"/>
  <c r="X121" i="13"/>
  <c r="AC121" i="12" s="1"/>
  <c r="W121" i="13"/>
  <c r="V121" i="13"/>
  <c r="U121" i="13"/>
  <c r="T121" i="13"/>
  <c r="AG120" i="13"/>
  <c r="AL120" i="12" s="1"/>
  <c r="AF120" i="13"/>
  <c r="AK120" i="12" s="1"/>
  <c r="AE120" i="13"/>
  <c r="AJ120" i="12" s="1"/>
  <c r="AD120" i="13"/>
  <c r="AI120" i="12" s="1"/>
  <c r="AC120" i="13"/>
  <c r="AH120" i="12" s="1"/>
  <c r="AB120" i="13"/>
  <c r="AG120" i="12" s="1"/>
  <c r="AA120" i="13"/>
  <c r="AF120" i="12" s="1"/>
  <c r="Z120" i="13"/>
  <c r="AE120" i="12" s="1"/>
  <c r="Y120" i="13"/>
  <c r="AD120" i="12" s="1"/>
  <c r="X120" i="13"/>
  <c r="AC120" i="12" s="1"/>
  <c r="W120" i="13"/>
  <c r="V120" i="13"/>
  <c r="U120" i="13"/>
  <c r="T120" i="13"/>
  <c r="AG119" i="13"/>
  <c r="AL119" i="12" s="1"/>
  <c r="AF119" i="13"/>
  <c r="AK119" i="12" s="1"/>
  <c r="AE119" i="13"/>
  <c r="AJ119" i="12" s="1"/>
  <c r="AD119" i="13"/>
  <c r="AI119" i="12" s="1"/>
  <c r="AC119" i="13"/>
  <c r="AH119" i="12" s="1"/>
  <c r="AB119" i="13"/>
  <c r="AG119" i="12" s="1"/>
  <c r="AA119" i="13"/>
  <c r="AF119" i="12" s="1"/>
  <c r="Z119" i="13"/>
  <c r="AE119" i="12" s="1"/>
  <c r="Y119" i="13"/>
  <c r="AD119" i="12" s="1"/>
  <c r="X119" i="13"/>
  <c r="AC119" i="12" s="1"/>
  <c r="W119" i="13"/>
  <c r="V119" i="13"/>
  <c r="U119" i="13"/>
  <c r="T119" i="13"/>
  <c r="AG118" i="13"/>
  <c r="AL118" i="12" s="1"/>
  <c r="AF118" i="13"/>
  <c r="AK118" i="12" s="1"/>
  <c r="AE118" i="13"/>
  <c r="AJ118" i="12" s="1"/>
  <c r="AD118" i="13"/>
  <c r="AI118" i="12" s="1"/>
  <c r="AC118" i="13"/>
  <c r="AH118" i="12" s="1"/>
  <c r="AB118" i="13"/>
  <c r="AG118" i="12" s="1"/>
  <c r="AA118" i="13"/>
  <c r="AF118" i="12" s="1"/>
  <c r="Z118" i="13"/>
  <c r="AE118" i="12" s="1"/>
  <c r="Y118" i="13"/>
  <c r="AD118" i="12" s="1"/>
  <c r="X118" i="13"/>
  <c r="AC118" i="12" s="1"/>
  <c r="W118" i="13"/>
  <c r="V118" i="13"/>
  <c r="U118" i="13"/>
  <c r="T118" i="13"/>
  <c r="AG117" i="13"/>
  <c r="AL117" i="12" s="1"/>
  <c r="AF117" i="13"/>
  <c r="AK117" i="12" s="1"/>
  <c r="AE117" i="13"/>
  <c r="AJ117" i="12" s="1"/>
  <c r="AD117" i="13"/>
  <c r="AI117" i="12" s="1"/>
  <c r="AC117" i="13"/>
  <c r="AH117" i="12" s="1"/>
  <c r="AB117" i="13"/>
  <c r="AG117" i="12" s="1"/>
  <c r="AA117" i="13"/>
  <c r="AF117" i="12" s="1"/>
  <c r="Z117" i="13"/>
  <c r="AE117" i="12" s="1"/>
  <c r="Y117" i="13"/>
  <c r="AD117" i="12" s="1"/>
  <c r="X117" i="13"/>
  <c r="AC117" i="12" s="1"/>
  <c r="W117" i="13"/>
  <c r="V117" i="13"/>
  <c r="U117" i="13"/>
  <c r="T117" i="13"/>
  <c r="AG116" i="13"/>
  <c r="AL116" i="12" s="1"/>
  <c r="AF116" i="13"/>
  <c r="AK116" i="12" s="1"/>
  <c r="AE116" i="13"/>
  <c r="AJ116" i="12" s="1"/>
  <c r="AD116" i="13"/>
  <c r="AI116" i="12" s="1"/>
  <c r="AC116" i="13"/>
  <c r="AH116" i="12" s="1"/>
  <c r="AB116" i="13"/>
  <c r="AG116" i="12" s="1"/>
  <c r="AA116" i="13"/>
  <c r="AF116" i="12" s="1"/>
  <c r="Z116" i="13"/>
  <c r="AE116" i="12" s="1"/>
  <c r="Y116" i="13"/>
  <c r="AD116" i="12" s="1"/>
  <c r="X116" i="13"/>
  <c r="AC116" i="12" s="1"/>
  <c r="W116" i="13"/>
  <c r="V116" i="13"/>
  <c r="U116" i="13"/>
  <c r="T116" i="13"/>
  <c r="AG115" i="13"/>
  <c r="AL115" i="12" s="1"/>
  <c r="AF115" i="13"/>
  <c r="AK115" i="12" s="1"/>
  <c r="AE115" i="13"/>
  <c r="AJ115" i="12" s="1"/>
  <c r="AD115" i="13"/>
  <c r="AI115" i="12" s="1"/>
  <c r="AC115" i="13"/>
  <c r="AH115" i="12" s="1"/>
  <c r="AB115" i="13"/>
  <c r="AG115" i="12" s="1"/>
  <c r="AA115" i="13"/>
  <c r="AF115" i="12" s="1"/>
  <c r="Z115" i="13"/>
  <c r="AE115" i="12" s="1"/>
  <c r="Y115" i="13"/>
  <c r="AD115" i="12" s="1"/>
  <c r="X115" i="13"/>
  <c r="AC115" i="12" s="1"/>
  <c r="W115" i="13"/>
  <c r="V115" i="13"/>
  <c r="U115" i="13"/>
  <c r="T115" i="13"/>
  <c r="AG114" i="13"/>
  <c r="AL114" i="12" s="1"/>
  <c r="AF114" i="13"/>
  <c r="AK114" i="12" s="1"/>
  <c r="AE114" i="13"/>
  <c r="AJ114" i="12" s="1"/>
  <c r="AD114" i="13"/>
  <c r="AI114" i="12" s="1"/>
  <c r="AC114" i="13"/>
  <c r="AH114" i="12" s="1"/>
  <c r="AB114" i="13"/>
  <c r="AG114" i="12" s="1"/>
  <c r="AA114" i="13"/>
  <c r="AF114" i="12" s="1"/>
  <c r="Z114" i="13"/>
  <c r="AE114" i="12" s="1"/>
  <c r="Y114" i="13"/>
  <c r="AD114" i="12" s="1"/>
  <c r="X114" i="13"/>
  <c r="AC114" i="12" s="1"/>
  <c r="W114" i="13"/>
  <c r="V114" i="13"/>
  <c r="U114" i="13"/>
  <c r="T114" i="13"/>
  <c r="AG113" i="13"/>
  <c r="AL113" i="12" s="1"/>
  <c r="AF113" i="13"/>
  <c r="AK113" i="12" s="1"/>
  <c r="AE113" i="13"/>
  <c r="AJ113" i="12" s="1"/>
  <c r="AD113" i="13"/>
  <c r="AI113" i="12" s="1"/>
  <c r="AC113" i="13"/>
  <c r="AH113" i="12" s="1"/>
  <c r="AB113" i="13"/>
  <c r="AG113" i="12" s="1"/>
  <c r="AA113" i="13"/>
  <c r="AF113" i="12" s="1"/>
  <c r="Z113" i="13"/>
  <c r="AE113" i="12" s="1"/>
  <c r="Y113" i="13"/>
  <c r="AD113" i="12" s="1"/>
  <c r="X113" i="13"/>
  <c r="AC113" i="12" s="1"/>
  <c r="W113" i="13"/>
  <c r="V113" i="13"/>
  <c r="U113" i="13"/>
  <c r="T113" i="13"/>
  <c r="AG112" i="13"/>
  <c r="AL112" i="12" s="1"/>
  <c r="AF112" i="13"/>
  <c r="AK112" i="12" s="1"/>
  <c r="AE112" i="13"/>
  <c r="AJ112" i="12" s="1"/>
  <c r="AD112" i="13"/>
  <c r="AI112" i="12" s="1"/>
  <c r="AC112" i="13"/>
  <c r="AH112" i="12" s="1"/>
  <c r="AB112" i="13"/>
  <c r="AG112" i="12" s="1"/>
  <c r="AA112" i="13"/>
  <c r="AF112" i="12" s="1"/>
  <c r="Z112" i="13"/>
  <c r="AE112" i="12" s="1"/>
  <c r="Y112" i="13"/>
  <c r="AD112" i="12" s="1"/>
  <c r="X112" i="13"/>
  <c r="AC112" i="12" s="1"/>
  <c r="W112" i="13"/>
  <c r="V112" i="13"/>
  <c r="U112" i="13"/>
  <c r="T112" i="13"/>
  <c r="AG111" i="13"/>
  <c r="AL111" i="12" s="1"/>
  <c r="AF111" i="13"/>
  <c r="AK111" i="12" s="1"/>
  <c r="AE111" i="13"/>
  <c r="AJ111" i="12" s="1"/>
  <c r="AD111" i="13"/>
  <c r="AI111" i="12" s="1"/>
  <c r="AC111" i="13"/>
  <c r="AH111" i="12" s="1"/>
  <c r="AB111" i="13"/>
  <c r="AG111" i="12" s="1"/>
  <c r="AA111" i="13"/>
  <c r="AF111" i="12" s="1"/>
  <c r="Z111" i="13"/>
  <c r="AE111" i="12" s="1"/>
  <c r="Y111" i="13"/>
  <c r="AD111" i="12" s="1"/>
  <c r="X111" i="13"/>
  <c r="AC111" i="12" s="1"/>
  <c r="W111" i="13"/>
  <c r="V111" i="13"/>
  <c r="U111" i="13"/>
  <c r="T111" i="13"/>
  <c r="AG110" i="13"/>
  <c r="AL110" i="12" s="1"/>
  <c r="AF110" i="13"/>
  <c r="AK110" i="12" s="1"/>
  <c r="AE110" i="13"/>
  <c r="AJ110" i="12" s="1"/>
  <c r="AD110" i="13"/>
  <c r="AI110" i="12" s="1"/>
  <c r="AC110" i="13"/>
  <c r="AH110" i="12" s="1"/>
  <c r="AB110" i="13"/>
  <c r="AG110" i="12" s="1"/>
  <c r="AA110" i="13"/>
  <c r="AF110" i="12" s="1"/>
  <c r="Z110" i="13"/>
  <c r="AE110" i="12" s="1"/>
  <c r="Y110" i="13"/>
  <c r="AD110" i="12" s="1"/>
  <c r="X110" i="13"/>
  <c r="AC110" i="12" s="1"/>
  <c r="W110" i="13"/>
  <c r="V110" i="13"/>
  <c r="U110" i="13"/>
  <c r="T110" i="13"/>
  <c r="AG109" i="13"/>
  <c r="AL109" i="12" s="1"/>
  <c r="AF109" i="13"/>
  <c r="AK109" i="12" s="1"/>
  <c r="AE109" i="13"/>
  <c r="AJ109" i="12" s="1"/>
  <c r="AD109" i="13"/>
  <c r="AI109" i="12" s="1"/>
  <c r="AC109" i="13"/>
  <c r="AH109" i="12" s="1"/>
  <c r="AB109" i="13"/>
  <c r="AG109" i="12" s="1"/>
  <c r="AA109" i="13"/>
  <c r="AF109" i="12" s="1"/>
  <c r="Z109" i="13"/>
  <c r="AE109" i="12" s="1"/>
  <c r="Y109" i="13"/>
  <c r="AD109" i="12" s="1"/>
  <c r="X109" i="13"/>
  <c r="AC109" i="12" s="1"/>
  <c r="W109" i="13"/>
  <c r="V109" i="13"/>
  <c r="U109" i="13"/>
  <c r="T109" i="13"/>
  <c r="AG108" i="13"/>
  <c r="AL108" i="12" s="1"/>
  <c r="AF108" i="13"/>
  <c r="AK108" i="12" s="1"/>
  <c r="AE108" i="13"/>
  <c r="AJ108" i="12" s="1"/>
  <c r="AD108" i="13"/>
  <c r="AI108" i="12" s="1"/>
  <c r="AC108" i="13"/>
  <c r="AH108" i="12" s="1"/>
  <c r="AB108" i="13"/>
  <c r="AG108" i="12" s="1"/>
  <c r="AA108" i="13"/>
  <c r="AF108" i="12" s="1"/>
  <c r="Z108" i="13"/>
  <c r="AE108" i="12" s="1"/>
  <c r="Y108" i="13"/>
  <c r="AD108" i="12" s="1"/>
  <c r="X108" i="13"/>
  <c r="AC108" i="12" s="1"/>
  <c r="W108" i="13"/>
  <c r="V108" i="13"/>
  <c r="U108" i="13"/>
  <c r="T108" i="13"/>
  <c r="AG107" i="13"/>
  <c r="AL107" i="12" s="1"/>
  <c r="AF107" i="13"/>
  <c r="AK107" i="12" s="1"/>
  <c r="AE107" i="13"/>
  <c r="AJ107" i="12" s="1"/>
  <c r="AD107" i="13"/>
  <c r="AI107" i="12" s="1"/>
  <c r="AC107" i="13"/>
  <c r="AH107" i="12" s="1"/>
  <c r="AB107" i="13"/>
  <c r="AG107" i="12" s="1"/>
  <c r="AA107" i="13"/>
  <c r="AF107" i="12" s="1"/>
  <c r="Z107" i="13"/>
  <c r="AE107" i="12" s="1"/>
  <c r="Y107" i="13"/>
  <c r="AD107" i="12" s="1"/>
  <c r="X107" i="13"/>
  <c r="AC107" i="12" s="1"/>
  <c r="W107" i="13"/>
  <c r="V107" i="13"/>
  <c r="U107" i="13"/>
  <c r="T107" i="13"/>
  <c r="AG106" i="13"/>
  <c r="AL106" i="12" s="1"/>
  <c r="AF106" i="13"/>
  <c r="AK106" i="12" s="1"/>
  <c r="AE106" i="13"/>
  <c r="AJ106" i="12" s="1"/>
  <c r="AD106" i="13"/>
  <c r="AI106" i="12" s="1"/>
  <c r="AC106" i="13"/>
  <c r="AH106" i="12" s="1"/>
  <c r="AB106" i="13"/>
  <c r="AG106" i="12" s="1"/>
  <c r="AA106" i="13"/>
  <c r="AF106" i="12" s="1"/>
  <c r="Z106" i="13"/>
  <c r="AE106" i="12" s="1"/>
  <c r="Y106" i="13"/>
  <c r="AD106" i="12" s="1"/>
  <c r="X106" i="13"/>
  <c r="AC106" i="12" s="1"/>
  <c r="W106" i="13"/>
  <c r="V106" i="13"/>
  <c r="U106" i="13"/>
  <c r="T106" i="13"/>
  <c r="AG105" i="13"/>
  <c r="AL105" i="12" s="1"/>
  <c r="AF105" i="13"/>
  <c r="AK105" i="12" s="1"/>
  <c r="AE105" i="13"/>
  <c r="AJ105" i="12" s="1"/>
  <c r="AD105" i="13"/>
  <c r="AI105" i="12" s="1"/>
  <c r="AC105" i="13"/>
  <c r="AH105" i="12" s="1"/>
  <c r="AB105" i="13"/>
  <c r="AG105" i="12" s="1"/>
  <c r="AA105" i="13"/>
  <c r="AF105" i="12" s="1"/>
  <c r="Z105" i="13"/>
  <c r="AE105" i="12" s="1"/>
  <c r="Y105" i="13"/>
  <c r="AD105" i="12" s="1"/>
  <c r="X105" i="13"/>
  <c r="AC105" i="12" s="1"/>
  <c r="W105" i="13"/>
  <c r="V105" i="13"/>
  <c r="U105" i="13"/>
  <c r="T105" i="13"/>
  <c r="AG104" i="13"/>
  <c r="AL104" i="12" s="1"/>
  <c r="AF104" i="13"/>
  <c r="AK104" i="12" s="1"/>
  <c r="AE104" i="13"/>
  <c r="AJ104" i="12" s="1"/>
  <c r="AD104" i="13"/>
  <c r="AI104" i="12" s="1"/>
  <c r="AC104" i="13"/>
  <c r="AH104" i="12" s="1"/>
  <c r="AB104" i="13"/>
  <c r="AG104" i="12" s="1"/>
  <c r="AA104" i="13"/>
  <c r="AF104" i="12" s="1"/>
  <c r="Z104" i="13"/>
  <c r="AE104" i="12" s="1"/>
  <c r="Y104" i="13"/>
  <c r="AD104" i="12" s="1"/>
  <c r="X104" i="13"/>
  <c r="AC104" i="12" s="1"/>
  <c r="W104" i="13"/>
  <c r="V104" i="13"/>
  <c r="U104" i="13"/>
  <c r="T104" i="13"/>
  <c r="AG103" i="13"/>
  <c r="AL103" i="12" s="1"/>
  <c r="AF103" i="13"/>
  <c r="AK103" i="12" s="1"/>
  <c r="AE103" i="13"/>
  <c r="AJ103" i="12" s="1"/>
  <c r="AD103" i="13"/>
  <c r="AI103" i="12" s="1"/>
  <c r="AC103" i="13"/>
  <c r="AH103" i="12" s="1"/>
  <c r="AB103" i="13"/>
  <c r="AG103" i="12" s="1"/>
  <c r="AA103" i="13"/>
  <c r="AF103" i="12" s="1"/>
  <c r="Z103" i="13"/>
  <c r="AE103" i="12" s="1"/>
  <c r="Y103" i="13"/>
  <c r="AD103" i="12" s="1"/>
  <c r="X103" i="13"/>
  <c r="AC103" i="12" s="1"/>
  <c r="W103" i="13"/>
  <c r="V103" i="13"/>
  <c r="U103" i="13"/>
  <c r="T103" i="13"/>
  <c r="AG102" i="13"/>
  <c r="AL102" i="12" s="1"/>
  <c r="AF102" i="13"/>
  <c r="AK102" i="12" s="1"/>
  <c r="AE102" i="13"/>
  <c r="AJ102" i="12" s="1"/>
  <c r="AD102" i="13"/>
  <c r="AI102" i="12" s="1"/>
  <c r="AC102" i="13"/>
  <c r="AH102" i="12" s="1"/>
  <c r="AB102" i="13"/>
  <c r="AG102" i="12" s="1"/>
  <c r="AA102" i="13"/>
  <c r="AF102" i="12" s="1"/>
  <c r="Z102" i="13"/>
  <c r="AE102" i="12" s="1"/>
  <c r="Y102" i="13"/>
  <c r="AD102" i="12" s="1"/>
  <c r="X102" i="13"/>
  <c r="AC102" i="12" s="1"/>
  <c r="W102" i="13"/>
  <c r="V102" i="13"/>
  <c r="U102" i="13"/>
  <c r="T102" i="13"/>
  <c r="AG101" i="13"/>
  <c r="AL101" i="12" s="1"/>
  <c r="AF101" i="13"/>
  <c r="AK101" i="12" s="1"/>
  <c r="AE101" i="13"/>
  <c r="AJ101" i="12" s="1"/>
  <c r="AD101" i="13"/>
  <c r="AI101" i="12" s="1"/>
  <c r="AC101" i="13"/>
  <c r="AH101" i="12" s="1"/>
  <c r="AB101" i="13"/>
  <c r="AG101" i="12" s="1"/>
  <c r="AA101" i="13"/>
  <c r="AF101" i="12" s="1"/>
  <c r="Z101" i="13"/>
  <c r="AE101" i="12" s="1"/>
  <c r="Y101" i="13"/>
  <c r="AD101" i="12" s="1"/>
  <c r="X101" i="13"/>
  <c r="AC101" i="12" s="1"/>
  <c r="W101" i="13"/>
  <c r="V101" i="13"/>
  <c r="U101" i="13"/>
  <c r="T101" i="13"/>
  <c r="AG100" i="13"/>
  <c r="AL100" i="12" s="1"/>
  <c r="AF100" i="13"/>
  <c r="AK100" i="12" s="1"/>
  <c r="AE100" i="13"/>
  <c r="AJ100" i="12" s="1"/>
  <c r="AD100" i="13"/>
  <c r="AI100" i="12" s="1"/>
  <c r="AC100" i="13"/>
  <c r="AH100" i="12" s="1"/>
  <c r="AB100" i="13"/>
  <c r="AG100" i="12" s="1"/>
  <c r="AA100" i="13"/>
  <c r="AF100" i="12" s="1"/>
  <c r="Z100" i="13"/>
  <c r="AE100" i="12" s="1"/>
  <c r="Y100" i="13"/>
  <c r="AD100" i="12" s="1"/>
  <c r="X100" i="13"/>
  <c r="AC100" i="12" s="1"/>
  <c r="W100" i="13"/>
  <c r="V100" i="13"/>
  <c r="U100" i="13"/>
  <c r="T100" i="13"/>
  <c r="AG99" i="13"/>
  <c r="AL99" i="12" s="1"/>
  <c r="AF99" i="13"/>
  <c r="AK99" i="12" s="1"/>
  <c r="AE99" i="13"/>
  <c r="AJ99" i="12" s="1"/>
  <c r="AD99" i="13"/>
  <c r="AI99" i="12" s="1"/>
  <c r="AC99" i="13"/>
  <c r="AH99" i="12" s="1"/>
  <c r="AB99" i="13"/>
  <c r="AG99" i="12" s="1"/>
  <c r="AA99" i="13"/>
  <c r="AF99" i="12" s="1"/>
  <c r="Z99" i="13"/>
  <c r="AE99" i="12" s="1"/>
  <c r="Y99" i="13"/>
  <c r="AD99" i="12" s="1"/>
  <c r="X99" i="13"/>
  <c r="AC99" i="12" s="1"/>
  <c r="W99" i="13"/>
  <c r="V99" i="13"/>
  <c r="U99" i="13"/>
  <c r="T99" i="13"/>
  <c r="AG98" i="13"/>
  <c r="AL98" i="12" s="1"/>
  <c r="AF98" i="13"/>
  <c r="AK98" i="12" s="1"/>
  <c r="AE98" i="13"/>
  <c r="AJ98" i="12" s="1"/>
  <c r="AD98" i="13"/>
  <c r="AI98" i="12" s="1"/>
  <c r="AC98" i="13"/>
  <c r="AH98" i="12" s="1"/>
  <c r="AB98" i="13"/>
  <c r="AG98" i="12" s="1"/>
  <c r="AA98" i="13"/>
  <c r="AF98" i="12" s="1"/>
  <c r="Z98" i="13"/>
  <c r="AE98" i="12" s="1"/>
  <c r="Y98" i="13"/>
  <c r="AD98" i="12" s="1"/>
  <c r="X98" i="13"/>
  <c r="AC98" i="12" s="1"/>
  <c r="W98" i="13"/>
  <c r="V98" i="13"/>
  <c r="U98" i="13"/>
  <c r="T98" i="13"/>
  <c r="AG97" i="13"/>
  <c r="AL97" i="12" s="1"/>
  <c r="AF97" i="13"/>
  <c r="AK97" i="12" s="1"/>
  <c r="AE97" i="13"/>
  <c r="AJ97" i="12" s="1"/>
  <c r="AD97" i="13"/>
  <c r="AI97" i="12" s="1"/>
  <c r="AC97" i="13"/>
  <c r="AH97" i="12" s="1"/>
  <c r="AB97" i="13"/>
  <c r="AG97" i="12" s="1"/>
  <c r="AA97" i="13"/>
  <c r="AF97" i="12" s="1"/>
  <c r="Z97" i="13"/>
  <c r="AE97" i="12" s="1"/>
  <c r="Y97" i="13"/>
  <c r="AD97" i="12" s="1"/>
  <c r="X97" i="13"/>
  <c r="AC97" i="12" s="1"/>
  <c r="W97" i="13"/>
  <c r="V97" i="13"/>
  <c r="U97" i="13"/>
  <c r="T97" i="13"/>
  <c r="AG96" i="13"/>
  <c r="AL96" i="12" s="1"/>
  <c r="AF96" i="13"/>
  <c r="AK96" i="12" s="1"/>
  <c r="AE96" i="13"/>
  <c r="AJ96" i="12" s="1"/>
  <c r="AD96" i="13"/>
  <c r="AI96" i="12" s="1"/>
  <c r="AC96" i="13"/>
  <c r="AH96" i="12" s="1"/>
  <c r="AB96" i="13"/>
  <c r="AG96" i="12" s="1"/>
  <c r="AA96" i="13"/>
  <c r="AF96" i="12" s="1"/>
  <c r="Z96" i="13"/>
  <c r="AE96" i="12" s="1"/>
  <c r="Y96" i="13"/>
  <c r="AD96" i="12" s="1"/>
  <c r="X96" i="13"/>
  <c r="AC96" i="12" s="1"/>
  <c r="W96" i="13"/>
  <c r="V96" i="13"/>
  <c r="U96" i="13"/>
  <c r="T96" i="13"/>
  <c r="AG95" i="13"/>
  <c r="AL95" i="12" s="1"/>
  <c r="AF95" i="13"/>
  <c r="AK95" i="12" s="1"/>
  <c r="AE95" i="13"/>
  <c r="AJ95" i="12" s="1"/>
  <c r="AD95" i="13"/>
  <c r="AI95" i="12" s="1"/>
  <c r="AC95" i="13"/>
  <c r="AH95" i="12" s="1"/>
  <c r="AB95" i="13"/>
  <c r="AG95" i="12" s="1"/>
  <c r="AA95" i="13"/>
  <c r="AF95" i="12" s="1"/>
  <c r="Z95" i="13"/>
  <c r="AE95" i="12" s="1"/>
  <c r="Y95" i="13"/>
  <c r="AD95" i="12" s="1"/>
  <c r="X95" i="13"/>
  <c r="AC95" i="12" s="1"/>
  <c r="W95" i="13"/>
  <c r="V95" i="13"/>
  <c r="U95" i="13"/>
  <c r="T95" i="13"/>
  <c r="AG94" i="13"/>
  <c r="AL94" i="12" s="1"/>
  <c r="AF94" i="13"/>
  <c r="AK94" i="12" s="1"/>
  <c r="AE94" i="13"/>
  <c r="AJ94" i="12" s="1"/>
  <c r="AD94" i="13"/>
  <c r="AI94" i="12" s="1"/>
  <c r="AC94" i="13"/>
  <c r="AH94" i="12" s="1"/>
  <c r="AB94" i="13"/>
  <c r="AG94" i="12" s="1"/>
  <c r="AA94" i="13"/>
  <c r="AF94" i="12" s="1"/>
  <c r="Z94" i="13"/>
  <c r="AE94" i="12" s="1"/>
  <c r="Y94" i="13"/>
  <c r="AD94" i="12" s="1"/>
  <c r="X94" i="13"/>
  <c r="AC94" i="12" s="1"/>
  <c r="W94" i="13"/>
  <c r="V94" i="13"/>
  <c r="U94" i="13"/>
  <c r="T94" i="13"/>
  <c r="AG93" i="13"/>
  <c r="AL93" i="12" s="1"/>
  <c r="AF93" i="13"/>
  <c r="AK93" i="12" s="1"/>
  <c r="AE93" i="13"/>
  <c r="AJ93" i="12" s="1"/>
  <c r="AD93" i="13"/>
  <c r="AI93" i="12" s="1"/>
  <c r="AC93" i="13"/>
  <c r="AH93" i="12" s="1"/>
  <c r="AB93" i="13"/>
  <c r="AG93" i="12" s="1"/>
  <c r="AA93" i="13"/>
  <c r="AF93" i="12" s="1"/>
  <c r="Z93" i="13"/>
  <c r="AE93" i="12" s="1"/>
  <c r="Y93" i="13"/>
  <c r="AD93" i="12" s="1"/>
  <c r="X93" i="13"/>
  <c r="AC93" i="12" s="1"/>
  <c r="W93" i="13"/>
  <c r="V93" i="13"/>
  <c r="U93" i="13"/>
  <c r="T93" i="13"/>
  <c r="AG92" i="13"/>
  <c r="AL92" i="12" s="1"/>
  <c r="AF92" i="13"/>
  <c r="AK92" i="12" s="1"/>
  <c r="AE92" i="13"/>
  <c r="AJ92" i="12" s="1"/>
  <c r="AD92" i="13"/>
  <c r="AI92" i="12" s="1"/>
  <c r="AC92" i="13"/>
  <c r="AH92" i="12" s="1"/>
  <c r="AB92" i="13"/>
  <c r="AG92" i="12" s="1"/>
  <c r="AA92" i="13"/>
  <c r="AF92" i="12" s="1"/>
  <c r="Z92" i="13"/>
  <c r="AE92" i="12" s="1"/>
  <c r="Y92" i="13"/>
  <c r="AD92" i="12" s="1"/>
  <c r="X92" i="13"/>
  <c r="AC92" i="12" s="1"/>
  <c r="W92" i="13"/>
  <c r="V92" i="13"/>
  <c r="U92" i="13"/>
  <c r="T92" i="13"/>
  <c r="AG91" i="13"/>
  <c r="AL91" i="12" s="1"/>
  <c r="AF91" i="13"/>
  <c r="AK91" i="12" s="1"/>
  <c r="AE91" i="13"/>
  <c r="AJ91" i="12" s="1"/>
  <c r="AD91" i="13"/>
  <c r="AI91" i="12" s="1"/>
  <c r="AC91" i="13"/>
  <c r="AH91" i="12" s="1"/>
  <c r="AB91" i="13"/>
  <c r="AG91" i="12" s="1"/>
  <c r="AA91" i="13"/>
  <c r="AF91" i="12" s="1"/>
  <c r="Z91" i="13"/>
  <c r="AE91" i="12" s="1"/>
  <c r="Y91" i="13"/>
  <c r="AD91" i="12" s="1"/>
  <c r="X91" i="13"/>
  <c r="AC91" i="12" s="1"/>
  <c r="W91" i="13"/>
  <c r="V91" i="13"/>
  <c r="U91" i="13"/>
  <c r="T91" i="13"/>
  <c r="AG90" i="13"/>
  <c r="AL90" i="12" s="1"/>
  <c r="AF90" i="13"/>
  <c r="AK90" i="12" s="1"/>
  <c r="AE90" i="13"/>
  <c r="AJ90" i="12" s="1"/>
  <c r="AD90" i="13"/>
  <c r="AI90" i="12" s="1"/>
  <c r="AC90" i="13"/>
  <c r="AH90" i="12" s="1"/>
  <c r="AB90" i="13"/>
  <c r="AG90" i="12" s="1"/>
  <c r="AA90" i="13"/>
  <c r="AF90" i="12" s="1"/>
  <c r="Z90" i="13"/>
  <c r="AE90" i="12" s="1"/>
  <c r="Y90" i="13"/>
  <c r="AD90" i="12" s="1"/>
  <c r="X90" i="13"/>
  <c r="AC90" i="12" s="1"/>
  <c r="W90" i="13"/>
  <c r="V90" i="13"/>
  <c r="U90" i="13"/>
  <c r="T90" i="13"/>
  <c r="AG89" i="13"/>
  <c r="AL89" i="12" s="1"/>
  <c r="AF89" i="13"/>
  <c r="AK89" i="12" s="1"/>
  <c r="AE89" i="13"/>
  <c r="AJ89" i="12" s="1"/>
  <c r="AD89" i="13"/>
  <c r="AI89" i="12" s="1"/>
  <c r="AC89" i="13"/>
  <c r="AH89" i="12" s="1"/>
  <c r="AB89" i="13"/>
  <c r="AG89" i="12" s="1"/>
  <c r="AA89" i="13"/>
  <c r="AF89" i="12" s="1"/>
  <c r="Z89" i="13"/>
  <c r="AE89" i="12" s="1"/>
  <c r="Y89" i="13"/>
  <c r="AD89" i="12" s="1"/>
  <c r="X89" i="13"/>
  <c r="AC89" i="12" s="1"/>
  <c r="W89" i="13"/>
  <c r="V89" i="13"/>
  <c r="U89" i="13"/>
  <c r="T89" i="13"/>
  <c r="AG88" i="13"/>
  <c r="AL88" i="12" s="1"/>
  <c r="AF88" i="13"/>
  <c r="AK88" i="12" s="1"/>
  <c r="AE88" i="13"/>
  <c r="AJ88" i="12" s="1"/>
  <c r="AD88" i="13"/>
  <c r="AI88" i="12" s="1"/>
  <c r="AC88" i="13"/>
  <c r="AH88" i="12" s="1"/>
  <c r="AB88" i="13"/>
  <c r="AG88" i="12" s="1"/>
  <c r="AA88" i="13"/>
  <c r="AF88" i="12" s="1"/>
  <c r="Z88" i="13"/>
  <c r="AE88" i="12" s="1"/>
  <c r="Y88" i="13"/>
  <c r="AD88" i="12" s="1"/>
  <c r="X88" i="13"/>
  <c r="AC88" i="12" s="1"/>
  <c r="W88" i="13"/>
  <c r="V88" i="13"/>
  <c r="U88" i="13"/>
  <c r="T88" i="13"/>
  <c r="AG87" i="13"/>
  <c r="AL87" i="12" s="1"/>
  <c r="AF87" i="13"/>
  <c r="AK87" i="12" s="1"/>
  <c r="AE87" i="13"/>
  <c r="AJ87" i="12" s="1"/>
  <c r="AD87" i="13"/>
  <c r="AI87" i="12" s="1"/>
  <c r="AC87" i="13"/>
  <c r="AH87" i="12" s="1"/>
  <c r="AB87" i="13"/>
  <c r="AG87" i="12" s="1"/>
  <c r="AA87" i="13"/>
  <c r="AF87" i="12" s="1"/>
  <c r="Z87" i="13"/>
  <c r="AE87" i="12" s="1"/>
  <c r="Y87" i="13"/>
  <c r="AD87" i="12" s="1"/>
  <c r="X87" i="13"/>
  <c r="AC87" i="12" s="1"/>
  <c r="W87" i="13"/>
  <c r="V87" i="13"/>
  <c r="U87" i="13"/>
  <c r="T87" i="13"/>
  <c r="AG86" i="13"/>
  <c r="AL86" i="12" s="1"/>
  <c r="AF86" i="13"/>
  <c r="AK86" i="12" s="1"/>
  <c r="AE86" i="13"/>
  <c r="AJ86" i="12" s="1"/>
  <c r="AD86" i="13"/>
  <c r="AI86" i="12" s="1"/>
  <c r="AC86" i="13"/>
  <c r="AH86" i="12" s="1"/>
  <c r="AB86" i="13"/>
  <c r="AG86" i="12" s="1"/>
  <c r="AA86" i="13"/>
  <c r="AF86" i="12" s="1"/>
  <c r="Z86" i="13"/>
  <c r="AE86" i="12" s="1"/>
  <c r="Y86" i="13"/>
  <c r="AD86" i="12" s="1"/>
  <c r="X86" i="13"/>
  <c r="AC86" i="12" s="1"/>
  <c r="W86" i="13"/>
  <c r="V86" i="13"/>
  <c r="U86" i="13"/>
  <c r="T86" i="13"/>
  <c r="AG85" i="13"/>
  <c r="AL85" i="12" s="1"/>
  <c r="AF85" i="13"/>
  <c r="AK85" i="12" s="1"/>
  <c r="AE85" i="13"/>
  <c r="AJ85" i="12" s="1"/>
  <c r="AD85" i="13"/>
  <c r="AI85" i="12" s="1"/>
  <c r="AC85" i="13"/>
  <c r="AH85" i="12" s="1"/>
  <c r="AB85" i="13"/>
  <c r="AG85" i="12" s="1"/>
  <c r="AA85" i="13"/>
  <c r="AF85" i="12" s="1"/>
  <c r="Z85" i="13"/>
  <c r="AE85" i="12" s="1"/>
  <c r="Y85" i="13"/>
  <c r="AD85" i="12" s="1"/>
  <c r="X85" i="13"/>
  <c r="AC85" i="12" s="1"/>
  <c r="W85" i="13"/>
  <c r="V85" i="13"/>
  <c r="U85" i="13"/>
  <c r="T85" i="13"/>
  <c r="AG84" i="13"/>
  <c r="AL84" i="12" s="1"/>
  <c r="AF84" i="13"/>
  <c r="AK84" i="12" s="1"/>
  <c r="AE84" i="13"/>
  <c r="AJ84" i="12" s="1"/>
  <c r="AD84" i="13"/>
  <c r="AI84" i="12" s="1"/>
  <c r="AC84" i="13"/>
  <c r="AH84" i="12" s="1"/>
  <c r="AB84" i="13"/>
  <c r="AG84" i="12" s="1"/>
  <c r="AA84" i="13"/>
  <c r="AF84" i="12" s="1"/>
  <c r="Z84" i="13"/>
  <c r="AE84" i="12" s="1"/>
  <c r="Y84" i="13"/>
  <c r="AD84" i="12" s="1"/>
  <c r="X84" i="13"/>
  <c r="AC84" i="12" s="1"/>
  <c r="W84" i="13"/>
  <c r="V84" i="13"/>
  <c r="U84" i="13"/>
  <c r="T84" i="13"/>
  <c r="AG83" i="13"/>
  <c r="AL83" i="12" s="1"/>
  <c r="AF83" i="13"/>
  <c r="AK83" i="12" s="1"/>
  <c r="AE83" i="13"/>
  <c r="AJ83" i="12" s="1"/>
  <c r="AD83" i="13"/>
  <c r="AI83" i="12" s="1"/>
  <c r="AC83" i="13"/>
  <c r="AH83" i="12" s="1"/>
  <c r="AB83" i="13"/>
  <c r="AG83" i="12" s="1"/>
  <c r="AA83" i="13"/>
  <c r="AF83" i="12" s="1"/>
  <c r="Z83" i="13"/>
  <c r="AE83" i="12" s="1"/>
  <c r="Y83" i="13"/>
  <c r="AD83" i="12" s="1"/>
  <c r="X83" i="13"/>
  <c r="AC83" i="12" s="1"/>
  <c r="W83" i="13"/>
  <c r="V83" i="13"/>
  <c r="U83" i="13"/>
  <c r="T83" i="13"/>
  <c r="AG82" i="13"/>
  <c r="AL82" i="12" s="1"/>
  <c r="AF82" i="13"/>
  <c r="AK82" i="12" s="1"/>
  <c r="AE82" i="13"/>
  <c r="AJ82" i="12" s="1"/>
  <c r="AD82" i="13"/>
  <c r="AI82" i="12" s="1"/>
  <c r="AC82" i="13"/>
  <c r="AH82" i="12" s="1"/>
  <c r="AB82" i="13"/>
  <c r="AG82" i="12" s="1"/>
  <c r="AA82" i="13"/>
  <c r="AF82" i="12" s="1"/>
  <c r="Z82" i="13"/>
  <c r="AE82" i="12" s="1"/>
  <c r="Y82" i="13"/>
  <c r="AD82" i="12" s="1"/>
  <c r="X82" i="13"/>
  <c r="AC82" i="12" s="1"/>
  <c r="W82" i="13"/>
  <c r="V82" i="13"/>
  <c r="U82" i="13"/>
  <c r="T82" i="13"/>
  <c r="AG81" i="13"/>
  <c r="AL81" i="12" s="1"/>
  <c r="AF81" i="13"/>
  <c r="AK81" i="12" s="1"/>
  <c r="AE81" i="13"/>
  <c r="AJ81" i="12" s="1"/>
  <c r="AD81" i="13"/>
  <c r="AI81" i="12" s="1"/>
  <c r="AC81" i="13"/>
  <c r="AH81" i="12" s="1"/>
  <c r="AB81" i="13"/>
  <c r="AG81" i="12" s="1"/>
  <c r="AA81" i="13"/>
  <c r="AF81" i="12" s="1"/>
  <c r="Z81" i="13"/>
  <c r="AE81" i="12" s="1"/>
  <c r="Y81" i="13"/>
  <c r="AD81" i="12" s="1"/>
  <c r="X81" i="13"/>
  <c r="AC81" i="12" s="1"/>
  <c r="W81" i="13"/>
  <c r="V81" i="13"/>
  <c r="U81" i="13"/>
  <c r="T81" i="13"/>
  <c r="AG80" i="13"/>
  <c r="AL80" i="12" s="1"/>
  <c r="AF80" i="13"/>
  <c r="AK80" i="12" s="1"/>
  <c r="AE80" i="13"/>
  <c r="AJ80" i="12" s="1"/>
  <c r="AD80" i="13"/>
  <c r="AI80" i="12" s="1"/>
  <c r="AC80" i="13"/>
  <c r="AH80" i="12" s="1"/>
  <c r="AB80" i="13"/>
  <c r="AG80" i="12" s="1"/>
  <c r="AA80" i="13"/>
  <c r="AF80" i="12" s="1"/>
  <c r="Z80" i="13"/>
  <c r="AE80" i="12" s="1"/>
  <c r="Y80" i="13"/>
  <c r="AD80" i="12" s="1"/>
  <c r="X80" i="13"/>
  <c r="AC80" i="12" s="1"/>
  <c r="W80" i="13"/>
  <c r="V80" i="13"/>
  <c r="U80" i="13"/>
  <c r="T80" i="13"/>
  <c r="AG79" i="13"/>
  <c r="AL79" i="12" s="1"/>
  <c r="AF79" i="13"/>
  <c r="AK79" i="12" s="1"/>
  <c r="AE79" i="13"/>
  <c r="AJ79" i="12" s="1"/>
  <c r="AD79" i="13"/>
  <c r="AI79" i="12" s="1"/>
  <c r="AC79" i="13"/>
  <c r="AH79" i="12" s="1"/>
  <c r="AB79" i="13"/>
  <c r="AG79" i="12" s="1"/>
  <c r="AA79" i="13"/>
  <c r="AF79" i="12" s="1"/>
  <c r="Z79" i="13"/>
  <c r="AE79" i="12" s="1"/>
  <c r="Y79" i="13"/>
  <c r="AD79" i="12" s="1"/>
  <c r="X79" i="13"/>
  <c r="AC79" i="12" s="1"/>
  <c r="W79" i="13"/>
  <c r="V79" i="13"/>
  <c r="U79" i="13"/>
  <c r="T79" i="13"/>
  <c r="AG78" i="13"/>
  <c r="AL78" i="12" s="1"/>
  <c r="AF78" i="13"/>
  <c r="AK78" i="12" s="1"/>
  <c r="AE78" i="13"/>
  <c r="AJ78" i="12" s="1"/>
  <c r="AD78" i="13"/>
  <c r="AI78" i="12" s="1"/>
  <c r="AC78" i="13"/>
  <c r="AH78" i="12" s="1"/>
  <c r="AB78" i="13"/>
  <c r="AG78" i="12" s="1"/>
  <c r="AA78" i="13"/>
  <c r="AF78" i="12" s="1"/>
  <c r="Z78" i="13"/>
  <c r="AE78" i="12" s="1"/>
  <c r="Y78" i="13"/>
  <c r="AD78" i="12" s="1"/>
  <c r="X78" i="13"/>
  <c r="AC78" i="12" s="1"/>
  <c r="W78" i="13"/>
  <c r="V78" i="13"/>
  <c r="U78" i="13"/>
  <c r="T78" i="13"/>
  <c r="AG77" i="13"/>
  <c r="AL77" i="12" s="1"/>
  <c r="AF77" i="13"/>
  <c r="AK77" i="12" s="1"/>
  <c r="AE77" i="13"/>
  <c r="AJ77" i="12" s="1"/>
  <c r="AD77" i="13"/>
  <c r="AI77" i="12" s="1"/>
  <c r="AC77" i="13"/>
  <c r="AH77" i="12" s="1"/>
  <c r="AB77" i="13"/>
  <c r="AG77" i="12" s="1"/>
  <c r="AA77" i="13"/>
  <c r="AF77" i="12" s="1"/>
  <c r="Z77" i="13"/>
  <c r="AE77" i="12" s="1"/>
  <c r="Y77" i="13"/>
  <c r="AD77" i="12" s="1"/>
  <c r="X77" i="13"/>
  <c r="AC77" i="12" s="1"/>
  <c r="W77" i="13"/>
  <c r="V77" i="13"/>
  <c r="U77" i="13"/>
  <c r="T77" i="13"/>
  <c r="AG76" i="13"/>
  <c r="AL76" i="12" s="1"/>
  <c r="AF76" i="13"/>
  <c r="AK76" i="12" s="1"/>
  <c r="AE76" i="13"/>
  <c r="AJ76" i="12" s="1"/>
  <c r="AD76" i="13"/>
  <c r="AI76" i="12" s="1"/>
  <c r="AC76" i="13"/>
  <c r="AH76" i="12" s="1"/>
  <c r="AB76" i="13"/>
  <c r="AG76" i="12" s="1"/>
  <c r="AA76" i="13"/>
  <c r="AF76" i="12" s="1"/>
  <c r="Z76" i="13"/>
  <c r="AE76" i="12" s="1"/>
  <c r="Y76" i="13"/>
  <c r="AD76" i="12" s="1"/>
  <c r="X76" i="13"/>
  <c r="AC76" i="12" s="1"/>
  <c r="W76" i="13"/>
  <c r="V76" i="13"/>
  <c r="U76" i="13"/>
  <c r="T76" i="13"/>
  <c r="AG75" i="13"/>
  <c r="AL75" i="12" s="1"/>
  <c r="AF75" i="13"/>
  <c r="AK75" i="12" s="1"/>
  <c r="AE75" i="13"/>
  <c r="AJ75" i="12" s="1"/>
  <c r="AD75" i="13"/>
  <c r="AI75" i="12" s="1"/>
  <c r="AC75" i="13"/>
  <c r="AH75" i="12" s="1"/>
  <c r="AB75" i="13"/>
  <c r="AG75" i="12" s="1"/>
  <c r="AA75" i="13"/>
  <c r="AF75" i="12" s="1"/>
  <c r="Z75" i="13"/>
  <c r="AE75" i="12" s="1"/>
  <c r="Y75" i="13"/>
  <c r="AD75" i="12" s="1"/>
  <c r="X75" i="13"/>
  <c r="AC75" i="12" s="1"/>
  <c r="W75" i="13"/>
  <c r="V75" i="13"/>
  <c r="U75" i="13"/>
  <c r="T75" i="13"/>
  <c r="AG74" i="13"/>
  <c r="AL74" i="12" s="1"/>
  <c r="AF74" i="13"/>
  <c r="AK74" i="12" s="1"/>
  <c r="AE74" i="13"/>
  <c r="AJ74" i="12" s="1"/>
  <c r="AD74" i="13"/>
  <c r="AI74" i="12" s="1"/>
  <c r="AC74" i="13"/>
  <c r="AH74" i="12" s="1"/>
  <c r="AB74" i="13"/>
  <c r="AG74" i="12" s="1"/>
  <c r="AA74" i="13"/>
  <c r="AF74" i="12" s="1"/>
  <c r="Z74" i="13"/>
  <c r="AE74" i="12" s="1"/>
  <c r="Y74" i="13"/>
  <c r="AD74" i="12" s="1"/>
  <c r="X74" i="13"/>
  <c r="AC74" i="12" s="1"/>
  <c r="W74" i="13"/>
  <c r="V74" i="13"/>
  <c r="U74" i="13"/>
  <c r="T74" i="13"/>
  <c r="AG73" i="13"/>
  <c r="AL73" i="12" s="1"/>
  <c r="AF73" i="13"/>
  <c r="AK73" i="12" s="1"/>
  <c r="AE73" i="13"/>
  <c r="AJ73" i="12" s="1"/>
  <c r="AD73" i="13"/>
  <c r="AI73" i="12" s="1"/>
  <c r="AC73" i="13"/>
  <c r="AH73" i="12" s="1"/>
  <c r="AB73" i="13"/>
  <c r="AG73" i="12" s="1"/>
  <c r="AA73" i="13"/>
  <c r="AF73" i="12" s="1"/>
  <c r="Z73" i="13"/>
  <c r="AE73" i="12" s="1"/>
  <c r="Y73" i="13"/>
  <c r="AD73" i="12" s="1"/>
  <c r="X73" i="13"/>
  <c r="AC73" i="12" s="1"/>
  <c r="W73" i="13"/>
  <c r="V73" i="13"/>
  <c r="U73" i="13"/>
  <c r="T73" i="13"/>
  <c r="AG72" i="13"/>
  <c r="AL72" i="12" s="1"/>
  <c r="AF72" i="13"/>
  <c r="AK72" i="12" s="1"/>
  <c r="AE72" i="13"/>
  <c r="AJ72" i="12" s="1"/>
  <c r="AD72" i="13"/>
  <c r="AI72" i="12" s="1"/>
  <c r="AC72" i="13"/>
  <c r="AH72" i="12" s="1"/>
  <c r="AB72" i="13"/>
  <c r="AG72" i="12" s="1"/>
  <c r="AA72" i="13"/>
  <c r="AF72" i="12" s="1"/>
  <c r="Z72" i="13"/>
  <c r="AE72" i="12" s="1"/>
  <c r="Y72" i="13"/>
  <c r="AD72" i="12" s="1"/>
  <c r="X72" i="13"/>
  <c r="AC72" i="12" s="1"/>
  <c r="W72" i="13"/>
  <c r="V72" i="13"/>
  <c r="U72" i="13"/>
  <c r="T72" i="13"/>
  <c r="AG71" i="13"/>
  <c r="AL71" i="12" s="1"/>
  <c r="AF71" i="13"/>
  <c r="AK71" i="12" s="1"/>
  <c r="AE71" i="13"/>
  <c r="AJ71" i="12" s="1"/>
  <c r="AD71" i="13"/>
  <c r="AI71" i="12" s="1"/>
  <c r="AC71" i="13"/>
  <c r="AH71" i="12" s="1"/>
  <c r="AB71" i="13"/>
  <c r="AG71" i="12" s="1"/>
  <c r="AA71" i="13"/>
  <c r="AF71" i="12" s="1"/>
  <c r="Z71" i="13"/>
  <c r="AE71" i="12" s="1"/>
  <c r="Y71" i="13"/>
  <c r="AD71" i="12" s="1"/>
  <c r="X71" i="13"/>
  <c r="AC71" i="12" s="1"/>
  <c r="W71" i="13"/>
  <c r="V71" i="13"/>
  <c r="U71" i="13"/>
  <c r="T71" i="13"/>
  <c r="AG70" i="13"/>
  <c r="AL70" i="12" s="1"/>
  <c r="AF70" i="13"/>
  <c r="AK70" i="12" s="1"/>
  <c r="AE70" i="13"/>
  <c r="AJ70" i="12" s="1"/>
  <c r="AD70" i="13"/>
  <c r="AI70" i="12" s="1"/>
  <c r="AC70" i="13"/>
  <c r="AH70" i="12" s="1"/>
  <c r="AB70" i="13"/>
  <c r="AG70" i="12" s="1"/>
  <c r="AA70" i="13"/>
  <c r="AF70" i="12" s="1"/>
  <c r="Z70" i="13"/>
  <c r="AE70" i="12" s="1"/>
  <c r="Y70" i="13"/>
  <c r="AD70" i="12" s="1"/>
  <c r="X70" i="13"/>
  <c r="AC70" i="12" s="1"/>
  <c r="W70" i="13"/>
  <c r="V70" i="13"/>
  <c r="U70" i="13"/>
  <c r="T70" i="13"/>
  <c r="AG69" i="13"/>
  <c r="AL69" i="12" s="1"/>
  <c r="AF69" i="13"/>
  <c r="AK69" i="12" s="1"/>
  <c r="AE69" i="13"/>
  <c r="AJ69" i="12" s="1"/>
  <c r="AD69" i="13"/>
  <c r="AI69" i="12" s="1"/>
  <c r="AC69" i="13"/>
  <c r="AH69" i="12" s="1"/>
  <c r="AB69" i="13"/>
  <c r="AG69" i="12" s="1"/>
  <c r="AA69" i="13"/>
  <c r="AF69" i="12" s="1"/>
  <c r="Z69" i="13"/>
  <c r="AE69" i="12" s="1"/>
  <c r="Y69" i="13"/>
  <c r="AD69" i="12" s="1"/>
  <c r="X69" i="13"/>
  <c r="AC69" i="12" s="1"/>
  <c r="W69" i="13"/>
  <c r="V69" i="13"/>
  <c r="U69" i="13"/>
  <c r="T69" i="13"/>
  <c r="AG68" i="13"/>
  <c r="AL68" i="12" s="1"/>
  <c r="AF68" i="13"/>
  <c r="AK68" i="12" s="1"/>
  <c r="AE68" i="13"/>
  <c r="AJ68" i="12" s="1"/>
  <c r="AD68" i="13"/>
  <c r="AI68" i="12" s="1"/>
  <c r="AC68" i="13"/>
  <c r="AH68" i="12" s="1"/>
  <c r="AB68" i="13"/>
  <c r="AG68" i="12" s="1"/>
  <c r="AA68" i="13"/>
  <c r="AF68" i="12" s="1"/>
  <c r="Z68" i="13"/>
  <c r="AE68" i="12" s="1"/>
  <c r="Y68" i="13"/>
  <c r="AD68" i="12" s="1"/>
  <c r="X68" i="13"/>
  <c r="AC68" i="12" s="1"/>
  <c r="W68" i="13"/>
  <c r="V68" i="13"/>
  <c r="U68" i="13"/>
  <c r="T68" i="13"/>
  <c r="AG67" i="13"/>
  <c r="AL67" i="12" s="1"/>
  <c r="AF67" i="13"/>
  <c r="AK67" i="12" s="1"/>
  <c r="AE67" i="13"/>
  <c r="AJ67" i="12" s="1"/>
  <c r="AD67" i="13"/>
  <c r="AI67" i="12" s="1"/>
  <c r="AC67" i="13"/>
  <c r="AH67" i="12" s="1"/>
  <c r="AB67" i="13"/>
  <c r="AG67" i="12" s="1"/>
  <c r="AA67" i="13"/>
  <c r="AF67" i="12" s="1"/>
  <c r="Z67" i="13"/>
  <c r="AE67" i="12" s="1"/>
  <c r="Y67" i="13"/>
  <c r="AD67" i="12" s="1"/>
  <c r="X67" i="13"/>
  <c r="AC67" i="12" s="1"/>
  <c r="W67" i="13"/>
  <c r="V67" i="13"/>
  <c r="U67" i="13"/>
  <c r="T67" i="13"/>
  <c r="AG66" i="13"/>
  <c r="AL66" i="12" s="1"/>
  <c r="AF66" i="13"/>
  <c r="AK66" i="12" s="1"/>
  <c r="AE66" i="13"/>
  <c r="AJ66" i="12" s="1"/>
  <c r="AD66" i="13"/>
  <c r="AI66" i="12" s="1"/>
  <c r="AC66" i="13"/>
  <c r="AH66" i="12" s="1"/>
  <c r="AB66" i="13"/>
  <c r="AG66" i="12" s="1"/>
  <c r="AA66" i="13"/>
  <c r="AF66" i="12" s="1"/>
  <c r="Z66" i="13"/>
  <c r="AE66" i="12" s="1"/>
  <c r="Y66" i="13"/>
  <c r="AD66" i="12" s="1"/>
  <c r="X66" i="13"/>
  <c r="AC66" i="12" s="1"/>
  <c r="W66" i="13"/>
  <c r="V66" i="13"/>
  <c r="U66" i="13"/>
  <c r="T66" i="13"/>
  <c r="AG65" i="13"/>
  <c r="AL65" i="12" s="1"/>
  <c r="AF65" i="13"/>
  <c r="AK65" i="12" s="1"/>
  <c r="AE65" i="13"/>
  <c r="AJ65" i="12" s="1"/>
  <c r="AD65" i="13"/>
  <c r="AI65" i="12" s="1"/>
  <c r="AC65" i="13"/>
  <c r="AH65" i="12" s="1"/>
  <c r="AB65" i="13"/>
  <c r="AG65" i="12" s="1"/>
  <c r="AA65" i="13"/>
  <c r="AF65" i="12" s="1"/>
  <c r="Z65" i="13"/>
  <c r="AE65" i="12" s="1"/>
  <c r="Y65" i="13"/>
  <c r="AD65" i="12" s="1"/>
  <c r="X65" i="13"/>
  <c r="AC65" i="12" s="1"/>
  <c r="W65" i="13"/>
  <c r="V65" i="13"/>
  <c r="U65" i="13"/>
  <c r="T65" i="13"/>
  <c r="AG64" i="13"/>
  <c r="AL64" i="12" s="1"/>
  <c r="AF64" i="13"/>
  <c r="AK64" i="12" s="1"/>
  <c r="AE64" i="13"/>
  <c r="AJ64" i="12" s="1"/>
  <c r="AD64" i="13"/>
  <c r="AI64" i="12" s="1"/>
  <c r="AC64" i="13"/>
  <c r="AH64" i="12" s="1"/>
  <c r="AB64" i="13"/>
  <c r="AG64" i="12" s="1"/>
  <c r="AA64" i="13"/>
  <c r="AF64" i="12" s="1"/>
  <c r="Z64" i="13"/>
  <c r="AE64" i="12" s="1"/>
  <c r="Y64" i="13"/>
  <c r="AD64" i="12" s="1"/>
  <c r="X64" i="13"/>
  <c r="AC64" i="12" s="1"/>
  <c r="W64" i="13"/>
  <c r="V64" i="13"/>
  <c r="U64" i="13"/>
  <c r="T64" i="13"/>
  <c r="AG63" i="13"/>
  <c r="AL63" i="12" s="1"/>
  <c r="AF63" i="13"/>
  <c r="AK63" i="12" s="1"/>
  <c r="AE63" i="13"/>
  <c r="AJ63" i="12" s="1"/>
  <c r="AD63" i="13"/>
  <c r="AI63" i="12" s="1"/>
  <c r="AC63" i="13"/>
  <c r="AH63" i="12" s="1"/>
  <c r="AB63" i="13"/>
  <c r="AG63" i="12" s="1"/>
  <c r="AA63" i="13"/>
  <c r="AF63" i="12" s="1"/>
  <c r="Z63" i="13"/>
  <c r="AE63" i="12" s="1"/>
  <c r="Y63" i="13"/>
  <c r="AD63" i="12" s="1"/>
  <c r="X63" i="13"/>
  <c r="AC63" i="12" s="1"/>
  <c r="W63" i="13"/>
  <c r="V63" i="13"/>
  <c r="U63" i="13"/>
  <c r="T63" i="13"/>
  <c r="AG62" i="13"/>
  <c r="AL62" i="12" s="1"/>
  <c r="AF62" i="13"/>
  <c r="AK62" i="12" s="1"/>
  <c r="AE62" i="13"/>
  <c r="AJ62" i="12" s="1"/>
  <c r="AD62" i="13"/>
  <c r="AI62" i="12" s="1"/>
  <c r="AC62" i="13"/>
  <c r="AH62" i="12" s="1"/>
  <c r="AB62" i="13"/>
  <c r="AG62" i="12" s="1"/>
  <c r="AA62" i="13"/>
  <c r="AF62" i="12" s="1"/>
  <c r="Z62" i="13"/>
  <c r="AE62" i="12" s="1"/>
  <c r="Y62" i="13"/>
  <c r="AD62" i="12" s="1"/>
  <c r="X62" i="13"/>
  <c r="AC62" i="12" s="1"/>
  <c r="W62" i="13"/>
  <c r="V62" i="13"/>
  <c r="U62" i="13"/>
  <c r="T62" i="13"/>
  <c r="AG61" i="13"/>
  <c r="AL61" i="12" s="1"/>
  <c r="AF61" i="13"/>
  <c r="AK61" i="12" s="1"/>
  <c r="AE61" i="13"/>
  <c r="AJ61" i="12" s="1"/>
  <c r="AD61" i="13"/>
  <c r="AI61" i="12" s="1"/>
  <c r="AC61" i="13"/>
  <c r="AH61" i="12" s="1"/>
  <c r="AB61" i="13"/>
  <c r="AG61" i="12" s="1"/>
  <c r="AA61" i="13"/>
  <c r="AF61" i="12" s="1"/>
  <c r="Z61" i="13"/>
  <c r="AE61" i="12" s="1"/>
  <c r="Y61" i="13"/>
  <c r="AD61" i="12" s="1"/>
  <c r="X61" i="13"/>
  <c r="AC61" i="12" s="1"/>
  <c r="W61" i="13"/>
  <c r="V61" i="13"/>
  <c r="U61" i="13"/>
  <c r="T61" i="13"/>
  <c r="AG60" i="13"/>
  <c r="AL60" i="12" s="1"/>
  <c r="AF60" i="13"/>
  <c r="AK60" i="12" s="1"/>
  <c r="AE60" i="13"/>
  <c r="AJ60" i="12" s="1"/>
  <c r="AD60" i="13"/>
  <c r="AI60" i="12" s="1"/>
  <c r="AC60" i="13"/>
  <c r="AH60" i="12" s="1"/>
  <c r="AB60" i="13"/>
  <c r="AG60" i="12" s="1"/>
  <c r="AA60" i="13"/>
  <c r="AF60" i="12" s="1"/>
  <c r="Z60" i="13"/>
  <c r="AE60" i="12" s="1"/>
  <c r="Y60" i="13"/>
  <c r="AD60" i="12" s="1"/>
  <c r="X60" i="13"/>
  <c r="AC60" i="12" s="1"/>
  <c r="W60" i="13"/>
  <c r="V60" i="13"/>
  <c r="U60" i="13"/>
  <c r="T60" i="13"/>
  <c r="AG59" i="13"/>
  <c r="AL59" i="12" s="1"/>
  <c r="AF59" i="13"/>
  <c r="AK59" i="12" s="1"/>
  <c r="AE59" i="13"/>
  <c r="AJ59" i="12" s="1"/>
  <c r="AD59" i="13"/>
  <c r="AI59" i="12" s="1"/>
  <c r="AC59" i="13"/>
  <c r="AH59" i="12" s="1"/>
  <c r="AB59" i="13"/>
  <c r="AG59" i="12" s="1"/>
  <c r="AA59" i="13"/>
  <c r="AF59" i="12" s="1"/>
  <c r="Z59" i="13"/>
  <c r="AE59" i="12" s="1"/>
  <c r="Y59" i="13"/>
  <c r="AD59" i="12" s="1"/>
  <c r="X59" i="13"/>
  <c r="AC59" i="12" s="1"/>
  <c r="W59" i="13"/>
  <c r="V59" i="13"/>
  <c r="U59" i="13"/>
  <c r="T59" i="13"/>
  <c r="AG58" i="13"/>
  <c r="AL58" i="12" s="1"/>
  <c r="AF58" i="13"/>
  <c r="AK58" i="12" s="1"/>
  <c r="AE58" i="13"/>
  <c r="AJ58" i="12" s="1"/>
  <c r="AD58" i="13"/>
  <c r="AI58" i="12" s="1"/>
  <c r="AC58" i="13"/>
  <c r="AH58" i="12" s="1"/>
  <c r="AB58" i="13"/>
  <c r="AG58" i="12" s="1"/>
  <c r="AA58" i="13"/>
  <c r="AF58" i="12" s="1"/>
  <c r="Z58" i="13"/>
  <c r="AE58" i="12" s="1"/>
  <c r="Y58" i="13"/>
  <c r="AD58" i="12" s="1"/>
  <c r="X58" i="13"/>
  <c r="AC58" i="12" s="1"/>
  <c r="W58" i="13"/>
  <c r="V58" i="13"/>
  <c r="U58" i="13"/>
  <c r="T58" i="13"/>
  <c r="AG57" i="13"/>
  <c r="AL57" i="12" s="1"/>
  <c r="AF57" i="13"/>
  <c r="AK57" i="12" s="1"/>
  <c r="AE57" i="13"/>
  <c r="AJ57" i="12" s="1"/>
  <c r="AD57" i="13"/>
  <c r="AI57" i="12" s="1"/>
  <c r="AC57" i="13"/>
  <c r="AH57" i="12" s="1"/>
  <c r="AB57" i="13"/>
  <c r="AG57" i="12" s="1"/>
  <c r="AA57" i="13"/>
  <c r="AF57" i="12" s="1"/>
  <c r="Z57" i="13"/>
  <c r="AE57" i="12" s="1"/>
  <c r="Y57" i="13"/>
  <c r="AD57" i="12" s="1"/>
  <c r="X57" i="13"/>
  <c r="AC57" i="12" s="1"/>
  <c r="W57" i="13"/>
  <c r="V57" i="13"/>
  <c r="U57" i="13"/>
  <c r="T57" i="13"/>
  <c r="AG56" i="13"/>
  <c r="AL56" i="12" s="1"/>
  <c r="AF56" i="13"/>
  <c r="AK56" i="12" s="1"/>
  <c r="AE56" i="13"/>
  <c r="AJ56" i="12" s="1"/>
  <c r="AD56" i="13"/>
  <c r="AI56" i="12" s="1"/>
  <c r="AC56" i="13"/>
  <c r="AH56" i="12" s="1"/>
  <c r="AB56" i="13"/>
  <c r="AG56" i="12" s="1"/>
  <c r="AA56" i="13"/>
  <c r="AF56" i="12" s="1"/>
  <c r="Z56" i="13"/>
  <c r="AE56" i="12" s="1"/>
  <c r="Y56" i="13"/>
  <c r="AD56" i="12" s="1"/>
  <c r="X56" i="13"/>
  <c r="AC56" i="12" s="1"/>
  <c r="W56" i="13"/>
  <c r="V56" i="13"/>
  <c r="U56" i="13"/>
  <c r="T56" i="13"/>
  <c r="AG55" i="13"/>
  <c r="AL55" i="12" s="1"/>
  <c r="AF55" i="13"/>
  <c r="AK55" i="12" s="1"/>
  <c r="AE55" i="13"/>
  <c r="AJ55" i="12" s="1"/>
  <c r="AD55" i="13"/>
  <c r="AI55" i="12" s="1"/>
  <c r="AC55" i="13"/>
  <c r="AH55" i="12" s="1"/>
  <c r="AB55" i="13"/>
  <c r="AG55" i="12" s="1"/>
  <c r="AA55" i="13"/>
  <c r="AF55" i="12" s="1"/>
  <c r="Z55" i="13"/>
  <c r="AE55" i="12" s="1"/>
  <c r="Y55" i="13"/>
  <c r="AD55" i="12" s="1"/>
  <c r="X55" i="13"/>
  <c r="AC55" i="12" s="1"/>
  <c r="W55" i="13"/>
  <c r="V55" i="13"/>
  <c r="U55" i="13"/>
  <c r="T55" i="13"/>
  <c r="AG54" i="13"/>
  <c r="AL54" i="12" s="1"/>
  <c r="AF54" i="13"/>
  <c r="AK54" i="12" s="1"/>
  <c r="AE54" i="13"/>
  <c r="AJ54" i="12" s="1"/>
  <c r="AD54" i="13"/>
  <c r="AI54" i="12" s="1"/>
  <c r="AC54" i="13"/>
  <c r="AH54" i="12" s="1"/>
  <c r="AB54" i="13"/>
  <c r="AG54" i="12" s="1"/>
  <c r="AA54" i="13"/>
  <c r="AF54" i="12" s="1"/>
  <c r="Z54" i="13"/>
  <c r="AE54" i="12" s="1"/>
  <c r="Y54" i="13"/>
  <c r="AD54" i="12" s="1"/>
  <c r="X54" i="13"/>
  <c r="AC54" i="12" s="1"/>
  <c r="W54" i="13"/>
  <c r="V54" i="13"/>
  <c r="U54" i="13"/>
  <c r="T54" i="13"/>
  <c r="AG53" i="13"/>
  <c r="AL53" i="12" s="1"/>
  <c r="AF53" i="13"/>
  <c r="AK53" i="12" s="1"/>
  <c r="AE53" i="13"/>
  <c r="AJ53" i="12" s="1"/>
  <c r="AD53" i="13"/>
  <c r="AI53" i="12" s="1"/>
  <c r="AC53" i="13"/>
  <c r="AH53" i="12" s="1"/>
  <c r="AB53" i="13"/>
  <c r="AG53" i="12" s="1"/>
  <c r="AA53" i="13"/>
  <c r="AF53" i="12" s="1"/>
  <c r="Z53" i="13"/>
  <c r="AE53" i="12" s="1"/>
  <c r="Y53" i="13"/>
  <c r="AD53" i="12" s="1"/>
  <c r="X53" i="13"/>
  <c r="AC53" i="12" s="1"/>
  <c r="W53" i="13"/>
  <c r="V53" i="13"/>
  <c r="U53" i="13"/>
  <c r="T53" i="13"/>
  <c r="AG52" i="13"/>
  <c r="AL52" i="12" s="1"/>
  <c r="AF52" i="13"/>
  <c r="AK52" i="12" s="1"/>
  <c r="AE52" i="13"/>
  <c r="AJ52" i="12" s="1"/>
  <c r="AD52" i="13"/>
  <c r="AI52" i="12" s="1"/>
  <c r="AC52" i="13"/>
  <c r="AH52" i="12" s="1"/>
  <c r="AB52" i="13"/>
  <c r="AG52" i="12" s="1"/>
  <c r="AA52" i="13"/>
  <c r="AF52" i="12" s="1"/>
  <c r="Z52" i="13"/>
  <c r="AE52" i="12" s="1"/>
  <c r="Y52" i="13"/>
  <c r="AD52" i="12" s="1"/>
  <c r="X52" i="13"/>
  <c r="AC52" i="12" s="1"/>
  <c r="W52" i="13"/>
  <c r="V52" i="13"/>
  <c r="U52" i="13"/>
  <c r="T52" i="13"/>
  <c r="AG51" i="13"/>
  <c r="AL51" i="12" s="1"/>
  <c r="AF51" i="13"/>
  <c r="AK51" i="12" s="1"/>
  <c r="AE51" i="13"/>
  <c r="AJ51" i="12" s="1"/>
  <c r="AD51" i="13"/>
  <c r="AI51" i="12" s="1"/>
  <c r="AC51" i="13"/>
  <c r="AH51" i="12" s="1"/>
  <c r="AB51" i="13"/>
  <c r="AG51" i="12" s="1"/>
  <c r="AA51" i="13"/>
  <c r="AF51" i="12" s="1"/>
  <c r="Z51" i="13"/>
  <c r="AE51" i="12" s="1"/>
  <c r="Y51" i="13"/>
  <c r="AD51" i="12" s="1"/>
  <c r="X51" i="13"/>
  <c r="AC51" i="12" s="1"/>
  <c r="W51" i="13"/>
  <c r="V51" i="13"/>
  <c r="U51" i="13"/>
  <c r="T51" i="13"/>
  <c r="AG50" i="13"/>
  <c r="AL50" i="12" s="1"/>
  <c r="AF50" i="13"/>
  <c r="AK50" i="12" s="1"/>
  <c r="AE50" i="13"/>
  <c r="AJ50" i="12" s="1"/>
  <c r="AD50" i="13"/>
  <c r="AI50" i="12" s="1"/>
  <c r="AC50" i="13"/>
  <c r="AH50" i="12" s="1"/>
  <c r="AB50" i="13"/>
  <c r="AG50" i="12" s="1"/>
  <c r="AA50" i="13"/>
  <c r="AF50" i="12" s="1"/>
  <c r="Z50" i="13"/>
  <c r="AE50" i="12" s="1"/>
  <c r="Y50" i="13"/>
  <c r="AD50" i="12" s="1"/>
  <c r="X50" i="13"/>
  <c r="AC50" i="12" s="1"/>
  <c r="W50" i="13"/>
  <c r="V50" i="13"/>
  <c r="U50" i="13"/>
  <c r="T50" i="13"/>
  <c r="AG49" i="13"/>
  <c r="AL49" i="12" s="1"/>
  <c r="AF49" i="13"/>
  <c r="AK49" i="12" s="1"/>
  <c r="AE49" i="13"/>
  <c r="AJ49" i="12" s="1"/>
  <c r="AD49" i="13"/>
  <c r="AI49" i="12" s="1"/>
  <c r="AC49" i="13"/>
  <c r="AH49" i="12" s="1"/>
  <c r="AB49" i="13"/>
  <c r="AG49" i="12" s="1"/>
  <c r="AA49" i="13"/>
  <c r="AF49" i="12" s="1"/>
  <c r="Z49" i="13"/>
  <c r="AE49" i="12" s="1"/>
  <c r="Y49" i="13"/>
  <c r="AD49" i="12" s="1"/>
  <c r="X49" i="13"/>
  <c r="AC49" i="12" s="1"/>
  <c r="W49" i="13"/>
  <c r="V49" i="13"/>
  <c r="U49" i="13"/>
  <c r="T49" i="13"/>
  <c r="AG48" i="13"/>
  <c r="AL48" i="12" s="1"/>
  <c r="AF48" i="13"/>
  <c r="AK48" i="12" s="1"/>
  <c r="AE48" i="13"/>
  <c r="AJ48" i="12" s="1"/>
  <c r="AD48" i="13"/>
  <c r="AI48" i="12" s="1"/>
  <c r="AC48" i="13"/>
  <c r="AH48" i="12" s="1"/>
  <c r="AB48" i="13"/>
  <c r="AG48" i="12" s="1"/>
  <c r="AA48" i="13"/>
  <c r="AF48" i="12" s="1"/>
  <c r="Z48" i="13"/>
  <c r="AE48" i="12" s="1"/>
  <c r="Y48" i="13"/>
  <c r="AD48" i="12" s="1"/>
  <c r="X48" i="13"/>
  <c r="AC48" i="12" s="1"/>
  <c r="W48" i="13"/>
  <c r="V48" i="13"/>
  <c r="U48" i="13"/>
  <c r="T48" i="13"/>
  <c r="AG47" i="13"/>
  <c r="AL47" i="12" s="1"/>
  <c r="AF47" i="13"/>
  <c r="AK47" i="12" s="1"/>
  <c r="AE47" i="13"/>
  <c r="AJ47" i="12" s="1"/>
  <c r="AD47" i="13"/>
  <c r="AI47" i="12" s="1"/>
  <c r="AC47" i="13"/>
  <c r="AH47" i="12" s="1"/>
  <c r="AB47" i="13"/>
  <c r="AG47" i="12" s="1"/>
  <c r="AA47" i="13"/>
  <c r="AF47" i="12" s="1"/>
  <c r="Z47" i="13"/>
  <c r="AE47" i="12" s="1"/>
  <c r="Y47" i="13"/>
  <c r="AD47" i="12" s="1"/>
  <c r="X47" i="13"/>
  <c r="AC47" i="12" s="1"/>
  <c r="W47" i="13"/>
  <c r="V47" i="13"/>
  <c r="U47" i="13"/>
  <c r="T47" i="13"/>
  <c r="AG46" i="13"/>
  <c r="AL46" i="12" s="1"/>
  <c r="AF46" i="13"/>
  <c r="AK46" i="12" s="1"/>
  <c r="AE46" i="13"/>
  <c r="AJ46" i="12" s="1"/>
  <c r="AD46" i="13"/>
  <c r="AI46" i="12" s="1"/>
  <c r="AC46" i="13"/>
  <c r="AH46" i="12" s="1"/>
  <c r="AB46" i="13"/>
  <c r="AG46" i="12" s="1"/>
  <c r="AA46" i="13"/>
  <c r="AF46" i="12" s="1"/>
  <c r="Z46" i="13"/>
  <c r="AE46" i="12" s="1"/>
  <c r="Y46" i="13"/>
  <c r="AD46" i="12" s="1"/>
  <c r="X46" i="13"/>
  <c r="AC46" i="12" s="1"/>
  <c r="W46" i="13"/>
  <c r="V46" i="13"/>
  <c r="U46" i="13"/>
  <c r="T46" i="13"/>
  <c r="AG45" i="13"/>
  <c r="AL45" i="12" s="1"/>
  <c r="AF45" i="13"/>
  <c r="AK45" i="12" s="1"/>
  <c r="AE45" i="13"/>
  <c r="AJ45" i="12" s="1"/>
  <c r="AD45" i="13"/>
  <c r="AI45" i="12" s="1"/>
  <c r="AC45" i="13"/>
  <c r="AH45" i="12" s="1"/>
  <c r="AB45" i="13"/>
  <c r="AG45" i="12" s="1"/>
  <c r="AA45" i="13"/>
  <c r="AF45" i="12" s="1"/>
  <c r="Z45" i="13"/>
  <c r="AE45" i="12" s="1"/>
  <c r="Y45" i="13"/>
  <c r="AD45" i="12" s="1"/>
  <c r="X45" i="13"/>
  <c r="AC45" i="12" s="1"/>
  <c r="W45" i="13"/>
  <c r="V45" i="13"/>
  <c r="U45" i="13"/>
  <c r="T45" i="13"/>
  <c r="AG44" i="13"/>
  <c r="AL44" i="12" s="1"/>
  <c r="AF44" i="13"/>
  <c r="AK44" i="12" s="1"/>
  <c r="AE44" i="13"/>
  <c r="AJ44" i="12" s="1"/>
  <c r="AD44" i="13"/>
  <c r="AI44" i="12" s="1"/>
  <c r="AC44" i="13"/>
  <c r="AH44" i="12" s="1"/>
  <c r="AB44" i="13"/>
  <c r="AG44" i="12" s="1"/>
  <c r="AA44" i="13"/>
  <c r="AF44" i="12" s="1"/>
  <c r="Z44" i="13"/>
  <c r="AE44" i="12" s="1"/>
  <c r="Y44" i="13"/>
  <c r="AD44" i="12" s="1"/>
  <c r="X44" i="13"/>
  <c r="AC44" i="12" s="1"/>
  <c r="W44" i="13"/>
  <c r="V44" i="13"/>
  <c r="U44" i="13"/>
  <c r="T44" i="13"/>
  <c r="AG43" i="13"/>
  <c r="AL43" i="12" s="1"/>
  <c r="AF43" i="13"/>
  <c r="AK43" i="12" s="1"/>
  <c r="AE43" i="13"/>
  <c r="AJ43" i="12" s="1"/>
  <c r="AD43" i="13"/>
  <c r="AI43" i="12" s="1"/>
  <c r="AC43" i="13"/>
  <c r="AH43" i="12" s="1"/>
  <c r="AB43" i="13"/>
  <c r="AG43" i="12" s="1"/>
  <c r="AA43" i="13"/>
  <c r="AF43" i="12" s="1"/>
  <c r="Z43" i="13"/>
  <c r="AE43" i="12" s="1"/>
  <c r="Y43" i="13"/>
  <c r="AD43" i="12" s="1"/>
  <c r="X43" i="13"/>
  <c r="AC43" i="12" s="1"/>
  <c r="W43" i="13"/>
  <c r="V43" i="13"/>
  <c r="U43" i="13"/>
  <c r="T43" i="13"/>
  <c r="AG42" i="13"/>
  <c r="AL42" i="12" s="1"/>
  <c r="AF42" i="13"/>
  <c r="AK42" i="12" s="1"/>
  <c r="AE42" i="13"/>
  <c r="AJ42" i="12" s="1"/>
  <c r="AD42" i="13"/>
  <c r="AI42" i="12" s="1"/>
  <c r="AC42" i="13"/>
  <c r="AH42" i="12" s="1"/>
  <c r="AB42" i="13"/>
  <c r="AG42" i="12" s="1"/>
  <c r="AA42" i="13"/>
  <c r="AF42" i="12" s="1"/>
  <c r="Z42" i="13"/>
  <c r="AE42" i="12" s="1"/>
  <c r="Y42" i="13"/>
  <c r="AD42" i="12" s="1"/>
  <c r="X42" i="13"/>
  <c r="AC42" i="12" s="1"/>
  <c r="W42" i="13"/>
  <c r="V42" i="13"/>
  <c r="U42" i="13"/>
  <c r="T42" i="13"/>
  <c r="AG41" i="13"/>
  <c r="AL41" i="12" s="1"/>
  <c r="AF41" i="13"/>
  <c r="AK41" i="12" s="1"/>
  <c r="AE41" i="13"/>
  <c r="AJ41" i="12" s="1"/>
  <c r="AD41" i="13"/>
  <c r="AI41" i="12" s="1"/>
  <c r="AC41" i="13"/>
  <c r="AH41" i="12" s="1"/>
  <c r="AB41" i="13"/>
  <c r="AG41" i="12" s="1"/>
  <c r="AA41" i="13"/>
  <c r="AF41" i="12" s="1"/>
  <c r="Z41" i="13"/>
  <c r="AE41" i="12" s="1"/>
  <c r="Y41" i="13"/>
  <c r="AD41" i="12" s="1"/>
  <c r="X41" i="13"/>
  <c r="AC41" i="12" s="1"/>
  <c r="W41" i="13"/>
  <c r="V41" i="13"/>
  <c r="U41" i="13"/>
  <c r="T41" i="13"/>
  <c r="AG40" i="13"/>
  <c r="AL40" i="12" s="1"/>
  <c r="AF40" i="13"/>
  <c r="AK40" i="12" s="1"/>
  <c r="AE40" i="13"/>
  <c r="AJ40" i="12" s="1"/>
  <c r="AD40" i="13"/>
  <c r="AI40" i="12" s="1"/>
  <c r="AC40" i="13"/>
  <c r="AH40" i="12" s="1"/>
  <c r="AB40" i="13"/>
  <c r="AG40" i="12" s="1"/>
  <c r="AA40" i="13"/>
  <c r="AF40" i="12" s="1"/>
  <c r="Z40" i="13"/>
  <c r="AE40" i="12" s="1"/>
  <c r="Y40" i="13"/>
  <c r="AD40" i="12" s="1"/>
  <c r="X40" i="13"/>
  <c r="AC40" i="12" s="1"/>
  <c r="W40" i="13"/>
  <c r="V40" i="13"/>
  <c r="U40" i="13"/>
  <c r="T40" i="13"/>
  <c r="AG39" i="13"/>
  <c r="AL39" i="12" s="1"/>
  <c r="AF39" i="13"/>
  <c r="AK39" i="12" s="1"/>
  <c r="AE39" i="13"/>
  <c r="AJ39" i="12" s="1"/>
  <c r="AD39" i="13"/>
  <c r="AI39" i="12" s="1"/>
  <c r="AC39" i="13"/>
  <c r="AH39" i="12" s="1"/>
  <c r="AB39" i="13"/>
  <c r="AG39" i="12" s="1"/>
  <c r="AA39" i="13"/>
  <c r="AF39" i="12" s="1"/>
  <c r="Z39" i="13"/>
  <c r="AE39" i="12" s="1"/>
  <c r="Y39" i="13"/>
  <c r="AD39" i="12" s="1"/>
  <c r="X39" i="13"/>
  <c r="AC39" i="12" s="1"/>
  <c r="W39" i="13"/>
  <c r="V39" i="13"/>
  <c r="U39" i="13"/>
  <c r="T39" i="13"/>
  <c r="AG38" i="13"/>
  <c r="AL38" i="12" s="1"/>
  <c r="AF38" i="13"/>
  <c r="AK38" i="12" s="1"/>
  <c r="AE38" i="13"/>
  <c r="AJ38" i="12" s="1"/>
  <c r="AD38" i="13"/>
  <c r="AI38" i="12" s="1"/>
  <c r="AC38" i="13"/>
  <c r="AH38" i="12" s="1"/>
  <c r="AB38" i="13"/>
  <c r="AG38" i="12" s="1"/>
  <c r="AA38" i="13"/>
  <c r="AF38" i="12" s="1"/>
  <c r="Z38" i="13"/>
  <c r="AE38" i="12" s="1"/>
  <c r="Y38" i="13"/>
  <c r="AD38" i="12" s="1"/>
  <c r="X38" i="13"/>
  <c r="AC38" i="12" s="1"/>
  <c r="W38" i="13"/>
  <c r="V38" i="13"/>
  <c r="U38" i="13"/>
  <c r="T38" i="13"/>
  <c r="AG37" i="13"/>
  <c r="AL37" i="12" s="1"/>
  <c r="AF37" i="13"/>
  <c r="AK37" i="12" s="1"/>
  <c r="AE37" i="13"/>
  <c r="AJ37" i="12" s="1"/>
  <c r="AD37" i="13"/>
  <c r="AI37" i="12" s="1"/>
  <c r="AC37" i="13"/>
  <c r="AH37" i="12" s="1"/>
  <c r="AB37" i="13"/>
  <c r="AG37" i="12" s="1"/>
  <c r="AA37" i="13"/>
  <c r="AF37" i="12" s="1"/>
  <c r="Z37" i="13"/>
  <c r="AE37" i="12" s="1"/>
  <c r="Y37" i="13"/>
  <c r="AD37" i="12" s="1"/>
  <c r="X37" i="13"/>
  <c r="AC37" i="12" s="1"/>
  <c r="W37" i="13"/>
  <c r="V37" i="13"/>
  <c r="U37" i="13"/>
  <c r="T37" i="13"/>
  <c r="AG36" i="13"/>
  <c r="AL36" i="12" s="1"/>
  <c r="AF36" i="13"/>
  <c r="AK36" i="12" s="1"/>
  <c r="AE36" i="13"/>
  <c r="AJ36" i="12" s="1"/>
  <c r="AD36" i="13"/>
  <c r="AI36" i="12" s="1"/>
  <c r="AC36" i="13"/>
  <c r="AH36" i="12" s="1"/>
  <c r="AB36" i="13"/>
  <c r="AG36" i="12" s="1"/>
  <c r="AA36" i="13"/>
  <c r="AF36" i="12" s="1"/>
  <c r="Z36" i="13"/>
  <c r="AE36" i="12" s="1"/>
  <c r="Y36" i="13"/>
  <c r="AD36" i="12" s="1"/>
  <c r="X36" i="13"/>
  <c r="AC36" i="12" s="1"/>
  <c r="W36" i="13"/>
  <c r="V36" i="13"/>
  <c r="U36" i="13"/>
  <c r="T36" i="13"/>
  <c r="AG35" i="13"/>
  <c r="AL35" i="12" s="1"/>
  <c r="AF35" i="13"/>
  <c r="AK35" i="12" s="1"/>
  <c r="AE35" i="13"/>
  <c r="AJ35" i="12" s="1"/>
  <c r="AD35" i="13"/>
  <c r="AI35" i="12" s="1"/>
  <c r="AC35" i="13"/>
  <c r="AH35" i="12" s="1"/>
  <c r="AB35" i="13"/>
  <c r="AG35" i="12" s="1"/>
  <c r="AA35" i="13"/>
  <c r="AF35" i="12" s="1"/>
  <c r="Z35" i="13"/>
  <c r="AE35" i="12" s="1"/>
  <c r="Y35" i="13"/>
  <c r="AD35" i="12" s="1"/>
  <c r="X35" i="13"/>
  <c r="AC35" i="12" s="1"/>
  <c r="W35" i="13"/>
  <c r="V35" i="13"/>
  <c r="U35" i="13"/>
  <c r="T35" i="13"/>
  <c r="AG34" i="13"/>
  <c r="AL34" i="12" s="1"/>
  <c r="AF34" i="13"/>
  <c r="AK34" i="12" s="1"/>
  <c r="AE34" i="13"/>
  <c r="AJ34" i="12" s="1"/>
  <c r="AD34" i="13"/>
  <c r="AI34" i="12" s="1"/>
  <c r="AC34" i="13"/>
  <c r="AH34" i="12" s="1"/>
  <c r="AB34" i="13"/>
  <c r="AG34" i="12" s="1"/>
  <c r="AA34" i="13"/>
  <c r="AF34" i="12" s="1"/>
  <c r="Z34" i="13"/>
  <c r="AE34" i="12" s="1"/>
  <c r="Y34" i="13"/>
  <c r="AD34" i="12" s="1"/>
  <c r="X34" i="13"/>
  <c r="AC34" i="12" s="1"/>
  <c r="W34" i="13"/>
  <c r="V34" i="13"/>
  <c r="U34" i="13"/>
  <c r="T34" i="13"/>
  <c r="AG33" i="13"/>
  <c r="AL33" i="12" s="1"/>
  <c r="AF33" i="13"/>
  <c r="AK33" i="12" s="1"/>
  <c r="AE33" i="13"/>
  <c r="AJ33" i="12" s="1"/>
  <c r="AD33" i="13"/>
  <c r="AI33" i="12" s="1"/>
  <c r="AC33" i="13"/>
  <c r="AH33" i="12" s="1"/>
  <c r="AB33" i="13"/>
  <c r="AG33" i="12" s="1"/>
  <c r="AA33" i="13"/>
  <c r="AF33" i="12" s="1"/>
  <c r="Z33" i="13"/>
  <c r="AE33" i="12" s="1"/>
  <c r="Y33" i="13"/>
  <c r="AD33" i="12" s="1"/>
  <c r="X33" i="13"/>
  <c r="AC33" i="12" s="1"/>
  <c r="W33" i="13"/>
  <c r="V33" i="13"/>
  <c r="U33" i="13"/>
  <c r="T33" i="13"/>
  <c r="AG32" i="13"/>
  <c r="AL32" i="12" s="1"/>
  <c r="AF32" i="13"/>
  <c r="AK32" i="12" s="1"/>
  <c r="AE32" i="13"/>
  <c r="AJ32" i="12" s="1"/>
  <c r="AD32" i="13"/>
  <c r="AI32" i="12" s="1"/>
  <c r="AC32" i="13"/>
  <c r="AH32" i="12" s="1"/>
  <c r="AB32" i="13"/>
  <c r="AG32" i="12" s="1"/>
  <c r="AA32" i="13"/>
  <c r="AF32" i="12" s="1"/>
  <c r="Z32" i="13"/>
  <c r="AE32" i="12" s="1"/>
  <c r="Y32" i="13"/>
  <c r="AD32" i="12" s="1"/>
  <c r="X32" i="13"/>
  <c r="AC32" i="12" s="1"/>
  <c r="W32" i="13"/>
  <c r="V32" i="13"/>
  <c r="U32" i="13"/>
  <c r="T32" i="13"/>
  <c r="AG31" i="13"/>
  <c r="AL31" i="12" s="1"/>
  <c r="AF31" i="13"/>
  <c r="AK31" i="12" s="1"/>
  <c r="AE31" i="13"/>
  <c r="AJ31" i="12" s="1"/>
  <c r="AD31" i="13"/>
  <c r="AI31" i="12" s="1"/>
  <c r="AC31" i="13"/>
  <c r="AH31" i="12" s="1"/>
  <c r="AB31" i="13"/>
  <c r="AG31" i="12" s="1"/>
  <c r="AA31" i="13"/>
  <c r="AF31" i="12" s="1"/>
  <c r="Z31" i="13"/>
  <c r="AE31" i="12" s="1"/>
  <c r="Y31" i="13"/>
  <c r="AD31" i="12" s="1"/>
  <c r="X31" i="13"/>
  <c r="AC31" i="12" s="1"/>
  <c r="W31" i="13"/>
  <c r="V31" i="13"/>
  <c r="U31" i="13"/>
  <c r="T31" i="13"/>
  <c r="AG30" i="13"/>
  <c r="AL30" i="12" s="1"/>
  <c r="AF30" i="13"/>
  <c r="AK30" i="12" s="1"/>
  <c r="AE30" i="13"/>
  <c r="AJ30" i="12" s="1"/>
  <c r="AD30" i="13"/>
  <c r="AI30" i="12" s="1"/>
  <c r="AC30" i="13"/>
  <c r="AH30" i="12" s="1"/>
  <c r="AB30" i="13"/>
  <c r="AG30" i="12" s="1"/>
  <c r="AA30" i="13"/>
  <c r="AF30" i="12" s="1"/>
  <c r="Z30" i="13"/>
  <c r="AE30" i="12" s="1"/>
  <c r="Y30" i="13"/>
  <c r="AD30" i="12" s="1"/>
  <c r="X30" i="13"/>
  <c r="AC30" i="12" s="1"/>
  <c r="W30" i="13"/>
  <c r="V30" i="13"/>
  <c r="U30" i="13"/>
  <c r="T30" i="13"/>
  <c r="AG29" i="13"/>
  <c r="AL29" i="12" s="1"/>
  <c r="AF29" i="13"/>
  <c r="AK29" i="12" s="1"/>
  <c r="AE29" i="13"/>
  <c r="AJ29" i="12" s="1"/>
  <c r="AD29" i="13"/>
  <c r="AI29" i="12" s="1"/>
  <c r="AC29" i="13"/>
  <c r="AH29" i="12" s="1"/>
  <c r="AB29" i="13"/>
  <c r="AG29" i="12" s="1"/>
  <c r="AA29" i="13"/>
  <c r="AF29" i="12" s="1"/>
  <c r="Z29" i="13"/>
  <c r="AE29" i="12" s="1"/>
  <c r="Y29" i="13"/>
  <c r="AD29" i="12" s="1"/>
  <c r="X29" i="13"/>
  <c r="AC29" i="12" s="1"/>
  <c r="W29" i="13"/>
  <c r="V29" i="13"/>
  <c r="U29" i="13"/>
  <c r="T29" i="13"/>
  <c r="AG28" i="13"/>
  <c r="AL28" i="12" s="1"/>
  <c r="AF28" i="13"/>
  <c r="AK28" i="12" s="1"/>
  <c r="AE28" i="13"/>
  <c r="AJ28" i="12" s="1"/>
  <c r="AD28" i="13"/>
  <c r="AI28" i="12" s="1"/>
  <c r="AC28" i="13"/>
  <c r="AH28" i="12" s="1"/>
  <c r="AB28" i="13"/>
  <c r="AG28" i="12" s="1"/>
  <c r="AA28" i="13"/>
  <c r="AF28" i="12" s="1"/>
  <c r="Z28" i="13"/>
  <c r="AE28" i="12" s="1"/>
  <c r="Y28" i="13"/>
  <c r="AD28" i="12" s="1"/>
  <c r="X28" i="13"/>
  <c r="AC28" i="12" s="1"/>
  <c r="W28" i="13"/>
  <c r="V28" i="13"/>
  <c r="U28" i="13"/>
  <c r="T28" i="13"/>
  <c r="AG27" i="13"/>
  <c r="AL27" i="12" s="1"/>
  <c r="AF27" i="13"/>
  <c r="AK27" i="12" s="1"/>
  <c r="AE27" i="13"/>
  <c r="AJ27" i="12" s="1"/>
  <c r="AD27" i="13"/>
  <c r="AI27" i="12" s="1"/>
  <c r="AC27" i="13"/>
  <c r="AH27" i="12" s="1"/>
  <c r="AB27" i="13"/>
  <c r="AG27" i="12" s="1"/>
  <c r="AA27" i="13"/>
  <c r="AF27" i="12" s="1"/>
  <c r="Z27" i="13"/>
  <c r="AE27" i="12" s="1"/>
  <c r="Y27" i="13"/>
  <c r="AD27" i="12" s="1"/>
  <c r="X27" i="13"/>
  <c r="AC27" i="12" s="1"/>
  <c r="W27" i="13"/>
  <c r="V27" i="13"/>
  <c r="U27" i="13"/>
  <c r="T27" i="13"/>
  <c r="AG26" i="13"/>
  <c r="AL26" i="12" s="1"/>
  <c r="AF26" i="13"/>
  <c r="AK26" i="12" s="1"/>
  <c r="AE26" i="13"/>
  <c r="AJ26" i="12" s="1"/>
  <c r="AD26" i="13"/>
  <c r="AI26" i="12" s="1"/>
  <c r="AC26" i="13"/>
  <c r="AH26" i="12" s="1"/>
  <c r="AB26" i="13"/>
  <c r="AG26" i="12" s="1"/>
  <c r="AA26" i="13"/>
  <c r="AF26" i="12" s="1"/>
  <c r="Z26" i="13"/>
  <c r="AE26" i="12" s="1"/>
  <c r="Y26" i="13"/>
  <c r="AD26" i="12" s="1"/>
  <c r="X26" i="13"/>
  <c r="AC26" i="12" s="1"/>
  <c r="W26" i="13"/>
  <c r="V26" i="13"/>
  <c r="U26" i="13"/>
  <c r="T26" i="13"/>
  <c r="AG25" i="13"/>
  <c r="AL25" i="12" s="1"/>
  <c r="AF25" i="13"/>
  <c r="AK25" i="12" s="1"/>
  <c r="AE25" i="13"/>
  <c r="AJ25" i="12" s="1"/>
  <c r="AD25" i="13"/>
  <c r="AI25" i="12" s="1"/>
  <c r="AC25" i="13"/>
  <c r="AH25" i="12" s="1"/>
  <c r="AB25" i="13"/>
  <c r="AG25" i="12" s="1"/>
  <c r="AA25" i="13"/>
  <c r="AF25" i="12" s="1"/>
  <c r="Z25" i="13"/>
  <c r="AE25" i="12" s="1"/>
  <c r="Y25" i="13"/>
  <c r="AD25" i="12" s="1"/>
  <c r="X25" i="13"/>
  <c r="AC25" i="12" s="1"/>
  <c r="W25" i="13"/>
  <c r="V25" i="13"/>
  <c r="U25" i="13"/>
  <c r="T25" i="13"/>
  <c r="AG24" i="13"/>
  <c r="AL24" i="12" s="1"/>
  <c r="AF24" i="13"/>
  <c r="AK24" i="12" s="1"/>
  <c r="AE24" i="13"/>
  <c r="AJ24" i="12" s="1"/>
  <c r="AD24" i="13"/>
  <c r="AI24" i="12" s="1"/>
  <c r="AC24" i="13"/>
  <c r="AH24" i="12" s="1"/>
  <c r="AB24" i="13"/>
  <c r="AG24" i="12" s="1"/>
  <c r="AA24" i="13"/>
  <c r="AF24" i="12" s="1"/>
  <c r="Z24" i="13"/>
  <c r="AE24" i="12" s="1"/>
  <c r="Y24" i="13"/>
  <c r="AD24" i="12" s="1"/>
  <c r="X24" i="13"/>
  <c r="AC24" i="12" s="1"/>
  <c r="W24" i="13"/>
  <c r="V24" i="13"/>
  <c r="U24" i="13"/>
  <c r="T24" i="13"/>
  <c r="AG23" i="13"/>
  <c r="AL23" i="12" s="1"/>
  <c r="AF23" i="13"/>
  <c r="AK23" i="12" s="1"/>
  <c r="AE23" i="13"/>
  <c r="AJ23" i="12" s="1"/>
  <c r="AD23" i="13"/>
  <c r="AI23" i="12" s="1"/>
  <c r="AC23" i="13"/>
  <c r="AH23" i="12" s="1"/>
  <c r="AB23" i="13"/>
  <c r="AG23" i="12" s="1"/>
  <c r="AA23" i="13"/>
  <c r="AF23" i="12" s="1"/>
  <c r="Z23" i="13"/>
  <c r="AE23" i="12" s="1"/>
  <c r="Y23" i="13"/>
  <c r="AD23" i="12" s="1"/>
  <c r="X23" i="13"/>
  <c r="AC23" i="12" s="1"/>
  <c r="W23" i="13"/>
  <c r="V23" i="13"/>
  <c r="U23" i="13"/>
  <c r="T23" i="13"/>
  <c r="AG22" i="13"/>
  <c r="AL22" i="12" s="1"/>
  <c r="AF22" i="13"/>
  <c r="AK22" i="12" s="1"/>
  <c r="AE22" i="13"/>
  <c r="AJ22" i="12" s="1"/>
  <c r="AD22" i="13"/>
  <c r="AI22" i="12" s="1"/>
  <c r="AC22" i="13"/>
  <c r="AH22" i="12" s="1"/>
  <c r="AB22" i="13"/>
  <c r="AG22" i="12" s="1"/>
  <c r="AA22" i="13"/>
  <c r="AF22" i="12" s="1"/>
  <c r="Z22" i="13"/>
  <c r="AE22" i="12" s="1"/>
  <c r="Y22" i="13"/>
  <c r="AD22" i="12" s="1"/>
  <c r="X22" i="13"/>
  <c r="AC22" i="12" s="1"/>
  <c r="W22" i="13"/>
  <c r="V22" i="13"/>
  <c r="U22" i="13"/>
  <c r="T22" i="13"/>
  <c r="AG21" i="13"/>
  <c r="AL21" i="12" s="1"/>
  <c r="AF21" i="13"/>
  <c r="AK21" i="12" s="1"/>
  <c r="AE21" i="13"/>
  <c r="AJ21" i="12" s="1"/>
  <c r="AD21" i="13"/>
  <c r="AI21" i="12" s="1"/>
  <c r="AC21" i="13"/>
  <c r="AH21" i="12" s="1"/>
  <c r="AB21" i="13"/>
  <c r="AG21" i="12" s="1"/>
  <c r="AA21" i="13"/>
  <c r="AF21" i="12" s="1"/>
  <c r="Z21" i="13"/>
  <c r="AE21" i="12" s="1"/>
  <c r="Y21" i="13"/>
  <c r="AD21" i="12" s="1"/>
  <c r="X21" i="13"/>
  <c r="AC21" i="12" s="1"/>
  <c r="W21" i="13"/>
  <c r="V21" i="13"/>
  <c r="U21" i="13"/>
  <c r="T21" i="13"/>
  <c r="AG20" i="13"/>
  <c r="AL20" i="12" s="1"/>
  <c r="AF20" i="13"/>
  <c r="AK20" i="12" s="1"/>
  <c r="AE20" i="13"/>
  <c r="AJ20" i="12" s="1"/>
  <c r="AD20" i="13"/>
  <c r="AI20" i="12" s="1"/>
  <c r="AC20" i="13"/>
  <c r="AH20" i="12" s="1"/>
  <c r="AB20" i="13"/>
  <c r="AG20" i="12" s="1"/>
  <c r="AA20" i="13"/>
  <c r="AF20" i="12" s="1"/>
  <c r="Z20" i="13"/>
  <c r="AE20" i="12" s="1"/>
  <c r="Y20" i="13"/>
  <c r="AD20" i="12" s="1"/>
  <c r="X20" i="13"/>
  <c r="AC20" i="12" s="1"/>
  <c r="W20" i="13"/>
  <c r="V20" i="13"/>
  <c r="U20" i="13"/>
  <c r="T20" i="13"/>
  <c r="AG19" i="13"/>
  <c r="AL19" i="12" s="1"/>
  <c r="AF19" i="13"/>
  <c r="AK19" i="12" s="1"/>
  <c r="AE19" i="13"/>
  <c r="AJ19" i="12" s="1"/>
  <c r="AD19" i="13"/>
  <c r="AI19" i="12" s="1"/>
  <c r="AC19" i="13"/>
  <c r="AH19" i="12" s="1"/>
  <c r="AB19" i="13"/>
  <c r="AG19" i="12" s="1"/>
  <c r="AA19" i="13"/>
  <c r="AF19" i="12" s="1"/>
  <c r="Z19" i="13"/>
  <c r="AE19" i="12" s="1"/>
  <c r="Y19" i="13"/>
  <c r="AD19" i="12" s="1"/>
  <c r="X19" i="13"/>
  <c r="AC19" i="12" s="1"/>
  <c r="W19" i="13"/>
  <c r="V19" i="13"/>
  <c r="U19" i="13"/>
  <c r="T19" i="13"/>
  <c r="AG18" i="13"/>
  <c r="AL18" i="12" s="1"/>
  <c r="AF18" i="13"/>
  <c r="AK18" i="12" s="1"/>
  <c r="AE18" i="13"/>
  <c r="AJ18" i="12" s="1"/>
  <c r="AD18" i="13"/>
  <c r="AI18" i="12" s="1"/>
  <c r="AC18" i="13"/>
  <c r="AH18" i="12" s="1"/>
  <c r="AB18" i="13"/>
  <c r="AG18" i="12" s="1"/>
  <c r="AA18" i="13"/>
  <c r="AF18" i="12" s="1"/>
  <c r="Z18" i="13"/>
  <c r="AE18" i="12" s="1"/>
  <c r="Y18" i="13"/>
  <c r="AD18" i="12" s="1"/>
  <c r="X18" i="13"/>
  <c r="AC18" i="12" s="1"/>
  <c r="W18" i="13"/>
  <c r="V18" i="13"/>
  <c r="U18" i="13"/>
  <c r="T18" i="13"/>
  <c r="AG17" i="13"/>
  <c r="AL17" i="12" s="1"/>
  <c r="AF17" i="13"/>
  <c r="AK17" i="12" s="1"/>
  <c r="AE17" i="13"/>
  <c r="AJ17" i="12" s="1"/>
  <c r="AD17" i="13"/>
  <c r="AI17" i="12" s="1"/>
  <c r="AC17" i="13"/>
  <c r="AH17" i="12" s="1"/>
  <c r="AB17" i="13"/>
  <c r="AG17" i="12" s="1"/>
  <c r="AA17" i="13"/>
  <c r="AF17" i="12" s="1"/>
  <c r="Z17" i="13"/>
  <c r="AE17" i="12" s="1"/>
  <c r="Y17" i="13"/>
  <c r="AD17" i="12" s="1"/>
  <c r="X17" i="13"/>
  <c r="AC17" i="12" s="1"/>
  <c r="W17" i="13"/>
  <c r="V17" i="13"/>
  <c r="U17" i="13"/>
  <c r="T17" i="13"/>
  <c r="AG16" i="13"/>
  <c r="AL16" i="12" s="1"/>
  <c r="AF16" i="13"/>
  <c r="AK16" i="12" s="1"/>
  <c r="AE16" i="13"/>
  <c r="AJ16" i="12" s="1"/>
  <c r="AD16" i="13"/>
  <c r="AI16" i="12" s="1"/>
  <c r="AC16" i="13"/>
  <c r="AH16" i="12" s="1"/>
  <c r="AB16" i="13"/>
  <c r="AG16" i="12" s="1"/>
  <c r="AA16" i="13"/>
  <c r="AF16" i="12" s="1"/>
  <c r="Z16" i="13"/>
  <c r="AE16" i="12" s="1"/>
  <c r="Y16" i="13"/>
  <c r="AD16" i="12" s="1"/>
  <c r="X16" i="13"/>
  <c r="AC16" i="12" s="1"/>
  <c r="W16" i="13"/>
  <c r="V16" i="13"/>
  <c r="U16" i="13"/>
  <c r="T16" i="13"/>
  <c r="AG15" i="13"/>
  <c r="AL15" i="12" s="1"/>
  <c r="AF15" i="13"/>
  <c r="AK15" i="12" s="1"/>
  <c r="AE15" i="13"/>
  <c r="AJ15" i="12" s="1"/>
  <c r="AD15" i="13"/>
  <c r="AI15" i="12" s="1"/>
  <c r="AC15" i="13"/>
  <c r="AH15" i="12" s="1"/>
  <c r="AB15" i="13"/>
  <c r="AG15" i="12" s="1"/>
  <c r="AA15" i="13"/>
  <c r="AF15" i="12" s="1"/>
  <c r="Z15" i="13"/>
  <c r="AE15" i="12" s="1"/>
  <c r="Y15" i="13"/>
  <c r="AD15" i="12" s="1"/>
  <c r="X15" i="13"/>
  <c r="AC15" i="12" s="1"/>
  <c r="W15" i="13"/>
  <c r="V15" i="13"/>
  <c r="U15" i="13"/>
  <c r="T15" i="13"/>
  <c r="AG14" i="13"/>
  <c r="AL14" i="12" s="1"/>
  <c r="AF14" i="13"/>
  <c r="AK14" i="12" s="1"/>
  <c r="AE14" i="13"/>
  <c r="AJ14" i="12" s="1"/>
  <c r="AD14" i="13"/>
  <c r="AI14" i="12" s="1"/>
  <c r="AC14" i="13"/>
  <c r="AH14" i="12" s="1"/>
  <c r="AB14" i="13"/>
  <c r="AG14" i="12" s="1"/>
  <c r="AA14" i="13"/>
  <c r="AF14" i="12" s="1"/>
  <c r="Z14" i="13"/>
  <c r="AE14" i="12" s="1"/>
  <c r="Y14" i="13"/>
  <c r="AD14" i="12" s="1"/>
  <c r="X14" i="13"/>
  <c r="AC14" i="12" s="1"/>
  <c r="W14" i="13"/>
  <c r="V14" i="13"/>
  <c r="U14" i="13"/>
  <c r="T14" i="13"/>
  <c r="AG13" i="13"/>
  <c r="AL13" i="12" s="1"/>
  <c r="AF13" i="13"/>
  <c r="AK13" i="12" s="1"/>
  <c r="AE13" i="13"/>
  <c r="AJ13" i="12" s="1"/>
  <c r="AD13" i="13"/>
  <c r="AI13" i="12" s="1"/>
  <c r="AC13" i="13"/>
  <c r="AH13" i="12" s="1"/>
  <c r="AB13" i="13"/>
  <c r="AG13" i="12" s="1"/>
  <c r="AA13" i="13"/>
  <c r="AF13" i="12" s="1"/>
  <c r="Z13" i="13"/>
  <c r="AE13" i="12" s="1"/>
  <c r="Y13" i="13"/>
  <c r="AD13" i="12" s="1"/>
  <c r="X13" i="13"/>
  <c r="AC13" i="12" s="1"/>
  <c r="W13" i="13"/>
  <c r="V13" i="13"/>
  <c r="U13" i="13"/>
  <c r="T13" i="13"/>
  <c r="AG12" i="13"/>
  <c r="AL12" i="12" s="1"/>
  <c r="AF12" i="13"/>
  <c r="AK12" i="12" s="1"/>
  <c r="AE12" i="13"/>
  <c r="AJ12" i="12" s="1"/>
  <c r="AD12" i="13"/>
  <c r="AI12" i="12" s="1"/>
  <c r="AC12" i="13"/>
  <c r="AH12" i="12" s="1"/>
  <c r="AB12" i="13"/>
  <c r="AG12" i="12" s="1"/>
  <c r="AA12" i="13"/>
  <c r="AF12" i="12" s="1"/>
  <c r="Z12" i="13"/>
  <c r="AE12" i="12" s="1"/>
  <c r="Y12" i="13"/>
  <c r="AD12" i="12" s="1"/>
  <c r="X12" i="13"/>
  <c r="AC12" i="12" s="1"/>
  <c r="W12" i="13"/>
  <c r="V12" i="13"/>
  <c r="U12" i="13"/>
  <c r="T12" i="13"/>
  <c r="AG11" i="13"/>
  <c r="AL11" i="12" s="1"/>
  <c r="AF11" i="13"/>
  <c r="AK11" i="12" s="1"/>
  <c r="AE11" i="13"/>
  <c r="AJ11" i="12" s="1"/>
  <c r="AD11" i="13"/>
  <c r="AI11" i="12" s="1"/>
  <c r="AC11" i="13"/>
  <c r="AH11" i="12" s="1"/>
  <c r="AB11" i="13"/>
  <c r="AG11" i="12" s="1"/>
  <c r="AA11" i="13"/>
  <c r="AF11" i="12" s="1"/>
  <c r="Z11" i="13"/>
  <c r="AE11" i="12" s="1"/>
  <c r="Y11" i="13"/>
  <c r="AD11" i="12" s="1"/>
  <c r="X11" i="13"/>
  <c r="AC11" i="12" s="1"/>
  <c r="W11" i="13"/>
  <c r="V11" i="13"/>
  <c r="U11" i="13"/>
  <c r="T11" i="13"/>
  <c r="AG10" i="13"/>
  <c r="AL10" i="12" s="1"/>
  <c r="AF10" i="13"/>
  <c r="AK10" i="12" s="1"/>
  <c r="AE10" i="13"/>
  <c r="AJ10" i="12" s="1"/>
  <c r="AD10" i="13"/>
  <c r="AI10" i="12" s="1"/>
  <c r="AC10" i="13"/>
  <c r="AH10" i="12" s="1"/>
  <c r="AB10" i="13"/>
  <c r="AG10" i="12" s="1"/>
  <c r="AA10" i="13"/>
  <c r="AF10" i="12" s="1"/>
  <c r="Z10" i="13"/>
  <c r="AE10" i="12" s="1"/>
  <c r="Y10" i="13"/>
  <c r="AD10" i="12" s="1"/>
  <c r="X10" i="13"/>
  <c r="AC10" i="12" s="1"/>
  <c r="W10" i="13"/>
  <c r="V10" i="13"/>
  <c r="U10" i="13"/>
  <c r="T10" i="13"/>
  <c r="AG9" i="13"/>
  <c r="AL9" i="12" s="1"/>
  <c r="AF9" i="13"/>
  <c r="AK9" i="12" s="1"/>
  <c r="AE9" i="13"/>
  <c r="AJ9" i="12" s="1"/>
  <c r="AD9" i="13"/>
  <c r="AI9" i="12" s="1"/>
  <c r="AC9" i="13"/>
  <c r="AH9" i="12" s="1"/>
  <c r="AB9" i="13"/>
  <c r="AG9" i="12" s="1"/>
  <c r="AA9" i="13"/>
  <c r="AF9" i="12" s="1"/>
  <c r="Z9" i="13"/>
  <c r="AE9" i="12" s="1"/>
  <c r="Y9" i="13"/>
  <c r="AD9" i="12" s="1"/>
  <c r="X9" i="13"/>
  <c r="AC9" i="12" s="1"/>
  <c r="W9" i="13"/>
  <c r="V9" i="13"/>
  <c r="U9" i="13"/>
  <c r="T9" i="13"/>
  <c r="AG8" i="13"/>
  <c r="AL8" i="12" s="1"/>
  <c r="AF8" i="13"/>
  <c r="AK8" i="12" s="1"/>
  <c r="AE8" i="13"/>
  <c r="AJ8" i="12" s="1"/>
  <c r="AD8" i="13"/>
  <c r="AI8" i="12" s="1"/>
  <c r="AC8" i="13"/>
  <c r="AH8" i="12" s="1"/>
  <c r="AB8" i="13"/>
  <c r="AG8" i="12" s="1"/>
  <c r="AA8" i="13"/>
  <c r="AF8" i="12" s="1"/>
  <c r="Z8" i="13"/>
  <c r="AE8" i="12" s="1"/>
  <c r="Y8" i="13"/>
  <c r="AD8" i="12" s="1"/>
  <c r="X8" i="13"/>
  <c r="AC8" i="12" s="1"/>
  <c r="W8" i="13"/>
  <c r="V8" i="13"/>
  <c r="U8" i="13"/>
  <c r="T8" i="13"/>
  <c r="AG7" i="13"/>
  <c r="AL7" i="12" s="1"/>
  <c r="AF7" i="13"/>
  <c r="AK7" i="12" s="1"/>
  <c r="AE7" i="13"/>
  <c r="AJ7" i="12" s="1"/>
  <c r="AD7" i="13"/>
  <c r="AI7" i="12" s="1"/>
  <c r="AC7" i="13"/>
  <c r="AH7" i="12" s="1"/>
  <c r="AB7" i="13"/>
  <c r="AG7" i="12" s="1"/>
  <c r="AA7" i="13"/>
  <c r="AF7" i="12" s="1"/>
  <c r="Z7" i="13"/>
  <c r="AE7" i="12" s="1"/>
  <c r="Y7" i="13"/>
  <c r="AD7" i="12" s="1"/>
  <c r="X7" i="13"/>
  <c r="AC7" i="12" s="1"/>
  <c r="W7" i="13"/>
  <c r="V7" i="13"/>
  <c r="U7" i="13"/>
  <c r="T7" i="13"/>
  <c r="AG6" i="13"/>
  <c r="AL6" i="12" s="1"/>
  <c r="AF6" i="13"/>
  <c r="AK6" i="12" s="1"/>
  <c r="AE6" i="13"/>
  <c r="AJ6" i="12" s="1"/>
  <c r="AD6" i="13"/>
  <c r="AI6" i="12" s="1"/>
  <c r="AC6" i="13"/>
  <c r="AH6" i="12" s="1"/>
  <c r="AB6" i="13"/>
  <c r="AG6" i="12" s="1"/>
  <c r="AA6" i="13"/>
  <c r="AF6" i="12" s="1"/>
  <c r="Z6" i="13"/>
  <c r="AE6" i="12" s="1"/>
  <c r="Y6" i="13"/>
  <c r="AD6" i="12" s="1"/>
  <c r="X6" i="13"/>
  <c r="AC6" i="12" s="1"/>
  <c r="W6" i="13"/>
  <c r="V6" i="13"/>
  <c r="U6" i="13"/>
  <c r="T6" i="13"/>
  <c r="AG5" i="13"/>
  <c r="AL5" i="12" s="1"/>
  <c r="AF5" i="13"/>
  <c r="AK5" i="12" s="1"/>
  <c r="AE5" i="13"/>
  <c r="AJ5" i="12" s="1"/>
  <c r="AD5" i="13"/>
  <c r="AI5" i="12" s="1"/>
  <c r="AC5" i="13"/>
  <c r="AH5" i="12" s="1"/>
  <c r="AB5" i="13"/>
  <c r="AG5" i="12" s="1"/>
  <c r="AA5" i="13"/>
  <c r="AF5" i="12" s="1"/>
  <c r="Z5" i="13"/>
  <c r="AE5" i="12" s="1"/>
  <c r="Y5" i="13"/>
  <c r="AD5" i="12" s="1"/>
  <c r="X5" i="13"/>
  <c r="AC5" i="12" s="1"/>
  <c r="W5" i="13"/>
  <c r="V5" i="13"/>
  <c r="U5" i="13"/>
  <c r="D6" i="13"/>
  <c r="E6" i="13"/>
  <c r="F6" i="13"/>
  <c r="G6" i="13"/>
  <c r="H6" i="13"/>
  <c r="H6" i="12" s="1"/>
  <c r="I6" i="13"/>
  <c r="I6" i="12" s="1"/>
  <c r="J6" i="13"/>
  <c r="J6" i="12" s="1"/>
  <c r="K6" i="13"/>
  <c r="K6" i="12" s="1"/>
  <c r="L6" i="13"/>
  <c r="L6" i="12" s="1"/>
  <c r="M6" i="13"/>
  <c r="M6" i="12" s="1"/>
  <c r="N6" i="13"/>
  <c r="N6" i="12" s="1"/>
  <c r="O6" i="13"/>
  <c r="O6" i="12" s="1"/>
  <c r="P6" i="13"/>
  <c r="P6" i="12" s="1"/>
  <c r="Q6" i="13"/>
  <c r="Q6" i="12" s="1"/>
  <c r="D7" i="13"/>
  <c r="E7" i="13"/>
  <c r="F7" i="13"/>
  <c r="G7" i="13"/>
  <c r="H7" i="13"/>
  <c r="H7" i="12" s="1"/>
  <c r="I7" i="13"/>
  <c r="I7" i="12" s="1"/>
  <c r="J7" i="13"/>
  <c r="J7" i="12" s="1"/>
  <c r="K7" i="13"/>
  <c r="K7" i="12" s="1"/>
  <c r="L7" i="13"/>
  <c r="L7" i="12" s="1"/>
  <c r="M7" i="13"/>
  <c r="M7" i="12" s="1"/>
  <c r="N7" i="13"/>
  <c r="N7" i="12" s="1"/>
  <c r="O7" i="13"/>
  <c r="O7" i="12" s="1"/>
  <c r="P7" i="13"/>
  <c r="P7" i="12" s="1"/>
  <c r="Q7" i="13"/>
  <c r="Q7" i="12" s="1"/>
  <c r="D8" i="13"/>
  <c r="E8" i="13"/>
  <c r="F8" i="13"/>
  <c r="G8" i="13"/>
  <c r="H8" i="13"/>
  <c r="H8" i="12" s="1"/>
  <c r="I8" i="13"/>
  <c r="I8" i="12" s="1"/>
  <c r="J8" i="13"/>
  <c r="J8" i="12" s="1"/>
  <c r="K8" i="13"/>
  <c r="K8" i="12" s="1"/>
  <c r="L8" i="13"/>
  <c r="L8" i="12" s="1"/>
  <c r="M8" i="13"/>
  <c r="M8" i="12" s="1"/>
  <c r="N8" i="13"/>
  <c r="N8" i="12" s="1"/>
  <c r="O8" i="13"/>
  <c r="O8" i="12" s="1"/>
  <c r="P8" i="13"/>
  <c r="P8" i="12" s="1"/>
  <c r="Q8" i="13"/>
  <c r="Q8" i="12" s="1"/>
  <c r="D9" i="13"/>
  <c r="E9" i="13"/>
  <c r="F9" i="13"/>
  <c r="G9" i="13"/>
  <c r="H9" i="13"/>
  <c r="H9" i="12" s="1"/>
  <c r="I9" i="13"/>
  <c r="I9" i="12" s="1"/>
  <c r="J9" i="13"/>
  <c r="J9" i="12" s="1"/>
  <c r="K9" i="13"/>
  <c r="K9" i="12" s="1"/>
  <c r="L9" i="13"/>
  <c r="L9" i="12" s="1"/>
  <c r="M9" i="13"/>
  <c r="M9" i="12" s="1"/>
  <c r="N9" i="13"/>
  <c r="N9" i="12" s="1"/>
  <c r="O9" i="13"/>
  <c r="O9" i="12" s="1"/>
  <c r="P9" i="13"/>
  <c r="P9" i="12" s="1"/>
  <c r="Q9" i="13"/>
  <c r="Q9" i="12" s="1"/>
  <c r="D10" i="13"/>
  <c r="E10" i="13"/>
  <c r="F10" i="13"/>
  <c r="G10" i="13"/>
  <c r="H10" i="13"/>
  <c r="H10" i="12" s="1"/>
  <c r="I10" i="13"/>
  <c r="I10" i="12" s="1"/>
  <c r="J10" i="13"/>
  <c r="J10" i="12" s="1"/>
  <c r="K10" i="13"/>
  <c r="K10" i="12" s="1"/>
  <c r="L10" i="13"/>
  <c r="L10" i="12" s="1"/>
  <c r="M10" i="13"/>
  <c r="M10" i="12" s="1"/>
  <c r="N10" i="13"/>
  <c r="N10" i="12" s="1"/>
  <c r="O10" i="13"/>
  <c r="O10" i="12" s="1"/>
  <c r="P10" i="13"/>
  <c r="P10" i="12" s="1"/>
  <c r="Q10" i="13"/>
  <c r="Q10" i="12" s="1"/>
  <c r="D11" i="13"/>
  <c r="E11" i="13"/>
  <c r="F11" i="13"/>
  <c r="G11" i="13"/>
  <c r="H11" i="13"/>
  <c r="H11" i="12" s="1"/>
  <c r="I11" i="13"/>
  <c r="I11" i="12" s="1"/>
  <c r="J11" i="13"/>
  <c r="J11" i="12" s="1"/>
  <c r="K11" i="13"/>
  <c r="K11" i="12" s="1"/>
  <c r="L11" i="13"/>
  <c r="L11" i="12" s="1"/>
  <c r="M11" i="13"/>
  <c r="M11" i="12" s="1"/>
  <c r="N11" i="13"/>
  <c r="N11" i="12" s="1"/>
  <c r="O11" i="13"/>
  <c r="O11" i="12" s="1"/>
  <c r="P11" i="13"/>
  <c r="P11" i="12" s="1"/>
  <c r="Q11" i="13"/>
  <c r="Q11" i="12" s="1"/>
  <c r="D12" i="13"/>
  <c r="E12" i="13"/>
  <c r="F12" i="13"/>
  <c r="G12" i="13"/>
  <c r="H12" i="13"/>
  <c r="H12" i="12" s="1"/>
  <c r="I12" i="13"/>
  <c r="I12" i="12" s="1"/>
  <c r="J12" i="13"/>
  <c r="J12" i="12" s="1"/>
  <c r="K12" i="13"/>
  <c r="K12" i="12" s="1"/>
  <c r="L12" i="13"/>
  <c r="L12" i="12" s="1"/>
  <c r="M12" i="13"/>
  <c r="M12" i="12" s="1"/>
  <c r="N12" i="13"/>
  <c r="N12" i="12" s="1"/>
  <c r="O12" i="13"/>
  <c r="O12" i="12" s="1"/>
  <c r="P12" i="13"/>
  <c r="P12" i="12" s="1"/>
  <c r="Q12" i="13"/>
  <c r="Q12" i="12" s="1"/>
  <c r="D13" i="13"/>
  <c r="E13" i="13"/>
  <c r="F13" i="13"/>
  <c r="G13" i="13"/>
  <c r="H13" i="13"/>
  <c r="H13" i="12" s="1"/>
  <c r="I13" i="13"/>
  <c r="I13" i="12" s="1"/>
  <c r="J13" i="13"/>
  <c r="J13" i="12" s="1"/>
  <c r="K13" i="13"/>
  <c r="K13" i="12" s="1"/>
  <c r="L13" i="13"/>
  <c r="L13" i="12" s="1"/>
  <c r="M13" i="13"/>
  <c r="M13" i="12" s="1"/>
  <c r="N13" i="13"/>
  <c r="N13" i="12" s="1"/>
  <c r="O13" i="13"/>
  <c r="O13" i="12" s="1"/>
  <c r="P13" i="13"/>
  <c r="P13" i="12" s="1"/>
  <c r="Q13" i="13"/>
  <c r="Q13" i="12" s="1"/>
  <c r="D14" i="13"/>
  <c r="E14" i="13"/>
  <c r="F14" i="13"/>
  <c r="G14" i="13"/>
  <c r="H14" i="13"/>
  <c r="H14" i="12" s="1"/>
  <c r="I14" i="13"/>
  <c r="I14" i="12" s="1"/>
  <c r="J14" i="13"/>
  <c r="J14" i="12" s="1"/>
  <c r="K14" i="13"/>
  <c r="K14" i="12" s="1"/>
  <c r="L14" i="13"/>
  <c r="L14" i="12" s="1"/>
  <c r="M14" i="13"/>
  <c r="M14" i="12" s="1"/>
  <c r="N14" i="13"/>
  <c r="N14" i="12" s="1"/>
  <c r="O14" i="13"/>
  <c r="O14" i="12" s="1"/>
  <c r="P14" i="13"/>
  <c r="P14" i="12" s="1"/>
  <c r="Q14" i="13"/>
  <c r="Q14" i="12" s="1"/>
  <c r="D15" i="13"/>
  <c r="E15" i="13"/>
  <c r="F15" i="13"/>
  <c r="G15" i="13"/>
  <c r="H15" i="13"/>
  <c r="H15" i="12" s="1"/>
  <c r="I15" i="13"/>
  <c r="I15" i="12" s="1"/>
  <c r="J15" i="13"/>
  <c r="J15" i="12" s="1"/>
  <c r="K15" i="13"/>
  <c r="K15" i="12" s="1"/>
  <c r="L15" i="13"/>
  <c r="L15" i="12" s="1"/>
  <c r="M15" i="13"/>
  <c r="M15" i="12" s="1"/>
  <c r="N15" i="13"/>
  <c r="N15" i="12" s="1"/>
  <c r="O15" i="13"/>
  <c r="O15" i="12" s="1"/>
  <c r="P15" i="13"/>
  <c r="P15" i="12" s="1"/>
  <c r="Q15" i="13"/>
  <c r="Q15" i="12" s="1"/>
  <c r="D16" i="13"/>
  <c r="E16" i="13"/>
  <c r="F16" i="13"/>
  <c r="G16" i="13"/>
  <c r="H16" i="13"/>
  <c r="H16" i="12" s="1"/>
  <c r="I16" i="13"/>
  <c r="I16" i="12" s="1"/>
  <c r="J16" i="13"/>
  <c r="J16" i="12" s="1"/>
  <c r="K16" i="13"/>
  <c r="K16" i="12" s="1"/>
  <c r="L16" i="13"/>
  <c r="L16" i="12" s="1"/>
  <c r="M16" i="13"/>
  <c r="M16" i="12" s="1"/>
  <c r="N16" i="13"/>
  <c r="N16" i="12" s="1"/>
  <c r="O16" i="13"/>
  <c r="O16" i="12" s="1"/>
  <c r="P16" i="13"/>
  <c r="P16" i="12" s="1"/>
  <c r="Q16" i="13"/>
  <c r="Q16" i="12" s="1"/>
  <c r="D17" i="13"/>
  <c r="E17" i="13"/>
  <c r="F17" i="13"/>
  <c r="G17" i="13"/>
  <c r="H17" i="13"/>
  <c r="H17" i="12" s="1"/>
  <c r="I17" i="13"/>
  <c r="I17" i="12" s="1"/>
  <c r="J17" i="13"/>
  <c r="J17" i="12" s="1"/>
  <c r="K17" i="13"/>
  <c r="K17" i="12" s="1"/>
  <c r="L17" i="13"/>
  <c r="L17" i="12" s="1"/>
  <c r="M17" i="13"/>
  <c r="M17" i="12" s="1"/>
  <c r="N17" i="13"/>
  <c r="N17" i="12" s="1"/>
  <c r="O17" i="13"/>
  <c r="O17" i="12" s="1"/>
  <c r="P17" i="13"/>
  <c r="P17" i="12" s="1"/>
  <c r="Q17" i="13"/>
  <c r="Q17" i="12" s="1"/>
  <c r="D18" i="13"/>
  <c r="E18" i="13"/>
  <c r="F18" i="13"/>
  <c r="G18" i="13"/>
  <c r="H18" i="13"/>
  <c r="H18" i="12" s="1"/>
  <c r="I18" i="13"/>
  <c r="I18" i="12" s="1"/>
  <c r="J18" i="13"/>
  <c r="J18" i="12" s="1"/>
  <c r="K18" i="13"/>
  <c r="K18" i="12" s="1"/>
  <c r="L18" i="13"/>
  <c r="L18" i="12" s="1"/>
  <c r="M18" i="13"/>
  <c r="M18" i="12" s="1"/>
  <c r="N18" i="13"/>
  <c r="N18" i="12" s="1"/>
  <c r="O18" i="13"/>
  <c r="O18" i="12" s="1"/>
  <c r="P18" i="13"/>
  <c r="P18" i="12" s="1"/>
  <c r="Q18" i="13"/>
  <c r="Q18" i="12" s="1"/>
  <c r="D19" i="13"/>
  <c r="E19" i="13"/>
  <c r="F19" i="13"/>
  <c r="G19" i="13"/>
  <c r="H19" i="13"/>
  <c r="H19" i="12" s="1"/>
  <c r="I19" i="13"/>
  <c r="I19" i="12" s="1"/>
  <c r="J19" i="13"/>
  <c r="J19" i="12" s="1"/>
  <c r="K19" i="13"/>
  <c r="K19" i="12" s="1"/>
  <c r="L19" i="13"/>
  <c r="L19" i="12" s="1"/>
  <c r="M19" i="13"/>
  <c r="M19" i="12" s="1"/>
  <c r="N19" i="13"/>
  <c r="N19" i="12" s="1"/>
  <c r="O19" i="13"/>
  <c r="O19" i="12" s="1"/>
  <c r="P19" i="13"/>
  <c r="P19" i="12" s="1"/>
  <c r="Q19" i="13"/>
  <c r="Q19" i="12" s="1"/>
  <c r="D20" i="13"/>
  <c r="E20" i="13"/>
  <c r="F20" i="13"/>
  <c r="G20" i="13"/>
  <c r="H20" i="13"/>
  <c r="H20" i="12" s="1"/>
  <c r="I20" i="13"/>
  <c r="I20" i="12" s="1"/>
  <c r="J20" i="13"/>
  <c r="J20" i="12" s="1"/>
  <c r="K20" i="13"/>
  <c r="K20" i="12" s="1"/>
  <c r="L20" i="13"/>
  <c r="L20" i="12" s="1"/>
  <c r="M20" i="13"/>
  <c r="M20" i="12" s="1"/>
  <c r="N20" i="13"/>
  <c r="N20" i="12" s="1"/>
  <c r="O20" i="13"/>
  <c r="O20" i="12" s="1"/>
  <c r="P20" i="13"/>
  <c r="P20" i="12" s="1"/>
  <c r="Q20" i="13"/>
  <c r="Q20" i="12" s="1"/>
  <c r="D21" i="13"/>
  <c r="E21" i="13"/>
  <c r="F21" i="13"/>
  <c r="G21" i="13"/>
  <c r="H21" i="13"/>
  <c r="H21" i="12" s="1"/>
  <c r="I21" i="13"/>
  <c r="I21" i="12" s="1"/>
  <c r="J21" i="13"/>
  <c r="J21" i="12" s="1"/>
  <c r="K21" i="13"/>
  <c r="K21" i="12" s="1"/>
  <c r="L21" i="13"/>
  <c r="L21" i="12" s="1"/>
  <c r="M21" i="13"/>
  <c r="M21" i="12" s="1"/>
  <c r="N21" i="13"/>
  <c r="N21" i="12" s="1"/>
  <c r="O21" i="13"/>
  <c r="O21" i="12" s="1"/>
  <c r="P21" i="13"/>
  <c r="P21" i="12" s="1"/>
  <c r="Q21" i="13"/>
  <c r="Q21" i="12" s="1"/>
  <c r="D22" i="13"/>
  <c r="E22" i="13"/>
  <c r="F22" i="13"/>
  <c r="G22" i="13"/>
  <c r="H22" i="13"/>
  <c r="H22" i="12" s="1"/>
  <c r="I22" i="13"/>
  <c r="I22" i="12" s="1"/>
  <c r="J22" i="13"/>
  <c r="J22" i="12" s="1"/>
  <c r="K22" i="13"/>
  <c r="K22" i="12" s="1"/>
  <c r="L22" i="13"/>
  <c r="L22" i="12" s="1"/>
  <c r="M22" i="13"/>
  <c r="M22" i="12" s="1"/>
  <c r="N22" i="13"/>
  <c r="N22" i="12" s="1"/>
  <c r="O22" i="13"/>
  <c r="O22" i="12" s="1"/>
  <c r="P22" i="13"/>
  <c r="P22" i="12" s="1"/>
  <c r="Q22" i="13"/>
  <c r="Q22" i="12" s="1"/>
  <c r="D23" i="13"/>
  <c r="E23" i="13"/>
  <c r="F23" i="13"/>
  <c r="G23" i="13"/>
  <c r="H23" i="13"/>
  <c r="H23" i="12" s="1"/>
  <c r="I23" i="13"/>
  <c r="I23" i="12" s="1"/>
  <c r="J23" i="13"/>
  <c r="J23" i="12" s="1"/>
  <c r="K23" i="13"/>
  <c r="K23" i="12" s="1"/>
  <c r="L23" i="13"/>
  <c r="L23" i="12" s="1"/>
  <c r="M23" i="13"/>
  <c r="M23" i="12" s="1"/>
  <c r="N23" i="13"/>
  <c r="N23" i="12" s="1"/>
  <c r="O23" i="13"/>
  <c r="O23" i="12" s="1"/>
  <c r="P23" i="13"/>
  <c r="P23" i="12" s="1"/>
  <c r="Q23" i="13"/>
  <c r="Q23" i="12" s="1"/>
  <c r="D24" i="13"/>
  <c r="E24" i="13"/>
  <c r="F24" i="13"/>
  <c r="G24" i="13"/>
  <c r="H24" i="13"/>
  <c r="H24" i="12" s="1"/>
  <c r="I24" i="13"/>
  <c r="I24" i="12" s="1"/>
  <c r="J24" i="13"/>
  <c r="J24" i="12" s="1"/>
  <c r="K24" i="13"/>
  <c r="K24" i="12" s="1"/>
  <c r="L24" i="13"/>
  <c r="L24" i="12" s="1"/>
  <c r="M24" i="13"/>
  <c r="M24" i="12" s="1"/>
  <c r="N24" i="13"/>
  <c r="N24" i="12" s="1"/>
  <c r="O24" i="13"/>
  <c r="O24" i="12" s="1"/>
  <c r="P24" i="13"/>
  <c r="P24" i="12" s="1"/>
  <c r="Q24" i="13"/>
  <c r="Q24" i="12" s="1"/>
  <c r="D25" i="13"/>
  <c r="E25" i="13"/>
  <c r="F25" i="13"/>
  <c r="G25" i="13"/>
  <c r="H25" i="13"/>
  <c r="H25" i="12" s="1"/>
  <c r="I25" i="13"/>
  <c r="I25" i="12" s="1"/>
  <c r="J25" i="13"/>
  <c r="J25" i="12" s="1"/>
  <c r="K25" i="13"/>
  <c r="K25" i="12" s="1"/>
  <c r="L25" i="13"/>
  <c r="L25" i="12" s="1"/>
  <c r="M25" i="13"/>
  <c r="M25" i="12" s="1"/>
  <c r="N25" i="13"/>
  <c r="N25" i="12" s="1"/>
  <c r="O25" i="13"/>
  <c r="O25" i="12" s="1"/>
  <c r="P25" i="13"/>
  <c r="P25" i="12" s="1"/>
  <c r="Q25" i="13"/>
  <c r="Q25" i="12" s="1"/>
  <c r="D26" i="13"/>
  <c r="E26" i="13"/>
  <c r="F26" i="13"/>
  <c r="G26" i="13"/>
  <c r="H26" i="13"/>
  <c r="H26" i="12" s="1"/>
  <c r="I26" i="13"/>
  <c r="I26" i="12" s="1"/>
  <c r="J26" i="13"/>
  <c r="J26" i="12" s="1"/>
  <c r="K26" i="13"/>
  <c r="K26" i="12" s="1"/>
  <c r="L26" i="13"/>
  <c r="L26" i="12" s="1"/>
  <c r="M26" i="13"/>
  <c r="M26" i="12" s="1"/>
  <c r="N26" i="13"/>
  <c r="N26" i="12" s="1"/>
  <c r="O26" i="13"/>
  <c r="O26" i="12" s="1"/>
  <c r="P26" i="13"/>
  <c r="P26" i="12" s="1"/>
  <c r="Q26" i="13"/>
  <c r="Q26" i="12" s="1"/>
  <c r="D27" i="13"/>
  <c r="E27" i="13"/>
  <c r="F27" i="13"/>
  <c r="G27" i="13"/>
  <c r="H27" i="13"/>
  <c r="H27" i="12" s="1"/>
  <c r="I27" i="13"/>
  <c r="I27" i="12" s="1"/>
  <c r="J27" i="13"/>
  <c r="J27" i="12" s="1"/>
  <c r="K27" i="13"/>
  <c r="K27" i="12" s="1"/>
  <c r="L27" i="13"/>
  <c r="L27" i="12" s="1"/>
  <c r="M27" i="13"/>
  <c r="M27" i="12" s="1"/>
  <c r="N27" i="13"/>
  <c r="N27" i="12" s="1"/>
  <c r="O27" i="13"/>
  <c r="O27" i="12" s="1"/>
  <c r="P27" i="13"/>
  <c r="P27" i="12" s="1"/>
  <c r="Q27" i="13"/>
  <c r="Q27" i="12" s="1"/>
  <c r="D28" i="13"/>
  <c r="E28" i="13"/>
  <c r="F28" i="13"/>
  <c r="G28" i="13"/>
  <c r="H28" i="13"/>
  <c r="H28" i="12" s="1"/>
  <c r="I28" i="13"/>
  <c r="I28" i="12" s="1"/>
  <c r="J28" i="13"/>
  <c r="J28" i="12" s="1"/>
  <c r="K28" i="13"/>
  <c r="K28" i="12" s="1"/>
  <c r="L28" i="13"/>
  <c r="L28" i="12" s="1"/>
  <c r="M28" i="13"/>
  <c r="M28" i="12" s="1"/>
  <c r="N28" i="13"/>
  <c r="N28" i="12" s="1"/>
  <c r="O28" i="13"/>
  <c r="O28" i="12" s="1"/>
  <c r="P28" i="13"/>
  <c r="P28" i="12" s="1"/>
  <c r="Q28" i="13"/>
  <c r="Q28" i="12" s="1"/>
  <c r="D29" i="13"/>
  <c r="E29" i="13"/>
  <c r="F29" i="13"/>
  <c r="G29" i="13"/>
  <c r="H29" i="13"/>
  <c r="H29" i="12" s="1"/>
  <c r="I29" i="13"/>
  <c r="I29" i="12" s="1"/>
  <c r="J29" i="13"/>
  <c r="J29" i="12" s="1"/>
  <c r="K29" i="13"/>
  <c r="K29" i="12" s="1"/>
  <c r="L29" i="13"/>
  <c r="L29" i="12" s="1"/>
  <c r="M29" i="13"/>
  <c r="M29" i="12" s="1"/>
  <c r="N29" i="13"/>
  <c r="N29" i="12" s="1"/>
  <c r="O29" i="13"/>
  <c r="O29" i="12" s="1"/>
  <c r="P29" i="13"/>
  <c r="P29" i="12" s="1"/>
  <c r="Q29" i="13"/>
  <c r="Q29" i="12" s="1"/>
  <c r="D30" i="13"/>
  <c r="E30" i="13"/>
  <c r="F30" i="13"/>
  <c r="G30" i="13"/>
  <c r="H30" i="13"/>
  <c r="H30" i="12" s="1"/>
  <c r="I30" i="13"/>
  <c r="I30" i="12" s="1"/>
  <c r="J30" i="13"/>
  <c r="J30" i="12" s="1"/>
  <c r="K30" i="13"/>
  <c r="K30" i="12" s="1"/>
  <c r="L30" i="13"/>
  <c r="L30" i="12" s="1"/>
  <c r="M30" i="13"/>
  <c r="M30" i="12" s="1"/>
  <c r="N30" i="13"/>
  <c r="N30" i="12" s="1"/>
  <c r="O30" i="13"/>
  <c r="O30" i="12" s="1"/>
  <c r="P30" i="13"/>
  <c r="P30" i="12" s="1"/>
  <c r="Q30" i="13"/>
  <c r="Q30" i="12" s="1"/>
  <c r="D31" i="13"/>
  <c r="E31" i="13"/>
  <c r="F31" i="13"/>
  <c r="G31" i="13"/>
  <c r="H31" i="13"/>
  <c r="H31" i="12" s="1"/>
  <c r="I31" i="13"/>
  <c r="I31" i="12" s="1"/>
  <c r="J31" i="13"/>
  <c r="J31" i="12" s="1"/>
  <c r="K31" i="13"/>
  <c r="K31" i="12" s="1"/>
  <c r="L31" i="13"/>
  <c r="L31" i="12" s="1"/>
  <c r="M31" i="13"/>
  <c r="M31" i="12" s="1"/>
  <c r="N31" i="13"/>
  <c r="N31" i="12" s="1"/>
  <c r="O31" i="13"/>
  <c r="O31" i="12" s="1"/>
  <c r="P31" i="13"/>
  <c r="P31" i="12" s="1"/>
  <c r="Q31" i="13"/>
  <c r="Q31" i="12" s="1"/>
  <c r="D32" i="13"/>
  <c r="E32" i="13"/>
  <c r="F32" i="13"/>
  <c r="G32" i="13"/>
  <c r="H32" i="13"/>
  <c r="H32" i="12" s="1"/>
  <c r="I32" i="13"/>
  <c r="I32" i="12" s="1"/>
  <c r="J32" i="13"/>
  <c r="J32" i="12" s="1"/>
  <c r="K32" i="13"/>
  <c r="K32" i="12" s="1"/>
  <c r="L32" i="13"/>
  <c r="L32" i="12" s="1"/>
  <c r="M32" i="13"/>
  <c r="M32" i="12" s="1"/>
  <c r="N32" i="13"/>
  <c r="N32" i="12" s="1"/>
  <c r="O32" i="13"/>
  <c r="O32" i="12" s="1"/>
  <c r="P32" i="13"/>
  <c r="P32" i="12" s="1"/>
  <c r="Q32" i="13"/>
  <c r="Q32" i="12" s="1"/>
  <c r="D33" i="13"/>
  <c r="E33" i="13"/>
  <c r="F33" i="13"/>
  <c r="G33" i="13"/>
  <c r="H33" i="13"/>
  <c r="H33" i="12" s="1"/>
  <c r="I33" i="13"/>
  <c r="I33" i="12" s="1"/>
  <c r="J33" i="13"/>
  <c r="J33" i="12" s="1"/>
  <c r="K33" i="13"/>
  <c r="K33" i="12" s="1"/>
  <c r="L33" i="13"/>
  <c r="L33" i="12" s="1"/>
  <c r="M33" i="13"/>
  <c r="M33" i="12" s="1"/>
  <c r="N33" i="13"/>
  <c r="N33" i="12" s="1"/>
  <c r="O33" i="13"/>
  <c r="O33" i="12" s="1"/>
  <c r="P33" i="13"/>
  <c r="P33" i="12" s="1"/>
  <c r="Q33" i="13"/>
  <c r="Q33" i="12" s="1"/>
  <c r="D34" i="13"/>
  <c r="E34" i="13"/>
  <c r="F34" i="13"/>
  <c r="G34" i="13"/>
  <c r="H34" i="13"/>
  <c r="H34" i="12" s="1"/>
  <c r="I34" i="13"/>
  <c r="I34" i="12" s="1"/>
  <c r="J34" i="13"/>
  <c r="J34" i="12" s="1"/>
  <c r="K34" i="13"/>
  <c r="K34" i="12" s="1"/>
  <c r="L34" i="13"/>
  <c r="L34" i="12" s="1"/>
  <c r="M34" i="13"/>
  <c r="M34" i="12" s="1"/>
  <c r="N34" i="13"/>
  <c r="N34" i="12" s="1"/>
  <c r="O34" i="13"/>
  <c r="O34" i="12" s="1"/>
  <c r="P34" i="13"/>
  <c r="P34" i="12" s="1"/>
  <c r="Q34" i="13"/>
  <c r="Q34" i="12" s="1"/>
  <c r="D35" i="13"/>
  <c r="E35" i="13"/>
  <c r="F35" i="13"/>
  <c r="G35" i="13"/>
  <c r="H35" i="13"/>
  <c r="H35" i="12" s="1"/>
  <c r="I35" i="13"/>
  <c r="I35" i="12" s="1"/>
  <c r="J35" i="13"/>
  <c r="J35" i="12" s="1"/>
  <c r="K35" i="13"/>
  <c r="K35" i="12" s="1"/>
  <c r="L35" i="13"/>
  <c r="L35" i="12" s="1"/>
  <c r="M35" i="13"/>
  <c r="M35" i="12" s="1"/>
  <c r="N35" i="13"/>
  <c r="N35" i="12" s="1"/>
  <c r="O35" i="13"/>
  <c r="O35" i="12" s="1"/>
  <c r="P35" i="13"/>
  <c r="P35" i="12" s="1"/>
  <c r="Q35" i="13"/>
  <c r="Q35" i="12" s="1"/>
  <c r="D36" i="13"/>
  <c r="E36" i="13"/>
  <c r="F36" i="13"/>
  <c r="G36" i="13"/>
  <c r="H36" i="13"/>
  <c r="H36" i="12" s="1"/>
  <c r="I36" i="13"/>
  <c r="I36" i="12" s="1"/>
  <c r="J36" i="13"/>
  <c r="J36" i="12" s="1"/>
  <c r="K36" i="13"/>
  <c r="K36" i="12" s="1"/>
  <c r="L36" i="13"/>
  <c r="L36" i="12" s="1"/>
  <c r="M36" i="13"/>
  <c r="M36" i="12" s="1"/>
  <c r="N36" i="13"/>
  <c r="N36" i="12" s="1"/>
  <c r="O36" i="13"/>
  <c r="O36" i="12" s="1"/>
  <c r="P36" i="13"/>
  <c r="P36" i="12" s="1"/>
  <c r="Q36" i="13"/>
  <c r="Q36" i="12" s="1"/>
  <c r="D37" i="13"/>
  <c r="E37" i="13"/>
  <c r="F37" i="13"/>
  <c r="G37" i="13"/>
  <c r="H37" i="13"/>
  <c r="H37" i="12" s="1"/>
  <c r="I37" i="13"/>
  <c r="I37" i="12" s="1"/>
  <c r="J37" i="13"/>
  <c r="J37" i="12" s="1"/>
  <c r="K37" i="13"/>
  <c r="K37" i="12" s="1"/>
  <c r="L37" i="13"/>
  <c r="L37" i="12" s="1"/>
  <c r="M37" i="13"/>
  <c r="M37" i="12" s="1"/>
  <c r="N37" i="13"/>
  <c r="N37" i="12" s="1"/>
  <c r="O37" i="13"/>
  <c r="O37" i="12" s="1"/>
  <c r="P37" i="13"/>
  <c r="P37" i="12" s="1"/>
  <c r="Q37" i="13"/>
  <c r="Q37" i="12" s="1"/>
  <c r="D38" i="13"/>
  <c r="E38" i="13"/>
  <c r="F38" i="13"/>
  <c r="G38" i="13"/>
  <c r="H38" i="13"/>
  <c r="H38" i="12" s="1"/>
  <c r="I38" i="13"/>
  <c r="I38" i="12" s="1"/>
  <c r="J38" i="13"/>
  <c r="J38" i="12" s="1"/>
  <c r="K38" i="13"/>
  <c r="K38" i="12" s="1"/>
  <c r="L38" i="13"/>
  <c r="L38" i="12" s="1"/>
  <c r="M38" i="13"/>
  <c r="M38" i="12" s="1"/>
  <c r="N38" i="13"/>
  <c r="N38" i="12" s="1"/>
  <c r="O38" i="13"/>
  <c r="O38" i="12" s="1"/>
  <c r="P38" i="13"/>
  <c r="P38" i="12" s="1"/>
  <c r="Q38" i="13"/>
  <c r="Q38" i="12" s="1"/>
  <c r="D39" i="13"/>
  <c r="E39" i="13"/>
  <c r="F39" i="13"/>
  <c r="G39" i="13"/>
  <c r="H39" i="13"/>
  <c r="H39" i="12" s="1"/>
  <c r="I39" i="13"/>
  <c r="I39" i="12" s="1"/>
  <c r="J39" i="13"/>
  <c r="J39" i="12" s="1"/>
  <c r="K39" i="13"/>
  <c r="K39" i="12" s="1"/>
  <c r="L39" i="13"/>
  <c r="L39" i="12" s="1"/>
  <c r="M39" i="13"/>
  <c r="M39" i="12" s="1"/>
  <c r="N39" i="13"/>
  <c r="N39" i="12" s="1"/>
  <c r="O39" i="13"/>
  <c r="O39" i="12" s="1"/>
  <c r="P39" i="13"/>
  <c r="P39" i="12" s="1"/>
  <c r="Q39" i="13"/>
  <c r="Q39" i="12" s="1"/>
  <c r="D40" i="13"/>
  <c r="E40" i="13"/>
  <c r="F40" i="13"/>
  <c r="G40" i="13"/>
  <c r="H40" i="13"/>
  <c r="H40" i="12" s="1"/>
  <c r="I40" i="13"/>
  <c r="I40" i="12" s="1"/>
  <c r="J40" i="13"/>
  <c r="J40" i="12" s="1"/>
  <c r="K40" i="13"/>
  <c r="K40" i="12" s="1"/>
  <c r="L40" i="13"/>
  <c r="L40" i="12" s="1"/>
  <c r="M40" i="13"/>
  <c r="M40" i="12" s="1"/>
  <c r="N40" i="13"/>
  <c r="N40" i="12" s="1"/>
  <c r="O40" i="13"/>
  <c r="O40" i="12" s="1"/>
  <c r="P40" i="13"/>
  <c r="P40" i="12" s="1"/>
  <c r="Q40" i="13"/>
  <c r="Q40" i="12" s="1"/>
  <c r="D41" i="13"/>
  <c r="E41" i="13"/>
  <c r="F41" i="13"/>
  <c r="G41" i="13"/>
  <c r="H41" i="13"/>
  <c r="H41" i="12" s="1"/>
  <c r="I41" i="13"/>
  <c r="I41" i="12" s="1"/>
  <c r="J41" i="13"/>
  <c r="J41" i="12" s="1"/>
  <c r="K41" i="13"/>
  <c r="K41" i="12" s="1"/>
  <c r="L41" i="13"/>
  <c r="L41" i="12" s="1"/>
  <c r="M41" i="13"/>
  <c r="M41" i="12" s="1"/>
  <c r="N41" i="13"/>
  <c r="N41" i="12" s="1"/>
  <c r="O41" i="13"/>
  <c r="O41" i="12" s="1"/>
  <c r="P41" i="13"/>
  <c r="P41" i="12" s="1"/>
  <c r="Q41" i="13"/>
  <c r="Q41" i="12" s="1"/>
  <c r="D42" i="13"/>
  <c r="E42" i="13"/>
  <c r="F42" i="13"/>
  <c r="G42" i="13"/>
  <c r="H42" i="13"/>
  <c r="H42" i="12" s="1"/>
  <c r="I42" i="13"/>
  <c r="I42" i="12" s="1"/>
  <c r="J42" i="13"/>
  <c r="J42" i="12" s="1"/>
  <c r="K42" i="13"/>
  <c r="K42" i="12" s="1"/>
  <c r="L42" i="13"/>
  <c r="L42" i="12" s="1"/>
  <c r="M42" i="13"/>
  <c r="M42" i="12" s="1"/>
  <c r="N42" i="13"/>
  <c r="N42" i="12" s="1"/>
  <c r="O42" i="13"/>
  <c r="O42" i="12" s="1"/>
  <c r="P42" i="13"/>
  <c r="P42" i="12" s="1"/>
  <c r="Q42" i="13"/>
  <c r="Q42" i="12" s="1"/>
  <c r="D43" i="13"/>
  <c r="E43" i="13"/>
  <c r="F43" i="13"/>
  <c r="G43" i="13"/>
  <c r="H43" i="13"/>
  <c r="H43" i="12" s="1"/>
  <c r="I43" i="13"/>
  <c r="I43" i="12" s="1"/>
  <c r="J43" i="13"/>
  <c r="J43" i="12" s="1"/>
  <c r="K43" i="13"/>
  <c r="K43" i="12" s="1"/>
  <c r="L43" i="13"/>
  <c r="L43" i="12" s="1"/>
  <c r="M43" i="13"/>
  <c r="M43" i="12" s="1"/>
  <c r="N43" i="13"/>
  <c r="N43" i="12" s="1"/>
  <c r="O43" i="13"/>
  <c r="O43" i="12" s="1"/>
  <c r="P43" i="13"/>
  <c r="P43" i="12" s="1"/>
  <c r="Q43" i="13"/>
  <c r="Q43" i="12" s="1"/>
  <c r="D44" i="13"/>
  <c r="E44" i="13"/>
  <c r="F44" i="13"/>
  <c r="G44" i="13"/>
  <c r="H44" i="13"/>
  <c r="H44" i="12" s="1"/>
  <c r="I44" i="13"/>
  <c r="I44" i="12" s="1"/>
  <c r="J44" i="13"/>
  <c r="J44" i="12" s="1"/>
  <c r="K44" i="13"/>
  <c r="K44" i="12" s="1"/>
  <c r="L44" i="13"/>
  <c r="L44" i="12" s="1"/>
  <c r="M44" i="13"/>
  <c r="M44" i="12" s="1"/>
  <c r="N44" i="13"/>
  <c r="N44" i="12" s="1"/>
  <c r="O44" i="13"/>
  <c r="O44" i="12" s="1"/>
  <c r="P44" i="13"/>
  <c r="P44" i="12" s="1"/>
  <c r="Q44" i="13"/>
  <c r="Q44" i="12" s="1"/>
  <c r="D45" i="13"/>
  <c r="E45" i="13"/>
  <c r="F45" i="13"/>
  <c r="G45" i="13"/>
  <c r="H45" i="13"/>
  <c r="H45" i="12" s="1"/>
  <c r="I45" i="13"/>
  <c r="I45" i="12" s="1"/>
  <c r="J45" i="13"/>
  <c r="J45" i="12" s="1"/>
  <c r="K45" i="13"/>
  <c r="K45" i="12" s="1"/>
  <c r="L45" i="13"/>
  <c r="L45" i="12" s="1"/>
  <c r="M45" i="13"/>
  <c r="M45" i="12" s="1"/>
  <c r="N45" i="13"/>
  <c r="N45" i="12" s="1"/>
  <c r="O45" i="13"/>
  <c r="O45" i="12" s="1"/>
  <c r="P45" i="13"/>
  <c r="P45" i="12" s="1"/>
  <c r="Q45" i="13"/>
  <c r="Q45" i="12" s="1"/>
  <c r="D46" i="13"/>
  <c r="E46" i="13"/>
  <c r="F46" i="13"/>
  <c r="G46" i="13"/>
  <c r="H46" i="13"/>
  <c r="H46" i="12" s="1"/>
  <c r="I46" i="13"/>
  <c r="I46" i="12" s="1"/>
  <c r="J46" i="13"/>
  <c r="J46" i="12" s="1"/>
  <c r="K46" i="13"/>
  <c r="K46" i="12" s="1"/>
  <c r="L46" i="13"/>
  <c r="L46" i="12" s="1"/>
  <c r="M46" i="13"/>
  <c r="M46" i="12" s="1"/>
  <c r="N46" i="13"/>
  <c r="N46" i="12" s="1"/>
  <c r="O46" i="13"/>
  <c r="O46" i="12" s="1"/>
  <c r="P46" i="13"/>
  <c r="P46" i="12" s="1"/>
  <c r="Q46" i="13"/>
  <c r="Q46" i="12" s="1"/>
  <c r="D47" i="13"/>
  <c r="E47" i="13"/>
  <c r="F47" i="13"/>
  <c r="G47" i="13"/>
  <c r="H47" i="13"/>
  <c r="H47" i="12" s="1"/>
  <c r="I47" i="13"/>
  <c r="I47" i="12" s="1"/>
  <c r="J47" i="13"/>
  <c r="J47" i="12" s="1"/>
  <c r="K47" i="13"/>
  <c r="K47" i="12" s="1"/>
  <c r="L47" i="13"/>
  <c r="L47" i="12" s="1"/>
  <c r="M47" i="13"/>
  <c r="M47" i="12" s="1"/>
  <c r="N47" i="13"/>
  <c r="N47" i="12" s="1"/>
  <c r="O47" i="13"/>
  <c r="O47" i="12" s="1"/>
  <c r="P47" i="13"/>
  <c r="P47" i="12" s="1"/>
  <c r="Q47" i="13"/>
  <c r="Q47" i="12" s="1"/>
  <c r="D48" i="13"/>
  <c r="E48" i="13"/>
  <c r="F48" i="13"/>
  <c r="G48" i="13"/>
  <c r="H48" i="13"/>
  <c r="H48" i="12" s="1"/>
  <c r="I48" i="13"/>
  <c r="I48" i="12" s="1"/>
  <c r="J48" i="13"/>
  <c r="J48" i="12" s="1"/>
  <c r="K48" i="13"/>
  <c r="K48" i="12" s="1"/>
  <c r="L48" i="13"/>
  <c r="L48" i="12" s="1"/>
  <c r="M48" i="13"/>
  <c r="M48" i="12" s="1"/>
  <c r="N48" i="13"/>
  <c r="N48" i="12" s="1"/>
  <c r="O48" i="13"/>
  <c r="O48" i="12" s="1"/>
  <c r="P48" i="13"/>
  <c r="P48" i="12" s="1"/>
  <c r="Q48" i="13"/>
  <c r="Q48" i="12" s="1"/>
  <c r="D49" i="13"/>
  <c r="E49" i="13"/>
  <c r="F49" i="13"/>
  <c r="G49" i="13"/>
  <c r="H49" i="13"/>
  <c r="H49" i="12" s="1"/>
  <c r="I49" i="13"/>
  <c r="I49" i="12" s="1"/>
  <c r="J49" i="13"/>
  <c r="J49" i="12" s="1"/>
  <c r="K49" i="13"/>
  <c r="K49" i="12" s="1"/>
  <c r="L49" i="13"/>
  <c r="L49" i="12" s="1"/>
  <c r="M49" i="13"/>
  <c r="M49" i="12" s="1"/>
  <c r="N49" i="13"/>
  <c r="N49" i="12" s="1"/>
  <c r="O49" i="13"/>
  <c r="O49" i="12" s="1"/>
  <c r="P49" i="13"/>
  <c r="P49" i="12" s="1"/>
  <c r="Q49" i="13"/>
  <c r="Q49" i="12" s="1"/>
  <c r="D50" i="13"/>
  <c r="E50" i="13"/>
  <c r="F50" i="13"/>
  <c r="G50" i="13"/>
  <c r="H50" i="13"/>
  <c r="H50" i="12" s="1"/>
  <c r="I50" i="13"/>
  <c r="I50" i="12" s="1"/>
  <c r="J50" i="13"/>
  <c r="J50" i="12" s="1"/>
  <c r="K50" i="13"/>
  <c r="K50" i="12" s="1"/>
  <c r="L50" i="13"/>
  <c r="L50" i="12" s="1"/>
  <c r="M50" i="13"/>
  <c r="M50" i="12" s="1"/>
  <c r="N50" i="13"/>
  <c r="N50" i="12" s="1"/>
  <c r="O50" i="13"/>
  <c r="O50" i="12" s="1"/>
  <c r="P50" i="13"/>
  <c r="P50" i="12" s="1"/>
  <c r="Q50" i="13"/>
  <c r="Q50" i="12" s="1"/>
  <c r="D51" i="13"/>
  <c r="E51" i="13"/>
  <c r="F51" i="13"/>
  <c r="G51" i="13"/>
  <c r="H51" i="13"/>
  <c r="H51" i="12" s="1"/>
  <c r="I51" i="13"/>
  <c r="I51" i="12" s="1"/>
  <c r="J51" i="13"/>
  <c r="J51" i="12" s="1"/>
  <c r="K51" i="13"/>
  <c r="K51" i="12" s="1"/>
  <c r="L51" i="13"/>
  <c r="L51" i="12" s="1"/>
  <c r="M51" i="13"/>
  <c r="M51" i="12" s="1"/>
  <c r="N51" i="13"/>
  <c r="N51" i="12" s="1"/>
  <c r="O51" i="13"/>
  <c r="O51" i="12" s="1"/>
  <c r="P51" i="13"/>
  <c r="P51" i="12" s="1"/>
  <c r="Q51" i="13"/>
  <c r="Q51" i="12" s="1"/>
  <c r="D52" i="13"/>
  <c r="E52" i="13"/>
  <c r="F52" i="13"/>
  <c r="G52" i="13"/>
  <c r="H52" i="13"/>
  <c r="H52" i="12" s="1"/>
  <c r="I52" i="13"/>
  <c r="I52" i="12" s="1"/>
  <c r="J52" i="13"/>
  <c r="J52" i="12" s="1"/>
  <c r="K52" i="13"/>
  <c r="K52" i="12" s="1"/>
  <c r="L52" i="13"/>
  <c r="L52" i="12" s="1"/>
  <c r="M52" i="13"/>
  <c r="M52" i="12" s="1"/>
  <c r="N52" i="13"/>
  <c r="N52" i="12" s="1"/>
  <c r="O52" i="13"/>
  <c r="O52" i="12" s="1"/>
  <c r="P52" i="13"/>
  <c r="P52" i="12" s="1"/>
  <c r="Q52" i="13"/>
  <c r="Q52" i="12" s="1"/>
  <c r="D53" i="13"/>
  <c r="E53" i="13"/>
  <c r="F53" i="13"/>
  <c r="G53" i="13"/>
  <c r="H53" i="13"/>
  <c r="H53" i="12" s="1"/>
  <c r="I53" i="13"/>
  <c r="I53" i="12" s="1"/>
  <c r="J53" i="13"/>
  <c r="J53" i="12" s="1"/>
  <c r="K53" i="13"/>
  <c r="K53" i="12" s="1"/>
  <c r="L53" i="13"/>
  <c r="L53" i="12" s="1"/>
  <c r="M53" i="13"/>
  <c r="M53" i="12" s="1"/>
  <c r="N53" i="13"/>
  <c r="N53" i="12" s="1"/>
  <c r="O53" i="13"/>
  <c r="O53" i="12" s="1"/>
  <c r="P53" i="13"/>
  <c r="P53" i="12" s="1"/>
  <c r="Q53" i="13"/>
  <c r="Q53" i="12" s="1"/>
  <c r="D54" i="13"/>
  <c r="E54" i="13"/>
  <c r="F54" i="13"/>
  <c r="G54" i="13"/>
  <c r="H54" i="13"/>
  <c r="H54" i="12" s="1"/>
  <c r="I54" i="13"/>
  <c r="I54" i="12" s="1"/>
  <c r="J54" i="13"/>
  <c r="J54" i="12" s="1"/>
  <c r="K54" i="13"/>
  <c r="K54" i="12" s="1"/>
  <c r="L54" i="13"/>
  <c r="L54" i="12" s="1"/>
  <c r="M54" i="13"/>
  <c r="M54" i="12" s="1"/>
  <c r="N54" i="13"/>
  <c r="N54" i="12" s="1"/>
  <c r="O54" i="13"/>
  <c r="O54" i="12" s="1"/>
  <c r="P54" i="13"/>
  <c r="P54" i="12" s="1"/>
  <c r="Q54" i="13"/>
  <c r="Q54" i="12" s="1"/>
  <c r="D55" i="13"/>
  <c r="E55" i="13"/>
  <c r="F55" i="13"/>
  <c r="G55" i="13"/>
  <c r="H55" i="13"/>
  <c r="H55" i="12" s="1"/>
  <c r="I55" i="13"/>
  <c r="I55" i="12" s="1"/>
  <c r="J55" i="13"/>
  <c r="J55" i="12" s="1"/>
  <c r="K55" i="13"/>
  <c r="K55" i="12" s="1"/>
  <c r="L55" i="13"/>
  <c r="L55" i="12" s="1"/>
  <c r="M55" i="13"/>
  <c r="M55" i="12" s="1"/>
  <c r="N55" i="13"/>
  <c r="N55" i="12" s="1"/>
  <c r="O55" i="13"/>
  <c r="O55" i="12" s="1"/>
  <c r="P55" i="13"/>
  <c r="P55" i="12" s="1"/>
  <c r="Q55" i="13"/>
  <c r="Q55" i="12" s="1"/>
  <c r="D56" i="13"/>
  <c r="E56" i="13"/>
  <c r="F56" i="13"/>
  <c r="G56" i="13"/>
  <c r="H56" i="13"/>
  <c r="H56" i="12" s="1"/>
  <c r="I56" i="13"/>
  <c r="I56" i="12" s="1"/>
  <c r="J56" i="13"/>
  <c r="J56" i="12" s="1"/>
  <c r="K56" i="13"/>
  <c r="K56" i="12" s="1"/>
  <c r="L56" i="13"/>
  <c r="L56" i="12" s="1"/>
  <c r="M56" i="13"/>
  <c r="M56" i="12" s="1"/>
  <c r="N56" i="13"/>
  <c r="N56" i="12" s="1"/>
  <c r="O56" i="13"/>
  <c r="O56" i="12" s="1"/>
  <c r="P56" i="13"/>
  <c r="P56" i="12" s="1"/>
  <c r="Q56" i="13"/>
  <c r="Q56" i="12" s="1"/>
  <c r="D57" i="13"/>
  <c r="E57" i="13"/>
  <c r="F57" i="13"/>
  <c r="G57" i="13"/>
  <c r="H57" i="13"/>
  <c r="H57" i="12" s="1"/>
  <c r="I57" i="13"/>
  <c r="I57" i="12" s="1"/>
  <c r="J57" i="13"/>
  <c r="J57" i="12" s="1"/>
  <c r="K57" i="13"/>
  <c r="K57" i="12" s="1"/>
  <c r="L57" i="13"/>
  <c r="L57" i="12" s="1"/>
  <c r="M57" i="13"/>
  <c r="M57" i="12" s="1"/>
  <c r="N57" i="13"/>
  <c r="N57" i="12" s="1"/>
  <c r="O57" i="13"/>
  <c r="O57" i="12" s="1"/>
  <c r="P57" i="13"/>
  <c r="P57" i="12" s="1"/>
  <c r="Q57" i="13"/>
  <c r="Q57" i="12" s="1"/>
  <c r="D58" i="13"/>
  <c r="E58" i="13"/>
  <c r="F58" i="13"/>
  <c r="G58" i="13"/>
  <c r="H58" i="13"/>
  <c r="H58" i="12" s="1"/>
  <c r="I58" i="13"/>
  <c r="I58" i="12" s="1"/>
  <c r="J58" i="13"/>
  <c r="J58" i="12" s="1"/>
  <c r="K58" i="13"/>
  <c r="K58" i="12" s="1"/>
  <c r="L58" i="13"/>
  <c r="L58" i="12" s="1"/>
  <c r="M58" i="13"/>
  <c r="M58" i="12" s="1"/>
  <c r="N58" i="13"/>
  <c r="N58" i="12" s="1"/>
  <c r="O58" i="13"/>
  <c r="O58" i="12" s="1"/>
  <c r="P58" i="13"/>
  <c r="P58" i="12" s="1"/>
  <c r="Q58" i="13"/>
  <c r="Q58" i="12" s="1"/>
  <c r="D59" i="13"/>
  <c r="E59" i="13"/>
  <c r="F59" i="13"/>
  <c r="G59" i="13"/>
  <c r="H59" i="13"/>
  <c r="H59" i="12" s="1"/>
  <c r="I59" i="13"/>
  <c r="I59" i="12" s="1"/>
  <c r="J59" i="13"/>
  <c r="J59" i="12" s="1"/>
  <c r="K59" i="13"/>
  <c r="K59" i="12" s="1"/>
  <c r="L59" i="13"/>
  <c r="L59" i="12" s="1"/>
  <c r="M59" i="13"/>
  <c r="M59" i="12" s="1"/>
  <c r="N59" i="13"/>
  <c r="N59" i="12" s="1"/>
  <c r="O59" i="13"/>
  <c r="O59" i="12" s="1"/>
  <c r="P59" i="13"/>
  <c r="P59" i="12" s="1"/>
  <c r="Q59" i="13"/>
  <c r="Q59" i="12" s="1"/>
  <c r="D60" i="13"/>
  <c r="E60" i="13"/>
  <c r="F60" i="13"/>
  <c r="G60" i="13"/>
  <c r="H60" i="13"/>
  <c r="H60" i="12" s="1"/>
  <c r="I60" i="13"/>
  <c r="I60" i="12" s="1"/>
  <c r="J60" i="13"/>
  <c r="J60" i="12" s="1"/>
  <c r="K60" i="13"/>
  <c r="K60" i="12" s="1"/>
  <c r="L60" i="13"/>
  <c r="L60" i="12" s="1"/>
  <c r="M60" i="13"/>
  <c r="M60" i="12" s="1"/>
  <c r="N60" i="13"/>
  <c r="N60" i="12" s="1"/>
  <c r="O60" i="13"/>
  <c r="O60" i="12" s="1"/>
  <c r="P60" i="13"/>
  <c r="P60" i="12" s="1"/>
  <c r="Q60" i="13"/>
  <c r="Q60" i="12" s="1"/>
  <c r="D61" i="13"/>
  <c r="E61" i="13"/>
  <c r="F61" i="13"/>
  <c r="G61" i="13"/>
  <c r="H61" i="13"/>
  <c r="H61" i="12" s="1"/>
  <c r="I61" i="13"/>
  <c r="I61" i="12" s="1"/>
  <c r="J61" i="13"/>
  <c r="J61" i="12" s="1"/>
  <c r="K61" i="13"/>
  <c r="K61" i="12" s="1"/>
  <c r="L61" i="13"/>
  <c r="L61" i="12" s="1"/>
  <c r="M61" i="13"/>
  <c r="M61" i="12" s="1"/>
  <c r="N61" i="13"/>
  <c r="N61" i="12" s="1"/>
  <c r="O61" i="13"/>
  <c r="O61" i="12" s="1"/>
  <c r="P61" i="13"/>
  <c r="P61" i="12" s="1"/>
  <c r="Q61" i="13"/>
  <c r="Q61" i="12" s="1"/>
  <c r="D62" i="13"/>
  <c r="E62" i="13"/>
  <c r="F62" i="13"/>
  <c r="G62" i="13"/>
  <c r="H62" i="13"/>
  <c r="H62" i="12" s="1"/>
  <c r="I62" i="13"/>
  <c r="I62" i="12" s="1"/>
  <c r="J62" i="13"/>
  <c r="J62" i="12" s="1"/>
  <c r="K62" i="13"/>
  <c r="K62" i="12" s="1"/>
  <c r="L62" i="13"/>
  <c r="L62" i="12" s="1"/>
  <c r="M62" i="13"/>
  <c r="M62" i="12" s="1"/>
  <c r="N62" i="13"/>
  <c r="N62" i="12" s="1"/>
  <c r="O62" i="13"/>
  <c r="O62" i="12" s="1"/>
  <c r="P62" i="13"/>
  <c r="P62" i="12" s="1"/>
  <c r="Q62" i="13"/>
  <c r="Q62" i="12" s="1"/>
  <c r="D63" i="13"/>
  <c r="E63" i="13"/>
  <c r="F63" i="13"/>
  <c r="G63" i="13"/>
  <c r="H63" i="13"/>
  <c r="H63" i="12" s="1"/>
  <c r="I63" i="13"/>
  <c r="I63" i="12" s="1"/>
  <c r="J63" i="13"/>
  <c r="J63" i="12" s="1"/>
  <c r="K63" i="13"/>
  <c r="K63" i="12" s="1"/>
  <c r="L63" i="13"/>
  <c r="L63" i="12" s="1"/>
  <c r="M63" i="13"/>
  <c r="M63" i="12" s="1"/>
  <c r="N63" i="13"/>
  <c r="N63" i="12" s="1"/>
  <c r="O63" i="13"/>
  <c r="O63" i="12" s="1"/>
  <c r="P63" i="13"/>
  <c r="P63" i="12" s="1"/>
  <c r="Q63" i="13"/>
  <c r="Q63" i="12" s="1"/>
  <c r="D64" i="13"/>
  <c r="E64" i="13"/>
  <c r="F64" i="13"/>
  <c r="G64" i="13"/>
  <c r="H64" i="13"/>
  <c r="H64" i="12" s="1"/>
  <c r="I64" i="13"/>
  <c r="I64" i="12" s="1"/>
  <c r="J64" i="13"/>
  <c r="J64" i="12" s="1"/>
  <c r="K64" i="13"/>
  <c r="K64" i="12" s="1"/>
  <c r="L64" i="13"/>
  <c r="L64" i="12" s="1"/>
  <c r="M64" i="13"/>
  <c r="M64" i="12" s="1"/>
  <c r="N64" i="13"/>
  <c r="N64" i="12" s="1"/>
  <c r="O64" i="13"/>
  <c r="O64" i="12" s="1"/>
  <c r="P64" i="13"/>
  <c r="P64" i="12" s="1"/>
  <c r="Q64" i="13"/>
  <c r="Q64" i="12" s="1"/>
  <c r="D65" i="13"/>
  <c r="E65" i="13"/>
  <c r="F65" i="13"/>
  <c r="G65" i="13"/>
  <c r="H65" i="13"/>
  <c r="H65" i="12" s="1"/>
  <c r="I65" i="13"/>
  <c r="I65" i="12" s="1"/>
  <c r="J65" i="13"/>
  <c r="J65" i="12" s="1"/>
  <c r="K65" i="13"/>
  <c r="K65" i="12" s="1"/>
  <c r="L65" i="13"/>
  <c r="L65" i="12" s="1"/>
  <c r="M65" i="13"/>
  <c r="M65" i="12" s="1"/>
  <c r="N65" i="13"/>
  <c r="N65" i="12" s="1"/>
  <c r="O65" i="13"/>
  <c r="O65" i="12" s="1"/>
  <c r="P65" i="13"/>
  <c r="P65" i="12" s="1"/>
  <c r="Q65" i="13"/>
  <c r="Q65" i="12" s="1"/>
  <c r="D66" i="13"/>
  <c r="E66" i="13"/>
  <c r="F66" i="13"/>
  <c r="G66" i="13"/>
  <c r="H66" i="13"/>
  <c r="H66" i="12" s="1"/>
  <c r="I66" i="13"/>
  <c r="I66" i="12" s="1"/>
  <c r="J66" i="13"/>
  <c r="J66" i="12" s="1"/>
  <c r="K66" i="13"/>
  <c r="K66" i="12" s="1"/>
  <c r="L66" i="13"/>
  <c r="L66" i="12" s="1"/>
  <c r="M66" i="13"/>
  <c r="M66" i="12" s="1"/>
  <c r="N66" i="13"/>
  <c r="N66" i="12" s="1"/>
  <c r="O66" i="13"/>
  <c r="O66" i="12" s="1"/>
  <c r="P66" i="13"/>
  <c r="P66" i="12" s="1"/>
  <c r="Q66" i="13"/>
  <c r="Q66" i="12" s="1"/>
  <c r="D67" i="13"/>
  <c r="E67" i="13"/>
  <c r="F67" i="13"/>
  <c r="G67" i="13"/>
  <c r="H67" i="13"/>
  <c r="H67" i="12" s="1"/>
  <c r="I67" i="13"/>
  <c r="I67" i="12" s="1"/>
  <c r="J67" i="13"/>
  <c r="J67" i="12" s="1"/>
  <c r="K67" i="13"/>
  <c r="K67" i="12" s="1"/>
  <c r="L67" i="13"/>
  <c r="L67" i="12" s="1"/>
  <c r="M67" i="13"/>
  <c r="M67" i="12" s="1"/>
  <c r="N67" i="13"/>
  <c r="N67" i="12" s="1"/>
  <c r="O67" i="13"/>
  <c r="O67" i="12" s="1"/>
  <c r="P67" i="13"/>
  <c r="P67" i="12" s="1"/>
  <c r="Q67" i="13"/>
  <c r="Q67" i="12" s="1"/>
  <c r="D68" i="13"/>
  <c r="E68" i="13"/>
  <c r="F68" i="13"/>
  <c r="G68" i="13"/>
  <c r="H68" i="13"/>
  <c r="H68" i="12" s="1"/>
  <c r="I68" i="13"/>
  <c r="I68" i="12" s="1"/>
  <c r="J68" i="13"/>
  <c r="J68" i="12" s="1"/>
  <c r="K68" i="13"/>
  <c r="K68" i="12" s="1"/>
  <c r="L68" i="13"/>
  <c r="L68" i="12" s="1"/>
  <c r="M68" i="13"/>
  <c r="M68" i="12" s="1"/>
  <c r="N68" i="13"/>
  <c r="N68" i="12" s="1"/>
  <c r="O68" i="13"/>
  <c r="O68" i="12" s="1"/>
  <c r="P68" i="13"/>
  <c r="P68" i="12" s="1"/>
  <c r="Q68" i="13"/>
  <c r="Q68" i="12" s="1"/>
  <c r="D69" i="13"/>
  <c r="E69" i="13"/>
  <c r="F69" i="13"/>
  <c r="G69" i="13"/>
  <c r="H69" i="13"/>
  <c r="H69" i="12" s="1"/>
  <c r="I69" i="13"/>
  <c r="I69" i="12" s="1"/>
  <c r="J69" i="13"/>
  <c r="J69" i="12" s="1"/>
  <c r="K69" i="13"/>
  <c r="K69" i="12" s="1"/>
  <c r="L69" i="13"/>
  <c r="L69" i="12" s="1"/>
  <c r="M69" i="13"/>
  <c r="M69" i="12" s="1"/>
  <c r="N69" i="13"/>
  <c r="N69" i="12" s="1"/>
  <c r="O69" i="13"/>
  <c r="O69" i="12" s="1"/>
  <c r="P69" i="13"/>
  <c r="P69" i="12" s="1"/>
  <c r="Q69" i="13"/>
  <c r="Q69" i="12" s="1"/>
  <c r="D70" i="13"/>
  <c r="E70" i="13"/>
  <c r="F70" i="13"/>
  <c r="G70" i="13"/>
  <c r="H70" i="13"/>
  <c r="H70" i="12" s="1"/>
  <c r="I70" i="13"/>
  <c r="I70" i="12" s="1"/>
  <c r="J70" i="13"/>
  <c r="J70" i="12" s="1"/>
  <c r="K70" i="13"/>
  <c r="K70" i="12" s="1"/>
  <c r="L70" i="13"/>
  <c r="L70" i="12" s="1"/>
  <c r="M70" i="13"/>
  <c r="M70" i="12" s="1"/>
  <c r="N70" i="13"/>
  <c r="N70" i="12" s="1"/>
  <c r="O70" i="13"/>
  <c r="O70" i="12" s="1"/>
  <c r="P70" i="13"/>
  <c r="P70" i="12" s="1"/>
  <c r="Q70" i="13"/>
  <c r="Q70" i="12" s="1"/>
  <c r="D71" i="13"/>
  <c r="E71" i="13"/>
  <c r="F71" i="13"/>
  <c r="G71" i="13"/>
  <c r="H71" i="13"/>
  <c r="H71" i="12" s="1"/>
  <c r="I71" i="13"/>
  <c r="I71" i="12" s="1"/>
  <c r="J71" i="13"/>
  <c r="J71" i="12" s="1"/>
  <c r="K71" i="13"/>
  <c r="K71" i="12" s="1"/>
  <c r="L71" i="13"/>
  <c r="L71" i="12" s="1"/>
  <c r="M71" i="13"/>
  <c r="M71" i="12" s="1"/>
  <c r="N71" i="13"/>
  <c r="N71" i="12" s="1"/>
  <c r="O71" i="13"/>
  <c r="O71" i="12" s="1"/>
  <c r="P71" i="13"/>
  <c r="P71" i="12" s="1"/>
  <c r="Q71" i="13"/>
  <c r="Q71" i="12" s="1"/>
  <c r="D72" i="13"/>
  <c r="E72" i="13"/>
  <c r="F72" i="13"/>
  <c r="G72" i="13"/>
  <c r="H72" i="13"/>
  <c r="H72" i="12" s="1"/>
  <c r="I72" i="13"/>
  <c r="I72" i="12" s="1"/>
  <c r="J72" i="13"/>
  <c r="J72" i="12" s="1"/>
  <c r="K72" i="13"/>
  <c r="K72" i="12" s="1"/>
  <c r="L72" i="13"/>
  <c r="L72" i="12" s="1"/>
  <c r="M72" i="13"/>
  <c r="M72" i="12" s="1"/>
  <c r="N72" i="13"/>
  <c r="N72" i="12" s="1"/>
  <c r="O72" i="13"/>
  <c r="O72" i="12" s="1"/>
  <c r="P72" i="13"/>
  <c r="P72" i="12" s="1"/>
  <c r="Q72" i="13"/>
  <c r="Q72" i="12" s="1"/>
  <c r="D73" i="13"/>
  <c r="E73" i="13"/>
  <c r="F73" i="13"/>
  <c r="G73" i="13"/>
  <c r="H73" i="13"/>
  <c r="H73" i="12" s="1"/>
  <c r="I73" i="13"/>
  <c r="I73" i="12" s="1"/>
  <c r="J73" i="13"/>
  <c r="J73" i="12" s="1"/>
  <c r="K73" i="13"/>
  <c r="K73" i="12" s="1"/>
  <c r="L73" i="13"/>
  <c r="L73" i="12" s="1"/>
  <c r="M73" i="13"/>
  <c r="M73" i="12" s="1"/>
  <c r="N73" i="13"/>
  <c r="N73" i="12" s="1"/>
  <c r="O73" i="13"/>
  <c r="O73" i="12" s="1"/>
  <c r="P73" i="13"/>
  <c r="P73" i="12" s="1"/>
  <c r="Q73" i="13"/>
  <c r="Q73" i="12" s="1"/>
  <c r="D74" i="13"/>
  <c r="E74" i="13"/>
  <c r="F74" i="13"/>
  <c r="G74" i="13"/>
  <c r="H74" i="13"/>
  <c r="H74" i="12" s="1"/>
  <c r="I74" i="13"/>
  <c r="I74" i="12" s="1"/>
  <c r="J74" i="13"/>
  <c r="J74" i="12" s="1"/>
  <c r="K74" i="13"/>
  <c r="K74" i="12" s="1"/>
  <c r="L74" i="13"/>
  <c r="L74" i="12" s="1"/>
  <c r="M74" i="13"/>
  <c r="M74" i="12" s="1"/>
  <c r="N74" i="13"/>
  <c r="N74" i="12" s="1"/>
  <c r="O74" i="13"/>
  <c r="O74" i="12" s="1"/>
  <c r="P74" i="13"/>
  <c r="P74" i="12" s="1"/>
  <c r="Q74" i="13"/>
  <c r="Q74" i="12" s="1"/>
  <c r="D75" i="13"/>
  <c r="E75" i="13"/>
  <c r="F75" i="13"/>
  <c r="G75" i="13"/>
  <c r="H75" i="13"/>
  <c r="H75" i="12" s="1"/>
  <c r="I75" i="13"/>
  <c r="I75" i="12" s="1"/>
  <c r="J75" i="13"/>
  <c r="J75" i="12" s="1"/>
  <c r="K75" i="13"/>
  <c r="K75" i="12" s="1"/>
  <c r="L75" i="13"/>
  <c r="L75" i="12" s="1"/>
  <c r="M75" i="13"/>
  <c r="M75" i="12" s="1"/>
  <c r="N75" i="13"/>
  <c r="N75" i="12" s="1"/>
  <c r="O75" i="13"/>
  <c r="O75" i="12" s="1"/>
  <c r="P75" i="13"/>
  <c r="P75" i="12" s="1"/>
  <c r="Q75" i="13"/>
  <c r="Q75" i="12" s="1"/>
  <c r="D76" i="13"/>
  <c r="E76" i="13"/>
  <c r="F76" i="13"/>
  <c r="G76" i="13"/>
  <c r="H76" i="13"/>
  <c r="H76" i="12" s="1"/>
  <c r="I76" i="13"/>
  <c r="I76" i="12" s="1"/>
  <c r="J76" i="13"/>
  <c r="J76" i="12" s="1"/>
  <c r="K76" i="13"/>
  <c r="K76" i="12" s="1"/>
  <c r="L76" i="13"/>
  <c r="L76" i="12" s="1"/>
  <c r="M76" i="13"/>
  <c r="M76" i="12" s="1"/>
  <c r="N76" i="13"/>
  <c r="N76" i="12" s="1"/>
  <c r="O76" i="13"/>
  <c r="O76" i="12" s="1"/>
  <c r="P76" i="13"/>
  <c r="P76" i="12" s="1"/>
  <c r="Q76" i="13"/>
  <c r="Q76" i="12" s="1"/>
  <c r="D77" i="13"/>
  <c r="E77" i="13"/>
  <c r="F77" i="13"/>
  <c r="G77" i="13"/>
  <c r="H77" i="13"/>
  <c r="H77" i="12" s="1"/>
  <c r="I77" i="13"/>
  <c r="I77" i="12" s="1"/>
  <c r="J77" i="13"/>
  <c r="J77" i="12" s="1"/>
  <c r="K77" i="13"/>
  <c r="K77" i="12" s="1"/>
  <c r="L77" i="13"/>
  <c r="L77" i="12" s="1"/>
  <c r="M77" i="13"/>
  <c r="M77" i="12" s="1"/>
  <c r="N77" i="13"/>
  <c r="N77" i="12" s="1"/>
  <c r="O77" i="13"/>
  <c r="O77" i="12" s="1"/>
  <c r="P77" i="13"/>
  <c r="P77" i="12" s="1"/>
  <c r="Q77" i="13"/>
  <c r="Q77" i="12" s="1"/>
  <c r="D78" i="13"/>
  <c r="E78" i="13"/>
  <c r="F78" i="13"/>
  <c r="G78" i="13"/>
  <c r="H78" i="13"/>
  <c r="H78" i="12" s="1"/>
  <c r="I78" i="13"/>
  <c r="I78" i="12" s="1"/>
  <c r="J78" i="13"/>
  <c r="J78" i="12" s="1"/>
  <c r="K78" i="13"/>
  <c r="K78" i="12" s="1"/>
  <c r="L78" i="13"/>
  <c r="L78" i="12" s="1"/>
  <c r="M78" i="13"/>
  <c r="M78" i="12" s="1"/>
  <c r="N78" i="13"/>
  <c r="N78" i="12" s="1"/>
  <c r="O78" i="13"/>
  <c r="O78" i="12" s="1"/>
  <c r="P78" i="13"/>
  <c r="P78" i="12" s="1"/>
  <c r="Q78" i="13"/>
  <c r="Q78" i="12" s="1"/>
  <c r="D79" i="13"/>
  <c r="E79" i="13"/>
  <c r="F79" i="13"/>
  <c r="G79" i="13"/>
  <c r="H79" i="13"/>
  <c r="H79" i="12" s="1"/>
  <c r="I79" i="13"/>
  <c r="I79" i="12" s="1"/>
  <c r="J79" i="13"/>
  <c r="J79" i="12" s="1"/>
  <c r="K79" i="13"/>
  <c r="K79" i="12" s="1"/>
  <c r="L79" i="13"/>
  <c r="L79" i="12" s="1"/>
  <c r="M79" i="13"/>
  <c r="M79" i="12" s="1"/>
  <c r="N79" i="13"/>
  <c r="N79" i="12" s="1"/>
  <c r="O79" i="13"/>
  <c r="O79" i="12" s="1"/>
  <c r="P79" i="13"/>
  <c r="P79" i="12" s="1"/>
  <c r="Q79" i="13"/>
  <c r="Q79" i="12" s="1"/>
  <c r="D80" i="13"/>
  <c r="E80" i="13"/>
  <c r="F80" i="13"/>
  <c r="G80" i="13"/>
  <c r="H80" i="13"/>
  <c r="H80" i="12" s="1"/>
  <c r="I80" i="13"/>
  <c r="I80" i="12" s="1"/>
  <c r="J80" i="13"/>
  <c r="J80" i="12" s="1"/>
  <c r="K80" i="13"/>
  <c r="K80" i="12" s="1"/>
  <c r="L80" i="13"/>
  <c r="L80" i="12" s="1"/>
  <c r="M80" i="13"/>
  <c r="M80" i="12" s="1"/>
  <c r="N80" i="13"/>
  <c r="N80" i="12" s="1"/>
  <c r="O80" i="13"/>
  <c r="O80" i="12" s="1"/>
  <c r="P80" i="13"/>
  <c r="P80" i="12" s="1"/>
  <c r="Q80" i="13"/>
  <c r="Q80" i="12" s="1"/>
  <c r="D81" i="13"/>
  <c r="E81" i="13"/>
  <c r="F81" i="13"/>
  <c r="G81" i="13"/>
  <c r="H81" i="13"/>
  <c r="H81" i="12" s="1"/>
  <c r="I81" i="13"/>
  <c r="I81" i="12" s="1"/>
  <c r="J81" i="13"/>
  <c r="J81" i="12" s="1"/>
  <c r="K81" i="13"/>
  <c r="K81" i="12" s="1"/>
  <c r="L81" i="13"/>
  <c r="L81" i="12" s="1"/>
  <c r="M81" i="13"/>
  <c r="M81" i="12" s="1"/>
  <c r="N81" i="13"/>
  <c r="N81" i="12" s="1"/>
  <c r="O81" i="13"/>
  <c r="O81" i="12" s="1"/>
  <c r="P81" i="13"/>
  <c r="P81" i="12" s="1"/>
  <c r="Q81" i="13"/>
  <c r="Q81" i="12" s="1"/>
  <c r="D82" i="13"/>
  <c r="E82" i="13"/>
  <c r="F82" i="13"/>
  <c r="G82" i="13"/>
  <c r="H82" i="13"/>
  <c r="H82" i="12" s="1"/>
  <c r="I82" i="13"/>
  <c r="I82" i="12" s="1"/>
  <c r="J82" i="13"/>
  <c r="J82" i="12" s="1"/>
  <c r="K82" i="13"/>
  <c r="K82" i="12" s="1"/>
  <c r="L82" i="13"/>
  <c r="L82" i="12" s="1"/>
  <c r="M82" i="13"/>
  <c r="M82" i="12" s="1"/>
  <c r="N82" i="13"/>
  <c r="N82" i="12" s="1"/>
  <c r="O82" i="13"/>
  <c r="O82" i="12" s="1"/>
  <c r="P82" i="13"/>
  <c r="P82" i="12" s="1"/>
  <c r="Q82" i="13"/>
  <c r="Q82" i="12" s="1"/>
  <c r="D83" i="13"/>
  <c r="E83" i="13"/>
  <c r="F83" i="13"/>
  <c r="G83" i="13"/>
  <c r="H83" i="13"/>
  <c r="H83" i="12" s="1"/>
  <c r="I83" i="13"/>
  <c r="I83" i="12" s="1"/>
  <c r="J83" i="13"/>
  <c r="J83" i="12" s="1"/>
  <c r="K83" i="13"/>
  <c r="K83" i="12" s="1"/>
  <c r="L83" i="13"/>
  <c r="L83" i="12" s="1"/>
  <c r="M83" i="13"/>
  <c r="M83" i="12" s="1"/>
  <c r="N83" i="13"/>
  <c r="N83" i="12" s="1"/>
  <c r="O83" i="13"/>
  <c r="O83" i="12" s="1"/>
  <c r="P83" i="13"/>
  <c r="P83" i="12" s="1"/>
  <c r="Q83" i="13"/>
  <c r="Q83" i="12" s="1"/>
  <c r="D84" i="13"/>
  <c r="E84" i="13"/>
  <c r="F84" i="13"/>
  <c r="G84" i="13"/>
  <c r="H84" i="13"/>
  <c r="H84" i="12" s="1"/>
  <c r="I84" i="13"/>
  <c r="I84" i="12" s="1"/>
  <c r="J84" i="13"/>
  <c r="J84" i="12" s="1"/>
  <c r="K84" i="13"/>
  <c r="K84" i="12" s="1"/>
  <c r="L84" i="13"/>
  <c r="L84" i="12" s="1"/>
  <c r="M84" i="13"/>
  <c r="M84" i="12" s="1"/>
  <c r="N84" i="13"/>
  <c r="N84" i="12" s="1"/>
  <c r="O84" i="13"/>
  <c r="O84" i="12" s="1"/>
  <c r="P84" i="13"/>
  <c r="P84" i="12" s="1"/>
  <c r="Q84" i="13"/>
  <c r="Q84" i="12" s="1"/>
  <c r="D85" i="13"/>
  <c r="E85" i="13"/>
  <c r="F85" i="13"/>
  <c r="G85" i="13"/>
  <c r="H85" i="13"/>
  <c r="H85" i="12" s="1"/>
  <c r="I85" i="13"/>
  <c r="I85" i="12" s="1"/>
  <c r="J85" i="13"/>
  <c r="J85" i="12" s="1"/>
  <c r="K85" i="13"/>
  <c r="K85" i="12" s="1"/>
  <c r="L85" i="13"/>
  <c r="L85" i="12" s="1"/>
  <c r="M85" i="13"/>
  <c r="M85" i="12" s="1"/>
  <c r="N85" i="13"/>
  <c r="N85" i="12" s="1"/>
  <c r="O85" i="13"/>
  <c r="O85" i="12" s="1"/>
  <c r="P85" i="13"/>
  <c r="P85" i="12" s="1"/>
  <c r="Q85" i="13"/>
  <c r="Q85" i="12" s="1"/>
  <c r="D86" i="13"/>
  <c r="E86" i="13"/>
  <c r="F86" i="13"/>
  <c r="G86" i="13"/>
  <c r="H86" i="13"/>
  <c r="H86" i="12" s="1"/>
  <c r="I86" i="13"/>
  <c r="I86" i="12" s="1"/>
  <c r="J86" i="13"/>
  <c r="J86" i="12" s="1"/>
  <c r="K86" i="13"/>
  <c r="K86" i="12" s="1"/>
  <c r="L86" i="13"/>
  <c r="L86" i="12" s="1"/>
  <c r="M86" i="13"/>
  <c r="M86" i="12" s="1"/>
  <c r="N86" i="13"/>
  <c r="N86" i="12" s="1"/>
  <c r="O86" i="13"/>
  <c r="O86" i="12" s="1"/>
  <c r="P86" i="13"/>
  <c r="P86" i="12" s="1"/>
  <c r="Q86" i="13"/>
  <c r="Q86" i="12" s="1"/>
  <c r="D87" i="13"/>
  <c r="E87" i="13"/>
  <c r="F87" i="13"/>
  <c r="G87" i="13"/>
  <c r="H87" i="13"/>
  <c r="H87" i="12" s="1"/>
  <c r="I87" i="13"/>
  <c r="I87" i="12" s="1"/>
  <c r="J87" i="13"/>
  <c r="J87" i="12" s="1"/>
  <c r="K87" i="13"/>
  <c r="K87" i="12" s="1"/>
  <c r="L87" i="13"/>
  <c r="L87" i="12" s="1"/>
  <c r="M87" i="13"/>
  <c r="M87" i="12" s="1"/>
  <c r="N87" i="13"/>
  <c r="N87" i="12" s="1"/>
  <c r="O87" i="13"/>
  <c r="O87" i="12" s="1"/>
  <c r="P87" i="13"/>
  <c r="P87" i="12" s="1"/>
  <c r="Q87" i="13"/>
  <c r="Q87" i="12" s="1"/>
  <c r="D88" i="13"/>
  <c r="E88" i="13"/>
  <c r="F88" i="13"/>
  <c r="G88" i="13"/>
  <c r="H88" i="13"/>
  <c r="H88" i="12" s="1"/>
  <c r="I88" i="13"/>
  <c r="I88" i="12" s="1"/>
  <c r="J88" i="13"/>
  <c r="J88" i="12" s="1"/>
  <c r="K88" i="13"/>
  <c r="K88" i="12" s="1"/>
  <c r="L88" i="13"/>
  <c r="L88" i="12" s="1"/>
  <c r="M88" i="13"/>
  <c r="M88" i="12" s="1"/>
  <c r="N88" i="13"/>
  <c r="N88" i="12" s="1"/>
  <c r="O88" i="13"/>
  <c r="O88" i="12" s="1"/>
  <c r="P88" i="13"/>
  <c r="P88" i="12" s="1"/>
  <c r="Q88" i="13"/>
  <c r="Q88" i="12" s="1"/>
  <c r="D89" i="13"/>
  <c r="E89" i="13"/>
  <c r="F89" i="13"/>
  <c r="G89" i="13"/>
  <c r="H89" i="13"/>
  <c r="H89" i="12" s="1"/>
  <c r="I89" i="13"/>
  <c r="I89" i="12" s="1"/>
  <c r="J89" i="13"/>
  <c r="J89" i="12" s="1"/>
  <c r="K89" i="13"/>
  <c r="K89" i="12" s="1"/>
  <c r="L89" i="13"/>
  <c r="L89" i="12" s="1"/>
  <c r="M89" i="13"/>
  <c r="M89" i="12" s="1"/>
  <c r="N89" i="13"/>
  <c r="N89" i="12" s="1"/>
  <c r="O89" i="13"/>
  <c r="O89" i="12" s="1"/>
  <c r="P89" i="13"/>
  <c r="P89" i="12" s="1"/>
  <c r="Q89" i="13"/>
  <c r="Q89" i="12" s="1"/>
  <c r="D90" i="13"/>
  <c r="E90" i="13"/>
  <c r="F90" i="13"/>
  <c r="G90" i="13"/>
  <c r="H90" i="13"/>
  <c r="H90" i="12" s="1"/>
  <c r="I90" i="13"/>
  <c r="I90" i="12" s="1"/>
  <c r="J90" i="13"/>
  <c r="J90" i="12" s="1"/>
  <c r="K90" i="13"/>
  <c r="K90" i="12" s="1"/>
  <c r="L90" i="13"/>
  <c r="L90" i="12" s="1"/>
  <c r="M90" i="13"/>
  <c r="M90" i="12" s="1"/>
  <c r="N90" i="13"/>
  <c r="N90" i="12" s="1"/>
  <c r="O90" i="13"/>
  <c r="O90" i="12" s="1"/>
  <c r="P90" i="13"/>
  <c r="P90" i="12" s="1"/>
  <c r="Q90" i="13"/>
  <c r="Q90" i="12" s="1"/>
  <c r="D91" i="13"/>
  <c r="E91" i="13"/>
  <c r="F91" i="13"/>
  <c r="G91" i="13"/>
  <c r="H91" i="13"/>
  <c r="H91" i="12" s="1"/>
  <c r="I91" i="13"/>
  <c r="I91" i="12" s="1"/>
  <c r="J91" i="13"/>
  <c r="J91" i="12" s="1"/>
  <c r="K91" i="13"/>
  <c r="K91" i="12" s="1"/>
  <c r="L91" i="13"/>
  <c r="L91" i="12" s="1"/>
  <c r="M91" i="13"/>
  <c r="M91" i="12" s="1"/>
  <c r="N91" i="13"/>
  <c r="N91" i="12" s="1"/>
  <c r="O91" i="13"/>
  <c r="O91" i="12" s="1"/>
  <c r="P91" i="13"/>
  <c r="P91" i="12" s="1"/>
  <c r="Q91" i="13"/>
  <c r="Q91" i="12" s="1"/>
  <c r="D92" i="13"/>
  <c r="E92" i="13"/>
  <c r="F92" i="13"/>
  <c r="G92" i="13"/>
  <c r="H92" i="13"/>
  <c r="H92" i="12" s="1"/>
  <c r="I92" i="13"/>
  <c r="I92" i="12" s="1"/>
  <c r="J92" i="13"/>
  <c r="J92" i="12" s="1"/>
  <c r="K92" i="13"/>
  <c r="K92" i="12" s="1"/>
  <c r="L92" i="13"/>
  <c r="L92" i="12" s="1"/>
  <c r="M92" i="13"/>
  <c r="M92" i="12" s="1"/>
  <c r="N92" i="13"/>
  <c r="N92" i="12" s="1"/>
  <c r="O92" i="13"/>
  <c r="O92" i="12" s="1"/>
  <c r="P92" i="13"/>
  <c r="P92" i="12" s="1"/>
  <c r="Q92" i="13"/>
  <c r="Q92" i="12" s="1"/>
  <c r="D93" i="13"/>
  <c r="E93" i="13"/>
  <c r="F93" i="13"/>
  <c r="G93" i="13"/>
  <c r="H93" i="13"/>
  <c r="H93" i="12" s="1"/>
  <c r="I93" i="13"/>
  <c r="I93" i="12" s="1"/>
  <c r="J93" i="13"/>
  <c r="J93" i="12" s="1"/>
  <c r="K93" i="13"/>
  <c r="K93" i="12" s="1"/>
  <c r="L93" i="13"/>
  <c r="L93" i="12" s="1"/>
  <c r="M93" i="13"/>
  <c r="M93" i="12" s="1"/>
  <c r="N93" i="13"/>
  <c r="N93" i="12" s="1"/>
  <c r="O93" i="13"/>
  <c r="O93" i="12" s="1"/>
  <c r="P93" i="13"/>
  <c r="P93" i="12" s="1"/>
  <c r="Q93" i="13"/>
  <c r="Q93" i="12" s="1"/>
  <c r="D94" i="13"/>
  <c r="E94" i="13"/>
  <c r="F94" i="13"/>
  <c r="G94" i="13"/>
  <c r="H94" i="13"/>
  <c r="H94" i="12" s="1"/>
  <c r="I94" i="13"/>
  <c r="I94" i="12" s="1"/>
  <c r="J94" i="13"/>
  <c r="J94" i="12" s="1"/>
  <c r="K94" i="13"/>
  <c r="K94" i="12" s="1"/>
  <c r="L94" i="13"/>
  <c r="L94" i="12" s="1"/>
  <c r="M94" i="13"/>
  <c r="M94" i="12" s="1"/>
  <c r="N94" i="13"/>
  <c r="N94" i="12" s="1"/>
  <c r="O94" i="13"/>
  <c r="O94" i="12" s="1"/>
  <c r="P94" i="13"/>
  <c r="P94" i="12" s="1"/>
  <c r="Q94" i="13"/>
  <c r="Q94" i="12" s="1"/>
  <c r="D95" i="13"/>
  <c r="E95" i="13"/>
  <c r="F95" i="13"/>
  <c r="G95" i="13"/>
  <c r="H95" i="13"/>
  <c r="H95" i="12" s="1"/>
  <c r="I95" i="13"/>
  <c r="I95" i="12" s="1"/>
  <c r="J95" i="13"/>
  <c r="J95" i="12" s="1"/>
  <c r="K95" i="13"/>
  <c r="K95" i="12" s="1"/>
  <c r="L95" i="13"/>
  <c r="L95" i="12" s="1"/>
  <c r="M95" i="13"/>
  <c r="M95" i="12" s="1"/>
  <c r="N95" i="13"/>
  <c r="N95" i="12" s="1"/>
  <c r="O95" i="13"/>
  <c r="O95" i="12" s="1"/>
  <c r="P95" i="13"/>
  <c r="P95" i="12" s="1"/>
  <c r="Q95" i="13"/>
  <c r="Q95" i="12" s="1"/>
  <c r="D96" i="13"/>
  <c r="E96" i="13"/>
  <c r="F96" i="13"/>
  <c r="G96" i="13"/>
  <c r="H96" i="13"/>
  <c r="H96" i="12" s="1"/>
  <c r="I96" i="13"/>
  <c r="I96" i="12" s="1"/>
  <c r="J96" i="13"/>
  <c r="J96" i="12" s="1"/>
  <c r="K96" i="13"/>
  <c r="K96" i="12" s="1"/>
  <c r="L96" i="13"/>
  <c r="L96" i="12" s="1"/>
  <c r="M96" i="13"/>
  <c r="M96" i="12" s="1"/>
  <c r="N96" i="13"/>
  <c r="N96" i="12" s="1"/>
  <c r="O96" i="13"/>
  <c r="O96" i="12" s="1"/>
  <c r="P96" i="13"/>
  <c r="P96" i="12" s="1"/>
  <c r="Q96" i="13"/>
  <c r="Q96" i="12" s="1"/>
  <c r="D97" i="13"/>
  <c r="E97" i="13"/>
  <c r="F97" i="13"/>
  <c r="G97" i="13"/>
  <c r="H97" i="13"/>
  <c r="H97" i="12" s="1"/>
  <c r="I97" i="13"/>
  <c r="I97" i="12" s="1"/>
  <c r="J97" i="13"/>
  <c r="J97" i="12" s="1"/>
  <c r="K97" i="13"/>
  <c r="K97" i="12" s="1"/>
  <c r="L97" i="13"/>
  <c r="L97" i="12" s="1"/>
  <c r="M97" i="13"/>
  <c r="M97" i="12" s="1"/>
  <c r="N97" i="13"/>
  <c r="N97" i="12" s="1"/>
  <c r="O97" i="13"/>
  <c r="O97" i="12" s="1"/>
  <c r="P97" i="13"/>
  <c r="P97" i="12" s="1"/>
  <c r="Q97" i="13"/>
  <c r="Q97" i="12" s="1"/>
  <c r="D98" i="13"/>
  <c r="E98" i="13"/>
  <c r="F98" i="13"/>
  <c r="G98" i="13"/>
  <c r="H98" i="13"/>
  <c r="H98" i="12" s="1"/>
  <c r="I98" i="13"/>
  <c r="I98" i="12" s="1"/>
  <c r="J98" i="13"/>
  <c r="J98" i="12" s="1"/>
  <c r="K98" i="13"/>
  <c r="K98" i="12" s="1"/>
  <c r="L98" i="13"/>
  <c r="L98" i="12" s="1"/>
  <c r="M98" i="13"/>
  <c r="M98" i="12" s="1"/>
  <c r="N98" i="13"/>
  <c r="N98" i="12" s="1"/>
  <c r="O98" i="13"/>
  <c r="O98" i="12" s="1"/>
  <c r="P98" i="13"/>
  <c r="P98" i="12" s="1"/>
  <c r="Q98" i="13"/>
  <c r="Q98" i="12" s="1"/>
  <c r="D99" i="13"/>
  <c r="E99" i="13"/>
  <c r="F99" i="13"/>
  <c r="G99" i="13"/>
  <c r="H99" i="13"/>
  <c r="H99" i="12" s="1"/>
  <c r="I99" i="13"/>
  <c r="I99" i="12" s="1"/>
  <c r="J99" i="13"/>
  <c r="J99" i="12" s="1"/>
  <c r="K99" i="13"/>
  <c r="K99" i="12" s="1"/>
  <c r="L99" i="13"/>
  <c r="L99" i="12" s="1"/>
  <c r="M99" i="13"/>
  <c r="M99" i="12" s="1"/>
  <c r="N99" i="13"/>
  <c r="N99" i="12" s="1"/>
  <c r="O99" i="13"/>
  <c r="O99" i="12" s="1"/>
  <c r="P99" i="13"/>
  <c r="P99" i="12" s="1"/>
  <c r="Q99" i="13"/>
  <c r="Q99" i="12" s="1"/>
  <c r="D100" i="13"/>
  <c r="E100" i="13"/>
  <c r="F100" i="13"/>
  <c r="G100" i="13"/>
  <c r="H100" i="13"/>
  <c r="H100" i="12" s="1"/>
  <c r="I100" i="13"/>
  <c r="I100" i="12" s="1"/>
  <c r="J100" i="13"/>
  <c r="J100" i="12" s="1"/>
  <c r="K100" i="13"/>
  <c r="K100" i="12" s="1"/>
  <c r="L100" i="13"/>
  <c r="L100" i="12" s="1"/>
  <c r="M100" i="13"/>
  <c r="M100" i="12" s="1"/>
  <c r="N100" i="13"/>
  <c r="N100" i="12" s="1"/>
  <c r="O100" i="13"/>
  <c r="O100" i="12" s="1"/>
  <c r="P100" i="13"/>
  <c r="P100" i="12" s="1"/>
  <c r="Q100" i="13"/>
  <c r="Q100" i="12" s="1"/>
  <c r="D101" i="13"/>
  <c r="E101" i="13"/>
  <c r="F101" i="13"/>
  <c r="G101" i="13"/>
  <c r="H101" i="13"/>
  <c r="H101" i="12" s="1"/>
  <c r="I101" i="13"/>
  <c r="I101" i="12" s="1"/>
  <c r="J101" i="13"/>
  <c r="J101" i="12" s="1"/>
  <c r="K101" i="13"/>
  <c r="K101" i="12" s="1"/>
  <c r="L101" i="13"/>
  <c r="L101" i="12" s="1"/>
  <c r="M101" i="13"/>
  <c r="M101" i="12" s="1"/>
  <c r="N101" i="13"/>
  <c r="N101" i="12" s="1"/>
  <c r="O101" i="13"/>
  <c r="O101" i="12" s="1"/>
  <c r="P101" i="13"/>
  <c r="P101" i="12" s="1"/>
  <c r="Q101" i="13"/>
  <c r="Q101" i="12" s="1"/>
  <c r="D102" i="13"/>
  <c r="E102" i="13"/>
  <c r="F102" i="13"/>
  <c r="G102" i="13"/>
  <c r="H102" i="13"/>
  <c r="H102" i="12" s="1"/>
  <c r="I102" i="13"/>
  <c r="I102" i="12" s="1"/>
  <c r="J102" i="13"/>
  <c r="J102" i="12" s="1"/>
  <c r="K102" i="13"/>
  <c r="K102" i="12" s="1"/>
  <c r="L102" i="13"/>
  <c r="L102" i="12" s="1"/>
  <c r="M102" i="13"/>
  <c r="M102" i="12" s="1"/>
  <c r="N102" i="13"/>
  <c r="N102" i="12" s="1"/>
  <c r="O102" i="13"/>
  <c r="O102" i="12" s="1"/>
  <c r="P102" i="13"/>
  <c r="P102" i="12" s="1"/>
  <c r="Q102" i="13"/>
  <c r="Q102" i="12" s="1"/>
  <c r="D103" i="13"/>
  <c r="E103" i="13"/>
  <c r="F103" i="13"/>
  <c r="G103" i="13"/>
  <c r="H103" i="13"/>
  <c r="H103" i="12" s="1"/>
  <c r="I103" i="13"/>
  <c r="I103" i="12" s="1"/>
  <c r="J103" i="13"/>
  <c r="J103" i="12" s="1"/>
  <c r="K103" i="13"/>
  <c r="K103" i="12" s="1"/>
  <c r="L103" i="13"/>
  <c r="L103" i="12" s="1"/>
  <c r="M103" i="13"/>
  <c r="M103" i="12" s="1"/>
  <c r="N103" i="13"/>
  <c r="N103" i="12" s="1"/>
  <c r="O103" i="13"/>
  <c r="O103" i="12" s="1"/>
  <c r="P103" i="13"/>
  <c r="P103" i="12" s="1"/>
  <c r="Q103" i="13"/>
  <c r="Q103" i="12" s="1"/>
  <c r="D104" i="13"/>
  <c r="E104" i="13"/>
  <c r="F104" i="13"/>
  <c r="G104" i="13"/>
  <c r="H104" i="13"/>
  <c r="H104" i="12" s="1"/>
  <c r="I104" i="13"/>
  <c r="I104" i="12" s="1"/>
  <c r="J104" i="13"/>
  <c r="J104" i="12" s="1"/>
  <c r="K104" i="13"/>
  <c r="K104" i="12" s="1"/>
  <c r="L104" i="13"/>
  <c r="L104" i="12" s="1"/>
  <c r="M104" i="13"/>
  <c r="M104" i="12" s="1"/>
  <c r="N104" i="13"/>
  <c r="N104" i="12" s="1"/>
  <c r="O104" i="13"/>
  <c r="O104" i="12" s="1"/>
  <c r="P104" i="13"/>
  <c r="P104" i="12" s="1"/>
  <c r="Q104" i="13"/>
  <c r="Q104" i="12" s="1"/>
  <c r="D105" i="13"/>
  <c r="E105" i="13"/>
  <c r="F105" i="13"/>
  <c r="G105" i="13"/>
  <c r="H105" i="13"/>
  <c r="H105" i="12" s="1"/>
  <c r="I105" i="13"/>
  <c r="I105" i="12" s="1"/>
  <c r="J105" i="13"/>
  <c r="J105" i="12" s="1"/>
  <c r="K105" i="13"/>
  <c r="K105" i="12" s="1"/>
  <c r="L105" i="13"/>
  <c r="L105" i="12" s="1"/>
  <c r="M105" i="13"/>
  <c r="M105" i="12" s="1"/>
  <c r="N105" i="13"/>
  <c r="N105" i="12" s="1"/>
  <c r="O105" i="13"/>
  <c r="O105" i="12" s="1"/>
  <c r="P105" i="13"/>
  <c r="P105" i="12" s="1"/>
  <c r="Q105" i="13"/>
  <c r="Q105" i="12" s="1"/>
  <c r="D106" i="13"/>
  <c r="E106" i="13"/>
  <c r="F106" i="13"/>
  <c r="G106" i="13"/>
  <c r="H106" i="13"/>
  <c r="H106" i="12" s="1"/>
  <c r="I106" i="13"/>
  <c r="I106" i="12" s="1"/>
  <c r="J106" i="13"/>
  <c r="J106" i="12" s="1"/>
  <c r="K106" i="13"/>
  <c r="K106" i="12" s="1"/>
  <c r="L106" i="13"/>
  <c r="L106" i="12" s="1"/>
  <c r="M106" i="13"/>
  <c r="M106" i="12" s="1"/>
  <c r="N106" i="13"/>
  <c r="N106" i="12" s="1"/>
  <c r="O106" i="13"/>
  <c r="O106" i="12" s="1"/>
  <c r="P106" i="13"/>
  <c r="P106" i="12" s="1"/>
  <c r="Q106" i="13"/>
  <c r="Q106" i="12" s="1"/>
  <c r="D107" i="13"/>
  <c r="E107" i="13"/>
  <c r="F107" i="13"/>
  <c r="G107" i="13"/>
  <c r="H107" i="13"/>
  <c r="H107" i="12" s="1"/>
  <c r="I107" i="13"/>
  <c r="I107" i="12" s="1"/>
  <c r="J107" i="13"/>
  <c r="J107" i="12" s="1"/>
  <c r="K107" i="13"/>
  <c r="K107" i="12" s="1"/>
  <c r="L107" i="13"/>
  <c r="L107" i="12" s="1"/>
  <c r="M107" i="13"/>
  <c r="M107" i="12" s="1"/>
  <c r="N107" i="13"/>
  <c r="N107" i="12" s="1"/>
  <c r="O107" i="13"/>
  <c r="O107" i="12" s="1"/>
  <c r="P107" i="13"/>
  <c r="P107" i="12" s="1"/>
  <c r="Q107" i="13"/>
  <c r="Q107" i="12" s="1"/>
  <c r="D108" i="13"/>
  <c r="E108" i="13"/>
  <c r="F108" i="13"/>
  <c r="G108" i="13"/>
  <c r="H108" i="13"/>
  <c r="H108" i="12" s="1"/>
  <c r="I108" i="13"/>
  <c r="I108" i="12" s="1"/>
  <c r="J108" i="13"/>
  <c r="J108" i="12" s="1"/>
  <c r="K108" i="13"/>
  <c r="K108" i="12" s="1"/>
  <c r="L108" i="13"/>
  <c r="L108" i="12" s="1"/>
  <c r="M108" i="13"/>
  <c r="M108" i="12" s="1"/>
  <c r="N108" i="13"/>
  <c r="N108" i="12" s="1"/>
  <c r="O108" i="13"/>
  <c r="O108" i="12" s="1"/>
  <c r="P108" i="13"/>
  <c r="P108" i="12" s="1"/>
  <c r="Q108" i="13"/>
  <c r="Q108" i="12" s="1"/>
  <c r="D109" i="13"/>
  <c r="E109" i="13"/>
  <c r="F109" i="13"/>
  <c r="G109" i="13"/>
  <c r="H109" i="13"/>
  <c r="H109" i="12" s="1"/>
  <c r="I109" i="13"/>
  <c r="I109" i="12" s="1"/>
  <c r="J109" i="13"/>
  <c r="J109" i="12" s="1"/>
  <c r="K109" i="13"/>
  <c r="K109" i="12" s="1"/>
  <c r="L109" i="13"/>
  <c r="L109" i="12" s="1"/>
  <c r="M109" i="13"/>
  <c r="M109" i="12" s="1"/>
  <c r="N109" i="13"/>
  <c r="N109" i="12" s="1"/>
  <c r="O109" i="13"/>
  <c r="O109" i="12" s="1"/>
  <c r="P109" i="13"/>
  <c r="P109" i="12" s="1"/>
  <c r="Q109" i="13"/>
  <c r="Q109" i="12" s="1"/>
  <c r="D110" i="13"/>
  <c r="E110" i="13"/>
  <c r="F110" i="13"/>
  <c r="G110" i="13"/>
  <c r="H110" i="13"/>
  <c r="H110" i="12" s="1"/>
  <c r="I110" i="13"/>
  <c r="I110" i="12" s="1"/>
  <c r="J110" i="13"/>
  <c r="J110" i="12" s="1"/>
  <c r="K110" i="13"/>
  <c r="K110" i="12" s="1"/>
  <c r="L110" i="13"/>
  <c r="L110" i="12" s="1"/>
  <c r="M110" i="13"/>
  <c r="M110" i="12" s="1"/>
  <c r="N110" i="13"/>
  <c r="N110" i="12" s="1"/>
  <c r="O110" i="13"/>
  <c r="O110" i="12" s="1"/>
  <c r="P110" i="13"/>
  <c r="P110" i="12" s="1"/>
  <c r="Q110" i="13"/>
  <c r="Q110" i="12" s="1"/>
  <c r="D111" i="13"/>
  <c r="E111" i="13"/>
  <c r="F111" i="13"/>
  <c r="G111" i="13"/>
  <c r="H111" i="13"/>
  <c r="H111" i="12" s="1"/>
  <c r="I111" i="13"/>
  <c r="I111" i="12" s="1"/>
  <c r="J111" i="13"/>
  <c r="J111" i="12" s="1"/>
  <c r="K111" i="13"/>
  <c r="K111" i="12" s="1"/>
  <c r="L111" i="13"/>
  <c r="L111" i="12" s="1"/>
  <c r="M111" i="13"/>
  <c r="M111" i="12" s="1"/>
  <c r="N111" i="13"/>
  <c r="N111" i="12" s="1"/>
  <c r="O111" i="13"/>
  <c r="O111" i="12" s="1"/>
  <c r="P111" i="13"/>
  <c r="P111" i="12" s="1"/>
  <c r="Q111" i="13"/>
  <c r="Q111" i="12" s="1"/>
  <c r="D112" i="13"/>
  <c r="E112" i="13"/>
  <c r="F112" i="13"/>
  <c r="G112" i="13"/>
  <c r="H112" i="13"/>
  <c r="H112" i="12" s="1"/>
  <c r="I112" i="13"/>
  <c r="I112" i="12" s="1"/>
  <c r="J112" i="13"/>
  <c r="J112" i="12" s="1"/>
  <c r="K112" i="13"/>
  <c r="K112" i="12" s="1"/>
  <c r="L112" i="13"/>
  <c r="L112" i="12" s="1"/>
  <c r="M112" i="13"/>
  <c r="M112" i="12" s="1"/>
  <c r="N112" i="13"/>
  <c r="N112" i="12" s="1"/>
  <c r="O112" i="13"/>
  <c r="O112" i="12" s="1"/>
  <c r="P112" i="13"/>
  <c r="P112" i="12" s="1"/>
  <c r="Q112" i="13"/>
  <c r="Q112" i="12" s="1"/>
  <c r="D113" i="13"/>
  <c r="E113" i="13"/>
  <c r="F113" i="13"/>
  <c r="G113" i="13"/>
  <c r="H113" i="13"/>
  <c r="H113" i="12" s="1"/>
  <c r="I113" i="13"/>
  <c r="I113" i="12" s="1"/>
  <c r="J113" i="13"/>
  <c r="J113" i="12" s="1"/>
  <c r="K113" i="13"/>
  <c r="K113" i="12" s="1"/>
  <c r="L113" i="13"/>
  <c r="L113" i="12" s="1"/>
  <c r="M113" i="13"/>
  <c r="M113" i="12" s="1"/>
  <c r="N113" i="13"/>
  <c r="N113" i="12" s="1"/>
  <c r="O113" i="13"/>
  <c r="O113" i="12" s="1"/>
  <c r="P113" i="13"/>
  <c r="P113" i="12" s="1"/>
  <c r="Q113" i="13"/>
  <c r="Q113" i="12" s="1"/>
  <c r="D114" i="13"/>
  <c r="E114" i="13"/>
  <c r="F114" i="13"/>
  <c r="G114" i="13"/>
  <c r="H114" i="13"/>
  <c r="H114" i="12" s="1"/>
  <c r="I114" i="13"/>
  <c r="I114" i="12" s="1"/>
  <c r="J114" i="13"/>
  <c r="J114" i="12" s="1"/>
  <c r="K114" i="13"/>
  <c r="K114" i="12" s="1"/>
  <c r="L114" i="13"/>
  <c r="L114" i="12" s="1"/>
  <c r="M114" i="13"/>
  <c r="M114" i="12" s="1"/>
  <c r="N114" i="13"/>
  <c r="N114" i="12" s="1"/>
  <c r="O114" i="13"/>
  <c r="O114" i="12" s="1"/>
  <c r="P114" i="13"/>
  <c r="P114" i="12" s="1"/>
  <c r="Q114" i="13"/>
  <c r="Q114" i="12" s="1"/>
  <c r="D115" i="13"/>
  <c r="E115" i="13"/>
  <c r="F115" i="13"/>
  <c r="G115" i="13"/>
  <c r="H115" i="13"/>
  <c r="H115" i="12" s="1"/>
  <c r="I115" i="13"/>
  <c r="I115" i="12" s="1"/>
  <c r="J115" i="13"/>
  <c r="J115" i="12" s="1"/>
  <c r="K115" i="13"/>
  <c r="K115" i="12" s="1"/>
  <c r="L115" i="13"/>
  <c r="L115" i="12" s="1"/>
  <c r="M115" i="13"/>
  <c r="M115" i="12" s="1"/>
  <c r="N115" i="13"/>
  <c r="N115" i="12" s="1"/>
  <c r="O115" i="13"/>
  <c r="O115" i="12" s="1"/>
  <c r="P115" i="13"/>
  <c r="P115" i="12" s="1"/>
  <c r="Q115" i="13"/>
  <c r="Q115" i="12" s="1"/>
  <c r="D116" i="13"/>
  <c r="E116" i="13"/>
  <c r="F116" i="13"/>
  <c r="G116" i="13"/>
  <c r="H116" i="13"/>
  <c r="H116" i="12" s="1"/>
  <c r="I116" i="13"/>
  <c r="I116" i="12" s="1"/>
  <c r="J116" i="13"/>
  <c r="J116" i="12" s="1"/>
  <c r="K116" i="13"/>
  <c r="K116" i="12" s="1"/>
  <c r="L116" i="13"/>
  <c r="L116" i="12" s="1"/>
  <c r="M116" i="13"/>
  <c r="M116" i="12" s="1"/>
  <c r="N116" i="13"/>
  <c r="N116" i="12" s="1"/>
  <c r="O116" i="13"/>
  <c r="O116" i="12" s="1"/>
  <c r="P116" i="13"/>
  <c r="P116" i="12" s="1"/>
  <c r="Q116" i="13"/>
  <c r="Q116" i="12" s="1"/>
  <c r="D117" i="13"/>
  <c r="E117" i="13"/>
  <c r="F117" i="13"/>
  <c r="G117" i="13"/>
  <c r="H117" i="13"/>
  <c r="H117" i="12" s="1"/>
  <c r="I117" i="13"/>
  <c r="I117" i="12" s="1"/>
  <c r="J117" i="13"/>
  <c r="J117" i="12" s="1"/>
  <c r="K117" i="13"/>
  <c r="K117" i="12" s="1"/>
  <c r="L117" i="13"/>
  <c r="L117" i="12" s="1"/>
  <c r="M117" i="13"/>
  <c r="M117" i="12" s="1"/>
  <c r="N117" i="13"/>
  <c r="N117" i="12" s="1"/>
  <c r="O117" i="13"/>
  <c r="O117" i="12" s="1"/>
  <c r="P117" i="13"/>
  <c r="P117" i="12" s="1"/>
  <c r="Q117" i="13"/>
  <c r="Q117" i="12" s="1"/>
  <c r="D118" i="13"/>
  <c r="E118" i="13"/>
  <c r="F118" i="13"/>
  <c r="G118" i="13"/>
  <c r="H118" i="13"/>
  <c r="H118" i="12" s="1"/>
  <c r="I118" i="13"/>
  <c r="I118" i="12" s="1"/>
  <c r="J118" i="13"/>
  <c r="J118" i="12" s="1"/>
  <c r="K118" i="13"/>
  <c r="K118" i="12" s="1"/>
  <c r="L118" i="13"/>
  <c r="L118" i="12" s="1"/>
  <c r="M118" i="13"/>
  <c r="M118" i="12" s="1"/>
  <c r="N118" i="13"/>
  <c r="N118" i="12" s="1"/>
  <c r="O118" i="13"/>
  <c r="O118" i="12" s="1"/>
  <c r="P118" i="13"/>
  <c r="P118" i="12" s="1"/>
  <c r="Q118" i="13"/>
  <c r="Q118" i="12" s="1"/>
  <c r="D119" i="13"/>
  <c r="E119" i="13"/>
  <c r="F119" i="13"/>
  <c r="G119" i="13"/>
  <c r="H119" i="13"/>
  <c r="H119" i="12" s="1"/>
  <c r="I119" i="13"/>
  <c r="I119" i="12" s="1"/>
  <c r="J119" i="13"/>
  <c r="J119" i="12" s="1"/>
  <c r="K119" i="13"/>
  <c r="K119" i="12" s="1"/>
  <c r="L119" i="13"/>
  <c r="L119" i="12" s="1"/>
  <c r="M119" i="13"/>
  <c r="M119" i="12" s="1"/>
  <c r="N119" i="13"/>
  <c r="N119" i="12" s="1"/>
  <c r="O119" i="13"/>
  <c r="O119" i="12" s="1"/>
  <c r="P119" i="13"/>
  <c r="P119" i="12" s="1"/>
  <c r="Q119" i="13"/>
  <c r="Q119" i="12" s="1"/>
  <c r="D120" i="13"/>
  <c r="E120" i="13"/>
  <c r="F120" i="13"/>
  <c r="G120" i="13"/>
  <c r="H120" i="13"/>
  <c r="H120" i="12" s="1"/>
  <c r="I120" i="13"/>
  <c r="I120" i="12" s="1"/>
  <c r="J120" i="13"/>
  <c r="J120" i="12" s="1"/>
  <c r="K120" i="13"/>
  <c r="K120" i="12" s="1"/>
  <c r="L120" i="13"/>
  <c r="L120" i="12" s="1"/>
  <c r="M120" i="13"/>
  <c r="M120" i="12" s="1"/>
  <c r="N120" i="13"/>
  <c r="N120" i="12" s="1"/>
  <c r="O120" i="13"/>
  <c r="O120" i="12" s="1"/>
  <c r="P120" i="13"/>
  <c r="P120" i="12" s="1"/>
  <c r="Q120" i="13"/>
  <c r="Q120" i="12" s="1"/>
  <c r="D121" i="13"/>
  <c r="E121" i="13"/>
  <c r="F121" i="13"/>
  <c r="G121" i="13"/>
  <c r="H121" i="13"/>
  <c r="H121" i="12" s="1"/>
  <c r="I121" i="13"/>
  <c r="I121" i="12" s="1"/>
  <c r="J121" i="13"/>
  <c r="J121" i="12" s="1"/>
  <c r="K121" i="13"/>
  <c r="K121" i="12" s="1"/>
  <c r="L121" i="13"/>
  <c r="L121" i="12" s="1"/>
  <c r="M121" i="13"/>
  <c r="M121" i="12" s="1"/>
  <c r="N121" i="13"/>
  <c r="N121" i="12" s="1"/>
  <c r="O121" i="13"/>
  <c r="O121" i="12" s="1"/>
  <c r="P121" i="13"/>
  <c r="P121" i="12" s="1"/>
  <c r="Q121" i="13"/>
  <c r="Q121" i="12" s="1"/>
  <c r="D122" i="13"/>
  <c r="E122" i="13"/>
  <c r="F122" i="13"/>
  <c r="G122" i="13"/>
  <c r="H122" i="13"/>
  <c r="H122" i="12" s="1"/>
  <c r="I122" i="13"/>
  <c r="I122" i="12" s="1"/>
  <c r="J122" i="13"/>
  <c r="J122" i="12" s="1"/>
  <c r="K122" i="13"/>
  <c r="K122" i="12" s="1"/>
  <c r="L122" i="13"/>
  <c r="L122" i="12" s="1"/>
  <c r="M122" i="13"/>
  <c r="M122" i="12" s="1"/>
  <c r="N122" i="13"/>
  <c r="N122" i="12" s="1"/>
  <c r="O122" i="13"/>
  <c r="O122" i="12" s="1"/>
  <c r="P122" i="13"/>
  <c r="P122" i="12" s="1"/>
  <c r="Q122" i="13"/>
  <c r="Q122" i="12" s="1"/>
  <c r="D123" i="13"/>
  <c r="E123" i="13"/>
  <c r="F123" i="13"/>
  <c r="G123" i="13"/>
  <c r="H123" i="13"/>
  <c r="H123" i="12" s="1"/>
  <c r="I123" i="13"/>
  <c r="I123" i="12" s="1"/>
  <c r="J123" i="13"/>
  <c r="J123" i="12" s="1"/>
  <c r="K123" i="13"/>
  <c r="K123" i="12" s="1"/>
  <c r="L123" i="13"/>
  <c r="L123" i="12" s="1"/>
  <c r="M123" i="13"/>
  <c r="M123" i="12" s="1"/>
  <c r="N123" i="13"/>
  <c r="N123" i="12" s="1"/>
  <c r="O123" i="13"/>
  <c r="O123" i="12" s="1"/>
  <c r="P123" i="13"/>
  <c r="P123" i="12" s="1"/>
  <c r="Q123" i="13"/>
  <c r="Q123" i="12" s="1"/>
  <c r="D124" i="13"/>
  <c r="E124" i="13"/>
  <c r="F124" i="13"/>
  <c r="G124" i="13"/>
  <c r="H124" i="13"/>
  <c r="H124" i="12" s="1"/>
  <c r="I124" i="13"/>
  <c r="I124" i="12" s="1"/>
  <c r="J124" i="13"/>
  <c r="J124" i="12" s="1"/>
  <c r="K124" i="13"/>
  <c r="K124" i="12" s="1"/>
  <c r="L124" i="13"/>
  <c r="L124" i="12" s="1"/>
  <c r="M124" i="13"/>
  <c r="M124" i="12" s="1"/>
  <c r="N124" i="13"/>
  <c r="N124" i="12" s="1"/>
  <c r="O124" i="13"/>
  <c r="O124" i="12" s="1"/>
  <c r="P124" i="13"/>
  <c r="P124" i="12" s="1"/>
  <c r="Q124" i="13"/>
  <c r="Q124" i="12" s="1"/>
  <c r="D125" i="13"/>
  <c r="E125" i="13"/>
  <c r="F125" i="13"/>
  <c r="G125" i="13"/>
  <c r="H125" i="13"/>
  <c r="H125" i="12" s="1"/>
  <c r="I125" i="13"/>
  <c r="I125" i="12" s="1"/>
  <c r="J125" i="13"/>
  <c r="J125" i="12" s="1"/>
  <c r="K125" i="13"/>
  <c r="K125" i="12" s="1"/>
  <c r="L125" i="13"/>
  <c r="L125" i="12" s="1"/>
  <c r="M125" i="13"/>
  <c r="M125" i="12" s="1"/>
  <c r="N125" i="13"/>
  <c r="N125" i="12" s="1"/>
  <c r="O125" i="13"/>
  <c r="O125" i="12" s="1"/>
  <c r="P125" i="13"/>
  <c r="P125" i="12" s="1"/>
  <c r="Q125" i="13"/>
  <c r="Q125" i="12" s="1"/>
  <c r="D126" i="13"/>
  <c r="E126" i="13"/>
  <c r="F126" i="13"/>
  <c r="G126" i="13"/>
  <c r="H126" i="13"/>
  <c r="H126" i="12" s="1"/>
  <c r="I126" i="13"/>
  <c r="I126" i="12" s="1"/>
  <c r="J126" i="13"/>
  <c r="J126" i="12" s="1"/>
  <c r="K126" i="13"/>
  <c r="K126" i="12" s="1"/>
  <c r="L126" i="13"/>
  <c r="L126" i="12" s="1"/>
  <c r="M126" i="13"/>
  <c r="M126" i="12" s="1"/>
  <c r="N126" i="13"/>
  <c r="N126" i="12" s="1"/>
  <c r="O126" i="13"/>
  <c r="O126" i="12" s="1"/>
  <c r="P126" i="13"/>
  <c r="P126" i="12" s="1"/>
  <c r="Q126" i="13"/>
  <c r="Q126" i="12" s="1"/>
  <c r="D127" i="13"/>
  <c r="E127" i="13"/>
  <c r="F127" i="13"/>
  <c r="G127" i="13"/>
  <c r="H127" i="13"/>
  <c r="H127" i="12" s="1"/>
  <c r="I127" i="13"/>
  <c r="I127" i="12" s="1"/>
  <c r="J127" i="13"/>
  <c r="J127" i="12" s="1"/>
  <c r="K127" i="13"/>
  <c r="K127" i="12" s="1"/>
  <c r="L127" i="13"/>
  <c r="L127" i="12" s="1"/>
  <c r="M127" i="13"/>
  <c r="M127" i="12" s="1"/>
  <c r="N127" i="13"/>
  <c r="N127" i="12" s="1"/>
  <c r="O127" i="13"/>
  <c r="O127" i="12" s="1"/>
  <c r="P127" i="13"/>
  <c r="P127" i="12" s="1"/>
  <c r="Q127" i="13"/>
  <c r="Q127" i="12" s="1"/>
  <c r="D128" i="13"/>
  <c r="E128" i="13"/>
  <c r="F128" i="13"/>
  <c r="G128" i="13"/>
  <c r="H128" i="13"/>
  <c r="H128" i="12" s="1"/>
  <c r="I128" i="13"/>
  <c r="I128" i="12" s="1"/>
  <c r="J128" i="13"/>
  <c r="J128" i="12" s="1"/>
  <c r="K128" i="13"/>
  <c r="K128" i="12" s="1"/>
  <c r="L128" i="13"/>
  <c r="L128" i="12" s="1"/>
  <c r="M128" i="13"/>
  <c r="M128" i="12" s="1"/>
  <c r="N128" i="13"/>
  <c r="N128" i="12" s="1"/>
  <c r="O128" i="13"/>
  <c r="O128" i="12" s="1"/>
  <c r="P128" i="13"/>
  <c r="P128" i="12" s="1"/>
  <c r="Q128" i="13"/>
  <c r="Q128" i="12" s="1"/>
  <c r="D129" i="13"/>
  <c r="E129" i="13"/>
  <c r="F129" i="13"/>
  <c r="G129" i="13"/>
  <c r="H129" i="13"/>
  <c r="H129" i="12" s="1"/>
  <c r="I129" i="13"/>
  <c r="I129" i="12" s="1"/>
  <c r="J129" i="13"/>
  <c r="J129" i="12" s="1"/>
  <c r="K129" i="13"/>
  <c r="K129" i="12" s="1"/>
  <c r="L129" i="13"/>
  <c r="L129" i="12" s="1"/>
  <c r="M129" i="13"/>
  <c r="M129" i="12" s="1"/>
  <c r="N129" i="13"/>
  <c r="N129" i="12" s="1"/>
  <c r="O129" i="13"/>
  <c r="O129" i="12" s="1"/>
  <c r="P129" i="13"/>
  <c r="P129" i="12" s="1"/>
  <c r="Q129" i="13"/>
  <c r="Q129" i="12" s="1"/>
  <c r="D130" i="13"/>
  <c r="E130" i="13"/>
  <c r="F130" i="13"/>
  <c r="G130" i="13"/>
  <c r="H130" i="13"/>
  <c r="H130" i="12" s="1"/>
  <c r="I130" i="13"/>
  <c r="I130" i="12" s="1"/>
  <c r="J130" i="13"/>
  <c r="J130" i="12" s="1"/>
  <c r="K130" i="13"/>
  <c r="K130" i="12" s="1"/>
  <c r="L130" i="13"/>
  <c r="L130" i="12" s="1"/>
  <c r="M130" i="13"/>
  <c r="M130" i="12" s="1"/>
  <c r="N130" i="13"/>
  <c r="N130" i="12" s="1"/>
  <c r="O130" i="13"/>
  <c r="O130" i="12" s="1"/>
  <c r="P130" i="13"/>
  <c r="P130" i="12" s="1"/>
  <c r="Q130" i="13"/>
  <c r="Q130" i="12" s="1"/>
  <c r="D131" i="13"/>
  <c r="E131" i="13"/>
  <c r="F131" i="13"/>
  <c r="G131" i="13"/>
  <c r="H131" i="13"/>
  <c r="H131" i="12" s="1"/>
  <c r="I131" i="13"/>
  <c r="I131" i="12" s="1"/>
  <c r="J131" i="13"/>
  <c r="J131" i="12" s="1"/>
  <c r="K131" i="13"/>
  <c r="K131" i="12" s="1"/>
  <c r="L131" i="13"/>
  <c r="L131" i="12" s="1"/>
  <c r="M131" i="13"/>
  <c r="M131" i="12" s="1"/>
  <c r="N131" i="13"/>
  <c r="N131" i="12" s="1"/>
  <c r="O131" i="13"/>
  <c r="O131" i="12" s="1"/>
  <c r="P131" i="13"/>
  <c r="P131" i="12" s="1"/>
  <c r="Q131" i="13"/>
  <c r="Q131" i="12" s="1"/>
  <c r="D132" i="13"/>
  <c r="E132" i="13"/>
  <c r="F132" i="13"/>
  <c r="G132" i="13"/>
  <c r="H132" i="13"/>
  <c r="H132" i="12" s="1"/>
  <c r="I132" i="13"/>
  <c r="I132" i="12" s="1"/>
  <c r="J132" i="13"/>
  <c r="J132" i="12" s="1"/>
  <c r="K132" i="13"/>
  <c r="K132" i="12" s="1"/>
  <c r="L132" i="13"/>
  <c r="L132" i="12" s="1"/>
  <c r="M132" i="13"/>
  <c r="M132" i="12" s="1"/>
  <c r="N132" i="13"/>
  <c r="N132" i="12" s="1"/>
  <c r="O132" i="13"/>
  <c r="O132" i="12" s="1"/>
  <c r="P132" i="13"/>
  <c r="P132" i="12" s="1"/>
  <c r="Q132" i="13"/>
  <c r="Q132" i="12" s="1"/>
  <c r="D133" i="13"/>
  <c r="E133" i="13"/>
  <c r="F133" i="13"/>
  <c r="G133" i="13"/>
  <c r="H133" i="13"/>
  <c r="H133" i="12" s="1"/>
  <c r="I133" i="13"/>
  <c r="I133" i="12" s="1"/>
  <c r="J133" i="13"/>
  <c r="J133" i="12" s="1"/>
  <c r="K133" i="13"/>
  <c r="K133" i="12" s="1"/>
  <c r="L133" i="13"/>
  <c r="L133" i="12" s="1"/>
  <c r="M133" i="13"/>
  <c r="M133" i="12" s="1"/>
  <c r="N133" i="13"/>
  <c r="N133" i="12" s="1"/>
  <c r="O133" i="13"/>
  <c r="O133" i="12" s="1"/>
  <c r="P133" i="13"/>
  <c r="P133" i="12" s="1"/>
  <c r="Q133" i="13"/>
  <c r="Q133" i="12" s="1"/>
  <c r="D134" i="13"/>
  <c r="E134" i="13"/>
  <c r="F134" i="13"/>
  <c r="G134" i="13"/>
  <c r="H134" i="13"/>
  <c r="H134" i="12" s="1"/>
  <c r="I134" i="13"/>
  <c r="I134" i="12" s="1"/>
  <c r="J134" i="13"/>
  <c r="J134" i="12" s="1"/>
  <c r="K134" i="13"/>
  <c r="K134" i="12" s="1"/>
  <c r="L134" i="13"/>
  <c r="L134" i="12" s="1"/>
  <c r="M134" i="13"/>
  <c r="M134" i="12" s="1"/>
  <c r="N134" i="13"/>
  <c r="N134" i="12" s="1"/>
  <c r="O134" i="13"/>
  <c r="O134" i="12" s="1"/>
  <c r="P134" i="13"/>
  <c r="P134" i="12" s="1"/>
  <c r="Q134" i="13"/>
  <c r="Q134" i="12" s="1"/>
  <c r="D135" i="13"/>
  <c r="E135" i="13"/>
  <c r="F135" i="13"/>
  <c r="G135" i="13"/>
  <c r="H135" i="13"/>
  <c r="H135" i="12" s="1"/>
  <c r="I135" i="13"/>
  <c r="I135" i="12" s="1"/>
  <c r="J135" i="13"/>
  <c r="J135" i="12" s="1"/>
  <c r="K135" i="13"/>
  <c r="K135" i="12" s="1"/>
  <c r="L135" i="13"/>
  <c r="L135" i="12" s="1"/>
  <c r="M135" i="13"/>
  <c r="M135" i="12" s="1"/>
  <c r="N135" i="13"/>
  <c r="N135" i="12" s="1"/>
  <c r="O135" i="13"/>
  <c r="O135" i="12" s="1"/>
  <c r="P135" i="13"/>
  <c r="P135" i="12" s="1"/>
  <c r="Q135" i="13"/>
  <c r="Q135" i="12" s="1"/>
  <c r="D136" i="13"/>
  <c r="E136" i="13"/>
  <c r="F136" i="13"/>
  <c r="G136" i="13"/>
  <c r="H136" i="13"/>
  <c r="H136" i="12" s="1"/>
  <c r="I136" i="13"/>
  <c r="I136" i="12" s="1"/>
  <c r="J136" i="13"/>
  <c r="J136" i="12" s="1"/>
  <c r="K136" i="13"/>
  <c r="K136" i="12" s="1"/>
  <c r="L136" i="13"/>
  <c r="L136" i="12" s="1"/>
  <c r="M136" i="13"/>
  <c r="M136" i="12" s="1"/>
  <c r="N136" i="13"/>
  <c r="N136" i="12" s="1"/>
  <c r="O136" i="13"/>
  <c r="O136" i="12" s="1"/>
  <c r="P136" i="13"/>
  <c r="P136" i="12" s="1"/>
  <c r="Q136" i="13"/>
  <c r="Q136" i="12" s="1"/>
  <c r="D137" i="13"/>
  <c r="E137" i="13"/>
  <c r="F137" i="13"/>
  <c r="G137" i="13"/>
  <c r="H137" i="13"/>
  <c r="H137" i="12" s="1"/>
  <c r="I137" i="13"/>
  <c r="I137" i="12" s="1"/>
  <c r="J137" i="13"/>
  <c r="J137" i="12" s="1"/>
  <c r="K137" i="13"/>
  <c r="K137" i="12" s="1"/>
  <c r="L137" i="13"/>
  <c r="L137" i="12" s="1"/>
  <c r="M137" i="13"/>
  <c r="M137" i="12" s="1"/>
  <c r="N137" i="13"/>
  <c r="N137" i="12" s="1"/>
  <c r="O137" i="13"/>
  <c r="O137" i="12" s="1"/>
  <c r="P137" i="13"/>
  <c r="P137" i="12" s="1"/>
  <c r="Q137" i="13"/>
  <c r="Q137" i="12" s="1"/>
  <c r="D138" i="13"/>
  <c r="E138" i="13"/>
  <c r="F138" i="13"/>
  <c r="G138" i="13"/>
  <c r="H138" i="13"/>
  <c r="H138" i="12" s="1"/>
  <c r="I138" i="13"/>
  <c r="I138" i="12" s="1"/>
  <c r="J138" i="13"/>
  <c r="J138" i="12" s="1"/>
  <c r="K138" i="13"/>
  <c r="K138" i="12" s="1"/>
  <c r="L138" i="13"/>
  <c r="L138" i="12" s="1"/>
  <c r="M138" i="13"/>
  <c r="M138" i="12" s="1"/>
  <c r="N138" i="13"/>
  <c r="N138" i="12" s="1"/>
  <c r="O138" i="13"/>
  <c r="O138" i="12" s="1"/>
  <c r="P138" i="13"/>
  <c r="P138" i="12" s="1"/>
  <c r="Q138" i="13"/>
  <c r="Q138" i="12" s="1"/>
  <c r="D139" i="13"/>
  <c r="E139" i="13"/>
  <c r="F139" i="13"/>
  <c r="G139" i="13"/>
  <c r="H139" i="13"/>
  <c r="H139" i="12" s="1"/>
  <c r="I139" i="13"/>
  <c r="I139" i="12" s="1"/>
  <c r="J139" i="13"/>
  <c r="J139" i="12" s="1"/>
  <c r="K139" i="13"/>
  <c r="K139" i="12" s="1"/>
  <c r="L139" i="13"/>
  <c r="L139" i="12" s="1"/>
  <c r="M139" i="13"/>
  <c r="M139" i="12" s="1"/>
  <c r="N139" i="13"/>
  <c r="N139" i="12" s="1"/>
  <c r="O139" i="13"/>
  <c r="O139" i="12" s="1"/>
  <c r="P139" i="13"/>
  <c r="P139" i="12" s="1"/>
  <c r="Q139" i="13"/>
  <c r="Q139" i="12" s="1"/>
  <c r="D140" i="13"/>
  <c r="E140" i="13"/>
  <c r="F140" i="13"/>
  <c r="G140" i="13"/>
  <c r="H140" i="13"/>
  <c r="H140" i="12" s="1"/>
  <c r="I140" i="13"/>
  <c r="I140" i="12" s="1"/>
  <c r="J140" i="13"/>
  <c r="J140" i="12" s="1"/>
  <c r="K140" i="13"/>
  <c r="K140" i="12" s="1"/>
  <c r="L140" i="13"/>
  <c r="L140" i="12" s="1"/>
  <c r="M140" i="13"/>
  <c r="M140" i="12" s="1"/>
  <c r="N140" i="13"/>
  <c r="N140" i="12" s="1"/>
  <c r="O140" i="13"/>
  <c r="O140" i="12" s="1"/>
  <c r="P140" i="13"/>
  <c r="P140" i="12" s="1"/>
  <c r="Q140" i="13"/>
  <c r="Q140" i="12" s="1"/>
  <c r="D141" i="13"/>
  <c r="E141" i="13"/>
  <c r="F141" i="13"/>
  <c r="G141" i="13"/>
  <c r="H141" i="13"/>
  <c r="H141" i="12" s="1"/>
  <c r="I141" i="13"/>
  <c r="I141" i="12" s="1"/>
  <c r="J141" i="13"/>
  <c r="J141" i="12" s="1"/>
  <c r="K141" i="13"/>
  <c r="K141" i="12" s="1"/>
  <c r="L141" i="13"/>
  <c r="L141" i="12" s="1"/>
  <c r="M141" i="13"/>
  <c r="M141" i="12" s="1"/>
  <c r="N141" i="13"/>
  <c r="N141" i="12" s="1"/>
  <c r="O141" i="13"/>
  <c r="O141" i="12" s="1"/>
  <c r="P141" i="13"/>
  <c r="P141" i="12" s="1"/>
  <c r="Q141" i="13"/>
  <c r="Q141" i="12" s="1"/>
  <c r="D142" i="13"/>
  <c r="E142" i="13"/>
  <c r="F142" i="13"/>
  <c r="G142" i="13"/>
  <c r="H142" i="13"/>
  <c r="H142" i="12" s="1"/>
  <c r="I142" i="13"/>
  <c r="I142" i="12" s="1"/>
  <c r="J142" i="13"/>
  <c r="J142" i="12" s="1"/>
  <c r="K142" i="13"/>
  <c r="K142" i="12" s="1"/>
  <c r="L142" i="13"/>
  <c r="L142" i="12" s="1"/>
  <c r="M142" i="13"/>
  <c r="M142" i="12" s="1"/>
  <c r="N142" i="13"/>
  <c r="N142" i="12" s="1"/>
  <c r="O142" i="13"/>
  <c r="O142" i="12" s="1"/>
  <c r="P142" i="13"/>
  <c r="P142" i="12" s="1"/>
  <c r="Q142" i="13"/>
  <c r="Q142" i="12" s="1"/>
  <c r="D143" i="13"/>
  <c r="E143" i="13"/>
  <c r="F143" i="13"/>
  <c r="G143" i="13"/>
  <c r="H143" i="13"/>
  <c r="H143" i="12" s="1"/>
  <c r="I143" i="13"/>
  <c r="I143" i="12" s="1"/>
  <c r="J143" i="13"/>
  <c r="J143" i="12" s="1"/>
  <c r="K143" i="13"/>
  <c r="K143" i="12" s="1"/>
  <c r="L143" i="13"/>
  <c r="L143" i="12" s="1"/>
  <c r="M143" i="13"/>
  <c r="M143" i="12" s="1"/>
  <c r="N143" i="13"/>
  <c r="N143" i="12" s="1"/>
  <c r="O143" i="13"/>
  <c r="O143" i="12" s="1"/>
  <c r="P143" i="13"/>
  <c r="P143" i="12" s="1"/>
  <c r="Q143" i="13"/>
  <c r="Q143" i="12" s="1"/>
  <c r="D144" i="13"/>
  <c r="E144" i="13"/>
  <c r="F144" i="13"/>
  <c r="G144" i="13"/>
  <c r="H144" i="13"/>
  <c r="H144" i="12" s="1"/>
  <c r="I144" i="13"/>
  <c r="I144" i="12" s="1"/>
  <c r="J144" i="13"/>
  <c r="J144" i="12" s="1"/>
  <c r="K144" i="13"/>
  <c r="K144" i="12" s="1"/>
  <c r="L144" i="13"/>
  <c r="L144" i="12" s="1"/>
  <c r="M144" i="13"/>
  <c r="M144" i="12" s="1"/>
  <c r="N144" i="13"/>
  <c r="N144" i="12" s="1"/>
  <c r="O144" i="13"/>
  <c r="O144" i="12" s="1"/>
  <c r="P144" i="13"/>
  <c r="P144" i="12" s="1"/>
  <c r="Q144" i="13"/>
  <c r="Q144" i="12" s="1"/>
  <c r="D145" i="13"/>
  <c r="E145" i="13"/>
  <c r="F145" i="13"/>
  <c r="G145" i="13"/>
  <c r="H145" i="13"/>
  <c r="H145" i="12" s="1"/>
  <c r="I145" i="13"/>
  <c r="I145" i="12" s="1"/>
  <c r="J145" i="13"/>
  <c r="J145" i="12" s="1"/>
  <c r="K145" i="13"/>
  <c r="K145" i="12" s="1"/>
  <c r="L145" i="13"/>
  <c r="L145" i="12" s="1"/>
  <c r="M145" i="13"/>
  <c r="M145" i="12" s="1"/>
  <c r="N145" i="13"/>
  <c r="N145" i="12" s="1"/>
  <c r="O145" i="13"/>
  <c r="O145" i="12" s="1"/>
  <c r="P145" i="13"/>
  <c r="P145" i="12" s="1"/>
  <c r="Q145" i="13"/>
  <c r="Q145" i="12" s="1"/>
  <c r="D146" i="13"/>
  <c r="E146" i="13"/>
  <c r="F146" i="13"/>
  <c r="G146" i="13"/>
  <c r="H146" i="13"/>
  <c r="H146" i="12" s="1"/>
  <c r="I146" i="13"/>
  <c r="I146" i="12" s="1"/>
  <c r="J146" i="13"/>
  <c r="J146" i="12" s="1"/>
  <c r="K146" i="13"/>
  <c r="K146" i="12" s="1"/>
  <c r="L146" i="13"/>
  <c r="L146" i="12" s="1"/>
  <c r="M146" i="13"/>
  <c r="M146" i="12" s="1"/>
  <c r="N146" i="13"/>
  <c r="N146" i="12" s="1"/>
  <c r="O146" i="13"/>
  <c r="O146" i="12" s="1"/>
  <c r="P146" i="13"/>
  <c r="P146" i="12" s="1"/>
  <c r="Q146" i="13"/>
  <c r="Q146" i="12" s="1"/>
  <c r="D147" i="13"/>
  <c r="E147" i="13"/>
  <c r="F147" i="13"/>
  <c r="G147" i="13"/>
  <c r="H147" i="13"/>
  <c r="H147" i="12" s="1"/>
  <c r="I147" i="13"/>
  <c r="I147" i="12" s="1"/>
  <c r="J147" i="13"/>
  <c r="J147" i="12" s="1"/>
  <c r="K147" i="13"/>
  <c r="K147" i="12" s="1"/>
  <c r="L147" i="13"/>
  <c r="L147" i="12" s="1"/>
  <c r="M147" i="13"/>
  <c r="M147" i="12" s="1"/>
  <c r="N147" i="13"/>
  <c r="N147" i="12" s="1"/>
  <c r="O147" i="13"/>
  <c r="O147" i="12" s="1"/>
  <c r="P147" i="13"/>
  <c r="P147" i="12" s="1"/>
  <c r="Q147" i="13"/>
  <c r="Q147" i="12" s="1"/>
  <c r="D148" i="13"/>
  <c r="E148" i="13"/>
  <c r="F148" i="13"/>
  <c r="G148" i="13"/>
  <c r="H148" i="13"/>
  <c r="H148" i="12" s="1"/>
  <c r="I148" i="13"/>
  <c r="I148" i="12" s="1"/>
  <c r="J148" i="13"/>
  <c r="J148" i="12" s="1"/>
  <c r="K148" i="13"/>
  <c r="K148" i="12" s="1"/>
  <c r="L148" i="13"/>
  <c r="L148" i="12" s="1"/>
  <c r="M148" i="13"/>
  <c r="M148" i="12" s="1"/>
  <c r="N148" i="13"/>
  <c r="N148" i="12" s="1"/>
  <c r="O148" i="13"/>
  <c r="O148" i="12" s="1"/>
  <c r="P148" i="13"/>
  <c r="P148" i="12" s="1"/>
  <c r="Q148" i="13"/>
  <c r="Q148" i="12" s="1"/>
  <c r="D149" i="13"/>
  <c r="E149" i="13"/>
  <c r="F149" i="13"/>
  <c r="G149" i="13"/>
  <c r="H149" i="13"/>
  <c r="H149" i="12" s="1"/>
  <c r="I149" i="13"/>
  <c r="I149" i="12" s="1"/>
  <c r="J149" i="13"/>
  <c r="J149" i="12" s="1"/>
  <c r="K149" i="13"/>
  <c r="K149" i="12" s="1"/>
  <c r="L149" i="13"/>
  <c r="L149" i="12" s="1"/>
  <c r="M149" i="13"/>
  <c r="M149" i="12" s="1"/>
  <c r="N149" i="13"/>
  <c r="N149" i="12" s="1"/>
  <c r="O149" i="13"/>
  <c r="O149" i="12" s="1"/>
  <c r="P149" i="13"/>
  <c r="P149" i="12" s="1"/>
  <c r="Q149" i="13"/>
  <c r="Q149" i="12" s="1"/>
  <c r="D150" i="13"/>
  <c r="E150" i="13"/>
  <c r="F150" i="13"/>
  <c r="G150" i="13"/>
  <c r="H150" i="13"/>
  <c r="H150" i="12" s="1"/>
  <c r="I150" i="13"/>
  <c r="I150" i="12" s="1"/>
  <c r="J150" i="13"/>
  <c r="J150" i="12" s="1"/>
  <c r="K150" i="13"/>
  <c r="K150" i="12" s="1"/>
  <c r="L150" i="13"/>
  <c r="L150" i="12" s="1"/>
  <c r="M150" i="13"/>
  <c r="M150" i="12" s="1"/>
  <c r="N150" i="13"/>
  <c r="N150" i="12" s="1"/>
  <c r="O150" i="13"/>
  <c r="O150" i="12" s="1"/>
  <c r="P150" i="13"/>
  <c r="P150" i="12" s="1"/>
  <c r="Q150" i="13"/>
  <c r="Q150" i="12" s="1"/>
  <c r="D151" i="13"/>
  <c r="E151" i="13"/>
  <c r="F151" i="13"/>
  <c r="G151" i="13"/>
  <c r="H151" i="13"/>
  <c r="H151" i="12" s="1"/>
  <c r="I151" i="13"/>
  <c r="I151" i="12" s="1"/>
  <c r="J151" i="13"/>
  <c r="J151" i="12" s="1"/>
  <c r="K151" i="13"/>
  <c r="K151" i="12" s="1"/>
  <c r="L151" i="13"/>
  <c r="L151" i="12" s="1"/>
  <c r="M151" i="13"/>
  <c r="M151" i="12" s="1"/>
  <c r="N151" i="13"/>
  <c r="N151" i="12" s="1"/>
  <c r="O151" i="13"/>
  <c r="O151" i="12" s="1"/>
  <c r="P151" i="13"/>
  <c r="P151" i="12" s="1"/>
  <c r="Q151" i="13"/>
  <c r="Q151" i="12" s="1"/>
  <c r="D152" i="13"/>
  <c r="E152" i="13"/>
  <c r="F152" i="13"/>
  <c r="G152" i="13"/>
  <c r="H152" i="13"/>
  <c r="H152" i="12" s="1"/>
  <c r="I152" i="13"/>
  <c r="I152" i="12" s="1"/>
  <c r="J152" i="13"/>
  <c r="J152" i="12" s="1"/>
  <c r="K152" i="13"/>
  <c r="K152" i="12" s="1"/>
  <c r="L152" i="13"/>
  <c r="L152" i="12" s="1"/>
  <c r="M152" i="13"/>
  <c r="M152" i="12" s="1"/>
  <c r="N152" i="13"/>
  <c r="N152" i="12" s="1"/>
  <c r="O152" i="13"/>
  <c r="O152" i="12" s="1"/>
  <c r="P152" i="13"/>
  <c r="P152" i="12" s="1"/>
  <c r="Q152" i="13"/>
  <c r="Q152" i="12" s="1"/>
  <c r="D153" i="13"/>
  <c r="E153" i="13"/>
  <c r="F153" i="13"/>
  <c r="G153" i="13"/>
  <c r="H153" i="13"/>
  <c r="H153" i="12" s="1"/>
  <c r="I153" i="13"/>
  <c r="I153" i="12" s="1"/>
  <c r="J153" i="13"/>
  <c r="J153" i="12" s="1"/>
  <c r="K153" i="13"/>
  <c r="K153" i="12" s="1"/>
  <c r="L153" i="13"/>
  <c r="L153" i="12" s="1"/>
  <c r="M153" i="13"/>
  <c r="M153" i="12" s="1"/>
  <c r="N153" i="13"/>
  <c r="N153" i="12" s="1"/>
  <c r="O153" i="13"/>
  <c r="O153" i="12" s="1"/>
  <c r="P153" i="13"/>
  <c r="P153" i="12" s="1"/>
  <c r="Q153" i="13"/>
  <c r="Q153" i="12" s="1"/>
  <c r="D154" i="13"/>
  <c r="E154" i="13"/>
  <c r="F154" i="13"/>
  <c r="G154" i="13"/>
  <c r="H154" i="13"/>
  <c r="H154" i="12" s="1"/>
  <c r="I154" i="13"/>
  <c r="I154" i="12" s="1"/>
  <c r="J154" i="13"/>
  <c r="J154" i="12" s="1"/>
  <c r="K154" i="13"/>
  <c r="K154" i="12" s="1"/>
  <c r="L154" i="13"/>
  <c r="L154" i="12" s="1"/>
  <c r="M154" i="13"/>
  <c r="M154" i="12" s="1"/>
  <c r="N154" i="13"/>
  <c r="N154" i="12" s="1"/>
  <c r="O154" i="13"/>
  <c r="O154" i="12" s="1"/>
  <c r="P154" i="13"/>
  <c r="P154" i="12" s="1"/>
  <c r="Q154" i="13"/>
  <c r="Q154" i="12" s="1"/>
  <c r="D155" i="13"/>
  <c r="E155" i="13"/>
  <c r="F155" i="13"/>
  <c r="G155" i="13"/>
  <c r="H155" i="13"/>
  <c r="H155" i="12" s="1"/>
  <c r="I155" i="13"/>
  <c r="I155" i="12" s="1"/>
  <c r="J155" i="13"/>
  <c r="J155" i="12" s="1"/>
  <c r="K155" i="13"/>
  <c r="K155" i="12" s="1"/>
  <c r="L155" i="13"/>
  <c r="L155" i="12" s="1"/>
  <c r="M155" i="13"/>
  <c r="M155" i="12" s="1"/>
  <c r="N155" i="13"/>
  <c r="N155" i="12" s="1"/>
  <c r="O155" i="13"/>
  <c r="O155" i="12" s="1"/>
  <c r="P155" i="13"/>
  <c r="P155" i="12" s="1"/>
  <c r="Q155" i="13"/>
  <c r="Q155" i="12" s="1"/>
  <c r="D156" i="13"/>
  <c r="E156" i="13"/>
  <c r="F156" i="13"/>
  <c r="G156" i="13"/>
  <c r="H156" i="13"/>
  <c r="H156" i="12" s="1"/>
  <c r="I156" i="13"/>
  <c r="I156" i="12" s="1"/>
  <c r="J156" i="13"/>
  <c r="J156" i="12" s="1"/>
  <c r="K156" i="13"/>
  <c r="K156" i="12" s="1"/>
  <c r="L156" i="13"/>
  <c r="L156" i="12" s="1"/>
  <c r="M156" i="13"/>
  <c r="M156" i="12" s="1"/>
  <c r="N156" i="13"/>
  <c r="N156" i="12" s="1"/>
  <c r="O156" i="13"/>
  <c r="O156" i="12" s="1"/>
  <c r="P156" i="13"/>
  <c r="P156" i="12" s="1"/>
  <c r="Q156" i="13"/>
  <c r="Q156" i="12" s="1"/>
  <c r="D157" i="13"/>
  <c r="E157" i="13"/>
  <c r="F157" i="13"/>
  <c r="G157" i="13"/>
  <c r="H157" i="13"/>
  <c r="H157" i="12" s="1"/>
  <c r="I157" i="13"/>
  <c r="I157" i="12" s="1"/>
  <c r="J157" i="13"/>
  <c r="J157" i="12" s="1"/>
  <c r="K157" i="13"/>
  <c r="K157" i="12" s="1"/>
  <c r="L157" i="13"/>
  <c r="L157" i="12" s="1"/>
  <c r="M157" i="13"/>
  <c r="M157" i="12" s="1"/>
  <c r="N157" i="13"/>
  <c r="N157" i="12" s="1"/>
  <c r="O157" i="13"/>
  <c r="O157" i="12" s="1"/>
  <c r="P157" i="13"/>
  <c r="P157" i="12" s="1"/>
  <c r="Q157" i="13"/>
  <c r="Q157" i="12" s="1"/>
  <c r="D158" i="13"/>
  <c r="E158" i="13"/>
  <c r="F158" i="13"/>
  <c r="G158" i="13"/>
  <c r="H158" i="13"/>
  <c r="H158" i="12" s="1"/>
  <c r="I158" i="13"/>
  <c r="I158" i="12" s="1"/>
  <c r="J158" i="13"/>
  <c r="J158" i="12" s="1"/>
  <c r="K158" i="13"/>
  <c r="K158" i="12" s="1"/>
  <c r="L158" i="13"/>
  <c r="L158" i="12" s="1"/>
  <c r="M158" i="13"/>
  <c r="M158" i="12" s="1"/>
  <c r="N158" i="13"/>
  <c r="N158" i="12" s="1"/>
  <c r="O158" i="13"/>
  <c r="O158" i="12" s="1"/>
  <c r="P158" i="13"/>
  <c r="P158" i="12" s="1"/>
  <c r="Q158" i="13"/>
  <c r="Q158" i="12" s="1"/>
  <c r="D159" i="13"/>
  <c r="E159" i="13"/>
  <c r="F159" i="13"/>
  <c r="G159" i="13"/>
  <c r="H159" i="13"/>
  <c r="H159" i="12" s="1"/>
  <c r="I159" i="13"/>
  <c r="I159" i="12" s="1"/>
  <c r="J159" i="13"/>
  <c r="J159" i="12" s="1"/>
  <c r="K159" i="13"/>
  <c r="K159" i="12" s="1"/>
  <c r="L159" i="13"/>
  <c r="L159" i="12" s="1"/>
  <c r="M159" i="13"/>
  <c r="M159" i="12" s="1"/>
  <c r="N159" i="13"/>
  <c r="N159" i="12" s="1"/>
  <c r="O159" i="13"/>
  <c r="O159" i="12" s="1"/>
  <c r="P159" i="13"/>
  <c r="P159" i="12" s="1"/>
  <c r="Q159" i="13"/>
  <c r="Q159" i="12" s="1"/>
  <c r="D160" i="13"/>
  <c r="E160" i="13"/>
  <c r="F160" i="13"/>
  <c r="G160" i="13"/>
  <c r="H160" i="13"/>
  <c r="H160" i="12" s="1"/>
  <c r="I160" i="13"/>
  <c r="I160" i="12" s="1"/>
  <c r="J160" i="13"/>
  <c r="J160" i="12" s="1"/>
  <c r="K160" i="13"/>
  <c r="K160" i="12" s="1"/>
  <c r="L160" i="13"/>
  <c r="L160" i="12" s="1"/>
  <c r="M160" i="13"/>
  <c r="M160" i="12" s="1"/>
  <c r="N160" i="13"/>
  <c r="N160" i="12" s="1"/>
  <c r="O160" i="13"/>
  <c r="O160" i="12" s="1"/>
  <c r="P160" i="13"/>
  <c r="P160" i="12" s="1"/>
  <c r="Q160" i="13"/>
  <c r="Q160" i="12" s="1"/>
  <c r="D161" i="13"/>
  <c r="E161" i="13"/>
  <c r="F161" i="13"/>
  <c r="G161" i="13"/>
  <c r="H161" i="13"/>
  <c r="H161" i="12" s="1"/>
  <c r="I161" i="13"/>
  <c r="I161" i="12" s="1"/>
  <c r="J161" i="13"/>
  <c r="J161" i="12" s="1"/>
  <c r="K161" i="13"/>
  <c r="K161" i="12" s="1"/>
  <c r="L161" i="13"/>
  <c r="L161" i="12" s="1"/>
  <c r="M161" i="13"/>
  <c r="M161" i="12" s="1"/>
  <c r="N161" i="13"/>
  <c r="N161" i="12" s="1"/>
  <c r="O161" i="13"/>
  <c r="O161" i="12" s="1"/>
  <c r="P161" i="13"/>
  <c r="P161" i="12" s="1"/>
  <c r="Q161" i="13"/>
  <c r="Q161" i="12" s="1"/>
  <c r="D162" i="13"/>
  <c r="E162" i="13"/>
  <c r="F162" i="13"/>
  <c r="G162" i="13"/>
  <c r="H162" i="13"/>
  <c r="H162" i="12" s="1"/>
  <c r="I162" i="13"/>
  <c r="I162" i="12" s="1"/>
  <c r="J162" i="13"/>
  <c r="J162" i="12" s="1"/>
  <c r="K162" i="13"/>
  <c r="K162" i="12" s="1"/>
  <c r="L162" i="13"/>
  <c r="L162" i="12" s="1"/>
  <c r="M162" i="13"/>
  <c r="M162" i="12" s="1"/>
  <c r="N162" i="13"/>
  <c r="N162" i="12" s="1"/>
  <c r="O162" i="13"/>
  <c r="O162" i="12" s="1"/>
  <c r="P162" i="13"/>
  <c r="P162" i="12" s="1"/>
  <c r="Q162" i="13"/>
  <c r="Q162" i="12" s="1"/>
  <c r="D163" i="13"/>
  <c r="E163" i="13"/>
  <c r="F163" i="13"/>
  <c r="G163" i="13"/>
  <c r="H163" i="13"/>
  <c r="H163" i="12" s="1"/>
  <c r="I163" i="13"/>
  <c r="I163" i="12" s="1"/>
  <c r="J163" i="13"/>
  <c r="J163" i="12" s="1"/>
  <c r="K163" i="13"/>
  <c r="K163" i="12" s="1"/>
  <c r="L163" i="13"/>
  <c r="L163" i="12" s="1"/>
  <c r="M163" i="13"/>
  <c r="M163" i="12" s="1"/>
  <c r="N163" i="13"/>
  <c r="N163" i="12" s="1"/>
  <c r="O163" i="13"/>
  <c r="O163" i="12" s="1"/>
  <c r="P163" i="13"/>
  <c r="P163" i="12" s="1"/>
  <c r="Q163" i="13"/>
  <c r="Q163" i="12" s="1"/>
  <c r="D164" i="13"/>
  <c r="E164" i="13"/>
  <c r="F164" i="13"/>
  <c r="G164" i="13"/>
  <c r="H164" i="13"/>
  <c r="H164" i="12" s="1"/>
  <c r="I164" i="13"/>
  <c r="I164" i="12" s="1"/>
  <c r="J164" i="13"/>
  <c r="J164" i="12" s="1"/>
  <c r="K164" i="13"/>
  <c r="K164" i="12" s="1"/>
  <c r="L164" i="13"/>
  <c r="L164" i="12" s="1"/>
  <c r="M164" i="13"/>
  <c r="M164" i="12" s="1"/>
  <c r="N164" i="13"/>
  <c r="N164" i="12" s="1"/>
  <c r="O164" i="13"/>
  <c r="O164" i="12" s="1"/>
  <c r="P164" i="13"/>
  <c r="P164" i="12" s="1"/>
  <c r="Q164" i="13"/>
  <c r="Q164" i="12" s="1"/>
  <c r="D165" i="13"/>
  <c r="E165" i="13"/>
  <c r="F165" i="13"/>
  <c r="G165" i="13"/>
  <c r="H165" i="13"/>
  <c r="H165" i="12" s="1"/>
  <c r="I165" i="13"/>
  <c r="I165" i="12" s="1"/>
  <c r="J165" i="13"/>
  <c r="J165" i="12" s="1"/>
  <c r="K165" i="13"/>
  <c r="K165" i="12" s="1"/>
  <c r="L165" i="13"/>
  <c r="L165" i="12" s="1"/>
  <c r="M165" i="13"/>
  <c r="M165" i="12" s="1"/>
  <c r="N165" i="13"/>
  <c r="N165" i="12" s="1"/>
  <c r="O165" i="13"/>
  <c r="O165" i="12" s="1"/>
  <c r="P165" i="13"/>
  <c r="P165" i="12" s="1"/>
  <c r="Q165" i="13"/>
  <c r="Q165" i="12" s="1"/>
  <c r="D166" i="13"/>
  <c r="E166" i="13"/>
  <c r="F166" i="13"/>
  <c r="G166" i="13"/>
  <c r="H166" i="13"/>
  <c r="H166" i="12" s="1"/>
  <c r="I166" i="13"/>
  <c r="I166" i="12" s="1"/>
  <c r="J166" i="13"/>
  <c r="J166" i="12" s="1"/>
  <c r="K166" i="13"/>
  <c r="K166" i="12" s="1"/>
  <c r="L166" i="13"/>
  <c r="L166" i="12" s="1"/>
  <c r="M166" i="13"/>
  <c r="M166" i="12" s="1"/>
  <c r="N166" i="13"/>
  <c r="N166" i="12" s="1"/>
  <c r="O166" i="13"/>
  <c r="O166" i="12" s="1"/>
  <c r="P166" i="13"/>
  <c r="P166" i="12" s="1"/>
  <c r="Q166" i="13"/>
  <c r="Q166" i="12" s="1"/>
  <c r="D167" i="13"/>
  <c r="E167" i="13"/>
  <c r="F167" i="13"/>
  <c r="G167" i="13"/>
  <c r="H167" i="13"/>
  <c r="H167" i="12" s="1"/>
  <c r="I167" i="13"/>
  <c r="I167" i="12" s="1"/>
  <c r="J167" i="13"/>
  <c r="J167" i="12" s="1"/>
  <c r="K167" i="13"/>
  <c r="K167" i="12" s="1"/>
  <c r="L167" i="13"/>
  <c r="L167" i="12" s="1"/>
  <c r="M167" i="13"/>
  <c r="M167" i="12" s="1"/>
  <c r="N167" i="13"/>
  <c r="N167" i="12" s="1"/>
  <c r="O167" i="13"/>
  <c r="O167" i="12" s="1"/>
  <c r="P167" i="13"/>
  <c r="P167" i="12" s="1"/>
  <c r="Q167" i="13"/>
  <c r="Q167" i="12" s="1"/>
  <c r="D168" i="13"/>
  <c r="E168" i="13"/>
  <c r="F168" i="13"/>
  <c r="G168" i="13"/>
  <c r="H168" i="13"/>
  <c r="H168" i="12" s="1"/>
  <c r="I168" i="13"/>
  <c r="I168" i="12" s="1"/>
  <c r="J168" i="13"/>
  <c r="J168" i="12" s="1"/>
  <c r="K168" i="13"/>
  <c r="K168" i="12" s="1"/>
  <c r="L168" i="13"/>
  <c r="L168" i="12" s="1"/>
  <c r="M168" i="13"/>
  <c r="M168" i="12" s="1"/>
  <c r="N168" i="13"/>
  <c r="N168" i="12" s="1"/>
  <c r="O168" i="13"/>
  <c r="O168" i="12" s="1"/>
  <c r="P168" i="13"/>
  <c r="P168" i="12" s="1"/>
  <c r="Q168" i="13"/>
  <c r="Q168" i="12" s="1"/>
  <c r="D169" i="13"/>
  <c r="E169" i="13"/>
  <c r="F169" i="13"/>
  <c r="G169" i="13"/>
  <c r="H169" i="13"/>
  <c r="H169" i="12" s="1"/>
  <c r="I169" i="13"/>
  <c r="I169" i="12" s="1"/>
  <c r="J169" i="13"/>
  <c r="J169" i="12" s="1"/>
  <c r="K169" i="13"/>
  <c r="K169" i="12" s="1"/>
  <c r="L169" i="13"/>
  <c r="L169" i="12" s="1"/>
  <c r="M169" i="13"/>
  <c r="M169" i="12" s="1"/>
  <c r="N169" i="13"/>
  <c r="N169" i="12" s="1"/>
  <c r="O169" i="13"/>
  <c r="O169" i="12" s="1"/>
  <c r="P169" i="13"/>
  <c r="P169" i="12" s="1"/>
  <c r="Q169" i="13"/>
  <c r="Q169" i="12" s="1"/>
  <c r="D170" i="13"/>
  <c r="E170" i="13"/>
  <c r="F170" i="13"/>
  <c r="G170" i="13"/>
  <c r="H170" i="13"/>
  <c r="H170" i="12" s="1"/>
  <c r="I170" i="13"/>
  <c r="I170" i="12" s="1"/>
  <c r="J170" i="13"/>
  <c r="J170" i="12" s="1"/>
  <c r="K170" i="13"/>
  <c r="K170" i="12" s="1"/>
  <c r="L170" i="13"/>
  <c r="L170" i="12" s="1"/>
  <c r="M170" i="13"/>
  <c r="M170" i="12" s="1"/>
  <c r="N170" i="13"/>
  <c r="N170" i="12" s="1"/>
  <c r="O170" i="13"/>
  <c r="O170" i="12" s="1"/>
  <c r="P170" i="13"/>
  <c r="P170" i="12" s="1"/>
  <c r="Q170" i="13"/>
  <c r="Q170" i="12" s="1"/>
  <c r="D171" i="13"/>
  <c r="E171" i="13"/>
  <c r="F171" i="13"/>
  <c r="G171" i="13"/>
  <c r="H171" i="13"/>
  <c r="H171" i="12" s="1"/>
  <c r="I171" i="13"/>
  <c r="I171" i="12" s="1"/>
  <c r="J171" i="13"/>
  <c r="J171" i="12" s="1"/>
  <c r="K171" i="13"/>
  <c r="K171" i="12" s="1"/>
  <c r="L171" i="13"/>
  <c r="L171" i="12" s="1"/>
  <c r="M171" i="13"/>
  <c r="M171" i="12" s="1"/>
  <c r="N171" i="13"/>
  <c r="N171" i="12" s="1"/>
  <c r="O171" i="13"/>
  <c r="O171" i="12" s="1"/>
  <c r="P171" i="13"/>
  <c r="P171" i="12" s="1"/>
  <c r="Q171" i="13"/>
  <c r="Q171" i="12" s="1"/>
  <c r="D172" i="13"/>
  <c r="E172" i="13"/>
  <c r="F172" i="13"/>
  <c r="G172" i="13"/>
  <c r="H172" i="13"/>
  <c r="H172" i="12" s="1"/>
  <c r="I172" i="13"/>
  <c r="I172" i="12" s="1"/>
  <c r="J172" i="13"/>
  <c r="J172" i="12" s="1"/>
  <c r="K172" i="13"/>
  <c r="K172" i="12" s="1"/>
  <c r="L172" i="13"/>
  <c r="L172" i="12" s="1"/>
  <c r="M172" i="13"/>
  <c r="M172" i="12" s="1"/>
  <c r="N172" i="13"/>
  <c r="N172" i="12" s="1"/>
  <c r="O172" i="13"/>
  <c r="O172" i="12" s="1"/>
  <c r="P172" i="13"/>
  <c r="P172" i="12" s="1"/>
  <c r="Q172" i="13"/>
  <c r="Q172" i="12" s="1"/>
  <c r="D173" i="13"/>
  <c r="D174" i="13" s="1"/>
  <c r="D175" i="13" s="1"/>
  <c r="D176" i="13" s="1"/>
  <c r="D177" i="13" s="1"/>
  <c r="D178" i="13" s="1"/>
  <c r="D179" i="13" s="1"/>
  <c r="D180" i="13" s="1"/>
  <c r="D181" i="13" s="1"/>
  <c r="D182" i="13" s="1"/>
  <c r="D183" i="13" s="1"/>
  <c r="D184" i="13" s="1"/>
  <c r="D185" i="13" s="1"/>
  <c r="D186" i="13" s="1"/>
  <c r="D187" i="13" s="1"/>
  <c r="D188" i="13" s="1"/>
  <c r="D189" i="13" s="1"/>
  <c r="D190" i="13" s="1"/>
  <c r="D191" i="13" s="1"/>
  <c r="D192" i="13" s="1"/>
  <c r="D193" i="13" s="1"/>
  <c r="D194" i="13" s="1"/>
  <c r="D195" i="13" s="1"/>
  <c r="D196" i="13" s="1"/>
  <c r="D197" i="13" s="1"/>
  <c r="D198" i="13" s="1"/>
  <c r="D199" i="13" s="1"/>
  <c r="D200" i="13" s="1"/>
  <c r="D201" i="13" s="1"/>
  <c r="D202" i="13" s="1"/>
  <c r="D203" i="13" s="1"/>
  <c r="D204" i="13" s="1"/>
  <c r="E173" i="13"/>
  <c r="F173" i="13"/>
  <c r="G173" i="13"/>
  <c r="H173" i="13"/>
  <c r="I173" i="13"/>
  <c r="J173" i="13"/>
  <c r="K173" i="13"/>
  <c r="L173" i="13"/>
  <c r="M173" i="13"/>
  <c r="N173" i="13"/>
  <c r="O173" i="13"/>
  <c r="P173" i="13"/>
  <c r="Q173" i="13"/>
  <c r="Q5" i="13"/>
  <c r="Q5" i="12" s="1"/>
  <c r="P5" i="13"/>
  <c r="P5" i="12" s="1"/>
  <c r="O5" i="13"/>
  <c r="O5" i="12" s="1"/>
  <c r="N5" i="13"/>
  <c r="N5" i="12" s="1"/>
  <c r="M5" i="13"/>
  <c r="L5" i="13"/>
  <c r="L5" i="12" s="1"/>
  <c r="K5" i="13"/>
  <c r="K5" i="12" s="1"/>
  <c r="J5" i="13"/>
  <c r="J5" i="12" s="1"/>
  <c r="I5" i="13"/>
  <c r="I5" i="12" s="1"/>
  <c r="H5" i="13"/>
  <c r="G5" i="13"/>
  <c r="F5" i="13"/>
  <c r="E5" i="13"/>
  <c r="D5" i="13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D14" i="8"/>
  <c r="D15" i="8"/>
  <c r="D16" i="8"/>
  <c r="D17" i="8"/>
  <c r="D18" i="8"/>
  <c r="D19" i="8"/>
  <c r="D13" i="8"/>
  <c r="E100" i="19" l="1"/>
  <c r="E110" i="19"/>
  <c r="E90" i="19"/>
  <c r="K173" i="12"/>
  <c r="K174" i="13"/>
  <c r="AJ173" i="12"/>
  <c r="AE174" i="13"/>
  <c r="N173" i="12"/>
  <c r="N174" i="13"/>
  <c r="F174" i="13"/>
  <c r="P173" i="12"/>
  <c r="P174" i="13"/>
  <c r="L173" i="12"/>
  <c r="L174" i="13"/>
  <c r="H173" i="12"/>
  <c r="H174" i="13"/>
  <c r="V174" i="13"/>
  <c r="AE173" i="12"/>
  <c r="Z174" i="13"/>
  <c r="AI173" i="12"/>
  <c r="AD174" i="13"/>
  <c r="AK174" i="13"/>
  <c r="AY173" i="12"/>
  <c r="AO174" i="13"/>
  <c r="BC173" i="12"/>
  <c r="AS174" i="13"/>
  <c r="BG173" i="12"/>
  <c r="AW174" i="13"/>
  <c r="AL174" i="13"/>
  <c r="AZ173" i="12"/>
  <c r="AP174" i="13"/>
  <c r="BD173" i="12"/>
  <c r="AT174" i="13"/>
  <c r="G174" i="13"/>
  <c r="W174" i="13"/>
  <c r="AC173" i="12"/>
  <c r="X174" i="13"/>
  <c r="AG173" i="12"/>
  <c r="AB174" i="13"/>
  <c r="AK173" i="12"/>
  <c r="AF174" i="13"/>
  <c r="AM174" i="13"/>
  <c r="BA173" i="12"/>
  <c r="AQ174" i="13"/>
  <c r="BE173" i="12"/>
  <c r="AU174" i="13"/>
  <c r="O173" i="12"/>
  <c r="O174" i="13"/>
  <c r="AF173" i="12"/>
  <c r="AA174" i="13"/>
  <c r="J173" i="12"/>
  <c r="J174" i="13"/>
  <c r="Q173" i="12"/>
  <c r="Q174" i="13"/>
  <c r="M173" i="12"/>
  <c r="M174" i="13"/>
  <c r="I173" i="12"/>
  <c r="I174" i="13"/>
  <c r="E174" i="13"/>
  <c r="U174" i="13"/>
  <c r="AD173" i="12"/>
  <c r="Y174" i="13"/>
  <c r="AH173" i="12"/>
  <c r="AC174" i="13"/>
  <c r="AL173" i="12"/>
  <c r="AG174" i="13"/>
  <c r="AX173" i="12"/>
  <c r="AN174" i="13"/>
  <c r="BB173" i="12"/>
  <c r="AR174" i="13"/>
  <c r="BF173" i="12"/>
  <c r="AV174" i="13"/>
  <c r="D191" i="7"/>
  <c r="D172" i="7"/>
  <c r="G187" i="7"/>
  <c r="F187" i="7"/>
  <c r="E187" i="7"/>
  <c r="D187" i="7"/>
  <c r="AR5" i="2"/>
  <c r="AQ5" i="2"/>
  <c r="AH6" i="2"/>
  <c r="AI6" i="2"/>
  <c r="AJ6" i="2"/>
  <c r="AK6" i="2"/>
  <c r="AL6" i="2"/>
  <c r="AM6" i="2"/>
  <c r="AN6" i="2"/>
  <c r="AO6" i="2"/>
  <c r="AP6" i="2"/>
  <c r="AQ6" i="2"/>
  <c r="AR6" i="2"/>
  <c r="AS6" i="2"/>
  <c r="AT6" i="2"/>
  <c r="AU6" i="2"/>
  <c r="AH7" i="2"/>
  <c r="AI7" i="2"/>
  <c r="AJ7" i="2"/>
  <c r="AK7" i="2"/>
  <c r="AL7" i="2"/>
  <c r="AM7" i="2"/>
  <c r="AN7" i="2"/>
  <c r="AO7" i="2"/>
  <c r="AP7" i="2"/>
  <c r="AQ7" i="2"/>
  <c r="AR7" i="2"/>
  <c r="AS7" i="2"/>
  <c r="AT7" i="2"/>
  <c r="AU7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H62" i="2"/>
  <c r="AI62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H65" i="2"/>
  <c r="AI65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H66" i="2"/>
  <c r="AI66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H83" i="2"/>
  <c r="AI83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H87" i="2"/>
  <c r="AI87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H88" i="2"/>
  <c r="AI88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H100" i="2"/>
  <c r="AI100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H101" i="2"/>
  <c r="AI101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H102" i="2"/>
  <c r="AI102" i="2"/>
  <c r="AJ102" i="2"/>
  <c r="AK102" i="2"/>
  <c r="AL102" i="2"/>
  <c r="AM102" i="2"/>
  <c r="AN102" i="2"/>
  <c r="AO102" i="2"/>
  <c r="AP102" i="2"/>
  <c r="AQ102" i="2"/>
  <c r="AR102" i="2"/>
  <c r="AS102" i="2"/>
  <c r="AT102" i="2"/>
  <c r="AU102" i="2"/>
  <c r="AH103" i="2"/>
  <c r="AI103" i="2"/>
  <c r="AJ103" i="2"/>
  <c r="AK103" i="2"/>
  <c r="AL103" i="2"/>
  <c r="AM103" i="2"/>
  <c r="AN103" i="2"/>
  <c r="AO103" i="2"/>
  <c r="AP103" i="2"/>
  <c r="AQ103" i="2"/>
  <c r="AR103" i="2"/>
  <c r="AS103" i="2"/>
  <c r="AT103" i="2"/>
  <c r="AU103" i="2"/>
  <c r="AH104" i="2"/>
  <c r="AI104" i="2"/>
  <c r="AJ104" i="2"/>
  <c r="AK104" i="2"/>
  <c r="AL104" i="2"/>
  <c r="AM104" i="2"/>
  <c r="AN104" i="2"/>
  <c r="AO104" i="2"/>
  <c r="AP104" i="2"/>
  <c r="AQ104" i="2"/>
  <c r="AR104" i="2"/>
  <c r="AS104" i="2"/>
  <c r="AT104" i="2"/>
  <c r="AU104" i="2"/>
  <c r="AH105" i="2"/>
  <c r="AI105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H107" i="2"/>
  <c r="AI107" i="2"/>
  <c r="AJ107" i="2"/>
  <c r="AK107" i="2"/>
  <c r="AL107" i="2"/>
  <c r="AM107" i="2"/>
  <c r="AN107" i="2"/>
  <c r="AO107" i="2"/>
  <c r="AP107" i="2"/>
  <c r="AQ107" i="2"/>
  <c r="AR107" i="2"/>
  <c r="AS107" i="2"/>
  <c r="AT107" i="2"/>
  <c r="AU107" i="2"/>
  <c r="AH108" i="2"/>
  <c r="AI108" i="2"/>
  <c r="AJ108" i="2"/>
  <c r="AK108" i="2"/>
  <c r="AL108" i="2"/>
  <c r="AM108" i="2"/>
  <c r="AN108" i="2"/>
  <c r="AO108" i="2"/>
  <c r="AP108" i="2"/>
  <c r="AQ108" i="2"/>
  <c r="AR108" i="2"/>
  <c r="AS108" i="2"/>
  <c r="AT108" i="2"/>
  <c r="AU108" i="2"/>
  <c r="AH109" i="2"/>
  <c r="AI109" i="2"/>
  <c r="AJ109" i="2"/>
  <c r="AK109" i="2"/>
  <c r="AL109" i="2"/>
  <c r="AM109" i="2"/>
  <c r="AN109" i="2"/>
  <c r="AO109" i="2"/>
  <c r="AP109" i="2"/>
  <c r="AQ109" i="2"/>
  <c r="AR109" i="2"/>
  <c r="AS109" i="2"/>
  <c r="AT109" i="2"/>
  <c r="AU109" i="2"/>
  <c r="AH110" i="2"/>
  <c r="AI110" i="2"/>
  <c r="AJ110" i="2"/>
  <c r="AK110" i="2"/>
  <c r="AL110" i="2"/>
  <c r="AM110" i="2"/>
  <c r="AN110" i="2"/>
  <c r="AO110" i="2"/>
  <c r="AP110" i="2"/>
  <c r="AQ110" i="2"/>
  <c r="AR110" i="2"/>
  <c r="AS110" i="2"/>
  <c r="AT110" i="2"/>
  <c r="AU110" i="2"/>
  <c r="AH111" i="2"/>
  <c r="AI111" i="2"/>
  <c r="AJ111" i="2"/>
  <c r="AK111" i="2"/>
  <c r="AL111" i="2"/>
  <c r="AM111" i="2"/>
  <c r="AN111" i="2"/>
  <c r="AO111" i="2"/>
  <c r="AP111" i="2"/>
  <c r="AQ111" i="2"/>
  <c r="AR111" i="2"/>
  <c r="AS111" i="2"/>
  <c r="AT111" i="2"/>
  <c r="AU111" i="2"/>
  <c r="AH112" i="2"/>
  <c r="AI112" i="2"/>
  <c r="AJ112" i="2"/>
  <c r="AK112" i="2"/>
  <c r="AL112" i="2"/>
  <c r="AM112" i="2"/>
  <c r="AN112" i="2"/>
  <c r="AO112" i="2"/>
  <c r="AP112" i="2"/>
  <c r="AQ112" i="2"/>
  <c r="AR112" i="2"/>
  <c r="AS112" i="2"/>
  <c r="AT112" i="2"/>
  <c r="AU112" i="2"/>
  <c r="AH113" i="2"/>
  <c r="AI113" i="2"/>
  <c r="AJ113" i="2"/>
  <c r="AK113" i="2"/>
  <c r="AL113" i="2"/>
  <c r="AM113" i="2"/>
  <c r="AN113" i="2"/>
  <c r="AO113" i="2"/>
  <c r="AP113" i="2"/>
  <c r="AQ113" i="2"/>
  <c r="AR113" i="2"/>
  <c r="AS113" i="2"/>
  <c r="AT113" i="2"/>
  <c r="AU113" i="2"/>
  <c r="AH114" i="2"/>
  <c r="AI114" i="2"/>
  <c r="AJ114" i="2"/>
  <c r="AK114" i="2"/>
  <c r="AL114" i="2"/>
  <c r="AM114" i="2"/>
  <c r="AN114" i="2"/>
  <c r="AO114" i="2"/>
  <c r="AP114" i="2"/>
  <c r="AQ114" i="2"/>
  <c r="AR114" i="2"/>
  <c r="AS114" i="2"/>
  <c r="AT114" i="2"/>
  <c r="AU114" i="2"/>
  <c r="AH115" i="2"/>
  <c r="AI115" i="2"/>
  <c r="AJ115" i="2"/>
  <c r="AK115" i="2"/>
  <c r="AL115" i="2"/>
  <c r="AM115" i="2"/>
  <c r="AN115" i="2"/>
  <c r="AO115" i="2"/>
  <c r="AP115" i="2"/>
  <c r="AQ115" i="2"/>
  <c r="AR115" i="2"/>
  <c r="AS115" i="2"/>
  <c r="AT115" i="2"/>
  <c r="AU115" i="2"/>
  <c r="AH116" i="2"/>
  <c r="AI116" i="2"/>
  <c r="AJ116" i="2"/>
  <c r="AK116" i="2"/>
  <c r="AL116" i="2"/>
  <c r="AM116" i="2"/>
  <c r="AN116" i="2"/>
  <c r="AO116" i="2"/>
  <c r="AP116" i="2"/>
  <c r="AQ116" i="2"/>
  <c r="AR116" i="2"/>
  <c r="AS116" i="2"/>
  <c r="AT116" i="2"/>
  <c r="AU116" i="2"/>
  <c r="AH117" i="2"/>
  <c r="AI117" i="2"/>
  <c r="AJ117" i="2"/>
  <c r="AK117" i="2"/>
  <c r="AL117" i="2"/>
  <c r="AM117" i="2"/>
  <c r="AN117" i="2"/>
  <c r="AO117" i="2"/>
  <c r="AP117" i="2"/>
  <c r="AQ117" i="2"/>
  <c r="AR117" i="2"/>
  <c r="AS117" i="2"/>
  <c r="AT117" i="2"/>
  <c r="AU117" i="2"/>
  <c r="AH118" i="2"/>
  <c r="AI118" i="2"/>
  <c r="AJ118" i="2"/>
  <c r="AK118" i="2"/>
  <c r="AL118" i="2"/>
  <c r="AM118" i="2"/>
  <c r="AN118" i="2"/>
  <c r="AO118" i="2"/>
  <c r="AP118" i="2"/>
  <c r="AQ118" i="2"/>
  <c r="AR118" i="2"/>
  <c r="AS118" i="2"/>
  <c r="AT118" i="2"/>
  <c r="AU118" i="2"/>
  <c r="AH119" i="2"/>
  <c r="AI119" i="2"/>
  <c r="AJ119" i="2"/>
  <c r="AK119" i="2"/>
  <c r="AL119" i="2"/>
  <c r="AM119" i="2"/>
  <c r="AN119" i="2"/>
  <c r="AO119" i="2"/>
  <c r="AP119" i="2"/>
  <c r="AQ119" i="2"/>
  <c r="AR119" i="2"/>
  <c r="AS119" i="2"/>
  <c r="AT119" i="2"/>
  <c r="AU119" i="2"/>
  <c r="AH120" i="2"/>
  <c r="AI120" i="2"/>
  <c r="AJ120" i="2"/>
  <c r="AK120" i="2"/>
  <c r="AL120" i="2"/>
  <c r="AM120" i="2"/>
  <c r="AN120" i="2"/>
  <c r="AO120" i="2"/>
  <c r="AP120" i="2"/>
  <c r="AQ120" i="2"/>
  <c r="AR120" i="2"/>
  <c r="AS120" i="2"/>
  <c r="AT120" i="2"/>
  <c r="AU120" i="2"/>
  <c r="AH121" i="2"/>
  <c r="AI121" i="2"/>
  <c r="AJ121" i="2"/>
  <c r="AK121" i="2"/>
  <c r="AL121" i="2"/>
  <c r="AM121" i="2"/>
  <c r="AN121" i="2"/>
  <c r="AO121" i="2"/>
  <c r="AP121" i="2"/>
  <c r="AQ121" i="2"/>
  <c r="AR121" i="2"/>
  <c r="AS121" i="2"/>
  <c r="AT121" i="2"/>
  <c r="AU121" i="2"/>
  <c r="AH122" i="2"/>
  <c r="AI122" i="2"/>
  <c r="AJ122" i="2"/>
  <c r="AK122" i="2"/>
  <c r="AL122" i="2"/>
  <c r="AM122" i="2"/>
  <c r="AN122" i="2"/>
  <c r="AO122" i="2"/>
  <c r="AP122" i="2"/>
  <c r="AQ122" i="2"/>
  <c r="AR122" i="2"/>
  <c r="AS122" i="2"/>
  <c r="AT122" i="2"/>
  <c r="AU122" i="2"/>
  <c r="AH123" i="2"/>
  <c r="AI123" i="2"/>
  <c r="AJ123" i="2"/>
  <c r="AK123" i="2"/>
  <c r="AL123" i="2"/>
  <c r="AM123" i="2"/>
  <c r="AN123" i="2"/>
  <c r="AO123" i="2"/>
  <c r="AP123" i="2"/>
  <c r="AQ123" i="2"/>
  <c r="AR123" i="2"/>
  <c r="AS123" i="2"/>
  <c r="AT123" i="2"/>
  <c r="AU123" i="2"/>
  <c r="AH124" i="2"/>
  <c r="AI124" i="2"/>
  <c r="AJ124" i="2"/>
  <c r="AK124" i="2"/>
  <c r="AL124" i="2"/>
  <c r="AM124" i="2"/>
  <c r="AN124" i="2"/>
  <c r="AO124" i="2"/>
  <c r="AP124" i="2"/>
  <c r="AQ124" i="2"/>
  <c r="AR124" i="2"/>
  <c r="AS124" i="2"/>
  <c r="AT124" i="2"/>
  <c r="AU124" i="2"/>
  <c r="AH125" i="2"/>
  <c r="AI125" i="2"/>
  <c r="AJ125" i="2"/>
  <c r="AK125" i="2"/>
  <c r="AL125" i="2"/>
  <c r="AM125" i="2"/>
  <c r="AN125" i="2"/>
  <c r="AO125" i="2"/>
  <c r="AP125" i="2"/>
  <c r="AQ125" i="2"/>
  <c r="AR125" i="2"/>
  <c r="AS125" i="2"/>
  <c r="AT125" i="2"/>
  <c r="AU125" i="2"/>
  <c r="AH126" i="2"/>
  <c r="AI126" i="2"/>
  <c r="AJ126" i="2"/>
  <c r="AK126" i="2"/>
  <c r="AL126" i="2"/>
  <c r="AM126" i="2"/>
  <c r="AN126" i="2"/>
  <c r="AO126" i="2"/>
  <c r="AP126" i="2"/>
  <c r="AQ126" i="2"/>
  <c r="AR126" i="2"/>
  <c r="AS126" i="2"/>
  <c r="AT126" i="2"/>
  <c r="AU126" i="2"/>
  <c r="AH127" i="2"/>
  <c r="AI127" i="2"/>
  <c r="AJ127" i="2"/>
  <c r="AK127" i="2"/>
  <c r="AL127" i="2"/>
  <c r="AM127" i="2"/>
  <c r="AN127" i="2"/>
  <c r="AO127" i="2"/>
  <c r="AP127" i="2"/>
  <c r="AQ127" i="2"/>
  <c r="AR127" i="2"/>
  <c r="AS127" i="2"/>
  <c r="AT127" i="2"/>
  <c r="AU127" i="2"/>
  <c r="AH128" i="2"/>
  <c r="AI128" i="2"/>
  <c r="AJ128" i="2"/>
  <c r="AK128" i="2"/>
  <c r="AL128" i="2"/>
  <c r="AM128" i="2"/>
  <c r="AN128" i="2"/>
  <c r="AO128" i="2"/>
  <c r="AP128" i="2"/>
  <c r="AQ128" i="2"/>
  <c r="AR128" i="2"/>
  <c r="AS128" i="2"/>
  <c r="AT128" i="2"/>
  <c r="AU128" i="2"/>
  <c r="AH129" i="2"/>
  <c r="AI129" i="2"/>
  <c r="AJ129" i="2"/>
  <c r="AK129" i="2"/>
  <c r="AL129" i="2"/>
  <c r="AM129" i="2"/>
  <c r="AN129" i="2"/>
  <c r="AO129" i="2"/>
  <c r="AP129" i="2"/>
  <c r="AQ129" i="2"/>
  <c r="AR129" i="2"/>
  <c r="AS129" i="2"/>
  <c r="AT129" i="2"/>
  <c r="AU129" i="2"/>
  <c r="AH130" i="2"/>
  <c r="AI130" i="2"/>
  <c r="AJ130" i="2"/>
  <c r="AK130" i="2"/>
  <c r="AL130" i="2"/>
  <c r="AM130" i="2"/>
  <c r="AN130" i="2"/>
  <c r="AO130" i="2"/>
  <c r="AP130" i="2"/>
  <c r="AQ130" i="2"/>
  <c r="AR130" i="2"/>
  <c r="AS130" i="2"/>
  <c r="AT130" i="2"/>
  <c r="AU130" i="2"/>
  <c r="AH131" i="2"/>
  <c r="AI131" i="2"/>
  <c r="AJ131" i="2"/>
  <c r="AK131" i="2"/>
  <c r="AL131" i="2"/>
  <c r="AM131" i="2"/>
  <c r="AN131" i="2"/>
  <c r="AO131" i="2"/>
  <c r="AP131" i="2"/>
  <c r="AQ131" i="2"/>
  <c r="AR131" i="2"/>
  <c r="AS131" i="2"/>
  <c r="AT131" i="2"/>
  <c r="AU131" i="2"/>
  <c r="AH132" i="2"/>
  <c r="AI132" i="2"/>
  <c r="AJ132" i="2"/>
  <c r="AK132" i="2"/>
  <c r="AL132" i="2"/>
  <c r="AM132" i="2"/>
  <c r="AN132" i="2"/>
  <c r="AO132" i="2"/>
  <c r="AP132" i="2"/>
  <c r="AQ132" i="2"/>
  <c r="AR132" i="2"/>
  <c r="AS132" i="2"/>
  <c r="AT132" i="2"/>
  <c r="AU132" i="2"/>
  <c r="AH133" i="2"/>
  <c r="AI133" i="2"/>
  <c r="AJ133" i="2"/>
  <c r="AK133" i="2"/>
  <c r="AL133" i="2"/>
  <c r="AM133" i="2"/>
  <c r="AN133" i="2"/>
  <c r="AO133" i="2"/>
  <c r="AP133" i="2"/>
  <c r="AQ133" i="2"/>
  <c r="AR133" i="2"/>
  <c r="AS133" i="2"/>
  <c r="AT133" i="2"/>
  <c r="AU133" i="2"/>
  <c r="AH134" i="2"/>
  <c r="AI134" i="2"/>
  <c r="AJ134" i="2"/>
  <c r="AK134" i="2"/>
  <c r="AL134" i="2"/>
  <c r="AM134" i="2"/>
  <c r="AN134" i="2"/>
  <c r="AO134" i="2"/>
  <c r="AP134" i="2"/>
  <c r="AQ134" i="2"/>
  <c r="AR134" i="2"/>
  <c r="AS134" i="2"/>
  <c r="AT134" i="2"/>
  <c r="AU134" i="2"/>
  <c r="AH135" i="2"/>
  <c r="AI135" i="2"/>
  <c r="AJ135" i="2"/>
  <c r="AK135" i="2"/>
  <c r="AL135" i="2"/>
  <c r="AM135" i="2"/>
  <c r="AN135" i="2"/>
  <c r="AO135" i="2"/>
  <c r="AP135" i="2"/>
  <c r="AQ135" i="2"/>
  <c r="AR135" i="2"/>
  <c r="AS135" i="2"/>
  <c r="AT135" i="2"/>
  <c r="AU135" i="2"/>
  <c r="AH136" i="2"/>
  <c r="AI136" i="2"/>
  <c r="AJ136" i="2"/>
  <c r="AK136" i="2"/>
  <c r="AL136" i="2"/>
  <c r="AM136" i="2"/>
  <c r="AN136" i="2"/>
  <c r="AO136" i="2"/>
  <c r="AP136" i="2"/>
  <c r="AQ136" i="2"/>
  <c r="AR136" i="2"/>
  <c r="AS136" i="2"/>
  <c r="AT136" i="2"/>
  <c r="AU136" i="2"/>
  <c r="AH137" i="2"/>
  <c r="AI137" i="2"/>
  <c r="AJ137" i="2"/>
  <c r="AK137" i="2"/>
  <c r="AL137" i="2"/>
  <c r="AM137" i="2"/>
  <c r="AN137" i="2"/>
  <c r="AO137" i="2"/>
  <c r="AP137" i="2"/>
  <c r="AQ137" i="2"/>
  <c r="AR137" i="2"/>
  <c r="AS137" i="2"/>
  <c r="AT137" i="2"/>
  <c r="AU137" i="2"/>
  <c r="AH138" i="2"/>
  <c r="AI138" i="2"/>
  <c r="AJ138" i="2"/>
  <c r="AK138" i="2"/>
  <c r="AL138" i="2"/>
  <c r="AM138" i="2"/>
  <c r="AN138" i="2"/>
  <c r="AO138" i="2"/>
  <c r="AP138" i="2"/>
  <c r="AQ138" i="2"/>
  <c r="AR138" i="2"/>
  <c r="AS138" i="2"/>
  <c r="AT138" i="2"/>
  <c r="AU138" i="2"/>
  <c r="AH139" i="2"/>
  <c r="AI139" i="2"/>
  <c r="AJ139" i="2"/>
  <c r="AK139" i="2"/>
  <c r="AL139" i="2"/>
  <c r="AM139" i="2"/>
  <c r="AN139" i="2"/>
  <c r="AO139" i="2"/>
  <c r="AP139" i="2"/>
  <c r="AQ139" i="2"/>
  <c r="AR139" i="2"/>
  <c r="AS139" i="2"/>
  <c r="AT139" i="2"/>
  <c r="AU139" i="2"/>
  <c r="AH140" i="2"/>
  <c r="AI140" i="2"/>
  <c r="AJ140" i="2"/>
  <c r="AK140" i="2"/>
  <c r="AL140" i="2"/>
  <c r="AM140" i="2"/>
  <c r="AN140" i="2"/>
  <c r="AO140" i="2"/>
  <c r="AP140" i="2"/>
  <c r="AQ140" i="2"/>
  <c r="AR140" i="2"/>
  <c r="AS140" i="2"/>
  <c r="AT140" i="2"/>
  <c r="AU140" i="2"/>
  <c r="AH141" i="2"/>
  <c r="AI141" i="2"/>
  <c r="AJ141" i="2"/>
  <c r="AK141" i="2"/>
  <c r="AL141" i="2"/>
  <c r="AM141" i="2"/>
  <c r="AN141" i="2"/>
  <c r="AO141" i="2"/>
  <c r="AP141" i="2"/>
  <c r="AQ141" i="2"/>
  <c r="AR141" i="2"/>
  <c r="AS141" i="2"/>
  <c r="AT141" i="2"/>
  <c r="AU141" i="2"/>
  <c r="AH142" i="2"/>
  <c r="AI142" i="2"/>
  <c r="AJ142" i="2"/>
  <c r="AK142" i="2"/>
  <c r="AL142" i="2"/>
  <c r="AM142" i="2"/>
  <c r="AN142" i="2"/>
  <c r="AO142" i="2"/>
  <c r="AP142" i="2"/>
  <c r="AQ142" i="2"/>
  <c r="AR142" i="2"/>
  <c r="AS142" i="2"/>
  <c r="AT142" i="2"/>
  <c r="AU142" i="2"/>
  <c r="AH143" i="2"/>
  <c r="AI143" i="2"/>
  <c r="AJ143" i="2"/>
  <c r="AK143" i="2"/>
  <c r="AL143" i="2"/>
  <c r="AM143" i="2"/>
  <c r="AN143" i="2"/>
  <c r="AO143" i="2"/>
  <c r="AP143" i="2"/>
  <c r="AQ143" i="2"/>
  <c r="AR143" i="2"/>
  <c r="AS143" i="2"/>
  <c r="AT143" i="2"/>
  <c r="AU143" i="2"/>
  <c r="AH144" i="2"/>
  <c r="AI144" i="2"/>
  <c r="AJ144" i="2"/>
  <c r="AK144" i="2"/>
  <c r="AL144" i="2"/>
  <c r="AM144" i="2"/>
  <c r="AN144" i="2"/>
  <c r="AO144" i="2"/>
  <c r="AP144" i="2"/>
  <c r="AQ144" i="2"/>
  <c r="AR144" i="2"/>
  <c r="AS144" i="2"/>
  <c r="AT144" i="2"/>
  <c r="AU144" i="2"/>
  <c r="AH145" i="2"/>
  <c r="AI145" i="2"/>
  <c r="AJ145" i="2"/>
  <c r="AK145" i="2"/>
  <c r="AL145" i="2"/>
  <c r="AM145" i="2"/>
  <c r="AN145" i="2"/>
  <c r="AO145" i="2"/>
  <c r="AP145" i="2"/>
  <c r="AQ145" i="2"/>
  <c r="AR145" i="2"/>
  <c r="AS145" i="2"/>
  <c r="AT145" i="2"/>
  <c r="AU145" i="2"/>
  <c r="AH146" i="2"/>
  <c r="AI146" i="2"/>
  <c r="AJ146" i="2"/>
  <c r="AK146" i="2"/>
  <c r="AL146" i="2"/>
  <c r="AM146" i="2"/>
  <c r="AN146" i="2"/>
  <c r="AO146" i="2"/>
  <c r="AP146" i="2"/>
  <c r="AQ146" i="2"/>
  <c r="AR146" i="2"/>
  <c r="AS146" i="2"/>
  <c r="AT146" i="2"/>
  <c r="AU146" i="2"/>
  <c r="AH147" i="2"/>
  <c r="AI147" i="2"/>
  <c r="AJ147" i="2"/>
  <c r="AK147" i="2"/>
  <c r="AL147" i="2"/>
  <c r="AM147" i="2"/>
  <c r="AN147" i="2"/>
  <c r="AO147" i="2"/>
  <c r="AP147" i="2"/>
  <c r="AQ147" i="2"/>
  <c r="AR147" i="2"/>
  <c r="AS147" i="2"/>
  <c r="AT147" i="2"/>
  <c r="AU147" i="2"/>
  <c r="AH148" i="2"/>
  <c r="AI148" i="2"/>
  <c r="AJ148" i="2"/>
  <c r="AK148" i="2"/>
  <c r="AL148" i="2"/>
  <c r="AM148" i="2"/>
  <c r="AN148" i="2"/>
  <c r="AO148" i="2"/>
  <c r="AP148" i="2"/>
  <c r="AQ148" i="2"/>
  <c r="AR148" i="2"/>
  <c r="AS148" i="2"/>
  <c r="AT148" i="2"/>
  <c r="AU148" i="2"/>
  <c r="AH149" i="2"/>
  <c r="AI149" i="2"/>
  <c r="AJ149" i="2"/>
  <c r="AK149" i="2"/>
  <c r="AL149" i="2"/>
  <c r="AM149" i="2"/>
  <c r="AN149" i="2"/>
  <c r="AO149" i="2"/>
  <c r="AP149" i="2"/>
  <c r="AQ149" i="2"/>
  <c r="AR149" i="2"/>
  <c r="AS149" i="2"/>
  <c r="AT149" i="2"/>
  <c r="AU149" i="2"/>
  <c r="AH150" i="2"/>
  <c r="AI150" i="2"/>
  <c r="AJ150" i="2"/>
  <c r="AK150" i="2"/>
  <c r="AL150" i="2"/>
  <c r="AM150" i="2"/>
  <c r="AN150" i="2"/>
  <c r="AO150" i="2"/>
  <c r="AP150" i="2"/>
  <c r="AQ150" i="2"/>
  <c r="AR150" i="2"/>
  <c r="AS150" i="2"/>
  <c r="AT150" i="2"/>
  <c r="AU150" i="2"/>
  <c r="AH151" i="2"/>
  <c r="AI151" i="2"/>
  <c r="AJ151" i="2"/>
  <c r="AK151" i="2"/>
  <c r="AL151" i="2"/>
  <c r="AM151" i="2"/>
  <c r="AN151" i="2"/>
  <c r="AO151" i="2"/>
  <c r="AP151" i="2"/>
  <c r="AQ151" i="2"/>
  <c r="AR151" i="2"/>
  <c r="AS151" i="2"/>
  <c r="AT151" i="2"/>
  <c r="AU151" i="2"/>
  <c r="AH152" i="2"/>
  <c r="AI152" i="2"/>
  <c r="AJ152" i="2"/>
  <c r="AK152" i="2"/>
  <c r="AL152" i="2"/>
  <c r="AM152" i="2"/>
  <c r="AN152" i="2"/>
  <c r="AO152" i="2"/>
  <c r="AP152" i="2"/>
  <c r="AQ152" i="2"/>
  <c r="AR152" i="2"/>
  <c r="AS152" i="2"/>
  <c r="AT152" i="2"/>
  <c r="AU152" i="2"/>
  <c r="AH153" i="2"/>
  <c r="AI153" i="2"/>
  <c r="AJ153" i="2"/>
  <c r="AK153" i="2"/>
  <c r="AL153" i="2"/>
  <c r="AM153" i="2"/>
  <c r="AN153" i="2"/>
  <c r="AO153" i="2"/>
  <c r="AP153" i="2"/>
  <c r="AQ153" i="2"/>
  <c r="AR153" i="2"/>
  <c r="AS153" i="2"/>
  <c r="AT153" i="2"/>
  <c r="AU153" i="2"/>
  <c r="AH154" i="2"/>
  <c r="AI154" i="2"/>
  <c r="AJ154" i="2"/>
  <c r="AK154" i="2"/>
  <c r="AL154" i="2"/>
  <c r="AM154" i="2"/>
  <c r="AN154" i="2"/>
  <c r="AO154" i="2"/>
  <c r="AP154" i="2"/>
  <c r="AQ154" i="2"/>
  <c r="AR154" i="2"/>
  <c r="AS154" i="2"/>
  <c r="AT154" i="2"/>
  <c r="AU154" i="2"/>
  <c r="AU5" i="2"/>
  <c r="AT5" i="2"/>
  <c r="AS5" i="2"/>
  <c r="AP5" i="2"/>
  <c r="AO5" i="2"/>
  <c r="AN5" i="2"/>
  <c r="AM5" i="2"/>
  <c r="AL5" i="2"/>
  <c r="AK5" i="2"/>
  <c r="AJ5" i="2"/>
  <c r="AI5" i="2"/>
  <c r="AH5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F5" i="2"/>
  <c r="AE5" i="2"/>
  <c r="AD5" i="2"/>
  <c r="AC5" i="2"/>
  <c r="AB5" i="2"/>
  <c r="AA5" i="2"/>
  <c r="Z5" i="2"/>
  <c r="Y5" i="2"/>
  <c r="X5" i="2"/>
  <c r="W5" i="2"/>
  <c r="V5" i="2"/>
  <c r="U5" i="2"/>
  <c r="T5" i="2"/>
  <c r="E6" i="2"/>
  <c r="F6" i="2"/>
  <c r="G6" i="2"/>
  <c r="H6" i="2"/>
  <c r="I6" i="2"/>
  <c r="J6" i="2"/>
  <c r="K6" i="2"/>
  <c r="L6" i="2"/>
  <c r="M6" i="2"/>
  <c r="N6" i="2"/>
  <c r="O6" i="2"/>
  <c r="P6" i="2"/>
  <c r="Q6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Q5" i="2"/>
  <c r="P5" i="2"/>
  <c r="O5" i="2"/>
  <c r="N5" i="2"/>
  <c r="M5" i="2"/>
  <c r="L5" i="2"/>
  <c r="K5" i="2"/>
  <c r="J5" i="2"/>
  <c r="I5" i="2"/>
  <c r="H5" i="2"/>
  <c r="G5" i="2"/>
  <c r="F5" i="2"/>
  <c r="E5" i="2"/>
  <c r="E111" i="19" l="1"/>
  <c r="E91" i="19"/>
  <c r="E101" i="19"/>
  <c r="AR175" i="13"/>
  <c r="BB174" i="12"/>
  <c r="AG175" i="13"/>
  <c r="AL174" i="12"/>
  <c r="Y175" i="13"/>
  <c r="AD174" i="12"/>
  <c r="E175" i="13"/>
  <c r="M174" i="12"/>
  <c r="M175" i="13"/>
  <c r="J174" i="12"/>
  <c r="J175" i="13"/>
  <c r="O174" i="12"/>
  <c r="O175" i="13"/>
  <c r="AQ175" i="13"/>
  <c r="BA174" i="12"/>
  <c r="AF175" i="13"/>
  <c r="AK174" i="12"/>
  <c r="X175" i="13"/>
  <c r="AC174" i="12"/>
  <c r="G175" i="13"/>
  <c r="AP175" i="13"/>
  <c r="AZ174" i="12"/>
  <c r="AW175" i="13"/>
  <c r="BG174" i="12"/>
  <c r="AO175" i="13"/>
  <c r="AY174" i="12"/>
  <c r="AD175" i="13"/>
  <c r="AI174" i="12"/>
  <c r="V175" i="13"/>
  <c r="L174" i="12"/>
  <c r="L175" i="13"/>
  <c r="F175" i="13"/>
  <c r="AJ174" i="12"/>
  <c r="AE175" i="13"/>
  <c r="AV175" i="13"/>
  <c r="BF174" i="12"/>
  <c r="AN175" i="13"/>
  <c r="AX174" i="12"/>
  <c r="AC175" i="13"/>
  <c r="AH174" i="12"/>
  <c r="U175" i="13"/>
  <c r="I174" i="12"/>
  <c r="I175" i="13"/>
  <c r="Q174" i="12"/>
  <c r="Q175" i="13"/>
  <c r="AF174" i="12"/>
  <c r="AA175" i="13"/>
  <c r="AU175" i="13"/>
  <c r="BE174" i="12"/>
  <c r="AM175" i="13"/>
  <c r="AB175" i="13"/>
  <c r="AG174" i="12"/>
  <c r="W175" i="13"/>
  <c r="BD174" i="12"/>
  <c r="AT175" i="13"/>
  <c r="AL175" i="13"/>
  <c r="AS175" i="13"/>
  <c r="BC174" i="12"/>
  <c r="AK175" i="13"/>
  <c r="Z175" i="13"/>
  <c r="AE174" i="12"/>
  <c r="H174" i="12"/>
  <c r="H175" i="13"/>
  <c r="P174" i="12"/>
  <c r="P175" i="13"/>
  <c r="N174" i="12"/>
  <c r="N175" i="13"/>
  <c r="K174" i="12"/>
  <c r="K175" i="13"/>
  <c r="N26" i="7"/>
  <c r="D207" i="10"/>
  <c r="E112" i="19" l="1"/>
  <c r="AC176" i="13"/>
  <c r="AH175" i="12"/>
  <c r="V176" i="13"/>
  <c r="X176" i="13"/>
  <c r="AC175" i="12"/>
  <c r="AG176" i="13"/>
  <c r="AL175" i="12"/>
  <c r="K176" i="13"/>
  <c r="K175" i="12"/>
  <c r="P176" i="13"/>
  <c r="P175" i="12"/>
  <c r="L176" i="13"/>
  <c r="L175" i="12"/>
  <c r="N175" i="12"/>
  <c r="N176" i="13"/>
  <c r="H176" i="13"/>
  <c r="H175" i="12"/>
  <c r="AL176" i="13"/>
  <c r="W176" i="13"/>
  <c r="AA176" i="13"/>
  <c r="AF175" i="12"/>
  <c r="I175" i="12"/>
  <c r="I176" i="13"/>
  <c r="F176" i="13"/>
  <c r="J175" i="12"/>
  <c r="J176" i="13"/>
  <c r="E176" i="13"/>
  <c r="AM176" i="13"/>
  <c r="Q175" i="12"/>
  <c r="Q176" i="13"/>
  <c r="G176" i="13"/>
  <c r="O176" i="13"/>
  <c r="O175" i="12"/>
  <c r="M175" i="12"/>
  <c r="M176" i="13"/>
  <c r="AK176" i="13"/>
  <c r="AV176" i="13"/>
  <c r="BF175" i="12"/>
  <c r="AO176" i="13"/>
  <c r="AY175" i="12"/>
  <c r="AP176" i="13"/>
  <c r="AZ175" i="12"/>
  <c r="AQ176" i="13"/>
  <c r="BA175" i="12"/>
  <c r="AT176" i="13"/>
  <c r="BD175" i="12"/>
  <c r="AE176" i="13"/>
  <c r="AJ175" i="12"/>
  <c r="Z176" i="13"/>
  <c r="AE175" i="12"/>
  <c r="AS176" i="13"/>
  <c r="BC175" i="12"/>
  <c r="AB176" i="13"/>
  <c r="AG175" i="12"/>
  <c r="AU176" i="13"/>
  <c r="BE175" i="12"/>
  <c r="U176" i="13"/>
  <c r="AN176" i="13"/>
  <c r="AX175" i="12"/>
  <c r="AD176" i="13"/>
  <c r="AI175" i="12"/>
  <c r="AW176" i="13"/>
  <c r="BG175" i="12"/>
  <c r="AF176" i="13"/>
  <c r="AK175" i="12"/>
  <c r="Y176" i="13"/>
  <c r="AD175" i="12"/>
  <c r="AR176" i="13"/>
  <c r="BB175" i="12"/>
  <c r="AV174" i="11"/>
  <c r="AU174" i="11"/>
  <c r="AT174" i="11"/>
  <c r="AS174" i="11"/>
  <c r="AR174" i="11"/>
  <c r="AQ174" i="11"/>
  <c r="AP174" i="11"/>
  <c r="AO174" i="11"/>
  <c r="AN174" i="11"/>
  <c r="AM174" i="11"/>
  <c r="AL174" i="11"/>
  <c r="AK174" i="11"/>
  <c r="AJ174" i="11"/>
  <c r="AI174" i="11"/>
  <c r="AV173" i="11"/>
  <c r="AU173" i="11"/>
  <c r="AT173" i="11"/>
  <c r="AS173" i="11"/>
  <c r="AR173" i="11"/>
  <c r="AQ173" i="11"/>
  <c r="AP173" i="11"/>
  <c r="AO173" i="11"/>
  <c r="AN173" i="11"/>
  <c r="AM173" i="11"/>
  <c r="AL173" i="11"/>
  <c r="AK173" i="11"/>
  <c r="AJ173" i="11"/>
  <c r="AI173" i="11"/>
  <c r="AV172" i="11"/>
  <c r="AU172" i="11"/>
  <c r="AT172" i="11"/>
  <c r="AS172" i="11"/>
  <c r="AR172" i="11"/>
  <c r="AQ172" i="11"/>
  <c r="AP172" i="11"/>
  <c r="AO172" i="11"/>
  <c r="AN172" i="11"/>
  <c r="AM172" i="11"/>
  <c r="AL172" i="11"/>
  <c r="AK172" i="11"/>
  <c r="AJ172" i="11"/>
  <c r="AI172" i="11"/>
  <c r="AV171" i="11"/>
  <c r="AU171" i="11"/>
  <c r="AT171" i="11"/>
  <c r="AS171" i="11"/>
  <c r="AR171" i="11"/>
  <c r="AQ171" i="11"/>
  <c r="AP171" i="11"/>
  <c r="AO171" i="11"/>
  <c r="AN171" i="11"/>
  <c r="AM171" i="11"/>
  <c r="AL171" i="11"/>
  <c r="AK171" i="11"/>
  <c r="AJ171" i="11"/>
  <c r="AI171" i="11"/>
  <c r="AV170" i="11"/>
  <c r="AU170" i="11"/>
  <c r="AT170" i="11"/>
  <c r="AS170" i="11"/>
  <c r="AR170" i="11"/>
  <c r="AQ170" i="11"/>
  <c r="AP170" i="11"/>
  <c r="AO170" i="11"/>
  <c r="AN170" i="11"/>
  <c r="AM170" i="11"/>
  <c r="AL170" i="11"/>
  <c r="AK170" i="11"/>
  <c r="AJ170" i="11"/>
  <c r="AI170" i="11"/>
  <c r="AV169" i="11"/>
  <c r="AU169" i="11"/>
  <c r="AT169" i="11"/>
  <c r="AS169" i="11"/>
  <c r="AR169" i="11"/>
  <c r="AQ169" i="11"/>
  <c r="AP169" i="11"/>
  <c r="AO169" i="11"/>
  <c r="AN169" i="11"/>
  <c r="AM169" i="11"/>
  <c r="AL169" i="11"/>
  <c r="AK169" i="11"/>
  <c r="AJ169" i="11"/>
  <c r="AI169" i="11"/>
  <c r="AV168" i="11"/>
  <c r="AU168" i="11"/>
  <c r="AT168" i="11"/>
  <c r="AS168" i="11"/>
  <c r="AR168" i="11"/>
  <c r="AQ168" i="11"/>
  <c r="AP168" i="11"/>
  <c r="AO168" i="11"/>
  <c r="AN168" i="11"/>
  <c r="AM168" i="11"/>
  <c r="AL168" i="11"/>
  <c r="AK168" i="11"/>
  <c r="AJ168" i="11"/>
  <c r="AI168" i="11"/>
  <c r="AV167" i="11"/>
  <c r="AU167" i="11"/>
  <c r="AT167" i="11"/>
  <c r="AS167" i="11"/>
  <c r="AR167" i="11"/>
  <c r="AQ167" i="11"/>
  <c r="AP167" i="11"/>
  <c r="AO167" i="11"/>
  <c r="AN167" i="11"/>
  <c r="AM167" i="11"/>
  <c r="AL167" i="11"/>
  <c r="AK167" i="11"/>
  <c r="AJ167" i="11"/>
  <c r="AI167" i="11"/>
  <c r="AV166" i="11"/>
  <c r="AU166" i="11"/>
  <c r="AT166" i="11"/>
  <c r="AS166" i="11"/>
  <c r="AR166" i="11"/>
  <c r="AQ166" i="11"/>
  <c r="AP166" i="11"/>
  <c r="AO166" i="11"/>
  <c r="AN166" i="11"/>
  <c r="AM166" i="11"/>
  <c r="AL166" i="11"/>
  <c r="AK166" i="11"/>
  <c r="AJ166" i="11"/>
  <c r="AI166" i="11"/>
  <c r="AV165" i="11"/>
  <c r="AU165" i="11"/>
  <c r="AT165" i="11"/>
  <c r="AS165" i="11"/>
  <c r="AR165" i="11"/>
  <c r="AQ165" i="11"/>
  <c r="AP165" i="11"/>
  <c r="AO165" i="11"/>
  <c r="AN165" i="11"/>
  <c r="AM165" i="11"/>
  <c r="AL165" i="11"/>
  <c r="AK165" i="11"/>
  <c r="AJ165" i="11"/>
  <c r="AI165" i="11"/>
  <c r="AV164" i="11"/>
  <c r="AU164" i="11"/>
  <c r="AT164" i="11"/>
  <c r="AS164" i="11"/>
  <c r="AR164" i="11"/>
  <c r="AQ164" i="11"/>
  <c r="AP164" i="11"/>
  <c r="AO164" i="11"/>
  <c r="AN164" i="11"/>
  <c r="AM164" i="11"/>
  <c r="AL164" i="11"/>
  <c r="AK164" i="11"/>
  <c r="AJ164" i="11"/>
  <c r="AI164" i="11"/>
  <c r="AV163" i="11"/>
  <c r="AU163" i="11"/>
  <c r="AT163" i="11"/>
  <c r="AS163" i="11"/>
  <c r="AR163" i="11"/>
  <c r="AQ163" i="11"/>
  <c r="AP163" i="11"/>
  <c r="AO163" i="11"/>
  <c r="AN163" i="11"/>
  <c r="AM163" i="11"/>
  <c r="AL163" i="11"/>
  <c r="AK163" i="11"/>
  <c r="AJ163" i="11"/>
  <c r="AI163" i="11"/>
  <c r="AV162" i="11"/>
  <c r="AU162" i="11"/>
  <c r="AT162" i="11"/>
  <c r="AS162" i="11"/>
  <c r="AR162" i="11"/>
  <c r="AQ162" i="11"/>
  <c r="AP162" i="11"/>
  <c r="AO162" i="11"/>
  <c r="AN162" i="11"/>
  <c r="AM162" i="11"/>
  <c r="AL162" i="11"/>
  <c r="AK162" i="11"/>
  <c r="AJ162" i="11"/>
  <c r="AI162" i="11"/>
  <c r="AV161" i="11"/>
  <c r="AU161" i="11"/>
  <c r="AT161" i="11"/>
  <c r="AS161" i="11"/>
  <c r="AR161" i="11"/>
  <c r="AQ161" i="11"/>
  <c r="AP161" i="11"/>
  <c r="AO161" i="11"/>
  <c r="AN161" i="11"/>
  <c r="AM161" i="11"/>
  <c r="AL161" i="11"/>
  <c r="AK161" i="11"/>
  <c r="AJ161" i="11"/>
  <c r="AI161" i="11"/>
  <c r="AV160" i="11"/>
  <c r="AU160" i="11"/>
  <c r="AT160" i="11"/>
  <c r="AS160" i="11"/>
  <c r="AR160" i="11"/>
  <c r="AQ160" i="11"/>
  <c r="AP160" i="11"/>
  <c r="AO160" i="11"/>
  <c r="AN160" i="11"/>
  <c r="AM160" i="11"/>
  <c r="AL160" i="11"/>
  <c r="AK160" i="11"/>
  <c r="AJ160" i="11"/>
  <c r="AI160" i="11"/>
  <c r="AV159" i="11"/>
  <c r="AU159" i="11"/>
  <c r="AT159" i="11"/>
  <c r="AS159" i="11"/>
  <c r="AR159" i="11"/>
  <c r="AQ159" i="11"/>
  <c r="AP159" i="11"/>
  <c r="AO159" i="11"/>
  <c r="AN159" i="11"/>
  <c r="AM159" i="11"/>
  <c r="AL159" i="11"/>
  <c r="AK159" i="11"/>
  <c r="AJ159" i="11"/>
  <c r="AI159" i="11"/>
  <c r="AV158" i="11"/>
  <c r="AU158" i="11"/>
  <c r="AT158" i="11"/>
  <c r="AS158" i="11"/>
  <c r="AR158" i="11"/>
  <c r="AQ158" i="11"/>
  <c r="AP158" i="11"/>
  <c r="AO158" i="11"/>
  <c r="AN158" i="11"/>
  <c r="AM158" i="11"/>
  <c r="AL158" i="11"/>
  <c r="AK158" i="11"/>
  <c r="AJ158" i="11"/>
  <c r="AI158" i="11"/>
  <c r="AV157" i="11"/>
  <c r="AU157" i="11"/>
  <c r="AT157" i="11"/>
  <c r="AS157" i="11"/>
  <c r="AR157" i="11"/>
  <c r="AQ157" i="11"/>
  <c r="AP157" i="11"/>
  <c r="AO157" i="11"/>
  <c r="AN157" i="11"/>
  <c r="AM157" i="11"/>
  <c r="AL157" i="11"/>
  <c r="AK157" i="11"/>
  <c r="AJ157" i="11"/>
  <c r="AI157" i="11"/>
  <c r="AV156" i="11"/>
  <c r="AU156" i="11"/>
  <c r="AT156" i="11"/>
  <c r="AS156" i="11"/>
  <c r="AR156" i="11"/>
  <c r="AQ156" i="11"/>
  <c r="AP156" i="11"/>
  <c r="AO156" i="11"/>
  <c r="AN156" i="11"/>
  <c r="AM156" i="11"/>
  <c r="AL156" i="11"/>
  <c r="AK156" i="11"/>
  <c r="AJ156" i="11"/>
  <c r="AI156" i="11"/>
  <c r="AV155" i="11"/>
  <c r="AU155" i="11"/>
  <c r="AT155" i="11"/>
  <c r="AS155" i="11"/>
  <c r="AR155" i="11"/>
  <c r="AQ155" i="11"/>
  <c r="AP155" i="11"/>
  <c r="AO155" i="11"/>
  <c r="AN155" i="11"/>
  <c r="AM155" i="11"/>
  <c r="AL155" i="11"/>
  <c r="AK155" i="11"/>
  <c r="AJ155" i="11"/>
  <c r="AI155" i="11"/>
  <c r="AV154" i="11"/>
  <c r="AU154" i="11"/>
  <c r="AT154" i="11"/>
  <c r="AS154" i="11"/>
  <c r="AR154" i="11"/>
  <c r="AQ154" i="11"/>
  <c r="AP154" i="11"/>
  <c r="AO154" i="11"/>
  <c r="AN154" i="11"/>
  <c r="AM154" i="11"/>
  <c r="AL154" i="11"/>
  <c r="AK154" i="11"/>
  <c r="AJ154" i="11"/>
  <c r="AI154" i="11"/>
  <c r="AV153" i="11"/>
  <c r="AU153" i="11"/>
  <c r="AT153" i="11"/>
  <c r="AS153" i="11"/>
  <c r="AR153" i="11"/>
  <c r="AQ153" i="11"/>
  <c r="AP153" i="11"/>
  <c r="AO153" i="11"/>
  <c r="AN153" i="11"/>
  <c r="AM153" i="11"/>
  <c r="AL153" i="11"/>
  <c r="AK153" i="11"/>
  <c r="AJ153" i="11"/>
  <c r="AI153" i="11"/>
  <c r="AV152" i="11"/>
  <c r="AU152" i="11"/>
  <c r="AT152" i="11"/>
  <c r="AS152" i="11"/>
  <c r="AR152" i="11"/>
  <c r="AQ152" i="11"/>
  <c r="AP152" i="11"/>
  <c r="AO152" i="11"/>
  <c r="AN152" i="11"/>
  <c r="AM152" i="11"/>
  <c r="AL152" i="11"/>
  <c r="AK152" i="11"/>
  <c r="AJ152" i="11"/>
  <c r="AI152" i="11"/>
  <c r="AV151" i="11"/>
  <c r="AU151" i="11"/>
  <c r="AT151" i="11"/>
  <c r="AS151" i="11"/>
  <c r="AR151" i="11"/>
  <c r="AQ151" i="11"/>
  <c r="AP151" i="11"/>
  <c r="AO151" i="11"/>
  <c r="AN151" i="11"/>
  <c r="AM151" i="11"/>
  <c r="AL151" i="11"/>
  <c r="AK151" i="11"/>
  <c r="AJ151" i="11"/>
  <c r="AI151" i="11"/>
  <c r="AV150" i="11"/>
  <c r="AU150" i="11"/>
  <c r="AT150" i="11"/>
  <c r="AS150" i="11"/>
  <c r="AR150" i="11"/>
  <c r="AQ150" i="11"/>
  <c r="AP150" i="11"/>
  <c r="AO150" i="11"/>
  <c r="AN150" i="11"/>
  <c r="AM150" i="11"/>
  <c r="AL150" i="11"/>
  <c r="AK150" i="11"/>
  <c r="AJ150" i="11"/>
  <c r="AI150" i="11"/>
  <c r="AV149" i="11"/>
  <c r="AU149" i="11"/>
  <c r="AT149" i="11"/>
  <c r="AS149" i="11"/>
  <c r="AR149" i="11"/>
  <c r="AQ149" i="11"/>
  <c r="AP149" i="11"/>
  <c r="AO149" i="11"/>
  <c r="AN149" i="11"/>
  <c r="AM149" i="11"/>
  <c r="AL149" i="11"/>
  <c r="AK149" i="11"/>
  <c r="AJ149" i="11"/>
  <c r="AI149" i="11"/>
  <c r="AV148" i="11"/>
  <c r="AU148" i="11"/>
  <c r="AT148" i="11"/>
  <c r="AS148" i="11"/>
  <c r="AR148" i="11"/>
  <c r="AQ148" i="11"/>
  <c r="AP148" i="11"/>
  <c r="AO148" i="11"/>
  <c r="AN148" i="11"/>
  <c r="AM148" i="11"/>
  <c r="AL148" i="11"/>
  <c r="AK148" i="11"/>
  <c r="AJ148" i="11"/>
  <c r="AI148" i="11"/>
  <c r="AV147" i="11"/>
  <c r="AU147" i="11"/>
  <c r="AT147" i="11"/>
  <c r="AS147" i="11"/>
  <c r="AR147" i="11"/>
  <c r="AQ147" i="11"/>
  <c r="AP147" i="11"/>
  <c r="AO147" i="11"/>
  <c r="AN147" i="11"/>
  <c r="AM147" i="11"/>
  <c r="AL147" i="11"/>
  <c r="AK147" i="11"/>
  <c r="AJ147" i="11"/>
  <c r="AI147" i="11"/>
  <c r="AV146" i="11"/>
  <c r="AU146" i="11"/>
  <c r="AT146" i="11"/>
  <c r="AS146" i="11"/>
  <c r="AR146" i="11"/>
  <c r="AQ146" i="11"/>
  <c r="AP146" i="11"/>
  <c r="AO146" i="11"/>
  <c r="AN146" i="11"/>
  <c r="AM146" i="11"/>
  <c r="AL146" i="11"/>
  <c r="AK146" i="11"/>
  <c r="AJ146" i="11"/>
  <c r="AI146" i="11"/>
  <c r="AV145" i="11"/>
  <c r="AU145" i="11"/>
  <c r="AT145" i="11"/>
  <c r="AS145" i="11"/>
  <c r="AR145" i="11"/>
  <c r="AQ145" i="11"/>
  <c r="AP145" i="11"/>
  <c r="AO145" i="11"/>
  <c r="AN145" i="11"/>
  <c r="AM145" i="11"/>
  <c r="AL145" i="11"/>
  <c r="AK145" i="11"/>
  <c r="AJ145" i="11"/>
  <c r="AI145" i="11"/>
  <c r="AV144" i="11"/>
  <c r="AU144" i="11"/>
  <c r="AT144" i="11"/>
  <c r="AS144" i="11"/>
  <c r="AR144" i="11"/>
  <c r="AQ144" i="11"/>
  <c r="AP144" i="11"/>
  <c r="AO144" i="11"/>
  <c r="AN144" i="11"/>
  <c r="AM144" i="11"/>
  <c r="AL144" i="11"/>
  <c r="AK144" i="11"/>
  <c r="AJ144" i="11"/>
  <c r="AI144" i="11"/>
  <c r="AV143" i="11"/>
  <c r="AU143" i="11"/>
  <c r="AT143" i="11"/>
  <c r="AS143" i="11"/>
  <c r="AR143" i="11"/>
  <c r="AQ143" i="11"/>
  <c r="AP143" i="11"/>
  <c r="AO143" i="11"/>
  <c r="AN143" i="11"/>
  <c r="AM143" i="11"/>
  <c r="AL143" i="11"/>
  <c r="AK143" i="11"/>
  <c r="AJ143" i="11"/>
  <c r="AI143" i="11"/>
  <c r="AV142" i="11"/>
  <c r="AU142" i="11"/>
  <c r="AT142" i="11"/>
  <c r="AS142" i="11"/>
  <c r="AR142" i="11"/>
  <c r="AQ142" i="11"/>
  <c r="AP142" i="11"/>
  <c r="AO142" i="11"/>
  <c r="AN142" i="11"/>
  <c r="AM142" i="11"/>
  <c r="AL142" i="11"/>
  <c r="AK142" i="11"/>
  <c r="AJ142" i="11"/>
  <c r="AI142" i="11"/>
  <c r="AV141" i="11"/>
  <c r="AU141" i="11"/>
  <c r="AT141" i="11"/>
  <c r="AS141" i="11"/>
  <c r="AR141" i="11"/>
  <c r="AQ141" i="11"/>
  <c r="AP141" i="11"/>
  <c r="AO141" i="11"/>
  <c r="AN141" i="11"/>
  <c r="AM141" i="11"/>
  <c r="AL141" i="11"/>
  <c r="AK141" i="11"/>
  <c r="AJ141" i="11"/>
  <c r="AI141" i="11"/>
  <c r="AV140" i="11"/>
  <c r="AU140" i="11"/>
  <c r="AT140" i="11"/>
  <c r="AS140" i="11"/>
  <c r="AR140" i="11"/>
  <c r="AQ140" i="11"/>
  <c r="AP140" i="11"/>
  <c r="AO140" i="11"/>
  <c r="AN140" i="11"/>
  <c r="AM140" i="11"/>
  <c r="AL140" i="11"/>
  <c r="AK140" i="11"/>
  <c r="AJ140" i="11"/>
  <c r="AI140" i="11"/>
  <c r="AV139" i="11"/>
  <c r="AU139" i="11"/>
  <c r="AT139" i="11"/>
  <c r="AS139" i="11"/>
  <c r="AR139" i="11"/>
  <c r="AQ139" i="11"/>
  <c r="AP139" i="11"/>
  <c r="AO139" i="11"/>
  <c r="AN139" i="11"/>
  <c r="AM139" i="11"/>
  <c r="AL139" i="11"/>
  <c r="AK139" i="11"/>
  <c r="AJ139" i="11"/>
  <c r="AI139" i="11"/>
  <c r="AV138" i="11"/>
  <c r="AU138" i="11"/>
  <c r="AT138" i="11"/>
  <c r="AS138" i="11"/>
  <c r="AR138" i="11"/>
  <c r="AQ138" i="11"/>
  <c r="AP138" i="11"/>
  <c r="AO138" i="11"/>
  <c r="AN138" i="11"/>
  <c r="AM138" i="11"/>
  <c r="AL138" i="11"/>
  <c r="AK138" i="11"/>
  <c r="AJ138" i="11"/>
  <c r="AI138" i="11"/>
  <c r="AV137" i="11"/>
  <c r="AU137" i="11"/>
  <c r="AT137" i="11"/>
  <c r="AS137" i="11"/>
  <c r="AR137" i="11"/>
  <c r="AQ137" i="11"/>
  <c r="AP137" i="11"/>
  <c r="AO137" i="11"/>
  <c r="AN137" i="11"/>
  <c r="AM137" i="11"/>
  <c r="AL137" i="11"/>
  <c r="AK137" i="11"/>
  <c r="AJ137" i="11"/>
  <c r="AI137" i="11"/>
  <c r="AV136" i="11"/>
  <c r="AU136" i="11"/>
  <c r="AT136" i="11"/>
  <c r="AS136" i="11"/>
  <c r="AR136" i="11"/>
  <c r="AQ136" i="11"/>
  <c r="AP136" i="11"/>
  <c r="AO136" i="11"/>
  <c r="AN136" i="11"/>
  <c r="AM136" i="11"/>
  <c r="AL136" i="11"/>
  <c r="AK136" i="11"/>
  <c r="AJ136" i="11"/>
  <c r="AI136" i="11"/>
  <c r="AV135" i="11"/>
  <c r="AU135" i="11"/>
  <c r="AT135" i="11"/>
  <c r="AS135" i="11"/>
  <c r="AR135" i="11"/>
  <c r="AQ135" i="11"/>
  <c r="AP135" i="11"/>
  <c r="AO135" i="11"/>
  <c r="AN135" i="11"/>
  <c r="AM135" i="11"/>
  <c r="AL135" i="11"/>
  <c r="AK135" i="11"/>
  <c r="AJ135" i="11"/>
  <c r="AI135" i="11"/>
  <c r="AV134" i="11"/>
  <c r="AU134" i="11"/>
  <c r="AT134" i="11"/>
  <c r="AS134" i="11"/>
  <c r="AR134" i="11"/>
  <c r="AQ134" i="11"/>
  <c r="AP134" i="11"/>
  <c r="AO134" i="11"/>
  <c r="AN134" i="11"/>
  <c r="AM134" i="11"/>
  <c r="AL134" i="11"/>
  <c r="AK134" i="11"/>
  <c r="AJ134" i="11"/>
  <c r="AI134" i="11"/>
  <c r="AV133" i="11"/>
  <c r="AU133" i="11"/>
  <c r="AT133" i="11"/>
  <c r="AS133" i="11"/>
  <c r="AR133" i="11"/>
  <c r="AQ133" i="11"/>
  <c r="AP133" i="11"/>
  <c r="AO133" i="11"/>
  <c r="AN133" i="11"/>
  <c r="AM133" i="11"/>
  <c r="AL133" i="11"/>
  <c r="AK133" i="11"/>
  <c r="AJ133" i="11"/>
  <c r="AI133" i="11"/>
  <c r="AV132" i="11"/>
  <c r="AU132" i="11"/>
  <c r="AT132" i="11"/>
  <c r="AS132" i="11"/>
  <c r="AR132" i="11"/>
  <c r="AQ132" i="11"/>
  <c r="AP132" i="11"/>
  <c r="AO132" i="11"/>
  <c r="AN132" i="11"/>
  <c r="AM132" i="11"/>
  <c r="AL132" i="11"/>
  <c r="AK132" i="11"/>
  <c r="AJ132" i="11"/>
  <c r="AI132" i="11"/>
  <c r="AV131" i="11"/>
  <c r="AU131" i="11"/>
  <c r="AT131" i="11"/>
  <c r="AS131" i="11"/>
  <c r="AR131" i="11"/>
  <c r="AQ131" i="11"/>
  <c r="AP131" i="11"/>
  <c r="AO131" i="11"/>
  <c r="AN131" i="11"/>
  <c r="AM131" i="11"/>
  <c r="AL131" i="11"/>
  <c r="AK131" i="11"/>
  <c r="AJ131" i="11"/>
  <c r="AI131" i="11"/>
  <c r="AV130" i="11"/>
  <c r="AU130" i="11"/>
  <c r="AT130" i="11"/>
  <c r="AS130" i="11"/>
  <c r="AR130" i="11"/>
  <c r="AQ130" i="11"/>
  <c r="AP130" i="11"/>
  <c r="AO130" i="11"/>
  <c r="AN130" i="11"/>
  <c r="AM130" i="11"/>
  <c r="AL130" i="11"/>
  <c r="AK130" i="11"/>
  <c r="AJ130" i="11"/>
  <c r="AI130" i="11"/>
  <c r="AV129" i="11"/>
  <c r="AU129" i="11"/>
  <c r="AT129" i="11"/>
  <c r="AS129" i="11"/>
  <c r="AR129" i="11"/>
  <c r="AQ129" i="11"/>
  <c r="AP129" i="11"/>
  <c r="AO129" i="11"/>
  <c r="AN129" i="11"/>
  <c r="AM129" i="11"/>
  <c r="AL129" i="11"/>
  <c r="AK129" i="11"/>
  <c r="AJ129" i="11"/>
  <c r="AI129" i="11"/>
  <c r="AV128" i="11"/>
  <c r="AU128" i="11"/>
  <c r="AT128" i="11"/>
  <c r="AS128" i="11"/>
  <c r="AR128" i="11"/>
  <c r="AQ128" i="11"/>
  <c r="AP128" i="11"/>
  <c r="AO128" i="11"/>
  <c r="AN128" i="11"/>
  <c r="AM128" i="11"/>
  <c r="AL128" i="11"/>
  <c r="AK128" i="11"/>
  <c r="AJ128" i="11"/>
  <c r="AI128" i="11"/>
  <c r="AV127" i="11"/>
  <c r="AU127" i="11"/>
  <c r="AT127" i="11"/>
  <c r="AS127" i="11"/>
  <c r="AR127" i="11"/>
  <c r="AQ127" i="11"/>
  <c r="AP127" i="11"/>
  <c r="AO127" i="11"/>
  <c r="AN127" i="11"/>
  <c r="AM127" i="11"/>
  <c r="AL127" i="11"/>
  <c r="AK127" i="11"/>
  <c r="AJ127" i="11"/>
  <c r="AI127" i="11"/>
  <c r="AV126" i="11"/>
  <c r="AU126" i="11"/>
  <c r="AT126" i="11"/>
  <c r="AS126" i="11"/>
  <c r="AR126" i="11"/>
  <c r="AQ126" i="11"/>
  <c r="AP126" i="11"/>
  <c r="AO126" i="11"/>
  <c r="AN126" i="11"/>
  <c r="AM126" i="11"/>
  <c r="AL126" i="11"/>
  <c r="AK126" i="11"/>
  <c r="AJ126" i="11"/>
  <c r="AI126" i="11"/>
  <c r="AV125" i="11"/>
  <c r="AU125" i="11"/>
  <c r="AT125" i="11"/>
  <c r="AS125" i="11"/>
  <c r="AR125" i="11"/>
  <c r="AQ125" i="11"/>
  <c r="AP125" i="11"/>
  <c r="AO125" i="11"/>
  <c r="AN125" i="11"/>
  <c r="AM125" i="11"/>
  <c r="AL125" i="11"/>
  <c r="AK125" i="11"/>
  <c r="AJ125" i="11"/>
  <c r="AI125" i="11"/>
  <c r="AV124" i="11"/>
  <c r="AU124" i="11"/>
  <c r="AT124" i="11"/>
  <c r="AS124" i="11"/>
  <c r="AR124" i="11"/>
  <c r="AQ124" i="11"/>
  <c r="AP124" i="11"/>
  <c r="AO124" i="11"/>
  <c r="AN124" i="11"/>
  <c r="AM124" i="11"/>
  <c r="AL124" i="11"/>
  <c r="AK124" i="11"/>
  <c r="AJ124" i="11"/>
  <c r="AI124" i="11"/>
  <c r="AV123" i="11"/>
  <c r="AU123" i="11"/>
  <c r="AT123" i="11"/>
  <c r="AS123" i="11"/>
  <c r="AR123" i="11"/>
  <c r="AQ123" i="11"/>
  <c r="AP123" i="11"/>
  <c r="AO123" i="11"/>
  <c r="AN123" i="11"/>
  <c r="AM123" i="11"/>
  <c r="AL123" i="11"/>
  <c r="AK123" i="11"/>
  <c r="AJ123" i="11"/>
  <c r="AI123" i="11"/>
  <c r="AV122" i="11"/>
  <c r="AU122" i="11"/>
  <c r="AT122" i="11"/>
  <c r="AS122" i="11"/>
  <c r="AR122" i="11"/>
  <c r="AQ122" i="11"/>
  <c r="AP122" i="11"/>
  <c r="AO122" i="11"/>
  <c r="AN122" i="11"/>
  <c r="AM122" i="11"/>
  <c r="AL122" i="11"/>
  <c r="AK122" i="11"/>
  <c r="AJ122" i="11"/>
  <c r="AI122" i="11"/>
  <c r="AV121" i="11"/>
  <c r="AU121" i="11"/>
  <c r="AT121" i="11"/>
  <c r="AS121" i="11"/>
  <c r="AR121" i="11"/>
  <c r="AQ121" i="11"/>
  <c r="AP121" i="11"/>
  <c r="AO121" i="11"/>
  <c r="AN121" i="11"/>
  <c r="AM121" i="11"/>
  <c r="AL121" i="11"/>
  <c r="AK121" i="11"/>
  <c r="AJ121" i="11"/>
  <c r="AI121" i="11"/>
  <c r="AV120" i="11"/>
  <c r="AU120" i="11"/>
  <c r="AT120" i="11"/>
  <c r="AS120" i="11"/>
  <c r="AR120" i="11"/>
  <c r="AQ120" i="11"/>
  <c r="AP120" i="11"/>
  <c r="AO120" i="11"/>
  <c r="AN120" i="11"/>
  <c r="AM120" i="11"/>
  <c r="AL120" i="11"/>
  <c r="AK120" i="11"/>
  <c r="AJ120" i="11"/>
  <c r="AI120" i="11"/>
  <c r="AV119" i="11"/>
  <c r="AU119" i="11"/>
  <c r="AT119" i="11"/>
  <c r="AS119" i="11"/>
  <c r="AR119" i="11"/>
  <c r="AQ119" i="11"/>
  <c r="AP119" i="11"/>
  <c r="AO119" i="11"/>
  <c r="AN119" i="11"/>
  <c r="AM119" i="11"/>
  <c r="AL119" i="11"/>
  <c r="AK119" i="11"/>
  <c r="AJ119" i="11"/>
  <c r="AI119" i="11"/>
  <c r="AV118" i="11"/>
  <c r="AU118" i="11"/>
  <c r="AT118" i="11"/>
  <c r="AS118" i="11"/>
  <c r="AR118" i="11"/>
  <c r="AQ118" i="11"/>
  <c r="AP118" i="11"/>
  <c r="AO118" i="11"/>
  <c r="AN118" i="11"/>
  <c r="AM118" i="11"/>
  <c r="AL118" i="11"/>
  <c r="AK118" i="11"/>
  <c r="AJ118" i="11"/>
  <c r="AI118" i="11"/>
  <c r="AV117" i="11"/>
  <c r="AU117" i="11"/>
  <c r="AT117" i="11"/>
  <c r="AS117" i="11"/>
  <c r="AR117" i="11"/>
  <c r="AQ117" i="11"/>
  <c r="AP117" i="11"/>
  <c r="AO117" i="11"/>
  <c r="AN117" i="11"/>
  <c r="AM117" i="11"/>
  <c r="AL117" i="11"/>
  <c r="AK117" i="11"/>
  <c r="AJ117" i="11"/>
  <c r="AI117" i="11"/>
  <c r="AV116" i="11"/>
  <c r="AU116" i="11"/>
  <c r="AT116" i="11"/>
  <c r="AS116" i="11"/>
  <c r="AR116" i="11"/>
  <c r="AQ116" i="11"/>
  <c r="AP116" i="11"/>
  <c r="AO116" i="11"/>
  <c r="AN116" i="11"/>
  <c r="AM116" i="11"/>
  <c r="AL116" i="11"/>
  <c r="AK116" i="11"/>
  <c r="AJ116" i="11"/>
  <c r="AI116" i="11"/>
  <c r="AV115" i="11"/>
  <c r="AU115" i="11"/>
  <c r="AT115" i="11"/>
  <c r="AS115" i="11"/>
  <c r="AR115" i="11"/>
  <c r="AQ115" i="11"/>
  <c r="AP115" i="11"/>
  <c r="AO115" i="11"/>
  <c r="AN115" i="11"/>
  <c r="AM115" i="11"/>
  <c r="AL115" i="11"/>
  <c r="AK115" i="11"/>
  <c r="AJ115" i="11"/>
  <c r="AI115" i="11"/>
  <c r="AV114" i="11"/>
  <c r="AU114" i="11"/>
  <c r="AT114" i="11"/>
  <c r="AS114" i="11"/>
  <c r="AR114" i="11"/>
  <c r="AQ114" i="11"/>
  <c r="AP114" i="11"/>
  <c r="AO114" i="11"/>
  <c r="AN114" i="11"/>
  <c r="AM114" i="11"/>
  <c r="AL114" i="11"/>
  <c r="AK114" i="11"/>
  <c r="AJ114" i="11"/>
  <c r="AI114" i="11"/>
  <c r="AV113" i="11"/>
  <c r="AU113" i="11"/>
  <c r="AT113" i="11"/>
  <c r="AS113" i="11"/>
  <c r="AR113" i="11"/>
  <c r="AQ113" i="11"/>
  <c r="AP113" i="11"/>
  <c r="AO113" i="11"/>
  <c r="AN113" i="11"/>
  <c r="AM113" i="11"/>
  <c r="AL113" i="11"/>
  <c r="AK113" i="11"/>
  <c r="AJ113" i="11"/>
  <c r="AI113" i="11"/>
  <c r="AV112" i="11"/>
  <c r="AU112" i="11"/>
  <c r="AT112" i="11"/>
  <c r="AS112" i="11"/>
  <c r="AR112" i="11"/>
  <c r="AQ112" i="11"/>
  <c r="AP112" i="11"/>
  <c r="AO112" i="11"/>
  <c r="AN112" i="11"/>
  <c r="AM112" i="11"/>
  <c r="AL112" i="11"/>
  <c r="AK112" i="11"/>
  <c r="AJ112" i="11"/>
  <c r="AI112" i="11"/>
  <c r="AV111" i="11"/>
  <c r="AU111" i="11"/>
  <c r="AT111" i="11"/>
  <c r="AS111" i="11"/>
  <c r="AR111" i="11"/>
  <c r="AQ111" i="11"/>
  <c r="AP111" i="11"/>
  <c r="AO111" i="11"/>
  <c r="AN111" i="11"/>
  <c r="AM111" i="11"/>
  <c r="AL111" i="11"/>
  <c r="AK111" i="11"/>
  <c r="AJ111" i="11"/>
  <c r="AI111" i="11"/>
  <c r="AV110" i="11"/>
  <c r="AU110" i="11"/>
  <c r="AT110" i="11"/>
  <c r="AS110" i="11"/>
  <c r="AR110" i="11"/>
  <c r="AQ110" i="11"/>
  <c r="AP110" i="11"/>
  <c r="AO110" i="11"/>
  <c r="AN110" i="11"/>
  <c r="AM110" i="11"/>
  <c r="AL110" i="11"/>
  <c r="AK110" i="11"/>
  <c r="AJ110" i="11"/>
  <c r="AI110" i="11"/>
  <c r="AV109" i="11"/>
  <c r="AU109" i="11"/>
  <c r="AT109" i="11"/>
  <c r="AS109" i="11"/>
  <c r="AR109" i="11"/>
  <c r="AQ109" i="11"/>
  <c r="AP109" i="11"/>
  <c r="AO109" i="11"/>
  <c r="AN109" i="11"/>
  <c r="AM109" i="11"/>
  <c r="AL109" i="11"/>
  <c r="AK109" i="11"/>
  <c r="AJ109" i="11"/>
  <c r="AI109" i="11"/>
  <c r="AV108" i="11"/>
  <c r="AU108" i="11"/>
  <c r="AT108" i="11"/>
  <c r="AS108" i="11"/>
  <c r="AR108" i="11"/>
  <c r="AQ108" i="11"/>
  <c r="AP108" i="11"/>
  <c r="AO108" i="11"/>
  <c r="AN108" i="11"/>
  <c r="AM108" i="11"/>
  <c r="AL108" i="11"/>
  <c r="AK108" i="11"/>
  <c r="AJ108" i="11"/>
  <c r="AI108" i="11"/>
  <c r="AV107" i="11"/>
  <c r="AU107" i="11"/>
  <c r="AT107" i="11"/>
  <c r="AS107" i="11"/>
  <c r="AR107" i="11"/>
  <c r="AQ107" i="11"/>
  <c r="AP107" i="11"/>
  <c r="AO107" i="11"/>
  <c r="AN107" i="11"/>
  <c r="AM107" i="11"/>
  <c r="AL107" i="11"/>
  <c r="AK107" i="11"/>
  <c r="AJ107" i="11"/>
  <c r="AI107" i="11"/>
  <c r="AV106" i="11"/>
  <c r="AU106" i="11"/>
  <c r="AT106" i="11"/>
  <c r="AS106" i="11"/>
  <c r="AR106" i="11"/>
  <c r="AQ106" i="11"/>
  <c r="AP106" i="11"/>
  <c r="AO106" i="11"/>
  <c r="AN106" i="11"/>
  <c r="AM106" i="11"/>
  <c r="AL106" i="11"/>
  <c r="AK106" i="11"/>
  <c r="AJ106" i="11"/>
  <c r="AI106" i="11"/>
  <c r="AV105" i="11"/>
  <c r="AU105" i="11"/>
  <c r="AT105" i="11"/>
  <c r="AS105" i="11"/>
  <c r="AR105" i="11"/>
  <c r="AQ105" i="11"/>
  <c r="AP105" i="11"/>
  <c r="AO105" i="11"/>
  <c r="AN105" i="11"/>
  <c r="AM105" i="11"/>
  <c r="AL105" i="11"/>
  <c r="AK105" i="11"/>
  <c r="AJ105" i="11"/>
  <c r="AI105" i="11"/>
  <c r="AV104" i="11"/>
  <c r="AU104" i="11"/>
  <c r="AT104" i="11"/>
  <c r="AS104" i="11"/>
  <c r="AR104" i="11"/>
  <c r="AQ104" i="11"/>
  <c r="AP104" i="11"/>
  <c r="AO104" i="11"/>
  <c r="AN104" i="11"/>
  <c r="AM104" i="11"/>
  <c r="AL104" i="11"/>
  <c r="AK104" i="11"/>
  <c r="AJ104" i="11"/>
  <c r="AI104" i="11"/>
  <c r="AV103" i="11"/>
  <c r="AU103" i="11"/>
  <c r="AT103" i="11"/>
  <c r="AS103" i="11"/>
  <c r="AR103" i="11"/>
  <c r="AQ103" i="11"/>
  <c r="AP103" i="11"/>
  <c r="AO103" i="11"/>
  <c r="AN103" i="11"/>
  <c r="AM103" i="11"/>
  <c r="AL103" i="11"/>
  <c r="AK103" i="11"/>
  <c r="AJ103" i="11"/>
  <c r="AI103" i="11"/>
  <c r="AV102" i="11"/>
  <c r="AU102" i="11"/>
  <c r="AT102" i="11"/>
  <c r="AS102" i="11"/>
  <c r="AR102" i="11"/>
  <c r="AQ102" i="11"/>
  <c r="AP102" i="11"/>
  <c r="AO102" i="11"/>
  <c r="AN102" i="11"/>
  <c r="AM102" i="11"/>
  <c r="AL102" i="11"/>
  <c r="AK102" i="11"/>
  <c r="AJ102" i="11"/>
  <c r="AI102" i="11"/>
  <c r="AV101" i="11"/>
  <c r="AU101" i="11"/>
  <c r="AT101" i="11"/>
  <c r="AS101" i="11"/>
  <c r="AR101" i="11"/>
  <c r="AQ101" i="11"/>
  <c r="AP101" i="11"/>
  <c r="AO101" i="11"/>
  <c r="AN101" i="11"/>
  <c r="AM101" i="11"/>
  <c r="AL101" i="11"/>
  <c r="AK101" i="11"/>
  <c r="AJ101" i="11"/>
  <c r="AI101" i="11"/>
  <c r="AV100" i="11"/>
  <c r="AU100" i="11"/>
  <c r="AT100" i="11"/>
  <c r="AS100" i="11"/>
  <c r="AR100" i="11"/>
  <c r="AQ100" i="11"/>
  <c r="AP100" i="11"/>
  <c r="AO100" i="11"/>
  <c r="AN100" i="11"/>
  <c r="AM100" i="11"/>
  <c r="AL100" i="11"/>
  <c r="AK100" i="11"/>
  <c r="AJ100" i="11"/>
  <c r="AI100" i="11"/>
  <c r="AV99" i="11"/>
  <c r="AU99" i="11"/>
  <c r="AT99" i="11"/>
  <c r="AS99" i="11"/>
  <c r="AR99" i="11"/>
  <c r="AQ99" i="11"/>
  <c r="AP99" i="11"/>
  <c r="AO99" i="11"/>
  <c r="AN99" i="11"/>
  <c r="AM99" i="11"/>
  <c r="AL99" i="11"/>
  <c r="AK99" i="11"/>
  <c r="AJ99" i="11"/>
  <c r="AI99" i="11"/>
  <c r="AV98" i="11"/>
  <c r="AU98" i="11"/>
  <c r="AT98" i="11"/>
  <c r="AS98" i="11"/>
  <c r="AR98" i="11"/>
  <c r="AQ98" i="11"/>
  <c r="AP98" i="11"/>
  <c r="AO98" i="11"/>
  <c r="AN98" i="11"/>
  <c r="AM98" i="11"/>
  <c r="AL98" i="11"/>
  <c r="AK98" i="11"/>
  <c r="AJ98" i="11"/>
  <c r="AI98" i="11"/>
  <c r="AV97" i="11"/>
  <c r="AU97" i="11"/>
  <c r="AT97" i="11"/>
  <c r="AS97" i="11"/>
  <c r="AR97" i="11"/>
  <c r="AQ97" i="11"/>
  <c r="AP97" i="11"/>
  <c r="AO97" i="11"/>
  <c r="AN97" i="11"/>
  <c r="AM97" i="11"/>
  <c r="AL97" i="11"/>
  <c r="AK97" i="11"/>
  <c r="AJ97" i="11"/>
  <c r="AI97" i="11"/>
  <c r="AV96" i="11"/>
  <c r="AU96" i="11"/>
  <c r="AT96" i="11"/>
  <c r="AS96" i="11"/>
  <c r="AR96" i="11"/>
  <c r="AQ96" i="11"/>
  <c r="AP96" i="11"/>
  <c r="AO96" i="11"/>
  <c r="AN96" i="11"/>
  <c r="AM96" i="11"/>
  <c r="AL96" i="11"/>
  <c r="AK96" i="11"/>
  <c r="AJ96" i="11"/>
  <c r="AI96" i="11"/>
  <c r="AV95" i="11"/>
  <c r="AU95" i="11"/>
  <c r="AT95" i="11"/>
  <c r="AS95" i="11"/>
  <c r="AR95" i="11"/>
  <c r="AQ95" i="11"/>
  <c r="AP95" i="11"/>
  <c r="AO95" i="11"/>
  <c r="AN95" i="11"/>
  <c r="AM95" i="11"/>
  <c r="AL95" i="11"/>
  <c r="AK95" i="11"/>
  <c r="AJ95" i="11"/>
  <c r="AI95" i="11"/>
  <c r="AV94" i="11"/>
  <c r="AU94" i="11"/>
  <c r="AT94" i="11"/>
  <c r="AS94" i="11"/>
  <c r="AR94" i="11"/>
  <c r="AQ94" i="11"/>
  <c r="AP94" i="11"/>
  <c r="AO94" i="11"/>
  <c r="AN94" i="11"/>
  <c r="AM94" i="11"/>
  <c r="AL94" i="11"/>
  <c r="AK94" i="11"/>
  <c r="AJ94" i="11"/>
  <c r="AI94" i="11"/>
  <c r="AV93" i="11"/>
  <c r="AU93" i="11"/>
  <c r="AT93" i="11"/>
  <c r="AS93" i="11"/>
  <c r="AR93" i="11"/>
  <c r="AQ93" i="11"/>
  <c r="AP93" i="11"/>
  <c r="AO93" i="11"/>
  <c r="AN93" i="11"/>
  <c r="AM93" i="11"/>
  <c r="AL93" i="11"/>
  <c r="AK93" i="11"/>
  <c r="AJ93" i="11"/>
  <c r="AI93" i="11"/>
  <c r="AV92" i="11"/>
  <c r="AU92" i="11"/>
  <c r="AT92" i="11"/>
  <c r="AS92" i="11"/>
  <c r="AR92" i="11"/>
  <c r="AQ92" i="11"/>
  <c r="AP92" i="11"/>
  <c r="AO92" i="11"/>
  <c r="AN92" i="11"/>
  <c r="AM92" i="11"/>
  <c r="AL92" i="11"/>
  <c r="AK92" i="11"/>
  <c r="AJ92" i="11"/>
  <c r="AI92" i="11"/>
  <c r="AV91" i="11"/>
  <c r="AU91" i="11"/>
  <c r="AT91" i="11"/>
  <c r="AS91" i="11"/>
  <c r="AR91" i="11"/>
  <c r="AQ91" i="11"/>
  <c r="AP91" i="11"/>
  <c r="AO91" i="11"/>
  <c r="AN91" i="11"/>
  <c r="AM91" i="11"/>
  <c r="AL91" i="11"/>
  <c r="AK91" i="11"/>
  <c r="AJ91" i="11"/>
  <c r="AI91" i="11"/>
  <c r="AV90" i="11"/>
  <c r="AU90" i="11"/>
  <c r="AT90" i="11"/>
  <c r="AS90" i="11"/>
  <c r="AR90" i="11"/>
  <c r="AQ90" i="11"/>
  <c r="AP90" i="11"/>
  <c r="AO90" i="11"/>
  <c r="AN90" i="11"/>
  <c r="AM90" i="11"/>
  <c r="AL90" i="11"/>
  <c r="AK90" i="11"/>
  <c r="AJ90" i="11"/>
  <c r="AI90" i="11"/>
  <c r="AV89" i="11"/>
  <c r="AU89" i="11"/>
  <c r="AT89" i="11"/>
  <c r="AS89" i="11"/>
  <c r="AR89" i="11"/>
  <c r="AQ89" i="11"/>
  <c r="AP89" i="11"/>
  <c r="AO89" i="11"/>
  <c r="AN89" i="11"/>
  <c r="AM89" i="11"/>
  <c r="AL89" i="11"/>
  <c r="AK89" i="11"/>
  <c r="AJ89" i="11"/>
  <c r="AI89" i="11"/>
  <c r="AV88" i="11"/>
  <c r="AU88" i="11"/>
  <c r="AT88" i="11"/>
  <c r="AS88" i="11"/>
  <c r="AR88" i="11"/>
  <c r="AQ88" i="11"/>
  <c r="AP88" i="11"/>
  <c r="AO88" i="11"/>
  <c r="AN88" i="11"/>
  <c r="AM88" i="11"/>
  <c r="AL88" i="11"/>
  <c r="AK88" i="11"/>
  <c r="AJ88" i="11"/>
  <c r="AI88" i="11"/>
  <c r="AV87" i="11"/>
  <c r="AU87" i="11"/>
  <c r="AT87" i="11"/>
  <c r="AS87" i="11"/>
  <c r="AR87" i="11"/>
  <c r="AQ87" i="11"/>
  <c r="AP87" i="11"/>
  <c r="AO87" i="11"/>
  <c r="AN87" i="11"/>
  <c r="AM87" i="11"/>
  <c r="AL87" i="11"/>
  <c r="AK87" i="11"/>
  <c r="AJ87" i="11"/>
  <c r="AI87" i="11"/>
  <c r="AV86" i="11"/>
  <c r="AU86" i="11"/>
  <c r="AT86" i="11"/>
  <c r="AS86" i="11"/>
  <c r="AR86" i="11"/>
  <c r="AQ86" i="11"/>
  <c r="AP86" i="11"/>
  <c r="AO86" i="11"/>
  <c r="AN86" i="11"/>
  <c r="AM86" i="11"/>
  <c r="AL86" i="11"/>
  <c r="AK86" i="11"/>
  <c r="AJ86" i="11"/>
  <c r="AI86" i="11"/>
  <c r="AV85" i="11"/>
  <c r="AU85" i="11"/>
  <c r="AT85" i="11"/>
  <c r="AS85" i="11"/>
  <c r="AR85" i="11"/>
  <c r="AQ85" i="11"/>
  <c r="AP85" i="11"/>
  <c r="AO85" i="11"/>
  <c r="AN85" i="11"/>
  <c r="AM85" i="11"/>
  <c r="AL85" i="11"/>
  <c r="AK85" i="11"/>
  <c r="AJ85" i="11"/>
  <c r="AI85" i="11"/>
  <c r="AV84" i="11"/>
  <c r="AU84" i="11"/>
  <c r="AT84" i="11"/>
  <c r="AS84" i="11"/>
  <c r="AR84" i="11"/>
  <c r="AQ84" i="11"/>
  <c r="AP84" i="11"/>
  <c r="AO84" i="11"/>
  <c r="AN84" i="11"/>
  <c r="AM84" i="11"/>
  <c r="AL84" i="11"/>
  <c r="AK84" i="11"/>
  <c r="AJ84" i="11"/>
  <c r="AI84" i="11"/>
  <c r="AV83" i="11"/>
  <c r="AU83" i="11"/>
  <c r="AT83" i="11"/>
  <c r="AS83" i="11"/>
  <c r="AR83" i="11"/>
  <c r="AQ83" i="11"/>
  <c r="AP83" i="11"/>
  <c r="AO83" i="11"/>
  <c r="AN83" i="11"/>
  <c r="AM83" i="11"/>
  <c r="AL83" i="11"/>
  <c r="AK83" i="11"/>
  <c r="AJ83" i="11"/>
  <c r="AI83" i="11"/>
  <c r="AV82" i="11"/>
  <c r="AU82" i="11"/>
  <c r="AT82" i="11"/>
  <c r="AS82" i="11"/>
  <c r="AR82" i="11"/>
  <c r="AQ82" i="11"/>
  <c r="AP82" i="11"/>
  <c r="AO82" i="11"/>
  <c r="AN82" i="11"/>
  <c r="AM82" i="11"/>
  <c r="AL82" i="11"/>
  <c r="AK82" i="11"/>
  <c r="AJ82" i="11"/>
  <c r="AI82" i="11"/>
  <c r="AV81" i="11"/>
  <c r="AU81" i="11"/>
  <c r="AT81" i="11"/>
  <c r="AS81" i="11"/>
  <c r="AR81" i="11"/>
  <c r="AQ81" i="11"/>
  <c r="AP81" i="11"/>
  <c r="AO81" i="11"/>
  <c r="AN81" i="11"/>
  <c r="AM81" i="11"/>
  <c r="AL81" i="11"/>
  <c r="AK81" i="11"/>
  <c r="AJ81" i="11"/>
  <c r="AI81" i="11"/>
  <c r="AV80" i="11"/>
  <c r="AU80" i="11"/>
  <c r="AT80" i="11"/>
  <c r="AS80" i="11"/>
  <c r="AR80" i="11"/>
  <c r="AQ80" i="11"/>
  <c r="AP80" i="11"/>
  <c r="AO80" i="11"/>
  <c r="AN80" i="11"/>
  <c r="AM80" i="11"/>
  <c r="AL80" i="11"/>
  <c r="AK80" i="11"/>
  <c r="AJ80" i="11"/>
  <c r="AI80" i="11"/>
  <c r="AV79" i="11"/>
  <c r="AU79" i="11"/>
  <c r="AT79" i="11"/>
  <c r="AS79" i="11"/>
  <c r="AR79" i="11"/>
  <c r="AQ79" i="11"/>
  <c r="AP79" i="11"/>
  <c r="AO79" i="11"/>
  <c r="AN79" i="11"/>
  <c r="AM79" i="11"/>
  <c r="AL79" i="11"/>
  <c r="AK79" i="11"/>
  <c r="AJ79" i="11"/>
  <c r="AI79" i="11"/>
  <c r="AF174" i="11"/>
  <c r="AE174" i="11"/>
  <c r="AD174" i="11"/>
  <c r="AC174" i="11"/>
  <c r="AB174" i="11"/>
  <c r="AA174" i="11"/>
  <c r="Z174" i="11"/>
  <c r="Y174" i="11"/>
  <c r="X174" i="11"/>
  <c r="W174" i="11"/>
  <c r="V174" i="11"/>
  <c r="U174" i="11"/>
  <c r="T174" i="11"/>
  <c r="S174" i="11"/>
  <c r="AF173" i="11"/>
  <c r="AE173" i="11"/>
  <c r="AD173" i="11"/>
  <c r="AC173" i="11"/>
  <c r="AB173" i="11"/>
  <c r="AA173" i="11"/>
  <c r="Z173" i="11"/>
  <c r="Y173" i="11"/>
  <c r="X173" i="11"/>
  <c r="W173" i="11"/>
  <c r="V173" i="11"/>
  <c r="U173" i="11"/>
  <c r="T173" i="11"/>
  <c r="S173" i="11"/>
  <c r="AF172" i="11"/>
  <c r="AE172" i="11"/>
  <c r="AD172" i="11"/>
  <c r="AC172" i="11"/>
  <c r="AB172" i="11"/>
  <c r="AA172" i="11"/>
  <c r="Z172" i="11"/>
  <c r="Y172" i="11"/>
  <c r="X172" i="11"/>
  <c r="W172" i="11"/>
  <c r="V172" i="11"/>
  <c r="U172" i="11"/>
  <c r="T172" i="11"/>
  <c r="S172" i="11"/>
  <c r="AF171" i="11"/>
  <c r="AE171" i="11"/>
  <c r="AD171" i="11"/>
  <c r="AC171" i="11"/>
  <c r="AB171" i="11"/>
  <c r="AA171" i="11"/>
  <c r="Z171" i="11"/>
  <c r="Y171" i="11"/>
  <c r="X171" i="11"/>
  <c r="W171" i="11"/>
  <c r="V171" i="11"/>
  <c r="U171" i="11"/>
  <c r="T171" i="11"/>
  <c r="S171" i="11"/>
  <c r="AF170" i="11"/>
  <c r="AE170" i="11"/>
  <c r="AD170" i="11"/>
  <c r="AC170" i="11"/>
  <c r="AB170" i="11"/>
  <c r="AA170" i="11"/>
  <c r="Z170" i="11"/>
  <c r="Y170" i="11"/>
  <c r="X170" i="11"/>
  <c r="W170" i="11"/>
  <c r="V170" i="11"/>
  <c r="U170" i="11"/>
  <c r="T170" i="11"/>
  <c r="S170" i="11"/>
  <c r="AF169" i="11"/>
  <c r="AE169" i="11"/>
  <c r="AD169" i="11"/>
  <c r="AC169" i="11"/>
  <c r="AB169" i="11"/>
  <c r="AA169" i="11"/>
  <c r="Z169" i="11"/>
  <c r="Y169" i="11"/>
  <c r="X169" i="11"/>
  <c r="W169" i="11"/>
  <c r="V169" i="11"/>
  <c r="U169" i="11"/>
  <c r="T169" i="11"/>
  <c r="S169" i="11"/>
  <c r="AF168" i="11"/>
  <c r="AE168" i="11"/>
  <c r="AD168" i="11"/>
  <c r="AC168" i="11"/>
  <c r="AB168" i="11"/>
  <c r="AA168" i="11"/>
  <c r="Z168" i="11"/>
  <c r="Y168" i="11"/>
  <c r="X168" i="11"/>
  <c r="W168" i="11"/>
  <c r="V168" i="11"/>
  <c r="U168" i="11"/>
  <c r="T168" i="11"/>
  <c r="S168" i="11"/>
  <c r="AF167" i="11"/>
  <c r="AE167" i="11"/>
  <c r="AD167" i="11"/>
  <c r="AC167" i="11"/>
  <c r="AB167" i="11"/>
  <c r="AA167" i="11"/>
  <c r="Z167" i="11"/>
  <c r="Y167" i="11"/>
  <c r="X167" i="11"/>
  <c r="W167" i="11"/>
  <c r="V167" i="11"/>
  <c r="U167" i="11"/>
  <c r="T167" i="11"/>
  <c r="S167" i="11"/>
  <c r="AF166" i="11"/>
  <c r="AE166" i="11"/>
  <c r="AD166" i="11"/>
  <c r="AC166" i="11"/>
  <c r="AB166" i="11"/>
  <c r="AA166" i="11"/>
  <c r="Z166" i="11"/>
  <c r="Y166" i="11"/>
  <c r="X166" i="11"/>
  <c r="W166" i="11"/>
  <c r="V166" i="11"/>
  <c r="U166" i="11"/>
  <c r="T166" i="11"/>
  <c r="S166" i="11"/>
  <c r="AF165" i="11"/>
  <c r="AE165" i="11"/>
  <c r="AD165" i="11"/>
  <c r="AC165" i="11"/>
  <c r="AB165" i="11"/>
  <c r="AA165" i="11"/>
  <c r="Z165" i="11"/>
  <c r="Y165" i="11"/>
  <c r="X165" i="11"/>
  <c r="W165" i="11"/>
  <c r="V165" i="11"/>
  <c r="U165" i="11"/>
  <c r="T165" i="11"/>
  <c r="S165" i="11"/>
  <c r="AF164" i="11"/>
  <c r="AE164" i="11"/>
  <c r="AD164" i="11"/>
  <c r="AC164" i="11"/>
  <c r="AB164" i="11"/>
  <c r="AA164" i="11"/>
  <c r="Z164" i="11"/>
  <c r="Y164" i="11"/>
  <c r="X164" i="11"/>
  <c r="W164" i="11"/>
  <c r="V164" i="11"/>
  <c r="U164" i="11"/>
  <c r="T164" i="11"/>
  <c r="S164" i="11"/>
  <c r="AF163" i="11"/>
  <c r="AE163" i="11"/>
  <c r="AD163" i="11"/>
  <c r="AC163" i="11"/>
  <c r="AB163" i="11"/>
  <c r="AA163" i="11"/>
  <c r="Z163" i="11"/>
  <c r="Y163" i="11"/>
  <c r="X163" i="11"/>
  <c r="W163" i="11"/>
  <c r="V163" i="11"/>
  <c r="U163" i="11"/>
  <c r="T163" i="11"/>
  <c r="S163" i="11"/>
  <c r="AF162" i="11"/>
  <c r="AE162" i="11"/>
  <c r="AD162" i="11"/>
  <c r="AC162" i="11"/>
  <c r="AB162" i="11"/>
  <c r="AA162" i="11"/>
  <c r="Z162" i="11"/>
  <c r="Y162" i="11"/>
  <c r="X162" i="11"/>
  <c r="W162" i="11"/>
  <c r="V162" i="11"/>
  <c r="U162" i="11"/>
  <c r="T162" i="11"/>
  <c r="S162" i="11"/>
  <c r="AF161" i="11"/>
  <c r="AE161" i="11"/>
  <c r="AD161" i="11"/>
  <c r="AC161" i="11"/>
  <c r="AB161" i="11"/>
  <c r="AA161" i="11"/>
  <c r="Z161" i="11"/>
  <c r="Y161" i="11"/>
  <c r="X161" i="11"/>
  <c r="W161" i="11"/>
  <c r="V161" i="11"/>
  <c r="U161" i="11"/>
  <c r="T161" i="11"/>
  <c r="S161" i="11"/>
  <c r="AF160" i="11"/>
  <c r="AE160" i="11"/>
  <c r="AD160" i="11"/>
  <c r="AC160" i="11"/>
  <c r="AB160" i="11"/>
  <c r="AA160" i="11"/>
  <c r="Z160" i="11"/>
  <c r="Y160" i="11"/>
  <c r="X160" i="11"/>
  <c r="W160" i="11"/>
  <c r="V160" i="11"/>
  <c r="U160" i="11"/>
  <c r="T160" i="11"/>
  <c r="S160" i="11"/>
  <c r="AF159" i="11"/>
  <c r="AE159" i="11"/>
  <c r="AD159" i="11"/>
  <c r="AC159" i="11"/>
  <c r="AB159" i="11"/>
  <c r="AA159" i="11"/>
  <c r="Z159" i="11"/>
  <c r="Y159" i="11"/>
  <c r="X159" i="11"/>
  <c r="W159" i="11"/>
  <c r="V159" i="11"/>
  <c r="U159" i="11"/>
  <c r="T159" i="11"/>
  <c r="S159" i="11"/>
  <c r="AF158" i="11"/>
  <c r="AE158" i="11"/>
  <c r="AD158" i="11"/>
  <c r="AC158" i="11"/>
  <c r="AB158" i="11"/>
  <c r="AA158" i="11"/>
  <c r="Z158" i="11"/>
  <c r="Y158" i="11"/>
  <c r="X158" i="11"/>
  <c r="W158" i="11"/>
  <c r="V158" i="11"/>
  <c r="U158" i="11"/>
  <c r="T158" i="11"/>
  <c r="S158" i="11"/>
  <c r="AF157" i="11"/>
  <c r="AE157" i="11"/>
  <c r="AD157" i="11"/>
  <c r="AC157" i="11"/>
  <c r="AB157" i="11"/>
  <c r="AA157" i="11"/>
  <c r="Z157" i="11"/>
  <c r="Y157" i="11"/>
  <c r="X157" i="11"/>
  <c r="W157" i="11"/>
  <c r="V157" i="11"/>
  <c r="U157" i="11"/>
  <c r="T157" i="11"/>
  <c r="S157" i="11"/>
  <c r="AF156" i="11"/>
  <c r="AE156" i="11"/>
  <c r="AD156" i="11"/>
  <c r="AC156" i="11"/>
  <c r="AB156" i="11"/>
  <c r="AA156" i="11"/>
  <c r="Z156" i="11"/>
  <c r="Y156" i="11"/>
  <c r="X156" i="11"/>
  <c r="W156" i="11"/>
  <c r="V156" i="11"/>
  <c r="U156" i="11"/>
  <c r="T156" i="11"/>
  <c r="S156" i="11"/>
  <c r="AF155" i="11"/>
  <c r="AE155" i="11"/>
  <c r="AD155" i="11"/>
  <c r="AC155" i="11"/>
  <c r="AB155" i="11"/>
  <c r="AA155" i="11"/>
  <c r="Z155" i="11"/>
  <c r="Y155" i="11"/>
  <c r="X155" i="11"/>
  <c r="W155" i="11"/>
  <c r="V155" i="11"/>
  <c r="U155" i="11"/>
  <c r="T155" i="11"/>
  <c r="S155" i="11"/>
  <c r="AF154" i="11"/>
  <c r="AE154" i="11"/>
  <c r="AD154" i="11"/>
  <c r="AC154" i="11"/>
  <c r="AB154" i="11"/>
  <c r="AA154" i="11"/>
  <c r="Z154" i="11"/>
  <c r="Y154" i="11"/>
  <c r="X154" i="11"/>
  <c r="W154" i="11"/>
  <c r="V154" i="11"/>
  <c r="U154" i="11"/>
  <c r="T154" i="11"/>
  <c r="S154" i="11"/>
  <c r="AF153" i="11"/>
  <c r="AE153" i="11"/>
  <c r="AD153" i="11"/>
  <c r="AC153" i="11"/>
  <c r="AB153" i="11"/>
  <c r="AA153" i="11"/>
  <c r="Z153" i="11"/>
  <c r="Y153" i="11"/>
  <c r="X153" i="11"/>
  <c r="W153" i="11"/>
  <c r="V153" i="11"/>
  <c r="U153" i="11"/>
  <c r="T153" i="11"/>
  <c r="S153" i="11"/>
  <c r="AF152" i="11"/>
  <c r="AE152" i="11"/>
  <c r="AD152" i="11"/>
  <c r="AC152" i="11"/>
  <c r="AB152" i="11"/>
  <c r="AA152" i="11"/>
  <c r="Z152" i="11"/>
  <c r="Y152" i="11"/>
  <c r="X152" i="11"/>
  <c r="W152" i="11"/>
  <c r="V152" i="11"/>
  <c r="U152" i="11"/>
  <c r="T152" i="11"/>
  <c r="S152" i="11"/>
  <c r="AF151" i="11"/>
  <c r="AE151" i="11"/>
  <c r="AD151" i="11"/>
  <c r="AC151" i="11"/>
  <c r="AB151" i="11"/>
  <c r="AA151" i="11"/>
  <c r="Z151" i="11"/>
  <c r="Y151" i="11"/>
  <c r="X151" i="11"/>
  <c r="W151" i="11"/>
  <c r="V151" i="11"/>
  <c r="U151" i="11"/>
  <c r="T151" i="11"/>
  <c r="S151" i="11"/>
  <c r="AF150" i="11"/>
  <c r="AE150" i="11"/>
  <c r="AD150" i="11"/>
  <c r="AC150" i="11"/>
  <c r="AB150" i="11"/>
  <c r="AA150" i="11"/>
  <c r="Z150" i="11"/>
  <c r="Y150" i="11"/>
  <c r="X150" i="11"/>
  <c r="W150" i="11"/>
  <c r="V150" i="11"/>
  <c r="U150" i="11"/>
  <c r="T150" i="11"/>
  <c r="S150" i="11"/>
  <c r="AF149" i="11"/>
  <c r="AE149" i="11"/>
  <c r="AD149" i="11"/>
  <c r="AC149" i="11"/>
  <c r="AB149" i="11"/>
  <c r="AA149" i="11"/>
  <c r="Z149" i="11"/>
  <c r="Y149" i="11"/>
  <c r="X149" i="11"/>
  <c r="W149" i="11"/>
  <c r="V149" i="11"/>
  <c r="U149" i="11"/>
  <c r="T149" i="11"/>
  <c r="S149" i="11"/>
  <c r="AF148" i="11"/>
  <c r="AE148" i="11"/>
  <c r="AD148" i="11"/>
  <c r="AC148" i="11"/>
  <c r="AB148" i="11"/>
  <c r="AA148" i="11"/>
  <c r="Z148" i="11"/>
  <c r="Y148" i="11"/>
  <c r="X148" i="11"/>
  <c r="W148" i="11"/>
  <c r="V148" i="11"/>
  <c r="U148" i="11"/>
  <c r="T148" i="11"/>
  <c r="S148" i="11"/>
  <c r="AF147" i="11"/>
  <c r="AE147" i="11"/>
  <c r="AD147" i="11"/>
  <c r="AC147" i="11"/>
  <c r="AB147" i="11"/>
  <c r="AA147" i="11"/>
  <c r="Z147" i="11"/>
  <c r="Y147" i="11"/>
  <c r="X147" i="11"/>
  <c r="W147" i="11"/>
  <c r="V147" i="11"/>
  <c r="U147" i="11"/>
  <c r="T147" i="11"/>
  <c r="S147" i="11"/>
  <c r="AF146" i="11"/>
  <c r="AE146" i="11"/>
  <c r="AD146" i="11"/>
  <c r="AC146" i="11"/>
  <c r="AB146" i="11"/>
  <c r="AA146" i="11"/>
  <c r="Z146" i="11"/>
  <c r="Y146" i="11"/>
  <c r="X146" i="11"/>
  <c r="W146" i="11"/>
  <c r="V146" i="11"/>
  <c r="U146" i="11"/>
  <c r="T146" i="11"/>
  <c r="S146" i="11"/>
  <c r="AF145" i="11"/>
  <c r="AE145" i="11"/>
  <c r="AD145" i="11"/>
  <c r="AC145" i="11"/>
  <c r="AB145" i="11"/>
  <c r="AA145" i="11"/>
  <c r="Z145" i="11"/>
  <c r="Y145" i="11"/>
  <c r="X145" i="11"/>
  <c r="W145" i="11"/>
  <c r="V145" i="11"/>
  <c r="U145" i="11"/>
  <c r="T145" i="11"/>
  <c r="S145" i="11"/>
  <c r="AF144" i="11"/>
  <c r="AE144" i="11"/>
  <c r="AD144" i="11"/>
  <c r="AC144" i="11"/>
  <c r="AB144" i="11"/>
  <c r="AA144" i="11"/>
  <c r="Z144" i="11"/>
  <c r="Y144" i="11"/>
  <c r="X144" i="11"/>
  <c r="W144" i="11"/>
  <c r="V144" i="11"/>
  <c r="U144" i="11"/>
  <c r="T144" i="11"/>
  <c r="S144" i="11"/>
  <c r="AF143" i="11"/>
  <c r="AE143" i="11"/>
  <c r="AD143" i="11"/>
  <c r="AC143" i="11"/>
  <c r="AB143" i="11"/>
  <c r="AA143" i="11"/>
  <c r="Z143" i="11"/>
  <c r="Y143" i="11"/>
  <c r="X143" i="11"/>
  <c r="W143" i="11"/>
  <c r="V143" i="11"/>
  <c r="U143" i="11"/>
  <c r="T143" i="11"/>
  <c r="S143" i="11"/>
  <c r="AF142" i="11"/>
  <c r="AE142" i="11"/>
  <c r="AD142" i="11"/>
  <c r="AC142" i="11"/>
  <c r="AB142" i="11"/>
  <c r="AA142" i="11"/>
  <c r="Z142" i="11"/>
  <c r="Y142" i="11"/>
  <c r="X142" i="11"/>
  <c r="W142" i="11"/>
  <c r="V142" i="11"/>
  <c r="U142" i="11"/>
  <c r="T142" i="11"/>
  <c r="S142" i="11"/>
  <c r="AF141" i="11"/>
  <c r="AE141" i="11"/>
  <c r="AD141" i="11"/>
  <c r="AC141" i="11"/>
  <c r="AB141" i="11"/>
  <c r="AA141" i="11"/>
  <c r="Z141" i="11"/>
  <c r="Y141" i="11"/>
  <c r="X141" i="11"/>
  <c r="W141" i="11"/>
  <c r="V141" i="11"/>
  <c r="U141" i="11"/>
  <c r="T141" i="11"/>
  <c r="S141" i="11"/>
  <c r="AF140" i="11"/>
  <c r="AE140" i="11"/>
  <c r="AD140" i="11"/>
  <c r="AC140" i="11"/>
  <c r="AB140" i="11"/>
  <c r="AA140" i="11"/>
  <c r="Z140" i="11"/>
  <c r="Y140" i="11"/>
  <c r="X140" i="11"/>
  <c r="W140" i="11"/>
  <c r="V140" i="11"/>
  <c r="U140" i="11"/>
  <c r="T140" i="11"/>
  <c r="S140" i="11"/>
  <c r="AF139" i="11"/>
  <c r="AE139" i="11"/>
  <c r="AD139" i="11"/>
  <c r="AC139" i="11"/>
  <c r="AB139" i="11"/>
  <c r="AA139" i="11"/>
  <c r="Z139" i="11"/>
  <c r="Y139" i="11"/>
  <c r="X139" i="11"/>
  <c r="W139" i="11"/>
  <c r="V139" i="11"/>
  <c r="U139" i="11"/>
  <c r="T139" i="11"/>
  <c r="S139" i="11"/>
  <c r="AF138" i="11"/>
  <c r="AE138" i="11"/>
  <c r="AD138" i="11"/>
  <c r="AC138" i="11"/>
  <c r="AB138" i="11"/>
  <c r="AA138" i="11"/>
  <c r="Z138" i="11"/>
  <c r="Y138" i="11"/>
  <c r="X138" i="11"/>
  <c r="W138" i="11"/>
  <c r="V138" i="11"/>
  <c r="U138" i="11"/>
  <c r="T138" i="11"/>
  <c r="S138" i="11"/>
  <c r="AF137" i="11"/>
  <c r="AE137" i="11"/>
  <c r="AD137" i="11"/>
  <c r="AC137" i="11"/>
  <c r="AB137" i="11"/>
  <c r="AA137" i="11"/>
  <c r="Z137" i="11"/>
  <c r="Y137" i="11"/>
  <c r="X137" i="11"/>
  <c r="W137" i="11"/>
  <c r="V137" i="11"/>
  <c r="U137" i="11"/>
  <c r="T137" i="11"/>
  <c r="S137" i="11"/>
  <c r="AF136" i="11"/>
  <c r="AE136" i="11"/>
  <c r="AD136" i="11"/>
  <c r="AC136" i="11"/>
  <c r="AB136" i="11"/>
  <c r="AA136" i="11"/>
  <c r="Z136" i="11"/>
  <c r="Y136" i="11"/>
  <c r="X136" i="11"/>
  <c r="W136" i="11"/>
  <c r="V136" i="11"/>
  <c r="U136" i="11"/>
  <c r="T136" i="11"/>
  <c r="S136" i="11"/>
  <c r="AF135" i="11"/>
  <c r="AE135" i="11"/>
  <c r="AD135" i="11"/>
  <c r="AC135" i="11"/>
  <c r="AB135" i="11"/>
  <c r="AA135" i="11"/>
  <c r="Z135" i="11"/>
  <c r="Y135" i="11"/>
  <c r="X135" i="11"/>
  <c r="W135" i="11"/>
  <c r="V135" i="11"/>
  <c r="U135" i="11"/>
  <c r="T135" i="11"/>
  <c r="S135" i="11"/>
  <c r="AF134" i="11"/>
  <c r="AE134" i="11"/>
  <c r="AD134" i="11"/>
  <c r="AC134" i="11"/>
  <c r="AB134" i="11"/>
  <c r="AA134" i="11"/>
  <c r="Z134" i="11"/>
  <c r="Y134" i="11"/>
  <c r="X134" i="11"/>
  <c r="W134" i="11"/>
  <c r="V134" i="11"/>
  <c r="U134" i="11"/>
  <c r="T134" i="11"/>
  <c r="S134" i="11"/>
  <c r="AF133" i="11"/>
  <c r="AE133" i="11"/>
  <c r="AD133" i="11"/>
  <c r="AC133" i="11"/>
  <c r="AB133" i="11"/>
  <c r="AA133" i="11"/>
  <c r="Z133" i="11"/>
  <c r="Y133" i="11"/>
  <c r="X133" i="11"/>
  <c r="W133" i="11"/>
  <c r="V133" i="11"/>
  <c r="U133" i="11"/>
  <c r="T133" i="11"/>
  <c r="S133" i="11"/>
  <c r="AF132" i="11"/>
  <c r="AE132" i="11"/>
  <c r="AD132" i="11"/>
  <c r="AC132" i="11"/>
  <c r="AB132" i="11"/>
  <c r="AA132" i="11"/>
  <c r="Z132" i="11"/>
  <c r="Y132" i="11"/>
  <c r="X132" i="11"/>
  <c r="W132" i="11"/>
  <c r="V132" i="11"/>
  <c r="U132" i="11"/>
  <c r="T132" i="11"/>
  <c r="S132" i="11"/>
  <c r="AF131" i="11"/>
  <c r="AE131" i="11"/>
  <c r="AD131" i="11"/>
  <c r="AC131" i="11"/>
  <c r="AB131" i="11"/>
  <c r="AA131" i="11"/>
  <c r="Z131" i="11"/>
  <c r="Y131" i="11"/>
  <c r="X131" i="11"/>
  <c r="W131" i="11"/>
  <c r="V131" i="11"/>
  <c r="U131" i="11"/>
  <c r="T131" i="11"/>
  <c r="S131" i="11"/>
  <c r="AF130" i="11"/>
  <c r="AE130" i="11"/>
  <c r="AD130" i="11"/>
  <c r="AC130" i="11"/>
  <c r="AB130" i="11"/>
  <c r="AA130" i="11"/>
  <c r="Z130" i="11"/>
  <c r="Y130" i="11"/>
  <c r="X130" i="11"/>
  <c r="W130" i="11"/>
  <c r="V130" i="11"/>
  <c r="U130" i="11"/>
  <c r="T130" i="11"/>
  <c r="S130" i="11"/>
  <c r="AF129" i="11"/>
  <c r="AE129" i="11"/>
  <c r="AD129" i="11"/>
  <c r="AC129" i="11"/>
  <c r="AB129" i="11"/>
  <c r="AA129" i="11"/>
  <c r="Z129" i="11"/>
  <c r="Y129" i="11"/>
  <c r="X129" i="11"/>
  <c r="W129" i="11"/>
  <c r="V129" i="11"/>
  <c r="U129" i="11"/>
  <c r="T129" i="11"/>
  <c r="S129" i="11"/>
  <c r="AF128" i="11"/>
  <c r="AE128" i="11"/>
  <c r="AD128" i="11"/>
  <c r="AC128" i="11"/>
  <c r="AB128" i="11"/>
  <c r="AA128" i="11"/>
  <c r="Z128" i="11"/>
  <c r="Y128" i="11"/>
  <c r="X128" i="11"/>
  <c r="W128" i="11"/>
  <c r="V128" i="11"/>
  <c r="U128" i="11"/>
  <c r="T128" i="11"/>
  <c r="S128" i="11"/>
  <c r="AF127" i="11"/>
  <c r="AE127" i="11"/>
  <c r="AD127" i="11"/>
  <c r="AC127" i="11"/>
  <c r="AB127" i="11"/>
  <c r="AA127" i="11"/>
  <c r="Z127" i="11"/>
  <c r="Y127" i="11"/>
  <c r="X127" i="11"/>
  <c r="W127" i="11"/>
  <c r="V127" i="11"/>
  <c r="U127" i="11"/>
  <c r="T127" i="11"/>
  <c r="S127" i="11"/>
  <c r="AF126" i="11"/>
  <c r="AE126" i="11"/>
  <c r="AD126" i="11"/>
  <c r="AC126" i="11"/>
  <c r="AB126" i="11"/>
  <c r="AA126" i="11"/>
  <c r="Z126" i="11"/>
  <c r="Y126" i="11"/>
  <c r="X126" i="11"/>
  <c r="W126" i="11"/>
  <c r="V126" i="11"/>
  <c r="U126" i="11"/>
  <c r="T126" i="11"/>
  <c r="S126" i="11"/>
  <c r="AF125" i="11"/>
  <c r="AE125" i="11"/>
  <c r="AD125" i="11"/>
  <c r="AC125" i="11"/>
  <c r="AB125" i="11"/>
  <c r="AA125" i="11"/>
  <c r="Z125" i="11"/>
  <c r="Y125" i="11"/>
  <c r="X125" i="11"/>
  <c r="W125" i="11"/>
  <c r="V125" i="11"/>
  <c r="U125" i="11"/>
  <c r="T125" i="11"/>
  <c r="S125" i="11"/>
  <c r="AF124" i="11"/>
  <c r="AE124" i="11"/>
  <c r="AD124" i="11"/>
  <c r="AC124" i="11"/>
  <c r="AB124" i="11"/>
  <c r="AA124" i="11"/>
  <c r="Z124" i="11"/>
  <c r="Y124" i="11"/>
  <c r="X124" i="11"/>
  <c r="W124" i="11"/>
  <c r="V124" i="11"/>
  <c r="U124" i="11"/>
  <c r="T124" i="11"/>
  <c r="S124" i="11"/>
  <c r="AF123" i="11"/>
  <c r="AE123" i="11"/>
  <c r="AD123" i="11"/>
  <c r="AC123" i="11"/>
  <c r="AB123" i="11"/>
  <c r="AA123" i="11"/>
  <c r="Z123" i="11"/>
  <c r="Y123" i="11"/>
  <c r="X123" i="11"/>
  <c r="W123" i="11"/>
  <c r="V123" i="11"/>
  <c r="U123" i="11"/>
  <c r="T123" i="11"/>
  <c r="S123" i="11"/>
  <c r="AF122" i="11"/>
  <c r="AE122" i="11"/>
  <c r="AD122" i="11"/>
  <c r="AC122" i="11"/>
  <c r="AB122" i="11"/>
  <c r="AA122" i="11"/>
  <c r="Z122" i="11"/>
  <c r="Y122" i="11"/>
  <c r="X122" i="11"/>
  <c r="W122" i="11"/>
  <c r="V122" i="11"/>
  <c r="U122" i="11"/>
  <c r="T122" i="11"/>
  <c r="S122" i="11"/>
  <c r="AF121" i="11"/>
  <c r="AE121" i="11"/>
  <c r="AD121" i="11"/>
  <c r="AC121" i="11"/>
  <c r="AB121" i="11"/>
  <c r="AA121" i="11"/>
  <c r="Z121" i="11"/>
  <c r="Y121" i="11"/>
  <c r="X121" i="11"/>
  <c r="W121" i="11"/>
  <c r="V121" i="11"/>
  <c r="U121" i="11"/>
  <c r="T121" i="11"/>
  <c r="S121" i="11"/>
  <c r="AF120" i="11"/>
  <c r="AE120" i="11"/>
  <c r="AD120" i="11"/>
  <c r="AC120" i="11"/>
  <c r="AB120" i="11"/>
  <c r="AA120" i="11"/>
  <c r="Z120" i="11"/>
  <c r="Y120" i="11"/>
  <c r="X120" i="11"/>
  <c r="W120" i="11"/>
  <c r="V120" i="11"/>
  <c r="U120" i="11"/>
  <c r="T120" i="11"/>
  <c r="S120" i="11"/>
  <c r="AF119" i="11"/>
  <c r="AE119" i="11"/>
  <c r="AD119" i="11"/>
  <c r="AC119" i="11"/>
  <c r="AB119" i="11"/>
  <c r="AA119" i="11"/>
  <c r="Z119" i="11"/>
  <c r="Y119" i="11"/>
  <c r="X119" i="11"/>
  <c r="W119" i="11"/>
  <c r="V119" i="11"/>
  <c r="U119" i="11"/>
  <c r="T119" i="11"/>
  <c r="S119" i="11"/>
  <c r="AF118" i="11"/>
  <c r="AE118" i="11"/>
  <c r="AD118" i="11"/>
  <c r="AC118" i="11"/>
  <c r="AB118" i="11"/>
  <c r="AA118" i="11"/>
  <c r="Z118" i="11"/>
  <c r="Y118" i="11"/>
  <c r="X118" i="11"/>
  <c r="W118" i="11"/>
  <c r="V118" i="11"/>
  <c r="U118" i="11"/>
  <c r="T118" i="11"/>
  <c r="S118" i="11"/>
  <c r="AF117" i="11"/>
  <c r="AE117" i="11"/>
  <c r="AD117" i="11"/>
  <c r="AC117" i="11"/>
  <c r="AB117" i="11"/>
  <c r="AA117" i="11"/>
  <c r="Z117" i="11"/>
  <c r="Y117" i="11"/>
  <c r="X117" i="11"/>
  <c r="W117" i="11"/>
  <c r="V117" i="11"/>
  <c r="U117" i="11"/>
  <c r="T117" i="11"/>
  <c r="S117" i="11"/>
  <c r="AF116" i="11"/>
  <c r="AE116" i="11"/>
  <c r="AD116" i="11"/>
  <c r="AC116" i="11"/>
  <c r="AB116" i="11"/>
  <c r="AA116" i="11"/>
  <c r="Z116" i="11"/>
  <c r="Y116" i="11"/>
  <c r="X116" i="11"/>
  <c r="W116" i="11"/>
  <c r="V116" i="11"/>
  <c r="U116" i="11"/>
  <c r="T116" i="11"/>
  <c r="S116" i="11"/>
  <c r="AF115" i="11"/>
  <c r="AE115" i="11"/>
  <c r="AD115" i="11"/>
  <c r="AC115" i="11"/>
  <c r="AB115" i="11"/>
  <c r="AA115" i="11"/>
  <c r="Z115" i="11"/>
  <c r="Y115" i="11"/>
  <c r="X115" i="11"/>
  <c r="W115" i="11"/>
  <c r="V115" i="11"/>
  <c r="U115" i="11"/>
  <c r="T115" i="11"/>
  <c r="S115" i="11"/>
  <c r="AF114" i="11"/>
  <c r="AE114" i="11"/>
  <c r="AD114" i="11"/>
  <c r="AC114" i="11"/>
  <c r="AB114" i="11"/>
  <c r="AA114" i="11"/>
  <c r="Z114" i="11"/>
  <c r="Y114" i="11"/>
  <c r="X114" i="11"/>
  <c r="W114" i="11"/>
  <c r="V114" i="11"/>
  <c r="U114" i="11"/>
  <c r="T114" i="11"/>
  <c r="S114" i="11"/>
  <c r="AF113" i="11"/>
  <c r="AE113" i="11"/>
  <c r="AD113" i="11"/>
  <c r="AC113" i="11"/>
  <c r="AB113" i="11"/>
  <c r="AA113" i="11"/>
  <c r="Z113" i="11"/>
  <c r="Y113" i="11"/>
  <c r="X113" i="11"/>
  <c r="W113" i="11"/>
  <c r="V113" i="11"/>
  <c r="U113" i="11"/>
  <c r="T113" i="11"/>
  <c r="S113" i="11"/>
  <c r="AF112" i="11"/>
  <c r="AE112" i="11"/>
  <c r="AD112" i="11"/>
  <c r="AC112" i="11"/>
  <c r="AB112" i="11"/>
  <c r="AA112" i="11"/>
  <c r="Z112" i="11"/>
  <c r="Y112" i="11"/>
  <c r="X112" i="11"/>
  <c r="W112" i="11"/>
  <c r="V112" i="11"/>
  <c r="U112" i="11"/>
  <c r="T112" i="11"/>
  <c r="S112" i="11"/>
  <c r="AF111" i="11"/>
  <c r="AE111" i="11"/>
  <c r="AD111" i="11"/>
  <c r="AC111" i="11"/>
  <c r="AB111" i="11"/>
  <c r="AA111" i="11"/>
  <c r="Z111" i="11"/>
  <c r="Y111" i="11"/>
  <c r="X111" i="11"/>
  <c r="W111" i="11"/>
  <c r="V111" i="11"/>
  <c r="U111" i="11"/>
  <c r="T111" i="11"/>
  <c r="S111" i="11"/>
  <c r="AF110" i="11"/>
  <c r="AE110" i="11"/>
  <c r="AD110" i="11"/>
  <c r="AC110" i="11"/>
  <c r="AB110" i="11"/>
  <c r="AA110" i="11"/>
  <c r="Z110" i="11"/>
  <c r="Y110" i="11"/>
  <c r="X110" i="11"/>
  <c r="W110" i="11"/>
  <c r="V110" i="11"/>
  <c r="U110" i="11"/>
  <c r="T110" i="11"/>
  <c r="S110" i="11"/>
  <c r="AF109" i="11"/>
  <c r="AE109" i="11"/>
  <c r="AD109" i="11"/>
  <c r="AC109" i="11"/>
  <c r="AB109" i="11"/>
  <c r="AA109" i="11"/>
  <c r="Z109" i="11"/>
  <c r="Y109" i="11"/>
  <c r="X109" i="11"/>
  <c r="W109" i="11"/>
  <c r="V109" i="11"/>
  <c r="U109" i="11"/>
  <c r="T109" i="11"/>
  <c r="S109" i="11"/>
  <c r="AF108" i="11"/>
  <c r="AE108" i="11"/>
  <c r="AD108" i="11"/>
  <c r="AC108" i="11"/>
  <c r="AB108" i="11"/>
  <c r="AA108" i="11"/>
  <c r="Z108" i="11"/>
  <c r="Y108" i="11"/>
  <c r="X108" i="11"/>
  <c r="W108" i="11"/>
  <c r="V108" i="11"/>
  <c r="U108" i="11"/>
  <c r="T108" i="11"/>
  <c r="S108" i="11"/>
  <c r="AF107" i="11"/>
  <c r="AE107" i="11"/>
  <c r="AD107" i="11"/>
  <c r="AC107" i="11"/>
  <c r="AB107" i="11"/>
  <c r="AA107" i="11"/>
  <c r="Z107" i="11"/>
  <c r="Y107" i="11"/>
  <c r="X107" i="11"/>
  <c r="W107" i="11"/>
  <c r="V107" i="11"/>
  <c r="U107" i="11"/>
  <c r="T107" i="11"/>
  <c r="S107" i="11"/>
  <c r="AF106" i="11"/>
  <c r="AE106" i="11"/>
  <c r="AD106" i="11"/>
  <c r="AC106" i="11"/>
  <c r="AB106" i="11"/>
  <c r="AA106" i="11"/>
  <c r="Z106" i="11"/>
  <c r="Y106" i="11"/>
  <c r="X106" i="11"/>
  <c r="W106" i="11"/>
  <c r="V106" i="11"/>
  <c r="U106" i="11"/>
  <c r="T106" i="11"/>
  <c r="S106" i="11"/>
  <c r="AF105" i="11"/>
  <c r="AE105" i="11"/>
  <c r="AD105" i="11"/>
  <c r="AC105" i="11"/>
  <c r="AB105" i="11"/>
  <c r="AA105" i="11"/>
  <c r="Z105" i="11"/>
  <c r="Y105" i="11"/>
  <c r="X105" i="11"/>
  <c r="W105" i="11"/>
  <c r="V105" i="11"/>
  <c r="U105" i="11"/>
  <c r="T105" i="11"/>
  <c r="S105" i="11"/>
  <c r="AF104" i="11"/>
  <c r="AE104" i="11"/>
  <c r="AD104" i="11"/>
  <c r="AC104" i="11"/>
  <c r="AB104" i="11"/>
  <c r="AA104" i="11"/>
  <c r="Z104" i="11"/>
  <c r="Y104" i="11"/>
  <c r="X104" i="11"/>
  <c r="W104" i="11"/>
  <c r="V104" i="11"/>
  <c r="U104" i="11"/>
  <c r="T104" i="11"/>
  <c r="S104" i="11"/>
  <c r="AF103" i="11"/>
  <c r="AE103" i="11"/>
  <c r="AD103" i="11"/>
  <c r="AC103" i="11"/>
  <c r="AB103" i="11"/>
  <c r="AA103" i="11"/>
  <c r="Z103" i="11"/>
  <c r="Y103" i="11"/>
  <c r="X103" i="11"/>
  <c r="W103" i="11"/>
  <c r="V103" i="11"/>
  <c r="U103" i="11"/>
  <c r="T103" i="11"/>
  <c r="S103" i="11"/>
  <c r="AF102" i="11"/>
  <c r="AE102" i="11"/>
  <c r="AD102" i="11"/>
  <c r="AC102" i="11"/>
  <c r="AB102" i="11"/>
  <c r="AA102" i="11"/>
  <c r="Z102" i="11"/>
  <c r="Y102" i="11"/>
  <c r="X102" i="11"/>
  <c r="W102" i="11"/>
  <c r="V102" i="11"/>
  <c r="U102" i="11"/>
  <c r="T102" i="11"/>
  <c r="S102" i="11"/>
  <c r="AF101" i="11"/>
  <c r="AE101" i="11"/>
  <c r="AD101" i="11"/>
  <c r="AC101" i="11"/>
  <c r="AB101" i="11"/>
  <c r="AA101" i="11"/>
  <c r="Z101" i="11"/>
  <c r="Y101" i="11"/>
  <c r="X101" i="11"/>
  <c r="W101" i="11"/>
  <c r="V101" i="11"/>
  <c r="U101" i="11"/>
  <c r="T101" i="11"/>
  <c r="S101" i="11"/>
  <c r="AF100" i="11"/>
  <c r="AE100" i="11"/>
  <c r="AD100" i="11"/>
  <c r="AC100" i="11"/>
  <c r="AB100" i="11"/>
  <c r="AA100" i="11"/>
  <c r="Z100" i="11"/>
  <c r="Y100" i="11"/>
  <c r="X100" i="11"/>
  <c r="W100" i="11"/>
  <c r="V100" i="11"/>
  <c r="U100" i="11"/>
  <c r="T100" i="11"/>
  <c r="S100" i="11"/>
  <c r="AF99" i="11"/>
  <c r="AE99" i="11"/>
  <c r="AD99" i="11"/>
  <c r="AC99" i="11"/>
  <c r="AB99" i="11"/>
  <c r="AA99" i="11"/>
  <c r="Z99" i="11"/>
  <c r="Y99" i="11"/>
  <c r="X99" i="11"/>
  <c r="W99" i="11"/>
  <c r="V99" i="11"/>
  <c r="U99" i="11"/>
  <c r="T99" i="11"/>
  <c r="S99" i="11"/>
  <c r="AF98" i="11"/>
  <c r="AE98" i="11"/>
  <c r="AD98" i="11"/>
  <c r="AC98" i="11"/>
  <c r="AB98" i="11"/>
  <c r="AA98" i="11"/>
  <c r="Z98" i="11"/>
  <c r="Y98" i="11"/>
  <c r="X98" i="11"/>
  <c r="W98" i="11"/>
  <c r="V98" i="11"/>
  <c r="U98" i="11"/>
  <c r="T98" i="11"/>
  <c r="S98" i="11"/>
  <c r="AF97" i="11"/>
  <c r="AE97" i="11"/>
  <c r="AD97" i="11"/>
  <c r="AC97" i="11"/>
  <c r="AB97" i="11"/>
  <c r="AA97" i="11"/>
  <c r="Z97" i="11"/>
  <c r="Y97" i="11"/>
  <c r="X97" i="11"/>
  <c r="W97" i="11"/>
  <c r="V97" i="11"/>
  <c r="U97" i="11"/>
  <c r="T97" i="11"/>
  <c r="S97" i="11"/>
  <c r="AF96" i="11"/>
  <c r="AE96" i="11"/>
  <c r="AD96" i="11"/>
  <c r="AC96" i="11"/>
  <c r="AB96" i="11"/>
  <c r="AA96" i="11"/>
  <c r="Z96" i="11"/>
  <c r="Y96" i="11"/>
  <c r="X96" i="11"/>
  <c r="W96" i="11"/>
  <c r="V96" i="11"/>
  <c r="U96" i="11"/>
  <c r="T96" i="11"/>
  <c r="S96" i="11"/>
  <c r="AF95" i="11"/>
  <c r="AE95" i="11"/>
  <c r="AD95" i="11"/>
  <c r="AC95" i="11"/>
  <c r="AB95" i="11"/>
  <c r="AA95" i="11"/>
  <c r="Z95" i="11"/>
  <c r="Y95" i="11"/>
  <c r="X95" i="11"/>
  <c r="W95" i="11"/>
  <c r="V95" i="11"/>
  <c r="U95" i="11"/>
  <c r="T95" i="11"/>
  <c r="S95" i="11"/>
  <c r="AF94" i="11"/>
  <c r="AE94" i="11"/>
  <c r="AD94" i="11"/>
  <c r="AC94" i="11"/>
  <c r="AB94" i="11"/>
  <c r="AA94" i="11"/>
  <c r="Z94" i="11"/>
  <c r="Y94" i="11"/>
  <c r="X94" i="11"/>
  <c r="W94" i="11"/>
  <c r="V94" i="11"/>
  <c r="U94" i="11"/>
  <c r="T94" i="11"/>
  <c r="S94" i="11"/>
  <c r="AF93" i="11"/>
  <c r="AE93" i="11"/>
  <c r="AD93" i="11"/>
  <c r="AC93" i="11"/>
  <c r="AB93" i="11"/>
  <c r="AA93" i="11"/>
  <c r="Z93" i="11"/>
  <c r="Y93" i="11"/>
  <c r="X93" i="11"/>
  <c r="W93" i="11"/>
  <c r="V93" i="11"/>
  <c r="U93" i="11"/>
  <c r="T93" i="11"/>
  <c r="S93" i="11"/>
  <c r="AF92" i="11"/>
  <c r="AE92" i="11"/>
  <c r="AD92" i="11"/>
  <c r="AC92" i="11"/>
  <c r="AB92" i="11"/>
  <c r="AA92" i="11"/>
  <c r="Z92" i="11"/>
  <c r="Y92" i="11"/>
  <c r="X92" i="11"/>
  <c r="W92" i="11"/>
  <c r="V92" i="11"/>
  <c r="U92" i="11"/>
  <c r="T92" i="11"/>
  <c r="S92" i="11"/>
  <c r="AF91" i="11"/>
  <c r="AE91" i="11"/>
  <c r="AD91" i="11"/>
  <c r="AC91" i="11"/>
  <c r="AB91" i="11"/>
  <c r="AA91" i="11"/>
  <c r="Z91" i="11"/>
  <c r="Y91" i="11"/>
  <c r="X91" i="11"/>
  <c r="W91" i="11"/>
  <c r="V91" i="11"/>
  <c r="U91" i="11"/>
  <c r="T91" i="11"/>
  <c r="S91" i="11"/>
  <c r="AF90" i="11"/>
  <c r="AE90" i="11"/>
  <c r="AD90" i="11"/>
  <c r="AC90" i="11"/>
  <c r="AB90" i="11"/>
  <c r="AA90" i="11"/>
  <c r="Z90" i="11"/>
  <c r="Y90" i="11"/>
  <c r="X90" i="11"/>
  <c r="W90" i="11"/>
  <c r="V90" i="11"/>
  <c r="U90" i="11"/>
  <c r="T90" i="11"/>
  <c r="S90" i="11"/>
  <c r="AF89" i="11"/>
  <c r="AE89" i="11"/>
  <c r="AD89" i="11"/>
  <c r="AC89" i="11"/>
  <c r="AB89" i="11"/>
  <c r="AA89" i="11"/>
  <c r="Z89" i="11"/>
  <c r="Y89" i="11"/>
  <c r="X89" i="11"/>
  <c r="W89" i="11"/>
  <c r="V89" i="11"/>
  <c r="U89" i="11"/>
  <c r="T89" i="11"/>
  <c r="S89" i="11"/>
  <c r="AF88" i="11"/>
  <c r="AE88" i="11"/>
  <c r="AD88" i="11"/>
  <c r="AC88" i="11"/>
  <c r="AB88" i="11"/>
  <c r="AA88" i="11"/>
  <c r="Z88" i="11"/>
  <c r="Y88" i="11"/>
  <c r="X88" i="11"/>
  <c r="W88" i="11"/>
  <c r="V88" i="11"/>
  <c r="U88" i="11"/>
  <c r="T88" i="11"/>
  <c r="S88" i="11"/>
  <c r="AF87" i="11"/>
  <c r="AE87" i="11"/>
  <c r="AD87" i="11"/>
  <c r="AC87" i="11"/>
  <c r="AB87" i="11"/>
  <c r="AA87" i="11"/>
  <c r="Z87" i="11"/>
  <c r="Y87" i="11"/>
  <c r="X87" i="11"/>
  <c r="W87" i="11"/>
  <c r="V87" i="11"/>
  <c r="U87" i="11"/>
  <c r="T87" i="11"/>
  <c r="S87" i="11"/>
  <c r="AF86" i="11"/>
  <c r="AE86" i="11"/>
  <c r="AD86" i="11"/>
  <c r="AC86" i="11"/>
  <c r="AB86" i="11"/>
  <c r="AA86" i="11"/>
  <c r="Z86" i="11"/>
  <c r="Y86" i="11"/>
  <c r="X86" i="11"/>
  <c r="W86" i="11"/>
  <c r="V86" i="11"/>
  <c r="U86" i="11"/>
  <c r="T86" i="11"/>
  <c r="S86" i="11"/>
  <c r="AF85" i="11"/>
  <c r="AE85" i="11"/>
  <c r="AD85" i="11"/>
  <c r="AC85" i="11"/>
  <c r="AB85" i="11"/>
  <c r="AA85" i="11"/>
  <c r="Z85" i="11"/>
  <c r="Y85" i="11"/>
  <c r="X85" i="11"/>
  <c r="W85" i="11"/>
  <c r="V85" i="11"/>
  <c r="U85" i="11"/>
  <c r="T85" i="11"/>
  <c r="S85" i="11"/>
  <c r="AF84" i="11"/>
  <c r="AE84" i="11"/>
  <c r="AD84" i="11"/>
  <c r="AC84" i="11"/>
  <c r="AB84" i="11"/>
  <c r="AA84" i="11"/>
  <c r="Z84" i="11"/>
  <c r="Y84" i="11"/>
  <c r="X84" i="11"/>
  <c r="W84" i="11"/>
  <c r="V84" i="11"/>
  <c r="U84" i="11"/>
  <c r="T84" i="11"/>
  <c r="S84" i="11"/>
  <c r="AF83" i="11"/>
  <c r="AE83" i="11"/>
  <c r="AD83" i="11"/>
  <c r="AC83" i="11"/>
  <c r="AB83" i="11"/>
  <c r="AA83" i="11"/>
  <c r="Z83" i="11"/>
  <c r="Y83" i="11"/>
  <c r="X83" i="11"/>
  <c r="W83" i="11"/>
  <c r="V83" i="11"/>
  <c r="U83" i="11"/>
  <c r="T83" i="11"/>
  <c r="S83" i="11"/>
  <c r="AF82" i="11"/>
  <c r="AE82" i="11"/>
  <c r="AD82" i="11"/>
  <c r="AC82" i="11"/>
  <c r="AB82" i="11"/>
  <c r="AA82" i="11"/>
  <c r="Z82" i="11"/>
  <c r="Y82" i="11"/>
  <c r="X82" i="11"/>
  <c r="W82" i="11"/>
  <c r="V82" i="11"/>
  <c r="U82" i="11"/>
  <c r="T82" i="11"/>
  <c r="S82" i="11"/>
  <c r="AF81" i="11"/>
  <c r="AE81" i="11"/>
  <c r="AD81" i="11"/>
  <c r="AC81" i="11"/>
  <c r="AB81" i="11"/>
  <c r="AA81" i="11"/>
  <c r="Z81" i="11"/>
  <c r="Y81" i="11"/>
  <c r="X81" i="11"/>
  <c r="W81" i="11"/>
  <c r="V81" i="11"/>
  <c r="U81" i="11"/>
  <c r="T81" i="11"/>
  <c r="S81" i="11"/>
  <c r="AF80" i="11"/>
  <c r="AE80" i="11"/>
  <c r="AD80" i="11"/>
  <c r="AC80" i="11"/>
  <c r="AB80" i="11"/>
  <c r="AA80" i="11"/>
  <c r="Z80" i="11"/>
  <c r="Y80" i="11"/>
  <c r="X80" i="11"/>
  <c r="W80" i="11"/>
  <c r="V80" i="11"/>
  <c r="U80" i="11"/>
  <c r="T80" i="11"/>
  <c r="S80" i="11"/>
  <c r="AF79" i="11"/>
  <c r="AE79" i="11"/>
  <c r="AD79" i="11"/>
  <c r="AC79" i="11"/>
  <c r="AB79" i="11"/>
  <c r="AA79" i="11"/>
  <c r="Z79" i="11"/>
  <c r="Y79" i="11"/>
  <c r="X79" i="11"/>
  <c r="W79" i="11"/>
  <c r="V79" i="11"/>
  <c r="U79" i="11"/>
  <c r="T79" i="11"/>
  <c r="S79" i="11"/>
  <c r="C100" i="11"/>
  <c r="D100" i="11"/>
  <c r="E100" i="11"/>
  <c r="F100" i="11"/>
  <c r="G100" i="11"/>
  <c r="H100" i="11"/>
  <c r="I100" i="11"/>
  <c r="J100" i="11"/>
  <c r="K100" i="11"/>
  <c r="L100" i="11"/>
  <c r="M100" i="11"/>
  <c r="N100" i="11"/>
  <c r="O100" i="11"/>
  <c r="P100" i="11"/>
  <c r="C101" i="11"/>
  <c r="D101" i="11"/>
  <c r="E101" i="11"/>
  <c r="F101" i="11"/>
  <c r="G101" i="11"/>
  <c r="H101" i="11"/>
  <c r="I101" i="11"/>
  <c r="J101" i="11"/>
  <c r="K101" i="11"/>
  <c r="L101" i="11"/>
  <c r="M101" i="11"/>
  <c r="N101" i="11"/>
  <c r="O101" i="11"/>
  <c r="P101" i="11"/>
  <c r="C102" i="11"/>
  <c r="D102" i="11"/>
  <c r="E102" i="11"/>
  <c r="F102" i="11"/>
  <c r="G102" i="11"/>
  <c r="H102" i="11"/>
  <c r="I102" i="11"/>
  <c r="J102" i="11"/>
  <c r="K102" i="11"/>
  <c r="L102" i="11"/>
  <c r="M102" i="11"/>
  <c r="N102" i="11"/>
  <c r="O102" i="11"/>
  <c r="P102" i="11"/>
  <c r="C103" i="11"/>
  <c r="D103" i="11"/>
  <c r="E103" i="11"/>
  <c r="F103" i="11"/>
  <c r="G103" i="11"/>
  <c r="H103" i="11"/>
  <c r="I103" i="11"/>
  <c r="J103" i="11"/>
  <c r="K103" i="11"/>
  <c r="L103" i="11"/>
  <c r="M103" i="11"/>
  <c r="N103" i="11"/>
  <c r="O103" i="11"/>
  <c r="P103" i="11"/>
  <c r="C104" i="11"/>
  <c r="D104" i="11"/>
  <c r="E104" i="11"/>
  <c r="F104" i="11"/>
  <c r="G104" i="11"/>
  <c r="H104" i="11"/>
  <c r="I104" i="11"/>
  <c r="J104" i="11"/>
  <c r="K104" i="11"/>
  <c r="L104" i="11"/>
  <c r="M104" i="11"/>
  <c r="N104" i="11"/>
  <c r="O104" i="11"/>
  <c r="P104" i="11"/>
  <c r="C105" i="11"/>
  <c r="D105" i="11"/>
  <c r="E105" i="11"/>
  <c r="F105" i="11"/>
  <c r="G105" i="11"/>
  <c r="H105" i="11"/>
  <c r="I105" i="11"/>
  <c r="J105" i="11"/>
  <c r="K105" i="11"/>
  <c r="L105" i="11"/>
  <c r="M105" i="11"/>
  <c r="N105" i="11"/>
  <c r="O105" i="11"/>
  <c r="P105" i="11"/>
  <c r="C106" i="11"/>
  <c r="D106" i="11"/>
  <c r="E106" i="11"/>
  <c r="F106" i="11"/>
  <c r="G106" i="11"/>
  <c r="H106" i="11"/>
  <c r="I106" i="11"/>
  <c r="J106" i="11"/>
  <c r="K106" i="11"/>
  <c r="L106" i="11"/>
  <c r="M106" i="11"/>
  <c r="N106" i="11"/>
  <c r="O106" i="11"/>
  <c r="P106" i="11"/>
  <c r="C107" i="11"/>
  <c r="D107" i="11"/>
  <c r="E107" i="11"/>
  <c r="F107" i="11"/>
  <c r="G107" i="11"/>
  <c r="H107" i="11"/>
  <c r="I107" i="11"/>
  <c r="J107" i="11"/>
  <c r="K107" i="11"/>
  <c r="L107" i="11"/>
  <c r="M107" i="11"/>
  <c r="N107" i="11"/>
  <c r="O107" i="11"/>
  <c r="P107" i="11"/>
  <c r="C108" i="11"/>
  <c r="D108" i="11"/>
  <c r="E108" i="11"/>
  <c r="F108" i="11"/>
  <c r="G108" i="11"/>
  <c r="H108" i="11"/>
  <c r="I108" i="11"/>
  <c r="J108" i="11"/>
  <c r="K108" i="11"/>
  <c r="L108" i="11"/>
  <c r="M108" i="11"/>
  <c r="N108" i="11"/>
  <c r="O108" i="11"/>
  <c r="P108" i="11"/>
  <c r="C109" i="11"/>
  <c r="D109" i="11"/>
  <c r="E109" i="11"/>
  <c r="F109" i="11"/>
  <c r="G109" i="11"/>
  <c r="H109" i="11"/>
  <c r="I109" i="11"/>
  <c r="J109" i="11"/>
  <c r="K109" i="11"/>
  <c r="L109" i="11"/>
  <c r="M109" i="11"/>
  <c r="N109" i="11"/>
  <c r="O109" i="11"/>
  <c r="P109" i="11"/>
  <c r="C110" i="11"/>
  <c r="D110" i="11"/>
  <c r="E110" i="11"/>
  <c r="F110" i="11"/>
  <c r="G110" i="11"/>
  <c r="H110" i="11"/>
  <c r="I110" i="11"/>
  <c r="J110" i="11"/>
  <c r="K110" i="11"/>
  <c r="L110" i="11"/>
  <c r="M110" i="11"/>
  <c r="N110" i="11"/>
  <c r="O110" i="11"/>
  <c r="P110" i="11"/>
  <c r="C111" i="11"/>
  <c r="D111" i="11"/>
  <c r="E111" i="11"/>
  <c r="F111" i="11"/>
  <c r="G111" i="11"/>
  <c r="H111" i="11"/>
  <c r="I111" i="11"/>
  <c r="J111" i="11"/>
  <c r="K111" i="11"/>
  <c r="L111" i="11"/>
  <c r="M111" i="11"/>
  <c r="N111" i="11"/>
  <c r="O111" i="11"/>
  <c r="P111" i="11"/>
  <c r="C112" i="11"/>
  <c r="D112" i="11"/>
  <c r="E112" i="11"/>
  <c r="F112" i="11"/>
  <c r="G112" i="11"/>
  <c r="H112" i="11"/>
  <c r="I112" i="11"/>
  <c r="J112" i="11"/>
  <c r="K112" i="11"/>
  <c r="L112" i="11"/>
  <c r="M112" i="11"/>
  <c r="N112" i="11"/>
  <c r="O112" i="11"/>
  <c r="P112" i="11"/>
  <c r="C113" i="11"/>
  <c r="D113" i="11"/>
  <c r="E113" i="11"/>
  <c r="F113" i="11"/>
  <c r="G113" i="11"/>
  <c r="H113" i="11"/>
  <c r="I113" i="11"/>
  <c r="J113" i="11"/>
  <c r="K113" i="11"/>
  <c r="L113" i="11"/>
  <c r="M113" i="11"/>
  <c r="N113" i="11"/>
  <c r="O113" i="11"/>
  <c r="P113" i="11"/>
  <c r="C114" i="11"/>
  <c r="D114" i="11"/>
  <c r="E114" i="11"/>
  <c r="F114" i="11"/>
  <c r="G114" i="11"/>
  <c r="H114" i="11"/>
  <c r="I114" i="11"/>
  <c r="J114" i="11"/>
  <c r="K114" i="11"/>
  <c r="L114" i="11"/>
  <c r="M114" i="11"/>
  <c r="N114" i="11"/>
  <c r="O114" i="11"/>
  <c r="P114" i="11"/>
  <c r="C115" i="11"/>
  <c r="D115" i="11"/>
  <c r="E115" i="11"/>
  <c r="F115" i="11"/>
  <c r="G115" i="11"/>
  <c r="H115" i="11"/>
  <c r="I115" i="11"/>
  <c r="J115" i="11"/>
  <c r="K115" i="11"/>
  <c r="L115" i="11"/>
  <c r="M115" i="11"/>
  <c r="N115" i="11"/>
  <c r="O115" i="11"/>
  <c r="P115" i="11"/>
  <c r="C116" i="11"/>
  <c r="D116" i="11"/>
  <c r="E116" i="11"/>
  <c r="F116" i="11"/>
  <c r="G116" i="11"/>
  <c r="H116" i="11"/>
  <c r="I116" i="11"/>
  <c r="J116" i="11"/>
  <c r="K116" i="11"/>
  <c r="L116" i="11"/>
  <c r="M116" i="11"/>
  <c r="N116" i="11"/>
  <c r="O116" i="11"/>
  <c r="P116" i="11"/>
  <c r="C117" i="11"/>
  <c r="D117" i="11"/>
  <c r="E117" i="11"/>
  <c r="F117" i="11"/>
  <c r="G117" i="11"/>
  <c r="H117" i="11"/>
  <c r="I117" i="11"/>
  <c r="J117" i="11"/>
  <c r="K117" i="11"/>
  <c r="L117" i="11"/>
  <c r="M117" i="11"/>
  <c r="N117" i="11"/>
  <c r="O117" i="11"/>
  <c r="P117" i="11"/>
  <c r="C118" i="11"/>
  <c r="D118" i="11"/>
  <c r="E118" i="11"/>
  <c r="F118" i="11"/>
  <c r="G118" i="11"/>
  <c r="H118" i="11"/>
  <c r="I118" i="11"/>
  <c r="J118" i="11"/>
  <c r="K118" i="11"/>
  <c r="L118" i="11"/>
  <c r="M118" i="11"/>
  <c r="N118" i="11"/>
  <c r="O118" i="11"/>
  <c r="P118" i="11"/>
  <c r="C119" i="11"/>
  <c r="D119" i="11"/>
  <c r="E119" i="11"/>
  <c r="F119" i="11"/>
  <c r="G119" i="11"/>
  <c r="H119" i="11"/>
  <c r="I119" i="11"/>
  <c r="J119" i="11"/>
  <c r="K119" i="11"/>
  <c r="L119" i="11"/>
  <c r="M119" i="11"/>
  <c r="N119" i="11"/>
  <c r="O119" i="11"/>
  <c r="P119" i="11"/>
  <c r="C120" i="11"/>
  <c r="D120" i="11"/>
  <c r="E120" i="11"/>
  <c r="F120" i="11"/>
  <c r="G120" i="11"/>
  <c r="H120" i="11"/>
  <c r="I120" i="11"/>
  <c r="J120" i="11"/>
  <c r="K120" i="11"/>
  <c r="L120" i="11"/>
  <c r="M120" i="11"/>
  <c r="N120" i="11"/>
  <c r="O120" i="11"/>
  <c r="P120" i="11"/>
  <c r="C121" i="11"/>
  <c r="D121" i="11"/>
  <c r="E121" i="11"/>
  <c r="F121" i="11"/>
  <c r="G121" i="11"/>
  <c r="H121" i="11"/>
  <c r="I121" i="11"/>
  <c r="J121" i="11"/>
  <c r="K121" i="11"/>
  <c r="L121" i="11"/>
  <c r="M121" i="11"/>
  <c r="N121" i="11"/>
  <c r="O121" i="11"/>
  <c r="P121" i="11"/>
  <c r="C122" i="11"/>
  <c r="D122" i="11"/>
  <c r="E122" i="11"/>
  <c r="F122" i="11"/>
  <c r="G122" i="11"/>
  <c r="H122" i="11"/>
  <c r="I122" i="11"/>
  <c r="J122" i="11"/>
  <c r="K122" i="11"/>
  <c r="L122" i="11"/>
  <c r="M122" i="11"/>
  <c r="N122" i="11"/>
  <c r="O122" i="11"/>
  <c r="P122" i="11"/>
  <c r="C123" i="11"/>
  <c r="D123" i="11"/>
  <c r="E123" i="11"/>
  <c r="F123" i="11"/>
  <c r="G123" i="11"/>
  <c r="H123" i="11"/>
  <c r="I123" i="11"/>
  <c r="J123" i="11"/>
  <c r="K123" i="11"/>
  <c r="L123" i="11"/>
  <c r="M123" i="11"/>
  <c r="N123" i="11"/>
  <c r="O123" i="11"/>
  <c r="P123" i="11"/>
  <c r="C124" i="11"/>
  <c r="D124" i="11"/>
  <c r="E124" i="11"/>
  <c r="F124" i="11"/>
  <c r="G124" i="11"/>
  <c r="H124" i="11"/>
  <c r="I124" i="11"/>
  <c r="J124" i="11"/>
  <c r="K124" i="11"/>
  <c r="L124" i="11"/>
  <c r="M124" i="11"/>
  <c r="N124" i="11"/>
  <c r="O124" i="11"/>
  <c r="P124" i="11"/>
  <c r="C125" i="11"/>
  <c r="D125" i="11"/>
  <c r="E125" i="11"/>
  <c r="F125" i="11"/>
  <c r="G125" i="11"/>
  <c r="H125" i="11"/>
  <c r="I125" i="11"/>
  <c r="J125" i="11"/>
  <c r="K125" i="11"/>
  <c r="L125" i="11"/>
  <c r="M125" i="11"/>
  <c r="N125" i="11"/>
  <c r="O125" i="11"/>
  <c r="P125" i="11"/>
  <c r="C126" i="11"/>
  <c r="D126" i="11"/>
  <c r="E126" i="11"/>
  <c r="F126" i="11"/>
  <c r="G126" i="11"/>
  <c r="H126" i="11"/>
  <c r="I126" i="11"/>
  <c r="J126" i="11"/>
  <c r="K126" i="11"/>
  <c r="L126" i="11"/>
  <c r="M126" i="11"/>
  <c r="N126" i="11"/>
  <c r="O126" i="11"/>
  <c r="P126" i="11"/>
  <c r="C127" i="11"/>
  <c r="D127" i="11"/>
  <c r="E127" i="11"/>
  <c r="F127" i="11"/>
  <c r="G127" i="11"/>
  <c r="H127" i="11"/>
  <c r="I127" i="11"/>
  <c r="J127" i="11"/>
  <c r="K127" i="11"/>
  <c r="L127" i="11"/>
  <c r="M127" i="11"/>
  <c r="N127" i="11"/>
  <c r="O127" i="11"/>
  <c r="P127" i="11"/>
  <c r="C128" i="11"/>
  <c r="D128" i="11"/>
  <c r="E128" i="11"/>
  <c r="F128" i="11"/>
  <c r="G128" i="11"/>
  <c r="H128" i="11"/>
  <c r="I128" i="11"/>
  <c r="J128" i="11"/>
  <c r="K128" i="11"/>
  <c r="L128" i="11"/>
  <c r="M128" i="11"/>
  <c r="N128" i="11"/>
  <c r="O128" i="11"/>
  <c r="P128" i="11"/>
  <c r="C129" i="11"/>
  <c r="D129" i="11"/>
  <c r="E129" i="11"/>
  <c r="F129" i="11"/>
  <c r="G129" i="11"/>
  <c r="H129" i="11"/>
  <c r="I129" i="11"/>
  <c r="J129" i="11"/>
  <c r="K129" i="11"/>
  <c r="L129" i="11"/>
  <c r="M129" i="11"/>
  <c r="N129" i="11"/>
  <c r="O129" i="11"/>
  <c r="P129" i="11"/>
  <c r="C130" i="11"/>
  <c r="D130" i="11"/>
  <c r="E130" i="11"/>
  <c r="F130" i="11"/>
  <c r="G130" i="11"/>
  <c r="H130" i="11"/>
  <c r="I130" i="11"/>
  <c r="J130" i="11"/>
  <c r="K130" i="11"/>
  <c r="L130" i="11"/>
  <c r="M130" i="11"/>
  <c r="N130" i="11"/>
  <c r="O130" i="11"/>
  <c r="P130" i="11"/>
  <c r="C131" i="11"/>
  <c r="D131" i="11"/>
  <c r="E131" i="11"/>
  <c r="F131" i="11"/>
  <c r="G131" i="11"/>
  <c r="H131" i="11"/>
  <c r="I131" i="11"/>
  <c r="J131" i="11"/>
  <c r="K131" i="11"/>
  <c r="L131" i="11"/>
  <c r="M131" i="11"/>
  <c r="N131" i="11"/>
  <c r="O131" i="11"/>
  <c r="P131" i="11"/>
  <c r="C132" i="11"/>
  <c r="D132" i="11"/>
  <c r="E132" i="11"/>
  <c r="F132" i="11"/>
  <c r="G132" i="11"/>
  <c r="H132" i="11"/>
  <c r="I132" i="11"/>
  <c r="J132" i="11"/>
  <c r="K132" i="11"/>
  <c r="L132" i="11"/>
  <c r="M132" i="11"/>
  <c r="N132" i="11"/>
  <c r="O132" i="11"/>
  <c r="P132" i="11"/>
  <c r="C133" i="11"/>
  <c r="D133" i="11"/>
  <c r="E133" i="11"/>
  <c r="F133" i="11"/>
  <c r="G133" i="11"/>
  <c r="H133" i="11"/>
  <c r="I133" i="11"/>
  <c r="J133" i="11"/>
  <c r="K133" i="11"/>
  <c r="L133" i="11"/>
  <c r="M133" i="11"/>
  <c r="N133" i="11"/>
  <c r="O133" i="11"/>
  <c r="P133" i="11"/>
  <c r="C134" i="11"/>
  <c r="D134" i="11"/>
  <c r="E134" i="11"/>
  <c r="F134" i="11"/>
  <c r="G134" i="11"/>
  <c r="H134" i="11"/>
  <c r="I134" i="11"/>
  <c r="J134" i="11"/>
  <c r="K134" i="11"/>
  <c r="L134" i="11"/>
  <c r="M134" i="11"/>
  <c r="N134" i="11"/>
  <c r="O134" i="11"/>
  <c r="P134" i="11"/>
  <c r="C135" i="11"/>
  <c r="D135" i="11"/>
  <c r="E135" i="11"/>
  <c r="F135" i="11"/>
  <c r="G135" i="11"/>
  <c r="H135" i="11"/>
  <c r="I135" i="11"/>
  <c r="J135" i="11"/>
  <c r="K135" i="11"/>
  <c r="L135" i="11"/>
  <c r="M135" i="11"/>
  <c r="N135" i="11"/>
  <c r="O135" i="11"/>
  <c r="P135" i="11"/>
  <c r="C136" i="11"/>
  <c r="D136" i="11"/>
  <c r="E136" i="11"/>
  <c r="F136" i="11"/>
  <c r="G136" i="11"/>
  <c r="H136" i="11"/>
  <c r="I136" i="11"/>
  <c r="J136" i="11"/>
  <c r="K136" i="11"/>
  <c r="L136" i="11"/>
  <c r="M136" i="11"/>
  <c r="N136" i="11"/>
  <c r="O136" i="11"/>
  <c r="P136" i="11"/>
  <c r="C137" i="11"/>
  <c r="D137" i="11"/>
  <c r="E137" i="11"/>
  <c r="F137" i="11"/>
  <c r="G137" i="11"/>
  <c r="H137" i="11"/>
  <c r="I137" i="11"/>
  <c r="J137" i="11"/>
  <c r="K137" i="11"/>
  <c r="L137" i="11"/>
  <c r="M137" i="11"/>
  <c r="N137" i="11"/>
  <c r="O137" i="11"/>
  <c r="P137" i="11"/>
  <c r="C138" i="11"/>
  <c r="D138" i="11"/>
  <c r="E138" i="11"/>
  <c r="F138" i="11"/>
  <c r="G138" i="11"/>
  <c r="H138" i="11"/>
  <c r="I138" i="11"/>
  <c r="J138" i="11"/>
  <c r="K138" i="11"/>
  <c r="L138" i="11"/>
  <c r="M138" i="11"/>
  <c r="N138" i="11"/>
  <c r="O138" i="11"/>
  <c r="P138" i="11"/>
  <c r="C139" i="11"/>
  <c r="D139" i="11"/>
  <c r="E139" i="11"/>
  <c r="F139" i="11"/>
  <c r="G139" i="11"/>
  <c r="H139" i="11"/>
  <c r="I139" i="11"/>
  <c r="J139" i="11"/>
  <c r="K139" i="11"/>
  <c r="L139" i="11"/>
  <c r="M139" i="11"/>
  <c r="N139" i="11"/>
  <c r="O139" i="11"/>
  <c r="P139" i="11"/>
  <c r="C140" i="11"/>
  <c r="D140" i="11"/>
  <c r="E140" i="11"/>
  <c r="F140" i="11"/>
  <c r="G140" i="11"/>
  <c r="H140" i="11"/>
  <c r="I140" i="11"/>
  <c r="J140" i="11"/>
  <c r="K140" i="11"/>
  <c r="L140" i="11"/>
  <c r="M140" i="11"/>
  <c r="N140" i="11"/>
  <c r="O140" i="11"/>
  <c r="P140" i="11"/>
  <c r="C141" i="11"/>
  <c r="D141" i="11"/>
  <c r="E141" i="11"/>
  <c r="F141" i="11"/>
  <c r="G141" i="11"/>
  <c r="H141" i="11"/>
  <c r="I141" i="11"/>
  <c r="J141" i="11"/>
  <c r="K141" i="11"/>
  <c r="L141" i="11"/>
  <c r="M141" i="11"/>
  <c r="N141" i="11"/>
  <c r="O141" i="11"/>
  <c r="P141" i="11"/>
  <c r="C142" i="11"/>
  <c r="D142" i="11"/>
  <c r="E142" i="11"/>
  <c r="F142" i="11"/>
  <c r="G142" i="11"/>
  <c r="H142" i="11"/>
  <c r="I142" i="11"/>
  <c r="J142" i="11"/>
  <c r="K142" i="11"/>
  <c r="L142" i="11"/>
  <c r="M142" i="11"/>
  <c r="N142" i="11"/>
  <c r="O142" i="11"/>
  <c r="P142" i="11"/>
  <c r="C143" i="11"/>
  <c r="D143" i="11"/>
  <c r="E143" i="11"/>
  <c r="F143" i="11"/>
  <c r="G143" i="11"/>
  <c r="H143" i="11"/>
  <c r="I143" i="11"/>
  <c r="J143" i="11"/>
  <c r="K143" i="11"/>
  <c r="L143" i="11"/>
  <c r="M143" i="11"/>
  <c r="N143" i="11"/>
  <c r="O143" i="11"/>
  <c r="P143" i="11"/>
  <c r="C144" i="11"/>
  <c r="D144" i="11"/>
  <c r="E144" i="11"/>
  <c r="F144" i="11"/>
  <c r="G144" i="11"/>
  <c r="H144" i="11"/>
  <c r="I144" i="11"/>
  <c r="J144" i="11"/>
  <c r="K144" i="11"/>
  <c r="L144" i="11"/>
  <c r="M144" i="11"/>
  <c r="N144" i="11"/>
  <c r="O144" i="11"/>
  <c r="P144" i="11"/>
  <c r="C145" i="11"/>
  <c r="D145" i="11"/>
  <c r="E145" i="11"/>
  <c r="F145" i="11"/>
  <c r="G145" i="11"/>
  <c r="H145" i="11"/>
  <c r="I145" i="11"/>
  <c r="J145" i="11"/>
  <c r="K145" i="11"/>
  <c r="L145" i="11"/>
  <c r="M145" i="11"/>
  <c r="N145" i="11"/>
  <c r="O145" i="11"/>
  <c r="P145" i="11"/>
  <c r="C146" i="11"/>
  <c r="D146" i="11"/>
  <c r="E146" i="11"/>
  <c r="F146" i="11"/>
  <c r="G146" i="11"/>
  <c r="H146" i="11"/>
  <c r="I146" i="11"/>
  <c r="J146" i="11"/>
  <c r="K146" i="11"/>
  <c r="L146" i="11"/>
  <c r="M146" i="11"/>
  <c r="N146" i="11"/>
  <c r="O146" i="11"/>
  <c r="P146" i="11"/>
  <c r="C147" i="11"/>
  <c r="D147" i="11"/>
  <c r="E147" i="11"/>
  <c r="F147" i="11"/>
  <c r="G147" i="11"/>
  <c r="H147" i="11"/>
  <c r="I147" i="11"/>
  <c r="J147" i="11"/>
  <c r="K147" i="11"/>
  <c r="L147" i="11"/>
  <c r="M147" i="11"/>
  <c r="N147" i="11"/>
  <c r="O147" i="11"/>
  <c r="P147" i="11"/>
  <c r="C148" i="11"/>
  <c r="D148" i="11"/>
  <c r="E148" i="11"/>
  <c r="F148" i="11"/>
  <c r="G148" i="11"/>
  <c r="H148" i="11"/>
  <c r="I148" i="11"/>
  <c r="J148" i="11"/>
  <c r="K148" i="11"/>
  <c r="L148" i="11"/>
  <c r="M148" i="11"/>
  <c r="N148" i="11"/>
  <c r="O148" i="11"/>
  <c r="P148" i="11"/>
  <c r="C149" i="11"/>
  <c r="D149" i="11"/>
  <c r="E149" i="11"/>
  <c r="F149" i="11"/>
  <c r="G149" i="11"/>
  <c r="H149" i="11"/>
  <c r="I149" i="11"/>
  <c r="J149" i="11"/>
  <c r="K149" i="11"/>
  <c r="L149" i="11"/>
  <c r="M149" i="11"/>
  <c r="N149" i="11"/>
  <c r="O149" i="11"/>
  <c r="P149" i="11"/>
  <c r="C150" i="11"/>
  <c r="D150" i="11"/>
  <c r="E150" i="11"/>
  <c r="F150" i="11"/>
  <c r="G150" i="11"/>
  <c r="H150" i="11"/>
  <c r="I150" i="11"/>
  <c r="J150" i="11"/>
  <c r="K150" i="11"/>
  <c r="L150" i="11"/>
  <c r="M150" i="11"/>
  <c r="N150" i="11"/>
  <c r="O150" i="11"/>
  <c r="P150" i="11"/>
  <c r="C151" i="11"/>
  <c r="D151" i="11"/>
  <c r="E151" i="11"/>
  <c r="F151" i="11"/>
  <c r="G151" i="11"/>
  <c r="H151" i="11"/>
  <c r="I151" i="11"/>
  <c r="J151" i="11"/>
  <c r="K151" i="11"/>
  <c r="L151" i="11"/>
  <c r="M151" i="11"/>
  <c r="N151" i="11"/>
  <c r="O151" i="11"/>
  <c r="P151" i="11"/>
  <c r="C152" i="11"/>
  <c r="D152" i="11"/>
  <c r="E152" i="11"/>
  <c r="F152" i="11"/>
  <c r="G152" i="11"/>
  <c r="H152" i="11"/>
  <c r="I152" i="11"/>
  <c r="J152" i="11"/>
  <c r="K152" i="11"/>
  <c r="L152" i="11"/>
  <c r="M152" i="11"/>
  <c r="N152" i="11"/>
  <c r="O152" i="11"/>
  <c r="P152" i="11"/>
  <c r="C153" i="11"/>
  <c r="D153" i="11"/>
  <c r="E153" i="11"/>
  <c r="F153" i="11"/>
  <c r="G153" i="11"/>
  <c r="H153" i="11"/>
  <c r="I153" i="11"/>
  <c r="J153" i="11"/>
  <c r="K153" i="11"/>
  <c r="L153" i="11"/>
  <c r="M153" i="11"/>
  <c r="N153" i="11"/>
  <c r="O153" i="11"/>
  <c r="P153" i="11"/>
  <c r="C154" i="11"/>
  <c r="D154" i="11"/>
  <c r="E154" i="11"/>
  <c r="F154" i="11"/>
  <c r="G154" i="11"/>
  <c r="H154" i="11"/>
  <c r="I154" i="11"/>
  <c r="J154" i="11"/>
  <c r="K154" i="11"/>
  <c r="L154" i="11"/>
  <c r="M154" i="11"/>
  <c r="N154" i="11"/>
  <c r="O154" i="11"/>
  <c r="P154" i="11"/>
  <c r="C155" i="11"/>
  <c r="D155" i="11"/>
  <c r="E155" i="11"/>
  <c r="F155" i="11"/>
  <c r="G155" i="11"/>
  <c r="H155" i="11"/>
  <c r="I155" i="11"/>
  <c r="J155" i="11"/>
  <c r="K155" i="11"/>
  <c r="L155" i="11"/>
  <c r="M155" i="11"/>
  <c r="N155" i="11"/>
  <c r="O155" i="11"/>
  <c r="P155" i="11"/>
  <c r="C156" i="11"/>
  <c r="D156" i="11"/>
  <c r="E156" i="11"/>
  <c r="F156" i="11"/>
  <c r="G156" i="11"/>
  <c r="H156" i="11"/>
  <c r="I156" i="11"/>
  <c r="J156" i="11"/>
  <c r="K156" i="11"/>
  <c r="L156" i="11"/>
  <c r="M156" i="11"/>
  <c r="N156" i="11"/>
  <c r="O156" i="11"/>
  <c r="P156" i="11"/>
  <c r="C157" i="11"/>
  <c r="D157" i="11"/>
  <c r="E157" i="11"/>
  <c r="F157" i="11"/>
  <c r="G157" i="11"/>
  <c r="H157" i="11"/>
  <c r="I157" i="11"/>
  <c r="J157" i="11"/>
  <c r="K157" i="11"/>
  <c r="L157" i="11"/>
  <c r="M157" i="11"/>
  <c r="N157" i="11"/>
  <c r="O157" i="11"/>
  <c r="P157" i="11"/>
  <c r="C158" i="11"/>
  <c r="D158" i="11"/>
  <c r="E158" i="11"/>
  <c r="F158" i="11"/>
  <c r="G158" i="11"/>
  <c r="H158" i="11"/>
  <c r="I158" i="11"/>
  <c r="J158" i="11"/>
  <c r="K158" i="11"/>
  <c r="L158" i="11"/>
  <c r="M158" i="11"/>
  <c r="N158" i="11"/>
  <c r="O158" i="11"/>
  <c r="P158" i="11"/>
  <c r="C159" i="11"/>
  <c r="D159" i="11"/>
  <c r="E159" i="11"/>
  <c r="F159" i="11"/>
  <c r="G159" i="11"/>
  <c r="H159" i="11"/>
  <c r="I159" i="11"/>
  <c r="J159" i="11"/>
  <c r="K159" i="11"/>
  <c r="L159" i="11"/>
  <c r="M159" i="11"/>
  <c r="N159" i="11"/>
  <c r="O159" i="11"/>
  <c r="P159" i="11"/>
  <c r="C160" i="11"/>
  <c r="D160" i="11"/>
  <c r="E160" i="11"/>
  <c r="F160" i="11"/>
  <c r="G160" i="11"/>
  <c r="H160" i="11"/>
  <c r="I160" i="11"/>
  <c r="J160" i="11"/>
  <c r="K160" i="11"/>
  <c r="L160" i="11"/>
  <c r="M160" i="11"/>
  <c r="N160" i="11"/>
  <c r="O160" i="11"/>
  <c r="P160" i="11"/>
  <c r="C161" i="11"/>
  <c r="D161" i="11"/>
  <c r="E161" i="11"/>
  <c r="F161" i="11"/>
  <c r="G161" i="11"/>
  <c r="H161" i="11"/>
  <c r="I161" i="11"/>
  <c r="J161" i="11"/>
  <c r="K161" i="11"/>
  <c r="L161" i="11"/>
  <c r="M161" i="11"/>
  <c r="N161" i="11"/>
  <c r="O161" i="11"/>
  <c r="P161" i="11"/>
  <c r="C162" i="11"/>
  <c r="D162" i="11"/>
  <c r="E162" i="11"/>
  <c r="F162" i="11"/>
  <c r="G162" i="11"/>
  <c r="H162" i="11"/>
  <c r="I162" i="11"/>
  <c r="J162" i="11"/>
  <c r="K162" i="11"/>
  <c r="L162" i="11"/>
  <c r="M162" i="11"/>
  <c r="N162" i="11"/>
  <c r="O162" i="11"/>
  <c r="P162" i="11"/>
  <c r="C163" i="11"/>
  <c r="D163" i="11"/>
  <c r="E163" i="11"/>
  <c r="F163" i="11"/>
  <c r="G163" i="11"/>
  <c r="H163" i="11"/>
  <c r="I163" i="11"/>
  <c r="J163" i="11"/>
  <c r="K163" i="11"/>
  <c r="L163" i="11"/>
  <c r="M163" i="11"/>
  <c r="N163" i="11"/>
  <c r="O163" i="11"/>
  <c r="P163" i="11"/>
  <c r="C164" i="11"/>
  <c r="D164" i="11"/>
  <c r="E164" i="11"/>
  <c r="F164" i="11"/>
  <c r="G164" i="11"/>
  <c r="H164" i="11"/>
  <c r="I164" i="11"/>
  <c r="J164" i="11"/>
  <c r="K164" i="11"/>
  <c r="L164" i="11"/>
  <c r="M164" i="11"/>
  <c r="N164" i="11"/>
  <c r="O164" i="11"/>
  <c r="P164" i="11"/>
  <c r="C165" i="11"/>
  <c r="D165" i="11"/>
  <c r="E165" i="11"/>
  <c r="F165" i="11"/>
  <c r="G165" i="11"/>
  <c r="H165" i="11"/>
  <c r="I165" i="11"/>
  <c r="J165" i="11"/>
  <c r="K165" i="11"/>
  <c r="L165" i="11"/>
  <c r="M165" i="11"/>
  <c r="N165" i="11"/>
  <c r="O165" i="11"/>
  <c r="P165" i="11"/>
  <c r="C166" i="11"/>
  <c r="D166" i="11"/>
  <c r="E166" i="11"/>
  <c r="F166" i="11"/>
  <c r="G166" i="11"/>
  <c r="H166" i="11"/>
  <c r="I166" i="11"/>
  <c r="J166" i="11"/>
  <c r="K166" i="11"/>
  <c r="L166" i="11"/>
  <c r="M166" i="11"/>
  <c r="N166" i="11"/>
  <c r="O166" i="11"/>
  <c r="P166" i="11"/>
  <c r="C167" i="11"/>
  <c r="D167" i="11"/>
  <c r="E167" i="11"/>
  <c r="F167" i="11"/>
  <c r="G167" i="11"/>
  <c r="H167" i="11"/>
  <c r="I167" i="11"/>
  <c r="J167" i="11"/>
  <c r="K167" i="11"/>
  <c r="L167" i="11"/>
  <c r="M167" i="11"/>
  <c r="N167" i="11"/>
  <c r="O167" i="11"/>
  <c r="P167" i="11"/>
  <c r="C168" i="11"/>
  <c r="D168" i="11"/>
  <c r="E168" i="11"/>
  <c r="F168" i="11"/>
  <c r="G168" i="11"/>
  <c r="H168" i="11"/>
  <c r="I168" i="11"/>
  <c r="J168" i="11"/>
  <c r="K168" i="11"/>
  <c r="L168" i="11"/>
  <c r="M168" i="11"/>
  <c r="N168" i="11"/>
  <c r="O168" i="11"/>
  <c r="P168" i="11"/>
  <c r="C169" i="11"/>
  <c r="D169" i="11"/>
  <c r="E169" i="11"/>
  <c r="F169" i="11"/>
  <c r="G169" i="11"/>
  <c r="H169" i="11"/>
  <c r="I169" i="11"/>
  <c r="J169" i="11"/>
  <c r="K169" i="11"/>
  <c r="L169" i="11"/>
  <c r="M169" i="11"/>
  <c r="N169" i="11"/>
  <c r="O169" i="11"/>
  <c r="P169" i="11"/>
  <c r="C170" i="11"/>
  <c r="D170" i="11"/>
  <c r="E170" i="11"/>
  <c r="F170" i="11"/>
  <c r="G170" i="11"/>
  <c r="H170" i="11"/>
  <c r="I170" i="11"/>
  <c r="J170" i="11"/>
  <c r="K170" i="11"/>
  <c r="L170" i="11"/>
  <c r="M170" i="11"/>
  <c r="N170" i="11"/>
  <c r="O170" i="11"/>
  <c r="P170" i="11"/>
  <c r="C171" i="11"/>
  <c r="D171" i="11"/>
  <c r="E171" i="11"/>
  <c r="F171" i="11"/>
  <c r="G171" i="11"/>
  <c r="H171" i="11"/>
  <c r="I171" i="11"/>
  <c r="J171" i="11"/>
  <c r="K171" i="11"/>
  <c r="L171" i="11"/>
  <c r="M171" i="11"/>
  <c r="N171" i="11"/>
  <c r="O171" i="11"/>
  <c r="P171" i="11"/>
  <c r="C172" i="11"/>
  <c r="D172" i="11"/>
  <c r="E172" i="11"/>
  <c r="F172" i="11"/>
  <c r="G172" i="11"/>
  <c r="H172" i="11"/>
  <c r="I172" i="11"/>
  <c r="J172" i="11"/>
  <c r="K172" i="11"/>
  <c r="L172" i="11"/>
  <c r="M172" i="11"/>
  <c r="N172" i="11"/>
  <c r="O172" i="11"/>
  <c r="P172" i="11"/>
  <c r="C173" i="11"/>
  <c r="D173" i="11"/>
  <c r="E173" i="11"/>
  <c r="F173" i="11"/>
  <c r="G173" i="11"/>
  <c r="H173" i="11"/>
  <c r="I173" i="11"/>
  <c r="J173" i="11"/>
  <c r="K173" i="11"/>
  <c r="L173" i="11"/>
  <c r="M173" i="11"/>
  <c r="N173" i="11"/>
  <c r="O173" i="11"/>
  <c r="P173" i="11"/>
  <c r="C174" i="11"/>
  <c r="D174" i="11"/>
  <c r="E174" i="11"/>
  <c r="F174" i="11"/>
  <c r="G174" i="11"/>
  <c r="H174" i="11"/>
  <c r="I174" i="11"/>
  <c r="J174" i="11"/>
  <c r="K174" i="11"/>
  <c r="L174" i="11"/>
  <c r="M174" i="11"/>
  <c r="N174" i="11"/>
  <c r="O174" i="11"/>
  <c r="P174" i="11"/>
  <c r="D99" i="11"/>
  <c r="E99" i="11"/>
  <c r="F99" i="11"/>
  <c r="G99" i="11"/>
  <c r="H99" i="11"/>
  <c r="I99" i="11"/>
  <c r="J99" i="11"/>
  <c r="K99" i="11"/>
  <c r="L99" i="11"/>
  <c r="M99" i="11"/>
  <c r="N99" i="11"/>
  <c r="O99" i="11"/>
  <c r="P99" i="11"/>
  <c r="C99" i="11"/>
  <c r="C90" i="11"/>
  <c r="D90" i="11"/>
  <c r="E90" i="11"/>
  <c r="F90" i="11"/>
  <c r="G90" i="11"/>
  <c r="H90" i="11"/>
  <c r="I90" i="11"/>
  <c r="J90" i="11"/>
  <c r="K90" i="11"/>
  <c r="L90" i="11"/>
  <c r="M90" i="11"/>
  <c r="N90" i="11"/>
  <c r="O90" i="11"/>
  <c r="P90" i="11"/>
  <c r="C91" i="11"/>
  <c r="D91" i="11"/>
  <c r="E91" i="11"/>
  <c r="F91" i="11"/>
  <c r="G91" i="11"/>
  <c r="H91" i="11"/>
  <c r="I91" i="11"/>
  <c r="J91" i="11"/>
  <c r="K91" i="11"/>
  <c r="L91" i="11"/>
  <c r="M91" i="11"/>
  <c r="N91" i="11"/>
  <c r="O91" i="11"/>
  <c r="P91" i="11"/>
  <c r="C92" i="11"/>
  <c r="D92" i="11"/>
  <c r="E92" i="11"/>
  <c r="F92" i="11"/>
  <c r="G92" i="11"/>
  <c r="H92" i="11"/>
  <c r="I92" i="11"/>
  <c r="J92" i="11"/>
  <c r="K92" i="11"/>
  <c r="L92" i="11"/>
  <c r="M92" i="11"/>
  <c r="N92" i="11"/>
  <c r="O92" i="11"/>
  <c r="P92" i="11"/>
  <c r="C93" i="11"/>
  <c r="D93" i="11"/>
  <c r="E93" i="11"/>
  <c r="F93" i="11"/>
  <c r="G93" i="11"/>
  <c r="H93" i="11"/>
  <c r="I93" i="11"/>
  <c r="J93" i="11"/>
  <c r="K93" i="11"/>
  <c r="L93" i="11"/>
  <c r="M93" i="11"/>
  <c r="N93" i="11"/>
  <c r="O93" i="11"/>
  <c r="P93" i="11"/>
  <c r="C94" i="11"/>
  <c r="D94" i="11"/>
  <c r="E94" i="11"/>
  <c r="F94" i="11"/>
  <c r="G94" i="11"/>
  <c r="H94" i="11"/>
  <c r="I94" i="11"/>
  <c r="J94" i="11"/>
  <c r="K94" i="11"/>
  <c r="L94" i="11"/>
  <c r="M94" i="11"/>
  <c r="N94" i="11"/>
  <c r="O94" i="11"/>
  <c r="P94" i="11"/>
  <c r="C95" i="11"/>
  <c r="D95" i="11"/>
  <c r="E95" i="11"/>
  <c r="F95" i="11"/>
  <c r="G95" i="11"/>
  <c r="H95" i="11"/>
  <c r="I95" i="11"/>
  <c r="J95" i="11"/>
  <c r="K95" i="11"/>
  <c r="L95" i="11"/>
  <c r="M95" i="11"/>
  <c r="N95" i="11"/>
  <c r="O95" i="11"/>
  <c r="P95" i="11"/>
  <c r="C96" i="11"/>
  <c r="D96" i="11"/>
  <c r="E96" i="11"/>
  <c r="F96" i="11"/>
  <c r="G96" i="11"/>
  <c r="H96" i="11"/>
  <c r="I96" i="11"/>
  <c r="J96" i="11"/>
  <c r="K96" i="11"/>
  <c r="L96" i="11"/>
  <c r="M96" i="11"/>
  <c r="N96" i="11"/>
  <c r="O96" i="11"/>
  <c r="P96" i="11"/>
  <c r="C97" i="11"/>
  <c r="D97" i="11"/>
  <c r="E97" i="11"/>
  <c r="F97" i="11"/>
  <c r="G97" i="11"/>
  <c r="H97" i="11"/>
  <c r="I97" i="11"/>
  <c r="J97" i="11"/>
  <c r="K97" i="11"/>
  <c r="L97" i="11"/>
  <c r="M97" i="11"/>
  <c r="N97" i="11"/>
  <c r="O97" i="11"/>
  <c r="P97" i="11"/>
  <c r="C98" i="11"/>
  <c r="D98" i="11"/>
  <c r="E98" i="11"/>
  <c r="F98" i="11"/>
  <c r="G98" i="11"/>
  <c r="H98" i="11"/>
  <c r="I98" i="11"/>
  <c r="J98" i="11"/>
  <c r="K98" i="11"/>
  <c r="L98" i="11"/>
  <c r="M98" i="11"/>
  <c r="N98" i="11"/>
  <c r="O98" i="11"/>
  <c r="P98" i="11"/>
  <c r="D89" i="11"/>
  <c r="E89" i="11"/>
  <c r="F89" i="11"/>
  <c r="G89" i="11"/>
  <c r="H89" i="11"/>
  <c r="I89" i="11"/>
  <c r="J89" i="11"/>
  <c r="K89" i="11"/>
  <c r="L89" i="11"/>
  <c r="M89" i="11"/>
  <c r="N89" i="11"/>
  <c r="O89" i="11"/>
  <c r="P89" i="11"/>
  <c r="C89" i="11"/>
  <c r="C80" i="11"/>
  <c r="D80" i="11"/>
  <c r="E80" i="11"/>
  <c r="F80" i="11"/>
  <c r="G80" i="11"/>
  <c r="H80" i="11"/>
  <c r="I80" i="11"/>
  <c r="J80" i="11"/>
  <c r="K80" i="11"/>
  <c r="L80" i="11"/>
  <c r="M80" i="11"/>
  <c r="N80" i="11"/>
  <c r="O80" i="11"/>
  <c r="P80" i="11"/>
  <c r="C81" i="11"/>
  <c r="D81" i="11"/>
  <c r="E81" i="11"/>
  <c r="F81" i="11"/>
  <c r="G81" i="11"/>
  <c r="H81" i="11"/>
  <c r="I81" i="11"/>
  <c r="J81" i="11"/>
  <c r="K81" i="11"/>
  <c r="L81" i="11"/>
  <c r="M81" i="11"/>
  <c r="N81" i="11"/>
  <c r="O81" i="11"/>
  <c r="P81" i="11"/>
  <c r="C82" i="11"/>
  <c r="D82" i="11"/>
  <c r="E82" i="11"/>
  <c r="F82" i="11"/>
  <c r="G82" i="11"/>
  <c r="H82" i="11"/>
  <c r="I82" i="11"/>
  <c r="J82" i="11"/>
  <c r="K82" i="11"/>
  <c r="L82" i="11"/>
  <c r="M82" i="11"/>
  <c r="N82" i="11"/>
  <c r="O82" i="11"/>
  <c r="P82" i="11"/>
  <c r="C83" i="11"/>
  <c r="D83" i="11"/>
  <c r="E83" i="11"/>
  <c r="F83" i="11"/>
  <c r="G83" i="11"/>
  <c r="H83" i="11"/>
  <c r="I83" i="11"/>
  <c r="J83" i="11"/>
  <c r="K83" i="11"/>
  <c r="L83" i="11"/>
  <c r="M83" i="11"/>
  <c r="N83" i="11"/>
  <c r="O83" i="11"/>
  <c r="P83" i="11"/>
  <c r="C84" i="11"/>
  <c r="D84" i="11"/>
  <c r="E84" i="11"/>
  <c r="F84" i="11"/>
  <c r="G84" i="11"/>
  <c r="H84" i="11"/>
  <c r="I84" i="11"/>
  <c r="J84" i="11"/>
  <c r="K84" i="11"/>
  <c r="L84" i="11"/>
  <c r="M84" i="11"/>
  <c r="N84" i="11"/>
  <c r="O84" i="11"/>
  <c r="P84" i="11"/>
  <c r="C85" i="11"/>
  <c r="D85" i="11"/>
  <c r="E85" i="11"/>
  <c r="F85" i="11"/>
  <c r="G85" i="11"/>
  <c r="H85" i="11"/>
  <c r="I85" i="11"/>
  <c r="J85" i="11"/>
  <c r="K85" i="11"/>
  <c r="L85" i="11"/>
  <c r="M85" i="11"/>
  <c r="N85" i="11"/>
  <c r="O85" i="11"/>
  <c r="P85" i="11"/>
  <c r="C86" i="11"/>
  <c r="D86" i="11"/>
  <c r="E86" i="11"/>
  <c r="F86" i="11"/>
  <c r="G86" i="11"/>
  <c r="H86" i="11"/>
  <c r="I86" i="11"/>
  <c r="J86" i="11"/>
  <c r="K86" i="11"/>
  <c r="L86" i="11"/>
  <c r="M86" i="11"/>
  <c r="N86" i="11"/>
  <c r="O86" i="11"/>
  <c r="P86" i="11"/>
  <c r="C87" i="11"/>
  <c r="D87" i="11"/>
  <c r="E87" i="11"/>
  <c r="F87" i="11"/>
  <c r="G87" i="11"/>
  <c r="H87" i="11"/>
  <c r="I87" i="11"/>
  <c r="J87" i="11"/>
  <c r="K87" i="11"/>
  <c r="L87" i="11"/>
  <c r="M87" i="11"/>
  <c r="N87" i="11"/>
  <c r="O87" i="11"/>
  <c r="P87" i="11"/>
  <c r="C88" i="11"/>
  <c r="D88" i="11"/>
  <c r="E88" i="11"/>
  <c r="F88" i="11"/>
  <c r="G88" i="11"/>
  <c r="H88" i="11"/>
  <c r="I88" i="11"/>
  <c r="J88" i="11"/>
  <c r="K88" i="11"/>
  <c r="L88" i="11"/>
  <c r="M88" i="11"/>
  <c r="N88" i="11"/>
  <c r="O88" i="11"/>
  <c r="P88" i="11"/>
  <c r="D79" i="11"/>
  <c r="E79" i="11"/>
  <c r="F79" i="11"/>
  <c r="G79" i="11"/>
  <c r="H79" i="11"/>
  <c r="I79" i="11"/>
  <c r="J79" i="11"/>
  <c r="K79" i="11"/>
  <c r="L79" i="11"/>
  <c r="M79" i="11"/>
  <c r="N79" i="11"/>
  <c r="O79" i="11"/>
  <c r="P79" i="11"/>
  <c r="C79" i="11"/>
  <c r="E113" i="19" l="1"/>
  <c r="AW177" i="13"/>
  <c r="BG176" i="12"/>
  <c r="AE177" i="13"/>
  <c r="AJ176" i="12"/>
  <c r="P177" i="13"/>
  <c r="P176" i="12"/>
  <c r="Q177" i="13"/>
  <c r="Q176" i="12"/>
  <c r="E177" i="13"/>
  <c r="F177" i="13"/>
  <c r="N177" i="13"/>
  <c r="N176" i="12"/>
  <c r="AN177" i="13"/>
  <c r="AX176" i="12"/>
  <c r="AS177" i="13"/>
  <c r="BC176" i="12"/>
  <c r="AQ177" i="13"/>
  <c r="BA176" i="12"/>
  <c r="O176" i="12"/>
  <c r="O177" i="13"/>
  <c r="AL177" i="13"/>
  <c r="V177" i="13"/>
  <c r="M177" i="13"/>
  <c r="M176" i="12"/>
  <c r="J177" i="13"/>
  <c r="J176" i="12"/>
  <c r="I177" i="13"/>
  <c r="I176" i="12"/>
  <c r="Y177" i="13"/>
  <c r="AD176" i="12"/>
  <c r="AU177" i="13"/>
  <c r="BE176" i="12"/>
  <c r="AO177" i="13"/>
  <c r="AY176" i="12"/>
  <c r="AK177" i="13"/>
  <c r="AA177" i="13"/>
  <c r="AF176" i="12"/>
  <c r="AG177" i="13"/>
  <c r="AL176" i="12"/>
  <c r="AR177" i="13"/>
  <c r="BB176" i="12"/>
  <c r="AF177" i="13"/>
  <c r="AK176" i="12"/>
  <c r="AD177" i="13"/>
  <c r="AI176" i="12"/>
  <c r="U177" i="13"/>
  <c r="AB177" i="13"/>
  <c r="AG176" i="12"/>
  <c r="Z177" i="13"/>
  <c r="AE176" i="12"/>
  <c r="AT177" i="13"/>
  <c r="BD176" i="12"/>
  <c r="AP177" i="13"/>
  <c r="AZ176" i="12"/>
  <c r="AV177" i="13"/>
  <c r="BF176" i="12"/>
  <c r="G177" i="13"/>
  <c r="AM177" i="13"/>
  <c r="W177" i="13"/>
  <c r="H177" i="13"/>
  <c r="H176" i="12"/>
  <c r="L177" i="13"/>
  <c r="L176" i="12"/>
  <c r="K176" i="12"/>
  <c r="K177" i="13"/>
  <c r="X177" i="13"/>
  <c r="AC176" i="12"/>
  <c r="AC177" i="13"/>
  <c r="AH176" i="12"/>
  <c r="AM212" i="10"/>
  <c r="AM9" i="10" s="1"/>
  <c r="AM211" i="10"/>
  <c r="AM210" i="10"/>
  <c r="AM209" i="10"/>
  <c r="AM4" i="10" s="1"/>
  <c r="AM208" i="10"/>
  <c r="AM207" i="10"/>
  <c r="AJ215" i="10"/>
  <c r="AJ214" i="10"/>
  <c r="AJ213" i="10"/>
  <c r="AJ212" i="10"/>
  <c r="AJ9" i="10" s="1"/>
  <c r="AJ211" i="10"/>
  <c r="AJ210" i="10"/>
  <c r="AJ209" i="10"/>
  <c r="AJ4" i="10" s="1"/>
  <c r="AJ208" i="10"/>
  <c r="AJ207" i="10"/>
  <c r="T210" i="10"/>
  <c r="T209" i="10"/>
  <c r="T208" i="10"/>
  <c r="T207" i="10"/>
  <c r="D213" i="10"/>
  <c r="D212" i="10"/>
  <c r="D9" i="10" s="1"/>
  <c r="D211" i="10"/>
  <c r="D210" i="10"/>
  <c r="D209" i="10"/>
  <c r="D208" i="10"/>
  <c r="AM288" i="10"/>
  <c r="AM78" i="10" s="1"/>
  <c r="AL288" i="10"/>
  <c r="AL78" i="10" s="1"/>
  <c r="AK288" i="10"/>
  <c r="AK78" i="10" s="1"/>
  <c r="AJ288" i="10"/>
  <c r="AJ78" i="10" s="1"/>
  <c r="W288" i="10"/>
  <c r="W78" i="10" s="1"/>
  <c r="V288" i="10"/>
  <c r="V78" i="10" s="1"/>
  <c r="U288" i="10"/>
  <c r="U78" i="10" s="1"/>
  <c r="T288" i="10"/>
  <c r="T78" i="10" s="1"/>
  <c r="G288" i="10"/>
  <c r="G78" i="10" s="1"/>
  <c r="F288" i="10"/>
  <c r="F78" i="10" s="1"/>
  <c r="E288" i="10"/>
  <c r="E78" i="10" s="1"/>
  <c r="D288" i="10"/>
  <c r="D78" i="10" s="1"/>
  <c r="AM287" i="10"/>
  <c r="AL287" i="10"/>
  <c r="AK287" i="10"/>
  <c r="AJ287" i="10"/>
  <c r="W287" i="10"/>
  <c r="V287" i="10"/>
  <c r="U287" i="10"/>
  <c r="T287" i="10"/>
  <c r="G287" i="10"/>
  <c r="F287" i="10"/>
  <c r="E287" i="10"/>
  <c r="D287" i="10"/>
  <c r="AM286" i="10"/>
  <c r="AL286" i="10"/>
  <c r="AK286" i="10"/>
  <c r="AJ286" i="10"/>
  <c r="W286" i="10"/>
  <c r="V286" i="10"/>
  <c r="U286" i="10"/>
  <c r="T286" i="10"/>
  <c r="G286" i="10"/>
  <c r="F286" i="10"/>
  <c r="E286" i="10"/>
  <c r="D286" i="10"/>
  <c r="AM285" i="10"/>
  <c r="AL285" i="10"/>
  <c r="AK285" i="10"/>
  <c r="AJ285" i="10"/>
  <c r="W285" i="10"/>
  <c r="V285" i="10"/>
  <c r="U285" i="10"/>
  <c r="T285" i="10"/>
  <c r="G285" i="10"/>
  <c r="F285" i="10"/>
  <c r="E285" i="10"/>
  <c r="D285" i="10"/>
  <c r="AM284" i="10"/>
  <c r="AL284" i="10"/>
  <c r="AK284" i="10"/>
  <c r="AJ284" i="10"/>
  <c r="W284" i="10"/>
  <c r="V284" i="10"/>
  <c r="U284" i="10"/>
  <c r="T284" i="10"/>
  <c r="G284" i="10"/>
  <c r="F284" i="10"/>
  <c r="E284" i="10"/>
  <c r="D284" i="10"/>
  <c r="AM283" i="10"/>
  <c r="AM73" i="10" s="1"/>
  <c r="AL283" i="10"/>
  <c r="AL73" i="10" s="1"/>
  <c r="AK283" i="10"/>
  <c r="AK73" i="10" s="1"/>
  <c r="AJ283" i="10"/>
  <c r="AJ73" i="10" s="1"/>
  <c r="W283" i="10"/>
  <c r="W73" i="10" s="1"/>
  <c r="V283" i="10"/>
  <c r="V73" i="10" s="1"/>
  <c r="U283" i="10"/>
  <c r="U73" i="10" s="1"/>
  <c r="T283" i="10"/>
  <c r="T73" i="10" s="1"/>
  <c r="G283" i="10"/>
  <c r="G73" i="10" s="1"/>
  <c r="F283" i="10"/>
  <c r="F73" i="10" s="1"/>
  <c r="E283" i="10"/>
  <c r="E73" i="10" s="1"/>
  <c r="D283" i="10"/>
  <c r="D73" i="10" s="1"/>
  <c r="AM282" i="10"/>
  <c r="AL282" i="10"/>
  <c r="AK282" i="10"/>
  <c r="AJ282" i="10"/>
  <c r="W282" i="10"/>
  <c r="V282" i="10"/>
  <c r="U282" i="10"/>
  <c r="T282" i="10"/>
  <c r="G282" i="10"/>
  <c r="F282" i="10"/>
  <c r="E282" i="10"/>
  <c r="D282" i="10"/>
  <c r="AM281" i="10"/>
  <c r="AL281" i="10"/>
  <c r="AK281" i="10"/>
  <c r="AJ281" i="10"/>
  <c r="W281" i="10"/>
  <c r="V281" i="10"/>
  <c r="U281" i="10"/>
  <c r="T281" i="10"/>
  <c r="G281" i="10"/>
  <c r="F281" i="10"/>
  <c r="E281" i="10"/>
  <c r="D281" i="10"/>
  <c r="AM280" i="10"/>
  <c r="AL280" i="10"/>
  <c r="AK280" i="10"/>
  <c r="AJ280" i="10"/>
  <c r="W280" i="10"/>
  <c r="V280" i="10"/>
  <c r="U280" i="10"/>
  <c r="T280" i="10"/>
  <c r="G280" i="10"/>
  <c r="F280" i="10"/>
  <c r="E280" i="10"/>
  <c r="D280" i="10"/>
  <c r="AM279" i="10"/>
  <c r="AL279" i="10"/>
  <c r="AK279" i="10"/>
  <c r="AJ279" i="10"/>
  <c r="W279" i="10"/>
  <c r="V279" i="10"/>
  <c r="U279" i="10"/>
  <c r="T279" i="10"/>
  <c r="G279" i="10"/>
  <c r="F279" i="10"/>
  <c r="E279" i="10"/>
  <c r="D279" i="10"/>
  <c r="AM278" i="10"/>
  <c r="AM68" i="10" s="1"/>
  <c r="AL278" i="10"/>
  <c r="AL68" i="10" s="1"/>
  <c r="AK278" i="10"/>
  <c r="AK68" i="10" s="1"/>
  <c r="AJ278" i="10"/>
  <c r="AJ68" i="10" s="1"/>
  <c r="W278" i="10"/>
  <c r="W68" i="10" s="1"/>
  <c r="V278" i="10"/>
  <c r="V68" i="10" s="1"/>
  <c r="U278" i="10"/>
  <c r="U68" i="10" s="1"/>
  <c r="T278" i="10"/>
  <c r="T68" i="10" s="1"/>
  <c r="G278" i="10"/>
  <c r="G68" i="10" s="1"/>
  <c r="F278" i="10"/>
  <c r="F68" i="10" s="1"/>
  <c r="E278" i="10"/>
  <c r="E68" i="10" s="1"/>
  <c r="D278" i="10"/>
  <c r="D68" i="10" s="1"/>
  <c r="AM277" i="10"/>
  <c r="AL277" i="10"/>
  <c r="AK277" i="10"/>
  <c r="AJ277" i="10"/>
  <c r="W277" i="10"/>
  <c r="V277" i="10"/>
  <c r="U277" i="10"/>
  <c r="T277" i="10"/>
  <c r="G277" i="10"/>
  <c r="F277" i="10"/>
  <c r="E277" i="10"/>
  <c r="D277" i="10"/>
  <c r="AM276" i="10"/>
  <c r="AL276" i="10"/>
  <c r="AK276" i="10"/>
  <c r="AJ276" i="10"/>
  <c r="W276" i="10"/>
  <c r="V276" i="10"/>
  <c r="U276" i="10"/>
  <c r="T276" i="10"/>
  <c r="G276" i="10"/>
  <c r="F276" i="10"/>
  <c r="E276" i="10"/>
  <c r="D276" i="10"/>
  <c r="AM275" i="10"/>
  <c r="AL275" i="10"/>
  <c r="AK275" i="10"/>
  <c r="AJ275" i="10"/>
  <c r="W275" i="10"/>
  <c r="V275" i="10"/>
  <c r="U275" i="10"/>
  <c r="T275" i="10"/>
  <c r="G275" i="10"/>
  <c r="F275" i="10"/>
  <c r="E275" i="10"/>
  <c r="D275" i="10"/>
  <c r="AM274" i="10"/>
  <c r="AL274" i="10"/>
  <c r="AK274" i="10"/>
  <c r="AJ274" i="10"/>
  <c r="W274" i="10"/>
  <c r="V274" i="10"/>
  <c r="U274" i="10"/>
  <c r="T274" i="10"/>
  <c r="G274" i="10"/>
  <c r="F274" i="10"/>
  <c r="E274" i="10"/>
  <c r="D274" i="10"/>
  <c r="AM273" i="10"/>
  <c r="AM63" i="10" s="1"/>
  <c r="AL273" i="10"/>
  <c r="AL63" i="10" s="1"/>
  <c r="AK273" i="10"/>
  <c r="AK63" i="10" s="1"/>
  <c r="AJ273" i="10"/>
  <c r="AJ63" i="10" s="1"/>
  <c r="W273" i="10"/>
  <c r="W63" i="10" s="1"/>
  <c r="V273" i="10"/>
  <c r="V63" i="10" s="1"/>
  <c r="U273" i="10"/>
  <c r="U63" i="10" s="1"/>
  <c r="T273" i="10"/>
  <c r="T63" i="10" s="1"/>
  <c r="G273" i="10"/>
  <c r="G63" i="10" s="1"/>
  <c r="F273" i="10"/>
  <c r="F63" i="10" s="1"/>
  <c r="E273" i="10"/>
  <c r="E63" i="10" s="1"/>
  <c r="D273" i="10"/>
  <c r="D63" i="10" s="1"/>
  <c r="AM272" i="10"/>
  <c r="AL272" i="10"/>
  <c r="AK272" i="10"/>
  <c r="AJ272" i="10"/>
  <c r="W272" i="10"/>
  <c r="V272" i="10"/>
  <c r="U272" i="10"/>
  <c r="T272" i="10"/>
  <c r="G272" i="10"/>
  <c r="F272" i="10"/>
  <c r="E272" i="10"/>
  <c r="D272" i="10"/>
  <c r="AM271" i="10"/>
  <c r="AL271" i="10"/>
  <c r="AK271" i="10"/>
  <c r="AJ271" i="10"/>
  <c r="W271" i="10"/>
  <c r="V271" i="10"/>
  <c r="U271" i="10"/>
  <c r="T271" i="10"/>
  <c r="G271" i="10"/>
  <c r="F271" i="10"/>
  <c r="E271" i="10"/>
  <c r="D271" i="10"/>
  <c r="AM270" i="10"/>
  <c r="AL270" i="10"/>
  <c r="AK270" i="10"/>
  <c r="AJ270" i="10"/>
  <c r="W270" i="10"/>
  <c r="V270" i="10"/>
  <c r="U270" i="10"/>
  <c r="T270" i="10"/>
  <c r="G270" i="10"/>
  <c r="F270" i="10"/>
  <c r="E270" i="10"/>
  <c r="D270" i="10"/>
  <c r="AM269" i="10"/>
  <c r="AL269" i="10"/>
  <c r="AK269" i="10"/>
  <c r="AJ269" i="10"/>
  <c r="W269" i="10"/>
  <c r="V269" i="10"/>
  <c r="U269" i="10"/>
  <c r="T269" i="10"/>
  <c r="G269" i="10"/>
  <c r="F269" i="10"/>
  <c r="E269" i="10"/>
  <c r="D269" i="10"/>
  <c r="AM268" i="10"/>
  <c r="AL268" i="10"/>
  <c r="AK268" i="10"/>
  <c r="AJ268" i="10"/>
  <c r="W268" i="10"/>
  <c r="V268" i="10"/>
  <c r="U268" i="10"/>
  <c r="T268" i="10"/>
  <c r="G268" i="10"/>
  <c r="F268" i="10"/>
  <c r="E268" i="10"/>
  <c r="D268" i="10"/>
  <c r="AM267" i="10"/>
  <c r="AL267" i="10"/>
  <c r="AK267" i="10"/>
  <c r="AJ267" i="10"/>
  <c r="W267" i="10"/>
  <c r="V267" i="10"/>
  <c r="U267" i="10"/>
  <c r="T267" i="10"/>
  <c r="G267" i="10"/>
  <c r="F267" i="10"/>
  <c r="E267" i="10"/>
  <c r="D267" i="10"/>
  <c r="AM266" i="10"/>
  <c r="AL266" i="10"/>
  <c r="AK266" i="10"/>
  <c r="AJ266" i="10"/>
  <c r="W266" i="10"/>
  <c r="V266" i="10"/>
  <c r="U266" i="10"/>
  <c r="T266" i="10"/>
  <c r="G266" i="10"/>
  <c r="F266" i="10"/>
  <c r="E266" i="10"/>
  <c r="D266" i="10"/>
  <c r="AM265" i="10"/>
  <c r="AL265" i="10"/>
  <c r="AK265" i="10"/>
  <c r="AJ265" i="10"/>
  <c r="W265" i="10"/>
  <c r="V265" i="10"/>
  <c r="U265" i="10"/>
  <c r="T265" i="10"/>
  <c r="G265" i="10"/>
  <c r="F265" i="10"/>
  <c r="E265" i="10"/>
  <c r="D265" i="10"/>
  <c r="AM264" i="10"/>
  <c r="AL264" i="10"/>
  <c r="AK264" i="10"/>
  <c r="AJ264" i="10"/>
  <c r="W264" i="10"/>
  <c r="V264" i="10"/>
  <c r="U264" i="10"/>
  <c r="T264" i="10"/>
  <c r="G264" i="10"/>
  <c r="F264" i="10"/>
  <c r="E264" i="10"/>
  <c r="D264" i="10"/>
  <c r="AM263" i="10"/>
  <c r="AM58" i="10" s="1"/>
  <c r="AL263" i="10"/>
  <c r="AL58" i="10" s="1"/>
  <c r="AK263" i="10"/>
  <c r="AK58" i="10" s="1"/>
  <c r="AJ263" i="10"/>
  <c r="AJ58" i="10" s="1"/>
  <c r="W263" i="10"/>
  <c r="W58" i="10" s="1"/>
  <c r="V263" i="10"/>
  <c r="V58" i="10" s="1"/>
  <c r="U263" i="10"/>
  <c r="U58" i="10" s="1"/>
  <c r="T263" i="10"/>
  <c r="T58" i="10" s="1"/>
  <c r="G263" i="10"/>
  <c r="G58" i="10" s="1"/>
  <c r="F263" i="10"/>
  <c r="F58" i="10" s="1"/>
  <c r="E263" i="10"/>
  <c r="E58" i="10" s="1"/>
  <c r="D263" i="10"/>
  <c r="D58" i="10" s="1"/>
  <c r="AM262" i="10"/>
  <c r="AL262" i="10"/>
  <c r="AK262" i="10"/>
  <c r="AJ262" i="10"/>
  <c r="W262" i="10"/>
  <c r="V262" i="10"/>
  <c r="U262" i="10"/>
  <c r="T262" i="10"/>
  <c r="G262" i="10"/>
  <c r="F262" i="10"/>
  <c r="E262" i="10"/>
  <c r="D262" i="10"/>
  <c r="AM261" i="10"/>
  <c r="AL261" i="10"/>
  <c r="AK261" i="10"/>
  <c r="AJ261" i="10"/>
  <c r="W261" i="10"/>
  <c r="V261" i="10"/>
  <c r="U261" i="10"/>
  <c r="T261" i="10"/>
  <c r="G261" i="10"/>
  <c r="F261" i="10"/>
  <c r="E261" i="10"/>
  <c r="D261" i="10"/>
  <c r="AM260" i="10"/>
  <c r="AL260" i="10"/>
  <c r="AK260" i="10"/>
  <c r="AJ260" i="10"/>
  <c r="W260" i="10"/>
  <c r="V260" i="10"/>
  <c r="U260" i="10"/>
  <c r="T260" i="10"/>
  <c r="G260" i="10"/>
  <c r="F260" i="10"/>
  <c r="E260" i="10"/>
  <c r="D260" i="10"/>
  <c r="AM259" i="10"/>
  <c r="AL259" i="10"/>
  <c r="AK259" i="10"/>
  <c r="AJ259" i="10"/>
  <c r="W259" i="10"/>
  <c r="V259" i="10"/>
  <c r="U259" i="10"/>
  <c r="T259" i="10"/>
  <c r="G259" i="10"/>
  <c r="F259" i="10"/>
  <c r="E259" i="10"/>
  <c r="D259" i="10"/>
  <c r="AM258" i="10"/>
  <c r="AM53" i="10" s="1"/>
  <c r="AL258" i="10"/>
  <c r="AL53" i="10" s="1"/>
  <c r="AK258" i="10"/>
  <c r="AK53" i="10" s="1"/>
  <c r="AJ258" i="10"/>
  <c r="AJ53" i="10" s="1"/>
  <c r="W258" i="10"/>
  <c r="W53" i="10" s="1"/>
  <c r="V258" i="10"/>
  <c r="V53" i="10" s="1"/>
  <c r="U258" i="10"/>
  <c r="U53" i="10" s="1"/>
  <c r="T258" i="10"/>
  <c r="T53" i="10" s="1"/>
  <c r="G258" i="10"/>
  <c r="G53" i="10" s="1"/>
  <c r="F258" i="10"/>
  <c r="F53" i="10" s="1"/>
  <c r="E258" i="10"/>
  <c r="E53" i="10" s="1"/>
  <c r="D258" i="10"/>
  <c r="D53" i="10" s="1"/>
  <c r="AM257" i="10"/>
  <c r="AL257" i="10"/>
  <c r="AK257" i="10"/>
  <c r="AJ257" i="10"/>
  <c r="W257" i="10"/>
  <c r="V257" i="10"/>
  <c r="U257" i="10"/>
  <c r="T257" i="10"/>
  <c r="G257" i="10"/>
  <c r="F257" i="10"/>
  <c r="E257" i="10"/>
  <c r="D257" i="10"/>
  <c r="AM256" i="10"/>
  <c r="AL256" i="10"/>
  <c r="AK256" i="10"/>
  <c r="AJ256" i="10"/>
  <c r="W256" i="10"/>
  <c r="V256" i="10"/>
  <c r="U256" i="10"/>
  <c r="T256" i="10"/>
  <c r="G256" i="10"/>
  <c r="F256" i="10"/>
  <c r="E256" i="10"/>
  <c r="D256" i="10"/>
  <c r="AM255" i="10"/>
  <c r="AL255" i="10"/>
  <c r="AK255" i="10"/>
  <c r="AJ255" i="10"/>
  <c r="W255" i="10"/>
  <c r="V255" i="10"/>
  <c r="U255" i="10"/>
  <c r="T255" i="10"/>
  <c r="G255" i="10"/>
  <c r="F255" i="10"/>
  <c r="E255" i="10"/>
  <c r="D255" i="10"/>
  <c r="AM254" i="10"/>
  <c r="AL254" i="10"/>
  <c r="AK254" i="10"/>
  <c r="AJ254" i="10"/>
  <c r="W254" i="10"/>
  <c r="V254" i="10"/>
  <c r="U254" i="10"/>
  <c r="T254" i="10"/>
  <c r="G254" i="10"/>
  <c r="F254" i="10"/>
  <c r="E254" i="10"/>
  <c r="D254" i="10"/>
  <c r="AM253" i="10"/>
  <c r="AM48" i="10" s="1"/>
  <c r="AL253" i="10"/>
  <c r="AL48" i="10" s="1"/>
  <c r="AK253" i="10"/>
  <c r="AK48" i="10" s="1"/>
  <c r="AJ253" i="10"/>
  <c r="AJ48" i="10" s="1"/>
  <c r="W253" i="10"/>
  <c r="W48" i="10" s="1"/>
  <c r="V253" i="10"/>
  <c r="V48" i="10" s="1"/>
  <c r="U253" i="10"/>
  <c r="U48" i="10" s="1"/>
  <c r="T253" i="10"/>
  <c r="T48" i="10" s="1"/>
  <c r="G253" i="10"/>
  <c r="G48" i="10" s="1"/>
  <c r="F253" i="10"/>
  <c r="F48" i="10" s="1"/>
  <c r="E253" i="10"/>
  <c r="E48" i="10" s="1"/>
  <c r="D253" i="10"/>
  <c r="D48" i="10" s="1"/>
  <c r="AM252" i="10"/>
  <c r="AL252" i="10"/>
  <c r="AK252" i="10"/>
  <c r="AJ252" i="10"/>
  <c r="W252" i="10"/>
  <c r="V252" i="10"/>
  <c r="U252" i="10"/>
  <c r="T252" i="10"/>
  <c r="G252" i="10"/>
  <c r="F252" i="10"/>
  <c r="E252" i="10"/>
  <c r="D252" i="10"/>
  <c r="AM251" i="10"/>
  <c r="AL251" i="10"/>
  <c r="AK251" i="10"/>
  <c r="AJ251" i="10"/>
  <c r="W251" i="10"/>
  <c r="V251" i="10"/>
  <c r="U251" i="10"/>
  <c r="T251" i="10"/>
  <c r="G251" i="10"/>
  <c r="F251" i="10"/>
  <c r="E251" i="10"/>
  <c r="D251" i="10"/>
  <c r="AM250" i="10"/>
  <c r="AL250" i="10"/>
  <c r="AK250" i="10"/>
  <c r="AJ250" i="10"/>
  <c r="W250" i="10"/>
  <c r="V250" i="10"/>
  <c r="U250" i="10"/>
  <c r="T250" i="10"/>
  <c r="G250" i="10"/>
  <c r="F250" i="10"/>
  <c r="E250" i="10"/>
  <c r="D250" i="10"/>
  <c r="AM249" i="10"/>
  <c r="AL249" i="10"/>
  <c r="AK249" i="10"/>
  <c r="AJ249" i="10"/>
  <c r="W249" i="10"/>
  <c r="V249" i="10"/>
  <c r="U249" i="10"/>
  <c r="T249" i="10"/>
  <c r="G249" i="10"/>
  <c r="F249" i="10"/>
  <c r="E249" i="10"/>
  <c r="D249" i="10"/>
  <c r="AM248" i="10"/>
  <c r="AM43" i="10" s="1"/>
  <c r="AL248" i="10"/>
  <c r="AL43" i="10" s="1"/>
  <c r="AK248" i="10"/>
  <c r="AK43" i="10" s="1"/>
  <c r="AJ248" i="10"/>
  <c r="AJ43" i="10" s="1"/>
  <c r="W248" i="10"/>
  <c r="W43" i="10" s="1"/>
  <c r="V248" i="10"/>
  <c r="V43" i="10" s="1"/>
  <c r="U248" i="10"/>
  <c r="U43" i="10" s="1"/>
  <c r="T248" i="10"/>
  <c r="T43" i="10" s="1"/>
  <c r="G248" i="10"/>
  <c r="G43" i="10" s="1"/>
  <c r="F248" i="10"/>
  <c r="F43" i="10" s="1"/>
  <c r="E248" i="10"/>
  <c r="E43" i="10" s="1"/>
  <c r="D248" i="10"/>
  <c r="D43" i="10" s="1"/>
  <c r="AM247" i="10"/>
  <c r="AL247" i="10"/>
  <c r="AK247" i="10"/>
  <c r="AJ247" i="10"/>
  <c r="W247" i="10"/>
  <c r="V247" i="10"/>
  <c r="U247" i="10"/>
  <c r="T247" i="10"/>
  <c r="G247" i="10"/>
  <c r="F247" i="10"/>
  <c r="E247" i="10"/>
  <c r="D247" i="10"/>
  <c r="AM246" i="10"/>
  <c r="AL246" i="10"/>
  <c r="AK246" i="10"/>
  <c r="AJ246" i="10"/>
  <c r="W246" i="10"/>
  <c r="V246" i="10"/>
  <c r="U246" i="10"/>
  <c r="T246" i="10"/>
  <c r="G246" i="10"/>
  <c r="F246" i="10"/>
  <c r="E246" i="10"/>
  <c r="D246" i="10"/>
  <c r="AM245" i="10"/>
  <c r="AL245" i="10"/>
  <c r="AK245" i="10"/>
  <c r="AJ245" i="10"/>
  <c r="W245" i="10"/>
  <c r="V245" i="10"/>
  <c r="U245" i="10"/>
  <c r="T245" i="10"/>
  <c r="G245" i="10"/>
  <c r="F245" i="10"/>
  <c r="E245" i="10"/>
  <c r="D245" i="10"/>
  <c r="AM244" i="10"/>
  <c r="AL244" i="10"/>
  <c r="AK244" i="10"/>
  <c r="AJ244" i="10"/>
  <c r="W244" i="10"/>
  <c r="V244" i="10"/>
  <c r="U244" i="10"/>
  <c r="T244" i="10"/>
  <c r="G244" i="10"/>
  <c r="F244" i="10"/>
  <c r="E244" i="10"/>
  <c r="D244" i="10"/>
  <c r="AM243" i="10"/>
  <c r="AM38" i="10" s="1"/>
  <c r="AL243" i="10"/>
  <c r="AL38" i="10" s="1"/>
  <c r="AK243" i="10"/>
  <c r="AK38" i="10" s="1"/>
  <c r="AJ243" i="10"/>
  <c r="AJ38" i="10" s="1"/>
  <c r="W243" i="10"/>
  <c r="W38" i="10" s="1"/>
  <c r="V243" i="10"/>
  <c r="V38" i="10" s="1"/>
  <c r="U243" i="10"/>
  <c r="U38" i="10" s="1"/>
  <c r="T243" i="10"/>
  <c r="T38" i="10" s="1"/>
  <c r="G243" i="10"/>
  <c r="G38" i="10" s="1"/>
  <c r="F243" i="10"/>
  <c r="F38" i="10" s="1"/>
  <c r="E243" i="10"/>
  <c r="E38" i="10" s="1"/>
  <c r="D243" i="10"/>
  <c r="D38" i="10" s="1"/>
  <c r="AM242" i="10"/>
  <c r="AL242" i="10"/>
  <c r="AK242" i="10"/>
  <c r="AJ242" i="10"/>
  <c r="W242" i="10"/>
  <c r="V242" i="10"/>
  <c r="U242" i="10"/>
  <c r="T242" i="10"/>
  <c r="G242" i="10"/>
  <c r="F242" i="10"/>
  <c r="E242" i="10"/>
  <c r="D242" i="10"/>
  <c r="AM241" i="10"/>
  <c r="AL241" i="10"/>
  <c r="AK241" i="10"/>
  <c r="AJ241" i="10"/>
  <c r="W241" i="10"/>
  <c r="V241" i="10"/>
  <c r="U241" i="10"/>
  <c r="T241" i="10"/>
  <c r="G241" i="10"/>
  <c r="F241" i="10"/>
  <c r="E241" i="10"/>
  <c r="D241" i="10"/>
  <c r="AM240" i="10"/>
  <c r="AL240" i="10"/>
  <c r="AK240" i="10"/>
  <c r="AJ240" i="10"/>
  <c r="W240" i="10"/>
  <c r="V240" i="10"/>
  <c r="U240" i="10"/>
  <c r="T240" i="10"/>
  <c r="G240" i="10"/>
  <c r="F240" i="10"/>
  <c r="E240" i="10"/>
  <c r="D240" i="10"/>
  <c r="AM239" i="10"/>
  <c r="AL239" i="10"/>
  <c r="AK239" i="10"/>
  <c r="AJ239" i="10"/>
  <c r="W239" i="10"/>
  <c r="V239" i="10"/>
  <c r="U239" i="10"/>
  <c r="T239" i="10"/>
  <c r="G239" i="10"/>
  <c r="F239" i="10"/>
  <c r="E239" i="10"/>
  <c r="D239" i="10"/>
  <c r="AM238" i="10"/>
  <c r="AM33" i="10" s="1"/>
  <c r="AL238" i="10"/>
  <c r="AL33" i="10" s="1"/>
  <c r="AK238" i="10"/>
  <c r="AK33" i="10" s="1"/>
  <c r="AJ238" i="10"/>
  <c r="AJ33" i="10" s="1"/>
  <c r="W238" i="10"/>
  <c r="W33" i="10" s="1"/>
  <c r="V238" i="10"/>
  <c r="V33" i="10" s="1"/>
  <c r="U238" i="10"/>
  <c r="U33" i="10" s="1"/>
  <c r="T238" i="10"/>
  <c r="T33" i="10" s="1"/>
  <c r="G238" i="10"/>
  <c r="G33" i="10" s="1"/>
  <c r="F238" i="10"/>
  <c r="F33" i="10" s="1"/>
  <c r="E238" i="10"/>
  <c r="E33" i="10" s="1"/>
  <c r="D238" i="10"/>
  <c r="D33" i="10" s="1"/>
  <c r="AM237" i="10"/>
  <c r="AL237" i="10"/>
  <c r="AK237" i="10"/>
  <c r="AJ237" i="10"/>
  <c r="W237" i="10"/>
  <c r="V237" i="10"/>
  <c r="U237" i="10"/>
  <c r="T237" i="10"/>
  <c r="G237" i="10"/>
  <c r="F237" i="10"/>
  <c r="E237" i="10"/>
  <c r="D237" i="10"/>
  <c r="AM236" i="10"/>
  <c r="AL236" i="10"/>
  <c r="AK236" i="10"/>
  <c r="AJ236" i="10"/>
  <c r="W236" i="10"/>
  <c r="V236" i="10"/>
  <c r="U236" i="10"/>
  <c r="T236" i="10"/>
  <c r="G236" i="10"/>
  <c r="F236" i="10"/>
  <c r="E236" i="10"/>
  <c r="D236" i="10"/>
  <c r="AM235" i="10"/>
  <c r="AL235" i="10"/>
  <c r="AK235" i="10"/>
  <c r="AJ235" i="10"/>
  <c r="W235" i="10"/>
  <c r="V235" i="10"/>
  <c r="U235" i="10"/>
  <c r="T235" i="10"/>
  <c r="G235" i="10"/>
  <c r="F235" i="10"/>
  <c r="E235" i="10"/>
  <c r="D235" i="10"/>
  <c r="AM234" i="10"/>
  <c r="AL234" i="10"/>
  <c r="AK234" i="10"/>
  <c r="AJ234" i="10"/>
  <c r="W234" i="10"/>
  <c r="V234" i="10"/>
  <c r="U234" i="10"/>
  <c r="T234" i="10"/>
  <c r="G234" i="10"/>
  <c r="F234" i="10"/>
  <c r="E234" i="10"/>
  <c r="D234" i="10"/>
  <c r="AM233" i="10"/>
  <c r="AM28" i="10" s="1"/>
  <c r="AL233" i="10"/>
  <c r="AL28" i="10" s="1"/>
  <c r="AK233" i="10"/>
  <c r="AK28" i="10" s="1"/>
  <c r="AJ233" i="10"/>
  <c r="AJ28" i="10" s="1"/>
  <c r="W233" i="10"/>
  <c r="W28" i="10" s="1"/>
  <c r="V233" i="10"/>
  <c r="V28" i="10" s="1"/>
  <c r="U233" i="10"/>
  <c r="U28" i="10" s="1"/>
  <c r="T233" i="10"/>
  <c r="T28" i="10" s="1"/>
  <c r="G233" i="10"/>
  <c r="G28" i="10" s="1"/>
  <c r="F233" i="10"/>
  <c r="F28" i="10" s="1"/>
  <c r="E233" i="10"/>
  <c r="E28" i="10" s="1"/>
  <c r="D233" i="10"/>
  <c r="D28" i="10" s="1"/>
  <c r="AM232" i="10"/>
  <c r="AL232" i="10"/>
  <c r="AK232" i="10"/>
  <c r="AJ232" i="10"/>
  <c r="W232" i="10"/>
  <c r="V232" i="10"/>
  <c r="U232" i="10"/>
  <c r="T232" i="10"/>
  <c r="G232" i="10"/>
  <c r="F232" i="10"/>
  <c r="E232" i="10"/>
  <c r="D232" i="10"/>
  <c r="AM231" i="10"/>
  <c r="AL231" i="10"/>
  <c r="AK231" i="10"/>
  <c r="AJ231" i="10"/>
  <c r="W231" i="10"/>
  <c r="V231" i="10"/>
  <c r="U231" i="10"/>
  <c r="T231" i="10"/>
  <c r="G231" i="10"/>
  <c r="F231" i="10"/>
  <c r="E231" i="10"/>
  <c r="D231" i="10"/>
  <c r="AM230" i="10"/>
  <c r="AL230" i="10"/>
  <c r="AK230" i="10"/>
  <c r="AJ230" i="10"/>
  <c r="W230" i="10"/>
  <c r="V230" i="10"/>
  <c r="U230" i="10"/>
  <c r="T230" i="10"/>
  <c r="G230" i="10"/>
  <c r="F230" i="10"/>
  <c r="E230" i="10"/>
  <c r="D230" i="10"/>
  <c r="AM229" i="10"/>
  <c r="AL229" i="10"/>
  <c r="AK229" i="10"/>
  <c r="AJ229" i="10"/>
  <c r="W229" i="10"/>
  <c r="V229" i="10"/>
  <c r="U229" i="10"/>
  <c r="T229" i="10"/>
  <c r="G229" i="10"/>
  <c r="F229" i="10"/>
  <c r="E229" i="10"/>
  <c r="D229" i="10"/>
  <c r="AM228" i="10"/>
  <c r="AM23" i="10" s="1"/>
  <c r="AL228" i="10"/>
  <c r="AL23" i="10" s="1"/>
  <c r="AK228" i="10"/>
  <c r="AK23" i="10" s="1"/>
  <c r="AJ228" i="10"/>
  <c r="AJ23" i="10" s="1"/>
  <c r="W228" i="10"/>
  <c r="W23" i="10" s="1"/>
  <c r="V228" i="10"/>
  <c r="V23" i="10" s="1"/>
  <c r="U228" i="10"/>
  <c r="U23" i="10" s="1"/>
  <c r="T228" i="10"/>
  <c r="T23" i="10" s="1"/>
  <c r="G228" i="10"/>
  <c r="G23" i="10" s="1"/>
  <c r="F228" i="10"/>
  <c r="F23" i="10" s="1"/>
  <c r="E228" i="10"/>
  <c r="E23" i="10" s="1"/>
  <c r="D228" i="10"/>
  <c r="D23" i="10" s="1"/>
  <c r="AM227" i="10"/>
  <c r="AL227" i="10"/>
  <c r="AK227" i="10"/>
  <c r="AJ227" i="10"/>
  <c r="W227" i="10"/>
  <c r="V227" i="10"/>
  <c r="U227" i="10"/>
  <c r="T227" i="10"/>
  <c r="G227" i="10"/>
  <c r="F227" i="10"/>
  <c r="E227" i="10"/>
  <c r="D227" i="10"/>
  <c r="AM226" i="10"/>
  <c r="AL226" i="10"/>
  <c r="AK226" i="10"/>
  <c r="AJ226" i="10"/>
  <c r="W226" i="10"/>
  <c r="V226" i="10"/>
  <c r="U226" i="10"/>
  <c r="T226" i="10"/>
  <c r="G226" i="10"/>
  <c r="F226" i="10"/>
  <c r="E226" i="10"/>
  <c r="D226" i="10"/>
  <c r="AM225" i="10"/>
  <c r="AL225" i="10"/>
  <c r="AK225" i="10"/>
  <c r="AJ225" i="10"/>
  <c r="W225" i="10"/>
  <c r="V225" i="10"/>
  <c r="U225" i="10"/>
  <c r="T225" i="10"/>
  <c r="G225" i="10"/>
  <c r="F225" i="10"/>
  <c r="E225" i="10"/>
  <c r="D225" i="10"/>
  <c r="AM224" i="10"/>
  <c r="AM19" i="10" s="1"/>
  <c r="AL224" i="10"/>
  <c r="AL19" i="10" s="1"/>
  <c r="AK224" i="10"/>
  <c r="AK19" i="10" s="1"/>
  <c r="AJ224" i="10"/>
  <c r="AJ19" i="10" s="1"/>
  <c r="W224" i="10"/>
  <c r="W19" i="10" s="1"/>
  <c r="V224" i="10"/>
  <c r="V19" i="10" s="1"/>
  <c r="U224" i="10"/>
  <c r="U19" i="10" s="1"/>
  <c r="T224" i="10"/>
  <c r="T19" i="10" s="1"/>
  <c r="G224" i="10"/>
  <c r="G19" i="10" s="1"/>
  <c r="F224" i="10"/>
  <c r="F19" i="10" s="1"/>
  <c r="E224" i="10"/>
  <c r="E19" i="10" s="1"/>
  <c r="D224" i="10"/>
  <c r="D19" i="10" s="1"/>
  <c r="AM223" i="10"/>
  <c r="AL223" i="10"/>
  <c r="AK223" i="10"/>
  <c r="AJ223" i="10"/>
  <c r="W223" i="10"/>
  <c r="V223" i="10"/>
  <c r="U223" i="10"/>
  <c r="T223" i="10"/>
  <c r="G223" i="10"/>
  <c r="F223" i="10"/>
  <c r="E223" i="10"/>
  <c r="D223" i="10"/>
  <c r="AM222" i="10"/>
  <c r="AL222" i="10"/>
  <c r="AK222" i="10"/>
  <c r="AJ222" i="10"/>
  <c r="W222" i="10"/>
  <c r="V222" i="10"/>
  <c r="U222" i="10"/>
  <c r="T222" i="10"/>
  <c r="G222" i="10"/>
  <c r="F222" i="10"/>
  <c r="E222" i="10"/>
  <c r="D222" i="10"/>
  <c r="AM221" i="10"/>
  <c r="AL221" i="10"/>
  <c r="AK221" i="10"/>
  <c r="AJ221" i="10"/>
  <c r="W221" i="10"/>
  <c r="V221" i="10"/>
  <c r="U221" i="10"/>
  <c r="T221" i="10"/>
  <c r="G221" i="10"/>
  <c r="F221" i="10"/>
  <c r="E221" i="10"/>
  <c r="D221" i="10"/>
  <c r="AM220" i="10"/>
  <c r="AM17" i="10" s="1"/>
  <c r="AL220" i="10"/>
  <c r="AL17" i="10" s="1"/>
  <c r="AK220" i="10"/>
  <c r="AK17" i="10" s="1"/>
  <c r="AJ220" i="10"/>
  <c r="AJ17" i="10" s="1"/>
  <c r="W220" i="10"/>
  <c r="W17" i="10" s="1"/>
  <c r="V220" i="10"/>
  <c r="V17" i="10" s="1"/>
  <c r="U220" i="10"/>
  <c r="U17" i="10" s="1"/>
  <c r="T220" i="10"/>
  <c r="T17" i="10" s="1"/>
  <c r="G220" i="10"/>
  <c r="G17" i="10" s="1"/>
  <c r="F220" i="10"/>
  <c r="F17" i="10" s="1"/>
  <c r="E220" i="10"/>
  <c r="E17" i="10" s="1"/>
  <c r="D220" i="10"/>
  <c r="D17" i="10" s="1"/>
  <c r="AM219" i="10"/>
  <c r="AL219" i="10"/>
  <c r="AK219" i="10"/>
  <c r="AJ219" i="10"/>
  <c r="W219" i="10"/>
  <c r="V219" i="10"/>
  <c r="U219" i="10"/>
  <c r="T219" i="10"/>
  <c r="G219" i="10"/>
  <c r="F219" i="10"/>
  <c r="E219" i="10"/>
  <c r="D219" i="10"/>
  <c r="AM218" i="10"/>
  <c r="AL218" i="10"/>
  <c r="AK218" i="10"/>
  <c r="AJ218" i="10"/>
  <c r="W218" i="10"/>
  <c r="V218" i="10"/>
  <c r="U218" i="10"/>
  <c r="T218" i="10"/>
  <c r="G218" i="10"/>
  <c r="F218" i="10"/>
  <c r="E218" i="10"/>
  <c r="D218" i="10"/>
  <c r="AM217" i="10"/>
  <c r="AL217" i="10"/>
  <c r="AK217" i="10"/>
  <c r="AJ217" i="10"/>
  <c r="W217" i="10"/>
  <c r="V217" i="10"/>
  <c r="U217" i="10"/>
  <c r="T217" i="10"/>
  <c r="G217" i="10"/>
  <c r="F217" i="10"/>
  <c r="E217" i="10"/>
  <c r="D217" i="10"/>
  <c r="AM216" i="10"/>
  <c r="AM15" i="10" s="1"/>
  <c r="AL216" i="10"/>
  <c r="AL15" i="10" s="1"/>
  <c r="AK216" i="10"/>
  <c r="AK15" i="10" s="1"/>
  <c r="AJ216" i="10"/>
  <c r="AJ15" i="10" s="1"/>
  <c r="W216" i="10"/>
  <c r="W15" i="10" s="1"/>
  <c r="V216" i="10"/>
  <c r="V15" i="10" s="1"/>
  <c r="U216" i="10"/>
  <c r="U15" i="10" s="1"/>
  <c r="T216" i="10"/>
  <c r="T15" i="10" s="1"/>
  <c r="G216" i="10"/>
  <c r="G15" i="10" s="1"/>
  <c r="F216" i="10"/>
  <c r="F15" i="10" s="1"/>
  <c r="E216" i="10"/>
  <c r="E15" i="10" s="1"/>
  <c r="D216" i="10"/>
  <c r="D15" i="10" s="1"/>
  <c r="AM215" i="10"/>
  <c r="AL215" i="10"/>
  <c r="AK215" i="10"/>
  <c r="W215" i="10"/>
  <c r="V215" i="10"/>
  <c r="U215" i="10"/>
  <c r="T215" i="10"/>
  <c r="G215" i="10"/>
  <c r="F215" i="10"/>
  <c r="E215" i="10"/>
  <c r="D215" i="10"/>
  <c r="AM214" i="10"/>
  <c r="AL214" i="10"/>
  <c r="AK214" i="10"/>
  <c r="W214" i="10"/>
  <c r="V214" i="10"/>
  <c r="U214" i="10"/>
  <c r="T214" i="10"/>
  <c r="G214" i="10"/>
  <c r="F214" i="10"/>
  <c r="E214" i="10"/>
  <c r="D214" i="10"/>
  <c r="AM213" i="10"/>
  <c r="AL213" i="10"/>
  <c r="AK213" i="10"/>
  <c r="W213" i="10"/>
  <c r="V213" i="10"/>
  <c r="U213" i="10"/>
  <c r="T213" i="10"/>
  <c r="G213" i="10"/>
  <c r="F213" i="10"/>
  <c r="E213" i="10"/>
  <c r="AL212" i="10"/>
  <c r="AL9" i="10" s="1"/>
  <c r="AK212" i="10"/>
  <c r="AK9" i="10" s="1"/>
  <c r="W212" i="10"/>
  <c r="W9" i="10" s="1"/>
  <c r="V212" i="10"/>
  <c r="V9" i="10" s="1"/>
  <c r="U212" i="10"/>
  <c r="U9" i="10" s="1"/>
  <c r="T212" i="10"/>
  <c r="T9" i="10" s="1"/>
  <c r="G212" i="10"/>
  <c r="G9" i="10" s="1"/>
  <c r="F212" i="10"/>
  <c r="F9" i="10" s="1"/>
  <c r="E212" i="10"/>
  <c r="E9" i="10" s="1"/>
  <c r="AL211" i="10"/>
  <c r="AK211" i="10"/>
  <c r="W211" i="10"/>
  <c r="V211" i="10"/>
  <c r="U211" i="10"/>
  <c r="T211" i="10"/>
  <c r="G211" i="10"/>
  <c r="F211" i="10"/>
  <c r="E211" i="10"/>
  <c r="AL210" i="10"/>
  <c r="AK210" i="10"/>
  <c r="W210" i="10"/>
  <c r="V210" i="10"/>
  <c r="U210" i="10"/>
  <c r="G210" i="10"/>
  <c r="F210" i="10"/>
  <c r="E210" i="10"/>
  <c r="AL209" i="10"/>
  <c r="AL4" i="10" s="1"/>
  <c r="AK209" i="10"/>
  <c r="AK4" i="10" s="1"/>
  <c r="W209" i="10"/>
  <c r="V209" i="10"/>
  <c r="U209" i="10"/>
  <c r="G209" i="10"/>
  <c r="G4" i="10" s="1"/>
  <c r="F209" i="10"/>
  <c r="F4" i="10" s="1"/>
  <c r="E209" i="10"/>
  <c r="E4" i="10" s="1"/>
  <c r="AL208" i="10"/>
  <c r="AK208" i="10"/>
  <c r="W208" i="10"/>
  <c r="V208" i="10"/>
  <c r="U208" i="10"/>
  <c r="G208" i="10"/>
  <c r="F208" i="10"/>
  <c r="E208" i="10"/>
  <c r="AL207" i="10"/>
  <c r="AK207" i="10"/>
  <c r="W207" i="10"/>
  <c r="V207" i="10"/>
  <c r="U207" i="10"/>
  <c r="G207" i="10"/>
  <c r="F207" i="10"/>
  <c r="E207" i="10"/>
  <c r="T40" i="9"/>
  <c r="L26" i="9"/>
  <c r="D26" i="9"/>
  <c r="D36" i="9"/>
  <c r="X190" i="9"/>
  <c r="T190" i="9"/>
  <c r="I190" i="9"/>
  <c r="Y190" i="9" s="1"/>
  <c r="H190" i="9"/>
  <c r="G190" i="9"/>
  <c r="W190" i="9" s="1"/>
  <c r="F190" i="9"/>
  <c r="V190" i="9" s="1"/>
  <c r="E190" i="9"/>
  <c r="U190" i="9" s="1"/>
  <c r="D190" i="9"/>
  <c r="X189" i="9"/>
  <c r="T189" i="9"/>
  <c r="I189" i="9"/>
  <c r="Y189" i="9" s="1"/>
  <c r="H189" i="9"/>
  <c r="G189" i="9"/>
  <c r="W189" i="9" s="1"/>
  <c r="F189" i="9"/>
  <c r="V189" i="9" s="1"/>
  <c r="E189" i="9"/>
  <c r="U189" i="9" s="1"/>
  <c r="D189" i="9"/>
  <c r="X188" i="9"/>
  <c r="T188" i="9"/>
  <c r="I188" i="9"/>
  <c r="Y188" i="9" s="1"/>
  <c r="H188" i="9"/>
  <c r="G188" i="9"/>
  <c r="W188" i="9" s="1"/>
  <c r="F188" i="9"/>
  <c r="V188" i="9" s="1"/>
  <c r="E188" i="9"/>
  <c r="U188" i="9" s="1"/>
  <c r="D188" i="9"/>
  <c r="X187" i="9"/>
  <c r="T187" i="9"/>
  <c r="I187" i="9"/>
  <c r="Y187" i="9" s="1"/>
  <c r="H187" i="9"/>
  <c r="G187" i="9"/>
  <c r="W187" i="9" s="1"/>
  <c r="F187" i="9"/>
  <c r="V187" i="9" s="1"/>
  <c r="E187" i="9"/>
  <c r="U187" i="9" s="1"/>
  <c r="D187" i="9"/>
  <c r="X186" i="9"/>
  <c r="T186" i="9"/>
  <c r="I186" i="9"/>
  <c r="Y186" i="9" s="1"/>
  <c r="H186" i="9"/>
  <c r="G186" i="9"/>
  <c r="W186" i="9" s="1"/>
  <c r="F186" i="9"/>
  <c r="V186" i="9" s="1"/>
  <c r="E186" i="9"/>
  <c r="U186" i="9" s="1"/>
  <c r="D186" i="9"/>
  <c r="X185" i="9"/>
  <c r="T185" i="9"/>
  <c r="I185" i="9"/>
  <c r="Y185" i="9" s="1"/>
  <c r="H185" i="9"/>
  <c r="G185" i="9"/>
  <c r="W185" i="9" s="1"/>
  <c r="F185" i="9"/>
  <c r="V185" i="9" s="1"/>
  <c r="E185" i="9"/>
  <c r="U185" i="9" s="1"/>
  <c r="D185" i="9"/>
  <c r="X184" i="9"/>
  <c r="T184" i="9"/>
  <c r="I184" i="9"/>
  <c r="Y184" i="9" s="1"/>
  <c r="H184" i="9"/>
  <c r="G184" i="9"/>
  <c r="W184" i="9" s="1"/>
  <c r="F184" i="9"/>
  <c r="V184" i="9" s="1"/>
  <c r="E184" i="9"/>
  <c r="U184" i="9" s="1"/>
  <c r="D184" i="9"/>
  <c r="X183" i="9"/>
  <c r="T183" i="9"/>
  <c r="I183" i="9"/>
  <c r="Y183" i="9" s="1"/>
  <c r="H183" i="9"/>
  <c r="G183" i="9"/>
  <c r="W183" i="9" s="1"/>
  <c r="F183" i="9"/>
  <c r="V183" i="9" s="1"/>
  <c r="E183" i="9"/>
  <c r="U183" i="9" s="1"/>
  <c r="D183" i="9"/>
  <c r="X182" i="9"/>
  <c r="T182" i="9"/>
  <c r="I182" i="9"/>
  <c r="Y182" i="9" s="1"/>
  <c r="H182" i="9"/>
  <c r="G182" i="9"/>
  <c r="W182" i="9" s="1"/>
  <c r="F182" i="9"/>
  <c r="V182" i="9" s="1"/>
  <c r="E182" i="9"/>
  <c r="U182" i="9" s="1"/>
  <c r="D182" i="9"/>
  <c r="X181" i="9"/>
  <c r="W181" i="9"/>
  <c r="T181" i="9"/>
  <c r="I181" i="9"/>
  <c r="Y181" i="9" s="1"/>
  <c r="H181" i="9"/>
  <c r="G181" i="9"/>
  <c r="F181" i="9"/>
  <c r="V181" i="9" s="1"/>
  <c r="E181" i="9"/>
  <c r="U181" i="9" s="1"/>
  <c r="D181" i="9"/>
  <c r="X180" i="9"/>
  <c r="W180" i="9"/>
  <c r="T180" i="9"/>
  <c r="I180" i="9"/>
  <c r="Y180" i="9" s="1"/>
  <c r="H180" i="9"/>
  <c r="G180" i="9"/>
  <c r="F180" i="9"/>
  <c r="V180" i="9" s="1"/>
  <c r="E180" i="9"/>
  <c r="U180" i="9" s="1"/>
  <c r="D180" i="9"/>
  <c r="X179" i="9"/>
  <c r="W179" i="9"/>
  <c r="T179" i="9"/>
  <c r="I179" i="9"/>
  <c r="Y179" i="9" s="1"/>
  <c r="H179" i="9"/>
  <c r="G179" i="9"/>
  <c r="F179" i="9"/>
  <c r="V179" i="9" s="1"/>
  <c r="E179" i="9"/>
  <c r="U179" i="9" s="1"/>
  <c r="D179" i="9"/>
  <c r="X178" i="9"/>
  <c r="W178" i="9"/>
  <c r="T178" i="9"/>
  <c r="I178" i="9"/>
  <c r="Y178" i="9" s="1"/>
  <c r="H178" i="9"/>
  <c r="G178" i="9"/>
  <c r="F178" i="9"/>
  <c r="V178" i="9" s="1"/>
  <c r="E178" i="9"/>
  <c r="U178" i="9" s="1"/>
  <c r="D178" i="9"/>
  <c r="X177" i="9"/>
  <c r="W177" i="9"/>
  <c r="T177" i="9"/>
  <c r="I177" i="9"/>
  <c r="Y177" i="9" s="1"/>
  <c r="H177" i="9"/>
  <c r="G177" i="9"/>
  <c r="F177" i="9"/>
  <c r="V177" i="9" s="1"/>
  <c r="E177" i="9"/>
  <c r="U177" i="9" s="1"/>
  <c r="D177" i="9"/>
  <c r="X176" i="9"/>
  <c r="W176" i="9"/>
  <c r="T176" i="9"/>
  <c r="I176" i="9"/>
  <c r="Y176" i="9" s="1"/>
  <c r="H176" i="9"/>
  <c r="G176" i="9"/>
  <c r="F176" i="9"/>
  <c r="V176" i="9" s="1"/>
  <c r="E176" i="9"/>
  <c r="U176" i="9" s="1"/>
  <c r="D176" i="9"/>
  <c r="X175" i="9"/>
  <c r="W175" i="9"/>
  <c r="T175" i="9"/>
  <c r="I175" i="9"/>
  <c r="Y175" i="9" s="1"/>
  <c r="H175" i="9"/>
  <c r="G175" i="9"/>
  <c r="F175" i="9"/>
  <c r="V175" i="9" s="1"/>
  <c r="E175" i="9"/>
  <c r="U175" i="9" s="1"/>
  <c r="D175" i="9"/>
  <c r="X174" i="9"/>
  <c r="W174" i="9"/>
  <c r="T174" i="9"/>
  <c r="I174" i="9"/>
  <c r="Y174" i="9" s="1"/>
  <c r="H174" i="9"/>
  <c r="G174" i="9"/>
  <c r="F174" i="9"/>
  <c r="V174" i="9" s="1"/>
  <c r="E174" i="9"/>
  <c r="U174" i="9" s="1"/>
  <c r="D174" i="9"/>
  <c r="X173" i="9"/>
  <c r="W173" i="9"/>
  <c r="T173" i="9"/>
  <c r="I173" i="9"/>
  <c r="Y173" i="9" s="1"/>
  <c r="H173" i="9"/>
  <c r="G173" i="9"/>
  <c r="F173" i="9"/>
  <c r="V173" i="9" s="1"/>
  <c r="E173" i="9"/>
  <c r="U173" i="9" s="1"/>
  <c r="D173" i="9"/>
  <c r="X172" i="9"/>
  <c r="W172" i="9"/>
  <c r="T172" i="9"/>
  <c r="I172" i="9"/>
  <c r="Y172" i="9" s="1"/>
  <c r="H172" i="9"/>
  <c r="G172" i="9"/>
  <c r="F172" i="9"/>
  <c r="V172" i="9" s="1"/>
  <c r="E172" i="9"/>
  <c r="U172" i="9" s="1"/>
  <c r="D172" i="9"/>
  <c r="X171" i="9"/>
  <c r="W171" i="9"/>
  <c r="T171" i="9"/>
  <c r="I171" i="9"/>
  <c r="Y171" i="9" s="1"/>
  <c r="H171" i="9"/>
  <c r="G171" i="9"/>
  <c r="F171" i="9"/>
  <c r="V171" i="9" s="1"/>
  <c r="E171" i="9"/>
  <c r="U171" i="9" s="1"/>
  <c r="D171" i="9"/>
  <c r="X170" i="9"/>
  <c r="W170" i="9"/>
  <c r="T170" i="9"/>
  <c r="I170" i="9"/>
  <c r="Y170" i="9" s="1"/>
  <c r="H170" i="9"/>
  <c r="G170" i="9"/>
  <c r="F170" i="9"/>
  <c r="V170" i="9" s="1"/>
  <c r="E170" i="9"/>
  <c r="U170" i="9" s="1"/>
  <c r="D170" i="9"/>
  <c r="X169" i="9"/>
  <c r="W169" i="9"/>
  <c r="T169" i="9"/>
  <c r="I169" i="9"/>
  <c r="Y169" i="9" s="1"/>
  <c r="H169" i="9"/>
  <c r="G169" i="9"/>
  <c r="F169" i="9"/>
  <c r="V169" i="9" s="1"/>
  <c r="E169" i="9"/>
  <c r="U169" i="9" s="1"/>
  <c r="D169" i="9"/>
  <c r="X168" i="9"/>
  <c r="W168" i="9"/>
  <c r="T168" i="9"/>
  <c r="I168" i="9"/>
  <c r="Y168" i="9" s="1"/>
  <c r="H168" i="9"/>
  <c r="G168" i="9"/>
  <c r="F168" i="9"/>
  <c r="V168" i="9" s="1"/>
  <c r="E168" i="9"/>
  <c r="U168" i="9" s="1"/>
  <c r="D168" i="9"/>
  <c r="X167" i="9"/>
  <c r="W167" i="9"/>
  <c r="T167" i="9"/>
  <c r="I167" i="9"/>
  <c r="Y167" i="9" s="1"/>
  <c r="H167" i="9"/>
  <c r="G167" i="9"/>
  <c r="F167" i="9"/>
  <c r="V167" i="9" s="1"/>
  <c r="E167" i="9"/>
  <c r="U167" i="9" s="1"/>
  <c r="D167" i="9"/>
  <c r="X166" i="9"/>
  <c r="W166" i="9"/>
  <c r="T166" i="9"/>
  <c r="I166" i="9"/>
  <c r="Y166" i="9" s="1"/>
  <c r="H166" i="9"/>
  <c r="G166" i="9"/>
  <c r="F166" i="9"/>
  <c r="V166" i="9" s="1"/>
  <c r="E166" i="9"/>
  <c r="U166" i="9" s="1"/>
  <c r="D166" i="9"/>
  <c r="X165" i="9"/>
  <c r="W165" i="9"/>
  <c r="T165" i="9"/>
  <c r="I165" i="9"/>
  <c r="Y165" i="9" s="1"/>
  <c r="H165" i="9"/>
  <c r="G165" i="9"/>
  <c r="F165" i="9"/>
  <c r="V165" i="9" s="1"/>
  <c r="E165" i="9"/>
  <c r="U165" i="9" s="1"/>
  <c r="D165" i="9"/>
  <c r="X164" i="9"/>
  <c r="W164" i="9"/>
  <c r="T164" i="9"/>
  <c r="I164" i="9"/>
  <c r="Y164" i="9" s="1"/>
  <c r="H164" i="9"/>
  <c r="G164" i="9"/>
  <c r="F164" i="9"/>
  <c r="V164" i="9" s="1"/>
  <c r="E164" i="9"/>
  <c r="U164" i="9" s="1"/>
  <c r="D164" i="9"/>
  <c r="X163" i="9"/>
  <c r="W163" i="9"/>
  <c r="T163" i="9"/>
  <c r="I163" i="9"/>
  <c r="Y163" i="9" s="1"/>
  <c r="H163" i="9"/>
  <c r="G163" i="9"/>
  <c r="F163" i="9"/>
  <c r="V163" i="9" s="1"/>
  <c r="E163" i="9"/>
  <c r="U163" i="9" s="1"/>
  <c r="D163" i="9"/>
  <c r="X162" i="9"/>
  <c r="W162" i="9"/>
  <c r="T162" i="9"/>
  <c r="I162" i="9"/>
  <c r="Y162" i="9" s="1"/>
  <c r="H162" i="9"/>
  <c r="G162" i="9"/>
  <c r="F162" i="9"/>
  <c r="V162" i="9" s="1"/>
  <c r="E162" i="9"/>
  <c r="U162" i="9" s="1"/>
  <c r="D162" i="9"/>
  <c r="X161" i="9"/>
  <c r="W161" i="9"/>
  <c r="T161" i="9"/>
  <c r="I161" i="9"/>
  <c r="Y161" i="9" s="1"/>
  <c r="H161" i="9"/>
  <c r="G161" i="9"/>
  <c r="F161" i="9"/>
  <c r="V161" i="9" s="1"/>
  <c r="E161" i="9"/>
  <c r="U161" i="9" s="1"/>
  <c r="D161" i="9"/>
  <c r="X160" i="9"/>
  <c r="W160" i="9"/>
  <c r="T160" i="9"/>
  <c r="I160" i="9"/>
  <c r="Y160" i="9" s="1"/>
  <c r="H160" i="9"/>
  <c r="G160" i="9"/>
  <c r="F160" i="9"/>
  <c r="V160" i="9" s="1"/>
  <c r="E160" i="9"/>
  <c r="U160" i="9" s="1"/>
  <c r="D160" i="9"/>
  <c r="X159" i="9"/>
  <c r="W159" i="9"/>
  <c r="T159" i="9"/>
  <c r="I159" i="9"/>
  <c r="Y159" i="9" s="1"/>
  <c r="H159" i="9"/>
  <c r="G159" i="9"/>
  <c r="F159" i="9"/>
  <c r="V159" i="9" s="1"/>
  <c r="E159" i="9"/>
  <c r="U159" i="9" s="1"/>
  <c r="D159" i="9"/>
  <c r="X158" i="9"/>
  <c r="W158" i="9"/>
  <c r="T158" i="9"/>
  <c r="I158" i="9"/>
  <c r="Y158" i="9" s="1"/>
  <c r="H158" i="9"/>
  <c r="G158" i="9"/>
  <c r="F158" i="9"/>
  <c r="V158" i="9" s="1"/>
  <c r="E158" i="9"/>
  <c r="U158" i="9" s="1"/>
  <c r="D158" i="9"/>
  <c r="X157" i="9"/>
  <c r="W157" i="9"/>
  <c r="T157" i="9"/>
  <c r="I157" i="9"/>
  <c r="Y157" i="9" s="1"/>
  <c r="H157" i="9"/>
  <c r="G157" i="9"/>
  <c r="F157" i="9"/>
  <c r="V157" i="9" s="1"/>
  <c r="E157" i="9"/>
  <c r="U157" i="9" s="1"/>
  <c r="D157" i="9"/>
  <c r="X156" i="9"/>
  <c r="W156" i="9"/>
  <c r="T156" i="9"/>
  <c r="I156" i="9"/>
  <c r="Y156" i="9" s="1"/>
  <c r="H156" i="9"/>
  <c r="G156" i="9"/>
  <c r="F156" i="9"/>
  <c r="V156" i="9" s="1"/>
  <c r="E156" i="9"/>
  <c r="U156" i="9" s="1"/>
  <c r="D156" i="9"/>
  <c r="X155" i="9"/>
  <c r="W155" i="9"/>
  <c r="T155" i="9"/>
  <c r="I155" i="9"/>
  <c r="Y155" i="9" s="1"/>
  <c r="H155" i="9"/>
  <c r="G155" i="9"/>
  <c r="F155" i="9"/>
  <c r="V155" i="9" s="1"/>
  <c r="E155" i="9"/>
  <c r="U155" i="9" s="1"/>
  <c r="D155" i="9"/>
  <c r="X154" i="9"/>
  <c r="W154" i="9"/>
  <c r="T154" i="9"/>
  <c r="I154" i="9"/>
  <c r="Y154" i="9" s="1"/>
  <c r="H154" i="9"/>
  <c r="G154" i="9"/>
  <c r="F154" i="9"/>
  <c r="V154" i="9" s="1"/>
  <c r="E154" i="9"/>
  <c r="U154" i="9" s="1"/>
  <c r="D154" i="9"/>
  <c r="X153" i="9"/>
  <c r="W153" i="9"/>
  <c r="T153" i="9"/>
  <c r="I153" i="9"/>
  <c r="Y153" i="9" s="1"/>
  <c r="H153" i="9"/>
  <c r="G153" i="9"/>
  <c r="F153" i="9"/>
  <c r="V153" i="9" s="1"/>
  <c r="E153" i="9"/>
  <c r="U153" i="9" s="1"/>
  <c r="D153" i="9"/>
  <c r="W152" i="9"/>
  <c r="I152" i="9"/>
  <c r="Y152" i="9" s="1"/>
  <c r="H152" i="9"/>
  <c r="X152" i="9" s="1"/>
  <c r="G152" i="9"/>
  <c r="F152" i="9"/>
  <c r="V152" i="9" s="1"/>
  <c r="E152" i="9"/>
  <c r="U152" i="9" s="1"/>
  <c r="D152" i="9"/>
  <c r="T152" i="9" s="1"/>
  <c r="W151" i="9"/>
  <c r="T151" i="9"/>
  <c r="I151" i="9"/>
  <c r="Y151" i="9" s="1"/>
  <c r="H151" i="9"/>
  <c r="X151" i="9" s="1"/>
  <c r="G151" i="9"/>
  <c r="F151" i="9"/>
  <c r="V151" i="9" s="1"/>
  <c r="E151" i="9"/>
  <c r="U151" i="9" s="1"/>
  <c r="D151" i="9"/>
  <c r="W150" i="9"/>
  <c r="I150" i="9"/>
  <c r="Y150" i="9" s="1"/>
  <c r="H150" i="9"/>
  <c r="X150" i="9" s="1"/>
  <c r="G150" i="9"/>
  <c r="F150" i="9"/>
  <c r="V150" i="9" s="1"/>
  <c r="E150" i="9"/>
  <c r="U150" i="9" s="1"/>
  <c r="D150" i="9"/>
  <c r="T150" i="9" s="1"/>
  <c r="W149" i="9"/>
  <c r="T149" i="9"/>
  <c r="I149" i="9"/>
  <c r="Y149" i="9" s="1"/>
  <c r="H149" i="9"/>
  <c r="X149" i="9" s="1"/>
  <c r="G149" i="9"/>
  <c r="F149" i="9"/>
  <c r="V149" i="9" s="1"/>
  <c r="E149" i="9"/>
  <c r="U149" i="9" s="1"/>
  <c r="D149" i="9"/>
  <c r="W148" i="9"/>
  <c r="I148" i="9"/>
  <c r="Y148" i="9" s="1"/>
  <c r="H148" i="9"/>
  <c r="X148" i="9" s="1"/>
  <c r="G148" i="9"/>
  <c r="F148" i="9"/>
  <c r="V148" i="9" s="1"/>
  <c r="E148" i="9"/>
  <c r="U148" i="9" s="1"/>
  <c r="D148" i="9"/>
  <c r="T148" i="9" s="1"/>
  <c r="W147" i="9"/>
  <c r="I147" i="9"/>
  <c r="Y147" i="9" s="1"/>
  <c r="H147" i="9"/>
  <c r="X147" i="9" s="1"/>
  <c r="G147" i="9"/>
  <c r="F147" i="9"/>
  <c r="V147" i="9" s="1"/>
  <c r="E147" i="9"/>
  <c r="U147" i="9" s="1"/>
  <c r="D147" i="9"/>
  <c r="T147" i="9" s="1"/>
  <c r="W146" i="9"/>
  <c r="I146" i="9"/>
  <c r="Y146" i="9" s="1"/>
  <c r="H146" i="9"/>
  <c r="X146" i="9" s="1"/>
  <c r="G146" i="9"/>
  <c r="F146" i="9"/>
  <c r="V146" i="9" s="1"/>
  <c r="E146" i="9"/>
  <c r="U146" i="9" s="1"/>
  <c r="D146" i="9"/>
  <c r="T146" i="9" s="1"/>
  <c r="W144" i="9"/>
  <c r="I144" i="9"/>
  <c r="Y144" i="9" s="1"/>
  <c r="H144" i="9"/>
  <c r="X144" i="9" s="1"/>
  <c r="G144" i="9"/>
  <c r="F144" i="9"/>
  <c r="V144" i="9" s="1"/>
  <c r="E144" i="9"/>
  <c r="U144" i="9" s="1"/>
  <c r="D144" i="9"/>
  <c r="T144" i="9" s="1"/>
  <c r="W143" i="9"/>
  <c r="V143" i="9"/>
  <c r="I143" i="9"/>
  <c r="Y143" i="9" s="1"/>
  <c r="H143" i="9"/>
  <c r="X143" i="9" s="1"/>
  <c r="G143" i="9"/>
  <c r="F143" i="9"/>
  <c r="E143" i="9"/>
  <c r="U143" i="9" s="1"/>
  <c r="D143" i="9"/>
  <c r="T143" i="9" s="1"/>
  <c r="W142" i="9"/>
  <c r="V142" i="9"/>
  <c r="I142" i="9"/>
  <c r="Y142" i="9" s="1"/>
  <c r="H142" i="9"/>
  <c r="X142" i="9" s="1"/>
  <c r="G142" i="9"/>
  <c r="F142" i="9"/>
  <c r="E142" i="9"/>
  <c r="U142" i="9" s="1"/>
  <c r="D142" i="9"/>
  <c r="T142" i="9" s="1"/>
  <c r="W141" i="9"/>
  <c r="V141" i="9"/>
  <c r="I141" i="9"/>
  <c r="Y141" i="9" s="1"/>
  <c r="H141" i="9"/>
  <c r="X141" i="9" s="1"/>
  <c r="G141" i="9"/>
  <c r="F141" i="9"/>
  <c r="E141" i="9"/>
  <c r="U141" i="9" s="1"/>
  <c r="D141" i="9"/>
  <c r="T141" i="9" s="1"/>
  <c r="W140" i="9"/>
  <c r="V140" i="9"/>
  <c r="I140" i="9"/>
  <c r="Y140" i="9" s="1"/>
  <c r="H140" i="9"/>
  <c r="X140" i="9" s="1"/>
  <c r="G140" i="9"/>
  <c r="F140" i="9"/>
  <c r="E140" i="9"/>
  <c r="U140" i="9" s="1"/>
  <c r="D140" i="9"/>
  <c r="T140" i="9" s="1"/>
  <c r="W139" i="9"/>
  <c r="V139" i="9"/>
  <c r="I139" i="9"/>
  <c r="Y139" i="9" s="1"/>
  <c r="H139" i="9"/>
  <c r="X139" i="9" s="1"/>
  <c r="G139" i="9"/>
  <c r="F139" i="9"/>
  <c r="E139" i="9"/>
  <c r="U139" i="9" s="1"/>
  <c r="D139" i="9"/>
  <c r="T139" i="9" s="1"/>
  <c r="W138" i="9"/>
  <c r="V138" i="9"/>
  <c r="I138" i="9"/>
  <c r="Y138" i="9" s="1"/>
  <c r="H138" i="9"/>
  <c r="X138" i="9" s="1"/>
  <c r="G138" i="9"/>
  <c r="F138" i="9"/>
  <c r="E138" i="9"/>
  <c r="U138" i="9" s="1"/>
  <c r="D138" i="9"/>
  <c r="T138" i="9" s="1"/>
  <c r="W137" i="9"/>
  <c r="V137" i="9"/>
  <c r="I137" i="9"/>
  <c r="Y137" i="9" s="1"/>
  <c r="H137" i="9"/>
  <c r="X137" i="9" s="1"/>
  <c r="G137" i="9"/>
  <c r="F137" i="9"/>
  <c r="E137" i="9"/>
  <c r="U137" i="9" s="1"/>
  <c r="D137" i="9"/>
  <c r="T137" i="9" s="1"/>
  <c r="W136" i="9"/>
  <c r="V136" i="9"/>
  <c r="I136" i="9"/>
  <c r="Y136" i="9" s="1"/>
  <c r="H136" i="9"/>
  <c r="X136" i="9" s="1"/>
  <c r="G136" i="9"/>
  <c r="F136" i="9"/>
  <c r="E136" i="9"/>
  <c r="U136" i="9" s="1"/>
  <c r="D136" i="9"/>
  <c r="T136" i="9" s="1"/>
  <c r="W134" i="9"/>
  <c r="V134" i="9"/>
  <c r="I134" i="9"/>
  <c r="Y134" i="9" s="1"/>
  <c r="H134" i="9"/>
  <c r="X134" i="9" s="1"/>
  <c r="G134" i="9"/>
  <c r="F134" i="9"/>
  <c r="E134" i="9"/>
  <c r="U134" i="9" s="1"/>
  <c r="D134" i="9"/>
  <c r="T134" i="9" s="1"/>
  <c r="V133" i="9"/>
  <c r="I133" i="9"/>
  <c r="Y133" i="9" s="1"/>
  <c r="H133" i="9"/>
  <c r="X133" i="9" s="1"/>
  <c r="G133" i="9"/>
  <c r="W133" i="9" s="1"/>
  <c r="F133" i="9"/>
  <c r="E133" i="9"/>
  <c r="U133" i="9" s="1"/>
  <c r="D133" i="9"/>
  <c r="T133" i="9" s="1"/>
  <c r="W132" i="9"/>
  <c r="V132" i="9"/>
  <c r="U132" i="9"/>
  <c r="I132" i="9"/>
  <c r="Y132" i="9" s="1"/>
  <c r="H132" i="9"/>
  <c r="X132" i="9" s="1"/>
  <c r="G132" i="9"/>
  <c r="F132" i="9"/>
  <c r="E132" i="9"/>
  <c r="D132" i="9"/>
  <c r="T132" i="9" s="1"/>
  <c r="W131" i="9"/>
  <c r="V131" i="9"/>
  <c r="U131" i="9"/>
  <c r="I131" i="9"/>
  <c r="Y131" i="9" s="1"/>
  <c r="H131" i="9"/>
  <c r="X131" i="9" s="1"/>
  <c r="G131" i="9"/>
  <c r="F131" i="9"/>
  <c r="E131" i="9"/>
  <c r="D131" i="9"/>
  <c r="T131" i="9" s="1"/>
  <c r="W130" i="9"/>
  <c r="V130" i="9"/>
  <c r="U130" i="9"/>
  <c r="I130" i="9"/>
  <c r="Y130" i="9" s="1"/>
  <c r="H130" i="9"/>
  <c r="X130" i="9" s="1"/>
  <c r="G130" i="9"/>
  <c r="F130" i="9"/>
  <c r="E130" i="9"/>
  <c r="D130" i="9"/>
  <c r="T130" i="9" s="1"/>
  <c r="W128" i="9"/>
  <c r="V128" i="9"/>
  <c r="U128" i="9"/>
  <c r="I128" i="9"/>
  <c r="Y128" i="9" s="1"/>
  <c r="H128" i="9"/>
  <c r="X128" i="9" s="1"/>
  <c r="G128" i="9"/>
  <c r="F128" i="9"/>
  <c r="E128" i="9"/>
  <c r="D128" i="9"/>
  <c r="T128" i="9" s="1"/>
  <c r="W127" i="9"/>
  <c r="V127" i="9"/>
  <c r="U127" i="9"/>
  <c r="I127" i="9"/>
  <c r="Y127" i="9" s="1"/>
  <c r="H127" i="9"/>
  <c r="X127" i="9" s="1"/>
  <c r="G127" i="9"/>
  <c r="F127" i="9"/>
  <c r="E127" i="9"/>
  <c r="D127" i="9"/>
  <c r="T127" i="9" s="1"/>
  <c r="W126" i="9"/>
  <c r="V126" i="9"/>
  <c r="U126" i="9"/>
  <c r="I126" i="9"/>
  <c r="Y126" i="9" s="1"/>
  <c r="H126" i="9"/>
  <c r="X126" i="9" s="1"/>
  <c r="G126" i="9"/>
  <c r="F126" i="9"/>
  <c r="E126" i="9"/>
  <c r="D126" i="9"/>
  <c r="T126" i="9" s="1"/>
  <c r="W124" i="9"/>
  <c r="V124" i="9"/>
  <c r="U124" i="9"/>
  <c r="I124" i="9"/>
  <c r="Y124" i="9" s="1"/>
  <c r="H124" i="9"/>
  <c r="X124" i="9" s="1"/>
  <c r="G124" i="9"/>
  <c r="F124" i="9"/>
  <c r="E124" i="9"/>
  <c r="D124" i="9"/>
  <c r="T124" i="9" s="1"/>
  <c r="W123" i="9"/>
  <c r="V123" i="9"/>
  <c r="U123" i="9"/>
  <c r="I123" i="9"/>
  <c r="Y123" i="9" s="1"/>
  <c r="H123" i="9"/>
  <c r="X123" i="9" s="1"/>
  <c r="G123" i="9"/>
  <c r="F123" i="9"/>
  <c r="E123" i="9"/>
  <c r="D123" i="9"/>
  <c r="T123" i="9" s="1"/>
  <c r="W122" i="9"/>
  <c r="V122" i="9"/>
  <c r="U122" i="9"/>
  <c r="I122" i="9"/>
  <c r="Y122" i="9" s="1"/>
  <c r="H122" i="9"/>
  <c r="X122" i="9" s="1"/>
  <c r="G122" i="9"/>
  <c r="F122" i="9"/>
  <c r="E122" i="9"/>
  <c r="D122" i="9"/>
  <c r="T122" i="9" s="1"/>
  <c r="W121" i="9"/>
  <c r="V121" i="9"/>
  <c r="U121" i="9"/>
  <c r="I121" i="9"/>
  <c r="Y121" i="9" s="1"/>
  <c r="H121" i="9"/>
  <c r="X121" i="9" s="1"/>
  <c r="G121" i="9"/>
  <c r="F121" i="9"/>
  <c r="E121" i="9"/>
  <c r="D121" i="9"/>
  <c r="T121" i="9" s="1"/>
  <c r="W120" i="9"/>
  <c r="V120" i="9"/>
  <c r="U120" i="9"/>
  <c r="I120" i="9"/>
  <c r="Y120" i="9" s="1"/>
  <c r="H120" i="9"/>
  <c r="X120" i="9" s="1"/>
  <c r="G120" i="9"/>
  <c r="F120" i="9"/>
  <c r="E120" i="9"/>
  <c r="D120" i="9"/>
  <c r="T120" i="9" s="1"/>
  <c r="W119" i="9"/>
  <c r="V119" i="9"/>
  <c r="U119" i="9"/>
  <c r="I119" i="9"/>
  <c r="Y119" i="9" s="1"/>
  <c r="H119" i="9"/>
  <c r="X119" i="9" s="1"/>
  <c r="G119" i="9"/>
  <c r="F119" i="9"/>
  <c r="E119" i="9"/>
  <c r="D119" i="9"/>
  <c r="T119" i="9" s="1"/>
  <c r="W118" i="9"/>
  <c r="V118" i="9"/>
  <c r="U118" i="9"/>
  <c r="I118" i="9"/>
  <c r="Y118" i="9" s="1"/>
  <c r="H118" i="9"/>
  <c r="X118" i="9" s="1"/>
  <c r="G118" i="9"/>
  <c r="F118" i="9"/>
  <c r="E118" i="9"/>
  <c r="D118" i="9"/>
  <c r="T118" i="9" s="1"/>
  <c r="W117" i="9"/>
  <c r="V117" i="9"/>
  <c r="U117" i="9"/>
  <c r="I117" i="9"/>
  <c r="Y117" i="9" s="1"/>
  <c r="H117" i="9"/>
  <c r="X117" i="9" s="1"/>
  <c r="G117" i="9"/>
  <c r="F117" i="9"/>
  <c r="E117" i="9"/>
  <c r="D117" i="9"/>
  <c r="T117" i="9" s="1"/>
  <c r="W116" i="9"/>
  <c r="V116" i="9"/>
  <c r="U116" i="9"/>
  <c r="I116" i="9"/>
  <c r="Y116" i="9" s="1"/>
  <c r="H116" i="9"/>
  <c r="X116" i="9" s="1"/>
  <c r="G116" i="9"/>
  <c r="F116" i="9"/>
  <c r="E116" i="9"/>
  <c r="D116" i="9"/>
  <c r="T116" i="9" s="1"/>
  <c r="W114" i="9"/>
  <c r="V114" i="9"/>
  <c r="U114" i="9"/>
  <c r="I114" i="9"/>
  <c r="Y114" i="9" s="1"/>
  <c r="H114" i="9"/>
  <c r="X114" i="9" s="1"/>
  <c r="G114" i="9"/>
  <c r="F114" i="9"/>
  <c r="E114" i="9"/>
  <c r="D114" i="9"/>
  <c r="T114" i="9" s="1"/>
  <c r="W112" i="9"/>
  <c r="V112" i="9"/>
  <c r="U112" i="9"/>
  <c r="I112" i="9"/>
  <c r="Y112" i="9" s="1"/>
  <c r="H112" i="9"/>
  <c r="X112" i="9" s="1"/>
  <c r="G112" i="9"/>
  <c r="F112" i="9"/>
  <c r="E112" i="9"/>
  <c r="D112" i="9"/>
  <c r="T112" i="9" s="1"/>
  <c r="W111" i="9"/>
  <c r="V111" i="9"/>
  <c r="U111" i="9"/>
  <c r="I111" i="9"/>
  <c r="Y111" i="9" s="1"/>
  <c r="H111" i="9"/>
  <c r="X111" i="9" s="1"/>
  <c r="G111" i="9"/>
  <c r="F111" i="9"/>
  <c r="E111" i="9"/>
  <c r="D111" i="9"/>
  <c r="T111" i="9" s="1"/>
  <c r="W110" i="9"/>
  <c r="V110" i="9"/>
  <c r="U110" i="9"/>
  <c r="I110" i="9"/>
  <c r="Y110" i="9" s="1"/>
  <c r="H110" i="9"/>
  <c r="X110" i="9" s="1"/>
  <c r="G110" i="9"/>
  <c r="F110" i="9"/>
  <c r="E110" i="9"/>
  <c r="D110" i="9"/>
  <c r="T110" i="9" s="1"/>
  <c r="W109" i="9"/>
  <c r="V109" i="9"/>
  <c r="U109" i="9"/>
  <c r="I109" i="9"/>
  <c r="Y109" i="9" s="1"/>
  <c r="H109" i="9"/>
  <c r="X109" i="9" s="1"/>
  <c r="G109" i="9"/>
  <c r="F109" i="9"/>
  <c r="E109" i="9"/>
  <c r="D109" i="9"/>
  <c r="T109" i="9" s="1"/>
  <c r="W108" i="9"/>
  <c r="V108" i="9"/>
  <c r="U108" i="9"/>
  <c r="I108" i="9"/>
  <c r="Y108" i="9" s="1"/>
  <c r="H108" i="9"/>
  <c r="X108" i="9" s="1"/>
  <c r="G108" i="9"/>
  <c r="F108" i="9"/>
  <c r="E108" i="9"/>
  <c r="D108" i="9"/>
  <c r="T108" i="9" s="1"/>
  <c r="W107" i="9"/>
  <c r="V107" i="9"/>
  <c r="U107" i="9"/>
  <c r="I107" i="9"/>
  <c r="Y107" i="9" s="1"/>
  <c r="H107" i="9"/>
  <c r="X107" i="9" s="1"/>
  <c r="G107" i="9"/>
  <c r="F107" i="9"/>
  <c r="E107" i="9"/>
  <c r="D107" i="9"/>
  <c r="T107" i="9" s="1"/>
  <c r="W106" i="9"/>
  <c r="V106" i="9"/>
  <c r="U106" i="9"/>
  <c r="I106" i="9"/>
  <c r="Y106" i="9" s="1"/>
  <c r="H106" i="9"/>
  <c r="X106" i="9" s="1"/>
  <c r="G106" i="9"/>
  <c r="F106" i="9"/>
  <c r="E106" i="9"/>
  <c r="D106" i="9"/>
  <c r="T106" i="9" s="1"/>
  <c r="M8" i="9"/>
  <c r="T5" i="9"/>
  <c r="R5" i="9"/>
  <c r="W5" i="9" s="1"/>
  <c r="Y56" i="9" s="1"/>
  <c r="J5" i="9"/>
  <c r="I5" i="9"/>
  <c r="S5" i="9" s="1"/>
  <c r="H5" i="9"/>
  <c r="S4" i="9"/>
  <c r="R4" i="9"/>
  <c r="K4" i="9"/>
  <c r="U4" i="9" s="1"/>
  <c r="J4" i="9"/>
  <c r="T4" i="9" s="1"/>
  <c r="W4" i="9" s="1"/>
  <c r="H4" i="9"/>
  <c r="T3" i="9"/>
  <c r="K3" i="9"/>
  <c r="U3" i="9" s="1"/>
  <c r="J3" i="9"/>
  <c r="I3" i="9"/>
  <c r="S3" i="9" s="1"/>
  <c r="H3" i="9"/>
  <c r="R3" i="9" s="1"/>
  <c r="W3" i="9" s="1"/>
  <c r="E114" i="19" l="1"/>
  <c r="W10" i="10"/>
  <c r="AB10" i="12"/>
  <c r="AK16" i="10"/>
  <c r="AU17" i="12" s="1"/>
  <c r="AU16" i="12"/>
  <c r="AK18" i="10"/>
  <c r="AU19" i="12" s="1"/>
  <c r="AU18" i="12"/>
  <c r="E24" i="10"/>
  <c r="E24" i="12"/>
  <c r="E29" i="10"/>
  <c r="E29" i="12"/>
  <c r="E34" i="10"/>
  <c r="E34" i="12"/>
  <c r="U39" i="10"/>
  <c r="Z39" i="12"/>
  <c r="U44" i="10"/>
  <c r="Z44" i="12"/>
  <c r="AK49" i="10"/>
  <c r="AU49" i="12"/>
  <c r="U54" i="10"/>
  <c r="Z54" i="12"/>
  <c r="U59" i="10"/>
  <c r="Z59" i="12"/>
  <c r="E64" i="10"/>
  <c r="E64" i="12"/>
  <c r="AK64" i="10"/>
  <c r="AU64" i="12"/>
  <c r="AK69" i="10"/>
  <c r="AU69" i="12"/>
  <c r="AK74" i="10"/>
  <c r="AU74" i="12"/>
  <c r="U79" i="10"/>
  <c r="Z79" i="12"/>
  <c r="E5" i="10"/>
  <c r="AK10" i="10"/>
  <c r="AU10" i="12"/>
  <c r="V16" i="10"/>
  <c r="AA17" i="12" s="1"/>
  <c r="AA16" i="12"/>
  <c r="F18" i="10"/>
  <c r="F19" i="12" s="1"/>
  <c r="F18" i="12"/>
  <c r="AL18" i="10"/>
  <c r="AV19" i="12" s="1"/>
  <c r="AV18" i="12"/>
  <c r="V20" i="10"/>
  <c r="AA20" i="12"/>
  <c r="F24" i="10"/>
  <c r="F24" i="12"/>
  <c r="AL24" i="10"/>
  <c r="AV24" i="12"/>
  <c r="V29" i="10"/>
  <c r="AA29" i="12"/>
  <c r="V34" i="10"/>
  <c r="AA34" i="12"/>
  <c r="F39" i="10"/>
  <c r="F39" i="12"/>
  <c r="AL39" i="10"/>
  <c r="AV39" i="12"/>
  <c r="V44" i="10"/>
  <c r="AA44" i="12"/>
  <c r="F49" i="10"/>
  <c r="F49" i="12"/>
  <c r="AL49" i="10"/>
  <c r="AV49" i="12"/>
  <c r="V54" i="10"/>
  <c r="AA54" i="12"/>
  <c r="F59" i="10"/>
  <c r="F59" i="12"/>
  <c r="AL59" i="10"/>
  <c r="AV59" i="12"/>
  <c r="V64" i="10"/>
  <c r="AA64" i="12"/>
  <c r="F69" i="10"/>
  <c r="F69" i="12"/>
  <c r="AL69" i="10"/>
  <c r="AV69" i="12"/>
  <c r="AL74" i="10"/>
  <c r="AV74" i="12"/>
  <c r="V79" i="10"/>
  <c r="AA79" i="12"/>
  <c r="F5" i="10"/>
  <c r="F5" i="12"/>
  <c r="E10" i="10"/>
  <c r="E10" i="12"/>
  <c r="U10" i="10"/>
  <c r="Z10" i="12"/>
  <c r="AL10" i="10"/>
  <c r="AV10" i="12"/>
  <c r="G16" i="10"/>
  <c r="G17" i="12" s="1"/>
  <c r="G16" i="12"/>
  <c r="W16" i="10"/>
  <c r="AB17" i="12" s="1"/>
  <c r="AB16" i="12"/>
  <c r="AM16" i="10"/>
  <c r="AW17" i="12" s="1"/>
  <c r="AW16" i="12"/>
  <c r="G18" i="10"/>
  <c r="G19" i="12" s="1"/>
  <c r="G18" i="12"/>
  <c r="W18" i="10"/>
  <c r="AB19" i="12" s="1"/>
  <c r="AB18" i="12"/>
  <c r="AM18" i="10"/>
  <c r="AW19" i="12" s="1"/>
  <c r="AW18" i="12"/>
  <c r="G20" i="10"/>
  <c r="G20" i="12"/>
  <c r="W20" i="10"/>
  <c r="AB20" i="12"/>
  <c r="AM20" i="10"/>
  <c r="AW20" i="12"/>
  <c r="G24" i="10"/>
  <c r="G24" i="12"/>
  <c r="W24" i="10"/>
  <c r="AB24" i="12"/>
  <c r="AM24" i="10"/>
  <c r="AW24" i="12"/>
  <c r="G29" i="10"/>
  <c r="G29" i="12"/>
  <c r="W29" i="10"/>
  <c r="AB29" i="12"/>
  <c r="AM29" i="10"/>
  <c r="AW29" i="12"/>
  <c r="G34" i="10"/>
  <c r="G34" i="12"/>
  <c r="W34" i="10"/>
  <c r="AB34" i="12"/>
  <c r="AM34" i="10"/>
  <c r="AW34" i="12"/>
  <c r="G39" i="10"/>
  <c r="G39" i="12"/>
  <c r="W39" i="10"/>
  <c r="AB39" i="12"/>
  <c r="AM39" i="10"/>
  <c r="AW39" i="12"/>
  <c r="G44" i="10"/>
  <c r="G44" i="12"/>
  <c r="W44" i="10"/>
  <c r="AB44" i="12"/>
  <c r="AM44" i="10"/>
  <c r="AW44" i="12"/>
  <c r="G49" i="10"/>
  <c r="G49" i="12"/>
  <c r="W49" i="10"/>
  <c r="AB49" i="12"/>
  <c r="AM49" i="10"/>
  <c r="AW49" i="12"/>
  <c r="G54" i="10"/>
  <c r="G54" i="12"/>
  <c r="W54" i="10"/>
  <c r="AB54" i="12"/>
  <c r="AM54" i="10"/>
  <c r="AW54" i="12"/>
  <c r="G59" i="10"/>
  <c r="G59" i="12"/>
  <c r="W59" i="10"/>
  <c r="AB59" i="12"/>
  <c r="AM59" i="10"/>
  <c r="AW59" i="12"/>
  <c r="G64" i="10"/>
  <c r="G64" i="12"/>
  <c r="W64" i="10"/>
  <c r="AB64" i="12"/>
  <c r="AM64" i="10"/>
  <c r="AW64" i="12"/>
  <c r="G69" i="10"/>
  <c r="G69" i="12"/>
  <c r="W69" i="10"/>
  <c r="AB69" i="12"/>
  <c r="AM69" i="10"/>
  <c r="AW69" i="12"/>
  <c r="G74" i="10"/>
  <c r="G74" i="12"/>
  <c r="W74" i="10"/>
  <c r="AB74" i="12"/>
  <c r="AM74" i="10"/>
  <c r="AW74" i="12"/>
  <c r="G79" i="10"/>
  <c r="G79" i="12"/>
  <c r="W79" i="10"/>
  <c r="AB79" i="12"/>
  <c r="AM79" i="10"/>
  <c r="AW79" i="12"/>
  <c r="AJ10" i="10"/>
  <c r="AT10" i="12"/>
  <c r="G10" i="10"/>
  <c r="G10" i="12"/>
  <c r="E16" i="10"/>
  <c r="E17" i="12" s="1"/>
  <c r="E16" i="12"/>
  <c r="U18" i="10"/>
  <c r="Z19" i="12" s="1"/>
  <c r="Z18" i="12"/>
  <c r="E20" i="10"/>
  <c r="E20" i="12"/>
  <c r="AK20" i="10"/>
  <c r="AU20" i="12"/>
  <c r="AK24" i="10"/>
  <c r="AU24" i="12"/>
  <c r="AK29" i="10"/>
  <c r="AU29" i="12"/>
  <c r="AK34" i="10"/>
  <c r="AU34" i="12"/>
  <c r="AK39" i="10"/>
  <c r="AU39" i="12"/>
  <c r="AK44" i="10"/>
  <c r="AU44" i="12"/>
  <c r="U49" i="10"/>
  <c r="Z49" i="12"/>
  <c r="E54" i="10"/>
  <c r="E54" i="12"/>
  <c r="AK54" i="10"/>
  <c r="AU54" i="12"/>
  <c r="E59" i="10"/>
  <c r="E59" i="12"/>
  <c r="AK59" i="10"/>
  <c r="AU59" i="12"/>
  <c r="U64" i="10"/>
  <c r="Z64" i="12"/>
  <c r="E69" i="10"/>
  <c r="E69" i="12"/>
  <c r="E74" i="10"/>
  <c r="E74" i="12"/>
  <c r="U74" i="10"/>
  <c r="Z74" i="12"/>
  <c r="E79" i="10"/>
  <c r="E79" i="12"/>
  <c r="AK79" i="10"/>
  <c r="AU79" i="12"/>
  <c r="T10" i="10"/>
  <c r="Y10" i="12"/>
  <c r="F16" i="10"/>
  <c r="F17" i="12" s="1"/>
  <c r="F16" i="12"/>
  <c r="AL16" i="10"/>
  <c r="AV17" i="12" s="1"/>
  <c r="AV16" i="12"/>
  <c r="V18" i="10"/>
  <c r="AA19" i="12" s="1"/>
  <c r="AA18" i="12"/>
  <c r="F20" i="10"/>
  <c r="F20" i="12"/>
  <c r="AL20" i="10"/>
  <c r="AV20" i="12"/>
  <c r="V24" i="10"/>
  <c r="AA24" i="12"/>
  <c r="F29" i="10"/>
  <c r="F29" i="12"/>
  <c r="AL29" i="10"/>
  <c r="AV29" i="12"/>
  <c r="F34" i="10"/>
  <c r="F34" i="12"/>
  <c r="AL34" i="10"/>
  <c r="AV34" i="12"/>
  <c r="V39" i="10"/>
  <c r="AA39" i="12"/>
  <c r="F44" i="10"/>
  <c r="F44" i="12"/>
  <c r="AL44" i="10"/>
  <c r="AV44" i="12"/>
  <c r="V49" i="10"/>
  <c r="AA49" i="12"/>
  <c r="F54" i="10"/>
  <c r="F54" i="12"/>
  <c r="AL54" i="10"/>
  <c r="AV54" i="12"/>
  <c r="V59" i="10"/>
  <c r="AA59" i="12"/>
  <c r="F64" i="10"/>
  <c r="F64" i="12"/>
  <c r="AL64" i="10"/>
  <c r="AV64" i="12"/>
  <c r="V69" i="10"/>
  <c r="AA69" i="12"/>
  <c r="F74" i="10"/>
  <c r="F74" i="12"/>
  <c r="V74" i="10"/>
  <c r="AA74" i="12"/>
  <c r="F79" i="10"/>
  <c r="F79" i="12"/>
  <c r="G5" i="10"/>
  <c r="G5" i="12"/>
  <c r="AK5" i="10"/>
  <c r="AU5" i="12"/>
  <c r="F10" i="10"/>
  <c r="F10" i="12"/>
  <c r="V10" i="10"/>
  <c r="AA10" i="12"/>
  <c r="D16" i="10"/>
  <c r="D17" i="12" s="1"/>
  <c r="D16" i="12"/>
  <c r="T16" i="10"/>
  <c r="Y17" i="12" s="1"/>
  <c r="Y16" i="12"/>
  <c r="AJ16" i="10"/>
  <c r="AT17" i="12" s="1"/>
  <c r="AT16" i="12"/>
  <c r="D18" i="10"/>
  <c r="D19" i="12" s="1"/>
  <c r="D18" i="12"/>
  <c r="T18" i="10"/>
  <c r="Y19" i="12" s="1"/>
  <c r="Y18" i="12"/>
  <c r="AJ18" i="10"/>
  <c r="AT19" i="12" s="1"/>
  <c r="AT18" i="12"/>
  <c r="D20" i="10"/>
  <c r="D20" i="12"/>
  <c r="T20" i="10"/>
  <c r="Y20" i="12"/>
  <c r="AJ20" i="10"/>
  <c r="AT20" i="12"/>
  <c r="D24" i="10"/>
  <c r="D24" i="12"/>
  <c r="T24" i="10"/>
  <c r="Y24" i="12"/>
  <c r="AJ24" i="10"/>
  <c r="AT24" i="12"/>
  <c r="D29" i="10"/>
  <c r="D29" i="12"/>
  <c r="T29" i="10"/>
  <c r="Y29" i="12"/>
  <c r="AJ29" i="10"/>
  <c r="AT29" i="12"/>
  <c r="D34" i="10"/>
  <c r="D34" i="12"/>
  <c r="T34" i="10"/>
  <c r="Y34" i="12"/>
  <c r="AJ34" i="10"/>
  <c r="AT34" i="12"/>
  <c r="D39" i="10"/>
  <c r="D39" i="12"/>
  <c r="T39" i="10"/>
  <c r="Y39" i="12"/>
  <c r="AJ39" i="10"/>
  <c r="AT39" i="12"/>
  <c r="D44" i="10"/>
  <c r="D44" i="12"/>
  <c r="T44" i="10"/>
  <c r="Y44" i="12"/>
  <c r="AJ44" i="10"/>
  <c r="AT44" i="12"/>
  <c r="D49" i="10"/>
  <c r="D49" i="12"/>
  <c r="T49" i="10"/>
  <c r="Y49" i="12"/>
  <c r="AJ49" i="10"/>
  <c r="AT49" i="12"/>
  <c r="D54" i="10"/>
  <c r="D54" i="12"/>
  <c r="T54" i="10"/>
  <c r="Y54" i="12"/>
  <c r="AJ54" i="10"/>
  <c r="AT54" i="12"/>
  <c r="D59" i="10"/>
  <c r="D59" i="12"/>
  <c r="T59" i="10"/>
  <c r="Y59" i="12"/>
  <c r="AJ59" i="10"/>
  <c r="AT59" i="12"/>
  <c r="D64" i="10"/>
  <c r="D64" i="12"/>
  <c r="T64" i="10"/>
  <c r="Y64" i="12"/>
  <c r="AJ64" i="10"/>
  <c r="AT64" i="12"/>
  <c r="D69" i="10"/>
  <c r="T69" i="10"/>
  <c r="Y69" i="12"/>
  <c r="AJ69" i="10"/>
  <c r="AT69" i="12"/>
  <c r="D74" i="10"/>
  <c r="D74" i="12"/>
  <c r="T74" i="10"/>
  <c r="Y74" i="12"/>
  <c r="AJ74" i="10"/>
  <c r="AT74" i="12"/>
  <c r="D79" i="10"/>
  <c r="D79" i="12"/>
  <c r="T79" i="10"/>
  <c r="Y79" i="12"/>
  <c r="AJ79" i="10"/>
  <c r="AT79" i="12"/>
  <c r="D10" i="10"/>
  <c r="D10" i="12"/>
  <c r="AJ5" i="10"/>
  <c r="AT5" i="12"/>
  <c r="AM10" i="10"/>
  <c r="AW10" i="12"/>
  <c r="AM5" i="10"/>
  <c r="AW5" i="12"/>
  <c r="AL5" i="10"/>
  <c r="AV5" i="12"/>
  <c r="U16" i="10"/>
  <c r="Z17" i="12" s="1"/>
  <c r="Z16" i="12"/>
  <c r="E18" i="10"/>
  <c r="E19" i="12" s="1"/>
  <c r="E18" i="12"/>
  <c r="U20" i="10"/>
  <c r="Z20" i="12"/>
  <c r="U24" i="10"/>
  <c r="Z24" i="12"/>
  <c r="U29" i="10"/>
  <c r="Z29" i="12"/>
  <c r="U34" i="10"/>
  <c r="Z34" i="12"/>
  <c r="E39" i="10"/>
  <c r="E39" i="12"/>
  <c r="E44" i="10"/>
  <c r="E44" i="12"/>
  <c r="E49" i="10"/>
  <c r="E49" i="12"/>
  <c r="U69" i="10"/>
  <c r="Z69" i="12"/>
  <c r="AL79" i="10"/>
  <c r="AV79" i="12"/>
  <c r="X178" i="13"/>
  <c r="AC177" i="12"/>
  <c r="W178" i="13"/>
  <c r="AP178" i="13"/>
  <c r="AZ177" i="12"/>
  <c r="AF178" i="13"/>
  <c r="AK177" i="12"/>
  <c r="AU178" i="13"/>
  <c r="BE177" i="12"/>
  <c r="AL178" i="13"/>
  <c r="Q178" i="13"/>
  <c r="Q177" i="12"/>
  <c r="G178" i="13"/>
  <c r="U178" i="13"/>
  <c r="AG178" i="13"/>
  <c r="AL177" i="12"/>
  <c r="I178" i="13"/>
  <c r="I177" i="12"/>
  <c r="AN178" i="13"/>
  <c r="AX177" i="12"/>
  <c r="AE178" i="13"/>
  <c r="AJ177" i="12"/>
  <c r="K178" i="13"/>
  <c r="K177" i="12"/>
  <c r="O178" i="13"/>
  <c r="O177" i="12"/>
  <c r="L178" i="13"/>
  <c r="L177" i="12"/>
  <c r="Z178" i="13"/>
  <c r="AE177" i="12"/>
  <c r="AK178" i="13"/>
  <c r="M177" i="12"/>
  <c r="M178" i="13"/>
  <c r="AQ178" i="13"/>
  <c r="BA177" i="12"/>
  <c r="F178" i="13"/>
  <c r="AC178" i="13"/>
  <c r="AH177" i="12"/>
  <c r="H178" i="13"/>
  <c r="H177" i="12"/>
  <c r="AM178" i="13"/>
  <c r="AV178" i="13"/>
  <c r="BF177" i="12"/>
  <c r="AT178" i="13"/>
  <c r="BD177" i="12"/>
  <c r="AB178" i="13"/>
  <c r="AG177" i="12"/>
  <c r="AD178" i="13"/>
  <c r="AI177" i="12"/>
  <c r="AR178" i="13"/>
  <c r="BB177" i="12"/>
  <c r="AA178" i="13"/>
  <c r="AF177" i="12"/>
  <c r="AO178" i="13"/>
  <c r="AY177" i="12"/>
  <c r="Y178" i="13"/>
  <c r="AD177" i="12"/>
  <c r="J178" i="13"/>
  <c r="J177" i="12"/>
  <c r="V178" i="13"/>
  <c r="AS178" i="13"/>
  <c r="BC177" i="12"/>
  <c r="N178" i="13"/>
  <c r="N177" i="12"/>
  <c r="E178" i="13"/>
  <c r="P178" i="13"/>
  <c r="P177" i="12"/>
  <c r="AW178" i="13"/>
  <c r="BG177" i="12"/>
  <c r="U4" i="10"/>
  <c r="D4" i="10"/>
  <c r="V4" i="10"/>
  <c r="W4" i="10"/>
  <c r="AB5" i="12" s="1"/>
  <c r="T4" i="10"/>
  <c r="N56" i="9"/>
  <c r="P46" i="9"/>
  <c r="L46" i="9"/>
  <c r="N36" i="9"/>
  <c r="N26" i="9"/>
  <c r="N24" i="9"/>
  <c r="F113" i="9" s="1"/>
  <c r="V113" i="9" s="1"/>
  <c r="P56" i="9"/>
  <c r="L56" i="9"/>
  <c r="N46" i="9"/>
  <c r="P36" i="9"/>
  <c r="L36" i="9"/>
  <c r="P26" i="9"/>
  <c r="P24" i="9"/>
  <c r="H113" i="9" s="1"/>
  <c r="X113" i="9" s="1"/>
  <c r="D113" i="9"/>
  <c r="T113" i="9" s="1"/>
  <c r="M46" i="9"/>
  <c r="O36" i="9"/>
  <c r="O24" i="9"/>
  <c r="G113" i="9" s="1"/>
  <c r="W113" i="9" s="1"/>
  <c r="Q56" i="9"/>
  <c r="M36" i="9"/>
  <c r="Q26" i="9"/>
  <c r="M24" i="9"/>
  <c r="E113" i="9" s="1"/>
  <c r="U113" i="9" s="1"/>
  <c r="Q24" i="9"/>
  <c r="I113" i="9" s="1"/>
  <c r="Y113" i="9" s="1"/>
  <c r="O56" i="9"/>
  <c r="Q46" i="9"/>
  <c r="O26" i="9"/>
  <c r="M56" i="9"/>
  <c r="O46" i="9"/>
  <c r="Q36" i="9"/>
  <c r="M26" i="9"/>
  <c r="H56" i="9"/>
  <c r="D56" i="9"/>
  <c r="D145" i="9" s="1"/>
  <c r="T145" i="9" s="1"/>
  <c r="F46" i="9"/>
  <c r="H36" i="9"/>
  <c r="H125" i="9" s="1"/>
  <c r="X125" i="9" s="1"/>
  <c r="D125" i="9"/>
  <c r="T125" i="9" s="1"/>
  <c r="H26" i="9"/>
  <c r="H115" i="9" s="1"/>
  <c r="X115" i="9" s="1"/>
  <c r="D115" i="9"/>
  <c r="T115" i="9" s="1"/>
  <c r="H16" i="9"/>
  <c r="H105" i="9" s="1"/>
  <c r="X105" i="9" s="1"/>
  <c r="F56" i="9"/>
  <c r="F145" i="9" s="1"/>
  <c r="V145" i="9" s="1"/>
  <c r="H46" i="9"/>
  <c r="D46" i="9"/>
  <c r="F36" i="9"/>
  <c r="F26" i="9"/>
  <c r="F115" i="9" s="1"/>
  <c r="V115" i="9" s="1"/>
  <c r="F16" i="9"/>
  <c r="F105" i="9" s="1"/>
  <c r="V105" i="9" s="1"/>
  <c r="I56" i="9"/>
  <c r="I145" i="9" s="1"/>
  <c r="Y145" i="9" s="1"/>
  <c r="E36" i="9"/>
  <c r="I115" i="9"/>
  <c r="Y115" i="9" s="1"/>
  <c r="E105" i="9"/>
  <c r="U105" i="9" s="1"/>
  <c r="G56" i="9"/>
  <c r="I46" i="9"/>
  <c r="G26" i="9"/>
  <c r="G115" i="9" s="1"/>
  <c r="W115" i="9" s="1"/>
  <c r="E46" i="9"/>
  <c r="G36" i="9"/>
  <c r="G125" i="9" s="1"/>
  <c r="W125" i="9" s="1"/>
  <c r="E56" i="9"/>
  <c r="G46" i="9"/>
  <c r="I36" i="9"/>
  <c r="I125" i="9" s="1"/>
  <c r="Y125" i="9" s="1"/>
  <c r="E26" i="9"/>
  <c r="E115" i="9" s="1"/>
  <c r="U115" i="9" s="1"/>
  <c r="I16" i="9"/>
  <c r="I105" i="9" s="1"/>
  <c r="Y105" i="9" s="1"/>
  <c r="G16" i="9"/>
  <c r="G105" i="9" s="1"/>
  <c r="W105" i="9" s="1"/>
  <c r="U40" i="9"/>
  <c r="E129" i="9" s="1"/>
  <c r="U129" i="9" s="1"/>
  <c r="X56" i="9"/>
  <c r="T56" i="9"/>
  <c r="V46" i="9"/>
  <c r="X40" i="9"/>
  <c r="H129" i="9" s="1"/>
  <c r="X129" i="9" s="1"/>
  <c r="D129" i="9"/>
  <c r="T129" i="9" s="1"/>
  <c r="V56" i="9"/>
  <c r="X46" i="9"/>
  <c r="T46" i="9"/>
  <c r="V40" i="9"/>
  <c r="F129" i="9" s="1"/>
  <c r="V129" i="9" s="1"/>
  <c r="Y46" i="9"/>
  <c r="W56" i="9"/>
  <c r="W40" i="9"/>
  <c r="G129" i="9" s="1"/>
  <c r="W129" i="9" s="1"/>
  <c r="U46" i="9"/>
  <c r="Y40" i="9"/>
  <c r="I129" i="9" s="1"/>
  <c r="Y129" i="9" s="1"/>
  <c r="W46" i="9"/>
  <c r="U56" i="9"/>
  <c r="P69" i="30" l="1"/>
  <c r="I69" i="30"/>
  <c r="L69" i="30"/>
  <c r="O69" i="30"/>
  <c r="N69" i="30"/>
  <c r="K69" i="30"/>
  <c r="M69" i="30"/>
  <c r="L44" i="30"/>
  <c r="N44" i="30"/>
  <c r="I44" i="30"/>
  <c r="P44" i="30"/>
  <c r="M44" i="30"/>
  <c r="J44" i="30"/>
  <c r="G44" i="30"/>
  <c r="E44" i="30"/>
  <c r="O44" i="30"/>
  <c r="H44" i="30"/>
  <c r="K44" i="30"/>
  <c r="D44" i="30"/>
  <c r="F44" i="30"/>
  <c r="N18" i="30"/>
  <c r="O18" i="30"/>
  <c r="L18" i="30"/>
  <c r="I18" i="30"/>
  <c r="M18" i="30"/>
  <c r="H18" i="30"/>
  <c r="F18" i="30"/>
  <c r="G18" i="30"/>
  <c r="P18" i="30"/>
  <c r="K18" i="30"/>
  <c r="D18" i="30"/>
  <c r="E18" i="30"/>
  <c r="J18" i="30"/>
  <c r="P29" i="30"/>
  <c r="I29" i="30"/>
  <c r="L29" i="30"/>
  <c r="O29" i="30"/>
  <c r="K29" i="30"/>
  <c r="D29" i="30"/>
  <c r="M29" i="30"/>
  <c r="J29" i="30"/>
  <c r="G29" i="30"/>
  <c r="E29" i="30"/>
  <c r="N29" i="30"/>
  <c r="H29" i="30"/>
  <c r="F29" i="30"/>
  <c r="I79" i="30"/>
  <c r="P79" i="30"/>
  <c r="L79" i="30"/>
  <c r="N79" i="30"/>
  <c r="H79" i="30"/>
  <c r="F79" i="30"/>
  <c r="K79" i="30"/>
  <c r="J79" i="30"/>
  <c r="E79" i="30"/>
  <c r="D79" i="30"/>
  <c r="G79" i="30"/>
  <c r="O79" i="30"/>
  <c r="M79" i="30"/>
  <c r="N74" i="30"/>
  <c r="L74" i="30"/>
  <c r="I74" i="30"/>
  <c r="D74" i="30"/>
  <c r="K74" i="30"/>
  <c r="J74" i="30"/>
  <c r="G74" i="30"/>
  <c r="E74" i="30"/>
  <c r="M74" i="30"/>
  <c r="P74" i="30"/>
  <c r="O74" i="30"/>
  <c r="H74" i="30"/>
  <c r="F74" i="30"/>
  <c r="I59" i="30"/>
  <c r="P59" i="30"/>
  <c r="N59" i="30"/>
  <c r="O59" i="30"/>
  <c r="D59" i="30"/>
  <c r="L59" i="30"/>
  <c r="H59" i="30"/>
  <c r="F59" i="30"/>
  <c r="K59" i="30"/>
  <c r="M59" i="30"/>
  <c r="J59" i="30"/>
  <c r="G59" i="30"/>
  <c r="E59" i="30"/>
  <c r="N54" i="30"/>
  <c r="L54" i="30"/>
  <c r="P54" i="30"/>
  <c r="I54" i="30"/>
  <c r="O54" i="30"/>
  <c r="H54" i="30"/>
  <c r="F54" i="30"/>
  <c r="M54" i="30"/>
  <c r="J54" i="30"/>
  <c r="E54" i="30"/>
  <c r="K54" i="30"/>
  <c r="D54" i="30"/>
  <c r="G54" i="30"/>
  <c r="L20" i="30"/>
  <c r="N20" i="30"/>
  <c r="O20" i="30"/>
  <c r="I20" i="30"/>
  <c r="J20" i="30"/>
  <c r="G20" i="30"/>
  <c r="E20" i="30"/>
  <c r="M20" i="30"/>
  <c r="H20" i="30"/>
  <c r="K20" i="30"/>
  <c r="D20" i="30"/>
  <c r="P20" i="30"/>
  <c r="F20" i="30"/>
  <c r="L16" i="30"/>
  <c r="N16" i="30"/>
  <c r="O16" i="30"/>
  <c r="P16" i="30"/>
  <c r="I16" i="30"/>
  <c r="J16" i="30"/>
  <c r="G16" i="30"/>
  <c r="E16" i="30"/>
  <c r="F16" i="30"/>
  <c r="M16" i="30"/>
  <c r="K16" i="30"/>
  <c r="D16" i="30"/>
  <c r="H16" i="30"/>
  <c r="N10" i="30"/>
  <c r="O10" i="30"/>
  <c r="L10" i="30"/>
  <c r="I10" i="30"/>
  <c r="M10" i="30"/>
  <c r="H10" i="30"/>
  <c r="F10" i="30"/>
  <c r="J10" i="30"/>
  <c r="E10" i="30"/>
  <c r="K10" i="30"/>
  <c r="D10" i="30"/>
  <c r="P10" i="30"/>
  <c r="G10" i="30"/>
  <c r="I19" i="30"/>
  <c r="P19" i="30"/>
  <c r="N19" i="30"/>
  <c r="L19" i="30"/>
  <c r="K19" i="30"/>
  <c r="O19" i="30"/>
  <c r="M19" i="30"/>
  <c r="H19" i="30"/>
  <c r="F19" i="30"/>
  <c r="J19" i="30"/>
  <c r="G19" i="30"/>
  <c r="E19" i="30"/>
  <c r="D19" i="30"/>
  <c r="P49" i="30"/>
  <c r="I49" i="30"/>
  <c r="N49" i="30"/>
  <c r="L49" i="30"/>
  <c r="O49" i="30"/>
  <c r="K49" i="30"/>
  <c r="D49" i="30"/>
  <c r="M49" i="30"/>
  <c r="J49" i="30"/>
  <c r="G49" i="30"/>
  <c r="E49" i="30"/>
  <c r="H49" i="30"/>
  <c r="F49" i="30"/>
  <c r="I39" i="30"/>
  <c r="P39" i="30"/>
  <c r="L39" i="30"/>
  <c r="N39" i="30"/>
  <c r="O39" i="30"/>
  <c r="M39" i="30"/>
  <c r="H39" i="30"/>
  <c r="F39" i="30"/>
  <c r="D39" i="30"/>
  <c r="J39" i="30"/>
  <c r="G39" i="30"/>
  <c r="E39" i="30"/>
  <c r="K39" i="30"/>
  <c r="P17" i="30"/>
  <c r="I17" i="30"/>
  <c r="N17" i="30"/>
  <c r="O17" i="30"/>
  <c r="L17" i="30"/>
  <c r="M17" i="30"/>
  <c r="K17" i="30"/>
  <c r="D17" i="30"/>
  <c r="J17" i="30"/>
  <c r="G17" i="30"/>
  <c r="E17" i="30"/>
  <c r="H17" i="30"/>
  <c r="F17" i="30"/>
  <c r="L64" i="30"/>
  <c r="N64" i="30"/>
  <c r="P64" i="30"/>
  <c r="I64" i="30"/>
  <c r="O64" i="30"/>
  <c r="M64" i="30"/>
  <c r="J64" i="30"/>
  <c r="G64" i="30"/>
  <c r="E64" i="30"/>
  <c r="F64" i="30"/>
  <c r="K64" i="30"/>
  <c r="D64" i="30"/>
  <c r="H64" i="30"/>
  <c r="N34" i="30"/>
  <c r="O34" i="30"/>
  <c r="L34" i="30"/>
  <c r="I34" i="30"/>
  <c r="M34" i="30"/>
  <c r="H34" i="30"/>
  <c r="F34" i="30"/>
  <c r="P34" i="30"/>
  <c r="K34" i="30"/>
  <c r="D34" i="30"/>
  <c r="E34" i="30"/>
  <c r="J34" i="30"/>
  <c r="G34" i="30"/>
  <c r="L24" i="30"/>
  <c r="N24" i="30"/>
  <c r="O24" i="30"/>
  <c r="P24" i="30"/>
  <c r="I24" i="30"/>
  <c r="J24" i="30"/>
  <c r="G24" i="30"/>
  <c r="E24" i="30"/>
  <c r="H24" i="30"/>
  <c r="M24" i="30"/>
  <c r="F24" i="30"/>
  <c r="K24" i="30"/>
  <c r="D24" i="30"/>
  <c r="E115" i="19"/>
  <c r="J69" i="30"/>
  <c r="H69" i="30"/>
  <c r="G69" i="30"/>
  <c r="F69" i="30"/>
  <c r="E69" i="30"/>
  <c r="D69" i="30"/>
  <c r="W5" i="10"/>
  <c r="U70" i="10"/>
  <c r="Z70" i="12"/>
  <c r="U35" i="10"/>
  <c r="Z35" i="12"/>
  <c r="AL6" i="10"/>
  <c r="AV6" i="12"/>
  <c r="AJ75" i="10"/>
  <c r="AT75" i="12"/>
  <c r="T70" i="10"/>
  <c r="Y70" i="12"/>
  <c r="T60" i="10"/>
  <c r="Y60" i="12"/>
  <c r="T50" i="10"/>
  <c r="Y50" i="12"/>
  <c r="D45" i="10"/>
  <c r="D45" i="12"/>
  <c r="T30" i="10"/>
  <c r="Y30" i="12"/>
  <c r="T21" i="10"/>
  <c r="Y21" i="12"/>
  <c r="F75" i="10"/>
  <c r="F75" i="12"/>
  <c r="V60" i="10"/>
  <c r="AA60" i="12"/>
  <c r="V40" i="10"/>
  <c r="AA40" i="12"/>
  <c r="AK80" i="10"/>
  <c r="AU80" i="12"/>
  <c r="E70" i="10"/>
  <c r="E70" i="12"/>
  <c r="U50" i="10"/>
  <c r="Z50" i="12"/>
  <c r="AK30" i="10"/>
  <c r="AU30" i="12"/>
  <c r="G11" i="10"/>
  <c r="G11" i="12"/>
  <c r="AM80" i="10"/>
  <c r="AW80" i="12"/>
  <c r="G80" i="10"/>
  <c r="G80" i="12"/>
  <c r="G70" i="10"/>
  <c r="G70" i="12"/>
  <c r="G60" i="10"/>
  <c r="G60" i="12"/>
  <c r="AM50" i="10"/>
  <c r="AW50" i="12"/>
  <c r="AM40" i="10"/>
  <c r="AW40" i="12"/>
  <c r="AM30" i="10"/>
  <c r="AW30" i="12"/>
  <c r="AM21" i="10"/>
  <c r="AW21" i="12"/>
  <c r="AL75" i="10"/>
  <c r="AV75" i="12"/>
  <c r="V55" i="10"/>
  <c r="AA55" i="12"/>
  <c r="AL40" i="10"/>
  <c r="AV40" i="12"/>
  <c r="AL25" i="10"/>
  <c r="AV25" i="12"/>
  <c r="V21" i="10"/>
  <c r="AA21" i="12"/>
  <c r="U80" i="10"/>
  <c r="Z80" i="12"/>
  <c r="AK70" i="10"/>
  <c r="AU70" i="12"/>
  <c r="U55" i="10"/>
  <c r="Z55" i="12"/>
  <c r="U45" i="10"/>
  <c r="Z45" i="12"/>
  <c r="E25" i="10"/>
  <c r="E25" i="12"/>
  <c r="D5" i="10"/>
  <c r="D5" i="12"/>
  <c r="W6" i="10"/>
  <c r="AB6" i="12"/>
  <c r="V5" i="10"/>
  <c r="AA5" i="12"/>
  <c r="D11" i="10"/>
  <c r="D11" i="12"/>
  <c r="T80" i="10"/>
  <c r="Y80" i="12"/>
  <c r="D65" i="10"/>
  <c r="D65" i="12"/>
  <c r="D55" i="10"/>
  <c r="D55" i="12"/>
  <c r="AJ35" i="10"/>
  <c r="AT35" i="12"/>
  <c r="AJ25" i="10"/>
  <c r="AT25" i="12"/>
  <c r="AK6" i="10"/>
  <c r="AU6" i="12"/>
  <c r="F80" i="10"/>
  <c r="F80" i="12"/>
  <c r="AL45" i="10"/>
  <c r="AV45" i="12"/>
  <c r="F30" i="10"/>
  <c r="F30" i="12"/>
  <c r="AL21" i="10"/>
  <c r="AV21" i="12"/>
  <c r="U75" i="10"/>
  <c r="Z75" i="12"/>
  <c r="AK60" i="10"/>
  <c r="AU60" i="12"/>
  <c r="AK40" i="10"/>
  <c r="AU40" i="12"/>
  <c r="AK21" i="10"/>
  <c r="AU21" i="12"/>
  <c r="W75" i="10"/>
  <c r="AB75" i="12"/>
  <c r="AM60" i="10"/>
  <c r="AW60" i="12"/>
  <c r="G50" i="10"/>
  <c r="G50" i="12"/>
  <c r="G40" i="10"/>
  <c r="G40" i="12"/>
  <c r="W25" i="10"/>
  <c r="AB25" i="12"/>
  <c r="U11" i="10"/>
  <c r="Z11" i="12"/>
  <c r="AL60" i="10"/>
  <c r="AV60" i="12"/>
  <c r="E65" i="10"/>
  <c r="E65" i="12"/>
  <c r="E35" i="10"/>
  <c r="E35" i="12"/>
  <c r="T5" i="10"/>
  <c r="Y5" i="12"/>
  <c r="E45" i="10"/>
  <c r="E45" i="12"/>
  <c r="U25" i="10"/>
  <c r="Z25" i="12"/>
  <c r="AM11" i="10"/>
  <c r="AW11" i="12"/>
  <c r="D75" i="10"/>
  <c r="D75" i="12"/>
  <c r="AJ65" i="10"/>
  <c r="AT65" i="12"/>
  <c r="AJ55" i="10"/>
  <c r="AT55" i="12"/>
  <c r="AJ45" i="10"/>
  <c r="AT45" i="12"/>
  <c r="T40" i="10"/>
  <c r="Y40" i="12"/>
  <c r="D35" i="10"/>
  <c r="D35" i="12"/>
  <c r="D25" i="10"/>
  <c r="D25" i="12"/>
  <c r="V11" i="10"/>
  <c r="AA11" i="12"/>
  <c r="AL65" i="10"/>
  <c r="AV65" i="12"/>
  <c r="F55" i="10"/>
  <c r="F55" i="12"/>
  <c r="F35" i="10"/>
  <c r="F35" i="12"/>
  <c r="AK55" i="10"/>
  <c r="AU55" i="12"/>
  <c r="AM70" i="10"/>
  <c r="AW70" i="12"/>
  <c r="W65" i="10"/>
  <c r="AB65" i="12"/>
  <c r="W55" i="10"/>
  <c r="AB55" i="12"/>
  <c r="W45" i="10"/>
  <c r="AB45" i="12"/>
  <c r="W35" i="10"/>
  <c r="AB35" i="12"/>
  <c r="G30" i="10"/>
  <c r="G30" i="12"/>
  <c r="G21" i="10"/>
  <c r="G21" i="12"/>
  <c r="F6" i="10"/>
  <c r="F6" i="12"/>
  <c r="F70" i="10"/>
  <c r="F70" i="12"/>
  <c r="F50" i="10"/>
  <c r="F50" i="12"/>
  <c r="V35" i="10"/>
  <c r="AA35" i="12"/>
  <c r="AK11" i="10"/>
  <c r="AU11" i="12"/>
  <c r="U5" i="10"/>
  <c r="Z5" i="12"/>
  <c r="AL80" i="10"/>
  <c r="AV80" i="12"/>
  <c r="E50" i="10"/>
  <c r="E50" i="12"/>
  <c r="E40" i="10"/>
  <c r="E40" i="12"/>
  <c r="U30" i="10"/>
  <c r="Z30" i="12"/>
  <c r="U21" i="10"/>
  <c r="Z21" i="12"/>
  <c r="AM6" i="10"/>
  <c r="AW6" i="12"/>
  <c r="AJ6" i="10"/>
  <c r="AT6" i="12"/>
  <c r="AJ80" i="10"/>
  <c r="AT80" i="12"/>
  <c r="D80" i="10"/>
  <c r="D80" i="12"/>
  <c r="T75" i="10"/>
  <c r="Y75" i="12"/>
  <c r="AJ70" i="10"/>
  <c r="AT70" i="12"/>
  <c r="D70" i="10"/>
  <c r="D70" i="12"/>
  <c r="T65" i="10"/>
  <c r="Y65" i="12"/>
  <c r="AJ60" i="10"/>
  <c r="AT60" i="12"/>
  <c r="D60" i="10"/>
  <c r="D60" i="12"/>
  <c r="T55" i="10"/>
  <c r="Y55" i="12"/>
  <c r="AJ50" i="10"/>
  <c r="AT50" i="12"/>
  <c r="D50" i="10"/>
  <c r="D50" i="12"/>
  <c r="T45" i="10"/>
  <c r="Y45" i="12"/>
  <c r="AJ40" i="10"/>
  <c r="AT40" i="12"/>
  <c r="D40" i="10"/>
  <c r="D40" i="12"/>
  <c r="T35" i="10"/>
  <c r="Y35" i="12"/>
  <c r="AJ30" i="10"/>
  <c r="AT30" i="12"/>
  <c r="D30" i="10"/>
  <c r="D30" i="12"/>
  <c r="T25" i="10"/>
  <c r="Y25" i="12"/>
  <c r="AJ21" i="10"/>
  <c r="AT21" i="12"/>
  <c r="D21" i="10"/>
  <c r="D21" i="12"/>
  <c r="F11" i="10"/>
  <c r="F11" i="12"/>
  <c r="G6" i="10"/>
  <c r="G6" i="12"/>
  <c r="V75" i="10"/>
  <c r="AA75" i="12"/>
  <c r="V70" i="10"/>
  <c r="AA70" i="12"/>
  <c r="F65" i="10"/>
  <c r="F65" i="12"/>
  <c r="AL55" i="10"/>
  <c r="AV55" i="12"/>
  <c r="V50" i="10"/>
  <c r="AA50" i="12"/>
  <c r="F45" i="10"/>
  <c r="F45" i="12"/>
  <c r="AL35" i="10"/>
  <c r="AV35" i="12"/>
  <c r="AL30" i="10"/>
  <c r="AV30" i="12"/>
  <c r="V25" i="10"/>
  <c r="AA25" i="12"/>
  <c r="F21" i="10"/>
  <c r="F21" i="12"/>
  <c r="T11" i="10"/>
  <c r="Y11" i="12"/>
  <c r="E80" i="10"/>
  <c r="E80" i="12"/>
  <c r="E75" i="10"/>
  <c r="E75" i="12"/>
  <c r="U65" i="10"/>
  <c r="Z65" i="12"/>
  <c r="E60" i="10"/>
  <c r="E60" i="12"/>
  <c r="E55" i="10"/>
  <c r="E55" i="12"/>
  <c r="AK45" i="10"/>
  <c r="AU45" i="12"/>
  <c r="AK35" i="10"/>
  <c r="AU35" i="12"/>
  <c r="AK25" i="10"/>
  <c r="AU25" i="12"/>
  <c r="E21" i="10"/>
  <c r="E21" i="12"/>
  <c r="AJ11" i="10"/>
  <c r="AT11" i="12"/>
  <c r="W80" i="10"/>
  <c r="AB80" i="12"/>
  <c r="AM75" i="10"/>
  <c r="AW75" i="12"/>
  <c r="G75" i="10"/>
  <c r="G75" i="12"/>
  <c r="W70" i="10"/>
  <c r="AB70" i="12"/>
  <c r="AM65" i="10"/>
  <c r="AW65" i="12"/>
  <c r="G65" i="10"/>
  <c r="G65" i="12"/>
  <c r="W60" i="10"/>
  <c r="AB60" i="12"/>
  <c r="AM55" i="10"/>
  <c r="AW55" i="12"/>
  <c r="G55" i="10"/>
  <c r="G55" i="12"/>
  <c r="W50" i="10"/>
  <c r="AB50" i="12"/>
  <c r="AM45" i="10"/>
  <c r="AW45" i="12"/>
  <c r="G45" i="10"/>
  <c r="G45" i="12"/>
  <c r="W40" i="10"/>
  <c r="AB40" i="12"/>
  <c r="AM35" i="10"/>
  <c r="AW35" i="12"/>
  <c r="G35" i="10"/>
  <c r="G35" i="12"/>
  <c r="W30" i="10"/>
  <c r="AB30" i="12"/>
  <c r="AM25" i="10"/>
  <c r="AW25" i="12"/>
  <c r="G25" i="10"/>
  <c r="G25" i="12"/>
  <c r="W21" i="10"/>
  <c r="AB21" i="12"/>
  <c r="AL11" i="10"/>
  <c r="AV11" i="12"/>
  <c r="E11" i="10"/>
  <c r="E11" i="12"/>
  <c r="V80" i="10"/>
  <c r="AA80" i="12"/>
  <c r="AL70" i="10"/>
  <c r="AV70" i="12"/>
  <c r="V65" i="10"/>
  <c r="AA65" i="12"/>
  <c r="F60" i="10"/>
  <c r="F60" i="12"/>
  <c r="AL50" i="10"/>
  <c r="AV50" i="12"/>
  <c r="V45" i="10"/>
  <c r="AA45" i="12"/>
  <c r="F40" i="10"/>
  <c r="F40" i="12"/>
  <c r="V30" i="10"/>
  <c r="AA30" i="12"/>
  <c r="F25" i="10"/>
  <c r="F25" i="12"/>
  <c r="E6" i="10"/>
  <c r="E6" i="12"/>
  <c r="AK75" i="10"/>
  <c r="AU75" i="12"/>
  <c r="AK65" i="10"/>
  <c r="AU65" i="12"/>
  <c r="U60" i="10"/>
  <c r="Z60" i="12"/>
  <c r="AK50" i="10"/>
  <c r="AU50" i="12"/>
  <c r="U40" i="10"/>
  <c r="Z40" i="12"/>
  <c r="E30" i="10"/>
  <c r="E30" i="12"/>
  <c r="W11" i="10"/>
  <c r="AB11" i="12"/>
  <c r="V179" i="13"/>
  <c r="AD179" i="13"/>
  <c r="AI178" i="12"/>
  <c r="AM179" i="13"/>
  <c r="AQ179" i="13"/>
  <c r="BA178" i="12"/>
  <c r="K179" i="13"/>
  <c r="K178" i="12"/>
  <c r="G179" i="13"/>
  <c r="AF179" i="13"/>
  <c r="AK178" i="12"/>
  <c r="P179" i="13"/>
  <c r="P178" i="12"/>
  <c r="AA179" i="13"/>
  <c r="AF178" i="12"/>
  <c r="AN179" i="13"/>
  <c r="AX178" i="12"/>
  <c r="N179" i="13"/>
  <c r="N178" i="12"/>
  <c r="Y179" i="13"/>
  <c r="AD178" i="12"/>
  <c r="AT179" i="13"/>
  <c r="BD178" i="12"/>
  <c r="AC179" i="13"/>
  <c r="AH178" i="12"/>
  <c r="AK179" i="13"/>
  <c r="L179" i="13"/>
  <c r="L178" i="12"/>
  <c r="AG179" i="13"/>
  <c r="AL178" i="12"/>
  <c r="AL179" i="13"/>
  <c r="W179" i="13"/>
  <c r="M179" i="13"/>
  <c r="M178" i="12"/>
  <c r="AW179" i="13"/>
  <c r="BG178" i="12"/>
  <c r="E179" i="13"/>
  <c r="AS179" i="13"/>
  <c r="BC178" i="12"/>
  <c r="J179" i="13"/>
  <c r="J178" i="12"/>
  <c r="AO179" i="13"/>
  <c r="AY178" i="12"/>
  <c r="AR179" i="13"/>
  <c r="BB178" i="12"/>
  <c r="AB179" i="13"/>
  <c r="AG178" i="12"/>
  <c r="AV179" i="13"/>
  <c r="BF178" i="12"/>
  <c r="H179" i="13"/>
  <c r="H178" i="12"/>
  <c r="F179" i="13"/>
  <c r="Z179" i="13"/>
  <c r="AE178" i="12"/>
  <c r="O178" i="12"/>
  <c r="O179" i="13"/>
  <c r="AE179" i="13"/>
  <c r="AJ178" i="12"/>
  <c r="I179" i="13"/>
  <c r="I178" i="12"/>
  <c r="U179" i="13"/>
  <c r="Q179" i="13"/>
  <c r="Q178" i="12"/>
  <c r="AU179" i="13"/>
  <c r="BE178" i="12"/>
  <c r="AP179" i="13"/>
  <c r="AZ178" i="12"/>
  <c r="X179" i="13"/>
  <c r="AC178" i="12"/>
  <c r="G135" i="9"/>
  <c r="W135" i="9" s="1"/>
  <c r="E145" i="9"/>
  <c r="U145" i="9" s="1"/>
  <c r="I135" i="9"/>
  <c r="Y135" i="9" s="1"/>
  <c r="E125" i="9"/>
  <c r="U125" i="9" s="1"/>
  <c r="F125" i="9"/>
  <c r="V125" i="9" s="1"/>
  <c r="H145" i="9"/>
  <c r="X145" i="9" s="1"/>
  <c r="G145" i="9"/>
  <c r="W145" i="9" s="1"/>
  <c r="D135" i="9"/>
  <c r="T135" i="9" s="1"/>
  <c r="E135" i="9"/>
  <c r="U135" i="9" s="1"/>
  <c r="H135" i="9"/>
  <c r="X135" i="9" s="1"/>
  <c r="F135" i="9"/>
  <c r="V135" i="9" s="1"/>
  <c r="R79" i="30" l="1"/>
  <c r="R10" i="30"/>
  <c r="R18" i="30"/>
  <c r="L60" i="30"/>
  <c r="N60" i="30"/>
  <c r="I60" i="30"/>
  <c r="P60" i="30"/>
  <c r="M60" i="30"/>
  <c r="J60" i="30"/>
  <c r="G60" i="30"/>
  <c r="E60" i="30"/>
  <c r="O60" i="30"/>
  <c r="H60" i="30"/>
  <c r="F60" i="30"/>
  <c r="K60" i="30"/>
  <c r="D60" i="30"/>
  <c r="N50" i="30"/>
  <c r="L50" i="30"/>
  <c r="I50" i="30"/>
  <c r="H50" i="30"/>
  <c r="F50" i="30"/>
  <c r="G50" i="30"/>
  <c r="P50" i="30"/>
  <c r="O50" i="30"/>
  <c r="K50" i="30"/>
  <c r="D50" i="30"/>
  <c r="M50" i="30"/>
  <c r="J50" i="30"/>
  <c r="E50" i="30"/>
  <c r="P65" i="30"/>
  <c r="I65" i="30"/>
  <c r="N65" i="30"/>
  <c r="L65" i="30"/>
  <c r="O65" i="30"/>
  <c r="K65" i="30"/>
  <c r="D65" i="30"/>
  <c r="M65" i="30"/>
  <c r="J65" i="30"/>
  <c r="G65" i="30"/>
  <c r="E65" i="30"/>
  <c r="H65" i="30"/>
  <c r="F65" i="30"/>
  <c r="P25" i="30"/>
  <c r="I25" i="30"/>
  <c r="N25" i="30"/>
  <c r="O25" i="30"/>
  <c r="L25" i="30"/>
  <c r="K25" i="30"/>
  <c r="D25" i="30"/>
  <c r="M25" i="30"/>
  <c r="J25" i="30"/>
  <c r="G25" i="30"/>
  <c r="E25" i="30"/>
  <c r="H25" i="30"/>
  <c r="F25" i="30"/>
  <c r="R24" i="30"/>
  <c r="R34" i="30"/>
  <c r="R39" i="30"/>
  <c r="R49" i="30"/>
  <c r="R16" i="30"/>
  <c r="R29" i="30"/>
  <c r="I75" i="30"/>
  <c r="P75" i="30"/>
  <c r="N75" i="30"/>
  <c r="O75" i="30"/>
  <c r="H75" i="30"/>
  <c r="F75" i="30"/>
  <c r="D75" i="30"/>
  <c r="J75" i="30"/>
  <c r="L75" i="30"/>
  <c r="M75" i="30"/>
  <c r="K75" i="30"/>
  <c r="G75" i="30"/>
  <c r="E75" i="30"/>
  <c r="R17" i="30"/>
  <c r="R74" i="30"/>
  <c r="R44" i="30"/>
  <c r="N30" i="30"/>
  <c r="O30" i="30"/>
  <c r="L30" i="30"/>
  <c r="P30" i="30"/>
  <c r="M30" i="30"/>
  <c r="H30" i="30"/>
  <c r="F30" i="30"/>
  <c r="J30" i="30"/>
  <c r="G30" i="30"/>
  <c r="E30" i="30"/>
  <c r="I30" i="30"/>
  <c r="K30" i="30"/>
  <c r="D30" i="30"/>
  <c r="N6" i="30"/>
  <c r="O6" i="30"/>
  <c r="L6" i="30"/>
  <c r="P6" i="30"/>
  <c r="M6" i="30"/>
  <c r="H6" i="30"/>
  <c r="F6" i="30"/>
  <c r="I6" i="30"/>
  <c r="G6" i="30"/>
  <c r="K6" i="30"/>
  <c r="D6" i="30"/>
  <c r="E6" i="30"/>
  <c r="J6" i="30"/>
  <c r="P21" i="30"/>
  <c r="I21" i="30"/>
  <c r="L21" i="30"/>
  <c r="K21" i="30"/>
  <c r="D21" i="30"/>
  <c r="J21" i="30"/>
  <c r="G21" i="30"/>
  <c r="E21" i="30"/>
  <c r="N21" i="30"/>
  <c r="M21" i="30"/>
  <c r="H21" i="30"/>
  <c r="F21" i="30"/>
  <c r="O21" i="30"/>
  <c r="I55" i="30"/>
  <c r="P55" i="30"/>
  <c r="L55" i="30"/>
  <c r="N55" i="30"/>
  <c r="K55" i="30"/>
  <c r="O55" i="30"/>
  <c r="H55" i="30"/>
  <c r="F55" i="30"/>
  <c r="M55" i="30"/>
  <c r="J55" i="30"/>
  <c r="G55" i="30"/>
  <c r="E55" i="30"/>
  <c r="D55" i="30"/>
  <c r="L40" i="30"/>
  <c r="N40" i="30"/>
  <c r="O40" i="30"/>
  <c r="P40" i="30"/>
  <c r="I40" i="30"/>
  <c r="J40" i="30"/>
  <c r="G40" i="30"/>
  <c r="E40" i="30"/>
  <c r="F40" i="30"/>
  <c r="M40" i="30"/>
  <c r="K40" i="30"/>
  <c r="D40" i="30"/>
  <c r="H40" i="30"/>
  <c r="P45" i="30"/>
  <c r="I45" i="30"/>
  <c r="L45" i="30"/>
  <c r="O45" i="30"/>
  <c r="K45" i="30"/>
  <c r="D45" i="30"/>
  <c r="N45" i="30"/>
  <c r="M45" i="30"/>
  <c r="J45" i="30"/>
  <c r="G45" i="30"/>
  <c r="E45" i="30"/>
  <c r="H45" i="30"/>
  <c r="F45" i="30"/>
  <c r="N70" i="30"/>
  <c r="L70" i="30"/>
  <c r="P70" i="30"/>
  <c r="O70" i="30"/>
  <c r="D70" i="30"/>
  <c r="K70" i="30"/>
  <c r="J70" i="30"/>
  <c r="G70" i="30"/>
  <c r="E70" i="30"/>
  <c r="H70" i="30"/>
  <c r="F70" i="30"/>
  <c r="I70" i="30"/>
  <c r="M70" i="30"/>
  <c r="R64" i="30"/>
  <c r="R19" i="30"/>
  <c r="R69" i="30"/>
  <c r="I11" i="30"/>
  <c r="P11" i="30"/>
  <c r="N11" i="30"/>
  <c r="D11" i="30"/>
  <c r="H11" i="30"/>
  <c r="F11" i="30"/>
  <c r="K11" i="30"/>
  <c r="L11" i="30"/>
  <c r="O11" i="30"/>
  <c r="M11" i="30"/>
  <c r="J11" i="30"/>
  <c r="G11" i="30"/>
  <c r="E11" i="30"/>
  <c r="L80" i="30"/>
  <c r="N80" i="30"/>
  <c r="P80" i="30"/>
  <c r="I80" i="30"/>
  <c r="O80" i="30"/>
  <c r="M80" i="30"/>
  <c r="H80" i="30"/>
  <c r="F80" i="30"/>
  <c r="K80" i="30"/>
  <c r="J80" i="30"/>
  <c r="G80" i="30"/>
  <c r="E80" i="30"/>
  <c r="D80" i="30"/>
  <c r="I35" i="30"/>
  <c r="P35" i="30"/>
  <c r="N35" i="30"/>
  <c r="D35" i="30"/>
  <c r="O35" i="30"/>
  <c r="M35" i="30"/>
  <c r="H35" i="30"/>
  <c r="F35" i="30"/>
  <c r="K35" i="30"/>
  <c r="J35" i="30"/>
  <c r="G35" i="30"/>
  <c r="E35" i="30"/>
  <c r="L35" i="30"/>
  <c r="R20" i="30"/>
  <c r="R54" i="30"/>
  <c r="R59" i="30"/>
  <c r="E116" i="19"/>
  <c r="U41" i="10"/>
  <c r="Z41" i="12"/>
  <c r="AK76" i="10"/>
  <c r="AU76" i="12"/>
  <c r="F41" i="10"/>
  <c r="F41" i="12"/>
  <c r="V66" i="10"/>
  <c r="AA66" i="12"/>
  <c r="V81" i="10"/>
  <c r="AA81" i="12"/>
  <c r="G26" i="10"/>
  <c r="G26" i="12"/>
  <c r="AM36" i="10"/>
  <c r="AW36" i="12"/>
  <c r="W51" i="10"/>
  <c r="AB51" i="12"/>
  <c r="G66" i="10"/>
  <c r="G66" i="12"/>
  <c r="AM76" i="10"/>
  <c r="AW76" i="12"/>
  <c r="AK26" i="10"/>
  <c r="AU26" i="12"/>
  <c r="E61" i="10"/>
  <c r="E61" i="12"/>
  <c r="T12" i="10"/>
  <c r="Y12" i="12"/>
  <c r="AL36" i="10"/>
  <c r="AV36" i="12"/>
  <c r="F66" i="10"/>
  <c r="F66" i="12"/>
  <c r="F12" i="10"/>
  <c r="F12" i="12"/>
  <c r="D31" i="10"/>
  <c r="D31" i="12"/>
  <c r="AJ41" i="10"/>
  <c r="AT41" i="12"/>
  <c r="T56" i="10"/>
  <c r="Y56" i="12"/>
  <c r="D71" i="10"/>
  <c r="D71" i="12"/>
  <c r="AM7" i="10"/>
  <c r="AW7" i="12"/>
  <c r="E51" i="10"/>
  <c r="E51" i="12"/>
  <c r="V36" i="10"/>
  <c r="AA36" i="12"/>
  <c r="G22" i="10"/>
  <c r="G23" i="12" s="1"/>
  <c r="G22" i="12"/>
  <c r="W56" i="10"/>
  <c r="AB56" i="12"/>
  <c r="F36" i="10"/>
  <c r="F36" i="12"/>
  <c r="D26" i="10"/>
  <c r="D26" i="12"/>
  <c r="AJ56" i="10"/>
  <c r="AT56" i="12"/>
  <c r="U26" i="10"/>
  <c r="Z26" i="12"/>
  <c r="E66" i="10"/>
  <c r="E66" i="12"/>
  <c r="G41" i="10"/>
  <c r="G41" i="12"/>
  <c r="AK22" i="10"/>
  <c r="AU23" i="12" s="1"/>
  <c r="AU22" i="12"/>
  <c r="AL22" i="10"/>
  <c r="AV23" i="12" s="1"/>
  <c r="AV22" i="12"/>
  <c r="AK7" i="10"/>
  <c r="AU7" i="12"/>
  <c r="D66" i="10"/>
  <c r="D66" i="12"/>
  <c r="W7" i="10"/>
  <c r="AB7" i="12"/>
  <c r="U56" i="10"/>
  <c r="Z56" i="12"/>
  <c r="U81" i="10"/>
  <c r="Z81" i="12"/>
  <c r="V56" i="10"/>
  <c r="AA56" i="12"/>
  <c r="AM41" i="10"/>
  <c r="AW41" i="12"/>
  <c r="G12" i="10"/>
  <c r="G12" i="12"/>
  <c r="AK81" i="10"/>
  <c r="AU81" i="12"/>
  <c r="T22" i="10"/>
  <c r="Y23" i="12" s="1"/>
  <c r="Y22" i="12"/>
  <c r="U36" i="10"/>
  <c r="Z36" i="12"/>
  <c r="W12" i="10"/>
  <c r="AB12" i="12"/>
  <c r="U61" i="10"/>
  <c r="Z61" i="12"/>
  <c r="F26" i="10"/>
  <c r="F26" i="12"/>
  <c r="AL51" i="10"/>
  <c r="AV51" i="12"/>
  <c r="AL12" i="10"/>
  <c r="AV12" i="12"/>
  <c r="W31" i="10"/>
  <c r="AB31" i="12"/>
  <c r="G46" i="10"/>
  <c r="G46" i="12"/>
  <c r="AM56" i="10"/>
  <c r="AW56" i="12"/>
  <c r="W71" i="10"/>
  <c r="AB71" i="12"/>
  <c r="AJ12" i="10"/>
  <c r="AT12" i="12"/>
  <c r="AK46" i="10"/>
  <c r="AU46" i="12"/>
  <c r="E76" i="10"/>
  <c r="E76" i="12"/>
  <c r="V26" i="10"/>
  <c r="AA26" i="12"/>
  <c r="V51" i="10"/>
  <c r="AA51" i="12"/>
  <c r="V76" i="10"/>
  <c r="AA76" i="12"/>
  <c r="AJ22" i="10"/>
  <c r="AT23" i="12" s="1"/>
  <c r="AT22" i="12"/>
  <c r="T36" i="10"/>
  <c r="Y36" i="12"/>
  <c r="D51" i="10"/>
  <c r="D51" i="12"/>
  <c r="AJ61" i="10"/>
  <c r="AT61" i="12"/>
  <c r="T76" i="10"/>
  <c r="Y76" i="12"/>
  <c r="AJ81" i="10"/>
  <c r="AT81" i="12"/>
  <c r="U31" i="10"/>
  <c r="Z31" i="12"/>
  <c r="U6" i="10"/>
  <c r="Z6" i="12"/>
  <c r="F71" i="10"/>
  <c r="F71" i="12"/>
  <c r="W36" i="10"/>
  <c r="AB36" i="12"/>
  <c r="AM71" i="10"/>
  <c r="AW71" i="12"/>
  <c r="AL66" i="10"/>
  <c r="AV66" i="12"/>
  <c r="T41" i="10"/>
  <c r="Y41" i="12"/>
  <c r="D76" i="10"/>
  <c r="D76" i="12"/>
  <c r="T6" i="10"/>
  <c r="Y6" i="12"/>
  <c r="U12" i="10"/>
  <c r="Z12" i="12"/>
  <c r="AM61" i="10"/>
  <c r="AW61" i="12"/>
  <c r="AK61" i="10"/>
  <c r="AU61" i="12"/>
  <c r="AL46" i="10"/>
  <c r="AV46" i="12"/>
  <c r="AJ36" i="10"/>
  <c r="AT36" i="12"/>
  <c r="D12" i="10"/>
  <c r="D12" i="12"/>
  <c r="E26" i="10"/>
  <c r="E26" i="12"/>
  <c r="AL26" i="10"/>
  <c r="AV26" i="12"/>
  <c r="AM22" i="10"/>
  <c r="AW23" i="12" s="1"/>
  <c r="AW22" i="12"/>
  <c r="G61" i="10"/>
  <c r="G61" i="12"/>
  <c r="G81" i="10"/>
  <c r="G81" i="12"/>
  <c r="U51" i="10"/>
  <c r="Z51" i="12"/>
  <c r="V61" i="10"/>
  <c r="AA61" i="12"/>
  <c r="D46" i="10"/>
  <c r="D46" i="12"/>
  <c r="T61" i="10"/>
  <c r="Y61" i="12"/>
  <c r="AJ76" i="10"/>
  <c r="AT76" i="12"/>
  <c r="E31" i="10"/>
  <c r="E31" i="12"/>
  <c r="AK51" i="10"/>
  <c r="AU51" i="12"/>
  <c r="AK66" i="10"/>
  <c r="AU66" i="12"/>
  <c r="E7" i="10"/>
  <c r="E7" i="12"/>
  <c r="V31" i="10"/>
  <c r="AA31" i="12"/>
  <c r="V46" i="10"/>
  <c r="AA46" i="12"/>
  <c r="F61" i="10"/>
  <c r="F61" i="12"/>
  <c r="AL71" i="10"/>
  <c r="AV71" i="12"/>
  <c r="E12" i="10"/>
  <c r="E12" i="12"/>
  <c r="W22" i="10"/>
  <c r="AB23" i="12" s="1"/>
  <c r="AB22" i="12"/>
  <c r="AM26" i="10"/>
  <c r="AW26" i="12"/>
  <c r="G36" i="10"/>
  <c r="G36" i="12"/>
  <c r="W41" i="10"/>
  <c r="AB41" i="12"/>
  <c r="AM46" i="10"/>
  <c r="AW46" i="12"/>
  <c r="G56" i="10"/>
  <c r="G56" i="12"/>
  <c r="W61" i="10"/>
  <c r="AB61" i="12"/>
  <c r="AM66" i="10"/>
  <c r="AW66" i="12"/>
  <c r="G76" i="10"/>
  <c r="G76" i="12"/>
  <c r="W81" i="10"/>
  <c r="AB81" i="12"/>
  <c r="E22" i="10"/>
  <c r="E23" i="12" s="1"/>
  <c r="E22" i="12"/>
  <c r="AK36" i="10"/>
  <c r="AU36" i="12"/>
  <c r="E56" i="10"/>
  <c r="E56" i="12"/>
  <c r="U66" i="10"/>
  <c r="Z66" i="12"/>
  <c r="E81" i="10"/>
  <c r="E81" i="12"/>
  <c r="F22" i="10"/>
  <c r="F23" i="12" s="1"/>
  <c r="F22" i="12"/>
  <c r="AL31" i="10"/>
  <c r="AV31" i="12"/>
  <c r="F46" i="10"/>
  <c r="F46" i="12"/>
  <c r="AL56" i="10"/>
  <c r="AV56" i="12"/>
  <c r="V71" i="10"/>
  <c r="AA71" i="12"/>
  <c r="G7" i="10"/>
  <c r="G7" i="12"/>
  <c r="D22" i="10"/>
  <c r="D23" i="12" s="1"/>
  <c r="D22" i="12"/>
  <c r="T26" i="10"/>
  <c r="Y26" i="12"/>
  <c r="AJ31" i="10"/>
  <c r="AT31" i="12"/>
  <c r="D41" i="10"/>
  <c r="D41" i="12"/>
  <c r="T46" i="10"/>
  <c r="Y46" i="12"/>
  <c r="AJ51" i="10"/>
  <c r="AT51" i="12"/>
  <c r="D61" i="10"/>
  <c r="D61" i="12"/>
  <c r="T66" i="10"/>
  <c r="Y66" i="12"/>
  <c r="AJ71" i="10"/>
  <c r="AT71" i="12"/>
  <c r="D81" i="10"/>
  <c r="D81" i="12"/>
  <c r="AJ7" i="10"/>
  <c r="AT7" i="12"/>
  <c r="U22" i="10"/>
  <c r="Z23" i="12" s="1"/>
  <c r="Z22" i="12"/>
  <c r="E41" i="10"/>
  <c r="E41" i="12"/>
  <c r="AL81" i="10"/>
  <c r="AV81" i="12"/>
  <c r="AK12" i="10"/>
  <c r="AU12" i="12"/>
  <c r="F51" i="10"/>
  <c r="F51" i="12"/>
  <c r="F7" i="10"/>
  <c r="F7" i="12"/>
  <c r="G31" i="10"/>
  <c r="G31" i="12"/>
  <c r="W46" i="10"/>
  <c r="AB46" i="12"/>
  <c r="W66" i="10"/>
  <c r="AB66" i="12"/>
  <c r="AK56" i="10"/>
  <c r="AU56" i="12"/>
  <c r="F56" i="10"/>
  <c r="F56" i="12"/>
  <c r="V12" i="10"/>
  <c r="AA12" i="12"/>
  <c r="D36" i="10"/>
  <c r="D36" i="12"/>
  <c r="AJ46" i="10"/>
  <c r="AT46" i="12"/>
  <c r="AJ66" i="10"/>
  <c r="AT66" i="12"/>
  <c r="AM12" i="10"/>
  <c r="AW12" i="12"/>
  <c r="E46" i="10"/>
  <c r="E46" i="12"/>
  <c r="E36" i="10"/>
  <c r="E36" i="12"/>
  <c r="AL61" i="10"/>
  <c r="AV61" i="12"/>
  <c r="W26" i="10"/>
  <c r="AB26" i="12"/>
  <c r="G51" i="10"/>
  <c r="G51" i="12"/>
  <c r="W76" i="10"/>
  <c r="AB76" i="12"/>
  <c r="AK41" i="10"/>
  <c r="AU41" i="12"/>
  <c r="U76" i="10"/>
  <c r="Z76" i="12"/>
  <c r="F31" i="10"/>
  <c r="F31" i="12"/>
  <c r="F81" i="10"/>
  <c r="F81" i="12"/>
  <c r="AJ26" i="10"/>
  <c r="AT26" i="12"/>
  <c r="D56" i="10"/>
  <c r="D56" i="12"/>
  <c r="T81" i="10"/>
  <c r="Y81" i="12"/>
  <c r="V6" i="10"/>
  <c r="AA6" i="12"/>
  <c r="D6" i="10"/>
  <c r="D6" i="12"/>
  <c r="U46" i="10"/>
  <c r="Z46" i="12"/>
  <c r="AK71" i="10"/>
  <c r="AU71" i="12"/>
  <c r="V22" i="10"/>
  <c r="AA23" i="12" s="1"/>
  <c r="AA22" i="12"/>
  <c r="AL41" i="10"/>
  <c r="AV41" i="12"/>
  <c r="AL76" i="10"/>
  <c r="AV76" i="12"/>
  <c r="AM31" i="10"/>
  <c r="AW31" i="12"/>
  <c r="AM51" i="10"/>
  <c r="AW51" i="12"/>
  <c r="G71" i="10"/>
  <c r="G71" i="12"/>
  <c r="AM81" i="10"/>
  <c r="AW81" i="12"/>
  <c r="AK31" i="10"/>
  <c r="AU31" i="12"/>
  <c r="E71" i="10"/>
  <c r="E71" i="12"/>
  <c r="V41" i="10"/>
  <c r="AA41" i="12"/>
  <c r="F76" i="10"/>
  <c r="F76" i="12"/>
  <c r="T31" i="10"/>
  <c r="Y31" i="12"/>
  <c r="T51" i="10"/>
  <c r="Y51" i="12"/>
  <c r="T71" i="10"/>
  <c r="Y71" i="12"/>
  <c r="AL7" i="10"/>
  <c r="AV7" i="12"/>
  <c r="U71" i="10"/>
  <c r="Z71" i="12"/>
  <c r="AV180" i="13"/>
  <c r="BF179" i="12"/>
  <c r="J180" i="13"/>
  <c r="J179" i="12"/>
  <c r="E180" i="13"/>
  <c r="AL180" i="13"/>
  <c r="AC180" i="13"/>
  <c r="AH179" i="12"/>
  <c r="AQ180" i="13"/>
  <c r="BA179" i="12"/>
  <c r="O180" i="13"/>
  <c r="O179" i="12"/>
  <c r="G180" i="13"/>
  <c r="AP180" i="13"/>
  <c r="AZ179" i="12"/>
  <c r="I180" i="13"/>
  <c r="I179" i="12"/>
  <c r="F180" i="13"/>
  <c r="AR180" i="13"/>
  <c r="BB179" i="12"/>
  <c r="M180" i="13"/>
  <c r="M179" i="12"/>
  <c r="L180" i="13"/>
  <c r="L179" i="12"/>
  <c r="Y180" i="13"/>
  <c r="AD179" i="12"/>
  <c r="AN180" i="13"/>
  <c r="AX179" i="12"/>
  <c r="P180" i="13"/>
  <c r="P179" i="12"/>
  <c r="AD180" i="13"/>
  <c r="AI179" i="12"/>
  <c r="Q180" i="13"/>
  <c r="Q179" i="12"/>
  <c r="X180" i="13"/>
  <c r="AC179" i="12"/>
  <c r="AU180" i="13"/>
  <c r="BE179" i="12"/>
  <c r="U180" i="13"/>
  <c r="AE180" i="13"/>
  <c r="AJ179" i="12"/>
  <c r="Z180" i="13"/>
  <c r="AE179" i="12"/>
  <c r="H180" i="13"/>
  <c r="H179" i="12"/>
  <c r="AB180" i="13"/>
  <c r="AG179" i="12"/>
  <c r="AO180" i="13"/>
  <c r="AY179" i="12"/>
  <c r="AS180" i="13"/>
  <c r="BC179" i="12"/>
  <c r="AW180" i="13"/>
  <c r="BG179" i="12"/>
  <c r="W180" i="13"/>
  <c r="AG180" i="13"/>
  <c r="AL179" i="12"/>
  <c r="AK180" i="13"/>
  <c r="AT180" i="13"/>
  <c r="BD179" i="12"/>
  <c r="N180" i="13"/>
  <c r="N179" i="12"/>
  <c r="AA180" i="13"/>
  <c r="AF179" i="12"/>
  <c r="AF180" i="13"/>
  <c r="AK179" i="12"/>
  <c r="K180" i="13"/>
  <c r="K179" i="12"/>
  <c r="AM180" i="13"/>
  <c r="V180" i="13"/>
  <c r="AW19" i="8"/>
  <c r="AV19" i="8"/>
  <c r="AU19" i="8"/>
  <c r="AT19" i="8"/>
  <c r="AS19" i="8"/>
  <c r="AR19" i="8"/>
  <c r="AQ19" i="8"/>
  <c r="AP19" i="8"/>
  <c r="AO19" i="8"/>
  <c r="AN19" i="8"/>
  <c r="AM19" i="8"/>
  <c r="AL19" i="8"/>
  <c r="AK19" i="8"/>
  <c r="AJ19" i="8"/>
  <c r="AW18" i="8"/>
  <c r="AV18" i="8"/>
  <c r="AU18" i="8"/>
  <c r="AT18" i="8"/>
  <c r="AS18" i="8"/>
  <c r="AR18" i="8"/>
  <c r="AQ18" i="8"/>
  <c r="AP18" i="8"/>
  <c r="AO18" i="8"/>
  <c r="AN18" i="8"/>
  <c r="AM18" i="8"/>
  <c r="AL18" i="8"/>
  <c r="AK18" i="8"/>
  <c r="AJ18" i="8"/>
  <c r="AW17" i="8"/>
  <c r="AV17" i="8"/>
  <c r="AU17" i="8"/>
  <c r="AT17" i="8"/>
  <c r="AS17" i="8"/>
  <c r="AR17" i="8"/>
  <c r="AQ17" i="8"/>
  <c r="AP17" i="8"/>
  <c r="AO17" i="8"/>
  <c r="AN17" i="8"/>
  <c r="AM17" i="8"/>
  <c r="AL17" i="8"/>
  <c r="AK17" i="8"/>
  <c r="AJ17" i="8"/>
  <c r="AW16" i="8"/>
  <c r="AV16" i="8"/>
  <c r="AU16" i="8"/>
  <c r="AT16" i="8"/>
  <c r="AS16" i="8"/>
  <c r="AR16" i="8"/>
  <c r="AQ16" i="8"/>
  <c r="AP16" i="8"/>
  <c r="AO16" i="8"/>
  <c r="AN16" i="8"/>
  <c r="AM16" i="8"/>
  <c r="AL16" i="8"/>
  <c r="AK16" i="8"/>
  <c r="AJ16" i="8"/>
  <c r="AW15" i="8"/>
  <c r="AV15" i="8"/>
  <c r="AU15" i="8"/>
  <c r="AT15" i="8"/>
  <c r="AS15" i="8"/>
  <c r="AR15" i="8"/>
  <c r="AQ15" i="8"/>
  <c r="AP15" i="8"/>
  <c r="AO15" i="8"/>
  <c r="AN15" i="8"/>
  <c r="AM15" i="8"/>
  <c r="AL15" i="8"/>
  <c r="AK15" i="8"/>
  <c r="AJ15" i="8"/>
  <c r="AW14" i="8"/>
  <c r="AV14" i="8"/>
  <c r="AU14" i="8"/>
  <c r="AT14" i="8"/>
  <c r="AS14" i="8"/>
  <c r="AR14" i="8"/>
  <c r="AQ14" i="8"/>
  <c r="AP14" i="8"/>
  <c r="AO14" i="8"/>
  <c r="AN14" i="8"/>
  <c r="AM14" i="8"/>
  <c r="AL14" i="8"/>
  <c r="AK14" i="8"/>
  <c r="AJ14" i="8"/>
  <c r="AW13" i="8"/>
  <c r="AV13" i="8"/>
  <c r="AU13" i="8"/>
  <c r="AT13" i="8"/>
  <c r="AS13" i="8"/>
  <c r="AR13" i="8"/>
  <c r="AQ13" i="8"/>
  <c r="AP13" i="8"/>
  <c r="AO13" i="8"/>
  <c r="AN13" i="8"/>
  <c r="AM13" i="8"/>
  <c r="AL13" i="8"/>
  <c r="AK13" i="8"/>
  <c r="AJ13" i="8"/>
  <c r="AG19" i="8"/>
  <c r="AF19" i="8"/>
  <c r="AE19" i="8"/>
  <c r="AD19" i="8"/>
  <c r="AC19" i="8"/>
  <c r="AB19" i="8"/>
  <c r="AA19" i="8"/>
  <c r="Z19" i="8"/>
  <c r="Y19" i="8"/>
  <c r="X19" i="8"/>
  <c r="W19" i="8"/>
  <c r="V19" i="8"/>
  <c r="U19" i="8"/>
  <c r="T19" i="8"/>
  <c r="AG18" i="8"/>
  <c r="AF18" i="8"/>
  <c r="AE18" i="8"/>
  <c r="AD18" i="8"/>
  <c r="AC18" i="8"/>
  <c r="AB18" i="8"/>
  <c r="AA18" i="8"/>
  <c r="Z18" i="8"/>
  <c r="Y18" i="8"/>
  <c r="X18" i="8"/>
  <c r="W18" i="8"/>
  <c r="V18" i="8"/>
  <c r="U18" i="8"/>
  <c r="T18" i="8"/>
  <c r="AG17" i="8"/>
  <c r="AF17" i="8"/>
  <c r="AE17" i="8"/>
  <c r="AD17" i="8"/>
  <c r="AC17" i="8"/>
  <c r="AB17" i="8"/>
  <c r="AA17" i="8"/>
  <c r="Z17" i="8"/>
  <c r="Y17" i="8"/>
  <c r="X17" i="8"/>
  <c r="W17" i="8"/>
  <c r="V17" i="8"/>
  <c r="U17" i="8"/>
  <c r="T17" i="8"/>
  <c r="AG16" i="8"/>
  <c r="AF16" i="8"/>
  <c r="AE16" i="8"/>
  <c r="AD16" i="8"/>
  <c r="AC16" i="8"/>
  <c r="AB16" i="8"/>
  <c r="AA16" i="8"/>
  <c r="Z16" i="8"/>
  <c r="Y16" i="8"/>
  <c r="X16" i="8"/>
  <c r="W16" i="8"/>
  <c r="V16" i="8"/>
  <c r="U16" i="8"/>
  <c r="T16" i="8"/>
  <c r="AG15" i="8"/>
  <c r="AF15" i="8"/>
  <c r="AE15" i="8"/>
  <c r="AD15" i="8"/>
  <c r="AC15" i="8"/>
  <c r="AB15" i="8"/>
  <c r="AA15" i="8"/>
  <c r="Z15" i="8"/>
  <c r="Y15" i="8"/>
  <c r="X15" i="8"/>
  <c r="W15" i="8"/>
  <c r="V15" i="8"/>
  <c r="U15" i="8"/>
  <c r="T15" i="8"/>
  <c r="AG14" i="8"/>
  <c r="AF14" i="8"/>
  <c r="AE14" i="8"/>
  <c r="AD14" i="8"/>
  <c r="AC14" i="8"/>
  <c r="AB14" i="8"/>
  <c r="AA14" i="8"/>
  <c r="Z14" i="8"/>
  <c r="Y14" i="8"/>
  <c r="X14" i="8"/>
  <c r="W14" i="8"/>
  <c r="V14" i="8"/>
  <c r="U14" i="8"/>
  <c r="T14" i="8"/>
  <c r="AG13" i="8"/>
  <c r="AF13" i="8"/>
  <c r="AE13" i="8"/>
  <c r="AD13" i="8"/>
  <c r="AC13" i="8"/>
  <c r="AB13" i="8"/>
  <c r="AA13" i="8"/>
  <c r="Z13" i="8"/>
  <c r="Y13" i="8"/>
  <c r="X13" i="8"/>
  <c r="W13" i="8"/>
  <c r="V13" i="8"/>
  <c r="U13" i="8"/>
  <c r="T13" i="8"/>
  <c r="AW11" i="8"/>
  <c r="AV11" i="8"/>
  <c r="AU11" i="8"/>
  <c r="AT11" i="8"/>
  <c r="AS11" i="8"/>
  <c r="AR11" i="8"/>
  <c r="AQ11" i="8"/>
  <c r="AP11" i="8"/>
  <c r="AO11" i="8"/>
  <c r="AN11" i="8"/>
  <c r="AM11" i="8"/>
  <c r="AL11" i="8"/>
  <c r="AK11" i="8"/>
  <c r="AJ11" i="8"/>
  <c r="AW10" i="8"/>
  <c r="AV10" i="8"/>
  <c r="AU10" i="8"/>
  <c r="AT10" i="8"/>
  <c r="AS10" i="8"/>
  <c r="AR10" i="8"/>
  <c r="AQ10" i="8"/>
  <c r="AP10" i="8"/>
  <c r="AO10" i="8"/>
  <c r="AN10" i="8"/>
  <c r="AM10" i="8"/>
  <c r="AL10" i="8"/>
  <c r="AK10" i="8"/>
  <c r="AJ10" i="8"/>
  <c r="AW9" i="8"/>
  <c r="AV9" i="8"/>
  <c r="AU9" i="8"/>
  <c r="AT9" i="8"/>
  <c r="AS9" i="8"/>
  <c r="AR9" i="8"/>
  <c r="AQ9" i="8"/>
  <c r="AP9" i="8"/>
  <c r="AO9" i="8"/>
  <c r="AN9" i="8"/>
  <c r="AM9" i="8"/>
  <c r="AL9" i="8"/>
  <c r="AK9" i="8"/>
  <c r="AJ9" i="8"/>
  <c r="AW8" i="8"/>
  <c r="AV8" i="8"/>
  <c r="AU8" i="8"/>
  <c r="AT8" i="8"/>
  <c r="AS8" i="8"/>
  <c r="AR8" i="8"/>
  <c r="AQ8" i="8"/>
  <c r="AP8" i="8"/>
  <c r="AO8" i="8"/>
  <c r="AN8" i="8"/>
  <c r="AM8" i="8"/>
  <c r="AL8" i="8"/>
  <c r="AK8" i="8"/>
  <c r="AJ8" i="8"/>
  <c r="AW7" i="8"/>
  <c r="AV7" i="8"/>
  <c r="AU7" i="8"/>
  <c r="AT7" i="8"/>
  <c r="AS7" i="8"/>
  <c r="AR7" i="8"/>
  <c r="AQ7" i="8"/>
  <c r="AP7" i="8"/>
  <c r="AO7" i="8"/>
  <c r="AN7" i="8"/>
  <c r="AM7" i="8"/>
  <c r="AL7" i="8"/>
  <c r="AK7" i="8"/>
  <c r="AJ7" i="8"/>
  <c r="AW6" i="8"/>
  <c r="AV6" i="8"/>
  <c r="AU6" i="8"/>
  <c r="AT6" i="8"/>
  <c r="AS6" i="8"/>
  <c r="AR6" i="8"/>
  <c r="AQ6" i="8"/>
  <c r="AP6" i="8"/>
  <c r="AO6" i="8"/>
  <c r="AN6" i="8"/>
  <c r="AM6" i="8"/>
  <c r="AL6" i="8"/>
  <c r="AK6" i="8"/>
  <c r="AJ6" i="8"/>
  <c r="AW5" i="8"/>
  <c r="AV5" i="8"/>
  <c r="AU5" i="8"/>
  <c r="AT5" i="8"/>
  <c r="AS5" i="8"/>
  <c r="AR5" i="8"/>
  <c r="AQ5" i="8"/>
  <c r="AP5" i="8"/>
  <c r="AO5" i="8"/>
  <c r="AN5" i="8"/>
  <c r="AM5" i="8"/>
  <c r="AL5" i="8"/>
  <c r="AK5" i="8"/>
  <c r="AJ5" i="8"/>
  <c r="AG11" i="8"/>
  <c r="AF11" i="8"/>
  <c r="AE11" i="8"/>
  <c r="AD11" i="8"/>
  <c r="AC11" i="8"/>
  <c r="AB11" i="8"/>
  <c r="AA11" i="8"/>
  <c r="Z11" i="8"/>
  <c r="Y11" i="8"/>
  <c r="X11" i="8"/>
  <c r="W11" i="8"/>
  <c r="V11" i="8"/>
  <c r="U11" i="8"/>
  <c r="T11" i="8"/>
  <c r="AG10" i="8"/>
  <c r="AF10" i="8"/>
  <c r="AE10" i="8"/>
  <c r="AD10" i="8"/>
  <c r="AC10" i="8"/>
  <c r="AB10" i="8"/>
  <c r="AA10" i="8"/>
  <c r="Z10" i="8"/>
  <c r="Y10" i="8"/>
  <c r="X10" i="8"/>
  <c r="W10" i="8"/>
  <c r="V10" i="8"/>
  <c r="U10" i="8"/>
  <c r="T10" i="8"/>
  <c r="AG9" i="8"/>
  <c r="AF9" i="8"/>
  <c r="AE9" i="8"/>
  <c r="AD9" i="8"/>
  <c r="AC9" i="8"/>
  <c r="AB9" i="8"/>
  <c r="AA9" i="8"/>
  <c r="Z9" i="8"/>
  <c r="Y9" i="8"/>
  <c r="X9" i="8"/>
  <c r="W9" i="8"/>
  <c r="V9" i="8"/>
  <c r="U9" i="8"/>
  <c r="T9" i="8"/>
  <c r="AG8" i="8"/>
  <c r="AF8" i="8"/>
  <c r="AE8" i="8"/>
  <c r="AD8" i="8"/>
  <c r="AC8" i="8"/>
  <c r="AB8" i="8"/>
  <c r="AA8" i="8"/>
  <c r="Z8" i="8"/>
  <c r="Y8" i="8"/>
  <c r="X8" i="8"/>
  <c r="W8" i="8"/>
  <c r="V8" i="8"/>
  <c r="U8" i="8"/>
  <c r="T8" i="8"/>
  <c r="AG7" i="8"/>
  <c r="AF7" i="8"/>
  <c r="AE7" i="8"/>
  <c r="AD7" i="8"/>
  <c r="AC7" i="8"/>
  <c r="AB7" i="8"/>
  <c r="AA7" i="8"/>
  <c r="Z7" i="8"/>
  <c r="Y7" i="8"/>
  <c r="X7" i="8"/>
  <c r="W7" i="8"/>
  <c r="V7" i="8"/>
  <c r="U7" i="8"/>
  <c r="T7" i="8"/>
  <c r="AG6" i="8"/>
  <c r="AF6" i="8"/>
  <c r="AE6" i="8"/>
  <c r="AD6" i="8"/>
  <c r="AC6" i="8"/>
  <c r="AB6" i="8"/>
  <c r="AA6" i="8"/>
  <c r="Z6" i="8"/>
  <c r="Y6" i="8"/>
  <c r="X6" i="8"/>
  <c r="W6" i="8"/>
  <c r="V6" i="8"/>
  <c r="U6" i="8"/>
  <c r="T6" i="8"/>
  <c r="AG5" i="8"/>
  <c r="AF5" i="8"/>
  <c r="AE5" i="8"/>
  <c r="AD5" i="8"/>
  <c r="AC5" i="8"/>
  <c r="AB5" i="8"/>
  <c r="AA5" i="8"/>
  <c r="Z5" i="8"/>
  <c r="Y5" i="8"/>
  <c r="X5" i="8"/>
  <c r="W5" i="8"/>
  <c r="V5" i="8"/>
  <c r="U5" i="8"/>
  <c r="T5" i="8"/>
  <c r="E5" i="8"/>
  <c r="F5" i="8"/>
  <c r="G5" i="8"/>
  <c r="H5" i="8"/>
  <c r="I5" i="8"/>
  <c r="J5" i="8"/>
  <c r="K5" i="8"/>
  <c r="L5" i="8"/>
  <c r="M5" i="8"/>
  <c r="N5" i="8"/>
  <c r="O5" i="8"/>
  <c r="P5" i="8"/>
  <c r="Q5" i="8"/>
  <c r="E6" i="8"/>
  <c r="F6" i="8"/>
  <c r="G6" i="8"/>
  <c r="H6" i="8"/>
  <c r="I6" i="8"/>
  <c r="J6" i="8"/>
  <c r="K6" i="8"/>
  <c r="L6" i="8"/>
  <c r="M6" i="8"/>
  <c r="N6" i="8"/>
  <c r="O6" i="8"/>
  <c r="P6" i="8"/>
  <c r="Q6" i="8"/>
  <c r="E7" i="8"/>
  <c r="F7" i="8"/>
  <c r="G7" i="8"/>
  <c r="H7" i="8"/>
  <c r="I7" i="8"/>
  <c r="J7" i="8"/>
  <c r="K7" i="8"/>
  <c r="L7" i="8"/>
  <c r="M7" i="8"/>
  <c r="N7" i="8"/>
  <c r="O7" i="8"/>
  <c r="P7" i="8"/>
  <c r="Q7" i="8"/>
  <c r="E8" i="8"/>
  <c r="F8" i="8"/>
  <c r="G8" i="8"/>
  <c r="H8" i="8"/>
  <c r="I8" i="8"/>
  <c r="J8" i="8"/>
  <c r="K8" i="8"/>
  <c r="L8" i="8"/>
  <c r="M8" i="8"/>
  <c r="N8" i="8"/>
  <c r="O8" i="8"/>
  <c r="P8" i="8"/>
  <c r="Q8" i="8"/>
  <c r="E9" i="8"/>
  <c r="F9" i="8"/>
  <c r="G9" i="8"/>
  <c r="H9" i="8"/>
  <c r="I9" i="8"/>
  <c r="J9" i="8"/>
  <c r="K9" i="8"/>
  <c r="L9" i="8"/>
  <c r="M9" i="8"/>
  <c r="N9" i="8"/>
  <c r="O9" i="8"/>
  <c r="P9" i="8"/>
  <c r="Q9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D6" i="8"/>
  <c r="D7" i="8"/>
  <c r="D8" i="8"/>
  <c r="D9" i="8"/>
  <c r="D10" i="8"/>
  <c r="D11" i="8"/>
  <c r="D5" i="8"/>
  <c r="AK173" i="7"/>
  <c r="AJ173" i="7"/>
  <c r="AJ174" i="7"/>
  <c r="AJ6" i="7"/>
  <c r="AK6" i="7"/>
  <c r="AL6" i="7"/>
  <c r="AM6" i="7"/>
  <c r="AN6" i="7"/>
  <c r="AO6" i="7"/>
  <c r="AP6" i="7"/>
  <c r="AQ6" i="7"/>
  <c r="AR6" i="7"/>
  <c r="AS6" i="7"/>
  <c r="AT6" i="7"/>
  <c r="AU6" i="7"/>
  <c r="AV6" i="7"/>
  <c r="AW6" i="7"/>
  <c r="AJ7" i="7"/>
  <c r="AK7" i="7"/>
  <c r="AL7" i="7"/>
  <c r="AM7" i="7"/>
  <c r="AN7" i="7"/>
  <c r="AO7" i="7"/>
  <c r="AP7" i="7"/>
  <c r="AQ7" i="7"/>
  <c r="AR7" i="7"/>
  <c r="AS7" i="7"/>
  <c r="AT7" i="7"/>
  <c r="AU7" i="7"/>
  <c r="AV7" i="7"/>
  <c r="AW7" i="7"/>
  <c r="AJ8" i="7"/>
  <c r="AK8" i="7"/>
  <c r="AL8" i="7"/>
  <c r="AM8" i="7"/>
  <c r="AN8" i="7"/>
  <c r="AO8" i="7"/>
  <c r="AP8" i="7"/>
  <c r="AQ8" i="7"/>
  <c r="AR8" i="7"/>
  <c r="AS8" i="7"/>
  <c r="AT8" i="7"/>
  <c r="AU8" i="7"/>
  <c r="AV8" i="7"/>
  <c r="AW8" i="7"/>
  <c r="AJ9" i="7"/>
  <c r="AK9" i="7"/>
  <c r="AL9" i="7"/>
  <c r="AM9" i="7"/>
  <c r="AN9" i="7"/>
  <c r="AO9" i="7"/>
  <c r="AP9" i="7"/>
  <c r="AQ9" i="7"/>
  <c r="AR9" i="7"/>
  <c r="AS9" i="7"/>
  <c r="AT9" i="7"/>
  <c r="AU9" i="7"/>
  <c r="AV9" i="7"/>
  <c r="AW9" i="7"/>
  <c r="AJ10" i="7"/>
  <c r="AK10" i="7"/>
  <c r="AL10" i="7"/>
  <c r="AM10" i="7"/>
  <c r="AN10" i="7"/>
  <c r="AO10" i="7"/>
  <c r="AP10" i="7"/>
  <c r="AQ10" i="7"/>
  <c r="AR10" i="7"/>
  <c r="AS10" i="7"/>
  <c r="AT10" i="7"/>
  <c r="AU10" i="7"/>
  <c r="AV10" i="7"/>
  <c r="AW10" i="7"/>
  <c r="AJ11" i="7"/>
  <c r="AK11" i="7"/>
  <c r="AL11" i="7"/>
  <c r="AM11" i="7"/>
  <c r="AN11" i="7"/>
  <c r="AO11" i="7"/>
  <c r="AP11" i="7"/>
  <c r="AQ11" i="7"/>
  <c r="AR11" i="7"/>
  <c r="AS11" i="7"/>
  <c r="AT11" i="7"/>
  <c r="AU11" i="7"/>
  <c r="AV11" i="7"/>
  <c r="AW11" i="7"/>
  <c r="AJ12" i="7"/>
  <c r="AK12" i="7"/>
  <c r="AL12" i="7"/>
  <c r="AM12" i="7"/>
  <c r="AN12" i="7"/>
  <c r="AO12" i="7"/>
  <c r="AP12" i="7"/>
  <c r="AQ12" i="7"/>
  <c r="AR12" i="7"/>
  <c r="AS12" i="7"/>
  <c r="AT12" i="7"/>
  <c r="AU12" i="7"/>
  <c r="AV12" i="7"/>
  <c r="AW12" i="7"/>
  <c r="AJ13" i="7"/>
  <c r="AK13" i="7"/>
  <c r="AL13" i="7"/>
  <c r="AM13" i="7"/>
  <c r="AN13" i="7"/>
  <c r="AO13" i="7"/>
  <c r="AP13" i="7"/>
  <c r="AQ13" i="7"/>
  <c r="AR13" i="7"/>
  <c r="AS13" i="7"/>
  <c r="AT13" i="7"/>
  <c r="AU13" i="7"/>
  <c r="AV13" i="7"/>
  <c r="AW13" i="7"/>
  <c r="AJ14" i="7"/>
  <c r="AK14" i="7"/>
  <c r="AL14" i="7"/>
  <c r="AM14" i="7"/>
  <c r="AN14" i="7"/>
  <c r="AO14" i="7"/>
  <c r="AP14" i="7"/>
  <c r="AQ14" i="7"/>
  <c r="AR14" i="7"/>
  <c r="AS14" i="7"/>
  <c r="AT14" i="7"/>
  <c r="AU14" i="7"/>
  <c r="AV14" i="7"/>
  <c r="AW14" i="7"/>
  <c r="AJ15" i="7"/>
  <c r="AK15" i="7"/>
  <c r="AL15" i="7"/>
  <c r="AM15" i="7"/>
  <c r="AN15" i="7"/>
  <c r="AO15" i="7"/>
  <c r="AP15" i="7"/>
  <c r="AQ15" i="7"/>
  <c r="AR15" i="7"/>
  <c r="AS15" i="7"/>
  <c r="AT15" i="7"/>
  <c r="AU15" i="7"/>
  <c r="AV15" i="7"/>
  <c r="AW15" i="7"/>
  <c r="AJ16" i="7"/>
  <c r="AK16" i="7"/>
  <c r="AL16" i="7"/>
  <c r="AM16" i="7"/>
  <c r="AN16" i="7"/>
  <c r="AO16" i="7"/>
  <c r="AP16" i="7"/>
  <c r="AQ16" i="7"/>
  <c r="AR16" i="7"/>
  <c r="AS16" i="7"/>
  <c r="AT16" i="7"/>
  <c r="AU16" i="7"/>
  <c r="AV16" i="7"/>
  <c r="AW16" i="7"/>
  <c r="AJ17" i="7"/>
  <c r="AK17" i="7"/>
  <c r="AL17" i="7"/>
  <c r="AM17" i="7"/>
  <c r="AN17" i="7"/>
  <c r="AO17" i="7"/>
  <c r="AP17" i="7"/>
  <c r="AQ17" i="7"/>
  <c r="AR17" i="7"/>
  <c r="AS17" i="7"/>
  <c r="AT17" i="7"/>
  <c r="AU17" i="7"/>
  <c r="AV17" i="7"/>
  <c r="AW17" i="7"/>
  <c r="AJ18" i="7"/>
  <c r="AK18" i="7"/>
  <c r="AL18" i="7"/>
  <c r="AM18" i="7"/>
  <c r="AN18" i="7"/>
  <c r="AO18" i="7"/>
  <c r="AP18" i="7"/>
  <c r="AQ18" i="7"/>
  <c r="AR18" i="7"/>
  <c r="AS18" i="7"/>
  <c r="AT18" i="7"/>
  <c r="AU18" i="7"/>
  <c r="AV18" i="7"/>
  <c r="AW18" i="7"/>
  <c r="AJ19" i="7"/>
  <c r="AK19" i="7"/>
  <c r="AL19" i="7"/>
  <c r="AM19" i="7"/>
  <c r="AN19" i="7"/>
  <c r="AO19" i="7"/>
  <c r="AP19" i="7"/>
  <c r="AQ19" i="7"/>
  <c r="AR19" i="7"/>
  <c r="AS19" i="7"/>
  <c r="AT19" i="7"/>
  <c r="AU19" i="7"/>
  <c r="AV19" i="7"/>
  <c r="AW19" i="7"/>
  <c r="AJ20" i="7"/>
  <c r="AK20" i="7"/>
  <c r="AL20" i="7"/>
  <c r="AM20" i="7"/>
  <c r="AN20" i="7"/>
  <c r="AO20" i="7"/>
  <c r="AP20" i="7"/>
  <c r="AQ20" i="7"/>
  <c r="AR20" i="7"/>
  <c r="AS20" i="7"/>
  <c r="AT20" i="7"/>
  <c r="AU20" i="7"/>
  <c r="AV20" i="7"/>
  <c r="AW20" i="7"/>
  <c r="AJ21" i="7"/>
  <c r="AK21" i="7"/>
  <c r="AL21" i="7"/>
  <c r="AM21" i="7"/>
  <c r="AN21" i="7"/>
  <c r="AO21" i="7"/>
  <c r="AP21" i="7"/>
  <c r="AQ21" i="7"/>
  <c r="AR21" i="7"/>
  <c r="AS21" i="7"/>
  <c r="AT21" i="7"/>
  <c r="AU21" i="7"/>
  <c r="AV21" i="7"/>
  <c r="AW21" i="7"/>
  <c r="AJ22" i="7"/>
  <c r="AK22" i="7"/>
  <c r="AL22" i="7"/>
  <c r="AM22" i="7"/>
  <c r="AN22" i="7"/>
  <c r="AO22" i="7"/>
  <c r="AP22" i="7"/>
  <c r="AQ22" i="7"/>
  <c r="AR22" i="7"/>
  <c r="AS22" i="7"/>
  <c r="AT22" i="7"/>
  <c r="AU22" i="7"/>
  <c r="AV22" i="7"/>
  <c r="AW22" i="7"/>
  <c r="AJ23" i="7"/>
  <c r="AK23" i="7"/>
  <c r="AL23" i="7"/>
  <c r="AM23" i="7"/>
  <c r="AN23" i="7"/>
  <c r="AO23" i="7"/>
  <c r="AP23" i="7"/>
  <c r="AQ23" i="7"/>
  <c r="AR23" i="7"/>
  <c r="AS23" i="7"/>
  <c r="AT23" i="7"/>
  <c r="AU23" i="7"/>
  <c r="AV23" i="7"/>
  <c r="AW23" i="7"/>
  <c r="AJ24" i="7"/>
  <c r="AK24" i="7"/>
  <c r="AL24" i="7"/>
  <c r="AM24" i="7"/>
  <c r="AN24" i="7"/>
  <c r="AO24" i="7"/>
  <c r="AP24" i="7"/>
  <c r="AQ24" i="7"/>
  <c r="AR24" i="7"/>
  <c r="AS24" i="7"/>
  <c r="AT24" i="7"/>
  <c r="AU24" i="7"/>
  <c r="AV24" i="7"/>
  <c r="AW24" i="7"/>
  <c r="AJ25" i="7"/>
  <c r="AK25" i="7"/>
  <c r="AL25" i="7"/>
  <c r="AM25" i="7"/>
  <c r="AN25" i="7"/>
  <c r="AO25" i="7"/>
  <c r="AP25" i="7"/>
  <c r="AQ25" i="7"/>
  <c r="AR25" i="7"/>
  <c r="AS25" i="7"/>
  <c r="AT25" i="7"/>
  <c r="AU25" i="7"/>
  <c r="AV25" i="7"/>
  <c r="AW25" i="7"/>
  <c r="AJ26" i="7"/>
  <c r="AK26" i="7"/>
  <c r="AL26" i="7"/>
  <c r="AM26" i="7"/>
  <c r="AN26" i="7"/>
  <c r="AO26" i="7"/>
  <c r="AP26" i="7"/>
  <c r="AQ26" i="7"/>
  <c r="AR26" i="7"/>
  <c r="AS26" i="7"/>
  <c r="AT26" i="7"/>
  <c r="AU26" i="7"/>
  <c r="AV26" i="7"/>
  <c r="AW26" i="7"/>
  <c r="AJ27" i="7"/>
  <c r="AK27" i="7"/>
  <c r="AL27" i="7"/>
  <c r="AM27" i="7"/>
  <c r="AN27" i="7"/>
  <c r="AO27" i="7"/>
  <c r="AP27" i="7"/>
  <c r="AQ27" i="7"/>
  <c r="AR27" i="7"/>
  <c r="AS27" i="7"/>
  <c r="AT27" i="7"/>
  <c r="AU27" i="7"/>
  <c r="AV27" i="7"/>
  <c r="AW27" i="7"/>
  <c r="AJ28" i="7"/>
  <c r="AK28" i="7"/>
  <c r="AL28" i="7"/>
  <c r="AM28" i="7"/>
  <c r="AN28" i="7"/>
  <c r="AO28" i="7"/>
  <c r="AP28" i="7"/>
  <c r="AQ28" i="7"/>
  <c r="AR28" i="7"/>
  <c r="AS28" i="7"/>
  <c r="AT28" i="7"/>
  <c r="AU28" i="7"/>
  <c r="AV28" i="7"/>
  <c r="AW28" i="7"/>
  <c r="AJ29" i="7"/>
  <c r="AK29" i="7"/>
  <c r="AL29" i="7"/>
  <c r="AM29" i="7"/>
  <c r="AN29" i="7"/>
  <c r="AO29" i="7"/>
  <c r="AP29" i="7"/>
  <c r="AQ29" i="7"/>
  <c r="AR29" i="7"/>
  <c r="AS29" i="7"/>
  <c r="AT29" i="7"/>
  <c r="AU29" i="7"/>
  <c r="AV29" i="7"/>
  <c r="AW29" i="7"/>
  <c r="AJ30" i="7"/>
  <c r="AK30" i="7"/>
  <c r="AL30" i="7"/>
  <c r="AM30" i="7"/>
  <c r="AN30" i="7"/>
  <c r="AO30" i="7"/>
  <c r="AP30" i="7"/>
  <c r="AQ30" i="7"/>
  <c r="AR30" i="7"/>
  <c r="AS30" i="7"/>
  <c r="AT30" i="7"/>
  <c r="AU30" i="7"/>
  <c r="AV30" i="7"/>
  <c r="AW30" i="7"/>
  <c r="AJ31" i="7"/>
  <c r="AK31" i="7"/>
  <c r="AL31" i="7"/>
  <c r="AM31" i="7"/>
  <c r="AN31" i="7"/>
  <c r="AO31" i="7"/>
  <c r="AP31" i="7"/>
  <c r="AQ31" i="7"/>
  <c r="AR31" i="7"/>
  <c r="AS31" i="7"/>
  <c r="AT31" i="7"/>
  <c r="AU31" i="7"/>
  <c r="AV31" i="7"/>
  <c r="AW31" i="7"/>
  <c r="AJ32" i="7"/>
  <c r="AK32" i="7"/>
  <c r="AL32" i="7"/>
  <c r="AM32" i="7"/>
  <c r="AN32" i="7"/>
  <c r="AO32" i="7"/>
  <c r="AP32" i="7"/>
  <c r="AQ32" i="7"/>
  <c r="AR32" i="7"/>
  <c r="AS32" i="7"/>
  <c r="AT32" i="7"/>
  <c r="AU32" i="7"/>
  <c r="AV32" i="7"/>
  <c r="AW32" i="7"/>
  <c r="AJ33" i="7"/>
  <c r="AK33" i="7"/>
  <c r="AL33" i="7"/>
  <c r="AM33" i="7"/>
  <c r="AN33" i="7"/>
  <c r="AO33" i="7"/>
  <c r="AP33" i="7"/>
  <c r="AQ33" i="7"/>
  <c r="AR33" i="7"/>
  <c r="AS33" i="7"/>
  <c r="AT33" i="7"/>
  <c r="AU33" i="7"/>
  <c r="AV33" i="7"/>
  <c r="AW33" i="7"/>
  <c r="AJ34" i="7"/>
  <c r="AK34" i="7"/>
  <c r="AL34" i="7"/>
  <c r="AM34" i="7"/>
  <c r="AN34" i="7"/>
  <c r="AO34" i="7"/>
  <c r="AP34" i="7"/>
  <c r="AQ34" i="7"/>
  <c r="AR34" i="7"/>
  <c r="AS34" i="7"/>
  <c r="AT34" i="7"/>
  <c r="AU34" i="7"/>
  <c r="AV34" i="7"/>
  <c r="AW34" i="7"/>
  <c r="AJ35" i="7"/>
  <c r="AK35" i="7"/>
  <c r="AL35" i="7"/>
  <c r="AM35" i="7"/>
  <c r="AN35" i="7"/>
  <c r="AO35" i="7"/>
  <c r="AP35" i="7"/>
  <c r="AQ35" i="7"/>
  <c r="AR35" i="7"/>
  <c r="AS35" i="7"/>
  <c r="AT35" i="7"/>
  <c r="AU35" i="7"/>
  <c r="AV35" i="7"/>
  <c r="AW35" i="7"/>
  <c r="AJ36" i="7"/>
  <c r="AK36" i="7"/>
  <c r="AL36" i="7"/>
  <c r="AM36" i="7"/>
  <c r="AN36" i="7"/>
  <c r="AO36" i="7"/>
  <c r="AP36" i="7"/>
  <c r="AQ36" i="7"/>
  <c r="AR36" i="7"/>
  <c r="AS36" i="7"/>
  <c r="AT36" i="7"/>
  <c r="AU36" i="7"/>
  <c r="AV36" i="7"/>
  <c r="AW36" i="7"/>
  <c r="AJ37" i="7"/>
  <c r="AK37" i="7"/>
  <c r="AL37" i="7"/>
  <c r="AM37" i="7"/>
  <c r="AN37" i="7"/>
  <c r="AO37" i="7"/>
  <c r="AP37" i="7"/>
  <c r="AQ37" i="7"/>
  <c r="AR37" i="7"/>
  <c r="AS37" i="7"/>
  <c r="AT37" i="7"/>
  <c r="AU37" i="7"/>
  <c r="AV37" i="7"/>
  <c r="AW37" i="7"/>
  <c r="AJ38" i="7"/>
  <c r="AK38" i="7"/>
  <c r="AL38" i="7"/>
  <c r="AM38" i="7"/>
  <c r="AN38" i="7"/>
  <c r="AO38" i="7"/>
  <c r="AP38" i="7"/>
  <c r="AQ38" i="7"/>
  <c r="AR38" i="7"/>
  <c r="AS38" i="7"/>
  <c r="AT38" i="7"/>
  <c r="AU38" i="7"/>
  <c r="AV38" i="7"/>
  <c r="AW38" i="7"/>
  <c r="AJ39" i="7"/>
  <c r="AK39" i="7"/>
  <c r="AL39" i="7"/>
  <c r="AM39" i="7"/>
  <c r="AN39" i="7"/>
  <c r="AO39" i="7"/>
  <c r="AP39" i="7"/>
  <c r="AQ39" i="7"/>
  <c r="AR39" i="7"/>
  <c r="AS39" i="7"/>
  <c r="AT39" i="7"/>
  <c r="AU39" i="7"/>
  <c r="AV39" i="7"/>
  <c r="AW39" i="7"/>
  <c r="AJ40" i="7"/>
  <c r="AK40" i="7"/>
  <c r="AL40" i="7"/>
  <c r="AM40" i="7"/>
  <c r="AN40" i="7"/>
  <c r="AO40" i="7"/>
  <c r="AP40" i="7"/>
  <c r="AQ40" i="7"/>
  <c r="AR40" i="7"/>
  <c r="AS40" i="7"/>
  <c r="AT40" i="7"/>
  <c r="AU40" i="7"/>
  <c r="AV40" i="7"/>
  <c r="AW40" i="7"/>
  <c r="AJ41" i="7"/>
  <c r="AK41" i="7"/>
  <c r="AL41" i="7"/>
  <c r="AM41" i="7"/>
  <c r="AN41" i="7"/>
  <c r="AO41" i="7"/>
  <c r="AP41" i="7"/>
  <c r="AQ41" i="7"/>
  <c r="AR41" i="7"/>
  <c r="AS41" i="7"/>
  <c r="AT41" i="7"/>
  <c r="AU41" i="7"/>
  <c r="AV41" i="7"/>
  <c r="AW41" i="7"/>
  <c r="AJ42" i="7"/>
  <c r="AK42" i="7"/>
  <c r="AL42" i="7"/>
  <c r="AM42" i="7"/>
  <c r="AN42" i="7"/>
  <c r="AO42" i="7"/>
  <c r="AP42" i="7"/>
  <c r="AQ42" i="7"/>
  <c r="AR42" i="7"/>
  <c r="AS42" i="7"/>
  <c r="AT42" i="7"/>
  <c r="AU42" i="7"/>
  <c r="AV42" i="7"/>
  <c r="AW42" i="7"/>
  <c r="AJ43" i="7"/>
  <c r="AK43" i="7"/>
  <c r="AL43" i="7"/>
  <c r="AM43" i="7"/>
  <c r="AN43" i="7"/>
  <c r="AO43" i="7"/>
  <c r="AP43" i="7"/>
  <c r="AQ43" i="7"/>
  <c r="AR43" i="7"/>
  <c r="AS43" i="7"/>
  <c r="AT43" i="7"/>
  <c r="AU43" i="7"/>
  <c r="AV43" i="7"/>
  <c r="AW43" i="7"/>
  <c r="AJ44" i="7"/>
  <c r="AK44" i="7"/>
  <c r="AL44" i="7"/>
  <c r="AM44" i="7"/>
  <c r="AN44" i="7"/>
  <c r="AO44" i="7"/>
  <c r="AP44" i="7"/>
  <c r="AQ44" i="7"/>
  <c r="AR44" i="7"/>
  <c r="AS44" i="7"/>
  <c r="AT44" i="7"/>
  <c r="AU44" i="7"/>
  <c r="AV44" i="7"/>
  <c r="AW44" i="7"/>
  <c r="AJ45" i="7"/>
  <c r="AK45" i="7"/>
  <c r="AL45" i="7"/>
  <c r="AM45" i="7"/>
  <c r="AN45" i="7"/>
  <c r="AO45" i="7"/>
  <c r="AP45" i="7"/>
  <c r="AQ45" i="7"/>
  <c r="AR45" i="7"/>
  <c r="AS45" i="7"/>
  <c r="AT45" i="7"/>
  <c r="AU45" i="7"/>
  <c r="AV45" i="7"/>
  <c r="AW45" i="7"/>
  <c r="AJ46" i="7"/>
  <c r="AK46" i="7"/>
  <c r="AL46" i="7"/>
  <c r="AM46" i="7"/>
  <c r="AN46" i="7"/>
  <c r="AO46" i="7"/>
  <c r="AP46" i="7"/>
  <c r="AQ46" i="7"/>
  <c r="AR46" i="7"/>
  <c r="AS46" i="7"/>
  <c r="AT46" i="7"/>
  <c r="AU46" i="7"/>
  <c r="AV46" i="7"/>
  <c r="AW46" i="7"/>
  <c r="AJ47" i="7"/>
  <c r="AK47" i="7"/>
  <c r="AL47" i="7"/>
  <c r="AM47" i="7"/>
  <c r="AN47" i="7"/>
  <c r="AO47" i="7"/>
  <c r="AP47" i="7"/>
  <c r="AQ47" i="7"/>
  <c r="AR47" i="7"/>
  <c r="AS47" i="7"/>
  <c r="AT47" i="7"/>
  <c r="AU47" i="7"/>
  <c r="AV47" i="7"/>
  <c r="AW47" i="7"/>
  <c r="AJ48" i="7"/>
  <c r="AK48" i="7"/>
  <c r="AL48" i="7"/>
  <c r="AM48" i="7"/>
  <c r="AN48" i="7"/>
  <c r="AO48" i="7"/>
  <c r="AP48" i="7"/>
  <c r="AQ48" i="7"/>
  <c r="AR48" i="7"/>
  <c r="AS48" i="7"/>
  <c r="AT48" i="7"/>
  <c r="AU48" i="7"/>
  <c r="AV48" i="7"/>
  <c r="AW48" i="7"/>
  <c r="AJ49" i="7"/>
  <c r="AK49" i="7"/>
  <c r="AL49" i="7"/>
  <c r="AM49" i="7"/>
  <c r="AN49" i="7"/>
  <c r="AO49" i="7"/>
  <c r="AP49" i="7"/>
  <c r="AQ49" i="7"/>
  <c r="AR49" i="7"/>
  <c r="AS49" i="7"/>
  <c r="AT49" i="7"/>
  <c r="AU49" i="7"/>
  <c r="AV49" i="7"/>
  <c r="AW49" i="7"/>
  <c r="AJ50" i="7"/>
  <c r="AK50" i="7"/>
  <c r="AL50" i="7"/>
  <c r="AM50" i="7"/>
  <c r="AN50" i="7"/>
  <c r="AO50" i="7"/>
  <c r="AP50" i="7"/>
  <c r="AQ50" i="7"/>
  <c r="AR50" i="7"/>
  <c r="AS50" i="7"/>
  <c r="AT50" i="7"/>
  <c r="AU50" i="7"/>
  <c r="AV50" i="7"/>
  <c r="AW50" i="7"/>
  <c r="AJ51" i="7"/>
  <c r="AK51" i="7"/>
  <c r="AL51" i="7"/>
  <c r="AM51" i="7"/>
  <c r="AN51" i="7"/>
  <c r="AO51" i="7"/>
  <c r="AP51" i="7"/>
  <c r="AQ51" i="7"/>
  <c r="AR51" i="7"/>
  <c r="AS51" i="7"/>
  <c r="AT51" i="7"/>
  <c r="AU51" i="7"/>
  <c r="AV51" i="7"/>
  <c r="AW51" i="7"/>
  <c r="AJ52" i="7"/>
  <c r="AK52" i="7"/>
  <c r="AL52" i="7"/>
  <c r="AM52" i="7"/>
  <c r="AN52" i="7"/>
  <c r="AO52" i="7"/>
  <c r="AP52" i="7"/>
  <c r="AQ52" i="7"/>
  <c r="AR52" i="7"/>
  <c r="AS52" i="7"/>
  <c r="AT52" i="7"/>
  <c r="AU52" i="7"/>
  <c r="AV52" i="7"/>
  <c r="AW52" i="7"/>
  <c r="AJ53" i="7"/>
  <c r="AK53" i="7"/>
  <c r="AL53" i="7"/>
  <c r="AM53" i="7"/>
  <c r="AN53" i="7"/>
  <c r="AO53" i="7"/>
  <c r="AP53" i="7"/>
  <c r="AQ53" i="7"/>
  <c r="AR53" i="7"/>
  <c r="AS53" i="7"/>
  <c r="AT53" i="7"/>
  <c r="AU53" i="7"/>
  <c r="AV53" i="7"/>
  <c r="AW53" i="7"/>
  <c r="AJ54" i="7"/>
  <c r="AK54" i="7"/>
  <c r="AL54" i="7"/>
  <c r="AM54" i="7"/>
  <c r="AN54" i="7"/>
  <c r="AO54" i="7"/>
  <c r="AP54" i="7"/>
  <c r="AQ54" i="7"/>
  <c r="AR54" i="7"/>
  <c r="AS54" i="7"/>
  <c r="AT54" i="7"/>
  <c r="AU54" i="7"/>
  <c r="AV54" i="7"/>
  <c r="AW54" i="7"/>
  <c r="AJ55" i="7"/>
  <c r="AK55" i="7"/>
  <c r="AL55" i="7"/>
  <c r="AM55" i="7"/>
  <c r="AN55" i="7"/>
  <c r="AO55" i="7"/>
  <c r="AP55" i="7"/>
  <c r="AQ55" i="7"/>
  <c r="AR55" i="7"/>
  <c r="AS55" i="7"/>
  <c r="AT55" i="7"/>
  <c r="AU55" i="7"/>
  <c r="AV55" i="7"/>
  <c r="AW55" i="7"/>
  <c r="AJ56" i="7"/>
  <c r="AK56" i="7"/>
  <c r="AL56" i="7"/>
  <c r="AM56" i="7"/>
  <c r="AN56" i="7"/>
  <c r="AO56" i="7"/>
  <c r="AP56" i="7"/>
  <c r="AQ56" i="7"/>
  <c r="AR56" i="7"/>
  <c r="AS56" i="7"/>
  <c r="AT56" i="7"/>
  <c r="AU56" i="7"/>
  <c r="AV56" i="7"/>
  <c r="AW56" i="7"/>
  <c r="AJ57" i="7"/>
  <c r="AK57" i="7"/>
  <c r="AL57" i="7"/>
  <c r="AM57" i="7"/>
  <c r="AN57" i="7"/>
  <c r="AO57" i="7"/>
  <c r="AP57" i="7"/>
  <c r="AQ57" i="7"/>
  <c r="AR57" i="7"/>
  <c r="AS57" i="7"/>
  <c r="AT57" i="7"/>
  <c r="AU57" i="7"/>
  <c r="AV57" i="7"/>
  <c r="AW57" i="7"/>
  <c r="AJ58" i="7"/>
  <c r="AK58" i="7"/>
  <c r="AL58" i="7"/>
  <c r="AM58" i="7"/>
  <c r="AN58" i="7"/>
  <c r="AO58" i="7"/>
  <c r="AP58" i="7"/>
  <c r="AQ58" i="7"/>
  <c r="AR58" i="7"/>
  <c r="AS58" i="7"/>
  <c r="AT58" i="7"/>
  <c r="AU58" i="7"/>
  <c r="AV58" i="7"/>
  <c r="AW58" i="7"/>
  <c r="AJ59" i="7"/>
  <c r="AK59" i="7"/>
  <c r="AL59" i="7"/>
  <c r="AM59" i="7"/>
  <c r="AN59" i="7"/>
  <c r="AO59" i="7"/>
  <c r="AP59" i="7"/>
  <c r="AQ59" i="7"/>
  <c r="AR59" i="7"/>
  <c r="AS59" i="7"/>
  <c r="AT59" i="7"/>
  <c r="AU59" i="7"/>
  <c r="AV59" i="7"/>
  <c r="AW59" i="7"/>
  <c r="AJ60" i="7"/>
  <c r="AK60" i="7"/>
  <c r="AL60" i="7"/>
  <c r="AM60" i="7"/>
  <c r="AN60" i="7"/>
  <c r="AO60" i="7"/>
  <c r="AP60" i="7"/>
  <c r="AQ60" i="7"/>
  <c r="AR60" i="7"/>
  <c r="AS60" i="7"/>
  <c r="AT60" i="7"/>
  <c r="AU60" i="7"/>
  <c r="AV60" i="7"/>
  <c r="AW60" i="7"/>
  <c r="AJ61" i="7"/>
  <c r="AK61" i="7"/>
  <c r="AL61" i="7"/>
  <c r="AM61" i="7"/>
  <c r="AN61" i="7"/>
  <c r="AO61" i="7"/>
  <c r="AP61" i="7"/>
  <c r="AQ61" i="7"/>
  <c r="AR61" i="7"/>
  <c r="AS61" i="7"/>
  <c r="AT61" i="7"/>
  <c r="AU61" i="7"/>
  <c r="AV61" i="7"/>
  <c r="AW61" i="7"/>
  <c r="AJ62" i="7"/>
  <c r="AK62" i="7"/>
  <c r="AL62" i="7"/>
  <c r="AM62" i="7"/>
  <c r="AN62" i="7"/>
  <c r="AO62" i="7"/>
  <c r="AP62" i="7"/>
  <c r="AQ62" i="7"/>
  <c r="AR62" i="7"/>
  <c r="AS62" i="7"/>
  <c r="AT62" i="7"/>
  <c r="AU62" i="7"/>
  <c r="AV62" i="7"/>
  <c r="AW62" i="7"/>
  <c r="AJ63" i="7"/>
  <c r="AK63" i="7"/>
  <c r="AL63" i="7"/>
  <c r="AM63" i="7"/>
  <c r="AN63" i="7"/>
  <c r="AO63" i="7"/>
  <c r="AP63" i="7"/>
  <c r="AQ63" i="7"/>
  <c r="AR63" i="7"/>
  <c r="AS63" i="7"/>
  <c r="AT63" i="7"/>
  <c r="AU63" i="7"/>
  <c r="AV63" i="7"/>
  <c r="AW63" i="7"/>
  <c r="AJ64" i="7"/>
  <c r="AK64" i="7"/>
  <c r="AL64" i="7"/>
  <c r="AM64" i="7"/>
  <c r="AN64" i="7"/>
  <c r="AO64" i="7"/>
  <c r="AP64" i="7"/>
  <c r="AQ64" i="7"/>
  <c r="AR64" i="7"/>
  <c r="AS64" i="7"/>
  <c r="AT64" i="7"/>
  <c r="AU64" i="7"/>
  <c r="AV64" i="7"/>
  <c r="AW64" i="7"/>
  <c r="AJ65" i="7"/>
  <c r="AK65" i="7"/>
  <c r="AL65" i="7"/>
  <c r="AM65" i="7"/>
  <c r="AN65" i="7"/>
  <c r="AO65" i="7"/>
  <c r="AP65" i="7"/>
  <c r="AQ65" i="7"/>
  <c r="AR65" i="7"/>
  <c r="AS65" i="7"/>
  <c r="AT65" i="7"/>
  <c r="AU65" i="7"/>
  <c r="AV65" i="7"/>
  <c r="AW65" i="7"/>
  <c r="AJ66" i="7"/>
  <c r="AK66" i="7"/>
  <c r="AL66" i="7"/>
  <c r="AM66" i="7"/>
  <c r="AN66" i="7"/>
  <c r="AO66" i="7"/>
  <c r="AP66" i="7"/>
  <c r="AQ66" i="7"/>
  <c r="AR66" i="7"/>
  <c r="AS66" i="7"/>
  <c r="AT66" i="7"/>
  <c r="AU66" i="7"/>
  <c r="AV66" i="7"/>
  <c r="AW66" i="7"/>
  <c r="AJ67" i="7"/>
  <c r="AK67" i="7"/>
  <c r="AL67" i="7"/>
  <c r="AM67" i="7"/>
  <c r="AN67" i="7"/>
  <c r="AO67" i="7"/>
  <c r="AP67" i="7"/>
  <c r="AQ67" i="7"/>
  <c r="AR67" i="7"/>
  <c r="AS67" i="7"/>
  <c r="AT67" i="7"/>
  <c r="AU67" i="7"/>
  <c r="AV67" i="7"/>
  <c r="AW67" i="7"/>
  <c r="AJ68" i="7"/>
  <c r="AK68" i="7"/>
  <c r="AL68" i="7"/>
  <c r="AM68" i="7"/>
  <c r="AN68" i="7"/>
  <c r="AO68" i="7"/>
  <c r="AP68" i="7"/>
  <c r="AQ68" i="7"/>
  <c r="AR68" i="7"/>
  <c r="AS68" i="7"/>
  <c r="AT68" i="7"/>
  <c r="AU68" i="7"/>
  <c r="AV68" i="7"/>
  <c r="AW68" i="7"/>
  <c r="AJ69" i="7"/>
  <c r="AK69" i="7"/>
  <c r="AL69" i="7"/>
  <c r="AM69" i="7"/>
  <c r="AN69" i="7"/>
  <c r="AO69" i="7"/>
  <c r="AP69" i="7"/>
  <c r="AQ69" i="7"/>
  <c r="AR69" i="7"/>
  <c r="AS69" i="7"/>
  <c r="AT69" i="7"/>
  <c r="AU69" i="7"/>
  <c r="AV69" i="7"/>
  <c r="AW69" i="7"/>
  <c r="AJ70" i="7"/>
  <c r="AK70" i="7"/>
  <c r="AL70" i="7"/>
  <c r="AM70" i="7"/>
  <c r="AN70" i="7"/>
  <c r="AO70" i="7"/>
  <c r="AP70" i="7"/>
  <c r="AQ70" i="7"/>
  <c r="AR70" i="7"/>
  <c r="AS70" i="7"/>
  <c r="AT70" i="7"/>
  <c r="AU70" i="7"/>
  <c r="AV70" i="7"/>
  <c r="AW70" i="7"/>
  <c r="AJ71" i="7"/>
  <c r="AK71" i="7"/>
  <c r="AL71" i="7"/>
  <c r="AM71" i="7"/>
  <c r="AN71" i="7"/>
  <c r="AO71" i="7"/>
  <c r="AP71" i="7"/>
  <c r="AQ71" i="7"/>
  <c r="AR71" i="7"/>
  <c r="AS71" i="7"/>
  <c r="AT71" i="7"/>
  <c r="AU71" i="7"/>
  <c r="AV71" i="7"/>
  <c r="AW71" i="7"/>
  <c r="AJ72" i="7"/>
  <c r="AK72" i="7"/>
  <c r="AL72" i="7"/>
  <c r="AM72" i="7"/>
  <c r="AN72" i="7"/>
  <c r="AO72" i="7"/>
  <c r="AP72" i="7"/>
  <c r="AQ72" i="7"/>
  <c r="AR72" i="7"/>
  <c r="AS72" i="7"/>
  <c r="AT72" i="7"/>
  <c r="AU72" i="7"/>
  <c r="AV72" i="7"/>
  <c r="AW72" i="7"/>
  <c r="AJ73" i="7"/>
  <c r="AK73" i="7"/>
  <c r="AL73" i="7"/>
  <c r="AM73" i="7"/>
  <c r="AN73" i="7"/>
  <c r="AO73" i="7"/>
  <c r="AP73" i="7"/>
  <c r="AQ73" i="7"/>
  <c r="AR73" i="7"/>
  <c r="AS73" i="7"/>
  <c r="AT73" i="7"/>
  <c r="AU73" i="7"/>
  <c r="AV73" i="7"/>
  <c r="AW73" i="7"/>
  <c r="AJ74" i="7"/>
  <c r="AK74" i="7"/>
  <c r="AL74" i="7"/>
  <c r="AM74" i="7"/>
  <c r="AN74" i="7"/>
  <c r="AO74" i="7"/>
  <c r="AP74" i="7"/>
  <c r="AQ74" i="7"/>
  <c r="AR74" i="7"/>
  <c r="AS74" i="7"/>
  <c r="AT74" i="7"/>
  <c r="AU74" i="7"/>
  <c r="AV74" i="7"/>
  <c r="AW74" i="7"/>
  <c r="AJ75" i="7"/>
  <c r="AK75" i="7"/>
  <c r="AL75" i="7"/>
  <c r="AM75" i="7"/>
  <c r="AN75" i="7"/>
  <c r="AO75" i="7"/>
  <c r="AP75" i="7"/>
  <c r="AQ75" i="7"/>
  <c r="AR75" i="7"/>
  <c r="AS75" i="7"/>
  <c r="AT75" i="7"/>
  <c r="AU75" i="7"/>
  <c r="AV75" i="7"/>
  <c r="AW75" i="7"/>
  <c r="AJ76" i="7"/>
  <c r="AK76" i="7"/>
  <c r="AL76" i="7"/>
  <c r="AM76" i="7"/>
  <c r="AN76" i="7"/>
  <c r="AO76" i="7"/>
  <c r="AP76" i="7"/>
  <c r="AQ76" i="7"/>
  <c r="AR76" i="7"/>
  <c r="AS76" i="7"/>
  <c r="AT76" i="7"/>
  <c r="AU76" i="7"/>
  <c r="AV76" i="7"/>
  <c r="AW76" i="7"/>
  <c r="AJ77" i="7"/>
  <c r="AK77" i="7"/>
  <c r="AL77" i="7"/>
  <c r="AM77" i="7"/>
  <c r="AN77" i="7"/>
  <c r="AO77" i="7"/>
  <c r="AP77" i="7"/>
  <c r="AQ77" i="7"/>
  <c r="AR77" i="7"/>
  <c r="AS77" i="7"/>
  <c r="AT77" i="7"/>
  <c r="AU77" i="7"/>
  <c r="AV77" i="7"/>
  <c r="AW77" i="7"/>
  <c r="AJ78" i="7"/>
  <c r="AK78" i="7"/>
  <c r="AL78" i="7"/>
  <c r="AM78" i="7"/>
  <c r="AN78" i="7"/>
  <c r="AO78" i="7"/>
  <c r="AP78" i="7"/>
  <c r="AQ78" i="7"/>
  <c r="AR78" i="7"/>
  <c r="AS78" i="7"/>
  <c r="AT78" i="7"/>
  <c r="AU78" i="7"/>
  <c r="AV78" i="7"/>
  <c r="AW78" i="7"/>
  <c r="AJ79" i="7"/>
  <c r="AK79" i="7"/>
  <c r="AL79" i="7"/>
  <c r="AM79" i="7"/>
  <c r="AN79" i="7"/>
  <c r="AO79" i="7"/>
  <c r="AP79" i="7"/>
  <c r="AQ79" i="7"/>
  <c r="AR79" i="7"/>
  <c r="AS79" i="7"/>
  <c r="AT79" i="7"/>
  <c r="AU79" i="7"/>
  <c r="AV79" i="7"/>
  <c r="AW79" i="7"/>
  <c r="AJ80" i="7"/>
  <c r="AK80" i="7"/>
  <c r="AL80" i="7"/>
  <c r="AM80" i="7"/>
  <c r="AN80" i="7"/>
  <c r="AO80" i="7"/>
  <c r="AP80" i="7"/>
  <c r="AQ80" i="7"/>
  <c r="AR80" i="7"/>
  <c r="AS80" i="7"/>
  <c r="AT80" i="7"/>
  <c r="AU80" i="7"/>
  <c r="AV80" i="7"/>
  <c r="AW80" i="7"/>
  <c r="AJ81" i="7"/>
  <c r="AK81" i="7"/>
  <c r="AL81" i="7"/>
  <c r="AM81" i="7"/>
  <c r="AN81" i="7"/>
  <c r="AO81" i="7"/>
  <c r="AP81" i="7"/>
  <c r="AQ81" i="7"/>
  <c r="AR81" i="7"/>
  <c r="AS81" i="7"/>
  <c r="AT81" i="7"/>
  <c r="AU81" i="7"/>
  <c r="AV81" i="7"/>
  <c r="AW81" i="7"/>
  <c r="AJ82" i="7"/>
  <c r="AK82" i="7"/>
  <c r="AL82" i="7"/>
  <c r="AM82" i="7"/>
  <c r="AN82" i="7"/>
  <c r="AO82" i="7"/>
  <c r="AP82" i="7"/>
  <c r="AQ82" i="7"/>
  <c r="AR82" i="7"/>
  <c r="AS82" i="7"/>
  <c r="AT82" i="7"/>
  <c r="AU82" i="7"/>
  <c r="AV82" i="7"/>
  <c r="AW82" i="7"/>
  <c r="AJ83" i="7"/>
  <c r="AK83" i="7"/>
  <c r="AL83" i="7"/>
  <c r="AM83" i="7"/>
  <c r="AN83" i="7"/>
  <c r="AO83" i="7"/>
  <c r="AP83" i="7"/>
  <c r="AQ83" i="7"/>
  <c r="AR83" i="7"/>
  <c r="AS83" i="7"/>
  <c r="AT83" i="7"/>
  <c r="AU83" i="7"/>
  <c r="AV83" i="7"/>
  <c r="AW83" i="7"/>
  <c r="AJ84" i="7"/>
  <c r="AK84" i="7"/>
  <c r="AL84" i="7"/>
  <c r="AM84" i="7"/>
  <c r="AN84" i="7"/>
  <c r="AO84" i="7"/>
  <c r="AP84" i="7"/>
  <c r="AQ84" i="7"/>
  <c r="AR84" i="7"/>
  <c r="AS84" i="7"/>
  <c r="AT84" i="7"/>
  <c r="AU84" i="7"/>
  <c r="AV84" i="7"/>
  <c r="AW84" i="7"/>
  <c r="AJ85" i="7"/>
  <c r="AK85" i="7"/>
  <c r="AL85" i="7"/>
  <c r="AM85" i="7"/>
  <c r="AN85" i="7"/>
  <c r="AO85" i="7"/>
  <c r="AP85" i="7"/>
  <c r="AQ85" i="7"/>
  <c r="AR85" i="7"/>
  <c r="AS85" i="7"/>
  <c r="AT85" i="7"/>
  <c r="AU85" i="7"/>
  <c r="AV85" i="7"/>
  <c r="AW85" i="7"/>
  <c r="AJ86" i="7"/>
  <c r="AK86" i="7"/>
  <c r="AL86" i="7"/>
  <c r="AM86" i="7"/>
  <c r="AN86" i="7"/>
  <c r="AO86" i="7"/>
  <c r="AP86" i="7"/>
  <c r="AQ86" i="7"/>
  <c r="AR86" i="7"/>
  <c r="AS86" i="7"/>
  <c r="AT86" i="7"/>
  <c r="AU86" i="7"/>
  <c r="AV86" i="7"/>
  <c r="AW86" i="7"/>
  <c r="AJ87" i="7"/>
  <c r="AK87" i="7"/>
  <c r="AL87" i="7"/>
  <c r="AM87" i="7"/>
  <c r="AN87" i="7"/>
  <c r="AO87" i="7"/>
  <c r="AP87" i="7"/>
  <c r="AQ87" i="7"/>
  <c r="AR87" i="7"/>
  <c r="AS87" i="7"/>
  <c r="AT87" i="7"/>
  <c r="AU87" i="7"/>
  <c r="AV87" i="7"/>
  <c r="AW87" i="7"/>
  <c r="AJ88" i="7"/>
  <c r="AK88" i="7"/>
  <c r="AL88" i="7"/>
  <c r="AM88" i="7"/>
  <c r="AN88" i="7"/>
  <c r="AO88" i="7"/>
  <c r="AP88" i="7"/>
  <c r="AQ88" i="7"/>
  <c r="AR88" i="7"/>
  <c r="AS88" i="7"/>
  <c r="AT88" i="7"/>
  <c r="AU88" i="7"/>
  <c r="AV88" i="7"/>
  <c r="AW88" i="7"/>
  <c r="AJ89" i="7"/>
  <c r="AK89" i="7"/>
  <c r="AL89" i="7"/>
  <c r="AM89" i="7"/>
  <c r="AN89" i="7"/>
  <c r="AO89" i="7"/>
  <c r="AP89" i="7"/>
  <c r="AQ89" i="7"/>
  <c r="AR89" i="7"/>
  <c r="AS89" i="7"/>
  <c r="AT89" i="7"/>
  <c r="AU89" i="7"/>
  <c r="AV89" i="7"/>
  <c r="AW89" i="7"/>
  <c r="AJ90" i="7"/>
  <c r="AK90" i="7"/>
  <c r="AL90" i="7"/>
  <c r="AM90" i="7"/>
  <c r="AN90" i="7"/>
  <c r="AO90" i="7"/>
  <c r="AP90" i="7"/>
  <c r="AQ90" i="7"/>
  <c r="AR90" i="7"/>
  <c r="AS90" i="7"/>
  <c r="AT90" i="7"/>
  <c r="AU90" i="7"/>
  <c r="AV90" i="7"/>
  <c r="AW90" i="7"/>
  <c r="AJ91" i="7"/>
  <c r="AK91" i="7"/>
  <c r="AL91" i="7"/>
  <c r="AM91" i="7"/>
  <c r="AN91" i="7"/>
  <c r="AO91" i="7"/>
  <c r="AP91" i="7"/>
  <c r="AQ91" i="7"/>
  <c r="AR91" i="7"/>
  <c r="AS91" i="7"/>
  <c r="AT91" i="7"/>
  <c r="AU91" i="7"/>
  <c r="AV91" i="7"/>
  <c r="AW91" i="7"/>
  <c r="AJ92" i="7"/>
  <c r="AK92" i="7"/>
  <c r="AL92" i="7"/>
  <c r="AM92" i="7"/>
  <c r="AN92" i="7"/>
  <c r="AO92" i="7"/>
  <c r="AP92" i="7"/>
  <c r="AQ92" i="7"/>
  <c r="AR92" i="7"/>
  <c r="AS92" i="7"/>
  <c r="AT92" i="7"/>
  <c r="AU92" i="7"/>
  <c r="AV92" i="7"/>
  <c r="AW92" i="7"/>
  <c r="AJ93" i="7"/>
  <c r="AK93" i="7"/>
  <c r="AL93" i="7"/>
  <c r="AM93" i="7"/>
  <c r="AN93" i="7"/>
  <c r="AO93" i="7"/>
  <c r="AP93" i="7"/>
  <c r="AQ93" i="7"/>
  <c r="AR93" i="7"/>
  <c r="AS93" i="7"/>
  <c r="AT93" i="7"/>
  <c r="AU93" i="7"/>
  <c r="AV93" i="7"/>
  <c r="AW93" i="7"/>
  <c r="AJ94" i="7"/>
  <c r="AK94" i="7"/>
  <c r="AL94" i="7"/>
  <c r="AM94" i="7"/>
  <c r="AN94" i="7"/>
  <c r="AO94" i="7"/>
  <c r="AP94" i="7"/>
  <c r="AQ94" i="7"/>
  <c r="AR94" i="7"/>
  <c r="AS94" i="7"/>
  <c r="AT94" i="7"/>
  <c r="AU94" i="7"/>
  <c r="AV94" i="7"/>
  <c r="AW94" i="7"/>
  <c r="AJ95" i="7"/>
  <c r="AK95" i="7"/>
  <c r="AL95" i="7"/>
  <c r="AM95" i="7"/>
  <c r="AN95" i="7"/>
  <c r="AO95" i="7"/>
  <c r="AP95" i="7"/>
  <c r="AQ95" i="7"/>
  <c r="AR95" i="7"/>
  <c r="AS95" i="7"/>
  <c r="AT95" i="7"/>
  <c r="AU95" i="7"/>
  <c r="AV95" i="7"/>
  <c r="AW95" i="7"/>
  <c r="AJ96" i="7"/>
  <c r="AK96" i="7"/>
  <c r="AL96" i="7"/>
  <c r="AM96" i="7"/>
  <c r="AN96" i="7"/>
  <c r="AO96" i="7"/>
  <c r="AP96" i="7"/>
  <c r="AQ96" i="7"/>
  <c r="AR96" i="7"/>
  <c r="AS96" i="7"/>
  <c r="AT96" i="7"/>
  <c r="AU96" i="7"/>
  <c r="AV96" i="7"/>
  <c r="AW96" i="7"/>
  <c r="AJ97" i="7"/>
  <c r="AK97" i="7"/>
  <c r="AL97" i="7"/>
  <c r="AM97" i="7"/>
  <c r="AN97" i="7"/>
  <c r="AO97" i="7"/>
  <c r="AP97" i="7"/>
  <c r="AQ97" i="7"/>
  <c r="AR97" i="7"/>
  <c r="AS97" i="7"/>
  <c r="AT97" i="7"/>
  <c r="AU97" i="7"/>
  <c r="AV97" i="7"/>
  <c r="AW97" i="7"/>
  <c r="AJ98" i="7"/>
  <c r="AK98" i="7"/>
  <c r="AL98" i="7"/>
  <c r="AM98" i="7"/>
  <c r="AN98" i="7"/>
  <c r="AO98" i="7"/>
  <c r="AP98" i="7"/>
  <c r="AQ98" i="7"/>
  <c r="AR98" i="7"/>
  <c r="AS98" i="7"/>
  <c r="AT98" i="7"/>
  <c r="AU98" i="7"/>
  <c r="AV98" i="7"/>
  <c r="AW98" i="7"/>
  <c r="AJ99" i="7"/>
  <c r="AK99" i="7"/>
  <c r="AL99" i="7"/>
  <c r="AM99" i="7"/>
  <c r="AN99" i="7"/>
  <c r="AO99" i="7"/>
  <c r="AP99" i="7"/>
  <c r="AQ99" i="7"/>
  <c r="AR99" i="7"/>
  <c r="AS99" i="7"/>
  <c r="AT99" i="7"/>
  <c r="AU99" i="7"/>
  <c r="AV99" i="7"/>
  <c r="AW99" i="7"/>
  <c r="AJ100" i="7"/>
  <c r="AK100" i="7"/>
  <c r="AL100" i="7"/>
  <c r="AM100" i="7"/>
  <c r="AN100" i="7"/>
  <c r="AO100" i="7"/>
  <c r="AP100" i="7"/>
  <c r="AQ100" i="7"/>
  <c r="AR100" i="7"/>
  <c r="AS100" i="7"/>
  <c r="AT100" i="7"/>
  <c r="AU100" i="7"/>
  <c r="AV100" i="7"/>
  <c r="AW100" i="7"/>
  <c r="AJ101" i="7"/>
  <c r="AK101" i="7"/>
  <c r="AL101" i="7"/>
  <c r="AM101" i="7"/>
  <c r="AN101" i="7"/>
  <c r="AO101" i="7"/>
  <c r="AP101" i="7"/>
  <c r="AQ101" i="7"/>
  <c r="AR101" i="7"/>
  <c r="AS101" i="7"/>
  <c r="AT101" i="7"/>
  <c r="AU101" i="7"/>
  <c r="AV101" i="7"/>
  <c r="AW101" i="7"/>
  <c r="AJ102" i="7"/>
  <c r="AK102" i="7"/>
  <c r="AL102" i="7"/>
  <c r="AM102" i="7"/>
  <c r="AN102" i="7"/>
  <c r="AO102" i="7"/>
  <c r="AP102" i="7"/>
  <c r="AQ102" i="7"/>
  <c r="AR102" i="7"/>
  <c r="AS102" i="7"/>
  <c r="AT102" i="7"/>
  <c r="AU102" i="7"/>
  <c r="AV102" i="7"/>
  <c r="AW102" i="7"/>
  <c r="AJ103" i="7"/>
  <c r="AK103" i="7"/>
  <c r="AL103" i="7"/>
  <c r="AM103" i="7"/>
  <c r="AN103" i="7"/>
  <c r="AO103" i="7"/>
  <c r="AP103" i="7"/>
  <c r="AQ103" i="7"/>
  <c r="AR103" i="7"/>
  <c r="AS103" i="7"/>
  <c r="AT103" i="7"/>
  <c r="AU103" i="7"/>
  <c r="AV103" i="7"/>
  <c r="AW103" i="7"/>
  <c r="AJ104" i="7"/>
  <c r="AK104" i="7"/>
  <c r="AL104" i="7"/>
  <c r="AM104" i="7"/>
  <c r="AN104" i="7"/>
  <c r="AO104" i="7"/>
  <c r="AP104" i="7"/>
  <c r="AQ104" i="7"/>
  <c r="AR104" i="7"/>
  <c r="AS104" i="7"/>
  <c r="AT104" i="7"/>
  <c r="AU104" i="7"/>
  <c r="AV104" i="7"/>
  <c r="AW104" i="7"/>
  <c r="AJ105" i="7"/>
  <c r="AK105" i="7"/>
  <c r="AL105" i="7"/>
  <c r="AM105" i="7"/>
  <c r="AN105" i="7"/>
  <c r="AO105" i="7"/>
  <c r="AP105" i="7"/>
  <c r="AQ105" i="7"/>
  <c r="AR105" i="7"/>
  <c r="AS105" i="7"/>
  <c r="AT105" i="7"/>
  <c r="AU105" i="7"/>
  <c r="AV105" i="7"/>
  <c r="AW105" i="7"/>
  <c r="AJ106" i="7"/>
  <c r="AK106" i="7"/>
  <c r="AL106" i="7"/>
  <c r="AM106" i="7"/>
  <c r="AN106" i="7"/>
  <c r="AO106" i="7"/>
  <c r="AP106" i="7"/>
  <c r="AQ106" i="7"/>
  <c r="AR106" i="7"/>
  <c r="AS106" i="7"/>
  <c r="AT106" i="7"/>
  <c r="AU106" i="7"/>
  <c r="AV106" i="7"/>
  <c r="AW106" i="7"/>
  <c r="AJ107" i="7"/>
  <c r="AK107" i="7"/>
  <c r="AL107" i="7"/>
  <c r="AM107" i="7"/>
  <c r="AN107" i="7"/>
  <c r="AO107" i="7"/>
  <c r="AP107" i="7"/>
  <c r="AQ107" i="7"/>
  <c r="AR107" i="7"/>
  <c r="AS107" i="7"/>
  <c r="AT107" i="7"/>
  <c r="AU107" i="7"/>
  <c r="AV107" i="7"/>
  <c r="AW107" i="7"/>
  <c r="AJ108" i="7"/>
  <c r="AK108" i="7"/>
  <c r="AL108" i="7"/>
  <c r="AM108" i="7"/>
  <c r="AN108" i="7"/>
  <c r="AO108" i="7"/>
  <c r="AP108" i="7"/>
  <c r="AQ108" i="7"/>
  <c r="AR108" i="7"/>
  <c r="AS108" i="7"/>
  <c r="AT108" i="7"/>
  <c r="AU108" i="7"/>
  <c r="AV108" i="7"/>
  <c r="AW108" i="7"/>
  <c r="AJ109" i="7"/>
  <c r="AK109" i="7"/>
  <c r="AL109" i="7"/>
  <c r="AM109" i="7"/>
  <c r="AN109" i="7"/>
  <c r="AO109" i="7"/>
  <c r="AP109" i="7"/>
  <c r="AQ109" i="7"/>
  <c r="AR109" i="7"/>
  <c r="AS109" i="7"/>
  <c r="AT109" i="7"/>
  <c r="AU109" i="7"/>
  <c r="AV109" i="7"/>
  <c r="AW109" i="7"/>
  <c r="AJ110" i="7"/>
  <c r="AK110" i="7"/>
  <c r="AL110" i="7"/>
  <c r="AM110" i="7"/>
  <c r="AN110" i="7"/>
  <c r="AO110" i="7"/>
  <c r="AP110" i="7"/>
  <c r="AQ110" i="7"/>
  <c r="AR110" i="7"/>
  <c r="AS110" i="7"/>
  <c r="AT110" i="7"/>
  <c r="AU110" i="7"/>
  <c r="AV110" i="7"/>
  <c r="AW110" i="7"/>
  <c r="AJ111" i="7"/>
  <c r="AK111" i="7"/>
  <c r="AL111" i="7"/>
  <c r="AM111" i="7"/>
  <c r="AN111" i="7"/>
  <c r="AO111" i="7"/>
  <c r="AP111" i="7"/>
  <c r="AQ111" i="7"/>
  <c r="AR111" i="7"/>
  <c r="AS111" i="7"/>
  <c r="AT111" i="7"/>
  <c r="AU111" i="7"/>
  <c r="AV111" i="7"/>
  <c r="AW111" i="7"/>
  <c r="AJ112" i="7"/>
  <c r="AK112" i="7"/>
  <c r="AL112" i="7"/>
  <c r="AM112" i="7"/>
  <c r="AN112" i="7"/>
  <c r="AO112" i="7"/>
  <c r="AP112" i="7"/>
  <c r="AQ112" i="7"/>
  <c r="AR112" i="7"/>
  <c r="AS112" i="7"/>
  <c r="AT112" i="7"/>
  <c r="AU112" i="7"/>
  <c r="AV112" i="7"/>
  <c r="AW112" i="7"/>
  <c r="AJ113" i="7"/>
  <c r="AK113" i="7"/>
  <c r="AL113" i="7"/>
  <c r="AM113" i="7"/>
  <c r="AN113" i="7"/>
  <c r="AO113" i="7"/>
  <c r="AP113" i="7"/>
  <c r="AQ113" i="7"/>
  <c r="AR113" i="7"/>
  <c r="AS113" i="7"/>
  <c r="AT113" i="7"/>
  <c r="AU113" i="7"/>
  <c r="AV113" i="7"/>
  <c r="AW113" i="7"/>
  <c r="AJ114" i="7"/>
  <c r="AK114" i="7"/>
  <c r="AL114" i="7"/>
  <c r="AM114" i="7"/>
  <c r="AN114" i="7"/>
  <c r="AO114" i="7"/>
  <c r="AP114" i="7"/>
  <c r="AQ114" i="7"/>
  <c r="AR114" i="7"/>
  <c r="AS114" i="7"/>
  <c r="AT114" i="7"/>
  <c r="AU114" i="7"/>
  <c r="AV114" i="7"/>
  <c r="AW114" i="7"/>
  <c r="AJ115" i="7"/>
  <c r="AK115" i="7"/>
  <c r="AL115" i="7"/>
  <c r="AM115" i="7"/>
  <c r="AN115" i="7"/>
  <c r="AO115" i="7"/>
  <c r="AP115" i="7"/>
  <c r="AQ115" i="7"/>
  <c r="AR115" i="7"/>
  <c r="AS115" i="7"/>
  <c r="AT115" i="7"/>
  <c r="AU115" i="7"/>
  <c r="AV115" i="7"/>
  <c r="AW115" i="7"/>
  <c r="AJ116" i="7"/>
  <c r="AK116" i="7"/>
  <c r="AL116" i="7"/>
  <c r="AM116" i="7"/>
  <c r="AN116" i="7"/>
  <c r="AO116" i="7"/>
  <c r="AP116" i="7"/>
  <c r="AQ116" i="7"/>
  <c r="AR116" i="7"/>
  <c r="AS116" i="7"/>
  <c r="AT116" i="7"/>
  <c r="AU116" i="7"/>
  <c r="AV116" i="7"/>
  <c r="AW116" i="7"/>
  <c r="AJ117" i="7"/>
  <c r="AK117" i="7"/>
  <c r="AL117" i="7"/>
  <c r="AM117" i="7"/>
  <c r="AN117" i="7"/>
  <c r="AO117" i="7"/>
  <c r="AP117" i="7"/>
  <c r="AQ117" i="7"/>
  <c r="AR117" i="7"/>
  <c r="AS117" i="7"/>
  <c r="AT117" i="7"/>
  <c r="AU117" i="7"/>
  <c r="AV117" i="7"/>
  <c r="AW117" i="7"/>
  <c r="AJ118" i="7"/>
  <c r="AK118" i="7"/>
  <c r="AL118" i="7"/>
  <c r="AM118" i="7"/>
  <c r="AN118" i="7"/>
  <c r="AO118" i="7"/>
  <c r="AP118" i="7"/>
  <c r="AQ118" i="7"/>
  <c r="AR118" i="7"/>
  <c r="AS118" i="7"/>
  <c r="AT118" i="7"/>
  <c r="AU118" i="7"/>
  <c r="AV118" i="7"/>
  <c r="AW118" i="7"/>
  <c r="AJ119" i="7"/>
  <c r="AK119" i="7"/>
  <c r="AL119" i="7"/>
  <c r="AM119" i="7"/>
  <c r="AN119" i="7"/>
  <c r="AO119" i="7"/>
  <c r="AP119" i="7"/>
  <c r="AQ119" i="7"/>
  <c r="AR119" i="7"/>
  <c r="AS119" i="7"/>
  <c r="AT119" i="7"/>
  <c r="AU119" i="7"/>
  <c r="AV119" i="7"/>
  <c r="AW119" i="7"/>
  <c r="AJ120" i="7"/>
  <c r="AK120" i="7"/>
  <c r="AL120" i="7"/>
  <c r="AM120" i="7"/>
  <c r="AN120" i="7"/>
  <c r="AO120" i="7"/>
  <c r="AP120" i="7"/>
  <c r="AQ120" i="7"/>
  <c r="AR120" i="7"/>
  <c r="AS120" i="7"/>
  <c r="AT120" i="7"/>
  <c r="AU120" i="7"/>
  <c r="AV120" i="7"/>
  <c r="AW120" i="7"/>
  <c r="AJ121" i="7"/>
  <c r="AK121" i="7"/>
  <c r="AL121" i="7"/>
  <c r="AM121" i="7"/>
  <c r="AN121" i="7"/>
  <c r="AO121" i="7"/>
  <c r="AP121" i="7"/>
  <c r="AQ121" i="7"/>
  <c r="AR121" i="7"/>
  <c r="AS121" i="7"/>
  <c r="AT121" i="7"/>
  <c r="AU121" i="7"/>
  <c r="AV121" i="7"/>
  <c r="AW121" i="7"/>
  <c r="AJ122" i="7"/>
  <c r="AK122" i="7"/>
  <c r="AL122" i="7"/>
  <c r="AM122" i="7"/>
  <c r="AN122" i="7"/>
  <c r="AO122" i="7"/>
  <c r="AP122" i="7"/>
  <c r="AQ122" i="7"/>
  <c r="AR122" i="7"/>
  <c r="AS122" i="7"/>
  <c r="AT122" i="7"/>
  <c r="AU122" i="7"/>
  <c r="AV122" i="7"/>
  <c r="AW122" i="7"/>
  <c r="AJ123" i="7"/>
  <c r="AK123" i="7"/>
  <c r="AL123" i="7"/>
  <c r="AM123" i="7"/>
  <c r="AN123" i="7"/>
  <c r="AO123" i="7"/>
  <c r="AP123" i="7"/>
  <c r="AQ123" i="7"/>
  <c r="AR123" i="7"/>
  <c r="AS123" i="7"/>
  <c r="AT123" i="7"/>
  <c r="AU123" i="7"/>
  <c r="AV123" i="7"/>
  <c r="AW123" i="7"/>
  <c r="AJ124" i="7"/>
  <c r="AK124" i="7"/>
  <c r="AL124" i="7"/>
  <c r="AM124" i="7"/>
  <c r="AN124" i="7"/>
  <c r="AO124" i="7"/>
  <c r="AP124" i="7"/>
  <c r="AQ124" i="7"/>
  <c r="AR124" i="7"/>
  <c r="AS124" i="7"/>
  <c r="AT124" i="7"/>
  <c r="AU124" i="7"/>
  <c r="AV124" i="7"/>
  <c r="AW124" i="7"/>
  <c r="AJ125" i="7"/>
  <c r="AK125" i="7"/>
  <c r="AL125" i="7"/>
  <c r="AM125" i="7"/>
  <c r="AN125" i="7"/>
  <c r="AO125" i="7"/>
  <c r="AP125" i="7"/>
  <c r="AQ125" i="7"/>
  <c r="AR125" i="7"/>
  <c r="AS125" i="7"/>
  <c r="AT125" i="7"/>
  <c r="AU125" i="7"/>
  <c r="AV125" i="7"/>
  <c r="AW125" i="7"/>
  <c r="AJ126" i="7"/>
  <c r="AK126" i="7"/>
  <c r="AL126" i="7"/>
  <c r="AM126" i="7"/>
  <c r="AN126" i="7"/>
  <c r="AO126" i="7"/>
  <c r="AP126" i="7"/>
  <c r="AQ126" i="7"/>
  <c r="AR126" i="7"/>
  <c r="AS126" i="7"/>
  <c r="AT126" i="7"/>
  <c r="AU126" i="7"/>
  <c r="AV126" i="7"/>
  <c r="AW126" i="7"/>
  <c r="AJ127" i="7"/>
  <c r="AK127" i="7"/>
  <c r="AL127" i="7"/>
  <c r="AM127" i="7"/>
  <c r="AN127" i="7"/>
  <c r="AO127" i="7"/>
  <c r="AP127" i="7"/>
  <c r="AQ127" i="7"/>
  <c r="AR127" i="7"/>
  <c r="AS127" i="7"/>
  <c r="AT127" i="7"/>
  <c r="AU127" i="7"/>
  <c r="AV127" i="7"/>
  <c r="AW127" i="7"/>
  <c r="AJ128" i="7"/>
  <c r="AK128" i="7"/>
  <c r="AL128" i="7"/>
  <c r="AM128" i="7"/>
  <c r="AN128" i="7"/>
  <c r="AO128" i="7"/>
  <c r="AP128" i="7"/>
  <c r="AQ128" i="7"/>
  <c r="AR128" i="7"/>
  <c r="AS128" i="7"/>
  <c r="AT128" i="7"/>
  <c r="AU128" i="7"/>
  <c r="AV128" i="7"/>
  <c r="AW128" i="7"/>
  <c r="AJ129" i="7"/>
  <c r="AK129" i="7"/>
  <c r="AL129" i="7"/>
  <c r="AM129" i="7"/>
  <c r="AN129" i="7"/>
  <c r="AO129" i="7"/>
  <c r="AP129" i="7"/>
  <c r="AQ129" i="7"/>
  <c r="AR129" i="7"/>
  <c r="AS129" i="7"/>
  <c r="AT129" i="7"/>
  <c r="AU129" i="7"/>
  <c r="AV129" i="7"/>
  <c r="AW129" i="7"/>
  <c r="AJ130" i="7"/>
  <c r="AK130" i="7"/>
  <c r="AL130" i="7"/>
  <c r="AM130" i="7"/>
  <c r="AN130" i="7"/>
  <c r="AO130" i="7"/>
  <c r="AP130" i="7"/>
  <c r="AQ130" i="7"/>
  <c r="AR130" i="7"/>
  <c r="AS130" i="7"/>
  <c r="AT130" i="7"/>
  <c r="AU130" i="7"/>
  <c r="AV130" i="7"/>
  <c r="AW130" i="7"/>
  <c r="AJ131" i="7"/>
  <c r="AK131" i="7"/>
  <c r="AL131" i="7"/>
  <c r="AM131" i="7"/>
  <c r="AN131" i="7"/>
  <c r="AO131" i="7"/>
  <c r="AP131" i="7"/>
  <c r="AQ131" i="7"/>
  <c r="AR131" i="7"/>
  <c r="AS131" i="7"/>
  <c r="AT131" i="7"/>
  <c r="AU131" i="7"/>
  <c r="AV131" i="7"/>
  <c r="AW131" i="7"/>
  <c r="AJ132" i="7"/>
  <c r="AK132" i="7"/>
  <c r="AL132" i="7"/>
  <c r="AM132" i="7"/>
  <c r="AN132" i="7"/>
  <c r="AO132" i="7"/>
  <c r="AP132" i="7"/>
  <c r="AQ132" i="7"/>
  <c r="AR132" i="7"/>
  <c r="AS132" i="7"/>
  <c r="AT132" i="7"/>
  <c r="AU132" i="7"/>
  <c r="AV132" i="7"/>
  <c r="AW132" i="7"/>
  <c r="AJ133" i="7"/>
  <c r="AK133" i="7"/>
  <c r="AL133" i="7"/>
  <c r="AM133" i="7"/>
  <c r="AN133" i="7"/>
  <c r="AO133" i="7"/>
  <c r="AP133" i="7"/>
  <c r="AQ133" i="7"/>
  <c r="AR133" i="7"/>
  <c r="AS133" i="7"/>
  <c r="AT133" i="7"/>
  <c r="AU133" i="7"/>
  <c r="AV133" i="7"/>
  <c r="AW133" i="7"/>
  <c r="AJ134" i="7"/>
  <c r="AK134" i="7"/>
  <c r="AL134" i="7"/>
  <c r="AM134" i="7"/>
  <c r="AN134" i="7"/>
  <c r="AO134" i="7"/>
  <c r="AP134" i="7"/>
  <c r="AQ134" i="7"/>
  <c r="AR134" i="7"/>
  <c r="AS134" i="7"/>
  <c r="AT134" i="7"/>
  <c r="AU134" i="7"/>
  <c r="AV134" i="7"/>
  <c r="AW134" i="7"/>
  <c r="AJ135" i="7"/>
  <c r="AK135" i="7"/>
  <c r="AL135" i="7"/>
  <c r="AM135" i="7"/>
  <c r="AN135" i="7"/>
  <c r="AO135" i="7"/>
  <c r="AP135" i="7"/>
  <c r="AQ135" i="7"/>
  <c r="AR135" i="7"/>
  <c r="AS135" i="7"/>
  <c r="AT135" i="7"/>
  <c r="AU135" i="7"/>
  <c r="AV135" i="7"/>
  <c r="AW135" i="7"/>
  <c r="AJ136" i="7"/>
  <c r="AK136" i="7"/>
  <c r="AL136" i="7"/>
  <c r="AM136" i="7"/>
  <c r="AN136" i="7"/>
  <c r="AO136" i="7"/>
  <c r="AP136" i="7"/>
  <c r="AQ136" i="7"/>
  <c r="AR136" i="7"/>
  <c r="AS136" i="7"/>
  <c r="AT136" i="7"/>
  <c r="AU136" i="7"/>
  <c r="AV136" i="7"/>
  <c r="AW136" i="7"/>
  <c r="AJ137" i="7"/>
  <c r="AK137" i="7"/>
  <c r="AL137" i="7"/>
  <c r="AM137" i="7"/>
  <c r="AN137" i="7"/>
  <c r="AO137" i="7"/>
  <c r="AP137" i="7"/>
  <c r="AQ137" i="7"/>
  <c r="AR137" i="7"/>
  <c r="AS137" i="7"/>
  <c r="AT137" i="7"/>
  <c r="AU137" i="7"/>
  <c r="AV137" i="7"/>
  <c r="AW137" i="7"/>
  <c r="AJ138" i="7"/>
  <c r="AK138" i="7"/>
  <c r="AL138" i="7"/>
  <c r="AM138" i="7"/>
  <c r="AN138" i="7"/>
  <c r="AO138" i="7"/>
  <c r="AP138" i="7"/>
  <c r="AQ138" i="7"/>
  <c r="AR138" i="7"/>
  <c r="AS138" i="7"/>
  <c r="AT138" i="7"/>
  <c r="AU138" i="7"/>
  <c r="AV138" i="7"/>
  <c r="AW138" i="7"/>
  <c r="AJ139" i="7"/>
  <c r="AK139" i="7"/>
  <c r="AL139" i="7"/>
  <c r="AM139" i="7"/>
  <c r="AN139" i="7"/>
  <c r="AO139" i="7"/>
  <c r="AP139" i="7"/>
  <c r="AQ139" i="7"/>
  <c r="AR139" i="7"/>
  <c r="AS139" i="7"/>
  <c r="AT139" i="7"/>
  <c r="AU139" i="7"/>
  <c r="AV139" i="7"/>
  <c r="AW139" i="7"/>
  <c r="AJ140" i="7"/>
  <c r="AK140" i="7"/>
  <c r="AL140" i="7"/>
  <c r="AM140" i="7"/>
  <c r="AN140" i="7"/>
  <c r="AO140" i="7"/>
  <c r="AP140" i="7"/>
  <c r="AQ140" i="7"/>
  <c r="AR140" i="7"/>
  <c r="AS140" i="7"/>
  <c r="AT140" i="7"/>
  <c r="AU140" i="7"/>
  <c r="AV140" i="7"/>
  <c r="AW140" i="7"/>
  <c r="AJ141" i="7"/>
  <c r="AK141" i="7"/>
  <c r="AL141" i="7"/>
  <c r="AM141" i="7"/>
  <c r="AN141" i="7"/>
  <c r="AO141" i="7"/>
  <c r="AP141" i="7"/>
  <c r="AQ141" i="7"/>
  <c r="AR141" i="7"/>
  <c r="AS141" i="7"/>
  <c r="AT141" i="7"/>
  <c r="AU141" i="7"/>
  <c r="AV141" i="7"/>
  <c r="AW141" i="7"/>
  <c r="AJ142" i="7"/>
  <c r="AK142" i="7"/>
  <c r="AL142" i="7"/>
  <c r="AM142" i="7"/>
  <c r="AN142" i="7"/>
  <c r="AO142" i="7"/>
  <c r="AP142" i="7"/>
  <c r="AQ142" i="7"/>
  <c r="AR142" i="7"/>
  <c r="AS142" i="7"/>
  <c r="AT142" i="7"/>
  <c r="AU142" i="7"/>
  <c r="AV142" i="7"/>
  <c r="AW142" i="7"/>
  <c r="AJ143" i="7"/>
  <c r="AK143" i="7"/>
  <c r="AL143" i="7"/>
  <c r="AM143" i="7"/>
  <c r="AN143" i="7"/>
  <c r="AO143" i="7"/>
  <c r="AP143" i="7"/>
  <c r="AQ143" i="7"/>
  <c r="AR143" i="7"/>
  <c r="AS143" i="7"/>
  <c r="AT143" i="7"/>
  <c r="AU143" i="7"/>
  <c r="AV143" i="7"/>
  <c r="AW143" i="7"/>
  <c r="AJ144" i="7"/>
  <c r="AK144" i="7"/>
  <c r="AL144" i="7"/>
  <c r="AM144" i="7"/>
  <c r="AN144" i="7"/>
  <c r="AO144" i="7"/>
  <c r="AP144" i="7"/>
  <c r="AQ144" i="7"/>
  <c r="AR144" i="7"/>
  <c r="AS144" i="7"/>
  <c r="AT144" i="7"/>
  <c r="AU144" i="7"/>
  <c r="AV144" i="7"/>
  <c r="AW144" i="7"/>
  <c r="AJ145" i="7"/>
  <c r="AK145" i="7"/>
  <c r="AL145" i="7"/>
  <c r="AM145" i="7"/>
  <c r="AN145" i="7"/>
  <c r="AO145" i="7"/>
  <c r="AP145" i="7"/>
  <c r="AQ145" i="7"/>
  <c r="AR145" i="7"/>
  <c r="AS145" i="7"/>
  <c r="AT145" i="7"/>
  <c r="AU145" i="7"/>
  <c r="AV145" i="7"/>
  <c r="AW145" i="7"/>
  <c r="AJ146" i="7"/>
  <c r="AK146" i="7"/>
  <c r="AL146" i="7"/>
  <c r="AM146" i="7"/>
  <c r="AN146" i="7"/>
  <c r="AO146" i="7"/>
  <c r="AP146" i="7"/>
  <c r="AQ146" i="7"/>
  <c r="AR146" i="7"/>
  <c r="AS146" i="7"/>
  <c r="AT146" i="7"/>
  <c r="AU146" i="7"/>
  <c r="AV146" i="7"/>
  <c r="AW146" i="7"/>
  <c r="AJ147" i="7"/>
  <c r="AK147" i="7"/>
  <c r="AL147" i="7"/>
  <c r="AM147" i="7"/>
  <c r="AN147" i="7"/>
  <c r="AO147" i="7"/>
  <c r="AP147" i="7"/>
  <c r="AQ147" i="7"/>
  <c r="AR147" i="7"/>
  <c r="AS147" i="7"/>
  <c r="AT147" i="7"/>
  <c r="AU147" i="7"/>
  <c r="AV147" i="7"/>
  <c r="AW147" i="7"/>
  <c r="AJ148" i="7"/>
  <c r="AK148" i="7"/>
  <c r="AL148" i="7"/>
  <c r="AM148" i="7"/>
  <c r="AN148" i="7"/>
  <c r="AO148" i="7"/>
  <c r="AP148" i="7"/>
  <c r="AQ148" i="7"/>
  <c r="AR148" i="7"/>
  <c r="AS148" i="7"/>
  <c r="AT148" i="7"/>
  <c r="AU148" i="7"/>
  <c r="AV148" i="7"/>
  <c r="AW148" i="7"/>
  <c r="AJ149" i="7"/>
  <c r="AK149" i="7"/>
  <c r="AL149" i="7"/>
  <c r="AM149" i="7"/>
  <c r="AN149" i="7"/>
  <c r="AO149" i="7"/>
  <c r="AP149" i="7"/>
  <c r="AQ149" i="7"/>
  <c r="AR149" i="7"/>
  <c r="AS149" i="7"/>
  <c r="AT149" i="7"/>
  <c r="AU149" i="7"/>
  <c r="AV149" i="7"/>
  <c r="AW149" i="7"/>
  <c r="AJ150" i="7"/>
  <c r="AK150" i="7"/>
  <c r="AL150" i="7"/>
  <c r="AM150" i="7"/>
  <c r="AN150" i="7"/>
  <c r="AO150" i="7"/>
  <c r="AP150" i="7"/>
  <c r="AQ150" i="7"/>
  <c r="AR150" i="7"/>
  <c r="AS150" i="7"/>
  <c r="AT150" i="7"/>
  <c r="AU150" i="7"/>
  <c r="AV150" i="7"/>
  <c r="AW150" i="7"/>
  <c r="AJ151" i="7"/>
  <c r="AK151" i="7"/>
  <c r="AL151" i="7"/>
  <c r="AM151" i="7"/>
  <c r="AN151" i="7"/>
  <c r="AO151" i="7"/>
  <c r="AP151" i="7"/>
  <c r="AQ151" i="7"/>
  <c r="AR151" i="7"/>
  <c r="AS151" i="7"/>
  <c r="AT151" i="7"/>
  <c r="AU151" i="7"/>
  <c r="AV151" i="7"/>
  <c r="AW151" i="7"/>
  <c r="AJ152" i="7"/>
  <c r="AK152" i="7"/>
  <c r="AL152" i="7"/>
  <c r="AM152" i="7"/>
  <c r="AN152" i="7"/>
  <c r="AO152" i="7"/>
  <c r="AP152" i="7"/>
  <c r="AQ152" i="7"/>
  <c r="AR152" i="7"/>
  <c r="AS152" i="7"/>
  <c r="AT152" i="7"/>
  <c r="AU152" i="7"/>
  <c r="AV152" i="7"/>
  <c r="AW152" i="7"/>
  <c r="AJ153" i="7"/>
  <c r="AK153" i="7"/>
  <c r="AL153" i="7"/>
  <c r="AM153" i="7"/>
  <c r="AN153" i="7"/>
  <c r="AO153" i="7"/>
  <c r="AP153" i="7"/>
  <c r="AQ153" i="7"/>
  <c r="AR153" i="7"/>
  <c r="AS153" i="7"/>
  <c r="AT153" i="7"/>
  <c r="AU153" i="7"/>
  <c r="AV153" i="7"/>
  <c r="AW153" i="7"/>
  <c r="AJ154" i="7"/>
  <c r="AK154" i="7"/>
  <c r="AL154" i="7"/>
  <c r="AM154" i="7"/>
  <c r="AN154" i="7"/>
  <c r="AO154" i="7"/>
  <c r="AP154" i="7"/>
  <c r="AQ154" i="7"/>
  <c r="AR154" i="7"/>
  <c r="AS154" i="7"/>
  <c r="AT154" i="7"/>
  <c r="AU154" i="7"/>
  <c r="AV154" i="7"/>
  <c r="AW154" i="7"/>
  <c r="AJ155" i="7"/>
  <c r="AK155" i="7"/>
  <c r="AL155" i="7"/>
  <c r="AM155" i="7"/>
  <c r="AN155" i="7"/>
  <c r="AO155" i="7"/>
  <c r="AP155" i="7"/>
  <c r="AQ155" i="7"/>
  <c r="AR155" i="7"/>
  <c r="AS155" i="7"/>
  <c r="AT155" i="7"/>
  <c r="AU155" i="7"/>
  <c r="AV155" i="7"/>
  <c r="AW155" i="7"/>
  <c r="AJ156" i="7"/>
  <c r="AK156" i="7"/>
  <c r="AL156" i="7"/>
  <c r="AM156" i="7"/>
  <c r="AN156" i="7"/>
  <c r="AO156" i="7"/>
  <c r="AP156" i="7"/>
  <c r="AQ156" i="7"/>
  <c r="AR156" i="7"/>
  <c r="AS156" i="7"/>
  <c r="AT156" i="7"/>
  <c r="AU156" i="7"/>
  <c r="AV156" i="7"/>
  <c r="AW156" i="7"/>
  <c r="AJ157" i="7"/>
  <c r="AK157" i="7"/>
  <c r="AL157" i="7"/>
  <c r="AM157" i="7"/>
  <c r="AN157" i="7"/>
  <c r="AO157" i="7"/>
  <c r="AP157" i="7"/>
  <c r="AQ157" i="7"/>
  <c r="AR157" i="7"/>
  <c r="AS157" i="7"/>
  <c r="AT157" i="7"/>
  <c r="AU157" i="7"/>
  <c r="AV157" i="7"/>
  <c r="AW157" i="7"/>
  <c r="AJ158" i="7"/>
  <c r="AK158" i="7"/>
  <c r="AL158" i="7"/>
  <c r="AM158" i="7"/>
  <c r="AN158" i="7"/>
  <c r="AO158" i="7"/>
  <c r="AP158" i="7"/>
  <c r="AQ158" i="7"/>
  <c r="AR158" i="7"/>
  <c r="AS158" i="7"/>
  <c r="AT158" i="7"/>
  <c r="AU158" i="7"/>
  <c r="AV158" i="7"/>
  <c r="AW158" i="7"/>
  <c r="AJ159" i="7"/>
  <c r="AK159" i="7"/>
  <c r="AL159" i="7"/>
  <c r="AM159" i="7"/>
  <c r="AN159" i="7"/>
  <c r="AO159" i="7"/>
  <c r="AP159" i="7"/>
  <c r="AQ159" i="7"/>
  <c r="AR159" i="7"/>
  <c r="AS159" i="7"/>
  <c r="AT159" i="7"/>
  <c r="AU159" i="7"/>
  <c r="AV159" i="7"/>
  <c r="AW159" i="7"/>
  <c r="AJ160" i="7"/>
  <c r="AK160" i="7"/>
  <c r="AL160" i="7"/>
  <c r="AM160" i="7"/>
  <c r="AN160" i="7"/>
  <c r="AO160" i="7"/>
  <c r="AP160" i="7"/>
  <c r="AQ160" i="7"/>
  <c r="AR160" i="7"/>
  <c r="AS160" i="7"/>
  <c r="AT160" i="7"/>
  <c r="AU160" i="7"/>
  <c r="AV160" i="7"/>
  <c r="AW160" i="7"/>
  <c r="AJ161" i="7"/>
  <c r="AK161" i="7"/>
  <c r="AL161" i="7"/>
  <c r="AM161" i="7"/>
  <c r="AN161" i="7"/>
  <c r="AO161" i="7"/>
  <c r="AP161" i="7"/>
  <c r="AQ161" i="7"/>
  <c r="AR161" i="7"/>
  <c r="AS161" i="7"/>
  <c r="AT161" i="7"/>
  <c r="AU161" i="7"/>
  <c r="AV161" i="7"/>
  <c r="AW161" i="7"/>
  <c r="AJ162" i="7"/>
  <c r="AK162" i="7"/>
  <c r="AL162" i="7"/>
  <c r="AM162" i="7"/>
  <c r="AN162" i="7"/>
  <c r="AO162" i="7"/>
  <c r="AP162" i="7"/>
  <c r="AQ162" i="7"/>
  <c r="AR162" i="7"/>
  <c r="AS162" i="7"/>
  <c r="AT162" i="7"/>
  <c r="AU162" i="7"/>
  <c r="AV162" i="7"/>
  <c r="AW162" i="7"/>
  <c r="AJ163" i="7"/>
  <c r="AK163" i="7"/>
  <c r="AL163" i="7"/>
  <c r="AM163" i="7"/>
  <c r="AN163" i="7"/>
  <c r="AO163" i="7"/>
  <c r="AP163" i="7"/>
  <c r="AQ163" i="7"/>
  <c r="AR163" i="7"/>
  <c r="AS163" i="7"/>
  <c r="AT163" i="7"/>
  <c r="AU163" i="7"/>
  <c r="AV163" i="7"/>
  <c r="AW163" i="7"/>
  <c r="AJ164" i="7"/>
  <c r="AK164" i="7"/>
  <c r="AL164" i="7"/>
  <c r="AM164" i="7"/>
  <c r="AN164" i="7"/>
  <c r="AO164" i="7"/>
  <c r="AP164" i="7"/>
  <c r="AQ164" i="7"/>
  <c r="AR164" i="7"/>
  <c r="AS164" i="7"/>
  <c r="AT164" i="7"/>
  <c r="AU164" i="7"/>
  <c r="AV164" i="7"/>
  <c r="AW164" i="7"/>
  <c r="AJ165" i="7"/>
  <c r="AK165" i="7"/>
  <c r="AL165" i="7"/>
  <c r="AM165" i="7"/>
  <c r="AN165" i="7"/>
  <c r="AO165" i="7"/>
  <c r="AP165" i="7"/>
  <c r="AQ165" i="7"/>
  <c r="AR165" i="7"/>
  <c r="AS165" i="7"/>
  <c r="AT165" i="7"/>
  <c r="AU165" i="7"/>
  <c r="AV165" i="7"/>
  <c r="AW165" i="7"/>
  <c r="AJ166" i="7"/>
  <c r="AK166" i="7"/>
  <c r="AL166" i="7"/>
  <c r="AM166" i="7"/>
  <c r="AN166" i="7"/>
  <c r="AO166" i="7"/>
  <c r="AP166" i="7"/>
  <c r="AQ166" i="7"/>
  <c r="AR166" i="7"/>
  <c r="AS166" i="7"/>
  <c r="AT166" i="7"/>
  <c r="AU166" i="7"/>
  <c r="AV166" i="7"/>
  <c r="AW166" i="7"/>
  <c r="AJ167" i="7"/>
  <c r="AK167" i="7"/>
  <c r="AL167" i="7"/>
  <c r="AM167" i="7"/>
  <c r="AN167" i="7"/>
  <c r="AO167" i="7"/>
  <c r="AP167" i="7"/>
  <c r="AQ167" i="7"/>
  <c r="AR167" i="7"/>
  <c r="AS167" i="7"/>
  <c r="AT167" i="7"/>
  <c r="AU167" i="7"/>
  <c r="AV167" i="7"/>
  <c r="AW167" i="7"/>
  <c r="AJ168" i="7"/>
  <c r="AK168" i="7"/>
  <c r="AL168" i="7"/>
  <c r="AM168" i="7"/>
  <c r="AN168" i="7"/>
  <c r="AO168" i="7"/>
  <c r="AP168" i="7"/>
  <c r="AQ168" i="7"/>
  <c r="AR168" i="7"/>
  <c r="AS168" i="7"/>
  <c r="AT168" i="7"/>
  <c r="AU168" i="7"/>
  <c r="AV168" i="7"/>
  <c r="AW168" i="7"/>
  <c r="AJ169" i="7"/>
  <c r="AK169" i="7"/>
  <c r="AL169" i="7"/>
  <c r="AM169" i="7"/>
  <c r="AN169" i="7"/>
  <c r="AO169" i="7"/>
  <c r="AP169" i="7"/>
  <c r="AQ169" i="7"/>
  <c r="AR169" i="7"/>
  <c r="AS169" i="7"/>
  <c r="AT169" i="7"/>
  <c r="AU169" i="7"/>
  <c r="AV169" i="7"/>
  <c r="AW169" i="7"/>
  <c r="AJ170" i="7"/>
  <c r="AK170" i="7"/>
  <c r="AL170" i="7"/>
  <c r="AM170" i="7"/>
  <c r="AN170" i="7"/>
  <c r="AO170" i="7"/>
  <c r="AP170" i="7"/>
  <c r="AQ170" i="7"/>
  <c r="AR170" i="7"/>
  <c r="AS170" i="7"/>
  <c r="AT170" i="7"/>
  <c r="AU170" i="7"/>
  <c r="AV170" i="7"/>
  <c r="AW170" i="7"/>
  <c r="AJ171" i="7"/>
  <c r="AK171" i="7"/>
  <c r="AL171" i="7"/>
  <c r="AM171" i="7"/>
  <c r="AN171" i="7"/>
  <c r="AO171" i="7"/>
  <c r="AP171" i="7"/>
  <c r="AQ171" i="7"/>
  <c r="AR171" i="7"/>
  <c r="AS171" i="7"/>
  <c r="AT171" i="7"/>
  <c r="AU171" i="7"/>
  <c r="AV171" i="7"/>
  <c r="AW171" i="7"/>
  <c r="AJ172" i="7"/>
  <c r="AK172" i="7"/>
  <c r="AL172" i="7"/>
  <c r="AM172" i="7"/>
  <c r="AN172" i="7"/>
  <c r="AO172" i="7"/>
  <c r="AP172" i="7"/>
  <c r="AQ172" i="7"/>
  <c r="AR172" i="7"/>
  <c r="AS172" i="7"/>
  <c r="AT172" i="7"/>
  <c r="AU172" i="7"/>
  <c r="AV172" i="7"/>
  <c r="AW172" i="7"/>
  <c r="AL173" i="7"/>
  <c r="AM173" i="7"/>
  <c r="AN173" i="7"/>
  <c r="AO173" i="7"/>
  <c r="AP173" i="7"/>
  <c r="AQ173" i="7"/>
  <c r="AR173" i="7"/>
  <c r="AS173" i="7"/>
  <c r="AT173" i="7"/>
  <c r="AU173" i="7"/>
  <c r="AV173" i="7"/>
  <c r="AW173" i="7"/>
  <c r="AK174" i="7"/>
  <c r="AL174" i="7"/>
  <c r="AM174" i="7"/>
  <c r="AN174" i="7"/>
  <c r="AO174" i="7"/>
  <c r="AP174" i="7"/>
  <c r="AQ174" i="7"/>
  <c r="AR174" i="7"/>
  <c r="AS174" i="7"/>
  <c r="AT174" i="7"/>
  <c r="AU174" i="7"/>
  <c r="AV174" i="7"/>
  <c r="AW174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T6" i="7"/>
  <c r="U6" i="7"/>
  <c r="V6" i="7"/>
  <c r="W6" i="7"/>
  <c r="X6" i="7"/>
  <c r="Y6" i="7"/>
  <c r="Z6" i="7"/>
  <c r="AA6" i="7"/>
  <c r="AB6" i="7"/>
  <c r="AC6" i="7"/>
  <c r="AD6" i="7"/>
  <c r="AE6" i="7"/>
  <c r="AF6" i="7"/>
  <c r="AG6" i="7"/>
  <c r="T7" i="7"/>
  <c r="U7" i="7"/>
  <c r="V7" i="7"/>
  <c r="W7" i="7"/>
  <c r="X7" i="7"/>
  <c r="Y7" i="7"/>
  <c r="Z7" i="7"/>
  <c r="AA7" i="7"/>
  <c r="AB7" i="7"/>
  <c r="AC7" i="7"/>
  <c r="AD7" i="7"/>
  <c r="AE7" i="7"/>
  <c r="AF7" i="7"/>
  <c r="AG7" i="7"/>
  <c r="T8" i="7"/>
  <c r="U8" i="7"/>
  <c r="V8" i="7"/>
  <c r="W8" i="7"/>
  <c r="X8" i="7"/>
  <c r="Y8" i="7"/>
  <c r="Z8" i="7"/>
  <c r="AA8" i="7"/>
  <c r="AB8" i="7"/>
  <c r="AC8" i="7"/>
  <c r="AD8" i="7"/>
  <c r="AE8" i="7"/>
  <c r="AF8" i="7"/>
  <c r="AG8" i="7"/>
  <c r="T9" i="7"/>
  <c r="U9" i="7"/>
  <c r="V9" i="7"/>
  <c r="W9" i="7"/>
  <c r="X9" i="7"/>
  <c r="Y9" i="7"/>
  <c r="Z9" i="7"/>
  <c r="AA9" i="7"/>
  <c r="AB9" i="7"/>
  <c r="AC9" i="7"/>
  <c r="AD9" i="7"/>
  <c r="AE9" i="7"/>
  <c r="AF9" i="7"/>
  <c r="AG9" i="7"/>
  <c r="T10" i="7"/>
  <c r="U10" i="7"/>
  <c r="V10" i="7"/>
  <c r="W10" i="7"/>
  <c r="X10" i="7"/>
  <c r="Y10" i="7"/>
  <c r="Z10" i="7"/>
  <c r="AA10" i="7"/>
  <c r="AB10" i="7"/>
  <c r="AC10" i="7"/>
  <c r="AD10" i="7"/>
  <c r="AE10" i="7"/>
  <c r="AF10" i="7"/>
  <c r="AG10" i="7"/>
  <c r="T11" i="7"/>
  <c r="U11" i="7"/>
  <c r="V11" i="7"/>
  <c r="W11" i="7"/>
  <c r="X11" i="7"/>
  <c r="Y11" i="7"/>
  <c r="Z11" i="7"/>
  <c r="AA11" i="7"/>
  <c r="AB11" i="7"/>
  <c r="AC11" i="7"/>
  <c r="AD11" i="7"/>
  <c r="AE11" i="7"/>
  <c r="AF11" i="7"/>
  <c r="AG11" i="7"/>
  <c r="T12" i="7"/>
  <c r="U12" i="7"/>
  <c r="V12" i="7"/>
  <c r="W12" i="7"/>
  <c r="X12" i="7"/>
  <c r="Y12" i="7"/>
  <c r="Z12" i="7"/>
  <c r="AA12" i="7"/>
  <c r="AB12" i="7"/>
  <c r="AC12" i="7"/>
  <c r="AD12" i="7"/>
  <c r="AE12" i="7"/>
  <c r="AF12" i="7"/>
  <c r="AG12" i="7"/>
  <c r="T13" i="7"/>
  <c r="U13" i="7"/>
  <c r="V13" i="7"/>
  <c r="W13" i="7"/>
  <c r="X13" i="7"/>
  <c r="Y13" i="7"/>
  <c r="Z13" i="7"/>
  <c r="AA13" i="7"/>
  <c r="AB13" i="7"/>
  <c r="AC13" i="7"/>
  <c r="AD13" i="7"/>
  <c r="AE13" i="7"/>
  <c r="AF13" i="7"/>
  <c r="AG13" i="7"/>
  <c r="T14" i="7"/>
  <c r="U14" i="7"/>
  <c r="V14" i="7"/>
  <c r="W14" i="7"/>
  <c r="X14" i="7"/>
  <c r="Y14" i="7"/>
  <c r="Z14" i="7"/>
  <c r="AA14" i="7"/>
  <c r="AB14" i="7"/>
  <c r="AC14" i="7"/>
  <c r="AD14" i="7"/>
  <c r="AE14" i="7"/>
  <c r="AF14" i="7"/>
  <c r="AG14" i="7"/>
  <c r="T15" i="7"/>
  <c r="U15" i="7"/>
  <c r="V15" i="7"/>
  <c r="W15" i="7"/>
  <c r="X15" i="7"/>
  <c r="Y15" i="7"/>
  <c r="Z15" i="7"/>
  <c r="AA15" i="7"/>
  <c r="AB15" i="7"/>
  <c r="AC15" i="7"/>
  <c r="AD15" i="7"/>
  <c r="AE15" i="7"/>
  <c r="AF15" i="7"/>
  <c r="AG15" i="7"/>
  <c r="T16" i="7"/>
  <c r="U16" i="7"/>
  <c r="V16" i="7"/>
  <c r="W16" i="7"/>
  <c r="X16" i="7"/>
  <c r="Y16" i="7"/>
  <c r="Z16" i="7"/>
  <c r="AA16" i="7"/>
  <c r="AB16" i="7"/>
  <c r="AC16" i="7"/>
  <c r="AD16" i="7"/>
  <c r="AE16" i="7"/>
  <c r="AF16" i="7"/>
  <c r="AG16" i="7"/>
  <c r="T17" i="7"/>
  <c r="U17" i="7"/>
  <c r="V17" i="7"/>
  <c r="W17" i="7"/>
  <c r="X17" i="7"/>
  <c r="Y17" i="7"/>
  <c r="Z17" i="7"/>
  <c r="AA17" i="7"/>
  <c r="AB17" i="7"/>
  <c r="AC17" i="7"/>
  <c r="AD17" i="7"/>
  <c r="AE17" i="7"/>
  <c r="AF17" i="7"/>
  <c r="AG17" i="7"/>
  <c r="T18" i="7"/>
  <c r="U18" i="7"/>
  <c r="V18" i="7"/>
  <c r="W18" i="7"/>
  <c r="X18" i="7"/>
  <c r="Y18" i="7"/>
  <c r="Z18" i="7"/>
  <c r="AA18" i="7"/>
  <c r="AB18" i="7"/>
  <c r="AC18" i="7"/>
  <c r="AD18" i="7"/>
  <c r="AE18" i="7"/>
  <c r="AF18" i="7"/>
  <c r="AG18" i="7"/>
  <c r="T19" i="7"/>
  <c r="U19" i="7"/>
  <c r="V19" i="7"/>
  <c r="W19" i="7"/>
  <c r="X19" i="7"/>
  <c r="Y19" i="7"/>
  <c r="Z19" i="7"/>
  <c r="AA19" i="7"/>
  <c r="AB19" i="7"/>
  <c r="AC19" i="7"/>
  <c r="AD19" i="7"/>
  <c r="AE19" i="7"/>
  <c r="AF19" i="7"/>
  <c r="AG19" i="7"/>
  <c r="T20" i="7"/>
  <c r="U20" i="7"/>
  <c r="V20" i="7"/>
  <c r="W20" i="7"/>
  <c r="X20" i="7"/>
  <c r="Y20" i="7"/>
  <c r="Z20" i="7"/>
  <c r="AA20" i="7"/>
  <c r="AB20" i="7"/>
  <c r="AC20" i="7"/>
  <c r="AD20" i="7"/>
  <c r="AE20" i="7"/>
  <c r="AF20" i="7"/>
  <c r="AG20" i="7"/>
  <c r="T21" i="7"/>
  <c r="U21" i="7"/>
  <c r="V21" i="7"/>
  <c r="W21" i="7"/>
  <c r="X21" i="7"/>
  <c r="Y21" i="7"/>
  <c r="Z21" i="7"/>
  <c r="AA21" i="7"/>
  <c r="AB21" i="7"/>
  <c r="AC21" i="7"/>
  <c r="AD21" i="7"/>
  <c r="AE21" i="7"/>
  <c r="AF21" i="7"/>
  <c r="AG21" i="7"/>
  <c r="T22" i="7"/>
  <c r="U22" i="7"/>
  <c r="V22" i="7"/>
  <c r="W22" i="7"/>
  <c r="X22" i="7"/>
  <c r="Y22" i="7"/>
  <c r="Z22" i="7"/>
  <c r="AA22" i="7"/>
  <c r="AB22" i="7"/>
  <c r="AC22" i="7"/>
  <c r="AD22" i="7"/>
  <c r="AE22" i="7"/>
  <c r="AF22" i="7"/>
  <c r="AG22" i="7"/>
  <c r="T23" i="7"/>
  <c r="U23" i="7"/>
  <c r="V23" i="7"/>
  <c r="W23" i="7"/>
  <c r="X23" i="7"/>
  <c r="Y23" i="7"/>
  <c r="Z23" i="7"/>
  <c r="AA23" i="7"/>
  <c r="AB23" i="7"/>
  <c r="AC23" i="7"/>
  <c r="AD23" i="7"/>
  <c r="AE23" i="7"/>
  <c r="AF23" i="7"/>
  <c r="AG23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G24" i="7"/>
  <c r="T25" i="7"/>
  <c r="U25" i="7"/>
  <c r="V25" i="7"/>
  <c r="W25" i="7"/>
  <c r="X25" i="7"/>
  <c r="Y25" i="7"/>
  <c r="Z25" i="7"/>
  <c r="AA25" i="7"/>
  <c r="AB25" i="7"/>
  <c r="AC25" i="7"/>
  <c r="AD25" i="7"/>
  <c r="AE25" i="7"/>
  <c r="AF25" i="7"/>
  <c r="AG25" i="7"/>
  <c r="T26" i="7"/>
  <c r="U26" i="7"/>
  <c r="V26" i="7"/>
  <c r="W26" i="7"/>
  <c r="X26" i="7"/>
  <c r="Y26" i="7"/>
  <c r="Z26" i="7"/>
  <c r="AA26" i="7"/>
  <c r="AB26" i="7"/>
  <c r="AC26" i="7"/>
  <c r="AD26" i="7"/>
  <c r="AE26" i="7"/>
  <c r="AF26" i="7"/>
  <c r="AG26" i="7"/>
  <c r="T27" i="7"/>
  <c r="U27" i="7"/>
  <c r="V27" i="7"/>
  <c r="W27" i="7"/>
  <c r="X27" i="7"/>
  <c r="Y27" i="7"/>
  <c r="Z27" i="7"/>
  <c r="AA27" i="7"/>
  <c r="AB27" i="7"/>
  <c r="AC27" i="7"/>
  <c r="AD27" i="7"/>
  <c r="AE27" i="7"/>
  <c r="AF27" i="7"/>
  <c r="AG27" i="7"/>
  <c r="T28" i="7"/>
  <c r="U28" i="7"/>
  <c r="V28" i="7"/>
  <c r="W28" i="7"/>
  <c r="X28" i="7"/>
  <c r="Y28" i="7"/>
  <c r="Z28" i="7"/>
  <c r="AA28" i="7"/>
  <c r="AB28" i="7"/>
  <c r="AC28" i="7"/>
  <c r="AD28" i="7"/>
  <c r="AE28" i="7"/>
  <c r="AF28" i="7"/>
  <c r="AG28" i="7"/>
  <c r="T29" i="7"/>
  <c r="U29" i="7"/>
  <c r="V29" i="7"/>
  <c r="W29" i="7"/>
  <c r="X29" i="7"/>
  <c r="Y29" i="7"/>
  <c r="Z29" i="7"/>
  <c r="AA29" i="7"/>
  <c r="AB29" i="7"/>
  <c r="AC29" i="7"/>
  <c r="AD29" i="7"/>
  <c r="AE29" i="7"/>
  <c r="AF29" i="7"/>
  <c r="AG29" i="7"/>
  <c r="T30" i="7"/>
  <c r="U30" i="7"/>
  <c r="V30" i="7"/>
  <c r="W30" i="7"/>
  <c r="X30" i="7"/>
  <c r="Y30" i="7"/>
  <c r="Z30" i="7"/>
  <c r="AA30" i="7"/>
  <c r="AB30" i="7"/>
  <c r="AC30" i="7"/>
  <c r="AD30" i="7"/>
  <c r="AE30" i="7"/>
  <c r="AF30" i="7"/>
  <c r="AG30" i="7"/>
  <c r="T31" i="7"/>
  <c r="U31" i="7"/>
  <c r="V31" i="7"/>
  <c r="W31" i="7"/>
  <c r="X31" i="7"/>
  <c r="Y31" i="7"/>
  <c r="Z31" i="7"/>
  <c r="AA31" i="7"/>
  <c r="AB31" i="7"/>
  <c r="AC31" i="7"/>
  <c r="AD31" i="7"/>
  <c r="AE31" i="7"/>
  <c r="AF31" i="7"/>
  <c r="AG31" i="7"/>
  <c r="T32" i="7"/>
  <c r="U32" i="7"/>
  <c r="V32" i="7"/>
  <c r="W32" i="7"/>
  <c r="X32" i="7"/>
  <c r="Y32" i="7"/>
  <c r="Z32" i="7"/>
  <c r="AA32" i="7"/>
  <c r="AB32" i="7"/>
  <c r="AC32" i="7"/>
  <c r="AD32" i="7"/>
  <c r="AE32" i="7"/>
  <c r="AF32" i="7"/>
  <c r="AG32" i="7"/>
  <c r="T33" i="7"/>
  <c r="U33" i="7"/>
  <c r="V33" i="7"/>
  <c r="W33" i="7"/>
  <c r="X33" i="7"/>
  <c r="Y33" i="7"/>
  <c r="Z33" i="7"/>
  <c r="AA33" i="7"/>
  <c r="AB33" i="7"/>
  <c r="AC33" i="7"/>
  <c r="AD33" i="7"/>
  <c r="AE33" i="7"/>
  <c r="AF33" i="7"/>
  <c r="AG33" i="7"/>
  <c r="T34" i="7"/>
  <c r="U34" i="7"/>
  <c r="V34" i="7"/>
  <c r="W34" i="7"/>
  <c r="X34" i="7"/>
  <c r="Y34" i="7"/>
  <c r="Z34" i="7"/>
  <c r="AA34" i="7"/>
  <c r="AB34" i="7"/>
  <c r="AC34" i="7"/>
  <c r="AD34" i="7"/>
  <c r="AE34" i="7"/>
  <c r="AF34" i="7"/>
  <c r="AG34" i="7"/>
  <c r="T35" i="7"/>
  <c r="U35" i="7"/>
  <c r="V35" i="7"/>
  <c r="W35" i="7"/>
  <c r="X35" i="7"/>
  <c r="Y35" i="7"/>
  <c r="Z35" i="7"/>
  <c r="AA35" i="7"/>
  <c r="AB35" i="7"/>
  <c r="AC35" i="7"/>
  <c r="AD35" i="7"/>
  <c r="AE35" i="7"/>
  <c r="AF35" i="7"/>
  <c r="AG35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G36" i="7"/>
  <c r="T37" i="7"/>
  <c r="U37" i="7"/>
  <c r="V37" i="7"/>
  <c r="W37" i="7"/>
  <c r="X37" i="7"/>
  <c r="Y37" i="7"/>
  <c r="Z37" i="7"/>
  <c r="AA37" i="7"/>
  <c r="AB37" i="7"/>
  <c r="AC37" i="7"/>
  <c r="AD37" i="7"/>
  <c r="AE37" i="7"/>
  <c r="AF37" i="7"/>
  <c r="AG37" i="7"/>
  <c r="T38" i="7"/>
  <c r="U38" i="7"/>
  <c r="V38" i="7"/>
  <c r="W38" i="7"/>
  <c r="X38" i="7"/>
  <c r="Y38" i="7"/>
  <c r="Z38" i="7"/>
  <c r="AA38" i="7"/>
  <c r="AB38" i="7"/>
  <c r="AC38" i="7"/>
  <c r="AD38" i="7"/>
  <c r="AE38" i="7"/>
  <c r="AF38" i="7"/>
  <c r="AG38" i="7"/>
  <c r="T39" i="7"/>
  <c r="U39" i="7"/>
  <c r="V39" i="7"/>
  <c r="W39" i="7"/>
  <c r="X39" i="7"/>
  <c r="Y39" i="7"/>
  <c r="Z39" i="7"/>
  <c r="AA39" i="7"/>
  <c r="AB39" i="7"/>
  <c r="AC39" i="7"/>
  <c r="AD39" i="7"/>
  <c r="AE39" i="7"/>
  <c r="AF39" i="7"/>
  <c r="AG39" i="7"/>
  <c r="T40" i="7"/>
  <c r="U40" i="7"/>
  <c r="V40" i="7"/>
  <c r="W40" i="7"/>
  <c r="X40" i="7"/>
  <c r="Y40" i="7"/>
  <c r="Z40" i="7"/>
  <c r="AA40" i="7"/>
  <c r="AB40" i="7"/>
  <c r="AC40" i="7"/>
  <c r="AD40" i="7"/>
  <c r="AE40" i="7"/>
  <c r="AF40" i="7"/>
  <c r="AG40" i="7"/>
  <c r="T41" i="7"/>
  <c r="U41" i="7"/>
  <c r="V41" i="7"/>
  <c r="W41" i="7"/>
  <c r="X41" i="7"/>
  <c r="Y41" i="7"/>
  <c r="Z41" i="7"/>
  <c r="AA41" i="7"/>
  <c r="AB41" i="7"/>
  <c r="AC41" i="7"/>
  <c r="AD41" i="7"/>
  <c r="AE41" i="7"/>
  <c r="AF41" i="7"/>
  <c r="AG41" i="7"/>
  <c r="T42" i="7"/>
  <c r="U42" i="7"/>
  <c r="V42" i="7"/>
  <c r="W42" i="7"/>
  <c r="X42" i="7"/>
  <c r="Y42" i="7"/>
  <c r="Z42" i="7"/>
  <c r="AA42" i="7"/>
  <c r="AB42" i="7"/>
  <c r="AC42" i="7"/>
  <c r="AD42" i="7"/>
  <c r="AE42" i="7"/>
  <c r="AF42" i="7"/>
  <c r="AG42" i="7"/>
  <c r="T43" i="7"/>
  <c r="U43" i="7"/>
  <c r="V43" i="7"/>
  <c r="W43" i="7"/>
  <c r="X43" i="7"/>
  <c r="Y43" i="7"/>
  <c r="Z43" i="7"/>
  <c r="AA43" i="7"/>
  <c r="AB43" i="7"/>
  <c r="AC43" i="7"/>
  <c r="AD43" i="7"/>
  <c r="AE43" i="7"/>
  <c r="AF43" i="7"/>
  <c r="AG43" i="7"/>
  <c r="T44" i="7"/>
  <c r="U44" i="7"/>
  <c r="V44" i="7"/>
  <c r="W44" i="7"/>
  <c r="X44" i="7"/>
  <c r="Y44" i="7"/>
  <c r="Z44" i="7"/>
  <c r="AA44" i="7"/>
  <c r="AB44" i="7"/>
  <c r="AC44" i="7"/>
  <c r="AD44" i="7"/>
  <c r="AE44" i="7"/>
  <c r="AF44" i="7"/>
  <c r="AG44" i="7"/>
  <c r="T45" i="7"/>
  <c r="U45" i="7"/>
  <c r="V45" i="7"/>
  <c r="W45" i="7"/>
  <c r="X45" i="7"/>
  <c r="Y45" i="7"/>
  <c r="Z45" i="7"/>
  <c r="AA45" i="7"/>
  <c r="AB45" i="7"/>
  <c r="AC45" i="7"/>
  <c r="AD45" i="7"/>
  <c r="AE45" i="7"/>
  <c r="AF45" i="7"/>
  <c r="AG45" i="7"/>
  <c r="T46" i="7"/>
  <c r="U46" i="7"/>
  <c r="V46" i="7"/>
  <c r="W46" i="7"/>
  <c r="X46" i="7"/>
  <c r="Y46" i="7"/>
  <c r="Z46" i="7"/>
  <c r="AA46" i="7"/>
  <c r="AB46" i="7"/>
  <c r="AC46" i="7"/>
  <c r="AD46" i="7"/>
  <c r="AE46" i="7"/>
  <c r="AF46" i="7"/>
  <c r="AG46" i="7"/>
  <c r="T47" i="7"/>
  <c r="U47" i="7"/>
  <c r="V47" i="7"/>
  <c r="W47" i="7"/>
  <c r="X47" i="7"/>
  <c r="Y47" i="7"/>
  <c r="Z47" i="7"/>
  <c r="AA47" i="7"/>
  <c r="AB47" i="7"/>
  <c r="AC47" i="7"/>
  <c r="AD47" i="7"/>
  <c r="AE47" i="7"/>
  <c r="AF47" i="7"/>
  <c r="AG47" i="7"/>
  <c r="T48" i="7"/>
  <c r="U48" i="7"/>
  <c r="V48" i="7"/>
  <c r="W48" i="7"/>
  <c r="X48" i="7"/>
  <c r="Y48" i="7"/>
  <c r="Z48" i="7"/>
  <c r="AA48" i="7"/>
  <c r="AB48" i="7"/>
  <c r="AC48" i="7"/>
  <c r="AD48" i="7"/>
  <c r="AE48" i="7"/>
  <c r="AF48" i="7"/>
  <c r="AG48" i="7"/>
  <c r="T49" i="7"/>
  <c r="U49" i="7"/>
  <c r="V49" i="7"/>
  <c r="W49" i="7"/>
  <c r="X49" i="7"/>
  <c r="Y49" i="7"/>
  <c r="Z49" i="7"/>
  <c r="AA49" i="7"/>
  <c r="AB49" i="7"/>
  <c r="AC49" i="7"/>
  <c r="AD49" i="7"/>
  <c r="AE49" i="7"/>
  <c r="AF49" i="7"/>
  <c r="AG49" i="7"/>
  <c r="T50" i="7"/>
  <c r="U50" i="7"/>
  <c r="V50" i="7"/>
  <c r="W50" i="7"/>
  <c r="X50" i="7"/>
  <c r="Y50" i="7"/>
  <c r="Z50" i="7"/>
  <c r="AA50" i="7"/>
  <c r="AB50" i="7"/>
  <c r="AC50" i="7"/>
  <c r="AD50" i="7"/>
  <c r="AE50" i="7"/>
  <c r="AF50" i="7"/>
  <c r="AG50" i="7"/>
  <c r="T51" i="7"/>
  <c r="U51" i="7"/>
  <c r="V51" i="7"/>
  <c r="W51" i="7"/>
  <c r="X51" i="7"/>
  <c r="Y51" i="7"/>
  <c r="Z51" i="7"/>
  <c r="AA51" i="7"/>
  <c r="AB51" i="7"/>
  <c r="AC51" i="7"/>
  <c r="AD51" i="7"/>
  <c r="AE51" i="7"/>
  <c r="AF51" i="7"/>
  <c r="AG51" i="7"/>
  <c r="T52" i="7"/>
  <c r="U52" i="7"/>
  <c r="V52" i="7"/>
  <c r="W52" i="7"/>
  <c r="X52" i="7"/>
  <c r="Y52" i="7"/>
  <c r="Z52" i="7"/>
  <c r="AA52" i="7"/>
  <c r="AB52" i="7"/>
  <c r="AC52" i="7"/>
  <c r="AD52" i="7"/>
  <c r="AE52" i="7"/>
  <c r="AF52" i="7"/>
  <c r="AG52" i="7"/>
  <c r="T53" i="7"/>
  <c r="U53" i="7"/>
  <c r="V53" i="7"/>
  <c r="W53" i="7"/>
  <c r="X53" i="7"/>
  <c r="Y53" i="7"/>
  <c r="Z53" i="7"/>
  <c r="AA53" i="7"/>
  <c r="AB53" i="7"/>
  <c r="AC53" i="7"/>
  <c r="AD53" i="7"/>
  <c r="AE53" i="7"/>
  <c r="AF53" i="7"/>
  <c r="AG53" i="7"/>
  <c r="T54" i="7"/>
  <c r="U54" i="7"/>
  <c r="V54" i="7"/>
  <c r="W54" i="7"/>
  <c r="X54" i="7"/>
  <c r="Y54" i="7"/>
  <c r="Z54" i="7"/>
  <c r="AA54" i="7"/>
  <c r="AB54" i="7"/>
  <c r="AC54" i="7"/>
  <c r="AD54" i="7"/>
  <c r="AE54" i="7"/>
  <c r="AF54" i="7"/>
  <c r="AG54" i="7"/>
  <c r="T55" i="7"/>
  <c r="U55" i="7"/>
  <c r="V55" i="7"/>
  <c r="W55" i="7"/>
  <c r="X55" i="7"/>
  <c r="Y55" i="7"/>
  <c r="Z55" i="7"/>
  <c r="AA55" i="7"/>
  <c r="AB55" i="7"/>
  <c r="AC55" i="7"/>
  <c r="AD55" i="7"/>
  <c r="AE55" i="7"/>
  <c r="AF55" i="7"/>
  <c r="AG55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G56" i="7"/>
  <c r="T57" i="7"/>
  <c r="U57" i="7"/>
  <c r="V57" i="7"/>
  <c r="W57" i="7"/>
  <c r="X57" i="7"/>
  <c r="Y57" i="7"/>
  <c r="Z57" i="7"/>
  <c r="AA57" i="7"/>
  <c r="AB57" i="7"/>
  <c r="AC57" i="7"/>
  <c r="AD57" i="7"/>
  <c r="AE57" i="7"/>
  <c r="AF57" i="7"/>
  <c r="AG57" i="7"/>
  <c r="T58" i="7"/>
  <c r="U58" i="7"/>
  <c r="V58" i="7"/>
  <c r="W58" i="7"/>
  <c r="X58" i="7"/>
  <c r="Y58" i="7"/>
  <c r="Z58" i="7"/>
  <c r="AA58" i="7"/>
  <c r="AB58" i="7"/>
  <c r="AC58" i="7"/>
  <c r="AD58" i="7"/>
  <c r="AE58" i="7"/>
  <c r="AF58" i="7"/>
  <c r="AG58" i="7"/>
  <c r="T59" i="7"/>
  <c r="U59" i="7"/>
  <c r="V59" i="7"/>
  <c r="W59" i="7"/>
  <c r="X59" i="7"/>
  <c r="Y59" i="7"/>
  <c r="Z59" i="7"/>
  <c r="AA59" i="7"/>
  <c r="AB59" i="7"/>
  <c r="AC59" i="7"/>
  <c r="AD59" i="7"/>
  <c r="AE59" i="7"/>
  <c r="AF59" i="7"/>
  <c r="AG59" i="7"/>
  <c r="T60" i="7"/>
  <c r="U60" i="7"/>
  <c r="V60" i="7"/>
  <c r="W60" i="7"/>
  <c r="X60" i="7"/>
  <c r="Y60" i="7"/>
  <c r="Z60" i="7"/>
  <c r="AA60" i="7"/>
  <c r="AB60" i="7"/>
  <c r="AC60" i="7"/>
  <c r="AD60" i="7"/>
  <c r="AE60" i="7"/>
  <c r="AF60" i="7"/>
  <c r="AG60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G61" i="7"/>
  <c r="T62" i="7"/>
  <c r="U62" i="7"/>
  <c r="V62" i="7"/>
  <c r="W62" i="7"/>
  <c r="X62" i="7"/>
  <c r="Y62" i="7"/>
  <c r="Z62" i="7"/>
  <c r="AA62" i="7"/>
  <c r="AB62" i="7"/>
  <c r="AC62" i="7"/>
  <c r="AD62" i="7"/>
  <c r="AE62" i="7"/>
  <c r="AF62" i="7"/>
  <c r="AG62" i="7"/>
  <c r="T63" i="7"/>
  <c r="U63" i="7"/>
  <c r="V63" i="7"/>
  <c r="W63" i="7"/>
  <c r="X63" i="7"/>
  <c r="Y63" i="7"/>
  <c r="Z63" i="7"/>
  <c r="AA63" i="7"/>
  <c r="AB63" i="7"/>
  <c r="AC63" i="7"/>
  <c r="AD63" i="7"/>
  <c r="AE63" i="7"/>
  <c r="AF63" i="7"/>
  <c r="AG63" i="7"/>
  <c r="T64" i="7"/>
  <c r="U64" i="7"/>
  <c r="V64" i="7"/>
  <c r="W64" i="7"/>
  <c r="X64" i="7"/>
  <c r="Y64" i="7"/>
  <c r="Z64" i="7"/>
  <c r="AA64" i="7"/>
  <c r="AB64" i="7"/>
  <c r="AC64" i="7"/>
  <c r="AD64" i="7"/>
  <c r="AE64" i="7"/>
  <c r="AF64" i="7"/>
  <c r="AG64" i="7"/>
  <c r="T65" i="7"/>
  <c r="U65" i="7"/>
  <c r="V65" i="7"/>
  <c r="W65" i="7"/>
  <c r="X65" i="7"/>
  <c r="Y65" i="7"/>
  <c r="Z65" i="7"/>
  <c r="AA65" i="7"/>
  <c r="AB65" i="7"/>
  <c r="AC65" i="7"/>
  <c r="AD65" i="7"/>
  <c r="AE65" i="7"/>
  <c r="AF65" i="7"/>
  <c r="AG65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G66" i="7"/>
  <c r="T67" i="7"/>
  <c r="U67" i="7"/>
  <c r="V67" i="7"/>
  <c r="W67" i="7"/>
  <c r="X67" i="7"/>
  <c r="Y67" i="7"/>
  <c r="Z67" i="7"/>
  <c r="AA67" i="7"/>
  <c r="AB67" i="7"/>
  <c r="AC67" i="7"/>
  <c r="AD67" i="7"/>
  <c r="AE67" i="7"/>
  <c r="AF67" i="7"/>
  <c r="AG67" i="7"/>
  <c r="T68" i="7"/>
  <c r="U68" i="7"/>
  <c r="V68" i="7"/>
  <c r="W68" i="7"/>
  <c r="X68" i="7"/>
  <c r="Y68" i="7"/>
  <c r="Z68" i="7"/>
  <c r="AA68" i="7"/>
  <c r="AB68" i="7"/>
  <c r="AC68" i="7"/>
  <c r="AD68" i="7"/>
  <c r="AE68" i="7"/>
  <c r="AF68" i="7"/>
  <c r="AG68" i="7"/>
  <c r="T69" i="7"/>
  <c r="U69" i="7"/>
  <c r="V69" i="7"/>
  <c r="W69" i="7"/>
  <c r="X69" i="7"/>
  <c r="Y69" i="7"/>
  <c r="Z69" i="7"/>
  <c r="AA69" i="7"/>
  <c r="AB69" i="7"/>
  <c r="AC69" i="7"/>
  <c r="AD69" i="7"/>
  <c r="AE69" i="7"/>
  <c r="AF69" i="7"/>
  <c r="AG69" i="7"/>
  <c r="T70" i="7"/>
  <c r="U70" i="7"/>
  <c r="V70" i="7"/>
  <c r="W70" i="7"/>
  <c r="X70" i="7"/>
  <c r="Y70" i="7"/>
  <c r="Z70" i="7"/>
  <c r="AA70" i="7"/>
  <c r="AB70" i="7"/>
  <c r="AC70" i="7"/>
  <c r="AD70" i="7"/>
  <c r="AE70" i="7"/>
  <c r="AF70" i="7"/>
  <c r="AG70" i="7"/>
  <c r="T71" i="7"/>
  <c r="U71" i="7"/>
  <c r="V71" i="7"/>
  <c r="W71" i="7"/>
  <c r="X71" i="7"/>
  <c r="Y71" i="7"/>
  <c r="Z71" i="7"/>
  <c r="AA71" i="7"/>
  <c r="AB71" i="7"/>
  <c r="AC71" i="7"/>
  <c r="AD71" i="7"/>
  <c r="AE71" i="7"/>
  <c r="AF71" i="7"/>
  <c r="AG71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G72" i="7"/>
  <c r="T73" i="7"/>
  <c r="U73" i="7"/>
  <c r="V73" i="7"/>
  <c r="W73" i="7"/>
  <c r="X73" i="7"/>
  <c r="Y73" i="7"/>
  <c r="Z73" i="7"/>
  <c r="AA73" i="7"/>
  <c r="AB73" i="7"/>
  <c r="AC73" i="7"/>
  <c r="AD73" i="7"/>
  <c r="AE73" i="7"/>
  <c r="AF73" i="7"/>
  <c r="AG73" i="7"/>
  <c r="T74" i="7"/>
  <c r="U74" i="7"/>
  <c r="V74" i="7"/>
  <c r="W74" i="7"/>
  <c r="X74" i="7"/>
  <c r="Y74" i="7"/>
  <c r="Z74" i="7"/>
  <c r="AA74" i="7"/>
  <c r="AB74" i="7"/>
  <c r="AC74" i="7"/>
  <c r="AD74" i="7"/>
  <c r="AE74" i="7"/>
  <c r="AF74" i="7"/>
  <c r="AG74" i="7"/>
  <c r="T75" i="7"/>
  <c r="U75" i="7"/>
  <c r="V75" i="7"/>
  <c r="W75" i="7"/>
  <c r="X75" i="7"/>
  <c r="Y75" i="7"/>
  <c r="Z75" i="7"/>
  <c r="AA75" i="7"/>
  <c r="AB75" i="7"/>
  <c r="AC75" i="7"/>
  <c r="AD75" i="7"/>
  <c r="AE75" i="7"/>
  <c r="AF75" i="7"/>
  <c r="AG75" i="7"/>
  <c r="T76" i="7"/>
  <c r="U76" i="7"/>
  <c r="V76" i="7"/>
  <c r="W76" i="7"/>
  <c r="X76" i="7"/>
  <c r="Y76" i="7"/>
  <c r="Z76" i="7"/>
  <c r="AA76" i="7"/>
  <c r="AB76" i="7"/>
  <c r="AC76" i="7"/>
  <c r="AD76" i="7"/>
  <c r="AE76" i="7"/>
  <c r="AF76" i="7"/>
  <c r="AG76" i="7"/>
  <c r="T77" i="7"/>
  <c r="U77" i="7"/>
  <c r="V77" i="7"/>
  <c r="W77" i="7"/>
  <c r="X77" i="7"/>
  <c r="Y77" i="7"/>
  <c r="Z77" i="7"/>
  <c r="AA77" i="7"/>
  <c r="AB77" i="7"/>
  <c r="AC77" i="7"/>
  <c r="AD77" i="7"/>
  <c r="AE77" i="7"/>
  <c r="AF77" i="7"/>
  <c r="AG77" i="7"/>
  <c r="T78" i="7"/>
  <c r="U78" i="7"/>
  <c r="V78" i="7"/>
  <c r="W78" i="7"/>
  <c r="X78" i="7"/>
  <c r="Y78" i="7"/>
  <c r="Z78" i="7"/>
  <c r="AA78" i="7"/>
  <c r="AB78" i="7"/>
  <c r="AC78" i="7"/>
  <c r="AD78" i="7"/>
  <c r="AE78" i="7"/>
  <c r="AF78" i="7"/>
  <c r="AG78" i="7"/>
  <c r="T79" i="7"/>
  <c r="U79" i="7"/>
  <c r="V79" i="7"/>
  <c r="W79" i="7"/>
  <c r="X79" i="7"/>
  <c r="Y79" i="7"/>
  <c r="Z79" i="7"/>
  <c r="AA79" i="7"/>
  <c r="AB79" i="7"/>
  <c r="AC79" i="7"/>
  <c r="AD79" i="7"/>
  <c r="AE79" i="7"/>
  <c r="AF79" i="7"/>
  <c r="AG79" i="7"/>
  <c r="T80" i="7"/>
  <c r="U80" i="7"/>
  <c r="V80" i="7"/>
  <c r="W80" i="7"/>
  <c r="X80" i="7"/>
  <c r="Y80" i="7"/>
  <c r="Z80" i="7"/>
  <c r="AA80" i="7"/>
  <c r="AB80" i="7"/>
  <c r="AC80" i="7"/>
  <c r="AD80" i="7"/>
  <c r="AE80" i="7"/>
  <c r="AF80" i="7"/>
  <c r="AG80" i="7"/>
  <c r="T81" i="7"/>
  <c r="U81" i="7"/>
  <c r="V81" i="7"/>
  <c r="W81" i="7"/>
  <c r="X81" i="7"/>
  <c r="Y81" i="7"/>
  <c r="Z81" i="7"/>
  <c r="AA81" i="7"/>
  <c r="AB81" i="7"/>
  <c r="AC81" i="7"/>
  <c r="AD81" i="7"/>
  <c r="AE81" i="7"/>
  <c r="AF81" i="7"/>
  <c r="AG81" i="7"/>
  <c r="T82" i="7"/>
  <c r="U82" i="7"/>
  <c r="V82" i="7"/>
  <c r="W82" i="7"/>
  <c r="X82" i="7"/>
  <c r="Y82" i="7"/>
  <c r="Z82" i="7"/>
  <c r="AA82" i="7"/>
  <c r="AB82" i="7"/>
  <c r="AC82" i="7"/>
  <c r="AD82" i="7"/>
  <c r="AE82" i="7"/>
  <c r="AF82" i="7"/>
  <c r="AG82" i="7"/>
  <c r="T83" i="7"/>
  <c r="U83" i="7"/>
  <c r="V83" i="7"/>
  <c r="W83" i="7"/>
  <c r="X83" i="7"/>
  <c r="Y83" i="7"/>
  <c r="Z83" i="7"/>
  <c r="AA83" i="7"/>
  <c r="AB83" i="7"/>
  <c r="AC83" i="7"/>
  <c r="AD83" i="7"/>
  <c r="AE83" i="7"/>
  <c r="AF83" i="7"/>
  <c r="AG83" i="7"/>
  <c r="T84" i="7"/>
  <c r="U84" i="7"/>
  <c r="V84" i="7"/>
  <c r="W84" i="7"/>
  <c r="X84" i="7"/>
  <c r="Y84" i="7"/>
  <c r="Z84" i="7"/>
  <c r="AA84" i="7"/>
  <c r="AB84" i="7"/>
  <c r="AC84" i="7"/>
  <c r="AD84" i="7"/>
  <c r="AE84" i="7"/>
  <c r="AF84" i="7"/>
  <c r="AG84" i="7"/>
  <c r="T85" i="7"/>
  <c r="U85" i="7"/>
  <c r="V85" i="7"/>
  <c r="W85" i="7"/>
  <c r="X85" i="7"/>
  <c r="Y85" i="7"/>
  <c r="Z85" i="7"/>
  <c r="AA85" i="7"/>
  <c r="AB85" i="7"/>
  <c r="AC85" i="7"/>
  <c r="AD85" i="7"/>
  <c r="AE85" i="7"/>
  <c r="AF85" i="7"/>
  <c r="AG85" i="7"/>
  <c r="T86" i="7"/>
  <c r="U86" i="7"/>
  <c r="V86" i="7"/>
  <c r="W86" i="7"/>
  <c r="X86" i="7"/>
  <c r="Y86" i="7"/>
  <c r="Z86" i="7"/>
  <c r="AA86" i="7"/>
  <c r="AB86" i="7"/>
  <c r="AC86" i="7"/>
  <c r="AD86" i="7"/>
  <c r="AE86" i="7"/>
  <c r="AF86" i="7"/>
  <c r="AG86" i="7"/>
  <c r="T87" i="7"/>
  <c r="U87" i="7"/>
  <c r="V87" i="7"/>
  <c r="W87" i="7"/>
  <c r="X87" i="7"/>
  <c r="Y87" i="7"/>
  <c r="Z87" i="7"/>
  <c r="AA87" i="7"/>
  <c r="AB87" i="7"/>
  <c r="AC87" i="7"/>
  <c r="AD87" i="7"/>
  <c r="AE87" i="7"/>
  <c r="AF87" i="7"/>
  <c r="AG87" i="7"/>
  <c r="T88" i="7"/>
  <c r="U88" i="7"/>
  <c r="V88" i="7"/>
  <c r="W88" i="7"/>
  <c r="X88" i="7"/>
  <c r="Y88" i="7"/>
  <c r="Z88" i="7"/>
  <c r="AA88" i="7"/>
  <c r="AB88" i="7"/>
  <c r="AC88" i="7"/>
  <c r="AD88" i="7"/>
  <c r="AE88" i="7"/>
  <c r="AF88" i="7"/>
  <c r="AG88" i="7"/>
  <c r="T89" i="7"/>
  <c r="U89" i="7"/>
  <c r="V89" i="7"/>
  <c r="W89" i="7"/>
  <c r="X89" i="7"/>
  <c r="Y89" i="7"/>
  <c r="Z89" i="7"/>
  <c r="AA89" i="7"/>
  <c r="AB89" i="7"/>
  <c r="AC89" i="7"/>
  <c r="AD89" i="7"/>
  <c r="AE89" i="7"/>
  <c r="AF89" i="7"/>
  <c r="AG89" i="7"/>
  <c r="T90" i="7"/>
  <c r="U90" i="7"/>
  <c r="V90" i="7"/>
  <c r="W90" i="7"/>
  <c r="X90" i="7"/>
  <c r="Y90" i="7"/>
  <c r="Z90" i="7"/>
  <c r="AA90" i="7"/>
  <c r="AB90" i="7"/>
  <c r="AC90" i="7"/>
  <c r="AD90" i="7"/>
  <c r="AE90" i="7"/>
  <c r="AF90" i="7"/>
  <c r="AG90" i="7"/>
  <c r="T91" i="7"/>
  <c r="U91" i="7"/>
  <c r="V91" i="7"/>
  <c r="W91" i="7"/>
  <c r="X91" i="7"/>
  <c r="Y91" i="7"/>
  <c r="Z91" i="7"/>
  <c r="AA91" i="7"/>
  <c r="AB91" i="7"/>
  <c r="AC91" i="7"/>
  <c r="AD91" i="7"/>
  <c r="AE91" i="7"/>
  <c r="AF91" i="7"/>
  <c r="AG91" i="7"/>
  <c r="T92" i="7"/>
  <c r="U92" i="7"/>
  <c r="V92" i="7"/>
  <c r="W92" i="7"/>
  <c r="X92" i="7"/>
  <c r="Y92" i="7"/>
  <c r="Z92" i="7"/>
  <c r="AA92" i="7"/>
  <c r="AB92" i="7"/>
  <c r="AC92" i="7"/>
  <c r="AD92" i="7"/>
  <c r="AE92" i="7"/>
  <c r="AF92" i="7"/>
  <c r="AG92" i="7"/>
  <c r="T93" i="7"/>
  <c r="U93" i="7"/>
  <c r="V93" i="7"/>
  <c r="W93" i="7"/>
  <c r="X93" i="7"/>
  <c r="Y93" i="7"/>
  <c r="Z93" i="7"/>
  <c r="AA93" i="7"/>
  <c r="AB93" i="7"/>
  <c r="AC93" i="7"/>
  <c r="AD93" i="7"/>
  <c r="AE93" i="7"/>
  <c r="AF93" i="7"/>
  <c r="AG93" i="7"/>
  <c r="T94" i="7"/>
  <c r="U94" i="7"/>
  <c r="V94" i="7"/>
  <c r="W94" i="7"/>
  <c r="X94" i="7"/>
  <c r="Y94" i="7"/>
  <c r="Z94" i="7"/>
  <c r="AA94" i="7"/>
  <c r="AB94" i="7"/>
  <c r="AC94" i="7"/>
  <c r="AD94" i="7"/>
  <c r="AE94" i="7"/>
  <c r="AF94" i="7"/>
  <c r="AG94" i="7"/>
  <c r="T95" i="7"/>
  <c r="U95" i="7"/>
  <c r="V95" i="7"/>
  <c r="W95" i="7"/>
  <c r="X95" i="7"/>
  <c r="Y95" i="7"/>
  <c r="Z95" i="7"/>
  <c r="AA95" i="7"/>
  <c r="AB95" i="7"/>
  <c r="AC95" i="7"/>
  <c r="AD95" i="7"/>
  <c r="AE95" i="7"/>
  <c r="AF95" i="7"/>
  <c r="AG95" i="7"/>
  <c r="T96" i="7"/>
  <c r="U96" i="7"/>
  <c r="V96" i="7"/>
  <c r="W96" i="7"/>
  <c r="X96" i="7"/>
  <c r="Y96" i="7"/>
  <c r="Z96" i="7"/>
  <c r="AA96" i="7"/>
  <c r="AB96" i="7"/>
  <c r="AC96" i="7"/>
  <c r="AD96" i="7"/>
  <c r="AE96" i="7"/>
  <c r="AF96" i="7"/>
  <c r="AG96" i="7"/>
  <c r="T97" i="7"/>
  <c r="U97" i="7"/>
  <c r="V97" i="7"/>
  <c r="W97" i="7"/>
  <c r="X97" i="7"/>
  <c r="Y97" i="7"/>
  <c r="Z97" i="7"/>
  <c r="AA97" i="7"/>
  <c r="AB97" i="7"/>
  <c r="AC97" i="7"/>
  <c r="AD97" i="7"/>
  <c r="AE97" i="7"/>
  <c r="AF97" i="7"/>
  <c r="AG97" i="7"/>
  <c r="T98" i="7"/>
  <c r="U98" i="7"/>
  <c r="V98" i="7"/>
  <c r="W98" i="7"/>
  <c r="X98" i="7"/>
  <c r="Y98" i="7"/>
  <c r="Z98" i="7"/>
  <c r="AA98" i="7"/>
  <c r="AB98" i="7"/>
  <c r="AC98" i="7"/>
  <c r="AD98" i="7"/>
  <c r="AE98" i="7"/>
  <c r="AF98" i="7"/>
  <c r="AG98" i="7"/>
  <c r="T99" i="7"/>
  <c r="U99" i="7"/>
  <c r="V99" i="7"/>
  <c r="W99" i="7"/>
  <c r="X99" i="7"/>
  <c r="Y99" i="7"/>
  <c r="Z99" i="7"/>
  <c r="AA99" i="7"/>
  <c r="AB99" i="7"/>
  <c r="AC99" i="7"/>
  <c r="AD99" i="7"/>
  <c r="AE99" i="7"/>
  <c r="AF99" i="7"/>
  <c r="AG99" i="7"/>
  <c r="T100" i="7"/>
  <c r="U100" i="7"/>
  <c r="V100" i="7"/>
  <c r="W100" i="7"/>
  <c r="X100" i="7"/>
  <c r="Y100" i="7"/>
  <c r="Z100" i="7"/>
  <c r="AA100" i="7"/>
  <c r="AB100" i="7"/>
  <c r="AC100" i="7"/>
  <c r="AD100" i="7"/>
  <c r="AE100" i="7"/>
  <c r="AF100" i="7"/>
  <c r="AG100" i="7"/>
  <c r="T101" i="7"/>
  <c r="U101" i="7"/>
  <c r="V101" i="7"/>
  <c r="W101" i="7"/>
  <c r="X101" i="7"/>
  <c r="Y101" i="7"/>
  <c r="Z101" i="7"/>
  <c r="AA101" i="7"/>
  <c r="AB101" i="7"/>
  <c r="AC101" i="7"/>
  <c r="AD101" i="7"/>
  <c r="AE101" i="7"/>
  <c r="AF101" i="7"/>
  <c r="AG101" i="7"/>
  <c r="T102" i="7"/>
  <c r="U102" i="7"/>
  <c r="V102" i="7"/>
  <c r="W102" i="7"/>
  <c r="X102" i="7"/>
  <c r="Y102" i="7"/>
  <c r="Z102" i="7"/>
  <c r="AA102" i="7"/>
  <c r="AB102" i="7"/>
  <c r="AC102" i="7"/>
  <c r="AD102" i="7"/>
  <c r="AE102" i="7"/>
  <c r="AF102" i="7"/>
  <c r="AG102" i="7"/>
  <c r="T103" i="7"/>
  <c r="U103" i="7"/>
  <c r="V103" i="7"/>
  <c r="W103" i="7"/>
  <c r="X103" i="7"/>
  <c r="Y103" i="7"/>
  <c r="Z103" i="7"/>
  <c r="AA103" i="7"/>
  <c r="AB103" i="7"/>
  <c r="AC103" i="7"/>
  <c r="AD103" i="7"/>
  <c r="AE103" i="7"/>
  <c r="AF103" i="7"/>
  <c r="AG103" i="7"/>
  <c r="T104" i="7"/>
  <c r="U104" i="7"/>
  <c r="V104" i="7"/>
  <c r="W104" i="7"/>
  <c r="X104" i="7"/>
  <c r="Y104" i="7"/>
  <c r="Z104" i="7"/>
  <c r="AA104" i="7"/>
  <c r="AB104" i="7"/>
  <c r="AC104" i="7"/>
  <c r="AD104" i="7"/>
  <c r="AE104" i="7"/>
  <c r="AF104" i="7"/>
  <c r="AG104" i="7"/>
  <c r="T105" i="7"/>
  <c r="U105" i="7"/>
  <c r="V105" i="7"/>
  <c r="W105" i="7"/>
  <c r="X105" i="7"/>
  <c r="Y105" i="7"/>
  <c r="Z105" i="7"/>
  <c r="AA105" i="7"/>
  <c r="AB105" i="7"/>
  <c r="AC105" i="7"/>
  <c r="AD105" i="7"/>
  <c r="AE105" i="7"/>
  <c r="AF105" i="7"/>
  <c r="AG105" i="7"/>
  <c r="T106" i="7"/>
  <c r="U106" i="7"/>
  <c r="V106" i="7"/>
  <c r="W106" i="7"/>
  <c r="X106" i="7"/>
  <c r="Y106" i="7"/>
  <c r="Z106" i="7"/>
  <c r="AA106" i="7"/>
  <c r="AB106" i="7"/>
  <c r="AC106" i="7"/>
  <c r="AD106" i="7"/>
  <c r="AE106" i="7"/>
  <c r="AF106" i="7"/>
  <c r="AG106" i="7"/>
  <c r="T107" i="7"/>
  <c r="U107" i="7"/>
  <c r="V107" i="7"/>
  <c r="W107" i="7"/>
  <c r="X107" i="7"/>
  <c r="Y107" i="7"/>
  <c r="Z107" i="7"/>
  <c r="AA107" i="7"/>
  <c r="AB107" i="7"/>
  <c r="AC107" i="7"/>
  <c r="AD107" i="7"/>
  <c r="AE107" i="7"/>
  <c r="AF107" i="7"/>
  <c r="AG107" i="7"/>
  <c r="T108" i="7"/>
  <c r="U108" i="7"/>
  <c r="V108" i="7"/>
  <c r="W108" i="7"/>
  <c r="X108" i="7"/>
  <c r="Y108" i="7"/>
  <c r="Z108" i="7"/>
  <c r="AA108" i="7"/>
  <c r="AB108" i="7"/>
  <c r="AC108" i="7"/>
  <c r="AD108" i="7"/>
  <c r="AE108" i="7"/>
  <c r="AF108" i="7"/>
  <c r="AG108" i="7"/>
  <c r="T109" i="7"/>
  <c r="U109" i="7"/>
  <c r="V109" i="7"/>
  <c r="W109" i="7"/>
  <c r="X109" i="7"/>
  <c r="Y109" i="7"/>
  <c r="Z109" i="7"/>
  <c r="AA109" i="7"/>
  <c r="AB109" i="7"/>
  <c r="AC109" i="7"/>
  <c r="AD109" i="7"/>
  <c r="AE109" i="7"/>
  <c r="AF109" i="7"/>
  <c r="AG109" i="7"/>
  <c r="T110" i="7"/>
  <c r="U110" i="7"/>
  <c r="V110" i="7"/>
  <c r="W110" i="7"/>
  <c r="X110" i="7"/>
  <c r="Y110" i="7"/>
  <c r="Z110" i="7"/>
  <c r="AA110" i="7"/>
  <c r="AB110" i="7"/>
  <c r="AC110" i="7"/>
  <c r="AD110" i="7"/>
  <c r="AE110" i="7"/>
  <c r="AF110" i="7"/>
  <c r="AG110" i="7"/>
  <c r="T111" i="7"/>
  <c r="U111" i="7"/>
  <c r="V111" i="7"/>
  <c r="W111" i="7"/>
  <c r="X111" i="7"/>
  <c r="Y111" i="7"/>
  <c r="Z111" i="7"/>
  <c r="AA111" i="7"/>
  <c r="AB111" i="7"/>
  <c r="AC111" i="7"/>
  <c r="AD111" i="7"/>
  <c r="AE111" i="7"/>
  <c r="AF111" i="7"/>
  <c r="AG111" i="7"/>
  <c r="T112" i="7"/>
  <c r="U112" i="7"/>
  <c r="V112" i="7"/>
  <c r="W112" i="7"/>
  <c r="X112" i="7"/>
  <c r="Y112" i="7"/>
  <c r="Z112" i="7"/>
  <c r="AA112" i="7"/>
  <c r="AB112" i="7"/>
  <c r="AC112" i="7"/>
  <c r="AD112" i="7"/>
  <c r="AE112" i="7"/>
  <c r="AF112" i="7"/>
  <c r="AG112" i="7"/>
  <c r="T113" i="7"/>
  <c r="U113" i="7"/>
  <c r="V113" i="7"/>
  <c r="W113" i="7"/>
  <c r="X113" i="7"/>
  <c r="Y113" i="7"/>
  <c r="Z113" i="7"/>
  <c r="AA113" i="7"/>
  <c r="AB113" i="7"/>
  <c r="AC113" i="7"/>
  <c r="AD113" i="7"/>
  <c r="AE113" i="7"/>
  <c r="AF113" i="7"/>
  <c r="AG113" i="7"/>
  <c r="T114" i="7"/>
  <c r="U114" i="7"/>
  <c r="V114" i="7"/>
  <c r="W114" i="7"/>
  <c r="X114" i="7"/>
  <c r="Y114" i="7"/>
  <c r="Z114" i="7"/>
  <c r="AA114" i="7"/>
  <c r="AB114" i="7"/>
  <c r="AC114" i="7"/>
  <c r="AD114" i="7"/>
  <c r="AE114" i="7"/>
  <c r="AF114" i="7"/>
  <c r="AG114" i="7"/>
  <c r="T115" i="7"/>
  <c r="U115" i="7"/>
  <c r="V115" i="7"/>
  <c r="W115" i="7"/>
  <c r="X115" i="7"/>
  <c r="Y115" i="7"/>
  <c r="Z115" i="7"/>
  <c r="AA115" i="7"/>
  <c r="AB115" i="7"/>
  <c r="AC115" i="7"/>
  <c r="AD115" i="7"/>
  <c r="AE115" i="7"/>
  <c r="AF115" i="7"/>
  <c r="AG115" i="7"/>
  <c r="T116" i="7"/>
  <c r="U116" i="7"/>
  <c r="V116" i="7"/>
  <c r="W116" i="7"/>
  <c r="X116" i="7"/>
  <c r="Y116" i="7"/>
  <c r="Z116" i="7"/>
  <c r="AA116" i="7"/>
  <c r="AB116" i="7"/>
  <c r="AC116" i="7"/>
  <c r="AD116" i="7"/>
  <c r="AE116" i="7"/>
  <c r="AF116" i="7"/>
  <c r="AG116" i="7"/>
  <c r="T117" i="7"/>
  <c r="U117" i="7"/>
  <c r="V117" i="7"/>
  <c r="W117" i="7"/>
  <c r="X117" i="7"/>
  <c r="Y117" i="7"/>
  <c r="Z117" i="7"/>
  <c r="AA117" i="7"/>
  <c r="AB117" i="7"/>
  <c r="AC117" i="7"/>
  <c r="AD117" i="7"/>
  <c r="AE117" i="7"/>
  <c r="AF117" i="7"/>
  <c r="AG117" i="7"/>
  <c r="T118" i="7"/>
  <c r="U118" i="7"/>
  <c r="V118" i="7"/>
  <c r="W118" i="7"/>
  <c r="X118" i="7"/>
  <c r="Y118" i="7"/>
  <c r="Z118" i="7"/>
  <c r="AA118" i="7"/>
  <c r="AB118" i="7"/>
  <c r="AC118" i="7"/>
  <c r="AD118" i="7"/>
  <c r="AE118" i="7"/>
  <c r="AF118" i="7"/>
  <c r="AG118" i="7"/>
  <c r="T119" i="7"/>
  <c r="U119" i="7"/>
  <c r="V119" i="7"/>
  <c r="W119" i="7"/>
  <c r="X119" i="7"/>
  <c r="Y119" i="7"/>
  <c r="Z119" i="7"/>
  <c r="AA119" i="7"/>
  <c r="AB119" i="7"/>
  <c r="AC119" i="7"/>
  <c r="AD119" i="7"/>
  <c r="AE119" i="7"/>
  <c r="AF119" i="7"/>
  <c r="AG119" i="7"/>
  <c r="T120" i="7"/>
  <c r="U120" i="7"/>
  <c r="V120" i="7"/>
  <c r="W120" i="7"/>
  <c r="X120" i="7"/>
  <c r="Y120" i="7"/>
  <c r="Z120" i="7"/>
  <c r="AA120" i="7"/>
  <c r="AB120" i="7"/>
  <c r="AC120" i="7"/>
  <c r="AD120" i="7"/>
  <c r="AE120" i="7"/>
  <c r="AF120" i="7"/>
  <c r="AG120" i="7"/>
  <c r="T121" i="7"/>
  <c r="U121" i="7"/>
  <c r="V121" i="7"/>
  <c r="W121" i="7"/>
  <c r="X121" i="7"/>
  <c r="Y121" i="7"/>
  <c r="Z121" i="7"/>
  <c r="AA121" i="7"/>
  <c r="AB121" i="7"/>
  <c r="AC121" i="7"/>
  <c r="AD121" i="7"/>
  <c r="AE121" i="7"/>
  <c r="AF121" i="7"/>
  <c r="AG121" i="7"/>
  <c r="T122" i="7"/>
  <c r="U122" i="7"/>
  <c r="V122" i="7"/>
  <c r="W122" i="7"/>
  <c r="X122" i="7"/>
  <c r="Y122" i="7"/>
  <c r="Z122" i="7"/>
  <c r="AA122" i="7"/>
  <c r="AB122" i="7"/>
  <c r="AC122" i="7"/>
  <c r="AD122" i="7"/>
  <c r="AE122" i="7"/>
  <c r="AF122" i="7"/>
  <c r="AG122" i="7"/>
  <c r="T123" i="7"/>
  <c r="U123" i="7"/>
  <c r="V123" i="7"/>
  <c r="W123" i="7"/>
  <c r="X123" i="7"/>
  <c r="Y123" i="7"/>
  <c r="Z123" i="7"/>
  <c r="AA123" i="7"/>
  <c r="AB123" i="7"/>
  <c r="AC123" i="7"/>
  <c r="AD123" i="7"/>
  <c r="AE123" i="7"/>
  <c r="AF123" i="7"/>
  <c r="AG123" i="7"/>
  <c r="T124" i="7"/>
  <c r="U124" i="7"/>
  <c r="V124" i="7"/>
  <c r="W124" i="7"/>
  <c r="X124" i="7"/>
  <c r="Y124" i="7"/>
  <c r="Z124" i="7"/>
  <c r="AA124" i="7"/>
  <c r="AB124" i="7"/>
  <c r="AC124" i="7"/>
  <c r="AD124" i="7"/>
  <c r="AE124" i="7"/>
  <c r="AF124" i="7"/>
  <c r="AG124" i="7"/>
  <c r="T125" i="7"/>
  <c r="U125" i="7"/>
  <c r="V125" i="7"/>
  <c r="W125" i="7"/>
  <c r="X125" i="7"/>
  <c r="Y125" i="7"/>
  <c r="Z125" i="7"/>
  <c r="AA125" i="7"/>
  <c r="AB125" i="7"/>
  <c r="AC125" i="7"/>
  <c r="AD125" i="7"/>
  <c r="AE125" i="7"/>
  <c r="AF125" i="7"/>
  <c r="AG125" i="7"/>
  <c r="T126" i="7"/>
  <c r="U126" i="7"/>
  <c r="V126" i="7"/>
  <c r="W126" i="7"/>
  <c r="X126" i="7"/>
  <c r="Y126" i="7"/>
  <c r="Z126" i="7"/>
  <c r="AA126" i="7"/>
  <c r="AB126" i="7"/>
  <c r="AC126" i="7"/>
  <c r="AD126" i="7"/>
  <c r="AE126" i="7"/>
  <c r="AF126" i="7"/>
  <c r="AG126" i="7"/>
  <c r="T127" i="7"/>
  <c r="U127" i="7"/>
  <c r="V127" i="7"/>
  <c r="W127" i="7"/>
  <c r="X127" i="7"/>
  <c r="Y127" i="7"/>
  <c r="Z127" i="7"/>
  <c r="AA127" i="7"/>
  <c r="AB127" i="7"/>
  <c r="AC127" i="7"/>
  <c r="AD127" i="7"/>
  <c r="AE127" i="7"/>
  <c r="AF127" i="7"/>
  <c r="AG127" i="7"/>
  <c r="T128" i="7"/>
  <c r="U128" i="7"/>
  <c r="V128" i="7"/>
  <c r="W128" i="7"/>
  <c r="X128" i="7"/>
  <c r="Y128" i="7"/>
  <c r="Z128" i="7"/>
  <c r="AA128" i="7"/>
  <c r="AB128" i="7"/>
  <c r="AC128" i="7"/>
  <c r="AD128" i="7"/>
  <c r="AE128" i="7"/>
  <c r="AF128" i="7"/>
  <c r="AG128" i="7"/>
  <c r="T129" i="7"/>
  <c r="U129" i="7"/>
  <c r="V129" i="7"/>
  <c r="W129" i="7"/>
  <c r="X129" i="7"/>
  <c r="Y129" i="7"/>
  <c r="Z129" i="7"/>
  <c r="AA129" i="7"/>
  <c r="AB129" i="7"/>
  <c r="AC129" i="7"/>
  <c r="AD129" i="7"/>
  <c r="AE129" i="7"/>
  <c r="AF129" i="7"/>
  <c r="AG129" i="7"/>
  <c r="T130" i="7"/>
  <c r="U130" i="7"/>
  <c r="V130" i="7"/>
  <c r="W130" i="7"/>
  <c r="X130" i="7"/>
  <c r="Y130" i="7"/>
  <c r="Z130" i="7"/>
  <c r="AA130" i="7"/>
  <c r="AB130" i="7"/>
  <c r="AC130" i="7"/>
  <c r="AD130" i="7"/>
  <c r="AE130" i="7"/>
  <c r="AF130" i="7"/>
  <c r="AG130" i="7"/>
  <c r="T131" i="7"/>
  <c r="U131" i="7"/>
  <c r="V131" i="7"/>
  <c r="W131" i="7"/>
  <c r="X131" i="7"/>
  <c r="Y131" i="7"/>
  <c r="Z131" i="7"/>
  <c r="AA131" i="7"/>
  <c r="AB131" i="7"/>
  <c r="AC131" i="7"/>
  <c r="AD131" i="7"/>
  <c r="AE131" i="7"/>
  <c r="AF131" i="7"/>
  <c r="AG131" i="7"/>
  <c r="T132" i="7"/>
  <c r="U132" i="7"/>
  <c r="V132" i="7"/>
  <c r="W132" i="7"/>
  <c r="X132" i="7"/>
  <c r="Y132" i="7"/>
  <c r="Z132" i="7"/>
  <c r="AA132" i="7"/>
  <c r="AB132" i="7"/>
  <c r="AC132" i="7"/>
  <c r="AD132" i="7"/>
  <c r="AE132" i="7"/>
  <c r="AF132" i="7"/>
  <c r="AG132" i="7"/>
  <c r="T133" i="7"/>
  <c r="U133" i="7"/>
  <c r="V133" i="7"/>
  <c r="W133" i="7"/>
  <c r="X133" i="7"/>
  <c r="Y133" i="7"/>
  <c r="Z133" i="7"/>
  <c r="AA133" i="7"/>
  <c r="AB133" i="7"/>
  <c r="AC133" i="7"/>
  <c r="AD133" i="7"/>
  <c r="AE133" i="7"/>
  <c r="AF133" i="7"/>
  <c r="AG133" i="7"/>
  <c r="T134" i="7"/>
  <c r="U134" i="7"/>
  <c r="V134" i="7"/>
  <c r="W134" i="7"/>
  <c r="X134" i="7"/>
  <c r="Y134" i="7"/>
  <c r="Z134" i="7"/>
  <c r="AA134" i="7"/>
  <c r="AB134" i="7"/>
  <c r="AC134" i="7"/>
  <c r="AD134" i="7"/>
  <c r="AE134" i="7"/>
  <c r="AF134" i="7"/>
  <c r="AG134" i="7"/>
  <c r="T135" i="7"/>
  <c r="U135" i="7"/>
  <c r="V135" i="7"/>
  <c r="W135" i="7"/>
  <c r="X135" i="7"/>
  <c r="Y135" i="7"/>
  <c r="Z135" i="7"/>
  <c r="AA135" i="7"/>
  <c r="AB135" i="7"/>
  <c r="AC135" i="7"/>
  <c r="AD135" i="7"/>
  <c r="AE135" i="7"/>
  <c r="AF135" i="7"/>
  <c r="AG135" i="7"/>
  <c r="T136" i="7"/>
  <c r="U136" i="7"/>
  <c r="V136" i="7"/>
  <c r="W136" i="7"/>
  <c r="X136" i="7"/>
  <c r="Y136" i="7"/>
  <c r="Z136" i="7"/>
  <c r="AA136" i="7"/>
  <c r="AB136" i="7"/>
  <c r="AC136" i="7"/>
  <c r="AD136" i="7"/>
  <c r="AE136" i="7"/>
  <c r="AF136" i="7"/>
  <c r="AG136" i="7"/>
  <c r="T137" i="7"/>
  <c r="U137" i="7"/>
  <c r="V137" i="7"/>
  <c r="W137" i="7"/>
  <c r="X137" i="7"/>
  <c r="Y137" i="7"/>
  <c r="Z137" i="7"/>
  <c r="AA137" i="7"/>
  <c r="AB137" i="7"/>
  <c r="AC137" i="7"/>
  <c r="AD137" i="7"/>
  <c r="AE137" i="7"/>
  <c r="AF137" i="7"/>
  <c r="AG137" i="7"/>
  <c r="T138" i="7"/>
  <c r="U138" i="7"/>
  <c r="V138" i="7"/>
  <c r="W138" i="7"/>
  <c r="X138" i="7"/>
  <c r="Y138" i="7"/>
  <c r="Z138" i="7"/>
  <c r="AA138" i="7"/>
  <c r="AB138" i="7"/>
  <c r="AC138" i="7"/>
  <c r="AD138" i="7"/>
  <c r="AE138" i="7"/>
  <c r="AF138" i="7"/>
  <c r="AG138" i="7"/>
  <c r="T139" i="7"/>
  <c r="U139" i="7"/>
  <c r="V139" i="7"/>
  <c r="W139" i="7"/>
  <c r="X139" i="7"/>
  <c r="Y139" i="7"/>
  <c r="Z139" i="7"/>
  <c r="AA139" i="7"/>
  <c r="AB139" i="7"/>
  <c r="AC139" i="7"/>
  <c r="AD139" i="7"/>
  <c r="AE139" i="7"/>
  <c r="AF139" i="7"/>
  <c r="AG139" i="7"/>
  <c r="T140" i="7"/>
  <c r="U140" i="7"/>
  <c r="V140" i="7"/>
  <c r="W140" i="7"/>
  <c r="X140" i="7"/>
  <c r="Y140" i="7"/>
  <c r="Z140" i="7"/>
  <c r="AA140" i="7"/>
  <c r="AB140" i="7"/>
  <c r="AC140" i="7"/>
  <c r="AD140" i="7"/>
  <c r="AE140" i="7"/>
  <c r="AF140" i="7"/>
  <c r="AG140" i="7"/>
  <c r="T141" i="7"/>
  <c r="U141" i="7"/>
  <c r="V141" i="7"/>
  <c r="W141" i="7"/>
  <c r="X141" i="7"/>
  <c r="Y141" i="7"/>
  <c r="Z141" i="7"/>
  <c r="AA141" i="7"/>
  <c r="AB141" i="7"/>
  <c r="AC141" i="7"/>
  <c r="AD141" i="7"/>
  <c r="AE141" i="7"/>
  <c r="AF141" i="7"/>
  <c r="AG141" i="7"/>
  <c r="T142" i="7"/>
  <c r="U142" i="7"/>
  <c r="V142" i="7"/>
  <c r="W142" i="7"/>
  <c r="X142" i="7"/>
  <c r="Y142" i="7"/>
  <c r="Z142" i="7"/>
  <c r="AA142" i="7"/>
  <c r="AB142" i="7"/>
  <c r="AC142" i="7"/>
  <c r="AD142" i="7"/>
  <c r="AE142" i="7"/>
  <c r="AF142" i="7"/>
  <c r="AG142" i="7"/>
  <c r="T143" i="7"/>
  <c r="U143" i="7"/>
  <c r="V143" i="7"/>
  <c r="W143" i="7"/>
  <c r="X143" i="7"/>
  <c r="Y143" i="7"/>
  <c r="Z143" i="7"/>
  <c r="AA143" i="7"/>
  <c r="AB143" i="7"/>
  <c r="AC143" i="7"/>
  <c r="AD143" i="7"/>
  <c r="AE143" i="7"/>
  <c r="AF143" i="7"/>
  <c r="AG143" i="7"/>
  <c r="T144" i="7"/>
  <c r="U144" i="7"/>
  <c r="V144" i="7"/>
  <c r="W144" i="7"/>
  <c r="X144" i="7"/>
  <c r="Y144" i="7"/>
  <c r="Z144" i="7"/>
  <c r="AA144" i="7"/>
  <c r="AB144" i="7"/>
  <c r="AC144" i="7"/>
  <c r="AD144" i="7"/>
  <c r="AE144" i="7"/>
  <c r="AF144" i="7"/>
  <c r="AG144" i="7"/>
  <c r="T145" i="7"/>
  <c r="U145" i="7"/>
  <c r="V145" i="7"/>
  <c r="W145" i="7"/>
  <c r="X145" i="7"/>
  <c r="Y145" i="7"/>
  <c r="Z145" i="7"/>
  <c r="AA145" i="7"/>
  <c r="AB145" i="7"/>
  <c r="AC145" i="7"/>
  <c r="AD145" i="7"/>
  <c r="AE145" i="7"/>
  <c r="AF145" i="7"/>
  <c r="AG145" i="7"/>
  <c r="T146" i="7"/>
  <c r="U146" i="7"/>
  <c r="V146" i="7"/>
  <c r="W146" i="7"/>
  <c r="X146" i="7"/>
  <c r="Y146" i="7"/>
  <c r="Z146" i="7"/>
  <c r="AA146" i="7"/>
  <c r="AB146" i="7"/>
  <c r="AC146" i="7"/>
  <c r="AD146" i="7"/>
  <c r="AE146" i="7"/>
  <c r="AF146" i="7"/>
  <c r="AG146" i="7"/>
  <c r="T147" i="7"/>
  <c r="U147" i="7"/>
  <c r="V147" i="7"/>
  <c r="W147" i="7"/>
  <c r="X147" i="7"/>
  <c r="Y147" i="7"/>
  <c r="Z147" i="7"/>
  <c r="AA147" i="7"/>
  <c r="AB147" i="7"/>
  <c r="AC147" i="7"/>
  <c r="AD147" i="7"/>
  <c r="AE147" i="7"/>
  <c r="AF147" i="7"/>
  <c r="AG147" i="7"/>
  <c r="T148" i="7"/>
  <c r="U148" i="7"/>
  <c r="V148" i="7"/>
  <c r="W148" i="7"/>
  <c r="X148" i="7"/>
  <c r="Y148" i="7"/>
  <c r="Z148" i="7"/>
  <c r="AA148" i="7"/>
  <c r="AB148" i="7"/>
  <c r="AC148" i="7"/>
  <c r="AD148" i="7"/>
  <c r="AE148" i="7"/>
  <c r="AF148" i="7"/>
  <c r="AG148" i="7"/>
  <c r="T149" i="7"/>
  <c r="U149" i="7"/>
  <c r="V149" i="7"/>
  <c r="W149" i="7"/>
  <c r="X149" i="7"/>
  <c r="Y149" i="7"/>
  <c r="Z149" i="7"/>
  <c r="AA149" i="7"/>
  <c r="AB149" i="7"/>
  <c r="AC149" i="7"/>
  <c r="AD149" i="7"/>
  <c r="AE149" i="7"/>
  <c r="AF149" i="7"/>
  <c r="AG149" i="7"/>
  <c r="T150" i="7"/>
  <c r="U150" i="7"/>
  <c r="V150" i="7"/>
  <c r="W150" i="7"/>
  <c r="X150" i="7"/>
  <c r="Y150" i="7"/>
  <c r="Z150" i="7"/>
  <c r="AA150" i="7"/>
  <c r="AB150" i="7"/>
  <c r="AC150" i="7"/>
  <c r="AD150" i="7"/>
  <c r="AE150" i="7"/>
  <c r="AF150" i="7"/>
  <c r="AG150" i="7"/>
  <c r="T151" i="7"/>
  <c r="U151" i="7"/>
  <c r="V151" i="7"/>
  <c r="W151" i="7"/>
  <c r="X151" i="7"/>
  <c r="Y151" i="7"/>
  <c r="Z151" i="7"/>
  <c r="AA151" i="7"/>
  <c r="AB151" i="7"/>
  <c r="AC151" i="7"/>
  <c r="AD151" i="7"/>
  <c r="AE151" i="7"/>
  <c r="AF151" i="7"/>
  <c r="AG151" i="7"/>
  <c r="T152" i="7"/>
  <c r="U152" i="7"/>
  <c r="V152" i="7"/>
  <c r="W152" i="7"/>
  <c r="X152" i="7"/>
  <c r="Y152" i="7"/>
  <c r="Z152" i="7"/>
  <c r="AA152" i="7"/>
  <c r="AB152" i="7"/>
  <c r="AC152" i="7"/>
  <c r="AD152" i="7"/>
  <c r="AE152" i="7"/>
  <c r="AF152" i="7"/>
  <c r="AG152" i="7"/>
  <c r="T153" i="7"/>
  <c r="U153" i="7"/>
  <c r="V153" i="7"/>
  <c r="W153" i="7"/>
  <c r="X153" i="7"/>
  <c r="Y153" i="7"/>
  <c r="Z153" i="7"/>
  <c r="AA153" i="7"/>
  <c r="AB153" i="7"/>
  <c r="AC153" i="7"/>
  <c r="AD153" i="7"/>
  <c r="AE153" i="7"/>
  <c r="AF153" i="7"/>
  <c r="AG153" i="7"/>
  <c r="T154" i="7"/>
  <c r="U154" i="7"/>
  <c r="V154" i="7"/>
  <c r="W154" i="7"/>
  <c r="X154" i="7"/>
  <c r="Y154" i="7"/>
  <c r="Z154" i="7"/>
  <c r="AA154" i="7"/>
  <c r="AB154" i="7"/>
  <c r="AC154" i="7"/>
  <c r="AD154" i="7"/>
  <c r="AE154" i="7"/>
  <c r="AF154" i="7"/>
  <c r="AG154" i="7"/>
  <c r="T155" i="7"/>
  <c r="U155" i="7"/>
  <c r="V155" i="7"/>
  <c r="W155" i="7"/>
  <c r="X155" i="7"/>
  <c r="Y155" i="7"/>
  <c r="Z155" i="7"/>
  <c r="AA155" i="7"/>
  <c r="AB155" i="7"/>
  <c r="AC155" i="7"/>
  <c r="AD155" i="7"/>
  <c r="AE155" i="7"/>
  <c r="AF155" i="7"/>
  <c r="AG155" i="7"/>
  <c r="T156" i="7"/>
  <c r="U156" i="7"/>
  <c r="V156" i="7"/>
  <c r="W156" i="7"/>
  <c r="X156" i="7"/>
  <c r="Y156" i="7"/>
  <c r="Z156" i="7"/>
  <c r="AA156" i="7"/>
  <c r="AB156" i="7"/>
  <c r="AC156" i="7"/>
  <c r="AD156" i="7"/>
  <c r="AE156" i="7"/>
  <c r="AF156" i="7"/>
  <c r="AG156" i="7"/>
  <c r="T157" i="7"/>
  <c r="U157" i="7"/>
  <c r="V157" i="7"/>
  <c r="W157" i="7"/>
  <c r="X157" i="7"/>
  <c r="Y157" i="7"/>
  <c r="Z157" i="7"/>
  <c r="AA157" i="7"/>
  <c r="AB157" i="7"/>
  <c r="AC157" i="7"/>
  <c r="AD157" i="7"/>
  <c r="AE157" i="7"/>
  <c r="AF157" i="7"/>
  <c r="AG157" i="7"/>
  <c r="T158" i="7"/>
  <c r="U158" i="7"/>
  <c r="V158" i="7"/>
  <c r="W158" i="7"/>
  <c r="X158" i="7"/>
  <c r="Y158" i="7"/>
  <c r="Z158" i="7"/>
  <c r="AA158" i="7"/>
  <c r="AB158" i="7"/>
  <c r="AC158" i="7"/>
  <c r="AD158" i="7"/>
  <c r="AE158" i="7"/>
  <c r="AF158" i="7"/>
  <c r="AG158" i="7"/>
  <c r="T159" i="7"/>
  <c r="U159" i="7"/>
  <c r="V159" i="7"/>
  <c r="W159" i="7"/>
  <c r="X159" i="7"/>
  <c r="Y159" i="7"/>
  <c r="Z159" i="7"/>
  <c r="AA159" i="7"/>
  <c r="AB159" i="7"/>
  <c r="AC159" i="7"/>
  <c r="AD159" i="7"/>
  <c r="AE159" i="7"/>
  <c r="AF159" i="7"/>
  <c r="AG159" i="7"/>
  <c r="T160" i="7"/>
  <c r="U160" i="7"/>
  <c r="V160" i="7"/>
  <c r="W160" i="7"/>
  <c r="X160" i="7"/>
  <c r="Y160" i="7"/>
  <c r="Z160" i="7"/>
  <c r="AA160" i="7"/>
  <c r="AB160" i="7"/>
  <c r="AC160" i="7"/>
  <c r="AD160" i="7"/>
  <c r="AE160" i="7"/>
  <c r="AF160" i="7"/>
  <c r="AG160" i="7"/>
  <c r="T161" i="7"/>
  <c r="U161" i="7"/>
  <c r="V161" i="7"/>
  <c r="W161" i="7"/>
  <c r="X161" i="7"/>
  <c r="Y161" i="7"/>
  <c r="Z161" i="7"/>
  <c r="AA161" i="7"/>
  <c r="AB161" i="7"/>
  <c r="AC161" i="7"/>
  <c r="AD161" i="7"/>
  <c r="AE161" i="7"/>
  <c r="AF161" i="7"/>
  <c r="AG161" i="7"/>
  <c r="T162" i="7"/>
  <c r="U162" i="7"/>
  <c r="V162" i="7"/>
  <c r="W162" i="7"/>
  <c r="X162" i="7"/>
  <c r="Y162" i="7"/>
  <c r="Z162" i="7"/>
  <c r="AA162" i="7"/>
  <c r="AB162" i="7"/>
  <c r="AC162" i="7"/>
  <c r="AD162" i="7"/>
  <c r="AE162" i="7"/>
  <c r="AF162" i="7"/>
  <c r="AG162" i="7"/>
  <c r="T163" i="7"/>
  <c r="U163" i="7"/>
  <c r="V163" i="7"/>
  <c r="W163" i="7"/>
  <c r="X163" i="7"/>
  <c r="Y163" i="7"/>
  <c r="Z163" i="7"/>
  <c r="AA163" i="7"/>
  <c r="AB163" i="7"/>
  <c r="AC163" i="7"/>
  <c r="AD163" i="7"/>
  <c r="AE163" i="7"/>
  <c r="AF163" i="7"/>
  <c r="AG163" i="7"/>
  <c r="T164" i="7"/>
  <c r="U164" i="7"/>
  <c r="V164" i="7"/>
  <c r="W164" i="7"/>
  <c r="X164" i="7"/>
  <c r="Y164" i="7"/>
  <c r="Z164" i="7"/>
  <c r="AA164" i="7"/>
  <c r="AB164" i="7"/>
  <c r="AC164" i="7"/>
  <c r="AD164" i="7"/>
  <c r="AE164" i="7"/>
  <c r="AF164" i="7"/>
  <c r="AG164" i="7"/>
  <c r="T165" i="7"/>
  <c r="U165" i="7"/>
  <c r="V165" i="7"/>
  <c r="W165" i="7"/>
  <c r="X165" i="7"/>
  <c r="Y165" i="7"/>
  <c r="Z165" i="7"/>
  <c r="AA165" i="7"/>
  <c r="AB165" i="7"/>
  <c r="AC165" i="7"/>
  <c r="AD165" i="7"/>
  <c r="AE165" i="7"/>
  <c r="AF165" i="7"/>
  <c r="AG165" i="7"/>
  <c r="T166" i="7"/>
  <c r="U166" i="7"/>
  <c r="V166" i="7"/>
  <c r="W166" i="7"/>
  <c r="X166" i="7"/>
  <c r="Y166" i="7"/>
  <c r="Z166" i="7"/>
  <c r="AA166" i="7"/>
  <c r="AB166" i="7"/>
  <c r="AC166" i="7"/>
  <c r="AD166" i="7"/>
  <c r="AE166" i="7"/>
  <c r="AF166" i="7"/>
  <c r="AG166" i="7"/>
  <c r="T167" i="7"/>
  <c r="U167" i="7"/>
  <c r="V167" i="7"/>
  <c r="W167" i="7"/>
  <c r="X167" i="7"/>
  <c r="Y167" i="7"/>
  <c r="Z167" i="7"/>
  <c r="AA167" i="7"/>
  <c r="AB167" i="7"/>
  <c r="AC167" i="7"/>
  <c r="AD167" i="7"/>
  <c r="AE167" i="7"/>
  <c r="AF167" i="7"/>
  <c r="AG167" i="7"/>
  <c r="T168" i="7"/>
  <c r="U168" i="7"/>
  <c r="V168" i="7"/>
  <c r="W168" i="7"/>
  <c r="X168" i="7"/>
  <c r="Y168" i="7"/>
  <c r="Z168" i="7"/>
  <c r="AA168" i="7"/>
  <c r="AB168" i="7"/>
  <c r="AC168" i="7"/>
  <c r="AD168" i="7"/>
  <c r="AE168" i="7"/>
  <c r="AF168" i="7"/>
  <c r="AG168" i="7"/>
  <c r="T169" i="7"/>
  <c r="U169" i="7"/>
  <c r="V169" i="7"/>
  <c r="W169" i="7"/>
  <c r="X169" i="7"/>
  <c r="Y169" i="7"/>
  <c r="Z169" i="7"/>
  <c r="AA169" i="7"/>
  <c r="AB169" i="7"/>
  <c r="AC169" i="7"/>
  <c r="AD169" i="7"/>
  <c r="AE169" i="7"/>
  <c r="AF169" i="7"/>
  <c r="AG169" i="7"/>
  <c r="T170" i="7"/>
  <c r="U170" i="7"/>
  <c r="V170" i="7"/>
  <c r="W170" i="7"/>
  <c r="X170" i="7"/>
  <c r="Y170" i="7"/>
  <c r="Z170" i="7"/>
  <c r="AA170" i="7"/>
  <c r="AB170" i="7"/>
  <c r="AC170" i="7"/>
  <c r="AD170" i="7"/>
  <c r="AE170" i="7"/>
  <c r="AF170" i="7"/>
  <c r="AG170" i="7"/>
  <c r="T171" i="7"/>
  <c r="U171" i="7"/>
  <c r="V171" i="7"/>
  <c r="W171" i="7"/>
  <c r="X171" i="7"/>
  <c r="Y171" i="7"/>
  <c r="Z171" i="7"/>
  <c r="AA171" i="7"/>
  <c r="AB171" i="7"/>
  <c r="AC171" i="7"/>
  <c r="AD171" i="7"/>
  <c r="AE171" i="7"/>
  <c r="AF171" i="7"/>
  <c r="AG171" i="7"/>
  <c r="T172" i="7"/>
  <c r="U172" i="7"/>
  <c r="V172" i="7"/>
  <c r="W172" i="7"/>
  <c r="X172" i="7"/>
  <c r="Y172" i="7"/>
  <c r="Z172" i="7"/>
  <c r="AA172" i="7"/>
  <c r="AB172" i="7"/>
  <c r="AC172" i="7"/>
  <c r="AD172" i="7"/>
  <c r="AE172" i="7"/>
  <c r="AF172" i="7"/>
  <c r="AG172" i="7"/>
  <c r="T173" i="7"/>
  <c r="U173" i="7"/>
  <c r="V173" i="7"/>
  <c r="W173" i="7"/>
  <c r="X173" i="7"/>
  <c r="Y173" i="7"/>
  <c r="Z173" i="7"/>
  <c r="AA173" i="7"/>
  <c r="AB173" i="7"/>
  <c r="AC173" i="7"/>
  <c r="AD173" i="7"/>
  <c r="AE173" i="7"/>
  <c r="AF173" i="7"/>
  <c r="AG173" i="7"/>
  <c r="T174" i="7"/>
  <c r="U174" i="7"/>
  <c r="V174" i="7"/>
  <c r="W174" i="7"/>
  <c r="X174" i="7"/>
  <c r="Y174" i="7"/>
  <c r="Z174" i="7"/>
  <c r="AA174" i="7"/>
  <c r="AB174" i="7"/>
  <c r="AC174" i="7"/>
  <c r="AD174" i="7"/>
  <c r="AE174" i="7"/>
  <c r="AF174" i="7"/>
  <c r="AG174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E6" i="7"/>
  <c r="F6" i="7"/>
  <c r="G6" i="7"/>
  <c r="H6" i="7"/>
  <c r="I6" i="7"/>
  <c r="J6" i="7"/>
  <c r="K6" i="7"/>
  <c r="L6" i="7"/>
  <c r="M6" i="7"/>
  <c r="N6" i="7"/>
  <c r="O6" i="7"/>
  <c r="P6" i="7"/>
  <c r="Q6" i="7"/>
  <c r="E7" i="7"/>
  <c r="F7" i="7"/>
  <c r="G7" i="7"/>
  <c r="H7" i="7"/>
  <c r="I7" i="7"/>
  <c r="J7" i="7"/>
  <c r="K7" i="7"/>
  <c r="L7" i="7"/>
  <c r="M7" i="7"/>
  <c r="N7" i="7"/>
  <c r="O7" i="7"/>
  <c r="P7" i="7"/>
  <c r="Q7" i="7"/>
  <c r="E8" i="7"/>
  <c r="F8" i="7"/>
  <c r="G8" i="7"/>
  <c r="H8" i="7"/>
  <c r="I8" i="7"/>
  <c r="J8" i="7"/>
  <c r="K8" i="7"/>
  <c r="L8" i="7"/>
  <c r="M8" i="7"/>
  <c r="N8" i="7"/>
  <c r="O8" i="7"/>
  <c r="P8" i="7"/>
  <c r="Q8" i="7"/>
  <c r="E9" i="7"/>
  <c r="F9" i="7"/>
  <c r="G9" i="7"/>
  <c r="H9" i="7"/>
  <c r="I9" i="7"/>
  <c r="J9" i="7"/>
  <c r="K9" i="7"/>
  <c r="L9" i="7"/>
  <c r="M9" i="7"/>
  <c r="N9" i="7"/>
  <c r="O9" i="7"/>
  <c r="P9" i="7"/>
  <c r="Q9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E26" i="7"/>
  <c r="F26" i="7"/>
  <c r="G26" i="7"/>
  <c r="H26" i="7"/>
  <c r="I26" i="7"/>
  <c r="J26" i="7"/>
  <c r="K26" i="7"/>
  <c r="L26" i="7"/>
  <c r="M26" i="7"/>
  <c r="O26" i="7"/>
  <c r="P26" i="7"/>
  <c r="Q26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E35" i="7"/>
  <c r="F35" i="7"/>
  <c r="G35" i="7"/>
  <c r="H35" i="7"/>
  <c r="I35" i="7"/>
  <c r="J35" i="7"/>
  <c r="K35" i="7"/>
  <c r="L35" i="7"/>
  <c r="M35" i="7"/>
  <c r="N35" i="7"/>
  <c r="O35" i="7"/>
  <c r="P35" i="7"/>
  <c r="Q35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E40" i="7"/>
  <c r="F40" i="7"/>
  <c r="G40" i="7"/>
  <c r="H40" i="7"/>
  <c r="I40" i="7"/>
  <c r="J40" i="7"/>
  <c r="K40" i="7"/>
  <c r="L40" i="7"/>
  <c r="M40" i="7"/>
  <c r="N40" i="7"/>
  <c r="O40" i="7"/>
  <c r="P40" i="7"/>
  <c r="Q40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E44" i="7"/>
  <c r="F44" i="7"/>
  <c r="G44" i="7"/>
  <c r="H44" i="7"/>
  <c r="I44" i="7"/>
  <c r="J44" i="7"/>
  <c r="K44" i="7"/>
  <c r="L44" i="7"/>
  <c r="M44" i="7"/>
  <c r="N44" i="7"/>
  <c r="O44" i="7"/>
  <c r="P44" i="7"/>
  <c r="Q44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E46" i="7"/>
  <c r="F46" i="7"/>
  <c r="G46" i="7"/>
  <c r="H46" i="7"/>
  <c r="I46" i="7"/>
  <c r="J46" i="7"/>
  <c r="K46" i="7"/>
  <c r="L46" i="7"/>
  <c r="M46" i="7"/>
  <c r="N46" i="7"/>
  <c r="O46" i="7"/>
  <c r="P46" i="7"/>
  <c r="Q46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E50" i="7"/>
  <c r="F50" i="7"/>
  <c r="G50" i="7"/>
  <c r="H50" i="7"/>
  <c r="I50" i="7"/>
  <c r="J50" i="7"/>
  <c r="K50" i="7"/>
  <c r="L50" i="7"/>
  <c r="M50" i="7"/>
  <c r="N50" i="7"/>
  <c r="O50" i="7"/>
  <c r="P50" i="7"/>
  <c r="Q50" i="7"/>
  <c r="E51" i="7"/>
  <c r="F51" i="7"/>
  <c r="G51" i="7"/>
  <c r="H51" i="7"/>
  <c r="I51" i="7"/>
  <c r="J51" i="7"/>
  <c r="K51" i="7"/>
  <c r="L51" i="7"/>
  <c r="M51" i="7"/>
  <c r="N51" i="7"/>
  <c r="O51" i="7"/>
  <c r="P51" i="7"/>
  <c r="Q51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E53" i="7"/>
  <c r="F53" i="7"/>
  <c r="G53" i="7"/>
  <c r="H53" i="7"/>
  <c r="I53" i="7"/>
  <c r="J53" i="7"/>
  <c r="K53" i="7"/>
  <c r="L53" i="7"/>
  <c r="M53" i="7"/>
  <c r="N53" i="7"/>
  <c r="O53" i="7"/>
  <c r="P53" i="7"/>
  <c r="Q53" i="7"/>
  <c r="E54" i="7"/>
  <c r="F54" i="7"/>
  <c r="G54" i="7"/>
  <c r="H54" i="7"/>
  <c r="I54" i="7"/>
  <c r="J54" i="7"/>
  <c r="K54" i="7"/>
  <c r="L54" i="7"/>
  <c r="M54" i="7"/>
  <c r="N54" i="7"/>
  <c r="O54" i="7"/>
  <c r="P54" i="7"/>
  <c r="Q54" i="7"/>
  <c r="E55" i="7"/>
  <c r="F55" i="7"/>
  <c r="G55" i="7"/>
  <c r="H55" i="7"/>
  <c r="I55" i="7"/>
  <c r="J55" i="7"/>
  <c r="K55" i="7"/>
  <c r="L55" i="7"/>
  <c r="M55" i="7"/>
  <c r="N55" i="7"/>
  <c r="O55" i="7"/>
  <c r="P55" i="7"/>
  <c r="Q55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E57" i="7"/>
  <c r="F57" i="7"/>
  <c r="G57" i="7"/>
  <c r="H57" i="7"/>
  <c r="I57" i="7"/>
  <c r="J57" i="7"/>
  <c r="K57" i="7"/>
  <c r="L57" i="7"/>
  <c r="M57" i="7"/>
  <c r="N57" i="7"/>
  <c r="O57" i="7"/>
  <c r="P57" i="7"/>
  <c r="Q57" i="7"/>
  <c r="E58" i="7"/>
  <c r="F58" i="7"/>
  <c r="G58" i="7"/>
  <c r="H58" i="7"/>
  <c r="I58" i="7"/>
  <c r="J58" i="7"/>
  <c r="K58" i="7"/>
  <c r="L58" i="7"/>
  <c r="M58" i="7"/>
  <c r="N58" i="7"/>
  <c r="O58" i="7"/>
  <c r="P58" i="7"/>
  <c r="Q58" i="7"/>
  <c r="E59" i="7"/>
  <c r="F59" i="7"/>
  <c r="G59" i="7"/>
  <c r="H59" i="7"/>
  <c r="I59" i="7"/>
  <c r="J59" i="7"/>
  <c r="K59" i="7"/>
  <c r="L59" i="7"/>
  <c r="M59" i="7"/>
  <c r="N59" i="7"/>
  <c r="O59" i="7"/>
  <c r="P59" i="7"/>
  <c r="Q59" i="7"/>
  <c r="E60" i="7"/>
  <c r="F60" i="7"/>
  <c r="G60" i="7"/>
  <c r="H60" i="7"/>
  <c r="I60" i="7"/>
  <c r="J60" i="7"/>
  <c r="K60" i="7"/>
  <c r="L60" i="7"/>
  <c r="M60" i="7"/>
  <c r="N60" i="7"/>
  <c r="O60" i="7"/>
  <c r="P60" i="7"/>
  <c r="Q60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E62" i="7"/>
  <c r="F62" i="7"/>
  <c r="G62" i="7"/>
  <c r="H62" i="7"/>
  <c r="I62" i="7"/>
  <c r="J62" i="7"/>
  <c r="K62" i="7"/>
  <c r="L62" i="7"/>
  <c r="M62" i="7"/>
  <c r="N62" i="7"/>
  <c r="O62" i="7"/>
  <c r="P62" i="7"/>
  <c r="Q62" i="7"/>
  <c r="E63" i="7"/>
  <c r="F63" i="7"/>
  <c r="G63" i="7"/>
  <c r="H63" i="7"/>
  <c r="I63" i="7"/>
  <c r="J63" i="7"/>
  <c r="K63" i="7"/>
  <c r="L63" i="7"/>
  <c r="M63" i="7"/>
  <c r="N63" i="7"/>
  <c r="O63" i="7"/>
  <c r="P63" i="7"/>
  <c r="Q63" i="7"/>
  <c r="E64" i="7"/>
  <c r="F64" i="7"/>
  <c r="G64" i="7"/>
  <c r="H64" i="7"/>
  <c r="I64" i="7"/>
  <c r="J64" i="7"/>
  <c r="K64" i="7"/>
  <c r="L64" i="7"/>
  <c r="M64" i="7"/>
  <c r="N64" i="7"/>
  <c r="O64" i="7"/>
  <c r="P64" i="7"/>
  <c r="Q64" i="7"/>
  <c r="E65" i="7"/>
  <c r="F65" i="7"/>
  <c r="G65" i="7"/>
  <c r="H65" i="7"/>
  <c r="I65" i="7"/>
  <c r="J65" i="7"/>
  <c r="K65" i="7"/>
  <c r="L65" i="7"/>
  <c r="M65" i="7"/>
  <c r="N65" i="7"/>
  <c r="O65" i="7"/>
  <c r="P65" i="7"/>
  <c r="Q65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E67" i="7"/>
  <c r="F67" i="7"/>
  <c r="G67" i="7"/>
  <c r="H67" i="7"/>
  <c r="I67" i="7"/>
  <c r="J67" i="7"/>
  <c r="K67" i="7"/>
  <c r="L67" i="7"/>
  <c r="M67" i="7"/>
  <c r="N67" i="7"/>
  <c r="O67" i="7"/>
  <c r="P67" i="7"/>
  <c r="Q67" i="7"/>
  <c r="E68" i="7"/>
  <c r="F68" i="7"/>
  <c r="G68" i="7"/>
  <c r="H68" i="7"/>
  <c r="I68" i="7"/>
  <c r="J68" i="7"/>
  <c r="K68" i="7"/>
  <c r="L68" i="7"/>
  <c r="M68" i="7"/>
  <c r="N68" i="7"/>
  <c r="O68" i="7"/>
  <c r="P68" i="7"/>
  <c r="Q68" i="7"/>
  <c r="E69" i="7"/>
  <c r="F69" i="7"/>
  <c r="G69" i="7"/>
  <c r="H69" i="7"/>
  <c r="I69" i="7"/>
  <c r="J69" i="7"/>
  <c r="K69" i="7"/>
  <c r="L69" i="7"/>
  <c r="M69" i="7"/>
  <c r="N69" i="7"/>
  <c r="O69" i="7"/>
  <c r="P69" i="7"/>
  <c r="Q69" i="7"/>
  <c r="E70" i="7"/>
  <c r="F70" i="7"/>
  <c r="G70" i="7"/>
  <c r="H70" i="7"/>
  <c r="I70" i="7"/>
  <c r="J70" i="7"/>
  <c r="K70" i="7"/>
  <c r="L70" i="7"/>
  <c r="M70" i="7"/>
  <c r="N70" i="7"/>
  <c r="O70" i="7"/>
  <c r="P70" i="7"/>
  <c r="Q70" i="7"/>
  <c r="E71" i="7"/>
  <c r="F71" i="7"/>
  <c r="G71" i="7"/>
  <c r="H71" i="7"/>
  <c r="I71" i="7"/>
  <c r="J71" i="7"/>
  <c r="K71" i="7"/>
  <c r="L71" i="7"/>
  <c r="M71" i="7"/>
  <c r="N71" i="7"/>
  <c r="O71" i="7"/>
  <c r="P71" i="7"/>
  <c r="Q71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E74" i="7"/>
  <c r="F74" i="7"/>
  <c r="G74" i="7"/>
  <c r="H74" i="7"/>
  <c r="I74" i="7"/>
  <c r="J74" i="7"/>
  <c r="K74" i="7"/>
  <c r="L74" i="7"/>
  <c r="M74" i="7"/>
  <c r="N74" i="7"/>
  <c r="O74" i="7"/>
  <c r="P74" i="7"/>
  <c r="Q74" i="7"/>
  <c r="E75" i="7"/>
  <c r="F75" i="7"/>
  <c r="G75" i="7"/>
  <c r="H75" i="7"/>
  <c r="I75" i="7"/>
  <c r="J75" i="7"/>
  <c r="K75" i="7"/>
  <c r="L75" i="7"/>
  <c r="M75" i="7"/>
  <c r="N75" i="7"/>
  <c r="O75" i="7"/>
  <c r="P75" i="7"/>
  <c r="Q75" i="7"/>
  <c r="E76" i="7"/>
  <c r="F76" i="7"/>
  <c r="G76" i="7"/>
  <c r="H76" i="7"/>
  <c r="I76" i="7"/>
  <c r="J76" i="7"/>
  <c r="K76" i="7"/>
  <c r="L76" i="7"/>
  <c r="M76" i="7"/>
  <c r="N76" i="7"/>
  <c r="O76" i="7"/>
  <c r="P76" i="7"/>
  <c r="Q76" i="7"/>
  <c r="E77" i="7"/>
  <c r="F77" i="7"/>
  <c r="G77" i="7"/>
  <c r="H77" i="7"/>
  <c r="I77" i="7"/>
  <c r="J77" i="7"/>
  <c r="K77" i="7"/>
  <c r="L77" i="7"/>
  <c r="M77" i="7"/>
  <c r="N77" i="7"/>
  <c r="O77" i="7"/>
  <c r="P77" i="7"/>
  <c r="Q77" i="7"/>
  <c r="E78" i="7"/>
  <c r="F78" i="7"/>
  <c r="G78" i="7"/>
  <c r="H78" i="7"/>
  <c r="I78" i="7"/>
  <c r="J78" i="7"/>
  <c r="K78" i="7"/>
  <c r="L78" i="7"/>
  <c r="M78" i="7"/>
  <c r="N78" i="7"/>
  <c r="O78" i="7"/>
  <c r="P78" i="7"/>
  <c r="Q78" i="7"/>
  <c r="E79" i="7"/>
  <c r="F79" i="7"/>
  <c r="G79" i="7"/>
  <c r="H79" i="7"/>
  <c r="I79" i="7"/>
  <c r="J79" i="7"/>
  <c r="K79" i="7"/>
  <c r="L79" i="7"/>
  <c r="M79" i="7"/>
  <c r="N79" i="7"/>
  <c r="O79" i="7"/>
  <c r="P79" i="7"/>
  <c r="Q79" i="7"/>
  <c r="E80" i="7"/>
  <c r="F80" i="7"/>
  <c r="G80" i="7"/>
  <c r="H80" i="7"/>
  <c r="I80" i="7"/>
  <c r="J80" i="7"/>
  <c r="K80" i="7"/>
  <c r="L80" i="7"/>
  <c r="M80" i="7"/>
  <c r="N80" i="7"/>
  <c r="O80" i="7"/>
  <c r="P80" i="7"/>
  <c r="Q80" i="7"/>
  <c r="E81" i="7"/>
  <c r="F81" i="7"/>
  <c r="G81" i="7"/>
  <c r="H81" i="7"/>
  <c r="I81" i="7"/>
  <c r="J81" i="7"/>
  <c r="K81" i="7"/>
  <c r="L81" i="7"/>
  <c r="M81" i="7"/>
  <c r="N81" i="7"/>
  <c r="O81" i="7"/>
  <c r="P81" i="7"/>
  <c r="Q81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E83" i="7"/>
  <c r="F83" i="7"/>
  <c r="G83" i="7"/>
  <c r="H83" i="7"/>
  <c r="I83" i="7"/>
  <c r="J83" i="7"/>
  <c r="K83" i="7"/>
  <c r="L83" i="7"/>
  <c r="M83" i="7"/>
  <c r="N83" i="7"/>
  <c r="O83" i="7"/>
  <c r="P83" i="7"/>
  <c r="Q83" i="7"/>
  <c r="E84" i="7"/>
  <c r="F84" i="7"/>
  <c r="G84" i="7"/>
  <c r="H84" i="7"/>
  <c r="I84" i="7"/>
  <c r="J84" i="7"/>
  <c r="K84" i="7"/>
  <c r="L84" i="7"/>
  <c r="M84" i="7"/>
  <c r="N84" i="7"/>
  <c r="O84" i="7"/>
  <c r="P84" i="7"/>
  <c r="Q84" i="7"/>
  <c r="E85" i="7"/>
  <c r="F85" i="7"/>
  <c r="G85" i="7"/>
  <c r="H85" i="7"/>
  <c r="I85" i="7"/>
  <c r="J85" i="7"/>
  <c r="K85" i="7"/>
  <c r="L85" i="7"/>
  <c r="M85" i="7"/>
  <c r="N85" i="7"/>
  <c r="O85" i="7"/>
  <c r="P85" i="7"/>
  <c r="Q85" i="7"/>
  <c r="E86" i="7"/>
  <c r="F86" i="7"/>
  <c r="G86" i="7"/>
  <c r="H86" i="7"/>
  <c r="I86" i="7"/>
  <c r="J86" i="7"/>
  <c r="K86" i="7"/>
  <c r="L86" i="7"/>
  <c r="M86" i="7"/>
  <c r="N86" i="7"/>
  <c r="O86" i="7"/>
  <c r="P86" i="7"/>
  <c r="Q86" i="7"/>
  <c r="E87" i="7"/>
  <c r="F87" i="7"/>
  <c r="G87" i="7"/>
  <c r="H87" i="7"/>
  <c r="I87" i="7"/>
  <c r="J87" i="7"/>
  <c r="K87" i="7"/>
  <c r="L87" i="7"/>
  <c r="M87" i="7"/>
  <c r="N87" i="7"/>
  <c r="O87" i="7"/>
  <c r="P87" i="7"/>
  <c r="Q87" i="7"/>
  <c r="E88" i="7"/>
  <c r="F88" i="7"/>
  <c r="G88" i="7"/>
  <c r="H88" i="7"/>
  <c r="I88" i="7"/>
  <c r="J88" i="7"/>
  <c r="K88" i="7"/>
  <c r="L88" i="7"/>
  <c r="M88" i="7"/>
  <c r="N88" i="7"/>
  <c r="O88" i="7"/>
  <c r="P88" i="7"/>
  <c r="Q88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E90" i="7"/>
  <c r="F90" i="7"/>
  <c r="G90" i="7"/>
  <c r="H90" i="7"/>
  <c r="I90" i="7"/>
  <c r="J90" i="7"/>
  <c r="K90" i="7"/>
  <c r="L90" i="7"/>
  <c r="M90" i="7"/>
  <c r="N90" i="7"/>
  <c r="O90" i="7"/>
  <c r="P90" i="7"/>
  <c r="Q90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E92" i="7"/>
  <c r="F92" i="7"/>
  <c r="G92" i="7"/>
  <c r="H92" i="7"/>
  <c r="I92" i="7"/>
  <c r="J92" i="7"/>
  <c r="K92" i="7"/>
  <c r="L92" i="7"/>
  <c r="M92" i="7"/>
  <c r="N92" i="7"/>
  <c r="O92" i="7"/>
  <c r="P92" i="7"/>
  <c r="Q92" i="7"/>
  <c r="E93" i="7"/>
  <c r="F93" i="7"/>
  <c r="G93" i="7"/>
  <c r="H93" i="7"/>
  <c r="I93" i="7"/>
  <c r="J93" i="7"/>
  <c r="K93" i="7"/>
  <c r="L93" i="7"/>
  <c r="M93" i="7"/>
  <c r="N93" i="7"/>
  <c r="O93" i="7"/>
  <c r="P93" i="7"/>
  <c r="Q93" i="7"/>
  <c r="E94" i="7"/>
  <c r="F94" i="7"/>
  <c r="G94" i="7"/>
  <c r="H94" i="7"/>
  <c r="I94" i="7"/>
  <c r="J94" i="7"/>
  <c r="K94" i="7"/>
  <c r="L94" i="7"/>
  <c r="M94" i="7"/>
  <c r="N94" i="7"/>
  <c r="O94" i="7"/>
  <c r="P94" i="7"/>
  <c r="Q94" i="7"/>
  <c r="E95" i="7"/>
  <c r="F95" i="7"/>
  <c r="G95" i="7"/>
  <c r="H95" i="7"/>
  <c r="I95" i="7"/>
  <c r="J95" i="7"/>
  <c r="K95" i="7"/>
  <c r="L95" i="7"/>
  <c r="M95" i="7"/>
  <c r="N95" i="7"/>
  <c r="O95" i="7"/>
  <c r="P95" i="7"/>
  <c r="Q95" i="7"/>
  <c r="E96" i="7"/>
  <c r="F96" i="7"/>
  <c r="G96" i="7"/>
  <c r="H96" i="7"/>
  <c r="I96" i="7"/>
  <c r="J96" i="7"/>
  <c r="K96" i="7"/>
  <c r="L96" i="7"/>
  <c r="M96" i="7"/>
  <c r="N96" i="7"/>
  <c r="O96" i="7"/>
  <c r="P96" i="7"/>
  <c r="Q96" i="7"/>
  <c r="E97" i="7"/>
  <c r="F97" i="7"/>
  <c r="G97" i="7"/>
  <c r="H97" i="7"/>
  <c r="I97" i="7"/>
  <c r="J97" i="7"/>
  <c r="K97" i="7"/>
  <c r="L97" i="7"/>
  <c r="M97" i="7"/>
  <c r="N97" i="7"/>
  <c r="O97" i="7"/>
  <c r="P97" i="7"/>
  <c r="Q97" i="7"/>
  <c r="E98" i="7"/>
  <c r="F98" i="7"/>
  <c r="G98" i="7"/>
  <c r="H98" i="7"/>
  <c r="I98" i="7"/>
  <c r="J98" i="7"/>
  <c r="K98" i="7"/>
  <c r="L98" i="7"/>
  <c r="M98" i="7"/>
  <c r="N98" i="7"/>
  <c r="O98" i="7"/>
  <c r="P98" i="7"/>
  <c r="Q98" i="7"/>
  <c r="E99" i="7"/>
  <c r="F99" i="7"/>
  <c r="G99" i="7"/>
  <c r="H99" i="7"/>
  <c r="I99" i="7"/>
  <c r="J99" i="7"/>
  <c r="K99" i="7"/>
  <c r="L99" i="7"/>
  <c r="M99" i="7"/>
  <c r="N99" i="7"/>
  <c r="O99" i="7"/>
  <c r="P99" i="7"/>
  <c r="Q99" i="7"/>
  <c r="E100" i="7"/>
  <c r="F100" i="7"/>
  <c r="G100" i="7"/>
  <c r="H100" i="7"/>
  <c r="I100" i="7"/>
  <c r="J100" i="7"/>
  <c r="K100" i="7"/>
  <c r="L100" i="7"/>
  <c r="M100" i="7"/>
  <c r="N100" i="7"/>
  <c r="O100" i="7"/>
  <c r="P100" i="7"/>
  <c r="Q100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E102" i="7"/>
  <c r="F102" i="7"/>
  <c r="G102" i="7"/>
  <c r="H102" i="7"/>
  <c r="I102" i="7"/>
  <c r="J102" i="7"/>
  <c r="K102" i="7"/>
  <c r="L102" i="7"/>
  <c r="M102" i="7"/>
  <c r="N102" i="7"/>
  <c r="O102" i="7"/>
  <c r="P102" i="7"/>
  <c r="Q102" i="7"/>
  <c r="E103" i="7"/>
  <c r="F103" i="7"/>
  <c r="G103" i="7"/>
  <c r="H103" i="7"/>
  <c r="I103" i="7"/>
  <c r="J103" i="7"/>
  <c r="K103" i="7"/>
  <c r="L103" i="7"/>
  <c r="M103" i="7"/>
  <c r="N103" i="7"/>
  <c r="O103" i="7"/>
  <c r="P103" i="7"/>
  <c r="Q103" i="7"/>
  <c r="E104" i="7"/>
  <c r="F104" i="7"/>
  <c r="G104" i="7"/>
  <c r="H104" i="7"/>
  <c r="I104" i="7"/>
  <c r="J104" i="7"/>
  <c r="K104" i="7"/>
  <c r="L104" i="7"/>
  <c r="M104" i="7"/>
  <c r="N104" i="7"/>
  <c r="O104" i="7"/>
  <c r="P104" i="7"/>
  <c r="Q104" i="7"/>
  <c r="E105" i="7"/>
  <c r="F105" i="7"/>
  <c r="G105" i="7"/>
  <c r="H105" i="7"/>
  <c r="I105" i="7"/>
  <c r="J105" i="7"/>
  <c r="K105" i="7"/>
  <c r="L105" i="7"/>
  <c r="M105" i="7"/>
  <c r="N105" i="7"/>
  <c r="O105" i="7"/>
  <c r="P105" i="7"/>
  <c r="Q105" i="7"/>
  <c r="E106" i="7"/>
  <c r="F106" i="7"/>
  <c r="G106" i="7"/>
  <c r="H106" i="7"/>
  <c r="I106" i="7"/>
  <c r="J106" i="7"/>
  <c r="K106" i="7"/>
  <c r="L106" i="7"/>
  <c r="M106" i="7"/>
  <c r="N106" i="7"/>
  <c r="O106" i="7"/>
  <c r="P106" i="7"/>
  <c r="Q106" i="7"/>
  <c r="E107" i="7"/>
  <c r="F107" i="7"/>
  <c r="G107" i="7"/>
  <c r="H107" i="7"/>
  <c r="I107" i="7"/>
  <c r="J107" i="7"/>
  <c r="K107" i="7"/>
  <c r="L107" i="7"/>
  <c r="M107" i="7"/>
  <c r="N107" i="7"/>
  <c r="O107" i="7"/>
  <c r="P107" i="7"/>
  <c r="Q107" i="7"/>
  <c r="E108" i="7"/>
  <c r="F108" i="7"/>
  <c r="G108" i="7"/>
  <c r="H108" i="7"/>
  <c r="I108" i="7"/>
  <c r="J108" i="7"/>
  <c r="K108" i="7"/>
  <c r="L108" i="7"/>
  <c r="M108" i="7"/>
  <c r="N108" i="7"/>
  <c r="O108" i="7"/>
  <c r="P108" i="7"/>
  <c r="Q108" i="7"/>
  <c r="E109" i="7"/>
  <c r="F109" i="7"/>
  <c r="G109" i="7"/>
  <c r="H109" i="7"/>
  <c r="I109" i="7"/>
  <c r="J109" i="7"/>
  <c r="K109" i="7"/>
  <c r="L109" i="7"/>
  <c r="M109" i="7"/>
  <c r="N109" i="7"/>
  <c r="O109" i="7"/>
  <c r="P109" i="7"/>
  <c r="Q109" i="7"/>
  <c r="E110" i="7"/>
  <c r="F110" i="7"/>
  <c r="G110" i="7"/>
  <c r="H110" i="7"/>
  <c r="I110" i="7"/>
  <c r="J110" i="7"/>
  <c r="K110" i="7"/>
  <c r="L110" i="7"/>
  <c r="M110" i="7"/>
  <c r="N110" i="7"/>
  <c r="O110" i="7"/>
  <c r="P110" i="7"/>
  <c r="Q110" i="7"/>
  <c r="E111" i="7"/>
  <c r="F111" i="7"/>
  <c r="G111" i="7"/>
  <c r="H111" i="7"/>
  <c r="I111" i="7"/>
  <c r="J111" i="7"/>
  <c r="K111" i="7"/>
  <c r="L111" i="7"/>
  <c r="M111" i="7"/>
  <c r="N111" i="7"/>
  <c r="O111" i="7"/>
  <c r="P111" i="7"/>
  <c r="Q111" i="7"/>
  <c r="E112" i="7"/>
  <c r="F112" i="7"/>
  <c r="G112" i="7"/>
  <c r="H112" i="7"/>
  <c r="I112" i="7"/>
  <c r="J112" i="7"/>
  <c r="K112" i="7"/>
  <c r="L112" i="7"/>
  <c r="M112" i="7"/>
  <c r="N112" i="7"/>
  <c r="O112" i="7"/>
  <c r="P112" i="7"/>
  <c r="Q112" i="7"/>
  <c r="E113" i="7"/>
  <c r="F113" i="7"/>
  <c r="G113" i="7"/>
  <c r="H113" i="7"/>
  <c r="I113" i="7"/>
  <c r="J113" i="7"/>
  <c r="K113" i="7"/>
  <c r="L113" i="7"/>
  <c r="M113" i="7"/>
  <c r="N113" i="7"/>
  <c r="O113" i="7"/>
  <c r="P113" i="7"/>
  <c r="Q113" i="7"/>
  <c r="E114" i="7"/>
  <c r="F114" i="7"/>
  <c r="G114" i="7"/>
  <c r="H114" i="7"/>
  <c r="I114" i="7"/>
  <c r="J114" i="7"/>
  <c r="K114" i="7"/>
  <c r="L114" i="7"/>
  <c r="M114" i="7"/>
  <c r="N114" i="7"/>
  <c r="O114" i="7"/>
  <c r="P114" i="7"/>
  <c r="Q114" i="7"/>
  <c r="E115" i="7"/>
  <c r="F115" i="7"/>
  <c r="G115" i="7"/>
  <c r="H115" i="7"/>
  <c r="I115" i="7"/>
  <c r="J115" i="7"/>
  <c r="K115" i="7"/>
  <c r="L115" i="7"/>
  <c r="M115" i="7"/>
  <c r="N115" i="7"/>
  <c r="O115" i="7"/>
  <c r="P115" i="7"/>
  <c r="Q115" i="7"/>
  <c r="E116" i="7"/>
  <c r="F116" i="7"/>
  <c r="G116" i="7"/>
  <c r="H116" i="7"/>
  <c r="I116" i="7"/>
  <c r="J116" i="7"/>
  <c r="K116" i="7"/>
  <c r="L116" i="7"/>
  <c r="M116" i="7"/>
  <c r="N116" i="7"/>
  <c r="O116" i="7"/>
  <c r="P116" i="7"/>
  <c r="Q116" i="7"/>
  <c r="E117" i="7"/>
  <c r="F117" i="7"/>
  <c r="G117" i="7"/>
  <c r="H117" i="7"/>
  <c r="I117" i="7"/>
  <c r="J117" i="7"/>
  <c r="K117" i="7"/>
  <c r="L117" i="7"/>
  <c r="M117" i="7"/>
  <c r="N117" i="7"/>
  <c r="O117" i="7"/>
  <c r="P117" i="7"/>
  <c r="Q117" i="7"/>
  <c r="E118" i="7"/>
  <c r="F118" i="7"/>
  <c r="G118" i="7"/>
  <c r="H118" i="7"/>
  <c r="I118" i="7"/>
  <c r="J118" i="7"/>
  <c r="K118" i="7"/>
  <c r="L118" i="7"/>
  <c r="M118" i="7"/>
  <c r="N118" i="7"/>
  <c r="O118" i="7"/>
  <c r="P118" i="7"/>
  <c r="Q118" i="7"/>
  <c r="E119" i="7"/>
  <c r="F119" i="7"/>
  <c r="G119" i="7"/>
  <c r="H119" i="7"/>
  <c r="I119" i="7"/>
  <c r="J119" i="7"/>
  <c r="K119" i="7"/>
  <c r="L119" i="7"/>
  <c r="M119" i="7"/>
  <c r="N119" i="7"/>
  <c r="O119" i="7"/>
  <c r="P119" i="7"/>
  <c r="Q119" i="7"/>
  <c r="E120" i="7"/>
  <c r="F120" i="7"/>
  <c r="G120" i="7"/>
  <c r="H120" i="7"/>
  <c r="I120" i="7"/>
  <c r="J120" i="7"/>
  <c r="K120" i="7"/>
  <c r="L120" i="7"/>
  <c r="M120" i="7"/>
  <c r="N120" i="7"/>
  <c r="O120" i="7"/>
  <c r="P120" i="7"/>
  <c r="Q120" i="7"/>
  <c r="E121" i="7"/>
  <c r="F121" i="7"/>
  <c r="G121" i="7"/>
  <c r="H121" i="7"/>
  <c r="I121" i="7"/>
  <c r="J121" i="7"/>
  <c r="K121" i="7"/>
  <c r="L121" i="7"/>
  <c r="M121" i="7"/>
  <c r="N121" i="7"/>
  <c r="O121" i="7"/>
  <c r="P121" i="7"/>
  <c r="Q121" i="7"/>
  <c r="E122" i="7"/>
  <c r="F122" i="7"/>
  <c r="G122" i="7"/>
  <c r="H122" i="7"/>
  <c r="I122" i="7"/>
  <c r="J122" i="7"/>
  <c r="K122" i="7"/>
  <c r="L122" i="7"/>
  <c r="M122" i="7"/>
  <c r="N122" i="7"/>
  <c r="O122" i="7"/>
  <c r="P122" i="7"/>
  <c r="Q122" i="7"/>
  <c r="E123" i="7"/>
  <c r="F123" i="7"/>
  <c r="G123" i="7"/>
  <c r="H123" i="7"/>
  <c r="I123" i="7"/>
  <c r="J123" i="7"/>
  <c r="K123" i="7"/>
  <c r="L123" i="7"/>
  <c r="M123" i="7"/>
  <c r="N123" i="7"/>
  <c r="O123" i="7"/>
  <c r="P123" i="7"/>
  <c r="Q123" i="7"/>
  <c r="E124" i="7"/>
  <c r="F124" i="7"/>
  <c r="G124" i="7"/>
  <c r="H124" i="7"/>
  <c r="I124" i="7"/>
  <c r="J124" i="7"/>
  <c r="K124" i="7"/>
  <c r="L124" i="7"/>
  <c r="M124" i="7"/>
  <c r="N124" i="7"/>
  <c r="O124" i="7"/>
  <c r="P124" i="7"/>
  <c r="Q124" i="7"/>
  <c r="E125" i="7"/>
  <c r="F125" i="7"/>
  <c r="G125" i="7"/>
  <c r="H125" i="7"/>
  <c r="I125" i="7"/>
  <c r="J125" i="7"/>
  <c r="K125" i="7"/>
  <c r="L125" i="7"/>
  <c r="M125" i="7"/>
  <c r="N125" i="7"/>
  <c r="O125" i="7"/>
  <c r="P125" i="7"/>
  <c r="Q125" i="7"/>
  <c r="E126" i="7"/>
  <c r="F126" i="7"/>
  <c r="G126" i="7"/>
  <c r="H126" i="7"/>
  <c r="I126" i="7"/>
  <c r="J126" i="7"/>
  <c r="K126" i="7"/>
  <c r="L126" i="7"/>
  <c r="M126" i="7"/>
  <c r="N126" i="7"/>
  <c r="O126" i="7"/>
  <c r="P126" i="7"/>
  <c r="Q126" i="7"/>
  <c r="E127" i="7"/>
  <c r="F127" i="7"/>
  <c r="G127" i="7"/>
  <c r="H127" i="7"/>
  <c r="I127" i="7"/>
  <c r="J127" i="7"/>
  <c r="K127" i="7"/>
  <c r="L127" i="7"/>
  <c r="M127" i="7"/>
  <c r="N127" i="7"/>
  <c r="O127" i="7"/>
  <c r="P127" i="7"/>
  <c r="Q127" i="7"/>
  <c r="E128" i="7"/>
  <c r="F128" i="7"/>
  <c r="G128" i="7"/>
  <c r="H128" i="7"/>
  <c r="I128" i="7"/>
  <c r="J128" i="7"/>
  <c r="K128" i="7"/>
  <c r="L128" i="7"/>
  <c r="M128" i="7"/>
  <c r="N128" i="7"/>
  <c r="O128" i="7"/>
  <c r="P128" i="7"/>
  <c r="Q128" i="7"/>
  <c r="E129" i="7"/>
  <c r="F129" i="7"/>
  <c r="G129" i="7"/>
  <c r="H129" i="7"/>
  <c r="I129" i="7"/>
  <c r="J129" i="7"/>
  <c r="K129" i="7"/>
  <c r="L129" i="7"/>
  <c r="M129" i="7"/>
  <c r="N129" i="7"/>
  <c r="O129" i="7"/>
  <c r="P129" i="7"/>
  <c r="Q129" i="7"/>
  <c r="E130" i="7"/>
  <c r="F130" i="7"/>
  <c r="G130" i="7"/>
  <c r="H130" i="7"/>
  <c r="I130" i="7"/>
  <c r="J130" i="7"/>
  <c r="K130" i="7"/>
  <c r="L130" i="7"/>
  <c r="M130" i="7"/>
  <c r="N130" i="7"/>
  <c r="O130" i="7"/>
  <c r="P130" i="7"/>
  <c r="Q130" i="7"/>
  <c r="E131" i="7"/>
  <c r="F131" i="7"/>
  <c r="G131" i="7"/>
  <c r="H131" i="7"/>
  <c r="I131" i="7"/>
  <c r="J131" i="7"/>
  <c r="K131" i="7"/>
  <c r="L131" i="7"/>
  <c r="M131" i="7"/>
  <c r="N131" i="7"/>
  <c r="O131" i="7"/>
  <c r="P131" i="7"/>
  <c r="Q131" i="7"/>
  <c r="E132" i="7"/>
  <c r="F132" i="7"/>
  <c r="G132" i="7"/>
  <c r="H132" i="7"/>
  <c r="I132" i="7"/>
  <c r="J132" i="7"/>
  <c r="K132" i="7"/>
  <c r="L132" i="7"/>
  <c r="M132" i="7"/>
  <c r="N132" i="7"/>
  <c r="O132" i="7"/>
  <c r="P132" i="7"/>
  <c r="Q132" i="7"/>
  <c r="E133" i="7"/>
  <c r="F133" i="7"/>
  <c r="G133" i="7"/>
  <c r="H133" i="7"/>
  <c r="I133" i="7"/>
  <c r="J133" i="7"/>
  <c r="K133" i="7"/>
  <c r="L133" i="7"/>
  <c r="M133" i="7"/>
  <c r="N133" i="7"/>
  <c r="O133" i="7"/>
  <c r="P133" i="7"/>
  <c r="Q133" i="7"/>
  <c r="E134" i="7"/>
  <c r="F134" i="7"/>
  <c r="G134" i="7"/>
  <c r="H134" i="7"/>
  <c r="I134" i="7"/>
  <c r="J134" i="7"/>
  <c r="K134" i="7"/>
  <c r="L134" i="7"/>
  <c r="M134" i="7"/>
  <c r="N134" i="7"/>
  <c r="O134" i="7"/>
  <c r="P134" i="7"/>
  <c r="Q134" i="7"/>
  <c r="E135" i="7"/>
  <c r="F135" i="7"/>
  <c r="G135" i="7"/>
  <c r="H135" i="7"/>
  <c r="I135" i="7"/>
  <c r="J135" i="7"/>
  <c r="K135" i="7"/>
  <c r="L135" i="7"/>
  <c r="M135" i="7"/>
  <c r="N135" i="7"/>
  <c r="O135" i="7"/>
  <c r="P135" i="7"/>
  <c r="Q135" i="7"/>
  <c r="E136" i="7"/>
  <c r="F136" i="7"/>
  <c r="G136" i="7"/>
  <c r="H136" i="7"/>
  <c r="I136" i="7"/>
  <c r="J136" i="7"/>
  <c r="K136" i="7"/>
  <c r="L136" i="7"/>
  <c r="M136" i="7"/>
  <c r="N136" i="7"/>
  <c r="O136" i="7"/>
  <c r="P136" i="7"/>
  <c r="Q136" i="7"/>
  <c r="E137" i="7"/>
  <c r="F137" i="7"/>
  <c r="G137" i="7"/>
  <c r="H137" i="7"/>
  <c r="I137" i="7"/>
  <c r="J137" i="7"/>
  <c r="K137" i="7"/>
  <c r="L137" i="7"/>
  <c r="M137" i="7"/>
  <c r="N137" i="7"/>
  <c r="O137" i="7"/>
  <c r="P137" i="7"/>
  <c r="Q137" i="7"/>
  <c r="E138" i="7"/>
  <c r="F138" i="7"/>
  <c r="G138" i="7"/>
  <c r="H138" i="7"/>
  <c r="I138" i="7"/>
  <c r="J138" i="7"/>
  <c r="K138" i="7"/>
  <c r="L138" i="7"/>
  <c r="M138" i="7"/>
  <c r="N138" i="7"/>
  <c r="O138" i="7"/>
  <c r="P138" i="7"/>
  <c r="Q138" i="7"/>
  <c r="E139" i="7"/>
  <c r="F139" i="7"/>
  <c r="G139" i="7"/>
  <c r="H139" i="7"/>
  <c r="I139" i="7"/>
  <c r="J139" i="7"/>
  <c r="K139" i="7"/>
  <c r="L139" i="7"/>
  <c r="M139" i="7"/>
  <c r="N139" i="7"/>
  <c r="O139" i="7"/>
  <c r="P139" i="7"/>
  <c r="Q139" i="7"/>
  <c r="E140" i="7"/>
  <c r="F140" i="7"/>
  <c r="G140" i="7"/>
  <c r="H140" i="7"/>
  <c r="I140" i="7"/>
  <c r="J140" i="7"/>
  <c r="K140" i="7"/>
  <c r="L140" i="7"/>
  <c r="M140" i="7"/>
  <c r="N140" i="7"/>
  <c r="O140" i="7"/>
  <c r="P140" i="7"/>
  <c r="Q140" i="7"/>
  <c r="E141" i="7"/>
  <c r="F141" i="7"/>
  <c r="G141" i="7"/>
  <c r="H141" i="7"/>
  <c r="I141" i="7"/>
  <c r="J141" i="7"/>
  <c r="K141" i="7"/>
  <c r="L141" i="7"/>
  <c r="M141" i="7"/>
  <c r="N141" i="7"/>
  <c r="O141" i="7"/>
  <c r="P141" i="7"/>
  <c r="Q141" i="7"/>
  <c r="E142" i="7"/>
  <c r="F142" i="7"/>
  <c r="G142" i="7"/>
  <c r="H142" i="7"/>
  <c r="I142" i="7"/>
  <c r="J142" i="7"/>
  <c r="K142" i="7"/>
  <c r="L142" i="7"/>
  <c r="M142" i="7"/>
  <c r="N142" i="7"/>
  <c r="O142" i="7"/>
  <c r="P142" i="7"/>
  <c r="Q142" i="7"/>
  <c r="E143" i="7"/>
  <c r="F143" i="7"/>
  <c r="G143" i="7"/>
  <c r="H143" i="7"/>
  <c r="I143" i="7"/>
  <c r="J143" i="7"/>
  <c r="K143" i="7"/>
  <c r="L143" i="7"/>
  <c r="M143" i="7"/>
  <c r="N143" i="7"/>
  <c r="O143" i="7"/>
  <c r="P143" i="7"/>
  <c r="Q143" i="7"/>
  <c r="E144" i="7"/>
  <c r="F144" i="7"/>
  <c r="G144" i="7"/>
  <c r="H144" i="7"/>
  <c r="I144" i="7"/>
  <c r="J144" i="7"/>
  <c r="K144" i="7"/>
  <c r="L144" i="7"/>
  <c r="M144" i="7"/>
  <c r="N144" i="7"/>
  <c r="O144" i="7"/>
  <c r="P144" i="7"/>
  <c r="Q144" i="7"/>
  <c r="E145" i="7"/>
  <c r="F145" i="7"/>
  <c r="G145" i="7"/>
  <c r="H145" i="7"/>
  <c r="I145" i="7"/>
  <c r="J145" i="7"/>
  <c r="K145" i="7"/>
  <c r="L145" i="7"/>
  <c r="M145" i="7"/>
  <c r="N145" i="7"/>
  <c r="O145" i="7"/>
  <c r="P145" i="7"/>
  <c r="Q145" i="7"/>
  <c r="E146" i="7"/>
  <c r="F146" i="7"/>
  <c r="G146" i="7"/>
  <c r="H146" i="7"/>
  <c r="I146" i="7"/>
  <c r="J146" i="7"/>
  <c r="K146" i="7"/>
  <c r="L146" i="7"/>
  <c r="M146" i="7"/>
  <c r="N146" i="7"/>
  <c r="O146" i="7"/>
  <c r="P146" i="7"/>
  <c r="Q146" i="7"/>
  <c r="E147" i="7"/>
  <c r="F147" i="7"/>
  <c r="G147" i="7"/>
  <c r="H147" i="7"/>
  <c r="I147" i="7"/>
  <c r="J147" i="7"/>
  <c r="K147" i="7"/>
  <c r="L147" i="7"/>
  <c r="M147" i="7"/>
  <c r="N147" i="7"/>
  <c r="O147" i="7"/>
  <c r="P147" i="7"/>
  <c r="Q147" i="7"/>
  <c r="E148" i="7"/>
  <c r="F148" i="7"/>
  <c r="G148" i="7"/>
  <c r="H148" i="7"/>
  <c r="I148" i="7"/>
  <c r="J148" i="7"/>
  <c r="K148" i="7"/>
  <c r="L148" i="7"/>
  <c r="M148" i="7"/>
  <c r="N148" i="7"/>
  <c r="O148" i="7"/>
  <c r="P148" i="7"/>
  <c r="Q148" i="7"/>
  <c r="E149" i="7"/>
  <c r="F149" i="7"/>
  <c r="G149" i="7"/>
  <c r="H149" i="7"/>
  <c r="I149" i="7"/>
  <c r="J149" i="7"/>
  <c r="K149" i="7"/>
  <c r="L149" i="7"/>
  <c r="M149" i="7"/>
  <c r="N149" i="7"/>
  <c r="O149" i="7"/>
  <c r="P149" i="7"/>
  <c r="Q149" i="7"/>
  <c r="E150" i="7"/>
  <c r="F150" i="7"/>
  <c r="G150" i="7"/>
  <c r="H150" i="7"/>
  <c r="I150" i="7"/>
  <c r="J150" i="7"/>
  <c r="K150" i="7"/>
  <c r="L150" i="7"/>
  <c r="M150" i="7"/>
  <c r="N150" i="7"/>
  <c r="O150" i="7"/>
  <c r="P150" i="7"/>
  <c r="Q150" i="7"/>
  <c r="E151" i="7"/>
  <c r="F151" i="7"/>
  <c r="G151" i="7"/>
  <c r="H151" i="7"/>
  <c r="I151" i="7"/>
  <c r="J151" i="7"/>
  <c r="K151" i="7"/>
  <c r="L151" i="7"/>
  <c r="M151" i="7"/>
  <c r="N151" i="7"/>
  <c r="O151" i="7"/>
  <c r="P151" i="7"/>
  <c r="Q151" i="7"/>
  <c r="E152" i="7"/>
  <c r="F152" i="7"/>
  <c r="G152" i="7"/>
  <c r="H152" i="7"/>
  <c r="I152" i="7"/>
  <c r="J152" i="7"/>
  <c r="K152" i="7"/>
  <c r="L152" i="7"/>
  <c r="M152" i="7"/>
  <c r="N152" i="7"/>
  <c r="O152" i="7"/>
  <c r="P152" i="7"/>
  <c r="Q152" i="7"/>
  <c r="E153" i="7"/>
  <c r="F153" i="7"/>
  <c r="G153" i="7"/>
  <c r="H153" i="7"/>
  <c r="I153" i="7"/>
  <c r="J153" i="7"/>
  <c r="K153" i="7"/>
  <c r="L153" i="7"/>
  <c r="M153" i="7"/>
  <c r="N153" i="7"/>
  <c r="O153" i="7"/>
  <c r="P153" i="7"/>
  <c r="Q153" i="7"/>
  <c r="E154" i="7"/>
  <c r="F154" i="7"/>
  <c r="G154" i="7"/>
  <c r="H154" i="7"/>
  <c r="I154" i="7"/>
  <c r="J154" i="7"/>
  <c r="K154" i="7"/>
  <c r="L154" i="7"/>
  <c r="M154" i="7"/>
  <c r="N154" i="7"/>
  <c r="O154" i="7"/>
  <c r="P154" i="7"/>
  <c r="Q154" i="7"/>
  <c r="E155" i="7"/>
  <c r="F155" i="7"/>
  <c r="G155" i="7"/>
  <c r="H155" i="7"/>
  <c r="I155" i="7"/>
  <c r="J155" i="7"/>
  <c r="K155" i="7"/>
  <c r="L155" i="7"/>
  <c r="M155" i="7"/>
  <c r="N155" i="7"/>
  <c r="O155" i="7"/>
  <c r="P155" i="7"/>
  <c r="Q155" i="7"/>
  <c r="E156" i="7"/>
  <c r="F156" i="7"/>
  <c r="G156" i="7"/>
  <c r="H156" i="7"/>
  <c r="I156" i="7"/>
  <c r="J156" i="7"/>
  <c r="K156" i="7"/>
  <c r="L156" i="7"/>
  <c r="M156" i="7"/>
  <c r="N156" i="7"/>
  <c r="O156" i="7"/>
  <c r="P156" i="7"/>
  <c r="Q156" i="7"/>
  <c r="E157" i="7"/>
  <c r="F157" i="7"/>
  <c r="G157" i="7"/>
  <c r="H157" i="7"/>
  <c r="I157" i="7"/>
  <c r="J157" i="7"/>
  <c r="K157" i="7"/>
  <c r="L157" i="7"/>
  <c r="M157" i="7"/>
  <c r="N157" i="7"/>
  <c r="O157" i="7"/>
  <c r="P157" i="7"/>
  <c r="Q157" i="7"/>
  <c r="E158" i="7"/>
  <c r="F158" i="7"/>
  <c r="G158" i="7"/>
  <c r="H158" i="7"/>
  <c r="I158" i="7"/>
  <c r="J158" i="7"/>
  <c r="K158" i="7"/>
  <c r="L158" i="7"/>
  <c r="M158" i="7"/>
  <c r="N158" i="7"/>
  <c r="O158" i="7"/>
  <c r="P158" i="7"/>
  <c r="Q158" i="7"/>
  <c r="E159" i="7"/>
  <c r="F159" i="7"/>
  <c r="G159" i="7"/>
  <c r="H159" i="7"/>
  <c r="I159" i="7"/>
  <c r="J159" i="7"/>
  <c r="K159" i="7"/>
  <c r="L159" i="7"/>
  <c r="M159" i="7"/>
  <c r="N159" i="7"/>
  <c r="O159" i="7"/>
  <c r="P159" i="7"/>
  <c r="Q159" i="7"/>
  <c r="E160" i="7"/>
  <c r="F160" i="7"/>
  <c r="G160" i="7"/>
  <c r="H160" i="7"/>
  <c r="I160" i="7"/>
  <c r="J160" i="7"/>
  <c r="K160" i="7"/>
  <c r="L160" i="7"/>
  <c r="M160" i="7"/>
  <c r="N160" i="7"/>
  <c r="O160" i="7"/>
  <c r="P160" i="7"/>
  <c r="Q160" i="7"/>
  <c r="E161" i="7"/>
  <c r="F161" i="7"/>
  <c r="G161" i="7"/>
  <c r="H161" i="7"/>
  <c r="I161" i="7"/>
  <c r="J161" i="7"/>
  <c r="K161" i="7"/>
  <c r="L161" i="7"/>
  <c r="M161" i="7"/>
  <c r="N161" i="7"/>
  <c r="O161" i="7"/>
  <c r="P161" i="7"/>
  <c r="Q161" i="7"/>
  <c r="E162" i="7"/>
  <c r="F162" i="7"/>
  <c r="G162" i="7"/>
  <c r="H162" i="7"/>
  <c r="I162" i="7"/>
  <c r="J162" i="7"/>
  <c r="K162" i="7"/>
  <c r="L162" i="7"/>
  <c r="M162" i="7"/>
  <c r="N162" i="7"/>
  <c r="O162" i="7"/>
  <c r="P162" i="7"/>
  <c r="Q162" i="7"/>
  <c r="E163" i="7"/>
  <c r="F163" i="7"/>
  <c r="G163" i="7"/>
  <c r="H163" i="7"/>
  <c r="I163" i="7"/>
  <c r="J163" i="7"/>
  <c r="K163" i="7"/>
  <c r="L163" i="7"/>
  <c r="M163" i="7"/>
  <c r="N163" i="7"/>
  <c r="O163" i="7"/>
  <c r="P163" i="7"/>
  <c r="Q163" i="7"/>
  <c r="E164" i="7"/>
  <c r="F164" i="7"/>
  <c r="G164" i="7"/>
  <c r="H164" i="7"/>
  <c r="I164" i="7"/>
  <c r="J164" i="7"/>
  <c r="K164" i="7"/>
  <c r="L164" i="7"/>
  <c r="M164" i="7"/>
  <c r="N164" i="7"/>
  <c r="O164" i="7"/>
  <c r="P164" i="7"/>
  <c r="Q164" i="7"/>
  <c r="E165" i="7"/>
  <c r="F165" i="7"/>
  <c r="G165" i="7"/>
  <c r="H165" i="7"/>
  <c r="I165" i="7"/>
  <c r="J165" i="7"/>
  <c r="K165" i="7"/>
  <c r="L165" i="7"/>
  <c r="M165" i="7"/>
  <c r="N165" i="7"/>
  <c r="O165" i="7"/>
  <c r="P165" i="7"/>
  <c r="Q165" i="7"/>
  <c r="E166" i="7"/>
  <c r="F166" i="7"/>
  <c r="G166" i="7"/>
  <c r="H166" i="7"/>
  <c r="I166" i="7"/>
  <c r="J166" i="7"/>
  <c r="K166" i="7"/>
  <c r="L166" i="7"/>
  <c r="M166" i="7"/>
  <c r="N166" i="7"/>
  <c r="O166" i="7"/>
  <c r="P166" i="7"/>
  <c r="Q166" i="7"/>
  <c r="E167" i="7"/>
  <c r="F167" i="7"/>
  <c r="G167" i="7"/>
  <c r="H167" i="7"/>
  <c r="I167" i="7"/>
  <c r="J167" i="7"/>
  <c r="K167" i="7"/>
  <c r="L167" i="7"/>
  <c r="M167" i="7"/>
  <c r="N167" i="7"/>
  <c r="O167" i="7"/>
  <c r="P167" i="7"/>
  <c r="Q167" i="7"/>
  <c r="E168" i="7"/>
  <c r="F168" i="7"/>
  <c r="G168" i="7"/>
  <c r="H168" i="7"/>
  <c r="I168" i="7"/>
  <c r="J168" i="7"/>
  <c r="K168" i="7"/>
  <c r="L168" i="7"/>
  <c r="M168" i="7"/>
  <c r="N168" i="7"/>
  <c r="O168" i="7"/>
  <c r="P168" i="7"/>
  <c r="Q168" i="7"/>
  <c r="E169" i="7"/>
  <c r="F169" i="7"/>
  <c r="G169" i="7"/>
  <c r="H169" i="7"/>
  <c r="I169" i="7"/>
  <c r="J169" i="7"/>
  <c r="K169" i="7"/>
  <c r="L169" i="7"/>
  <c r="M169" i="7"/>
  <c r="N169" i="7"/>
  <c r="O169" i="7"/>
  <c r="P169" i="7"/>
  <c r="Q169" i="7"/>
  <c r="E170" i="7"/>
  <c r="F170" i="7"/>
  <c r="G170" i="7"/>
  <c r="H170" i="7"/>
  <c r="I170" i="7"/>
  <c r="J170" i="7"/>
  <c r="K170" i="7"/>
  <c r="L170" i="7"/>
  <c r="M170" i="7"/>
  <c r="N170" i="7"/>
  <c r="O170" i="7"/>
  <c r="P170" i="7"/>
  <c r="Q170" i="7"/>
  <c r="E171" i="7"/>
  <c r="F171" i="7"/>
  <c r="G171" i="7"/>
  <c r="H171" i="7"/>
  <c r="I171" i="7"/>
  <c r="J171" i="7"/>
  <c r="K171" i="7"/>
  <c r="L171" i="7"/>
  <c r="M171" i="7"/>
  <c r="N171" i="7"/>
  <c r="O171" i="7"/>
  <c r="P171" i="7"/>
  <c r="Q171" i="7"/>
  <c r="E172" i="7"/>
  <c r="F172" i="7"/>
  <c r="G172" i="7"/>
  <c r="H172" i="7"/>
  <c r="I172" i="7"/>
  <c r="J172" i="7"/>
  <c r="K172" i="7"/>
  <c r="L172" i="7"/>
  <c r="M172" i="7"/>
  <c r="N172" i="7"/>
  <c r="O172" i="7"/>
  <c r="P172" i="7"/>
  <c r="Q172" i="7"/>
  <c r="E173" i="7"/>
  <c r="F173" i="7"/>
  <c r="G173" i="7"/>
  <c r="H173" i="7"/>
  <c r="I173" i="7"/>
  <c r="J173" i="7"/>
  <c r="K173" i="7"/>
  <c r="L173" i="7"/>
  <c r="M173" i="7"/>
  <c r="N173" i="7"/>
  <c r="O173" i="7"/>
  <c r="P173" i="7"/>
  <c r="Q173" i="7"/>
  <c r="E174" i="7"/>
  <c r="F174" i="7"/>
  <c r="G174" i="7"/>
  <c r="H174" i="7"/>
  <c r="I174" i="7"/>
  <c r="J174" i="7"/>
  <c r="K174" i="7"/>
  <c r="L174" i="7"/>
  <c r="M174" i="7"/>
  <c r="N174" i="7"/>
  <c r="O174" i="7"/>
  <c r="P174" i="7"/>
  <c r="Q174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3" i="7"/>
  <c r="D17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14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AW217" i="7"/>
  <c r="AV217" i="7"/>
  <c r="AU217" i="7"/>
  <c r="AT217" i="7"/>
  <c r="AS217" i="7"/>
  <c r="AR217" i="7"/>
  <c r="AQ217" i="7"/>
  <c r="AP217" i="7"/>
  <c r="AO217" i="7"/>
  <c r="AN217" i="7"/>
  <c r="AM217" i="7"/>
  <c r="AL217" i="7"/>
  <c r="AK217" i="7"/>
  <c r="AJ217" i="7"/>
  <c r="AW216" i="7"/>
  <c r="AV216" i="7"/>
  <c r="AU216" i="7"/>
  <c r="AT216" i="7"/>
  <c r="AS216" i="7"/>
  <c r="AR216" i="7"/>
  <c r="AQ216" i="7"/>
  <c r="AP216" i="7"/>
  <c r="AO216" i="7"/>
  <c r="AN216" i="7"/>
  <c r="AM216" i="7"/>
  <c r="AL216" i="7"/>
  <c r="AK216" i="7"/>
  <c r="AJ216" i="7"/>
  <c r="AW215" i="7"/>
  <c r="AV215" i="7"/>
  <c r="AU215" i="7"/>
  <c r="AT215" i="7"/>
  <c r="AS215" i="7"/>
  <c r="AR215" i="7"/>
  <c r="AQ215" i="7"/>
  <c r="AP215" i="7"/>
  <c r="AO215" i="7"/>
  <c r="AN215" i="7"/>
  <c r="AM215" i="7"/>
  <c r="AL215" i="7"/>
  <c r="AK215" i="7"/>
  <c r="AJ215" i="7"/>
  <c r="AW214" i="7"/>
  <c r="AV214" i="7"/>
  <c r="AU214" i="7"/>
  <c r="AT214" i="7"/>
  <c r="AS214" i="7"/>
  <c r="AR214" i="7"/>
  <c r="AQ214" i="7"/>
  <c r="AP214" i="7"/>
  <c r="AO214" i="7"/>
  <c r="AN214" i="7"/>
  <c r="AM214" i="7"/>
  <c r="AL214" i="7"/>
  <c r="AK214" i="7"/>
  <c r="AJ214" i="7"/>
  <c r="AW213" i="7"/>
  <c r="AV213" i="7"/>
  <c r="AU213" i="7"/>
  <c r="AT213" i="7"/>
  <c r="AS213" i="7"/>
  <c r="AR213" i="7"/>
  <c r="AQ213" i="7"/>
  <c r="AP213" i="7"/>
  <c r="AO213" i="7"/>
  <c r="AN213" i="7"/>
  <c r="AM213" i="7"/>
  <c r="AL213" i="7"/>
  <c r="AK213" i="7"/>
  <c r="AJ213" i="7"/>
  <c r="AW212" i="7"/>
  <c r="AV212" i="7"/>
  <c r="AU212" i="7"/>
  <c r="AT212" i="7"/>
  <c r="AS212" i="7"/>
  <c r="AR212" i="7"/>
  <c r="AQ212" i="7"/>
  <c r="AP212" i="7"/>
  <c r="AO212" i="7"/>
  <c r="AN212" i="7"/>
  <c r="AM212" i="7"/>
  <c r="AL212" i="7"/>
  <c r="AK212" i="7"/>
  <c r="AJ212" i="7"/>
  <c r="AW211" i="7"/>
  <c r="AV211" i="7"/>
  <c r="AU211" i="7"/>
  <c r="AT211" i="7"/>
  <c r="AS211" i="7"/>
  <c r="AR211" i="7"/>
  <c r="AQ211" i="7"/>
  <c r="AP211" i="7"/>
  <c r="AO211" i="7"/>
  <c r="AN211" i="7"/>
  <c r="AM211" i="7"/>
  <c r="AL211" i="7"/>
  <c r="AK211" i="7"/>
  <c r="AJ211" i="7"/>
  <c r="AW210" i="7"/>
  <c r="AV210" i="7"/>
  <c r="AU210" i="7"/>
  <c r="AT210" i="7"/>
  <c r="AS210" i="7"/>
  <c r="AR210" i="7"/>
  <c r="AQ210" i="7"/>
  <c r="AP210" i="7"/>
  <c r="AO210" i="7"/>
  <c r="AN210" i="7"/>
  <c r="AM210" i="7"/>
  <c r="AL210" i="7"/>
  <c r="AK210" i="7"/>
  <c r="AJ210" i="7"/>
  <c r="AW209" i="7"/>
  <c r="AV209" i="7"/>
  <c r="AU209" i="7"/>
  <c r="AT209" i="7"/>
  <c r="AS209" i="7"/>
  <c r="AR209" i="7"/>
  <c r="AQ209" i="7"/>
  <c r="AP209" i="7"/>
  <c r="AO209" i="7"/>
  <c r="AN209" i="7"/>
  <c r="AM209" i="7"/>
  <c r="AL209" i="7"/>
  <c r="AK209" i="7"/>
  <c r="AJ209" i="7"/>
  <c r="AW208" i="7"/>
  <c r="AV208" i="7"/>
  <c r="AU208" i="7"/>
  <c r="AT208" i="7"/>
  <c r="AS208" i="7"/>
  <c r="AR208" i="7"/>
  <c r="AQ208" i="7"/>
  <c r="AP208" i="7"/>
  <c r="AO208" i="7"/>
  <c r="AN208" i="7"/>
  <c r="AM208" i="7"/>
  <c r="AL208" i="7"/>
  <c r="AK208" i="7"/>
  <c r="AJ208" i="7"/>
  <c r="AW207" i="7"/>
  <c r="AV207" i="7"/>
  <c r="AU207" i="7"/>
  <c r="AT207" i="7"/>
  <c r="AS207" i="7"/>
  <c r="AR207" i="7"/>
  <c r="AQ207" i="7"/>
  <c r="AP207" i="7"/>
  <c r="AO207" i="7"/>
  <c r="AN207" i="7"/>
  <c r="AM207" i="7"/>
  <c r="AL207" i="7"/>
  <c r="AK207" i="7"/>
  <c r="AJ207" i="7"/>
  <c r="AW206" i="7"/>
  <c r="AV206" i="7"/>
  <c r="AU206" i="7"/>
  <c r="AT206" i="7"/>
  <c r="AS206" i="7"/>
  <c r="AR206" i="7"/>
  <c r="AQ206" i="7"/>
  <c r="AP206" i="7"/>
  <c r="AO206" i="7"/>
  <c r="AN206" i="7"/>
  <c r="AM206" i="7"/>
  <c r="AL206" i="7"/>
  <c r="AK206" i="7"/>
  <c r="AJ206" i="7"/>
  <c r="AW205" i="7"/>
  <c r="AV205" i="7"/>
  <c r="AU205" i="7"/>
  <c r="AT205" i="7"/>
  <c r="AS205" i="7"/>
  <c r="AR205" i="7"/>
  <c r="AQ205" i="7"/>
  <c r="AP205" i="7"/>
  <c r="AO205" i="7"/>
  <c r="AN205" i="7"/>
  <c r="AM205" i="7"/>
  <c r="AL205" i="7"/>
  <c r="AK205" i="7"/>
  <c r="AJ205" i="7"/>
  <c r="AW204" i="7"/>
  <c r="AV204" i="7"/>
  <c r="AU204" i="7"/>
  <c r="AT204" i="7"/>
  <c r="AS204" i="7"/>
  <c r="AR204" i="7"/>
  <c r="AQ204" i="7"/>
  <c r="AP204" i="7"/>
  <c r="AO204" i="7"/>
  <c r="AN204" i="7"/>
  <c r="AM204" i="7"/>
  <c r="AL204" i="7"/>
  <c r="AK204" i="7"/>
  <c r="AJ204" i="7"/>
  <c r="AW203" i="7"/>
  <c r="AV203" i="7"/>
  <c r="AU203" i="7"/>
  <c r="AT203" i="7"/>
  <c r="AS203" i="7"/>
  <c r="AR203" i="7"/>
  <c r="AQ203" i="7"/>
  <c r="AP203" i="7"/>
  <c r="AO203" i="7"/>
  <c r="AN203" i="7"/>
  <c r="AM203" i="7"/>
  <c r="AL203" i="7"/>
  <c r="AK203" i="7"/>
  <c r="AJ203" i="7"/>
  <c r="AW202" i="7"/>
  <c r="AV202" i="7"/>
  <c r="AU202" i="7"/>
  <c r="AT202" i="7"/>
  <c r="AS202" i="7"/>
  <c r="AR202" i="7"/>
  <c r="AQ202" i="7"/>
  <c r="AP202" i="7"/>
  <c r="AO202" i="7"/>
  <c r="AN202" i="7"/>
  <c r="AM202" i="7"/>
  <c r="AL202" i="7"/>
  <c r="AK202" i="7"/>
  <c r="AJ202" i="7"/>
  <c r="AW201" i="7"/>
  <c r="AV201" i="7"/>
  <c r="AU201" i="7"/>
  <c r="AT201" i="7"/>
  <c r="AS201" i="7"/>
  <c r="AR201" i="7"/>
  <c r="AQ201" i="7"/>
  <c r="AP201" i="7"/>
  <c r="AO201" i="7"/>
  <c r="AN201" i="7"/>
  <c r="AM201" i="7"/>
  <c r="AL201" i="7"/>
  <c r="AK201" i="7"/>
  <c r="AJ201" i="7"/>
  <c r="AW200" i="7"/>
  <c r="AV200" i="7"/>
  <c r="AU200" i="7"/>
  <c r="AT200" i="7"/>
  <c r="AS200" i="7"/>
  <c r="AR200" i="7"/>
  <c r="AQ200" i="7"/>
  <c r="AP200" i="7"/>
  <c r="AO200" i="7"/>
  <c r="AN200" i="7"/>
  <c r="AM200" i="7"/>
  <c r="AL200" i="7"/>
  <c r="AK200" i="7"/>
  <c r="AJ200" i="7"/>
  <c r="AW199" i="7"/>
  <c r="AV199" i="7"/>
  <c r="AU199" i="7"/>
  <c r="AT199" i="7"/>
  <c r="AS199" i="7"/>
  <c r="AR199" i="7"/>
  <c r="AQ199" i="7"/>
  <c r="AP199" i="7"/>
  <c r="AO199" i="7"/>
  <c r="AN199" i="7"/>
  <c r="AM199" i="7"/>
  <c r="AL199" i="7"/>
  <c r="AK199" i="7"/>
  <c r="AJ199" i="7"/>
  <c r="AW198" i="7"/>
  <c r="AV198" i="7"/>
  <c r="AU198" i="7"/>
  <c r="AT198" i="7"/>
  <c r="AS198" i="7"/>
  <c r="AR198" i="7"/>
  <c r="AQ198" i="7"/>
  <c r="AP198" i="7"/>
  <c r="AO198" i="7"/>
  <c r="AN198" i="7"/>
  <c r="AM198" i="7"/>
  <c r="AL198" i="7"/>
  <c r="AK198" i="7"/>
  <c r="AJ198" i="7"/>
  <c r="AW197" i="7"/>
  <c r="AV197" i="7"/>
  <c r="AU197" i="7"/>
  <c r="AT197" i="7"/>
  <c r="AS197" i="7"/>
  <c r="AR197" i="7"/>
  <c r="AQ197" i="7"/>
  <c r="AP197" i="7"/>
  <c r="AO197" i="7"/>
  <c r="AN197" i="7"/>
  <c r="AM197" i="7"/>
  <c r="AL197" i="7"/>
  <c r="AK197" i="7"/>
  <c r="AJ197" i="7"/>
  <c r="AW196" i="7"/>
  <c r="AV196" i="7"/>
  <c r="AU196" i="7"/>
  <c r="AT196" i="7"/>
  <c r="AS196" i="7"/>
  <c r="AR196" i="7"/>
  <c r="AQ196" i="7"/>
  <c r="AP196" i="7"/>
  <c r="AO196" i="7"/>
  <c r="AN196" i="7"/>
  <c r="AM196" i="7"/>
  <c r="AL196" i="7"/>
  <c r="AK196" i="7"/>
  <c r="AJ196" i="7"/>
  <c r="AW195" i="7"/>
  <c r="AV195" i="7"/>
  <c r="AU195" i="7"/>
  <c r="AT195" i="7"/>
  <c r="AS195" i="7"/>
  <c r="AR195" i="7"/>
  <c r="AQ195" i="7"/>
  <c r="AP195" i="7"/>
  <c r="AO195" i="7"/>
  <c r="AN195" i="7"/>
  <c r="AM195" i="7"/>
  <c r="AL195" i="7"/>
  <c r="AK195" i="7"/>
  <c r="AJ195" i="7"/>
  <c r="AW194" i="7"/>
  <c r="AV194" i="7"/>
  <c r="AU194" i="7"/>
  <c r="AT194" i="7"/>
  <c r="AS194" i="7"/>
  <c r="AR194" i="7"/>
  <c r="AQ194" i="7"/>
  <c r="AP194" i="7"/>
  <c r="AO194" i="7"/>
  <c r="AN194" i="7"/>
  <c r="AM194" i="7"/>
  <c r="AL194" i="7"/>
  <c r="AK194" i="7"/>
  <c r="AJ194" i="7"/>
  <c r="AW193" i="7"/>
  <c r="AV193" i="7"/>
  <c r="AU193" i="7"/>
  <c r="AT193" i="7"/>
  <c r="AS193" i="7"/>
  <c r="AR193" i="7"/>
  <c r="AQ193" i="7"/>
  <c r="AP193" i="7"/>
  <c r="AO193" i="7"/>
  <c r="AN193" i="7"/>
  <c r="AM193" i="7"/>
  <c r="AL193" i="7"/>
  <c r="AK193" i="7"/>
  <c r="AJ193" i="7"/>
  <c r="AW192" i="7"/>
  <c r="AV192" i="7"/>
  <c r="AU192" i="7"/>
  <c r="AT192" i="7"/>
  <c r="AS192" i="7"/>
  <c r="AR192" i="7"/>
  <c r="AQ192" i="7"/>
  <c r="AP192" i="7"/>
  <c r="AO192" i="7"/>
  <c r="AN192" i="7"/>
  <c r="AM192" i="7"/>
  <c r="AL192" i="7"/>
  <c r="AK192" i="7"/>
  <c r="AJ192" i="7"/>
  <c r="AW191" i="7"/>
  <c r="AV191" i="7"/>
  <c r="AU191" i="7"/>
  <c r="AT191" i="7"/>
  <c r="AS191" i="7"/>
  <c r="AR191" i="7"/>
  <c r="AQ191" i="7"/>
  <c r="AP191" i="7"/>
  <c r="AO191" i="7"/>
  <c r="AN191" i="7"/>
  <c r="AM191" i="7"/>
  <c r="AL191" i="7"/>
  <c r="AK191" i="7"/>
  <c r="AJ191" i="7"/>
  <c r="AG217" i="7"/>
  <c r="AF217" i="7"/>
  <c r="AE217" i="7"/>
  <c r="AD217" i="7"/>
  <c r="AC217" i="7"/>
  <c r="AB217" i="7"/>
  <c r="AA217" i="7"/>
  <c r="Z217" i="7"/>
  <c r="Y217" i="7"/>
  <c r="X217" i="7"/>
  <c r="W217" i="7"/>
  <c r="V217" i="7"/>
  <c r="U217" i="7"/>
  <c r="T217" i="7"/>
  <c r="AG216" i="7"/>
  <c r="AF216" i="7"/>
  <c r="AE216" i="7"/>
  <c r="AD216" i="7"/>
  <c r="AC216" i="7"/>
  <c r="AB216" i="7"/>
  <c r="AA216" i="7"/>
  <c r="Z216" i="7"/>
  <c r="Y216" i="7"/>
  <c r="X216" i="7"/>
  <c r="W216" i="7"/>
  <c r="V216" i="7"/>
  <c r="U216" i="7"/>
  <c r="T216" i="7"/>
  <c r="AG215" i="7"/>
  <c r="AF215" i="7"/>
  <c r="AE215" i="7"/>
  <c r="AD215" i="7"/>
  <c r="AC215" i="7"/>
  <c r="AB215" i="7"/>
  <c r="AA215" i="7"/>
  <c r="Z215" i="7"/>
  <c r="Y215" i="7"/>
  <c r="X215" i="7"/>
  <c r="W215" i="7"/>
  <c r="V215" i="7"/>
  <c r="U215" i="7"/>
  <c r="T215" i="7"/>
  <c r="AG214" i="7"/>
  <c r="AF214" i="7"/>
  <c r="AE214" i="7"/>
  <c r="AD214" i="7"/>
  <c r="AC214" i="7"/>
  <c r="AB214" i="7"/>
  <c r="AA214" i="7"/>
  <c r="Z214" i="7"/>
  <c r="Y214" i="7"/>
  <c r="X214" i="7"/>
  <c r="W214" i="7"/>
  <c r="V214" i="7"/>
  <c r="U214" i="7"/>
  <c r="T214" i="7"/>
  <c r="AG213" i="7"/>
  <c r="AF213" i="7"/>
  <c r="AE213" i="7"/>
  <c r="AD213" i="7"/>
  <c r="AC213" i="7"/>
  <c r="AB213" i="7"/>
  <c r="AA213" i="7"/>
  <c r="Z213" i="7"/>
  <c r="Y213" i="7"/>
  <c r="X213" i="7"/>
  <c r="W213" i="7"/>
  <c r="V213" i="7"/>
  <c r="U213" i="7"/>
  <c r="T213" i="7"/>
  <c r="AG212" i="7"/>
  <c r="AF212" i="7"/>
  <c r="AE212" i="7"/>
  <c r="AD212" i="7"/>
  <c r="AC212" i="7"/>
  <c r="AB212" i="7"/>
  <c r="AA212" i="7"/>
  <c r="Z212" i="7"/>
  <c r="Y212" i="7"/>
  <c r="X212" i="7"/>
  <c r="W212" i="7"/>
  <c r="V212" i="7"/>
  <c r="U212" i="7"/>
  <c r="T212" i="7"/>
  <c r="AG211" i="7"/>
  <c r="AF211" i="7"/>
  <c r="AE211" i="7"/>
  <c r="AD211" i="7"/>
  <c r="AC211" i="7"/>
  <c r="AB211" i="7"/>
  <c r="AA211" i="7"/>
  <c r="Z211" i="7"/>
  <c r="Y211" i="7"/>
  <c r="X211" i="7"/>
  <c r="W211" i="7"/>
  <c r="V211" i="7"/>
  <c r="U211" i="7"/>
  <c r="T211" i="7"/>
  <c r="AG210" i="7"/>
  <c r="AF210" i="7"/>
  <c r="AE210" i="7"/>
  <c r="AD210" i="7"/>
  <c r="AC210" i="7"/>
  <c r="AB210" i="7"/>
  <c r="AA210" i="7"/>
  <c r="Z210" i="7"/>
  <c r="Y210" i="7"/>
  <c r="X210" i="7"/>
  <c r="W210" i="7"/>
  <c r="V210" i="7"/>
  <c r="U210" i="7"/>
  <c r="T210" i="7"/>
  <c r="AG209" i="7"/>
  <c r="AF209" i="7"/>
  <c r="AE209" i="7"/>
  <c r="AD209" i="7"/>
  <c r="AC209" i="7"/>
  <c r="AB209" i="7"/>
  <c r="AA209" i="7"/>
  <c r="Z209" i="7"/>
  <c r="Y209" i="7"/>
  <c r="X209" i="7"/>
  <c r="W209" i="7"/>
  <c r="V209" i="7"/>
  <c r="U209" i="7"/>
  <c r="T209" i="7"/>
  <c r="AG208" i="7"/>
  <c r="AF208" i="7"/>
  <c r="AE208" i="7"/>
  <c r="AD208" i="7"/>
  <c r="AC208" i="7"/>
  <c r="AB208" i="7"/>
  <c r="AA208" i="7"/>
  <c r="Z208" i="7"/>
  <c r="Y208" i="7"/>
  <c r="X208" i="7"/>
  <c r="W208" i="7"/>
  <c r="V208" i="7"/>
  <c r="U208" i="7"/>
  <c r="T208" i="7"/>
  <c r="AG207" i="7"/>
  <c r="AF207" i="7"/>
  <c r="AE207" i="7"/>
  <c r="AD207" i="7"/>
  <c r="AC207" i="7"/>
  <c r="AB207" i="7"/>
  <c r="AA207" i="7"/>
  <c r="Z207" i="7"/>
  <c r="Y207" i="7"/>
  <c r="X207" i="7"/>
  <c r="W207" i="7"/>
  <c r="V207" i="7"/>
  <c r="U207" i="7"/>
  <c r="T207" i="7"/>
  <c r="AG206" i="7"/>
  <c r="AF206" i="7"/>
  <c r="AE206" i="7"/>
  <c r="AD206" i="7"/>
  <c r="AC206" i="7"/>
  <c r="AB206" i="7"/>
  <c r="AA206" i="7"/>
  <c r="Z206" i="7"/>
  <c r="Y206" i="7"/>
  <c r="X206" i="7"/>
  <c r="W206" i="7"/>
  <c r="V206" i="7"/>
  <c r="U206" i="7"/>
  <c r="T206" i="7"/>
  <c r="AG205" i="7"/>
  <c r="AF205" i="7"/>
  <c r="AE205" i="7"/>
  <c r="AD205" i="7"/>
  <c r="AC205" i="7"/>
  <c r="AB205" i="7"/>
  <c r="AA205" i="7"/>
  <c r="Z205" i="7"/>
  <c r="Y205" i="7"/>
  <c r="X205" i="7"/>
  <c r="W205" i="7"/>
  <c r="V205" i="7"/>
  <c r="U205" i="7"/>
  <c r="T205" i="7"/>
  <c r="AG204" i="7"/>
  <c r="AF204" i="7"/>
  <c r="AE204" i="7"/>
  <c r="AD204" i="7"/>
  <c r="AC204" i="7"/>
  <c r="AB204" i="7"/>
  <c r="AA204" i="7"/>
  <c r="Z204" i="7"/>
  <c r="Y204" i="7"/>
  <c r="X204" i="7"/>
  <c r="W204" i="7"/>
  <c r="V204" i="7"/>
  <c r="U204" i="7"/>
  <c r="T204" i="7"/>
  <c r="AG203" i="7"/>
  <c r="AF203" i="7"/>
  <c r="AE203" i="7"/>
  <c r="AD203" i="7"/>
  <c r="AC203" i="7"/>
  <c r="AB203" i="7"/>
  <c r="AA203" i="7"/>
  <c r="Z203" i="7"/>
  <c r="Y203" i="7"/>
  <c r="X203" i="7"/>
  <c r="W203" i="7"/>
  <c r="V203" i="7"/>
  <c r="U203" i="7"/>
  <c r="T203" i="7"/>
  <c r="AG202" i="7"/>
  <c r="AF202" i="7"/>
  <c r="AE202" i="7"/>
  <c r="AD202" i="7"/>
  <c r="AC202" i="7"/>
  <c r="AB202" i="7"/>
  <c r="AA202" i="7"/>
  <c r="Z202" i="7"/>
  <c r="Y202" i="7"/>
  <c r="X202" i="7"/>
  <c r="W202" i="7"/>
  <c r="V202" i="7"/>
  <c r="U202" i="7"/>
  <c r="T202" i="7"/>
  <c r="AG201" i="7"/>
  <c r="AF201" i="7"/>
  <c r="AE201" i="7"/>
  <c r="AD201" i="7"/>
  <c r="AC201" i="7"/>
  <c r="AB201" i="7"/>
  <c r="AA201" i="7"/>
  <c r="Z201" i="7"/>
  <c r="Y201" i="7"/>
  <c r="X201" i="7"/>
  <c r="W201" i="7"/>
  <c r="V201" i="7"/>
  <c r="U201" i="7"/>
  <c r="T201" i="7"/>
  <c r="AG200" i="7"/>
  <c r="AF200" i="7"/>
  <c r="AE200" i="7"/>
  <c r="AD200" i="7"/>
  <c r="AC200" i="7"/>
  <c r="AB200" i="7"/>
  <c r="AA200" i="7"/>
  <c r="Z200" i="7"/>
  <c r="Y200" i="7"/>
  <c r="X200" i="7"/>
  <c r="W200" i="7"/>
  <c r="V200" i="7"/>
  <c r="U200" i="7"/>
  <c r="T200" i="7"/>
  <c r="AG199" i="7"/>
  <c r="AF199" i="7"/>
  <c r="AE199" i="7"/>
  <c r="AD199" i="7"/>
  <c r="AC199" i="7"/>
  <c r="AB199" i="7"/>
  <c r="AA199" i="7"/>
  <c r="Z199" i="7"/>
  <c r="Y199" i="7"/>
  <c r="X199" i="7"/>
  <c r="W199" i="7"/>
  <c r="V199" i="7"/>
  <c r="U199" i="7"/>
  <c r="T199" i="7"/>
  <c r="AG198" i="7"/>
  <c r="AF198" i="7"/>
  <c r="AE198" i="7"/>
  <c r="AD198" i="7"/>
  <c r="AC198" i="7"/>
  <c r="AB198" i="7"/>
  <c r="AA198" i="7"/>
  <c r="Z198" i="7"/>
  <c r="Y198" i="7"/>
  <c r="X198" i="7"/>
  <c r="W198" i="7"/>
  <c r="V198" i="7"/>
  <c r="U198" i="7"/>
  <c r="T198" i="7"/>
  <c r="AG197" i="7"/>
  <c r="AF197" i="7"/>
  <c r="AE197" i="7"/>
  <c r="AD197" i="7"/>
  <c r="AC197" i="7"/>
  <c r="AB197" i="7"/>
  <c r="AA197" i="7"/>
  <c r="Z197" i="7"/>
  <c r="Y197" i="7"/>
  <c r="X197" i="7"/>
  <c r="W197" i="7"/>
  <c r="V197" i="7"/>
  <c r="U197" i="7"/>
  <c r="T197" i="7"/>
  <c r="AG196" i="7"/>
  <c r="AF196" i="7"/>
  <c r="AE196" i="7"/>
  <c r="AD196" i="7"/>
  <c r="AC196" i="7"/>
  <c r="AB196" i="7"/>
  <c r="AA196" i="7"/>
  <c r="Z196" i="7"/>
  <c r="Y196" i="7"/>
  <c r="X196" i="7"/>
  <c r="W196" i="7"/>
  <c r="V196" i="7"/>
  <c r="U196" i="7"/>
  <c r="T196" i="7"/>
  <c r="AG195" i="7"/>
  <c r="AF195" i="7"/>
  <c r="AE195" i="7"/>
  <c r="AD195" i="7"/>
  <c r="AC195" i="7"/>
  <c r="AB195" i="7"/>
  <c r="AA195" i="7"/>
  <c r="Z195" i="7"/>
  <c r="Y195" i="7"/>
  <c r="X195" i="7"/>
  <c r="W195" i="7"/>
  <c r="V195" i="7"/>
  <c r="U195" i="7"/>
  <c r="T195" i="7"/>
  <c r="AG194" i="7"/>
  <c r="AF194" i="7"/>
  <c r="AE194" i="7"/>
  <c r="AD194" i="7"/>
  <c r="AC194" i="7"/>
  <c r="AB194" i="7"/>
  <c r="AA194" i="7"/>
  <c r="Z194" i="7"/>
  <c r="Y194" i="7"/>
  <c r="X194" i="7"/>
  <c r="W194" i="7"/>
  <c r="V194" i="7"/>
  <c r="U194" i="7"/>
  <c r="T194" i="7"/>
  <c r="AG193" i="7"/>
  <c r="AF193" i="7"/>
  <c r="AE193" i="7"/>
  <c r="AD193" i="7"/>
  <c r="AC193" i="7"/>
  <c r="AB193" i="7"/>
  <c r="AA193" i="7"/>
  <c r="Z193" i="7"/>
  <c r="Y193" i="7"/>
  <c r="X193" i="7"/>
  <c r="W193" i="7"/>
  <c r="V193" i="7"/>
  <c r="U193" i="7"/>
  <c r="T193" i="7"/>
  <c r="AG192" i="7"/>
  <c r="AF192" i="7"/>
  <c r="AE192" i="7"/>
  <c r="AD192" i="7"/>
  <c r="AC192" i="7"/>
  <c r="AB192" i="7"/>
  <c r="AA192" i="7"/>
  <c r="Z192" i="7"/>
  <c r="Y192" i="7"/>
  <c r="X192" i="7"/>
  <c r="W192" i="7"/>
  <c r="V192" i="7"/>
  <c r="U192" i="7"/>
  <c r="T192" i="7"/>
  <c r="AG191" i="7"/>
  <c r="AF191" i="7"/>
  <c r="AE191" i="7"/>
  <c r="AD191" i="7"/>
  <c r="AC191" i="7"/>
  <c r="AB191" i="7"/>
  <c r="AA191" i="7"/>
  <c r="Z191" i="7"/>
  <c r="Y191" i="7"/>
  <c r="X191" i="7"/>
  <c r="W191" i="7"/>
  <c r="V191" i="7"/>
  <c r="U191" i="7"/>
  <c r="T191" i="7"/>
  <c r="E191" i="7"/>
  <c r="F191" i="7"/>
  <c r="G191" i="7"/>
  <c r="H191" i="7"/>
  <c r="I191" i="7"/>
  <c r="J191" i="7"/>
  <c r="K191" i="7"/>
  <c r="L191" i="7"/>
  <c r="M191" i="7"/>
  <c r="N191" i="7"/>
  <c r="O191" i="7"/>
  <c r="P191" i="7"/>
  <c r="Q191" i="7"/>
  <c r="E192" i="7"/>
  <c r="F192" i="7"/>
  <c r="G192" i="7"/>
  <c r="H192" i="7"/>
  <c r="I192" i="7"/>
  <c r="J192" i="7"/>
  <c r="K192" i="7"/>
  <c r="L192" i="7"/>
  <c r="M192" i="7"/>
  <c r="N192" i="7"/>
  <c r="O192" i="7"/>
  <c r="P192" i="7"/>
  <c r="Q192" i="7"/>
  <c r="E193" i="7"/>
  <c r="F193" i="7"/>
  <c r="G193" i="7"/>
  <c r="H193" i="7"/>
  <c r="I193" i="7"/>
  <c r="J193" i="7"/>
  <c r="K193" i="7"/>
  <c r="L193" i="7"/>
  <c r="M193" i="7"/>
  <c r="N193" i="7"/>
  <c r="O193" i="7"/>
  <c r="P193" i="7"/>
  <c r="Q193" i="7"/>
  <c r="E194" i="7"/>
  <c r="F194" i="7"/>
  <c r="G194" i="7"/>
  <c r="H194" i="7"/>
  <c r="I194" i="7"/>
  <c r="J194" i="7"/>
  <c r="K194" i="7"/>
  <c r="L194" i="7"/>
  <c r="M194" i="7"/>
  <c r="N194" i="7"/>
  <c r="O194" i="7"/>
  <c r="P194" i="7"/>
  <c r="Q194" i="7"/>
  <c r="E195" i="7"/>
  <c r="F195" i="7"/>
  <c r="G195" i="7"/>
  <c r="H195" i="7"/>
  <c r="I195" i="7"/>
  <c r="J195" i="7"/>
  <c r="K195" i="7"/>
  <c r="L195" i="7"/>
  <c r="M195" i="7"/>
  <c r="N195" i="7"/>
  <c r="O195" i="7"/>
  <c r="P195" i="7"/>
  <c r="Q195" i="7"/>
  <c r="E196" i="7"/>
  <c r="F196" i="7"/>
  <c r="G196" i="7"/>
  <c r="H196" i="7"/>
  <c r="I196" i="7"/>
  <c r="J196" i="7"/>
  <c r="K196" i="7"/>
  <c r="L196" i="7"/>
  <c r="M196" i="7"/>
  <c r="N196" i="7"/>
  <c r="O196" i="7"/>
  <c r="P196" i="7"/>
  <c r="Q196" i="7"/>
  <c r="E197" i="7"/>
  <c r="F197" i="7"/>
  <c r="G197" i="7"/>
  <c r="H197" i="7"/>
  <c r="I197" i="7"/>
  <c r="J197" i="7"/>
  <c r="K197" i="7"/>
  <c r="L197" i="7"/>
  <c r="M197" i="7"/>
  <c r="N197" i="7"/>
  <c r="O197" i="7"/>
  <c r="P197" i="7"/>
  <c r="Q197" i="7"/>
  <c r="E198" i="7"/>
  <c r="F198" i="7"/>
  <c r="G198" i="7"/>
  <c r="H198" i="7"/>
  <c r="I198" i="7"/>
  <c r="J198" i="7"/>
  <c r="K198" i="7"/>
  <c r="L198" i="7"/>
  <c r="M198" i="7"/>
  <c r="N198" i="7"/>
  <c r="O198" i="7"/>
  <c r="P198" i="7"/>
  <c r="Q198" i="7"/>
  <c r="E199" i="7"/>
  <c r="F199" i="7"/>
  <c r="G199" i="7"/>
  <c r="H199" i="7"/>
  <c r="I199" i="7"/>
  <c r="J199" i="7"/>
  <c r="K199" i="7"/>
  <c r="L199" i="7"/>
  <c r="M199" i="7"/>
  <c r="N199" i="7"/>
  <c r="O199" i="7"/>
  <c r="P199" i="7"/>
  <c r="Q199" i="7"/>
  <c r="E200" i="7"/>
  <c r="F200" i="7"/>
  <c r="G200" i="7"/>
  <c r="H200" i="7"/>
  <c r="I200" i="7"/>
  <c r="J200" i="7"/>
  <c r="K200" i="7"/>
  <c r="L200" i="7"/>
  <c r="M200" i="7"/>
  <c r="N200" i="7"/>
  <c r="O200" i="7"/>
  <c r="P200" i="7"/>
  <c r="Q200" i="7"/>
  <c r="E201" i="7"/>
  <c r="F201" i="7"/>
  <c r="G201" i="7"/>
  <c r="H201" i="7"/>
  <c r="I201" i="7"/>
  <c r="J201" i="7"/>
  <c r="K201" i="7"/>
  <c r="L201" i="7"/>
  <c r="M201" i="7"/>
  <c r="N201" i="7"/>
  <c r="O201" i="7"/>
  <c r="P201" i="7"/>
  <c r="Q201" i="7"/>
  <c r="E202" i="7"/>
  <c r="F202" i="7"/>
  <c r="G202" i="7"/>
  <c r="H202" i="7"/>
  <c r="I202" i="7"/>
  <c r="J202" i="7"/>
  <c r="K202" i="7"/>
  <c r="L202" i="7"/>
  <c r="M202" i="7"/>
  <c r="N202" i="7"/>
  <c r="O202" i="7"/>
  <c r="P202" i="7"/>
  <c r="Q202" i="7"/>
  <c r="E203" i="7"/>
  <c r="F203" i="7"/>
  <c r="G203" i="7"/>
  <c r="H203" i="7"/>
  <c r="I203" i="7"/>
  <c r="J203" i="7"/>
  <c r="K203" i="7"/>
  <c r="L203" i="7"/>
  <c r="M203" i="7"/>
  <c r="N203" i="7"/>
  <c r="O203" i="7"/>
  <c r="P203" i="7"/>
  <c r="Q203" i="7"/>
  <c r="E204" i="7"/>
  <c r="F204" i="7"/>
  <c r="G204" i="7"/>
  <c r="H204" i="7"/>
  <c r="I204" i="7"/>
  <c r="J204" i="7"/>
  <c r="K204" i="7"/>
  <c r="L204" i="7"/>
  <c r="M204" i="7"/>
  <c r="N204" i="7"/>
  <c r="O204" i="7"/>
  <c r="P204" i="7"/>
  <c r="Q204" i="7"/>
  <c r="E205" i="7"/>
  <c r="F205" i="7"/>
  <c r="G205" i="7"/>
  <c r="H205" i="7"/>
  <c r="I205" i="7"/>
  <c r="J205" i="7"/>
  <c r="K205" i="7"/>
  <c r="L205" i="7"/>
  <c r="M205" i="7"/>
  <c r="N205" i="7"/>
  <c r="O205" i="7"/>
  <c r="P205" i="7"/>
  <c r="Q205" i="7"/>
  <c r="E206" i="7"/>
  <c r="F206" i="7"/>
  <c r="G206" i="7"/>
  <c r="H206" i="7"/>
  <c r="I206" i="7"/>
  <c r="J206" i="7"/>
  <c r="K206" i="7"/>
  <c r="L206" i="7"/>
  <c r="M206" i="7"/>
  <c r="N206" i="7"/>
  <c r="O206" i="7"/>
  <c r="P206" i="7"/>
  <c r="Q206" i="7"/>
  <c r="E207" i="7"/>
  <c r="F207" i="7"/>
  <c r="G207" i="7"/>
  <c r="H207" i="7"/>
  <c r="I207" i="7"/>
  <c r="J207" i="7"/>
  <c r="K207" i="7"/>
  <c r="L207" i="7"/>
  <c r="M207" i="7"/>
  <c r="N207" i="7"/>
  <c r="O207" i="7"/>
  <c r="P207" i="7"/>
  <c r="Q207" i="7"/>
  <c r="E208" i="7"/>
  <c r="F208" i="7"/>
  <c r="G208" i="7"/>
  <c r="H208" i="7"/>
  <c r="I208" i="7"/>
  <c r="J208" i="7"/>
  <c r="K208" i="7"/>
  <c r="L208" i="7"/>
  <c r="M208" i="7"/>
  <c r="N208" i="7"/>
  <c r="O208" i="7"/>
  <c r="P208" i="7"/>
  <c r="Q208" i="7"/>
  <c r="E209" i="7"/>
  <c r="F209" i="7"/>
  <c r="G209" i="7"/>
  <c r="H209" i="7"/>
  <c r="I209" i="7"/>
  <c r="J209" i="7"/>
  <c r="K209" i="7"/>
  <c r="L209" i="7"/>
  <c r="M209" i="7"/>
  <c r="N209" i="7"/>
  <c r="O209" i="7"/>
  <c r="P209" i="7"/>
  <c r="Q209" i="7"/>
  <c r="E210" i="7"/>
  <c r="F210" i="7"/>
  <c r="G210" i="7"/>
  <c r="H210" i="7"/>
  <c r="I210" i="7"/>
  <c r="J210" i="7"/>
  <c r="K210" i="7"/>
  <c r="L210" i="7"/>
  <c r="M210" i="7"/>
  <c r="N210" i="7"/>
  <c r="O210" i="7"/>
  <c r="P210" i="7"/>
  <c r="Q210" i="7"/>
  <c r="E211" i="7"/>
  <c r="F211" i="7"/>
  <c r="G211" i="7"/>
  <c r="H211" i="7"/>
  <c r="I211" i="7"/>
  <c r="J211" i="7"/>
  <c r="K211" i="7"/>
  <c r="L211" i="7"/>
  <c r="M211" i="7"/>
  <c r="N211" i="7"/>
  <c r="O211" i="7"/>
  <c r="P211" i="7"/>
  <c r="Q211" i="7"/>
  <c r="E212" i="7"/>
  <c r="F212" i="7"/>
  <c r="G212" i="7"/>
  <c r="H212" i="7"/>
  <c r="I212" i="7"/>
  <c r="J212" i="7"/>
  <c r="K212" i="7"/>
  <c r="L212" i="7"/>
  <c r="M212" i="7"/>
  <c r="N212" i="7"/>
  <c r="O212" i="7"/>
  <c r="P212" i="7"/>
  <c r="Q212" i="7"/>
  <c r="E213" i="7"/>
  <c r="F213" i="7"/>
  <c r="G213" i="7"/>
  <c r="H213" i="7"/>
  <c r="I213" i="7"/>
  <c r="J213" i="7"/>
  <c r="K213" i="7"/>
  <c r="L213" i="7"/>
  <c r="M213" i="7"/>
  <c r="N213" i="7"/>
  <c r="O213" i="7"/>
  <c r="P213" i="7"/>
  <c r="Q213" i="7"/>
  <c r="E214" i="7"/>
  <c r="F214" i="7"/>
  <c r="G214" i="7"/>
  <c r="H214" i="7"/>
  <c r="I214" i="7"/>
  <c r="J214" i="7"/>
  <c r="K214" i="7"/>
  <c r="L214" i="7"/>
  <c r="M214" i="7"/>
  <c r="N214" i="7"/>
  <c r="O214" i="7"/>
  <c r="P214" i="7"/>
  <c r="Q214" i="7"/>
  <c r="E215" i="7"/>
  <c r="F215" i="7"/>
  <c r="G215" i="7"/>
  <c r="H215" i="7"/>
  <c r="I215" i="7"/>
  <c r="J215" i="7"/>
  <c r="K215" i="7"/>
  <c r="L215" i="7"/>
  <c r="M215" i="7"/>
  <c r="N215" i="7"/>
  <c r="O215" i="7"/>
  <c r="P215" i="7"/>
  <c r="Q215" i="7"/>
  <c r="E216" i="7"/>
  <c r="F216" i="7"/>
  <c r="G216" i="7"/>
  <c r="H216" i="7"/>
  <c r="I216" i="7"/>
  <c r="J216" i="7"/>
  <c r="K216" i="7"/>
  <c r="L216" i="7"/>
  <c r="M216" i="7"/>
  <c r="N216" i="7"/>
  <c r="O216" i="7"/>
  <c r="P216" i="7"/>
  <c r="Q216" i="7"/>
  <c r="E217" i="7"/>
  <c r="F217" i="7"/>
  <c r="G217" i="7"/>
  <c r="H217" i="7"/>
  <c r="I217" i="7"/>
  <c r="J217" i="7"/>
  <c r="K217" i="7"/>
  <c r="L217" i="7"/>
  <c r="M217" i="7"/>
  <c r="N217" i="7"/>
  <c r="O217" i="7"/>
  <c r="P217" i="7"/>
  <c r="Q217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AH30" i="5"/>
  <c r="AH29" i="5"/>
  <c r="AH28" i="5"/>
  <c r="AH27" i="5"/>
  <c r="AH26" i="5"/>
  <c r="AH25" i="5"/>
  <c r="AH24" i="5"/>
  <c r="AH23" i="5"/>
  <c r="AH22" i="5"/>
  <c r="AH21" i="5"/>
  <c r="AH20" i="5"/>
  <c r="AH19" i="5"/>
  <c r="AH18" i="5"/>
  <c r="AH17" i="5"/>
  <c r="AH16" i="5"/>
  <c r="AH15" i="5"/>
  <c r="AH14" i="5"/>
  <c r="AH13" i="5"/>
  <c r="AH12" i="5"/>
  <c r="AH11" i="5"/>
  <c r="AH10" i="5"/>
  <c r="AH9" i="5"/>
  <c r="AH8" i="5"/>
  <c r="AH7" i="5"/>
  <c r="AH6" i="5"/>
  <c r="AH5" i="5"/>
  <c r="AH4" i="5"/>
  <c r="AW187" i="7"/>
  <c r="AV187" i="7"/>
  <c r="AU187" i="7"/>
  <c r="AT187" i="7"/>
  <c r="AS187" i="7"/>
  <c r="AR187" i="7"/>
  <c r="AQ187" i="7"/>
  <c r="AP187" i="7"/>
  <c r="AO187" i="7"/>
  <c r="AN187" i="7"/>
  <c r="AM187" i="7"/>
  <c r="AL187" i="7"/>
  <c r="AK187" i="7"/>
  <c r="AJ187" i="7"/>
  <c r="AG187" i="7"/>
  <c r="AF187" i="7"/>
  <c r="AE187" i="7"/>
  <c r="AD187" i="7"/>
  <c r="AC187" i="7"/>
  <c r="AB187" i="7"/>
  <c r="AA187" i="7"/>
  <c r="Z187" i="7"/>
  <c r="Y187" i="7"/>
  <c r="X187" i="7"/>
  <c r="W187" i="7"/>
  <c r="V187" i="7"/>
  <c r="U187" i="7"/>
  <c r="T187" i="7"/>
  <c r="H187" i="7"/>
  <c r="I187" i="7"/>
  <c r="J187" i="7"/>
  <c r="K187" i="7"/>
  <c r="L187" i="7"/>
  <c r="M187" i="7"/>
  <c r="N187" i="7"/>
  <c r="O187" i="7"/>
  <c r="P187" i="7"/>
  <c r="Q187" i="7"/>
  <c r="R80" i="30" l="1"/>
  <c r="R6" i="30"/>
  <c r="R50" i="30"/>
  <c r="N46" i="30"/>
  <c r="L46" i="30"/>
  <c r="P46" i="30"/>
  <c r="H46" i="30"/>
  <c r="F46" i="30"/>
  <c r="K46" i="30"/>
  <c r="D46" i="30"/>
  <c r="E46" i="30"/>
  <c r="I46" i="30"/>
  <c r="O46" i="30"/>
  <c r="M46" i="30"/>
  <c r="J46" i="30"/>
  <c r="G46" i="30"/>
  <c r="P81" i="30"/>
  <c r="I81" i="30"/>
  <c r="N81" i="30"/>
  <c r="L81" i="30"/>
  <c r="O81" i="30"/>
  <c r="K81" i="30"/>
  <c r="J81" i="30"/>
  <c r="G81" i="30"/>
  <c r="E81" i="30"/>
  <c r="M81" i="30"/>
  <c r="H81" i="30"/>
  <c r="D81" i="30"/>
  <c r="F81" i="30"/>
  <c r="L56" i="30"/>
  <c r="N56" i="30"/>
  <c r="P56" i="30"/>
  <c r="I56" i="30"/>
  <c r="M56" i="30"/>
  <c r="J56" i="30"/>
  <c r="G56" i="30"/>
  <c r="E56" i="30"/>
  <c r="O56" i="30"/>
  <c r="H56" i="30"/>
  <c r="K56" i="30"/>
  <c r="D56" i="30"/>
  <c r="F56" i="30"/>
  <c r="N22" i="30"/>
  <c r="O22" i="30"/>
  <c r="L22" i="30"/>
  <c r="P22" i="30"/>
  <c r="M22" i="30"/>
  <c r="I22" i="30"/>
  <c r="H22" i="30"/>
  <c r="F22" i="30"/>
  <c r="J22" i="30"/>
  <c r="E22" i="30"/>
  <c r="K22" i="30"/>
  <c r="D22" i="30"/>
  <c r="G22" i="30"/>
  <c r="I7" i="30"/>
  <c r="P7" i="30"/>
  <c r="L7" i="30"/>
  <c r="N7" i="30"/>
  <c r="O7" i="30"/>
  <c r="M7" i="30"/>
  <c r="K7" i="30"/>
  <c r="H7" i="30"/>
  <c r="F7" i="30"/>
  <c r="J7" i="30"/>
  <c r="G7" i="30"/>
  <c r="E7" i="30"/>
  <c r="D7" i="30"/>
  <c r="L76" i="30"/>
  <c r="N76" i="30"/>
  <c r="I76" i="30"/>
  <c r="P76" i="30"/>
  <c r="M76" i="30"/>
  <c r="O76" i="30"/>
  <c r="H76" i="30"/>
  <c r="F76" i="30"/>
  <c r="D76" i="30"/>
  <c r="K76" i="30"/>
  <c r="J76" i="30"/>
  <c r="G76" i="30"/>
  <c r="E76" i="30"/>
  <c r="N66" i="30"/>
  <c r="L66" i="30"/>
  <c r="I66" i="30"/>
  <c r="H66" i="30"/>
  <c r="F66" i="30"/>
  <c r="M66" i="30"/>
  <c r="J66" i="30"/>
  <c r="E66" i="30"/>
  <c r="P66" i="30"/>
  <c r="O66" i="30"/>
  <c r="K66" i="30"/>
  <c r="D66" i="30"/>
  <c r="G66" i="30"/>
  <c r="I51" i="30"/>
  <c r="P51" i="30"/>
  <c r="N51" i="30"/>
  <c r="L51" i="30"/>
  <c r="H51" i="30"/>
  <c r="F51" i="30"/>
  <c r="O51" i="30"/>
  <c r="D51" i="30"/>
  <c r="M51" i="30"/>
  <c r="J51" i="30"/>
  <c r="G51" i="30"/>
  <c r="E51" i="30"/>
  <c r="K51" i="30"/>
  <c r="P61" i="30"/>
  <c r="I61" i="30"/>
  <c r="L61" i="30"/>
  <c r="O61" i="30"/>
  <c r="K61" i="30"/>
  <c r="D61" i="30"/>
  <c r="M61" i="30"/>
  <c r="J61" i="30"/>
  <c r="G61" i="30"/>
  <c r="E61" i="30"/>
  <c r="N61" i="30"/>
  <c r="H61" i="30"/>
  <c r="F61" i="30"/>
  <c r="R40" i="30"/>
  <c r="R30" i="30"/>
  <c r="R65" i="30"/>
  <c r="I23" i="30"/>
  <c r="P23" i="30"/>
  <c r="L23" i="30"/>
  <c r="N23" i="30"/>
  <c r="O23" i="30"/>
  <c r="M23" i="30"/>
  <c r="D23" i="30"/>
  <c r="H23" i="30"/>
  <c r="F23" i="30"/>
  <c r="K23" i="30"/>
  <c r="J23" i="30"/>
  <c r="G23" i="30"/>
  <c r="E23" i="30"/>
  <c r="R35" i="30"/>
  <c r="R55" i="30"/>
  <c r="R75" i="30"/>
  <c r="I71" i="30"/>
  <c r="P71" i="30"/>
  <c r="L71" i="30"/>
  <c r="N71" i="30"/>
  <c r="H71" i="30"/>
  <c r="F71" i="30"/>
  <c r="G71" i="30"/>
  <c r="O71" i="30"/>
  <c r="D71" i="30"/>
  <c r="K71" i="30"/>
  <c r="E71" i="30"/>
  <c r="M71" i="30"/>
  <c r="J71" i="30"/>
  <c r="L36" i="30"/>
  <c r="N36" i="30"/>
  <c r="O36" i="30"/>
  <c r="I36" i="30"/>
  <c r="J36" i="30"/>
  <c r="G36" i="30"/>
  <c r="E36" i="30"/>
  <c r="P36" i="30"/>
  <c r="H36" i="30"/>
  <c r="M36" i="30"/>
  <c r="F36" i="30"/>
  <c r="K36" i="30"/>
  <c r="D36" i="30"/>
  <c r="P41" i="30"/>
  <c r="I41" i="30"/>
  <c r="N41" i="30"/>
  <c r="L41" i="30"/>
  <c r="K41" i="30"/>
  <c r="D41" i="30"/>
  <c r="M41" i="30"/>
  <c r="J41" i="30"/>
  <c r="G41" i="30"/>
  <c r="E41" i="30"/>
  <c r="O41" i="30"/>
  <c r="H41" i="30"/>
  <c r="F41" i="30"/>
  <c r="L12" i="30"/>
  <c r="N12" i="30"/>
  <c r="O12" i="30"/>
  <c r="I12" i="30"/>
  <c r="P12" i="30"/>
  <c r="M12" i="30"/>
  <c r="J12" i="30"/>
  <c r="G12" i="30"/>
  <c r="E12" i="30"/>
  <c r="H12" i="30"/>
  <c r="F12" i="30"/>
  <c r="K12" i="30"/>
  <c r="D12" i="30"/>
  <c r="I31" i="30"/>
  <c r="P31" i="30"/>
  <c r="L31" i="30"/>
  <c r="N31" i="30"/>
  <c r="O31" i="30"/>
  <c r="K31" i="30"/>
  <c r="H31" i="30"/>
  <c r="F31" i="30"/>
  <c r="J31" i="30"/>
  <c r="G31" i="30"/>
  <c r="E31" i="30"/>
  <c r="M31" i="30"/>
  <c r="D31" i="30"/>
  <c r="N26" i="30"/>
  <c r="O26" i="30"/>
  <c r="L26" i="30"/>
  <c r="I26" i="30"/>
  <c r="M26" i="30"/>
  <c r="H26" i="30"/>
  <c r="F26" i="30"/>
  <c r="K26" i="30"/>
  <c r="D26" i="30"/>
  <c r="J26" i="30"/>
  <c r="G26" i="30"/>
  <c r="P26" i="30"/>
  <c r="E26" i="30"/>
  <c r="R70" i="30"/>
  <c r="R45" i="30"/>
  <c r="R21" i="30"/>
  <c r="R25" i="30"/>
  <c r="R11" i="30"/>
  <c r="R60" i="30"/>
  <c r="E117" i="19"/>
  <c r="G62" i="10"/>
  <c r="G63" i="12" s="1"/>
  <c r="G62" i="12"/>
  <c r="U72" i="10"/>
  <c r="Z73" i="12" s="1"/>
  <c r="Z72" i="12"/>
  <c r="T32" i="10"/>
  <c r="Y33" i="12" s="1"/>
  <c r="Y32" i="12"/>
  <c r="AK32" i="10"/>
  <c r="AU33" i="12" s="1"/>
  <c r="AU32" i="12"/>
  <c r="AM32" i="10"/>
  <c r="AW33" i="12" s="1"/>
  <c r="AW32" i="12"/>
  <c r="AK72" i="10"/>
  <c r="AU73" i="12" s="1"/>
  <c r="AU72" i="12"/>
  <c r="AJ27" i="10"/>
  <c r="AT28" i="12" s="1"/>
  <c r="AT27" i="12"/>
  <c r="AK42" i="10"/>
  <c r="AU43" i="12" s="1"/>
  <c r="AU42" i="12"/>
  <c r="AL62" i="10"/>
  <c r="AV63" i="12" s="1"/>
  <c r="AV62" i="12"/>
  <c r="AJ67" i="10"/>
  <c r="AT68" i="12" s="1"/>
  <c r="AT67" i="12"/>
  <c r="F57" i="10"/>
  <c r="F58" i="12" s="1"/>
  <c r="F57" i="12"/>
  <c r="D82" i="10"/>
  <c r="D82" i="12"/>
  <c r="AJ52" i="10"/>
  <c r="AT53" i="12" s="1"/>
  <c r="AT52" i="12"/>
  <c r="T27" i="10"/>
  <c r="Y28" i="12" s="1"/>
  <c r="Y27" i="12"/>
  <c r="G8" i="10"/>
  <c r="G9" i="12" s="1"/>
  <c r="G8" i="12"/>
  <c r="AL32" i="10"/>
  <c r="AV33" i="12" s="1"/>
  <c r="AV32" i="12"/>
  <c r="E82" i="10"/>
  <c r="E82" i="12"/>
  <c r="E57" i="10"/>
  <c r="E58" i="12" s="1"/>
  <c r="E57" i="12"/>
  <c r="G77" i="10"/>
  <c r="G78" i="12" s="1"/>
  <c r="G77" i="12"/>
  <c r="AM47" i="10"/>
  <c r="AW48" i="12" s="1"/>
  <c r="AW47" i="12"/>
  <c r="G37" i="10"/>
  <c r="G38" i="12" s="1"/>
  <c r="G37" i="12"/>
  <c r="AL72" i="10"/>
  <c r="AV73" i="12" s="1"/>
  <c r="AV72" i="12"/>
  <c r="E8" i="10"/>
  <c r="E9" i="12" s="1"/>
  <c r="E8" i="12"/>
  <c r="AJ77" i="10"/>
  <c r="AT78" i="12" s="1"/>
  <c r="AT77" i="12"/>
  <c r="U52" i="10"/>
  <c r="Z53" i="12" s="1"/>
  <c r="Z52" i="12"/>
  <c r="D13" i="10"/>
  <c r="D13" i="12"/>
  <c r="AM62" i="10"/>
  <c r="AW63" i="12" s="1"/>
  <c r="AW62" i="12"/>
  <c r="T7" i="10"/>
  <c r="Y7" i="12"/>
  <c r="AM72" i="10"/>
  <c r="AW73" i="12" s="1"/>
  <c r="AW72" i="12"/>
  <c r="U32" i="10"/>
  <c r="Z33" i="12" s="1"/>
  <c r="Z32" i="12"/>
  <c r="T77" i="10"/>
  <c r="Y78" i="12" s="1"/>
  <c r="Y77" i="12"/>
  <c r="D52" i="10"/>
  <c r="D53" i="12" s="1"/>
  <c r="D52" i="12"/>
  <c r="V52" i="10"/>
  <c r="AA53" i="12" s="1"/>
  <c r="AA52" i="12"/>
  <c r="AJ13" i="10"/>
  <c r="AT13" i="12"/>
  <c r="W32" i="10"/>
  <c r="AB33" i="12" s="1"/>
  <c r="AB32" i="12"/>
  <c r="U62" i="10"/>
  <c r="Z63" i="12" s="1"/>
  <c r="Z62" i="12"/>
  <c r="AK82" i="10"/>
  <c r="AU82" i="12"/>
  <c r="E67" i="10"/>
  <c r="E68" i="12" s="1"/>
  <c r="E67" i="12"/>
  <c r="AJ57" i="10"/>
  <c r="AT58" i="12" s="1"/>
  <c r="AT57" i="12"/>
  <c r="F37" i="10"/>
  <c r="F38" i="12" s="1"/>
  <c r="F37" i="12"/>
  <c r="E52" i="10"/>
  <c r="E53" i="12" s="1"/>
  <c r="E52" i="12"/>
  <c r="AJ42" i="10"/>
  <c r="AT43" i="12" s="1"/>
  <c r="AT42" i="12"/>
  <c r="AL37" i="10"/>
  <c r="AV38" i="12" s="1"/>
  <c r="AV37" i="12"/>
  <c r="AM77" i="10"/>
  <c r="AW78" i="12" s="1"/>
  <c r="AW77" i="12"/>
  <c r="AK77" i="10"/>
  <c r="AU78" i="12" s="1"/>
  <c r="AU77" i="12"/>
  <c r="T72" i="10"/>
  <c r="Y73" i="12" s="1"/>
  <c r="Y72" i="12"/>
  <c r="V42" i="10"/>
  <c r="AA43" i="12" s="1"/>
  <c r="AA42" i="12"/>
  <c r="G72" i="10"/>
  <c r="G73" i="12" s="1"/>
  <c r="G72" i="12"/>
  <c r="AL42" i="10"/>
  <c r="AV43" i="12" s="1"/>
  <c r="AV42" i="12"/>
  <c r="D7" i="10"/>
  <c r="D7" i="12"/>
  <c r="T82" i="10"/>
  <c r="Y82" i="12"/>
  <c r="F32" i="10"/>
  <c r="F33" i="12" s="1"/>
  <c r="F32" i="12"/>
  <c r="G52" i="10"/>
  <c r="G53" i="12" s="1"/>
  <c r="G52" i="12"/>
  <c r="E47" i="10"/>
  <c r="E48" i="12" s="1"/>
  <c r="E47" i="12"/>
  <c r="D37" i="10"/>
  <c r="D38" i="12" s="1"/>
  <c r="D37" i="12"/>
  <c r="W67" i="10"/>
  <c r="AB68" i="12" s="1"/>
  <c r="AB67" i="12"/>
  <c r="G32" i="10"/>
  <c r="G33" i="12" s="1"/>
  <c r="G32" i="12"/>
  <c r="F52" i="10"/>
  <c r="F53" i="12" s="1"/>
  <c r="F52" i="12"/>
  <c r="AL82" i="10"/>
  <c r="AV82" i="12"/>
  <c r="T67" i="10"/>
  <c r="Y68" i="12" s="1"/>
  <c r="Y67" i="12"/>
  <c r="D42" i="10"/>
  <c r="D43" i="12" s="1"/>
  <c r="D42" i="12"/>
  <c r="AL57" i="10"/>
  <c r="AV58" i="12" s="1"/>
  <c r="AV57" i="12"/>
  <c r="W62" i="10"/>
  <c r="AB63" i="12" s="1"/>
  <c r="AB62" i="12"/>
  <c r="V47" i="10"/>
  <c r="AA48" i="12" s="1"/>
  <c r="AA47" i="12"/>
  <c r="AK52" i="10"/>
  <c r="AU53" i="12" s="1"/>
  <c r="AU52" i="12"/>
  <c r="D47" i="10"/>
  <c r="D48" i="12" s="1"/>
  <c r="D47" i="12"/>
  <c r="AL27" i="10"/>
  <c r="AV28" i="12" s="1"/>
  <c r="AV27" i="12"/>
  <c r="AL47" i="10"/>
  <c r="AV48" i="12" s="1"/>
  <c r="AV47" i="12"/>
  <c r="T42" i="10"/>
  <c r="Y43" i="12" s="1"/>
  <c r="Y42" i="12"/>
  <c r="F72" i="10"/>
  <c r="F73" i="12" s="1"/>
  <c r="F72" i="12"/>
  <c r="E77" i="10"/>
  <c r="E78" i="12" s="1"/>
  <c r="E77" i="12"/>
  <c r="AM57" i="10"/>
  <c r="AW58" i="12" s="1"/>
  <c r="AW57" i="12"/>
  <c r="AL52" i="10"/>
  <c r="AV53" i="12" s="1"/>
  <c r="AV52" i="12"/>
  <c r="U37" i="10"/>
  <c r="Z38" i="12" s="1"/>
  <c r="Z37" i="12"/>
  <c r="AM42" i="10"/>
  <c r="AW43" i="12" s="1"/>
  <c r="AW42" i="12"/>
  <c r="U82" i="10"/>
  <c r="Z82" i="12"/>
  <c r="W8" i="10"/>
  <c r="AB9" i="12" s="1"/>
  <c r="AB8" i="12"/>
  <c r="AK8" i="10"/>
  <c r="AU9" i="12" s="1"/>
  <c r="AU8" i="12"/>
  <c r="D72" i="10"/>
  <c r="D73" i="12" s="1"/>
  <c r="D72" i="12"/>
  <c r="F13" i="10"/>
  <c r="F13" i="12"/>
  <c r="E62" i="10"/>
  <c r="E63" i="12" s="1"/>
  <c r="E62" i="12"/>
  <c r="W52" i="10"/>
  <c r="AB53" i="12" s="1"/>
  <c r="AB52" i="12"/>
  <c r="G27" i="10"/>
  <c r="G28" i="12" s="1"/>
  <c r="G27" i="12"/>
  <c r="V67" i="10"/>
  <c r="AA68" i="12" s="1"/>
  <c r="AA67" i="12"/>
  <c r="AL8" i="10"/>
  <c r="AV9" i="12" s="1"/>
  <c r="AV8" i="12"/>
  <c r="T52" i="10"/>
  <c r="Y53" i="12" s="1"/>
  <c r="Y52" i="12"/>
  <c r="F77" i="10"/>
  <c r="F78" i="12" s="1"/>
  <c r="F77" i="12"/>
  <c r="E72" i="10"/>
  <c r="E73" i="12" s="1"/>
  <c r="E72" i="12"/>
  <c r="AM82" i="10"/>
  <c r="AW82" i="12"/>
  <c r="AM52" i="10"/>
  <c r="AW53" i="12" s="1"/>
  <c r="AW52" i="12"/>
  <c r="AL77" i="10"/>
  <c r="AV78" i="12" s="1"/>
  <c r="AV77" i="12"/>
  <c r="U47" i="10"/>
  <c r="Z48" i="12" s="1"/>
  <c r="Z47" i="12"/>
  <c r="V7" i="10"/>
  <c r="AA7" i="12"/>
  <c r="D57" i="10"/>
  <c r="D58" i="12" s="1"/>
  <c r="D57" i="12"/>
  <c r="F82" i="10"/>
  <c r="F82" i="12"/>
  <c r="U77" i="10"/>
  <c r="Z78" i="12" s="1"/>
  <c r="Z77" i="12"/>
  <c r="W77" i="10"/>
  <c r="AB78" i="12" s="1"/>
  <c r="AB77" i="12"/>
  <c r="W27" i="10"/>
  <c r="AB28" i="12" s="1"/>
  <c r="AB27" i="12"/>
  <c r="E37" i="10"/>
  <c r="E38" i="12" s="1"/>
  <c r="E37" i="12"/>
  <c r="AM13" i="10"/>
  <c r="AW13" i="12"/>
  <c r="AJ47" i="10"/>
  <c r="AT48" i="12" s="1"/>
  <c r="AT47" i="12"/>
  <c r="V13" i="10"/>
  <c r="AA13" i="12"/>
  <c r="AK57" i="10"/>
  <c r="AU58" i="12" s="1"/>
  <c r="AU57" i="12"/>
  <c r="W47" i="10"/>
  <c r="AB48" i="12" s="1"/>
  <c r="AB47" i="12"/>
  <c r="F8" i="10"/>
  <c r="F9" i="12" s="1"/>
  <c r="F8" i="12"/>
  <c r="AK13" i="10"/>
  <c r="AU13" i="12"/>
  <c r="E42" i="10"/>
  <c r="E43" i="12" s="1"/>
  <c r="E42" i="12"/>
  <c r="AJ8" i="10"/>
  <c r="AT9" i="12" s="1"/>
  <c r="AT8" i="12"/>
  <c r="AJ72" i="10"/>
  <c r="AT73" i="12" s="1"/>
  <c r="AT72" i="12"/>
  <c r="D62" i="10"/>
  <c r="D63" i="12" s="1"/>
  <c r="D62" i="12"/>
  <c r="T47" i="10"/>
  <c r="Y48" i="12" s="1"/>
  <c r="Y47" i="12"/>
  <c r="AJ32" i="10"/>
  <c r="AT33" i="12" s="1"/>
  <c r="AT32" i="12"/>
  <c r="V72" i="10"/>
  <c r="AA73" i="12" s="1"/>
  <c r="AA72" i="12"/>
  <c r="F47" i="10"/>
  <c r="F48" i="12" s="1"/>
  <c r="F47" i="12"/>
  <c r="U67" i="10"/>
  <c r="Z68" i="12" s="1"/>
  <c r="Z67" i="12"/>
  <c r="AK37" i="10"/>
  <c r="AU38" i="12" s="1"/>
  <c r="AU37" i="12"/>
  <c r="W82" i="10"/>
  <c r="AB82" i="12"/>
  <c r="AM67" i="10"/>
  <c r="AW68" i="12" s="1"/>
  <c r="AW67" i="12"/>
  <c r="G57" i="10"/>
  <c r="G58" i="12" s="1"/>
  <c r="G57" i="12"/>
  <c r="W42" i="10"/>
  <c r="AB43" i="12" s="1"/>
  <c r="AB42" i="12"/>
  <c r="AM27" i="10"/>
  <c r="AW28" i="12" s="1"/>
  <c r="AW27" i="12"/>
  <c r="E13" i="10"/>
  <c r="E13" i="12"/>
  <c r="F62" i="10"/>
  <c r="F63" i="12" s="1"/>
  <c r="F62" i="12"/>
  <c r="V32" i="10"/>
  <c r="AA33" i="12" s="1"/>
  <c r="AA32" i="12"/>
  <c r="AK67" i="10"/>
  <c r="AU68" i="12" s="1"/>
  <c r="AU67" i="12"/>
  <c r="E32" i="10"/>
  <c r="E33" i="12" s="1"/>
  <c r="E32" i="12"/>
  <c r="T62" i="10"/>
  <c r="Y63" i="12" s="1"/>
  <c r="Y62" i="12"/>
  <c r="V62" i="10"/>
  <c r="AA63" i="12" s="1"/>
  <c r="AA62" i="12"/>
  <c r="G82" i="10"/>
  <c r="G82" i="12"/>
  <c r="E27" i="10"/>
  <c r="E28" i="12" s="1"/>
  <c r="E27" i="12"/>
  <c r="AJ37" i="10"/>
  <c r="AT38" i="12" s="1"/>
  <c r="AT37" i="12"/>
  <c r="AK62" i="10"/>
  <c r="AU63" i="12" s="1"/>
  <c r="AU62" i="12"/>
  <c r="U13" i="10"/>
  <c r="Z13" i="12"/>
  <c r="D77" i="10"/>
  <c r="D78" i="12" s="1"/>
  <c r="D77" i="12"/>
  <c r="AL67" i="10"/>
  <c r="AV68" i="12" s="1"/>
  <c r="AV67" i="12"/>
  <c r="W37" i="10"/>
  <c r="AB38" i="12" s="1"/>
  <c r="AB37" i="12"/>
  <c r="U7" i="10"/>
  <c r="Z7" i="12"/>
  <c r="AJ82" i="10"/>
  <c r="AT82" i="12"/>
  <c r="AJ62" i="10"/>
  <c r="AT63" i="12" s="1"/>
  <c r="AT62" i="12"/>
  <c r="T37" i="10"/>
  <c r="Y38" i="12" s="1"/>
  <c r="Y37" i="12"/>
  <c r="V77" i="10"/>
  <c r="AA78" i="12" s="1"/>
  <c r="AA77" i="12"/>
  <c r="V27" i="10"/>
  <c r="AA28" i="12" s="1"/>
  <c r="AA27" i="12"/>
  <c r="AK47" i="10"/>
  <c r="AU48" i="12" s="1"/>
  <c r="AU47" i="12"/>
  <c r="W72" i="10"/>
  <c r="AB73" i="12" s="1"/>
  <c r="AB72" i="12"/>
  <c r="G47" i="10"/>
  <c r="G48" i="12" s="1"/>
  <c r="G47" i="12"/>
  <c r="AL13" i="10"/>
  <c r="AV13" i="12"/>
  <c r="F27" i="10"/>
  <c r="F28" i="12" s="1"/>
  <c r="F27" i="12"/>
  <c r="W13" i="10"/>
  <c r="AB13" i="12"/>
  <c r="G13" i="10"/>
  <c r="G13" i="12"/>
  <c r="V57" i="10"/>
  <c r="AA58" i="12" s="1"/>
  <c r="AA57" i="12"/>
  <c r="U57" i="10"/>
  <c r="Z58" i="12" s="1"/>
  <c r="Z57" i="12"/>
  <c r="D67" i="10"/>
  <c r="D68" i="12" s="1"/>
  <c r="D67" i="12"/>
  <c r="G42" i="10"/>
  <c r="G43" i="12" s="1"/>
  <c r="G42" i="12"/>
  <c r="U27" i="10"/>
  <c r="Z28" i="12" s="1"/>
  <c r="Z27" i="12"/>
  <c r="D27" i="10"/>
  <c r="D28" i="12" s="1"/>
  <c r="D27" i="12"/>
  <c r="W57" i="10"/>
  <c r="AB58" i="12" s="1"/>
  <c r="AB57" i="12"/>
  <c r="V37" i="10"/>
  <c r="AA38" i="12" s="1"/>
  <c r="AA37" i="12"/>
  <c r="AM8" i="10"/>
  <c r="AW9" i="12" s="1"/>
  <c r="AW8" i="12"/>
  <c r="T57" i="10"/>
  <c r="Y58" i="12" s="1"/>
  <c r="Y57" i="12"/>
  <c r="D32" i="10"/>
  <c r="D33" i="12" s="1"/>
  <c r="D32" i="12"/>
  <c r="F67" i="10"/>
  <c r="F68" i="12" s="1"/>
  <c r="F67" i="12"/>
  <c r="T13" i="10"/>
  <c r="Y13" i="12"/>
  <c r="AK27" i="10"/>
  <c r="AU28" i="12" s="1"/>
  <c r="AU27" i="12"/>
  <c r="G67" i="10"/>
  <c r="G68" i="12" s="1"/>
  <c r="G67" i="12"/>
  <c r="AM37" i="10"/>
  <c r="AW38" i="12" s="1"/>
  <c r="AW37" i="12"/>
  <c r="V82" i="10"/>
  <c r="AA82" i="12"/>
  <c r="F42" i="10"/>
  <c r="F43" i="12" s="1"/>
  <c r="F42" i="12"/>
  <c r="U42" i="10"/>
  <c r="Z43" i="12" s="1"/>
  <c r="Z42" i="12"/>
  <c r="AM181" i="13"/>
  <c r="AK181" i="13"/>
  <c r="AS181" i="13"/>
  <c r="BC180" i="12"/>
  <c r="U181" i="13"/>
  <c r="AN181" i="13"/>
  <c r="AX180" i="12"/>
  <c r="I181" i="13"/>
  <c r="I180" i="12"/>
  <c r="AQ181" i="13"/>
  <c r="BA180" i="12"/>
  <c r="AF181" i="13"/>
  <c r="AK180" i="12"/>
  <c r="N181" i="13"/>
  <c r="N180" i="12"/>
  <c r="AB181" i="13"/>
  <c r="AG180" i="12"/>
  <c r="AD181" i="13"/>
  <c r="AI180" i="12"/>
  <c r="J181" i="13"/>
  <c r="J180" i="12"/>
  <c r="W181" i="13"/>
  <c r="Z181" i="13"/>
  <c r="AE180" i="12"/>
  <c r="X181" i="13"/>
  <c r="AC180" i="12"/>
  <c r="L181" i="13"/>
  <c r="L180" i="12"/>
  <c r="AR181" i="13"/>
  <c r="BB180" i="12"/>
  <c r="G181" i="13"/>
  <c r="AL181" i="13"/>
  <c r="V181" i="13"/>
  <c r="K181" i="13"/>
  <c r="K180" i="12"/>
  <c r="AA181" i="13"/>
  <c r="AF180" i="12"/>
  <c r="AT181" i="13"/>
  <c r="BD180" i="12"/>
  <c r="AG181" i="13"/>
  <c r="AL180" i="12"/>
  <c r="AW181" i="13"/>
  <c r="BG180" i="12"/>
  <c r="AO181" i="13"/>
  <c r="AY180" i="12"/>
  <c r="H181" i="13"/>
  <c r="H180" i="12"/>
  <c r="AE181" i="13"/>
  <c r="AJ180" i="12"/>
  <c r="AU181" i="13"/>
  <c r="BE180" i="12"/>
  <c r="Q181" i="13"/>
  <c r="Q180" i="12"/>
  <c r="P181" i="13"/>
  <c r="P180" i="12"/>
  <c r="Y181" i="13"/>
  <c r="AD180" i="12"/>
  <c r="M181" i="13"/>
  <c r="M180" i="12"/>
  <c r="F181" i="13"/>
  <c r="AP181" i="13"/>
  <c r="AZ180" i="12"/>
  <c r="O181" i="13"/>
  <c r="O180" i="12"/>
  <c r="AC181" i="13"/>
  <c r="AH180" i="12"/>
  <c r="E181" i="13"/>
  <c r="AV181" i="13"/>
  <c r="BF180" i="12"/>
  <c r="D511" i="4"/>
  <c r="D381" i="4"/>
  <c r="F430" i="4"/>
  <c r="D106" i="1"/>
  <c r="D105" i="1"/>
  <c r="AI535" i="4" s="1"/>
  <c r="D104" i="1"/>
  <c r="D103" i="1"/>
  <c r="D102" i="1"/>
  <c r="D101" i="1"/>
  <c r="AI511" i="4" s="1"/>
  <c r="D100" i="1"/>
  <c r="D99" i="1"/>
  <c r="D98" i="1"/>
  <c r="D97" i="1"/>
  <c r="AI307" i="4" s="1"/>
  <c r="D96" i="1"/>
  <c r="D95" i="1"/>
  <c r="D94" i="1"/>
  <c r="D93" i="1"/>
  <c r="D92" i="1"/>
  <c r="D91" i="1"/>
  <c r="D90" i="1"/>
  <c r="D89" i="1"/>
  <c r="D88" i="1"/>
  <c r="D87" i="1"/>
  <c r="D86" i="1"/>
  <c r="D85" i="1"/>
  <c r="AT300" i="4" s="1"/>
  <c r="D84" i="1"/>
  <c r="D83" i="1"/>
  <c r="D82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S353" i="4" s="1"/>
  <c r="D67" i="1"/>
  <c r="D66" i="1"/>
  <c r="D65" i="1"/>
  <c r="D64" i="1"/>
  <c r="D63" i="1"/>
  <c r="D62" i="1"/>
  <c r="D61" i="1"/>
  <c r="D60" i="1"/>
  <c r="D59" i="1"/>
  <c r="D58" i="1"/>
  <c r="D57" i="1"/>
  <c r="D56" i="1"/>
  <c r="U221" i="4" s="1"/>
  <c r="U18" i="4" s="1"/>
  <c r="D30" i="1"/>
  <c r="D32" i="1"/>
  <c r="D33" i="1"/>
  <c r="D34" i="1"/>
  <c r="D35" i="1"/>
  <c r="D36" i="1"/>
  <c r="D37" i="1"/>
  <c r="D38" i="1"/>
  <c r="D39" i="1"/>
  <c r="D40" i="1"/>
  <c r="D41" i="1"/>
  <c r="D42" i="1"/>
  <c r="C475" i="4" s="1"/>
  <c r="D43" i="1"/>
  <c r="D44" i="1"/>
  <c r="D45" i="1"/>
  <c r="D46" i="1"/>
  <c r="D47" i="1"/>
  <c r="D48" i="1"/>
  <c r="D49" i="1"/>
  <c r="D50" i="1"/>
  <c r="D51" i="1"/>
  <c r="D52" i="1"/>
  <c r="D53" i="1"/>
  <c r="D54" i="1"/>
  <c r="D31" i="1"/>
  <c r="AQ550" i="4"/>
  <c r="AP550" i="4"/>
  <c r="AO550" i="4"/>
  <c r="AN550" i="4"/>
  <c r="AM550" i="4"/>
  <c r="AL550" i="4"/>
  <c r="AK550" i="4"/>
  <c r="AJ550" i="4"/>
  <c r="AQ549" i="4"/>
  <c r="AP549" i="4"/>
  <c r="AO549" i="4"/>
  <c r="AN549" i="4"/>
  <c r="AM549" i="4"/>
  <c r="AL549" i="4"/>
  <c r="AK549" i="4"/>
  <c r="AJ549" i="4"/>
  <c r="AQ548" i="4"/>
  <c r="AP548" i="4"/>
  <c r="AO548" i="4"/>
  <c r="AN548" i="4"/>
  <c r="AM548" i="4"/>
  <c r="AL548" i="4"/>
  <c r="AK548" i="4"/>
  <c r="AJ548" i="4"/>
  <c r="AQ547" i="4"/>
  <c r="AP547" i="4"/>
  <c r="AO547" i="4"/>
  <c r="AN547" i="4"/>
  <c r="AM547" i="4"/>
  <c r="AL547" i="4"/>
  <c r="AK547" i="4"/>
  <c r="AJ547" i="4"/>
  <c r="AQ546" i="4"/>
  <c r="AP546" i="4"/>
  <c r="AO546" i="4"/>
  <c r="AN546" i="4"/>
  <c r="AM546" i="4"/>
  <c r="AL546" i="4"/>
  <c r="AK546" i="4"/>
  <c r="AJ546" i="4"/>
  <c r="AQ545" i="4"/>
  <c r="AP545" i="4"/>
  <c r="AO545" i="4"/>
  <c r="AN545" i="4"/>
  <c r="AM545" i="4"/>
  <c r="AL545" i="4"/>
  <c r="AK545" i="4"/>
  <c r="AJ545" i="4"/>
  <c r="AQ544" i="4"/>
  <c r="AP544" i="4"/>
  <c r="AO544" i="4"/>
  <c r="AN544" i="4"/>
  <c r="AM544" i="4"/>
  <c r="AL544" i="4"/>
  <c r="AK544" i="4"/>
  <c r="AJ544" i="4"/>
  <c r="AQ543" i="4"/>
  <c r="AP543" i="4"/>
  <c r="AO543" i="4"/>
  <c r="AN543" i="4"/>
  <c r="AM543" i="4"/>
  <c r="AL543" i="4"/>
  <c r="AK543" i="4"/>
  <c r="AJ543" i="4"/>
  <c r="AQ542" i="4"/>
  <c r="AP542" i="4"/>
  <c r="AO542" i="4"/>
  <c r="AN542" i="4"/>
  <c r="AM542" i="4"/>
  <c r="AL542" i="4"/>
  <c r="AK542" i="4"/>
  <c r="AJ542" i="4"/>
  <c r="AQ541" i="4"/>
  <c r="AP541" i="4"/>
  <c r="AO541" i="4"/>
  <c r="AN541" i="4"/>
  <c r="AM541" i="4"/>
  <c r="AL541" i="4"/>
  <c r="AK541" i="4"/>
  <c r="AJ541" i="4"/>
  <c r="AQ540" i="4"/>
  <c r="AP540" i="4"/>
  <c r="AO540" i="4"/>
  <c r="AN540" i="4"/>
  <c r="AM540" i="4"/>
  <c r="AL540" i="4"/>
  <c r="AK540" i="4"/>
  <c r="AJ540" i="4"/>
  <c r="AQ539" i="4"/>
  <c r="AP539" i="4"/>
  <c r="AO539" i="4"/>
  <c r="AN539" i="4"/>
  <c r="AM539" i="4"/>
  <c r="AL539" i="4"/>
  <c r="AK539" i="4"/>
  <c r="AJ539" i="4"/>
  <c r="AQ538" i="4"/>
  <c r="AP538" i="4"/>
  <c r="AO538" i="4"/>
  <c r="AN538" i="4"/>
  <c r="AM538" i="4"/>
  <c r="AL538" i="4"/>
  <c r="AK538" i="4"/>
  <c r="AJ538" i="4"/>
  <c r="AQ537" i="4"/>
  <c r="AP537" i="4"/>
  <c r="AO537" i="4"/>
  <c r="AN537" i="4"/>
  <c r="AM537" i="4"/>
  <c r="AL537" i="4"/>
  <c r="AK537" i="4"/>
  <c r="AJ537" i="4"/>
  <c r="AQ536" i="4"/>
  <c r="AP536" i="4"/>
  <c r="AO536" i="4"/>
  <c r="AN536" i="4"/>
  <c r="AM536" i="4"/>
  <c r="AL536" i="4"/>
  <c r="AK536" i="4"/>
  <c r="AJ536" i="4"/>
  <c r="AQ535" i="4"/>
  <c r="AP535" i="4"/>
  <c r="AO535" i="4"/>
  <c r="AN535" i="4"/>
  <c r="AM535" i="4"/>
  <c r="AL535" i="4"/>
  <c r="AK535" i="4"/>
  <c r="AJ535" i="4"/>
  <c r="AQ534" i="4"/>
  <c r="AP534" i="4"/>
  <c r="AO534" i="4"/>
  <c r="AN534" i="4"/>
  <c r="AM534" i="4"/>
  <c r="AL534" i="4"/>
  <c r="AK534" i="4"/>
  <c r="AJ534" i="4"/>
  <c r="AQ533" i="4"/>
  <c r="AP533" i="4"/>
  <c r="AO533" i="4"/>
  <c r="AN533" i="4"/>
  <c r="AM533" i="4"/>
  <c r="AL533" i="4"/>
  <c r="AK533" i="4"/>
  <c r="AJ533" i="4"/>
  <c r="AQ532" i="4"/>
  <c r="AP532" i="4"/>
  <c r="AO532" i="4"/>
  <c r="AN532" i="4"/>
  <c r="AM532" i="4"/>
  <c r="AL532" i="4"/>
  <c r="AK532" i="4"/>
  <c r="AJ532" i="4"/>
  <c r="AQ531" i="4"/>
  <c r="AP531" i="4"/>
  <c r="AO531" i="4"/>
  <c r="AN531" i="4"/>
  <c r="AM531" i="4"/>
  <c r="AL531" i="4"/>
  <c r="AK531" i="4"/>
  <c r="AJ531" i="4"/>
  <c r="AQ530" i="4"/>
  <c r="AP530" i="4"/>
  <c r="AO530" i="4"/>
  <c r="AN530" i="4"/>
  <c r="AM530" i="4"/>
  <c r="AL530" i="4"/>
  <c r="AK530" i="4"/>
  <c r="AJ530" i="4"/>
  <c r="AQ529" i="4"/>
  <c r="AP529" i="4"/>
  <c r="AO529" i="4"/>
  <c r="AN529" i="4"/>
  <c r="AM529" i="4"/>
  <c r="AL529" i="4"/>
  <c r="AK529" i="4"/>
  <c r="AJ529" i="4"/>
  <c r="AQ528" i="4"/>
  <c r="AP528" i="4"/>
  <c r="AO528" i="4"/>
  <c r="AN528" i="4"/>
  <c r="AM528" i="4"/>
  <c r="AL528" i="4"/>
  <c r="AK528" i="4"/>
  <c r="AJ528" i="4"/>
  <c r="AQ527" i="4"/>
  <c r="AP527" i="4"/>
  <c r="AO527" i="4"/>
  <c r="AN527" i="4"/>
  <c r="AM527" i="4"/>
  <c r="AL527" i="4"/>
  <c r="AK527" i="4"/>
  <c r="AJ527" i="4"/>
  <c r="AQ526" i="4"/>
  <c r="AP526" i="4"/>
  <c r="AO526" i="4"/>
  <c r="AN526" i="4"/>
  <c r="AM526" i="4"/>
  <c r="AL526" i="4"/>
  <c r="AK526" i="4"/>
  <c r="AJ526" i="4"/>
  <c r="AQ525" i="4"/>
  <c r="AP525" i="4"/>
  <c r="AO525" i="4"/>
  <c r="AN525" i="4"/>
  <c r="AM525" i="4"/>
  <c r="AL525" i="4"/>
  <c r="AK525" i="4"/>
  <c r="AJ525" i="4"/>
  <c r="AQ524" i="4"/>
  <c r="AP524" i="4"/>
  <c r="AO524" i="4"/>
  <c r="AN524" i="4"/>
  <c r="AM524" i="4"/>
  <c r="AL524" i="4"/>
  <c r="AK524" i="4"/>
  <c r="AJ524" i="4"/>
  <c r="AQ523" i="4"/>
  <c r="AP523" i="4"/>
  <c r="AO523" i="4"/>
  <c r="AN523" i="4"/>
  <c r="AM523" i="4"/>
  <c r="AL523" i="4"/>
  <c r="AK523" i="4"/>
  <c r="AJ523" i="4"/>
  <c r="AQ522" i="4"/>
  <c r="AP522" i="4"/>
  <c r="AO522" i="4"/>
  <c r="AN522" i="4"/>
  <c r="AM522" i="4"/>
  <c r="AL522" i="4"/>
  <c r="AK522" i="4"/>
  <c r="AJ522" i="4"/>
  <c r="AQ521" i="4"/>
  <c r="AP521" i="4"/>
  <c r="AO521" i="4"/>
  <c r="AN521" i="4"/>
  <c r="AM521" i="4"/>
  <c r="AL521" i="4"/>
  <c r="AK521" i="4"/>
  <c r="AJ521" i="4"/>
  <c r="AQ520" i="4"/>
  <c r="AP520" i="4"/>
  <c r="AO520" i="4"/>
  <c r="AN520" i="4"/>
  <c r="AM520" i="4"/>
  <c r="AL520" i="4"/>
  <c r="AK520" i="4"/>
  <c r="AJ520" i="4"/>
  <c r="AQ519" i="4"/>
  <c r="AP519" i="4"/>
  <c r="AO519" i="4"/>
  <c r="AN519" i="4"/>
  <c r="AM519" i="4"/>
  <c r="AL519" i="4"/>
  <c r="AK519" i="4"/>
  <c r="AJ519" i="4"/>
  <c r="AQ518" i="4"/>
  <c r="AP518" i="4"/>
  <c r="AO518" i="4"/>
  <c r="AN518" i="4"/>
  <c r="AM518" i="4"/>
  <c r="AL518" i="4"/>
  <c r="AK518" i="4"/>
  <c r="AJ518" i="4"/>
  <c r="AQ517" i="4"/>
  <c r="AP517" i="4"/>
  <c r="AO517" i="4"/>
  <c r="AN517" i="4"/>
  <c r="AM517" i="4"/>
  <c r="AL517" i="4"/>
  <c r="AK517" i="4"/>
  <c r="AJ517" i="4"/>
  <c r="AQ516" i="4"/>
  <c r="AP516" i="4"/>
  <c r="AO516" i="4"/>
  <c r="AN516" i="4"/>
  <c r="AM516" i="4"/>
  <c r="AL516" i="4"/>
  <c r="AK516" i="4"/>
  <c r="AJ516" i="4"/>
  <c r="AQ515" i="4"/>
  <c r="AP515" i="4"/>
  <c r="AO515" i="4"/>
  <c r="AN515" i="4"/>
  <c r="AM515" i="4"/>
  <c r="AL515" i="4"/>
  <c r="AK515" i="4"/>
  <c r="AJ515" i="4"/>
  <c r="AQ514" i="4"/>
  <c r="AP514" i="4"/>
  <c r="AO514" i="4"/>
  <c r="AN514" i="4"/>
  <c r="AM514" i="4"/>
  <c r="AL514" i="4"/>
  <c r="AK514" i="4"/>
  <c r="AJ514" i="4"/>
  <c r="AQ513" i="4"/>
  <c r="AP513" i="4"/>
  <c r="AO513" i="4"/>
  <c r="AN513" i="4"/>
  <c r="AM513" i="4"/>
  <c r="AL513" i="4"/>
  <c r="AK513" i="4"/>
  <c r="AJ513" i="4"/>
  <c r="AQ512" i="4"/>
  <c r="AP512" i="4"/>
  <c r="AO512" i="4"/>
  <c r="AN512" i="4"/>
  <c r="AM512" i="4"/>
  <c r="AL512" i="4"/>
  <c r="AK512" i="4"/>
  <c r="AJ512" i="4"/>
  <c r="AQ511" i="4"/>
  <c r="AP511" i="4"/>
  <c r="AO511" i="4"/>
  <c r="AN511" i="4"/>
  <c r="AM511" i="4"/>
  <c r="AL511" i="4"/>
  <c r="AK511" i="4"/>
  <c r="AJ511" i="4"/>
  <c r="AQ510" i="4"/>
  <c r="AP510" i="4"/>
  <c r="AO510" i="4"/>
  <c r="AN510" i="4"/>
  <c r="AM510" i="4"/>
  <c r="AL510" i="4"/>
  <c r="AK510" i="4"/>
  <c r="AJ510" i="4"/>
  <c r="AQ509" i="4"/>
  <c r="AP509" i="4"/>
  <c r="AO509" i="4"/>
  <c r="AN509" i="4"/>
  <c r="AM509" i="4"/>
  <c r="AL509" i="4"/>
  <c r="AK509" i="4"/>
  <c r="AJ509" i="4"/>
  <c r="AQ508" i="4"/>
  <c r="AP508" i="4"/>
  <c r="AO508" i="4"/>
  <c r="AN508" i="4"/>
  <c r="AM508" i="4"/>
  <c r="AL508" i="4"/>
  <c r="AK508" i="4"/>
  <c r="AJ508" i="4"/>
  <c r="AQ507" i="4"/>
  <c r="AP507" i="4"/>
  <c r="AO507" i="4"/>
  <c r="AN507" i="4"/>
  <c r="AM507" i="4"/>
  <c r="AL507" i="4"/>
  <c r="AK507" i="4"/>
  <c r="AJ507" i="4"/>
  <c r="AQ506" i="4"/>
  <c r="AP506" i="4"/>
  <c r="AO506" i="4"/>
  <c r="AN506" i="4"/>
  <c r="AM506" i="4"/>
  <c r="AL506" i="4"/>
  <c r="AK506" i="4"/>
  <c r="AJ506" i="4"/>
  <c r="AQ505" i="4"/>
  <c r="AP505" i="4"/>
  <c r="AO505" i="4"/>
  <c r="AN505" i="4"/>
  <c r="AM505" i="4"/>
  <c r="AL505" i="4"/>
  <c r="AK505" i="4"/>
  <c r="AJ505" i="4"/>
  <c r="AQ504" i="4"/>
  <c r="AP504" i="4"/>
  <c r="AO504" i="4"/>
  <c r="AN504" i="4"/>
  <c r="AM504" i="4"/>
  <c r="AL504" i="4"/>
  <c r="AK504" i="4"/>
  <c r="AJ504" i="4"/>
  <c r="AQ503" i="4"/>
  <c r="AP503" i="4"/>
  <c r="AO503" i="4"/>
  <c r="AN503" i="4"/>
  <c r="AM503" i="4"/>
  <c r="AL503" i="4"/>
  <c r="AK503" i="4"/>
  <c r="AJ503" i="4"/>
  <c r="AQ502" i="4"/>
  <c r="AP502" i="4"/>
  <c r="AO502" i="4"/>
  <c r="AN502" i="4"/>
  <c r="AM502" i="4"/>
  <c r="AL502" i="4"/>
  <c r="AK502" i="4"/>
  <c r="AJ502" i="4"/>
  <c r="AQ501" i="4"/>
  <c r="AP501" i="4"/>
  <c r="AO501" i="4"/>
  <c r="AN501" i="4"/>
  <c r="AM501" i="4"/>
  <c r="AL501" i="4"/>
  <c r="AK501" i="4"/>
  <c r="AJ501" i="4"/>
  <c r="AQ500" i="4"/>
  <c r="AP500" i="4"/>
  <c r="AO500" i="4"/>
  <c r="AN500" i="4"/>
  <c r="AM500" i="4"/>
  <c r="AL500" i="4"/>
  <c r="AK500" i="4"/>
  <c r="AJ500" i="4"/>
  <c r="AQ499" i="4"/>
  <c r="AP499" i="4"/>
  <c r="AO499" i="4"/>
  <c r="AN499" i="4"/>
  <c r="AM499" i="4"/>
  <c r="AL499" i="4"/>
  <c r="AK499" i="4"/>
  <c r="AJ499" i="4"/>
  <c r="AQ498" i="4"/>
  <c r="AP498" i="4"/>
  <c r="AO498" i="4"/>
  <c r="AN498" i="4"/>
  <c r="AM498" i="4"/>
  <c r="AL498" i="4"/>
  <c r="AK498" i="4"/>
  <c r="AJ498" i="4"/>
  <c r="AQ497" i="4"/>
  <c r="AP497" i="4"/>
  <c r="AO497" i="4"/>
  <c r="AN497" i="4"/>
  <c r="AM497" i="4"/>
  <c r="AL497" i="4"/>
  <c r="AK497" i="4"/>
  <c r="AJ497" i="4"/>
  <c r="AQ496" i="4"/>
  <c r="AP496" i="4"/>
  <c r="AO496" i="4"/>
  <c r="AN496" i="4"/>
  <c r="AM496" i="4"/>
  <c r="AL496" i="4"/>
  <c r="AK496" i="4"/>
  <c r="AJ496" i="4"/>
  <c r="AQ495" i="4"/>
  <c r="AP495" i="4"/>
  <c r="AO495" i="4"/>
  <c r="AN495" i="4"/>
  <c r="AM495" i="4"/>
  <c r="AL495" i="4"/>
  <c r="AK495" i="4"/>
  <c r="AJ495" i="4"/>
  <c r="AQ494" i="4"/>
  <c r="AP494" i="4"/>
  <c r="AO494" i="4"/>
  <c r="AN494" i="4"/>
  <c r="AM494" i="4"/>
  <c r="AL494" i="4"/>
  <c r="AK494" i="4"/>
  <c r="AJ494" i="4"/>
  <c r="AQ493" i="4"/>
  <c r="AP493" i="4"/>
  <c r="AO493" i="4"/>
  <c r="AN493" i="4"/>
  <c r="AM493" i="4"/>
  <c r="AL493" i="4"/>
  <c r="AK493" i="4"/>
  <c r="AJ493" i="4"/>
  <c r="AQ492" i="4"/>
  <c r="AP492" i="4"/>
  <c r="AO492" i="4"/>
  <c r="AN492" i="4"/>
  <c r="AM492" i="4"/>
  <c r="AL492" i="4"/>
  <c r="AK492" i="4"/>
  <c r="AJ492" i="4"/>
  <c r="AQ491" i="4"/>
  <c r="AP491" i="4"/>
  <c r="AO491" i="4"/>
  <c r="AN491" i="4"/>
  <c r="AM491" i="4"/>
  <c r="AL491" i="4"/>
  <c r="AK491" i="4"/>
  <c r="AJ491" i="4"/>
  <c r="AQ490" i="4"/>
  <c r="AP490" i="4"/>
  <c r="AO490" i="4"/>
  <c r="AN490" i="4"/>
  <c r="AM490" i="4"/>
  <c r="AL490" i="4"/>
  <c r="AK490" i="4"/>
  <c r="AJ490" i="4"/>
  <c r="AQ489" i="4"/>
  <c r="AP489" i="4"/>
  <c r="AO489" i="4"/>
  <c r="AN489" i="4"/>
  <c r="AM489" i="4"/>
  <c r="AL489" i="4"/>
  <c r="AK489" i="4"/>
  <c r="AJ489" i="4"/>
  <c r="AQ488" i="4"/>
  <c r="AP488" i="4"/>
  <c r="AO488" i="4"/>
  <c r="AN488" i="4"/>
  <c r="AM488" i="4"/>
  <c r="AL488" i="4"/>
  <c r="AK488" i="4"/>
  <c r="AJ488" i="4"/>
  <c r="AQ487" i="4"/>
  <c r="AP487" i="4"/>
  <c r="AO487" i="4"/>
  <c r="AN487" i="4"/>
  <c r="AM487" i="4"/>
  <c r="AL487" i="4"/>
  <c r="AK487" i="4"/>
  <c r="AJ487" i="4"/>
  <c r="AQ486" i="4"/>
  <c r="AP486" i="4"/>
  <c r="AO486" i="4"/>
  <c r="AN486" i="4"/>
  <c r="AM486" i="4"/>
  <c r="AL486" i="4"/>
  <c r="AK486" i="4"/>
  <c r="AJ486" i="4"/>
  <c r="AQ485" i="4"/>
  <c r="AP485" i="4"/>
  <c r="AO485" i="4"/>
  <c r="AN485" i="4"/>
  <c r="AM485" i="4"/>
  <c r="AL485" i="4"/>
  <c r="AK485" i="4"/>
  <c r="AJ485" i="4"/>
  <c r="AQ484" i="4"/>
  <c r="AP484" i="4"/>
  <c r="AO484" i="4"/>
  <c r="AN484" i="4"/>
  <c r="AM484" i="4"/>
  <c r="AL484" i="4"/>
  <c r="AK484" i="4"/>
  <c r="AJ484" i="4"/>
  <c r="AQ483" i="4"/>
  <c r="AP483" i="4"/>
  <c r="AO483" i="4"/>
  <c r="AN483" i="4"/>
  <c r="AM483" i="4"/>
  <c r="AL483" i="4"/>
  <c r="AK483" i="4"/>
  <c r="AJ483" i="4"/>
  <c r="AQ482" i="4"/>
  <c r="AP482" i="4"/>
  <c r="AO482" i="4"/>
  <c r="AN482" i="4"/>
  <c r="AM482" i="4"/>
  <c r="AL482" i="4"/>
  <c r="AK482" i="4"/>
  <c r="AJ482" i="4"/>
  <c r="AQ481" i="4"/>
  <c r="AP481" i="4"/>
  <c r="AO481" i="4"/>
  <c r="AN481" i="4"/>
  <c r="AM481" i="4"/>
  <c r="AL481" i="4"/>
  <c r="AK481" i="4"/>
  <c r="AJ481" i="4"/>
  <c r="AQ480" i="4"/>
  <c r="AP480" i="4"/>
  <c r="AO480" i="4"/>
  <c r="AN480" i="4"/>
  <c r="AM480" i="4"/>
  <c r="AL480" i="4"/>
  <c r="AK480" i="4"/>
  <c r="AJ480" i="4"/>
  <c r="AQ479" i="4"/>
  <c r="AP479" i="4"/>
  <c r="AO479" i="4"/>
  <c r="AN479" i="4"/>
  <c r="AM479" i="4"/>
  <c r="AL479" i="4"/>
  <c r="AK479" i="4"/>
  <c r="AJ479" i="4"/>
  <c r="AQ478" i="4"/>
  <c r="AP478" i="4"/>
  <c r="AO478" i="4"/>
  <c r="AN478" i="4"/>
  <c r="AM478" i="4"/>
  <c r="AL478" i="4"/>
  <c r="AK478" i="4"/>
  <c r="AJ478" i="4"/>
  <c r="AQ477" i="4"/>
  <c r="AP477" i="4"/>
  <c r="AO477" i="4"/>
  <c r="AN477" i="4"/>
  <c r="AM477" i="4"/>
  <c r="AL477" i="4"/>
  <c r="AK477" i="4"/>
  <c r="AJ477" i="4"/>
  <c r="AQ476" i="4"/>
  <c r="AP476" i="4"/>
  <c r="AO476" i="4"/>
  <c r="AN476" i="4"/>
  <c r="AM476" i="4"/>
  <c r="AL476" i="4"/>
  <c r="AK476" i="4"/>
  <c r="AJ476" i="4"/>
  <c r="AQ475" i="4"/>
  <c r="AP475" i="4"/>
  <c r="AO475" i="4"/>
  <c r="AN475" i="4"/>
  <c r="AM475" i="4"/>
  <c r="AL475" i="4"/>
  <c r="AK475" i="4"/>
  <c r="AJ475" i="4"/>
  <c r="AQ474" i="4"/>
  <c r="AP474" i="4"/>
  <c r="AO474" i="4"/>
  <c r="AN474" i="4"/>
  <c r="AM474" i="4"/>
  <c r="AL474" i="4"/>
  <c r="AK474" i="4"/>
  <c r="AJ474" i="4"/>
  <c r="AQ473" i="4"/>
  <c r="AP473" i="4"/>
  <c r="AO473" i="4"/>
  <c r="AN473" i="4"/>
  <c r="AM473" i="4"/>
  <c r="AL473" i="4"/>
  <c r="AK473" i="4"/>
  <c r="AJ473" i="4"/>
  <c r="AQ472" i="4"/>
  <c r="AP472" i="4"/>
  <c r="AO472" i="4"/>
  <c r="AN472" i="4"/>
  <c r="AM472" i="4"/>
  <c r="AL472" i="4"/>
  <c r="AK472" i="4"/>
  <c r="AJ472" i="4"/>
  <c r="AQ471" i="4"/>
  <c r="AP471" i="4"/>
  <c r="AO471" i="4"/>
  <c r="AN471" i="4"/>
  <c r="AM471" i="4"/>
  <c r="AL471" i="4"/>
  <c r="AK471" i="4"/>
  <c r="AJ471" i="4"/>
  <c r="AQ470" i="4"/>
  <c r="AP470" i="4"/>
  <c r="AO470" i="4"/>
  <c r="AN470" i="4"/>
  <c r="AM470" i="4"/>
  <c r="AL470" i="4"/>
  <c r="AK470" i="4"/>
  <c r="AJ470" i="4"/>
  <c r="AQ469" i="4"/>
  <c r="AP469" i="4"/>
  <c r="AO469" i="4"/>
  <c r="AN469" i="4"/>
  <c r="AM469" i="4"/>
  <c r="AL469" i="4"/>
  <c r="AK469" i="4"/>
  <c r="AJ469" i="4"/>
  <c r="AQ468" i="4"/>
  <c r="AP468" i="4"/>
  <c r="AO468" i="4"/>
  <c r="AN468" i="4"/>
  <c r="AM468" i="4"/>
  <c r="AL468" i="4"/>
  <c r="AK468" i="4"/>
  <c r="AJ468" i="4"/>
  <c r="AQ467" i="4"/>
  <c r="AP467" i="4"/>
  <c r="AO467" i="4"/>
  <c r="AN467" i="4"/>
  <c r="AM467" i="4"/>
  <c r="AL467" i="4"/>
  <c r="AK467" i="4"/>
  <c r="AJ467" i="4"/>
  <c r="AQ466" i="4"/>
  <c r="AP466" i="4"/>
  <c r="AO466" i="4"/>
  <c r="AN466" i="4"/>
  <c r="AM466" i="4"/>
  <c r="AL466" i="4"/>
  <c r="AK466" i="4"/>
  <c r="AJ466" i="4"/>
  <c r="AQ465" i="4"/>
  <c r="AP465" i="4"/>
  <c r="AO465" i="4"/>
  <c r="AN465" i="4"/>
  <c r="AM465" i="4"/>
  <c r="AL465" i="4"/>
  <c r="AK465" i="4"/>
  <c r="AJ465" i="4"/>
  <c r="AQ464" i="4"/>
  <c r="AP464" i="4"/>
  <c r="AO464" i="4"/>
  <c r="AN464" i="4"/>
  <c r="AM464" i="4"/>
  <c r="AL464" i="4"/>
  <c r="AK464" i="4"/>
  <c r="AJ464" i="4"/>
  <c r="AQ463" i="4"/>
  <c r="AP463" i="4"/>
  <c r="AO463" i="4"/>
  <c r="AN463" i="4"/>
  <c r="AM463" i="4"/>
  <c r="AL463" i="4"/>
  <c r="AK463" i="4"/>
  <c r="AJ463" i="4"/>
  <c r="AQ462" i="4"/>
  <c r="AP462" i="4"/>
  <c r="AO462" i="4"/>
  <c r="AN462" i="4"/>
  <c r="AM462" i="4"/>
  <c r="AL462" i="4"/>
  <c r="AK462" i="4"/>
  <c r="AJ462" i="4"/>
  <c r="AQ461" i="4"/>
  <c r="AP461" i="4"/>
  <c r="AO461" i="4"/>
  <c r="AN461" i="4"/>
  <c r="AM461" i="4"/>
  <c r="AL461" i="4"/>
  <c r="AK461" i="4"/>
  <c r="AJ461" i="4"/>
  <c r="AQ460" i="4"/>
  <c r="AP460" i="4"/>
  <c r="AO460" i="4"/>
  <c r="AN460" i="4"/>
  <c r="AM460" i="4"/>
  <c r="AL460" i="4"/>
  <c r="AK460" i="4"/>
  <c r="AJ460" i="4"/>
  <c r="AQ459" i="4"/>
  <c r="AP459" i="4"/>
  <c r="AO459" i="4"/>
  <c r="AN459" i="4"/>
  <c r="AM459" i="4"/>
  <c r="AL459" i="4"/>
  <c r="AK459" i="4"/>
  <c r="AJ459" i="4"/>
  <c r="AQ458" i="4"/>
  <c r="AP458" i="4"/>
  <c r="AO458" i="4"/>
  <c r="AN458" i="4"/>
  <c r="AM458" i="4"/>
  <c r="AL458" i="4"/>
  <c r="AK458" i="4"/>
  <c r="AJ458" i="4"/>
  <c r="AQ457" i="4"/>
  <c r="AP457" i="4"/>
  <c r="AO457" i="4"/>
  <c r="AN457" i="4"/>
  <c r="AM457" i="4"/>
  <c r="AL457" i="4"/>
  <c r="AK457" i="4"/>
  <c r="AJ457" i="4"/>
  <c r="AQ456" i="4"/>
  <c r="AP456" i="4"/>
  <c r="AO456" i="4"/>
  <c r="AN456" i="4"/>
  <c r="AM456" i="4"/>
  <c r="AL456" i="4"/>
  <c r="AK456" i="4"/>
  <c r="AJ456" i="4"/>
  <c r="AQ455" i="4"/>
  <c r="AP455" i="4"/>
  <c r="AO455" i="4"/>
  <c r="AN455" i="4"/>
  <c r="AM455" i="4"/>
  <c r="AL455" i="4"/>
  <c r="AK455" i="4"/>
  <c r="AJ455" i="4"/>
  <c r="AQ454" i="4"/>
  <c r="AP454" i="4"/>
  <c r="AO454" i="4"/>
  <c r="AN454" i="4"/>
  <c r="AM454" i="4"/>
  <c r="AL454" i="4"/>
  <c r="AK454" i="4"/>
  <c r="AJ454" i="4"/>
  <c r="AQ453" i="4"/>
  <c r="AP453" i="4"/>
  <c r="AO453" i="4"/>
  <c r="AN453" i="4"/>
  <c r="AM453" i="4"/>
  <c r="AL453" i="4"/>
  <c r="AK453" i="4"/>
  <c r="AJ453" i="4"/>
  <c r="AQ452" i="4"/>
  <c r="AP452" i="4"/>
  <c r="AO452" i="4"/>
  <c r="AN452" i="4"/>
  <c r="AM452" i="4"/>
  <c r="AL452" i="4"/>
  <c r="AK452" i="4"/>
  <c r="AJ452" i="4"/>
  <c r="AQ451" i="4"/>
  <c r="AP451" i="4"/>
  <c r="AO451" i="4"/>
  <c r="AN451" i="4"/>
  <c r="AM451" i="4"/>
  <c r="AL451" i="4"/>
  <c r="AK451" i="4"/>
  <c r="AJ451" i="4"/>
  <c r="AQ450" i="4"/>
  <c r="AP450" i="4"/>
  <c r="AO450" i="4"/>
  <c r="AN450" i="4"/>
  <c r="AM450" i="4"/>
  <c r="AL450" i="4"/>
  <c r="AK450" i="4"/>
  <c r="AJ450" i="4"/>
  <c r="AQ449" i="4"/>
  <c r="AP449" i="4"/>
  <c r="AO449" i="4"/>
  <c r="AN449" i="4"/>
  <c r="AM449" i="4"/>
  <c r="AL449" i="4"/>
  <c r="AK449" i="4"/>
  <c r="AJ449" i="4"/>
  <c r="AQ448" i="4"/>
  <c r="AP448" i="4"/>
  <c r="AO448" i="4"/>
  <c r="AN448" i="4"/>
  <c r="AM448" i="4"/>
  <c r="AL448" i="4"/>
  <c r="AK448" i="4"/>
  <c r="AJ448" i="4"/>
  <c r="AQ447" i="4"/>
  <c r="AP447" i="4"/>
  <c r="AO447" i="4"/>
  <c r="AN447" i="4"/>
  <c r="AM447" i="4"/>
  <c r="AL447" i="4"/>
  <c r="AK447" i="4"/>
  <c r="AJ447" i="4"/>
  <c r="AQ446" i="4"/>
  <c r="AP446" i="4"/>
  <c r="AO446" i="4"/>
  <c r="AN446" i="4"/>
  <c r="AM446" i="4"/>
  <c r="AL446" i="4"/>
  <c r="AK446" i="4"/>
  <c r="AJ446" i="4"/>
  <c r="AQ445" i="4"/>
  <c r="AP445" i="4"/>
  <c r="AO445" i="4"/>
  <c r="AN445" i="4"/>
  <c r="AM445" i="4"/>
  <c r="AL445" i="4"/>
  <c r="AK445" i="4"/>
  <c r="AJ445" i="4"/>
  <c r="AQ444" i="4"/>
  <c r="AP444" i="4"/>
  <c r="AO444" i="4"/>
  <c r="AN444" i="4"/>
  <c r="AM444" i="4"/>
  <c r="AL444" i="4"/>
  <c r="AK444" i="4"/>
  <c r="AJ444" i="4"/>
  <c r="AQ443" i="4"/>
  <c r="AP443" i="4"/>
  <c r="AO443" i="4"/>
  <c r="AN443" i="4"/>
  <c r="AM443" i="4"/>
  <c r="AL443" i="4"/>
  <c r="AK443" i="4"/>
  <c r="AJ443" i="4"/>
  <c r="AQ442" i="4"/>
  <c r="AP442" i="4"/>
  <c r="AO442" i="4"/>
  <c r="AN442" i="4"/>
  <c r="AM442" i="4"/>
  <c r="AL442" i="4"/>
  <c r="AK442" i="4"/>
  <c r="AJ442" i="4"/>
  <c r="AQ441" i="4"/>
  <c r="AP441" i="4"/>
  <c r="AO441" i="4"/>
  <c r="AN441" i="4"/>
  <c r="AM441" i="4"/>
  <c r="AL441" i="4"/>
  <c r="AK441" i="4"/>
  <c r="AJ441" i="4"/>
  <c r="AQ440" i="4"/>
  <c r="AP440" i="4"/>
  <c r="AO440" i="4"/>
  <c r="AN440" i="4"/>
  <c r="AM440" i="4"/>
  <c r="AL440" i="4"/>
  <c r="AK440" i="4"/>
  <c r="AJ440" i="4"/>
  <c r="AQ439" i="4"/>
  <c r="AP439" i="4"/>
  <c r="AO439" i="4"/>
  <c r="AN439" i="4"/>
  <c r="AM439" i="4"/>
  <c r="AL439" i="4"/>
  <c r="AK439" i="4"/>
  <c r="AJ439" i="4"/>
  <c r="AQ438" i="4"/>
  <c r="AP438" i="4"/>
  <c r="AO438" i="4"/>
  <c r="AN438" i="4"/>
  <c r="AM438" i="4"/>
  <c r="AL438" i="4"/>
  <c r="AK438" i="4"/>
  <c r="AJ438" i="4"/>
  <c r="AQ437" i="4"/>
  <c r="AP437" i="4"/>
  <c r="AO437" i="4"/>
  <c r="AN437" i="4"/>
  <c r="AM437" i="4"/>
  <c r="AL437" i="4"/>
  <c r="AK437" i="4"/>
  <c r="AJ437" i="4"/>
  <c r="AQ436" i="4"/>
  <c r="AP436" i="4"/>
  <c r="AO436" i="4"/>
  <c r="AN436" i="4"/>
  <c r="AM436" i="4"/>
  <c r="AL436" i="4"/>
  <c r="AK436" i="4"/>
  <c r="AJ436" i="4"/>
  <c r="AQ435" i="4"/>
  <c r="AP435" i="4"/>
  <c r="AO435" i="4"/>
  <c r="AN435" i="4"/>
  <c r="AM435" i="4"/>
  <c r="AL435" i="4"/>
  <c r="AK435" i="4"/>
  <c r="AJ435" i="4"/>
  <c r="AQ434" i="4"/>
  <c r="AP434" i="4"/>
  <c r="AO434" i="4"/>
  <c r="AN434" i="4"/>
  <c r="AM434" i="4"/>
  <c r="AL434" i="4"/>
  <c r="AK434" i="4"/>
  <c r="AJ434" i="4"/>
  <c r="AQ433" i="4"/>
  <c r="AP433" i="4"/>
  <c r="AO433" i="4"/>
  <c r="AN433" i="4"/>
  <c r="AM433" i="4"/>
  <c r="AL433" i="4"/>
  <c r="AK433" i="4"/>
  <c r="AJ433" i="4"/>
  <c r="AQ432" i="4"/>
  <c r="AP432" i="4"/>
  <c r="AO432" i="4"/>
  <c r="AN432" i="4"/>
  <c r="AM432" i="4"/>
  <c r="AL432" i="4"/>
  <c r="AK432" i="4"/>
  <c r="AJ432" i="4"/>
  <c r="AQ431" i="4"/>
  <c r="AP431" i="4"/>
  <c r="AO431" i="4"/>
  <c r="AN431" i="4"/>
  <c r="AM431" i="4"/>
  <c r="AL431" i="4"/>
  <c r="AK431" i="4"/>
  <c r="AJ431" i="4"/>
  <c r="AQ430" i="4"/>
  <c r="AP430" i="4"/>
  <c r="AO430" i="4"/>
  <c r="AN430" i="4"/>
  <c r="AM430" i="4"/>
  <c r="AL430" i="4"/>
  <c r="AK430" i="4"/>
  <c r="AJ430" i="4"/>
  <c r="AQ429" i="4"/>
  <c r="AP429" i="4"/>
  <c r="AO429" i="4"/>
  <c r="AN429" i="4"/>
  <c r="AM429" i="4"/>
  <c r="AL429" i="4"/>
  <c r="AK429" i="4"/>
  <c r="AJ429" i="4"/>
  <c r="AQ428" i="4"/>
  <c r="AP428" i="4"/>
  <c r="AO428" i="4"/>
  <c r="AN428" i="4"/>
  <c r="AM428" i="4"/>
  <c r="AL428" i="4"/>
  <c r="AK428" i="4"/>
  <c r="AJ428" i="4"/>
  <c r="AQ427" i="4"/>
  <c r="AP427" i="4"/>
  <c r="AO427" i="4"/>
  <c r="AN427" i="4"/>
  <c r="AM427" i="4"/>
  <c r="AL427" i="4"/>
  <c r="AK427" i="4"/>
  <c r="AJ427" i="4"/>
  <c r="AQ426" i="4"/>
  <c r="AP426" i="4"/>
  <c r="AO426" i="4"/>
  <c r="AN426" i="4"/>
  <c r="AM426" i="4"/>
  <c r="AL426" i="4"/>
  <c r="AK426" i="4"/>
  <c r="AJ426" i="4"/>
  <c r="AQ425" i="4"/>
  <c r="AP425" i="4"/>
  <c r="AO425" i="4"/>
  <c r="AN425" i="4"/>
  <c r="AM425" i="4"/>
  <c r="AL425" i="4"/>
  <c r="AK425" i="4"/>
  <c r="AJ425" i="4"/>
  <c r="AQ424" i="4"/>
  <c r="AP424" i="4"/>
  <c r="AO424" i="4"/>
  <c r="AN424" i="4"/>
  <c r="AM424" i="4"/>
  <c r="AL424" i="4"/>
  <c r="AK424" i="4"/>
  <c r="AJ424" i="4"/>
  <c r="AQ423" i="4"/>
  <c r="AP423" i="4"/>
  <c r="AO423" i="4"/>
  <c r="AN423" i="4"/>
  <c r="AM423" i="4"/>
  <c r="AL423" i="4"/>
  <c r="AK423" i="4"/>
  <c r="AJ423" i="4"/>
  <c r="AQ422" i="4"/>
  <c r="AP422" i="4"/>
  <c r="AO422" i="4"/>
  <c r="AN422" i="4"/>
  <c r="AM422" i="4"/>
  <c r="AL422" i="4"/>
  <c r="AK422" i="4"/>
  <c r="AJ422" i="4"/>
  <c r="AQ421" i="4"/>
  <c r="AP421" i="4"/>
  <c r="AO421" i="4"/>
  <c r="AN421" i="4"/>
  <c r="AM421" i="4"/>
  <c r="AL421" i="4"/>
  <c r="AK421" i="4"/>
  <c r="AJ421" i="4"/>
  <c r="AQ420" i="4"/>
  <c r="AP420" i="4"/>
  <c r="AO420" i="4"/>
  <c r="AN420" i="4"/>
  <c r="AM420" i="4"/>
  <c r="AL420" i="4"/>
  <c r="AK420" i="4"/>
  <c r="AJ420" i="4"/>
  <c r="AQ419" i="4"/>
  <c r="AP419" i="4"/>
  <c r="AO419" i="4"/>
  <c r="AN419" i="4"/>
  <c r="AM419" i="4"/>
  <c r="AL419" i="4"/>
  <c r="AK419" i="4"/>
  <c r="AJ419" i="4"/>
  <c r="AQ418" i="4"/>
  <c r="AP418" i="4"/>
  <c r="AO418" i="4"/>
  <c r="AN418" i="4"/>
  <c r="AM418" i="4"/>
  <c r="AL418" i="4"/>
  <c r="AK418" i="4"/>
  <c r="AJ418" i="4"/>
  <c r="AQ417" i="4"/>
  <c r="AP417" i="4"/>
  <c r="AO417" i="4"/>
  <c r="AN417" i="4"/>
  <c r="AM417" i="4"/>
  <c r="AL417" i="4"/>
  <c r="AK417" i="4"/>
  <c r="AJ417" i="4"/>
  <c r="AQ416" i="4"/>
  <c r="AP416" i="4"/>
  <c r="AO416" i="4"/>
  <c r="AN416" i="4"/>
  <c r="AM416" i="4"/>
  <c r="AL416" i="4"/>
  <c r="AK416" i="4"/>
  <c r="AJ416" i="4"/>
  <c r="AQ415" i="4"/>
  <c r="AP415" i="4"/>
  <c r="AO415" i="4"/>
  <c r="AN415" i="4"/>
  <c r="AM415" i="4"/>
  <c r="AL415" i="4"/>
  <c r="AK415" i="4"/>
  <c r="AJ415" i="4"/>
  <c r="AQ414" i="4"/>
  <c r="AP414" i="4"/>
  <c r="AO414" i="4"/>
  <c r="AN414" i="4"/>
  <c r="AM414" i="4"/>
  <c r="AL414" i="4"/>
  <c r="AK414" i="4"/>
  <c r="AJ414" i="4"/>
  <c r="AQ413" i="4"/>
  <c r="AP413" i="4"/>
  <c r="AO413" i="4"/>
  <c r="AN413" i="4"/>
  <c r="AM413" i="4"/>
  <c r="AL413" i="4"/>
  <c r="AK413" i="4"/>
  <c r="AJ413" i="4"/>
  <c r="AQ412" i="4"/>
  <c r="AP412" i="4"/>
  <c r="AO412" i="4"/>
  <c r="AN412" i="4"/>
  <c r="AM412" i="4"/>
  <c r="AL412" i="4"/>
  <c r="AK412" i="4"/>
  <c r="AJ412" i="4"/>
  <c r="AQ411" i="4"/>
  <c r="AP411" i="4"/>
  <c r="AO411" i="4"/>
  <c r="AN411" i="4"/>
  <c r="AM411" i="4"/>
  <c r="AL411" i="4"/>
  <c r="AK411" i="4"/>
  <c r="AJ411" i="4"/>
  <c r="AQ410" i="4"/>
  <c r="AP410" i="4"/>
  <c r="AO410" i="4"/>
  <c r="AN410" i="4"/>
  <c r="AM410" i="4"/>
  <c r="AL410" i="4"/>
  <c r="AK410" i="4"/>
  <c r="AJ410" i="4"/>
  <c r="AQ409" i="4"/>
  <c r="AP409" i="4"/>
  <c r="AO409" i="4"/>
  <c r="AN409" i="4"/>
  <c r="AM409" i="4"/>
  <c r="AL409" i="4"/>
  <c r="AK409" i="4"/>
  <c r="AJ409" i="4"/>
  <c r="AQ408" i="4"/>
  <c r="AP408" i="4"/>
  <c r="AO408" i="4"/>
  <c r="AN408" i="4"/>
  <c r="AM408" i="4"/>
  <c r="AL408" i="4"/>
  <c r="AK408" i="4"/>
  <c r="AJ408" i="4"/>
  <c r="AQ407" i="4"/>
  <c r="AP407" i="4"/>
  <c r="AO407" i="4"/>
  <c r="AN407" i="4"/>
  <c r="AM407" i="4"/>
  <c r="AL407" i="4"/>
  <c r="AK407" i="4"/>
  <c r="AJ407" i="4"/>
  <c r="AQ406" i="4"/>
  <c r="AP406" i="4"/>
  <c r="AO406" i="4"/>
  <c r="AN406" i="4"/>
  <c r="AM406" i="4"/>
  <c r="AL406" i="4"/>
  <c r="AK406" i="4"/>
  <c r="AJ406" i="4"/>
  <c r="AQ405" i="4"/>
  <c r="AP405" i="4"/>
  <c r="AO405" i="4"/>
  <c r="AN405" i="4"/>
  <c r="AM405" i="4"/>
  <c r="AL405" i="4"/>
  <c r="AK405" i="4"/>
  <c r="AJ405" i="4"/>
  <c r="AQ404" i="4"/>
  <c r="AP404" i="4"/>
  <c r="AO404" i="4"/>
  <c r="AN404" i="4"/>
  <c r="AM404" i="4"/>
  <c r="AL404" i="4"/>
  <c r="AK404" i="4"/>
  <c r="AJ404" i="4"/>
  <c r="AQ403" i="4"/>
  <c r="AP403" i="4"/>
  <c r="AO403" i="4"/>
  <c r="AN403" i="4"/>
  <c r="AM403" i="4"/>
  <c r="AL403" i="4"/>
  <c r="AK403" i="4"/>
  <c r="AJ403" i="4"/>
  <c r="AQ402" i="4"/>
  <c r="AP402" i="4"/>
  <c r="AO402" i="4"/>
  <c r="AN402" i="4"/>
  <c r="AM402" i="4"/>
  <c r="AL402" i="4"/>
  <c r="AK402" i="4"/>
  <c r="AJ402" i="4"/>
  <c r="AQ401" i="4"/>
  <c r="AP401" i="4"/>
  <c r="AO401" i="4"/>
  <c r="AN401" i="4"/>
  <c r="AM401" i="4"/>
  <c r="AL401" i="4"/>
  <c r="AK401" i="4"/>
  <c r="AJ401" i="4"/>
  <c r="AQ400" i="4"/>
  <c r="AP400" i="4"/>
  <c r="AO400" i="4"/>
  <c r="AN400" i="4"/>
  <c r="AM400" i="4"/>
  <c r="AL400" i="4"/>
  <c r="AK400" i="4"/>
  <c r="AJ400" i="4"/>
  <c r="AQ399" i="4"/>
  <c r="AP399" i="4"/>
  <c r="AO399" i="4"/>
  <c r="AN399" i="4"/>
  <c r="AM399" i="4"/>
  <c r="AL399" i="4"/>
  <c r="AK399" i="4"/>
  <c r="AJ399" i="4"/>
  <c r="AQ398" i="4"/>
  <c r="AP398" i="4"/>
  <c r="AO398" i="4"/>
  <c r="AN398" i="4"/>
  <c r="AM398" i="4"/>
  <c r="AL398" i="4"/>
  <c r="AK398" i="4"/>
  <c r="AJ398" i="4"/>
  <c r="AQ397" i="4"/>
  <c r="AP397" i="4"/>
  <c r="AO397" i="4"/>
  <c r="AN397" i="4"/>
  <c r="AM397" i="4"/>
  <c r="AL397" i="4"/>
  <c r="AK397" i="4"/>
  <c r="AJ397" i="4"/>
  <c r="AQ396" i="4"/>
  <c r="AP396" i="4"/>
  <c r="AO396" i="4"/>
  <c r="AN396" i="4"/>
  <c r="AM396" i="4"/>
  <c r="AL396" i="4"/>
  <c r="AK396" i="4"/>
  <c r="AJ396" i="4"/>
  <c r="AQ395" i="4"/>
  <c r="AP395" i="4"/>
  <c r="AO395" i="4"/>
  <c r="AN395" i="4"/>
  <c r="AM395" i="4"/>
  <c r="AL395" i="4"/>
  <c r="AK395" i="4"/>
  <c r="AJ395" i="4"/>
  <c r="AQ394" i="4"/>
  <c r="AP394" i="4"/>
  <c r="AO394" i="4"/>
  <c r="AN394" i="4"/>
  <c r="AM394" i="4"/>
  <c r="AL394" i="4"/>
  <c r="AK394" i="4"/>
  <c r="AJ394" i="4"/>
  <c r="AQ393" i="4"/>
  <c r="AP393" i="4"/>
  <c r="AO393" i="4"/>
  <c r="AN393" i="4"/>
  <c r="AM393" i="4"/>
  <c r="AL393" i="4"/>
  <c r="AK393" i="4"/>
  <c r="AJ393" i="4"/>
  <c r="AQ392" i="4"/>
  <c r="AP392" i="4"/>
  <c r="AO392" i="4"/>
  <c r="AN392" i="4"/>
  <c r="AM392" i="4"/>
  <c r="AL392" i="4"/>
  <c r="AK392" i="4"/>
  <c r="AJ392" i="4"/>
  <c r="AQ391" i="4"/>
  <c r="AP391" i="4"/>
  <c r="AO391" i="4"/>
  <c r="AN391" i="4"/>
  <c r="AM391" i="4"/>
  <c r="AL391" i="4"/>
  <c r="AK391" i="4"/>
  <c r="AJ391" i="4"/>
  <c r="AQ390" i="4"/>
  <c r="AP390" i="4"/>
  <c r="AO390" i="4"/>
  <c r="AN390" i="4"/>
  <c r="AM390" i="4"/>
  <c r="AL390" i="4"/>
  <c r="AK390" i="4"/>
  <c r="AJ390" i="4"/>
  <c r="AQ389" i="4"/>
  <c r="AP389" i="4"/>
  <c r="AO389" i="4"/>
  <c r="AN389" i="4"/>
  <c r="AM389" i="4"/>
  <c r="AL389" i="4"/>
  <c r="AK389" i="4"/>
  <c r="AJ389" i="4"/>
  <c r="AQ388" i="4"/>
  <c r="AP388" i="4"/>
  <c r="AO388" i="4"/>
  <c r="AN388" i="4"/>
  <c r="AM388" i="4"/>
  <c r="AL388" i="4"/>
  <c r="AK388" i="4"/>
  <c r="AJ388" i="4"/>
  <c r="AQ387" i="4"/>
  <c r="AP387" i="4"/>
  <c r="AO387" i="4"/>
  <c r="AN387" i="4"/>
  <c r="AM387" i="4"/>
  <c r="AL387" i="4"/>
  <c r="AK387" i="4"/>
  <c r="AJ387" i="4"/>
  <c r="AQ386" i="4"/>
  <c r="AP386" i="4"/>
  <c r="AO386" i="4"/>
  <c r="AN386" i="4"/>
  <c r="AM386" i="4"/>
  <c r="AL386" i="4"/>
  <c r="AK386" i="4"/>
  <c r="AJ386" i="4"/>
  <c r="AQ385" i="4"/>
  <c r="AP385" i="4"/>
  <c r="AO385" i="4"/>
  <c r="AN385" i="4"/>
  <c r="AM385" i="4"/>
  <c r="AL385" i="4"/>
  <c r="AK385" i="4"/>
  <c r="AJ385" i="4"/>
  <c r="AQ384" i="4"/>
  <c r="AP384" i="4"/>
  <c r="AO384" i="4"/>
  <c r="AN384" i="4"/>
  <c r="AM384" i="4"/>
  <c r="AL384" i="4"/>
  <c r="AK384" i="4"/>
  <c r="AJ384" i="4"/>
  <c r="AQ383" i="4"/>
  <c r="AP383" i="4"/>
  <c r="AO383" i="4"/>
  <c r="AN383" i="4"/>
  <c r="AM383" i="4"/>
  <c r="AL383" i="4"/>
  <c r="AK383" i="4"/>
  <c r="AJ383" i="4"/>
  <c r="AQ382" i="4"/>
  <c r="AP382" i="4"/>
  <c r="AO382" i="4"/>
  <c r="AN382" i="4"/>
  <c r="AM382" i="4"/>
  <c r="AL382" i="4"/>
  <c r="AK382" i="4"/>
  <c r="AJ382" i="4"/>
  <c r="Z550" i="4"/>
  <c r="Y550" i="4"/>
  <c r="X550" i="4"/>
  <c r="W550" i="4"/>
  <c r="V550" i="4"/>
  <c r="U550" i="4"/>
  <c r="T550" i="4"/>
  <c r="Z549" i="4"/>
  <c r="Y549" i="4"/>
  <c r="X549" i="4"/>
  <c r="W549" i="4"/>
  <c r="V549" i="4"/>
  <c r="U549" i="4"/>
  <c r="T549" i="4"/>
  <c r="Z548" i="4"/>
  <c r="Y548" i="4"/>
  <c r="X548" i="4"/>
  <c r="W548" i="4"/>
  <c r="V548" i="4"/>
  <c r="U548" i="4"/>
  <c r="T548" i="4"/>
  <c r="Z547" i="4"/>
  <c r="Y547" i="4"/>
  <c r="X547" i="4"/>
  <c r="W547" i="4"/>
  <c r="V547" i="4"/>
  <c r="U547" i="4"/>
  <c r="T547" i="4"/>
  <c r="Z546" i="4"/>
  <c r="Y546" i="4"/>
  <c r="X546" i="4"/>
  <c r="W546" i="4"/>
  <c r="V546" i="4"/>
  <c r="U546" i="4"/>
  <c r="T546" i="4"/>
  <c r="Z545" i="4"/>
  <c r="Y545" i="4"/>
  <c r="X545" i="4"/>
  <c r="W545" i="4"/>
  <c r="V545" i="4"/>
  <c r="U545" i="4"/>
  <c r="T545" i="4"/>
  <c r="Z544" i="4"/>
  <c r="Y544" i="4"/>
  <c r="X544" i="4"/>
  <c r="W544" i="4"/>
  <c r="V544" i="4"/>
  <c r="U544" i="4"/>
  <c r="T544" i="4"/>
  <c r="Z543" i="4"/>
  <c r="Y543" i="4"/>
  <c r="X543" i="4"/>
  <c r="W543" i="4"/>
  <c r="V543" i="4"/>
  <c r="U543" i="4"/>
  <c r="T543" i="4"/>
  <c r="Z542" i="4"/>
  <c r="Y542" i="4"/>
  <c r="X542" i="4"/>
  <c r="W542" i="4"/>
  <c r="V542" i="4"/>
  <c r="U542" i="4"/>
  <c r="T542" i="4"/>
  <c r="Z541" i="4"/>
  <c r="Y541" i="4"/>
  <c r="X541" i="4"/>
  <c r="W541" i="4"/>
  <c r="V541" i="4"/>
  <c r="U541" i="4"/>
  <c r="T541" i="4"/>
  <c r="Z540" i="4"/>
  <c r="Y540" i="4"/>
  <c r="X540" i="4"/>
  <c r="W540" i="4"/>
  <c r="V540" i="4"/>
  <c r="U540" i="4"/>
  <c r="T540" i="4"/>
  <c r="Z539" i="4"/>
  <c r="Y539" i="4"/>
  <c r="X539" i="4"/>
  <c r="W539" i="4"/>
  <c r="V539" i="4"/>
  <c r="U539" i="4"/>
  <c r="T539" i="4"/>
  <c r="Z538" i="4"/>
  <c r="Y538" i="4"/>
  <c r="X538" i="4"/>
  <c r="W538" i="4"/>
  <c r="V538" i="4"/>
  <c r="U538" i="4"/>
  <c r="T538" i="4"/>
  <c r="Z537" i="4"/>
  <c r="Y537" i="4"/>
  <c r="X537" i="4"/>
  <c r="W537" i="4"/>
  <c r="V537" i="4"/>
  <c r="U537" i="4"/>
  <c r="T537" i="4"/>
  <c r="Z536" i="4"/>
  <c r="Y536" i="4"/>
  <c r="X536" i="4"/>
  <c r="W536" i="4"/>
  <c r="V536" i="4"/>
  <c r="U536" i="4"/>
  <c r="T536" i="4"/>
  <c r="Z535" i="4"/>
  <c r="Y535" i="4"/>
  <c r="X535" i="4"/>
  <c r="W535" i="4"/>
  <c r="V535" i="4"/>
  <c r="U535" i="4"/>
  <c r="T535" i="4"/>
  <c r="Z534" i="4"/>
  <c r="Y534" i="4"/>
  <c r="X534" i="4"/>
  <c r="W534" i="4"/>
  <c r="V534" i="4"/>
  <c r="U534" i="4"/>
  <c r="T534" i="4"/>
  <c r="Z533" i="4"/>
  <c r="Y533" i="4"/>
  <c r="X533" i="4"/>
  <c r="W533" i="4"/>
  <c r="V533" i="4"/>
  <c r="U533" i="4"/>
  <c r="T533" i="4"/>
  <c r="Z532" i="4"/>
  <c r="Y532" i="4"/>
  <c r="X532" i="4"/>
  <c r="W532" i="4"/>
  <c r="V532" i="4"/>
  <c r="U532" i="4"/>
  <c r="T532" i="4"/>
  <c r="Z531" i="4"/>
  <c r="Y531" i="4"/>
  <c r="X531" i="4"/>
  <c r="W531" i="4"/>
  <c r="V531" i="4"/>
  <c r="U531" i="4"/>
  <c r="T531" i="4"/>
  <c r="Z530" i="4"/>
  <c r="Y530" i="4"/>
  <c r="X530" i="4"/>
  <c r="W530" i="4"/>
  <c r="V530" i="4"/>
  <c r="U530" i="4"/>
  <c r="T530" i="4"/>
  <c r="Z529" i="4"/>
  <c r="Y529" i="4"/>
  <c r="X529" i="4"/>
  <c r="W529" i="4"/>
  <c r="V529" i="4"/>
  <c r="U529" i="4"/>
  <c r="T529" i="4"/>
  <c r="Z528" i="4"/>
  <c r="Y528" i="4"/>
  <c r="X528" i="4"/>
  <c r="W528" i="4"/>
  <c r="V528" i="4"/>
  <c r="U528" i="4"/>
  <c r="T528" i="4"/>
  <c r="Z527" i="4"/>
  <c r="Y527" i="4"/>
  <c r="X527" i="4"/>
  <c r="W527" i="4"/>
  <c r="V527" i="4"/>
  <c r="U527" i="4"/>
  <c r="T527" i="4"/>
  <c r="Z526" i="4"/>
  <c r="Y526" i="4"/>
  <c r="X526" i="4"/>
  <c r="W526" i="4"/>
  <c r="V526" i="4"/>
  <c r="U526" i="4"/>
  <c r="T526" i="4"/>
  <c r="Z525" i="4"/>
  <c r="Y525" i="4"/>
  <c r="X525" i="4"/>
  <c r="W525" i="4"/>
  <c r="V525" i="4"/>
  <c r="U525" i="4"/>
  <c r="T525" i="4"/>
  <c r="Z524" i="4"/>
  <c r="Y524" i="4"/>
  <c r="X524" i="4"/>
  <c r="W524" i="4"/>
  <c r="V524" i="4"/>
  <c r="U524" i="4"/>
  <c r="T524" i="4"/>
  <c r="Z523" i="4"/>
  <c r="Y523" i="4"/>
  <c r="X523" i="4"/>
  <c r="W523" i="4"/>
  <c r="V523" i="4"/>
  <c r="U523" i="4"/>
  <c r="T523" i="4"/>
  <c r="Z522" i="4"/>
  <c r="Y522" i="4"/>
  <c r="X522" i="4"/>
  <c r="W522" i="4"/>
  <c r="V522" i="4"/>
  <c r="U522" i="4"/>
  <c r="T522" i="4"/>
  <c r="Z521" i="4"/>
  <c r="Y521" i="4"/>
  <c r="X521" i="4"/>
  <c r="W521" i="4"/>
  <c r="V521" i="4"/>
  <c r="U521" i="4"/>
  <c r="T521" i="4"/>
  <c r="Z520" i="4"/>
  <c r="Y520" i="4"/>
  <c r="X520" i="4"/>
  <c r="W520" i="4"/>
  <c r="V520" i="4"/>
  <c r="U520" i="4"/>
  <c r="T520" i="4"/>
  <c r="Z519" i="4"/>
  <c r="Y519" i="4"/>
  <c r="X519" i="4"/>
  <c r="W519" i="4"/>
  <c r="V519" i="4"/>
  <c r="U519" i="4"/>
  <c r="T519" i="4"/>
  <c r="Z518" i="4"/>
  <c r="Y518" i="4"/>
  <c r="X518" i="4"/>
  <c r="W518" i="4"/>
  <c r="V518" i="4"/>
  <c r="U518" i="4"/>
  <c r="T518" i="4"/>
  <c r="Z517" i="4"/>
  <c r="Y517" i="4"/>
  <c r="X517" i="4"/>
  <c r="W517" i="4"/>
  <c r="V517" i="4"/>
  <c r="U517" i="4"/>
  <c r="T517" i="4"/>
  <c r="Z516" i="4"/>
  <c r="Y516" i="4"/>
  <c r="X516" i="4"/>
  <c r="W516" i="4"/>
  <c r="V516" i="4"/>
  <c r="U516" i="4"/>
  <c r="T516" i="4"/>
  <c r="Z515" i="4"/>
  <c r="Y515" i="4"/>
  <c r="X515" i="4"/>
  <c r="W515" i="4"/>
  <c r="V515" i="4"/>
  <c r="U515" i="4"/>
  <c r="T515" i="4"/>
  <c r="Z514" i="4"/>
  <c r="Y514" i="4"/>
  <c r="X514" i="4"/>
  <c r="W514" i="4"/>
  <c r="V514" i="4"/>
  <c r="U514" i="4"/>
  <c r="T514" i="4"/>
  <c r="Z513" i="4"/>
  <c r="Y513" i="4"/>
  <c r="X513" i="4"/>
  <c r="W513" i="4"/>
  <c r="V513" i="4"/>
  <c r="U513" i="4"/>
  <c r="T513" i="4"/>
  <c r="Z512" i="4"/>
  <c r="Y512" i="4"/>
  <c r="X512" i="4"/>
  <c r="W512" i="4"/>
  <c r="V512" i="4"/>
  <c r="U512" i="4"/>
  <c r="T512" i="4"/>
  <c r="Z511" i="4"/>
  <c r="Y511" i="4"/>
  <c r="X511" i="4"/>
  <c r="W511" i="4"/>
  <c r="V511" i="4"/>
  <c r="U511" i="4"/>
  <c r="T511" i="4"/>
  <c r="Z510" i="4"/>
  <c r="Y510" i="4"/>
  <c r="X510" i="4"/>
  <c r="W510" i="4"/>
  <c r="V510" i="4"/>
  <c r="U510" i="4"/>
  <c r="T510" i="4"/>
  <c r="Z509" i="4"/>
  <c r="Y509" i="4"/>
  <c r="X509" i="4"/>
  <c r="W509" i="4"/>
  <c r="V509" i="4"/>
  <c r="U509" i="4"/>
  <c r="T509" i="4"/>
  <c r="Z508" i="4"/>
  <c r="Y508" i="4"/>
  <c r="X508" i="4"/>
  <c r="W508" i="4"/>
  <c r="V508" i="4"/>
  <c r="U508" i="4"/>
  <c r="T508" i="4"/>
  <c r="Z507" i="4"/>
  <c r="Y507" i="4"/>
  <c r="X507" i="4"/>
  <c r="W507" i="4"/>
  <c r="V507" i="4"/>
  <c r="U507" i="4"/>
  <c r="T507" i="4"/>
  <c r="Z506" i="4"/>
  <c r="Y506" i="4"/>
  <c r="X506" i="4"/>
  <c r="W506" i="4"/>
  <c r="V506" i="4"/>
  <c r="U506" i="4"/>
  <c r="T506" i="4"/>
  <c r="Z505" i="4"/>
  <c r="Y505" i="4"/>
  <c r="X505" i="4"/>
  <c r="W505" i="4"/>
  <c r="V505" i="4"/>
  <c r="U505" i="4"/>
  <c r="T505" i="4"/>
  <c r="Z504" i="4"/>
  <c r="Y504" i="4"/>
  <c r="X504" i="4"/>
  <c r="W504" i="4"/>
  <c r="V504" i="4"/>
  <c r="U504" i="4"/>
  <c r="T504" i="4"/>
  <c r="Z503" i="4"/>
  <c r="Y503" i="4"/>
  <c r="X503" i="4"/>
  <c r="W503" i="4"/>
  <c r="V503" i="4"/>
  <c r="U503" i="4"/>
  <c r="T503" i="4"/>
  <c r="Z502" i="4"/>
  <c r="Y502" i="4"/>
  <c r="X502" i="4"/>
  <c r="W502" i="4"/>
  <c r="V502" i="4"/>
  <c r="U502" i="4"/>
  <c r="T502" i="4"/>
  <c r="Z501" i="4"/>
  <c r="Y501" i="4"/>
  <c r="X501" i="4"/>
  <c r="W501" i="4"/>
  <c r="V501" i="4"/>
  <c r="U501" i="4"/>
  <c r="T501" i="4"/>
  <c r="Z500" i="4"/>
  <c r="Y500" i="4"/>
  <c r="X500" i="4"/>
  <c r="W500" i="4"/>
  <c r="V500" i="4"/>
  <c r="U500" i="4"/>
  <c r="T500" i="4"/>
  <c r="Z499" i="4"/>
  <c r="Y499" i="4"/>
  <c r="X499" i="4"/>
  <c r="W499" i="4"/>
  <c r="V499" i="4"/>
  <c r="U499" i="4"/>
  <c r="T499" i="4"/>
  <c r="Z498" i="4"/>
  <c r="Y498" i="4"/>
  <c r="X498" i="4"/>
  <c r="W498" i="4"/>
  <c r="V498" i="4"/>
  <c r="U498" i="4"/>
  <c r="T498" i="4"/>
  <c r="Z497" i="4"/>
  <c r="Y497" i="4"/>
  <c r="X497" i="4"/>
  <c r="W497" i="4"/>
  <c r="V497" i="4"/>
  <c r="U497" i="4"/>
  <c r="T497" i="4"/>
  <c r="Z496" i="4"/>
  <c r="Y496" i="4"/>
  <c r="X496" i="4"/>
  <c r="W496" i="4"/>
  <c r="V496" i="4"/>
  <c r="U496" i="4"/>
  <c r="T496" i="4"/>
  <c r="Z495" i="4"/>
  <c r="Y495" i="4"/>
  <c r="X495" i="4"/>
  <c r="W495" i="4"/>
  <c r="V495" i="4"/>
  <c r="U495" i="4"/>
  <c r="T495" i="4"/>
  <c r="Z494" i="4"/>
  <c r="Y494" i="4"/>
  <c r="X494" i="4"/>
  <c r="W494" i="4"/>
  <c r="V494" i="4"/>
  <c r="U494" i="4"/>
  <c r="T494" i="4"/>
  <c r="Z493" i="4"/>
  <c r="Y493" i="4"/>
  <c r="X493" i="4"/>
  <c r="W493" i="4"/>
  <c r="V493" i="4"/>
  <c r="U493" i="4"/>
  <c r="T493" i="4"/>
  <c r="Z492" i="4"/>
  <c r="Y492" i="4"/>
  <c r="X492" i="4"/>
  <c r="W492" i="4"/>
  <c r="V492" i="4"/>
  <c r="U492" i="4"/>
  <c r="T492" i="4"/>
  <c r="Z491" i="4"/>
  <c r="Y491" i="4"/>
  <c r="X491" i="4"/>
  <c r="W491" i="4"/>
  <c r="V491" i="4"/>
  <c r="U491" i="4"/>
  <c r="T491" i="4"/>
  <c r="Z490" i="4"/>
  <c r="Y490" i="4"/>
  <c r="X490" i="4"/>
  <c r="W490" i="4"/>
  <c r="V490" i="4"/>
  <c r="U490" i="4"/>
  <c r="T490" i="4"/>
  <c r="Z489" i="4"/>
  <c r="Y489" i="4"/>
  <c r="X489" i="4"/>
  <c r="W489" i="4"/>
  <c r="V489" i="4"/>
  <c r="U489" i="4"/>
  <c r="T489" i="4"/>
  <c r="Z488" i="4"/>
  <c r="Y488" i="4"/>
  <c r="X488" i="4"/>
  <c r="W488" i="4"/>
  <c r="V488" i="4"/>
  <c r="U488" i="4"/>
  <c r="T488" i="4"/>
  <c r="Z487" i="4"/>
  <c r="Y487" i="4"/>
  <c r="X487" i="4"/>
  <c r="W487" i="4"/>
  <c r="V487" i="4"/>
  <c r="U487" i="4"/>
  <c r="T487" i="4"/>
  <c r="Z486" i="4"/>
  <c r="Y486" i="4"/>
  <c r="X486" i="4"/>
  <c r="W486" i="4"/>
  <c r="V486" i="4"/>
  <c r="U486" i="4"/>
  <c r="T486" i="4"/>
  <c r="Z485" i="4"/>
  <c r="Y485" i="4"/>
  <c r="X485" i="4"/>
  <c r="W485" i="4"/>
  <c r="V485" i="4"/>
  <c r="U485" i="4"/>
  <c r="T485" i="4"/>
  <c r="Z484" i="4"/>
  <c r="Y484" i="4"/>
  <c r="X484" i="4"/>
  <c r="W484" i="4"/>
  <c r="V484" i="4"/>
  <c r="U484" i="4"/>
  <c r="T484" i="4"/>
  <c r="Z483" i="4"/>
  <c r="Y483" i="4"/>
  <c r="X483" i="4"/>
  <c r="W483" i="4"/>
  <c r="V483" i="4"/>
  <c r="U483" i="4"/>
  <c r="T483" i="4"/>
  <c r="Z482" i="4"/>
  <c r="Y482" i="4"/>
  <c r="X482" i="4"/>
  <c r="W482" i="4"/>
  <c r="V482" i="4"/>
  <c r="U482" i="4"/>
  <c r="T482" i="4"/>
  <c r="Z481" i="4"/>
  <c r="Y481" i="4"/>
  <c r="X481" i="4"/>
  <c r="W481" i="4"/>
  <c r="V481" i="4"/>
  <c r="U481" i="4"/>
  <c r="T481" i="4"/>
  <c r="Z480" i="4"/>
  <c r="Y480" i="4"/>
  <c r="X480" i="4"/>
  <c r="W480" i="4"/>
  <c r="V480" i="4"/>
  <c r="U480" i="4"/>
  <c r="T480" i="4"/>
  <c r="Z479" i="4"/>
  <c r="Y479" i="4"/>
  <c r="X479" i="4"/>
  <c r="W479" i="4"/>
  <c r="V479" i="4"/>
  <c r="U479" i="4"/>
  <c r="T479" i="4"/>
  <c r="Z478" i="4"/>
  <c r="Y478" i="4"/>
  <c r="X478" i="4"/>
  <c r="W478" i="4"/>
  <c r="V478" i="4"/>
  <c r="U478" i="4"/>
  <c r="T478" i="4"/>
  <c r="Z477" i="4"/>
  <c r="Y477" i="4"/>
  <c r="X477" i="4"/>
  <c r="W477" i="4"/>
  <c r="V477" i="4"/>
  <c r="U477" i="4"/>
  <c r="T477" i="4"/>
  <c r="Z476" i="4"/>
  <c r="Y476" i="4"/>
  <c r="X476" i="4"/>
  <c r="W476" i="4"/>
  <c r="V476" i="4"/>
  <c r="U476" i="4"/>
  <c r="T476" i="4"/>
  <c r="Z475" i="4"/>
  <c r="Y475" i="4"/>
  <c r="X475" i="4"/>
  <c r="W475" i="4"/>
  <c r="V475" i="4"/>
  <c r="U475" i="4"/>
  <c r="T475" i="4"/>
  <c r="Z474" i="4"/>
  <c r="Y474" i="4"/>
  <c r="X474" i="4"/>
  <c r="W474" i="4"/>
  <c r="V474" i="4"/>
  <c r="U474" i="4"/>
  <c r="T474" i="4"/>
  <c r="Z473" i="4"/>
  <c r="Y473" i="4"/>
  <c r="X473" i="4"/>
  <c r="W473" i="4"/>
  <c r="V473" i="4"/>
  <c r="U473" i="4"/>
  <c r="T473" i="4"/>
  <c r="Z472" i="4"/>
  <c r="Y472" i="4"/>
  <c r="X472" i="4"/>
  <c r="W472" i="4"/>
  <c r="V472" i="4"/>
  <c r="U472" i="4"/>
  <c r="T472" i="4"/>
  <c r="Z471" i="4"/>
  <c r="Y471" i="4"/>
  <c r="X471" i="4"/>
  <c r="W471" i="4"/>
  <c r="V471" i="4"/>
  <c r="U471" i="4"/>
  <c r="T471" i="4"/>
  <c r="Z470" i="4"/>
  <c r="Y470" i="4"/>
  <c r="X470" i="4"/>
  <c r="W470" i="4"/>
  <c r="V470" i="4"/>
  <c r="U470" i="4"/>
  <c r="T470" i="4"/>
  <c r="Z469" i="4"/>
  <c r="Y469" i="4"/>
  <c r="X469" i="4"/>
  <c r="W469" i="4"/>
  <c r="V469" i="4"/>
  <c r="U469" i="4"/>
  <c r="T469" i="4"/>
  <c r="Z468" i="4"/>
  <c r="Y468" i="4"/>
  <c r="X468" i="4"/>
  <c r="W468" i="4"/>
  <c r="V468" i="4"/>
  <c r="U468" i="4"/>
  <c r="T468" i="4"/>
  <c r="Z467" i="4"/>
  <c r="Y467" i="4"/>
  <c r="X467" i="4"/>
  <c r="W467" i="4"/>
  <c r="V467" i="4"/>
  <c r="U467" i="4"/>
  <c r="T467" i="4"/>
  <c r="Z466" i="4"/>
  <c r="Y466" i="4"/>
  <c r="X466" i="4"/>
  <c r="W466" i="4"/>
  <c r="V466" i="4"/>
  <c r="U466" i="4"/>
  <c r="T466" i="4"/>
  <c r="Z465" i="4"/>
  <c r="Y465" i="4"/>
  <c r="X465" i="4"/>
  <c r="W465" i="4"/>
  <c r="V465" i="4"/>
  <c r="U465" i="4"/>
  <c r="T465" i="4"/>
  <c r="Z464" i="4"/>
  <c r="Y464" i="4"/>
  <c r="X464" i="4"/>
  <c r="W464" i="4"/>
  <c r="V464" i="4"/>
  <c r="U464" i="4"/>
  <c r="T464" i="4"/>
  <c r="Z463" i="4"/>
  <c r="Y463" i="4"/>
  <c r="X463" i="4"/>
  <c r="W463" i="4"/>
  <c r="V463" i="4"/>
  <c r="U463" i="4"/>
  <c r="T463" i="4"/>
  <c r="Z462" i="4"/>
  <c r="Y462" i="4"/>
  <c r="X462" i="4"/>
  <c r="W462" i="4"/>
  <c r="V462" i="4"/>
  <c r="U462" i="4"/>
  <c r="T462" i="4"/>
  <c r="Z461" i="4"/>
  <c r="Y461" i="4"/>
  <c r="X461" i="4"/>
  <c r="W461" i="4"/>
  <c r="V461" i="4"/>
  <c r="U461" i="4"/>
  <c r="T461" i="4"/>
  <c r="Z460" i="4"/>
  <c r="Y460" i="4"/>
  <c r="X460" i="4"/>
  <c r="W460" i="4"/>
  <c r="V460" i="4"/>
  <c r="U460" i="4"/>
  <c r="T460" i="4"/>
  <c r="Z459" i="4"/>
  <c r="Y459" i="4"/>
  <c r="X459" i="4"/>
  <c r="W459" i="4"/>
  <c r="V459" i="4"/>
  <c r="U459" i="4"/>
  <c r="T459" i="4"/>
  <c r="Z458" i="4"/>
  <c r="Y458" i="4"/>
  <c r="X458" i="4"/>
  <c r="W458" i="4"/>
  <c r="V458" i="4"/>
  <c r="U458" i="4"/>
  <c r="T458" i="4"/>
  <c r="Z457" i="4"/>
  <c r="Y457" i="4"/>
  <c r="X457" i="4"/>
  <c r="W457" i="4"/>
  <c r="V457" i="4"/>
  <c r="U457" i="4"/>
  <c r="T457" i="4"/>
  <c r="Z456" i="4"/>
  <c r="Y456" i="4"/>
  <c r="X456" i="4"/>
  <c r="W456" i="4"/>
  <c r="V456" i="4"/>
  <c r="U456" i="4"/>
  <c r="T456" i="4"/>
  <c r="Z455" i="4"/>
  <c r="Y455" i="4"/>
  <c r="X455" i="4"/>
  <c r="W455" i="4"/>
  <c r="V455" i="4"/>
  <c r="U455" i="4"/>
  <c r="T455" i="4"/>
  <c r="Z454" i="4"/>
  <c r="Y454" i="4"/>
  <c r="X454" i="4"/>
  <c r="W454" i="4"/>
  <c r="V454" i="4"/>
  <c r="U454" i="4"/>
  <c r="T454" i="4"/>
  <c r="Z453" i="4"/>
  <c r="Y453" i="4"/>
  <c r="X453" i="4"/>
  <c r="W453" i="4"/>
  <c r="V453" i="4"/>
  <c r="U453" i="4"/>
  <c r="T453" i="4"/>
  <c r="Z452" i="4"/>
  <c r="Y452" i="4"/>
  <c r="X452" i="4"/>
  <c r="W452" i="4"/>
  <c r="V452" i="4"/>
  <c r="U452" i="4"/>
  <c r="T452" i="4"/>
  <c r="Z451" i="4"/>
  <c r="Y451" i="4"/>
  <c r="X451" i="4"/>
  <c r="W451" i="4"/>
  <c r="V451" i="4"/>
  <c r="U451" i="4"/>
  <c r="T451" i="4"/>
  <c r="Z450" i="4"/>
  <c r="Y450" i="4"/>
  <c r="X450" i="4"/>
  <c r="W450" i="4"/>
  <c r="V450" i="4"/>
  <c r="U450" i="4"/>
  <c r="T450" i="4"/>
  <c r="Z449" i="4"/>
  <c r="Y449" i="4"/>
  <c r="X449" i="4"/>
  <c r="W449" i="4"/>
  <c r="V449" i="4"/>
  <c r="U449" i="4"/>
  <c r="T449" i="4"/>
  <c r="Z448" i="4"/>
  <c r="Y448" i="4"/>
  <c r="X448" i="4"/>
  <c r="W448" i="4"/>
  <c r="V448" i="4"/>
  <c r="U448" i="4"/>
  <c r="T448" i="4"/>
  <c r="Z447" i="4"/>
  <c r="Y447" i="4"/>
  <c r="X447" i="4"/>
  <c r="W447" i="4"/>
  <c r="V447" i="4"/>
  <c r="U447" i="4"/>
  <c r="T447" i="4"/>
  <c r="Z446" i="4"/>
  <c r="Y446" i="4"/>
  <c r="X446" i="4"/>
  <c r="W446" i="4"/>
  <c r="V446" i="4"/>
  <c r="U446" i="4"/>
  <c r="T446" i="4"/>
  <c r="Z445" i="4"/>
  <c r="Y445" i="4"/>
  <c r="X445" i="4"/>
  <c r="W445" i="4"/>
  <c r="V445" i="4"/>
  <c r="U445" i="4"/>
  <c r="T445" i="4"/>
  <c r="Z444" i="4"/>
  <c r="Y444" i="4"/>
  <c r="X444" i="4"/>
  <c r="W444" i="4"/>
  <c r="V444" i="4"/>
  <c r="U444" i="4"/>
  <c r="T444" i="4"/>
  <c r="Z443" i="4"/>
  <c r="Y443" i="4"/>
  <c r="X443" i="4"/>
  <c r="W443" i="4"/>
  <c r="V443" i="4"/>
  <c r="U443" i="4"/>
  <c r="T443" i="4"/>
  <c r="Z442" i="4"/>
  <c r="Y442" i="4"/>
  <c r="X442" i="4"/>
  <c r="W442" i="4"/>
  <c r="V442" i="4"/>
  <c r="U442" i="4"/>
  <c r="T442" i="4"/>
  <c r="Z441" i="4"/>
  <c r="Y441" i="4"/>
  <c r="X441" i="4"/>
  <c r="W441" i="4"/>
  <c r="V441" i="4"/>
  <c r="U441" i="4"/>
  <c r="T441" i="4"/>
  <c r="Z440" i="4"/>
  <c r="Y440" i="4"/>
  <c r="X440" i="4"/>
  <c r="W440" i="4"/>
  <c r="V440" i="4"/>
  <c r="U440" i="4"/>
  <c r="T440" i="4"/>
  <c r="Z439" i="4"/>
  <c r="Y439" i="4"/>
  <c r="X439" i="4"/>
  <c r="W439" i="4"/>
  <c r="V439" i="4"/>
  <c r="U439" i="4"/>
  <c r="T439" i="4"/>
  <c r="Z438" i="4"/>
  <c r="Y438" i="4"/>
  <c r="X438" i="4"/>
  <c r="W438" i="4"/>
  <c r="V438" i="4"/>
  <c r="U438" i="4"/>
  <c r="T438" i="4"/>
  <c r="Z437" i="4"/>
  <c r="Y437" i="4"/>
  <c r="X437" i="4"/>
  <c r="W437" i="4"/>
  <c r="V437" i="4"/>
  <c r="U437" i="4"/>
  <c r="T437" i="4"/>
  <c r="Z436" i="4"/>
  <c r="Y436" i="4"/>
  <c r="X436" i="4"/>
  <c r="W436" i="4"/>
  <c r="V436" i="4"/>
  <c r="U436" i="4"/>
  <c r="T436" i="4"/>
  <c r="Z435" i="4"/>
  <c r="Y435" i="4"/>
  <c r="X435" i="4"/>
  <c r="W435" i="4"/>
  <c r="V435" i="4"/>
  <c r="U435" i="4"/>
  <c r="T435" i="4"/>
  <c r="Z434" i="4"/>
  <c r="Y434" i="4"/>
  <c r="X434" i="4"/>
  <c r="W434" i="4"/>
  <c r="V434" i="4"/>
  <c r="U434" i="4"/>
  <c r="T434" i="4"/>
  <c r="Z433" i="4"/>
  <c r="Y433" i="4"/>
  <c r="X433" i="4"/>
  <c r="W433" i="4"/>
  <c r="V433" i="4"/>
  <c r="U433" i="4"/>
  <c r="T433" i="4"/>
  <c r="Z432" i="4"/>
  <c r="Y432" i="4"/>
  <c r="X432" i="4"/>
  <c r="W432" i="4"/>
  <c r="V432" i="4"/>
  <c r="U432" i="4"/>
  <c r="T432" i="4"/>
  <c r="Z431" i="4"/>
  <c r="Y431" i="4"/>
  <c r="X431" i="4"/>
  <c r="W431" i="4"/>
  <c r="V431" i="4"/>
  <c r="U431" i="4"/>
  <c r="T431" i="4"/>
  <c r="Z430" i="4"/>
  <c r="Y430" i="4"/>
  <c r="X430" i="4"/>
  <c r="W430" i="4"/>
  <c r="V430" i="4"/>
  <c r="U430" i="4"/>
  <c r="T430" i="4"/>
  <c r="Z429" i="4"/>
  <c r="Y429" i="4"/>
  <c r="X429" i="4"/>
  <c r="W429" i="4"/>
  <c r="V429" i="4"/>
  <c r="U429" i="4"/>
  <c r="T429" i="4"/>
  <c r="Z428" i="4"/>
  <c r="Y428" i="4"/>
  <c r="X428" i="4"/>
  <c r="W428" i="4"/>
  <c r="V428" i="4"/>
  <c r="U428" i="4"/>
  <c r="T428" i="4"/>
  <c r="Z427" i="4"/>
  <c r="Y427" i="4"/>
  <c r="X427" i="4"/>
  <c r="W427" i="4"/>
  <c r="V427" i="4"/>
  <c r="U427" i="4"/>
  <c r="T427" i="4"/>
  <c r="Z426" i="4"/>
  <c r="Y426" i="4"/>
  <c r="X426" i="4"/>
  <c r="W426" i="4"/>
  <c r="V426" i="4"/>
  <c r="U426" i="4"/>
  <c r="T426" i="4"/>
  <c r="Z425" i="4"/>
  <c r="Y425" i="4"/>
  <c r="X425" i="4"/>
  <c r="W425" i="4"/>
  <c r="V425" i="4"/>
  <c r="U425" i="4"/>
  <c r="T425" i="4"/>
  <c r="Z424" i="4"/>
  <c r="Y424" i="4"/>
  <c r="X424" i="4"/>
  <c r="W424" i="4"/>
  <c r="V424" i="4"/>
  <c r="U424" i="4"/>
  <c r="T424" i="4"/>
  <c r="Z423" i="4"/>
  <c r="Y423" i="4"/>
  <c r="X423" i="4"/>
  <c r="W423" i="4"/>
  <c r="V423" i="4"/>
  <c r="U423" i="4"/>
  <c r="T423" i="4"/>
  <c r="Z422" i="4"/>
  <c r="Y422" i="4"/>
  <c r="X422" i="4"/>
  <c r="W422" i="4"/>
  <c r="V422" i="4"/>
  <c r="U422" i="4"/>
  <c r="T422" i="4"/>
  <c r="Z421" i="4"/>
  <c r="Y421" i="4"/>
  <c r="X421" i="4"/>
  <c r="W421" i="4"/>
  <c r="V421" i="4"/>
  <c r="U421" i="4"/>
  <c r="T421" i="4"/>
  <c r="Z420" i="4"/>
  <c r="Y420" i="4"/>
  <c r="X420" i="4"/>
  <c r="W420" i="4"/>
  <c r="V420" i="4"/>
  <c r="U420" i="4"/>
  <c r="T420" i="4"/>
  <c r="Z419" i="4"/>
  <c r="Y419" i="4"/>
  <c r="X419" i="4"/>
  <c r="W419" i="4"/>
  <c r="V419" i="4"/>
  <c r="U419" i="4"/>
  <c r="T419" i="4"/>
  <c r="Z418" i="4"/>
  <c r="Y418" i="4"/>
  <c r="X418" i="4"/>
  <c r="W418" i="4"/>
  <c r="V418" i="4"/>
  <c r="U418" i="4"/>
  <c r="T418" i="4"/>
  <c r="Z417" i="4"/>
  <c r="Y417" i="4"/>
  <c r="X417" i="4"/>
  <c r="W417" i="4"/>
  <c r="V417" i="4"/>
  <c r="U417" i="4"/>
  <c r="T417" i="4"/>
  <c r="Z416" i="4"/>
  <c r="Y416" i="4"/>
  <c r="X416" i="4"/>
  <c r="W416" i="4"/>
  <c r="V416" i="4"/>
  <c r="U416" i="4"/>
  <c r="T416" i="4"/>
  <c r="Z415" i="4"/>
  <c r="Y415" i="4"/>
  <c r="X415" i="4"/>
  <c r="W415" i="4"/>
  <c r="V415" i="4"/>
  <c r="U415" i="4"/>
  <c r="T415" i="4"/>
  <c r="Z414" i="4"/>
  <c r="Y414" i="4"/>
  <c r="X414" i="4"/>
  <c r="W414" i="4"/>
  <c r="V414" i="4"/>
  <c r="U414" i="4"/>
  <c r="T414" i="4"/>
  <c r="Z413" i="4"/>
  <c r="Y413" i="4"/>
  <c r="X413" i="4"/>
  <c r="W413" i="4"/>
  <c r="V413" i="4"/>
  <c r="U413" i="4"/>
  <c r="T413" i="4"/>
  <c r="Z412" i="4"/>
  <c r="Y412" i="4"/>
  <c r="X412" i="4"/>
  <c r="W412" i="4"/>
  <c r="V412" i="4"/>
  <c r="U412" i="4"/>
  <c r="T412" i="4"/>
  <c r="Z411" i="4"/>
  <c r="Y411" i="4"/>
  <c r="X411" i="4"/>
  <c r="W411" i="4"/>
  <c r="V411" i="4"/>
  <c r="U411" i="4"/>
  <c r="T411" i="4"/>
  <c r="Z410" i="4"/>
  <c r="Y410" i="4"/>
  <c r="X410" i="4"/>
  <c r="W410" i="4"/>
  <c r="V410" i="4"/>
  <c r="U410" i="4"/>
  <c r="T410" i="4"/>
  <c r="Z409" i="4"/>
  <c r="Y409" i="4"/>
  <c r="X409" i="4"/>
  <c r="W409" i="4"/>
  <c r="V409" i="4"/>
  <c r="U409" i="4"/>
  <c r="T409" i="4"/>
  <c r="Z408" i="4"/>
  <c r="Y408" i="4"/>
  <c r="X408" i="4"/>
  <c r="W408" i="4"/>
  <c r="V408" i="4"/>
  <c r="U408" i="4"/>
  <c r="T408" i="4"/>
  <c r="Z407" i="4"/>
  <c r="Y407" i="4"/>
  <c r="X407" i="4"/>
  <c r="W407" i="4"/>
  <c r="V407" i="4"/>
  <c r="U407" i="4"/>
  <c r="T407" i="4"/>
  <c r="Z406" i="4"/>
  <c r="Y406" i="4"/>
  <c r="X406" i="4"/>
  <c r="W406" i="4"/>
  <c r="V406" i="4"/>
  <c r="U406" i="4"/>
  <c r="T406" i="4"/>
  <c r="Z405" i="4"/>
  <c r="Y405" i="4"/>
  <c r="X405" i="4"/>
  <c r="W405" i="4"/>
  <c r="V405" i="4"/>
  <c r="U405" i="4"/>
  <c r="T405" i="4"/>
  <c r="Z404" i="4"/>
  <c r="Y404" i="4"/>
  <c r="X404" i="4"/>
  <c r="W404" i="4"/>
  <c r="V404" i="4"/>
  <c r="U404" i="4"/>
  <c r="T404" i="4"/>
  <c r="Z403" i="4"/>
  <c r="Y403" i="4"/>
  <c r="X403" i="4"/>
  <c r="W403" i="4"/>
  <c r="V403" i="4"/>
  <c r="U403" i="4"/>
  <c r="T403" i="4"/>
  <c r="Z402" i="4"/>
  <c r="Y402" i="4"/>
  <c r="X402" i="4"/>
  <c r="W402" i="4"/>
  <c r="V402" i="4"/>
  <c r="U402" i="4"/>
  <c r="T402" i="4"/>
  <c r="Z401" i="4"/>
  <c r="Y401" i="4"/>
  <c r="X401" i="4"/>
  <c r="W401" i="4"/>
  <c r="V401" i="4"/>
  <c r="U401" i="4"/>
  <c r="T401" i="4"/>
  <c r="Z400" i="4"/>
  <c r="Y400" i="4"/>
  <c r="X400" i="4"/>
  <c r="W400" i="4"/>
  <c r="V400" i="4"/>
  <c r="U400" i="4"/>
  <c r="T400" i="4"/>
  <c r="Z399" i="4"/>
  <c r="Y399" i="4"/>
  <c r="X399" i="4"/>
  <c r="W399" i="4"/>
  <c r="V399" i="4"/>
  <c r="U399" i="4"/>
  <c r="T399" i="4"/>
  <c r="Z398" i="4"/>
  <c r="Y398" i="4"/>
  <c r="X398" i="4"/>
  <c r="W398" i="4"/>
  <c r="V398" i="4"/>
  <c r="U398" i="4"/>
  <c r="T398" i="4"/>
  <c r="Z397" i="4"/>
  <c r="Y397" i="4"/>
  <c r="X397" i="4"/>
  <c r="W397" i="4"/>
  <c r="V397" i="4"/>
  <c r="U397" i="4"/>
  <c r="T397" i="4"/>
  <c r="Z396" i="4"/>
  <c r="Y396" i="4"/>
  <c r="X396" i="4"/>
  <c r="W396" i="4"/>
  <c r="V396" i="4"/>
  <c r="U396" i="4"/>
  <c r="T396" i="4"/>
  <c r="Z395" i="4"/>
  <c r="Y395" i="4"/>
  <c r="X395" i="4"/>
  <c r="W395" i="4"/>
  <c r="V395" i="4"/>
  <c r="U395" i="4"/>
  <c r="T395" i="4"/>
  <c r="Z394" i="4"/>
  <c r="Y394" i="4"/>
  <c r="X394" i="4"/>
  <c r="W394" i="4"/>
  <c r="V394" i="4"/>
  <c r="U394" i="4"/>
  <c r="T394" i="4"/>
  <c r="Z393" i="4"/>
  <c r="Y393" i="4"/>
  <c r="X393" i="4"/>
  <c r="W393" i="4"/>
  <c r="V393" i="4"/>
  <c r="U393" i="4"/>
  <c r="T393" i="4"/>
  <c r="Z392" i="4"/>
  <c r="Y392" i="4"/>
  <c r="X392" i="4"/>
  <c r="W392" i="4"/>
  <c r="V392" i="4"/>
  <c r="U392" i="4"/>
  <c r="T392" i="4"/>
  <c r="Z391" i="4"/>
  <c r="Y391" i="4"/>
  <c r="X391" i="4"/>
  <c r="W391" i="4"/>
  <c r="V391" i="4"/>
  <c r="U391" i="4"/>
  <c r="T391" i="4"/>
  <c r="Z390" i="4"/>
  <c r="Y390" i="4"/>
  <c r="X390" i="4"/>
  <c r="W390" i="4"/>
  <c r="V390" i="4"/>
  <c r="U390" i="4"/>
  <c r="T390" i="4"/>
  <c r="Z389" i="4"/>
  <c r="Y389" i="4"/>
  <c r="X389" i="4"/>
  <c r="W389" i="4"/>
  <c r="V389" i="4"/>
  <c r="U389" i="4"/>
  <c r="T389" i="4"/>
  <c r="Z388" i="4"/>
  <c r="Y388" i="4"/>
  <c r="X388" i="4"/>
  <c r="W388" i="4"/>
  <c r="V388" i="4"/>
  <c r="U388" i="4"/>
  <c r="T388" i="4"/>
  <c r="Z387" i="4"/>
  <c r="Y387" i="4"/>
  <c r="X387" i="4"/>
  <c r="W387" i="4"/>
  <c r="V387" i="4"/>
  <c r="U387" i="4"/>
  <c r="T387" i="4"/>
  <c r="Z386" i="4"/>
  <c r="Y386" i="4"/>
  <c r="X386" i="4"/>
  <c r="W386" i="4"/>
  <c r="V386" i="4"/>
  <c r="U386" i="4"/>
  <c r="T386" i="4"/>
  <c r="Z385" i="4"/>
  <c r="Y385" i="4"/>
  <c r="X385" i="4"/>
  <c r="W385" i="4"/>
  <c r="V385" i="4"/>
  <c r="U385" i="4"/>
  <c r="T385" i="4"/>
  <c r="Z384" i="4"/>
  <c r="Y384" i="4"/>
  <c r="X384" i="4"/>
  <c r="W384" i="4"/>
  <c r="V384" i="4"/>
  <c r="U384" i="4"/>
  <c r="T384" i="4"/>
  <c r="Z383" i="4"/>
  <c r="Y383" i="4"/>
  <c r="X383" i="4"/>
  <c r="W383" i="4"/>
  <c r="V383" i="4"/>
  <c r="U383" i="4"/>
  <c r="T383" i="4"/>
  <c r="Z382" i="4"/>
  <c r="Y382" i="4"/>
  <c r="X382" i="4"/>
  <c r="W382" i="4"/>
  <c r="V382" i="4"/>
  <c r="U382" i="4"/>
  <c r="T382" i="4"/>
  <c r="K550" i="4"/>
  <c r="J550" i="4"/>
  <c r="I550" i="4"/>
  <c r="H550" i="4"/>
  <c r="G550" i="4"/>
  <c r="F550" i="4"/>
  <c r="E550" i="4"/>
  <c r="D550" i="4"/>
  <c r="K549" i="4"/>
  <c r="J549" i="4"/>
  <c r="I549" i="4"/>
  <c r="H549" i="4"/>
  <c r="G549" i="4"/>
  <c r="F549" i="4"/>
  <c r="E549" i="4"/>
  <c r="D549" i="4"/>
  <c r="K548" i="4"/>
  <c r="J548" i="4"/>
  <c r="I548" i="4"/>
  <c r="H548" i="4"/>
  <c r="G548" i="4"/>
  <c r="F548" i="4"/>
  <c r="E548" i="4"/>
  <c r="D548" i="4"/>
  <c r="K547" i="4"/>
  <c r="J547" i="4"/>
  <c r="I547" i="4"/>
  <c r="H547" i="4"/>
  <c r="G547" i="4"/>
  <c r="F547" i="4"/>
  <c r="E547" i="4"/>
  <c r="D547" i="4"/>
  <c r="K546" i="4"/>
  <c r="J546" i="4"/>
  <c r="I546" i="4"/>
  <c r="H546" i="4"/>
  <c r="G546" i="4"/>
  <c r="F546" i="4"/>
  <c r="E546" i="4"/>
  <c r="D546" i="4"/>
  <c r="K545" i="4"/>
  <c r="J545" i="4"/>
  <c r="I545" i="4"/>
  <c r="H545" i="4"/>
  <c r="G545" i="4"/>
  <c r="F545" i="4"/>
  <c r="E545" i="4"/>
  <c r="D545" i="4"/>
  <c r="K544" i="4"/>
  <c r="J544" i="4"/>
  <c r="I544" i="4"/>
  <c r="H544" i="4"/>
  <c r="G544" i="4"/>
  <c r="F544" i="4"/>
  <c r="E544" i="4"/>
  <c r="D544" i="4"/>
  <c r="K543" i="4"/>
  <c r="J543" i="4"/>
  <c r="I543" i="4"/>
  <c r="H543" i="4"/>
  <c r="G543" i="4"/>
  <c r="F543" i="4"/>
  <c r="E543" i="4"/>
  <c r="D543" i="4"/>
  <c r="K542" i="4"/>
  <c r="J542" i="4"/>
  <c r="I542" i="4"/>
  <c r="H542" i="4"/>
  <c r="G542" i="4"/>
  <c r="F542" i="4"/>
  <c r="E542" i="4"/>
  <c r="D542" i="4"/>
  <c r="K541" i="4"/>
  <c r="J541" i="4"/>
  <c r="I541" i="4"/>
  <c r="H541" i="4"/>
  <c r="G541" i="4"/>
  <c r="F541" i="4"/>
  <c r="E541" i="4"/>
  <c r="D541" i="4"/>
  <c r="K540" i="4"/>
  <c r="J540" i="4"/>
  <c r="I540" i="4"/>
  <c r="H540" i="4"/>
  <c r="G540" i="4"/>
  <c r="F540" i="4"/>
  <c r="E540" i="4"/>
  <c r="D540" i="4"/>
  <c r="K539" i="4"/>
  <c r="J539" i="4"/>
  <c r="I539" i="4"/>
  <c r="H539" i="4"/>
  <c r="G539" i="4"/>
  <c r="F539" i="4"/>
  <c r="E539" i="4"/>
  <c r="D539" i="4"/>
  <c r="K538" i="4"/>
  <c r="J538" i="4"/>
  <c r="I538" i="4"/>
  <c r="H538" i="4"/>
  <c r="G538" i="4"/>
  <c r="F538" i="4"/>
  <c r="E538" i="4"/>
  <c r="D538" i="4"/>
  <c r="K537" i="4"/>
  <c r="J537" i="4"/>
  <c r="I537" i="4"/>
  <c r="H537" i="4"/>
  <c r="G537" i="4"/>
  <c r="F537" i="4"/>
  <c r="E537" i="4"/>
  <c r="D537" i="4"/>
  <c r="K536" i="4"/>
  <c r="J536" i="4"/>
  <c r="I536" i="4"/>
  <c r="H536" i="4"/>
  <c r="G536" i="4"/>
  <c r="F536" i="4"/>
  <c r="E536" i="4"/>
  <c r="D536" i="4"/>
  <c r="K535" i="4"/>
  <c r="J535" i="4"/>
  <c r="I535" i="4"/>
  <c r="H535" i="4"/>
  <c r="G535" i="4"/>
  <c r="F535" i="4"/>
  <c r="E535" i="4"/>
  <c r="D535" i="4"/>
  <c r="K534" i="4"/>
  <c r="J534" i="4"/>
  <c r="I534" i="4"/>
  <c r="H534" i="4"/>
  <c r="G534" i="4"/>
  <c r="F534" i="4"/>
  <c r="E534" i="4"/>
  <c r="D534" i="4"/>
  <c r="K533" i="4"/>
  <c r="J533" i="4"/>
  <c r="I533" i="4"/>
  <c r="H533" i="4"/>
  <c r="G533" i="4"/>
  <c r="F533" i="4"/>
  <c r="E533" i="4"/>
  <c r="D533" i="4"/>
  <c r="K532" i="4"/>
  <c r="J532" i="4"/>
  <c r="I532" i="4"/>
  <c r="H532" i="4"/>
  <c r="G532" i="4"/>
  <c r="F532" i="4"/>
  <c r="E532" i="4"/>
  <c r="D532" i="4"/>
  <c r="K531" i="4"/>
  <c r="J531" i="4"/>
  <c r="I531" i="4"/>
  <c r="H531" i="4"/>
  <c r="G531" i="4"/>
  <c r="F531" i="4"/>
  <c r="E531" i="4"/>
  <c r="D531" i="4"/>
  <c r="K530" i="4"/>
  <c r="J530" i="4"/>
  <c r="I530" i="4"/>
  <c r="H530" i="4"/>
  <c r="G530" i="4"/>
  <c r="F530" i="4"/>
  <c r="E530" i="4"/>
  <c r="D530" i="4"/>
  <c r="K529" i="4"/>
  <c r="J529" i="4"/>
  <c r="I529" i="4"/>
  <c r="H529" i="4"/>
  <c r="G529" i="4"/>
  <c r="F529" i="4"/>
  <c r="E529" i="4"/>
  <c r="D529" i="4"/>
  <c r="K528" i="4"/>
  <c r="J528" i="4"/>
  <c r="I528" i="4"/>
  <c r="H528" i="4"/>
  <c r="G528" i="4"/>
  <c r="F528" i="4"/>
  <c r="E528" i="4"/>
  <c r="D528" i="4"/>
  <c r="K527" i="4"/>
  <c r="J527" i="4"/>
  <c r="I527" i="4"/>
  <c r="H527" i="4"/>
  <c r="G527" i="4"/>
  <c r="F527" i="4"/>
  <c r="E527" i="4"/>
  <c r="D527" i="4"/>
  <c r="K526" i="4"/>
  <c r="J526" i="4"/>
  <c r="I526" i="4"/>
  <c r="H526" i="4"/>
  <c r="G526" i="4"/>
  <c r="F526" i="4"/>
  <c r="E526" i="4"/>
  <c r="D526" i="4"/>
  <c r="K525" i="4"/>
  <c r="J525" i="4"/>
  <c r="I525" i="4"/>
  <c r="H525" i="4"/>
  <c r="G525" i="4"/>
  <c r="F525" i="4"/>
  <c r="E525" i="4"/>
  <c r="D525" i="4"/>
  <c r="K524" i="4"/>
  <c r="J524" i="4"/>
  <c r="I524" i="4"/>
  <c r="H524" i="4"/>
  <c r="G524" i="4"/>
  <c r="F524" i="4"/>
  <c r="E524" i="4"/>
  <c r="D524" i="4"/>
  <c r="K523" i="4"/>
  <c r="J523" i="4"/>
  <c r="I523" i="4"/>
  <c r="H523" i="4"/>
  <c r="G523" i="4"/>
  <c r="F523" i="4"/>
  <c r="E523" i="4"/>
  <c r="D523" i="4"/>
  <c r="K522" i="4"/>
  <c r="J522" i="4"/>
  <c r="I522" i="4"/>
  <c r="H522" i="4"/>
  <c r="G522" i="4"/>
  <c r="F522" i="4"/>
  <c r="E522" i="4"/>
  <c r="D522" i="4"/>
  <c r="K521" i="4"/>
  <c r="J521" i="4"/>
  <c r="I521" i="4"/>
  <c r="H521" i="4"/>
  <c r="G521" i="4"/>
  <c r="F521" i="4"/>
  <c r="E521" i="4"/>
  <c r="D521" i="4"/>
  <c r="K520" i="4"/>
  <c r="J520" i="4"/>
  <c r="I520" i="4"/>
  <c r="H520" i="4"/>
  <c r="G520" i="4"/>
  <c r="F520" i="4"/>
  <c r="E520" i="4"/>
  <c r="D520" i="4"/>
  <c r="K519" i="4"/>
  <c r="J519" i="4"/>
  <c r="I519" i="4"/>
  <c r="H519" i="4"/>
  <c r="G519" i="4"/>
  <c r="F519" i="4"/>
  <c r="E519" i="4"/>
  <c r="D519" i="4"/>
  <c r="K518" i="4"/>
  <c r="J518" i="4"/>
  <c r="I518" i="4"/>
  <c r="H518" i="4"/>
  <c r="G518" i="4"/>
  <c r="F518" i="4"/>
  <c r="E518" i="4"/>
  <c r="D518" i="4"/>
  <c r="K517" i="4"/>
  <c r="J517" i="4"/>
  <c r="I517" i="4"/>
  <c r="H517" i="4"/>
  <c r="G517" i="4"/>
  <c r="F517" i="4"/>
  <c r="E517" i="4"/>
  <c r="D517" i="4"/>
  <c r="K516" i="4"/>
  <c r="J516" i="4"/>
  <c r="I516" i="4"/>
  <c r="H516" i="4"/>
  <c r="G516" i="4"/>
  <c r="F516" i="4"/>
  <c r="E516" i="4"/>
  <c r="D516" i="4"/>
  <c r="K515" i="4"/>
  <c r="J515" i="4"/>
  <c r="I515" i="4"/>
  <c r="H515" i="4"/>
  <c r="G515" i="4"/>
  <c r="F515" i="4"/>
  <c r="E515" i="4"/>
  <c r="D515" i="4"/>
  <c r="K514" i="4"/>
  <c r="J514" i="4"/>
  <c r="I514" i="4"/>
  <c r="H514" i="4"/>
  <c r="G514" i="4"/>
  <c r="F514" i="4"/>
  <c r="E514" i="4"/>
  <c r="D514" i="4"/>
  <c r="K513" i="4"/>
  <c r="J513" i="4"/>
  <c r="I513" i="4"/>
  <c r="H513" i="4"/>
  <c r="G513" i="4"/>
  <c r="F513" i="4"/>
  <c r="E513" i="4"/>
  <c r="D513" i="4"/>
  <c r="K512" i="4"/>
  <c r="J512" i="4"/>
  <c r="I512" i="4"/>
  <c r="H512" i="4"/>
  <c r="G512" i="4"/>
  <c r="F512" i="4"/>
  <c r="E512" i="4"/>
  <c r="D512" i="4"/>
  <c r="K511" i="4"/>
  <c r="J511" i="4"/>
  <c r="I511" i="4"/>
  <c r="H511" i="4"/>
  <c r="G511" i="4"/>
  <c r="F511" i="4"/>
  <c r="E511" i="4"/>
  <c r="K510" i="4"/>
  <c r="J510" i="4"/>
  <c r="I510" i="4"/>
  <c r="H510" i="4"/>
  <c r="G510" i="4"/>
  <c r="F510" i="4"/>
  <c r="E510" i="4"/>
  <c r="D510" i="4"/>
  <c r="K509" i="4"/>
  <c r="J509" i="4"/>
  <c r="I509" i="4"/>
  <c r="H509" i="4"/>
  <c r="G509" i="4"/>
  <c r="F509" i="4"/>
  <c r="E509" i="4"/>
  <c r="D509" i="4"/>
  <c r="K508" i="4"/>
  <c r="J508" i="4"/>
  <c r="I508" i="4"/>
  <c r="H508" i="4"/>
  <c r="G508" i="4"/>
  <c r="F508" i="4"/>
  <c r="E508" i="4"/>
  <c r="D508" i="4"/>
  <c r="K507" i="4"/>
  <c r="J507" i="4"/>
  <c r="I507" i="4"/>
  <c r="H507" i="4"/>
  <c r="G507" i="4"/>
  <c r="F507" i="4"/>
  <c r="E507" i="4"/>
  <c r="D507" i="4"/>
  <c r="K506" i="4"/>
  <c r="J506" i="4"/>
  <c r="I506" i="4"/>
  <c r="H506" i="4"/>
  <c r="G506" i="4"/>
  <c r="F506" i="4"/>
  <c r="E506" i="4"/>
  <c r="D506" i="4"/>
  <c r="K505" i="4"/>
  <c r="J505" i="4"/>
  <c r="I505" i="4"/>
  <c r="H505" i="4"/>
  <c r="G505" i="4"/>
  <c r="F505" i="4"/>
  <c r="E505" i="4"/>
  <c r="D505" i="4"/>
  <c r="K504" i="4"/>
  <c r="J504" i="4"/>
  <c r="I504" i="4"/>
  <c r="H504" i="4"/>
  <c r="G504" i="4"/>
  <c r="F504" i="4"/>
  <c r="E504" i="4"/>
  <c r="D504" i="4"/>
  <c r="K503" i="4"/>
  <c r="J503" i="4"/>
  <c r="I503" i="4"/>
  <c r="H503" i="4"/>
  <c r="G503" i="4"/>
  <c r="F503" i="4"/>
  <c r="E503" i="4"/>
  <c r="D503" i="4"/>
  <c r="K502" i="4"/>
  <c r="J502" i="4"/>
  <c r="I502" i="4"/>
  <c r="H502" i="4"/>
  <c r="G502" i="4"/>
  <c r="F502" i="4"/>
  <c r="E502" i="4"/>
  <c r="D502" i="4"/>
  <c r="K501" i="4"/>
  <c r="J501" i="4"/>
  <c r="I501" i="4"/>
  <c r="H501" i="4"/>
  <c r="G501" i="4"/>
  <c r="F501" i="4"/>
  <c r="E501" i="4"/>
  <c r="D501" i="4"/>
  <c r="K500" i="4"/>
  <c r="J500" i="4"/>
  <c r="I500" i="4"/>
  <c r="H500" i="4"/>
  <c r="G500" i="4"/>
  <c r="F500" i="4"/>
  <c r="E500" i="4"/>
  <c r="D500" i="4"/>
  <c r="K499" i="4"/>
  <c r="J499" i="4"/>
  <c r="I499" i="4"/>
  <c r="H499" i="4"/>
  <c r="G499" i="4"/>
  <c r="F499" i="4"/>
  <c r="E499" i="4"/>
  <c r="D499" i="4"/>
  <c r="K498" i="4"/>
  <c r="J498" i="4"/>
  <c r="I498" i="4"/>
  <c r="H498" i="4"/>
  <c r="G498" i="4"/>
  <c r="F498" i="4"/>
  <c r="E498" i="4"/>
  <c r="D498" i="4"/>
  <c r="K497" i="4"/>
  <c r="J497" i="4"/>
  <c r="I497" i="4"/>
  <c r="H497" i="4"/>
  <c r="G497" i="4"/>
  <c r="F497" i="4"/>
  <c r="E497" i="4"/>
  <c r="D497" i="4"/>
  <c r="K496" i="4"/>
  <c r="J496" i="4"/>
  <c r="I496" i="4"/>
  <c r="H496" i="4"/>
  <c r="G496" i="4"/>
  <c r="F496" i="4"/>
  <c r="E496" i="4"/>
  <c r="D496" i="4"/>
  <c r="K495" i="4"/>
  <c r="J495" i="4"/>
  <c r="I495" i="4"/>
  <c r="H495" i="4"/>
  <c r="G495" i="4"/>
  <c r="F495" i="4"/>
  <c r="E495" i="4"/>
  <c r="D495" i="4"/>
  <c r="K494" i="4"/>
  <c r="J494" i="4"/>
  <c r="I494" i="4"/>
  <c r="H494" i="4"/>
  <c r="G494" i="4"/>
  <c r="F494" i="4"/>
  <c r="E494" i="4"/>
  <c r="D494" i="4"/>
  <c r="K493" i="4"/>
  <c r="J493" i="4"/>
  <c r="I493" i="4"/>
  <c r="H493" i="4"/>
  <c r="G493" i="4"/>
  <c r="F493" i="4"/>
  <c r="E493" i="4"/>
  <c r="D493" i="4"/>
  <c r="K492" i="4"/>
  <c r="J492" i="4"/>
  <c r="I492" i="4"/>
  <c r="H492" i="4"/>
  <c r="G492" i="4"/>
  <c r="F492" i="4"/>
  <c r="E492" i="4"/>
  <c r="D492" i="4"/>
  <c r="K491" i="4"/>
  <c r="J491" i="4"/>
  <c r="I491" i="4"/>
  <c r="H491" i="4"/>
  <c r="G491" i="4"/>
  <c r="F491" i="4"/>
  <c r="E491" i="4"/>
  <c r="D491" i="4"/>
  <c r="K490" i="4"/>
  <c r="J490" i="4"/>
  <c r="I490" i="4"/>
  <c r="H490" i="4"/>
  <c r="G490" i="4"/>
  <c r="F490" i="4"/>
  <c r="E490" i="4"/>
  <c r="D490" i="4"/>
  <c r="K489" i="4"/>
  <c r="J489" i="4"/>
  <c r="I489" i="4"/>
  <c r="H489" i="4"/>
  <c r="G489" i="4"/>
  <c r="F489" i="4"/>
  <c r="E489" i="4"/>
  <c r="D489" i="4"/>
  <c r="K488" i="4"/>
  <c r="J488" i="4"/>
  <c r="I488" i="4"/>
  <c r="H488" i="4"/>
  <c r="G488" i="4"/>
  <c r="F488" i="4"/>
  <c r="E488" i="4"/>
  <c r="D488" i="4"/>
  <c r="K487" i="4"/>
  <c r="J487" i="4"/>
  <c r="I487" i="4"/>
  <c r="H487" i="4"/>
  <c r="G487" i="4"/>
  <c r="F487" i="4"/>
  <c r="E487" i="4"/>
  <c r="D487" i="4"/>
  <c r="K486" i="4"/>
  <c r="J486" i="4"/>
  <c r="I486" i="4"/>
  <c r="H486" i="4"/>
  <c r="G486" i="4"/>
  <c r="F486" i="4"/>
  <c r="E486" i="4"/>
  <c r="D486" i="4"/>
  <c r="K485" i="4"/>
  <c r="J485" i="4"/>
  <c r="I485" i="4"/>
  <c r="H485" i="4"/>
  <c r="G485" i="4"/>
  <c r="F485" i="4"/>
  <c r="E485" i="4"/>
  <c r="D485" i="4"/>
  <c r="K484" i="4"/>
  <c r="J484" i="4"/>
  <c r="I484" i="4"/>
  <c r="H484" i="4"/>
  <c r="G484" i="4"/>
  <c r="F484" i="4"/>
  <c r="E484" i="4"/>
  <c r="D484" i="4"/>
  <c r="K483" i="4"/>
  <c r="J483" i="4"/>
  <c r="I483" i="4"/>
  <c r="H483" i="4"/>
  <c r="G483" i="4"/>
  <c r="F483" i="4"/>
  <c r="E483" i="4"/>
  <c r="D483" i="4"/>
  <c r="K482" i="4"/>
  <c r="J482" i="4"/>
  <c r="I482" i="4"/>
  <c r="H482" i="4"/>
  <c r="G482" i="4"/>
  <c r="F482" i="4"/>
  <c r="E482" i="4"/>
  <c r="D482" i="4"/>
  <c r="K481" i="4"/>
  <c r="J481" i="4"/>
  <c r="I481" i="4"/>
  <c r="H481" i="4"/>
  <c r="G481" i="4"/>
  <c r="F481" i="4"/>
  <c r="E481" i="4"/>
  <c r="D481" i="4"/>
  <c r="K480" i="4"/>
  <c r="J480" i="4"/>
  <c r="I480" i="4"/>
  <c r="H480" i="4"/>
  <c r="G480" i="4"/>
  <c r="F480" i="4"/>
  <c r="E480" i="4"/>
  <c r="D480" i="4"/>
  <c r="K479" i="4"/>
  <c r="J479" i="4"/>
  <c r="I479" i="4"/>
  <c r="H479" i="4"/>
  <c r="G479" i="4"/>
  <c r="F479" i="4"/>
  <c r="E479" i="4"/>
  <c r="D479" i="4"/>
  <c r="K478" i="4"/>
  <c r="J478" i="4"/>
  <c r="I478" i="4"/>
  <c r="H478" i="4"/>
  <c r="G478" i="4"/>
  <c r="F478" i="4"/>
  <c r="E478" i="4"/>
  <c r="D478" i="4"/>
  <c r="K477" i="4"/>
  <c r="J477" i="4"/>
  <c r="I477" i="4"/>
  <c r="H477" i="4"/>
  <c r="G477" i="4"/>
  <c r="F477" i="4"/>
  <c r="E477" i="4"/>
  <c r="D477" i="4"/>
  <c r="K476" i="4"/>
  <c r="J476" i="4"/>
  <c r="I476" i="4"/>
  <c r="H476" i="4"/>
  <c r="G476" i="4"/>
  <c r="F476" i="4"/>
  <c r="E476" i="4"/>
  <c r="D476" i="4"/>
  <c r="K475" i="4"/>
  <c r="J475" i="4"/>
  <c r="I475" i="4"/>
  <c r="H475" i="4"/>
  <c r="G475" i="4"/>
  <c r="F475" i="4"/>
  <c r="E475" i="4"/>
  <c r="D475" i="4"/>
  <c r="K474" i="4"/>
  <c r="J474" i="4"/>
  <c r="I474" i="4"/>
  <c r="H474" i="4"/>
  <c r="G474" i="4"/>
  <c r="F474" i="4"/>
  <c r="E474" i="4"/>
  <c r="D474" i="4"/>
  <c r="K473" i="4"/>
  <c r="J473" i="4"/>
  <c r="I473" i="4"/>
  <c r="H473" i="4"/>
  <c r="G473" i="4"/>
  <c r="F473" i="4"/>
  <c r="E473" i="4"/>
  <c r="D473" i="4"/>
  <c r="K472" i="4"/>
  <c r="J472" i="4"/>
  <c r="I472" i="4"/>
  <c r="H472" i="4"/>
  <c r="G472" i="4"/>
  <c r="F472" i="4"/>
  <c r="E472" i="4"/>
  <c r="D472" i="4"/>
  <c r="K471" i="4"/>
  <c r="J471" i="4"/>
  <c r="I471" i="4"/>
  <c r="H471" i="4"/>
  <c r="G471" i="4"/>
  <c r="F471" i="4"/>
  <c r="E471" i="4"/>
  <c r="D471" i="4"/>
  <c r="K470" i="4"/>
  <c r="J470" i="4"/>
  <c r="I470" i="4"/>
  <c r="H470" i="4"/>
  <c r="G470" i="4"/>
  <c r="F470" i="4"/>
  <c r="E470" i="4"/>
  <c r="D470" i="4"/>
  <c r="K469" i="4"/>
  <c r="J469" i="4"/>
  <c r="I469" i="4"/>
  <c r="H469" i="4"/>
  <c r="G469" i="4"/>
  <c r="F469" i="4"/>
  <c r="E469" i="4"/>
  <c r="D469" i="4"/>
  <c r="K468" i="4"/>
  <c r="J468" i="4"/>
  <c r="I468" i="4"/>
  <c r="H468" i="4"/>
  <c r="G468" i="4"/>
  <c r="F468" i="4"/>
  <c r="E468" i="4"/>
  <c r="D468" i="4"/>
  <c r="K467" i="4"/>
  <c r="J467" i="4"/>
  <c r="I467" i="4"/>
  <c r="H467" i="4"/>
  <c r="G467" i="4"/>
  <c r="F467" i="4"/>
  <c r="E467" i="4"/>
  <c r="D467" i="4"/>
  <c r="K466" i="4"/>
  <c r="J466" i="4"/>
  <c r="I466" i="4"/>
  <c r="H466" i="4"/>
  <c r="G466" i="4"/>
  <c r="F466" i="4"/>
  <c r="E466" i="4"/>
  <c r="D466" i="4"/>
  <c r="K465" i="4"/>
  <c r="J465" i="4"/>
  <c r="I465" i="4"/>
  <c r="H465" i="4"/>
  <c r="G465" i="4"/>
  <c r="F465" i="4"/>
  <c r="E465" i="4"/>
  <c r="D465" i="4"/>
  <c r="K464" i="4"/>
  <c r="J464" i="4"/>
  <c r="I464" i="4"/>
  <c r="H464" i="4"/>
  <c r="G464" i="4"/>
  <c r="F464" i="4"/>
  <c r="E464" i="4"/>
  <c r="D464" i="4"/>
  <c r="K463" i="4"/>
  <c r="J463" i="4"/>
  <c r="I463" i="4"/>
  <c r="H463" i="4"/>
  <c r="G463" i="4"/>
  <c r="F463" i="4"/>
  <c r="E463" i="4"/>
  <c r="D463" i="4"/>
  <c r="K462" i="4"/>
  <c r="J462" i="4"/>
  <c r="I462" i="4"/>
  <c r="H462" i="4"/>
  <c r="G462" i="4"/>
  <c r="F462" i="4"/>
  <c r="E462" i="4"/>
  <c r="D462" i="4"/>
  <c r="K461" i="4"/>
  <c r="J461" i="4"/>
  <c r="I461" i="4"/>
  <c r="H461" i="4"/>
  <c r="G461" i="4"/>
  <c r="F461" i="4"/>
  <c r="E461" i="4"/>
  <c r="D461" i="4"/>
  <c r="K460" i="4"/>
  <c r="J460" i="4"/>
  <c r="I460" i="4"/>
  <c r="H460" i="4"/>
  <c r="G460" i="4"/>
  <c r="F460" i="4"/>
  <c r="E460" i="4"/>
  <c r="D460" i="4"/>
  <c r="K459" i="4"/>
  <c r="J459" i="4"/>
  <c r="I459" i="4"/>
  <c r="H459" i="4"/>
  <c r="G459" i="4"/>
  <c r="F459" i="4"/>
  <c r="E459" i="4"/>
  <c r="D459" i="4"/>
  <c r="K458" i="4"/>
  <c r="J458" i="4"/>
  <c r="I458" i="4"/>
  <c r="H458" i="4"/>
  <c r="G458" i="4"/>
  <c r="F458" i="4"/>
  <c r="E458" i="4"/>
  <c r="D458" i="4"/>
  <c r="K457" i="4"/>
  <c r="J457" i="4"/>
  <c r="I457" i="4"/>
  <c r="H457" i="4"/>
  <c r="G457" i="4"/>
  <c r="F457" i="4"/>
  <c r="E457" i="4"/>
  <c r="D457" i="4"/>
  <c r="K456" i="4"/>
  <c r="J456" i="4"/>
  <c r="I456" i="4"/>
  <c r="H456" i="4"/>
  <c r="G456" i="4"/>
  <c r="F456" i="4"/>
  <c r="E456" i="4"/>
  <c r="D456" i="4"/>
  <c r="K455" i="4"/>
  <c r="J455" i="4"/>
  <c r="I455" i="4"/>
  <c r="H455" i="4"/>
  <c r="G455" i="4"/>
  <c r="F455" i="4"/>
  <c r="E455" i="4"/>
  <c r="D455" i="4"/>
  <c r="K454" i="4"/>
  <c r="J454" i="4"/>
  <c r="I454" i="4"/>
  <c r="H454" i="4"/>
  <c r="G454" i="4"/>
  <c r="F454" i="4"/>
  <c r="E454" i="4"/>
  <c r="D454" i="4"/>
  <c r="K453" i="4"/>
  <c r="J453" i="4"/>
  <c r="I453" i="4"/>
  <c r="H453" i="4"/>
  <c r="G453" i="4"/>
  <c r="F453" i="4"/>
  <c r="E453" i="4"/>
  <c r="D453" i="4"/>
  <c r="K452" i="4"/>
  <c r="J452" i="4"/>
  <c r="I452" i="4"/>
  <c r="H452" i="4"/>
  <c r="G452" i="4"/>
  <c r="F452" i="4"/>
  <c r="E452" i="4"/>
  <c r="D452" i="4"/>
  <c r="K451" i="4"/>
  <c r="J451" i="4"/>
  <c r="I451" i="4"/>
  <c r="H451" i="4"/>
  <c r="G451" i="4"/>
  <c r="F451" i="4"/>
  <c r="E451" i="4"/>
  <c r="D451" i="4"/>
  <c r="K450" i="4"/>
  <c r="J450" i="4"/>
  <c r="I450" i="4"/>
  <c r="H450" i="4"/>
  <c r="G450" i="4"/>
  <c r="F450" i="4"/>
  <c r="E450" i="4"/>
  <c r="D450" i="4"/>
  <c r="K449" i="4"/>
  <c r="J449" i="4"/>
  <c r="I449" i="4"/>
  <c r="H449" i="4"/>
  <c r="G449" i="4"/>
  <c r="F449" i="4"/>
  <c r="E449" i="4"/>
  <c r="D449" i="4"/>
  <c r="K448" i="4"/>
  <c r="J448" i="4"/>
  <c r="I448" i="4"/>
  <c r="H448" i="4"/>
  <c r="G448" i="4"/>
  <c r="F448" i="4"/>
  <c r="E448" i="4"/>
  <c r="D448" i="4"/>
  <c r="K447" i="4"/>
  <c r="J447" i="4"/>
  <c r="I447" i="4"/>
  <c r="H447" i="4"/>
  <c r="G447" i="4"/>
  <c r="F447" i="4"/>
  <c r="E447" i="4"/>
  <c r="D447" i="4"/>
  <c r="K446" i="4"/>
  <c r="J446" i="4"/>
  <c r="I446" i="4"/>
  <c r="H446" i="4"/>
  <c r="G446" i="4"/>
  <c r="F446" i="4"/>
  <c r="E446" i="4"/>
  <c r="D446" i="4"/>
  <c r="K445" i="4"/>
  <c r="J445" i="4"/>
  <c r="I445" i="4"/>
  <c r="H445" i="4"/>
  <c r="G445" i="4"/>
  <c r="F445" i="4"/>
  <c r="E445" i="4"/>
  <c r="D445" i="4"/>
  <c r="K444" i="4"/>
  <c r="J444" i="4"/>
  <c r="I444" i="4"/>
  <c r="H444" i="4"/>
  <c r="G444" i="4"/>
  <c r="F444" i="4"/>
  <c r="E444" i="4"/>
  <c r="D444" i="4"/>
  <c r="K443" i="4"/>
  <c r="J443" i="4"/>
  <c r="I443" i="4"/>
  <c r="H443" i="4"/>
  <c r="G443" i="4"/>
  <c r="F443" i="4"/>
  <c r="E443" i="4"/>
  <c r="D443" i="4"/>
  <c r="K442" i="4"/>
  <c r="J442" i="4"/>
  <c r="I442" i="4"/>
  <c r="H442" i="4"/>
  <c r="G442" i="4"/>
  <c r="F442" i="4"/>
  <c r="E442" i="4"/>
  <c r="D442" i="4"/>
  <c r="K441" i="4"/>
  <c r="J441" i="4"/>
  <c r="I441" i="4"/>
  <c r="H441" i="4"/>
  <c r="G441" i="4"/>
  <c r="F441" i="4"/>
  <c r="E441" i="4"/>
  <c r="D441" i="4"/>
  <c r="K440" i="4"/>
  <c r="J440" i="4"/>
  <c r="I440" i="4"/>
  <c r="H440" i="4"/>
  <c r="G440" i="4"/>
  <c r="F440" i="4"/>
  <c r="E440" i="4"/>
  <c r="D440" i="4"/>
  <c r="K439" i="4"/>
  <c r="J439" i="4"/>
  <c r="I439" i="4"/>
  <c r="H439" i="4"/>
  <c r="G439" i="4"/>
  <c r="F439" i="4"/>
  <c r="E439" i="4"/>
  <c r="D439" i="4"/>
  <c r="K438" i="4"/>
  <c r="J438" i="4"/>
  <c r="I438" i="4"/>
  <c r="H438" i="4"/>
  <c r="G438" i="4"/>
  <c r="F438" i="4"/>
  <c r="E438" i="4"/>
  <c r="D438" i="4"/>
  <c r="K437" i="4"/>
  <c r="J437" i="4"/>
  <c r="I437" i="4"/>
  <c r="H437" i="4"/>
  <c r="G437" i="4"/>
  <c r="F437" i="4"/>
  <c r="E437" i="4"/>
  <c r="D437" i="4"/>
  <c r="K436" i="4"/>
  <c r="J436" i="4"/>
  <c r="I436" i="4"/>
  <c r="H436" i="4"/>
  <c r="G436" i="4"/>
  <c r="F436" i="4"/>
  <c r="E436" i="4"/>
  <c r="D436" i="4"/>
  <c r="K435" i="4"/>
  <c r="J435" i="4"/>
  <c r="I435" i="4"/>
  <c r="H435" i="4"/>
  <c r="G435" i="4"/>
  <c r="F435" i="4"/>
  <c r="E435" i="4"/>
  <c r="D435" i="4"/>
  <c r="K434" i="4"/>
  <c r="J434" i="4"/>
  <c r="I434" i="4"/>
  <c r="H434" i="4"/>
  <c r="G434" i="4"/>
  <c r="F434" i="4"/>
  <c r="E434" i="4"/>
  <c r="D434" i="4"/>
  <c r="K433" i="4"/>
  <c r="J433" i="4"/>
  <c r="I433" i="4"/>
  <c r="H433" i="4"/>
  <c r="G433" i="4"/>
  <c r="F433" i="4"/>
  <c r="E433" i="4"/>
  <c r="D433" i="4"/>
  <c r="K432" i="4"/>
  <c r="J432" i="4"/>
  <c r="I432" i="4"/>
  <c r="H432" i="4"/>
  <c r="G432" i="4"/>
  <c r="F432" i="4"/>
  <c r="E432" i="4"/>
  <c r="D432" i="4"/>
  <c r="K431" i="4"/>
  <c r="J431" i="4"/>
  <c r="I431" i="4"/>
  <c r="H431" i="4"/>
  <c r="G431" i="4"/>
  <c r="F431" i="4"/>
  <c r="E431" i="4"/>
  <c r="D431" i="4"/>
  <c r="K430" i="4"/>
  <c r="J430" i="4"/>
  <c r="I430" i="4"/>
  <c r="H430" i="4"/>
  <c r="G430" i="4"/>
  <c r="E430" i="4"/>
  <c r="D430" i="4"/>
  <c r="K429" i="4"/>
  <c r="J429" i="4"/>
  <c r="I429" i="4"/>
  <c r="H429" i="4"/>
  <c r="G429" i="4"/>
  <c r="F429" i="4"/>
  <c r="E429" i="4"/>
  <c r="D429" i="4"/>
  <c r="K428" i="4"/>
  <c r="J428" i="4"/>
  <c r="I428" i="4"/>
  <c r="H428" i="4"/>
  <c r="G428" i="4"/>
  <c r="F428" i="4"/>
  <c r="E428" i="4"/>
  <c r="D428" i="4"/>
  <c r="K427" i="4"/>
  <c r="J427" i="4"/>
  <c r="I427" i="4"/>
  <c r="H427" i="4"/>
  <c r="G427" i="4"/>
  <c r="F427" i="4"/>
  <c r="E427" i="4"/>
  <c r="D427" i="4"/>
  <c r="K426" i="4"/>
  <c r="J426" i="4"/>
  <c r="I426" i="4"/>
  <c r="H426" i="4"/>
  <c r="G426" i="4"/>
  <c r="F426" i="4"/>
  <c r="E426" i="4"/>
  <c r="D426" i="4"/>
  <c r="K425" i="4"/>
  <c r="J425" i="4"/>
  <c r="I425" i="4"/>
  <c r="H425" i="4"/>
  <c r="G425" i="4"/>
  <c r="F425" i="4"/>
  <c r="E425" i="4"/>
  <c r="D425" i="4"/>
  <c r="K424" i="4"/>
  <c r="J424" i="4"/>
  <c r="I424" i="4"/>
  <c r="H424" i="4"/>
  <c r="G424" i="4"/>
  <c r="F424" i="4"/>
  <c r="E424" i="4"/>
  <c r="D424" i="4"/>
  <c r="K423" i="4"/>
  <c r="J423" i="4"/>
  <c r="I423" i="4"/>
  <c r="H423" i="4"/>
  <c r="G423" i="4"/>
  <c r="F423" i="4"/>
  <c r="E423" i="4"/>
  <c r="D423" i="4"/>
  <c r="K422" i="4"/>
  <c r="J422" i="4"/>
  <c r="I422" i="4"/>
  <c r="H422" i="4"/>
  <c r="G422" i="4"/>
  <c r="F422" i="4"/>
  <c r="E422" i="4"/>
  <c r="D422" i="4"/>
  <c r="K421" i="4"/>
  <c r="J421" i="4"/>
  <c r="I421" i="4"/>
  <c r="H421" i="4"/>
  <c r="G421" i="4"/>
  <c r="F421" i="4"/>
  <c r="E421" i="4"/>
  <c r="D421" i="4"/>
  <c r="K420" i="4"/>
  <c r="J420" i="4"/>
  <c r="I420" i="4"/>
  <c r="H420" i="4"/>
  <c r="G420" i="4"/>
  <c r="F420" i="4"/>
  <c r="E420" i="4"/>
  <c r="D420" i="4"/>
  <c r="K419" i="4"/>
  <c r="J419" i="4"/>
  <c r="I419" i="4"/>
  <c r="H419" i="4"/>
  <c r="G419" i="4"/>
  <c r="F419" i="4"/>
  <c r="E419" i="4"/>
  <c r="D419" i="4"/>
  <c r="K418" i="4"/>
  <c r="J418" i="4"/>
  <c r="I418" i="4"/>
  <c r="H418" i="4"/>
  <c r="G418" i="4"/>
  <c r="F418" i="4"/>
  <c r="E418" i="4"/>
  <c r="D418" i="4"/>
  <c r="K417" i="4"/>
  <c r="J417" i="4"/>
  <c r="I417" i="4"/>
  <c r="H417" i="4"/>
  <c r="G417" i="4"/>
  <c r="F417" i="4"/>
  <c r="E417" i="4"/>
  <c r="D417" i="4"/>
  <c r="K416" i="4"/>
  <c r="J416" i="4"/>
  <c r="I416" i="4"/>
  <c r="H416" i="4"/>
  <c r="G416" i="4"/>
  <c r="F416" i="4"/>
  <c r="E416" i="4"/>
  <c r="D416" i="4"/>
  <c r="K415" i="4"/>
  <c r="J415" i="4"/>
  <c r="I415" i="4"/>
  <c r="H415" i="4"/>
  <c r="G415" i="4"/>
  <c r="F415" i="4"/>
  <c r="E415" i="4"/>
  <c r="D415" i="4"/>
  <c r="K414" i="4"/>
  <c r="J414" i="4"/>
  <c r="I414" i="4"/>
  <c r="H414" i="4"/>
  <c r="G414" i="4"/>
  <c r="F414" i="4"/>
  <c r="E414" i="4"/>
  <c r="D414" i="4"/>
  <c r="K413" i="4"/>
  <c r="J413" i="4"/>
  <c r="I413" i="4"/>
  <c r="H413" i="4"/>
  <c r="G413" i="4"/>
  <c r="F413" i="4"/>
  <c r="E413" i="4"/>
  <c r="D413" i="4"/>
  <c r="K412" i="4"/>
  <c r="J412" i="4"/>
  <c r="I412" i="4"/>
  <c r="H412" i="4"/>
  <c r="G412" i="4"/>
  <c r="F412" i="4"/>
  <c r="E412" i="4"/>
  <c r="D412" i="4"/>
  <c r="K411" i="4"/>
  <c r="J411" i="4"/>
  <c r="I411" i="4"/>
  <c r="H411" i="4"/>
  <c r="G411" i="4"/>
  <c r="F411" i="4"/>
  <c r="E411" i="4"/>
  <c r="D411" i="4"/>
  <c r="K410" i="4"/>
  <c r="J410" i="4"/>
  <c r="I410" i="4"/>
  <c r="H410" i="4"/>
  <c r="G410" i="4"/>
  <c r="F410" i="4"/>
  <c r="E410" i="4"/>
  <c r="D410" i="4"/>
  <c r="K409" i="4"/>
  <c r="J409" i="4"/>
  <c r="I409" i="4"/>
  <c r="H409" i="4"/>
  <c r="G409" i="4"/>
  <c r="F409" i="4"/>
  <c r="E409" i="4"/>
  <c r="D409" i="4"/>
  <c r="K408" i="4"/>
  <c r="J408" i="4"/>
  <c r="I408" i="4"/>
  <c r="H408" i="4"/>
  <c r="G408" i="4"/>
  <c r="F408" i="4"/>
  <c r="E408" i="4"/>
  <c r="D408" i="4"/>
  <c r="K407" i="4"/>
  <c r="J407" i="4"/>
  <c r="I407" i="4"/>
  <c r="H407" i="4"/>
  <c r="G407" i="4"/>
  <c r="F407" i="4"/>
  <c r="E407" i="4"/>
  <c r="D407" i="4"/>
  <c r="K406" i="4"/>
  <c r="J406" i="4"/>
  <c r="I406" i="4"/>
  <c r="H406" i="4"/>
  <c r="G406" i="4"/>
  <c r="F406" i="4"/>
  <c r="E406" i="4"/>
  <c r="D406" i="4"/>
  <c r="K405" i="4"/>
  <c r="J405" i="4"/>
  <c r="I405" i="4"/>
  <c r="H405" i="4"/>
  <c r="G405" i="4"/>
  <c r="F405" i="4"/>
  <c r="E405" i="4"/>
  <c r="D405" i="4"/>
  <c r="K404" i="4"/>
  <c r="J404" i="4"/>
  <c r="I404" i="4"/>
  <c r="H404" i="4"/>
  <c r="G404" i="4"/>
  <c r="F404" i="4"/>
  <c r="E404" i="4"/>
  <c r="D404" i="4"/>
  <c r="K403" i="4"/>
  <c r="J403" i="4"/>
  <c r="I403" i="4"/>
  <c r="H403" i="4"/>
  <c r="G403" i="4"/>
  <c r="F403" i="4"/>
  <c r="E403" i="4"/>
  <c r="D403" i="4"/>
  <c r="K402" i="4"/>
  <c r="J402" i="4"/>
  <c r="I402" i="4"/>
  <c r="H402" i="4"/>
  <c r="G402" i="4"/>
  <c r="F402" i="4"/>
  <c r="E402" i="4"/>
  <c r="D402" i="4"/>
  <c r="K401" i="4"/>
  <c r="J401" i="4"/>
  <c r="I401" i="4"/>
  <c r="H401" i="4"/>
  <c r="G401" i="4"/>
  <c r="F401" i="4"/>
  <c r="E401" i="4"/>
  <c r="D401" i="4"/>
  <c r="K400" i="4"/>
  <c r="J400" i="4"/>
  <c r="I400" i="4"/>
  <c r="H400" i="4"/>
  <c r="G400" i="4"/>
  <c r="F400" i="4"/>
  <c r="E400" i="4"/>
  <c r="D400" i="4"/>
  <c r="K399" i="4"/>
  <c r="J399" i="4"/>
  <c r="I399" i="4"/>
  <c r="H399" i="4"/>
  <c r="G399" i="4"/>
  <c r="F399" i="4"/>
  <c r="E399" i="4"/>
  <c r="D399" i="4"/>
  <c r="K398" i="4"/>
  <c r="J398" i="4"/>
  <c r="I398" i="4"/>
  <c r="H398" i="4"/>
  <c r="G398" i="4"/>
  <c r="F398" i="4"/>
  <c r="E398" i="4"/>
  <c r="D398" i="4"/>
  <c r="K397" i="4"/>
  <c r="J397" i="4"/>
  <c r="I397" i="4"/>
  <c r="H397" i="4"/>
  <c r="G397" i="4"/>
  <c r="F397" i="4"/>
  <c r="E397" i="4"/>
  <c r="D397" i="4"/>
  <c r="K396" i="4"/>
  <c r="J396" i="4"/>
  <c r="I396" i="4"/>
  <c r="H396" i="4"/>
  <c r="G396" i="4"/>
  <c r="F396" i="4"/>
  <c r="E396" i="4"/>
  <c r="D396" i="4"/>
  <c r="K395" i="4"/>
  <c r="J395" i="4"/>
  <c r="I395" i="4"/>
  <c r="H395" i="4"/>
  <c r="G395" i="4"/>
  <c r="F395" i="4"/>
  <c r="E395" i="4"/>
  <c r="D395" i="4"/>
  <c r="K394" i="4"/>
  <c r="J394" i="4"/>
  <c r="I394" i="4"/>
  <c r="H394" i="4"/>
  <c r="G394" i="4"/>
  <c r="F394" i="4"/>
  <c r="E394" i="4"/>
  <c r="D394" i="4"/>
  <c r="K393" i="4"/>
  <c r="J393" i="4"/>
  <c r="I393" i="4"/>
  <c r="H393" i="4"/>
  <c r="G393" i="4"/>
  <c r="F393" i="4"/>
  <c r="E393" i="4"/>
  <c r="D393" i="4"/>
  <c r="K392" i="4"/>
  <c r="J392" i="4"/>
  <c r="I392" i="4"/>
  <c r="H392" i="4"/>
  <c r="G392" i="4"/>
  <c r="F392" i="4"/>
  <c r="E392" i="4"/>
  <c r="D392" i="4"/>
  <c r="K391" i="4"/>
  <c r="J391" i="4"/>
  <c r="I391" i="4"/>
  <c r="H391" i="4"/>
  <c r="G391" i="4"/>
  <c r="F391" i="4"/>
  <c r="E391" i="4"/>
  <c r="D391" i="4"/>
  <c r="K390" i="4"/>
  <c r="J390" i="4"/>
  <c r="I390" i="4"/>
  <c r="H390" i="4"/>
  <c r="G390" i="4"/>
  <c r="F390" i="4"/>
  <c r="E390" i="4"/>
  <c r="D390" i="4"/>
  <c r="K389" i="4"/>
  <c r="J389" i="4"/>
  <c r="I389" i="4"/>
  <c r="H389" i="4"/>
  <c r="G389" i="4"/>
  <c r="F389" i="4"/>
  <c r="E389" i="4"/>
  <c r="D389" i="4"/>
  <c r="K388" i="4"/>
  <c r="J388" i="4"/>
  <c r="I388" i="4"/>
  <c r="H388" i="4"/>
  <c r="G388" i="4"/>
  <c r="F388" i="4"/>
  <c r="E388" i="4"/>
  <c r="D388" i="4"/>
  <c r="K387" i="4"/>
  <c r="J387" i="4"/>
  <c r="I387" i="4"/>
  <c r="H387" i="4"/>
  <c r="G387" i="4"/>
  <c r="F387" i="4"/>
  <c r="E387" i="4"/>
  <c r="D387" i="4"/>
  <c r="K386" i="4"/>
  <c r="J386" i="4"/>
  <c r="I386" i="4"/>
  <c r="H386" i="4"/>
  <c r="G386" i="4"/>
  <c r="F386" i="4"/>
  <c r="E386" i="4"/>
  <c r="D386" i="4"/>
  <c r="K385" i="4"/>
  <c r="J385" i="4"/>
  <c r="I385" i="4"/>
  <c r="H385" i="4"/>
  <c r="G385" i="4"/>
  <c r="F385" i="4"/>
  <c r="E385" i="4"/>
  <c r="D385" i="4"/>
  <c r="K384" i="4"/>
  <c r="J384" i="4"/>
  <c r="I384" i="4"/>
  <c r="H384" i="4"/>
  <c r="G384" i="4"/>
  <c r="F384" i="4"/>
  <c r="E384" i="4"/>
  <c r="D384" i="4"/>
  <c r="K383" i="4"/>
  <c r="J383" i="4"/>
  <c r="I383" i="4"/>
  <c r="H383" i="4"/>
  <c r="G383" i="4"/>
  <c r="F383" i="4"/>
  <c r="E383" i="4"/>
  <c r="D383" i="4"/>
  <c r="K382" i="4"/>
  <c r="J382" i="4"/>
  <c r="I382" i="4"/>
  <c r="H382" i="4"/>
  <c r="G382" i="4"/>
  <c r="F382" i="4"/>
  <c r="E382" i="4"/>
  <c r="D382" i="4"/>
  <c r="K381" i="4"/>
  <c r="J381" i="4"/>
  <c r="I381" i="4"/>
  <c r="H381" i="4"/>
  <c r="G381" i="4"/>
  <c r="F381" i="4"/>
  <c r="E381" i="4"/>
  <c r="N221" i="4"/>
  <c r="AA550" i="4"/>
  <c r="AA549" i="4"/>
  <c r="AA548" i="4"/>
  <c r="AA547" i="4"/>
  <c r="AA546" i="4"/>
  <c r="AA545" i="4"/>
  <c r="AA544" i="4"/>
  <c r="AA543" i="4"/>
  <c r="AA542" i="4"/>
  <c r="AA541" i="4"/>
  <c r="AA540" i="4"/>
  <c r="AA539" i="4"/>
  <c r="AA538" i="4"/>
  <c r="AA537" i="4"/>
  <c r="AA536" i="4"/>
  <c r="AA535" i="4"/>
  <c r="AA534" i="4"/>
  <c r="AA533" i="4"/>
  <c r="AA532" i="4"/>
  <c r="AA531" i="4"/>
  <c r="AA530" i="4"/>
  <c r="AA529" i="4"/>
  <c r="AA528" i="4"/>
  <c r="AA527" i="4"/>
  <c r="AA526" i="4"/>
  <c r="AA525" i="4"/>
  <c r="AA524" i="4"/>
  <c r="AA523" i="4"/>
  <c r="AA522" i="4"/>
  <c r="AA521" i="4"/>
  <c r="AA520" i="4"/>
  <c r="AA519" i="4"/>
  <c r="AA518" i="4"/>
  <c r="AA517" i="4"/>
  <c r="AA516" i="4"/>
  <c r="AA515" i="4"/>
  <c r="AA514" i="4"/>
  <c r="AA513" i="4"/>
  <c r="AA512" i="4"/>
  <c r="AA511" i="4"/>
  <c r="AA510" i="4"/>
  <c r="AA509" i="4"/>
  <c r="AA508" i="4"/>
  <c r="AA507" i="4"/>
  <c r="AA506" i="4"/>
  <c r="AA505" i="4"/>
  <c r="AA504" i="4"/>
  <c r="AA503" i="4"/>
  <c r="AA502" i="4"/>
  <c r="AA501" i="4"/>
  <c r="AA500" i="4"/>
  <c r="AA499" i="4"/>
  <c r="AA498" i="4"/>
  <c r="AA497" i="4"/>
  <c r="AA496" i="4"/>
  <c r="AA495" i="4"/>
  <c r="AA494" i="4"/>
  <c r="AA493" i="4"/>
  <c r="AA492" i="4"/>
  <c r="AA491" i="4"/>
  <c r="AA490" i="4"/>
  <c r="AA489" i="4"/>
  <c r="AA488" i="4"/>
  <c r="AA487" i="4"/>
  <c r="AA486" i="4"/>
  <c r="AA485" i="4"/>
  <c r="AA484" i="4"/>
  <c r="AA483" i="4"/>
  <c r="AA482" i="4"/>
  <c r="AA481" i="4"/>
  <c r="AA480" i="4"/>
  <c r="AA479" i="4"/>
  <c r="AA478" i="4"/>
  <c r="AA477" i="4"/>
  <c r="AA476" i="4"/>
  <c r="AA475" i="4"/>
  <c r="AA474" i="4"/>
  <c r="AA473" i="4"/>
  <c r="AA472" i="4"/>
  <c r="AA471" i="4"/>
  <c r="AA470" i="4"/>
  <c r="AA469" i="4"/>
  <c r="AA468" i="4"/>
  <c r="AA467" i="4"/>
  <c r="AA466" i="4"/>
  <c r="AA465" i="4"/>
  <c r="AA464" i="4"/>
  <c r="AA463" i="4"/>
  <c r="AA462" i="4"/>
  <c r="AA461" i="4"/>
  <c r="AA460" i="4"/>
  <c r="AA459" i="4"/>
  <c r="AA458" i="4"/>
  <c r="AA457" i="4"/>
  <c r="AA456" i="4"/>
  <c r="AA455" i="4"/>
  <c r="AA454" i="4"/>
  <c r="AA453" i="4"/>
  <c r="AA452" i="4"/>
  <c r="AA451" i="4"/>
  <c r="AA450" i="4"/>
  <c r="AA449" i="4"/>
  <c r="AA448" i="4"/>
  <c r="AA447" i="4"/>
  <c r="AA446" i="4"/>
  <c r="AA445" i="4"/>
  <c r="AA444" i="4"/>
  <c r="AA443" i="4"/>
  <c r="AA442" i="4"/>
  <c r="AA441" i="4"/>
  <c r="AA440" i="4"/>
  <c r="AA439" i="4"/>
  <c r="AA438" i="4"/>
  <c r="AA437" i="4"/>
  <c r="AA436" i="4"/>
  <c r="AA435" i="4"/>
  <c r="AA434" i="4"/>
  <c r="AA433" i="4"/>
  <c r="AA432" i="4"/>
  <c r="AA431" i="4"/>
  <c r="AA430" i="4"/>
  <c r="AA429" i="4"/>
  <c r="AA428" i="4"/>
  <c r="AA427" i="4"/>
  <c r="AA426" i="4"/>
  <c r="AA425" i="4"/>
  <c r="AA424" i="4"/>
  <c r="AA423" i="4"/>
  <c r="AA422" i="4"/>
  <c r="AA421" i="4"/>
  <c r="AA420" i="4"/>
  <c r="AA419" i="4"/>
  <c r="AA418" i="4"/>
  <c r="AA417" i="4"/>
  <c r="AA416" i="4"/>
  <c r="AA415" i="4"/>
  <c r="AA414" i="4"/>
  <c r="AA413" i="4"/>
  <c r="AA412" i="4"/>
  <c r="AA411" i="4"/>
  <c r="AA410" i="4"/>
  <c r="AA409" i="4"/>
  <c r="AA408" i="4"/>
  <c r="AA407" i="4"/>
  <c r="AA406" i="4"/>
  <c r="AA405" i="4"/>
  <c r="AA404" i="4"/>
  <c r="AA403" i="4"/>
  <c r="AA402" i="4"/>
  <c r="AA401" i="4"/>
  <c r="AA400" i="4"/>
  <c r="AA399" i="4"/>
  <c r="AA398" i="4"/>
  <c r="AA397" i="4"/>
  <c r="AA396" i="4"/>
  <c r="AA395" i="4"/>
  <c r="AA394" i="4"/>
  <c r="AA393" i="4"/>
  <c r="AA392" i="4"/>
  <c r="AA391" i="4"/>
  <c r="AA390" i="4"/>
  <c r="AA389" i="4"/>
  <c r="AA388" i="4"/>
  <c r="AA387" i="4"/>
  <c r="AA386" i="4"/>
  <c r="AA385" i="4"/>
  <c r="AA384" i="4"/>
  <c r="AA383" i="4"/>
  <c r="AA382" i="4"/>
  <c r="C612" i="4"/>
  <c r="AK216" i="4"/>
  <c r="AK13" i="4" s="1"/>
  <c r="AW209" i="4"/>
  <c r="AW6" i="4" s="1"/>
  <c r="AV209" i="4"/>
  <c r="AV6" i="4" s="1"/>
  <c r="AU209" i="4"/>
  <c r="AU6" i="4" s="1"/>
  <c r="AT209" i="4"/>
  <c r="AT6" i="4" s="1"/>
  <c r="AS209" i="4"/>
  <c r="AS6" i="4" s="1"/>
  <c r="AR209" i="4"/>
  <c r="AR6" i="4" s="1"/>
  <c r="AQ209" i="4"/>
  <c r="AQ6" i="4" s="1"/>
  <c r="AP209" i="4"/>
  <c r="AP6" i="4" s="1"/>
  <c r="AO209" i="4"/>
  <c r="AO6" i="4" s="1"/>
  <c r="AN209" i="4"/>
  <c r="AN6" i="4" s="1"/>
  <c r="AM209" i="4"/>
  <c r="AM6" i="4" s="1"/>
  <c r="AL209" i="4"/>
  <c r="AL6" i="4" s="1"/>
  <c r="AK209" i="4"/>
  <c r="AK6" i="4" s="1"/>
  <c r="AJ209" i="4"/>
  <c r="AJ6" i="4" s="1"/>
  <c r="J221" i="4"/>
  <c r="AI355" i="4"/>
  <c r="AI270" i="4"/>
  <c r="AI266" i="4"/>
  <c r="AI262" i="4"/>
  <c r="AI258" i="4"/>
  <c r="AI242" i="4"/>
  <c r="AI238" i="4"/>
  <c r="AI218" i="4"/>
  <c r="AI214" i="4"/>
  <c r="AI210" i="4"/>
  <c r="AI385" i="4"/>
  <c r="AI389" i="4"/>
  <c r="AI393" i="4"/>
  <c r="AI413" i="4"/>
  <c r="AI433" i="4"/>
  <c r="AI437" i="4"/>
  <c r="AI441" i="4"/>
  <c r="AI382" i="4"/>
  <c r="R81" i="30" l="1"/>
  <c r="R51" i="30"/>
  <c r="I43" i="30"/>
  <c r="P43" i="30"/>
  <c r="N43" i="30"/>
  <c r="O43" i="30"/>
  <c r="K43" i="30"/>
  <c r="H43" i="30"/>
  <c r="F43" i="30"/>
  <c r="L43" i="30"/>
  <c r="M43" i="30"/>
  <c r="J43" i="30"/>
  <c r="G43" i="30"/>
  <c r="E43" i="30"/>
  <c r="D43" i="30"/>
  <c r="N38" i="30"/>
  <c r="O38" i="30"/>
  <c r="L38" i="30"/>
  <c r="P38" i="30"/>
  <c r="M38" i="30"/>
  <c r="H38" i="30"/>
  <c r="F38" i="30"/>
  <c r="K38" i="30"/>
  <c r="D38" i="30"/>
  <c r="I38" i="30"/>
  <c r="J38" i="30"/>
  <c r="G38" i="30"/>
  <c r="E38" i="30"/>
  <c r="I63" i="30"/>
  <c r="P63" i="30"/>
  <c r="L63" i="30"/>
  <c r="N63" i="30"/>
  <c r="H63" i="30"/>
  <c r="F63" i="30"/>
  <c r="D63" i="30"/>
  <c r="O63" i="30"/>
  <c r="M63" i="30"/>
  <c r="J63" i="30"/>
  <c r="G63" i="30"/>
  <c r="E63" i="30"/>
  <c r="K63" i="30"/>
  <c r="N78" i="30"/>
  <c r="L78" i="30"/>
  <c r="P78" i="30"/>
  <c r="D78" i="30"/>
  <c r="M78" i="30"/>
  <c r="K78" i="30"/>
  <c r="J78" i="30"/>
  <c r="G78" i="30"/>
  <c r="E78" i="30"/>
  <c r="I78" i="30"/>
  <c r="H78" i="30"/>
  <c r="F78" i="30"/>
  <c r="O78" i="30"/>
  <c r="P53" i="30"/>
  <c r="I53" i="30"/>
  <c r="L53" i="30"/>
  <c r="O53" i="30"/>
  <c r="K53" i="30"/>
  <c r="D53" i="30"/>
  <c r="M53" i="30"/>
  <c r="J53" i="30"/>
  <c r="G53" i="30"/>
  <c r="E53" i="30"/>
  <c r="H53" i="30"/>
  <c r="F53" i="30"/>
  <c r="N53" i="30"/>
  <c r="P9" i="30"/>
  <c r="I9" i="30"/>
  <c r="N9" i="30"/>
  <c r="O9" i="30"/>
  <c r="L9" i="30"/>
  <c r="K9" i="30"/>
  <c r="D9" i="30"/>
  <c r="J9" i="30"/>
  <c r="G9" i="30"/>
  <c r="E9" i="30"/>
  <c r="H9" i="30"/>
  <c r="F9" i="30"/>
  <c r="M9" i="30"/>
  <c r="R26" i="30"/>
  <c r="R36" i="30"/>
  <c r="R23" i="30"/>
  <c r="R22" i="30"/>
  <c r="R56" i="30"/>
  <c r="R46" i="30"/>
  <c r="N42" i="30"/>
  <c r="O42" i="30"/>
  <c r="L42" i="30"/>
  <c r="I42" i="30"/>
  <c r="M42" i="30"/>
  <c r="H42" i="30"/>
  <c r="F42" i="30"/>
  <c r="J42" i="30"/>
  <c r="G42" i="30"/>
  <c r="E42" i="30"/>
  <c r="K42" i="30"/>
  <c r="D42" i="30"/>
  <c r="P42" i="30"/>
  <c r="N62" i="30"/>
  <c r="L62" i="30"/>
  <c r="P62" i="30"/>
  <c r="H62" i="30"/>
  <c r="F62" i="30"/>
  <c r="I62" i="30"/>
  <c r="K62" i="30"/>
  <c r="D62" i="30"/>
  <c r="M62" i="30"/>
  <c r="J62" i="30"/>
  <c r="O62" i="30"/>
  <c r="G62" i="30"/>
  <c r="E62" i="30"/>
  <c r="L52" i="30"/>
  <c r="N52" i="30"/>
  <c r="I52" i="30"/>
  <c r="M52" i="30"/>
  <c r="J52" i="30"/>
  <c r="G52" i="30"/>
  <c r="E52" i="30"/>
  <c r="F52" i="30"/>
  <c r="P52" i="30"/>
  <c r="O52" i="30"/>
  <c r="K52" i="30"/>
  <c r="D52" i="30"/>
  <c r="H52" i="30"/>
  <c r="L8" i="30"/>
  <c r="N8" i="30"/>
  <c r="O8" i="30"/>
  <c r="P8" i="30"/>
  <c r="I8" i="30"/>
  <c r="J8" i="30"/>
  <c r="G8" i="30"/>
  <c r="E8" i="30"/>
  <c r="M8" i="30"/>
  <c r="H8" i="30"/>
  <c r="K8" i="30"/>
  <c r="D8" i="30"/>
  <c r="F8" i="30"/>
  <c r="I27" i="30"/>
  <c r="P27" i="30"/>
  <c r="N27" i="30"/>
  <c r="L27" i="30"/>
  <c r="H27" i="30"/>
  <c r="F27" i="30"/>
  <c r="D27" i="30"/>
  <c r="O27" i="30"/>
  <c r="M27" i="30"/>
  <c r="J27" i="30"/>
  <c r="G27" i="30"/>
  <c r="E27" i="30"/>
  <c r="K27" i="30"/>
  <c r="L32" i="30"/>
  <c r="N32" i="30"/>
  <c r="O32" i="30"/>
  <c r="P32" i="30"/>
  <c r="I32" i="30"/>
  <c r="J32" i="30"/>
  <c r="G32" i="30"/>
  <c r="E32" i="30"/>
  <c r="H32" i="30"/>
  <c r="M32" i="30"/>
  <c r="K32" i="30"/>
  <c r="D32" i="30"/>
  <c r="F32" i="30"/>
  <c r="P13" i="30"/>
  <c r="I13" i="30"/>
  <c r="L13" i="30"/>
  <c r="O13" i="30"/>
  <c r="K13" i="30"/>
  <c r="D13" i="30"/>
  <c r="N13" i="30"/>
  <c r="M13" i="30"/>
  <c r="J13" i="30"/>
  <c r="G13" i="30"/>
  <c r="E13" i="30"/>
  <c r="H13" i="30"/>
  <c r="F13" i="30"/>
  <c r="L72" i="30"/>
  <c r="N72" i="30"/>
  <c r="P72" i="30"/>
  <c r="I72" i="30"/>
  <c r="M72" i="30"/>
  <c r="O72" i="30"/>
  <c r="D72" i="30"/>
  <c r="H72" i="30"/>
  <c r="F72" i="30"/>
  <c r="K72" i="30"/>
  <c r="J72" i="30"/>
  <c r="G72" i="30"/>
  <c r="E72" i="30"/>
  <c r="I47" i="30"/>
  <c r="P47" i="30"/>
  <c r="L47" i="30"/>
  <c r="N47" i="30"/>
  <c r="D47" i="30"/>
  <c r="H47" i="30"/>
  <c r="F47" i="30"/>
  <c r="K47" i="30"/>
  <c r="O47" i="30"/>
  <c r="M47" i="30"/>
  <c r="J47" i="30"/>
  <c r="G47" i="30"/>
  <c r="E47" i="30"/>
  <c r="I67" i="30"/>
  <c r="P67" i="30"/>
  <c r="N67" i="30"/>
  <c r="L67" i="30"/>
  <c r="K67" i="30"/>
  <c r="H67" i="30"/>
  <c r="F67" i="30"/>
  <c r="O67" i="30"/>
  <c r="M67" i="30"/>
  <c r="J67" i="30"/>
  <c r="G67" i="30"/>
  <c r="E67" i="30"/>
  <c r="D67" i="30"/>
  <c r="P57" i="30"/>
  <c r="I57" i="30"/>
  <c r="N57" i="30"/>
  <c r="L57" i="30"/>
  <c r="O57" i="30"/>
  <c r="K57" i="30"/>
  <c r="D57" i="30"/>
  <c r="M57" i="30"/>
  <c r="J57" i="30"/>
  <c r="G57" i="30"/>
  <c r="E57" i="30"/>
  <c r="H57" i="30"/>
  <c r="F57" i="30"/>
  <c r="R31" i="30"/>
  <c r="R71" i="30"/>
  <c r="R61" i="30"/>
  <c r="R66" i="30"/>
  <c r="R76" i="30"/>
  <c r="P37" i="30"/>
  <c r="I37" i="30"/>
  <c r="L37" i="30"/>
  <c r="N37" i="30"/>
  <c r="K37" i="30"/>
  <c r="D37" i="30"/>
  <c r="J37" i="30"/>
  <c r="G37" i="30"/>
  <c r="E37" i="30"/>
  <c r="O37" i="30"/>
  <c r="M37" i="30"/>
  <c r="H37" i="30"/>
  <c r="F37" i="30"/>
  <c r="P77" i="30"/>
  <c r="I77" i="30"/>
  <c r="L77" i="30"/>
  <c r="O77" i="30"/>
  <c r="K77" i="30"/>
  <c r="J77" i="30"/>
  <c r="G77" i="30"/>
  <c r="E77" i="30"/>
  <c r="F77" i="30"/>
  <c r="N77" i="30"/>
  <c r="M77" i="30"/>
  <c r="D77" i="30"/>
  <c r="H77" i="30"/>
  <c r="N82" i="30"/>
  <c r="L82" i="30"/>
  <c r="I82" i="30"/>
  <c r="D82" i="30"/>
  <c r="P82" i="30"/>
  <c r="O82" i="30"/>
  <c r="K82" i="30"/>
  <c r="J82" i="30"/>
  <c r="G82" i="30"/>
  <c r="E82" i="30"/>
  <c r="H82" i="30"/>
  <c r="F82" i="30"/>
  <c r="M82" i="30"/>
  <c r="L28" i="30"/>
  <c r="N28" i="30"/>
  <c r="O28" i="30"/>
  <c r="I28" i="30"/>
  <c r="P28" i="30"/>
  <c r="M28" i="30"/>
  <c r="J28" i="30"/>
  <c r="G28" i="30"/>
  <c r="E28" i="30"/>
  <c r="F28" i="30"/>
  <c r="K28" i="30"/>
  <c r="D28" i="30"/>
  <c r="H28" i="30"/>
  <c r="P33" i="30"/>
  <c r="I33" i="30"/>
  <c r="N33" i="30"/>
  <c r="O33" i="30"/>
  <c r="L33" i="30"/>
  <c r="M33" i="30"/>
  <c r="K33" i="30"/>
  <c r="D33" i="30"/>
  <c r="J33" i="30"/>
  <c r="G33" i="30"/>
  <c r="E33" i="30"/>
  <c r="H33" i="30"/>
  <c r="F33" i="30"/>
  <c r="P73" i="30"/>
  <c r="I73" i="30"/>
  <c r="N73" i="30"/>
  <c r="L73" i="30"/>
  <c r="O73" i="30"/>
  <c r="K73" i="30"/>
  <c r="J73" i="30"/>
  <c r="G73" i="30"/>
  <c r="E73" i="30"/>
  <c r="H73" i="30"/>
  <c r="M73" i="30"/>
  <c r="F73" i="30"/>
  <c r="D73" i="30"/>
  <c r="L48" i="30"/>
  <c r="N48" i="30"/>
  <c r="P48" i="30"/>
  <c r="I48" i="30"/>
  <c r="O48" i="30"/>
  <c r="M48" i="30"/>
  <c r="J48" i="30"/>
  <c r="G48" i="30"/>
  <c r="E48" i="30"/>
  <c r="H48" i="30"/>
  <c r="F48" i="30"/>
  <c r="K48" i="30"/>
  <c r="D48" i="30"/>
  <c r="L68" i="30"/>
  <c r="N68" i="30"/>
  <c r="I68" i="30"/>
  <c r="M68" i="30"/>
  <c r="J68" i="30"/>
  <c r="G68" i="30"/>
  <c r="E68" i="30"/>
  <c r="H68" i="30"/>
  <c r="O68" i="30"/>
  <c r="K68" i="30"/>
  <c r="D68" i="30"/>
  <c r="R68" i="30" s="1"/>
  <c r="P68" i="30"/>
  <c r="F68" i="30"/>
  <c r="N58" i="30"/>
  <c r="L58" i="30"/>
  <c r="I58" i="30"/>
  <c r="H58" i="30"/>
  <c r="F58" i="30"/>
  <c r="K58" i="30"/>
  <c r="D58" i="30"/>
  <c r="E58" i="30"/>
  <c r="P58" i="30"/>
  <c r="O58" i="30"/>
  <c r="M58" i="30"/>
  <c r="J58" i="30"/>
  <c r="G58" i="30"/>
  <c r="R12" i="30"/>
  <c r="R41" i="30"/>
  <c r="R7" i="30"/>
  <c r="E118" i="19"/>
  <c r="T14" i="10"/>
  <c r="Y15" i="12" s="1"/>
  <c r="Y14" i="12"/>
  <c r="AL14" i="10"/>
  <c r="AV15" i="12" s="1"/>
  <c r="AV14" i="12"/>
  <c r="AJ83" i="10"/>
  <c r="AT83" i="12"/>
  <c r="AM14" i="10"/>
  <c r="AW15" i="12" s="1"/>
  <c r="AW14" i="12"/>
  <c r="F14" i="10"/>
  <c r="F15" i="12" s="1"/>
  <c r="F14" i="12"/>
  <c r="D83" i="10"/>
  <c r="D83" i="12"/>
  <c r="E14" i="10"/>
  <c r="E15" i="12" s="1"/>
  <c r="E14" i="12"/>
  <c r="AK14" i="10"/>
  <c r="AU15" i="12" s="1"/>
  <c r="AU14" i="12"/>
  <c r="V14" i="10"/>
  <c r="AA15" i="12" s="1"/>
  <c r="AA14" i="12"/>
  <c r="V83" i="10"/>
  <c r="AA83" i="12"/>
  <c r="W14" i="10"/>
  <c r="AB15" i="12" s="1"/>
  <c r="AB14" i="12"/>
  <c r="U83" i="10"/>
  <c r="Z83" i="12"/>
  <c r="D8" i="10"/>
  <c r="D9" i="12" s="1"/>
  <c r="D8" i="12"/>
  <c r="AJ14" i="10"/>
  <c r="AT15" i="12" s="1"/>
  <c r="AT14" i="12"/>
  <c r="T8" i="10"/>
  <c r="Y9" i="12" s="1"/>
  <c r="Y8" i="12"/>
  <c r="D14" i="10"/>
  <c r="D15" i="12" s="1"/>
  <c r="D14" i="12"/>
  <c r="G14" i="10"/>
  <c r="G15" i="12" s="1"/>
  <c r="G14" i="12"/>
  <c r="U8" i="10"/>
  <c r="Z9" i="12" s="1"/>
  <c r="Z8" i="12"/>
  <c r="U14" i="10"/>
  <c r="Z15" i="12" s="1"/>
  <c r="Z14" i="12"/>
  <c r="G83" i="10"/>
  <c r="G83" i="12"/>
  <c r="W83" i="10"/>
  <c r="AB83" i="12"/>
  <c r="F83" i="10"/>
  <c r="F83" i="12"/>
  <c r="V8" i="10"/>
  <c r="AA9" i="12" s="1"/>
  <c r="AA8" i="12"/>
  <c r="AM83" i="10"/>
  <c r="AW83" i="12"/>
  <c r="AL83" i="10"/>
  <c r="AV83" i="12"/>
  <c r="T83" i="10"/>
  <c r="Y83" i="12"/>
  <c r="AK83" i="10"/>
  <c r="AU83" i="12"/>
  <c r="E83" i="10"/>
  <c r="E83" i="12"/>
  <c r="O182" i="13"/>
  <c r="O181" i="12"/>
  <c r="Q182" i="13"/>
  <c r="Q181" i="12"/>
  <c r="AE182" i="13"/>
  <c r="AJ181" i="12"/>
  <c r="AA182" i="13"/>
  <c r="AF181" i="12"/>
  <c r="Z182" i="13"/>
  <c r="AE181" i="12"/>
  <c r="AF182" i="13"/>
  <c r="AK181" i="12"/>
  <c r="U182" i="13"/>
  <c r="E182" i="13"/>
  <c r="Y182" i="13"/>
  <c r="AD181" i="12"/>
  <c r="AG182" i="13"/>
  <c r="AL181" i="12"/>
  <c r="G182" i="13"/>
  <c r="J182" i="13"/>
  <c r="J181" i="12"/>
  <c r="AK182" i="13"/>
  <c r="F182" i="13"/>
  <c r="AO182" i="13"/>
  <c r="AY181" i="12"/>
  <c r="V182" i="13"/>
  <c r="L182" i="13"/>
  <c r="L181" i="12"/>
  <c r="AB182" i="13"/>
  <c r="AG181" i="12"/>
  <c r="I182" i="13"/>
  <c r="I181" i="12"/>
  <c r="AV182" i="13"/>
  <c r="BF181" i="12"/>
  <c r="AC182" i="13"/>
  <c r="AH181" i="12"/>
  <c r="AP182" i="13"/>
  <c r="AZ181" i="12"/>
  <c r="M182" i="13"/>
  <c r="M181" i="12"/>
  <c r="P182" i="13"/>
  <c r="P181" i="12"/>
  <c r="AU182" i="13"/>
  <c r="BE181" i="12"/>
  <c r="H182" i="13"/>
  <c r="H181" i="12"/>
  <c r="AW182" i="13"/>
  <c r="BG181" i="12"/>
  <c r="AT182" i="13"/>
  <c r="BD181" i="12"/>
  <c r="K182" i="13"/>
  <c r="K181" i="12"/>
  <c r="AL182" i="13"/>
  <c r="AR182" i="13"/>
  <c r="BB181" i="12"/>
  <c r="X182" i="13"/>
  <c r="AC181" i="12"/>
  <c r="W182" i="13"/>
  <c r="AD182" i="13"/>
  <c r="AI181" i="12"/>
  <c r="N182" i="13"/>
  <c r="N181" i="12"/>
  <c r="AQ182" i="13"/>
  <c r="BA181" i="12"/>
  <c r="AN182" i="13"/>
  <c r="AX181" i="12"/>
  <c r="AS182" i="13"/>
  <c r="BC181" i="12"/>
  <c r="AM182" i="13"/>
  <c r="E554" i="4"/>
  <c r="I556" i="4"/>
  <c r="F558" i="4"/>
  <c r="G565" i="4"/>
  <c r="F568" i="4"/>
  <c r="D571" i="4"/>
  <c r="D575" i="4"/>
  <c r="E576" i="4"/>
  <c r="I577" i="4"/>
  <c r="D579" i="4"/>
  <c r="G586" i="4"/>
  <c r="E587" i="4"/>
  <c r="L588" i="4"/>
  <c r="D592" i="4"/>
  <c r="H593" i="4"/>
  <c r="F595" i="4"/>
  <c r="E597" i="4"/>
  <c r="J601" i="4"/>
  <c r="D602" i="4"/>
  <c r="G607" i="4"/>
  <c r="E608" i="4"/>
  <c r="D613" i="4"/>
  <c r="H614" i="4"/>
  <c r="F616" i="4"/>
  <c r="D618" i="4"/>
  <c r="F619" i="4"/>
  <c r="I620" i="4"/>
  <c r="E621" i="4"/>
  <c r="F622" i="4"/>
  <c r="G623" i="4"/>
  <c r="F624" i="4"/>
  <c r="H625" i="4"/>
  <c r="D626" i="4"/>
  <c r="D629" i="4"/>
  <c r="H630" i="4"/>
  <c r="K631" i="4"/>
  <c r="F632" i="4"/>
  <c r="I633" i="4"/>
  <c r="G634" i="4"/>
  <c r="F635" i="4"/>
  <c r="H636" i="4"/>
  <c r="J637" i="4"/>
  <c r="F638" i="4"/>
  <c r="G639" i="4"/>
  <c r="D640" i="4"/>
  <c r="H641" i="4"/>
  <c r="D642" i="4"/>
  <c r="F643" i="4"/>
  <c r="K645" i="4"/>
  <c r="F646" i="4"/>
  <c r="E648" i="4"/>
  <c r="D650" i="4"/>
  <c r="F651" i="4"/>
  <c r="H652" i="4"/>
  <c r="I653" i="4"/>
  <c r="F654" i="4"/>
  <c r="F655" i="4"/>
  <c r="J656" i="4"/>
  <c r="I657" i="4"/>
  <c r="L658" i="4"/>
  <c r="F659" i="4"/>
  <c r="K660" i="4"/>
  <c r="M661" i="4"/>
  <c r="I662" i="4"/>
  <c r="I663" i="4"/>
  <c r="J664" i="4"/>
  <c r="E665" i="4"/>
  <c r="H666" i="4"/>
  <c r="K667" i="4"/>
  <c r="F668" i="4"/>
  <c r="G669" i="4"/>
  <c r="J670" i="4"/>
  <c r="F671" i="4"/>
  <c r="L672" i="4"/>
  <c r="M673" i="4"/>
  <c r="G674" i="4"/>
  <c r="I675" i="4"/>
  <c r="F676" i="4"/>
  <c r="J677" i="4"/>
  <c r="I678" i="4"/>
  <c r="G679" i="4"/>
  <c r="N680" i="4"/>
  <c r="K681" i="4"/>
  <c r="L682" i="4"/>
  <c r="M683" i="4"/>
  <c r="K684" i="4"/>
  <c r="J685" i="4"/>
  <c r="H686" i="4"/>
  <c r="F687" i="4"/>
  <c r="K688" i="4"/>
  <c r="D689" i="4"/>
  <c r="G690" i="4"/>
  <c r="P691" i="4"/>
  <c r="J692" i="4"/>
  <c r="H693" i="4"/>
  <c r="M694" i="4"/>
  <c r="K695" i="4"/>
  <c r="L696" i="4"/>
  <c r="E697" i="4"/>
  <c r="M698" i="4"/>
  <c r="G701" i="4"/>
  <c r="G702" i="4"/>
  <c r="K703" i="4"/>
  <c r="H704" i="4"/>
  <c r="I705" i="4"/>
  <c r="J706" i="4"/>
  <c r="F707" i="4"/>
  <c r="F708" i="4"/>
  <c r="D709" i="4"/>
  <c r="M710" i="4"/>
  <c r="G711" i="4"/>
  <c r="J712" i="4"/>
  <c r="J713" i="4"/>
  <c r="H714" i="4"/>
  <c r="K716" i="4"/>
  <c r="G723" i="4"/>
  <c r="I627" i="4"/>
  <c r="S390" i="4"/>
  <c r="AI479" i="4"/>
  <c r="S440" i="4"/>
  <c r="S261" i="4"/>
  <c r="AI371" i="4"/>
  <c r="S549" i="4"/>
  <c r="S415" i="4"/>
  <c r="S521" i="4"/>
  <c r="S218" i="4"/>
  <c r="AI543" i="4"/>
  <c r="AI286" i="4"/>
  <c r="AE209" i="4"/>
  <c r="AE6" i="4" s="1"/>
  <c r="AU316" i="4"/>
  <c r="AU317" i="4" s="1"/>
  <c r="S489" i="4"/>
  <c r="AI222" i="4"/>
  <c r="I694" i="4"/>
  <c r="K715" i="4"/>
  <c r="F715" i="4"/>
  <c r="E715" i="4"/>
  <c r="C480" i="4"/>
  <c r="C365" i="4"/>
  <c r="C564" i="4"/>
  <c r="C438" i="4"/>
  <c r="U208" i="4"/>
  <c r="U5" i="4" s="1"/>
  <c r="W216" i="4"/>
  <c r="W13" i="4" s="1"/>
  <c r="AA216" i="4"/>
  <c r="AA13" i="4" s="1"/>
  <c r="AE216" i="4"/>
  <c r="AE13" i="4" s="1"/>
  <c r="Y221" i="4"/>
  <c r="Y18" i="4" s="1"/>
  <c r="U299" i="4"/>
  <c r="AB340" i="4"/>
  <c r="AB137" i="4" s="1"/>
  <c r="AG371" i="4"/>
  <c r="AG372" i="4" s="1"/>
  <c r="AD209" i="4"/>
  <c r="AD6" i="4" s="1"/>
  <c r="Z209" i="4"/>
  <c r="Z6" i="4" s="1"/>
  <c r="V209" i="4"/>
  <c r="V6" i="4" s="1"/>
  <c r="T216" i="4"/>
  <c r="T13" i="4" s="1"/>
  <c r="X216" i="4"/>
  <c r="X13" i="4" s="1"/>
  <c r="AB216" i="4"/>
  <c r="AF216" i="4"/>
  <c r="AF13" i="4" s="1"/>
  <c r="AC221" i="4"/>
  <c r="AC18" i="4" s="1"/>
  <c r="AD315" i="4"/>
  <c r="AD112" i="4" s="1"/>
  <c r="Y348" i="4"/>
  <c r="AG209" i="4"/>
  <c r="AG6" i="4" s="1"/>
  <c r="AC209" i="4"/>
  <c r="AC6" i="4" s="1"/>
  <c r="Y209" i="4"/>
  <c r="Y6" i="4" s="1"/>
  <c r="U209" i="4"/>
  <c r="U6" i="4" s="1"/>
  <c r="U216" i="4"/>
  <c r="U13" i="4" s="1"/>
  <c r="Y216" i="4"/>
  <c r="Y13" i="4" s="1"/>
  <c r="AC216" i="4"/>
  <c r="AC13" i="4" s="1"/>
  <c r="AG216" i="4"/>
  <c r="AG13" i="4" s="1"/>
  <c r="AG221" i="4"/>
  <c r="AG222" i="4" s="1"/>
  <c r="AD323" i="4"/>
  <c r="AD324" i="4" s="1"/>
  <c r="X355" i="4"/>
  <c r="X152" i="4" s="1"/>
  <c r="AF209" i="4"/>
  <c r="AF6" i="4" s="1"/>
  <c r="AB209" i="4"/>
  <c r="AB6" i="4" s="1"/>
  <c r="X209" i="4"/>
  <c r="X6" i="4" s="1"/>
  <c r="T209" i="4"/>
  <c r="T6" i="4" s="1"/>
  <c r="S209" i="4"/>
  <c r="S243" i="4"/>
  <c r="S258" i="4"/>
  <c r="S262" i="4"/>
  <c r="S266" i="4"/>
  <c r="S284" i="4"/>
  <c r="S341" i="4"/>
  <c r="S355" i="4"/>
  <c r="S369" i="4"/>
  <c r="S211" i="4"/>
  <c r="S215" i="4"/>
  <c r="S219" i="4"/>
  <c r="S229" i="4"/>
  <c r="S239" i="4"/>
  <c r="S412" i="4"/>
  <c r="S416" i="4"/>
  <c r="S429" i="4"/>
  <c r="S433" i="4"/>
  <c r="S437" i="4"/>
  <c r="S441" i="4"/>
  <c r="S453" i="4"/>
  <c r="S469" i="4"/>
  <c r="S485" i="4"/>
  <c r="S501" i="4"/>
  <c r="S517" i="4"/>
  <c r="S529" i="4"/>
  <c r="S545" i="4"/>
  <c r="S385" i="4"/>
  <c r="S389" i="4"/>
  <c r="S393" i="4"/>
  <c r="S245" i="4"/>
  <c r="S259" i="4"/>
  <c r="S267" i="4"/>
  <c r="S345" i="4"/>
  <c r="S373" i="4"/>
  <c r="S216" i="4"/>
  <c r="S233" i="4"/>
  <c r="S405" i="4"/>
  <c r="S417" i="4"/>
  <c r="S434" i="4"/>
  <c r="S442" i="4"/>
  <c r="S473" i="4"/>
  <c r="S240" i="4"/>
  <c r="S263" i="4"/>
  <c r="S297" i="4"/>
  <c r="S357" i="4"/>
  <c r="S212" i="4"/>
  <c r="S220" i="4"/>
  <c r="S413" i="4"/>
  <c r="S430" i="4"/>
  <c r="S438" i="4"/>
  <c r="S457" i="4"/>
  <c r="S382" i="4"/>
  <c r="S241" i="4"/>
  <c r="S256" i="4"/>
  <c r="S260" i="4"/>
  <c r="S264" i="4"/>
  <c r="S268" i="4"/>
  <c r="S313" i="4"/>
  <c r="S349" i="4"/>
  <c r="S361" i="4"/>
  <c r="S377" i="4"/>
  <c r="S213" i="4"/>
  <c r="S217" i="4"/>
  <c r="S221" i="4"/>
  <c r="S237" i="4"/>
  <c r="S409" i="4"/>
  <c r="S414" i="4"/>
  <c r="S421" i="4"/>
  <c r="S431" i="4"/>
  <c r="S435" i="4"/>
  <c r="S439" i="4"/>
  <c r="S445" i="4"/>
  <c r="S461" i="4"/>
  <c r="S477" i="4"/>
  <c r="S493" i="4"/>
  <c r="S509" i="4"/>
  <c r="S525" i="4"/>
  <c r="S537" i="4"/>
  <c r="S383" i="4"/>
  <c r="S387" i="4"/>
  <c r="S391" i="4"/>
  <c r="S401" i="4"/>
  <c r="AI250" i="4"/>
  <c r="AI421" i="4"/>
  <c r="AI246" i="4"/>
  <c r="AI425" i="4"/>
  <c r="AI429" i="4"/>
  <c r="AI282" i="4"/>
  <c r="AI453" i="4"/>
  <c r="AI278" i="4"/>
  <c r="AI457" i="4"/>
  <c r="AI274" i="4"/>
  <c r="AI445" i="4"/>
  <c r="AI505" i="4"/>
  <c r="AI513" i="4"/>
  <c r="AI521" i="4"/>
  <c r="AI507" i="4"/>
  <c r="AI515" i="4"/>
  <c r="AI523" i="4"/>
  <c r="AI347" i="4"/>
  <c r="AI509" i="4"/>
  <c r="AI517" i="4"/>
  <c r="AI525" i="4"/>
  <c r="C541" i="4"/>
  <c r="S513" i="4"/>
  <c r="S411" i="4"/>
  <c r="S329" i="4"/>
  <c r="AI471" i="4"/>
  <c r="AI401" i="4"/>
  <c r="X363" i="4"/>
  <c r="X160" i="4" s="1"/>
  <c r="AD216" i="4"/>
  <c r="AD13" i="4" s="1"/>
  <c r="Q663" i="4"/>
  <c r="AN271" i="4"/>
  <c r="AN272" i="4" s="1"/>
  <c r="AN308" i="4"/>
  <c r="AN309" i="4" s="1"/>
  <c r="AK324" i="4"/>
  <c r="AK325" i="4" s="1"/>
  <c r="AR339" i="4"/>
  <c r="AR340" i="4" s="1"/>
  <c r="AO363" i="4"/>
  <c r="AO160" i="4" s="1"/>
  <c r="AI234" i="4"/>
  <c r="AI405" i="4"/>
  <c r="AJ226" i="4"/>
  <c r="AU285" i="4"/>
  <c r="AU82" i="4" s="1"/>
  <c r="AV308" i="4"/>
  <c r="AV105" i="4" s="1"/>
  <c r="AS324" i="4"/>
  <c r="AS325" i="4" s="1"/>
  <c r="AP347" i="4"/>
  <c r="AP144" i="4" s="1"/>
  <c r="AW363" i="4"/>
  <c r="AW364" i="4" s="1"/>
  <c r="AI230" i="4"/>
  <c r="AI409" i="4"/>
  <c r="AN237" i="4"/>
  <c r="AL300" i="4"/>
  <c r="AL97" i="4" s="1"/>
  <c r="AM316" i="4"/>
  <c r="AM317" i="4" s="1"/>
  <c r="AQ332" i="4"/>
  <c r="AQ129" i="4" s="1"/>
  <c r="AM355" i="4"/>
  <c r="AM152" i="4" s="1"/>
  <c r="AQ371" i="4"/>
  <c r="AQ168" i="4" s="1"/>
  <c r="AI226" i="4"/>
  <c r="AI397" i="4"/>
  <c r="AI327" i="4"/>
  <c r="AI331" i="4"/>
  <c r="AI299" i="4"/>
  <c r="AI465" i="4"/>
  <c r="AI473" i="4"/>
  <c r="AI481" i="4"/>
  <c r="AI489" i="4"/>
  <c r="AI497" i="4"/>
  <c r="AI323" i="4"/>
  <c r="AI294" i="4"/>
  <c r="AI467" i="4"/>
  <c r="AI475" i="4"/>
  <c r="AI483" i="4"/>
  <c r="AI491" i="4"/>
  <c r="AI499" i="4"/>
  <c r="AI315" i="4"/>
  <c r="AI290" i="4"/>
  <c r="AI460" i="4"/>
  <c r="AI469" i="4"/>
  <c r="AI477" i="4"/>
  <c r="AI485" i="4"/>
  <c r="AI493" i="4"/>
  <c r="AI501" i="4"/>
  <c r="S541" i="4"/>
  <c r="S481" i="4"/>
  <c r="S436" i="4"/>
  <c r="S214" i="4"/>
  <c r="S257" i="4"/>
  <c r="AI503" i="4"/>
  <c r="S397" i="4"/>
  <c r="S386" i="4"/>
  <c r="S533" i="4"/>
  <c r="S505" i="4"/>
  <c r="S465" i="4"/>
  <c r="S432" i="4"/>
  <c r="S238" i="4"/>
  <c r="S210" i="4"/>
  <c r="S269" i="4"/>
  <c r="S242" i="4"/>
  <c r="AI527" i="4"/>
  <c r="AI495" i="4"/>
  <c r="AI463" i="4"/>
  <c r="AI339" i="4"/>
  <c r="W209" i="4"/>
  <c r="W6" i="4" s="1"/>
  <c r="AD331" i="4"/>
  <c r="AD128" i="4" s="1"/>
  <c r="Z216" i="4"/>
  <c r="Z13" i="4" s="1"/>
  <c r="AU355" i="4"/>
  <c r="AU152" i="4" s="1"/>
  <c r="AT248" i="4"/>
  <c r="AT45" i="4" s="1"/>
  <c r="D713" i="4"/>
  <c r="G717" i="4"/>
  <c r="D717" i="4"/>
  <c r="D718" i="4"/>
  <c r="G718" i="4"/>
  <c r="F719" i="4"/>
  <c r="K719" i="4"/>
  <c r="J720" i="4"/>
  <c r="E720" i="4"/>
  <c r="H721" i="4"/>
  <c r="D721" i="4"/>
  <c r="J722" i="4"/>
  <c r="I722" i="4"/>
  <c r="H264" i="4"/>
  <c r="H265" i="4" s="1"/>
  <c r="I332" i="4"/>
  <c r="I333" i="4" s="1"/>
  <c r="I334" i="4" s="1"/>
  <c r="I335" i="4" s="1"/>
  <c r="I336" i="4" s="1"/>
  <c r="I337" i="4" s="1"/>
  <c r="I338" i="4" s="1"/>
  <c r="AI363" i="4"/>
  <c r="AI529" i="4"/>
  <c r="AI537" i="4"/>
  <c r="AI545" i="4"/>
  <c r="AI539" i="4"/>
  <c r="AI531" i="4"/>
  <c r="AI547" i="4"/>
  <c r="AI533" i="4"/>
  <c r="AI541" i="4"/>
  <c r="AI549" i="4"/>
  <c r="S388" i="4"/>
  <c r="C390" i="4"/>
  <c r="S392" i="4"/>
  <c r="S384" i="4"/>
  <c r="S528" i="4"/>
  <c r="S497" i="4"/>
  <c r="S449" i="4"/>
  <c r="S425" i="4"/>
  <c r="S225" i="4"/>
  <c r="S365" i="4"/>
  <c r="S265" i="4"/>
  <c r="AI519" i="4"/>
  <c r="AI487" i="4"/>
  <c r="AI449" i="4"/>
  <c r="AI417" i="4"/>
  <c r="AI254" i="4"/>
  <c r="AA209" i="4"/>
  <c r="AA6" i="4" s="1"/>
  <c r="T250" i="4"/>
  <c r="T251" i="4" s="1"/>
  <c r="V216" i="4"/>
  <c r="V13" i="4" s="1"/>
  <c r="AJ339" i="4"/>
  <c r="AJ136" i="4" s="1"/>
  <c r="F720" i="4"/>
  <c r="D662" i="4"/>
  <c r="K700" i="4"/>
  <c r="C171" i="4"/>
  <c r="E683" i="4"/>
  <c r="C374" i="4"/>
  <c r="AM208" i="4"/>
  <c r="AM5" i="4" s="1"/>
  <c r="H678" i="4"/>
  <c r="G697" i="4"/>
  <c r="F208" i="4"/>
  <c r="I699" i="4"/>
  <c r="E704" i="4"/>
  <c r="F648" i="4"/>
  <c r="H700" i="4"/>
  <c r="K655" i="4"/>
  <c r="L674" i="4"/>
  <c r="C519" i="4"/>
  <c r="C676" i="4"/>
  <c r="C454" i="4"/>
  <c r="C422" i="4"/>
  <c r="K237" i="4"/>
  <c r="K238" i="4" s="1"/>
  <c r="C8" i="4"/>
  <c r="C12" i="4"/>
  <c r="C16" i="4"/>
  <c r="C20" i="4"/>
  <c r="C24" i="4"/>
  <c r="C28" i="4"/>
  <c r="C32" i="4"/>
  <c r="C36" i="4"/>
  <c r="C40" i="4"/>
  <c r="C44" i="4"/>
  <c r="C48" i="4"/>
  <c r="C52" i="4"/>
  <c r="C56" i="4"/>
  <c r="C60" i="4"/>
  <c r="C64" i="4"/>
  <c r="C68" i="4"/>
  <c r="C72" i="4"/>
  <c r="C76" i="4"/>
  <c r="C80" i="4"/>
  <c r="C84" i="4"/>
  <c r="C88" i="4"/>
  <c r="C92" i="4"/>
  <c r="C96" i="4"/>
  <c r="C100" i="4"/>
  <c r="C104" i="4"/>
  <c r="C108" i="4"/>
  <c r="C112" i="4"/>
  <c r="C116" i="4"/>
  <c r="C120" i="4"/>
  <c r="C124" i="4"/>
  <c r="C128" i="4"/>
  <c r="C132" i="4"/>
  <c r="C136" i="4"/>
  <c r="C140" i="4"/>
  <c r="C144" i="4"/>
  <c r="C148" i="4"/>
  <c r="C152" i="4"/>
  <c r="C156" i="4"/>
  <c r="C160" i="4"/>
  <c r="C164" i="4"/>
  <c r="C168" i="4"/>
  <c r="C172" i="4"/>
  <c r="Q208" i="4"/>
  <c r="M208" i="4"/>
  <c r="I208" i="4"/>
  <c r="E208" i="4"/>
  <c r="AF208" i="4"/>
  <c r="AF5" i="4" s="1"/>
  <c r="AB208" i="4"/>
  <c r="AB5" i="4" s="1"/>
  <c r="X208" i="4"/>
  <c r="X5" i="4" s="1"/>
  <c r="AJ208" i="4"/>
  <c r="AJ5" i="4" s="1"/>
  <c r="AT208" i="4"/>
  <c r="AT5" i="4" s="1"/>
  <c r="AP208" i="4"/>
  <c r="AP5" i="4" s="1"/>
  <c r="AL208" i="4"/>
  <c r="AL5" i="4" s="1"/>
  <c r="C555" i="4"/>
  <c r="D701" i="4"/>
  <c r="E627" i="4"/>
  <c r="F672" i="4"/>
  <c r="G650" i="4"/>
  <c r="J672" i="4"/>
  <c r="K683" i="4"/>
  <c r="M623" i="4"/>
  <c r="C9" i="4"/>
  <c r="C13" i="4"/>
  <c r="C17" i="4"/>
  <c r="C21" i="4"/>
  <c r="C25" i="4"/>
  <c r="C29" i="4"/>
  <c r="C33" i="4"/>
  <c r="C37" i="4"/>
  <c r="C41" i="4"/>
  <c r="C45" i="4"/>
  <c r="C49" i="4"/>
  <c r="C53" i="4"/>
  <c r="C57" i="4"/>
  <c r="C61" i="4"/>
  <c r="C65" i="4"/>
  <c r="C69" i="4"/>
  <c r="C73" i="4"/>
  <c r="C77" i="4"/>
  <c r="C81" i="4"/>
  <c r="C85" i="4"/>
  <c r="C89" i="4"/>
  <c r="C93" i="4"/>
  <c r="C97" i="4"/>
  <c r="C101" i="4"/>
  <c r="C105" i="4"/>
  <c r="C109" i="4"/>
  <c r="C113" i="4"/>
  <c r="C117" i="4"/>
  <c r="C121" i="4"/>
  <c r="C125" i="4"/>
  <c r="C129" i="4"/>
  <c r="C133" i="4"/>
  <c r="C137" i="4"/>
  <c r="C141" i="4"/>
  <c r="C145" i="4"/>
  <c r="C149" i="4"/>
  <c r="C153" i="4"/>
  <c r="C157" i="4"/>
  <c r="C161" i="4"/>
  <c r="C165" i="4"/>
  <c r="C169" i="4"/>
  <c r="C173" i="4"/>
  <c r="P208" i="4"/>
  <c r="L208" i="4"/>
  <c r="H208" i="4"/>
  <c r="AE208" i="4"/>
  <c r="AE5" i="4" s="1"/>
  <c r="AA208" i="4"/>
  <c r="AA5" i="4" s="1"/>
  <c r="W208" i="4"/>
  <c r="W5" i="4" s="1"/>
  <c r="AW208" i="4"/>
  <c r="AW5" i="4" s="1"/>
  <c r="AS208" i="4"/>
  <c r="AS5" i="4" s="1"/>
  <c r="AO208" i="4"/>
  <c r="AO5" i="4" s="1"/>
  <c r="AK208" i="4"/>
  <c r="AK5" i="4" s="1"/>
  <c r="E5" i="4"/>
  <c r="D684" i="4"/>
  <c r="E661" i="4"/>
  <c r="F694" i="4"/>
  <c r="G675" i="4"/>
  <c r="H657" i="4"/>
  <c r="I665" i="4"/>
  <c r="J701" i="4"/>
  <c r="K711" i="4"/>
  <c r="M701" i="4"/>
  <c r="C382" i="4"/>
  <c r="AA238" i="4"/>
  <c r="AA35" i="4" s="1"/>
  <c r="S249" i="4"/>
  <c r="S277" i="4"/>
  <c r="S285" i="4"/>
  <c r="S337" i="4"/>
  <c r="S356" i="4"/>
  <c r="C6" i="4"/>
  <c r="C10" i="4"/>
  <c r="C14" i="4"/>
  <c r="C18" i="4"/>
  <c r="C22" i="4"/>
  <c r="C26" i="4"/>
  <c r="C30" i="4"/>
  <c r="C34" i="4"/>
  <c r="C38" i="4"/>
  <c r="C42" i="4"/>
  <c r="C46" i="4"/>
  <c r="C50" i="4"/>
  <c r="C54" i="4"/>
  <c r="C58" i="4"/>
  <c r="C62" i="4"/>
  <c r="C66" i="4"/>
  <c r="C70" i="4"/>
  <c r="C74" i="4"/>
  <c r="C78" i="4"/>
  <c r="C82" i="4"/>
  <c r="C86" i="4"/>
  <c r="C90" i="4"/>
  <c r="C94" i="4"/>
  <c r="C98" i="4"/>
  <c r="C102" i="4"/>
  <c r="C106" i="4"/>
  <c r="C110" i="4"/>
  <c r="C114" i="4"/>
  <c r="C118" i="4"/>
  <c r="C122" i="4"/>
  <c r="C126" i="4"/>
  <c r="C130" i="4"/>
  <c r="C134" i="4"/>
  <c r="C138" i="4"/>
  <c r="C142" i="4"/>
  <c r="C146" i="4"/>
  <c r="C150" i="4"/>
  <c r="C154" i="4"/>
  <c r="C158" i="4"/>
  <c r="C162" i="4"/>
  <c r="C166" i="4"/>
  <c r="C170" i="4"/>
  <c r="C174" i="4"/>
  <c r="O208" i="4"/>
  <c r="K208" i="4"/>
  <c r="G208" i="4"/>
  <c r="T208" i="4"/>
  <c r="T5" i="4" s="1"/>
  <c r="AD208" i="4"/>
  <c r="AD5" i="4" s="1"/>
  <c r="Z208" i="4"/>
  <c r="Z5" i="4" s="1"/>
  <c r="V208" i="4"/>
  <c r="V5" i="4" s="1"/>
  <c r="AV208" i="4"/>
  <c r="AV5" i="4" s="1"/>
  <c r="AR208" i="4"/>
  <c r="AR5" i="4" s="1"/>
  <c r="AN208" i="4"/>
  <c r="AN5" i="4" s="1"/>
  <c r="C562" i="4"/>
  <c r="I721" i="4"/>
  <c r="O722" i="4"/>
  <c r="K723" i="4"/>
  <c r="AI332" i="4"/>
  <c r="C7" i="4"/>
  <c r="C11" i="4"/>
  <c r="C15" i="4"/>
  <c r="C19" i="4"/>
  <c r="C23" i="4"/>
  <c r="C27" i="4"/>
  <c r="C31" i="4"/>
  <c r="C35" i="4"/>
  <c r="C39" i="4"/>
  <c r="C43" i="4"/>
  <c r="C47" i="4"/>
  <c r="C51" i="4"/>
  <c r="C55" i="4"/>
  <c r="C59" i="4"/>
  <c r="C63" i="4"/>
  <c r="C67" i="4"/>
  <c r="C71" i="4"/>
  <c r="C75" i="4"/>
  <c r="C79" i="4"/>
  <c r="C83" i="4"/>
  <c r="C87" i="4"/>
  <c r="C91" i="4"/>
  <c r="C95" i="4"/>
  <c r="C99" i="4"/>
  <c r="C103" i="4"/>
  <c r="C107" i="4"/>
  <c r="C111" i="4"/>
  <c r="C115" i="4"/>
  <c r="C119" i="4"/>
  <c r="C123" i="4"/>
  <c r="C127" i="4"/>
  <c r="C131" i="4"/>
  <c r="C135" i="4"/>
  <c r="C139" i="4"/>
  <c r="C143" i="4"/>
  <c r="C147" i="4"/>
  <c r="C151" i="4"/>
  <c r="C155" i="4"/>
  <c r="C159" i="4"/>
  <c r="C163" i="4"/>
  <c r="C167" i="4"/>
  <c r="D208" i="4"/>
  <c r="N208" i="4"/>
  <c r="J208" i="4"/>
  <c r="AG208" i="4"/>
  <c r="AG5" i="4" s="1"/>
  <c r="AC208" i="4"/>
  <c r="AC5" i="4" s="1"/>
  <c r="Y208" i="4"/>
  <c r="Y5" i="4" s="1"/>
  <c r="AU208" i="4"/>
  <c r="AU5" i="4" s="1"/>
  <c r="AQ208" i="4"/>
  <c r="AQ5" i="4" s="1"/>
  <c r="D696" i="4"/>
  <c r="D680" i="4"/>
  <c r="D657" i="4"/>
  <c r="E637" i="4"/>
  <c r="E667" i="4"/>
  <c r="E688" i="4"/>
  <c r="E709" i="4"/>
  <c r="F656" i="4"/>
  <c r="F678" i="4"/>
  <c r="F699" i="4"/>
  <c r="G659" i="4"/>
  <c r="G681" i="4"/>
  <c r="H662" i="4"/>
  <c r="H684" i="4"/>
  <c r="H705" i="4"/>
  <c r="I673" i="4"/>
  <c r="I701" i="4"/>
  <c r="J622" i="4"/>
  <c r="J680" i="4"/>
  <c r="J708" i="4"/>
  <c r="K661" i="4"/>
  <c r="K689" i="4"/>
  <c r="L686" i="4"/>
  <c r="M662" i="4"/>
  <c r="M711" i="4"/>
  <c r="D678" i="4"/>
  <c r="D692" i="4"/>
  <c r="D673" i="4"/>
  <c r="D648" i="4"/>
  <c r="E565" i="4"/>
  <c r="E672" i="4"/>
  <c r="E693" i="4"/>
  <c r="F627" i="4"/>
  <c r="F662" i="4"/>
  <c r="F683" i="4"/>
  <c r="F704" i="4"/>
  <c r="G665" i="4"/>
  <c r="G686" i="4"/>
  <c r="G707" i="4"/>
  <c r="H620" i="4"/>
  <c r="H668" i="4"/>
  <c r="H689" i="4"/>
  <c r="H710" i="4"/>
  <c r="I679" i="4"/>
  <c r="I130" i="4" s="1"/>
  <c r="I707" i="4"/>
  <c r="J658" i="4"/>
  <c r="J686" i="4"/>
  <c r="J714" i="4"/>
  <c r="K668" i="4"/>
  <c r="K697" i="4"/>
  <c r="L701" i="4"/>
  <c r="M674" i="4"/>
  <c r="N660" i="4"/>
  <c r="D566" i="4"/>
  <c r="D567" i="4"/>
  <c r="D568" i="4"/>
  <c r="D705" i="4"/>
  <c r="D688" i="4"/>
  <c r="D668" i="4"/>
  <c r="D637" i="4"/>
  <c r="E656" i="4"/>
  <c r="E677" i="4"/>
  <c r="E699" i="4"/>
  <c r="F667" i="4"/>
  <c r="F688" i="4"/>
  <c r="F710" i="4"/>
  <c r="G629" i="4"/>
  <c r="G670" i="4"/>
  <c r="G691" i="4"/>
  <c r="G713" i="4"/>
  <c r="H673" i="4"/>
  <c r="H694" i="4"/>
  <c r="H716" i="4"/>
  <c r="I658" i="4"/>
  <c r="I686" i="4"/>
  <c r="I715" i="4"/>
  <c r="J665" i="4"/>
  <c r="J693" i="4"/>
  <c r="K676" i="4"/>
  <c r="K704" i="4"/>
  <c r="L661" i="4"/>
  <c r="L712" i="4"/>
  <c r="M689" i="4"/>
  <c r="N686" i="4"/>
  <c r="J564" i="4"/>
  <c r="H572" i="4"/>
  <c r="K575" i="4"/>
  <c r="I599" i="4"/>
  <c r="L619" i="4"/>
  <c r="D702" i="4"/>
  <c r="L709" i="4"/>
  <c r="AD332" i="4"/>
  <c r="AJ340" i="4"/>
  <c r="AT301" i="4"/>
  <c r="AT97" i="4"/>
  <c r="D720" i="4"/>
  <c r="D716" i="4"/>
  <c r="D712" i="4"/>
  <c r="D708" i="4"/>
  <c r="D704" i="4"/>
  <c r="D699" i="4"/>
  <c r="D695" i="4"/>
  <c r="D691" i="4"/>
  <c r="D687" i="4"/>
  <c r="D683" i="4"/>
  <c r="D677" i="4"/>
  <c r="D672" i="4"/>
  <c r="D666" i="4"/>
  <c r="D661" i="4"/>
  <c r="D656" i="4"/>
  <c r="D645" i="4"/>
  <c r="D634" i="4"/>
  <c r="D624" i="4"/>
  <c r="E619" i="4"/>
  <c r="E629" i="4"/>
  <c r="E640" i="4"/>
  <c r="E651" i="4"/>
  <c r="E657" i="4"/>
  <c r="E663" i="4"/>
  <c r="E668" i="4"/>
  <c r="E673" i="4"/>
  <c r="E679" i="4"/>
  <c r="E684" i="4"/>
  <c r="E689" i="4"/>
  <c r="E695" i="4"/>
  <c r="E700" i="4"/>
  <c r="E705" i="4"/>
  <c r="E711" i="4"/>
  <c r="E716" i="4"/>
  <c r="E721" i="4"/>
  <c r="F630" i="4"/>
  <c r="F640" i="4"/>
  <c r="F658" i="4"/>
  <c r="F663" i="4"/>
  <c r="F674" i="4"/>
  <c r="F679" i="4"/>
  <c r="F684" i="4"/>
  <c r="F690" i="4"/>
  <c r="F695" i="4"/>
  <c r="F700" i="4"/>
  <c r="F706" i="4"/>
  <c r="F711" i="4"/>
  <c r="F716" i="4"/>
  <c r="F722" i="4"/>
  <c r="G655" i="4"/>
  <c r="G661" i="4"/>
  <c r="G666" i="4"/>
  <c r="G671" i="4"/>
  <c r="G677" i="4"/>
  <c r="G682" i="4"/>
  <c r="G687" i="4"/>
  <c r="G693" i="4"/>
  <c r="G698" i="4"/>
  <c r="G703" i="4"/>
  <c r="G709" i="4"/>
  <c r="G714" i="4"/>
  <c r="G719" i="4"/>
  <c r="H646" i="4"/>
  <c r="H658" i="4"/>
  <c r="H664" i="4"/>
  <c r="H669" i="4"/>
  <c r="H674" i="4"/>
  <c r="H680" i="4"/>
  <c r="H685" i="4"/>
  <c r="H690" i="4"/>
  <c r="H696" i="4"/>
  <c r="H701" i="4"/>
  <c r="H706" i="4"/>
  <c r="H712" i="4"/>
  <c r="H717" i="4"/>
  <c r="H722" i="4"/>
  <c r="I642" i="4"/>
  <c r="I659" i="4"/>
  <c r="I667" i="4"/>
  <c r="I674" i="4"/>
  <c r="I681" i="4"/>
  <c r="I689" i="4"/>
  <c r="I695" i="4"/>
  <c r="I702" i="4"/>
  <c r="I710" i="4"/>
  <c r="I717" i="4"/>
  <c r="I723" i="4"/>
  <c r="J660" i="4"/>
  <c r="J666" i="4"/>
  <c r="J674" i="4"/>
  <c r="J681" i="4"/>
  <c r="J688" i="4"/>
  <c r="J696" i="4"/>
  <c r="J702" i="4"/>
  <c r="J709" i="4"/>
  <c r="J717" i="4"/>
  <c r="K656" i="4"/>
  <c r="K663" i="4"/>
  <c r="K671" i="4"/>
  <c r="K677" i="4"/>
  <c r="K692" i="4"/>
  <c r="K699" i="4"/>
  <c r="K705" i="4"/>
  <c r="K713" i="4"/>
  <c r="K720" i="4"/>
  <c r="L665" i="4"/>
  <c r="L676" i="4"/>
  <c r="L690" i="4"/>
  <c r="L702" i="4"/>
  <c r="L714" i="4"/>
  <c r="M646" i="4"/>
  <c r="M666" i="4"/>
  <c r="M679" i="4"/>
  <c r="M690" i="4"/>
  <c r="M703" i="4"/>
  <c r="M717" i="4"/>
  <c r="N665" i="4"/>
  <c r="N706" i="4"/>
  <c r="D700" i="4"/>
  <c r="X356" i="4"/>
  <c r="AQ333" i="4"/>
  <c r="AN238" i="4"/>
  <c r="AN34" i="4"/>
  <c r="D723" i="4"/>
  <c r="D719" i="4"/>
  <c r="D715" i="4"/>
  <c r="D711" i="4"/>
  <c r="D707" i="4"/>
  <c r="D703" i="4"/>
  <c r="D698" i="4"/>
  <c r="D694" i="4"/>
  <c r="D690" i="4"/>
  <c r="D686" i="4"/>
  <c r="D682" i="4"/>
  <c r="D676" i="4"/>
  <c r="D670" i="4"/>
  <c r="D665" i="4"/>
  <c r="D660" i="4"/>
  <c r="D653" i="4"/>
  <c r="D632" i="4"/>
  <c r="D621" i="4"/>
  <c r="E632" i="4"/>
  <c r="E643" i="4"/>
  <c r="E653" i="4"/>
  <c r="E659" i="4"/>
  <c r="E664" i="4"/>
  <c r="E669" i="4"/>
  <c r="E675" i="4"/>
  <c r="E680" i="4"/>
  <c r="E685" i="4"/>
  <c r="E691" i="4"/>
  <c r="E696" i="4"/>
  <c r="E701" i="4"/>
  <c r="E707" i="4"/>
  <c r="E712" i="4"/>
  <c r="E717" i="4"/>
  <c r="E722" i="4"/>
  <c r="F579" i="4"/>
  <c r="F664" i="4"/>
  <c r="F670" i="4"/>
  <c r="F675" i="4"/>
  <c r="F680" i="4"/>
  <c r="F686" i="4"/>
  <c r="F691" i="4"/>
  <c r="F696" i="4"/>
  <c r="F702" i="4"/>
  <c r="F712" i="4"/>
  <c r="F718" i="4"/>
  <c r="F723" i="4"/>
  <c r="G618" i="4"/>
  <c r="G657" i="4"/>
  <c r="G662" i="4"/>
  <c r="G667" i="4"/>
  <c r="G673" i="4"/>
  <c r="G678" i="4"/>
  <c r="G683" i="4"/>
  <c r="G689" i="4"/>
  <c r="G694" i="4"/>
  <c r="G699" i="4"/>
  <c r="G705" i="4"/>
  <c r="G710" i="4"/>
  <c r="G715" i="4"/>
  <c r="G721" i="4"/>
  <c r="H660" i="4"/>
  <c r="H665" i="4"/>
  <c r="H670" i="4"/>
  <c r="H676" i="4"/>
  <c r="H681" i="4"/>
  <c r="H692" i="4"/>
  <c r="H697" i="4"/>
  <c r="H702" i="4"/>
  <c r="H708" i="4"/>
  <c r="H713" i="4"/>
  <c r="H718" i="4"/>
  <c r="H723" i="4"/>
  <c r="I669" i="4"/>
  <c r="I683" i="4"/>
  <c r="I690" i="4"/>
  <c r="I697" i="4"/>
  <c r="I711" i="4"/>
  <c r="I718" i="4"/>
  <c r="J650" i="4"/>
  <c r="J661" i="4"/>
  <c r="J669" i="4"/>
  <c r="J676" i="4"/>
  <c r="J682" i="4"/>
  <c r="J690" i="4"/>
  <c r="J697" i="4"/>
  <c r="J704" i="4"/>
  <c r="J718" i="4"/>
  <c r="K657" i="4"/>
  <c r="K665" i="4"/>
  <c r="K672" i="4"/>
  <c r="K679" i="4"/>
  <c r="K687" i="4"/>
  <c r="K693" i="4"/>
  <c r="K708" i="4"/>
  <c r="K721" i="4"/>
  <c r="L645" i="4"/>
  <c r="L666" i="4"/>
  <c r="L681" i="4"/>
  <c r="L693" i="4"/>
  <c r="L704" i="4"/>
  <c r="L718" i="4"/>
  <c r="M655" i="4"/>
  <c r="M669" i="4"/>
  <c r="M682" i="4"/>
  <c r="M709" i="4"/>
  <c r="M719" i="4"/>
  <c r="N666" i="4"/>
  <c r="O682" i="4"/>
  <c r="U300" i="4"/>
  <c r="U96" i="4"/>
  <c r="AN105" i="4"/>
  <c r="Y349" i="4"/>
  <c r="Y145" i="4"/>
  <c r="AD316" i="4"/>
  <c r="AB217" i="4"/>
  <c r="AB13" i="4"/>
  <c r="AJ227" i="4"/>
  <c r="AJ23" i="4"/>
  <c r="D722" i="4"/>
  <c r="D714" i="4"/>
  <c r="D710" i="4"/>
  <c r="D706" i="4"/>
  <c r="D697" i="4"/>
  <c r="D693" i="4"/>
  <c r="D685" i="4"/>
  <c r="D681" i="4"/>
  <c r="D674" i="4"/>
  <c r="D669" i="4"/>
  <c r="D664" i="4"/>
  <c r="D658" i="4"/>
  <c r="E624" i="4"/>
  <c r="E635" i="4"/>
  <c r="E645" i="4"/>
  <c r="E655" i="4"/>
  <c r="E660" i="4"/>
  <c r="E671" i="4"/>
  <c r="E676" i="4"/>
  <c r="E681" i="4"/>
  <c r="E687" i="4"/>
  <c r="E692" i="4"/>
  <c r="E703" i="4"/>
  <c r="E708" i="4"/>
  <c r="E713" i="4"/>
  <c r="E719" i="4"/>
  <c r="E723" i="4"/>
  <c r="F660" i="4"/>
  <c r="F666" i="4"/>
  <c r="F682" i="4"/>
  <c r="F692" i="4"/>
  <c r="F698" i="4"/>
  <c r="F703" i="4"/>
  <c r="F714" i="4"/>
  <c r="G645" i="4"/>
  <c r="G658" i="4"/>
  <c r="G663" i="4"/>
  <c r="G685" i="4"/>
  <c r="G695" i="4"/>
  <c r="G706" i="4"/>
  <c r="G722" i="4"/>
  <c r="H656" i="4"/>
  <c r="H661" i="4"/>
  <c r="H672" i="4"/>
  <c r="H677" i="4"/>
  <c r="H682" i="4"/>
  <c r="H688" i="4"/>
  <c r="H698" i="4"/>
  <c r="H709" i="4"/>
  <c r="H720" i="4"/>
  <c r="I670" i="4"/>
  <c r="I685" i="4"/>
  <c r="I691" i="4"/>
  <c r="I706" i="4"/>
  <c r="I713" i="4"/>
  <c r="J698" i="4"/>
  <c r="K673" i="4"/>
  <c r="K709" i="4"/>
  <c r="L722" i="4"/>
  <c r="M722" i="4"/>
  <c r="F554" i="4"/>
  <c r="D558" i="4"/>
  <c r="G559" i="4"/>
  <c r="K560" i="4"/>
  <c r="H561" i="4"/>
  <c r="E563" i="4"/>
  <c r="H566" i="4"/>
  <c r="I567" i="4"/>
  <c r="E571" i="4"/>
  <c r="I572" i="4"/>
  <c r="E573" i="4"/>
  <c r="L574" i="4"/>
  <c r="G575" i="4"/>
  <c r="F576" i="4"/>
  <c r="G581" i="4"/>
  <c r="H582" i="4"/>
  <c r="E584" i="4"/>
  <c r="D586" i="4"/>
  <c r="H588" i="4"/>
  <c r="F590" i="4"/>
  <c r="J592" i="4"/>
  <c r="I593" i="4"/>
  <c r="D594" i="4"/>
  <c r="E595" i="4"/>
  <c r="M597" i="4"/>
  <c r="G602" i="4"/>
  <c r="K603" i="4"/>
  <c r="H604" i="4"/>
  <c r="E605" i="4"/>
  <c r="F606" i="4"/>
  <c r="D608" i="4"/>
  <c r="H609" i="4"/>
  <c r="N610" i="4"/>
  <c r="F611" i="4"/>
  <c r="E613" i="4"/>
  <c r="I615" i="4"/>
  <c r="E616" i="4"/>
  <c r="K617" i="4"/>
  <c r="J618" i="4"/>
  <c r="K619" i="4"/>
  <c r="K620" i="4"/>
  <c r="I621" i="4"/>
  <c r="G622" i="4"/>
  <c r="K623" i="4"/>
  <c r="I624" i="4"/>
  <c r="E625" i="4"/>
  <c r="F626" i="4"/>
  <c r="P627" i="4"/>
  <c r="K628" i="4"/>
  <c r="L629" i="4"/>
  <c r="G630" i="4"/>
  <c r="I631" i="4"/>
  <c r="J632" i="4"/>
  <c r="G633" i="4"/>
  <c r="F634" i="4"/>
  <c r="K635" i="4"/>
  <c r="K636" i="4"/>
  <c r="G637" i="4"/>
  <c r="G638" i="4"/>
  <c r="F639" i="4"/>
  <c r="H640" i="4"/>
  <c r="I641" i="4"/>
  <c r="J642" i="4"/>
  <c r="I643" i="4"/>
  <c r="F644" i="4"/>
  <c r="J645" i="4"/>
  <c r="N646" i="4"/>
  <c r="K647" i="4"/>
  <c r="N648" i="4"/>
  <c r="K649" i="4"/>
  <c r="O650" i="4"/>
  <c r="D652" i="4"/>
  <c r="G653" i="4"/>
  <c r="J654" i="4"/>
  <c r="D597" i="4"/>
  <c r="D561" i="4"/>
  <c r="E560" i="4"/>
  <c r="E581" i="4"/>
  <c r="E592" i="4"/>
  <c r="E603" i="4"/>
  <c r="F563" i="4"/>
  <c r="F574" i="4"/>
  <c r="F584" i="4"/>
  <c r="G597" i="4"/>
  <c r="I588" i="4"/>
  <c r="I609" i="4"/>
  <c r="J584" i="4"/>
  <c r="L560" i="4"/>
  <c r="D581" i="4"/>
  <c r="D573" i="4"/>
  <c r="D616" i="4"/>
  <c r="D605" i="4"/>
  <c r="D584" i="4"/>
  <c r="F566" i="4"/>
  <c r="J554" i="4"/>
  <c r="H554" i="4"/>
  <c r="H5" i="4" s="1"/>
  <c r="M554" i="4"/>
  <c r="L554" i="4"/>
  <c r="K554" i="4"/>
  <c r="K5" i="4" s="1"/>
  <c r="G554" i="4"/>
  <c r="D554" i="4"/>
  <c r="I554" i="4"/>
  <c r="J556" i="4"/>
  <c r="G556" i="4"/>
  <c r="D556" i="4"/>
  <c r="L556" i="4"/>
  <c r="K556" i="4"/>
  <c r="F556" i="4"/>
  <c r="E556" i="4"/>
  <c r="L557" i="4"/>
  <c r="M557" i="4"/>
  <c r="K557" i="4"/>
  <c r="F557" i="4"/>
  <c r="J557" i="4"/>
  <c r="I557" i="4"/>
  <c r="H557" i="4"/>
  <c r="D557" i="4"/>
  <c r="G557" i="4"/>
  <c r="N558" i="4"/>
  <c r="K558" i="4"/>
  <c r="I558" i="4"/>
  <c r="E558" i="4"/>
  <c r="L558" i="4"/>
  <c r="G558" i="4"/>
  <c r="H558" i="4"/>
  <c r="J558" i="4"/>
  <c r="M559" i="4"/>
  <c r="J559" i="4"/>
  <c r="L559" i="4"/>
  <c r="H559" i="4"/>
  <c r="F559" i="4"/>
  <c r="E559" i="4"/>
  <c r="K559" i="4"/>
  <c r="D559" i="4"/>
  <c r="I559" i="4"/>
  <c r="G560" i="4"/>
  <c r="D560" i="4"/>
  <c r="J560" i="4"/>
  <c r="I560" i="4"/>
  <c r="H560" i="4"/>
  <c r="M561" i="4"/>
  <c r="L561" i="4"/>
  <c r="J561" i="4"/>
  <c r="F561" i="4"/>
  <c r="K561" i="4"/>
  <c r="G561" i="4"/>
  <c r="E561" i="4"/>
  <c r="M562" i="4"/>
  <c r="K562" i="4"/>
  <c r="N562" i="4"/>
  <c r="I562" i="4"/>
  <c r="E562" i="4"/>
  <c r="L562" i="4"/>
  <c r="H562" i="4"/>
  <c r="D562" i="4"/>
  <c r="J562" i="4"/>
  <c r="F562" i="4"/>
  <c r="G562" i="4"/>
  <c r="J563" i="4"/>
  <c r="K563" i="4"/>
  <c r="H563" i="4"/>
  <c r="M563" i="4"/>
  <c r="L563" i="4"/>
  <c r="I563" i="4"/>
  <c r="G563" i="4"/>
  <c r="L564" i="4"/>
  <c r="G564" i="4"/>
  <c r="D564" i="4"/>
  <c r="K564" i="4"/>
  <c r="F564" i="4"/>
  <c r="E564" i="4"/>
  <c r="I564" i="4"/>
  <c r="H564" i="4"/>
  <c r="L565" i="4"/>
  <c r="F565" i="4"/>
  <c r="K565" i="4"/>
  <c r="J565" i="4"/>
  <c r="M565" i="4"/>
  <c r="I565" i="4"/>
  <c r="H565" i="4"/>
  <c r="D565" i="4"/>
  <c r="M566" i="4"/>
  <c r="K566" i="4"/>
  <c r="J566" i="4"/>
  <c r="I566" i="4"/>
  <c r="E566" i="4"/>
  <c r="N566" i="4"/>
  <c r="L566" i="4"/>
  <c r="G566" i="4"/>
  <c r="M567" i="4"/>
  <c r="J567" i="4"/>
  <c r="J18" i="4" s="1"/>
  <c r="H567" i="4"/>
  <c r="F567" i="4"/>
  <c r="E567" i="4"/>
  <c r="G567" i="4"/>
  <c r="L567" i="4"/>
  <c r="K567" i="4"/>
  <c r="K568" i="4"/>
  <c r="G568" i="4"/>
  <c r="L568" i="4"/>
  <c r="J568" i="4"/>
  <c r="I568" i="4"/>
  <c r="H568" i="4"/>
  <c r="L569" i="4"/>
  <c r="F569" i="4"/>
  <c r="K569" i="4"/>
  <c r="E569" i="4"/>
  <c r="G569" i="4"/>
  <c r="I569" i="4"/>
  <c r="H569" i="4"/>
  <c r="J569" i="4"/>
  <c r="N570" i="4"/>
  <c r="M570" i="4"/>
  <c r="K570" i="4"/>
  <c r="L570" i="4"/>
  <c r="I570" i="4"/>
  <c r="E570" i="4"/>
  <c r="F570" i="4"/>
  <c r="D570" i="4"/>
  <c r="J570" i="4"/>
  <c r="H570" i="4"/>
  <c r="M571" i="4"/>
  <c r="J571" i="4"/>
  <c r="H571" i="4"/>
  <c r="L571" i="4"/>
  <c r="K571" i="4"/>
  <c r="G571" i="4"/>
  <c r="I571" i="4"/>
  <c r="J572" i="4"/>
  <c r="G572" i="4"/>
  <c r="L572" i="4"/>
  <c r="K572" i="4"/>
  <c r="F572" i="4"/>
  <c r="E572" i="4"/>
  <c r="D572" i="4"/>
  <c r="L573" i="4"/>
  <c r="M573" i="4"/>
  <c r="K573" i="4"/>
  <c r="F573" i="4"/>
  <c r="I573" i="4"/>
  <c r="H573" i="4"/>
  <c r="G573" i="4"/>
  <c r="N574" i="4"/>
  <c r="M574" i="4"/>
  <c r="K574" i="4"/>
  <c r="I574" i="4"/>
  <c r="E574" i="4"/>
  <c r="J574" i="4"/>
  <c r="D574" i="4"/>
  <c r="G574" i="4"/>
  <c r="H574" i="4"/>
  <c r="J575" i="4"/>
  <c r="L575" i="4"/>
  <c r="H575" i="4"/>
  <c r="M575" i="4"/>
  <c r="F575" i="4"/>
  <c r="E575" i="4"/>
  <c r="I575" i="4"/>
  <c r="M576" i="4"/>
  <c r="G576" i="4"/>
  <c r="L576" i="4"/>
  <c r="K576" i="4"/>
  <c r="J576" i="4"/>
  <c r="I576" i="4"/>
  <c r="H576" i="4"/>
  <c r="D576" i="4"/>
  <c r="L577" i="4"/>
  <c r="J577" i="4"/>
  <c r="F577" i="4"/>
  <c r="M577" i="4"/>
  <c r="K577" i="4"/>
  <c r="G577" i="4"/>
  <c r="E577" i="4"/>
  <c r="N578" i="4"/>
  <c r="M578" i="4"/>
  <c r="K578" i="4"/>
  <c r="I578" i="4"/>
  <c r="E578" i="4"/>
  <c r="L578" i="4"/>
  <c r="H578" i="4"/>
  <c r="D578" i="4"/>
  <c r="F578" i="4"/>
  <c r="G578" i="4"/>
  <c r="J578" i="4"/>
  <c r="M579" i="4"/>
  <c r="J579" i="4"/>
  <c r="K579" i="4"/>
  <c r="H579" i="4"/>
  <c r="L579" i="4"/>
  <c r="I579" i="4"/>
  <c r="G579" i="4"/>
  <c r="M580" i="4"/>
  <c r="L580" i="4"/>
  <c r="G580" i="4"/>
  <c r="K580" i="4"/>
  <c r="F580" i="4"/>
  <c r="E580" i="4"/>
  <c r="J580" i="4"/>
  <c r="D580" i="4"/>
  <c r="I580" i="4"/>
  <c r="H580" i="4"/>
  <c r="L581" i="4"/>
  <c r="F581" i="4"/>
  <c r="J581" i="4"/>
  <c r="M581" i="4"/>
  <c r="I581" i="4"/>
  <c r="H581" i="4"/>
  <c r="K581" i="4"/>
  <c r="K582" i="4"/>
  <c r="M582" i="4"/>
  <c r="J582" i="4"/>
  <c r="I582" i="4"/>
  <c r="E582" i="4"/>
  <c r="N582" i="4"/>
  <c r="G582" i="4"/>
  <c r="D582" i="4"/>
  <c r="L582" i="4"/>
  <c r="J583" i="4"/>
  <c r="H583" i="4"/>
  <c r="D583" i="4"/>
  <c r="L583" i="4"/>
  <c r="K583" i="4"/>
  <c r="F583" i="4"/>
  <c r="E583" i="4"/>
  <c r="M583" i="4"/>
  <c r="G583" i="4"/>
  <c r="M584" i="4"/>
  <c r="K584" i="4"/>
  <c r="G584" i="4"/>
  <c r="L584" i="4"/>
  <c r="I584" i="4"/>
  <c r="H584" i="4"/>
  <c r="M585" i="4"/>
  <c r="L585" i="4"/>
  <c r="F585" i="4"/>
  <c r="K585" i="4"/>
  <c r="J585" i="4"/>
  <c r="E585" i="4"/>
  <c r="G585" i="4"/>
  <c r="D585" i="4"/>
  <c r="I585" i="4"/>
  <c r="H585" i="4"/>
  <c r="M586" i="4"/>
  <c r="K586" i="4"/>
  <c r="L586" i="4"/>
  <c r="I586" i="4"/>
  <c r="E586" i="4"/>
  <c r="O586" i="4"/>
  <c r="F586" i="4"/>
  <c r="N586" i="4"/>
  <c r="H586" i="4"/>
  <c r="J586" i="4"/>
  <c r="J587" i="4"/>
  <c r="H587" i="4"/>
  <c r="D587" i="4"/>
  <c r="M587" i="4"/>
  <c r="G587" i="4"/>
  <c r="L587" i="4"/>
  <c r="K587" i="4"/>
  <c r="I587" i="4"/>
  <c r="F587" i="4"/>
  <c r="M588" i="4"/>
  <c r="J588" i="4"/>
  <c r="G588" i="4"/>
  <c r="D588" i="4"/>
  <c r="F588" i="4"/>
  <c r="E588" i="4"/>
  <c r="L589" i="4"/>
  <c r="K589" i="4"/>
  <c r="F589" i="4"/>
  <c r="J589" i="4"/>
  <c r="M589" i="4"/>
  <c r="I589" i="4"/>
  <c r="H589" i="4"/>
  <c r="G589" i="4"/>
  <c r="N590" i="4"/>
  <c r="M590" i="4"/>
  <c r="K590" i="4"/>
  <c r="I590" i="4"/>
  <c r="E590" i="4"/>
  <c r="L590" i="4"/>
  <c r="J590" i="4"/>
  <c r="G590" i="4"/>
  <c r="D590" i="4"/>
  <c r="H590" i="4"/>
  <c r="J591" i="4"/>
  <c r="M591" i="4"/>
  <c r="L591" i="4"/>
  <c r="H591" i="4"/>
  <c r="D591" i="4"/>
  <c r="K591" i="4"/>
  <c r="F591" i="4"/>
  <c r="E591" i="4"/>
  <c r="I591" i="4"/>
  <c r="M592" i="4"/>
  <c r="G592" i="4"/>
  <c r="L592" i="4"/>
  <c r="K592" i="4"/>
  <c r="I592" i="4"/>
  <c r="H592" i="4"/>
  <c r="F592" i="4"/>
  <c r="M593" i="4"/>
  <c r="L593" i="4"/>
  <c r="J593" i="4"/>
  <c r="F593" i="4"/>
  <c r="K593" i="4"/>
  <c r="G593" i="4"/>
  <c r="D593" i="4"/>
  <c r="E593" i="4"/>
  <c r="K594" i="4"/>
  <c r="N594" i="4"/>
  <c r="I594" i="4"/>
  <c r="E594" i="4"/>
  <c r="L594" i="4"/>
  <c r="J594" i="4"/>
  <c r="H594" i="4"/>
  <c r="M594" i="4"/>
  <c r="F594" i="4"/>
  <c r="G594" i="4"/>
  <c r="M595" i="4"/>
  <c r="J595" i="4"/>
  <c r="K595" i="4"/>
  <c r="H595" i="4"/>
  <c r="D595" i="4"/>
  <c r="I595" i="4"/>
  <c r="G595" i="4"/>
  <c r="L595" i="4"/>
  <c r="M596" i="4"/>
  <c r="L596" i="4"/>
  <c r="G596" i="4"/>
  <c r="J596" i="4"/>
  <c r="F596" i="4"/>
  <c r="E596" i="4"/>
  <c r="D596" i="4"/>
  <c r="K596" i="4"/>
  <c r="I596" i="4"/>
  <c r="H596" i="4"/>
  <c r="L597" i="4"/>
  <c r="F597" i="4"/>
  <c r="K597" i="4"/>
  <c r="I597" i="4"/>
  <c r="H597" i="4"/>
  <c r="J597" i="4"/>
  <c r="N598" i="4"/>
  <c r="K598" i="4"/>
  <c r="J598" i="4"/>
  <c r="I598" i="4"/>
  <c r="E598" i="4"/>
  <c r="M598" i="4"/>
  <c r="L598" i="4"/>
  <c r="G598" i="4"/>
  <c r="D598" i="4"/>
  <c r="F598" i="4"/>
  <c r="M599" i="4"/>
  <c r="J599" i="4"/>
  <c r="H599" i="4"/>
  <c r="D599" i="4"/>
  <c r="L599" i="4"/>
  <c r="K599" i="4"/>
  <c r="F599" i="4"/>
  <c r="E599" i="4"/>
  <c r="G599" i="4"/>
  <c r="M600" i="4"/>
  <c r="K600" i="4"/>
  <c r="G600" i="4"/>
  <c r="I600" i="4"/>
  <c r="H600" i="4"/>
  <c r="L600" i="4"/>
  <c r="J600" i="4"/>
  <c r="M601" i="4"/>
  <c r="L601" i="4"/>
  <c r="F601" i="4"/>
  <c r="E601" i="4"/>
  <c r="K601" i="4"/>
  <c r="G601" i="4"/>
  <c r="D601" i="4"/>
  <c r="H601" i="4"/>
  <c r="I601" i="4"/>
  <c r="O602" i="4"/>
  <c r="N602" i="4"/>
  <c r="K602" i="4"/>
  <c r="M602" i="4"/>
  <c r="L602" i="4"/>
  <c r="I602" i="4"/>
  <c r="E602" i="4"/>
  <c r="J602" i="4"/>
  <c r="F602" i="4"/>
  <c r="H602" i="4"/>
  <c r="J603" i="4"/>
  <c r="H603" i="4"/>
  <c r="D603" i="4"/>
  <c r="M603" i="4"/>
  <c r="G603" i="4"/>
  <c r="I603" i="4"/>
  <c r="F603" i="4"/>
  <c r="L604" i="4"/>
  <c r="K604" i="4"/>
  <c r="D604" i="4"/>
  <c r="F604" i="4"/>
  <c r="E604" i="4"/>
  <c r="M605" i="4"/>
  <c r="J605" i="4"/>
  <c r="I605" i="4"/>
  <c r="H605" i="4"/>
  <c r="G605" i="4"/>
  <c r="L606" i="4"/>
  <c r="G606" i="4"/>
  <c r="D606" i="4"/>
  <c r="J606" i="4"/>
  <c r="H606" i="4"/>
  <c r="K607" i="4"/>
  <c r="F607" i="4"/>
  <c r="E607" i="4"/>
  <c r="I607" i="4"/>
  <c r="K608" i="4"/>
  <c r="J608" i="4"/>
  <c r="I608" i="4"/>
  <c r="H608" i="4"/>
  <c r="F608" i="4"/>
  <c r="L609" i="4"/>
  <c r="G609" i="4"/>
  <c r="D609" i="4"/>
  <c r="E609" i="4"/>
  <c r="M609" i="4"/>
  <c r="K609" i="4"/>
  <c r="J610" i="4"/>
  <c r="H610" i="4"/>
  <c r="F610" i="4"/>
  <c r="G610" i="4"/>
  <c r="I611" i="4"/>
  <c r="G611" i="4"/>
  <c r="L611" i="4"/>
  <c r="K612" i="4"/>
  <c r="F612" i="4"/>
  <c r="E612" i="4"/>
  <c r="D612" i="4"/>
  <c r="I612" i="4"/>
  <c r="H612" i="4"/>
  <c r="M613" i="4"/>
  <c r="L613" i="4"/>
  <c r="K613" i="4"/>
  <c r="J613" i="4"/>
  <c r="I613" i="4"/>
  <c r="H613" i="4"/>
  <c r="G614" i="4"/>
  <c r="D614" i="4"/>
  <c r="F614" i="4"/>
  <c r="M615" i="4"/>
  <c r="K615" i="4"/>
  <c r="F615" i="4"/>
  <c r="E615" i="4"/>
  <c r="G615" i="4"/>
  <c r="I616" i="4"/>
  <c r="H616" i="4"/>
  <c r="J616" i="4"/>
  <c r="J617" i="4"/>
  <c r="L617" i="4"/>
  <c r="E617" i="4"/>
  <c r="G617" i="4"/>
  <c r="D617" i="4"/>
  <c r="I617" i="4"/>
  <c r="H617" i="4"/>
  <c r="D577" i="4"/>
  <c r="D569" i="4"/>
  <c r="D610" i="4"/>
  <c r="D600" i="4"/>
  <c r="D589" i="4"/>
  <c r="D563" i="4"/>
  <c r="E557" i="4"/>
  <c r="E568" i="4"/>
  <c r="E579" i="4"/>
  <c r="E589" i="4"/>
  <c r="E600" i="4"/>
  <c r="E611" i="4"/>
  <c r="F560" i="4"/>
  <c r="F571" i="4"/>
  <c r="F582" i="4"/>
  <c r="F600" i="4"/>
  <c r="G570" i="4"/>
  <c r="G591" i="4"/>
  <c r="G613" i="4"/>
  <c r="H556" i="4"/>
  <c r="H577" i="4"/>
  <c r="H598" i="4"/>
  <c r="I561" i="4"/>
  <c r="I583" i="4"/>
  <c r="I604" i="4"/>
  <c r="J573" i="4"/>
  <c r="J612" i="4"/>
  <c r="K588" i="4"/>
  <c r="L603" i="4"/>
  <c r="M569" i="4"/>
  <c r="G621" i="4"/>
  <c r="G626" i="4"/>
  <c r="G642" i="4"/>
  <c r="G647" i="4"/>
  <c r="H633" i="4"/>
  <c r="H644" i="4"/>
  <c r="H654" i="4"/>
  <c r="J629" i="4"/>
  <c r="J644" i="4"/>
  <c r="K624" i="4"/>
  <c r="K639" i="4"/>
  <c r="K652" i="4"/>
  <c r="L633" i="4"/>
  <c r="M634" i="4"/>
  <c r="G631" i="4"/>
  <c r="H622" i="4"/>
  <c r="H628" i="4"/>
  <c r="H638" i="4"/>
  <c r="H649" i="4"/>
  <c r="I623" i="4"/>
  <c r="I629" i="4"/>
  <c r="I638" i="4"/>
  <c r="I647" i="4"/>
  <c r="D654" i="4"/>
  <c r="D649" i="4"/>
  <c r="D644" i="4"/>
  <c r="D638" i="4"/>
  <c r="D633" i="4"/>
  <c r="D628" i="4"/>
  <c r="D622" i="4"/>
  <c r="E620" i="4"/>
  <c r="E631" i="4"/>
  <c r="E636" i="4"/>
  <c r="E641" i="4"/>
  <c r="E647" i="4"/>
  <c r="E652" i="4"/>
  <c r="F620" i="4"/>
  <c r="F631" i="4"/>
  <c r="F636" i="4"/>
  <c r="F642" i="4"/>
  <c r="F647" i="4"/>
  <c r="F652" i="4"/>
  <c r="G627" i="4"/>
  <c r="G643" i="4"/>
  <c r="G649" i="4"/>
  <c r="G654" i="4"/>
  <c r="H618" i="4"/>
  <c r="H624" i="4"/>
  <c r="H629" i="4"/>
  <c r="H634" i="4"/>
  <c r="H645" i="4"/>
  <c r="H650" i="4"/>
  <c r="I619" i="4"/>
  <c r="I632" i="4"/>
  <c r="I649" i="4"/>
  <c r="J621" i="4"/>
  <c r="J634" i="4"/>
  <c r="J649" i="4"/>
  <c r="K629" i="4"/>
  <c r="K644" i="4"/>
  <c r="L618" i="4"/>
  <c r="L644" i="4"/>
  <c r="M618" i="4"/>
  <c r="M645" i="4"/>
  <c r="L624" i="4"/>
  <c r="J624" i="4"/>
  <c r="M625" i="4"/>
  <c r="K625" i="4"/>
  <c r="I625" i="4"/>
  <c r="N626" i="4"/>
  <c r="M626" i="4"/>
  <c r="L626" i="4"/>
  <c r="J626" i="4"/>
  <c r="K633" i="4"/>
  <c r="J633" i="4"/>
  <c r="M637" i="4"/>
  <c r="L637" i="4"/>
  <c r="I637" i="4"/>
  <c r="J638" i="4"/>
  <c r="L638" i="4"/>
  <c r="K640" i="4"/>
  <c r="J640" i="4"/>
  <c r="M641" i="4"/>
  <c r="K641" i="4"/>
  <c r="L648" i="4"/>
  <c r="J648" i="4"/>
  <c r="M651" i="4"/>
  <c r="I651" i="4"/>
  <c r="J653" i="4"/>
  <c r="M653" i="4"/>
  <c r="L653" i="4"/>
  <c r="D646" i="4"/>
  <c r="D641" i="4"/>
  <c r="D636" i="4"/>
  <c r="D630" i="4"/>
  <c r="D625" i="4"/>
  <c r="D620" i="4"/>
  <c r="E623" i="4"/>
  <c r="E628" i="4"/>
  <c r="E633" i="4"/>
  <c r="E639" i="4"/>
  <c r="E644" i="4"/>
  <c r="E649" i="4"/>
  <c r="F618" i="4"/>
  <c r="F623" i="4"/>
  <c r="F628" i="4"/>
  <c r="F650" i="4"/>
  <c r="G619" i="4"/>
  <c r="G625" i="4"/>
  <c r="G635" i="4"/>
  <c r="G641" i="4"/>
  <c r="G646" i="4"/>
  <c r="G651" i="4"/>
  <c r="H621" i="4"/>
  <c r="H626" i="4"/>
  <c r="H632" i="4"/>
  <c r="H637" i="4"/>
  <c r="H642" i="4"/>
  <c r="H648" i="4"/>
  <c r="H653" i="4"/>
  <c r="I628" i="4"/>
  <c r="I635" i="4"/>
  <c r="I646" i="4"/>
  <c r="I654" i="4"/>
  <c r="J628" i="4"/>
  <c r="K651" i="4"/>
  <c r="L654" i="4"/>
  <c r="M631" i="4"/>
  <c r="Q599" i="4"/>
  <c r="M604" i="4"/>
  <c r="J604" i="4"/>
  <c r="G604" i="4"/>
  <c r="L605" i="4"/>
  <c r="K605" i="4"/>
  <c r="F605" i="4"/>
  <c r="N606" i="4"/>
  <c r="M606" i="4"/>
  <c r="K606" i="4"/>
  <c r="I606" i="4"/>
  <c r="E606" i="4"/>
  <c r="M607" i="4"/>
  <c r="J607" i="4"/>
  <c r="L607" i="4"/>
  <c r="H607" i="4"/>
  <c r="D607" i="4"/>
  <c r="M608" i="4"/>
  <c r="L608" i="4"/>
  <c r="G608" i="4"/>
  <c r="J609" i="4"/>
  <c r="F609" i="4"/>
  <c r="L610" i="4"/>
  <c r="K610" i="4"/>
  <c r="M610" i="4"/>
  <c r="I610" i="4"/>
  <c r="E610" i="4"/>
  <c r="M611" i="4"/>
  <c r="J611" i="4"/>
  <c r="K611" i="4"/>
  <c r="H611" i="4"/>
  <c r="D611" i="4"/>
  <c r="M612" i="4"/>
  <c r="L612" i="4"/>
  <c r="G612" i="4"/>
  <c r="F613" i="4"/>
  <c r="M614" i="4"/>
  <c r="K614" i="4"/>
  <c r="L614" i="4"/>
  <c r="J614" i="4"/>
  <c r="I614" i="4"/>
  <c r="E614" i="4"/>
  <c r="L615" i="4"/>
  <c r="J615" i="4"/>
  <c r="H615" i="4"/>
  <c r="D615" i="4"/>
  <c r="M616" i="4"/>
  <c r="L616" i="4"/>
  <c r="K616" i="4"/>
  <c r="G616" i="4"/>
  <c r="M617" i="4"/>
  <c r="F617" i="4"/>
  <c r="N618" i="4"/>
  <c r="K618" i="4"/>
  <c r="O618" i="4"/>
  <c r="I618" i="4"/>
  <c r="E618" i="4"/>
  <c r="J619" i="4"/>
  <c r="M619" i="4"/>
  <c r="H619" i="4"/>
  <c r="D619" i="4"/>
  <c r="M620" i="4"/>
  <c r="L620" i="4"/>
  <c r="J620" i="4"/>
  <c r="G620" i="4"/>
  <c r="M621" i="4"/>
  <c r="L621" i="4"/>
  <c r="K621" i="4"/>
  <c r="F621" i="4"/>
  <c r="N622" i="4"/>
  <c r="M622" i="4"/>
  <c r="K622" i="4"/>
  <c r="L622" i="4"/>
  <c r="I622" i="4"/>
  <c r="E622" i="4"/>
  <c r="L623" i="4"/>
  <c r="J623" i="4"/>
  <c r="H623" i="4"/>
  <c r="D623" i="4"/>
  <c r="M624" i="4"/>
  <c r="G624" i="4"/>
  <c r="L625" i="4"/>
  <c r="J625" i="4"/>
  <c r="F625" i="4"/>
  <c r="K626" i="4"/>
  <c r="I626" i="4"/>
  <c r="E626" i="4"/>
  <c r="L627" i="4"/>
  <c r="M627" i="4"/>
  <c r="J627" i="4"/>
  <c r="K627" i="4"/>
  <c r="H627" i="4"/>
  <c r="D627" i="4"/>
  <c r="M628" i="4"/>
  <c r="L628" i="4"/>
  <c r="G628" i="4"/>
  <c r="M629" i="4"/>
  <c r="F629" i="4"/>
  <c r="L630" i="4"/>
  <c r="N630" i="4"/>
  <c r="K630" i="4"/>
  <c r="M630" i="4"/>
  <c r="J630" i="4"/>
  <c r="I630" i="4"/>
  <c r="E630" i="4"/>
  <c r="L631" i="4"/>
  <c r="J631" i="4"/>
  <c r="H631" i="4"/>
  <c r="D631" i="4"/>
  <c r="M632" i="4"/>
  <c r="L632" i="4"/>
  <c r="K632" i="4"/>
  <c r="G632" i="4"/>
  <c r="M633" i="4"/>
  <c r="F633" i="4"/>
  <c r="O634" i="4"/>
  <c r="L634" i="4"/>
  <c r="K634" i="4"/>
  <c r="N634" i="4"/>
  <c r="I634" i="4"/>
  <c r="E634" i="4"/>
  <c r="L635" i="4"/>
  <c r="M635" i="4"/>
  <c r="J635" i="4"/>
  <c r="H635" i="4"/>
  <c r="D635" i="4"/>
  <c r="M636" i="4"/>
  <c r="L636" i="4"/>
  <c r="I636" i="4"/>
  <c r="J636" i="4"/>
  <c r="G636" i="4"/>
  <c r="K637" i="4"/>
  <c r="F637" i="4"/>
  <c r="N638" i="4"/>
  <c r="M638" i="4"/>
  <c r="K638" i="4"/>
  <c r="E638" i="4"/>
  <c r="L639" i="4"/>
  <c r="J639" i="4"/>
  <c r="M639" i="4"/>
  <c r="I639" i="4"/>
  <c r="H639" i="4"/>
  <c r="D639" i="4"/>
  <c r="M640" i="4"/>
  <c r="I640" i="4"/>
  <c r="L640" i="4"/>
  <c r="G640" i="4"/>
  <c r="L641" i="4"/>
  <c r="J641" i="4"/>
  <c r="F641" i="4"/>
  <c r="N642" i="4"/>
  <c r="M642" i="4"/>
  <c r="L642" i="4"/>
  <c r="K642" i="4"/>
  <c r="E642" i="4"/>
  <c r="L643" i="4"/>
  <c r="M643" i="4"/>
  <c r="J643" i="4"/>
  <c r="K643" i="4"/>
  <c r="H643" i="4"/>
  <c r="D643" i="4"/>
  <c r="M644" i="4"/>
  <c r="I644" i="4"/>
  <c r="G644" i="4"/>
  <c r="I645" i="4"/>
  <c r="F645" i="4"/>
  <c r="L646" i="4"/>
  <c r="K646" i="4"/>
  <c r="J646" i="4"/>
  <c r="E646" i="4"/>
  <c r="L647" i="4"/>
  <c r="J647" i="4"/>
  <c r="M647" i="4"/>
  <c r="H647" i="4"/>
  <c r="D647" i="4"/>
  <c r="M648" i="4"/>
  <c r="I648" i="4"/>
  <c r="K648" i="4"/>
  <c r="G648" i="4"/>
  <c r="M649" i="4"/>
  <c r="L649" i="4"/>
  <c r="F649" i="4"/>
  <c r="N650" i="4"/>
  <c r="M650" i="4"/>
  <c r="K650" i="4"/>
  <c r="L650" i="4"/>
  <c r="I650" i="4"/>
  <c r="E650" i="4"/>
  <c r="L651" i="4"/>
  <c r="J651" i="4"/>
  <c r="H651" i="4"/>
  <c r="D651" i="4"/>
  <c r="M652" i="4"/>
  <c r="L652" i="4"/>
  <c r="N652" i="4"/>
  <c r="I652" i="4"/>
  <c r="J652" i="4"/>
  <c r="G652" i="4"/>
  <c r="K653" i="4"/>
  <c r="F653" i="4"/>
  <c r="N654" i="4"/>
  <c r="M654" i="4"/>
  <c r="K654" i="4"/>
  <c r="E654" i="4"/>
  <c r="L655" i="4"/>
  <c r="J655" i="4"/>
  <c r="I655" i="4"/>
  <c r="H655" i="4"/>
  <c r="D655" i="4"/>
  <c r="M656" i="4"/>
  <c r="L656" i="4"/>
  <c r="I656" i="4"/>
  <c r="G656" i="4"/>
  <c r="N657" i="4"/>
  <c r="L657" i="4"/>
  <c r="M657" i="4"/>
  <c r="J657" i="4"/>
  <c r="F657" i="4"/>
  <c r="K658" i="4"/>
  <c r="N658" i="4"/>
  <c r="M658" i="4"/>
  <c r="E658" i="4"/>
  <c r="L659" i="4"/>
  <c r="M659" i="4"/>
  <c r="J659" i="4"/>
  <c r="K659" i="4"/>
  <c r="H659" i="4"/>
  <c r="D659" i="4"/>
  <c r="M660" i="4"/>
  <c r="I660" i="4"/>
  <c r="L660" i="4"/>
  <c r="G660" i="4"/>
  <c r="N661" i="4"/>
  <c r="I661" i="4"/>
  <c r="F661" i="4"/>
  <c r="N662" i="4"/>
  <c r="L662" i="4"/>
  <c r="K662" i="4"/>
  <c r="J662" i="4"/>
  <c r="E662" i="4"/>
  <c r="L663" i="4"/>
  <c r="M663" i="4"/>
  <c r="J663" i="4"/>
  <c r="H663" i="4"/>
  <c r="D663" i="4"/>
  <c r="M664" i="4"/>
  <c r="N664" i="4"/>
  <c r="L664" i="4"/>
  <c r="I664" i="4"/>
  <c r="K664" i="4"/>
  <c r="G664" i="4"/>
  <c r="M665" i="4"/>
  <c r="F665" i="4"/>
  <c r="O666" i="4"/>
  <c r="K666" i="4"/>
  <c r="I666" i="4"/>
  <c r="E666" i="4"/>
  <c r="L667" i="4"/>
  <c r="J667" i="4"/>
  <c r="M667" i="4"/>
  <c r="H667" i="4"/>
  <c r="D667" i="4"/>
  <c r="N668" i="4"/>
  <c r="M668" i="4"/>
  <c r="L668" i="4"/>
  <c r="I668" i="4"/>
  <c r="J668" i="4"/>
  <c r="G668" i="4"/>
  <c r="N669" i="4"/>
  <c r="L669" i="4"/>
  <c r="K669" i="4"/>
  <c r="F669" i="4"/>
  <c r="M670" i="4"/>
  <c r="L670" i="4"/>
  <c r="K670" i="4"/>
  <c r="N670" i="4"/>
  <c r="E670" i="4"/>
  <c r="L671" i="4"/>
  <c r="M671" i="4"/>
  <c r="J671" i="4"/>
  <c r="I671" i="4"/>
  <c r="H671" i="4"/>
  <c r="D671" i="4"/>
  <c r="M672" i="4"/>
  <c r="N672" i="4"/>
  <c r="I672" i="4"/>
  <c r="G672" i="4"/>
  <c r="L673" i="4"/>
  <c r="J673" i="4"/>
  <c r="F673" i="4"/>
  <c r="N674" i="4"/>
  <c r="O674" i="4"/>
  <c r="K674" i="4"/>
  <c r="E674" i="4"/>
  <c r="L675" i="4"/>
  <c r="M675" i="4"/>
  <c r="J675" i="4"/>
  <c r="K675" i="4"/>
  <c r="H675" i="4"/>
  <c r="D675" i="4"/>
  <c r="M676" i="4"/>
  <c r="I676" i="4"/>
  <c r="G676" i="4"/>
  <c r="L677" i="4"/>
  <c r="M677" i="4"/>
  <c r="I677" i="4"/>
  <c r="F677" i="4"/>
  <c r="N678" i="4"/>
  <c r="L678" i="4"/>
  <c r="M678" i="4"/>
  <c r="K678" i="4"/>
  <c r="J678" i="4"/>
  <c r="E678" i="4"/>
  <c r="L679" i="4"/>
  <c r="J679" i="4"/>
  <c r="H679" i="4"/>
  <c r="D679" i="4"/>
  <c r="M680" i="4"/>
  <c r="I680" i="4"/>
  <c r="L680" i="4"/>
  <c r="K680" i="4"/>
  <c r="G680" i="4"/>
  <c r="M681" i="4"/>
  <c r="F681" i="4"/>
  <c r="N682" i="4"/>
  <c r="K682" i="4"/>
  <c r="I682" i="4"/>
  <c r="E682" i="4"/>
  <c r="L683" i="4"/>
  <c r="J683" i="4"/>
  <c r="H683" i="4"/>
  <c r="M684" i="4"/>
  <c r="L684" i="4"/>
  <c r="I684" i="4"/>
  <c r="J684" i="4"/>
  <c r="G684" i="4"/>
  <c r="M685" i="4"/>
  <c r="L685" i="4"/>
  <c r="K685" i="4"/>
  <c r="F685" i="4"/>
  <c r="M686" i="4"/>
  <c r="K686" i="4"/>
  <c r="E686" i="4"/>
  <c r="L687" i="4"/>
  <c r="J687" i="4"/>
  <c r="M687" i="4"/>
  <c r="I687" i="4"/>
  <c r="H687" i="4"/>
  <c r="M688" i="4"/>
  <c r="I688" i="4"/>
  <c r="L688" i="4"/>
  <c r="G688" i="4"/>
  <c r="L689" i="4"/>
  <c r="J689" i="4"/>
  <c r="F689" i="4"/>
  <c r="O690" i="4"/>
  <c r="N690" i="4"/>
  <c r="K690" i="4"/>
  <c r="E690" i="4"/>
  <c r="L691" i="4"/>
  <c r="M691" i="4"/>
  <c r="J691" i="4"/>
  <c r="K691" i="4"/>
  <c r="H691" i="4"/>
  <c r="M692" i="4"/>
  <c r="L692" i="4"/>
  <c r="I692" i="4"/>
  <c r="G692" i="4"/>
  <c r="M693" i="4"/>
  <c r="I693" i="4"/>
  <c r="F693" i="4"/>
  <c r="O694" i="4"/>
  <c r="N694" i="4"/>
  <c r="L694" i="4"/>
  <c r="K694" i="4"/>
  <c r="J694" i="4"/>
  <c r="E694" i="4"/>
  <c r="L695" i="4"/>
  <c r="J695" i="4"/>
  <c r="M695" i="4"/>
  <c r="H695" i="4"/>
  <c r="M696" i="4"/>
  <c r="I696" i="4"/>
  <c r="K696" i="4"/>
  <c r="G696" i="4"/>
  <c r="M697" i="4"/>
  <c r="L697" i="4"/>
  <c r="F697" i="4"/>
  <c r="N698" i="4"/>
  <c r="L698" i="4"/>
  <c r="K698" i="4"/>
  <c r="I698" i="4"/>
  <c r="E698" i="4"/>
  <c r="L699" i="4"/>
  <c r="M699" i="4"/>
  <c r="J699" i="4"/>
  <c r="H699" i="4"/>
  <c r="M700" i="4"/>
  <c r="L700" i="4"/>
  <c r="I700" i="4"/>
  <c r="J700" i="4"/>
  <c r="G700" i="4"/>
  <c r="K701" i="4"/>
  <c r="F701" i="4"/>
  <c r="M702" i="4"/>
  <c r="K702" i="4"/>
  <c r="N702" i="4"/>
  <c r="E702" i="4"/>
  <c r="L703" i="4"/>
  <c r="J703" i="4"/>
  <c r="I703" i="4"/>
  <c r="H703" i="4"/>
  <c r="M704" i="4"/>
  <c r="I704" i="4"/>
  <c r="G704" i="4"/>
  <c r="L705" i="4"/>
  <c r="M705" i="4"/>
  <c r="J705" i="4"/>
  <c r="F705" i="4"/>
  <c r="M706" i="4"/>
  <c r="L706" i="4"/>
  <c r="K706" i="4"/>
  <c r="O706" i="4"/>
  <c r="E706" i="4"/>
  <c r="L707" i="4"/>
  <c r="M707" i="4"/>
  <c r="J707" i="4"/>
  <c r="K707" i="4"/>
  <c r="H707" i="4"/>
  <c r="M708" i="4"/>
  <c r="I708" i="4"/>
  <c r="L708" i="4"/>
  <c r="G708" i="4"/>
  <c r="I709" i="4"/>
  <c r="F709" i="4"/>
  <c r="L710" i="4"/>
  <c r="O710" i="4"/>
  <c r="K710" i="4"/>
  <c r="J710" i="4"/>
  <c r="E710" i="4"/>
  <c r="L711" i="4"/>
  <c r="J711" i="4"/>
  <c r="H711" i="4"/>
  <c r="M712" i="4"/>
  <c r="I712" i="4"/>
  <c r="K712" i="4"/>
  <c r="G712" i="4"/>
  <c r="M713" i="4"/>
  <c r="L713" i="4"/>
  <c r="F713" i="4"/>
  <c r="O714" i="4"/>
  <c r="N714" i="4"/>
  <c r="M714" i="4"/>
  <c r="K714" i="4"/>
  <c r="I714" i="4"/>
  <c r="E714" i="4"/>
  <c r="L715" i="4"/>
  <c r="J715" i="4"/>
  <c r="M715" i="4"/>
  <c r="H715" i="4"/>
  <c r="M716" i="4"/>
  <c r="L716" i="4"/>
  <c r="I716" i="4"/>
  <c r="J716" i="4"/>
  <c r="G716" i="4"/>
  <c r="L717" i="4"/>
  <c r="K717" i="4"/>
  <c r="F717" i="4"/>
  <c r="N718" i="4"/>
  <c r="M718" i="4"/>
  <c r="K718" i="4"/>
  <c r="E718" i="4"/>
  <c r="L719" i="4"/>
  <c r="J719" i="4"/>
  <c r="I719" i="4"/>
  <c r="H719" i="4"/>
  <c r="M720" i="4"/>
  <c r="L720" i="4"/>
  <c r="I720" i="4"/>
  <c r="G720" i="4"/>
  <c r="L721" i="4"/>
  <c r="M721" i="4"/>
  <c r="J721" i="4"/>
  <c r="F721" i="4"/>
  <c r="N614" i="4"/>
  <c r="N656" i="4"/>
  <c r="N676" i="4"/>
  <c r="N710" i="4"/>
  <c r="O698" i="4"/>
  <c r="P723" i="4"/>
  <c r="L723" i="4"/>
  <c r="M723" i="4"/>
  <c r="J723" i="4"/>
  <c r="K722" i="4"/>
  <c r="N722" i="4"/>
  <c r="P554" i="4"/>
  <c r="O556" i="4"/>
  <c r="P558" i="4"/>
  <c r="O560" i="4"/>
  <c r="O561" i="4"/>
  <c r="P562" i="4"/>
  <c r="O564" i="4"/>
  <c r="O565" i="4"/>
  <c r="O566" i="4"/>
  <c r="O568" i="4"/>
  <c r="O569" i="4"/>
  <c r="O570" i="4"/>
  <c r="O572" i="4"/>
  <c r="O573" i="4"/>
  <c r="O574" i="4"/>
  <c r="O576" i="4"/>
  <c r="O577" i="4"/>
  <c r="O578" i="4"/>
  <c r="P566" i="4"/>
  <c r="O580" i="4"/>
  <c r="O581" i="4"/>
  <c r="O582" i="4"/>
  <c r="O584" i="4"/>
  <c r="O585" i="4"/>
  <c r="O588" i="4"/>
  <c r="O589" i="4"/>
  <c r="O590" i="4"/>
  <c r="O592" i="4"/>
  <c r="O593" i="4"/>
  <c r="O594" i="4"/>
  <c r="O596" i="4"/>
  <c r="O597" i="4"/>
  <c r="O598" i="4"/>
  <c r="O600" i="4"/>
  <c r="O601" i="4"/>
  <c r="O604" i="4"/>
  <c r="O605" i="4"/>
  <c r="O606" i="4"/>
  <c r="O608" i="4"/>
  <c r="O609" i="4"/>
  <c r="O610" i="4"/>
  <c r="O612" i="4"/>
  <c r="O613" i="4"/>
  <c r="O614" i="4"/>
  <c r="O616" i="4"/>
  <c r="O617" i="4"/>
  <c r="O620" i="4"/>
  <c r="O621" i="4"/>
  <c r="O622" i="4"/>
  <c r="O624" i="4"/>
  <c r="O625" i="4"/>
  <c r="O626" i="4"/>
  <c r="O628" i="4"/>
  <c r="O629" i="4"/>
  <c r="O630" i="4"/>
  <c r="O632" i="4"/>
  <c r="O633" i="4"/>
  <c r="O636" i="4"/>
  <c r="O637" i="4"/>
  <c r="O638" i="4"/>
  <c r="O640" i="4"/>
  <c r="O641" i="4"/>
  <c r="O642" i="4"/>
  <c r="O644" i="4"/>
  <c r="O645" i="4"/>
  <c r="O646" i="4"/>
  <c r="O648" i="4"/>
  <c r="O649" i="4"/>
  <c r="O652" i="4"/>
  <c r="O653" i="4"/>
  <c r="O654" i="4"/>
  <c r="O656" i="4"/>
  <c r="O657" i="4"/>
  <c r="O658" i="4"/>
  <c r="O660" i="4"/>
  <c r="O661" i="4"/>
  <c r="O662" i="4"/>
  <c r="O664" i="4"/>
  <c r="O665" i="4"/>
  <c r="O668" i="4"/>
  <c r="O669" i="4"/>
  <c r="O670" i="4"/>
  <c r="O672" i="4"/>
  <c r="O676" i="4"/>
  <c r="O678" i="4"/>
  <c r="O680" i="4"/>
  <c r="O686" i="4"/>
  <c r="O702" i="4"/>
  <c r="O718" i="4"/>
  <c r="P557" i="4"/>
  <c r="O557" i="4"/>
  <c r="P559" i="4"/>
  <c r="O559" i="4"/>
  <c r="P563" i="4"/>
  <c r="O563" i="4"/>
  <c r="Q567" i="4"/>
  <c r="P567" i="4"/>
  <c r="O567" i="4"/>
  <c r="Q571" i="4"/>
  <c r="P571" i="4"/>
  <c r="O571" i="4"/>
  <c r="P575" i="4"/>
  <c r="O575" i="4"/>
  <c r="Q579" i="4"/>
  <c r="O579" i="4"/>
  <c r="P583" i="4"/>
  <c r="O583" i="4"/>
  <c r="P587" i="4"/>
  <c r="Q587" i="4"/>
  <c r="O587" i="4"/>
  <c r="P591" i="4"/>
  <c r="Q591" i="4"/>
  <c r="O591" i="4"/>
  <c r="Q595" i="4"/>
  <c r="O595" i="4"/>
  <c r="P599" i="4"/>
  <c r="O599" i="4"/>
  <c r="P603" i="4"/>
  <c r="Q603" i="4"/>
  <c r="O603" i="4"/>
  <c r="P607" i="4"/>
  <c r="Q607" i="4"/>
  <c r="O607" i="4"/>
  <c r="Q611" i="4"/>
  <c r="O611" i="4"/>
  <c r="P615" i="4"/>
  <c r="O615" i="4"/>
  <c r="P619" i="4"/>
  <c r="Q619" i="4"/>
  <c r="O619" i="4"/>
  <c r="P623" i="4"/>
  <c r="Q623" i="4"/>
  <c r="O623" i="4"/>
  <c r="Q627" i="4"/>
  <c r="O627" i="4"/>
  <c r="P631" i="4"/>
  <c r="O631" i="4"/>
  <c r="P635" i="4"/>
  <c r="Q635" i="4"/>
  <c r="O635" i="4"/>
  <c r="P639" i="4"/>
  <c r="Q639" i="4"/>
  <c r="O639" i="4"/>
  <c r="Q643" i="4"/>
  <c r="O643" i="4"/>
  <c r="P647" i="4"/>
  <c r="O647" i="4"/>
  <c r="P651" i="4"/>
  <c r="Q651" i="4"/>
  <c r="O651" i="4"/>
  <c r="P655" i="4"/>
  <c r="Q655" i="4"/>
  <c r="O655" i="4"/>
  <c r="Q659" i="4"/>
  <c r="O659" i="4"/>
  <c r="P663" i="4"/>
  <c r="O663" i="4"/>
  <c r="P667" i="4"/>
  <c r="Q667" i="4"/>
  <c r="O667" i="4"/>
  <c r="P671" i="4"/>
  <c r="Q671" i="4"/>
  <c r="O671" i="4"/>
  <c r="N671" i="4"/>
  <c r="O673" i="4"/>
  <c r="N673" i="4"/>
  <c r="Q675" i="4"/>
  <c r="O675" i="4"/>
  <c r="N675" i="4"/>
  <c r="O677" i="4"/>
  <c r="N677" i="4"/>
  <c r="P679" i="4"/>
  <c r="O679" i="4"/>
  <c r="N679" i="4"/>
  <c r="O681" i="4"/>
  <c r="N681" i="4"/>
  <c r="P683" i="4"/>
  <c r="Q683" i="4"/>
  <c r="O683" i="4"/>
  <c r="N683" i="4"/>
  <c r="O684" i="4"/>
  <c r="N684" i="4"/>
  <c r="O685" i="4"/>
  <c r="N685" i="4"/>
  <c r="P687" i="4"/>
  <c r="Q687" i="4"/>
  <c r="O687" i="4"/>
  <c r="N687" i="4"/>
  <c r="O688" i="4"/>
  <c r="N688" i="4"/>
  <c r="O689" i="4"/>
  <c r="N689" i="4"/>
  <c r="Q691" i="4"/>
  <c r="O691" i="4"/>
  <c r="N691" i="4"/>
  <c r="O692" i="4"/>
  <c r="N692" i="4"/>
  <c r="O693" i="4"/>
  <c r="N693" i="4"/>
  <c r="P695" i="4"/>
  <c r="O695" i="4"/>
  <c r="N695" i="4"/>
  <c r="O696" i="4"/>
  <c r="N696" i="4"/>
  <c r="O697" i="4"/>
  <c r="N697" i="4"/>
  <c r="P699" i="4"/>
  <c r="Q699" i="4"/>
  <c r="O699" i="4"/>
  <c r="N699" i="4"/>
  <c r="O700" i="4"/>
  <c r="N700" i="4"/>
  <c r="O701" i="4"/>
  <c r="N701" i="4"/>
  <c r="P703" i="4"/>
  <c r="Q703" i="4"/>
  <c r="O703" i="4"/>
  <c r="N703" i="4"/>
  <c r="O704" i="4"/>
  <c r="N704" i="4"/>
  <c r="O705" i="4"/>
  <c r="N705" i="4"/>
  <c r="Q707" i="4"/>
  <c r="O707" i="4"/>
  <c r="N707" i="4"/>
  <c r="O708" i="4"/>
  <c r="N708" i="4"/>
  <c r="O709" i="4"/>
  <c r="N709" i="4"/>
  <c r="P711" i="4"/>
  <c r="O711" i="4"/>
  <c r="N711" i="4"/>
  <c r="O712" i="4"/>
  <c r="N712" i="4"/>
  <c r="O713" i="4"/>
  <c r="N713" i="4"/>
  <c r="P715" i="4"/>
  <c r="Q715" i="4"/>
  <c r="O715" i="4"/>
  <c r="N715" i="4"/>
  <c r="O716" i="4"/>
  <c r="N716" i="4"/>
  <c r="O717" i="4"/>
  <c r="N717" i="4"/>
  <c r="P719" i="4"/>
  <c r="Q719" i="4"/>
  <c r="O719" i="4"/>
  <c r="N719" i="4"/>
  <c r="O720" i="4"/>
  <c r="N720" i="4"/>
  <c r="O721" i="4"/>
  <c r="N721" i="4"/>
  <c r="Q723" i="4"/>
  <c r="O723" i="4"/>
  <c r="N723" i="4"/>
  <c r="M556" i="4"/>
  <c r="M560" i="4"/>
  <c r="M564" i="4"/>
  <c r="M568" i="4"/>
  <c r="M572" i="4"/>
  <c r="N554" i="4"/>
  <c r="N5" i="4" s="1"/>
  <c r="N559" i="4"/>
  <c r="N563" i="4"/>
  <c r="N567" i="4"/>
  <c r="N18" i="4" s="1"/>
  <c r="N571" i="4"/>
  <c r="N575" i="4"/>
  <c r="N579" i="4"/>
  <c r="N583" i="4"/>
  <c r="N587" i="4"/>
  <c r="N591" i="4"/>
  <c r="N595" i="4"/>
  <c r="N599" i="4"/>
  <c r="N603" i="4"/>
  <c r="N607" i="4"/>
  <c r="N611" i="4"/>
  <c r="N615" i="4"/>
  <c r="N619" i="4"/>
  <c r="N623" i="4"/>
  <c r="N627" i="4"/>
  <c r="N631" i="4"/>
  <c r="N635" i="4"/>
  <c r="N639" i="4"/>
  <c r="N643" i="4"/>
  <c r="N647" i="4"/>
  <c r="N651" i="4"/>
  <c r="N655" i="4"/>
  <c r="N659" i="4"/>
  <c r="N663" i="4"/>
  <c r="N667" i="4"/>
  <c r="O558" i="4"/>
  <c r="P579" i="4"/>
  <c r="P643" i="4"/>
  <c r="P707" i="4"/>
  <c r="Q615" i="4"/>
  <c r="Q679" i="4"/>
  <c r="N556" i="4"/>
  <c r="N560" i="4"/>
  <c r="N564" i="4"/>
  <c r="N568" i="4"/>
  <c r="N572" i="4"/>
  <c r="N576" i="4"/>
  <c r="N580" i="4"/>
  <c r="N584" i="4"/>
  <c r="N588" i="4"/>
  <c r="N592" i="4"/>
  <c r="N596" i="4"/>
  <c r="N600" i="4"/>
  <c r="N604" i="4"/>
  <c r="N608" i="4"/>
  <c r="N612" i="4"/>
  <c r="N616" i="4"/>
  <c r="N620" i="4"/>
  <c r="N624" i="4"/>
  <c r="N628" i="4"/>
  <c r="N632" i="4"/>
  <c r="N636" i="4"/>
  <c r="N640" i="4"/>
  <c r="N644" i="4"/>
  <c r="O562" i="4"/>
  <c r="P595" i="4"/>
  <c r="P659" i="4"/>
  <c r="Q631" i="4"/>
  <c r="Q695" i="4"/>
  <c r="M558" i="4"/>
  <c r="N557" i="4"/>
  <c r="N561" i="4"/>
  <c r="N565" i="4"/>
  <c r="N569" i="4"/>
  <c r="N573" i="4"/>
  <c r="N577" i="4"/>
  <c r="N581" i="4"/>
  <c r="N585" i="4"/>
  <c r="N589" i="4"/>
  <c r="N593" i="4"/>
  <c r="N597" i="4"/>
  <c r="N601" i="4"/>
  <c r="N605" i="4"/>
  <c r="N609" i="4"/>
  <c r="N613" i="4"/>
  <c r="N617" i="4"/>
  <c r="N621" i="4"/>
  <c r="N625" i="4"/>
  <c r="N629" i="4"/>
  <c r="N633" i="4"/>
  <c r="N637" i="4"/>
  <c r="N641" i="4"/>
  <c r="N645" i="4"/>
  <c r="N649" i="4"/>
  <c r="N653" i="4"/>
  <c r="P611" i="4"/>
  <c r="P675" i="4"/>
  <c r="Q583" i="4"/>
  <c r="Q647" i="4"/>
  <c r="Q711" i="4"/>
  <c r="Q554" i="4"/>
  <c r="Q5" i="4" s="1"/>
  <c r="P555" i="4"/>
  <c r="Q557" i="4"/>
  <c r="Q558" i="4"/>
  <c r="Q559" i="4"/>
  <c r="Q562" i="4"/>
  <c r="Q563" i="4"/>
  <c r="Q566" i="4"/>
  <c r="Q575" i="4"/>
  <c r="AO216" i="4"/>
  <c r="AM221" i="4"/>
  <c r="AN226" i="4"/>
  <c r="AP231" i="4"/>
  <c r="AR237" i="4"/>
  <c r="AT243" i="4"/>
  <c r="AL257" i="4"/>
  <c r="AP264" i="4"/>
  <c r="AR271" i="4"/>
  <c r="AT278" i="4"/>
  <c r="AM292" i="4"/>
  <c r="AM300" i="4"/>
  <c r="AM97" i="4" s="1"/>
  <c r="AQ300" i="4"/>
  <c r="AU300" i="4"/>
  <c r="AK308" i="4"/>
  <c r="AK105" i="4" s="1"/>
  <c r="AO308" i="4"/>
  <c r="AS308" i="4"/>
  <c r="AW308" i="4"/>
  <c r="AJ316" i="4"/>
  <c r="AN316" i="4"/>
  <c r="AR316" i="4"/>
  <c r="AV316" i="4"/>
  <c r="AL324" i="4"/>
  <c r="AP324" i="4"/>
  <c r="AT324" i="4"/>
  <c r="AJ332" i="4"/>
  <c r="AN332" i="4"/>
  <c r="AR332" i="4"/>
  <c r="AV332" i="4"/>
  <c r="AK339" i="4"/>
  <c r="AO339" i="4"/>
  <c r="AS339" i="4"/>
  <c r="AW339" i="4"/>
  <c r="AM347" i="4"/>
  <c r="AQ347" i="4"/>
  <c r="AU347" i="4"/>
  <c r="AJ355" i="4"/>
  <c r="AN355" i="4"/>
  <c r="AR355" i="4"/>
  <c r="AV355" i="4"/>
  <c r="AU356" i="4"/>
  <c r="AL363" i="4"/>
  <c r="AP363" i="4"/>
  <c r="AT363" i="4"/>
  <c r="AJ371" i="4"/>
  <c r="AN371" i="4"/>
  <c r="AR371" i="4"/>
  <c r="AV371" i="4"/>
  <c r="AW216" i="4"/>
  <c r="AW13" i="4" s="1"/>
  <c r="AU221" i="4"/>
  <c r="AV226" i="4"/>
  <c r="AJ237" i="4"/>
  <c r="AL243" i="4"/>
  <c r="AP248" i="4"/>
  <c r="AT257" i="4"/>
  <c r="AJ271" i="4"/>
  <c r="AL278" i="4"/>
  <c r="AQ285" i="4"/>
  <c r="AU292" i="4"/>
  <c r="AK300" i="4"/>
  <c r="AO300" i="4"/>
  <c r="AS300" i="4"/>
  <c r="AW300" i="4"/>
  <c r="AM308" i="4"/>
  <c r="AQ308" i="4"/>
  <c r="AU308" i="4"/>
  <c r="AL316" i="4"/>
  <c r="AP316" i="4"/>
  <c r="AT316" i="4"/>
  <c r="AJ324" i="4"/>
  <c r="AN324" i="4"/>
  <c r="AR324" i="4"/>
  <c r="AV324" i="4"/>
  <c r="AL332" i="4"/>
  <c r="AP332" i="4"/>
  <c r="AT332" i="4"/>
  <c r="AM339" i="4"/>
  <c r="AM136" i="4" s="1"/>
  <c r="AQ339" i="4"/>
  <c r="AU339" i="4"/>
  <c r="AK347" i="4"/>
  <c r="AO347" i="4"/>
  <c r="AS347" i="4"/>
  <c r="AW347" i="4"/>
  <c r="AL355" i="4"/>
  <c r="AP355" i="4"/>
  <c r="AT355" i="4"/>
  <c r="AJ363" i="4"/>
  <c r="AN363" i="4"/>
  <c r="AR363" i="4"/>
  <c r="AV363" i="4"/>
  <c r="AL371" i="4"/>
  <c r="AP371" i="4"/>
  <c r="AT371" i="4"/>
  <c r="AS216" i="4"/>
  <c r="AR226" i="4"/>
  <c r="AV237" i="4"/>
  <c r="AP257" i="4"/>
  <c r="AV271" i="4"/>
  <c r="AQ292" i="4"/>
  <c r="AQ89" i="4" s="1"/>
  <c r="AN300" i="4"/>
  <c r="AV300" i="4"/>
  <c r="AP308" i="4"/>
  <c r="AO316" i="4"/>
  <c r="AW316" i="4"/>
  <c r="AM324" i="4"/>
  <c r="AU324" i="4"/>
  <c r="AK332" i="4"/>
  <c r="AS332" i="4"/>
  <c r="AL339" i="4"/>
  <c r="AT339" i="4"/>
  <c r="AJ347" i="4"/>
  <c r="AR347" i="4"/>
  <c r="AP348" i="4"/>
  <c r="AO355" i="4"/>
  <c r="AW355" i="4"/>
  <c r="AQ363" i="4"/>
  <c r="AK371" i="4"/>
  <c r="AS371" i="4"/>
  <c r="AQ221" i="4"/>
  <c r="AT231" i="4"/>
  <c r="AL248" i="4"/>
  <c r="AT264" i="4"/>
  <c r="AM285" i="4"/>
  <c r="AJ300" i="4"/>
  <c r="AR300" i="4"/>
  <c r="AL308" i="4"/>
  <c r="AT308" i="4"/>
  <c r="AK316" i="4"/>
  <c r="AS316" i="4"/>
  <c r="AQ324" i="4"/>
  <c r="AO332" i="4"/>
  <c r="AW332" i="4"/>
  <c r="AP339" i="4"/>
  <c r="AN347" i="4"/>
  <c r="AV347" i="4"/>
  <c r="AK355" i="4"/>
  <c r="AS355" i="4"/>
  <c r="AM363" i="4"/>
  <c r="AU363" i="4"/>
  <c r="AO371" i="4"/>
  <c r="AW371" i="4"/>
  <c r="AI281" i="4"/>
  <c r="AI277" i="4"/>
  <c r="AI273" i="4"/>
  <c r="AI269" i="4"/>
  <c r="AI265" i="4"/>
  <c r="AI261" i="4"/>
  <c r="AI257" i="4"/>
  <c r="AI253" i="4"/>
  <c r="AI249" i="4"/>
  <c r="AI245" i="4"/>
  <c r="AI241" i="4"/>
  <c r="AI237" i="4"/>
  <c r="AI233" i="4"/>
  <c r="AI229" i="4"/>
  <c r="AI225" i="4"/>
  <c r="AI221" i="4"/>
  <c r="AI217" i="4"/>
  <c r="AI213" i="4"/>
  <c r="AI209" i="4"/>
  <c r="AI386" i="4"/>
  <c r="AI390" i="4"/>
  <c r="AI394" i="4"/>
  <c r="AI398" i="4"/>
  <c r="AI402" i="4"/>
  <c r="AI406" i="4"/>
  <c r="AI410" i="4"/>
  <c r="AI414" i="4"/>
  <c r="AI418" i="4"/>
  <c r="AI422" i="4"/>
  <c r="AI426" i="4"/>
  <c r="AI430" i="4"/>
  <c r="AI434" i="4"/>
  <c r="AI438" i="4"/>
  <c r="AI442" i="4"/>
  <c r="AI446" i="4"/>
  <c r="AI450" i="4"/>
  <c r="AI454" i="4"/>
  <c r="AI283" i="4"/>
  <c r="AI279" i="4"/>
  <c r="AI275" i="4"/>
  <c r="AI271" i="4"/>
  <c r="AI267" i="4"/>
  <c r="AI263" i="4"/>
  <c r="AI259" i="4"/>
  <c r="AI255" i="4"/>
  <c r="AI251" i="4"/>
  <c r="AI247" i="4"/>
  <c r="AI243" i="4"/>
  <c r="AI239" i="4"/>
  <c r="AI235" i="4"/>
  <c r="AI231" i="4"/>
  <c r="AI227" i="4"/>
  <c r="AI223" i="4"/>
  <c r="AI219" i="4"/>
  <c r="AI215" i="4"/>
  <c r="AI211" i="4"/>
  <c r="AI384" i="4"/>
  <c r="AI388" i="4"/>
  <c r="AI392" i="4"/>
  <c r="AI396" i="4"/>
  <c r="AI400" i="4"/>
  <c r="AI404" i="4"/>
  <c r="AI408" i="4"/>
  <c r="AI412" i="4"/>
  <c r="AI416" i="4"/>
  <c r="AI420" i="4"/>
  <c r="AI424" i="4"/>
  <c r="AI428" i="4"/>
  <c r="AI432" i="4"/>
  <c r="AI436" i="4"/>
  <c r="AI440" i="4"/>
  <c r="AI444" i="4"/>
  <c r="AI448" i="4"/>
  <c r="AI452" i="4"/>
  <c r="AI456" i="4"/>
  <c r="AI285" i="4"/>
  <c r="AI458" i="4"/>
  <c r="AI376" i="4"/>
  <c r="AI372" i="4"/>
  <c r="AI368" i="4"/>
  <c r="AI364" i="4"/>
  <c r="AI360" i="4"/>
  <c r="AI356" i="4"/>
  <c r="AI352" i="4"/>
  <c r="AI348" i="4"/>
  <c r="AI344" i="4"/>
  <c r="AI340" i="4"/>
  <c r="AI336" i="4"/>
  <c r="AI374" i="4"/>
  <c r="AI370" i="4"/>
  <c r="AI366" i="4"/>
  <c r="AI362" i="4"/>
  <c r="AI358" i="4"/>
  <c r="AI354" i="4"/>
  <c r="AI350" i="4"/>
  <c r="AI346" i="4"/>
  <c r="AI342" i="4"/>
  <c r="AI338" i="4"/>
  <c r="AI334" i="4"/>
  <c r="AI377" i="4"/>
  <c r="AI369" i="4"/>
  <c r="AI361" i="4"/>
  <c r="AI353" i="4"/>
  <c r="AI345" i="4"/>
  <c r="AI337" i="4"/>
  <c r="AI373" i="4"/>
  <c r="AI365" i="4"/>
  <c r="AI357" i="4"/>
  <c r="AI349" i="4"/>
  <c r="AI341" i="4"/>
  <c r="AI333" i="4"/>
  <c r="AI550" i="4"/>
  <c r="AI546" i="4"/>
  <c r="AI542" i="4"/>
  <c r="AI538" i="4"/>
  <c r="AI534" i="4"/>
  <c r="AI530" i="4"/>
  <c r="AI526" i="4"/>
  <c r="AI522" i="4"/>
  <c r="AI518" i="4"/>
  <c r="AI514" i="4"/>
  <c r="AI510" i="4"/>
  <c r="AI506" i="4"/>
  <c r="AI502" i="4"/>
  <c r="AI498" i="4"/>
  <c r="AI494" i="4"/>
  <c r="AI490" i="4"/>
  <c r="AI486" i="4"/>
  <c r="AI482" i="4"/>
  <c r="AI478" i="4"/>
  <c r="AI474" i="4"/>
  <c r="AI470" i="4"/>
  <c r="AI466" i="4"/>
  <c r="AI461" i="4"/>
  <c r="AI455" i="4"/>
  <c r="AI447" i="4"/>
  <c r="AI439" i="4"/>
  <c r="AI431" i="4"/>
  <c r="AI423" i="4"/>
  <c r="AI415" i="4"/>
  <c r="AI407" i="4"/>
  <c r="AI399" i="4"/>
  <c r="AI391" i="4"/>
  <c r="AI383" i="4"/>
  <c r="AI216" i="4"/>
  <c r="AI224" i="4"/>
  <c r="AI232" i="4"/>
  <c r="AI240" i="4"/>
  <c r="AI248" i="4"/>
  <c r="AI256" i="4"/>
  <c r="AI264" i="4"/>
  <c r="AI272" i="4"/>
  <c r="AI280" i="4"/>
  <c r="AI288" i="4"/>
  <c r="AI296" i="4"/>
  <c r="AI311" i="4"/>
  <c r="AI343" i="4"/>
  <c r="AI359" i="4"/>
  <c r="AI375" i="4"/>
  <c r="AM371" i="4"/>
  <c r="AS363" i="4"/>
  <c r="AM356" i="4"/>
  <c r="AL347" i="4"/>
  <c r="AN339" i="4"/>
  <c r="AU332" i="4"/>
  <c r="AW324" i="4"/>
  <c r="AR308" i="4"/>
  <c r="AL264" i="4"/>
  <c r="AL231" i="4"/>
  <c r="AI328" i="4"/>
  <c r="AI324" i="4"/>
  <c r="AI320" i="4"/>
  <c r="AI316" i="4"/>
  <c r="AI312" i="4"/>
  <c r="AI308" i="4"/>
  <c r="AI304" i="4"/>
  <c r="AI300" i="4"/>
  <c r="AI330" i="4"/>
  <c r="AI326" i="4"/>
  <c r="AI322" i="4"/>
  <c r="AI318" i="4"/>
  <c r="AI314" i="4"/>
  <c r="AI310" i="4"/>
  <c r="AI306" i="4"/>
  <c r="AI302" i="4"/>
  <c r="AI298" i="4"/>
  <c r="AI329" i="4"/>
  <c r="AI321" i="4"/>
  <c r="AI313" i="4"/>
  <c r="AI305" i="4"/>
  <c r="AI297" i="4"/>
  <c r="AI293" i="4"/>
  <c r="AI289" i="4"/>
  <c r="AI462" i="4"/>
  <c r="AI325" i="4"/>
  <c r="AI317" i="4"/>
  <c r="AI309" i="4"/>
  <c r="AI301" i="4"/>
  <c r="AI295" i="4"/>
  <c r="AI291" i="4"/>
  <c r="AI287" i="4"/>
  <c r="AI548" i="4"/>
  <c r="AI544" i="4"/>
  <c r="AI540" i="4"/>
  <c r="AI536" i="4"/>
  <c r="AI532" i="4"/>
  <c r="AI528" i="4"/>
  <c r="AI524" i="4"/>
  <c r="AI520" i="4"/>
  <c r="AI516" i="4"/>
  <c r="AI512" i="4"/>
  <c r="AI508" i="4"/>
  <c r="AI504" i="4"/>
  <c r="AI500" i="4"/>
  <c r="AI496" i="4"/>
  <c r="AI492" i="4"/>
  <c r="AI488" i="4"/>
  <c r="AI484" i="4"/>
  <c r="AI480" i="4"/>
  <c r="AI476" i="4"/>
  <c r="AI472" i="4"/>
  <c r="AI468" i="4"/>
  <c r="AI464" i="4"/>
  <c r="AI459" i="4"/>
  <c r="AI451" i="4"/>
  <c r="AI443" i="4"/>
  <c r="AI435" i="4"/>
  <c r="AI427" i="4"/>
  <c r="AI419" i="4"/>
  <c r="AI411" i="4"/>
  <c r="AI403" i="4"/>
  <c r="AI395" i="4"/>
  <c r="AI387" i="4"/>
  <c r="AI212" i="4"/>
  <c r="AI220" i="4"/>
  <c r="AI228" i="4"/>
  <c r="AI236" i="4"/>
  <c r="AI244" i="4"/>
  <c r="AI252" i="4"/>
  <c r="AI260" i="4"/>
  <c r="AI268" i="4"/>
  <c r="AI276" i="4"/>
  <c r="AI284" i="4"/>
  <c r="AI292" i="4"/>
  <c r="AI303" i="4"/>
  <c r="AI319" i="4"/>
  <c r="AI335" i="4"/>
  <c r="AI351" i="4"/>
  <c r="AI367" i="4"/>
  <c r="AU371" i="4"/>
  <c r="AK363" i="4"/>
  <c r="AQ355" i="4"/>
  <c r="AT347" i="4"/>
  <c r="AV339" i="4"/>
  <c r="AM332" i="4"/>
  <c r="AO324" i="4"/>
  <c r="AQ316" i="4"/>
  <c r="AJ308" i="4"/>
  <c r="AP300" i="4"/>
  <c r="AP278" i="4"/>
  <c r="AP243" i="4"/>
  <c r="AL210" i="4"/>
  <c r="AP210" i="4"/>
  <c r="AT210" i="4"/>
  <c r="AJ210" i="4"/>
  <c r="AN210" i="4"/>
  <c r="AR210" i="4"/>
  <c r="AV210" i="4"/>
  <c r="AK210" i="4"/>
  <c r="AO210" i="4"/>
  <c r="AW210" i="4"/>
  <c r="AM210" i="4"/>
  <c r="AQ210" i="4"/>
  <c r="AU210" i="4"/>
  <c r="S403" i="4"/>
  <c r="S399" i="4"/>
  <c r="S395" i="4"/>
  <c r="S547" i="4"/>
  <c r="S543" i="4"/>
  <c r="S539" i="4"/>
  <c r="S535" i="4"/>
  <c r="S531" i="4"/>
  <c r="S527" i="4"/>
  <c r="S523" i="4"/>
  <c r="S519" i="4"/>
  <c r="S515" i="4"/>
  <c r="S511" i="4"/>
  <c r="S507" i="4"/>
  <c r="S503" i="4"/>
  <c r="S499" i="4"/>
  <c r="S495" i="4"/>
  <c r="S491" i="4"/>
  <c r="S487" i="4"/>
  <c r="S483" i="4"/>
  <c r="S479" i="4"/>
  <c r="S475" i="4"/>
  <c r="S471" i="4"/>
  <c r="S467" i="4"/>
  <c r="S463" i="4"/>
  <c r="S459" i="4"/>
  <c r="S455" i="4"/>
  <c r="S451" i="4"/>
  <c r="S447" i="4"/>
  <c r="S443" i="4"/>
  <c r="S427" i="4"/>
  <c r="S423" i="4"/>
  <c r="S419" i="4"/>
  <c r="S407" i="4"/>
  <c r="S235" i="4"/>
  <c r="S231" i="4"/>
  <c r="S227" i="4"/>
  <c r="S223" i="4"/>
  <c r="S375" i="4"/>
  <c r="S371" i="4"/>
  <c r="S367" i="4"/>
  <c r="S363" i="4"/>
  <c r="S359" i="4"/>
  <c r="S351" i="4"/>
  <c r="S347" i="4"/>
  <c r="S343" i="4"/>
  <c r="S321" i="4"/>
  <c r="S305" i="4"/>
  <c r="S289" i="4"/>
  <c r="S253" i="4"/>
  <c r="Y371" i="4"/>
  <c r="AF363" i="4"/>
  <c r="AF355" i="4"/>
  <c r="AG348" i="4"/>
  <c r="T340" i="4"/>
  <c r="V331" i="4"/>
  <c r="V323" i="4"/>
  <c r="V315" i="4"/>
  <c r="Z307" i="4"/>
  <c r="Z104" i="4" s="1"/>
  <c r="AC299" i="4"/>
  <c r="U291" i="4"/>
  <c r="AG256" i="4"/>
  <c r="AD226" i="4"/>
  <c r="AD23" i="4" s="1"/>
  <c r="W238" i="4"/>
  <c r="T244" i="4"/>
  <c r="T41" i="4" s="1"/>
  <c r="AF250" i="4"/>
  <c r="AC256" i="4"/>
  <c r="AC53" i="4" s="1"/>
  <c r="AD263" i="4"/>
  <c r="AD270" i="4"/>
  <c r="AD67" i="4" s="1"/>
  <c r="AE277" i="4"/>
  <c r="AE74" i="4" s="1"/>
  <c r="AE291" i="4"/>
  <c r="AE88" i="4" s="1"/>
  <c r="T299" i="4"/>
  <c r="X299" i="4"/>
  <c r="AB299" i="4"/>
  <c r="AF299" i="4"/>
  <c r="U307" i="4"/>
  <c r="Y307" i="4"/>
  <c r="AC307" i="4"/>
  <c r="AG307" i="4"/>
  <c r="U315" i="4"/>
  <c r="Y315" i="4"/>
  <c r="Y112" i="4" s="1"/>
  <c r="AC315" i="4"/>
  <c r="AG315" i="4"/>
  <c r="AG112" i="4" s="1"/>
  <c r="U323" i="4"/>
  <c r="Y323" i="4"/>
  <c r="AC323" i="4"/>
  <c r="AG323" i="4"/>
  <c r="AG120" i="4" s="1"/>
  <c r="U331" i="4"/>
  <c r="Y331" i="4"/>
  <c r="AC331" i="4"/>
  <c r="AC128" i="4" s="1"/>
  <c r="AG331" i="4"/>
  <c r="AG128" i="4" s="1"/>
  <c r="W340" i="4"/>
  <c r="W137" i="4" s="1"/>
  <c r="AA340" i="4"/>
  <c r="AE340" i="4"/>
  <c r="T348" i="4"/>
  <c r="X348" i="4"/>
  <c r="AB348" i="4"/>
  <c r="AF348" i="4"/>
  <c r="W355" i="4"/>
  <c r="AA355" i="4"/>
  <c r="AE355" i="4"/>
  <c r="W363" i="4"/>
  <c r="AA363" i="4"/>
  <c r="AE363" i="4"/>
  <c r="T371" i="4"/>
  <c r="X371" i="4"/>
  <c r="AB371" i="4"/>
  <c r="AF371" i="4"/>
  <c r="V226" i="4"/>
  <c r="Z232" i="4"/>
  <c r="AE238" i="4"/>
  <c r="AB244" i="4"/>
  <c r="AB41" i="4" s="1"/>
  <c r="X250" i="4"/>
  <c r="U256" i="4"/>
  <c r="V263" i="4"/>
  <c r="V270" i="4"/>
  <c r="W277" i="4"/>
  <c r="Z284" i="4"/>
  <c r="Y291" i="4"/>
  <c r="V299" i="4"/>
  <c r="Z299" i="4"/>
  <c r="AD299" i="4"/>
  <c r="W307" i="4"/>
  <c r="AA307" i="4"/>
  <c r="AE307" i="4"/>
  <c r="W315" i="4"/>
  <c r="AA315" i="4"/>
  <c r="AE315" i="4"/>
  <c r="W323" i="4"/>
  <c r="AA323" i="4"/>
  <c r="AE323" i="4"/>
  <c r="W331" i="4"/>
  <c r="AA331" i="4"/>
  <c r="AE331" i="4"/>
  <c r="U340" i="4"/>
  <c r="Y340" i="4"/>
  <c r="AC340" i="4"/>
  <c r="AG340" i="4"/>
  <c r="V348" i="4"/>
  <c r="Z348" i="4"/>
  <c r="AD348" i="4"/>
  <c r="U355" i="4"/>
  <c r="Y355" i="4"/>
  <c r="AC355" i="4"/>
  <c r="AG355" i="4"/>
  <c r="U363" i="4"/>
  <c r="Y363" i="4"/>
  <c r="AC363" i="4"/>
  <c r="AG363" i="4"/>
  <c r="V371" i="4"/>
  <c r="Z371" i="4"/>
  <c r="AD371" i="4"/>
  <c r="Z226" i="4"/>
  <c r="AD232" i="4"/>
  <c r="AF244" i="4"/>
  <c r="AB250" i="4"/>
  <c r="Y256" i="4"/>
  <c r="Z263" i="4"/>
  <c r="Z270" i="4"/>
  <c r="AA277" i="4"/>
  <c r="AD284" i="4"/>
  <c r="AC291" i="4"/>
  <c r="W299" i="4"/>
  <c r="AA299" i="4"/>
  <c r="AE299" i="4"/>
  <c r="T307" i="4"/>
  <c r="X307" i="4"/>
  <c r="AB307" i="4"/>
  <c r="AF307" i="4"/>
  <c r="T315" i="4"/>
  <c r="X315" i="4"/>
  <c r="AB315" i="4"/>
  <c r="AF315" i="4"/>
  <c r="T323" i="4"/>
  <c r="X323" i="4"/>
  <c r="AB323" i="4"/>
  <c r="AF323" i="4"/>
  <c r="T331" i="4"/>
  <c r="X331" i="4"/>
  <c r="AB331" i="4"/>
  <c r="AF331" i="4"/>
  <c r="AC332" i="4"/>
  <c r="V340" i="4"/>
  <c r="Z340" i="4"/>
  <c r="AD340" i="4"/>
  <c r="W348" i="4"/>
  <c r="AA348" i="4"/>
  <c r="AE348" i="4"/>
  <c r="V355" i="4"/>
  <c r="Z355" i="4"/>
  <c r="AD355" i="4"/>
  <c r="V363" i="4"/>
  <c r="Z363" i="4"/>
  <c r="AD363" i="4"/>
  <c r="W371" i="4"/>
  <c r="AA371" i="4"/>
  <c r="AA168" i="4" s="1"/>
  <c r="AE371" i="4"/>
  <c r="S272" i="4"/>
  <c r="S276" i="4"/>
  <c r="S280" i="4"/>
  <c r="S270" i="4"/>
  <c r="S274" i="4"/>
  <c r="S278" i="4"/>
  <c r="S282" i="4"/>
  <c r="S271" i="4"/>
  <c r="S275" i="4"/>
  <c r="S279" i="4"/>
  <c r="S283" i="4"/>
  <c r="S332" i="4"/>
  <c r="S336" i="4"/>
  <c r="S334" i="4"/>
  <c r="S338" i="4"/>
  <c r="S331" i="4"/>
  <c r="S335" i="4"/>
  <c r="S339" i="4"/>
  <c r="S402" i="4"/>
  <c r="S398" i="4"/>
  <c r="S394" i="4"/>
  <c r="S550" i="4"/>
  <c r="S546" i="4"/>
  <c r="S542" i="4"/>
  <c r="S538" i="4"/>
  <c r="S534" i="4"/>
  <c r="S530" i="4"/>
  <c r="S526" i="4"/>
  <c r="S522" i="4"/>
  <c r="S518" i="4"/>
  <c r="S514" i="4"/>
  <c r="S510" i="4"/>
  <c r="S506" i="4"/>
  <c r="S502" i="4"/>
  <c r="S498" i="4"/>
  <c r="S494" i="4"/>
  <c r="S490" i="4"/>
  <c r="S486" i="4"/>
  <c r="S482" i="4"/>
  <c r="S478" i="4"/>
  <c r="S474" i="4"/>
  <c r="S470" i="4"/>
  <c r="S466" i="4"/>
  <c r="S462" i="4"/>
  <c r="S458" i="4"/>
  <c r="S454" i="4"/>
  <c r="S450" i="4"/>
  <c r="S446" i="4"/>
  <c r="S426" i="4"/>
  <c r="S422" i="4"/>
  <c r="S418" i="4"/>
  <c r="S410" i="4"/>
  <c r="S406" i="4"/>
  <c r="S234" i="4"/>
  <c r="S230" i="4"/>
  <c r="S226" i="4"/>
  <c r="S222" i="4"/>
  <c r="S374" i="4"/>
  <c r="S370" i="4"/>
  <c r="S366" i="4"/>
  <c r="S362" i="4"/>
  <c r="S358" i="4"/>
  <c r="S354" i="4"/>
  <c r="S350" i="4"/>
  <c r="S346" i="4"/>
  <c r="S342" i="4"/>
  <c r="S333" i="4"/>
  <c r="S317" i="4"/>
  <c r="S301" i="4"/>
  <c r="S273" i="4"/>
  <c r="AE210" i="4"/>
  <c r="U371" i="4"/>
  <c r="AB363" i="4"/>
  <c r="AB355" i="4"/>
  <c r="AC348" i="4"/>
  <c r="AF340" i="4"/>
  <c r="V307" i="4"/>
  <c r="Y299" i="4"/>
  <c r="V284" i="4"/>
  <c r="V232" i="4"/>
  <c r="S244" i="4"/>
  <c r="S248" i="4"/>
  <c r="S252" i="4"/>
  <c r="S246" i="4"/>
  <c r="S250" i="4"/>
  <c r="S254" i="4"/>
  <c r="S247" i="4"/>
  <c r="S251" i="4"/>
  <c r="S255" i="4"/>
  <c r="S288" i="4"/>
  <c r="S292" i="4"/>
  <c r="S296" i="4"/>
  <c r="S300" i="4"/>
  <c r="S304" i="4"/>
  <c r="S308" i="4"/>
  <c r="S312" i="4"/>
  <c r="S316" i="4"/>
  <c r="S320" i="4"/>
  <c r="S324" i="4"/>
  <c r="S328" i="4"/>
  <c r="S286" i="4"/>
  <c r="S290" i="4"/>
  <c r="S294" i="4"/>
  <c r="S298" i="4"/>
  <c r="S302" i="4"/>
  <c r="S306" i="4"/>
  <c r="S310" i="4"/>
  <c r="S314" i="4"/>
  <c r="S318" i="4"/>
  <c r="S322" i="4"/>
  <c r="S326" i="4"/>
  <c r="S330" i="4"/>
  <c r="S287" i="4"/>
  <c r="S291" i="4"/>
  <c r="S295" i="4"/>
  <c r="S299" i="4"/>
  <c r="S303" i="4"/>
  <c r="S307" i="4"/>
  <c r="S311" i="4"/>
  <c r="S315" i="4"/>
  <c r="S319" i="4"/>
  <c r="S323" i="4"/>
  <c r="S327" i="4"/>
  <c r="S400" i="4"/>
  <c r="S396" i="4"/>
  <c r="S548" i="4"/>
  <c r="S544" i="4"/>
  <c r="S540" i="4"/>
  <c r="S536" i="4"/>
  <c r="S532" i="4"/>
  <c r="S524" i="4"/>
  <c r="S520" i="4"/>
  <c r="S516" i="4"/>
  <c r="S512" i="4"/>
  <c r="S508" i="4"/>
  <c r="S504" i="4"/>
  <c r="S500" i="4"/>
  <c r="S496" i="4"/>
  <c r="S492" i="4"/>
  <c r="S488" i="4"/>
  <c r="S484" i="4"/>
  <c r="S480" i="4"/>
  <c r="S476" i="4"/>
  <c r="S472" i="4"/>
  <c r="S468" i="4"/>
  <c r="S464" i="4"/>
  <c r="S460" i="4"/>
  <c r="S456" i="4"/>
  <c r="S452" i="4"/>
  <c r="S448" i="4"/>
  <c r="S444" i="4"/>
  <c r="S428" i="4"/>
  <c r="S424" i="4"/>
  <c r="S420" i="4"/>
  <c r="S408" i="4"/>
  <c r="S404" i="4"/>
  <c r="S236" i="4"/>
  <c r="S232" i="4"/>
  <c r="S228" i="4"/>
  <c r="S224" i="4"/>
  <c r="S376" i="4"/>
  <c r="S372" i="4"/>
  <c r="S368" i="4"/>
  <c r="S364" i="4"/>
  <c r="S360" i="4"/>
  <c r="S352" i="4"/>
  <c r="S348" i="4"/>
  <c r="S344" i="4"/>
  <c r="S340" i="4"/>
  <c r="S325" i="4"/>
  <c r="S309" i="4"/>
  <c r="S293" i="4"/>
  <c r="S281" i="4"/>
  <c r="AC371" i="4"/>
  <c r="T363" i="4"/>
  <c r="T355" i="4"/>
  <c r="U348" i="4"/>
  <c r="X340" i="4"/>
  <c r="Z331" i="4"/>
  <c r="Z323" i="4"/>
  <c r="Z315" i="4"/>
  <c r="AD307" i="4"/>
  <c r="AG299" i="4"/>
  <c r="AG291" i="4"/>
  <c r="X244" i="4"/>
  <c r="U210" i="4"/>
  <c r="Z210" i="4"/>
  <c r="AD210" i="4"/>
  <c r="U222" i="4"/>
  <c r="U19" i="4" s="1"/>
  <c r="AF210" i="4"/>
  <c r="AG217" i="4"/>
  <c r="C406" i="4"/>
  <c r="C470" i="4"/>
  <c r="C478" i="4"/>
  <c r="C502" i="4"/>
  <c r="K292" i="4"/>
  <c r="M225" i="4"/>
  <c r="C660" i="4"/>
  <c r="C670" i="4"/>
  <c r="C474" i="4"/>
  <c r="C479" i="4"/>
  <c r="F355" i="4"/>
  <c r="M278" i="4"/>
  <c r="E225" i="4"/>
  <c r="C490" i="4"/>
  <c r="C476" i="4"/>
  <c r="C486" i="4"/>
  <c r="D308" i="4"/>
  <c r="C652" i="4"/>
  <c r="Q556" i="4"/>
  <c r="P556" i="4"/>
  <c r="Q560" i="4"/>
  <c r="P560" i="4"/>
  <c r="Q561" i="4"/>
  <c r="P561" i="4"/>
  <c r="Q564" i="4"/>
  <c r="P564" i="4"/>
  <c r="Q565" i="4"/>
  <c r="P565" i="4"/>
  <c r="Q568" i="4"/>
  <c r="P568" i="4"/>
  <c r="Q569" i="4"/>
  <c r="P569" i="4"/>
  <c r="Q570" i="4"/>
  <c r="P570" i="4"/>
  <c r="Q572" i="4"/>
  <c r="P572" i="4"/>
  <c r="Q573" i="4"/>
  <c r="P573" i="4"/>
  <c r="Q574" i="4"/>
  <c r="P574" i="4"/>
  <c r="Q576" i="4"/>
  <c r="P576" i="4"/>
  <c r="Q577" i="4"/>
  <c r="P577" i="4"/>
  <c r="Q578" i="4"/>
  <c r="P578" i="4"/>
  <c r="Q580" i="4"/>
  <c r="P580" i="4"/>
  <c r="Q581" i="4"/>
  <c r="P581" i="4"/>
  <c r="Q582" i="4"/>
  <c r="P582" i="4"/>
  <c r="Q584" i="4"/>
  <c r="P584" i="4"/>
  <c r="Q585" i="4"/>
  <c r="P585" i="4"/>
  <c r="Q586" i="4"/>
  <c r="P586" i="4"/>
  <c r="Q588" i="4"/>
  <c r="P588" i="4"/>
  <c r="Q589" i="4"/>
  <c r="P589" i="4"/>
  <c r="Q590" i="4"/>
  <c r="P590" i="4"/>
  <c r="Q592" i="4"/>
  <c r="P592" i="4"/>
  <c r="Q593" i="4"/>
  <c r="P593" i="4"/>
  <c r="Q594" i="4"/>
  <c r="P594" i="4"/>
  <c r="Q596" i="4"/>
  <c r="P596" i="4"/>
  <c r="Q597" i="4"/>
  <c r="P597" i="4"/>
  <c r="Q598" i="4"/>
  <c r="P598" i="4"/>
  <c r="Q600" i="4"/>
  <c r="P600" i="4"/>
  <c r="Q601" i="4"/>
  <c r="P601" i="4"/>
  <c r="Q602" i="4"/>
  <c r="P602" i="4"/>
  <c r="Q604" i="4"/>
  <c r="P604" i="4"/>
  <c r="Q605" i="4"/>
  <c r="P605" i="4"/>
  <c r="Q606" i="4"/>
  <c r="P606" i="4"/>
  <c r="Q608" i="4"/>
  <c r="P608" i="4"/>
  <c r="Q609" i="4"/>
  <c r="P609" i="4"/>
  <c r="Q610" i="4"/>
  <c r="P610" i="4"/>
  <c r="Q612" i="4"/>
  <c r="P612" i="4"/>
  <c r="Q613" i="4"/>
  <c r="P613" i="4"/>
  <c r="Q614" i="4"/>
  <c r="P614" i="4"/>
  <c r="Q616" i="4"/>
  <c r="P616" i="4"/>
  <c r="Q617" i="4"/>
  <c r="P617" i="4"/>
  <c r="Q618" i="4"/>
  <c r="P618" i="4"/>
  <c r="Q620" i="4"/>
  <c r="P620" i="4"/>
  <c r="Q621" i="4"/>
  <c r="P621" i="4"/>
  <c r="Q622" i="4"/>
  <c r="P622" i="4"/>
  <c r="Q624" i="4"/>
  <c r="P624" i="4"/>
  <c r="Q625" i="4"/>
  <c r="P625" i="4"/>
  <c r="Q626" i="4"/>
  <c r="P626" i="4"/>
  <c r="Q628" i="4"/>
  <c r="P628" i="4"/>
  <c r="Q629" i="4"/>
  <c r="P629" i="4"/>
  <c r="Q630" i="4"/>
  <c r="P630" i="4"/>
  <c r="Q632" i="4"/>
  <c r="P632" i="4"/>
  <c r="Q633" i="4"/>
  <c r="P633" i="4"/>
  <c r="Q634" i="4"/>
  <c r="P634" i="4"/>
  <c r="Q636" i="4"/>
  <c r="P636" i="4"/>
  <c r="Q637" i="4"/>
  <c r="P637" i="4"/>
  <c r="Q638" i="4"/>
  <c r="P638" i="4"/>
  <c r="Q640" i="4"/>
  <c r="P640" i="4"/>
  <c r="Q641" i="4"/>
  <c r="P641" i="4"/>
  <c r="Q642" i="4"/>
  <c r="P642" i="4"/>
  <c r="Q644" i="4"/>
  <c r="P644" i="4"/>
  <c r="Q645" i="4"/>
  <c r="P645" i="4"/>
  <c r="Q646" i="4"/>
  <c r="P646" i="4"/>
  <c r="Q648" i="4"/>
  <c r="P648" i="4"/>
  <c r="Q649" i="4"/>
  <c r="P649" i="4"/>
  <c r="Q650" i="4"/>
  <c r="P650" i="4"/>
  <c r="Q652" i="4"/>
  <c r="P652" i="4"/>
  <c r="Q653" i="4"/>
  <c r="P653" i="4"/>
  <c r="Q654" i="4"/>
  <c r="P654" i="4"/>
  <c r="Q656" i="4"/>
  <c r="P656" i="4"/>
  <c r="Q657" i="4"/>
  <c r="P657" i="4"/>
  <c r="Q658" i="4"/>
  <c r="P658" i="4"/>
  <c r="Q660" i="4"/>
  <c r="P660" i="4"/>
  <c r="Q661" i="4"/>
  <c r="P661" i="4"/>
  <c r="Q662" i="4"/>
  <c r="P662" i="4"/>
  <c r="Q664" i="4"/>
  <c r="P664" i="4"/>
  <c r="Q665" i="4"/>
  <c r="P665" i="4"/>
  <c r="Q666" i="4"/>
  <c r="P666" i="4"/>
  <c r="Q668" i="4"/>
  <c r="P668" i="4"/>
  <c r="Q669" i="4"/>
  <c r="P669" i="4"/>
  <c r="Q670" i="4"/>
  <c r="P670" i="4"/>
  <c r="Q672" i="4"/>
  <c r="P672" i="4"/>
  <c r="Q673" i="4"/>
  <c r="P673" i="4"/>
  <c r="Q674" i="4"/>
  <c r="P674" i="4"/>
  <c r="Q676" i="4"/>
  <c r="P676" i="4"/>
  <c r="Q677" i="4"/>
  <c r="P677" i="4"/>
  <c r="Q678" i="4"/>
  <c r="P678" i="4"/>
  <c r="Q680" i="4"/>
  <c r="P680" i="4"/>
  <c r="Q681" i="4"/>
  <c r="P681" i="4"/>
  <c r="Q682" i="4"/>
  <c r="P682" i="4"/>
  <c r="Q684" i="4"/>
  <c r="P684" i="4"/>
  <c r="Q685" i="4"/>
  <c r="P685" i="4"/>
  <c r="Q686" i="4"/>
  <c r="P686" i="4"/>
  <c r="Q688" i="4"/>
  <c r="P688" i="4"/>
  <c r="Q689" i="4"/>
  <c r="P689" i="4"/>
  <c r="Q690" i="4"/>
  <c r="P690" i="4"/>
  <c r="Q692" i="4"/>
  <c r="P692" i="4"/>
  <c r="Q693" i="4"/>
  <c r="P693" i="4"/>
  <c r="Q694" i="4"/>
  <c r="P694" i="4"/>
  <c r="Q696" i="4"/>
  <c r="P696" i="4"/>
  <c r="Q697" i="4"/>
  <c r="P697" i="4"/>
  <c r="Q698" i="4"/>
  <c r="P698" i="4"/>
  <c r="Q700" i="4"/>
  <c r="P700" i="4"/>
  <c r="Q701" i="4"/>
  <c r="P701" i="4"/>
  <c r="Q702" i="4"/>
  <c r="P702" i="4"/>
  <c r="Q704" i="4"/>
  <c r="P704" i="4"/>
  <c r="Q705" i="4"/>
  <c r="P705" i="4"/>
  <c r="Q706" i="4"/>
  <c r="P706" i="4"/>
  <c r="Q708" i="4"/>
  <c r="P708" i="4"/>
  <c r="Q709" i="4"/>
  <c r="P709" i="4"/>
  <c r="Q710" i="4"/>
  <c r="P710" i="4"/>
  <c r="Q712" i="4"/>
  <c r="P712" i="4"/>
  <c r="Q713" i="4"/>
  <c r="P713" i="4"/>
  <c r="Q714" i="4"/>
  <c r="P714" i="4"/>
  <c r="Q716" i="4"/>
  <c r="P716" i="4"/>
  <c r="Q717" i="4"/>
  <c r="P717" i="4"/>
  <c r="Q718" i="4"/>
  <c r="P718" i="4"/>
  <c r="Q720" i="4"/>
  <c r="P720" i="4"/>
  <c r="Q721" i="4"/>
  <c r="P721" i="4"/>
  <c r="Q722" i="4"/>
  <c r="P722" i="4"/>
  <c r="D555" i="4"/>
  <c r="F555" i="4"/>
  <c r="H555" i="4"/>
  <c r="J555" i="4"/>
  <c r="L555" i="4"/>
  <c r="N555" i="4"/>
  <c r="Q555" i="4"/>
  <c r="E555" i="4"/>
  <c r="G555" i="4"/>
  <c r="I555" i="4"/>
  <c r="K555" i="4"/>
  <c r="M555" i="4"/>
  <c r="O555" i="4"/>
  <c r="O554" i="4"/>
  <c r="AM216" i="4"/>
  <c r="AM13" i="4" s="1"/>
  <c r="AQ216" i="4"/>
  <c r="AU216" i="4"/>
  <c r="AK217" i="4"/>
  <c r="AK221" i="4"/>
  <c r="AK18" i="4" s="1"/>
  <c r="AO221" i="4"/>
  <c r="AS221" i="4"/>
  <c r="AW221" i="4"/>
  <c r="AL226" i="4"/>
  <c r="AP226" i="4"/>
  <c r="AT226" i="4"/>
  <c r="AJ231" i="4"/>
  <c r="AN231" i="4"/>
  <c r="AR231" i="4"/>
  <c r="AV231" i="4"/>
  <c r="AL237" i="4"/>
  <c r="AP237" i="4"/>
  <c r="AT237" i="4"/>
  <c r="AJ243" i="4"/>
  <c r="AN243" i="4"/>
  <c r="AR243" i="4"/>
  <c r="AV243" i="4"/>
  <c r="AJ248" i="4"/>
  <c r="AN248" i="4"/>
  <c r="AR248" i="4"/>
  <c r="AV248" i="4"/>
  <c r="AT249" i="4"/>
  <c r="AJ257" i="4"/>
  <c r="AN257" i="4"/>
  <c r="AR257" i="4"/>
  <c r="AV257" i="4"/>
  <c r="AJ264" i="4"/>
  <c r="AN264" i="4"/>
  <c r="AR264" i="4"/>
  <c r="AR61" i="4" s="1"/>
  <c r="AV264" i="4"/>
  <c r="AL271" i="4"/>
  <c r="AP271" i="4"/>
  <c r="AT271" i="4"/>
  <c r="AJ278" i="4"/>
  <c r="AN278" i="4"/>
  <c r="AR278" i="4"/>
  <c r="AV278" i="4"/>
  <c r="AK285" i="4"/>
  <c r="AO285" i="4"/>
  <c r="AS285" i="4"/>
  <c r="AS82" i="4" s="1"/>
  <c r="AW285" i="4"/>
  <c r="AK292" i="4"/>
  <c r="AO292" i="4"/>
  <c r="AS292" i="4"/>
  <c r="AW292" i="4"/>
  <c r="AJ216" i="4"/>
  <c r="AN216" i="4"/>
  <c r="AR216" i="4"/>
  <c r="AV216" i="4"/>
  <c r="AL221" i="4"/>
  <c r="AP221" i="4"/>
  <c r="AT221" i="4"/>
  <c r="AM226" i="4"/>
  <c r="AQ226" i="4"/>
  <c r="AU226" i="4"/>
  <c r="AK231" i="4"/>
  <c r="AO231" i="4"/>
  <c r="AS231" i="4"/>
  <c r="AW231" i="4"/>
  <c r="AM237" i="4"/>
  <c r="AQ237" i="4"/>
  <c r="AU237" i="4"/>
  <c r="AK243" i="4"/>
  <c r="AO243" i="4"/>
  <c r="AS243" i="4"/>
  <c r="AW243" i="4"/>
  <c r="AK248" i="4"/>
  <c r="AO248" i="4"/>
  <c r="AS248" i="4"/>
  <c r="AW248" i="4"/>
  <c r="AK257" i="4"/>
  <c r="AO257" i="4"/>
  <c r="AS257" i="4"/>
  <c r="AW257" i="4"/>
  <c r="AK264" i="4"/>
  <c r="AO264" i="4"/>
  <c r="AS264" i="4"/>
  <c r="AW264" i="4"/>
  <c r="AM271" i="4"/>
  <c r="AQ271" i="4"/>
  <c r="AU271" i="4"/>
  <c r="AK278" i="4"/>
  <c r="AO278" i="4"/>
  <c r="AS278" i="4"/>
  <c r="AW278" i="4"/>
  <c r="AL285" i="4"/>
  <c r="AP285" i="4"/>
  <c r="AT285" i="4"/>
  <c r="AL292" i="4"/>
  <c r="AP292" i="4"/>
  <c r="AT292" i="4"/>
  <c r="AQ293" i="4"/>
  <c r="AS210" i="4"/>
  <c r="AL216" i="4"/>
  <c r="AP216" i="4"/>
  <c r="AT216" i="4"/>
  <c r="AJ221" i="4"/>
  <c r="AN221" i="4"/>
  <c r="AR221" i="4"/>
  <c r="AV221" i="4"/>
  <c r="AK226" i="4"/>
  <c r="AO226" i="4"/>
  <c r="AS226" i="4"/>
  <c r="AW226" i="4"/>
  <c r="AM231" i="4"/>
  <c r="AQ231" i="4"/>
  <c r="AU231" i="4"/>
  <c r="AK237" i="4"/>
  <c r="AO237" i="4"/>
  <c r="AS237" i="4"/>
  <c r="AW237" i="4"/>
  <c r="AM243" i="4"/>
  <c r="AQ243" i="4"/>
  <c r="AU243" i="4"/>
  <c r="AM248" i="4"/>
  <c r="AQ248" i="4"/>
  <c r="AU248" i="4"/>
  <c r="AM257" i="4"/>
  <c r="AQ257" i="4"/>
  <c r="AU257" i="4"/>
  <c r="AM264" i="4"/>
  <c r="AQ264" i="4"/>
  <c r="AU264" i="4"/>
  <c r="AK271" i="4"/>
  <c r="AO271" i="4"/>
  <c r="AS271" i="4"/>
  <c r="AW271" i="4"/>
  <c r="AM278" i="4"/>
  <c r="AQ278" i="4"/>
  <c r="AU278" i="4"/>
  <c r="AJ285" i="4"/>
  <c r="AN285" i="4"/>
  <c r="AR285" i="4"/>
  <c r="AV285" i="4"/>
  <c r="AJ292" i="4"/>
  <c r="AN292" i="4"/>
  <c r="AR292" i="4"/>
  <c r="AV292" i="4"/>
  <c r="T221" i="4"/>
  <c r="X221" i="4"/>
  <c r="AB221" i="4"/>
  <c r="AF221" i="4"/>
  <c r="U226" i="4"/>
  <c r="Y226" i="4"/>
  <c r="AC226" i="4"/>
  <c r="AC23" i="4" s="1"/>
  <c r="AG226" i="4"/>
  <c r="U232" i="4"/>
  <c r="Y232" i="4"/>
  <c r="AC232" i="4"/>
  <c r="AG232" i="4"/>
  <c r="V238" i="4"/>
  <c r="Z238" i="4"/>
  <c r="AD238" i="4"/>
  <c r="W244" i="4"/>
  <c r="AA244" i="4"/>
  <c r="AE244" i="4"/>
  <c r="W250" i="4"/>
  <c r="AA250" i="4"/>
  <c r="AE250" i="4"/>
  <c r="T256" i="4"/>
  <c r="X256" i="4"/>
  <c r="AB256" i="4"/>
  <c r="AF256" i="4"/>
  <c r="U263" i="4"/>
  <c r="Y263" i="4"/>
  <c r="AC263" i="4"/>
  <c r="AG263" i="4"/>
  <c r="AG60" i="4" s="1"/>
  <c r="U270" i="4"/>
  <c r="Y270" i="4"/>
  <c r="Y67" i="4" s="1"/>
  <c r="AC270" i="4"/>
  <c r="AG270" i="4"/>
  <c r="V277" i="4"/>
  <c r="Z277" i="4"/>
  <c r="AD277" i="4"/>
  <c r="U284" i="4"/>
  <c r="Y284" i="4"/>
  <c r="AC284" i="4"/>
  <c r="AG284" i="4"/>
  <c r="AG81" i="4" s="1"/>
  <c r="T291" i="4"/>
  <c r="X291" i="4"/>
  <c r="AB291" i="4"/>
  <c r="AF291" i="4"/>
  <c r="V221" i="4"/>
  <c r="Z221" i="4"/>
  <c r="AD221" i="4"/>
  <c r="W226" i="4"/>
  <c r="AA226" i="4"/>
  <c r="AE226" i="4"/>
  <c r="W232" i="4"/>
  <c r="AA232" i="4"/>
  <c r="AE232" i="4"/>
  <c r="T238" i="4"/>
  <c r="X238" i="4"/>
  <c r="AB238" i="4"/>
  <c r="AF238" i="4"/>
  <c r="U244" i="4"/>
  <c r="Y244" i="4"/>
  <c r="AC244" i="4"/>
  <c r="AG244" i="4"/>
  <c r="U250" i="4"/>
  <c r="U47" i="4" s="1"/>
  <c r="Y250" i="4"/>
  <c r="AC250" i="4"/>
  <c r="AG250" i="4"/>
  <c r="V256" i="4"/>
  <c r="Z256" i="4"/>
  <c r="AD256" i="4"/>
  <c r="W263" i="4"/>
  <c r="AA263" i="4"/>
  <c r="AE263" i="4"/>
  <c r="W270" i="4"/>
  <c r="AA270" i="4"/>
  <c r="AE270" i="4"/>
  <c r="T277" i="4"/>
  <c r="X277" i="4"/>
  <c r="AB277" i="4"/>
  <c r="AF277" i="4"/>
  <c r="W284" i="4"/>
  <c r="AA284" i="4"/>
  <c r="AE284" i="4"/>
  <c r="V291" i="4"/>
  <c r="Z291" i="4"/>
  <c r="AD291" i="4"/>
  <c r="W221" i="4"/>
  <c r="AA221" i="4"/>
  <c r="AE221" i="4"/>
  <c r="T226" i="4"/>
  <c r="X226" i="4"/>
  <c r="AB226" i="4"/>
  <c r="AF226" i="4"/>
  <c r="T232" i="4"/>
  <c r="X232" i="4"/>
  <c r="AB232" i="4"/>
  <c r="AF232" i="4"/>
  <c r="U238" i="4"/>
  <c r="Y238" i="4"/>
  <c r="AC238" i="4"/>
  <c r="AG238" i="4"/>
  <c r="V244" i="4"/>
  <c r="Z244" i="4"/>
  <c r="AD244" i="4"/>
  <c r="V250" i="4"/>
  <c r="Z250" i="4"/>
  <c r="AD250" i="4"/>
  <c r="W256" i="4"/>
  <c r="AA256" i="4"/>
  <c r="AE256" i="4"/>
  <c r="T263" i="4"/>
  <c r="X263" i="4"/>
  <c r="AB263" i="4"/>
  <c r="AF263" i="4"/>
  <c r="T270" i="4"/>
  <c r="X270" i="4"/>
  <c r="AB270" i="4"/>
  <c r="AF270" i="4"/>
  <c r="U277" i="4"/>
  <c r="Y277" i="4"/>
  <c r="AC277" i="4"/>
  <c r="AG277" i="4"/>
  <c r="T284" i="4"/>
  <c r="X284" i="4"/>
  <c r="AB284" i="4"/>
  <c r="AF284" i="4"/>
  <c r="W291" i="4"/>
  <c r="AA291" i="4"/>
  <c r="W217" i="4"/>
  <c r="C624" i="4"/>
  <c r="C456" i="4"/>
  <c r="C467" i="4"/>
  <c r="C451" i="4"/>
  <c r="C636" i="4"/>
  <c r="C472" i="4"/>
  <c r="C468" i="4"/>
  <c r="C464" i="4"/>
  <c r="C460" i="4"/>
  <c r="C452" i="4"/>
  <c r="C463" i="4"/>
  <c r="C455" i="4"/>
  <c r="C471" i="4"/>
  <c r="C459" i="4"/>
  <c r="C373" i="4"/>
  <c r="C426" i="4"/>
  <c r="C506" i="4"/>
  <c r="C546" i="4"/>
  <c r="E363" i="4"/>
  <c r="P339" i="4"/>
  <c r="J316" i="4"/>
  <c r="O300" i="4"/>
  <c r="E278" i="4"/>
  <c r="J257" i="4"/>
  <c r="C628" i="4"/>
  <c r="C723" i="4"/>
  <c r="C719" i="4"/>
  <c r="C715" i="4"/>
  <c r="C711" i="4"/>
  <c r="C707" i="4"/>
  <c r="C703" i="4"/>
  <c r="C699" i="4"/>
  <c r="C695" i="4"/>
  <c r="C691" i="4"/>
  <c r="C687" i="4"/>
  <c r="C683" i="4"/>
  <c r="C679" i="4"/>
  <c r="C675" i="4"/>
  <c r="C671" i="4"/>
  <c r="C721" i="4"/>
  <c r="C717" i="4"/>
  <c r="C713" i="4"/>
  <c r="C709" i="4"/>
  <c r="C705" i="4"/>
  <c r="C701" i="4"/>
  <c r="C697" i="4"/>
  <c r="C693" i="4"/>
  <c r="C689" i="4"/>
  <c r="C685" i="4"/>
  <c r="C681" i="4"/>
  <c r="C677" i="4"/>
  <c r="C673" i="4"/>
  <c r="C722" i="4"/>
  <c r="C714" i="4"/>
  <c r="C706" i="4"/>
  <c r="C698" i="4"/>
  <c r="C690" i="4"/>
  <c r="C682" i="4"/>
  <c r="C674" i="4"/>
  <c r="C548" i="4"/>
  <c r="C544" i="4"/>
  <c r="C540" i="4"/>
  <c r="C536" i="4"/>
  <c r="C532" i="4"/>
  <c r="C528" i="4"/>
  <c r="C524" i="4"/>
  <c r="C520" i="4"/>
  <c r="C516" i="4"/>
  <c r="C718" i="4"/>
  <c r="C710" i="4"/>
  <c r="C702" i="4"/>
  <c r="C694" i="4"/>
  <c r="C686" i="4"/>
  <c r="C678" i="4"/>
  <c r="C720" i="4"/>
  <c r="C704" i="4"/>
  <c r="C688" i="4"/>
  <c r="C672" i="4"/>
  <c r="C550" i="4"/>
  <c r="C545" i="4"/>
  <c r="C539" i="4"/>
  <c r="C534" i="4"/>
  <c r="C529" i="4"/>
  <c r="C523" i="4"/>
  <c r="C518" i="4"/>
  <c r="C513" i="4"/>
  <c r="C509" i="4"/>
  <c r="C505" i="4"/>
  <c r="C501" i="4"/>
  <c r="C359" i="4"/>
  <c r="C363" i="4"/>
  <c r="C367" i="4"/>
  <c r="C371" i="4"/>
  <c r="C375" i="4"/>
  <c r="C684" i="4"/>
  <c r="C543" i="4"/>
  <c r="C538" i="4"/>
  <c r="C527" i="4"/>
  <c r="C517" i="4"/>
  <c r="C508" i="4"/>
  <c r="C504" i="4"/>
  <c r="C360" i="4"/>
  <c r="C368" i="4"/>
  <c r="C372" i="4"/>
  <c r="C369" i="4"/>
  <c r="C716" i="4"/>
  <c r="C700" i="4"/>
  <c r="C549" i="4"/>
  <c r="C533" i="4"/>
  <c r="C522" i="4"/>
  <c r="C512" i="4"/>
  <c r="C500" i="4"/>
  <c r="C364" i="4"/>
  <c r="C376" i="4"/>
  <c r="C361" i="4"/>
  <c r="C712" i="4"/>
  <c r="C696" i="4"/>
  <c r="C680" i="4"/>
  <c r="C547" i="4"/>
  <c r="C542" i="4"/>
  <c r="C537" i="4"/>
  <c r="C531" i="4"/>
  <c r="C526" i="4"/>
  <c r="C521" i="4"/>
  <c r="C515" i="4"/>
  <c r="C511" i="4"/>
  <c r="C507" i="4"/>
  <c r="C503" i="4"/>
  <c r="C499" i="4"/>
  <c r="C496" i="4"/>
  <c r="C488" i="4"/>
  <c r="C668" i="4"/>
  <c r="C492" i="4"/>
  <c r="C484" i="4"/>
  <c r="C495" i="4"/>
  <c r="C491" i="4"/>
  <c r="C487" i="4"/>
  <c r="C483" i="4"/>
  <c r="C623" i="4"/>
  <c r="C619" i="4"/>
  <c r="C615" i="4"/>
  <c r="C611" i="4"/>
  <c r="C607" i="4"/>
  <c r="C603" i="4"/>
  <c r="C599" i="4"/>
  <c r="C595" i="4"/>
  <c r="C591" i="4"/>
  <c r="C587" i="4"/>
  <c r="C583" i="4"/>
  <c r="C579" i="4"/>
  <c r="C575" i="4"/>
  <c r="C571" i="4"/>
  <c r="C567" i="4"/>
  <c r="C563" i="4"/>
  <c r="C559" i="4"/>
  <c r="C621" i="4"/>
  <c r="C617" i="4"/>
  <c r="C613" i="4"/>
  <c r="C609" i="4"/>
  <c r="C605" i="4"/>
  <c r="C601" i="4"/>
  <c r="C597" i="4"/>
  <c r="C593" i="4"/>
  <c r="C589" i="4"/>
  <c r="C585" i="4"/>
  <c r="C581" i="4"/>
  <c r="C577" i="4"/>
  <c r="C573" i="4"/>
  <c r="C569" i="4"/>
  <c r="C565" i="4"/>
  <c r="C561" i="4"/>
  <c r="C557" i="4"/>
  <c r="C618" i="4"/>
  <c r="C610" i="4"/>
  <c r="C602" i="4"/>
  <c r="C594" i="4"/>
  <c r="C586" i="4"/>
  <c r="C578" i="4"/>
  <c r="C570" i="4"/>
  <c r="C622" i="4"/>
  <c r="C614" i="4"/>
  <c r="C606" i="4"/>
  <c r="C598" i="4"/>
  <c r="C590" i="4"/>
  <c r="C582" i="4"/>
  <c r="C574" i="4"/>
  <c r="C566" i="4"/>
  <c r="C558" i="4"/>
  <c r="C608" i="4"/>
  <c r="C592" i="4"/>
  <c r="C576" i="4"/>
  <c r="C560" i="4"/>
  <c r="C449" i="4"/>
  <c r="C445" i="4"/>
  <c r="C441" i="4"/>
  <c r="C437" i="4"/>
  <c r="C433" i="4"/>
  <c r="C429" i="4"/>
  <c r="C425" i="4"/>
  <c r="C421" i="4"/>
  <c r="C417" i="4"/>
  <c r="C413" i="4"/>
  <c r="C409" i="4"/>
  <c r="C405" i="4"/>
  <c r="C401" i="4"/>
  <c r="C397" i="4"/>
  <c r="C393" i="4"/>
  <c r="C389" i="4"/>
  <c r="C385" i="4"/>
  <c r="F285" i="4"/>
  <c r="E371" i="4"/>
  <c r="C448" i="4"/>
  <c r="C444" i="4"/>
  <c r="C436" i="4"/>
  <c r="C428" i="4"/>
  <c r="C424" i="4"/>
  <c r="C416" i="4"/>
  <c r="C408" i="4"/>
  <c r="C400" i="4"/>
  <c r="C392" i="4"/>
  <c r="C383" i="4"/>
  <c r="C439" i="4"/>
  <c r="C427" i="4"/>
  <c r="C415" i="4"/>
  <c r="C411" i="4"/>
  <c r="C399" i="4"/>
  <c r="D209" i="4"/>
  <c r="C620" i="4"/>
  <c r="C604" i="4"/>
  <c r="C588" i="4"/>
  <c r="C572" i="4"/>
  <c r="C556" i="4"/>
  <c r="J231" i="4"/>
  <c r="P264" i="4"/>
  <c r="L271" i="4"/>
  <c r="I278" i="4"/>
  <c r="Q278" i="4"/>
  <c r="N285" i="4"/>
  <c r="G292" i="4"/>
  <c r="O292" i="4"/>
  <c r="K300" i="4"/>
  <c r="H308" i="4"/>
  <c r="P308" i="4"/>
  <c r="F316" i="4"/>
  <c r="N316" i="4"/>
  <c r="K324" i="4"/>
  <c r="E332" i="4"/>
  <c r="M332" i="4"/>
  <c r="D339" i="4"/>
  <c r="L339" i="4"/>
  <c r="F347" i="4"/>
  <c r="K347" i="4"/>
  <c r="P347" i="4"/>
  <c r="D355" i="4"/>
  <c r="D152" i="4" s="1"/>
  <c r="I355" i="4"/>
  <c r="N355" i="4"/>
  <c r="P371" i="4"/>
  <c r="C440" i="4"/>
  <c r="C432" i="4"/>
  <c r="C420" i="4"/>
  <c r="C412" i="4"/>
  <c r="C404" i="4"/>
  <c r="C396" i="4"/>
  <c r="C388" i="4"/>
  <c r="C443" i="4"/>
  <c r="C431" i="4"/>
  <c r="C419" i="4"/>
  <c r="C407" i="4"/>
  <c r="C395" i="4"/>
  <c r="C387" i="4"/>
  <c r="C616" i="4"/>
  <c r="C600" i="4"/>
  <c r="C584" i="4"/>
  <c r="C568" i="4"/>
  <c r="C447" i="4"/>
  <c r="C435" i="4"/>
  <c r="C423" i="4"/>
  <c r="C403" i="4"/>
  <c r="C391" i="4"/>
  <c r="C362" i="4"/>
  <c r="C410" i="4"/>
  <c r="C442" i="4"/>
  <c r="C525" i="4"/>
  <c r="C299" i="4"/>
  <c r="C370" i="4"/>
  <c r="C358" i="4"/>
  <c r="C398" i="4"/>
  <c r="C414" i="4"/>
  <c r="C430" i="4"/>
  <c r="C446" i="4"/>
  <c r="C462" i="4"/>
  <c r="C494" i="4"/>
  <c r="C510" i="4"/>
  <c r="C530" i="4"/>
  <c r="C384" i="4"/>
  <c r="Q355" i="4"/>
  <c r="N347" i="4"/>
  <c r="H339" i="4"/>
  <c r="O324" i="4"/>
  <c r="G300" i="4"/>
  <c r="J285" i="4"/>
  <c r="Q271" i="4"/>
  <c r="K249" i="4"/>
  <c r="C580" i="4"/>
  <c r="C644" i="4"/>
  <c r="C692" i="4"/>
  <c r="C664" i="4"/>
  <c r="C394" i="4"/>
  <c r="C458" i="4"/>
  <c r="C377" i="4"/>
  <c r="C366" i="4"/>
  <c r="C386" i="4"/>
  <c r="C402" i="4"/>
  <c r="C418" i="4"/>
  <c r="C434" i="4"/>
  <c r="C450" i="4"/>
  <c r="C466" i="4"/>
  <c r="C482" i="4"/>
  <c r="C498" i="4"/>
  <c r="C514" i="4"/>
  <c r="C535" i="4"/>
  <c r="P363" i="4"/>
  <c r="L355" i="4"/>
  <c r="H347" i="4"/>
  <c r="Q332" i="4"/>
  <c r="G324" i="4"/>
  <c r="L308" i="4"/>
  <c r="D271" i="4"/>
  <c r="J243" i="4"/>
  <c r="C596" i="4"/>
  <c r="C708" i="4"/>
  <c r="Q371" i="4"/>
  <c r="F371" i="4"/>
  <c r="O363" i="4"/>
  <c r="D363" i="4"/>
  <c r="D160" i="4" s="1"/>
  <c r="P355" i="4"/>
  <c r="J355" i="4"/>
  <c r="E355" i="4"/>
  <c r="L347" i="4"/>
  <c r="G347" i="4"/>
  <c r="N339" i="4"/>
  <c r="F339" i="4"/>
  <c r="O332" i="4"/>
  <c r="G332" i="4"/>
  <c r="M324" i="4"/>
  <c r="E324" i="4"/>
  <c r="P316" i="4"/>
  <c r="H316" i="4"/>
  <c r="J308" i="4"/>
  <c r="M300" i="4"/>
  <c r="E300" i="4"/>
  <c r="Q292" i="4"/>
  <c r="I292" i="4"/>
  <c r="P285" i="4"/>
  <c r="H285" i="4"/>
  <c r="K278" i="4"/>
  <c r="O271" i="4"/>
  <c r="D264" i="4"/>
  <c r="F257" i="4"/>
  <c r="G249" i="4"/>
  <c r="F243" i="4"/>
  <c r="G237" i="4"/>
  <c r="N231" i="4"/>
  <c r="I225" i="4"/>
  <c r="C632" i="4"/>
  <c r="C648" i="4"/>
  <c r="J222" i="4"/>
  <c r="C667" i="4"/>
  <c r="C663" i="4"/>
  <c r="C659" i="4"/>
  <c r="C655" i="4"/>
  <c r="C651" i="4"/>
  <c r="C647" i="4"/>
  <c r="C643" i="4"/>
  <c r="C639" i="4"/>
  <c r="C635" i="4"/>
  <c r="C631" i="4"/>
  <c r="C627" i="4"/>
  <c r="C669" i="4"/>
  <c r="C665" i="4"/>
  <c r="C661" i="4"/>
  <c r="C657" i="4"/>
  <c r="C653" i="4"/>
  <c r="C649" i="4"/>
  <c r="C645" i="4"/>
  <c r="C641" i="4"/>
  <c r="C637" i="4"/>
  <c r="C633" i="4"/>
  <c r="C629" i="4"/>
  <c r="C625" i="4"/>
  <c r="C666" i="4"/>
  <c r="C658" i="4"/>
  <c r="C650" i="4"/>
  <c r="C642" i="4"/>
  <c r="C634" i="4"/>
  <c r="C626" i="4"/>
  <c r="C662" i="4"/>
  <c r="C654" i="4"/>
  <c r="C646" i="4"/>
  <c r="C638" i="4"/>
  <c r="C630" i="4"/>
  <c r="E221" i="4"/>
  <c r="I221" i="4"/>
  <c r="M221" i="4"/>
  <c r="Q221" i="4"/>
  <c r="D225" i="4"/>
  <c r="D22" i="4" s="1"/>
  <c r="H225" i="4"/>
  <c r="L225" i="4"/>
  <c r="P225" i="4"/>
  <c r="E231" i="4"/>
  <c r="I231" i="4"/>
  <c r="M231" i="4"/>
  <c r="Q231" i="4"/>
  <c r="F237" i="4"/>
  <c r="J237" i="4"/>
  <c r="N237" i="4"/>
  <c r="E243" i="4"/>
  <c r="I243" i="4"/>
  <c r="M243" i="4"/>
  <c r="Q243" i="4"/>
  <c r="F249" i="4"/>
  <c r="J249" i="4"/>
  <c r="N249" i="4"/>
  <c r="E257" i="4"/>
  <c r="I257" i="4"/>
  <c r="M257" i="4"/>
  <c r="Q257" i="4"/>
  <c r="G264" i="4"/>
  <c r="K264" i="4"/>
  <c r="O264" i="4"/>
  <c r="G271" i="4"/>
  <c r="K271" i="4"/>
  <c r="G221" i="4"/>
  <c r="K221" i="4"/>
  <c r="O221" i="4"/>
  <c r="F225" i="4"/>
  <c r="J225" i="4"/>
  <c r="N225" i="4"/>
  <c r="G231" i="4"/>
  <c r="K231" i="4"/>
  <c r="O231" i="4"/>
  <c r="D237" i="4"/>
  <c r="H237" i="4"/>
  <c r="L237" i="4"/>
  <c r="P237" i="4"/>
  <c r="G243" i="4"/>
  <c r="K243" i="4"/>
  <c r="O243" i="4"/>
  <c r="D249" i="4"/>
  <c r="H249" i="4"/>
  <c r="L249" i="4"/>
  <c r="P249" i="4"/>
  <c r="G257" i="4"/>
  <c r="K257" i="4"/>
  <c r="O257" i="4"/>
  <c r="E264" i="4"/>
  <c r="I264" i="4"/>
  <c r="M264" i="4"/>
  <c r="Q264" i="4"/>
  <c r="E271" i="4"/>
  <c r="I271" i="4"/>
  <c r="M271" i="4"/>
  <c r="H221" i="4"/>
  <c r="P221" i="4"/>
  <c r="K225" i="4"/>
  <c r="H231" i="4"/>
  <c r="P231" i="4"/>
  <c r="I237" i="4"/>
  <c r="Q237" i="4"/>
  <c r="H243" i="4"/>
  <c r="P243" i="4"/>
  <c r="I249" i="4"/>
  <c r="Q249" i="4"/>
  <c r="H257" i="4"/>
  <c r="P257" i="4"/>
  <c r="F264" i="4"/>
  <c r="N264" i="4"/>
  <c r="J271" i="4"/>
  <c r="P271" i="4"/>
  <c r="D278" i="4"/>
  <c r="H278" i="4"/>
  <c r="L278" i="4"/>
  <c r="P278" i="4"/>
  <c r="E285" i="4"/>
  <c r="I285" i="4"/>
  <c r="M285" i="4"/>
  <c r="Q285" i="4"/>
  <c r="F292" i="4"/>
  <c r="J292" i="4"/>
  <c r="N292" i="4"/>
  <c r="F300" i="4"/>
  <c r="J300" i="4"/>
  <c r="N300" i="4"/>
  <c r="G308" i="4"/>
  <c r="K308" i="4"/>
  <c r="O308" i="4"/>
  <c r="E316" i="4"/>
  <c r="I316" i="4"/>
  <c r="M316" i="4"/>
  <c r="Q316" i="4"/>
  <c r="F324" i="4"/>
  <c r="J324" i="4"/>
  <c r="N324" i="4"/>
  <c r="D332" i="4"/>
  <c r="D129" i="4" s="1"/>
  <c r="H332" i="4"/>
  <c r="L332" i="4"/>
  <c r="P332" i="4"/>
  <c r="G339" i="4"/>
  <c r="K339" i="4"/>
  <c r="O339" i="4"/>
  <c r="E347" i="4"/>
  <c r="I347" i="4"/>
  <c r="M347" i="4"/>
  <c r="Q347" i="4"/>
  <c r="G355" i="4"/>
  <c r="K355" i="4"/>
  <c r="O355" i="4"/>
  <c r="F363" i="4"/>
  <c r="N363" i="4"/>
  <c r="G371" i="4"/>
  <c r="O371" i="4"/>
  <c r="D221" i="4"/>
  <c r="L221" i="4"/>
  <c r="N222" i="4"/>
  <c r="G225" i="4"/>
  <c r="O225" i="4"/>
  <c r="D231" i="4"/>
  <c r="L231" i="4"/>
  <c r="E237" i="4"/>
  <c r="M237" i="4"/>
  <c r="D243" i="4"/>
  <c r="L243" i="4"/>
  <c r="E249" i="4"/>
  <c r="M249" i="4"/>
  <c r="D257" i="4"/>
  <c r="L257" i="4"/>
  <c r="J264" i="4"/>
  <c r="F271" i="4"/>
  <c r="N271" i="4"/>
  <c r="F278" i="4"/>
  <c r="J278" i="4"/>
  <c r="N278" i="4"/>
  <c r="G285" i="4"/>
  <c r="K285" i="4"/>
  <c r="O285" i="4"/>
  <c r="D292" i="4"/>
  <c r="H292" i="4"/>
  <c r="L292" i="4"/>
  <c r="P292" i="4"/>
  <c r="D300" i="4"/>
  <c r="H300" i="4"/>
  <c r="L300" i="4"/>
  <c r="P300" i="4"/>
  <c r="E308" i="4"/>
  <c r="I308" i="4"/>
  <c r="M308" i="4"/>
  <c r="Q308" i="4"/>
  <c r="G316" i="4"/>
  <c r="K316" i="4"/>
  <c r="O316" i="4"/>
  <c r="D324" i="4"/>
  <c r="H324" i="4"/>
  <c r="L324" i="4"/>
  <c r="P324" i="4"/>
  <c r="F332" i="4"/>
  <c r="J332" i="4"/>
  <c r="N332" i="4"/>
  <c r="E339" i="4"/>
  <c r="I339" i="4"/>
  <c r="M339" i="4"/>
  <c r="C453" i="4"/>
  <c r="C457" i="4"/>
  <c r="C461" i="4"/>
  <c r="C465" i="4"/>
  <c r="C469" i="4"/>
  <c r="C473" i="4"/>
  <c r="C477" i="4"/>
  <c r="C481" i="4"/>
  <c r="C485" i="4"/>
  <c r="C489" i="4"/>
  <c r="C493" i="4"/>
  <c r="C497" i="4"/>
  <c r="N371" i="4"/>
  <c r="D371" i="4"/>
  <c r="Q363" i="4"/>
  <c r="G363" i="4"/>
  <c r="M355" i="4"/>
  <c r="H355" i="4"/>
  <c r="O347" i="4"/>
  <c r="J347" i="4"/>
  <c r="D347" i="4"/>
  <c r="Q339" i="4"/>
  <c r="J339" i="4"/>
  <c r="K332" i="4"/>
  <c r="Q324" i="4"/>
  <c r="I324" i="4"/>
  <c r="L316" i="4"/>
  <c r="D316" i="4"/>
  <c r="N308" i="4"/>
  <c r="F308" i="4"/>
  <c r="Q300" i="4"/>
  <c r="I300" i="4"/>
  <c r="M292" i="4"/>
  <c r="E292" i="4"/>
  <c r="L285" i="4"/>
  <c r="D285" i="4"/>
  <c r="O278" i="4"/>
  <c r="G278" i="4"/>
  <c r="H271" i="4"/>
  <c r="L264" i="4"/>
  <c r="N257" i="4"/>
  <c r="O249" i="4"/>
  <c r="N243" i="4"/>
  <c r="O237" i="4"/>
  <c r="F231" i="4"/>
  <c r="Q225" i="4"/>
  <c r="F221" i="4"/>
  <c r="C640" i="4"/>
  <c r="C65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R54" i="1"/>
  <c r="Q54" i="1"/>
  <c r="N52" i="1"/>
  <c r="N53" i="1" s="1"/>
  <c r="N54" i="1" s="1"/>
  <c r="M52" i="1"/>
  <c r="M53" i="1" s="1"/>
  <c r="M54" i="1" s="1"/>
  <c r="L52" i="1"/>
  <c r="L53" i="1" s="1"/>
  <c r="L54" i="1" s="1"/>
  <c r="K52" i="1"/>
  <c r="K53" i="1" s="1"/>
  <c r="K54" i="1" s="1"/>
  <c r="J52" i="1"/>
  <c r="J53" i="1" s="1"/>
  <c r="J54" i="1" s="1"/>
  <c r="I52" i="1"/>
  <c r="I53" i="1" s="1"/>
  <c r="I54" i="1" s="1"/>
  <c r="R77" i="30" l="1"/>
  <c r="R82" i="30"/>
  <c r="R78" i="30"/>
  <c r="N14" i="30"/>
  <c r="O14" i="30"/>
  <c r="L14" i="30"/>
  <c r="P14" i="30"/>
  <c r="M14" i="30"/>
  <c r="H14" i="30"/>
  <c r="F14" i="30"/>
  <c r="K14" i="30"/>
  <c r="D14" i="30"/>
  <c r="J14" i="30"/>
  <c r="G14" i="30"/>
  <c r="I14" i="30"/>
  <c r="E14" i="30"/>
  <c r="R58" i="30"/>
  <c r="R48" i="30"/>
  <c r="R73" i="30"/>
  <c r="R33" i="30"/>
  <c r="R27" i="30"/>
  <c r="R9" i="30"/>
  <c r="I15" i="30"/>
  <c r="P15" i="30"/>
  <c r="L15" i="30"/>
  <c r="N15" i="30"/>
  <c r="O15" i="30"/>
  <c r="M15" i="30"/>
  <c r="H15" i="30"/>
  <c r="F15" i="30"/>
  <c r="D15" i="30"/>
  <c r="J15" i="30"/>
  <c r="G15" i="30"/>
  <c r="E15" i="30"/>
  <c r="K15" i="30"/>
  <c r="R67" i="30"/>
  <c r="R32" i="30"/>
  <c r="R52" i="30"/>
  <c r="R63" i="30"/>
  <c r="I83" i="30"/>
  <c r="P83" i="30"/>
  <c r="N83" i="30"/>
  <c r="L83" i="30"/>
  <c r="H83" i="30"/>
  <c r="F83" i="30"/>
  <c r="G83" i="30"/>
  <c r="D83" i="30"/>
  <c r="O83" i="30"/>
  <c r="K83" i="30"/>
  <c r="E83" i="30"/>
  <c r="M83" i="30"/>
  <c r="J83" i="30"/>
  <c r="R47" i="30"/>
  <c r="R13" i="30"/>
  <c r="R62" i="30"/>
  <c r="R53" i="30"/>
  <c r="R38" i="30"/>
  <c r="R28" i="30"/>
  <c r="R37" i="30"/>
  <c r="R57" i="30"/>
  <c r="R72" i="30"/>
  <c r="R8" i="30"/>
  <c r="R42" i="30"/>
  <c r="R43" i="30"/>
  <c r="E119" i="19"/>
  <c r="E84" i="10"/>
  <c r="E84" i="12"/>
  <c r="T84" i="10"/>
  <c r="Y84" i="12"/>
  <c r="AM84" i="10"/>
  <c r="AW84" i="12"/>
  <c r="F84" i="10"/>
  <c r="F84" i="12"/>
  <c r="G84" i="10"/>
  <c r="G84" i="12"/>
  <c r="D84" i="10"/>
  <c r="D84" i="12"/>
  <c r="U84" i="10"/>
  <c r="Z84" i="12"/>
  <c r="V84" i="10"/>
  <c r="AA84" i="12"/>
  <c r="AK84" i="10"/>
  <c r="AU84" i="12"/>
  <c r="AL84" i="10"/>
  <c r="AV84" i="12"/>
  <c r="W84" i="10"/>
  <c r="AB84" i="12"/>
  <c r="AJ84" i="10"/>
  <c r="AT84" i="12"/>
  <c r="AQ183" i="13"/>
  <c r="BA182" i="12"/>
  <c r="AD183" i="13"/>
  <c r="AI182" i="12"/>
  <c r="AT183" i="13"/>
  <c r="BD182" i="12"/>
  <c r="AP183" i="13"/>
  <c r="AZ182" i="12"/>
  <c r="AB183" i="13"/>
  <c r="AG182" i="12"/>
  <c r="V183" i="13"/>
  <c r="F183" i="13"/>
  <c r="J183" i="13"/>
  <c r="J182" i="12"/>
  <c r="AG183" i="13"/>
  <c r="AL182" i="12"/>
  <c r="E183" i="13"/>
  <c r="AF183" i="13"/>
  <c r="AK182" i="12"/>
  <c r="AL183" i="13"/>
  <c r="P183" i="13"/>
  <c r="P182" i="12"/>
  <c r="Q183" i="13"/>
  <c r="Q182" i="12"/>
  <c r="AS183" i="13"/>
  <c r="BC182" i="12"/>
  <c r="X183" i="13"/>
  <c r="AC182" i="12"/>
  <c r="H183" i="13"/>
  <c r="H182" i="12"/>
  <c r="AV183" i="13"/>
  <c r="BF182" i="12"/>
  <c r="AA183" i="13"/>
  <c r="AF182" i="12"/>
  <c r="AM183" i="13"/>
  <c r="AN183" i="13"/>
  <c r="AX182" i="12"/>
  <c r="N183" i="13"/>
  <c r="N182" i="12"/>
  <c r="W183" i="13"/>
  <c r="AR183" i="13"/>
  <c r="BB182" i="12"/>
  <c r="K183" i="13"/>
  <c r="K182" i="12"/>
  <c r="AW183" i="13"/>
  <c r="BG182" i="12"/>
  <c r="AU183" i="13"/>
  <c r="BE182" i="12"/>
  <c r="M183" i="13"/>
  <c r="M182" i="12"/>
  <c r="AC183" i="13"/>
  <c r="AH182" i="12"/>
  <c r="I183" i="13"/>
  <c r="I182" i="12"/>
  <c r="L183" i="13"/>
  <c r="L182" i="12"/>
  <c r="AO183" i="13"/>
  <c r="AY182" i="12"/>
  <c r="AK183" i="13"/>
  <c r="G183" i="13"/>
  <c r="Y183" i="13"/>
  <c r="AD182" i="12"/>
  <c r="U183" i="13"/>
  <c r="Z183" i="13"/>
  <c r="AE182" i="12"/>
  <c r="AE183" i="13"/>
  <c r="AJ182" i="12"/>
  <c r="O183" i="13"/>
  <c r="O182" i="12"/>
  <c r="AN68" i="4"/>
  <c r="AA210" i="4"/>
  <c r="AO364" i="4"/>
  <c r="AL301" i="4"/>
  <c r="H61" i="4"/>
  <c r="J5" i="4"/>
  <c r="AG18" i="4"/>
  <c r="AA217" i="4"/>
  <c r="T245" i="4"/>
  <c r="AE278" i="4"/>
  <c r="AA239" i="4"/>
  <c r="AA36" i="4" s="1"/>
  <c r="AE217" i="4"/>
  <c r="AV309" i="4"/>
  <c r="AV106" i="4" s="1"/>
  <c r="D168" i="4"/>
  <c r="T217" i="4"/>
  <c r="AC222" i="4"/>
  <c r="AG210" i="4"/>
  <c r="P5" i="4"/>
  <c r="G5" i="4"/>
  <c r="AU286" i="4"/>
  <c r="AU287" i="4" s="1"/>
  <c r="AQ372" i="4"/>
  <c r="AB341" i="4"/>
  <c r="AB342" i="4" s="1"/>
  <c r="K34" i="4"/>
  <c r="AW160" i="4"/>
  <c r="AF217" i="4"/>
  <c r="Z217" i="4"/>
  <c r="Z218" i="4" s="1"/>
  <c r="U217" i="4"/>
  <c r="AB210" i="4"/>
  <c r="AB211" i="4" s="1"/>
  <c r="V210" i="4"/>
  <c r="M5" i="4"/>
  <c r="AM114" i="4"/>
  <c r="AM318" i="4"/>
  <c r="AM319" i="4" s="1"/>
  <c r="AC210" i="4"/>
  <c r="I133" i="4"/>
  <c r="I131" i="4"/>
  <c r="AD120" i="4"/>
  <c r="AG168" i="4"/>
  <c r="I132" i="4"/>
  <c r="T47" i="4"/>
  <c r="Y217" i="4"/>
  <c r="X364" i="4"/>
  <c r="X365" i="4" s="1"/>
  <c r="I135" i="4"/>
  <c r="I5" i="4"/>
  <c r="L5" i="4"/>
  <c r="I129" i="4"/>
  <c r="F5" i="4"/>
  <c r="I134" i="4"/>
  <c r="AM113" i="4"/>
  <c r="X210" i="4"/>
  <c r="X211" i="4" s="1"/>
  <c r="D54" i="4"/>
  <c r="D40" i="4"/>
  <c r="D28" i="4"/>
  <c r="AD227" i="4"/>
  <c r="AD228" i="4" s="1"/>
  <c r="D75" i="4"/>
  <c r="D68" i="4"/>
  <c r="D18" i="4"/>
  <c r="D113" i="4"/>
  <c r="D61" i="4"/>
  <c r="D121" i="4"/>
  <c r="D82" i="4"/>
  <c r="AU113" i="4"/>
  <c r="AR136" i="4"/>
  <c r="U223" i="4"/>
  <c r="U224" i="4" s="1"/>
  <c r="F152" i="4"/>
  <c r="AS286" i="4"/>
  <c r="AS287" i="4" s="1"/>
  <c r="F356" i="4"/>
  <c r="F357" i="4" s="1"/>
  <c r="G89" i="4"/>
  <c r="D6" i="4"/>
  <c r="AC217" i="4"/>
  <c r="AC218" i="4" s="1"/>
  <c r="AW217" i="4"/>
  <c r="AW218" i="4" s="1"/>
  <c r="AS121" i="4"/>
  <c r="D97" i="4"/>
  <c r="D34" i="4"/>
  <c r="AD217" i="4"/>
  <c r="AD218" i="4" s="1"/>
  <c r="V217" i="4"/>
  <c r="V218" i="4" s="1"/>
  <c r="D105" i="4"/>
  <c r="T210" i="4"/>
  <c r="T211" i="4" s="1"/>
  <c r="Y210" i="4"/>
  <c r="Y211" i="4" s="1"/>
  <c r="W210" i="4"/>
  <c r="W211" i="4" s="1"/>
  <c r="AV310" i="4"/>
  <c r="AK121" i="4"/>
  <c r="D46" i="4"/>
  <c r="D136" i="4"/>
  <c r="AC257" i="4"/>
  <c r="U251" i="4"/>
  <c r="U252" i="4" s="1"/>
  <c r="X217" i="4"/>
  <c r="X218" i="4" s="1"/>
  <c r="O5" i="4"/>
  <c r="Y222" i="4"/>
  <c r="AA372" i="4"/>
  <c r="AA373" i="4" s="1"/>
  <c r="AE292" i="4"/>
  <c r="AE89" i="4" s="1"/>
  <c r="AG316" i="4"/>
  <c r="Z308" i="4"/>
  <c r="Z309" i="4" s="1"/>
  <c r="Y271" i="4"/>
  <c r="Y272" i="4" s="1"/>
  <c r="AG324" i="4"/>
  <c r="AG325" i="4" s="1"/>
  <c r="G293" i="4"/>
  <c r="I371" i="4"/>
  <c r="I372" i="4" s="1"/>
  <c r="K371" i="4"/>
  <c r="K372" i="4" s="1"/>
  <c r="I363" i="4"/>
  <c r="I364" i="4" s="1"/>
  <c r="L371" i="4"/>
  <c r="H363" i="4"/>
  <c r="H364" i="4" s="1"/>
  <c r="K363" i="4"/>
  <c r="K364" i="4" s="1"/>
  <c r="K365" i="4" s="1"/>
  <c r="L363" i="4"/>
  <c r="L364" i="4" s="1"/>
  <c r="AG285" i="4"/>
  <c r="J371" i="4"/>
  <c r="J168" i="4" s="1"/>
  <c r="AG332" i="4"/>
  <c r="AG129" i="4" s="1"/>
  <c r="J363" i="4"/>
  <c r="J364" i="4" s="1"/>
  <c r="M363" i="4"/>
  <c r="H371" i="4"/>
  <c r="H372" i="4" s="1"/>
  <c r="M371" i="4"/>
  <c r="M372" i="4" s="1"/>
  <c r="AD271" i="4"/>
  <c r="AD272" i="4" s="1"/>
  <c r="Y316" i="4"/>
  <c r="W341" i="4"/>
  <c r="W342" i="4" s="1"/>
  <c r="AB245" i="4"/>
  <c r="AB42" i="4" s="1"/>
  <c r="AM340" i="4"/>
  <c r="AM341" i="4" s="1"/>
  <c r="D144" i="4"/>
  <c r="D89" i="4"/>
  <c r="F210" i="4"/>
  <c r="F6" i="4"/>
  <c r="J210" i="4"/>
  <c r="J6" i="4"/>
  <c r="N210" i="4"/>
  <c r="N6" i="4"/>
  <c r="F232" i="4"/>
  <c r="F28" i="4"/>
  <c r="N258" i="4"/>
  <c r="N54" i="4"/>
  <c r="O279" i="4"/>
  <c r="O75" i="4"/>
  <c r="M293" i="4"/>
  <c r="M89" i="4"/>
  <c r="N309" i="4"/>
  <c r="N105" i="4"/>
  <c r="Q325" i="4"/>
  <c r="Q121" i="4"/>
  <c r="M356" i="4"/>
  <c r="M152" i="4"/>
  <c r="Q364" i="4"/>
  <c r="Q160" i="4"/>
  <c r="M340" i="4"/>
  <c r="M136" i="4"/>
  <c r="J333" i="4"/>
  <c r="J129" i="4"/>
  <c r="H325" i="4"/>
  <c r="H121" i="4"/>
  <c r="G317" i="4"/>
  <c r="G113" i="4"/>
  <c r="I309" i="4"/>
  <c r="I105" i="4"/>
  <c r="H301" i="4"/>
  <c r="H97" i="4"/>
  <c r="H293" i="4"/>
  <c r="H89" i="4"/>
  <c r="G286" i="4"/>
  <c r="G82" i="4"/>
  <c r="N272" i="4"/>
  <c r="N68" i="4"/>
  <c r="L222" i="4"/>
  <c r="L18" i="4"/>
  <c r="G372" i="4"/>
  <c r="G168" i="4"/>
  <c r="O356" i="4"/>
  <c r="O152" i="4"/>
  <c r="M348" i="4"/>
  <c r="M144" i="4"/>
  <c r="K340" i="4"/>
  <c r="K136" i="4"/>
  <c r="H333" i="4"/>
  <c r="H129" i="4"/>
  <c r="F325" i="4"/>
  <c r="F121" i="4"/>
  <c r="E317" i="4"/>
  <c r="E113" i="4"/>
  <c r="N301" i="4"/>
  <c r="N97" i="4"/>
  <c r="J293" i="4"/>
  <c r="J89" i="4"/>
  <c r="I286" i="4"/>
  <c r="I82" i="4"/>
  <c r="H279" i="4"/>
  <c r="H75" i="4"/>
  <c r="N265" i="4"/>
  <c r="N61" i="4"/>
  <c r="Q250" i="4"/>
  <c r="Q46" i="4"/>
  <c r="Q238" i="4"/>
  <c r="Q34" i="4"/>
  <c r="K226" i="4"/>
  <c r="K22" i="4"/>
  <c r="I272" i="4"/>
  <c r="I68" i="4"/>
  <c r="I265" i="4"/>
  <c r="I61" i="4"/>
  <c r="G258" i="4"/>
  <c r="G54" i="4"/>
  <c r="P238" i="4"/>
  <c r="P34" i="4"/>
  <c r="O232" i="4"/>
  <c r="O28" i="4"/>
  <c r="J226" i="4"/>
  <c r="J22" i="4"/>
  <c r="G222" i="4"/>
  <c r="G18" i="4"/>
  <c r="K265" i="4"/>
  <c r="K61" i="4"/>
  <c r="I258" i="4"/>
  <c r="I54" i="4"/>
  <c r="F250" i="4"/>
  <c r="F46" i="4"/>
  <c r="E244" i="4"/>
  <c r="E40" i="4"/>
  <c r="Q232" i="4"/>
  <c r="Q28" i="4"/>
  <c r="P226" i="4"/>
  <c r="P22" i="4"/>
  <c r="Q222" i="4"/>
  <c r="Q18" i="4"/>
  <c r="F244" i="4"/>
  <c r="F40" i="4"/>
  <c r="O272" i="4"/>
  <c r="O68" i="4"/>
  <c r="I293" i="4"/>
  <c r="I89" i="4"/>
  <c r="J309" i="4"/>
  <c r="J105" i="4"/>
  <c r="M325" i="4"/>
  <c r="M121" i="4"/>
  <c r="N340" i="4"/>
  <c r="N136" i="4"/>
  <c r="J356" i="4"/>
  <c r="J152" i="4"/>
  <c r="O364" i="4"/>
  <c r="O160" i="4"/>
  <c r="Q372" i="4"/>
  <c r="Q168" i="4"/>
  <c r="Q333" i="4"/>
  <c r="Q129" i="4"/>
  <c r="J286" i="4"/>
  <c r="J82" i="4"/>
  <c r="N348" i="4"/>
  <c r="N144" i="4"/>
  <c r="P372" i="4"/>
  <c r="P168" i="4"/>
  <c r="N356" i="4"/>
  <c r="N152" i="4"/>
  <c r="K348" i="4"/>
  <c r="K144" i="4"/>
  <c r="M333" i="4"/>
  <c r="M129" i="4"/>
  <c r="F317" i="4"/>
  <c r="F113" i="4"/>
  <c r="O293" i="4"/>
  <c r="O89" i="4"/>
  <c r="I279" i="4"/>
  <c r="I75" i="4"/>
  <c r="J258" i="4"/>
  <c r="J54" i="4"/>
  <c r="P340" i="4"/>
  <c r="P136" i="4"/>
  <c r="AA218" i="4"/>
  <c r="AA14" i="4"/>
  <c r="AG286" i="4"/>
  <c r="AG82" i="4"/>
  <c r="T285" i="4"/>
  <c r="T81" i="4"/>
  <c r="U278" i="4"/>
  <c r="U74" i="4"/>
  <c r="AB271" i="4"/>
  <c r="AB67" i="4"/>
  <c r="AF264" i="4"/>
  <c r="AF60" i="4"/>
  <c r="AC258" i="4"/>
  <c r="AC54" i="4"/>
  <c r="V251" i="4"/>
  <c r="V47" i="4"/>
  <c r="Z245" i="4"/>
  <c r="Z41" i="4"/>
  <c r="Y239" i="4"/>
  <c r="Y35" i="4"/>
  <c r="X233" i="4"/>
  <c r="X29" i="4"/>
  <c r="AB227" i="4"/>
  <c r="AB23" i="4"/>
  <c r="AA222" i="4"/>
  <c r="AA18" i="4"/>
  <c r="AD292" i="4"/>
  <c r="AD88" i="4"/>
  <c r="AA285" i="4"/>
  <c r="AA81" i="4"/>
  <c r="X278" i="4"/>
  <c r="X74" i="4"/>
  <c r="W271" i="4"/>
  <c r="W67" i="4"/>
  <c r="AA264" i="4"/>
  <c r="AA60" i="4"/>
  <c r="V257" i="4"/>
  <c r="V53" i="4"/>
  <c r="Y251" i="4"/>
  <c r="Y47" i="4"/>
  <c r="Y245" i="4"/>
  <c r="Y41" i="4"/>
  <c r="X239" i="4"/>
  <c r="X35" i="4"/>
  <c r="W233" i="4"/>
  <c r="W29" i="4"/>
  <c r="AA227" i="4"/>
  <c r="AA23" i="4"/>
  <c r="Z222" i="4"/>
  <c r="Z18" i="4"/>
  <c r="AF292" i="4"/>
  <c r="AF88" i="4"/>
  <c r="AE279" i="4"/>
  <c r="AE75" i="4"/>
  <c r="AG271" i="4"/>
  <c r="AG67" i="4"/>
  <c r="AF257" i="4"/>
  <c r="AF53" i="4"/>
  <c r="AE251" i="4"/>
  <c r="AE47" i="4"/>
  <c r="AA245" i="4"/>
  <c r="AA41" i="4"/>
  <c r="V239" i="4"/>
  <c r="V35" i="4"/>
  <c r="U233" i="4"/>
  <c r="U29" i="4"/>
  <c r="Y227" i="4"/>
  <c r="Y23" i="4"/>
  <c r="X222" i="4"/>
  <c r="X18" i="4"/>
  <c r="AR293" i="4"/>
  <c r="AR89" i="4"/>
  <c r="AV286" i="4"/>
  <c r="AV82" i="4"/>
  <c r="AU279" i="4"/>
  <c r="AU75" i="4"/>
  <c r="AS272" i="4"/>
  <c r="AS68" i="4"/>
  <c r="AQ265" i="4"/>
  <c r="AQ61" i="4"/>
  <c r="AM258" i="4"/>
  <c r="AM54" i="4"/>
  <c r="AU244" i="4"/>
  <c r="AU40" i="4"/>
  <c r="AS238" i="4"/>
  <c r="AS34" i="4"/>
  <c r="AQ232" i="4"/>
  <c r="AQ28" i="4"/>
  <c r="AO227" i="4"/>
  <c r="AO23" i="4"/>
  <c r="AN222" i="4"/>
  <c r="AN18" i="4"/>
  <c r="AP217" i="4"/>
  <c r="AP13" i="4"/>
  <c r="AT293" i="4"/>
  <c r="AT89" i="4"/>
  <c r="AP286" i="4"/>
  <c r="AP82" i="4"/>
  <c r="AO279" i="4"/>
  <c r="AO75" i="4"/>
  <c r="AM272" i="4"/>
  <c r="AM68" i="4"/>
  <c r="AO265" i="4"/>
  <c r="AO61" i="4"/>
  <c r="AO258" i="4"/>
  <c r="AO54" i="4"/>
  <c r="AO249" i="4"/>
  <c r="AO45" i="4"/>
  <c r="AO244" i="4"/>
  <c r="AO40" i="4"/>
  <c r="AQ238" i="4"/>
  <c r="AQ34" i="4"/>
  <c r="AO232" i="4"/>
  <c r="AO28" i="4"/>
  <c r="AM227" i="4"/>
  <c r="AM23" i="4"/>
  <c r="AL222" i="4"/>
  <c r="AL18" i="4"/>
  <c r="AN217" i="4"/>
  <c r="AN13" i="4"/>
  <c r="AO293" i="4"/>
  <c r="AO89" i="4"/>
  <c r="AO286" i="4"/>
  <c r="AO82" i="4"/>
  <c r="AN279" i="4"/>
  <c r="AN75" i="4"/>
  <c r="AL272" i="4"/>
  <c r="AL68" i="4"/>
  <c r="AJ265" i="4"/>
  <c r="AJ61" i="4"/>
  <c r="AJ258" i="4"/>
  <c r="AJ54" i="4"/>
  <c r="AN249" i="4"/>
  <c r="AN45" i="4"/>
  <c r="AN244" i="4"/>
  <c r="AN40" i="4"/>
  <c r="AL238" i="4"/>
  <c r="AL34" i="4"/>
  <c r="AJ232" i="4"/>
  <c r="AJ28" i="4"/>
  <c r="AW222" i="4"/>
  <c r="AW18" i="4"/>
  <c r="AK218" i="4"/>
  <c r="AK14" i="4"/>
  <c r="M226" i="4"/>
  <c r="M22" i="4"/>
  <c r="Y218" i="4"/>
  <c r="Y14" i="4"/>
  <c r="AD211" i="4"/>
  <c r="AD7" i="4"/>
  <c r="AG211" i="4"/>
  <c r="AG7" i="4"/>
  <c r="X245" i="4"/>
  <c r="X41" i="4"/>
  <c r="Z316" i="4"/>
  <c r="Z112" i="4"/>
  <c r="U349" i="4"/>
  <c r="U145" i="4"/>
  <c r="AC372" i="4"/>
  <c r="AC168" i="4"/>
  <c r="V285" i="4"/>
  <c r="V81" i="4"/>
  <c r="AB364" i="4"/>
  <c r="AB160" i="4"/>
  <c r="AA211" i="4"/>
  <c r="AA7" i="4"/>
  <c r="AE372" i="4"/>
  <c r="AE168" i="4"/>
  <c r="Z364" i="4"/>
  <c r="Z160" i="4"/>
  <c r="V356" i="4"/>
  <c r="V152" i="4"/>
  <c r="AC333" i="4"/>
  <c r="AC129" i="4"/>
  <c r="T332" i="4"/>
  <c r="T128" i="4"/>
  <c r="T324" i="4"/>
  <c r="T120" i="4"/>
  <c r="T316" i="4"/>
  <c r="T112" i="4"/>
  <c r="T308" i="4"/>
  <c r="T104" i="4"/>
  <c r="Z271" i="4"/>
  <c r="Z67" i="4"/>
  <c r="AF245" i="4"/>
  <c r="AF41" i="4"/>
  <c r="AG364" i="4"/>
  <c r="AG160" i="4"/>
  <c r="AG356" i="4"/>
  <c r="AG152" i="4"/>
  <c r="AD349" i="4"/>
  <c r="AD145" i="4"/>
  <c r="AC341" i="4"/>
  <c r="AC137" i="4"/>
  <c r="AA332" i="4"/>
  <c r="AA128" i="4"/>
  <c r="W324" i="4"/>
  <c r="W120" i="4"/>
  <c r="W316" i="4"/>
  <c r="W112" i="4"/>
  <c r="W308" i="4"/>
  <c r="W104" i="4"/>
  <c r="Y292" i="4"/>
  <c r="Y88" i="4"/>
  <c r="V264" i="4"/>
  <c r="V60" i="4"/>
  <c r="AE239" i="4"/>
  <c r="AE35" i="4"/>
  <c r="AB372" i="4"/>
  <c r="AB168" i="4"/>
  <c r="AA364" i="4"/>
  <c r="AA160" i="4"/>
  <c r="W356" i="4"/>
  <c r="W152" i="4"/>
  <c r="T349" i="4"/>
  <c r="T145" i="4"/>
  <c r="U332" i="4"/>
  <c r="U128" i="4"/>
  <c r="U324" i="4"/>
  <c r="U120" i="4"/>
  <c r="U316" i="4"/>
  <c r="U112" i="4"/>
  <c r="U308" i="4"/>
  <c r="U104" i="4"/>
  <c r="T300" i="4"/>
  <c r="T96" i="4"/>
  <c r="AD264" i="4"/>
  <c r="AD60" i="4"/>
  <c r="W239" i="4"/>
  <c r="W35" i="4"/>
  <c r="AC300" i="4"/>
  <c r="AC96" i="4"/>
  <c r="V332" i="4"/>
  <c r="V128" i="4"/>
  <c r="AF364" i="4"/>
  <c r="AF160" i="4"/>
  <c r="AU211" i="4"/>
  <c r="AU7" i="4"/>
  <c r="AO211" i="4"/>
  <c r="AO7" i="4"/>
  <c r="AN211" i="4"/>
  <c r="AN7" i="4"/>
  <c r="AL211" i="4"/>
  <c r="AL7" i="4"/>
  <c r="AJ309" i="4"/>
  <c r="AJ105" i="4"/>
  <c r="AV340" i="4"/>
  <c r="AV136" i="4"/>
  <c r="AO365" i="4"/>
  <c r="AO161" i="4"/>
  <c r="AL302" i="4"/>
  <c r="AL98" i="4"/>
  <c r="AN340" i="4"/>
  <c r="AN136" i="4"/>
  <c r="AM372" i="4"/>
  <c r="AM168" i="4"/>
  <c r="AW372" i="4"/>
  <c r="AW168" i="4"/>
  <c r="AN348" i="4"/>
  <c r="AN144" i="4"/>
  <c r="AQ325" i="4"/>
  <c r="AQ121" i="4"/>
  <c r="AT309" i="4"/>
  <c r="AT105" i="4"/>
  <c r="AM286" i="4"/>
  <c r="AM82" i="4"/>
  <c r="AQ222" i="4"/>
  <c r="AQ18" i="4"/>
  <c r="AW356" i="4"/>
  <c r="AW152" i="4"/>
  <c r="AJ348" i="4"/>
  <c r="AJ144" i="4"/>
  <c r="AK333" i="4"/>
  <c r="AK129" i="4"/>
  <c r="AO317" i="4"/>
  <c r="AO113" i="4"/>
  <c r="AV301" i="4"/>
  <c r="AV97" i="4"/>
  <c r="AP258" i="4"/>
  <c r="AP54" i="4"/>
  <c r="AT372" i="4"/>
  <c r="AT168" i="4"/>
  <c r="AR364" i="4"/>
  <c r="AR160" i="4"/>
  <c r="AT356" i="4"/>
  <c r="AT152" i="4"/>
  <c r="AS348" i="4"/>
  <c r="AS144" i="4"/>
  <c r="AU340" i="4"/>
  <c r="AU136" i="4"/>
  <c r="AP333" i="4"/>
  <c r="AP129" i="4"/>
  <c r="AR325" i="4"/>
  <c r="AR121" i="4"/>
  <c r="AP317" i="4"/>
  <c r="AP113" i="4"/>
  <c r="AQ309" i="4"/>
  <c r="AQ105" i="4"/>
  <c r="AO301" i="4"/>
  <c r="AO97" i="4"/>
  <c r="AL279" i="4"/>
  <c r="AL75" i="4"/>
  <c r="AL244" i="4"/>
  <c r="AL40" i="4"/>
  <c r="AJ372" i="4"/>
  <c r="AJ168" i="4"/>
  <c r="AU357" i="4"/>
  <c r="AU153" i="4"/>
  <c r="AJ356" i="4"/>
  <c r="AJ152" i="4"/>
  <c r="AW340" i="4"/>
  <c r="AW136" i="4"/>
  <c r="AJ333" i="4"/>
  <c r="AJ129" i="4"/>
  <c r="AJ317" i="4"/>
  <c r="AJ113" i="4"/>
  <c r="AP265" i="4"/>
  <c r="AP61" i="4"/>
  <c r="AP232" i="4"/>
  <c r="AP28" i="4"/>
  <c r="AJ228" i="4"/>
  <c r="AJ24" i="4"/>
  <c r="AW365" i="4"/>
  <c r="AW161" i="4"/>
  <c r="AD317" i="4"/>
  <c r="AD113" i="4"/>
  <c r="AN310" i="4"/>
  <c r="AN106" i="4"/>
  <c r="AK326" i="4"/>
  <c r="AK122" i="4"/>
  <c r="H266" i="4"/>
  <c r="H62" i="4"/>
  <c r="AB138" i="4"/>
  <c r="G210" i="4"/>
  <c r="G6" i="4"/>
  <c r="K210" i="4"/>
  <c r="K6" i="4"/>
  <c r="O210" i="4"/>
  <c r="O6" i="4"/>
  <c r="O238" i="4"/>
  <c r="O34" i="4"/>
  <c r="L265" i="4"/>
  <c r="L61" i="4"/>
  <c r="I301" i="4"/>
  <c r="I97" i="4"/>
  <c r="K333" i="4"/>
  <c r="K129" i="4"/>
  <c r="J348" i="4"/>
  <c r="J144" i="4"/>
  <c r="F153" i="4"/>
  <c r="I340" i="4"/>
  <c r="I136" i="4"/>
  <c r="F333" i="4"/>
  <c r="F129" i="4"/>
  <c r="E309" i="4"/>
  <c r="E105" i="4"/>
  <c r="N279" i="4"/>
  <c r="N75" i="4"/>
  <c r="F272" i="4"/>
  <c r="F68" i="4"/>
  <c r="M250" i="4"/>
  <c r="M46" i="4"/>
  <c r="M238" i="4"/>
  <c r="M34" i="4"/>
  <c r="O226" i="4"/>
  <c r="O22" i="4"/>
  <c r="N364" i="4"/>
  <c r="N160" i="4"/>
  <c r="K356" i="4"/>
  <c r="K152" i="4"/>
  <c r="I348" i="4"/>
  <c r="I144" i="4"/>
  <c r="G340" i="4"/>
  <c r="G136" i="4"/>
  <c r="Q317" i="4"/>
  <c r="Q113" i="4"/>
  <c r="O309" i="4"/>
  <c r="O105" i="4"/>
  <c r="J301" i="4"/>
  <c r="J97" i="4"/>
  <c r="F293" i="4"/>
  <c r="F89" i="4"/>
  <c r="E286" i="4"/>
  <c r="E82" i="4"/>
  <c r="F265" i="4"/>
  <c r="F61" i="4"/>
  <c r="I250" i="4"/>
  <c r="I46" i="4"/>
  <c r="I238" i="4"/>
  <c r="I34" i="4"/>
  <c r="P222" i="4"/>
  <c r="P18" i="4"/>
  <c r="E272" i="4"/>
  <c r="E68" i="4"/>
  <c r="E265" i="4"/>
  <c r="E61" i="4"/>
  <c r="P250" i="4"/>
  <c r="P46" i="4"/>
  <c r="O244" i="4"/>
  <c r="O40" i="4"/>
  <c r="L238" i="4"/>
  <c r="L34" i="4"/>
  <c r="K232" i="4"/>
  <c r="K28" i="4"/>
  <c r="F226" i="4"/>
  <c r="F22" i="4"/>
  <c r="K272" i="4"/>
  <c r="K68" i="4"/>
  <c r="G265" i="4"/>
  <c r="G61" i="4"/>
  <c r="E258" i="4"/>
  <c r="E54" i="4"/>
  <c r="Q244" i="4"/>
  <c r="Q40" i="4"/>
  <c r="N238" i="4"/>
  <c r="N34" i="4"/>
  <c r="M232" i="4"/>
  <c r="M28" i="4"/>
  <c r="L226" i="4"/>
  <c r="L22" i="4"/>
  <c r="M222" i="4"/>
  <c r="M18" i="4"/>
  <c r="I226" i="4"/>
  <c r="I22" i="4"/>
  <c r="G250" i="4"/>
  <c r="G46" i="4"/>
  <c r="K279" i="4"/>
  <c r="K75" i="4"/>
  <c r="Q293" i="4"/>
  <c r="Q89" i="4"/>
  <c r="H317" i="4"/>
  <c r="H113" i="4"/>
  <c r="G333" i="4"/>
  <c r="G129" i="4"/>
  <c r="G348" i="4"/>
  <c r="G144" i="4"/>
  <c r="P356" i="4"/>
  <c r="P152" i="4"/>
  <c r="G294" i="4"/>
  <c r="G90" i="4"/>
  <c r="H348" i="4"/>
  <c r="H144" i="4"/>
  <c r="G301" i="4"/>
  <c r="G97" i="4"/>
  <c r="Q356" i="4"/>
  <c r="Q152" i="4"/>
  <c r="I356" i="4"/>
  <c r="I152" i="4"/>
  <c r="F348" i="4"/>
  <c r="F144" i="4"/>
  <c r="E333" i="4"/>
  <c r="E129" i="4"/>
  <c r="P309" i="4"/>
  <c r="P105" i="4"/>
  <c r="L272" i="4"/>
  <c r="L68" i="4"/>
  <c r="E372" i="4"/>
  <c r="E168" i="4"/>
  <c r="E279" i="4"/>
  <c r="E75" i="4"/>
  <c r="E364" i="4"/>
  <c r="E160" i="4"/>
  <c r="T218" i="4"/>
  <c r="T14" i="4"/>
  <c r="AE218" i="4"/>
  <c r="AE14" i="4"/>
  <c r="AF285" i="4"/>
  <c r="AF81" i="4"/>
  <c r="AG278" i="4"/>
  <c r="AG74" i="4"/>
  <c r="X271" i="4"/>
  <c r="X67" i="4"/>
  <c r="AB264" i="4"/>
  <c r="AB60" i="4"/>
  <c r="AE257" i="4"/>
  <c r="AE53" i="4"/>
  <c r="AB246" i="4"/>
  <c r="V245" i="4"/>
  <c r="V41" i="4"/>
  <c r="U239" i="4"/>
  <c r="U35" i="4"/>
  <c r="T233" i="4"/>
  <c r="T29" i="4"/>
  <c r="X227" i="4"/>
  <c r="X23" i="4"/>
  <c r="W222" i="4"/>
  <c r="W18" i="4"/>
  <c r="Z292" i="4"/>
  <c r="Z88" i="4"/>
  <c r="W285" i="4"/>
  <c r="W81" i="4"/>
  <c r="T278" i="4"/>
  <c r="T74" i="4"/>
  <c r="W264" i="4"/>
  <c r="W60" i="4"/>
  <c r="U245" i="4"/>
  <c r="U41" i="4"/>
  <c r="T239" i="4"/>
  <c r="T35" i="4"/>
  <c r="W227" i="4"/>
  <c r="W23" i="4"/>
  <c r="V222" i="4"/>
  <c r="V18" i="4"/>
  <c r="AB292" i="4"/>
  <c r="AB88" i="4"/>
  <c r="AC285" i="4"/>
  <c r="AC81" i="4"/>
  <c r="AD278" i="4"/>
  <c r="AD74" i="4"/>
  <c r="AC271" i="4"/>
  <c r="AC67" i="4"/>
  <c r="AC264" i="4"/>
  <c r="AC60" i="4"/>
  <c r="AB257" i="4"/>
  <c r="AB53" i="4"/>
  <c r="AA251" i="4"/>
  <c r="AA47" i="4"/>
  <c r="W245" i="4"/>
  <c r="W41" i="4"/>
  <c r="AG233" i="4"/>
  <c r="AG29" i="4"/>
  <c r="U227" i="4"/>
  <c r="U23" i="4"/>
  <c r="T222" i="4"/>
  <c r="T18" i="4"/>
  <c r="AN293" i="4"/>
  <c r="AN89" i="4"/>
  <c r="AR286" i="4"/>
  <c r="AR82" i="4"/>
  <c r="AQ279" i="4"/>
  <c r="AQ75" i="4"/>
  <c r="AO272" i="4"/>
  <c r="AO68" i="4"/>
  <c r="AM265" i="4"/>
  <c r="AM61" i="4"/>
  <c r="AU249" i="4"/>
  <c r="AU45" i="4"/>
  <c r="AQ244" i="4"/>
  <c r="AQ40" i="4"/>
  <c r="AO238" i="4"/>
  <c r="AO34" i="4"/>
  <c r="AM232" i="4"/>
  <c r="AM28" i="4"/>
  <c r="AK227" i="4"/>
  <c r="AK23" i="4"/>
  <c r="AJ222" i="4"/>
  <c r="AJ18" i="4"/>
  <c r="AL217" i="4"/>
  <c r="AL13" i="4"/>
  <c r="AP293" i="4"/>
  <c r="AP89" i="4"/>
  <c r="AL286" i="4"/>
  <c r="AL82" i="4"/>
  <c r="AK279" i="4"/>
  <c r="AK75" i="4"/>
  <c r="AR265" i="4"/>
  <c r="AK265" i="4"/>
  <c r="AK61" i="4"/>
  <c r="AK258" i="4"/>
  <c r="AK54" i="4"/>
  <c r="AK249" i="4"/>
  <c r="AK45" i="4"/>
  <c r="AK244" i="4"/>
  <c r="AK40" i="4"/>
  <c r="AM238" i="4"/>
  <c r="AM34" i="4"/>
  <c r="AK232" i="4"/>
  <c r="AK28" i="4"/>
  <c r="AK222" i="4"/>
  <c r="AM217" i="4"/>
  <c r="AJ217" i="4"/>
  <c r="AJ13" i="4"/>
  <c r="AK293" i="4"/>
  <c r="AK89" i="4"/>
  <c r="AK286" i="4"/>
  <c r="AK82" i="4"/>
  <c r="AJ279" i="4"/>
  <c r="AJ75" i="4"/>
  <c r="AV265" i="4"/>
  <c r="AV61" i="4"/>
  <c r="AV258" i="4"/>
  <c r="AV54" i="4"/>
  <c r="AT250" i="4"/>
  <c r="AT46" i="4"/>
  <c r="AJ249" i="4"/>
  <c r="AJ45" i="4"/>
  <c r="AJ244" i="4"/>
  <c r="AJ40" i="4"/>
  <c r="AV232" i="4"/>
  <c r="AV28" i="4"/>
  <c r="AT227" i="4"/>
  <c r="AT23" i="4"/>
  <c r="AS222" i="4"/>
  <c r="AS18" i="4"/>
  <c r="AU217" i="4"/>
  <c r="AU13" i="4"/>
  <c r="M168" i="4"/>
  <c r="E226" i="4"/>
  <c r="E22" i="4"/>
  <c r="K293" i="4"/>
  <c r="K89" i="4"/>
  <c r="AG218" i="4"/>
  <c r="AG14" i="4"/>
  <c r="X7" i="4"/>
  <c r="Z211" i="4"/>
  <c r="Z7" i="4"/>
  <c r="AC211" i="4"/>
  <c r="AC7" i="4"/>
  <c r="AG292" i="4"/>
  <c r="AG88" i="4"/>
  <c r="Z324" i="4"/>
  <c r="Z120" i="4"/>
  <c r="T356" i="4"/>
  <c r="T152" i="4"/>
  <c r="Y300" i="4"/>
  <c r="Y96" i="4"/>
  <c r="AF341" i="4"/>
  <c r="AF137" i="4"/>
  <c r="U372" i="4"/>
  <c r="U168" i="4"/>
  <c r="V364" i="4"/>
  <c r="V160" i="4"/>
  <c r="AE349" i="4"/>
  <c r="AE145" i="4"/>
  <c r="AD341" i="4"/>
  <c r="AD137" i="4"/>
  <c r="AF332" i="4"/>
  <c r="AF128" i="4"/>
  <c r="AF324" i="4"/>
  <c r="AF120" i="4"/>
  <c r="AF316" i="4"/>
  <c r="AF112" i="4"/>
  <c r="AF308" i="4"/>
  <c r="AF104" i="4"/>
  <c r="AE300" i="4"/>
  <c r="AE96" i="4"/>
  <c r="AC292" i="4"/>
  <c r="AC88" i="4"/>
  <c r="Z264" i="4"/>
  <c r="Z60" i="4"/>
  <c r="AD372" i="4"/>
  <c r="AD168" i="4"/>
  <c r="AC364" i="4"/>
  <c r="AC160" i="4"/>
  <c r="AC356" i="4"/>
  <c r="AC152" i="4"/>
  <c r="Z349" i="4"/>
  <c r="Z145" i="4"/>
  <c r="Y341" i="4"/>
  <c r="Y137" i="4"/>
  <c r="W332" i="4"/>
  <c r="W128" i="4"/>
  <c r="AG317" i="4"/>
  <c r="AG113" i="4"/>
  <c r="AD300" i="4"/>
  <c r="AD96" i="4"/>
  <c r="Z285" i="4"/>
  <c r="Z81" i="4"/>
  <c r="U257" i="4"/>
  <c r="U53" i="4"/>
  <c r="Z233" i="4"/>
  <c r="Z29" i="4"/>
  <c r="X372" i="4"/>
  <c r="X168" i="4"/>
  <c r="W364" i="4"/>
  <c r="W160" i="4"/>
  <c r="AF349" i="4"/>
  <c r="AF145" i="4"/>
  <c r="AE341" i="4"/>
  <c r="AE137" i="4"/>
  <c r="AG308" i="4"/>
  <c r="AG104" i="4"/>
  <c r="AF300" i="4"/>
  <c r="AF96" i="4"/>
  <c r="T341" i="4"/>
  <c r="T137" i="4"/>
  <c r="Y372" i="4"/>
  <c r="Y168" i="4"/>
  <c r="AQ211" i="4"/>
  <c r="AQ7" i="4"/>
  <c r="AK211" i="4"/>
  <c r="AK7" i="4"/>
  <c r="AJ211" i="4"/>
  <c r="AJ7" i="4"/>
  <c r="AP244" i="4"/>
  <c r="AP40" i="4"/>
  <c r="AQ317" i="4"/>
  <c r="AQ113" i="4"/>
  <c r="AT348" i="4"/>
  <c r="AT144" i="4"/>
  <c r="AU372" i="4"/>
  <c r="AU168" i="4"/>
  <c r="AR309" i="4"/>
  <c r="AR105" i="4"/>
  <c r="AL348" i="4"/>
  <c r="AL144" i="4"/>
  <c r="AO372" i="4"/>
  <c r="AO168" i="4"/>
  <c r="AS356" i="4"/>
  <c r="AS152" i="4"/>
  <c r="AP340" i="4"/>
  <c r="AP136" i="4"/>
  <c r="AL309" i="4"/>
  <c r="AL105" i="4"/>
  <c r="AT265" i="4"/>
  <c r="AT61" i="4"/>
  <c r="AS372" i="4"/>
  <c r="AS168" i="4"/>
  <c r="AO356" i="4"/>
  <c r="AO152" i="4"/>
  <c r="AT340" i="4"/>
  <c r="AT136" i="4"/>
  <c r="AU325" i="4"/>
  <c r="AU121" i="4"/>
  <c r="AK309" i="4"/>
  <c r="AN301" i="4"/>
  <c r="AN97" i="4"/>
  <c r="AV238" i="4"/>
  <c r="AV34" i="4"/>
  <c r="AP372" i="4"/>
  <c r="AP168" i="4"/>
  <c r="AN364" i="4"/>
  <c r="AN160" i="4"/>
  <c r="AP356" i="4"/>
  <c r="AP152" i="4"/>
  <c r="AO348" i="4"/>
  <c r="AO144" i="4"/>
  <c r="AQ340" i="4"/>
  <c r="AQ136" i="4"/>
  <c r="AL333" i="4"/>
  <c r="AL129" i="4"/>
  <c r="AN325" i="4"/>
  <c r="AN121" i="4"/>
  <c r="AL317" i="4"/>
  <c r="AL113" i="4"/>
  <c r="AM309" i="4"/>
  <c r="AM105" i="4"/>
  <c r="AK301" i="4"/>
  <c r="AK97" i="4"/>
  <c r="AJ272" i="4"/>
  <c r="AJ68" i="4"/>
  <c r="AJ238" i="4"/>
  <c r="AJ34" i="4"/>
  <c r="AV372" i="4"/>
  <c r="AV168" i="4"/>
  <c r="AT364" i="4"/>
  <c r="AT160" i="4"/>
  <c r="AV356" i="4"/>
  <c r="AV152" i="4"/>
  <c r="AU348" i="4"/>
  <c r="AU144" i="4"/>
  <c r="AS340" i="4"/>
  <c r="AS136" i="4"/>
  <c r="AV333" i="4"/>
  <c r="AV129" i="4"/>
  <c r="AT325" i="4"/>
  <c r="AT121" i="4"/>
  <c r="AV317" i="4"/>
  <c r="AV113" i="4"/>
  <c r="AW309" i="4"/>
  <c r="AW105" i="4"/>
  <c r="AM301" i="4"/>
  <c r="AM293" i="4"/>
  <c r="AM89" i="4"/>
  <c r="AL258" i="4"/>
  <c r="AL54" i="4"/>
  <c r="AN227" i="4"/>
  <c r="AN23" i="4"/>
  <c r="AN239" i="4"/>
  <c r="AN35" i="4"/>
  <c r="AQ334" i="4"/>
  <c r="AQ130" i="4"/>
  <c r="AG223" i="4"/>
  <c r="AG19" i="4"/>
  <c r="X357" i="4"/>
  <c r="X153" i="4"/>
  <c r="AU318" i="4"/>
  <c r="AU114" i="4"/>
  <c r="T252" i="4"/>
  <c r="T48" i="4"/>
  <c r="H210" i="4"/>
  <c r="H6" i="4"/>
  <c r="L210" i="4"/>
  <c r="L6" i="4"/>
  <c r="P210" i="4"/>
  <c r="P6" i="4"/>
  <c r="F222" i="4"/>
  <c r="F18" i="4"/>
  <c r="N244" i="4"/>
  <c r="N40" i="4"/>
  <c r="H272" i="4"/>
  <c r="H68" i="4"/>
  <c r="L286" i="4"/>
  <c r="L82" i="4"/>
  <c r="Q301" i="4"/>
  <c r="Q97" i="4"/>
  <c r="L317" i="4"/>
  <c r="L113" i="4"/>
  <c r="J340" i="4"/>
  <c r="J136" i="4"/>
  <c r="O348" i="4"/>
  <c r="O144" i="4"/>
  <c r="G364" i="4"/>
  <c r="G160" i="4"/>
  <c r="E340" i="4"/>
  <c r="E136" i="4"/>
  <c r="P325" i="4"/>
  <c r="P121" i="4"/>
  <c r="O317" i="4"/>
  <c r="O113" i="4"/>
  <c r="Q309" i="4"/>
  <c r="Q105" i="4"/>
  <c r="P301" i="4"/>
  <c r="P97" i="4"/>
  <c r="P293" i="4"/>
  <c r="P89" i="4"/>
  <c r="O286" i="4"/>
  <c r="O82" i="4"/>
  <c r="J279" i="4"/>
  <c r="J75" i="4"/>
  <c r="J265" i="4"/>
  <c r="J61" i="4"/>
  <c r="E250" i="4"/>
  <c r="E46" i="4"/>
  <c r="E238" i="4"/>
  <c r="E34" i="4"/>
  <c r="G226" i="4"/>
  <c r="G22" i="4"/>
  <c r="O372" i="4"/>
  <c r="O168" i="4"/>
  <c r="G356" i="4"/>
  <c r="G152" i="4"/>
  <c r="E348" i="4"/>
  <c r="E144" i="4"/>
  <c r="P333" i="4"/>
  <c r="P129" i="4"/>
  <c r="N325" i="4"/>
  <c r="N121" i="4"/>
  <c r="M317" i="4"/>
  <c r="M113" i="4"/>
  <c r="K309" i="4"/>
  <c r="K105" i="4"/>
  <c r="F301" i="4"/>
  <c r="F97" i="4"/>
  <c r="Q286" i="4"/>
  <c r="Q82" i="4"/>
  <c r="P279" i="4"/>
  <c r="P75" i="4"/>
  <c r="P272" i="4"/>
  <c r="P68" i="4"/>
  <c r="P258" i="4"/>
  <c r="P54" i="4"/>
  <c r="P244" i="4"/>
  <c r="P40" i="4"/>
  <c r="P232" i="4"/>
  <c r="P28" i="4"/>
  <c r="H222" i="4"/>
  <c r="H18" i="4"/>
  <c r="Q265" i="4"/>
  <c r="Q61" i="4"/>
  <c r="O258" i="4"/>
  <c r="O54" i="4"/>
  <c r="L250" i="4"/>
  <c r="L46" i="4"/>
  <c r="K244" i="4"/>
  <c r="K40" i="4"/>
  <c r="H238" i="4"/>
  <c r="H34" i="4"/>
  <c r="G232" i="4"/>
  <c r="G28" i="4"/>
  <c r="O222" i="4"/>
  <c r="O18" i="4"/>
  <c r="G272" i="4"/>
  <c r="G68" i="4"/>
  <c r="Q258" i="4"/>
  <c r="Q54" i="4"/>
  <c r="N250" i="4"/>
  <c r="N46" i="4"/>
  <c r="M244" i="4"/>
  <c r="M40" i="4"/>
  <c r="J238" i="4"/>
  <c r="J34" i="4"/>
  <c r="I232" i="4"/>
  <c r="I28" i="4"/>
  <c r="H226" i="4"/>
  <c r="H22" i="4"/>
  <c r="I222" i="4"/>
  <c r="I18" i="4"/>
  <c r="J223" i="4"/>
  <c r="J19" i="4"/>
  <c r="N232" i="4"/>
  <c r="N28" i="4"/>
  <c r="F258" i="4"/>
  <c r="F54" i="4"/>
  <c r="H286" i="4"/>
  <c r="H82" i="4"/>
  <c r="E301" i="4"/>
  <c r="E97" i="4"/>
  <c r="P317" i="4"/>
  <c r="P113" i="4"/>
  <c r="O333" i="4"/>
  <c r="O129" i="4"/>
  <c r="L348" i="4"/>
  <c r="L144" i="4"/>
  <c r="F372" i="4"/>
  <c r="F168" i="4"/>
  <c r="L309" i="4"/>
  <c r="L105" i="4"/>
  <c r="L356" i="4"/>
  <c r="L152" i="4"/>
  <c r="K250" i="4"/>
  <c r="K46" i="4"/>
  <c r="O325" i="4"/>
  <c r="O121" i="4"/>
  <c r="M364" i="4"/>
  <c r="M160" i="4"/>
  <c r="L340" i="4"/>
  <c r="L136" i="4"/>
  <c r="K325" i="4"/>
  <c r="K121" i="4"/>
  <c r="H309" i="4"/>
  <c r="H105" i="4"/>
  <c r="N286" i="4"/>
  <c r="N82" i="4"/>
  <c r="P265" i="4"/>
  <c r="P61" i="4"/>
  <c r="F286" i="4"/>
  <c r="F82" i="4"/>
  <c r="O301" i="4"/>
  <c r="O97" i="4"/>
  <c r="AF218" i="4"/>
  <c r="AF14" i="4"/>
  <c r="AA292" i="4"/>
  <c r="AA88" i="4"/>
  <c r="AB285" i="4"/>
  <c r="AB81" i="4"/>
  <c r="AC278" i="4"/>
  <c r="AC74" i="4"/>
  <c r="Y68" i="4"/>
  <c r="T271" i="4"/>
  <c r="T67" i="4"/>
  <c r="X264" i="4"/>
  <c r="X60" i="4"/>
  <c r="AA257" i="4"/>
  <c r="AA53" i="4"/>
  <c r="AD251" i="4"/>
  <c r="AD47" i="4"/>
  <c r="T246" i="4"/>
  <c r="T42" i="4"/>
  <c r="AG239" i="4"/>
  <c r="AG35" i="4"/>
  <c r="AF233" i="4"/>
  <c r="AF29" i="4"/>
  <c r="AC227" i="4"/>
  <c r="T227" i="4"/>
  <c r="T23" i="4"/>
  <c r="V292" i="4"/>
  <c r="V88" i="4"/>
  <c r="AF278" i="4"/>
  <c r="AF74" i="4"/>
  <c r="AE271" i="4"/>
  <c r="AE67" i="4"/>
  <c r="AG264" i="4"/>
  <c r="AD257" i="4"/>
  <c r="AD53" i="4"/>
  <c r="AG251" i="4"/>
  <c r="AG47" i="4"/>
  <c r="AG245" i="4"/>
  <c r="AG41" i="4"/>
  <c r="AF239" i="4"/>
  <c r="AF35" i="4"/>
  <c r="AE233" i="4"/>
  <c r="AE29" i="4"/>
  <c r="X292" i="4"/>
  <c r="X88" i="4"/>
  <c r="Y285" i="4"/>
  <c r="Y81" i="4"/>
  <c r="Z278" i="4"/>
  <c r="Z74" i="4"/>
  <c r="Y264" i="4"/>
  <c r="Y60" i="4"/>
  <c r="X257" i="4"/>
  <c r="X53" i="4"/>
  <c r="W251" i="4"/>
  <c r="W47" i="4"/>
  <c r="AD239" i="4"/>
  <c r="AD35" i="4"/>
  <c r="AC233" i="4"/>
  <c r="AC29" i="4"/>
  <c r="AG227" i="4"/>
  <c r="AG23" i="4"/>
  <c r="AF222" i="4"/>
  <c r="AF18" i="4"/>
  <c r="AJ293" i="4"/>
  <c r="AJ89" i="4"/>
  <c r="AN286" i="4"/>
  <c r="AN82" i="4"/>
  <c r="AM279" i="4"/>
  <c r="AM75" i="4"/>
  <c r="AK272" i="4"/>
  <c r="AK68" i="4"/>
  <c r="AU258" i="4"/>
  <c r="AU54" i="4"/>
  <c r="AQ249" i="4"/>
  <c r="AQ45" i="4"/>
  <c r="AM244" i="4"/>
  <c r="AM40" i="4"/>
  <c r="AK238" i="4"/>
  <c r="AK34" i="4"/>
  <c r="AW227" i="4"/>
  <c r="AW23" i="4"/>
  <c r="AV222" i="4"/>
  <c r="AV18" i="4"/>
  <c r="AS211" i="4"/>
  <c r="AS7" i="4"/>
  <c r="AL293" i="4"/>
  <c r="AL89" i="4"/>
  <c r="AW279" i="4"/>
  <c r="AW75" i="4"/>
  <c r="AU272" i="4"/>
  <c r="AU68" i="4"/>
  <c r="AW265" i="4"/>
  <c r="AW61" i="4"/>
  <c r="AW258" i="4"/>
  <c r="AW54" i="4"/>
  <c r="AW249" i="4"/>
  <c r="AW45" i="4"/>
  <c r="AW244" i="4"/>
  <c r="AW40" i="4"/>
  <c r="AW232" i="4"/>
  <c r="AW28" i="4"/>
  <c r="AU227" i="4"/>
  <c r="AU23" i="4"/>
  <c r="AT222" i="4"/>
  <c r="AT18" i="4"/>
  <c r="AV217" i="4"/>
  <c r="AV13" i="4"/>
  <c r="AW293" i="4"/>
  <c r="AW89" i="4"/>
  <c r="AW286" i="4"/>
  <c r="AW82" i="4"/>
  <c r="AV279" i="4"/>
  <c r="AV75" i="4"/>
  <c r="AT272" i="4"/>
  <c r="AT68" i="4"/>
  <c r="AR258" i="4"/>
  <c r="AR54" i="4"/>
  <c r="AV249" i="4"/>
  <c r="AV45" i="4"/>
  <c r="AV244" i="4"/>
  <c r="AV40" i="4"/>
  <c r="AT238" i="4"/>
  <c r="AT34" i="4"/>
  <c r="AR232" i="4"/>
  <c r="AR28" i="4"/>
  <c r="AP227" i="4"/>
  <c r="AP23" i="4"/>
  <c r="AO222" i="4"/>
  <c r="AO18" i="4"/>
  <c r="AQ217" i="4"/>
  <c r="AQ13" i="4"/>
  <c r="M279" i="4"/>
  <c r="M75" i="4"/>
  <c r="AC223" i="4"/>
  <c r="AC19" i="4"/>
  <c r="V211" i="4"/>
  <c r="V7" i="4"/>
  <c r="AG300" i="4"/>
  <c r="AG96" i="4"/>
  <c r="Z332" i="4"/>
  <c r="Z128" i="4"/>
  <c r="T364" i="4"/>
  <c r="T160" i="4"/>
  <c r="V233" i="4"/>
  <c r="V29" i="4"/>
  <c r="V308" i="4"/>
  <c r="V104" i="4"/>
  <c r="AC349" i="4"/>
  <c r="AC145" i="4"/>
  <c r="W372" i="4"/>
  <c r="W168" i="4"/>
  <c r="AD356" i="4"/>
  <c r="AD152" i="4"/>
  <c r="AA349" i="4"/>
  <c r="AA145" i="4"/>
  <c r="Z341" i="4"/>
  <c r="Z137" i="4"/>
  <c r="AB332" i="4"/>
  <c r="AB128" i="4"/>
  <c r="AB324" i="4"/>
  <c r="AB120" i="4"/>
  <c r="AB316" i="4"/>
  <c r="AB112" i="4"/>
  <c r="AB308" i="4"/>
  <c r="AB104" i="4"/>
  <c r="AA300" i="4"/>
  <c r="AA96" i="4"/>
  <c r="AD285" i="4"/>
  <c r="AD81" i="4"/>
  <c r="Y257" i="4"/>
  <c r="Y53" i="4"/>
  <c r="AD233" i="4"/>
  <c r="AD29" i="4"/>
  <c r="Z372" i="4"/>
  <c r="Z168" i="4"/>
  <c r="Y364" i="4"/>
  <c r="Y160" i="4"/>
  <c r="Y356" i="4"/>
  <c r="Y152" i="4"/>
  <c r="V349" i="4"/>
  <c r="V145" i="4"/>
  <c r="U341" i="4"/>
  <c r="U137" i="4"/>
  <c r="AE324" i="4"/>
  <c r="AE120" i="4"/>
  <c r="AE316" i="4"/>
  <c r="AE112" i="4"/>
  <c r="AE308" i="4"/>
  <c r="AE104" i="4"/>
  <c r="Z300" i="4"/>
  <c r="Z96" i="4"/>
  <c r="W278" i="4"/>
  <c r="W74" i="4"/>
  <c r="X251" i="4"/>
  <c r="X47" i="4"/>
  <c r="V227" i="4"/>
  <c r="V23" i="4"/>
  <c r="T372" i="4"/>
  <c r="T168" i="4"/>
  <c r="AE356" i="4"/>
  <c r="AE152" i="4"/>
  <c r="AB349" i="4"/>
  <c r="AB145" i="4"/>
  <c r="AA341" i="4"/>
  <c r="AA137" i="4"/>
  <c r="AC324" i="4"/>
  <c r="AC120" i="4"/>
  <c r="AC316" i="4"/>
  <c r="AC112" i="4"/>
  <c r="AC308" i="4"/>
  <c r="AC104" i="4"/>
  <c r="AB300" i="4"/>
  <c r="AB96" i="4"/>
  <c r="AF251" i="4"/>
  <c r="AF47" i="4"/>
  <c r="AG257" i="4"/>
  <c r="AG53" i="4"/>
  <c r="V316" i="4"/>
  <c r="V112" i="4"/>
  <c r="AG349" i="4"/>
  <c r="AG145" i="4"/>
  <c r="AM211" i="4"/>
  <c r="AM7" i="4"/>
  <c r="AV211" i="4"/>
  <c r="AV7" i="4"/>
  <c r="AT211" i="4"/>
  <c r="AT7" i="4"/>
  <c r="AP279" i="4"/>
  <c r="AP75" i="4"/>
  <c r="AO325" i="4"/>
  <c r="AO121" i="4"/>
  <c r="AQ356" i="4"/>
  <c r="AQ152" i="4"/>
  <c r="AL232" i="4"/>
  <c r="AL28" i="4"/>
  <c r="AW325" i="4"/>
  <c r="AW121" i="4"/>
  <c r="AM357" i="4"/>
  <c r="AM153" i="4"/>
  <c r="AU364" i="4"/>
  <c r="AU160" i="4"/>
  <c r="AK356" i="4"/>
  <c r="AK152" i="4"/>
  <c r="AW333" i="4"/>
  <c r="AW129" i="4"/>
  <c r="AS317" i="4"/>
  <c r="AS113" i="4"/>
  <c r="AR301" i="4"/>
  <c r="AR97" i="4"/>
  <c r="AL249" i="4"/>
  <c r="AL45" i="4"/>
  <c r="AK372" i="4"/>
  <c r="AK168" i="4"/>
  <c r="AP349" i="4"/>
  <c r="AP145" i="4"/>
  <c r="AL340" i="4"/>
  <c r="AL136" i="4"/>
  <c r="AM325" i="4"/>
  <c r="AM121" i="4"/>
  <c r="AP309" i="4"/>
  <c r="AP105" i="4"/>
  <c r="AR227" i="4"/>
  <c r="AR23" i="4"/>
  <c r="AL372" i="4"/>
  <c r="AL168" i="4"/>
  <c r="AJ364" i="4"/>
  <c r="AJ160" i="4"/>
  <c r="AL356" i="4"/>
  <c r="AL152" i="4"/>
  <c r="AK348" i="4"/>
  <c r="AK144" i="4"/>
  <c r="AJ325" i="4"/>
  <c r="AJ121" i="4"/>
  <c r="AV311" i="4"/>
  <c r="AV107" i="4"/>
  <c r="AW301" i="4"/>
  <c r="AW97" i="4"/>
  <c r="AU293" i="4"/>
  <c r="AU89" i="4"/>
  <c r="AT258" i="4"/>
  <c r="AT54" i="4"/>
  <c r="AV227" i="4"/>
  <c r="AV23" i="4"/>
  <c r="AR372" i="4"/>
  <c r="AR168" i="4"/>
  <c r="AP364" i="4"/>
  <c r="AP160" i="4"/>
  <c r="AR356" i="4"/>
  <c r="AR152" i="4"/>
  <c r="AQ348" i="4"/>
  <c r="AQ144" i="4"/>
  <c r="AO340" i="4"/>
  <c r="AO136" i="4"/>
  <c r="AR333" i="4"/>
  <c r="AR129" i="4"/>
  <c r="AP325" i="4"/>
  <c r="AP121" i="4"/>
  <c r="AR317" i="4"/>
  <c r="AR113" i="4"/>
  <c r="AS309" i="4"/>
  <c r="AS105" i="4"/>
  <c r="AU301" i="4"/>
  <c r="AU97" i="4"/>
  <c r="AT279" i="4"/>
  <c r="AT75" i="4"/>
  <c r="AT244" i="4"/>
  <c r="AT40" i="4"/>
  <c r="AM222" i="4"/>
  <c r="AM18" i="4"/>
  <c r="AS326" i="4"/>
  <c r="AS122" i="4"/>
  <c r="AB218" i="4"/>
  <c r="AB14" i="4"/>
  <c r="Y350" i="4"/>
  <c r="Y146" i="4"/>
  <c r="U301" i="4"/>
  <c r="U97" i="4"/>
  <c r="AG373" i="4"/>
  <c r="AG169" i="4"/>
  <c r="AR341" i="4"/>
  <c r="AR137" i="4"/>
  <c r="AN273" i="4"/>
  <c r="AN69" i="4"/>
  <c r="E210" i="4"/>
  <c r="E6" i="4"/>
  <c r="I210" i="4"/>
  <c r="I6" i="4"/>
  <c r="M210" i="4"/>
  <c r="M6" i="4"/>
  <c r="Q210" i="4"/>
  <c r="Q6" i="4"/>
  <c r="Q226" i="4"/>
  <c r="Q22" i="4"/>
  <c r="O250" i="4"/>
  <c r="O46" i="4"/>
  <c r="G279" i="4"/>
  <c r="G75" i="4"/>
  <c r="E293" i="4"/>
  <c r="E89" i="4"/>
  <c r="F309" i="4"/>
  <c r="F105" i="4"/>
  <c r="I325" i="4"/>
  <c r="I121" i="4"/>
  <c r="Q340" i="4"/>
  <c r="Q136" i="4"/>
  <c r="H356" i="4"/>
  <c r="H152" i="4"/>
  <c r="N372" i="4"/>
  <c r="N168" i="4"/>
  <c r="N333" i="4"/>
  <c r="N129" i="4"/>
  <c r="L325" i="4"/>
  <c r="L121" i="4"/>
  <c r="K317" i="4"/>
  <c r="K113" i="4"/>
  <c r="M309" i="4"/>
  <c r="M105" i="4"/>
  <c r="L301" i="4"/>
  <c r="L97" i="4"/>
  <c r="L293" i="4"/>
  <c r="L89" i="4"/>
  <c r="K286" i="4"/>
  <c r="K82" i="4"/>
  <c r="F279" i="4"/>
  <c r="F75" i="4"/>
  <c r="L258" i="4"/>
  <c r="L54" i="4"/>
  <c r="L244" i="4"/>
  <c r="L40" i="4"/>
  <c r="L232" i="4"/>
  <c r="L28" i="4"/>
  <c r="N223" i="4"/>
  <c r="N19" i="4"/>
  <c r="F364" i="4"/>
  <c r="F160" i="4"/>
  <c r="Q348" i="4"/>
  <c r="Q144" i="4"/>
  <c r="O340" i="4"/>
  <c r="O136" i="4"/>
  <c r="L333" i="4"/>
  <c r="L129" i="4"/>
  <c r="J325" i="4"/>
  <c r="J121" i="4"/>
  <c r="I317" i="4"/>
  <c r="I113" i="4"/>
  <c r="G309" i="4"/>
  <c r="G105" i="4"/>
  <c r="N293" i="4"/>
  <c r="N89" i="4"/>
  <c r="M286" i="4"/>
  <c r="M82" i="4"/>
  <c r="L279" i="4"/>
  <c r="L75" i="4"/>
  <c r="J272" i="4"/>
  <c r="J68" i="4"/>
  <c r="H258" i="4"/>
  <c r="H54" i="4"/>
  <c r="H244" i="4"/>
  <c r="H40" i="4"/>
  <c r="H232" i="4"/>
  <c r="H28" i="4"/>
  <c r="M272" i="4"/>
  <c r="M68" i="4"/>
  <c r="M265" i="4"/>
  <c r="M61" i="4"/>
  <c r="K258" i="4"/>
  <c r="K54" i="4"/>
  <c r="H250" i="4"/>
  <c r="H46" i="4"/>
  <c r="G244" i="4"/>
  <c r="G40" i="4"/>
  <c r="N226" i="4"/>
  <c r="N22" i="4"/>
  <c r="K222" i="4"/>
  <c r="K18" i="4"/>
  <c r="O265" i="4"/>
  <c r="O61" i="4"/>
  <c r="M258" i="4"/>
  <c r="M54" i="4"/>
  <c r="J250" i="4"/>
  <c r="J46" i="4"/>
  <c r="I244" i="4"/>
  <c r="I40" i="4"/>
  <c r="F238" i="4"/>
  <c r="F34" i="4"/>
  <c r="E232" i="4"/>
  <c r="E28" i="4"/>
  <c r="E222" i="4"/>
  <c r="E18" i="4"/>
  <c r="G238" i="4"/>
  <c r="G34" i="4"/>
  <c r="P286" i="4"/>
  <c r="P82" i="4"/>
  <c r="M301" i="4"/>
  <c r="M97" i="4"/>
  <c r="E325" i="4"/>
  <c r="E121" i="4"/>
  <c r="F340" i="4"/>
  <c r="F136" i="4"/>
  <c r="E356" i="4"/>
  <c r="E152" i="4"/>
  <c r="L372" i="4"/>
  <c r="L168" i="4"/>
  <c r="J244" i="4"/>
  <c r="J40" i="4"/>
  <c r="G325" i="4"/>
  <c r="G121" i="4"/>
  <c r="P364" i="4"/>
  <c r="P160" i="4"/>
  <c r="Q272" i="4"/>
  <c r="Q68" i="4"/>
  <c r="H340" i="4"/>
  <c r="H136" i="4"/>
  <c r="P348" i="4"/>
  <c r="P144" i="4"/>
  <c r="N317" i="4"/>
  <c r="N113" i="4"/>
  <c r="K301" i="4"/>
  <c r="K97" i="4"/>
  <c r="Q279" i="4"/>
  <c r="Q75" i="4"/>
  <c r="J232" i="4"/>
  <c r="J28" i="4"/>
  <c r="J317" i="4"/>
  <c r="J113" i="4"/>
  <c r="W218" i="4"/>
  <c r="W14" i="4"/>
  <c r="W292" i="4"/>
  <c r="W88" i="4"/>
  <c r="X285" i="4"/>
  <c r="X81" i="4"/>
  <c r="Y278" i="4"/>
  <c r="Y74" i="4"/>
  <c r="AF271" i="4"/>
  <c r="AF67" i="4"/>
  <c r="T264" i="4"/>
  <c r="T60" i="4"/>
  <c r="W257" i="4"/>
  <c r="W53" i="4"/>
  <c r="Z251" i="4"/>
  <c r="Z47" i="4"/>
  <c r="AD245" i="4"/>
  <c r="AD41" i="4"/>
  <c r="AC239" i="4"/>
  <c r="AC35" i="4"/>
  <c r="AB233" i="4"/>
  <c r="AB29" i="4"/>
  <c r="AF227" i="4"/>
  <c r="AF23" i="4"/>
  <c r="AE222" i="4"/>
  <c r="AE18" i="4"/>
  <c r="X14" i="4"/>
  <c r="AE285" i="4"/>
  <c r="AE81" i="4"/>
  <c r="AB278" i="4"/>
  <c r="AB74" i="4"/>
  <c r="AA271" i="4"/>
  <c r="AA67" i="4"/>
  <c r="AE264" i="4"/>
  <c r="AE60" i="4"/>
  <c r="Z257" i="4"/>
  <c r="Z53" i="4"/>
  <c r="AC251" i="4"/>
  <c r="AC47" i="4"/>
  <c r="AC245" i="4"/>
  <c r="AC41" i="4"/>
  <c r="AB239" i="4"/>
  <c r="AB35" i="4"/>
  <c r="AA233" i="4"/>
  <c r="AA29" i="4"/>
  <c r="AE227" i="4"/>
  <c r="AE23" i="4"/>
  <c r="AD222" i="4"/>
  <c r="AD18" i="4"/>
  <c r="T292" i="4"/>
  <c r="T88" i="4"/>
  <c r="U285" i="4"/>
  <c r="U81" i="4"/>
  <c r="V278" i="4"/>
  <c r="V74" i="4"/>
  <c r="U271" i="4"/>
  <c r="U67" i="4"/>
  <c r="U264" i="4"/>
  <c r="U60" i="4"/>
  <c r="T257" i="4"/>
  <c r="T53" i="4"/>
  <c r="AE245" i="4"/>
  <c r="AE41" i="4"/>
  <c r="Z239" i="4"/>
  <c r="Z35" i="4"/>
  <c r="Y233" i="4"/>
  <c r="Y29" i="4"/>
  <c r="AB222" i="4"/>
  <c r="AB18" i="4"/>
  <c r="AV293" i="4"/>
  <c r="AV89" i="4"/>
  <c r="AS83" i="4"/>
  <c r="AJ286" i="4"/>
  <c r="AJ82" i="4"/>
  <c r="AW272" i="4"/>
  <c r="AW68" i="4"/>
  <c r="AU265" i="4"/>
  <c r="AU61" i="4"/>
  <c r="AQ258" i="4"/>
  <c r="AQ54" i="4"/>
  <c r="AM249" i="4"/>
  <c r="AM45" i="4"/>
  <c r="AW238" i="4"/>
  <c r="AW34" i="4"/>
  <c r="AU232" i="4"/>
  <c r="AU28" i="4"/>
  <c r="AS227" i="4"/>
  <c r="AS23" i="4"/>
  <c r="AR222" i="4"/>
  <c r="AR18" i="4"/>
  <c r="AT217" i="4"/>
  <c r="AT13" i="4"/>
  <c r="AQ294" i="4"/>
  <c r="AQ90" i="4"/>
  <c r="AT286" i="4"/>
  <c r="AT82" i="4"/>
  <c r="AS279" i="4"/>
  <c r="AS75" i="4"/>
  <c r="AQ272" i="4"/>
  <c r="AQ68" i="4"/>
  <c r="AS265" i="4"/>
  <c r="AS61" i="4"/>
  <c r="AS258" i="4"/>
  <c r="AS54" i="4"/>
  <c r="AS249" i="4"/>
  <c r="AS45" i="4"/>
  <c r="AS244" i="4"/>
  <c r="AS40" i="4"/>
  <c r="AU238" i="4"/>
  <c r="AU34" i="4"/>
  <c r="AS232" i="4"/>
  <c r="AS28" i="4"/>
  <c r="AQ227" i="4"/>
  <c r="AQ23" i="4"/>
  <c r="AP222" i="4"/>
  <c r="AP18" i="4"/>
  <c r="AR217" i="4"/>
  <c r="AR13" i="4"/>
  <c r="AS293" i="4"/>
  <c r="AS89" i="4"/>
  <c r="AR279" i="4"/>
  <c r="AR75" i="4"/>
  <c r="AP272" i="4"/>
  <c r="AP68" i="4"/>
  <c r="AN265" i="4"/>
  <c r="AN61" i="4"/>
  <c r="AN258" i="4"/>
  <c r="AN54" i="4"/>
  <c r="AR249" i="4"/>
  <c r="AR45" i="4"/>
  <c r="AR244" i="4"/>
  <c r="AR40" i="4"/>
  <c r="AP238" i="4"/>
  <c r="AP34" i="4"/>
  <c r="AN232" i="4"/>
  <c r="AN28" i="4"/>
  <c r="AL227" i="4"/>
  <c r="AL23" i="4"/>
  <c r="U218" i="4"/>
  <c r="U14" i="4"/>
  <c r="AF211" i="4"/>
  <c r="AF7" i="4"/>
  <c r="Y223" i="4"/>
  <c r="Y19" i="4"/>
  <c r="U211" i="4"/>
  <c r="U7" i="4"/>
  <c r="AD308" i="4"/>
  <c r="AD104" i="4"/>
  <c r="X341" i="4"/>
  <c r="X137" i="4"/>
  <c r="X161" i="4"/>
  <c r="Y317" i="4"/>
  <c r="Y113" i="4"/>
  <c r="AB356" i="4"/>
  <c r="AB152" i="4"/>
  <c r="AE211" i="4"/>
  <c r="AE7" i="4"/>
  <c r="AD364" i="4"/>
  <c r="AD160" i="4"/>
  <c r="Z356" i="4"/>
  <c r="Z152" i="4"/>
  <c r="W349" i="4"/>
  <c r="W145" i="4"/>
  <c r="V341" i="4"/>
  <c r="V137" i="4"/>
  <c r="X332" i="4"/>
  <c r="X128" i="4"/>
  <c r="X324" i="4"/>
  <c r="X120" i="4"/>
  <c r="X316" i="4"/>
  <c r="X112" i="4"/>
  <c r="X308" i="4"/>
  <c r="X104" i="4"/>
  <c r="W300" i="4"/>
  <c r="W96" i="4"/>
  <c r="AA278" i="4"/>
  <c r="AA74" i="4"/>
  <c r="AB251" i="4"/>
  <c r="AB47" i="4"/>
  <c r="Z227" i="4"/>
  <c r="Z23" i="4"/>
  <c r="V372" i="4"/>
  <c r="V168" i="4"/>
  <c r="U364" i="4"/>
  <c r="U160" i="4"/>
  <c r="U356" i="4"/>
  <c r="U152" i="4"/>
  <c r="AG341" i="4"/>
  <c r="AG137" i="4"/>
  <c r="AE332" i="4"/>
  <c r="AE128" i="4"/>
  <c r="AA324" i="4"/>
  <c r="AA120" i="4"/>
  <c r="AA316" i="4"/>
  <c r="AA112" i="4"/>
  <c r="AA308" i="4"/>
  <c r="AA104" i="4"/>
  <c r="V300" i="4"/>
  <c r="V96" i="4"/>
  <c r="V271" i="4"/>
  <c r="V67" i="4"/>
  <c r="AF372" i="4"/>
  <c r="AF168" i="4"/>
  <c r="AE364" i="4"/>
  <c r="AE160" i="4"/>
  <c r="AA356" i="4"/>
  <c r="AA152" i="4"/>
  <c r="X349" i="4"/>
  <c r="X145" i="4"/>
  <c r="Y332" i="4"/>
  <c r="Y128" i="4"/>
  <c r="Y324" i="4"/>
  <c r="Y120" i="4"/>
  <c r="Y308" i="4"/>
  <c r="Y104" i="4"/>
  <c r="X300" i="4"/>
  <c r="X96" i="4"/>
  <c r="U292" i="4"/>
  <c r="U88" i="4"/>
  <c r="V324" i="4"/>
  <c r="V120" i="4"/>
  <c r="AF356" i="4"/>
  <c r="AF152" i="4"/>
  <c r="AW211" i="4"/>
  <c r="AW7" i="4"/>
  <c r="AR211" i="4"/>
  <c r="AR7" i="4"/>
  <c r="AP211" i="4"/>
  <c r="AP7" i="4"/>
  <c r="AP301" i="4"/>
  <c r="AP97" i="4"/>
  <c r="AM333" i="4"/>
  <c r="AM129" i="4"/>
  <c r="AK364" i="4"/>
  <c r="AK160" i="4"/>
  <c r="AL265" i="4"/>
  <c r="AL61" i="4"/>
  <c r="AU333" i="4"/>
  <c r="AU129" i="4"/>
  <c r="AS364" i="4"/>
  <c r="AS160" i="4"/>
  <c r="AM364" i="4"/>
  <c r="AM160" i="4"/>
  <c r="AV348" i="4"/>
  <c r="AV144" i="4"/>
  <c r="AO333" i="4"/>
  <c r="AO129" i="4"/>
  <c r="AK317" i="4"/>
  <c r="AK113" i="4"/>
  <c r="AJ301" i="4"/>
  <c r="AJ97" i="4"/>
  <c r="AT232" i="4"/>
  <c r="AT28" i="4"/>
  <c r="AQ364" i="4"/>
  <c r="AQ160" i="4"/>
  <c r="AR348" i="4"/>
  <c r="AR144" i="4"/>
  <c r="AS333" i="4"/>
  <c r="AS129" i="4"/>
  <c r="AW317" i="4"/>
  <c r="AW113" i="4"/>
  <c r="AV272" i="4"/>
  <c r="AV68" i="4"/>
  <c r="AS217" i="4"/>
  <c r="AS13" i="4"/>
  <c r="AV364" i="4"/>
  <c r="AV160" i="4"/>
  <c r="AW348" i="4"/>
  <c r="AW144" i="4"/>
  <c r="AT333" i="4"/>
  <c r="AT129" i="4"/>
  <c r="AV325" i="4"/>
  <c r="AV121" i="4"/>
  <c r="AT317" i="4"/>
  <c r="AT113" i="4"/>
  <c r="AU309" i="4"/>
  <c r="AU105" i="4"/>
  <c r="AS301" i="4"/>
  <c r="AS97" i="4"/>
  <c r="AQ286" i="4"/>
  <c r="AQ82" i="4"/>
  <c r="AP249" i="4"/>
  <c r="AP45" i="4"/>
  <c r="AU222" i="4"/>
  <c r="AU18" i="4"/>
  <c r="AN372" i="4"/>
  <c r="AN168" i="4"/>
  <c r="AL364" i="4"/>
  <c r="AL160" i="4"/>
  <c r="AN356" i="4"/>
  <c r="AN152" i="4"/>
  <c r="AM348" i="4"/>
  <c r="AM144" i="4"/>
  <c r="AK340" i="4"/>
  <c r="AK136" i="4"/>
  <c r="AN333" i="4"/>
  <c r="AN129" i="4"/>
  <c r="AL325" i="4"/>
  <c r="AL121" i="4"/>
  <c r="AN317" i="4"/>
  <c r="AN113" i="4"/>
  <c r="AO309" i="4"/>
  <c r="AO105" i="4"/>
  <c r="AQ301" i="4"/>
  <c r="AQ97" i="4"/>
  <c r="AR272" i="4"/>
  <c r="AR68" i="4"/>
  <c r="AR238" i="4"/>
  <c r="AR34" i="4"/>
  <c r="AO217" i="4"/>
  <c r="AO13" i="4"/>
  <c r="AQ373" i="4"/>
  <c r="AQ169" i="4"/>
  <c r="AD325" i="4"/>
  <c r="AD121" i="4"/>
  <c r="K239" i="4"/>
  <c r="K35" i="4"/>
  <c r="AT302" i="4"/>
  <c r="AT98" i="4"/>
  <c r="AJ341" i="4"/>
  <c r="AJ137" i="4"/>
  <c r="AD333" i="4"/>
  <c r="AD129" i="4"/>
  <c r="D222" i="4"/>
  <c r="D19" i="4" s="1"/>
  <c r="D333" i="4"/>
  <c r="D130" i="4" s="1"/>
  <c r="D279" i="4"/>
  <c r="D76" i="4" s="1"/>
  <c r="D210" i="4"/>
  <c r="D7" i="4" s="1"/>
  <c r="D244" i="4"/>
  <c r="D41" i="4" s="1"/>
  <c r="D272" i="4"/>
  <c r="D69" i="4" s="1"/>
  <c r="D348" i="4"/>
  <c r="D145" i="4" s="1"/>
  <c r="D364" i="4"/>
  <c r="D161" i="4" s="1"/>
  <c r="D356" i="4"/>
  <c r="D153" i="4" s="1"/>
  <c r="D301" i="4"/>
  <c r="D98" i="4" s="1"/>
  <c r="D293" i="4"/>
  <c r="D90" i="4" s="1"/>
  <c r="D258" i="4"/>
  <c r="D55" i="4" s="1"/>
  <c r="D232" i="4"/>
  <c r="D29" i="4" s="1"/>
  <c r="D250" i="4"/>
  <c r="D47" i="4" s="1"/>
  <c r="D286" i="4"/>
  <c r="D83" i="4" s="1"/>
  <c r="D317" i="4"/>
  <c r="D114" i="4" s="1"/>
  <c r="D372" i="4"/>
  <c r="D169" i="4" s="1"/>
  <c r="D325" i="4"/>
  <c r="D122" i="4" s="1"/>
  <c r="D238" i="4"/>
  <c r="D35" i="4" s="1"/>
  <c r="D226" i="4"/>
  <c r="D23" i="4" s="1"/>
  <c r="D265" i="4"/>
  <c r="D62" i="4" s="1"/>
  <c r="D340" i="4"/>
  <c r="D137" i="4" s="1"/>
  <c r="D309" i="4"/>
  <c r="D106" i="4" s="1"/>
  <c r="R83" i="30" l="1"/>
  <c r="D84" i="30"/>
  <c r="P84" i="30"/>
  <c r="R15" i="30"/>
  <c r="R14" i="30"/>
  <c r="O84" i="30"/>
  <c r="I84" i="30"/>
  <c r="K84" i="30"/>
  <c r="J84" i="30"/>
  <c r="M84" i="30"/>
  <c r="F84" i="30"/>
  <c r="E84" i="30"/>
  <c r="G84" i="30"/>
  <c r="H84" i="30"/>
  <c r="L84" i="30"/>
  <c r="N84" i="30"/>
  <c r="E120" i="19"/>
  <c r="AJ85" i="10"/>
  <c r="AT85" i="12"/>
  <c r="AL85" i="10"/>
  <c r="AV85" i="12"/>
  <c r="V85" i="10"/>
  <c r="AA85" i="12"/>
  <c r="D85" i="10"/>
  <c r="D85" i="12"/>
  <c r="F85" i="10"/>
  <c r="F85" i="12"/>
  <c r="T85" i="10"/>
  <c r="Y85" i="12"/>
  <c r="W85" i="10"/>
  <c r="AB85" i="12"/>
  <c r="AK85" i="10"/>
  <c r="AU85" i="12"/>
  <c r="U85" i="10"/>
  <c r="Z85" i="12"/>
  <c r="G85" i="10"/>
  <c r="G85" i="12"/>
  <c r="AM85" i="10"/>
  <c r="AW85" i="12"/>
  <c r="E85" i="10"/>
  <c r="E85" i="12"/>
  <c r="AE184" i="13"/>
  <c r="AJ183" i="12"/>
  <c r="AO184" i="13"/>
  <c r="AY183" i="12"/>
  <c r="M184" i="13"/>
  <c r="M183" i="12"/>
  <c r="AR184" i="13"/>
  <c r="BB183" i="12"/>
  <c r="N184" i="13"/>
  <c r="N183" i="12"/>
  <c r="AV184" i="13"/>
  <c r="BF183" i="12"/>
  <c r="Q184" i="13"/>
  <c r="Q183" i="12"/>
  <c r="E184" i="13"/>
  <c r="J184" i="13"/>
  <c r="J183" i="12"/>
  <c r="AD184" i="13"/>
  <c r="AI183" i="12"/>
  <c r="AP184" i="13"/>
  <c r="AZ183" i="12"/>
  <c r="U184" i="13"/>
  <c r="G184" i="13"/>
  <c r="I184" i="13"/>
  <c r="I183" i="12"/>
  <c r="AW184" i="13"/>
  <c r="BG183" i="12"/>
  <c r="AM184" i="13"/>
  <c r="X184" i="13"/>
  <c r="AC183" i="12"/>
  <c r="AL184" i="13"/>
  <c r="V184" i="13"/>
  <c r="O184" i="13"/>
  <c r="O183" i="12"/>
  <c r="Z184" i="13"/>
  <c r="AE183" i="12"/>
  <c r="Y184" i="13"/>
  <c r="AD183" i="12"/>
  <c r="AK184" i="13"/>
  <c r="L184" i="13"/>
  <c r="L183" i="12"/>
  <c r="AC184" i="13"/>
  <c r="AH183" i="12"/>
  <c r="AU184" i="13"/>
  <c r="BE183" i="12"/>
  <c r="K184" i="13"/>
  <c r="K183" i="12"/>
  <c r="W184" i="13"/>
  <c r="AN184" i="13"/>
  <c r="AX183" i="12"/>
  <c r="AA184" i="13"/>
  <c r="AF183" i="12"/>
  <c r="H184" i="13"/>
  <c r="H183" i="12"/>
  <c r="AS184" i="13"/>
  <c r="BC183" i="12"/>
  <c r="P184" i="13"/>
  <c r="P183" i="12"/>
  <c r="AF184" i="13"/>
  <c r="AK183" i="12"/>
  <c r="AG184" i="13"/>
  <c r="AL183" i="12"/>
  <c r="F184" i="13"/>
  <c r="AB184" i="13"/>
  <c r="AG183" i="12"/>
  <c r="AT184" i="13"/>
  <c r="BD183" i="12"/>
  <c r="AQ184" i="13"/>
  <c r="BA183" i="12"/>
  <c r="AA240" i="4"/>
  <c r="AA241" i="4" s="1"/>
  <c r="Z14" i="4"/>
  <c r="Z105" i="4"/>
  <c r="AU83" i="4"/>
  <c r="AM115" i="4"/>
  <c r="L160" i="4"/>
  <c r="AB7" i="4"/>
  <c r="I160" i="4"/>
  <c r="U20" i="4"/>
  <c r="AD68" i="4"/>
  <c r="AG121" i="4"/>
  <c r="AA169" i="4"/>
  <c r="I168" i="4"/>
  <c r="AD24" i="4"/>
  <c r="AC14" i="4"/>
  <c r="J372" i="4"/>
  <c r="AE293" i="4"/>
  <c r="AM137" i="4"/>
  <c r="V14" i="4"/>
  <c r="J160" i="4"/>
  <c r="W7" i="4"/>
  <c r="AW14" i="4"/>
  <c r="Y7" i="4"/>
  <c r="AD14" i="4"/>
  <c r="K168" i="4"/>
  <c r="K161" i="4"/>
  <c r="AG333" i="4"/>
  <c r="AG334" i="4" s="1"/>
  <c r="U48" i="4"/>
  <c r="W138" i="4"/>
  <c r="K160" i="4"/>
  <c r="H160" i="4"/>
  <c r="T7" i="4"/>
  <c r="H168" i="4"/>
  <c r="AQ374" i="4"/>
  <c r="AQ170" i="4"/>
  <c r="AT303" i="4"/>
  <c r="AT99" i="4"/>
  <c r="AO218" i="4"/>
  <c r="AO14" i="4"/>
  <c r="AO310" i="4"/>
  <c r="AO106" i="4"/>
  <c r="AK341" i="4"/>
  <c r="AK137" i="4"/>
  <c r="AN373" i="4"/>
  <c r="AN169" i="4"/>
  <c r="AS302" i="4"/>
  <c r="AS98" i="4"/>
  <c r="AT334" i="4"/>
  <c r="AT130" i="4"/>
  <c r="AS218" i="4"/>
  <c r="AS14" i="4"/>
  <c r="AR349" i="4"/>
  <c r="AR145" i="4"/>
  <c r="AV349" i="4"/>
  <c r="AV145" i="4"/>
  <c r="AL266" i="4"/>
  <c r="AL62" i="4"/>
  <c r="AP212" i="4"/>
  <c r="AP8" i="4"/>
  <c r="V325" i="4"/>
  <c r="V121" i="4"/>
  <c r="Y325" i="4"/>
  <c r="Y121" i="4"/>
  <c r="AE365" i="4"/>
  <c r="AE161" i="4"/>
  <c r="AA309" i="4"/>
  <c r="AA105" i="4"/>
  <c r="AG342" i="4"/>
  <c r="AG138" i="4"/>
  <c r="Z228" i="4"/>
  <c r="Z24" i="4"/>
  <c r="X309" i="4"/>
  <c r="X105" i="4"/>
  <c r="V342" i="4"/>
  <c r="V138" i="4"/>
  <c r="AE212" i="4"/>
  <c r="AE8" i="4"/>
  <c r="X342" i="4"/>
  <c r="X138" i="4"/>
  <c r="AF212" i="4"/>
  <c r="AF8" i="4"/>
  <c r="AP239" i="4"/>
  <c r="AP35" i="4"/>
  <c r="AN266" i="4"/>
  <c r="AN62" i="4"/>
  <c r="AR280" i="4"/>
  <c r="AR76" i="4"/>
  <c r="AR218" i="4"/>
  <c r="AR14" i="4"/>
  <c r="AQ228" i="4"/>
  <c r="AQ24" i="4"/>
  <c r="AS250" i="4"/>
  <c r="AS46" i="4"/>
  <c r="AS266" i="4"/>
  <c r="AS62" i="4"/>
  <c r="AS280" i="4"/>
  <c r="AS76" i="4"/>
  <c r="AQ295" i="4"/>
  <c r="AQ91" i="4"/>
  <c r="AR223" i="4"/>
  <c r="AR19" i="4"/>
  <c r="AU233" i="4"/>
  <c r="AU29" i="4"/>
  <c r="AM250" i="4"/>
  <c r="AM46" i="4"/>
  <c r="AU266" i="4"/>
  <c r="AU62" i="4"/>
  <c r="AJ287" i="4"/>
  <c r="AJ83" i="4"/>
  <c r="AV294" i="4"/>
  <c r="AV90" i="4"/>
  <c r="Y234" i="4"/>
  <c r="Y30" i="4"/>
  <c r="AE246" i="4"/>
  <c r="AE42" i="4"/>
  <c r="U265" i="4"/>
  <c r="U61" i="4"/>
  <c r="V279" i="4"/>
  <c r="V75" i="4"/>
  <c r="T293" i="4"/>
  <c r="T89" i="4"/>
  <c r="AD223" i="4"/>
  <c r="AD19" i="4"/>
  <c r="AA234" i="4"/>
  <c r="AA30" i="4"/>
  <c r="AC246" i="4"/>
  <c r="AC42" i="4"/>
  <c r="Z258" i="4"/>
  <c r="Z54" i="4"/>
  <c r="AA272" i="4"/>
  <c r="AA68" i="4"/>
  <c r="AE286" i="4"/>
  <c r="AE82" i="4"/>
  <c r="AE223" i="4"/>
  <c r="AE19" i="4"/>
  <c r="AB234" i="4"/>
  <c r="AB30" i="4"/>
  <c r="AD246" i="4"/>
  <c r="AD42" i="4"/>
  <c r="W258" i="4"/>
  <c r="W54" i="4"/>
  <c r="AF272" i="4"/>
  <c r="AF68" i="4"/>
  <c r="X286" i="4"/>
  <c r="X82" i="4"/>
  <c r="W219" i="4"/>
  <c r="W15" i="4"/>
  <c r="J233" i="4"/>
  <c r="J29" i="4"/>
  <c r="K302" i="4"/>
  <c r="K98" i="4"/>
  <c r="P349" i="4"/>
  <c r="P145" i="4"/>
  <c r="H341" i="4"/>
  <c r="H137" i="4"/>
  <c r="P365" i="4"/>
  <c r="P161" i="4"/>
  <c r="J245" i="4"/>
  <c r="J41" i="4"/>
  <c r="I365" i="4"/>
  <c r="I161" i="4"/>
  <c r="F341" i="4"/>
  <c r="F137" i="4"/>
  <c r="M302" i="4"/>
  <c r="M98" i="4"/>
  <c r="G239" i="4"/>
  <c r="G35" i="4"/>
  <c r="E233" i="4"/>
  <c r="E29" i="4"/>
  <c r="I245" i="4"/>
  <c r="I41" i="4"/>
  <c r="M259" i="4"/>
  <c r="M55" i="4"/>
  <c r="K223" i="4"/>
  <c r="K19" i="4"/>
  <c r="G245" i="4"/>
  <c r="G41" i="4"/>
  <c r="K259" i="4"/>
  <c r="K55" i="4"/>
  <c r="M273" i="4"/>
  <c r="M69" i="4"/>
  <c r="H245" i="4"/>
  <c r="H41" i="4"/>
  <c r="J273" i="4"/>
  <c r="J69" i="4"/>
  <c r="M287" i="4"/>
  <c r="M83" i="4"/>
  <c r="G310" i="4"/>
  <c r="G106" i="4"/>
  <c r="J326" i="4"/>
  <c r="J122" i="4"/>
  <c r="O341" i="4"/>
  <c r="O137" i="4"/>
  <c r="F365" i="4"/>
  <c r="F161" i="4"/>
  <c r="N224" i="4"/>
  <c r="N21" i="4" s="1"/>
  <c r="N20" i="4"/>
  <c r="L245" i="4"/>
  <c r="L41" i="4"/>
  <c r="F280" i="4"/>
  <c r="F76" i="4"/>
  <c r="L294" i="4"/>
  <c r="L90" i="4"/>
  <c r="M310" i="4"/>
  <c r="M106" i="4"/>
  <c r="L326" i="4"/>
  <c r="L122" i="4"/>
  <c r="N373" i="4"/>
  <c r="N169" i="4"/>
  <c r="H357" i="4"/>
  <c r="H153" i="4"/>
  <c r="I326" i="4"/>
  <c r="I122" i="4"/>
  <c r="E294" i="4"/>
  <c r="E90" i="4"/>
  <c r="O251" i="4"/>
  <c r="O47" i="4"/>
  <c r="Q211" i="4"/>
  <c r="Q7" i="4"/>
  <c r="I211" i="4"/>
  <c r="I7" i="4"/>
  <c r="AN274" i="4"/>
  <c r="AN70" i="4"/>
  <c r="AG374" i="4"/>
  <c r="AG170" i="4"/>
  <c r="Y351" i="4"/>
  <c r="Y147" i="4"/>
  <c r="AS327" i="4"/>
  <c r="AS123" i="4"/>
  <c r="AM223" i="4"/>
  <c r="AM19" i="4"/>
  <c r="AT280" i="4"/>
  <c r="AT76" i="4"/>
  <c r="AS310" i="4"/>
  <c r="AS106" i="4"/>
  <c r="AP122" i="4"/>
  <c r="AP326" i="4"/>
  <c r="AO341" i="4"/>
  <c r="AO137" i="4"/>
  <c r="AR153" i="4"/>
  <c r="AR357" i="4"/>
  <c r="AR373" i="4"/>
  <c r="AR169" i="4"/>
  <c r="AT259" i="4"/>
  <c r="AT55" i="4"/>
  <c r="AW302" i="4"/>
  <c r="AW98" i="4"/>
  <c r="AJ326" i="4"/>
  <c r="AJ122" i="4"/>
  <c r="AL357" i="4"/>
  <c r="AL153" i="4"/>
  <c r="AL373" i="4"/>
  <c r="AL169" i="4"/>
  <c r="AP310" i="4"/>
  <c r="AP106" i="4"/>
  <c r="AL341" i="4"/>
  <c r="AL137" i="4"/>
  <c r="AK373" i="4"/>
  <c r="AK169" i="4"/>
  <c r="AR302" i="4"/>
  <c r="AR98" i="4"/>
  <c r="AW334" i="4"/>
  <c r="AW130" i="4"/>
  <c r="AU365" i="4"/>
  <c r="AU161" i="4"/>
  <c r="AW326" i="4"/>
  <c r="AW122" i="4"/>
  <c r="AQ357" i="4"/>
  <c r="AQ153" i="4"/>
  <c r="AP280" i="4"/>
  <c r="AP76" i="4"/>
  <c r="AV212" i="4"/>
  <c r="AV8" i="4"/>
  <c r="AG350" i="4"/>
  <c r="AG146" i="4"/>
  <c r="AG258" i="4"/>
  <c r="AG54" i="4"/>
  <c r="AB301" i="4"/>
  <c r="AB97" i="4"/>
  <c r="AC317" i="4"/>
  <c r="AC113" i="4"/>
  <c r="AA342" i="4"/>
  <c r="AA138" i="4"/>
  <c r="AE357" i="4"/>
  <c r="AE153" i="4"/>
  <c r="V228" i="4"/>
  <c r="V24" i="4"/>
  <c r="W279" i="4"/>
  <c r="W75" i="4"/>
  <c r="AE309" i="4"/>
  <c r="AE105" i="4"/>
  <c r="AE325" i="4"/>
  <c r="AE121" i="4"/>
  <c r="V350" i="4"/>
  <c r="V146" i="4"/>
  <c r="Y365" i="4"/>
  <c r="Y161" i="4"/>
  <c r="AD234" i="4"/>
  <c r="AD30" i="4"/>
  <c r="AD286" i="4"/>
  <c r="AD82" i="4"/>
  <c r="AB309" i="4"/>
  <c r="AB105" i="4"/>
  <c r="AB325" i="4"/>
  <c r="AB121" i="4"/>
  <c r="Z342" i="4"/>
  <c r="Z138" i="4"/>
  <c r="AD357" i="4"/>
  <c r="AD153" i="4"/>
  <c r="AA374" i="4"/>
  <c r="AA170" i="4"/>
  <c r="V309" i="4"/>
  <c r="V105" i="4"/>
  <c r="T365" i="4"/>
  <c r="T161" i="4"/>
  <c r="AG301" i="4"/>
  <c r="AG97" i="4"/>
  <c r="V212" i="4"/>
  <c r="V8" i="4"/>
  <c r="AC224" i="4"/>
  <c r="AC20" i="4"/>
  <c r="AQ218" i="4"/>
  <c r="AQ14" i="4"/>
  <c r="AP228" i="4"/>
  <c r="AP24" i="4"/>
  <c r="AT239" i="4"/>
  <c r="AT35" i="4"/>
  <c r="AV250" i="4"/>
  <c r="AV46" i="4"/>
  <c r="AT273" i="4"/>
  <c r="AT69" i="4"/>
  <c r="AW287" i="4"/>
  <c r="AW83" i="4"/>
  <c r="AV218" i="4"/>
  <c r="AV14" i="4"/>
  <c r="AU228" i="4"/>
  <c r="AU24" i="4"/>
  <c r="AW245" i="4"/>
  <c r="AW41" i="4"/>
  <c r="AW259" i="4"/>
  <c r="AW55" i="4"/>
  <c r="AU273" i="4"/>
  <c r="AU69" i="4"/>
  <c r="AL294" i="4"/>
  <c r="AL90" i="4"/>
  <c r="AW219" i="4"/>
  <c r="AW15" i="4"/>
  <c r="AW228" i="4"/>
  <c r="AW24" i="4"/>
  <c r="AM245" i="4"/>
  <c r="AM41" i="4"/>
  <c r="AU259" i="4"/>
  <c r="AU55" i="4"/>
  <c r="AM280" i="4"/>
  <c r="AM76" i="4"/>
  <c r="AJ294" i="4"/>
  <c r="AJ90" i="4"/>
  <c r="AF223" i="4"/>
  <c r="AF19" i="4"/>
  <c r="AC234" i="4"/>
  <c r="AC30" i="4"/>
  <c r="W252" i="4"/>
  <c r="W48" i="4"/>
  <c r="Y265" i="4"/>
  <c r="Y61" i="4"/>
  <c r="Y286" i="4"/>
  <c r="Y82" i="4"/>
  <c r="AC219" i="4"/>
  <c r="AC15" i="4"/>
  <c r="AE234" i="4"/>
  <c r="AE30" i="4"/>
  <c r="AG246" i="4"/>
  <c r="AG42" i="4"/>
  <c r="AD258" i="4"/>
  <c r="AD54" i="4"/>
  <c r="AC228" i="4"/>
  <c r="AC24" i="4"/>
  <c r="AG240" i="4"/>
  <c r="AG36" i="4"/>
  <c r="AD252" i="4"/>
  <c r="AD48" i="4"/>
  <c r="X265" i="4"/>
  <c r="X61" i="4"/>
  <c r="Y273" i="4"/>
  <c r="Y69" i="4"/>
  <c r="AB286" i="4"/>
  <c r="AB82" i="4"/>
  <c r="AF219" i="4"/>
  <c r="AF15" i="4"/>
  <c r="O302" i="4"/>
  <c r="O98" i="4"/>
  <c r="P266" i="4"/>
  <c r="P62" i="4"/>
  <c r="H310" i="4"/>
  <c r="H106" i="4"/>
  <c r="L341" i="4"/>
  <c r="L137" i="4"/>
  <c r="O326" i="4"/>
  <c r="O122" i="4"/>
  <c r="L357" i="4"/>
  <c r="L153" i="4"/>
  <c r="F373" i="4"/>
  <c r="F169" i="4"/>
  <c r="O334" i="4"/>
  <c r="O130" i="4"/>
  <c r="E302" i="4"/>
  <c r="E98" i="4"/>
  <c r="F259" i="4"/>
  <c r="F55" i="4"/>
  <c r="J224" i="4"/>
  <c r="J21" i="4" s="1"/>
  <c r="J20" i="4"/>
  <c r="H227" i="4"/>
  <c r="H23" i="4"/>
  <c r="J239" i="4"/>
  <c r="J35" i="4"/>
  <c r="N251" i="4"/>
  <c r="N47" i="4"/>
  <c r="G273" i="4"/>
  <c r="G69" i="4"/>
  <c r="G233" i="4"/>
  <c r="G29" i="4"/>
  <c r="K245" i="4"/>
  <c r="K41" i="4"/>
  <c r="O259" i="4"/>
  <c r="O55" i="4"/>
  <c r="H223" i="4"/>
  <c r="H19" i="4"/>
  <c r="P245" i="4"/>
  <c r="P41" i="4"/>
  <c r="P273" i="4"/>
  <c r="P69" i="4"/>
  <c r="Q287" i="4"/>
  <c r="Q83" i="4"/>
  <c r="K310" i="4"/>
  <c r="K106" i="4"/>
  <c r="N326" i="4"/>
  <c r="N122" i="4"/>
  <c r="E349" i="4"/>
  <c r="E145" i="4"/>
  <c r="J365" i="4"/>
  <c r="J161" i="4"/>
  <c r="G227" i="4"/>
  <c r="G23" i="4"/>
  <c r="E251" i="4"/>
  <c r="E47" i="4"/>
  <c r="J280" i="4"/>
  <c r="J76" i="4"/>
  <c r="P294" i="4"/>
  <c r="P90" i="4"/>
  <c r="Q310" i="4"/>
  <c r="Q106" i="4"/>
  <c r="P326" i="4"/>
  <c r="P122" i="4"/>
  <c r="I373" i="4"/>
  <c r="I169" i="4"/>
  <c r="O349" i="4"/>
  <c r="O145" i="4"/>
  <c r="L318" i="4"/>
  <c r="L114" i="4"/>
  <c r="L287" i="4"/>
  <c r="L83" i="4"/>
  <c r="N245" i="4"/>
  <c r="N41" i="4"/>
  <c r="P211" i="4"/>
  <c r="P7" i="4"/>
  <c r="H211" i="4"/>
  <c r="H7" i="4"/>
  <c r="AU319" i="4"/>
  <c r="AU115" i="4"/>
  <c r="AG224" i="4"/>
  <c r="AG20" i="4"/>
  <c r="AN36" i="4"/>
  <c r="AN240" i="4"/>
  <c r="AL259" i="4"/>
  <c r="AL55" i="4"/>
  <c r="AU326" i="4"/>
  <c r="AU122" i="4"/>
  <c r="AO357" i="4"/>
  <c r="AO153" i="4"/>
  <c r="AT266" i="4"/>
  <c r="AT62" i="4"/>
  <c r="AP341" i="4"/>
  <c r="AP137" i="4"/>
  <c r="AO373" i="4"/>
  <c r="AO169" i="4"/>
  <c r="AR310" i="4"/>
  <c r="AR106" i="4"/>
  <c r="AT349" i="4"/>
  <c r="AT145" i="4"/>
  <c r="AP245" i="4"/>
  <c r="AP41" i="4"/>
  <c r="AK212" i="4"/>
  <c r="AK8" i="4"/>
  <c r="Y373" i="4"/>
  <c r="Y169" i="4"/>
  <c r="AF301" i="4"/>
  <c r="AF97" i="4"/>
  <c r="AE342" i="4"/>
  <c r="AE138" i="4"/>
  <c r="W365" i="4"/>
  <c r="W161" i="4"/>
  <c r="Z234" i="4"/>
  <c r="Z30" i="4"/>
  <c r="Z286" i="4"/>
  <c r="Z82" i="4"/>
  <c r="Z310" i="4"/>
  <c r="Z106" i="4"/>
  <c r="W333" i="4"/>
  <c r="W129" i="4"/>
  <c r="Z350" i="4"/>
  <c r="Z146" i="4"/>
  <c r="AC365" i="4"/>
  <c r="AC161" i="4"/>
  <c r="AA242" i="4"/>
  <c r="AA38" i="4"/>
  <c r="AC293" i="4"/>
  <c r="AC89" i="4"/>
  <c r="AF309" i="4"/>
  <c r="AF105" i="4"/>
  <c r="AF325" i="4"/>
  <c r="AF121" i="4"/>
  <c r="AD342" i="4"/>
  <c r="AD138" i="4"/>
  <c r="V365" i="4"/>
  <c r="V161" i="4"/>
  <c r="U373" i="4"/>
  <c r="U169" i="4"/>
  <c r="Y301" i="4"/>
  <c r="Y97" i="4"/>
  <c r="Z325" i="4"/>
  <c r="Z121" i="4"/>
  <c r="AC212" i="4"/>
  <c r="AC8" i="4"/>
  <c r="X212" i="4"/>
  <c r="X8" i="4"/>
  <c r="K294" i="4"/>
  <c r="K90" i="4"/>
  <c r="M373" i="4"/>
  <c r="M169" i="4"/>
  <c r="AS223" i="4"/>
  <c r="AS19" i="4"/>
  <c r="AV233" i="4"/>
  <c r="AV29" i="4"/>
  <c r="AJ250" i="4"/>
  <c r="AJ46" i="4"/>
  <c r="AV259" i="4"/>
  <c r="AV55" i="4"/>
  <c r="AJ280" i="4"/>
  <c r="AJ76" i="4"/>
  <c r="AK294" i="4"/>
  <c r="AK90" i="4"/>
  <c r="AK223" i="4"/>
  <c r="AK19" i="4"/>
  <c r="AM239" i="4"/>
  <c r="AM35" i="4"/>
  <c r="AK250" i="4"/>
  <c r="AK46" i="4"/>
  <c r="AK266" i="4"/>
  <c r="AK62" i="4"/>
  <c r="AJ342" i="4"/>
  <c r="AJ138" i="4"/>
  <c r="AN334" i="4"/>
  <c r="AN130" i="4"/>
  <c r="AD334" i="4"/>
  <c r="AD130" i="4"/>
  <c r="AD326" i="4"/>
  <c r="AD122" i="4"/>
  <c r="AR273" i="4"/>
  <c r="AR69" i="4"/>
  <c r="AL326" i="4"/>
  <c r="AL122" i="4"/>
  <c r="AN357" i="4"/>
  <c r="AN153" i="4"/>
  <c r="AP250" i="4"/>
  <c r="AP46" i="4"/>
  <c r="AT318" i="4"/>
  <c r="AT114" i="4"/>
  <c r="AW349" i="4"/>
  <c r="AW145" i="4"/>
  <c r="AW318" i="4"/>
  <c r="AW114" i="4"/>
  <c r="AT233" i="4"/>
  <c r="AT29" i="4"/>
  <c r="AK318" i="4"/>
  <c r="AK114" i="4"/>
  <c r="AS365" i="4"/>
  <c r="AS161" i="4"/>
  <c r="AM334" i="4"/>
  <c r="AM130" i="4"/>
  <c r="AW212" i="4"/>
  <c r="AW8" i="4"/>
  <c r="X301" i="4"/>
  <c r="X97" i="4"/>
  <c r="X350" i="4"/>
  <c r="X146" i="4"/>
  <c r="V272" i="4"/>
  <c r="V68" i="4"/>
  <c r="AA325" i="4"/>
  <c r="AA121" i="4"/>
  <c r="U365" i="4"/>
  <c r="U161" i="4"/>
  <c r="AA279" i="4"/>
  <c r="AA75" i="4"/>
  <c r="X325" i="4"/>
  <c r="X121" i="4"/>
  <c r="Z357" i="4"/>
  <c r="Z153" i="4"/>
  <c r="Y318" i="4"/>
  <c r="Y114" i="4"/>
  <c r="U212" i="4"/>
  <c r="U8" i="4"/>
  <c r="AL228" i="4"/>
  <c r="AL24" i="4"/>
  <c r="AR250" i="4"/>
  <c r="AR46" i="4"/>
  <c r="AU239" i="4"/>
  <c r="AU35" i="4"/>
  <c r="AG265" i="4"/>
  <c r="AG61" i="4"/>
  <c r="AF279" i="4"/>
  <c r="AF75" i="4"/>
  <c r="AD219" i="4"/>
  <c r="AD15" i="4"/>
  <c r="AW310" i="4"/>
  <c r="AW106" i="4"/>
  <c r="AT326" i="4"/>
  <c r="AT122" i="4"/>
  <c r="AS341" i="4"/>
  <c r="AS137" i="4"/>
  <c r="AV357" i="4"/>
  <c r="AV153" i="4"/>
  <c r="AV373" i="4"/>
  <c r="AV169" i="4"/>
  <c r="AJ273" i="4"/>
  <c r="AJ69" i="4"/>
  <c r="AM310" i="4"/>
  <c r="AM106" i="4"/>
  <c r="AN326" i="4"/>
  <c r="AN122" i="4"/>
  <c r="AQ341" i="4"/>
  <c r="AQ137" i="4"/>
  <c r="AP357" i="4"/>
  <c r="AP153" i="4"/>
  <c r="AP373" i="4"/>
  <c r="AP169" i="4"/>
  <c r="AN302" i="4"/>
  <c r="AN98" i="4"/>
  <c r="AR266" i="4"/>
  <c r="AR62" i="4"/>
  <c r="AL287" i="4"/>
  <c r="AL83" i="4"/>
  <c r="AL218" i="4"/>
  <c r="AL14" i="4"/>
  <c r="AK228" i="4"/>
  <c r="AK24" i="4"/>
  <c r="AO239" i="4"/>
  <c r="AO35" i="4"/>
  <c r="AU250" i="4"/>
  <c r="AU46" i="4"/>
  <c r="AO273" i="4"/>
  <c r="AO69" i="4"/>
  <c r="AR287" i="4"/>
  <c r="AR83" i="4"/>
  <c r="T223" i="4"/>
  <c r="T19" i="4"/>
  <c r="AD229" i="4"/>
  <c r="AD25" i="4"/>
  <c r="W246" i="4"/>
  <c r="W42" i="4"/>
  <c r="AB258" i="4"/>
  <c r="AB54" i="4"/>
  <c r="AC272" i="4"/>
  <c r="AC68" i="4"/>
  <c r="AC286" i="4"/>
  <c r="AC82" i="4"/>
  <c r="V223" i="4"/>
  <c r="V19" i="4"/>
  <c r="T240" i="4"/>
  <c r="T36" i="4"/>
  <c r="W265" i="4"/>
  <c r="W61" i="4"/>
  <c r="W286" i="4"/>
  <c r="W82" i="4"/>
  <c r="W223" i="4"/>
  <c r="W19" i="4"/>
  <c r="T234" i="4"/>
  <c r="T30" i="4"/>
  <c r="V246" i="4"/>
  <c r="V42" i="4"/>
  <c r="U253" i="4"/>
  <c r="U49" i="4"/>
  <c r="AB265" i="4"/>
  <c r="AB61" i="4"/>
  <c r="AD273" i="4"/>
  <c r="AD69" i="4"/>
  <c r="AF286" i="4"/>
  <c r="AF82" i="4"/>
  <c r="T219" i="4"/>
  <c r="T15" i="4"/>
  <c r="E280" i="4"/>
  <c r="E76" i="4"/>
  <c r="L273" i="4"/>
  <c r="L69" i="4"/>
  <c r="E334" i="4"/>
  <c r="E130" i="4"/>
  <c r="I357" i="4"/>
  <c r="I153" i="4"/>
  <c r="Q357" i="4"/>
  <c r="Q153" i="4"/>
  <c r="H349" i="4"/>
  <c r="H145" i="4"/>
  <c r="K366" i="4"/>
  <c r="K162" i="4"/>
  <c r="G349" i="4"/>
  <c r="G145" i="4"/>
  <c r="H318" i="4"/>
  <c r="H114" i="4"/>
  <c r="K280" i="4"/>
  <c r="K76" i="4"/>
  <c r="I227" i="4"/>
  <c r="I23" i="4"/>
  <c r="L227" i="4"/>
  <c r="L23" i="4"/>
  <c r="N239" i="4"/>
  <c r="N35" i="4"/>
  <c r="E259" i="4"/>
  <c r="E55" i="4"/>
  <c r="K273" i="4"/>
  <c r="K69" i="4"/>
  <c r="K233" i="4"/>
  <c r="K29" i="4"/>
  <c r="O245" i="4"/>
  <c r="O41" i="4"/>
  <c r="E266" i="4"/>
  <c r="E62" i="4"/>
  <c r="P223" i="4"/>
  <c r="P19" i="4"/>
  <c r="I251" i="4"/>
  <c r="I47" i="4"/>
  <c r="E287" i="4"/>
  <c r="E83" i="4"/>
  <c r="J302" i="4"/>
  <c r="J98" i="4"/>
  <c r="Q318" i="4"/>
  <c r="Q114" i="4"/>
  <c r="I349" i="4"/>
  <c r="I145" i="4"/>
  <c r="N365" i="4"/>
  <c r="N161" i="4"/>
  <c r="M239" i="4"/>
  <c r="M35" i="4"/>
  <c r="F273" i="4"/>
  <c r="F69" i="4"/>
  <c r="E106" i="4"/>
  <c r="E310" i="4"/>
  <c r="I341" i="4"/>
  <c r="I137" i="4"/>
  <c r="J349" i="4"/>
  <c r="J145" i="4"/>
  <c r="I302" i="4"/>
  <c r="I98" i="4"/>
  <c r="O239" i="4"/>
  <c r="O35" i="4"/>
  <c r="K211" i="4"/>
  <c r="K7" i="4"/>
  <c r="AB343" i="4"/>
  <c r="AB139" i="4"/>
  <c r="AK327" i="4"/>
  <c r="AK123" i="4"/>
  <c r="AD318" i="4"/>
  <c r="AD114" i="4"/>
  <c r="AJ229" i="4"/>
  <c r="AJ25" i="4"/>
  <c r="AP266" i="4"/>
  <c r="AP62" i="4"/>
  <c r="AM320" i="4"/>
  <c r="AM116" i="4"/>
  <c r="AW341" i="4"/>
  <c r="AW137" i="4"/>
  <c r="AU358" i="4"/>
  <c r="AU154" i="4"/>
  <c r="AL245" i="4"/>
  <c r="AL41" i="4"/>
  <c r="AO302" i="4"/>
  <c r="AO98" i="4"/>
  <c r="AP318" i="4"/>
  <c r="AP114" i="4"/>
  <c r="AP334" i="4"/>
  <c r="AP130" i="4"/>
  <c r="AS349" i="4"/>
  <c r="AS145" i="4"/>
  <c r="AR365" i="4"/>
  <c r="AR161" i="4"/>
  <c r="AP259" i="4"/>
  <c r="AP55" i="4"/>
  <c r="AO318" i="4"/>
  <c r="AO114" i="4"/>
  <c r="AJ349" i="4"/>
  <c r="AJ145" i="4"/>
  <c r="AQ223" i="4"/>
  <c r="AQ19" i="4"/>
  <c r="AT310" i="4"/>
  <c r="AT106" i="4"/>
  <c r="AN349" i="4"/>
  <c r="AN145" i="4"/>
  <c r="AM373" i="4"/>
  <c r="AM169" i="4"/>
  <c r="AL303" i="4"/>
  <c r="AL99" i="4"/>
  <c r="AV341" i="4"/>
  <c r="AV137" i="4"/>
  <c r="AL212" i="4"/>
  <c r="AL8" i="4"/>
  <c r="AO212" i="4"/>
  <c r="AO8" i="4"/>
  <c r="AF365" i="4"/>
  <c r="AF161" i="4"/>
  <c r="AC301" i="4"/>
  <c r="AC97" i="4"/>
  <c r="AD265" i="4"/>
  <c r="AD61" i="4"/>
  <c r="U309" i="4"/>
  <c r="U105" i="4"/>
  <c r="U325" i="4"/>
  <c r="U121" i="4"/>
  <c r="AG130" i="4"/>
  <c r="W357" i="4"/>
  <c r="W153" i="4"/>
  <c r="AB373" i="4"/>
  <c r="AB169" i="4"/>
  <c r="V61" i="4"/>
  <c r="V265" i="4"/>
  <c r="W309" i="4"/>
  <c r="W105" i="4"/>
  <c r="W325" i="4"/>
  <c r="W121" i="4"/>
  <c r="AC342" i="4"/>
  <c r="AC138" i="4"/>
  <c r="AG357" i="4"/>
  <c r="AG153" i="4"/>
  <c r="AF246" i="4"/>
  <c r="AF42" i="4"/>
  <c r="AE294" i="4"/>
  <c r="AE90" i="4"/>
  <c r="T317" i="4"/>
  <c r="T113" i="4"/>
  <c r="T333" i="4"/>
  <c r="T129" i="4"/>
  <c r="W343" i="4"/>
  <c r="W139" i="4"/>
  <c r="Z365" i="4"/>
  <c r="Z161" i="4"/>
  <c r="AA212" i="4"/>
  <c r="AA8" i="4"/>
  <c r="AG326" i="4"/>
  <c r="AG122" i="4"/>
  <c r="AC373" i="4"/>
  <c r="AC169" i="4"/>
  <c r="Z317" i="4"/>
  <c r="Z113" i="4"/>
  <c r="AG212" i="4"/>
  <c r="AG8" i="4"/>
  <c r="AB212" i="4"/>
  <c r="AB8" i="4"/>
  <c r="M227" i="4"/>
  <c r="M23" i="4"/>
  <c r="AW223" i="4"/>
  <c r="AW19" i="4"/>
  <c r="AL239" i="4"/>
  <c r="AL35" i="4"/>
  <c r="AN250" i="4"/>
  <c r="AN46" i="4"/>
  <c r="AJ266" i="4"/>
  <c r="AJ62" i="4"/>
  <c r="AN280" i="4"/>
  <c r="AN76" i="4"/>
  <c r="AO294" i="4"/>
  <c r="AO90" i="4"/>
  <c r="AL223" i="4"/>
  <c r="AL19" i="4"/>
  <c r="AO233" i="4"/>
  <c r="AO29" i="4"/>
  <c r="AO245" i="4"/>
  <c r="AO41" i="4"/>
  <c r="AO259" i="4"/>
  <c r="AO55" i="4"/>
  <c r="AM273" i="4"/>
  <c r="AM69" i="4"/>
  <c r="AP287" i="4"/>
  <c r="AP83" i="4"/>
  <c r="AP218" i="4"/>
  <c r="AP14" i="4"/>
  <c r="AO228" i="4"/>
  <c r="AO24" i="4"/>
  <c r="AS239" i="4"/>
  <c r="AS35" i="4"/>
  <c r="AM259" i="4"/>
  <c r="AM55" i="4"/>
  <c r="AS273" i="4"/>
  <c r="AS69" i="4"/>
  <c r="AV287" i="4"/>
  <c r="AV83" i="4"/>
  <c r="X223" i="4"/>
  <c r="X19" i="4"/>
  <c r="U234" i="4"/>
  <c r="U30" i="4"/>
  <c r="AA246" i="4"/>
  <c r="AA42" i="4"/>
  <c r="AF258" i="4"/>
  <c r="AF54" i="4"/>
  <c r="AE280" i="4"/>
  <c r="AE76" i="4"/>
  <c r="Z223" i="4"/>
  <c r="Z19" i="4"/>
  <c r="W234" i="4"/>
  <c r="W30" i="4"/>
  <c r="Y246" i="4"/>
  <c r="Y42" i="4"/>
  <c r="V258" i="4"/>
  <c r="V54" i="4"/>
  <c r="W272" i="4"/>
  <c r="W68" i="4"/>
  <c r="AA286" i="4"/>
  <c r="AA82" i="4"/>
  <c r="AA223" i="4"/>
  <c r="AA19" i="4"/>
  <c r="X234" i="4"/>
  <c r="X30" i="4"/>
  <c r="Z246" i="4"/>
  <c r="Z42" i="4"/>
  <c r="AC259" i="4"/>
  <c r="AC55" i="4"/>
  <c r="AB272" i="4"/>
  <c r="AB68" i="4"/>
  <c r="T286" i="4"/>
  <c r="T82" i="4"/>
  <c r="AA219" i="4"/>
  <c r="AA15" i="4"/>
  <c r="J259" i="4"/>
  <c r="J55" i="4"/>
  <c r="O294" i="4"/>
  <c r="O90" i="4"/>
  <c r="M334" i="4"/>
  <c r="M130" i="4"/>
  <c r="N357" i="4"/>
  <c r="N153" i="4"/>
  <c r="N349" i="4"/>
  <c r="N145" i="4"/>
  <c r="Q334" i="4"/>
  <c r="Q130" i="4"/>
  <c r="O365" i="4"/>
  <c r="O161" i="4"/>
  <c r="N341" i="4"/>
  <c r="N137" i="4"/>
  <c r="J310" i="4"/>
  <c r="J106" i="4"/>
  <c r="O273" i="4"/>
  <c r="O69" i="4"/>
  <c r="Q223" i="4"/>
  <c r="Q19" i="4"/>
  <c r="Q233" i="4"/>
  <c r="Q29" i="4"/>
  <c r="F251" i="4"/>
  <c r="F47" i="4"/>
  <c r="K266" i="4"/>
  <c r="K62" i="4"/>
  <c r="J227" i="4"/>
  <c r="J23" i="4"/>
  <c r="P239" i="4"/>
  <c r="P35" i="4"/>
  <c r="I266" i="4"/>
  <c r="I62" i="4"/>
  <c r="K227" i="4"/>
  <c r="K23" i="4"/>
  <c r="Q251" i="4"/>
  <c r="Q47" i="4"/>
  <c r="H280" i="4"/>
  <c r="H76" i="4"/>
  <c r="J294" i="4"/>
  <c r="J90" i="4"/>
  <c r="E318" i="4"/>
  <c r="E114" i="4"/>
  <c r="H334" i="4"/>
  <c r="H130" i="4"/>
  <c r="M349" i="4"/>
  <c r="M145" i="4"/>
  <c r="G373" i="4"/>
  <c r="G169" i="4"/>
  <c r="N273" i="4"/>
  <c r="N69" i="4"/>
  <c r="H294" i="4"/>
  <c r="H90" i="4"/>
  <c r="I310" i="4"/>
  <c r="I106" i="4"/>
  <c r="H326" i="4"/>
  <c r="H122" i="4"/>
  <c r="M341" i="4"/>
  <c r="M137" i="4"/>
  <c r="M357" i="4"/>
  <c r="M153" i="4"/>
  <c r="N310" i="4"/>
  <c r="N106" i="4"/>
  <c r="O280" i="4"/>
  <c r="O76" i="4"/>
  <c r="F233" i="4"/>
  <c r="F29" i="4"/>
  <c r="J211" i="4"/>
  <c r="J7" i="4"/>
  <c r="K240" i="4"/>
  <c r="K36" i="4"/>
  <c r="AQ302" i="4"/>
  <c r="AQ98" i="4"/>
  <c r="AM349" i="4"/>
  <c r="AM145" i="4"/>
  <c r="AU223" i="4"/>
  <c r="AU19" i="4"/>
  <c r="AU310" i="4"/>
  <c r="AU106" i="4"/>
  <c r="AV365" i="4"/>
  <c r="AV161" i="4"/>
  <c r="AS334" i="4"/>
  <c r="AS130" i="4"/>
  <c r="AJ302" i="4"/>
  <c r="AJ98" i="4"/>
  <c r="AM365" i="4"/>
  <c r="AM161" i="4"/>
  <c r="AK365" i="4"/>
  <c r="AK161" i="4"/>
  <c r="AR212" i="4"/>
  <c r="AR8" i="4"/>
  <c r="U293" i="4"/>
  <c r="U89" i="4"/>
  <c r="Y333" i="4"/>
  <c r="Y129" i="4"/>
  <c r="AF373" i="4"/>
  <c r="AF169" i="4"/>
  <c r="AA317" i="4"/>
  <c r="AA113" i="4"/>
  <c r="U357" i="4"/>
  <c r="U153" i="4"/>
  <c r="AB48" i="4"/>
  <c r="AB252" i="4"/>
  <c r="X317" i="4"/>
  <c r="X113" i="4"/>
  <c r="W350" i="4"/>
  <c r="W146" i="4"/>
  <c r="AB357" i="4"/>
  <c r="AB153" i="4"/>
  <c r="AD309" i="4"/>
  <c r="AD105" i="4"/>
  <c r="U219" i="4"/>
  <c r="U15" i="4"/>
  <c r="AR245" i="4"/>
  <c r="AR41" i="4"/>
  <c r="AP273" i="4"/>
  <c r="AP69" i="4"/>
  <c r="AP223" i="4"/>
  <c r="AP19" i="4"/>
  <c r="AS245" i="4"/>
  <c r="AS41" i="4"/>
  <c r="AQ273" i="4"/>
  <c r="AQ69" i="4"/>
  <c r="AT218" i="4"/>
  <c r="AT14" i="4"/>
  <c r="AW239" i="4"/>
  <c r="AW35" i="4"/>
  <c r="AW273" i="4"/>
  <c r="AW69" i="4"/>
  <c r="AS288" i="4"/>
  <c r="AS84" i="4"/>
  <c r="AB223" i="4"/>
  <c r="AB19" i="4"/>
  <c r="Z240" i="4"/>
  <c r="Z36" i="4"/>
  <c r="T258" i="4"/>
  <c r="T54" i="4"/>
  <c r="U272" i="4"/>
  <c r="U68" i="4"/>
  <c r="U286" i="4"/>
  <c r="U82" i="4"/>
  <c r="AE228" i="4"/>
  <c r="AE24" i="4"/>
  <c r="AB240" i="4"/>
  <c r="AB36" i="4"/>
  <c r="AC252" i="4"/>
  <c r="AC48" i="4"/>
  <c r="AE265" i="4"/>
  <c r="AE61" i="4"/>
  <c r="AB279" i="4"/>
  <c r="AB75" i="4"/>
  <c r="X219" i="4"/>
  <c r="X15" i="4"/>
  <c r="AF228" i="4"/>
  <c r="AF24" i="4"/>
  <c r="AC240" i="4"/>
  <c r="AC36" i="4"/>
  <c r="Z252" i="4"/>
  <c r="Z48" i="4"/>
  <c r="T265" i="4"/>
  <c r="T61" i="4"/>
  <c r="Y279" i="4"/>
  <c r="Y75" i="4"/>
  <c r="W293" i="4"/>
  <c r="W89" i="4"/>
  <c r="J318" i="4"/>
  <c r="J114" i="4"/>
  <c r="Q280" i="4"/>
  <c r="Q76" i="4"/>
  <c r="N318" i="4"/>
  <c r="N114" i="4"/>
  <c r="H365" i="4"/>
  <c r="H161" i="4"/>
  <c r="Q273" i="4"/>
  <c r="Q69" i="4"/>
  <c r="G326" i="4"/>
  <c r="G122" i="4"/>
  <c r="L373" i="4"/>
  <c r="L169" i="4"/>
  <c r="E357" i="4"/>
  <c r="E153" i="4"/>
  <c r="E326" i="4"/>
  <c r="E122" i="4"/>
  <c r="P287" i="4"/>
  <c r="P83" i="4"/>
  <c r="E223" i="4"/>
  <c r="E19" i="4"/>
  <c r="F239" i="4"/>
  <c r="F35" i="4"/>
  <c r="J251" i="4"/>
  <c r="J47" i="4"/>
  <c r="O266" i="4"/>
  <c r="O62" i="4"/>
  <c r="N227" i="4"/>
  <c r="N23" i="4"/>
  <c r="H251" i="4"/>
  <c r="H47" i="4"/>
  <c r="M266" i="4"/>
  <c r="M62" i="4"/>
  <c r="H233" i="4"/>
  <c r="H29" i="4"/>
  <c r="H259" i="4"/>
  <c r="H55" i="4"/>
  <c r="L280" i="4"/>
  <c r="L76" i="4"/>
  <c r="N294" i="4"/>
  <c r="N90" i="4"/>
  <c r="I318" i="4"/>
  <c r="I114" i="4"/>
  <c r="L334" i="4"/>
  <c r="L130" i="4"/>
  <c r="Q349" i="4"/>
  <c r="Q145" i="4"/>
  <c r="K373" i="4"/>
  <c r="K169" i="4"/>
  <c r="L233" i="4"/>
  <c r="L29" i="4"/>
  <c r="L259" i="4"/>
  <c r="L55" i="4"/>
  <c r="K287" i="4"/>
  <c r="K83" i="4"/>
  <c r="L302" i="4"/>
  <c r="L98" i="4"/>
  <c r="K318" i="4"/>
  <c r="K114" i="4"/>
  <c r="N334" i="4"/>
  <c r="N130" i="4"/>
  <c r="L365" i="4"/>
  <c r="L161" i="4"/>
  <c r="Q341" i="4"/>
  <c r="Q137" i="4"/>
  <c r="F310" i="4"/>
  <c r="F106" i="4"/>
  <c r="G280" i="4"/>
  <c r="G76" i="4"/>
  <c r="Q227" i="4"/>
  <c r="Q23" i="4"/>
  <c r="M211" i="4"/>
  <c r="M7" i="4"/>
  <c r="E211" i="4"/>
  <c r="E7" i="4"/>
  <c r="AR342" i="4"/>
  <c r="AR138" i="4"/>
  <c r="U302" i="4"/>
  <c r="U98" i="4"/>
  <c r="AB219" i="4"/>
  <c r="AB15" i="4"/>
  <c r="AU288" i="4"/>
  <c r="AU84" i="4"/>
  <c r="AT245" i="4"/>
  <c r="AT41" i="4"/>
  <c r="AU302" i="4"/>
  <c r="AU98" i="4"/>
  <c r="AR318" i="4"/>
  <c r="AR114" i="4"/>
  <c r="AR334" i="4"/>
  <c r="AR130" i="4"/>
  <c r="AQ349" i="4"/>
  <c r="AQ145" i="4"/>
  <c r="AP365" i="4"/>
  <c r="AP161" i="4"/>
  <c r="AV228" i="4"/>
  <c r="AV24" i="4"/>
  <c r="AU294" i="4"/>
  <c r="AU90" i="4"/>
  <c r="AV312" i="4"/>
  <c r="AV108" i="4"/>
  <c r="AK349" i="4"/>
  <c r="AK145" i="4"/>
  <c r="AJ365" i="4"/>
  <c r="AJ161" i="4"/>
  <c r="AR228" i="4"/>
  <c r="AR24" i="4"/>
  <c r="AM326" i="4"/>
  <c r="AM122" i="4"/>
  <c r="AP350" i="4"/>
  <c r="AP146" i="4"/>
  <c r="AL250" i="4"/>
  <c r="AL46" i="4"/>
  <c r="AS318" i="4"/>
  <c r="AS114" i="4"/>
  <c r="AK357" i="4"/>
  <c r="AK153" i="4"/>
  <c r="AM358" i="4"/>
  <c r="AM154" i="4"/>
  <c r="AL233" i="4"/>
  <c r="AL29" i="4"/>
  <c r="AO326" i="4"/>
  <c r="AO122" i="4"/>
  <c r="AT212" i="4"/>
  <c r="AT8" i="4"/>
  <c r="AM8" i="4"/>
  <c r="AM212" i="4"/>
  <c r="V317" i="4"/>
  <c r="V113" i="4"/>
  <c r="AF48" i="4"/>
  <c r="AF252" i="4"/>
  <c r="AC309" i="4"/>
  <c r="AC105" i="4"/>
  <c r="AC325" i="4"/>
  <c r="AC121" i="4"/>
  <c r="AB350" i="4"/>
  <c r="AB146" i="4"/>
  <c r="T373" i="4"/>
  <c r="T169" i="4"/>
  <c r="X252" i="4"/>
  <c r="X48" i="4"/>
  <c r="Z301" i="4"/>
  <c r="Z97" i="4"/>
  <c r="AE317" i="4"/>
  <c r="AE113" i="4"/>
  <c r="U342" i="4"/>
  <c r="U138" i="4"/>
  <c r="Y357" i="4"/>
  <c r="Y153" i="4"/>
  <c r="Z169" i="4"/>
  <c r="Z373" i="4"/>
  <c r="Y258" i="4"/>
  <c r="Y54" i="4"/>
  <c r="AA301" i="4"/>
  <c r="AA97" i="4"/>
  <c r="AB317" i="4"/>
  <c r="AB113" i="4"/>
  <c r="AB333" i="4"/>
  <c r="AB129" i="4"/>
  <c r="AA350" i="4"/>
  <c r="AA146" i="4"/>
  <c r="W373" i="4"/>
  <c r="W169" i="4"/>
  <c r="AC350" i="4"/>
  <c r="AC146" i="4"/>
  <c r="V234" i="4"/>
  <c r="V30" i="4"/>
  <c r="Z333" i="4"/>
  <c r="Z129" i="4"/>
  <c r="Y212" i="4"/>
  <c r="Y8" i="4"/>
  <c r="T212" i="4"/>
  <c r="T8" i="4"/>
  <c r="M280" i="4"/>
  <c r="M76" i="4"/>
  <c r="AO223" i="4"/>
  <c r="AO19" i="4"/>
  <c r="AR233" i="4"/>
  <c r="AR29" i="4"/>
  <c r="AV245" i="4"/>
  <c r="AV41" i="4"/>
  <c r="AR259" i="4"/>
  <c r="AR55" i="4"/>
  <c r="AV280" i="4"/>
  <c r="AV76" i="4"/>
  <c r="AW294" i="4"/>
  <c r="AW90" i="4"/>
  <c r="AT223" i="4"/>
  <c r="AT19" i="4"/>
  <c r="AW233" i="4"/>
  <c r="AW29" i="4"/>
  <c r="AW250" i="4"/>
  <c r="AW46" i="4"/>
  <c r="AW266" i="4"/>
  <c r="AW62" i="4"/>
  <c r="AW280" i="4"/>
  <c r="AW76" i="4"/>
  <c r="AS212" i="4"/>
  <c r="AS8" i="4"/>
  <c r="AV223" i="4"/>
  <c r="AV19" i="4"/>
  <c r="AK239" i="4"/>
  <c r="AK35" i="4"/>
  <c r="AQ250" i="4"/>
  <c r="AQ46" i="4"/>
  <c r="AK273" i="4"/>
  <c r="AK69" i="4"/>
  <c r="AN287" i="4"/>
  <c r="AN83" i="4"/>
  <c r="Z219" i="4"/>
  <c r="Z15" i="4"/>
  <c r="AG228" i="4"/>
  <c r="AG24" i="4"/>
  <c r="AD240" i="4"/>
  <c r="AD36" i="4"/>
  <c r="X258" i="4"/>
  <c r="X54" i="4"/>
  <c r="Z279" i="4"/>
  <c r="Z75" i="4"/>
  <c r="X293" i="4"/>
  <c r="X89" i="4"/>
  <c r="U225" i="4"/>
  <c r="U22" i="4" s="1"/>
  <c r="U21" i="4"/>
  <c r="AF240" i="4"/>
  <c r="AF36" i="4"/>
  <c r="AG252" i="4"/>
  <c r="AG48" i="4"/>
  <c r="AF234" i="4"/>
  <c r="AF30" i="4"/>
  <c r="T247" i="4"/>
  <c r="T43" i="4"/>
  <c r="AA258" i="4"/>
  <c r="AA54" i="4"/>
  <c r="T272" i="4"/>
  <c r="T68" i="4"/>
  <c r="AC279" i="4"/>
  <c r="AC75" i="4"/>
  <c r="AA293" i="4"/>
  <c r="AA89" i="4"/>
  <c r="H373" i="4"/>
  <c r="H169" i="4"/>
  <c r="F287" i="4"/>
  <c r="F83" i="4"/>
  <c r="N287" i="4"/>
  <c r="N83" i="4"/>
  <c r="K326" i="4"/>
  <c r="K122" i="4"/>
  <c r="M365" i="4"/>
  <c r="M161" i="4"/>
  <c r="K251" i="4"/>
  <c r="K47" i="4"/>
  <c r="L310" i="4"/>
  <c r="L106" i="4"/>
  <c r="L349" i="4"/>
  <c r="L145" i="4"/>
  <c r="P318" i="4"/>
  <c r="P114" i="4"/>
  <c r="H287" i="4"/>
  <c r="H83" i="4"/>
  <c r="N233" i="4"/>
  <c r="N29" i="4"/>
  <c r="I223" i="4"/>
  <c r="I19" i="4"/>
  <c r="I233" i="4"/>
  <c r="I29" i="4"/>
  <c r="M245" i="4"/>
  <c r="M41" i="4"/>
  <c r="Q259" i="4"/>
  <c r="Q55" i="4"/>
  <c r="O223" i="4"/>
  <c r="O19" i="4"/>
  <c r="H239" i="4"/>
  <c r="H35" i="4"/>
  <c r="L251" i="4"/>
  <c r="L47" i="4"/>
  <c r="Q266" i="4"/>
  <c r="Q62" i="4"/>
  <c r="P233" i="4"/>
  <c r="P29" i="4"/>
  <c r="P259" i="4"/>
  <c r="P55" i="4"/>
  <c r="P280" i="4"/>
  <c r="P76" i="4"/>
  <c r="F302" i="4"/>
  <c r="F98" i="4"/>
  <c r="M318" i="4"/>
  <c r="M114" i="4"/>
  <c r="P334" i="4"/>
  <c r="P130" i="4"/>
  <c r="G357" i="4"/>
  <c r="G153" i="4"/>
  <c r="O373" i="4"/>
  <c r="O169" i="4"/>
  <c r="E239" i="4"/>
  <c r="E35" i="4"/>
  <c r="J266" i="4"/>
  <c r="J62" i="4"/>
  <c r="O287" i="4"/>
  <c r="O83" i="4"/>
  <c r="P302" i="4"/>
  <c r="P98" i="4"/>
  <c r="O318" i="4"/>
  <c r="O114" i="4"/>
  <c r="E341" i="4"/>
  <c r="E137" i="4"/>
  <c r="G365" i="4"/>
  <c r="G161" i="4"/>
  <c r="J341" i="4"/>
  <c r="J137" i="4"/>
  <c r="Q302" i="4"/>
  <c r="Q98" i="4"/>
  <c r="H273" i="4"/>
  <c r="H69" i="4"/>
  <c r="F223" i="4"/>
  <c r="F19" i="4"/>
  <c r="L211" i="4"/>
  <c r="L7" i="4"/>
  <c r="T253" i="4"/>
  <c r="T49" i="4"/>
  <c r="X358" i="4"/>
  <c r="X154" i="4"/>
  <c r="AQ335" i="4"/>
  <c r="AQ131" i="4"/>
  <c r="AN228" i="4"/>
  <c r="AN24" i="4"/>
  <c r="AM294" i="4"/>
  <c r="AM90" i="4"/>
  <c r="AK310" i="4"/>
  <c r="AK106" i="4"/>
  <c r="AT341" i="4"/>
  <c r="AT137" i="4"/>
  <c r="AS373" i="4"/>
  <c r="AS169" i="4"/>
  <c r="AL310" i="4"/>
  <c r="AL106" i="4"/>
  <c r="AS357" i="4"/>
  <c r="AS153" i="4"/>
  <c r="AL349" i="4"/>
  <c r="AL145" i="4"/>
  <c r="AU373" i="4"/>
  <c r="AU169" i="4"/>
  <c r="AQ318" i="4"/>
  <c r="AQ114" i="4"/>
  <c r="AJ212" i="4"/>
  <c r="AJ8" i="4"/>
  <c r="AQ212" i="4"/>
  <c r="AQ8" i="4"/>
  <c r="T342" i="4"/>
  <c r="T138" i="4"/>
  <c r="AG309" i="4"/>
  <c r="AG105" i="4"/>
  <c r="AF350" i="4"/>
  <c r="AF146" i="4"/>
  <c r="X373" i="4"/>
  <c r="X169" i="4"/>
  <c r="U258" i="4"/>
  <c r="U54" i="4"/>
  <c r="AD301" i="4"/>
  <c r="AD97" i="4"/>
  <c r="AG318" i="4"/>
  <c r="AG114" i="4"/>
  <c r="Y342" i="4"/>
  <c r="Y138" i="4"/>
  <c r="AC357" i="4"/>
  <c r="AC153" i="4"/>
  <c r="AD373" i="4"/>
  <c r="AD169" i="4"/>
  <c r="Z265" i="4"/>
  <c r="Z61" i="4"/>
  <c r="AE301" i="4"/>
  <c r="AE97" i="4"/>
  <c r="AF317" i="4"/>
  <c r="AF113" i="4"/>
  <c r="AF333" i="4"/>
  <c r="AF129" i="4"/>
  <c r="AE350" i="4"/>
  <c r="AE146" i="4"/>
  <c r="W212" i="4"/>
  <c r="W8" i="4"/>
  <c r="AF342" i="4"/>
  <c r="AF138" i="4"/>
  <c r="T357" i="4"/>
  <c r="T153" i="4"/>
  <c r="AG293" i="4"/>
  <c r="AG89" i="4"/>
  <c r="Z212" i="4"/>
  <c r="Z8" i="4"/>
  <c r="AG219" i="4"/>
  <c r="AG15" i="4"/>
  <c r="E227" i="4"/>
  <c r="E23" i="4"/>
  <c r="AU218" i="4"/>
  <c r="AU14" i="4"/>
  <c r="AT228" i="4"/>
  <c r="AT24" i="4"/>
  <c r="AJ245" i="4"/>
  <c r="AJ41" i="4"/>
  <c r="AT251" i="4"/>
  <c r="AT47" i="4"/>
  <c r="AV266" i="4"/>
  <c r="AV62" i="4"/>
  <c r="AK287" i="4"/>
  <c r="AK83" i="4"/>
  <c r="AJ218" i="4"/>
  <c r="AJ14" i="4"/>
  <c r="AK233" i="4"/>
  <c r="AK29" i="4"/>
  <c r="AK245" i="4"/>
  <c r="AK41" i="4"/>
  <c r="AK259" i="4"/>
  <c r="AK55" i="4"/>
  <c r="AR239" i="4"/>
  <c r="AR35" i="4"/>
  <c r="AN318" i="4"/>
  <c r="AN114" i="4"/>
  <c r="AL365" i="4"/>
  <c r="AL161" i="4"/>
  <c r="AQ287" i="4"/>
  <c r="AQ83" i="4"/>
  <c r="AV326" i="4"/>
  <c r="AV122" i="4"/>
  <c r="AM342" i="4"/>
  <c r="AM138" i="4"/>
  <c r="AV273" i="4"/>
  <c r="AV69" i="4"/>
  <c r="AQ365" i="4"/>
  <c r="AQ161" i="4"/>
  <c r="AO334" i="4"/>
  <c r="AO130" i="4"/>
  <c r="AU334" i="4"/>
  <c r="AU130" i="4"/>
  <c r="AP302" i="4"/>
  <c r="AP98" i="4"/>
  <c r="AF357" i="4"/>
  <c r="AF153" i="4"/>
  <c r="Y309" i="4"/>
  <c r="Y105" i="4"/>
  <c r="AA357" i="4"/>
  <c r="AA153" i="4"/>
  <c r="V301" i="4"/>
  <c r="V97" i="4"/>
  <c r="AE333" i="4"/>
  <c r="AE129" i="4"/>
  <c r="V373" i="4"/>
  <c r="V169" i="4"/>
  <c r="W301" i="4"/>
  <c r="W97" i="4"/>
  <c r="X333" i="4"/>
  <c r="X129" i="4"/>
  <c r="AD365" i="4"/>
  <c r="AD161" i="4"/>
  <c r="X366" i="4"/>
  <c r="X162" i="4"/>
  <c r="Y224" i="4"/>
  <c r="Y20" i="4"/>
  <c r="AN233" i="4"/>
  <c r="AN29" i="4"/>
  <c r="AN259" i="4"/>
  <c r="AN55" i="4"/>
  <c r="AS294" i="4"/>
  <c r="AS90" i="4"/>
  <c r="AS233" i="4"/>
  <c r="AS29" i="4"/>
  <c r="AS259" i="4"/>
  <c r="AS55" i="4"/>
  <c r="AT287" i="4"/>
  <c r="AT83" i="4"/>
  <c r="AS228" i="4"/>
  <c r="AS24" i="4"/>
  <c r="AQ259" i="4"/>
  <c r="AQ55" i="4"/>
  <c r="V219" i="4"/>
  <c r="V15" i="4"/>
  <c r="AE272" i="4"/>
  <c r="AE68" i="4"/>
  <c r="V293" i="4"/>
  <c r="V89" i="4"/>
  <c r="T228" i="4"/>
  <c r="T24" i="4"/>
  <c r="AM302" i="4"/>
  <c r="AM98" i="4"/>
  <c r="AV114" i="4"/>
  <c r="AV318" i="4"/>
  <c r="AV334" i="4"/>
  <c r="AV130" i="4"/>
  <c r="AU349" i="4"/>
  <c r="AU145" i="4"/>
  <c r="AT365" i="4"/>
  <c r="AT161" i="4"/>
  <c r="AJ239" i="4"/>
  <c r="AJ35" i="4"/>
  <c r="AK302" i="4"/>
  <c r="AK98" i="4"/>
  <c r="AL318" i="4"/>
  <c r="AL114" i="4"/>
  <c r="AL334" i="4"/>
  <c r="AL130" i="4"/>
  <c r="AO349" i="4"/>
  <c r="AO145" i="4"/>
  <c r="AN365" i="4"/>
  <c r="AN161" i="4"/>
  <c r="AV239" i="4"/>
  <c r="AV35" i="4"/>
  <c r="AM218" i="4"/>
  <c r="AM14" i="4"/>
  <c r="AK280" i="4"/>
  <c r="AK76" i="4"/>
  <c r="AP294" i="4"/>
  <c r="AP90" i="4"/>
  <c r="AJ223" i="4"/>
  <c r="AJ19" i="4"/>
  <c r="AM233" i="4"/>
  <c r="AM29" i="4"/>
  <c r="AQ245" i="4"/>
  <c r="AQ41" i="4"/>
  <c r="AM266" i="4"/>
  <c r="AM62" i="4"/>
  <c r="AQ280" i="4"/>
  <c r="AQ76" i="4"/>
  <c r="AN294" i="4"/>
  <c r="AN90" i="4"/>
  <c r="U228" i="4"/>
  <c r="U24" i="4"/>
  <c r="AG234" i="4"/>
  <c r="AG30" i="4"/>
  <c r="AA252" i="4"/>
  <c r="AA48" i="4"/>
  <c r="AC265" i="4"/>
  <c r="AC61" i="4"/>
  <c r="AD279" i="4"/>
  <c r="AD75" i="4"/>
  <c r="AB293" i="4"/>
  <c r="AB89" i="4"/>
  <c r="W24" i="4"/>
  <c r="W228" i="4"/>
  <c r="U246" i="4"/>
  <c r="U42" i="4"/>
  <c r="T279" i="4"/>
  <c r="T75" i="4"/>
  <c r="Z293" i="4"/>
  <c r="Z89" i="4"/>
  <c r="X228" i="4"/>
  <c r="X24" i="4"/>
  <c r="U240" i="4"/>
  <c r="U36" i="4"/>
  <c r="AB247" i="4"/>
  <c r="AB43" i="4"/>
  <c r="AE258" i="4"/>
  <c r="AE54" i="4"/>
  <c r="X272" i="4"/>
  <c r="X68" i="4"/>
  <c r="AG279" i="4"/>
  <c r="AG75" i="4"/>
  <c r="AE219" i="4"/>
  <c r="AE15" i="4"/>
  <c r="E365" i="4"/>
  <c r="E161" i="4"/>
  <c r="E373" i="4"/>
  <c r="E169" i="4"/>
  <c r="P310" i="4"/>
  <c r="P106" i="4"/>
  <c r="F349" i="4"/>
  <c r="F145" i="4"/>
  <c r="J373" i="4"/>
  <c r="J169" i="4"/>
  <c r="G302" i="4"/>
  <c r="G98" i="4"/>
  <c r="G295" i="4"/>
  <c r="G91" i="4"/>
  <c r="P357" i="4"/>
  <c r="P153" i="4"/>
  <c r="G334" i="4"/>
  <c r="G130" i="4"/>
  <c r="Q294" i="4"/>
  <c r="Q90" i="4"/>
  <c r="G251" i="4"/>
  <c r="G47" i="4"/>
  <c r="M223" i="4"/>
  <c r="M19" i="4"/>
  <c r="M233" i="4"/>
  <c r="M29" i="4"/>
  <c r="Q245" i="4"/>
  <c r="Q41" i="4"/>
  <c r="G266" i="4"/>
  <c r="G62" i="4"/>
  <c r="F227" i="4"/>
  <c r="F23" i="4"/>
  <c r="L239" i="4"/>
  <c r="L35" i="4"/>
  <c r="P251" i="4"/>
  <c r="P47" i="4"/>
  <c r="E273" i="4"/>
  <c r="E69" i="4"/>
  <c r="I239" i="4"/>
  <c r="I35" i="4"/>
  <c r="F266" i="4"/>
  <c r="F62" i="4"/>
  <c r="F294" i="4"/>
  <c r="F90" i="4"/>
  <c r="O310" i="4"/>
  <c r="O106" i="4"/>
  <c r="G341" i="4"/>
  <c r="G137" i="4"/>
  <c r="K357" i="4"/>
  <c r="K153" i="4"/>
  <c r="O227" i="4"/>
  <c r="O23" i="4"/>
  <c r="M251" i="4"/>
  <c r="M47" i="4"/>
  <c r="N280" i="4"/>
  <c r="N76" i="4"/>
  <c r="F334" i="4"/>
  <c r="F130" i="4"/>
  <c r="F358" i="4"/>
  <c r="F154" i="4"/>
  <c r="K334" i="4"/>
  <c r="K130" i="4"/>
  <c r="L266" i="4"/>
  <c r="L62" i="4"/>
  <c r="O211" i="4"/>
  <c r="O7" i="4"/>
  <c r="G211" i="4"/>
  <c r="G7" i="4"/>
  <c r="H267" i="4"/>
  <c r="H63" i="4"/>
  <c r="AN311" i="4"/>
  <c r="AN107" i="4"/>
  <c r="AW366" i="4"/>
  <c r="AW162" i="4"/>
  <c r="AP233" i="4"/>
  <c r="AP29" i="4"/>
  <c r="AJ318" i="4"/>
  <c r="AJ114" i="4"/>
  <c r="AJ334" i="4"/>
  <c r="AJ130" i="4"/>
  <c r="AJ153" i="4"/>
  <c r="AJ357" i="4"/>
  <c r="AJ373" i="4"/>
  <c r="AJ169" i="4"/>
  <c r="AL280" i="4"/>
  <c r="AL76" i="4"/>
  <c r="AQ310" i="4"/>
  <c r="AQ106" i="4"/>
  <c r="AR326" i="4"/>
  <c r="AR122" i="4"/>
  <c r="AU341" i="4"/>
  <c r="AU137" i="4"/>
  <c r="AT357" i="4"/>
  <c r="AT153" i="4"/>
  <c r="AT373" i="4"/>
  <c r="AT169" i="4"/>
  <c r="AV302" i="4"/>
  <c r="AV98" i="4"/>
  <c r="AK334" i="4"/>
  <c r="AK130" i="4"/>
  <c r="AW357" i="4"/>
  <c r="AW153" i="4"/>
  <c r="AM287" i="4"/>
  <c r="AM83" i="4"/>
  <c r="AQ326" i="4"/>
  <c r="AQ122" i="4"/>
  <c r="AW373" i="4"/>
  <c r="AW169" i="4"/>
  <c r="AN341" i="4"/>
  <c r="AN137" i="4"/>
  <c r="AO366" i="4"/>
  <c r="AO162" i="4"/>
  <c r="AJ310" i="4"/>
  <c r="AJ106" i="4"/>
  <c r="AN212" i="4"/>
  <c r="AN8" i="4"/>
  <c r="AU212" i="4"/>
  <c r="AU8" i="4"/>
  <c r="V333" i="4"/>
  <c r="V129" i="4"/>
  <c r="W240" i="4"/>
  <c r="W36" i="4"/>
  <c r="T301" i="4"/>
  <c r="T97" i="4"/>
  <c r="U317" i="4"/>
  <c r="U113" i="4"/>
  <c r="U333" i="4"/>
  <c r="U129" i="4"/>
  <c r="T350" i="4"/>
  <c r="T146" i="4"/>
  <c r="AA365" i="4"/>
  <c r="AA161" i="4"/>
  <c r="AE240" i="4"/>
  <c r="AE36" i="4"/>
  <c r="Y293" i="4"/>
  <c r="Y89" i="4"/>
  <c r="W317" i="4"/>
  <c r="W113" i="4"/>
  <c r="AA333" i="4"/>
  <c r="AA129" i="4"/>
  <c r="AD350" i="4"/>
  <c r="AD146" i="4"/>
  <c r="AG365" i="4"/>
  <c r="AG161" i="4"/>
  <c r="Z272" i="4"/>
  <c r="Z68" i="4"/>
  <c r="T309" i="4"/>
  <c r="T105" i="4"/>
  <c r="T325" i="4"/>
  <c r="T121" i="4"/>
  <c r="AC334" i="4"/>
  <c r="AC130" i="4"/>
  <c r="V357" i="4"/>
  <c r="V153" i="4"/>
  <c r="AE373" i="4"/>
  <c r="AE169" i="4"/>
  <c r="AB365" i="4"/>
  <c r="AB161" i="4"/>
  <c r="V286" i="4"/>
  <c r="V82" i="4"/>
  <c r="U350" i="4"/>
  <c r="U146" i="4"/>
  <c r="X246" i="4"/>
  <c r="X42" i="4"/>
  <c r="AD212" i="4"/>
  <c r="AD8" i="4"/>
  <c r="Y219" i="4"/>
  <c r="Y15" i="4"/>
  <c r="AK219" i="4"/>
  <c r="AK15" i="4"/>
  <c r="AJ233" i="4"/>
  <c r="AJ29" i="4"/>
  <c r="AN245" i="4"/>
  <c r="AN41" i="4"/>
  <c r="AJ259" i="4"/>
  <c r="AJ55" i="4"/>
  <c r="AL273" i="4"/>
  <c r="AL69" i="4"/>
  <c r="AO287" i="4"/>
  <c r="AO83" i="4"/>
  <c r="AN218" i="4"/>
  <c r="AN14" i="4"/>
  <c r="AM228" i="4"/>
  <c r="AM24" i="4"/>
  <c r="AQ239" i="4"/>
  <c r="AQ35" i="4"/>
  <c r="AO250" i="4"/>
  <c r="AO46" i="4"/>
  <c r="AO266" i="4"/>
  <c r="AO62" i="4"/>
  <c r="AO280" i="4"/>
  <c r="AO76" i="4"/>
  <c r="AT294" i="4"/>
  <c r="AT90" i="4"/>
  <c r="AN223" i="4"/>
  <c r="AN19" i="4"/>
  <c r="AQ233" i="4"/>
  <c r="AQ29" i="4"/>
  <c r="AU245" i="4"/>
  <c r="AU41" i="4"/>
  <c r="AQ266" i="4"/>
  <c r="AQ62" i="4"/>
  <c r="AU280" i="4"/>
  <c r="AU76" i="4"/>
  <c r="AR294" i="4"/>
  <c r="AR90" i="4"/>
  <c r="Y228" i="4"/>
  <c r="Y24" i="4"/>
  <c r="V240" i="4"/>
  <c r="V36" i="4"/>
  <c r="AE252" i="4"/>
  <c r="AE48" i="4"/>
  <c r="AG272" i="4"/>
  <c r="AG68" i="4"/>
  <c r="AF293" i="4"/>
  <c r="AF89" i="4"/>
  <c r="AA228" i="4"/>
  <c r="AA24" i="4"/>
  <c r="X240" i="4"/>
  <c r="X36" i="4"/>
  <c r="Y252" i="4"/>
  <c r="Y48" i="4"/>
  <c r="AA265" i="4"/>
  <c r="AA61" i="4"/>
  <c r="X279" i="4"/>
  <c r="X75" i="4"/>
  <c r="AD293" i="4"/>
  <c r="AD89" i="4"/>
  <c r="AB228" i="4"/>
  <c r="AB24" i="4"/>
  <c r="Y240" i="4"/>
  <c r="Y36" i="4"/>
  <c r="V252" i="4"/>
  <c r="V48" i="4"/>
  <c r="AF265" i="4"/>
  <c r="AF61" i="4"/>
  <c r="U279" i="4"/>
  <c r="U75" i="4"/>
  <c r="AG287" i="4"/>
  <c r="AG83" i="4"/>
  <c r="P341" i="4"/>
  <c r="P137" i="4"/>
  <c r="I280" i="4"/>
  <c r="I76" i="4"/>
  <c r="F318" i="4"/>
  <c r="F114" i="4"/>
  <c r="K349" i="4"/>
  <c r="K145" i="4"/>
  <c r="P373" i="4"/>
  <c r="P169" i="4"/>
  <c r="J287" i="4"/>
  <c r="J83" i="4"/>
  <c r="Q373" i="4"/>
  <c r="Q169" i="4"/>
  <c r="J357" i="4"/>
  <c r="J153" i="4"/>
  <c r="M326" i="4"/>
  <c r="M122" i="4"/>
  <c r="I294" i="4"/>
  <c r="I90" i="4"/>
  <c r="F245" i="4"/>
  <c r="F41" i="4"/>
  <c r="P227" i="4"/>
  <c r="P23" i="4"/>
  <c r="E245" i="4"/>
  <c r="E41" i="4"/>
  <c r="I259" i="4"/>
  <c r="I55" i="4"/>
  <c r="G223" i="4"/>
  <c r="G19" i="4"/>
  <c r="O233" i="4"/>
  <c r="O29" i="4"/>
  <c r="G259" i="4"/>
  <c r="G55" i="4"/>
  <c r="I273" i="4"/>
  <c r="I69" i="4"/>
  <c r="Q239" i="4"/>
  <c r="Q35" i="4"/>
  <c r="N266" i="4"/>
  <c r="N62" i="4"/>
  <c r="I287" i="4"/>
  <c r="I83" i="4"/>
  <c r="N302" i="4"/>
  <c r="N98" i="4"/>
  <c r="F326" i="4"/>
  <c r="F122" i="4"/>
  <c r="K341" i="4"/>
  <c r="K137" i="4"/>
  <c r="O357" i="4"/>
  <c r="O153" i="4"/>
  <c r="L223" i="4"/>
  <c r="L19" i="4"/>
  <c r="G287" i="4"/>
  <c r="G83" i="4"/>
  <c r="H302" i="4"/>
  <c r="H98" i="4"/>
  <c r="G318" i="4"/>
  <c r="G114" i="4"/>
  <c r="J334" i="4"/>
  <c r="J130" i="4"/>
  <c r="Q365" i="4"/>
  <c r="Q161" i="4"/>
  <c r="Q326" i="4"/>
  <c r="Q122" i="4"/>
  <c r="M294" i="4"/>
  <c r="M90" i="4"/>
  <c r="N259" i="4"/>
  <c r="N55" i="4"/>
  <c r="N211" i="4"/>
  <c r="N7" i="4"/>
  <c r="F211" i="4"/>
  <c r="F7" i="4"/>
  <c r="D341" i="4"/>
  <c r="D138" i="4" s="1"/>
  <c r="D326" i="4"/>
  <c r="D123" i="4" s="1"/>
  <c r="D251" i="4"/>
  <c r="D48" i="4" s="1"/>
  <c r="D273" i="4"/>
  <c r="D70" i="4" s="1"/>
  <c r="D227" i="4"/>
  <c r="D24" i="4" s="1"/>
  <c r="D318" i="4"/>
  <c r="D115" i="4" s="1"/>
  <c r="D259" i="4"/>
  <c r="D56" i="4" s="1"/>
  <c r="D302" i="4"/>
  <c r="D99" i="4" s="1"/>
  <c r="D365" i="4"/>
  <c r="D162" i="4" s="1"/>
  <c r="D211" i="4"/>
  <c r="D8" i="4" s="1"/>
  <c r="D334" i="4"/>
  <c r="D131" i="4" s="1"/>
  <c r="D310" i="4"/>
  <c r="D107" i="4" s="1"/>
  <c r="D266" i="4"/>
  <c r="D63" i="4" s="1"/>
  <c r="D239" i="4"/>
  <c r="D36" i="4" s="1"/>
  <c r="D373" i="4"/>
  <c r="D170" i="4" s="1"/>
  <c r="D287" i="4"/>
  <c r="D84" i="4" s="1"/>
  <c r="D233" i="4"/>
  <c r="D30" i="4" s="1"/>
  <c r="D294" i="4"/>
  <c r="D91" i="4" s="1"/>
  <c r="D357" i="4"/>
  <c r="D154" i="4" s="1"/>
  <c r="D349" i="4"/>
  <c r="D146" i="4" s="1"/>
  <c r="D245" i="4"/>
  <c r="D42" i="4" s="1"/>
  <c r="D280" i="4"/>
  <c r="D77" i="4" s="1"/>
  <c r="D223" i="4"/>
  <c r="D20" i="4" s="1"/>
  <c r="R84" i="30" l="1"/>
  <c r="P85" i="30"/>
  <c r="L85" i="30"/>
  <c r="I85" i="30"/>
  <c r="O85" i="30"/>
  <c r="J85" i="30"/>
  <c r="K85" i="30"/>
  <c r="M85" i="30"/>
  <c r="G85" i="30"/>
  <c r="F85" i="30"/>
  <c r="H85" i="30"/>
  <c r="D85" i="30"/>
  <c r="E85" i="30"/>
  <c r="N85" i="30"/>
  <c r="E121" i="19"/>
  <c r="E86" i="10"/>
  <c r="E86" i="12"/>
  <c r="G86" i="10"/>
  <c r="G86" i="12"/>
  <c r="AK86" i="10"/>
  <c r="AU86" i="12"/>
  <c r="T86" i="10"/>
  <c r="Y86" i="12"/>
  <c r="D86" i="10"/>
  <c r="D86" i="12"/>
  <c r="AL86" i="10"/>
  <c r="AV86" i="12"/>
  <c r="AM86" i="10"/>
  <c r="AW86" i="12"/>
  <c r="U86" i="10"/>
  <c r="Z86" i="12"/>
  <c r="W86" i="10"/>
  <c r="AB86" i="12"/>
  <c r="F86" i="10"/>
  <c r="F86" i="12"/>
  <c r="V86" i="10"/>
  <c r="AA86" i="12"/>
  <c r="AJ86" i="10"/>
  <c r="AT86" i="12"/>
  <c r="F185" i="13"/>
  <c r="AS185" i="13"/>
  <c r="BC184" i="12"/>
  <c r="AU185" i="13"/>
  <c r="BE184" i="12"/>
  <c r="Y185" i="13"/>
  <c r="AD184" i="12"/>
  <c r="AM185" i="13"/>
  <c r="U185" i="13"/>
  <c r="AR185" i="13"/>
  <c r="BB184" i="12"/>
  <c r="AT185" i="13"/>
  <c r="BD184" i="12"/>
  <c r="AA185" i="13"/>
  <c r="AF184" i="12"/>
  <c r="L185" i="13"/>
  <c r="L184" i="12"/>
  <c r="AL185" i="13"/>
  <c r="I185" i="13"/>
  <c r="I184" i="12"/>
  <c r="AD185" i="13"/>
  <c r="AI184" i="12"/>
  <c r="E185" i="13"/>
  <c r="AO185" i="13"/>
  <c r="AY184" i="12"/>
  <c r="AF185" i="13"/>
  <c r="AK184" i="12"/>
  <c r="W185" i="13"/>
  <c r="O185" i="13"/>
  <c r="O184" i="12"/>
  <c r="AV185" i="13"/>
  <c r="BF184" i="12"/>
  <c r="AQ185" i="13"/>
  <c r="BA184" i="12"/>
  <c r="AB185" i="13"/>
  <c r="AG184" i="12"/>
  <c r="AG185" i="13"/>
  <c r="AL184" i="12"/>
  <c r="P185" i="13"/>
  <c r="P184" i="12"/>
  <c r="H185" i="13"/>
  <c r="H184" i="12"/>
  <c r="AN185" i="13"/>
  <c r="AX184" i="12"/>
  <c r="K185" i="13"/>
  <c r="K184" i="12"/>
  <c r="AC185" i="13"/>
  <c r="AH184" i="12"/>
  <c r="AK185" i="13"/>
  <c r="Z185" i="13"/>
  <c r="AE184" i="12"/>
  <c r="V185" i="13"/>
  <c r="X185" i="13"/>
  <c r="AC184" i="12"/>
  <c r="AW185" i="13"/>
  <c r="BG184" i="12"/>
  <c r="G185" i="13"/>
  <c r="AP185" i="13"/>
  <c r="AZ184" i="12"/>
  <c r="J185" i="13"/>
  <c r="J184" i="12"/>
  <c r="Q185" i="13"/>
  <c r="Q184" i="12"/>
  <c r="N185" i="13"/>
  <c r="N184" i="12"/>
  <c r="M185" i="13"/>
  <c r="M184" i="12"/>
  <c r="AE185" i="13"/>
  <c r="AJ184" i="12"/>
  <c r="AA37" i="4"/>
  <c r="G319" i="4"/>
  <c r="G115" i="4"/>
  <c r="I288" i="4"/>
  <c r="I84" i="4"/>
  <c r="G224" i="4"/>
  <c r="G21" i="4" s="1"/>
  <c r="G20" i="4"/>
  <c r="Q374" i="4"/>
  <c r="Q170" i="4"/>
  <c r="AB229" i="4"/>
  <c r="AB25" i="4"/>
  <c r="AG273" i="4"/>
  <c r="AG69" i="4"/>
  <c r="AQ234" i="4"/>
  <c r="AQ30" i="4"/>
  <c r="AO267" i="4"/>
  <c r="AO63" i="4"/>
  <c r="AN246" i="4"/>
  <c r="AN42" i="4"/>
  <c r="AB366" i="4"/>
  <c r="AB162" i="4"/>
  <c r="AD351" i="4"/>
  <c r="AD147" i="4"/>
  <c r="U318" i="4"/>
  <c r="U114" i="4"/>
  <c r="AN342" i="4"/>
  <c r="AN138" i="4"/>
  <c r="AT358" i="4"/>
  <c r="AT154" i="4"/>
  <c r="AL281" i="4"/>
  <c r="AL77" i="4"/>
  <c r="AW367" i="4"/>
  <c r="AW163" i="4"/>
  <c r="O212" i="4"/>
  <c r="O8" i="4"/>
  <c r="K358" i="4"/>
  <c r="K154" i="4"/>
  <c r="F267" i="4"/>
  <c r="F63" i="4"/>
  <c r="L240" i="4"/>
  <c r="L36" i="4"/>
  <c r="M234" i="4"/>
  <c r="M30" i="4"/>
  <c r="G335" i="4"/>
  <c r="G131" i="4"/>
  <c r="J374" i="4"/>
  <c r="J170" i="4"/>
  <c r="E366" i="4"/>
  <c r="E162" i="4"/>
  <c r="AE259" i="4"/>
  <c r="AE55" i="4"/>
  <c r="Z294" i="4"/>
  <c r="Z90" i="4"/>
  <c r="AB294" i="4"/>
  <c r="AB90" i="4"/>
  <c r="AG235" i="4"/>
  <c r="AG31" i="4"/>
  <c r="AM267" i="4"/>
  <c r="AM63" i="4"/>
  <c r="AP295" i="4"/>
  <c r="AP91" i="4"/>
  <c r="AN366" i="4"/>
  <c r="AN162" i="4"/>
  <c r="AK303" i="4"/>
  <c r="AK99" i="4"/>
  <c r="AV335" i="4"/>
  <c r="AV131" i="4"/>
  <c r="V294" i="4"/>
  <c r="V90" i="4"/>
  <c r="AS229" i="4"/>
  <c r="AS25" i="4"/>
  <c r="AS295" i="4"/>
  <c r="AS91" i="4"/>
  <c r="AN234" i="4"/>
  <c r="AN30" i="4"/>
  <c r="X334" i="4"/>
  <c r="X130" i="4"/>
  <c r="V302" i="4"/>
  <c r="V98" i="4"/>
  <c r="AP303" i="4"/>
  <c r="AP99" i="4"/>
  <c r="AV274" i="4"/>
  <c r="AV70" i="4"/>
  <c r="AL366" i="4"/>
  <c r="AL162" i="4"/>
  <c r="AK246" i="4"/>
  <c r="AK42" i="4"/>
  <c r="AV267" i="4"/>
  <c r="AV63" i="4"/>
  <c r="AU219" i="4"/>
  <c r="AU15" i="4"/>
  <c r="AG294" i="4"/>
  <c r="AG90" i="4"/>
  <c r="AE351" i="4"/>
  <c r="AE147" i="4"/>
  <c r="Z266" i="4"/>
  <c r="Z62" i="4"/>
  <c r="AC358" i="4"/>
  <c r="AC154" i="4"/>
  <c r="U259" i="4"/>
  <c r="U55" i="4"/>
  <c r="T343" i="4"/>
  <c r="T139" i="4"/>
  <c r="AU374" i="4"/>
  <c r="AU170" i="4"/>
  <c r="AS374" i="4"/>
  <c r="AS170" i="4"/>
  <c r="AN229" i="4"/>
  <c r="AN25" i="4"/>
  <c r="L212" i="4"/>
  <c r="L8" i="4"/>
  <c r="J342" i="4"/>
  <c r="J138" i="4"/>
  <c r="P303" i="4"/>
  <c r="P99" i="4"/>
  <c r="O374" i="4"/>
  <c r="O170" i="4"/>
  <c r="F303" i="4"/>
  <c r="F99" i="4"/>
  <c r="Q267" i="4"/>
  <c r="Q63" i="4"/>
  <c r="Q260" i="4"/>
  <c r="Q56" i="4"/>
  <c r="I234" i="4"/>
  <c r="I30" i="4"/>
  <c r="P319" i="4"/>
  <c r="P115" i="4"/>
  <c r="M366" i="4"/>
  <c r="M162" i="4"/>
  <c r="H374" i="4"/>
  <c r="H170" i="4"/>
  <c r="AA259" i="4"/>
  <c r="AA55" i="4"/>
  <c r="AF241" i="4"/>
  <c r="AF37" i="4"/>
  <c r="X259" i="4"/>
  <c r="X55" i="4"/>
  <c r="AN288" i="4"/>
  <c r="AN84" i="4"/>
  <c r="AV224" i="4"/>
  <c r="AV20" i="4"/>
  <c r="AW251" i="4"/>
  <c r="AW47" i="4"/>
  <c r="AV281" i="4"/>
  <c r="AV77" i="4"/>
  <c r="AO224" i="4"/>
  <c r="AO20" i="4"/>
  <c r="Z334" i="4"/>
  <c r="Z130" i="4"/>
  <c r="AA351" i="4"/>
  <c r="AA147" i="4"/>
  <c r="AB318" i="4"/>
  <c r="AB114" i="4"/>
  <c r="Y358" i="4"/>
  <c r="Y154" i="4"/>
  <c r="X253" i="4"/>
  <c r="X49" i="4"/>
  <c r="AC310" i="4"/>
  <c r="AC106" i="4"/>
  <c r="AT213" i="4"/>
  <c r="AT9" i="4"/>
  <c r="AK358" i="4"/>
  <c r="AK154" i="4"/>
  <c r="AM327" i="4"/>
  <c r="AM123" i="4"/>
  <c r="AV313" i="4"/>
  <c r="AV109" i="4"/>
  <c r="AQ350" i="4"/>
  <c r="AQ146" i="4"/>
  <c r="AT246" i="4"/>
  <c r="AT42" i="4"/>
  <c r="AR343" i="4"/>
  <c r="AR139" i="4"/>
  <c r="G281" i="4"/>
  <c r="G77" i="4"/>
  <c r="Q342" i="4"/>
  <c r="Q138" i="4"/>
  <c r="L303" i="4"/>
  <c r="L99" i="4"/>
  <c r="K374" i="4"/>
  <c r="K170" i="4"/>
  <c r="N295" i="4"/>
  <c r="N91" i="4"/>
  <c r="M267" i="4"/>
  <c r="M63" i="4"/>
  <c r="J252" i="4"/>
  <c r="J48" i="4"/>
  <c r="E327" i="4"/>
  <c r="E123" i="4"/>
  <c r="Q274" i="4"/>
  <c r="Q70" i="4"/>
  <c r="J319" i="4"/>
  <c r="J115" i="4"/>
  <c r="Z253" i="4"/>
  <c r="Z49" i="4"/>
  <c r="AF229" i="4"/>
  <c r="AF25" i="4"/>
  <c r="AC253" i="4"/>
  <c r="AC49" i="4"/>
  <c r="U273" i="4"/>
  <c r="U69" i="4"/>
  <c r="AS289" i="4"/>
  <c r="AS85" i="4"/>
  <c r="AQ274" i="4"/>
  <c r="AQ70" i="4"/>
  <c r="AR246" i="4"/>
  <c r="AR42" i="4"/>
  <c r="W351" i="4"/>
  <c r="W147" i="4"/>
  <c r="AA318" i="4"/>
  <c r="AA114" i="4"/>
  <c r="AR213" i="4"/>
  <c r="AR9" i="4"/>
  <c r="AS335" i="4"/>
  <c r="AS131" i="4"/>
  <c r="AM350" i="4"/>
  <c r="AM146" i="4"/>
  <c r="F234" i="4"/>
  <c r="F30" i="4"/>
  <c r="M342" i="4"/>
  <c r="M138" i="4"/>
  <c r="N274" i="4"/>
  <c r="N70" i="4"/>
  <c r="M350" i="4"/>
  <c r="M146" i="4"/>
  <c r="H281" i="4"/>
  <c r="H77" i="4"/>
  <c r="P240" i="4"/>
  <c r="P36" i="4"/>
  <c r="Q234" i="4"/>
  <c r="Q30" i="4"/>
  <c r="N342" i="4"/>
  <c r="N138" i="4"/>
  <c r="N358" i="4"/>
  <c r="N154" i="4"/>
  <c r="AA220" i="4"/>
  <c r="AA17" i="4" s="1"/>
  <c r="AA16" i="4"/>
  <c r="AB273" i="4"/>
  <c r="AB69" i="4"/>
  <c r="AA224" i="4"/>
  <c r="AA20" i="4"/>
  <c r="Y247" i="4"/>
  <c r="Y43" i="4"/>
  <c r="AF259" i="4"/>
  <c r="AF55" i="4"/>
  <c r="AV288" i="4"/>
  <c r="AV84" i="4"/>
  <c r="AO229" i="4"/>
  <c r="AO25" i="4"/>
  <c r="AO260" i="4"/>
  <c r="AO56" i="4"/>
  <c r="AO295" i="4"/>
  <c r="AO91" i="4"/>
  <c r="AL240" i="4"/>
  <c r="AL36" i="4"/>
  <c r="M228" i="4"/>
  <c r="M24" i="4"/>
  <c r="AC374" i="4"/>
  <c r="AC170" i="4"/>
  <c r="W344" i="4"/>
  <c r="W140" i="4"/>
  <c r="AC343" i="4"/>
  <c r="AC139" i="4"/>
  <c r="AL246" i="4"/>
  <c r="AL42" i="4"/>
  <c r="W229" i="4"/>
  <c r="W25" i="4"/>
  <c r="AV319" i="4"/>
  <c r="AV115" i="4"/>
  <c r="Z374" i="4"/>
  <c r="Z170" i="4"/>
  <c r="AF253" i="4"/>
  <c r="AF49" i="4"/>
  <c r="AM213" i="4"/>
  <c r="AM9" i="4"/>
  <c r="V266" i="4"/>
  <c r="V62" i="4"/>
  <c r="AN241" i="4"/>
  <c r="AN37" i="4"/>
  <c r="AR358" i="4"/>
  <c r="AR154" i="4"/>
  <c r="AP327" i="4"/>
  <c r="AP123" i="4"/>
  <c r="M295" i="4"/>
  <c r="M91" i="4"/>
  <c r="G288" i="4"/>
  <c r="G84" i="4"/>
  <c r="Q240" i="4"/>
  <c r="Q36" i="4"/>
  <c r="F246" i="4"/>
  <c r="F42" i="4"/>
  <c r="P374" i="4"/>
  <c r="P170" i="4"/>
  <c r="V253" i="4"/>
  <c r="V49" i="4"/>
  <c r="AA229" i="4"/>
  <c r="AA25" i="4"/>
  <c r="AQ267" i="4"/>
  <c r="AQ63" i="4"/>
  <c r="AQ240" i="4"/>
  <c r="AQ36" i="4"/>
  <c r="AK220" i="4"/>
  <c r="AK17" i="4" s="1"/>
  <c r="AK16" i="4"/>
  <c r="V358" i="4"/>
  <c r="V154" i="4"/>
  <c r="W318" i="4"/>
  <c r="W114" i="4"/>
  <c r="W241" i="4"/>
  <c r="W37" i="4"/>
  <c r="AW358" i="4"/>
  <c r="AW154" i="4"/>
  <c r="F335" i="4"/>
  <c r="F131" i="4"/>
  <c r="N260" i="4"/>
  <c r="N56" i="4"/>
  <c r="H303" i="4"/>
  <c r="H99" i="4"/>
  <c r="K342" i="4"/>
  <c r="K138" i="4"/>
  <c r="N267" i="4"/>
  <c r="N63" i="4"/>
  <c r="O234" i="4"/>
  <c r="O30" i="4"/>
  <c r="P228" i="4"/>
  <c r="P24" i="4"/>
  <c r="J358" i="4"/>
  <c r="J154" i="4"/>
  <c r="K350" i="4"/>
  <c r="K146" i="4"/>
  <c r="AG288" i="4"/>
  <c r="AG84" i="4"/>
  <c r="Y241" i="4"/>
  <c r="Y37" i="4"/>
  <c r="AA266" i="4"/>
  <c r="AA62" i="4"/>
  <c r="AF294" i="4"/>
  <c r="AF90" i="4"/>
  <c r="Y229" i="4"/>
  <c r="Y25" i="4"/>
  <c r="AU246" i="4"/>
  <c r="AU42" i="4"/>
  <c r="AO281" i="4"/>
  <c r="AO77" i="4"/>
  <c r="AM229" i="4"/>
  <c r="AM25" i="4"/>
  <c r="AJ260" i="4"/>
  <c r="AJ56" i="4"/>
  <c r="Y220" i="4"/>
  <c r="Y17" i="4" s="1"/>
  <c r="Y16" i="4"/>
  <c r="V287" i="4"/>
  <c r="V83" i="4"/>
  <c r="AC335" i="4"/>
  <c r="AC131" i="4"/>
  <c r="AG366" i="4"/>
  <c r="AG162" i="4"/>
  <c r="AA366" i="4"/>
  <c r="AA162" i="4"/>
  <c r="T302" i="4"/>
  <c r="T98" i="4"/>
  <c r="AN213" i="4"/>
  <c r="AN9" i="4"/>
  <c r="AW374" i="4"/>
  <c r="AW170" i="4"/>
  <c r="AK335" i="4"/>
  <c r="AK131" i="4"/>
  <c r="AU342" i="4"/>
  <c r="AU138" i="4"/>
  <c r="AJ374" i="4"/>
  <c r="AJ170" i="4"/>
  <c r="AP234" i="4"/>
  <c r="AP30" i="4"/>
  <c r="G212" i="4"/>
  <c r="G8" i="4"/>
  <c r="F359" i="4"/>
  <c r="F155" i="4"/>
  <c r="O228" i="4"/>
  <c r="O24" i="4"/>
  <c r="F295" i="4"/>
  <c r="F91" i="4"/>
  <c r="P252" i="4"/>
  <c r="P48" i="4"/>
  <c r="Q246" i="4"/>
  <c r="Q42" i="4"/>
  <c r="Q295" i="4"/>
  <c r="Q91" i="4"/>
  <c r="G303" i="4"/>
  <c r="G99" i="4"/>
  <c r="E374" i="4"/>
  <c r="E170" i="4"/>
  <c r="AB248" i="4"/>
  <c r="AB44" i="4"/>
  <c r="T280" i="4"/>
  <c r="T76" i="4"/>
  <c r="AA253" i="4"/>
  <c r="AA49" i="4"/>
  <c r="AQ281" i="4"/>
  <c r="AQ77" i="4"/>
  <c r="AJ224" i="4"/>
  <c r="AJ20" i="4"/>
  <c r="AV240" i="4"/>
  <c r="AV36" i="4"/>
  <c r="AL319" i="4"/>
  <c r="AL115" i="4"/>
  <c r="AU350" i="4"/>
  <c r="AU146" i="4"/>
  <c r="AE273" i="4"/>
  <c r="AE69" i="4"/>
  <c r="AT288" i="4"/>
  <c r="AT84" i="4"/>
  <c r="Y225" i="4"/>
  <c r="Y22" i="4" s="1"/>
  <c r="Y21" i="4"/>
  <c r="W302" i="4"/>
  <c r="W98" i="4"/>
  <c r="AA358" i="4"/>
  <c r="AA154" i="4"/>
  <c r="AU335" i="4"/>
  <c r="AU131" i="4"/>
  <c r="AM343" i="4"/>
  <c r="AM139" i="4"/>
  <c r="AN319" i="4"/>
  <c r="AN115" i="4"/>
  <c r="AK234" i="4"/>
  <c r="AK30" i="4"/>
  <c r="AT252" i="4"/>
  <c r="AT48" i="4"/>
  <c r="E228" i="4"/>
  <c r="E24" i="4"/>
  <c r="T358" i="4"/>
  <c r="T154" i="4"/>
  <c r="AF334" i="4"/>
  <c r="AF130" i="4"/>
  <c r="AD374" i="4"/>
  <c r="AD170" i="4"/>
  <c r="AD302" i="4"/>
  <c r="AD98" i="4"/>
  <c r="AQ213" i="4"/>
  <c r="AQ9" i="4"/>
  <c r="AL350" i="4"/>
  <c r="AL146" i="4"/>
  <c r="AT342" i="4"/>
  <c r="AT138" i="4"/>
  <c r="AQ336" i="4"/>
  <c r="AQ132" i="4"/>
  <c r="F224" i="4"/>
  <c r="F21" i="4" s="1"/>
  <c r="F20" i="4"/>
  <c r="G366" i="4"/>
  <c r="G162" i="4"/>
  <c r="O288" i="4"/>
  <c r="O84" i="4"/>
  <c r="G358" i="4"/>
  <c r="G154" i="4"/>
  <c r="P281" i="4"/>
  <c r="P77" i="4"/>
  <c r="O224" i="4"/>
  <c r="O21" i="4" s="1"/>
  <c r="O20" i="4"/>
  <c r="I224" i="4"/>
  <c r="I21" i="4" s="1"/>
  <c r="I20" i="4"/>
  <c r="L350" i="4"/>
  <c r="L146" i="4"/>
  <c r="K327" i="4"/>
  <c r="K123" i="4"/>
  <c r="AA294" i="4"/>
  <c r="AA90" i="4"/>
  <c r="T248" i="4"/>
  <c r="T44" i="4"/>
  <c r="Z220" i="4"/>
  <c r="Z17" i="4" s="1"/>
  <c r="Z16" i="4"/>
  <c r="AK240" i="4"/>
  <c r="AK36" i="4"/>
  <c r="AS213" i="4"/>
  <c r="AS9" i="4"/>
  <c r="AW234" i="4"/>
  <c r="AW30" i="4"/>
  <c r="AR260" i="4"/>
  <c r="AR56" i="4"/>
  <c r="Y213" i="4"/>
  <c r="Y9" i="4"/>
  <c r="W374" i="4"/>
  <c r="W170" i="4"/>
  <c r="AA302" i="4"/>
  <c r="AA98" i="4"/>
  <c r="Z302" i="4"/>
  <c r="Z98" i="4"/>
  <c r="AC326" i="4"/>
  <c r="AC122" i="4"/>
  <c r="AS319" i="4"/>
  <c r="AS115" i="4"/>
  <c r="AR229" i="4"/>
  <c r="AR25" i="4"/>
  <c r="AU295" i="4"/>
  <c r="AU91" i="4"/>
  <c r="AR335" i="4"/>
  <c r="AR131" i="4"/>
  <c r="AU289" i="4"/>
  <c r="AU85" i="4"/>
  <c r="E212" i="4"/>
  <c r="E8" i="4"/>
  <c r="F311" i="4"/>
  <c r="F107" i="4"/>
  <c r="K319" i="4"/>
  <c r="K115" i="4"/>
  <c r="L234" i="4"/>
  <c r="L30" i="4"/>
  <c r="I319" i="4"/>
  <c r="I115" i="4"/>
  <c r="H234" i="4"/>
  <c r="H30" i="4"/>
  <c r="O267" i="4"/>
  <c r="O63" i="4"/>
  <c r="P288" i="4"/>
  <c r="P84" i="4"/>
  <c r="G327" i="4"/>
  <c r="G123" i="4"/>
  <c r="Q281" i="4"/>
  <c r="Q77" i="4"/>
  <c r="T266" i="4"/>
  <c r="T62" i="4"/>
  <c r="X220" i="4"/>
  <c r="X17" i="4" s="1"/>
  <c r="X16" i="4"/>
  <c r="AB241" i="4"/>
  <c r="AB37" i="4"/>
  <c r="T259" i="4"/>
  <c r="T55" i="4"/>
  <c r="AW274" i="4"/>
  <c r="AW70" i="4"/>
  <c r="AS246" i="4"/>
  <c r="AS42" i="4"/>
  <c r="U220" i="4"/>
  <c r="U17" i="4" s="1"/>
  <c r="U16" i="4"/>
  <c r="X318" i="4"/>
  <c r="X114" i="4"/>
  <c r="AF374" i="4"/>
  <c r="AF170" i="4"/>
  <c r="AK366" i="4"/>
  <c r="AK162" i="4"/>
  <c r="AV366" i="4"/>
  <c r="AV162" i="4"/>
  <c r="AQ303" i="4"/>
  <c r="AQ99" i="4"/>
  <c r="O281" i="4"/>
  <c r="O77" i="4"/>
  <c r="H327" i="4"/>
  <c r="H123" i="4"/>
  <c r="G374" i="4"/>
  <c r="G170" i="4"/>
  <c r="J295" i="4"/>
  <c r="J91" i="4"/>
  <c r="I267" i="4"/>
  <c r="I63" i="4"/>
  <c r="F252" i="4"/>
  <c r="F48" i="4"/>
  <c r="J311" i="4"/>
  <c r="J107" i="4"/>
  <c r="M335" i="4"/>
  <c r="M131" i="4"/>
  <c r="T287" i="4"/>
  <c r="T83" i="4"/>
  <c r="AC260" i="4"/>
  <c r="AC56" i="4"/>
  <c r="AA287" i="4"/>
  <c r="AA83" i="4"/>
  <c r="AE281" i="4"/>
  <c r="AE77" i="4"/>
  <c r="X224" i="4"/>
  <c r="X20" i="4"/>
  <c r="AS240" i="4"/>
  <c r="AS36" i="4"/>
  <c r="AM274" i="4"/>
  <c r="AM70" i="4"/>
  <c r="AL224" i="4"/>
  <c r="AL20" i="4"/>
  <c r="AN251" i="4"/>
  <c r="AN47" i="4"/>
  <c r="AB213" i="4"/>
  <c r="AB9" i="4"/>
  <c r="AG327" i="4"/>
  <c r="AG123" i="4"/>
  <c r="T334" i="4"/>
  <c r="T130" i="4"/>
  <c r="AG358" i="4"/>
  <c r="AG154" i="4"/>
  <c r="W358" i="4"/>
  <c r="W154" i="4"/>
  <c r="AF366" i="4"/>
  <c r="AF162" i="4"/>
  <c r="AN350" i="4"/>
  <c r="AN146" i="4"/>
  <c r="AO319" i="4"/>
  <c r="AO115" i="4"/>
  <c r="AP335" i="4"/>
  <c r="AP131" i="4"/>
  <c r="AU359" i="4"/>
  <c r="AU155" i="4"/>
  <c r="AJ230" i="4"/>
  <c r="AJ27" i="4" s="1"/>
  <c r="AJ26" i="4"/>
  <c r="K212" i="4"/>
  <c r="K8" i="4"/>
  <c r="I342" i="4"/>
  <c r="I138" i="4"/>
  <c r="N366" i="4"/>
  <c r="N162" i="4"/>
  <c r="E288" i="4"/>
  <c r="E84" i="4"/>
  <c r="O246" i="4"/>
  <c r="O42" i="4"/>
  <c r="N240" i="4"/>
  <c r="N36" i="4"/>
  <c r="K367" i="4"/>
  <c r="K163" i="4"/>
  <c r="E335" i="4"/>
  <c r="E131" i="4"/>
  <c r="AF287" i="4"/>
  <c r="AF83" i="4"/>
  <c r="AB266" i="4"/>
  <c r="AB62" i="4"/>
  <c r="W224" i="4"/>
  <c r="W20" i="4"/>
  <c r="V224" i="4"/>
  <c r="V20" i="4"/>
  <c r="AC273" i="4"/>
  <c r="AC69" i="4"/>
  <c r="W247" i="4"/>
  <c r="W43" i="4"/>
  <c r="T224" i="4"/>
  <c r="T20" i="4"/>
  <c r="AO274" i="4"/>
  <c r="AO70" i="4"/>
  <c r="AO240" i="4"/>
  <c r="AO36" i="4"/>
  <c r="AL219" i="4"/>
  <c r="AL15" i="4"/>
  <c r="AR267" i="4"/>
  <c r="AR63" i="4"/>
  <c r="AP374" i="4"/>
  <c r="AP170" i="4"/>
  <c r="AQ342" i="4"/>
  <c r="AQ138" i="4"/>
  <c r="AM311" i="4"/>
  <c r="AM107" i="4"/>
  <c r="AV374" i="4"/>
  <c r="AV170" i="4"/>
  <c r="AS342" i="4"/>
  <c r="AS138" i="4"/>
  <c r="AW311" i="4"/>
  <c r="AW107" i="4"/>
  <c r="AF280" i="4"/>
  <c r="AF76" i="4"/>
  <c r="AU240" i="4"/>
  <c r="AU36" i="4"/>
  <c r="AL229" i="4"/>
  <c r="AL25" i="4"/>
  <c r="Y319" i="4"/>
  <c r="Y115" i="4"/>
  <c r="X326" i="4"/>
  <c r="X122" i="4"/>
  <c r="U366" i="4"/>
  <c r="U162" i="4"/>
  <c r="X302" i="4"/>
  <c r="X98" i="4"/>
  <c r="AM335" i="4"/>
  <c r="AM131" i="4"/>
  <c r="AK319" i="4"/>
  <c r="AK115" i="4"/>
  <c r="AW319" i="4"/>
  <c r="AW115" i="4"/>
  <c r="AT319" i="4"/>
  <c r="AT115" i="4"/>
  <c r="AN358" i="4"/>
  <c r="AN154" i="4"/>
  <c r="AR274" i="4"/>
  <c r="AR70" i="4"/>
  <c r="AD335" i="4"/>
  <c r="AD131" i="4"/>
  <c r="AJ343" i="4"/>
  <c r="AJ139" i="4"/>
  <c r="AK251" i="4"/>
  <c r="AK47" i="4"/>
  <c r="AK224" i="4"/>
  <c r="AK20" i="4"/>
  <c r="AJ281" i="4"/>
  <c r="AJ77" i="4"/>
  <c r="AJ251" i="4"/>
  <c r="AJ47" i="4"/>
  <c r="AS224" i="4"/>
  <c r="AS20" i="4"/>
  <c r="K295" i="4"/>
  <c r="K91" i="4"/>
  <c r="AC213" i="4"/>
  <c r="AC9" i="4"/>
  <c r="Y302" i="4"/>
  <c r="Y98" i="4"/>
  <c r="V366" i="4"/>
  <c r="V162" i="4"/>
  <c r="AF326" i="4"/>
  <c r="AF122" i="4"/>
  <c r="AC294" i="4"/>
  <c r="AC90" i="4"/>
  <c r="AC366" i="4"/>
  <c r="AC162" i="4"/>
  <c r="W334" i="4"/>
  <c r="W130" i="4"/>
  <c r="Z287" i="4"/>
  <c r="Z83" i="4"/>
  <c r="W366" i="4"/>
  <c r="W162" i="4"/>
  <c r="AF302" i="4"/>
  <c r="AF98" i="4"/>
  <c r="AK213" i="4"/>
  <c r="AK9" i="4"/>
  <c r="AT350" i="4"/>
  <c r="AT146" i="4"/>
  <c r="AO374" i="4"/>
  <c r="AO170" i="4"/>
  <c r="AT267" i="4"/>
  <c r="AT63" i="4"/>
  <c r="AU327" i="4"/>
  <c r="AU123" i="4"/>
  <c r="AU320" i="4"/>
  <c r="AU116" i="4"/>
  <c r="P212" i="4"/>
  <c r="P8" i="4"/>
  <c r="L288" i="4"/>
  <c r="L84" i="4"/>
  <c r="O350" i="4"/>
  <c r="O146" i="4"/>
  <c r="P327" i="4"/>
  <c r="P123" i="4"/>
  <c r="P295" i="4"/>
  <c r="P91" i="4"/>
  <c r="E252" i="4"/>
  <c r="E48" i="4"/>
  <c r="J366" i="4"/>
  <c r="J162" i="4"/>
  <c r="N327" i="4"/>
  <c r="N123" i="4"/>
  <c r="Q288" i="4"/>
  <c r="Q84" i="4"/>
  <c r="P246" i="4"/>
  <c r="P42" i="4"/>
  <c r="O260" i="4"/>
  <c r="O56" i="4"/>
  <c r="G234" i="4"/>
  <c r="G30" i="4"/>
  <c r="N252" i="4"/>
  <c r="N48" i="4"/>
  <c r="H228" i="4"/>
  <c r="H24" i="4"/>
  <c r="F260" i="4"/>
  <c r="F56" i="4"/>
  <c r="O335" i="4"/>
  <c r="O131" i="4"/>
  <c r="L358" i="4"/>
  <c r="L154" i="4"/>
  <c r="L342" i="4"/>
  <c r="L138" i="4"/>
  <c r="P267" i="4"/>
  <c r="P63" i="4"/>
  <c r="AF220" i="4"/>
  <c r="AF17" i="4" s="1"/>
  <c r="AF16" i="4"/>
  <c r="Y274" i="4"/>
  <c r="Y70" i="4"/>
  <c r="AD253" i="4"/>
  <c r="AD49" i="4"/>
  <c r="AC229" i="4"/>
  <c r="AC25" i="4"/>
  <c r="AG247" i="4"/>
  <c r="AG43" i="4"/>
  <c r="AC220" i="4"/>
  <c r="AC17" i="4" s="1"/>
  <c r="AC16" i="4"/>
  <c r="Y266" i="4"/>
  <c r="Y62" i="4"/>
  <c r="AC235" i="4"/>
  <c r="AC31" i="4"/>
  <c r="AJ295" i="4"/>
  <c r="AJ91" i="4"/>
  <c r="AU260" i="4"/>
  <c r="AU56" i="4"/>
  <c r="AW229" i="4"/>
  <c r="AW25" i="4"/>
  <c r="AL295" i="4"/>
  <c r="AL91" i="4"/>
  <c r="AW260" i="4"/>
  <c r="AW56" i="4"/>
  <c r="AU229" i="4"/>
  <c r="AU25" i="4"/>
  <c r="AW288" i="4"/>
  <c r="AW84" i="4"/>
  <c r="AV251" i="4"/>
  <c r="AV47" i="4"/>
  <c r="AP229" i="4"/>
  <c r="AP25" i="4"/>
  <c r="AC225" i="4"/>
  <c r="AC22" i="4" s="1"/>
  <c r="AC21" i="4"/>
  <c r="AG302" i="4"/>
  <c r="AG98" i="4"/>
  <c r="V310" i="4"/>
  <c r="V106" i="4"/>
  <c r="AD358" i="4"/>
  <c r="AD154" i="4"/>
  <c r="AB326" i="4"/>
  <c r="AB122" i="4"/>
  <c r="AD287" i="4"/>
  <c r="AD83" i="4"/>
  <c r="Y366" i="4"/>
  <c r="Y162" i="4"/>
  <c r="AE326" i="4"/>
  <c r="AE122" i="4"/>
  <c r="W280" i="4"/>
  <c r="W76" i="4"/>
  <c r="AE358" i="4"/>
  <c r="AE154" i="4"/>
  <c r="AC318" i="4"/>
  <c r="AC114" i="4"/>
  <c r="AG259" i="4"/>
  <c r="AG55" i="4"/>
  <c r="AV213" i="4"/>
  <c r="AV9" i="4"/>
  <c r="AQ358" i="4"/>
  <c r="AQ154" i="4"/>
  <c r="AU366" i="4"/>
  <c r="AU162" i="4"/>
  <c r="AR303" i="4"/>
  <c r="AR99" i="4"/>
  <c r="AL342" i="4"/>
  <c r="AL138" i="4"/>
  <c r="AL374" i="4"/>
  <c r="AL170" i="4"/>
  <c r="AJ327" i="4"/>
  <c r="AJ123" i="4"/>
  <c r="AT260" i="4"/>
  <c r="AT56" i="4"/>
  <c r="AT281" i="4"/>
  <c r="AT77" i="4"/>
  <c r="AS328" i="4"/>
  <c r="AS124" i="4"/>
  <c r="AG375" i="4"/>
  <c r="AG171" i="4"/>
  <c r="I212" i="4"/>
  <c r="I8" i="4"/>
  <c r="O252" i="4"/>
  <c r="O48" i="4"/>
  <c r="I327" i="4"/>
  <c r="I123" i="4"/>
  <c r="N374" i="4"/>
  <c r="N170" i="4"/>
  <c r="M311" i="4"/>
  <c r="M107" i="4"/>
  <c r="F281" i="4"/>
  <c r="F77" i="4"/>
  <c r="O342" i="4"/>
  <c r="O138" i="4"/>
  <c r="G311" i="4"/>
  <c r="G107" i="4"/>
  <c r="J274" i="4"/>
  <c r="J70" i="4"/>
  <c r="M274" i="4"/>
  <c r="M70" i="4"/>
  <c r="G246" i="4"/>
  <c r="G42" i="4"/>
  <c r="M260" i="4"/>
  <c r="M56" i="4"/>
  <c r="E234" i="4"/>
  <c r="E30" i="4"/>
  <c r="M303" i="4"/>
  <c r="M99" i="4"/>
  <c r="I366" i="4"/>
  <c r="I162" i="4"/>
  <c r="P366" i="4"/>
  <c r="P162" i="4"/>
  <c r="P350" i="4"/>
  <c r="P146" i="4"/>
  <c r="J234" i="4"/>
  <c r="J30" i="4"/>
  <c r="X287" i="4"/>
  <c r="X83" i="4"/>
  <c r="W259" i="4"/>
  <c r="W55" i="4"/>
  <c r="AB235" i="4"/>
  <c r="AB31" i="4"/>
  <c r="AE287" i="4"/>
  <c r="AE83" i="4"/>
  <c r="Z259" i="4"/>
  <c r="Z55" i="4"/>
  <c r="AA235" i="4"/>
  <c r="AA31" i="4"/>
  <c r="T294" i="4"/>
  <c r="T90" i="4"/>
  <c r="U266" i="4"/>
  <c r="U62" i="4"/>
  <c r="Y235" i="4"/>
  <c r="Y31" i="4"/>
  <c r="AJ288" i="4"/>
  <c r="AJ84" i="4"/>
  <c r="AM251" i="4"/>
  <c r="AM47" i="4"/>
  <c r="AR224" i="4"/>
  <c r="AR20" i="4"/>
  <c r="AS281" i="4"/>
  <c r="AS77" i="4"/>
  <c r="AS251" i="4"/>
  <c r="AS47" i="4"/>
  <c r="AR219" i="4"/>
  <c r="AR15" i="4"/>
  <c r="AN267" i="4"/>
  <c r="AN63" i="4"/>
  <c r="AF213" i="4"/>
  <c r="AF9" i="4"/>
  <c r="AE213" i="4"/>
  <c r="AE9" i="4"/>
  <c r="X310" i="4"/>
  <c r="X106" i="4"/>
  <c r="AG343" i="4"/>
  <c r="AG139" i="4"/>
  <c r="AE366" i="4"/>
  <c r="AE162" i="4"/>
  <c r="V326" i="4"/>
  <c r="V122" i="4"/>
  <c r="AL267" i="4"/>
  <c r="AL63" i="4"/>
  <c r="AR350" i="4"/>
  <c r="AR146" i="4"/>
  <c r="AT335" i="4"/>
  <c r="AT131" i="4"/>
  <c r="AN374" i="4"/>
  <c r="AN170" i="4"/>
  <c r="AO311" i="4"/>
  <c r="AO107" i="4"/>
  <c r="AT304" i="4"/>
  <c r="AT100" i="4"/>
  <c r="N212" i="4"/>
  <c r="N8" i="4"/>
  <c r="O358" i="4"/>
  <c r="O154" i="4"/>
  <c r="G260" i="4"/>
  <c r="G56" i="4"/>
  <c r="M327" i="4"/>
  <c r="M123" i="4"/>
  <c r="P342" i="4"/>
  <c r="P138" i="4"/>
  <c r="U280" i="4"/>
  <c r="U76" i="4"/>
  <c r="Y253" i="4"/>
  <c r="Y49" i="4"/>
  <c r="AR295" i="4"/>
  <c r="AR91" i="4"/>
  <c r="AT295" i="4"/>
  <c r="AT91" i="4"/>
  <c r="AL274" i="4"/>
  <c r="AL70" i="4"/>
  <c r="U351" i="4"/>
  <c r="U147" i="4"/>
  <c r="Z273" i="4"/>
  <c r="Z69" i="4"/>
  <c r="AE241" i="4"/>
  <c r="AE37" i="4"/>
  <c r="AU213" i="4"/>
  <c r="AU9" i="4"/>
  <c r="AQ327" i="4"/>
  <c r="AQ123" i="4"/>
  <c r="K335" i="4"/>
  <c r="K131" i="4"/>
  <c r="F212" i="4"/>
  <c r="F8" i="4"/>
  <c r="Q327" i="4"/>
  <c r="Q123" i="4"/>
  <c r="J335" i="4"/>
  <c r="J131" i="4"/>
  <c r="L224" i="4"/>
  <c r="L21" i="4" s="1"/>
  <c r="L20" i="4"/>
  <c r="N303" i="4"/>
  <c r="N99" i="4"/>
  <c r="I274" i="4"/>
  <c r="I70" i="4"/>
  <c r="I260" i="4"/>
  <c r="I56" i="4"/>
  <c r="I295" i="4"/>
  <c r="I91" i="4"/>
  <c r="J288" i="4"/>
  <c r="J84" i="4"/>
  <c r="I281" i="4"/>
  <c r="I77" i="4"/>
  <c r="AF266" i="4"/>
  <c r="AF62" i="4"/>
  <c r="AD294" i="4"/>
  <c r="AD90" i="4"/>
  <c r="X241" i="4"/>
  <c r="X37" i="4"/>
  <c r="AE253" i="4"/>
  <c r="AE49" i="4"/>
  <c r="AU281" i="4"/>
  <c r="AU77" i="4"/>
  <c r="AN224" i="4"/>
  <c r="AN20" i="4"/>
  <c r="AO251" i="4"/>
  <c r="AO47" i="4"/>
  <c r="AO288" i="4"/>
  <c r="AO84" i="4"/>
  <c r="AJ234" i="4"/>
  <c r="AJ30" i="4"/>
  <c r="X247" i="4"/>
  <c r="X43" i="4"/>
  <c r="AE374" i="4"/>
  <c r="AE170" i="4"/>
  <c r="T310" i="4"/>
  <c r="T106" i="4"/>
  <c r="AA334" i="4"/>
  <c r="AA130" i="4"/>
  <c r="Y294" i="4"/>
  <c r="Y90" i="4"/>
  <c r="U334" i="4"/>
  <c r="U130" i="4"/>
  <c r="V334" i="4"/>
  <c r="V130" i="4"/>
  <c r="AO367" i="4"/>
  <c r="AO163" i="4"/>
  <c r="AM288" i="4"/>
  <c r="AM84" i="4"/>
  <c r="AT374" i="4"/>
  <c r="AT170" i="4"/>
  <c r="AQ311" i="4"/>
  <c r="AQ107" i="4"/>
  <c r="AJ131" i="4"/>
  <c r="AJ335" i="4"/>
  <c r="AN312" i="4"/>
  <c r="AN108" i="4"/>
  <c r="L267" i="4"/>
  <c r="L63" i="4"/>
  <c r="N281" i="4"/>
  <c r="N77" i="4"/>
  <c r="G342" i="4"/>
  <c r="G138" i="4"/>
  <c r="I240" i="4"/>
  <c r="I36" i="4"/>
  <c r="F228" i="4"/>
  <c r="F24" i="4"/>
  <c r="M224" i="4"/>
  <c r="M21" i="4" s="1"/>
  <c r="M20" i="4"/>
  <c r="P358" i="4"/>
  <c r="P154" i="4"/>
  <c r="F350" i="4"/>
  <c r="F146" i="4"/>
  <c r="AE220" i="4"/>
  <c r="AE17" i="4" s="1"/>
  <c r="AE16" i="4"/>
  <c r="X273" i="4"/>
  <c r="X69" i="4"/>
  <c r="X229" i="4"/>
  <c r="X25" i="4"/>
  <c r="AD280" i="4"/>
  <c r="AD76" i="4"/>
  <c r="U229" i="4"/>
  <c r="U25" i="4"/>
  <c r="AQ246" i="4"/>
  <c r="AQ42" i="4"/>
  <c r="AK281" i="4"/>
  <c r="AK77" i="4"/>
  <c r="AO350" i="4"/>
  <c r="AO146" i="4"/>
  <c r="AJ240" i="4"/>
  <c r="AJ36" i="4"/>
  <c r="T229" i="4"/>
  <c r="T25" i="4"/>
  <c r="AQ260" i="4"/>
  <c r="AQ56" i="4"/>
  <c r="AS234" i="4"/>
  <c r="AS30" i="4"/>
  <c r="AN260" i="4"/>
  <c r="AN56" i="4"/>
  <c r="AD366" i="4"/>
  <c r="AD162" i="4"/>
  <c r="AE334" i="4"/>
  <c r="AE130" i="4"/>
  <c r="AF358" i="4"/>
  <c r="AF154" i="4"/>
  <c r="AQ366" i="4"/>
  <c r="AQ162" i="4"/>
  <c r="AQ288" i="4"/>
  <c r="AQ84" i="4"/>
  <c r="AK260" i="4"/>
  <c r="AK56" i="4"/>
  <c r="AK288" i="4"/>
  <c r="AK84" i="4"/>
  <c r="AT229" i="4"/>
  <c r="AT25" i="4"/>
  <c r="Z213" i="4"/>
  <c r="Z9" i="4"/>
  <c r="W213" i="4"/>
  <c r="W9" i="4"/>
  <c r="AE302" i="4"/>
  <c r="AE98" i="4"/>
  <c r="Y343" i="4"/>
  <c r="Y139" i="4"/>
  <c r="X374" i="4"/>
  <c r="X170" i="4"/>
  <c r="AG310" i="4"/>
  <c r="AG106" i="4"/>
  <c r="AQ319" i="4"/>
  <c r="AQ115" i="4"/>
  <c r="AL311" i="4"/>
  <c r="AL107" i="4"/>
  <c r="AM295" i="4"/>
  <c r="AM91" i="4"/>
  <c r="T50" i="4"/>
  <c r="T254" i="4"/>
  <c r="Q303" i="4"/>
  <c r="Q99" i="4"/>
  <c r="O319" i="4"/>
  <c r="O115" i="4"/>
  <c r="E240" i="4"/>
  <c r="E36" i="4"/>
  <c r="M319" i="4"/>
  <c r="M115" i="4"/>
  <c r="P234" i="4"/>
  <c r="P30" i="4"/>
  <c r="L252" i="4"/>
  <c r="L48" i="4"/>
  <c r="M246" i="4"/>
  <c r="M42" i="4"/>
  <c r="H288" i="4"/>
  <c r="H84" i="4"/>
  <c r="K252" i="4"/>
  <c r="K48" i="4"/>
  <c r="F288" i="4"/>
  <c r="F84" i="4"/>
  <c r="T273" i="4"/>
  <c r="T69" i="4"/>
  <c r="AG253" i="4"/>
  <c r="AG49" i="4"/>
  <c r="Z280" i="4"/>
  <c r="Z76" i="4"/>
  <c r="AD241" i="4"/>
  <c r="AD37" i="4"/>
  <c r="AK274" i="4"/>
  <c r="AK70" i="4"/>
  <c r="AW267" i="4"/>
  <c r="AW63" i="4"/>
  <c r="AW295" i="4"/>
  <c r="AW91" i="4"/>
  <c r="AR234" i="4"/>
  <c r="AR30" i="4"/>
  <c r="M281" i="4"/>
  <c r="M77" i="4"/>
  <c r="V235" i="4"/>
  <c r="V31" i="4"/>
  <c r="AB334" i="4"/>
  <c r="AB130" i="4"/>
  <c r="U343" i="4"/>
  <c r="U139" i="4"/>
  <c r="T374" i="4"/>
  <c r="T170" i="4"/>
  <c r="AO327" i="4"/>
  <c r="AO123" i="4"/>
  <c r="AM359" i="4"/>
  <c r="AM155" i="4"/>
  <c r="AP351" i="4"/>
  <c r="AP147" i="4"/>
  <c r="AK350" i="4"/>
  <c r="AK146" i="4"/>
  <c r="AP366" i="4"/>
  <c r="AP162" i="4"/>
  <c r="AU303" i="4"/>
  <c r="AU99" i="4"/>
  <c r="U303" i="4"/>
  <c r="U99" i="4"/>
  <c r="Q228" i="4"/>
  <c r="Q24" i="4"/>
  <c r="L366" i="4"/>
  <c r="L162" i="4"/>
  <c r="K288" i="4"/>
  <c r="K84" i="4"/>
  <c r="Q350" i="4"/>
  <c r="Q146" i="4"/>
  <c r="L281" i="4"/>
  <c r="L77" i="4"/>
  <c r="H252" i="4"/>
  <c r="H48" i="4"/>
  <c r="F240" i="4"/>
  <c r="F36" i="4"/>
  <c r="E358" i="4"/>
  <c r="E154" i="4"/>
  <c r="H366" i="4"/>
  <c r="H162" i="4"/>
  <c r="W294" i="4"/>
  <c r="W90" i="4"/>
  <c r="AC241" i="4"/>
  <c r="AC37" i="4"/>
  <c r="AE266" i="4"/>
  <c r="AE62" i="4"/>
  <c r="U287" i="4"/>
  <c r="U83" i="4"/>
  <c r="AB224" i="4"/>
  <c r="AB20" i="4"/>
  <c r="AT219" i="4"/>
  <c r="AT15" i="4"/>
  <c r="AP274" i="4"/>
  <c r="AP70" i="4"/>
  <c r="AB358" i="4"/>
  <c r="AB154" i="4"/>
  <c r="U358" i="4"/>
  <c r="U154" i="4"/>
  <c r="U294" i="4"/>
  <c r="U90" i="4"/>
  <c r="AJ303" i="4"/>
  <c r="AJ99" i="4"/>
  <c r="AU224" i="4"/>
  <c r="AU20" i="4"/>
  <c r="J212" i="4"/>
  <c r="J8" i="4"/>
  <c r="M358" i="4"/>
  <c r="M154" i="4"/>
  <c r="H295" i="4"/>
  <c r="H91" i="4"/>
  <c r="H335" i="4"/>
  <c r="H131" i="4"/>
  <c r="Q252" i="4"/>
  <c r="Q48" i="4"/>
  <c r="J228" i="4"/>
  <c r="J24" i="4"/>
  <c r="Q224" i="4"/>
  <c r="Q21" i="4" s="1"/>
  <c r="Q20" i="4"/>
  <c r="O366" i="4"/>
  <c r="O162" i="4"/>
  <c r="N350" i="4"/>
  <c r="N146" i="4"/>
  <c r="J260" i="4"/>
  <c r="J56" i="4"/>
  <c r="X235" i="4"/>
  <c r="X31" i="4"/>
  <c r="V259" i="4"/>
  <c r="V55" i="4"/>
  <c r="W235" i="4"/>
  <c r="W31" i="4"/>
  <c r="AA247" i="4"/>
  <c r="AA43" i="4"/>
  <c r="AS274" i="4"/>
  <c r="AS70" i="4"/>
  <c r="AP219" i="4"/>
  <c r="AP15" i="4"/>
  <c r="AO246" i="4"/>
  <c r="AO42" i="4"/>
  <c r="AN281" i="4"/>
  <c r="AN77" i="4"/>
  <c r="AW224" i="4"/>
  <c r="AW20" i="4"/>
  <c r="Z318" i="4"/>
  <c r="Z114" i="4"/>
  <c r="Z366" i="4"/>
  <c r="Z162" i="4"/>
  <c r="AE295" i="4"/>
  <c r="AE91" i="4"/>
  <c r="W326" i="4"/>
  <c r="W122" i="4"/>
  <c r="U326" i="4"/>
  <c r="U122" i="4"/>
  <c r="AD266" i="4"/>
  <c r="AD62" i="4"/>
  <c r="AL213" i="4"/>
  <c r="AL9" i="4"/>
  <c r="AL304" i="4"/>
  <c r="AL100" i="4"/>
  <c r="AQ224" i="4"/>
  <c r="AQ20" i="4"/>
  <c r="AR366" i="4"/>
  <c r="AR162" i="4"/>
  <c r="AO303" i="4"/>
  <c r="AO99" i="4"/>
  <c r="AM321" i="4"/>
  <c r="AM117" i="4"/>
  <c r="AK328" i="4"/>
  <c r="AK124" i="4"/>
  <c r="I303" i="4"/>
  <c r="I99" i="4"/>
  <c r="F274" i="4"/>
  <c r="F70" i="4"/>
  <c r="Q319" i="4"/>
  <c r="Q115" i="4"/>
  <c r="P224" i="4"/>
  <c r="P21" i="4" s="1"/>
  <c r="P20" i="4"/>
  <c r="K274" i="4"/>
  <c r="K70" i="4"/>
  <c r="I228" i="4"/>
  <c r="I24" i="4"/>
  <c r="H319" i="4"/>
  <c r="H115" i="4"/>
  <c r="Q358" i="4"/>
  <c r="Q154" i="4"/>
  <c r="E281" i="4"/>
  <c r="E77" i="4"/>
  <c r="V247" i="4"/>
  <c r="V43" i="4"/>
  <c r="W266" i="4"/>
  <c r="W62" i="4"/>
  <c r="V273" i="4"/>
  <c r="V69" i="4"/>
  <c r="AJ358" i="4"/>
  <c r="AJ154" i="4"/>
  <c r="AB253" i="4"/>
  <c r="AB49" i="4"/>
  <c r="E311" i="4"/>
  <c r="E107" i="4"/>
  <c r="Q366" i="4"/>
  <c r="Q162" i="4"/>
  <c r="F327" i="4"/>
  <c r="F123" i="4"/>
  <c r="E246" i="4"/>
  <c r="E42" i="4"/>
  <c r="F319" i="4"/>
  <c r="F115" i="4"/>
  <c r="X280" i="4"/>
  <c r="X76" i="4"/>
  <c r="V241" i="4"/>
  <c r="V37" i="4"/>
  <c r="AN219" i="4"/>
  <c r="AN15" i="4"/>
  <c r="AD213" i="4"/>
  <c r="AD9" i="4"/>
  <c r="T326" i="4"/>
  <c r="T122" i="4"/>
  <c r="T351" i="4"/>
  <c r="T147" i="4"/>
  <c r="AJ311" i="4"/>
  <c r="AJ107" i="4"/>
  <c r="AV303" i="4"/>
  <c r="AV99" i="4"/>
  <c r="AR327" i="4"/>
  <c r="AR123" i="4"/>
  <c r="AJ319" i="4"/>
  <c r="AJ115" i="4"/>
  <c r="H268" i="4"/>
  <c r="H64" i="4"/>
  <c r="M252" i="4"/>
  <c r="M48" i="4"/>
  <c r="O311" i="4"/>
  <c r="O107" i="4"/>
  <c r="E274" i="4"/>
  <c r="E70" i="4"/>
  <c r="G267" i="4"/>
  <c r="G63" i="4"/>
  <c r="G252" i="4"/>
  <c r="G48" i="4"/>
  <c r="G296" i="4"/>
  <c r="G92" i="4"/>
  <c r="P311" i="4"/>
  <c r="P107" i="4"/>
  <c r="AG280" i="4"/>
  <c r="AG76" i="4"/>
  <c r="U241" i="4"/>
  <c r="U37" i="4"/>
  <c r="U247" i="4"/>
  <c r="U43" i="4"/>
  <c r="AC266" i="4"/>
  <c r="AC62" i="4"/>
  <c r="AN295" i="4"/>
  <c r="AN91" i="4"/>
  <c r="AM234" i="4"/>
  <c r="AM30" i="4"/>
  <c r="AM219" i="4"/>
  <c r="AM15" i="4"/>
  <c r="AL335" i="4"/>
  <c r="AL131" i="4"/>
  <c r="AT366" i="4"/>
  <c r="AT162" i="4"/>
  <c r="AM303" i="4"/>
  <c r="AM99" i="4"/>
  <c r="V220" i="4"/>
  <c r="V17" i="4" s="1"/>
  <c r="V16" i="4"/>
  <c r="AS260" i="4"/>
  <c r="AS56" i="4"/>
  <c r="X367" i="4"/>
  <c r="X163" i="4"/>
  <c r="V374" i="4"/>
  <c r="V170" i="4"/>
  <c r="Y310" i="4"/>
  <c r="Y106" i="4"/>
  <c r="AO335" i="4"/>
  <c r="AO131" i="4"/>
  <c r="AV327" i="4"/>
  <c r="AV123" i="4"/>
  <c r="AR240" i="4"/>
  <c r="AR36" i="4"/>
  <c r="AJ219" i="4"/>
  <c r="AJ15" i="4"/>
  <c r="AJ246" i="4"/>
  <c r="AJ42" i="4"/>
  <c r="AG220" i="4"/>
  <c r="AG17" i="4" s="1"/>
  <c r="AG16" i="4"/>
  <c r="AF343" i="4"/>
  <c r="AF139" i="4"/>
  <c r="AF318" i="4"/>
  <c r="AF114" i="4"/>
  <c r="AG319" i="4"/>
  <c r="AG115" i="4"/>
  <c r="AF351" i="4"/>
  <c r="AF147" i="4"/>
  <c r="AJ213" i="4"/>
  <c r="AJ9" i="4"/>
  <c r="AS358" i="4"/>
  <c r="AS154" i="4"/>
  <c r="AK311" i="4"/>
  <c r="AK107" i="4"/>
  <c r="X359" i="4"/>
  <c r="X155" i="4"/>
  <c r="H274" i="4"/>
  <c r="H70" i="4"/>
  <c r="E342" i="4"/>
  <c r="E138" i="4"/>
  <c r="J267" i="4"/>
  <c r="J63" i="4"/>
  <c r="P335" i="4"/>
  <c r="P131" i="4"/>
  <c r="P260" i="4"/>
  <c r="P56" i="4"/>
  <c r="H240" i="4"/>
  <c r="H36" i="4"/>
  <c r="N234" i="4"/>
  <c r="N30" i="4"/>
  <c r="L311" i="4"/>
  <c r="L107" i="4"/>
  <c r="N288" i="4"/>
  <c r="N84" i="4"/>
  <c r="AC280" i="4"/>
  <c r="AC76" i="4"/>
  <c r="AF235" i="4"/>
  <c r="AF31" i="4"/>
  <c r="X294" i="4"/>
  <c r="X90" i="4"/>
  <c r="AG229" i="4"/>
  <c r="AG25" i="4"/>
  <c r="AQ251" i="4"/>
  <c r="AQ47" i="4"/>
  <c r="AW281" i="4"/>
  <c r="AW77" i="4"/>
  <c r="AT224" i="4"/>
  <c r="AT20" i="4"/>
  <c r="AV246" i="4"/>
  <c r="AV42" i="4"/>
  <c r="T213" i="4"/>
  <c r="T9" i="4"/>
  <c r="AC351" i="4"/>
  <c r="AC147" i="4"/>
  <c r="Y259" i="4"/>
  <c r="Y55" i="4"/>
  <c r="AE318" i="4"/>
  <c r="AE114" i="4"/>
  <c r="AB351" i="4"/>
  <c r="AB147" i="4"/>
  <c r="V318" i="4"/>
  <c r="V114" i="4"/>
  <c r="AL234" i="4"/>
  <c r="AL30" i="4"/>
  <c r="AL251" i="4"/>
  <c r="AL47" i="4"/>
  <c r="AJ366" i="4"/>
  <c r="AJ162" i="4"/>
  <c r="AV229" i="4"/>
  <c r="AV25" i="4"/>
  <c r="AR319" i="4"/>
  <c r="AR115" i="4"/>
  <c r="AB220" i="4"/>
  <c r="AB17" i="4" s="1"/>
  <c r="AB16" i="4"/>
  <c r="M212" i="4"/>
  <c r="M8" i="4"/>
  <c r="N335" i="4"/>
  <c r="N131" i="4"/>
  <c r="L260" i="4"/>
  <c r="L56" i="4"/>
  <c r="L335" i="4"/>
  <c r="L131" i="4"/>
  <c r="H260" i="4"/>
  <c r="H56" i="4"/>
  <c r="N228" i="4"/>
  <c r="N24" i="4"/>
  <c r="E224" i="4"/>
  <c r="E21" i="4" s="1"/>
  <c r="E20" i="4"/>
  <c r="L374" i="4"/>
  <c r="L170" i="4"/>
  <c r="N319" i="4"/>
  <c r="N115" i="4"/>
  <c r="Y280" i="4"/>
  <c r="Y76" i="4"/>
  <c r="AB280" i="4"/>
  <c r="AB76" i="4"/>
  <c r="AE229" i="4"/>
  <c r="AE25" i="4"/>
  <c r="Z241" i="4"/>
  <c r="Z37" i="4"/>
  <c r="AW240" i="4"/>
  <c r="AW36" i="4"/>
  <c r="AP224" i="4"/>
  <c r="AP20" i="4"/>
  <c r="AD310" i="4"/>
  <c r="AD106" i="4"/>
  <c r="Y334" i="4"/>
  <c r="Y130" i="4"/>
  <c r="AM366" i="4"/>
  <c r="AM162" i="4"/>
  <c r="AU311" i="4"/>
  <c r="AU107" i="4"/>
  <c r="K241" i="4"/>
  <c r="K37" i="4"/>
  <c r="N311" i="4"/>
  <c r="N107" i="4"/>
  <c r="I311" i="4"/>
  <c r="I107" i="4"/>
  <c r="E319" i="4"/>
  <c r="E115" i="4"/>
  <c r="K228" i="4"/>
  <c r="K24" i="4"/>
  <c r="K267" i="4"/>
  <c r="K63" i="4"/>
  <c r="O274" i="4"/>
  <c r="O70" i="4"/>
  <c r="Q335" i="4"/>
  <c r="Q131" i="4"/>
  <c r="O295" i="4"/>
  <c r="O91" i="4"/>
  <c r="Z247" i="4"/>
  <c r="Z43" i="4"/>
  <c r="W273" i="4"/>
  <c r="W69" i="4"/>
  <c r="Z224" i="4"/>
  <c r="Z20" i="4"/>
  <c r="U235" i="4"/>
  <c r="U31" i="4"/>
  <c r="AM260" i="4"/>
  <c r="AM56" i="4"/>
  <c r="AP288" i="4"/>
  <c r="AP84" i="4"/>
  <c r="AO234" i="4"/>
  <c r="AO30" i="4"/>
  <c r="AJ267" i="4"/>
  <c r="AJ63" i="4"/>
  <c r="AG213" i="4"/>
  <c r="AG9" i="4"/>
  <c r="AA213" i="4"/>
  <c r="AA9" i="4"/>
  <c r="T318" i="4"/>
  <c r="T114" i="4"/>
  <c r="AF247" i="4"/>
  <c r="AF43" i="4"/>
  <c r="W310" i="4"/>
  <c r="W106" i="4"/>
  <c r="AB374" i="4"/>
  <c r="AB170" i="4"/>
  <c r="AG335" i="4"/>
  <c r="AG131" i="4"/>
  <c r="U310" i="4"/>
  <c r="U106" i="4"/>
  <c r="AC302" i="4"/>
  <c r="AC98" i="4"/>
  <c r="AO213" i="4"/>
  <c r="AO9" i="4"/>
  <c r="AV342" i="4"/>
  <c r="AV138" i="4"/>
  <c r="AM374" i="4"/>
  <c r="AM170" i="4"/>
  <c r="AT311" i="4"/>
  <c r="AT107" i="4"/>
  <c r="AJ350" i="4"/>
  <c r="AJ146" i="4"/>
  <c r="AP260" i="4"/>
  <c r="AP56" i="4"/>
  <c r="AS350" i="4"/>
  <c r="AS146" i="4"/>
  <c r="AP319" i="4"/>
  <c r="AP115" i="4"/>
  <c r="AW342" i="4"/>
  <c r="AW138" i="4"/>
  <c r="AP267" i="4"/>
  <c r="AP63" i="4"/>
  <c r="AD319" i="4"/>
  <c r="AD115" i="4"/>
  <c r="AB344" i="4"/>
  <c r="AB140" i="4"/>
  <c r="O240" i="4"/>
  <c r="O36" i="4"/>
  <c r="J350" i="4"/>
  <c r="J146" i="4"/>
  <c r="M240" i="4"/>
  <c r="M36" i="4"/>
  <c r="I350" i="4"/>
  <c r="I146" i="4"/>
  <c r="J303" i="4"/>
  <c r="J99" i="4"/>
  <c r="I252" i="4"/>
  <c r="I48" i="4"/>
  <c r="E267" i="4"/>
  <c r="E63" i="4"/>
  <c r="K234" i="4"/>
  <c r="K30" i="4"/>
  <c r="E260" i="4"/>
  <c r="E56" i="4"/>
  <c r="L228" i="4"/>
  <c r="L24" i="4"/>
  <c r="K281" i="4"/>
  <c r="K77" i="4"/>
  <c r="G350" i="4"/>
  <c r="G146" i="4"/>
  <c r="H350" i="4"/>
  <c r="H146" i="4"/>
  <c r="I358" i="4"/>
  <c r="I154" i="4"/>
  <c r="L274" i="4"/>
  <c r="L70" i="4"/>
  <c r="T220" i="4"/>
  <c r="T17" i="4" s="1"/>
  <c r="T16" i="4"/>
  <c r="AD274" i="4"/>
  <c r="AD70" i="4"/>
  <c r="U254" i="4"/>
  <c r="U50" i="4"/>
  <c r="T235" i="4"/>
  <c r="T31" i="4"/>
  <c r="W287" i="4"/>
  <c r="W83" i="4"/>
  <c r="T241" i="4"/>
  <c r="T37" i="4"/>
  <c r="AC287" i="4"/>
  <c r="AC83" i="4"/>
  <c r="AB259" i="4"/>
  <c r="AB55" i="4"/>
  <c r="AD230" i="4"/>
  <c r="AD26" i="4"/>
  <c r="AR288" i="4"/>
  <c r="AR84" i="4"/>
  <c r="AU251" i="4"/>
  <c r="AU47" i="4"/>
  <c r="AK229" i="4"/>
  <c r="AK25" i="4"/>
  <c r="AL288" i="4"/>
  <c r="AL84" i="4"/>
  <c r="AN303" i="4"/>
  <c r="AN99" i="4"/>
  <c r="AP358" i="4"/>
  <c r="AP154" i="4"/>
  <c r="AN327" i="4"/>
  <c r="AN123" i="4"/>
  <c r="AJ274" i="4"/>
  <c r="AJ70" i="4"/>
  <c r="AV358" i="4"/>
  <c r="AV154" i="4"/>
  <c r="AT327" i="4"/>
  <c r="AT123" i="4"/>
  <c r="AD220" i="4"/>
  <c r="AD17" i="4" s="1"/>
  <c r="AD16" i="4"/>
  <c r="AG266" i="4"/>
  <c r="AG62" i="4"/>
  <c r="AR251" i="4"/>
  <c r="AR47" i="4"/>
  <c r="U213" i="4"/>
  <c r="U9" i="4"/>
  <c r="Z358" i="4"/>
  <c r="Z154" i="4"/>
  <c r="AA280" i="4"/>
  <c r="AA76" i="4"/>
  <c r="AA326" i="4"/>
  <c r="AA122" i="4"/>
  <c r="X351" i="4"/>
  <c r="X147" i="4"/>
  <c r="AW213" i="4"/>
  <c r="AW9" i="4"/>
  <c r="AS366" i="4"/>
  <c r="AS162" i="4"/>
  <c r="AT234" i="4"/>
  <c r="AT30" i="4"/>
  <c r="AW350" i="4"/>
  <c r="AW146" i="4"/>
  <c r="AP251" i="4"/>
  <c r="AP47" i="4"/>
  <c r="AL327" i="4"/>
  <c r="AL123" i="4"/>
  <c r="AD327" i="4"/>
  <c r="AD123" i="4"/>
  <c r="AN335" i="4"/>
  <c r="AN131" i="4"/>
  <c r="AK267" i="4"/>
  <c r="AK63" i="4"/>
  <c r="AM240" i="4"/>
  <c r="AM36" i="4"/>
  <c r="AK295" i="4"/>
  <c r="AK91" i="4"/>
  <c r="AV260" i="4"/>
  <c r="AV56" i="4"/>
  <c r="AV234" i="4"/>
  <c r="AV30" i="4"/>
  <c r="M374" i="4"/>
  <c r="M170" i="4"/>
  <c r="X213" i="4"/>
  <c r="X9" i="4"/>
  <c r="Z326" i="4"/>
  <c r="Z122" i="4"/>
  <c r="U374" i="4"/>
  <c r="U170" i="4"/>
  <c r="AD343" i="4"/>
  <c r="AD139" i="4"/>
  <c r="AF310" i="4"/>
  <c r="AF106" i="4"/>
  <c r="AA243" i="4"/>
  <c r="AA40" i="4" s="1"/>
  <c r="AA39" i="4"/>
  <c r="Z351" i="4"/>
  <c r="Z147" i="4"/>
  <c r="Z311" i="4"/>
  <c r="Z107" i="4"/>
  <c r="Z235" i="4"/>
  <c r="Z31" i="4"/>
  <c r="AE343" i="4"/>
  <c r="AE139" i="4"/>
  <c r="Y374" i="4"/>
  <c r="Y170" i="4"/>
  <c r="AP246" i="4"/>
  <c r="AP42" i="4"/>
  <c r="AR311" i="4"/>
  <c r="AR107" i="4"/>
  <c r="AP342" i="4"/>
  <c r="AP138" i="4"/>
  <c r="AO358" i="4"/>
  <c r="AO154" i="4"/>
  <c r="AL260" i="4"/>
  <c r="AL56" i="4"/>
  <c r="AG225" i="4"/>
  <c r="AG22" i="4" s="1"/>
  <c r="AG21" i="4"/>
  <c r="H212" i="4"/>
  <c r="H8" i="4"/>
  <c r="N246" i="4"/>
  <c r="N42" i="4"/>
  <c r="L319" i="4"/>
  <c r="L115" i="4"/>
  <c r="I374" i="4"/>
  <c r="I170" i="4"/>
  <c r="Q311" i="4"/>
  <c r="Q107" i="4"/>
  <c r="J281" i="4"/>
  <c r="J77" i="4"/>
  <c r="G228" i="4"/>
  <c r="G24" i="4"/>
  <c r="E350" i="4"/>
  <c r="E146" i="4"/>
  <c r="K311" i="4"/>
  <c r="K107" i="4"/>
  <c r="P274" i="4"/>
  <c r="P70" i="4"/>
  <c r="H224" i="4"/>
  <c r="H21" i="4" s="1"/>
  <c r="H20" i="4"/>
  <c r="K246" i="4"/>
  <c r="K42" i="4"/>
  <c r="G274" i="4"/>
  <c r="G70" i="4"/>
  <c r="J240" i="4"/>
  <c r="J36" i="4"/>
  <c r="E303" i="4"/>
  <c r="E99" i="4"/>
  <c r="F374" i="4"/>
  <c r="F170" i="4"/>
  <c r="O327" i="4"/>
  <c r="O123" i="4"/>
  <c r="H311" i="4"/>
  <c r="H107" i="4"/>
  <c r="O303" i="4"/>
  <c r="O99" i="4"/>
  <c r="AB287" i="4"/>
  <c r="AB83" i="4"/>
  <c r="X266" i="4"/>
  <c r="X62" i="4"/>
  <c r="AG241" i="4"/>
  <c r="AG37" i="4"/>
  <c r="AD259" i="4"/>
  <c r="AD55" i="4"/>
  <c r="AE235" i="4"/>
  <c r="AE31" i="4"/>
  <c r="Y287" i="4"/>
  <c r="Y83" i="4"/>
  <c r="W253" i="4"/>
  <c r="W49" i="4"/>
  <c r="AF224" i="4"/>
  <c r="AF20" i="4"/>
  <c r="AM281" i="4"/>
  <c r="AM77" i="4"/>
  <c r="AM246" i="4"/>
  <c r="AM42" i="4"/>
  <c r="AW220" i="4"/>
  <c r="AW17" i="4" s="1"/>
  <c r="AW16" i="4"/>
  <c r="AU274" i="4"/>
  <c r="AU70" i="4"/>
  <c r="AW246" i="4"/>
  <c r="AW42" i="4"/>
  <c r="AV219" i="4"/>
  <c r="AV15" i="4"/>
  <c r="AT274" i="4"/>
  <c r="AT70" i="4"/>
  <c r="AT240" i="4"/>
  <c r="AT36" i="4"/>
  <c r="AQ219" i="4"/>
  <c r="AQ15" i="4"/>
  <c r="V213" i="4"/>
  <c r="V9" i="4"/>
  <c r="T366" i="4"/>
  <c r="T162" i="4"/>
  <c r="AA375" i="4"/>
  <c r="AA171" i="4"/>
  <c r="Z343" i="4"/>
  <c r="Z139" i="4"/>
  <c r="AB310" i="4"/>
  <c r="AB106" i="4"/>
  <c r="AD235" i="4"/>
  <c r="AD31" i="4"/>
  <c r="V351" i="4"/>
  <c r="V147" i="4"/>
  <c r="AE310" i="4"/>
  <c r="AE106" i="4"/>
  <c r="V229" i="4"/>
  <c r="V25" i="4"/>
  <c r="AA343" i="4"/>
  <c r="AA139" i="4"/>
  <c r="AB302" i="4"/>
  <c r="AB98" i="4"/>
  <c r="AG351" i="4"/>
  <c r="AG147" i="4"/>
  <c r="AP281" i="4"/>
  <c r="AP77" i="4"/>
  <c r="AW327" i="4"/>
  <c r="AW123" i="4"/>
  <c r="AW335" i="4"/>
  <c r="AW131" i="4"/>
  <c r="AK374" i="4"/>
  <c r="AK170" i="4"/>
  <c r="AP311" i="4"/>
  <c r="AP107" i="4"/>
  <c r="AL358" i="4"/>
  <c r="AL154" i="4"/>
  <c r="AW303" i="4"/>
  <c r="AW99" i="4"/>
  <c r="AR374" i="4"/>
  <c r="AR170" i="4"/>
  <c r="AO342" i="4"/>
  <c r="AO138" i="4"/>
  <c r="AS311" i="4"/>
  <c r="AS107" i="4"/>
  <c r="AM224" i="4"/>
  <c r="AM20" i="4"/>
  <c r="Y352" i="4"/>
  <c r="Y148" i="4"/>
  <c r="AN275" i="4"/>
  <c r="AN71" i="4"/>
  <c r="Q212" i="4"/>
  <c r="Q8" i="4"/>
  <c r="E295" i="4"/>
  <c r="E91" i="4"/>
  <c r="H358" i="4"/>
  <c r="H154" i="4"/>
  <c r="L327" i="4"/>
  <c r="L123" i="4"/>
  <c r="L295" i="4"/>
  <c r="L91" i="4"/>
  <c r="L246" i="4"/>
  <c r="L42" i="4"/>
  <c r="F366" i="4"/>
  <c r="F162" i="4"/>
  <c r="J327" i="4"/>
  <c r="J123" i="4"/>
  <c r="M288" i="4"/>
  <c r="M84" i="4"/>
  <c r="H246" i="4"/>
  <c r="H42" i="4"/>
  <c r="K260" i="4"/>
  <c r="K56" i="4"/>
  <c r="K224" i="4"/>
  <c r="K21" i="4" s="1"/>
  <c r="K20" i="4"/>
  <c r="I246" i="4"/>
  <c r="I42" i="4"/>
  <c r="G240" i="4"/>
  <c r="G36" i="4"/>
  <c r="F342" i="4"/>
  <c r="F138" i="4"/>
  <c r="J246" i="4"/>
  <c r="J42" i="4"/>
  <c r="H342" i="4"/>
  <c r="H138" i="4"/>
  <c r="K303" i="4"/>
  <c r="K99" i="4"/>
  <c r="W220" i="4"/>
  <c r="W17" i="4" s="1"/>
  <c r="W16" i="4"/>
  <c r="AF273" i="4"/>
  <c r="AF69" i="4"/>
  <c r="AD247" i="4"/>
  <c r="AD43" i="4"/>
  <c r="AE224" i="4"/>
  <c r="AE20" i="4"/>
  <c r="AA273" i="4"/>
  <c r="AA69" i="4"/>
  <c r="AC247" i="4"/>
  <c r="AC43" i="4"/>
  <c r="AD224" i="4"/>
  <c r="AD20" i="4"/>
  <c r="V280" i="4"/>
  <c r="V76" i="4"/>
  <c r="AE247" i="4"/>
  <c r="AE43" i="4"/>
  <c r="AV295" i="4"/>
  <c r="AV91" i="4"/>
  <c r="AU267" i="4"/>
  <c r="AU63" i="4"/>
  <c r="AU234" i="4"/>
  <c r="AU30" i="4"/>
  <c r="AQ296" i="4"/>
  <c r="AQ92" i="4"/>
  <c r="AS267" i="4"/>
  <c r="AS63" i="4"/>
  <c r="AQ229" i="4"/>
  <c r="AQ25" i="4"/>
  <c r="AR281" i="4"/>
  <c r="AR77" i="4"/>
  <c r="AP240" i="4"/>
  <c r="AP36" i="4"/>
  <c r="X343" i="4"/>
  <c r="X139" i="4"/>
  <c r="V343" i="4"/>
  <c r="V139" i="4"/>
  <c r="Z229" i="4"/>
  <c r="Z25" i="4"/>
  <c r="AA310" i="4"/>
  <c r="AA106" i="4"/>
  <c r="Y326" i="4"/>
  <c r="Y122" i="4"/>
  <c r="AP213" i="4"/>
  <c r="AP9" i="4"/>
  <c r="AV350" i="4"/>
  <c r="AV146" i="4"/>
  <c r="AS219" i="4"/>
  <c r="AS15" i="4"/>
  <c r="AS303" i="4"/>
  <c r="AS99" i="4"/>
  <c r="AK342" i="4"/>
  <c r="AK138" i="4"/>
  <c r="AO219" i="4"/>
  <c r="AO15" i="4"/>
  <c r="AQ375" i="4"/>
  <c r="AQ171" i="4"/>
  <c r="D350" i="4"/>
  <c r="D147" i="4" s="1"/>
  <c r="D288" i="4"/>
  <c r="D85" i="4" s="1"/>
  <c r="D212" i="4"/>
  <c r="D9" i="4" s="1"/>
  <c r="D274" i="4"/>
  <c r="D71" i="4" s="1"/>
  <c r="D246" i="4"/>
  <c r="D43" i="4" s="1"/>
  <c r="D234" i="4"/>
  <c r="D31" i="4" s="1"/>
  <c r="D281" i="4"/>
  <c r="D78" i="4" s="1"/>
  <c r="D303" i="4"/>
  <c r="D100" i="4" s="1"/>
  <c r="D240" i="4"/>
  <c r="D37" i="4" s="1"/>
  <c r="D295" i="4"/>
  <c r="D92" i="4" s="1"/>
  <c r="D311" i="4"/>
  <c r="D108" i="4" s="1"/>
  <c r="D319" i="4"/>
  <c r="D116" i="4" s="1"/>
  <c r="D327" i="4"/>
  <c r="D124" i="4" s="1"/>
  <c r="D224" i="4"/>
  <c r="D21" i="4" s="1"/>
  <c r="D358" i="4"/>
  <c r="D155" i="4" s="1"/>
  <c r="D374" i="4"/>
  <c r="D171" i="4" s="1"/>
  <c r="D267" i="4"/>
  <c r="D64" i="4" s="1"/>
  <c r="D335" i="4"/>
  <c r="D132" i="4" s="1"/>
  <c r="D366" i="4"/>
  <c r="D163" i="4" s="1"/>
  <c r="D260" i="4"/>
  <c r="D57" i="4" s="1"/>
  <c r="D228" i="4"/>
  <c r="D25" i="4" s="1"/>
  <c r="D252" i="4"/>
  <c r="D49" i="4" s="1"/>
  <c r="D342" i="4"/>
  <c r="D139" i="4" s="1"/>
  <c r="R85" i="30" l="1"/>
  <c r="E122" i="19"/>
  <c r="L86" i="30"/>
  <c r="I86" i="30"/>
  <c r="P86" i="30"/>
  <c r="O86" i="30"/>
  <c r="M86" i="30"/>
  <c r="J86" i="30"/>
  <c r="H86" i="30"/>
  <c r="K86" i="30"/>
  <c r="G86" i="30"/>
  <c r="E86" i="30"/>
  <c r="D86" i="30"/>
  <c r="F86" i="30"/>
  <c r="N86" i="30"/>
  <c r="AJ87" i="10"/>
  <c r="AT87" i="12"/>
  <c r="F87" i="10"/>
  <c r="F87" i="12"/>
  <c r="U87" i="10"/>
  <c r="Z87" i="12"/>
  <c r="AL87" i="10"/>
  <c r="AV87" i="12"/>
  <c r="T87" i="10"/>
  <c r="Y87" i="12"/>
  <c r="G87" i="10"/>
  <c r="G87" i="12"/>
  <c r="V87" i="10"/>
  <c r="AA87" i="12"/>
  <c r="W87" i="10"/>
  <c r="AB87" i="12"/>
  <c r="AM87" i="10"/>
  <c r="AW87" i="12"/>
  <c r="D87" i="10"/>
  <c r="D87" i="12"/>
  <c r="AK87" i="10"/>
  <c r="AU87" i="12"/>
  <c r="E87" i="10"/>
  <c r="E87" i="12"/>
  <c r="Q186" i="13"/>
  <c r="Q185" i="12"/>
  <c r="AW186" i="13"/>
  <c r="BG185" i="12"/>
  <c r="K186" i="13"/>
  <c r="K185" i="12"/>
  <c r="AQ186" i="13"/>
  <c r="BA185" i="12"/>
  <c r="E186" i="13"/>
  <c r="AT186" i="13"/>
  <c r="BD185" i="12"/>
  <c r="AS186" i="13"/>
  <c r="BC185" i="12"/>
  <c r="M186" i="13"/>
  <c r="M185" i="12"/>
  <c r="V186" i="13"/>
  <c r="H186" i="13"/>
  <c r="H185" i="12"/>
  <c r="O186" i="13"/>
  <c r="O185" i="12"/>
  <c r="I186" i="13"/>
  <c r="I185" i="12"/>
  <c r="U186" i="13"/>
  <c r="AP186" i="13"/>
  <c r="AZ185" i="12"/>
  <c r="AK186" i="13"/>
  <c r="AG186" i="13"/>
  <c r="AL185" i="12"/>
  <c r="AF186" i="13"/>
  <c r="AK185" i="12"/>
  <c r="L186" i="13"/>
  <c r="L185" i="12"/>
  <c r="Y186" i="13"/>
  <c r="AD185" i="12"/>
  <c r="AE186" i="13"/>
  <c r="AJ185" i="12"/>
  <c r="N186" i="13"/>
  <c r="N185" i="12"/>
  <c r="J186" i="13"/>
  <c r="J185" i="12"/>
  <c r="G186" i="13"/>
  <c r="X186" i="13"/>
  <c r="AC185" i="12"/>
  <c r="Z186" i="13"/>
  <c r="AE185" i="12"/>
  <c r="AC186" i="13"/>
  <c r="AH185" i="12"/>
  <c r="AN186" i="13"/>
  <c r="AX185" i="12"/>
  <c r="P186" i="13"/>
  <c r="P185" i="12"/>
  <c r="AB186" i="13"/>
  <c r="AG185" i="12"/>
  <c r="AV186" i="13"/>
  <c r="BF185" i="12"/>
  <c r="W186" i="13"/>
  <c r="AO186" i="13"/>
  <c r="AY185" i="12"/>
  <c r="AD186" i="13"/>
  <c r="AI185" i="12"/>
  <c r="AL186" i="13"/>
  <c r="AA186" i="13"/>
  <c r="AF185" i="12"/>
  <c r="AR186" i="13"/>
  <c r="BB185" i="12"/>
  <c r="AM186" i="13"/>
  <c r="AU186" i="13"/>
  <c r="BE185" i="12"/>
  <c r="F186" i="13"/>
  <c r="AK343" i="4"/>
  <c r="AK139" i="4"/>
  <c r="V344" i="4"/>
  <c r="V140" i="4"/>
  <c r="AQ297" i="4"/>
  <c r="AQ93" i="4"/>
  <c r="AD225" i="4"/>
  <c r="AD22" i="4" s="1"/>
  <c r="AD21" i="4"/>
  <c r="AD248" i="4"/>
  <c r="AD44" i="4"/>
  <c r="F343" i="4"/>
  <c r="F139" i="4"/>
  <c r="M289" i="4"/>
  <c r="M85" i="4"/>
  <c r="H359" i="4"/>
  <c r="H155" i="4"/>
  <c r="AS312" i="4"/>
  <c r="AS108" i="4"/>
  <c r="AK375" i="4"/>
  <c r="AK171" i="4"/>
  <c r="AA344" i="4"/>
  <c r="AA140" i="4"/>
  <c r="AD236" i="4"/>
  <c r="AD32" i="4"/>
  <c r="AT275" i="4"/>
  <c r="AT71" i="4"/>
  <c r="AE236" i="4"/>
  <c r="AE32" i="4"/>
  <c r="H312" i="4"/>
  <c r="H108" i="4"/>
  <c r="K247" i="4"/>
  <c r="K43" i="4"/>
  <c r="J282" i="4"/>
  <c r="J78" i="4"/>
  <c r="Y375" i="4"/>
  <c r="Y171" i="4"/>
  <c r="AF311" i="4"/>
  <c r="AF107" i="4"/>
  <c r="AV235" i="4"/>
  <c r="AV31" i="4"/>
  <c r="AK268" i="4"/>
  <c r="AK64" i="4"/>
  <c r="AT235" i="4"/>
  <c r="AT31" i="4"/>
  <c r="Z359" i="4"/>
  <c r="Z155" i="4"/>
  <c r="AV359" i="4"/>
  <c r="AV155" i="4"/>
  <c r="AK230" i="4"/>
  <c r="AK27" i="4" s="1"/>
  <c r="AK26" i="4"/>
  <c r="AB260" i="4"/>
  <c r="AB56" i="4"/>
  <c r="AD275" i="4"/>
  <c r="AD71" i="4"/>
  <c r="K282" i="4"/>
  <c r="K78" i="4"/>
  <c r="J304" i="4"/>
  <c r="J100" i="4"/>
  <c r="AD320" i="4"/>
  <c r="AD116" i="4"/>
  <c r="AJ351" i="4"/>
  <c r="AJ147" i="4"/>
  <c r="U311" i="4"/>
  <c r="U107" i="4"/>
  <c r="AA214" i="4"/>
  <c r="AA10" i="4"/>
  <c r="U236" i="4"/>
  <c r="U32" i="4"/>
  <c r="O275" i="4"/>
  <c r="O71" i="4"/>
  <c r="K242" i="4"/>
  <c r="K39" i="4" s="1"/>
  <c r="K38" i="4"/>
  <c r="AW241" i="4"/>
  <c r="AW37" i="4"/>
  <c r="L375" i="4"/>
  <c r="L171" i="4"/>
  <c r="AL252" i="4"/>
  <c r="AL48" i="4"/>
  <c r="AE319" i="4"/>
  <c r="AE115" i="4"/>
  <c r="AG230" i="4"/>
  <c r="AG26" i="4"/>
  <c r="P261" i="4"/>
  <c r="P57" i="4"/>
  <c r="AJ214" i="4"/>
  <c r="AJ10" i="4"/>
  <c r="AF344" i="4"/>
  <c r="AF140" i="4"/>
  <c r="AO336" i="4"/>
  <c r="AO132" i="4"/>
  <c r="AS261" i="4"/>
  <c r="AS57" i="4"/>
  <c r="AL336" i="4"/>
  <c r="AL132" i="4"/>
  <c r="AC267" i="4"/>
  <c r="AC63" i="4"/>
  <c r="P312" i="4"/>
  <c r="P108" i="4"/>
  <c r="E275" i="4"/>
  <c r="E71" i="4"/>
  <c r="AJ320" i="4"/>
  <c r="AJ116" i="4"/>
  <c r="T352" i="4"/>
  <c r="T148" i="4"/>
  <c r="F328" i="4"/>
  <c r="F124" i="4"/>
  <c r="AJ359" i="4"/>
  <c r="AJ155" i="4"/>
  <c r="E282" i="4"/>
  <c r="E78" i="4"/>
  <c r="H320" i="4"/>
  <c r="H116" i="4"/>
  <c r="Q320" i="4"/>
  <c r="Q116" i="4"/>
  <c r="AM322" i="4"/>
  <c r="AM118" i="4"/>
  <c r="AL305" i="4"/>
  <c r="AL101" i="4"/>
  <c r="W327" i="4"/>
  <c r="W123" i="4"/>
  <c r="AW225" i="4"/>
  <c r="AW22" i="4" s="1"/>
  <c r="AW21" i="4"/>
  <c r="AS275" i="4"/>
  <c r="AS71" i="4"/>
  <c r="X236" i="4"/>
  <c r="X32" i="4"/>
  <c r="H296" i="4"/>
  <c r="H92" i="4"/>
  <c r="AJ304" i="4"/>
  <c r="AJ100" i="4"/>
  <c r="U359" i="4"/>
  <c r="U155" i="4"/>
  <c r="AB225" i="4"/>
  <c r="AB22" i="4" s="1"/>
  <c r="AB21" i="4"/>
  <c r="W295" i="4"/>
  <c r="W91" i="4"/>
  <c r="H253" i="4"/>
  <c r="H49" i="4"/>
  <c r="L367" i="4"/>
  <c r="L163" i="4"/>
  <c r="AP367" i="4"/>
  <c r="AP163" i="4"/>
  <c r="AO328" i="4"/>
  <c r="AO124" i="4"/>
  <c r="V236" i="4"/>
  <c r="V32" i="4"/>
  <c r="AD242" i="4"/>
  <c r="AD38" i="4"/>
  <c r="AK261" i="4"/>
  <c r="AK57" i="4"/>
  <c r="AS220" i="4"/>
  <c r="AS17" i="4" s="1"/>
  <c r="AS16" i="4"/>
  <c r="AA311" i="4"/>
  <c r="AA107" i="4"/>
  <c r="AP241" i="4"/>
  <c r="AP37" i="4"/>
  <c r="AU268" i="4"/>
  <c r="AU64" i="4"/>
  <c r="AA274" i="4"/>
  <c r="AA70" i="4"/>
  <c r="H343" i="4"/>
  <c r="H139" i="4"/>
  <c r="K261" i="4"/>
  <c r="K57" i="4"/>
  <c r="L296" i="4"/>
  <c r="L92" i="4"/>
  <c r="Q213" i="4"/>
  <c r="Q9" i="4"/>
  <c r="AR375" i="4"/>
  <c r="AR171" i="4"/>
  <c r="AW328" i="4"/>
  <c r="AW124" i="4"/>
  <c r="AE311" i="4"/>
  <c r="AE107" i="4"/>
  <c r="T367" i="4"/>
  <c r="T163" i="4"/>
  <c r="AW247" i="4"/>
  <c r="AW44" i="4" s="1"/>
  <c r="AW43" i="4"/>
  <c r="W254" i="4"/>
  <c r="W50" i="4"/>
  <c r="AB288" i="4"/>
  <c r="AB84" i="4"/>
  <c r="J241" i="4"/>
  <c r="J37" i="4"/>
  <c r="P275" i="4"/>
  <c r="P71" i="4"/>
  <c r="I375" i="4"/>
  <c r="I171" i="4"/>
  <c r="AO359" i="4"/>
  <c r="AO155" i="4"/>
  <c r="Z236" i="4"/>
  <c r="Z32" i="4"/>
  <c r="U375" i="4"/>
  <c r="U171" i="4"/>
  <c r="AK296" i="4"/>
  <c r="AK92" i="4"/>
  <c r="AP252" i="4"/>
  <c r="AP48" i="4"/>
  <c r="AA327" i="4"/>
  <c r="AA123" i="4"/>
  <c r="AN304" i="4"/>
  <c r="AN100" i="4"/>
  <c r="AR289" i="4"/>
  <c r="AR85" i="4"/>
  <c r="T236" i="4"/>
  <c r="T32" i="4"/>
  <c r="H351" i="4"/>
  <c r="H147" i="4"/>
  <c r="E268" i="4"/>
  <c r="E64" i="4"/>
  <c r="O241" i="4"/>
  <c r="O37" i="4"/>
  <c r="AS351" i="4"/>
  <c r="AS147" i="4"/>
  <c r="AM375" i="4"/>
  <c r="AM171" i="4"/>
  <c r="AB375" i="4"/>
  <c r="AB171" i="4"/>
  <c r="AJ268" i="4"/>
  <c r="AJ64" i="4"/>
  <c r="W274" i="4"/>
  <c r="W70" i="4"/>
  <c r="K229" i="4"/>
  <c r="K25" i="4"/>
  <c r="AM367" i="4"/>
  <c r="AM163" i="4"/>
  <c r="AE230" i="4"/>
  <c r="AE26" i="4"/>
  <c r="N229" i="4"/>
  <c r="N25" i="4"/>
  <c r="N336" i="4"/>
  <c r="N132" i="4"/>
  <c r="V319" i="4"/>
  <c r="V115" i="4"/>
  <c r="AW282" i="4"/>
  <c r="AW78" i="4"/>
  <c r="N235" i="4"/>
  <c r="N31" i="4"/>
  <c r="H275" i="4"/>
  <c r="H71" i="4"/>
  <c r="AJ247" i="4"/>
  <c r="AJ44" i="4" s="1"/>
  <c r="AJ43" i="4"/>
  <c r="AD214" i="4"/>
  <c r="AD10" i="4"/>
  <c r="AS304" i="4"/>
  <c r="AS100" i="4"/>
  <c r="Y327" i="4"/>
  <c r="Y123" i="4"/>
  <c r="X344" i="4"/>
  <c r="X140" i="4"/>
  <c r="AS268" i="4"/>
  <c r="AS64" i="4"/>
  <c r="AV296" i="4"/>
  <c r="AV92" i="4"/>
  <c r="AE225" i="4"/>
  <c r="AE22" i="4" s="1"/>
  <c r="AE21" i="4"/>
  <c r="K304" i="4"/>
  <c r="K100" i="4"/>
  <c r="G241" i="4"/>
  <c r="G37" i="4"/>
  <c r="H247" i="4"/>
  <c r="H43" i="4"/>
  <c r="L247" i="4"/>
  <c r="L43" i="4"/>
  <c r="E296" i="4"/>
  <c r="E92" i="4"/>
  <c r="AM225" i="4"/>
  <c r="AM22" i="4" s="1"/>
  <c r="AM21" i="4"/>
  <c r="AW304" i="4"/>
  <c r="AW100" i="4"/>
  <c r="AW336" i="4"/>
  <c r="AW132" i="4"/>
  <c r="AB303" i="4"/>
  <c r="AB99" i="4"/>
  <c r="V352" i="4"/>
  <c r="V148" i="4"/>
  <c r="AA376" i="4"/>
  <c r="AA172" i="4"/>
  <c r="AT241" i="4"/>
  <c r="AT37" i="4"/>
  <c r="AU275" i="4"/>
  <c r="AU71" i="4"/>
  <c r="AF225" i="4"/>
  <c r="AF22" i="4" s="1"/>
  <c r="AF21" i="4"/>
  <c r="AD260" i="4"/>
  <c r="AD56" i="4"/>
  <c r="O304" i="4"/>
  <c r="O100" i="4"/>
  <c r="E304" i="4"/>
  <c r="E100" i="4"/>
  <c r="Q312" i="4"/>
  <c r="Q108" i="4"/>
  <c r="H213" i="4"/>
  <c r="H9" i="4"/>
  <c r="AP343" i="4"/>
  <c r="AP139" i="4"/>
  <c r="AE344" i="4"/>
  <c r="AE140" i="4"/>
  <c r="Z312" i="4"/>
  <c r="Z108" i="4"/>
  <c r="Z327" i="4"/>
  <c r="Z123" i="4"/>
  <c r="AV261" i="4"/>
  <c r="AV57" i="4"/>
  <c r="AN336" i="4"/>
  <c r="AN132" i="4"/>
  <c r="AW351" i="4"/>
  <c r="AW147" i="4"/>
  <c r="X352" i="4"/>
  <c r="X148" i="4"/>
  <c r="U214" i="4"/>
  <c r="U10" i="4"/>
  <c r="AT328" i="4"/>
  <c r="AT124" i="4"/>
  <c r="AP359" i="4"/>
  <c r="AP155" i="4"/>
  <c r="AU252" i="4"/>
  <c r="AU48" i="4"/>
  <c r="AC288" i="4"/>
  <c r="AC84" i="4"/>
  <c r="U255" i="4"/>
  <c r="U52" i="4" s="1"/>
  <c r="U51" i="4"/>
  <c r="I359" i="4"/>
  <c r="I155" i="4"/>
  <c r="L229" i="4"/>
  <c r="L25" i="4"/>
  <c r="I253" i="4"/>
  <c r="I49" i="4"/>
  <c r="J351" i="4"/>
  <c r="J147" i="4"/>
  <c r="AP268" i="4"/>
  <c r="AP64" i="4"/>
  <c r="AP261" i="4"/>
  <c r="AP57" i="4"/>
  <c r="AV343" i="4"/>
  <c r="AV139" i="4"/>
  <c r="AG336" i="4"/>
  <c r="AG132" i="4"/>
  <c r="AG214" i="4"/>
  <c r="AG10" i="4"/>
  <c r="AM261" i="4"/>
  <c r="AM57" i="4"/>
  <c r="Z248" i="4"/>
  <c r="Z44" i="4"/>
  <c r="K268" i="4"/>
  <c r="K64" i="4"/>
  <c r="N312" i="4"/>
  <c r="N108" i="4"/>
  <c r="Y335" i="4"/>
  <c r="Y131" i="4"/>
  <c r="Z242" i="4"/>
  <c r="Z38" i="4"/>
  <c r="L261" i="4"/>
  <c r="L57" i="4"/>
  <c r="AR320" i="4"/>
  <c r="AR116" i="4"/>
  <c r="AL235" i="4"/>
  <c r="AL31" i="4"/>
  <c r="Y260" i="4"/>
  <c r="Y56" i="4"/>
  <c r="AT225" i="4"/>
  <c r="AT22" i="4" s="1"/>
  <c r="AT21" i="4"/>
  <c r="X295" i="4"/>
  <c r="X91" i="4"/>
  <c r="L312" i="4"/>
  <c r="L108" i="4"/>
  <c r="P336" i="4"/>
  <c r="P132" i="4"/>
  <c r="X360" i="4"/>
  <c r="X156" i="4"/>
  <c r="AF352" i="4"/>
  <c r="AF148" i="4"/>
  <c r="AV328" i="4"/>
  <c r="AV124" i="4"/>
  <c r="AM220" i="4"/>
  <c r="AM17" i="4" s="1"/>
  <c r="AM16" i="4"/>
  <c r="U248" i="4"/>
  <c r="U44" i="4"/>
  <c r="G297" i="4"/>
  <c r="G93" i="4"/>
  <c r="O312" i="4"/>
  <c r="O108" i="4"/>
  <c r="AR328" i="4"/>
  <c r="AR124" i="4"/>
  <c r="AN220" i="4"/>
  <c r="AN17" i="4" s="1"/>
  <c r="AN16" i="4"/>
  <c r="E247" i="4"/>
  <c r="E43" i="4"/>
  <c r="AB254" i="4"/>
  <c r="AB50" i="4"/>
  <c r="Q359" i="4"/>
  <c r="Q155" i="4"/>
  <c r="AK329" i="4"/>
  <c r="AK125" i="4"/>
  <c r="AQ225" i="4"/>
  <c r="AQ22" i="4" s="1"/>
  <c r="AQ21" i="4"/>
  <c r="U327" i="4"/>
  <c r="U123" i="4"/>
  <c r="Z319" i="4"/>
  <c r="Z115" i="4"/>
  <c r="AA248" i="4"/>
  <c r="AA44" i="4"/>
  <c r="J261" i="4"/>
  <c r="J57" i="4"/>
  <c r="J229" i="4"/>
  <c r="J25" i="4"/>
  <c r="M359" i="4"/>
  <c r="M155" i="4"/>
  <c r="U295" i="4"/>
  <c r="U91" i="4"/>
  <c r="AT220" i="4"/>
  <c r="AT17" i="4" s="1"/>
  <c r="AT16" i="4"/>
  <c r="H367" i="4"/>
  <c r="H163" i="4"/>
  <c r="L282" i="4"/>
  <c r="L78" i="4"/>
  <c r="Q229" i="4"/>
  <c r="Q25" i="4"/>
  <c r="AK351" i="4"/>
  <c r="AK147" i="4"/>
  <c r="T375" i="4"/>
  <c r="T171" i="4"/>
  <c r="AW296" i="4"/>
  <c r="AW92" i="4"/>
  <c r="Z281" i="4"/>
  <c r="Z77" i="4"/>
  <c r="K253" i="4"/>
  <c r="K49" i="4"/>
  <c r="P235" i="4"/>
  <c r="P31" i="4"/>
  <c r="Q304" i="4"/>
  <c r="Q100" i="4"/>
  <c r="AQ320" i="4"/>
  <c r="AQ116" i="4"/>
  <c r="AE303" i="4"/>
  <c r="AE99" i="4"/>
  <c r="AK289" i="4"/>
  <c r="AK85" i="4"/>
  <c r="AD367" i="4"/>
  <c r="AD163" i="4"/>
  <c r="T230" i="4"/>
  <c r="T26" i="4"/>
  <c r="AQ247" i="4"/>
  <c r="AQ44" i="4" s="1"/>
  <c r="AQ43" i="4"/>
  <c r="X274" i="4"/>
  <c r="X70" i="4"/>
  <c r="N282" i="4"/>
  <c r="N78" i="4"/>
  <c r="AQ312" i="4"/>
  <c r="AQ108" i="4"/>
  <c r="V335" i="4"/>
  <c r="V131" i="4"/>
  <c r="T311" i="4"/>
  <c r="T107" i="4"/>
  <c r="AO289" i="4"/>
  <c r="AO85" i="4"/>
  <c r="AE254" i="4"/>
  <c r="AE50" i="4"/>
  <c r="I282" i="4"/>
  <c r="I78" i="4"/>
  <c r="I275" i="4"/>
  <c r="I71" i="4"/>
  <c r="K336" i="4"/>
  <c r="K132" i="4"/>
  <c r="Z274" i="4"/>
  <c r="Z70" i="4"/>
  <c r="AR296" i="4"/>
  <c r="AR92" i="4"/>
  <c r="M328" i="4"/>
  <c r="M124" i="4"/>
  <c r="AT305" i="4"/>
  <c r="AT101" i="4"/>
  <c r="AR351" i="4"/>
  <c r="AR147" i="4"/>
  <c r="AG344" i="4"/>
  <c r="AG140" i="4"/>
  <c r="AN268" i="4"/>
  <c r="AN64" i="4"/>
  <c r="AR225" i="4"/>
  <c r="AR22" i="4" s="1"/>
  <c r="AR21" i="4"/>
  <c r="U267" i="4"/>
  <c r="U63" i="4"/>
  <c r="AE288" i="4"/>
  <c r="AE84" i="4"/>
  <c r="J235" i="4"/>
  <c r="J31" i="4"/>
  <c r="M261" i="4"/>
  <c r="M57" i="4"/>
  <c r="G312" i="4"/>
  <c r="G108" i="4"/>
  <c r="N375" i="4"/>
  <c r="N171" i="4"/>
  <c r="AG376" i="4"/>
  <c r="AG172" i="4"/>
  <c r="AJ328" i="4"/>
  <c r="AJ124" i="4"/>
  <c r="AU367" i="4"/>
  <c r="AU163" i="4"/>
  <c r="AC319" i="4"/>
  <c r="AC115" i="4"/>
  <c r="Y367" i="4"/>
  <c r="Y163" i="4"/>
  <c r="V311" i="4"/>
  <c r="V107" i="4"/>
  <c r="AU230" i="4"/>
  <c r="AU27" i="4" s="1"/>
  <c r="AU26" i="4"/>
  <c r="AU261" i="4"/>
  <c r="AU57" i="4"/>
  <c r="AC236" i="4"/>
  <c r="AC32" i="4"/>
  <c r="AC230" i="4"/>
  <c r="AC26" i="4"/>
  <c r="L359" i="4"/>
  <c r="L155" i="4"/>
  <c r="N253" i="4"/>
  <c r="N49" i="4"/>
  <c r="Q289" i="4"/>
  <c r="Q85" i="4"/>
  <c r="P296" i="4"/>
  <c r="P92" i="4"/>
  <c r="P213" i="4"/>
  <c r="P9" i="4"/>
  <c r="AO375" i="4"/>
  <c r="AO171" i="4"/>
  <c r="W367" i="4"/>
  <c r="W163" i="4"/>
  <c r="AC295" i="4"/>
  <c r="AC91" i="4"/>
  <c r="AC214" i="4"/>
  <c r="AC10" i="4"/>
  <c r="AJ282" i="4"/>
  <c r="AJ78" i="4"/>
  <c r="AD336" i="4"/>
  <c r="AD132" i="4"/>
  <c r="AW320" i="4"/>
  <c r="AW116" i="4"/>
  <c r="U367" i="4"/>
  <c r="U163" i="4"/>
  <c r="AU241" i="4"/>
  <c r="AU37" i="4"/>
  <c r="AV375" i="4"/>
  <c r="AV171" i="4"/>
  <c r="AR268" i="4"/>
  <c r="AR64" i="4"/>
  <c r="AO241" i="4"/>
  <c r="AO37" i="4"/>
  <c r="T225" i="4"/>
  <c r="T22" i="4" s="1"/>
  <c r="T21" i="4"/>
  <c r="AC274" i="4"/>
  <c r="AC70" i="4"/>
  <c r="W225" i="4"/>
  <c r="W22" i="4" s="1"/>
  <c r="W21" i="4"/>
  <c r="AF288" i="4"/>
  <c r="AF84" i="4"/>
  <c r="K368" i="4"/>
  <c r="K164" i="4"/>
  <c r="O247" i="4"/>
  <c r="O43" i="4"/>
  <c r="N367" i="4"/>
  <c r="N163" i="4"/>
  <c r="K213" i="4"/>
  <c r="K9" i="4"/>
  <c r="AU360" i="4"/>
  <c r="AU156" i="4"/>
  <c r="AO320" i="4"/>
  <c r="AO116" i="4"/>
  <c r="AF367" i="4"/>
  <c r="AF163" i="4"/>
  <c r="AG359" i="4"/>
  <c r="AG155" i="4"/>
  <c r="AN252" i="4"/>
  <c r="AN48" i="4"/>
  <c r="AM275" i="4"/>
  <c r="AM71" i="4"/>
  <c r="X225" i="4"/>
  <c r="X22" i="4" s="1"/>
  <c r="X21" i="4"/>
  <c r="AA288" i="4"/>
  <c r="AA84" i="4"/>
  <c r="T288" i="4"/>
  <c r="T84" i="4"/>
  <c r="J312" i="4"/>
  <c r="J108" i="4"/>
  <c r="I268" i="4"/>
  <c r="I64" i="4"/>
  <c r="G375" i="4"/>
  <c r="G171" i="4"/>
  <c r="O282" i="4"/>
  <c r="O78" i="4"/>
  <c r="AV367" i="4"/>
  <c r="AV163" i="4"/>
  <c r="AF375" i="4"/>
  <c r="AF171" i="4"/>
  <c r="AW275" i="4"/>
  <c r="AW71" i="4"/>
  <c r="AB242" i="4"/>
  <c r="AB38" i="4"/>
  <c r="T267" i="4"/>
  <c r="T63" i="4"/>
  <c r="G328" i="4"/>
  <c r="G124" i="4"/>
  <c r="O268" i="4"/>
  <c r="O64" i="4"/>
  <c r="I320" i="4"/>
  <c r="I116" i="4"/>
  <c r="K320" i="4"/>
  <c r="K116" i="4"/>
  <c r="E213" i="4"/>
  <c r="E9" i="4"/>
  <c r="AR336" i="4"/>
  <c r="AR132" i="4"/>
  <c r="AR230" i="4"/>
  <c r="AR27" i="4" s="1"/>
  <c r="AR26" i="4"/>
  <c r="AC327" i="4"/>
  <c r="AC123" i="4"/>
  <c r="AA303" i="4"/>
  <c r="AA99" i="4"/>
  <c r="Y214" i="4"/>
  <c r="Y10" i="4"/>
  <c r="AW235" i="4"/>
  <c r="AW31" i="4"/>
  <c r="AK241" i="4"/>
  <c r="AK37" i="4"/>
  <c r="T249" i="4"/>
  <c r="T46" i="4" s="1"/>
  <c r="T45" i="4"/>
  <c r="K328" i="4"/>
  <c r="K124" i="4"/>
  <c r="P282" i="4"/>
  <c r="P78" i="4"/>
  <c r="O289" i="4"/>
  <c r="O85" i="4"/>
  <c r="AT343" i="4"/>
  <c r="AT139" i="4"/>
  <c r="AQ214" i="4"/>
  <c r="AQ10" i="4"/>
  <c r="AD375" i="4"/>
  <c r="AD171" i="4"/>
  <c r="T359" i="4"/>
  <c r="T155" i="4"/>
  <c r="AT253" i="4"/>
  <c r="AT49" i="4"/>
  <c r="AN320" i="4"/>
  <c r="AN116" i="4"/>
  <c r="AU336" i="4"/>
  <c r="AU132" i="4"/>
  <c r="W303" i="4"/>
  <c r="W99" i="4"/>
  <c r="AT289" i="4"/>
  <c r="AT85" i="4"/>
  <c r="AU351" i="4"/>
  <c r="AU147" i="4"/>
  <c r="AV241" i="4"/>
  <c r="AV37" i="4"/>
  <c r="AQ282" i="4"/>
  <c r="AQ78" i="4"/>
  <c r="T281" i="4"/>
  <c r="T77" i="4"/>
  <c r="E375" i="4"/>
  <c r="E171" i="4"/>
  <c r="Q296" i="4"/>
  <c r="Q92" i="4"/>
  <c r="P253" i="4"/>
  <c r="P49" i="4"/>
  <c r="O229" i="4"/>
  <c r="O25" i="4"/>
  <c r="G213" i="4"/>
  <c r="G9" i="4"/>
  <c r="AJ375" i="4"/>
  <c r="AJ171" i="4"/>
  <c r="AK336" i="4"/>
  <c r="AK132" i="4"/>
  <c r="AN214" i="4"/>
  <c r="AN10" i="4"/>
  <c r="AA367" i="4"/>
  <c r="AA163" i="4"/>
  <c r="AC336" i="4"/>
  <c r="AC132" i="4"/>
  <c r="AM230" i="4"/>
  <c r="AM27" i="4" s="1"/>
  <c r="AM26" i="4"/>
  <c r="AU247" i="4"/>
  <c r="AU44" i="4" s="1"/>
  <c r="AU43" i="4"/>
  <c r="AF295" i="4"/>
  <c r="AF91" i="4"/>
  <c r="Y242" i="4"/>
  <c r="Y38" i="4"/>
  <c r="K351" i="4"/>
  <c r="K147" i="4"/>
  <c r="P229" i="4"/>
  <c r="P25" i="4"/>
  <c r="N268" i="4"/>
  <c r="N64" i="4"/>
  <c r="H304" i="4"/>
  <c r="H100" i="4"/>
  <c r="F336" i="4"/>
  <c r="F132" i="4"/>
  <c r="W242" i="4"/>
  <c r="W38" i="4"/>
  <c r="V359" i="4"/>
  <c r="V155" i="4"/>
  <c r="AQ241" i="4"/>
  <c r="AQ37" i="4"/>
  <c r="AA230" i="4"/>
  <c r="AA26" i="4"/>
  <c r="P375" i="4"/>
  <c r="P171" i="4"/>
  <c r="Q241" i="4"/>
  <c r="Q37" i="4"/>
  <c r="M296" i="4"/>
  <c r="M92" i="4"/>
  <c r="AR359" i="4"/>
  <c r="AR155" i="4"/>
  <c r="V267" i="4"/>
  <c r="V63" i="4"/>
  <c r="AF254" i="4"/>
  <c r="AF50" i="4"/>
  <c r="AV320" i="4"/>
  <c r="AV116" i="4"/>
  <c r="AL247" i="4"/>
  <c r="AL44" i="4" s="1"/>
  <c r="AL43" i="4"/>
  <c r="W345" i="4"/>
  <c r="W141" i="4"/>
  <c r="M229" i="4"/>
  <c r="M25" i="4"/>
  <c r="AO296" i="4"/>
  <c r="AO92" i="4"/>
  <c r="AO230" i="4"/>
  <c r="AO27" i="4" s="1"/>
  <c r="AO26" i="4"/>
  <c r="AF260" i="4"/>
  <c r="AF56" i="4"/>
  <c r="AA225" i="4"/>
  <c r="AA22" i="4" s="1"/>
  <c r="AA21" i="4"/>
  <c r="N343" i="4"/>
  <c r="N139" i="4"/>
  <c r="P241" i="4"/>
  <c r="P37" i="4"/>
  <c r="M351" i="4"/>
  <c r="M147" i="4"/>
  <c r="M343" i="4"/>
  <c r="M139" i="4"/>
  <c r="AM351" i="4"/>
  <c r="AM147" i="4"/>
  <c r="AR214" i="4"/>
  <c r="AR10" i="4"/>
  <c r="W352" i="4"/>
  <c r="W148" i="4"/>
  <c r="AQ275" i="4"/>
  <c r="AQ71" i="4"/>
  <c r="U274" i="4"/>
  <c r="U70" i="4"/>
  <c r="AF230" i="4"/>
  <c r="AF26" i="4"/>
  <c r="J320" i="4"/>
  <c r="J116" i="4"/>
  <c r="E328" i="4"/>
  <c r="E124" i="4"/>
  <c r="M268" i="4"/>
  <c r="M64" i="4"/>
  <c r="K375" i="4"/>
  <c r="K171" i="4"/>
  <c r="Q343" i="4"/>
  <c r="Q139" i="4"/>
  <c r="AR344" i="4"/>
  <c r="AR140" i="4"/>
  <c r="AQ351" i="4"/>
  <c r="AQ147" i="4"/>
  <c r="AM328" i="4"/>
  <c r="AM124" i="4"/>
  <c r="AT214" i="4"/>
  <c r="AT10" i="4"/>
  <c r="X254" i="4"/>
  <c r="X50" i="4"/>
  <c r="AB319" i="4"/>
  <c r="AB115" i="4"/>
  <c r="Z335" i="4"/>
  <c r="Z131" i="4"/>
  <c r="AV282" i="4"/>
  <c r="AV78" i="4"/>
  <c r="AV225" i="4"/>
  <c r="AV22" i="4" s="1"/>
  <c r="AV21" i="4"/>
  <c r="X260" i="4"/>
  <c r="X56" i="4"/>
  <c r="AA260" i="4"/>
  <c r="AA56" i="4"/>
  <c r="M367" i="4"/>
  <c r="M163" i="4"/>
  <c r="I235" i="4"/>
  <c r="I31" i="4"/>
  <c r="Q268" i="4"/>
  <c r="Q64" i="4"/>
  <c r="O375" i="4"/>
  <c r="O171" i="4"/>
  <c r="J343" i="4"/>
  <c r="J139" i="4"/>
  <c r="AN230" i="4"/>
  <c r="AN27" i="4" s="1"/>
  <c r="AN26" i="4"/>
  <c r="AU375" i="4"/>
  <c r="AU171" i="4"/>
  <c r="U260" i="4"/>
  <c r="U56" i="4"/>
  <c r="Z267" i="4"/>
  <c r="Z63" i="4"/>
  <c r="AG295" i="4"/>
  <c r="AG91" i="4"/>
  <c r="AV268" i="4"/>
  <c r="AV64" i="4"/>
  <c r="AL367" i="4"/>
  <c r="AL163" i="4"/>
  <c r="AP304" i="4"/>
  <c r="AP100" i="4"/>
  <c r="X335" i="4"/>
  <c r="X131" i="4"/>
  <c r="AS296" i="4"/>
  <c r="AS92" i="4"/>
  <c r="V295" i="4"/>
  <c r="V91" i="4"/>
  <c r="AK304" i="4"/>
  <c r="AK100" i="4"/>
  <c r="AP296" i="4"/>
  <c r="AP92" i="4"/>
  <c r="AG236" i="4"/>
  <c r="AG32" i="4"/>
  <c r="Z295" i="4"/>
  <c r="Z91" i="4"/>
  <c r="E367" i="4"/>
  <c r="E163" i="4"/>
  <c r="G336" i="4"/>
  <c r="G132" i="4"/>
  <c r="L241" i="4"/>
  <c r="L37" i="4"/>
  <c r="K359" i="4"/>
  <c r="K155" i="4"/>
  <c r="AW368" i="4"/>
  <c r="AW164" i="4"/>
  <c r="AT359" i="4"/>
  <c r="AT155" i="4"/>
  <c r="U319" i="4"/>
  <c r="U115" i="4"/>
  <c r="AB367" i="4"/>
  <c r="AB163" i="4"/>
  <c r="AO268" i="4"/>
  <c r="AO64" i="4"/>
  <c r="AG274" i="4"/>
  <c r="AG70" i="4"/>
  <c r="Q375" i="4"/>
  <c r="Q171" i="4"/>
  <c r="I289" i="4"/>
  <c r="I85" i="4"/>
  <c r="AV247" i="4"/>
  <c r="AV44" i="4" s="1"/>
  <c r="AV43" i="4"/>
  <c r="N289" i="4"/>
  <c r="N85" i="4"/>
  <c r="AK312" i="4"/>
  <c r="AK108" i="4"/>
  <c r="AR241" i="4"/>
  <c r="AR37" i="4"/>
  <c r="V242" i="4"/>
  <c r="V38" i="4"/>
  <c r="AO220" i="4"/>
  <c r="AO17" i="4" s="1"/>
  <c r="AO16" i="4"/>
  <c r="AV351" i="4"/>
  <c r="AV147" i="4"/>
  <c r="Z26" i="4"/>
  <c r="Z230" i="4"/>
  <c r="AR282" i="4"/>
  <c r="AR78" i="4"/>
  <c r="AU235" i="4"/>
  <c r="AU31" i="4"/>
  <c r="V281" i="4"/>
  <c r="V77" i="4"/>
  <c r="AC248" i="4"/>
  <c r="AC44" i="4"/>
  <c r="AF274" i="4"/>
  <c r="AF70" i="4"/>
  <c r="J247" i="4"/>
  <c r="J43" i="4"/>
  <c r="J328" i="4"/>
  <c r="J124" i="4"/>
  <c r="L328" i="4"/>
  <c r="L124" i="4"/>
  <c r="AN276" i="4"/>
  <c r="AN72" i="4"/>
  <c r="AO343" i="4"/>
  <c r="AO139" i="4"/>
  <c r="AP312" i="4"/>
  <c r="AP108" i="4"/>
  <c r="AP282" i="4"/>
  <c r="AP78" i="4"/>
  <c r="V230" i="4"/>
  <c r="V26" i="4"/>
  <c r="AB311" i="4"/>
  <c r="AB107" i="4"/>
  <c r="V214" i="4"/>
  <c r="V10" i="4"/>
  <c r="AV220" i="4"/>
  <c r="AV17" i="4" s="1"/>
  <c r="AV16" i="4"/>
  <c r="AM247" i="4"/>
  <c r="AM44" i="4" s="1"/>
  <c r="AM43" i="4"/>
  <c r="Y288" i="4"/>
  <c r="Y84" i="4"/>
  <c r="X267" i="4"/>
  <c r="X63" i="4"/>
  <c r="O328" i="4"/>
  <c r="O124" i="4"/>
  <c r="G275" i="4"/>
  <c r="G71" i="4"/>
  <c r="K312" i="4"/>
  <c r="K108" i="4"/>
  <c r="G229" i="4"/>
  <c r="G25" i="4"/>
  <c r="L320" i="4"/>
  <c r="L116" i="4"/>
  <c r="AL261" i="4"/>
  <c r="AL57" i="4"/>
  <c r="AP247" i="4"/>
  <c r="AP44" i="4" s="1"/>
  <c r="AP43" i="4"/>
  <c r="AD344" i="4"/>
  <c r="AD140" i="4"/>
  <c r="M375" i="4"/>
  <c r="M171" i="4"/>
  <c r="AM241" i="4"/>
  <c r="AM37" i="4"/>
  <c r="AL328" i="4"/>
  <c r="AL124" i="4"/>
  <c r="AS367" i="4"/>
  <c r="AS163" i="4"/>
  <c r="AA281" i="4"/>
  <c r="AA77" i="4"/>
  <c r="AG267" i="4"/>
  <c r="AG63" i="4"/>
  <c r="AJ275" i="4"/>
  <c r="AJ71" i="4"/>
  <c r="AL289" i="4"/>
  <c r="AL85" i="4"/>
  <c r="AD231" i="4"/>
  <c r="AD28" i="4" s="1"/>
  <c r="AD27" i="4"/>
  <c r="W288" i="4"/>
  <c r="W84" i="4"/>
  <c r="G351" i="4"/>
  <c r="G147" i="4"/>
  <c r="K235" i="4"/>
  <c r="K31" i="4"/>
  <c r="I351" i="4"/>
  <c r="I147" i="4"/>
  <c r="AB345" i="4"/>
  <c r="AB141" i="4"/>
  <c r="AP320" i="4"/>
  <c r="AP116" i="4"/>
  <c r="AT312" i="4"/>
  <c r="AT108" i="4"/>
  <c r="AC303" i="4"/>
  <c r="AC99" i="4"/>
  <c r="W311" i="4"/>
  <c r="W107" i="4"/>
  <c r="T319" i="4"/>
  <c r="T115" i="4"/>
  <c r="AO235" i="4"/>
  <c r="AO31" i="4"/>
  <c r="Z225" i="4"/>
  <c r="Z22" i="4" s="1"/>
  <c r="Z21" i="4"/>
  <c r="Q336" i="4"/>
  <c r="Q132" i="4"/>
  <c r="E320" i="4"/>
  <c r="E116" i="4"/>
  <c r="AU312" i="4"/>
  <c r="AU108" i="4"/>
  <c r="AP225" i="4"/>
  <c r="AP22" i="4" s="1"/>
  <c r="AP21" i="4"/>
  <c r="AB281" i="4"/>
  <c r="AB77" i="4"/>
  <c r="N320" i="4"/>
  <c r="N116" i="4"/>
  <c r="H261" i="4"/>
  <c r="H57" i="4"/>
  <c r="M213" i="4"/>
  <c r="M9" i="4"/>
  <c r="AJ367" i="4"/>
  <c r="AJ163" i="4"/>
  <c r="AB352" i="4"/>
  <c r="AB148" i="4"/>
  <c r="T214" i="4"/>
  <c r="T10" i="4"/>
  <c r="AQ252" i="4"/>
  <c r="AQ48" i="4"/>
  <c r="AC281" i="4"/>
  <c r="AC77" i="4"/>
  <c r="H241" i="4"/>
  <c r="H37" i="4"/>
  <c r="E343" i="4"/>
  <c r="E139" i="4"/>
  <c r="AS359" i="4"/>
  <c r="AS155" i="4"/>
  <c r="AF319" i="4"/>
  <c r="AF115" i="4"/>
  <c r="AJ220" i="4"/>
  <c r="AJ17" i="4" s="1"/>
  <c r="AJ16" i="4"/>
  <c r="Y311" i="4"/>
  <c r="Y107" i="4"/>
  <c r="X368" i="4"/>
  <c r="X164" i="4"/>
  <c r="AT367" i="4"/>
  <c r="AT163" i="4"/>
  <c r="AN296" i="4"/>
  <c r="AN92" i="4"/>
  <c r="AG281" i="4"/>
  <c r="AG77" i="4"/>
  <c r="G268" i="4"/>
  <c r="G64" i="4"/>
  <c r="H269" i="4"/>
  <c r="H65" i="4"/>
  <c r="AJ312" i="4"/>
  <c r="AJ108" i="4"/>
  <c r="T327" i="4"/>
  <c r="T123" i="4"/>
  <c r="X281" i="4"/>
  <c r="X77" i="4"/>
  <c r="Q367" i="4"/>
  <c r="Q163" i="4"/>
  <c r="V274" i="4"/>
  <c r="V70" i="4"/>
  <c r="V248" i="4"/>
  <c r="V44" i="4"/>
  <c r="I229" i="4"/>
  <c r="I25" i="4"/>
  <c r="F275" i="4"/>
  <c r="F71" i="4"/>
  <c r="AO304" i="4"/>
  <c r="AO100" i="4"/>
  <c r="AL214" i="4"/>
  <c r="AL10" i="4"/>
  <c r="AE296" i="4"/>
  <c r="AE92" i="4"/>
  <c r="AN282" i="4"/>
  <c r="AN78" i="4"/>
  <c r="AP220" i="4"/>
  <c r="AP17" i="4" s="1"/>
  <c r="AP16" i="4"/>
  <c r="V260" i="4"/>
  <c r="V56" i="4"/>
  <c r="O367" i="4"/>
  <c r="O163" i="4"/>
  <c r="H336" i="4"/>
  <c r="H132" i="4"/>
  <c r="AU225" i="4"/>
  <c r="AU22" i="4" s="1"/>
  <c r="AU21" i="4"/>
  <c r="AB359" i="4"/>
  <c r="AB155" i="4"/>
  <c r="U288" i="4"/>
  <c r="U84" i="4"/>
  <c r="AC242" i="4"/>
  <c r="AC38" i="4"/>
  <c r="F241" i="4"/>
  <c r="F37" i="4"/>
  <c r="K289" i="4"/>
  <c r="K85" i="4"/>
  <c r="AU304" i="4"/>
  <c r="AU100" i="4"/>
  <c r="AM360" i="4"/>
  <c r="AM156" i="4"/>
  <c r="AB335" i="4"/>
  <c r="AB131" i="4"/>
  <c r="M282" i="4"/>
  <c r="M78" i="4"/>
  <c r="AK275" i="4"/>
  <c r="AK71" i="4"/>
  <c r="T274" i="4"/>
  <c r="T70" i="4"/>
  <c r="M247" i="4"/>
  <c r="M43" i="4"/>
  <c r="E241" i="4"/>
  <c r="E37" i="4"/>
  <c r="AM296" i="4"/>
  <c r="AM92" i="4"/>
  <c r="X375" i="4"/>
  <c r="X171" i="4"/>
  <c r="Z214" i="4"/>
  <c r="Z10" i="4"/>
  <c r="AQ289" i="4"/>
  <c r="AQ85" i="4"/>
  <c r="AF359" i="4"/>
  <c r="AF155" i="4"/>
  <c r="AS235" i="4"/>
  <c r="AS31" i="4"/>
  <c r="AO351" i="4"/>
  <c r="AO147" i="4"/>
  <c r="AD281" i="4"/>
  <c r="AD77" i="4"/>
  <c r="F351" i="4"/>
  <c r="F147" i="4"/>
  <c r="I241" i="4"/>
  <c r="I37" i="4"/>
  <c r="AN313" i="4"/>
  <c r="AN109" i="4"/>
  <c r="AM289" i="4"/>
  <c r="AM85" i="4"/>
  <c r="Y295" i="4"/>
  <c r="Y91" i="4"/>
  <c r="X248" i="4"/>
  <c r="X44" i="4"/>
  <c r="AN225" i="4"/>
  <c r="AN22" i="4" s="1"/>
  <c r="AN21" i="4"/>
  <c r="AD295" i="4"/>
  <c r="AD91" i="4"/>
  <c r="I296" i="4"/>
  <c r="I92" i="4"/>
  <c r="Q328" i="4"/>
  <c r="Q124" i="4"/>
  <c r="AU214" i="4"/>
  <c r="AU10" i="4"/>
  <c r="AL275" i="4"/>
  <c r="AL71" i="4"/>
  <c r="U281" i="4"/>
  <c r="U77" i="4"/>
  <c r="O359" i="4"/>
  <c r="O155" i="4"/>
  <c r="AN375" i="4"/>
  <c r="AN171" i="4"/>
  <c r="V327" i="4"/>
  <c r="V123" i="4"/>
  <c r="AE214" i="4"/>
  <c r="AE10" i="4"/>
  <c r="AS252" i="4"/>
  <c r="AS48" i="4"/>
  <c r="AJ289" i="4"/>
  <c r="AJ85" i="4"/>
  <c r="AA236" i="4"/>
  <c r="AA32" i="4"/>
  <c r="W260" i="4"/>
  <c r="W56" i="4"/>
  <c r="P367" i="4"/>
  <c r="P163" i="4"/>
  <c r="M304" i="4"/>
  <c r="M100" i="4"/>
  <c r="M275" i="4"/>
  <c r="M71" i="4"/>
  <c r="F282" i="4"/>
  <c r="F78" i="4"/>
  <c r="O253" i="4"/>
  <c r="O49" i="4"/>
  <c r="AT282" i="4"/>
  <c r="AT78" i="4"/>
  <c r="AL343" i="4"/>
  <c r="AL139" i="4"/>
  <c r="AV214" i="4"/>
  <c r="AV10" i="4"/>
  <c r="W281" i="4"/>
  <c r="W77" i="4"/>
  <c r="AB327" i="4"/>
  <c r="AB123" i="4"/>
  <c r="AV252" i="4"/>
  <c r="AV48" i="4"/>
  <c r="AL296" i="4"/>
  <c r="AL92" i="4"/>
  <c r="Y275" i="4"/>
  <c r="Y71" i="4"/>
  <c r="P268" i="4"/>
  <c r="P64" i="4"/>
  <c r="F261" i="4"/>
  <c r="F57" i="4"/>
  <c r="O261" i="4"/>
  <c r="O57" i="4"/>
  <c r="J367" i="4"/>
  <c r="J163" i="4"/>
  <c r="O351" i="4"/>
  <c r="O147" i="4"/>
  <c r="AU328" i="4"/>
  <c r="AU124" i="4"/>
  <c r="AK214" i="4"/>
  <c r="AK10" i="4"/>
  <c r="W335" i="4"/>
  <c r="W131" i="4"/>
  <c r="V367" i="4"/>
  <c r="V163" i="4"/>
  <c r="AS225" i="4"/>
  <c r="AS22" i="4" s="1"/>
  <c r="AS21" i="4"/>
  <c r="AK252" i="4"/>
  <c r="AK48" i="4"/>
  <c r="AN359" i="4"/>
  <c r="AN155" i="4"/>
  <c r="AM336" i="4"/>
  <c r="AM132" i="4"/>
  <c r="Y320" i="4"/>
  <c r="Y116" i="4"/>
  <c r="AW312" i="4"/>
  <c r="AW108" i="4"/>
  <c r="AQ343" i="4"/>
  <c r="AQ139" i="4"/>
  <c r="AG328" i="4"/>
  <c r="AG124" i="4"/>
  <c r="T255" i="4"/>
  <c r="T52" i="4" s="1"/>
  <c r="T51" i="4"/>
  <c r="AJ336" i="4"/>
  <c r="AJ132" i="4"/>
  <c r="AQ376" i="4"/>
  <c r="AQ172" i="4"/>
  <c r="AP214" i="4"/>
  <c r="AP10" i="4"/>
  <c r="AQ230" i="4"/>
  <c r="AQ27" i="4" s="1"/>
  <c r="AQ26" i="4"/>
  <c r="AE248" i="4"/>
  <c r="AE44" i="4"/>
  <c r="I247" i="4"/>
  <c r="I43" i="4"/>
  <c r="F367" i="4"/>
  <c r="F163" i="4"/>
  <c r="Y353" i="4"/>
  <c r="Y149" i="4"/>
  <c r="AL359" i="4"/>
  <c r="AL155" i="4"/>
  <c r="AG352" i="4"/>
  <c r="AG148" i="4"/>
  <c r="Z344" i="4"/>
  <c r="Z140" i="4"/>
  <c r="AQ220" i="4"/>
  <c r="AQ17" i="4" s="1"/>
  <c r="AQ16" i="4"/>
  <c r="AM282" i="4"/>
  <c r="AM78" i="4"/>
  <c r="AG242" i="4"/>
  <c r="AG38" i="4"/>
  <c r="F375" i="4"/>
  <c r="F171" i="4"/>
  <c r="E351" i="4"/>
  <c r="E147" i="4"/>
  <c r="N247" i="4"/>
  <c r="N43" i="4"/>
  <c r="AR312" i="4"/>
  <c r="AR108" i="4"/>
  <c r="Z352" i="4"/>
  <c r="Z148" i="4"/>
  <c r="X214" i="4"/>
  <c r="X10" i="4"/>
  <c r="AD328" i="4"/>
  <c r="AD124" i="4"/>
  <c r="AW214" i="4"/>
  <c r="AW10" i="4"/>
  <c r="AR252" i="4"/>
  <c r="AR48" i="4"/>
  <c r="AN328" i="4"/>
  <c r="AN124" i="4"/>
  <c r="T242" i="4"/>
  <c r="T38" i="4"/>
  <c r="L275" i="4"/>
  <c r="L71" i="4"/>
  <c r="E261" i="4"/>
  <c r="E57" i="4"/>
  <c r="M241" i="4"/>
  <c r="M37" i="4"/>
  <c r="AW343" i="4"/>
  <c r="AW139" i="4"/>
  <c r="AO214" i="4"/>
  <c r="AO10" i="4"/>
  <c r="AF248" i="4"/>
  <c r="AF44" i="4"/>
  <c r="AP289" i="4"/>
  <c r="AP85" i="4"/>
  <c r="O296" i="4"/>
  <c r="O92" i="4"/>
  <c r="I312" i="4"/>
  <c r="I108" i="4"/>
  <c r="AD311" i="4"/>
  <c r="AD107" i="4"/>
  <c r="Y281" i="4"/>
  <c r="Y77" i="4"/>
  <c r="L336" i="4"/>
  <c r="L132" i="4"/>
  <c r="AV230" i="4"/>
  <c r="AV27" i="4" s="1"/>
  <c r="AV26" i="4"/>
  <c r="AC352" i="4"/>
  <c r="AC148" i="4"/>
  <c r="AF236" i="4"/>
  <c r="AF32" i="4"/>
  <c r="J268" i="4"/>
  <c r="J64" i="4"/>
  <c r="AG320" i="4"/>
  <c r="AG116" i="4"/>
  <c r="V375" i="4"/>
  <c r="V171" i="4"/>
  <c r="AM304" i="4"/>
  <c r="AM100" i="4"/>
  <c r="AM235" i="4"/>
  <c r="AM31" i="4"/>
  <c r="U242" i="4"/>
  <c r="U38" i="4"/>
  <c r="G253" i="4"/>
  <c r="G49" i="4"/>
  <c r="M253" i="4"/>
  <c r="M49" i="4"/>
  <c r="AV304" i="4"/>
  <c r="AV100" i="4"/>
  <c r="F320" i="4"/>
  <c r="F116" i="4"/>
  <c r="E312" i="4"/>
  <c r="E108" i="4"/>
  <c r="W267" i="4"/>
  <c r="W63" i="4"/>
  <c r="K275" i="4"/>
  <c r="K71" i="4"/>
  <c r="I304" i="4"/>
  <c r="I100" i="4"/>
  <c r="AR367" i="4"/>
  <c r="AR163" i="4"/>
  <c r="AD267" i="4"/>
  <c r="AD63" i="4"/>
  <c r="Z367" i="4"/>
  <c r="Z163" i="4"/>
  <c r="AO247" i="4"/>
  <c r="AO44" i="4" s="1"/>
  <c r="AO43" i="4"/>
  <c r="W236" i="4"/>
  <c r="W32" i="4"/>
  <c r="N351" i="4"/>
  <c r="N147" i="4"/>
  <c r="Q253" i="4"/>
  <c r="Q49" i="4"/>
  <c r="J213" i="4"/>
  <c r="J9" i="4"/>
  <c r="AP275" i="4"/>
  <c r="AP71" i="4"/>
  <c r="AE267" i="4"/>
  <c r="AE63" i="4"/>
  <c r="E359" i="4"/>
  <c r="E155" i="4"/>
  <c r="Q351" i="4"/>
  <c r="Q147" i="4"/>
  <c r="U304" i="4"/>
  <c r="U100" i="4"/>
  <c r="AP352" i="4"/>
  <c r="AP148" i="4"/>
  <c r="U344" i="4"/>
  <c r="U140" i="4"/>
  <c r="AR235" i="4"/>
  <c r="AR31" i="4"/>
  <c r="AW268" i="4"/>
  <c r="AW64" i="4"/>
  <c r="AG254" i="4"/>
  <c r="AG50" i="4"/>
  <c r="F289" i="4"/>
  <c r="F85" i="4"/>
  <c r="H289" i="4"/>
  <c r="H85" i="4"/>
  <c r="L253" i="4"/>
  <c r="L49" i="4"/>
  <c r="M320" i="4"/>
  <c r="M116" i="4"/>
  <c r="O320" i="4"/>
  <c r="O116" i="4"/>
  <c r="AL312" i="4"/>
  <c r="AL108" i="4"/>
  <c r="AG311" i="4"/>
  <c r="AG107" i="4"/>
  <c r="Y344" i="4"/>
  <c r="Y140" i="4"/>
  <c r="W214" i="4"/>
  <c r="W10" i="4"/>
  <c r="AT230" i="4"/>
  <c r="AT27" i="4" s="1"/>
  <c r="AT26" i="4"/>
  <c r="AQ367" i="4"/>
  <c r="AQ163" i="4"/>
  <c r="AE335" i="4"/>
  <c r="AE131" i="4"/>
  <c r="AN261" i="4"/>
  <c r="AN57" i="4"/>
  <c r="AQ261" i="4"/>
  <c r="AQ57" i="4"/>
  <c r="AJ241" i="4"/>
  <c r="AJ37" i="4"/>
  <c r="AK282" i="4"/>
  <c r="AK78" i="4"/>
  <c r="U230" i="4"/>
  <c r="U26" i="4"/>
  <c r="X230" i="4"/>
  <c r="X26" i="4"/>
  <c r="P359" i="4"/>
  <c r="P155" i="4"/>
  <c r="F229" i="4"/>
  <c r="F25" i="4"/>
  <c r="G343" i="4"/>
  <c r="G139" i="4"/>
  <c r="L268" i="4"/>
  <c r="L64" i="4"/>
  <c r="AT375" i="4"/>
  <c r="AT171" i="4"/>
  <c r="AO368" i="4"/>
  <c r="AO164" i="4"/>
  <c r="U335" i="4"/>
  <c r="U131" i="4"/>
  <c r="AA335" i="4"/>
  <c r="AA131" i="4"/>
  <c r="AE375" i="4"/>
  <c r="AE171" i="4"/>
  <c r="AJ235" i="4"/>
  <c r="AJ31" i="4"/>
  <c r="AO252" i="4"/>
  <c r="AO48" i="4"/>
  <c r="AU282" i="4"/>
  <c r="AU78" i="4"/>
  <c r="X242" i="4"/>
  <c r="X38" i="4"/>
  <c r="AF267" i="4"/>
  <c r="AF63" i="4"/>
  <c r="J289" i="4"/>
  <c r="J85" i="4"/>
  <c r="I261" i="4"/>
  <c r="I57" i="4"/>
  <c r="N304" i="4"/>
  <c r="N100" i="4"/>
  <c r="J336" i="4"/>
  <c r="J132" i="4"/>
  <c r="F213" i="4"/>
  <c r="F9" i="4"/>
  <c r="AQ328" i="4"/>
  <c r="AQ124" i="4"/>
  <c r="AE242" i="4"/>
  <c r="AE38" i="4"/>
  <c r="U352" i="4"/>
  <c r="U148" i="4"/>
  <c r="AT296" i="4"/>
  <c r="AT92" i="4"/>
  <c r="Y254" i="4"/>
  <c r="Y50" i="4"/>
  <c r="P343" i="4"/>
  <c r="P139" i="4"/>
  <c r="G261" i="4"/>
  <c r="G57" i="4"/>
  <c r="N213" i="4"/>
  <c r="N9" i="4"/>
  <c r="AO312" i="4"/>
  <c r="AO108" i="4"/>
  <c r="AT336" i="4"/>
  <c r="AT132" i="4"/>
  <c r="AL268" i="4"/>
  <c r="AL64" i="4"/>
  <c r="AE367" i="4"/>
  <c r="AE163" i="4"/>
  <c r="X311" i="4"/>
  <c r="X107" i="4"/>
  <c r="AF214" i="4"/>
  <c r="AF10" i="4"/>
  <c r="AR220" i="4"/>
  <c r="AR17" i="4" s="1"/>
  <c r="AR16" i="4"/>
  <c r="AS282" i="4"/>
  <c r="AS78" i="4"/>
  <c r="AM252" i="4"/>
  <c r="AM48" i="4"/>
  <c r="Y236" i="4"/>
  <c r="Y32" i="4"/>
  <c r="T295" i="4"/>
  <c r="T91" i="4"/>
  <c r="Z260" i="4"/>
  <c r="Z56" i="4"/>
  <c r="AB236" i="4"/>
  <c r="AB32" i="4"/>
  <c r="X288" i="4"/>
  <c r="X84" i="4"/>
  <c r="P351" i="4"/>
  <c r="P147" i="4"/>
  <c r="I367" i="4"/>
  <c r="I163" i="4"/>
  <c r="E235" i="4"/>
  <c r="E31" i="4"/>
  <c r="G247" i="4"/>
  <c r="G43" i="4"/>
  <c r="J275" i="4"/>
  <c r="J71" i="4"/>
  <c r="O343" i="4"/>
  <c r="O139" i="4"/>
  <c r="M312" i="4"/>
  <c r="M108" i="4"/>
  <c r="I328" i="4"/>
  <c r="I124" i="4"/>
  <c r="I213" i="4"/>
  <c r="I9" i="4"/>
  <c r="AS329" i="4"/>
  <c r="AS125" i="4"/>
  <c r="AT261" i="4"/>
  <c r="AT57" i="4"/>
  <c r="AL375" i="4"/>
  <c r="AL171" i="4"/>
  <c r="AR304" i="4"/>
  <c r="AR100" i="4"/>
  <c r="AQ359" i="4"/>
  <c r="AQ155" i="4"/>
  <c r="AG260" i="4"/>
  <c r="AG56" i="4"/>
  <c r="AE359" i="4"/>
  <c r="AE155" i="4"/>
  <c r="AE327" i="4"/>
  <c r="AE123" i="4"/>
  <c r="AD288" i="4"/>
  <c r="AD84" i="4"/>
  <c r="AD359" i="4"/>
  <c r="AD155" i="4"/>
  <c r="AG303" i="4"/>
  <c r="AG99" i="4"/>
  <c r="AP230" i="4"/>
  <c r="AP27" i="4" s="1"/>
  <c r="AP26" i="4"/>
  <c r="AW289" i="4"/>
  <c r="AW85" i="4"/>
  <c r="AW261" i="4"/>
  <c r="AW57" i="4"/>
  <c r="AW230" i="4"/>
  <c r="AW27" i="4" s="1"/>
  <c r="AW26" i="4"/>
  <c r="AJ296" i="4"/>
  <c r="AJ92" i="4"/>
  <c r="Y267" i="4"/>
  <c r="Y63" i="4"/>
  <c r="AG248" i="4"/>
  <c r="AG44" i="4"/>
  <c r="AD254" i="4"/>
  <c r="AD50" i="4"/>
  <c r="L343" i="4"/>
  <c r="L139" i="4"/>
  <c r="O336" i="4"/>
  <c r="O132" i="4"/>
  <c r="H229" i="4"/>
  <c r="H25" i="4"/>
  <c r="G235" i="4"/>
  <c r="G31" i="4"/>
  <c r="P247" i="4"/>
  <c r="P43" i="4"/>
  <c r="N328" i="4"/>
  <c r="N124" i="4"/>
  <c r="E253" i="4"/>
  <c r="E49" i="4"/>
  <c r="P328" i="4"/>
  <c r="P124" i="4"/>
  <c r="L289" i="4"/>
  <c r="L85" i="4"/>
  <c r="AU321" i="4"/>
  <c r="AU117" i="4"/>
  <c r="AT268" i="4"/>
  <c r="AT64" i="4"/>
  <c r="AT351" i="4"/>
  <c r="AT147" i="4"/>
  <c r="AF303" i="4"/>
  <c r="AF99" i="4"/>
  <c r="Z288" i="4"/>
  <c r="Z84" i="4"/>
  <c r="AC367" i="4"/>
  <c r="AC163" i="4"/>
  <c r="AF327" i="4"/>
  <c r="AF123" i="4"/>
  <c r="Y303" i="4"/>
  <c r="Y99" i="4"/>
  <c r="K296" i="4"/>
  <c r="K92" i="4"/>
  <c r="AJ252" i="4"/>
  <c r="AJ48" i="4"/>
  <c r="AK225" i="4"/>
  <c r="AK22" i="4" s="1"/>
  <c r="AK21" i="4"/>
  <c r="AJ344" i="4"/>
  <c r="AJ140" i="4"/>
  <c r="AR275" i="4"/>
  <c r="AR71" i="4"/>
  <c r="AT320" i="4"/>
  <c r="AT116" i="4"/>
  <c r="AK320" i="4"/>
  <c r="AK116" i="4"/>
  <c r="X303" i="4"/>
  <c r="X99" i="4"/>
  <c r="X327" i="4"/>
  <c r="X123" i="4"/>
  <c r="AL230" i="4"/>
  <c r="AL27" i="4" s="1"/>
  <c r="AL26" i="4"/>
  <c r="AF281" i="4"/>
  <c r="AF77" i="4"/>
  <c r="AS343" i="4"/>
  <c r="AS139" i="4"/>
  <c r="AM312" i="4"/>
  <c r="AM108" i="4"/>
  <c r="AP375" i="4"/>
  <c r="AP171" i="4"/>
  <c r="AL220" i="4"/>
  <c r="AL17" i="4" s="1"/>
  <c r="AL16" i="4"/>
  <c r="AO275" i="4"/>
  <c r="AO71" i="4"/>
  <c r="W248" i="4"/>
  <c r="W44" i="4"/>
  <c r="V225" i="4"/>
  <c r="V22" i="4" s="1"/>
  <c r="V21" i="4"/>
  <c r="AB267" i="4"/>
  <c r="AB63" i="4"/>
  <c r="E336" i="4"/>
  <c r="E132" i="4"/>
  <c r="N241" i="4"/>
  <c r="N37" i="4"/>
  <c r="E289" i="4"/>
  <c r="E85" i="4"/>
  <c r="I343" i="4"/>
  <c r="I139" i="4"/>
  <c r="AP336" i="4"/>
  <c r="AP132" i="4"/>
  <c r="AN351" i="4"/>
  <c r="AN147" i="4"/>
  <c r="W359" i="4"/>
  <c r="W155" i="4"/>
  <c r="T335" i="4"/>
  <c r="T131" i="4"/>
  <c r="AB214" i="4"/>
  <c r="AB10" i="4"/>
  <c r="AL225" i="4"/>
  <c r="AL22" i="4" s="1"/>
  <c r="AL21" i="4"/>
  <c r="AS241" i="4"/>
  <c r="AS37" i="4"/>
  <c r="AE282" i="4"/>
  <c r="AE78" i="4"/>
  <c r="AC261" i="4"/>
  <c r="AC57" i="4"/>
  <c r="M336" i="4"/>
  <c r="M132" i="4"/>
  <c r="F253" i="4"/>
  <c r="F49" i="4"/>
  <c r="J296" i="4"/>
  <c r="J92" i="4"/>
  <c r="H328" i="4"/>
  <c r="H124" i="4"/>
  <c r="AQ304" i="4"/>
  <c r="AQ100" i="4"/>
  <c r="AK367" i="4"/>
  <c r="AK163" i="4"/>
  <c r="X319" i="4"/>
  <c r="X115" i="4"/>
  <c r="AS247" i="4"/>
  <c r="AS44" i="4" s="1"/>
  <c r="AS43" i="4"/>
  <c r="T260" i="4"/>
  <c r="T56" i="4"/>
  <c r="Q282" i="4"/>
  <c r="Q78" i="4"/>
  <c r="P289" i="4"/>
  <c r="P85" i="4"/>
  <c r="H235" i="4"/>
  <c r="H31" i="4"/>
  <c r="L235" i="4"/>
  <c r="L31" i="4"/>
  <c r="F312" i="4"/>
  <c r="F108" i="4"/>
  <c r="AU290" i="4"/>
  <c r="AU86" i="4"/>
  <c r="AU296" i="4"/>
  <c r="AU92" i="4"/>
  <c r="AS320" i="4"/>
  <c r="AS116" i="4"/>
  <c r="Z303" i="4"/>
  <c r="Z99" i="4"/>
  <c r="W375" i="4"/>
  <c r="W171" i="4"/>
  <c r="AR261" i="4"/>
  <c r="AR57" i="4"/>
  <c r="AS214" i="4"/>
  <c r="AS10" i="4"/>
  <c r="AA295" i="4"/>
  <c r="AA91" i="4"/>
  <c r="L351" i="4"/>
  <c r="L147" i="4"/>
  <c r="G359" i="4"/>
  <c r="G155" i="4"/>
  <c r="G367" i="4"/>
  <c r="G163" i="4"/>
  <c r="AQ337" i="4"/>
  <c r="AQ133" i="4"/>
  <c r="AL351" i="4"/>
  <c r="AL147" i="4"/>
  <c r="AD303" i="4"/>
  <c r="AD99" i="4"/>
  <c r="AF335" i="4"/>
  <c r="AF131" i="4"/>
  <c r="E229" i="4"/>
  <c r="E25" i="4"/>
  <c r="AK235" i="4"/>
  <c r="AK31" i="4"/>
  <c r="AM344" i="4"/>
  <c r="AM140" i="4"/>
  <c r="AA359" i="4"/>
  <c r="AA155" i="4"/>
  <c r="AE274" i="4"/>
  <c r="AE70" i="4"/>
  <c r="AL320" i="4"/>
  <c r="AL116" i="4"/>
  <c r="AJ225" i="4"/>
  <c r="AJ22" i="4" s="1"/>
  <c r="AJ21" i="4"/>
  <c r="AA254" i="4"/>
  <c r="AA50" i="4"/>
  <c r="AB249" i="4"/>
  <c r="AB46" i="4" s="1"/>
  <c r="AB45" i="4"/>
  <c r="G304" i="4"/>
  <c r="G100" i="4"/>
  <c r="Q247" i="4"/>
  <c r="Q43" i="4"/>
  <c r="F296" i="4"/>
  <c r="F92" i="4"/>
  <c r="F360" i="4"/>
  <c r="F156" i="4"/>
  <c r="AP235" i="4"/>
  <c r="AP31" i="4"/>
  <c r="AU343" i="4"/>
  <c r="AU139" i="4"/>
  <c r="AW375" i="4"/>
  <c r="AW171" i="4"/>
  <c r="T303" i="4"/>
  <c r="T99" i="4"/>
  <c r="AG367" i="4"/>
  <c r="AG163" i="4"/>
  <c r="V288" i="4"/>
  <c r="V84" i="4"/>
  <c r="AJ261" i="4"/>
  <c r="AJ57" i="4"/>
  <c r="AO282" i="4"/>
  <c r="AO78" i="4"/>
  <c r="Y230" i="4"/>
  <c r="Y26" i="4"/>
  <c r="AA267" i="4"/>
  <c r="AA63" i="4"/>
  <c r="AG289" i="4"/>
  <c r="AG85" i="4"/>
  <c r="J359" i="4"/>
  <c r="J155" i="4"/>
  <c r="O235" i="4"/>
  <c r="O31" i="4"/>
  <c r="K343" i="4"/>
  <c r="K139" i="4"/>
  <c r="N261" i="4"/>
  <c r="N57" i="4"/>
  <c r="AW359" i="4"/>
  <c r="AW155" i="4"/>
  <c r="W319" i="4"/>
  <c r="W115" i="4"/>
  <c r="AQ268" i="4"/>
  <c r="AQ64" i="4"/>
  <c r="V254" i="4"/>
  <c r="V50" i="4"/>
  <c r="F247" i="4"/>
  <c r="F43" i="4"/>
  <c r="G289" i="4"/>
  <c r="G85" i="4"/>
  <c r="AP328" i="4"/>
  <c r="AP124" i="4"/>
  <c r="AN242" i="4"/>
  <c r="AN39" i="4" s="1"/>
  <c r="AN38" i="4"/>
  <c r="AM214" i="4"/>
  <c r="AM10" i="4"/>
  <c r="Z375" i="4"/>
  <c r="Z171" i="4"/>
  <c r="W230" i="4"/>
  <c r="W26" i="4"/>
  <c r="AC344" i="4"/>
  <c r="AC140" i="4"/>
  <c r="AC375" i="4"/>
  <c r="AC171" i="4"/>
  <c r="AL241" i="4"/>
  <c r="AL37" i="4"/>
  <c r="AO261" i="4"/>
  <c r="AO57" i="4"/>
  <c r="AV289" i="4"/>
  <c r="AV85" i="4"/>
  <c r="Y248" i="4"/>
  <c r="Y44" i="4"/>
  <c r="AB274" i="4"/>
  <c r="AB70" i="4"/>
  <c r="N359" i="4"/>
  <c r="N155" i="4"/>
  <c r="Q235" i="4"/>
  <c r="Q31" i="4"/>
  <c r="H282" i="4"/>
  <c r="H78" i="4"/>
  <c r="N275" i="4"/>
  <c r="N71" i="4"/>
  <c r="F235" i="4"/>
  <c r="F31" i="4"/>
  <c r="AS336" i="4"/>
  <c r="AS132" i="4"/>
  <c r="AA319" i="4"/>
  <c r="AA115" i="4"/>
  <c r="AR247" i="4"/>
  <c r="AR44" i="4" s="1"/>
  <c r="AR43" i="4"/>
  <c r="AS290" i="4"/>
  <c r="AS86" i="4"/>
  <c r="AC254" i="4"/>
  <c r="AC50" i="4"/>
  <c r="Z254" i="4"/>
  <c r="Z50" i="4"/>
  <c r="Q275" i="4"/>
  <c r="Q71" i="4"/>
  <c r="J253" i="4"/>
  <c r="J49" i="4"/>
  <c r="N296" i="4"/>
  <c r="N92" i="4"/>
  <c r="L304" i="4"/>
  <c r="L100" i="4"/>
  <c r="G282" i="4"/>
  <c r="G78" i="4"/>
  <c r="AT247" i="4"/>
  <c r="AT44" i="4" s="1"/>
  <c r="AT43" i="4"/>
  <c r="AV314" i="4"/>
  <c r="AV110" i="4"/>
  <c r="AK359" i="4"/>
  <c r="AK155" i="4"/>
  <c r="AC311" i="4"/>
  <c r="AC107" i="4"/>
  <c r="Y359" i="4"/>
  <c r="Y155" i="4"/>
  <c r="AA352" i="4"/>
  <c r="AA148" i="4"/>
  <c r="AO225" i="4"/>
  <c r="AO22" i="4" s="1"/>
  <c r="AO21" i="4"/>
  <c r="AW252" i="4"/>
  <c r="AW48" i="4"/>
  <c r="AN289" i="4"/>
  <c r="AN85" i="4"/>
  <c r="AF242" i="4"/>
  <c r="AF38" i="4"/>
  <c r="H375" i="4"/>
  <c r="H171" i="4"/>
  <c r="P320" i="4"/>
  <c r="P116" i="4"/>
  <c r="Q261" i="4"/>
  <c r="Q57" i="4"/>
  <c r="F304" i="4"/>
  <c r="F100" i="4"/>
  <c r="P304" i="4"/>
  <c r="P100" i="4"/>
  <c r="L213" i="4"/>
  <c r="L9" i="4"/>
  <c r="AS375" i="4"/>
  <c r="AS171" i="4"/>
  <c r="T344" i="4"/>
  <c r="T140" i="4"/>
  <c r="AC359" i="4"/>
  <c r="AC155" i="4"/>
  <c r="AE352" i="4"/>
  <c r="AE148" i="4"/>
  <c r="AU220" i="4"/>
  <c r="AU17" i="4" s="1"/>
  <c r="AU16" i="4"/>
  <c r="AK247" i="4"/>
  <c r="AK44" i="4" s="1"/>
  <c r="AK43" i="4"/>
  <c r="AV275" i="4"/>
  <c r="AV71" i="4"/>
  <c r="V303" i="4"/>
  <c r="V99" i="4"/>
  <c r="AN235" i="4"/>
  <c r="AN31" i="4"/>
  <c r="AS230" i="4"/>
  <c r="AS27" i="4" s="1"/>
  <c r="AS26" i="4"/>
  <c r="AV336" i="4"/>
  <c r="AV132" i="4"/>
  <c r="AN367" i="4"/>
  <c r="AN163" i="4"/>
  <c r="AM268" i="4"/>
  <c r="AM64" i="4"/>
  <c r="AB295" i="4"/>
  <c r="AB91" i="4"/>
  <c r="AE260" i="4"/>
  <c r="AE56" i="4"/>
  <c r="J375" i="4"/>
  <c r="J171" i="4"/>
  <c r="M235" i="4"/>
  <c r="M31" i="4"/>
  <c r="F268" i="4"/>
  <c r="F64" i="4"/>
  <c r="O213" i="4"/>
  <c r="O9" i="4"/>
  <c r="AL282" i="4"/>
  <c r="AL78" i="4"/>
  <c r="AN343" i="4"/>
  <c r="AN139" i="4"/>
  <c r="AD352" i="4"/>
  <c r="AD148" i="4"/>
  <c r="AN247" i="4"/>
  <c r="AN44" i="4" s="1"/>
  <c r="AN43" i="4"/>
  <c r="AQ235" i="4"/>
  <c r="AQ31" i="4"/>
  <c r="AB230" i="4"/>
  <c r="AB26" i="4"/>
  <c r="G320" i="4"/>
  <c r="G116" i="4"/>
  <c r="D261" i="4"/>
  <c r="D58" i="4" s="1"/>
  <c r="D336" i="4"/>
  <c r="D133" i="4" s="1"/>
  <c r="D320" i="4"/>
  <c r="D117" i="4" s="1"/>
  <c r="D235" i="4"/>
  <c r="D32" i="4" s="1"/>
  <c r="D343" i="4"/>
  <c r="D140" i="4" s="1"/>
  <c r="D229" i="4"/>
  <c r="D26" i="4" s="1"/>
  <c r="D268" i="4"/>
  <c r="D65" i="4" s="1"/>
  <c r="D328" i="4"/>
  <c r="D125" i="4" s="1"/>
  <c r="D241" i="4"/>
  <c r="D38" i="4" s="1"/>
  <c r="D282" i="4"/>
  <c r="D79" i="4" s="1"/>
  <c r="D213" i="4"/>
  <c r="D10" i="4" s="1"/>
  <c r="D304" i="4"/>
  <c r="D101" i="4" s="1"/>
  <c r="D289" i="4"/>
  <c r="D86" i="4" s="1"/>
  <c r="D253" i="4"/>
  <c r="D50" i="4" s="1"/>
  <c r="D375" i="4"/>
  <c r="D172" i="4" s="1"/>
  <c r="D296" i="4"/>
  <c r="D93" i="4" s="1"/>
  <c r="D275" i="4"/>
  <c r="D72" i="4" s="1"/>
  <c r="D367" i="4"/>
  <c r="D164" i="4" s="1"/>
  <c r="D359" i="4"/>
  <c r="D156" i="4" s="1"/>
  <c r="D312" i="4"/>
  <c r="D109" i="4" s="1"/>
  <c r="D247" i="4"/>
  <c r="D44" i="4" s="1"/>
  <c r="D351" i="4"/>
  <c r="D148" i="4" s="1"/>
  <c r="R86" i="30" l="1"/>
  <c r="O87" i="30"/>
  <c r="L87" i="30"/>
  <c r="I87" i="30"/>
  <c r="P87" i="30"/>
  <c r="M87" i="30"/>
  <c r="K87" i="30"/>
  <c r="E87" i="30"/>
  <c r="H87" i="30"/>
  <c r="J87" i="30"/>
  <c r="F87" i="30"/>
  <c r="G87" i="30"/>
  <c r="D87" i="30"/>
  <c r="N87" i="30"/>
  <c r="E123" i="19"/>
  <c r="E88" i="10"/>
  <c r="E88" i="12"/>
  <c r="D88" i="10"/>
  <c r="D88" i="12"/>
  <c r="W88" i="10"/>
  <c r="AB88" i="12"/>
  <c r="G88" i="10"/>
  <c r="G88" i="12"/>
  <c r="AL88" i="10"/>
  <c r="AV88" i="12"/>
  <c r="F88" i="10"/>
  <c r="F88" i="12"/>
  <c r="AK88" i="10"/>
  <c r="AU88" i="12"/>
  <c r="AM88" i="10"/>
  <c r="AW88" i="12"/>
  <c r="V88" i="10"/>
  <c r="AA88" i="12"/>
  <c r="T88" i="10"/>
  <c r="Y88" i="12"/>
  <c r="U88" i="10"/>
  <c r="Z88" i="12"/>
  <c r="AJ88" i="10"/>
  <c r="AT88" i="12"/>
  <c r="AU187" i="13"/>
  <c r="BE186" i="12"/>
  <c r="AO187" i="13"/>
  <c r="AY186" i="12"/>
  <c r="AC187" i="13"/>
  <c r="AH186" i="12"/>
  <c r="AE187" i="13"/>
  <c r="AJ186" i="12"/>
  <c r="L187" i="13"/>
  <c r="L186" i="12"/>
  <c r="I187" i="13"/>
  <c r="I186" i="12"/>
  <c r="AT187" i="13"/>
  <c r="BD186" i="12"/>
  <c r="AR187" i="13"/>
  <c r="BB186" i="12"/>
  <c r="AV187" i="13"/>
  <c r="BF186" i="12"/>
  <c r="J187" i="13"/>
  <c r="J186" i="12"/>
  <c r="AP187" i="13"/>
  <c r="AZ186" i="12"/>
  <c r="H187" i="13"/>
  <c r="H186" i="12"/>
  <c r="M187" i="13"/>
  <c r="M186" i="12"/>
  <c r="AQ187" i="13"/>
  <c r="BA186" i="12"/>
  <c r="AL187" i="13"/>
  <c r="P187" i="13"/>
  <c r="P186" i="12"/>
  <c r="X187" i="13"/>
  <c r="AC186" i="12"/>
  <c r="AG187" i="13"/>
  <c r="AL186" i="12"/>
  <c r="AW187" i="13"/>
  <c r="BG186" i="12"/>
  <c r="F187" i="13"/>
  <c r="AM187" i="13"/>
  <c r="AA187" i="13"/>
  <c r="AF186" i="12"/>
  <c r="AD187" i="13"/>
  <c r="AI186" i="12"/>
  <c r="W187" i="13"/>
  <c r="AB187" i="13"/>
  <c r="AG186" i="12"/>
  <c r="AN187" i="13"/>
  <c r="AX186" i="12"/>
  <c r="Z187" i="13"/>
  <c r="AE186" i="12"/>
  <c r="G187" i="13"/>
  <c r="N187" i="13"/>
  <c r="N186" i="12"/>
  <c r="Y187" i="13"/>
  <c r="AD186" i="12"/>
  <c r="AF187" i="13"/>
  <c r="AK186" i="12"/>
  <c r="AK187" i="13"/>
  <c r="U187" i="13"/>
  <c r="O187" i="13"/>
  <c r="O186" i="12"/>
  <c r="V187" i="13"/>
  <c r="AS187" i="13"/>
  <c r="BC186" i="12"/>
  <c r="E187" i="13"/>
  <c r="K187" i="13"/>
  <c r="K186" i="12"/>
  <c r="Q187" i="13"/>
  <c r="Q186" i="12"/>
  <c r="AQ236" i="4"/>
  <c r="AQ33" i="4" s="1"/>
  <c r="AQ32" i="4"/>
  <c r="AL283" i="4"/>
  <c r="AL79" i="4"/>
  <c r="F269" i="4"/>
  <c r="F65" i="4"/>
  <c r="AB296" i="4"/>
  <c r="AB92" i="4"/>
  <c r="T345" i="4"/>
  <c r="T141" i="4"/>
  <c r="F305" i="4"/>
  <c r="F101" i="4"/>
  <c r="AF243" i="4"/>
  <c r="AF40" i="4" s="1"/>
  <c r="AF39" i="4"/>
  <c r="AA353" i="4"/>
  <c r="AA149" i="4"/>
  <c r="AV315" i="4"/>
  <c r="AV112" i="4" s="1"/>
  <c r="AV111" i="4"/>
  <c r="N297" i="4"/>
  <c r="N93" i="4"/>
  <c r="AC255" i="4"/>
  <c r="AC52" i="4" s="1"/>
  <c r="AC51" i="4"/>
  <c r="AS337" i="4"/>
  <c r="AS133" i="4"/>
  <c r="N276" i="4"/>
  <c r="N72" i="4"/>
  <c r="AB275" i="4"/>
  <c r="AB71" i="4"/>
  <c r="AL242" i="4"/>
  <c r="AL39" i="4" s="1"/>
  <c r="AL38" i="4"/>
  <c r="Z376" i="4"/>
  <c r="Z172" i="4"/>
  <c r="G290" i="4"/>
  <c r="G86" i="4"/>
  <c r="W320" i="4"/>
  <c r="W116" i="4"/>
  <c r="O236" i="4"/>
  <c r="O33" i="4" s="1"/>
  <c r="O32" i="4"/>
  <c r="AG290" i="4"/>
  <c r="AG87" i="4" s="1"/>
  <c r="AG86" i="4"/>
  <c r="AJ262" i="4"/>
  <c r="AJ58" i="4"/>
  <c r="AW376" i="4"/>
  <c r="AW172" i="4"/>
  <c r="F297" i="4"/>
  <c r="F93" i="4"/>
  <c r="AA255" i="4"/>
  <c r="AA52" i="4" s="1"/>
  <c r="AA51" i="4"/>
  <c r="AA360" i="4"/>
  <c r="AA156" i="4"/>
  <c r="AF336" i="4"/>
  <c r="AF132" i="4"/>
  <c r="G368" i="4"/>
  <c r="G164" i="4"/>
  <c r="AS215" i="4"/>
  <c r="AS12" i="4" s="1"/>
  <c r="AS11" i="4"/>
  <c r="AS321" i="4"/>
  <c r="AS117" i="4"/>
  <c r="L236" i="4"/>
  <c r="L33" i="4" s="1"/>
  <c r="L32" i="4"/>
  <c r="T261" i="4"/>
  <c r="T57" i="4"/>
  <c r="X320" i="4"/>
  <c r="X116" i="4"/>
  <c r="J297" i="4"/>
  <c r="J93" i="4"/>
  <c r="AE283" i="4"/>
  <c r="AE80" i="4" s="1"/>
  <c r="AE79" i="4"/>
  <c r="T336" i="4"/>
  <c r="T132" i="4"/>
  <c r="I344" i="4"/>
  <c r="I140" i="4"/>
  <c r="AB268" i="4"/>
  <c r="AB64" i="4"/>
  <c r="AF282" i="4"/>
  <c r="AF78" i="4"/>
  <c r="AK321" i="4"/>
  <c r="AK117" i="4"/>
  <c r="AF328" i="4"/>
  <c r="AF124" i="4"/>
  <c r="AT352" i="4"/>
  <c r="AT148" i="4"/>
  <c r="P329" i="4"/>
  <c r="P125" i="4"/>
  <c r="G236" i="4"/>
  <c r="G33" i="4" s="1"/>
  <c r="G32" i="4"/>
  <c r="AD255" i="4"/>
  <c r="AD52" i="4" s="1"/>
  <c r="AD51" i="4"/>
  <c r="AG304" i="4"/>
  <c r="AG100" i="4"/>
  <c r="AE360" i="4"/>
  <c r="AE156" i="4"/>
  <c r="AL376" i="4"/>
  <c r="AL172" i="4"/>
  <c r="I329" i="4"/>
  <c r="I125" i="4"/>
  <c r="G248" i="4"/>
  <c r="G45" i="4" s="1"/>
  <c r="G44" i="4"/>
  <c r="X289" i="4"/>
  <c r="X85" i="4"/>
  <c r="Y237" i="4"/>
  <c r="Y34" i="4" s="1"/>
  <c r="Y33" i="4"/>
  <c r="AF215" i="4"/>
  <c r="AF12" i="4" s="1"/>
  <c r="AF11" i="4"/>
  <c r="AT337" i="4"/>
  <c r="AT133" i="4"/>
  <c r="N214" i="4"/>
  <c r="N10" i="4"/>
  <c r="AT297" i="4"/>
  <c r="AT93" i="4"/>
  <c r="F214" i="4"/>
  <c r="F10" i="4"/>
  <c r="J290" i="4"/>
  <c r="J86" i="4"/>
  <c r="AO253" i="4"/>
  <c r="AO49" i="4"/>
  <c r="U336" i="4"/>
  <c r="U132" i="4"/>
  <c r="G344" i="4"/>
  <c r="G140" i="4"/>
  <c r="U231" i="4"/>
  <c r="U28" i="4" s="1"/>
  <c r="U27" i="4"/>
  <c r="AN262" i="4"/>
  <c r="AN58" i="4"/>
  <c r="W215" i="4"/>
  <c r="W12" i="4" s="1"/>
  <c r="W11" i="4"/>
  <c r="O321" i="4"/>
  <c r="O117" i="4"/>
  <c r="F290" i="4"/>
  <c r="F86" i="4"/>
  <c r="U345" i="4"/>
  <c r="U141" i="4"/>
  <c r="E360" i="4"/>
  <c r="E156" i="4"/>
  <c r="Q254" i="4"/>
  <c r="Q50" i="4"/>
  <c r="Z368" i="4"/>
  <c r="Z164" i="4"/>
  <c r="K276" i="4"/>
  <c r="K72" i="4"/>
  <c r="E313" i="4"/>
  <c r="E109" i="4"/>
  <c r="G254" i="4"/>
  <c r="G50" i="4"/>
  <c r="V376" i="4"/>
  <c r="V172" i="4"/>
  <c r="AC353" i="4"/>
  <c r="AC149" i="4"/>
  <c r="AD312" i="4"/>
  <c r="AD108" i="4"/>
  <c r="AF249" i="4"/>
  <c r="AF46" i="4" s="1"/>
  <c r="AF45" i="4"/>
  <c r="E262" i="4"/>
  <c r="E58" i="4"/>
  <c r="AR253" i="4"/>
  <c r="AR49" i="4"/>
  <c r="Z353" i="4"/>
  <c r="Z149" i="4"/>
  <c r="F376" i="4"/>
  <c r="F172" i="4"/>
  <c r="Z345" i="4"/>
  <c r="Z141" i="4"/>
  <c r="F368" i="4"/>
  <c r="F164" i="4"/>
  <c r="AP215" i="4"/>
  <c r="AP12" i="4" s="1"/>
  <c r="AP11" i="4"/>
  <c r="AG329" i="4"/>
  <c r="AG125" i="4"/>
  <c r="AM337" i="4"/>
  <c r="AM133" i="4"/>
  <c r="V368" i="4"/>
  <c r="V164" i="4"/>
  <c r="O352" i="4"/>
  <c r="O148" i="4"/>
  <c r="P269" i="4"/>
  <c r="P65" i="4"/>
  <c r="AB328" i="4"/>
  <c r="AB124" i="4"/>
  <c r="AT283" i="4"/>
  <c r="AT79" i="4"/>
  <c r="M305" i="4"/>
  <c r="M101" i="4"/>
  <c r="AJ290" i="4"/>
  <c r="AJ86" i="4"/>
  <c r="AN376" i="4"/>
  <c r="AN172" i="4"/>
  <c r="AU215" i="4"/>
  <c r="AU12" i="4" s="1"/>
  <c r="AU11" i="4"/>
  <c r="AN314" i="4"/>
  <c r="AN110" i="4"/>
  <c r="AO352" i="4"/>
  <c r="AO148" i="4"/>
  <c r="Z215" i="4"/>
  <c r="Z12" i="4" s="1"/>
  <c r="Z11" i="4"/>
  <c r="AM297" i="4"/>
  <c r="AM93" i="4"/>
  <c r="AK276" i="4"/>
  <c r="AK72" i="4"/>
  <c r="AU305" i="4"/>
  <c r="AU101" i="4"/>
  <c r="U289" i="4"/>
  <c r="U85" i="4"/>
  <c r="O368" i="4"/>
  <c r="O164" i="4"/>
  <c r="AE297" i="4"/>
  <c r="AE93" i="4"/>
  <c r="I230" i="4"/>
  <c r="I27" i="4" s="1"/>
  <c r="I26" i="4"/>
  <c r="X282" i="4"/>
  <c r="X78" i="4"/>
  <c r="G269" i="4"/>
  <c r="G65" i="4"/>
  <c r="X369" i="4"/>
  <c r="X165" i="4"/>
  <c r="AS360" i="4"/>
  <c r="AS156" i="4"/>
  <c r="H242" i="4"/>
  <c r="H39" i="4" s="1"/>
  <c r="H38" i="4"/>
  <c r="AB353" i="4"/>
  <c r="AB149" i="4"/>
  <c r="N321" i="4"/>
  <c r="N117" i="4"/>
  <c r="E321" i="4"/>
  <c r="E117" i="4"/>
  <c r="T320" i="4"/>
  <c r="T116" i="4"/>
  <c r="AP321" i="4"/>
  <c r="AP117" i="4"/>
  <c r="G352" i="4"/>
  <c r="G148" i="4"/>
  <c r="AJ276" i="4"/>
  <c r="AJ72" i="4"/>
  <c r="AA282" i="4"/>
  <c r="AA78" i="4"/>
  <c r="M376" i="4"/>
  <c r="M172" i="4"/>
  <c r="L321" i="4"/>
  <c r="L117" i="4"/>
  <c r="O329" i="4"/>
  <c r="O125" i="4"/>
  <c r="AP283" i="4"/>
  <c r="AP79" i="4"/>
  <c r="L329" i="4"/>
  <c r="L125" i="4"/>
  <c r="AC249" i="4"/>
  <c r="AC46" i="4" s="1"/>
  <c r="AC45" i="4"/>
  <c r="AR242" i="4"/>
  <c r="AR39" i="4" s="1"/>
  <c r="AR38" i="4"/>
  <c r="I290" i="4"/>
  <c r="I86" i="4"/>
  <c r="AG275" i="4"/>
  <c r="AG71" i="4"/>
  <c r="AB368" i="4"/>
  <c r="AB164" i="4"/>
  <c r="AT360" i="4"/>
  <c r="AT156" i="4"/>
  <c r="G337" i="4"/>
  <c r="G133" i="4"/>
  <c r="Z296" i="4"/>
  <c r="Z92" i="4"/>
  <c r="AP297" i="4"/>
  <c r="AP93" i="4"/>
  <c r="V296" i="4"/>
  <c r="V92" i="4"/>
  <c r="X336" i="4"/>
  <c r="X132" i="4"/>
  <c r="AL368" i="4"/>
  <c r="AL164" i="4"/>
  <c r="AG296" i="4"/>
  <c r="AG92" i="4"/>
  <c r="U261" i="4"/>
  <c r="U57" i="4"/>
  <c r="O376" i="4"/>
  <c r="O172" i="4"/>
  <c r="I236" i="4"/>
  <c r="I33" i="4" s="1"/>
  <c r="I32" i="4"/>
  <c r="AA261" i="4"/>
  <c r="AA57" i="4"/>
  <c r="Z336" i="4"/>
  <c r="Z132" i="4"/>
  <c r="X255" i="4"/>
  <c r="X52" i="4" s="1"/>
  <c r="X51" i="4"/>
  <c r="AM329" i="4"/>
  <c r="AM125" i="4"/>
  <c r="AR345" i="4"/>
  <c r="AR141" i="4"/>
  <c r="K376" i="4"/>
  <c r="K172" i="4"/>
  <c r="E329" i="4"/>
  <c r="E125" i="4"/>
  <c r="AF231" i="4"/>
  <c r="AF28" i="4" s="1"/>
  <c r="AF27" i="4"/>
  <c r="AQ276" i="4"/>
  <c r="AQ72" i="4"/>
  <c r="AR215" i="4"/>
  <c r="AR12" i="4" s="1"/>
  <c r="AR11" i="4"/>
  <c r="M344" i="4"/>
  <c r="M140" i="4"/>
  <c r="P242" i="4"/>
  <c r="P39" i="4" s="1"/>
  <c r="P38" i="4"/>
  <c r="M230" i="4"/>
  <c r="M27" i="4" s="1"/>
  <c r="M26" i="4"/>
  <c r="AF255" i="4"/>
  <c r="AF52" i="4" s="1"/>
  <c r="AF51" i="4"/>
  <c r="Q242" i="4"/>
  <c r="Q39" i="4" s="1"/>
  <c r="Q38" i="4"/>
  <c r="AA231" i="4"/>
  <c r="AA28" i="4" s="1"/>
  <c r="AA27" i="4"/>
  <c r="F337" i="4"/>
  <c r="F133" i="4"/>
  <c r="K352" i="4"/>
  <c r="K148" i="4"/>
  <c r="AK337" i="4"/>
  <c r="AK133" i="4"/>
  <c r="P254" i="4"/>
  <c r="P50" i="4"/>
  <c r="AQ283" i="4"/>
  <c r="AQ79" i="4"/>
  <c r="W304" i="4"/>
  <c r="W100" i="4"/>
  <c r="T360" i="4"/>
  <c r="T156" i="4"/>
  <c r="O290" i="4"/>
  <c r="O86" i="4"/>
  <c r="AK242" i="4"/>
  <c r="AK39" i="4" s="1"/>
  <c r="AK38" i="4"/>
  <c r="AC328" i="4"/>
  <c r="AC124" i="4"/>
  <c r="AR337" i="4"/>
  <c r="AR133" i="4"/>
  <c r="O269" i="4"/>
  <c r="O65" i="4"/>
  <c r="AW276" i="4"/>
  <c r="AW72" i="4"/>
  <c r="G376" i="4"/>
  <c r="G172" i="4"/>
  <c r="AM276" i="4"/>
  <c r="AM72" i="4"/>
  <c r="AG360" i="4"/>
  <c r="AG156" i="4"/>
  <c r="K214" i="4"/>
  <c r="K10" i="4"/>
  <c r="AC275" i="4"/>
  <c r="AC71" i="4"/>
  <c r="AV376" i="4"/>
  <c r="AV172" i="4"/>
  <c r="AD337" i="4"/>
  <c r="AD133" i="4"/>
  <c r="W368" i="4"/>
  <c r="W164" i="4"/>
  <c r="Q290" i="4"/>
  <c r="Q86" i="4"/>
  <c r="AC237" i="4"/>
  <c r="AC34" i="4" s="1"/>
  <c r="AC33" i="4"/>
  <c r="H368" i="4"/>
  <c r="H164" i="4"/>
  <c r="AB231" i="4"/>
  <c r="AB28" i="4" s="1"/>
  <c r="AB27" i="4"/>
  <c r="AN344" i="4"/>
  <c r="AN140" i="4"/>
  <c r="M236" i="4"/>
  <c r="M33" i="4" s="1"/>
  <c r="M32" i="4"/>
  <c r="AM269" i="4"/>
  <c r="AM65" i="4"/>
  <c r="AN236" i="4"/>
  <c r="AN33" i="4" s="1"/>
  <c r="AN32" i="4"/>
  <c r="AS376" i="4"/>
  <c r="AS172" i="4"/>
  <c r="Q262" i="4"/>
  <c r="Q58" i="4"/>
  <c r="AN290" i="4"/>
  <c r="AN86" i="4"/>
  <c r="Y360" i="4"/>
  <c r="Y156" i="4"/>
  <c r="J254" i="4"/>
  <c r="J50" i="4"/>
  <c r="AS291" i="4"/>
  <c r="AS88" i="4" s="1"/>
  <c r="AS87" i="4"/>
  <c r="F236" i="4"/>
  <c r="F33" i="4" s="1"/>
  <c r="F32" i="4"/>
  <c r="N360" i="4"/>
  <c r="N156" i="4"/>
  <c r="AO262" i="4"/>
  <c r="AO58" i="4"/>
  <c r="W231" i="4"/>
  <c r="W28" i="4" s="1"/>
  <c r="W27" i="4"/>
  <c r="AP329" i="4"/>
  <c r="AP125" i="4"/>
  <c r="AQ269" i="4"/>
  <c r="AQ65" i="4"/>
  <c r="J360" i="4"/>
  <c r="J156" i="4"/>
  <c r="AO283" i="4"/>
  <c r="AO79" i="4"/>
  <c r="T304" i="4"/>
  <c r="T100" i="4"/>
  <c r="F361" i="4"/>
  <c r="F157" i="4"/>
  <c r="Q248" i="4"/>
  <c r="Q45" i="4" s="1"/>
  <c r="Q44" i="4"/>
  <c r="AM345" i="4"/>
  <c r="AM141" i="4"/>
  <c r="AD304" i="4"/>
  <c r="AD100" i="4"/>
  <c r="G360" i="4"/>
  <c r="G156" i="4"/>
  <c r="AR262" i="4"/>
  <c r="AR58" i="4"/>
  <c r="AU297" i="4"/>
  <c r="AU93" i="4"/>
  <c r="H236" i="4"/>
  <c r="H33" i="4" s="1"/>
  <c r="H32" i="4"/>
  <c r="H329" i="4"/>
  <c r="H125" i="4"/>
  <c r="AS242" i="4"/>
  <c r="AS39" i="4" s="1"/>
  <c r="AS38" i="4"/>
  <c r="W360" i="4"/>
  <c r="W156" i="4"/>
  <c r="E290" i="4"/>
  <c r="E86" i="4"/>
  <c r="AP376" i="4"/>
  <c r="AP172" i="4"/>
  <c r="AT321" i="4"/>
  <c r="AT117" i="4"/>
  <c r="Y304" i="4"/>
  <c r="Y100" i="4"/>
  <c r="AF304" i="4"/>
  <c r="AF100" i="4"/>
  <c r="L290" i="4"/>
  <c r="L86" i="4"/>
  <c r="P248" i="4"/>
  <c r="P45" i="4" s="1"/>
  <c r="P44" i="4"/>
  <c r="L344" i="4"/>
  <c r="L140" i="4"/>
  <c r="AJ297" i="4"/>
  <c r="AJ93" i="4"/>
  <c r="AE328" i="4"/>
  <c r="AE124" i="4"/>
  <c r="AR305" i="4"/>
  <c r="AR101" i="4"/>
  <c r="I214" i="4"/>
  <c r="I10" i="4"/>
  <c r="J276" i="4"/>
  <c r="J72" i="4"/>
  <c r="P352" i="4"/>
  <c r="P148" i="4"/>
  <c r="T296" i="4"/>
  <c r="T92" i="4"/>
  <c r="AL269" i="4"/>
  <c r="AL65" i="4"/>
  <c r="G262" i="4"/>
  <c r="G58" i="4"/>
  <c r="U353" i="4"/>
  <c r="U149" i="4"/>
  <c r="J337" i="4"/>
  <c r="J133" i="4"/>
  <c r="AF268" i="4"/>
  <c r="AF64" i="4"/>
  <c r="AJ236" i="4"/>
  <c r="AJ33" i="4" s="1"/>
  <c r="AJ32" i="4"/>
  <c r="AO369" i="4"/>
  <c r="AO165" i="4"/>
  <c r="F230" i="4"/>
  <c r="F27" i="4" s="1"/>
  <c r="F26" i="4"/>
  <c r="AK283" i="4"/>
  <c r="AK79" i="4"/>
  <c r="AL313" i="4"/>
  <c r="AL109" i="4"/>
  <c r="H290" i="4"/>
  <c r="H86" i="4"/>
  <c r="AR236" i="4"/>
  <c r="AR33" i="4" s="1"/>
  <c r="AR32" i="4"/>
  <c r="Q352" i="4"/>
  <c r="Q148" i="4"/>
  <c r="J214" i="4"/>
  <c r="J10" i="4"/>
  <c r="I305" i="4"/>
  <c r="I101" i="4"/>
  <c r="F321" i="4"/>
  <c r="F117" i="4"/>
  <c r="U243" i="4"/>
  <c r="U40" i="4" s="1"/>
  <c r="U39" i="4"/>
  <c r="AG321" i="4"/>
  <c r="AG117" i="4"/>
  <c r="I313" i="4"/>
  <c r="I109" i="4"/>
  <c r="AO215" i="4"/>
  <c r="AO12" i="4" s="1"/>
  <c r="AO11" i="4"/>
  <c r="L276" i="4"/>
  <c r="L72" i="4"/>
  <c r="AW215" i="4"/>
  <c r="AW12" i="4" s="1"/>
  <c r="AW11" i="4"/>
  <c r="AR313" i="4"/>
  <c r="AR109" i="4"/>
  <c r="AG243" i="4"/>
  <c r="AG40" i="4" s="1"/>
  <c r="AG39" i="4"/>
  <c r="AG353" i="4"/>
  <c r="AG149" i="4"/>
  <c r="Y321" i="4"/>
  <c r="Y117" i="4"/>
  <c r="AU329" i="4"/>
  <c r="AU125" i="4"/>
  <c r="F262" i="4"/>
  <c r="F58" i="4"/>
  <c r="AV253" i="4"/>
  <c r="AV49" i="4"/>
  <c r="AL344" i="4"/>
  <c r="AL140" i="4"/>
  <c r="M276" i="4"/>
  <c r="M72" i="4"/>
  <c r="AA237" i="4"/>
  <c r="AA34" i="4" s="1"/>
  <c r="AA33" i="4"/>
  <c r="V328" i="4"/>
  <c r="V124" i="4"/>
  <c r="Q329" i="4"/>
  <c r="Q125" i="4"/>
  <c r="X249" i="4"/>
  <c r="X46" i="4" s="1"/>
  <c r="X45" i="4"/>
  <c r="I242" i="4"/>
  <c r="I39" i="4" s="1"/>
  <c r="I38" i="4"/>
  <c r="AS236" i="4"/>
  <c r="AS33" i="4" s="1"/>
  <c r="AS32" i="4"/>
  <c r="X376" i="4"/>
  <c r="X172" i="4"/>
  <c r="T275" i="4"/>
  <c r="T71" i="4"/>
  <c r="AM361" i="4"/>
  <c r="AM157" i="4"/>
  <c r="AC243" i="4"/>
  <c r="AC40" i="4" s="1"/>
  <c r="AC39" i="4"/>
  <c r="H337" i="4"/>
  <c r="H133" i="4"/>
  <c r="AL215" i="4"/>
  <c r="AL12" i="4" s="1"/>
  <c r="AL11" i="4"/>
  <c r="V249" i="4"/>
  <c r="V46" i="4" s="1"/>
  <c r="V45" i="4"/>
  <c r="T328" i="4"/>
  <c r="T124" i="4"/>
  <c r="AG282" i="4"/>
  <c r="AG78" i="4"/>
  <c r="Y312" i="4"/>
  <c r="Y108" i="4"/>
  <c r="E344" i="4"/>
  <c r="E140" i="4"/>
  <c r="T215" i="4"/>
  <c r="T12" i="4" s="1"/>
  <c r="T11" i="4"/>
  <c r="H262" i="4"/>
  <c r="H58" i="4"/>
  <c r="AU313" i="4"/>
  <c r="AU109" i="4"/>
  <c r="AO236" i="4"/>
  <c r="AO33" i="4" s="1"/>
  <c r="AO32" i="4"/>
  <c r="AT313" i="4"/>
  <c r="AT109" i="4"/>
  <c r="K236" i="4"/>
  <c r="K33" i="4" s="1"/>
  <c r="K32" i="4"/>
  <c r="AL290" i="4"/>
  <c r="AL86" i="4"/>
  <c r="AS368" i="4"/>
  <c r="AS164" i="4"/>
  <c r="AD345" i="4"/>
  <c r="AD141" i="4"/>
  <c r="G230" i="4"/>
  <c r="G27" i="4" s="1"/>
  <c r="G26" i="4"/>
  <c r="X268" i="4"/>
  <c r="X64" i="4"/>
  <c r="V215" i="4"/>
  <c r="V12" i="4" s="1"/>
  <c r="V11" i="4"/>
  <c r="AN277" i="4"/>
  <c r="AN74" i="4" s="1"/>
  <c r="AN73" i="4"/>
  <c r="AF275" i="4"/>
  <c r="AF71" i="4"/>
  <c r="AR283" i="4"/>
  <c r="AR79" i="4"/>
  <c r="V243" i="4"/>
  <c r="V40" i="4" s="1"/>
  <c r="V39" i="4"/>
  <c r="AO269" i="4"/>
  <c r="AO65" i="4"/>
  <c r="AW369" i="4"/>
  <c r="AW165" i="4"/>
  <c r="E368" i="4"/>
  <c r="E164" i="4"/>
  <c r="AK305" i="4"/>
  <c r="AK101" i="4"/>
  <c r="AP305" i="4"/>
  <c r="AP101" i="4"/>
  <c r="AU376" i="4"/>
  <c r="AU172" i="4"/>
  <c r="Q269" i="4"/>
  <c r="Q65" i="4"/>
  <c r="X261" i="4"/>
  <c r="X57" i="4"/>
  <c r="AB320" i="4"/>
  <c r="AB116" i="4"/>
  <c r="AQ352" i="4"/>
  <c r="AQ148" i="4"/>
  <c r="M269" i="4"/>
  <c r="M65" i="4"/>
  <c r="U275" i="4"/>
  <c r="U71" i="4"/>
  <c r="AM352" i="4"/>
  <c r="AM148" i="4"/>
  <c r="N344" i="4"/>
  <c r="N140" i="4"/>
  <c r="AO297" i="4"/>
  <c r="AO93" i="4"/>
  <c r="AV321" i="4"/>
  <c r="AV117" i="4"/>
  <c r="M297" i="4"/>
  <c r="M93" i="4"/>
  <c r="W243" i="4"/>
  <c r="W40" i="4" s="1"/>
  <c r="W39" i="4"/>
  <c r="P230" i="4"/>
  <c r="P27" i="4" s="1"/>
  <c r="P26" i="4"/>
  <c r="AN215" i="4"/>
  <c r="AN12" i="4" s="1"/>
  <c r="AN11" i="4"/>
  <c r="O230" i="4"/>
  <c r="O27" i="4" s="1"/>
  <c r="O26" i="4"/>
  <c r="T282" i="4"/>
  <c r="T78" i="4"/>
  <c r="AT290" i="4"/>
  <c r="AT86" i="4"/>
  <c r="AT254" i="4"/>
  <c r="AT50" i="4"/>
  <c r="AT344" i="4"/>
  <c r="AT140" i="4"/>
  <c r="AW236" i="4"/>
  <c r="AW33" i="4" s="1"/>
  <c r="AW32" i="4"/>
  <c r="AA304" i="4"/>
  <c r="AA100" i="4"/>
  <c r="E214" i="4"/>
  <c r="E10" i="4"/>
  <c r="I321" i="4"/>
  <c r="I117" i="4"/>
  <c r="G329" i="4"/>
  <c r="G125" i="4"/>
  <c r="AB243" i="4"/>
  <c r="AB40" i="4" s="1"/>
  <c r="AB39" i="4"/>
  <c r="AF376" i="4"/>
  <c r="AF172" i="4"/>
  <c r="O283" i="4"/>
  <c r="O79" i="4"/>
  <c r="I269" i="4"/>
  <c r="I65" i="4"/>
  <c r="T289" i="4"/>
  <c r="T85" i="4"/>
  <c r="AF368" i="4"/>
  <c r="AF164" i="4"/>
  <c r="AU361" i="4"/>
  <c r="AU157" i="4"/>
  <c r="N368" i="4"/>
  <c r="N164" i="4"/>
  <c r="K369" i="4"/>
  <c r="K165" i="4"/>
  <c r="AR269" i="4"/>
  <c r="AR65" i="4"/>
  <c r="AU242" i="4"/>
  <c r="AU39" i="4" s="1"/>
  <c r="AU38" i="4"/>
  <c r="AW321" i="4"/>
  <c r="AW117" i="4"/>
  <c r="AJ283" i="4"/>
  <c r="AJ79" i="4"/>
  <c r="AC296" i="4"/>
  <c r="AC92" i="4"/>
  <c r="AO376" i="4"/>
  <c r="AO172" i="4"/>
  <c r="P297" i="4"/>
  <c r="P93" i="4"/>
  <c r="N254" i="4"/>
  <c r="N50" i="4"/>
  <c r="AC231" i="4"/>
  <c r="AC28" i="4" s="1"/>
  <c r="AC27" i="4"/>
  <c r="AU262" i="4"/>
  <c r="AU58" i="4"/>
  <c r="V312" i="4"/>
  <c r="V108" i="4"/>
  <c r="AC320" i="4"/>
  <c r="AC116" i="4"/>
  <c r="AJ329" i="4"/>
  <c r="AJ125" i="4"/>
  <c r="N376" i="4"/>
  <c r="N172" i="4"/>
  <c r="M262" i="4"/>
  <c r="M58" i="4"/>
  <c r="AE289" i="4"/>
  <c r="AE85" i="4"/>
  <c r="AG345" i="4"/>
  <c r="AG141" i="4"/>
  <c r="AT306" i="4"/>
  <c r="AT102" i="4"/>
  <c r="AR297" i="4"/>
  <c r="AR93" i="4"/>
  <c r="K337" i="4"/>
  <c r="K133" i="4"/>
  <c r="I283" i="4"/>
  <c r="I79" i="4"/>
  <c r="AO290" i="4"/>
  <c r="AO86" i="4"/>
  <c r="V336" i="4"/>
  <c r="V132" i="4"/>
  <c r="N283" i="4"/>
  <c r="N79" i="4"/>
  <c r="AD368" i="4"/>
  <c r="AD164" i="4"/>
  <c r="AE304" i="4"/>
  <c r="AE100" i="4"/>
  <c r="Q305" i="4"/>
  <c r="Q101" i="4"/>
  <c r="K254" i="4"/>
  <c r="K50" i="4"/>
  <c r="AW297" i="4"/>
  <c r="AW93" i="4"/>
  <c r="AK352" i="4"/>
  <c r="AK148" i="4"/>
  <c r="L283" i="4"/>
  <c r="L79" i="4"/>
  <c r="M360" i="4"/>
  <c r="M156" i="4"/>
  <c r="J262" i="4"/>
  <c r="J58" i="4"/>
  <c r="Z320" i="4"/>
  <c r="Z116" i="4"/>
  <c r="Q360" i="4"/>
  <c r="Q156" i="4"/>
  <c r="E248" i="4"/>
  <c r="E45" i="4" s="1"/>
  <c r="E44" i="4"/>
  <c r="AR329" i="4"/>
  <c r="AR125" i="4"/>
  <c r="G298" i="4"/>
  <c r="G94" i="4"/>
  <c r="AF353" i="4"/>
  <c r="AF149" i="4"/>
  <c r="P337" i="4"/>
  <c r="P133" i="4"/>
  <c r="X296" i="4"/>
  <c r="X92" i="4"/>
  <c r="Y261" i="4"/>
  <c r="Y57" i="4"/>
  <c r="AR321" i="4"/>
  <c r="AR117" i="4"/>
  <c r="Z243" i="4"/>
  <c r="Z40" i="4" s="1"/>
  <c r="Z39" i="4"/>
  <c r="N313" i="4"/>
  <c r="N109" i="4"/>
  <c r="Z249" i="4"/>
  <c r="Z46" i="4" s="1"/>
  <c r="Z45" i="4"/>
  <c r="AG215" i="4"/>
  <c r="AG12" i="4" s="1"/>
  <c r="AG11" i="4"/>
  <c r="AV344" i="4"/>
  <c r="AV140" i="4"/>
  <c r="AP269" i="4"/>
  <c r="AP65" i="4"/>
  <c r="I254" i="4"/>
  <c r="I50" i="4"/>
  <c r="I360" i="4"/>
  <c r="I156" i="4"/>
  <c r="AC289" i="4"/>
  <c r="AC85" i="4"/>
  <c r="AP360" i="4"/>
  <c r="AP156" i="4"/>
  <c r="U215" i="4"/>
  <c r="U12" i="4" s="1"/>
  <c r="U11" i="4"/>
  <c r="AW352" i="4"/>
  <c r="AW148" i="4"/>
  <c r="AV262" i="4"/>
  <c r="AV58" i="4"/>
  <c r="Z313" i="4"/>
  <c r="Z109" i="4"/>
  <c r="AP344" i="4"/>
  <c r="AP140" i="4"/>
  <c r="Q313" i="4"/>
  <c r="Q109" i="4"/>
  <c r="O305" i="4"/>
  <c r="O101" i="4"/>
  <c r="AT242" i="4"/>
  <c r="AT39" i="4" s="1"/>
  <c r="AT38" i="4"/>
  <c r="V353" i="4"/>
  <c r="V149" i="4"/>
  <c r="AW337" i="4"/>
  <c r="AW133" i="4"/>
  <c r="L248" i="4"/>
  <c r="L45" i="4" s="1"/>
  <c r="L44" i="4"/>
  <c r="G242" i="4"/>
  <c r="G39" i="4" s="1"/>
  <c r="G38" i="4"/>
  <c r="AS269" i="4"/>
  <c r="AS65" i="4"/>
  <c r="Y328" i="4"/>
  <c r="Y124" i="4"/>
  <c r="AD215" i="4"/>
  <c r="AD12" i="4" s="1"/>
  <c r="AD11" i="4"/>
  <c r="H276" i="4"/>
  <c r="H72" i="4"/>
  <c r="AW283" i="4"/>
  <c r="AW79" i="4"/>
  <c r="N337" i="4"/>
  <c r="N133" i="4"/>
  <c r="AE231" i="4"/>
  <c r="AE28" i="4" s="1"/>
  <c r="AE27" i="4"/>
  <c r="K230" i="4"/>
  <c r="K27" i="4" s="1"/>
  <c r="K26" i="4"/>
  <c r="AJ269" i="4"/>
  <c r="AJ65" i="4"/>
  <c r="AM376" i="4"/>
  <c r="AM172" i="4"/>
  <c r="O242" i="4"/>
  <c r="O39" i="4" s="1"/>
  <c r="O38" i="4"/>
  <c r="H352" i="4"/>
  <c r="H148" i="4"/>
  <c r="AR290" i="4"/>
  <c r="AR86" i="4"/>
  <c r="AA328" i="4"/>
  <c r="AA124" i="4"/>
  <c r="AK297" i="4"/>
  <c r="AK93" i="4"/>
  <c r="Z237" i="4"/>
  <c r="Z34" i="4" s="1"/>
  <c r="Z33" i="4"/>
  <c r="I376" i="4"/>
  <c r="I172" i="4"/>
  <c r="J242" i="4"/>
  <c r="J39" i="4" s="1"/>
  <c r="J38" i="4"/>
  <c r="W255" i="4"/>
  <c r="W52" i="4" s="1"/>
  <c r="W51" i="4"/>
  <c r="T368" i="4"/>
  <c r="T164" i="4"/>
  <c r="AW329" i="4"/>
  <c r="AW125" i="4"/>
  <c r="Q214" i="4"/>
  <c r="Q10" i="4"/>
  <c r="K262" i="4"/>
  <c r="K58" i="4"/>
  <c r="AA275" i="4"/>
  <c r="AA71" i="4"/>
  <c r="AP242" i="4"/>
  <c r="AP39" i="4" s="1"/>
  <c r="AP38" i="4"/>
  <c r="AD243" i="4"/>
  <c r="AD40" i="4" s="1"/>
  <c r="AD39" i="4"/>
  <c r="AO329" i="4"/>
  <c r="AO125" i="4"/>
  <c r="L368" i="4"/>
  <c r="L164" i="4"/>
  <c r="W296" i="4"/>
  <c r="W92" i="4"/>
  <c r="U360" i="4"/>
  <c r="U156" i="4"/>
  <c r="H297" i="4"/>
  <c r="H93" i="4"/>
  <c r="AS276" i="4"/>
  <c r="AS72" i="4"/>
  <c r="W328" i="4"/>
  <c r="W124" i="4"/>
  <c r="AM323" i="4"/>
  <c r="AM120" i="4" s="1"/>
  <c r="AM119" i="4"/>
  <c r="H321" i="4"/>
  <c r="H117" i="4"/>
  <c r="AJ360" i="4"/>
  <c r="AJ156" i="4"/>
  <c r="T353" i="4"/>
  <c r="T149" i="4"/>
  <c r="E276" i="4"/>
  <c r="E72" i="4"/>
  <c r="AC268" i="4"/>
  <c r="AC64" i="4"/>
  <c r="AS262" i="4"/>
  <c r="AS58" i="4"/>
  <c r="AF345" i="4"/>
  <c r="AF141" i="4"/>
  <c r="P262" i="4"/>
  <c r="P58" i="4"/>
  <c r="AE320" i="4"/>
  <c r="AE116" i="4"/>
  <c r="L376" i="4"/>
  <c r="L172" i="4"/>
  <c r="U237" i="4"/>
  <c r="U34" i="4" s="1"/>
  <c r="U33" i="4"/>
  <c r="U312" i="4"/>
  <c r="U108" i="4"/>
  <c r="AD321" i="4"/>
  <c r="AD117" i="4"/>
  <c r="K283" i="4"/>
  <c r="K79" i="4"/>
  <c r="AB261" i="4"/>
  <c r="AB57" i="4"/>
  <c r="AV360" i="4"/>
  <c r="AV156" i="4"/>
  <c r="AT236" i="4"/>
  <c r="AT33" i="4" s="1"/>
  <c r="AT32" i="4"/>
  <c r="AV236" i="4"/>
  <c r="AV33" i="4" s="1"/>
  <c r="AV32" i="4"/>
  <c r="Y376" i="4"/>
  <c r="Y172" i="4"/>
  <c r="K248" i="4"/>
  <c r="K45" i="4" s="1"/>
  <c r="K44" i="4"/>
  <c r="AE237" i="4"/>
  <c r="AE34" i="4" s="1"/>
  <c r="AE33" i="4"/>
  <c r="AD237" i="4"/>
  <c r="AD34" i="4" s="1"/>
  <c r="AD33" i="4"/>
  <c r="AK376" i="4"/>
  <c r="AK172" i="4"/>
  <c r="H360" i="4"/>
  <c r="H156" i="4"/>
  <c r="F344" i="4"/>
  <c r="F140" i="4"/>
  <c r="V345" i="4"/>
  <c r="V141" i="4"/>
  <c r="O214" i="4"/>
  <c r="O10" i="4"/>
  <c r="AE261" i="4"/>
  <c r="AE57" i="4"/>
  <c r="AV337" i="4"/>
  <c r="AV133" i="4"/>
  <c r="AV276" i="4"/>
  <c r="AV72" i="4"/>
  <c r="AC360" i="4"/>
  <c r="AC156" i="4"/>
  <c r="P305" i="4"/>
  <c r="P101" i="4"/>
  <c r="H376" i="4"/>
  <c r="H172" i="4"/>
  <c r="AK360" i="4"/>
  <c r="AK156" i="4"/>
  <c r="L305" i="4"/>
  <c r="L101" i="4"/>
  <c r="Z255" i="4"/>
  <c r="Z52" i="4" s="1"/>
  <c r="Z51" i="4"/>
  <c r="AA320" i="4"/>
  <c r="AA116" i="4"/>
  <c r="H283" i="4"/>
  <c r="H79" i="4"/>
  <c r="Y249" i="4"/>
  <c r="Y46" i="4" s="1"/>
  <c r="Y45" i="4"/>
  <c r="AC376" i="4"/>
  <c r="AC172" i="4"/>
  <c r="AM215" i="4"/>
  <c r="AM12" i="4" s="1"/>
  <c r="AM11" i="4"/>
  <c r="F248" i="4"/>
  <c r="F45" i="4" s="1"/>
  <c r="F44" i="4"/>
  <c r="AW360" i="4"/>
  <c r="AW156" i="4"/>
  <c r="K344" i="4"/>
  <c r="K140" i="4"/>
  <c r="AA268" i="4"/>
  <c r="AA64" i="4"/>
  <c r="V289" i="4"/>
  <c r="V85" i="4"/>
  <c r="AU344" i="4"/>
  <c r="AU140" i="4"/>
  <c r="AE275" i="4"/>
  <c r="AE71" i="4"/>
  <c r="E230" i="4"/>
  <c r="E27" i="4" s="1"/>
  <c r="E26" i="4"/>
  <c r="AQ338" i="4"/>
  <c r="AQ135" i="4" s="1"/>
  <c r="AQ134" i="4"/>
  <c r="AA296" i="4"/>
  <c r="AA92" i="4"/>
  <c r="Z304" i="4"/>
  <c r="Z100" i="4"/>
  <c r="F313" i="4"/>
  <c r="F109" i="4"/>
  <c r="Q283" i="4"/>
  <c r="Q79" i="4"/>
  <c r="AK368" i="4"/>
  <c r="AK164" i="4"/>
  <c r="F254" i="4"/>
  <c r="F50" i="4"/>
  <c r="AC262" i="4"/>
  <c r="AC59" i="4" s="1"/>
  <c r="AC58" i="4"/>
  <c r="AB215" i="4"/>
  <c r="AB12" i="4" s="1"/>
  <c r="AB11" i="4"/>
  <c r="AP337" i="4"/>
  <c r="AP133" i="4"/>
  <c r="E337" i="4"/>
  <c r="E133" i="4"/>
  <c r="AO276" i="4"/>
  <c r="AO72" i="4"/>
  <c r="AS344" i="4"/>
  <c r="AS140" i="4"/>
  <c r="X304" i="4"/>
  <c r="X100" i="4"/>
  <c r="AJ345" i="4"/>
  <c r="AJ141" i="4"/>
  <c r="AJ253" i="4"/>
  <c r="AJ49" i="4"/>
  <c r="AC368" i="4"/>
  <c r="AC164" i="4"/>
  <c r="AT269" i="4"/>
  <c r="AT65" i="4"/>
  <c r="E254" i="4"/>
  <c r="E50" i="4"/>
  <c r="H230" i="4"/>
  <c r="H27" i="4" s="1"/>
  <c r="H26" i="4"/>
  <c r="AG249" i="4"/>
  <c r="AG46" i="4" s="1"/>
  <c r="AG45" i="4"/>
  <c r="AW262" i="4"/>
  <c r="AW58" i="4"/>
  <c r="AD360" i="4"/>
  <c r="AD156" i="4"/>
  <c r="AG261" i="4"/>
  <c r="AG57" i="4"/>
  <c r="AT262" i="4"/>
  <c r="AT58" i="4"/>
  <c r="M313" i="4"/>
  <c r="M109" i="4"/>
  <c r="E236" i="4"/>
  <c r="E33" i="4" s="1"/>
  <c r="E32" i="4"/>
  <c r="AB237" i="4"/>
  <c r="AB34" i="4" s="1"/>
  <c r="AB33" i="4"/>
  <c r="AM253" i="4"/>
  <c r="AM49" i="4"/>
  <c r="X312" i="4"/>
  <c r="X108" i="4"/>
  <c r="AO313" i="4"/>
  <c r="AO109" i="4"/>
  <c r="Y255" i="4"/>
  <c r="Y52" i="4" s="1"/>
  <c r="Y51" i="4"/>
  <c r="AQ329" i="4"/>
  <c r="AQ125" i="4"/>
  <c r="I262" i="4"/>
  <c r="I58" i="4"/>
  <c r="AU283" i="4"/>
  <c r="AU79" i="4"/>
  <c r="AA336" i="4"/>
  <c r="AA132" i="4"/>
  <c r="L269" i="4"/>
  <c r="L65" i="4"/>
  <c r="X231" i="4"/>
  <c r="X28" i="4" s="1"/>
  <c r="X27" i="4"/>
  <c r="AQ262" i="4"/>
  <c r="AQ58" i="4"/>
  <c r="AE336" i="4"/>
  <c r="AE132" i="4"/>
  <c r="Y345" i="4"/>
  <c r="Y141" i="4"/>
  <c r="M321" i="4"/>
  <c r="M117" i="4"/>
  <c r="AG255" i="4"/>
  <c r="AG52" i="4" s="1"/>
  <c r="AG51" i="4"/>
  <c r="AP353" i="4"/>
  <c r="AP149" i="4"/>
  <c r="AE268" i="4"/>
  <c r="AE64" i="4"/>
  <c r="N352" i="4"/>
  <c r="N148" i="4"/>
  <c r="AD268" i="4"/>
  <c r="AD64" i="4"/>
  <c r="W268" i="4"/>
  <c r="W64" i="4"/>
  <c r="M254" i="4"/>
  <c r="M50" i="4"/>
  <c r="AM305" i="4"/>
  <c r="AM101" i="4"/>
  <c r="AF237" i="4"/>
  <c r="AF34" i="4" s="1"/>
  <c r="AF33" i="4"/>
  <c r="Y282" i="4"/>
  <c r="Y78" i="4"/>
  <c r="AP290" i="4"/>
  <c r="AP86" i="4"/>
  <c r="M242" i="4"/>
  <c r="M39" i="4" s="1"/>
  <c r="M38" i="4"/>
  <c r="AN329" i="4"/>
  <c r="AN125" i="4"/>
  <c r="X215" i="4"/>
  <c r="X12" i="4" s="1"/>
  <c r="X11" i="4"/>
  <c r="E352" i="4"/>
  <c r="E148" i="4"/>
  <c r="Y354" i="4"/>
  <c r="Y151" i="4" s="1"/>
  <c r="Y150" i="4"/>
  <c r="I248" i="4"/>
  <c r="I45" i="4" s="1"/>
  <c r="I44" i="4"/>
  <c r="AQ377" i="4"/>
  <c r="AQ174" i="4" s="1"/>
  <c r="AQ173" i="4"/>
  <c r="AQ344" i="4"/>
  <c r="AQ140" i="4"/>
  <c r="AN360" i="4"/>
  <c r="AN156" i="4"/>
  <c r="W336" i="4"/>
  <c r="W132" i="4"/>
  <c r="J368" i="4"/>
  <c r="J164" i="4"/>
  <c r="Y276" i="4"/>
  <c r="Y73" i="4" s="1"/>
  <c r="Y72" i="4"/>
  <c r="W282" i="4"/>
  <c r="W78" i="4"/>
  <c r="O254" i="4"/>
  <c r="O50" i="4"/>
  <c r="P368" i="4"/>
  <c r="P164" i="4"/>
  <c r="AS253" i="4"/>
  <c r="AS49" i="4"/>
  <c r="O360" i="4"/>
  <c r="O156" i="4"/>
  <c r="AL276" i="4"/>
  <c r="AL72" i="4"/>
  <c r="AD296" i="4"/>
  <c r="AD92" i="4"/>
  <c r="AM290" i="4"/>
  <c r="AM86" i="4"/>
  <c r="AD282" i="4"/>
  <c r="AD78" i="4"/>
  <c r="AQ290" i="4"/>
  <c r="AQ86" i="4"/>
  <c r="E242" i="4"/>
  <c r="E39" i="4" s="1"/>
  <c r="E38" i="4"/>
  <c r="M283" i="4"/>
  <c r="M79" i="4"/>
  <c r="K290" i="4"/>
  <c r="K86" i="4"/>
  <c r="AB360" i="4"/>
  <c r="AB156" i="4"/>
  <c r="V261" i="4"/>
  <c r="V57" i="4"/>
  <c r="AN283" i="4"/>
  <c r="AN79" i="4"/>
  <c r="F276" i="4"/>
  <c r="F72" i="4"/>
  <c r="Q368" i="4"/>
  <c r="Q164" i="4"/>
  <c r="H270" i="4"/>
  <c r="H67" i="4" s="1"/>
  <c r="H66" i="4"/>
  <c r="AT368" i="4"/>
  <c r="AT164" i="4"/>
  <c r="AF320" i="4"/>
  <c r="AF116" i="4"/>
  <c r="AC282" i="4"/>
  <c r="AC78" i="4"/>
  <c r="AJ368" i="4"/>
  <c r="AJ164" i="4"/>
  <c r="AB282" i="4"/>
  <c r="AB78" i="4"/>
  <c r="Q337" i="4"/>
  <c r="Q133" i="4"/>
  <c r="W312" i="4"/>
  <c r="W108" i="4"/>
  <c r="AB346" i="4"/>
  <c r="AB142" i="4"/>
  <c r="W289" i="4"/>
  <c r="W85" i="4"/>
  <c r="AG268" i="4"/>
  <c r="AG64" i="4"/>
  <c r="AM242" i="4"/>
  <c r="AM39" i="4" s="1"/>
  <c r="AM38" i="4"/>
  <c r="AL262" i="4"/>
  <c r="AL58" i="4"/>
  <c r="G276" i="4"/>
  <c r="G72" i="4"/>
  <c r="V231" i="4"/>
  <c r="V28" i="4" s="1"/>
  <c r="V27" i="4"/>
  <c r="AP313" i="4"/>
  <c r="AP109" i="4"/>
  <c r="J329" i="4"/>
  <c r="J125" i="4"/>
  <c r="V282" i="4"/>
  <c r="V78" i="4"/>
  <c r="AV352" i="4"/>
  <c r="AV148" i="4"/>
  <c r="AK313" i="4"/>
  <c r="AK109" i="4"/>
  <c r="Q376" i="4"/>
  <c r="Q172" i="4"/>
  <c r="U320" i="4"/>
  <c r="U116" i="4"/>
  <c r="L242" i="4"/>
  <c r="L39" i="4" s="1"/>
  <c r="L38" i="4"/>
  <c r="AG237" i="4"/>
  <c r="AG34" i="4" s="1"/>
  <c r="AG33" i="4"/>
  <c r="AS297" i="4"/>
  <c r="AS93" i="4"/>
  <c r="AV269" i="4"/>
  <c r="AV65" i="4"/>
  <c r="Z268" i="4"/>
  <c r="Z64" i="4"/>
  <c r="J344" i="4"/>
  <c r="J140" i="4"/>
  <c r="M368" i="4"/>
  <c r="M164" i="4"/>
  <c r="AV283" i="4"/>
  <c r="AV79" i="4"/>
  <c r="AT215" i="4"/>
  <c r="AT12" i="4" s="1"/>
  <c r="AT11" i="4"/>
  <c r="Q344" i="4"/>
  <c r="Q140" i="4"/>
  <c r="J321" i="4"/>
  <c r="J117" i="4"/>
  <c r="W353" i="4"/>
  <c r="W149" i="4"/>
  <c r="M352" i="4"/>
  <c r="M148" i="4"/>
  <c r="AF261" i="4"/>
  <c r="AF57" i="4"/>
  <c r="W346" i="4"/>
  <c r="W142" i="4"/>
  <c r="V268" i="4"/>
  <c r="V64" i="4"/>
  <c r="P376" i="4"/>
  <c r="P172" i="4"/>
  <c r="AQ242" i="4"/>
  <c r="AQ39" i="4" s="1"/>
  <c r="AQ38" i="4"/>
  <c r="H305" i="4"/>
  <c r="H101" i="4"/>
  <c r="Y243" i="4"/>
  <c r="Y40" i="4" s="1"/>
  <c r="Y39" i="4"/>
  <c r="AC337" i="4"/>
  <c r="AC133" i="4"/>
  <c r="AJ376" i="4"/>
  <c r="AJ172" i="4"/>
  <c r="Q297" i="4"/>
  <c r="Q93" i="4"/>
  <c r="AV242" i="4"/>
  <c r="AV39" i="4" s="1"/>
  <c r="AV38" i="4"/>
  <c r="AU337" i="4"/>
  <c r="AU133" i="4"/>
  <c r="AD376" i="4"/>
  <c r="AD172" i="4"/>
  <c r="P283" i="4"/>
  <c r="P79" i="4"/>
  <c r="AN253" i="4"/>
  <c r="AN49" i="4"/>
  <c r="Z231" i="4"/>
  <c r="Z28" i="4" s="1"/>
  <c r="Z27" i="4"/>
  <c r="G321" i="4"/>
  <c r="G117" i="4"/>
  <c r="AD353" i="4"/>
  <c r="AD149" i="4"/>
  <c r="J376" i="4"/>
  <c r="J172" i="4"/>
  <c r="AN368" i="4"/>
  <c r="AN164" i="4"/>
  <c r="V304" i="4"/>
  <c r="V100" i="4"/>
  <c r="AE353" i="4"/>
  <c r="AE149" i="4"/>
  <c r="L214" i="4"/>
  <c r="L10" i="4"/>
  <c r="P321" i="4"/>
  <c r="P117" i="4"/>
  <c r="AW253" i="4"/>
  <c r="AW49" i="4"/>
  <c r="AC312" i="4"/>
  <c r="AC108" i="4"/>
  <c r="G283" i="4"/>
  <c r="G79" i="4"/>
  <c r="Q276" i="4"/>
  <c r="Q72" i="4"/>
  <c r="Q236" i="4"/>
  <c r="Q33" i="4" s="1"/>
  <c r="Q32" i="4"/>
  <c r="AV290" i="4"/>
  <c r="AV86" i="4"/>
  <c r="AC345" i="4"/>
  <c r="AC141" i="4"/>
  <c r="V255" i="4"/>
  <c r="V52" i="4" s="1"/>
  <c r="V51" i="4"/>
  <c r="N262" i="4"/>
  <c r="N58" i="4"/>
  <c r="Y231" i="4"/>
  <c r="Y28" i="4" s="1"/>
  <c r="Y27" i="4"/>
  <c r="AG368" i="4"/>
  <c r="AG164" i="4"/>
  <c r="AP236" i="4"/>
  <c r="AP33" i="4" s="1"/>
  <c r="AP32" i="4"/>
  <c r="G305" i="4"/>
  <c r="G101" i="4"/>
  <c r="AL321" i="4"/>
  <c r="AL117" i="4"/>
  <c r="AK236" i="4"/>
  <c r="AK33" i="4" s="1"/>
  <c r="AK32" i="4"/>
  <c r="AL352" i="4"/>
  <c r="AL148" i="4"/>
  <c r="L352" i="4"/>
  <c r="L148" i="4"/>
  <c r="W376" i="4"/>
  <c r="W172" i="4"/>
  <c r="AU291" i="4"/>
  <c r="AU88" i="4" s="1"/>
  <c r="AU87" i="4"/>
  <c r="P290" i="4"/>
  <c r="P86" i="4"/>
  <c r="AQ305" i="4"/>
  <c r="AQ101" i="4"/>
  <c r="M337" i="4"/>
  <c r="M133" i="4"/>
  <c r="AN352" i="4"/>
  <c r="AN148" i="4"/>
  <c r="N242" i="4"/>
  <c r="N39" i="4" s="1"/>
  <c r="N38" i="4"/>
  <c r="W249" i="4"/>
  <c r="W46" i="4" s="1"/>
  <c r="W45" i="4"/>
  <c r="AM313" i="4"/>
  <c r="AM109" i="4"/>
  <c r="X328" i="4"/>
  <c r="X124" i="4"/>
  <c r="AR276" i="4"/>
  <c r="AR72" i="4"/>
  <c r="K297" i="4"/>
  <c r="K93" i="4"/>
  <c r="Z289" i="4"/>
  <c r="Z85" i="4"/>
  <c r="AU322" i="4"/>
  <c r="AU118" i="4"/>
  <c r="N329" i="4"/>
  <c r="N125" i="4"/>
  <c r="O337" i="4"/>
  <c r="O133" i="4"/>
  <c r="Y268" i="4"/>
  <c r="Y64" i="4"/>
  <c r="AW290" i="4"/>
  <c r="AW86" i="4"/>
  <c r="AD289" i="4"/>
  <c r="AD85" i="4"/>
  <c r="AQ360" i="4"/>
  <c r="AQ156" i="4"/>
  <c r="AS330" i="4"/>
  <c r="AS126" i="4"/>
  <c r="O344" i="4"/>
  <c r="O140" i="4"/>
  <c r="I368" i="4"/>
  <c r="I164" i="4"/>
  <c r="Z261" i="4"/>
  <c r="Z57" i="4"/>
  <c r="AS283" i="4"/>
  <c r="AS79" i="4"/>
  <c r="AE368" i="4"/>
  <c r="AE164" i="4"/>
  <c r="P344" i="4"/>
  <c r="P140" i="4"/>
  <c r="AE243" i="4"/>
  <c r="AE40" i="4" s="1"/>
  <c r="AE39" i="4"/>
  <c r="N305" i="4"/>
  <c r="N101" i="4"/>
  <c r="X243" i="4"/>
  <c r="X40" i="4" s="1"/>
  <c r="X39" i="4"/>
  <c r="AE376" i="4"/>
  <c r="AE172" i="4"/>
  <c r="AT376" i="4"/>
  <c r="AT172" i="4"/>
  <c r="P360" i="4"/>
  <c r="P156" i="4"/>
  <c r="AJ242" i="4"/>
  <c r="AJ39" i="4" s="1"/>
  <c r="AJ38" i="4"/>
  <c r="AQ368" i="4"/>
  <c r="AQ164" i="4"/>
  <c r="AG312" i="4"/>
  <c r="AG108" i="4"/>
  <c r="L254" i="4"/>
  <c r="L50" i="4"/>
  <c r="AW269" i="4"/>
  <c r="AW65" i="4"/>
  <c r="U305" i="4"/>
  <c r="U101" i="4"/>
  <c r="AP276" i="4"/>
  <c r="AP72" i="4"/>
  <c r="W237" i="4"/>
  <c r="W34" i="4" s="1"/>
  <c r="W33" i="4"/>
  <c r="AR368" i="4"/>
  <c r="AR164" i="4"/>
  <c r="AV305" i="4"/>
  <c r="AV101" i="4"/>
  <c r="AM236" i="4"/>
  <c r="AM33" i="4" s="1"/>
  <c r="AM32" i="4"/>
  <c r="J269" i="4"/>
  <c r="J65" i="4"/>
  <c r="L337" i="4"/>
  <c r="L133" i="4"/>
  <c r="O297" i="4"/>
  <c r="O93" i="4"/>
  <c r="AW344" i="4"/>
  <c r="AW140" i="4"/>
  <c r="T243" i="4"/>
  <c r="T40" i="4" s="1"/>
  <c r="T39" i="4"/>
  <c r="AD329" i="4"/>
  <c r="AD125" i="4"/>
  <c r="N248" i="4"/>
  <c r="N45" i="4" s="1"/>
  <c r="N44" i="4"/>
  <c r="AM283" i="4"/>
  <c r="AM79" i="4"/>
  <c r="AL360" i="4"/>
  <c r="AL156" i="4"/>
  <c r="AE249" i="4"/>
  <c r="AE46" i="4" s="1"/>
  <c r="AE45" i="4"/>
  <c r="AJ337" i="4"/>
  <c r="AJ133" i="4"/>
  <c r="AW313" i="4"/>
  <c r="AW109" i="4"/>
  <c r="AK253" i="4"/>
  <c r="AK49" i="4"/>
  <c r="AK215" i="4"/>
  <c r="AK12" i="4" s="1"/>
  <c r="AK11" i="4"/>
  <c r="O262" i="4"/>
  <c r="O58" i="4"/>
  <c r="AL297" i="4"/>
  <c r="AL93" i="4"/>
  <c r="AV215" i="4"/>
  <c r="AV12" i="4" s="1"/>
  <c r="AV11" i="4"/>
  <c r="F283" i="4"/>
  <c r="F79" i="4"/>
  <c r="W261" i="4"/>
  <c r="W57" i="4"/>
  <c r="AE215" i="4"/>
  <c r="AE12" i="4" s="1"/>
  <c r="AE11" i="4"/>
  <c r="U282" i="4"/>
  <c r="U78" i="4"/>
  <c r="I297" i="4"/>
  <c r="I93" i="4"/>
  <c r="Y296" i="4"/>
  <c r="Y92" i="4"/>
  <c r="F352" i="4"/>
  <c r="F148" i="4"/>
  <c r="AF360" i="4"/>
  <c r="AF156" i="4"/>
  <c r="M248" i="4"/>
  <c r="M45" i="4" s="1"/>
  <c r="M44" i="4"/>
  <c r="AB336" i="4"/>
  <c r="AB132" i="4"/>
  <c r="F242" i="4"/>
  <c r="F39" i="4" s="1"/>
  <c r="F38" i="4"/>
  <c r="AO101" i="4"/>
  <c r="AO305" i="4"/>
  <c r="V275" i="4"/>
  <c r="V71" i="4"/>
  <c r="AJ313" i="4"/>
  <c r="AJ109" i="4"/>
  <c r="AN297" i="4"/>
  <c r="AN93" i="4"/>
  <c r="AQ253" i="4"/>
  <c r="AQ49" i="4"/>
  <c r="M214" i="4"/>
  <c r="M10" i="4"/>
  <c r="AC304" i="4"/>
  <c r="AC100" i="4"/>
  <c r="I352" i="4"/>
  <c r="I148" i="4"/>
  <c r="AL329" i="4"/>
  <c r="AL125" i="4"/>
  <c r="K313" i="4"/>
  <c r="K109" i="4"/>
  <c r="Y289" i="4"/>
  <c r="Y85" i="4"/>
  <c r="AB312" i="4"/>
  <c r="AB108" i="4"/>
  <c r="AO344" i="4"/>
  <c r="AO140" i="4"/>
  <c r="J248" i="4"/>
  <c r="J45" i="4" s="1"/>
  <c r="J44" i="4"/>
  <c r="AU236" i="4"/>
  <c r="AU33" i="4" s="1"/>
  <c r="AU32" i="4"/>
  <c r="N290" i="4"/>
  <c r="N86" i="4"/>
  <c r="K360" i="4"/>
  <c r="K156" i="4"/>
  <c r="AR360" i="4"/>
  <c r="AR156" i="4"/>
  <c r="V360" i="4"/>
  <c r="V156" i="4"/>
  <c r="N269" i="4"/>
  <c r="N65" i="4"/>
  <c r="AF296" i="4"/>
  <c r="AF92" i="4"/>
  <c r="AA368" i="4"/>
  <c r="AA164" i="4"/>
  <c r="G214" i="4"/>
  <c r="G10" i="4"/>
  <c r="E376" i="4"/>
  <c r="E172" i="4"/>
  <c r="AU352" i="4"/>
  <c r="AU148" i="4"/>
  <c r="AN321" i="4"/>
  <c r="AN117" i="4"/>
  <c r="AQ215" i="4"/>
  <c r="AQ12" i="4" s="1"/>
  <c r="AQ11" i="4"/>
  <c r="K329" i="4"/>
  <c r="K125" i="4"/>
  <c r="Y215" i="4"/>
  <c r="Y12" i="4" s="1"/>
  <c r="Y11" i="4"/>
  <c r="K321" i="4"/>
  <c r="K117" i="4"/>
  <c r="T268" i="4"/>
  <c r="T64" i="4"/>
  <c r="AV368" i="4"/>
  <c r="AV164" i="4"/>
  <c r="J313" i="4"/>
  <c r="J109" i="4"/>
  <c r="AA289" i="4"/>
  <c r="AA85" i="4"/>
  <c r="AO321" i="4"/>
  <c r="AO117" i="4"/>
  <c r="O248" i="4"/>
  <c r="O45" i="4" s="1"/>
  <c r="O44" i="4"/>
  <c r="AF289" i="4"/>
  <c r="AF85" i="4"/>
  <c r="AO242" i="4"/>
  <c r="AO39" i="4" s="1"/>
  <c r="AO38" i="4"/>
  <c r="U368" i="4"/>
  <c r="U164" i="4"/>
  <c r="AC215" i="4"/>
  <c r="AC12" i="4" s="1"/>
  <c r="AC11" i="4"/>
  <c r="P214" i="4"/>
  <c r="P10" i="4"/>
  <c r="L360" i="4"/>
  <c r="L156" i="4"/>
  <c r="Y368" i="4"/>
  <c r="Y164" i="4"/>
  <c r="AU368" i="4"/>
  <c r="AU164" i="4"/>
  <c r="AG377" i="4"/>
  <c r="AG174" i="4" s="1"/>
  <c r="AG173" i="4"/>
  <c r="G313" i="4"/>
  <c r="G109" i="4"/>
  <c r="J236" i="4"/>
  <c r="J33" i="4" s="1"/>
  <c r="J32" i="4"/>
  <c r="U268" i="4"/>
  <c r="U64" i="4"/>
  <c r="AN269" i="4"/>
  <c r="AN65" i="4"/>
  <c r="AR352" i="4"/>
  <c r="AR148" i="4"/>
  <c r="M329" i="4"/>
  <c r="M125" i="4"/>
  <c r="Z275" i="4"/>
  <c r="Z71" i="4"/>
  <c r="I276" i="4"/>
  <c r="I72" i="4"/>
  <c r="AE255" i="4"/>
  <c r="AE52" i="4" s="1"/>
  <c r="AE51" i="4"/>
  <c r="T312" i="4"/>
  <c r="T108" i="4"/>
  <c r="AQ313" i="4"/>
  <c r="AQ109" i="4"/>
  <c r="X275" i="4"/>
  <c r="X71" i="4"/>
  <c r="T231" i="4"/>
  <c r="T28" i="4" s="1"/>
  <c r="T27" i="4"/>
  <c r="AK290" i="4"/>
  <c r="AK86" i="4"/>
  <c r="AQ321" i="4"/>
  <c r="AQ117" i="4"/>
  <c r="P236" i="4"/>
  <c r="P33" i="4" s="1"/>
  <c r="P32" i="4"/>
  <c r="Z282" i="4"/>
  <c r="Z78" i="4"/>
  <c r="T376" i="4"/>
  <c r="T172" i="4"/>
  <c r="Q230" i="4"/>
  <c r="Q27" i="4" s="1"/>
  <c r="Q26" i="4"/>
  <c r="U296" i="4"/>
  <c r="U92" i="4"/>
  <c r="J230" i="4"/>
  <c r="J27" i="4" s="1"/>
  <c r="J26" i="4"/>
  <c r="AA249" i="4"/>
  <c r="AA46" i="4" s="1"/>
  <c r="AA45" i="4"/>
  <c r="U328" i="4"/>
  <c r="U124" i="4"/>
  <c r="AK330" i="4"/>
  <c r="AK126" i="4"/>
  <c r="AB255" i="4"/>
  <c r="AB52" i="4" s="1"/>
  <c r="AB51" i="4"/>
  <c r="O313" i="4"/>
  <c r="O109" i="4"/>
  <c r="U249" i="4"/>
  <c r="U46" i="4" s="1"/>
  <c r="U45" i="4"/>
  <c r="AV329" i="4"/>
  <c r="AV125" i="4"/>
  <c r="X361" i="4"/>
  <c r="X157" i="4"/>
  <c r="L313" i="4"/>
  <c r="L109" i="4"/>
  <c r="AL236" i="4"/>
  <c r="AL33" i="4" s="1"/>
  <c r="AL32" i="4"/>
  <c r="L262" i="4"/>
  <c r="L58" i="4"/>
  <c r="Y336" i="4"/>
  <c r="Y132" i="4"/>
  <c r="K269" i="4"/>
  <c r="K65" i="4"/>
  <c r="AM262" i="4"/>
  <c r="AM58" i="4"/>
  <c r="AG337" i="4"/>
  <c r="AG133" i="4"/>
  <c r="AP262" i="4"/>
  <c r="AP58" i="4"/>
  <c r="J352" i="4"/>
  <c r="J148" i="4"/>
  <c r="L230" i="4"/>
  <c r="L27" i="4" s="1"/>
  <c r="L26" i="4"/>
  <c r="AU253" i="4"/>
  <c r="AU49" i="4"/>
  <c r="AT329" i="4"/>
  <c r="AT125" i="4"/>
  <c r="X353" i="4"/>
  <c r="X149" i="4"/>
  <c r="AN337" i="4"/>
  <c r="AN133" i="4"/>
  <c r="Z328" i="4"/>
  <c r="Z124" i="4"/>
  <c r="AE345" i="4"/>
  <c r="AE141" i="4"/>
  <c r="H214" i="4"/>
  <c r="H10" i="4"/>
  <c r="E305" i="4"/>
  <c r="E101" i="4"/>
  <c r="AD261" i="4"/>
  <c r="AD57" i="4"/>
  <c r="AU276" i="4"/>
  <c r="AU72" i="4"/>
  <c r="AA377" i="4"/>
  <c r="AA174" i="4" s="1"/>
  <c r="AA173" i="4"/>
  <c r="AB304" i="4"/>
  <c r="AB100" i="4"/>
  <c r="AW305" i="4"/>
  <c r="AW101" i="4"/>
  <c r="E297" i="4"/>
  <c r="E93" i="4"/>
  <c r="H248" i="4"/>
  <c r="H45" i="4" s="1"/>
  <c r="H44" i="4"/>
  <c r="K305" i="4"/>
  <c r="K101" i="4"/>
  <c r="AV297" i="4"/>
  <c r="AV93" i="4"/>
  <c r="X345" i="4"/>
  <c r="X141" i="4"/>
  <c r="AS305" i="4"/>
  <c r="AS101" i="4"/>
  <c r="N236" i="4"/>
  <c r="N33" i="4" s="1"/>
  <c r="N32" i="4"/>
  <c r="V320" i="4"/>
  <c r="V116" i="4"/>
  <c r="N230" i="4"/>
  <c r="N27" i="4" s="1"/>
  <c r="N26" i="4"/>
  <c r="AM368" i="4"/>
  <c r="AM164" i="4"/>
  <c r="W275" i="4"/>
  <c r="W71" i="4"/>
  <c r="AB376" i="4"/>
  <c r="AB172" i="4"/>
  <c r="AS352" i="4"/>
  <c r="AS148" i="4"/>
  <c r="E269" i="4"/>
  <c r="E65" i="4"/>
  <c r="T237" i="4"/>
  <c r="T34" i="4" s="1"/>
  <c r="T33" i="4"/>
  <c r="AN305" i="4"/>
  <c r="AN101" i="4"/>
  <c r="AP253" i="4"/>
  <c r="AP49" i="4"/>
  <c r="U376" i="4"/>
  <c r="U172" i="4"/>
  <c r="AO360" i="4"/>
  <c r="AO156" i="4"/>
  <c r="P276" i="4"/>
  <c r="P72" i="4"/>
  <c r="AB289" i="4"/>
  <c r="AB85" i="4"/>
  <c r="AE312" i="4"/>
  <c r="AE108" i="4"/>
  <c r="AR376" i="4"/>
  <c r="AR172" i="4"/>
  <c r="L297" i="4"/>
  <c r="L93" i="4"/>
  <c r="H344" i="4"/>
  <c r="H140" i="4"/>
  <c r="AU269" i="4"/>
  <c r="AU65" i="4"/>
  <c r="AA312" i="4"/>
  <c r="AA108" i="4"/>
  <c r="AK262" i="4"/>
  <c r="AK58" i="4"/>
  <c r="V237" i="4"/>
  <c r="V34" i="4" s="1"/>
  <c r="V33" i="4"/>
  <c r="AP368" i="4"/>
  <c r="AP164" i="4"/>
  <c r="H254" i="4"/>
  <c r="H50" i="4"/>
  <c r="AJ305" i="4"/>
  <c r="AJ101" i="4"/>
  <c r="X237" i="4"/>
  <c r="X34" i="4" s="1"/>
  <c r="X33" i="4"/>
  <c r="AL306" i="4"/>
  <c r="AL102" i="4"/>
  <c r="Q321" i="4"/>
  <c r="Q117" i="4"/>
  <c r="E283" i="4"/>
  <c r="E79" i="4"/>
  <c r="F329" i="4"/>
  <c r="F125" i="4"/>
  <c r="AJ321" i="4"/>
  <c r="AJ117" i="4"/>
  <c r="P313" i="4"/>
  <c r="P109" i="4"/>
  <c r="AL337" i="4"/>
  <c r="AL133" i="4"/>
  <c r="AO337" i="4"/>
  <c r="AO133" i="4"/>
  <c r="AJ215" i="4"/>
  <c r="AJ12" i="4" s="1"/>
  <c r="AJ11" i="4"/>
  <c r="AG231" i="4"/>
  <c r="AG28" i="4" s="1"/>
  <c r="AG27" i="4"/>
  <c r="AL253" i="4"/>
  <c r="AL49" i="4"/>
  <c r="AW242" i="4"/>
  <c r="AW39" i="4" s="1"/>
  <c r="AW38" i="4"/>
  <c r="O276" i="4"/>
  <c r="O72" i="4"/>
  <c r="AA215" i="4"/>
  <c r="AA12" i="4" s="1"/>
  <c r="AA11" i="4"/>
  <c r="AJ352" i="4"/>
  <c r="AJ148" i="4"/>
  <c r="J305" i="4"/>
  <c r="J101" i="4"/>
  <c r="AD276" i="4"/>
  <c r="AD73" i="4" s="1"/>
  <c r="AD72" i="4"/>
  <c r="Z360" i="4"/>
  <c r="Z156" i="4"/>
  <c r="AK269" i="4"/>
  <c r="AK65" i="4"/>
  <c r="AF312" i="4"/>
  <c r="AF108" i="4"/>
  <c r="J283" i="4"/>
  <c r="J79" i="4"/>
  <c r="H313" i="4"/>
  <c r="H109" i="4"/>
  <c r="AT276" i="4"/>
  <c r="AT72" i="4"/>
  <c r="AA345" i="4"/>
  <c r="AA141" i="4"/>
  <c r="AS313" i="4"/>
  <c r="AS109" i="4"/>
  <c r="M290" i="4"/>
  <c r="M86" i="4"/>
  <c r="AD249" i="4"/>
  <c r="AD46" i="4" s="1"/>
  <c r="AD45" i="4"/>
  <c r="AQ298" i="4"/>
  <c r="AQ94" i="4"/>
  <c r="AK344" i="4"/>
  <c r="AK140" i="4"/>
  <c r="D313" i="4"/>
  <c r="D110" i="4" s="1"/>
  <c r="D297" i="4"/>
  <c r="D94" i="4" s="1"/>
  <c r="D360" i="4"/>
  <c r="D157" i="4" s="1"/>
  <c r="D376" i="4"/>
  <c r="D173" i="4" s="1"/>
  <c r="D214" i="4"/>
  <c r="D11" i="4" s="1"/>
  <c r="D269" i="4"/>
  <c r="D66" i="4" s="1"/>
  <c r="D321" i="4"/>
  <c r="D118" i="4" s="1"/>
  <c r="D368" i="4"/>
  <c r="D165" i="4" s="1"/>
  <c r="D254" i="4"/>
  <c r="D51" i="4" s="1"/>
  <c r="D305" i="4"/>
  <c r="D102" i="4" s="1"/>
  <c r="D283" i="4"/>
  <c r="D80" i="4" s="1"/>
  <c r="D329" i="4"/>
  <c r="D126" i="4" s="1"/>
  <c r="D230" i="4"/>
  <c r="D27" i="4" s="1"/>
  <c r="D236" i="4"/>
  <c r="D33" i="4" s="1"/>
  <c r="D337" i="4"/>
  <c r="D134" i="4" s="1"/>
  <c r="D352" i="4"/>
  <c r="D149" i="4" s="1"/>
  <c r="D248" i="4"/>
  <c r="D45" i="4" s="1"/>
  <c r="D276" i="4"/>
  <c r="D73" i="4" s="1"/>
  <c r="D290" i="4"/>
  <c r="D87" i="4" s="1"/>
  <c r="D242" i="4"/>
  <c r="D39" i="4" s="1"/>
  <c r="D344" i="4"/>
  <c r="D141" i="4" s="1"/>
  <c r="D262" i="4"/>
  <c r="D59" i="4" s="1"/>
  <c r="R87" i="30" l="1"/>
  <c r="E124" i="19"/>
  <c r="O88" i="30"/>
  <c r="P88" i="30"/>
  <c r="K88" i="30"/>
  <c r="I88" i="30"/>
  <c r="L88" i="30"/>
  <c r="J88" i="30"/>
  <c r="F88" i="30"/>
  <c r="M88" i="30"/>
  <c r="E88" i="30"/>
  <c r="G88" i="30"/>
  <c r="D88" i="30"/>
  <c r="H88" i="30"/>
  <c r="N88" i="30"/>
  <c r="AJ89" i="10"/>
  <c r="AT89" i="12"/>
  <c r="T89" i="10"/>
  <c r="Y89" i="12"/>
  <c r="AM89" i="10"/>
  <c r="AW89" i="12"/>
  <c r="F89" i="10"/>
  <c r="F89" i="12"/>
  <c r="G89" i="10"/>
  <c r="G89" i="12"/>
  <c r="D89" i="10"/>
  <c r="D89" i="12"/>
  <c r="U89" i="10"/>
  <c r="Z89" i="12"/>
  <c r="V89" i="10"/>
  <c r="AA89" i="12"/>
  <c r="AK89" i="10"/>
  <c r="AU89" i="12"/>
  <c r="AL89" i="10"/>
  <c r="AV89" i="12"/>
  <c r="W89" i="10"/>
  <c r="AB89" i="12"/>
  <c r="E89" i="10"/>
  <c r="E89" i="12"/>
  <c r="K188" i="13"/>
  <c r="K187" i="12"/>
  <c r="AK188" i="13"/>
  <c r="W188" i="13"/>
  <c r="AG188" i="13"/>
  <c r="AL187" i="12"/>
  <c r="H188" i="13"/>
  <c r="H187" i="12"/>
  <c r="AE188" i="13"/>
  <c r="AJ187" i="12"/>
  <c r="AS188" i="13"/>
  <c r="BC187" i="12"/>
  <c r="Y188" i="13"/>
  <c r="AD187" i="12"/>
  <c r="G188" i="13"/>
  <c r="F188" i="13"/>
  <c r="AQ188" i="13"/>
  <c r="BA187" i="12"/>
  <c r="J188" i="13"/>
  <c r="J187" i="12"/>
  <c r="AR188" i="13"/>
  <c r="BB187" i="12"/>
  <c r="AO188" i="13"/>
  <c r="AY187" i="12"/>
  <c r="O188" i="13"/>
  <c r="O187" i="12"/>
  <c r="AN188" i="13"/>
  <c r="AX187" i="12"/>
  <c r="AA188" i="13"/>
  <c r="AF187" i="12"/>
  <c r="P188" i="13"/>
  <c r="P187" i="12"/>
  <c r="I188" i="13"/>
  <c r="I187" i="12"/>
  <c r="Q188" i="13"/>
  <c r="Q187" i="12"/>
  <c r="E188" i="13"/>
  <c r="V188" i="13"/>
  <c r="U188" i="13"/>
  <c r="AF188" i="13"/>
  <c r="AK187" i="12"/>
  <c r="N188" i="13"/>
  <c r="N187" i="12"/>
  <c r="Z188" i="13"/>
  <c r="AE187" i="12"/>
  <c r="AB188" i="13"/>
  <c r="AG187" i="12"/>
  <c r="AD188" i="13"/>
  <c r="AI187" i="12"/>
  <c r="AM188" i="13"/>
  <c r="AW188" i="13"/>
  <c r="BG187" i="12"/>
  <c r="X188" i="13"/>
  <c r="AC187" i="12"/>
  <c r="AL188" i="13"/>
  <c r="M188" i="13"/>
  <c r="M187" i="12"/>
  <c r="AP188" i="13"/>
  <c r="AZ187" i="12"/>
  <c r="AV188" i="13"/>
  <c r="BF187" i="12"/>
  <c r="AT188" i="13"/>
  <c r="BD187" i="12"/>
  <c r="L188" i="13"/>
  <c r="L187" i="12"/>
  <c r="AC188" i="13"/>
  <c r="AH187" i="12"/>
  <c r="AU188" i="13"/>
  <c r="BE187" i="12"/>
  <c r="AQ299" i="4"/>
  <c r="AQ96" i="4" s="1"/>
  <c r="AQ95" i="4"/>
  <c r="AF313" i="4"/>
  <c r="AF109" i="4"/>
  <c r="P314" i="4"/>
  <c r="P110" i="4"/>
  <c r="H255" i="4"/>
  <c r="H51" i="4"/>
  <c r="AA313" i="4"/>
  <c r="AA109" i="4"/>
  <c r="AO361" i="4"/>
  <c r="AO157" i="4"/>
  <c r="W276" i="4"/>
  <c r="W73" i="4" s="1"/>
  <c r="W72" i="4"/>
  <c r="E306" i="4"/>
  <c r="E102" i="4"/>
  <c r="AT277" i="4"/>
  <c r="AT74" i="4" s="1"/>
  <c r="AT73" i="4"/>
  <c r="O277" i="4"/>
  <c r="O74" i="4" s="1"/>
  <c r="O73" i="4"/>
  <c r="AJ322" i="4"/>
  <c r="AJ118" i="4"/>
  <c r="E284" i="4"/>
  <c r="E81" i="4" s="1"/>
  <c r="E80" i="4"/>
  <c r="AJ306" i="4"/>
  <c r="AJ102" i="4"/>
  <c r="AK263" i="4"/>
  <c r="AK60" i="4" s="1"/>
  <c r="AK59" i="4"/>
  <c r="L298" i="4"/>
  <c r="L94" i="4"/>
  <c r="P277" i="4"/>
  <c r="P74" i="4" s="1"/>
  <c r="P73" i="4"/>
  <c r="AN306" i="4"/>
  <c r="AN102" i="4"/>
  <c r="AB377" i="4"/>
  <c r="AB174" i="4" s="1"/>
  <c r="AB173" i="4"/>
  <c r="V321" i="4"/>
  <c r="V117" i="4"/>
  <c r="AV298" i="4"/>
  <c r="AV94" i="4"/>
  <c r="AW306" i="4"/>
  <c r="AW102" i="4"/>
  <c r="AD262" i="4"/>
  <c r="AD59" i="4" s="1"/>
  <c r="AD58" i="4"/>
  <c r="Z329" i="4"/>
  <c r="Z125" i="4"/>
  <c r="AU254" i="4"/>
  <c r="AU50" i="4"/>
  <c r="AG338" i="4"/>
  <c r="AG134" i="4"/>
  <c r="L263" i="4"/>
  <c r="L60" i="4" s="1"/>
  <c r="L59" i="4"/>
  <c r="AV330" i="4"/>
  <c r="AV126" i="4"/>
  <c r="AK331" i="4"/>
  <c r="AK128" i="4" s="1"/>
  <c r="AK127" i="4"/>
  <c r="T377" i="4"/>
  <c r="T174" i="4" s="1"/>
  <c r="T173" i="4"/>
  <c r="AK291" i="4"/>
  <c r="AK88" i="4" s="1"/>
  <c r="AK87" i="4"/>
  <c r="T313" i="4"/>
  <c r="T109" i="4"/>
  <c r="M330" i="4"/>
  <c r="M126" i="4"/>
  <c r="Y369" i="4"/>
  <c r="Y165" i="4"/>
  <c r="U369" i="4"/>
  <c r="U165" i="4"/>
  <c r="AO322" i="4"/>
  <c r="AO118" i="4"/>
  <c r="T269" i="4"/>
  <c r="T66" i="4" s="1"/>
  <c r="T65" i="4"/>
  <c r="G215" i="4"/>
  <c r="G11" i="4"/>
  <c r="V361" i="4"/>
  <c r="V157" i="4"/>
  <c r="Y290" i="4"/>
  <c r="Y87" i="4" s="1"/>
  <c r="Y86" i="4"/>
  <c r="AL330" i="4"/>
  <c r="AL126" i="4"/>
  <c r="AQ254" i="4"/>
  <c r="AQ50" i="4"/>
  <c r="AF361" i="4"/>
  <c r="AF157" i="4"/>
  <c r="U283" i="4"/>
  <c r="U80" i="4" s="1"/>
  <c r="U79" i="4"/>
  <c r="AK254" i="4"/>
  <c r="AK50" i="4"/>
  <c r="AL361" i="4"/>
  <c r="AL157" i="4"/>
  <c r="J270" i="4"/>
  <c r="J67" i="4" s="1"/>
  <c r="J66" i="4"/>
  <c r="AV306" i="4"/>
  <c r="AV102" i="4"/>
  <c r="U306" i="4"/>
  <c r="U103" i="4" s="1"/>
  <c r="U102" i="4"/>
  <c r="AQ369" i="4"/>
  <c r="AQ165" i="4"/>
  <c r="AE377" i="4"/>
  <c r="AE174" i="4" s="1"/>
  <c r="AE173" i="4"/>
  <c r="P345" i="4"/>
  <c r="P141" i="4"/>
  <c r="I369" i="4"/>
  <c r="I165" i="4"/>
  <c r="AD290" i="4"/>
  <c r="AD87" i="4" s="1"/>
  <c r="AD86" i="4"/>
  <c r="N330" i="4"/>
  <c r="N126" i="4"/>
  <c r="AR277" i="4"/>
  <c r="AR74" i="4" s="1"/>
  <c r="AR73" i="4"/>
  <c r="P291" i="4"/>
  <c r="P88" i="4" s="1"/>
  <c r="P87" i="4"/>
  <c r="AL353" i="4"/>
  <c r="AL149" i="4"/>
  <c r="Q277" i="4"/>
  <c r="Q74" i="4" s="1"/>
  <c r="Q73" i="4"/>
  <c r="P322" i="4"/>
  <c r="P118" i="4"/>
  <c r="AN369" i="4"/>
  <c r="AN165" i="4"/>
  <c r="AD354" i="4"/>
  <c r="AD151" i="4" s="1"/>
  <c r="AD150" i="4"/>
  <c r="P284" i="4"/>
  <c r="P81" i="4" s="1"/>
  <c r="P80" i="4"/>
  <c r="Q298" i="4"/>
  <c r="Q94" i="4"/>
  <c r="H306" i="4"/>
  <c r="H102" i="4"/>
  <c r="W347" i="4"/>
  <c r="W144" i="4" s="1"/>
  <c r="W143" i="4"/>
  <c r="J322" i="4"/>
  <c r="J118" i="4"/>
  <c r="M369" i="4"/>
  <c r="M165" i="4"/>
  <c r="AS298" i="4"/>
  <c r="AS94" i="4"/>
  <c r="Q377" i="4"/>
  <c r="Q174" i="4" s="1"/>
  <c r="Q173" i="4"/>
  <c r="AV353" i="4"/>
  <c r="AV149" i="4"/>
  <c r="AG269" i="4"/>
  <c r="AG66" i="4" s="1"/>
  <c r="AG65" i="4"/>
  <c r="Q338" i="4"/>
  <c r="Q135" i="4" s="1"/>
  <c r="Q134" i="4"/>
  <c r="F277" i="4"/>
  <c r="F74" i="4" s="1"/>
  <c r="F73" i="4"/>
  <c r="K291" i="4"/>
  <c r="K88" i="4" s="1"/>
  <c r="K87" i="4"/>
  <c r="AD283" i="4"/>
  <c r="AD80" i="4" s="1"/>
  <c r="AD79" i="4"/>
  <c r="O361" i="4"/>
  <c r="O157" i="4"/>
  <c r="W283" i="4"/>
  <c r="W80" i="4" s="1"/>
  <c r="W79" i="4"/>
  <c r="AN361" i="4"/>
  <c r="AN157" i="4"/>
  <c r="Y283" i="4"/>
  <c r="Y80" i="4" s="1"/>
  <c r="Y79" i="4"/>
  <c r="W269" i="4"/>
  <c r="W66" i="4" s="1"/>
  <c r="W65" i="4"/>
  <c r="AP354" i="4"/>
  <c r="AP151" i="4" s="1"/>
  <c r="AP150" i="4"/>
  <c r="AE337" i="4"/>
  <c r="AE133" i="4"/>
  <c r="AA337" i="4"/>
  <c r="AA133" i="4"/>
  <c r="I263" i="4"/>
  <c r="I60" i="4" s="1"/>
  <c r="I59" i="4"/>
  <c r="X313" i="4"/>
  <c r="X109" i="4"/>
  <c r="M314" i="4"/>
  <c r="M110" i="4"/>
  <c r="AJ254" i="4"/>
  <c r="AJ50" i="4"/>
  <c r="AO277" i="4"/>
  <c r="AO74" i="4" s="1"/>
  <c r="AO73" i="4"/>
  <c r="AP338" i="4"/>
  <c r="AP135" i="4" s="1"/>
  <c r="AP134" i="4"/>
  <c r="AK369" i="4"/>
  <c r="AK165" i="4"/>
  <c r="AA297" i="4"/>
  <c r="AA93" i="4"/>
  <c r="AU345" i="4"/>
  <c r="AU141" i="4"/>
  <c r="AW361" i="4"/>
  <c r="AW157" i="4"/>
  <c r="L306" i="4"/>
  <c r="L102" i="4"/>
  <c r="AC361" i="4"/>
  <c r="AC157" i="4"/>
  <c r="O215" i="4"/>
  <c r="O11" i="4"/>
  <c r="F345" i="4"/>
  <c r="F141" i="4"/>
  <c r="AD322" i="4"/>
  <c r="AD119" i="4" s="1"/>
  <c r="AD118" i="4"/>
  <c r="AE321" i="4"/>
  <c r="AE117" i="4"/>
  <c r="AC269" i="4"/>
  <c r="AC66" i="4" s="1"/>
  <c r="AC65" i="4"/>
  <c r="H322" i="4"/>
  <c r="H118" i="4"/>
  <c r="H298" i="4"/>
  <c r="H94" i="4"/>
  <c r="AO330" i="4"/>
  <c r="AO126" i="4"/>
  <c r="K263" i="4"/>
  <c r="K60" i="4" s="1"/>
  <c r="K59" i="4"/>
  <c r="AK298" i="4"/>
  <c r="AK94" i="4"/>
  <c r="O306" i="4"/>
  <c r="O102" i="4"/>
  <c r="AV263" i="4"/>
  <c r="AV60" i="4" s="1"/>
  <c r="AV59" i="4"/>
  <c r="AC290" i="4"/>
  <c r="AC87" i="4" s="1"/>
  <c r="AC86" i="4"/>
  <c r="AV345" i="4"/>
  <c r="AV141" i="4"/>
  <c r="P338" i="4"/>
  <c r="P135" i="4" s="1"/>
  <c r="P134" i="4"/>
  <c r="M361" i="4"/>
  <c r="M157" i="4"/>
  <c r="K255" i="4"/>
  <c r="K51" i="4"/>
  <c r="N284" i="4"/>
  <c r="N81" i="4" s="1"/>
  <c r="N80" i="4"/>
  <c r="AO291" i="4"/>
  <c r="AO88" i="4" s="1"/>
  <c r="AO87" i="4"/>
  <c r="AT307" i="4"/>
  <c r="AT104" i="4" s="1"/>
  <c r="AT103" i="4"/>
  <c r="N377" i="4"/>
  <c r="N174" i="4" s="1"/>
  <c r="N173" i="4"/>
  <c r="AU263" i="4"/>
  <c r="AU60" i="4" s="1"/>
  <c r="AU59" i="4"/>
  <c r="AO377" i="4"/>
  <c r="AO174" i="4" s="1"/>
  <c r="AO173" i="4"/>
  <c r="AU362" i="4"/>
  <c r="AU159" i="4" s="1"/>
  <c r="AU158" i="4"/>
  <c r="O284" i="4"/>
  <c r="O81" i="4" s="1"/>
  <c r="O80" i="4"/>
  <c r="I322" i="4"/>
  <c r="I118" i="4"/>
  <c r="AT345" i="4"/>
  <c r="AT141" i="4"/>
  <c r="AT291" i="4"/>
  <c r="AT88" i="4" s="1"/>
  <c r="AT87" i="4"/>
  <c r="AO298" i="4"/>
  <c r="AO94" i="4"/>
  <c r="M270" i="4"/>
  <c r="M67" i="4" s="1"/>
  <c r="M66" i="4"/>
  <c r="Q270" i="4"/>
  <c r="Q67" i="4" s="1"/>
  <c r="Q66" i="4"/>
  <c r="E369" i="4"/>
  <c r="E165" i="4"/>
  <c r="AR284" i="4"/>
  <c r="AR81" i="4" s="1"/>
  <c r="AR80" i="4"/>
  <c r="X269" i="4"/>
  <c r="X66" i="4" s="1"/>
  <c r="X65" i="4"/>
  <c r="AD346" i="4"/>
  <c r="AD142" i="4"/>
  <c r="AT314" i="4"/>
  <c r="AT110" i="4"/>
  <c r="T329" i="4"/>
  <c r="T125" i="4"/>
  <c r="V329" i="4"/>
  <c r="V125" i="4"/>
  <c r="AV254" i="4"/>
  <c r="AV50" i="4"/>
  <c r="AG354" i="4"/>
  <c r="AG151" i="4" s="1"/>
  <c r="AG150" i="4"/>
  <c r="L277" i="4"/>
  <c r="L74" i="4" s="1"/>
  <c r="L73" i="4"/>
  <c r="Q353" i="4"/>
  <c r="Q149" i="4"/>
  <c r="AK284" i="4"/>
  <c r="AK81" i="4" s="1"/>
  <c r="AK80" i="4"/>
  <c r="AF269" i="4"/>
  <c r="AF66" i="4" s="1"/>
  <c r="AF65" i="4"/>
  <c r="AL270" i="4"/>
  <c r="AL67" i="4" s="1"/>
  <c r="AL66" i="4"/>
  <c r="I215" i="4"/>
  <c r="I11" i="4"/>
  <c r="L345" i="4"/>
  <c r="L141" i="4"/>
  <c r="AP377" i="4"/>
  <c r="AP174" i="4" s="1"/>
  <c r="AP173" i="4"/>
  <c r="K215" i="4"/>
  <c r="K11" i="4"/>
  <c r="H314" i="4"/>
  <c r="H110" i="4"/>
  <c r="F330" i="4"/>
  <c r="F126" i="4"/>
  <c r="AP254" i="4"/>
  <c r="AP50" i="4"/>
  <c r="X346" i="4"/>
  <c r="X142" i="4"/>
  <c r="E298" i="4"/>
  <c r="E94" i="4"/>
  <c r="AE346" i="4"/>
  <c r="AE142" i="4"/>
  <c r="AT330" i="4"/>
  <c r="AT126" i="4"/>
  <c r="AP263" i="4"/>
  <c r="AP60" i="4" s="1"/>
  <c r="AP59" i="4"/>
  <c r="U329" i="4"/>
  <c r="U125" i="4"/>
  <c r="AQ322" i="4"/>
  <c r="AQ118" i="4"/>
  <c r="AQ314" i="4"/>
  <c r="AQ110" i="4"/>
  <c r="Z276" i="4"/>
  <c r="Z73" i="4" s="1"/>
  <c r="Z72" i="4"/>
  <c r="U269" i="4"/>
  <c r="U66" i="4" s="1"/>
  <c r="U65" i="4"/>
  <c r="AU369" i="4"/>
  <c r="AU165" i="4"/>
  <c r="AV369" i="4"/>
  <c r="AV165" i="4"/>
  <c r="K330" i="4"/>
  <c r="K126" i="4"/>
  <c r="E377" i="4"/>
  <c r="E174" i="4" s="1"/>
  <c r="E173" i="4"/>
  <c r="N270" i="4"/>
  <c r="N67" i="4" s="1"/>
  <c r="N66" i="4"/>
  <c r="N291" i="4"/>
  <c r="N88" i="4" s="1"/>
  <c r="N87" i="4"/>
  <c r="AB313" i="4"/>
  <c r="AB109" i="4"/>
  <c r="M215" i="4"/>
  <c r="M11" i="4"/>
  <c r="V276" i="4"/>
  <c r="V73" i="4" s="1"/>
  <c r="V72" i="4"/>
  <c r="I298" i="4"/>
  <c r="I94" i="4"/>
  <c r="F284" i="4"/>
  <c r="F81" i="4" s="1"/>
  <c r="F80" i="4"/>
  <c r="AL298" i="4"/>
  <c r="AL94" i="4"/>
  <c r="AW314" i="4"/>
  <c r="AW110" i="4"/>
  <c r="AM284" i="4"/>
  <c r="AM81" i="4" s="1"/>
  <c r="AM80" i="4"/>
  <c r="AW345" i="4"/>
  <c r="AW141" i="4"/>
  <c r="AP277" i="4"/>
  <c r="AP74" i="4" s="1"/>
  <c r="AP73" i="4"/>
  <c r="AE369" i="4"/>
  <c r="AE165" i="4"/>
  <c r="O345" i="4"/>
  <c r="O141" i="4"/>
  <c r="AW291" i="4"/>
  <c r="AW88" i="4" s="1"/>
  <c r="AW87" i="4"/>
  <c r="AU323" i="4"/>
  <c r="AU120" i="4" s="1"/>
  <c r="AU119" i="4"/>
  <c r="X329" i="4"/>
  <c r="X125" i="4"/>
  <c r="AN353" i="4"/>
  <c r="AN149" i="4"/>
  <c r="AG369" i="4"/>
  <c r="AG165" i="4"/>
  <c r="AC346" i="4"/>
  <c r="AC142" i="4"/>
  <c r="G284" i="4"/>
  <c r="G81" i="4" s="1"/>
  <c r="G80" i="4"/>
  <c r="L215" i="4"/>
  <c r="L11" i="4"/>
  <c r="J377" i="4"/>
  <c r="J174" i="4" s="1"/>
  <c r="J173" i="4"/>
  <c r="AD377" i="4"/>
  <c r="AD174" i="4" s="1"/>
  <c r="AD173" i="4"/>
  <c r="AJ377" i="4"/>
  <c r="AJ174" i="4" s="1"/>
  <c r="AJ173" i="4"/>
  <c r="AF262" i="4"/>
  <c r="AF59" i="4" s="1"/>
  <c r="AF58" i="4"/>
  <c r="Q345" i="4"/>
  <c r="Q141" i="4"/>
  <c r="J345" i="4"/>
  <c r="J141" i="4"/>
  <c r="V283" i="4"/>
  <c r="V80" i="4" s="1"/>
  <c r="V79" i="4"/>
  <c r="G277" i="4"/>
  <c r="G74" i="4" s="1"/>
  <c r="G73" i="4"/>
  <c r="W290" i="4"/>
  <c r="W87" i="4" s="1"/>
  <c r="W86" i="4"/>
  <c r="AB283" i="4"/>
  <c r="AB80" i="4" s="1"/>
  <c r="AB79" i="4"/>
  <c r="AT369" i="4"/>
  <c r="AT165" i="4"/>
  <c r="AN284" i="4"/>
  <c r="AN81" i="4" s="1"/>
  <c r="AN80" i="4"/>
  <c r="M284" i="4"/>
  <c r="M81" i="4" s="1"/>
  <c r="M80" i="4"/>
  <c r="AM291" i="4"/>
  <c r="AM88" i="4" s="1"/>
  <c r="AM87" i="4"/>
  <c r="AS254" i="4"/>
  <c r="AS50" i="4"/>
  <c r="AQ345" i="4"/>
  <c r="AQ141" i="4"/>
  <c r="E353" i="4"/>
  <c r="E149" i="4"/>
  <c r="AP291" i="4"/>
  <c r="AP88" i="4" s="1"/>
  <c r="AP87" i="4"/>
  <c r="M255" i="4"/>
  <c r="M51" i="4"/>
  <c r="AE269" i="4"/>
  <c r="AE66" i="4" s="1"/>
  <c r="AE65" i="4"/>
  <c r="AQ263" i="4"/>
  <c r="AQ60" i="4" s="1"/>
  <c r="AQ59" i="4"/>
  <c r="AU284" i="4"/>
  <c r="AU81" i="4" s="1"/>
  <c r="AU80" i="4"/>
  <c r="AO314" i="4"/>
  <c r="AO110" i="4"/>
  <c r="AD361" i="4"/>
  <c r="AD157" i="4"/>
  <c r="E255" i="4"/>
  <c r="E51" i="4"/>
  <c r="AJ346" i="4"/>
  <c r="AJ143" i="4" s="1"/>
  <c r="AJ142" i="4"/>
  <c r="E338" i="4"/>
  <c r="E135" i="4" s="1"/>
  <c r="E134" i="4"/>
  <c r="F255" i="4"/>
  <c r="F51" i="4"/>
  <c r="V290" i="4"/>
  <c r="V87" i="4" s="1"/>
  <c r="V86" i="4"/>
  <c r="H284" i="4"/>
  <c r="H81" i="4" s="1"/>
  <c r="H80" i="4"/>
  <c r="AK361" i="4"/>
  <c r="AK157" i="4"/>
  <c r="AV277" i="4"/>
  <c r="AV74" i="4" s="1"/>
  <c r="AV73" i="4"/>
  <c r="V346" i="4"/>
  <c r="V142" i="4"/>
  <c r="K284" i="4"/>
  <c r="K81" i="4" s="1"/>
  <c r="K80" i="4"/>
  <c r="L377" i="4"/>
  <c r="L174" i="4" s="1"/>
  <c r="L173" i="4"/>
  <c r="AS263" i="4"/>
  <c r="AS60" i="4" s="1"/>
  <c r="AS59" i="4"/>
  <c r="AJ361" i="4"/>
  <c r="AJ157" i="4"/>
  <c r="AS277" i="4"/>
  <c r="AS74" i="4" s="1"/>
  <c r="AS73" i="4"/>
  <c r="L369" i="4"/>
  <c r="L165" i="4"/>
  <c r="AA276" i="4"/>
  <c r="AA73" i="4" s="1"/>
  <c r="AA72" i="4"/>
  <c r="T369" i="4"/>
  <c r="T165" i="4"/>
  <c r="H353" i="4"/>
  <c r="H149" i="4"/>
  <c r="H277" i="4"/>
  <c r="H74" i="4" s="1"/>
  <c r="H73" i="4"/>
  <c r="AW338" i="4"/>
  <c r="AW135" i="4" s="1"/>
  <c r="AW134" i="4"/>
  <c r="Q314" i="4"/>
  <c r="Q110" i="4"/>
  <c r="AW353" i="4"/>
  <c r="AW149" i="4"/>
  <c r="I361" i="4"/>
  <c r="I157" i="4"/>
  <c r="AR322" i="4"/>
  <c r="AR118" i="4"/>
  <c r="AF354" i="4"/>
  <c r="AF151" i="4" s="1"/>
  <c r="AF150" i="4"/>
  <c r="Q361" i="4"/>
  <c r="Q157" i="4"/>
  <c r="L284" i="4"/>
  <c r="L81" i="4" s="1"/>
  <c r="L80" i="4"/>
  <c r="Q306" i="4"/>
  <c r="Q102" i="4"/>
  <c r="V337" i="4"/>
  <c r="V133" i="4"/>
  <c r="AR298" i="4"/>
  <c r="AR94" i="4"/>
  <c r="M263" i="4"/>
  <c r="M60" i="4" s="1"/>
  <c r="M59" i="4"/>
  <c r="V313" i="4"/>
  <c r="V109" i="4"/>
  <c r="P298" i="4"/>
  <c r="P94" i="4"/>
  <c r="AW322" i="4"/>
  <c r="AW118" i="4"/>
  <c r="N369" i="4"/>
  <c r="N165" i="4"/>
  <c r="I270" i="4"/>
  <c r="I67" i="4" s="1"/>
  <c r="I66" i="4"/>
  <c r="G330" i="4"/>
  <c r="G126" i="4"/>
  <c r="T283" i="4"/>
  <c r="T80" i="4" s="1"/>
  <c r="T79" i="4"/>
  <c r="N345" i="4"/>
  <c r="N141" i="4"/>
  <c r="AQ353" i="4"/>
  <c r="AQ149" i="4"/>
  <c r="AU377" i="4"/>
  <c r="AU174" i="4" s="1"/>
  <c r="AU173" i="4"/>
  <c r="AW370" i="4"/>
  <c r="AW167" i="4" s="1"/>
  <c r="AW166" i="4"/>
  <c r="AF276" i="4"/>
  <c r="AF73" i="4" s="1"/>
  <c r="AF72" i="4"/>
  <c r="AS369" i="4"/>
  <c r="AS165" i="4"/>
  <c r="H263" i="4"/>
  <c r="H60" i="4" s="1"/>
  <c r="H59" i="4"/>
  <c r="E345" i="4"/>
  <c r="E141" i="4"/>
  <c r="AG283" i="4"/>
  <c r="AG80" i="4" s="1"/>
  <c r="AG79" i="4"/>
  <c r="H338" i="4"/>
  <c r="H135" i="4" s="1"/>
  <c r="H134" i="4"/>
  <c r="AM362" i="4"/>
  <c r="AM159" i="4" s="1"/>
  <c r="AM158" i="4"/>
  <c r="X377" i="4"/>
  <c r="X174" i="4" s="1"/>
  <c r="X173" i="4"/>
  <c r="Q330" i="4"/>
  <c r="Q126" i="4"/>
  <c r="AL345" i="4"/>
  <c r="AL141" i="4"/>
  <c r="F263" i="4"/>
  <c r="F60" i="4" s="1"/>
  <c r="F59" i="4"/>
  <c r="Y322" i="4"/>
  <c r="Y119" i="4" s="1"/>
  <c r="Y118" i="4"/>
  <c r="AG322" i="4"/>
  <c r="AG119" i="4" s="1"/>
  <c r="AG118" i="4"/>
  <c r="F322" i="4"/>
  <c r="F118" i="4"/>
  <c r="J215" i="4"/>
  <c r="J11" i="4"/>
  <c r="AL314" i="4"/>
  <c r="AL110" i="4"/>
  <c r="J338" i="4"/>
  <c r="J135" i="4" s="1"/>
  <c r="J134" i="4"/>
  <c r="G263" i="4"/>
  <c r="G60" i="4" s="1"/>
  <c r="G59" i="4"/>
  <c r="T297" i="4"/>
  <c r="T93" i="4"/>
  <c r="J277" i="4"/>
  <c r="J74" i="4" s="1"/>
  <c r="J73" i="4"/>
  <c r="AR306" i="4"/>
  <c r="AR102" i="4"/>
  <c r="AJ298" i="4"/>
  <c r="AJ94" i="4"/>
  <c r="AF305" i="4"/>
  <c r="AF101" i="4"/>
  <c r="AT322" i="4"/>
  <c r="AT118" i="4"/>
  <c r="E291" i="4"/>
  <c r="E88" i="4" s="1"/>
  <c r="E87" i="4"/>
  <c r="AR263" i="4"/>
  <c r="AR60" i="4" s="1"/>
  <c r="AR59" i="4"/>
  <c r="AD305" i="4"/>
  <c r="AD101" i="4"/>
  <c r="T305" i="4"/>
  <c r="T101" i="4"/>
  <c r="J361" i="4"/>
  <c r="J157" i="4"/>
  <c r="AP330" i="4"/>
  <c r="AP126" i="4"/>
  <c r="AO263" i="4"/>
  <c r="AO60" i="4" s="1"/>
  <c r="AO59" i="4"/>
  <c r="J255" i="4"/>
  <c r="J51" i="4"/>
  <c r="AN291" i="4"/>
  <c r="AN88" i="4" s="1"/>
  <c r="AN87" i="4"/>
  <c r="AS377" i="4"/>
  <c r="AS174" i="4" s="1"/>
  <c r="AS173" i="4"/>
  <c r="AM270" i="4"/>
  <c r="AM67" i="4" s="1"/>
  <c r="AM66" i="4"/>
  <c r="AN345" i="4"/>
  <c r="AN141" i="4"/>
  <c r="H369" i="4"/>
  <c r="H165" i="4"/>
  <c r="Q291" i="4"/>
  <c r="Q88" i="4" s="1"/>
  <c r="Q87" i="4"/>
  <c r="AD338" i="4"/>
  <c r="AD134" i="4"/>
  <c r="AC276" i="4"/>
  <c r="AC73" i="4" s="1"/>
  <c r="AC72" i="4"/>
  <c r="AG361" i="4"/>
  <c r="AG157" i="4"/>
  <c r="G377" i="4"/>
  <c r="G174" i="4" s="1"/>
  <c r="G173" i="4"/>
  <c r="O270" i="4"/>
  <c r="O67" i="4" s="1"/>
  <c r="O66" i="4"/>
  <c r="AC329" i="4"/>
  <c r="AC125" i="4"/>
  <c r="O291" i="4"/>
  <c r="O88" i="4" s="1"/>
  <c r="O87" i="4"/>
  <c r="W305" i="4"/>
  <c r="W101" i="4"/>
  <c r="P255" i="4"/>
  <c r="P51" i="4"/>
  <c r="K353" i="4"/>
  <c r="K149" i="4"/>
  <c r="K377" i="4"/>
  <c r="K174" i="4" s="1"/>
  <c r="K173" i="4"/>
  <c r="AM330" i="4"/>
  <c r="AM126" i="4"/>
  <c r="Z337" i="4"/>
  <c r="Z133" i="4"/>
  <c r="U262" i="4"/>
  <c r="U59" i="4" s="1"/>
  <c r="U58" i="4"/>
  <c r="AL369" i="4"/>
  <c r="AL165" i="4"/>
  <c r="V297" i="4"/>
  <c r="V93" i="4"/>
  <c r="Z297" i="4"/>
  <c r="Z93" i="4"/>
  <c r="AT361" i="4"/>
  <c r="AT157" i="4"/>
  <c r="AG276" i="4"/>
  <c r="AG73" i="4" s="1"/>
  <c r="AG72" i="4"/>
  <c r="L330" i="4"/>
  <c r="L126" i="4"/>
  <c r="O330" i="4"/>
  <c r="O126" i="4"/>
  <c r="M377" i="4"/>
  <c r="M174" i="4" s="1"/>
  <c r="M173" i="4"/>
  <c r="AJ277" i="4"/>
  <c r="AJ74" i="4" s="1"/>
  <c r="AJ73" i="4"/>
  <c r="AP322" i="4"/>
  <c r="AP118" i="4"/>
  <c r="E322" i="4"/>
  <c r="E118" i="4"/>
  <c r="AB354" i="4"/>
  <c r="AB151" i="4" s="1"/>
  <c r="AB150" i="4"/>
  <c r="AS361" i="4"/>
  <c r="AS157" i="4"/>
  <c r="G270" i="4"/>
  <c r="G67" i="4" s="1"/>
  <c r="G66" i="4"/>
  <c r="O369" i="4"/>
  <c r="O165" i="4"/>
  <c r="AU306" i="4"/>
  <c r="AU102" i="4"/>
  <c r="AM298" i="4"/>
  <c r="AM94" i="4"/>
  <c r="AO353" i="4"/>
  <c r="AO149" i="4"/>
  <c r="AJ291" i="4"/>
  <c r="AJ88" i="4" s="1"/>
  <c r="AJ87" i="4"/>
  <c r="AT284" i="4"/>
  <c r="AT81" i="4" s="1"/>
  <c r="AT80" i="4"/>
  <c r="P270" i="4"/>
  <c r="P67" i="4" s="1"/>
  <c r="P66" i="4"/>
  <c r="V369" i="4"/>
  <c r="V165" i="4"/>
  <c r="AG330" i="4"/>
  <c r="AG127" i="4" s="1"/>
  <c r="AG126" i="4"/>
  <c r="F369" i="4"/>
  <c r="F165" i="4"/>
  <c r="F377" i="4"/>
  <c r="F174" i="4" s="1"/>
  <c r="F173" i="4"/>
  <c r="AR254" i="4"/>
  <c r="AR50" i="4"/>
  <c r="AC354" i="4"/>
  <c r="AC151" i="4" s="1"/>
  <c r="AC150" i="4"/>
  <c r="G255" i="4"/>
  <c r="G51" i="4"/>
  <c r="K277" i="4"/>
  <c r="K74" i="4" s="1"/>
  <c r="K73" i="4"/>
  <c r="Q255" i="4"/>
  <c r="Q51" i="4"/>
  <c r="U346" i="4"/>
  <c r="U142" i="4"/>
  <c r="O322" i="4"/>
  <c r="O118" i="4"/>
  <c r="AN263" i="4"/>
  <c r="AN60" i="4" s="1"/>
  <c r="AN59" i="4"/>
  <c r="G345" i="4"/>
  <c r="G141" i="4"/>
  <c r="AO254" i="4"/>
  <c r="AO50" i="4"/>
  <c r="F215" i="4"/>
  <c r="F11" i="4"/>
  <c r="N215" i="4"/>
  <c r="N11" i="4"/>
  <c r="X290" i="4"/>
  <c r="X87" i="4" s="1"/>
  <c r="X86" i="4"/>
  <c r="I330" i="4"/>
  <c r="I126" i="4"/>
  <c r="AE361" i="4"/>
  <c r="AE157" i="4"/>
  <c r="P330" i="4"/>
  <c r="P126" i="4"/>
  <c r="AF329" i="4"/>
  <c r="AF125" i="4"/>
  <c r="AF283" i="4"/>
  <c r="AF80" i="4" s="1"/>
  <c r="AF79" i="4"/>
  <c r="I345" i="4"/>
  <c r="I141" i="4"/>
  <c r="X321" i="4"/>
  <c r="X117" i="4"/>
  <c r="AF337" i="4"/>
  <c r="AF133" i="4"/>
  <c r="AW377" i="4"/>
  <c r="AW174" i="4" s="1"/>
  <c r="AW173" i="4"/>
  <c r="W321" i="4"/>
  <c r="W117" i="4"/>
  <c r="Z377" i="4"/>
  <c r="Z174" i="4" s="1"/>
  <c r="Z173" i="4"/>
  <c r="AB276" i="4"/>
  <c r="AB73" i="4" s="1"/>
  <c r="AB72" i="4"/>
  <c r="AS338" i="4"/>
  <c r="AS135" i="4" s="1"/>
  <c r="AS134" i="4"/>
  <c r="N298" i="4"/>
  <c r="N94" i="4"/>
  <c r="AA354" i="4"/>
  <c r="AA151" i="4" s="1"/>
  <c r="AA150" i="4"/>
  <c r="F306" i="4"/>
  <c r="F102" i="4"/>
  <c r="AB297" i="4"/>
  <c r="AB93" i="4"/>
  <c r="AL284" i="4"/>
  <c r="AL81" i="4" s="1"/>
  <c r="AL80" i="4"/>
  <c r="M291" i="4"/>
  <c r="M88" i="4" s="1"/>
  <c r="M87" i="4"/>
  <c r="Z361" i="4"/>
  <c r="Z157" i="4"/>
  <c r="Q322" i="4"/>
  <c r="Q118" i="4"/>
  <c r="AR377" i="4"/>
  <c r="AR174" i="4" s="1"/>
  <c r="AR173" i="4"/>
  <c r="K306" i="4"/>
  <c r="K102" i="4"/>
  <c r="AB305" i="4"/>
  <c r="AB101" i="4"/>
  <c r="AN338" i="4"/>
  <c r="AN135" i="4" s="1"/>
  <c r="AN134" i="4"/>
  <c r="AM263" i="4"/>
  <c r="AM60" i="4" s="1"/>
  <c r="AM59" i="4"/>
  <c r="Y337" i="4"/>
  <c r="Y133" i="4"/>
  <c r="X362" i="4"/>
  <c r="X159" i="4" s="1"/>
  <c r="X158" i="4"/>
  <c r="Z283" i="4"/>
  <c r="Z80" i="4" s="1"/>
  <c r="Z79" i="4"/>
  <c r="AR353" i="4"/>
  <c r="AR149" i="4"/>
  <c r="G314" i="4"/>
  <c r="G110" i="4"/>
  <c r="L361" i="4"/>
  <c r="L157" i="4"/>
  <c r="AA290" i="4"/>
  <c r="AA87" i="4" s="1"/>
  <c r="AA86" i="4"/>
  <c r="K322" i="4"/>
  <c r="K118" i="4"/>
  <c r="AN322" i="4"/>
  <c r="AN118" i="4"/>
  <c r="AA369" i="4"/>
  <c r="AA165" i="4"/>
  <c r="AR361" i="4"/>
  <c r="AR157" i="4"/>
  <c r="K314" i="4"/>
  <c r="K110" i="4"/>
  <c r="I353" i="4"/>
  <c r="I149" i="4"/>
  <c r="AN298" i="4"/>
  <c r="AN94" i="4"/>
  <c r="F353" i="4"/>
  <c r="F149" i="4"/>
  <c r="AD330" i="4"/>
  <c r="AD127" i="4" s="1"/>
  <c r="AD126" i="4"/>
  <c r="L338" i="4"/>
  <c r="L135" i="4" s="1"/>
  <c r="L134" i="4"/>
  <c r="AR369" i="4"/>
  <c r="AR165" i="4"/>
  <c r="AW270" i="4"/>
  <c r="AW67" i="4" s="1"/>
  <c r="AW66" i="4"/>
  <c r="AG313" i="4"/>
  <c r="AG109" i="4"/>
  <c r="AT377" i="4"/>
  <c r="AT174" i="4" s="1"/>
  <c r="AT173" i="4"/>
  <c r="Z262" i="4"/>
  <c r="Z59" i="4" s="1"/>
  <c r="Z58" i="4"/>
  <c r="AQ361" i="4"/>
  <c r="AQ157" i="4"/>
  <c r="O338" i="4"/>
  <c r="O135" i="4" s="1"/>
  <c r="O134" i="4"/>
  <c r="K298" i="4"/>
  <c r="K94" i="4"/>
  <c r="AQ306" i="4"/>
  <c r="AQ102" i="4"/>
  <c r="L353" i="4"/>
  <c r="L149" i="4"/>
  <c r="G306" i="4"/>
  <c r="G102" i="4"/>
  <c r="N263" i="4"/>
  <c r="N60" i="4" s="1"/>
  <c r="N59" i="4"/>
  <c r="AW254" i="4"/>
  <c r="AW50" i="4"/>
  <c r="V305" i="4"/>
  <c r="V101" i="4"/>
  <c r="G322" i="4"/>
  <c r="G118" i="4"/>
  <c r="AN254" i="4"/>
  <c r="AN50" i="4"/>
  <c r="V269" i="4"/>
  <c r="V66" i="4" s="1"/>
  <c r="V65" i="4"/>
  <c r="W354" i="4"/>
  <c r="W151" i="4" s="1"/>
  <c r="W150" i="4"/>
  <c r="AV284" i="4"/>
  <c r="AV81" i="4" s="1"/>
  <c r="AV80" i="4"/>
  <c r="AV270" i="4"/>
  <c r="AV67" i="4" s="1"/>
  <c r="AV66" i="4"/>
  <c r="U321" i="4"/>
  <c r="U117" i="4"/>
  <c r="AK314" i="4"/>
  <c r="AK110" i="4"/>
  <c r="AP314" i="4"/>
  <c r="AP110" i="4"/>
  <c r="W313" i="4"/>
  <c r="W109" i="4"/>
  <c r="AC283" i="4"/>
  <c r="AC80" i="4" s="1"/>
  <c r="AC79" i="4"/>
  <c r="Q369" i="4"/>
  <c r="Q165" i="4"/>
  <c r="AB361" i="4"/>
  <c r="AB157" i="4"/>
  <c r="AQ291" i="4"/>
  <c r="AQ88" i="4" s="1"/>
  <c r="AQ87" i="4"/>
  <c r="AL277" i="4"/>
  <c r="AL74" i="4" s="1"/>
  <c r="AL73" i="4"/>
  <c r="O255" i="4"/>
  <c r="O51" i="4"/>
  <c r="W337" i="4"/>
  <c r="W133" i="4"/>
  <c r="AN330" i="4"/>
  <c r="AN126" i="4"/>
  <c r="AD269" i="4"/>
  <c r="AD66" i="4" s="1"/>
  <c r="AD65" i="4"/>
  <c r="Y346" i="4"/>
  <c r="Y142" i="4"/>
  <c r="L270" i="4"/>
  <c r="L67" i="4" s="1"/>
  <c r="L66" i="4"/>
  <c r="AQ330" i="4"/>
  <c r="AQ126" i="4"/>
  <c r="AM254" i="4"/>
  <c r="AM50" i="4"/>
  <c r="AT263" i="4"/>
  <c r="AT60" i="4" s="1"/>
  <c r="AT59" i="4"/>
  <c r="AC369" i="4"/>
  <c r="AC165" i="4"/>
  <c r="AS345" i="4"/>
  <c r="AS141" i="4"/>
  <c r="Q284" i="4"/>
  <c r="Q81" i="4" s="1"/>
  <c r="Q80" i="4"/>
  <c r="Z305" i="4"/>
  <c r="Z101" i="4"/>
  <c r="AE276" i="4"/>
  <c r="AE73" i="4" s="1"/>
  <c r="AE72" i="4"/>
  <c r="K345" i="4"/>
  <c r="K141" i="4"/>
  <c r="AC377" i="4"/>
  <c r="AC174" i="4" s="1"/>
  <c r="AC173" i="4"/>
  <c r="P306" i="4"/>
  <c r="P102" i="4"/>
  <c r="AE262" i="4"/>
  <c r="AE59" i="4" s="1"/>
  <c r="AE58" i="4"/>
  <c r="H361" i="4"/>
  <c r="H157" i="4"/>
  <c r="AV361" i="4"/>
  <c r="AV157" i="4"/>
  <c r="U313" i="4"/>
  <c r="U109" i="4"/>
  <c r="P263" i="4"/>
  <c r="P60" i="4" s="1"/>
  <c r="P59" i="4"/>
  <c r="E277" i="4"/>
  <c r="E74" i="4" s="1"/>
  <c r="E73" i="4"/>
  <c r="U361" i="4"/>
  <c r="U157" i="4"/>
  <c r="Q215" i="4"/>
  <c r="Q11" i="4"/>
  <c r="AA329" i="4"/>
  <c r="AA125" i="4"/>
  <c r="AM377" i="4"/>
  <c r="AM174" i="4" s="1"/>
  <c r="AM173" i="4"/>
  <c r="N338" i="4"/>
  <c r="N135" i="4" s="1"/>
  <c r="N134" i="4"/>
  <c r="Y329" i="4"/>
  <c r="Y125" i="4"/>
  <c r="Z314" i="4"/>
  <c r="Z111" i="4" s="1"/>
  <c r="Z110" i="4"/>
  <c r="AP361" i="4"/>
  <c r="AP157" i="4"/>
  <c r="AP270" i="4"/>
  <c r="AP67" i="4" s="1"/>
  <c r="AP66" i="4"/>
  <c r="N314" i="4"/>
  <c r="N110" i="4"/>
  <c r="X297" i="4"/>
  <c r="X93" i="4"/>
  <c r="AR330" i="4"/>
  <c r="AR126" i="4"/>
  <c r="J263" i="4"/>
  <c r="J60" i="4" s="1"/>
  <c r="J59" i="4"/>
  <c r="AW298" i="4"/>
  <c r="AW94" i="4"/>
  <c r="AD369" i="4"/>
  <c r="AD165" i="4"/>
  <c r="I284" i="4"/>
  <c r="I81" i="4" s="1"/>
  <c r="I80" i="4"/>
  <c r="AG346" i="4"/>
  <c r="AG142" i="4"/>
  <c r="AJ330" i="4"/>
  <c r="AJ126" i="4"/>
  <c r="AC297" i="4"/>
  <c r="AC93" i="4"/>
  <c r="AR270" i="4"/>
  <c r="AR67" i="4" s="1"/>
  <c r="AR66" i="4"/>
  <c r="AF369" i="4"/>
  <c r="AF165" i="4"/>
  <c r="AF377" i="4"/>
  <c r="AF174" i="4" s="1"/>
  <c r="AF173" i="4"/>
  <c r="E215" i="4"/>
  <c r="E11" i="4"/>
  <c r="AT255" i="4"/>
  <c r="AT51" i="4"/>
  <c r="AV322" i="4"/>
  <c r="AV118" i="4"/>
  <c r="U276" i="4"/>
  <c r="U73" i="4" s="1"/>
  <c r="U72" i="4"/>
  <c r="X262" i="4"/>
  <c r="X59" i="4" s="1"/>
  <c r="X58" i="4"/>
  <c r="AK306" i="4"/>
  <c r="AK102" i="4"/>
  <c r="AO306" i="4"/>
  <c r="AO102" i="4"/>
  <c r="AA346" i="4"/>
  <c r="AA142" i="4"/>
  <c r="J306" i="4"/>
  <c r="J102" i="4"/>
  <c r="AO338" i="4"/>
  <c r="AO135" i="4" s="1"/>
  <c r="AO134" i="4"/>
  <c r="H345" i="4"/>
  <c r="H141" i="4"/>
  <c r="AB290" i="4"/>
  <c r="AB87" i="4" s="1"/>
  <c r="AB86" i="4"/>
  <c r="AS353" i="4"/>
  <c r="AS149" i="4"/>
  <c r="AU277" i="4"/>
  <c r="AU74" i="4" s="1"/>
  <c r="AU73" i="4"/>
  <c r="AK345" i="4"/>
  <c r="AK141" i="4"/>
  <c r="AS314" i="4"/>
  <c r="AS110" i="4"/>
  <c r="J284" i="4"/>
  <c r="J81" i="4" s="1"/>
  <c r="J80" i="4"/>
  <c r="AK270" i="4"/>
  <c r="AK67" i="4" s="1"/>
  <c r="AK66" i="4"/>
  <c r="AJ353" i="4"/>
  <c r="AJ149" i="4"/>
  <c r="AL254" i="4"/>
  <c r="AL50" i="4"/>
  <c r="AL338" i="4"/>
  <c r="AL135" i="4" s="1"/>
  <c r="AL134" i="4"/>
  <c r="AL307" i="4"/>
  <c r="AL104" i="4" s="1"/>
  <c r="AL103" i="4"/>
  <c r="AP369" i="4"/>
  <c r="AP165" i="4"/>
  <c r="AU270" i="4"/>
  <c r="AU67" i="4" s="1"/>
  <c r="AU66" i="4"/>
  <c r="AE313" i="4"/>
  <c r="AE109" i="4"/>
  <c r="U377" i="4"/>
  <c r="U174" i="4" s="1"/>
  <c r="U173" i="4"/>
  <c r="E270" i="4"/>
  <c r="E67" i="4" s="1"/>
  <c r="E66" i="4"/>
  <c r="AM369" i="4"/>
  <c r="AM165" i="4"/>
  <c r="AS306" i="4"/>
  <c r="AS102" i="4"/>
  <c r="H215" i="4"/>
  <c r="H11" i="4"/>
  <c r="X354" i="4"/>
  <c r="X151" i="4" s="1"/>
  <c r="X150" i="4"/>
  <c r="J353" i="4"/>
  <c r="J149" i="4"/>
  <c r="K270" i="4"/>
  <c r="K67" i="4" s="1"/>
  <c r="K66" i="4"/>
  <c r="L314" i="4"/>
  <c r="L110" i="4"/>
  <c r="O314" i="4"/>
  <c r="O110" i="4"/>
  <c r="U297" i="4"/>
  <c r="U93" i="4"/>
  <c r="X276" i="4"/>
  <c r="X73" i="4" s="1"/>
  <c r="X72" i="4"/>
  <c r="I277" i="4"/>
  <c r="I74" i="4" s="1"/>
  <c r="I73" i="4"/>
  <c r="AN270" i="4"/>
  <c r="AN67" i="4" s="1"/>
  <c r="AN66" i="4"/>
  <c r="P215" i="4"/>
  <c r="P11" i="4"/>
  <c r="AF290" i="4"/>
  <c r="AF87" i="4" s="1"/>
  <c r="AF86" i="4"/>
  <c r="J314" i="4"/>
  <c r="J110" i="4"/>
  <c r="AU353" i="4"/>
  <c r="AU149" i="4"/>
  <c r="AF297" i="4"/>
  <c r="AF93" i="4"/>
  <c r="K361" i="4"/>
  <c r="K157" i="4"/>
  <c r="AO345" i="4"/>
  <c r="AO141" i="4"/>
  <c r="AC305" i="4"/>
  <c r="AC101" i="4"/>
  <c r="AJ314" i="4"/>
  <c r="AJ110" i="4"/>
  <c r="AB337" i="4"/>
  <c r="AB133" i="4"/>
  <c r="Y297" i="4"/>
  <c r="Y93" i="4"/>
  <c r="W262" i="4"/>
  <c r="W59" i="4" s="1"/>
  <c r="W58" i="4"/>
  <c r="O263" i="4"/>
  <c r="O60" i="4" s="1"/>
  <c r="O59" i="4"/>
  <c r="AJ338" i="4"/>
  <c r="AJ135" i="4" s="1"/>
  <c r="AJ134" i="4"/>
  <c r="O298" i="4"/>
  <c r="O94" i="4"/>
  <c r="L255" i="4"/>
  <c r="L51" i="4"/>
  <c r="P361" i="4"/>
  <c r="P157" i="4"/>
  <c r="N306" i="4"/>
  <c r="N102" i="4"/>
  <c r="AS284" i="4"/>
  <c r="AS81" i="4" s="1"/>
  <c r="AS80" i="4"/>
  <c r="AS331" i="4"/>
  <c r="AS128" i="4" s="1"/>
  <c r="AS127" i="4"/>
  <c r="Y269" i="4"/>
  <c r="Y66" i="4" s="1"/>
  <c r="Y65" i="4"/>
  <c r="Z290" i="4"/>
  <c r="Z87" i="4" s="1"/>
  <c r="Z86" i="4"/>
  <c r="AM314" i="4"/>
  <c r="AM110" i="4"/>
  <c r="M338" i="4"/>
  <c r="M135" i="4" s="1"/>
  <c r="M134" i="4"/>
  <c r="W377" i="4"/>
  <c r="W174" i="4" s="1"/>
  <c r="W173" i="4"/>
  <c r="AL322" i="4"/>
  <c r="AL118" i="4"/>
  <c r="AV291" i="4"/>
  <c r="AV88" i="4" s="1"/>
  <c r="AV87" i="4"/>
  <c r="AC313" i="4"/>
  <c r="AC109" i="4"/>
  <c r="AE354" i="4"/>
  <c r="AE151" i="4" s="1"/>
  <c r="AE150" i="4"/>
  <c r="AU338" i="4"/>
  <c r="AU135" i="4" s="1"/>
  <c r="AU134" i="4"/>
  <c r="AC338" i="4"/>
  <c r="AC134" i="4"/>
  <c r="P377" i="4"/>
  <c r="P174" i="4" s="1"/>
  <c r="P173" i="4"/>
  <c r="M353" i="4"/>
  <c r="M149" i="4"/>
  <c r="Z65" i="4"/>
  <c r="Z269" i="4"/>
  <c r="Z66" i="4" s="1"/>
  <c r="J330" i="4"/>
  <c r="J126" i="4"/>
  <c r="AL263" i="4"/>
  <c r="AL60" i="4" s="1"/>
  <c r="AL59" i="4"/>
  <c r="AB347" i="4"/>
  <c r="AB144" i="4" s="1"/>
  <c r="AB143" i="4"/>
  <c r="AJ369" i="4"/>
  <c r="AJ165" i="4"/>
  <c r="AF321" i="4"/>
  <c r="AF117" i="4"/>
  <c r="V262" i="4"/>
  <c r="V59" i="4" s="1"/>
  <c r="V58" i="4"/>
  <c r="AD297" i="4"/>
  <c r="AD93" i="4"/>
  <c r="P369" i="4"/>
  <c r="P165" i="4"/>
  <c r="J369" i="4"/>
  <c r="J165" i="4"/>
  <c r="AM306" i="4"/>
  <c r="AM102" i="4"/>
  <c r="N353" i="4"/>
  <c r="N149" i="4"/>
  <c r="M322" i="4"/>
  <c r="M118" i="4"/>
  <c r="AG262" i="4"/>
  <c r="AG59" i="4" s="1"/>
  <c r="AG58" i="4"/>
  <c r="AW263" i="4"/>
  <c r="AW60" i="4" s="1"/>
  <c r="AW59" i="4"/>
  <c r="AT270" i="4"/>
  <c r="AT67" i="4" s="1"/>
  <c r="AT66" i="4"/>
  <c r="X305" i="4"/>
  <c r="X101" i="4"/>
  <c r="F314" i="4"/>
  <c r="F110" i="4"/>
  <c r="AA269" i="4"/>
  <c r="AA66" i="4" s="1"/>
  <c r="AA65" i="4"/>
  <c r="AA321" i="4"/>
  <c r="AA117" i="4"/>
  <c r="H377" i="4"/>
  <c r="H174" i="4" s="1"/>
  <c r="H173" i="4"/>
  <c r="AV338" i="4"/>
  <c r="AV135" i="4" s="1"/>
  <c r="AV134" i="4"/>
  <c r="AK377" i="4"/>
  <c r="AK174" i="4" s="1"/>
  <c r="AK173" i="4"/>
  <c r="Y377" i="4"/>
  <c r="Y174" i="4" s="1"/>
  <c r="Y173" i="4"/>
  <c r="AB262" i="4"/>
  <c r="AB59" i="4" s="1"/>
  <c r="AB58" i="4"/>
  <c r="AF346" i="4"/>
  <c r="AF142" i="4"/>
  <c r="T354" i="4"/>
  <c r="T151" i="4" s="1"/>
  <c r="T150" i="4"/>
  <c r="W329" i="4"/>
  <c r="W125" i="4"/>
  <c r="W297" i="4"/>
  <c r="W93" i="4"/>
  <c r="AW330" i="4"/>
  <c r="AW126" i="4"/>
  <c r="I377" i="4"/>
  <c r="I174" i="4" s="1"/>
  <c r="I173" i="4"/>
  <c r="AR291" i="4"/>
  <c r="AR88" i="4" s="1"/>
  <c r="AR87" i="4"/>
  <c r="AJ270" i="4"/>
  <c r="AJ67" i="4" s="1"/>
  <c r="AJ66" i="4"/>
  <c r="AW284" i="4"/>
  <c r="AW81" i="4" s="1"/>
  <c r="AW80" i="4"/>
  <c r="AS270" i="4"/>
  <c r="AS67" i="4" s="1"/>
  <c r="AS66" i="4"/>
  <c r="V354" i="4"/>
  <c r="V151" i="4" s="1"/>
  <c r="V150" i="4"/>
  <c r="AP345" i="4"/>
  <c r="AP141" i="4"/>
  <c r="I255" i="4"/>
  <c r="I51" i="4"/>
  <c r="Y262" i="4"/>
  <c r="Y59" i="4" s="1"/>
  <c r="Y58" i="4"/>
  <c r="G299" i="4"/>
  <c r="G96" i="4" s="1"/>
  <c r="G95" i="4"/>
  <c r="Z321" i="4"/>
  <c r="Z117" i="4"/>
  <c r="AK353" i="4"/>
  <c r="AK149" i="4"/>
  <c r="AE305" i="4"/>
  <c r="AE101" i="4"/>
  <c r="K338" i="4"/>
  <c r="K135" i="4" s="1"/>
  <c r="K134" i="4"/>
  <c r="AE290" i="4"/>
  <c r="AE87" i="4" s="1"/>
  <c r="AE86" i="4"/>
  <c r="AC321" i="4"/>
  <c r="AC117" i="4"/>
  <c r="N255" i="4"/>
  <c r="N51" i="4"/>
  <c r="AJ284" i="4"/>
  <c r="AJ81" i="4" s="1"/>
  <c r="AJ80" i="4"/>
  <c r="K370" i="4"/>
  <c r="K167" i="4" s="1"/>
  <c r="K166" i="4"/>
  <c r="T290" i="4"/>
  <c r="T87" i="4" s="1"/>
  <c r="T86" i="4"/>
  <c r="AA305" i="4"/>
  <c r="AA101" i="4"/>
  <c r="M298" i="4"/>
  <c r="M94" i="4"/>
  <c r="AM353" i="4"/>
  <c r="AM149" i="4"/>
  <c r="AB321" i="4"/>
  <c r="AB117" i="4"/>
  <c r="AP306" i="4"/>
  <c r="AP102" i="4"/>
  <c r="AO270" i="4"/>
  <c r="AO67" i="4" s="1"/>
  <c r="AO66" i="4"/>
  <c r="AL291" i="4"/>
  <c r="AL88" i="4" s="1"/>
  <c r="AL87" i="4"/>
  <c r="AU314" i="4"/>
  <c r="AU110" i="4"/>
  <c r="Y313" i="4"/>
  <c r="Y109" i="4"/>
  <c r="T276" i="4"/>
  <c r="T73" i="4" s="1"/>
  <c r="T72" i="4"/>
  <c r="M277" i="4"/>
  <c r="M74" i="4" s="1"/>
  <c r="M73" i="4"/>
  <c r="AU330" i="4"/>
  <c r="AU126" i="4"/>
  <c r="AR314" i="4"/>
  <c r="AR110" i="4"/>
  <c r="I314" i="4"/>
  <c r="I110" i="4"/>
  <c r="I306" i="4"/>
  <c r="I102" i="4"/>
  <c r="H291" i="4"/>
  <c r="H88" i="4" s="1"/>
  <c r="H87" i="4"/>
  <c r="AO370" i="4"/>
  <c r="AO167" i="4" s="1"/>
  <c r="AO166" i="4"/>
  <c r="U354" i="4"/>
  <c r="U151" i="4" s="1"/>
  <c r="U150" i="4"/>
  <c r="P353" i="4"/>
  <c r="P149" i="4"/>
  <c r="AE329" i="4"/>
  <c r="AE125" i="4"/>
  <c r="L291" i="4"/>
  <c r="L88" i="4" s="1"/>
  <c r="L87" i="4"/>
  <c r="Y305" i="4"/>
  <c r="Y101" i="4"/>
  <c r="W361" i="4"/>
  <c r="W157" i="4"/>
  <c r="H330" i="4"/>
  <c r="H126" i="4"/>
  <c r="AU298" i="4"/>
  <c r="AU94" i="4"/>
  <c r="G361" i="4"/>
  <c r="G157" i="4"/>
  <c r="AM346" i="4"/>
  <c r="AM143" i="4" s="1"/>
  <c r="AM142" i="4"/>
  <c r="F362" i="4"/>
  <c r="F159" i="4" s="1"/>
  <c r="F158" i="4"/>
  <c r="AO284" i="4"/>
  <c r="AO81" i="4" s="1"/>
  <c r="AO80" i="4"/>
  <c r="AQ270" i="4"/>
  <c r="AQ67" i="4" s="1"/>
  <c r="AQ66" i="4"/>
  <c r="N361" i="4"/>
  <c r="N157" i="4"/>
  <c r="Y361" i="4"/>
  <c r="Y157" i="4"/>
  <c r="Q263" i="4"/>
  <c r="Q60" i="4" s="1"/>
  <c r="Q59" i="4"/>
  <c r="W369" i="4"/>
  <c r="W165" i="4"/>
  <c r="AV377" i="4"/>
  <c r="AV174" i="4" s="1"/>
  <c r="AV173" i="4"/>
  <c r="AM277" i="4"/>
  <c r="AM74" i="4" s="1"/>
  <c r="AM73" i="4"/>
  <c r="AW277" i="4"/>
  <c r="AW74" i="4" s="1"/>
  <c r="AW73" i="4"/>
  <c r="AR338" i="4"/>
  <c r="AR135" i="4" s="1"/>
  <c r="AR134" i="4"/>
  <c r="T361" i="4"/>
  <c r="T157" i="4"/>
  <c r="AQ284" i="4"/>
  <c r="AQ81" i="4" s="1"/>
  <c r="AQ80" i="4"/>
  <c r="AK338" i="4"/>
  <c r="AK135" i="4" s="1"/>
  <c r="AK134" i="4"/>
  <c r="F338" i="4"/>
  <c r="F135" i="4" s="1"/>
  <c r="F134" i="4"/>
  <c r="M345" i="4"/>
  <c r="M141" i="4"/>
  <c r="AQ277" i="4"/>
  <c r="AQ74" i="4" s="1"/>
  <c r="AQ73" i="4"/>
  <c r="E330" i="4"/>
  <c r="E126" i="4"/>
  <c r="AR346" i="4"/>
  <c r="AR143" i="4" s="1"/>
  <c r="AR142" i="4"/>
  <c r="AA262" i="4"/>
  <c r="AA59" i="4" s="1"/>
  <c r="AA58" i="4"/>
  <c r="O377" i="4"/>
  <c r="O174" i="4" s="1"/>
  <c r="O173" i="4"/>
  <c r="AG297" i="4"/>
  <c r="AG93" i="4"/>
  <c r="X337" i="4"/>
  <c r="X133" i="4"/>
  <c r="AP298" i="4"/>
  <c r="AP94" i="4"/>
  <c r="G338" i="4"/>
  <c r="G135" i="4" s="1"/>
  <c r="G134" i="4"/>
  <c r="AB369" i="4"/>
  <c r="AB165" i="4"/>
  <c r="I291" i="4"/>
  <c r="I88" i="4" s="1"/>
  <c r="I87" i="4"/>
  <c r="AP284" i="4"/>
  <c r="AP81" i="4" s="1"/>
  <c r="AP80" i="4"/>
  <c r="L322" i="4"/>
  <c r="L118" i="4"/>
  <c r="AA283" i="4"/>
  <c r="AA80" i="4" s="1"/>
  <c r="AA79" i="4"/>
  <c r="G353" i="4"/>
  <c r="G149" i="4"/>
  <c r="T321" i="4"/>
  <c r="T117" i="4"/>
  <c r="N322" i="4"/>
  <c r="N118" i="4"/>
  <c r="X370" i="4"/>
  <c r="X167" i="4" s="1"/>
  <c r="X166" i="4"/>
  <c r="X283" i="4"/>
  <c r="X80" i="4" s="1"/>
  <c r="X79" i="4"/>
  <c r="AE298" i="4"/>
  <c r="AE95" i="4" s="1"/>
  <c r="AE94" i="4"/>
  <c r="U290" i="4"/>
  <c r="U87" i="4" s="1"/>
  <c r="U86" i="4"/>
  <c r="AK277" i="4"/>
  <c r="AK74" i="4" s="1"/>
  <c r="AK73" i="4"/>
  <c r="AN315" i="4"/>
  <c r="AN112" i="4" s="1"/>
  <c r="AN111" i="4"/>
  <c r="AN377" i="4"/>
  <c r="AN174" i="4" s="1"/>
  <c r="AN173" i="4"/>
  <c r="M306" i="4"/>
  <c r="M102" i="4"/>
  <c r="AB329" i="4"/>
  <c r="AB125" i="4"/>
  <c r="O353" i="4"/>
  <c r="O149" i="4"/>
  <c r="AM338" i="4"/>
  <c r="AM135" i="4" s="1"/>
  <c r="AM134" i="4"/>
  <c r="Z346" i="4"/>
  <c r="Z142" i="4"/>
  <c r="Z354" i="4"/>
  <c r="Z151" i="4" s="1"/>
  <c r="Z150" i="4"/>
  <c r="E263" i="4"/>
  <c r="E60" i="4" s="1"/>
  <c r="E59" i="4"/>
  <c r="AD313" i="4"/>
  <c r="AD109" i="4"/>
  <c r="V377" i="4"/>
  <c r="V174" i="4" s="1"/>
  <c r="V173" i="4"/>
  <c r="E314" i="4"/>
  <c r="E110" i="4"/>
  <c r="Z369" i="4"/>
  <c r="Z165" i="4"/>
  <c r="E361" i="4"/>
  <c r="E157" i="4"/>
  <c r="F291" i="4"/>
  <c r="F88" i="4" s="1"/>
  <c r="F87" i="4"/>
  <c r="U337" i="4"/>
  <c r="U133" i="4"/>
  <c r="J291" i="4"/>
  <c r="J88" i="4" s="1"/>
  <c r="J87" i="4"/>
  <c r="AT298" i="4"/>
  <c r="AT94" i="4"/>
  <c r="AT338" i="4"/>
  <c r="AT135" i="4" s="1"/>
  <c r="AT134" i="4"/>
  <c r="AL377" i="4"/>
  <c r="AL174" i="4" s="1"/>
  <c r="AL173" i="4"/>
  <c r="AG305" i="4"/>
  <c r="AG101" i="4"/>
  <c r="AT353" i="4"/>
  <c r="AT149" i="4"/>
  <c r="AK322" i="4"/>
  <c r="AK118" i="4"/>
  <c r="AB269" i="4"/>
  <c r="AB66" i="4" s="1"/>
  <c r="AB65" i="4"/>
  <c r="T337" i="4"/>
  <c r="T133" i="4"/>
  <c r="J298" i="4"/>
  <c r="J94" i="4"/>
  <c r="T262" i="4"/>
  <c r="T59" i="4" s="1"/>
  <c r="T58" i="4"/>
  <c r="AS322" i="4"/>
  <c r="AS118" i="4"/>
  <c r="G369" i="4"/>
  <c r="G165" i="4"/>
  <c r="AA361" i="4"/>
  <c r="AA157" i="4"/>
  <c r="F298" i="4"/>
  <c r="F94" i="4"/>
  <c r="AJ263" i="4"/>
  <c r="AJ60" i="4" s="1"/>
  <c r="AJ59" i="4"/>
  <c r="G291" i="4"/>
  <c r="G88" i="4" s="1"/>
  <c r="G87" i="4"/>
  <c r="N277" i="4"/>
  <c r="N74" i="4" s="1"/>
  <c r="N73" i="4"/>
  <c r="T346" i="4"/>
  <c r="T142" i="4"/>
  <c r="F270" i="4"/>
  <c r="F67" i="4" s="1"/>
  <c r="F66" i="4"/>
  <c r="D353" i="4"/>
  <c r="D150" i="4" s="1"/>
  <c r="D306" i="4"/>
  <c r="D103" i="4" s="1"/>
  <c r="D270" i="4"/>
  <c r="D67" i="4" s="1"/>
  <c r="D345" i="4"/>
  <c r="D142" i="4" s="1"/>
  <c r="D255" i="4"/>
  <c r="D52" i="4" s="1"/>
  <c r="D322" i="4"/>
  <c r="D119" i="4" s="1"/>
  <c r="D361" i="4"/>
  <c r="D158" i="4" s="1"/>
  <c r="D263" i="4"/>
  <c r="D60" i="4" s="1"/>
  <c r="D298" i="4"/>
  <c r="D95" i="4" s="1"/>
  <c r="D277" i="4"/>
  <c r="D74" i="4" s="1"/>
  <c r="D330" i="4"/>
  <c r="D127" i="4" s="1"/>
  <c r="D369" i="4"/>
  <c r="D166" i="4" s="1"/>
  <c r="D377" i="4"/>
  <c r="D174" i="4" s="1"/>
  <c r="D291" i="4"/>
  <c r="D88" i="4" s="1"/>
  <c r="D338" i="4"/>
  <c r="D135" i="4" s="1"/>
  <c r="D284" i="4"/>
  <c r="D81" i="4" s="1"/>
  <c r="D215" i="4"/>
  <c r="D12" i="4" s="1"/>
  <c r="D314" i="4"/>
  <c r="D111" i="4" s="1"/>
  <c r="P89" i="30" l="1"/>
  <c r="L89" i="30"/>
  <c r="I89" i="30"/>
  <c r="J89" i="30"/>
  <c r="O89" i="30"/>
  <c r="K89" i="30"/>
  <c r="M89" i="30"/>
  <c r="G89" i="30"/>
  <c r="F89" i="30"/>
  <c r="H89" i="30"/>
  <c r="E89" i="30"/>
  <c r="D89" i="30"/>
  <c r="N89" i="30"/>
  <c r="R88" i="30"/>
  <c r="E125" i="19"/>
  <c r="E90" i="10"/>
  <c r="E90" i="12"/>
  <c r="AL90" i="10"/>
  <c r="AV90" i="12"/>
  <c r="V90" i="10"/>
  <c r="AA90" i="12"/>
  <c r="D90" i="10"/>
  <c r="D90" i="12"/>
  <c r="F90" i="10"/>
  <c r="F90" i="12"/>
  <c r="T90" i="10"/>
  <c r="Y90" i="12"/>
  <c r="W90" i="10"/>
  <c r="AB90" i="12"/>
  <c r="AK90" i="10"/>
  <c r="AU90" i="12"/>
  <c r="U90" i="10"/>
  <c r="Z90" i="12"/>
  <c r="G90" i="10"/>
  <c r="G90" i="12"/>
  <c r="AM90" i="10"/>
  <c r="AW90" i="12"/>
  <c r="AJ90" i="10"/>
  <c r="AT90" i="12"/>
  <c r="AL189" i="13"/>
  <c r="Z189" i="13"/>
  <c r="AE188" i="12"/>
  <c r="Q189" i="13"/>
  <c r="Q188" i="12"/>
  <c r="AO189" i="13"/>
  <c r="AY188" i="12"/>
  <c r="AG189" i="13"/>
  <c r="AL188" i="12"/>
  <c r="AC189" i="13"/>
  <c r="AH188" i="12"/>
  <c r="AP189" i="13"/>
  <c r="AZ188" i="12"/>
  <c r="AD189" i="13"/>
  <c r="AI188" i="12"/>
  <c r="V189" i="13"/>
  <c r="AN189" i="13"/>
  <c r="AX188" i="12"/>
  <c r="F189" i="13"/>
  <c r="Y189" i="13"/>
  <c r="AD188" i="12"/>
  <c r="AE189" i="13"/>
  <c r="AJ188" i="12"/>
  <c r="AT189" i="13"/>
  <c r="BD188" i="12"/>
  <c r="AW189" i="13"/>
  <c r="BG188" i="12"/>
  <c r="AF189" i="13"/>
  <c r="AK188" i="12"/>
  <c r="P189" i="13"/>
  <c r="P188" i="12"/>
  <c r="J189" i="13"/>
  <c r="J188" i="12"/>
  <c r="AK189" i="13"/>
  <c r="AU189" i="13"/>
  <c r="BE188" i="12"/>
  <c r="L189" i="13"/>
  <c r="L188" i="12"/>
  <c r="AV189" i="13"/>
  <c r="BF188" i="12"/>
  <c r="M189" i="13"/>
  <c r="M188" i="12"/>
  <c r="X189" i="13"/>
  <c r="AC188" i="12"/>
  <c r="AM189" i="13"/>
  <c r="AB189" i="13"/>
  <c r="AG188" i="12"/>
  <c r="N189" i="13"/>
  <c r="N188" i="12"/>
  <c r="U189" i="13"/>
  <c r="E189" i="13"/>
  <c r="I189" i="13"/>
  <c r="I188" i="12"/>
  <c r="AA189" i="13"/>
  <c r="AF188" i="12"/>
  <c r="O189" i="13"/>
  <c r="O188" i="12"/>
  <c r="AR189" i="13"/>
  <c r="BB188" i="12"/>
  <c r="AQ189" i="13"/>
  <c r="BA188" i="12"/>
  <c r="G189" i="13"/>
  <c r="AS189" i="13"/>
  <c r="BC188" i="12"/>
  <c r="H189" i="13"/>
  <c r="H188" i="12"/>
  <c r="W189" i="13"/>
  <c r="K189" i="13"/>
  <c r="K188" i="12"/>
  <c r="AS323" i="4"/>
  <c r="AS120" i="4" s="1"/>
  <c r="AS119" i="4"/>
  <c r="E315" i="4"/>
  <c r="E112" i="4" s="1"/>
  <c r="E111" i="4"/>
  <c r="AB330" i="4"/>
  <c r="AB127" i="4" s="1"/>
  <c r="AB126" i="4"/>
  <c r="T362" i="4"/>
  <c r="T159" i="4" s="1"/>
  <c r="T158" i="4"/>
  <c r="N362" i="4"/>
  <c r="N159" i="4" s="1"/>
  <c r="N158" i="4"/>
  <c r="W362" i="4"/>
  <c r="W159" i="4" s="1"/>
  <c r="W158" i="4"/>
  <c r="I307" i="4"/>
  <c r="I104" i="4" s="1"/>
  <c r="I103" i="4"/>
  <c r="Y314" i="4"/>
  <c r="Y111" i="4" s="1"/>
  <c r="Y110" i="4"/>
  <c r="AP307" i="4"/>
  <c r="AP104" i="4" s="1"/>
  <c r="AP103" i="4"/>
  <c r="AM354" i="4"/>
  <c r="AM151" i="4" s="1"/>
  <c r="AM150" i="4"/>
  <c r="N256" i="4"/>
  <c r="N53" i="4" s="1"/>
  <c r="N52" i="4"/>
  <c r="Z322" i="4"/>
  <c r="Z119" i="4" s="1"/>
  <c r="Z118" i="4"/>
  <c r="AP346" i="4"/>
  <c r="AP143" i="4" s="1"/>
  <c r="AP142" i="4"/>
  <c r="W298" i="4"/>
  <c r="W95" i="4" s="1"/>
  <c r="W94" i="4"/>
  <c r="X306" i="4"/>
  <c r="X103" i="4" s="1"/>
  <c r="X102" i="4"/>
  <c r="M323" i="4"/>
  <c r="M120" i="4" s="1"/>
  <c r="M119" i="4"/>
  <c r="P370" i="4"/>
  <c r="P167" i="4" s="1"/>
  <c r="P166" i="4"/>
  <c r="AL323" i="4"/>
  <c r="AL120" i="4" s="1"/>
  <c r="AL119" i="4"/>
  <c r="N307" i="4"/>
  <c r="N104" i="4" s="1"/>
  <c r="N103" i="4"/>
  <c r="AB338" i="4"/>
  <c r="AB134" i="4"/>
  <c r="K362" i="4"/>
  <c r="K159" i="4" s="1"/>
  <c r="K158" i="4"/>
  <c r="AS307" i="4"/>
  <c r="AS104" i="4" s="1"/>
  <c r="AS103" i="4"/>
  <c r="AE314" i="4"/>
  <c r="AE111" i="4" s="1"/>
  <c r="AE110" i="4"/>
  <c r="AJ354" i="4"/>
  <c r="AJ151" i="4" s="1"/>
  <c r="AJ150" i="4"/>
  <c r="AK346" i="4"/>
  <c r="AK143" i="4" s="1"/>
  <c r="AK142" i="4"/>
  <c r="H346" i="4"/>
  <c r="H143" i="4" s="1"/>
  <c r="H142" i="4"/>
  <c r="AO307" i="4"/>
  <c r="AO104" i="4" s="1"/>
  <c r="AO103" i="4"/>
  <c r="AV323" i="4"/>
  <c r="AV120" i="4" s="1"/>
  <c r="AV119" i="4"/>
  <c r="AF370" i="4"/>
  <c r="AF167" i="4" s="1"/>
  <c r="AF166" i="4"/>
  <c r="AG347" i="4"/>
  <c r="AG144" i="4" s="1"/>
  <c r="AG143" i="4"/>
  <c r="X298" i="4"/>
  <c r="X95" i="4" s="1"/>
  <c r="X94" i="4"/>
  <c r="AA330" i="4"/>
  <c r="AA127" i="4" s="1"/>
  <c r="AA126" i="4"/>
  <c r="AC370" i="4"/>
  <c r="AC167" i="4" s="1"/>
  <c r="AC166" i="4"/>
  <c r="W338" i="4"/>
  <c r="W134" i="4"/>
  <c r="AB362" i="4"/>
  <c r="AB159" i="4" s="1"/>
  <c r="AB158" i="4"/>
  <c r="AQ307" i="4"/>
  <c r="AQ104" i="4" s="1"/>
  <c r="AQ103" i="4"/>
  <c r="E362" i="4"/>
  <c r="E159" i="4" s="1"/>
  <c r="E158" i="4"/>
  <c r="T322" i="4"/>
  <c r="T119" i="4" s="1"/>
  <c r="T118" i="4"/>
  <c r="AP299" i="4"/>
  <c r="AP96" i="4" s="1"/>
  <c r="AP95" i="4"/>
  <c r="E331" i="4"/>
  <c r="E128" i="4" s="1"/>
  <c r="E127" i="4"/>
  <c r="G370" i="4"/>
  <c r="G167" i="4" s="1"/>
  <c r="G166" i="4"/>
  <c r="T338" i="4"/>
  <c r="T134" i="4"/>
  <c r="AG306" i="4"/>
  <c r="AG103" i="4" s="1"/>
  <c r="AG102" i="4"/>
  <c r="Z370" i="4"/>
  <c r="Z167" i="4" s="1"/>
  <c r="Z166" i="4"/>
  <c r="O354" i="4"/>
  <c r="O151" i="4" s="1"/>
  <c r="O150" i="4"/>
  <c r="M307" i="4"/>
  <c r="M104" i="4" s="1"/>
  <c r="M103" i="4"/>
  <c r="N323" i="4"/>
  <c r="N120" i="4" s="1"/>
  <c r="N119" i="4"/>
  <c r="L323" i="4"/>
  <c r="L120" i="4" s="1"/>
  <c r="L119" i="4"/>
  <c r="Y362" i="4"/>
  <c r="Y159" i="4" s="1"/>
  <c r="Y158" i="4"/>
  <c r="H331" i="4"/>
  <c r="H128" i="4" s="1"/>
  <c r="H127" i="4"/>
  <c r="AE330" i="4"/>
  <c r="AE127" i="4" s="1"/>
  <c r="AE126" i="4"/>
  <c r="AU331" i="4"/>
  <c r="AU128" i="4" s="1"/>
  <c r="AU127" i="4"/>
  <c r="AU315" i="4"/>
  <c r="AU112" i="4" s="1"/>
  <c r="AU111" i="4"/>
  <c r="AB322" i="4"/>
  <c r="AB119" i="4" s="1"/>
  <c r="AB118" i="4"/>
  <c r="AK354" i="4"/>
  <c r="AK151" i="4" s="1"/>
  <c r="AK150" i="4"/>
  <c r="I256" i="4"/>
  <c r="I53" i="4" s="1"/>
  <c r="I52" i="4"/>
  <c r="AW331" i="4"/>
  <c r="AW128" i="4" s="1"/>
  <c r="AW127" i="4"/>
  <c r="AA322" i="4"/>
  <c r="AA119" i="4" s="1"/>
  <c r="AA118" i="4"/>
  <c r="N354" i="4"/>
  <c r="N151" i="4" s="1"/>
  <c r="N150" i="4"/>
  <c r="AD298" i="4"/>
  <c r="AD95" i="4" s="1"/>
  <c r="AD94" i="4"/>
  <c r="AF322" i="4"/>
  <c r="AF119" i="4" s="1"/>
  <c r="AF118" i="4"/>
  <c r="J331" i="4"/>
  <c r="J128" i="4" s="1"/>
  <c r="J127" i="4"/>
  <c r="AC339" i="4"/>
  <c r="AC136" i="4" s="1"/>
  <c r="AC135" i="4"/>
  <c r="P362" i="4"/>
  <c r="P159" i="4" s="1"/>
  <c r="P158" i="4"/>
  <c r="O299" i="4"/>
  <c r="O96" i="4" s="1"/>
  <c r="O95" i="4"/>
  <c r="Y298" i="4"/>
  <c r="Y95" i="4" s="1"/>
  <c r="Y94" i="4"/>
  <c r="AO346" i="4"/>
  <c r="AO143" i="4" s="1"/>
  <c r="AO142" i="4"/>
  <c r="AF298" i="4"/>
  <c r="AF95" i="4" s="1"/>
  <c r="AF94" i="4"/>
  <c r="U298" i="4"/>
  <c r="U95" i="4" s="1"/>
  <c r="U94" i="4"/>
  <c r="J354" i="4"/>
  <c r="J151" i="4" s="1"/>
  <c r="J150" i="4"/>
  <c r="AM370" i="4"/>
  <c r="AM167" i="4" s="1"/>
  <c r="AM166" i="4"/>
  <c r="AL255" i="4"/>
  <c r="AL51" i="4"/>
  <c r="AS315" i="4"/>
  <c r="AS112" i="4" s="1"/>
  <c r="AS111" i="4"/>
  <c r="AK307" i="4"/>
  <c r="AK104" i="4" s="1"/>
  <c r="AK103" i="4"/>
  <c r="AT256" i="4"/>
  <c r="AT53" i="4" s="1"/>
  <c r="AT52" i="4"/>
  <c r="AJ331" i="4"/>
  <c r="AJ128" i="4" s="1"/>
  <c r="AJ127" i="4"/>
  <c r="AW299" i="4"/>
  <c r="AW96" i="4" s="1"/>
  <c r="AW95" i="4"/>
  <c r="N315" i="4"/>
  <c r="N112" i="4" s="1"/>
  <c r="N111" i="4"/>
  <c r="Y330" i="4"/>
  <c r="Y127" i="4" s="1"/>
  <c r="Y126" i="4"/>
  <c r="H362" i="4"/>
  <c r="H159" i="4" s="1"/>
  <c r="H158" i="4"/>
  <c r="K346" i="4"/>
  <c r="K143" i="4" s="1"/>
  <c r="K142" i="4"/>
  <c r="AS346" i="4"/>
  <c r="AS143" i="4" s="1"/>
  <c r="AS142" i="4"/>
  <c r="AQ331" i="4"/>
  <c r="AQ128" i="4" s="1"/>
  <c r="AQ127" i="4"/>
  <c r="AN331" i="4"/>
  <c r="AN128" i="4" s="1"/>
  <c r="AN127" i="4"/>
  <c r="W314" i="4"/>
  <c r="W111" i="4" s="1"/>
  <c r="W110" i="4"/>
  <c r="AN255" i="4"/>
  <c r="AN51" i="4"/>
  <c r="K299" i="4"/>
  <c r="K96" i="4" s="1"/>
  <c r="K95" i="4"/>
  <c r="I354" i="4"/>
  <c r="I151" i="4" s="1"/>
  <c r="I150" i="4"/>
  <c r="AN323" i="4"/>
  <c r="AN120" i="4" s="1"/>
  <c r="AN119" i="4"/>
  <c r="G315" i="4"/>
  <c r="G112" i="4" s="1"/>
  <c r="G111" i="4"/>
  <c r="Q323" i="4"/>
  <c r="Q120" i="4" s="1"/>
  <c r="Q119" i="4"/>
  <c r="AB298" i="4"/>
  <c r="AB95" i="4" s="1"/>
  <c r="AB94" i="4"/>
  <c r="I331" i="4"/>
  <c r="I128" i="4" s="1"/>
  <c r="I127" i="4"/>
  <c r="AO255" i="4"/>
  <c r="AO51" i="4"/>
  <c r="U347" i="4"/>
  <c r="U144" i="4" s="1"/>
  <c r="U143" i="4"/>
  <c r="O370" i="4"/>
  <c r="O167" i="4" s="1"/>
  <c r="O166" i="4"/>
  <c r="E323" i="4"/>
  <c r="E120" i="4" s="1"/>
  <c r="E119" i="4"/>
  <c r="O331" i="4"/>
  <c r="O128" i="4" s="1"/>
  <c r="O127" i="4"/>
  <c r="Z298" i="4"/>
  <c r="Z95" i="4" s="1"/>
  <c r="Z94" i="4"/>
  <c r="Z338" i="4"/>
  <c r="Z134" i="4"/>
  <c r="P256" i="4"/>
  <c r="P53" i="4" s="1"/>
  <c r="P52" i="4"/>
  <c r="AD339" i="4"/>
  <c r="AD136" i="4" s="1"/>
  <c r="AD135" i="4"/>
  <c r="AD306" i="4"/>
  <c r="AD103" i="4" s="1"/>
  <c r="AD102" i="4"/>
  <c r="AR307" i="4"/>
  <c r="AR104" i="4" s="1"/>
  <c r="AR103" i="4"/>
  <c r="G331" i="4"/>
  <c r="G128" i="4" s="1"/>
  <c r="G127" i="4"/>
  <c r="P299" i="4"/>
  <c r="P96" i="4" s="1"/>
  <c r="P95" i="4"/>
  <c r="I362" i="4"/>
  <c r="I159" i="4" s="1"/>
  <c r="I158" i="4"/>
  <c r="L370" i="4"/>
  <c r="L167" i="4" s="1"/>
  <c r="L166" i="4"/>
  <c r="AK362" i="4"/>
  <c r="AK159" i="4" s="1"/>
  <c r="AK158" i="4"/>
  <c r="AO315" i="4"/>
  <c r="AO112" i="4" s="1"/>
  <c r="AO111" i="4"/>
  <c r="E354" i="4"/>
  <c r="E151" i="4" s="1"/>
  <c r="E150" i="4"/>
  <c r="AT370" i="4"/>
  <c r="AT167" i="4" s="1"/>
  <c r="AT166" i="4"/>
  <c r="Q346" i="4"/>
  <c r="Q143" i="4" s="1"/>
  <c r="Q142" i="4"/>
  <c r="X330" i="4"/>
  <c r="X127" i="4" s="1"/>
  <c r="X126" i="4"/>
  <c r="AE370" i="4"/>
  <c r="AE167" i="4" s="1"/>
  <c r="AE166" i="4"/>
  <c r="AB314" i="4"/>
  <c r="AB111" i="4" s="1"/>
  <c r="AB110" i="4"/>
  <c r="K331" i="4"/>
  <c r="K128" i="4" s="1"/>
  <c r="K127" i="4"/>
  <c r="AE347" i="4"/>
  <c r="AE144" i="4" s="1"/>
  <c r="AE143" i="4"/>
  <c r="F331" i="4"/>
  <c r="F128" i="4" s="1"/>
  <c r="F127" i="4"/>
  <c r="K216" i="4"/>
  <c r="K12" i="4"/>
  <c r="L346" i="4"/>
  <c r="L143" i="4" s="1"/>
  <c r="L142" i="4"/>
  <c r="AV255" i="4"/>
  <c r="AV51" i="4"/>
  <c r="T330" i="4"/>
  <c r="T127" i="4" s="1"/>
  <c r="T126" i="4"/>
  <c r="AD347" i="4"/>
  <c r="AD144" i="4" s="1"/>
  <c r="AD143" i="4"/>
  <c r="AO299" i="4"/>
  <c r="AO96" i="4" s="1"/>
  <c r="AO95" i="4"/>
  <c r="AT346" i="4"/>
  <c r="AT143" i="4" s="1"/>
  <c r="AT142" i="4"/>
  <c r="K256" i="4"/>
  <c r="K53" i="4" s="1"/>
  <c r="K52" i="4"/>
  <c r="O307" i="4"/>
  <c r="O104" i="4" s="1"/>
  <c r="O103" i="4"/>
  <c r="H299" i="4"/>
  <c r="H96" i="4" s="1"/>
  <c r="H95" i="4"/>
  <c r="O216" i="4"/>
  <c r="O12" i="4"/>
  <c r="L307" i="4"/>
  <c r="L104" i="4" s="1"/>
  <c r="L103" i="4"/>
  <c r="AU346" i="4"/>
  <c r="AU143" i="4" s="1"/>
  <c r="AU142" i="4"/>
  <c r="AK370" i="4"/>
  <c r="AK167" i="4" s="1"/>
  <c r="AK166" i="4"/>
  <c r="M315" i="4"/>
  <c r="M112" i="4" s="1"/>
  <c r="M111" i="4"/>
  <c r="AE338" i="4"/>
  <c r="AE134" i="4"/>
  <c r="AN362" i="4"/>
  <c r="AN159" i="4" s="1"/>
  <c r="AN158" i="4"/>
  <c r="O362" i="4"/>
  <c r="O159" i="4" s="1"/>
  <c r="O158" i="4"/>
  <c r="AV354" i="4"/>
  <c r="AV151" i="4" s="1"/>
  <c r="AV150" i="4"/>
  <c r="AS299" i="4"/>
  <c r="AS96" i="4" s="1"/>
  <c r="AS95" i="4"/>
  <c r="J323" i="4"/>
  <c r="J120" i="4" s="1"/>
  <c r="J119" i="4"/>
  <c r="H307" i="4"/>
  <c r="H104" i="4" s="1"/>
  <c r="H103" i="4"/>
  <c r="AN370" i="4"/>
  <c r="AN167" i="4" s="1"/>
  <c r="AN166" i="4"/>
  <c r="N331" i="4"/>
  <c r="N128" i="4" s="1"/>
  <c r="N127" i="4"/>
  <c r="I370" i="4"/>
  <c r="I167" i="4" s="1"/>
  <c r="I166" i="4"/>
  <c r="AK255" i="4"/>
  <c r="AK51" i="4"/>
  <c r="AF362" i="4"/>
  <c r="AF159" i="4" s="1"/>
  <c r="AF158" i="4"/>
  <c r="AL331" i="4"/>
  <c r="AL128" i="4" s="1"/>
  <c r="AL127" i="4"/>
  <c r="V362" i="4"/>
  <c r="V159" i="4" s="1"/>
  <c r="V158" i="4"/>
  <c r="U370" i="4"/>
  <c r="U167" i="4" s="1"/>
  <c r="U166" i="4"/>
  <c r="M331" i="4"/>
  <c r="M128" i="4" s="1"/>
  <c r="M127" i="4"/>
  <c r="AU255" i="4"/>
  <c r="AU51" i="4"/>
  <c r="AV299" i="4"/>
  <c r="AV96" i="4" s="1"/>
  <c r="AV95" i="4"/>
  <c r="E307" i="4"/>
  <c r="E104" i="4" s="1"/>
  <c r="E103" i="4"/>
  <c r="AO362" i="4"/>
  <c r="AO159" i="4" s="1"/>
  <c r="AO158" i="4"/>
  <c r="H256" i="4"/>
  <c r="H53" i="4" s="1"/>
  <c r="H52" i="4"/>
  <c r="AF314" i="4"/>
  <c r="AF111" i="4" s="1"/>
  <c r="AF110" i="4"/>
  <c r="AA362" i="4"/>
  <c r="AA159" i="4" s="1"/>
  <c r="AA158" i="4"/>
  <c r="AT354" i="4"/>
  <c r="AT151" i="4" s="1"/>
  <c r="AT150" i="4"/>
  <c r="U338" i="4"/>
  <c r="U134" i="4"/>
  <c r="AD314" i="4"/>
  <c r="AD111" i="4" s="1"/>
  <c r="AD110" i="4"/>
  <c r="AG298" i="4"/>
  <c r="AG95" i="4" s="1"/>
  <c r="AG94" i="4"/>
  <c r="T347" i="4"/>
  <c r="T144" i="4" s="1"/>
  <c r="T143" i="4"/>
  <c r="F299" i="4"/>
  <c r="F96" i="4" s="1"/>
  <c r="F95" i="4"/>
  <c r="AK323" i="4"/>
  <c r="AK120" i="4" s="1"/>
  <c r="AK119" i="4"/>
  <c r="Z347" i="4"/>
  <c r="Z144" i="4" s="1"/>
  <c r="Z143" i="4"/>
  <c r="G354" i="4"/>
  <c r="G151" i="4" s="1"/>
  <c r="G150" i="4"/>
  <c r="X338" i="4"/>
  <c r="X134" i="4"/>
  <c r="W370" i="4"/>
  <c r="W167" i="4" s="1"/>
  <c r="W166" i="4"/>
  <c r="G362" i="4"/>
  <c r="G159" i="4" s="1"/>
  <c r="G158" i="4"/>
  <c r="Y306" i="4"/>
  <c r="Y103" i="4" s="1"/>
  <c r="Y102" i="4"/>
  <c r="I315" i="4"/>
  <c r="I112" i="4" s="1"/>
  <c r="I111" i="4"/>
  <c r="M299" i="4"/>
  <c r="M96" i="4" s="1"/>
  <c r="M95" i="4"/>
  <c r="AC322" i="4"/>
  <c r="AC119" i="4" s="1"/>
  <c r="AC118" i="4"/>
  <c r="W330" i="4"/>
  <c r="W127" i="4" s="1"/>
  <c r="W126" i="4"/>
  <c r="AF347" i="4"/>
  <c r="AF144" i="4" s="1"/>
  <c r="AF143" i="4"/>
  <c r="F315" i="4"/>
  <c r="F112" i="4" s="1"/>
  <c r="F111" i="4"/>
  <c r="J370" i="4"/>
  <c r="J167" i="4" s="1"/>
  <c r="J166" i="4"/>
  <c r="M354" i="4"/>
  <c r="M151" i="4" s="1"/>
  <c r="M150" i="4"/>
  <c r="AM315" i="4"/>
  <c r="AM112" i="4" s="1"/>
  <c r="AM111" i="4"/>
  <c r="AJ315" i="4"/>
  <c r="AJ112" i="4" s="1"/>
  <c r="AJ111" i="4"/>
  <c r="J315" i="4"/>
  <c r="J112" i="4" s="1"/>
  <c r="J111" i="4"/>
  <c r="P216" i="4"/>
  <c r="P12" i="4"/>
  <c r="L315" i="4"/>
  <c r="L112" i="4" s="1"/>
  <c r="L111" i="4"/>
  <c r="H216" i="4"/>
  <c r="H12" i="4"/>
  <c r="AA347" i="4"/>
  <c r="AA144" i="4" s="1"/>
  <c r="AA143" i="4"/>
  <c r="AR331" i="4"/>
  <c r="AR128" i="4" s="1"/>
  <c r="AR127" i="4"/>
  <c r="AP362" i="4"/>
  <c r="AP159" i="4" s="1"/>
  <c r="AP158" i="4"/>
  <c r="Q216" i="4"/>
  <c r="Q12" i="4"/>
  <c r="U314" i="4"/>
  <c r="U111" i="4" s="1"/>
  <c r="U110" i="4"/>
  <c r="P307" i="4"/>
  <c r="P104" i="4" s="1"/>
  <c r="P103" i="4"/>
  <c r="Z306" i="4"/>
  <c r="Z103" i="4" s="1"/>
  <c r="Z102" i="4"/>
  <c r="Y347" i="4"/>
  <c r="Y144" i="4" s="1"/>
  <c r="Y143" i="4"/>
  <c r="O256" i="4"/>
  <c r="O53" i="4" s="1"/>
  <c r="O52" i="4"/>
  <c r="Q370" i="4"/>
  <c r="Q167" i="4" s="1"/>
  <c r="Q166" i="4"/>
  <c r="AK315" i="4"/>
  <c r="AK112" i="4" s="1"/>
  <c r="AK111" i="4"/>
  <c r="V306" i="4"/>
  <c r="V103" i="4" s="1"/>
  <c r="V102" i="4"/>
  <c r="L354" i="4"/>
  <c r="L151" i="4" s="1"/>
  <c r="L150" i="4"/>
  <c r="AQ362" i="4"/>
  <c r="AQ159" i="4" s="1"/>
  <c r="AQ158" i="4"/>
  <c r="F354" i="4"/>
  <c r="F151" i="4" s="1"/>
  <c r="F150" i="4"/>
  <c r="AR362" i="4"/>
  <c r="AR159" i="4" s="1"/>
  <c r="AR158" i="4"/>
  <c r="Y338" i="4"/>
  <c r="Y134" i="4"/>
  <c r="K307" i="4"/>
  <c r="K104" i="4" s="1"/>
  <c r="K103" i="4"/>
  <c r="X322" i="4"/>
  <c r="X119" i="4" s="1"/>
  <c r="X118" i="4"/>
  <c r="P331" i="4"/>
  <c r="P128" i="4" s="1"/>
  <c r="P127" i="4"/>
  <c r="N216" i="4"/>
  <c r="N12" i="4"/>
  <c r="AM299" i="4"/>
  <c r="AM96" i="4" s="1"/>
  <c r="AM95" i="4"/>
  <c r="AS362" i="4"/>
  <c r="AS159" i="4" s="1"/>
  <c r="AS158" i="4"/>
  <c r="AL370" i="4"/>
  <c r="AL167" i="4" s="1"/>
  <c r="AL166" i="4"/>
  <c r="AG362" i="4"/>
  <c r="AG159" i="4" s="1"/>
  <c r="AG158" i="4"/>
  <c r="H370" i="4"/>
  <c r="H167" i="4" s="1"/>
  <c r="H166" i="4"/>
  <c r="J362" i="4"/>
  <c r="J159" i="4" s="1"/>
  <c r="J158" i="4"/>
  <c r="AF306" i="4"/>
  <c r="AF103" i="4" s="1"/>
  <c r="AF102" i="4"/>
  <c r="T298" i="4"/>
  <c r="T95" i="4" s="1"/>
  <c r="T94" i="4"/>
  <c r="J216" i="4"/>
  <c r="J12" i="4"/>
  <c r="Q331" i="4"/>
  <c r="Q128" i="4" s="1"/>
  <c r="Q127" i="4"/>
  <c r="N346" i="4"/>
  <c r="N143" i="4" s="1"/>
  <c r="N142" i="4"/>
  <c r="N370" i="4"/>
  <c r="N167" i="4" s="1"/>
  <c r="N166" i="4"/>
  <c r="V338" i="4"/>
  <c r="V134" i="4"/>
  <c r="Q315" i="4"/>
  <c r="Q112" i="4" s="1"/>
  <c r="Q111" i="4"/>
  <c r="T370" i="4"/>
  <c r="T167" i="4" s="1"/>
  <c r="T166" i="4"/>
  <c r="AJ362" i="4"/>
  <c r="AJ159" i="4" s="1"/>
  <c r="AJ158" i="4"/>
  <c r="V347" i="4"/>
  <c r="V144" i="4" s="1"/>
  <c r="V143" i="4"/>
  <c r="E256" i="4"/>
  <c r="E53" i="4" s="1"/>
  <c r="E52" i="4"/>
  <c r="M256" i="4"/>
  <c r="M53" i="4" s="1"/>
  <c r="M52" i="4"/>
  <c r="AS255" i="4"/>
  <c r="AS51" i="4"/>
  <c r="AG370" i="4"/>
  <c r="AG167" i="4" s="1"/>
  <c r="AG166" i="4"/>
  <c r="AW346" i="4"/>
  <c r="AW143" i="4" s="1"/>
  <c r="AW142" i="4"/>
  <c r="AW315" i="4"/>
  <c r="AW112" i="4" s="1"/>
  <c r="AW111" i="4"/>
  <c r="AU370" i="4"/>
  <c r="AU167" i="4" s="1"/>
  <c r="AU166" i="4"/>
  <c r="AQ323" i="4"/>
  <c r="AQ120" i="4" s="1"/>
  <c r="AQ119" i="4"/>
  <c r="X347" i="4"/>
  <c r="X144" i="4" s="1"/>
  <c r="X143" i="4"/>
  <c r="J299" i="4"/>
  <c r="J96" i="4" s="1"/>
  <c r="J95" i="4"/>
  <c r="AT299" i="4"/>
  <c r="AT96" i="4" s="1"/>
  <c r="AT95" i="4"/>
  <c r="AB370" i="4"/>
  <c r="AB167" i="4" s="1"/>
  <c r="AB166" i="4"/>
  <c r="M346" i="4"/>
  <c r="M143" i="4" s="1"/>
  <c r="M142" i="4"/>
  <c r="AU299" i="4"/>
  <c r="AU96" i="4" s="1"/>
  <c r="AU95" i="4"/>
  <c r="P354" i="4"/>
  <c r="P151" i="4" s="1"/>
  <c r="P150" i="4"/>
  <c r="AR315" i="4"/>
  <c r="AR112" i="4" s="1"/>
  <c r="AR111" i="4"/>
  <c r="AA306" i="4"/>
  <c r="AA103" i="4" s="1"/>
  <c r="AA102" i="4"/>
  <c r="AE306" i="4"/>
  <c r="AE103" i="4" s="1"/>
  <c r="AE102" i="4"/>
  <c r="AM307" i="4"/>
  <c r="AM104" i="4" s="1"/>
  <c r="AM103" i="4"/>
  <c r="AJ370" i="4"/>
  <c r="AJ167" i="4" s="1"/>
  <c r="AJ166" i="4"/>
  <c r="AC314" i="4"/>
  <c r="AC111" i="4" s="1"/>
  <c r="AC110" i="4"/>
  <c r="L256" i="4"/>
  <c r="L53" i="4" s="1"/>
  <c r="L52" i="4"/>
  <c r="AC306" i="4"/>
  <c r="AC103" i="4" s="1"/>
  <c r="AC102" i="4"/>
  <c r="AU354" i="4"/>
  <c r="AU151" i="4" s="1"/>
  <c r="AU150" i="4"/>
  <c r="O315" i="4"/>
  <c r="O112" i="4" s="1"/>
  <c r="O111" i="4"/>
  <c r="AP370" i="4"/>
  <c r="AP167" i="4" s="1"/>
  <c r="AP166" i="4"/>
  <c r="AS354" i="4"/>
  <c r="AS151" i="4" s="1"/>
  <c r="AS150" i="4"/>
  <c r="J307" i="4"/>
  <c r="J104" i="4" s="1"/>
  <c r="J103" i="4"/>
  <c r="E216" i="4"/>
  <c r="E12" i="4"/>
  <c r="AC298" i="4"/>
  <c r="AC95" i="4" s="1"/>
  <c r="AC94" i="4"/>
  <c r="AD370" i="4"/>
  <c r="AD167" i="4" s="1"/>
  <c r="AD166" i="4"/>
  <c r="U362" i="4"/>
  <c r="U159" i="4" s="1"/>
  <c r="U158" i="4"/>
  <c r="AV362" i="4"/>
  <c r="AV159" i="4" s="1"/>
  <c r="AV158" i="4"/>
  <c r="AM255" i="4"/>
  <c r="AM51" i="4"/>
  <c r="AP315" i="4"/>
  <c r="AP112" i="4" s="1"/>
  <c r="AP111" i="4"/>
  <c r="U322" i="4"/>
  <c r="U119" i="4" s="1"/>
  <c r="U118" i="4"/>
  <c r="G323" i="4"/>
  <c r="G120" i="4" s="1"/>
  <c r="G119" i="4"/>
  <c r="AW255" i="4"/>
  <c r="AW51" i="4"/>
  <c r="G307" i="4"/>
  <c r="G104" i="4" s="1"/>
  <c r="G103" i="4"/>
  <c r="AG314" i="4"/>
  <c r="AG111" i="4" s="1"/>
  <c r="AG110" i="4"/>
  <c r="AR370" i="4"/>
  <c r="AR167" i="4" s="1"/>
  <c r="AR166" i="4"/>
  <c r="AN299" i="4"/>
  <c r="AN96" i="4" s="1"/>
  <c r="AN95" i="4"/>
  <c r="K315" i="4"/>
  <c r="K112" i="4" s="1"/>
  <c r="K111" i="4"/>
  <c r="AA370" i="4"/>
  <c r="AA167" i="4" s="1"/>
  <c r="AA166" i="4"/>
  <c r="K323" i="4"/>
  <c r="K120" i="4" s="1"/>
  <c r="K119" i="4"/>
  <c r="L362" i="4"/>
  <c r="L159" i="4" s="1"/>
  <c r="L158" i="4"/>
  <c r="AR354" i="4"/>
  <c r="AR151" i="4" s="1"/>
  <c r="AR150" i="4"/>
  <c r="AB306" i="4"/>
  <c r="AB103" i="4" s="1"/>
  <c r="AB102" i="4"/>
  <c r="Z362" i="4"/>
  <c r="Z159" i="4" s="1"/>
  <c r="Z158" i="4"/>
  <c r="F307" i="4"/>
  <c r="F104" i="4" s="1"/>
  <c r="F103" i="4"/>
  <c r="N299" i="4"/>
  <c r="N96" i="4" s="1"/>
  <c r="N95" i="4"/>
  <c r="W322" i="4"/>
  <c r="W119" i="4" s="1"/>
  <c r="W118" i="4"/>
  <c r="AF338" i="4"/>
  <c r="AF134" i="4"/>
  <c r="I346" i="4"/>
  <c r="I143" i="4" s="1"/>
  <c r="I142" i="4"/>
  <c r="AF330" i="4"/>
  <c r="AF127" i="4" s="1"/>
  <c r="AF126" i="4"/>
  <c r="AE362" i="4"/>
  <c r="AE159" i="4" s="1"/>
  <c r="AE158" i="4"/>
  <c r="F216" i="4"/>
  <c r="F12" i="4"/>
  <c r="G346" i="4"/>
  <c r="G143" i="4" s="1"/>
  <c r="G142" i="4"/>
  <c r="O323" i="4"/>
  <c r="O120" i="4" s="1"/>
  <c r="O119" i="4"/>
  <c r="Q256" i="4"/>
  <c r="Q53" i="4" s="1"/>
  <c r="Q52" i="4"/>
  <c r="G256" i="4"/>
  <c r="G53" i="4" s="1"/>
  <c r="G52" i="4"/>
  <c r="AR255" i="4"/>
  <c r="AR51" i="4"/>
  <c r="F370" i="4"/>
  <c r="F167" i="4" s="1"/>
  <c r="F166" i="4"/>
  <c r="V370" i="4"/>
  <c r="V167" i="4" s="1"/>
  <c r="V166" i="4"/>
  <c r="AO354" i="4"/>
  <c r="AO151" i="4" s="1"/>
  <c r="AO150" i="4"/>
  <c r="AU307" i="4"/>
  <c r="AU104" i="4" s="1"/>
  <c r="AU103" i="4"/>
  <c r="AP323" i="4"/>
  <c r="AP120" i="4" s="1"/>
  <c r="AP119" i="4"/>
  <c r="L331" i="4"/>
  <c r="L128" i="4" s="1"/>
  <c r="L127" i="4"/>
  <c r="AT362" i="4"/>
  <c r="AT159" i="4" s="1"/>
  <c r="AT158" i="4"/>
  <c r="V298" i="4"/>
  <c r="V95" i="4" s="1"/>
  <c r="V94" i="4"/>
  <c r="AM331" i="4"/>
  <c r="AM128" i="4" s="1"/>
  <c r="AM127" i="4"/>
  <c r="K354" i="4"/>
  <c r="K151" i="4" s="1"/>
  <c r="K150" i="4"/>
  <c r="W306" i="4"/>
  <c r="W103" i="4" s="1"/>
  <c r="W102" i="4"/>
  <c r="AC330" i="4"/>
  <c r="AC127" i="4" s="1"/>
  <c r="AC126" i="4"/>
  <c r="AN346" i="4"/>
  <c r="AN143" i="4" s="1"/>
  <c r="AN142" i="4"/>
  <c r="J256" i="4"/>
  <c r="J53" i="4" s="1"/>
  <c r="J52" i="4"/>
  <c r="AP331" i="4"/>
  <c r="AP128" i="4" s="1"/>
  <c r="AP127" i="4"/>
  <c r="T306" i="4"/>
  <c r="T103" i="4" s="1"/>
  <c r="T102" i="4"/>
  <c r="AT323" i="4"/>
  <c r="AT120" i="4" s="1"/>
  <c r="AT119" i="4"/>
  <c r="AJ299" i="4"/>
  <c r="AJ96" i="4" s="1"/>
  <c r="AJ95" i="4"/>
  <c r="AL315" i="4"/>
  <c r="AL112" i="4" s="1"/>
  <c r="AL111" i="4"/>
  <c r="F323" i="4"/>
  <c r="F120" i="4" s="1"/>
  <c r="F119" i="4"/>
  <c r="AL346" i="4"/>
  <c r="AL143" i="4" s="1"/>
  <c r="AL142" i="4"/>
  <c r="E346" i="4"/>
  <c r="E143" i="4" s="1"/>
  <c r="E142" i="4"/>
  <c r="AS370" i="4"/>
  <c r="AS167" i="4" s="1"/>
  <c r="AS166" i="4"/>
  <c r="AQ354" i="4"/>
  <c r="AQ151" i="4" s="1"/>
  <c r="AQ150" i="4"/>
  <c r="AW323" i="4"/>
  <c r="AW120" i="4" s="1"/>
  <c r="AW119" i="4"/>
  <c r="V314" i="4"/>
  <c r="V111" i="4" s="1"/>
  <c r="V110" i="4"/>
  <c r="AR299" i="4"/>
  <c r="AR96" i="4" s="1"/>
  <c r="AR95" i="4"/>
  <c r="Q307" i="4"/>
  <c r="Q104" i="4" s="1"/>
  <c r="Q103" i="4"/>
  <c r="Q362" i="4"/>
  <c r="Q159" i="4" s="1"/>
  <c r="Q158" i="4"/>
  <c r="AR323" i="4"/>
  <c r="AR120" i="4" s="1"/>
  <c r="AR119" i="4"/>
  <c r="AW354" i="4"/>
  <c r="AW151" i="4" s="1"/>
  <c r="AW150" i="4"/>
  <c r="H354" i="4"/>
  <c r="H151" i="4" s="1"/>
  <c r="H150" i="4"/>
  <c r="F256" i="4"/>
  <c r="F53" i="4" s="1"/>
  <c r="F52" i="4"/>
  <c r="AD362" i="4"/>
  <c r="AD159" i="4" s="1"/>
  <c r="AD158" i="4"/>
  <c r="AQ346" i="4"/>
  <c r="AQ143" i="4" s="1"/>
  <c r="AQ142" i="4"/>
  <c r="J346" i="4"/>
  <c r="J143" i="4" s="1"/>
  <c r="J142" i="4"/>
  <c r="L216" i="4"/>
  <c r="L12" i="4"/>
  <c r="AC347" i="4"/>
  <c r="AC144" i="4" s="1"/>
  <c r="AC143" i="4"/>
  <c r="AN354" i="4"/>
  <c r="AN151" i="4" s="1"/>
  <c r="AN150" i="4"/>
  <c r="O346" i="4"/>
  <c r="O143" i="4" s="1"/>
  <c r="O142" i="4"/>
  <c r="AL299" i="4"/>
  <c r="AL96" i="4" s="1"/>
  <c r="AL95" i="4"/>
  <c r="I299" i="4"/>
  <c r="I96" i="4" s="1"/>
  <c r="I95" i="4"/>
  <c r="M216" i="4"/>
  <c r="M12" i="4"/>
  <c r="AV370" i="4"/>
  <c r="AV167" i="4" s="1"/>
  <c r="AV166" i="4"/>
  <c r="AQ315" i="4"/>
  <c r="AQ112" i="4" s="1"/>
  <c r="AQ111" i="4"/>
  <c r="U330" i="4"/>
  <c r="U127" i="4" s="1"/>
  <c r="U126" i="4"/>
  <c r="AT331" i="4"/>
  <c r="AT128" i="4" s="1"/>
  <c r="AT127" i="4"/>
  <c r="E299" i="4"/>
  <c r="E96" i="4" s="1"/>
  <c r="E95" i="4"/>
  <c r="AP255" i="4"/>
  <c r="AP51" i="4"/>
  <c r="H315" i="4"/>
  <c r="H112" i="4" s="1"/>
  <c r="H111" i="4"/>
  <c r="I216" i="4"/>
  <c r="I12" i="4"/>
  <c r="Q354" i="4"/>
  <c r="Q151" i="4" s="1"/>
  <c r="Q150" i="4"/>
  <c r="V330" i="4"/>
  <c r="V127" i="4" s="1"/>
  <c r="V126" i="4"/>
  <c r="AT315" i="4"/>
  <c r="AT112" i="4" s="1"/>
  <c r="AT111" i="4"/>
  <c r="E370" i="4"/>
  <c r="E167" i="4" s="1"/>
  <c r="E166" i="4"/>
  <c r="I323" i="4"/>
  <c r="I120" i="4" s="1"/>
  <c r="I119" i="4"/>
  <c r="M362" i="4"/>
  <c r="M159" i="4" s="1"/>
  <c r="M158" i="4"/>
  <c r="AV346" i="4"/>
  <c r="AV143" i="4" s="1"/>
  <c r="AV142" i="4"/>
  <c r="AK299" i="4"/>
  <c r="AK96" i="4" s="1"/>
  <c r="AK95" i="4"/>
  <c r="AO331" i="4"/>
  <c r="AO128" i="4" s="1"/>
  <c r="AO127" i="4"/>
  <c r="H323" i="4"/>
  <c r="H120" i="4" s="1"/>
  <c r="H119" i="4"/>
  <c r="AE322" i="4"/>
  <c r="AE119" i="4" s="1"/>
  <c r="AE118" i="4"/>
  <c r="F346" i="4"/>
  <c r="F143" i="4" s="1"/>
  <c r="F142" i="4"/>
  <c r="AC362" i="4"/>
  <c r="AC159" i="4" s="1"/>
  <c r="AC158" i="4"/>
  <c r="AW362" i="4"/>
  <c r="AW159" i="4" s="1"/>
  <c r="AW158" i="4"/>
  <c r="AA298" i="4"/>
  <c r="AA95" i="4" s="1"/>
  <c r="AA94" i="4"/>
  <c r="AJ255" i="4"/>
  <c r="AJ51" i="4"/>
  <c r="X314" i="4"/>
  <c r="X111" i="4" s="1"/>
  <c r="X110" i="4"/>
  <c r="AA338" i="4"/>
  <c r="AA134" i="4"/>
  <c r="M370" i="4"/>
  <c r="M167" i="4" s="1"/>
  <c r="M166" i="4"/>
  <c r="Q299" i="4"/>
  <c r="Q96" i="4" s="1"/>
  <c r="Q95" i="4"/>
  <c r="P323" i="4"/>
  <c r="P120" i="4" s="1"/>
  <c r="P119" i="4"/>
  <c r="AL354" i="4"/>
  <c r="AL151" i="4" s="1"/>
  <c r="AL150" i="4"/>
  <c r="P346" i="4"/>
  <c r="P143" i="4" s="1"/>
  <c r="P142" i="4"/>
  <c r="AQ370" i="4"/>
  <c r="AQ167" i="4" s="1"/>
  <c r="AQ166" i="4"/>
  <c r="AV307" i="4"/>
  <c r="AV104" i="4" s="1"/>
  <c r="AV103" i="4"/>
  <c r="AL362" i="4"/>
  <c r="AL159" i="4" s="1"/>
  <c r="AL158" i="4"/>
  <c r="AQ255" i="4"/>
  <c r="AQ51" i="4"/>
  <c r="G216" i="4"/>
  <c r="G12" i="4"/>
  <c r="AO323" i="4"/>
  <c r="AO120" i="4" s="1"/>
  <c r="AO119" i="4"/>
  <c r="Y370" i="4"/>
  <c r="Y167" i="4" s="1"/>
  <c r="Y166" i="4"/>
  <c r="T314" i="4"/>
  <c r="T111" i="4" s="1"/>
  <c r="T110" i="4"/>
  <c r="AV331" i="4"/>
  <c r="AV128" i="4" s="1"/>
  <c r="AV127" i="4"/>
  <c r="AG339" i="4"/>
  <c r="AG136" i="4" s="1"/>
  <c r="AG135" i="4"/>
  <c r="Z330" i="4"/>
  <c r="Z127" i="4" s="1"/>
  <c r="Z126" i="4"/>
  <c r="AW307" i="4"/>
  <c r="AW104" i="4" s="1"/>
  <c r="AW103" i="4"/>
  <c r="V322" i="4"/>
  <c r="V119" i="4" s="1"/>
  <c r="V118" i="4"/>
  <c r="AN307" i="4"/>
  <c r="AN104" i="4" s="1"/>
  <c r="AN103" i="4"/>
  <c r="L299" i="4"/>
  <c r="L96" i="4" s="1"/>
  <c r="L95" i="4"/>
  <c r="AJ307" i="4"/>
  <c r="AJ104" i="4" s="1"/>
  <c r="AJ103" i="4"/>
  <c r="AJ323" i="4"/>
  <c r="AJ120" i="4" s="1"/>
  <c r="AJ119" i="4"/>
  <c r="AA314" i="4"/>
  <c r="AA111" i="4" s="1"/>
  <c r="AA110" i="4"/>
  <c r="P315" i="4"/>
  <c r="P112" i="4" s="1"/>
  <c r="P111" i="4"/>
  <c r="D216" i="4"/>
  <c r="D13" i="4" s="1"/>
  <c r="D299" i="4"/>
  <c r="D96" i="4" s="1"/>
  <c r="D256" i="4"/>
  <c r="D53" i="4" s="1"/>
  <c r="D323" i="4"/>
  <c r="D120" i="4" s="1"/>
  <c r="D346" i="4"/>
  <c r="D143" i="4" s="1"/>
  <c r="D307" i="4"/>
  <c r="D104" i="4" s="1"/>
  <c r="D315" i="4"/>
  <c r="D112" i="4" s="1"/>
  <c r="D370" i="4"/>
  <c r="D167" i="4" s="1"/>
  <c r="D331" i="4"/>
  <c r="D128" i="4" s="1"/>
  <c r="D362" i="4"/>
  <c r="D159" i="4" s="1"/>
  <c r="D354" i="4"/>
  <c r="D151" i="4" s="1"/>
  <c r="E126" i="19" l="1"/>
  <c r="L90" i="30"/>
  <c r="I90" i="30"/>
  <c r="P90" i="30"/>
  <c r="O90" i="30"/>
  <c r="M90" i="30"/>
  <c r="J90" i="30"/>
  <c r="H90" i="30"/>
  <c r="G90" i="30"/>
  <c r="E90" i="30"/>
  <c r="F90" i="30"/>
  <c r="K90" i="30"/>
  <c r="D90" i="30"/>
  <c r="N90" i="30"/>
  <c r="R89" i="30"/>
  <c r="AJ91" i="10"/>
  <c r="AT91" i="12"/>
  <c r="G91" i="10"/>
  <c r="G91" i="12"/>
  <c r="AK91" i="10"/>
  <c r="AU91" i="12"/>
  <c r="T91" i="10"/>
  <c r="Y91" i="12"/>
  <c r="D91" i="10"/>
  <c r="D91" i="12"/>
  <c r="AL91" i="10"/>
  <c r="AV91" i="12"/>
  <c r="AM91" i="10"/>
  <c r="AW91" i="12"/>
  <c r="U91" i="10"/>
  <c r="Z91" i="12"/>
  <c r="W91" i="10"/>
  <c r="AB91" i="12"/>
  <c r="F91" i="10"/>
  <c r="F91" i="12"/>
  <c r="V91" i="10"/>
  <c r="AA91" i="12"/>
  <c r="E91" i="10"/>
  <c r="E91" i="12"/>
  <c r="AQ190" i="13"/>
  <c r="BA189" i="12"/>
  <c r="U190" i="13"/>
  <c r="AU190" i="13"/>
  <c r="BE189" i="12"/>
  <c r="AT190" i="13"/>
  <c r="BD189" i="12"/>
  <c r="Z190" i="13"/>
  <c r="AE189" i="12"/>
  <c r="AS190" i="13"/>
  <c r="BC189" i="12"/>
  <c r="O190" i="13"/>
  <c r="O189" i="12"/>
  <c r="AB190" i="13"/>
  <c r="AG189" i="12"/>
  <c r="AV190" i="13"/>
  <c r="BF189" i="12"/>
  <c r="J190" i="13"/>
  <c r="J189" i="12"/>
  <c r="Y190" i="13"/>
  <c r="AD189" i="12"/>
  <c r="AN190" i="13"/>
  <c r="AX189" i="12"/>
  <c r="AD190" i="13"/>
  <c r="AI189" i="12"/>
  <c r="AO190" i="13"/>
  <c r="AY189" i="12"/>
  <c r="W190" i="13"/>
  <c r="I190" i="13"/>
  <c r="I189" i="12"/>
  <c r="X190" i="13"/>
  <c r="AC189" i="12"/>
  <c r="AF190" i="13"/>
  <c r="AK189" i="12"/>
  <c r="AC190" i="13"/>
  <c r="AH189" i="12"/>
  <c r="K190" i="13"/>
  <c r="K189" i="12"/>
  <c r="H190" i="13"/>
  <c r="H189" i="12"/>
  <c r="G190" i="13"/>
  <c r="AR190" i="13"/>
  <c r="BB189" i="12"/>
  <c r="AA190" i="13"/>
  <c r="AF189" i="12"/>
  <c r="E190" i="13"/>
  <c r="N190" i="13"/>
  <c r="N189" i="12"/>
  <c r="AM190" i="13"/>
  <c r="M190" i="13"/>
  <c r="M189" i="12"/>
  <c r="L190" i="13"/>
  <c r="L189" i="12"/>
  <c r="AK190" i="13"/>
  <c r="P190" i="13"/>
  <c r="P189" i="12"/>
  <c r="AW190" i="13"/>
  <c r="BG189" i="12"/>
  <c r="AE190" i="13"/>
  <c r="AJ189" i="12"/>
  <c r="F190" i="13"/>
  <c r="V190" i="13"/>
  <c r="AP190" i="13"/>
  <c r="AZ189" i="12"/>
  <c r="AG190" i="13"/>
  <c r="AL189" i="12"/>
  <c r="Q190" i="13"/>
  <c r="Q189" i="12"/>
  <c r="AL190" i="13"/>
  <c r="AA339" i="4"/>
  <c r="AA136" i="4" s="1"/>
  <c r="AA135" i="4"/>
  <c r="AP256" i="4"/>
  <c r="AP53" i="4" s="1"/>
  <c r="AP52" i="4"/>
  <c r="M217" i="4"/>
  <c r="M13" i="4"/>
  <c r="L217" i="4"/>
  <c r="L13" i="4"/>
  <c r="AF339" i="4"/>
  <c r="AF136" i="4" s="1"/>
  <c r="AF135" i="4"/>
  <c r="E217" i="4"/>
  <c r="E13" i="4"/>
  <c r="N217" i="4"/>
  <c r="N13" i="4"/>
  <c r="Y339" i="4"/>
  <c r="Y136" i="4" s="1"/>
  <c r="Y135" i="4"/>
  <c r="U339" i="4"/>
  <c r="U136" i="4" s="1"/>
  <c r="U135" i="4"/>
  <c r="AU256" i="4"/>
  <c r="AU53" i="4" s="1"/>
  <c r="AU52" i="4"/>
  <c r="AE339" i="4"/>
  <c r="AE136" i="4" s="1"/>
  <c r="AE135" i="4"/>
  <c r="P217" i="4"/>
  <c r="P13" i="4"/>
  <c r="O217" i="4"/>
  <c r="O13" i="4"/>
  <c r="K217" i="4"/>
  <c r="K13" i="4"/>
  <c r="Z339" i="4"/>
  <c r="Z136" i="4" s="1"/>
  <c r="Z135" i="4"/>
  <c r="AO256" i="4"/>
  <c r="AO53" i="4" s="1"/>
  <c r="AO52" i="4"/>
  <c r="AN256" i="4"/>
  <c r="AN53" i="4" s="1"/>
  <c r="AN52" i="4"/>
  <c r="AL256" i="4"/>
  <c r="AL53" i="4" s="1"/>
  <c r="AL52" i="4"/>
  <c r="T339" i="4"/>
  <c r="T136" i="4" s="1"/>
  <c r="T135" i="4"/>
  <c r="W339" i="4"/>
  <c r="W136" i="4" s="1"/>
  <c r="W135" i="4"/>
  <c r="AB339" i="4"/>
  <c r="AB136" i="4" s="1"/>
  <c r="AB135" i="4"/>
  <c r="AQ256" i="4"/>
  <c r="AQ53" i="4" s="1"/>
  <c r="AQ52" i="4"/>
  <c r="AR256" i="4"/>
  <c r="AR53" i="4" s="1"/>
  <c r="AR52" i="4"/>
  <c r="AW256" i="4"/>
  <c r="AW53" i="4" s="1"/>
  <c r="AW52" i="4"/>
  <c r="AM256" i="4"/>
  <c r="AM53" i="4" s="1"/>
  <c r="AM52" i="4"/>
  <c r="V339" i="4"/>
  <c r="V136" i="4" s="1"/>
  <c r="V135" i="4"/>
  <c r="J217" i="4"/>
  <c r="J13" i="4"/>
  <c r="Q217" i="4"/>
  <c r="Q13" i="4"/>
  <c r="H217" i="4"/>
  <c r="H13" i="4"/>
  <c r="AV256" i="4"/>
  <c r="AV53" i="4" s="1"/>
  <c r="AV52" i="4"/>
  <c r="G217" i="4"/>
  <c r="G13" i="4"/>
  <c r="AJ256" i="4"/>
  <c r="AJ53" i="4" s="1"/>
  <c r="AJ52" i="4"/>
  <c r="I217" i="4"/>
  <c r="I13" i="4"/>
  <c r="F217" i="4"/>
  <c r="F13" i="4"/>
  <c r="AS256" i="4"/>
  <c r="AS53" i="4" s="1"/>
  <c r="AS52" i="4"/>
  <c r="X339" i="4"/>
  <c r="X136" i="4" s="1"/>
  <c r="X135" i="4"/>
  <c r="AK256" i="4"/>
  <c r="AK53" i="4" s="1"/>
  <c r="AK52" i="4"/>
  <c r="D217" i="4"/>
  <c r="D14" i="4" s="1"/>
  <c r="O91" i="30" l="1"/>
  <c r="L91" i="30"/>
  <c r="I91" i="30"/>
  <c r="P91" i="30"/>
  <c r="M91" i="30"/>
  <c r="K91" i="30"/>
  <c r="J91" i="30"/>
  <c r="E91" i="30"/>
  <c r="H91" i="30"/>
  <c r="F91" i="30"/>
  <c r="G91" i="30"/>
  <c r="D91" i="30"/>
  <c r="N91" i="30"/>
  <c r="E127" i="19"/>
  <c r="R90" i="30"/>
  <c r="AL92" i="10"/>
  <c r="AV92" i="12"/>
  <c r="E92" i="10"/>
  <c r="E92" i="12"/>
  <c r="F92" i="10"/>
  <c r="F92" i="12"/>
  <c r="U92" i="10"/>
  <c r="Z92" i="12"/>
  <c r="T92" i="10"/>
  <c r="Y92" i="12"/>
  <c r="G92" i="10"/>
  <c r="G92" i="12"/>
  <c r="V92" i="10"/>
  <c r="AA92" i="12"/>
  <c r="W92" i="10"/>
  <c r="AB92" i="12"/>
  <c r="AM92" i="10"/>
  <c r="AW92" i="12"/>
  <c r="D92" i="10"/>
  <c r="D92" i="12"/>
  <c r="AK92" i="10"/>
  <c r="AU92" i="12"/>
  <c r="AJ92" i="10"/>
  <c r="AT92" i="12"/>
  <c r="F191" i="13"/>
  <c r="N191" i="13"/>
  <c r="N190" i="12"/>
  <c r="J191" i="13"/>
  <c r="J190" i="12"/>
  <c r="AP191" i="13"/>
  <c r="AZ190" i="12"/>
  <c r="M191" i="13"/>
  <c r="M190" i="12"/>
  <c r="AN191" i="13"/>
  <c r="AX190" i="12"/>
  <c r="Q191" i="13"/>
  <c r="Q190" i="12"/>
  <c r="AW191" i="13"/>
  <c r="BG190" i="12"/>
  <c r="AK191" i="13"/>
  <c r="AA191" i="13"/>
  <c r="AF190" i="12"/>
  <c r="G191" i="13"/>
  <c r="K191" i="13"/>
  <c r="K190" i="12"/>
  <c r="AF191" i="13"/>
  <c r="AK190" i="12"/>
  <c r="I191" i="13"/>
  <c r="I190" i="12"/>
  <c r="AO191" i="13"/>
  <c r="AY190" i="12"/>
  <c r="AB191" i="13"/>
  <c r="AG190" i="12"/>
  <c r="AS191" i="13"/>
  <c r="BC190" i="12"/>
  <c r="AT191" i="13"/>
  <c r="BD190" i="12"/>
  <c r="U191" i="13"/>
  <c r="AL191" i="13"/>
  <c r="AG191" i="13"/>
  <c r="AL190" i="12"/>
  <c r="V191" i="13"/>
  <c r="AE191" i="13"/>
  <c r="AJ190" i="12"/>
  <c r="P191" i="13"/>
  <c r="P190" i="12"/>
  <c r="L191" i="13"/>
  <c r="L190" i="12"/>
  <c r="AM191" i="13"/>
  <c r="E191" i="13"/>
  <c r="AR191" i="13"/>
  <c r="BB190" i="12"/>
  <c r="H191" i="13"/>
  <c r="H190" i="12"/>
  <c r="AC191" i="13"/>
  <c r="AH190" i="12"/>
  <c r="X191" i="13"/>
  <c r="AC190" i="12"/>
  <c r="W191" i="13"/>
  <c r="AD191" i="13"/>
  <c r="AI190" i="12"/>
  <c r="Y191" i="13"/>
  <c r="AD190" i="12"/>
  <c r="AV191" i="13"/>
  <c r="BF190" i="12"/>
  <c r="O191" i="13"/>
  <c r="O190" i="12"/>
  <c r="Z191" i="13"/>
  <c r="AE190" i="12"/>
  <c r="AU191" i="13"/>
  <c r="BE190" i="12"/>
  <c r="AQ191" i="13"/>
  <c r="BA190" i="12"/>
  <c r="F218" i="4"/>
  <c r="F14" i="4"/>
  <c r="Q218" i="4"/>
  <c r="Q14" i="4"/>
  <c r="K218" i="4"/>
  <c r="K14" i="4"/>
  <c r="P218" i="4"/>
  <c r="P14" i="4"/>
  <c r="E218" i="4"/>
  <c r="E14" i="4"/>
  <c r="L218" i="4"/>
  <c r="L14" i="4"/>
  <c r="I218" i="4"/>
  <c r="I14" i="4"/>
  <c r="G218" i="4"/>
  <c r="G14" i="4"/>
  <c r="H218" i="4"/>
  <c r="H14" i="4"/>
  <c r="J218" i="4"/>
  <c r="J14" i="4"/>
  <c r="O218" i="4"/>
  <c r="O14" i="4"/>
  <c r="N218" i="4"/>
  <c r="N14" i="4"/>
  <c r="M218" i="4"/>
  <c r="M14" i="4"/>
  <c r="D218" i="4"/>
  <c r="D15" i="4" s="1"/>
  <c r="O92" i="30" l="1"/>
  <c r="P92" i="30"/>
  <c r="L92" i="30"/>
  <c r="K92" i="30"/>
  <c r="J92" i="30"/>
  <c r="F92" i="30"/>
  <c r="I92" i="30"/>
  <c r="E92" i="30"/>
  <c r="G92" i="30"/>
  <c r="D92" i="30"/>
  <c r="H92" i="30"/>
  <c r="M92" i="30"/>
  <c r="N92" i="30"/>
  <c r="R91" i="30"/>
  <c r="E128" i="19"/>
  <c r="AJ93" i="10"/>
  <c r="AT93" i="12"/>
  <c r="D93" i="10"/>
  <c r="D93" i="12"/>
  <c r="W93" i="10"/>
  <c r="AB93" i="12"/>
  <c r="G93" i="10"/>
  <c r="G93" i="12"/>
  <c r="U93" i="10"/>
  <c r="Z93" i="12"/>
  <c r="E93" i="10"/>
  <c r="E93" i="12"/>
  <c r="AK93" i="10"/>
  <c r="AU93" i="12"/>
  <c r="AM93" i="10"/>
  <c r="AW93" i="12"/>
  <c r="V93" i="10"/>
  <c r="AA93" i="12"/>
  <c r="T93" i="10"/>
  <c r="Y93" i="12"/>
  <c r="F93" i="10"/>
  <c r="F93" i="12"/>
  <c r="AL93" i="10"/>
  <c r="AV93" i="12"/>
  <c r="O192" i="13"/>
  <c r="O191" i="12"/>
  <c r="W192" i="13"/>
  <c r="AM192" i="13"/>
  <c r="V192" i="13"/>
  <c r="AT192" i="13"/>
  <c r="BD191" i="12"/>
  <c r="AN192" i="13"/>
  <c r="AX191" i="12"/>
  <c r="AU192" i="13"/>
  <c r="BE191" i="12"/>
  <c r="Y192" i="13"/>
  <c r="AD191" i="12"/>
  <c r="AC192" i="13"/>
  <c r="AH191" i="12"/>
  <c r="AR192" i="13"/>
  <c r="BB191" i="12"/>
  <c r="P192" i="13"/>
  <c r="P191" i="12"/>
  <c r="AL192" i="13"/>
  <c r="AB192" i="13"/>
  <c r="AG191" i="12"/>
  <c r="I192" i="13"/>
  <c r="I191" i="12"/>
  <c r="K192" i="13"/>
  <c r="K191" i="12"/>
  <c r="AA192" i="13"/>
  <c r="AF191" i="12"/>
  <c r="AW192" i="13"/>
  <c r="BG191" i="12"/>
  <c r="AP192" i="13"/>
  <c r="AZ191" i="12"/>
  <c r="N192" i="13"/>
  <c r="N191" i="12"/>
  <c r="AQ192" i="13"/>
  <c r="BA191" i="12"/>
  <c r="Z192" i="13"/>
  <c r="AE191" i="12"/>
  <c r="AV192" i="13"/>
  <c r="BF191" i="12"/>
  <c r="AD192" i="13"/>
  <c r="AI191" i="12"/>
  <c r="X192" i="13"/>
  <c r="AC191" i="12"/>
  <c r="H192" i="13"/>
  <c r="H191" i="12"/>
  <c r="E192" i="13"/>
  <c r="L192" i="13"/>
  <c r="L191" i="12"/>
  <c r="AE192" i="13"/>
  <c r="AJ191" i="12"/>
  <c r="AG192" i="13"/>
  <c r="AL191" i="12"/>
  <c r="U192" i="13"/>
  <c r="AS192" i="13"/>
  <c r="BC191" i="12"/>
  <c r="AO192" i="13"/>
  <c r="AY191" i="12"/>
  <c r="AF192" i="13"/>
  <c r="AK191" i="12"/>
  <c r="G192" i="13"/>
  <c r="AK192" i="13"/>
  <c r="Q192" i="13"/>
  <c r="Q191" i="12"/>
  <c r="M192" i="13"/>
  <c r="M191" i="12"/>
  <c r="J192" i="13"/>
  <c r="J191" i="12"/>
  <c r="F192" i="13"/>
  <c r="N219" i="4"/>
  <c r="N15" i="4"/>
  <c r="J219" i="4"/>
  <c r="J15" i="4"/>
  <c r="G219" i="4"/>
  <c r="G15" i="4"/>
  <c r="L219" i="4"/>
  <c r="L15" i="4"/>
  <c r="P219" i="4"/>
  <c r="P15" i="4"/>
  <c r="Q219" i="4"/>
  <c r="Q15" i="4"/>
  <c r="M219" i="4"/>
  <c r="M15" i="4"/>
  <c r="O219" i="4"/>
  <c r="O15" i="4"/>
  <c r="H219" i="4"/>
  <c r="H15" i="4"/>
  <c r="I219" i="4"/>
  <c r="I15" i="4"/>
  <c r="E219" i="4"/>
  <c r="E15" i="4"/>
  <c r="K219" i="4"/>
  <c r="K15" i="4"/>
  <c r="F219" i="4"/>
  <c r="F15" i="4"/>
  <c r="D219" i="4"/>
  <c r="D16" i="4" s="1"/>
  <c r="P93" i="30" l="1"/>
  <c r="L93" i="30"/>
  <c r="I93" i="30"/>
  <c r="J93" i="30"/>
  <c r="K93" i="30"/>
  <c r="M93" i="30"/>
  <c r="O93" i="30"/>
  <c r="G93" i="30"/>
  <c r="F93" i="30"/>
  <c r="H93" i="30"/>
  <c r="E93" i="30"/>
  <c r="D93" i="30"/>
  <c r="N93" i="30"/>
  <c r="R92" i="30"/>
  <c r="E129" i="19"/>
  <c r="AL94" i="10"/>
  <c r="AV94" i="12"/>
  <c r="T94" i="10"/>
  <c r="Y94" i="12"/>
  <c r="AM94" i="10"/>
  <c r="AW94" i="12"/>
  <c r="E94" i="10"/>
  <c r="E94" i="12"/>
  <c r="G94" i="10"/>
  <c r="G94" i="12"/>
  <c r="D94" i="10"/>
  <c r="D94" i="12"/>
  <c r="F94" i="10"/>
  <c r="F94" i="12"/>
  <c r="V94" i="10"/>
  <c r="AA94" i="12"/>
  <c r="AK94" i="10"/>
  <c r="AU94" i="12"/>
  <c r="U94" i="10"/>
  <c r="Z94" i="12"/>
  <c r="W94" i="10"/>
  <c r="AB94" i="12"/>
  <c r="AJ94" i="10"/>
  <c r="AT94" i="12"/>
  <c r="Q193" i="13"/>
  <c r="Q192" i="12"/>
  <c r="AO193" i="13"/>
  <c r="AY192" i="12"/>
  <c r="AE193" i="13"/>
  <c r="AJ192" i="12"/>
  <c r="AV193" i="13"/>
  <c r="BF192" i="12"/>
  <c r="AP193" i="13"/>
  <c r="AZ192" i="12"/>
  <c r="AN193" i="13"/>
  <c r="AX192" i="12"/>
  <c r="J193" i="13"/>
  <c r="J192" i="12"/>
  <c r="G193" i="13"/>
  <c r="U193" i="13"/>
  <c r="E193" i="13"/>
  <c r="X193" i="13"/>
  <c r="AC192" i="12"/>
  <c r="AQ193" i="13"/>
  <c r="BA192" i="12"/>
  <c r="AA193" i="13"/>
  <c r="AF192" i="12"/>
  <c r="I193" i="13"/>
  <c r="I192" i="12"/>
  <c r="AL193" i="13"/>
  <c r="AR193" i="13"/>
  <c r="BB192" i="12"/>
  <c r="Y193" i="13"/>
  <c r="AD192" i="12"/>
  <c r="V193" i="13"/>
  <c r="W193" i="13"/>
  <c r="F193" i="13"/>
  <c r="M193" i="13"/>
  <c r="M192" i="12"/>
  <c r="AK193" i="13"/>
  <c r="AF193" i="13"/>
  <c r="AK192" i="12"/>
  <c r="AS193" i="13"/>
  <c r="BC192" i="12"/>
  <c r="AG193" i="13"/>
  <c r="AL192" i="12"/>
  <c r="L193" i="13"/>
  <c r="L192" i="12"/>
  <c r="H193" i="13"/>
  <c r="H192" i="12"/>
  <c r="AD193" i="13"/>
  <c r="AI192" i="12"/>
  <c r="Z193" i="13"/>
  <c r="AE192" i="12"/>
  <c r="N193" i="13"/>
  <c r="N192" i="12"/>
  <c r="AW193" i="13"/>
  <c r="BG192" i="12"/>
  <c r="K193" i="13"/>
  <c r="K192" i="12"/>
  <c r="AB193" i="13"/>
  <c r="AG192" i="12"/>
  <c r="P193" i="13"/>
  <c r="P192" i="12"/>
  <c r="AC193" i="13"/>
  <c r="AH192" i="12"/>
  <c r="AU193" i="13"/>
  <c r="BE192" i="12"/>
  <c r="AT193" i="13"/>
  <c r="BD192" i="12"/>
  <c r="AM193" i="13"/>
  <c r="O193" i="13"/>
  <c r="O192" i="12"/>
  <c r="K220" i="4"/>
  <c r="K17" i="4" s="1"/>
  <c r="K16" i="4"/>
  <c r="Q220" i="4"/>
  <c r="Q17" i="4" s="1"/>
  <c r="Q16" i="4"/>
  <c r="F220" i="4"/>
  <c r="F17" i="4" s="1"/>
  <c r="F16" i="4"/>
  <c r="I220" i="4"/>
  <c r="I17" i="4" s="1"/>
  <c r="I16" i="4"/>
  <c r="L220" i="4"/>
  <c r="L17" i="4" s="1"/>
  <c r="L16" i="4"/>
  <c r="J220" i="4"/>
  <c r="J17" i="4" s="1"/>
  <c r="J16" i="4"/>
  <c r="O220" i="4"/>
  <c r="O17" i="4" s="1"/>
  <c r="O16" i="4"/>
  <c r="E220" i="4"/>
  <c r="E17" i="4" s="1"/>
  <c r="E16" i="4"/>
  <c r="H220" i="4"/>
  <c r="H17" i="4" s="1"/>
  <c r="H16" i="4"/>
  <c r="M220" i="4"/>
  <c r="M17" i="4" s="1"/>
  <c r="M16" i="4"/>
  <c r="P220" i="4"/>
  <c r="P17" i="4" s="1"/>
  <c r="P16" i="4"/>
  <c r="G220" i="4"/>
  <c r="G17" i="4" s="1"/>
  <c r="G16" i="4"/>
  <c r="N220" i="4"/>
  <c r="N17" i="4" s="1"/>
  <c r="N16" i="4"/>
  <c r="D220" i="4"/>
  <c r="D17" i="4" s="1"/>
  <c r="L94" i="30" l="1"/>
  <c r="I94" i="30"/>
  <c r="P94" i="30"/>
  <c r="O94" i="30"/>
  <c r="M94" i="30"/>
  <c r="J94" i="30"/>
  <c r="H94" i="30"/>
  <c r="G94" i="30"/>
  <c r="K94" i="30"/>
  <c r="E94" i="30"/>
  <c r="F94" i="30"/>
  <c r="D94" i="30"/>
  <c r="N94" i="30"/>
  <c r="E130" i="19"/>
  <c r="R93" i="30"/>
  <c r="AJ95" i="10"/>
  <c r="AT95" i="12"/>
  <c r="U95" i="10"/>
  <c r="Z95" i="12"/>
  <c r="V95" i="10"/>
  <c r="AA95" i="12"/>
  <c r="D95" i="10"/>
  <c r="D95" i="12"/>
  <c r="E95" i="10"/>
  <c r="E95" i="12"/>
  <c r="T95" i="10"/>
  <c r="Y95" i="12"/>
  <c r="W95" i="10"/>
  <c r="AB95" i="12"/>
  <c r="AK95" i="10"/>
  <c r="AU95" i="12"/>
  <c r="F95" i="10"/>
  <c r="F95" i="12"/>
  <c r="G95" i="10"/>
  <c r="G95" i="12"/>
  <c r="AM95" i="10"/>
  <c r="AW95" i="12"/>
  <c r="AL95" i="10"/>
  <c r="AV95" i="12"/>
  <c r="AM194" i="13"/>
  <c r="P194" i="13"/>
  <c r="P193" i="12"/>
  <c r="N194" i="13"/>
  <c r="N193" i="12"/>
  <c r="L194" i="13"/>
  <c r="L193" i="12"/>
  <c r="AK194" i="13"/>
  <c r="F194" i="13"/>
  <c r="V194" i="13"/>
  <c r="I194" i="13"/>
  <c r="I193" i="12"/>
  <c r="AQ194" i="13"/>
  <c r="BA193" i="12"/>
  <c r="E194" i="13"/>
  <c r="G194" i="13"/>
  <c r="AN194" i="13"/>
  <c r="AX193" i="12"/>
  <c r="AO194" i="13"/>
  <c r="AY193" i="12"/>
  <c r="AU194" i="13"/>
  <c r="BE193" i="12"/>
  <c r="K194" i="13"/>
  <c r="K193" i="12"/>
  <c r="AD194" i="13"/>
  <c r="AI193" i="12"/>
  <c r="AS194" i="13"/>
  <c r="BC193" i="12"/>
  <c r="AR194" i="13"/>
  <c r="BB193" i="12"/>
  <c r="AV194" i="13"/>
  <c r="BF193" i="12"/>
  <c r="O194" i="13"/>
  <c r="O193" i="12"/>
  <c r="AT194" i="13"/>
  <c r="BD193" i="12"/>
  <c r="AC194" i="13"/>
  <c r="AH193" i="12"/>
  <c r="AB194" i="13"/>
  <c r="AG193" i="12"/>
  <c r="AW194" i="13"/>
  <c r="BG193" i="12"/>
  <c r="Z194" i="13"/>
  <c r="AE193" i="12"/>
  <c r="H194" i="13"/>
  <c r="H193" i="12"/>
  <c r="AG194" i="13"/>
  <c r="AL193" i="12"/>
  <c r="AF194" i="13"/>
  <c r="AK193" i="12"/>
  <c r="M194" i="13"/>
  <c r="M193" i="12"/>
  <c r="W194" i="13"/>
  <c r="Y194" i="13"/>
  <c r="AD193" i="12"/>
  <c r="AL194" i="13"/>
  <c r="AA194" i="13"/>
  <c r="AF193" i="12"/>
  <c r="X194" i="13"/>
  <c r="AC193" i="12"/>
  <c r="U194" i="13"/>
  <c r="J194" i="13"/>
  <c r="J193" i="12"/>
  <c r="AP194" i="13"/>
  <c r="AZ193" i="12"/>
  <c r="AE194" i="13"/>
  <c r="AJ193" i="12"/>
  <c r="Q194" i="13"/>
  <c r="Q193" i="12"/>
  <c r="R94" i="30" l="1"/>
  <c r="O95" i="30"/>
  <c r="L95" i="30"/>
  <c r="I95" i="30"/>
  <c r="M95" i="30"/>
  <c r="K95" i="30"/>
  <c r="E95" i="30"/>
  <c r="P95" i="30"/>
  <c r="J95" i="30"/>
  <c r="H95" i="30"/>
  <c r="F95" i="30"/>
  <c r="D95" i="30"/>
  <c r="G95" i="30"/>
  <c r="N95" i="30"/>
  <c r="E131" i="19"/>
  <c r="AL96" i="10"/>
  <c r="AV96" i="12"/>
  <c r="G96" i="10"/>
  <c r="G96" i="12"/>
  <c r="AK96" i="10"/>
  <c r="AU96" i="12"/>
  <c r="T96" i="10"/>
  <c r="Y96" i="12"/>
  <c r="D96" i="10"/>
  <c r="D96" i="12"/>
  <c r="U96" i="10"/>
  <c r="Z96" i="12"/>
  <c r="AM96" i="10"/>
  <c r="AW96" i="12"/>
  <c r="F96" i="10"/>
  <c r="F96" i="12"/>
  <c r="W96" i="10"/>
  <c r="AB96" i="12"/>
  <c r="E96" i="10"/>
  <c r="E96" i="12"/>
  <c r="V96" i="10"/>
  <c r="AA96" i="12"/>
  <c r="AJ96" i="10"/>
  <c r="AT96" i="12"/>
  <c r="J195" i="13"/>
  <c r="J194" i="12"/>
  <c r="AL195" i="13"/>
  <c r="AF195" i="13"/>
  <c r="AK194" i="12"/>
  <c r="AW195" i="13"/>
  <c r="BG194" i="12"/>
  <c r="O195" i="13"/>
  <c r="O194" i="12"/>
  <c r="AD195" i="13"/>
  <c r="AI194" i="12"/>
  <c r="AN195" i="13"/>
  <c r="AX194" i="12"/>
  <c r="F195" i="13"/>
  <c r="P195" i="13"/>
  <c r="P194" i="12"/>
  <c r="AE195" i="13"/>
  <c r="AJ194" i="12"/>
  <c r="X195" i="13"/>
  <c r="AC194" i="12"/>
  <c r="W195" i="13"/>
  <c r="H195" i="13"/>
  <c r="H194" i="12"/>
  <c r="AC195" i="13"/>
  <c r="AH194" i="12"/>
  <c r="AR195" i="13"/>
  <c r="BB194" i="12"/>
  <c r="AU195" i="13"/>
  <c r="BE194" i="12"/>
  <c r="E195" i="13"/>
  <c r="I195" i="13"/>
  <c r="I194" i="12"/>
  <c r="L195" i="13"/>
  <c r="L194" i="12"/>
  <c r="Q195" i="13"/>
  <c r="Q194" i="12"/>
  <c r="AP195" i="13"/>
  <c r="AZ194" i="12"/>
  <c r="U195" i="13"/>
  <c r="AA195" i="13"/>
  <c r="AF194" i="12"/>
  <c r="Y195" i="13"/>
  <c r="AD194" i="12"/>
  <c r="M195" i="13"/>
  <c r="M194" i="12"/>
  <c r="AG195" i="13"/>
  <c r="AL194" i="12"/>
  <c r="Z195" i="13"/>
  <c r="AE194" i="12"/>
  <c r="AB195" i="13"/>
  <c r="AG194" i="12"/>
  <c r="AT195" i="13"/>
  <c r="BD194" i="12"/>
  <c r="AV195" i="13"/>
  <c r="BF194" i="12"/>
  <c r="AS195" i="13"/>
  <c r="BC194" i="12"/>
  <c r="K195" i="13"/>
  <c r="K194" i="12"/>
  <c r="AO195" i="13"/>
  <c r="AY194" i="12"/>
  <c r="G195" i="13"/>
  <c r="AQ195" i="13"/>
  <c r="BA194" i="12"/>
  <c r="V195" i="13"/>
  <c r="AK195" i="13"/>
  <c r="N195" i="13"/>
  <c r="N194" i="12"/>
  <c r="AM195" i="13"/>
  <c r="E132" i="19" l="1"/>
  <c r="O96" i="30"/>
  <c r="P96" i="30"/>
  <c r="K96" i="30"/>
  <c r="L96" i="30"/>
  <c r="I96" i="30"/>
  <c r="J96" i="30"/>
  <c r="F96" i="30"/>
  <c r="E96" i="30"/>
  <c r="M96" i="30"/>
  <c r="G96" i="30"/>
  <c r="D96" i="30"/>
  <c r="H96" i="30"/>
  <c r="N96" i="30"/>
  <c r="R95" i="30"/>
  <c r="AJ97" i="10"/>
  <c r="AT97" i="12"/>
  <c r="E97" i="10"/>
  <c r="E97" i="12"/>
  <c r="F97" i="10"/>
  <c r="F97" i="12"/>
  <c r="U97" i="10"/>
  <c r="Z97" i="12"/>
  <c r="T97" i="10"/>
  <c r="Y97" i="12"/>
  <c r="G97" i="10"/>
  <c r="G97" i="12"/>
  <c r="V97" i="10"/>
  <c r="AA97" i="12"/>
  <c r="W97" i="10"/>
  <c r="AB97" i="12"/>
  <c r="AM97" i="10"/>
  <c r="AW97" i="12"/>
  <c r="D97" i="10"/>
  <c r="D97" i="12"/>
  <c r="AK97" i="10"/>
  <c r="AU97" i="12"/>
  <c r="AL97" i="10"/>
  <c r="AV97" i="12"/>
  <c r="V196" i="13"/>
  <c r="AV196" i="13"/>
  <c r="BF195" i="12"/>
  <c r="AG196" i="13"/>
  <c r="AL195" i="12"/>
  <c r="U196" i="13"/>
  <c r="I196" i="13"/>
  <c r="I195" i="12"/>
  <c r="AC196" i="13"/>
  <c r="AH195" i="12"/>
  <c r="AW196" i="13"/>
  <c r="BG195" i="12"/>
  <c r="N195" i="12"/>
  <c r="N196" i="13"/>
  <c r="G196" i="13"/>
  <c r="K196" i="13"/>
  <c r="K195" i="12"/>
  <c r="AB196" i="13"/>
  <c r="AG195" i="12"/>
  <c r="Y196" i="13"/>
  <c r="AD195" i="12"/>
  <c r="Q196" i="13"/>
  <c r="Q195" i="12"/>
  <c r="AU196" i="13"/>
  <c r="BE195" i="12"/>
  <c r="W196" i="13"/>
  <c r="AE196" i="13"/>
  <c r="AJ195" i="12"/>
  <c r="F196" i="13"/>
  <c r="AD196" i="13"/>
  <c r="AI195" i="12"/>
  <c r="AL196" i="13"/>
  <c r="AM196" i="13"/>
  <c r="AK196" i="13"/>
  <c r="AQ196" i="13"/>
  <c r="BA195" i="12"/>
  <c r="AO196" i="13"/>
  <c r="AY195" i="12"/>
  <c r="AS196" i="13"/>
  <c r="BC195" i="12"/>
  <c r="AT196" i="13"/>
  <c r="BD195" i="12"/>
  <c r="Z196" i="13"/>
  <c r="AE195" i="12"/>
  <c r="M196" i="13"/>
  <c r="M195" i="12"/>
  <c r="AA196" i="13"/>
  <c r="AF195" i="12"/>
  <c r="AP196" i="13"/>
  <c r="AZ195" i="12"/>
  <c r="L196" i="13"/>
  <c r="L195" i="12"/>
  <c r="E196" i="13"/>
  <c r="AR196" i="13"/>
  <c r="BB195" i="12"/>
  <c r="H196" i="13"/>
  <c r="H195" i="12"/>
  <c r="X196" i="13"/>
  <c r="AC195" i="12"/>
  <c r="P196" i="13"/>
  <c r="P195" i="12"/>
  <c r="AN196" i="13"/>
  <c r="AX195" i="12"/>
  <c r="O196" i="13"/>
  <c r="O195" i="12"/>
  <c r="AF196" i="13"/>
  <c r="AK195" i="12"/>
  <c r="J196" i="13"/>
  <c r="J195" i="12"/>
  <c r="P97" i="30" l="1"/>
  <c r="L97" i="30"/>
  <c r="I97" i="30"/>
  <c r="J97" i="30"/>
  <c r="K97" i="30"/>
  <c r="O97" i="30"/>
  <c r="M97" i="30"/>
  <c r="G97" i="30"/>
  <c r="F97" i="30"/>
  <c r="H97" i="30"/>
  <c r="E97" i="30"/>
  <c r="D97" i="30"/>
  <c r="N97" i="30"/>
  <c r="R96" i="30"/>
  <c r="E133" i="19"/>
  <c r="AL98" i="10"/>
  <c r="AV98" i="12"/>
  <c r="D98" i="10"/>
  <c r="D98" i="12"/>
  <c r="W98" i="10"/>
  <c r="AB98" i="12"/>
  <c r="G98" i="10"/>
  <c r="G98" i="12"/>
  <c r="U98" i="10"/>
  <c r="Z98" i="12"/>
  <c r="E98" i="10"/>
  <c r="E98" i="12"/>
  <c r="AK98" i="10"/>
  <c r="AU98" i="12"/>
  <c r="AM98" i="10"/>
  <c r="AW98" i="12"/>
  <c r="V98" i="10"/>
  <c r="AA98" i="12"/>
  <c r="T98" i="10"/>
  <c r="Y98" i="12"/>
  <c r="F98" i="10"/>
  <c r="F98" i="12"/>
  <c r="AJ98" i="10"/>
  <c r="AT98" i="12"/>
  <c r="N197" i="13"/>
  <c r="N196" i="12"/>
  <c r="AF197" i="13"/>
  <c r="AK196" i="12"/>
  <c r="AN197" i="13"/>
  <c r="AX196" i="12"/>
  <c r="AR197" i="13"/>
  <c r="BB196" i="12"/>
  <c r="L196" i="12"/>
  <c r="L197" i="13"/>
  <c r="AA197" i="13"/>
  <c r="AF196" i="12"/>
  <c r="Z197" i="13"/>
  <c r="AE196" i="12"/>
  <c r="AS197" i="13"/>
  <c r="BC196" i="12"/>
  <c r="AQ197" i="13"/>
  <c r="BA196" i="12"/>
  <c r="AM197" i="13"/>
  <c r="AD197" i="13"/>
  <c r="AI196" i="12"/>
  <c r="AE197" i="13"/>
  <c r="AJ196" i="12"/>
  <c r="AU197" i="13"/>
  <c r="BE196" i="12"/>
  <c r="Y197" i="13"/>
  <c r="AD196" i="12"/>
  <c r="K197" i="13"/>
  <c r="K196" i="12"/>
  <c r="AC197" i="13"/>
  <c r="AH196" i="12"/>
  <c r="U197" i="13"/>
  <c r="AV197" i="13"/>
  <c r="BF196" i="12"/>
  <c r="X197" i="13"/>
  <c r="AC196" i="12"/>
  <c r="J197" i="13"/>
  <c r="J196" i="12"/>
  <c r="O197" i="13"/>
  <c r="O196" i="12"/>
  <c r="P196" i="12"/>
  <c r="P197" i="13"/>
  <c r="H196" i="12"/>
  <c r="H197" i="13"/>
  <c r="E197" i="13"/>
  <c r="AP197" i="13"/>
  <c r="AZ196" i="12"/>
  <c r="M197" i="13"/>
  <c r="M196" i="12"/>
  <c r="AT197" i="13"/>
  <c r="BD196" i="12"/>
  <c r="AO197" i="13"/>
  <c r="AY196" i="12"/>
  <c r="AK197" i="13"/>
  <c r="AL197" i="13"/>
  <c r="F197" i="13"/>
  <c r="W197" i="13"/>
  <c r="Q197" i="13"/>
  <c r="Q196" i="12"/>
  <c r="AB197" i="13"/>
  <c r="AG196" i="12"/>
  <c r="G197" i="13"/>
  <c r="AW197" i="13"/>
  <c r="BG196" i="12"/>
  <c r="I197" i="13"/>
  <c r="I196" i="12"/>
  <c r="AG197" i="13"/>
  <c r="AL196" i="12"/>
  <c r="V197" i="13"/>
  <c r="L98" i="30" l="1"/>
  <c r="I98" i="30"/>
  <c r="P98" i="30"/>
  <c r="O98" i="30"/>
  <c r="M98" i="30"/>
  <c r="J98" i="30"/>
  <c r="K98" i="30"/>
  <c r="H98" i="30"/>
  <c r="G98" i="30"/>
  <c r="E98" i="30"/>
  <c r="F98" i="30"/>
  <c r="D98" i="30"/>
  <c r="N98" i="30"/>
  <c r="E134" i="19"/>
  <c r="R97" i="30"/>
  <c r="AJ99" i="10"/>
  <c r="AT99" i="12"/>
  <c r="T99" i="10"/>
  <c r="Y99" i="12"/>
  <c r="AM99" i="10"/>
  <c r="AW99" i="12"/>
  <c r="E99" i="10"/>
  <c r="E99" i="12"/>
  <c r="G99" i="10"/>
  <c r="G99" i="12"/>
  <c r="D99" i="10"/>
  <c r="D99" i="12"/>
  <c r="F99" i="10"/>
  <c r="F99" i="12"/>
  <c r="V99" i="10"/>
  <c r="AA99" i="12"/>
  <c r="AK99" i="10"/>
  <c r="AU99" i="12"/>
  <c r="U99" i="10"/>
  <c r="Z99" i="12"/>
  <c r="W99" i="10"/>
  <c r="AB99" i="12"/>
  <c r="AL99" i="10"/>
  <c r="AV99" i="12"/>
  <c r="P198" i="13"/>
  <c r="P197" i="12"/>
  <c r="AG198" i="13"/>
  <c r="AL197" i="12"/>
  <c r="AW198" i="13"/>
  <c r="BG197" i="12"/>
  <c r="AB198" i="13"/>
  <c r="AG197" i="12"/>
  <c r="W198" i="13"/>
  <c r="AL198" i="13"/>
  <c r="AO198" i="13"/>
  <c r="AY197" i="12"/>
  <c r="M198" i="13"/>
  <c r="M197" i="12"/>
  <c r="E198" i="13"/>
  <c r="AV198" i="13"/>
  <c r="BF197" i="12"/>
  <c r="Y198" i="13"/>
  <c r="AD197" i="12"/>
  <c r="AM198" i="13"/>
  <c r="AS198" i="13"/>
  <c r="BC197" i="12"/>
  <c r="AR198" i="13"/>
  <c r="BB197" i="12"/>
  <c r="H198" i="13"/>
  <c r="H197" i="12"/>
  <c r="L198" i="13"/>
  <c r="L197" i="12"/>
  <c r="J197" i="12"/>
  <c r="J198" i="13"/>
  <c r="AC198" i="13"/>
  <c r="AH197" i="12"/>
  <c r="AE198" i="13"/>
  <c r="AJ197" i="12"/>
  <c r="AA198" i="13"/>
  <c r="AF197" i="12"/>
  <c r="AF198" i="13"/>
  <c r="AK197" i="12"/>
  <c r="V198" i="13"/>
  <c r="I198" i="13"/>
  <c r="I197" i="12"/>
  <c r="G198" i="13"/>
  <c r="Q198" i="13"/>
  <c r="Q197" i="12"/>
  <c r="F198" i="13"/>
  <c r="AK198" i="13"/>
  <c r="AT198" i="13"/>
  <c r="BD197" i="12"/>
  <c r="AP198" i="13"/>
  <c r="AZ197" i="12"/>
  <c r="O198" i="13"/>
  <c r="O197" i="12"/>
  <c r="X198" i="13"/>
  <c r="AC197" i="12"/>
  <c r="U198" i="13"/>
  <c r="K198" i="13"/>
  <c r="K197" i="12"/>
  <c r="AU198" i="13"/>
  <c r="BE197" i="12"/>
  <c r="AD198" i="13"/>
  <c r="AI197" i="12"/>
  <c r="AQ198" i="13"/>
  <c r="BA197" i="12"/>
  <c r="Z198" i="13"/>
  <c r="AE197" i="12"/>
  <c r="AN198" i="13"/>
  <c r="AX197" i="12"/>
  <c r="N198" i="13"/>
  <c r="N197" i="12"/>
  <c r="R98" i="30" l="1"/>
  <c r="O99" i="30"/>
  <c r="L99" i="30"/>
  <c r="I99" i="30"/>
  <c r="M99" i="30"/>
  <c r="P99" i="30"/>
  <c r="K99" i="30"/>
  <c r="E99" i="30"/>
  <c r="H99" i="30"/>
  <c r="F99" i="30"/>
  <c r="J99" i="30"/>
  <c r="G99" i="30"/>
  <c r="D99" i="30"/>
  <c r="N99" i="30"/>
  <c r="E135" i="19"/>
  <c r="AL100" i="10"/>
  <c r="AV100" i="12"/>
  <c r="U100" i="10"/>
  <c r="Z100" i="12"/>
  <c r="V100" i="10"/>
  <c r="AA100" i="12"/>
  <c r="D100" i="10"/>
  <c r="D100" i="12"/>
  <c r="E100" i="10"/>
  <c r="E100" i="12"/>
  <c r="T100" i="10"/>
  <c r="Y100" i="12"/>
  <c r="W100" i="10"/>
  <c r="AB100" i="12"/>
  <c r="AK100" i="10"/>
  <c r="AU100" i="12"/>
  <c r="F100" i="10"/>
  <c r="F100" i="12"/>
  <c r="G100" i="10"/>
  <c r="G100" i="12"/>
  <c r="AM100" i="10"/>
  <c r="AW100" i="12"/>
  <c r="AJ100" i="10"/>
  <c r="AT100" i="12"/>
  <c r="F199" i="13"/>
  <c r="AN199" i="13"/>
  <c r="AX198" i="12"/>
  <c r="AQ199" i="13"/>
  <c r="BA198" i="12"/>
  <c r="AU199" i="13"/>
  <c r="BE198" i="12"/>
  <c r="U199" i="13"/>
  <c r="O199" i="13"/>
  <c r="O198" i="12"/>
  <c r="AT199" i="13"/>
  <c r="BD198" i="12"/>
  <c r="G199" i="13"/>
  <c r="AV199" i="13"/>
  <c r="BF198" i="12"/>
  <c r="J199" i="13"/>
  <c r="J198" i="12"/>
  <c r="V199" i="13"/>
  <c r="AA199" i="13"/>
  <c r="AF198" i="12"/>
  <c r="AC199" i="13"/>
  <c r="AH198" i="12"/>
  <c r="L198" i="12"/>
  <c r="L199" i="13"/>
  <c r="AR199" i="13"/>
  <c r="BB198" i="12"/>
  <c r="AM199" i="13"/>
  <c r="M199" i="13"/>
  <c r="M198" i="12"/>
  <c r="AL199" i="13"/>
  <c r="AB199" i="13"/>
  <c r="AG198" i="12"/>
  <c r="AG199" i="13"/>
  <c r="AL198" i="12"/>
  <c r="N199" i="13"/>
  <c r="N198" i="12"/>
  <c r="Z199" i="13"/>
  <c r="AE198" i="12"/>
  <c r="AD199" i="13"/>
  <c r="AI198" i="12"/>
  <c r="K199" i="13"/>
  <c r="K198" i="12"/>
  <c r="X199" i="13"/>
  <c r="AC198" i="12"/>
  <c r="AP199" i="13"/>
  <c r="AZ198" i="12"/>
  <c r="AK199" i="13"/>
  <c r="Q199" i="13"/>
  <c r="Q198" i="12"/>
  <c r="I199" i="13"/>
  <c r="I198" i="12"/>
  <c r="AF199" i="13"/>
  <c r="AK198" i="12"/>
  <c r="AE199" i="13"/>
  <c r="AJ198" i="12"/>
  <c r="H199" i="13"/>
  <c r="H198" i="12"/>
  <c r="AS199" i="13"/>
  <c r="BC198" i="12"/>
  <c r="Y199" i="13"/>
  <c r="AD198" i="12"/>
  <c r="E199" i="13"/>
  <c r="AO199" i="13"/>
  <c r="AY198" i="12"/>
  <c r="W199" i="13"/>
  <c r="AW199" i="13"/>
  <c r="BG198" i="12"/>
  <c r="P199" i="13"/>
  <c r="P198" i="12"/>
  <c r="R99" i="30" l="1"/>
  <c r="E136" i="19"/>
  <c r="O100" i="30"/>
  <c r="P100" i="30"/>
  <c r="I100" i="30"/>
  <c r="K100" i="30"/>
  <c r="J100" i="30"/>
  <c r="M100" i="30"/>
  <c r="F100" i="30"/>
  <c r="E100" i="30"/>
  <c r="L100" i="30"/>
  <c r="G100" i="30"/>
  <c r="H100" i="30"/>
  <c r="D100" i="30"/>
  <c r="N100" i="30"/>
  <c r="AJ101" i="10"/>
  <c r="AT101" i="12"/>
  <c r="G101" i="10"/>
  <c r="G101" i="12"/>
  <c r="AK101" i="10"/>
  <c r="AU101" i="12"/>
  <c r="T101" i="10"/>
  <c r="Y101" i="12"/>
  <c r="D101" i="10"/>
  <c r="D101" i="12"/>
  <c r="U101" i="10"/>
  <c r="Z101" i="12"/>
  <c r="AM101" i="10"/>
  <c r="AW101" i="12"/>
  <c r="F101" i="10"/>
  <c r="F101" i="12"/>
  <c r="W101" i="10"/>
  <c r="AB101" i="12"/>
  <c r="E101" i="10"/>
  <c r="E101" i="12"/>
  <c r="V101" i="10"/>
  <c r="AA101" i="12"/>
  <c r="AL101" i="10"/>
  <c r="AV101" i="12"/>
  <c r="L199" i="12"/>
  <c r="L200" i="13"/>
  <c r="AW200" i="13"/>
  <c r="BG199" i="12"/>
  <c r="AO200" i="13"/>
  <c r="AY199" i="12"/>
  <c r="Y200" i="13"/>
  <c r="AD199" i="12"/>
  <c r="H200" i="13"/>
  <c r="H199" i="12"/>
  <c r="Q200" i="13"/>
  <c r="Q199" i="12"/>
  <c r="AP200" i="13"/>
  <c r="AZ199" i="12"/>
  <c r="K200" i="13"/>
  <c r="K199" i="12"/>
  <c r="Z200" i="13"/>
  <c r="AE199" i="12"/>
  <c r="AG200" i="13"/>
  <c r="AL199" i="12"/>
  <c r="AL200" i="13"/>
  <c r="AM200" i="13"/>
  <c r="G200" i="13"/>
  <c r="AF200" i="13"/>
  <c r="AK199" i="12"/>
  <c r="AA200" i="13"/>
  <c r="AF199" i="12"/>
  <c r="J200" i="13"/>
  <c r="J199" i="12"/>
  <c r="O200" i="13"/>
  <c r="O199" i="12"/>
  <c r="AU200" i="13"/>
  <c r="BE199" i="12"/>
  <c r="AN200" i="13"/>
  <c r="AX199" i="12"/>
  <c r="P200" i="13"/>
  <c r="P199" i="12"/>
  <c r="W200" i="13"/>
  <c r="E200" i="13"/>
  <c r="AS200" i="13"/>
  <c r="BC199" i="12"/>
  <c r="AE200" i="13"/>
  <c r="AJ199" i="12"/>
  <c r="I200" i="13"/>
  <c r="I199" i="12"/>
  <c r="AK200" i="13"/>
  <c r="X200" i="13"/>
  <c r="AC199" i="12"/>
  <c r="AD200" i="13"/>
  <c r="AI199" i="12"/>
  <c r="N200" i="13"/>
  <c r="N199" i="12"/>
  <c r="AB200" i="13"/>
  <c r="AG199" i="12"/>
  <c r="M200" i="13"/>
  <c r="M199" i="12"/>
  <c r="AR200" i="13"/>
  <c r="BB199" i="12"/>
  <c r="AC200" i="13"/>
  <c r="AH199" i="12"/>
  <c r="V200" i="13"/>
  <c r="AV200" i="13"/>
  <c r="BF199" i="12"/>
  <c r="AT200" i="13"/>
  <c r="BD199" i="12"/>
  <c r="U200" i="13"/>
  <c r="AQ200" i="13"/>
  <c r="BA199" i="12"/>
  <c r="F200" i="13"/>
  <c r="P101" i="30" l="1"/>
  <c r="L101" i="30"/>
  <c r="I101" i="30"/>
  <c r="O101" i="30"/>
  <c r="J101" i="30"/>
  <c r="K101" i="30"/>
  <c r="M101" i="30"/>
  <c r="G101" i="30"/>
  <c r="F101" i="30"/>
  <c r="H101" i="30"/>
  <c r="D101" i="30"/>
  <c r="E101" i="30"/>
  <c r="N101" i="30"/>
  <c r="R100" i="30"/>
  <c r="E137" i="19"/>
  <c r="AL102" i="10"/>
  <c r="AV102" i="12"/>
  <c r="E102" i="10"/>
  <c r="E102" i="12"/>
  <c r="F102" i="10"/>
  <c r="F102" i="12"/>
  <c r="U102" i="10"/>
  <c r="Z102" i="12"/>
  <c r="T102" i="10"/>
  <c r="Y102" i="12"/>
  <c r="G102" i="10"/>
  <c r="G102" i="12"/>
  <c r="V102" i="10"/>
  <c r="AA102" i="12"/>
  <c r="W102" i="10"/>
  <c r="AB102" i="12"/>
  <c r="AM102" i="10"/>
  <c r="AW102" i="12"/>
  <c r="D102" i="10"/>
  <c r="D102" i="12"/>
  <c r="AK102" i="10"/>
  <c r="AU102" i="12"/>
  <c r="AJ102" i="10"/>
  <c r="AT102" i="12"/>
  <c r="AQ201" i="13"/>
  <c r="BA200" i="12"/>
  <c r="V201" i="13"/>
  <c r="AB201" i="13"/>
  <c r="AG200" i="12"/>
  <c r="AE201" i="13"/>
  <c r="AJ200" i="12"/>
  <c r="P201" i="13"/>
  <c r="P200" i="12"/>
  <c r="J201" i="13"/>
  <c r="J200" i="12"/>
  <c r="Y201" i="13"/>
  <c r="AD200" i="12"/>
  <c r="F201" i="13"/>
  <c r="L201" i="13"/>
  <c r="L200" i="12"/>
  <c r="AT201" i="13"/>
  <c r="BD200" i="12"/>
  <c r="AR201" i="13"/>
  <c r="BB200" i="12"/>
  <c r="AD201" i="13"/>
  <c r="AI200" i="12"/>
  <c r="AK201" i="13"/>
  <c r="E201" i="13"/>
  <c r="AU201" i="13"/>
  <c r="BE200" i="12"/>
  <c r="AF201" i="13"/>
  <c r="AK200" i="12"/>
  <c r="AM201" i="13"/>
  <c r="AG201" i="13"/>
  <c r="AL200" i="12"/>
  <c r="K201" i="13"/>
  <c r="K200" i="12"/>
  <c r="Q201" i="13"/>
  <c r="Q200" i="12"/>
  <c r="AW201" i="13"/>
  <c r="BG200" i="12"/>
  <c r="U201" i="13"/>
  <c r="AV201" i="13"/>
  <c r="BF200" i="12"/>
  <c r="AC201" i="13"/>
  <c r="AH200" i="12"/>
  <c r="M201" i="13"/>
  <c r="M200" i="12"/>
  <c r="N201" i="13"/>
  <c r="N200" i="12"/>
  <c r="X201" i="13"/>
  <c r="AC200" i="12"/>
  <c r="I201" i="13"/>
  <c r="I200" i="12"/>
  <c r="AS201" i="13"/>
  <c r="BC200" i="12"/>
  <c r="W201" i="13"/>
  <c r="AN201" i="13"/>
  <c r="AX200" i="12"/>
  <c r="O201" i="13"/>
  <c r="O200" i="12"/>
  <c r="AA201" i="13"/>
  <c r="AF200" i="12"/>
  <c r="G201" i="13"/>
  <c r="AL201" i="13"/>
  <c r="Z201" i="13"/>
  <c r="AE200" i="12"/>
  <c r="AP201" i="13"/>
  <c r="AZ200" i="12"/>
  <c r="H201" i="13"/>
  <c r="H200" i="12"/>
  <c r="AO201" i="13"/>
  <c r="AY200" i="12"/>
  <c r="L102" i="30" l="1"/>
  <c r="I102" i="30"/>
  <c r="P102" i="30"/>
  <c r="O102" i="30"/>
  <c r="M102" i="30"/>
  <c r="J102" i="30"/>
  <c r="H102" i="30"/>
  <c r="K102" i="30"/>
  <c r="G102" i="30"/>
  <c r="E102" i="30"/>
  <c r="D102" i="30"/>
  <c r="F102" i="30"/>
  <c r="N102" i="30"/>
  <c r="E138" i="19"/>
  <c r="R101" i="30"/>
  <c r="AJ103" i="10"/>
  <c r="AT103" i="12"/>
  <c r="D103" i="10"/>
  <c r="D103" i="12"/>
  <c r="W103" i="10"/>
  <c r="AB103" i="12"/>
  <c r="G103" i="10"/>
  <c r="G103" i="12"/>
  <c r="U103" i="10"/>
  <c r="Z103" i="12"/>
  <c r="E103" i="10"/>
  <c r="E103" i="12"/>
  <c r="AK103" i="10"/>
  <c r="AU103" i="12"/>
  <c r="AM103" i="10"/>
  <c r="AW103" i="12"/>
  <c r="V103" i="10"/>
  <c r="AA103" i="12"/>
  <c r="T103" i="10"/>
  <c r="Y103" i="12"/>
  <c r="F103" i="10"/>
  <c r="F103" i="12"/>
  <c r="AL103" i="10"/>
  <c r="AV103" i="12"/>
  <c r="F202" i="13"/>
  <c r="Z202" i="13"/>
  <c r="AE201" i="12"/>
  <c r="G202" i="13"/>
  <c r="O202" i="13"/>
  <c r="O201" i="12"/>
  <c r="W202" i="13"/>
  <c r="N202" i="13"/>
  <c r="N201" i="12"/>
  <c r="AC202" i="13"/>
  <c r="AH201" i="12"/>
  <c r="U202" i="13"/>
  <c r="Q202" i="13"/>
  <c r="Q201" i="12"/>
  <c r="AG202" i="13"/>
  <c r="AL201" i="12"/>
  <c r="AF202" i="13"/>
  <c r="AK201" i="12"/>
  <c r="E202" i="13"/>
  <c r="AD202" i="13"/>
  <c r="AI201" i="12"/>
  <c r="AT202" i="13"/>
  <c r="BD201" i="12"/>
  <c r="J202" i="13"/>
  <c r="J201" i="12"/>
  <c r="AE202" i="13"/>
  <c r="AJ201" i="12"/>
  <c r="H202" i="13"/>
  <c r="H201" i="12"/>
  <c r="I202" i="13"/>
  <c r="I201" i="12"/>
  <c r="V202" i="13"/>
  <c r="AO202" i="13"/>
  <c r="AY201" i="12"/>
  <c r="AP202" i="13"/>
  <c r="AZ201" i="12"/>
  <c r="AL202" i="13"/>
  <c r="AA202" i="13"/>
  <c r="AF201" i="12"/>
  <c r="AN202" i="13"/>
  <c r="AX201" i="12"/>
  <c r="AS202" i="13"/>
  <c r="BC201" i="12"/>
  <c r="X202" i="13"/>
  <c r="AC201" i="12"/>
  <c r="M202" i="13"/>
  <c r="M201" i="12"/>
  <c r="AV202" i="13"/>
  <c r="BF201" i="12"/>
  <c r="AW202" i="13"/>
  <c r="BG201" i="12"/>
  <c r="K202" i="13"/>
  <c r="K201" i="12"/>
  <c r="AM202" i="13"/>
  <c r="AU202" i="13"/>
  <c r="BE201" i="12"/>
  <c r="AK202" i="13"/>
  <c r="AR202" i="13"/>
  <c r="BB201" i="12"/>
  <c r="L202" i="13"/>
  <c r="L201" i="12"/>
  <c r="Y202" i="13"/>
  <c r="AD201" i="12"/>
  <c r="P202" i="13"/>
  <c r="P201" i="12"/>
  <c r="AB202" i="13"/>
  <c r="AG201" i="12"/>
  <c r="AQ202" i="13"/>
  <c r="BA201" i="12"/>
  <c r="R102" i="30" l="1"/>
  <c r="O103" i="30"/>
  <c r="L103" i="30"/>
  <c r="I103" i="30"/>
  <c r="P103" i="30"/>
  <c r="M103" i="30"/>
  <c r="K103" i="30"/>
  <c r="E103" i="30"/>
  <c r="H103" i="30"/>
  <c r="J103" i="30"/>
  <c r="F103" i="30"/>
  <c r="G103" i="30"/>
  <c r="D103" i="30"/>
  <c r="N103" i="30"/>
  <c r="E139" i="19"/>
  <c r="AL104" i="10"/>
  <c r="AV104" i="12"/>
  <c r="T104" i="10"/>
  <c r="Y104" i="12"/>
  <c r="AM104" i="10"/>
  <c r="AW104" i="12"/>
  <c r="E104" i="10"/>
  <c r="E104" i="12"/>
  <c r="G104" i="10"/>
  <c r="G104" i="12"/>
  <c r="D104" i="10"/>
  <c r="D104" i="12"/>
  <c r="F104" i="10"/>
  <c r="F104" i="12"/>
  <c r="V104" i="10"/>
  <c r="AA104" i="12"/>
  <c r="AK104" i="10"/>
  <c r="AU104" i="12"/>
  <c r="U104" i="10"/>
  <c r="Z104" i="12"/>
  <c r="W104" i="10"/>
  <c r="AB104" i="12"/>
  <c r="AJ104" i="10"/>
  <c r="AT104" i="12"/>
  <c r="AB203" i="13"/>
  <c r="AG202" i="12"/>
  <c r="AN203" i="13"/>
  <c r="AX202" i="12"/>
  <c r="Y203" i="13"/>
  <c r="AD202" i="12"/>
  <c r="AR203" i="13"/>
  <c r="BB202" i="12"/>
  <c r="AU203" i="13"/>
  <c r="BE202" i="12"/>
  <c r="K203" i="13"/>
  <c r="K202" i="12"/>
  <c r="AV203" i="13"/>
  <c r="BF202" i="12"/>
  <c r="X203" i="13"/>
  <c r="AC202" i="12"/>
  <c r="AL203" i="13"/>
  <c r="AO203" i="13"/>
  <c r="AY202" i="12"/>
  <c r="I203" i="13"/>
  <c r="I202" i="12"/>
  <c r="AE203" i="13"/>
  <c r="AJ202" i="12"/>
  <c r="AT203" i="13"/>
  <c r="BD202" i="12"/>
  <c r="E203" i="13"/>
  <c r="AG203" i="13"/>
  <c r="AL202" i="12"/>
  <c r="U203" i="13"/>
  <c r="N203" i="13"/>
  <c r="N202" i="12"/>
  <c r="O203" i="13"/>
  <c r="O202" i="12"/>
  <c r="Z203" i="13"/>
  <c r="AE202" i="12"/>
  <c r="AQ203" i="13"/>
  <c r="BA202" i="12"/>
  <c r="P203" i="13"/>
  <c r="P202" i="12"/>
  <c r="L203" i="13"/>
  <c r="L202" i="12"/>
  <c r="AK203" i="13"/>
  <c r="AM203" i="13"/>
  <c r="AW203" i="13"/>
  <c r="BG202" i="12"/>
  <c r="M203" i="13"/>
  <c r="M202" i="12"/>
  <c r="AS203" i="13"/>
  <c r="BC202" i="12"/>
  <c r="AA203" i="13"/>
  <c r="AF202" i="12"/>
  <c r="AP203" i="13"/>
  <c r="AZ202" i="12"/>
  <c r="V203" i="13"/>
  <c r="H203" i="13"/>
  <c r="H202" i="12"/>
  <c r="J203" i="13"/>
  <c r="J202" i="12"/>
  <c r="AD203" i="13"/>
  <c r="AI202" i="12"/>
  <c r="AF203" i="13"/>
  <c r="AK202" i="12"/>
  <c r="Q203" i="13"/>
  <c r="Q202" i="12"/>
  <c r="AC203" i="13"/>
  <c r="AH202" i="12"/>
  <c r="W203" i="13"/>
  <c r="G203" i="13"/>
  <c r="F203" i="13"/>
  <c r="O104" i="30" l="1"/>
  <c r="P104" i="30"/>
  <c r="K104" i="30"/>
  <c r="I104" i="30"/>
  <c r="L104" i="30"/>
  <c r="J104" i="30"/>
  <c r="F104" i="30"/>
  <c r="M104" i="30"/>
  <c r="E104" i="30"/>
  <c r="G104" i="30"/>
  <c r="D104" i="30"/>
  <c r="H104" i="30"/>
  <c r="N104" i="30"/>
  <c r="R103" i="30"/>
  <c r="E140" i="19"/>
  <c r="AJ105" i="10"/>
  <c r="AT105" i="12"/>
  <c r="U105" i="10"/>
  <c r="Z105" i="12"/>
  <c r="V105" i="10"/>
  <c r="AA105" i="12"/>
  <c r="D105" i="10"/>
  <c r="D105" i="12"/>
  <c r="E105" i="10"/>
  <c r="E105" i="12"/>
  <c r="T105" i="10"/>
  <c r="Y105" i="12"/>
  <c r="W105" i="10"/>
  <c r="AB105" i="12"/>
  <c r="AK105" i="10"/>
  <c r="AU105" i="12"/>
  <c r="F105" i="10"/>
  <c r="F105" i="12"/>
  <c r="G105" i="10"/>
  <c r="G105" i="12"/>
  <c r="AM105" i="10"/>
  <c r="AW105" i="12"/>
  <c r="AL105" i="10"/>
  <c r="AV105" i="12"/>
  <c r="AC204" i="13"/>
  <c r="AH204" i="12" s="1"/>
  <c r="AH203" i="12"/>
  <c r="J204" i="13"/>
  <c r="J204" i="12" s="1"/>
  <c r="J203" i="12"/>
  <c r="AA204" i="13"/>
  <c r="AF204" i="12" s="1"/>
  <c r="AF203" i="12"/>
  <c r="M204" i="13"/>
  <c r="M204" i="12" s="1"/>
  <c r="M203" i="12"/>
  <c r="L204" i="13"/>
  <c r="L204" i="12" s="1"/>
  <c r="L203" i="12"/>
  <c r="AQ204" i="13"/>
  <c r="BA204" i="12" s="1"/>
  <c r="BA203" i="12"/>
  <c r="U204" i="13"/>
  <c r="AE204" i="13"/>
  <c r="AJ204" i="12" s="1"/>
  <c r="AJ203" i="12"/>
  <c r="AO204" i="13"/>
  <c r="AY204" i="12" s="1"/>
  <c r="AY203" i="12"/>
  <c r="X204" i="13"/>
  <c r="AC204" i="12" s="1"/>
  <c r="AC203" i="12"/>
  <c r="K204" i="13"/>
  <c r="K204" i="12" s="1"/>
  <c r="K203" i="12"/>
  <c r="AN204" i="13"/>
  <c r="AX204" i="12" s="1"/>
  <c r="AX203" i="12"/>
  <c r="G204" i="13"/>
  <c r="AF204" i="13"/>
  <c r="AK204" i="12" s="1"/>
  <c r="AK203" i="12"/>
  <c r="V204" i="13"/>
  <c r="AM204" i="13"/>
  <c r="O204" i="13"/>
  <c r="O204" i="12" s="1"/>
  <c r="O203" i="12"/>
  <c r="E204" i="13"/>
  <c r="AR204" i="13"/>
  <c r="BB204" i="12" s="1"/>
  <c r="BB203" i="12"/>
  <c r="F204" i="13"/>
  <c r="W204" i="13"/>
  <c r="Q204" i="13"/>
  <c r="Q204" i="12" s="1"/>
  <c r="Q203" i="12"/>
  <c r="AD204" i="13"/>
  <c r="AI204" i="12" s="1"/>
  <c r="AI203" i="12"/>
  <c r="H204" i="13"/>
  <c r="H204" i="12" s="1"/>
  <c r="H203" i="12"/>
  <c r="AP204" i="13"/>
  <c r="AZ204" i="12" s="1"/>
  <c r="AZ203" i="12"/>
  <c r="AS204" i="13"/>
  <c r="BC204" i="12" s="1"/>
  <c r="BC203" i="12"/>
  <c r="AW204" i="13"/>
  <c r="BG204" i="12" s="1"/>
  <c r="BG203" i="12"/>
  <c r="AK204" i="13"/>
  <c r="P204" i="13"/>
  <c r="P204" i="12" s="1"/>
  <c r="P203" i="12"/>
  <c r="Z204" i="13"/>
  <c r="AE204" i="12" s="1"/>
  <c r="AE203" i="12"/>
  <c r="N204" i="13"/>
  <c r="N204" i="12" s="1"/>
  <c r="N203" i="12"/>
  <c r="AG204" i="13"/>
  <c r="AL204" i="12" s="1"/>
  <c r="AL203" i="12"/>
  <c r="AT204" i="13"/>
  <c r="BD204" i="12" s="1"/>
  <c r="BD203" i="12"/>
  <c r="I204" i="13"/>
  <c r="I204" i="12" s="1"/>
  <c r="I203" i="12"/>
  <c r="AL204" i="13"/>
  <c r="AV204" i="13"/>
  <c r="BF204" i="12" s="1"/>
  <c r="BF203" i="12"/>
  <c r="AU204" i="13"/>
  <c r="BE204" i="12" s="1"/>
  <c r="BE203" i="12"/>
  <c r="Y204" i="13"/>
  <c r="AD204" i="12" s="1"/>
  <c r="AD203" i="12"/>
  <c r="AB204" i="13"/>
  <c r="AG204" i="12" s="1"/>
  <c r="AG203" i="12"/>
  <c r="E141" i="19" l="1"/>
  <c r="P105" i="30"/>
  <c r="L105" i="30"/>
  <c r="I105" i="30"/>
  <c r="J105" i="30"/>
  <c r="O105" i="30"/>
  <c r="K105" i="30"/>
  <c r="M105" i="30"/>
  <c r="G105" i="30"/>
  <c r="F105" i="30"/>
  <c r="H105" i="30"/>
  <c r="E105" i="30"/>
  <c r="D105" i="30"/>
  <c r="N105" i="30"/>
  <c r="R104" i="30"/>
  <c r="AL106" i="10"/>
  <c r="AV106" i="12"/>
  <c r="G106" i="10"/>
  <c r="G106" i="12"/>
  <c r="AK106" i="10"/>
  <c r="AU106" i="12"/>
  <c r="T106" i="10"/>
  <c r="Y106" i="12"/>
  <c r="D106" i="10"/>
  <c r="D106" i="12"/>
  <c r="U106" i="10"/>
  <c r="Z106" i="12"/>
  <c r="AM106" i="10"/>
  <c r="AW106" i="12"/>
  <c r="F106" i="10"/>
  <c r="F106" i="12"/>
  <c r="W106" i="10"/>
  <c r="AB106" i="12"/>
  <c r="E106" i="10"/>
  <c r="E106" i="12"/>
  <c r="V106" i="10"/>
  <c r="AA106" i="12"/>
  <c r="AJ106" i="10"/>
  <c r="AT106" i="12"/>
  <c r="L106" i="30" l="1"/>
  <c r="I106" i="30"/>
  <c r="P106" i="30"/>
  <c r="O106" i="30"/>
  <c r="M106" i="30"/>
  <c r="J106" i="30"/>
  <c r="H106" i="30"/>
  <c r="G106" i="30"/>
  <c r="E106" i="30"/>
  <c r="F106" i="30"/>
  <c r="K106" i="30"/>
  <c r="D106" i="30"/>
  <c r="N106" i="30"/>
  <c r="R105" i="30"/>
  <c r="E142" i="19"/>
  <c r="V107" i="10"/>
  <c r="AA107" i="12"/>
  <c r="E107" i="10"/>
  <c r="E107" i="12"/>
  <c r="F107" i="10"/>
  <c r="F107" i="12"/>
  <c r="AM107" i="10"/>
  <c r="AW107" i="12"/>
  <c r="AJ107" i="10"/>
  <c r="AT107" i="12"/>
  <c r="U107" i="10"/>
  <c r="Z107" i="12"/>
  <c r="T107" i="10"/>
  <c r="Y107" i="12"/>
  <c r="G107" i="10"/>
  <c r="G107" i="12"/>
  <c r="W107" i="10"/>
  <c r="AB107" i="12"/>
  <c r="D107" i="10"/>
  <c r="D107" i="12"/>
  <c r="AK107" i="10"/>
  <c r="AU107" i="12"/>
  <c r="AL107" i="10"/>
  <c r="AV107" i="12"/>
  <c r="R106" i="30" l="1"/>
  <c r="O107" i="30"/>
  <c r="L107" i="30"/>
  <c r="I107" i="30"/>
  <c r="P107" i="30"/>
  <c r="M107" i="30"/>
  <c r="K107" i="30"/>
  <c r="J107" i="30"/>
  <c r="E107" i="30"/>
  <c r="H107" i="30"/>
  <c r="F107" i="30"/>
  <c r="G107" i="30"/>
  <c r="D107" i="30"/>
  <c r="N107" i="30"/>
  <c r="E143" i="19"/>
  <c r="AL108" i="10"/>
  <c r="AV108" i="12"/>
  <c r="D108" i="10"/>
  <c r="D108" i="12"/>
  <c r="G108" i="10"/>
  <c r="G108" i="12"/>
  <c r="U108" i="10"/>
  <c r="Z108" i="12"/>
  <c r="AM108" i="10"/>
  <c r="AW108" i="12"/>
  <c r="E108" i="10"/>
  <c r="E108" i="12"/>
  <c r="AK108" i="10"/>
  <c r="AU108" i="12"/>
  <c r="W108" i="10"/>
  <c r="AB108" i="12"/>
  <c r="T108" i="10"/>
  <c r="Y108" i="12"/>
  <c r="AJ108" i="10"/>
  <c r="AT108" i="12"/>
  <c r="F108" i="10"/>
  <c r="F108" i="12"/>
  <c r="V108" i="10"/>
  <c r="AA108" i="12"/>
  <c r="O108" i="30" l="1"/>
  <c r="P108" i="30"/>
  <c r="L108" i="30"/>
  <c r="K108" i="30"/>
  <c r="J108" i="30"/>
  <c r="F108" i="30"/>
  <c r="E108" i="30"/>
  <c r="G108" i="30"/>
  <c r="D108" i="30"/>
  <c r="I108" i="30"/>
  <c r="M108" i="30"/>
  <c r="H108" i="30"/>
  <c r="N108" i="30"/>
  <c r="R107" i="30"/>
  <c r="E144" i="19"/>
  <c r="V109" i="10"/>
  <c r="AA109" i="12"/>
  <c r="AJ109" i="10"/>
  <c r="AT109" i="12"/>
  <c r="W109" i="10"/>
  <c r="AB109" i="12"/>
  <c r="E109" i="10"/>
  <c r="E109" i="12"/>
  <c r="U109" i="10"/>
  <c r="Z109" i="12"/>
  <c r="D109" i="10"/>
  <c r="D109" i="12"/>
  <c r="F109" i="10"/>
  <c r="F109" i="12"/>
  <c r="T109" i="10"/>
  <c r="Y109" i="12"/>
  <c r="AK109" i="10"/>
  <c r="AU109" i="12"/>
  <c r="AM109" i="10"/>
  <c r="AW109" i="12"/>
  <c r="G109" i="10"/>
  <c r="G109" i="12"/>
  <c r="AL109" i="10"/>
  <c r="AV109" i="12"/>
  <c r="P109" i="30" l="1"/>
  <c r="L109" i="30"/>
  <c r="I109" i="30"/>
  <c r="J109" i="30"/>
  <c r="K109" i="30"/>
  <c r="M109" i="30"/>
  <c r="G109" i="30"/>
  <c r="O109" i="30"/>
  <c r="F109" i="30"/>
  <c r="H109" i="30"/>
  <c r="E109" i="30"/>
  <c r="D109" i="30"/>
  <c r="N109" i="30"/>
  <c r="E145" i="19"/>
  <c r="R108" i="30"/>
  <c r="AL110" i="10"/>
  <c r="AV110" i="12"/>
  <c r="AM110" i="10"/>
  <c r="AW110" i="12"/>
  <c r="T110" i="10"/>
  <c r="Y110" i="12"/>
  <c r="D110" i="10"/>
  <c r="D110" i="12"/>
  <c r="E110" i="10"/>
  <c r="E110" i="12"/>
  <c r="AJ110" i="10"/>
  <c r="AT110" i="12"/>
  <c r="G110" i="10"/>
  <c r="G110" i="12"/>
  <c r="AK110" i="10"/>
  <c r="AU110" i="12"/>
  <c r="F110" i="10"/>
  <c r="F110" i="12"/>
  <c r="U110" i="10"/>
  <c r="Z110" i="12"/>
  <c r="W110" i="10"/>
  <c r="AB110" i="12"/>
  <c r="V110" i="10"/>
  <c r="AA110" i="12"/>
  <c r="R109" i="30" l="1"/>
  <c r="L110" i="30"/>
  <c r="I110" i="30"/>
  <c r="P110" i="30"/>
  <c r="O110" i="30"/>
  <c r="M110" i="30"/>
  <c r="J110" i="30"/>
  <c r="H110" i="30"/>
  <c r="G110" i="30"/>
  <c r="K110" i="30"/>
  <c r="E110" i="30"/>
  <c r="F110" i="30"/>
  <c r="D110" i="30"/>
  <c r="N110" i="30"/>
  <c r="E146" i="19"/>
  <c r="V111" i="10"/>
  <c r="AA111" i="12"/>
  <c r="AK111" i="10"/>
  <c r="AU111" i="12"/>
  <c r="D111" i="10"/>
  <c r="D111" i="12"/>
  <c r="AM111" i="10"/>
  <c r="AW111" i="12"/>
  <c r="U111" i="10"/>
  <c r="Z111" i="12"/>
  <c r="AJ111" i="10"/>
  <c r="AT111" i="12"/>
  <c r="W111" i="10"/>
  <c r="AB111" i="12"/>
  <c r="F111" i="10"/>
  <c r="F111" i="12"/>
  <c r="G111" i="10"/>
  <c r="G111" i="12"/>
  <c r="E111" i="10"/>
  <c r="E111" i="12"/>
  <c r="T111" i="10"/>
  <c r="Y111" i="12"/>
  <c r="AL111" i="10"/>
  <c r="AV111" i="12"/>
  <c r="L111" i="30" l="1"/>
  <c r="I111" i="30"/>
  <c r="M111" i="30"/>
  <c r="O111" i="30"/>
  <c r="K111" i="30"/>
  <c r="E111" i="30"/>
  <c r="J111" i="30"/>
  <c r="H111" i="30"/>
  <c r="F111" i="30"/>
  <c r="P111" i="30"/>
  <c r="G111" i="30"/>
  <c r="D111" i="30"/>
  <c r="N111" i="30"/>
  <c r="E147" i="19"/>
  <c r="R110" i="30"/>
  <c r="AL112" i="10"/>
  <c r="AV112" i="12"/>
  <c r="E112" i="10"/>
  <c r="E112" i="12"/>
  <c r="F112" i="10"/>
  <c r="F112" i="12"/>
  <c r="AJ112" i="10"/>
  <c r="AT112" i="12"/>
  <c r="AM112" i="10"/>
  <c r="AW112" i="12"/>
  <c r="AK112" i="10"/>
  <c r="AU112" i="12"/>
  <c r="T112" i="10"/>
  <c r="Y112" i="12"/>
  <c r="G112" i="10"/>
  <c r="G112" i="12"/>
  <c r="W112" i="10"/>
  <c r="AB112" i="12"/>
  <c r="U112" i="10"/>
  <c r="Z112" i="12"/>
  <c r="D112" i="10"/>
  <c r="D112" i="12"/>
  <c r="V112" i="10"/>
  <c r="AA112" i="12"/>
  <c r="P112" i="30" l="1"/>
  <c r="O112" i="30"/>
  <c r="K112" i="30"/>
  <c r="L112" i="30"/>
  <c r="I112" i="30"/>
  <c r="J112" i="30"/>
  <c r="F112" i="30"/>
  <c r="E112" i="30"/>
  <c r="M112" i="30"/>
  <c r="G112" i="30"/>
  <c r="D112" i="30"/>
  <c r="H112" i="30"/>
  <c r="N112" i="30"/>
  <c r="E148" i="19"/>
  <c r="R111" i="30"/>
  <c r="V113" i="10"/>
  <c r="AA113" i="12"/>
  <c r="U113" i="10"/>
  <c r="Z113" i="12"/>
  <c r="G113" i="10"/>
  <c r="G113" i="12"/>
  <c r="AK113" i="10"/>
  <c r="AU113" i="12"/>
  <c r="AJ113" i="10"/>
  <c r="AT113" i="12"/>
  <c r="E113" i="10"/>
  <c r="E113" i="12"/>
  <c r="D113" i="10"/>
  <c r="D113" i="12"/>
  <c r="W113" i="10"/>
  <c r="AB113" i="12"/>
  <c r="T113" i="10"/>
  <c r="Y113" i="12"/>
  <c r="AM113" i="10"/>
  <c r="AW113" i="12"/>
  <c r="F113" i="10"/>
  <c r="F113" i="12"/>
  <c r="AL113" i="10"/>
  <c r="AV113" i="12"/>
  <c r="P113" i="30" l="1"/>
  <c r="L113" i="30"/>
  <c r="I113" i="30"/>
  <c r="J113" i="30"/>
  <c r="O113" i="30"/>
  <c r="K113" i="30"/>
  <c r="M113" i="30"/>
  <c r="G113" i="30"/>
  <c r="F113" i="30"/>
  <c r="H113" i="30"/>
  <c r="D113" i="30"/>
  <c r="E113" i="30"/>
  <c r="N113" i="30"/>
  <c r="R112" i="30"/>
  <c r="E149" i="19"/>
  <c r="AL114" i="10"/>
  <c r="AV114" i="12"/>
  <c r="AM114" i="10"/>
  <c r="AW114" i="12"/>
  <c r="W114" i="10"/>
  <c r="AB114" i="12"/>
  <c r="E114" i="10"/>
  <c r="E114" i="12"/>
  <c r="AK114" i="10"/>
  <c r="AU114" i="12"/>
  <c r="U114" i="10"/>
  <c r="Z114" i="12"/>
  <c r="F114" i="10"/>
  <c r="F114" i="12"/>
  <c r="T114" i="10"/>
  <c r="Y114" i="12"/>
  <c r="D114" i="10"/>
  <c r="D114" i="12"/>
  <c r="AJ114" i="10"/>
  <c r="AT114" i="12"/>
  <c r="G114" i="10"/>
  <c r="G114" i="12"/>
  <c r="V114" i="10"/>
  <c r="AA114" i="12"/>
  <c r="R113" i="30" l="1"/>
  <c r="L114" i="30"/>
  <c r="I114" i="30"/>
  <c r="P114" i="30"/>
  <c r="M114" i="30"/>
  <c r="J114" i="30"/>
  <c r="K114" i="30"/>
  <c r="H114" i="30"/>
  <c r="G114" i="30"/>
  <c r="E114" i="30"/>
  <c r="O114" i="30"/>
  <c r="F114" i="30"/>
  <c r="D114" i="30"/>
  <c r="N114" i="30"/>
  <c r="E150" i="19"/>
  <c r="V115" i="10"/>
  <c r="AA115" i="12"/>
  <c r="AJ115" i="10"/>
  <c r="AT115" i="12"/>
  <c r="T115" i="10"/>
  <c r="Y115" i="12"/>
  <c r="U115" i="10"/>
  <c r="Z115" i="12"/>
  <c r="E115" i="10"/>
  <c r="E115" i="12"/>
  <c r="AM115" i="10"/>
  <c r="AW115" i="12"/>
  <c r="G115" i="10"/>
  <c r="G115" i="12"/>
  <c r="D115" i="10"/>
  <c r="D115" i="12"/>
  <c r="F115" i="10"/>
  <c r="F115" i="12"/>
  <c r="AK115" i="10"/>
  <c r="AU115" i="12"/>
  <c r="W115" i="10"/>
  <c r="AB115" i="12"/>
  <c r="AL115" i="10"/>
  <c r="AV115" i="12"/>
  <c r="L115" i="30" l="1"/>
  <c r="I115" i="30"/>
  <c r="M115" i="30"/>
  <c r="P115" i="30"/>
  <c r="O115" i="30"/>
  <c r="K115" i="30"/>
  <c r="E115" i="30"/>
  <c r="H115" i="30"/>
  <c r="F115" i="30"/>
  <c r="J115" i="30"/>
  <c r="G115" i="30"/>
  <c r="D115" i="30"/>
  <c r="N115" i="30"/>
  <c r="R114" i="30"/>
  <c r="E151" i="19"/>
  <c r="AL116" i="10"/>
  <c r="AV116" i="12"/>
  <c r="AK116" i="10"/>
  <c r="AU116" i="12"/>
  <c r="D116" i="10"/>
  <c r="D116" i="12"/>
  <c r="AM116" i="10"/>
  <c r="AW116" i="12"/>
  <c r="U116" i="10"/>
  <c r="Z116" i="12"/>
  <c r="AJ116" i="10"/>
  <c r="AT116" i="12"/>
  <c r="W116" i="10"/>
  <c r="AB116" i="12"/>
  <c r="F116" i="10"/>
  <c r="F116" i="12"/>
  <c r="G116" i="10"/>
  <c r="G116" i="12"/>
  <c r="E116" i="10"/>
  <c r="E116" i="12"/>
  <c r="T116" i="10"/>
  <c r="Y116" i="12"/>
  <c r="V116" i="10"/>
  <c r="AA116" i="12"/>
  <c r="R115" i="30" l="1"/>
  <c r="P116" i="30"/>
  <c r="I116" i="30"/>
  <c r="O116" i="30"/>
  <c r="K116" i="30"/>
  <c r="J116" i="30"/>
  <c r="L116" i="30"/>
  <c r="M116" i="30"/>
  <c r="F116" i="30"/>
  <c r="E116" i="30"/>
  <c r="G116" i="30"/>
  <c r="H116" i="30"/>
  <c r="D116" i="30"/>
  <c r="N116" i="30"/>
  <c r="E152" i="19"/>
  <c r="V117" i="10"/>
  <c r="AA117" i="12"/>
  <c r="E117" i="10"/>
  <c r="E117" i="12"/>
  <c r="F117" i="10"/>
  <c r="F117" i="12"/>
  <c r="AJ117" i="10"/>
  <c r="AT117" i="12"/>
  <c r="AM117" i="10"/>
  <c r="AW117" i="12"/>
  <c r="AK117" i="10"/>
  <c r="AU117" i="12"/>
  <c r="T117" i="10"/>
  <c r="Y117" i="12"/>
  <c r="G117" i="10"/>
  <c r="G117" i="12"/>
  <c r="W117" i="10"/>
  <c r="AB117" i="12"/>
  <c r="U117" i="10"/>
  <c r="Z117" i="12"/>
  <c r="D117" i="10"/>
  <c r="D117" i="12"/>
  <c r="AL117" i="10"/>
  <c r="AV117" i="12"/>
  <c r="E153" i="19" l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P117" i="30"/>
  <c r="L117" i="30"/>
  <c r="I117" i="30"/>
  <c r="J117" i="30"/>
  <c r="O117" i="30"/>
  <c r="K117" i="30"/>
  <c r="M117" i="30"/>
  <c r="G117" i="30"/>
  <c r="F117" i="30"/>
  <c r="H117" i="30"/>
  <c r="D117" i="30"/>
  <c r="E117" i="30"/>
  <c r="N117" i="30"/>
  <c r="R116" i="30"/>
  <c r="AL118" i="10"/>
  <c r="AV118" i="12"/>
  <c r="U118" i="10"/>
  <c r="Z118" i="12"/>
  <c r="G118" i="10"/>
  <c r="G118" i="12"/>
  <c r="AK118" i="10"/>
  <c r="AU118" i="12"/>
  <c r="AJ118" i="10"/>
  <c r="AT118" i="12"/>
  <c r="E118" i="10"/>
  <c r="E118" i="12"/>
  <c r="D118" i="10"/>
  <c r="D118" i="12"/>
  <c r="W118" i="10"/>
  <c r="AB118" i="12"/>
  <c r="T118" i="10"/>
  <c r="Y118" i="12"/>
  <c r="AM118" i="10"/>
  <c r="AW118" i="12"/>
  <c r="F118" i="10"/>
  <c r="F118" i="12"/>
  <c r="V118" i="10"/>
  <c r="AA118" i="12"/>
  <c r="R117" i="30" l="1"/>
  <c r="L118" i="30"/>
  <c r="I118" i="30"/>
  <c r="P118" i="30"/>
  <c r="M118" i="30"/>
  <c r="J118" i="30"/>
  <c r="H118" i="30"/>
  <c r="K118" i="30"/>
  <c r="G118" i="30"/>
  <c r="O118" i="30"/>
  <c r="E118" i="30"/>
  <c r="D118" i="30"/>
  <c r="F118" i="30"/>
  <c r="N118" i="30"/>
  <c r="V119" i="10"/>
  <c r="AA119" i="12"/>
  <c r="AM119" i="10"/>
  <c r="AW119" i="12"/>
  <c r="W119" i="10"/>
  <c r="AB119" i="12"/>
  <c r="E119" i="10"/>
  <c r="E119" i="12"/>
  <c r="AK119" i="10"/>
  <c r="AU119" i="12"/>
  <c r="U119" i="10"/>
  <c r="Z119" i="12"/>
  <c r="F119" i="10"/>
  <c r="F119" i="12"/>
  <c r="T119" i="10"/>
  <c r="Y119" i="12"/>
  <c r="D119" i="10"/>
  <c r="D119" i="12"/>
  <c r="AJ119" i="10"/>
  <c r="AT119" i="12"/>
  <c r="G119" i="10"/>
  <c r="G119" i="12"/>
  <c r="AL119" i="10"/>
  <c r="AV119" i="12"/>
  <c r="R118" i="30" l="1"/>
  <c r="L119" i="30"/>
  <c r="I119" i="30"/>
  <c r="P119" i="30"/>
  <c r="M119" i="30"/>
  <c r="O119" i="30"/>
  <c r="K119" i="30"/>
  <c r="E119" i="30"/>
  <c r="H119" i="30"/>
  <c r="J119" i="30"/>
  <c r="F119" i="30"/>
  <c r="G119" i="30"/>
  <c r="D119" i="30"/>
  <c r="N119" i="30"/>
  <c r="F120" i="10"/>
  <c r="F120" i="12"/>
  <c r="G120" i="10"/>
  <c r="G120" i="12"/>
  <c r="D120" i="10"/>
  <c r="D120" i="12"/>
  <c r="AK120" i="10"/>
  <c r="AU120" i="12"/>
  <c r="W120" i="10"/>
  <c r="AB120" i="12"/>
  <c r="V120" i="10"/>
  <c r="AA120" i="12"/>
  <c r="AL120" i="10"/>
  <c r="AV120" i="12"/>
  <c r="AJ120" i="10"/>
  <c r="AT120" i="12"/>
  <c r="T120" i="10"/>
  <c r="Y120" i="12"/>
  <c r="U120" i="10"/>
  <c r="Z120" i="12"/>
  <c r="E120" i="10"/>
  <c r="E120" i="12"/>
  <c r="AM120" i="10"/>
  <c r="AW120" i="12"/>
  <c r="R119" i="30" l="1"/>
  <c r="P120" i="30"/>
  <c r="O120" i="30"/>
  <c r="K120" i="30"/>
  <c r="I120" i="30"/>
  <c r="L120" i="30"/>
  <c r="J120" i="30"/>
  <c r="F120" i="30"/>
  <c r="M120" i="30"/>
  <c r="E120" i="30"/>
  <c r="G120" i="30"/>
  <c r="D120" i="30"/>
  <c r="H120" i="30"/>
  <c r="N120" i="30"/>
  <c r="AM121" i="10"/>
  <c r="AW121" i="12"/>
  <c r="U121" i="10"/>
  <c r="Z121" i="12"/>
  <c r="AJ121" i="10"/>
  <c r="AT121" i="12"/>
  <c r="V121" i="10"/>
  <c r="AA121" i="12"/>
  <c r="AK121" i="10"/>
  <c r="AU121" i="12"/>
  <c r="G121" i="10"/>
  <c r="G121" i="12"/>
  <c r="E121" i="10"/>
  <c r="E121" i="12"/>
  <c r="T121" i="10"/>
  <c r="Y121" i="12"/>
  <c r="AL121" i="10"/>
  <c r="AV121" i="12"/>
  <c r="W121" i="10"/>
  <c r="AB121" i="12"/>
  <c r="D121" i="10"/>
  <c r="D121" i="12"/>
  <c r="F121" i="10"/>
  <c r="F121" i="12"/>
  <c r="P121" i="30" l="1"/>
  <c r="L121" i="30"/>
  <c r="I121" i="30"/>
  <c r="J121" i="30"/>
  <c r="O121" i="30"/>
  <c r="K121" i="30"/>
  <c r="M121" i="30"/>
  <c r="G121" i="30"/>
  <c r="F121" i="30"/>
  <c r="H121" i="30"/>
  <c r="E121" i="30"/>
  <c r="D121" i="30"/>
  <c r="N121" i="30"/>
  <c r="R120" i="30"/>
  <c r="F122" i="10"/>
  <c r="F122" i="12"/>
  <c r="W122" i="10"/>
  <c r="AB122" i="12"/>
  <c r="T122" i="10"/>
  <c r="Y122" i="12"/>
  <c r="G122" i="10"/>
  <c r="G122" i="12"/>
  <c r="V122" i="10"/>
  <c r="AA122" i="12"/>
  <c r="U122" i="10"/>
  <c r="Z122" i="12"/>
  <c r="D122" i="10"/>
  <c r="D122" i="12"/>
  <c r="AL122" i="10"/>
  <c r="AV122" i="12"/>
  <c r="E122" i="10"/>
  <c r="E122" i="12"/>
  <c r="AK122" i="10"/>
  <c r="AU122" i="12"/>
  <c r="AJ122" i="10"/>
  <c r="AT122" i="12"/>
  <c r="AM122" i="10"/>
  <c r="AW122" i="12"/>
  <c r="L122" i="30" l="1"/>
  <c r="I122" i="30"/>
  <c r="P122" i="30"/>
  <c r="M122" i="30"/>
  <c r="J122" i="30"/>
  <c r="O122" i="30"/>
  <c r="H122" i="30"/>
  <c r="G122" i="30"/>
  <c r="E122" i="30"/>
  <c r="F122" i="30"/>
  <c r="D122" i="30"/>
  <c r="K122" i="30"/>
  <c r="N122" i="30"/>
  <c r="R121" i="30"/>
  <c r="AM123" i="10"/>
  <c r="AW123" i="12"/>
  <c r="AK123" i="10"/>
  <c r="AU123" i="12"/>
  <c r="AL123" i="10"/>
  <c r="AV123" i="12"/>
  <c r="U123" i="10"/>
  <c r="Z123" i="12"/>
  <c r="G123" i="10"/>
  <c r="G123" i="12"/>
  <c r="W123" i="10"/>
  <c r="AB123" i="12"/>
  <c r="AJ123" i="10"/>
  <c r="AT123" i="12"/>
  <c r="E123" i="10"/>
  <c r="E123" i="12"/>
  <c r="D123" i="10"/>
  <c r="D123" i="12"/>
  <c r="V123" i="10"/>
  <c r="AA123" i="12"/>
  <c r="T123" i="10"/>
  <c r="Y123" i="12"/>
  <c r="F123" i="10"/>
  <c r="F123" i="12"/>
  <c r="R122" i="30" l="1"/>
  <c r="L123" i="30"/>
  <c r="I123" i="30"/>
  <c r="P123" i="30"/>
  <c r="M123" i="30"/>
  <c r="O123" i="30"/>
  <c r="K123" i="30"/>
  <c r="J123" i="30"/>
  <c r="E123" i="30"/>
  <c r="H123" i="30"/>
  <c r="F123" i="30"/>
  <c r="G123" i="30"/>
  <c r="D123" i="30"/>
  <c r="N123" i="30"/>
  <c r="F124" i="10"/>
  <c r="F124" i="12"/>
  <c r="W124" i="10"/>
  <c r="AB124" i="12"/>
  <c r="V124" i="10"/>
  <c r="AA124" i="12"/>
  <c r="E124" i="10"/>
  <c r="E124" i="12"/>
  <c r="U124" i="10"/>
  <c r="Z124" i="12"/>
  <c r="AK124" i="10"/>
  <c r="AU124" i="12"/>
  <c r="T124" i="10"/>
  <c r="Y124" i="12"/>
  <c r="D124" i="10"/>
  <c r="D124" i="12"/>
  <c r="AJ124" i="10"/>
  <c r="AT124" i="12"/>
  <c r="G124" i="10"/>
  <c r="G124" i="12"/>
  <c r="AL124" i="10"/>
  <c r="AV124" i="12"/>
  <c r="AM124" i="10"/>
  <c r="AW124" i="12"/>
  <c r="P124" i="30" l="1"/>
  <c r="L124" i="30"/>
  <c r="O124" i="30"/>
  <c r="K124" i="30"/>
  <c r="J124" i="30"/>
  <c r="F124" i="30"/>
  <c r="E124" i="30"/>
  <c r="I124" i="30"/>
  <c r="G124" i="30"/>
  <c r="M124" i="30"/>
  <c r="D124" i="30"/>
  <c r="H124" i="30"/>
  <c r="N124" i="30"/>
  <c r="R123" i="30"/>
  <c r="AL125" i="10"/>
  <c r="AV125" i="12"/>
  <c r="AJ125" i="10"/>
  <c r="AT125" i="12"/>
  <c r="T125" i="10"/>
  <c r="Y125" i="12"/>
  <c r="U125" i="10"/>
  <c r="Z125" i="12"/>
  <c r="V125" i="10"/>
  <c r="AA125" i="12"/>
  <c r="AM125" i="10"/>
  <c r="AW125" i="12"/>
  <c r="G125" i="10"/>
  <c r="G125" i="12"/>
  <c r="D125" i="10"/>
  <c r="D125" i="12"/>
  <c r="AK125" i="10"/>
  <c r="AU125" i="12"/>
  <c r="E125" i="10"/>
  <c r="E125" i="12"/>
  <c r="W125" i="10"/>
  <c r="AB125" i="12"/>
  <c r="F125" i="10"/>
  <c r="F125" i="12"/>
  <c r="R124" i="30" l="1"/>
  <c r="P125" i="30"/>
  <c r="L125" i="30"/>
  <c r="I125" i="30"/>
  <c r="J125" i="30"/>
  <c r="O125" i="30"/>
  <c r="K125" i="30"/>
  <c r="M125" i="30"/>
  <c r="G125" i="30"/>
  <c r="F125" i="30"/>
  <c r="H125" i="30"/>
  <c r="E125" i="30"/>
  <c r="D125" i="30"/>
  <c r="N125" i="30"/>
  <c r="F126" i="10"/>
  <c r="F126" i="12"/>
  <c r="E126" i="10"/>
  <c r="E126" i="12"/>
  <c r="D126" i="10"/>
  <c r="D126" i="12"/>
  <c r="AM126" i="10"/>
  <c r="AW126" i="12"/>
  <c r="U126" i="10"/>
  <c r="Z126" i="12"/>
  <c r="AJ126" i="10"/>
  <c r="AT126" i="12"/>
  <c r="W126" i="10"/>
  <c r="AB126" i="12"/>
  <c r="AK126" i="10"/>
  <c r="AU126" i="12"/>
  <c r="G126" i="10"/>
  <c r="G126" i="12"/>
  <c r="V126" i="10"/>
  <c r="AA126" i="12"/>
  <c r="T126" i="10"/>
  <c r="Y126" i="12"/>
  <c r="AL126" i="10"/>
  <c r="AV126" i="12"/>
  <c r="R125" i="30" l="1"/>
  <c r="L126" i="30"/>
  <c r="I126" i="30"/>
  <c r="P126" i="30"/>
  <c r="M126" i="30"/>
  <c r="J126" i="30"/>
  <c r="H126" i="30"/>
  <c r="O126" i="30"/>
  <c r="G126" i="30"/>
  <c r="K126" i="30"/>
  <c r="E126" i="30"/>
  <c r="F126" i="30"/>
  <c r="D126" i="30"/>
  <c r="N126" i="30"/>
  <c r="AL127" i="10"/>
  <c r="AV127" i="12"/>
  <c r="V127" i="10"/>
  <c r="AA127" i="12"/>
  <c r="AK127" i="10"/>
  <c r="AU127" i="12"/>
  <c r="AJ127" i="10"/>
  <c r="AT127" i="12"/>
  <c r="AM127" i="10"/>
  <c r="AW127" i="12"/>
  <c r="E127" i="10"/>
  <c r="E127" i="12"/>
  <c r="T127" i="10"/>
  <c r="Y127" i="12"/>
  <c r="G127" i="10"/>
  <c r="G127" i="12"/>
  <c r="W127" i="10"/>
  <c r="AB127" i="12"/>
  <c r="U127" i="10"/>
  <c r="Z127" i="12"/>
  <c r="D127" i="10"/>
  <c r="D127" i="12"/>
  <c r="F127" i="10"/>
  <c r="F127" i="12"/>
  <c r="R126" i="30" l="1"/>
  <c r="L127" i="30"/>
  <c r="I127" i="30"/>
  <c r="M127" i="30"/>
  <c r="O127" i="30"/>
  <c r="K127" i="30"/>
  <c r="E127" i="30"/>
  <c r="J127" i="30"/>
  <c r="H127" i="30"/>
  <c r="P127" i="30"/>
  <c r="F127" i="30"/>
  <c r="G127" i="30"/>
  <c r="D127" i="30"/>
  <c r="N127" i="30"/>
  <c r="F128" i="10"/>
  <c r="F128" i="12"/>
  <c r="U128" i="10"/>
  <c r="Z128" i="12"/>
  <c r="G128" i="10"/>
  <c r="G128" i="12"/>
  <c r="E128" i="10"/>
  <c r="E128" i="12"/>
  <c r="AJ128" i="10"/>
  <c r="AT128" i="12"/>
  <c r="V128" i="10"/>
  <c r="AA128" i="12"/>
  <c r="D128" i="10"/>
  <c r="D128" i="12"/>
  <c r="W128" i="10"/>
  <c r="AB128" i="12"/>
  <c r="T128" i="10"/>
  <c r="Y128" i="12"/>
  <c r="AM128" i="10"/>
  <c r="AW128" i="12"/>
  <c r="AK128" i="10"/>
  <c r="AU128" i="12"/>
  <c r="AL128" i="10"/>
  <c r="AV128" i="12"/>
  <c r="P128" i="30" l="1"/>
  <c r="O128" i="30"/>
  <c r="K128" i="30"/>
  <c r="L128" i="30"/>
  <c r="I128" i="30"/>
  <c r="J128" i="30"/>
  <c r="F128" i="30"/>
  <c r="M128" i="30"/>
  <c r="G128" i="30"/>
  <c r="D128" i="30"/>
  <c r="E128" i="30"/>
  <c r="H128" i="30"/>
  <c r="N128" i="30"/>
  <c r="R127" i="30"/>
  <c r="AL129" i="10"/>
  <c r="AV129" i="12"/>
  <c r="AM129" i="10"/>
  <c r="AW129" i="12"/>
  <c r="W129" i="10"/>
  <c r="AB129" i="12"/>
  <c r="V129" i="10"/>
  <c r="AA129" i="12"/>
  <c r="E129" i="10"/>
  <c r="E129" i="12"/>
  <c r="U129" i="10"/>
  <c r="Z129" i="12"/>
  <c r="AK129" i="10"/>
  <c r="AU129" i="12"/>
  <c r="T129" i="10"/>
  <c r="Y129" i="12"/>
  <c r="D129" i="10"/>
  <c r="D129" i="12"/>
  <c r="AJ129" i="10"/>
  <c r="AT129" i="12"/>
  <c r="G129" i="10"/>
  <c r="G129" i="12"/>
  <c r="F129" i="10"/>
  <c r="F129" i="12"/>
  <c r="P129" i="30" l="1"/>
  <c r="L129" i="30"/>
  <c r="I129" i="30"/>
  <c r="J129" i="30"/>
  <c r="O129" i="30"/>
  <c r="K129" i="30"/>
  <c r="M129" i="30"/>
  <c r="G129" i="30"/>
  <c r="F129" i="30"/>
  <c r="H129" i="30"/>
  <c r="D129" i="30"/>
  <c r="E129" i="30"/>
  <c r="N129" i="30"/>
  <c r="R128" i="30"/>
  <c r="F130" i="10"/>
  <c r="F130" i="12"/>
  <c r="AJ130" i="10"/>
  <c r="AT130" i="12"/>
  <c r="T130" i="10"/>
  <c r="Y130" i="12"/>
  <c r="U130" i="10"/>
  <c r="Z130" i="12"/>
  <c r="V130" i="10"/>
  <c r="AA130" i="12"/>
  <c r="AM130" i="10"/>
  <c r="AW130" i="12"/>
  <c r="G130" i="10"/>
  <c r="G130" i="12"/>
  <c r="D130" i="10"/>
  <c r="D130" i="12"/>
  <c r="AK130" i="10"/>
  <c r="AU130" i="12"/>
  <c r="E130" i="10"/>
  <c r="E130" i="12"/>
  <c r="W130" i="10"/>
  <c r="AB130" i="12"/>
  <c r="AL130" i="10"/>
  <c r="AV130" i="12"/>
  <c r="R129" i="30" l="1"/>
  <c r="L130" i="30"/>
  <c r="I130" i="30"/>
  <c r="P130" i="30"/>
  <c r="M130" i="30"/>
  <c r="J130" i="30"/>
  <c r="K130" i="30"/>
  <c r="H130" i="30"/>
  <c r="G130" i="30"/>
  <c r="E130" i="30"/>
  <c r="O130" i="30"/>
  <c r="D130" i="30"/>
  <c r="F130" i="30"/>
  <c r="N130" i="30"/>
  <c r="AL131" i="10"/>
  <c r="AV131" i="12"/>
  <c r="E131" i="10"/>
  <c r="E131" i="12"/>
  <c r="D131" i="10"/>
  <c r="D131" i="12"/>
  <c r="AM131" i="10"/>
  <c r="AW131" i="12"/>
  <c r="U131" i="10"/>
  <c r="Z131" i="12"/>
  <c r="AJ131" i="10"/>
  <c r="AT131" i="12"/>
  <c r="W131" i="10"/>
  <c r="AB131" i="12"/>
  <c r="AK131" i="10"/>
  <c r="AU131" i="12"/>
  <c r="G131" i="10"/>
  <c r="G131" i="12"/>
  <c r="V131" i="10"/>
  <c r="AA131" i="12"/>
  <c r="T131" i="10"/>
  <c r="Y131" i="12"/>
  <c r="F131" i="10"/>
  <c r="F131" i="12"/>
  <c r="R130" i="30" l="1"/>
  <c r="L131" i="30"/>
  <c r="I131" i="30"/>
  <c r="M131" i="30"/>
  <c r="P131" i="30"/>
  <c r="O131" i="30"/>
  <c r="K131" i="30"/>
  <c r="H131" i="30"/>
  <c r="F131" i="30"/>
  <c r="J131" i="30"/>
  <c r="E131" i="30"/>
  <c r="G131" i="30"/>
  <c r="D131" i="30"/>
  <c r="N131" i="30"/>
  <c r="F132" i="10"/>
  <c r="F132" i="12"/>
  <c r="V132" i="10"/>
  <c r="AA132" i="12"/>
  <c r="AK132" i="10"/>
  <c r="AU132" i="12"/>
  <c r="AJ132" i="10"/>
  <c r="AT132" i="12"/>
  <c r="AM132" i="10"/>
  <c r="AW132" i="12"/>
  <c r="E132" i="10"/>
  <c r="E132" i="12"/>
  <c r="T132" i="10"/>
  <c r="Y132" i="12"/>
  <c r="G132" i="10"/>
  <c r="G132" i="12"/>
  <c r="W132" i="10"/>
  <c r="AB132" i="12"/>
  <c r="U132" i="10"/>
  <c r="Z132" i="12"/>
  <c r="D132" i="10"/>
  <c r="D132" i="12"/>
  <c r="AL132" i="10"/>
  <c r="AV132" i="12"/>
  <c r="R131" i="30" l="1"/>
  <c r="P132" i="30"/>
  <c r="I132" i="30"/>
  <c r="O132" i="30"/>
  <c r="K132" i="30"/>
  <c r="J132" i="30"/>
  <c r="M132" i="30"/>
  <c r="F132" i="30"/>
  <c r="L132" i="30"/>
  <c r="G132" i="30"/>
  <c r="H132" i="30"/>
  <c r="D132" i="30"/>
  <c r="E132" i="30"/>
  <c r="N132" i="30"/>
  <c r="AL133" i="10"/>
  <c r="AV133" i="12"/>
  <c r="U133" i="10"/>
  <c r="Z133" i="12"/>
  <c r="G133" i="10"/>
  <c r="G133" i="12"/>
  <c r="E133" i="10"/>
  <c r="E133" i="12"/>
  <c r="AJ133" i="10"/>
  <c r="AT133" i="12"/>
  <c r="V133" i="10"/>
  <c r="AA133" i="12"/>
  <c r="D133" i="10"/>
  <c r="D133" i="12"/>
  <c r="W133" i="10"/>
  <c r="AB133" i="12"/>
  <c r="T133" i="10"/>
  <c r="Y133" i="12"/>
  <c r="AM133" i="10"/>
  <c r="AW133" i="12"/>
  <c r="AK133" i="10"/>
  <c r="AU133" i="12"/>
  <c r="F133" i="10"/>
  <c r="F133" i="12"/>
  <c r="R132" i="30" l="1"/>
  <c r="P133" i="30"/>
  <c r="L133" i="30"/>
  <c r="I133" i="30"/>
  <c r="J133" i="30"/>
  <c r="O133" i="30"/>
  <c r="K133" i="30"/>
  <c r="M133" i="30"/>
  <c r="G133" i="30"/>
  <c r="F133" i="30"/>
  <c r="H133" i="30"/>
  <c r="D133" i="30"/>
  <c r="E133" i="30"/>
  <c r="N133" i="30"/>
  <c r="F134" i="10"/>
  <c r="F134" i="12"/>
  <c r="AM134" i="10"/>
  <c r="AW134" i="12"/>
  <c r="W134" i="10"/>
  <c r="AB134" i="12"/>
  <c r="V134" i="10"/>
  <c r="AA134" i="12"/>
  <c r="E134" i="10"/>
  <c r="E134" i="12"/>
  <c r="U134" i="10"/>
  <c r="Z134" i="12"/>
  <c r="AK134" i="10"/>
  <c r="AU134" i="12"/>
  <c r="T134" i="10"/>
  <c r="Y134" i="12"/>
  <c r="D134" i="10"/>
  <c r="D134" i="12"/>
  <c r="AJ134" i="10"/>
  <c r="AT134" i="12"/>
  <c r="G134" i="10"/>
  <c r="G134" i="12"/>
  <c r="AL134" i="10"/>
  <c r="AV134" i="12"/>
  <c r="L134" i="30" l="1"/>
  <c r="I134" i="30"/>
  <c r="P134" i="30"/>
  <c r="M134" i="30"/>
  <c r="J134" i="30"/>
  <c r="H134" i="30"/>
  <c r="K134" i="30"/>
  <c r="G134" i="30"/>
  <c r="O134" i="30"/>
  <c r="E134" i="30"/>
  <c r="D134" i="30"/>
  <c r="F134" i="30"/>
  <c r="N134" i="30"/>
  <c r="R133" i="30"/>
  <c r="AL135" i="10"/>
  <c r="AV135" i="12"/>
  <c r="AJ135" i="10"/>
  <c r="AT135" i="12"/>
  <c r="T135" i="10"/>
  <c r="Y135" i="12"/>
  <c r="U135" i="10"/>
  <c r="Z135" i="12"/>
  <c r="V135" i="10"/>
  <c r="AA135" i="12"/>
  <c r="AM135" i="10"/>
  <c r="AW135" i="12"/>
  <c r="G135" i="10"/>
  <c r="G135" i="12"/>
  <c r="D135" i="10"/>
  <c r="D135" i="12"/>
  <c r="AK135" i="10"/>
  <c r="AU135" i="12"/>
  <c r="E135" i="10"/>
  <c r="E135" i="12"/>
  <c r="W135" i="10"/>
  <c r="AB135" i="12"/>
  <c r="F135" i="10"/>
  <c r="F135" i="12"/>
  <c r="R134" i="30" l="1"/>
  <c r="L135" i="30"/>
  <c r="I135" i="30"/>
  <c r="P135" i="30"/>
  <c r="M135" i="30"/>
  <c r="O135" i="30"/>
  <c r="K135" i="30"/>
  <c r="H135" i="30"/>
  <c r="J135" i="30"/>
  <c r="F135" i="30"/>
  <c r="G135" i="30"/>
  <c r="E135" i="30"/>
  <c r="D135" i="30"/>
  <c r="N135" i="30"/>
  <c r="F136" i="10"/>
  <c r="F136" i="12"/>
  <c r="E136" i="10"/>
  <c r="E136" i="12"/>
  <c r="D136" i="10"/>
  <c r="D136" i="12"/>
  <c r="AM136" i="10"/>
  <c r="AW136" i="12"/>
  <c r="U136" i="10"/>
  <c r="Z136" i="12"/>
  <c r="AJ136" i="10"/>
  <c r="AT136" i="12"/>
  <c r="W136" i="10"/>
  <c r="AB136" i="12"/>
  <c r="AK136" i="10"/>
  <c r="AU136" i="12"/>
  <c r="G136" i="10"/>
  <c r="G136" i="12"/>
  <c r="V136" i="10"/>
  <c r="AA136" i="12"/>
  <c r="T136" i="10"/>
  <c r="Y136" i="12"/>
  <c r="AL136" i="10"/>
  <c r="AV136" i="12"/>
  <c r="P136" i="30" l="1"/>
  <c r="O136" i="30"/>
  <c r="K136" i="30"/>
  <c r="I136" i="30"/>
  <c r="L136" i="30"/>
  <c r="J136" i="30"/>
  <c r="F136" i="30"/>
  <c r="M136" i="30"/>
  <c r="G136" i="30"/>
  <c r="D136" i="30"/>
  <c r="H136" i="30"/>
  <c r="E136" i="30"/>
  <c r="N136" i="30"/>
  <c r="R135" i="30"/>
  <c r="AL137" i="10"/>
  <c r="AV137" i="12"/>
  <c r="V137" i="10"/>
  <c r="AA137" i="12"/>
  <c r="AK137" i="10"/>
  <c r="AU137" i="12"/>
  <c r="AJ137" i="10"/>
  <c r="AT137" i="12"/>
  <c r="AM137" i="10"/>
  <c r="AW137" i="12"/>
  <c r="E137" i="10"/>
  <c r="E137" i="12"/>
  <c r="T137" i="10"/>
  <c r="Y137" i="12"/>
  <c r="G137" i="10"/>
  <c r="G137" i="12"/>
  <c r="W137" i="10"/>
  <c r="AB137" i="12"/>
  <c r="U137" i="10"/>
  <c r="Z137" i="12"/>
  <c r="D137" i="10"/>
  <c r="D137" i="12"/>
  <c r="F137" i="10"/>
  <c r="F137" i="12"/>
  <c r="P137" i="30" l="1"/>
  <c r="L137" i="30"/>
  <c r="I137" i="30"/>
  <c r="J137" i="30"/>
  <c r="O137" i="30"/>
  <c r="K137" i="30"/>
  <c r="M137" i="30"/>
  <c r="G137" i="30"/>
  <c r="F137" i="30"/>
  <c r="H137" i="30"/>
  <c r="D137" i="30"/>
  <c r="E137" i="30"/>
  <c r="N137" i="30"/>
  <c r="R136" i="30"/>
  <c r="F138" i="10"/>
  <c r="F138" i="12"/>
  <c r="U138" i="10"/>
  <c r="Z138" i="12"/>
  <c r="G138" i="10"/>
  <c r="G138" i="12"/>
  <c r="E138" i="10"/>
  <c r="E138" i="12"/>
  <c r="AJ138" i="10"/>
  <c r="AT138" i="12"/>
  <c r="V138" i="10"/>
  <c r="AA138" i="12"/>
  <c r="D138" i="10"/>
  <c r="D138" i="12"/>
  <c r="W138" i="10"/>
  <c r="AB138" i="12"/>
  <c r="T138" i="10"/>
  <c r="Y138" i="12"/>
  <c r="AM138" i="10"/>
  <c r="AW138" i="12"/>
  <c r="AK138" i="10"/>
  <c r="AU138" i="12"/>
  <c r="AL138" i="10"/>
  <c r="AV138" i="12"/>
  <c r="R137" i="30" l="1"/>
  <c r="L138" i="30"/>
  <c r="I138" i="30"/>
  <c r="P138" i="30"/>
  <c r="M138" i="30"/>
  <c r="J138" i="30"/>
  <c r="O138" i="30"/>
  <c r="H138" i="30"/>
  <c r="G138" i="30"/>
  <c r="K138" i="30"/>
  <c r="F138" i="30"/>
  <c r="E138" i="30"/>
  <c r="D138" i="30"/>
  <c r="N138" i="30"/>
  <c r="AL139" i="10"/>
  <c r="AV139" i="12"/>
  <c r="AM139" i="10"/>
  <c r="AW139" i="12"/>
  <c r="W139" i="10"/>
  <c r="AB139" i="12"/>
  <c r="V139" i="10"/>
  <c r="AA139" i="12"/>
  <c r="E139" i="10"/>
  <c r="E139" i="12"/>
  <c r="U139" i="10"/>
  <c r="Z139" i="12"/>
  <c r="AK139" i="10"/>
  <c r="AU139" i="12"/>
  <c r="T139" i="10"/>
  <c r="Y139" i="12"/>
  <c r="D139" i="10"/>
  <c r="D139" i="12"/>
  <c r="AJ139" i="10"/>
  <c r="AT139" i="12"/>
  <c r="G139" i="10"/>
  <c r="G139" i="12"/>
  <c r="F139" i="10"/>
  <c r="F139" i="12"/>
  <c r="L139" i="30" l="1"/>
  <c r="I139" i="30"/>
  <c r="P139" i="30"/>
  <c r="M139" i="30"/>
  <c r="O139" i="30"/>
  <c r="K139" i="30"/>
  <c r="J139" i="30"/>
  <c r="H139" i="30"/>
  <c r="F139" i="30"/>
  <c r="G139" i="30"/>
  <c r="E139" i="30"/>
  <c r="D139" i="30"/>
  <c r="N139" i="30"/>
  <c r="R138" i="30"/>
  <c r="F140" i="10"/>
  <c r="F140" i="12"/>
  <c r="AJ140" i="10"/>
  <c r="AT140" i="12"/>
  <c r="T140" i="10"/>
  <c r="Y140" i="12"/>
  <c r="U140" i="10"/>
  <c r="Z140" i="12"/>
  <c r="V140" i="10"/>
  <c r="AA140" i="12"/>
  <c r="AM140" i="10"/>
  <c r="AW140" i="12"/>
  <c r="G140" i="10"/>
  <c r="G140" i="12"/>
  <c r="D140" i="10"/>
  <c r="D140" i="12"/>
  <c r="AK140" i="10"/>
  <c r="AU140" i="12"/>
  <c r="E140" i="10"/>
  <c r="E140" i="12"/>
  <c r="W140" i="10"/>
  <c r="AB140" i="12"/>
  <c r="AL140" i="10"/>
  <c r="AV140" i="12"/>
  <c r="P140" i="30" l="1"/>
  <c r="L140" i="30"/>
  <c r="O140" i="30"/>
  <c r="K140" i="30"/>
  <c r="J140" i="30"/>
  <c r="I140" i="30"/>
  <c r="F140" i="30"/>
  <c r="G140" i="30"/>
  <c r="D140" i="30"/>
  <c r="H140" i="30"/>
  <c r="M140" i="30"/>
  <c r="E140" i="30"/>
  <c r="N140" i="30"/>
  <c r="R139" i="30"/>
  <c r="AL141" i="10"/>
  <c r="AV141" i="12"/>
  <c r="E141" i="10"/>
  <c r="E141" i="12"/>
  <c r="D141" i="10"/>
  <c r="D141" i="12"/>
  <c r="AM141" i="10"/>
  <c r="AW141" i="12"/>
  <c r="U141" i="10"/>
  <c r="Z141" i="12"/>
  <c r="AJ141" i="10"/>
  <c r="AT141" i="12"/>
  <c r="W141" i="10"/>
  <c r="AB141" i="12"/>
  <c r="AK141" i="10"/>
  <c r="AU141" i="12"/>
  <c r="G141" i="10"/>
  <c r="G141" i="12"/>
  <c r="V141" i="10"/>
  <c r="AA141" i="12"/>
  <c r="T141" i="10"/>
  <c r="Y141" i="12"/>
  <c r="F141" i="10"/>
  <c r="F141" i="12"/>
  <c r="P141" i="30" l="1"/>
  <c r="L141" i="30"/>
  <c r="I141" i="30"/>
  <c r="J141" i="30"/>
  <c r="O141" i="30"/>
  <c r="K141" i="30"/>
  <c r="M141" i="30"/>
  <c r="G141" i="30"/>
  <c r="F141" i="30"/>
  <c r="H141" i="30"/>
  <c r="D141" i="30"/>
  <c r="E141" i="30"/>
  <c r="N141" i="30"/>
  <c r="R140" i="30"/>
  <c r="F142" i="10"/>
  <c r="F142" i="12"/>
  <c r="V142" i="10"/>
  <c r="AA142" i="12"/>
  <c r="AK142" i="10"/>
  <c r="AU142" i="12"/>
  <c r="AJ142" i="10"/>
  <c r="AT142" i="12"/>
  <c r="AM142" i="10"/>
  <c r="AW142" i="12"/>
  <c r="E142" i="10"/>
  <c r="E142" i="12"/>
  <c r="T142" i="10"/>
  <c r="Y142" i="12"/>
  <c r="G142" i="10"/>
  <c r="G142" i="12"/>
  <c r="W142" i="10"/>
  <c r="AB142" i="12"/>
  <c r="U142" i="10"/>
  <c r="Z142" i="12"/>
  <c r="D142" i="10"/>
  <c r="D142" i="12"/>
  <c r="AL142" i="10"/>
  <c r="AV142" i="12"/>
  <c r="R141" i="30" l="1"/>
  <c r="L142" i="30"/>
  <c r="I142" i="30"/>
  <c r="P142" i="30"/>
  <c r="M142" i="30"/>
  <c r="J142" i="30"/>
  <c r="H142" i="30"/>
  <c r="O142" i="30"/>
  <c r="G142" i="30"/>
  <c r="K142" i="30"/>
  <c r="E142" i="30"/>
  <c r="F142" i="30"/>
  <c r="D142" i="30"/>
  <c r="N142" i="30"/>
  <c r="AL143" i="10"/>
  <c r="AV143" i="12"/>
  <c r="U143" i="10"/>
  <c r="Z143" i="12"/>
  <c r="G143" i="10"/>
  <c r="G143" i="12"/>
  <c r="E143" i="10"/>
  <c r="E143" i="12"/>
  <c r="AJ143" i="10"/>
  <c r="AT143" i="12"/>
  <c r="V143" i="10"/>
  <c r="AA143" i="12"/>
  <c r="D143" i="10"/>
  <c r="D143" i="12"/>
  <c r="W143" i="10"/>
  <c r="AB143" i="12"/>
  <c r="T143" i="10"/>
  <c r="Y143" i="12"/>
  <c r="AM143" i="10"/>
  <c r="AW143" i="12"/>
  <c r="AK143" i="10"/>
  <c r="AU143" i="12"/>
  <c r="F143" i="10"/>
  <c r="F143" i="12"/>
  <c r="R142" i="30" l="1"/>
  <c r="L143" i="30"/>
  <c r="I143" i="30"/>
  <c r="M143" i="30"/>
  <c r="O143" i="30"/>
  <c r="K143" i="30"/>
  <c r="P143" i="30"/>
  <c r="J143" i="30"/>
  <c r="H143" i="30"/>
  <c r="F143" i="30"/>
  <c r="E143" i="30"/>
  <c r="D143" i="30"/>
  <c r="G143" i="30"/>
  <c r="N143" i="30"/>
  <c r="F144" i="10"/>
  <c r="F144" i="12"/>
  <c r="AM144" i="10"/>
  <c r="AW144" i="12"/>
  <c r="W144" i="10"/>
  <c r="AB144" i="12"/>
  <c r="V144" i="10"/>
  <c r="AA144" i="12"/>
  <c r="E144" i="10"/>
  <c r="E144" i="12"/>
  <c r="U144" i="10"/>
  <c r="Z144" i="12"/>
  <c r="AK144" i="10"/>
  <c r="AU144" i="12"/>
  <c r="T144" i="10"/>
  <c r="Y144" i="12"/>
  <c r="D144" i="10"/>
  <c r="D144" i="12"/>
  <c r="AJ144" i="10"/>
  <c r="AT144" i="12"/>
  <c r="G144" i="10"/>
  <c r="G144" i="12"/>
  <c r="AL144" i="10"/>
  <c r="AV144" i="12"/>
  <c r="R143" i="30" l="1"/>
  <c r="P144" i="30"/>
  <c r="O144" i="30"/>
  <c r="K144" i="30"/>
  <c r="L144" i="30"/>
  <c r="I144" i="30"/>
  <c r="J144" i="30"/>
  <c r="F144" i="30"/>
  <c r="M144" i="30"/>
  <c r="G144" i="30"/>
  <c r="D144" i="30"/>
  <c r="E144" i="30"/>
  <c r="H144" i="30"/>
  <c r="N144" i="30"/>
  <c r="AL145" i="10"/>
  <c r="AV145" i="12"/>
  <c r="AJ145" i="10"/>
  <c r="AT145" i="12"/>
  <c r="T145" i="10"/>
  <c r="Y145" i="12"/>
  <c r="U145" i="10"/>
  <c r="Z145" i="12"/>
  <c r="V145" i="10"/>
  <c r="AA145" i="12"/>
  <c r="AM145" i="10"/>
  <c r="AW145" i="12"/>
  <c r="G145" i="10"/>
  <c r="G145" i="12"/>
  <c r="D145" i="10"/>
  <c r="D145" i="12"/>
  <c r="AK145" i="10"/>
  <c r="AU145" i="12"/>
  <c r="E145" i="10"/>
  <c r="E145" i="12"/>
  <c r="W145" i="10"/>
  <c r="AB145" i="12"/>
  <c r="F145" i="10"/>
  <c r="F145" i="12"/>
  <c r="P145" i="30" l="1"/>
  <c r="L145" i="30"/>
  <c r="I145" i="30"/>
  <c r="J145" i="30"/>
  <c r="O145" i="30"/>
  <c r="K145" i="30"/>
  <c r="M145" i="30"/>
  <c r="G145" i="30"/>
  <c r="F145" i="30"/>
  <c r="H145" i="30"/>
  <c r="D145" i="30"/>
  <c r="E145" i="30"/>
  <c r="N145" i="30"/>
  <c r="R144" i="30"/>
  <c r="W146" i="10"/>
  <c r="AB146" i="12"/>
  <c r="AK146" i="10"/>
  <c r="AU146" i="12"/>
  <c r="G146" i="10"/>
  <c r="G146" i="12"/>
  <c r="T146" i="10"/>
  <c r="Y146" i="12"/>
  <c r="AL146" i="10"/>
  <c r="AV146" i="12"/>
  <c r="F146" i="10"/>
  <c r="F146" i="12"/>
  <c r="E146" i="10"/>
  <c r="E146" i="12"/>
  <c r="D146" i="10"/>
  <c r="D146" i="12"/>
  <c r="AM146" i="10"/>
  <c r="AW146" i="12"/>
  <c r="U146" i="10"/>
  <c r="Z146" i="12"/>
  <c r="AJ146" i="10"/>
  <c r="AT146" i="12"/>
  <c r="V146" i="10"/>
  <c r="AA146" i="12"/>
  <c r="L146" i="30" l="1"/>
  <c r="I146" i="30"/>
  <c r="P146" i="30"/>
  <c r="M146" i="30"/>
  <c r="J146" i="30"/>
  <c r="K146" i="30"/>
  <c r="H146" i="30"/>
  <c r="G146" i="30"/>
  <c r="E146" i="30"/>
  <c r="D146" i="30"/>
  <c r="O146" i="30"/>
  <c r="F146" i="30"/>
  <c r="N146" i="30"/>
  <c r="R145" i="30"/>
  <c r="V147" i="10"/>
  <c r="AA147" i="12"/>
  <c r="U147" i="10"/>
  <c r="Z147" i="12"/>
  <c r="D147" i="10"/>
  <c r="D147" i="12"/>
  <c r="F147" i="10"/>
  <c r="F147" i="12"/>
  <c r="T147" i="10"/>
  <c r="Y147" i="12"/>
  <c r="AK147" i="10"/>
  <c r="AU147" i="12"/>
  <c r="AJ147" i="10"/>
  <c r="AT147" i="12"/>
  <c r="AM147" i="10"/>
  <c r="AW147" i="12"/>
  <c r="E147" i="10"/>
  <c r="E147" i="12"/>
  <c r="AL147" i="10"/>
  <c r="AV147" i="12"/>
  <c r="G147" i="10"/>
  <c r="G147" i="12"/>
  <c r="W147" i="10"/>
  <c r="AB147" i="12"/>
  <c r="R146" i="30" l="1"/>
  <c r="L147" i="30"/>
  <c r="I147" i="30"/>
  <c r="M147" i="30"/>
  <c r="P147" i="30"/>
  <c r="O147" i="30"/>
  <c r="K147" i="30"/>
  <c r="H147" i="30"/>
  <c r="F147" i="30"/>
  <c r="J147" i="30"/>
  <c r="E147" i="30"/>
  <c r="G147" i="30"/>
  <c r="D147" i="30"/>
  <c r="N147" i="30"/>
  <c r="W148" i="10"/>
  <c r="AB148" i="12"/>
  <c r="U148" i="10"/>
  <c r="Z148" i="12"/>
  <c r="AL148" i="10"/>
  <c r="AV148" i="12"/>
  <c r="AK148" i="10"/>
  <c r="AU148" i="12"/>
  <c r="F148" i="10"/>
  <c r="F148" i="12"/>
  <c r="AM148" i="10"/>
  <c r="AW148" i="12"/>
  <c r="G148" i="10"/>
  <c r="G148" i="12"/>
  <c r="E148" i="10"/>
  <c r="E148" i="12"/>
  <c r="AJ148" i="10"/>
  <c r="AT148" i="12"/>
  <c r="T148" i="10"/>
  <c r="Y148" i="12"/>
  <c r="D148" i="10"/>
  <c r="D148" i="12"/>
  <c r="V148" i="10"/>
  <c r="AA148" i="12"/>
  <c r="R147" i="30" l="1"/>
  <c r="P148" i="30"/>
  <c r="I148" i="30"/>
  <c r="O148" i="30"/>
  <c r="K148" i="30"/>
  <c r="J148" i="30"/>
  <c r="M148" i="30"/>
  <c r="F148" i="30"/>
  <c r="G148" i="30"/>
  <c r="H148" i="30"/>
  <c r="D148" i="30"/>
  <c r="L148" i="30"/>
  <c r="E148" i="30"/>
  <c r="N148" i="30"/>
  <c r="AM149" i="10"/>
  <c r="AW149" i="12"/>
  <c r="V149" i="10"/>
  <c r="AA149" i="12"/>
  <c r="T149" i="10"/>
  <c r="Y149" i="12"/>
  <c r="E149" i="10"/>
  <c r="E149" i="12"/>
  <c r="AK149" i="10"/>
  <c r="AU149" i="12"/>
  <c r="U149" i="10"/>
  <c r="Z149" i="12"/>
  <c r="D149" i="10"/>
  <c r="D149" i="12"/>
  <c r="AJ149" i="10"/>
  <c r="AT149" i="12"/>
  <c r="G149" i="10"/>
  <c r="G149" i="12"/>
  <c r="F149" i="10"/>
  <c r="F149" i="12"/>
  <c r="AL149" i="10"/>
  <c r="AV149" i="12"/>
  <c r="W149" i="10"/>
  <c r="AB149" i="12"/>
  <c r="R148" i="30" l="1"/>
  <c r="P149" i="30"/>
  <c r="L149" i="30"/>
  <c r="I149" i="30"/>
  <c r="J149" i="30"/>
  <c r="O149" i="30"/>
  <c r="K149" i="30"/>
  <c r="M149" i="30"/>
  <c r="G149" i="30"/>
  <c r="F149" i="30"/>
  <c r="H149" i="30"/>
  <c r="D149" i="30"/>
  <c r="E149" i="30"/>
  <c r="N149" i="30"/>
  <c r="F150" i="10"/>
  <c r="F150" i="12"/>
  <c r="U150" i="10"/>
  <c r="Z150" i="12"/>
  <c r="V150" i="10"/>
  <c r="AA150" i="12"/>
  <c r="W150" i="10"/>
  <c r="AB150" i="12"/>
  <c r="AJ150" i="10"/>
  <c r="AT150" i="12"/>
  <c r="E150" i="10"/>
  <c r="E150" i="12"/>
  <c r="AL150" i="10"/>
  <c r="AV150" i="12"/>
  <c r="G150" i="10"/>
  <c r="G150" i="12"/>
  <c r="D150" i="10"/>
  <c r="D150" i="12"/>
  <c r="AK150" i="10"/>
  <c r="AU150" i="12"/>
  <c r="T150" i="10"/>
  <c r="Y150" i="12"/>
  <c r="AM150" i="10"/>
  <c r="AW150" i="12"/>
  <c r="R149" i="30" l="1"/>
  <c r="L150" i="30"/>
  <c r="I150" i="30"/>
  <c r="P150" i="30"/>
  <c r="M150" i="30"/>
  <c r="J150" i="30"/>
  <c r="H150" i="30"/>
  <c r="K150" i="30"/>
  <c r="G150" i="30"/>
  <c r="O150" i="30"/>
  <c r="E150" i="30"/>
  <c r="D150" i="30"/>
  <c r="F150" i="30"/>
  <c r="N150" i="30"/>
  <c r="AM151" i="10"/>
  <c r="AW151" i="12"/>
  <c r="AK151" i="10"/>
  <c r="AU151" i="12"/>
  <c r="G151" i="10"/>
  <c r="G151" i="12"/>
  <c r="E151" i="10"/>
  <c r="E151" i="12"/>
  <c r="W151" i="10"/>
  <c r="AB151" i="12"/>
  <c r="U151" i="10"/>
  <c r="Z151" i="12"/>
  <c r="T151" i="10"/>
  <c r="Y151" i="12"/>
  <c r="D151" i="10"/>
  <c r="D151" i="12"/>
  <c r="AL151" i="10"/>
  <c r="AV151" i="12"/>
  <c r="AJ151" i="10"/>
  <c r="AT151" i="12"/>
  <c r="V151" i="10"/>
  <c r="AA151" i="12"/>
  <c r="F151" i="10"/>
  <c r="F151" i="12"/>
  <c r="R150" i="30" l="1"/>
  <c r="L151" i="30"/>
  <c r="I151" i="30"/>
  <c r="P151" i="30"/>
  <c r="M151" i="30"/>
  <c r="O151" i="30"/>
  <c r="K151" i="30"/>
  <c r="H151" i="30"/>
  <c r="J151" i="30"/>
  <c r="F151" i="30"/>
  <c r="G151" i="30"/>
  <c r="E151" i="30"/>
  <c r="D151" i="30"/>
  <c r="N151" i="30"/>
  <c r="AJ152" i="10"/>
  <c r="AT152" i="12"/>
  <c r="D152" i="10"/>
  <c r="D152" i="12"/>
  <c r="E152" i="10"/>
  <c r="E152" i="12"/>
  <c r="AK152" i="10"/>
  <c r="AU152" i="12"/>
  <c r="F152" i="10"/>
  <c r="F152" i="12"/>
  <c r="U152" i="10"/>
  <c r="Z152" i="12"/>
  <c r="V152" i="10"/>
  <c r="AA152" i="12"/>
  <c r="AL152" i="10"/>
  <c r="AV152" i="12"/>
  <c r="T152" i="10"/>
  <c r="Y152" i="12"/>
  <c r="W152" i="10"/>
  <c r="AB152" i="12"/>
  <c r="G152" i="10"/>
  <c r="G152" i="12"/>
  <c r="AM152" i="10"/>
  <c r="AW152" i="12"/>
  <c r="P152" i="30" l="1"/>
  <c r="O152" i="30"/>
  <c r="K152" i="30"/>
  <c r="I152" i="30"/>
  <c r="L152" i="30"/>
  <c r="J152" i="30"/>
  <c r="F152" i="30"/>
  <c r="M152" i="30"/>
  <c r="G152" i="30"/>
  <c r="D152" i="30"/>
  <c r="H152" i="30"/>
  <c r="E152" i="30"/>
  <c r="N152" i="30"/>
  <c r="R151" i="30"/>
  <c r="W153" i="10"/>
  <c r="AB153" i="12"/>
  <c r="U153" i="10"/>
  <c r="Z153" i="12"/>
  <c r="AM153" i="10"/>
  <c r="AW153" i="12"/>
  <c r="AL153" i="10"/>
  <c r="AV153" i="12"/>
  <c r="AK153" i="10"/>
  <c r="AU153" i="12"/>
  <c r="D153" i="10"/>
  <c r="D153" i="12"/>
  <c r="G153" i="10"/>
  <c r="G153" i="12"/>
  <c r="T153" i="10"/>
  <c r="Y153" i="12"/>
  <c r="V153" i="10"/>
  <c r="AA153" i="12"/>
  <c r="F153" i="10"/>
  <c r="F153" i="12"/>
  <c r="E153" i="10"/>
  <c r="E153" i="12"/>
  <c r="AJ153" i="10"/>
  <c r="AT153" i="12"/>
  <c r="P153" i="30" l="1"/>
  <c r="L153" i="30"/>
  <c r="I153" i="30"/>
  <c r="J153" i="30"/>
  <c r="O153" i="30"/>
  <c r="K153" i="30"/>
  <c r="M153" i="30"/>
  <c r="G153" i="30"/>
  <c r="F153" i="30"/>
  <c r="H153" i="30"/>
  <c r="D153" i="30"/>
  <c r="E153" i="30"/>
  <c r="N153" i="30"/>
  <c r="R152" i="30"/>
  <c r="T154" i="10"/>
  <c r="Y154" i="12"/>
  <c r="AL154" i="10"/>
  <c r="AV154" i="12"/>
  <c r="F154" i="10"/>
  <c r="F154" i="12"/>
  <c r="U154" i="10"/>
  <c r="Z154" i="12"/>
  <c r="AJ154" i="10"/>
  <c r="AT154" i="12"/>
  <c r="D154" i="10"/>
  <c r="D154" i="12"/>
  <c r="E154" i="10"/>
  <c r="E154" i="12"/>
  <c r="V154" i="10"/>
  <c r="AA154" i="12"/>
  <c r="G154" i="10"/>
  <c r="G154" i="12"/>
  <c r="AK154" i="10"/>
  <c r="AU154" i="12"/>
  <c r="AM154" i="10"/>
  <c r="AW154" i="12"/>
  <c r="W154" i="10"/>
  <c r="AB154" i="12"/>
  <c r="L154" i="30" l="1"/>
  <c r="I154" i="30"/>
  <c r="P154" i="30"/>
  <c r="M154" i="30"/>
  <c r="J154" i="30"/>
  <c r="O154" i="30"/>
  <c r="H154" i="30"/>
  <c r="G154" i="30"/>
  <c r="F154" i="30"/>
  <c r="E154" i="30"/>
  <c r="K154" i="30"/>
  <c r="D154" i="30"/>
  <c r="N154" i="30"/>
  <c r="R153" i="30"/>
  <c r="W155" i="10"/>
  <c r="AB155" i="12"/>
  <c r="AK155" i="10"/>
  <c r="AU155" i="12"/>
  <c r="V155" i="10"/>
  <c r="AA155" i="12"/>
  <c r="D155" i="10"/>
  <c r="D155" i="12"/>
  <c r="U155" i="10"/>
  <c r="Z155" i="12"/>
  <c r="AL155" i="10"/>
  <c r="AV155" i="12"/>
  <c r="AM155" i="10"/>
  <c r="AW155" i="12"/>
  <c r="G155" i="10"/>
  <c r="G155" i="12"/>
  <c r="E155" i="10"/>
  <c r="E155" i="12"/>
  <c r="AJ155" i="10"/>
  <c r="AT155" i="12"/>
  <c r="F155" i="10"/>
  <c r="F155" i="12"/>
  <c r="T155" i="10"/>
  <c r="Y155" i="12"/>
  <c r="R154" i="30" l="1"/>
  <c r="T156" i="10"/>
  <c r="Y156" i="12"/>
  <c r="AL156" i="10"/>
  <c r="AV156" i="12"/>
  <c r="G156" i="10"/>
  <c r="G156" i="12"/>
  <c r="D156" i="10"/>
  <c r="D156" i="12"/>
  <c r="AJ156" i="10"/>
  <c r="AT156" i="12"/>
  <c r="AK156" i="10"/>
  <c r="AU156" i="12"/>
  <c r="F156" i="10"/>
  <c r="F156" i="12"/>
  <c r="E156" i="10"/>
  <c r="E156" i="12"/>
  <c r="AM156" i="10"/>
  <c r="AW156" i="12"/>
  <c r="U156" i="10"/>
  <c r="Z156" i="12"/>
  <c r="V156" i="10"/>
  <c r="AA156" i="12"/>
  <c r="W156" i="10"/>
  <c r="AB156" i="12"/>
  <c r="U157" i="10" l="1"/>
  <c r="Z157" i="12"/>
  <c r="AK157" i="10"/>
  <c r="AU157" i="12"/>
  <c r="AL157" i="10"/>
  <c r="AV157" i="12"/>
  <c r="W157" i="10"/>
  <c r="AB157" i="12"/>
  <c r="E157" i="10"/>
  <c r="E157" i="12"/>
  <c r="D157" i="10"/>
  <c r="D157" i="12"/>
  <c r="V157" i="10"/>
  <c r="AA157" i="12"/>
  <c r="AM157" i="10"/>
  <c r="AW157" i="12"/>
  <c r="F157" i="10"/>
  <c r="F157" i="12"/>
  <c r="AJ157" i="10"/>
  <c r="AT157" i="12"/>
  <c r="G157" i="10"/>
  <c r="G157" i="12"/>
  <c r="T157" i="10"/>
  <c r="Y157" i="12"/>
  <c r="T158" i="10" l="1"/>
  <c r="Y158" i="12"/>
  <c r="AJ158" i="10"/>
  <c r="AT158" i="12"/>
  <c r="D158" i="10"/>
  <c r="D158" i="12"/>
  <c r="W158" i="10"/>
  <c r="AB158" i="12"/>
  <c r="AK158" i="10"/>
  <c r="AU158" i="12"/>
  <c r="AM158" i="10"/>
  <c r="AW158" i="12"/>
  <c r="G158" i="10"/>
  <c r="G158" i="12"/>
  <c r="F158" i="10"/>
  <c r="F158" i="12"/>
  <c r="V158" i="10"/>
  <c r="AA158" i="12"/>
  <c r="E158" i="10"/>
  <c r="E158" i="12"/>
  <c r="AL158" i="10"/>
  <c r="AV158" i="12"/>
  <c r="U158" i="10"/>
  <c r="Z158" i="12"/>
  <c r="U159" i="10" l="1"/>
  <c r="Z159" i="12"/>
  <c r="AM159" i="10"/>
  <c r="AW159" i="12"/>
  <c r="E159" i="10"/>
  <c r="E159" i="12"/>
  <c r="F159" i="10"/>
  <c r="F159" i="12"/>
  <c r="W159" i="10"/>
  <c r="AB159" i="12"/>
  <c r="AJ159" i="10"/>
  <c r="AT159" i="12"/>
  <c r="AL159" i="10"/>
  <c r="AV159" i="12"/>
  <c r="V159" i="10"/>
  <c r="AA159" i="12"/>
  <c r="G159" i="10"/>
  <c r="G159" i="12"/>
  <c r="AK159" i="10"/>
  <c r="AU159" i="12"/>
  <c r="D159" i="10"/>
  <c r="D159" i="12"/>
  <c r="T159" i="10"/>
  <c r="Y159" i="12"/>
  <c r="AK160" i="10" l="1"/>
  <c r="AU160" i="12"/>
  <c r="AJ160" i="10"/>
  <c r="AT160" i="12"/>
  <c r="AM160" i="10"/>
  <c r="AW160" i="12"/>
  <c r="T160" i="10"/>
  <c r="Y160" i="12"/>
  <c r="V160" i="10"/>
  <c r="AA160" i="12"/>
  <c r="F160" i="10"/>
  <c r="F160" i="12"/>
  <c r="D160" i="10"/>
  <c r="D160" i="12"/>
  <c r="G160" i="10"/>
  <c r="G160" i="12"/>
  <c r="AL160" i="10"/>
  <c r="AV160" i="12"/>
  <c r="W160" i="10"/>
  <c r="AB160" i="12"/>
  <c r="E160" i="10"/>
  <c r="E160" i="12"/>
  <c r="U160" i="10"/>
  <c r="Z160" i="12"/>
  <c r="W161" i="10" l="1"/>
  <c r="AB161" i="12"/>
  <c r="G161" i="10"/>
  <c r="G161" i="12"/>
  <c r="F161" i="10"/>
  <c r="F161" i="12"/>
  <c r="T161" i="10"/>
  <c r="Y161" i="12"/>
  <c r="AJ161" i="10"/>
  <c r="AT161" i="12"/>
  <c r="U161" i="10"/>
  <c r="Z161" i="12"/>
  <c r="E161" i="10"/>
  <c r="E161" i="12"/>
  <c r="AL161" i="10"/>
  <c r="AV161" i="12"/>
  <c r="D161" i="10"/>
  <c r="D161" i="12"/>
  <c r="V161" i="10"/>
  <c r="AA161" i="12"/>
  <c r="AM161" i="10"/>
  <c r="AW161" i="12"/>
  <c r="AK161" i="10"/>
  <c r="AU161" i="12"/>
  <c r="AK162" i="10" l="1"/>
  <c r="AU162" i="12"/>
  <c r="AL162" i="10"/>
  <c r="AV162" i="12"/>
  <c r="T162" i="10"/>
  <c r="Y162" i="12"/>
  <c r="V162" i="10"/>
  <c r="AA162" i="12"/>
  <c r="U162" i="10"/>
  <c r="Z162" i="12"/>
  <c r="G162" i="10"/>
  <c r="G162" i="12"/>
  <c r="AM162" i="10"/>
  <c r="AW162" i="12"/>
  <c r="D162" i="10"/>
  <c r="D162" i="12"/>
  <c r="E162" i="10"/>
  <c r="E162" i="12"/>
  <c r="AJ162" i="10"/>
  <c r="AT162" i="12"/>
  <c r="F162" i="10"/>
  <c r="F162" i="12"/>
  <c r="W162" i="10"/>
  <c r="AB162" i="12"/>
  <c r="D163" i="10" l="1"/>
  <c r="D163" i="12"/>
  <c r="V163" i="10"/>
  <c r="AA163" i="12"/>
  <c r="W163" i="10"/>
  <c r="AB163" i="12"/>
  <c r="AL163" i="10"/>
  <c r="AV163" i="12"/>
  <c r="AJ163" i="10"/>
  <c r="AT163" i="12"/>
  <c r="G163" i="10"/>
  <c r="G163" i="12"/>
  <c r="F163" i="10"/>
  <c r="F163" i="12"/>
  <c r="E163" i="10"/>
  <c r="E163" i="12"/>
  <c r="AM163" i="10"/>
  <c r="AW163" i="12"/>
  <c r="U163" i="10"/>
  <c r="Z163" i="12"/>
  <c r="T163" i="10"/>
  <c r="Y163" i="12"/>
  <c r="AK163" i="10"/>
  <c r="AU163" i="12"/>
  <c r="U164" i="10" l="1"/>
  <c r="Z164" i="12"/>
  <c r="AL164" i="10"/>
  <c r="AV164" i="12"/>
  <c r="V164" i="10"/>
  <c r="AA164" i="12"/>
  <c r="G164" i="10"/>
  <c r="G164" i="12"/>
  <c r="AK164" i="10"/>
  <c r="AU164" i="12"/>
  <c r="E164" i="10"/>
  <c r="E164" i="12"/>
  <c r="T164" i="10"/>
  <c r="Y164" i="12"/>
  <c r="AM164" i="10"/>
  <c r="AW164" i="12"/>
  <c r="F164" i="10"/>
  <c r="F164" i="12"/>
  <c r="AJ164" i="10"/>
  <c r="AT164" i="12"/>
  <c r="W164" i="10"/>
  <c r="AB164" i="12"/>
  <c r="D164" i="10"/>
  <c r="D164" i="12"/>
  <c r="D165" i="10" l="1"/>
  <c r="D165" i="12"/>
  <c r="AM165" i="10"/>
  <c r="AW165" i="12"/>
  <c r="E165" i="10"/>
  <c r="E165" i="12"/>
  <c r="G165" i="10"/>
  <c r="G165" i="12"/>
  <c r="AL165" i="10"/>
  <c r="AV165" i="12"/>
  <c r="AJ165" i="10"/>
  <c r="AT165" i="12"/>
  <c r="W165" i="10"/>
  <c r="AB165" i="12"/>
  <c r="F165" i="10"/>
  <c r="F165" i="12"/>
  <c r="T165" i="10"/>
  <c r="Y165" i="12"/>
  <c r="AK165" i="10"/>
  <c r="AU165" i="12"/>
  <c r="V165" i="10"/>
  <c r="AA165" i="12"/>
  <c r="U165" i="10"/>
  <c r="Z165" i="12"/>
  <c r="U166" i="10" l="1"/>
  <c r="Z166" i="12"/>
  <c r="AK166" i="10"/>
  <c r="AU166" i="12"/>
  <c r="AJ166" i="10"/>
  <c r="AT166" i="12"/>
  <c r="AM166" i="10"/>
  <c r="AW166" i="12"/>
  <c r="F166" i="10"/>
  <c r="F166" i="12"/>
  <c r="G166" i="10"/>
  <c r="G166" i="12"/>
  <c r="V166" i="10"/>
  <c r="AA166" i="12"/>
  <c r="T166" i="10"/>
  <c r="Y166" i="12"/>
  <c r="W166" i="10"/>
  <c r="AB166" i="12"/>
  <c r="AL166" i="10"/>
  <c r="AV166" i="12"/>
  <c r="E166" i="10"/>
  <c r="E166" i="12"/>
  <c r="D166" i="10"/>
  <c r="D166" i="12"/>
  <c r="D167" i="10" l="1"/>
  <c r="D167" i="12"/>
  <c r="G167" i="10"/>
  <c r="G167" i="12"/>
  <c r="AL167" i="10"/>
  <c r="AV167" i="12"/>
  <c r="T167" i="10"/>
  <c r="Y167" i="12"/>
  <c r="AM167" i="10"/>
  <c r="AW167" i="12"/>
  <c r="AK167" i="10"/>
  <c r="AU167" i="12"/>
  <c r="E167" i="10"/>
  <c r="E167" i="12"/>
  <c r="W167" i="10"/>
  <c r="AB167" i="12"/>
  <c r="V167" i="10"/>
  <c r="AA167" i="12"/>
  <c r="F167" i="10"/>
  <c r="F167" i="12"/>
  <c r="AJ167" i="10"/>
  <c r="AT167" i="12"/>
  <c r="U167" i="10"/>
  <c r="Z167" i="12"/>
  <c r="U168" i="10" l="1"/>
  <c r="Z168" i="12"/>
  <c r="F168" i="10"/>
  <c r="F168" i="12"/>
  <c r="AK168" i="10"/>
  <c r="AU168" i="12"/>
  <c r="W168" i="10"/>
  <c r="AB168" i="12"/>
  <c r="T168" i="10"/>
  <c r="Y168" i="12"/>
  <c r="G168" i="10"/>
  <c r="G168" i="12"/>
  <c r="AJ168" i="10"/>
  <c r="AT168" i="12"/>
  <c r="V168" i="10"/>
  <c r="AA168" i="12"/>
  <c r="E168" i="10"/>
  <c r="E168" i="12"/>
  <c r="AM168" i="10"/>
  <c r="AW168" i="12"/>
  <c r="AL168" i="10"/>
  <c r="AV168" i="12"/>
  <c r="D168" i="10"/>
  <c r="D168" i="12"/>
  <c r="AM169" i="10" l="1"/>
  <c r="AW169" i="12"/>
  <c r="V169" i="10"/>
  <c r="AA169" i="12"/>
  <c r="D169" i="10"/>
  <c r="D169" i="12"/>
  <c r="G169" i="10"/>
  <c r="G169" i="12"/>
  <c r="W169" i="10"/>
  <c r="AB169" i="12"/>
  <c r="F169" i="10"/>
  <c r="F169" i="12"/>
  <c r="AL169" i="10"/>
  <c r="AV169" i="12"/>
  <c r="E169" i="10"/>
  <c r="E169" i="12"/>
  <c r="AJ169" i="10"/>
  <c r="AT169" i="12"/>
  <c r="T169" i="10"/>
  <c r="Y169" i="12"/>
  <c r="AK169" i="10"/>
  <c r="AU169" i="12"/>
  <c r="U169" i="10"/>
  <c r="Z169" i="12"/>
  <c r="E170" i="10" l="1"/>
  <c r="E170" i="12"/>
  <c r="V170" i="10"/>
  <c r="AA170" i="12"/>
  <c r="U170" i="10"/>
  <c r="Z170" i="12"/>
  <c r="T170" i="10"/>
  <c r="Y170" i="12"/>
  <c r="F170" i="10"/>
  <c r="F170" i="12"/>
  <c r="G170" i="10"/>
  <c r="G170" i="12"/>
  <c r="AK170" i="10"/>
  <c r="AU170" i="12"/>
  <c r="AJ170" i="10"/>
  <c r="AT170" i="12"/>
  <c r="AL170" i="10"/>
  <c r="AV170" i="12"/>
  <c r="W170" i="10"/>
  <c r="AB170" i="12"/>
  <c r="D170" i="10"/>
  <c r="D170" i="12"/>
  <c r="AM170" i="10"/>
  <c r="AW170" i="12"/>
  <c r="W171" i="10" l="1"/>
  <c r="AB171" i="12"/>
  <c r="G171" i="10"/>
  <c r="G171" i="12"/>
  <c r="V171" i="10"/>
  <c r="AA171" i="12"/>
  <c r="AM171" i="10"/>
  <c r="AW171" i="12"/>
  <c r="AJ171" i="10"/>
  <c r="AT171" i="12"/>
  <c r="T171" i="10"/>
  <c r="Y171" i="12"/>
  <c r="D171" i="10"/>
  <c r="D171" i="12"/>
  <c r="AL171" i="10"/>
  <c r="AV171" i="12"/>
  <c r="AK171" i="10"/>
  <c r="AU171" i="12"/>
  <c r="F171" i="10"/>
  <c r="F171" i="12"/>
  <c r="U171" i="10"/>
  <c r="Z171" i="12"/>
  <c r="E171" i="10"/>
  <c r="E171" i="12"/>
  <c r="F172" i="10" l="1"/>
  <c r="F172" i="12"/>
  <c r="T172" i="10"/>
  <c r="Y172" i="12"/>
  <c r="AM172" i="10"/>
  <c r="AW172" i="12"/>
  <c r="G172" i="10"/>
  <c r="G172" i="12"/>
  <c r="AL172" i="10"/>
  <c r="AV172" i="12"/>
  <c r="E172" i="10"/>
  <c r="E172" i="12"/>
  <c r="U172" i="10"/>
  <c r="Z172" i="12"/>
  <c r="AK172" i="10"/>
  <c r="AU172" i="12"/>
  <c r="D172" i="10"/>
  <c r="D172" i="12"/>
  <c r="AJ172" i="10"/>
  <c r="AT172" i="12"/>
  <c r="V172" i="10"/>
  <c r="AA172" i="12"/>
  <c r="W172" i="10"/>
  <c r="AB172" i="12"/>
  <c r="AJ173" i="10" l="1"/>
  <c r="AT173" i="12"/>
  <c r="AK173" i="10"/>
  <c r="AU173" i="12"/>
  <c r="G173" i="10"/>
  <c r="G173" i="12"/>
  <c r="T173" i="10"/>
  <c r="Y173" i="12"/>
  <c r="W173" i="10"/>
  <c r="AB173" i="12"/>
  <c r="E173" i="10"/>
  <c r="E173" i="12"/>
  <c r="V173" i="10"/>
  <c r="AA173" i="12"/>
  <c r="D173" i="10"/>
  <c r="D173" i="12"/>
  <c r="U173" i="10"/>
  <c r="Z173" i="12"/>
  <c r="AL173" i="10"/>
  <c r="AV173" i="12"/>
  <c r="AM173" i="10"/>
  <c r="AW173" i="12"/>
  <c r="F173" i="10"/>
  <c r="F173" i="12"/>
  <c r="AL174" i="10" l="1"/>
  <c r="AV174" i="12"/>
  <c r="E174" i="10"/>
  <c r="E174" i="12"/>
  <c r="F174" i="10"/>
  <c r="F174" i="12"/>
  <c r="D174" i="10"/>
  <c r="D174" i="12"/>
  <c r="T174" i="10"/>
  <c r="Y174" i="12"/>
  <c r="AK174" i="10"/>
  <c r="AU174" i="12"/>
  <c r="AM174" i="10"/>
  <c r="AW174" i="12"/>
  <c r="U174" i="10"/>
  <c r="Z174" i="12"/>
  <c r="V174" i="10"/>
  <c r="AA174" i="12"/>
  <c r="W174" i="10"/>
  <c r="AB174" i="12"/>
  <c r="G174" i="10"/>
  <c r="G174" i="12"/>
  <c r="AJ174" i="10"/>
  <c r="AT174" i="12"/>
  <c r="U175" i="10" l="1"/>
  <c r="Z175" i="12"/>
  <c r="AK175" i="10"/>
  <c r="AU175" i="12"/>
  <c r="E175" i="10"/>
  <c r="E175" i="12"/>
  <c r="AJ175" i="10"/>
  <c r="AT175" i="12"/>
  <c r="D175" i="10"/>
  <c r="D175" i="12"/>
  <c r="W175" i="10"/>
  <c r="AB175" i="12"/>
  <c r="G175" i="10"/>
  <c r="G175" i="12"/>
  <c r="V175" i="10"/>
  <c r="AA175" i="12"/>
  <c r="AM175" i="10"/>
  <c r="AW175" i="12"/>
  <c r="T175" i="10"/>
  <c r="Y175" i="12"/>
  <c r="F175" i="10"/>
  <c r="F175" i="12"/>
  <c r="AL175" i="10"/>
  <c r="AV175" i="12"/>
  <c r="AL176" i="10" l="1"/>
  <c r="AV176" i="12"/>
  <c r="T176" i="10"/>
  <c r="Y176" i="12"/>
  <c r="V176" i="10"/>
  <c r="AA176" i="12"/>
  <c r="W176" i="10"/>
  <c r="AB176" i="12"/>
  <c r="AJ176" i="10"/>
  <c r="AT176" i="12"/>
  <c r="AK176" i="10"/>
  <c r="AU176" i="12"/>
  <c r="F176" i="10"/>
  <c r="F176" i="12"/>
  <c r="AM176" i="10"/>
  <c r="AW176" i="12"/>
  <c r="G176" i="10"/>
  <c r="G176" i="12"/>
  <c r="D176" i="10"/>
  <c r="D176" i="12"/>
  <c r="E176" i="10"/>
  <c r="E176" i="12"/>
  <c r="U176" i="10"/>
  <c r="Z176" i="12"/>
  <c r="U177" i="10" l="1"/>
  <c r="Z177" i="12"/>
  <c r="D177" i="10"/>
  <c r="D177" i="12"/>
  <c r="AK177" i="10"/>
  <c r="AU177" i="12"/>
  <c r="W177" i="10"/>
  <c r="AB177" i="12"/>
  <c r="T177" i="10"/>
  <c r="Y177" i="12"/>
  <c r="AM177" i="10"/>
  <c r="AW177" i="12"/>
  <c r="E177" i="10"/>
  <c r="E177" i="12"/>
  <c r="G177" i="10"/>
  <c r="G177" i="12"/>
  <c r="F177" i="10"/>
  <c r="F177" i="12"/>
  <c r="AJ177" i="10"/>
  <c r="AT177" i="12"/>
  <c r="V177" i="10"/>
  <c r="AA177" i="12"/>
  <c r="AL177" i="10"/>
  <c r="AV177" i="12"/>
  <c r="AL178" i="10" l="1"/>
  <c r="AV178" i="12"/>
  <c r="AJ178" i="10"/>
  <c r="AT178" i="12"/>
  <c r="G178" i="10"/>
  <c r="G178" i="12"/>
  <c r="AM178" i="10"/>
  <c r="AW178" i="12"/>
  <c r="W178" i="10"/>
  <c r="AB178" i="12"/>
  <c r="D178" i="10"/>
  <c r="D178" i="12"/>
  <c r="V178" i="10"/>
  <c r="AA178" i="12"/>
  <c r="F178" i="10"/>
  <c r="F178" i="12"/>
  <c r="E178" i="10"/>
  <c r="E178" i="12"/>
  <c r="T178" i="10"/>
  <c r="Y178" i="12"/>
  <c r="AK178" i="10"/>
  <c r="AU178" i="12"/>
  <c r="U178" i="10"/>
  <c r="Z178" i="12"/>
  <c r="F179" i="10" l="1"/>
  <c r="F179" i="12"/>
  <c r="U179" i="10"/>
  <c r="Z179" i="12"/>
  <c r="T179" i="10"/>
  <c r="Y179" i="12"/>
  <c r="D179" i="10"/>
  <c r="D179" i="12"/>
  <c r="AM179" i="10"/>
  <c r="AW179" i="12"/>
  <c r="AJ179" i="10"/>
  <c r="AT179" i="12"/>
  <c r="AK179" i="10"/>
  <c r="AU179" i="12"/>
  <c r="E179" i="10"/>
  <c r="E179" i="12"/>
  <c r="V179" i="10"/>
  <c r="AA179" i="12"/>
  <c r="W179" i="10"/>
  <c r="AB179" i="12"/>
  <c r="G179" i="10"/>
  <c r="G179" i="12"/>
  <c r="AL179" i="10"/>
  <c r="AV179" i="12"/>
  <c r="AL180" i="10" l="1"/>
  <c r="AV180" i="12"/>
  <c r="E180" i="10"/>
  <c r="E180" i="12"/>
  <c r="U180" i="10"/>
  <c r="Z180" i="12"/>
  <c r="W180" i="10"/>
  <c r="AB180" i="12"/>
  <c r="AJ180" i="10"/>
  <c r="AT180" i="12"/>
  <c r="D180" i="10"/>
  <c r="D180" i="12"/>
  <c r="G180" i="10"/>
  <c r="G180" i="12"/>
  <c r="V180" i="10"/>
  <c r="AA180" i="12"/>
  <c r="AK180" i="10"/>
  <c r="AU180" i="12"/>
  <c r="AM180" i="10"/>
  <c r="AW180" i="12"/>
  <c r="T180" i="10"/>
  <c r="Y180" i="12"/>
  <c r="F180" i="10"/>
  <c r="F180" i="12"/>
  <c r="F181" i="10" l="1"/>
  <c r="F181" i="12"/>
  <c r="V181" i="10"/>
  <c r="AA181" i="12"/>
  <c r="W181" i="10"/>
  <c r="AB181" i="12"/>
  <c r="AM181" i="10"/>
  <c r="AW181" i="12"/>
  <c r="D181" i="10"/>
  <c r="D181" i="12"/>
  <c r="E181" i="10"/>
  <c r="E181" i="12"/>
  <c r="T181" i="10"/>
  <c r="Y181" i="12"/>
  <c r="AK181" i="10"/>
  <c r="AU181" i="12"/>
  <c r="G181" i="10"/>
  <c r="G181" i="12"/>
  <c r="AJ181" i="10"/>
  <c r="AT181" i="12"/>
  <c r="U181" i="10"/>
  <c r="Z181" i="12"/>
  <c r="AL181" i="10"/>
  <c r="AV181" i="12"/>
  <c r="AL182" i="10" l="1"/>
  <c r="AV182" i="12"/>
  <c r="E182" i="10"/>
  <c r="E182" i="12"/>
  <c r="V182" i="10"/>
  <c r="AA182" i="12"/>
  <c r="AK182" i="10"/>
  <c r="AU182" i="12"/>
  <c r="AJ182" i="10"/>
  <c r="AT182" i="12"/>
  <c r="AM182" i="10"/>
  <c r="AW182" i="12"/>
  <c r="U182" i="10"/>
  <c r="Z182" i="12"/>
  <c r="G182" i="10"/>
  <c r="G182" i="12"/>
  <c r="T182" i="10"/>
  <c r="Y182" i="12"/>
  <c r="D182" i="10"/>
  <c r="D182" i="12"/>
  <c r="W182" i="10"/>
  <c r="AB182" i="12"/>
  <c r="F182" i="10"/>
  <c r="F182" i="12"/>
  <c r="F183" i="10" l="1"/>
  <c r="F183" i="12"/>
  <c r="E183" i="10"/>
  <c r="E183" i="12"/>
  <c r="D183" i="10"/>
  <c r="D183" i="12"/>
  <c r="AK183" i="10"/>
  <c r="AU183" i="12"/>
  <c r="G183" i="10"/>
  <c r="G183" i="12"/>
  <c r="AM183" i="10"/>
  <c r="AW183" i="12"/>
  <c r="W183" i="10"/>
  <c r="AB183" i="12"/>
  <c r="T183" i="10"/>
  <c r="Y183" i="12"/>
  <c r="U183" i="10"/>
  <c r="Z183" i="12"/>
  <c r="AJ183" i="10"/>
  <c r="AT183" i="12"/>
  <c r="V183" i="10"/>
  <c r="AA183" i="12"/>
  <c r="AL183" i="10"/>
  <c r="AV183" i="12"/>
  <c r="AJ184" i="10" l="1"/>
  <c r="AT184" i="12"/>
  <c r="AM184" i="10"/>
  <c r="AW184" i="12"/>
  <c r="E184" i="10"/>
  <c r="E184" i="12"/>
  <c r="AL184" i="10"/>
  <c r="AV184" i="12"/>
  <c r="T184" i="10"/>
  <c r="Y184" i="12"/>
  <c r="AK184" i="10"/>
  <c r="AU184" i="12"/>
  <c r="V184" i="10"/>
  <c r="AA184" i="12"/>
  <c r="U184" i="10"/>
  <c r="Z184" i="12"/>
  <c r="W184" i="10"/>
  <c r="AB184" i="12"/>
  <c r="G184" i="10"/>
  <c r="G184" i="12"/>
  <c r="D184" i="10"/>
  <c r="D184" i="12"/>
  <c r="F184" i="10"/>
  <c r="F184" i="12"/>
  <c r="F185" i="10" l="1"/>
  <c r="F185" i="12"/>
  <c r="U185" i="10"/>
  <c r="Z185" i="12"/>
  <c r="AK185" i="10"/>
  <c r="AU185" i="12"/>
  <c r="AL185" i="10"/>
  <c r="AV185" i="12"/>
  <c r="AM185" i="10"/>
  <c r="AW185" i="12"/>
  <c r="G185" i="10"/>
  <c r="G185" i="12"/>
  <c r="D185" i="10"/>
  <c r="D185" i="12"/>
  <c r="W185" i="10"/>
  <c r="AB185" i="12"/>
  <c r="V185" i="10"/>
  <c r="AA185" i="12"/>
  <c r="T185" i="10"/>
  <c r="Y185" i="12"/>
  <c r="E185" i="10"/>
  <c r="E185" i="12"/>
  <c r="AJ185" i="10"/>
  <c r="AT185" i="12"/>
  <c r="AJ186" i="10" l="1"/>
  <c r="AT186" i="12"/>
  <c r="W186" i="10"/>
  <c r="AB186" i="12"/>
  <c r="U186" i="10"/>
  <c r="Z186" i="12"/>
  <c r="T186" i="10"/>
  <c r="Y186" i="12"/>
  <c r="G186" i="10"/>
  <c r="G186" i="12"/>
  <c r="AL186" i="10"/>
  <c r="AV186" i="12"/>
  <c r="E186" i="10"/>
  <c r="E186" i="12"/>
  <c r="V186" i="10"/>
  <c r="AA186" i="12"/>
  <c r="D186" i="10"/>
  <c r="D186" i="12"/>
  <c r="AM186" i="10"/>
  <c r="AW186" i="12"/>
  <c r="AK186" i="10"/>
  <c r="AU186" i="12"/>
  <c r="F186" i="10"/>
  <c r="F186" i="12"/>
  <c r="AM187" i="10" l="1"/>
  <c r="AW187" i="12"/>
  <c r="T187" i="10"/>
  <c r="Y187" i="12"/>
  <c r="F187" i="10"/>
  <c r="F187" i="12"/>
  <c r="V187" i="10"/>
  <c r="AA187" i="12"/>
  <c r="AL187" i="10"/>
  <c r="AV187" i="12"/>
  <c r="W187" i="10"/>
  <c r="AB187" i="12"/>
  <c r="AK187" i="10"/>
  <c r="AU187" i="12"/>
  <c r="D187" i="10"/>
  <c r="D187" i="12"/>
  <c r="E187" i="10"/>
  <c r="E187" i="12"/>
  <c r="G187" i="10"/>
  <c r="G187" i="12"/>
  <c r="U187" i="10"/>
  <c r="Z187" i="12"/>
  <c r="AJ187" i="10"/>
  <c r="AT187" i="12"/>
  <c r="G188" i="10" l="1"/>
  <c r="G188" i="12"/>
  <c r="AJ188" i="10"/>
  <c r="AT188" i="12"/>
  <c r="D188" i="10"/>
  <c r="D188" i="12"/>
  <c r="W188" i="10"/>
  <c r="AB188" i="12"/>
  <c r="V188" i="10"/>
  <c r="AA188" i="12"/>
  <c r="T188" i="10"/>
  <c r="Y188" i="12"/>
  <c r="U188" i="10"/>
  <c r="Z188" i="12"/>
  <c r="E188" i="10"/>
  <c r="E188" i="12"/>
  <c r="AK188" i="10"/>
  <c r="AU188" i="12"/>
  <c r="AL188" i="10"/>
  <c r="AV188" i="12"/>
  <c r="F188" i="10"/>
  <c r="F188" i="12"/>
  <c r="AM188" i="10"/>
  <c r="AW188" i="12"/>
  <c r="E189" i="10" l="1"/>
  <c r="E189" i="12"/>
  <c r="T189" i="10"/>
  <c r="Y189" i="12"/>
  <c r="W189" i="10"/>
  <c r="AB189" i="12"/>
  <c r="AJ189" i="10"/>
  <c r="AT189" i="12"/>
  <c r="AM189" i="10"/>
  <c r="AW189" i="12"/>
  <c r="AL189" i="10"/>
  <c r="AV189" i="12"/>
  <c r="F189" i="10"/>
  <c r="F189" i="12"/>
  <c r="AK189" i="10"/>
  <c r="AU189" i="12"/>
  <c r="U189" i="10"/>
  <c r="Z189" i="12"/>
  <c r="V189" i="10"/>
  <c r="AA189" i="12"/>
  <c r="D189" i="10"/>
  <c r="D189" i="12"/>
  <c r="G189" i="10"/>
  <c r="G189" i="12"/>
  <c r="AL190" i="10" l="1"/>
  <c r="AV190" i="12"/>
  <c r="V190" i="10"/>
  <c r="AA190" i="12"/>
  <c r="AK190" i="10"/>
  <c r="AU190" i="12"/>
  <c r="AJ190" i="10"/>
  <c r="AT190" i="12"/>
  <c r="T190" i="10"/>
  <c r="Y190" i="12"/>
  <c r="G190" i="10"/>
  <c r="G190" i="12"/>
  <c r="D190" i="10"/>
  <c r="D190" i="12"/>
  <c r="U190" i="10"/>
  <c r="Z190" i="12"/>
  <c r="F190" i="10"/>
  <c r="F190" i="12"/>
  <c r="AM190" i="10"/>
  <c r="AW190" i="12"/>
  <c r="W190" i="10"/>
  <c r="AB190" i="12"/>
  <c r="E190" i="10"/>
  <c r="E190" i="12"/>
  <c r="AM191" i="10" l="1"/>
  <c r="AW191" i="12"/>
  <c r="G191" i="10"/>
  <c r="G191" i="12"/>
  <c r="V191" i="10"/>
  <c r="AA191" i="12"/>
  <c r="E191" i="10"/>
  <c r="E191" i="12"/>
  <c r="U191" i="10"/>
  <c r="Z191" i="12"/>
  <c r="AJ191" i="10"/>
  <c r="AT191" i="12"/>
  <c r="W191" i="10"/>
  <c r="AB191" i="12"/>
  <c r="F191" i="10"/>
  <c r="F191" i="12"/>
  <c r="D191" i="10"/>
  <c r="D191" i="12"/>
  <c r="T191" i="10"/>
  <c r="Y191" i="12"/>
  <c r="AK191" i="10"/>
  <c r="AU191" i="12"/>
  <c r="AL191" i="10"/>
  <c r="AV191" i="12"/>
  <c r="AL192" i="10" l="1"/>
  <c r="AV192" i="12"/>
  <c r="T192" i="10"/>
  <c r="Y192" i="12"/>
  <c r="F192" i="10"/>
  <c r="F192" i="12"/>
  <c r="AJ192" i="10"/>
  <c r="AT192" i="12"/>
  <c r="E192" i="10"/>
  <c r="E192" i="12"/>
  <c r="G192" i="10"/>
  <c r="G192" i="12"/>
  <c r="AK192" i="10"/>
  <c r="AU192" i="12"/>
  <c r="D192" i="10"/>
  <c r="D192" i="12"/>
  <c r="W192" i="10"/>
  <c r="AB192" i="12"/>
  <c r="U192" i="10"/>
  <c r="Z192" i="12"/>
  <c r="V192" i="10"/>
  <c r="AA192" i="12"/>
  <c r="AM192" i="10"/>
  <c r="AW192" i="12"/>
  <c r="D193" i="10" l="1"/>
  <c r="D193" i="12"/>
  <c r="AJ193" i="10"/>
  <c r="AT193" i="12"/>
  <c r="V193" i="10"/>
  <c r="AA193" i="12"/>
  <c r="AM193" i="10"/>
  <c r="AW193" i="12"/>
  <c r="U193" i="10"/>
  <c r="Z193" i="12"/>
  <c r="G193" i="10"/>
  <c r="G193" i="12"/>
  <c r="T193" i="10"/>
  <c r="Y193" i="12"/>
  <c r="W193" i="10"/>
  <c r="AB193" i="12"/>
  <c r="AK193" i="10"/>
  <c r="AU193" i="12"/>
  <c r="E193" i="10"/>
  <c r="E193" i="12"/>
  <c r="F193" i="10"/>
  <c r="F193" i="12"/>
  <c r="AL193" i="10"/>
  <c r="AV193" i="12"/>
  <c r="E194" i="10" l="1"/>
  <c r="E194" i="12"/>
  <c r="W194" i="10"/>
  <c r="AB194" i="12"/>
  <c r="AL194" i="10"/>
  <c r="AV194" i="12"/>
  <c r="G194" i="10"/>
  <c r="G194" i="12"/>
  <c r="AM194" i="10"/>
  <c r="AW194" i="12"/>
  <c r="AJ194" i="10"/>
  <c r="AT194" i="12"/>
  <c r="F194" i="10"/>
  <c r="F194" i="12"/>
  <c r="AK194" i="10"/>
  <c r="AU194" i="12"/>
  <c r="T194" i="10"/>
  <c r="Y194" i="12"/>
  <c r="U194" i="10"/>
  <c r="Z194" i="12"/>
  <c r="V194" i="10"/>
  <c r="AA194" i="12"/>
  <c r="D194" i="10"/>
  <c r="D194" i="12"/>
  <c r="D195" i="10" l="1"/>
  <c r="D195" i="12"/>
  <c r="AJ195" i="10"/>
  <c r="AT195" i="12"/>
  <c r="U195" i="10"/>
  <c r="Z195" i="12"/>
  <c r="AK195" i="10"/>
  <c r="AU195" i="12"/>
  <c r="G195" i="10"/>
  <c r="G195" i="12"/>
  <c r="W195" i="10"/>
  <c r="AB195" i="12"/>
  <c r="V195" i="10"/>
  <c r="AA195" i="12"/>
  <c r="T195" i="10"/>
  <c r="Y195" i="12"/>
  <c r="F195" i="10"/>
  <c r="F195" i="12"/>
  <c r="AM195" i="10"/>
  <c r="AW195" i="12"/>
  <c r="AL195" i="10"/>
  <c r="AV195" i="12"/>
  <c r="E195" i="10"/>
  <c r="E195" i="12"/>
  <c r="T196" i="10" l="1"/>
  <c r="Y196" i="12"/>
  <c r="AM196" i="10"/>
  <c r="AW196" i="12"/>
  <c r="W196" i="10"/>
  <c r="AB196" i="12"/>
  <c r="AK196" i="10"/>
  <c r="AU196" i="12"/>
  <c r="AJ196" i="10"/>
  <c r="AT196" i="12"/>
  <c r="E196" i="10"/>
  <c r="E196" i="12"/>
  <c r="AL196" i="10"/>
  <c r="AV196" i="12"/>
  <c r="F196" i="10"/>
  <c r="F196" i="12"/>
  <c r="V196" i="10"/>
  <c r="AA196" i="12"/>
  <c r="G196" i="10"/>
  <c r="G196" i="12"/>
  <c r="U196" i="10"/>
  <c r="Z196" i="12"/>
  <c r="D196" i="10"/>
  <c r="D196" i="12"/>
  <c r="G197" i="10" l="1"/>
  <c r="G197" i="12"/>
  <c r="AK197" i="10"/>
  <c r="AU197" i="12"/>
  <c r="D197" i="10"/>
  <c r="D197" i="12"/>
  <c r="F197" i="10"/>
  <c r="F197" i="12"/>
  <c r="E197" i="10"/>
  <c r="E197" i="12"/>
  <c r="AM197" i="10"/>
  <c r="AW197" i="12"/>
  <c r="U197" i="10"/>
  <c r="Z197" i="12"/>
  <c r="V197" i="10"/>
  <c r="AA197" i="12"/>
  <c r="AL197" i="10"/>
  <c r="AV197" i="12"/>
  <c r="AJ197" i="10"/>
  <c r="AT197" i="12"/>
  <c r="W197" i="10"/>
  <c r="AB197" i="12"/>
  <c r="T197" i="10"/>
  <c r="Y197" i="12"/>
  <c r="T198" i="10" l="1"/>
  <c r="Y198" i="12"/>
  <c r="V198" i="10"/>
  <c r="AA198" i="12"/>
  <c r="AJ198" i="10"/>
  <c r="AT198" i="12"/>
  <c r="AM198" i="10"/>
  <c r="AW198" i="12"/>
  <c r="F198" i="10"/>
  <c r="F198" i="12"/>
  <c r="AK198" i="10"/>
  <c r="AU198" i="12"/>
  <c r="W198" i="10"/>
  <c r="AB198" i="12"/>
  <c r="AL198" i="10"/>
  <c r="AV198" i="12"/>
  <c r="U198" i="10"/>
  <c r="Z198" i="12"/>
  <c r="E198" i="10"/>
  <c r="E198" i="12"/>
  <c r="D198" i="10"/>
  <c r="D198" i="12"/>
  <c r="G198" i="10"/>
  <c r="G198" i="12"/>
  <c r="AK199" i="10" l="1"/>
  <c r="AU199" i="12"/>
  <c r="E199" i="10"/>
  <c r="E199" i="12"/>
  <c r="V199" i="10"/>
  <c r="AA199" i="12"/>
  <c r="G199" i="10"/>
  <c r="G199" i="12"/>
  <c r="AL199" i="10"/>
  <c r="AV199" i="12"/>
  <c r="AM199" i="10"/>
  <c r="AW199" i="12"/>
  <c r="D199" i="10"/>
  <c r="D199" i="12"/>
  <c r="U199" i="10"/>
  <c r="Z199" i="12"/>
  <c r="W199" i="10"/>
  <c r="AB199" i="12"/>
  <c r="F199" i="10"/>
  <c r="F199" i="12"/>
  <c r="AJ199" i="10"/>
  <c r="AT199" i="12"/>
  <c r="T199" i="10"/>
  <c r="Y199" i="12"/>
  <c r="T200" i="10" l="1"/>
  <c r="Y200" i="12"/>
  <c r="F200" i="10"/>
  <c r="F200" i="12"/>
  <c r="AM200" i="10"/>
  <c r="AW200" i="12"/>
  <c r="E200" i="10"/>
  <c r="E200" i="12"/>
  <c r="U200" i="10"/>
  <c r="Z200" i="12"/>
  <c r="G200" i="10"/>
  <c r="G200" i="12"/>
  <c r="AJ200" i="10"/>
  <c r="AT200" i="12"/>
  <c r="W200" i="10"/>
  <c r="AB200" i="12"/>
  <c r="D200" i="10"/>
  <c r="D200" i="12"/>
  <c r="AL200" i="10"/>
  <c r="AV200" i="12"/>
  <c r="V200" i="10"/>
  <c r="AA200" i="12"/>
  <c r="AK200" i="10"/>
  <c r="AU200" i="12"/>
  <c r="AK201" i="10" l="1"/>
  <c r="AU201" i="12"/>
  <c r="G201" i="10"/>
  <c r="G201" i="12"/>
  <c r="AL201" i="10"/>
  <c r="AV201" i="12"/>
  <c r="E201" i="10"/>
  <c r="E201" i="12"/>
  <c r="W201" i="10"/>
  <c r="AB201" i="12"/>
  <c r="F201" i="10"/>
  <c r="F201" i="12"/>
  <c r="V201" i="10"/>
  <c r="AA201" i="12"/>
  <c r="D201" i="10"/>
  <c r="D201" i="12"/>
  <c r="AJ201" i="10"/>
  <c r="AT201" i="12"/>
  <c r="U201" i="10"/>
  <c r="Z201" i="12"/>
  <c r="AM201" i="10"/>
  <c r="AW201" i="12"/>
  <c r="T201" i="10"/>
  <c r="Y201" i="12"/>
  <c r="T202" i="10" l="1"/>
  <c r="Y202" i="12"/>
  <c r="D202" i="10"/>
  <c r="D202" i="12"/>
  <c r="G202" i="10"/>
  <c r="G202" i="12"/>
  <c r="U202" i="10"/>
  <c r="Z202" i="12"/>
  <c r="F202" i="10"/>
  <c r="F202" i="12"/>
  <c r="E202" i="10"/>
  <c r="E202" i="12"/>
  <c r="AM202" i="10"/>
  <c r="AW202" i="12"/>
  <c r="AJ202" i="10"/>
  <c r="AT202" i="12"/>
  <c r="V202" i="10"/>
  <c r="AA202" i="12"/>
  <c r="W202" i="10"/>
  <c r="AB202" i="12"/>
  <c r="AL202" i="10"/>
  <c r="AV202" i="12"/>
  <c r="AK202" i="10"/>
  <c r="AU202" i="12"/>
  <c r="W203" i="10" l="1"/>
  <c r="AB204" i="12" s="1"/>
  <c r="AB203" i="12"/>
  <c r="U203" i="10"/>
  <c r="Z204" i="12" s="1"/>
  <c r="Z203" i="12"/>
  <c r="AK203" i="10"/>
  <c r="AU204" i="12" s="1"/>
  <c r="AU203" i="12"/>
  <c r="D203" i="10"/>
  <c r="D204" i="12" s="1"/>
  <c r="D203" i="12"/>
  <c r="AJ203" i="10"/>
  <c r="AT204" i="12" s="1"/>
  <c r="AT203" i="12"/>
  <c r="E203" i="10"/>
  <c r="E204" i="12" s="1"/>
  <c r="E203" i="12"/>
  <c r="AL203" i="10"/>
  <c r="AV204" i="12" s="1"/>
  <c r="AV203" i="12"/>
  <c r="V203" i="10"/>
  <c r="AA204" i="12" s="1"/>
  <c r="AA203" i="12"/>
  <c r="AM203" i="10"/>
  <c r="AW204" i="12" s="1"/>
  <c r="AW203" i="12"/>
  <c r="F203" i="10"/>
  <c r="F204" i="12" s="1"/>
  <c r="F203" i="12"/>
  <c r="G203" i="10"/>
  <c r="G204" i="12" s="1"/>
  <c r="G203" i="12"/>
  <c r="T203" i="10"/>
  <c r="Y204" i="12" s="1"/>
  <c r="Y203" i="12"/>
</calcChain>
</file>

<file path=xl/sharedStrings.xml><?xml version="1.0" encoding="utf-8"?>
<sst xmlns="http://schemas.openxmlformats.org/spreadsheetml/2006/main" count="5369" uniqueCount="1843">
  <si>
    <t>命中率</t>
  </si>
  <si>
    <t>闪避率</t>
  </si>
  <si>
    <t>招架率</t>
  </si>
  <si>
    <t>破击率</t>
  </si>
  <si>
    <t>暴击率</t>
  </si>
  <si>
    <t>暴击抵抗</t>
  </si>
  <si>
    <t>生命值</t>
  </si>
  <si>
    <t>生命值</t>
    <phoneticPr fontId="1" type="noConversion"/>
  </si>
  <si>
    <t>前排输出</t>
    <phoneticPr fontId="1" type="noConversion"/>
  </si>
  <si>
    <t>中排输出</t>
    <phoneticPr fontId="1" type="noConversion"/>
  </si>
  <si>
    <t>后排输出</t>
    <phoneticPr fontId="1" type="noConversion"/>
  </si>
  <si>
    <t>物理攻强</t>
    <phoneticPr fontId="1" type="noConversion"/>
  </si>
  <si>
    <t>魔法攻强</t>
    <phoneticPr fontId="1" type="noConversion"/>
  </si>
  <si>
    <t>生命恢复</t>
    <phoneticPr fontId="1" type="noConversion"/>
  </si>
  <si>
    <t>攻击</t>
  </si>
  <si>
    <t>攻击</t>
    <phoneticPr fontId="1" type="noConversion"/>
  </si>
  <si>
    <t>物防</t>
  </si>
  <si>
    <t>物防</t>
    <phoneticPr fontId="1" type="noConversion"/>
  </si>
  <si>
    <t>魂防</t>
    <phoneticPr fontId="1" type="noConversion"/>
  </si>
  <si>
    <t>生命</t>
  </si>
  <si>
    <t>念防</t>
  </si>
  <si>
    <t/>
  </si>
  <si>
    <t>能量恢复</t>
    <phoneticPr fontId="1" type="noConversion"/>
  </si>
  <si>
    <t>1阶</t>
  </si>
  <si>
    <t>2阶</t>
  </si>
  <si>
    <t>3阶</t>
  </si>
  <si>
    <t>4阶</t>
  </si>
  <si>
    <t>5阶</t>
  </si>
  <si>
    <t>6阶</t>
  </si>
  <si>
    <t>7阶</t>
  </si>
  <si>
    <t>8阶</t>
  </si>
  <si>
    <t>9阶</t>
  </si>
  <si>
    <t>10阶</t>
  </si>
  <si>
    <t>11阶</t>
  </si>
  <si>
    <t>12阶</t>
  </si>
  <si>
    <t>13阶</t>
  </si>
  <si>
    <t>14阶</t>
  </si>
  <si>
    <t>15阶</t>
  </si>
  <si>
    <t>16阶</t>
  </si>
  <si>
    <t>17阶</t>
  </si>
  <si>
    <t>18阶</t>
  </si>
  <si>
    <t>19阶</t>
  </si>
  <si>
    <t>20阶</t>
  </si>
  <si>
    <t>21阶</t>
  </si>
  <si>
    <t>22阶</t>
  </si>
  <si>
    <t>23阶</t>
  </si>
  <si>
    <t>24阶</t>
  </si>
  <si>
    <t>25阶</t>
  </si>
  <si>
    <t>星级</t>
    <phoneticPr fontId="1" type="noConversion"/>
  </si>
  <si>
    <t>阶位</t>
    <phoneticPr fontId="1" type="noConversion"/>
  </si>
  <si>
    <t>装备部件</t>
    <phoneticPr fontId="1" type="noConversion"/>
  </si>
  <si>
    <t>穿戴等级</t>
    <phoneticPr fontId="1" type="noConversion"/>
  </si>
  <si>
    <t>进阶等级</t>
    <phoneticPr fontId="1" type="noConversion"/>
  </si>
  <si>
    <t>阶数</t>
    <phoneticPr fontId="1" type="noConversion"/>
  </si>
  <si>
    <t>0阶</t>
    <phoneticPr fontId="1" type="noConversion"/>
  </si>
  <si>
    <t>部件1</t>
    <phoneticPr fontId="1" type="noConversion"/>
  </si>
  <si>
    <t>部件2</t>
    <phoneticPr fontId="1" type="noConversion"/>
  </si>
  <si>
    <t>部件3</t>
    <phoneticPr fontId="1" type="noConversion"/>
  </si>
  <si>
    <t>部件4</t>
    <phoneticPr fontId="1" type="noConversion"/>
  </si>
  <si>
    <t>部件5</t>
    <phoneticPr fontId="1" type="noConversion"/>
  </si>
  <si>
    <t>部件6</t>
    <phoneticPr fontId="1" type="noConversion"/>
  </si>
  <si>
    <t>部件7</t>
    <phoneticPr fontId="1" type="noConversion"/>
  </si>
  <si>
    <t>部件8</t>
    <phoneticPr fontId="1" type="noConversion"/>
  </si>
  <si>
    <t>生命</t>
    <phoneticPr fontId="1" type="noConversion"/>
  </si>
  <si>
    <t>升阶装备</t>
    <phoneticPr fontId="1" type="noConversion"/>
  </si>
  <si>
    <t>第一个点</t>
    <phoneticPr fontId="1" type="noConversion"/>
  </si>
  <si>
    <t>第二个点</t>
    <phoneticPr fontId="1" type="noConversion"/>
  </si>
  <si>
    <t>第三点</t>
    <phoneticPr fontId="1" type="noConversion"/>
  </si>
  <si>
    <t>第四个点</t>
    <phoneticPr fontId="1" type="noConversion"/>
  </si>
  <si>
    <t>等级</t>
    <phoneticPr fontId="1" type="noConversion"/>
  </si>
  <si>
    <t>玩家等级</t>
    <phoneticPr fontId="1" type="noConversion"/>
  </si>
  <si>
    <t>107801,1</t>
  </si>
  <si>
    <t>107801,2</t>
  </si>
  <si>
    <t>107801,3</t>
  </si>
  <si>
    <t>107801,4</t>
  </si>
  <si>
    <t>107801,5</t>
  </si>
  <si>
    <t>107801,6</t>
  </si>
  <si>
    <t>107801,7</t>
  </si>
  <si>
    <t>107801,8</t>
  </si>
  <si>
    <t>107801,9</t>
  </si>
  <si>
    <t>107801,10</t>
  </si>
  <si>
    <t>107801,11</t>
  </si>
  <si>
    <t>107801,12</t>
  </si>
  <si>
    <t>107801,13</t>
  </si>
  <si>
    <t>107801,14</t>
  </si>
  <si>
    <t>107801,15</t>
  </si>
  <si>
    <t>107801,16</t>
  </si>
  <si>
    <t>107801,17</t>
  </si>
  <si>
    <t>107801,18</t>
  </si>
  <si>
    <t>107801,19</t>
  </si>
  <si>
    <t>107801,20</t>
  </si>
  <si>
    <t>107801,21</t>
  </si>
  <si>
    <t>107801,22</t>
  </si>
  <si>
    <t>107801,23</t>
  </si>
  <si>
    <t>107801,24</t>
  </si>
  <si>
    <t>107801,25</t>
  </si>
  <si>
    <t>107801,26</t>
  </si>
  <si>
    <t>107801,27</t>
  </si>
  <si>
    <t>107802,1</t>
  </si>
  <si>
    <t>107802,2</t>
  </si>
  <si>
    <t>107802,3</t>
  </si>
  <si>
    <t>107802,4</t>
  </si>
  <si>
    <t>107802,5</t>
  </si>
  <si>
    <t>107802,6</t>
  </si>
  <si>
    <t>107802,7</t>
  </si>
  <si>
    <t>107802,8</t>
  </si>
  <si>
    <t>107802,9</t>
  </si>
  <si>
    <t>107802,10</t>
  </si>
  <si>
    <t>107802,11</t>
  </si>
  <si>
    <t>107802,12</t>
  </si>
  <si>
    <t>107802,13</t>
  </si>
  <si>
    <t>107802,14</t>
  </si>
  <si>
    <t>107802,15</t>
  </si>
  <si>
    <t>107802,16</t>
  </si>
  <si>
    <t>107802,17</t>
  </si>
  <si>
    <t>107802,18</t>
  </si>
  <si>
    <t>107802,19</t>
  </si>
  <si>
    <t>107802,20</t>
  </si>
  <si>
    <t>107802,21</t>
  </si>
  <si>
    <t>107802,22</t>
  </si>
  <si>
    <t>107802,23</t>
  </si>
  <si>
    <t>107802,24</t>
  </si>
  <si>
    <t>107802,25</t>
  </si>
  <si>
    <t>107802,26</t>
  </si>
  <si>
    <t>107802,27</t>
  </si>
  <si>
    <t>107803,1</t>
  </si>
  <si>
    <t>107803,2</t>
  </si>
  <si>
    <t>107803,3</t>
  </si>
  <si>
    <t>107803,4</t>
  </si>
  <si>
    <t>107803,5</t>
  </si>
  <si>
    <t>107803,6</t>
  </si>
  <si>
    <t>107803,7</t>
  </si>
  <si>
    <t>107803,8</t>
  </si>
  <si>
    <t>107803,9</t>
  </si>
  <si>
    <t>107803,10</t>
  </si>
  <si>
    <t>107803,11</t>
  </si>
  <si>
    <t>107803,12</t>
  </si>
  <si>
    <t>107803,13</t>
  </si>
  <si>
    <t>107803,14</t>
  </si>
  <si>
    <t>107803,15</t>
  </si>
  <si>
    <t>107803,16</t>
  </si>
  <si>
    <t>107803,17</t>
  </si>
  <si>
    <t>107803,18</t>
  </si>
  <si>
    <t>107803,19</t>
  </si>
  <si>
    <t>107803,20</t>
  </si>
  <si>
    <t>107803,21</t>
  </si>
  <si>
    <t>107803,22</t>
  </si>
  <si>
    <t>107803,23</t>
  </si>
  <si>
    <t>107803,24</t>
  </si>
  <si>
    <t>107803,25</t>
  </si>
  <si>
    <t>107803,26</t>
  </si>
  <si>
    <t>107803,27</t>
  </si>
  <si>
    <t>107804,1</t>
  </si>
  <si>
    <t>107804,2</t>
  </si>
  <si>
    <t>107804,3</t>
  </si>
  <si>
    <t>107804,4</t>
  </si>
  <si>
    <t>107804,5</t>
  </si>
  <si>
    <t>107804,6</t>
  </si>
  <si>
    <t>107804,7</t>
  </si>
  <si>
    <t>107804,8</t>
  </si>
  <si>
    <t>107804,9</t>
  </si>
  <si>
    <t>107804,10</t>
  </si>
  <si>
    <t>107804,11</t>
  </si>
  <si>
    <t>107804,12</t>
  </si>
  <si>
    <t>107804,13</t>
  </si>
  <si>
    <t>107804,14</t>
  </si>
  <si>
    <t>107804,15</t>
  </si>
  <si>
    <t>107804,16</t>
  </si>
  <si>
    <t>107804,17</t>
  </si>
  <si>
    <t>107804,18</t>
  </si>
  <si>
    <t>107804,19</t>
  </si>
  <si>
    <t>107804,20</t>
  </si>
  <si>
    <t>107804,21</t>
  </si>
  <si>
    <t>107804,22</t>
  </si>
  <si>
    <t>107804,23</t>
  </si>
  <si>
    <t>107804,24</t>
  </si>
  <si>
    <t>107804,25</t>
  </si>
  <si>
    <t>107804,26</t>
  </si>
  <si>
    <t>107804,27</t>
  </si>
  <si>
    <t>107805,1</t>
  </si>
  <si>
    <t>107805,2</t>
  </si>
  <si>
    <t>107805,3</t>
  </si>
  <si>
    <t>107805,4</t>
  </si>
  <si>
    <t>107805,5</t>
  </si>
  <si>
    <t>107805,6</t>
  </si>
  <si>
    <t>107805,7</t>
  </si>
  <si>
    <t>107805,8</t>
  </si>
  <si>
    <t>107805,9</t>
  </si>
  <si>
    <t>107805,10</t>
  </si>
  <si>
    <t>107805,11</t>
  </si>
  <si>
    <t>107805,12</t>
  </si>
  <si>
    <t>107805,13</t>
  </si>
  <si>
    <t>107805,14</t>
  </si>
  <si>
    <t>107805,15</t>
  </si>
  <si>
    <t>107805,16</t>
  </si>
  <si>
    <t>107805,17</t>
  </si>
  <si>
    <t>107805,18</t>
  </si>
  <si>
    <t>107805,19</t>
  </si>
  <si>
    <t>107805,20</t>
  </si>
  <si>
    <t>107805,21</t>
  </si>
  <si>
    <t>107805,22</t>
  </si>
  <si>
    <t>107805,23</t>
  </si>
  <si>
    <t>107805,24</t>
  </si>
  <si>
    <t>107805,25</t>
  </si>
  <si>
    <t>107805,26</t>
  </si>
  <si>
    <t>107805,27</t>
  </si>
  <si>
    <t>107806,1</t>
  </si>
  <si>
    <t>107806,2</t>
  </si>
  <si>
    <t>107806,3</t>
  </si>
  <si>
    <t>107806,4</t>
  </si>
  <si>
    <t>107806,5</t>
  </si>
  <si>
    <t>107806,6</t>
  </si>
  <si>
    <t>107806,7</t>
  </si>
  <si>
    <t>107806,8</t>
  </si>
  <si>
    <t>107806,9</t>
  </si>
  <si>
    <t>107806,10</t>
  </si>
  <si>
    <t>107806,11</t>
  </si>
  <si>
    <t>107806,12</t>
  </si>
  <si>
    <t>107806,13</t>
  </si>
  <si>
    <t>107806,14</t>
  </si>
  <si>
    <t>107806,15</t>
  </si>
  <si>
    <t>107806,16</t>
  </si>
  <si>
    <t>107806,17</t>
  </si>
  <si>
    <t>107806,18</t>
  </si>
  <si>
    <t>107806,19</t>
  </si>
  <si>
    <t>107806,20</t>
  </si>
  <si>
    <t>107806,21</t>
  </si>
  <si>
    <t>107806,22</t>
  </si>
  <si>
    <t>107806,23</t>
  </si>
  <si>
    <t>107806,24</t>
  </si>
  <si>
    <t>107806,25</t>
  </si>
  <si>
    <t>107806,26</t>
  </si>
  <si>
    <t>107806,27</t>
  </si>
  <si>
    <t>sid,品质</t>
  </si>
  <si>
    <t>108001,1</t>
  </si>
  <si>
    <t>108001,2</t>
  </si>
  <si>
    <t>108001,3</t>
  </si>
  <si>
    <t>108001,4</t>
  </si>
  <si>
    <t>108001,5</t>
  </si>
  <si>
    <t>108001,6</t>
  </si>
  <si>
    <t>108001,7</t>
  </si>
  <si>
    <t>108001,8</t>
  </si>
  <si>
    <t>108001,9</t>
  </si>
  <si>
    <t>108001,10</t>
  </si>
  <si>
    <t>108001,11</t>
  </si>
  <si>
    <t>108001,12</t>
  </si>
  <si>
    <t>108001,13</t>
  </si>
  <si>
    <t>108001,14</t>
  </si>
  <si>
    <t>108001,15</t>
  </si>
  <si>
    <t>108001,16</t>
  </si>
  <si>
    <t>108001,17</t>
  </si>
  <si>
    <t>108001,18</t>
  </si>
  <si>
    <t>108001,19</t>
  </si>
  <si>
    <t>108001,20</t>
  </si>
  <si>
    <t>108001,21</t>
  </si>
  <si>
    <t>108001,22</t>
  </si>
  <si>
    <t>108001,23</t>
  </si>
  <si>
    <t>108001,24</t>
  </si>
  <si>
    <t>108001,25</t>
  </si>
  <si>
    <t>108001,26</t>
  </si>
  <si>
    <t>108001,27</t>
  </si>
  <si>
    <t>108002,1</t>
  </si>
  <si>
    <t>108002,2</t>
  </si>
  <si>
    <t>108002,3</t>
  </si>
  <si>
    <t>108002,4</t>
  </si>
  <si>
    <t>108002,5</t>
  </si>
  <si>
    <t>108002,6</t>
  </si>
  <si>
    <t>108002,7</t>
  </si>
  <si>
    <t>108002,8</t>
  </si>
  <si>
    <t>108002,9</t>
  </si>
  <si>
    <t>108002,10</t>
  </si>
  <si>
    <t>108002,11</t>
  </si>
  <si>
    <t>108002,12</t>
  </si>
  <si>
    <t>108002,13</t>
  </si>
  <si>
    <t>108002,14</t>
  </si>
  <si>
    <t>108002,15</t>
  </si>
  <si>
    <t>108002,16</t>
  </si>
  <si>
    <t>108002,17</t>
  </si>
  <si>
    <t>108002,18</t>
  </si>
  <si>
    <t>108002,19</t>
  </si>
  <si>
    <t>108002,20</t>
  </si>
  <si>
    <t>108002,21</t>
  </si>
  <si>
    <t>108002,22</t>
  </si>
  <si>
    <t>108002,23</t>
  </si>
  <si>
    <t>108002,24</t>
  </si>
  <si>
    <t>108002,25</t>
  </si>
  <si>
    <t>108002,26</t>
  </si>
  <si>
    <t>108002,27</t>
  </si>
  <si>
    <t>108003,1</t>
  </si>
  <si>
    <t>108003,2</t>
  </si>
  <si>
    <t>108003,3</t>
  </si>
  <si>
    <t>108003,4</t>
  </si>
  <si>
    <t>108003,5</t>
  </si>
  <si>
    <t>108003,6</t>
  </si>
  <si>
    <t>108003,7</t>
  </si>
  <si>
    <t>108003,8</t>
  </si>
  <si>
    <t>108003,9</t>
  </si>
  <si>
    <t>108003,10</t>
  </si>
  <si>
    <t>108003,11</t>
  </si>
  <si>
    <t>108003,12</t>
  </si>
  <si>
    <t>108003,13</t>
  </si>
  <si>
    <t>108003,14</t>
  </si>
  <si>
    <t>108003,15</t>
  </si>
  <si>
    <t>108003,16</t>
  </si>
  <si>
    <t>108003,17</t>
  </si>
  <si>
    <t>108003,18</t>
  </si>
  <si>
    <t>108003,19</t>
  </si>
  <si>
    <t>108003,20</t>
  </si>
  <si>
    <t>108003,21</t>
  </si>
  <si>
    <t>108003,22</t>
  </si>
  <si>
    <t>108003,23</t>
  </si>
  <si>
    <t>108003,24</t>
  </si>
  <si>
    <t>108003,25</t>
  </si>
  <si>
    <t>108003,26</t>
  </si>
  <si>
    <t>108003,27</t>
  </si>
  <si>
    <t>108004,1</t>
  </si>
  <si>
    <t>108004,2</t>
  </si>
  <si>
    <t>108004,3</t>
  </si>
  <si>
    <t>108004,4</t>
  </si>
  <si>
    <t>108004,5</t>
  </si>
  <si>
    <t>108004,6</t>
  </si>
  <si>
    <t>108004,7</t>
  </si>
  <si>
    <t>108004,8</t>
  </si>
  <si>
    <t>108004,9</t>
  </si>
  <si>
    <t>108004,10</t>
  </si>
  <si>
    <t>108004,11</t>
  </si>
  <si>
    <t>108004,12</t>
  </si>
  <si>
    <t>108004,13</t>
  </si>
  <si>
    <t>108004,14</t>
  </si>
  <si>
    <t>108004,15</t>
  </si>
  <si>
    <t>108004,16</t>
  </si>
  <si>
    <t>108004,17</t>
  </si>
  <si>
    <t>108004,18</t>
  </si>
  <si>
    <t>108004,19</t>
  </si>
  <si>
    <t>108004,20</t>
  </si>
  <si>
    <t>108004,21</t>
  </si>
  <si>
    <t>108004,22</t>
  </si>
  <si>
    <t>108004,23</t>
  </si>
  <si>
    <t>108004,24</t>
  </si>
  <si>
    <t>108004,25</t>
  </si>
  <si>
    <t>108004,26</t>
  </si>
  <si>
    <t>108004,27</t>
  </si>
  <si>
    <t>107601,1</t>
  </si>
  <si>
    <t>107601,2</t>
  </si>
  <si>
    <t>107601,3</t>
  </si>
  <si>
    <t>107601,4</t>
  </si>
  <si>
    <t>107601,5</t>
  </si>
  <si>
    <t>107601,6</t>
  </si>
  <si>
    <t>107601,7</t>
  </si>
  <si>
    <t>107601,8</t>
  </si>
  <si>
    <t>107601,9</t>
  </si>
  <si>
    <t>107601,10</t>
  </si>
  <si>
    <t>107601,11</t>
  </si>
  <si>
    <t>107601,12</t>
  </si>
  <si>
    <t>107601,13</t>
  </si>
  <si>
    <t>107601,14</t>
  </si>
  <si>
    <t>107601,15</t>
  </si>
  <si>
    <t>107601,16</t>
  </si>
  <si>
    <t>107601,17</t>
  </si>
  <si>
    <t>107601,18</t>
  </si>
  <si>
    <t>107601,19</t>
  </si>
  <si>
    <t>107601,20</t>
  </si>
  <si>
    <t>107601,21</t>
  </si>
  <si>
    <t>107601,22</t>
  </si>
  <si>
    <t>107601,23</t>
  </si>
  <si>
    <t>107601,24</t>
  </si>
  <si>
    <t>107601,25</t>
  </si>
  <si>
    <t>107601,26</t>
  </si>
  <si>
    <t>107601,27</t>
  </si>
  <si>
    <t>107602,1</t>
  </si>
  <si>
    <t>107602,2</t>
  </si>
  <si>
    <t>107602,3</t>
  </si>
  <si>
    <t>107602,4</t>
  </si>
  <si>
    <t>107602,5</t>
  </si>
  <si>
    <t>107602,6</t>
  </si>
  <si>
    <t>107602,7</t>
  </si>
  <si>
    <t>107602,8</t>
  </si>
  <si>
    <t>107602,9</t>
  </si>
  <si>
    <t>107602,10</t>
  </si>
  <si>
    <t>107602,11</t>
  </si>
  <si>
    <t>107602,12</t>
  </si>
  <si>
    <t>107602,13</t>
  </si>
  <si>
    <t>107602,14</t>
  </si>
  <si>
    <t>107602,15</t>
  </si>
  <si>
    <t>107602,16</t>
  </si>
  <si>
    <t>107602,17</t>
  </si>
  <si>
    <t>107602,18</t>
  </si>
  <si>
    <t>107602,19</t>
  </si>
  <si>
    <t>107602,20</t>
  </si>
  <si>
    <t>107602,21</t>
  </si>
  <si>
    <t>107602,22</t>
  </si>
  <si>
    <t>107602,23</t>
  </si>
  <si>
    <t>107602,24</t>
  </si>
  <si>
    <t>107602,25</t>
  </si>
  <si>
    <t>107602,26</t>
  </si>
  <si>
    <t>107602,27</t>
  </si>
  <si>
    <t>107603,1</t>
  </si>
  <si>
    <t>107603,2</t>
  </si>
  <si>
    <t>107603,3</t>
  </si>
  <si>
    <t>107603,4</t>
  </si>
  <si>
    <t>107603,5</t>
  </si>
  <si>
    <t>107603,6</t>
  </si>
  <si>
    <t>107603,7</t>
  </si>
  <si>
    <t>107603,8</t>
  </si>
  <si>
    <t>107603,9</t>
  </si>
  <si>
    <t>107603,10</t>
  </si>
  <si>
    <t>107603,11</t>
  </si>
  <si>
    <t>107603,12</t>
  </si>
  <si>
    <t>107603,13</t>
  </si>
  <si>
    <t>107603,14</t>
  </si>
  <si>
    <t>107603,15</t>
  </si>
  <si>
    <t>107603,16</t>
  </si>
  <si>
    <t>107603,17</t>
  </si>
  <si>
    <t>107603,18</t>
  </si>
  <si>
    <t>107603,19</t>
  </si>
  <si>
    <t>107603,20</t>
  </si>
  <si>
    <t>107603,21</t>
  </si>
  <si>
    <t>107603,22</t>
  </si>
  <si>
    <t>107603,23</t>
  </si>
  <si>
    <t>107603,24</t>
  </si>
  <si>
    <t>107603,25</t>
  </si>
  <si>
    <t>107603,26</t>
  </si>
  <si>
    <t>107603,27</t>
  </si>
  <si>
    <t>107604,1</t>
  </si>
  <si>
    <t>107604,2</t>
  </si>
  <si>
    <t>107604,3</t>
  </si>
  <si>
    <t>107604,4</t>
  </si>
  <si>
    <t>107604,5</t>
  </si>
  <si>
    <t>107604,6</t>
  </si>
  <si>
    <t>107604,7</t>
  </si>
  <si>
    <t>107604,8</t>
  </si>
  <si>
    <t>107604,9</t>
  </si>
  <si>
    <t>107604,10</t>
  </si>
  <si>
    <t>107604,11</t>
  </si>
  <si>
    <t>107604,12</t>
  </si>
  <si>
    <t>107604,13</t>
  </si>
  <si>
    <t>107604,14</t>
  </si>
  <si>
    <t>107604,15</t>
  </si>
  <si>
    <t>107604,16</t>
  </si>
  <si>
    <t>107604,17</t>
  </si>
  <si>
    <t>107604,18</t>
  </si>
  <si>
    <t>107604,19</t>
  </si>
  <si>
    <t>107604,20</t>
  </si>
  <si>
    <t>107604,21</t>
  </si>
  <si>
    <t>107604,22</t>
  </si>
  <si>
    <t>107604,23</t>
  </si>
  <si>
    <t>107604,24</t>
  </si>
  <si>
    <t>107604,25</t>
  </si>
  <si>
    <t>107604,26</t>
  </si>
  <si>
    <t>107604,27</t>
  </si>
  <si>
    <t>107605,1</t>
  </si>
  <si>
    <t>107605,2</t>
  </si>
  <si>
    <t>107605,3</t>
  </si>
  <si>
    <t>107605,4</t>
  </si>
  <si>
    <t>107605,5</t>
  </si>
  <si>
    <t>107605,6</t>
  </si>
  <si>
    <t>107605,7</t>
  </si>
  <si>
    <t>107605,8</t>
  </si>
  <si>
    <t>107605,9</t>
  </si>
  <si>
    <t>107605,10</t>
  </si>
  <si>
    <t>107605,11</t>
  </si>
  <si>
    <t>107605,12</t>
  </si>
  <si>
    <t>107605,13</t>
  </si>
  <si>
    <t>107605,14</t>
  </si>
  <si>
    <t>107605,15</t>
  </si>
  <si>
    <t>107605,16</t>
  </si>
  <si>
    <t>107605,17</t>
  </si>
  <si>
    <t>107605,18</t>
  </si>
  <si>
    <t>107605,19</t>
  </si>
  <si>
    <t>107605,20</t>
  </si>
  <si>
    <t>107605,21</t>
  </si>
  <si>
    <t>107605,22</t>
  </si>
  <si>
    <t>107605,23</t>
  </si>
  <si>
    <t>107605,24</t>
  </si>
  <si>
    <t>107605,25</t>
  </si>
  <si>
    <t>107605,26</t>
  </si>
  <si>
    <t>107605,27</t>
  </si>
  <si>
    <t>107606,1</t>
  </si>
  <si>
    <t>107606,2</t>
  </si>
  <si>
    <t>107606,3</t>
  </si>
  <si>
    <t>107606,4</t>
  </si>
  <si>
    <t>107606,5</t>
  </si>
  <si>
    <t>107606,6</t>
  </si>
  <si>
    <t>107606,7</t>
  </si>
  <si>
    <t>107606,8</t>
  </si>
  <si>
    <t>107606,9</t>
  </si>
  <si>
    <t>107606,10</t>
  </si>
  <si>
    <t>107606,11</t>
  </si>
  <si>
    <t>107606,12</t>
  </si>
  <si>
    <t>107606,13</t>
  </si>
  <si>
    <t>107606,14</t>
  </si>
  <si>
    <t>107606,15</t>
  </si>
  <si>
    <t>107606,16</t>
  </si>
  <si>
    <t>107606,17</t>
  </si>
  <si>
    <t>107606,18</t>
  </si>
  <si>
    <t>107606,19</t>
  </si>
  <si>
    <t>107606,20</t>
  </si>
  <si>
    <t>107606,21</t>
  </si>
  <si>
    <t>107606,22</t>
  </si>
  <si>
    <t>107606,23</t>
  </si>
  <si>
    <t>107606,24</t>
  </si>
  <si>
    <t>107606,25</t>
  </si>
  <si>
    <t>107606,26</t>
  </si>
  <si>
    <t>107606,27</t>
  </si>
  <si>
    <t>108005,1</t>
  </si>
  <si>
    <t>108005,2</t>
  </si>
  <si>
    <t>108005,3</t>
  </si>
  <si>
    <t>108005,4</t>
  </si>
  <si>
    <t>108005,5</t>
  </si>
  <si>
    <t>108005,6</t>
  </si>
  <si>
    <t>108005,7</t>
  </si>
  <si>
    <t>108005,8</t>
  </si>
  <si>
    <t>108005,9</t>
  </si>
  <si>
    <t>108005,10</t>
  </si>
  <si>
    <t>108005,11</t>
  </si>
  <si>
    <t>108005,12</t>
  </si>
  <si>
    <t>108005,13</t>
  </si>
  <si>
    <t>108005,14</t>
  </si>
  <si>
    <t>108005,15</t>
  </si>
  <si>
    <t>108005,16</t>
  </si>
  <si>
    <t>108005,17</t>
  </si>
  <si>
    <t>108005,18</t>
  </si>
  <si>
    <t>108005,19</t>
  </si>
  <si>
    <t>108005,20</t>
  </si>
  <si>
    <t>108005,21</t>
  </si>
  <si>
    <t>108005,22</t>
  </si>
  <si>
    <t>108005,23</t>
  </si>
  <si>
    <t>108005,24</t>
  </si>
  <si>
    <t>108005,25</t>
  </si>
  <si>
    <t>108005,26</t>
  </si>
  <si>
    <t>108005,27</t>
  </si>
  <si>
    <t>108006,1</t>
  </si>
  <si>
    <t>108006,2</t>
  </si>
  <si>
    <t>108006,3</t>
  </si>
  <si>
    <t>108006,4</t>
  </si>
  <si>
    <t>108006,5</t>
  </si>
  <si>
    <t>108006,6</t>
  </si>
  <si>
    <t>108006,7</t>
  </si>
  <si>
    <t>108006,8</t>
  </si>
  <si>
    <t>108006,9</t>
  </si>
  <si>
    <t>108006,10</t>
  </si>
  <si>
    <t>108006,11</t>
  </si>
  <si>
    <t>108006,12</t>
  </si>
  <si>
    <t>108006,13</t>
  </si>
  <si>
    <t>108006,14</t>
  </si>
  <si>
    <t>108006,15</t>
  </si>
  <si>
    <t>108006,16</t>
  </si>
  <si>
    <t>108006,17</t>
  </si>
  <si>
    <t>108006,18</t>
  </si>
  <si>
    <t>108006,19</t>
  </si>
  <si>
    <t>108006,20</t>
  </si>
  <si>
    <t>108006,21</t>
  </si>
  <si>
    <t>108006,22</t>
  </si>
  <si>
    <t>108006,23</t>
  </si>
  <si>
    <t>108006,24</t>
  </si>
  <si>
    <t>108006,25</t>
  </si>
  <si>
    <t>108006,26</t>
  </si>
  <si>
    <t>108006,27</t>
  </si>
  <si>
    <t>位置</t>
    <phoneticPr fontId="1" type="noConversion"/>
  </si>
  <si>
    <t>品阶</t>
    <phoneticPr fontId="1" type="noConversion"/>
  </si>
  <si>
    <t>%% (Base * （100+星级百分比属性）)/100 + 星级固定属性</t>
  </si>
  <si>
    <t>汇总</t>
    <phoneticPr fontId="1" type="noConversion"/>
  </si>
  <si>
    <t>基础值</t>
    <phoneticPr fontId="1" type="noConversion"/>
  </si>
  <si>
    <t>后</t>
  </si>
  <si>
    <t>中</t>
  </si>
  <si>
    <t>前</t>
  </si>
  <si>
    <t>物</t>
  </si>
  <si>
    <t>法</t>
  </si>
  <si>
    <t>全</t>
  </si>
  <si>
    <t>MaxHp</t>
    <phoneticPr fontId="2" type="noConversion"/>
  </si>
  <si>
    <t>Attack</t>
    <phoneticPr fontId="2" type="noConversion"/>
  </si>
  <si>
    <t>Parmor</t>
    <phoneticPr fontId="2" type="noConversion"/>
  </si>
  <si>
    <t>Marmor</t>
    <phoneticPr fontId="2" type="noConversion"/>
  </si>
  <si>
    <t>PAttackStrength</t>
    <phoneticPr fontId="2" type="noConversion"/>
  </si>
  <si>
    <t>MAttackStrength</t>
    <phoneticPr fontId="2" type="noConversion"/>
  </si>
  <si>
    <t>黄铜</t>
  </si>
  <si>
    <t>白银</t>
  </si>
  <si>
    <t>黄金</t>
  </si>
  <si>
    <t>白金</t>
  </si>
  <si>
    <t>钻石</t>
  </si>
  <si>
    <t>MaxHp</t>
    <phoneticPr fontId="2" type="noConversion"/>
  </si>
  <si>
    <t>Attack</t>
    <phoneticPr fontId="2" type="noConversion"/>
  </si>
  <si>
    <t>Parmor</t>
    <phoneticPr fontId="2" type="noConversion"/>
  </si>
  <si>
    <t>Marmor</t>
    <phoneticPr fontId="2" type="noConversion"/>
  </si>
  <si>
    <t>PAttackStrength</t>
    <phoneticPr fontId="2" type="noConversion"/>
  </si>
  <si>
    <t>MAttackStrength</t>
    <phoneticPr fontId="2" type="noConversion"/>
  </si>
  <si>
    <t>生命</t>
    <phoneticPr fontId="2" type="noConversion"/>
  </si>
  <si>
    <t>攻击</t>
    <phoneticPr fontId="2" type="noConversion"/>
  </si>
  <si>
    <t>伤害增加</t>
    <phoneticPr fontId="2" type="noConversion"/>
  </si>
  <si>
    <t>伤害减免</t>
    <phoneticPr fontId="2" type="noConversion"/>
  </si>
  <si>
    <t>部件百分比</t>
    <phoneticPr fontId="1" type="noConversion"/>
  </si>
  <si>
    <t>暴击率</t>
    <phoneticPr fontId="1" type="noConversion"/>
  </si>
  <si>
    <t>星级</t>
  </si>
  <si>
    <t>星级</t>
    <phoneticPr fontId="1" type="noConversion"/>
  </si>
  <si>
    <t>部件星级</t>
    <phoneticPr fontId="1" type="noConversion"/>
  </si>
  <si>
    <t>套装星级</t>
    <phoneticPr fontId="1" type="noConversion"/>
  </si>
  <si>
    <t>品质属性</t>
    <phoneticPr fontId="1" type="noConversion"/>
  </si>
  <si>
    <t>基础属性</t>
    <phoneticPr fontId="1" type="noConversion"/>
  </si>
  <si>
    <t>%% Base = 基础属性+（品质属性*等级）</t>
    <phoneticPr fontId="1" type="noConversion"/>
  </si>
  <si>
    <t>全属性加成</t>
    <phoneticPr fontId="1" type="noConversion"/>
  </si>
  <si>
    <t>套装百分比</t>
    <phoneticPr fontId="1" type="noConversion"/>
  </si>
  <si>
    <t>百分比</t>
    <phoneticPr fontId="1" type="noConversion"/>
  </si>
  <si>
    <t>固定值</t>
    <phoneticPr fontId="1" type="noConversion"/>
  </si>
  <si>
    <t>第一页</t>
    <phoneticPr fontId="1" type="noConversion"/>
  </si>
  <si>
    <t>第二页</t>
    <phoneticPr fontId="1" type="noConversion"/>
  </si>
  <si>
    <t>第三页</t>
    <phoneticPr fontId="1" type="noConversion"/>
  </si>
  <si>
    <t>魂防</t>
  </si>
  <si>
    <t>生命恢复</t>
  </si>
  <si>
    <t>能量恢复</t>
  </si>
  <si>
    <t>物理攻强</t>
  </si>
  <si>
    <t>魔法攻强</t>
  </si>
  <si>
    <t>命中率</t>
    <phoneticPr fontId="2" type="noConversion"/>
  </si>
  <si>
    <t>暴击率</t>
    <phoneticPr fontId="2" type="noConversion"/>
  </si>
  <si>
    <t>物理攻强</t>
    <phoneticPr fontId="2" type="noConversion"/>
  </si>
  <si>
    <t>物防</t>
    <phoneticPr fontId="2" type="noConversion"/>
  </si>
  <si>
    <t>念防</t>
    <phoneticPr fontId="2" type="noConversion"/>
  </si>
  <si>
    <t>闪避率</t>
    <phoneticPr fontId="2" type="noConversion"/>
  </si>
  <si>
    <t>招架率</t>
    <phoneticPr fontId="2" type="noConversion"/>
  </si>
  <si>
    <t>破击率</t>
    <phoneticPr fontId="2" type="noConversion"/>
  </si>
  <si>
    <t>暴击抵抗</t>
    <phoneticPr fontId="2" type="noConversion"/>
  </si>
  <si>
    <t>生命恢复</t>
    <phoneticPr fontId="2" type="noConversion"/>
  </si>
  <si>
    <t>能量恢复</t>
    <phoneticPr fontId="2" type="noConversion"/>
  </si>
  <si>
    <t>魔法攻强</t>
    <phoneticPr fontId="2" type="noConversion"/>
  </si>
  <si>
    <t>等级</t>
  </si>
  <si>
    <t>真实伤害</t>
  </si>
  <si>
    <t>真实防御</t>
  </si>
  <si>
    <t>无视伤害加成</t>
  </si>
  <si>
    <t>无视伤害减免</t>
  </si>
  <si>
    <t>物伤</t>
  </si>
  <si>
    <t>魂伤</t>
  </si>
  <si>
    <t>物免</t>
  </si>
  <si>
    <t>魂免</t>
  </si>
  <si>
    <t>部位8为头部，以增伤头为标准，如需算减伤则为增伤等值</t>
    <phoneticPr fontId="2" type="noConversion"/>
  </si>
  <si>
    <t>以6品一套为标准</t>
    <phoneticPr fontId="2" type="noConversion"/>
  </si>
  <si>
    <t>以攻防搭配为标准</t>
    <phoneticPr fontId="2" type="noConversion"/>
  </si>
  <si>
    <t>等级</t>
    <phoneticPr fontId="2" type="noConversion"/>
  </si>
  <si>
    <t>以满级100为标准</t>
    <phoneticPr fontId="2" type="noConversion"/>
  </si>
  <si>
    <t>升级</t>
    <phoneticPr fontId="2" type="noConversion"/>
  </si>
  <si>
    <t>初始</t>
    <phoneticPr fontId="2" type="noConversion"/>
  </si>
  <si>
    <t>攻防搭配</t>
    <phoneticPr fontId="2" type="noConversion"/>
  </si>
  <si>
    <t>魂骨ID</t>
  </si>
  <si>
    <t>位置</t>
  </si>
  <si>
    <t>品质</t>
  </si>
  <si>
    <t>攻击套4</t>
  </si>
  <si>
    <t>散件属性</t>
    <phoneticPr fontId="2" type="noConversion"/>
  </si>
  <si>
    <t>[FFFFFF]十年·左臂魂骨[-]</t>
  </si>
  <si>
    <t>左臂1</t>
  </si>
  <si>
    <t>[f9184d]攻[-]+[7ef7fb]防[-]</t>
  </si>
  <si>
    <t>8,7,1,4</t>
  </si>
  <si>
    <t>[f9184d]攻[-]+[1df812]血[-]</t>
  </si>
  <si>
    <t>[7ef7fb]防[-]+[1df812]血[-]</t>
  </si>
  <si>
    <t>[c2921e]百年·左臂魂骨[-]</t>
  </si>
  <si>
    <t>左臂2</t>
  </si>
  <si>
    <t>升级属性</t>
    <phoneticPr fontId="2" type="noConversion"/>
  </si>
  <si>
    <t>套装属性</t>
    <phoneticPr fontId="2" type="noConversion"/>
  </si>
  <si>
    <t>星级属性</t>
    <phoneticPr fontId="2" type="noConversion"/>
  </si>
  <si>
    <t>[f22af8]千年·左臂魂骨[-]</t>
  </si>
  <si>
    <t>左臂3</t>
  </si>
  <si>
    <t>总属性</t>
    <phoneticPr fontId="2" type="noConversion"/>
  </si>
  <si>
    <t>[b0bcbc]万年·左臂魂骨[-]</t>
  </si>
  <si>
    <t>左臂4</t>
  </si>
  <si>
    <t>[f9184d]十万年·左臂魂骨[-]</t>
  </si>
  <si>
    <t>左臂5</t>
  </si>
  <si>
    <t>攻击套6</t>
  </si>
  <si>
    <t>散件属性</t>
    <phoneticPr fontId="2" type="noConversion"/>
  </si>
  <si>
    <t>[ffb21c]百万年·左臂魂骨[-]</t>
  </si>
  <si>
    <t>左臂6</t>
  </si>
  <si>
    <t>[FFFFFF]十年·右臂魂骨[-]</t>
  </si>
  <si>
    <t>右臂1</t>
  </si>
  <si>
    <t>8,1,2,3,4,5</t>
  </si>
  <si>
    <t>升级属性</t>
    <phoneticPr fontId="2" type="noConversion"/>
  </si>
  <si>
    <t>[c2921e]百年·右臂魂骨[-]</t>
  </si>
  <si>
    <t>右臂2</t>
  </si>
  <si>
    <t>星级属性</t>
    <phoneticPr fontId="2" type="noConversion"/>
  </si>
  <si>
    <t>总属性</t>
    <phoneticPr fontId="2" type="noConversion"/>
  </si>
  <si>
    <t>[f22af8]千年·右臂魂骨[-]</t>
  </si>
  <si>
    <t>右臂3</t>
  </si>
  <si>
    <t>[b0bcbc]万年·右臂魂骨[-]</t>
  </si>
  <si>
    <t>右臂4</t>
  </si>
  <si>
    <t>[f9184d]十万年·右臂魂骨[-]</t>
  </si>
  <si>
    <t>右臂5</t>
  </si>
  <si>
    <t>十全套</t>
  </si>
  <si>
    <t>散件属性</t>
    <phoneticPr fontId="2" type="noConversion"/>
  </si>
  <si>
    <t>[ffb21c]百万年·右臂魂骨[-]</t>
  </si>
  <si>
    <t>右臂6</t>
  </si>
  <si>
    <t>[FFFFFF]十年·左腿魂骨[-]</t>
  </si>
  <si>
    <t>左腿1</t>
  </si>
  <si>
    <t>[c2921e]百年·左腿魂骨[-]</t>
  </si>
  <si>
    <t>左腿2</t>
  </si>
  <si>
    <t>8,7,5,6,1,2,3,4</t>
  </si>
  <si>
    <t>升级属性</t>
    <phoneticPr fontId="2" type="noConversion"/>
  </si>
  <si>
    <t>套装属性</t>
    <phoneticPr fontId="2" type="noConversion"/>
  </si>
  <si>
    <t>星级属性</t>
    <phoneticPr fontId="2" type="noConversion"/>
  </si>
  <si>
    <t>[f22af8]千年·左腿魂骨[-]</t>
  </si>
  <si>
    <t>左腿3</t>
  </si>
  <si>
    <t>总属性</t>
    <phoneticPr fontId="2" type="noConversion"/>
  </si>
  <si>
    <t>[b0bcbc]万年·左腿魂骨[-]</t>
  </si>
  <si>
    <t>左腿4</t>
  </si>
  <si>
    <t>[f9184d]十万年·左腿魂骨[-]</t>
  </si>
  <si>
    <t>左腿5</t>
  </si>
  <si>
    <t>[ffb21c]百万年·左腿魂骨[-]</t>
  </si>
  <si>
    <t>左腿6</t>
  </si>
  <si>
    <t>[FFFFFF]十年·右腿魂骨[-]</t>
  </si>
  <si>
    <t>右腿1</t>
  </si>
  <si>
    <t>[c2921e]百年·右腿魂骨[-]</t>
  </si>
  <si>
    <t>右腿2</t>
  </si>
  <si>
    <t>[f22af8]千年·右腿魂骨[-]</t>
  </si>
  <si>
    <t>右腿3</t>
  </si>
  <si>
    <t>[b0bcbc]万年·右腿魂骨[-]</t>
  </si>
  <si>
    <t>右腿4</t>
  </si>
  <si>
    <t>[f9184d]十万年·右腿魂骨[-]</t>
  </si>
  <si>
    <t>右腿5</t>
  </si>
  <si>
    <t>[ffb21c]百万年·右腿魂骨[-]</t>
  </si>
  <si>
    <t>右腿6</t>
  </si>
  <si>
    <t>[FFFFFF]十年·里外附魂骨[-]</t>
  </si>
  <si>
    <t>里外附1</t>
  </si>
  <si>
    <t>[c2921e]百年·里外附魂骨[-]</t>
  </si>
  <si>
    <t>里外附2</t>
  </si>
  <si>
    <t>[f22af8]千年·里外附魂骨[-]</t>
  </si>
  <si>
    <t>里外附3</t>
  </si>
  <si>
    <t>[b0bcbc]万年·里外附魂骨[-]</t>
  </si>
  <si>
    <t>里外附4</t>
  </si>
  <si>
    <t>[f9184d]十万年·里外附魂骨[-]</t>
  </si>
  <si>
    <t>里外附5</t>
  </si>
  <si>
    <t>[ffb21c]百万年·里外附魂骨[-]</t>
  </si>
  <si>
    <t>里外附6</t>
  </si>
  <si>
    <t>[FFFFFF]十年·表外附魂骨[-]</t>
  </si>
  <si>
    <t>表外附1</t>
  </si>
  <si>
    <t>[c2921e]百年·表外附魂骨[-]</t>
  </si>
  <si>
    <t>表外附2</t>
  </si>
  <si>
    <t>[f22af8]千年·表外附魂骨[-]</t>
  </si>
  <si>
    <t>表外附3</t>
  </si>
  <si>
    <t>[b0bcbc]万年·表外附魂骨[-]</t>
  </si>
  <si>
    <t>表外附4</t>
  </si>
  <si>
    <t>[f9184d]十万年·表外附魂骨[-]</t>
  </si>
  <si>
    <t>表外附5</t>
  </si>
  <si>
    <t>[ffb21c]百万年·表外附魂骨[-]</t>
  </si>
  <si>
    <t>表外附6</t>
  </si>
  <si>
    <t>[FFFFFF]十年·躯干魂骨[-]</t>
  </si>
  <si>
    <t>躯干1</t>
  </si>
  <si>
    <t>[c2921e]百年·躯干魂骨[-]</t>
  </si>
  <si>
    <t>躯干2</t>
  </si>
  <si>
    <t>[f22af8]千年·躯干魂骨[-]</t>
  </si>
  <si>
    <t>躯干3</t>
  </si>
  <si>
    <t>[b0bcbc]万年·躯干魂骨[-]</t>
  </si>
  <si>
    <t>躯干4</t>
  </si>
  <si>
    <t>[f9184d]十万年·躯干魂骨[-]</t>
  </si>
  <si>
    <t>躯干5</t>
  </si>
  <si>
    <t>[ffb21c]百万年·躯干魂骨[-]</t>
  </si>
  <si>
    <t>躯干6</t>
  </si>
  <si>
    <t>[FFFFFF]十年·头部魂骨[-]</t>
  </si>
  <si>
    <t>头部1</t>
  </si>
  <si>
    <t>[ffb21c]伤[-]</t>
  </si>
  <si>
    <t>[ffb21c]免[-]</t>
  </si>
  <si>
    <t>[c2921e]百年·头部魂骨[-]</t>
  </si>
  <si>
    <t>头部2</t>
  </si>
  <si>
    <t>[f22af8]千年·头部魂骨[-]</t>
  </si>
  <si>
    <t>头部3</t>
  </si>
  <si>
    <t>[b0bcbc]万年·头部魂骨[-]</t>
  </si>
  <si>
    <t>头部4</t>
  </si>
  <si>
    <t>[f9184d]十万年·头部魂骨[-]</t>
  </si>
  <si>
    <t>头部5</t>
  </si>
  <si>
    <t>[ffb21c]百万年·头部魂骨[-]</t>
  </si>
  <si>
    <t>头部6</t>
  </si>
  <si>
    <t>套装</t>
    <phoneticPr fontId="2" type="noConversion"/>
  </si>
  <si>
    <t>升阶6</t>
  </si>
  <si>
    <t>防御套4</t>
  </si>
  <si>
    <t>8,7,5,6</t>
  </si>
  <si>
    <t>防御套6</t>
  </si>
  <si>
    <t>8,7,5,6,3,4</t>
  </si>
  <si>
    <t>生命套4</t>
  </si>
  <si>
    <t>8,7,1,2</t>
  </si>
  <si>
    <t>生命套6</t>
  </si>
  <si>
    <t>8,1,2,3,4,6</t>
  </si>
  <si>
    <t>升星</t>
    <phoneticPr fontId="2" type="noConversion"/>
  </si>
  <si>
    <t>星级</t>
    <phoneticPr fontId="2" type="noConversion"/>
  </si>
  <si>
    <t>倍率</t>
    <phoneticPr fontId="2" type="noConversion"/>
  </si>
  <si>
    <t>等级</t>
    <phoneticPr fontId="2" type="noConversion"/>
  </si>
  <si>
    <t>星级</t>
    <phoneticPr fontId="2" type="noConversion"/>
  </si>
  <si>
    <t>星级小段位</t>
    <phoneticPr fontId="2" type="noConversion"/>
  </si>
  <si>
    <t>阶位条件</t>
    <phoneticPr fontId="2" type="noConversion"/>
  </si>
  <si>
    <t>对应等级</t>
    <phoneticPr fontId="2" type="noConversion"/>
  </si>
  <si>
    <t>蓝</t>
  </si>
  <si>
    <t>蓝+1</t>
  </si>
  <si>
    <t>蓝+2</t>
  </si>
  <si>
    <t>紫</t>
  </si>
  <si>
    <t>紫+1</t>
  </si>
  <si>
    <t>紫+2</t>
  </si>
  <si>
    <t>紫+3</t>
  </si>
  <si>
    <t>橙</t>
  </si>
  <si>
    <t>橙+1</t>
  </si>
  <si>
    <t>橙+2</t>
  </si>
  <si>
    <t>橙+3</t>
  </si>
  <si>
    <t>橙+4</t>
  </si>
  <si>
    <t>橙+5</t>
  </si>
  <si>
    <t>红</t>
  </si>
  <si>
    <t>红+1</t>
  </si>
  <si>
    <t>红+2</t>
  </si>
  <si>
    <t>红+3</t>
  </si>
  <si>
    <t>红+4</t>
  </si>
  <si>
    <t>红+5</t>
  </si>
  <si>
    <t>金</t>
  </si>
  <si>
    <t>金+1</t>
  </si>
  <si>
    <t>好感度等级</t>
    <phoneticPr fontId="2" type="noConversion"/>
  </si>
  <si>
    <t>攻击</t>
    <phoneticPr fontId="1" type="noConversion"/>
  </si>
  <si>
    <t>物防</t>
    <phoneticPr fontId="1" type="noConversion"/>
  </si>
  <si>
    <t>魂防</t>
    <phoneticPr fontId="1" type="noConversion"/>
  </si>
  <si>
    <t>生命恢复</t>
    <phoneticPr fontId="1" type="noConversion"/>
  </si>
  <si>
    <t>能量恢复</t>
    <phoneticPr fontId="1" type="noConversion"/>
  </si>
  <si>
    <t>物理攻强</t>
    <phoneticPr fontId="1" type="noConversion"/>
  </si>
  <si>
    <t>魔法攻强</t>
    <phoneticPr fontId="1" type="noConversion"/>
  </si>
  <si>
    <t>前排输出</t>
    <phoneticPr fontId="2" type="noConversion"/>
  </si>
  <si>
    <t>神圣伤害</t>
    <phoneticPr fontId="1" type="noConversion"/>
  </si>
  <si>
    <t>神圣防御</t>
    <phoneticPr fontId="1" type="noConversion"/>
  </si>
  <si>
    <t>控制概率提高</t>
    <phoneticPr fontId="1" type="noConversion"/>
  </si>
  <si>
    <t>受控概率降低</t>
    <phoneticPr fontId="1" type="noConversion"/>
  </si>
  <si>
    <t>前排输出</t>
  </si>
  <si>
    <t>&amp;</t>
  </si>
  <si>
    <t>role_level+35</t>
  </si>
  <si>
    <t>hero_level+40</t>
  </si>
  <si>
    <t>hero_quality+8</t>
  </si>
  <si>
    <t>role_level+60</t>
  </si>
  <si>
    <t>hero_star+4</t>
  </si>
  <si>
    <t>hero_feel+20</t>
  </si>
  <si>
    <t>前两环</t>
    <phoneticPr fontId="2" type="noConversion"/>
  </si>
  <si>
    <t>role_level+76</t>
  </si>
  <si>
    <t>realm_quality_num+2+8</t>
  </si>
  <si>
    <t>cloth_part_quality+4+10</t>
  </si>
  <si>
    <t>pet_level_num+2+30</t>
  </si>
  <si>
    <t>pet_equip_rank_num+6+2</t>
  </si>
  <si>
    <t>前三环</t>
    <phoneticPr fontId="2" type="noConversion"/>
  </si>
  <si>
    <t>role_level+88</t>
  </si>
  <si>
    <t>hero_quality+13</t>
  </si>
  <si>
    <t>realm_quality_num+4+12</t>
  </si>
  <si>
    <t>hero_feel+50</t>
  </si>
  <si>
    <t>hero_star+5</t>
  </si>
  <si>
    <t>前四环</t>
    <phoneticPr fontId="2" type="noConversion"/>
  </si>
  <si>
    <t>role_level+100</t>
  </si>
  <si>
    <t>cloth_part_quality+6+18</t>
  </si>
  <si>
    <t>hero_star+6</t>
  </si>
  <si>
    <t>hero_feel+100</t>
  </si>
  <si>
    <t>pet_level_num+3+30</t>
  </si>
  <si>
    <t>pet_equip_rank_num+6+4</t>
  </si>
  <si>
    <t>soul_bone_star+4</t>
  </si>
  <si>
    <t>hero_level+100</t>
  </si>
  <si>
    <t>pet_level_num+6+30</t>
  </si>
  <si>
    <t>hero_feel+200</t>
  </si>
  <si>
    <t>pet_equip_rank_num+6+5</t>
  </si>
  <si>
    <t>hero_star+7</t>
  </si>
  <si>
    <t>soul_bone_star+6</t>
  </si>
  <si>
    <t>pet_star_num+5+3</t>
  </si>
  <si>
    <t>前排防御</t>
  </si>
  <si>
    <t>中排输出</t>
  </si>
  <si>
    <t>后排输出</t>
  </si>
  <si>
    <t>满品阶后</t>
    <phoneticPr fontId="2" type="noConversion"/>
  </si>
  <si>
    <t>属性汇总</t>
    <phoneticPr fontId="2" type="noConversion"/>
  </si>
  <si>
    <t>平均品阶</t>
    <phoneticPr fontId="2" type="noConversion"/>
  </si>
  <si>
    <t>平均洗练等级</t>
    <phoneticPr fontId="2" type="noConversion"/>
  </si>
  <si>
    <t>每10点经验对应属性增长</t>
    <phoneticPr fontId="2" type="noConversion"/>
  </si>
  <si>
    <t>神兵类型+阶位</t>
  </si>
  <si>
    <t>名称</t>
  </si>
  <si>
    <t>血</t>
  </si>
  <si>
    <t>最大经验</t>
  </si>
  <si>
    <t>{</t>
  </si>
  <si>
    <t>}]},{virtual_attr,[{{integer,attack},</t>
  </si>
  <si>
    <t>},{{integer,armor},</t>
  </si>
  <si>
    <t>},{{integer,magic_resist},</t>
  </si>
  <si>
    <t>},{{integer,max_hp},</t>
  </si>
  <si>
    <t>},{{attack_hurt},</t>
  </si>
  <si>
    <t>},{{magic_hurt},</t>
  </si>
  <si>
    <t>晨露刀</t>
  </si>
  <si>
    <t>修罗剑</t>
  </si>
  <si>
    <t>毁灭法杖</t>
  </si>
  <si>
    <t>黄金龙枪</t>
  </si>
  <si>
    <t>满阶后洗练</t>
    <phoneticPr fontId="2" type="noConversion"/>
  </si>
  <si>
    <t>玩家等级</t>
    <phoneticPr fontId="2" type="noConversion"/>
  </si>
  <si>
    <t>宝石阶位</t>
    <phoneticPr fontId="2" type="noConversion"/>
  </si>
  <si>
    <t>装备强化</t>
    <phoneticPr fontId="2" type="noConversion"/>
  </si>
  <si>
    <t>暴击伤害和暴击伤害抵抗</t>
    <phoneticPr fontId="2" type="noConversion"/>
  </si>
  <si>
    <t>暴击伤害</t>
    <phoneticPr fontId="2" type="noConversion"/>
  </si>
  <si>
    <t>·</t>
    <phoneticPr fontId="2" type="noConversion"/>
  </si>
  <si>
    <t>ID</t>
    <phoneticPr fontId="2" type="noConversion"/>
  </si>
  <si>
    <t>神器名称</t>
    <phoneticPr fontId="2" type="noConversion"/>
  </si>
  <si>
    <t>位置</t>
    <phoneticPr fontId="2" type="noConversion"/>
  </si>
  <si>
    <t>影响系数</t>
    <phoneticPr fontId="2" type="noConversion"/>
  </si>
  <si>
    <t>设置等级</t>
    <phoneticPr fontId="2" type="noConversion"/>
  </si>
  <si>
    <t>开启等级</t>
    <phoneticPr fontId="2" type="noConversion"/>
  </si>
  <si>
    <t>设定等级</t>
    <phoneticPr fontId="2" type="noConversion"/>
  </si>
  <si>
    <t>属性（红色没做）</t>
    <phoneticPr fontId="2" type="noConversion"/>
  </si>
  <si>
    <t>红色字体是问题的地方</t>
    <phoneticPr fontId="2" type="noConversion"/>
  </si>
  <si>
    <t>星杖</t>
  </si>
  <si>
    <t>攻击百分比增加</t>
  </si>
  <si>
    <t>光龙匕</t>
  </si>
  <si>
    <t>百分比增加</t>
  </si>
  <si>
    <t>系统特殊属性</t>
    <phoneticPr fontId="2" type="noConversion"/>
  </si>
  <si>
    <t>星神剑</t>
  </si>
  <si>
    <t>格挡率</t>
    <phoneticPr fontId="2" type="noConversion"/>
  </si>
  <si>
    <t>暴击伤害</t>
    <phoneticPr fontId="2" type="noConversion"/>
  </si>
  <si>
    <t>暴击伤害抵抗</t>
    <phoneticPr fontId="2" type="noConversion"/>
  </si>
  <si>
    <t>元素之杖</t>
    <phoneticPr fontId="2" type="noConversion"/>
  </si>
  <si>
    <t>生命值百分比增加</t>
  </si>
  <si>
    <t>乾坤球</t>
  </si>
  <si>
    <t>天书</t>
  </si>
  <si>
    <t>天虎盾</t>
  </si>
  <si>
    <t>反伤率提升</t>
  </si>
  <si>
    <t>噬灵锤</t>
  </si>
  <si>
    <t>致命一击提升</t>
  </si>
  <si>
    <t>天霜剑</t>
  </si>
  <si>
    <t>无视防御提升</t>
  </si>
  <si>
    <t>银月法杖</t>
  </si>
  <si>
    <t>防御百分比增加</t>
  </si>
  <si>
    <t>白银龙枪</t>
  </si>
  <si>
    <t>吸血抵抗率提升+伤害减免</t>
  </si>
  <si>
    <t>吸血效果百分比提升</t>
  </si>
  <si>
    <t>诅咒之矛</t>
  </si>
  <si>
    <t>物魂伤害增加</t>
  </si>
  <si>
    <t>昊天锤</t>
  </si>
  <si>
    <t>无情剑</t>
  </si>
  <si>
    <t>盘龙棍</t>
  </si>
  <si>
    <t>免伤增加</t>
  </si>
  <si>
    <t>天使圣剑</t>
  </si>
  <si>
    <t>九宝琉璃塔</t>
  </si>
  <si>
    <t>罗刹魔镰</t>
  </si>
  <si>
    <t>额外命中上限提高</t>
  </si>
  <si>
    <t>三生镇魂鼎</t>
  </si>
  <si>
    <t>额外闪避上限提高</t>
  </si>
  <si>
    <t>九凤来仪箫</t>
  </si>
  <si>
    <t>角色反伤率提升</t>
  </si>
  <si>
    <t>海神三叉戟</t>
  </si>
  <si>
    <t>额外格挡上限提升</t>
  </si>
  <si>
    <t>擎天枪</t>
  </si>
  <si>
    <t>暴击伤害提升</t>
  </si>
  <si>
    <t>时空银盘</t>
  </si>
  <si>
    <t>暴击伤害抵抗率上升</t>
  </si>
  <si>
    <t>乌龙盾</t>
  </si>
  <si>
    <t>所有角色命中等级上升</t>
  </si>
  <si>
    <t>璇玑伞</t>
  </si>
  <si>
    <t>所有角色闪避等级上升</t>
  </si>
  <si>
    <t>火凤剑</t>
  </si>
  <si>
    <t>所有角色破击等级上升</t>
  </si>
  <si>
    <t>修罗魔剑</t>
  </si>
  <si>
    <t>所有角色格挡等级上升</t>
  </si>
  <si>
    <t>鬼雕神刀</t>
  </si>
  <si>
    <t>暴击等级上升</t>
  </si>
  <si>
    <t>暴击抵抗等级上升</t>
  </si>
  <si>
    <t>魂师之魄需要魂师满星便可直接养满</t>
    <phoneticPr fontId="2" type="noConversion"/>
  </si>
  <si>
    <t>这里暂时没有伤害增加属性、也没有生命增加和攻击增加</t>
    <phoneticPr fontId="2" type="noConversion"/>
  </si>
  <si>
    <t>这个系统属性有 伤害增加、伤害减免、暴击、格挡、生命增加、攻击增加</t>
    <phoneticPr fontId="2" type="noConversion"/>
  </si>
  <si>
    <t>玩家等级</t>
    <phoneticPr fontId="2" type="noConversion"/>
  </si>
  <si>
    <t>位置1等级</t>
    <phoneticPr fontId="2" type="noConversion"/>
  </si>
  <si>
    <t>位置2等级</t>
    <phoneticPr fontId="2" type="noConversion"/>
  </si>
  <si>
    <t>位置3等级</t>
    <phoneticPr fontId="2" type="noConversion"/>
  </si>
  <si>
    <t>招架和格挡？？？</t>
    <phoneticPr fontId="2" type="noConversion"/>
  </si>
  <si>
    <t>养满等级</t>
    <phoneticPr fontId="2" type="noConversion"/>
  </si>
  <si>
    <t>基础值</t>
    <phoneticPr fontId="2" type="noConversion"/>
  </si>
  <si>
    <t>百分比增加</t>
    <phoneticPr fontId="2" type="noConversion"/>
  </si>
  <si>
    <t>伤害减免</t>
    <phoneticPr fontId="2" type="noConversion"/>
  </si>
  <si>
    <t>整体升星星力</t>
    <phoneticPr fontId="2" type="noConversion"/>
  </si>
  <si>
    <t>升级总经验</t>
    <phoneticPr fontId="2" type="noConversion"/>
  </si>
  <si>
    <t>升星对应星力</t>
    <phoneticPr fontId="2" type="noConversion"/>
  </si>
  <si>
    <t>当前总星力</t>
    <phoneticPr fontId="2" type="noConversion"/>
  </si>
  <si>
    <t>R</t>
    <phoneticPr fontId="2" type="noConversion"/>
  </si>
  <si>
    <t>SR</t>
    <phoneticPr fontId="2" type="noConversion"/>
  </si>
  <si>
    <t>SSR</t>
    <phoneticPr fontId="2" type="noConversion"/>
  </si>
  <si>
    <t>UR</t>
    <phoneticPr fontId="2" type="noConversion"/>
  </si>
  <si>
    <t>最大值</t>
    <phoneticPr fontId="2" type="noConversion"/>
  </si>
  <si>
    <t>最小值</t>
    <phoneticPr fontId="2" type="noConversion"/>
  </si>
  <si>
    <t>品阶</t>
    <phoneticPr fontId="2" type="noConversion"/>
  </si>
  <si>
    <t>1星</t>
    <phoneticPr fontId="2" type="noConversion"/>
  </si>
  <si>
    <t>2星</t>
  </si>
  <si>
    <t>3星</t>
  </si>
  <si>
    <t>4星</t>
  </si>
  <si>
    <t>5星</t>
  </si>
  <si>
    <t>曼陀罗蛇</t>
  </si>
  <si>
    <t>直接获得就2星</t>
    <phoneticPr fontId="2" type="noConversion"/>
  </si>
  <si>
    <t>火焰魔狮</t>
  </si>
  <si>
    <t>累积经验</t>
  </si>
  <si>
    <t>阶数</t>
    <phoneticPr fontId="2" type="noConversion"/>
  </si>
  <si>
    <t>技能2消耗</t>
    <phoneticPr fontId="2" type="noConversion"/>
  </si>
  <si>
    <t>技能1总消耗</t>
    <phoneticPr fontId="2" type="noConversion"/>
  </si>
  <si>
    <t>技能2总消耗</t>
    <phoneticPr fontId="2" type="noConversion"/>
  </si>
  <si>
    <t>暗金恐爪熊</t>
  </si>
  <si>
    <t>合成</t>
    <phoneticPr fontId="2" type="noConversion"/>
  </si>
  <si>
    <t>白</t>
  </si>
  <si>
    <t>三眼金猊</t>
  </si>
  <si>
    <t>2级</t>
  </si>
  <si>
    <t>冥龟</t>
  </si>
  <si>
    <t>3级</t>
  </si>
  <si>
    <t>地狱魔龙</t>
  </si>
  <si>
    <t>4级</t>
  </si>
  <si>
    <t>天青牛蟒</t>
  </si>
  <si>
    <t>5级</t>
  </si>
  <si>
    <t>6级</t>
  </si>
  <si>
    <t>7级</t>
  </si>
  <si>
    <t>8级</t>
  </si>
  <si>
    <t>汇总</t>
    <phoneticPr fontId="2" type="noConversion"/>
  </si>
  <si>
    <t>9级</t>
  </si>
  <si>
    <t>10级</t>
  </si>
  <si>
    <t>升阶</t>
    <phoneticPr fontId="2" type="noConversion"/>
  </si>
  <si>
    <t>宝石采用合成的方式</t>
    <phoneticPr fontId="2" type="noConversion"/>
  </si>
  <si>
    <t>11级</t>
  </si>
  <si>
    <t>类型</t>
    <phoneticPr fontId="2" type="noConversion"/>
  </si>
  <si>
    <t>2阶数量</t>
  </si>
  <si>
    <t>3阶数量</t>
  </si>
  <si>
    <t>4阶数量</t>
  </si>
  <si>
    <t>5阶数量</t>
  </si>
  <si>
    <t>6阶数量</t>
  </si>
  <si>
    <t>12级</t>
  </si>
  <si>
    <t>1阶</t>
    <phoneticPr fontId="2" type="noConversion"/>
  </si>
  <si>
    <t>2阶素材</t>
    <phoneticPr fontId="2" type="noConversion"/>
  </si>
  <si>
    <t>强化等级</t>
    <phoneticPr fontId="2" type="noConversion"/>
  </si>
  <si>
    <t>位置1HP属性</t>
    <phoneticPr fontId="2" type="noConversion"/>
  </si>
  <si>
    <t>当个性价比</t>
    <phoneticPr fontId="2" type="noConversion"/>
  </si>
  <si>
    <t>宝石信息</t>
  </si>
  <si>
    <t>名字</t>
  </si>
  <si>
    <t>描述</t>
  </si>
  <si>
    <t>品阶</t>
  </si>
  <si>
    <t>类型</t>
  </si>
  <si>
    <t>防御</t>
  </si>
  <si>
    <t>攻强</t>
  </si>
  <si>
    <t>法强</t>
  </si>
  <si>
    <t>暴击伤害</t>
  </si>
  <si>
    <t>暴击伤害抵抗</t>
  </si>
  <si>
    <t>装备名称</t>
  </si>
  <si>
    <t>装备描述</t>
  </si>
  <si>
    <t>装备图标</t>
  </si>
  <si>
    <t>魔防</t>
  </si>
  <si>
    <t>资质</t>
    <phoneticPr fontId="2" type="noConversion"/>
  </si>
  <si>
    <t>13级</t>
  </si>
  <si>
    <t>3阶素材</t>
  </si>
  <si>
    <t>生命宝石·1阶</t>
  </si>
  <si>
    <t>生命+2051</t>
  </si>
  <si>
    <t>钨钢</t>
  </si>
  <si>
    <t>头盔</t>
  </si>
  <si>
    <t>钨钢头盔</t>
  </si>
  <si>
    <t>14级</t>
  </si>
  <si>
    <t>4阶素材</t>
  </si>
  <si>
    <t>生命宝石·2阶</t>
  </si>
  <si>
    <t>生命+4558</t>
  </si>
  <si>
    <t>沉银</t>
  </si>
  <si>
    <t>沉银头盔</t>
  </si>
  <si>
    <t>15级</t>
  </si>
  <si>
    <t>5阶素材</t>
  </si>
  <si>
    <t>生命宝石·3阶</t>
  </si>
  <si>
    <t>生命+9698</t>
  </si>
  <si>
    <t>云钛</t>
  </si>
  <si>
    <t>云钛头盔</t>
  </si>
  <si>
    <t>16级</t>
  </si>
  <si>
    <t>6阶素材</t>
  </si>
  <si>
    <t>生命宝石·4阶</t>
  </si>
  <si>
    <t>生命+19792</t>
  </si>
  <si>
    <t>云铜</t>
  </si>
  <si>
    <t>云铜头盔</t>
  </si>
  <si>
    <t>17级</t>
  </si>
  <si>
    <t>7阶素材</t>
  </si>
  <si>
    <t>生命宝石·5阶</t>
  </si>
  <si>
    <t>生命+38808</t>
  </si>
  <si>
    <t>钛晶</t>
  </si>
  <si>
    <t>钛晶头盔</t>
  </si>
  <si>
    <t>18级</t>
  </si>
  <si>
    <t>生命宝石·6阶</t>
  </si>
  <si>
    <t>生命+73222</t>
  </si>
  <si>
    <t>魔银</t>
  </si>
  <si>
    <t>魔银头盔</t>
  </si>
  <si>
    <t>19级</t>
  </si>
  <si>
    <t>防御宝石·1阶</t>
  </si>
  <si>
    <t>防御+195</t>
  </si>
  <si>
    <t>精金</t>
  </si>
  <si>
    <t>精金头盔</t>
  </si>
  <si>
    <t>20级</t>
  </si>
  <si>
    <t>防御宝石·2阶</t>
  </si>
  <si>
    <t>防御+434</t>
  </si>
  <si>
    <t>项链</t>
  </si>
  <si>
    <t>钨钢项链</t>
  </si>
  <si>
    <t>21级</t>
  </si>
  <si>
    <t>防御宝石·3阶</t>
  </si>
  <si>
    <t>防御+924</t>
  </si>
  <si>
    <t>沉银项链</t>
  </si>
  <si>
    <t>22级</t>
  </si>
  <si>
    <t>防御宝石·4阶</t>
  </si>
  <si>
    <t>防御+1885</t>
  </si>
  <si>
    <t>云钛项链</t>
  </si>
  <si>
    <t>23级</t>
  </si>
  <si>
    <t>合成价格(钻石)</t>
    <phoneticPr fontId="2" type="noConversion"/>
  </si>
  <si>
    <t>防御宝石·5阶</t>
  </si>
  <si>
    <t>防御+3696</t>
  </si>
  <si>
    <t>云铜项链</t>
  </si>
  <si>
    <t>24级</t>
  </si>
  <si>
    <t>阶位</t>
    <phoneticPr fontId="2" type="noConversion"/>
  </si>
  <si>
    <t>防御宝石·6阶</t>
  </si>
  <si>
    <t>防御+6974</t>
  </si>
  <si>
    <t>钛晶项链</t>
  </si>
  <si>
    <t>25级</t>
  </si>
  <si>
    <t>攻击宝石·1阶</t>
  </si>
  <si>
    <t>攻击+488</t>
  </si>
  <si>
    <t>魔银项链</t>
  </si>
  <si>
    <t>26级</t>
  </si>
  <si>
    <t>攻击宝石·2阶</t>
  </si>
  <si>
    <t>攻击+1085</t>
  </si>
  <si>
    <t>精金项链</t>
  </si>
  <si>
    <t>27级</t>
  </si>
  <si>
    <t>攻击宝石·3阶</t>
  </si>
  <si>
    <t>攻击+2309</t>
  </si>
  <si>
    <t>背甲</t>
  </si>
  <si>
    <t>钨钢背甲</t>
  </si>
  <si>
    <t>28级</t>
  </si>
  <si>
    <t>攻击宝石·4阶</t>
  </si>
  <si>
    <t>攻击+4712</t>
  </si>
  <si>
    <t>沉银背甲</t>
  </si>
  <si>
    <t>29级</t>
  </si>
  <si>
    <t>攻击宝石·5阶</t>
  </si>
  <si>
    <t>攻击+9240</t>
  </si>
  <si>
    <t>云钛背甲</t>
  </si>
  <si>
    <t>30级</t>
  </si>
  <si>
    <t>攻击宝石·6阶</t>
  </si>
  <si>
    <t>攻击+17434</t>
  </si>
  <si>
    <t>云铜背甲</t>
  </si>
  <si>
    <t>31级</t>
  </si>
  <si>
    <t>暴伤宝石·1阶</t>
  </si>
  <si>
    <t>暴伤+25</t>
  </si>
  <si>
    <t>钛晶背甲</t>
  </si>
  <si>
    <t>32级</t>
  </si>
  <si>
    <t>原定价</t>
  </si>
  <si>
    <t>暴伤宝石·2阶</t>
  </si>
  <si>
    <t>暴伤+50</t>
  </si>
  <si>
    <t>魔银背甲</t>
  </si>
  <si>
    <t>33级</t>
  </si>
  <si>
    <t>宝石</t>
  </si>
  <si>
    <t>暴伤宝石·3阶</t>
  </si>
  <si>
    <t>暴伤+75</t>
  </si>
  <si>
    <t>精金背甲</t>
  </si>
  <si>
    <t>34级</t>
  </si>
  <si>
    <t>暴伤宝石·4阶</t>
  </si>
  <si>
    <t>暴伤+100</t>
  </si>
  <si>
    <t>兽爪</t>
  </si>
  <si>
    <t>钨钢兽爪</t>
  </si>
  <si>
    <t>35级</t>
  </si>
  <si>
    <t>暴伤宝石·5阶</t>
  </si>
  <si>
    <t>暴伤+125</t>
  </si>
  <si>
    <t>沉银兽爪</t>
  </si>
  <si>
    <t>36级</t>
  </si>
  <si>
    <t>暴伤宝石·6阶</t>
  </si>
  <si>
    <t>暴伤+150</t>
  </si>
  <si>
    <t>云钛兽爪</t>
  </si>
  <si>
    <t>37级</t>
  </si>
  <si>
    <t>暴免宝石·1阶</t>
  </si>
  <si>
    <t>暴免+25</t>
  </si>
  <si>
    <t>云铜兽爪</t>
  </si>
  <si>
    <t>38级</t>
  </si>
  <si>
    <t>暴免宝石·2阶</t>
  </si>
  <si>
    <t>暴免+50</t>
  </si>
  <si>
    <t>钛晶兽爪</t>
  </si>
  <si>
    <t>39级</t>
  </si>
  <si>
    <t>暴免宝石·3阶</t>
  </si>
  <si>
    <t>暴免+75</t>
  </si>
  <si>
    <t>魔银兽爪</t>
  </si>
  <si>
    <t>40级</t>
  </si>
  <si>
    <t>暴免宝石·4阶</t>
  </si>
  <si>
    <t>暴免+100</t>
  </si>
  <si>
    <t>精金兽爪</t>
  </si>
  <si>
    <t>41级</t>
  </si>
  <si>
    <t>暴免宝石·5阶</t>
  </si>
  <si>
    <t>暴免+125</t>
  </si>
  <si>
    <t>腿甲</t>
  </si>
  <si>
    <t>钨钢腿甲</t>
  </si>
  <si>
    <t>42级</t>
  </si>
  <si>
    <t>暴免宝石·6阶</t>
  </si>
  <si>
    <t>暴免+150</t>
  </si>
  <si>
    <t>沉银腿甲</t>
  </si>
  <si>
    <t>43级</t>
  </si>
  <si>
    <t>云钛腿甲</t>
  </si>
  <si>
    <t>44级</t>
  </si>
  <si>
    <t>云铜腿甲</t>
  </si>
  <si>
    <t>45级</t>
  </si>
  <si>
    <t>钛晶腿甲</t>
  </si>
  <si>
    <t>46级</t>
  </si>
  <si>
    <t>攻</t>
  </si>
  <si>
    <t>防</t>
  </si>
  <si>
    <t>攻强</t>
    <phoneticPr fontId="2" type="noConversion"/>
  </si>
  <si>
    <t>魂强</t>
    <phoneticPr fontId="2" type="noConversion"/>
  </si>
  <si>
    <t>魔银腿甲</t>
  </si>
  <si>
    <t>47级</t>
  </si>
  <si>
    <t>精金腿甲</t>
  </si>
  <si>
    <t>48级</t>
  </si>
  <si>
    <t>护符</t>
  </si>
  <si>
    <t>钨钢护符</t>
  </si>
  <si>
    <t>49级</t>
  </si>
  <si>
    <t>沉银护符</t>
  </si>
  <si>
    <t>50级</t>
  </si>
  <si>
    <t>云钛护符</t>
  </si>
  <si>
    <t>51级</t>
  </si>
  <si>
    <t>云铜护符</t>
  </si>
  <si>
    <t>52级</t>
  </si>
  <si>
    <t>钛晶护符</t>
  </si>
  <si>
    <t>53级</t>
  </si>
  <si>
    <t>魔银护符</t>
  </si>
  <si>
    <t>54级</t>
  </si>
  <si>
    <t>精金护符</t>
  </si>
  <si>
    <t>55级</t>
  </si>
  <si>
    <t>比例</t>
    <phoneticPr fontId="2" type="noConversion"/>
  </si>
  <si>
    <t>56级</t>
  </si>
  <si>
    <t>57级</t>
  </si>
  <si>
    <t>装备属性</t>
    <phoneticPr fontId="2" type="noConversion"/>
  </si>
  <si>
    <t>1碎当星价值</t>
    <phoneticPr fontId="2" type="noConversion"/>
  </si>
  <si>
    <t>58级</t>
  </si>
  <si>
    <t>强化属性汇总</t>
    <phoneticPr fontId="2" type="noConversion"/>
  </si>
  <si>
    <t>阶位</t>
  </si>
  <si>
    <t>59级</t>
  </si>
  <si>
    <t>锻造时定价</t>
    <phoneticPr fontId="2" type="noConversion"/>
  </si>
  <si>
    <t>魂强</t>
  </si>
  <si>
    <t>60级</t>
  </si>
  <si>
    <t>61级</t>
  </si>
  <si>
    <t>62级</t>
  </si>
  <si>
    <t>63级</t>
  </si>
  <si>
    <t>64级</t>
  </si>
  <si>
    <t>属性/钻石(核算为一个宝石)</t>
    <phoneticPr fontId="2" type="noConversion"/>
  </si>
  <si>
    <t>65级</t>
  </si>
  <si>
    <t>66级</t>
  </si>
  <si>
    <t>67级</t>
  </si>
  <si>
    <t>计算人数</t>
    <phoneticPr fontId="2" type="noConversion"/>
  </si>
  <si>
    <t>68级</t>
  </si>
  <si>
    <t>装备属性对应一个角色</t>
    <phoneticPr fontId="2" type="noConversion"/>
  </si>
  <si>
    <t>69级</t>
  </si>
  <si>
    <t>1钻价值累计价值（单卡*5）</t>
    <phoneticPr fontId="2" type="noConversion"/>
  </si>
  <si>
    <t>70级</t>
  </si>
  <si>
    <t>71级</t>
  </si>
  <si>
    <t>72级</t>
  </si>
  <si>
    <t>73级</t>
  </si>
  <si>
    <t>属性/钻石(单个魂师)</t>
    <phoneticPr fontId="2" type="noConversion"/>
  </si>
  <si>
    <t>74级</t>
  </si>
  <si>
    <t>75级</t>
  </si>
  <si>
    <t>76级</t>
  </si>
  <si>
    <t>77级</t>
  </si>
  <si>
    <t>78级</t>
  </si>
  <si>
    <t>79级</t>
  </si>
  <si>
    <t>80级</t>
  </si>
  <si>
    <t>1钻价值当级价值（单卡*5）</t>
    <phoneticPr fontId="2" type="noConversion"/>
  </si>
  <si>
    <t>81级</t>
  </si>
  <si>
    <t>82级</t>
  </si>
  <si>
    <t>83级</t>
  </si>
  <si>
    <t>84级</t>
  </si>
  <si>
    <t>85级</t>
  </si>
  <si>
    <t>86级</t>
  </si>
  <si>
    <t>宝石属性对应一个角色</t>
    <phoneticPr fontId="2" type="noConversion"/>
  </si>
  <si>
    <t>87级</t>
  </si>
  <si>
    <t>88级</t>
  </si>
  <si>
    <t>89级</t>
  </si>
  <si>
    <t>90级</t>
  </si>
  <si>
    <t>强化属性汇总对应一个角色</t>
    <phoneticPr fontId="2" type="noConversion"/>
  </si>
  <si>
    <t>91级</t>
  </si>
  <si>
    <t>92级</t>
  </si>
  <si>
    <t>93级</t>
  </si>
  <si>
    <t>94级</t>
  </si>
  <si>
    <t>95级</t>
  </si>
  <si>
    <t>96级</t>
  </si>
  <si>
    <t>97级</t>
  </si>
  <si>
    <t>98级</t>
  </si>
  <si>
    <t>99级</t>
  </si>
  <si>
    <t>神器ID</t>
  </si>
  <si>
    <t>开放等级（玩家）</t>
  </si>
  <si>
    <t>觉醒效果增加25%</t>
    <phoneticPr fontId="2" type="noConversion"/>
  </si>
  <si>
    <t>反伤率提升</t>
    <phoneticPr fontId="2" type="noConversion"/>
  </si>
  <si>
    <t>111的伤寒减免取消</t>
    <phoneticPr fontId="2" type="noConversion"/>
  </si>
  <si>
    <t>id||STR</t>
  </si>
  <si>
    <t>props||STRARR2</t>
  </si>
  <si>
    <t>name||STR</t>
  </si>
  <si>
    <t>userLvLimit||INT</t>
  </si>
  <si>
    <t>Attack+1.00%</t>
  </si>
  <si>
    <t>前</t>
    <phoneticPr fontId="2" type="noConversion"/>
  </si>
  <si>
    <t>攻击百分比增加</t>
    <phoneticPr fontId="2" type="noConversion"/>
  </si>
  <si>
    <t>Attack+2.00%</t>
  </si>
  <si>
    <t>中</t>
    <phoneticPr fontId="2" type="noConversion"/>
  </si>
  <si>
    <t>攻击百分比增加</t>
    <phoneticPr fontId="2" type="noConversion"/>
  </si>
  <si>
    <t>Attack+3.00%</t>
  </si>
  <si>
    <t>后</t>
    <phoneticPr fontId="2" type="noConversion"/>
  </si>
  <si>
    <t>Attack+4.00%</t>
  </si>
  <si>
    <t>元素之杖</t>
  </si>
  <si>
    <t>生命值百分比增加</t>
    <phoneticPr fontId="2" type="noConversion"/>
  </si>
  <si>
    <t>Attack+5.00%</t>
  </si>
  <si>
    <t>中</t>
    <phoneticPr fontId="2" type="noConversion"/>
  </si>
  <si>
    <t>生命值百分比增加</t>
    <phoneticPr fontId="2" type="noConversion"/>
  </si>
  <si>
    <t>Attack+6.00%</t>
  </si>
  <si>
    <t>后</t>
    <phoneticPr fontId="2" type="noConversion"/>
  </si>
  <si>
    <t>生命值百分比增加</t>
    <phoneticPr fontId="2" type="noConversion"/>
  </si>
  <si>
    <t>Attack+7.00%</t>
  </si>
  <si>
    <t>前</t>
    <phoneticPr fontId="2" type="noConversion"/>
  </si>
  <si>
    <t>反伤率提升</t>
    <phoneticPr fontId="2" type="noConversion"/>
  </si>
  <si>
    <t>Attack+8.00%</t>
  </si>
  <si>
    <t>中</t>
    <phoneticPr fontId="2" type="noConversion"/>
  </si>
  <si>
    <t>致命一击提升</t>
    <phoneticPr fontId="2" type="noConversion"/>
  </si>
  <si>
    <t>Attack+9.00%</t>
  </si>
  <si>
    <t>后</t>
    <phoneticPr fontId="2" type="noConversion"/>
  </si>
  <si>
    <t>无视防御提升</t>
    <phoneticPr fontId="2" type="noConversion"/>
  </si>
  <si>
    <t>Attack+10.00%</t>
  </si>
  <si>
    <t>防御百分比增加</t>
    <phoneticPr fontId="2" type="noConversion"/>
  </si>
  <si>
    <t>Attack+11.00%</t>
  </si>
  <si>
    <r>
      <t>吸血抵抗率提升+</t>
    </r>
    <r>
      <rPr>
        <b/>
        <sz val="11"/>
        <color theme="1"/>
        <rFont val="等线"/>
        <family val="3"/>
        <charset val="134"/>
        <scheme val="minor"/>
      </rPr>
      <t>伤害减免</t>
    </r>
    <phoneticPr fontId="2" type="noConversion"/>
  </si>
  <si>
    <t>Attack+12.00%</t>
  </si>
  <si>
    <t>吸血效果百分比提升</t>
    <phoneticPr fontId="2" type="noConversion"/>
  </si>
  <si>
    <t>前</t>
    <phoneticPr fontId="2" type="noConversion"/>
  </si>
  <si>
    <t>物魂伤害增加</t>
    <phoneticPr fontId="2" type="noConversion"/>
  </si>
  <si>
    <t>中</t>
    <phoneticPr fontId="2" type="noConversion"/>
  </si>
  <si>
    <t>物魂伤害增加</t>
    <phoneticPr fontId="2" type="noConversion"/>
  </si>
  <si>
    <t>后</t>
    <phoneticPr fontId="2" type="noConversion"/>
  </si>
  <si>
    <t>免伤增加</t>
    <phoneticPr fontId="2" type="noConversion"/>
  </si>
  <si>
    <t>全</t>
    <phoneticPr fontId="2" type="noConversion"/>
  </si>
  <si>
    <t>额外命中上限提高</t>
    <phoneticPr fontId="2" type="noConversion"/>
  </si>
  <si>
    <t>额外闪避上限提高</t>
    <phoneticPr fontId="2" type="noConversion"/>
  </si>
  <si>
    <t>角色反伤率提升</t>
    <phoneticPr fontId="2" type="noConversion"/>
  </si>
  <si>
    <t>额外格挡上限提升</t>
    <phoneticPr fontId="2" type="noConversion"/>
  </si>
  <si>
    <t>暴击伤害提升</t>
    <phoneticPr fontId="2" type="noConversion"/>
  </si>
  <si>
    <t>暴击伤害抵抗率上升</t>
    <phoneticPr fontId="2" type="noConversion"/>
  </si>
  <si>
    <t>所有角色命中等级上升</t>
    <phoneticPr fontId="2" type="noConversion"/>
  </si>
  <si>
    <t>全</t>
    <phoneticPr fontId="2" type="noConversion"/>
  </si>
  <si>
    <t>所有角色闪避等级上升</t>
    <phoneticPr fontId="2" type="noConversion"/>
  </si>
  <si>
    <t>所有角色破击等级上升</t>
    <phoneticPr fontId="2" type="noConversion"/>
  </si>
  <si>
    <t>所有角色格挡等级上升</t>
    <phoneticPr fontId="2" type="noConversion"/>
  </si>
  <si>
    <t>暴击等级上升</t>
    <phoneticPr fontId="2" type="noConversion"/>
  </si>
  <si>
    <t>暴击抵抗等级上升</t>
    <phoneticPr fontId="2" type="noConversion"/>
  </si>
  <si>
    <t>冥界通行相连</t>
  </si>
  <si>
    <t>冥王之怒钻石-紫</t>
  </si>
  <si>
    <t>女神的记忆</t>
  </si>
  <si>
    <t>神之力量腰带</t>
  </si>
  <si>
    <t>圣荆棘冠</t>
  </si>
  <si>
    <t>圣域十诫</t>
  </si>
  <si>
    <t>MaxHp+1.00%</t>
  </si>
  <si>
    <t>弑神之枪</t>
  </si>
  <si>
    <t>MaxHp+2.00%</t>
  </si>
  <si>
    <t>叹息之盾</t>
  </si>
  <si>
    <t>MaxHp+3.00%</t>
  </si>
  <si>
    <t>天命之盾</t>
  </si>
  <si>
    <t>MaxHp+4.00%</t>
  </si>
  <si>
    <t>驭风之戒</t>
  </si>
  <si>
    <t>MaxHp+5.00%</t>
  </si>
  <si>
    <t>驭水之盾</t>
  </si>
  <si>
    <t>MaxHp+6.00%</t>
  </si>
  <si>
    <t>预兆之戒</t>
  </si>
  <si>
    <t>MaxHp+7.00%</t>
  </si>
  <si>
    <t>MaxHp+8.00%</t>
  </si>
  <si>
    <t>MaxHp+9.00%</t>
  </si>
  <si>
    <t>MaxHp+10.00%</t>
  </si>
  <si>
    <t>MaxHp+11.00%</t>
  </si>
  <si>
    <t>MaxHp+12.00%</t>
  </si>
  <si>
    <t>damage_back+80</t>
  </si>
  <si>
    <t>damage_back+160</t>
  </si>
  <si>
    <t>damage_back+240</t>
  </si>
  <si>
    <t>damage_back+320</t>
  </si>
  <si>
    <t>damage_back+400</t>
  </si>
  <si>
    <t>damage_back+480</t>
  </si>
  <si>
    <t>damage_back+560</t>
  </si>
  <si>
    <t>damage_back+640</t>
  </si>
  <si>
    <t>damage_back+720</t>
  </si>
  <si>
    <t>damage_back+800</t>
  </si>
  <si>
    <t>damage_back+880</t>
  </si>
  <si>
    <t>damage_back+960</t>
  </si>
  <si>
    <t>ignore_armor+80</t>
  </si>
  <si>
    <t>ignore_armor+160</t>
  </si>
  <si>
    <t>ignore_armor+240</t>
  </si>
  <si>
    <t>ignore_armor+320</t>
  </si>
  <si>
    <t>ignore_armor+400</t>
  </si>
  <si>
    <t>ignore_armor+480</t>
  </si>
  <si>
    <t>ignore_armor+560</t>
  </si>
  <si>
    <t>ignore_armor+640</t>
  </si>
  <si>
    <t>ignore_armor+720</t>
  </si>
  <si>
    <t>ignore_armor+800</t>
  </si>
  <si>
    <t>ignore_armor+880</t>
  </si>
  <si>
    <t>ignore_armor+960</t>
  </si>
  <si>
    <t>PArmor+0.60%|MArmor+0.60%</t>
  </si>
  <si>
    <t>PArmor+1.20%|MArmor+1.20%</t>
  </si>
  <si>
    <t>PArmor+1.80%|MArmor+1.80%</t>
  </si>
  <si>
    <t>PArmor+2.40%|MArmor+2.40%</t>
  </si>
  <si>
    <t>PArmor+3.00%|MArmor+3.00%</t>
  </si>
  <si>
    <t>PArmor+3.60%|MArmor+3.60%</t>
  </si>
  <si>
    <t>PArmor+4.20%|MArmor+4.20%</t>
  </si>
  <si>
    <t>PArmor+4.80%|MArmor+4.80%</t>
  </si>
  <si>
    <t>PArmor+5.40%|MArmor+5.40%</t>
  </si>
  <si>
    <t>PArmor+6.00%|MArmor+6.00%</t>
  </si>
  <si>
    <t>PArmor+6.60%|MArmor+6.60%</t>
  </si>
  <si>
    <t>PArmor+7.20%|MArmor+7.20%</t>
  </si>
  <si>
    <t>resist_blood_rate+50|BePHurtAttackAdd+50|BeMHurtAttackAdd+50</t>
  </si>
  <si>
    <t>resist_blood_rate+100|BePHurtAttackAdd+100|BeMHurtAttackAdd+100</t>
  </si>
  <si>
    <t>resist_blood_rate+150|BePHurtAttackAdd+150|BeMHurtAttackAdd+150</t>
  </si>
  <si>
    <t>resist_blood_rate+200|BePHurtAttackAdd+200|BeMHurtAttackAdd+200</t>
  </si>
  <si>
    <t>resist_blood_rate+250|BePHurtAttackAdd+250|BeMHurtAttackAdd+250</t>
  </si>
  <si>
    <t>resist_blood_rate+300|BePHurtAttackAdd+300|BeMHurtAttackAdd+300</t>
  </si>
  <si>
    <t>resist_blood_rate+350|BePHurtAttackAdd+350|BeMHurtAttackAdd+350</t>
  </si>
  <si>
    <t>resist_blood_rate+400|BePHurtAttackAdd+400|BeMHurtAttackAdd+400</t>
  </si>
  <si>
    <t>resist_blood_rate+450|BePHurtAttackAdd+450|BeMHurtAttackAdd+450</t>
  </si>
  <si>
    <t>resist_blood_rate+500|BePHurtAttackAdd+500|BeMHurtAttackAdd+500</t>
  </si>
  <si>
    <t>resist_blood_rate+550|BePHurtAttackAdd+550|BeMHurtAttackAdd+550</t>
  </si>
  <si>
    <t>resist_blood_rate+600|BePHurtAttackAdd+600|BeMHurtAttackAdd+600</t>
  </si>
  <si>
    <t>Blood+80</t>
  </si>
  <si>
    <t>Blood+160</t>
  </si>
  <si>
    <t>Blood+240</t>
  </si>
  <si>
    <t>Blood+320</t>
  </si>
  <si>
    <t>Blood+400</t>
  </si>
  <si>
    <t>Blood+480</t>
  </si>
  <si>
    <t>Blood+560</t>
  </si>
  <si>
    <t>Blood+640</t>
  </si>
  <si>
    <t>Blood+720</t>
  </si>
  <si>
    <t>Blood+800</t>
  </si>
  <si>
    <t>Blood+880</t>
  </si>
  <si>
    <t>Blood+960</t>
  </si>
  <si>
    <t>PHurtAdd+100|MHurtAdd+100</t>
  </si>
  <si>
    <t>PHurtAdd+200|MHurtAdd+200</t>
  </si>
  <si>
    <t>PHurtAdd+300|MHurtAdd+300</t>
  </si>
  <si>
    <t>PHurtAdd+400|MHurtAdd+400</t>
  </si>
  <si>
    <t>PHurtAdd+500|MHurtAdd+500</t>
  </si>
  <si>
    <t>PHurtAdd+600|MHurtAdd+600</t>
  </si>
  <si>
    <t>PHurtAdd+700|MHurtAdd+700</t>
  </si>
  <si>
    <t>PHurtAdd+800|MHurtAdd+800</t>
  </si>
  <si>
    <t>PHurtAdd+900|MHurtAdd+900</t>
  </si>
  <si>
    <t>PHurtAdd+1000|MHurtAdd+1000</t>
  </si>
  <si>
    <t>PHurtAdd+1100|MHurtAdd+1100</t>
  </si>
  <si>
    <t>PHurtAdd+1200|MHurtAdd+1200</t>
  </si>
  <si>
    <t>BePHurtAttackAdd+100|BeMHurtAttackAdd+100</t>
  </si>
  <si>
    <t>BePHurtAttackAdd+200|BeMHurtAttackAdd+200</t>
  </si>
  <si>
    <t>BePHurtAttackAdd+300|BeMHurtAttackAdd+300</t>
  </si>
  <si>
    <t>BePHurtAttackAdd+400|BeMHurtAttackAdd+400</t>
  </si>
  <si>
    <t>BePHurtAttackAdd+500|BeMHurtAttackAdd+500</t>
  </si>
  <si>
    <t>BePHurtAttackAdd+600|BeMHurtAttackAdd+600</t>
  </si>
  <si>
    <t>BePHurtAttackAdd+700|BeMHurtAttackAdd+700</t>
  </si>
  <si>
    <t>BePHurtAttackAdd+800|BeMHurtAttackAdd+800</t>
  </si>
  <si>
    <t>BePHurtAttackAdd+900|BeMHurtAttackAdd+900</t>
  </si>
  <si>
    <t>BePHurtAttackAdd+1000|BeMHurtAttackAdd+1000</t>
  </si>
  <si>
    <t>BePHurtAttackAdd+1100|BeMHurtAttackAdd+1100</t>
  </si>
  <si>
    <t>BePHurtAttackAdd+1200|BeMHurtAttackAdd+1200</t>
  </si>
  <si>
    <t>hit_max+160</t>
  </si>
  <si>
    <t>hit_max+320</t>
  </si>
  <si>
    <t>hit_max+480</t>
  </si>
  <si>
    <t>hit_max+640</t>
  </si>
  <si>
    <t>hit_max+800</t>
  </si>
  <si>
    <t>hit_max+960</t>
  </si>
  <si>
    <t>hit_max+1120</t>
  </si>
  <si>
    <t>hit_max+1280</t>
  </si>
  <si>
    <t>hit_max+1440</t>
  </si>
  <si>
    <t>hit_max+1600</t>
  </si>
  <si>
    <t>hit_max+1760</t>
  </si>
  <si>
    <t>hit_max+1920</t>
  </si>
  <si>
    <t>dodge_max+160</t>
  </si>
  <si>
    <t>dodge_max+320</t>
  </si>
  <si>
    <t>dodge_max+480</t>
  </si>
  <si>
    <t>dodge_max+640</t>
  </si>
  <si>
    <t>dodge_max+800</t>
  </si>
  <si>
    <t>dodge_max+960</t>
  </si>
  <si>
    <t>dodge_max+1120</t>
  </si>
  <si>
    <t>dodge_max+1280</t>
  </si>
  <si>
    <t>dodge_max+1440</t>
  </si>
  <si>
    <t>dodge_max+1600</t>
  </si>
  <si>
    <t>dodge_max+1760</t>
  </si>
  <si>
    <t>dodge_max+1920</t>
  </si>
  <si>
    <t>block_max+200</t>
  </si>
  <si>
    <t>block_max+400</t>
  </si>
  <si>
    <t>block_max+600</t>
  </si>
  <si>
    <t>block_max+800</t>
  </si>
  <si>
    <t>block_max+1000</t>
  </si>
  <si>
    <t>block_max+1200</t>
  </si>
  <si>
    <t>block_max+1400</t>
  </si>
  <si>
    <t>block_max+1600</t>
  </si>
  <si>
    <t>block_max+1800</t>
  </si>
  <si>
    <t>block_max+2000</t>
  </si>
  <si>
    <t>block_max+2200</t>
  </si>
  <si>
    <t>block_max+2400</t>
  </si>
  <si>
    <t>CritHurt+400</t>
  </si>
  <si>
    <t>CritHurt+800</t>
  </si>
  <si>
    <t>CritHurt+1200</t>
  </si>
  <si>
    <t>CritHurt+1600</t>
  </si>
  <si>
    <t>CritHurt+2000</t>
  </si>
  <si>
    <t>CritHurt+2400</t>
  </si>
  <si>
    <t>CritHurt+2800</t>
  </si>
  <si>
    <t>CritHurt+3200</t>
  </si>
  <si>
    <t>CritHurt+3600</t>
  </si>
  <si>
    <t>CritHurt+4000</t>
  </si>
  <si>
    <t>CritHurt+4400</t>
  </si>
  <si>
    <t>CritHurt+4800</t>
  </si>
  <si>
    <t>resist_crit_hurt+400</t>
  </si>
  <si>
    <t>resist_crit_hurt+800</t>
  </si>
  <si>
    <t>resist_crit_hurt+1200</t>
  </si>
  <si>
    <t>resist_crit_hurt+1600</t>
  </si>
  <si>
    <t>resist_crit_hurt+2000</t>
  </si>
  <si>
    <t>resist_crit_hurt+2400</t>
  </si>
  <si>
    <t>resist_crit_hurt+2800</t>
  </si>
  <si>
    <t>resist_crit_hurt+3200</t>
  </si>
  <si>
    <t>resist_crit_hurt+3600</t>
  </si>
  <si>
    <t>resist_crit_hurt+4000</t>
  </si>
  <si>
    <t>resist_crit_hurt+4400</t>
  </si>
  <si>
    <t>resist_crit_hurt+4800</t>
  </si>
  <si>
    <t>Hit+0.80%</t>
  </si>
  <si>
    <t>Hit+1.60%</t>
  </si>
  <si>
    <t>Hit+2.40%</t>
  </si>
  <si>
    <t>Hit+3.20%</t>
  </si>
  <si>
    <t>Hit+4.00%</t>
  </si>
  <si>
    <t>Hit+4.80%</t>
  </si>
  <si>
    <t>Hit+5.60%</t>
  </si>
  <si>
    <t>Hit+6.40%</t>
  </si>
  <si>
    <t>Hit+7.20%</t>
  </si>
  <si>
    <t>Hit+8.00%</t>
  </si>
  <si>
    <t>Hit+8.80%</t>
  </si>
  <si>
    <t>Hit+9.60%</t>
  </si>
  <si>
    <t>Dodge+0.80%</t>
  </si>
  <si>
    <t>Dodge+1.60%</t>
  </si>
  <si>
    <t>Dodge+2.40%</t>
  </si>
  <si>
    <t>Dodge+3.20%</t>
  </si>
  <si>
    <t>Dodge+4.00%</t>
  </si>
  <si>
    <t>Dodge+4.80%</t>
  </si>
  <si>
    <t>Dodge+5.60%</t>
  </si>
  <si>
    <t>Dodge+6.40%</t>
  </si>
  <si>
    <t>Dodge+7.20%</t>
  </si>
  <si>
    <t>Dodge+8.00%</t>
  </si>
  <si>
    <t>Dodge+8.80%</t>
  </si>
  <si>
    <t>Dodge+9.60%</t>
  </si>
  <si>
    <t>BreakHit+0.80%</t>
  </si>
  <si>
    <t>BreakHit+1.60%</t>
  </si>
  <si>
    <t>BreakHit+2.40%</t>
  </si>
  <si>
    <t>BreakHit+3.20%</t>
  </si>
  <si>
    <t>BreakHit+4.00%</t>
  </si>
  <si>
    <t>BreakHit+4.80%</t>
  </si>
  <si>
    <t>BreakHit+5.60%</t>
  </si>
  <si>
    <t>BreakHit+6.40%</t>
  </si>
  <si>
    <t>BreakHit+7.20%</t>
  </si>
  <si>
    <t>BreakHit+8.00%</t>
  </si>
  <si>
    <t>BreakHit+8.80%</t>
  </si>
  <si>
    <t>BreakHit+9.60%</t>
  </si>
  <si>
    <t>Block+0.80%</t>
  </si>
  <si>
    <t>Block+1.60%</t>
  </si>
  <si>
    <t>Block+2.40%</t>
  </si>
  <si>
    <t>Block+3.20%</t>
  </si>
  <si>
    <t>Block+4.00%</t>
  </si>
  <si>
    <t>Block+4.80%</t>
  </si>
  <si>
    <t>Block+5.60%</t>
  </si>
  <si>
    <t>Block+6.40%</t>
  </si>
  <si>
    <t>Block+7.20%</t>
  </si>
  <si>
    <t>Block+8.00%</t>
  </si>
  <si>
    <t>Block+8.80%</t>
  </si>
  <si>
    <t>Block+9.60%</t>
  </si>
  <si>
    <t>Crit+0.80%</t>
  </si>
  <si>
    <t>Crit+1.60%</t>
  </si>
  <si>
    <t>Crit+2.40%</t>
  </si>
  <si>
    <t>Crit+3.20%</t>
  </si>
  <si>
    <t>Crit+4.00%</t>
  </si>
  <si>
    <t>Crit+4.80%</t>
  </si>
  <si>
    <t>Crit+5.60%</t>
  </si>
  <si>
    <t>Crit+6.40%</t>
  </si>
  <si>
    <t>Crit+7.20%</t>
  </si>
  <si>
    <t>Crit+8.00%</t>
  </si>
  <si>
    <t>Crit+8.80%</t>
  </si>
  <si>
    <t>Crit+9.60%</t>
  </si>
  <si>
    <t>ResistCrit+0.80%</t>
  </si>
  <si>
    <t>ResistCrit+1.60%</t>
  </si>
  <si>
    <t>ResistCrit+2.40%</t>
  </si>
  <si>
    <t>ResistCrit+3.20%</t>
  </si>
  <si>
    <t>ResistCrit+4.00%</t>
  </si>
  <si>
    <t>ResistCrit+4.80%</t>
  </si>
  <si>
    <t>ResistCrit+5.60%</t>
  </si>
  <si>
    <t>ResistCrit+6.40%</t>
  </si>
  <si>
    <t>ResistCrit+7.20%</t>
  </si>
  <si>
    <t>ResistCrit+8.00%</t>
  </si>
  <si>
    <t>ResistCrit+8.80%</t>
  </si>
  <si>
    <t>ResistCrit+9.60%</t>
  </si>
  <si>
    <t>MHurtAdd+100</t>
  </si>
  <si>
    <t>MHurtAdd+200</t>
  </si>
  <si>
    <t>MHurtAdd+300</t>
  </si>
  <si>
    <t>MHurtAdd+400</t>
  </si>
  <si>
    <t>MHurtAdd+500</t>
  </si>
  <si>
    <t>MHurtAdd+600</t>
  </si>
  <si>
    <t>MHurtAdd+700</t>
  </si>
  <si>
    <t>MHurtAdd+800</t>
  </si>
  <si>
    <t>MHurtAdd+900</t>
  </si>
  <si>
    <t>MHurtAdd+1000</t>
  </si>
  <si>
    <t>MHurtAdd+1100</t>
  </si>
  <si>
    <t>MHurtAdd+1200</t>
  </si>
  <si>
    <t>PHurtAdd+100</t>
  </si>
  <si>
    <t>PHurtAdd+200</t>
  </si>
  <si>
    <t>PHurtAdd+300</t>
  </si>
  <si>
    <t>PHurtAdd+400</t>
  </si>
  <si>
    <t>PHurtAdd+500</t>
  </si>
  <si>
    <t>PHurtAdd+600</t>
  </si>
  <si>
    <t>PHurtAdd+700</t>
  </si>
  <si>
    <t>PHurtAdd+800</t>
  </si>
  <si>
    <t>PHurtAdd+900</t>
  </si>
  <si>
    <t>PHurtAdd+1000</t>
  </si>
  <si>
    <t>PHurtAdd+1100</t>
  </si>
  <si>
    <t>PHurtAdd+1200</t>
  </si>
  <si>
    <t>满星后开启</t>
    <phoneticPr fontId="2" type="noConversion"/>
  </si>
  <si>
    <t>伤害增加+0.5%|暴击+5</t>
    <phoneticPr fontId="2" type="noConversion"/>
  </si>
  <si>
    <t>总共3条属性</t>
    <phoneticPr fontId="2" type="noConversion"/>
  </si>
  <si>
    <t>伤害减免+0.5%|格挡+5</t>
    <phoneticPr fontId="2" type="noConversion"/>
  </si>
  <si>
    <t>每条属性可升10级</t>
    <phoneticPr fontId="2" type="noConversion"/>
  </si>
  <si>
    <t>生命增加+0.4%|攻击增加+0.4%</t>
    <phoneticPr fontId="2" type="noConversion"/>
  </si>
  <si>
    <t>格挡就是招架</t>
    <phoneticPr fontId="2" type="noConversion"/>
  </si>
  <si>
    <t>暴击</t>
    <phoneticPr fontId="2" type="noConversion"/>
  </si>
  <si>
    <t>格挡</t>
    <phoneticPr fontId="2" type="noConversion"/>
  </si>
  <si>
    <t>生命增加</t>
    <phoneticPr fontId="2" type="noConversion"/>
  </si>
  <si>
    <t>攻击增加</t>
    <phoneticPr fontId="2" type="noConversion"/>
  </si>
  <si>
    <t>位置的属性乘以系数。星级：（Number * 等级过来的属性（包含基础属性）） 最后在加上星级integer的属性</t>
  </si>
  <si>
    <t>魂核ID</t>
  </si>
  <si>
    <t>最高等级</t>
  </si>
  <si>
    <t>最高星级</t>
  </si>
  <si>
    <t>魂核位置</t>
  </si>
  <si>
    <t>消耗道具</t>
  </si>
  <si>
    <t>消耗个数</t>
  </si>
  <si>
    <t>破碎的炙炎魂晶</t>
  </si>
  <si>
    <t>瑕疵的炙炎魂晶</t>
  </si>
  <si>
    <t>完好的炙炎魂晶</t>
  </si>
  <si>
    <t>致密的炙炎魂晶</t>
  </si>
  <si>
    <t>无暇的炙炎魂晶</t>
  </si>
  <si>
    <t>璀璨的炙炎魂晶</t>
  </si>
  <si>
    <t>光辉的炙炎魂晶</t>
  </si>
  <si>
    <t>升级属性/100*位置属性</t>
  </si>
  <si>
    <t>生命值</t>
    <phoneticPr fontId="1" type="noConversion"/>
  </si>
  <si>
    <t>百分比汇总</t>
    <phoneticPr fontId="1" type="noConversion"/>
  </si>
  <si>
    <t>玩家等级</t>
    <phoneticPr fontId="2" type="noConversion"/>
  </si>
  <si>
    <t>阶位</t>
    <phoneticPr fontId="2" type="noConversion"/>
  </si>
  <si>
    <t>等级</t>
    <phoneticPr fontId="2" type="noConversion"/>
  </si>
  <si>
    <t>星级</t>
    <phoneticPr fontId="2" type="noConversion"/>
  </si>
  <si>
    <t>套装颜色</t>
    <phoneticPr fontId="2" type="noConversion"/>
  </si>
  <si>
    <t>索引</t>
    <phoneticPr fontId="2" type="noConversion"/>
  </si>
  <si>
    <t>黄色</t>
    <phoneticPr fontId="2" type="noConversion"/>
  </si>
  <si>
    <t>等级</t>
    <phoneticPr fontId="2" type="noConversion"/>
  </si>
  <si>
    <t>存在问题，升星百分比没成长</t>
    <phoneticPr fontId="2" type="noConversion"/>
  </si>
  <si>
    <t>系统特殊属性</t>
    <phoneticPr fontId="2" type="noConversion"/>
  </si>
  <si>
    <t>等级</t>
    <phoneticPr fontId="2" type="noConversion"/>
  </si>
  <si>
    <t>伤害增加</t>
    <phoneticPr fontId="2" type="noConversion"/>
  </si>
  <si>
    <t>暴击等级</t>
  </si>
  <si>
    <t>命中等级</t>
  </si>
  <si>
    <t>闪避等级</t>
  </si>
  <si>
    <t>格挡等级</t>
  </si>
  <si>
    <t>破击等级</t>
  </si>
  <si>
    <t>这里魂核65级开启后没有其他约束条件</t>
    <phoneticPr fontId="2" type="noConversion"/>
  </si>
  <si>
    <t>套装基础属性是一样的，就套装效果不一样</t>
    <phoneticPr fontId="2" type="noConversion"/>
  </si>
  <si>
    <t>升级也假定一起升级</t>
    <phoneticPr fontId="2" type="noConversion"/>
  </si>
  <si>
    <t>暂时没有套装属性</t>
    <phoneticPr fontId="2" type="noConversion"/>
  </si>
  <si>
    <t>魂核的升星、升级是两条互不影响的升级线</t>
    <phoneticPr fontId="2" type="noConversion"/>
  </si>
  <si>
    <t>最终的属性=（基础属性+升级基数属性+升星基数属性）* 升星属性加成</t>
    <phoneticPr fontId="2" type="noConversion"/>
  </si>
  <si>
    <t>品阶属性价值</t>
    <phoneticPr fontId="2" type="noConversion"/>
  </si>
  <si>
    <t>升级增加</t>
    <phoneticPr fontId="2" type="noConversion"/>
  </si>
  <si>
    <t>升星属性价值</t>
    <phoneticPr fontId="2" type="noConversion"/>
  </si>
  <si>
    <t>套装等级</t>
    <phoneticPr fontId="2" type="noConversion"/>
  </si>
  <si>
    <t>伤害加深</t>
    <phoneticPr fontId="2" type="noConversion"/>
  </si>
  <si>
    <t>暴击等级</t>
    <phoneticPr fontId="2" type="noConversion"/>
  </si>
  <si>
    <t>暴击抵抗</t>
    <phoneticPr fontId="2" type="noConversion"/>
  </si>
  <si>
    <t>命中等级</t>
    <phoneticPr fontId="2" type="noConversion"/>
  </si>
  <si>
    <t>闪避等级</t>
    <phoneticPr fontId="2" type="noConversion"/>
  </si>
  <si>
    <t>格挡等级</t>
    <phoneticPr fontId="2" type="noConversion"/>
  </si>
  <si>
    <t>破击等级</t>
    <phoneticPr fontId="2" type="noConversion"/>
  </si>
  <si>
    <t>品质</t>
    <phoneticPr fontId="2" type="noConversion"/>
  </si>
  <si>
    <t>类型</t>
    <phoneticPr fontId="2" type="noConversion"/>
  </si>
  <si>
    <t>生命</t>
    <phoneticPr fontId="2" type="noConversion"/>
  </si>
  <si>
    <t>位置</t>
    <phoneticPr fontId="2" type="noConversion"/>
  </si>
  <si>
    <t>红色</t>
    <phoneticPr fontId="2" type="noConversion"/>
  </si>
  <si>
    <t>红色1阶</t>
    <phoneticPr fontId="2" type="noConversion"/>
  </si>
  <si>
    <t>攻</t>
    <phoneticPr fontId="2" type="noConversion"/>
  </si>
  <si>
    <t>红色2阶</t>
  </si>
  <si>
    <t>防强</t>
    <phoneticPr fontId="2" type="noConversion"/>
  </si>
  <si>
    <t>红色</t>
    <phoneticPr fontId="2" type="noConversion"/>
  </si>
  <si>
    <t>红色3阶</t>
  </si>
  <si>
    <t>血</t>
    <phoneticPr fontId="2" type="noConversion"/>
  </si>
  <si>
    <t>红色4阶</t>
  </si>
  <si>
    <t>魂核为65级开放</t>
    <phoneticPr fontId="2" type="noConversion"/>
  </si>
  <si>
    <t>攻防</t>
    <phoneticPr fontId="2" type="noConversion"/>
  </si>
  <si>
    <t>红色5阶</t>
  </si>
  <si>
    <t>防血</t>
    <phoneticPr fontId="2" type="noConversion"/>
  </si>
  <si>
    <t>红色6阶</t>
  </si>
  <si>
    <t>攻血</t>
    <phoneticPr fontId="2" type="noConversion"/>
  </si>
  <si>
    <t>红色7阶</t>
  </si>
  <si>
    <t>蓝色</t>
    <phoneticPr fontId="2" type="noConversion"/>
  </si>
  <si>
    <t>蓝色1阶</t>
    <phoneticPr fontId="2" type="noConversion"/>
  </si>
  <si>
    <t>蓝色2阶</t>
  </si>
  <si>
    <t>蓝色3阶</t>
  </si>
  <si>
    <t>蓝色4阶</t>
  </si>
  <si>
    <t>升级汇总</t>
    <phoneticPr fontId="2" type="noConversion"/>
  </si>
  <si>
    <t>蓝色5阶</t>
  </si>
  <si>
    <t>蓝色</t>
    <phoneticPr fontId="2" type="noConversion"/>
  </si>
  <si>
    <t>蓝色6阶</t>
  </si>
  <si>
    <t>蓝色7阶</t>
  </si>
  <si>
    <t>黄色</t>
    <phoneticPr fontId="2" type="noConversion"/>
  </si>
  <si>
    <t>黄色1阶</t>
    <phoneticPr fontId="2" type="noConversion"/>
  </si>
  <si>
    <t>黄色</t>
    <phoneticPr fontId="2" type="noConversion"/>
  </si>
  <si>
    <t>黄色2阶</t>
  </si>
  <si>
    <t>黄色3阶</t>
  </si>
  <si>
    <t>黄色4阶</t>
  </si>
  <si>
    <t>黄色</t>
    <phoneticPr fontId="2" type="noConversion"/>
  </si>
  <si>
    <t>黄色5阶</t>
  </si>
  <si>
    <t>黄色6阶</t>
  </si>
  <si>
    <t>黄色7阶</t>
  </si>
  <si>
    <t>将6个属性汇总为一个</t>
    <phoneticPr fontId="2" type="noConversion"/>
  </si>
  <si>
    <t>升级增加等级表</t>
    <phoneticPr fontId="2" type="noConversion"/>
  </si>
  <si>
    <t>升星增加登记表</t>
    <phoneticPr fontId="2" type="noConversion"/>
  </si>
  <si>
    <t>升星不能叠加，所以只使用增加的</t>
    <phoneticPr fontId="2" type="noConversion"/>
  </si>
  <si>
    <t>等级</t>
    <phoneticPr fontId="2" type="noConversion"/>
  </si>
  <si>
    <t>等级属性</t>
    <phoneticPr fontId="2" type="noConversion"/>
  </si>
  <si>
    <t>生命</t>
    <phoneticPr fontId="2" type="noConversion"/>
  </si>
  <si>
    <t>个数</t>
    <phoneticPr fontId="2" type="noConversion"/>
  </si>
  <si>
    <t>星力对应整体加成</t>
    <phoneticPr fontId="2" type="noConversion"/>
  </si>
  <si>
    <t>10级一阶</t>
    <phoneticPr fontId="2" type="noConversion"/>
  </si>
  <si>
    <t>品阶</t>
    <phoneticPr fontId="2" type="noConversion"/>
  </si>
  <si>
    <t>收集星力</t>
    <phoneticPr fontId="2" type="noConversion"/>
  </si>
  <si>
    <t>1星</t>
    <phoneticPr fontId="2" type="noConversion"/>
  </si>
  <si>
    <t>最大星力</t>
    <phoneticPr fontId="2" type="noConversion"/>
  </si>
  <si>
    <t>魂兽升星</t>
    <phoneticPr fontId="2" type="noConversion"/>
  </si>
  <si>
    <t>魂兽升级</t>
    <phoneticPr fontId="2" type="noConversion"/>
  </si>
  <si>
    <t>魂兽进阶</t>
    <phoneticPr fontId="2" type="noConversion"/>
  </si>
  <si>
    <t>技能升级</t>
    <phoneticPr fontId="2" type="noConversion"/>
  </si>
  <si>
    <t>SR</t>
    <phoneticPr fontId="2" type="noConversion"/>
  </si>
  <si>
    <t>星级</t>
    <phoneticPr fontId="2" type="noConversion"/>
  </si>
  <si>
    <t>R</t>
    <phoneticPr fontId="2" type="noConversion"/>
  </si>
  <si>
    <t>SR</t>
    <phoneticPr fontId="2" type="noConversion"/>
  </si>
  <si>
    <t>SSR</t>
    <phoneticPr fontId="2" type="noConversion"/>
  </si>
  <si>
    <t>UR</t>
    <phoneticPr fontId="2" type="noConversion"/>
  </si>
  <si>
    <t>等级</t>
    <phoneticPr fontId="2" type="noConversion"/>
  </si>
  <si>
    <t>经验</t>
    <phoneticPr fontId="2" type="noConversion"/>
  </si>
  <si>
    <t>颜色</t>
    <phoneticPr fontId="2" type="noConversion"/>
  </si>
  <si>
    <t>阶数</t>
    <phoneticPr fontId="2" type="noConversion"/>
  </si>
  <si>
    <t>升阶消耗个数</t>
    <phoneticPr fontId="2" type="noConversion"/>
  </si>
  <si>
    <t>总个数</t>
    <phoneticPr fontId="2" type="noConversion"/>
  </si>
  <si>
    <t>技能1消耗</t>
    <phoneticPr fontId="2" type="noConversion"/>
  </si>
  <si>
    <t>技能1汇总</t>
    <phoneticPr fontId="2" type="noConversion"/>
  </si>
  <si>
    <t>技能2汇总</t>
    <phoneticPr fontId="2" type="noConversion"/>
  </si>
  <si>
    <t>魂兽装备</t>
    <phoneticPr fontId="2" type="noConversion"/>
  </si>
  <si>
    <t>SR</t>
    <phoneticPr fontId="2" type="noConversion"/>
  </si>
  <si>
    <t>合成</t>
    <phoneticPr fontId="2" type="noConversion"/>
  </si>
  <si>
    <t>1级</t>
    <phoneticPr fontId="2" type="noConversion"/>
  </si>
  <si>
    <r>
      <t>成长方式分为</t>
    </r>
    <r>
      <rPr>
        <b/>
        <sz val="11"/>
        <color theme="1"/>
        <rFont val="等线"/>
        <family val="3"/>
        <charset val="134"/>
        <scheme val="minor"/>
      </rPr>
      <t>升阶</t>
    </r>
    <r>
      <rPr>
        <sz val="11"/>
        <color theme="1"/>
        <rFont val="等线"/>
        <family val="3"/>
        <charset val="134"/>
        <scheme val="minor"/>
      </rPr>
      <t>、</t>
    </r>
    <r>
      <rPr>
        <b/>
        <sz val="11"/>
        <color theme="1"/>
        <rFont val="等线"/>
        <family val="3"/>
        <charset val="134"/>
        <scheme val="minor"/>
      </rPr>
      <t>强化</t>
    </r>
    <r>
      <rPr>
        <sz val="11"/>
        <color theme="1"/>
        <rFont val="等线"/>
        <family val="3"/>
        <charset val="134"/>
        <scheme val="minor"/>
      </rPr>
      <t>和</t>
    </r>
    <r>
      <rPr>
        <b/>
        <sz val="11"/>
        <color theme="1"/>
        <rFont val="等线"/>
        <family val="3"/>
        <charset val="134"/>
        <scheme val="minor"/>
      </rPr>
      <t>镶嵌宝石</t>
    </r>
    <phoneticPr fontId="2" type="noConversion"/>
  </si>
  <si>
    <t>宝石</t>
    <phoneticPr fontId="2" type="noConversion"/>
  </si>
  <si>
    <t>SSR</t>
    <phoneticPr fontId="2" type="noConversion"/>
  </si>
  <si>
    <t>强化数据都在注释里面</t>
    <phoneticPr fontId="2" type="noConversion"/>
  </si>
  <si>
    <t>生命宝石</t>
    <phoneticPr fontId="2" type="noConversion"/>
  </si>
  <si>
    <t>SSR</t>
    <phoneticPr fontId="2" type="noConversion"/>
  </si>
  <si>
    <t>防御宝石</t>
    <phoneticPr fontId="2" type="noConversion"/>
  </si>
  <si>
    <t>星力汇总</t>
    <phoneticPr fontId="2" type="noConversion"/>
  </si>
  <si>
    <t>UR</t>
    <phoneticPr fontId="2" type="noConversion"/>
  </si>
  <si>
    <t>攻击宝石</t>
    <phoneticPr fontId="2" type="noConversion"/>
  </si>
  <si>
    <t>泰坦巨猿</t>
    <phoneticPr fontId="2" type="noConversion"/>
  </si>
  <si>
    <t>位置个数</t>
    <phoneticPr fontId="2" type="noConversion"/>
  </si>
  <si>
    <t>暴免宝石</t>
    <phoneticPr fontId="2" type="noConversion"/>
  </si>
  <si>
    <t>一个部件位置数</t>
    <phoneticPr fontId="2" type="noConversion"/>
  </si>
  <si>
    <t>总星力</t>
    <phoneticPr fontId="2" type="noConversion"/>
  </si>
  <si>
    <t>暴伤宝石</t>
    <phoneticPr fontId="2" type="noConversion"/>
  </si>
  <si>
    <t>一个装备可以安装5个宝石，4个为强化Lv.10开启 5个为强化Lv.20开启</t>
    <phoneticPr fontId="2" type="noConversion"/>
  </si>
  <si>
    <t>汇总</t>
    <phoneticPr fontId="2" type="noConversion"/>
  </si>
  <si>
    <t>魂兽装备强化</t>
    <phoneticPr fontId="2" type="noConversion"/>
  </si>
  <si>
    <t>数量</t>
    <phoneticPr fontId="2" type="noConversion"/>
  </si>
  <si>
    <t>素材合成</t>
    <phoneticPr fontId="2" type="noConversion"/>
  </si>
  <si>
    <t>1阶数量</t>
    <phoneticPr fontId="2" type="noConversion"/>
  </si>
  <si>
    <t>宝石属性</t>
    <phoneticPr fontId="2" type="noConversion"/>
  </si>
  <si>
    <t>品阶属性</t>
    <phoneticPr fontId="2" type="noConversion"/>
  </si>
  <si>
    <t>魂兽星级与星力</t>
    <phoneticPr fontId="2" type="noConversion"/>
  </si>
  <si>
    <t>强化等级</t>
    <phoneticPr fontId="2" type="noConversion"/>
  </si>
  <si>
    <t>强化消耗</t>
    <phoneticPr fontId="2" type="noConversion"/>
  </si>
  <si>
    <t>强化概率</t>
    <phoneticPr fontId="2" type="noConversion"/>
  </si>
  <si>
    <t>期望个数</t>
    <phoneticPr fontId="2" type="noConversion"/>
  </si>
  <si>
    <t>累计期望</t>
    <phoneticPr fontId="2" type="noConversion"/>
  </si>
  <si>
    <t>1阶</t>
    <phoneticPr fontId="2" type="noConversion"/>
  </si>
  <si>
    <t>1星</t>
    <phoneticPr fontId="2" type="noConversion"/>
  </si>
  <si>
    <t>星级</t>
    <phoneticPr fontId="2" type="noConversion"/>
  </si>
  <si>
    <t>R</t>
    <phoneticPr fontId="2" type="noConversion"/>
  </si>
  <si>
    <t>合成</t>
    <phoneticPr fontId="2" type="noConversion"/>
  </si>
  <si>
    <t>1星</t>
    <phoneticPr fontId="2" type="noConversion"/>
  </si>
  <si>
    <t>阶位</t>
    <phoneticPr fontId="2" type="noConversion"/>
  </si>
  <si>
    <t>1阶</t>
    <phoneticPr fontId="2" type="noConversion"/>
  </si>
  <si>
    <t>魂兽升星累计碎片</t>
    <phoneticPr fontId="2" type="noConversion"/>
  </si>
  <si>
    <t>SR</t>
    <phoneticPr fontId="2" type="noConversion"/>
  </si>
  <si>
    <t>SSR</t>
    <phoneticPr fontId="2" type="noConversion"/>
  </si>
  <si>
    <t>UR</t>
    <phoneticPr fontId="2" type="noConversion"/>
  </si>
  <si>
    <t>1星</t>
    <phoneticPr fontId="2" type="noConversion"/>
  </si>
  <si>
    <t>宝石定价</t>
    <phoneticPr fontId="2" type="noConversion"/>
  </si>
  <si>
    <t>宝石</t>
    <phoneticPr fontId="2" type="noConversion"/>
  </si>
  <si>
    <t>钻石</t>
    <phoneticPr fontId="2" type="noConversion"/>
  </si>
  <si>
    <t>1阶</t>
    <phoneticPr fontId="2" type="noConversion"/>
  </si>
  <si>
    <t>星力对应百分比加成</t>
    <phoneticPr fontId="2" type="noConversion"/>
  </si>
  <si>
    <t>星级</t>
    <phoneticPr fontId="2" type="noConversion"/>
  </si>
  <si>
    <t>SR</t>
    <phoneticPr fontId="2" type="noConversion"/>
  </si>
  <si>
    <t>SSR</t>
    <phoneticPr fontId="2" type="noConversion"/>
  </si>
  <si>
    <t>UR</t>
    <phoneticPr fontId="2" type="noConversion"/>
  </si>
  <si>
    <t>合成</t>
    <phoneticPr fontId="2" type="noConversion"/>
  </si>
  <si>
    <t>1星</t>
    <phoneticPr fontId="2" type="noConversion"/>
  </si>
  <si>
    <t>魂兽装备锻造石</t>
    <phoneticPr fontId="2" type="noConversion"/>
  </si>
  <si>
    <t>强化属性（每强化1级）</t>
    <phoneticPr fontId="2" type="noConversion"/>
  </si>
  <si>
    <t>直接购买</t>
    <phoneticPr fontId="2" type="noConversion"/>
  </si>
  <si>
    <t>部件定价</t>
    <phoneticPr fontId="2" type="noConversion"/>
  </si>
  <si>
    <t>位置</t>
    <phoneticPr fontId="2" type="noConversion"/>
  </si>
  <si>
    <t>生命</t>
    <phoneticPr fontId="2" type="noConversion"/>
  </si>
  <si>
    <t>暴击伤害</t>
    <phoneticPr fontId="2" type="noConversion"/>
  </si>
  <si>
    <t>暴击抵抗</t>
    <phoneticPr fontId="2" type="noConversion"/>
  </si>
  <si>
    <t>攻强</t>
    <phoneticPr fontId="2" type="noConversion"/>
  </si>
  <si>
    <t>魂强</t>
    <phoneticPr fontId="2" type="noConversion"/>
  </si>
  <si>
    <t>全宝石属性</t>
    <phoneticPr fontId="2" type="noConversion"/>
  </si>
  <si>
    <t>1碎片累计价值</t>
    <phoneticPr fontId="2" type="noConversion"/>
  </si>
  <si>
    <t>阶位</t>
    <phoneticPr fontId="2" type="noConversion"/>
  </si>
  <si>
    <t>星级</t>
    <phoneticPr fontId="2" type="noConversion"/>
  </si>
  <si>
    <t>R</t>
    <phoneticPr fontId="2" type="noConversion"/>
  </si>
  <si>
    <t>SSR</t>
    <phoneticPr fontId="2" type="noConversion"/>
  </si>
  <si>
    <t>UR</t>
    <phoneticPr fontId="2" type="noConversion"/>
  </si>
  <si>
    <t>1阶</t>
    <phoneticPr fontId="2" type="noConversion"/>
  </si>
  <si>
    <t>合成</t>
    <phoneticPr fontId="2" type="noConversion"/>
  </si>
  <si>
    <t>1星</t>
    <phoneticPr fontId="2" type="noConversion"/>
  </si>
  <si>
    <t>阶位</t>
    <phoneticPr fontId="2" type="noConversion"/>
  </si>
  <si>
    <t>这里暂时的属性只能考虑魂兽装备</t>
    <phoneticPr fontId="2" type="noConversion"/>
  </si>
  <si>
    <t>28号确定暴击属性修改</t>
    <phoneticPr fontId="2" type="noConversion"/>
  </si>
  <si>
    <t>泰坦巨猿</t>
    <phoneticPr fontId="2" type="noConversion"/>
  </si>
  <si>
    <t>星力</t>
    <phoneticPr fontId="2" type="noConversion"/>
  </si>
  <si>
    <t>泰坦巨猿</t>
  </si>
  <si>
    <t>玩家等级</t>
    <phoneticPr fontId="2" type="noConversion"/>
  </si>
  <si>
    <t>装备阶位</t>
    <phoneticPr fontId="2" type="noConversion"/>
  </si>
  <si>
    <t>R</t>
    <phoneticPr fontId="2" type="noConversion"/>
  </si>
  <si>
    <t>SR</t>
    <phoneticPr fontId="2" type="noConversion"/>
  </si>
  <si>
    <t>SSR</t>
    <phoneticPr fontId="2" type="noConversion"/>
  </si>
  <si>
    <t>UR</t>
    <phoneticPr fontId="2" type="noConversion"/>
  </si>
  <si>
    <t>基础属性</t>
    <phoneticPr fontId="2" type="noConversion"/>
  </si>
  <si>
    <t>系统特殊属性</t>
    <phoneticPr fontId="2" type="noConversion"/>
  </si>
  <si>
    <t>等级</t>
    <phoneticPr fontId="2" type="noConversion"/>
  </si>
  <si>
    <t>闪避率</t>
    <phoneticPr fontId="2" type="noConversion"/>
  </si>
  <si>
    <t>暴击伤害</t>
    <phoneticPr fontId="2" type="noConversion"/>
  </si>
  <si>
    <t>暴击伤害抵抗</t>
    <phoneticPr fontId="2" type="noConversion"/>
  </si>
  <si>
    <t>整体属性</t>
    <phoneticPr fontId="2" type="noConversion"/>
  </si>
  <si>
    <t>神圣伤害</t>
    <phoneticPr fontId="1" type="noConversion"/>
  </si>
  <si>
    <t>神圣防御</t>
    <phoneticPr fontId="1" type="noConversion"/>
  </si>
  <si>
    <t>伤害加深</t>
    <phoneticPr fontId="1" type="noConversion"/>
  </si>
  <si>
    <t>控制加强</t>
    <phoneticPr fontId="1" type="noConversion"/>
  </si>
  <si>
    <t>控制降低</t>
    <phoneticPr fontId="1" type="noConversion"/>
  </si>
  <si>
    <t>伤害减免</t>
    <phoneticPr fontId="1" type="noConversion"/>
  </si>
  <si>
    <t>四个点星级</t>
    <phoneticPr fontId="2" type="noConversion"/>
  </si>
  <si>
    <t>全体星级</t>
    <phoneticPr fontId="2" type="noConversion"/>
  </si>
  <si>
    <t>战魄</t>
    <phoneticPr fontId="1" type="noConversion"/>
  </si>
  <si>
    <t>强化等级</t>
    <phoneticPr fontId="2" type="noConversion"/>
  </si>
  <si>
    <t>强化升阶</t>
    <phoneticPr fontId="2" type="noConversion"/>
  </si>
  <si>
    <t>强化</t>
    <phoneticPr fontId="2" type="noConversion"/>
  </si>
  <si>
    <t>攻击占比</t>
    <phoneticPr fontId="1" type="noConversion"/>
  </si>
  <si>
    <t>星级</t>
    <phoneticPr fontId="1" type="noConversion"/>
  </si>
  <si>
    <t>阶位</t>
    <phoneticPr fontId="1" type="noConversion"/>
  </si>
  <si>
    <t>战魄</t>
    <phoneticPr fontId="1" type="noConversion"/>
  </si>
  <si>
    <t>武魂</t>
    <phoneticPr fontId="1" type="noConversion"/>
  </si>
  <si>
    <t>众神殿</t>
    <phoneticPr fontId="1" type="noConversion"/>
  </si>
  <si>
    <t>精神空间</t>
    <phoneticPr fontId="1" type="noConversion"/>
  </si>
  <si>
    <t>设定等级</t>
    <phoneticPr fontId="2" type="noConversion"/>
  </si>
  <si>
    <t>天赋</t>
    <phoneticPr fontId="1" type="noConversion"/>
  </si>
  <si>
    <t>化神</t>
    <phoneticPr fontId="1" type="noConversion"/>
  </si>
  <si>
    <t>魂骨</t>
    <phoneticPr fontId="1" type="noConversion"/>
  </si>
  <si>
    <t>魂环</t>
    <phoneticPr fontId="1" type="noConversion"/>
  </si>
  <si>
    <t>神兵</t>
    <phoneticPr fontId="1" type="noConversion"/>
  </si>
  <si>
    <t>魂核</t>
    <phoneticPr fontId="1" type="noConversion"/>
  </si>
  <si>
    <t>魂兽</t>
    <phoneticPr fontId="1" type="noConversion"/>
  </si>
  <si>
    <t>(星级!D5+阶位!D5+战魄!D5+武魂!D5+众神殿!D5+精神空间!D4+天赋!C5+魂师之魄1!H5)*(1+BO5)+魂兽1!H7+化神!C4+魂骨!B4+魂环!C4+神兵!D3+神兵!W3+魂核1!H5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</si>
</sst>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176" formatCode="[=0]&quot;&quot;;General"/>
    <numFmt numFmtId="177" formatCode="0_);[Red]\(0\)"/>
    <numFmt numFmtId="178" formatCode="0_ "/>
    <numFmt numFmtId="179" formatCode="0.00_ "/>
    <numFmt numFmtId="180" formatCode="0.00_);[Red]\(0.00\)"/>
    <numFmt numFmtId="181" formatCode="0.0000%"/>
    <numFmt numFmtId="182" formatCode="0.00000000%"/>
    <numFmt numFmtId="183" formatCode="0.000_);[Red]\(0.000\)"/>
    <numFmt numFmtId="184" formatCode="0.000%"/>
  </numFmts>
  <fonts count="28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theme="0"/>
      <name val="等线"/>
      <family val="2"/>
      <scheme val="minor"/>
    </font>
    <font>
      <b/>
      <sz val="11"/>
      <color rgb="FFFF0000"/>
      <name val="等线"/>
      <family val="2"/>
      <charset val="134"/>
      <scheme val="minor"/>
    </font>
    <font>
      <b/>
      <sz val="11"/>
      <color rgb="FFFF0000"/>
      <name val="等线"/>
      <family val="3"/>
      <charset val="134"/>
      <scheme val="minor"/>
    </font>
    <font>
      <b/>
      <sz val="11"/>
      <color rgb="FF006100"/>
      <name val="等线"/>
      <family val="3"/>
      <charset val="134"/>
      <scheme val="minor"/>
    </font>
    <font>
      <b/>
      <sz val="11"/>
      <color rgb="FFC00000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rgb="FFC00000"/>
      <name val="等线"/>
      <family val="2"/>
      <charset val="134"/>
      <scheme val="minor"/>
    </font>
    <font>
      <sz val="11"/>
      <color rgb="FFC00000"/>
      <name val="等线"/>
      <family val="3"/>
      <charset val="134"/>
      <scheme val="minor"/>
    </font>
    <font>
      <sz val="11"/>
      <color rgb="FF0070C0"/>
      <name val="等线"/>
      <family val="2"/>
      <charset val="134"/>
      <scheme val="minor"/>
    </font>
    <font>
      <strike/>
      <sz val="11"/>
      <color theme="1"/>
      <name val="等线"/>
      <family val="2"/>
      <charset val="134"/>
      <scheme val="minor"/>
    </font>
    <font>
      <sz val="11"/>
      <color rgb="FFFF0000"/>
      <name val="等线"/>
      <family val="3"/>
      <charset val="134"/>
      <scheme val="minor"/>
    </font>
    <font>
      <strike/>
      <sz val="11"/>
      <color theme="1"/>
      <name val="等线"/>
      <family val="3"/>
      <charset val="134"/>
      <scheme val="minor"/>
    </font>
    <font>
      <sz val="11"/>
      <color theme="1"/>
      <name val="微软雅黑"/>
      <family val="2"/>
      <charset val="134"/>
    </font>
    <font>
      <sz val="11"/>
      <color rgb="FF000000"/>
      <name val="等线"/>
      <family val="3"/>
      <charset val="134"/>
      <scheme val="minor"/>
    </font>
    <font>
      <b/>
      <sz val="11"/>
      <color theme="0"/>
      <name val="等线"/>
      <family val="3"/>
      <charset val="134"/>
      <scheme val="minor"/>
    </font>
    <font>
      <sz val="11"/>
      <color theme="1"/>
      <name val="等线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70C0"/>
        <bgColor indexed="64"/>
      </patternFill>
    </fill>
  </fills>
  <borders count="5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rgb="FF3F3F3F"/>
      </top>
      <bottom/>
      <diagonal/>
    </border>
  </borders>
  <cellStyleXfs count="8">
    <xf numFmtId="0" fontId="0" fillId="0" borderId="0"/>
    <xf numFmtId="0" fontId="3" fillId="5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6" fillId="8" borderId="2" applyNumberFormat="0" applyAlignment="0" applyProtection="0">
      <alignment vertical="center"/>
    </xf>
    <xf numFmtId="0" fontId="7" fillId="8" borderId="1" applyNumberFormat="0" applyAlignment="0" applyProtection="0">
      <alignment vertical="center"/>
    </xf>
    <xf numFmtId="0" fontId="8" fillId="9" borderId="3" applyNumberFormat="0" applyAlignment="0" applyProtection="0">
      <alignment vertical="center"/>
    </xf>
    <xf numFmtId="9" fontId="27" fillId="0" borderId="0" applyFont="0" applyFill="0" applyBorder="0" applyAlignment="0" applyProtection="0">
      <alignment vertical="center"/>
    </xf>
  </cellStyleXfs>
  <cellXfs count="75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NumberFormat="1"/>
    <xf numFmtId="0" fontId="12" fillId="0" borderId="0" xfId="0" applyFont="1"/>
    <xf numFmtId="0" fontId="12" fillId="0" borderId="0" xfId="0" applyFont="1" applyAlignment="1">
      <alignment vertical="center"/>
    </xf>
    <xf numFmtId="0" fontId="8" fillId="9" borderId="3" xfId="6">
      <alignment vertical="center"/>
    </xf>
    <xf numFmtId="0" fontId="3" fillId="5" borderId="0" xfId="1">
      <alignment vertical="center"/>
    </xf>
    <xf numFmtId="0" fontId="4" fillId="6" borderId="0" xfId="2">
      <alignment vertical="center"/>
    </xf>
    <xf numFmtId="0" fontId="8" fillId="9" borderId="3" xfId="6" applyAlignment="1">
      <alignment horizontal="center" vertical="center"/>
    </xf>
    <xf numFmtId="0" fontId="13" fillId="8" borderId="2" xfId="4" applyFont="1" applyAlignment="1">
      <alignment horizontal="center" vertical="center"/>
    </xf>
    <xf numFmtId="0" fontId="14" fillId="8" borderId="2" xfId="4" applyFont="1" applyAlignment="1">
      <alignment horizontal="center" vertical="center"/>
    </xf>
    <xf numFmtId="0" fontId="0" fillId="0" borderId="0" xfId="0" quotePrefix="1" applyFont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/>
    <xf numFmtId="0" fontId="5" fillId="7" borderId="0" xfId="3">
      <alignment vertical="center"/>
    </xf>
    <xf numFmtId="0" fontId="15" fillId="5" borderId="0" xfId="1" applyFont="1">
      <alignment vertical="center"/>
    </xf>
    <xf numFmtId="0" fontId="0" fillId="0" borderId="0" xfId="0" applyAlignment="1">
      <alignment vertical="center" wrapText="1"/>
    </xf>
    <xf numFmtId="0" fontId="8" fillId="9" borderId="3" xfId="6" applyAlignment="1"/>
    <xf numFmtId="0" fontId="3" fillId="5" borderId="3" xfId="1" applyBorder="1">
      <alignment vertical="center"/>
    </xf>
    <xf numFmtId="176" fontId="0" fillId="0" borderId="0" xfId="0" applyNumberFormat="1" applyAlignment="1"/>
    <xf numFmtId="176" fontId="8" fillId="9" borderId="3" xfId="6" applyNumberFormat="1" applyAlignment="1"/>
    <xf numFmtId="0" fontId="7" fillId="8" borderId="1" xfId="5" applyAlignment="1"/>
    <xf numFmtId="176" fontId="7" fillId="8" borderId="1" xfId="5" applyNumberFormat="1" applyAlignment="1"/>
    <xf numFmtId="177" fontId="16" fillId="10" borderId="0" xfId="0" applyNumberFormat="1" applyFont="1" applyFill="1" applyAlignment="1">
      <alignment vertical="center"/>
    </xf>
    <xf numFmtId="177" fontId="0" fillId="0" borderId="0" xfId="0" applyNumberFormat="1" applyAlignment="1">
      <alignment vertical="center"/>
    </xf>
    <xf numFmtId="0" fontId="17" fillId="0" borderId="0" xfId="0" applyFont="1" applyAlignment="1">
      <alignment vertical="center"/>
    </xf>
    <xf numFmtId="178" fontId="0" fillId="0" borderId="0" xfId="0" applyNumberFormat="1" applyAlignment="1">
      <alignment vertical="center"/>
    </xf>
    <xf numFmtId="0" fontId="0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179" fontId="0" fillId="0" borderId="0" xfId="0" applyNumberFormat="1" applyAlignment="1">
      <alignment vertical="center"/>
    </xf>
    <xf numFmtId="0" fontId="18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16" fillId="0" borderId="0" xfId="0" applyFont="1" applyAlignment="1">
      <alignment vertical="center"/>
    </xf>
    <xf numFmtId="10" fontId="0" fillId="0" borderId="0" xfId="0" applyNumberFormat="1" applyAlignment="1">
      <alignment vertical="center"/>
    </xf>
    <xf numFmtId="0" fontId="20" fillId="11" borderId="0" xfId="0" applyFont="1" applyFill="1" applyAlignment="1">
      <alignment vertical="center"/>
    </xf>
    <xf numFmtId="0" fontId="9" fillId="0" borderId="0" xfId="0" applyFont="1" applyAlignment="1">
      <alignment vertical="center"/>
    </xf>
    <xf numFmtId="0" fontId="21" fillId="0" borderId="0" xfId="0" applyFont="1" applyAlignment="1">
      <alignment vertical="center"/>
    </xf>
    <xf numFmtId="0" fontId="22" fillId="0" borderId="0" xfId="0" applyFont="1" applyAlignment="1">
      <alignment vertical="center"/>
    </xf>
    <xf numFmtId="0" fontId="23" fillId="0" borderId="0" xfId="0" applyFont="1" applyAlignment="1">
      <alignment vertical="center"/>
    </xf>
    <xf numFmtId="0" fontId="10" fillId="12" borderId="0" xfId="0" applyFont="1" applyFill="1" applyAlignment="1">
      <alignment vertical="center"/>
    </xf>
    <xf numFmtId="180" fontId="0" fillId="0" borderId="0" xfId="0" applyNumberFormat="1" applyAlignment="1">
      <alignment vertical="center"/>
    </xf>
    <xf numFmtId="181" fontId="0" fillId="0" borderId="0" xfId="0" applyNumberFormat="1" applyAlignment="1">
      <alignment vertical="center"/>
    </xf>
    <xf numFmtId="182" fontId="24" fillId="0" borderId="0" xfId="0" applyNumberFormat="1" applyFont="1" applyAlignment="1">
      <alignment vertical="center"/>
    </xf>
    <xf numFmtId="0" fontId="25" fillId="0" borderId="0" xfId="0" applyFont="1" applyAlignment="1">
      <alignment horizontal="center" vertical="center" shrinkToFit="1"/>
    </xf>
    <xf numFmtId="0" fontId="26" fillId="9" borderId="3" xfId="6" applyFont="1" applyAlignment="1">
      <alignment horizontal="center" vertical="center" wrapText="1"/>
    </xf>
    <xf numFmtId="0" fontId="26" fillId="9" borderId="3" xfId="6" applyFont="1" applyAlignment="1">
      <alignment horizontal="center" vertical="center"/>
    </xf>
    <xf numFmtId="0" fontId="26" fillId="9" borderId="3" xfId="6" applyFont="1" applyAlignment="1">
      <alignment horizontal="center" vertical="center" shrinkToFit="1"/>
    </xf>
    <xf numFmtId="0" fontId="11" fillId="0" borderId="0" xfId="0" applyFont="1" applyAlignment="1">
      <alignment horizontal="center" vertical="center"/>
    </xf>
    <xf numFmtId="0" fontId="24" fillId="0" borderId="0" xfId="0" applyFont="1" applyAlignment="1">
      <alignment horizontal="left"/>
    </xf>
    <xf numFmtId="0" fontId="22" fillId="0" borderId="0" xfId="0" applyFont="1" applyAlignment="1">
      <alignment horizontal="center" vertical="center"/>
    </xf>
    <xf numFmtId="0" fontId="22" fillId="0" borderId="0" xfId="0" applyFont="1" applyAlignment="1">
      <alignment horizontal="left" vertical="center"/>
    </xf>
    <xf numFmtId="0" fontId="14" fillId="0" borderId="0" xfId="0" applyFont="1" applyAlignment="1">
      <alignment vertical="center"/>
    </xf>
    <xf numFmtId="9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183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/>
    </xf>
    <xf numFmtId="184" fontId="0" fillId="0" borderId="0" xfId="7" applyNumberFormat="1" applyFont="1" applyAlignment="1"/>
    <xf numFmtId="0" fontId="0" fillId="0" borderId="0" xfId="0" applyAlignment="1">
      <alignment vertical="center"/>
    </xf>
    <xf numFmtId="0" fontId="13" fillId="8" borderId="2" xfId="4" applyFont="1" applyAlignment="1">
      <alignment horizontal="center" vertical="center"/>
    </xf>
    <xf numFmtId="0" fontId="14" fillId="8" borderId="2" xfId="4" applyFont="1" applyAlignment="1">
      <alignment horizontal="center" vertical="center"/>
    </xf>
    <xf numFmtId="0" fontId="8" fillId="9" borderId="3" xfId="6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14" fillId="0" borderId="0" xfId="0" applyFont="1" applyAlignment="1">
      <alignment horizontal="center" vertical="center"/>
    </xf>
    <xf numFmtId="0" fontId="3" fillId="5" borderId="0" xfId="1" applyAlignment="1">
      <alignment horizontal="center" vertical="center"/>
    </xf>
    <xf numFmtId="0" fontId="5" fillId="7" borderId="0" xfId="3" applyAlignment="1">
      <alignment horizontal="center" vertical="center"/>
    </xf>
    <xf numFmtId="0" fontId="4" fillId="6" borderId="0" xfId="2" applyAlignment="1">
      <alignment horizontal="center" vertical="center"/>
    </xf>
    <xf numFmtId="0" fontId="0" fillId="0" borderId="0" xfId="0" applyAlignment="1">
      <alignment horizontal="center"/>
    </xf>
  </cellXfs>
  <cellStyles count="8">
    <cellStyle name="百分比" xfId="7" builtinId="5"/>
    <cellStyle name="差" xfId="2" builtinId="27"/>
    <cellStyle name="常规" xfId="0" builtinId="0"/>
    <cellStyle name="好" xfId="1" builtinId="26"/>
    <cellStyle name="计算" xfId="5" builtinId="22"/>
    <cellStyle name="检查单元格" xfId="6" builtinId="23"/>
    <cellStyle name="适中" xfId="3" builtinId="28"/>
    <cellStyle name="输出" xfId="4" builtinId="2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istrator\Desktop\DL2019\DL_TW_1801\&#25968;&#20540;&#19982;&#31995;&#32479;&#26803;&#29702;\&#25968;&#20540;&#20998;&#26512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养成线"/>
      <sheetName val="道具价格"/>
      <sheetName val="武魂"/>
      <sheetName val="神兵"/>
      <sheetName val="魂核"/>
      <sheetName val="魂兽"/>
      <sheetName val="化神"/>
      <sheetName val="魂骨"/>
      <sheetName val="   "/>
      <sheetName val="精神空间"/>
      <sheetName val="觉醒"/>
      <sheetName val="天赋"/>
      <sheetName val="魂师之魄"/>
      <sheetName val="好感度"/>
      <sheetName val="升星"/>
      <sheetName val="    "/>
      <sheetName val="草稿"/>
      <sheetName val="魂骨草稿"/>
      <sheetName val="魂核草稿"/>
      <sheetName val="魂兽草稿"/>
      <sheetName val="Sheet4"/>
    </sheetNames>
    <sheetDataSet>
      <sheetData sheetId="0" refreshError="1"/>
      <sheetData sheetId="1" refreshError="1">
        <row r="13">
          <cell r="L13">
            <v>30</v>
          </cell>
        </row>
        <row r="14">
          <cell r="L14">
            <v>50</v>
          </cell>
        </row>
        <row r="15">
          <cell r="L15">
            <v>150</v>
          </cell>
        </row>
        <row r="16">
          <cell r="L16">
            <v>200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B204"/>
  <sheetViews>
    <sheetView workbookViewId="0">
      <pane ySplit="4" topLeftCell="A5" activePane="bottomLeft" state="frozen"/>
      <selection activeCell="AO1" sqref="AO1"/>
      <selection pane="bottomLeft" activeCell="M27" sqref="M27"/>
    </sheetView>
  </sheetViews>
  <sheetFormatPr defaultRowHeight="14.25" x14ac:dyDescent="0.2"/>
  <sheetData>
    <row r="1" spans="1:80" x14ac:dyDescent="0.2">
      <c r="A1" t="s">
        <v>1842</v>
      </c>
    </row>
    <row r="2" spans="1:80" x14ac:dyDescent="0.2">
      <c r="BO2" t="s">
        <v>1610</v>
      </c>
    </row>
    <row r="3" spans="1:80" x14ac:dyDescent="0.2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</row>
    <row r="4" spans="1:80" x14ac:dyDescent="0.2">
      <c r="D4" t="s">
        <v>6</v>
      </c>
      <c r="E4" t="s">
        <v>15</v>
      </c>
      <c r="F4" t="s">
        <v>17</v>
      </c>
      <c r="G4" t="s">
        <v>18</v>
      </c>
      <c r="H4" t="s">
        <v>0</v>
      </c>
      <c r="I4" t="s">
        <v>1</v>
      </c>
      <c r="J4" t="s">
        <v>2</v>
      </c>
      <c r="K4" t="s">
        <v>3</v>
      </c>
      <c r="L4" t="s">
        <v>591</v>
      </c>
      <c r="M4" t="s">
        <v>5</v>
      </c>
      <c r="N4" t="s">
        <v>13</v>
      </c>
      <c r="O4" t="s">
        <v>22</v>
      </c>
      <c r="P4" t="s">
        <v>11</v>
      </c>
      <c r="Q4" t="s">
        <v>12</v>
      </c>
      <c r="R4" t="s">
        <v>1815</v>
      </c>
      <c r="S4" t="s">
        <v>1816</v>
      </c>
      <c r="T4" t="s">
        <v>1818</v>
      </c>
      <c r="U4" t="s">
        <v>1819</v>
      </c>
      <c r="V4" t="s">
        <v>1817</v>
      </c>
      <c r="W4" t="s">
        <v>1820</v>
      </c>
      <c r="Y4" t="s">
        <v>6</v>
      </c>
      <c r="Z4" t="s">
        <v>15</v>
      </c>
      <c r="AA4" t="s">
        <v>17</v>
      </c>
      <c r="AB4" t="s">
        <v>18</v>
      </c>
      <c r="AC4" t="s">
        <v>0</v>
      </c>
      <c r="AD4" t="s">
        <v>1</v>
      </c>
      <c r="AE4" t="s">
        <v>2</v>
      </c>
      <c r="AF4" t="s">
        <v>3</v>
      </c>
      <c r="AG4" t="s">
        <v>4</v>
      </c>
      <c r="AH4" t="s">
        <v>5</v>
      </c>
      <c r="AI4" t="s">
        <v>13</v>
      </c>
      <c r="AJ4" t="s">
        <v>22</v>
      </c>
      <c r="AK4" t="s">
        <v>11</v>
      </c>
      <c r="AL4" t="s">
        <v>12</v>
      </c>
      <c r="AM4" t="s">
        <v>1815</v>
      </c>
      <c r="AN4" t="s">
        <v>1816</v>
      </c>
      <c r="AO4" t="s">
        <v>1818</v>
      </c>
      <c r="AP4" t="s">
        <v>1819</v>
      </c>
      <c r="AQ4" t="s">
        <v>1817</v>
      </c>
      <c r="AR4" t="s">
        <v>1820</v>
      </c>
      <c r="AT4" t="s">
        <v>6</v>
      </c>
      <c r="AU4" t="s">
        <v>15</v>
      </c>
      <c r="AV4" t="s">
        <v>17</v>
      </c>
      <c r="AW4" t="s">
        <v>18</v>
      </c>
      <c r="AX4" t="s">
        <v>0</v>
      </c>
      <c r="AY4" t="s">
        <v>1</v>
      </c>
      <c r="AZ4" t="s">
        <v>2</v>
      </c>
      <c r="BA4" t="s">
        <v>3</v>
      </c>
      <c r="BB4" t="s">
        <v>4</v>
      </c>
      <c r="BC4" t="s">
        <v>5</v>
      </c>
      <c r="BD4" t="s">
        <v>13</v>
      </c>
      <c r="BE4" t="s">
        <v>22</v>
      </c>
      <c r="BF4" t="s">
        <v>11</v>
      </c>
      <c r="BG4" t="s">
        <v>12</v>
      </c>
      <c r="BH4" t="s">
        <v>1815</v>
      </c>
      <c r="BI4" t="s">
        <v>1816</v>
      </c>
      <c r="BJ4" t="s">
        <v>1818</v>
      </c>
      <c r="BK4" t="s">
        <v>1819</v>
      </c>
      <c r="BL4" t="s">
        <v>1817</v>
      </c>
      <c r="BM4" t="s">
        <v>1820</v>
      </c>
      <c r="BO4" t="s">
        <v>1609</v>
      </c>
      <c r="BP4" t="s">
        <v>15</v>
      </c>
      <c r="BQ4" t="s">
        <v>17</v>
      </c>
      <c r="BR4" t="s">
        <v>18</v>
      </c>
      <c r="BS4" t="s">
        <v>0</v>
      </c>
      <c r="BT4" t="s">
        <v>1</v>
      </c>
      <c r="BU4" t="s">
        <v>2</v>
      </c>
      <c r="BV4" t="s">
        <v>3</v>
      </c>
      <c r="BW4" t="s">
        <v>4</v>
      </c>
      <c r="BX4" t="s">
        <v>5</v>
      </c>
      <c r="BY4" t="s">
        <v>13</v>
      </c>
      <c r="BZ4" t="s">
        <v>22</v>
      </c>
      <c r="CA4" t="s">
        <v>11</v>
      </c>
      <c r="CB4" t="s">
        <v>12</v>
      </c>
    </row>
    <row r="5" spans="1:80" x14ac:dyDescent="0.2">
      <c r="B5">
        <v>1</v>
      </c>
      <c r="D5">
        <f>(星级!D5+阶位!D5+战魄!D5+武魂!D5+众神殿!D5+精神空间!D4+天赋!C5+魂师之魄1!H5)*(1+BO5)+魂兽1!H7+化神!C4+魂骨!B4+魂环!C4+神兵!D3+神兵!W3+魂核1!H5</f>
        <v>10514.451640000001</v>
      </c>
      <c r="E5">
        <f>(星级!E5+阶位!E5+战魄!E5+武魂!E5+众神殿!E5+精神空间!E4+天赋!D5+魂师之魄1!I5)*(1+BP5)+魂兽1!I7+化神!D4+魂骨!C4+魂环!D4+神兵!E3+神兵!X3+魂核1!I5</f>
        <v>3854.2922879999992</v>
      </c>
      <c r="F5">
        <f>(星级!F5+阶位!F5+战魄!F5+武魂!F5+众神殿!F5+精神空间!F4+天赋!E5+魂师之魄1!J5)*(1+BQ5)+魂兽1!J7+化神!E4+魂骨!D4+魂环!E4+神兵!F3+神兵!Y3+魂核1!J5</f>
        <v>1116.8376000000001</v>
      </c>
      <c r="G5">
        <f>(星级!G5+阶位!G5+战魄!G5+武魂!G5+众神殿!G5+精神空间!G4+天赋!F5+魂师之魄1!K5)*(1+BR5)+魂兽1!K7+化神!F4+魂骨!E4+魂环!F4+神兵!G3+神兵!Z3+魂核1!K5</f>
        <v>1088.7175999999999</v>
      </c>
      <c r="H5">
        <f>众神殿!E5*(1+汇总!BP10)</f>
        <v>0</v>
      </c>
      <c r="I5">
        <f>(星级!I5+阶位!I5+战魄!I5+武魂!I5+众神殿!I5+精神空间!I4+天赋!H5+魂师之魄1!M5)*(1+BT5)+魂兽1!M7+化神!H4+魂骨!G4+魂环!H4+神兵!I3+神兵!AB3+魂核1!M5</f>
        <v>116.04679999999999</v>
      </c>
      <c r="J5">
        <f>(星级!J5+阶位!J5+战魄!J5+武魂!J5+众神殿!J5+精神空间!J4+天赋!I5+魂师之魄1!N5)*(1+BU5)+魂兽1!N7+化神!I4+魂骨!H4+魂环!I4+神兵!J3+神兵!AC3+魂核1!N5</f>
        <v>116.14152</v>
      </c>
      <c r="K5">
        <f>(星级!K5+阶位!K5+战魄!K5+武魂!K5+众神殿!K5+精神空间!K4+天赋!J5+魂师之魄1!O5)*(1+BV5)+魂兽1!O7+化神!J4+魂骨!I4+魂环!J4+神兵!K3+神兵!AD3+魂核1!O5</f>
        <v>116.04679999999999</v>
      </c>
      <c r="L5">
        <f>(星级!L5+阶位!L5+战魄!L5+武魂!L5+众神殿!L5+精神空间!L4+天赋!K5+魂师之魄1!P5)*(1+BW5)+魂兽1!P7+化神!K4+魂骨!J4+魂环!K4+神兵!L3+神兵!AE3+魂核1!P5</f>
        <v>116.04679999999999</v>
      </c>
      <c r="M5">
        <f>(星级!M5+阶位!M5+战魄!M5+武魂!M5+众神殿!M5+精神空间!M4+天赋!L5+魂师之魄1!Q5)*(1+BX5)+魂兽1!Q7+化神!L4+魂骨!K4+魂环!L4+神兵!M3+神兵!AF3+魂核1!Q5</f>
        <v>116.04679999999999</v>
      </c>
      <c r="N5">
        <f>(星级!N5+阶位!N5+战魄!N5+武魂!N5+众神殿!N5+精神空间!N4+天赋!M5+魂师之魄1!R5)*(1+BY5)+魂兽1!R7+化神!M4+魂骨!L4+魂环!M4+神兵!N3+神兵!AG3+魂核1!R5</f>
        <v>148</v>
      </c>
      <c r="O5">
        <f>(星级!O5+阶位!O5+战魄!O5+武魂!O5+众神殿!O5+精神空间!O4+天赋!N5+魂师之魄1!S5)*(1+BZ5)+魂兽1!S7+化神!N4+魂骨!M4+魂环!N4+神兵!O3+神兵!AH3+魂核1!S5</f>
        <v>0</v>
      </c>
      <c r="P5">
        <f>(星级!P5+阶位!P5+战魄!P5+武魂!P5+众神殿!P5+精神空间!P4+天赋!O5+魂师之魄1!T5)*(1+CA5)+魂兽1!T7+化神!O4+魂骨!N4+魂环!O4+神兵!P3+神兵!AI3+魂核1!T5</f>
        <v>18.544400000000003</v>
      </c>
      <c r="Q5">
        <f>(星级!Q5+阶位!Q5+战魄!Q5+武魂!Q5+众神殿!Q5+精神空间!Q4+天赋!P5+魂师之魄1!U5)*(1+CB5)+魂兽1!U7+化神!P4+魂骨!O4+魂环!P4+神兵!Q3+神兵!AJ3+魂核1!U5</f>
        <v>18.544400000000003</v>
      </c>
      <c r="R5">
        <f>化神!R4+魂环!Q4</f>
        <v>0</v>
      </c>
      <c r="S5">
        <f>化神!S4+魂环!R4</f>
        <v>0</v>
      </c>
      <c r="T5">
        <f>魂环!S4</f>
        <v>0</v>
      </c>
      <c r="U5">
        <f>魂环!T4</f>
        <v>0</v>
      </c>
      <c r="V5">
        <f>魂核1!Y5+神器1!AD5+VLOOKUP(精神空间!$B$2,精神空间!$BR$4:$BT$11,2,)</f>
        <v>0.6</v>
      </c>
      <c r="W5">
        <f>魂核1!Z5+神器1!AE5+VLOOKUP(精神空间!$B$2,精神空间!$BR$4:$BT$11,2,)</f>
        <v>0.6</v>
      </c>
      <c r="Y5">
        <f>(星级!S5+阶位!T5+战魄!D5+武魂!T5+众神殿!D5+精神空间!T4+天赋!S5+魂师之魄1!H5)*(1+BO5)+魂兽1!H7+化神!C4+魂骨!B4+魂环!C4+神兵!D3+神兵!W3+魂核1!H5</f>
        <v>10418.929528000001</v>
      </c>
      <c r="Z5">
        <f>(星级!T5+阶位!U5+战魄!E5+武魂!U5+众神殿!E5+精神空间!U4+天赋!T5+魂师之魄1!I5)*(1+BP5)+魂兽1!I7+化神!D4+魂骨!C4+魂环!D4+神兵!E3+神兵!X3+魂核1!I5</f>
        <v>3867.0487519999992</v>
      </c>
      <c r="AA5">
        <f>(星级!U5+阶位!V5+战魄!F5+武魂!V5+众神殿!F5+精神空间!V4+天赋!U5+魂师之魄1!J5)*(1+BQ5)+魂兽1!J7+化神!E4+魂骨!D4+魂环!E4+神兵!F3+神兵!Y3+魂核1!J5</f>
        <v>1094.3771199999999</v>
      </c>
      <c r="AB5">
        <f>(星级!V5+阶位!W5+战魄!G5+武魂!W5+众神殿!G5+精神空间!W4+天赋!V5+魂师之魄1!K5)*(1+BR5)+魂兽1!K7+化神!F4+魂骨!E4+魂环!F4+神兵!G3+神兵!Z3+魂核1!K5</f>
        <v>1073.6571199999998</v>
      </c>
      <c r="AC5">
        <f>(星级!W5+阶位!X5+战魄!H5+武魂!X5+众神殿!H5+精神空间!X4+天赋!W5+魂师之魄1!L5)*(1+BS5)+魂兽1!L7+化神!G4+魂骨!F4+魂环!G4+神兵!H3+神兵!AA3+魂核1!L5</f>
        <v>117.13500000000001</v>
      </c>
      <c r="AD5">
        <f>(星级!X5+阶位!Y5+战魄!I5+武魂!Y5+众神殿!I5+精神空间!Y4+天赋!X5+魂师之魄1!M5)*(1+BT5)+魂兽1!M7+化神!H4+魂骨!G4+魂环!H4+神兵!I3+神兵!AB3+魂核1!M5</f>
        <v>115.5732</v>
      </c>
      <c r="AE5">
        <f>(星级!Y5+阶位!Z5+战魄!J5+武魂!Z5+众神殿!J5+精神空间!Z4+天赋!Y5+魂师之魄1!N5)*(1+BU5)+魂兽1!N7+化神!I4+魂骨!H4+魂环!I4+神兵!J3+神兵!AC3+魂核1!N5</f>
        <v>116.61511999999999</v>
      </c>
      <c r="AF5">
        <f>(星级!Z5+阶位!AA5+战魄!K5+武魂!AA5+众神殿!K5+精神空间!AA4+天赋!Z5+魂师之魄1!O5)*(1+BV5)+魂兽1!O7+化神!J4+魂骨!I4+魂环!J4+神兵!K3+神兵!AD3+魂核1!O5</f>
        <v>116.52040000000001</v>
      </c>
      <c r="AG5">
        <f>(星级!AA5+阶位!AB5+战魄!L5+武魂!AB5+众神殿!L5+精神空间!AB4+天赋!AA5+魂师之魄1!P5)*(1+BW5)+魂兽1!P7+化神!K4+魂骨!J4+魂环!K4+神兵!L3+神兵!AE3+魂核1!P5</f>
        <v>116.04679999999999</v>
      </c>
      <c r="AH5">
        <f>(星级!AB5+阶位!AC5+战魄!M5+武魂!AC5+众神殿!M5+精神空间!AC4+天赋!AB5+魂师之魄1!Q5)*(1+BX5)+魂兽1!Q7+化神!L4+魂骨!K4+魂环!L4+神兵!M3+神兵!AF3+魂核1!Q5</f>
        <v>116.04679999999999</v>
      </c>
      <c r="AI5">
        <f>(星级!AC5+阶位!AD5+战魄!N5+武魂!AD5+众神殿!N5+精神空间!AD4+天赋!AC5+魂师之魄1!R5)*(1+BY5)+魂兽1!R7+化神!M4+魂骨!L4+魂环!M4+神兵!N3+神兵!AG3+魂核1!R5</f>
        <v>118.4</v>
      </c>
      <c r="AJ5">
        <f>(星级!AD5+阶位!AE5+战魄!O5+武魂!AE5+众神殿!O5+精神空间!AE4+天赋!AD5+魂师之魄1!S5)*(1+BZ5)+魂兽1!S7+化神!N4+魂骨!M4+魂环!N4+神兵!O3+神兵!AH3+魂核1!S5</f>
        <v>0</v>
      </c>
      <c r="AK5">
        <f>(星级!AE5+阶位!AF5+战魄!P5+武魂!AF5+众神殿!P5+精神空间!AF4+天赋!AE5+魂师之魄1!T5)*(1+CA5)+魂兽1!T7+化神!O4+魂骨!N4+魂环!O4+神兵!P3+神兵!AI3+魂核1!T5</f>
        <v>18.544400000000003</v>
      </c>
      <c r="AL5">
        <f>(星级!AF5+阶位!AG5+战魄!Q5+武魂!AG5+众神殿!Q5+精神空间!AG4+天赋!AF5+魂师之魄1!U5)*(1+CB5)+魂兽1!U7+化神!P4+魂骨!O4+魂环!P4+神兵!Q3+神兵!AJ3+魂核1!U5</f>
        <v>18.544400000000003</v>
      </c>
      <c r="AM5">
        <f>化神!R4+魂环!Q4</f>
        <v>0</v>
      </c>
      <c r="AN5">
        <f>化神!S4+魂环!R4</f>
        <v>0</v>
      </c>
      <c r="AO5">
        <f>魂环!S4</f>
        <v>0</v>
      </c>
      <c r="AP5">
        <f>魂环!T4</f>
        <v>0</v>
      </c>
      <c r="AQ5">
        <f>魂核1!Y5+神器1!AD5+VLOOKUP(精神空间!$B$2,精神空间!$BR$4:$BT$11,2,)</f>
        <v>0.6</v>
      </c>
      <c r="AR5">
        <f>魂核1!Z5+神器1!AE5+VLOOKUP(精神空间!$B$2,精神空间!$BR$4:$BT$11,2,)</f>
        <v>0.6</v>
      </c>
      <c r="AT5">
        <f>(星级!AH5+阶位!AJ5+战魄!D5+武魂!AJ5+众神殿!D5+精神空间!AJ4+天赋!AI5+魂师之魄1!H5)*(1+BO5)+魂兽1!H7+化神!C4+魂骨!B4+魂环!C4+神兵!D3+神兵!W3+魂核1!H5</f>
        <v>10331.421016</v>
      </c>
      <c r="AU5">
        <f>(星级!AI5+阶位!AK5+战魄!E5+武魂!AK5+众神殿!E5+精神空间!AK4+天赋!AJ5+魂师之魄1!I5)*(1+BP5)+魂兽1!I7+化神!D4+魂骨!C4+魂环!D4+神兵!E3+神兵!X3+魂核1!I5</f>
        <v>3883.3727519999993</v>
      </c>
      <c r="AV5">
        <f>(星级!AJ5+阶位!AL5+战魄!F5+武魂!AL5+众神殿!F5+精神空间!AL4+天赋!AK5+魂师之魄1!J5)*(1+BQ5)+魂兽1!J7+化神!E4+魂骨!D4+魂环!E4+神兵!F3+神兵!Y3+魂核1!J5</f>
        <v>1061.3227999999999</v>
      </c>
      <c r="AW5">
        <f>(星级!AK5+阶位!AM5+战魄!G5+武魂!AM5+众神殿!G5+精神空间!AM4+天赋!AL5+魂师之魄1!K5)*(1+BR5)+魂兽1!K7+化神!F4+魂骨!E4+魂环!F4+神兵!G3+神兵!Z3+魂核1!K5</f>
        <v>1084.5884000000001</v>
      </c>
      <c r="AX5">
        <f>(星级!AL5+阶位!AN5+战魄!H5+武魂!AN5+众神殿!H5+精神空间!AN4+天赋!AM5+魂师之魄1!L5)*(1+BS5)+魂兽1!L7+化神!G4+魂骨!F4+魂环!G4+神兵!H3+神兵!AA3+魂核1!L5</f>
        <v>117.61499999999999</v>
      </c>
      <c r="AY5">
        <f>(星级!AM5+阶位!AO5+战魄!I5+武魂!AO5+众神殿!I5+精神空间!AO4+天赋!AN5+魂师之魄1!M5)*(1+BT5)+魂兽1!M7+化神!H4+魂骨!G4+魂环!H4+神兵!I3+神兵!AB3+魂核1!M5</f>
        <v>116.04679999999999</v>
      </c>
      <c r="AZ5">
        <f>(星级!AN5+阶位!AP5+战魄!J5+武魂!AP5+众神殿!J5+精神空间!AP4+天赋!AO5+魂师之魄1!N5)*(1+BU5)+魂兽1!N7+化神!I4+魂骨!H4+魂环!I4+神兵!J3+神兵!AC3+魂核1!N5</f>
        <v>116.14152</v>
      </c>
      <c r="BA5">
        <f>(星级!AO5+阶位!AQ5+战魄!K5+武魂!AQ5+众神殿!K5+精神空间!AQ4+天赋!AP5+魂师之魄1!O5)*(1+BV5)+魂兽1!O7+化神!J4+魂骨!I4+魂环!J4+神兵!K3+神兵!AD3+魂核1!O5</f>
        <v>116.04679999999999</v>
      </c>
      <c r="BB5">
        <f>(星级!AP5+阶位!AR5+战魄!L5+武魂!AR5+众神殿!L5+精神空间!AR4+天赋!AQ5+魂师之魄1!P5)*(1+BW5)+魂兽1!P7+化神!K4+魂骨!J4+魂环!K4+神兵!L3+神兵!AE3+魂核1!P5</f>
        <v>116.04679999999999</v>
      </c>
      <c r="BC5">
        <f>(星级!AQ5+阶位!AS5+战魄!M5+武魂!AS5+众神殿!M5+精神空间!AS4+天赋!AR5+魂师之魄1!Q5)*(1+BX5)+魂兽1!Q7+化神!L4+魂骨!K4+魂环!L4+神兵!M3+神兵!AF3+魂核1!Q5</f>
        <v>116.04679999999999</v>
      </c>
      <c r="BD5">
        <f>(星级!AR5+阶位!AT5+战魄!N5+武魂!AT5+众神殿!N5+精神空间!AT4+天赋!AS5+魂师之魄1!R5)*(1+BY5)+魂兽1!R7+化神!M4+魂骨!L4+魂环!M4+神兵!N3+神兵!AG3+魂核1!R5</f>
        <v>59.2</v>
      </c>
      <c r="BE5">
        <f>(星级!AS5+阶位!AU5+战魄!O5+武魂!AU5+众神殿!O5+精神空间!AU4+天赋!AT5+魂师之魄1!S5)*(1+BZ5)+魂兽1!S7+化神!N4+魂骨!M4+魂环!N4+神兵!O3+神兵!AH3+魂核1!S5</f>
        <v>0</v>
      </c>
      <c r="BF5">
        <f>(星级!AT5+阶位!AV5+战魄!P5+武魂!AV5+众神殿!P5+精神空间!AV4+天赋!AU5+魂师之魄1!T5)*(1+CA5)+魂兽1!T7+化神!O4+魂骨!N4+魂环!O4+神兵!P3+神兵!AI3+魂核1!T5</f>
        <v>18.544400000000003</v>
      </c>
      <c r="BG5">
        <f>(星级!AU5+阶位!AW5+战魄!Q5+武魂!AW5+众神殿!Q5+精神空间!AW4+天赋!AV5+魂师之魄1!U5)*(1+CB5)+魂兽1!U7+化神!P4+魂骨!O4+魂环!P4+神兵!Q3+神兵!AJ3+魂核1!U5</f>
        <v>18.544400000000003</v>
      </c>
      <c r="BH5">
        <f>化神!R4+魂环!Q4</f>
        <v>0</v>
      </c>
      <c r="BI5">
        <f>化神!S4+魂环!R4</f>
        <v>0</v>
      </c>
      <c r="BJ5">
        <f>魂环!S4</f>
        <v>0</v>
      </c>
      <c r="BK5">
        <f>魂环!T4</f>
        <v>0</v>
      </c>
      <c r="BL5">
        <f>魂核1!Y5+神器1!AD5+VLOOKUP(精神空间!$B$2,精神空间!$BR$4:$BT$11,2,)</f>
        <v>0.6</v>
      </c>
      <c r="BM5">
        <f>魂核1!Z5+神器1!AE5+VLOOKUP(精神空间!$B$2,精神空间!$BR$4:$BT$11,2,)</f>
        <v>0.6</v>
      </c>
      <c r="BO5">
        <f>战魄!T5+武魂!AZ5+好感度!D4+魂师之魄1!Y5+神器1!M5+魂兽1!X7+精神空间!BA4+精神空间!BC4</f>
        <v>0.48399999999999999</v>
      </c>
      <c r="BP5">
        <f>战魄!U5+武魂!BA5+好感度!E4+魂师之魄1!Z5+神器1!N5+魂兽1!Y7+精神空间!BB4+精神空间!BD4</f>
        <v>0.48399999999999999</v>
      </c>
      <c r="BQ5">
        <f>战魄!V5+武魂!BB5+好感度!F4+魂师之魄1!AA5+神器1!O5+魂兽1!Z7</f>
        <v>0.48</v>
      </c>
      <c r="BR5">
        <f>战魄!W5+武魂!BC5+好感度!G4+魂师之魄1!AB5+神器1!P5+魂兽1!AA7</f>
        <v>0.48</v>
      </c>
      <c r="BS5">
        <f>战魄!X5+武魂!BD5+好感度!H4+魂师之魄1!AC5+神器1!Q5+魂兽1!AB7</f>
        <v>0.5</v>
      </c>
      <c r="BT5">
        <f>战魄!Y5+武魂!BE5+好感度!I4+魂师之魄1!AD5+神器1!R5+魂兽1!AC7</f>
        <v>0.48</v>
      </c>
      <c r="BU5">
        <f>战魄!Z5+武魂!BF5+好感度!J4+魂师之魄1!AE5+神器1!S5+魂兽1!AD7</f>
        <v>0.48</v>
      </c>
      <c r="BV5">
        <f>战魄!AA5+武魂!BG5+好感度!K4+魂师之魄1!AF5+神器1!T5+魂兽1!AE7</f>
        <v>0.48</v>
      </c>
      <c r="BW5">
        <f>战魄!AB5+武魂!BH5+好感度!L4+魂师之魄1!AG5+神器1!U5+魂兽1!AF7</f>
        <v>0.48</v>
      </c>
      <c r="BX5">
        <f>战魄!AC5+武魂!BI5+好感度!M4+魂师之魄1!AH5+神器1!V5+魂兽1!AG7</f>
        <v>0.48</v>
      </c>
      <c r="BY5">
        <f>战魄!AD5+武魂!BJ5+好感度!N4+魂师之魄1!AI5+神器1!W5+魂兽1!AH7</f>
        <v>0.48</v>
      </c>
      <c r="BZ5">
        <f>战魄!AE5+武魂!BK5+好感度!O4+魂师之魄1!AJ5+神器1!X5+魂兽1!AI7</f>
        <v>0.48</v>
      </c>
      <c r="CA5">
        <f>战魄!AF5+武魂!BL5+好感度!P4+魂师之魄1!AK5+神器1!Y5+魂兽1!AJ7</f>
        <v>0.48</v>
      </c>
      <c r="CB5">
        <f>战魄!AG5+武魂!BM5+好感度!Q4+魂师之魄1!AL5+神器1!Z5+魂兽1!AK7</f>
        <v>0.48</v>
      </c>
    </row>
    <row r="6" spans="1:80" x14ac:dyDescent="0.2">
      <c r="B6">
        <v>2</v>
      </c>
      <c r="D6">
        <f>(星级!D6+阶位!D6+战魄!D6+武魂!D6+众神殿!D6+精神空间!D5+天赋!C6+魂师之魄1!H6)*(1+BO6)+魂兽1!H8+化神!C5+魂骨!B5+魂环!C5+神兵!D4+神兵!W4+魂核1!H6</f>
        <v>12303.096480000002</v>
      </c>
      <c r="E6">
        <f>(星级!E6+阶位!E6+战魄!E6+武魂!E6+众神殿!E6+精神空间!E5+天赋!D6+魂师之魄1!I6)*(1+BP6)+魂兽1!I8+化神!D5+魂骨!C5+魂环!D5+神兵!E4+神兵!X4+魂核1!I6</f>
        <v>4347.0908159999999</v>
      </c>
      <c r="F6">
        <f>(星级!F6+阶位!F6+战魄!F6+武魂!F6+众神殿!F6+精神空间!F5+天赋!E6+魂师之魄1!J6)*(1+BQ6)+魂兽1!J8+化神!E5+魂骨!D5+魂环!E5+神兵!F4+神兵!Y4+魂核1!J6</f>
        <v>1359.8535999999999</v>
      </c>
      <c r="G6">
        <f>(星级!G6+阶位!G6+战魄!G6+武魂!G6+众神殿!G6+精神空间!G5+天赋!F6+魂师之魄1!K6)*(1+BR6)+魂兽1!K8+化神!F5+魂骨!E5+魂环!F5+神兵!G4+神兵!Z4+魂核1!K6</f>
        <v>1256.2535999999998</v>
      </c>
      <c r="H6">
        <f>(星级!H6+阶位!H6+战魄!H6+武魂!H6+众神殿!H6+精神空间!H5+天赋!G6+魂师之魄1!L6)*(1+BS6)+魂兽1!L8+化神!G5+魂骨!F5+魂环!G5+神兵!H4+神兵!AA4+魂核1!L6</f>
        <v>159.91499999999999</v>
      </c>
      <c r="I6">
        <f>(星级!I6+阶位!I6+战魄!I6+武魂!I6+众神殿!I6+精神空间!I5+天赋!H6+魂师之魄1!M6)*(1+BT6)+魂兽1!M8+化神!H5+魂骨!G5+魂环!H5+神兵!I4+神兵!AB4+魂核1!M6</f>
        <v>147.91499999999999</v>
      </c>
      <c r="J6">
        <f>(星级!J6+阶位!J6+战魄!J6+武魂!J6+众神殿!J6+精神空间!J5+天赋!I6+魂师之魄1!N6)*(1+BU6)+魂兽1!N8+化神!I5+魂骨!H5+魂环!I5+神兵!J4+神兵!AC4+魂核1!N6</f>
        <v>151.95752000000002</v>
      </c>
      <c r="K6">
        <f>(星级!K6+阶位!K6+战魄!K6+武魂!K6+众神殿!K6+精神空间!K5+天赋!J6+魂师之魄1!O6)*(1+BV6)+魂兽1!O8+化神!J5+魂骨!I5+魂环!J5+神兵!K4+神兵!AD4+魂核1!O6</f>
        <v>151.86279999999999</v>
      </c>
      <c r="L6">
        <f>(星级!L6+阶位!L6+战魄!L6+武魂!L6+众神殿!L6+精神空间!L5+天赋!K6+魂师之魄1!P6)*(1+BW6)+魂兽1!P8+化神!K5+魂骨!J5+魂环!K5+神兵!L4+神兵!AE4+魂核1!P6</f>
        <v>157.78280000000001</v>
      </c>
      <c r="M6">
        <f>(星级!M6+阶位!M6+战魄!M6+武魂!M6+众神殿!M6+精神空间!M5+天赋!L6+魂师之魄1!Q6)*(1+BX6)+魂兽1!Q8+化神!L5+魂骨!K5+魂环!L5+神兵!M4+神兵!AF4+魂核1!Q6</f>
        <v>151.86279999999999</v>
      </c>
      <c r="N6">
        <f>(星级!N6+阶位!N6+战魄!N6+武魂!N6+众神殿!N6+精神空间!N5+天赋!M6+魂师之魄1!R6)*(1+BY6)+魂兽1!R8+化神!M5+魂骨!L5+魂环!M5+神兵!N4+神兵!AG4+魂核1!R6</f>
        <v>518</v>
      </c>
      <c r="O6">
        <f>(星级!O6+阶位!O6+战魄!O6+武魂!O6+众神殿!O6+精神空间!O5+天赋!N6+魂师之魄1!S6)*(1+BZ6)+魂兽1!S8+化神!N5+魂骨!M5+魂环!N5+神兵!O4+神兵!AH4+魂核1!S6</f>
        <v>88.8</v>
      </c>
      <c r="P6">
        <f>(星级!P6+阶位!P6+战魄!P6+武魂!P6+众神殿!P6+精神空间!P5+天赋!O6+魂师之魄1!T6)*(1+CA6)+魂兽1!T8+化神!O5+魂骨!N5+魂环!O5+神兵!P4+神兵!AI4+魂核1!T6</f>
        <v>108.4248</v>
      </c>
      <c r="Q6">
        <f>(星级!Q6+阶位!Q6+战魄!Q6+武魂!Q6+众神殿!Q6+精神空间!Q5+天赋!P6+魂师之魄1!U6)*(1+CB6)+魂兽1!U8+化神!P5+魂骨!O5+魂环!P5+神兵!Q4+神兵!AJ4+魂核1!U6</f>
        <v>108.4248</v>
      </c>
      <c r="R6">
        <f>化神!R5+魂环!Q5</f>
        <v>0</v>
      </c>
      <c r="S6">
        <f>化神!S5+魂环!R5</f>
        <v>0</v>
      </c>
      <c r="T6">
        <f>魂环!S5</f>
        <v>0</v>
      </c>
      <c r="U6">
        <f>魂环!T5</f>
        <v>0</v>
      </c>
      <c r="V6">
        <f>魂核1!Y6+神器1!AD6+VLOOKUP(精神空间!$B$2,精神空间!$BR$4:$BT$11,2,)</f>
        <v>0.6</v>
      </c>
      <c r="W6">
        <f>魂核1!Z6+神器1!AE6+VLOOKUP(精神空间!$B$2,精神空间!$BR$4:$BT$11,2,)</f>
        <v>0.6</v>
      </c>
      <c r="Y6">
        <f>(星级!S6+阶位!T6+战魄!D6+武魂!T6+众神殿!D6+精神空间!T5+天赋!S6+魂师之魄1!H6)*(1+BO6)+魂兽1!H8+化神!C5+魂骨!B5+魂环!C5+神兵!D4+神兵!W4+魂核1!H6</f>
        <v>11989.771296000001</v>
      </c>
      <c r="Z6">
        <f>(星级!T6+阶位!U6+战魄!E6+武魂!U6+众神殿!E6+精神空间!U5+天赋!T6+魂师之魄1!I6)*(1+BP6)+魂兽1!I8+化神!D5+魂骨!C5+魂环!D5+神兵!E4+神兵!X4+魂核1!I6</f>
        <v>4381.0112639999998</v>
      </c>
      <c r="AA6">
        <f>(星级!U6+阶位!V6+战魄!F6+武魂!V6+众神殿!F6+精神空间!V5+天赋!U6+魂师之魄1!J6)*(1+BQ6)+魂兽1!J8+化神!E5+魂骨!D5+魂环!E5+神兵!F4+神兵!Y4+魂核1!J6</f>
        <v>1289.1451199999999</v>
      </c>
      <c r="AB6">
        <f>(星级!V6+阶位!W6+战魄!G6+武魂!W6+众神殿!G6+精神空间!W5+天赋!V6+魂师之魄1!K6)*(1+BR6)+魂兽1!K8+化神!F5+魂骨!E5+魂环!F5+神兵!G4+神兵!Z4+魂核1!K6</f>
        <v>1209.2251200000001</v>
      </c>
      <c r="AC6">
        <f>(星级!W6+阶位!X6+战魄!H6+武魂!X6+众神殿!H6+精神空间!X5+天赋!W6+魂师之魄1!L6)*(1+BS6)+魂兽1!L8+化神!G5+魂骨!F5+魂环!G5+神兵!H4+神兵!AA4+魂核1!L6</f>
        <v>159.435</v>
      </c>
      <c r="AD6">
        <f>(星级!X6+阶位!Y6+战魄!I6+武魂!Y6+众神殿!I6+精神空间!Y5+天赋!X6+魂师之魄1!M6)*(1+BT6)+魂兽1!M8+化神!H5+魂骨!G5+魂环!H5+神兵!I4+神兵!AB4+魂核1!M6</f>
        <v>147.435</v>
      </c>
      <c r="AE6">
        <f>(星级!Y6+阶位!Z6+战魄!J6+武魂!Z6+众神殿!J6+精神空间!Z5+天赋!Y6+魂师之魄1!N6)*(1+BU6)+魂兽1!N8+化神!I5+魂骨!H5+魂环!I5+神兵!J4+神兵!AC4+魂核1!N6</f>
        <v>152.43111999999999</v>
      </c>
      <c r="AF6">
        <f>(星级!Z6+阶位!AA6+战魄!K6+武魂!AA6+众神殿!K6+精神空间!AA5+天赋!Z6+魂师之魄1!O6)*(1+BV6)+魂兽1!O8+化神!J5+魂骨!I5+魂环!J5+神兵!K4+神兵!AD4+魂核1!O6</f>
        <v>152.3364</v>
      </c>
      <c r="AG6">
        <f>(星级!AA6+阶位!AB6+战魄!L6+武魂!AB6+众神殿!L6+精神空间!AB5+天赋!AA6+魂师之魄1!P6)*(1+BW6)+魂兽1!P8+化神!K5+魂骨!J5+魂环!K5+神兵!L4+神兵!AE4+魂核1!P6</f>
        <v>157.78280000000001</v>
      </c>
      <c r="AH6">
        <f>(星级!AB6+阶位!AC6+战魄!M6+武魂!AC6+众神殿!M6+精神空间!AC5+天赋!AB6+魂师之魄1!Q6)*(1+BX6)+魂兽1!Q8+化神!L5+魂骨!K5+魂环!L5+神兵!M4+神兵!AF4+魂核1!Q6</f>
        <v>151.86279999999999</v>
      </c>
      <c r="AI6">
        <f>(星级!AC6+阶位!AD6+战魄!N6+武魂!AD6+众神殿!N6+精神空间!AD5+天赋!AC6+魂师之魄1!R6)*(1+BY6)+魂兽1!R8+化神!M5+魂骨!L5+魂环!M5+神兵!N4+神兵!AG4+魂核1!R6</f>
        <v>384.8</v>
      </c>
      <c r="AJ6">
        <f>(星级!AD6+阶位!AE6+战魄!O6+武魂!AE6+众神殿!O6+精神空间!AE5+天赋!AD6+魂师之魄1!S6)*(1+BZ6)+魂兽1!S8+化神!N5+魂骨!M5+魂环!N5+神兵!O4+神兵!AH4+魂核1!S6</f>
        <v>140.6</v>
      </c>
      <c r="AK6">
        <f>(星级!AE6+阶位!AF6+战魄!P6+武魂!AF6+众神殿!P6+精神空间!AF5+天赋!AE6+魂师之魄1!T6)*(1+CA6)+魂兽1!T8+化神!O5+魂骨!N5+魂环!O5+神兵!P4+神兵!AI4+魂核1!T6</f>
        <v>108.4248</v>
      </c>
      <c r="AL6">
        <f>(星级!AF6+阶位!AG6+战魄!Q6+武魂!AG6+众神殿!Q6+精神空间!AG5+天赋!AF6+魂师之魄1!U6)*(1+CB6)+魂兽1!U8+化神!P5+魂骨!O5+魂环!P5+神兵!Q4+神兵!AJ4+魂核1!U6</f>
        <v>108.4248</v>
      </c>
      <c r="AM6">
        <f>化神!R5+魂环!Q5</f>
        <v>0</v>
      </c>
      <c r="AN6">
        <f>化神!S5+魂环!R5</f>
        <v>0</v>
      </c>
      <c r="AO6">
        <f>魂环!S5</f>
        <v>0</v>
      </c>
      <c r="AP6">
        <f>魂环!T5</f>
        <v>0</v>
      </c>
      <c r="AQ6">
        <f>魂核1!Y6+神器1!AD6+VLOOKUP(精神空间!$B$2,精神空间!$BR$4:$BT$11,2,)</f>
        <v>0.6</v>
      </c>
      <c r="AR6">
        <f>魂核1!Z6+神器1!AE6+VLOOKUP(精神空间!$B$2,精神空间!$BR$4:$BT$11,2,)</f>
        <v>0.6</v>
      </c>
      <c r="AT6">
        <f>(星级!AH6+阶位!AJ6+战魄!D6+武魂!AJ6+众神殿!D6+精神空间!AJ5+天赋!AI6+魂师之魄1!H6)*(1+BO6)+魂兽1!H8+化神!C5+魂骨!B5+魂环!C5+神兵!D4+神兵!W4+魂核1!H6</f>
        <v>11731.204512</v>
      </c>
      <c r="AU6">
        <f>(星级!AI6+阶位!AK6+战魄!E6+武魂!AK6+众神殿!E6+精神空间!AK5+天赋!AJ6+魂师之魄1!I6)*(1+BP6)+魂兽1!I8+化神!D5+魂骨!C5+魂环!D5+神兵!E4+神兵!X4+魂核1!I6</f>
        <v>4415.9048640000001</v>
      </c>
      <c r="AV6">
        <f>(星级!AJ6+阶位!AL6+战魄!F6+武魂!AL6+众神殿!F6+精神空间!AL5+天赋!AK6+魂师之魄1!J6)*(1+BQ6)+魂兽1!J8+化神!E5+魂骨!D5+魂环!E5+神兵!F4+神兵!Y4+魂核1!J6</f>
        <v>1183.4080000000001</v>
      </c>
      <c r="AW6">
        <f>(星级!AK6+阶位!AM6+战魄!G6+武魂!AM6+众神殿!G6+精神空间!AM5+天赋!AL6+魂师之魄1!K6)*(1+BR6)+魂兽1!K8+化神!F5+魂骨!E5+魂环!F5+神兵!G4+神兵!Z4+魂核1!K6</f>
        <v>1259.5391999999999</v>
      </c>
      <c r="AX6">
        <f>(星级!AL6+阶位!AN6+战魄!H6+武魂!AN6+众神殿!H6+精神空间!AN5+天赋!AM6+魂师之魄1!L6)*(1+BS6)+魂兽1!L8+化神!G5+魂骨!F5+魂环!G5+神兵!H4+神兵!AA4+魂核1!L6</f>
        <v>159.91499999999999</v>
      </c>
      <c r="AY6">
        <f>(星级!AM6+阶位!AO6+战魄!I6+武魂!AO6+众神殿!I6+精神空间!AO5+天赋!AN6+魂师之魄1!M6)*(1+BT6)+魂兽1!M8+化神!H5+魂骨!G5+魂环!H5+神兵!I4+神兵!AB4+魂核1!M6</f>
        <v>147.91499999999999</v>
      </c>
      <c r="AZ6">
        <f>(星级!AN6+阶位!AP6+战魄!J6+武魂!AP6+众神殿!J6+精神空间!AP5+天赋!AO6+魂师之魄1!N6)*(1+BU6)+魂兽1!N8+化神!I5+魂骨!H5+魂环!I5+神兵!J4+神兵!AC4+魂核1!N6</f>
        <v>151.95752000000002</v>
      </c>
      <c r="BA6">
        <f>(星级!AO6+阶位!AQ6+战魄!K6+武魂!AQ6+众神殿!K6+精神空间!AQ5+天赋!AP6+魂师之魄1!O6)*(1+BV6)+魂兽1!O8+化神!J5+魂骨!I5+魂环!J5+神兵!K4+神兵!AD4+魂核1!O6</f>
        <v>145.94280000000001</v>
      </c>
      <c r="BB6">
        <f>(星级!AP6+阶位!AR6+战魄!L6+武魂!AR6+众神殿!L6+精神空间!AR5+天赋!AQ6+魂师之魄1!P6)*(1+BW6)+魂兽1!P8+化神!K5+魂骨!J5+魂环!K5+神兵!L4+神兵!AE4+魂核1!P6</f>
        <v>157.78280000000001</v>
      </c>
      <c r="BC6">
        <f>(星级!AQ6+阶位!AS6+战魄!M6+武魂!AS6+众神殿!M6+精神空间!AS5+天赋!AR6+魂师之魄1!Q6)*(1+BX6)+魂兽1!Q8+化神!L5+魂骨!K5+魂环!L5+神兵!M4+神兵!AF4+魂核1!Q6</f>
        <v>151.86279999999999</v>
      </c>
      <c r="BD6">
        <f>(星级!AR6+阶位!AT6+战魄!N6+武魂!AT6+众神殿!N6+精神空间!AT5+天赋!AS6+魂师之魄1!R6)*(1+BY6)+魂兽1!R8+化神!M5+魂骨!L5+魂环!M5+神兵!N4+神兵!AG4+魂核1!R6</f>
        <v>192.4</v>
      </c>
      <c r="BE6">
        <f>(星级!AS6+阶位!AU6+战魄!O6+武魂!AU6+众神殿!O6+精神空间!AU5+天赋!AT6+魂师之魄1!S6)*(1+BZ6)+魂兽1!S8+化神!N5+魂骨!M5+魂环!N5+神兵!O4+神兵!AH4+魂核1!S6</f>
        <v>177.6</v>
      </c>
      <c r="BF6">
        <f>(星级!AT6+阶位!AV6+战魄!P6+武魂!AV6+众神殿!P6+精神空间!AV5+天赋!AU6+魂师之魄1!T6)*(1+CA6)+魂兽1!T8+化神!O5+魂骨!N5+魂环!O5+神兵!P4+神兵!AI4+魂核1!T6</f>
        <v>108.4248</v>
      </c>
      <c r="BG6">
        <f>(星级!AU6+阶位!AW6+战魄!Q6+武魂!AW6+众神殿!Q6+精神空间!AW5+天赋!AV6+魂师之魄1!U6)*(1+CB6)+魂兽1!U8+化神!P5+魂骨!O5+魂环!P5+神兵!Q4+神兵!AJ4+魂核1!U6</f>
        <v>108.4248</v>
      </c>
      <c r="BH6">
        <f>化神!R5+魂环!Q5</f>
        <v>0</v>
      </c>
      <c r="BI6">
        <f>化神!S5+魂环!R5</f>
        <v>0</v>
      </c>
      <c r="BJ6">
        <f>魂环!S5</f>
        <v>0</v>
      </c>
      <c r="BK6">
        <f>魂环!T5</f>
        <v>0</v>
      </c>
      <c r="BL6">
        <f>魂核1!Y6+神器1!AD6+VLOOKUP(精神空间!$B$2,精神空间!$BR$4:$BT$11,2,)</f>
        <v>0.6</v>
      </c>
      <c r="BM6">
        <f>魂核1!Z6+神器1!AE6+VLOOKUP(精神空间!$B$2,精神空间!$BR$4:$BT$11,2,)</f>
        <v>0.6</v>
      </c>
      <c r="BO6">
        <f>战魄!T6+武魂!AZ6+好感度!D5+魂师之魄1!Y6+神器1!M6+魂兽1!X8+精神空间!BA5+精神空间!BC5</f>
        <v>0.48799999999999999</v>
      </c>
      <c r="BP6">
        <f>战魄!U6+武魂!BA6+好感度!E5+魂师之魄1!Z6+神器1!N6+魂兽1!Y8+精神空间!BB5+精神空间!BD5</f>
        <v>0.48799999999999999</v>
      </c>
      <c r="BQ6">
        <f>战魄!V6+武魂!BB6+好感度!F5+魂师之魄1!AA6+神器1!O6+魂兽1!Z8</f>
        <v>0.48</v>
      </c>
      <c r="BR6">
        <f>战魄!W6+武魂!BC6+好感度!G5+魂师之魄1!AB6+神器1!P6+魂兽1!AA8</f>
        <v>0.48</v>
      </c>
      <c r="BS6">
        <f>战魄!X6+武魂!BD6+好感度!H5+魂师之魄1!AC6+神器1!Q6+魂兽1!AB8</f>
        <v>0.5</v>
      </c>
      <c r="BT6">
        <f>战魄!Y6+武魂!BE6+好感度!I5+魂师之魄1!AD6+神器1!R6+魂兽1!AC8</f>
        <v>0.5</v>
      </c>
      <c r="BU6">
        <f>战魄!Z6+武魂!BF6+好感度!J5+魂师之魄1!AE6+神器1!S6+魂兽1!AD8</f>
        <v>0.48</v>
      </c>
      <c r="BV6">
        <f>战魄!AA6+武魂!BG6+好感度!K5+魂师之魄1!AF6+神器1!T6+魂兽1!AE8</f>
        <v>0.48</v>
      </c>
      <c r="BW6">
        <f>战魄!AB6+武魂!BH6+好感度!L5+魂师之魄1!AG6+神器1!U6+魂兽1!AF8</f>
        <v>0.48</v>
      </c>
      <c r="BX6">
        <f>战魄!AC6+武魂!BI6+好感度!M5+魂师之魄1!AH6+神器1!V6+魂兽1!AG8</f>
        <v>0.48</v>
      </c>
      <c r="BY6">
        <f>战魄!AD6+武魂!BJ6+好感度!N5+魂师之魄1!AI6+神器1!W6+魂兽1!AH8</f>
        <v>0.48</v>
      </c>
      <c r="BZ6">
        <f>战魄!AE6+武魂!BK6+好感度!O5+魂师之魄1!AJ6+神器1!X6+魂兽1!AI8</f>
        <v>0.48</v>
      </c>
      <c r="CA6">
        <f>战魄!AF6+武魂!BL6+好感度!P5+魂师之魄1!AK6+神器1!Y6+魂兽1!AJ8</f>
        <v>0.48</v>
      </c>
      <c r="CB6">
        <f>战魄!AG6+武魂!BM6+好感度!Q5+魂师之魄1!AL6+神器1!Z6+魂兽1!AK8</f>
        <v>0.48</v>
      </c>
    </row>
    <row r="7" spans="1:80" x14ac:dyDescent="0.2">
      <c r="B7">
        <v>3</v>
      </c>
      <c r="D7">
        <f>(星级!D7+阶位!D7+战魄!D7+武魂!D7+众神殿!D7+精神空间!D6+天赋!C7+魂师之魄1!H7)*(1+BO7)+魂兽1!H9+化神!C6+魂骨!B6+魂环!C6+神兵!D5+神兵!W5+魂核1!H7</f>
        <v>13262.701320000002</v>
      </c>
      <c r="E7">
        <f>(星级!E7+阶位!E7+战魄!E7+武魂!E7+众神殿!E7+精神空间!E6+天赋!D7+魂师之魄1!I7)*(1+BP7)+魂兽1!I9+化神!D6+魂骨!C6+魂环!D6+神兵!E5+神兵!X5+魂核1!I7</f>
        <v>4644.0469439999997</v>
      </c>
      <c r="F7">
        <f>(星级!F7+阶位!F7+战魄!F7+武魂!F7+众神殿!F7+精神空间!F6+天赋!E7+魂师之魄1!J7)*(1+BQ7)+魂兽1!J9+化神!E6+魂骨!D6+魂环!E6+神兵!F5+神兵!Y5+魂核1!J7</f>
        <v>1493.3496</v>
      </c>
      <c r="G7">
        <f>(星级!G7+阶位!G7+战魄!G7+武魂!G7+众神殿!G7+精神空间!G6+天赋!F7+魂师之魄1!K7)*(1+BR7)+魂兽1!K9+化神!F6+魂骨!E6+魂环!F6+神兵!G5+神兵!Z5+魂核1!K7</f>
        <v>1334.9895999999999</v>
      </c>
      <c r="H7">
        <f>(星级!H7+阶位!H7+战魄!H7+武魂!H7+众神殿!H7+精神空间!H6+天赋!G7+魂师之魄1!L7)*(1+BS7)+魂兽1!L9+化神!G6+魂骨!F6+魂环!G6+神兵!H5+神兵!AA5+魂核1!L7</f>
        <v>166.215</v>
      </c>
      <c r="I7">
        <f>(星级!I7+阶位!I7+战魄!I7+武魂!I7+众神殿!I7+精神空间!I6+天赋!H7+魂师之魄1!M7)*(1+BT7)+魂兽1!M9+化神!H6+魂骨!G6+魂环!H6+神兵!I5+神兵!AB5+魂核1!M7</f>
        <v>154.215</v>
      </c>
      <c r="J7">
        <f>(星级!J7+阶位!J7+战魄!J7+武魂!J7+众神殿!J7+精神空间!J6+天赋!I7+魂师之魄1!N7)*(1+BU7)+魂兽1!N9+化神!I6+魂骨!H6+魂环!I6+神兵!J5+神兵!AC5+魂核1!N7</f>
        <v>160.31099999999998</v>
      </c>
      <c r="K7">
        <f>(星级!K7+阶位!K7+战魄!K7+武魂!K7+众神殿!K7+精神空间!K6+天赋!J7+魂师之魄1!O7)*(1+BV7)+魂兽1!O9+化神!J6+魂骨!I6+魂环!J6+神兵!K5+神兵!AD5+魂核1!O7</f>
        <v>158.0788</v>
      </c>
      <c r="L7">
        <f>(星级!L7+阶位!L7+战魄!L7+武魂!L7+众神殿!L7+精神空间!L6+天赋!K7+魂师之魄1!P7)*(1+BW7)+魂兽1!P9+化神!K6+魂骨!J6+魂环!K6+神兵!L5+神兵!AE5+魂核1!P7</f>
        <v>163.99879999999999</v>
      </c>
      <c r="M7">
        <f>(星级!M7+阶位!M7+战魄!M7+武魂!M7+众神殿!M7+精神空间!M6+天赋!L7+魂师之魄1!Q7)*(1+BX7)+魂兽1!Q9+化神!L6+魂骨!K6+魂环!L6+神兵!M5+神兵!AF5+魂核1!Q7</f>
        <v>158.0788</v>
      </c>
      <c r="N7">
        <f>(星级!N7+阶位!N7+战魄!N7+武魂!N7+众神殿!N7+精神空间!N6+天赋!M7+魂师之魄1!R7)*(1+BY7)+魂兽1!R9+化神!M6+魂骨!L6+魂环!M6+神兵!N5+神兵!AG5+魂核1!R7</f>
        <v>666</v>
      </c>
      <c r="O7">
        <f>(星级!O7+阶位!O7+战魄!O7+武魂!O7+众神殿!O7+精神空间!O6+天赋!N7+魂师之魄1!S7)*(1+BZ7)+魂兽1!S9+化神!N6+魂骨!M6+魂环!N6+神兵!O5+神兵!AH5+魂核1!S7</f>
        <v>88.8</v>
      </c>
      <c r="P7">
        <f>(星级!P7+阶位!P7+战魄!P7+武魂!P7+众神殿!P7+精神空间!P6+天赋!O7+魂师之魄1!T7)*(1+CA7)+魂兽1!T9+化神!O6+魂骨!N6+魂环!O6+神兵!P5+神兵!AI5+魂核1!T7</f>
        <v>147.98519999999999</v>
      </c>
      <c r="Q7">
        <f>(星级!Q7+阶位!Q7+战魄!Q7+武魂!Q7+众神殿!Q7+精神空间!Q6+天赋!P7+魂师之魄1!U7)*(1+CB7)+魂兽1!U9+化神!P6+魂骨!O6+魂环!P6+神兵!Q5+神兵!AJ5+魂核1!U7</f>
        <v>147.98519999999999</v>
      </c>
      <c r="R7">
        <f>化神!R6+魂环!Q6</f>
        <v>0</v>
      </c>
      <c r="S7">
        <f>化神!S6+魂环!R6</f>
        <v>0</v>
      </c>
      <c r="T7">
        <f>魂环!S6</f>
        <v>0</v>
      </c>
      <c r="U7">
        <f>魂环!T6</f>
        <v>0</v>
      </c>
      <c r="V7">
        <f>魂核1!Y7+神器1!AD7+VLOOKUP(精神空间!$B$2,精神空间!$BR$4:$BT$11,2,)</f>
        <v>0.6</v>
      </c>
      <c r="W7">
        <f>魂核1!Z7+神器1!AE7+VLOOKUP(精神空间!$B$2,精神空间!$BR$4:$BT$11,2,)</f>
        <v>0.6</v>
      </c>
      <c r="Y7">
        <f>(星级!S7+阶位!T7+战魄!D7+武魂!T7+众神殿!D7+精神空间!T6+天赋!S7+魂师之魄1!H7)*(1+BO7)+魂兽1!H9+化神!C6+魂骨!B6+魂环!C6+神兵!D5+神兵!W5+魂核1!H7</f>
        <v>12763.227464000001</v>
      </c>
      <c r="Z7">
        <f>(星级!T7+阶位!U7+战魄!E7+武魂!U7+众神殿!E7+精神空间!U6+天赋!T7+魂师之魄1!I7)*(1+BP7)+魂兽1!I9+化神!D6+魂骨!C6+魂环!D6+神兵!E5+神兵!X5+魂核1!I7</f>
        <v>4629.1209759999992</v>
      </c>
      <c r="AA7">
        <f>(星级!U7+阶位!V7+战魄!F7+武魂!V7+众神殿!F7+精神空间!V6+天赋!U7+魂师之魄1!J7)*(1+BQ7)+魂兽1!J9+化神!E6+魂骨!D6+魂环!E6+神兵!F5+神兵!Y5+魂核1!J7</f>
        <v>1377.35312</v>
      </c>
      <c r="AB7">
        <f>(星级!V7+阶位!W7+战魄!G7+武魂!W7+众神殿!G7+精神空间!W6+天赋!V7+魂师之魄1!K7)*(1+BR7)+魂兽1!K9+化神!F6+魂骨!E6+魂环!F6+神兵!G5+神兵!Z5+魂核1!K7</f>
        <v>1273.7531200000001</v>
      </c>
      <c r="AC7">
        <f>(星级!W7+阶位!X7+战魄!H7+武魂!X7+众神殿!H7+精神空间!X6+天赋!W7+魂师之魄1!L7)*(1+BS7)+魂兽1!L9+化神!G6+魂骨!F6+魂环!G6+神兵!H5+神兵!AA5+魂核1!L7</f>
        <v>165.73500000000001</v>
      </c>
      <c r="AD7">
        <f>(星级!X7+阶位!Y7+战魄!I7+武魂!Y7+众神殿!I7+精神空间!Y6+天赋!X7+魂师之魄1!M7)*(1+BT7)+魂兽1!M9+化神!H6+魂骨!G6+魂环!H6+神兵!I5+神兵!AB5+魂核1!M7</f>
        <v>153.73500000000001</v>
      </c>
      <c r="AE7">
        <f>(星级!Y7+阶位!Z7+战魄!J7+武魂!Z7+众神殿!J7+精神空间!Z6+天赋!Y7+魂师之魄1!N7)*(1+BU7)+魂兽1!N9+化神!I6+魂骨!H6+魂环!I6+神兵!J5+神兵!AC5+魂核1!N7</f>
        <v>160.791</v>
      </c>
      <c r="AF7">
        <f>(星级!Z7+阶位!AA7+战魄!K7+武魂!AA7+众神殿!K7+精神空间!AA6+天赋!Z7+魂师之魄1!O7)*(1+BV7)+魂兽1!O9+化神!J6+魂骨!I6+魂环!J6+神兵!K5+神兵!AD5+魂核1!O7</f>
        <v>158.55239999999998</v>
      </c>
      <c r="AG7">
        <f>(星级!AA7+阶位!AB7+战魄!L7+武魂!AB7+众神殿!L7+精神空间!AB6+天赋!AA7+魂师之魄1!P7)*(1+BW7)+魂兽1!P9+化神!K6+魂骨!J6+魂环!K6+神兵!L5+神兵!AE5+魂核1!P7</f>
        <v>163.99879999999999</v>
      </c>
      <c r="AH7">
        <f>(星级!AB7+阶位!AC7+战魄!M7+武魂!AC7+众神殿!M7+精神空间!AC6+天赋!AB7+魂师之魄1!Q7)*(1+BX7)+魂兽1!Q9+化神!L6+魂骨!K6+魂环!L6+神兵!M5+神兵!AF5+魂核1!Q7</f>
        <v>158.0788</v>
      </c>
      <c r="AI7">
        <f>(星级!AC7+阶位!AD7+战魄!N7+武魂!AD7+众神殿!N7+精神空间!AD6+天赋!AC7+魂师之魄1!R7)*(1+BY7)+魂兽1!R9+化神!M6+魂骨!L6+魂环!M6+神兵!N5+神兵!AG5+魂核1!R7</f>
        <v>503.2</v>
      </c>
      <c r="AJ7">
        <f>(星级!AD7+阶位!AE7+战魄!O7+武魂!AE7+众神殿!O7+精神空间!AE6+天赋!AD7+魂师之魄1!S7)*(1+BZ7)+魂兽1!S9+化神!N6+魂骨!M6+魂环!N6+神兵!O5+神兵!AH5+魂核1!S7</f>
        <v>140.6</v>
      </c>
      <c r="AK7">
        <f>(星级!AE7+阶位!AF7+战魄!P7+武魂!AF7+众神殿!P7+精神空间!AF6+天赋!AE7+魂师之魄1!T7)*(1+CA7)+魂兽1!T9+化神!O6+魂骨!N6+魂环!O6+神兵!P5+神兵!AI5+魂核1!T7</f>
        <v>124.30519999999999</v>
      </c>
      <c r="AL7">
        <f>(星级!AF7+阶位!AG7+战魄!Q7+武魂!AG7+众神殿!Q7+精神空间!AG6+天赋!AF7+魂师之魄1!U7)*(1+CB7)+魂兽1!U9+化神!P6+魂骨!O6+魂环!P6+神兵!Q5+神兵!AJ5+魂核1!U7</f>
        <v>124.30519999999999</v>
      </c>
      <c r="AM7">
        <f>化神!R6+魂环!Q6</f>
        <v>0</v>
      </c>
      <c r="AN7">
        <f>化神!S6+魂环!R6</f>
        <v>0</v>
      </c>
      <c r="AO7">
        <f>魂环!S6</f>
        <v>0</v>
      </c>
      <c r="AP7">
        <f>魂环!T6</f>
        <v>0</v>
      </c>
      <c r="AQ7">
        <f>魂核1!Y7+神器1!AD7+VLOOKUP(精神空间!$B$2,精神空间!$BR$4:$BT$11,2,)</f>
        <v>0.6</v>
      </c>
      <c r="AR7">
        <f>魂核1!Z7+神器1!AE7+VLOOKUP(精神空间!$B$2,精神空间!$BR$4:$BT$11,2,)</f>
        <v>0.6</v>
      </c>
      <c r="AT7">
        <f>(星级!AH7+阶位!AJ7+战魄!D7+武魂!AJ7+众神殿!D7+精神空间!AJ6+天赋!AI7+魂师之魄1!H7)*(1+BO7)+魂兽1!H9+化神!C6+魂骨!B6+魂环!C6+神兵!D5+神兵!W5+魂核1!H7</f>
        <v>12422.204007999999</v>
      </c>
      <c r="AU7">
        <f>(星级!AI7+阶位!AK7+战魄!E7+武魂!AK7+众神殿!E7+精神空间!AK6+天赋!AJ7+魂师之魄1!I7)*(1+BP7)+魂兽1!I9+化神!D6+魂骨!C6+魂环!D6+神兵!E5+神兵!X5+魂核1!I7</f>
        <v>4678.2077759999993</v>
      </c>
      <c r="AV7">
        <f>(星级!AJ7+阶位!AL7+战魄!F7+武魂!AL7+众神殿!F7+精神空间!AL6+天赋!AK7+魂师之魄1!J7)*(1+BQ7)+魂兽1!J9+化神!E6+魂骨!D6+魂环!E6+神兵!F5+神兵!Y5+魂核1!J7</f>
        <v>1240.3732</v>
      </c>
      <c r="AW7">
        <f>(星级!AK7+阶位!AM7+战魄!G7+武魂!AM7+众神殿!G7+精神空间!AM6+天赋!AL7+魂师之魄1!K7)*(1+BR7)+魂兽1!K9+化神!F6+魂骨!E6+魂环!F6+神兵!G5+神兵!Z5+魂核1!K7</f>
        <v>1338.29</v>
      </c>
      <c r="AX7">
        <f>(星级!AL7+阶位!AN7+战魄!H7+武魂!AN7+众神殿!H7+精神空间!AN6+天赋!AM7+魂师之魄1!L7)*(1+BS7)+魂兽1!L9+化神!G6+魂骨!F6+魂环!G6+神兵!H5+神兵!AA5+魂核1!L7</f>
        <v>166.215</v>
      </c>
      <c r="AY7">
        <f>(星级!AM7+阶位!AO7+战魄!I7+武魂!AO7+众神殿!I7+精神空间!AO6+天赋!AN7+魂师之魄1!M7)*(1+BT7)+魂兽1!M9+化神!H6+魂骨!G6+魂环!H6+神兵!I5+神兵!AB5+魂核1!M7</f>
        <v>154.215</v>
      </c>
      <c r="AZ7">
        <f>(星级!AN7+阶位!AP7+战魄!J7+武魂!AP7+众神殿!J7+精神空间!AP6+天赋!AO7+魂师之魄1!N7)*(1+BU7)+魂兽1!N9+化神!I6+魂骨!H6+魂环!I6+神兵!J5+神兵!AC5+魂核1!N7</f>
        <v>160.31099999999998</v>
      </c>
      <c r="BA7">
        <f>(星级!AO7+阶位!AQ7+战魄!K7+武魂!AQ7+众神殿!K7+精神空间!AQ6+天赋!AP7+魂师之魄1!O7)*(1+BV7)+魂兽1!O9+化神!J6+魂骨!I6+魂环!J6+神兵!K5+神兵!AD5+魂核1!O7</f>
        <v>152.15880000000001</v>
      </c>
      <c r="BB7">
        <f>(星级!AP7+阶位!AR7+战魄!L7+武魂!AR7+众神殿!L7+精神空间!AR6+天赋!AQ7+魂师之魄1!P7)*(1+BW7)+魂兽1!P9+化神!K6+魂骨!J6+魂环!K6+神兵!L5+神兵!AE5+魂核1!P7</f>
        <v>163.99879999999999</v>
      </c>
      <c r="BC7">
        <f>(星级!AQ7+阶位!AS7+战魄!M7+武魂!AS7+众神殿!M7+精神空间!AS6+天赋!AR7+魂师之魄1!Q7)*(1+BX7)+魂兽1!Q9+化神!L6+魂骨!K6+魂环!L6+神兵!M5+神兵!AF5+魂核1!Q7</f>
        <v>158.0788</v>
      </c>
      <c r="BD7">
        <f>(星级!AR7+阶位!AT7+战魄!N7+武魂!AT7+众神殿!N7+精神空间!AT6+天赋!AS7+魂师之魄1!R7)*(1+BY7)+魂兽1!R9+化神!M6+魂骨!L6+魂环!M6+神兵!N5+神兵!AG5+魂核1!R7</f>
        <v>251.6</v>
      </c>
      <c r="BE7">
        <f>(星级!AS7+阶位!AU7+战魄!O7+武魂!AU7+众神殿!O7+精神空间!AU6+天赋!AT7+魂师之魄1!S7)*(1+BZ7)+魂兽1!S9+化神!N6+魂骨!M6+魂环!N6+神兵!O5+神兵!AH5+魂核1!S7</f>
        <v>177.6</v>
      </c>
      <c r="BF7">
        <f>(星级!AT7+阶位!AV7+战魄!P7+武魂!AV7+众神殿!P7+精神空间!AV6+天赋!AU7+魂师之魄1!T7)*(1+CA7)+魂兽1!T9+化神!O6+魂骨!N6+魂环!O6+神兵!P5+神兵!AI5+魂核1!T7</f>
        <v>124.30519999999999</v>
      </c>
      <c r="BG7">
        <f>(星级!AU7+阶位!AW7+战魄!Q7+武魂!AW7+众神殿!Q7+精神空间!AW6+天赋!AV7+魂师之魄1!U7)*(1+CB7)+魂兽1!U9+化神!P6+魂骨!O6+魂环!P6+神兵!Q5+神兵!AJ5+魂核1!U7</f>
        <v>124.30519999999999</v>
      </c>
      <c r="BH7">
        <f>化神!R6+魂环!Q6</f>
        <v>0</v>
      </c>
      <c r="BI7">
        <f>化神!S6+魂环!R6</f>
        <v>0</v>
      </c>
      <c r="BJ7">
        <f>魂环!S6</f>
        <v>0</v>
      </c>
      <c r="BK7">
        <f>魂环!T6</f>
        <v>0</v>
      </c>
      <c r="BL7">
        <f>魂核1!Y7+神器1!AD7+VLOOKUP(精神空间!$B$2,精神空间!$BR$4:$BT$11,2,)</f>
        <v>0.6</v>
      </c>
      <c r="BM7">
        <f>魂核1!Z7+神器1!AE7+VLOOKUP(精神空间!$B$2,精神空间!$BR$4:$BT$11,2,)</f>
        <v>0.6</v>
      </c>
      <c r="BO7">
        <f>战魄!T7+武魂!AZ7+好感度!D6+魂师之魄1!Y7+神器1!M7+魂兽1!X9+精神空间!BA6+精神空间!BC6</f>
        <v>0.49199999999999999</v>
      </c>
      <c r="BP7">
        <f>战魄!U7+武魂!BA7+好感度!E6+魂师之魄1!Z7+神器1!N7+魂兽1!Y9+精神空间!BB6+精神空间!BD6</f>
        <v>0.49199999999999999</v>
      </c>
      <c r="BQ7">
        <f>战魄!V7+武魂!BB7+好感度!F6+魂师之魄1!AA7+神器1!O7+魂兽1!Z9</f>
        <v>0.48</v>
      </c>
      <c r="BR7">
        <f>战魄!W7+武魂!BC7+好感度!G6+魂师之魄1!AB7+神器1!P7+魂兽1!AA9</f>
        <v>0.48</v>
      </c>
      <c r="BS7">
        <f>战魄!X7+武魂!BD7+好感度!H6+魂师之魄1!AC7+神器1!Q7+魂兽1!AB9</f>
        <v>0.5</v>
      </c>
      <c r="BT7">
        <f>战魄!Y7+武魂!BE7+好感度!I6+魂师之魄1!AD7+神器1!R7+魂兽1!AC9</f>
        <v>0.5</v>
      </c>
      <c r="BU7">
        <f>战魄!Z7+武魂!BF7+好感度!J6+魂师之魄1!AE7+神器1!S7+魂兽1!AD9</f>
        <v>0.5</v>
      </c>
      <c r="BV7">
        <f>战魄!AA7+武魂!BG7+好感度!K6+魂师之魄1!AF7+神器1!T7+魂兽1!AE9</f>
        <v>0.48</v>
      </c>
      <c r="BW7">
        <f>战魄!AB7+武魂!BH7+好感度!L6+魂师之魄1!AG7+神器1!U7+魂兽1!AF9</f>
        <v>0.48</v>
      </c>
      <c r="BX7">
        <f>战魄!AC7+武魂!BI7+好感度!M6+魂师之魄1!AH7+神器1!V7+魂兽1!AG9</f>
        <v>0.48</v>
      </c>
      <c r="BY7">
        <f>战魄!AD7+武魂!BJ7+好感度!N6+魂师之魄1!AI7+神器1!W7+魂兽1!AH9</f>
        <v>0.48</v>
      </c>
      <c r="BZ7">
        <f>战魄!AE7+武魂!BK7+好感度!O6+魂师之魄1!AJ7+神器1!X7+魂兽1!AI9</f>
        <v>0.48</v>
      </c>
      <c r="CA7">
        <f>战魄!AF7+武魂!BL7+好感度!P6+魂师之魄1!AK7+神器1!Y7+魂兽1!AJ9</f>
        <v>0.48</v>
      </c>
      <c r="CB7">
        <f>战魄!AG7+武魂!BM7+好感度!Q6+魂师之魄1!AL7+神器1!Z7+魂兽1!AK9</f>
        <v>0.48</v>
      </c>
    </row>
    <row r="8" spans="1:80" x14ac:dyDescent="0.2">
      <c r="B8">
        <v>4</v>
      </c>
      <c r="D8">
        <f>(星级!D8+阶位!D8+战魄!D8+武魂!D8+众神殿!D8+精神空间!D7+天赋!C8+魂师之魄1!H8)*(1+BO8)+魂兽1!H10+化神!C7+魂骨!B7+魂环!C7+神兵!D6+神兵!W6+魂核1!H8</f>
        <v>14125.546160000002</v>
      </c>
      <c r="E8">
        <f>(星级!E8+阶位!E8+战魄!E8+武魂!E8+众神殿!E8+精神空间!E7+天赋!D8+魂师之魄1!I8)*(1+BP8)+魂兽1!I10+化神!D7+魂骨!C7+魂环!D7+神兵!E6+神兵!X6+魂核1!I8</f>
        <v>4882.6926720000001</v>
      </c>
      <c r="F8">
        <f>(星级!F8+阶位!F8+战魄!F8+武魂!F8+众神殿!F8+精神空间!F7+天赋!E8+魂师之魄1!J8)*(1+BQ8)+魂兽1!J10+化神!E7+魂骨!D7+魂环!E7+神兵!F6+神兵!Y6+魂核1!J8</f>
        <v>1603.1656</v>
      </c>
      <c r="G8">
        <f>(星级!G8+阶位!G8+战魄!G8+武魂!G8+众神殿!G8+精神空间!G7+天赋!F8+魂师之魄1!K8)*(1+BR8)+魂兽1!K10+化神!F7+魂骨!E7+魂环!F7+神兵!G6+神兵!Z6+魂核1!K8</f>
        <v>1413.7256</v>
      </c>
      <c r="H8">
        <f>(星级!H8+阶位!H8+战魄!H8+武魂!H8+众神殿!H8+精神空间!H7+天赋!G8+魂师之魄1!L8)*(1+BS8)+魂兽1!L10+化神!G7+魂骨!F7+魂环!G7+神兵!H6+神兵!AA6+魂核1!L8</f>
        <v>172.51500000000001</v>
      </c>
      <c r="I8">
        <f>(星级!I8+阶位!I8+战魄!I8+武魂!I8+众神殿!I8+精神空间!I7+天赋!H8+魂师之魄1!M8)*(1+BT8)+魂兽1!M10+化神!H7+魂骨!G7+魂环!H7+神兵!I6+神兵!AB6+魂核1!M8</f>
        <v>160.51500000000001</v>
      </c>
      <c r="J8">
        <f>(星级!J8+阶位!J8+战魄!J8+武魂!J8+众神殿!J8+精神空间!J7+天赋!I8+魂师之魄1!N8)*(1+BU8)+魂兽1!N10+化神!I7+魂骨!H7+魂环!I7+神兵!J6+神兵!AC6+魂核1!N8</f>
        <v>166.61099999999999</v>
      </c>
      <c r="K8">
        <f>(星级!K8+阶位!K8+战魄!K8+武魂!K8+众神殿!K8+精神空间!K7+天赋!J8+魂师之魄1!O8)*(1+BV8)+魂兽1!O10+化神!J7+魂骨!I7+魂环!J7+神兵!K6+神兵!AD6+魂核1!O8</f>
        <v>166.51500000000001</v>
      </c>
      <c r="L8">
        <f>(星级!L8+阶位!L8+战魄!L8+武魂!L8+众神殿!L8+精神空间!L7+天赋!K8+魂师之魄1!P8)*(1+BW8)+魂兽1!P10+化神!K7+魂骨!J7+魂环!K7+神兵!L6+神兵!AE6+魂核1!P8</f>
        <v>170.2148</v>
      </c>
      <c r="M8">
        <f>(星级!M8+阶位!M8+战魄!M8+武魂!M8+众神殿!M8+精神空间!M7+天赋!L8+魂师之魄1!Q8)*(1+BX8)+魂兽1!Q10+化神!L7+魂骨!K7+魂环!L7+神兵!M6+神兵!AF6+魂核1!Q8</f>
        <v>164.29480000000001</v>
      </c>
      <c r="N8">
        <f>(星级!N8+阶位!N8+战魄!N8+武魂!N8+众神殿!N8+精神空间!N7+天赋!M8+魂师之魄1!R8)*(1+BY8)+魂兽1!R10+化神!M7+魂骨!L7+魂环!M7+神兵!N6+神兵!AG6+魂核1!R8</f>
        <v>814</v>
      </c>
      <c r="O8">
        <f>(星级!O8+阶位!O8+战魄!O8+武魂!O8+众神殿!O8+精神空间!O7+天赋!N8+魂师之魄1!S8)*(1+BZ8)+魂兽1!S10+化神!N7+魂骨!M7+魂环!N7+神兵!O6+神兵!AH6+魂核1!S8</f>
        <v>88.8</v>
      </c>
      <c r="P8">
        <f>(星级!P8+阶位!P8+战魄!P8+武魂!P8+众神殿!P8+精神空间!P7+天赋!O8+魂师之魄1!T8)*(1+CA8)+魂兽1!T10+化神!O7+魂骨!N7+魂环!O7+神兵!P6+神兵!AI6+魂核1!T8</f>
        <v>163.8656</v>
      </c>
      <c r="Q8">
        <f>(星级!Q8+阶位!Q8+战魄!Q8+武魂!Q8+众神殿!Q8+精神空间!Q7+天赋!P8+魂师之魄1!U8)*(1+CB8)+魂兽1!U10+化神!P7+魂骨!O7+魂环!P7+神兵!Q6+神兵!AJ6+魂核1!U8</f>
        <v>163.8656</v>
      </c>
      <c r="R8">
        <f>化神!R7+魂环!Q7</f>
        <v>0</v>
      </c>
      <c r="S8">
        <f>化神!S7+魂环!R7</f>
        <v>0</v>
      </c>
      <c r="T8">
        <f>魂环!S7</f>
        <v>0</v>
      </c>
      <c r="U8">
        <f>魂环!T7</f>
        <v>0</v>
      </c>
      <c r="V8">
        <f>魂核1!Y8+神器1!AD8+VLOOKUP(精神空间!$B$2,精神空间!$BR$4:$BT$11,2,)</f>
        <v>0.6</v>
      </c>
      <c r="W8">
        <f>魂核1!Z8+神器1!AE8+VLOOKUP(精神空间!$B$2,精神空间!$BR$4:$BT$11,2,)</f>
        <v>0.6</v>
      </c>
      <c r="Y8">
        <f>(星级!S8+阶位!T8+战魄!D8+武魂!T8+众神殿!D8+精神空间!T7+天赋!S8+魂师之魄1!H8)*(1+BO8)+魂兽1!H10+化神!C7+魂骨!B7+魂环!C7+神兵!D6+神兵!W6+魂核1!H8</f>
        <v>13540.658032000003</v>
      </c>
      <c r="Z8">
        <f>(星级!T8+阶位!U8+战魄!E8+武魂!U8+众神殿!E8+精神空间!U7+天赋!T8+魂师之魄1!I8)*(1+BP8)+魂兽1!I10+化神!D7+魂骨!C7+魂环!D7+神兵!E6+神兵!X6+魂核1!I8</f>
        <v>4878.4978879999999</v>
      </c>
      <c r="AA8">
        <f>(星级!U8+阶位!V8+战魄!F8+武魂!V8+众神殿!F8+精神空间!V7+天赋!U8+魂师之魄1!J8)*(1+BQ8)+魂兽1!J10+化神!E7+魂骨!D7+魂环!E7+神兵!F6+神兵!Y6+魂核1!J8</f>
        <v>1465.5611199999998</v>
      </c>
      <c r="AB8">
        <f>(星级!V8+阶位!W8+战魄!G8+武魂!W8+众神殿!G8+精神空间!W7+天赋!V8+魂师之魄1!K8)*(1+BR8)+魂兽1!K10+化神!F7+魂骨!E7+魂环!F7+神兵!G6+神兵!Z6+魂核1!K8</f>
        <v>1338.2811199999999</v>
      </c>
      <c r="AC8">
        <f>(星级!W8+阶位!X8+战魄!H8+武魂!X8+众神殿!H8+精神空间!X7+天赋!W8+魂师之魄1!L8)*(1+BS8)+魂兽1!L10+化神!G7+魂骨!F7+魂环!G7+神兵!H6+神兵!AA6+魂核1!L8</f>
        <v>172.035</v>
      </c>
      <c r="AD8">
        <f>(星级!X8+阶位!Y8+战魄!I8+武魂!Y8+众神殿!I8+精神空间!Y7+天赋!X8+魂师之魄1!M8)*(1+BT8)+魂兽1!M10+化神!H7+魂骨!G7+魂环!H7+神兵!I6+神兵!AB6+魂核1!M8</f>
        <v>160.035</v>
      </c>
      <c r="AE8">
        <f>(星级!Y8+阶位!Z8+战魄!J8+武魂!Z8+众神殿!J8+精神空间!Z7+天赋!Y8+魂师之魄1!N8)*(1+BU8)+魂兽1!N10+化神!I7+魂骨!H7+魂环!I7+神兵!J6+神兵!AC6+魂核1!N8</f>
        <v>167.09100000000001</v>
      </c>
      <c r="AF8">
        <f>(星级!Z8+阶位!AA8+战魄!K8+武魂!AA8+众神殿!K8+精神空间!AA7+天赋!Z8+魂师之魄1!O8)*(1+BV8)+魂兽1!O10+化神!J7+魂骨!I7+魂环!J7+神兵!K6+神兵!AD6+魂核1!O8</f>
        <v>166.995</v>
      </c>
      <c r="AG8">
        <f>(星级!AA8+阶位!AB8+战魄!L8+武魂!AB8+众神殿!L8+精神空间!AB7+天赋!AA8+魂师之魄1!P8)*(1+BW8)+魂兽1!P10+化神!K7+魂骨!J7+魂环!K7+神兵!L6+神兵!AE6+魂核1!P8</f>
        <v>170.2148</v>
      </c>
      <c r="AH8">
        <f>(星级!AB8+阶位!AC8+战魄!M8+武魂!AC8+众神殿!M8+精神空间!AC7+天赋!AB8+魂师之魄1!Q8)*(1+BX8)+魂兽1!Q10+化神!L7+魂骨!K7+魂环!L7+神兵!M6+神兵!AF6+魂核1!Q8</f>
        <v>164.29480000000001</v>
      </c>
      <c r="AI8">
        <f>(星级!AC8+阶位!AD8+战魄!N8+武魂!AD8+众神殿!N8+精神空间!AD7+天赋!AC8+魂师之魄1!R8)*(1+BY8)+魂兽1!R10+化神!M7+魂骨!L7+魂环!M7+神兵!N6+神兵!AG6+魂核1!R8</f>
        <v>621.6</v>
      </c>
      <c r="AJ8">
        <f>(星级!AD8+阶位!AE8+战魄!O8+武魂!AE8+众神殿!O8+精神空间!AE7+天赋!AD8+魂师之魄1!S8)*(1+BZ8)+魂兽1!S10+化神!N7+魂骨!M7+魂环!N7+神兵!O6+神兵!AH6+魂核1!S8</f>
        <v>140.6</v>
      </c>
      <c r="AK8">
        <f>(星级!AE8+阶位!AF8+战魄!P8+武魂!AF8+众神殿!P8+精神空间!AF7+天赋!AE8+魂师之魄1!T8)*(1+CA8)+魂兽1!T10+化神!O7+魂骨!N7+魂环!O7+神兵!P6+神兵!AI6+魂核1!T8</f>
        <v>140.18559999999999</v>
      </c>
      <c r="AL8">
        <f>(星级!AF8+阶位!AG8+战魄!Q8+武魂!AG8+众神殿!Q8+精神空间!AG7+天赋!AF8+魂师之魄1!U8)*(1+CB8)+魂兽1!U10+化神!P7+魂骨!O7+魂环!P7+神兵!Q6+神兵!AJ6+魂核1!U8</f>
        <v>140.18559999999999</v>
      </c>
      <c r="AM8">
        <f>化神!R7+魂环!Q7</f>
        <v>0</v>
      </c>
      <c r="AN8">
        <f>化神!S7+魂环!R7</f>
        <v>0</v>
      </c>
      <c r="AO8">
        <f>魂环!S7</f>
        <v>0</v>
      </c>
      <c r="AP8">
        <f>魂环!T7</f>
        <v>0</v>
      </c>
      <c r="AQ8">
        <f>魂核1!Y8+神器1!AD8+VLOOKUP(精神空间!$B$2,精神空间!$BR$4:$BT$11,2,)</f>
        <v>0.6</v>
      </c>
      <c r="AR8">
        <f>魂核1!Z8+神器1!AE8+VLOOKUP(精神空间!$B$2,精神空间!$BR$4:$BT$11,2,)</f>
        <v>0.6</v>
      </c>
      <c r="AT8">
        <f>(星级!AH8+阶位!AJ8+战魄!D8+武魂!AJ8+众神殿!D8+精神空间!AJ7+天赋!AI8+魂师之魄1!H8)*(1+BO8)+魂兽1!H10+化神!C7+魂骨!B7+魂环!C7+神兵!D6+神兵!W6+魂核1!H8</f>
        <v>13116.739503999999</v>
      </c>
      <c r="AU8">
        <f>(星级!AI8+阶位!AK8+战魄!E8+武魂!AK8+众神殿!E8+精神空间!AK7+天赋!AJ8+魂师之魄1!I8)*(1+BP8)+魂兽1!I10+化神!D7+魂骨!C7+魂环!D7+神兵!E6+神兵!X6+魂核1!I8</f>
        <v>4941.8534879999997</v>
      </c>
      <c r="AV8">
        <f>(星级!AJ8+阶位!AL8+战魄!F8+武魂!AL8+众神殿!F8+精神空间!AL7+天赋!AK8+魂师之魄1!J8)*(1+BQ8)+魂兽1!J10+化神!E7+魂骨!D7+魂环!E7+神兵!F6+神兵!Y6+魂核1!J8</f>
        <v>1297.3383999999999</v>
      </c>
      <c r="AW8">
        <f>(星级!AK8+阶位!AM8+战魄!G8+武魂!AM8+众神殿!G8+精神空间!AM7+天赋!AL8+魂师之魄1!K8)*(1+BR8)+魂兽1!K10+化神!F7+魂骨!E7+魂环!F7+神兵!G6+神兵!Z6+魂核1!K8</f>
        <v>1417.0408</v>
      </c>
      <c r="AX8">
        <f>(星级!AL8+阶位!AN8+战魄!H8+武魂!AN8+众神殿!H8+精神空间!AN7+天赋!AM8+魂师之魄1!L8)*(1+BS8)+魂兽1!L10+化神!G7+魂骨!F7+魂环!G7+神兵!H6+神兵!AA6+魂核1!L8</f>
        <v>172.51500000000001</v>
      </c>
      <c r="AY8">
        <f>(星级!AM8+阶位!AO8+战魄!I8+武魂!AO8+众神殿!I8+精神空间!AO7+天赋!AN8+魂师之魄1!M8)*(1+BT8)+魂兽1!M10+化神!H7+魂骨!G7+魂环!H7+神兵!I6+神兵!AB6+魂核1!M8</f>
        <v>160.51500000000001</v>
      </c>
      <c r="AZ8">
        <f>(星级!AN8+阶位!AP8+战魄!J8+武魂!AP8+众神殿!J8+精神空间!AP7+天赋!AO8+魂师之魄1!N8)*(1+BU8)+魂兽1!N10+化神!I7+魂骨!H7+魂环!I7+神兵!J6+神兵!AC6+魂核1!N8</f>
        <v>166.61099999999999</v>
      </c>
      <c r="BA8">
        <f>(星级!AO8+阶位!AQ8+战魄!K8+武魂!AQ8+众神殿!K8+精神空间!AQ7+天赋!AP8+魂师之魄1!O8)*(1+BV8)+魂兽1!O10+化神!J7+魂骨!I7+魂环!J7+神兵!K6+神兵!AD6+魂核1!O8</f>
        <v>160.51500000000001</v>
      </c>
      <c r="BB8">
        <f>(星级!AP8+阶位!AR8+战魄!L8+武魂!AR8+众神殿!L8+精神空间!AR7+天赋!AQ8+魂师之魄1!P8)*(1+BW8)+魂兽1!P10+化神!K7+魂骨!J7+魂环!K7+神兵!L6+神兵!AE6+魂核1!P8</f>
        <v>170.2148</v>
      </c>
      <c r="BC8">
        <f>(星级!AQ8+阶位!AS8+战魄!M8+武魂!AS8+众神殿!M8+精神空间!AS7+天赋!AR8+魂师之魄1!Q8)*(1+BX8)+魂兽1!Q10+化神!L7+魂骨!K7+魂环!L7+神兵!M6+神兵!AF6+魂核1!Q8</f>
        <v>164.29480000000001</v>
      </c>
      <c r="BD8">
        <f>(星级!AR8+阶位!AT8+战魄!N8+武魂!AT8+众神殿!N8+精神空间!AT7+天赋!AS8+魂师之魄1!R8)*(1+BY8)+魂兽1!R10+化神!M7+魂骨!L7+魂环!M7+神兵!N6+神兵!AG6+魂核1!R8</f>
        <v>310.8</v>
      </c>
      <c r="BE8">
        <f>(星级!AS8+阶位!AU8+战魄!O8+武魂!AU8+众神殿!O8+精神空间!AU7+天赋!AT8+魂师之魄1!S8)*(1+BZ8)+魂兽1!S10+化神!N7+魂骨!M7+魂环!N7+神兵!O6+神兵!AH6+魂核1!S8</f>
        <v>177.6</v>
      </c>
      <c r="BF8">
        <f>(星级!AT8+阶位!AV8+战魄!P8+武魂!AV8+众神殿!P8+精神空间!AV7+天赋!AU8+魂师之魄1!T8)*(1+CA8)+魂兽1!T10+化神!O7+魂骨!N7+魂环!O7+神兵!P6+神兵!AI6+魂核1!T8</f>
        <v>140.18559999999999</v>
      </c>
      <c r="BG8">
        <f>(星级!AU8+阶位!AW8+战魄!Q8+武魂!AW8+众神殿!Q8+精神空间!AW7+天赋!AV8+魂师之魄1!U8)*(1+CB8)+魂兽1!U10+化神!P7+魂骨!O7+魂环!P7+神兵!Q6+神兵!AJ6+魂核1!U8</f>
        <v>140.18559999999999</v>
      </c>
      <c r="BH8">
        <f>化神!R7+魂环!Q7</f>
        <v>0</v>
      </c>
      <c r="BI8">
        <f>化神!S7+魂环!R7</f>
        <v>0</v>
      </c>
      <c r="BJ8">
        <f>魂环!S7</f>
        <v>0</v>
      </c>
      <c r="BK8">
        <f>魂环!T7</f>
        <v>0</v>
      </c>
      <c r="BL8">
        <f>魂核1!Y8+神器1!AD8+VLOOKUP(精神空间!$B$2,精神空间!$BR$4:$BT$11,2,)</f>
        <v>0.6</v>
      </c>
      <c r="BM8">
        <f>魂核1!Z8+神器1!AE8+VLOOKUP(精神空间!$B$2,精神空间!$BR$4:$BT$11,2,)</f>
        <v>0.6</v>
      </c>
      <c r="BO8">
        <f>战魄!T8+武魂!AZ8+好感度!D7+魂师之魄1!Y8+神器1!M8+魂兽1!X10+精神空间!BA7+精神空间!BC7</f>
        <v>0.496</v>
      </c>
      <c r="BP8">
        <f>战魄!U8+武魂!BA8+好感度!E7+魂师之魄1!Z8+神器1!N8+魂兽1!Y10+精神空间!BB7+精神空间!BD7</f>
        <v>0.496</v>
      </c>
      <c r="BQ8">
        <f>战魄!V8+武魂!BB8+好感度!F7+魂师之魄1!AA8+神器1!O8+魂兽1!Z10</f>
        <v>0.48</v>
      </c>
      <c r="BR8">
        <f>战魄!W8+武魂!BC8+好感度!G7+魂师之魄1!AB8+神器1!P8+魂兽1!AA10</f>
        <v>0.48</v>
      </c>
      <c r="BS8">
        <f>战魄!X8+武魂!BD8+好感度!H7+魂师之魄1!AC8+神器1!Q8+魂兽1!AB10</f>
        <v>0.5</v>
      </c>
      <c r="BT8">
        <f>战魄!Y8+武魂!BE8+好感度!I7+魂师之魄1!AD8+神器1!R8+魂兽1!AC10</f>
        <v>0.5</v>
      </c>
      <c r="BU8">
        <f>战魄!Z8+武魂!BF8+好感度!J7+魂师之魄1!AE8+神器1!S8+魂兽1!AD10</f>
        <v>0.5</v>
      </c>
      <c r="BV8">
        <f>战魄!AA8+武魂!BG8+好感度!K7+魂师之魄1!AF8+神器1!T8+魂兽1!AE10</f>
        <v>0.5</v>
      </c>
      <c r="BW8">
        <f>战魄!AB8+武魂!BH8+好感度!L7+魂师之魄1!AG8+神器1!U8+魂兽1!AF10</f>
        <v>0.48</v>
      </c>
      <c r="BX8">
        <f>战魄!AC8+武魂!BI8+好感度!M7+魂师之魄1!AH8+神器1!V8+魂兽1!AG10</f>
        <v>0.48</v>
      </c>
      <c r="BY8">
        <f>战魄!AD8+武魂!BJ8+好感度!N7+魂师之魄1!AI8+神器1!W8+魂兽1!AH10</f>
        <v>0.48</v>
      </c>
      <c r="BZ8">
        <f>战魄!AE8+武魂!BK8+好感度!O7+魂师之魄1!AJ8+神器1!X8+魂兽1!AI10</f>
        <v>0.48</v>
      </c>
      <c r="CA8">
        <f>战魄!AF8+武魂!BL8+好感度!P7+魂师之魄1!AK8+神器1!Y8+魂兽1!AJ10</f>
        <v>0.48</v>
      </c>
      <c r="CB8">
        <f>战魄!AG8+武魂!BM8+好感度!Q7+魂师之魄1!AL8+神器1!Z8+魂兽1!AK10</f>
        <v>0.48</v>
      </c>
    </row>
    <row r="9" spans="1:80" x14ac:dyDescent="0.2">
      <c r="B9">
        <v>5</v>
      </c>
      <c r="D9">
        <f>(星级!D9+阶位!D9+战魄!D9+武魂!D9+众神殿!D9+精神空间!D8+天赋!C9+魂师之魄1!H9)*(1+BO9)+魂兽1!H11+化神!C8+魂骨!B8+魂环!C8+神兵!D7+神兵!W7+魂核1!H9</f>
        <v>21389.749400000004</v>
      </c>
      <c r="E9">
        <f>(星级!E9+阶位!E9+战魄!E9+武魂!E9+众神殿!E9+精神空间!E8+天赋!D9+魂师之魄1!I9)*(1+BP9)+魂兽1!I11+化神!D8+魂骨!C8+魂环!D8+神兵!E7+神兵!X7+魂核1!I9</f>
        <v>7308.1684799999994</v>
      </c>
      <c r="F9">
        <f>(星级!F9+阶位!F9+战魄!F9+武魂!F9+众神殿!F9+精神空间!F8+天赋!E9+魂师之魄1!J9)*(1+BQ9)+魂兽1!J11+化神!E8+魂骨!D8+魂环!E8+神兵!F7+神兵!Y7+魂核1!J9</f>
        <v>2407.4336000000003</v>
      </c>
      <c r="G9">
        <f>(星级!G9+阶位!G9+战魄!G9+武魂!G9+众神殿!G9+精神空间!G8+天赋!F9+魂师之魄1!K9)*(1+BR9)+魂兽1!K11+化神!F8+魂骨!E8+魂环!F8+神兵!G7+神兵!Z7+魂核1!K9</f>
        <v>2097.5135999999998</v>
      </c>
      <c r="H9">
        <f>(星级!H9+阶位!H9+战魄!H9+武魂!H9+众神殿!H9+精神空间!H8+天赋!G9+魂师之魄1!L9)*(1+BS9)+魂兽1!L11+化神!G8+魂骨!F8+魂环!G8+神兵!H7+神兵!AA7+魂核1!L9</f>
        <v>250.34100000000004</v>
      </c>
      <c r="I9">
        <f>(星级!I9+阶位!I9+战魄!I9+武魂!I9+众神殿!I9+精神空间!I8+天赋!H9+魂师之魄1!M9)*(1+BT9)+魂兽1!M11+化神!H8+魂骨!G8+魂环!H8+神兵!I7+神兵!AB7+魂核1!M9</f>
        <v>233.54100000000003</v>
      </c>
      <c r="J9">
        <f>(星级!J9+阶位!J9+战魄!J9+武魂!J9+众神殿!J9+精神空间!J8+天赋!I9+魂师之魄1!N9)*(1+BU9)+魂兽1!N11+化神!I8+魂骨!H8+魂环!I8+神兵!J7+神兵!AC7+魂核1!N9</f>
        <v>242.0754</v>
      </c>
      <c r="K9">
        <f>(星级!K9+阶位!K9+战魄!K9+武魂!K9+众神殿!K9+精神空间!K8+天赋!J9+魂师之魄1!O9)*(1+BV9)+魂兽1!O11+化神!J8+魂骨!I8+魂环!J8+神兵!K7+神兵!AD7+魂核1!O9</f>
        <v>241.94100000000003</v>
      </c>
      <c r="L9">
        <f>(星级!L9+阶位!L9+战魄!L9+武魂!L9+众神殿!L9+精神空间!L8+天赋!K9+魂师之魄1!P9)*(1+BW9)+魂兽1!P11+化神!K8+魂骨!J8+魂环!K8+神兵!L7+神兵!AE7+魂核1!P9</f>
        <v>250.34100000000004</v>
      </c>
      <c r="M9">
        <f>(星级!M9+阶位!M9+战魄!M9+武魂!M9+众神殿!M9+精神空间!M8+天赋!L9+魂师之魄1!Q9)*(1+BX9)+魂兽1!Q11+化神!L8+魂骨!K8+魂环!L8+神兵!M7+神兵!AF7+魂核1!Q9</f>
        <v>239.63680000000002</v>
      </c>
      <c r="N9">
        <f>(星级!N9+阶位!N9+战魄!N9+武魂!N9+众神殿!N9+精神空间!N8+天赋!M9+魂师之魄1!R9)*(1+BY9)+魂兽1!R11+化神!M8+魂骨!L8+魂环!M8+神兵!N7+神兵!AG7+魂核1!R9</f>
        <v>1352</v>
      </c>
      <c r="O9">
        <f>(星级!O9+阶位!O9+战魄!O9+武魂!O9+众神殿!O9+精神空间!O8+天赋!N9+魂师之魄1!S9)*(1+BZ9)+魂兽1!S11+化神!N8+魂骨!M8+魂环!N8+神兵!O7+神兵!AH7+魂核1!S9</f>
        <v>124.80000000000001</v>
      </c>
      <c r="P9">
        <f>(星级!P9+阶位!P9+战魄!P9+武魂!P9+众神殿!P9+精神空间!P8+天赋!O9+魂师之魄1!T9)*(1+CA9)+魂兽1!T11+化神!O8+魂骨!N8+魂环!O8+神兵!P7+神兵!AI7+魂核1!T9</f>
        <v>252.61600000000001</v>
      </c>
      <c r="Q9">
        <f>(星级!Q9+阶位!Q9+战魄!Q9+武魂!Q9+众神殿!Q9+精神空间!Q8+天赋!P9+魂师之魄1!U9)*(1+CB9)+魂兽1!U11+化神!P8+魂骨!O8+魂环!P8+神兵!Q7+神兵!AJ7+魂核1!U9</f>
        <v>252.61600000000001</v>
      </c>
      <c r="R9">
        <f>化神!R8+魂环!Q8</f>
        <v>0</v>
      </c>
      <c r="S9">
        <f>化神!S8+魂环!R8</f>
        <v>0</v>
      </c>
      <c r="T9">
        <f>魂环!S8</f>
        <v>0</v>
      </c>
      <c r="U9">
        <f>魂环!T8</f>
        <v>0</v>
      </c>
      <c r="V9">
        <f>魂核1!Y9+神器1!AD9+VLOOKUP(精神空间!$B$2,精神空间!$BR$4:$BT$11,2,)</f>
        <v>0.7</v>
      </c>
      <c r="W9">
        <f>魂核1!Z9+神器1!AE9+VLOOKUP(精神空间!$B$2,精神空间!$BR$4:$BT$11,2,)</f>
        <v>0.7</v>
      </c>
      <c r="Y9">
        <f>(星级!S9+阶位!T9+战魄!D9+武魂!T9+众神殿!D9+精神空间!T8+天赋!S9+魂师之魄1!H9)*(1+BO9)+魂兽1!H11+化神!C8+魂骨!B8+魂环!C8+神兵!D7+神兵!W7+魂核1!H9</f>
        <v>20432.809880000004</v>
      </c>
      <c r="Z9">
        <f>(星级!T9+阶位!U9+战魄!E9+武魂!U9+众神殿!E9+精神空间!U8+天赋!T9+魂师之魄1!I9)*(1+BP9)+魂兽1!I11+化神!D8+魂骨!C8+魂环!D8+神兵!E7+神兵!X7+魂核1!I9</f>
        <v>7317.5759200000002</v>
      </c>
      <c r="AA9">
        <f>(星级!U9+阶位!V9+战魄!F9+武魂!V9+众神殿!F9+精神空间!V8+天赋!U9+魂师之魄1!J9)*(1+BQ9)+魂兽1!J11+化神!E8+魂骨!D8+魂环!E8+神兵!F7+神兵!Y7+魂核1!J9</f>
        <v>2183.6755200000002</v>
      </c>
      <c r="AB9">
        <f>(星级!V9+阶位!W9+战魄!G9+武魂!W9+众神殿!G9+精神空间!W8+天赋!V9+魂师之魄1!K9)*(1+BR9)+魂兽1!K11+化神!F8+魂骨!E8+魂环!F8+神兵!G7+神兵!Z7+魂核1!K9</f>
        <v>1971.5155199999999</v>
      </c>
      <c r="AC9">
        <f>(星级!W9+阶位!X9+战魄!H9+武魂!X9+众神殿!H9+精神空间!X8+天赋!W9+魂师之魄1!L9)*(1+BS9)+魂兽1!L11+化神!G8+魂骨!F8+魂环!G8+神兵!H7+神兵!AA7+魂核1!L9</f>
        <v>249.66900000000001</v>
      </c>
      <c r="AD9">
        <f>(星级!X9+阶位!Y9+战魄!I9+武魂!Y9+众神殿!I9+精神空间!Y8+天赋!X9+魂师之魄1!M9)*(1+BT9)+魂兽1!M11+化神!H8+魂骨!G8+魂环!H8+神兵!I7+神兵!AB7+魂核1!M9</f>
        <v>232.869</v>
      </c>
      <c r="AE9">
        <f>(星级!Y9+阶位!Z9+战魄!J9+武魂!Z9+众神殿!J9+精神空间!Z8+天赋!Y9+魂师之魄1!N9)*(1+BU9)+魂兽1!N11+化神!I8+魂骨!H8+魂环!I8+神兵!J7+神兵!AC7+魂核1!N9</f>
        <v>242.7474</v>
      </c>
      <c r="AF9">
        <f>(星级!Z9+阶位!AA9+战魄!K9+武魂!AA9+众神殿!K9+精神空间!AA8+天赋!Z9+魂师之魄1!O9)*(1+BV9)+魂兽1!O11+化神!J8+魂骨!I8+魂环!J8+神兵!K7+神兵!AD7+魂核1!O9</f>
        <v>242.613</v>
      </c>
      <c r="AG9">
        <f>(星级!AA9+阶位!AB9+战魄!L9+武魂!AB9+众神殿!L9+精神空间!AB8+天赋!AA9+魂师之魄1!P9)*(1+BW9)+魂兽1!P11+化神!K8+魂骨!J8+魂环!K8+神兵!L7+神兵!AE7+魂核1!P9</f>
        <v>250.34100000000004</v>
      </c>
      <c r="AH9">
        <f>(星级!AB9+阶位!AC9+战魄!M9+武魂!AC9+众神殿!M9+精神空间!AC8+天赋!AB9+魂师之魄1!Q9)*(1+BX9)+魂兽1!Q11+化神!L8+魂骨!K8+魂环!L8+神兵!M7+神兵!AF7+魂核1!Q9</f>
        <v>239.63680000000002</v>
      </c>
      <c r="AI9">
        <f>(星级!AC9+阶位!AD9+战魄!N9+武魂!AD9+众神殿!N9+精神空间!AD8+天赋!AC9+魂师之魄1!R9)*(1+BY9)+魂兽1!R11+化神!M8+魂骨!L8+魂环!M8+神兵!N7+神兵!AG7+魂核1!R9</f>
        <v>1040</v>
      </c>
      <c r="AJ9">
        <f>(星级!AD9+阶位!AE9+战魄!O9+武魂!AE9+众神殿!O9+精神空间!AE8+天赋!AD9+魂师之魄1!S9)*(1+BZ9)+魂兽1!S11+化神!N8+魂骨!M8+魂环!N8+神兵!O7+神兵!AH7+魂核1!S9</f>
        <v>197.6</v>
      </c>
      <c r="AK9">
        <f>(星级!AE9+阶位!AF9+战魄!P9+武魂!AF9+众神殿!P9+精神空间!AF8+天赋!AE9+魂师之魄1!T9)*(1+CA9)+魂兽1!T11+化神!O8+魂骨!N8+魂环!O8+神兵!P7+神兵!AI7+魂核1!T9</f>
        <v>219.33600000000001</v>
      </c>
      <c r="AL9">
        <f>(星级!AF9+阶位!AG9+战魄!Q9+武魂!AG9+众神殿!Q9+精神空间!AG8+天赋!AF9+魂师之魄1!U9)*(1+CB9)+魂兽1!U11+化神!P8+魂骨!O8+魂环!P8+神兵!Q7+神兵!AJ7+魂核1!U9</f>
        <v>219.33600000000001</v>
      </c>
      <c r="AM9">
        <f>化神!R8+魂环!Q8</f>
        <v>0</v>
      </c>
      <c r="AN9">
        <f>化神!S8+魂环!R8</f>
        <v>0</v>
      </c>
      <c r="AO9">
        <f>魂环!S8</f>
        <v>0</v>
      </c>
      <c r="AP9">
        <f>魂环!T8</f>
        <v>0</v>
      </c>
      <c r="AQ9">
        <f>魂核1!Y9+神器1!AD9+VLOOKUP(精神空间!$B$2,精神空间!$BR$4:$BT$11,2,)</f>
        <v>0.7</v>
      </c>
      <c r="AR9">
        <f>魂核1!Z9+神器1!AE9+VLOOKUP(精神空间!$B$2,精神空间!$BR$4:$BT$11,2,)</f>
        <v>0.7</v>
      </c>
      <c r="AT9">
        <f>(星级!AH9+阶位!AJ9+战魄!D9+武魂!AJ9+众神殿!D9+精神空间!AJ8+天赋!AI9+魂师之魄1!H9)*(1+BO9)+魂兽1!H11+化神!C8+魂骨!B8+魂环!C8+神兵!D7+神兵!W7+魂核1!H9</f>
        <v>19709.130359999999</v>
      </c>
      <c r="AU9">
        <f>(星级!AI9+阶位!AK9+战魄!E9+武魂!AK9+众神殿!E9+精神空间!AK8+天赋!AJ9+魂师之魄1!I9)*(1+BP9)+魂兽1!I11+化神!D8+魂骨!C8+魂环!D8+神兵!E7+神兵!X7+魂核1!I9</f>
        <v>7428.4279199999992</v>
      </c>
      <c r="AV9">
        <f>(星级!AJ9+阶位!AL9+战魄!F9+武魂!AL9+众神殿!F9+精神空间!AL8+天赋!AK9+魂师之魄1!J9)*(1+BQ9)+魂兽1!J11+化神!E8+魂骨!D8+魂环!E8+神兵!F7+神兵!Y7+魂核1!J9</f>
        <v>1903.3455999999999</v>
      </c>
      <c r="AW9">
        <f>(星级!AK9+阶位!AM9+战魄!G9+武魂!AM9+众神殿!G9+精神空间!AM8+天赋!AL9+魂师之魄1!K9)*(1+BR9)+魂兽1!K11+化神!F8+魂骨!E8+魂环!F8+神兵!G7+神兵!Z7+魂核1!K9</f>
        <v>2102.1936000000001</v>
      </c>
      <c r="AX9">
        <f>(星级!AL9+阶位!AN9+战魄!H9+武魂!AN9+众神殿!H9+精神空间!AN8+天赋!AM9+魂师之魄1!L9)*(1+BS9)+魂兽1!L11+化神!G8+魂骨!F8+魂环!G8+神兵!H7+神兵!AA7+魂核1!L9</f>
        <v>250.34100000000004</v>
      </c>
      <c r="AY9">
        <f>(星级!AM9+阶位!AO9+战魄!I9+武魂!AO9+众神殿!I9+精神空间!AO8+天赋!AN9+魂师之魄1!M9)*(1+BT9)+魂兽1!M11+化神!H8+魂骨!G8+魂环!H8+神兵!I7+神兵!AB7+魂核1!M9</f>
        <v>233.54100000000003</v>
      </c>
      <c r="AZ9">
        <f>(星级!AN9+阶位!AP9+战魄!J9+武魂!AP9+众神殿!J9+精神空间!AP8+天赋!AO9+魂师之魄1!N9)*(1+BU9)+魂兽1!N11+化神!I8+魂骨!H8+魂环!I8+神兵!J7+神兵!AC7+魂核1!N9</f>
        <v>242.0754</v>
      </c>
      <c r="BA9">
        <f>(星级!AO9+阶位!AQ9+战魄!K9+武魂!AQ9+众神殿!K9+精神空间!AQ8+天赋!AP9+魂师之魄1!O9)*(1+BV9)+魂兽1!O11+化神!J8+魂骨!I8+魂环!J8+神兵!K7+神兵!AD7+魂核1!O9</f>
        <v>233.54100000000003</v>
      </c>
      <c r="BB9">
        <f>(星级!AP9+阶位!AR9+战魄!L9+武魂!AR9+众神殿!L9+精神空间!AR8+天赋!AQ9+魂师之魄1!P9)*(1+BW9)+魂兽1!P11+化神!K8+魂骨!J8+魂环!K8+神兵!L7+神兵!AE7+魂核1!P9</f>
        <v>250.34100000000004</v>
      </c>
      <c r="BC9">
        <f>(星级!AQ9+阶位!AS9+战魄!M9+武魂!AS9+众神殿!M9+精神空间!AS8+天赋!AR9+魂师之魄1!Q9)*(1+BX9)+魂兽1!Q11+化神!L8+魂骨!K8+魂环!L8+神兵!M7+神兵!AF7+魂核1!Q9</f>
        <v>239.63680000000002</v>
      </c>
      <c r="BD9">
        <f>(星级!AR9+阶位!AT9+战魄!N9+武魂!AT9+众神殿!N9+精神空间!AT8+天赋!AS9+魂师之魄1!R9)*(1+BY9)+魂兽1!R11+化神!M8+魂骨!L8+魂环!M8+神兵!N7+神兵!AG7+魂核1!R9</f>
        <v>520</v>
      </c>
      <c r="BE9">
        <f>(星级!AS9+阶位!AU9+战魄!O9+武魂!AU9+众神殿!O9+精神空间!AU8+天赋!AT9+魂师之魄1!S9)*(1+BZ9)+魂兽1!S11+化神!N8+魂骨!M8+魂环!N8+神兵!O7+神兵!AH7+魂核1!S9</f>
        <v>249.60000000000002</v>
      </c>
      <c r="BF9">
        <f>(星级!AT9+阶位!AV9+战魄!P9+武魂!AV9+众神殿!P9+精神空间!AV8+天赋!AU9+魂师之魄1!T9)*(1+CA9)+魂兽1!T11+化神!O8+魂骨!N8+魂环!O8+神兵!P7+神兵!AI7+魂核1!T9</f>
        <v>219.33600000000001</v>
      </c>
      <c r="BG9">
        <f>(星级!AU9+阶位!AW9+战魄!Q9+武魂!AW9+众神殿!Q9+精神空间!AW8+天赋!AV9+魂师之魄1!U9)*(1+CB9)+魂兽1!U11+化神!P8+魂骨!O8+魂环!P8+神兵!Q7+神兵!AJ7+魂核1!U9</f>
        <v>219.33600000000001</v>
      </c>
      <c r="BH9">
        <f>化神!R8+魂环!Q8</f>
        <v>0</v>
      </c>
      <c r="BI9">
        <f>化神!S8+魂环!R8</f>
        <v>0</v>
      </c>
      <c r="BJ9">
        <f>魂环!S8</f>
        <v>0</v>
      </c>
      <c r="BK9">
        <f>魂环!T8</f>
        <v>0</v>
      </c>
      <c r="BL9">
        <f>魂核1!Y9+神器1!AD9+VLOOKUP(精神空间!$B$2,精神空间!$BR$4:$BT$11,2,)</f>
        <v>0.7</v>
      </c>
      <c r="BM9">
        <f>魂核1!Z9+神器1!AE9+VLOOKUP(精神空间!$B$2,精神空间!$BR$4:$BT$11,2,)</f>
        <v>0.7</v>
      </c>
      <c r="BO9">
        <f>战魄!T9+武魂!AZ9+好感度!D8+魂师之魄1!Y9+神器1!M9+魂兽1!X11+精神空间!BA8+精神空间!BC8</f>
        <v>1.1400000000000001</v>
      </c>
      <c r="BP9">
        <f>战魄!U9+武魂!BA9+好感度!E8+魂师之魄1!Z9+神器1!N9+魂兽1!Y11+精神空间!BB8+精神空间!BD8</f>
        <v>1.1400000000000001</v>
      </c>
      <c r="BQ9">
        <f>战魄!V9+武魂!BB9+好感度!F8+魂师之魄1!AA9+神器1!O9+魂兽1!Z11</f>
        <v>1.08</v>
      </c>
      <c r="BR9">
        <f>战魄!W9+武魂!BC9+好感度!G8+魂师之魄1!AB9+神器1!P9+魂兽1!AA11</f>
        <v>1.08</v>
      </c>
      <c r="BS9">
        <f>战魄!X9+武魂!BD9+好感度!H8+魂师之魄1!AC9+神器1!Q9+魂兽1!AB11</f>
        <v>1.1000000000000001</v>
      </c>
      <c r="BT9">
        <f>战魄!Y9+武魂!BE9+好感度!I8+魂师之魄1!AD9+神器1!R9+魂兽1!AC11</f>
        <v>1.1000000000000001</v>
      </c>
      <c r="BU9">
        <f>战魄!Z9+武魂!BF9+好感度!J8+魂师之魄1!AE9+神器1!S9+魂兽1!AD11</f>
        <v>1.1000000000000001</v>
      </c>
      <c r="BV9">
        <f>战魄!AA9+武魂!BG9+好感度!K8+魂师之魄1!AF9+神器1!T9+魂兽1!AE11</f>
        <v>1.1000000000000001</v>
      </c>
      <c r="BW9">
        <f>战魄!AB9+武魂!BH9+好感度!L8+魂师之魄1!AG9+神器1!U9+魂兽1!AF11</f>
        <v>1.1000000000000001</v>
      </c>
      <c r="BX9">
        <f>战魄!AC9+武魂!BI9+好感度!M8+魂师之魄1!AH9+神器1!V9+魂兽1!AG11</f>
        <v>1.08</v>
      </c>
      <c r="BY9">
        <f>战魄!AD9+武魂!BJ9+好感度!N8+魂师之魄1!AI9+神器1!W9+魂兽1!AH11</f>
        <v>1.08</v>
      </c>
      <c r="BZ9">
        <f>战魄!AE9+武魂!BK9+好感度!O8+魂师之魄1!AJ9+神器1!X9+魂兽1!AI11</f>
        <v>1.08</v>
      </c>
      <c r="CA9">
        <f>战魄!AF9+武魂!BL9+好感度!P8+魂师之魄1!AK9+神器1!Y9+魂兽1!AJ11</f>
        <v>1.08</v>
      </c>
      <c r="CB9">
        <f>战魄!AG9+武魂!BM9+好感度!Q8+魂师之魄1!AL9+神器1!Z9+魂兽1!AK11</f>
        <v>1.08</v>
      </c>
    </row>
    <row r="10" spans="1:80" x14ac:dyDescent="0.2">
      <c r="B10">
        <v>6</v>
      </c>
      <c r="D10">
        <f>(星级!D10+阶位!D10+战魄!D10+武魂!D10+众神殿!D10+精神空间!D9+天赋!C10+魂师之魄1!H10)*(1+BO10)+魂兽1!H12+化神!C9+魂骨!B9+魂环!C9+神兵!D8+神兵!W8+魂核1!H10</f>
        <v>22666.818240000004</v>
      </c>
      <c r="E10">
        <f>(星级!E10+阶位!E10+战魄!E10+武魂!E10+众神殿!E10+精神空间!E9+天赋!D10+魂师之魄1!I10)*(1+BP10)+魂兽1!I12+化神!D9+魂骨!C9+魂环!D9+神兵!E8+神兵!X8+魂核1!I10</f>
        <v>7669.585407999999</v>
      </c>
      <c r="F10">
        <f>(星级!F10+阶位!F10+战魄!F10+武魂!F10+众神殿!F10+精神空间!F9+天赋!E10+魂师之魄1!J10)*(1+BQ10)+魂兽1!J12+化神!E9+魂骨!D9+魂环!E9+神兵!F8+神兵!Y8+魂核1!J10</f>
        <v>2576.3296</v>
      </c>
      <c r="G10">
        <f>(星级!G10+阶位!G10+战魄!G10+武魂!G10+众神殿!G10+精神空间!G9+天赋!F10+魂师之魄1!K10)*(1+BR10)+魂兽1!K12+化神!F9+魂骨!E9+魂环!F9+神兵!G8+神兵!Z8+魂核1!K10</f>
        <v>2214.4096</v>
      </c>
      <c r="H10">
        <f>(星级!H10+阶位!H10+战魄!H10+武魂!H10+众神殿!H10+精神空间!H9+天赋!G10+魂师之魄1!L10)*(1+BS10)+魂兽1!L12+化神!G9+魂骨!F9+魂环!G9+神兵!H8+神兵!AA8+魂核1!L10</f>
        <v>259.161</v>
      </c>
      <c r="I10">
        <f>(星级!I10+阶位!I10+战魄!I10+武魂!I10+众神殿!I10+精神空间!I9+天赋!H10+魂师之魄1!M10)*(1+BT10)+魂兽1!M12+化神!H9+魂骨!G9+魂环!H9+神兵!I8+神兵!AB8+魂核1!M10</f>
        <v>242.36099999999999</v>
      </c>
      <c r="J10">
        <f>(星级!J10+阶位!J10+战魄!J10+武魂!J10+众神殿!J10+精神空间!J9+天赋!I10+魂师之魄1!N10)*(1+BU10)+魂兽1!N12+化神!I9+魂骨!H9+魂环!I9+神兵!J8+神兵!AC8+魂核1!N10</f>
        <v>250.89540000000002</v>
      </c>
      <c r="K10">
        <f>(星级!K10+阶位!K10+战魄!K10+武魂!K10+众神殿!K10+精神空间!K9+天赋!J10+魂师之魄1!O10)*(1+BV10)+魂兽1!O12+化神!J9+魂骨!I9+魂环!J9+神兵!K8+神兵!AD8+魂核1!O10</f>
        <v>250.761</v>
      </c>
      <c r="L10">
        <f>(星级!L10+阶位!L10+战魄!L10+武魂!L10+众神殿!L10+精神空间!L9+天赋!K10+魂师之魄1!P10)*(1+BW10)+魂兽1!P12+化神!K9+魂骨!J9+魂环!K9+神兵!L8+神兵!AE8+魂核1!P10</f>
        <v>259.161</v>
      </c>
      <c r="M10">
        <f>(星级!M10+阶位!M10+战魄!M10+武魂!M10+众神殿!M10+精神空间!M9+天赋!L10+魂师之魄1!Q10)*(1+BX10)+魂兽1!Q12+化神!L9+魂骨!K9+魂环!L9+神兵!M8+神兵!AF8+魂核1!Q10</f>
        <v>250.761</v>
      </c>
      <c r="N10">
        <f>(星级!N10+阶位!N10+战魄!N10+武魂!N10+众神殿!N10+精神空间!N9+天赋!M10+魂师之魄1!R10)*(1+BY10)+魂兽1!R12+化神!M9+魂骨!L9+魂环!M9+神兵!N8+神兵!AG8+魂核1!R10</f>
        <v>1560</v>
      </c>
      <c r="O10">
        <f>(星级!O10+阶位!O10+战魄!O10+武魂!O10+众神殿!O10+精神空间!O9+天赋!N10+魂师之魄1!S10)*(1+BZ10)+魂兽1!S12+化神!N9+魂骨!M9+魂环!N9+神兵!O8+神兵!AH8+魂核1!S10</f>
        <v>124.80000000000001</v>
      </c>
      <c r="P10">
        <f>(星级!P10+阶位!P10+战魄!P10+武魂!P10+众神殿!P10+精神空间!P9+天赋!O10+魂师之魄1!T10)*(1+CA10)+魂兽1!T12+化神!O9+魂骨!N9+魂环!O9+神兵!P8+神兵!AI8+魂核1!T10</f>
        <v>274.93440000000004</v>
      </c>
      <c r="Q10">
        <f>(星级!Q10+阶位!Q10+战魄!Q10+武魂!Q10+众神殿!Q10+精神空间!Q9+天赋!P10+魂师之魄1!U10)*(1+CB10)+魂兽1!U12+化神!P9+魂骨!O9+魂环!P9+神兵!Q8+神兵!AJ8+魂核1!U10</f>
        <v>274.93440000000004</v>
      </c>
      <c r="R10">
        <f>化神!R9+魂环!Q9</f>
        <v>0</v>
      </c>
      <c r="S10">
        <f>化神!S9+魂环!R9</f>
        <v>0</v>
      </c>
      <c r="T10">
        <f>魂环!S9</f>
        <v>0</v>
      </c>
      <c r="U10">
        <f>魂环!T9</f>
        <v>0</v>
      </c>
      <c r="V10">
        <f>魂核1!Y10+神器1!AD10+VLOOKUP(精神空间!$B$2,精神空间!$BR$4:$BT$11,2,)</f>
        <v>0.7</v>
      </c>
      <c r="W10">
        <f>魂核1!Z10+神器1!AE10+VLOOKUP(精神空间!$B$2,精神空间!$BR$4:$BT$11,2,)</f>
        <v>0.7</v>
      </c>
      <c r="Y10">
        <f>(星级!S10+阶位!T10+战魄!D10+武魂!T10+众神殿!D10+精神空间!T9+天赋!S10+魂师之魄1!H10)*(1+BO10)+魂兽1!H12+化神!C9+魂骨!B9+魂环!C9+神兵!D8+神兵!W8+魂核1!H10</f>
        <v>21581.165248000001</v>
      </c>
      <c r="Z10">
        <f>(星级!T10+阶位!U10+战魄!E10+武魂!U10+众神殿!E10+精神空间!U9+天赋!T10+魂师之魄1!I10)*(1+BP10)+魂兽1!I12+化神!D9+魂骨!C9+魂环!D9+神兵!E8+神兵!X8+魂核1!I10</f>
        <v>7694.4472319999995</v>
      </c>
      <c r="AA10">
        <f>(星级!U10+阶位!V10+战魄!F10+武魂!V10+众神殿!F10+精神空间!V9+天赋!U10+魂师之魄1!J10)*(1+BQ10)+魂兽1!J12+化神!E9+魂骨!D9+魂环!E9+神兵!F8+神兵!Y8+魂核1!J10</f>
        <v>2320.1235200000001</v>
      </c>
      <c r="AB10">
        <f>(星级!V10+阶位!W10+战魄!G10+武魂!W10+众神殿!G10+精神空间!W9+天赋!V10+魂师之魄1!K10)*(1+BR10)+魂兽1!K12+化神!F9+魂骨!E9+魂环!F9+神兵!G8+神兵!Z8+魂核1!K10</f>
        <v>2068.4435199999998</v>
      </c>
      <c r="AC10">
        <f>(星级!W10+阶位!X10+战魄!H10+武魂!X10+众神殿!H10+精神空间!X9+天赋!W10+魂师之魄1!L10)*(1+BS10)+魂兽1!L12+化神!G9+魂骨!F9+魂环!G9+神兵!H8+神兵!AA8+魂核1!L10</f>
        <v>258.48900000000003</v>
      </c>
      <c r="AD10">
        <f>(星级!X10+阶位!Y10+战魄!I10+武魂!Y10+众神殿!I10+精神空间!Y9+天赋!X10+魂师之魄1!M10)*(1+BT10)+魂兽1!M12+化神!H9+魂骨!G9+魂环!H9+神兵!I8+神兵!AB8+魂核1!M10</f>
        <v>241.68900000000002</v>
      </c>
      <c r="AE10">
        <f>(星级!Y10+阶位!Z10+战魄!J10+武魂!Z10+众神殿!J10+精神空间!Z9+天赋!Y10+魂师之魄1!N10)*(1+BU10)+魂兽1!N12+化神!I9+魂骨!H9+魂环!I9+神兵!J8+神兵!AC8+魂核1!N10</f>
        <v>251.56739999999999</v>
      </c>
      <c r="AF10">
        <f>(星级!Z10+阶位!AA10+战魄!K10+武魂!AA10+众神殿!K10+精神空间!AA9+天赋!Z10+魂师之魄1!O10)*(1+BV10)+魂兽1!O12+化神!J9+魂骨!I9+魂环!J9+神兵!K8+神兵!AD8+魂核1!O10</f>
        <v>251.43300000000002</v>
      </c>
      <c r="AG10">
        <f>(星级!AA10+阶位!AB10+战魄!L10+武魂!AB10+众神殿!L10+精神空间!AB9+天赋!AA10+魂师之魄1!P10)*(1+BW10)+魂兽1!P12+化神!K9+魂骨!J9+魂环!K9+神兵!L8+神兵!AE8+魂核1!P10</f>
        <v>259.161</v>
      </c>
      <c r="AH10">
        <f>(星级!AB10+阶位!AC10+战魄!M10+武魂!AC10+众神殿!M10+精神空间!AC9+天赋!AB10+魂师之魄1!Q10)*(1+BX10)+魂兽1!Q12+化神!L9+魂骨!K9+魂环!L9+神兵!M8+神兵!AF8+魂核1!Q10</f>
        <v>250.761</v>
      </c>
      <c r="AI10">
        <f>(星级!AC10+阶位!AD10+战魄!N10+武魂!AD10+众神殿!N10+精神空间!AD9+天赋!AC10+魂师之魄1!R10)*(1+BY10)+魂兽1!R12+化神!M9+魂骨!L9+魂环!M9+神兵!N8+神兵!AG8+魂核1!R10</f>
        <v>1206.4000000000001</v>
      </c>
      <c r="AJ10">
        <f>(星级!AD10+阶位!AE10+战魄!O10+武魂!AE10+众神殿!O10+精神空间!AE9+天赋!AD10+魂师之魄1!S10)*(1+BZ10)+魂兽1!S12+化神!N9+魂骨!M9+魂环!N9+神兵!O8+神兵!AH8+魂核1!S10</f>
        <v>197.6</v>
      </c>
      <c r="AK10">
        <f>(星级!AE10+阶位!AF10+战魄!P10+武魂!AF10+众神殿!P10+精神空间!AF9+天赋!AE10+魂师之魄1!T10)*(1+CA10)+魂兽1!T12+化神!O9+魂骨!N9+魂环!O9+神兵!P8+神兵!AI8+魂核1!T10</f>
        <v>241.65439999999998</v>
      </c>
      <c r="AL10">
        <f>(星级!AF10+阶位!AG10+战魄!Q10+武魂!AG10+众神殿!Q10+精神空间!AG9+天赋!AF10+魂师之魄1!U10)*(1+CB10)+魂兽1!U12+化神!P9+魂骨!O9+魂环!P9+神兵!Q8+神兵!AJ8+魂核1!U10</f>
        <v>241.65439999999998</v>
      </c>
      <c r="AM10">
        <f>化神!R9+魂环!Q9</f>
        <v>0</v>
      </c>
      <c r="AN10">
        <f>化神!S9+魂环!R9</f>
        <v>0</v>
      </c>
      <c r="AO10">
        <f>魂环!S9</f>
        <v>0</v>
      </c>
      <c r="AP10">
        <f>魂环!T9</f>
        <v>0</v>
      </c>
      <c r="AQ10">
        <f>魂核1!Y10+神器1!AD10+VLOOKUP(精神空间!$B$2,精神空间!$BR$4:$BT$11,2,)</f>
        <v>0.7</v>
      </c>
      <c r="AR10">
        <f>魂核1!Z10+神器1!AE10+VLOOKUP(精神空间!$B$2,精神空间!$BR$4:$BT$11,2,)</f>
        <v>0.7</v>
      </c>
      <c r="AT10">
        <f>(星级!AH10+阶位!AJ10+战魄!D10+武魂!AJ10+众神殿!D10+精神空间!AJ9+天赋!AI10+魂师之魄1!H10)*(1+BO10)+魂兽1!H12+化神!C9+魂骨!B9+魂环!C9+神兵!D8+神兵!W8+魂核1!H10</f>
        <v>20738.641856000002</v>
      </c>
      <c r="AU10">
        <f>(星级!AI10+阶位!AK10+战魄!E10+武魂!AK10+众神殿!E10+精神空间!AK9+天赋!AJ10+魂师之魄1!I10)*(1+BP10)+魂兽1!I12+化神!D9+魂骨!C9+魂环!D9+神兵!E8+神兵!X8+魂核1!I10</f>
        <v>7827.9112319999995</v>
      </c>
      <c r="AV10">
        <f>(星级!AJ10+阶位!AL10+战魄!F10+武魂!AL10+众神殿!F10+精神空间!AL9+天赋!AK10+魂师之魄1!J10)*(1+BQ10)+魂兽1!J12+化神!E9+魂骨!D9+魂环!E9+神兵!F8+神兵!Y8+魂核1!J10</f>
        <v>1991.7248</v>
      </c>
      <c r="AW10">
        <f>(星级!AK10+阶位!AM10+战魄!G10+武魂!AM10+众神殿!G10+精神空间!AM9+天赋!AL10+魂师之魄1!K10)*(1+BR10)+魂兽1!K12+化神!F9+魂骨!E9+魂环!F9+神兵!G8+神兵!Z8+魂核1!K10</f>
        <v>2217.0304000000001</v>
      </c>
      <c r="AX10">
        <f>(星级!AL10+阶位!AN10+战魄!H10+武魂!AN10+众神殿!H10+精神空间!AN9+天赋!AM10+魂师之魄1!L10)*(1+BS10)+魂兽1!L12+化神!G9+魂骨!F9+魂环!G9+神兵!H8+神兵!AA8+魂核1!L10</f>
        <v>259.161</v>
      </c>
      <c r="AY10">
        <f>(星级!AM10+阶位!AO10+战魄!I10+武魂!AO10+众神殿!I10+精神空间!AO9+天赋!AN10+魂师之魄1!M10)*(1+BT10)+魂兽1!M12+化神!H9+魂骨!G9+魂环!H9+神兵!I8+神兵!AB8+魂核1!M10</f>
        <v>242.36099999999999</v>
      </c>
      <c r="AZ10">
        <f>(星级!AN10+阶位!AP10+战魄!J10+武魂!AP10+众神殿!J10+精神空间!AP9+天赋!AO10+魂师之魄1!N10)*(1+BU10)+魂兽1!N12+化神!I9+魂骨!H9+魂环!I9+神兵!J8+神兵!AC8+魂核1!N10</f>
        <v>250.89540000000002</v>
      </c>
      <c r="BA10">
        <f>(星级!AO10+阶位!AQ10+战魄!K10+武魂!AQ10+众神殿!K10+精神空间!AQ9+天赋!AP10+魂师之魄1!O10)*(1+BV10)+魂兽1!O12+化神!J9+魂骨!I9+魂环!J9+神兵!K8+神兵!AD8+魂核1!O10</f>
        <v>242.36099999999999</v>
      </c>
      <c r="BB10">
        <f>(星级!AP10+阶位!AR10+战魄!L10+武魂!AR10+众神殿!L10+精神空间!AR9+天赋!AQ10+魂师之魄1!P10)*(1+BW10)+魂兽1!P12+化神!K9+魂骨!J9+魂环!K9+神兵!L8+神兵!AE8+魂核1!P10</f>
        <v>259.161</v>
      </c>
      <c r="BC10">
        <f>(星级!AQ10+阶位!AS10+战魄!M10+武魂!AS10+众神殿!M10+精神空间!AS9+天赋!AR10+魂师之魄1!Q10)*(1+BX10)+魂兽1!Q12+化神!L9+魂骨!K9+魂环!L9+神兵!M8+神兵!AF8+魂核1!Q10</f>
        <v>250.761</v>
      </c>
      <c r="BD10">
        <f>(星级!AR10+阶位!AT10+战魄!N10+武魂!AT10+众神殿!N10+精神空间!AT9+天赋!AS10+魂师之魄1!R10)*(1+BY10)+魂兽1!R12+化神!M9+魂骨!L9+魂环!M9+神兵!N8+神兵!AG8+魂核1!R10</f>
        <v>603.20000000000005</v>
      </c>
      <c r="BE10">
        <f>(星级!AS10+阶位!AU10+战魄!O10+武魂!AU10+众神殿!O10+精神空间!AU9+天赋!AT10+魂师之魄1!S10)*(1+BZ10)+魂兽1!S12+化神!N9+魂骨!M9+魂环!N9+神兵!O8+神兵!AH8+魂核1!S10</f>
        <v>249.60000000000002</v>
      </c>
      <c r="BF10">
        <f>(星级!AT10+阶位!AV10+战魄!P10+武魂!AV10+众神殿!P10+精神空间!AV9+天赋!AU10+魂师之魄1!T10)*(1+CA10)+魂兽1!T12+化神!O9+魂骨!N9+魂环!O9+神兵!P8+神兵!AI8+魂核1!T10</f>
        <v>241.65439999999998</v>
      </c>
      <c r="BG10">
        <f>(星级!AU10+阶位!AW10+战魄!Q10+武魂!AW10+众神殿!Q10+精神空间!AW9+天赋!AV10+魂师之魄1!U10)*(1+CB10)+魂兽1!U12+化神!P9+魂骨!O9+魂环!P9+神兵!Q8+神兵!AJ8+魂核1!U10</f>
        <v>241.65439999999998</v>
      </c>
      <c r="BH10">
        <f>化神!R9+魂环!Q9</f>
        <v>0</v>
      </c>
      <c r="BI10">
        <f>化神!S9+魂环!R9</f>
        <v>0</v>
      </c>
      <c r="BJ10">
        <f>魂环!S9</f>
        <v>0</v>
      </c>
      <c r="BK10">
        <f>魂环!T9</f>
        <v>0</v>
      </c>
      <c r="BL10">
        <f>魂核1!Y10+神器1!AD10+VLOOKUP(精神空间!$B$2,精神空间!$BR$4:$BT$11,2,)</f>
        <v>0.7</v>
      </c>
      <c r="BM10">
        <f>魂核1!Z10+神器1!AE10+VLOOKUP(精神空间!$B$2,精神空间!$BR$4:$BT$11,2,)</f>
        <v>0.7</v>
      </c>
      <c r="BO10">
        <f>战魄!T10+武魂!AZ10+好感度!D9+魂师之魄1!Y10+神器1!M10+魂兽1!X12+精神空间!BA9+精神空间!BC9</f>
        <v>1.1440000000000001</v>
      </c>
      <c r="BP10">
        <f>战魄!U10+武魂!BA10+好感度!E9+魂师之魄1!Z10+神器1!N10+魂兽1!Y12+精神空间!BB9+精神空间!BD9</f>
        <v>1.1440000000000001</v>
      </c>
      <c r="BQ10">
        <f>战魄!V10+武魂!BB10+好感度!F9+魂师之魄1!AA10+神器1!O10+魂兽1!Z12</f>
        <v>1.08</v>
      </c>
      <c r="BR10">
        <f>战魄!W10+武魂!BC10+好感度!G9+魂师之魄1!AB10+神器1!P10+魂兽1!AA12</f>
        <v>1.08</v>
      </c>
      <c r="BS10">
        <f>战魄!X10+武魂!BD10+好感度!H9+魂师之魄1!AC10+神器1!Q10+魂兽1!AB12</f>
        <v>1.1000000000000001</v>
      </c>
      <c r="BT10">
        <f>战魄!Y10+武魂!BE10+好感度!I9+魂师之魄1!AD10+神器1!R10+魂兽1!AC12</f>
        <v>1.1000000000000001</v>
      </c>
      <c r="BU10">
        <f>战魄!Z10+武魂!BF10+好感度!J9+魂师之魄1!AE10+神器1!S10+魂兽1!AD12</f>
        <v>1.1000000000000001</v>
      </c>
      <c r="BV10">
        <f>战魄!AA10+武魂!BG10+好感度!K9+魂师之魄1!AF10+神器1!T10+魂兽1!AE12</f>
        <v>1.1000000000000001</v>
      </c>
      <c r="BW10">
        <f>战魄!AB10+武魂!BH10+好感度!L9+魂师之魄1!AG10+神器1!U10+魂兽1!AF12</f>
        <v>1.1000000000000001</v>
      </c>
      <c r="BX10">
        <f>战魄!AC10+武魂!BI10+好感度!M9+魂师之魄1!AH10+神器1!V10+魂兽1!AG12</f>
        <v>1.1000000000000001</v>
      </c>
      <c r="BY10">
        <f>战魄!AD10+武魂!BJ10+好感度!N9+魂师之魄1!AI10+神器1!W10+魂兽1!AH12</f>
        <v>1.08</v>
      </c>
      <c r="BZ10">
        <f>战魄!AE10+武魂!BK10+好感度!O9+魂师之魄1!AJ10+神器1!X10+魂兽1!AI12</f>
        <v>1.08</v>
      </c>
      <c r="CA10">
        <f>战魄!AF10+武魂!BL10+好感度!P9+魂师之魄1!AK10+神器1!Y10+魂兽1!AJ12</f>
        <v>1.08</v>
      </c>
      <c r="CB10">
        <f>战魄!AG10+武魂!BM10+好感度!Q9+魂师之魄1!AL10+神器1!Z10+魂兽1!AK12</f>
        <v>1.08</v>
      </c>
    </row>
    <row r="11" spans="1:80" x14ac:dyDescent="0.2">
      <c r="B11">
        <v>7</v>
      </c>
      <c r="D11">
        <f>(星级!D11+阶位!D11+战魄!D11+武魂!D11+众神殿!D11+精神空间!D10+天赋!C11+魂师之魄1!H11)*(1+BO11)+魂兽1!H13+化神!C10+魂骨!B10+魂环!C10+神兵!D9+神兵!W9+魂核1!H11</f>
        <v>23896.951080000003</v>
      </c>
      <c r="E11">
        <f>(星级!E11+阶位!E11+战魄!E11+武魂!E11+众神殿!E11+精神空间!E10+天赋!D11+魂师之魄1!I11)*(1+BP11)+魂兽1!I13+化神!D10+魂骨!C10+魂环!D10+神兵!E9+神兵!X9+魂核1!I11</f>
        <v>8008.6719359999997</v>
      </c>
      <c r="F11">
        <f>(星级!F11+阶位!F11+战魄!F11+武魂!F11+众神殿!F11+精神空间!F10+天赋!E11+魂师之魄1!J11)*(1+BQ11)+魂兽1!J13+化神!E10+魂骨!D10+魂环!E10+神兵!F9+神兵!Y9+魂核1!J11</f>
        <v>2730.6655999999998</v>
      </c>
      <c r="G11">
        <f>(星级!G11+阶位!G11+战魄!G11+武魂!G11+众神殿!G11+精神空间!G10+天赋!F11+魂师之魄1!K11)*(1+BR11)+魂兽1!K13+化神!F10+魂骨!E10+魂环!F10+神兵!G9+神兵!Z9+魂核1!K11</f>
        <v>2325.0655999999999</v>
      </c>
      <c r="H11">
        <f>(星级!H11+阶位!H11+战魄!H11+武魂!H11+众神殿!H11+精神空间!H10+天赋!G11+魂师之魄1!L11)*(1+BS11)+魂兽1!L13+化神!G10+魂骨!F10+魂环!G10+神兵!H9+神兵!AA9+魂核1!L11</f>
        <v>267.98099999999999</v>
      </c>
      <c r="I11">
        <f>(星级!I11+阶位!I11+战魄!I11+武魂!I11+众神殿!I11+精神空间!I10+天赋!H11+魂师之魄1!M11)*(1+BT11)+魂兽1!M13+化神!H10+魂骨!G10+魂环!H10+神兵!I9+神兵!AB9+魂核1!M11</f>
        <v>251.18100000000001</v>
      </c>
      <c r="J11">
        <f>(星级!J11+阶位!J11+战魄!J11+武魂!J11+众神殿!J11+精神空间!J10+天赋!I11+魂师之魄1!N11)*(1+BU11)+魂兽1!N13+化神!I10+魂骨!H10+魂环!I10+神兵!J9+神兵!AC9+魂核1!N11</f>
        <v>259.71540000000005</v>
      </c>
      <c r="K11">
        <f>(星级!K11+阶位!K11+战魄!K11+武魂!K11+众神殿!K11+精神空间!K10+天赋!J11+魂师之魄1!O11)*(1+BV11)+魂兽1!O13+化神!J10+魂骨!I10+魂环!J10+神兵!K9+神兵!AD9+魂核1!O11</f>
        <v>259.58100000000002</v>
      </c>
      <c r="L11">
        <f>(星级!L11+阶位!L11+战魄!L11+武魂!L11+众神殿!L11+精神空间!L10+天赋!K11+魂师之魄1!P11)*(1+BW11)+魂兽1!P13+化神!K10+魂骨!J10+魂环!K10+神兵!L9+神兵!AE9+魂核1!P11</f>
        <v>267.98099999999999</v>
      </c>
      <c r="M11">
        <f>(星级!M11+阶位!M11+战魄!M11+武魂!M11+众神殿!M11+精神空间!M10+天赋!L11+魂师之魄1!Q11)*(1+BX11)+魂兽1!Q13+化神!L10+魂骨!K10+魂环!L10+神兵!M9+神兵!AF9+魂核1!Q11</f>
        <v>259.58100000000002</v>
      </c>
      <c r="N11">
        <f>(星级!N11+阶位!N11+战魄!N11+武魂!N11+众神殿!N11+精神空间!N10+天赋!M11+魂师之魄1!R11)*(1+BY11)+魂兽1!R13+化神!M10+魂骨!L10+魂环!M10+神兵!N9+神兵!AG9+魂核1!R11</f>
        <v>1785</v>
      </c>
      <c r="O11">
        <f>(星级!O11+阶位!O11+战魄!O11+武魂!O11+众神殿!O11+精神空间!O10+天赋!N11+魂师之魄1!S11)*(1+BZ11)+魂兽1!S13+化神!N10+魂骨!M10+魂环!N10+神兵!O9+神兵!AH9+魂核1!S11</f>
        <v>124.80000000000001</v>
      </c>
      <c r="P11">
        <f>(星级!P11+阶位!P11+战魄!P11+武魂!P11+众神殿!P11+精神空间!P10+天赋!O11+魂师之魄1!T11)*(1+CA11)+魂兽1!T13+化神!O10+魂骨!N10+魂环!O10+神兵!P9+神兵!AI9+魂核1!T11</f>
        <v>297.25279999999998</v>
      </c>
      <c r="Q11">
        <f>(星级!Q11+阶位!Q11+战魄!Q11+武魂!Q11+众神殿!Q11+精神空间!Q10+天赋!P11+魂师之魄1!U11)*(1+CB11)+魂兽1!U13+化神!P10+魂骨!O10+魂环!P10+神兵!Q9+神兵!AJ9+魂核1!U11</f>
        <v>297.25279999999998</v>
      </c>
      <c r="R11">
        <f>化神!R10+魂环!Q10</f>
        <v>0</v>
      </c>
      <c r="S11">
        <f>化神!S10+魂环!R10</f>
        <v>0</v>
      </c>
      <c r="T11">
        <f>魂环!S10</f>
        <v>0</v>
      </c>
      <c r="U11">
        <f>魂环!T10</f>
        <v>0</v>
      </c>
      <c r="V11">
        <f>魂核1!Y11+神器1!AD11+VLOOKUP(精神空间!$B$2,精神空间!$BR$4:$BT$11,2,)</f>
        <v>0.7</v>
      </c>
      <c r="W11">
        <f>魂核1!Z11+神器1!AE11+VLOOKUP(精神空间!$B$2,精神空间!$BR$4:$BT$11,2,)</f>
        <v>0.7</v>
      </c>
      <c r="Y11">
        <f>(星级!S11+阶位!T11+战魄!D11+武魂!T11+众神殿!D11+精神空间!T10+天赋!S11+魂师之魄1!H11)*(1+BO11)+魂兽1!H13+化神!C10+魂骨!B10+魂环!C10+神兵!D9+神兵!W9+魂核1!H11</f>
        <v>22688.555016000002</v>
      </c>
      <c r="Z11">
        <f>(星级!T11+阶位!U11+战魄!E11+武魂!U11+众神殿!E11+精神空间!U10+天赋!T11+魂师之魄1!I11)*(1+BP11)+魂兽1!I13+化神!D10+魂骨!C10+魂环!D10+神兵!E9+神兵!X9+魂核1!I11</f>
        <v>8049.045744</v>
      </c>
      <c r="AA11">
        <f>(星级!U11+阶位!V11+战魄!F11+武魂!V11+众神殿!F11+精神空间!V10+天赋!U11+魂师之魄1!J11)*(1+BQ11)+魂兽1!J13+化神!E10+魂骨!D10+魂环!E10+神兵!F9+神兵!Y9+魂核1!J11</f>
        <v>2444.0915199999999</v>
      </c>
      <c r="AB11">
        <f>(星级!V11+阶位!W11+战魄!G11+武魂!W11+众神殿!G11+精神空间!W10+天赋!V11+魂师之魄1!K11)*(1+BR11)+魂兽1!K13+化神!F10+魂骨!E10+魂环!F10+神兵!G9+神兵!Z9+魂核1!K11</f>
        <v>2159.1315199999999</v>
      </c>
      <c r="AC11">
        <f>(星级!W11+阶位!X11+战魄!H11+武魂!X11+众神殿!H11+精神空间!X10+天赋!W11+魂师之魄1!L11)*(1+BS11)+魂兽1!L13+化神!G10+魂骨!F10+魂环!G10+神兵!H9+神兵!AA9+魂核1!L11</f>
        <v>267.30900000000003</v>
      </c>
      <c r="AD11">
        <f>(星级!X11+阶位!Y11+战魄!I11+武魂!Y11+众神殿!I11+精神空间!Y10+天赋!X11+魂师之魄1!M11)*(1+BT11)+魂兽1!M13+化神!H10+魂骨!G10+魂环!H10+神兵!I9+神兵!AB9+魂核1!M11</f>
        <v>250.50900000000001</v>
      </c>
      <c r="AE11">
        <f>(星级!Y11+阶位!Z11+战魄!J11+武魂!Z11+众神殿!J11+精神空间!Z10+天赋!Y11+魂师之魄1!N11)*(1+BU11)+魂兽1!N13+化神!I10+魂骨!H10+魂环!I10+神兵!J9+神兵!AC9+魂核1!N11</f>
        <v>260.38740000000001</v>
      </c>
      <c r="AF11">
        <f>(星级!Z11+阶位!AA11+战魄!K11+武魂!AA11+众神殿!K11+精神空间!AA10+天赋!Z11+魂师之魄1!O11)*(1+BV11)+魂兽1!O13+化神!J10+魂骨!I10+魂环!J10+神兵!K9+神兵!AD9+魂核1!O11</f>
        <v>260.25300000000004</v>
      </c>
      <c r="AG11">
        <f>(星级!AA11+阶位!AB11+战魄!L11+武魂!AB11+众神殿!L11+精神空间!AB10+天赋!AA11+魂师之魄1!P11)*(1+BW11)+魂兽1!P13+化神!K10+魂骨!J10+魂环!K10+神兵!L9+神兵!AE9+魂核1!P11</f>
        <v>267.98099999999999</v>
      </c>
      <c r="AH11">
        <f>(星级!AB11+阶位!AC11+战魄!M11+武魂!AC11+众神殿!M11+精神空间!AC10+天赋!AB11+魂师之魄1!Q11)*(1+BX11)+魂兽1!Q13+化神!L10+魂骨!K10+魂环!L10+神兵!M9+神兵!AF9+魂核1!Q11</f>
        <v>259.58100000000002</v>
      </c>
      <c r="AI11">
        <f>(星级!AC11+阶位!AD11+战魄!N11+武魂!AD11+众神殿!N11+精神空间!AD10+天赋!AC11+魂师之魄1!R11)*(1+BY11)+魂兽1!R13+化神!M10+魂骨!L10+魂环!M10+神兵!N9+神兵!AG9+魂核1!R11</f>
        <v>1386</v>
      </c>
      <c r="AJ11">
        <f>(星级!AD11+阶位!AE11+战魄!O11+武魂!AE11+众神殿!O11+精神空间!AE10+天赋!AD11+魂师之魄1!S11)*(1+BZ11)+魂兽1!S13+化神!N10+魂骨!M10+魂环!N10+神兵!O9+神兵!AH9+魂核1!S11</f>
        <v>197.6</v>
      </c>
      <c r="AK11">
        <f>(星级!AE11+阶位!AF11+战魄!P11+武魂!AF11+众神殿!P11+精神空间!AF10+天赋!AE11+魂师之魄1!T11)*(1+CA11)+魂兽1!T13+化神!O10+魂骨!N10+魂环!O10+神兵!P9+神兵!AI9+魂核1!T11</f>
        <v>263.97280000000001</v>
      </c>
      <c r="AL11">
        <f>(星级!AF11+阶位!AG11+战魄!Q11+武魂!AG11+众神殿!Q11+精神空间!AG10+天赋!AF11+魂师之魄1!U11)*(1+CB11)+魂兽1!U13+化神!P10+魂骨!O10+魂环!P10+神兵!Q9+神兵!AJ9+魂核1!U11</f>
        <v>263.97280000000001</v>
      </c>
      <c r="AM11">
        <f>化神!R10+魂环!Q10</f>
        <v>0</v>
      </c>
      <c r="AN11">
        <f>化神!S10+魂环!R10</f>
        <v>0</v>
      </c>
      <c r="AO11">
        <f>魂环!S10</f>
        <v>0</v>
      </c>
      <c r="AP11">
        <f>魂环!T10</f>
        <v>0</v>
      </c>
      <c r="AQ11">
        <f>魂核1!Y11+神器1!AD11+VLOOKUP(精神空间!$B$2,精神空间!$BR$4:$BT$11,2,)</f>
        <v>0.7</v>
      </c>
      <c r="AR11">
        <f>魂核1!Z11+神器1!AE11+VLOOKUP(精神空间!$B$2,精神空间!$BR$4:$BT$11,2,)</f>
        <v>0.7</v>
      </c>
      <c r="AT11">
        <f>(星级!AH11+阶位!AJ11+战魄!D11+武魂!AJ11+众神殿!D11+精神空间!AJ10+天赋!AI11+魂师之魄1!H11)*(1+BO11)+魂兽1!H13+化神!C10+魂骨!B10+魂环!C10+神兵!D9+神兵!W9+魂核1!H11</f>
        <v>21726.749352000003</v>
      </c>
      <c r="AU11">
        <f>(星级!AI11+阶位!AK11+战魄!E11+武魂!AK11+众神殿!E11+精神空间!AK10+天赋!AJ11+魂师之魄1!I11)*(1+BP11)+魂兽1!I13+化神!D10+魂骨!C10+魂环!D10+神兵!E9+神兵!X9+魂核1!I11</f>
        <v>8203.0573440000007</v>
      </c>
      <c r="AV11">
        <f>(星级!AJ11+阶位!AL11+战魄!F11+武魂!AL11+众神殿!F11+精神空间!AL10+天赋!AK11+魂师之魄1!J11)*(1+BQ11)+魂兽1!J13+化神!E10+魂骨!D10+魂环!E10+神兵!F9+神兵!Y9+魂核1!J11</f>
        <v>2071.7840000000001</v>
      </c>
      <c r="AW11">
        <f>(星级!AK11+阶位!AM11+战魄!G11+武魂!AM11+众神殿!G11+精神空间!AM10+天赋!AL11+魂师之魄1!K11)*(1+BR11)+魂兽1!K13+化神!F10+魂骨!E10+魂环!F10+神兵!G9+神兵!Z9+魂核1!K11</f>
        <v>2327.7072000000003</v>
      </c>
      <c r="AX11">
        <f>(星级!AL11+阶位!AN11+战魄!H11+武魂!AN11+众神殿!H11+精神空间!AN10+天赋!AM11+魂师之魄1!L11)*(1+BS11)+魂兽1!L13+化神!G10+魂骨!F10+魂环!G10+神兵!H9+神兵!AA9+魂核1!L11</f>
        <v>267.98099999999999</v>
      </c>
      <c r="AY11">
        <f>(星级!AM11+阶位!AO11+战魄!I11+武魂!AO11+众神殿!I11+精神空间!AO10+天赋!AN11+魂师之魄1!M11)*(1+BT11)+魂兽1!M13+化神!H10+魂骨!G10+魂环!H10+神兵!I9+神兵!AB9+魂核1!M11</f>
        <v>251.18100000000001</v>
      </c>
      <c r="AZ11">
        <f>(星级!AN11+阶位!AP11+战魄!J11+武魂!AP11+众神殿!J11+精神空间!AP10+天赋!AO11+魂师之魄1!N11)*(1+BU11)+魂兽1!N13+化神!I10+魂骨!H10+魂环!I10+神兵!J9+神兵!AC9+魂核1!N11</f>
        <v>259.71540000000005</v>
      </c>
      <c r="BA11">
        <f>(星级!AO11+阶位!AQ11+战魄!K11+武魂!AQ11+众神殿!K11+精神空间!AQ10+天赋!AP11+魂师之魄1!O11)*(1+BV11)+魂兽1!O13+化神!J10+魂骨!I10+魂环!J10+神兵!K9+神兵!AD9+魂核1!O11</f>
        <v>251.18100000000001</v>
      </c>
      <c r="BB11">
        <f>(星级!AP11+阶位!AR11+战魄!L11+武魂!AR11+众神殿!L11+精神空间!AR10+天赋!AQ11+魂师之魄1!P11)*(1+BW11)+魂兽1!P13+化神!K10+魂骨!J10+魂环!K10+神兵!L9+神兵!AE9+魂核1!P11</f>
        <v>267.98099999999999</v>
      </c>
      <c r="BC11">
        <f>(星级!AQ11+阶位!AS11+战魄!M11+武魂!AS11+众神殿!M11+精神空间!AS10+天赋!AR11+魂师之魄1!Q11)*(1+BX11)+魂兽1!Q13+化神!L10+魂骨!K10+魂环!L10+神兵!M9+神兵!AF9+魂核1!Q11</f>
        <v>259.58100000000002</v>
      </c>
      <c r="BD11">
        <f>(星级!AR11+阶位!AT11+战魄!N11+武魂!AT11+众神殿!N11+精神空间!AT10+天赋!AS11+魂师之魄1!R11)*(1+BY11)+魂兽1!R13+化神!M10+魂骨!L10+魂环!M10+神兵!N9+神兵!AG9+魂核1!R11</f>
        <v>693</v>
      </c>
      <c r="BE11">
        <f>(星级!AS11+阶位!AU11+战魄!O11+武魂!AU11+众神殿!O11+精神空间!AU10+天赋!AT11+魂师之魄1!S11)*(1+BZ11)+魂兽1!S13+化神!N10+魂骨!M10+魂环!N10+神兵!O9+神兵!AH9+魂核1!S11</f>
        <v>249.60000000000002</v>
      </c>
      <c r="BF11">
        <f>(星级!AT11+阶位!AV11+战魄!P11+武魂!AV11+众神殿!P11+精神空间!AV10+天赋!AU11+魂师之魄1!T11)*(1+CA11)+魂兽1!T13+化神!O10+魂骨!N10+魂环!O10+神兵!P9+神兵!AI9+魂核1!T11</f>
        <v>263.97280000000001</v>
      </c>
      <c r="BG11">
        <f>(星级!AU11+阶位!AW11+战魄!Q11+武魂!AW11+众神殿!Q11+精神空间!AW10+天赋!AV11+魂师之魄1!U11)*(1+CB11)+魂兽1!U13+化神!P10+魂骨!O10+魂环!P10+神兵!Q9+神兵!AJ9+魂核1!U11</f>
        <v>263.97280000000001</v>
      </c>
      <c r="BH11">
        <f>化神!R10+魂环!Q10</f>
        <v>0</v>
      </c>
      <c r="BI11">
        <f>化神!S10+魂环!R10</f>
        <v>0</v>
      </c>
      <c r="BJ11">
        <f>魂环!S10</f>
        <v>0</v>
      </c>
      <c r="BK11">
        <f>魂环!T10</f>
        <v>0</v>
      </c>
      <c r="BL11">
        <f>魂核1!Y11+神器1!AD11+VLOOKUP(精神空间!$B$2,精神空间!$BR$4:$BT$11,2,)</f>
        <v>0.7</v>
      </c>
      <c r="BM11">
        <f>魂核1!Z11+神器1!AE11+VLOOKUP(精神空间!$B$2,精神空间!$BR$4:$BT$11,2,)</f>
        <v>0.7</v>
      </c>
      <c r="BO11">
        <f>战魄!T11+武魂!AZ11+好感度!D10+魂师之魄1!Y11+神器1!M11+魂兽1!X13+精神空间!BA10+精神空间!BC10</f>
        <v>1.1480000000000001</v>
      </c>
      <c r="BP11">
        <f>战魄!U11+武魂!BA11+好感度!E10+魂师之魄1!Z11+神器1!N11+魂兽1!Y13+精神空间!BB10+精神空间!BD10</f>
        <v>1.1480000000000001</v>
      </c>
      <c r="BQ11">
        <f>战魄!V11+武魂!BB11+好感度!F10+魂师之魄1!AA11+神器1!O11+魂兽1!Z13</f>
        <v>1.08</v>
      </c>
      <c r="BR11">
        <f>战魄!W11+武魂!BC11+好感度!G10+魂师之魄1!AB11+神器1!P11+魂兽1!AA13</f>
        <v>1.08</v>
      </c>
      <c r="BS11">
        <f>战魄!X11+武魂!BD11+好感度!H10+魂师之魄1!AC11+神器1!Q11+魂兽1!AB13</f>
        <v>1.1000000000000001</v>
      </c>
      <c r="BT11">
        <f>战魄!Y11+武魂!BE11+好感度!I10+魂师之魄1!AD11+神器1!R11+魂兽1!AC13</f>
        <v>1.1000000000000001</v>
      </c>
      <c r="BU11">
        <f>战魄!Z11+武魂!BF11+好感度!J10+魂师之魄1!AE11+神器1!S11+魂兽1!AD13</f>
        <v>1.1000000000000001</v>
      </c>
      <c r="BV11">
        <f>战魄!AA11+武魂!BG11+好感度!K10+魂师之魄1!AF11+神器1!T11+魂兽1!AE13</f>
        <v>1.1000000000000001</v>
      </c>
      <c r="BW11">
        <f>战魄!AB11+武魂!BH11+好感度!L10+魂师之魄1!AG11+神器1!U11+魂兽1!AF13</f>
        <v>1.1000000000000001</v>
      </c>
      <c r="BX11">
        <f>战魄!AC11+武魂!BI11+好感度!M10+魂师之魄1!AH11+神器1!V11+魂兽1!AG13</f>
        <v>1.1000000000000001</v>
      </c>
      <c r="BY11">
        <f>战魄!AD11+武魂!BJ11+好感度!N10+魂师之魄1!AI11+神器1!W11+魂兽1!AH13</f>
        <v>1.1000000000000001</v>
      </c>
      <c r="BZ11">
        <f>战魄!AE11+武魂!BK11+好感度!O10+魂师之魄1!AJ11+神器1!X11+魂兽1!AI13</f>
        <v>1.08</v>
      </c>
      <c r="CA11">
        <f>战魄!AF11+武魂!BL11+好感度!P10+魂师之魄1!AK11+神器1!Y11+魂兽1!AJ13</f>
        <v>1.08</v>
      </c>
      <c r="CB11">
        <f>战魄!AG11+武魂!BM11+好感度!Q10+魂师之魄1!AL11+神器1!Z11+魂兽1!AK13</f>
        <v>1.08</v>
      </c>
    </row>
    <row r="12" spans="1:80" x14ac:dyDescent="0.2">
      <c r="B12">
        <v>8</v>
      </c>
      <c r="D12">
        <f>(星级!D12+阶位!D12+战魄!D12+武魂!D12+众神殿!D12+精神空间!D11+天赋!C12+魂师之魄1!H12)*(1+BO12)+魂兽1!H14+化神!C11+魂骨!B11+魂环!C11+神兵!D10+神兵!W10+魂核1!H12</f>
        <v>25131.507920000004</v>
      </c>
      <c r="E12">
        <f>(星级!E12+阶位!E12+战魄!E12+武魂!E12+众神殿!E12+精神空间!E11+天赋!D12+魂师之魄1!I12)*(1+BP12)+魂兽1!I14+化神!D11+魂骨!C11+魂环!D11+神兵!E10+神兵!X10+魂核1!I12</f>
        <v>8348.9680639999988</v>
      </c>
      <c r="F12">
        <f>(星级!F12+阶位!F12+战魄!F12+武魂!F12+众神殿!F12+精神空间!F11+天赋!E12+魂师之魄1!J12)*(1+BQ12)+魂兽1!J14+化神!E11+魂骨!D11+魂环!E11+神兵!F10+神兵!Y10+魂核1!J12</f>
        <v>2885.0016000000001</v>
      </c>
      <c r="G12">
        <f>(星级!G12+阶位!G12+战魄!G12+武魂!G12+众神殿!G12+精神空间!G11+天赋!F12+魂师之魄1!K12)*(1+BR12)+魂兽1!K14+化神!F11+魂骨!E11+魂环!F11+神兵!G10+神兵!Z10+魂核1!K12</f>
        <v>2435.7215999999999</v>
      </c>
      <c r="H12">
        <f>(星级!H12+阶位!H12+战魄!H12+武魂!H12+众神殿!H12+精神空间!H11+天赋!G12+魂师之魄1!L12)*(1+BS12)+魂兽1!L14+化神!G11+魂骨!F11+魂环!G11+神兵!H10+神兵!AA10+魂核1!L12</f>
        <v>276.80100000000004</v>
      </c>
      <c r="I12">
        <f>(星级!I12+阶位!I12+战魄!I12+武魂!I12+众神殿!I12+精神空间!I11+天赋!H12+魂师之魄1!M12)*(1+BT12)+魂兽1!M14+化神!H11+魂骨!G11+魂环!H11+神兵!I10+神兵!AB10+魂核1!M12</f>
        <v>260.00100000000003</v>
      </c>
      <c r="J12">
        <f>(星级!J12+阶位!J12+战魄!J12+武魂!J12+众神殿!J12+精神空间!J11+天赋!I12+魂师之魄1!N12)*(1+BU12)+魂兽1!N14+化神!I11+魂骨!H11+魂环!I11+神兵!J10+神兵!AC10+魂核1!N12</f>
        <v>268.53539999999998</v>
      </c>
      <c r="K12">
        <f>(星级!K12+阶位!K12+战魄!K12+武魂!K12+众神殿!K12+精神空间!K11+天赋!J12+魂师之魄1!O12)*(1+BV12)+魂兽1!O14+化神!J11+魂骨!I11+魂环!J11+神兵!K10+神兵!AD10+魂核1!O12</f>
        <v>268.40100000000001</v>
      </c>
      <c r="L12">
        <f>(星级!L12+阶位!L12+战魄!L12+武魂!L12+众神殿!L12+精神空间!L11+天赋!K12+魂师之魄1!P12)*(1+BW12)+魂兽1!P14+化神!K11+魂骨!J11+魂环!K11+神兵!L10+神兵!AE10+魂核1!P12</f>
        <v>276.80100000000004</v>
      </c>
      <c r="M12">
        <f>(星级!M12+阶位!M12+战魄!M12+武魂!M12+众神殿!M12+精神空间!M11+天赋!L12+魂师之魄1!Q12)*(1+BX12)+魂兽1!Q14+化神!L11+魂骨!K11+魂环!L11+神兵!M10+神兵!AF10+魂核1!Q12</f>
        <v>268.40100000000001</v>
      </c>
      <c r="N12">
        <f>(星级!N12+阶位!N12+战魄!N12+武魂!N12+众神殿!N12+精神空间!N11+天赋!M12+魂师之魄1!R12)*(1+BY12)+魂兽1!R14+化神!M11+魂骨!L11+魂环!M11+神兵!N10+神兵!AG10+魂核1!R12</f>
        <v>1995</v>
      </c>
      <c r="O12">
        <f>(星级!O12+阶位!O12+战魄!O12+武魂!O12+众神殿!O12+精神空间!O11+天赋!N12+魂师之魄1!S12)*(1+BZ12)+魂兽1!S14+化神!N11+魂骨!M11+魂环!N11+神兵!O10+神兵!AH10+魂核1!S12</f>
        <v>125.39999999999999</v>
      </c>
      <c r="P12">
        <f>(星级!P12+阶位!P12+战魄!P12+武魂!P12+众神殿!P12+精神空间!P11+天赋!O12+魂师之魄1!T12)*(1+CA12)+魂兽1!T14+化神!O11+魂骨!N11+魂环!O11+神兵!P10+神兵!AI10+魂核1!T12</f>
        <v>319.57119999999998</v>
      </c>
      <c r="Q12">
        <f>(星级!Q12+阶位!Q12+战魄!Q12+武魂!Q12+众神殿!Q12+精神空间!Q11+天赋!P12+魂师之魄1!U12)*(1+CB12)+魂兽1!U14+化神!P11+魂骨!O11+魂环!P11+神兵!Q10+神兵!AJ10+魂核1!U12</f>
        <v>319.57119999999998</v>
      </c>
      <c r="R12">
        <f>化神!R11+魂环!Q11</f>
        <v>0</v>
      </c>
      <c r="S12">
        <f>化神!S11+魂环!R11</f>
        <v>0</v>
      </c>
      <c r="T12">
        <f>魂环!S11</f>
        <v>0</v>
      </c>
      <c r="U12">
        <f>魂环!T11</f>
        <v>0</v>
      </c>
      <c r="V12">
        <f>魂核1!Y12+神器1!AD12+VLOOKUP(精神空间!$B$2,精神空间!$BR$4:$BT$11,2,)</f>
        <v>0.7</v>
      </c>
      <c r="W12">
        <f>魂核1!Z12+神器1!AE12+VLOOKUP(精神空间!$B$2,精神空间!$BR$4:$BT$11,2,)</f>
        <v>0.7</v>
      </c>
      <c r="Y12">
        <f>(星级!S12+阶位!T12+战魄!D12+武魂!T12+众神殿!D12+精神空间!T11+天赋!S12+魂师之魄1!H12)*(1+BO12)+魂兽1!H14+化神!C11+魂骨!B11+魂环!C11+神兵!D10+神兵!W10+魂核1!H12</f>
        <v>23799.919184000002</v>
      </c>
      <c r="Z12">
        <f>(星级!T12+阶位!U12+战魄!E12+武魂!U12+众神殿!E12+精神空间!U11+天赋!T12+魂师之魄1!I12)*(1+BP12)+魂兽1!I14+化神!D11+魂骨!C11+魂环!D11+神兵!E10+神兵!X10+魂核1!I12</f>
        <v>8404.9114559999998</v>
      </c>
      <c r="AA12">
        <f>(星级!U12+阶位!V12+战魄!F12+武魂!V12+众神殿!F12+精神空间!V11+天赋!U12+魂师之魄1!J12)*(1+BQ12)+魂兽1!J14+化神!E11+魂骨!D11+魂环!E11+神兵!F10+神兵!Y10+魂核1!J12</f>
        <v>2568.0595200000002</v>
      </c>
      <c r="AB12">
        <f>(星级!V12+阶位!W12+战魄!G12+武魂!W12+众神殿!G12+精神空间!W11+天赋!V12+魂师之魄1!K12)*(1+BR12)+魂兽1!K14+化神!F11+魂骨!E11+魂环!F11+神兵!G10+神兵!Z10+魂核1!K12</f>
        <v>2249.81952</v>
      </c>
      <c r="AC12">
        <f>(星级!W12+阶位!X12+战魄!H12+武魂!X12+众神殿!H12+精神空间!X11+天赋!W12+魂师之魄1!L12)*(1+BS12)+魂兽1!L14+化神!G11+魂骨!F11+魂环!G11+神兵!H10+神兵!AA10+魂核1!L12</f>
        <v>276.12900000000002</v>
      </c>
      <c r="AD12">
        <f>(星级!X12+阶位!Y12+战魄!I12+武魂!Y12+众神殿!I12+精神空间!Y11+天赋!X12+魂师之魄1!M12)*(1+BT12)+魂兽1!M14+化神!H11+魂骨!G11+魂环!H11+神兵!I10+神兵!AB10+魂核1!M12</f>
        <v>259.32900000000001</v>
      </c>
      <c r="AE12">
        <f>(星级!Y12+阶位!Z12+战魄!J12+武魂!Z12+众神殿!J12+精神空间!Z11+天赋!Y12+魂师之魄1!N12)*(1+BU12)+魂兽1!N14+化神!I11+魂骨!H11+魂环!I11+神兵!J10+神兵!AC10+魂核1!N12</f>
        <v>269.20740000000006</v>
      </c>
      <c r="AF12">
        <f>(星级!Z12+阶位!AA12+战魄!K12+武魂!AA12+众神殿!K12+精神空间!AA11+天赋!Z12+魂师之魄1!O12)*(1+BV12)+魂兽1!O14+化神!J11+魂骨!I11+魂环!J11+神兵!K10+神兵!AD10+魂核1!O12</f>
        <v>269.07299999999998</v>
      </c>
      <c r="AG12">
        <f>(星级!AA12+阶位!AB12+战魄!L12+武魂!AB12+众神殿!L12+精神空间!AB11+天赋!AA12+魂师之魄1!P12)*(1+BW12)+魂兽1!P14+化神!K11+魂骨!J11+魂环!K11+神兵!L10+神兵!AE10+魂核1!P12</f>
        <v>276.80100000000004</v>
      </c>
      <c r="AH12">
        <f>(星级!AB12+阶位!AC12+战魄!M12+武魂!AC12+众神殿!M12+精神空间!AC11+天赋!AB12+魂师之魄1!Q12)*(1+BX12)+魂兽1!Q14+化神!L11+魂骨!K11+魂环!L11+神兵!M10+神兵!AF10+魂核1!Q12</f>
        <v>268.40100000000001</v>
      </c>
      <c r="AI12">
        <f>(星级!AC12+阶位!AD12+战魄!N12+武魂!AD12+众神殿!N12+精神空间!AD11+天赋!AC12+魂师之魄1!R12)*(1+BY12)+魂兽1!R14+化神!M11+魂骨!L11+魂环!M11+神兵!N10+神兵!AG10+魂核1!R12</f>
        <v>1554</v>
      </c>
      <c r="AJ12">
        <f>(星级!AD12+阶位!AE12+战魄!O12+武魂!AE12+众神殿!O12+精神空间!AE11+天赋!AD12+魂师之魄1!S12)*(1+BZ12)+魂兽1!S14+化神!N11+魂骨!M11+魂环!N11+神兵!O10+神兵!AH10+魂核1!S12</f>
        <v>198.54999999999998</v>
      </c>
      <c r="AK12">
        <f>(星级!AE12+阶位!AF12+战魄!P12+武魂!AF12+众神殿!P12+精神空间!AF11+天赋!AE12+魂师之魄1!T12)*(1+CA12)+魂兽1!T14+化神!O11+魂骨!N11+魂环!O11+神兵!P10+神兵!AI10+魂核1!T12</f>
        <v>286.2912</v>
      </c>
      <c r="AL12">
        <f>(星级!AF12+阶位!AG12+战魄!Q12+武魂!AG12+众神殿!Q12+精神空间!AG11+天赋!AF12+魂师之魄1!U12)*(1+CB12)+魂兽1!U14+化神!P11+魂骨!O11+魂环!P11+神兵!Q10+神兵!AJ10+魂核1!U12</f>
        <v>286.2912</v>
      </c>
      <c r="AM12">
        <f>化神!R11+魂环!Q11</f>
        <v>0</v>
      </c>
      <c r="AN12">
        <f>化神!S11+魂环!R11</f>
        <v>0</v>
      </c>
      <c r="AO12">
        <f>魂环!S11</f>
        <v>0</v>
      </c>
      <c r="AP12">
        <f>魂环!T11</f>
        <v>0</v>
      </c>
      <c r="AQ12">
        <f>魂核1!Y12+神器1!AD12+VLOOKUP(精神空间!$B$2,精神空间!$BR$4:$BT$11,2,)</f>
        <v>0.7</v>
      </c>
      <c r="AR12">
        <f>魂核1!Z12+神器1!AE12+VLOOKUP(精神空间!$B$2,精神空间!$BR$4:$BT$11,2,)</f>
        <v>0.7</v>
      </c>
      <c r="AT12">
        <f>(星级!AH12+阶位!AJ12+战魄!D12+武魂!AJ12+众神殿!D12+精神空间!AJ11+天赋!AI12+魂师之魄1!H12)*(1+BO12)+魂兽1!H14+化神!C11+魂骨!B11+魂环!C11+神兵!D10+神兵!W10+魂核1!H12</f>
        <v>22718.392848</v>
      </c>
      <c r="AU12">
        <f>(星级!AI12+阶位!AK12+战魄!E12+武魂!AK12+众神殿!E12+精神空间!AK11+天赋!AJ12+魂师之魄1!I12)*(1+BP12)+魂兽1!I14+化神!D11+魂骨!C11+魂环!D11+神兵!E10+神兵!X10+魂核1!I12</f>
        <v>8579.5462559999996</v>
      </c>
      <c r="AV12">
        <f>(星级!AJ12+阶位!AL12+战魄!F12+武魂!AL12+众神殿!F12+精神空间!AL11+天赋!AK12+魂师之魄1!J12)*(1+BQ12)+魂兽1!J14+化神!E11+魂骨!D11+魂环!E11+神兵!F10+神兵!Y10+魂核1!J12</f>
        <v>2151.8431999999998</v>
      </c>
      <c r="AW12">
        <f>(星级!AK12+阶位!AM12+战魄!G12+武魂!AM12+众神殿!G12+精神空间!AM11+天赋!AL12+魂师之魄1!K12)*(1+BR12)+魂兽1!K14+化神!F11+魂骨!E11+魂环!F11+神兵!G10+神兵!Z10+魂核1!K12</f>
        <v>2438.384</v>
      </c>
      <c r="AX12">
        <f>(星级!AL12+阶位!AN12+战魄!H12+武魂!AN12+众神殿!H12+精神空间!AN11+天赋!AM12+魂师之魄1!L12)*(1+BS12)+魂兽1!L14+化神!G11+魂骨!F11+魂环!G11+神兵!H10+神兵!AA10+魂核1!L12</f>
        <v>276.80100000000004</v>
      </c>
      <c r="AY12">
        <f>(星级!AM12+阶位!AO12+战魄!I12+武魂!AO12+众神殿!I12+精神空间!AO11+天赋!AN12+魂师之魄1!M12)*(1+BT12)+魂兽1!M14+化神!H11+魂骨!G11+魂环!H11+神兵!I10+神兵!AB10+魂核1!M12</f>
        <v>260.00100000000003</v>
      </c>
      <c r="AZ12">
        <f>(星级!AN12+阶位!AP12+战魄!J12+武魂!AP12+众神殿!J12+精神空间!AP11+天赋!AO12+魂师之魄1!N12)*(1+BU12)+魂兽1!N14+化神!I11+魂骨!H11+魂环!I11+神兵!J10+神兵!AC10+魂核1!N12</f>
        <v>268.53539999999998</v>
      </c>
      <c r="BA12">
        <f>(星级!AO12+阶位!AQ12+战魄!K12+武魂!AQ12+众神殿!K12+精神空间!AQ11+天赋!AP12+魂师之魄1!O12)*(1+BV12)+魂兽1!O14+化神!J11+魂骨!I11+魂环!J11+神兵!K10+神兵!AD10+魂核1!O12</f>
        <v>260.00100000000003</v>
      </c>
      <c r="BB12">
        <f>(星级!AP12+阶位!AR12+战魄!L12+武魂!AR12+众神殿!L12+精神空间!AR11+天赋!AQ12+魂师之魄1!P12)*(1+BW12)+魂兽1!P14+化神!K11+魂骨!J11+魂环!K11+神兵!L10+神兵!AE10+魂核1!P12</f>
        <v>276.80100000000004</v>
      </c>
      <c r="BC12">
        <f>(星级!AQ12+阶位!AS12+战魄!M12+武魂!AS12+众神殿!M12+精神空间!AS11+天赋!AR12+魂师之魄1!Q12)*(1+BX12)+魂兽1!Q14+化神!L11+魂骨!K11+魂环!L11+神兵!M10+神兵!AF10+魂核1!Q12</f>
        <v>268.40100000000001</v>
      </c>
      <c r="BD12">
        <f>(星级!AR12+阶位!AT12+战魄!N12+武魂!AT12+众神殿!N12+精神空间!AT11+天赋!AS12+魂师之魄1!R12)*(1+BY12)+魂兽1!R14+化神!M11+魂骨!L11+魂环!M11+神兵!N10+神兵!AG10+魂核1!R12</f>
        <v>777</v>
      </c>
      <c r="BE12">
        <f>(星级!AS12+阶位!AU12+战魄!O12+武魂!AU12+众神殿!O12+精神空间!AU11+天赋!AT12+魂师之魄1!S12)*(1+BZ12)+魂兽1!S14+化神!N11+魂骨!M11+魂环!N11+神兵!O10+神兵!AH10+魂核1!S12</f>
        <v>250.79999999999998</v>
      </c>
      <c r="BF12">
        <f>(星级!AT12+阶位!AV12+战魄!P12+武魂!AV12+众神殿!P12+精神空间!AV11+天赋!AU12+魂师之魄1!T12)*(1+CA12)+魂兽1!T14+化神!O11+魂骨!N11+魂环!O11+神兵!P10+神兵!AI10+魂核1!T12</f>
        <v>286.2912</v>
      </c>
      <c r="BG12">
        <f>(星级!AU12+阶位!AW12+战魄!Q12+武魂!AW12+众神殿!Q12+精神空间!AW11+天赋!AV12+魂师之魄1!U12)*(1+CB12)+魂兽1!U14+化神!P11+魂骨!O11+魂环!P11+神兵!Q10+神兵!AJ10+魂核1!U12</f>
        <v>286.2912</v>
      </c>
      <c r="BH12">
        <f>化神!R11+魂环!Q11</f>
        <v>0</v>
      </c>
      <c r="BI12">
        <f>化神!S11+魂环!R11</f>
        <v>0</v>
      </c>
      <c r="BJ12">
        <f>魂环!S11</f>
        <v>0</v>
      </c>
      <c r="BK12">
        <f>魂环!T11</f>
        <v>0</v>
      </c>
      <c r="BL12">
        <f>魂核1!Y12+神器1!AD12+VLOOKUP(精神空间!$B$2,精神空间!$BR$4:$BT$11,2,)</f>
        <v>0.7</v>
      </c>
      <c r="BM12">
        <f>魂核1!Z12+神器1!AE12+VLOOKUP(精神空间!$B$2,精神空间!$BR$4:$BT$11,2,)</f>
        <v>0.7</v>
      </c>
      <c r="BO12">
        <f>战魄!T12+武魂!AZ12+好感度!D11+魂师之魄1!Y12+神器1!M12+魂兽1!X14+精神空间!BA11+精神空间!BC11</f>
        <v>1.1520000000000001</v>
      </c>
      <c r="BP12">
        <f>战魄!U12+武魂!BA12+好感度!E11+魂师之魄1!Z12+神器1!N12+魂兽1!Y14+精神空间!BB11+精神空间!BD11</f>
        <v>1.1520000000000001</v>
      </c>
      <c r="BQ12">
        <f>战魄!V12+武魂!BB12+好感度!F11+魂师之魄1!AA12+神器1!O12+魂兽1!Z14</f>
        <v>1.08</v>
      </c>
      <c r="BR12">
        <f>战魄!W12+武魂!BC12+好感度!G11+魂师之魄1!AB12+神器1!P12+魂兽1!AA14</f>
        <v>1.08</v>
      </c>
      <c r="BS12">
        <f>战魄!X12+武魂!BD12+好感度!H11+魂师之魄1!AC12+神器1!Q12+魂兽1!AB14</f>
        <v>1.1000000000000001</v>
      </c>
      <c r="BT12">
        <f>战魄!Y12+武魂!BE12+好感度!I11+魂师之魄1!AD12+神器1!R12+魂兽1!AC14</f>
        <v>1.1000000000000001</v>
      </c>
      <c r="BU12">
        <f>战魄!Z12+武魂!BF12+好感度!J11+魂师之魄1!AE12+神器1!S12+魂兽1!AD14</f>
        <v>1.1000000000000001</v>
      </c>
      <c r="BV12">
        <f>战魄!AA12+武魂!BG12+好感度!K11+魂师之魄1!AF12+神器1!T12+魂兽1!AE14</f>
        <v>1.1000000000000001</v>
      </c>
      <c r="BW12">
        <f>战魄!AB12+武魂!BH12+好感度!L11+魂师之魄1!AG12+神器1!U12+魂兽1!AF14</f>
        <v>1.1000000000000001</v>
      </c>
      <c r="BX12">
        <f>战魄!AC12+武魂!BI12+好感度!M11+魂师之魄1!AH12+神器1!V12+魂兽1!AG14</f>
        <v>1.1000000000000001</v>
      </c>
      <c r="BY12">
        <f>战魄!AD12+武魂!BJ12+好感度!N11+魂师之魄1!AI12+神器1!W12+魂兽1!AH14</f>
        <v>1.1000000000000001</v>
      </c>
      <c r="BZ12">
        <f>战魄!AE12+武魂!BK12+好感度!O11+魂师之魄1!AJ12+神器1!X12+魂兽1!AI14</f>
        <v>1.0899999999999999</v>
      </c>
      <c r="CA12">
        <f>战魄!AF12+武魂!BL12+好感度!P11+魂师之魄1!AK12+神器1!Y12+魂兽1!AJ14</f>
        <v>1.08</v>
      </c>
      <c r="CB12">
        <f>战魄!AG12+武魂!BM12+好感度!Q11+魂师之魄1!AL12+神器1!Z12+魂兽1!AK14</f>
        <v>1.08</v>
      </c>
    </row>
    <row r="13" spans="1:80" x14ac:dyDescent="0.2">
      <c r="B13">
        <v>9</v>
      </c>
      <c r="D13">
        <f>(星级!D13+阶位!D13+战魄!D13+武魂!D13+众神殿!D13+精神空间!D12+天赋!C13+魂师之魄1!H13)*(1+BO13)+魂兽1!H15+化神!C12+魂骨!B12+魂环!C12+神兵!D11+神兵!W11+魂核1!H13</f>
        <v>28171.504760000003</v>
      </c>
      <c r="E13">
        <f>(星级!E13+阶位!E13+战魄!E13+武魂!E13+众神殿!E13+精神空间!E12+天赋!D13+魂师之魄1!I13)*(1+BP13)+魂兽1!I15+化神!D12+魂骨!C12+魂环!D12+神兵!E11+神兵!X11+魂核1!I13</f>
        <v>9032.6297919999997</v>
      </c>
      <c r="F13">
        <f>(星级!F13+阶位!F13+战魄!F13+武魂!F13+众神殿!F13+精神空间!F12+天赋!E13+魂师之魄1!J13)*(1+BQ13)+魂兽1!J15+化神!E12+魂骨!D12+魂环!E12+神兵!F11+神兵!Y11+魂核1!J13</f>
        <v>3291.6576</v>
      </c>
      <c r="G13">
        <f>(星级!G13+阶位!G13+战魄!G13+武魂!G13+众神殿!G13+精神空间!G12+天赋!F13+魂师之魄1!K13)*(1+BR13)+魂兽1!K15+化神!F12+魂骨!E12+魂环!F12+神兵!G11+神兵!Z11+魂核1!K13</f>
        <v>2757.0976000000001</v>
      </c>
      <c r="H13">
        <f>(星级!H13+阶位!H13+战魄!H13+武魂!H13+众神殿!H13+精神空间!H12+天赋!G13+魂师之魄1!L13)*(1+BS13)+魂兽1!L15+化神!G12+魂骨!F12+魂环!G12+神兵!H11+神兵!AA11+魂核1!L13</f>
        <v>298.94119999999998</v>
      </c>
      <c r="I13">
        <f>(星级!I13+阶位!I13+战魄!I13+武魂!I13+众神殿!I13+精神空间!I12+天赋!H13+魂师之魄1!M13)*(1+BT13)+魂兽1!M15+化神!H12+魂骨!G12+魂环!H12+神兵!I11+神兵!AB11+魂核1!M13</f>
        <v>279.32099999999997</v>
      </c>
      <c r="J13">
        <f>(星级!J13+阶位!J13+战魄!J13+武魂!J13+众神殿!J13+精神空间!J12+天赋!I13+魂师之魄1!N13)*(1+BU13)+魂兽1!N15+化神!I12+魂骨!H12+魂环!I12+神兵!J11+神兵!AC11+魂核1!N13</f>
        <v>287.85540000000003</v>
      </c>
      <c r="K13">
        <f>(星级!K13+阶位!K13+战魄!K13+武魂!K13+众神殿!K13+精神空间!K12+天赋!J13+魂师之魄1!O13)*(1+BV13)+魂兽1!O15+化神!J12+魂骨!I12+魂环!J12+神兵!K11+神兵!AD11+魂核1!O13</f>
        <v>287.721</v>
      </c>
      <c r="L13">
        <f>(星级!L13+阶位!L13+战魄!L13+武魂!L13+众神殿!L13+精神空间!L12+天赋!K13+魂师之魄1!P13)*(1+BW13)+魂兽1!P15+化神!K12+魂骨!J12+魂环!K12+神兵!L11+神兵!AE11+魂核1!P13</f>
        <v>296.12099999999998</v>
      </c>
      <c r="M13">
        <f>(星级!M13+阶位!M13+战魄!M13+武魂!M13+众神殿!M13+精神空间!M12+天赋!L13+魂师之魄1!Q13)*(1+BX13)+魂兽1!Q15+化神!L12+魂骨!K12+魂环!L12+神兵!M11+神兵!AF11+魂核1!Q13</f>
        <v>287.721</v>
      </c>
      <c r="N13">
        <f>(星级!N13+阶位!N13+战魄!N13+武魂!N13+众神殿!N13+精神空间!N12+天赋!M13+魂师之魄1!R13)*(1+BY13)+魂兽1!R15+化神!M12+魂骨!L12+魂环!M12+神兵!N11+神兵!AG11+魂核1!R13</f>
        <v>2205</v>
      </c>
      <c r="O13">
        <f>(星级!O13+阶位!O13+战魄!O13+武魂!O13+众神殿!O13+精神空间!O12+天赋!N13+魂师之魄1!S13)*(1+BZ13)+魂兽1!S15+化神!N12+魂骨!M12+魂环!N12+神兵!O11+神兵!AH11+魂核1!S13</f>
        <v>125.39999999999999</v>
      </c>
      <c r="P13">
        <f>(星级!P13+阶位!P13+战魄!P13+武魂!P13+众神殿!P13+精神空间!P12+天赋!O13+魂师之魄1!T13)*(1+CA13)+魂兽1!T15+化神!O12+魂骨!N12+魂环!O12+神兵!P11+神兵!AI11+魂核1!T13</f>
        <v>513.08960000000002</v>
      </c>
      <c r="Q13">
        <f>(星级!Q13+阶位!Q13+战魄!Q13+武魂!Q13+众神殿!Q13+精神空间!Q12+天赋!P13+魂师之魄1!U13)*(1+CB13)+魂兽1!U15+化神!P12+魂骨!O12+魂环!P12+神兵!Q11+神兵!AJ11+魂核1!U13</f>
        <v>513.08960000000002</v>
      </c>
      <c r="R13">
        <f>化神!R12+魂环!Q12</f>
        <v>100</v>
      </c>
      <c r="S13">
        <f>化神!S12+魂环!R12</f>
        <v>100</v>
      </c>
      <c r="T13">
        <f>魂环!S12</f>
        <v>0</v>
      </c>
      <c r="U13">
        <f>魂环!T12</f>
        <v>0</v>
      </c>
      <c r="V13">
        <f>魂核1!Y13+神器1!AD13+VLOOKUP(精神空间!$B$2,精神空间!$BR$4:$BT$11,2,)</f>
        <v>0.7</v>
      </c>
      <c r="W13">
        <f>魂核1!Z13+神器1!AE13+VLOOKUP(精神空间!$B$2,精神空间!$BR$4:$BT$11,2,)</f>
        <v>0.7</v>
      </c>
      <c r="Y13">
        <f>(星级!S13+阶位!T13+战魄!D13+武魂!T13+众神殿!D13+精神空间!T12+天赋!S13+魂师之魄1!H13)*(1+BO13)+魂兽1!H15+化神!C12+魂骨!B12+魂环!C12+神兵!D11+神兵!W11+魂核1!H13</f>
        <v>26444.617752000002</v>
      </c>
      <c r="Z13">
        <f>(星级!T13+阶位!U13+战魄!E13+武魂!U13+众神殿!E13+精神空间!U12+天赋!T13+魂师之魄1!I13)*(1+BP13)+魂兽1!I15+化神!D12+魂骨!C12+魂环!D12+神兵!E11+神兵!X11+魂核1!I13</f>
        <v>9173.1923680000018</v>
      </c>
      <c r="AA13">
        <f>(星级!U13+阶位!V13+战魄!F13+武魂!V13+众神殿!F13+精神空间!V12+天赋!U13+魂师之魄1!J13)*(1+BQ13)+魂兽1!J15+化神!E12+魂骨!D12+魂环!E12+神兵!F11+神兵!Y11+魂核1!J13</f>
        <v>2832.0275200000001</v>
      </c>
      <c r="AB13">
        <f>(星级!V13+阶位!W13+战魄!G13+武魂!W13+众神殿!G13+精神空间!W12+天赋!V13+魂师之魄1!K13)*(1+BR13)+魂兽1!K15+化神!F12+魂骨!E12+魂环!F12+神兵!G11+神兵!Z11+魂核1!K13</f>
        <v>2480.5075200000001</v>
      </c>
      <c r="AC13">
        <f>(星级!W13+阶位!X13+战魄!H13+武魂!X13+众神殿!H13+精神空间!X12+天赋!W13+魂师之魄1!L13)*(1+BS13)+魂兽1!L15+化神!G12+魂骨!F12+魂环!G12+神兵!H11+神兵!AA11+魂核1!L13</f>
        <v>298.26280000000003</v>
      </c>
      <c r="AD13">
        <f>(星级!X13+阶位!Y13+战魄!I13+武魂!Y13+众神殿!I13+精神空间!Y12+天赋!X13+魂师之魄1!M13)*(1+BT13)+魂兽1!M15+化神!H12+魂骨!G12+魂环!H12+神兵!I11+神兵!AB11+魂核1!M13</f>
        <v>278.649</v>
      </c>
      <c r="AE13">
        <f>(星级!Y13+阶位!Z13+战魄!J13+武魂!Z13+众神殿!J13+精神空间!Z12+天赋!Y13+魂师之魄1!N13)*(1+BU13)+魂兽1!N15+化神!I12+魂骨!H12+魂环!I12+神兵!J11+神兵!AC11+魂核1!N13</f>
        <v>288.5274</v>
      </c>
      <c r="AF13">
        <f>(星级!Z13+阶位!AA13+战魄!K13+武魂!AA13+众神殿!K13+精神空间!AA12+天赋!Z13+魂师之魄1!O13)*(1+BV13)+魂兽1!O15+化神!J12+魂骨!I12+魂环!J12+神兵!K11+神兵!AD11+魂核1!O13</f>
        <v>288.39299999999997</v>
      </c>
      <c r="AG13">
        <f>(星级!AA13+阶位!AB13+战魄!L13+武魂!AB13+众神殿!L13+精神空间!AB12+天赋!AA13+魂师之魄1!P13)*(1+BW13)+魂兽1!P15+化神!K12+魂骨!J12+魂环!K12+神兵!L11+神兵!AE11+魂核1!P13</f>
        <v>296.12099999999998</v>
      </c>
      <c r="AH13">
        <f>(星级!AB13+阶位!AC13+战魄!M13+武魂!AC13+众神殿!M13+精神空间!AC12+天赋!AB13+魂师之魄1!Q13)*(1+BX13)+魂兽1!Q15+化神!L12+魂骨!K12+魂环!L12+神兵!M11+神兵!AF11+魂核1!Q13</f>
        <v>287.721</v>
      </c>
      <c r="AI13">
        <f>(星级!AC13+阶位!AD13+战魄!N13+武魂!AD13+众神殿!N13+精神空间!AD12+天赋!AC13+魂师之魄1!R13)*(1+BY13)+魂兽1!R15+化神!M12+魂骨!L12+魂环!M12+神兵!N11+神兵!AG11+魂核1!R13</f>
        <v>1722</v>
      </c>
      <c r="AJ13">
        <f>(星级!AD13+阶位!AE13+战魄!O13+武魂!AE13+众神殿!O13+精神空间!AE12+天赋!AD13+魂师之魄1!S13)*(1+BZ13)+魂兽1!S15+化神!N12+魂骨!M12+魂环!N12+神兵!O11+神兵!AH11+魂核1!S13</f>
        <v>198.54999999999998</v>
      </c>
      <c r="AK13">
        <f>(星级!AE13+阶位!AF13+战魄!P13+武魂!AF13+众神殿!P13+精神空间!AF12+天赋!AE13+魂师之魄1!T13)*(1+CA13)+魂兽1!T15+化神!O12+魂骨!N12+魂环!O12+神兵!P11+神兵!AI11+魂核1!T13</f>
        <v>459.00960000000003</v>
      </c>
      <c r="AL13">
        <f>(星级!AF13+阶位!AG13+战魄!Q13+武魂!AG13+众神殿!Q13+精神空间!AG12+天赋!AF13+魂师之魄1!U13)*(1+CB13)+魂兽1!U15+化神!P12+魂骨!O12+魂环!P12+神兵!Q11+神兵!AJ11+魂核1!U13</f>
        <v>459.00960000000003</v>
      </c>
      <c r="AM13">
        <f>化神!R12+魂环!Q12</f>
        <v>100</v>
      </c>
      <c r="AN13">
        <f>化神!S12+魂环!R12</f>
        <v>100</v>
      </c>
      <c r="AO13">
        <f>魂环!S12</f>
        <v>0</v>
      </c>
      <c r="AP13">
        <f>魂环!T12</f>
        <v>0</v>
      </c>
      <c r="AQ13">
        <f>魂核1!Y13+神器1!AD13+VLOOKUP(精神空间!$B$2,精神空间!$BR$4:$BT$11,2,)</f>
        <v>0.7</v>
      </c>
      <c r="AR13">
        <f>魂核1!Z13+神器1!AE13+VLOOKUP(精神空间!$B$2,精神空间!$BR$4:$BT$11,2,)</f>
        <v>0.7</v>
      </c>
      <c r="AT13">
        <f>(星级!AH13+阶位!AJ13+战魄!D13+武魂!AJ13+众神殿!D13+精神空间!AJ12+天赋!AI13+魂师之魄1!H13)*(1+BO13)+魂兽1!H15+化神!C12+魂骨!B12+魂环!C12+神兵!D11+神兵!W11+魂核1!H13</f>
        <v>25242.932344000001</v>
      </c>
      <c r="AU13">
        <f>(星级!AI13+阶位!AK13+战魄!E13+武魂!AK13+众神殿!E13+精神空间!AK12+天赋!AJ13+魂师之魄1!I13)*(1+BP13)+魂兽1!I15+化神!D12+魂骨!C12+魂环!D12+神兵!E11+神兵!X11+魂核1!I13</f>
        <v>9368.5259679999999</v>
      </c>
      <c r="AV13">
        <f>(星级!AJ13+阶位!AL13+战魄!F13+武魂!AL13+众神殿!F13+精神空间!AL12+天赋!AK13+魂师之魄1!J13)*(1+BQ13)+魂兽1!J15+化神!E12+魂骨!D12+魂环!E12+神兵!F11+神兵!Y11+魂核1!J13</f>
        <v>2371.9023999999999</v>
      </c>
      <c r="AW13">
        <f>(星级!AK13+阶位!AM13+战魄!G13+武魂!AM13+众神殿!G13+精神空间!AM12+天赋!AL13+魂师之魄1!K13)*(1+BR13)+魂兽1!K15+化神!F12+魂骨!E12+魂环!F12+神兵!G11+神兵!Z11+魂核1!K13</f>
        <v>2689.0608000000002</v>
      </c>
      <c r="AX13">
        <f>(星级!AL13+阶位!AN13+战魄!H13+武魂!AN13+众神殿!H13+精神空间!AN12+天赋!AM13+魂师之魄1!L13)*(1+BS13)+魂兽1!L15+化神!G12+魂骨!F12+魂环!G12+神兵!H11+神兵!AA11+魂核1!L13</f>
        <v>298.94119999999998</v>
      </c>
      <c r="AY13">
        <f>(星级!AM13+阶位!AO13+战魄!I13+武魂!AO13+众神殿!I13+精神空间!AO12+天赋!AN13+魂师之魄1!M13)*(1+BT13)+魂兽1!M15+化神!H12+魂骨!G12+魂环!H12+神兵!I11+神兵!AB11+魂核1!M13</f>
        <v>279.32099999999997</v>
      </c>
      <c r="AZ13">
        <f>(星级!AN13+阶位!AP13+战魄!J13+武魂!AP13+众神殿!J13+精神空间!AP12+天赋!AO13+魂师之魄1!N13)*(1+BU13)+魂兽1!N15+化神!I12+魂骨!H12+魂环!I12+神兵!J11+神兵!AC11+魂核1!N13</f>
        <v>287.85540000000003</v>
      </c>
      <c r="BA13">
        <f>(星级!AO13+阶位!AQ13+战魄!K13+武魂!AQ13+众神殿!K13+精神空间!AQ12+天赋!AP13+魂师之魄1!O13)*(1+BV13)+魂兽1!O15+化神!J12+魂骨!I12+魂环!J12+神兵!K11+神兵!AD11+魂核1!O13</f>
        <v>279.32099999999997</v>
      </c>
      <c r="BB13">
        <f>(星级!AP13+阶位!AR13+战魄!L13+武魂!AR13+众神殿!L13+精神空间!AR12+天赋!AQ13+魂师之魄1!P13)*(1+BW13)+魂兽1!P15+化神!K12+魂骨!J12+魂环!K12+神兵!L11+神兵!AE11+魂核1!P13</f>
        <v>296.12099999999998</v>
      </c>
      <c r="BC13">
        <f>(星级!AQ13+阶位!AS13+战魄!M13+武魂!AS13+众神殿!M13+精神空间!AS12+天赋!AR13+魂师之魄1!Q13)*(1+BX13)+魂兽1!Q15+化神!L12+魂骨!K12+魂环!L12+神兵!M11+神兵!AF11+魂核1!Q13</f>
        <v>287.721</v>
      </c>
      <c r="BD13">
        <f>(星级!AR13+阶位!AT13+战魄!N13+武魂!AT13+众神殿!N13+精神空间!AT12+天赋!AS13+魂师之魄1!R13)*(1+BY13)+魂兽1!R15+化神!M12+魂骨!L12+魂环!M12+神兵!N11+神兵!AG11+魂核1!R13</f>
        <v>861</v>
      </c>
      <c r="BE13">
        <f>(星级!AS13+阶位!AU13+战魄!O13+武魂!AU13+众神殿!O13+精神空间!AU12+天赋!AT13+魂师之魄1!S13)*(1+BZ13)+魂兽1!S15+化神!N12+魂骨!M12+魂环!N12+神兵!O11+神兵!AH11+魂核1!S13</f>
        <v>250.79999999999998</v>
      </c>
      <c r="BF13">
        <f>(星级!AT13+阶位!AV13+战魄!P13+武魂!AV13+众神殿!P13+精神空间!AV12+天赋!AU13+魂师之魄1!T13)*(1+CA13)+魂兽1!T15+化神!O12+魂骨!N12+魂环!O12+神兵!P11+神兵!AI11+魂核1!T13</f>
        <v>459.00960000000003</v>
      </c>
      <c r="BG13">
        <f>(星级!AU13+阶位!AW13+战魄!Q13+武魂!AW13+众神殿!Q13+精神空间!AW12+天赋!AV13+魂师之魄1!U13)*(1+CB13)+魂兽1!U15+化神!P12+魂骨!O12+魂环!P12+神兵!Q11+神兵!AJ11+魂核1!U13</f>
        <v>459.00960000000003</v>
      </c>
      <c r="BH13">
        <f>化神!R12+魂环!Q12</f>
        <v>100</v>
      </c>
      <c r="BI13">
        <f>化神!S12+魂环!R12</f>
        <v>100</v>
      </c>
      <c r="BJ13">
        <f>魂环!S12</f>
        <v>0</v>
      </c>
      <c r="BK13">
        <f>魂环!T12</f>
        <v>0</v>
      </c>
      <c r="BL13">
        <f>魂核1!Y13+神器1!AD13+VLOOKUP(精神空间!$B$2,精神空间!$BR$4:$BT$11,2,)</f>
        <v>0.7</v>
      </c>
      <c r="BM13">
        <f>魂核1!Z13+神器1!AE13+VLOOKUP(精神空间!$B$2,精神空间!$BR$4:$BT$11,2,)</f>
        <v>0.7</v>
      </c>
      <c r="BO13">
        <f>战魄!T13+武魂!AZ13+好感度!D12+魂师之魄1!Y13+神器1!M13+魂兽1!X15+精神空间!BA12+精神空间!BC12</f>
        <v>1.1560000000000001</v>
      </c>
      <c r="BP13">
        <f>战魄!U13+武魂!BA13+好感度!E12+魂师之魄1!Z13+神器1!N13+魂兽1!Y15+精神空间!BB12+精神空间!BD12</f>
        <v>1.1560000000000001</v>
      </c>
      <c r="BQ13">
        <f>战魄!V13+武魂!BB13+好感度!F12+魂师之魄1!AA13+神器1!O13+魂兽1!Z15</f>
        <v>1.08</v>
      </c>
      <c r="BR13">
        <f>战魄!W13+武魂!BC13+好感度!G12+魂师之魄1!AB13+神器1!P13+魂兽1!AA15</f>
        <v>1.08</v>
      </c>
      <c r="BS13">
        <f>战魄!X13+武魂!BD13+好感度!H12+魂师之魄1!AC13+神器1!Q13+魂兽1!AB15</f>
        <v>1.1200000000000001</v>
      </c>
      <c r="BT13">
        <f>战魄!Y13+武魂!BE13+好感度!I12+魂师之魄1!AD13+神器1!R13+魂兽1!AC15</f>
        <v>1.1000000000000001</v>
      </c>
      <c r="BU13">
        <f>战魄!Z13+武魂!BF13+好感度!J12+魂师之魄1!AE13+神器1!S13+魂兽1!AD15</f>
        <v>1.1000000000000001</v>
      </c>
      <c r="BV13">
        <f>战魄!AA13+武魂!BG13+好感度!K12+魂师之魄1!AF13+神器1!T13+魂兽1!AE15</f>
        <v>1.1000000000000001</v>
      </c>
      <c r="BW13">
        <f>战魄!AB13+武魂!BH13+好感度!L12+魂师之魄1!AG13+神器1!U13+魂兽1!AF15</f>
        <v>1.1000000000000001</v>
      </c>
      <c r="BX13">
        <f>战魄!AC13+武魂!BI13+好感度!M12+魂师之魄1!AH13+神器1!V13+魂兽1!AG15</f>
        <v>1.1000000000000001</v>
      </c>
      <c r="BY13">
        <f>战魄!AD13+武魂!BJ13+好感度!N12+魂师之魄1!AI13+神器1!W13+魂兽1!AH15</f>
        <v>1.1000000000000001</v>
      </c>
      <c r="BZ13">
        <f>战魄!AE13+武魂!BK13+好感度!O12+魂师之魄1!AJ13+神器1!X13+魂兽1!AI15</f>
        <v>1.0899999999999999</v>
      </c>
      <c r="CA13">
        <f>战魄!AF13+武魂!BL13+好感度!P12+魂师之魄1!AK13+神器1!Y13+魂兽1!AJ15</f>
        <v>1.08</v>
      </c>
      <c r="CB13">
        <f>战魄!AG13+武魂!BM13+好感度!Q12+魂师之魄1!AL13+神器1!Z13+魂兽1!AK15</f>
        <v>1.08</v>
      </c>
    </row>
    <row r="14" spans="1:80" x14ac:dyDescent="0.2">
      <c r="B14">
        <v>10</v>
      </c>
      <c r="D14">
        <f>(星级!D14+阶位!D14+战魄!D14+武魂!D14+众神殿!D14+精神空间!D13+天赋!C14+魂师之魄1!H14)*(1+BO14)+魂兽1!H16+化神!C13+魂骨!B13+魂环!C13+神兵!D12+神兵!W12+魂核1!H14</f>
        <v>179669.479528</v>
      </c>
      <c r="E14">
        <f>(星级!E14+阶位!E14+战魄!E14+武魂!E14+众神殿!E14+精神空间!E13+天赋!D14+魂师之魄1!I14)*(1+BP14)+魂兽1!I16+化神!D13+魂骨!C13+魂环!D13+神兵!E12+神兵!X12+魂核1!I14</f>
        <v>45127.077896000003</v>
      </c>
      <c r="F14">
        <f>(星级!F14+阶位!F14+战魄!F14+武魂!F14+众神殿!F14+精神空间!F13+天赋!E14+魂师之魄1!J14)*(1+BQ14)+魂兽1!J16+化神!E13+魂骨!D13+魂环!E13+神兵!F12+神兵!Y12+魂核1!J14</f>
        <v>17631.182079999999</v>
      </c>
      <c r="G14">
        <f>(星级!G14+阶位!G14+战魄!G14+武魂!G14+众神殿!G14+精神空间!G13+天赋!F14+魂师之魄1!K14)*(1+BR14)+魂兽1!K16+化神!F13+魂骨!E13+魂环!F13+神兵!G12+神兵!Z12+魂核1!K14</f>
        <v>17052.942079999997</v>
      </c>
      <c r="H14">
        <f>(星级!H14+阶位!H14+战魄!H14+武魂!H14+众神殿!H14+精神空间!H13+天赋!G14+魂师之魄1!L14)*(1+BS14)+魂兽1!L16+化神!G13+魂骨!F13+魂环!G13+神兵!H12+神兵!AA12+魂核1!L14</f>
        <v>308.52360000000004</v>
      </c>
      <c r="I14">
        <f>(星级!I14+阶位!I14+战魄!I14+武魂!I14+众神殿!I14+精神空间!I13+天赋!H14+魂师之魄1!M14)*(1+BT14)+魂兽1!M16+化神!H13+魂骨!G13+魂环!H13+神兵!I12+神兵!AB12+魂核1!M14</f>
        <v>291.56360000000001</v>
      </c>
      <c r="J14">
        <f>(星级!J14+阶位!J14+战魄!J14+武魂!J14+众神殿!J14+精神空间!J13+天赋!I14+魂师之魄1!N14)*(1+BU14)+魂兽1!N16+化神!I13+魂骨!H13+魂环!I13+神兵!J12+神兵!AC12+魂核1!N14</f>
        <v>349.98180000000002</v>
      </c>
      <c r="K14">
        <f>(星级!K14+阶位!K14+战魄!K14+武魂!K14+众神殿!K14+精神空间!K13+天赋!J14+魂师之魄1!O14)*(1+BV14)+魂兽1!O16+化神!J13+魂骨!I13+魂环!J13+神兵!K12+神兵!AD12+魂核1!O14</f>
        <v>297.21300000000002</v>
      </c>
      <c r="L14">
        <f>(星级!L14+阶位!L14+战魄!L14+武魂!L14+众神殿!L14+精神空间!L13+天赋!K14+魂师之魄1!P14)*(1+BW14)+魂兽1!P16+化神!K13+魂骨!J13+魂环!K13+神兵!L12+神兵!AE12+魂核1!P14</f>
        <v>410.613</v>
      </c>
      <c r="M14">
        <f>(星级!M14+阶位!M14+战魄!M14+武魂!M14+众神殿!M14+精神空间!M13+天赋!L14+魂师之魄1!Q14)*(1+BX14)+魂兽1!Q16+化神!L13+魂骨!K13+魂环!L13+神兵!M12+神兵!AF12+魂核1!Q14</f>
        <v>297.21300000000002</v>
      </c>
      <c r="N14">
        <f>(星级!N14+阶位!N14+战魄!N14+武魂!N14+众神殿!N14+精神空间!N13+天赋!M14+魂师之魄1!R14)*(1+BY14)+魂兽1!R16+化神!M13+魂骨!L13+魂环!M13+神兵!N12+神兵!AG12+魂核1!R14</f>
        <v>2415</v>
      </c>
      <c r="O14">
        <f>(星级!O14+阶位!O14+战魄!O14+武魂!O14+众神殿!O14+精神空间!O13+天赋!N14+魂师之魄1!S14)*(1+BZ14)+魂兽1!S16+化神!N13+魂骨!M13+魂环!N13+神兵!O12+神兵!AH12+魂核1!S14</f>
        <v>125.39999999999999</v>
      </c>
      <c r="P14">
        <f>(星级!P14+阶位!P14+战魄!P14+武魂!P14+众神殿!P14+精神空间!P13+天赋!O14+魂师之魄1!T14)*(1+CA14)+魂兽1!T16+化神!O13+魂骨!N13+魂环!O13+神兵!P12+神兵!AI12+魂核1!T14</f>
        <v>14528.140799999999</v>
      </c>
      <c r="Q14">
        <f>(星级!Q14+阶位!Q14+战魄!Q14+武魂!Q14+众神殿!Q14+精神空间!Q13+天赋!P14+魂师之魄1!U14)*(1+CB14)+魂兽1!U16+化神!P13+魂骨!O13+魂环!P13+神兵!Q12+神兵!AJ12+魂核1!U14</f>
        <v>14528.140799999999</v>
      </c>
      <c r="R14">
        <f>化神!R13+魂环!Q13</f>
        <v>100</v>
      </c>
      <c r="S14">
        <f>化神!S13+魂环!R13</f>
        <v>100</v>
      </c>
      <c r="T14">
        <f>魂环!S13</f>
        <v>0</v>
      </c>
      <c r="U14">
        <f>魂环!T13</f>
        <v>0</v>
      </c>
      <c r="V14">
        <f>魂核1!Y14+神器1!AD14+VLOOKUP(精神空间!$B$2,精神空间!$BR$4:$BT$11,2,)</f>
        <v>0.7</v>
      </c>
      <c r="W14">
        <f>魂核1!Z14+神器1!AE14+VLOOKUP(精神空间!$B$2,精神空间!$BR$4:$BT$11,2,)</f>
        <v>0.7</v>
      </c>
      <c r="Y14">
        <f>(星级!S14+阶位!T14+战魄!D14+武魂!T14+众神殿!D14+精神空间!T13+天赋!S14+魂师之魄1!H14)*(1+BO14)+魂兽1!H16+化神!C13+魂骨!B13+魂环!C13+神兵!D12+神兵!W12+魂核1!H14</f>
        <v>177452.67745599998</v>
      </c>
      <c r="Z14">
        <f>(星级!T14+阶位!U14+战魄!E14+武魂!U14+众神殿!E14+精神空间!U13+天赋!T14+魂师之魄1!I14)*(1+BP14)+魂兽1!I16+化神!D13+魂骨!C13+魂环!D13+神兵!E12+神兵!X12+魂核1!I14</f>
        <v>45289.454535999997</v>
      </c>
      <c r="AA14">
        <f>(星级!U14+阶位!V14+战魄!F14+武魂!V14+众神殿!F14+精神空间!V13+天赋!U14+魂师之魄1!J14)*(1+BQ14)+魂兽1!J16+化神!E13+魂骨!D13+魂环!E13+神兵!F12+神兵!Y12+魂核1!J14</f>
        <v>17139.752959999998</v>
      </c>
      <c r="AB14">
        <f>(星级!V14+阶位!W14+战魄!G14+武魂!W14+众神殿!G14+精神空间!W13+天赋!V14+魂师之魄1!K14)*(1+BR14)+魂兽1!K16+化神!F13+魂骨!E13+魂环!F13+神兵!G12+神兵!Z12+魂核1!K14</f>
        <v>16754.952959999999</v>
      </c>
      <c r="AC14">
        <f>(星级!W14+阶位!X14+战魄!H14+武魂!X14+众神殿!H14+精神空间!X13+天赋!W14+魂师之魄1!L14)*(1+BS14)+魂兽1!L16+化神!G13+魂骨!F13+魂环!G13+神兵!H12+神兵!AA12+魂核1!L14</f>
        <v>307.16679999999997</v>
      </c>
      <c r="AD14">
        <f>(星级!X14+阶位!Y14+战魄!I14+武魂!Y14+众神殿!I14+精神空间!Y13+天赋!X14+魂师之魄1!M14)*(1+BT14)+魂兽1!M16+化神!H13+魂骨!G13+魂环!H13+神兵!I12+神兵!AB12+魂核1!M14</f>
        <v>290.20679999999999</v>
      </c>
      <c r="AE14">
        <f>(星级!Y14+阶位!Z14+战魄!J14+武魂!Z14+众神殿!J14+精神空间!Z13+天赋!Y14+魂师之魄1!N14)*(1+BU14)+魂兽1!N16+化神!I13+魂骨!H13+魂环!I13+神兵!J12+神兵!AC12+魂核1!N14</f>
        <v>351.32580000000002</v>
      </c>
      <c r="AF14">
        <f>(星级!Z14+阶位!AA14+战魄!K14+武魂!AA14+众神殿!K14+精神空间!AA13+天赋!Z14+魂师之魄1!O14)*(1+BV14)+魂兽1!O16+化神!J13+魂骨!I13+魂环!J13+神兵!K12+神兵!AD12+魂核1!O14</f>
        <v>298.55700000000007</v>
      </c>
      <c r="AG14">
        <f>(星级!AA14+阶位!AB14+战魄!L14+武魂!AB14+众神殿!L14+精神空间!AB13+天赋!AA14+魂师之魄1!P14)*(1+BW14)+魂兽1!P16+化神!K13+魂骨!J13+魂环!K13+神兵!L12+神兵!AE12+魂核1!P14</f>
        <v>410.613</v>
      </c>
      <c r="AH14">
        <f>(星级!AB14+阶位!AC14+战魄!M14+武魂!AC14+众神殿!M14+精神空间!AC13+天赋!AB14+魂师之魄1!Q14)*(1+BX14)+魂兽1!Q16+化神!L13+魂骨!K13+魂环!L13+神兵!M12+神兵!AF12+魂核1!Q14</f>
        <v>297.21300000000002</v>
      </c>
      <c r="AI14">
        <f>(星级!AC14+阶位!AD14+战魄!N14+武魂!AD14+众神殿!N14+精神空间!AD13+天赋!AC14+魂师之魄1!R14)*(1+BY14)+魂兽1!R16+化神!M13+魂骨!L13+魂环!M13+神兵!N12+神兵!AG12+魂核1!R14</f>
        <v>1890</v>
      </c>
      <c r="AJ14">
        <f>(星级!AD14+阶位!AE14+战魄!O14+武魂!AE14+众神殿!O14+精神空间!AE13+天赋!AD14+魂师之魄1!S14)*(1+BZ14)+魂兽1!S16+化神!N13+魂骨!M13+魂环!N13+神兵!O12+神兵!AH12+魂核1!S14</f>
        <v>198.54999999999998</v>
      </c>
      <c r="AK14">
        <f>(星级!AE14+阶位!AF14+战魄!P14+武魂!AF14+众神殿!P14+精神空间!AF13+天赋!AE14+魂师之魄1!T14)*(1+CA14)+魂兽1!T16+化神!O13+魂骨!N13+魂环!O13+神兵!P12+神兵!AI12+魂核1!T14</f>
        <v>14457.420799999998</v>
      </c>
      <c r="AL14">
        <f>(星级!AF14+阶位!AG14+战魄!Q14+武魂!AG14+众神殿!Q14+精神空间!AG13+天赋!AF14+魂师之魄1!U14)*(1+CB14)+魂兽1!U16+化神!P13+魂骨!O13+魂环!P13+神兵!Q12+神兵!AJ12+魂核1!U14</f>
        <v>14457.420799999998</v>
      </c>
      <c r="AM14">
        <f>化神!R13+魂环!Q13</f>
        <v>100</v>
      </c>
      <c r="AN14">
        <f>化神!S13+魂环!R13</f>
        <v>100</v>
      </c>
      <c r="AO14">
        <f>魂环!S13</f>
        <v>0</v>
      </c>
      <c r="AP14">
        <f>魂环!T13</f>
        <v>0</v>
      </c>
      <c r="AQ14">
        <f>魂核1!Y14+神器1!AD14+VLOOKUP(精神空间!$B$2,精神空间!$BR$4:$BT$11,2,)</f>
        <v>0.7</v>
      </c>
      <c r="AR14">
        <f>魂核1!Z14+神器1!AE14+VLOOKUP(精神空间!$B$2,精神空间!$BR$4:$BT$11,2,)</f>
        <v>0.7</v>
      </c>
      <c r="AT14">
        <f>(星级!AH14+阶位!AJ14+战魄!D14+武魂!AJ14+众神殿!D14+精神空间!AJ13+天赋!AI14+魂师之魄1!H14)*(1+BO14)+魂兽1!H16+化神!C13+魂骨!B13+魂环!C13+神兵!D12+神兵!W12+魂核1!H14</f>
        <v>176080.28738399997</v>
      </c>
      <c r="AU14">
        <f>(星级!AI14+阶位!AK14+战魄!E14+武魂!AK14+众神殿!E14+精神空间!AK13+天赋!AJ14+魂师之魄1!I14)*(1+BP14)+魂兽1!I16+化神!D13+魂骨!C13+魂环!D13+神兵!E12+神兵!X12+魂核1!I14</f>
        <v>45513.836416000006</v>
      </c>
      <c r="AV14">
        <f>(星级!AJ14+阶位!AL14+战魄!F14+武魂!AL14+众神殿!F14+精神空间!AL13+天赋!AK14+魂师之魄1!J14)*(1+BQ14)+魂兽1!J16+化神!E13+魂骨!D13+魂环!E13+神兵!F12+神兵!Y12+魂核1!J14</f>
        <v>16635.12</v>
      </c>
      <c r="AW14">
        <f>(星级!AK14+阶位!AM14+战魄!G14+武魂!AM14+众神殿!G14+精神空间!AM13+天赋!AL14+魂师之魄1!K14)*(1+BR14)+魂兽1!K16+化神!F13+魂骨!E13+魂环!F13+神兵!G12+神兵!Z12+魂核1!K14</f>
        <v>16982.895999999997</v>
      </c>
      <c r="AX14">
        <f>(星级!AL14+阶位!AN14+战魄!H14+武魂!AN14+众神殿!H14+精神空间!AN13+天赋!AM14+魂师之魄1!L14)*(1+BS14)+魂兽1!L16+化神!G13+魂骨!F13+魂环!G13+神兵!H12+神兵!AA12+魂核1!L14</f>
        <v>308.52360000000004</v>
      </c>
      <c r="AY14">
        <f>(星级!AM14+阶位!AO14+战魄!I14+武魂!AO14+众神殿!I14+精神空间!AO13+天赋!AN14+魂师之魄1!M14)*(1+BT14)+魂兽1!M16+化神!H13+魂骨!G13+魂环!H13+神兵!I12+神兵!AB12+魂核1!M14</f>
        <v>291.56360000000001</v>
      </c>
      <c r="AZ14">
        <f>(星级!AN14+阶位!AP14+战魄!J14+武魂!AP14+众神殿!J14+精神空间!AP13+天赋!AO14+魂师之魄1!N14)*(1+BU14)+魂兽1!N16+化神!I13+魂骨!H13+魂环!I13+神兵!J12+神兵!AC12+魂核1!N14</f>
        <v>349.98180000000002</v>
      </c>
      <c r="BA14">
        <f>(星级!AO14+阶位!AQ14+战魄!K14+武魂!AQ14+众神殿!K14+精神空间!AQ13+天赋!AP14+魂师之魄1!O14)*(1+BV14)+魂兽1!O16+化神!J13+魂骨!I13+魂环!J13+神兵!K12+神兵!AD12+魂核1!O14</f>
        <v>288.81299999999999</v>
      </c>
      <c r="BB14">
        <f>(星级!AP14+阶位!AR14+战魄!L14+武魂!AR14+众神殿!L14+精神空间!AR13+天赋!AQ14+魂师之魄1!P14)*(1+BW14)+魂兽1!P16+化神!K13+魂骨!J13+魂环!K13+神兵!L12+神兵!AE12+魂核1!P14</f>
        <v>410.613</v>
      </c>
      <c r="BC14">
        <f>(星级!AQ14+阶位!AS14+战魄!M14+武魂!AS14+众神殿!M14+精神空间!AS13+天赋!AR14+魂师之魄1!Q14)*(1+BX14)+魂兽1!Q16+化神!L13+魂骨!K13+魂环!L13+神兵!M12+神兵!AF12+魂核1!Q14</f>
        <v>297.21300000000002</v>
      </c>
      <c r="BD14">
        <f>(星级!AR14+阶位!AT14+战魄!N14+武魂!AT14+众神殿!N14+精神空间!AT13+天赋!AS14+魂师之魄1!R14)*(1+BY14)+魂兽1!R16+化神!M13+魂骨!L13+魂环!M13+神兵!N12+神兵!AG12+魂核1!R14</f>
        <v>945</v>
      </c>
      <c r="BE14">
        <f>(星级!AS14+阶位!AU14+战魄!O14+武魂!AU14+众神殿!O14+精神空间!AU13+天赋!AT14+魂师之魄1!S14)*(1+BZ14)+魂兽1!S16+化神!N13+魂骨!M13+魂环!N13+神兵!O12+神兵!AH12+魂核1!S14</f>
        <v>250.79999999999998</v>
      </c>
      <c r="BF14">
        <f>(星级!AT14+阶位!AV14+战魄!P14+武魂!AV14+众神殿!P14+精神空间!AV13+天赋!AU14+魂师之魄1!T14)*(1+CA14)+魂兽1!T16+化神!O13+魂骨!N13+魂环!O13+神兵!P12+神兵!AI12+魂核1!T14</f>
        <v>14457.420799999998</v>
      </c>
      <c r="BG14">
        <f>(星级!AU14+阶位!AW14+战魄!Q14+武魂!AW14+众神殿!Q14+精神空间!AW13+天赋!AV14+魂师之魄1!U14)*(1+CB14)+魂兽1!U16+化神!P13+魂骨!O13+魂环!P13+神兵!Q12+神兵!AJ12+魂核1!U14</f>
        <v>14457.420799999998</v>
      </c>
      <c r="BH14">
        <f>化神!R13+魂环!Q13</f>
        <v>100</v>
      </c>
      <c r="BI14">
        <f>化神!S13+魂环!R13</f>
        <v>100</v>
      </c>
      <c r="BJ14">
        <f>魂环!S13</f>
        <v>0</v>
      </c>
      <c r="BK14">
        <f>魂环!T13</f>
        <v>0</v>
      </c>
      <c r="BL14">
        <f>魂核1!Y14+神器1!AD14+VLOOKUP(精神空间!$B$2,精神空间!$BR$4:$BT$11,2,)</f>
        <v>0.7</v>
      </c>
      <c r="BM14">
        <f>魂核1!Z14+神器1!AE14+VLOOKUP(精神空间!$B$2,精神空间!$BR$4:$BT$11,2,)</f>
        <v>0.7</v>
      </c>
      <c r="BO14">
        <f>战魄!T14+武魂!AZ14+好感度!D13+魂师之魄1!Y14+神器1!M14+魂兽1!X16+精神空间!BA13+精神空间!BC13</f>
        <v>1.2280000000000002</v>
      </c>
      <c r="BP14">
        <f>战魄!U14+武魂!BA14+好感度!E13+魂师之魄1!Z14+神器1!N14+魂兽1!Y16+精神空间!BB13+精神空间!BD13</f>
        <v>1.2280000000000002</v>
      </c>
      <c r="BQ14">
        <f>战魄!V14+武魂!BB14+好感度!F13+魂师之魄1!AA14+神器1!O14+魂兽1!Z16</f>
        <v>1.08</v>
      </c>
      <c r="BR14">
        <f>战魄!W14+武魂!BC14+好感度!G13+魂师之魄1!AB14+神器1!P14+魂兽1!AA16</f>
        <v>1.08</v>
      </c>
      <c r="BS14">
        <f>战魄!X14+武魂!BD14+好感度!H13+魂师之魄1!AC14+神器1!Q14+魂兽1!AB16</f>
        <v>1.1200000000000001</v>
      </c>
      <c r="BT14">
        <f>战魄!Y14+武魂!BE14+好感度!I13+魂师之魄1!AD14+神器1!R14+魂兽1!AC16</f>
        <v>1.1200000000000001</v>
      </c>
      <c r="BU14">
        <f>战魄!Z14+武魂!BF14+好感度!J13+魂师之魄1!AE14+神器1!S14+魂兽1!AD16</f>
        <v>1.1000000000000001</v>
      </c>
      <c r="BV14">
        <f>战魄!AA14+武魂!BG14+好感度!K13+魂师之魄1!AF14+神器1!T14+魂兽1!AE16</f>
        <v>1.1000000000000001</v>
      </c>
      <c r="BW14">
        <f>战魄!AB14+武魂!BH14+好感度!L13+魂师之魄1!AG14+神器1!U14+魂兽1!AF16</f>
        <v>1.1000000000000001</v>
      </c>
      <c r="BX14">
        <f>战魄!AC14+武魂!BI14+好感度!M13+魂师之魄1!AH14+神器1!V14+魂兽1!AG16</f>
        <v>1.1000000000000001</v>
      </c>
      <c r="BY14">
        <f>战魄!AD14+武魂!BJ14+好感度!N13+魂师之魄1!AI14+神器1!W14+魂兽1!AH16</f>
        <v>1.1000000000000001</v>
      </c>
      <c r="BZ14">
        <f>战魄!AE14+武魂!BK14+好感度!O13+魂师之魄1!AJ14+神器1!X14+魂兽1!AI16</f>
        <v>1.0899999999999999</v>
      </c>
      <c r="CA14">
        <f>战魄!AF14+武魂!BL14+好感度!P13+魂师之魄1!AK14+神器1!Y14+魂兽1!AJ16</f>
        <v>1.08</v>
      </c>
      <c r="CB14">
        <f>战魄!AG14+武魂!BM14+好感度!Q13+魂师之魄1!AL14+神器1!Z14+魂兽1!AK16</f>
        <v>1.08</v>
      </c>
    </row>
    <row r="15" spans="1:80" x14ac:dyDescent="0.2">
      <c r="B15">
        <v>11</v>
      </c>
      <c r="D15">
        <f>(星级!D15+阶位!D15+战魄!D15+武魂!D15+众神殿!D15+精神空间!D14+天赋!C15+魂师之魄1!H15)*(1+BO15)+魂兽1!H17+化神!C14+魂骨!B14+魂环!C14+神兵!D13+神兵!W13+魂核1!H15</f>
        <v>180956.34443199998</v>
      </c>
      <c r="E15">
        <f>(星级!E15+阶位!E15+战魄!E15+武魂!E15+众神殿!E15+精神空间!E14+天赋!D15+魂师之魄1!I15)*(1+BP15)+魂兽1!I17+化神!D14+魂骨!C14+魂环!D14+神兵!E13+神兵!X13+魂核1!I15</f>
        <v>45481.330224000005</v>
      </c>
      <c r="F15">
        <f>(星级!F15+阶位!F15+战魄!F15+武魂!F15+众神殿!F15+精神空间!F14+天赋!E15+魂师之魄1!J15)*(1+BQ15)+魂兽1!J17+化神!E14+魂骨!D14+魂环!E14+神兵!F13+神兵!Y13+魂核1!J15</f>
        <v>17785.518079999998</v>
      </c>
      <c r="G15">
        <f>(星级!G15+阶位!G15+战魄!G15+武魂!G15+众神殿!G15+精神空间!G14+天赋!F15+魂师之魄1!K15)*(1+BR15)+魂兽1!K17+化神!F14+魂骨!E14+魂环!F14+神兵!G13+神兵!Z13+魂核1!K15</f>
        <v>17163.59808</v>
      </c>
      <c r="H15">
        <f>(星级!H15+阶位!H15+战魄!H15+武魂!H15+众神殿!H15+精神空间!H14+天赋!G15+魂师之魄1!L15)*(1+BS15)+魂兽1!L17+化神!G14+魂骨!F14+魂环!G14+神兵!H13+神兵!AA13+魂核1!L15</f>
        <v>317.42759999999998</v>
      </c>
      <c r="I15">
        <f>(星级!I15+阶位!I15+战魄!I15+武魂!I15+众神殿!I15+精神空间!I14+天赋!H15+魂师之魄1!M15)*(1+BT15)+魂兽1!M17+化神!H14+魂骨!G14+魂环!H14+神兵!I13+神兵!AB13+魂核1!M15</f>
        <v>300.4676</v>
      </c>
      <c r="J15">
        <f>(星级!J15+阶位!J15+战魄!J15+武魂!J15+众神殿!J15+精神空间!J14+天赋!I15+魂师之魄1!N15)*(1+BU15)+魂兽1!N17+化神!I14+魂骨!H14+魂环!I14+神兵!J13+神兵!AC13+魂核1!N15</f>
        <v>362.21896000000004</v>
      </c>
      <c r="K15">
        <f>(星级!K15+阶位!K15+战魄!K15+武魂!K15+众神殿!K15+精神空间!K14+天赋!J15+魂师之魄1!O15)*(1+BV15)+魂兽1!O17+化神!J14+魂骨!I14+魂环!J14+神兵!K13+神兵!AD13+魂核1!O15</f>
        <v>306.03300000000002</v>
      </c>
      <c r="L15">
        <f>(星级!L15+阶位!L15+战魄!L15+武魂!L15+众神殿!L15+精神空间!L14+天赋!K15+魂师之魄1!P15)*(1+BW15)+魂兽1!P17+化神!K14+魂骨!J14+魂环!K14+神兵!L13+神兵!AE13+魂核1!P15</f>
        <v>419.43299999999999</v>
      </c>
      <c r="M15">
        <f>(星级!M15+阶位!M15+战魄!M15+武魂!M15+众神殿!M15+精神空间!M14+天赋!L15+魂师之魄1!Q15)*(1+BX15)+魂兽1!Q17+化神!L14+魂骨!K14+魂环!L14+神兵!M13+神兵!AF13+魂核1!Q15</f>
        <v>306.03300000000002</v>
      </c>
      <c r="N15">
        <f>(星级!N15+阶位!N15+战魄!N15+武魂!N15+众神殿!N15+精神空间!N14+天赋!M15+魂师之魄1!R15)*(1+BY15)+魂兽1!R17+化神!M14+魂骨!L14+魂环!M14+神兵!N13+神兵!AG13+魂核1!R15</f>
        <v>2625</v>
      </c>
      <c r="O15">
        <f>(星级!O15+阶位!O15+战魄!O15+武魂!O15+众神殿!O15+精神空间!O14+天赋!N15+魂师之魄1!S15)*(1+BZ15)+魂兽1!S17+化神!N14+魂骨!M14+魂环!N14+神兵!O13+神兵!AH13+魂核1!S15</f>
        <v>125.39999999999999</v>
      </c>
      <c r="P15">
        <f>(星级!P15+阶位!P15+战魄!P15+武魂!P15+众神殿!P15+精神空间!P14+天赋!O15+魂师之魄1!T15)*(1+CA15)+魂兽1!T17+化神!O14+魂骨!N14+魂环!O14+神兵!P13+神兵!AI13+魂核1!T15</f>
        <v>14550.459199999999</v>
      </c>
      <c r="Q15">
        <f>(星级!Q15+阶位!Q15+战魄!Q15+武魂!Q15+众神殿!Q15+精神空间!Q14+天赋!P15+魂师之魄1!U15)*(1+CB15)+魂兽1!U17+化神!P14+魂骨!O14+魂环!P14+神兵!Q13+神兵!AJ13+魂核1!U15</f>
        <v>14550.459199999999</v>
      </c>
      <c r="R15">
        <f>化神!R14+魂环!Q14</f>
        <v>100</v>
      </c>
      <c r="S15">
        <f>化神!S14+魂环!R14</f>
        <v>100</v>
      </c>
      <c r="T15">
        <f>魂环!S14</f>
        <v>0</v>
      </c>
      <c r="U15">
        <f>魂环!T14</f>
        <v>0</v>
      </c>
      <c r="V15">
        <f>魂核1!Y15+神器1!AD15+VLOOKUP(精神空间!$B$2,精神空间!$BR$4:$BT$11,2,)</f>
        <v>0.7</v>
      </c>
      <c r="W15">
        <f>魂核1!Z15+神器1!AE15+VLOOKUP(精神空间!$B$2,精神空间!$BR$4:$BT$11,2,)</f>
        <v>0.7</v>
      </c>
      <c r="Y15">
        <f>(星级!S15+阶位!T15+战魄!D15+武魂!T15+众神殿!D15+精神空间!T14+天赋!S15+魂师之魄1!H15)*(1+BO15)+魂兽1!H17+化神!C14+魂骨!B14+魂环!C14+神兵!D13+神兵!W13+魂核1!H15</f>
        <v>178610.12406399997</v>
      </c>
      <c r="Z15">
        <f>(星级!T15+阶位!U15+战魄!E15+武魂!U15+众神殿!E15+精神空间!U14+天赋!T15+魂师之魄1!I15)*(1+BP15)+魂兽1!I17+化神!D14+魂骨!C14+魂环!D14+神兵!E13+神兵!X13+魂核1!I15</f>
        <v>45660.068784000003</v>
      </c>
      <c r="AA15">
        <f>(星级!U15+阶位!V15+战魄!F15+武魂!V15+众神殿!F15+精神空间!V14+天赋!U15+魂师之魄1!J15)*(1+BQ15)+魂兽1!J17+化神!E14+魂骨!D14+魂环!E14+神兵!F13+神兵!Y13+魂核1!J15</f>
        <v>17263.720959999999</v>
      </c>
      <c r="AB15">
        <f>(星级!V15+阶位!W15+战魄!G15+武魂!W15+众神殿!G15+精神空间!W14+天赋!V15+魂师之魄1!K15)*(1+BR15)+魂兽1!K17+化神!F14+魂骨!E14+魂环!F14+神兵!G13+神兵!Z13+魂核1!K15</f>
        <v>16845.640959999997</v>
      </c>
      <c r="AC15">
        <f>(星级!W15+阶位!X15+战魄!H15+武魂!X15+众神殿!H15+精神空间!X14+天赋!W15+魂师之魄1!L15)*(1+BS15)+魂兽1!L17+化神!G14+魂骨!F14+魂环!G14+神兵!H13+神兵!AA13+魂核1!L15</f>
        <v>316.07080000000002</v>
      </c>
      <c r="AD15">
        <f>(星级!X15+阶位!Y15+战魄!I15+武魂!Y15+众神殿!I15+精神空间!Y14+天赋!X15+魂师之魄1!M15)*(1+BT15)+魂兽1!M17+化神!H14+魂骨!G14+魂环!H14+神兵!I13+神兵!AB13+魂核1!M15</f>
        <v>299.11080000000004</v>
      </c>
      <c r="AE15">
        <f>(星级!Y15+阶位!Z15+战魄!J15+武魂!Z15+众神殿!J15+精神空间!Z14+天赋!Y15+魂师之魄1!N15)*(1+BU15)+魂兽1!N17+化神!I14+魂骨!H14+魂环!I14+神兵!J13+神兵!AC13+魂核1!N15</f>
        <v>363.57576</v>
      </c>
      <c r="AF15">
        <f>(星级!Z15+阶位!AA15+战魄!K15+武魂!AA15+众神殿!K15+精神空间!AA14+天赋!Z15+魂师之魄1!O15)*(1+BV15)+魂兽1!O17+化神!J14+魂骨!I14+魂环!J14+神兵!K13+神兵!AD13+魂核1!O15</f>
        <v>307.37700000000001</v>
      </c>
      <c r="AG15">
        <f>(星级!AA15+阶位!AB15+战魄!L15+武魂!AB15+众神殿!L15+精神空间!AB14+天赋!AA15+魂师之魄1!P15)*(1+BW15)+魂兽1!P17+化神!K14+魂骨!J14+魂环!K14+神兵!L13+神兵!AE13+魂核1!P15</f>
        <v>419.43299999999999</v>
      </c>
      <c r="AH15">
        <f>(星级!AB15+阶位!AC15+战魄!M15+武魂!AC15+众神殿!M15+精神空间!AC14+天赋!AB15+魂师之魄1!Q15)*(1+BX15)+魂兽1!Q17+化神!L14+魂骨!K14+魂环!L14+神兵!M13+神兵!AF13+魂核1!Q15</f>
        <v>306.03300000000002</v>
      </c>
      <c r="AI15">
        <f>(星级!AC15+阶位!AD15+战魄!N15+武魂!AD15+众神殿!N15+精神空间!AD14+天赋!AC15+魂师之魄1!R15)*(1+BY15)+魂兽1!R17+化神!M14+魂骨!L14+魂环!M14+神兵!N13+神兵!AG13+魂核1!R15</f>
        <v>2058</v>
      </c>
      <c r="AJ15">
        <f>(星级!AD15+阶位!AE15+战魄!O15+武魂!AE15+众神殿!O15+精神空间!AE14+天赋!AD15+魂师之魄1!S15)*(1+BZ15)+魂兽1!S17+化神!N14+魂骨!M14+魂环!N14+神兵!O13+神兵!AH13+魂核1!S15</f>
        <v>198.54999999999998</v>
      </c>
      <c r="AK15">
        <f>(星级!AE15+阶位!AF15+战魄!P15+武魂!AF15+众神殿!P15+精神空间!AF14+天赋!AE15+魂师之魄1!T15)*(1+CA15)+魂兽1!T17+化神!O14+魂骨!N14+魂环!O14+神兵!P13+神兵!AI13+魂核1!T15</f>
        <v>14479.739199999998</v>
      </c>
      <c r="AL15">
        <f>(星级!AF15+阶位!AG15+战魄!Q15+武魂!AG15+众神殿!Q15+精神空间!AG14+天赋!AF15+魂师之魄1!U15)*(1+CB15)+魂兽1!U17+化神!P14+魂骨!O14+魂环!P14+神兵!Q13+神兵!AJ13+魂核1!U15</f>
        <v>14479.739199999998</v>
      </c>
      <c r="AM15">
        <f>化神!R14+魂环!Q14</f>
        <v>100</v>
      </c>
      <c r="AN15">
        <f>化神!S14+魂环!R14</f>
        <v>100</v>
      </c>
      <c r="AO15">
        <f>魂环!S14</f>
        <v>0</v>
      </c>
      <c r="AP15">
        <f>魂环!T14</f>
        <v>0</v>
      </c>
      <c r="AQ15">
        <f>魂核1!Y15+神器1!AD15+VLOOKUP(精神空间!$B$2,精神空间!$BR$4:$BT$11,2,)</f>
        <v>0.7</v>
      </c>
      <c r="AR15">
        <f>魂核1!Z15+神器1!AE15+VLOOKUP(精神空间!$B$2,精神空间!$BR$4:$BT$11,2,)</f>
        <v>0.7</v>
      </c>
      <c r="AT15">
        <f>(星级!AH15+阶位!AJ15+战魄!D15+武魂!AJ15+众神殿!D15+精神空间!AJ14+天赋!AI15+魂师之魄1!H15)*(1+BO15)+魂兽1!H17+化神!C14+魂骨!B14+魂环!C14+神兵!D13+神兵!W13+魂核1!H15</f>
        <v>177112.95649599997</v>
      </c>
      <c r="AU15">
        <f>(星级!AI15+阶位!AK15+战魄!E15+武魂!AK15+众神殿!E15+精神空间!AK14+天赋!AJ15+魂师之魄1!I15)*(1+BP15)+魂兽1!I17+化神!D14+魂骨!C14+魂环!D14+神兵!E13+神兵!X13+魂核1!I15</f>
        <v>45905.945904</v>
      </c>
      <c r="AV15">
        <f>(星级!AJ15+阶位!AL15+战魄!F15+武魂!AL15+众神殿!F15+精神空间!AL14+天赋!AK15+魂师之魄1!J15)*(1+BQ15)+魂兽1!J17+化神!E14+魂骨!D14+魂环!E14+神兵!F13+神兵!Y13+魂核1!J15</f>
        <v>16715.179199999999</v>
      </c>
      <c r="AW15">
        <f>(星级!AK15+阶位!AM15+战魄!G15+武魂!AM15+众神殿!G15+精神空间!AM14+天赋!AL15+魂师之魄1!K15)*(1+BR15)+魂兽1!K17+化神!F14+魂骨!E14+魂环!F14+神兵!G13+神兵!Z13+魂核1!K15</f>
        <v>17093.572799999998</v>
      </c>
      <c r="AX15">
        <f>(星级!AL15+阶位!AN15+战魄!H15+武魂!AN15+众神殿!H15+精神空间!AN14+天赋!AM15+魂师之魄1!L15)*(1+BS15)+魂兽1!L17+化神!G14+魂骨!F14+魂环!G14+神兵!H13+神兵!AA13+魂核1!L15</f>
        <v>317.42759999999998</v>
      </c>
      <c r="AY15">
        <f>(星级!AM15+阶位!AO15+战魄!I15+武魂!AO15+众神殿!I15+精神空间!AO14+天赋!AN15+魂师之魄1!M15)*(1+BT15)+魂兽1!M17+化神!H14+魂骨!G14+魂环!H14+神兵!I13+神兵!AB13+魂核1!M15</f>
        <v>300.4676</v>
      </c>
      <c r="AZ15">
        <f>(星级!AN15+阶位!AP15+战魄!J15+武魂!AP15+众神殿!J15+精神空间!AP14+天赋!AO15+魂师之魄1!N15)*(1+BU15)+魂兽1!N17+化神!I14+魂骨!H14+魂环!I14+神兵!J13+神兵!AC13+魂核1!N15</f>
        <v>362.21896000000004</v>
      </c>
      <c r="BA15">
        <f>(星级!AO15+阶位!AQ15+战魄!K15+武魂!AQ15+众神殿!K15+精神空间!AQ14+天赋!AP15+魂师之魄1!O15)*(1+BV15)+魂兽1!O17+化神!J14+魂骨!I14+魂环!J14+神兵!K13+神兵!AD13+魂核1!O15</f>
        <v>297.63299999999998</v>
      </c>
      <c r="BB15">
        <f>(星级!AP15+阶位!AR15+战魄!L15+武魂!AR15+众神殿!L15+精神空间!AR14+天赋!AQ15+魂师之魄1!P15)*(1+BW15)+魂兽1!P17+化神!K14+魂骨!J14+魂环!K14+神兵!L13+神兵!AE13+魂核1!P15</f>
        <v>419.43299999999999</v>
      </c>
      <c r="BC15">
        <f>(星级!AQ15+阶位!AS15+战魄!M15+武魂!AS15+众神殿!M15+精神空间!AS14+天赋!AR15+魂师之魄1!Q15)*(1+BX15)+魂兽1!Q17+化神!L14+魂骨!K14+魂环!L14+神兵!M13+神兵!AF13+魂核1!Q15</f>
        <v>306.03300000000002</v>
      </c>
      <c r="BD15">
        <f>(星级!AR15+阶位!AT15+战魄!N15+武魂!AT15+众神殿!N15+精神空间!AT14+天赋!AS15+魂师之魄1!R15)*(1+BY15)+魂兽1!R17+化神!M14+魂骨!L14+魂环!M14+神兵!N13+神兵!AG13+魂核1!R15</f>
        <v>1029</v>
      </c>
      <c r="BE15">
        <f>(星级!AS15+阶位!AU15+战魄!O15+武魂!AU15+众神殿!O15+精神空间!AU14+天赋!AT15+魂师之魄1!S15)*(1+BZ15)+魂兽1!S17+化神!N14+魂骨!M14+魂环!N14+神兵!O13+神兵!AH13+魂核1!S15</f>
        <v>250.79999999999998</v>
      </c>
      <c r="BF15">
        <f>(星级!AT15+阶位!AV15+战魄!P15+武魂!AV15+众神殿!P15+精神空间!AV14+天赋!AU15+魂师之魄1!T15)*(1+CA15)+魂兽1!T17+化神!O14+魂骨!N14+魂环!O14+神兵!P13+神兵!AI13+魂核1!T15</f>
        <v>14479.739199999998</v>
      </c>
      <c r="BG15">
        <f>(星级!AU15+阶位!AW15+战魄!Q15+武魂!AW15+众神殿!Q15+精神空间!AW14+天赋!AV15+魂师之魄1!U15)*(1+CB15)+魂兽1!U17+化神!P14+魂骨!O14+魂环!P14+神兵!Q13+神兵!AJ13+魂核1!U15</f>
        <v>14479.739199999998</v>
      </c>
      <c r="BH15">
        <f>化神!R14+魂环!Q14</f>
        <v>100</v>
      </c>
      <c r="BI15">
        <f>化神!S14+魂环!R14</f>
        <v>100</v>
      </c>
      <c r="BJ15">
        <f>魂环!S14</f>
        <v>0</v>
      </c>
      <c r="BK15">
        <f>魂环!T14</f>
        <v>0</v>
      </c>
      <c r="BL15">
        <f>魂核1!Y15+神器1!AD15+VLOOKUP(精神空间!$B$2,精神空间!$BR$4:$BT$11,2,)</f>
        <v>0.7</v>
      </c>
      <c r="BM15">
        <f>魂核1!Z15+神器1!AE15+VLOOKUP(精神空间!$B$2,精神空间!$BR$4:$BT$11,2,)</f>
        <v>0.7</v>
      </c>
      <c r="BO15">
        <f>战魄!T15+武魂!AZ15+好感度!D14+魂师之魄1!Y15+神器1!M15+魂兽1!X17+精神空间!BA14+精神空间!BC14</f>
        <v>1.2320000000000002</v>
      </c>
      <c r="BP15">
        <f>战魄!U15+武魂!BA15+好感度!E14+魂师之魄1!Z15+神器1!N15+魂兽1!Y17+精神空间!BB14+精神空间!BD14</f>
        <v>1.2320000000000002</v>
      </c>
      <c r="BQ15">
        <f>战魄!V15+武魂!BB15+好感度!F14+魂师之魄1!AA15+神器1!O15+魂兽1!Z17</f>
        <v>1.08</v>
      </c>
      <c r="BR15">
        <f>战魄!W15+武魂!BC15+好感度!G14+魂师之魄1!AB15+神器1!P15+魂兽1!AA17</f>
        <v>1.08</v>
      </c>
      <c r="BS15">
        <f>战魄!X15+武魂!BD15+好感度!H14+魂师之魄1!AC15+神器1!Q15+魂兽1!AB17</f>
        <v>1.1200000000000001</v>
      </c>
      <c r="BT15">
        <f>战魄!Y15+武魂!BE15+好感度!I14+魂师之魄1!AD15+神器1!R15+魂兽1!AC17</f>
        <v>1.1200000000000001</v>
      </c>
      <c r="BU15">
        <f>战魄!Z15+武魂!BF15+好感度!J14+魂师之魄1!AE15+神器1!S15+魂兽1!AD17</f>
        <v>1.1200000000000001</v>
      </c>
      <c r="BV15">
        <f>战魄!AA15+武魂!BG15+好感度!K14+魂师之魄1!AF15+神器1!T15+魂兽1!AE17</f>
        <v>1.1000000000000001</v>
      </c>
      <c r="BW15">
        <f>战魄!AB15+武魂!BH15+好感度!L14+魂师之魄1!AG15+神器1!U15+魂兽1!AF17</f>
        <v>1.1000000000000001</v>
      </c>
      <c r="BX15">
        <f>战魄!AC15+武魂!BI15+好感度!M14+魂师之魄1!AH15+神器1!V15+魂兽1!AG17</f>
        <v>1.1000000000000001</v>
      </c>
      <c r="BY15">
        <f>战魄!AD15+武魂!BJ15+好感度!N14+魂师之魄1!AI15+神器1!W15+魂兽1!AH17</f>
        <v>1.1000000000000001</v>
      </c>
      <c r="BZ15">
        <f>战魄!AE15+武魂!BK15+好感度!O14+魂师之魄1!AJ15+神器1!X15+魂兽1!AI17</f>
        <v>1.0899999999999999</v>
      </c>
      <c r="CA15">
        <f>战魄!AF15+武魂!BL15+好感度!P14+魂师之魄1!AK15+神器1!Y15+魂兽1!AJ17</f>
        <v>1.08</v>
      </c>
      <c r="CB15">
        <f>战魄!AG15+武魂!BM15+好感度!Q14+魂师之魄1!AL15+神器1!Z15+魂兽1!AK17</f>
        <v>1.08</v>
      </c>
    </row>
    <row r="16" spans="1:80" x14ac:dyDescent="0.2">
      <c r="B16">
        <v>12</v>
      </c>
      <c r="D16">
        <f>(星级!D16+阶位!D16+战魄!D16+武魂!D16+众神殿!D16+精神空间!D15+天赋!C16+魂师之魄1!H16)*(1+BO16)+魂兽1!H18+化神!C15+魂骨!B15+魂环!C15+神兵!D14+神兵!W14+魂核1!H16</f>
        <v>182422.04133599997</v>
      </c>
      <c r="E16">
        <f>(星级!E16+阶位!E16+战魄!E16+武魂!E16+众神殿!E16+精神空间!E15+天赋!D16+魂师之魄1!I16)*(1+BP16)+魂兽1!I18+化神!D15+魂骨!C15+魂环!D15+神兵!E14+神兵!X14+魂核1!I16</f>
        <v>45865.860152000001</v>
      </c>
      <c r="F16">
        <f>(星级!F16+阶位!F16+战魄!F16+武魂!F16+众神殿!F16+精神空间!F15+天赋!E16+魂师之魄1!J16)*(1+BQ16)+魂兽1!J18+化神!E15+魂骨!D15+魂环!E15+神兵!F14+神兵!Y14+魂核1!J16</f>
        <v>17946.094079999999</v>
      </c>
      <c r="G16">
        <f>(星级!G16+阶位!G16+战魄!G16+武魂!G16+众神殿!G16+精神空间!G15+天赋!F16+魂师之魄1!K16)*(1+BR16)+魂兽1!K18+化神!F15+魂骨!E15+魂环!F15+神兵!G14+神兵!Z14+魂核1!K16</f>
        <v>17286.734079999998</v>
      </c>
      <c r="H16">
        <f>(星级!H16+阶位!H16+战魄!H16+武魂!H16+众神殿!H16+精神空间!H15+天赋!G16+魂师之魄1!L16)*(1+BS16)+魂兽1!L18+化神!G15+魂骨!F15+魂环!G15+神兵!H14+神兵!AA14+魂核1!L16</f>
        <v>326.33160000000004</v>
      </c>
      <c r="I16">
        <f>(星级!I16+阶位!I16+战魄!I16+武魂!I16+众神殿!I16+精神空间!I15+天赋!H16+魂师之魄1!M16)*(1+BT16)+魂兽1!M18+化神!H15+魂骨!G15+魂环!H15+神兵!I14+神兵!AB14+魂核1!M16</f>
        <v>309.37160000000006</v>
      </c>
      <c r="J16">
        <f>(星级!J16+阶位!J16+战魄!J16+武魂!J16+众神殿!J16+精神空间!J15+天赋!I16+魂师之魄1!N16)*(1+BU16)+魂兽1!N18+化神!I15+魂骨!H15+魂环!I15+神兵!J14+神兵!AC14+魂核1!N16</f>
        <v>371.12295999999998</v>
      </c>
      <c r="K16">
        <f>(星级!K16+阶位!K16+战魄!K16+武魂!K16+众神殿!K16+精神空间!K15+天赋!J16+魂师之魄1!O16)*(1+BV16)+魂兽1!O18+化神!J15+魂骨!I15+魂环!J15+神兵!K14+神兵!AD14+魂核1!O16</f>
        <v>317.85160000000002</v>
      </c>
      <c r="L16">
        <f>(星级!L16+阶位!L16+战魄!L16+武魂!L16+众神殿!L16+精神空间!L15+天赋!K16+魂师之魄1!P16)*(1+BW16)+魂兽1!P18+化神!K15+魂骨!J15+魂环!K15+神兵!L14+神兵!AE14+魂核1!P16</f>
        <v>428.25300000000004</v>
      </c>
      <c r="M16">
        <f>(星级!M16+阶位!M16+战魄!M16+武魂!M16+众神殿!M16+精神空间!M15+天赋!L16+魂师之魄1!Q16)*(1+BX16)+魂兽1!Q18+化神!L15+魂骨!K15+魂环!L15+神兵!M14+神兵!AF14+魂核1!Q16</f>
        <v>314.85300000000001</v>
      </c>
      <c r="N16">
        <f>(星级!N16+阶位!N16+战魄!N16+武魂!N16+众神殿!N16+精神空间!N15+天赋!M16+魂师之魄1!R16)*(1+BY16)+魂兽1!R18+化神!M15+魂骨!L15+魂环!M15+神兵!N14+神兵!AG14+魂核1!R16</f>
        <v>2835</v>
      </c>
      <c r="O16">
        <f>(星级!O16+阶位!O16+战魄!O16+武魂!O16+众神殿!O16+精神空间!O15+天赋!N16+魂师之魄1!S16)*(1+BZ16)+魂兽1!S18+化神!N15+魂骨!M15+魂环!N15+神兵!O14+神兵!AH14+魂核1!S16</f>
        <v>125.39999999999999</v>
      </c>
      <c r="P16">
        <f>(星级!P16+阶位!P16+战魄!P16+武魂!P16+众神殿!P16+精神空间!P15+天赋!O16+魂师之魄1!T16)*(1+CA16)+魂兽1!T18+化神!O15+魂骨!N15+魂环!O15+神兵!P14+神兵!AI14+魂核1!T16</f>
        <v>14572.777599999998</v>
      </c>
      <c r="Q16">
        <f>(星级!Q16+阶位!Q16+战魄!Q16+武魂!Q16+众神殿!Q16+精神空间!Q15+天赋!P16+魂师之魄1!U16)*(1+CB16)+魂兽1!U18+化神!P15+魂骨!O15+魂环!P15+神兵!Q14+神兵!AJ14+魂核1!U16</f>
        <v>14572.777599999998</v>
      </c>
      <c r="R16">
        <f>化神!R15+魂环!Q15</f>
        <v>100</v>
      </c>
      <c r="S16">
        <f>化神!S15+魂环!R15</f>
        <v>100</v>
      </c>
      <c r="T16">
        <f>魂环!S15</f>
        <v>0</v>
      </c>
      <c r="U16">
        <f>魂环!T15</f>
        <v>0</v>
      </c>
      <c r="V16">
        <f>魂核1!Y16+神器1!AD16+VLOOKUP(精神空间!$B$2,精神空间!$BR$4:$BT$11,2,)</f>
        <v>0.7</v>
      </c>
      <c r="W16">
        <f>魂核1!Z16+神器1!AE16+VLOOKUP(精神空间!$B$2,精神空间!$BR$4:$BT$11,2,)</f>
        <v>0.7</v>
      </c>
      <c r="Y16">
        <f>(星级!S16+阶位!T16+战魄!D16+武魂!T16+众神殿!D16+精神空间!T15+天赋!S16+魂师之魄1!H16)*(1+BO16)+魂兽1!H18+化神!C15+魂骨!B15+魂环!C15+神兵!D14+神兵!W14+魂核1!H16</f>
        <v>179916.88507199998</v>
      </c>
      <c r="Z16">
        <f>(星级!T16+阶位!U16+战魄!E16+武魂!U16+众神殿!E16+精神空间!U15+天赋!T16+魂师之魄1!I16)*(1+BP16)+魂兽1!I18+化神!D15+魂骨!C15+魂环!D15+神兵!E14+神兵!X14+魂核1!I16</f>
        <v>46067.726232000001</v>
      </c>
      <c r="AA16">
        <f>(星级!U16+阶位!V16+战魄!F16+武魂!V16+众神殿!F16+精神空间!V15+天赋!U16+魂师之魄1!J16)*(1+BQ16)+魂兽1!J18+化神!E15+魂骨!D15+魂环!E15+神兵!F14+神兵!Y14+魂核1!J16</f>
        <v>17393.928959999997</v>
      </c>
      <c r="AB16">
        <f>(星级!V16+阶位!W16+战魄!G16+武魂!W16+众神殿!G16+精神空间!W15+天赋!V16+魂师之魄1!K16)*(1+BR16)+魂兽1!K18+化神!F15+魂骨!E15+魂环!F15+神兵!G14+神兵!Z14+魂核1!K16</f>
        <v>16948.808959999998</v>
      </c>
      <c r="AC16">
        <f>(星级!W16+阶位!X16+战魄!H16+武魂!X16+众神殿!H16+精神空间!X15+天赋!W16+魂师之魄1!L16)*(1+BS16)+魂兽1!L18+化神!G15+魂骨!F15+魂环!G15+神兵!H14+神兵!AA14+魂核1!L16</f>
        <v>324.97480000000007</v>
      </c>
      <c r="AD16">
        <f>(星级!X16+阶位!Y16+战魄!I16+武魂!Y16+众神殿!I16+精神空间!Y15+天赋!X16+魂师之魄1!M16)*(1+BT16)+魂兽1!M18+化神!H15+魂骨!G15+魂环!H15+神兵!I14+神兵!AB14+魂核1!M16</f>
        <v>308.01480000000004</v>
      </c>
      <c r="AE16">
        <f>(星级!Y16+阶位!Z16+战魄!J16+武魂!Z16+众神殿!J16+精神空间!Z15+天赋!Y16+魂师之魄1!N16)*(1+BU16)+魂兽1!N18+化神!I15+魂骨!H15+魂环!I15+神兵!J14+神兵!AC14+魂核1!N16</f>
        <v>372.47976000000006</v>
      </c>
      <c r="AF16">
        <f>(星级!Z16+阶位!AA16+战魄!K16+武魂!AA16+众神殿!K16+精神空间!AA15+天赋!Z16+魂师之魄1!O16)*(1+BV16)+魂兽1!O18+化神!J15+魂骨!I15+魂环!J15+神兵!K14+神兵!AD14+魂核1!O16</f>
        <v>319.20839999999998</v>
      </c>
      <c r="AG16">
        <f>(星级!AA16+阶位!AB16+战魄!L16+武魂!AB16+众神殿!L16+精神空间!AB15+天赋!AA16+魂师之魄1!P16)*(1+BW16)+魂兽1!P18+化神!K15+魂骨!J15+魂环!K15+神兵!L14+神兵!AE14+魂核1!P16</f>
        <v>428.25300000000004</v>
      </c>
      <c r="AH16">
        <f>(星级!AB16+阶位!AC16+战魄!M16+武魂!AC16+众神殿!M16+精神空间!AC15+天赋!AB16+魂师之魄1!Q16)*(1+BX16)+魂兽1!Q18+化神!L15+魂骨!K15+魂环!L15+神兵!M14+神兵!AF14+魂核1!Q16</f>
        <v>314.85300000000001</v>
      </c>
      <c r="AI16">
        <f>(星级!AC16+阶位!AD16+战魄!N16+武魂!AD16+众神殿!N16+精神空间!AD15+天赋!AC16+魂师之魄1!R16)*(1+BY16)+魂兽1!R18+化神!M15+魂骨!L15+魂环!M15+神兵!N14+神兵!AG14+魂核1!R16</f>
        <v>2226</v>
      </c>
      <c r="AJ16">
        <f>(星级!AD16+阶位!AE16+战魄!O16+武魂!AE16+众神殿!O16+精神空间!AE15+天赋!AD16+魂师之魄1!S16)*(1+BZ16)+魂兽1!S18+化神!N15+魂骨!M15+魂环!N15+神兵!O14+神兵!AH14+魂核1!S16</f>
        <v>198.54999999999998</v>
      </c>
      <c r="AK16">
        <f>(星级!AE16+阶位!AF16+战魄!P16+武魂!AF16+众神殿!P16+精神空间!AF15+天赋!AE16+魂师之魄1!T16)*(1+CA16)+魂兽1!T18+化神!O15+魂骨!N15+魂环!O15+神兵!P14+神兵!AI14+魂核1!T16</f>
        <v>14502.057599999998</v>
      </c>
      <c r="AL16">
        <f>(星级!AF16+阶位!AG16+战魄!Q16+武魂!AG16+众神殿!Q16+精神空间!AG15+天赋!AF16+魂师之魄1!U16)*(1+CB16)+魂兽1!U18+化神!P15+魂骨!O15+魂环!P15+神兵!Q14+神兵!AJ14+魂核1!U16</f>
        <v>14502.057599999998</v>
      </c>
      <c r="AM16">
        <f>化神!R15+魂环!Q15</f>
        <v>100</v>
      </c>
      <c r="AN16">
        <f>化神!S15+魂环!R15</f>
        <v>100</v>
      </c>
      <c r="AO16">
        <f>魂环!S15</f>
        <v>0</v>
      </c>
      <c r="AP16">
        <f>魂环!T15</f>
        <v>0</v>
      </c>
      <c r="AQ16">
        <f>魂核1!Y16+神器1!AD16+VLOOKUP(精神空间!$B$2,精神空间!$BR$4:$BT$11,2,)</f>
        <v>0.7</v>
      </c>
      <c r="AR16">
        <f>魂核1!Z16+神器1!AE16+VLOOKUP(精神空间!$B$2,精神空间!$BR$4:$BT$11,2,)</f>
        <v>0.7</v>
      </c>
      <c r="AT16">
        <f>(星级!AH16+阶位!AJ16+战魄!D16+武魂!AJ16+众神殿!D16+精神空间!AJ15+天赋!AI16+魂师之魄1!H16)*(1+BO16)+魂兽1!H18+化神!C15+魂骨!B15+魂环!C15+神兵!D14+神兵!W14+魂核1!H16</f>
        <v>178285.55760799997</v>
      </c>
      <c r="AU16">
        <f>(星级!AI16+阶位!AK16+战魄!E16+武魂!AK16+众神殿!E16+精神空间!AK15+天赋!AJ16+魂师之魄1!I16)*(1+BP16)+魂兽1!I18+化神!D15+魂骨!C15+魂环!D15+神兵!E14+神兵!X14+魂核1!I16</f>
        <v>46337.410192000003</v>
      </c>
      <c r="AV16">
        <f>(星级!AJ16+阶位!AL16+战魄!F16+武魂!AL16+众神殿!F16+精神空间!AL15+天赋!AK16+魂师之魄1!J16)*(1+BQ16)+魂兽1!J18+化神!E15+魂骨!D15+魂环!E15+神兵!F14+神兵!Y14+魂核1!J16</f>
        <v>16799.398399999998</v>
      </c>
      <c r="AW16">
        <f>(星级!AK16+阶位!AM16+战魄!G16+武魂!AM16+众神殿!G16+精神空间!AM15+天赋!AL16+魂师之魄1!K16)*(1+BR16)+魂兽1!K18+化神!F15+魂骨!E15+魂环!F15+神兵!G14+神兵!Z14+魂核1!K16</f>
        <v>17212.569599999999</v>
      </c>
      <c r="AX16">
        <f>(星级!AL16+阶位!AN16+战魄!H16+武魂!AN16+众神殿!H16+精神空间!AN15+天赋!AM16+魂师之魄1!L16)*(1+BS16)+魂兽1!L18+化神!G15+魂骨!F15+魂环!G15+神兵!H14+神兵!AA14+魂核1!L16</f>
        <v>326.33160000000004</v>
      </c>
      <c r="AY16">
        <f>(星级!AM16+阶位!AO16+战魄!I16+武魂!AO16+众神殿!I16+精神空间!AO15+天赋!AN16+魂师之魄1!M16)*(1+BT16)+魂兽1!M18+化神!H15+魂骨!G15+魂环!H15+神兵!I14+神兵!AB14+魂核1!M16</f>
        <v>309.37160000000006</v>
      </c>
      <c r="AZ16">
        <f>(星级!AN16+阶位!AP16+战魄!J16+武魂!AP16+众神殿!J16+精神空间!AP15+天赋!AO16+魂师之魄1!N16)*(1+BU16)+魂兽1!N18+化神!I15+魂骨!H15+魂环!I15+神兵!J14+神兵!AC14+魂核1!N16</f>
        <v>371.12295999999998</v>
      </c>
      <c r="BA16">
        <f>(星级!AO16+阶位!AQ16+战魄!K16+武魂!AQ16+众神殿!K16+精神空间!AQ15+天赋!AP16+魂师之魄1!O16)*(1+BV16)+魂兽1!O18+化神!J15+魂骨!I15+魂环!J15+神兵!K14+神兵!AD14+魂核1!O16</f>
        <v>309.37160000000006</v>
      </c>
      <c r="BB16">
        <f>(星级!AP16+阶位!AR16+战魄!L16+武魂!AR16+众神殿!L16+精神空间!AR15+天赋!AQ16+魂师之魄1!P16)*(1+BW16)+魂兽1!P18+化神!K15+魂骨!J15+魂环!K15+神兵!L14+神兵!AE14+魂核1!P16</f>
        <v>428.25300000000004</v>
      </c>
      <c r="BC16">
        <f>(星级!AQ16+阶位!AS16+战魄!M16+武魂!AS16+众神殿!M16+精神空间!AS15+天赋!AR16+魂师之魄1!Q16)*(1+BX16)+魂兽1!Q18+化神!L15+魂骨!K15+魂环!L15+神兵!M14+神兵!AF14+魂核1!Q16</f>
        <v>314.85300000000001</v>
      </c>
      <c r="BD16">
        <f>(星级!AR16+阶位!AT16+战魄!N16+武魂!AT16+众神殿!N16+精神空间!AT15+天赋!AS16+魂师之魄1!R16)*(1+BY16)+魂兽1!R18+化神!M15+魂骨!L15+魂环!M15+神兵!N14+神兵!AG14+魂核1!R16</f>
        <v>1113</v>
      </c>
      <c r="BE16">
        <f>(星级!AS16+阶位!AU16+战魄!O16+武魂!AU16+众神殿!O16+精神空间!AU15+天赋!AT16+魂师之魄1!S16)*(1+BZ16)+魂兽1!S18+化神!N15+魂骨!M15+魂环!N15+神兵!O14+神兵!AH14+魂核1!S16</f>
        <v>250.79999999999998</v>
      </c>
      <c r="BF16">
        <f>(星级!AT16+阶位!AV16+战魄!P16+武魂!AV16+众神殿!P16+精神空间!AV15+天赋!AU16+魂师之魄1!T16)*(1+CA16)+魂兽1!T18+化神!O15+魂骨!N15+魂环!O15+神兵!P14+神兵!AI14+魂核1!T16</f>
        <v>14502.057599999998</v>
      </c>
      <c r="BG16">
        <f>(星级!AU16+阶位!AW16+战魄!Q16+武魂!AW16+众神殿!Q16+精神空间!AW15+天赋!AV16+魂师之魄1!U16)*(1+CB16)+魂兽1!U18+化神!P15+魂骨!O15+魂环!P15+神兵!Q14+神兵!AJ14+魂核1!U16</f>
        <v>14502.057599999998</v>
      </c>
      <c r="BH16">
        <f>化神!R15+魂环!Q15</f>
        <v>100</v>
      </c>
      <c r="BI16">
        <f>化神!S15+魂环!R15</f>
        <v>100</v>
      </c>
      <c r="BJ16">
        <f>魂环!S15</f>
        <v>0</v>
      </c>
      <c r="BK16">
        <f>魂环!T15</f>
        <v>0</v>
      </c>
      <c r="BL16">
        <f>魂核1!Y16+神器1!AD16+VLOOKUP(精神空间!$B$2,精神空间!$BR$4:$BT$11,2,)</f>
        <v>0.7</v>
      </c>
      <c r="BM16">
        <f>魂核1!Z16+神器1!AE16+VLOOKUP(精神空间!$B$2,精神空间!$BR$4:$BT$11,2,)</f>
        <v>0.7</v>
      </c>
      <c r="BO16">
        <f>战魄!T16+武魂!AZ16+好感度!D15+魂师之魄1!Y16+神器1!M16+魂兽1!X18+精神空间!BA15+精神空间!BC15</f>
        <v>1.2360000000000002</v>
      </c>
      <c r="BP16">
        <f>战魄!U16+武魂!BA16+好感度!E15+魂师之魄1!Z16+神器1!N16+魂兽1!Y18+精神空间!BB15+精神空间!BD15</f>
        <v>1.2360000000000002</v>
      </c>
      <c r="BQ16">
        <f>战魄!V16+武魂!BB16+好感度!F15+魂师之魄1!AA16+神器1!O16+魂兽1!Z18</f>
        <v>1.08</v>
      </c>
      <c r="BR16">
        <f>战魄!W16+武魂!BC16+好感度!G15+魂师之魄1!AB16+神器1!P16+魂兽1!AA18</f>
        <v>1.08</v>
      </c>
      <c r="BS16">
        <f>战魄!X16+武魂!BD16+好感度!H15+魂师之魄1!AC16+神器1!Q16+魂兽1!AB18</f>
        <v>1.1200000000000001</v>
      </c>
      <c r="BT16">
        <f>战魄!Y16+武魂!BE16+好感度!I15+魂师之魄1!AD16+神器1!R16+魂兽1!AC18</f>
        <v>1.1200000000000001</v>
      </c>
      <c r="BU16">
        <f>战魄!Z16+武魂!BF16+好感度!J15+魂师之魄1!AE16+神器1!S16+魂兽1!AD18</f>
        <v>1.1200000000000001</v>
      </c>
      <c r="BV16">
        <f>战魄!AA16+武魂!BG16+好感度!K15+魂师之魄1!AF16+神器1!T16+魂兽1!AE18</f>
        <v>1.1200000000000001</v>
      </c>
      <c r="BW16">
        <f>战魄!AB16+武魂!BH16+好感度!L15+魂师之魄1!AG16+神器1!U16+魂兽1!AF18</f>
        <v>1.1000000000000001</v>
      </c>
      <c r="BX16">
        <f>战魄!AC16+武魂!BI16+好感度!M15+魂师之魄1!AH16+神器1!V16+魂兽1!AG18</f>
        <v>1.1000000000000001</v>
      </c>
      <c r="BY16">
        <f>战魄!AD16+武魂!BJ16+好感度!N15+魂师之魄1!AI16+神器1!W16+魂兽1!AH18</f>
        <v>1.1000000000000001</v>
      </c>
      <c r="BZ16">
        <f>战魄!AE16+武魂!BK16+好感度!O15+魂师之魄1!AJ16+神器1!X16+魂兽1!AI18</f>
        <v>1.0899999999999999</v>
      </c>
      <c r="CA16">
        <f>战魄!AF16+武魂!BL16+好感度!P15+魂师之魄1!AK16+神器1!Y16+魂兽1!AJ18</f>
        <v>1.08</v>
      </c>
      <c r="CB16">
        <f>战魄!AG16+武魂!BM16+好感度!Q15+魂师之魄1!AL16+神器1!Z16+魂兽1!AK18</f>
        <v>1.08</v>
      </c>
    </row>
    <row r="17" spans="2:80" x14ac:dyDescent="0.2">
      <c r="B17">
        <v>13</v>
      </c>
      <c r="D17">
        <f>(星级!D17+阶位!D17+战魄!D17+武魂!D17+众神殿!D17+精神空间!D16+天赋!C17+魂师之魄1!H17)*(1+BO17)+魂兽1!H19+化神!C16+魂骨!B16+魂环!C16+神兵!D15+神兵!W15+魂核1!H17</f>
        <v>183718.06623999999</v>
      </c>
      <c r="E17">
        <f>(星级!E17+阶位!E17+战魄!E17+武魂!E17+众神殿!E17+精神空间!E16+天赋!D17+魂师之魄1!I17)*(1+BP17)+魂兽1!I19+化神!D16+魂骨!C16+魂环!D16+神兵!E15+神兵!X15+魂核1!I17</f>
        <v>46222.583680000003</v>
      </c>
      <c r="F17">
        <f>(星级!F17+阶位!F17+战魄!F17+武魂!F17+众神殿!F17+精神空间!F16+天赋!E17+魂师之魄1!J17)*(1+BQ17)+魂兽1!J19+化神!E16+魂骨!D16+魂环!E16+神兵!F15+神兵!Y15+魂核1!J17</f>
        <v>18100.430079999998</v>
      </c>
      <c r="G17">
        <f>(星级!G17+阶位!G17+战魄!G17+武魂!G17+众神殿!G17+精神空间!G16+天赋!F17+魂师之魄1!K17)*(1+BR17)+魂兽1!K19+化神!F16+魂骨!E16+魂环!F16+神兵!G15+神兵!Z15+魂核1!K17</f>
        <v>17397.390079999997</v>
      </c>
      <c r="H17">
        <f>(星级!H17+阶位!H17+战魄!H17+武魂!H17+众神殿!H17+精神空间!H16+天赋!G17+魂师之魄1!L17)*(1+BS17)+魂兽1!L19+化神!G16+魂骨!F16+魂环!G16+神兵!H15+神兵!AA15+魂核1!L17</f>
        <v>335.23560000000003</v>
      </c>
      <c r="I17">
        <f>(星级!I17+阶位!I17+战魄!I17+武魂!I17+众神殿!I17+精神空间!I16+天赋!H17+魂师之魄1!M17)*(1+BT17)+魂兽1!M19+化神!H16+魂骨!G16+魂环!H16+神兵!I15+神兵!AB15+魂核1!M17</f>
        <v>318.2756</v>
      </c>
      <c r="J17">
        <f>(星级!J17+阶位!J17+战魄!J17+武魂!J17+众神殿!J17+精神空间!J16+天赋!I17+魂师之魄1!N17)*(1+BU17)+魂兽1!N19+化神!I16+魂骨!H16+魂环!I16+神兵!J15+神兵!AC15+魂核1!N17</f>
        <v>380.02696000000003</v>
      </c>
      <c r="K17">
        <f>(星级!K17+阶位!K17+战魄!K17+武魂!K17+众神殿!K17+精神空间!K16+天赋!J17+魂师之魄1!O17)*(1+BV17)+魂兽1!O19+化神!J16+魂骨!I16+魂环!J16+神兵!K15+神兵!AD15+魂核1!O17</f>
        <v>326.75560000000002</v>
      </c>
      <c r="L17">
        <f>(星级!L17+阶位!L17+战魄!L17+武魂!L17+众神殿!L17+精神空间!L16+天赋!K17+魂师之魄1!P17)*(1+BW17)+魂兽1!P19+化神!K16+魂骨!J16+魂环!K16+神兵!L15+神兵!AE15+魂核1!P17</f>
        <v>441.23560000000003</v>
      </c>
      <c r="M17">
        <f>(星级!M17+阶位!M17+战魄!M17+武魂!M17+众神殿!M17+精神空间!M16+天赋!L17+魂师之魄1!Q17)*(1+BX17)+魂兽1!Q19+化神!L16+魂骨!K16+魂环!L16+神兵!M15+神兵!AF15+魂核1!Q17</f>
        <v>323.673</v>
      </c>
      <c r="N17">
        <f>(星级!N17+阶位!N17+战魄!N17+武魂!N17+众神殿!N17+精神空间!N16+天赋!M17+魂师之魄1!R17)*(1+BY17)+魂兽1!R19+化神!M16+魂骨!L16+魂环!M16+神兵!N15+神兵!AG15+魂核1!R17</f>
        <v>3045</v>
      </c>
      <c r="O17">
        <f>(星级!O17+阶位!O17+战魄!O17+武魂!O17+众神殿!O17+精神空间!O16+天赋!N17+魂师之魄1!S17)*(1+BZ17)+魂兽1!S19+化神!N16+魂骨!M16+魂环!N16+神兵!O15+神兵!AH15+魂核1!S17</f>
        <v>125.39999999999999</v>
      </c>
      <c r="P17">
        <f>(星级!P17+阶位!P17+战魄!P17+武魂!P17+众神殿!P17+精神空间!P16+天赋!O17+魂师之魄1!T17)*(1+CA17)+魂兽1!T19+化神!O16+魂骨!N16+魂环!O16+神兵!P15+神兵!AI15+魂核1!T17</f>
        <v>14595.095999999998</v>
      </c>
      <c r="Q17">
        <f>(星级!Q17+阶位!Q17+战魄!Q17+武魂!Q17+众神殿!Q17+精神空间!Q16+天赋!P17+魂师之魄1!U17)*(1+CB17)+魂兽1!U19+化神!P16+魂骨!O16+魂环!P16+神兵!Q15+神兵!AJ15+魂核1!U17</f>
        <v>14595.095999999998</v>
      </c>
      <c r="R17">
        <f>化神!R16+魂环!Q16</f>
        <v>100</v>
      </c>
      <c r="S17">
        <f>化神!S16+魂环!R16</f>
        <v>100</v>
      </c>
      <c r="T17">
        <f>魂环!S16</f>
        <v>0</v>
      </c>
      <c r="U17">
        <f>魂环!T16</f>
        <v>0</v>
      </c>
      <c r="V17">
        <f>魂核1!Y17+神器1!AD17+VLOOKUP(精神空间!$B$2,精神空间!$BR$4:$BT$11,2,)</f>
        <v>0.7</v>
      </c>
      <c r="W17">
        <f>魂核1!Z17+神器1!AE17+VLOOKUP(精神空间!$B$2,精神空间!$BR$4:$BT$11,2,)</f>
        <v>0.7</v>
      </c>
      <c r="Y17">
        <f>(星级!S17+阶位!T17+战魄!D17+武魂!T17+众神殿!D17+精神空间!T16+天赋!S17+魂师之魄1!H17)*(1+BO17)+魂兽1!H19+化神!C16+魂骨!B16+魂环!C16+神兵!D15+神兵!W15+魂核1!H17</f>
        <v>181082.54048</v>
      </c>
      <c r="Z17">
        <f>(星级!T17+阶位!U17+战魄!E17+武魂!U17+众神殿!E17+精神空间!U16+天赋!T17+魂师之魄1!I17)*(1+BP17)+魂兽1!I19+化神!D16+魂骨!C16+魂环!D16+神兵!E15+神兵!X15+魂核1!I17</f>
        <v>46440.938880000002</v>
      </c>
      <c r="AA17">
        <f>(星级!U17+阶位!V17+战魄!F17+武魂!V17+众神殿!F17+精神空间!V16+天赋!U17+魂师之魄1!J17)*(1+BQ17)+魂兽1!J19+化神!E16+魂骨!D16+魂环!E16+神兵!F15+神兵!Y15+魂核1!J17</f>
        <v>17517.896959999998</v>
      </c>
      <c r="AB17">
        <f>(星级!V17+阶位!W17+战魄!G17+武魂!W17+众神殿!G17+精神空间!W16+天赋!V17+魂师之魄1!K17)*(1+BR17)+魂兽1!K19+化神!F16+魂骨!E16+魂环!F16+神兵!G15+神兵!Z15+魂核1!K17</f>
        <v>17039.496959999997</v>
      </c>
      <c r="AC17">
        <f>(星级!W17+阶位!X17+战魄!H17+武魂!X17+众神殿!H17+精神空间!X16+天赋!W17+魂师之魄1!L17)*(1+BS17)+魂兽1!L19+化神!G16+魂骨!F16+魂环!G16+神兵!H15+神兵!AA15+魂核1!L17</f>
        <v>333.87880000000001</v>
      </c>
      <c r="AD17">
        <f>(星级!X17+阶位!Y17+战魄!I17+武魂!Y17+众神殿!I17+精神空间!Y16+天赋!X17+魂师之魄1!M17)*(1+BT17)+魂兽1!M19+化神!H16+魂骨!G16+魂环!H16+神兵!I15+神兵!AB15+魂核1!M17</f>
        <v>316.91880000000003</v>
      </c>
      <c r="AE17">
        <f>(星级!Y17+阶位!Z17+战魄!J17+武魂!Z17+众神殿!J17+精神空间!Z16+天赋!Y17+魂师之魄1!N17)*(1+BU17)+魂兽1!N19+化神!I16+魂骨!H16+魂环!I16+神兵!J15+神兵!AC15+魂核1!N17</f>
        <v>381.38376</v>
      </c>
      <c r="AF17">
        <f>(星级!Z17+阶位!AA17+战魄!K17+武魂!AA17+众神殿!K17+精神空间!AA16+天赋!Z17+魂师之魄1!O17)*(1+BV17)+魂兽1!O19+化神!J16+魂骨!I16+魂环!J16+神兵!K15+神兵!AD15+魂核1!O17</f>
        <v>328.11240000000004</v>
      </c>
      <c r="AG17">
        <f>(星级!AA17+阶位!AB17+战魄!L17+武魂!AB17+众神殿!L17+精神空间!AB16+天赋!AA17+魂师之魄1!P17)*(1+BW17)+魂兽1!P19+化神!K16+魂骨!J16+魂环!K16+神兵!L15+神兵!AE15+魂核1!P17</f>
        <v>441.23560000000003</v>
      </c>
      <c r="AH17">
        <f>(星级!AB17+阶位!AC17+战魄!M17+武魂!AC17+众神殿!M17+精神空间!AC16+天赋!AB17+魂师之魄1!Q17)*(1+BX17)+魂兽1!Q19+化神!L16+魂骨!K16+魂环!L16+神兵!M15+神兵!AF15+魂核1!Q17</f>
        <v>323.673</v>
      </c>
      <c r="AI17">
        <f>(星级!AC17+阶位!AD17+战魄!N17+武魂!AD17+众神殿!N17+精神空间!AD16+天赋!AC17+魂师之魄1!R17)*(1+BY17)+魂兽1!R19+化神!M16+魂骨!L16+魂环!M16+神兵!N15+神兵!AG15+魂核1!R17</f>
        <v>2394</v>
      </c>
      <c r="AJ17">
        <f>(星级!AD17+阶位!AE17+战魄!O17+武魂!AE17+众神殿!O17+精神空间!AE16+天赋!AD17+魂师之魄1!S17)*(1+BZ17)+魂兽1!S19+化神!N16+魂骨!M16+魂环!N16+神兵!O15+神兵!AH15+魂核1!S17</f>
        <v>198.54999999999998</v>
      </c>
      <c r="AK17">
        <f>(星级!AE17+阶位!AF17+战魄!P17+武魂!AF17+众神殿!P17+精神空间!AF16+天赋!AE17+魂师之魄1!T17)*(1+CA17)+魂兽1!T19+化神!O16+魂骨!N16+魂环!O16+神兵!P15+神兵!AI15+魂核1!T17</f>
        <v>14524.375999999998</v>
      </c>
      <c r="AL17">
        <f>(星级!AF17+阶位!AG17+战魄!Q17+武魂!AG17+众神殿!Q17+精神空间!AG16+天赋!AF17+魂师之魄1!U17)*(1+CB17)+魂兽1!U19+化神!P16+魂骨!O16+魂环!P16+神兵!Q15+神兵!AJ15+魂核1!U17</f>
        <v>14524.375999999998</v>
      </c>
      <c r="AM17">
        <f>化神!R16+魂环!Q16</f>
        <v>100</v>
      </c>
      <c r="AN17">
        <f>化神!S16+魂环!R16</f>
        <v>100</v>
      </c>
      <c r="AO17">
        <f>魂环!S16</f>
        <v>0</v>
      </c>
      <c r="AP17">
        <f>魂环!T16</f>
        <v>0</v>
      </c>
      <c r="AQ17">
        <f>魂核1!Y17+神器1!AD17+VLOOKUP(精神空间!$B$2,精神空间!$BR$4:$BT$11,2,)</f>
        <v>0.7</v>
      </c>
      <c r="AR17">
        <f>魂核1!Z17+神器1!AE17+VLOOKUP(精神空间!$B$2,精神空间!$BR$4:$BT$11,2,)</f>
        <v>0.7</v>
      </c>
      <c r="AT17">
        <f>(星级!AH17+阶位!AJ17+战魄!D17+武魂!AJ17+众神殿!D17+精神空间!AJ16+天赋!AI17+魂师之魄1!H17)*(1+BO17)+魂兽1!H19+化神!C16+魂骨!B16+魂环!C16+神兵!D15+神兵!W15+魂核1!H17</f>
        <v>179325.54271999997</v>
      </c>
      <c r="AU17">
        <f>(星级!AI17+阶位!AK17+战魄!E17+武魂!AK17+众神殿!E17+精神空间!AK16+天赋!AJ17+魂师之魄1!I17)*(1+BP17)+魂兽1!I19+化神!D16+魂骨!C16+魂环!D16+神兵!E15+神兵!X15+魂核1!I17</f>
        <v>46732.273280000001</v>
      </c>
      <c r="AV17">
        <f>(星级!AJ17+阶位!AL17+战魄!F17+武魂!AL17+众神殿!F17+精神空间!AL16+天赋!AK17+魂师之魄1!J17)*(1+BQ17)+魂兽1!J19+化神!E16+魂骨!D16+魂环!E16+神兵!F15+神兵!Y15+魂核1!J17</f>
        <v>16879.457599999998</v>
      </c>
      <c r="AW17">
        <f>(星级!AK17+阶位!AM17+战魄!G17+武魂!AM17+众神殿!G17+精神空间!AM16+天赋!AL17+魂师之魄1!K17)*(1+BR17)+魂兽1!K19+化神!F16+魂骨!E16+魂环!F16+神兵!G15+神兵!Z15+魂核1!K17</f>
        <v>17323.246399999996</v>
      </c>
      <c r="AX17">
        <f>(星级!AL17+阶位!AN17+战魄!H17+武魂!AN17+众神殿!H17+精神空间!AN16+天赋!AM17+魂师之魄1!L17)*(1+BS17)+魂兽1!L19+化神!G16+魂骨!F16+魂环!G16+神兵!H15+神兵!AA15+魂核1!L17</f>
        <v>335.23560000000003</v>
      </c>
      <c r="AY17">
        <f>(星级!AM17+阶位!AO17+战魄!I17+武魂!AO17+众神殿!I17+精神空间!AO16+天赋!AN17+魂师之魄1!M17)*(1+BT17)+魂兽1!M19+化神!H16+魂骨!G16+魂环!H16+神兵!I15+神兵!AB15+魂核1!M17</f>
        <v>318.2756</v>
      </c>
      <c r="AZ17">
        <f>(星级!AN17+阶位!AP17+战魄!J17+武魂!AP17+众神殿!J17+精神空间!AP16+天赋!AO17+魂师之魄1!N17)*(1+BU17)+魂兽1!N19+化神!I16+魂骨!H16+魂环!I16+神兵!J15+神兵!AC15+魂核1!N17</f>
        <v>380.02696000000003</v>
      </c>
      <c r="BA17">
        <f>(星级!AO17+阶位!AQ17+战魄!K17+武魂!AQ17+众神殿!K17+精神空间!AQ16+天赋!AP17+魂师之魄1!O17)*(1+BV17)+魂兽1!O19+化神!J16+魂骨!I16+魂环!J16+神兵!K15+神兵!AD15+魂核1!O17</f>
        <v>318.2756</v>
      </c>
      <c r="BB17">
        <f>(星级!AP17+阶位!AR17+战魄!L17+武魂!AR17+众神殿!L17+精神空间!AR16+天赋!AQ17+魂师之魄1!P17)*(1+BW17)+魂兽1!P19+化神!K16+魂骨!J16+魂环!K16+神兵!L15+神兵!AE15+魂核1!P17</f>
        <v>441.23560000000003</v>
      </c>
      <c r="BC17">
        <f>(星级!AQ17+阶位!AS17+战魄!M17+武魂!AS17+众神殿!M17+精神空间!AS16+天赋!AR17+魂师之魄1!Q17)*(1+BX17)+魂兽1!Q19+化神!L16+魂骨!K16+魂环!L16+神兵!M15+神兵!AF15+魂核1!Q17</f>
        <v>323.673</v>
      </c>
      <c r="BD17">
        <f>(星级!AR17+阶位!AT17+战魄!N17+武魂!AT17+众神殿!N17+精神空间!AT16+天赋!AS17+魂师之魄1!R17)*(1+BY17)+魂兽1!R19+化神!M16+魂骨!L16+魂环!M16+神兵!N15+神兵!AG15+魂核1!R17</f>
        <v>1197</v>
      </c>
      <c r="BE17">
        <f>(星级!AS17+阶位!AU17+战魄!O17+武魂!AU17+众神殿!O17+精神空间!AU16+天赋!AT17+魂师之魄1!S17)*(1+BZ17)+魂兽1!S19+化神!N16+魂骨!M16+魂环!N16+神兵!O15+神兵!AH15+魂核1!S17</f>
        <v>250.79999999999998</v>
      </c>
      <c r="BF17">
        <f>(星级!AT17+阶位!AV17+战魄!P17+武魂!AV17+众神殿!P17+精神空间!AV16+天赋!AU17+魂师之魄1!T17)*(1+CA17)+魂兽1!T19+化神!O16+魂骨!N16+魂环!O16+神兵!P15+神兵!AI15+魂核1!T17</f>
        <v>14524.375999999998</v>
      </c>
      <c r="BG17">
        <f>(星级!AU17+阶位!AW17+战魄!Q17+武魂!AW17+众神殿!Q17+精神空间!AW16+天赋!AV17+魂师之魄1!U17)*(1+CB17)+魂兽1!U19+化神!P16+魂骨!O16+魂环!P16+神兵!Q15+神兵!AJ15+魂核1!U17</f>
        <v>14524.375999999998</v>
      </c>
      <c r="BH17">
        <f>化神!R16+魂环!Q16</f>
        <v>100</v>
      </c>
      <c r="BI17">
        <f>化神!S16+魂环!R16</f>
        <v>100</v>
      </c>
      <c r="BJ17">
        <f>魂环!S16</f>
        <v>0</v>
      </c>
      <c r="BK17">
        <f>魂环!T16</f>
        <v>0</v>
      </c>
      <c r="BL17">
        <f>魂核1!Y17+神器1!AD17+VLOOKUP(精神空间!$B$2,精神空间!$BR$4:$BT$11,2,)</f>
        <v>0.7</v>
      </c>
      <c r="BM17">
        <f>魂核1!Z17+神器1!AE17+VLOOKUP(精神空间!$B$2,精神空间!$BR$4:$BT$11,2,)</f>
        <v>0.7</v>
      </c>
      <c r="BO17">
        <f>战魄!T17+武魂!AZ17+好感度!D16+魂师之魄1!Y17+神器1!M17+魂兽1!X19+精神空间!BA16+精神空间!BC16</f>
        <v>1.2400000000000002</v>
      </c>
      <c r="BP17">
        <f>战魄!U17+武魂!BA17+好感度!E16+魂师之魄1!Z17+神器1!N17+魂兽1!Y19+精神空间!BB16+精神空间!BD16</f>
        <v>1.2400000000000002</v>
      </c>
      <c r="BQ17">
        <f>战魄!V17+武魂!BB17+好感度!F16+魂师之魄1!AA17+神器1!O17+魂兽1!Z19</f>
        <v>1.08</v>
      </c>
      <c r="BR17">
        <f>战魄!W17+武魂!BC17+好感度!G16+魂师之魄1!AB17+神器1!P17+魂兽1!AA19</f>
        <v>1.08</v>
      </c>
      <c r="BS17">
        <f>战魄!X17+武魂!BD17+好感度!H16+魂师之魄1!AC17+神器1!Q17+魂兽1!AB19</f>
        <v>1.1200000000000001</v>
      </c>
      <c r="BT17">
        <f>战魄!Y17+武魂!BE17+好感度!I16+魂师之魄1!AD17+神器1!R17+魂兽1!AC19</f>
        <v>1.1200000000000001</v>
      </c>
      <c r="BU17">
        <f>战魄!Z17+武魂!BF17+好感度!J16+魂师之魄1!AE17+神器1!S17+魂兽1!AD19</f>
        <v>1.1200000000000001</v>
      </c>
      <c r="BV17">
        <f>战魄!AA17+武魂!BG17+好感度!K16+魂师之魄1!AF17+神器1!T17+魂兽1!AE19</f>
        <v>1.1200000000000001</v>
      </c>
      <c r="BW17">
        <f>战魄!AB17+武魂!BH17+好感度!L16+魂师之魄1!AG17+神器1!U17+魂兽1!AF19</f>
        <v>1.1200000000000001</v>
      </c>
      <c r="BX17">
        <f>战魄!AC17+武魂!BI17+好感度!M16+魂师之魄1!AH17+神器1!V17+魂兽1!AG19</f>
        <v>1.1000000000000001</v>
      </c>
      <c r="BY17">
        <f>战魄!AD17+武魂!BJ17+好感度!N16+魂师之魄1!AI17+神器1!W17+魂兽1!AH19</f>
        <v>1.1000000000000001</v>
      </c>
      <c r="BZ17">
        <f>战魄!AE17+武魂!BK17+好感度!O16+魂师之魄1!AJ17+神器1!X17+魂兽1!AI19</f>
        <v>1.0899999999999999</v>
      </c>
      <c r="CA17">
        <f>战魄!AF17+武魂!BL17+好感度!P16+魂师之魄1!AK17+神器1!Y17+魂兽1!AJ19</f>
        <v>1.08</v>
      </c>
      <c r="CB17">
        <f>战魄!AG17+武魂!BM17+好感度!Q16+魂师之魄1!AL17+神器1!Z17+魂兽1!AK19</f>
        <v>1.08</v>
      </c>
    </row>
    <row r="18" spans="2:80" x14ac:dyDescent="0.2">
      <c r="B18">
        <v>14</v>
      </c>
      <c r="D18">
        <f>(星级!D18+阶位!D18+战魄!D18+武魂!D18+众神殿!D18+精神空间!D17+天赋!C18+魂师之魄1!H18)*(1+BO18)+魂兽1!H20+化神!C17+魂骨!B17+魂环!C17+神兵!D16+神兵!W16+魂核1!H18</f>
        <v>185290.03914399998</v>
      </c>
      <c r="E18">
        <f>(星级!E18+阶位!E18+战魄!E18+武魂!E18+众神殿!E18+精神空间!E17+天赋!D18+魂师之魄1!I18)*(1+BP18)+魂兽1!I20+化神!D17+魂骨!C17+魂环!D17+神兵!E16+神兵!X16+魂核1!I18</f>
        <v>46802.672808000003</v>
      </c>
      <c r="F18">
        <f>(星级!F18+阶位!F18+战魄!F18+武魂!F18+众神殿!F18+精神空间!F17+天赋!E18+魂师之魄1!J18)*(1+BQ18)+魂兽1!J20+化神!E17+魂骨!D17+魂环!E17+神兵!F16+神兵!Y16+魂核1!J18</f>
        <v>18337.966079999998</v>
      </c>
      <c r="G18">
        <f>(星级!G18+阶位!G18+战魄!G18+武魂!G18+众神殿!G18+精神空间!G17+天赋!F18+魂师之魄1!K18)*(1+BR18)+魂兽1!K20+化神!F17+魂骨!E17+魂环!F17+神兵!G16+神兵!Z16+魂核1!K18</f>
        <v>17453.966079999998</v>
      </c>
      <c r="H18">
        <f>(星级!H18+阶位!H18+战魄!H18+武魂!H18+众神殿!H18+精神空间!H17+天赋!G18+魂师之魄1!L18)*(1+BS18)+魂兽1!L20+化神!G17+魂骨!F17+魂环!G17+神兵!H16+神兵!AA16+魂核1!L18</f>
        <v>354.7396</v>
      </c>
      <c r="I18">
        <f>(星级!I18+阶位!I18+战魄!I18+武魂!I18+众神殿!I18+精神空间!I17+天赋!H18+魂师之魄1!M18)*(1+BT18)+魂兽1!M20+化神!H17+魂骨!G17+魂环!H17+神兵!I16+神兵!AB16+魂核1!M18</f>
        <v>337.77959999999996</v>
      </c>
      <c r="J18">
        <f>(星级!J18+阶位!J18+战魄!J18+武魂!J18+众神殿!J18+精神空间!J17+天赋!I18+魂师之魄1!N18)*(1+BU18)+魂兽1!N20+化神!I17+魂骨!H17+魂环!I17+神兵!J16+神兵!AC16+魂核1!N18</f>
        <v>399.53095999999999</v>
      </c>
      <c r="K18">
        <f>(星级!K18+阶位!K18+战魄!K18+武魂!K18+众神殿!K18+精神空间!K17+天赋!J18+魂师之魄1!O18)*(1+BV18)+魂兽1!O20+化神!J17+魂骨!I17+魂环!J17+神兵!K16+神兵!AD16+魂核1!O18</f>
        <v>346.25959999999998</v>
      </c>
      <c r="L18">
        <f>(星级!L18+阶位!L18+战魄!L18+武魂!L18+众神殿!L18+精神空间!L17+天赋!K18+魂师之魄1!P18)*(1+BW18)+魂兽1!P20+化神!K17+魂骨!J17+魂环!K17+神兵!L16+神兵!AE16+魂核1!P18</f>
        <v>460.7396</v>
      </c>
      <c r="M18">
        <f>(星级!M18+阶位!M18+战魄!M18+武魂!M18+众神殿!M18+精神空间!M17+天赋!L18+魂师之魄1!Q18)*(1+BX18)+魂兽1!Q20+化神!L17+魂骨!K17+魂环!L17+神兵!M16+神兵!AF16+魂核1!Q18</f>
        <v>346.25959999999998</v>
      </c>
      <c r="N18">
        <f>(星级!N18+阶位!N18+战魄!N18+武魂!N18+众神殿!N18+精神空间!N17+天赋!M18+魂师之魄1!R18)*(1+BY18)+魂兽1!R20+化神!M17+魂骨!L17+魂环!M17+神兵!N16+神兵!AG16+魂核1!R18</f>
        <v>3255</v>
      </c>
      <c r="O18">
        <f>(星级!O18+阶位!O18+战魄!O18+武魂!O18+众神殿!O18+精神空间!O17+天赋!N18+魂师之魄1!S18)*(1+BZ18)+魂兽1!S20+化神!N17+魂骨!M17+魂环!N17+神兵!O16+神兵!AH16+魂核1!S18</f>
        <v>125.39999999999999</v>
      </c>
      <c r="P18">
        <f>(星级!P18+阶位!P18+战魄!P18+武魂!P18+众神殿!P18+精神空间!P17+天赋!O18+魂师之魄1!T18)*(1+CA18)+魂兽1!T20+化神!O17+魂骨!N17+魂环!O17+神兵!P16+神兵!AI16+魂核1!T18</f>
        <v>14648.614399999999</v>
      </c>
      <c r="Q18">
        <f>(星级!Q18+阶位!Q18+战魄!Q18+武魂!Q18+众神殿!Q18+精神空间!Q17+天赋!P18+魂师之魄1!U18)*(1+CB18)+魂兽1!U20+化神!P17+魂骨!O17+魂环!P17+神兵!Q16+神兵!AJ16+魂核1!U18</f>
        <v>14648.614399999999</v>
      </c>
      <c r="R18">
        <f>化神!R17+魂环!Q17</f>
        <v>100</v>
      </c>
      <c r="S18">
        <f>化神!S17+魂环!R17</f>
        <v>100</v>
      </c>
      <c r="T18">
        <f>魂环!S17</f>
        <v>0</v>
      </c>
      <c r="U18">
        <f>魂环!T17</f>
        <v>0</v>
      </c>
      <c r="V18">
        <f>魂核1!Y18+神器1!AD18+VLOOKUP(精神空间!$B$2,精神空间!$BR$4:$BT$11,2,)</f>
        <v>0.7</v>
      </c>
      <c r="W18">
        <f>魂核1!Z18+神器1!AE18+VLOOKUP(精神空间!$B$2,精神空间!$BR$4:$BT$11,2,)</f>
        <v>0.7</v>
      </c>
      <c r="Y18">
        <f>(星级!S18+阶位!T18+战魄!D18+武魂!T18+众神殿!D18+精神空间!T17+天赋!S18+魂师之魄1!H18)*(1+BO18)+魂兽1!H20+化神!C17+魂骨!B17+魂环!C17+神兵!D16+神兵!W16+魂核1!H18</f>
        <v>182725.65428799999</v>
      </c>
      <c r="Z18">
        <f>(星级!T18+阶位!U18+战魄!E18+武魂!U18+众神殿!E18+精神空间!U17+天赋!T18+魂师之魄1!I18)*(1+BP18)+魂兽1!I20+化神!D17+魂骨!C17+魂环!D17+神兵!E16+神兵!X16+魂核1!I18</f>
        <v>46934.350727999998</v>
      </c>
      <c r="AA18">
        <f>(星级!U18+阶位!V18+战魄!F18+武魂!V18+众神殿!F18+精神空间!V17+天赋!U18+魂师之魄1!J18)*(1+BQ18)+魂兽1!J20+化神!E17+魂骨!D17+魂环!E17+神兵!F16+神兵!Y16+魂核1!J18</f>
        <v>17708.424959999997</v>
      </c>
      <c r="AB18">
        <f>(星级!V18+阶位!W18+战魄!G18+武魂!W18+众神殿!G18+精神空间!W17+天赋!V18+魂师之魄1!K18)*(1+BR18)+魂兽1!K20+化神!F17+魂骨!E17+魂环!F17+神兵!G16+神兵!Z16+魂核1!K18</f>
        <v>17142.664959999998</v>
      </c>
      <c r="AC18">
        <f>(星级!W18+阶位!X18+战魄!H18+武魂!X18+众神殿!H18+精神空间!X17+天赋!W18+魂师之魄1!L18)*(1+BS18)+魂兽1!L20+化神!G17+魂骨!F17+魂环!G17+神兵!H16+神兵!AA16+魂核1!L18</f>
        <v>353.38280000000003</v>
      </c>
      <c r="AD18">
        <f>(星级!X18+阶位!Y18+战魄!I18+武魂!Y18+众神殿!I18+精神空间!Y17+天赋!X18+魂师之魄1!M18)*(1+BT18)+魂兽1!M20+化神!H17+魂骨!G17+魂环!H17+神兵!I16+神兵!AB16+魂核1!M18</f>
        <v>336.4228</v>
      </c>
      <c r="AE18">
        <f>(星级!Y18+阶位!Z18+战魄!J18+武魂!Z18+众神殿!J18+精神空间!Z17+天赋!Y18+魂师之魄1!N18)*(1+BU18)+魂兽1!N20+化神!I17+魂骨!H17+魂环!I17+神兵!J16+神兵!AC16+魂核1!N18</f>
        <v>400.88776000000007</v>
      </c>
      <c r="AF18">
        <f>(星级!Z18+阶位!AA18+战魄!K18+武魂!AA18+众神殿!K18+精神空间!AA17+天赋!Z18+魂师之魄1!O18)*(1+BV18)+魂兽1!O20+化神!J17+魂骨!I17+魂环!J17+神兵!K16+神兵!AD16+魂核1!O18</f>
        <v>347.6164</v>
      </c>
      <c r="AG18">
        <f>(星级!AA18+阶位!AB18+战魄!L18+武魂!AB18+众神殿!L18+精神空间!AB17+天赋!AA18+魂师之魄1!P18)*(1+BW18)+魂兽1!P20+化神!K17+魂骨!J17+魂环!K17+神兵!L16+神兵!AE16+魂核1!P18</f>
        <v>460.7396</v>
      </c>
      <c r="AH18">
        <f>(星级!AB18+阶位!AC18+战魄!M18+武魂!AC18+众神殿!M18+精神空间!AC17+天赋!AB18+魂师之魄1!Q18)*(1+BX18)+魂兽1!Q20+化神!L17+魂骨!K17+魂环!L17+神兵!M16+神兵!AF16+魂核1!Q18</f>
        <v>346.25959999999998</v>
      </c>
      <c r="AI18">
        <f>(星级!AC18+阶位!AD18+战魄!N18+武魂!AD18+众神殿!N18+精神空间!AD17+天赋!AC18+魂师之魄1!R18)*(1+BY18)+魂兽1!R20+化神!M17+魂骨!L17+魂环!M17+神兵!N16+神兵!AG16+魂核1!R18</f>
        <v>2562</v>
      </c>
      <c r="AJ18">
        <f>(星级!AD18+阶位!AE18+战魄!O18+武魂!AE18+众神殿!O18+精神空间!AE17+天赋!AD18+魂师之魄1!S18)*(1+BZ18)+魂兽1!S20+化神!N17+魂骨!M17+魂环!N17+神兵!O16+神兵!AH16+魂核1!S18</f>
        <v>198.54999999999998</v>
      </c>
      <c r="AK18">
        <f>(星级!AE18+阶位!AF18+战魄!P18+武魂!AF18+众神殿!P18+精神空间!AF17+天赋!AE18+魂师之魄1!T18)*(1+CA18)+魂兽1!T20+化神!O17+魂骨!N17+魂环!O17+神兵!P16+神兵!AI16+魂核1!T18</f>
        <v>14573.734399999999</v>
      </c>
      <c r="AL18">
        <f>(星级!AF18+阶位!AG18+战魄!Q18+武魂!AG18+众神殿!Q18+精神空间!AG17+天赋!AF18+魂师之魄1!U18)*(1+CB18)+魂兽1!U20+化神!P17+魂骨!O17+魂环!P17+神兵!Q16+神兵!AJ16+魂核1!U18</f>
        <v>14573.734399999999</v>
      </c>
      <c r="AM18">
        <f>化神!R17+魂环!Q17</f>
        <v>100</v>
      </c>
      <c r="AN18">
        <f>化神!S17+魂环!R17</f>
        <v>100</v>
      </c>
      <c r="AO18">
        <f>魂环!S17</f>
        <v>0</v>
      </c>
      <c r="AP18">
        <f>魂环!T17</f>
        <v>0</v>
      </c>
      <c r="AQ18">
        <f>魂核1!Y18+神器1!AD18+VLOOKUP(精神空间!$B$2,精神空间!$BR$4:$BT$11,2,)</f>
        <v>0.7</v>
      </c>
      <c r="AR18">
        <f>魂核1!Z18+神器1!AE18+VLOOKUP(精神空间!$B$2,精神空间!$BR$4:$BT$11,2,)</f>
        <v>0.7</v>
      </c>
      <c r="AT18">
        <f>(星级!AH18+阶位!AJ18+战魄!D18+武魂!AJ18+众神殿!D18+精神空间!AJ17+天赋!AI18+魂师之魄1!H18)*(1+BO18)+魂兽1!H20+化神!C17+魂骨!B17+魂环!C17+神兵!D16+神兵!W16+魂核1!H18</f>
        <v>180772.98383199997</v>
      </c>
      <c r="AU18">
        <f>(星级!AI18+阶位!AK18+战魄!E18+武魂!AK18+众神殿!E18+精神空间!AK17+天赋!AJ18+魂师之魄1!I18)*(1+BP18)+魂兽1!I20+化神!D17+魂骨!C17+魂环!D17+神兵!E16+神兵!X16+魂核1!I18</f>
        <v>47260.875167999999</v>
      </c>
      <c r="AV18">
        <f>(星级!AJ18+阶位!AL18+战魄!F18+武魂!AL18+众神殿!F18+精神空间!AL17+天赋!AK18+魂师之魄1!J18)*(1+BQ18)+魂兽1!J20+化神!E17+魂骨!D17+魂环!E17+神兵!F16+神兵!Y16+魂核1!J18</f>
        <v>16971.996799999997</v>
      </c>
      <c r="AW18">
        <f>(星级!AK18+阶位!AM18+战魄!G18+武魂!AM18+众神殿!G18+精神空间!AM17+天赋!AL18+魂师之魄1!K18)*(1+BR18)+魂兽1!K20+化神!F17+魂骨!E17+魂环!F17+神兵!G16+神兵!Z16+魂核1!K18</f>
        <v>17492.163199999999</v>
      </c>
      <c r="AX18">
        <f>(星级!AL18+阶位!AN18+战魄!H18+武魂!AN18+众神殿!H18+精神空间!AN17+天赋!AM18+魂师之魄1!L18)*(1+BS18)+魂兽1!L20+化神!G17+魂骨!F17+魂环!G17+神兵!H16+神兵!AA16+魂核1!L18</f>
        <v>354.7396</v>
      </c>
      <c r="AY18">
        <f>(星级!AM18+阶位!AO18+战魄!I18+武魂!AO18+众神殿!I18+精神空间!AO17+天赋!AN18+魂师之魄1!M18)*(1+BT18)+魂兽1!M20+化神!H17+魂骨!G17+魂环!H17+神兵!I16+神兵!AB16+魂核1!M18</f>
        <v>337.77959999999996</v>
      </c>
      <c r="AZ18">
        <f>(星级!AN18+阶位!AP18+战魄!J18+武魂!AP18+众神殿!J18+精神空间!AP17+天赋!AO18+魂师之魄1!N18)*(1+BU18)+魂兽1!N20+化神!I17+魂骨!H17+魂环!I17+神兵!J16+神兵!AC16+魂核1!N18</f>
        <v>399.53095999999999</v>
      </c>
      <c r="BA18">
        <f>(星级!AO18+阶位!AQ18+战魄!K18+武魂!AQ18+众神殿!K18+精神空间!AQ17+天赋!AP18+魂师之魄1!O18)*(1+BV18)+魂兽1!O20+化神!J17+魂骨!I17+魂环!J17+神兵!K16+神兵!AD16+魂核1!O18</f>
        <v>337.77959999999996</v>
      </c>
      <c r="BB18">
        <f>(星级!AP18+阶位!AR18+战魄!L18+武魂!AR18+众神殿!L18+精神空间!AR17+天赋!AQ18+魂师之魄1!P18)*(1+BW18)+魂兽1!P20+化神!K17+魂骨!J17+魂环!K17+神兵!L16+神兵!AE16+魂核1!P18</f>
        <v>460.7396</v>
      </c>
      <c r="BC18">
        <f>(星级!AQ18+阶位!AS18+战魄!M18+武魂!AS18+众神殿!M18+精神空间!AS17+天赋!AR18+魂师之魄1!Q18)*(1+BX18)+魂兽1!Q20+化神!L17+魂骨!K17+魂环!L17+神兵!M16+神兵!AF16+魂核1!Q18</f>
        <v>346.25959999999998</v>
      </c>
      <c r="BD18">
        <f>(星级!AR18+阶位!AT18+战魄!N18+武魂!AT18+众神殿!N18+精神空间!AT17+天赋!AS18+魂师之魄1!R18)*(1+BY18)+魂兽1!R20+化神!M17+魂骨!L17+魂环!M17+神兵!N16+神兵!AG16+魂核1!R18</f>
        <v>1281</v>
      </c>
      <c r="BE18">
        <f>(星级!AS18+阶位!AU18+战魄!O18+武魂!AU18+众神殿!O18+精神空间!AU17+天赋!AT18+魂师之魄1!S18)*(1+BZ18)+魂兽1!S20+化神!N17+魂骨!M17+魂环!N17+神兵!O16+神兵!AH16+魂核1!S18</f>
        <v>250.79999999999998</v>
      </c>
      <c r="BF18">
        <f>(星级!AT18+阶位!AV18+战魄!P18+武魂!AV18+众神殿!P18+精神空间!AV17+天赋!AU18+魂师之魄1!T18)*(1+CA18)+魂兽1!T20+化神!O17+魂骨!N17+魂环!O17+神兵!P16+神兵!AI16+魂核1!T18</f>
        <v>14573.734399999999</v>
      </c>
      <c r="BG18">
        <f>(星级!AU18+阶位!AW18+战魄!Q18+武魂!AW18+众神殿!Q18+精神空间!AW17+天赋!AV18+魂师之魄1!U18)*(1+CB18)+魂兽1!U20+化神!P17+魂骨!O17+魂环!P17+神兵!Q16+神兵!AJ16+魂核1!U18</f>
        <v>14573.734399999999</v>
      </c>
      <c r="BH18">
        <f>化神!R17+魂环!Q17</f>
        <v>100</v>
      </c>
      <c r="BI18">
        <f>化神!S17+魂环!R17</f>
        <v>100</v>
      </c>
      <c r="BJ18">
        <f>魂环!S17</f>
        <v>0</v>
      </c>
      <c r="BK18">
        <f>魂环!T17</f>
        <v>0</v>
      </c>
      <c r="BL18">
        <f>魂核1!Y18+神器1!AD18+VLOOKUP(精神空间!$B$2,精神空间!$BR$4:$BT$11,2,)</f>
        <v>0.7</v>
      </c>
      <c r="BM18">
        <f>魂核1!Z18+神器1!AE18+VLOOKUP(精神空间!$B$2,精神空间!$BR$4:$BT$11,2,)</f>
        <v>0.7</v>
      </c>
      <c r="BO18">
        <f>战魄!T18+武魂!AZ18+好感度!D17+魂师之魄1!Y18+神器1!M18+魂兽1!X20+精神空间!BA17+精神空间!BC17</f>
        <v>1.2440000000000002</v>
      </c>
      <c r="BP18">
        <f>战魄!U18+武魂!BA18+好感度!E17+魂师之魄1!Z18+神器1!N18+魂兽1!Y20+精神空间!BB17+精神空间!BD17</f>
        <v>1.2440000000000002</v>
      </c>
      <c r="BQ18">
        <f>战魄!V18+武魂!BB18+好感度!F17+魂师之魄1!AA18+神器1!O18+魂兽1!Z20</f>
        <v>1.08</v>
      </c>
      <c r="BR18">
        <f>战魄!W18+武魂!BC18+好感度!G17+魂师之魄1!AB18+神器1!P18+魂兽1!AA20</f>
        <v>1.08</v>
      </c>
      <c r="BS18">
        <f>战魄!X18+武魂!BD18+好感度!H17+魂师之魄1!AC18+神器1!Q18+魂兽1!AB20</f>
        <v>1.1200000000000001</v>
      </c>
      <c r="BT18">
        <f>战魄!Y18+武魂!BE18+好感度!I17+魂师之魄1!AD18+神器1!R18+魂兽1!AC20</f>
        <v>1.1200000000000001</v>
      </c>
      <c r="BU18">
        <f>战魄!Z18+武魂!BF18+好感度!J17+魂师之魄1!AE18+神器1!S18+魂兽1!AD20</f>
        <v>1.1200000000000001</v>
      </c>
      <c r="BV18">
        <f>战魄!AA18+武魂!BG18+好感度!K17+魂师之魄1!AF18+神器1!T18+魂兽1!AE20</f>
        <v>1.1200000000000001</v>
      </c>
      <c r="BW18">
        <f>战魄!AB18+武魂!BH18+好感度!L17+魂师之魄1!AG18+神器1!U18+魂兽1!AF20</f>
        <v>1.1200000000000001</v>
      </c>
      <c r="BX18">
        <f>战魄!AC18+武魂!BI18+好感度!M17+魂师之魄1!AH18+神器1!V18+魂兽1!AG20</f>
        <v>1.1200000000000001</v>
      </c>
      <c r="BY18">
        <f>战魄!AD18+武魂!BJ18+好感度!N17+魂师之魄1!AI18+神器1!W18+魂兽1!AH20</f>
        <v>1.1000000000000001</v>
      </c>
      <c r="BZ18">
        <f>战魄!AE18+武魂!BK18+好感度!O17+魂师之魄1!AJ18+神器1!X18+魂兽1!AI20</f>
        <v>1.0899999999999999</v>
      </c>
      <c r="CA18">
        <f>战魄!AF18+武魂!BL18+好感度!P17+魂师之魄1!AK18+神器1!Y18+魂兽1!AJ20</f>
        <v>1.08</v>
      </c>
      <c r="CB18">
        <f>战魄!AG18+武魂!BM18+好感度!Q17+魂师之魄1!AL18+神器1!Z18+魂兽1!AK20</f>
        <v>1.08</v>
      </c>
    </row>
    <row r="19" spans="2:80" x14ac:dyDescent="0.2">
      <c r="B19">
        <v>15</v>
      </c>
      <c r="D19">
        <f>(星级!D19+阶位!D19+战魄!D19+武魂!D19+众神殿!D19+精神空间!D18+天赋!C19+魂师之魄1!H19)*(1+BO19)+魂兽1!H21+化神!C18+魂骨!B18+魂环!C18+神兵!D17+神兵!W17+魂核1!H19</f>
        <v>187691.93692799998</v>
      </c>
      <c r="E19">
        <f>(星级!E19+阶位!E19+战魄!E19+武魂!E19+众神殿!E19+精神空间!E18+天赋!D19+魂师之魄1!I19)*(1+BP19)+魂兽1!I21+化神!D18+魂骨!C18+魂环!D18+神兵!E17+神兵!X17+魂核1!I19</f>
        <v>47384.603872</v>
      </c>
      <c r="F19">
        <f>(星级!F19+阶位!F19+战魄!F19+武魂!F19+众神殿!F19+精神空间!F18+天赋!E19+魂师之魄1!J19)*(1+BQ19)+魂兽1!J21+化神!E18+魂骨!D18+魂环!E18+神兵!F17+神兵!Y17+魂核1!J19</f>
        <v>18498.292479999996</v>
      </c>
      <c r="G19">
        <f>(星级!G19+阶位!G19+战魄!G19+武魂!G19+众神殿!G19+精神空间!G18+天赋!F19+魂师之魄1!K19)*(1+BR19)+魂兽1!K21+化神!F18+魂骨!E18+魂环!F18+神兵!G17+神兵!Z17+魂核1!K19</f>
        <v>17570.612479999996</v>
      </c>
      <c r="H19">
        <f>(星级!H19+阶位!H19+战魄!H19+武魂!H19+众神殿!H19+精神空间!H18+天赋!G19+魂师之魄1!L19)*(1+BS19)+魂兽1!L21+化神!G18+魂骨!F18+魂环!G18+神兵!H17+神兵!AA17+魂核1!L19</f>
        <v>364.32200000000006</v>
      </c>
      <c r="I19">
        <f>(星级!I19+阶位!I19+战魄!I19+武魂!I19+众神殿!I19+精神空间!I18+天赋!H19+魂师之魄1!M19)*(1+BT19)+魂兽1!M21+化神!H18+魂骨!G18+魂环!H18+神兵!I17+神兵!AB17+魂核1!M19</f>
        <v>347.36200000000008</v>
      </c>
      <c r="J19">
        <f>(星级!J19+阶位!J19+战魄!J19+武魂!J19+众神殿!J19+精神空间!J18+天赋!I19+魂师之魄1!N19)*(1+BU19)+魂兽1!N21+化神!I18+魂骨!H18+魂环!I18+神兵!J17+神兵!AC17+魂核1!N19</f>
        <v>409.24904000000004</v>
      </c>
      <c r="K19">
        <f>(星级!K19+阶位!K19+战魄!K19+武魂!K19+众神殿!K19+精神空间!K18+天赋!J19+魂师之魄1!O19)*(1+BV19)+魂兽1!O21+化神!J18+魂骨!I18+魂环!J18+神兵!K17+神兵!AD17+魂核1!O19</f>
        <v>355.84200000000004</v>
      </c>
      <c r="L19">
        <f>(星级!L19+阶位!L19+战魄!L19+武魂!L19+众神殿!L19+精神空间!L18+天赋!K19+魂师之魄1!P19)*(1+BW19)+魂兽1!P21+化神!K18+魂骨!J18+魂环!K18+神兵!L17+神兵!AE17+魂核1!P19</f>
        <v>470.32200000000006</v>
      </c>
      <c r="M19">
        <f>(星级!M19+阶位!M19+战魄!M19+武魂!M19+众神殿!M19+精神空间!M18+天赋!L19+魂师之魄1!Q19)*(1+BX19)+魂兽1!Q21+化神!L18+魂骨!K18+魂环!L18+神兵!M17+神兵!AF17+魂核1!Q19</f>
        <v>355.84200000000004</v>
      </c>
      <c r="N19">
        <f>(星级!N19+阶位!N19+战魄!N19+武魂!N19+众神殿!N19+精神空间!N18+天赋!M19+魂师之魄1!R19)*(1+BY19)+魂兽1!R21+化神!M18+魂骨!L18+魂环!M18+神兵!N17+神兵!AG17+魂核1!R19</f>
        <v>3498</v>
      </c>
      <c r="O19">
        <f>(星级!O19+阶位!O19+战魄!O19+武魂!O19+众神殿!O19+精神空间!O18+天赋!N19+魂师之魄1!S19)*(1+BZ19)+魂兽1!S21+化神!N18+魂骨!M18+魂环!N18+神兵!O17+神兵!AH17+魂核1!S19</f>
        <v>125.39999999999999</v>
      </c>
      <c r="P19">
        <f>(星级!P19+阶位!P19+战魄!P19+武魂!P19+众神殿!P19+精神空间!P18+天赋!O19+魂师之魄1!T19)*(1+CA19)+魂兽1!T21+化神!O18+魂骨!N18+魂环!O18+神兵!P17+神兵!AI17+魂核1!T19</f>
        <v>14695.476799999999</v>
      </c>
      <c r="Q19">
        <f>(星级!Q19+阶位!Q19+战魄!Q19+武魂!Q19+众神殿!Q19+精神空间!Q18+天赋!P19+魂师之魄1!U19)*(1+CB19)+魂兽1!U21+化神!P18+魂骨!O18+魂环!P18+神兵!Q17+神兵!AJ17+魂核1!U19</f>
        <v>14695.476799999999</v>
      </c>
      <c r="R19">
        <f>化神!R18+魂环!Q18</f>
        <v>100</v>
      </c>
      <c r="S19">
        <f>化神!S18+魂环!R18</f>
        <v>100</v>
      </c>
      <c r="T19">
        <f>魂环!S18</f>
        <v>0</v>
      </c>
      <c r="U19">
        <f>魂环!T18</f>
        <v>0</v>
      </c>
      <c r="V19">
        <f>魂核1!Y19+神器1!AD19+VLOOKUP(精神空间!$B$2,精神空间!$BR$4:$BT$11,2,)</f>
        <v>0.7</v>
      </c>
      <c r="W19">
        <f>魂核1!Z19+神器1!AE19+VLOOKUP(精神空间!$B$2,精神空间!$BR$4:$BT$11,2,)</f>
        <v>0.7</v>
      </c>
      <c r="Y19">
        <f>(星级!S19+阶位!T19+战魄!D19+武魂!T19+众神殿!D19+精神空间!T18+天赋!S19+魂师之魄1!H19)*(1+BO19)+魂兽1!H21+化神!C18+魂骨!B18+魂环!C18+神兵!D17+神兵!W17+魂核1!H19</f>
        <v>184561.62803199998</v>
      </c>
      <c r="Z19">
        <f>(星级!T19+阶位!U19+战魄!E19+武魂!U19+众神殿!E19+精神空间!U18+天赋!T19+魂师之魄1!I19)*(1+BP19)+魂兽1!I21+化神!D18+魂骨!C18+魂环!D18+神兵!E17+神兵!X17+魂核1!I19</f>
        <v>47536.24336</v>
      </c>
      <c r="AA19">
        <f>(星级!U19+阶位!V19+战魄!F19+武魂!V19+众神殿!F19+精神空间!V18+天赋!U19+魂师之魄1!J19)*(1+BQ19)+魂兽1!J21+化神!E18+魂骨!D18+魂环!E18+神兵!F17+神兵!Y17+魂核1!J19</f>
        <v>17837.185279999998</v>
      </c>
      <c r="AB19">
        <f>(星级!V19+阶位!W19+战魄!G19+武魂!W19+众神殿!G19+精神空间!W18+天赋!V19+魂师之魄1!K19)*(1+BR19)+魂兽1!K21+化神!F18+魂骨!E18+魂环!F18+神兵!G17+神兵!Z17+魂核1!K19</f>
        <v>17238.145279999997</v>
      </c>
      <c r="AC19">
        <f>(星级!W19+阶位!X19+战魄!H19+武魂!X19+众神殿!H19+精神空间!X18+天赋!W19+魂师之魄1!L19)*(1+BS19)+魂兽1!L21+化神!G18+魂骨!F18+魂环!G18+神兵!H17+神兵!AA17+魂核1!L19</f>
        <v>362.28679999999997</v>
      </c>
      <c r="AD19">
        <f>(星级!X19+阶位!Y19+战魄!I19+武魂!Y19+众神殿!I19+精神空间!Y18+天赋!X19+魂师之魄1!M19)*(1+BT19)+魂兽1!M21+化神!H18+魂骨!G18+魂环!H18+神兵!I17+神兵!AB17+魂核1!M19</f>
        <v>345.32679999999999</v>
      </c>
      <c r="AE19">
        <f>(星级!Y19+阶位!Z19+战魄!J19+武魂!Z19+众神殿!J19+精神空间!Z18+天赋!Y19+魂师之魄1!N19)*(1+BU19)+魂兽1!N21+化神!I18+魂骨!H18+魂环!I18+神兵!J17+神兵!AC17+魂核1!N19</f>
        <v>411.28424000000007</v>
      </c>
      <c r="AF19">
        <f>(星级!Z19+阶位!AA19+战魄!K19+武魂!AA19+众神殿!K19+精神空间!AA18+天赋!Z19+魂师之魄1!O19)*(1+BV19)+魂兽1!O21+化神!J18+魂骨!I18+魂环!J18+神兵!K17+神兵!AD17+魂核1!O19</f>
        <v>357.87720000000002</v>
      </c>
      <c r="AG19">
        <f>(星级!AA19+阶位!AB19+战魄!L19+武魂!AB19+众神殿!L19+精神空间!AB18+天赋!AA19+魂师之魄1!P19)*(1+BW19)+魂兽1!P21+化神!K18+魂骨!J18+魂环!K18+神兵!L17+神兵!AE17+魂核1!P19</f>
        <v>470.32200000000006</v>
      </c>
      <c r="AH19">
        <f>(星级!AB19+阶位!AC19+战魄!M19+武魂!AC19+众神殿!M19+精神空间!AC18+天赋!AB19+魂师之魄1!Q19)*(1+BX19)+魂兽1!Q21+化神!L18+魂骨!K18+魂环!L18+神兵!M17+神兵!AF17+魂核1!Q19</f>
        <v>355.84200000000004</v>
      </c>
      <c r="AI19">
        <f>(星级!AC19+阶位!AD19+战魄!N19+武魂!AD19+众神殿!N19+精神空间!AD18+天赋!AC19+魂师之魄1!R19)*(1+BY19)+魂兽1!R21+化神!M18+魂骨!L18+魂环!M18+神兵!N17+神兵!AG17+魂核1!R19</f>
        <v>2756</v>
      </c>
      <c r="AJ19">
        <f>(星级!AD19+阶位!AE19+战魄!O19+武魂!AE19+众神殿!O19+精神空间!AE18+天赋!AD19+魂师之魄1!S19)*(1+BZ19)+魂兽1!S21+化神!N18+魂骨!M18+魂环!N18+神兵!O17+神兵!AH17+魂核1!S19</f>
        <v>198.54999999999998</v>
      </c>
      <c r="AK19">
        <f>(星级!AE19+阶位!AF19+战魄!P19+武魂!AF19+众神殿!P19+精神空间!AF18+天赋!AE19+魂师之魄1!T19)*(1+CA19)+魂兽1!T21+化神!O18+魂骨!N18+魂环!O18+神兵!P17+神兵!AI17+魂核1!T19</f>
        <v>14599.796799999998</v>
      </c>
      <c r="AL19">
        <f>(星级!AF19+阶位!AG19+战魄!Q19+武魂!AG19+众神殿!Q19+精神空间!AG18+天赋!AF19+魂师之魄1!U19)*(1+CB19)+魂兽1!U21+化神!P18+魂骨!O18+魂环!P18+神兵!Q17+神兵!AJ17+魂核1!U19</f>
        <v>14599.796799999998</v>
      </c>
      <c r="AM19">
        <f>化神!R18+魂环!Q18</f>
        <v>100</v>
      </c>
      <c r="AN19">
        <f>化神!S18+魂环!R18</f>
        <v>100</v>
      </c>
      <c r="AO19">
        <f>魂环!S18</f>
        <v>0</v>
      </c>
      <c r="AP19">
        <f>魂环!T18</f>
        <v>0</v>
      </c>
      <c r="AQ19">
        <f>魂核1!Y19+神器1!AD19+VLOOKUP(精神空间!$B$2,精神空间!$BR$4:$BT$11,2,)</f>
        <v>0.7</v>
      </c>
      <c r="AR19">
        <f>魂核1!Z19+神器1!AE19+VLOOKUP(精神空间!$B$2,精神空间!$BR$4:$BT$11,2,)</f>
        <v>0.7</v>
      </c>
      <c r="AT19">
        <f>(星级!AH19+阶位!AJ19+战魄!D19+武魂!AJ19+众神殿!D19+精神空间!AJ18+天赋!AI19+魂师之魄1!H19)*(1+BO19)+魂兽1!H21+化神!C18+魂骨!B18+魂环!C18+神兵!D17+神兵!W17+魂核1!H19</f>
        <v>182438.03913599998</v>
      </c>
      <c r="AU19">
        <f>(星级!AI19+阶位!AK19+战魄!E19+武魂!AK19+众神殿!E19+精神空间!AK18+天赋!AJ19+魂师之魄1!I19)*(1+BP19)+魂兽1!I21+化神!D18+魂骨!C18+魂环!D18+神兵!E17+神兵!X17+魂核1!I19</f>
        <v>47892.050239999997</v>
      </c>
      <c r="AV19">
        <f>(星级!AJ19+阶位!AL19+战魄!F19+武魂!AL19+众神殿!F19+精神空间!AL18+天赋!AK19+魂师之魄1!J19)*(1+BQ19)+魂兽1!J21+化神!E18+魂骨!D18+魂环!E18+神兵!F17+神兵!Y17+魂核1!J19</f>
        <v>17056.382399999999</v>
      </c>
      <c r="AW19">
        <f>(星级!AK19+阶位!AM19+战魄!G19+武魂!AM19+众神殿!G19+精神空间!AM18+天赋!AL19+魂师之魄1!K19)*(1+BR19)+魂兽1!K21+化神!F18+魂骨!E18+魂环!F18+神兵!G17+神兵!Z17+魂核1!K19</f>
        <v>17607.166399999998</v>
      </c>
      <c r="AX19">
        <f>(星级!AL19+阶位!AN19+战魄!H19+武魂!AN19+众神殿!H19+精神空间!AN18+天赋!AM19+魂师之魄1!L19)*(1+BS19)+魂兽1!L21+化神!G18+魂骨!F18+魂环!G18+神兵!H17+神兵!AA17+魂核1!L19</f>
        <v>364.32200000000006</v>
      </c>
      <c r="AY19">
        <f>(星级!AM19+阶位!AO19+战魄!I19+武魂!AO19+众神殿!I19+精神空间!AO18+天赋!AN19+魂师之魄1!M19)*(1+BT19)+魂兽1!M21+化神!H18+魂骨!G18+魂环!H18+神兵!I17+神兵!AB17+魂核1!M19</f>
        <v>347.36200000000008</v>
      </c>
      <c r="AZ19">
        <f>(星级!AN19+阶位!AP19+战魄!J19+武魂!AP19+众神殿!J19+精神空间!AP18+天赋!AO19+魂师之魄1!N19)*(1+BU19)+魂兽1!N21+化神!I18+魂骨!H18+魂环!I18+神兵!J17+神兵!AC17+魂核1!N19</f>
        <v>409.24904000000004</v>
      </c>
      <c r="BA19">
        <f>(星级!AO19+阶位!AQ19+战魄!K19+武魂!AQ19+众神殿!K19+精神空间!AQ18+天赋!AP19+魂师之魄1!O19)*(1+BV19)+魂兽1!O21+化神!J18+魂骨!I18+魂环!J18+神兵!K17+神兵!AD17+魂核1!O19</f>
        <v>347.36200000000008</v>
      </c>
      <c r="BB19">
        <f>(星级!AP19+阶位!AR19+战魄!L19+武魂!AR19+众神殿!L19+精神空间!AR18+天赋!AQ19+魂师之魄1!P19)*(1+BW19)+魂兽1!P21+化神!K18+魂骨!J18+魂环!K18+神兵!L17+神兵!AE17+魂核1!P19</f>
        <v>470.32200000000006</v>
      </c>
      <c r="BC19">
        <f>(星级!AQ19+阶位!AS19+战魄!M19+武魂!AS19+众神殿!M19+精神空间!AS18+天赋!AR19+魂师之魄1!Q19)*(1+BX19)+魂兽1!Q21+化神!L18+魂骨!K18+魂环!L18+神兵!M17+神兵!AF17+魂核1!Q19</f>
        <v>355.84200000000004</v>
      </c>
      <c r="BD19">
        <f>(星级!AR19+阶位!AT19+战魄!N19+武魂!AT19+众神殿!N19+精神空间!AT18+天赋!AS19+魂师之魄1!R19)*(1+BY19)+魂兽1!R21+化神!M18+魂骨!L18+魂环!M18+神兵!N17+神兵!AG17+魂核1!R19</f>
        <v>1378</v>
      </c>
      <c r="BE19">
        <f>(星级!AS19+阶位!AU19+战魄!O19+武魂!AU19+众神殿!O19+精神空间!AU18+天赋!AT19+魂师之魄1!S19)*(1+BZ19)+魂兽1!S21+化神!N18+魂骨!M18+魂环!N18+神兵!O17+神兵!AH17+魂核1!S19</f>
        <v>250.79999999999998</v>
      </c>
      <c r="BF19">
        <f>(星级!AT19+阶位!AV19+战魄!P19+武魂!AV19+众神殿!P19+精神空间!AV18+天赋!AU19+魂师之魄1!T19)*(1+CA19)+魂兽1!T21+化神!O18+魂骨!N18+魂环!O18+神兵!P17+神兵!AI17+魂核1!T19</f>
        <v>14599.796799999998</v>
      </c>
      <c r="BG19">
        <f>(星级!AU19+阶位!AW19+战魄!Q19+武魂!AW19+众神殿!Q19+精神空间!AW18+天赋!AV19+魂师之魄1!U19)*(1+CB19)+魂兽1!U21+化神!P18+魂骨!O18+魂环!P18+神兵!Q17+神兵!AJ17+魂核1!U19</f>
        <v>14599.796799999998</v>
      </c>
      <c r="BH19">
        <f>化神!R18+魂环!Q18</f>
        <v>100</v>
      </c>
      <c r="BI19">
        <f>化神!S18+魂环!R18</f>
        <v>100</v>
      </c>
      <c r="BJ19">
        <f>魂环!S18</f>
        <v>0</v>
      </c>
      <c r="BK19">
        <f>魂环!T18</f>
        <v>0</v>
      </c>
      <c r="BL19">
        <f>魂核1!Y19+神器1!AD19+VLOOKUP(精神空间!$B$2,精神空间!$BR$4:$BT$11,2,)</f>
        <v>0.7</v>
      </c>
      <c r="BM19">
        <f>魂核1!Z19+神器1!AE19+VLOOKUP(精神空间!$B$2,精神空间!$BR$4:$BT$11,2,)</f>
        <v>0.7</v>
      </c>
      <c r="BO19">
        <f>战魄!T19+武魂!AZ19+好感度!D18+魂师之魄1!Y19+神器1!M19+魂兽1!X21+精神空间!BA18+精神空间!BC18</f>
        <v>1.2880000000000003</v>
      </c>
      <c r="BP19">
        <f>战魄!U19+武魂!BA19+好感度!E18+魂师之魄1!Z19+神器1!N19+魂兽1!Y21+精神空间!BB18+精神空间!BD18</f>
        <v>1.2880000000000003</v>
      </c>
      <c r="BQ19">
        <f>战魄!V19+武魂!BB19+好感度!F18+魂师之魄1!AA19+神器1!O19+魂兽1!Z21</f>
        <v>1.08</v>
      </c>
      <c r="BR19">
        <f>战魄!W19+武魂!BC19+好感度!G18+魂师之魄1!AB19+神器1!P19+魂兽1!AA21</f>
        <v>1.08</v>
      </c>
      <c r="BS19">
        <f>战魄!X19+武魂!BD19+好感度!H18+魂师之魄1!AC19+神器1!Q19+魂兽1!AB21</f>
        <v>1.1200000000000001</v>
      </c>
      <c r="BT19">
        <f>战魄!Y19+武魂!BE19+好感度!I18+魂师之魄1!AD19+神器1!R19+魂兽1!AC21</f>
        <v>1.1200000000000001</v>
      </c>
      <c r="BU19">
        <f>战魄!Z19+武魂!BF19+好感度!J18+魂师之魄1!AE19+神器1!S19+魂兽1!AD21</f>
        <v>1.1200000000000001</v>
      </c>
      <c r="BV19">
        <f>战魄!AA19+武魂!BG19+好感度!K18+魂师之魄1!AF19+神器1!T19+魂兽1!AE21</f>
        <v>1.1200000000000001</v>
      </c>
      <c r="BW19">
        <f>战魄!AB19+武魂!BH19+好感度!L18+魂师之魄1!AG19+神器1!U19+魂兽1!AF21</f>
        <v>1.1200000000000001</v>
      </c>
      <c r="BX19">
        <f>战魄!AC19+武魂!BI19+好感度!M18+魂师之魄1!AH19+神器1!V19+魂兽1!AG21</f>
        <v>1.1200000000000001</v>
      </c>
      <c r="BY19">
        <f>战魄!AD19+武魂!BJ19+好感度!N18+魂师之魄1!AI19+神器1!W19+魂兽1!AH21</f>
        <v>1.1200000000000001</v>
      </c>
      <c r="BZ19">
        <f>战魄!AE19+武魂!BK19+好感度!O18+魂师之魄1!AJ19+神器1!X19+魂兽1!AI21</f>
        <v>1.0899999999999999</v>
      </c>
      <c r="CA19">
        <f>战魄!AF19+武魂!BL19+好感度!P18+魂师之魄1!AK19+神器1!Y19+魂兽1!AJ21</f>
        <v>1.08</v>
      </c>
      <c r="CB19">
        <f>战魄!AG19+武魂!BM19+好感度!Q18+魂师之魄1!AL19+神器1!Z19+魂兽1!AK21</f>
        <v>1.08</v>
      </c>
    </row>
    <row r="20" spans="2:80" x14ac:dyDescent="0.2">
      <c r="B20">
        <v>16</v>
      </c>
      <c r="D20">
        <f>(星级!D20+阶位!D20+战魄!D20+武魂!D20+众神殿!D20+精神空间!D19+天赋!C20+魂师之魄1!H20)*(1+BO20)+魂兽1!H22+化神!C19+魂骨!B19+魂环!C19+神兵!D18+神兵!W18+魂核1!H20</f>
        <v>189084.22055199998</v>
      </c>
      <c r="E20">
        <f>(星级!E20+阶位!E20+战魄!E20+武魂!E20+众神殿!E20+精神空间!E19+天赋!D20+魂师之魄1!I20)*(1+BP20)+魂兽1!I22+化神!D19+魂骨!C19+魂环!D19+神兵!E18+神兵!X18+魂核1!I20</f>
        <v>47801.859047999998</v>
      </c>
      <c r="F20">
        <f>(星级!F20+阶位!F20+战魄!F20+武魂!F20+众神殿!F20+精神空间!F19+天赋!E20+魂师之魄1!J20)*(1+BQ20)+魂兽1!J22+化神!E19+魂骨!D19+魂环!E19+神兵!F18+神兵!Y18+魂核1!J20</f>
        <v>18669.268479999999</v>
      </c>
      <c r="G20">
        <f>(星级!G20+阶位!G20+战魄!G20+武魂!G20+众神殿!G20+精神空间!G19+天赋!F20+魂师之魄1!K20)*(1+BR20)+魂兽1!K22+化神!F19+魂骨!E19+魂环!F19+神兵!G18+神兵!Z18+魂核1!K20</f>
        <v>17695.82848</v>
      </c>
      <c r="H20">
        <f>(星级!H20+阶位!H20+战魄!H20+武魂!H20+众神殿!H20+精神空间!H19+天赋!G20+魂师之魄1!L20)*(1+BS20)+魂兽1!L22+化神!G19+魂骨!F19+魂环!G19+神兵!H18+神兵!AA18+魂核1!L20</f>
        <v>373.22600000000006</v>
      </c>
      <c r="I20">
        <f>(星级!I20+阶位!I20+战魄!I20+武魂!I20+众神殿!I20+精神空间!I19+天赋!H20+魂师之魄1!M20)*(1+BT20)+魂兽1!M22+化神!H19+魂骨!G19+魂环!H19+神兵!I18+神兵!AB18+魂核1!M20</f>
        <v>356.26600000000002</v>
      </c>
      <c r="J20">
        <f>(星级!J20+阶位!J20+战魄!J20+武魂!J20+众神殿!J20+精神空间!J19+天赋!I20+魂师之魄1!N20)*(1+BU20)+魂兽1!N22+化神!I19+魂骨!H19+魂环!I19+神兵!J18+神兵!AC18+魂核1!N20</f>
        <v>418.15304000000003</v>
      </c>
      <c r="K20">
        <f>(星级!K20+阶位!K20+战魄!K20+武魂!K20+众神殿!K20+精神空间!K19+天赋!J20+魂师之魄1!O20)*(1+BV20)+魂兽1!O22+化神!J19+魂骨!I19+魂环!J19+神兵!K18+神兵!AD18+魂核1!O20</f>
        <v>364.74600000000004</v>
      </c>
      <c r="L20">
        <f>(星级!L20+阶位!L20+战魄!L20+武魂!L20+众神殿!L20+精神空间!L19+天赋!K20+魂师之魄1!P20)*(1+BW20)+魂兽1!P22+化神!K19+魂骨!J19+魂环!K19+神兵!L18+神兵!AE18+魂核1!P20</f>
        <v>479.22600000000006</v>
      </c>
      <c r="M20">
        <f>(星级!M20+阶位!M20+战魄!M20+武魂!M20+众神殿!M20+精神空间!M19+天赋!L20+魂师之魄1!Q20)*(1+BX20)+魂兽1!Q22+化神!L19+魂骨!K19+魂环!L19+神兵!M18+神兵!AF18+魂核1!Q20</f>
        <v>364.74600000000004</v>
      </c>
      <c r="N20">
        <f>(星级!N20+阶位!N20+战魄!N20+武魂!N20+众神殿!N20+精神空间!N19+天赋!M20+魂师之魄1!R20)*(1+BY20)+魂兽1!R22+化神!M19+魂骨!L19+魂环!M19+神兵!N18+神兵!AG18+魂核1!R20</f>
        <v>3710</v>
      </c>
      <c r="O20">
        <f>(星级!O20+阶位!O20+战魄!O20+武魂!O20+众神殿!O20+精神空间!O19+天赋!N20+魂师之魄1!S20)*(1+BZ20)+魂兽1!S22+化神!N19+魂骨!M19+魂环!N19+神兵!O18+神兵!AH18+魂核1!S20</f>
        <v>126</v>
      </c>
      <c r="P20">
        <f>(星级!P20+阶位!P20+战魄!P20+武魂!P20+众神殿!P20+精神空间!P19+天赋!O20+魂师之魄1!T20)*(1+CA20)+魂兽1!T22+化神!O19+魂骨!N19+魂环!O19+神兵!P18+神兵!AI18+魂核1!T20</f>
        <v>14717.795199999999</v>
      </c>
      <c r="Q20">
        <f>(星级!Q20+阶位!Q20+战魄!Q20+武魂!Q20+众神殿!Q20+精神空间!Q19+天赋!P20+魂师之魄1!U20)*(1+CB20)+魂兽1!U22+化神!P19+魂骨!O19+魂环!P19+神兵!Q18+神兵!AJ18+魂核1!U20</f>
        <v>14717.795199999999</v>
      </c>
      <c r="R20">
        <f>化神!R19+魂环!Q19</f>
        <v>100</v>
      </c>
      <c r="S20">
        <f>化神!S19+魂环!R19</f>
        <v>100</v>
      </c>
      <c r="T20">
        <f>魂环!S19</f>
        <v>0</v>
      </c>
      <c r="U20">
        <f>魂环!T19</f>
        <v>0</v>
      </c>
      <c r="V20">
        <f>魂核1!Y20+神器1!AD20+VLOOKUP(精神空间!$B$2,精神空间!$BR$4:$BT$11,2,)</f>
        <v>0.7</v>
      </c>
      <c r="W20">
        <f>魂核1!Z20+神器1!AE20+VLOOKUP(精神空间!$B$2,精神空间!$BR$4:$BT$11,2,)</f>
        <v>0.7</v>
      </c>
      <c r="Y20">
        <f>(星级!S20+阶位!T20+战魄!D20+武魂!T20+众神殿!D20+精神空间!T19+天赋!S20+魂师之魄1!H20)*(1+BO20)+魂兽1!H22+化神!C19+魂骨!B19+魂环!C19+神兵!D18+神兵!W18+魂核1!H20</f>
        <v>185815.04468799999</v>
      </c>
      <c r="Z20">
        <f>(星级!T20+阶位!U20+战魄!E20+武魂!U20+众神殿!E20+精神空间!U19+天赋!T20+魂师之魄1!I20)*(1+BP20)+魂兽1!I22+化神!D19+魂骨!C19+魂环!D19+神兵!E18+神兵!X18+魂核1!I20</f>
        <v>47974.850040000005</v>
      </c>
      <c r="AA20">
        <f>(星级!U20+阶位!V20+战魄!F20+武魂!V20+众神殿!F20+精神空间!V19+天赋!U20+魂师之魄1!J20)*(1+BQ20)+魂兽1!J22+化神!E19+魂骨!D19+魂环!E19+神兵!F18+神兵!Y18+魂核1!J20</f>
        <v>17975.71328</v>
      </c>
      <c r="AB20">
        <f>(星级!V20+阶位!W20+战魄!G20+武魂!W20+众神殿!G20+精神空间!W19+天赋!V20+魂师之魄1!K20)*(1+BR20)+魂兽1!K22+化神!F19+魂骨!E19+魂环!F19+神兵!G18+神兵!Z18+魂核1!K20</f>
        <v>17341.313279999998</v>
      </c>
      <c r="AC20">
        <f>(星级!W20+阶位!X20+战魄!H20+武魂!X20+众神殿!H20+精神空间!X19+天赋!W20+魂师之魄1!L20)*(1+BS20)+魂兽1!L22+化神!G19+魂骨!F19+魂环!G19+神兵!H18+神兵!AA18+魂核1!L20</f>
        <v>371.19080000000002</v>
      </c>
      <c r="AD20">
        <f>(星级!X20+阶位!Y20+战魄!I20+武魂!Y20+众神殿!I20+精神空间!Y19+天赋!X20+魂师之魄1!M20)*(1+BT20)+魂兽1!M22+化神!H19+魂骨!G19+魂环!H19+神兵!I18+神兵!AB18+魂核1!M20</f>
        <v>354.23080000000004</v>
      </c>
      <c r="AE20">
        <f>(星级!Y20+阶位!Z20+战魄!J20+武魂!Z20+众神殿!J20+精神空间!Z19+天赋!Y20+魂师之魄1!N20)*(1+BU20)+魂兽1!N22+化神!I19+魂骨!H19+魂环!I19+神兵!J18+神兵!AC18+魂核1!N20</f>
        <v>420.18824000000001</v>
      </c>
      <c r="AF20">
        <f>(星级!Z20+阶位!AA20+战魄!K20+武魂!AA20+众神殿!K20+精神空间!AA19+天赋!Z20+魂师之魄1!O20)*(1+BV20)+魂兽1!O22+化神!J19+魂骨!I19+魂环!J19+神兵!K18+神兵!AD18+魂核1!O20</f>
        <v>366.78120000000001</v>
      </c>
      <c r="AG20">
        <f>(星级!AA20+阶位!AB20+战魄!L20+武魂!AB20+众神殿!L20+精神空间!AB19+天赋!AA20+魂师之魄1!P20)*(1+BW20)+魂兽1!P22+化神!K19+魂骨!J19+魂环!K19+神兵!L18+神兵!AE18+魂核1!P20</f>
        <v>479.22600000000006</v>
      </c>
      <c r="AH20">
        <f>(星级!AB20+阶位!AC20+战魄!M20+武魂!AC20+众神殿!M20+精神空间!AC19+天赋!AB20+魂师之魄1!Q20)*(1+BX20)+魂兽1!Q22+化神!L19+魂骨!K19+魂环!L19+神兵!M18+神兵!AF18+魂核1!Q20</f>
        <v>364.74600000000004</v>
      </c>
      <c r="AI20">
        <f>(星级!AC20+阶位!AD20+战魄!N20+武魂!AD20+众神殿!N20+精神空间!AD19+天赋!AC20+魂师之魄1!R20)*(1+BY20)+魂兽1!R22+化神!M19+魂骨!L19+魂环!M19+神兵!N18+神兵!AG18+魂核1!R20</f>
        <v>2925.6000000000004</v>
      </c>
      <c r="AJ20">
        <f>(星级!AD20+阶位!AE20+战魄!O20+武魂!AE20+众神殿!O20+精神空间!AE19+天赋!AD20+魂师之魄1!S20)*(1+BZ20)+魂兽1!S22+化神!N19+魂骨!M19+魂环!N19+神兵!O18+神兵!AH18+魂核1!S20</f>
        <v>199.5</v>
      </c>
      <c r="AK20">
        <f>(星级!AE20+阶位!AF20+战魄!P20+武魂!AF20+众神殿!P20+精神空间!AF19+天赋!AE20+魂师之魄1!T20)*(1+CA20)+魂兽1!T22+化神!O19+魂骨!N19+魂环!O19+神兵!P18+神兵!AI18+魂核1!T20</f>
        <v>14622.115199999998</v>
      </c>
      <c r="AL20">
        <f>(星级!AF20+阶位!AG20+战魄!Q20+武魂!AG20+众神殿!Q20+精神空间!AG19+天赋!AF20+魂师之魄1!U20)*(1+CB20)+魂兽1!U22+化神!P19+魂骨!O19+魂环!P19+神兵!Q18+神兵!AJ18+魂核1!U20</f>
        <v>14622.115199999998</v>
      </c>
      <c r="AM20">
        <f>化神!R19+魂环!Q19</f>
        <v>100</v>
      </c>
      <c r="AN20">
        <f>化神!S19+魂环!R19</f>
        <v>100</v>
      </c>
      <c r="AO20">
        <f>魂环!S19</f>
        <v>0</v>
      </c>
      <c r="AP20">
        <f>魂环!T19</f>
        <v>0</v>
      </c>
      <c r="AQ20">
        <f>魂核1!Y20+神器1!AD20+VLOOKUP(精神空间!$B$2,精神空间!$BR$4:$BT$11,2,)</f>
        <v>0.7</v>
      </c>
      <c r="AR20">
        <f>魂核1!Z20+神器1!AE20+VLOOKUP(精神空间!$B$2,精神空间!$BR$4:$BT$11,2,)</f>
        <v>0.7</v>
      </c>
      <c r="AT20">
        <f>(星级!AH20+阶位!AJ20+战魄!D20+武魂!AJ20+众神殿!D20+精神空间!AJ19+天赋!AI20+魂师之魄1!H20)*(1+BO20)+魂兽1!H22+化神!C19+魂骨!B19+魂环!C19+神兵!D18+神兵!W18+魂核1!H20</f>
        <v>183557.55762399998</v>
      </c>
      <c r="AU20">
        <f>(星级!AI20+阶位!AK20+战魄!E20+武魂!AK20+众神殿!E20+精神空间!AK19+天赋!AJ20+魂师之魄1!I20)*(1+BP20)+魂兽1!I22+化神!D19+魂骨!C19+魂环!D19+神兵!E18+神兵!X18+魂核1!I20</f>
        <v>48352.93836</v>
      </c>
      <c r="AV20">
        <f>(星级!AJ20+阶位!AL20+战魄!F20+武魂!AL20+众神殿!F20+精神空间!AL19+天赋!AK20+魂师之魄1!J20)*(1+BQ20)+魂兽1!J22+化神!E19+魂骨!D19+魂环!E19+神兵!F18+神兵!Y18+魂核1!J20</f>
        <v>17146.8416</v>
      </c>
      <c r="AW20">
        <f>(星级!AK20+阶位!AM20+战魄!G20+武魂!AM20+众神殿!G20+精神空间!AM19+天赋!AL20+魂师之魄1!K20)*(1+BR20)+魂兽1!K22+化神!F19+魂骨!E19+魂环!F19+神兵!G18+神兵!Z18+魂核1!K20</f>
        <v>17728.243199999997</v>
      </c>
      <c r="AX20">
        <f>(星级!AL20+阶位!AN20+战魄!H20+武魂!AN20+众神殿!H20+精神空间!AN19+天赋!AM20+魂师之魄1!L20)*(1+BS20)+魂兽1!L22+化神!G19+魂骨!F19+魂环!G19+神兵!H18+神兵!AA18+魂核1!L20</f>
        <v>373.22600000000006</v>
      </c>
      <c r="AY20">
        <f>(星级!AM20+阶位!AO20+战魄!I20+武魂!AO20+众神殿!I20+精神空间!AO19+天赋!AN20+魂师之魄1!M20)*(1+BT20)+魂兽1!M22+化神!H19+魂骨!G19+魂环!H19+神兵!I18+神兵!AB18+魂核1!M20</f>
        <v>356.26600000000002</v>
      </c>
      <c r="AZ20">
        <f>(星级!AN20+阶位!AP20+战魄!J20+武魂!AP20+众神殿!J20+精神空间!AP19+天赋!AO20+魂师之魄1!N20)*(1+BU20)+魂兽1!N22+化神!I19+魂骨!H19+魂环!I19+神兵!J18+神兵!AC18+魂核1!N20</f>
        <v>418.15304000000003</v>
      </c>
      <c r="BA20">
        <f>(星级!AO20+阶位!AQ20+战魄!K20+武魂!AQ20+众神殿!K20+精神空间!AQ19+天赋!AP20+魂师之魄1!O20)*(1+BV20)+魂兽1!O22+化神!J19+魂骨!I19+魂环!J19+神兵!K18+神兵!AD18+魂核1!O20</f>
        <v>356.26600000000002</v>
      </c>
      <c r="BB20">
        <f>(星级!AP20+阶位!AR20+战魄!L20+武魂!AR20+众神殿!L20+精神空间!AR19+天赋!AQ20+魂师之魄1!P20)*(1+BW20)+魂兽1!P22+化神!K19+魂骨!J19+魂环!K19+神兵!L18+神兵!AE18+魂核1!P20</f>
        <v>479.22600000000006</v>
      </c>
      <c r="BC20">
        <f>(星级!AQ20+阶位!AS20+战魄!M20+武魂!AS20+众神殿!M20+精神空间!AS19+天赋!AR20+魂师之魄1!Q20)*(1+BX20)+魂兽1!Q22+化神!L19+魂骨!K19+魂环!L19+神兵!M18+神兵!AF18+魂核1!Q20</f>
        <v>364.74600000000004</v>
      </c>
      <c r="BD20">
        <f>(星级!AR20+阶位!AT20+战魄!N20+武魂!AT20+众神殿!N20+精神空间!AT19+天赋!AS20+魂师之魄1!R20)*(1+BY20)+魂兽1!R22+化神!M19+魂骨!L19+魂环!M19+神兵!N18+神兵!AG18+魂核1!R20</f>
        <v>1462.8000000000002</v>
      </c>
      <c r="BE20">
        <f>(星级!AS20+阶位!AU20+战魄!O20+武魂!AU20+众神殿!O20+精神空间!AU19+天赋!AT20+魂师之魄1!S20)*(1+BZ20)+魂兽1!S22+化神!N19+魂骨!M19+魂环!N19+神兵!O18+神兵!AH18+魂核1!S20</f>
        <v>252</v>
      </c>
      <c r="BF20">
        <f>(星级!AT20+阶位!AV20+战魄!P20+武魂!AV20+众神殿!P20+精神空间!AV19+天赋!AU20+魂师之魄1!T20)*(1+CA20)+魂兽1!T22+化神!O19+魂骨!N19+魂环!O19+神兵!P18+神兵!AI18+魂核1!T20</f>
        <v>14622.115199999998</v>
      </c>
      <c r="BG20">
        <f>(星级!AU20+阶位!AW20+战魄!Q20+武魂!AW20+众神殿!Q20+精神空间!AW19+天赋!AV20+魂师之魄1!U20)*(1+CB20)+魂兽1!U22+化神!P19+魂骨!O19+魂环!P19+神兵!Q18+神兵!AJ18+魂核1!U20</f>
        <v>14622.115199999998</v>
      </c>
      <c r="BH20">
        <f>化神!R19+魂环!Q19</f>
        <v>100</v>
      </c>
      <c r="BI20">
        <f>化神!S19+魂环!R19</f>
        <v>100</v>
      </c>
      <c r="BJ20">
        <f>魂环!S19</f>
        <v>0</v>
      </c>
      <c r="BK20">
        <f>魂环!T19</f>
        <v>0</v>
      </c>
      <c r="BL20">
        <f>魂核1!Y20+神器1!AD20+VLOOKUP(精神空间!$B$2,精神空间!$BR$4:$BT$11,2,)</f>
        <v>0.7</v>
      </c>
      <c r="BM20">
        <f>魂核1!Z20+神器1!AE20+VLOOKUP(精神空间!$B$2,精神空间!$BR$4:$BT$11,2,)</f>
        <v>0.7</v>
      </c>
      <c r="BO20">
        <f>战魄!T20+武魂!AZ20+好感度!D19+魂师之魄1!Y20+神器1!M20+魂兽1!X22+精神空间!BA19+精神空间!BC19</f>
        <v>1.2920000000000003</v>
      </c>
      <c r="BP20">
        <f>战魄!U20+武魂!BA20+好感度!E19+魂师之魄1!Z20+神器1!N20+魂兽1!Y22+精神空间!BB19+精神空间!BD19</f>
        <v>1.2920000000000003</v>
      </c>
      <c r="BQ20">
        <f>战魄!V20+武魂!BB20+好感度!F19+魂师之魄1!AA20+神器1!O20+魂兽1!Z22</f>
        <v>1.08</v>
      </c>
      <c r="BR20">
        <f>战魄!W20+武魂!BC20+好感度!G19+魂师之魄1!AB20+神器1!P20+魂兽1!AA22</f>
        <v>1.08</v>
      </c>
      <c r="BS20">
        <f>战魄!X20+武魂!BD20+好感度!H19+魂师之魄1!AC20+神器1!Q20+魂兽1!AB22</f>
        <v>1.1200000000000001</v>
      </c>
      <c r="BT20">
        <f>战魄!Y20+武魂!BE20+好感度!I19+魂师之魄1!AD20+神器1!R20+魂兽1!AC22</f>
        <v>1.1200000000000001</v>
      </c>
      <c r="BU20">
        <f>战魄!Z20+武魂!BF20+好感度!J19+魂师之魄1!AE20+神器1!S20+魂兽1!AD22</f>
        <v>1.1200000000000001</v>
      </c>
      <c r="BV20">
        <f>战魄!AA20+武魂!BG20+好感度!K19+魂师之魄1!AF20+神器1!T20+魂兽1!AE22</f>
        <v>1.1200000000000001</v>
      </c>
      <c r="BW20">
        <f>战魄!AB20+武魂!BH20+好感度!L19+魂师之魄1!AG20+神器1!U20+魂兽1!AF22</f>
        <v>1.1200000000000001</v>
      </c>
      <c r="BX20">
        <f>战魄!AC20+武魂!BI20+好感度!M19+魂师之魄1!AH20+神器1!V20+魂兽1!AG22</f>
        <v>1.1200000000000001</v>
      </c>
      <c r="BY20">
        <f>战魄!AD20+武魂!BJ20+好感度!N19+魂师之魄1!AI20+神器1!W20+魂兽1!AH22</f>
        <v>1.1200000000000001</v>
      </c>
      <c r="BZ20">
        <f>战魄!AE20+武魂!BK20+好感度!O19+魂师之魄1!AJ20+神器1!X20+魂兽1!AI22</f>
        <v>1.1000000000000001</v>
      </c>
      <c r="CA20">
        <f>战魄!AF20+武魂!BL20+好感度!P19+魂师之魄1!AK20+神器1!Y20+魂兽1!AJ22</f>
        <v>1.08</v>
      </c>
      <c r="CB20">
        <f>战魄!AG20+武魂!BM20+好感度!Q19+魂师之魄1!AL20+神器1!Z20+魂兽1!AK22</f>
        <v>1.08</v>
      </c>
    </row>
    <row r="21" spans="2:80" x14ac:dyDescent="0.2">
      <c r="B21">
        <v>17</v>
      </c>
      <c r="D21">
        <f>(星级!D21+阶位!D21+战魄!D21+武魂!D21+众神殿!D21+精神空间!D20+天赋!C21+魂师之魄1!H21)*(1+BO21)+魂兽1!H23+化神!C20+魂骨!B20+魂环!C20+神兵!D19+神兵!W19+魂核1!H21</f>
        <v>190421.440176</v>
      </c>
      <c r="E21">
        <f>(星级!E21+阶位!E21+战魄!E21+武魂!E21+众神殿!E21+精神空间!E20+天赋!D21+魂师之魄1!I21)*(1+BP21)+魂兽1!I23+化神!D20+魂骨!C20+魂环!D20+神兵!E19+神兵!X19+魂核1!I21</f>
        <v>48169.987824000003</v>
      </c>
      <c r="F21">
        <f>(星级!F21+阶位!F21+战魄!F21+武魂!F21+众神殿!F21+精神空间!F20+天赋!E21+魂师之魄1!J21)*(1+BQ21)+魂兽1!J23+化神!E20+魂骨!D20+魂环!E20+神兵!F19+神兵!Y19+魂核1!J21</f>
        <v>18823.604479999998</v>
      </c>
      <c r="G21">
        <f>(星级!G21+阶位!G21+战魄!G21+武魂!G21+众神殿!G21+精神空间!G20+天赋!F21+魂师之魄1!K21)*(1+BR21)+魂兽1!K23+化神!F20+魂骨!E20+魂环!F20+神兵!G19+神兵!Z19+魂核1!K21</f>
        <v>17806.484479999999</v>
      </c>
      <c r="H21">
        <f>(星级!H21+阶位!H21+战魄!H21+武魂!H21+众神殿!H21+精神空间!H20+天赋!G21+魂师之魄1!L21)*(1+BS21)+魂兽1!L23+化神!G20+魂骨!F20+魂环!G20+神兵!H19+神兵!AA19+魂核1!L21</f>
        <v>385.73500000000001</v>
      </c>
      <c r="I21">
        <f>(星级!I21+阶位!I21+战魄!I21+武魂!I21+众神殿!I21+精神空间!I20+天赋!H21+魂师之魄1!M21)*(1+BT21)+魂兽1!M23+化神!H20+魂骨!G20+魂环!H20+神兵!I19+神兵!AB19+魂核1!M21</f>
        <v>365.17</v>
      </c>
      <c r="J21">
        <f>(星级!J21+阶位!J21+战魄!J21+武魂!J21+众神殿!J21+精神空间!J20+天赋!I21+魂师之魄1!N21)*(1+BU21)+魂兽1!N23+化神!I20+魂骨!H20+魂环!I20+神兵!J19+神兵!AC19+魂核1!N21</f>
        <v>427.05704000000003</v>
      </c>
      <c r="K21">
        <f>(星级!K21+阶位!K21+战魄!K21+武魂!K21+众神殿!K21+精神空间!K20+天赋!J21+魂师之魄1!O21)*(1+BV21)+魂兽1!O23+化神!J20+魂骨!I20+魂环!J20+神兵!K19+神兵!AD19+魂核1!O21</f>
        <v>373.65000000000003</v>
      </c>
      <c r="L21">
        <f>(星级!L21+阶位!L21+战魄!L21+武魂!L21+众神殿!L21+精神空间!L20+天赋!K21+魂师之魄1!P21)*(1+BW21)+魂兽1!P23+化神!K20+魂骨!J20+魂环!K20+神兵!L19+神兵!AE19+魂核1!P21</f>
        <v>488.13000000000005</v>
      </c>
      <c r="M21">
        <f>(星级!M21+阶位!M21+战魄!M21+武魂!M21+众神殿!M21+精神空间!M20+天赋!L21+魂师之魄1!Q21)*(1+BX21)+魂兽1!Q23+化神!L20+魂骨!K20+魂环!L20+神兵!M19+神兵!AF19+魂核1!Q21</f>
        <v>373.65000000000003</v>
      </c>
      <c r="N21">
        <f>(星级!N21+阶位!N21+战魄!N21+武魂!N21+众神殿!N21+精神空间!N20+天赋!M21+魂师之魄1!R21)*(1+BY21)+魂兽1!R23+化神!M20+魂骨!L20+魂环!M20+神兵!N19+神兵!AG19+魂核1!R21</f>
        <v>3922</v>
      </c>
      <c r="O21">
        <f>(星级!O21+阶位!O21+战魄!O21+武魂!O21+众神殿!O21+精神空间!O20+天赋!N21+魂师之魄1!S21)*(1+BZ21)+魂兽1!S23+化神!N20+魂骨!M20+魂环!N20+神兵!O19+神兵!AH19+魂核1!S21</f>
        <v>126</v>
      </c>
      <c r="P21">
        <f>(星级!P21+阶位!P21+战魄!P21+武魂!P21+众神殿!P21+精神空间!P20+天赋!O21+魂师之魄1!T21)*(1+CA21)+魂兽1!T23+化神!O20+魂骨!N20+魂环!O20+神兵!P19+神兵!AI19+魂核1!T21</f>
        <v>14740.113599999999</v>
      </c>
      <c r="Q21">
        <f>(星级!Q21+阶位!Q21+战魄!Q21+武魂!Q21+众神殿!Q21+精神空间!Q20+天赋!P21+魂师之魄1!U21)*(1+CB21)+魂兽1!U23+化神!P20+魂骨!O20+魂环!P20+神兵!Q19+神兵!AJ19+魂核1!U21</f>
        <v>14740.113599999999</v>
      </c>
      <c r="R21">
        <f>化神!R20+魂环!Q20</f>
        <v>100</v>
      </c>
      <c r="S21">
        <f>化神!S20+魂环!R20</f>
        <v>100</v>
      </c>
      <c r="T21">
        <f>魂环!S20</f>
        <v>0</v>
      </c>
      <c r="U21">
        <f>魂环!T20</f>
        <v>0</v>
      </c>
      <c r="V21">
        <f>魂核1!Y21+神器1!AD21+VLOOKUP(精神空间!$B$2,精神空间!$BR$4:$BT$11,2,)</f>
        <v>0.7</v>
      </c>
      <c r="W21">
        <f>魂核1!Z21+神器1!AE21+VLOOKUP(精神空间!$B$2,精神空间!$BR$4:$BT$11,2,)</f>
        <v>0.7</v>
      </c>
      <c r="Y21">
        <f>(星级!S21+阶位!T21+战魄!D21+武魂!T21+众神殿!D21+精神空间!T20+天赋!S21+魂师之魄1!H21)*(1+BO21)+魂兽1!H23+化神!C20+魂骨!B20+魂环!C20+神兵!D19+神兵!W19+魂核1!H21</f>
        <v>187017.52374399998</v>
      </c>
      <c r="Z21">
        <f>(星级!T21+阶位!U21+战魄!E21+武魂!U21+众神殿!E21+精神空间!U20+天赋!T21+魂师之魄1!I21)*(1+BP21)+魂兽1!I23+化神!D20+魂骨!C20+魂环!D20+神兵!E19+神兵!X19+魂核1!I21</f>
        <v>48359.81192</v>
      </c>
      <c r="AA21">
        <f>(星级!U21+阶位!V21+战魄!F21+武魂!V21+众神殿!F21+精神空间!V20+天赋!U21+魂师之魄1!J21)*(1+BQ21)+魂兽1!J23+化神!E20+魂骨!D20+魂环!E20+神兵!F19+神兵!Y19+魂核1!J21</f>
        <v>18099.681279999997</v>
      </c>
      <c r="AB21">
        <f>(星级!V21+阶位!W21+战魄!G21+武魂!W21+众神殿!G21+精神空间!W20+天赋!V21+魂师之魄1!K21)*(1+BR21)+魂兽1!K23+化神!F20+魂骨!E20+魂环!F20+神兵!G19+神兵!Z19+魂核1!K21</f>
        <v>17432.001279999997</v>
      </c>
      <c r="AC21">
        <f>(星级!W21+阶位!X21+战魄!H21+武魂!X21+众神殿!H21+精神空间!X20+天赋!W21+魂师之魄1!L21)*(1+BS21)+魂兽1!L23+化神!G20+魂骨!F20+魂环!G20+神兵!H19+神兵!AA19+魂核1!L21</f>
        <v>383.68060000000008</v>
      </c>
      <c r="AD21">
        <f>(星级!X21+阶位!Y21+战魄!I21+武魂!Y21+众神殿!I21+精神空间!Y20+天赋!X21+魂师之魄1!M21)*(1+BT21)+魂兽1!M23+化神!H20+魂骨!G20+魂环!H20+神兵!I19+神兵!AB19+魂核1!M21</f>
        <v>363.13480000000004</v>
      </c>
      <c r="AE21">
        <f>(星级!Y21+阶位!Z21+战魄!J21+武魂!Z21+众神殿!J21+精神空间!Z20+天赋!Y21+魂师之魄1!N21)*(1+BU21)+魂兽1!N23+化神!I20+魂骨!H20+魂环!I20+神兵!J19+神兵!AC19+魂核1!N21</f>
        <v>429.09224</v>
      </c>
      <c r="AF21">
        <f>(星级!Z21+阶位!AA21+战魄!K21+武魂!AA21+众神殿!K21+精神空间!AA20+天赋!Z21+魂师之魄1!O21)*(1+BV21)+魂兽1!O23+化神!J20+魂骨!I20+魂环!J20+神兵!K19+神兵!AD19+魂核1!O21</f>
        <v>375.68520000000001</v>
      </c>
      <c r="AG21">
        <f>(星级!AA21+阶位!AB21+战魄!L21+武魂!AB21+众神殿!L21+精神空间!AB20+天赋!AA21+魂师之魄1!P21)*(1+BW21)+魂兽1!P23+化神!K20+魂骨!J20+魂环!K20+神兵!L19+神兵!AE19+魂核1!P21</f>
        <v>488.13000000000005</v>
      </c>
      <c r="AH21">
        <f>(星级!AB21+阶位!AC21+战魄!M21+武魂!AC21+众神殿!M21+精神空间!AC20+天赋!AB21+魂师之魄1!Q21)*(1+BX21)+魂兽1!Q23+化神!L20+魂骨!K20+魂环!L20+神兵!M19+神兵!AF19+魂核1!Q21</f>
        <v>373.65000000000003</v>
      </c>
      <c r="AI21">
        <f>(星级!AC21+阶位!AD21+战魄!N21+武魂!AD21+众神殿!N21+精神空间!AD20+天赋!AC21+魂师之魄1!R21)*(1+BY21)+魂兽1!R23+化神!M20+魂骨!L20+魂环!M20+神兵!N19+神兵!AG19+魂核1!R21</f>
        <v>3095.2000000000003</v>
      </c>
      <c r="AJ21">
        <f>(星级!AD21+阶位!AE21+战魄!O21+武魂!AE21+众神殿!O21+精神空间!AE20+天赋!AD21+魂师之魄1!S21)*(1+BZ21)+魂兽1!S23+化神!N20+魂骨!M20+魂环!N20+神兵!O19+神兵!AH19+魂核1!S21</f>
        <v>199.5</v>
      </c>
      <c r="AK21">
        <f>(星级!AE21+阶位!AF21+战魄!P21+武魂!AF21+众神殿!P21+精神空间!AF20+天赋!AE21+魂师之魄1!T21)*(1+CA21)+魂兽1!T23+化神!O20+魂骨!N20+魂环!O20+神兵!P19+神兵!AI19+魂核1!T21</f>
        <v>14644.433599999998</v>
      </c>
      <c r="AL21">
        <f>(星级!AF21+阶位!AG21+战魄!Q21+武魂!AG21+众神殿!Q21+精神空间!AG20+天赋!AF21+魂师之魄1!U21)*(1+CB21)+魂兽1!U23+化神!P20+魂骨!O20+魂环!P20+神兵!Q19+神兵!AJ19+魂核1!U21</f>
        <v>14644.433599999998</v>
      </c>
      <c r="AM21">
        <f>化神!R20+魂环!Q20</f>
        <v>100</v>
      </c>
      <c r="AN21">
        <f>化神!S20+魂环!R20</f>
        <v>100</v>
      </c>
      <c r="AO21">
        <f>魂环!S20</f>
        <v>0</v>
      </c>
      <c r="AP21">
        <f>魂环!T20</f>
        <v>0</v>
      </c>
      <c r="AQ21">
        <f>魂核1!Y21+神器1!AD21+VLOOKUP(精神空间!$B$2,精神空间!$BR$4:$BT$11,2,)</f>
        <v>0.7</v>
      </c>
      <c r="AR21">
        <f>魂核1!Z21+神器1!AE21+VLOOKUP(精神空间!$B$2,精神空间!$BR$4:$BT$11,2,)</f>
        <v>0.7</v>
      </c>
      <c r="AT21">
        <f>(星级!AH21+阶位!AJ21+战魄!D21+武魂!AJ21+众神殿!D21+精神空间!AJ20+天赋!AI21+魂师之魄1!H21)*(1+BO21)+魂兽1!H23+化神!C20+魂骨!B20+魂环!C20+神兵!D19+神兵!W19+魂核1!H21</f>
        <v>184630.27611199999</v>
      </c>
      <c r="AU21">
        <f>(星级!AI21+阶位!AK21+战魄!E21+武魂!AK21+众神殿!E21+精神空间!AK20+天赋!AJ21+魂师之魄1!I21)*(1+BP21)+魂兽1!I23+化神!D20+魂骨!C20+魂环!D20+神兵!E19+神兵!X19+魂核1!I21</f>
        <v>48760.257280000005</v>
      </c>
      <c r="AV21">
        <f>(星级!AJ21+阶位!AL21+战魄!F21+武魂!AL21+众神殿!F21+精神空间!AL20+天赋!AK21+魂师之魄1!J21)*(1+BQ21)+魂兽1!J23+化神!E20+魂骨!D20+魂环!E20+神兵!F19+神兵!Y19+魂核1!J21</f>
        <v>17226.900799999996</v>
      </c>
      <c r="AW21">
        <f>(星级!AK21+阶位!AM21+战魄!G21+武魂!AM21+众神殿!G21+精神空间!AM20+天赋!AL21+魂师之魄1!K21)*(1+BR21)+魂兽1!K23+化神!F20+魂骨!E20+魂环!F20+神兵!G19+神兵!Z19+魂核1!K21</f>
        <v>17838.919999999998</v>
      </c>
      <c r="AX21">
        <f>(星级!AL21+阶位!AN21+战魄!H21+武魂!AN21+众神殿!H21+精神空间!AN20+天赋!AM21+魂师之魄1!L21)*(1+BS21)+魂兽1!L23+化神!G20+魂骨!F20+魂环!G20+神兵!H19+神兵!AA19+魂核1!L21</f>
        <v>385.73500000000001</v>
      </c>
      <c r="AY21">
        <f>(星级!AM21+阶位!AO21+战魄!I21+武魂!AO21+众神殿!I21+精神空间!AO20+天赋!AN21+魂师之魄1!M21)*(1+BT21)+魂兽1!M23+化神!H20+魂骨!G20+魂环!H20+神兵!I19+神兵!AB19+魂核1!M21</f>
        <v>365.17</v>
      </c>
      <c r="AZ21">
        <f>(星级!AN21+阶位!AP21+战魄!J21+武魂!AP21+众神殿!J21+精神空间!AP20+天赋!AO21+魂师之魄1!N21)*(1+BU21)+魂兽1!N23+化神!I20+魂骨!H20+魂环!I20+神兵!J19+神兵!AC19+魂核1!N21</f>
        <v>427.05704000000003</v>
      </c>
      <c r="BA21">
        <f>(星级!AO21+阶位!AQ21+战魄!K21+武魂!AQ21+众神殿!K21+精神空间!AQ20+天赋!AP21+魂师之魄1!O21)*(1+BV21)+魂兽1!O23+化神!J20+魂骨!I20+魂环!J20+神兵!K19+神兵!AD19+魂核1!O21</f>
        <v>365.17</v>
      </c>
      <c r="BB21">
        <f>(星级!AP21+阶位!AR21+战魄!L21+武魂!AR21+众神殿!L21+精神空间!AR20+天赋!AQ21+魂师之魄1!P21)*(1+BW21)+魂兽1!P23+化神!K20+魂骨!J20+魂环!K20+神兵!L19+神兵!AE19+魂核1!P21</f>
        <v>488.13000000000005</v>
      </c>
      <c r="BC21">
        <f>(星级!AQ21+阶位!AS21+战魄!M21+武魂!AS21+众神殿!M21+精神空间!AS20+天赋!AR21+魂师之魄1!Q21)*(1+BX21)+魂兽1!Q23+化神!L20+魂骨!K20+魂环!L20+神兵!M19+神兵!AF19+魂核1!Q21</f>
        <v>373.65000000000003</v>
      </c>
      <c r="BD21">
        <f>(星级!AR21+阶位!AT21+战魄!N21+武魂!AT21+众神殿!N21+精神空间!AT20+天赋!AS21+魂师之魄1!R21)*(1+BY21)+魂兽1!R23+化神!M20+魂骨!L20+魂环!M20+神兵!N19+神兵!AG19+魂核1!R21</f>
        <v>1547.6000000000001</v>
      </c>
      <c r="BE21">
        <f>(星级!AS21+阶位!AU21+战魄!O21+武魂!AU21+众神殿!O21+精神空间!AU20+天赋!AT21+魂师之魄1!S21)*(1+BZ21)+魂兽1!S23+化神!N20+魂骨!M20+魂环!N20+神兵!O19+神兵!AH19+魂核1!S21</f>
        <v>252</v>
      </c>
      <c r="BF21">
        <f>(星级!AT21+阶位!AV21+战魄!P21+武魂!AV21+众神殿!P21+精神空间!AV20+天赋!AU21+魂师之魄1!T21)*(1+CA21)+魂兽1!T23+化神!O20+魂骨!N20+魂环!O20+神兵!P19+神兵!AI19+魂核1!T21</f>
        <v>14644.433599999998</v>
      </c>
      <c r="BG21">
        <f>(星级!AU21+阶位!AW21+战魄!Q21+武魂!AW21+众神殿!Q21+精神空间!AW20+天赋!AV21+魂师之魄1!U21)*(1+CB21)+魂兽1!U23+化神!P20+魂骨!O20+魂环!P20+神兵!Q19+神兵!AJ19+魂核1!U21</f>
        <v>14644.433599999998</v>
      </c>
      <c r="BH21">
        <f>化神!R20+魂环!Q20</f>
        <v>100</v>
      </c>
      <c r="BI21">
        <f>化神!S20+魂环!R20</f>
        <v>100</v>
      </c>
      <c r="BJ21">
        <f>魂环!S20</f>
        <v>0</v>
      </c>
      <c r="BK21">
        <f>魂环!T20</f>
        <v>0</v>
      </c>
      <c r="BL21">
        <f>魂核1!Y21+神器1!AD21+VLOOKUP(精神空间!$B$2,精神空间!$BR$4:$BT$11,2,)</f>
        <v>0.7</v>
      </c>
      <c r="BM21">
        <f>魂核1!Z21+神器1!AE21+VLOOKUP(精神空间!$B$2,精神空间!$BR$4:$BT$11,2,)</f>
        <v>0.7</v>
      </c>
      <c r="BO21">
        <f>战魄!T21+武魂!AZ21+好感度!D20+魂师之魄1!Y21+神器1!M21+魂兽1!X23+精神空间!BA20+精神空间!BC20</f>
        <v>1.2960000000000003</v>
      </c>
      <c r="BP21">
        <f>战魄!U21+武魂!BA21+好感度!E20+魂师之魄1!Z21+神器1!N21+魂兽1!Y23+精神空间!BB20+精神空间!BD20</f>
        <v>1.2960000000000003</v>
      </c>
      <c r="BQ21">
        <f>战魄!V21+武魂!BB21+好感度!F20+魂师之魄1!AA21+神器1!O21+魂兽1!Z23</f>
        <v>1.08</v>
      </c>
      <c r="BR21">
        <f>战魄!W21+武魂!BC21+好感度!G20+魂师之魄1!AB21+神器1!P21+魂兽1!AA23</f>
        <v>1.08</v>
      </c>
      <c r="BS21">
        <f>战魄!X21+武魂!BD21+好感度!H20+魂师之魄1!AC21+神器1!Q21+魂兽1!AB23</f>
        <v>1.1400000000000001</v>
      </c>
      <c r="BT21">
        <f>战魄!Y21+武魂!BE21+好感度!I20+魂师之魄1!AD21+神器1!R21+魂兽1!AC23</f>
        <v>1.1200000000000001</v>
      </c>
      <c r="BU21">
        <f>战魄!Z21+武魂!BF21+好感度!J20+魂师之魄1!AE21+神器1!S21+魂兽1!AD23</f>
        <v>1.1200000000000001</v>
      </c>
      <c r="BV21">
        <f>战魄!AA21+武魂!BG21+好感度!K20+魂师之魄1!AF21+神器1!T21+魂兽1!AE23</f>
        <v>1.1200000000000001</v>
      </c>
      <c r="BW21">
        <f>战魄!AB21+武魂!BH21+好感度!L20+魂师之魄1!AG21+神器1!U21+魂兽1!AF23</f>
        <v>1.1200000000000001</v>
      </c>
      <c r="BX21">
        <f>战魄!AC21+武魂!BI21+好感度!M20+魂师之魄1!AH21+神器1!V21+魂兽1!AG23</f>
        <v>1.1200000000000001</v>
      </c>
      <c r="BY21">
        <f>战魄!AD21+武魂!BJ21+好感度!N20+魂师之魄1!AI21+神器1!W21+魂兽1!AH23</f>
        <v>1.1200000000000001</v>
      </c>
      <c r="BZ21">
        <f>战魄!AE21+武魂!BK21+好感度!O20+魂师之魄1!AJ21+神器1!X21+魂兽1!AI23</f>
        <v>1.1000000000000001</v>
      </c>
      <c r="CA21">
        <f>战魄!AF21+武魂!BL21+好感度!P20+魂师之魄1!AK21+神器1!Y21+魂兽1!AJ23</f>
        <v>1.08</v>
      </c>
      <c r="CB21">
        <f>战魄!AG21+武魂!BM21+好感度!Q20+魂师之魄1!AL21+神器1!Z21+魂兽1!AK23</f>
        <v>1.08</v>
      </c>
    </row>
    <row r="22" spans="2:80" x14ac:dyDescent="0.2">
      <c r="B22">
        <v>18</v>
      </c>
      <c r="D22">
        <f>(星级!D22+阶位!D22+战魄!D22+武魂!D22+众神殿!D22+精神空间!D21+天赋!C22+魂师之魄1!H22)*(1+BO22)+魂兽1!H24+化神!C21+魂骨!B21+魂环!C21+神兵!D20+神兵!W20+魂核1!H22</f>
        <v>192078.1838</v>
      </c>
      <c r="E22">
        <f>(星级!E22+阶位!E22+战魄!E22+武魂!E22+众神殿!E22+精神空间!E21+天赋!D22+魂师之魄1!I22)*(1+BP22)+魂兽1!I24+化神!D21+魂骨!C21+魂环!D21+神兵!E20+神兵!X20+魂核1!I22</f>
        <v>48829.126199999999</v>
      </c>
      <c r="F22">
        <f>(星级!F22+阶位!F22+战魄!F22+武魂!F22+众神殿!F22+精神空间!F21+天赋!E22+魂师之魄1!J22)*(1+BQ22)+魂兽1!J24+化神!E21+魂骨!D21+魂环!E21+神兵!F20+神兵!Y20+魂核1!J22</f>
        <v>18925.940479999997</v>
      </c>
      <c r="G22">
        <f>(星级!G22+阶位!G22+战魄!G22+武魂!G22+众神殿!G22+精神空间!G21+天赋!F22+魂师之魄1!K22)*(1+BR22)+魂兽1!K24+化神!F21+魂骨!E21+魂环!F21+神兵!G20+神兵!Z20+魂核1!K22</f>
        <v>18108.500479999999</v>
      </c>
      <c r="H22">
        <f>(星级!H22+阶位!H22+战魄!H22+武魂!H22+众神殿!H22+精神空间!H21+天赋!G22+魂师之魄1!L22)*(1+BS22)+魂兽1!L24+化神!G21+魂骨!F21+魂环!G21+神兵!H20+神兵!AA20+魂核1!L22</f>
        <v>405.423</v>
      </c>
      <c r="I22">
        <f>(星级!I22+阶位!I22+战魄!I22+武魂!I22+众神殿!I22+精神空间!I21+天赋!H22+魂师之魄1!M22)*(1+BT22)+魂兽1!M24+化神!H21+魂骨!G21+魂环!H21+神兵!I20+神兵!AB20+魂核1!M22</f>
        <v>388.303</v>
      </c>
      <c r="J22">
        <f>(星级!J22+阶位!J22+战魄!J22+武魂!J22+众神殿!J22+精神空间!J21+天赋!I22+魂师之魄1!N22)*(1+BU22)+魂兽1!N24+化神!I21+魂骨!H21+魂环!I21+神兵!J20+神兵!AC20+魂核1!N22</f>
        <v>446.56103999999999</v>
      </c>
      <c r="K22">
        <f>(星级!K22+阶位!K22+战魄!K22+武魂!K22+众神殿!K22+精神空间!K21+天赋!J22+魂师之魄1!O22)*(1+BV22)+魂兽1!O24+化神!J21+魂骨!I21+魂环!J21+神兵!K20+神兵!AD20+魂核1!O22</f>
        <v>393.154</v>
      </c>
      <c r="L22">
        <f>(星级!L22+阶位!L22+战魄!L22+武魂!L22+众神殿!L22+精神空间!L21+天赋!K22+魂师之魄1!P22)*(1+BW22)+魂兽1!P24+化神!K21+魂骨!J21+魂环!K21+神兵!L20+神兵!AE20+魂核1!P22</f>
        <v>507.63400000000001</v>
      </c>
      <c r="M22">
        <f>(星级!M22+阶位!M22+战魄!M22+武魂!M22+众神殿!M22+精神空间!M21+天赋!L22+魂师之魄1!Q22)*(1+BX22)+魂兽1!Q24+化神!L21+魂骨!K21+魂环!L21+神兵!M20+神兵!AF20+魂核1!Q22</f>
        <v>393.154</v>
      </c>
      <c r="N22">
        <f>(星级!N22+阶位!N22+战魄!N22+武魂!N22+众神殿!N22+精神空间!N21+天赋!M22+魂师之魄1!R22)*(1+BY22)+魂兽1!R24+化神!M21+魂骨!L21+魂环!M21+神兵!N20+神兵!AG20+魂核1!R22</f>
        <v>4134</v>
      </c>
      <c r="O22">
        <f>(星级!O22+阶位!O22+战魄!O22+武魂!O22+众神殿!O22+精神空间!O21+天赋!N22+魂师之魄1!S22)*(1+BZ22)+魂兽1!S24+化神!N21+魂骨!M21+魂环!N21+神兵!O20+神兵!AH20+魂核1!S22</f>
        <v>126</v>
      </c>
      <c r="P22">
        <f>(星级!P22+阶位!P22+战魄!P22+武魂!P22+众神殿!P22+精神空间!P21+天赋!O22+魂师之魄1!T22)*(1+CA22)+魂兽1!T24+化神!O21+魂骨!N21+魂环!O21+神兵!P20+神兵!AI20+魂核1!T22</f>
        <v>14816.511999999999</v>
      </c>
      <c r="Q22">
        <f>(星级!Q22+阶位!Q22+战魄!Q22+武魂!Q22+众神殿!Q22+精神空间!Q21+天赋!P22+魂师之魄1!U22)*(1+CB22)+魂兽1!U24+化神!P21+魂骨!O21+魂环!P21+神兵!Q20+神兵!AJ20+魂核1!U22</f>
        <v>14816.511999999999</v>
      </c>
      <c r="R22">
        <f>化神!R21+魂环!Q21</f>
        <v>100</v>
      </c>
      <c r="S22">
        <f>化神!S21+魂环!R21</f>
        <v>100</v>
      </c>
      <c r="T22">
        <f>魂环!S21</f>
        <v>0</v>
      </c>
      <c r="U22">
        <f>魂环!T21</f>
        <v>0</v>
      </c>
      <c r="V22">
        <f>魂核1!Y22+神器1!AD22+VLOOKUP(精神空间!$B$2,精神空间!$BR$4:$BT$11,2,)</f>
        <v>0.7</v>
      </c>
      <c r="W22">
        <f>魂核1!Z22+神器1!AE22+VLOOKUP(精神空间!$B$2,精神空间!$BR$4:$BT$11,2,)</f>
        <v>0.7</v>
      </c>
      <c r="Y22">
        <f>(星级!S22+阶位!T22+战魄!D22+武魂!T22+众神殿!D22+精神空间!T21+天赋!S22+魂师之魄1!H22)*(1+BO22)+魂兽1!H24+化神!C21+魂骨!B21+魂环!C21+神兵!D20+神兵!W20+魂核1!H22</f>
        <v>188223.97719999996</v>
      </c>
      <c r="Z22">
        <f>(星级!T22+阶位!U22+战魄!E22+武魂!U22+众神殿!E22+精神空间!U21+天赋!T22+魂师之魄1!I22)*(1+BP22)+魂兽1!I24+化神!D21+魂骨!C21+魂环!D21+神兵!E20+神兵!X20+魂核1!I22</f>
        <v>48746.040999999997</v>
      </c>
      <c r="AA22">
        <f>(星级!U22+阶位!V22+战魄!F22+武魂!V22+众神殿!F22+精神空间!V21+天赋!U22+魂师之魄1!J22)*(1+BQ22)+魂兽1!J24+化神!E21+魂骨!D21+魂环!E21+神兵!F20+神兵!Y20+魂核1!J22</f>
        <v>18223.649279999998</v>
      </c>
      <c r="AB22">
        <f>(星级!V22+阶位!W22+战魄!G22+武魂!W22+众神殿!G22+精神空间!W21+天赋!V22+魂师之魄1!K22)*(1+BR22)+魂兽1!K24+化神!F21+魂骨!E21+魂环!F21+神兵!G20+神兵!Z20+魂核1!K22</f>
        <v>17522.689279999999</v>
      </c>
      <c r="AC22">
        <f>(星级!W22+阶位!X22+战魄!H22+武魂!X22+众神殿!H22+精神空间!X21+天赋!W22+魂师之魄1!L22)*(1+BS22)+魂兽1!L24+化神!G21+魂骨!F21+魂环!G21+神兵!H20+神兵!AA20+魂核1!L22</f>
        <v>392.66860000000003</v>
      </c>
      <c r="AD22">
        <f>(星级!X22+阶位!Y22+战魄!I22+武魂!Y22+众神殿!I22+精神空间!Y21+天赋!X22+魂师之魄1!M22)*(1+BT22)+魂兽1!M24+化神!H21+魂骨!G21+魂环!H21+神兵!I20+神兵!AB20+魂核1!M22</f>
        <v>375.54860000000002</v>
      </c>
      <c r="AE22">
        <f>(星级!Y22+阶位!Z22+战魄!J22+武魂!Z22+众神殿!J22+精神空间!Z21+天赋!Y22+魂师之魄1!N22)*(1+BU22)+魂兽1!N24+化神!I21+魂骨!H21+魂环!I21+神兵!J20+神兵!AC20+魂核1!N22</f>
        <v>437.99624000000006</v>
      </c>
      <c r="AF22">
        <f>(星级!Z22+阶位!AA22+战魄!K22+武魂!AA22+众神殿!K22+精神空间!AA21+天赋!Z22+魂师之魄1!O22)*(1+BV22)+魂兽1!O24+化神!J21+魂骨!I21+魂环!J21+神兵!K20+神兵!AD20+魂核1!O22</f>
        <v>384.58920000000006</v>
      </c>
      <c r="AG22">
        <f>(星级!AA22+阶位!AB22+战魄!L22+武魂!AB22+众神殿!L22+精神空间!AB21+天赋!AA22+魂师之魄1!P22)*(1+BW22)+魂兽1!P24+化神!K21+魂骨!J21+魂环!K21+神兵!L20+神兵!AE20+魂核1!P22</f>
        <v>497.03399999999999</v>
      </c>
      <c r="AH22">
        <f>(星级!AB22+阶位!AC22+战魄!M22+武魂!AC22+众神殿!M22+精神空间!AC21+天赋!AB22+魂师之魄1!Q22)*(1+BX22)+魂兽1!Q24+化神!L21+魂骨!K21+魂环!L21+神兵!M20+神兵!AF20+魂核1!Q22</f>
        <v>382.55399999999997</v>
      </c>
      <c r="AI22">
        <f>(星级!AC22+阶位!AD22+战魄!N22+武魂!AD22+众神殿!N22+精神空间!AD21+天赋!AC22+魂师之魄1!R22)*(1+BY22)+魂兽1!R24+化神!M21+魂骨!L21+魂环!M21+神兵!N20+神兵!AG20+魂核1!R22</f>
        <v>3264.8</v>
      </c>
      <c r="AJ22">
        <f>(星级!AD22+阶位!AE22+战魄!O22+武魂!AE22+众神殿!O22+精神空间!AE21+天赋!AD22+魂师之魄1!S22)*(1+BZ22)+魂兽1!S24+化神!N21+魂骨!M21+魂环!N21+神兵!O20+神兵!AH20+魂核1!S22</f>
        <v>199.5</v>
      </c>
      <c r="AK22">
        <f>(星级!AE22+阶位!AF22+战魄!P22+武魂!AF22+众神殿!P22+精神空间!AF21+天赋!AE22+魂师之魄1!T22)*(1+CA22)+魂兽1!T24+化神!O21+魂骨!N21+魂环!O21+神兵!P20+神兵!AI20+魂核1!T22</f>
        <v>14666.751999999999</v>
      </c>
      <c r="AL22">
        <f>(星级!AF22+阶位!AG22+战魄!Q22+武魂!AG22+众神殿!Q22+精神空间!AG21+天赋!AF22+魂师之魄1!U22)*(1+CB22)+魂兽1!U24+化神!P21+魂骨!O21+魂环!P21+神兵!Q20+神兵!AJ20+魂核1!U22</f>
        <v>14666.751999999999</v>
      </c>
      <c r="AM22">
        <f>化神!R21+魂环!Q21</f>
        <v>100</v>
      </c>
      <c r="AN22">
        <f>化神!S21+魂环!R21</f>
        <v>100</v>
      </c>
      <c r="AO22">
        <f>魂环!S21</f>
        <v>0</v>
      </c>
      <c r="AP22">
        <f>魂环!T21</f>
        <v>0</v>
      </c>
      <c r="AQ22">
        <f>魂核1!Y22+神器1!AD22+VLOOKUP(精神空间!$B$2,精神空间!$BR$4:$BT$11,2,)</f>
        <v>0.7</v>
      </c>
      <c r="AR22">
        <f>魂核1!Z22+神器1!AE22+VLOOKUP(精神空间!$B$2,精神空间!$BR$4:$BT$11,2,)</f>
        <v>0.7</v>
      </c>
      <c r="AT22">
        <f>(星级!AH22+阶位!AJ22+战魄!D22+武魂!AJ22+众神殿!D22+精神空间!AJ21+天赋!AI22+魂师之魄1!H22)*(1+BO22)+魂兽1!H24+化神!C21+魂骨!B21+魂环!C21+神兵!D20+神兵!W20+魂核1!H22</f>
        <v>185706.53059999997</v>
      </c>
      <c r="AU22">
        <f>(星级!AI22+阶位!AK22+战魄!E22+武魂!AK22+众神殿!E22+精神空间!AK21+天赋!AJ22+魂师之魄1!I22)*(1+BP22)+魂兽1!I24+化神!D21+魂骨!C21+魂环!D21+神兵!E20+神兵!X20+魂核1!I22</f>
        <v>49168.919000000002</v>
      </c>
      <c r="AV22">
        <f>(星级!AJ22+阶位!AL22+战魄!F22+武魂!AL22+众神殿!F22+精神空间!AL21+天赋!AK22+魂师之魄1!J22)*(1+BQ22)+魂兽1!J24+化神!E21+魂骨!D21+魂环!E21+神兵!F20+神兵!Y20+魂核1!J22</f>
        <v>17306.96</v>
      </c>
      <c r="AW22">
        <f>(星级!AK22+阶位!AM22+战魄!G22+武魂!AM22+众神殿!G22+精神空间!AM21+天赋!AL22+魂师之魄1!K22)*(1+BR22)+魂兽1!K24+化神!F21+魂骨!E21+魂环!F21+神兵!G20+神兵!Z20+魂核1!K22</f>
        <v>17949.596799999999</v>
      </c>
      <c r="AX22">
        <f>(星级!AL22+阶位!AN22+战魄!H22+武魂!AN22+众神殿!H22+精神空间!AN21+天赋!AM22+魂师之魄1!L22)*(1+BS22)+魂兽1!L24+化神!G21+魂骨!F21+魂环!G21+神兵!H20+神兵!AA20+魂核1!L22</f>
        <v>394.72300000000001</v>
      </c>
      <c r="AY22">
        <f>(星级!AM22+阶位!AO22+战魄!I22+武魂!AO22+众神殿!I22+精神空间!AO21+天赋!AN22+魂师之魄1!M22)*(1+BT22)+魂兽1!M24+化神!H21+魂骨!G21+魂环!H21+神兵!I20+神兵!AB20+魂核1!M22</f>
        <v>377.60300000000001</v>
      </c>
      <c r="AZ22">
        <f>(星级!AN22+阶位!AP22+战魄!J22+武魂!AP22+众神殿!J22+精神空间!AP21+天赋!AO22+魂师之魄1!N22)*(1+BU22)+魂兽1!N24+化神!I21+魂骨!H21+魂环!I21+神兵!J20+神兵!AC20+魂核1!N22</f>
        <v>435.96104000000003</v>
      </c>
      <c r="BA22">
        <f>(星级!AO22+阶位!AQ22+战魄!K22+武魂!AQ22+众神殿!K22+精神空间!AQ21+天赋!AP22+魂师之魄1!O22)*(1+BV22)+魂兽1!O24+化神!J21+魂骨!I21+魂环!J21+神兵!K20+神兵!AD20+魂核1!O22</f>
        <v>374.07400000000001</v>
      </c>
      <c r="BB22">
        <f>(星级!AP22+阶位!AR22+战魄!L22+武魂!AR22+众神殿!L22+精神空间!AR21+天赋!AQ22+魂师之魄1!P22)*(1+BW22)+魂兽1!P24+化神!K21+魂骨!J21+魂环!K21+神兵!L20+神兵!AE20+魂核1!P22</f>
        <v>497.03399999999999</v>
      </c>
      <c r="BC22">
        <f>(星级!AQ22+阶位!AS22+战魄!M22+武魂!AS22+众神殿!M22+精神空间!AS21+天赋!AR22+魂师之魄1!Q22)*(1+BX22)+魂兽1!Q24+化神!L21+魂骨!K21+魂环!L21+神兵!M20+神兵!AF20+魂核1!Q22</f>
        <v>382.55399999999997</v>
      </c>
      <c r="BD22">
        <f>(星级!AR22+阶位!AT22+战魄!N22+武魂!AT22+众神殿!N22+精神空间!AT21+天赋!AS22+魂师之魄1!R22)*(1+BY22)+魂兽1!R24+化神!M21+魂骨!L21+魂环!M21+神兵!N20+神兵!AG20+魂核1!R22</f>
        <v>1632.4</v>
      </c>
      <c r="BE22">
        <f>(星级!AS22+阶位!AU22+战魄!O22+武魂!AU22+众神殿!O22+精神空间!AU21+天赋!AT22+魂师之魄1!S22)*(1+BZ22)+魂兽1!S24+化神!N21+魂骨!M21+魂环!N21+神兵!O20+神兵!AH20+魂核1!S22</f>
        <v>252</v>
      </c>
      <c r="BF22">
        <f>(星级!AT22+阶位!AV22+战魄!P22+武魂!AV22+众神殿!P22+精神空间!AV21+天赋!AU22+魂师之魄1!T22)*(1+CA22)+魂兽1!T24+化神!O21+魂骨!N21+魂环!O21+神兵!P20+神兵!AI20+魂核1!T22</f>
        <v>14666.751999999999</v>
      </c>
      <c r="BG22">
        <f>(星级!AU22+阶位!AW22+战魄!Q22+武魂!AW22+众神殿!Q22+精神空间!AW21+天赋!AV22+魂师之魄1!U22)*(1+CB22)+魂兽1!U24+化神!P21+魂骨!O21+魂环!P21+神兵!Q20+神兵!AJ20+魂核1!U22</f>
        <v>14666.751999999999</v>
      </c>
      <c r="BH22">
        <f>化神!R21+魂环!Q21</f>
        <v>100</v>
      </c>
      <c r="BI22">
        <f>化神!S21+魂环!R21</f>
        <v>100</v>
      </c>
      <c r="BJ22">
        <f>魂环!S21</f>
        <v>0</v>
      </c>
      <c r="BK22">
        <f>魂环!T21</f>
        <v>0</v>
      </c>
      <c r="BL22">
        <f>魂核1!Y22+神器1!AD22+VLOOKUP(精神空间!$B$2,精神空间!$BR$4:$BT$11,2,)</f>
        <v>0.7</v>
      </c>
      <c r="BM22">
        <f>魂核1!Z22+神器1!AE22+VLOOKUP(精神空间!$B$2,精神空间!$BR$4:$BT$11,2,)</f>
        <v>0.7</v>
      </c>
      <c r="BO22">
        <f>战魄!T22+武魂!AZ22+好感度!D21+魂师之魄1!Y22+神器1!M22+魂兽1!X24+精神空间!BA21+精神空间!BC21</f>
        <v>1.3000000000000003</v>
      </c>
      <c r="BP22">
        <f>战魄!U22+武魂!BA22+好感度!E21+魂师之魄1!Z22+神器1!N22+魂兽1!Y24+精神空间!BB21+精神空间!BD21</f>
        <v>1.3000000000000003</v>
      </c>
      <c r="BQ22">
        <f>战魄!V22+武魂!BB22+好感度!F21+魂师之魄1!AA22+神器1!O22+魂兽1!Z24</f>
        <v>1.08</v>
      </c>
      <c r="BR22">
        <f>战魄!W22+武魂!BC22+好感度!G21+魂师之魄1!AB22+神器1!P22+魂兽1!AA24</f>
        <v>1.08</v>
      </c>
      <c r="BS22">
        <f>战魄!X22+武魂!BD22+好感度!H21+魂师之魄1!AC22+神器1!Q22+魂兽1!AB24</f>
        <v>1.1400000000000001</v>
      </c>
      <c r="BT22">
        <f>战魄!Y22+武魂!BE22+好感度!I21+魂师之魄1!AD22+神器1!R22+魂兽1!AC24</f>
        <v>1.1400000000000001</v>
      </c>
      <c r="BU22">
        <f>战魄!Z22+武魂!BF22+好感度!J21+魂师之魄1!AE22+神器1!S22+魂兽1!AD24</f>
        <v>1.1200000000000001</v>
      </c>
      <c r="BV22">
        <f>战魄!AA22+武魂!BG22+好感度!K21+魂师之魄1!AF22+神器1!T22+魂兽1!AE24</f>
        <v>1.1200000000000001</v>
      </c>
      <c r="BW22">
        <f>战魄!AB22+武魂!BH22+好感度!L21+魂师之魄1!AG22+神器1!U22+魂兽1!AF24</f>
        <v>1.1200000000000001</v>
      </c>
      <c r="BX22">
        <f>战魄!AC22+武魂!BI22+好感度!M21+魂师之魄1!AH22+神器1!V22+魂兽1!AG24</f>
        <v>1.1200000000000001</v>
      </c>
      <c r="BY22">
        <f>战魄!AD22+武魂!BJ22+好感度!N21+魂师之魄1!AI22+神器1!W22+魂兽1!AH24</f>
        <v>1.1200000000000001</v>
      </c>
      <c r="BZ22">
        <f>战魄!AE22+武魂!BK22+好感度!O21+魂师之魄1!AJ22+神器1!X22+魂兽1!AI24</f>
        <v>1.1000000000000001</v>
      </c>
      <c r="CA22">
        <f>战魄!AF22+武魂!BL22+好感度!P21+魂师之魄1!AK22+神器1!Y22+魂兽1!AJ24</f>
        <v>1.08</v>
      </c>
      <c r="CB22">
        <f>战魄!AG22+武魂!BM22+好感度!Q21+魂师之魄1!AL22+神器1!Z22+魂兽1!AK24</f>
        <v>1.08</v>
      </c>
    </row>
    <row r="23" spans="2:80" x14ac:dyDescent="0.2">
      <c r="B23">
        <v>19</v>
      </c>
      <c r="D23">
        <f>(星级!D23+阶位!D23+战魄!D23+武魂!D23+众神殿!D23+精神空间!D22+天赋!C23+魂师之魄1!H23)*(1+BO23)+魂兽1!H25+化神!C22+魂骨!B22+魂环!C22+神兵!D21+神兵!W21+魂核1!H23</f>
        <v>195124.799424</v>
      </c>
      <c r="E23">
        <f>(星级!E23+阶位!E23+战魄!E23+武魂!E23+众神殿!E23+精神空间!E22+天赋!D23+魂师之魄1!I23)*(1+BP23)+魂兽1!I25+化神!D22+魂骨!C22+魂环!D22+神兵!E21+神兵!X21+魂核1!I23</f>
        <v>49715.378175999998</v>
      </c>
      <c r="F23">
        <f>(星级!F23+阶位!F23+战魄!F23+武魂!F23+众神殿!F23+精神空间!F22+天赋!E23+魂师之魄1!J23)*(1+BQ23)+魂兽1!J25+化神!E22+魂骨!D22+魂环!E22+神兵!F21+神兵!Y21+魂核1!J23</f>
        <v>19240.27648</v>
      </c>
      <c r="G23">
        <f>(星级!G23+阶位!G23+战魄!G23+武魂!G23+众神殿!G23+精神空间!G22+天赋!F23+魂师之魄1!K23)*(1+BR23)+魂兽1!K25+化神!F22+魂骨!E22+魂环!F22+神兵!G21+神兵!Z21+魂核1!K23</f>
        <v>18379.156479999998</v>
      </c>
      <c r="H23">
        <f>(星级!H23+阶位!H23+战魄!H23+武魂!H23+众神殿!H23+精神空间!H22+天赋!G23+魂师之魄1!L23)*(1+BS23)+魂兽1!L25+化神!G22+魂骨!F22+魂环!G22+神兵!H21+神兵!AA21+魂核1!L23</f>
        <v>414.41100000000006</v>
      </c>
      <c r="I23">
        <f>(星级!I23+阶位!I23+战魄!I23+武魂!I23+众神殿!I23+精神空间!I22+天赋!H23+魂师之魄1!M23)*(1+BT23)+魂兽1!M25+化神!H22+魂骨!G22+魂环!H22+神兵!I21+神兵!AB21+魂核1!M23</f>
        <v>397.29100000000005</v>
      </c>
      <c r="J23">
        <f>(星级!J23+阶位!J23+战魄!J23+武魂!J23+众神殿!J23+精神空间!J22+天赋!I23+魂师之魄1!N23)*(1+BU23)+魂兽1!N25+化神!I22+魂骨!H22+魂环!I22+神兵!J21+神兵!AC21+魂核1!N23</f>
        <v>459.76188000000002</v>
      </c>
      <c r="K23">
        <f>(星级!K23+阶位!K23+战魄!K23+武魂!K23+众神殿!K23+精神空间!K22+天赋!J23+魂师之魄1!O23)*(1+BV23)+魂兽1!O25+化神!J22+魂骨!I22+魂环!J22+神兵!K21+神兵!AD21+魂核1!O23</f>
        <v>402.05800000000005</v>
      </c>
      <c r="L23">
        <f>(星级!L23+阶位!L23+战魄!L23+武魂!L23+众神殿!L23+精神空间!L22+天赋!K23+魂师之魄1!P23)*(1+BW23)+魂兽1!P25+化神!K22+魂骨!J22+魂环!K22+神兵!L21+神兵!AE21+魂核1!P23</f>
        <v>516.53800000000001</v>
      </c>
      <c r="M23">
        <f>(星级!M23+阶位!M23+战魄!M23+武魂!M23+众神殿!M23+精神空间!M22+天赋!L23+魂师之魄1!Q23)*(1+BX23)+魂兽1!Q25+化神!L22+魂骨!K22+魂环!L22+神兵!M21+神兵!AF21+魂核1!Q23</f>
        <v>402.05800000000005</v>
      </c>
      <c r="N23">
        <f>(星级!N23+阶位!N23+战魄!N23+武魂!N23+众神殿!N23+精神空间!N22+天赋!M23+魂师之魄1!R23)*(1+BY23)+魂兽1!R25+化神!M22+魂骨!L22+魂环!M22+神兵!N21+神兵!AG21+魂核1!R23</f>
        <v>4346</v>
      </c>
      <c r="O23">
        <f>(星级!O23+阶位!O23+战魄!O23+武魂!O23+众神殿!O23+精神空间!O22+天赋!N23+魂师之魄1!S23)*(1+BZ23)+魂兽1!S25+化神!N22+魂骨!M22+魂环!N22+神兵!O21+神兵!AH21+魂核1!S23</f>
        <v>126</v>
      </c>
      <c r="P23">
        <f>(星级!P23+阶位!P23+战魄!P23+武魂!P23+众神殿!P23+精神空间!P22+天赋!O23+魂师之魄1!T23)*(1+CA23)+魂兽1!T25+化神!O22+魂骨!N22+魂环!O22+神兵!P21+神兵!AI21+魂核1!T23</f>
        <v>15023.790399999998</v>
      </c>
      <c r="Q23">
        <f>(星级!Q23+阶位!Q23+战魄!Q23+武魂!Q23+众神殿!Q23+精神空间!Q22+天赋!P23+魂师之魄1!U23)*(1+CB23)+魂兽1!U25+化神!P22+魂骨!O22+魂环!P22+神兵!Q21+神兵!AJ21+魂核1!U23</f>
        <v>15023.790399999998</v>
      </c>
      <c r="R23">
        <f>化神!R22+魂环!Q22</f>
        <v>1850</v>
      </c>
      <c r="S23">
        <f>化神!S22+魂环!R22</f>
        <v>1850</v>
      </c>
      <c r="T23">
        <f>魂环!S22</f>
        <v>0</v>
      </c>
      <c r="U23">
        <f>魂环!T22</f>
        <v>0</v>
      </c>
      <c r="V23">
        <f>魂核1!Y23+神器1!AD23+VLOOKUP(精神空间!$B$2,精神空间!$BR$4:$BT$11,2,)</f>
        <v>0.7</v>
      </c>
      <c r="W23">
        <f>魂核1!Z23+神器1!AE23+VLOOKUP(精神空间!$B$2,精神空间!$BR$4:$BT$11,2,)</f>
        <v>0.7</v>
      </c>
      <c r="Y23">
        <f>(星级!S23+阶位!T23+战魄!D23+武魂!T23+众神殿!D23+精神空间!T22+天赋!S23+魂师之魄1!H23)*(1+BO23)+魂兽1!H25+化神!C22+魂骨!B22+魂环!C22+神兵!D21+神兵!W21+魂核1!H23</f>
        <v>191832.51705599998</v>
      </c>
      <c r="Z23">
        <f>(星级!T23+阶位!U23+战魄!E23+武魂!U23+众神殿!E23+精神空间!U22+天赋!T23+魂师之魄1!I23)*(1+BP23)+魂兽1!I25+化神!D22+魂骨!C22+魂环!D22+神兵!E21+神兵!X21+魂核1!I23</f>
        <v>49766.241280000002</v>
      </c>
      <c r="AA23">
        <f>(星级!U23+阶位!V23+战魄!F23+武魂!V23+众神殿!F23+精神空间!V22+天赋!U23+魂师之魄1!J23)*(1+BQ23)+魂兽1!J25+化神!E22+魂骨!D22+魂环!E22+神兵!F21+神兵!Y21+魂核1!J23</f>
        <v>18613.69728</v>
      </c>
      <c r="AB23">
        <f>(星级!V23+阶位!W23+战魄!G23+武魂!W23+众神殿!G23+精神空间!W22+天赋!V23+魂师之魄1!K23)*(1+BR23)+魂兽1!K25+化神!F22+魂骨!E22+魂环!F22+神兵!G21+神兵!Z21+魂核1!K23</f>
        <v>17773.377279999997</v>
      </c>
      <c r="AC23">
        <f>(星级!W23+阶位!X23+战魄!H23+武魂!X23+众神殿!H23+精神空间!X22+天赋!W23+魂师之魄1!L23)*(1+BS23)+魂兽1!L25+化神!G22+魂骨!F22+魂环!G22+神兵!H21+神兵!AA21+魂核1!L23</f>
        <v>412.35660000000001</v>
      </c>
      <c r="AD23">
        <f>(星级!X23+阶位!Y23+战魄!I23+武魂!Y23+众神殿!I23+精神空间!Y22+天赋!X23+魂师之魄1!M23)*(1+BT23)+魂兽1!M25+化神!H22+魂骨!G22+魂环!H22+神兵!I21+神兵!AB21+魂核1!M23</f>
        <v>395.23660000000001</v>
      </c>
      <c r="AE23">
        <f>(星级!Y23+阶位!Z23+战魄!J23+武魂!Z23+众神殿!J23+精神空间!Z22+天赋!Y23+魂师之魄1!N23)*(1+BU23)+魂兽1!N25+化神!I22+魂骨!H22+魂环!I22+神兵!J21+神兵!AC21+魂核1!N23</f>
        <v>461.81628000000006</v>
      </c>
      <c r="AF23">
        <f>(星级!Z23+阶位!AA23+战魄!K23+武魂!AA23+众神殿!K23+精神空间!AA22+天赋!Z23+魂师之魄1!O23)*(1+BV23)+魂兽1!O25+化神!J22+魂骨!I22+魂环!J22+神兵!K21+神兵!AD21+魂核1!O23</f>
        <v>404.09320000000002</v>
      </c>
      <c r="AG23">
        <f>(星级!AA23+阶位!AB23+战魄!L23+武魂!AB23+众神殿!L23+精神空间!AB22+天赋!AA23+魂师之魄1!P23)*(1+BW23)+魂兽1!P25+化神!K22+魂骨!J22+魂环!K22+神兵!L21+神兵!AE21+魂核1!P23</f>
        <v>516.53800000000001</v>
      </c>
      <c r="AH23">
        <f>(星级!AB23+阶位!AC23+战魄!M23+武魂!AC23+众神殿!M23+精神空间!AC22+天赋!AB23+魂师之魄1!Q23)*(1+BX23)+魂兽1!Q25+化神!L22+魂骨!K22+魂环!L22+神兵!M21+神兵!AF21+魂核1!Q23</f>
        <v>402.05800000000005</v>
      </c>
      <c r="AI23">
        <f>(星级!AC23+阶位!AD23+战魄!N23+武魂!AD23+众神殿!N23+精神空间!AD22+天赋!AC23+魂师之魄1!R23)*(1+BY23)+魂兽1!R25+化神!M22+魂骨!L22+魂环!M22+神兵!N21+神兵!AG21+魂核1!R23</f>
        <v>3434.4</v>
      </c>
      <c r="AJ23">
        <f>(星级!AD23+阶位!AE23+战魄!O23+武魂!AE23+众神殿!O23+精神空间!AE22+天赋!AD23+魂师之魄1!S23)*(1+BZ23)+魂兽1!S25+化神!N22+魂骨!M22+魂环!N22+神兵!O21+神兵!AH21+魂核1!S23</f>
        <v>199.5</v>
      </c>
      <c r="AK23">
        <f>(星级!AE23+阶位!AF23+战魄!P23+武魂!AF23+众神殿!P23+精神空间!AF22+天赋!AE23+魂师之魄1!T23)*(1+CA23)+魂兽1!T25+化神!O22+魂骨!N22+魂环!O22+神兵!P21+神兵!AI21+魂核1!T23</f>
        <v>14907.310399999998</v>
      </c>
      <c r="AL23">
        <f>(星级!AF23+阶位!AG23+战魄!Q23+武魂!AG23+众神殿!Q23+精神空间!AG22+天赋!AF23+魂师之魄1!U23)*(1+CB23)+魂兽1!U25+化神!P22+魂骨!O22+魂环!P22+神兵!Q21+神兵!AJ21+魂核1!U23</f>
        <v>14907.310399999998</v>
      </c>
      <c r="AM23">
        <f>化神!R22+魂环!Q22</f>
        <v>1850</v>
      </c>
      <c r="AN23">
        <f>化神!S22+魂环!R22</f>
        <v>1850</v>
      </c>
      <c r="AO23">
        <f>魂环!S22</f>
        <v>0</v>
      </c>
      <c r="AP23">
        <f>魂环!T22</f>
        <v>0</v>
      </c>
      <c r="AQ23">
        <f>魂核1!Y23+神器1!AD23+VLOOKUP(精神空间!$B$2,精神空间!$BR$4:$BT$11,2,)</f>
        <v>0.7</v>
      </c>
      <c r="AR23">
        <f>魂核1!Z23+神器1!AE23+VLOOKUP(精神空间!$B$2,精神空间!$BR$4:$BT$11,2,)</f>
        <v>0.7</v>
      </c>
      <c r="AT23">
        <f>(星级!AH23+阶位!AJ23+战魄!D23+武魂!AJ23+众神殿!D23+精神空间!AJ22+天赋!AI23+魂师之魄1!H23)*(1+BO23)+魂兽1!H25+化神!C22+魂骨!B22+魂环!C22+神兵!D21+神兵!W21+魂核1!H23</f>
        <v>189184.43308799999</v>
      </c>
      <c r="AU23">
        <f>(星级!AI23+阶位!AK23+战魄!E23+武魂!AK23+众神殿!E23+精神空间!AK22+天赋!AJ23+魂师之魄1!I23)*(1+BP23)+魂兽1!I25+化神!D22+魂骨!C22+魂环!D22+神兵!E21+神兵!X21+魂核1!I23</f>
        <v>50211.627520000002</v>
      </c>
      <c r="AV23">
        <f>(星级!AJ23+阶位!AL23+战魄!F23+武魂!AL23+众神殿!F23+精神空间!AL22+天赋!AK23+魂师之魄1!J23)*(1+BQ23)+魂兽1!J25+化神!E22+魂骨!D22+魂环!E22+神兵!F21+神兵!Y21+魂核1!J23</f>
        <v>17547.019199999999</v>
      </c>
      <c r="AW23">
        <f>(星级!AK23+阶位!AM23+战魄!G23+武魂!AM23+众神殿!G23+精神空间!AM22+天赋!AL23+魂师之魄1!K23)*(1+BR23)+魂兽1!K25+化神!F22+魂骨!E22+魂环!F22+神兵!G21+神兵!Z21+魂核1!K23</f>
        <v>18326.353599999999</v>
      </c>
      <c r="AX23">
        <f>(星级!AL23+阶位!AN23+战魄!H23+武魂!AN23+众神殿!H23+精神空间!AN22+天赋!AM23+魂师之魄1!L23)*(1+BS23)+魂兽1!L25+化神!G22+魂骨!F22+魂环!G22+神兵!H21+神兵!AA21+魂核1!L23</f>
        <v>414.41100000000006</v>
      </c>
      <c r="AY23">
        <f>(星级!AM23+阶位!AO23+战魄!I23+武魂!AO23+众神殿!I23+精神空间!AO22+天赋!AN23+魂师之魄1!M23)*(1+BT23)+魂兽1!M25+化神!H22+魂骨!G22+魂环!H22+神兵!I21+神兵!AB21+魂核1!M23</f>
        <v>397.29100000000005</v>
      </c>
      <c r="AZ23">
        <f>(星级!AN23+阶位!AP23+战魄!J23+武魂!AP23+众神殿!J23+精神空间!AP22+天赋!AO23+魂师之魄1!N23)*(1+BU23)+魂兽1!N25+化神!I22+魂骨!H22+魂环!I22+神兵!J21+神兵!AC21+魂核1!N23</f>
        <v>459.76188000000002</v>
      </c>
      <c r="BA23">
        <f>(星级!AO23+阶位!AQ23+战魄!K23+武魂!AQ23+众神殿!K23+精神空间!AQ22+天赋!AP23+魂师之魄1!O23)*(1+BV23)+魂兽1!O25+化神!J22+魂骨!I22+魂环!J22+神兵!K21+神兵!AD21+魂核1!O23</f>
        <v>393.57800000000003</v>
      </c>
      <c r="BB23">
        <f>(星级!AP23+阶位!AR23+战魄!L23+武魂!AR23+众神殿!L23+精神空间!AR22+天赋!AQ23+魂师之魄1!P23)*(1+BW23)+魂兽1!P25+化神!K22+魂骨!J22+魂环!K22+神兵!L21+神兵!AE21+魂核1!P23</f>
        <v>516.53800000000001</v>
      </c>
      <c r="BC23">
        <f>(星级!AQ23+阶位!AS23+战魄!M23+武魂!AS23+众神殿!M23+精神空间!AS22+天赋!AR23+魂师之魄1!Q23)*(1+BX23)+魂兽1!Q25+化神!L22+魂骨!K22+魂环!L22+神兵!M21+神兵!AF21+魂核1!Q23</f>
        <v>402.05800000000005</v>
      </c>
      <c r="BD23">
        <f>(星级!AR23+阶位!AT23+战魄!N23+武魂!AT23+众神殿!N23+精神空间!AT22+天赋!AS23+魂师之魄1!R23)*(1+BY23)+魂兽1!R25+化神!M22+魂骨!L22+魂环!M22+神兵!N21+神兵!AG21+魂核1!R23</f>
        <v>1717.2</v>
      </c>
      <c r="BE23">
        <f>(星级!AS23+阶位!AU23+战魄!O23+武魂!AU23+众神殿!O23+精神空间!AU22+天赋!AT23+魂师之魄1!S23)*(1+BZ23)+魂兽1!S25+化神!N22+魂骨!M22+魂环!N22+神兵!O21+神兵!AH21+魂核1!S23</f>
        <v>252</v>
      </c>
      <c r="BF23">
        <f>(星级!AT23+阶位!AV23+战魄!P23+武魂!AV23+众神殿!P23+精神空间!AV22+天赋!AU23+魂师之魄1!T23)*(1+CA23)+魂兽1!T25+化神!O22+魂骨!N22+魂环!O22+神兵!P21+神兵!AI21+魂核1!T23</f>
        <v>14907.310399999998</v>
      </c>
      <c r="BG23">
        <f>(星级!AU23+阶位!AW23+战魄!Q23+武魂!AW23+众神殿!Q23+精神空间!AW22+天赋!AV23+魂师之魄1!U23)*(1+CB23)+魂兽1!U25+化神!P22+魂骨!O22+魂环!P22+神兵!Q21+神兵!AJ21+魂核1!U23</f>
        <v>14907.310399999998</v>
      </c>
      <c r="BH23">
        <f>化神!R22+魂环!Q22</f>
        <v>1850</v>
      </c>
      <c r="BI23">
        <f>化神!S22+魂环!R22</f>
        <v>1850</v>
      </c>
      <c r="BJ23">
        <f>魂环!S22</f>
        <v>0</v>
      </c>
      <c r="BK23">
        <f>魂环!T22</f>
        <v>0</v>
      </c>
      <c r="BL23">
        <f>魂核1!Y23+神器1!AD23+VLOOKUP(精神空间!$B$2,精神空间!$BR$4:$BT$11,2,)</f>
        <v>0.7</v>
      </c>
      <c r="BM23">
        <f>魂核1!Z23+神器1!AE23+VLOOKUP(精神空间!$B$2,精神空间!$BR$4:$BT$11,2,)</f>
        <v>0.7</v>
      </c>
      <c r="BO23">
        <f>战魄!T23+武魂!AZ23+好感度!D22+魂师之魄1!Y23+神器1!M23+魂兽1!X25+精神空间!BA22+精神空间!BC22</f>
        <v>1.3040000000000003</v>
      </c>
      <c r="BP23">
        <f>战魄!U23+武魂!BA23+好感度!E22+魂师之魄1!Z23+神器1!N23+魂兽1!Y25+精神空间!BB22+精神空间!BD22</f>
        <v>1.3040000000000003</v>
      </c>
      <c r="BQ23">
        <f>战魄!V23+武魂!BB23+好感度!F22+魂师之魄1!AA23+神器1!O23+魂兽1!Z25</f>
        <v>1.08</v>
      </c>
      <c r="BR23">
        <f>战魄!W23+武魂!BC23+好感度!G22+魂师之魄1!AB23+神器1!P23+魂兽1!AA25</f>
        <v>1.08</v>
      </c>
      <c r="BS23">
        <f>战魄!X23+武魂!BD23+好感度!H22+魂师之魄1!AC23+神器1!Q23+魂兽1!AB25</f>
        <v>1.1400000000000001</v>
      </c>
      <c r="BT23">
        <f>战魄!Y23+武魂!BE23+好感度!I22+魂师之魄1!AD23+神器1!R23+魂兽1!AC25</f>
        <v>1.1400000000000001</v>
      </c>
      <c r="BU23">
        <f>战魄!Z23+武魂!BF23+好感度!J22+魂师之魄1!AE23+神器1!S23+魂兽1!AD25</f>
        <v>1.1400000000000001</v>
      </c>
      <c r="BV23">
        <f>战魄!AA23+武魂!BG23+好感度!K22+魂师之魄1!AF23+神器1!T23+魂兽1!AE25</f>
        <v>1.1200000000000001</v>
      </c>
      <c r="BW23">
        <f>战魄!AB23+武魂!BH23+好感度!L22+魂师之魄1!AG23+神器1!U23+魂兽1!AF25</f>
        <v>1.1200000000000001</v>
      </c>
      <c r="BX23">
        <f>战魄!AC23+武魂!BI23+好感度!M22+魂师之魄1!AH23+神器1!V23+魂兽1!AG25</f>
        <v>1.1200000000000001</v>
      </c>
      <c r="BY23">
        <f>战魄!AD23+武魂!BJ23+好感度!N22+魂师之魄1!AI23+神器1!W23+魂兽1!AH25</f>
        <v>1.1200000000000001</v>
      </c>
      <c r="BZ23">
        <f>战魄!AE23+武魂!BK23+好感度!O22+魂师之魄1!AJ23+神器1!X23+魂兽1!AI25</f>
        <v>1.1000000000000001</v>
      </c>
      <c r="CA23">
        <f>战魄!AF23+武魂!BL23+好感度!P22+魂师之魄1!AK23+神器1!Y23+魂兽1!AJ25</f>
        <v>1.08</v>
      </c>
      <c r="CB23">
        <f>战魄!AG23+武魂!BM23+好感度!Q22+魂师之魄1!AL23+神器1!Z23+魂兽1!AK25</f>
        <v>1.08</v>
      </c>
    </row>
    <row r="24" spans="2:80" x14ac:dyDescent="0.2">
      <c r="B24">
        <v>20</v>
      </c>
      <c r="D24">
        <f>(星级!D24+阶位!D24+战魄!D24+武魂!D24+众神殿!D24+精神空间!D23+天赋!C24+魂师之魄1!H24)*(1+BO24)+魂兽1!H26+化神!C23+魂骨!B23+魂环!C23+神兵!D22+神兵!W22+魂核1!H24</f>
        <v>197519.07992799999</v>
      </c>
      <c r="E24">
        <f>(星级!E24+阶位!E24+战魄!E24+武魂!E24+众神殿!E24+精神空间!E23+天赋!D24+魂师之魄1!I24)*(1+BP24)+魂兽1!I26+化神!D23+魂骨!C23+魂环!D23+神兵!E22+神兵!X22+魂核1!I24</f>
        <v>50386.831288000001</v>
      </c>
      <c r="F24">
        <f>(星级!F24+阶位!F24+战魄!F24+武魂!F24+众神殿!F24+精神空间!F23+天赋!E24+魂师之魄1!J24)*(1+BQ24)+魂兽1!J26+化神!E23+魂骨!D23+魂环!E23+神兵!F22+神兵!Y22+魂核1!J24</f>
        <v>19408.922879999998</v>
      </c>
      <c r="G24">
        <f>(星级!G24+阶位!G24+战魄!G24+武魂!G24+众神殿!G24+精神空间!G23+天赋!F24+魂师之魄1!K24)*(1+BR24)+魂兽1!K26+化神!F23+魂骨!E23+魂环!F23+神兵!G22+神兵!Z22+魂核1!K24</f>
        <v>18510.362879999997</v>
      </c>
      <c r="H24">
        <f>(星级!H24+阶位!H24+战魄!H24+武魂!H24+众神殿!H24+精神空间!H23+天赋!G24+魂师之魄1!L24)*(1+BS24)+魂兽1!L26+化神!G23+魂骨!F23+魂环!G23+神兵!H22+神兵!AA22+魂核1!L24</f>
        <v>424.08380000000005</v>
      </c>
      <c r="I24">
        <f>(星级!I24+阶位!I24+战魄!I24+武魂!I24+众神殿!I24+精神空间!I23+天赋!H24+魂师之魄1!M24)*(1+BT24)+魂兽1!M26+化神!H23+魂骨!G23+魂环!H23+神兵!I22+神兵!AB22+魂核1!M24</f>
        <v>406.96380000000005</v>
      </c>
      <c r="J24">
        <f>(星级!J24+阶位!J24+战魄!J24+武魂!J24+众神殿!J24+精神空间!J23+天赋!I24+魂师之魄1!N24)*(1+BU24)+魂兽1!N26+化神!I23+魂骨!H23+魂环!I23+神兵!J22+神兵!AC22+魂核1!N24</f>
        <v>469.57164</v>
      </c>
      <c r="K24">
        <f>(星级!K24+阶位!K24+战魄!K24+武魂!K24+众神殿!K24+精神空间!K23+天赋!J24+魂师之魄1!O24)*(1+BV24)+魂兽1!O26+化神!J23+魂骨!I23+魂环!J23+神兵!K22+神兵!AD22+魂核1!O24</f>
        <v>415.52380000000005</v>
      </c>
      <c r="L24">
        <f>(星级!L24+阶位!L24+战魄!L24+武魂!L24+众神殿!L24+精神空间!L23+天赋!K24+魂师之魄1!P24)*(1+BW24)+魂兽1!P26+化神!K23+魂骨!J23+魂环!K23+神兵!L22+神兵!AE22+魂核1!P24</f>
        <v>526.12040000000002</v>
      </c>
      <c r="M24">
        <f>(星级!M24+阶位!M24+战魄!M24+武魂!M24+众神殿!M24+精神空间!M23+天赋!L24+魂师之魄1!Q24)*(1+BX24)+魂兽1!Q26+化神!L23+魂骨!K23+魂环!L23+神兵!M22+神兵!AF22+魂核1!Q24</f>
        <v>411.64040000000006</v>
      </c>
      <c r="N24">
        <f>(星级!N24+阶位!N24+战魄!N24+武魂!N24+众神殿!N24+精神空间!N23+天赋!M24+魂师之魄1!R24)*(1+BY24)+魂兽1!R26+化神!M23+魂骨!L23+魂环!M23+神兵!N22+神兵!AG22+魂核1!R24</f>
        <v>4558</v>
      </c>
      <c r="O24">
        <f>(星级!O24+阶位!O24+战魄!O24+武魂!O24+众神殿!O24+精神空间!O23+天赋!N24+魂师之魄1!S24)*(1+BZ24)+魂兽1!S26+化神!N23+魂骨!M23+魂环!N23+神兵!O22+神兵!AH22+魂核1!S24</f>
        <v>126</v>
      </c>
      <c r="P24">
        <f>(星级!P24+阶位!P24+战魄!P24+武魂!P24+众神殿!P24+精神空间!P23+天赋!O24+魂师之魄1!T24)*(1+CA24)+魂兽1!T26+化神!O23+魂骨!N23+魂环!O23+神兵!P22+神兵!AI22+魂核1!T24</f>
        <v>15049.852799999999</v>
      </c>
      <c r="Q24">
        <f>(星级!Q24+阶位!Q24+战魄!Q24+武魂!Q24+众神殿!Q24+精神空间!Q23+天赋!P24+魂师之魄1!U24)*(1+CB24)+魂兽1!U26+化神!P23+魂骨!O23+魂环!P23+神兵!Q22+神兵!AJ22+魂核1!U24</f>
        <v>15049.852799999999</v>
      </c>
      <c r="R24">
        <f>化神!R23+魂环!Q23</f>
        <v>1850</v>
      </c>
      <c r="S24">
        <f>化神!S23+魂环!R23</f>
        <v>1850</v>
      </c>
      <c r="T24">
        <f>魂环!S23</f>
        <v>0</v>
      </c>
      <c r="U24">
        <f>魂环!T23</f>
        <v>0</v>
      </c>
      <c r="V24">
        <f>魂核1!Y24+神器1!AD24+VLOOKUP(精神空间!$B$2,精神空间!$BR$4:$BT$11,2,)</f>
        <v>0.7</v>
      </c>
      <c r="W24">
        <f>魂核1!Z24+神器1!AE24+VLOOKUP(精神空间!$B$2,精神空间!$BR$4:$BT$11,2,)</f>
        <v>0.7</v>
      </c>
      <c r="Y24">
        <f>(星级!S24+阶位!T24+战魄!D24+武魂!T24+众神殿!D24+精神空间!T23+天赋!S24+魂师之魄1!H24)*(1+BO24)+魂兽1!H26+化神!C23+魂骨!B23+魂环!C23+神兵!D22+神兵!W22+魂核1!H24</f>
        <v>193998.70004799997</v>
      </c>
      <c r="Z24">
        <f>(星级!T24+阶位!U24+战魄!E24+武魂!U24+众神殿!E24+精神空间!U23+天赋!T24+魂师之魄1!I24)*(1+BP24)+魂兽1!I26+化神!D23+魂骨!C23+魂环!D23+神兵!E22+神兵!X22+魂核1!I24</f>
        <v>50461.197144000005</v>
      </c>
      <c r="AA24">
        <f>(星级!U24+阶位!V24+战魄!F24+武魂!V24+众神殿!F24+精神空间!V23+天赋!U24+魂师之魄1!J24)*(1+BQ24)+魂兽1!J26+化神!E23+魂骨!D23+魂环!E23+神兵!F22+神兵!Y22+魂核1!J24</f>
        <v>18748.6976</v>
      </c>
      <c r="AB24">
        <f>(星级!V24+阶位!W24+战魄!G24+武魂!W24+众神殿!G24+精神空间!W23+天赋!V24+魂师之魄1!K24)*(1+BR24)+魂兽1!K26+化神!F23+魂骨!E23+魂环!F23+神兵!G22+神兵!Z22+魂核1!K24</f>
        <v>17881.337599999999</v>
      </c>
      <c r="AC24">
        <f>(星级!W24+阶位!X24+战魄!H24+武魂!X24+众神殿!H24+精神空间!X23+天赋!W24+魂师之魄1!L24)*(1+BS24)+魂兽1!L26+化神!G23+魂骨!F23+魂环!G23+神兵!H22+神兵!AA22+魂核1!L24</f>
        <v>421.34460000000001</v>
      </c>
      <c r="AD24">
        <f>(星级!X24+阶位!Y24+战魄!I24+武魂!Y24+众神殿!I24+精神空间!Y23+天赋!X24+魂师之魄1!M24)*(1+BT24)+魂兽1!M26+化神!H23+魂骨!G23+魂环!H23+神兵!I22+神兵!AB22+魂核1!M24</f>
        <v>404.22460000000001</v>
      </c>
      <c r="AE24">
        <f>(星级!Y24+阶位!Z24+战魄!J24+武魂!Z24+众神殿!J24+精神空间!Z23+天赋!Y24+魂师之魄1!N24)*(1+BU24)+魂兽1!N26+化神!I23+魂骨!H23+魂环!I23+神兵!J22+神兵!AC22+魂核1!N24</f>
        <v>472.31084000000004</v>
      </c>
      <c r="AF24">
        <f>(星级!Z24+阶位!AA24+战魄!K24+武魂!AA24+众神殿!K24+精神空间!AA23+天赋!Z24+魂师之魄1!O24)*(1+BV24)+魂兽1!O26+化神!J23+魂骨!I23+魂环!J23+神兵!K22+神兵!AD22+魂核1!O24</f>
        <v>418.26299999999998</v>
      </c>
      <c r="AG24">
        <f>(星级!AA24+阶位!AB24+战魄!L24+武魂!AB24+众神殿!L24+精神空间!AB23+天赋!AA24+魂师之魄1!P24)*(1+BW24)+魂兽1!P26+化神!K23+魂骨!J23+魂环!K23+神兵!L22+神兵!AE22+魂核1!P24</f>
        <v>526.12040000000002</v>
      </c>
      <c r="AH24">
        <f>(星级!AB24+阶位!AC24+战魄!M24+武魂!AC24+众神殿!M24+精神空间!AC23+天赋!AB24+魂师之魄1!Q24)*(1+BX24)+魂兽1!Q26+化神!L23+魂骨!K23+魂环!L23+神兵!M22+神兵!AF22+魂核1!Q24</f>
        <v>411.64040000000006</v>
      </c>
      <c r="AI24">
        <f>(星级!AC24+阶位!AD24+战魄!N24+武魂!AD24+众神殿!N24+精神空间!AD23+天赋!AC24+魂师之魄1!R24)*(1+BY24)+魂兽1!R26+化神!M23+魂骨!L23+魂环!M23+神兵!N22+神兵!AG22+魂核1!R24</f>
        <v>3604</v>
      </c>
      <c r="AJ24">
        <f>(星级!AD24+阶位!AE24+战魄!O24+武魂!AE24+众神殿!O24+精神空间!AE23+天赋!AD24+魂师之魄1!S24)*(1+BZ24)+魂兽1!S26+化神!N23+魂骨!M23+魂环!N23+神兵!O22+神兵!AH22+魂核1!S24</f>
        <v>199.5</v>
      </c>
      <c r="AK24">
        <f>(星级!AE24+阶位!AF24+战魄!P24+武魂!AF24+众神殿!P24+精神空间!AF23+天赋!AE24+魂师之魄1!T24)*(1+CA24)+魂兽1!T26+化神!O23+魂骨!N23+魂环!O23+神兵!P22+神兵!AI22+魂核1!T24</f>
        <v>14933.372799999999</v>
      </c>
      <c r="AL24">
        <f>(星级!AF24+阶位!AG24+战魄!Q24+武魂!AG24+众神殿!Q24+精神空间!AG23+天赋!AF24+魂师之魄1!U24)*(1+CB24)+魂兽1!U26+化神!P23+魂骨!O23+魂环!P23+神兵!Q22+神兵!AJ22+魂核1!U24</f>
        <v>14933.372799999999</v>
      </c>
      <c r="AM24">
        <f>化神!R23+魂环!Q23</f>
        <v>1850</v>
      </c>
      <c r="AN24">
        <f>化神!S23+魂环!R23</f>
        <v>1850</v>
      </c>
      <c r="AO24">
        <f>魂环!S23</f>
        <v>0</v>
      </c>
      <c r="AP24">
        <f>魂环!T23</f>
        <v>0</v>
      </c>
      <c r="AQ24">
        <f>魂核1!Y24+神器1!AD24+VLOOKUP(精神空间!$B$2,精神空间!$BR$4:$BT$11,2,)</f>
        <v>0.7</v>
      </c>
      <c r="AR24">
        <f>魂核1!Z24+神器1!AE24+VLOOKUP(精神空间!$B$2,精神空间!$BR$4:$BT$11,2,)</f>
        <v>0.7</v>
      </c>
      <c r="AT24">
        <f>(星级!AH24+阶位!AJ24+战魄!D24+武魂!AJ24+众神殿!D24+精神空间!AJ23+天赋!AI24+魂师之魄1!H24)*(1+BO24)+魂兽1!H26+化神!C23+魂骨!B23+魂环!C23+神兵!D22+神兵!W22+魂核1!H24</f>
        <v>191152.19616799999</v>
      </c>
      <c r="AU24">
        <f>(星级!AI24+阶位!AK24+战魄!E24+武魂!AK24+众神殿!E24+精神空间!AK23+天赋!AJ24+魂师之魄1!I24)*(1+BP24)+魂兽1!I26+化神!D23+魂骨!C23+魂环!D23+神兵!E22+神兵!X22+魂核1!I24</f>
        <v>50938.62068</v>
      </c>
      <c r="AV24">
        <f>(星级!AJ24+阶位!AL24+战魄!F24+武魂!AL24+众神殿!F24+精神空间!AL23+天赋!AK24+魂师之魄1!J24)*(1+BQ24)+魂兽1!J26+化神!E23+魂骨!D23+魂环!E23+神兵!F22+神兵!Y22+魂核1!J24</f>
        <v>17637.611519999999</v>
      </c>
      <c r="AW24">
        <f>(星级!AK24+阶位!AM24+战魄!G24+武魂!AM24+众神殿!G24+精神空间!AM23+天赋!AL24+魂师之魄1!K24)*(1+BR24)+魂兽1!K26+化神!F23+魂骨!E23+魂环!F23+神兵!G22+神兵!Z22+魂核1!K24</f>
        <v>18451.72352</v>
      </c>
      <c r="AX24">
        <f>(星级!AL24+阶位!AN24+战魄!H24+武魂!AN24+众神殿!H24+精神空间!AN23+天赋!AM24+魂师之魄1!L24)*(1+BS24)+魂兽1!L26+化神!G23+魂骨!F23+魂环!G23+神兵!H22+神兵!AA22+魂核1!L24</f>
        <v>424.08380000000005</v>
      </c>
      <c r="AY24">
        <f>(星级!AM24+阶位!AO24+战魄!I24+武魂!AO24+众神殿!I24+精神空间!AO23+天赋!AN24+魂师之魄1!M24)*(1+BT24)+魂兽1!M26+化神!H23+魂骨!G23+魂环!H23+神兵!I22+神兵!AB22+魂核1!M24</f>
        <v>406.96380000000005</v>
      </c>
      <c r="AZ24">
        <f>(星级!AN24+阶位!AP24+战魄!J24+武魂!AP24+众神殿!J24+精神空间!AP23+天赋!AO24+魂师之魄1!N24)*(1+BU24)+魂兽1!N26+化神!I23+魂骨!H23+魂环!I23+神兵!J22+神兵!AC22+魂核1!N24</f>
        <v>469.57164</v>
      </c>
      <c r="BA24">
        <f>(星级!AO24+阶位!AQ24+战魄!K24+武魂!AQ24+众神殿!K24+精神空间!AQ23+天赋!AP24+魂师之魄1!O24)*(1+BV24)+魂兽1!O26+化神!J23+魂骨!I23+魂环!J23+神兵!K22+神兵!AD22+魂核1!O24</f>
        <v>406.96380000000005</v>
      </c>
      <c r="BB24">
        <f>(星级!AP24+阶位!AR24+战魄!L24+武魂!AR24+众神殿!L24+精神空间!AR23+天赋!AQ24+魂师之魄1!P24)*(1+BW24)+魂兽1!P26+化神!K23+魂骨!J23+魂环!K23+神兵!L22+神兵!AE22+魂核1!P24</f>
        <v>526.12040000000002</v>
      </c>
      <c r="BC24">
        <f>(星级!AQ24+阶位!AS24+战魄!M24+武魂!AS24+众神殿!M24+精神空间!AS23+天赋!AR24+魂师之魄1!Q24)*(1+BX24)+魂兽1!Q26+化神!L23+魂骨!K23+魂环!L23+神兵!M22+神兵!AF22+魂核1!Q24</f>
        <v>411.64040000000006</v>
      </c>
      <c r="BD24">
        <f>(星级!AR24+阶位!AT24+战魄!N24+武魂!AT24+众神殿!N24+精神空间!AT23+天赋!AS24+魂师之魄1!R24)*(1+BY24)+魂兽1!R26+化神!M23+魂骨!L23+魂环!M23+神兵!N22+神兵!AG22+魂核1!R24</f>
        <v>1802</v>
      </c>
      <c r="BE24">
        <f>(星级!AS24+阶位!AU24+战魄!O24+武魂!AU24+众神殿!O24+精神空间!AU23+天赋!AT24+魂师之魄1!S24)*(1+BZ24)+魂兽1!S26+化神!N23+魂骨!M23+魂环!N23+神兵!O22+神兵!AH22+魂核1!S24</f>
        <v>252</v>
      </c>
      <c r="BF24">
        <f>(星级!AT24+阶位!AV24+战魄!P24+武魂!AV24+众神殿!P24+精神空间!AV23+天赋!AU24+魂师之魄1!T24)*(1+CA24)+魂兽1!T26+化神!O23+魂骨!N23+魂环!O23+神兵!P22+神兵!AI22+魂核1!T24</f>
        <v>14933.372799999999</v>
      </c>
      <c r="BG24">
        <f>(星级!AU24+阶位!AW24+战魄!Q24+武魂!AW24+众神殿!Q24+精神空间!AW23+天赋!AV24+魂师之魄1!U24)*(1+CB24)+魂兽1!U26+化神!P23+魂骨!O23+魂环!P23+神兵!Q22+神兵!AJ22+魂核1!U24</f>
        <v>14933.372799999999</v>
      </c>
      <c r="BH24">
        <f>化神!R23+魂环!Q23</f>
        <v>1850</v>
      </c>
      <c r="BI24">
        <f>化神!S23+魂环!R23</f>
        <v>1850</v>
      </c>
      <c r="BJ24">
        <f>魂环!S23</f>
        <v>0</v>
      </c>
      <c r="BK24">
        <f>魂环!T23</f>
        <v>0</v>
      </c>
      <c r="BL24">
        <f>魂核1!Y24+神器1!AD24+VLOOKUP(精神空间!$B$2,精神空间!$BR$4:$BT$11,2,)</f>
        <v>0.7</v>
      </c>
      <c r="BM24">
        <f>魂核1!Z24+神器1!AE24+VLOOKUP(精神空间!$B$2,精神空间!$BR$4:$BT$11,2,)</f>
        <v>0.7</v>
      </c>
      <c r="BO24">
        <f>战魄!T24+武魂!AZ24+好感度!D23+魂师之魄1!Y24+神器1!M24+魂兽1!X26+精神空间!BA23+精神空间!BC23</f>
        <v>1.3480000000000003</v>
      </c>
      <c r="BP24">
        <f>战魄!U24+武魂!BA24+好感度!E23+魂师之魄1!Z24+神器1!N24+魂兽1!Y26+精神空间!BB23+精神空间!BD23</f>
        <v>1.3480000000000003</v>
      </c>
      <c r="BQ24">
        <f>战魄!V24+武魂!BB24+好感度!F23+魂师之魄1!AA24+神器1!O24+魂兽1!Z26</f>
        <v>1.08</v>
      </c>
      <c r="BR24">
        <f>战魄!W24+武魂!BC24+好感度!G23+魂师之魄1!AB24+神器1!P24+魂兽1!AA26</f>
        <v>1.08</v>
      </c>
      <c r="BS24">
        <f>战魄!X24+武魂!BD24+好感度!H23+魂师之魄1!AC24+神器1!Q24+魂兽1!AB26</f>
        <v>1.1400000000000001</v>
      </c>
      <c r="BT24">
        <f>战魄!Y24+武魂!BE24+好感度!I23+魂师之魄1!AD24+神器1!R24+魂兽1!AC26</f>
        <v>1.1400000000000001</v>
      </c>
      <c r="BU24">
        <f>战魄!Z24+武魂!BF24+好感度!J23+魂师之魄1!AE24+神器1!S24+魂兽1!AD26</f>
        <v>1.1400000000000001</v>
      </c>
      <c r="BV24">
        <f>战魄!AA24+武魂!BG24+好感度!K23+魂师之魄1!AF24+神器1!T24+魂兽1!AE26</f>
        <v>1.1400000000000001</v>
      </c>
      <c r="BW24">
        <f>战魄!AB24+武魂!BH24+好感度!L23+魂师之魄1!AG24+神器1!U24+魂兽1!AF26</f>
        <v>1.1200000000000001</v>
      </c>
      <c r="BX24">
        <f>战魄!AC24+武魂!BI24+好感度!M23+魂师之魄1!AH24+神器1!V24+魂兽1!AG26</f>
        <v>1.1200000000000001</v>
      </c>
      <c r="BY24">
        <f>战魄!AD24+武魂!BJ24+好感度!N23+魂师之魄1!AI24+神器1!W24+魂兽1!AH26</f>
        <v>1.1200000000000001</v>
      </c>
      <c r="BZ24">
        <f>战魄!AE24+武魂!BK24+好感度!O23+魂师之魄1!AJ24+神器1!X24+魂兽1!AI26</f>
        <v>1.1000000000000001</v>
      </c>
      <c r="CA24">
        <f>战魄!AF24+武魂!BL24+好感度!P23+魂师之魄1!AK24+神器1!Y24+魂兽1!AJ26</f>
        <v>1.08</v>
      </c>
      <c r="CB24">
        <f>战魄!AG24+武魂!BM24+好感度!Q23+魂师之魄1!AL24+神器1!Z24+魂兽1!AK26</f>
        <v>1.08</v>
      </c>
    </row>
    <row r="25" spans="2:80" x14ac:dyDescent="0.2">
      <c r="B25">
        <v>21</v>
      </c>
      <c r="D25">
        <f>(星级!D25+阶位!D25+战魄!D25+武魂!D25+众神殿!D25+精神空间!D24+天赋!C25+魂师之魄1!H25)*(1+BO25)+魂兽1!H27+化神!C24+魂骨!B24+魂环!C24+神兵!D23+神兵!W23+魂核1!H25</f>
        <v>198897.13027199998</v>
      </c>
      <c r="E25">
        <f>(星级!E25+阶位!E25+战魄!E25+武魂!E25+众神殿!E25+精神空间!E24+天赋!D25+魂师之魄1!I25)*(1+BP25)+魂兽1!I27+化神!D24+魂骨!C24+魂环!D24+神兵!E23+神兵!X23+魂核1!I25</f>
        <v>50766.649311999994</v>
      </c>
      <c r="F25">
        <f>(星级!F25+阶位!F25+战魄!F25+武魂!F25+众神殿!F25+精神空间!F24+天赋!E25+魂师之魄1!J25)*(1+BQ25)+魂兽1!J27+化神!E24+魂骨!D24+魂环!E24+神兵!F23+神兵!Y23+魂核1!J25</f>
        <v>19563.258879999998</v>
      </c>
      <c r="G25">
        <f>(星级!G25+阶位!G25+战魄!G25+武魂!G25+众神殿!G25+精神空间!G24+天赋!F25+魂师之魄1!K25)*(1+BR25)+魂兽1!K27+化神!F24+魂骨!E24+魂环!F24+神兵!G23+神兵!Z23+魂核1!K25</f>
        <v>18621.01888</v>
      </c>
      <c r="H25">
        <f>(星级!H25+阶位!H25+战魄!H25+武魂!H25+众神殿!H25+精神空间!H24+天赋!G25+魂师之魄1!L25)*(1+BS25)+魂兽1!L27+化神!G24+魂骨!F24+魂环!G24+神兵!H23+神兵!AA23+魂核1!L25</f>
        <v>433.07180000000005</v>
      </c>
      <c r="I25">
        <f>(星级!I25+阶位!I25+战魄!I25+武魂!I25+众神殿!I25+精神空间!I24+天赋!H25+魂师之魄1!M25)*(1+BT25)+魂兽1!M27+化神!H24+魂骨!G24+魂环!H24+神兵!I23+神兵!AB23+魂核1!M25</f>
        <v>415.95180000000005</v>
      </c>
      <c r="J25">
        <f>(星级!J25+阶位!J25+战魄!J25+武魂!J25+众神殿!J25+精神空间!J24+天赋!I25+魂师之魄1!N25)*(1+BU25)+魂兽1!N27+化神!I24+魂骨!H24+魂环!I24+神兵!J23+神兵!AC23+魂核1!N25</f>
        <v>478.55964000000006</v>
      </c>
      <c r="K25">
        <f>(星级!K25+阶位!K25+战魄!K25+武魂!K25+众神殿!K25+精神空间!K24+天赋!J25+魂师之魄1!O25)*(1+BV25)+魂兽1!O27+化神!J24+魂骨!I24+魂环!J24+神兵!K23+神兵!AD23+魂核1!O25</f>
        <v>424.51180000000005</v>
      </c>
      <c r="L25">
        <f>(星级!L25+阶位!L25+战魄!L25+武魂!L25+众神殿!L25+精神空间!L24+天赋!K25+魂师之魄1!P25)*(1+BW25)+魂兽1!P27+化神!K24+魂骨!J24+魂环!K24+神兵!L23+神兵!AE23+魂核1!P25</f>
        <v>540.07180000000005</v>
      </c>
      <c r="M25">
        <f>(星级!M25+阶位!M25+战魄!M25+武魂!M25+众神殿!M25+精神空间!M24+天赋!L25+魂师之魄1!Q25)*(1+BX25)+魂兽1!Q27+化神!L24+魂骨!K24+魂环!L24+神兵!M23+神兵!AF23+魂核1!Q25</f>
        <v>420.54440000000005</v>
      </c>
      <c r="N25">
        <f>(星级!N25+阶位!N25+战魄!N25+武魂!N25+众神殿!N25+精神空间!N24+天赋!M25+魂师之魄1!R25)*(1+BY25)+魂兽1!R27+化神!M24+魂骨!L24+魂环!M24+神兵!N23+神兵!AG23+魂核1!R25</f>
        <v>4770</v>
      </c>
      <c r="O25">
        <f>(星级!O25+阶位!O25+战魄!O25+武魂!O25+众神殿!O25+精神空间!O24+天赋!N25+魂师之魄1!S25)*(1+BZ25)+魂兽1!S27+化神!N24+魂骨!M24+魂环!N24+神兵!O23+神兵!AH23+魂核1!S25</f>
        <v>126</v>
      </c>
      <c r="P25">
        <f>(星级!P25+阶位!P25+战魄!P25+武魂!P25+众神殿!P25+精神空间!P24+天赋!O25+魂师之魄1!T25)*(1+CA25)+魂兽1!T27+化神!O24+魂骨!N24+魂环!O24+神兵!P23+神兵!AI23+魂核1!T25</f>
        <v>15072.171199999999</v>
      </c>
      <c r="Q25">
        <f>(星级!Q25+阶位!Q25+战魄!Q25+武魂!Q25+众神殿!Q25+精神空间!Q24+天赋!P25+魂师之魄1!U25)*(1+CB25)+魂兽1!U27+化神!P24+魂骨!O24+魂环!P24+神兵!Q23+神兵!AJ23+魂核1!U25</f>
        <v>15072.171199999999</v>
      </c>
      <c r="R25">
        <f>化神!R24+魂环!Q24</f>
        <v>1850</v>
      </c>
      <c r="S25">
        <f>化神!S24+魂环!R24</f>
        <v>1850</v>
      </c>
      <c r="T25">
        <f>魂环!S24</f>
        <v>0</v>
      </c>
      <c r="U25">
        <f>魂环!T24</f>
        <v>0</v>
      </c>
      <c r="V25">
        <f>魂核1!Y25+神器1!AD25+VLOOKUP(精神空间!$B$2,精神空间!$BR$4:$BT$11,2,)</f>
        <v>0.7</v>
      </c>
      <c r="W25">
        <f>魂核1!Z25+神器1!AE25+VLOOKUP(精神空间!$B$2,精神空间!$BR$4:$BT$11,2,)</f>
        <v>0.7</v>
      </c>
      <c r="Y25">
        <f>(星级!S25+阶位!T25+战魄!D25+武魂!T25+众神殿!D25+精神空间!T24+天赋!S25+魂师之魄1!H25)*(1+BO25)+魂兽1!H27+化神!C24+魂骨!B24+魂环!C24+神兵!D23+神兵!W23+魂核1!H25</f>
        <v>195238.57075199997</v>
      </c>
      <c r="Z25">
        <f>(星级!T25+阶位!U25+战魄!E25+武魂!U25+众神殿!E25+精神空间!U24+天赋!T25+魂师之魄1!I25)*(1+BP25)+魂兽1!I27+化神!D24+魂骨!C24+魂环!D24+神兵!E23+神兵!X23+魂核1!I25</f>
        <v>50858.076256</v>
      </c>
      <c r="AA25">
        <f>(星级!U25+阶位!V25+战魄!F25+武魂!V25+众神殿!F25+精神空间!V24+天赋!U25+魂师之魄1!J25)*(1+BQ25)+魂兽1!J27+化神!E24+魂骨!D24+魂环!E24+神兵!F23+神兵!Y23+魂核1!J25</f>
        <v>18872.665599999997</v>
      </c>
      <c r="AB25">
        <f>(星级!V25+阶位!W25+战魄!G25+武魂!W25+众神殿!G25+精神空间!W24+天赋!V25+魂师之魄1!K25)*(1+BR25)+魂兽1!K27+化神!F24+魂骨!E24+魂环!F24+神兵!G23+神兵!Z23+魂核1!K25</f>
        <v>17972.025599999997</v>
      </c>
      <c r="AC25">
        <f>(星级!W25+阶位!X25+战魄!H25+武魂!X25+众神殿!H25+精神空间!X24+天赋!W25+魂师之魄1!L25)*(1+BS25)+魂兽1!L27+化神!G24+魂骨!F24+魂环!G24+神兵!H23+神兵!AA23+魂核1!L25</f>
        <v>430.33260000000001</v>
      </c>
      <c r="AD25">
        <f>(星级!X25+阶位!Y25+战魄!I25+武魂!Y25+众神殿!I25+精神空间!Y24+天赋!X25+魂师之魄1!M25)*(1+BT25)+魂兽1!M27+化神!H24+魂骨!G24+魂环!H24+神兵!I23+神兵!AB23+魂核1!M25</f>
        <v>413.21260000000001</v>
      </c>
      <c r="AE25">
        <f>(星级!Y25+阶位!Z25+战魄!J25+武魂!Z25+众神殿!J25+精神空间!Z24+天赋!Y25+魂师之魄1!N25)*(1+BU25)+魂兽1!N27+化神!I24+魂骨!H24+魂环!I24+神兵!J23+神兵!AC23+魂核1!N25</f>
        <v>481.29884000000004</v>
      </c>
      <c r="AF25">
        <f>(星级!Z25+阶位!AA25+战魄!K25+武魂!AA25+众神殿!K25+精神空间!AA24+天赋!Z25+魂师之魄1!O25)*(1+BV25)+魂兽1!O27+化神!J24+魂骨!I24+魂环!J24+神兵!K23+神兵!AD23+魂核1!O25</f>
        <v>427.25100000000003</v>
      </c>
      <c r="AG25">
        <f>(星级!AA25+阶位!AB25+战魄!L25+武魂!AB25+众神殿!L25+精神空间!AB24+天赋!AA25+魂师之魄1!P25)*(1+BW25)+魂兽1!P27+化神!K24+魂骨!J24+魂环!K24+神兵!L23+神兵!AE23+魂核1!P25</f>
        <v>540.07180000000005</v>
      </c>
      <c r="AH25">
        <f>(星级!AB25+阶位!AC25+战魄!M25+武魂!AC25+众神殿!M25+精神空间!AC24+天赋!AB25+魂师之魄1!Q25)*(1+BX25)+魂兽1!Q27+化神!L24+魂骨!K24+魂环!L24+神兵!M23+神兵!AF23+魂核1!Q25</f>
        <v>420.54440000000005</v>
      </c>
      <c r="AI25">
        <f>(星级!AC25+阶位!AD25+战魄!N25+武魂!AD25+众神殿!N25+精神空间!AD24+天赋!AC25+魂师之魄1!R25)*(1+BY25)+魂兽1!R27+化神!M24+魂骨!L24+魂环!M24+神兵!N23+神兵!AG23+魂核1!R25</f>
        <v>3773.6000000000004</v>
      </c>
      <c r="AJ25">
        <f>(星级!AD25+阶位!AE25+战魄!O25+武魂!AE25+众神殿!O25+精神空间!AE24+天赋!AD25+魂师之魄1!S25)*(1+BZ25)+魂兽1!S27+化神!N24+魂骨!M24+魂环!N24+神兵!O23+神兵!AH23+魂核1!S25</f>
        <v>199.5</v>
      </c>
      <c r="AK25">
        <f>(星级!AE25+阶位!AF25+战魄!P25+武魂!AF25+众神殿!P25+精神空间!AF24+天赋!AE25+魂师之魄1!T25)*(1+CA25)+魂兽1!T27+化神!O24+魂骨!N24+魂环!O24+神兵!P23+神兵!AI23+魂核1!T25</f>
        <v>14955.691199999999</v>
      </c>
      <c r="AL25">
        <f>(星级!AF25+阶位!AG25+战魄!Q25+武魂!AG25+众神殿!Q25+精神空间!AG24+天赋!AF25+魂师之魄1!U25)*(1+CB25)+魂兽1!U27+化神!P24+魂骨!O24+魂环!P24+神兵!Q23+神兵!AJ23+魂核1!U25</f>
        <v>14955.691199999999</v>
      </c>
      <c r="AM25">
        <f>化神!R24+魂环!Q24</f>
        <v>1850</v>
      </c>
      <c r="AN25">
        <f>化神!S24+魂环!R24</f>
        <v>1850</v>
      </c>
      <c r="AO25">
        <f>魂环!S24</f>
        <v>0</v>
      </c>
      <c r="AP25">
        <f>魂环!T24</f>
        <v>0</v>
      </c>
      <c r="AQ25">
        <f>魂核1!Y25+神器1!AD25+VLOOKUP(精神空间!$B$2,精神空间!$BR$4:$BT$11,2,)</f>
        <v>0.7</v>
      </c>
      <c r="AR25">
        <f>魂核1!Z25+神器1!AE25+VLOOKUP(精神空间!$B$2,精神空间!$BR$4:$BT$11,2,)</f>
        <v>0.7</v>
      </c>
      <c r="AT25">
        <f>(星级!AH25+阶位!AJ25+战魄!D25+武魂!AJ25+众神殿!D25+精神空间!AJ24+天赋!AI25+魂师之魄1!H25)*(1+BO25)+魂兽1!H27+化神!C24+魂骨!B24+魂环!C24+神兵!D23+神兵!W23+魂核1!H25</f>
        <v>192258.32803199999</v>
      </c>
      <c r="AU25">
        <f>(星级!AI25+阶位!AK25+战魄!E25+武魂!AK25+众神殿!E25+精神空间!AK24+天赋!AJ25+魂师之魄1!I25)*(1+BP25)+魂兽1!I27+化神!D24+魂骨!C24+魂环!D24+神兵!E23+神兵!X23+魂核1!I25</f>
        <v>51358.539519999998</v>
      </c>
      <c r="AV25">
        <f>(星级!AJ25+阶位!AL25+战魄!F25+武魂!AL25+众神殿!F25+精神空间!AL24+天赋!AK25+魂师之魄1!J25)*(1+BQ25)+魂兽1!J27+化神!E24+魂骨!D24+魂环!E24+神兵!F23+神兵!Y23+魂核1!J25</f>
        <v>17717.670719999998</v>
      </c>
      <c r="AW25">
        <f>(星级!AK25+阶位!AM25+战魄!G25+武魂!AM25+众神殿!G25+精神空间!AM24+天赋!AL25+魂师之魄1!K25)*(1+BR25)+魂兽1!K27+化神!F24+魂骨!E24+魂环!F24+神兵!G23+神兵!Z23+魂核1!K25</f>
        <v>18562.400319999997</v>
      </c>
      <c r="AX25">
        <f>(星级!AL25+阶位!AN25+战魄!H25+武魂!AN25+众神殿!H25+精神空间!AN24+天赋!AM25+魂师之魄1!L25)*(1+BS25)+魂兽1!L27+化神!G24+魂骨!F24+魂环!G24+神兵!H23+神兵!AA23+魂核1!L25</f>
        <v>433.07180000000005</v>
      </c>
      <c r="AY25">
        <f>(星级!AM25+阶位!AO25+战魄!I25+武魂!AO25+众神殿!I25+精神空间!AO24+天赋!AN25+魂师之魄1!M25)*(1+BT25)+魂兽1!M27+化神!H24+魂骨!G24+魂环!H24+神兵!I23+神兵!AB23+魂核1!M25</f>
        <v>415.95180000000005</v>
      </c>
      <c r="AZ25">
        <f>(星级!AN25+阶位!AP25+战魄!J25+武魂!AP25+众神殿!J25+精神空间!AP24+天赋!AO25+魂师之魄1!N25)*(1+BU25)+魂兽1!N27+化神!I24+魂骨!H24+魂环!I24+神兵!J23+神兵!AC23+魂核1!N25</f>
        <v>478.55964000000006</v>
      </c>
      <c r="BA25">
        <f>(星级!AO25+阶位!AQ25+战魄!K25+武魂!AQ25+众神殿!K25+精神空间!AQ24+天赋!AP25+魂师之魄1!O25)*(1+BV25)+魂兽1!O27+化神!J24+魂骨!I24+魂环!J24+神兵!K23+神兵!AD23+魂核1!O25</f>
        <v>415.95180000000005</v>
      </c>
      <c r="BB25">
        <f>(星级!AP25+阶位!AR25+战魄!L25+武魂!AR25+众神殿!L25+精神空间!AR24+天赋!AQ25+魂师之魄1!P25)*(1+BW25)+魂兽1!P27+化神!K24+魂骨!J24+魂环!K24+神兵!L23+神兵!AE23+魂核1!P25</f>
        <v>540.07180000000005</v>
      </c>
      <c r="BC25">
        <f>(星级!AQ25+阶位!AS25+战魄!M25+武魂!AS25+众神殿!M25+精神空间!AS24+天赋!AR25+魂师之魄1!Q25)*(1+BX25)+魂兽1!Q27+化神!L24+魂骨!K24+魂环!L24+神兵!M23+神兵!AF23+魂核1!Q25</f>
        <v>420.54440000000005</v>
      </c>
      <c r="BD25">
        <f>(星级!AR25+阶位!AT25+战魄!N25+武魂!AT25+众神殿!N25+精神空间!AT24+天赋!AS25+魂师之魄1!R25)*(1+BY25)+魂兽1!R27+化神!M24+魂骨!L24+魂环!M24+神兵!N23+神兵!AG23+魂核1!R25</f>
        <v>1886.8000000000002</v>
      </c>
      <c r="BE25">
        <f>(星级!AS25+阶位!AU25+战魄!O25+武魂!AU25+众神殿!O25+精神空间!AU24+天赋!AT25+魂师之魄1!S25)*(1+BZ25)+魂兽1!S27+化神!N24+魂骨!M24+魂环!N24+神兵!O23+神兵!AH23+魂核1!S25</f>
        <v>252</v>
      </c>
      <c r="BF25">
        <f>(星级!AT25+阶位!AV25+战魄!P25+武魂!AV25+众神殿!P25+精神空间!AV24+天赋!AU25+魂师之魄1!T25)*(1+CA25)+魂兽1!T27+化神!O24+魂骨!N24+魂环!O24+神兵!P23+神兵!AI23+魂核1!T25</f>
        <v>14955.691199999999</v>
      </c>
      <c r="BG25">
        <f>(星级!AU25+阶位!AW25+战魄!Q25+武魂!AW25+众神殿!Q25+精神空间!AW24+天赋!AV25+魂师之魄1!U25)*(1+CB25)+魂兽1!U27+化神!P24+魂骨!O24+魂环!P24+神兵!Q23+神兵!AJ23+魂核1!U25</f>
        <v>14955.691199999999</v>
      </c>
      <c r="BH25">
        <f>化神!R24+魂环!Q24</f>
        <v>1850</v>
      </c>
      <c r="BI25">
        <f>化神!S24+魂环!R24</f>
        <v>1850</v>
      </c>
      <c r="BJ25">
        <f>魂环!S24</f>
        <v>0</v>
      </c>
      <c r="BK25">
        <f>魂环!T24</f>
        <v>0</v>
      </c>
      <c r="BL25">
        <f>魂核1!Y25+神器1!AD25+VLOOKUP(精神空间!$B$2,精神空间!$BR$4:$BT$11,2,)</f>
        <v>0.7</v>
      </c>
      <c r="BM25">
        <f>魂核1!Z25+神器1!AE25+VLOOKUP(精神空间!$B$2,精神空间!$BR$4:$BT$11,2,)</f>
        <v>0.7</v>
      </c>
      <c r="BO25">
        <f>战魄!T25+武魂!AZ25+好感度!D24+魂师之魄1!Y25+神器1!M25+魂兽1!X27+精神空间!BA24+精神空间!BC24</f>
        <v>1.3519999999999999</v>
      </c>
      <c r="BP25">
        <f>战魄!U25+武魂!BA25+好感度!E24+魂师之魄1!Z25+神器1!N25+魂兽1!Y27+精神空间!BB24+精神空间!BD24</f>
        <v>1.3519999999999999</v>
      </c>
      <c r="BQ25">
        <f>战魄!V25+武魂!BB25+好感度!F24+魂师之魄1!AA25+神器1!O25+魂兽1!Z27</f>
        <v>1.08</v>
      </c>
      <c r="BR25">
        <f>战魄!W25+武魂!BC25+好感度!G24+魂师之魄1!AB25+神器1!P25+魂兽1!AA27</f>
        <v>1.08</v>
      </c>
      <c r="BS25">
        <f>战魄!X25+武魂!BD25+好感度!H24+魂师之魄1!AC25+神器1!Q25+魂兽1!AB27</f>
        <v>1.1400000000000001</v>
      </c>
      <c r="BT25">
        <f>战魄!Y25+武魂!BE25+好感度!I24+魂师之魄1!AD25+神器1!R25+魂兽1!AC27</f>
        <v>1.1400000000000001</v>
      </c>
      <c r="BU25">
        <f>战魄!Z25+武魂!BF25+好感度!J24+魂师之魄1!AE25+神器1!S25+魂兽1!AD27</f>
        <v>1.1400000000000001</v>
      </c>
      <c r="BV25">
        <f>战魄!AA25+武魂!BG25+好感度!K24+魂师之魄1!AF25+神器1!T25+魂兽1!AE27</f>
        <v>1.1400000000000001</v>
      </c>
      <c r="BW25">
        <f>战魄!AB25+武魂!BH25+好感度!L24+魂师之魄1!AG25+神器1!U25+魂兽1!AF27</f>
        <v>1.1400000000000001</v>
      </c>
      <c r="BX25">
        <f>战魄!AC25+武魂!BI25+好感度!M24+魂师之魄1!AH25+神器1!V25+魂兽1!AG27</f>
        <v>1.1200000000000001</v>
      </c>
      <c r="BY25">
        <f>战魄!AD25+武魂!BJ25+好感度!N24+魂师之魄1!AI25+神器1!W25+魂兽1!AH27</f>
        <v>1.1200000000000001</v>
      </c>
      <c r="BZ25">
        <f>战魄!AE25+武魂!BK25+好感度!O24+魂师之魄1!AJ25+神器1!X25+魂兽1!AI27</f>
        <v>1.1000000000000001</v>
      </c>
      <c r="CA25">
        <f>战魄!AF25+武魂!BL25+好感度!P24+魂师之魄1!AK25+神器1!Y25+魂兽1!AJ27</f>
        <v>1.08</v>
      </c>
      <c r="CB25">
        <f>战魄!AG25+武魂!BM25+好感度!Q24+魂师之魄1!AL25+神器1!Z25+魂兽1!AK27</f>
        <v>1.08</v>
      </c>
    </row>
    <row r="26" spans="2:80" x14ac:dyDescent="0.2">
      <c r="B26">
        <v>22</v>
      </c>
      <c r="D26">
        <f>(星级!D26+阶位!D26+战魄!D26+武魂!D26+众神殿!D26+精神空间!D25+天赋!C26+魂师之魄1!H26)*(1+BO26)+魂兽1!H28+化神!C25+魂骨!B25+魂环!C25+神兵!D24+神兵!W24+魂核1!H26</f>
        <v>200279.604616</v>
      </c>
      <c r="E26">
        <f>(星级!E26+阶位!E26+战魄!E26+武魂!E26+众神殿!E26+精神空间!E25+天赋!D26+魂师之魄1!I26)*(1+BP26)+魂兽1!I28+化神!D25+魂骨!C25+魂环!D25+神兵!E24+神兵!X24+魂核1!I26</f>
        <v>51147.676936000003</v>
      </c>
      <c r="F26">
        <f>(星级!F26+阶位!F26+战魄!F26+武魂!F26+众神殿!F26+精神空间!F25+天赋!E26+魂师之魄1!J26)*(1+BQ26)+魂兽1!J28+化神!E25+魂骨!D25+魂环!E25+神兵!F24+神兵!Y24+魂核1!J26</f>
        <v>19717.594879999997</v>
      </c>
      <c r="G26">
        <f>(星级!G26+阶位!G26+战魄!G26+武魂!G26+众神殿!G26+精神空间!G25+天赋!F26+魂师之魄1!K26)*(1+BR26)+魂兽1!K28+化神!F25+魂骨!E25+魂环!F25+神兵!G24+神兵!Z24+魂核1!K26</f>
        <v>18731.674879999999</v>
      </c>
      <c r="H26">
        <f>(星级!H26+阶位!H26+战魄!H26+武魂!H26+众神殿!H26+精神空间!H25+天赋!G26+魂师之魄1!L26)*(1+BS26)+魂兽1!L28+化神!G25+魂骨!F25+魂环!G25+神兵!H24+神兵!AA24+魂核1!L26</f>
        <v>442.0598</v>
      </c>
      <c r="I26">
        <f>(星级!I26+阶位!I26+战魄!I26+武魂!I26+众神殿!I26+精神空间!I25+天赋!H26+魂师之魄1!M26)*(1+BT26)+魂兽1!M28+化神!H25+魂骨!G25+魂环!H25+神兵!I24+神兵!AB24+魂核1!M26</f>
        <v>424.93979999999999</v>
      </c>
      <c r="J26">
        <f>(星级!J26+阶位!J26+战魄!J26+武魂!J26+众神殿!J26+精神空间!J25+天赋!I26+魂师之魄1!N26)*(1+BU26)+魂兽1!N28+化神!I25+魂骨!H25+魂环!I25+神兵!J24+神兵!AC24+魂核1!N26</f>
        <v>487.54764000000006</v>
      </c>
      <c r="K26">
        <f>(星级!K26+阶位!K26+战魄!K26+武魂!K26+众神殿!K26+精神空间!K25+天赋!J26+魂师之魄1!O26)*(1+BV26)+魂兽1!O28+化神!J25+魂骨!I25+魂环!J25+神兵!K24+神兵!AD24+魂核1!O26</f>
        <v>433.49979999999999</v>
      </c>
      <c r="L26">
        <f>(星级!L26+阶位!L26+战魄!L26+武魂!L26+众神殿!L26+精神空间!L25+天赋!K26+魂师之魄1!P26)*(1+BW26)+魂兽1!P28+化神!K25+魂骨!J25+魂环!K25+神兵!L24+神兵!AE24+魂核1!P26</f>
        <v>549.0598</v>
      </c>
      <c r="M26">
        <f>(星级!M26+阶位!M26+战魄!M26+武魂!M26+众神殿!M26+精神空间!M25+天赋!L26+魂师之魄1!Q26)*(1+BX26)+魂兽1!Q28+化神!L25+魂骨!K25+魂环!L25+神兵!M24+神兵!AF24+魂核1!Q26</f>
        <v>433.49979999999999</v>
      </c>
      <c r="N26">
        <f>(星级!N26+阶位!N26+战魄!N26+武魂!N26+众神殿!N26+精神空间!N25+天赋!M26+魂师之魄1!R26)*(1+BY26)+魂兽1!R28+化神!M25+魂骨!L25+魂环!M25+神兵!N24+神兵!AG24+魂核1!R26</f>
        <v>4982</v>
      </c>
      <c r="O26">
        <f>(星级!O26+阶位!O26+战魄!O26+武魂!O26+众神殿!O26+精神空间!O25+天赋!N26+魂师之魄1!S26)*(1+BZ26)+魂兽1!S28+化神!N25+魂骨!M25+魂环!N25+神兵!O24+神兵!AH24+魂核1!S26</f>
        <v>126</v>
      </c>
      <c r="P26">
        <f>(星级!P26+阶位!P26+战魄!P26+武魂!P26+众神殿!P26+精神空间!P25+天赋!O26+魂师之魄1!T26)*(1+CA26)+魂兽1!T28+化神!O25+魂骨!N25+魂环!O25+神兵!P24+神兵!AI24+魂核1!T26</f>
        <v>15094.489599999999</v>
      </c>
      <c r="Q26">
        <f>(星级!Q26+阶位!Q26+战魄!Q26+武魂!Q26+众神殿!Q26+精神空间!Q25+天赋!P26+魂师之魄1!U26)*(1+CB26)+魂兽1!U28+化神!P25+魂骨!O25+魂环!P25+神兵!Q24+神兵!AJ24+魂核1!U26</f>
        <v>15094.489599999999</v>
      </c>
      <c r="R26">
        <f>化神!R25+魂环!Q25</f>
        <v>1850</v>
      </c>
      <c r="S26">
        <f>化神!S25+魂环!R25</f>
        <v>1850</v>
      </c>
      <c r="T26">
        <f>魂环!S25</f>
        <v>0</v>
      </c>
      <c r="U26">
        <f>魂环!T25</f>
        <v>0</v>
      </c>
      <c r="V26">
        <f>魂核1!Y26+神器1!AD26+VLOOKUP(精神空间!$B$2,精神空间!$BR$4:$BT$11,2,)</f>
        <v>0.7</v>
      </c>
      <c r="W26">
        <f>魂核1!Z26+神器1!AE26+VLOOKUP(精神空间!$B$2,精神空间!$BR$4:$BT$11,2,)</f>
        <v>0.7</v>
      </c>
      <c r="Y26">
        <f>(星级!S26+阶位!T26+战魄!D26+武魂!T26+众神殿!D26+精神空间!T25+天赋!S26+魂师之魄1!H26)*(1+BO26)+魂兽1!H28+化神!C25+魂骨!B25+魂环!C25+神兵!D24+神兵!W24+魂核1!H26</f>
        <v>196482.41585599998</v>
      </c>
      <c r="Z26">
        <f>(星级!T26+阶位!U26+战魄!E26+武魂!U26+众神殿!E26+精神空间!U25+天赋!T26+魂师之魄1!I26)*(1+BP26)+魂兽1!I28+化神!D25+魂骨!C25+魂环!D25+神兵!E24+神兵!X24+魂核1!I26</f>
        <v>51256.222567999997</v>
      </c>
      <c r="AA26">
        <f>(星级!U26+阶位!V26+战魄!F26+武魂!V26+众神殿!F26+精神空间!V25+天赋!U26+魂师之魄1!J26)*(1+BQ26)+魂兽1!J28+化神!E25+魂骨!D25+魂环!E25+神兵!F24+神兵!Y24+魂核1!J26</f>
        <v>18996.633599999997</v>
      </c>
      <c r="AB26">
        <f>(星级!V26+阶位!W26+战魄!G26+武魂!W26+众神殿!G26+精神空间!W25+天赋!V26+魂师之魄1!K26)*(1+BR26)+魂兽1!K28+化神!F25+魂骨!E25+魂环!F25+神兵!G24+神兵!Z24+魂核1!K26</f>
        <v>18062.713599999999</v>
      </c>
      <c r="AC26">
        <f>(星级!W26+阶位!X26+战魄!H26+武魂!X26+众神殿!H26+精神空间!X25+天赋!W26+魂师之魄1!L26)*(1+BS26)+魂兽1!L28+化神!G25+魂骨!F25+魂环!G25+神兵!H24+神兵!AA24+魂核1!L26</f>
        <v>439.32060000000007</v>
      </c>
      <c r="AD26">
        <f>(星级!X26+阶位!Y26+战魄!I26+武魂!Y26+众神殿!I26+精神空间!Y25+天赋!X26+魂师之魄1!M26)*(1+BT26)+魂兽1!M28+化神!H25+魂骨!G25+魂环!H25+神兵!I24+神兵!AB24+魂核1!M26</f>
        <v>422.20060000000007</v>
      </c>
      <c r="AE26">
        <f>(星级!Y26+阶位!Z26+战魄!J26+武魂!Z26+众神殿!J26+精神空间!Z25+天赋!Y26+魂师之魄1!N26)*(1+BU26)+魂兽1!N28+化神!I25+魂骨!H25+魂环!I25+神兵!J24+神兵!AC24+魂核1!N26</f>
        <v>490.28684000000004</v>
      </c>
      <c r="AF26">
        <f>(星级!Z26+阶位!AA26+战魄!K26+武魂!AA26+众神殿!K26+精神空间!AA25+天赋!Z26+魂师之魄1!O26)*(1+BV26)+魂兽1!O28+化神!J25+魂骨!I25+魂环!J25+神兵!K24+神兵!AD24+魂核1!O26</f>
        <v>436.23900000000009</v>
      </c>
      <c r="AG26">
        <f>(星级!AA26+阶位!AB26+战魄!L26+武魂!AB26+众神殿!L26+精神空间!AB25+天赋!AA26+魂师之魄1!P26)*(1+BW26)+魂兽1!P28+化神!K25+魂骨!J25+魂环!K25+神兵!L24+神兵!AE24+魂核1!P26</f>
        <v>549.0598</v>
      </c>
      <c r="AH26">
        <f>(星级!AB26+阶位!AC26+战魄!M26+武魂!AC26+众神殿!M26+精神空间!AC25+天赋!AB26+魂师之魄1!Q26)*(1+BX26)+魂兽1!Q28+化神!L25+魂骨!K25+魂环!L25+神兵!M24+神兵!AF24+魂核1!Q26</f>
        <v>433.49979999999999</v>
      </c>
      <c r="AI26">
        <f>(星级!AC26+阶位!AD26+战魄!N26+武魂!AD26+众神殿!N26+精神空间!AD25+天赋!AC26+魂师之魄1!R26)*(1+BY26)+魂兽1!R28+化神!M25+魂骨!L25+魂环!M25+神兵!N24+神兵!AG24+魂核1!R26</f>
        <v>3943.2000000000003</v>
      </c>
      <c r="AJ26">
        <f>(星级!AD26+阶位!AE26+战魄!O26+武魂!AE26+众神殿!O26+精神空间!AE25+天赋!AD26+魂师之魄1!S26)*(1+BZ26)+魂兽1!S28+化神!N25+魂骨!M25+魂环!N25+神兵!O24+神兵!AH24+魂核1!S26</f>
        <v>199.5</v>
      </c>
      <c r="AK26">
        <f>(星级!AE26+阶位!AF26+战魄!P26+武魂!AF26+众神殿!P26+精神空间!AF25+天赋!AE26+魂师之魄1!T26)*(1+CA26)+魂兽1!T28+化神!O25+魂骨!N25+魂环!O25+神兵!P24+神兵!AI24+魂核1!T26</f>
        <v>14978.009599999999</v>
      </c>
      <c r="AL26">
        <f>(星级!AF26+阶位!AG26+战魄!Q26+武魂!AG26+众神殿!Q26+精神空间!AG25+天赋!AF26+魂师之魄1!U26)*(1+CB26)+魂兽1!U28+化神!P25+魂骨!O25+魂环!P25+神兵!Q24+神兵!AJ24+魂核1!U26</f>
        <v>14978.009599999999</v>
      </c>
      <c r="AM26">
        <f>化神!R25+魂环!Q25</f>
        <v>1850</v>
      </c>
      <c r="AN26">
        <f>化神!S25+魂环!R25</f>
        <v>1850</v>
      </c>
      <c r="AO26">
        <f>魂环!S25</f>
        <v>0</v>
      </c>
      <c r="AP26">
        <f>魂环!T25</f>
        <v>0</v>
      </c>
      <c r="AQ26">
        <f>魂核1!Y26+神器1!AD26+VLOOKUP(精神空间!$B$2,精神空间!$BR$4:$BT$11,2,)</f>
        <v>0.7</v>
      </c>
      <c r="AR26">
        <f>魂核1!Z26+神器1!AE26+VLOOKUP(精神空间!$B$2,精神空间!$BR$4:$BT$11,2,)</f>
        <v>0.7</v>
      </c>
      <c r="AT26">
        <f>(星级!AH26+阶位!AJ26+战魄!D26+武魂!AJ26+众神殿!D26+精神空间!AJ25+天赋!AI26+魂师之魄1!H26)*(1+BO26)+魂兽1!H28+化神!C25+魂骨!B25+魂环!C25+神兵!D24+神兵!W24+魂核1!H26</f>
        <v>193367.99589599998</v>
      </c>
      <c r="AU26">
        <f>(星级!AI26+阶位!AK26+战魄!E26+武魂!AK26+众神殿!E26+精神空间!AK25+天赋!AJ26+魂师之魄1!I26)*(1+BP26)+魂兽1!I28+化神!D25+魂骨!C25+魂环!D25+神兵!E24+神兵!X24+魂核1!I26</f>
        <v>51779.801160000003</v>
      </c>
      <c r="AV26">
        <f>(星级!AJ26+阶位!AL26+战魄!F26+武魂!AL26+众神殿!F26+精神空间!AL25+天赋!AK26+魂师之魄1!J26)*(1+BQ26)+魂兽1!J28+化神!E25+魂骨!D25+魂环!E25+神兵!F24+神兵!Y24+魂核1!J26</f>
        <v>17797.729919999998</v>
      </c>
      <c r="AW26">
        <f>(星级!AK26+阶位!AM26+战魄!G26+武魂!AM26+众神殿!G26+精神空间!AM25+天赋!AL26+魂师之魄1!K26)*(1+BR26)+魂兽1!K28+化神!F25+魂骨!E25+魂环!F25+神兵!G24+神兵!Z24+魂核1!K26</f>
        <v>18673.077119999998</v>
      </c>
      <c r="AX26">
        <f>(星级!AL26+阶位!AN26+战魄!H26+武魂!AN26+众神殿!H26+精神空间!AN25+天赋!AM26+魂师之魄1!L26)*(1+BS26)+魂兽1!L28+化神!G25+魂骨!F25+魂环!G25+神兵!H24+神兵!AA24+魂核1!L26</f>
        <v>442.0598</v>
      </c>
      <c r="AY26">
        <f>(星级!AM26+阶位!AO26+战魄!I26+武魂!AO26+众神殿!I26+精神空间!AO25+天赋!AN26+魂师之魄1!M26)*(1+BT26)+魂兽1!M28+化神!H25+魂骨!G25+魂环!H25+神兵!I24+神兵!AB24+魂核1!M26</f>
        <v>424.93979999999999</v>
      </c>
      <c r="AZ26">
        <f>(星级!AN26+阶位!AP26+战魄!J26+武魂!AP26+众神殿!J26+精神空间!AP25+天赋!AO26+魂师之魄1!N26)*(1+BU26)+魂兽1!N28+化神!I25+魂骨!H25+魂环!I25+神兵!J24+神兵!AC24+魂核1!N26</f>
        <v>487.54764000000006</v>
      </c>
      <c r="BA26">
        <f>(星级!AO26+阶位!AQ26+战魄!K26+武魂!AQ26+众神殿!K26+精神空间!AQ25+天赋!AP26+魂师之魄1!O26)*(1+BV26)+魂兽1!O28+化神!J25+魂骨!I25+魂环!J25+神兵!K24+神兵!AD24+魂核1!O26</f>
        <v>424.93979999999999</v>
      </c>
      <c r="BB26">
        <f>(星级!AP26+阶位!AR26+战魄!L26+武魂!AR26+众神殿!L26+精神空间!AR25+天赋!AQ26+魂师之魄1!P26)*(1+BW26)+魂兽1!P28+化神!K25+魂骨!J25+魂环!K25+神兵!L24+神兵!AE24+魂核1!P26</f>
        <v>549.0598</v>
      </c>
      <c r="BC26">
        <f>(星级!AQ26+阶位!AS26+战魄!M26+武魂!AS26+众神殿!M26+精神空间!AS25+天赋!AR26+魂师之魄1!Q26)*(1+BX26)+魂兽1!Q28+化神!L25+魂骨!K25+魂环!L25+神兵!M24+神兵!AF24+魂核1!Q26</f>
        <v>433.49979999999999</v>
      </c>
      <c r="BD26">
        <f>(星级!AR26+阶位!AT26+战魄!N26+武魂!AT26+众神殿!N26+精神空间!AT25+天赋!AS26+魂师之魄1!R26)*(1+BY26)+魂兽1!R28+化神!M25+魂骨!L25+魂环!M25+神兵!N24+神兵!AG24+魂核1!R26</f>
        <v>1971.6000000000001</v>
      </c>
      <c r="BE26">
        <f>(星级!AS26+阶位!AU26+战魄!O26+武魂!AU26+众神殿!O26+精神空间!AU25+天赋!AT26+魂师之魄1!S26)*(1+BZ26)+魂兽1!S28+化神!N25+魂骨!M25+魂环!N25+神兵!O24+神兵!AH24+魂核1!S26</f>
        <v>252</v>
      </c>
      <c r="BF26">
        <f>(星级!AT26+阶位!AV26+战魄!P26+武魂!AV26+众神殿!P26+精神空间!AV25+天赋!AU26+魂师之魄1!T26)*(1+CA26)+魂兽1!T28+化神!O25+魂骨!N25+魂环!O25+神兵!P24+神兵!AI24+魂核1!T26</f>
        <v>14978.009599999999</v>
      </c>
      <c r="BG26">
        <f>(星级!AU26+阶位!AW26+战魄!Q26+武魂!AW26+众神殿!Q26+精神空间!AW25+天赋!AV26+魂师之魄1!U26)*(1+CB26)+魂兽1!U28+化神!P25+魂骨!O25+魂环!P25+神兵!Q24+神兵!AJ24+魂核1!U26</f>
        <v>14978.009599999999</v>
      </c>
      <c r="BH26">
        <f>化神!R25+魂环!Q25</f>
        <v>1850</v>
      </c>
      <c r="BI26">
        <f>化神!S25+魂环!R25</f>
        <v>1850</v>
      </c>
      <c r="BJ26">
        <f>魂环!S25</f>
        <v>0</v>
      </c>
      <c r="BK26">
        <f>魂环!T25</f>
        <v>0</v>
      </c>
      <c r="BL26">
        <f>魂核1!Y26+神器1!AD26+VLOOKUP(精神空间!$B$2,精神空间!$BR$4:$BT$11,2,)</f>
        <v>0.7</v>
      </c>
      <c r="BM26">
        <f>魂核1!Z26+神器1!AE26+VLOOKUP(精神空间!$B$2,精神空间!$BR$4:$BT$11,2,)</f>
        <v>0.7</v>
      </c>
      <c r="BO26">
        <f>战魄!T26+武魂!AZ26+好感度!D25+魂师之魄1!Y26+神器1!M26+魂兽1!X28+精神空间!BA25+精神空间!BC25</f>
        <v>1.3560000000000003</v>
      </c>
      <c r="BP26">
        <f>战魄!U26+武魂!BA26+好感度!E25+魂师之魄1!Z26+神器1!N26+魂兽1!Y28+精神空间!BB25+精神空间!BD25</f>
        <v>1.3560000000000003</v>
      </c>
      <c r="BQ26">
        <f>战魄!V26+武魂!BB26+好感度!F25+魂师之魄1!AA26+神器1!O26+魂兽1!Z28</f>
        <v>1.08</v>
      </c>
      <c r="BR26">
        <f>战魄!W26+武魂!BC26+好感度!G25+魂师之魄1!AB26+神器1!P26+魂兽1!AA28</f>
        <v>1.08</v>
      </c>
      <c r="BS26">
        <f>战魄!X26+武魂!BD26+好感度!H25+魂师之魄1!AC26+神器1!Q26+魂兽1!AB28</f>
        <v>1.1400000000000001</v>
      </c>
      <c r="BT26">
        <f>战魄!Y26+武魂!BE26+好感度!I25+魂师之魄1!AD26+神器1!R26+魂兽1!AC28</f>
        <v>1.1400000000000001</v>
      </c>
      <c r="BU26">
        <f>战魄!Z26+武魂!BF26+好感度!J25+魂师之魄1!AE26+神器1!S26+魂兽1!AD28</f>
        <v>1.1400000000000001</v>
      </c>
      <c r="BV26">
        <f>战魄!AA26+武魂!BG26+好感度!K25+魂师之魄1!AF26+神器1!T26+魂兽1!AE28</f>
        <v>1.1400000000000001</v>
      </c>
      <c r="BW26">
        <f>战魄!AB26+武魂!BH26+好感度!L25+魂师之魄1!AG26+神器1!U26+魂兽1!AF28</f>
        <v>1.1400000000000001</v>
      </c>
      <c r="BX26">
        <f>战魄!AC26+武魂!BI26+好感度!M25+魂师之魄1!AH26+神器1!V26+魂兽1!AG28</f>
        <v>1.1400000000000001</v>
      </c>
      <c r="BY26">
        <f>战魄!AD26+武魂!BJ26+好感度!N25+魂师之魄1!AI26+神器1!W26+魂兽1!AH28</f>
        <v>1.1200000000000001</v>
      </c>
      <c r="BZ26">
        <f>战魄!AE26+武魂!BK26+好感度!O25+魂师之魄1!AJ26+神器1!X26+魂兽1!AI28</f>
        <v>1.1000000000000001</v>
      </c>
      <c r="CA26">
        <f>战魄!AF26+武魂!BL26+好感度!P25+魂师之魄1!AK26+神器1!Y26+魂兽1!AJ28</f>
        <v>1.08</v>
      </c>
      <c r="CB26">
        <f>战魄!AG26+武魂!BM26+好感度!Q25+魂师之魄1!AL26+神器1!Z26+魂兽1!AK28</f>
        <v>1.08</v>
      </c>
    </row>
    <row r="27" spans="2:80" x14ac:dyDescent="0.2">
      <c r="B27">
        <v>23</v>
      </c>
      <c r="D27">
        <f>(星级!D27+阶位!D27+战魄!D27+武魂!D27+众神殿!D27+精神空间!D26+天赋!C27+魂师之魄1!H27)*(1+BO27)+魂兽1!H29+化神!C26+魂骨!B26+魂环!C26+神兵!D25+神兵!W25+魂核1!H27</f>
        <v>201666.50295999998</v>
      </c>
      <c r="E27">
        <f>(星级!E27+阶位!E27+战魄!E27+武魂!E27+众神殿!E27+精神空间!E26+天赋!D27+魂师之魄1!I27)*(1+BP27)+魂兽1!I29+化神!D26+魂骨!C26+魂环!D26+神兵!E25+神兵!X25+魂核1!I27</f>
        <v>51529.91416</v>
      </c>
      <c r="F27">
        <f>(星级!F27+阶位!F27+战魄!F27+武魂!F27+众神殿!F27+精神空间!F26+天赋!E27+魂师之魄1!J27)*(1+BQ27)+魂兽1!J29+化神!E26+魂骨!D26+魂环!E26+神兵!F25+神兵!Y25+魂核1!J27</f>
        <v>19871.93088</v>
      </c>
      <c r="G27">
        <f>(星级!G27+阶位!G27+战魄!G27+武魂!G27+众神殿!G27+精神空间!G26+天赋!F27+魂师之魄1!K27)*(1+BR27)+魂兽1!K29+化神!F26+魂骨!E26+魂环!F26+神兵!G25+神兵!Z25+魂核1!K27</f>
        <v>18842.330879999998</v>
      </c>
      <c r="H27">
        <f>(星级!H27+阶位!H27+战魄!H27+武魂!H27+众神殿!H27+精神空间!H26+天赋!G27+魂师之魄1!L27)*(1+BS27)+魂兽1!L29+化神!G26+魂骨!F26+魂环!G26+神兵!H25+神兵!AA25+魂核1!L27</f>
        <v>451.0478</v>
      </c>
      <c r="I27">
        <f>(星级!I27+阶位!I27+战魄!I27+武魂!I27+众神殿!I27+精神空间!I26+天赋!H27+魂师之魄1!M27)*(1+BT27)+魂兽1!M29+化神!H26+魂骨!G26+魂环!H26+神兵!I25+神兵!AB25+魂核1!M27</f>
        <v>433.92779999999999</v>
      </c>
      <c r="J27">
        <f>(星级!J27+阶位!J27+战魄!J27+武魂!J27+众神殿!J27+精神空间!J26+天赋!I27+魂师之魄1!N27)*(1+BU27)+魂兽1!N29+化神!I26+魂骨!H26+魂环!I26+神兵!J25+神兵!AC25+魂核1!N27</f>
        <v>496.53564000000006</v>
      </c>
      <c r="K27">
        <f>(星级!K27+阶位!K27+战魄!K27+武魂!K27+众神殿!K27+精神空间!K26+天赋!J27+魂师之魄1!O27)*(1+BV27)+魂兽1!O29+化神!J26+魂骨!I26+魂环!J26+神兵!K25+神兵!AD25+魂核1!O27</f>
        <v>442.48779999999999</v>
      </c>
      <c r="L27">
        <f>(星级!L27+阶位!L27+战魄!L27+武魂!L27+众神殿!L27+精神空间!L26+天赋!K27+魂师之魄1!P27)*(1+BW27)+魂兽1!P29+化神!K26+魂骨!J26+魂环!K26+神兵!L25+神兵!AE25+魂核1!P27</f>
        <v>558.04779999999994</v>
      </c>
      <c r="M27">
        <f>(星级!M27+阶位!M27+战魄!M27+武魂!M27+众神殿!M27+精神空间!M26+天赋!L27+魂师之魄1!Q27)*(1+BX27)+魂兽1!Q29+化神!L26+魂骨!K26+魂环!L26+神兵!M25+神兵!AF25+魂核1!Q27</f>
        <v>442.48779999999999</v>
      </c>
      <c r="N27">
        <f>(星级!N27+阶位!N27+战魄!N27+武魂!N27+众神殿!N27+精神空间!N26+天赋!M27+魂师之魄1!R27)*(1+BY27)+魂兽1!R29+化神!M26+魂骨!L26+魂环!M26+神兵!N25+神兵!AG25+魂核1!R27</f>
        <v>5243</v>
      </c>
      <c r="O27">
        <f>(星级!O27+阶位!O27+战魄!O27+武魂!O27+众神殿!O27+精神空间!O26+天赋!N27+魂师之魄1!S27)*(1+BZ27)+魂兽1!S29+化神!N26+魂骨!M26+魂环!N26+神兵!O25+神兵!AH25+魂核1!S27</f>
        <v>126</v>
      </c>
      <c r="P27">
        <f>(星级!P27+阶位!P27+战魄!P27+武魂!P27+众神殿!P27+精神空间!P26+天赋!O27+魂师之魄1!T27)*(1+CA27)+魂兽1!T29+化神!O26+魂骨!N26+魂环!O26+神兵!P25+神兵!AI25+魂核1!T27</f>
        <v>15116.807999999999</v>
      </c>
      <c r="Q27">
        <f>(星级!Q27+阶位!Q27+战魄!Q27+武魂!Q27+众神殿!Q27+精神空间!Q26+天赋!P27+魂师之魄1!U27)*(1+CB27)+魂兽1!U29+化神!P26+魂骨!O26+魂环!P26+神兵!Q25+神兵!AJ25+魂核1!U27</f>
        <v>15116.807999999999</v>
      </c>
      <c r="R27">
        <f>化神!R26+魂环!Q26</f>
        <v>1850</v>
      </c>
      <c r="S27">
        <f>化神!S26+魂环!R26</f>
        <v>1850</v>
      </c>
      <c r="T27">
        <f>魂环!S26</f>
        <v>0</v>
      </c>
      <c r="U27">
        <f>魂环!T26</f>
        <v>0</v>
      </c>
      <c r="V27">
        <f>魂核1!Y27+神器1!AD27+VLOOKUP(精神空间!$B$2,精神空间!$BR$4:$BT$11,2,)</f>
        <v>0.7</v>
      </c>
      <c r="W27">
        <f>魂核1!Z27+神器1!AE27+VLOOKUP(精神空间!$B$2,精神空间!$BR$4:$BT$11,2,)</f>
        <v>0.7</v>
      </c>
      <c r="Y27">
        <f>(星级!S27+阶位!T27+战魄!D27+武魂!T27+众神殿!D27+精神空间!T26+天赋!S27+魂师之魄1!H27)*(1+BO27)+魂兽1!H29+化神!C26+魂骨!B26+魂环!C26+神兵!D25+神兵!W25+魂核1!H27</f>
        <v>197730.23535999996</v>
      </c>
      <c r="Z27">
        <f>(星级!T27+阶位!U27+战魄!E27+武魂!U27+众神殿!E27+精神空间!U26+天赋!T27+魂师之魄1!I27)*(1+BP27)+魂兽1!I29+化神!D26+魂骨!C26+魂环!D26+神兵!E25+神兵!X25+魂核1!I27</f>
        <v>51655.636079999997</v>
      </c>
      <c r="AA27">
        <f>(星级!U27+阶位!V27+战魄!F27+武魂!V27+众神殿!F27+精神空间!V26+天赋!U27+魂师之魄1!J27)*(1+BQ27)+魂兽1!J29+化神!E26+魂骨!D26+魂环!E26+神兵!F25+神兵!Y25+魂核1!J27</f>
        <v>19120.601599999998</v>
      </c>
      <c r="AB27">
        <f>(星级!V27+阶位!W27+战魄!G27+武魂!W27+众神殿!G27+精神空间!W26+天赋!V27+魂师之魄1!K27)*(1+BR27)+魂兽1!K29+化神!F26+魂骨!E26+魂环!F26+神兵!G25+神兵!Z25+魂核1!K27</f>
        <v>18153.401599999997</v>
      </c>
      <c r="AC27">
        <f>(星级!W27+阶位!X27+战魄!H27+武魂!X27+众神殿!H27+精神空间!X26+天赋!W27+魂师之魄1!L27)*(1+BS27)+魂兽1!L29+化神!G26+魂骨!F26+魂环!G26+神兵!H25+神兵!AA25+魂核1!L27</f>
        <v>448.30860000000007</v>
      </c>
      <c r="AD27">
        <f>(星级!X27+阶位!Y27+战魄!I27+武魂!Y27+众神殿!I27+精神空间!Y26+天赋!X27+魂师之魄1!M27)*(1+BT27)+魂兽1!M29+化神!H26+魂骨!G26+魂环!H26+神兵!I25+神兵!AB25+魂核1!M27</f>
        <v>431.18860000000006</v>
      </c>
      <c r="AE27">
        <f>(星级!Y27+阶位!Z27+战魄!J27+武魂!Z27+众神殿!J27+精神空间!Z26+天赋!Y27+魂师之魄1!N27)*(1+BU27)+魂兽1!N29+化神!I26+魂骨!H26+魂环!I26+神兵!J25+神兵!AC25+魂核1!N27</f>
        <v>499.27483999999998</v>
      </c>
      <c r="AF27">
        <f>(星级!Z27+阶位!AA27+战魄!K27+武魂!AA27+众神殿!K27+精神空间!AA26+天赋!Z27+魂师之魄1!O27)*(1+BV27)+魂兽1!O29+化神!J26+魂骨!I26+魂环!J26+神兵!K25+神兵!AD25+魂核1!O27</f>
        <v>445.22700000000003</v>
      </c>
      <c r="AG27">
        <f>(星级!AA27+阶位!AB27+战魄!L27+武魂!AB27+众神殿!L27+精神空间!AB26+天赋!AA27+魂师之魄1!P27)*(1+BW27)+魂兽1!P29+化神!K26+魂骨!J26+魂环!K26+神兵!L25+神兵!AE25+魂核1!P27</f>
        <v>558.04779999999994</v>
      </c>
      <c r="AH27">
        <f>(星级!AB27+阶位!AC27+战魄!M27+武魂!AC27+众神殿!M27+精神空间!AC26+天赋!AB27+魂师之魄1!Q27)*(1+BX27)+魂兽1!Q29+化神!L26+魂骨!K26+魂环!L26+神兵!M25+神兵!AF25+魂核1!Q27</f>
        <v>442.48779999999999</v>
      </c>
      <c r="AI27">
        <f>(星级!AC27+阶位!AD27+战魄!N27+武魂!AD27+众神殿!N27+精神空间!AD26+天赋!AC27+魂师之魄1!R27)*(1+BY27)+魂兽1!R29+化神!M26+魂骨!L26+魂环!M26+神兵!N25+神兵!AG25+魂核1!R27</f>
        <v>4151.6000000000004</v>
      </c>
      <c r="AJ27">
        <f>(星级!AD27+阶位!AE27+战魄!O27+武魂!AE27+众神殿!O27+精神空间!AE26+天赋!AD27+魂师之魄1!S27)*(1+BZ27)+魂兽1!S29+化神!N26+魂骨!M26+魂环!N26+神兵!O25+神兵!AH25+魂核1!S27</f>
        <v>199.5</v>
      </c>
      <c r="AK27">
        <f>(星级!AE27+阶位!AF27+战魄!P27+武魂!AF27+众神殿!P27+精神空间!AF26+天赋!AE27+魂师之魄1!T27)*(1+CA27)+魂兽1!T29+化神!O26+魂骨!N26+魂环!O26+神兵!P25+神兵!AI25+魂核1!T27</f>
        <v>15000.327999999998</v>
      </c>
      <c r="AL27">
        <f>(星级!AF27+阶位!AG27+战魄!Q27+武魂!AG27+众神殿!Q27+精神空间!AG26+天赋!AF27+魂师之魄1!U27)*(1+CB27)+魂兽1!U29+化神!P26+魂骨!O26+魂环!P26+神兵!Q25+神兵!AJ25+魂核1!U27</f>
        <v>15000.327999999998</v>
      </c>
      <c r="AM27">
        <f>化神!R26+魂环!Q26</f>
        <v>1850</v>
      </c>
      <c r="AN27">
        <f>化神!S26+魂环!R26</f>
        <v>1850</v>
      </c>
      <c r="AO27">
        <f>魂环!S26</f>
        <v>0</v>
      </c>
      <c r="AP27">
        <f>魂环!T26</f>
        <v>0</v>
      </c>
      <c r="AQ27">
        <f>魂核1!Y27+神器1!AD27+VLOOKUP(精神空间!$B$2,精神空间!$BR$4:$BT$11,2,)</f>
        <v>0.7</v>
      </c>
      <c r="AR27">
        <f>魂核1!Z27+神器1!AE27+VLOOKUP(精神空间!$B$2,精神空间!$BR$4:$BT$11,2,)</f>
        <v>0.7</v>
      </c>
      <c r="AT27">
        <f>(星级!AH27+阶位!AJ27+战魄!D27+武魂!AJ27+众神殿!D27+精神空间!AJ26+天赋!AI27+魂师之魄1!H27)*(1+BO27)+魂兽1!H29+化神!C26+魂骨!B26+魂环!C26+神兵!D25+神兵!W25+魂核1!H27</f>
        <v>194481.19975999999</v>
      </c>
      <c r="AU27">
        <f>(星级!AI27+阶位!AK27+战魄!E27+武魂!AK27+众神殿!E27+精神空间!AK26+天赋!AJ27+魂师之魄1!I27)*(1+BP27)+魂兽1!I29+化神!D26+魂骨!C26+魂环!D26+神兵!E25+神兵!X25+魂核1!I27</f>
        <v>52202.405599999998</v>
      </c>
      <c r="AV27">
        <f>(星级!AJ27+阶位!AL27+战魄!F27+武魂!AL27+众神殿!F27+精神空间!AL26+天赋!AK27+魂师之魄1!J27)*(1+BQ27)+魂兽1!J29+化神!E26+魂骨!D26+魂环!E26+神兵!F25+神兵!Y25+魂核1!J27</f>
        <v>17877.789119999998</v>
      </c>
      <c r="AW27">
        <f>(星级!AK27+阶位!AM27+战魄!G27+武魂!AM27+众神殿!G27+精神空间!AM26+天赋!AL27+魂师之魄1!K27)*(1+BR27)+魂兽1!K29+化神!F26+魂骨!E26+魂环!F26+神兵!G25+神兵!Z25+魂核1!K27</f>
        <v>18783.753919999996</v>
      </c>
      <c r="AX27">
        <f>(星级!AL27+阶位!AN27+战魄!H27+武魂!AN27+众神殿!H27+精神空间!AN26+天赋!AM27+魂师之魄1!L27)*(1+BS27)+魂兽1!L29+化神!G26+魂骨!F26+魂环!G26+神兵!H25+神兵!AA25+魂核1!L27</f>
        <v>451.0478</v>
      </c>
      <c r="AY27">
        <f>(星级!AM27+阶位!AO27+战魄!I27+武魂!AO27+众神殿!I27+精神空间!AO26+天赋!AN27+魂师之魄1!M27)*(1+BT27)+魂兽1!M29+化神!H26+魂骨!G26+魂环!H26+神兵!I25+神兵!AB25+魂核1!M27</f>
        <v>433.92779999999999</v>
      </c>
      <c r="AZ27">
        <f>(星级!AN27+阶位!AP27+战魄!J27+武魂!AP27+众神殿!J27+精神空间!AP26+天赋!AO27+魂师之魄1!N27)*(1+BU27)+魂兽1!N29+化神!I26+魂骨!H26+魂环!I26+神兵!J25+神兵!AC25+魂核1!N27</f>
        <v>496.53564000000006</v>
      </c>
      <c r="BA27">
        <f>(星级!AO27+阶位!AQ27+战魄!K27+武魂!AQ27+众神殿!K27+精神空间!AQ26+天赋!AP27+魂师之魄1!O27)*(1+BV27)+魂兽1!O29+化神!J26+魂骨!I26+魂环!J26+神兵!K25+神兵!AD25+魂核1!O27</f>
        <v>433.92779999999999</v>
      </c>
      <c r="BB27">
        <f>(星级!AP27+阶位!AR27+战魄!L27+武魂!AR27+众神殿!L27+精神空间!AR26+天赋!AQ27+魂师之魄1!P27)*(1+BW27)+魂兽1!P29+化神!K26+魂骨!J26+魂环!K26+神兵!L25+神兵!AE25+魂核1!P27</f>
        <v>558.04779999999994</v>
      </c>
      <c r="BC27">
        <f>(星级!AQ27+阶位!AS27+战魄!M27+武魂!AS27+众神殿!M27+精神空间!AS26+天赋!AR27+魂师之魄1!Q27)*(1+BX27)+魂兽1!Q29+化神!L26+魂骨!K26+魂环!L26+神兵!M25+神兵!AF25+魂核1!Q27</f>
        <v>442.48779999999999</v>
      </c>
      <c r="BD27">
        <f>(星级!AR27+阶位!AT27+战魄!N27+武魂!AT27+众神殿!N27+精神空间!AT26+天赋!AS27+魂师之魄1!R27)*(1+BY27)+魂兽1!R29+化神!M26+魂骨!L26+魂环!M26+神兵!N25+神兵!AG25+魂核1!R27</f>
        <v>2075.8000000000002</v>
      </c>
      <c r="BE27">
        <f>(星级!AS27+阶位!AU27+战魄!O27+武魂!AU27+众神殿!O27+精神空间!AU26+天赋!AT27+魂师之魄1!S27)*(1+BZ27)+魂兽1!S29+化神!N26+魂骨!M26+魂环!N26+神兵!O25+神兵!AH25+魂核1!S27</f>
        <v>252</v>
      </c>
      <c r="BF27">
        <f>(星级!AT27+阶位!AV27+战魄!P27+武魂!AV27+众神殿!P27+精神空间!AV26+天赋!AU27+魂师之魄1!T27)*(1+CA27)+魂兽1!T29+化神!O26+魂骨!N26+魂环!O26+神兵!P25+神兵!AI25+魂核1!T27</f>
        <v>15000.327999999998</v>
      </c>
      <c r="BG27">
        <f>(星级!AU27+阶位!AW27+战魄!Q27+武魂!AW27+众神殿!Q27+精神空间!AW26+天赋!AV27+魂师之魄1!U27)*(1+CB27)+魂兽1!U29+化神!P26+魂骨!O26+魂环!P26+神兵!Q25+神兵!AJ25+魂核1!U27</f>
        <v>15000.327999999998</v>
      </c>
      <c r="BH27">
        <f>化神!R26+魂环!Q26</f>
        <v>1850</v>
      </c>
      <c r="BI27">
        <f>化神!S26+魂环!R26</f>
        <v>1850</v>
      </c>
      <c r="BJ27">
        <f>魂环!S26</f>
        <v>0</v>
      </c>
      <c r="BK27">
        <f>魂环!T26</f>
        <v>0</v>
      </c>
      <c r="BL27">
        <f>魂核1!Y27+神器1!AD27+VLOOKUP(精神空间!$B$2,精神空间!$BR$4:$BT$11,2,)</f>
        <v>0.7</v>
      </c>
      <c r="BM27">
        <f>魂核1!Z27+神器1!AE27+VLOOKUP(精神空间!$B$2,精神空间!$BR$4:$BT$11,2,)</f>
        <v>0.7</v>
      </c>
      <c r="BO27">
        <f>战魄!T27+武魂!AZ27+好感度!D26+魂师之魄1!Y27+神器1!M27+魂兽1!X29+精神空间!BA26+精神空间!BC26</f>
        <v>1.3599999999999999</v>
      </c>
      <c r="BP27">
        <f>战魄!U27+武魂!BA27+好感度!E26+魂师之魄1!Z27+神器1!N27+魂兽1!Y29+精神空间!BB26+精神空间!BD26</f>
        <v>1.3599999999999999</v>
      </c>
      <c r="BQ27">
        <f>战魄!V27+武魂!BB27+好感度!F26+魂师之魄1!AA27+神器1!O27+魂兽1!Z29</f>
        <v>1.08</v>
      </c>
      <c r="BR27">
        <f>战魄!W27+武魂!BC27+好感度!G26+魂师之魄1!AB27+神器1!P27+魂兽1!AA29</f>
        <v>1.08</v>
      </c>
      <c r="BS27">
        <f>战魄!X27+武魂!BD27+好感度!H26+魂师之魄1!AC27+神器1!Q27+魂兽1!AB29</f>
        <v>1.1400000000000001</v>
      </c>
      <c r="BT27">
        <f>战魄!Y27+武魂!BE27+好感度!I26+魂师之魄1!AD27+神器1!R27+魂兽1!AC29</f>
        <v>1.1400000000000001</v>
      </c>
      <c r="BU27">
        <f>战魄!Z27+武魂!BF27+好感度!J26+魂师之魄1!AE27+神器1!S27+魂兽1!AD29</f>
        <v>1.1400000000000001</v>
      </c>
      <c r="BV27">
        <f>战魄!AA27+武魂!BG27+好感度!K26+魂师之魄1!AF27+神器1!T27+魂兽1!AE29</f>
        <v>1.1400000000000001</v>
      </c>
      <c r="BW27">
        <f>战魄!AB27+武魂!BH27+好感度!L26+魂师之魄1!AG27+神器1!U27+魂兽1!AF29</f>
        <v>1.1400000000000001</v>
      </c>
      <c r="BX27">
        <f>战魄!AC27+武魂!BI27+好感度!M26+魂师之魄1!AH27+神器1!V27+魂兽1!AG29</f>
        <v>1.1400000000000001</v>
      </c>
      <c r="BY27">
        <f>战魄!AD27+武魂!BJ27+好感度!N26+魂师之魄1!AI27+神器1!W27+魂兽1!AH29</f>
        <v>1.1400000000000001</v>
      </c>
      <c r="BZ27">
        <f>战魄!AE27+武魂!BK27+好感度!O26+魂师之魄1!AJ27+神器1!X27+魂兽1!AI29</f>
        <v>1.1000000000000001</v>
      </c>
      <c r="CA27">
        <f>战魄!AF27+武魂!BL27+好感度!P26+魂师之魄1!AK27+神器1!Y27+魂兽1!AJ29</f>
        <v>1.08</v>
      </c>
      <c r="CB27">
        <f>战魄!AG27+武魂!BM27+好感度!Q26+魂师之魄1!AL27+神器1!Z27+魂兽1!AK29</f>
        <v>1.08</v>
      </c>
    </row>
    <row r="28" spans="2:80" x14ac:dyDescent="0.2">
      <c r="B28">
        <v>24</v>
      </c>
      <c r="D28">
        <f>(星级!D28+阶位!D28+战魄!D28+武魂!D28+众神殿!D28+精神空间!D27+天赋!C28+魂师之魄1!H28)*(1+BO28)+魂兽1!H30+化神!C27+魂骨!B27+魂环!C27+神兵!D26+神兵!W26+魂核1!H28</f>
        <v>204861.55730399999</v>
      </c>
      <c r="E28">
        <f>(星级!E28+阶位!E28+战魄!E28+武魂!E28+众神殿!E28+精神空间!E27+天赋!D28+魂师之魄1!I28)*(1+BP28)+魂兽1!I30+化神!D27+魂骨!C27+魂环!D27+神兵!E26+神兵!X26+魂核1!I28</f>
        <v>52213.588984000002</v>
      </c>
      <c r="F28">
        <f>(星级!F28+阶位!F28+战魄!F28+武魂!F28+众神殿!F28+精神空间!F27+天赋!E28+魂师之魄1!J28)*(1+BQ28)+魂兽1!J30+化神!E27+魂骨!D27+魂环!E27+神兵!F26+神兵!Y26+魂核1!J28</f>
        <v>20261.306879999996</v>
      </c>
      <c r="G28">
        <f>(星级!G28+阶位!G28+战魄!G28+武魂!G28+众神殿!G28+精神空间!G27+天赋!F28+魂师之魄1!K28)*(1+BR28)+魂兽1!K30+化神!F27+魂骨!E27+魂环!F27+神兵!G26+神兵!Z26+魂核1!K28</f>
        <v>18867.706879999998</v>
      </c>
      <c r="H28">
        <f>(星级!H28+阶位!H28+战魄!H28+武魂!H28+众神殿!H28+精神空间!H27+天赋!G28+魂师之魄1!L28)*(1+BS28)+魂兽1!L30+化神!G27+魂骨!F27+魂环!G27+神兵!H26+神兵!AA26+魂核1!L28</f>
        <v>470.73580000000004</v>
      </c>
      <c r="I28">
        <f>(星级!I28+阶位!I28+战魄!I28+武魂!I28+众神殿!I28+精神空间!I27+天赋!H28+魂师之魄1!M28)*(1+BT28)+魂兽1!M30+化神!H27+魂骨!G27+魂环!H27+神兵!I26+神兵!AB26+魂核1!M28</f>
        <v>453.61580000000004</v>
      </c>
      <c r="J28">
        <f>(星级!J28+阶位!J28+战魄!J28+武魂!J28+众神殿!J28+精神空间!J27+天赋!I28+魂师之魄1!N28)*(1+BU28)+魂兽1!N30+化神!I27+魂骨!H27+魂环!I27+神兵!J26+神兵!AC26+魂核1!N28</f>
        <v>516.22364000000005</v>
      </c>
      <c r="K28">
        <f>(星级!K28+阶位!K28+战魄!K28+武魂!K28+众神殿!K28+精神空间!K27+天赋!J28+魂师之魄1!O28)*(1+BV28)+魂兽1!O30+化神!J27+魂骨!I27+魂环!J27+神兵!K26+神兵!AD26+魂核1!O28</f>
        <v>462.17580000000004</v>
      </c>
      <c r="L28">
        <f>(星级!L28+阶位!L28+战魄!L28+武魂!L28+众神殿!L28+精神空间!L27+天赋!K28+魂师之魄1!P28)*(1+BW28)+魂兽1!P30+化神!K27+魂骨!J27+魂环!K27+神兵!L26+神兵!AE26+魂核1!P28</f>
        <v>577.73580000000004</v>
      </c>
      <c r="M28">
        <f>(星级!M28+阶位!M28+战魄!M28+武魂!M28+众神殿!M28+精神空间!M27+天赋!L28+魂师之魄1!Q28)*(1+BX28)+魂兽1!Q30+化神!L27+魂骨!K27+魂环!L27+神兵!M26+神兵!AF26+魂核1!Q28</f>
        <v>462.17580000000004</v>
      </c>
      <c r="N28">
        <f>(星级!N28+阶位!N28+战魄!N28+武魂!N28+众神殿!N28+精神空间!N27+天赋!M28+魂师之魄1!R28)*(1+BY28)+魂兽1!R30+化神!M27+魂骨!L27+魂环!M27+神兵!N26+神兵!AG26+魂核1!R28</f>
        <v>5457</v>
      </c>
      <c r="O28">
        <f>(星级!O28+阶位!O28+战魄!O28+武魂!O28+众神殿!O28+精神空间!O27+天赋!N28+魂师之魄1!S28)*(1+BZ28)+魂兽1!S30+化神!N27+魂骨!M27+魂环!N27+神兵!O26+神兵!AH26+魂核1!S28</f>
        <v>126.6</v>
      </c>
      <c r="P28">
        <f>(星级!P28+阶位!P28+战魄!P28+武魂!P28+众神殿!P28+精神空间!P27+天赋!O28+魂师之魄1!T28)*(1+CA28)+魂兽1!T30+化神!O27+魂骨!N27+魂环!O27+神兵!P26+神兵!AI26+魂核1!T28</f>
        <v>15251.446399999999</v>
      </c>
      <c r="Q28">
        <f>(星级!Q28+阶位!Q28+战魄!Q28+武魂!Q28+众神殿!Q28+精神空间!Q27+天赋!P28+魂师之魄1!U28)*(1+CB28)+魂兽1!U30+化神!P27+魂骨!O27+魂环!P27+神兵!Q26+神兵!AJ26+魂核1!U28</f>
        <v>15251.446399999999</v>
      </c>
      <c r="R28">
        <f>化神!R27+魂环!Q27</f>
        <v>1850</v>
      </c>
      <c r="S28">
        <f>化神!S27+魂环!R27</f>
        <v>1850</v>
      </c>
      <c r="T28">
        <f>魂环!S27</f>
        <v>0</v>
      </c>
      <c r="U28">
        <f>魂环!T27</f>
        <v>0</v>
      </c>
      <c r="V28">
        <f>魂核1!Y28+神器1!AD28+VLOOKUP(精神空间!$B$2,精神空间!$BR$4:$BT$11,2,)</f>
        <v>0.7</v>
      </c>
      <c r="W28">
        <f>魂核1!Z28+神器1!AE28+VLOOKUP(精神空间!$B$2,精神空间!$BR$4:$BT$11,2,)</f>
        <v>0.7</v>
      </c>
      <c r="Y28">
        <f>(星级!S28+阶位!T28+战魄!D28+武魂!T28+众神殿!D28+精神空间!T27+天赋!S28+魂师之魄1!H28)*(1+BO28)+魂兽1!H30+化神!C27+魂骨!B27+魂环!C27+神兵!D26+神兵!W26+魂核1!H28</f>
        <v>198982.02926399998</v>
      </c>
      <c r="Z28">
        <f>(星级!T28+阶位!U28+战魄!E28+武魂!U28+众神殿!E28+精神空间!U27+天赋!T28+魂师之魄1!I28)*(1+BP28)+魂兽1!I30+化神!D27+魂骨!C27+魂环!D27+神兵!E26+神兵!X26+魂核1!I28</f>
        <v>52056.316791999998</v>
      </c>
      <c r="AA28">
        <f>(星级!U28+阶位!V28+战魄!F28+武魂!V28+众神殿!F28+精神空间!V27+天赋!U28+魂师之魄1!J28)*(1+BQ28)+魂兽1!J30+化神!E27+魂骨!D27+魂环!E27+神兵!F26+神兵!Y26+魂核1!J28</f>
        <v>19244.569599999999</v>
      </c>
      <c r="AB28">
        <f>(星级!V28+阶位!W28+战魄!G28+武魂!W28+众神殿!G28+精神空间!W27+天赋!V28+魂师之魄1!K28)*(1+BR28)+魂兽1!K30+化神!F27+魂骨!E27+魂环!F27+神兵!G26+神兵!Z26+魂核1!K28</f>
        <v>18244.089599999999</v>
      </c>
      <c r="AC28">
        <f>(星级!W28+阶位!X28+战魄!H28+武魂!X28+众神殿!H28+精神空间!X27+天赋!W28+魂师之魄1!L28)*(1+BS28)+魂兽1!L30+化神!G27+魂骨!F27+魂环!G27+神兵!H26+神兵!AA26+魂核1!L28</f>
        <v>457.29660000000001</v>
      </c>
      <c r="AD28">
        <f>(星级!X28+阶位!Y28+战魄!I28+武魂!Y28+众神殿!I28+精神空间!Y27+天赋!X28+魂师之魄1!M28)*(1+BT28)+魂兽1!M30+化神!H27+魂骨!G27+魂环!H27+神兵!I26+神兵!AB26+魂核1!M28</f>
        <v>440.17660000000001</v>
      </c>
      <c r="AE28">
        <f>(星级!Y28+阶位!Z28+战魄!J28+武魂!Z28+众神殿!J28+精神空间!Z27+天赋!Y28+魂师之魄1!N28)*(1+BU28)+魂兽1!N30+化神!I27+魂骨!H27+魂环!I27+神兵!J26+神兵!AC26+魂核1!N28</f>
        <v>508.26284000000004</v>
      </c>
      <c r="AF28">
        <f>(星级!Z28+阶位!AA28+战魄!K28+武魂!AA28+众神殿!K28+精神空间!AA27+天赋!Z28+魂师之魄1!O28)*(1+BV28)+魂兽1!O30+化神!J27+魂骨!I27+魂环!J27+神兵!K26+神兵!AD26+魂核1!O28</f>
        <v>454.21500000000003</v>
      </c>
      <c r="AG28">
        <f>(星级!AA28+阶位!AB28+战魄!L28+武魂!AB28+众神殿!L28+精神空间!AB27+天赋!AA28+魂师之魄1!P28)*(1+BW28)+魂兽1!P30+化神!K27+魂骨!J27+魂环!K27+神兵!L26+神兵!AE26+魂核1!P28</f>
        <v>567.03580000000011</v>
      </c>
      <c r="AH28">
        <f>(星级!AB28+阶位!AC28+战魄!M28+武魂!AC28+众神殿!M28+精神空间!AC27+天赋!AB28+魂师之魄1!Q28)*(1+BX28)+魂兽1!Q30+化神!L27+魂骨!K27+魂环!L27+神兵!M26+神兵!AF26+魂核1!Q28</f>
        <v>451.47580000000005</v>
      </c>
      <c r="AI28">
        <f>(星级!AC28+阶位!AD28+战魄!N28+武魂!AD28+众神殿!N28+精神空间!AD27+天赋!AC28+魂师之魄1!R28)*(1+BY28)+魂兽1!R30+化神!M27+魂骨!L27+魂环!M27+神兵!N26+神兵!AG26+魂核1!R28</f>
        <v>4322.8</v>
      </c>
      <c r="AJ28">
        <f>(星级!AD28+阶位!AE28+战魄!O28+武魂!AE28+众神殿!O28+精神空间!AE27+天赋!AD28+魂师之魄1!S28)*(1+BZ28)+魂兽1!S30+化神!N27+魂骨!M27+魂环!N27+神兵!O26+神兵!AH26+魂核1!S28</f>
        <v>200.45</v>
      </c>
      <c r="AK28">
        <f>(星级!AE28+阶位!AF28+战魄!P28+武魂!AF28+众神殿!P28+精神空间!AF27+天赋!AE28+魂师之魄1!T28)*(1+CA28)+魂兽1!T30+化神!O27+魂骨!N27+魂环!O27+神兵!P26+神兵!AI26+魂核1!T28</f>
        <v>15022.646399999998</v>
      </c>
      <c r="AL28">
        <f>(星级!AF28+阶位!AG28+战魄!Q28+武魂!AG28+众神殿!Q28+精神空间!AG27+天赋!AF28+魂师之魄1!U28)*(1+CB28)+魂兽1!U30+化神!P27+魂骨!O27+魂环!P27+神兵!Q26+神兵!AJ26+魂核1!U28</f>
        <v>15022.646399999998</v>
      </c>
      <c r="AM28">
        <f>化神!R27+魂环!Q27</f>
        <v>1850</v>
      </c>
      <c r="AN28">
        <f>化神!S27+魂环!R27</f>
        <v>1850</v>
      </c>
      <c r="AO28">
        <f>魂环!S27</f>
        <v>0</v>
      </c>
      <c r="AP28">
        <f>魂环!T27</f>
        <v>0</v>
      </c>
      <c r="AQ28">
        <f>魂核1!Y28+神器1!AD28+VLOOKUP(精神空间!$B$2,精神空间!$BR$4:$BT$11,2,)</f>
        <v>0.7</v>
      </c>
      <c r="AR28">
        <f>魂核1!Z28+神器1!AE28+VLOOKUP(精神空间!$B$2,精神空间!$BR$4:$BT$11,2,)</f>
        <v>0.7</v>
      </c>
      <c r="AT28">
        <f>(星级!AH28+阶位!AJ28+战魄!D28+武魂!AJ28+众神殿!D28+精神空间!AJ27+天赋!AI28+魂师之魄1!H28)*(1+BO28)+魂兽1!H30+化神!C27+魂骨!B27+魂环!C27+神兵!D26+神兵!W26+魂核1!H28</f>
        <v>196824.85562399999</v>
      </c>
      <c r="AU28">
        <f>(星级!AI28+阶位!AK28+战魄!E28+武魂!AK28+众神殿!E28+精神空间!AK27+天赋!AJ28+魂师之魄1!I28)*(1+BP28)+魂兽1!I30+化神!D27+魂骨!C27+魂环!D27+神兵!E26+神兵!X26+魂核1!I28</f>
        <v>52938.400840000002</v>
      </c>
      <c r="AV28">
        <f>(星级!AJ28+阶位!AL28+战魄!F28+武魂!AL28+众神殿!F28+精神空间!AL27+天赋!AK28+魂师之魄1!J28)*(1+BQ28)+魂兽1!J30+化神!E27+魂骨!D27+魂环!E27+神兵!F26+神兵!Y26+魂核1!J28</f>
        <v>18063.928319999999</v>
      </c>
      <c r="AW28">
        <f>(星级!AK28+阶位!AM28+战魄!G28+武魂!AM28+众神殿!G28+精神空间!AM27+天赋!AL28+魂师之魄1!K28)*(1+BR28)+魂兽1!K30+化神!F27+魂骨!E27+魂环!F27+神兵!G26+神兵!Z26+魂核1!K28</f>
        <v>19000.510719999998</v>
      </c>
      <c r="AX28">
        <f>(星级!AL28+阶位!AN28+战魄!H28+武魂!AN28+众神殿!H28+精神空间!AN27+天赋!AM28+魂师之魄1!L28)*(1+BS28)+魂兽1!L30+化神!G27+魂骨!F27+魂环!G27+神兵!H26+神兵!AA26+魂核1!L28</f>
        <v>470.73580000000004</v>
      </c>
      <c r="AY28">
        <f>(星级!AM28+阶位!AO28+战魄!I28+武魂!AO28+众神殿!I28+精神空间!AO27+天赋!AN28+魂师之魄1!M28)*(1+BT28)+魂兽1!M30+化神!H27+魂骨!G27+魂环!H27+神兵!I26+神兵!AB26+魂核1!M28</f>
        <v>453.61580000000004</v>
      </c>
      <c r="AZ28">
        <f>(星级!AN28+阶位!AP28+战魄!J28+武魂!AP28+众神殿!J28+精神空间!AP27+天赋!AO28+魂师之魄1!N28)*(1+BU28)+魂兽1!N30+化神!I27+魂骨!H27+魂环!I27+神兵!J26+神兵!AC26+魂核1!N28</f>
        <v>516.22364000000005</v>
      </c>
      <c r="BA28">
        <f>(星级!AO28+阶位!AQ28+战魄!K28+武魂!AQ28+众神殿!K28+精神空间!AQ27+天赋!AP28+魂师之魄1!O28)*(1+BV28)+魂兽1!O30+化神!J27+魂骨!I27+魂环!J27+神兵!K26+神兵!AD26+魂核1!O28</f>
        <v>453.61580000000004</v>
      </c>
      <c r="BB28">
        <f>(星级!AP28+阶位!AR28+战魄!L28+武魂!AR28+众神殿!L28+精神空间!AR27+天赋!AQ28+魂师之魄1!P28)*(1+BW28)+魂兽1!P30+化神!K27+魂骨!J27+魂环!K27+神兵!L26+神兵!AE26+魂核1!P28</f>
        <v>577.73580000000004</v>
      </c>
      <c r="BC28">
        <f>(星级!AQ28+阶位!AS28+战魄!M28+武魂!AS28+众神殿!M28+精神空间!AS27+天赋!AR28+魂师之魄1!Q28)*(1+BX28)+魂兽1!Q30+化神!L27+魂骨!K27+魂环!L27+神兵!M26+神兵!AF26+魂核1!Q28</f>
        <v>462.17580000000004</v>
      </c>
      <c r="BD28">
        <f>(星级!AR28+阶位!AT28+战魄!N28+武魂!AT28+众神殿!N28+精神空间!AT27+天赋!AS28+魂师之魄1!R28)*(1+BY28)+魂兽1!R30+化神!M27+魂骨!L27+魂环!M27+神兵!N26+神兵!AG26+魂核1!R28</f>
        <v>2161.4</v>
      </c>
      <c r="BE28">
        <f>(星级!AS28+阶位!AU28+战魄!O28+武魂!AU28+众神殿!O28+精神空间!AU27+天赋!AT28+魂师之魄1!S28)*(1+BZ28)+魂兽1!S30+化神!N27+魂骨!M27+魂环!N27+神兵!O26+神兵!AH26+魂核1!S28</f>
        <v>253.2</v>
      </c>
      <c r="BF28">
        <f>(星级!AT28+阶位!AV28+战魄!P28+武魂!AV28+众神殿!P28+精神空间!AV27+天赋!AU28+魂师之魄1!T28)*(1+CA28)+魂兽1!T30+化神!O27+魂骨!N27+魂环!O27+神兵!P26+神兵!AI26+魂核1!T28</f>
        <v>15114.166399999998</v>
      </c>
      <c r="BG28">
        <f>(星级!AU28+阶位!AW28+战魄!Q28+武魂!AW28+众神殿!Q28+精神空间!AW27+天赋!AV28+魂师之魄1!U28)*(1+CB28)+魂兽1!U30+化神!P27+魂骨!O27+魂环!P27+神兵!Q26+神兵!AJ26+魂核1!U28</f>
        <v>15114.166399999998</v>
      </c>
      <c r="BH28">
        <f>化神!R27+魂环!Q27</f>
        <v>1850</v>
      </c>
      <c r="BI28">
        <f>化神!S27+魂环!R27</f>
        <v>1850</v>
      </c>
      <c r="BJ28">
        <f>魂环!S27</f>
        <v>0</v>
      </c>
      <c r="BK28">
        <f>魂环!T27</f>
        <v>0</v>
      </c>
      <c r="BL28">
        <f>魂核1!Y28+神器1!AD28+VLOOKUP(精神空间!$B$2,精神空间!$BR$4:$BT$11,2,)</f>
        <v>0.7</v>
      </c>
      <c r="BM28">
        <f>魂核1!Z28+神器1!AE28+VLOOKUP(精神空间!$B$2,精神空间!$BR$4:$BT$11,2,)</f>
        <v>0.7</v>
      </c>
      <c r="BO28">
        <f>战魄!T28+武魂!AZ28+好感度!D27+魂师之魄1!Y28+神器1!M28+魂兽1!X30+精神空间!BA27+精神空间!BC27</f>
        <v>1.3640000000000003</v>
      </c>
      <c r="BP28">
        <f>战魄!U28+武魂!BA28+好感度!E27+魂师之魄1!Z28+神器1!N28+魂兽1!Y30+精神空间!BB27+精神空间!BD27</f>
        <v>1.3640000000000003</v>
      </c>
      <c r="BQ28">
        <f>战魄!V28+武魂!BB28+好感度!F27+魂师之魄1!AA28+神器1!O28+魂兽1!Z30</f>
        <v>1.08</v>
      </c>
      <c r="BR28">
        <f>战魄!W28+武魂!BC28+好感度!G27+魂师之魄1!AB28+神器1!P28+魂兽1!AA30</f>
        <v>1.08</v>
      </c>
      <c r="BS28">
        <f>战魄!X28+武魂!BD28+好感度!H27+魂师之魄1!AC28+神器1!Q28+魂兽1!AB30</f>
        <v>1.1400000000000001</v>
      </c>
      <c r="BT28">
        <f>战魄!Y28+武魂!BE28+好感度!I27+魂师之魄1!AD28+神器1!R28+魂兽1!AC30</f>
        <v>1.1400000000000001</v>
      </c>
      <c r="BU28">
        <f>战魄!Z28+武魂!BF28+好感度!J27+魂师之魄1!AE28+神器1!S28+魂兽1!AD30</f>
        <v>1.1400000000000001</v>
      </c>
      <c r="BV28">
        <f>战魄!AA28+武魂!BG28+好感度!K27+魂师之魄1!AF28+神器1!T28+魂兽1!AE30</f>
        <v>1.1400000000000001</v>
      </c>
      <c r="BW28">
        <f>战魄!AB28+武魂!BH28+好感度!L27+魂师之魄1!AG28+神器1!U28+魂兽1!AF30</f>
        <v>1.1400000000000001</v>
      </c>
      <c r="BX28">
        <f>战魄!AC28+武魂!BI28+好感度!M27+魂师之魄1!AH28+神器1!V28+魂兽1!AG30</f>
        <v>1.1400000000000001</v>
      </c>
      <c r="BY28">
        <f>战魄!AD28+武魂!BJ28+好感度!N27+魂师之魄1!AI28+神器1!W28+魂兽1!AH30</f>
        <v>1.1400000000000001</v>
      </c>
      <c r="BZ28">
        <f>战魄!AE28+武魂!BK28+好感度!O27+魂师之魄1!AJ28+神器1!X28+魂兽1!AI30</f>
        <v>1.1099999999999999</v>
      </c>
      <c r="CA28">
        <f>战魄!AF28+武魂!BL28+好感度!P27+魂师之魄1!AK28+神器1!Y28+魂兽1!AJ30</f>
        <v>1.08</v>
      </c>
      <c r="CB28">
        <f>战魄!AG28+武魂!BM28+好感度!Q27+魂师之魄1!AL28+神器1!Z28+魂兽1!AK30</f>
        <v>1.08</v>
      </c>
    </row>
    <row r="29" spans="2:80" x14ac:dyDescent="0.2">
      <c r="B29">
        <v>25</v>
      </c>
      <c r="D29">
        <f>(星级!D29+阶位!D29+战魄!D29+武魂!D29+众神殿!D29+精神空间!D28+天赋!C29+魂师之魄1!H29)*(1+BO29)+魂兽1!H31+化神!C28+魂骨!B28+魂环!C28+神兵!D27+神兵!W27+魂核1!H29</f>
        <v>206974.64512799997</v>
      </c>
      <c r="E29">
        <f>(星级!E29+阶位!E29+战魄!E29+武魂!E29+众神殿!E29+精神空间!E28+天赋!D29+魂师之魄1!I29)*(1+BP29)+魂兽1!I31+化神!D28+魂骨!C28+魂环!D28+神兵!E27+神兵!X27+魂核1!I29</f>
        <v>52852.290431999994</v>
      </c>
      <c r="F29">
        <f>(星级!F29+阶位!F29+战魄!F29+武魂!F29+众神殿!F29+精神空间!F28+天赋!E29+魂师之魄1!J29)*(1+BQ29)+魂兽1!J31+化神!E28+魂骨!D28+魂环!E28+神兵!F27+神兵!Y27+魂核1!J29</f>
        <v>20449.588479999999</v>
      </c>
      <c r="G29">
        <f>(星级!G29+阶位!G29+战魄!G29+武魂!G29+众神殿!G29+精神空间!G28+天赋!F29+魂师之魄1!K29)*(1+BR29)+魂兽1!K31+化神!F28+魂骨!E28+魂环!F28+神兵!G27+神兵!Z27+魂核1!K29</f>
        <v>19012.30848</v>
      </c>
      <c r="H29">
        <f>(星级!H29+阶位!H29+战魄!H29+武魂!H29+众神殿!H29+精神空间!H28+天赋!G29+魂师之魄1!L29)*(1+BS29)+魂兽1!L31+化神!G28+魂骨!F28+魂环!G28+神兵!H27+神兵!AA27+魂核1!L29</f>
        <v>484.89840000000004</v>
      </c>
      <c r="I29">
        <f>(星级!I29+阶位!I29+战魄!I29+武魂!I29+众神殿!I29+精神空间!I28+天赋!H29+魂师之魄1!M29)*(1+BT29)+魂兽1!M31+化神!H28+魂骨!G28+魂环!H28+神兵!I27+神兵!AB27+魂核1!M29</f>
        <v>463.28860000000003</v>
      </c>
      <c r="J29">
        <f>(星级!J29+阶位!J29+战魄!J29+武魂!J29+众神殿!J29+精神空间!J28+天赋!I29+魂师之魄1!N29)*(1+BU29)+魂兽1!N31+化神!I28+魂骨!H28+魂环!I28+神兵!J27+神兵!AC27+魂核1!N29</f>
        <v>526.03340000000003</v>
      </c>
      <c r="K29">
        <f>(星级!K29+阶位!K29+战魄!K29+武魂!K29+众神殿!K29+精神空间!K28+天赋!J29+魂师之魄1!O29)*(1+BV29)+魂兽1!O31+化神!J28+魂骨!I28+魂环!J28+神兵!K27+神兵!AD27+魂核1!O29</f>
        <v>471.84860000000003</v>
      </c>
      <c r="L29">
        <f>(星级!L29+阶位!L29+战魄!L29+武魂!L29+众神殿!L29+精神空间!L28+天赋!K29+魂师之魄1!P29)*(1+BW29)+魂兽1!P31+化神!K28+魂骨!J28+魂环!K28+神兵!L27+神兵!AE27+魂核1!P29</f>
        <v>587.40860000000009</v>
      </c>
      <c r="M29">
        <f>(星级!M29+阶位!M29+战魄!M29+武魂!M29+众神殿!M29+精神空间!M28+天赋!L29+魂师之魄1!Q29)*(1+BX29)+魂兽1!Q31+化神!L28+魂骨!K28+魂环!L28+神兵!M27+神兵!AF27+魂核1!Q29</f>
        <v>471.84860000000003</v>
      </c>
      <c r="N29">
        <f>(星级!N29+阶位!N29+战魄!N29+武魂!N29+众神殿!N29+精神空间!N28+天赋!M29+魂师之魄1!R29)*(1+BY29)+魂兽1!R31+化神!M28+魂骨!L28+魂环!M28+神兵!N27+神兵!AG27+魂核1!R29</f>
        <v>5671</v>
      </c>
      <c r="O29">
        <f>(星级!O29+阶位!O29+战魄!O29+武魂!O29+众神殿!O29+精神空间!O28+天赋!N29+魂师之魄1!S29)*(1+BZ29)+魂兽1!S31+化神!N28+魂骨!M28+魂环!N28+神兵!O27+神兵!AH27+魂核1!S29</f>
        <v>126.6</v>
      </c>
      <c r="P29">
        <f>(星级!P29+阶位!P29+战魄!P29+武魂!P29+众神殿!P29+精神空间!P28+天赋!O29+魂师之魄1!T29)*(1+CA29)+魂兽1!T31+化神!O28+魂骨!N28+魂环!O28+神兵!P27+神兵!AI27+魂核1!T29</f>
        <v>15316.820799999998</v>
      </c>
      <c r="Q29">
        <f>(星级!Q29+阶位!Q29+战魄!Q29+武魂!Q29+众神殿!Q29+精神空间!Q28+天赋!P29+魂师之魄1!U29)*(1+CB29)+魂兽1!U31+化神!P28+魂骨!O28+魂环!P28+神兵!Q27+神兵!AJ27+魂核1!U29</f>
        <v>15316.820799999998</v>
      </c>
      <c r="R29">
        <f>化神!R28+魂环!Q28</f>
        <v>1850</v>
      </c>
      <c r="S29">
        <f>化神!S28+魂环!R28</f>
        <v>1850</v>
      </c>
      <c r="T29">
        <f>魂环!S28</f>
        <v>0</v>
      </c>
      <c r="U29">
        <f>魂环!T28</f>
        <v>0</v>
      </c>
      <c r="V29">
        <f>魂核1!Y29+神器1!AD29+VLOOKUP(精神空间!$B$2,精神空间!$BR$4:$BT$11,2,)</f>
        <v>0.7</v>
      </c>
      <c r="W29">
        <f>魂核1!Z29+神器1!AE29+VLOOKUP(精神空间!$B$2,精神空间!$BR$4:$BT$11,2,)</f>
        <v>0.7</v>
      </c>
      <c r="Y29">
        <f>(星级!S29+阶位!T29+战魄!D29+武魂!T29+众神殿!D29+精神空间!T28+天赋!S29+魂师之魄1!H29)*(1+BO29)+魂兽1!H31+化神!C28+魂骨!B28+魂环!C28+神兵!D27+神兵!W27+魂核1!H29</f>
        <v>202102.97707199998</v>
      </c>
      <c r="Z29">
        <f>(星级!T29+阶位!U29+战魄!E29+武魂!U29+众神殿!E29+精神空间!U28+天赋!T29+魂师之魄1!I29)*(1+BP29)+魂兽1!I31+化神!D28+魂骨!C28+魂环!D28+神兵!E27+神兵!X27+魂核1!I29</f>
        <v>52857.656319999995</v>
      </c>
      <c r="AA29">
        <f>(星级!U29+阶位!V29+战魄!F29+武魂!V29+众神殿!F29+精神空间!V28+天赋!U29+魂师之魄1!J29)*(1+BQ29)+魂兽1!J31+化神!E28+魂骨!D28+魂环!E28+神兵!F27+神兵!Y27+魂核1!J29</f>
        <v>19502.606079999998</v>
      </c>
      <c r="AB29">
        <f>(星级!V29+阶位!W29+战魄!G29+武魂!W29+众神殿!G29+精神空间!W28+天赋!V29+魂师之魄1!K29)*(1+BR29)+魂兽1!K31+化神!F28+魂骨!E28+魂环!F28+神兵!G27+神兵!Z27+魂核1!K29</f>
        <v>18466.766079999998</v>
      </c>
      <c r="AC29">
        <f>(星级!W29+阶位!X29+战魄!H29+武魂!X29+众神殿!H29+精神空间!X28+天赋!W29+魂师之魄1!L29)*(1+BS29)+魂兽1!L31+化神!G28+魂骨!F28+魂环!G28+神兵!H27+神兵!AA27+魂核1!L29</f>
        <v>481.44240000000002</v>
      </c>
      <c r="AD29">
        <f>(星级!X29+阶位!Y29+战魄!I29+武魂!Y29+众神殿!I29+精神空间!Y28+天赋!X29+魂师之魄1!M29)*(1+BT29)+魂兽1!M31+化神!H28+魂骨!G28+魂环!H28+神兵!I27+神兵!AB27+魂核1!M29</f>
        <v>459.8646</v>
      </c>
      <c r="AE29">
        <f>(星级!Y29+阶位!Z29+战魄!J29+武魂!Z29+众神殿!J29+精神空间!Z28+天赋!Y29+魂师之魄1!N29)*(1+BU29)+魂兽1!N31+化神!I28+魂骨!H28+魂环!I28+神兵!J27+神兵!AC27+魂核1!N29</f>
        <v>529.45740000000012</v>
      </c>
      <c r="AF29">
        <f>(星级!Z29+阶位!AA29+战魄!K29+武魂!AA29+众神殿!K29+精神空间!AA28+天赋!Z29+魂师之魄1!O29)*(1+BV29)+魂兽1!O31+化神!J28+魂骨!I28+魂环!J28+神兵!K27+神兵!AD27+魂核1!O29</f>
        <v>475.27260000000001</v>
      </c>
      <c r="AG29">
        <f>(星级!AA29+阶位!AB29+战魄!L29+武魂!AB29+众神殿!L29+精神空间!AB28+天赋!AA29+魂师之魄1!P29)*(1+BW29)+魂兽1!P31+化神!K28+魂骨!J28+魂环!K28+神兵!L27+神兵!AE27+魂核1!P29</f>
        <v>587.40860000000009</v>
      </c>
      <c r="AH29">
        <f>(星级!AB29+阶位!AC29+战魄!M29+武魂!AC29+众神殿!M29+精神空间!AC28+天赋!AB29+魂师之魄1!Q29)*(1+BX29)+魂兽1!Q31+化神!L28+魂骨!K28+魂环!L28+神兵!M27+神兵!AF27+魂核1!Q29</f>
        <v>471.84860000000003</v>
      </c>
      <c r="AI29">
        <f>(星级!AC29+阶位!AD29+战魄!N29+武魂!AD29+众神殿!N29+精神空间!AD28+天赋!AC29+魂师之魄1!R29)*(1+BY29)+魂兽1!R31+化神!M28+魂骨!L28+魂环!M28+神兵!N27+神兵!AG27+魂核1!R29</f>
        <v>4494</v>
      </c>
      <c r="AJ29">
        <f>(星级!AD29+阶位!AE29+战魄!O29+武魂!AE29+众神殿!O29+精神空间!AE28+天赋!AD29+魂师之魄1!S29)*(1+BZ29)+魂兽1!S31+化神!N28+魂骨!M28+魂环!N28+神兵!O27+神兵!AH27+魂核1!S29</f>
        <v>200.45</v>
      </c>
      <c r="AK29">
        <f>(星级!AE29+阶位!AF29+战魄!P29+武魂!AF29+众神殿!P29+精神空间!AF28+天赋!AE29+魂师之魄1!T29)*(1+CA29)+魂兽1!T31+化神!O28+魂骨!N28+魂环!O28+神兵!P27+神兵!AI27+魂核1!T29</f>
        <v>15142.100799999998</v>
      </c>
      <c r="AL29">
        <f>(星级!AF29+阶位!AG29+战魄!Q29+武魂!AG29+众神殿!Q29+精神空间!AG28+天赋!AF29+魂师之魄1!U29)*(1+CB29)+魂兽1!U31+化神!P28+魂骨!O28+魂环!P28+神兵!Q27+神兵!AJ27+魂核1!U29</f>
        <v>15142.100799999998</v>
      </c>
      <c r="AM29">
        <f>化神!R28+魂环!Q28</f>
        <v>1850</v>
      </c>
      <c r="AN29">
        <f>化神!S28+魂环!R28</f>
        <v>1850</v>
      </c>
      <c r="AO29">
        <f>魂环!S28</f>
        <v>0</v>
      </c>
      <c r="AP29">
        <f>魂环!T28</f>
        <v>0</v>
      </c>
      <c r="AQ29">
        <f>魂核1!Y29+神器1!AD29+VLOOKUP(精神空间!$B$2,精神空间!$BR$4:$BT$11,2,)</f>
        <v>0.7</v>
      </c>
      <c r="AR29">
        <f>魂核1!Z29+神器1!AE29+VLOOKUP(精神空间!$B$2,精神空间!$BR$4:$BT$11,2,)</f>
        <v>0.7</v>
      </c>
      <c r="AT29">
        <f>(星级!AH29+阶位!AJ29+战魄!D29+武魂!AJ29+众神殿!D29+精神空间!AJ28+天赋!AI29+魂师之魄1!H29)*(1+BO29)+魂兽1!H31+化神!C28+魂骨!B28+魂环!C28+神兵!D27+神兵!W27+魂核1!H29</f>
        <v>198547.09701599999</v>
      </c>
      <c r="AU29">
        <f>(星级!AI29+阶位!AK29+战魄!E29+武魂!AK29+众神殿!E29+精神空间!AK28+天赋!AJ29+魂师之魄1!I29)*(1+BP29)+魂兽1!I31+化神!D28+魂骨!C28+魂环!D28+神兵!E27+神兵!X27+魂核1!I29</f>
        <v>53450.594047999999</v>
      </c>
      <c r="AV29">
        <f>(星级!AJ29+阶位!AL29+战魄!F29+武魂!AL29+众神殿!F29+精神空间!AL28+天赋!AK29+魂师之魄1!J29)*(1+BQ29)+魂兽1!J31+化神!E28+魂骨!D28+魂环!E28+神兵!F27+神兵!Y27+魂核1!J29</f>
        <v>18169.197119999997</v>
      </c>
      <c r="AW29">
        <f>(星级!AK29+阶位!AM29+战魄!G29+武魂!AM29+众神殿!G29+精神空间!AM28+天赋!AL29+魂师之魄1!K29)*(1+BR29)+魂兽1!K31+化神!F28+魂骨!E28+魂环!F28+神兵!G27+神兵!Z27+魂核1!K29</f>
        <v>19136.397119999998</v>
      </c>
      <c r="AX29">
        <f>(星级!AL29+阶位!AN29+战魄!H29+武魂!AN29+众神殿!H29+精神空间!AN28+天赋!AM29+魂师之魄1!L29)*(1+BS29)+魂兽1!L31+化神!G28+魂骨!F28+魂环!G28+神兵!H27+神兵!AA27+魂核1!L29</f>
        <v>484.89840000000004</v>
      </c>
      <c r="AY29">
        <f>(星级!AM29+阶位!AO29+战魄!I29+武魂!AO29+众神殿!I29+精神空间!AO28+天赋!AN29+魂师之魄1!M29)*(1+BT29)+魂兽1!M31+化神!H28+魂骨!G28+魂环!H28+神兵!I27+神兵!AB27+魂核1!M29</f>
        <v>463.28860000000003</v>
      </c>
      <c r="AZ29">
        <f>(星级!AN29+阶位!AP29+战魄!J29+武魂!AP29+众神殿!J29+精神空间!AP28+天赋!AO29+魂师之魄1!N29)*(1+BU29)+魂兽1!N31+化神!I28+魂骨!H28+魂环!I28+神兵!J27+神兵!AC27+魂核1!N29</f>
        <v>526.03340000000003</v>
      </c>
      <c r="BA29">
        <f>(星级!AO29+阶位!AQ29+战魄!K29+武魂!AQ29+众神殿!K29+精神空间!AQ28+天赋!AP29+魂师之魄1!O29)*(1+BV29)+魂兽1!O31+化神!J28+魂骨!I28+魂环!J28+神兵!K27+神兵!AD27+魂核1!O29</f>
        <v>463.28860000000003</v>
      </c>
      <c r="BB29">
        <f>(星级!AP29+阶位!AR29+战魄!L29+武魂!AR29+众神殿!L29+精神空间!AR28+天赋!AQ29+魂师之魄1!P29)*(1+BW29)+魂兽1!P31+化神!K28+魂骨!J28+魂环!K28+神兵!L27+神兵!AE27+魂核1!P29</f>
        <v>587.40860000000009</v>
      </c>
      <c r="BC29">
        <f>(星级!AQ29+阶位!AS29+战魄!M29+武魂!AS29+众神殿!M29+精神空间!AS28+天赋!AR29+魂师之魄1!Q29)*(1+BX29)+魂兽1!Q31+化神!L28+魂骨!K28+魂环!L28+神兵!M27+神兵!AF27+魂核1!Q29</f>
        <v>471.84860000000003</v>
      </c>
      <c r="BD29">
        <f>(星级!AR29+阶位!AT29+战魄!N29+武魂!AT29+众神殿!N29+精神空间!AT28+天赋!AS29+魂师之魄1!R29)*(1+BY29)+魂兽1!R31+化神!M28+魂骨!L28+魂环!M28+神兵!N27+神兵!AG27+魂核1!R29</f>
        <v>2247</v>
      </c>
      <c r="BE29">
        <f>(星级!AS29+阶位!AU29+战魄!O29+武魂!AU29+众神殿!O29+精神空间!AU28+天赋!AT29+魂师之魄1!S29)*(1+BZ29)+魂兽1!S31+化神!N28+魂骨!M28+魂环!N28+神兵!O27+神兵!AH27+魂核1!S29</f>
        <v>253.2</v>
      </c>
      <c r="BF29">
        <f>(星级!AT29+阶位!AV29+战魄!P29+武魂!AV29+众神殿!P29+精神空间!AV28+天赋!AU29+魂师之魄1!T29)*(1+CA29)+魂兽1!T31+化神!O28+魂骨!N28+魂环!O28+神兵!P27+神兵!AI27+魂核1!T29</f>
        <v>15142.100799999998</v>
      </c>
      <c r="BG29">
        <f>(星级!AU29+阶位!AW29+战魄!Q29+武魂!AW29+众神殿!Q29+精神空间!AW28+天赋!AV29+魂师之魄1!U29)*(1+CB29)+魂兽1!U31+化神!P28+魂骨!O28+魂环!P28+神兵!Q27+神兵!AJ27+魂核1!U29</f>
        <v>15142.100799999998</v>
      </c>
      <c r="BH29">
        <f>化神!R28+魂环!Q28</f>
        <v>1850</v>
      </c>
      <c r="BI29">
        <f>化神!S28+魂环!R28</f>
        <v>1850</v>
      </c>
      <c r="BJ29">
        <f>魂环!S28</f>
        <v>0</v>
      </c>
      <c r="BK29">
        <f>魂环!T28</f>
        <v>0</v>
      </c>
      <c r="BL29">
        <f>魂核1!Y29+神器1!AD29+VLOOKUP(精神空间!$B$2,精神空间!$BR$4:$BT$11,2,)</f>
        <v>0.7</v>
      </c>
      <c r="BM29">
        <f>魂核1!Z29+神器1!AE29+VLOOKUP(精神空间!$B$2,精神空间!$BR$4:$BT$11,2,)</f>
        <v>0.7</v>
      </c>
      <c r="BO29">
        <f>战魄!T29+武魂!AZ29+好感度!D28+魂师之魄1!Y29+神器1!M29+魂兽1!X31+精神空间!BA28+精神空间!BC28</f>
        <v>1.3879999999999999</v>
      </c>
      <c r="BP29">
        <f>战魄!U29+武魂!BA29+好感度!E28+魂师之魄1!Z29+神器1!N29+魂兽1!Y31+精神空间!BB28+精神空间!BD28</f>
        <v>1.3679999999999999</v>
      </c>
      <c r="BQ29">
        <f>战魄!V29+武魂!BB29+好感度!F28+魂师之魄1!AA29+神器1!O29+魂兽1!Z31</f>
        <v>1.08</v>
      </c>
      <c r="BR29">
        <f>战魄!W29+武魂!BC29+好感度!G28+魂师之魄1!AB29+神器1!P29+魂兽1!AA31</f>
        <v>1.08</v>
      </c>
      <c r="BS29">
        <f>战魄!X29+武魂!BD29+好感度!H28+魂师之魄1!AC29+神器1!Q29+魂兽1!AB31</f>
        <v>1.1599999999999999</v>
      </c>
      <c r="BT29">
        <f>战魄!Y29+武魂!BE29+好感度!I28+魂师之魄1!AD29+神器1!R29+魂兽1!AC31</f>
        <v>1.1400000000000001</v>
      </c>
      <c r="BU29">
        <f>战魄!Z29+武魂!BF29+好感度!J28+魂师之魄1!AE29+神器1!S29+魂兽1!AD31</f>
        <v>1.1400000000000001</v>
      </c>
      <c r="BV29">
        <f>战魄!AA29+武魂!BG29+好感度!K28+魂师之魄1!AF29+神器1!T29+魂兽1!AE31</f>
        <v>1.1400000000000001</v>
      </c>
      <c r="BW29">
        <f>战魄!AB29+武魂!BH29+好感度!L28+魂师之魄1!AG29+神器1!U29+魂兽1!AF31</f>
        <v>1.1400000000000001</v>
      </c>
      <c r="BX29">
        <f>战魄!AC29+武魂!BI29+好感度!M28+魂师之魄1!AH29+神器1!V29+魂兽1!AG31</f>
        <v>1.1400000000000001</v>
      </c>
      <c r="BY29">
        <f>战魄!AD29+武魂!BJ29+好感度!N28+魂师之魄1!AI29+神器1!W29+魂兽1!AH31</f>
        <v>1.1400000000000001</v>
      </c>
      <c r="BZ29">
        <f>战魄!AE29+武魂!BK29+好感度!O28+魂师之魄1!AJ29+神器1!X29+魂兽1!AI31</f>
        <v>1.1099999999999999</v>
      </c>
      <c r="CA29">
        <f>战魄!AF29+武魂!BL29+好感度!P28+魂师之魄1!AK29+神器1!Y29+魂兽1!AJ31</f>
        <v>1.08</v>
      </c>
      <c r="CB29">
        <f>战魄!AG29+武魂!BM29+好感度!Q28+魂师之魄1!AL29+神器1!Z29+魂兽1!AK31</f>
        <v>1.08</v>
      </c>
    </row>
    <row r="30" spans="2:80" x14ac:dyDescent="0.2">
      <c r="B30">
        <v>26</v>
      </c>
      <c r="D30">
        <f>(星级!D30+阶位!D30+战魄!D30+武魂!D30+众神殿!D30+精神空间!D29+天赋!C30+魂师之魄1!H30)*(1+BO30)+魂兽1!H32+化神!C29+魂骨!B29+魂环!C29+神兵!D28+神兵!W28+魂核1!H30</f>
        <v>208860.09967199998</v>
      </c>
      <c r="E30">
        <f>(星级!E30+阶位!E30+战魄!E30+武魂!E30+众神殿!E30+精神空间!E29+天赋!D30+魂师之魄1!I30)*(1+BP30)+魂兽1!I32+化神!D29+魂骨!C29+魂环!D29+神兵!E28+神兵!X28+魂核1!I30</f>
        <v>53526.699688000008</v>
      </c>
      <c r="F30">
        <f>(星级!F30+阶位!F30+战魄!F30+武魂!F30+众神殿!F30+精神空间!F29+天赋!E30+魂师之魄1!J30)*(1+BQ30)+魂兽1!J32+化神!E29+魂骨!D29+魂环!E29+神兵!F28+神兵!Y28+魂核1!J30</f>
        <v>20603.924479999998</v>
      </c>
      <c r="G30">
        <f>(星级!G30+阶位!G30+战魄!G30+武魂!G30+众神殿!G30+精神空间!G29+天赋!F30+魂师之魄1!K30)*(1+BR30)+魂兽1!K32+化神!F29+魂骨!E29+魂环!F29+神兵!G28+神兵!Z28+魂核1!K30</f>
        <v>19122.964479999999</v>
      </c>
      <c r="H30">
        <f>(星级!H30+阶位!H30+战魄!H30+武魂!H30+众神殿!H30+精神空间!H29+天赋!G30+魂师之魄1!L30)*(1+BS30)+魂兽1!L32+化神!G29+魂骨!F29+魂环!G29+神兵!H28+神兵!AA28+魂核1!L30</f>
        <v>493.97040000000004</v>
      </c>
      <c r="I30">
        <f>(星级!I30+阶位!I30+战魄!I30+武魂!I30+众神殿!I30+精神空间!I29+天赋!H30+魂师之魄1!M30)*(1+BT30)+魂兽1!M32+化神!H29+魂骨!G29+魂环!H29+神兵!I28+神兵!AB28+魂核1!M30</f>
        <v>476.69040000000001</v>
      </c>
      <c r="J30">
        <f>(星级!J30+阶位!J30+战魄!J30+武魂!J30+众神殿!J30+精神空间!J29+天赋!I30+魂师之魄1!N30)*(1+BU30)+魂兽1!N32+化神!I29+魂骨!H29+魂环!I29+神兵!J28+神兵!AC28+魂核1!N30</f>
        <v>535.02139999999997</v>
      </c>
      <c r="K30">
        <f>(星级!K30+阶位!K30+战魄!K30+武魂!K30+众神殿!K30+精神空间!K29+天赋!J30+魂师之魄1!O30)*(1+BV30)+魂兽1!O32+化神!J29+魂骨!I29+魂环!J29+神兵!K28+神兵!AD28+魂核1!O30</f>
        <v>480.83660000000003</v>
      </c>
      <c r="L30">
        <f>(星级!L30+阶位!L30+战魄!L30+武魂!L30+众神殿!L30+精神空间!L29+天赋!K30+魂师之魄1!P30)*(1+BW30)+魂兽1!P32+化神!K29+魂骨!J29+魂环!K29+神兵!L28+神兵!AE28+魂核1!P30</f>
        <v>596.39660000000003</v>
      </c>
      <c r="M30">
        <f>(星级!M30+阶位!M30+战魄!M30+武魂!M30+众神殿!M30+精神空间!M29+天赋!L30+魂师之魄1!Q30)*(1+BX30)+魂兽1!Q32+化神!L29+魂骨!K29+魂环!L29+神兵!M28+神兵!AF28+魂核1!Q30</f>
        <v>480.83660000000003</v>
      </c>
      <c r="N30">
        <f>(星级!N30+阶位!N30+战魄!N30+武魂!N30+众神殿!N30+精神空间!N29+天赋!M30+魂师之魄1!R30)*(1+BY30)+魂兽1!R32+化神!M29+魂骨!L29+魂环!M29+神兵!N28+神兵!AG28+魂核1!R30</f>
        <v>5885</v>
      </c>
      <c r="O30">
        <f>(星级!O30+阶位!O30+战魄!O30+武魂!O30+众神殿!O30+精神空间!O29+天赋!N30+魂师之魄1!S30)*(1+BZ30)+魂兽1!S32+化神!N29+魂骨!M29+魂环!N29+神兵!O28+神兵!AH28+魂核1!S30</f>
        <v>126.6</v>
      </c>
      <c r="P30">
        <f>(星级!P30+阶位!P30+战魄!P30+武魂!P30+众神殿!P30+精神空间!P29+天赋!O30+魂师之魄1!T30)*(1+CA30)+魂兽1!T32+化神!O29+魂骨!N29+魂环!O29+神兵!P28+神兵!AI28+魂核1!T30</f>
        <v>15339.139199999998</v>
      </c>
      <c r="Q30">
        <f>(星级!Q30+阶位!Q30+战魄!Q30+武魂!Q30+众神殿!Q30+精神空间!Q29+天赋!P30+魂师之魄1!U30)*(1+CB30)+魂兽1!U32+化神!P29+魂骨!O29+魂环!P29+神兵!Q28+神兵!AJ28+魂核1!U30</f>
        <v>15339.139199999998</v>
      </c>
      <c r="R30">
        <f>化神!R29+魂环!Q29</f>
        <v>1850</v>
      </c>
      <c r="S30">
        <f>化神!S29+魂环!R29</f>
        <v>1850</v>
      </c>
      <c r="T30">
        <f>魂环!S29</f>
        <v>0</v>
      </c>
      <c r="U30">
        <f>魂环!T29</f>
        <v>0</v>
      </c>
      <c r="V30">
        <f>魂核1!Y30+神器1!AD30+VLOOKUP(精神空间!$B$2,精神空间!$BR$4:$BT$11,2,)</f>
        <v>0.7</v>
      </c>
      <c r="W30">
        <f>魂核1!Z30+神器1!AE30+VLOOKUP(精神空间!$B$2,精神空间!$BR$4:$BT$11,2,)</f>
        <v>0.7</v>
      </c>
      <c r="Y30">
        <f>(星级!S30+阶位!T30+战魄!D30+武魂!T30+众神殿!D30+精神空间!T29+天赋!S30+魂师之魄1!H30)*(1+BO30)+魂兽1!H32+化神!C29+魂骨!B29+魂环!C29+神兵!D28+神兵!W28+魂核1!H30</f>
        <v>203803.91572799999</v>
      </c>
      <c r="Z30">
        <f>(星级!T30+阶位!U30+战魄!E30+武魂!U30+众神殿!E30+精神空间!U29+天赋!T30+魂师之魄1!I30)*(1+BP30)+魂兽1!I32+化神!D29+魂骨!C29+魂环!D29+神兵!E28+神兵!X28+魂核1!I30</f>
        <v>53549.53168</v>
      </c>
      <c r="AA30">
        <f>(星级!U30+阶位!V30+战魄!F30+武魂!V30+众神殿!F30+精神空间!V29+天赋!U30+魂师之魄1!J30)*(1+BQ30)+魂兽1!J32+化神!E29+魂骨!D29+魂环!E29+神兵!F28+神兵!Y28+魂核1!J30</f>
        <v>19626.574079999999</v>
      </c>
      <c r="AB30">
        <f>(星级!V30+阶位!W30+战魄!G30+武魂!W30+众神殿!G30+精神空间!W29+天赋!V30+魂师之魄1!K30)*(1+BR30)+魂兽1!K32+化神!F29+魂骨!E29+魂环!F29+神兵!G28+神兵!Z28+魂核1!K30</f>
        <v>18557.45408</v>
      </c>
      <c r="AC30">
        <f>(星级!W30+阶位!X30+战魄!H30+武魂!X30+众神殿!H30+精神空间!X29+天赋!W30+魂师之魄1!L30)*(1+BS30)+魂兽1!L32+化神!G29+魂骨!F29+魂环!G29+神兵!H28+神兵!AA28+魂核1!L30</f>
        <v>490.51440000000002</v>
      </c>
      <c r="AD30">
        <f>(星级!X30+阶位!Y30+战魄!I30+武魂!Y30+众神殿!I30+精神空间!Y29+天赋!X30+魂师之魄1!M30)*(1+BT30)+魂兽1!M32+化神!H29+魂骨!G29+魂环!H29+神兵!I28+神兵!AB28+魂核1!M30</f>
        <v>473.23440000000005</v>
      </c>
      <c r="AE30">
        <f>(星级!Y30+阶位!Z30+战魄!J30+武魂!Z30+众神殿!J30+精神空间!Z29+天赋!Y30+魂师之魄1!N30)*(1+BU30)+魂兽1!N32+化神!I29+魂骨!H29+魂环!I29+神兵!J28+神兵!AC28+魂核1!N30</f>
        <v>538.44540000000006</v>
      </c>
      <c r="AF30">
        <f>(星级!Z30+阶位!AA30+战魄!K30+武魂!AA30+众神殿!K30+精神空间!AA29+天赋!Z30+魂师之魄1!O30)*(1+BV30)+魂兽1!O32+化神!J29+魂骨!I29+魂环!J29+神兵!K28+神兵!AD28+魂核1!O30</f>
        <v>484.26060000000007</v>
      </c>
      <c r="AG30">
        <f>(星级!AA30+阶位!AB30+战魄!L30+武魂!AB30+众神殿!L30+精神空间!AB29+天赋!AA30+魂师之魄1!P30)*(1+BW30)+魂兽1!P32+化神!K29+魂骨!J29+魂环!K29+神兵!L28+神兵!AE28+魂核1!P30</f>
        <v>596.39660000000003</v>
      </c>
      <c r="AH30">
        <f>(星级!AB30+阶位!AC30+战魄!M30+武魂!AC30+众神殿!M30+精神空间!AC29+天赋!AB30+魂师之魄1!Q30)*(1+BX30)+魂兽1!Q32+化神!L29+魂骨!K29+魂环!L29+神兵!M28+神兵!AF28+魂核1!Q30</f>
        <v>480.83660000000003</v>
      </c>
      <c r="AI30">
        <f>(星级!AC30+阶位!AD30+战魄!N30+武魂!AD30+众神殿!N30+精神空间!AD29+天赋!AC30+魂师之魄1!R30)*(1+BY30)+魂兽1!R32+化神!M29+魂骨!L29+魂环!M29+神兵!N28+神兵!AG28+魂核1!R30</f>
        <v>4665.2</v>
      </c>
      <c r="AJ30">
        <f>(星级!AD30+阶位!AE30+战魄!O30+武魂!AE30+众神殿!O30+精神空间!AE29+天赋!AD30+魂师之魄1!S30)*(1+BZ30)+魂兽1!S32+化神!N29+魂骨!M29+魂环!N29+神兵!O28+神兵!AH28+魂核1!S30</f>
        <v>200.45</v>
      </c>
      <c r="AK30">
        <f>(星级!AE30+阶位!AF30+战魄!P30+武魂!AF30+众神殿!P30+精神空间!AF29+天赋!AE30+魂师之魄1!T30)*(1+CA30)+魂兽1!T32+化神!O29+魂骨!N29+魂环!O29+神兵!P28+神兵!AI28+魂核1!T30</f>
        <v>15164.419199999998</v>
      </c>
      <c r="AL30">
        <f>(星级!AF30+阶位!AG30+战魄!Q30+武魂!AG30+众神殿!Q30+精神空间!AG29+天赋!AF30+魂师之魄1!U30)*(1+CB30)+魂兽1!U32+化神!P29+魂骨!O29+魂环!P29+神兵!Q28+神兵!AJ28+魂核1!U30</f>
        <v>15164.419199999998</v>
      </c>
      <c r="AM30">
        <f>化神!R29+魂环!Q29</f>
        <v>1850</v>
      </c>
      <c r="AN30">
        <f>化神!S29+魂环!R29</f>
        <v>1850</v>
      </c>
      <c r="AO30">
        <f>魂环!S29</f>
        <v>0</v>
      </c>
      <c r="AP30">
        <f>魂环!T29</f>
        <v>0</v>
      </c>
      <c r="AQ30">
        <f>魂核1!Y30+神器1!AD30+VLOOKUP(精神空间!$B$2,精神空间!$BR$4:$BT$11,2,)</f>
        <v>0.7</v>
      </c>
      <c r="AR30">
        <f>魂核1!Z30+神器1!AE30+VLOOKUP(精神空间!$B$2,精神空间!$BR$4:$BT$11,2,)</f>
        <v>0.7</v>
      </c>
      <c r="AT30">
        <f>(星级!AH30+阶位!AJ30+战魄!D30+武魂!AJ30+众神殿!D30+精神空间!AJ29+天赋!AI30+魂师之魄1!H30)*(1+BO30)+魂兽1!H32+化神!C29+魂骨!B29+魂环!C29+神兵!D28+神兵!W28+魂核1!H30</f>
        <v>200080.12058399999</v>
      </c>
      <c r="AU30">
        <f>(星级!AI30+阶位!AK30+战魄!E30+武魂!AK30+众神殿!E30+精神空间!AK29+天赋!AJ30+魂师之魄1!I30)*(1+BP30)+魂兽1!I32+化神!D29+魂骨!C29+魂环!D29+神兵!E28+神兵!X28+魂核1!I30</f>
        <v>54176.280232000005</v>
      </c>
      <c r="AV30">
        <f>(星级!AJ30+阶位!AL30+战魄!F30+武魂!AL30+众神殿!F30+精神空间!AL29+天赋!AK30+魂师之魄1!J30)*(1+BQ30)+魂兽1!J32+化神!E29+魂骨!D29+魂环!E29+神兵!F28+神兵!Y28+魂核1!J30</f>
        <v>18249.256319999997</v>
      </c>
      <c r="AW30">
        <f>(星级!AK30+阶位!AM30+战魄!G30+武魂!AM30+众神殿!G30+精神空间!AM29+天赋!AL30+魂师之魄1!K30)*(1+BR30)+魂兽1!K32+化神!F29+魂骨!E29+魂环!F29+神兵!G28+神兵!Z28+魂核1!K30</f>
        <v>19247.073919999999</v>
      </c>
      <c r="AX30">
        <f>(星级!AL30+阶位!AN30+战魄!H30+武魂!AN30+众神殿!H30+精神空间!AN29+天赋!AM30+魂师之魄1!L30)*(1+BS30)+魂兽1!L32+化神!G29+魂骨!F29+魂环!G29+神兵!H28+神兵!AA28+魂核1!L30</f>
        <v>493.97040000000004</v>
      </c>
      <c r="AY30">
        <f>(星级!AM30+阶位!AO30+战魄!I30+武魂!AO30+众神殿!I30+精神空间!AO29+天赋!AN30+魂师之魄1!M30)*(1+BT30)+魂兽1!M32+化神!H29+魂骨!G29+魂环!H29+神兵!I28+神兵!AB28+魂核1!M30</f>
        <v>476.69040000000001</v>
      </c>
      <c r="AZ30">
        <f>(星级!AN30+阶位!AP30+战魄!J30+武魂!AP30+众神殿!J30+精神空间!AP29+天赋!AO30+魂师之魄1!N30)*(1+BU30)+魂兽1!N32+化神!I29+魂骨!H29+魂环!I29+神兵!J28+神兵!AC28+魂核1!N30</f>
        <v>535.02139999999997</v>
      </c>
      <c r="BA30">
        <f>(星级!AO30+阶位!AQ30+战魄!K30+武魂!AQ30+众神殿!K30+精神空间!AQ29+天赋!AP30+魂师之魄1!O30)*(1+BV30)+魂兽1!O32+化神!J29+魂骨!I29+魂环!J29+神兵!K28+神兵!AD28+魂核1!O30</f>
        <v>472.27660000000003</v>
      </c>
      <c r="BB30">
        <f>(星级!AP30+阶位!AR30+战魄!L30+武魂!AR30+众神殿!L30+精神空间!AR29+天赋!AQ30+魂师之魄1!P30)*(1+BW30)+魂兽1!P32+化神!K29+魂骨!J29+魂环!K29+神兵!L28+神兵!AE28+魂核1!P30</f>
        <v>596.39660000000003</v>
      </c>
      <c r="BC30">
        <f>(星级!AQ30+阶位!AS30+战魄!M30+武魂!AS30+众神殿!M30+精神空间!AS29+天赋!AR30+魂师之魄1!Q30)*(1+BX30)+魂兽1!Q32+化神!L29+魂骨!K29+魂环!L29+神兵!M28+神兵!AF28+魂核1!Q30</f>
        <v>480.83660000000003</v>
      </c>
      <c r="BD30">
        <f>(星级!AR30+阶位!AT30+战魄!N30+武魂!AT30+众神殿!N30+精神空间!AT29+天赋!AS30+魂师之魄1!R30)*(1+BY30)+魂兽1!R32+化神!M29+魂骨!L29+魂环!M29+神兵!N28+神兵!AG28+魂核1!R30</f>
        <v>2332.6</v>
      </c>
      <c r="BE30">
        <f>(星级!AS30+阶位!AU30+战魄!O30+武魂!AU30+众神殿!O30+精神空间!AU29+天赋!AT30+魂师之魄1!S30)*(1+BZ30)+魂兽1!S32+化神!N29+魂骨!M29+魂环!N29+神兵!O28+神兵!AH28+魂核1!S30</f>
        <v>253.2</v>
      </c>
      <c r="BF30">
        <f>(星级!AT30+阶位!AV30+战魄!P30+武魂!AV30+众神殿!P30+精神空间!AV29+天赋!AU30+魂师之魄1!T30)*(1+CA30)+魂兽1!T32+化神!O29+魂骨!N29+魂环!O29+神兵!P28+神兵!AI28+魂核1!T30</f>
        <v>15164.419199999998</v>
      </c>
      <c r="BG30">
        <f>(星级!AU30+阶位!AW30+战魄!Q30+武魂!AW30+众神殿!Q30+精神空间!AW29+天赋!AV30+魂师之魄1!U30)*(1+CB30)+魂兽1!U32+化神!P29+魂骨!O29+魂环!P29+神兵!Q28+神兵!AJ28+魂核1!U30</f>
        <v>15164.419199999998</v>
      </c>
      <c r="BH30">
        <f>化神!R29+魂环!Q29</f>
        <v>1850</v>
      </c>
      <c r="BI30">
        <f>化神!S29+魂环!R29</f>
        <v>1850</v>
      </c>
      <c r="BJ30">
        <f>魂环!S29</f>
        <v>0</v>
      </c>
      <c r="BK30">
        <f>魂环!T29</f>
        <v>0</v>
      </c>
      <c r="BL30">
        <f>魂核1!Y30+神器1!AD30+VLOOKUP(精神空间!$B$2,精神空间!$BR$4:$BT$11,2,)</f>
        <v>0.7</v>
      </c>
      <c r="BM30">
        <f>魂核1!Z30+神器1!AE30+VLOOKUP(精神空间!$B$2,精神空间!$BR$4:$BT$11,2,)</f>
        <v>0.7</v>
      </c>
      <c r="BO30">
        <f>战魄!T30+武魂!AZ30+好感度!D29+魂师之魄1!Y30+神器1!M30+魂兽1!X32+精神空间!BA29+精神空间!BC29</f>
        <v>1.4120000000000004</v>
      </c>
      <c r="BP30">
        <f>战魄!U30+武魂!BA30+好感度!E29+魂师之魄1!Z30+神器1!N30+魂兽1!Y32+精神空间!BB29+精神空间!BD29</f>
        <v>1.4120000000000004</v>
      </c>
      <c r="BQ30">
        <f>战魄!V30+武魂!BB30+好感度!F29+魂师之魄1!AA30+神器1!O30+魂兽1!Z32</f>
        <v>1.08</v>
      </c>
      <c r="BR30">
        <f>战魄!W30+武魂!BC30+好感度!G29+魂师之魄1!AB30+神器1!P30+魂兽1!AA32</f>
        <v>1.08</v>
      </c>
      <c r="BS30">
        <f>战魄!X30+武魂!BD30+好感度!H29+魂师之魄1!AC30+神器1!Q30+魂兽1!AB32</f>
        <v>1.1599999999999999</v>
      </c>
      <c r="BT30">
        <f>战魄!Y30+武魂!BE30+好感度!I29+魂师之魄1!AD30+神器1!R30+魂兽1!AC32</f>
        <v>1.1599999999999999</v>
      </c>
      <c r="BU30">
        <f>战魄!Z30+武魂!BF30+好感度!J29+魂师之魄1!AE30+神器1!S30+魂兽1!AD32</f>
        <v>1.1400000000000001</v>
      </c>
      <c r="BV30">
        <f>战魄!AA30+武魂!BG30+好感度!K29+魂师之魄1!AF30+神器1!T30+魂兽1!AE32</f>
        <v>1.1400000000000001</v>
      </c>
      <c r="BW30">
        <f>战魄!AB30+武魂!BH30+好感度!L29+魂师之魄1!AG30+神器1!U30+魂兽1!AF32</f>
        <v>1.1400000000000001</v>
      </c>
      <c r="BX30">
        <f>战魄!AC30+武魂!BI30+好感度!M29+魂师之魄1!AH30+神器1!V30+魂兽1!AG32</f>
        <v>1.1400000000000001</v>
      </c>
      <c r="BY30">
        <f>战魄!AD30+武魂!BJ30+好感度!N29+魂师之魄1!AI30+神器1!W30+魂兽1!AH32</f>
        <v>1.1400000000000001</v>
      </c>
      <c r="BZ30">
        <f>战魄!AE30+武魂!BK30+好感度!O29+魂师之魄1!AJ30+神器1!X30+魂兽1!AI32</f>
        <v>1.1099999999999999</v>
      </c>
      <c r="CA30">
        <f>战魄!AF30+武魂!BL30+好感度!P29+魂师之魄1!AK30+神器1!Y30+魂兽1!AJ32</f>
        <v>1.08</v>
      </c>
      <c r="CB30">
        <f>战魄!AG30+武魂!BM30+好感度!Q29+魂师之魄1!AL30+神器1!Z30+魂兽1!AK32</f>
        <v>1.08</v>
      </c>
    </row>
    <row r="31" spans="2:80" x14ac:dyDescent="0.2">
      <c r="B31">
        <v>27</v>
      </c>
      <c r="D31">
        <f>(星级!D31+阶位!D31+战魄!D31+武魂!D31+众神殿!D31+精神空间!D30+天赋!C31+魂师之魄1!H31)*(1+BO31)+魂兽1!H33+化神!C30+魂骨!B30+魂环!C30+神兵!D29+神兵!W29+魂核1!H31</f>
        <v>210290.29609599998</v>
      </c>
      <c r="E31">
        <f>(星级!E31+阶位!E31+战魄!E31+武魂!E31+众神殿!E31+精神空间!E30+天赋!D31+魂师之魄1!I31)*(1+BP31)+魂兽1!I33+化神!D30+魂骨!C30+魂环!D30+神兵!E29+神兵!X29+魂核1!I31</f>
        <v>53920.759583999999</v>
      </c>
      <c r="F31">
        <f>(星级!F31+阶位!F31+战魄!F31+武魂!F31+众神殿!F31+精神空间!F30+天赋!E31+魂师之魄1!J31)*(1+BQ31)+魂兽1!J33+化神!E30+魂骨!D30+魂环!E30+神兵!F29+神兵!Y29+魂核1!J31</f>
        <v>20758.260479999997</v>
      </c>
      <c r="G31">
        <f>(星级!G31+阶位!G31+战魄!G31+武魂!G31+众神殿!G31+精神空间!G30+天赋!F31+魂师之魄1!K31)*(1+BR31)+魂兽1!K33+化神!F30+魂骨!E30+魂环!F30+神兵!G29+神兵!Z29+魂核1!K31</f>
        <v>19233.620479999998</v>
      </c>
      <c r="H31">
        <f>(星级!H31+阶位!H31+战魄!H31+武魂!H31+众神殿!H31+精神空间!H30+天赋!G31+魂师之魄1!L31)*(1+BS31)+魂兽1!L33+化神!G30+魂骨!F30+魂环!G30+神兵!H29+神兵!AA29+魂核1!L31</f>
        <v>503.04239999999999</v>
      </c>
      <c r="I31">
        <f>(星级!I31+阶位!I31+战魄!I31+武魂!I31+众神殿!I31+精神空间!I30+天赋!H31+魂师之魄1!M31)*(1+BT31)+魂兽1!M33+化神!H30+魂骨!G30+魂环!H30+神兵!I29+神兵!AB29+魂核1!M31</f>
        <v>485.76240000000001</v>
      </c>
      <c r="J31">
        <f>(星级!J31+阶位!J31+战魄!J31+武魂!J31+众神殿!J31+精神空间!J30+天赋!I31+魂师之魄1!N31)*(1+BU31)+魂兽1!N33+化神!I30+魂骨!H30+魂环!I30+神兵!J29+神兵!AC29+魂核1!N31</f>
        <v>549.09360000000004</v>
      </c>
      <c r="K31">
        <f>(星级!K31+阶位!K31+战魄!K31+武魂!K31+众神殿!K31+精神空间!K30+天赋!J31+魂师之魄1!O31)*(1+BV31)+魂兽1!O33+化神!J30+魂骨!I30+魂环!J30+神兵!K29+神兵!AD29+魂核1!O31</f>
        <v>489.82459999999998</v>
      </c>
      <c r="L31">
        <f>(星级!L31+阶位!L31+战魄!L31+武魂!L31+众神殿!L31+精神空间!L30+天赋!K31+魂师之魄1!P31)*(1+BW31)+魂兽1!P33+化神!K30+魂骨!J30+魂环!K30+神兵!L29+神兵!AE29+魂核1!P31</f>
        <v>605.38459999999998</v>
      </c>
      <c r="M31">
        <f>(星级!M31+阶位!M31+战魄!M31+武魂!M31+众神殿!M31+精神空间!M30+天赋!L31+魂师之魄1!Q31)*(1+BX31)+魂兽1!Q33+化神!L30+魂骨!K30+魂环!L30+神兵!M29+神兵!AF29+魂核1!Q31</f>
        <v>489.82459999999998</v>
      </c>
      <c r="N31">
        <f>(星级!N31+阶位!N31+战魄!N31+武魂!N31+众神殿!N31+精神空间!N30+天赋!M31+魂师之魄1!R31)*(1+BY31)+魂兽1!R33+化神!M30+魂骨!L30+魂环!M30+神兵!N29+神兵!AG29+魂核1!R31</f>
        <v>6099</v>
      </c>
      <c r="O31">
        <f>(星级!O31+阶位!O31+战魄!O31+武魂!O31+众神殿!O31+精神空间!O30+天赋!N31+魂师之魄1!S31)*(1+BZ31)+魂兽1!S33+化神!N30+魂骨!M30+魂环!N30+神兵!O29+神兵!AH29+魂核1!S31</f>
        <v>126.6</v>
      </c>
      <c r="P31">
        <f>(星级!P31+阶位!P31+战魄!P31+武魂!P31+众神殿!P31+精神空间!P30+天赋!O31+魂师之魄1!T31)*(1+CA31)+魂兽1!T33+化神!O30+魂骨!N30+魂环!O30+神兵!P29+神兵!AI29+魂核1!T31</f>
        <v>15361.457599999998</v>
      </c>
      <c r="Q31">
        <f>(星级!Q31+阶位!Q31+战魄!Q31+武魂!Q31+众神殿!Q31+精神空间!Q30+天赋!P31+魂师之魄1!U31)*(1+CB31)+魂兽1!U33+化神!P30+魂骨!O30+魂环!P30+神兵!Q29+神兵!AJ29+魂核1!U31</f>
        <v>15361.457599999998</v>
      </c>
      <c r="R31">
        <f>化神!R30+魂环!Q30</f>
        <v>1850</v>
      </c>
      <c r="S31">
        <f>化神!S30+魂环!R30</f>
        <v>1850</v>
      </c>
      <c r="T31">
        <f>魂环!S30</f>
        <v>0</v>
      </c>
      <c r="U31">
        <f>魂环!T30</f>
        <v>0</v>
      </c>
      <c r="V31">
        <f>魂核1!Y31+神器1!AD31+VLOOKUP(精神空间!$B$2,精神空间!$BR$4:$BT$11,2,)</f>
        <v>0.7</v>
      </c>
      <c r="W31">
        <f>魂核1!Z31+神器1!AE31+VLOOKUP(精神空间!$B$2,精神空间!$BR$4:$BT$11,2,)</f>
        <v>0.7</v>
      </c>
      <c r="Y31">
        <f>(星级!S31+阶位!T31+战魄!D31+武魂!T31+众神殿!D31+精神空间!T30+天赋!S31+魂师之魄1!H31)*(1+BO31)+魂兽1!H33+化神!C30+魂骨!B30+魂环!C30+神兵!D29+神兵!W29+魂核1!H31</f>
        <v>205089.94790399997</v>
      </c>
      <c r="Z31">
        <f>(星级!T31+阶位!U31+战魄!E31+武魂!U31+众神殿!E31+精神空间!U30+天赋!T31+魂师之魄1!I31)*(1+BP31)+魂兽1!I33+化神!D30+魂骨!C30+魂环!D30+神兵!E29+神兵!X29+魂核1!I31</f>
        <v>53961.024640000003</v>
      </c>
      <c r="AA31">
        <f>(星级!U31+阶位!V31+战魄!F31+武魂!V31+众神殿!F31+精神空间!V30+天赋!U31+魂师之魄1!J31)*(1+BQ31)+魂兽1!J33+化神!E30+魂骨!D30+魂环!E30+神兵!F29+神兵!Y29+魂核1!J31</f>
        <v>19750.542079999999</v>
      </c>
      <c r="AB31">
        <f>(星级!V31+阶位!W31+战魄!G31+武魂!W31+众神殿!G31+精神空间!W30+天赋!V31+魂师之魄1!K31)*(1+BR31)+魂兽1!K33+化神!F30+魂骨!E30+魂环!F30+神兵!G29+神兵!Z29+魂核1!K31</f>
        <v>18648.142079999998</v>
      </c>
      <c r="AC31">
        <f>(星级!W31+阶位!X31+战魄!H31+武魂!X31+众神殿!H31+精神空间!X30+天赋!W31+魂师之魄1!L31)*(1+BS31)+魂兽1!L33+化神!G30+魂骨!F30+魂环!G30+神兵!H29+神兵!AA29+魂核1!L31</f>
        <v>499.58640000000008</v>
      </c>
      <c r="AD31">
        <f>(星级!X31+阶位!Y31+战魄!I31+武魂!Y31+众神殿!I31+精神空间!Y30+天赋!X31+魂师之魄1!M31)*(1+BT31)+魂兽1!M33+化神!H30+魂骨!G30+魂环!H30+神兵!I29+神兵!AB29+魂核1!M31</f>
        <v>482.30640000000005</v>
      </c>
      <c r="AE31">
        <f>(星级!Y31+阶位!Z31+战魄!J31+武魂!Z31+众神殿!J31+精神空间!Z30+天赋!Y31+魂师之魄1!N31)*(1+BU31)+魂兽1!N33+化神!I30+魂骨!H30+魂环!I30+神兵!J29+神兵!AC29+魂核1!N31</f>
        <v>552.54960000000005</v>
      </c>
      <c r="AF31">
        <f>(星级!Z31+阶位!AA31+战魄!K31+武魂!AA31+众神殿!K31+精神空间!AA30+天赋!Z31+魂师之魄1!O31)*(1+BV31)+魂兽1!O33+化神!J30+魂骨!I30+魂环!J30+神兵!K29+神兵!AD29+魂核1!O31</f>
        <v>493.24860000000007</v>
      </c>
      <c r="AG31">
        <f>(星级!AA31+阶位!AB31+战魄!L31+武魂!AB31+众神殿!L31+精神空间!AB30+天赋!AA31+魂师之魄1!P31)*(1+BW31)+魂兽1!P33+化神!K30+魂骨!J30+魂环!K30+神兵!L29+神兵!AE29+魂核1!P31</f>
        <v>605.38459999999998</v>
      </c>
      <c r="AH31">
        <f>(星级!AB31+阶位!AC31+战魄!M31+武魂!AC31+众神殿!M31+精神空间!AC30+天赋!AB31+魂师之魄1!Q31)*(1+BX31)+魂兽1!Q33+化神!L30+魂骨!K30+魂环!L30+神兵!M29+神兵!AF29+魂核1!Q31</f>
        <v>489.82459999999998</v>
      </c>
      <c r="AI31">
        <f>(星级!AC31+阶位!AD31+战魄!N31+武魂!AD31+众神殿!N31+精神空间!AD30+天赋!AC31+魂师之魄1!R31)*(1+BY31)+魂兽1!R33+化神!M30+魂骨!L30+魂环!M30+神兵!N29+神兵!AG29+魂核1!R31</f>
        <v>4836.4000000000005</v>
      </c>
      <c r="AJ31">
        <f>(星级!AD31+阶位!AE31+战魄!O31+武魂!AE31+众神殿!O31+精神空间!AE30+天赋!AD31+魂师之魄1!S31)*(1+BZ31)+魂兽1!S33+化神!N30+魂骨!M30+魂环!N30+神兵!O29+神兵!AH29+魂核1!S31</f>
        <v>200.45</v>
      </c>
      <c r="AK31">
        <f>(星级!AE31+阶位!AF31+战魄!P31+武魂!AF31+众神殿!P31+精神空间!AF30+天赋!AE31+魂师之魄1!T31)*(1+CA31)+魂兽1!T33+化神!O30+魂骨!N30+魂环!O30+神兵!P29+神兵!AI29+魂核1!T31</f>
        <v>15186.737599999999</v>
      </c>
      <c r="AL31">
        <f>(星级!AF31+阶位!AG31+战魄!Q31+武魂!AG31+众神殿!Q31+精神空间!AG30+天赋!AF31+魂师之魄1!U31)*(1+CB31)+魂兽1!U33+化神!P30+魂骨!O30+魂环!P30+神兵!Q29+神兵!AJ29+魂核1!U31</f>
        <v>15186.737599999999</v>
      </c>
      <c r="AM31">
        <f>化神!R30+魂环!Q30</f>
        <v>1850</v>
      </c>
      <c r="AN31">
        <f>化神!S30+魂环!R30</f>
        <v>1850</v>
      </c>
      <c r="AO31">
        <f>魂环!S30</f>
        <v>0</v>
      </c>
      <c r="AP31">
        <f>魂环!T30</f>
        <v>0</v>
      </c>
      <c r="AQ31">
        <f>魂核1!Y31+神器1!AD31+VLOOKUP(精神空间!$B$2,精神空间!$BR$4:$BT$11,2,)</f>
        <v>0.7</v>
      </c>
      <c r="AR31">
        <f>魂核1!Z31+神器1!AE31+VLOOKUP(精神空间!$B$2,精神空间!$BR$4:$BT$11,2,)</f>
        <v>0.7</v>
      </c>
      <c r="AT31">
        <f>(星级!AH31+阶位!AJ31+战魄!D31+武魂!AJ31+众神殿!D31+精神空间!AJ30+天赋!AI31+魂师之魄1!H31)*(1+BO31)+魂兽1!H33+化神!C30+魂骨!B30+魂环!C30+神兵!D29+神兵!W29+魂核1!H31</f>
        <v>201227.58051199999</v>
      </c>
      <c r="AU31">
        <f>(星级!AI31+阶位!AK31+战魄!E31+武魂!AK31+众神殿!E31+精神空间!AK30+天赋!AJ31+魂师之魄1!I31)*(1+BP31)+魂兽1!I33+化神!D30+魂骨!C30+魂环!D30+神兵!E29+神兵!X29+魂核1!I31</f>
        <v>54611.643775999997</v>
      </c>
      <c r="AV31">
        <f>(星级!AJ31+阶位!AL31+战魄!F31+武魂!AL31+众神殿!F31+精神空间!AL30+天赋!AK31+魂师之魄1!J31)*(1+BQ31)+魂兽1!J33+化神!E30+魂骨!D30+魂环!E30+神兵!F29+神兵!Y29+魂核1!J31</f>
        <v>18329.315519999996</v>
      </c>
      <c r="AW31">
        <f>(星级!AK31+阶位!AM31+战魄!G31+武魂!AM31+众神殿!G31+精神空间!AM30+天赋!AL31+魂师之魄1!K31)*(1+BR31)+魂兽1!K33+化神!F30+魂骨!E30+魂环!F30+神兵!G29+神兵!Z29+魂核1!K31</f>
        <v>19357.750719999996</v>
      </c>
      <c r="AX31">
        <f>(星级!AL31+阶位!AN31+战魄!H31+武魂!AN31+众神殿!H31+精神空间!AN30+天赋!AM31+魂师之魄1!L31)*(1+BS31)+魂兽1!L33+化神!G30+魂骨!F30+魂环!G30+神兵!H29+神兵!AA29+魂核1!L31</f>
        <v>503.04239999999999</v>
      </c>
      <c r="AY31">
        <f>(星级!AM31+阶位!AO31+战魄!I31+武魂!AO31+众神殿!I31+精神空间!AO30+天赋!AN31+魂师之魄1!M31)*(1+BT31)+魂兽1!M33+化神!H30+魂骨!G30+魂环!H30+神兵!I29+神兵!AB29+魂核1!M31</f>
        <v>485.76240000000001</v>
      </c>
      <c r="AZ31">
        <f>(星级!AN31+阶位!AP31+战魄!J31+武魂!AP31+众神殿!J31+精神空间!AP30+天赋!AO31+魂师之魄1!N31)*(1+BU31)+魂兽1!N33+化神!I30+魂骨!H30+魂环!I30+神兵!J29+神兵!AC29+魂核1!N31</f>
        <v>549.09360000000004</v>
      </c>
      <c r="BA31">
        <f>(星级!AO31+阶位!AQ31+战魄!K31+武魂!AQ31+众神殿!K31+精神空间!AQ30+天赋!AP31+魂师之魄1!O31)*(1+BV31)+魂兽1!O33+化神!J30+魂骨!I30+魂环!J30+神兵!K29+神兵!AD29+魂核1!O31</f>
        <v>481.26459999999997</v>
      </c>
      <c r="BB31">
        <f>(星级!AP31+阶位!AR31+战魄!L31+武魂!AR31+众神殿!L31+精神空间!AR30+天赋!AQ31+魂师之魄1!P31)*(1+BW31)+魂兽1!P33+化神!K30+魂骨!J30+魂环!K30+神兵!L29+神兵!AE29+魂核1!P31</f>
        <v>605.38459999999998</v>
      </c>
      <c r="BC31">
        <f>(星级!AQ31+阶位!AS31+战魄!M31+武魂!AS31+众神殿!M31+精神空间!AS30+天赋!AR31+魂师之魄1!Q31)*(1+BX31)+魂兽1!Q33+化神!L30+魂骨!K30+魂环!L30+神兵!M29+神兵!AF29+魂核1!Q31</f>
        <v>489.82459999999998</v>
      </c>
      <c r="BD31">
        <f>(星级!AR31+阶位!AT31+战魄!N31+武魂!AT31+众神殿!N31+精神空间!AT30+天赋!AS31+魂师之魄1!R31)*(1+BY31)+魂兽1!R33+化神!M30+魂骨!L30+魂环!M30+神兵!N29+神兵!AG29+魂核1!R31</f>
        <v>2418.2000000000003</v>
      </c>
      <c r="BE31">
        <f>(星级!AS31+阶位!AU31+战魄!O31+武魂!AU31+众神殿!O31+精神空间!AU30+天赋!AT31+魂师之魄1!S31)*(1+BZ31)+魂兽1!S33+化神!N30+魂骨!M30+魂环!N30+神兵!O29+神兵!AH29+魂核1!S31</f>
        <v>253.2</v>
      </c>
      <c r="BF31">
        <f>(星级!AT31+阶位!AV31+战魄!P31+武魂!AV31+众神殿!P31+精神空间!AV30+天赋!AU31+魂师之魄1!T31)*(1+CA31)+魂兽1!T33+化神!O30+魂骨!N30+魂环!O30+神兵!P29+神兵!AI29+魂核1!T31</f>
        <v>15186.737599999999</v>
      </c>
      <c r="BG31">
        <f>(星级!AU31+阶位!AW31+战魄!Q31+武魂!AW31+众神殿!Q31+精神空间!AW30+天赋!AV31+魂师之魄1!U31)*(1+CB31)+魂兽1!U33+化神!P30+魂骨!O30+魂环!P30+神兵!Q29+神兵!AJ29+魂核1!U31</f>
        <v>15186.737599999999</v>
      </c>
      <c r="BH31">
        <f>化神!R30+魂环!Q30</f>
        <v>1850</v>
      </c>
      <c r="BI31">
        <f>化神!S30+魂环!R30</f>
        <v>1850</v>
      </c>
      <c r="BJ31">
        <f>魂环!S30</f>
        <v>0</v>
      </c>
      <c r="BK31">
        <f>魂环!T30</f>
        <v>0</v>
      </c>
      <c r="BL31">
        <f>魂核1!Y31+神器1!AD31+VLOOKUP(精神空间!$B$2,精神空间!$BR$4:$BT$11,2,)</f>
        <v>0.7</v>
      </c>
      <c r="BM31">
        <f>魂核1!Z31+神器1!AE31+VLOOKUP(精神空间!$B$2,精神空间!$BR$4:$BT$11,2,)</f>
        <v>0.7</v>
      </c>
      <c r="BO31">
        <f>战魄!T31+武魂!AZ31+好感度!D30+魂师之魄1!Y31+神器1!M31+魂兽1!X33+精神空间!BA30+精神空间!BC30</f>
        <v>1.4159999999999999</v>
      </c>
      <c r="BP31">
        <f>战魄!U31+武魂!BA31+好感度!E30+魂师之魄1!Z31+神器1!N31+魂兽1!Y33+精神空间!BB30+精神空间!BD30</f>
        <v>1.4159999999999999</v>
      </c>
      <c r="BQ31">
        <f>战魄!V31+武魂!BB31+好感度!F30+魂师之魄1!AA31+神器1!O31+魂兽1!Z33</f>
        <v>1.08</v>
      </c>
      <c r="BR31">
        <f>战魄!W31+武魂!BC31+好感度!G30+魂师之魄1!AB31+神器1!P31+魂兽1!AA33</f>
        <v>1.08</v>
      </c>
      <c r="BS31">
        <f>战魄!X31+武魂!BD31+好感度!H30+魂师之魄1!AC31+神器1!Q31+魂兽1!AB33</f>
        <v>1.1599999999999999</v>
      </c>
      <c r="BT31">
        <f>战魄!Y31+武魂!BE31+好感度!I30+魂师之魄1!AD31+神器1!R31+魂兽1!AC33</f>
        <v>1.1599999999999999</v>
      </c>
      <c r="BU31">
        <f>战魄!Z31+武魂!BF31+好感度!J30+魂师之魄1!AE31+神器1!S31+魂兽1!AD33</f>
        <v>1.1599999999999999</v>
      </c>
      <c r="BV31">
        <f>战魄!AA31+武魂!BG31+好感度!K30+魂师之魄1!AF31+神器1!T31+魂兽1!AE33</f>
        <v>1.1400000000000001</v>
      </c>
      <c r="BW31">
        <f>战魄!AB31+武魂!BH31+好感度!L30+魂师之魄1!AG31+神器1!U31+魂兽1!AF33</f>
        <v>1.1400000000000001</v>
      </c>
      <c r="BX31">
        <f>战魄!AC31+武魂!BI31+好感度!M30+魂师之魄1!AH31+神器1!V31+魂兽1!AG33</f>
        <v>1.1400000000000001</v>
      </c>
      <c r="BY31">
        <f>战魄!AD31+武魂!BJ31+好感度!N30+魂师之魄1!AI31+神器1!W31+魂兽1!AH33</f>
        <v>1.1400000000000001</v>
      </c>
      <c r="BZ31">
        <f>战魄!AE31+武魂!BK31+好感度!O30+魂师之魄1!AJ31+神器1!X31+魂兽1!AI33</f>
        <v>1.1099999999999999</v>
      </c>
      <c r="CA31">
        <f>战魄!AF31+武魂!BL31+好感度!P30+魂师之魄1!AK31+神器1!Y31+魂兽1!AJ33</f>
        <v>1.08</v>
      </c>
      <c r="CB31">
        <f>战魄!AG31+武魂!BM31+好感度!Q30+魂师之魄1!AL31+神器1!Z31+魂兽1!AK33</f>
        <v>1.08</v>
      </c>
    </row>
    <row r="32" spans="2:80" x14ac:dyDescent="0.2">
      <c r="B32">
        <v>28</v>
      </c>
      <c r="D32">
        <f>(星级!D32+阶位!D32+战魄!D32+武魂!D32+众神殿!D32+精神空间!D31+天赋!C32+魂师之魄1!H32)*(1+BO32)+魂兽1!H34+化神!C31+魂骨!B31+魂环!C31+神兵!D30+神兵!W30+魂核1!H32</f>
        <v>211724.91651999997</v>
      </c>
      <c r="E32">
        <f>(星级!E32+阶位!E32+战魄!E32+武魂!E32+众神殿!E32+精神空间!E31+天赋!D32+魂师之魄1!I32)*(1+BP32)+魂兽1!I34+化神!D31+魂骨!C31+魂环!D31+神兵!E30+神兵!X30+魂核1!I32</f>
        <v>54316.02908</v>
      </c>
      <c r="F32">
        <f>(星级!F32+阶位!F32+战魄!F32+武魂!F32+众神殿!F32+精神空间!F31+天赋!E32+魂师之魄1!J32)*(1+BQ32)+魂兽1!J34+化神!E31+魂骨!D31+魂环!E31+神兵!F30+神兵!Y30+魂核1!J32</f>
        <v>20912.59648</v>
      </c>
      <c r="G32">
        <f>(星级!G32+阶位!G32+战魄!G32+武魂!G32+众神殿!G32+精神空间!G31+天赋!F32+魂师之魄1!K32)*(1+BR32)+魂兽1!K34+化神!F31+魂骨!E31+魂环!F31+神兵!G30+神兵!Z30+魂核1!K32</f>
        <v>19344.27648</v>
      </c>
      <c r="H32">
        <f>(星级!H32+阶位!H32+战魄!H32+武魂!H32+众神殿!H32+精神空间!H31+天赋!G32+魂师之魄1!L32)*(1+BS32)+魂兽1!L34+化神!G31+魂骨!F31+魂环!G31+神兵!H30+神兵!AA30+魂核1!L32</f>
        <v>512.11440000000005</v>
      </c>
      <c r="I32">
        <f>(星级!I32+阶位!I32+战魄!I32+武魂!I32+众神殿!I32+精神空间!I31+天赋!H32+魂师之魄1!M32)*(1+BT32)+魂兽1!M34+化神!H31+魂骨!G31+魂环!H31+神兵!I30+神兵!AB30+魂核1!M32</f>
        <v>494.83440000000002</v>
      </c>
      <c r="J32">
        <f>(星级!J32+阶位!J32+战魄!J32+武魂!J32+众神殿!J32+精神空间!J31+天赋!I32+魂师之魄1!N32)*(1+BU32)+魂兽1!N34+化神!I31+魂骨!H31+魂环!I31+神兵!J30+神兵!AC30+魂核1!N32</f>
        <v>558.16560000000004</v>
      </c>
      <c r="K32">
        <f>(星级!K32+阶位!K32+战魄!K32+武魂!K32+众神殿!K32+精神空间!K31+天赋!J32+魂师之魄1!O32)*(1+BV32)+魂兽1!O34+化神!J31+魂骨!I31+魂环!J31+神兵!K30+神兵!AD30+魂核1!O32</f>
        <v>503.47440000000006</v>
      </c>
      <c r="L32">
        <f>(星级!L32+阶位!L32+战魄!L32+武魂!L32+众神殿!L32+精神空间!L31+天赋!K32+魂师之魄1!P32)*(1+BW32)+魂兽1!P34+化神!K31+魂骨!J31+魂环!K31+神兵!L30+神兵!AE30+魂核1!P32</f>
        <v>614.37260000000015</v>
      </c>
      <c r="M32">
        <f>(星级!M32+阶位!M32+战魄!M32+武魂!M32+众神殿!M32+精神空间!M31+天赋!L32+魂师之魄1!Q32)*(1+BX32)+魂兽1!Q34+化神!L31+魂骨!K31+魂环!L31+神兵!M30+神兵!AF30+魂核1!Q32</f>
        <v>498.81260000000003</v>
      </c>
      <c r="N32">
        <f>(星级!N32+阶位!N32+战魄!N32+武魂!N32+众神殿!N32+精神空间!N31+天赋!M32+魂师之魄1!R32)*(1+BY32)+魂兽1!R34+化神!M31+魂骨!L31+魂环!M31+神兵!N30+神兵!AG30+魂核1!R32</f>
        <v>6313</v>
      </c>
      <c r="O32">
        <f>(星级!O32+阶位!O32+战魄!O32+武魂!O32+众神殿!O32+精神空间!O31+天赋!N32+魂师之魄1!S32)*(1+BZ32)+魂兽1!S34+化神!N31+魂骨!M31+魂环!N31+神兵!O30+神兵!AH30+魂核1!S32</f>
        <v>126.6</v>
      </c>
      <c r="P32">
        <f>(星级!P32+阶位!P32+战魄!P32+武魂!P32+众神殿!P32+精神空间!P31+天赋!O32+魂师之魄1!T32)*(1+CA32)+魂兽1!T34+化神!O31+魂骨!N31+魂环!O31+神兵!P30+神兵!AI30+魂核1!T32</f>
        <v>15383.775999999998</v>
      </c>
      <c r="Q32">
        <f>(星级!Q32+阶位!Q32+战魄!Q32+武魂!Q32+众神殿!Q32+精神空间!Q31+天赋!P32+魂师之魄1!U32)*(1+CB32)+魂兽1!U34+化神!P31+魂骨!O31+魂环!P31+神兵!Q30+神兵!AJ30+魂核1!U32</f>
        <v>15383.775999999998</v>
      </c>
      <c r="R32">
        <f>化神!R31+魂环!Q31</f>
        <v>1850</v>
      </c>
      <c r="S32">
        <f>化神!S31+魂环!R31</f>
        <v>1850</v>
      </c>
      <c r="T32">
        <f>魂环!S31</f>
        <v>0</v>
      </c>
      <c r="U32">
        <f>魂环!T31</f>
        <v>0</v>
      </c>
      <c r="V32">
        <f>魂核1!Y32+神器1!AD32+VLOOKUP(精神空间!$B$2,精神空间!$BR$4:$BT$11,2,)</f>
        <v>0.7</v>
      </c>
      <c r="W32">
        <f>魂核1!Z32+神器1!AE32+VLOOKUP(精神空间!$B$2,精神空间!$BR$4:$BT$11,2,)</f>
        <v>0.7</v>
      </c>
      <c r="Y32">
        <f>(星级!S32+阶位!T32+战魄!D32+武魂!T32+众神殿!D32+精神空间!T31+天赋!S32+魂师之魄1!H32)*(1+BO32)+魂兽1!H34+化神!C31+魂骨!B31+魂环!C31+神兵!D30+神兵!W30+魂核1!H32</f>
        <v>206379.95447999999</v>
      </c>
      <c r="Z32">
        <f>(星级!T32+阶位!U32+战魄!E32+武魂!U32+众神殿!E32+精神空间!U31+天赋!T32+魂师之魄1!I32)*(1+BP32)+魂兽1!I34+化神!D31+魂骨!C31+魂环!D31+神兵!E30+神兵!X30+魂核1!I32</f>
        <v>54373.784799999994</v>
      </c>
      <c r="AA32">
        <f>(星级!U32+阶位!V32+战魄!F32+武魂!V32+众神殿!F32+精神空间!V31+天赋!U32+魂师之魄1!J32)*(1+BQ32)+魂兽1!J34+化神!E31+魂骨!D31+魂环!E31+神兵!F30+神兵!Y30+魂核1!J32</f>
        <v>19874.51008</v>
      </c>
      <c r="AB32">
        <f>(星级!V32+阶位!W32+战魄!G32+武魂!W32+众神殿!G32+精神空间!W31+天赋!V32+魂师之魄1!K32)*(1+BR32)+魂兽1!K34+化神!F31+魂骨!E31+魂环!F31+神兵!G30+神兵!Z30+魂核1!K32</f>
        <v>18738.83008</v>
      </c>
      <c r="AC32">
        <f>(星级!W32+阶位!X32+战魄!H32+武魂!X32+众神殿!H32+精神空间!X31+天赋!W32+魂师之魄1!L32)*(1+BS32)+魂兽1!L34+化神!G31+魂骨!F31+魂环!G31+神兵!H30+神兵!AA30+魂核1!L32</f>
        <v>508.65840000000003</v>
      </c>
      <c r="AD32">
        <f>(星级!X32+阶位!Y32+战魄!I32+武魂!Y32+众神殿!I32+精神空间!Y31+天赋!X32+魂师之魄1!M32)*(1+BT32)+魂兽1!M34+化神!H31+魂骨!G31+魂环!H31+神兵!I30+神兵!AB30+魂核1!M32</f>
        <v>491.37840000000006</v>
      </c>
      <c r="AE32">
        <f>(星级!Y32+阶位!Z32+战魄!J32+武魂!Z32+众神殿!J32+精神空间!Z31+天赋!Y32+魂师之魄1!N32)*(1+BU32)+魂兽1!N34+化神!I31+魂骨!H31+魂环!I31+神兵!J30+神兵!AC30+魂核1!N32</f>
        <v>561.62160000000006</v>
      </c>
      <c r="AF32">
        <f>(星级!Z32+阶位!AA32+战魄!K32+武魂!AA32+众神殿!K32+精神空间!AA31+天赋!Z32+魂师之魄1!O32)*(1+BV32)+魂兽1!O34+化神!J31+魂骨!I31+魂环!J31+神兵!K30+神兵!AD30+魂核1!O32</f>
        <v>506.93040000000002</v>
      </c>
      <c r="AG32">
        <f>(星级!AA32+阶位!AB32+战魄!L32+武魂!AB32+众神殿!L32+精神空间!AB31+天赋!AA32+魂师之魄1!P32)*(1+BW32)+魂兽1!P34+化神!K31+魂骨!J31+魂环!K31+神兵!L30+神兵!AE30+魂核1!P32</f>
        <v>614.37260000000015</v>
      </c>
      <c r="AH32">
        <f>(星级!AB32+阶位!AC32+战魄!M32+武魂!AC32+众神殿!M32+精神空间!AC31+天赋!AB32+魂师之魄1!Q32)*(1+BX32)+魂兽1!Q34+化神!L31+魂骨!K31+魂环!L31+神兵!M30+神兵!AF30+魂核1!Q32</f>
        <v>498.81260000000003</v>
      </c>
      <c r="AI32">
        <f>(星级!AC32+阶位!AD32+战魄!N32+武魂!AD32+众神殿!N32+精神空间!AD31+天赋!AC32+魂师之魄1!R32)*(1+BY32)+魂兽1!R34+化神!M31+魂骨!L31+魂环!M31+神兵!N30+神兵!AG30+魂核1!R32</f>
        <v>5007.6000000000004</v>
      </c>
      <c r="AJ32">
        <f>(星级!AD32+阶位!AE32+战魄!O32+武魂!AE32+众神殿!O32+精神空间!AE31+天赋!AD32+魂师之魄1!S32)*(1+BZ32)+魂兽1!S34+化神!N31+魂骨!M31+魂环!N31+神兵!O30+神兵!AH30+魂核1!S32</f>
        <v>200.45</v>
      </c>
      <c r="AK32">
        <f>(星级!AE32+阶位!AF32+战魄!P32+武魂!AF32+众神殿!P32+精神空间!AF31+天赋!AE32+魂师之魄1!T32)*(1+CA32)+魂兽1!T34+化神!O31+魂骨!N31+魂环!O31+神兵!P30+神兵!AI30+魂核1!T32</f>
        <v>15209.055999999999</v>
      </c>
      <c r="AL32">
        <f>(星级!AF32+阶位!AG32+战魄!Q32+武魂!AG32+众神殿!Q32+精神空间!AG31+天赋!AF32+魂师之魄1!U32)*(1+CB32)+魂兽1!U34+化神!P31+魂骨!O31+魂环!P31+神兵!Q30+神兵!AJ30+魂核1!U32</f>
        <v>15209.055999999999</v>
      </c>
      <c r="AM32">
        <f>化神!R31+魂环!Q31</f>
        <v>1850</v>
      </c>
      <c r="AN32">
        <f>化神!S31+魂环!R31</f>
        <v>1850</v>
      </c>
      <c r="AO32">
        <f>魂环!S31</f>
        <v>0</v>
      </c>
      <c r="AP32">
        <f>魂环!T31</f>
        <v>0</v>
      </c>
      <c r="AQ32">
        <f>魂核1!Y32+神器1!AD32+VLOOKUP(精神空间!$B$2,精神空间!$BR$4:$BT$11,2,)</f>
        <v>0.7</v>
      </c>
      <c r="AR32">
        <f>魂核1!Z32+神器1!AE32+VLOOKUP(精神空间!$B$2,精神空间!$BR$4:$BT$11,2,)</f>
        <v>0.7</v>
      </c>
      <c r="AT32">
        <f>(星级!AH32+阶位!AJ32+战魄!D32+武魂!AJ32+众神殿!D32+精神空间!AJ31+天赋!AI32+魂师之魄1!H32)*(1+BO32)+魂兽1!H34+化神!C31+魂骨!B31+魂环!C31+神兵!D30+神兵!W30+魂核1!H32</f>
        <v>202378.57643999998</v>
      </c>
      <c r="AU32">
        <f>(星级!AI32+阶位!AK32+战魄!E32+武魂!AK32+众神殿!E32+精神空间!AK31+天赋!AJ32+魂师之魄1!I32)*(1+BP32)+魂兽1!I34+化神!D31+魂骨!C31+魂环!D31+神兵!E30+神兵!X30+魂核1!I32</f>
        <v>55048.350120000003</v>
      </c>
      <c r="AV32">
        <f>(星级!AJ32+阶位!AL32+战魄!F32+武魂!AL32+众神殿!F32+精神空间!AL31+天赋!AK32+魂师之魄1!J32)*(1+BQ32)+魂兽1!J34+化神!E31+魂骨!D31+魂环!E31+神兵!F30+神兵!Y30+魂核1!J32</f>
        <v>18409.37472</v>
      </c>
      <c r="AW32">
        <f>(星级!AK32+阶位!AM32+战魄!G32+武魂!AM32+众神殿!G32+精神空间!AM31+天赋!AL32+魂师之魄1!K32)*(1+BR32)+魂兽1!K34+化神!F31+魂骨!E31+魂环!F31+神兵!G30+神兵!Z30+魂核1!K32</f>
        <v>19468.427519999997</v>
      </c>
      <c r="AX32">
        <f>(星级!AL32+阶位!AN32+战魄!H32+武魂!AN32+众神殿!H32+精神空间!AN31+天赋!AM32+魂师之魄1!L32)*(1+BS32)+魂兽1!L34+化神!G31+魂骨!F31+魂环!G31+神兵!H30+神兵!AA30+魂核1!L32</f>
        <v>512.11440000000005</v>
      </c>
      <c r="AY32">
        <f>(星级!AM32+阶位!AO32+战魄!I32+武魂!AO32+众神殿!I32+精神空间!AO31+天赋!AN32+魂师之魄1!M32)*(1+BT32)+魂兽1!M34+化神!H31+魂骨!G31+魂环!H31+神兵!I30+神兵!AB30+魂核1!M32</f>
        <v>494.83440000000002</v>
      </c>
      <c r="AZ32">
        <f>(星级!AN32+阶位!AP32+战魄!J32+武魂!AP32+众神殿!J32+精神空间!AP31+天赋!AO32+魂师之魄1!N32)*(1+BU32)+魂兽1!N34+化神!I31+魂骨!H31+魂环!I31+神兵!J30+神兵!AC30+魂核1!N32</f>
        <v>558.16560000000004</v>
      </c>
      <c r="BA32">
        <f>(星级!AO32+阶位!AQ32+战魄!K32+武魂!AQ32+众神殿!K32+精神空间!AQ31+天赋!AP32+魂师之魄1!O32)*(1+BV32)+魂兽1!O34+化神!J31+魂骨!I31+魂环!J31+神兵!K30+神兵!AD30+魂核1!O32</f>
        <v>494.83440000000002</v>
      </c>
      <c r="BB32">
        <f>(星级!AP32+阶位!AR32+战魄!L32+武魂!AR32+众神殿!L32+精神空间!AR31+天赋!AQ32+魂师之魄1!P32)*(1+BW32)+魂兽1!P34+化神!K31+魂骨!J31+魂环!K31+神兵!L30+神兵!AE30+魂核1!P32</f>
        <v>614.37260000000015</v>
      </c>
      <c r="BC32">
        <f>(星级!AQ32+阶位!AS32+战魄!M32+武魂!AS32+众神殿!M32+精神空间!AS31+天赋!AR32+魂师之魄1!Q32)*(1+BX32)+魂兽1!Q34+化神!L31+魂骨!K31+魂环!L31+神兵!M30+神兵!AF30+魂核1!Q32</f>
        <v>498.81260000000003</v>
      </c>
      <c r="BD32">
        <f>(星级!AR32+阶位!AT32+战魄!N32+武魂!AT32+众神殿!N32+精神空间!AT31+天赋!AS32+魂师之魄1!R32)*(1+BY32)+魂兽1!R34+化神!M31+魂骨!L31+魂环!M31+神兵!N30+神兵!AG30+魂核1!R32</f>
        <v>2503.8000000000002</v>
      </c>
      <c r="BE32">
        <f>(星级!AS32+阶位!AU32+战魄!O32+武魂!AU32+众神殿!O32+精神空间!AU31+天赋!AT32+魂师之魄1!S32)*(1+BZ32)+魂兽1!S34+化神!N31+魂骨!M31+魂环!N31+神兵!O30+神兵!AH30+魂核1!S32</f>
        <v>253.2</v>
      </c>
      <c r="BF32">
        <f>(星级!AT32+阶位!AV32+战魄!P32+武魂!AV32+众神殿!P32+精神空间!AV31+天赋!AU32+魂师之魄1!T32)*(1+CA32)+魂兽1!T34+化神!O31+魂骨!N31+魂环!O31+神兵!P30+神兵!AI30+魂核1!T32</f>
        <v>15209.055999999999</v>
      </c>
      <c r="BG32">
        <f>(星级!AU32+阶位!AW32+战魄!Q32+武魂!AW32+众神殿!Q32+精神空间!AW31+天赋!AV32+魂师之魄1!U32)*(1+CB32)+魂兽1!U34+化神!P31+魂骨!O31+魂环!P31+神兵!Q30+神兵!AJ30+魂核1!U32</f>
        <v>15209.055999999999</v>
      </c>
      <c r="BH32">
        <f>化神!R31+魂环!Q31</f>
        <v>1850</v>
      </c>
      <c r="BI32">
        <f>化神!S31+魂环!R31</f>
        <v>1850</v>
      </c>
      <c r="BJ32">
        <f>魂环!S31</f>
        <v>0</v>
      </c>
      <c r="BK32">
        <f>魂环!T31</f>
        <v>0</v>
      </c>
      <c r="BL32">
        <f>魂核1!Y32+神器1!AD32+VLOOKUP(精神空间!$B$2,精神空间!$BR$4:$BT$11,2,)</f>
        <v>0.7</v>
      </c>
      <c r="BM32">
        <f>魂核1!Z32+神器1!AE32+VLOOKUP(精神空间!$B$2,精神空间!$BR$4:$BT$11,2,)</f>
        <v>0.7</v>
      </c>
      <c r="BO32">
        <f>战魄!T32+武魂!AZ32+好感度!D31+魂师之魄1!Y32+神器1!M32+魂兽1!X34+精神空间!BA31+精神空间!BC31</f>
        <v>1.42</v>
      </c>
      <c r="BP32">
        <f>战魄!U32+武魂!BA32+好感度!E31+魂师之魄1!Z32+神器1!N32+魂兽1!Y34+精神空间!BB31+精神空间!BD31</f>
        <v>1.42</v>
      </c>
      <c r="BQ32">
        <f>战魄!V32+武魂!BB32+好感度!F31+魂师之魄1!AA32+神器1!O32+魂兽1!Z34</f>
        <v>1.08</v>
      </c>
      <c r="BR32">
        <f>战魄!W32+武魂!BC32+好感度!G31+魂师之魄1!AB32+神器1!P32+魂兽1!AA34</f>
        <v>1.08</v>
      </c>
      <c r="BS32">
        <f>战魄!X32+武魂!BD32+好感度!H31+魂师之魄1!AC32+神器1!Q32+魂兽1!AB34</f>
        <v>1.1599999999999999</v>
      </c>
      <c r="BT32">
        <f>战魄!Y32+武魂!BE32+好感度!I31+魂师之魄1!AD32+神器1!R32+魂兽1!AC34</f>
        <v>1.1599999999999999</v>
      </c>
      <c r="BU32">
        <f>战魄!Z32+武魂!BF32+好感度!J31+魂师之魄1!AE32+神器1!S32+魂兽1!AD34</f>
        <v>1.1599999999999999</v>
      </c>
      <c r="BV32">
        <f>战魄!AA32+武魂!BG32+好感度!K31+魂师之魄1!AF32+神器1!T32+魂兽1!AE34</f>
        <v>1.1599999999999999</v>
      </c>
      <c r="BW32">
        <f>战魄!AB32+武魂!BH32+好感度!L31+魂师之魄1!AG32+神器1!U32+魂兽1!AF34</f>
        <v>1.1400000000000001</v>
      </c>
      <c r="BX32">
        <f>战魄!AC32+武魂!BI32+好感度!M31+魂师之魄1!AH32+神器1!V32+魂兽1!AG34</f>
        <v>1.1400000000000001</v>
      </c>
      <c r="BY32">
        <f>战魄!AD32+武魂!BJ32+好感度!N31+魂师之魄1!AI32+神器1!W32+魂兽1!AH34</f>
        <v>1.1400000000000001</v>
      </c>
      <c r="BZ32">
        <f>战魄!AE32+武魂!BK32+好感度!O31+魂师之魄1!AJ32+神器1!X32+魂兽1!AI34</f>
        <v>1.1099999999999999</v>
      </c>
      <c r="CA32">
        <f>战魄!AF32+武魂!BL32+好感度!P31+魂师之魄1!AK32+神器1!Y32+魂兽1!AJ34</f>
        <v>1.08</v>
      </c>
      <c r="CB32">
        <f>战魄!AG32+武魂!BM32+好感度!Q31+魂师之魄1!AL32+神器1!Z32+魂兽1!AK34</f>
        <v>1.08</v>
      </c>
    </row>
    <row r="33" spans="2:80" x14ac:dyDescent="0.2">
      <c r="B33">
        <v>29</v>
      </c>
      <c r="D33">
        <f>(星级!D33+阶位!D33+战魄!D33+武魂!D33+众神殿!D33+精神空间!D32+天赋!C33+魂师之魄1!H33)*(1+BO33)+魂兽1!H35+化神!C32+魂骨!B32+魂环!C32+神兵!D31+神兵!W31+魂核1!H33</f>
        <v>213163.96094399999</v>
      </c>
      <c r="E33">
        <f>(星级!E33+阶位!E33+战魄!E33+武魂!E33+众神殿!E33+精神空间!E32+天赋!D33+魂师之魄1!I33)*(1+BP33)+魂兽1!I35+化神!D32+魂骨!C32+魂环!D32+神兵!E31+神兵!X31+魂核1!I33</f>
        <v>54712.508176000003</v>
      </c>
      <c r="F33">
        <f>(星级!F33+阶位!F33+战魄!F33+武魂!F33+众神殿!F33+精神空间!F32+天赋!E33+魂师之魄1!J33)*(1+BQ33)+魂兽1!J35+化神!E32+魂骨!D32+魂环!E32+神兵!F31+神兵!Y31+魂核1!J33</f>
        <v>21066.932479999996</v>
      </c>
      <c r="G33">
        <f>(星级!G33+阶位!G33+战魄!G33+武魂!G33+众神殿!G33+精神空间!G32+天赋!F33+魂师之魄1!K33)*(1+BR33)+魂兽1!K35+化神!F32+魂骨!E32+魂环!F32+神兵!G31+神兵!Z31+魂核1!K33</f>
        <v>19454.932479999996</v>
      </c>
      <c r="H33">
        <f>(星级!H33+阶位!H33+战魄!H33+武魂!H33+众神殿!H33+精神空间!H32+天赋!G33+魂师之魄1!L33)*(1+BS33)+魂兽1!L35+化神!G32+魂骨!F32+魂环!G32+神兵!H31+神兵!AA31+魂核1!L33</f>
        <v>521.18640000000005</v>
      </c>
      <c r="I33">
        <f>(星级!I33+阶位!I33+战魄!I33+武魂!I33+众神殿!I33+精神空间!I32+天赋!H33+魂师之魄1!M33)*(1+BT33)+魂兽1!M35+化神!H32+魂骨!G32+魂环!H32+神兵!I31+神兵!AB31+魂核1!M33</f>
        <v>503.90640000000008</v>
      </c>
      <c r="J33">
        <f>(星级!J33+阶位!J33+战魄!J33+武魂!J33+众神殿!J33+精神空间!J32+天赋!I33+魂师之魄1!N33)*(1+BU33)+魂兽1!N35+化神!I32+魂骨!H32+魂环!I32+神兵!J31+神兵!AC31+魂核1!N33</f>
        <v>567.23760000000004</v>
      </c>
      <c r="K33">
        <f>(星级!K33+阶位!K33+战魄!K33+武魂!K33+众神殿!K33+精神空间!K32+天赋!J33+魂师之魄1!O33)*(1+BV33)+魂兽1!O35+化神!J32+魂骨!I32+魂环!J32+神兵!K31+神兵!AD31+魂核1!O33</f>
        <v>512.54640000000006</v>
      </c>
      <c r="L33">
        <f>(星级!L33+阶位!L33+战魄!L33+武魂!L33+众神殿!L33+精神空间!L32+天赋!K33+魂师之魄1!P33)*(1+BW33)+魂兽1!P35+化神!K32+魂骨!J32+魂环!K32+神兵!L31+神兵!AE31+魂核1!P33</f>
        <v>629.18640000000005</v>
      </c>
      <c r="M33">
        <f>(星级!M33+阶位!M33+战魄!M33+武魂!M33+众神殿!M33+精神空间!M32+天赋!L33+魂师之魄1!Q33)*(1+BX33)+魂兽1!Q35+化神!L32+魂骨!K32+魂环!L32+神兵!M31+神兵!AF31+魂核1!Q33</f>
        <v>507.80060000000009</v>
      </c>
      <c r="N33">
        <f>(星级!N33+阶位!N33+战魄!N33+武魂!N33+众神殿!N33+精神空间!N32+天赋!M33+魂师之魄1!R33)*(1+BY33)+魂兽1!R35+化神!M32+魂骨!L32+魂环!M32+神兵!N31+神兵!AG31+魂核1!R33</f>
        <v>6527</v>
      </c>
      <c r="O33">
        <f>(星级!O33+阶位!O33+战魄!O33+武魂!O33+众神殿!O33+精神空间!O32+天赋!N33+魂师之魄1!S33)*(1+BZ33)+魂兽1!S35+化神!N32+魂骨!M32+魂环!N32+神兵!O31+神兵!AH31+魂核1!S33</f>
        <v>126.6</v>
      </c>
      <c r="P33">
        <f>(星级!P33+阶位!P33+战魄!P33+武魂!P33+众神殿!P33+精神空间!P32+天赋!O33+魂师之魄1!T33)*(1+CA33)+魂兽1!T35+化神!O32+魂骨!N32+魂环!O32+神兵!P31+神兵!AI31+魂核1!T33</f>
        <v>15406.094399999998</v>
      </c>
      <c r="Q33">
        <f>(星级!Q33+阶位!Q33+战魄!Q33+武魂!Q33+众神殿!Q33+精神空间!Q32+天赋!P33+魂师之魄1!U33)*(1+CB33)+魂兽1!U35+化神!P32+魂骨!O32+魂环!P32+神兵!Q31+神兵!AJ31+魂核1!U33</f>
        <v>15406.094399999998</v>
      </c>
      <c r="R33">
        <f>化神!R32+魂环!Q32</f>
        <v>1850</v>
      </c>
      <c r="S33">
        <f>化神!S32+魂环!R32</f>
        <v>1850</v>
      </c>
      <c r="T33">
        <f>魂环!S32</f>
        <v>0</v>
      </c>
      <c r="U33">
        <f>魂环!T32</f>
        <v>0</v>
      </c>
      <c r="V33">
        <f>魂核1!Y33+神器1!AD33+VLOOKUP(精神空间!$B$2,精神空间!$BR$4:$BT$11,2,)</f>
        <v>0.7</v>
      </c>
      <c r="W33">
        <f>魂核1!Z33+神器1!AE33+VLOOKUP(精神空间!$B$2,精神空间!$BR$4:$BT$11,2,)</f>
        <v>0.7</v>
      </c>
      <c r="Y33">
        <f>(星级!S33+阶位!T33+战魄!D33+武魂!T33+众神殿!D33+精神空间!T32+天赋!S33+魂师之魄1!H33)*(1+BO33)+魂兽1!H35+化神!C32+魂骨!B32+魂环!C32+神兵!D31+神兵!W31+魂核1!H33</f>
        <v>207673.93545599998</v>
      </c>
      <c r="Z33">
        <f>(星级!T33+阶位!U33+战魄!E33+武魂!U33+众神殿!E33+精神空间!U32+天赋!T33+魂师之魄1!I33)*(1+BP33)+魂兽1!I35+化神!D32+魂骨!C32+魂环!D32+神兵!E31+神兵!X31+魂核1!I33</f>
        <v>54787.812160000001</v>
      </c>
      <c r="AA33">
        <f>(星级!U33+阶位!V33+战魄!F33+武魂!V33+众神殿!F33+精神空间!V32+天赋!U33+魂师之魄1!J33)*(1+BQ33)+魂兽1!J35+化神!E32+魂骨!D32+魂环!E32+神兵!F31+神兵!Y31+魂核1!J33</f>
        <v>19998.478079999997</v>
      </c>
      <c r="AB33">
        <f>(星级!V33+阶位!W33+战魄!G33+武魂!W33+众神殿!G33+精神空间!W32+天赋!V33+魂师之魄1!K33)*(1+BR33)+魂兽1!K35+化神!F32+魂骨!E32+魂环!F32+神兵!G31+神兵!Z31+魂核1!K33</f>
        <v>18829.518079999998</v>
      </c>
      <c r="AC33">
        <f>(星级!W33+阶位!X33+战魄!H33+武魂!X33+众神殿!H33+精神空间!X32+天赋!W33+魂师之魄1!L33)*(1+BS33)+魂兽1!L35+化神!G32+魂骨!F32+魂环!G32+神兵!H31+神兵!AA31+魂核1!L33</f>
        <v>517.73040000000003</v>
      </c>
      <c r="AD33">
        <f>(星级!X33+阶位!Y33+战魄!I33+武魂!Y33+众神殿!I33+精神空间!Y32+天赋!X33+魂师之魄1!M33)*(1+BT33)+魂兽1!M35+化神!H32+魂骨!G32+魂环!H32+神兵!I31+神兵!AB31+魂核1!M33</f>
        <v>500.4504</v>
      </c>
      <c r="AE33">
        <f>(星级!Y33+阶位!Z33+战魄!J33+武魂!Z33+众神殿!J33+精神空间!Z32+天赋!Y33+魂师之魄1!N33)*(1+BU33)+魂兽1!N35+化神!I32+魂骨!H32+魂环!I32+神兵!J31+神兵!AC31+魂核1!N33</f>
        <v>570.69360000000006</v>
      </c>
      <c r="AF33">
        <f>(星级!Z33+阶位!AA33+战魄!K33+武魂!AA33+众神殿!K33+精神空间!AA32+天赋!Z33+魂师之魄1!O33)*(1+BV33)+魂兽1!O35+化神!J32+魂骨!I32+魂环!J32+神兵!K31+神兵!AD31+魂核1!O33</f>
        <v>516.00239999999997</v>
      </c>
      <c r="AG33">
        <f>(星级!AA33+阶位!AB33+战魄!L33+武魂!AB33+众神殿!L33+精神空间!AB32+天赋!AA33+魂师之魄1!P33)*(1+BW33)+魂兽1!P35+化神!K32+魂骨!J32+魂环!K32+神兵!L31+神兵!AE31+魂核1!P33</f>
        <v>629.18640000000005</v>
      </c>
      <c r="AH33">
        <f>(星级!AB33+阶位!AC33+战魄!M33+武魂!AC33+众神殿!M33+精神空间!AC32+天赋!AB33+魂师之魄1!Q33)*(1+BX33)+魂兽1!Q35+化神!L32+魂骨!K32+魂环!L32+神兵!M31+神兵!AF31+魂核1!Q33</f>
        <v>507.80060000000009</v>
      </c>
      <c r="AI33">
        <f>(星级!AC33+阶位!AD33+战魄!N33+武魂!AD33+众神殿!N33+精神空间!AD32+天赋!AC33+魂师之魄1!R33)*(1+BY33)+魂兽1!R35+化神!M32+魂骨!L32+魂环!M32+神兵!N31+神兵!AG31+魂核1!R33</f>
        <v>5178.8</v>
      </c>
      <c r="AJ33">
        <f>(星级!AD33+阶位!AE33+战魄!O33+武魂!AE33+众神殿!O33+精神空间!AE32+天赋!AD33+魂师之魄1!S33)*(1+BZ33)+魂兽1!S35+化神!N32+魂骨!M32+魂环!N32+神兵!O31+神兵!AH31+魂核1!S33</f>
        <v>200.45</v>
      </c>
      <c r="AK33">
        <f>(星级!AE33+阶位!AF33+战魄!P33+武魂!AF33+众神殿!P33+精神空间!AF32+天赋!AE33+魂师之魄1!T33)*(1+CA33)+魂兽1!T35+化神!O32+魂骨!N32+魂环!O32+神兵!P31+神兵!AI31+魂核1!T33</f>
        <v>15231.374399999999</v>
      </c>
      <c r="AL33">
        <f>(星级!AF33+阶位!AG33+战魄!Q33+武魂!AG33+众神殿!Q33+精神空间!AG32+天赋!AF33+魂师之魄1!U33)*(1+CB33)+魂兽1!U35+化神!P32+魂骨!O32+魂环!P32+神兵!Q31+神兵!AJ31+魂核1!U33</f>
        <v>15231.374399999999</v>
      </c>
      <c r="AM33">
        <f>化神!R32+魂环!Q32</f>
        <v>1850</v>
      </c>
      <c r="AN33">
        <f>化神!S32+魂环!R32</f>
        <v>1850</v>
      </c>
      <c r="AO33">
        <f>魂环!S32</f>
        <v>0</v>
      </c>
      <c r="AP33">
        <f>魂环!T32</f>
        <v>0</v>
      </c>
      <c r="AQ33">
        <f>魂核1!Y33+神器1!AD33+VLOOKUP(精神空间!$B$2,精神空间!$BR$4:$BT$11,2,)</f>
        <v>0.7</v>
      </c>
      <c r="AR33">
        <f>魂核1!Z33+神器1!AE33+VLOOKUP(精神空间!$B$2,精神空间!$BR$4:$BT$11,2,)</f>
        <v>0.7</v>
      </c>
      <c r="AT33">
        <f>(星级!AH33+阶位!AJ33+战魄!D33+武魂!AJ33+众神殿!D33+精神空间!AJ32+天赋!AI33+魂师之魄1!H33)*(1+BO33)+魂兽1!H35+化神!C32+魂骨!B32+魂环!C32+神兵!D31+神兵!W31+魂核1!H33</f>
        <v>203533.10836799996</v>
      </c>
      <c r="AU33">
        <f>(星级!AI33+阶位!AK33+战魄!E33+武魂!AK33+众神殿!E33+精神空间!AK32+天赋!AJ33+魂师之魄1!I33)*(1+BP33)+魂兽1!I35+化神!D32+魂骨!C32+魂环!D32+神兵!E31+神兵!X31+魂核1!I33</f>
        <v>55486.399264</v>
      </c>
      <c r="AV33">
        <f>(星级!AJ33+阶位!AL33+战魄!F33+武魂!AL33+众神殿!F33+精神空间!AL32+天赋!AK33+魂师之魄1!J33)*(1+BQ33)+魂兽1!J35+化神!E32+魂骨!D32+魂环!E32+神兵!F31+神兵!Y31+魂核1!J33</f>
        <v>18489.433919999999</v>
      </c>
      <c r="AW33">
        <f>(星级!AK33+阶位!AM33+战魄!G33+武魂!AM33+众神殿!G33+精神空间!AM32+天赋!AL33+魂师之魄1!K33)*(1+BR33)+魂兽1!K35+化神!F32+魂骨!E32+魂环!F32+神兵!G31+神兵!Z31+魂核1!K33</f>
        <v>19579.104319999999</v>
      </c>
      <c r="AX33">
        <f>(星级!AL33+阶位!AN33+战魄!H33+武魂!AN33+众神殿!H33+精神空间!AN32+天赋!AM33+魂师之魄1!L33)*(1+BS33)+魂兽1!L35+化神!G32+魂骨!F32+魂环!G32+神兵!H31+神兵!AA31+魂核1!L33</f>
        <v>521.18640000000005</v>
      </c>
      <c r="AY33">
        <f>(星级!AM33+阶位!AO33+战魄!I33+武魂!AO33+众神殿!I33+精神空间!AO32+天赋!AN33+魂师之魄1!M33)*(1+BT33)+魂兽1!M35+化神!H32+魂骨!G32+魂环!H32+神兵!I31+神兵!AB31+魂核1!M33</f>
        <v>503.90640000000008</v>
      </c>
      <c r="AZ33">
        <f>(星级!AN33+阶位!AP33+战魄!J33+武魂!AP33+众神殿!J33+精神空间!AP32+天赋!AO33+魂师之魄1!N33)*(1+BU33)+魂兽1!N35+化神!I32+魂骨!H32+魂环!I32+神兵!J31+神兵!AC31+魂核1!N33</f>
        <v>567.23760000000004</v>
      </c>
      <c r="BA33">
        <f>(星级!AO33+阶位!AQ33+战魄!K33+武魂!AQ33+众神殿!K33+精神空间!AQ32+天赋!AP33+魂师之魄1!O33)*(1+BV33)+魂兽1!O35+化神!J32+魂骨!I32+魂环!J32+神兵!K31+神兵!AD31+魂核1!O33</f>
        <v>503.90640000000008</v>
      </c>
      <c r="BB33">
        <f>(星级!AP33+阶位!AR33+战魄!L33+武魂!AR33+众神殿!L33+精神空间!AR32+天赋!AQ33+魂师之魄1!P33)*(1+BW33)+魂兽1!P35+化神!K32+魂骨!J32+魂环!K32+神兵!L31+神兵!AE31+魂核1!P33</f>
        <v>629.18640000000005</v>
      </c>
      <c r="BC33">
        <f>(星级!AQ33+阶位!AS33+战魄!M33+武魂!AS33+众神殿!M33+精神空间!AS32+天赋!AR33+魂师之魄1!Q33)*(1+BX33)+魂兽1!Q35+化神!L32+魂骨!K32+魂环!L32+神兵!M31+神兵!AF31+魂核1!Q33</f>
        <v>507.80060000000009</v>
      </c>
      <c r="BD33">
        <f>(星级!AR33+阶位!AT33+战魄!N33+武魂!AT33+众神殿!N33+精神空间!AT32+天赋!AS33+魂师之魄1!R33)*(1+BY33)+魂兽1!R35+化神!M32+魂骨!L32+魂环!M32+神兵!N31+神兵!AG31+魂核1!R33</f>
        <v>2589.4</v>
      </c>
      <c r="BE33">
        <f>(星级!AS33+阶位!AU33+战魄!O33+武魂!AU33+众神殿!O33+精神空间!AU32+天赋!AT33+魂师之魄1!S33)*(1+BZ33)+魂兽1!S35+化神!N32+魂骨!M32+魂环!N32+神兵!O31+神兵!AH31+魂核1!S33</f>
        <v>253.2</v>
      </c>
      <c r="BF33">
        <f>(星级!AT33+阶位!AV33+战魄!P33+武魂!AV33+众神殿!P33+精神空间!AV32+天赋!AU33+魂师之魄1!T33)*(1+CA33)+魂兽1!T35+化神!O32+魂骨!N32+魂环!O32+神兵!P31+神兵!AI31+魂核1!T33</f>
        <v>15231.374399999999</v>
      </c>
      <c r="BG33">
        <f>(星级!AU33+阶位!AW33+战魄!Q33+武魂!AW33+众神殿!Q33+精神空间!AW32+天赋!AV33+魂师之魄1!U33)*(1+CB33)+魂兽1!U35+化神!P32+魂骨!O32+魂环!P32+神兵!Q31+神兵!AJ31+魂核1!U33</f>
        <v>15231.374399999999</v>
      </c>
      <c r="BH33">
        <f>化神!R32+魂环!Q32</f>
        <v>1850</v>
      </c>
      <c r="BI33">
        <f>化神!S32+魂环!R32</f>
        <v>1850</v>
      </c>
      <c r="BJ33">
        <f>魂环!S32</f>
        <v>0</v>
      </c>
      <c r="BK33">
        <f>魂环!T32</f>
        <v>0</v>
      </c>
      <c r="BL33">
        <f>魂核1!Y33+神器1!AD33+VLOOKUP(精神空间!$B$2,精神空间!$BR$4:$BT$11,2,)</f>
        <v>0.7</v>
      </c>
      <c r="BM33">
        <f>魂核1!Z33+神器1!AE33+VLOOKUP(精神空间!$B$2,精神空间!$BR$4:$BT$11,2,)</f>
        <v>0.7</v>
      </c>
      <c r="BO33">
        <f>战魄!T33+武魂!AZ33+好感度!D32+魂师之魄1!Y33+神器1!M33+魂兽1!X35+精神空间!BA32+精神空间!BC32</f>
        <v>1.4239999999999999</v>
      </c>
      <c r="BP33">
        <f>战魄!U33+武魂!BA33+好感度!E32+魂师之魄1!Z33+神器1!N33+魂兽1!Y35+精神空间!BB32+精神空间!BD32</f>
        <v>1.4239999999999999</v>
      </c>
      <c r="BQ33">
        <f>战魄!V33+武魂!BB33+好感度!F32+魂师之魄1!AA33+神器1!O33+魂兽1!Z35</f>
        <v>1.08</v>
      </c>
      <c r="BR33">
        <f>战魄!W33+武魂!BC33+好感度!G32+魂师之魄1!AB33+神器1!P33+魂兽1!AA35</f>
        <v>1.08</v>
      </c>
      <c r="BS33">
        <f>战魄!X33+武魂!BD33+好感度!H32+魂师之魄1!AC33+神器1!Q33+魂兽1!AB35</f>
        <v>1.1599999999999999</v>
      </c>
      <c r="BT33">
        <f>战魄!Y33+武魂!BE33+好感度!I32+魂师之魄1!AD33+神器1!R33+魂兽1!AC35</f>
        <v>1.1599999999999999</v>
      </c>
      <c r="BU33">
        <f>战魄!Z33+武魂!BF33+好感度!J32+魂师之魄1!AE33+神器1!S33+魂兽1!AD35</f>
        <v>1.1599999999999999</v>
      </c>
      <c r="BV33">
        <f>战魄!AA33+武魂!BG33+好感度!K32+魂师之魄1!AF33+神器1!T33+魂兽1!AE35</f>
        <v>1.1599999999999999</v>
      </c>
      <c r="BW33">
        <f>战魄!AB33+武魂!BH33+好感度!L32+魂师之魄1!AG33+神器1!U33+魂兽1!AF35</f>
        <v>1.1599999999999999</v>
      </c>
      <c r="BX33">
        <f>战魄!AC33+武魂!BI33+好感度!M32+魂师之魄1!AH33+神器1!V33+魂兽1!AG35</f>
        <v>1.1400000000000001</v>
      </c>
      <c r="BY33">
        <f>战魄!AD33+武魂!BJ33+好感度!N32+魂师之魄1!AI33+神器1!W33+魂兽1!AH35</f>
        <v>1.1400000000000001</v>
      </c>
      <c r="BZ33">
        <f>战魄!AE33+武魂!BK33+好感度!O32+魂师之魄1!AJ33+神器1!X33+魂兽1!AI35</f>
        <v>1.1099999999999999</v>
      </c>
      <c r="CA33">
        <f>战魄!AF33+武魂!BL33+好感度!P32+魂师之魄1!AK33+神器1!Y33+魂兽1!AJ35</f>
        <v>1.08</v>
      </c>
      <c r="CB33">
        <f>战魄!AG33+武魂!BM33+好感度!Q32+魂师之魄1!AL33+神器1!Z33+魂兽1!AK35</f>
        <v>1.08</v>
      </c>
    </row>
    <row r="34" spans="2:80" x14ac:dyDescent="0.2">
      <c r="B34">
        <v>30</v>
      </c>
      <c r="D34">
        <f>(星级!D34+阶位!D34+战魄!D34+武魂!D34+众神殿!D34+精神空间!D33+天赋!C34+魂师之魄1!H34)*(1+BO34)+魂兽1!H36+化神!C33+魂骨!B33+魂环!C33+神兵!D32+神兵!W32+魂核1!H34</f>
        <v>218290.53309599997</v>
      </c>
      <c r="E34">
        <f>(星级!E34+阶位!E34+战魄!E34+武魂!E34+众神殿!E34+精神空间!E33+天赋!D34+魂师之魄1!I34)*(1+BP34)+魂兽1!I36+化神!D33+魂骨!C33+魂环!D33+神兵!E32+神兵!X32+魂核1!I34</f>
        <v>55627.950431999998</v>
      </c>
      <c r="F34">
        <f>(星级!F34+阶位!F34+战魄!F34+武魂!F34+众神殿!F34+精神空间!F33+天赋!E34+魂师之魄1!J34)*(1+BQ34)+魂兽1!J36+化神!E33+魂骨!D33+魂环!E33+神兵!F32+神兵!Y32+魂核1!J34</f>
        <v>21594.536959999998</v>
      </c>
      <c r="G34">
        <f>(星级!G34+阶位!G34+战魄!G34+武魂!G34+众神殿!G34+精神空间!G33+天赋!F34+魂师之魄1!K34)*(1+BR34)+魂兽1!K36+化神!F33+魂骨!E33+魂环!F33+神兵!G32+神兵!Z32+魂核1!K34</f>
        <v>20036.616959999999</v>
      </c>
      <c r="H34">
        <f>(星级!H34+阶位!H34+战魄!H34+武魂!H34+众神殿!H34+精神空间!H33+天赋!G34+魂师之魄1!L34)*(1+BS34)+魂兽1!L36+化神!G33+魂骨!F33+魂环!G33+神兵!H32+神兵!AA32+魂核1!L34</f>
        <v>541.74959999999999</v>
      </c>
      <c r="I34">
        <f>(星级!I34+阶位!I34+战魄!I34+武魂!I34+众神殿!I34+精神空间!I33+天赋!H34+魂师之魄1!M34)*(1+BT34)+魂兽1!M36+化神!H33+魂骨!G33+魂环!H33+神兵!I32+神兵!AB32+魂核1!M34</f>
        <v>524.46960000000001</v>
      </c>
      <c r="J34">
        <f>(星级!J34+阶位!J34+战魄!J34+武魂!J34+众神殿!J34+精神空间!J33+天赋!I34+魂师之魄1!N34)*(1+BU34)+魂兽1!N36+化神!I33+魂骨!H33+魂环!I33+神兵!J32+神兵!AC32+魂核1!N34</f>
        <v>587.93904000000009</v>
      </c>
      <c r="K34">
        <f>(星级!K34+阶位!K34+战魄!K34+武魂!K34+众神殿!K34+精神空间!K33+天赋!J34+魂师之魄1!O34)*(1+BV34)+魂兽1!O36+化神!J33+魂骨!I33+魂环!J33+神兵!K32+神兵!AD32+魂核1!O34</f>
        <v>533.1096</v>
      </c>
      <c r="L34">
        <f>(星级!L34+阶位!L34+战魄!L34+武魂!L34+众神殿!L34+精神空间!L33+天赋!K34+魂师之魄1!P34)*(1+BW34)+魂兽1!P36+化神!K33+魂骨!J33+魂环!K33+神兵!L32+神兵!AE32+魂核1!P34</f>
        <v>649.7496000000001</v>
      </c>
      <c r="M34">
        <f>(星级!M34+阶位!M34+战魄!M34+武魂!M34+众神殿!M34+精神空间!M33+天赋!L34+魂师之魄1!Q34)*(1+BX34)+魂兽1!Q36+化神!L33+魂骨!K33+魂环!L33+神兵!M32+神兵!AF32+魂核1!Q34</f>
        <v>533.1096</v>
      </c>
      <c r="N34">
        <f>(星级!N34+阶位!N34+战魄!N34+武魂!N34+众神殿!N34+精神空间!N33+天赋!M34+魂师之魄1!R34)*(1+BY34)+魂兽1!R36+化神!M33+魂骨!L33+魂环!M33+神兵!N32+神兵!AG32+魂核1!R34</f>
        <v>6741</v>
      </c>
      <c r="O34">
        <f>(星级!O34+阶位!O34+战魄!O34+武魂!O34+众神殿!O34+精神空间!O33+天赋!N34+魂师之魄1!S34)*(1+BZ34)+魂兽1!S36+化神!N33+魂骨!M33+魂环!N33+神兵!O32+神兵!AH32+魂核1!S34</f>
        <v>126.6</v>
      </c>
      <c r="P34">
        <f>(星级!P34+阶位!P34+战魄!P34+武魂!P34+众神殿!P34+精神空间!P33+天赋!O34+魂师之魄1!T34)*(1+CA34)+魂兽1!T36+化神!O33+魂骨!N33+魂环!O33+神兵!P32+神兵!AI32+魂核1!T34</f>
        <v>15584.745599999998</v>
      </c>
      <c r="Q34">
        <f>(星级!Q34+阶位!Q34+战魄!Q34+武魂!Q34+众神殿!Q34+精神空间!Q33+天赋!P34+魂师之魄1!U34)*(1+CB34)+魂兽1!U36+化神!P33+魂骨!O33+魂环!P33+神兵!Q32+神兵!AJ32+魂核1!U34</f>
        <v>15584.745599999998</v>
      </c>
      <c r="R34">
        <f>化神!R33+魂环!Q33</f>
        <v>1850</v>
      </c>
      <c r="S34">
        <f>化神!S33+魂环!R33</f>
        <v>1850</v>
      </c>
      <c r="T34">
        <f>魂环!S33</f>
        <v>0</v>
      </c>
      <c r="U34">
        <f>魂环!T33</f>
        <v>0</v>
      </c>
      <c r="V34">
        <f>魂核1!Y34+神器1!AD34+VLOOKUP(精神空间!$B$2,精神空间!$BR$4:$BT$11,2,)</f>
        <v>0.7</v>
      </c>
      <c r="W34">
        <f>魂核1!Z34+神器1!AE34+VLOOKUP(精神空间!$B$2,精神空间!$BR$4:$BT$11,2,)</f>
        <v>0.7</v>
      </c>
      <c r="Y34">
        <f>(星级!S34+阶位!T34+战魄!D34+武魂!T34+众神殿!D34+精神空间!T33+天赋!S34+魂师之魄1!H34)*(1+BO34)+魂兽1!H36+化神!C33+魂骨!B33+魂环!C33+神兵!D32+神兵!W32+魂核1!H34</f>
        <v>210190.88287199999</v>
      </c>
      <c r="Z34">
        <f>(星级!T34+阶位!U34+战魄!E34+武魂!U34+众神殿!E34+精神空间!U33+天赋!T34+魂师之魄1!I34)*(1+BP34)+魂兽1!I36+化神!D33+魂骨!C33+魂环!D33+神兵!E32+神兵!X32+魂核1!I34</f>
        <v>55573.037431999997</v>
      </c>
      <c r="AA34">
        <f>(星级!U34+阶位!V34+战魄!F34+武魂!V34+众神殿!F34+精神空间!V33+天赋!U34+魂师之魄1!J34)*(1+BQ34)+魂兽1!J36+化神!E33+魂骨!D33+魂环!E33+神兵!F32+神兵!Y32+魂核1!J34</f>
        <v>20149.003519999998</v>
      </c>
      <c r="AB34">
        <f>(星级!V34+阶位!W34+战魄!G34+武魂!W34+众神殿!G34+精神空间!W33+天赋!V34+魂师之魄1!K34)*(1+BR34)+魂兽1!K36+化神!F33+魂骨!E33+魂环!F33+神兵!G32+神兵!Z32+魂核1!K34</f>
        <v>18938.443519999997</v>
      </c>
      <c r="AC34">
        <f>(星级!W34+阶位!X34+战魄!H34+武魂!X34+众神殿!H34+精神空间!X33+天赋!W34+魂师之魄1!L34)*(1+BS34)+魂兽1!L36+化神!G33+魂骨!F33+魂环!G33+神兵!H32+神兵!AA32+魂核1!L34</f>
        <v>526.80240000000003</v>
      </c>
      <c r="AD34">
        <f>(星级!X34+阶位!Y34+战魄!I34+武魂!Y34+众神殿!I34+精神空间!Y33+天赋!X34+魂师之魄1!M34)*(1+BT34)+魂兽1!M36+化神!H33+魂骨!G33+魂环!H33+神兵!I32+神兵!AB32+魂核1!M34</f>
        <v>509.5224</v>
      </c>
      <c r="AE34">
        <f>(星级!Y34+阶位!Z34+战魄!J34+武魂!Z34+众神殿!J34+精神空间!Z33+天赋!Y34+魂师之魄1!N34)*(1+BU34)+魂兽1!N36+化神!I33+魂骨!H33+魂环!I33+神兵!J32+神兵!AC32+魂核1!N34</f>
        <v>581.28624000000013</v>
      </c>
      <c r="AF34">
        <f>(星级!Z34+阶位!AA34+战魄!K34+武魂!AA34+众神殿!K34+精神空间!AA33+天赋!Z34+魂师之魄1!O34)*(1+BV34)+魂兽1!O36+化神!J33+魂骨!I33+魂环!J33+神兵!K32+神兵!AD32+魂核1!O34</f>
        <v>526.45680000000004</v>
      </c>
      <c r="AG34">
        <f>(星级!AA34+阶位!AB34+战魄!L34+武魂!AB34+众神殿!L34+精神空间!AB33+天赋!AA34+魂师之魄1!P34)*(1+BW34)+魂兽1!P36+化神!K33+魂骨!J33+魂环!K33+神兵!L32+神兵!AE32+魂核1!P34</f>
        <v>638.94960000000003</v>
      </c>
      <c r="AH34">
        <f>(星级!AB34+阶位!AC34+战魄!M34+武魂!AC34+众神殿!M34+精神空间!AC33+天赋!AB34+魂师之魄1!Q34)*(1+BX34)+魂兽1!Q36+化神!L33+魂骨!K33+魂环!L33+神兵!M32+神兵!AF32+魂核1!Q34</f>
        <v>522.30960000000005</v>
      </c>
      <c r="AI34">
        <f>(星级!AC34+阶位!AD34+战魄!N34+武魂!AD34+众神殿!N34+精神空间!AD33+天赋!AC34+魂师之魄1!R34)*(1+BY34)+魂兽1!R36+化神!M33+魂骨!L33+魂环!M33+神兵!N32+神兵!AG32+魂核1!R34</f>
        <v>5350</v>
      </c>
      <c r="AJ34">
        <f>(星级!AD34+阶位!AE34+战魄!O34+武魂!AE34+众神殿!O34+精神空间!AE33+天赋!AD34+魂师之魄1!S34)*(1+BZ34)+魂兽1!S36+化神!N33+魂骨!M33+魂环!N33+神兵!O32+神兵!AH32+魂核1!S34</f>
        <v>200.45</v>
      </c>
      <c r="AK34">
        <f>(星级!AE34+阶位!AF34+战魄!P34+武魂!AF34+众神殿!P34+精神空间!AF33+天赋!AE34+魂师之魄1!T34)*(1+CA34)+魂兽1!T36+化神!O33+魂骨!N33+魂环!O33+神兵!P32+神兵!AI32+魂核1!T34</f>
        <v>15258.185599999999</v>
      </c>
      <c r="AL34">
        <f>(星级!AF34+阶位!AG34+战魄!Q34+武魂!AG34+众神殿!Q34+精神空间!AG33+天赋!AF34+魂师之魄1!U34)*(1+CB34)+魂兽1!U36+化神!P33+魂骨!O33+魂环!P33+神兵!Q32+神兵!AJ32+魂核1!U34</f>
        <v>15258.185599999999</v>
      </c>
      <c r="AM34">
        <f>化神!R33+魂环!Q33</f>
        <v>1850</v>
      </c>
      <c r="AN34">
        <f>化神!S33+魂环!R33</f>
        <v>1850</v>
      </c>
      <c r="AO34">
        <f>魂环!S33</f>
        <v>0</v>
      </c>
      <c r="AP34">
        <f>魂环!T33</f>
        <v>0</v>
      </c>
      <c r="AQ34">
        <f>魂核1!Y34+神器1!AD34+VLOOKUP(精神空间!$B$2,精神空间!$BR$4:$BT$11,2,)</f>
        <v>0.7</v>
      </c>
      <c r="AR34">
        <f>魂核1!Z34+神器1!AE34+VLOOKUP(精神空间!$B$2,精神空间!$BR$4:$BT$11,2,)</f>
        <v>0.7</v>
      </c>
      <c r="AT34">
        <f>(星级!AH34+阶位!AJ34+战魄!D34+武魂!AJ34+众神殿!D34+精神空间!AJ33+天赋!AI34+魂师之魄1!H34)*(1+BO34)+魂兽1!H36+化神!C33+魂骨!B33+魂环!C33+神兵!D32+神兵!W32+魂核1!H34</f>
        <v>207325.91494399999</v>
      </c>
      <c r="AU34">
        <f>(星级!AI34+阶位!AK34+战魄!E34+武魂!AK34+众神殿!E34+精神空间!AK33+天赋!AJ34+魂师之魄1!I34)*(1+BP34)+魂兽1!I36+化神!D33+魂骨!C33+魂环!D33+神兵!E32+神兵!X32+魂核1!I34</f>
        <v>56864.556639999995</v>
      </c>
      <c r="AV34">
        <f>(星级!AJ34+阶位!AL34+战魄!F34+武魂!AL34+众神殿!F34+精神空间!AL33+天赋!AK34+魂师之魄1!J34)*(1+BQ34)+魂兽1!J36+化神!E33+魂骨!D33+魂环!E33+神兵!F32+神兵!Y32+魂核1!J34</f>
        <v>18722.33152</v>
      </c>
      <c r="AW34">
        <f>(星级!AK34+阶位!AM34+战魄!G34+武魂!AM34+众神殿!G34+精神空间!AM33+天赋!AL34+魂师之魄1!K34)*(1+BR34)+魂兽1!K36+化神!F33+魂骨!E33+魂环!F33+神兵!G32+神兵!Z32+魂核1!K34</f>
        <v>19861.339519999998</v>
      </c>
      <c r="AX34">
        <f>(星级!AL34+阶位!AN34+战魄!H34+武魂!AN34+众神殿!H34+精神空间!AN33+天赋!AM34+魂师之魄1!L34)*(1+BS34)+魂兽1!L36+化神!G33+魂骨!F33+魂环!G33+神兵!H32+神兵!AA32+魂核1!L34</f>
        <v>541.74959999999999</v>
      </c>
      <c r="AY34">
        <f>(星级!AM34+阶位!AO34+战魄!I34+武魂!AO34+众神殿!I34+精神空间!AO33+天赋!AN34+魂师之魄1!M34)*(1+BT34)+魂兽1!M36+化神!H33+魂骨!G33+魂环!H33+神兵!I32+神兵!AB32+魂核1!M34</f>
        <v>524.46960000000001</v>
      </c>
      <c r="AZ34">
        <f>(星级!AN34+阶位!AP34+战魄!J34+武魂!AP34+众神殿!J34+精神空间!AP33+天赋!AO34+魂师之魄1!N34)*(1+BU34)+魂兽1!N36+化神!I33+魂骨!H33+魂环!I33+神兵!J32+神兵!AC32+魂核1!N34</f>
        <v>587.93904000000009</v>
      </c>
      <c r="BA34">
        <f>(星级!AO34+阶位!AQ34+战魄!K34+武魂!AQ34+众神殿!K34+精神空间!AQ33+天赋!AP34+魂师之魄1!O34)*(1+BV34)+魂兽1!O36+化神!J33+魂骨!I33+魂环!J33+神兵!K32+神兵!AD32+魂核1!O34</f>
        <v>524.46960000000001</v>
      </c>
      <c r="BB34">
        <f>(星级!AP34+阶位!AR34+战魄!L34+武魂!AR34+众神殿!L34+精神空间!AR33+天赋!AQ34+魂师之魄1!P34)*(1+BW34)+魂兽1!P36+化神!K33+魂骨!J33+魂环!K33+神兵!L32+神兵!AE32+魂核1!P34</f>
        <v>649.7496000000001</v>
      </c>
      <c r="BC34">
        <f>(星级!AQ34+阶位!AS34+战魄!M34+武魂!AS34+众神殿!M34+精神空间!AS33+天赋!AR34+魂师之魄1!Q34)*(1+BX34)+魂兽1!Q36+化神!L33+魂骨!K33+魂环!L33+神兵!M32+神兵!AF32+魂核1!Q34</f>
        <v>533.1096</v>
      </c>
      <c r="BD34">
        <f>(星级!AR34+阶位!AT34+战魄!N34+武魂!AT34+众神殿!N34+精神空间!AT33+天赋!AS34+魂师之魄1!R34)*(1+BY34)+魂兽1!R36+化神!M33+魂骨!L33+魂环!M33+神兵!N32+神兵!AG32+魂核1!R34</f>
        <v>2675</v>
      </c>
      <c r="BE34">
        <f>(星级!AS34+阶位!AU34+战魄!O34+武魂!AU34+众神殿!O34+精神空间!AU33+天赋!AT34+魂师之魄1!S34)*(1+BZ34)+魂兽1!S36+化神!N33+魂骨!M33+魂环!N33+神兵!O32+神兵!AH32+魂核1!S34</f>
        <v>253.2</v>
      </c>
      <c r="BF34">
        <f>(星级!AT34+阶位!AV34+战魄!P34+武魂!AV34+众神殿!P34+精神空间!AV33+天赋!AU34+魂师之魄1!T34)*(1+CA34)+魂兽1!T36+化神!O33+魂骨!N33+魂环!O33+神兵!P32+神兵!AI32+魂核1!T34</f>
        <v>15391.305599999998</v>
      </c>
      <c r="BG34">
        <f>(星级!AU34+阶位!AW34+战魄!Q34+武魂!AW34+众神殿!Q34+精神空间!AW33+天赋!AV34+魂师之魄1!U34)*(1+CB34)+魂兽1!U36+化神!P33+魂骨!O33+魂环!P33+神兵!Q32+神兵!AJ32+魂核1!U34</f>
        <v>15391.305599999998</v>
      </c>
      <c r="BH34">
        <f>化神!R33+魂环!Q33</f>
        <v>1850</v>
      </c>
      <c r="BI34">
        <f>化神!S33+魂环!R33</f>
        <v>1850</v>
      </c>
      <c r="BJ34">
        <f>魂环!S33</f>
        <v>0</v>
      </c>
      <c r="BK34">
        <f>魂环!T33</f>
        <v>0</v>
      </c>
      <c r="BL34">
        <f>魂核1!Y34+神器1!AD34+VLOOKUP(精神空间!$B$2,精神空间!$BR$4:$BT$11,2,)</f>
        <v>0.7</v>
      </c>
      <c r="BM34">
        <f>魂核1!Z34+神器1!AE34+VLOOKUP(精神空间!$B$2,精神空间!$BR$4:$BT$11,2,)</f>
        <v>0.7</v>
      </c>
      <c r="BO34">
        <f>战魄!T34+武魂!AZ34+好感度!D33+魂师之魄1!Y34+神器1!M34+魂兽1!X36+精神空间!BA33+精神空间!BC33</f>
        <v>1.468</v>
      </c>
      <c r="BP34">
        <f>战魄!U34+武魂!BA34+好感度!E33+魂师之魄1!Z34+神器1!N34+魂兽1!Y36+精神空间!BB33+精神空间!BD33</f>
        <v>1.468</v>
      </c>
      <c r="BQ34">
        <f>战魄!V34+武魂!BB34+好感度!F33+魂师之魄1!AA34+神器1!O34+魂兽1!Z36</f>
        <v>1.08</v>
      </c>
      <c r="BR34">
        <f>战魄!W34+武魂!BC34+好感度!G33+魂师之魄1!AB34+神器1!P34+魂兽1!AA36</f>
        <v>1.08</v>
      </c>
      <c r="BS34">
        <f>战魄!X34+武魂!BD34+好感度!H33+魂师之魄1!AC34+神器1!Q34+魂兽1!AB36</f>
        <v>1.1599999999999999</v>
      </c>
      <c r="BT34">
        <f>战魄!Y34+武魂!BE34+好感度!I33+魂师之魄1!AD34+神器1!R34+魂兽1!AC36</f>
        <v>1.1599999999999999</v>
      </c>
      <c r="BU34">
        <f>战魄!Z34+武魂!BF34+好感度!J33+魂师之魄1!AE34+神器1!S34+魂兽1!AD36</f>
        <v>1.1599999999999999</v>
      </c>
      <c r="BV34">
        <f>战魄!AA34+武魂!BG34+好感度!K33+魂师之魄1!AF34+神器1!T34+魂兽1!AE36</f>
        <v>1.1599999999999999</v>
      </c>
      <c r="BW34">
        <f>战魄!AB34+武魂!BH34+好感度!L33+魂师之魄1!AG34+神器1!U34+魂兽1!AF36</f>
        <v>1.1599999999999999</v>
      </c>
      <c r="BX34">
        <f>战魄!AC34+武魂!BI34+好感度!M33+魂师之魄1!AH34+神器1!V34+魂兽1!AG36</f>
        <v>1.1599999999999999</v>
      </c>
      <c r="BY34">
        <f>战魄!AD34+武魂!BJ34+好感度!N33+魂师之魄1!AI34+神器1!W34+魂兽1!AH36</f>
        <v>1.1400000000000001</v>
      </c>
      <c r="BZ34">
        <f>战魄!AE34+武魂!BK34+好感度!O33+魂师之魄1!AJ34+神器1!X34+魂兽1!AI36</f>
        <v>1.1099999999999999</v>
      </c>
      <c r="CA34">
        <f>战魄!AF34+武魂!BL34+好感度!P33+魂师之魄1!AK34+神器1!Y34+魂兽1!AJ36</f>
        <v>1.08</v>
      </c>
      <c r="CB34">
        <f>战魄!AG34+武魂!BM34+好感度!Q33+魂师之魄1!AL34+神器1!Z34+魂兽1!AK36</f>
        <v>1.08</v>
      </c>
    </row>
    <row r="35" spans="2:80" x14ac:dyDescent="0.2">
      <c r="B35">
        <v>31</v>
      </c>
      <c r="D35">
        <f>(星级!D35+阶位!D35+战魄!D35+武魂!D35+众神殿!D35+精神空间!D34+天赋!C35+魂师之魄1!H35)*(1+BO35)+魂兽1!H37+化神!C34+魂骨!B34+魂环!C34+神兵!D33+神兵!W33+魂核1!H35</f>
        <v>219764.845584</v>
      </c>
      <c r="E35">
        <f>(星级!E35+阶位!E35+战魄!E35+武魂!E35+众神殿!E35+精神空间!E34+天赋!D35+魂师之魄1!I35)*(1+BP35)+魂兽1!I37+化神!D34+魂骨!C34+魂环!D34+神兵!E33+神兵!X33+魂核1!I35</f>
        <v>56250.766528</v>
      </c>
      <c r="F35">
        <f>(星级!F35+阶位!F35+战魄!F35+武魂!F35+众神殿!F35+精神空间!F34+天赋!E35+魂师之魄1!J35)*(1+BQ35)+魂兽1!J37+化神!E34+魂骨!D34+魂环!E34+神兵!F33+神兵!Y33+魂核1!J35</f>
        <v>21748.872960000001</v>
      </c>
      <c r="G35">
        <f>(星级!G35+阶位!G35+战魄!G35+武魂!G35+众神殿!G35+精神空间!G34+天赋!F35+魂师之魄1!K35)*(1+BR35)+魂兽1!K37+化神!F34+魂骨!E34+魂环!F34+神兵!G33+神兵!Z33+魂核1!K35</f>
        <v>20147.272959999998</v>
      </c>
      <c r="H35">
        <f>(星级!H35+阶位!H35+战魄!H35+武魂!H35+众神殿!H35+精神空间!H34+天赋!G35+魂师之魄1!L35)*(1+BS35)+魂兽1!L37+化神!G34+魂骨!F34+魂环!G34+神兵!H33+神兵!AA33+魂核1!L35</f>
        <v>550.82159999999999</v>
      </c>
      <c r="I35">
        <f>(星级!I35+阶位!I35+战魄!I35+武魂!I35+众神殿!I35+精神空间!I34+天赋!H35+魂师之魄1!M35)*(1+BT35)+魂兽1!M37+化神!H34+魂骨!G34+魂环!H34+神兵!I33+神兵!AB33+魂核1!M35</f>
        <v>533.54160000000002</v>
      </c>
      <c r="J35">
        <f>(星级!J35+阶位!J35+战魄!J35+武魂!J35+众神殿!J35+精神空间!J34+天赋!I35+魂师之魄1!N35)*(1+BU35)+魂兽1!N37+化神!I34+魂骨!H34+魂环!I34+神兵!J33+神兵!AC33+魂核1!N35</f>
        <v>597.01104000000009</v>
      </c>
      <c r="K35">
        <f>(星级!K35+阶位!K35+战魄!K35+武魂!K35+众神殿!K35+精神空间!K34+天赋!J35+魂师之魄1!O35)*(1+BV35)+魂兽1!O37+化神!J34+魂骨!I34+魂环!J34+神兵!K33+神兵!AD33+魂核1!O35</f>
        <v>542.1816</v>
      </c>
      <c r="L35">
        <f>(星级!L35+阶位!L35+战魄!L35+武魂!L35+众神殿!L35+精神空间!L34+天赋!K35+魂师之魄1!P35)*(1+BW35)+魂兽1!P37+化神!K34+魂骨!J34+魂环!K34+神兵!L33+神兵!AE33+魂核1!P35</f>
        <v>658.82159999999999</v>
      </c>
      <c r="M35">
        <f>(星级!M35+阶位!M35+战魄!M35+武魂!M35+众神殿!M35+精神空间!M34+天赋!L35+魂师之魄1!Q35)*(1+BX35)+魂兽1!Q37+化神!L34+魂骨!K34+魂环!L34+神兵!M33+神兵!AF33+魂核1!Q35</f>
        <v>542.1816</v>
      </c>
      <c r="N35">
        <f>(星级!N35+阶位!N35+战魄!N35+武魂!N35+众神殿!N35+精神空间!N34+天赋!M35+魂师之魄1!R35)*(1+BY35)+魂兽1!R37+化神!M34+魂骨!L34+魂环!M34+神兵!N33+神兵!AG33+魂核1!R35</f>
        <v>7020.0000000000009</v>
      </c>
      <c r="O35">
        <f>(星级!O35+阶位!O35+战魄!O35+武魂!O35+众神殿!O35+精神空间!O34+天赋!N35+魂师之魄1!S35)*(1+BZ35)+魂兽1!S37+化神!N34+魂骨!M34+魂环!N34+神兵!O33+神兵!AH33+魂核1!S35</f>
        <v>126.6</v>
      </c>
      <c r="P35">
        <f>(星级!P35+阶位!P35+战魄!P35+武魂!P35+众神殿!P35+精神空间!P34+天赋!O35+魂师之魄1!T35)*(1+CA35)+魂兽1!T37+化神!O34+魂骨!N34+魂环!O34+神兵!P33+神兵!AI33+魂核1!T35</f>
        <v>15650.743999999999</v>
      </c>
      <c r="Q35">
        <f>(星级!Q35+阶位!Q35+战魄!Q35+武魂!Q35+众神殿!Q35+精神空间!Q34+天赋!P35+魂师之魄1!U35)*(1+CB35)+魂兽1!U37+化神!P34+魂骨!O34+魂环!P34+神兵!Q33+神兵!AJ33+魂核1!U35</f>
        <v>15650.743999999999</v>
      </c>
      <c r="R35">
        <f>化神!R34+魂环!Q34</f>
        <v>1850</v>
      </c>
      <c r="S35">
        <f>化神!S34+魂环!R34</f>
        <v>1850</v>
      </c>
      <c r="T35">
        <f>魂环!S34</f>
        <v>0</v>
      </c>
      <c r="U35">
        <f>魂环!T34</f>
        <v>0</v>
      </c>
      <c r="V35">
        <f>魂核1!Y35+神器1!AD35+VLOOKUP(精神空间!$B$2,精神空间!$BR$4:$BT$11,2,)</f>
        <v>0.7</v>
      </c>
      <c r="W35">
        <f>魂核1!Z35+神器1!AE35+VLOOKUP(精神空间!$B$2,精神空间!$BR$4:$BT$11,2,)</f>
        <v>0.7</v>
      </c>
      <c r="Y35">
        <f>(星级!S35+阶位!T35+战魄!D35+武魂!T35+众神殿!D35+精神空间!T34+天赋!S35+魂师之魄1!H35)*(1+BO35)+魂兽1!H37+化神!C34+魂骨!B34+魂环!C34+神兵!D33+神兵!W33+魂核1!H35</f>
        <v>213100.16548799997</v>
      </c>
      <c r="Z35">
        <f>(星级!T35+阶位!U35+战魄!E35+武魂!U35+众神殿!E35+精神空间!U34+天赋!T35+魂师之魄1!I35)*(1+BP35)+魂兽1!I37+化神!D34+魂骨!C34+魂环!D34+神兵!E33+神兵!X33+魂核1!I35</f>
        <v>56547.282928000001</v>
      </c>
      <c r="AA35">
        <f>(星级!U35+阶位!V35+战魄!F35+武魂!V35+众神殿!F35+精神空间!V34+天赋!U35+魂师之魄1!J35)*(1+BQ35)+魂兽1!J37+化神!E34+魂骨!D34+魂环!E34+神兵!F33+神兵!Y33+魂核1!J35</f>
        <v>20404.01152</v>
      </c>
      <c r="AB35">
        <f>(星级!V35+阶位!W35+战魄!G35+武魂!W35+众神殿!G35+精神空间!W34+天赋!V35+魂师之魄1!K35)*(1+BR35)+魂兽1!K37+化神!F34+魂骨!E34+魂环!F34+神兵!G33+神兵!Z33+魂核1!K35</f>
        <v>19160.171519999996</v>
      </c>
      <c r="AC35">
        <f>(星级!W35+阶位!X35+战魄!H35+武魂!X35+众神殿!H35+精神空间!X34+天赋!W35+魂师之魄1!L35)*(1+BS35)+魂兽1!L37+化神!G34+魂骨!F34+魂环!G34+神兵!H33+神兵!AA33+魂核1!L35</f>
        <v>546.67439999999999</v>
      </c>
      <c r="AD35">
        <f>(星级!X35+阶位!Y35+战魄!I35+武魂!Y35+众神殿!I35+精神空间!Y34+天赋!X35+魂师之魄1!M35)*(1+BT35)+魂兽1!M37+化神!H34+魂骨!G34+魂环!H34+神兵!I33+神兵!AB33+魂核1!M35</f>
        <v>529.39440000000002</v>
      </c>
      <c r="AE35">
        <f>(星级!Y35+阶位!Z35+战魄!J35+武魂!Z35+众神殿!J35+精神空间!Z34+天赋!Y35+魂师之魄1!N35)*(1+BU35)+魂兽1!N37+化神!I34+魂骨!H34+魂环!I34+神兵!J33+神兵!AC33+魂核1!N35</f>
        <v>601.15824000000009</v>
      </c>
      <c r="AF35">
        <f>(星级!Z35+阶位!AA35+战魄!K35+武魂!AA35+众神殿!K35+精神空间!AA34+天赋!Z35+魂师之魄1!O35)*(1+BV35)+魂兽1!O37+化神!J34+魂骨!I34+魂环!J34+神兵!K33+神兵!AD33+魂核1!O35</f>
        <v>546.3288</v>
      </c>
      <c r="AG35">
        <f>(星级!AA35+阶位!AB35+战魄!L35+武魂!AB35+众神殿!L35+精神空间!AB34+天赋!AA35+魂师之魄1!P35)*(1+BW35)+魂兽1!P37+化神!K34+魂骨!J34+魂环!K34+神兵!L33+神兵!AE33+魂核1!P35</f>
        <v>658.82159999999999</v>
      </c>
      <c r="AH35">
        <f>(星级!AB35+阶位!AC35+战魄!M35+武魂!AC35+众神殿!M35+精神空间!AC34+天赋!AB35+魂师之魄1!Q35)*(1+BX35)+魂兽1!Q37+化神!L34+魂骨!K34+魂环!L34+神兵!M33+神兵!AF33+魂核1!Q35</f>
        <v>542.1816</v>
      </c>
      <c r="AI35">
        <f>(星级!AC35+阶位!AD35+战魄!N35+武魂!AD35+众神殿!N35+精神空间!AD34+天赋!AC35+魂师之魄1!R35)*(1+BY35)+魂兽1!R37+化神!M34+魂骨!L34+魂环!M34+神兵!N33+神兵!AG33+魂核1!R35</f>
        <v>5572.8</v>
      </c>
      <c r="AJ35">
        <f>(星级!AD35+阶位!AE35+战魄!O35+武魂!AE35+众神殿!O35+精神空间!AE34+天赋!AD35+魂师之魄1!S35)*(1+BZ35)+魂兽1!S37+化神!N34+魂骨!M34+魂环!N34+神兵!O33+神兵!AH33+魂核1!S35</f>
        <v>200.45</v>
      </c>
      <c r="AK35">
        <f>(星级!AE35+阶位!AF35+战魄!P35+武魂!AF35+众神殿!P35+精神空间!AF34+天赋!AE35+魂师之魄1!T35)*(1+CA35)+魂兽1!T37+化神!O34+魂骨!N34+魂环!O34+神兵!P33+神兵!AI33+魂核1!T35</f>
        <v>15413.623999999998</v>
      </c>
      <c r="AL35">
        <f>(星级!AF35+阶位!AG35+战魄!Q35+武魂!AG35+众神殿!Q35+精神空间!AG34+天赋!AF35+魂师之魄1!U35)*(1+CB35)+魂兽1!U37+化神!P34+魂骨!O34+魂环!P34+神兵!Q33+神兵!AJ33+魂核1!U35</f>
        <v>15413.623999999998</v>
      </c>
      <c r="AM35">
        <f>化神!R34+魂环!Q34</f>
        <v>1850</v>
      </c>
      <c r="AN35">
        <f>化神!S34+魂环!R34</f>
        <v>1850</v>
      </c>
      <c r="AO35">
        <f>魂环!S34</f>
        <v>0</v>
      </c>
      <c r="AP35">
        <f>魂环!T34</f>
        <v>0</v>
      </c>
      <c r="AQ35">
        <f>魂核1!Y35+神器1!AD35+VLOOKUP(精神空间!$B$2,精神空间!$BR$4:$BT$11,2,)</f>
        <v>0.7</v>
      </c>
      <c r="AR35">
        <f>魂核1!Z35+神器1!AE35+VLOOKUP(精神空间!$B$2,精神空间!$BR$4:$BT$11,2,)</f>
        <v>0.7</v>
      </c>
      <c r="AT35">
        <f>(星级!AH35+阶位!AJ35+战魄!D35+武魂!AJ35+众神殿!D35+精神空间!AJ34+天赋!AI35+魂师之魄1!H35)*(1+BO35)+魂兽1!H37+化神!C34+魂骨!B34+魂环!C34+神兵!D33+神兵!W33+魂核1!H35</f>
        <v>208508.06457599998</v>
      </c>
      <c r="AU35">
        <f>(星级!AI35+阶位!AK35+战魄!E35+武魂!AK35+众神殿!E35+精神空间!AK34+天赋!AJ35+魂师之魄1!I35)*(1+BP35)+魂兽1!I37+化神!D34+魂骨!C34+魂环!D34+神兵!E33+神兵!X33+魂核1!I35</f>
        <v>57312.999759999999</v>
      </c>
      <c r="AV35">
        <f>(星级!AJ35+阶位!AL35+战魄!F35+武魂!AL35+众神殿!F35+精神空间!AL34+天赋!AK35+魂师之魄1!J35)*(1+BQ35)+魂兽1!J37+化神!E34+魂骨!D34+魂环!E34+神兵!F33+神兵!Y33+魂核1!J35</f>
        <v>18802.390719999999</v>
      </c>
      <c r="AW35">
        <f>(星级!AK35+阶位!AM35+战魄!G35+武魂!AM35+众神殿!G35+精神空间!AM34+天赋!AL35+魂师之魄1!K35)*(1+BR35)+魂兽1!K37+化神!F34+魂骨!E34+魂环!F34+神兵!G33+神兵!Z33+魂核1!K35</f>
        <v>19972.016319999999</v>
      </c>
      <c r="AX35">
        <f>(星级!AL35+阶位!AN35+战魄!H35+武魂!AN35+众神殿!H35+精神空间!AN34+天赋!AM35+魂师之魄1!L35)*(1+BS35)+魂兽1!L37+化神!G34+魂骨!F34+魂环!G34+神兵!H33+神兵!AA33+魂核1!L35</f>
        <v>550.82159999999999</v>
      </c>
      <c r="AY35">
        <f>(星级!AM35+阶位!AO35+战魄!I35+武魂!AO35+众神殿!I35+精神空间!AO34+天赋!AN35+魂师之魄1!M35)*(1+BT35)+魂兽1!M37+化神!H34+魂骨!G34+魂环!H34+神兵!I33+神兵!AB33+魂核1!M35</f>
        <v>533.54160000000002</v>
      </c>
      <c r="AZ35">
        <f>(星级!AN35+阶位!AP35+战魄!J35+武魂!AP35+众神殿!J35+精神空间!AP34+天赋!AO35+魂师之魄1!N35)*(1+BU35)+魂兽1!N37+化神!I34+魂骨!H34+魂环!I34+神兵!J33+神兵!AC33+魂核1!N35</f>
        <v>597.01104000000009</v>
      </c>
      <c r="BA35">
        <f>(星级!AO35+阶位!AQ35+战魄!K35+武魂!AQ35+众神殿!K35+精神空间!AQ34+天赋!AP35+魂师之魄1!O35)*(1+BV35)+魂兽1!O37+化神!J34+魂骨!I34+魂环!J34+神兵!K33+神兵!AD33+魂核1!O35</f>
        <v>533.54160000000002</v>
      </c>
      <c r="BB35">
        <f>(星级!AP35+阶位!AR35+战魄!L35+武魂!AR35+众神殿!L35+精神空间!AR34+天赋!AQ35+魂师之魄1!P35)*(1+BW35)+魂兽1!P37+化神!K34+魂骨!J34+魂环!K34+神兵!L33+神兵!AE33+魂核1!P35</f>
        <v>658.82159999999999</v>
      </c>
      <c r="BC35">
        <f>(星级!AQ35+阶位!AS35+战魄!M35+武魂!AS35+众神殿!M35+精神空间!AS34+天赋!AR35+魂师之魄1!Q35)*(1+BX35)+魂兽1!Q37+化神!L34+魂骨!K34+魂环!L34+神兵!M33+神兵!AF33+魂核1!Q35</f>
        <v>542.1816</v>
      </c>
      <c r="BD35">
        <f>(星级!AR35+阶位!AT35+战魄!N35+武魂!AT35+众神殿!N35+精神空间!AT34+天赋!AS35+魂师之魄1!R35)*(1+BY35)+魂兽1!R37+化神!M34+魂骨!L34+魂环!M34+神兵!N33+神兵!AG33+魂核1!R35</f>
        <v>2786.4</v>
      </c>
      <c r="BE35">
        <f>(星级!AS35+阶位!AU35+战魄!O35+武魂!AU35+众神殿!O35+精神空间!AU34+天赋!AT35+魂师之魄1!S35)*(1+BZ35)+魂兽1!S37+化神!N34+魂骨!M34+魂环!N34+神兵!O33+神兵!AH33+魂核1!S35</f>
        <v>253.2</v>
      </c>
      <c r="BF35">
        <f>(星级!AT35+阶位!AV35+战魄!P35+武魂!AV35+众神殿!P35+精神空间!AV34+天赋!AU35+魂师之魄1!T35)*(1+CA35)+魂兽1!T37+化神!O34+魂骨!N34+魂环!O34+神兵!P33+神兵!AI33+魂核1!T35</f>
        <v>15413.623999999998</v>
      </c>
      <c r="BG35">
        <f>(星级!AU35+阶位!AW35+战魄!Q35+武魂!AW35+众神殿!Q35+精神空间!AW34+天赋!AV35+魂师之魄1!U35)*(1+CB35)+魂兽1!U37+化神!P34+魂骨!O34+魂环!P34+神兵!Q33+神兵!AJ33+魂核1!U35</f>
        <v>15413.623999999998</v>
      </c>
      <c r="BH35">
        <f>化神!R34+魂环!Q34</f>
        <v>1850</v>
      </c>
      <c r="BI35">
        <f>化神!S34+魂环!R34</f>
        <v>1850</v>
      </c>
      <c r="BJ35">
        <f>魂环!S34</f>
        <v>0</v>
      </c>
      <c r="BK35">
        <f>魂环!T34</f>
        <v>0</v>
      </c>
      <c r="BL35">
        <f>魂核1!Y35+神器1!AD35+VLOOKUP(精神空间!$B$2,精神空间!$BR$4:$BT$11,2,)</f>
        <v>0.7</v>
      </c>
      <c r="BM35">
        <f>魂核1!Z35+神器1!AE35+VLOOKUP(精神空间!$B$2,精神空间!$BR$4:$BT$11,2,)</f>
        <v>0.7</v>
      </c>
      <c r="BO35">
        <f>战魄!T35+武魂!AZ35+好感度!D34+魂师之魄1!Y35+神器1!M35+魂兽1!X37+精神空间!BA34+精神空间!BC34</f>
        <v>1.472</v>
      </c>
      <c r="BP35">
        <f>战魄!U35+武魂!BA35+好感度!E34+魂师之魄1!Z35+神器1!N35+魂兽1!Y37+精神空间!BB34+精神空间!BD34</f>
        <v>1.472</v>
      </c>
      <c r="BQ35">
        <f>战魄!V35+武魂!BB35+好感度!F34+魂师之魄1!AA35+神器1!O35+魂兽1!Z37</f>
        <v>1.08</v>
      </c>
      <c r="BR35">
        <f>战魄!W35+武魂!BC35+好感度!G34+魂师之魄1!AB35+神器1!P35+魂兽1!AA37</f>
        <v>1.08</v>
      </c>
      <c r="BS35">
        <f>战魄!X35+武魂!BD35+好感度!H34+魂师之魄1!AC35+神器1!Q35+魂兽1!AB37</f>
        <v>1.1599999999999999</v>
      </c>
      <c r="BT35">
        <f>战魄!Y35+武魂!BE35+好感度!I34+魂师之魄1!AD35+神器1!R35+魂兽1!AC37</f>
        <v>1.1599999999999999</v>
      </c>
      <c r="BU35">
        <f>战魄!Z35+武魂!BF35+好感度!J34+魂师之魄1!AE35+神器1!S35+魂兽1!AD37</f>
        <v>1.1599999999999999</v>
      </c>
      <c r="BV35">
        <f>战魄!AA35+武魂!BG35+好感度!K34+魂师之魄1!AF35+神器1!T35+魂兽1!AE37</f>
        <v>1.1599999999999999</v>
      </c>
      <c r="BW35">
        <f>战魄!AB35+武魂!BH35+好感度!L34+魂师之魄1!AG35+神器1!U35+魂兽1!AF37</f>
        <v>1.1599999999999999</v>
      </c>
      <c r="BX35">
        <f>战魄!AC35+武魂!BI35+好感度!M34+魂师之魄1!AH35+神器1!V35+魂兽1!AG37</f>
        <v>1.1599999999999999</v>
      </c>
      <c r="BY35">
        <f>战魄!AD35+武魂!BJ35+好感度!N34+魂师之魄1!AI35+神器1!W35+魂兽1!AH37</f>
        <v>1.1599999999999999</v>
      </c>
      <c r="BZ35">
        <f>战魄!AE35+武魂!BK35+好感度!O34+魂师之魄1!AJ35+神器1!X35+魂兽1!AI37</f>
        <v>1.1099999999999999</v>
      </c>
      <c r="CA35">
        <f>战魄!AF35+武魂!BL35+好感度!P34+魂师之魄1!AK35+神器1!Y35+魂兽1!AJ37</f>
        <v>1.08</v>
      </c>
      <c r="CB35">
        <f>战魄!AG35+武魂!BM35+好感度!Q34+魂师之魄1!AL35+神器1!Z35+魂兽1!AK37</f>
        <v>1.08</v>
      </c>
    </row>
    <row r="36" spans="2:80" x14ac:dyDescent="0.2">
      <c r="B36">
        <v>32</v>
      </c>
      <c r="D36">
        <f>(星级!D36+阶位!D36+战魄!D36+武魂!D36+众神殿!D36+精神空间!D35+天赋!C36+魂师之魄1!H36)*(1+BO36)+魂兽1!H38+化神!C35+魂骨!B35+魂环!C35+神兵!D34+神兵!W34+魂核1!H36</f>
        <v>221243.58207199999</v>
      </c>
      <c r="E36">
        <f>(星级!E36+阶位!E36+战魄!E36+武魂!E36+众神殿!E36+精神空间!E35+天赋!D36+魂师之魄1!I36)*(1+BP36)+魂兽1!I38+化神!D35+魂骨!C35+魂环!D35+神兵!E34+神兵!X34+魂核1!I36</f>
        <v>56657.608223999996</v>
      </c>
      <c r="F36">
        <f>(星级!F36+阶位!F36+战魄!F36+武魂!F36+众神殿!F36+精神空间!F35+天赋!E36+魂师之魄1!J36)*(1+BQ36)+魂兽1!J38+化神!E35+魂骨!D35+魂环!E35+神兵!F34+神兵!Y34+魂核1!J36</f>
        <v>21903.208959999996</v>
      </c>
      <c r="G36">
        <f>(星级!G36+阶位!G36+战魄!G36+武魂!G36+众神殿!G36+精神空间!G35+天赋!F36+魂师之魄1!K36)*(1+BR36)+魂兽1!K38+化神!F35+魂骨!E35+魂环!F35+神兵!G34+神兵!Z34+魂核1!K36</f>
        <v>20257.928959999997</v>
      </c>
      <c r="H36">
        <f>(星级!H36+阶位!H36+战魄!H36+武魂!H36+众神殿!H36+精神空间!H35+天赋!G36+魂师之魄1!L36)*(1+BS36)+魂兽1!L38+化神!G35+魂骨!F35+魂环!G35+神兵!H34+神兵!AA34+魂核1!L36</f>
        <v>559.89360000000011</v>
      </c>
      <c r="I36">
        <f>(星级!I36+阶位!I36+战魄!I36+武魂!I36+众神殿!I36+精神空间!I35+天赋!H36+魂师之魄1!M36)*(1+BT36)+魂兽1!M38+化神!H35+魂骨!G35+魂环!H35+神兵!I34+神兵!AB34+魂核1!M36</f>
        <v>542.61360000000002</v>
      </c>
      <c r="J36">
        <f>(星级!J36+阶位!J36+战魄!J36+武魂!J36+众神殿!J36+精神空间!J35+天赋!I36+魂师之魄1!N36)*(1+BU36)+魂兽1!N38+化神!I35+魂骨!H35+魂环!I35+神兵!J34+神兵!AC34+魂核1!N36</f>
        <v>606.08303999999998</v>
      </c>
      <c r="K36">
        <f>(星级!K36+阶位!K36+战魄!K36+武魂!K36+众神殿!K36+精神空间!K35+天赋!J36+魂师之魄1!O36)*(1+BV36)+魂兽1!O38+化神!J35+魂骨!I35+魂环!J35+神兵!K34+神兵!AD34+魂核1!O36</f>
        <v>551.25360000000001</v>
      </c>
      <c r="L36">
        <f>(星级!L36+阶位!L36+战魄!L36+武魂!L36+众神殿!L36+精神空间!L35+天赋!K36+魂师之魄1!P36)*(1+BW36)+魂兽1!P38+化神!K35+魂骨!J35+魂环!K35+神兵!L34+神兵!AE34+魂核1!P36</f>
        <v>667.89360000000011</v>
      </c>
      <c r="M36">
        <f>(星级!M36+阶位!M36+战魄!M36+武魂!M36+众神殿!M36+精神空间!M35+天赋!L36+魂师之魄1!Q36)*(1+BX36)+魂兽1!Q38+化神!L35+魂骨!K35+魂环!L35+神兵!M34+神兵!AF34+魂核1!Q36</f>
        <v>551.25360000000001</v>
      </c>
      <c r="N36">
        <f>(星级!N36+阶位!N36+战魄!N36+武魂!N36+众神殿!N36+精神空间!N35+天赋!M36+魂师之魄1!R36)*(1+BY36)+魂兽1!R38+化神!M35+魂骨!L35+魂环!M35+神兵!N34+神兵!AG34+魂核1!R36</f>
        <v>7236.0000000000009</v>
      </c>
      <c r="O36">
        <f>(星级!O36+阶位!O36+战魄!O36+武魂!O36+众神殿!O36+精神空间!O35+天赋!N36+魂师之魄1!S36)*(1+BZ36)+魂兽1!S38+化神!N35+魂骨!M35+魂环!N35+神兵!O34+神兵!AH34+魂核1!S36</f>
        <v>127.2</v>
      </c>
      <c r="P36">
        <f>(星级!P36+阶位!P36+战魄!P36+武魂!P36+众神殿!P36+精神空间!P35+天赋!O36+魂师之魄1!T36)*(1+CA36)+魂兽1!T38+化神!O35+魂骨!N35+魂环!O35+神兵!P34+神兵!AI34+魂核1!T36</f>
        <v>15673.062399999999</v>
      </c>
      <c r="Q36">
        <f>(星级!Q36+阶位!Q36+战魄!Q36+武魂!Q36+众神殿!Q36+精神空间!Q35+天赋!P36+魂师之魄1!U36)*(1+CB36)+魂兽1!U38+化神!P35+魂骨!O35+魂环!P35+神兵!Q34+神兵!AJ34+魂核1!U36</f>
        <v>15673.062399999999</v>
      </c>
      <c r="R36">
        <f>化神!R35+魂环!Q35</f>
        <v>1850</v>
      </c>
      <c r="S36">
        <f>化神!S35+魂环!R35</f>
        <v>1850</v>
      </c>
      <c r="T36">
        <f>魂环!S35</f>
        <v>0</v>
      </c>
      <c r="U36">
        <f>魂环!T35</f>
        <v>0</v>
      </c>
      <c r="V36">
        <f>魂核1!Y36+神器1!AD36+VLOOKUP(精神空间!$B$2,精神空间!$BR$4:$BT$11,2,)</f>
        <v>0.7</v>
      </c>
      <c r="W36">
        <f>魂核1!Z36+神器1!AE36+VLOOKUP(精神空间!$B$2,精神空间!$BR$4:$BT$11,2,)</f>
        <v>0.7</v>
      </c>
      <c r="Y36">
        <f>(星级!S36+阶位!T36+战魄!D36+武魂!T36+众神殿!D36+精神空间!T35+天赋!S36+魂师之魄1!H36)*(1+BO36)+魂兽1!H38+化神!C35+魂骨!B35+魂环!C35+神兵!D34+神兵!W34+魂核1!H36</f>
        <v>214428.96650399998</v>
      </c>
      <c r="Z36">
        <f>(星级!T36+阶位!U36+战魄!E36+武魂!U36+众神殿!E36+精神空间!U35+天赋!T36+魂师之魄1!I36)*(1+BP36)+魂兽1!I38+化神!D35+魂骨!C35+魂环!D35+神兵!E34+神兵!X34+魂核1!I36</f>
        <v>56972.431624000004</v>
      </c>
      <c r="AA36">
        <f>(星级!U36+阶位!V36+战魄!F36+武魂!V36+众神殿!F36+精神空间!V35+天赋!U36+魂师之魄1!J36)*(1+BQ36)+魂兽1!J38+化神!E35+魂骨!D35+魂环!E35+神兵!F34+神兵!Y34+魂核1!J36</f>
        <v>20527.979520000001</v>
      </c>
      <c r="AB36">
        <f>(星级!V36+阶位!W36+战魄!G36+武魂!W36+众神殿!G36+精神空间!W35+天赋!V36+魂师之魄1!K36)*(1+BR36)+魂兽1!K38+化神!F35+魂骨!E35+魂环!F35+神兵!G34+神兵!Z34+魂核1!K36</f>
        <v>19250.859519999998</v>
      </c>
      <c r="AC36">
        <f>(星级!W36+阶位!X36+战魄!H36+武魂!X36+众神殿!H36+精神空间!X35+天赋!W36+魂师之魄1!L36)*(1+BS36)+魂兽1!L38+化神!G35+魂骨!F35+魂环!G35+神兵!H34+神兵!AA34+魂核1!L36</f>
        <v>555.74640000000011</v>
      </c>
      <c r="AD36">
        <f>(星级!X36+阶位!Y36+战魄!I36+武魂!Y36+众神殿!I36+精神空间!Y35+天赋!X36+魂师之魄1!M36)*(1+BT36)+魂兽1!M38+化神!H35+魂骨!G35+魂环!H35+神兵!I34+神兵!AB34+魂核1!M36</f>
        <v>538.46640000000014</v>
      </c>
      <c r="AE36">
        <f>(星级!Y36+阶位!Z36+战魄!J36+武魂!Z36+众神殿!J36+精神空间!Z35+天赋!Y36+魂师之魄1!N36)*(1+BU36)+魂兽1!N38+化神!I35+魂骨!H35+魂环!I35+神兵!J34+神兵!AC34+魂核1!N36</f>
        <v>610.23024000000009</v>
      </c>
      <c r="AF36">
        <f>(星级!Z36+阶位!AA36+战魄!K36+武魂!AA36+众神殿!K36+精神空间!AA35+天赋!Z36+魂师之魄1!O36)*(1+BV36)+魂兽1!O38+化神!J35+魂骨!I35+魂环!J35+神兵!K34+神兵!AD34+魂核1!O36</f>
        <v>555.4008</v>
      </c>
      <c r="AG36">
        <f>(星级!AA36+阶位!AB36+战魄!L36+武魂!AB36+众神殿!L36+精神空间!AB35+天赋!AA36+魂师之魄1!P36)*(1+BW36)+魂兽1!P38+化神!K35+魂骨!J35+魂环!K35+神兵!L34+神兵!AE34+魂核1!P36</f>
        <v>667.89360000000011</v>
      </c>
      <c r="AH36">
        <f>(星级!AB36+阶位!AC36+战魄!M36+武魂!AC36+众神殿!M36+精神空间!AC35+天赋!AB36+魂师之魄1!Q36)*(1+BX36)+魂兽1!Q38+化神!L35+魂骨!K35+魂环!L35+神兵!M34+神兵!AF34+魂核1!Q36</f>
        <v>551.25360000000001</v>
      </c>
      <c r="AI36">
        <f>(星级!AC36+阶位!AD36+战魄!N36+武魂!AD36+众神殿!N36+精神空间!AD35+天赋!AC36+魂师之魄1!R36)*(1+BY36)+魂兽1!R38+化神!M35+魂骨!L35+魂环!M35+神兵!N34+神兵!AG34+魂核1!R36</f>
        <v>5745.6</v>
      </c>
      <c r="AJ36">
        <f>(星级!AD36+阶位!AE36+战魄!O36+武魂!AE36+众神殿!O36+精神空间!AE35+天赋!AD36+魂师之魄1!S36)*(1+BZ36)+魂兽1!S38+化神!N35+魂骨!M35+魂环!N35+神兵!O34+神兵!AH34+魂核1!S36</f>
        <v>201.4</v>
      </c>
      <c r="AK36">
        <f>(星级!AE36+阶位!AF36+战魄!P36+武魂!AF36+众神殿!P36+精神空间!AF35+天赋!AE36+魂师之魄1!T36)*(1+CA36)+魂兽1!T38+化神!O35+魂骨!N35+魂环!O35+神兵!P34+神兵!AI34+魂核1!T36</f>
        <v>15435.942399999998</v>
      </c>
      <c r="AL36">
        <f>(星级!AF36+阶位!AG36+战魄!Q36+武魂!AG36+众神殿!Q36+精神空间!AG35+天赋!AF36+魂师之魄1!U36)*(1+CB36)+魂兽1!U38+化神!P35+魂骨!O35+魂环!P35+神兵!Q34+神兵!AJ34+魂核1!U36</f>
        <v>15435.942399999998</v>
      </c>
      <c r="AM36">
        <f>化神!R35+魂环!Q35</f>
        <v>1850</v>
      </c>
      <c r="AN36">
        <f>化神!S35+魂环!R35</f>
        <v>1850</v>
      </c>
      <c r="AO36">
        <f>魂环!S35</f>
        <v>0</v>
      </c>
      <c r="AP36">
        <f>魂环!T35</f>
        <v>0</v>
      </c>
      <c r="AQ36">
        <f>魂核1!Y36+神器1!AD36+VLOOKUP(精神空间!$B$2,精神空间!$BR$4:$BT$11,2,)</f>
        <v>0.7</v>
      </c>
      <c r="AR36">
        <f>魂核1!Z36+神器1!AE36+VLOOKUP(精神空间!$B$2,精神空间!$BR$4:$BT$11,2,)</f>
        <v>0.7</v>
      </c>
      <c r="AT36">
        <f>(星级!AH36+阶位!AJ36+战魄!D36+武魂!AJ36+众神殿!D36+精神空间!AJ35+天赋!AI36+魂师之魄1!H36)*(1+BO36)+魂兽1!H38+化神!C35+魂骨!B35+魂环!C35+神兵!D34+神兵!W34+魂核1!H36</f>
        <v>209693.75020799998</v>
      </c>
      <c r="AU36">
        <f>(星级!AI36+阶位!AK36+战魄!E36+武魂!AK36+众神殿!E36+精神空间!AK35+天赋!AJ36+魂师之魄1!I36)*(1+BP36)+魂兽1!I38+化神!D35+魂骨!C35+魂环!D35+神兵!E34+神兵!X34+魂核1!I36</f>
        <v>57762.785680000001</v>
      </c>
      <c r="AV36">
        <f>(星级!AJ36+阶位!AL36+战魄!F36+武魂!AL36+众神殿!F36+精神空间!AL35+天赋!AK36+魂师之魄1!J36)*(1+BQ36)+魂兽1!J38+化神!E35+魂骨!D35+魂环!E35+神兵!F34+神兵!Y34+魂核1!J36</f>
        <v>18882.449919999999</v>
      </c>
      <c r="AW36">
        <f>(星级!AK36+阶位!AM36+战魄!G36+武魂!AM36+众神殿!G36+精神空间!AM35+天赋!AL36+魂师之魄1!K36)*(1+BR36)+魂兽1!K38+化神!F35+魂骨!E35+魂环!F35+神兵!G34+神兵!Z34+魂核1!K36</f>
        <v>20082.69312</v>
      </c>
      <c r="AX36">
        <f>(星级!AL36+阶位!AN36+战魄!H36+武魂!AN36+众神殿!H36+精神空间!AN35+天赋!AM36+魂师之魄1!L36)*(1+BS36)+魂兽1!L38+化神!G35+魂骨!F35+魂环!G35+神兵!H34+神兵!AA34+魂核1!L36</f>
        <v>559.89360000000011</v>
      </c>
      <c r="AY36">
        <f>(星级!AM36+阶位!AO36+战魄!I36+武魂!AO36+众神殿!I36+精神空间!AO35+天赋!AN36+魂师之魄1!M36)*(1+BT36)+魂兽1!M38+化神!H35+魂骨!G35+魂环!H35+神兵!I34+神兵!AB34+魂核1!M36</f>
        <v>542.61360000000002</v>
      </c>
      <c r="AZ36">
        <f>(星级!AN36+阶位!AP36+战魄!J36+武魂!AP36+众神殿!J36+精神空间!AP35+天赋!AO36+魂师之魄1!N36)*(1+BU36)+魂兽1!N38+化神!I35+魂骨!H35+魂环!I35+神兵!J34+神兵!AC34+魂核1!N36</f>
        <v>606.08303999999998</v>
      </c>
      <c r="BA36">
        <f>(星级!AO36+阶位!AQ36+战魄!K36+武魂!AQ36+众神殿!K36+精神空间!AQ35+天赋!AP36+魂师之魄1!O36)*(1+BV36)+魂兽1!O38+化神!J35+魂骨!I35+魂环!J35+神兵!K34+神兵!AD34+魂核1!O36</f>
        <v>542.61360000000002</v>
      </c>
      <c r="BB36">
        <f>(星级!AP36+阶位!AR36+战魄!L36+武魂!AR36+众神殿!L36+精神空间!AR35+天赋!AQ36+魂师之魄1!P36)*(1+BW36)+魂兽1!P38+化神!K35+魂骨!J35+魂环!K35+神兵!L34+神兵!AE34+魂核1!P36</f>
        <v>667.89360000000011</v>
      </c>
      <c r="BC36">
        <f>(星级!AQ36+阶位!AS36+战魄!M36+武魂!AS36+众神殿!M36+精神空间!AS35+天赋!AR36+魂师之魄1!Q36)*(1+BX36)+魂兽1!Q38+化神!L35+魂骨!K35+魂环!L35+神兵!M34+神兵!AF34+魂核1!Q36</f>
        <v>551.25360000000001</v>
      </c>
      <c r="BD36">
        <f>(星级!AR36+阶位!AT36+战魄!N36+武魂!AT36+众神殿!N36+精神空间!AT35+天赋!AS36+魂师之魄1!R36)*(1+BY36)+魂兽1!R38+化神!M35+魂骨!L35+魂环!M35+神兵!N34+神兵!AG34+魂核1!R36</f>
        <v>2872.8</v>
      </c>
      <c r="BE36">
        <f>(星级!AS36+阶位!AU36+战魄!O36+武魂!AU36+众神殿!O36+精神空间!AU35+天赋!AT36+魂师之魄1!S36)*(1+BZ36)+魂兽1!S38+化神!N35+魂骨!M35+魂环!N35+神兵!O34+神兵!AH34+魂核1!S36</f>
        <v>254.4</v>
      </c>
      <c r="BF36">
        <f>(星级!AT36+阶位!AV36+战魄!P36+武魂!AV36+众神殿!P36+精神空间!AV35+天赋!AU36+魂师之魄1!T36)*(1+CA36)+魂兽1!T38+化神!O35+魂骨!N35+魂环!O35+神兵!P34+神兵!AI34+魂核1!T36</f>
        <v>15435.942399999998</v>
      </c>
      <c r="BG36">
        <f>(星级!AU36+阶位!AW36+战魄!Q36+武魂!AW36+众神殿!Q36+精神空间!AW35+天赋!AV36+魂师之魄1!U36)*(1+CB36)+魂兽1!U38+化神!P35+魂骨!O35+魂环!P35+神兵!Q34+神兵!AJ34+魂核1!U36</f>
        <v>15435.942399999998</v>
      </c>
      <c r="BH36">
        <f>化神!R35+魂环!Q35</f>
        <v>1850</v>
      </c>
      <c r="BI36">
        <f>化神!S35+魂环!R35</f>
        <v>1850</v>
      </c>
      <c r="BJ36">
        <f>魂环!S35</f>
        <v>0</v>
      </c>
      <c r="BK36">
        <f>魂环!T35</f>
        <v>0</v>
      </c>
      <c r="BL36">
        <f>魂核1!Y36+神器1!AD36+VLOOKUP(精神空间!$B$2,精神空间!$BR$4:$BT$11,2,)</f>
        <v>0.7</v>
      </c>
      <c r="BM36">
        <f>魂核1!Z36+神器1!AE36+VLOOKUP(精神空间!$B$2,精神空间!$BR$4:$BT$11,2,)</f>
        <v>0.7</v>
      </c>
      <c r="BO36">
        <f>战魄!T36+武魂!AZ36+好感度!D35+魂师之魄1!Y36+神器1!M36+魂兽1!X38+精神空间!BA35+精神空间!BC35</f>
        <v>1.476</v>
      </c>
      <c r="BP36">
        <f>战魄!U36+武魂!BA36+好感度!E35+魂师之魄1!Z36+神器1!N36+魂兽1!Y38+精神空间!BB35+精神空间!BD35</f>
        <v>1.476</v>
      </c>
      <c r="BQ36">
        <f>战魄!V36+武魂!BB36+好感度!F35+魂师之魄1!AA36+神器1!O36+魂兽1!Z38</f>
        <v>1.08</v>
      </c>
      <c r="BR36">
        <f>战魄!W36+武魂!BC36+好感度!G35+魂师之魄1!AB36+神器1!P36+魂兽1!AA38</f>
        <v>1.08</v>
      </c>
      <c r="BS36">
        <f>战魄!X36+武魂!BD36+好感度!H35+魂师之魄1!AC36+神器1!Q36+魂兽1!AB38</f>
        <v>1.1599999999999999</v>
      </c>
      <c r="BT36">
        <f>战魄!Y36+武魂!BE36+好感度!I35+魂师之魄1!AD36+神器1!R36+魂兽1!AC38</f>
        <v>1.1599999999999999</v>
      </c>
      <c r="BU36">
        <f>战魄!Z36+武魂!BF36+好感度!J35+魂师之魄1!AE36+神器1!S36+魂兽1!AD38</f>
        <v>1.1599999999999999</v>
      </c>
      <c r="BV36">
        <f>战魄!AA36+武魂!BG36+好感度!K35+魂师之魄1!AF36+神器1!T36+魂兽1!AE38</f>
        <v>1.1599999999999999</v>
      </c>
      <c r="BW36">
        <f>战魄!AB36+武魂!BH36+好感度!L35+魂师之魄1!AG36+神器1!U36+魂兽1!AF38</f>
        <v>1.1599999999999999</v>
      </c>
      <c r="BX36">
        <f>战魄!AC36+武魂!BI36+好感度!M35+魂师之魄1!AH36+神器1!V36+魂兽1!AG38</f>
        <v>1.1599999999999999</v>
      </c>
      <c r="BY36">
        <f>战魄!AD36+武魂!BJ36+好感度!N35+魂师之魄1!AI36+神器1!W36+魂兽1!AH38</f>
        <v>1.1599999999999999</v>
      </c>
      <c r="BZ36">
        <f>战魄!AE36+武魂!BK36+好感度!O35+魂师之魄1!AJ36+神器1!X36+魂兽1!AI38</f>
        <v>1.1200000000000001</v>
      </c>
      <c r="CA36">
        <f>战魄!AF36+武魂!BL36+好感度!P35+魂师之魄1!AK36+神器1!Y36+魂兽1!AJ38</f>
        <v>1.08</v>
      </c>
      <c r="CB36">
        <f>战魄!AG36+武魂!BM36+好感度!Q35+魂师之魄1!AL36+神器1!Z36+魂兽1!AK38</f>
        <v>1.08</v>
      </c>
    </row>
    <row r="37" spans="2:80" x14ac:dyDescent="0.2">
      <c r="B37">
        <v>33</v>
      </c>
      <c r="D37">
        <f>(星级!D37+阶位!D37+战魄!D37+武魂!D37+众神殿!D37+精神空间!D36+天赋!C37+魂师之魄1!H37)*(1+BO37)+魂兽1!H39+化神!C36+魂骨!B36+魂环!C36+神兵!D35+神兵!W35+魂核1!H37</f>
        <v>222726.74255999998</v>
      </c>
      <c r="E37">
        <f>(星级!E37+阶位!E37+战魄!E37+武魂!E37+众神殿!E37+精神空间!E36+天赋!D37+魂师之魄1!I37)*(1+BP37)+魂兽1!I39+化神!D36+魂骨!C36+魂环!D36+神兵!E35+神兵!X35+魂核1!I37</f>
        <v>57065.659520000001</v>
      </c>
      <c r="F37">
        <f>(星级!F37+阶位!F37+战魄!F37+武魂!F37+众神殿!F37+精神空间!F36+天赋!E37+魂师之魄1!J37)*(1+BQ37)+魂兽1!J39+化神!E36+魂骨!D36+魂环!E36+神兵!F35+神兵!Y35+魂核1!J37</f>
        <v>22057.544959999999</v>
      </c>
      <c r="G37">
        <f>(星级!G37+阶位!G37+战魄!G37+武魂!G37+众神殿!G37+精神空间!G36+天赋!F37+魂师之魄1!K37)*(1+BR37)+魂兽1!K39+化神!F36+魂骨!E36+魂环!F36+神兵!G35+神兵!Z35+魂核1!K37</f>
        <v>20368.584959999996</v>
      </c>
      <c r="H37">
        <f>(星级!H37+阶位!H37+战魄!H37+武魂!H37+众神殿!H37+精神空间!H36+天赋!G37+魂师之魄1!L37)*(1+BS37)+魂兽1!L39+化神!G36+魂骨!F36+魂环!G36+神兵!H35+神兵!AA35+魂核1!L37</f>
        <v>574.23379999999997</v>
      </c>
      <c r="I37">
        <f>(星级!I37+阶位!I37+战魄!I37+武魂!I37+众神殿!I37+精神空间!I36+天赋!H37+魂师之魄1!M37)*(1+BT37)+魂兽1!M39+化神!H36+魂骨!G36+魂环!H36+神兵!I35+神兵!AB35+魂核1!M37</f>
        <v>551.68560000000014</v>
      </c>
      <c r="J37">
        <f>(星级!J37+阶位!J37+战魄!J37+武魂!J37+众神殿!J37+精神空间!J36+天赋!I37+魂师之魄1!N37)*(1+BU37)+魂兽1!N39+化神!I36+魂骨!H36+魂环!I36+神兵!J35+神兵!AC35+魂核1!N37</f>
        <v>615.15503999999999</v>
      </c>
      <c r="K37">
        <f>(星级!K37+阶位!K37+战魄!K37+武魂!K37+众神殿!K37+精神空间!K36+天赋!J37+魂师之魄1!O37)*(1+BV37)+魂兽1!O39+化神!J36+魂骨!I36+魂环!J36+神兵!K35+神兵!AD35+魂核1!O37</f>
        <v>560.32560000000012</v>
      </c>
      <c r="L37">
        <f>(星级!L37+阶位!L37+战魄!L37+武魂!L37+众神殿!L37+精神空间!L36+天赋!K37+魂师之魄1!P37)*(1+BW37)+魂兽1!P39+化神!K36+魂骨!J36+魂环!K36+神兵!L35+神兵!AE35+魂核1!P37</f>
        <v>676.96560000000011</v>
      </c>
      <c r="M37">
        <f>(星级!M37+阶位!M37+战魄!M37+武魂!M37+众神殿!M37+精神空间!M36+天赋!L37+魂师之魄1!Q37)*(1+BX37)+魂兽1!Q39+化神!L36+魂骨!K36+魂环!L36+神兵!M35+神兵!AF35+魂核1!Q37</f>
        <v>560.32560000000012</v>
      </c>
      <c r="N37">
        <f>(星级!N37+阶位!N37+战魄!N37+武魂!N37+众神殿!N37+精神空间!N36+天赋!M37+魂师之魄1!R37)*(1+BY37)+魂兽1!R39+化神!M36+魂骨!L36+魂环!M36+神兵!N35+神兵!AG35+魂核1!R37</f>
        <v>7452.0000000000009</v>
      </c>
      <c r="O37">
        <f>(星级!O37+阶位!O37+战魄!O37+武魂!O37+众神殿!O37+精神空间!O36+天赋!N37+魂师之魄1!S37)*(1+BZ37)+魂兽1!S39+化神!N36+魂骨!M36+魂环!N36+神兵!O35+神兵!AH35+魂核1!S37</f>
        <v>127.2</v>
      </c>
      <c r="P37">
        <f>(星级!P37+阶位!P37+战魄!P37+武魂!P37+众神殿!P37+精神空间!P36+天赋!O37+魂师之魄1!T37)*(1+CA37)+魂兽1!T39+化神!O36+魂骨!N36+魂环!O36+神兵!P35+神兵!AI35+魂核1!T37</f>
        <v>15695.380799999999</v>
      </c>
      <c r="Q37">
        <f>(星级!Q37+阶位!Q37+战魄!Q37+武魂!Q37+众神殿!Q37+精神空间!Q36+天赋!P37+魂师之魄1!U37)*(1+CB37)+魂兽1!U39+化神!P36+魂骨!O36+魂环!P36+神兵!Q35+神兵!AJ35+魂核1!U37</f>
        <v>15695.380799999999</v>
      </c>
      <c r="R37">
        <f>化神!R36+魂环!Q36</f>
        <v>1850</v>
      </c>
      <c r="S37">
        <f>化神!S36+魂环!R36</f>
        <v>1850</v>
      </c>
      <c r="T37">
        <f>魂环!S36</f>
        <v>0</v>
      </c>
      <c r="U37">
        <f>魂环!T36</f>
        <v>0</v>
      </c>
      <c r="V37">
        <f>魂核1!Y37+神器1!AD37+VLOOKUP(精神空间!$B$2,精神空间!$BR$4:$BT$11,2,)</f>
        <v>0.7</v>
      </c>
      <c r="W37">
        <f>魂核1!Z37+神器1!AE37+VLOOKUP(精神空间!$B$2,精神空间!$BR$4:$BT$11,2,)</f>
        <v>0.7</v>
      </c>
      <c r="Y37">
        <f>(星级!S37+阶位!T37+战魄!D37+武魂!T37+众神殿!D37+精神空间!T36+天赋!S37+魂师之魄1!H37)*(1+BO37)+魂兽1!H39+化神!C36+魂骨!B36+魂环!C36+神兵!D35+神兵!W35+魂核1!H37</f>
        <v>215761.74191999997</v>
      </c>
      <c r="Z37">
        <f>(星级!T37+阶位!U37+战魄!E37+武魂!U37+众神殿!E37+精神空间!U36+天赋!T37+魂师之魄1!I37)*(1+BP37)+魂兽1!I39+化神!D36+魂骨!C36+魂环!D36+神兵!E35+神兵!X35+魂核1!I37</f>
        <v>57398.847519999996</v>
      </c>
      <c r="AA37">
        <f>(星级!U37+阶位!V37+战魄!F37+武魂!V37+众神殿!F37+精神空间!V36+天赋!U37+魂师之魄1!J37)*(1+BQ37)+魂兽1!J39+化神!E36+魂骨!D36+魂环!E36+神兵!F35+神兵!Y35+魂核1!J37</f>
        <v>20651.947519999998</v>
      </c>
      <c r="AB37">
        <f>(星级!V37+阶位!W37+战魄!G37+武魂!W37+众神殿!G37+精神空间!W36+天赋!V37+魂师之魄1!K37)*(1+BR37)+魂兽1!K39+化神!F36+魂骨!E36+魂环!F36+神兵!G35+神兵!Z35+魂核1!K37</f>
        <v>19341.547519999996</v>
      </c>
      <c r="AC37">
        <f>(星级!W37+阶位!X37+战魄!H37+武魂!X37+众神殿!H37+精神空间!X36+天赋!W37+魂师之魄1!L37)*(1+BS37)+魂兽1!L39+化神!G36+魂骨!F36+魂环!G36+神兵!H35+神兵!AA35+魂核1!L37</f>
        <v>570.04819999999995</v>
      </c>
      <c r="AD37">
        <f>(星级!X37+阶位!Y37+战魄!I37+武魂!Y37+众神殿!I37+精神空间!Y36+天赋!X37+魂师之魄1!M37)*(1+BT37)+魂兽1!M39+化神!H36+魂骨!G36+魂环!H36+神兵!I35+神兵!AB35+魂核1!M37</f>
        <v>547.53840000000002</v>
      </c>
      <c r="AE37">
        <f>(星级!Y37+阶位!Z37+战魄!J37+武魂!Z37+众神殿!J37+精神空间!Z36+天赋!Y37+魂师之魄1!N37)*(1+BU37)+魂兽1!N39+化神!I36+魂骨!H36+魂环!I36+神兵!J35+神兵!AC35+魂核1!N37</f>
        <v>619.30223999999998</v>
      </c>
      <c r="AF37">
        <f>(星级!Z37+阶位!AA37+战魄!K37+武魂!AA37+众神殿!K37+精神空间!AA36+天赋!Z37+魂师之魄1!O37)*(1+BV37)+魂兽1!O39+化神!J36+魂骨!I36+魂环!J36+神兵!K35+神兵!AD35+魂核1!O37</f>
        <v>564.47280000000012</v>
      </c>
      <c r="AG37">
        <f>(星级!AA37+阶位!AB37+战魄!L37+武魂!AB37+众神殿!L37+精神空间!AB36+天赋!AA37+魂师之魄1!P37)*(1+BW37)+魂兽1!P39+化神!K36+魂骨!J36+魂环!K36+神兵!L35+神兵!AE35+魂核1!P37</f>
        <v>676.96560000000011</v>
      </c>
      <c r="AH37">
        <f>(星级!AB37+阶位!AC37+战魄!M37+武魂!AC37+众神殿!M37+精神空间!AC36+天赋!AB37+魂师之魄1!Q37)*(1+BX37)+魂兽1!Q39+化神!L36+魂骨!K36+魂环!L36+神兵!M35+神兵!AF35+魂核1!Q37</f>
        <v>560.32560000000012</v>
      </c>
      <c r="AI37">
        <f>(星级!AC37+阶位!AD37+战魄!N37+武魂!AD37+众神殿!N37+精神空间!AD36+天赋!AC37+魂师之魄1!R37)*(1+BY37)+魂兽1!R39+化神!M36+魂骨!L36+魂环!M36+神兵!N35+神兵!AG35+魂核1!R37</f>
        <v>5918.4000000000005</v>
      </c>
      <c r="AJ37">
        <f>(星级!AD37+阶位!AE37+战魄!O37+武魂!AE37+众神殿!O37+精神空间!AE36+天赋!AD37+魂师之魄1!S37)*(1+BZ37)+魂兽1!S39+化神!N36+魂骨!M36+魂环!N36+神兵!O35+神兵!AH35+魂核1!S37</f>
        <v>201.4</v>
      </c>
      <c r="AK37">
        <f>(星级!AE37+阶位!AF37+战魄!P37+武魂!AF37+众神殿!P37+精神空间!AF36+天赋!AE37+魂师之魄1!T37)*(1+CA37)+魂兽1!T39+化神!O36+魂骨!N36+魂环!O36+神兵!P35+神兵!AI35+魂核1!T37</f>
        <v>15458.260799999998</v>
      </c>
      <c r="AL37">
        <f>(星级!AF37+阶位!AG37+战魄!Q37+武魂!AG37+众神殿!Q37+精神空间!AG36+天赋!AF37+魂师之魄1!U37)*(1+CB37)+魂兽1!U39+化神!P36+魂骨!O36+魂环!P36+神兵!Q35+神兵!AJ35+魂核1!U37</f>
        <v>15458.260799999998</v>
      </c>
      <c r="AM37">
        <f>化神!R36+魂环!Q36</f>
        <v>1850</v>
      </c>
      <c r="AN37">
        <f>化神!S36+魂环!R36</f>
        <v>1850</v>
      </c>
      <c r="AO37">
        <f>魂环!S36</f>
        <v>0</v>
      </c>
      <c r="AP37">
        <f>魂环!T36</f>
        <v>0</v>
      </c>
      <c r="AQ37">
        <f>魂核1!Y37+神器1!AD37+VLOOKUP(精神空间!$B$2,精神空间!$BR$4:$BT$11,2,)</f>
        <v>0.7</v>
      </c>
      <c r="AR37">
        <f>魂核1!Z37+神器1!AE37+VLOOKUP(精神空间!$B$2,精神空间!$BR$4:$BT$11,2,)</f>
        <v>0.7</v>
      </c>
      <c r="AT37">
        <f>(星级!AH37+阶位!AJ37+战魄!D37+武魂!AJ37+众神殿!D37+精神空间!AJ36+天赋!AI37+魂师之魄1!H37)*(1+BO37)+魂兽1!H39+化神!C36+魂骨!B36+魂环!C36+神兵!D35+神兵!W35+魂核1!H37</f>
        <v>210882.97183999998</v>
      </c>
      <c r="AU37">
        <f>(星级!AI37+阶位!AK37+战魄!E37+武魂!AK37+众神殿!E37+精神空间!AK36+天赋!AJ37+魂师之魄1!I37)*(1+BP37)+魂兽1!I39+化神!D36+魂骨!C36+魂环!D36+神兵!E35+神兵!X35+魂核1!I37</f>
        <v>58213.914399999994</v>
      </c>
      <c r="AV37">
        <f>(星级!AJ37+阶位!AL37+战魄!F37+武魂!AL37+众神殿!F37+精神空间!AL36+天赋!AK37+魂师之魄1!J37)*(1+BQ37)+魂兽1!J39+化神!E36+魂骨!D36+魂环!E36+神兵!F35+神兵!Y35+魂核1!J37</f>
        <v>18962.509119999999</v>
      </c>
      <c r="AW37">
        <f>(星级!AK37+阶位!AM37+战魄!G37+武魂!AM37+众神殿!G37+精神空间!AM36+天赋!AL37+魂师之魄1!K37)*(1+BR37)+魂兽1!K39+化神!F36+魂骨!E36+魂环!F36+神兵!G35+神兵!Z35+魂核1!K37</f>
        <v>20193.369919999997</v>
      </c>
      <c r="AX37">
        <f>(星级!AL37+阶位!AN37+战魄!H37+武魂!AN37+众神殿!H37+精神空间!AN36+天赋!AM37+魂师之魄1!L37)*(1+BS37)+魂兽1!L39+化神!G36+魂骨!F36+魂环!G36+神兵!H35+神兵!AA35+魂核1!L37</f>
        <v>574.23379999999997</v>
      </c>
      <c r="AY37">
        <f>(星级!AM37+阶位!AO37+战魄!I37+武魂!AO37+众神殿!I37+精神空间!AO36+天赋!AN37+魂师之魄1!M37)*(1+BT37)+魂兽1!M39+化神!H36+魂骨!G36+魂环!H36+神兵!I35+神兵!AB35+魂核1!M37</f>
        <v>551.68560000000014</v>
      </c>
      <c r="AZ37">
        <f>(星级!AN37+阶位!AP37+战魄!J37+武魂!AP37+众神殿!J37+精神空间!AP36+天赋!AO37+魂师之魄1!N37)*(1+BU37)+魂兽1!N39+化神!I36+魂骨!H36+魂环!I36+神兵!J35+神兵!AC35+魂核1!N37</f>
        <v>615.15503999999999</v>
      </c>
      <c r="BA37">
        <f>(星级!AO37+阶位!AQ37+战魄!K37+武魂!AQ37+众神殿!K37+精神空间!AQ36+天赋!AP37+魂师之魄1!O37)*(1+BV37)+魂兽1!O39+化神!J36+魂骨!I36+魂环!J36+神兵!K35+神兵!AD35+魂核1!O37</f>
        <v>551.68560000000014</v>
      </c>
      <c r="BB37">
        <f>(星级!AP37+阶位!AR37+战魄!L37+武魂!AR37+众神殿!L37+精神空间!AR36+天赋!AQ37+魂师之魄1!P37)*(1+BW37)+魂兽1!P39+化神!K36+魂骨!J36+魂环!K36+神兵!L35+神兵!AE35+魂核1!P37</f>
        <v>676.96560000000011</v>
      </c>
      <c r="BC37">
        <f>(星级!AQ37+阶位!AS37+战魄!M37+武魂!AS37+众神殿!M37+精神空间!AS36+天赋!AR37+魂师之魄1!Q37)*(1+BX37)+魂兽1!Q39+化神!L36+魂骨!K36+魂环!L36+神兵!M35+神兵!AF35+魂核1!Q37</f>
        <v>560.32560000000012</v>
      </c>
      <c r="BD37">
        <f>(星级!AR37+阶位!AT37+战魄!N37+武魂!AT37+众神殿!N37+精神空间!AT36+天赋!AS37+魂师之魄1!R37)*(1+BY37)+魂兽1!R39+化神!M36+魂骨!L36+魂环!M36+神兵!N35+神兵!AG35+魂核1!R37</f>
        <v>2959.2000000000003</v>
      </c>
      <c r="BE37">
        <f>(星级!AS37+阶位!AU37+战魄!O37+武魂!AU37+众神殿!O37+精神空间!AU36+天赋!AT37+魂师之魄1!S37)*(1+BZ37)+魂兽1!S39+化神!N36+魂骨!M36+魂环!N36+神兵!O35+神兵!AH35+魂核1!S37</f>
        <v>254.4</v>
      </c>
      <c r="BF37">
        <f>(星级!AT37+阶位!AV37+战魄!P37+武魂!AV37+众神殿!P37+精神空间!AV36+天赋!AU37+魂师之魄1!T37)*(1+CA37)+魂兽1!T39+化神!O36+魂骨!N36+魂环!O36+神兵!P35+神兵!AI35+魂核1!T37</f>
        <v>15458.260799999998</v>
      </c>
      <c r="BG37">
        <f>(星级!AU37+阶位!AW37+战魄!Q37+武魂!AW37+众神殿!Q37+精神空间!AW36+天赋!AV37+魂师之魄1!U37)*(1+CB37)+魂兽1!U39+化神!P36+魂骨!O36+魂环!P36+神兵!Q35+神兵!AJ35+魂核1!U37</f>
        <v>15458.260799999998</v>
      </c>
      <c r="BH37">
        <f>化神!R36+魂环!Q36</f>
        <v>1850</v>
      </c>
      <c r="BI37">
        <f>化神!S36+魂环!R36</f>
        <v>1850</v>
      </c>
      <c r="BJ37">
        <f>魂环!S36</f>
        <v>0</v>
      </c>
      <c r="BK37">
        <f>魂环!T36</f>
        <v>0</v>
      </c>
      <c r="BL37">
        <f>魂核1!Y37+神器1!AD37+VLOOKUP(精神空间!$B$2,精神空间!$BR$4:$BT$11,2,)</f>
        <v>0.7</v>
      </c>
      <c r="BM37">
        <f>魂核1!Z37+神器1!AE37+VLOOKUP(精神空间!$B$2,精神空间!$BR$4:$BT$11,2,)</f>
        <v>0.7</v>
      </c>
      <c r="BO37">
        <f>战魄!T37+武魂!AZ37+好感度!D36+魂师之魄1!Y37+神器1!M37+魂兽1!X39+精神空间!BA36+精神空间!BC36</f>
        <v>1.48</v>
      </c>
      <c r="BP37">
        <f>战魄!U37+武魂!BA37+好感度!E36+魂师之魄1!Z37+神器1!N37+魂兽1!Y39+精神空间!BB36+精神空间!BD36</f>
        <v>1.48</v>
      </c>
      <c r="BQ37">
        <f>战魄!V37+武魂!BB37+好感度!F36+魂师之魄1!AA37+神器1!O37+魂兽1!Z39</f>
        <v>1.08</v>
      </c>
      <c r="BR37">
        <f>战魄!W37+武魂!BC37+好感度!G36+魂师之魄1!AB37+神器1!P37+魂兽1!AA39</f>
        <v>1.08</v>
      </c>
      <c r="BS37">
        <f>战魄!X37+武魂!BD37+好感度!H36+魂师之魄1!AC37+神器1!Q37+魂兽1!AB39</f>
        <v>1.18</v>
      </c>
      <c r="BT37">
        <f>战魄!Y37+武魂!BE37+好感度!I36+魂师之魄1!AD37+神器1!R37+魂兽1!AC39</f>
        <v>1.1599999999999999</v>
      </c>
      <c r="BU37">
        <f>战魄!Z37+武魂!BF37+好感度!J36+魂师之魄1!AE37+神器1!S37+魂兽1!AD39</f>
        <v>1.1599999999999999</v>
      </c>
      <c r="BV37">
        <f>战魄!AA37+武魂!BG37+好感度!K36+魂师之魄1!AF37+神器1!T37+魂兽1!AE39</f>
        <v>1.1599999999999999</v>
      </c>
      <c r="BW37">
        <f>战魄!AB37+武魂!BH37+好感度!L36+魂师之魄1!AG37+神器1!U37+魂兽1!AF39</f>
        <v>1.1599999999999999</v>
      </c>
      <c r="BX37">
        <f>战魄!AC37+武魂!BI37+好感度!M36+魂师之魄1!AH37+神器1!V37+魂兽1!AG39</f>
        <v>1.1599999999999999</v>
      </c>
      <c r="BY37">
        <f>战魄!AD37+武魂!BJ37+好感度!N36+魂师之魄1!AI37+神器1!W37+魂兽1!AH39</f>
        <v>1.1599999999999999</v>
      </c>
      <c r="BZ37">
        <f>战魄!AE37+武魂!BK37+好感度!O36+魂师之魄1!AJ37+神器1!X37+魂兽1!AI39</f>
        <v>1.1200000000000001</v>
      </c>
      <c r="CA37">
        <f>战魄!AF37+武魂!BL37+好感度!P36+魂师之魄1!AK37+神器1!Y37+魂兽1!AJ39</f>
        <v>1.08</v>
      </c>
      <c r="CB37">
        <f>战魄!AG37+武魂!BM37+好感度!Q36+魂师之魄1!AL37+神器1!Z37+魂兽1!AK39</f>
        <v>1.08</v>
      </c>
    </row>
    <row r="38" spans="2:80" x14ac:dyDescent="0.2">
      <c r="B38">
        <v>34</v>
      </c>
      <c r="D38">
        <f>(星级!D38+阶位!D38+战魄!D38+武魂!D38+众神殿!D38+精神空间!D37+天赋!C38+魂师之魄1!H38)*(1+BO38)+魂兽1!H40+化神!C37+魂骨!B37+魂环!C37+神兵!D36+神兵!W36+魂核1!H38</f>
        <v>224214.32704799998</v>
      </c>
      <c r="E38">
        <f>(星级!E38+阶位!E38+战魄!E38+武魂!E38+众神殿!E38+精神空间!E37+天赋!D38+魂师之魄1!I38)*(1+BP38)+魂兽1!I40+化神!D37+魂骨!C37+魂环!D37+神兵!E36+神兵!X36+魂核1!I38</f>
        <v>57474.920416000001</v>
      </c>
      <c r="F38">
        <f>(星级!F38+阶位!F38+战魄!F38+武魂!F38+众神殿!F38+精神空间!F37+天赋!E38+魂师之魄1!J38)*(1+BQ38)+魂兽1!J40+化神!E37+魂骨!D37+魂环!E37+神兵!F36+神兵!Y36+魂核1!J38</f>
        <v>22211.880959999999</v>
      </c>
      <c r="G38">
        <f>(星级!G38+阶位!G38+战魄!G38+武魂!G38+众神殿!G38+精神空间!G37+天赋!F38+魂师之魄1!K38)*(1+BR38)+魂兽1!K40+化神!F37+魂骨!E37+魂环!F37+神兵!G36+神兵!Z36+魂核1!K38</f>
        <v>20479.240959999999</v>
      </c>
      <c r="H38">
        <f>(星级!H38+阶位!H38+战魄!H38+武魂!H38+众神殿!H38+精神空间!H37+天赋!G38+魂师之魄1!L38)*(1+BS38)+魂兽1!L40+化神!G37+魂骨!F37+魂环!G37+神兵!H36+神兵!AA36+魂核1!L38</f>
        <v>583.38979999999992</v>
      </c>
      <c r="I38">
        <f>(星级!I38+阶位!I38+战魄!I38+武魂!I38+众神殿!I38+精神空间!I37+天赋!H38+魂师之魄1!M38)*(1+BT38)+魂兽1!M40+化神!H37+魂骨!G37+魂环!H37+神兵!I36+神兵!AB36+魂核1!M38</f>
        <v>565.94979999999998</v>
      </c>
      <c r="J38">
        <f>(星级!J38+阶位!J38+战魄!J38+武魂!J38+众神殿!J38+精神空间!J37+天赋!I38+魂师之魄1!N38)*(1+BU38)+魂兽1!N40+化神!I37+魂骨!H37+魂环!I37+神兵!J36+神兵!AC36+魂核1!N38</f>
        <v>624.2270400000001</v>
      </c>
      <c r="K38">
        <f>(星级!K38+阶位!K38+战魄!K38+武魂!K38+众神殿!K38+精神空间!K37+天赋!J38+魂师之魄1!O38)*(1+BV38)+魂兽1!O40+化神!J37+魂骨!I37+魂环!J37+神兵!K36+神兵!AD36+魂核1!O38</f>
        <v>569.39760000000001</v>
      </c>
      <c r="L38">
        <f>(星级!L38+阶位!L38+战魄!L38+武魂!L38+众神殿!L38+精神空间!L37+天赋!K38+魂师之魄1!P38)*(1+BW38)+魂兽1!P40+化神!K37+魂骨!J37+魂环!K37+神兵!L36+神兵!AE36+魂核1!P38</f>
        <v>686.03760000000011</v>
      </c>
      <c r="M38">
        <f>(星级!M38+阶位!M38+战魄!M38+武魂!M38+众神殿!M38+精神空间!M37+天赋!L38+魂师之魄1!Q38)*(1+BX38)+魂兽1!Q40+化神!L37+魂骨!K37+魂环!L37+神兵!M36+神兵!AF36+魂核1!Q38</f>
        <v>569.39760000000001</v>
      </c>
      <c r="N38">
        <f>(星级!N38+阶位!N38+战魄!N38+武魂!N38+众神殿!N38+精神空间!N37+天赋!M38+魂师之魄1!R38)*(1+BY38)+魂兽1!R40+化神!M37+魂骨!L37+魂环!M37+神兵!N36+神兵!AG36+魂核1!R38</f>
        <v>7668.0000000000009</v>
      </c>
      <c r="O38">
        <f>(星级!O38+阶位!O38+战魄!O38+武魂!O38+众神殿!O38+精神空间!O37+天赋!N38+魂师之魄1!S38)*(1+BZ38)+魂兽1!S40+化神!N37+魂骨!M37+魂环!N37+神兵!O36+神兵!AH36+魂核1!S38</f>
        <v>127.2</v>
      </c>
      <c r="P38">
        <f>(星级!P38+阶位!P38+战魄!P38+武魂!P38+众神殿!P38+精神空间!P37+天赋!O38+魂师之魄1!T38)*(1+CA38)+魂兽1!T40+化神!O37+魂骨!N37+魂环!O37+神兵!P36+神兵!AI36+魂核1!T38</f>
        <v>15717.699199999999</v>
      </c>
      <c r="Q38">
        <f>(星级!Q38+阶位!Q38+战魄!Q38+武魂!Q38+众神殿!Q38+精神空间!Q37+天赋!P38+魂师之魄1!U38)*(1+CB38)+魂兽1!U40+化神!P37+魂骨!O37+魂环!P37+神兵!Q36+神兵!AJ36+魂核1!U38</f>
        <v>15717.699199999999</v>
      </c>
      <c r="R38">
        <f>化神!R37+魂环!Q37</f>
        <v>1850</v>
      </c>
      <c r="S38">
        <f>化神!S37+魂环!R37</f>
        <v>1850</v>
      </c>
      <c r="T38">
        <f>魂环!S37</f>
        <v>0</v>
      </c>
      <c r="U38">
        <f>魂环!T37</f>
        <v>0</v>
      </c>
      <c r="V38">
        <f>魂核1!Y38+神器1!AD38+VLOOKUP(精神空间!$B$2,精神空间!$BR$4:$BT$11,2,)</f>
        <v>0.7</v>
      </c>
      <c r="W38">
        <f>魂核1!Z38+神器1!AE38+VLOOKUP(精神空间!$B$2,精神空间!$BR$4:$BT$11,2,)</f>
        <v>0.7</v>
      </c>
      <c r="Y38">
        <f>(星级!S38+阶位!T38+战魄!D38+武魂!T38+众神殿!D38+精神空间!T37+天赋!S38+魂师之魄1!H38)*(1+BO38)+魂兽1!H40+化神!C37+魂骨!B37+魂环!C37+神兵!D36+神兵!W36+魂核1!H38</f>
        <v>217098.491736</v>
      </c>
      <c r="Z38">
        <f>(星级!T38+阶位!U38+战魄!E38+武魂!U38+众神殿!E38+精神空间!U37+天赋!T38+魂师之魄1!I38)*(1+BP38)+魂兽1!I40+化神!D37+魂骨!C37+魂环!D37+神兵!E36+神兵!X36+魂核1!I38</f>
        <v>57826.530616000004</v>
      </c>
      <c r="AA38">
        <f>(星级!U38+阶位!V38+战魄!F38+武魂!V38+众神殿!F38+精神空间!V37+天赋!U38+魂师之魄1!J38)*(1+BQ38)+魂兽1!J40+化神!E37+魂骨!D37+魂环!E37+神兵!F36+神兵!Y36+魂核1!J38</f>
        <v>20775.915519999999</v>
      </c>
      <c r="AB38">
        <f>(星级!V38+阶位!W38+战魄!G38+武魂!W38+众神殿!G38+精神空间!W37+天赋!V38+魂师之魄1!K38)*(1+BR38)+魂兽1!K40+化神!F37+魂骨!E37+魂环!F37+神兵!G36+神兵!Z36+魂核1!K38</f>
        <v>19432.235519999998</v>
      </c>
      <c r="AC38">
        <f>(星级!W38+阶位!X38+战魄!H38+武魂!X38+众神殿!H38+精神空间!X37+天赋!W38+魂师之魄1!L38)*(1+BS38)+魂兽1!L40+化神!G37+魂骨!F37+魂环!G37+神兵!H36+神兵!AA36+魂核1!L38</f>
        <v>579.2041999999999</v>
      </c>
      <c r="AD38">
        <f>(星级!X38+阶位!Y38+战魄!I38+武魂!Y38+众神殿!I38+精神空间!Y37+天赋!X38+魂师之魄1!M38)*(1+BT38)+魂兽1!M40+化神!H37+魂骨!G37+魂环!H37+神兵!I36+神兵!AB36+魂核1!M38</f>
        <v>561.76419999999996</v>
      </c>
      <c r="AE38">
        <f>(星级!Y38+阶位!Z38+战魄!J38+武魂!Z38+众神殿!J38+精神空间!Z37+天赋!Y38+魂师之魄1!N38)*(1+BU38)+魂兽1!N40+化神!I37+魂骨!H37+魂环!I37+神兵!J36+神兵!AC36+魂核1!N38</f>
        <v>628.37423999999999</v>
      </c>
      <c r="AF38">
        <f>(星级!Z38+阶位!AA38+战魄!K38+武魂!AA38+众神殿!K38+精神空间!AA37+天赋!Z38+魂师之魄1!O38)*(1+BV38)+魂兽1!O40+化神!J37+魂骨!I37+魂环!J37+神兵!K36+神兵!AD36+魂核1!O38</f>
        <v>573.54480000000012</v>
      </c>
      <c r="AG38">
        <f>(星级!AA38+阶位!AB38+战魄!L38+武魂!AB38+众神殿!L38+精神空间!AB37+天赋!AA38+魂师之魄1!P38)*(1+BW38)+魂兽1!P40+化神!K37+魂骨!J37+魂环!K37+神兵!L36+神兵!AE36+魂核1!P38</f>
        <v>686.03760000000011</v>
      </c>
      <c r="AH38">
        <f>(星级!AB38+阶位!AC38+战魄!M38+武魂!AC38+众神殿!M38+精神空间!AC37+天赋!AB38+魂师之魄1!Q38)*(1+BX38)+魂兽1!Q40+化神!L37+魂骨!K37+魂环!L37+神兵!M36+神兵!AF36+魂核1!Q38</f>
        <v>569.39760000000001</v>
      </c>
      <c r="AI38">
        <f>(星级!AC38+阶位!AD38+战魄!N38+武魂!AD38+众神殿!N38+精神空间!AD37+天赋!AC38+魂师之魄1!R38)*(1+BY38)+魂兽1!R40+化神!M37+魂骨!L37+魂环!M37+神兵!N36+神兵!AG36+魂核1!R38</f>
        <v>6091.2000000000007</v>
      </c>
      <c r="AJ38">
        <f>(星级!AD38+阶位!AE38+战魄!O38+武魂!AE38+众神殿!O38+精神空间!AE37+天赋!AD38+魂师之魄1!S38)*(1+BZ38)+魂兽1!S40+化神!N37+魂骨!M37+魂环!N37+神兵!O36+神兵!AH36+魂核1!S38</f>
        <v>201.4</v>
      </c>
      <c r="AK38">
        <f>(星级!AE38+阶位!AF38+战魄!P38+武魂!AF38+众神殿!P38+精神空间!AF37+天赋!AE38+魂师之魄1!T38)*(1+CA38)+魂兽1!T40+化神!O37+魂骨!N37+魂环!O37+神兵!P36+神兵!AI36+魂核1!T38</f>
        <v>15480.579199999998</v>
      </c>
      <c r="AL38">
        <f>(星级!AF38+阶位!AG38+战魄!Q38+武魂!AG38+众神殿!Q38+精神空间!AG37+天赋!AF38+魂师之魄1!U38)*(1+CB38)+魂兽1!U40+化神!P37+魂骨!O37+魂环!P37+神兵!Q36+神兵!AJ36+魂核1!U38</f>
        <v>15480.579199999998</v>
      </c>
      <c r="AM38">
        <f>化神!R37+魂环!Q37</f>
        <v>1850</v>
      </c>
      <c r="AN38">
        <f>化神!S37+魂环!R37</f>
        <v>1850</v>
      </c>
      <c r="AO38">
        <f>魂环!S37</f>
        <v>0</v>
      </c>
      <c r="AP38">
        <f>魂环!T37</f>
        <v>0</v>
      </c>
      <c r="AQ38">
        <f>魂核1!Y38+神器1!AD38+VLOOKUP(精神空间!$B$2,精神空间!$BR$4:$BT$11,2,)</f>
        <v>0.7</v>
      </c>
      <c r="AR38">
        <f>魂核1!Z38+神器1!AE38+VLOOKUP(精神空间!$B$2,精神空间!$BR$4:$BT$11,2,)</f>
        <v>0.7</v>
      </c>
      <c r="AT38">
        <f>(星级!AH38+阶位!AJ38+战魄!D38+武魂!AJ38+众神殿!D38+精神空间!AJ37+天赋!AI38+魂师之魄1!H38)*(1+BO38)+魂兽1!H40+化神!C37+魂骨!B37+魂环!C37+神兵!D36+神兵!W36+魂核1!H38</f>
        <v>212075.72947199998</v>
      </c>
      <c r="AU38">
        <f>(星级!AI38+阶位!AK38+战魄!E38+武魂!AK38+众神殿!E38+精神空间!AK37+天赋!AJ38+魂师之魄1!I38)*(1+BP38)+魂兽1!I40+化神!D37+魂骨!C37+魂环!D37+神兵!E36+神兵!X36+魂核1!I38</f>
        <v>58666.385920000001</v>
      </c>
      <c r="AV38">
        <f>(星级!AJ38+阶位!AL38+战魄!F38+武魂!AL38+众神殿!F38+精神空间!AL37+天赋!AK38+魂师之魄1!J38)*(1+BQ38)+魂兽1!J40+化神!E37+魂骨!D37+魂环!E37+神兵!F36+神兵!Y36+魂核1!J38</f>
        <v>19042.568319999998</v>
      </c>
      <c r="AW38">
        <f>(星级!AK38+阶位!AM38+战魄!G38+武魂!AM38+众神殿!G38+精神空间!AM37+天赋!AL38+魂师之魄1!K38)*(1+BR38)+魂兽1!K40+化神!F37+魂骨!E37+魂环!F37+神兵!G36+神兵!Z36+魂核1!K38</f>
        <v>20304.046719999998</v>
      </c>
      <c r="AX38">
        <f>(星级!AL38+阶位!AN38+战魄!H38+武魂!AN38+众神殿!H38+精神空间!AN37+天赋!AM38+魂师之魄1!L38)*(1+BS38)+魂兽1!L40+化神!G37+魂骨!F37+魂环!G37+神兵!H36+神兵!AA36+魂核1!L38</f>
        <v>583.38979999999992</v>
      </c>
      <c r="AY38">
        <f>(星级!AM38+阶位!AO38+战魄!I38+武魂!AO38+众神殿!I38+精神空间!AO37+天赋!AN38+魂师之魄1!M38)*(1+BT38)+魂兽1!M40+化神!H37+魂骨!G37+魂环!H37+神兵!I36+神兵!AB36+魂核1!M38</f>
        <v>565.94979999999998</v>
      </c>
      <c r="AZ38">
        <f>(星级!AN38+阶位!AP38+战魄!J38+武魂!AP38+众神殿!J38+精神空间!AP37+天赋!AO38+魂师之魄1!N38)*(1+BU38)+魂兽1!N40+化神!I37+魂骨!H37+魂环!I37+神兵!J36+神兵!AC36+魂核1!N38</f>
        <v>624.2270400000001</v>
      </c>
      <c r="BA38">
        <f>(星级!AO38+阶位!AQ38+战魄!K38+武魂!AQ38+众神殿!K38+精神空间!AQ37+天赋!AP38+魂师之魄1!O38)*(1+BV38)+魂兽1!O40+化神!J37+魂骨!I37+魂环!J37+神兵!K36+神兵!AD36+魂核1!O38</f>
        <v>560.75760000000002</v>
      </c>
      <c r="BB38">
        <f>(星级!AP38+阶位!AR38+战魄!L38+武魂!AR38+众神殿!L38+精神空间!AR37+天赋!AQ38+魂师之魄1!P38)*(1+BW38)+魂兽1!P40+化神!K37+魂骨!J37+魂环!K37+神兵!L36+神兵!AE36+魂核1!P38</f>
        <v>686.03760000000011</v>
      </c>
      <c r="BC38">
        <f>(星级!AQ38+阶位!AS38+战魄!M38+武魂!AS38+众神殿!M38+精神空间!AS37+天赋!AR38+魂师之魄1!Q38)*(1+BX38)+魂兽1!Q40+化神!L37+魂骨!K37+魂环!L37+神兵!M36+神兵!AF36+魂核1!Q38</f>
        <v>569.39760000000001</v>
      </c>
      <c r="BD38">
        <f>(星级!AR38+阶位!AT38+战魄!N38+武魂!AT38+众神殿!N38+精神空间!AT37+天赋!AS38+魂师之魄1!R38)*(1+BY38)+魂兽1!R40+化神!M37+魂骨!L37+魂环!M37+神兵!N36+神兵!AG36+魂核1!R38</f>
        <v>3045.6000000000004</v>
      </c>
      <c r="BE38">
        <f>(星级!AS38+阶位!AU38+战魄!O38+武魂!AU38+众神殿!O38+精神空间!AU37+天赋!AT38+魂师之魄1!S38)*(1+BZ38)+魂兽1!S40+化神!N37+魂骨!M37+魂环!N37+神兵!O36+神兵!AH36+魂核1!S38</f>
        <v>254.4</v>
      </c>
      <c r="BF38">
        <f>(星级!AT38+阶位!AV38+战魄!P38+武魂!AV38+众神殿!P38+精神空间!AV37+天赋!AU38+魂师之魄1!T38)*(1+CA38)+魂兽1!T40+化神!O37+魂骨!N37+魂环!O37+神兵!P36+神兵!AI36+魂核1!T38</f>
        <v>15480.579199999998</v>
      </c>
      <c r="BG38">
        <f>(星级!AU38+阶位!AW38+战魄!Q38+武魂!AW38+众神殿!Q38+精神空间!AW37+天赋!AV38+魂师之魄1!U38)*(1+CB38)+魂兽1!U40+化神!P37+魂骨!O37+魂环!P37+神兵!Q36+神兵!AJ36+魂核1!U38</f>
        <v>15480.579199999998</v>
      </c>
      <c r="BH38">
        <f>化神!R37+魂环!Q37</f>
        <v>1850</v>
      </c>
      <c r="BI38">
        <f>化神!S37+魂环!R37</f>
        <v>1850</v>
      </c>
      <c r="BJ38">
        <f>魂环!S37</f>
        <v>0</v>
      </c>
      <c r="BK38">
        <f>魂环!T37</f>
        <v>0</v>
      </c>
      <c r="BL38">
        <f>魂核1!Y38+神器1!AD38+VLOOKUP(精神空间!$B$2,精神空间!$BR$4:$BT$11,2,)</f>
        <v>0.7</v>
      </c>
      <c r="BM38">
        <f>魂核1!Z38+神器1!AE38+VLOOKUP(精神空间!$B$2,精神空间!$BR$4:$BT$11,2,)</f>
        <v>0.7</v>
      </c>
      <c r="BO38">
        <f>战魄!T38+武魂!AZ38+好感度!D37+魂师之魄1!Y38+神器1!M38+魂兽1!X40+精神空间!BA37+精神空间!BC37</f>
        <v>1.484</v>
      </c>
      <c r="BP38">
        <f>战魄!U38+武魂!BA38+好感度!E37+魂师之魄1!Z38+神器1!N38+魂兽1!Y40+精神空间!BB37+精神空间!BD37</f>
        <v>1.484</v>
      </c>
      <c r="BQ38">
        <f>战魄!V38+武魂!BB38+好感度!F37+魂师之魄1!AA38+神器1!O38+魂兽1!Z40</f>
        <v>1.08</v>
      </c>
      <c r="BR38">
        <f>战魄!W38+武魂!BC38+好感度!G37+魂师之魄1!AB38+神器1!P38+魂兽1!AA40</f>
        <v>1.08</v>
      </c>
      <c r="BS38">
        <f>战魄!X38+武魂!BD38+好感度!H37+魂师之魄1!AC38+神器1!Q38+魂兽1!AB40</f>
        <v>1.18</v>
      </c>
      <c r="BT38">
        <f>战魄!Y38+武魂!BE38+好感度!I37+魂师之魄1!AD38+神器1!R38+魂兽1!AC40</f>
        <v>1.18</v>
      </c>
      <c r="BU38">
        <f>战魄!Z38+武魂!BF38+好感度!J37+魂师之魄1!AE38+神器1!S38+魂兽1!AD40</f>
        <v>1.1599999999999999</v>
      </c>
      <c r="BV38">
        <f>战魄!AA38+武魂!BG38+好感度!K37+魂师之魄1!AF38+神器1!T38+魂兽1!AE40</f>
        <v>1.1599999999999999</v>
      </c>
      <c r="BW38">
        <f>战魄!AB38+武魂!BH38+好感度!L37+魂师之魄1!AG38+神器1!U38+魂兽1!AF40</f>
        <v>1.1599999999999999</v>
      </c>
      <c r="BX38">
        <f>战魄!AC38+武魂!BI38+好感度!M37+魂师之魄1!AH38+神器1!V38+魂兽1!AG40</f>
        <v>1.1599999999999999</v>
      </c>
      <c r="BY38">
        <f>战魄!AD38+武魂!BJ38+好感度!N37+魂师之魄1!AI38+神器1!W38+魂兽1!AH40</f>
        <v>1.1599999999999999</v>
      </c>
      <c r="BZ38">
        <f>战魄!AE38+武魂!BK38+好感度!O37+魂师之魄1!AJ38+神器1!X38+魂兽1!AI40</f>
        <v>1.1200000000000001</v>
      </c>
      <c r="CA38">
        <f>战魄!AF38+武魂!BL38+好感度!P37+魂师之魄1!AK38+神器1!Y38+魂兽1!AJ40</f>
        <v>1.08</v>
      </c>
      <c r="CB38">
        <f>战魄!AG38+武魂!BM38+好感度!Q37+魂师之魄1!AL38+神器1!Z38+魂兽1!AK40</f>
        <v>1.08</v>
      </c>
    </row>
    <row r="39" spans="2:80" x14ac:dyDescent="0.2">
      <c r="B39">
        <v>35</v>
      </c>
      <c r="D39">
        <f>(星级!D39+阶位!D39+战魄!D39+武魂!D39+众神殿!D39+精神空间!D38+天赋!C39+魂师之魄1!H39)*(1+BO39)+魂兽1!H41+化神!C38+魂骨!B38+魂环!C38+神兵!D37+神兵!W37+魂核1!H39</f>
        <v>229226.60486399999</v>
      </c>
      <c r="E39">
        <f>(星级!E39+阶位!E39+战魄!E39+武魂!E39+众神殿!E39+精神空间!E38+天赋!D39+魂师之魄1!I39)*(1+BP39)+魂兽1!I41+化神!D38+魂骨!C38+魂环!D38+神兵!E37+神兵!X37+魂核1!I39</f>
        <v>58331.545087999999</v>
      </c>
      <c r="F39">
        <f>(星级!F39+阶位!F39+战魄!F39+武魂!F39+众神殿!F39+精神空间!F38+天赋!E39+魂师之魄1!J39)*(1+BQ39)+魂兽1!J41+化神!E38+魂骨!D38+魂环!E38+神兵!F37+神兵!Y37+魂核1!J39</f>
        <v>22390.045439999998</v>
      </c>
      <c r="G39">
        <f>(星级!G39+阶位!G39+战魄!G39+武魂!G39+众神殿!G39+精神空间!G38+天赋!F39+魂师之魄1!K39)*(1+BR39)+魂兽1!K41+化神!F38+魂骨!E38+魂环!F38+神兵!G37+神兵!Z37+魂核1!K39</f>
        <v>20622.045439999998</v>
      </c>
      <c r="H39">
        <f>(星级!H39+阶位!H39+战魄!H39+武魂!H39+众神殿!H39+精神空间!H38+天赋!G39+魂师之魄1!L39)*(1+BS39)+魂兽1!L41+化神!G38+魂骨!F38+魂环!G38+神兵!H37+神兵!AA37+魂核1!L39</f>
        <v>593.24339999999995</v>
      </c>
      <c r="I39">
        <f>(星级!I39+阶位!I39+战魄!I39+武魂!I39+众神殿!I39+精神空间!I38+天赋!H39+魂师之魄1!M39)*(1+BT39)+魂兽1!M41+化神!H38+魂骨!G38+魂环!H38+神兵!I37+神兵!AB37+魂核1!M39</f>
        <v>575.8033999999999</v>
      </c>
      <c r="J39">
        <f>(星级!J39+阶位!J39+战魄!J39+武魂!J39+众神殿!J39+精神空间!J38+天赋!I39+魂师之魄1!N39)*(1+BU39)+魂兽1!N41+化神!I38+魂骨!H38+魂环!I38+神兵!J37+神兵!AC37+魂核1!N39</f>
        <v>640.00004000000001</v>
      </c>
      <c r="K39">
        <f>(星级!K39+阶位!K39+战魄!K39+武魂!K39+众神殿!K39+精神空间!K38+天赋!J39+魂师之魄1!O39)*(1+BV39)+魂兽1!O41+化神!J38+魂骨!I38+魂环!J38+神兵!K37+神兵!AD37+魂核1!O39</f>
        <v>579.16079999999999</v>
      </c>
      <c r="L39">
        <f>(星级!L39+阶位!L39+战魄!L39+武魂!L39+众神殿!L39+精神空间!L38+天赋!K39+魂师之魄1!P39)*(1+BW39)+魂兽1!P41+化神!K38+魂骨!J38+魂环!K38+神兵!L37+神兵!AE37+魂核1!P39</f>
        <v>695.80079999999998</v>
      </c>
      <c r="M39">
        <f>(星级!M39+阶位!M39+战魄!M39+武魂!M39+众神殿!M39+精神空间!M38+天赋!L39+魂师之魄1!Q39)*(1+BX39)+魂兽1!Q41+化神!L38+魂骨!K38+魂环!L38+神兵!M37+神兵!AF37+魂核1!Q39</f>
        <v>579.16079999999999</v>
      </c>
      <c r="N39">
        <f>(星级!N39+阶位!N39+战魄!N39+武魂!N39+众神殿!N39+精神空间!N38+天赋!M39+魂师之魄1!R39)*(1+BY39)+魂兽1!R41+化神!M38+魂骨!L38+魂环!M38+神兵!N37+神兵!AG37+魂核1!R39</f>
        <v>7884.0000000000009</v>
      </c>
      <c r="O39">
        <f>(星级!O39+阶位!O39+战魄!O39+武魂!O39+众神殿!O39+精神空间!O38+天赋!N39+魂师之魄1!S39)*(1+BZ39)+魂兽1!S41+化神!N38+魂骨!M38+魂环!N38+神兵!O37+神兵!AH37+魂核1!S39</f>
        <v>127.2</v>
      </c>
      <c r="P39">
        <f>(星级!P39+阶位!P39+战魄!P39+武魂!P39+众神殿!P39+精神空间!P38+天赋!O39+魂师之魄1!T39)*(1+CA39)+魂兽1!T41+化神!O38+魂骨!N38+魂环!O38+神兵!P37+神兵!AI37+魂核1!T39</f>
        <v>15744.510399999999</v>
      </c>
      <c r="Q39">
        <f>(星级!Q39+阶位!Q39+战魄!Q39+武魂!Q39+众神殿!Q39+精神空间!Q38+天赋!P39+魂师之魄1!U39)*(1+CB39)+魂兽1!U41+化神!P38+魂骨!O38+魂环!P38+神兵!Q37+神兵!AJ37+魂核1!U39</f>
        <v>15744.510399999999</v>
      </c>
      <c r="R39">
        <f>化神!R38+魂环!Q38</f>
        <v>1850</v>
      </c>
      <c r="S39">
        <f>化神!S38+魂环!R38</f>
        <v>1850</v>
      </c>
      <c r="T39">
        <f>魂环!S38</f>
        <v>0</v>
      </c>
      <c r="U39">
        <f>魂环!T38</f>
        <v>0</v>
      </c>
      <c r="V39">
        <f>魂核1!Y39+神器1!AD39+VLOOKUP(精神空间!$B$2,精神空间!$BR$4:$BT$11,2,)</f>
        <v>0.7</v>
      </c>
      <c r="W39">
        <f>魂核1!Z39+神器1!AE39+VLOOKUP(精神空间!$B$2,精神空间!$BR$4:$BT$11,2,)</f>
        <v>0.7</v>
      </c>
      <c r="Y39">
        <f>(星级!S39+阶位!T39+战魄!D39+武魂!T39+众神殿!D39+精神空间!T38+天赋!S39+魂师之魄1!H39)*(1+BO39)+魂兽1!H41+化神!C38+魂骨!B38+魂环!C38+神兵!D37+神兵!W37+魂核1!H39</f>
        <v>221822.97260799998</v>
      </c>
      <c r="Z39">
        <f>(星级!T39+阶位!U39+战魄!E39+武魂!U39+众神殿!E39+精神空间!U38+天赋!T39+魂师之魄1!I39)*(1+BP39)+魂兽1!I41+化神!D38+魂骨!C38+魂环!D38+神兵!E37+神兵!X37+魂核1!I39</f>
        <v>58708.697408</v>
      </c>
      <c r="AA39">
        <f>(星级!U39+阶位!V39+战魄!F39+武魂!V39+众神殿!F39+精神空间!V38+天赋!U39+魂师之魄1!J39)*(1+BQ39)+魂兽1!J41+化神!E38+魂骨!D38+魂环!E38+神兵!F37+神兵!Y37+魂核1!J39</f>
        <v>20920.167679999999</v>
      </c>
      <c r="AB39">
        <f>(星级!V39+阶位!W39+战魄!G39+武魂!W39+众神殿!G39+精神空间!W38+天赋!V39+魂师之魄1!K39)*(1+BR39)+魂兽1!K41+化神!F38+魂骨!E38+魂环!F38+神兵!G37+神兵!Z37+魂核1!K39</f>
        <v>19547.367679999999</v>
      </c>
      <c r="AC39">
        <f>(星级!W39+阶位!X39+战魄!H39+武魂!X39+众神殿!H39+精神空间!X38+天赋!W39+魂师之魄1!L39)*(1+BS39)+魂兽1!L41+化神!G38+魂骨!F38+魂环!G38+神兵!H37+神兵!AA37+魂核1!L39</f>
        <v>588.36019999999985</v>
      </c>
      <c r="AD39">
        <f>(星级!X39+阶位!Y39+战魄!I39+武魂!Y39+众神殿!I39+精神空间!Y38+天赋!X39+魂师之魄1!M39)*(1+BT39)+魂兽1!M41+化神!H38+魂骨!G38+魂环!H38+神兵!I37+神兵!AB37+魂核1!M39</f>
        <v>570.92019999999991</v>
      </c>
      <c r="AE39">
        <f>(星级!Y39+阶位!Z39+战魄!J39+武魂!Z39+众神殿!J39+精神空间!Z38+天赋!Y39+魂师之魄1!N39)*(1+BU39)+魂兽1!N41+化神!I38+魂骨!H38+魂环!I38+神兵!J37+神兵!AC37+魂核1!N39</f>
        <v>644.88323999999989</v>
      </c>
      <c r="AF39">
        <f>(星级!Z39+阶位!AA39+战魄!K39+武魂!AA39+众神殿!K39+精神空间!AA38+天赋!Z39+魂师之魄1!O39)*(1+BV39)+魂兽1!O41+化神!J38+魂骨!I38+魂环!J38+神兵!K37+神兵!AD37+魂核1!O39</f>
        <v>583.99920000000009</v>
      </c>
      <c r="AG39">
        <f>(星级!AA39+阶位!AB39+战魄!L39+武魂!AB39+众神殿!L39+精神空间!AB38+天赋!AA39+魂师之魄1!P39)*(1+BW39)+魂兽1!P41+化神!K38+魂骨!J38+魂环!K38+神兵!L37+神兵!AE37+魂核1!P39</f>
        <v>695.80079999999998</v>
      </c>
      <c r="AH39">
        <f>(星级!AB39+阶位!AC39+战魄!M39+武魂!AC39+众神殿!M39+精神空间!AC38+天赋!AB39+魂师之魄1!Q39)*(1+BX39)+魂兽1!Q41+化神!L38+魂骨!K38+魂环!L38+神兵!M37+神兵!AF37+魂核1!Q39</f>
        <v>579.16079999999999</v>
      </c>
      <c r="AI39">
        <f>(星级!AC39+阶位!AD39+战魄!N39+武魂!AD39+众神殿!N39+精神空间!AD38+天赋!AC39+魂师之魄1!R39)*(1+BY39)+魂兽1!R41+化神!M38+魂骨!L38+魂环!M38+神兵!N37+神兵!AG37+魂核1!R39</f>
        <v>6264</v>
      </c>
      <c r="AJ39">
        <f>(星级!AD39+阶位!AE39+战魄!O39+武魂!AE39+众神殿!O39+精神空间!AE38+天赋!AD39+魂师之魄1!S39)*(1+BZ39)+魂兽1!S41+化神!N38+魂骨!M38+魂环!N38+神兵!O37+神兵!AH37+魂核1!S39</f>
        <v>201.4</v>
      </c>
      <c r="AK39">
        <f>(星级!AE39+阶位!AF39+战魄!P39+武魂!AF39+众神殿!P39+精神空间!AF38+天赋!AE39+魂师之魄1!T39)*(1+CA39)+魂兽1!T41+化神!O38+魂骨!N38+魂环!O38+神兵!P37+神兵!AI37+魂核1!T39</f>
        <v>15507.390399999998</v>
      </c>
      <c r="AL39">
        <f>(星级!AF39+阶位!AG39+战魄!Q39+武魂!AG39+众神殿!Q39+精神空间!AG38+天赋!AF39+魂师之魄1!U39)*(1+CB39)+魂兽1!U41+化神!P38+魂骨!O38+魂环!P38+神兵!Q37+神兵!AJ37+魂核1!U39</f>
        <v>15507.390399999998</v>
      </c>
      <c r="AM39">
        <f>化神!R38+魂环!Q38</f>
        <v>1850</v>
      </c>
      <c r="AN39">
        <f>化神!S38+魂环!R38</f>
        <v>1850</v>
      </c>
      <c r="AO39">
        <f>魂环!S38</f>
        <v>0</v>
      </c>
      <c r="AP39">
        <f>魂环!T38</f>
        <v>0</v>
      </c>
      <c r="AQ39">
        <f>魂核1!Y39+神器1!AD39+VLOOKUP(精神空间!$B$2,精神空间!$BR$4:$BT$11,2,)</f>
        <v>0.7</v>
      </c>
      <c r="AR39">
        <f>魂核1!Z39+神器1!AE39+VLOOKUP(精神空间!$B$2,精神空间!$BR$4:$BT$11,2,)</f>
        <v>0.7</v>
      </c>
      <c r="AT39">
        <f>(星级!AH39+阶位!AJ39+战魄!D39+武魂!AJ39+众神殿!D39+精神空间!AJ38+天赋!AI39+魂师之魄1!H39)*(1+BO39)+魂兽1!H41+化神!C38+魂骨!B38+魂环!C38+神兵!D37+神兵!W37+魂核1!H39</f>
        <v>216542.80473599999</v>
      </c>
      <c r="AU39">
        <f>(星级!AI39+阶位!AK39+战魄!E39+武魂!AK39+众神殿!E39+精神空间!AK38+天赋!AJ39+魂师之魄1!I39)*(1+BP39)+魂兽1!I41+化神!D38+魂骨!C38+魂环!D38+神兵!E37+神兵!X37+魂核1!I39</f>
        <v>59591.626688000004</v>
      </c>
      <c r="AV39">
        <f>(星级!AJ39+阶位!AL39+战魄!F39+武魂!AL39+众神殿!F39+精神空间!AL38+天赋!AK39+魂师之魄1!J39)*(1+BQ39)+魂兽1!J41+化神!E38+魂骨!D38+魂环!E38+神兵!F37+神兵!Y37+魂核1!J39</f>
        <v>19140.299199999998</v>
      </c>
      <c r="AW39">
        <f>(星级!AK39+阶位!AM39+战魄!G39+武魂!AM39+众神殿!G39+精神空间!AM38+天赋!AL39+魂师之魄1!K39)*(1+BR39)+魂兽1!K41+化神!F38+魂骨!E38+魂环!F38+神兵!G37+神兵!Z37+魂核1!K39</f>
        <v>20438.635199999997</v>
      </c>
      <c r="AX39">
        <f>(星级!AL39+阶位!AN39+战魄!H39+武魂!AN39+众神殿!H39+精神空间!AN38+天赋!AM39+魂师之魄1!L39)*(1+BS39)+魂兽1!L41+化神!G38+魂骨!F38+魂环!G38+神兵!H37+神兵!AA37+魂核1!L39</f>
        <v>593.24339999999995</v>
      </c>
      <c r="AY39">
        <f>(星级!AM39+阶位!AO39+战魄!I39+武魂!AO39+众神殿!I39+精神空间!AO38+天赋!AN39+魂师之魄1!M39)*(1+BT39)+魂兽1!M41+化神!H38+魂骨!G38+魂环!H38+神兵!I37+神兵!AB37+魂核1!M39</f>
        <v>575.8033999999999</v>
      </c>
      <c r="AZ39">
        <f>(星级!AN39+阶位!AP39+战魄!J39+武魂!AP39+众神殿!J39+精神空间!AP38+天赋!AO39+魂师之魄1!N39)*(1+BU39)+魂兽1!N41+化神!I38+魂骨!H38+魂环!I38+神兵!J37+神兵!AC37+魂核1!N39</f>
        <v>640.00004000000001</v>
      </c>
      <c r="BA39">
        <f>(星级!AO39+阶位!AQ39+战魄!K39+武魂!AQ39+众神殿!K39+精神空间!AQ38+天赋!AP39+魂师之魄1!O39)*(1+BV39)+魂兽1!O41+化神!J38+魂骨!I38+魂环!J38+神兵!K37+神兵!AD37+魂核1!O39</f>
        <v>570.52080000000001</v>
      </c>
      <c r="BB39">
        <f>(星级!AP39+阶位!AR39+战魄!L39+武魂!AR39+众神殿!L39+精神空间!AR38+天赋!AQ39+魂师之魄1!P39)*(1+BW39)+魂兽1!P41+化神!K38+魂骨!J38+魂环!K38+神兵!L37+神兵!AE37+魂核1!P39</f>
        <v>695.80079999999998</v>
      </c>
      <c r="BC39">
        <f>(星级!AQ39+阶位!AS39+战魄!M39+武魂!AS39+众神殿!M39+精神空间!AS38+天赋!AR39+魂师之魄1!Q39)*(1+BX39)+魂兽1!Q41+化神!L38+魂骨!K38+魂环!L38+神兵!M37+神兵!AF37+魂核1!Q39</f>
        <v>579.16079999999999</v>
      </c>
      <c r="BD39">
        <f>(星级!AR39+阶位!AT39+战魄!N39+武魂!AT39+众神殿!N39+精神空间!AT38+天赋!AS39+魂师之魄1!R39)*(1+BY39)+魂兽1!R41+化神!M38+魂骨!L38+魂环!M38+神兵!N37+神兵!AG37+魂核1!R39</f>
        <v>3132</v>
      </c>
      <c r="BE39">
        <f>(星级!AS39+阶位!AU39+战魄!O39+武魂!AU39+众神殿!O39+精神空间!AU38+天赋!AT39+魂师之魄1!S39)*(1+BZ39)+魂兽1!S41+化神!N38+魂骨!M38+魂环!N38+神兵!O37+神兵!AH37+魂核1!S39</f>
        <v>254.4</v>
      </c>
      <c r="BF39">
        <f>(星级!AT39+阶位!AV39+战魄!P39+武魂!AV39+众神殿!P39+精神空间!AV38+天赋!AU39+魂师之魄1!T39)*(1+CA39)+魂兽1!T41+化神!O38+魂骨!N38+魂环!O38+神兵!P37+神兵!AI37+魂核1!T39</f>
        <v>15507.390399999998</v>
      </c>
      <c r="BG39">
        <f>(星级!AU39+阶位!AW39+战魄!Q39+武魂!AW39+众神殿!Q39+精神空间!AW38+天赋!AV39+魂师之魄1!U39)*(1+CB39)+魂兽1!U41+化神!P38+魂骨!O38+魂环!P38+神兵!Q37+神兵!AJ37+魂核1!U39</f>
        <v>15507.390399999998</v>
      </c>
      <c r="BH39">
        <f>化神!R38+魂环!Q38</f>
        <v>1850</v>
      </c>
      <c r="BI39">
        <f>化神!S38+魂环!R38</f>
        <v>1850</v>
      </c>
      <c r="BJ39">
        <f>魂环!S38</f>
        <v>0</v>
      </c>
      <c r="BK39">
        <f>魂环!T38</f>
        <v>0</v>
      </c>
      <c r="BL39">
        <f>魂核1!Y39+神器1!AD39+VLOOKUP(精神空间!$B$2,精神空间!$BR$4:$BT$11,2,)</f>
        <v>0.7</v>
      </c>
      <c r="BM39">
        <f>魂核1!Z39+神器1!AE39+VLOOKUP(精神空间!$B$2,精神空间!$BR$4:$BT$11,2,)</f>
        <v>0.7</v>
      </c>
      <c r="BO39">
        <f>战魄!T39+武魂!AZ39+好感度!D38+魂师之魄1!Y39+神器1!M39+魂兽1!X41+精神空间!BA38+精神空间!BC38</f>
        <v>1.528</v>
      </c>
      <c r="BP39">
        <f>战魄!U39+武魂!BA39+好感度!E38+魂师之魄1!Z39+神器1!N39+魂兽1!Y41+精神空间!BB38+精神空间!BD38</f>
        <v>1.528</v>
      </c>
      <c r="BQ39">
        <f>战魄!V39+武魂!BB39+好感度!F38+魂师之魄1!AA39+神器1!O39+魂兽1!Z41</f>
        <v>1.08</v>
      </c>
      <c r="BR39">
        <f>战魄!W39+武魂!BC39+好感度!G38+魂师之魄1!AB39+神器1!P39+魂兽1!AA41</f>
        <v>1.08</v>
      </c>
      <c r="BS39">
        <f>战魄!X39+武魂!BD39+好感度!H38+魂师之魄1!AC39+神器1!Q39+魂兽1!AB41</f>
        <v>1.18</v>
      </c>
      <c r="BT39">
        <f>战魄!Y39+武魂!BE39+好感度!I38+魂师之魄1!AD39+神器1!R39+魂兽1!AC41</f>
        <v>1.18</v>
      </c>
      <c r="BU39">
        <f>战魄!Z39+武魂!BF39+好感度!J38+魂师之魄1!AE39+神器1!S39+魂兽1!AD41</f>
        <v>1.18</v>
      </c>
      <c r="BV39">
        <f>战魄!AA39+武魂!BG39+好感度!K38+魂师之魄1!AF39+神器1!T39+魂兽1!AE41</f>
        <v>1.1599999999999999</v>
      </c>
      <c r="BW39">
        <f>战魄!AB39+武魂!BH39+好感度!L38+魂师之魄1!AG39+神器1!U39+魂兽1!AF41</f>
        <v>1.1599999999999999</v>
      </c>
      <c r="BX39">
        <f>战魄!AC39+武魂!BI39+好感度!M38+魂师之魄1!AH39+神器1!V39+魂兽1!AG41</f>
        <v>1.1599999999999999</v>
      </c>
      <c r="BY39">
        <f>战魄!AD39+武魂!BJ39+好感度!N38+魂师之魄1!AI39+神器1!W39+魂兽1!AH41</f>
        <v>1.1599999999999999</v>
      </c>
      <c r="BZ39">
        <f>战魄!AE39+武魂!BK39+好感度!O38+魂师之魄1!AJ39+神器1!X39+魂兽1!AI41</f>
        <v>1.1200000000000001</v>
      </c>
      <c r="CA39">
        <f>战魄!AF39+武魂!BL39+好感度!P38+魂师之魄1!AK39+神器1!Y39+魂兽1!AJ41</f>
        <v>1.08</v>
      </c>
      <c r="CB39">
        <f>战魄!AG39+武魂!BM39+好感度!Q38+魂师之魄1!AL39+神器1!Z39+魂兽1!AK41</f>
        <v>1.08</v>
      </c>
    </row>
    <row r="40" spans="2:80" x14ac:dyDescent="0.2">
      <c r="B40">
        <v>36</v>
      </c>
      <c r="D40">
        <f>(星级!D40+阶位!D40+战魄!D40+武魂!D40+众神殿!D40+精神空间!D39+天赋!C40+魂师之魄1!H40)*(1+BO40)+魂兽1!H42+化神!C39+魂骨!B39+魂环!C39+神兵!D38+神兵!W38+魂核1!H40</f>
        <v>233665.00541599997</v>
      </c>
      <c r="E40">
        <f>(星级!E40+阶位!E40+战魄!E40+武魂!E40+众神殿!E40+精神空间!E39+天赋!D40+魂师之魄1!I40)*(1+BP40)+魂兽1!I42+化神!D39+魂骨!C39+魂环!D39+神兵!E38+神兵!X38+魂核1!I40</f>
        <v>59286.211071999998</v>
      </c>
      <c r="F40">
        <f>(星级!F40+阶位!F40+战魄!F40+武魂!F40+众神殿!F40+精神空间!F39+天赋!E40+魂师之魄1!J40)*(1+BQ40)+魂兽1!J42+化神!E39+魂骨!D39+魂环!E39+神兵!F38+神兵!Y38+魂核1!J40</f>
        <v>22673.341439999997</v>
      </c>
      <c r="G40">
        <f>(星级!G40+阶位!G40+战魄!G40+武魂!G40+众神殿!G40+精神空间!G39+天赋!F40+魂师之魄1!K40)*(1+BR40)+魂兽1!K42+化神!F39+魂骨!E39+魂环!F39+神兵!G38+神兵!Z38+魂核1!K40</f>
        <v>21019.741439999998</v>
      </c>
      <c r="H40">
        <f>(星级!H40+阶位!H40+战魄!H40+武魂!H40+众神殿!H40+精神空间!H39+天赋!G40+魂师之魄1!L40)*(1+BS40)+魂兽1!L42+化神!G39+魂骨!F39+魂环!G39+神兵!H38+神兵!AA38+魂核1!L40</f>
        <v>613.29939999999999</v>
      </c>
      <c r="I40">
        <f>(星级!I40+阶位!I40+战魄!I40+武魂!I40+众神殿!I40+精神空间!I39+天赋!H40+魂师之魄1!M40)*(1+BT40)+魂兽1!M42+化神!H39+魂骨!G39+魂环!H39+神兵!I38+神兵!AB38+魂核1!M40</f>
        <v>595.85940000000005</v>
      </c>
      <c r="J40">
        <f>(星级!J40+阶位!J40+战魄!J40+武魂!J40+众神殿!J40+精神空间!J39+天赋!I40+魂师之魄1!N40)*(1+BU40)+魂兽1!N42+化神!I39+魂骨!H39+魂环!I39+神兵!J38+神兵!AC38+魂核1!N40</f>
        <v>660.05603999999994</v>
      </c>
      <c r="K40">
        <f>(星级!K40+阶位!K40+战魄!K40+武魂!K40+众神殿!K40+精神空间!K39+天赋!J40+魂师之魄1!O40)*(1+BV40)+魂兽1!O42+化神!J39+魂骨!I39+魂环!J39+神兵!K38+神兵!AD38+魂核1!O40</f>
        <v>604.57939999999996</v>
      </c>
      <c r="L40">
        <f>(星级!L40+阶位!L40+战魄!L40+武魂!L40+众神殿!L40+精神空间!L39+天赋!K40+魂师之魄1!P40)*(1+BW40)+魂兽1!P42+化神!K39+魂骨!J39+魂环!K39+神兵!L38+神兵!AE38+魂核1!P40</f>
        <v>715.67280000000017</v>
      </c>
      <c r="M40">
        <f>(星级!M40+阶位!M40+战魄!M40+武魂!M40+众神殿!M40+精神空间!M39+天赋!L40+魂师之魄1!Q40)*(1+BX40)+魂兽1!Q42+化神!L39+魂骨!K39+魂环!L39+神兵!M38+神兵!AF38+魂核1!Q40</f>
        <v>599.03280000000018</v>
      </c>
      <c r="N40">
        <f>(星级!N40+阶位!N40+战魄!N40+武魂!N40+众神殿!N40+精神空间!N39+天赋!M40+魂师之魄1!R40)*(1+BY40)+魂兽1!R42+化神!M39+魂骨!L39+魂环!M39+神兵!N38+神兵!AG38+魂核1!R40</f>
        <v>8100.0000000000009</v>
      </c>
      <c r="O40">
        <f>(星级!O40+阶位!O40+战魄!O40+武魂!O40+众神殿!O40+精神空间!O39+天赋!N40+魂师之魄1!S40)*(1+BZ40)+魂兽1!S42+化神!N39+魂骨!M39+魂环!N39+神兵!O38+神兵!AH38+魂核1!S40</f>
        <v>127.2</v>
      </c>
      <c r="P40">
        <f>(星级!P40+阶位!P40+战魄!P40+武魂!P40+众神殿!P40+精神空间!P39+天赋!O40+魂师之魄1!T40)*(1+CA40)+魂兽1!T42+化神!O39+魂骨!N39+魂环!O39+神兵!P38+神兵!AI38+魂核1!T40</f>
        <v>15951.948799999998</v>
      </c>
      <c r="Q40">
        <f>(星级!Q40+阶位!Q40+战魄!Q40+武魂!Q40+众神殿!Q40+精神空间!Q39+天赋!P40+魂师之魄1!U40)*(1+CB40)+魂兽1!U42+化神!P39+魂骨!O39+魂环!P39+神兵!Q38+神兵!AJ38+魂核1!U40</f>
        <v>15951.948799999998</v>
      </c>
      <c r="R40">
        <f>化神!R39+魂环!Q39</f>
        <v>1850</v>
      </c>
      <c r="S40">
        <f>化神!S39+魂环!R39</f>
        <v>1850</v>
      </c>
      <c r="T40">
        <f>魂环!S39</f>
        <v>0</v>
      </c>
      <c r="U40">
        <f>魂环!T39</f>
        <v>0</v>
      </c>
      <c r="V40">
        <f>魂核1!Y40+神器1!AD40+VLOOKUP(精神空间!$B$2,精神空间!$BR$4:$BT$11,2,)</f>
        <v>0.7</v>
      </c>
      <c r="W40">
        <f>魂核1!Z40+神器1!AE40+VLOOKUP(精神空间!$B$2,精神空间!$BR$4:$BT$11,2,)</f>
        <v>0.7</v>
      </c>
      <c r="Y40">
        <f>(星级!S40+阶位!T40+战魄!D40+武魂!T40+众神殿!D40+精神空间!T39+天赋!S40+魂师之魄1!H40)*(1+BO40)+魂兽1!H42+化神!C39+魂骨!B39+魂环!C39+神兵!D38+神兵!W38+魂核1!H40</f>
        <v>223187.96415199997</v>
      </c>
      <c r="Z40">
        <f>(星级!T40+阶位!U40+战魄!E40+武魂!U40+众神殿!E40+精神空间!U39+天赋!T40+魂师之魄1!I40)*(1+BP40)+魂兽1!I42+化神!D39+魂骨!C39+魂环!D39+神兵!E38+神兵!X38+魂核1!I40</f>
        <v>59145.406552</v>
      </c>
      <c r="AA40">
        <f>(星级!U40+阶位!V40+战魄!F40+武魂!V40+众神殿!F40+精神空间!V39+天赋!U40+魂师之魄1!J40)*(1+BQ40)+魂兽1!J42+化神!E39+魂骨!D39+魂环!E39+神兵!F38+神兵!Y38+魂核1!J40</f>
        <v>21044.135679999999</v>
      </c>
      <c r="AB40">
        <f>(星级!V40+阶位!W40+战魄!G40+武魂!W40+众神殿!G40+精神空间!W39+天赋!V40+魂师之魄1!K40)*(1+BR40)+魂兽1!K42+化神!F39+魂骨!E39+魂环!F39+神兵!G38+神兵!Z38+魂核1!K40</f>
        <v>19638.055679999998</v>
      </c>
      <c r="AC40">
        <f>(星级!W40+阶位!X40+战魄!H40+武魂!X40+众神殿!H40+精神空间!X39+天赋!W40+魂师之魄1!L40)*(1+BS40)+魂兽1!L42+化神!G39+魂骨!F39+魂环!G39+神兵!H38+神兵!AA38+魂核1!L40</f>
        <v>597.51620000000003</v>
      </c>
      <c r="AD40">
        <f>(星级!X40+阶位!Y40+战魄!I40+武魂!Y40+众神殿!I40+精神空间!Y39+天赋!X40+魂师之魄1!M40)*(1+BT40)+魂兽1!M42+化神!H39+魂骨!G39+魂环!H39+神兵!I38+神兵!AB38+魂核1!M40</f>
        <v>580.07619999999997</v>
      </c>
      <c r="AE40">
        <f>(星级!Y40+阶位!Z40+战魄!J40+武魂!Z40+众神殿!J40+精神空间!Z39+天赋!Y40+魂师之魄1!N40)*(1+BU40)+魂兽1!N42+化神!I39+魂骨!H39+魂环!I39+神兵!J38+神兵!AC38+魂核1!N40</f>
        <v>654.03923999999995</v>
      </c>
      <c r="AF40">
        <f>(星级!Z40+阶位!AA40+战魄!K40+武魂!AA40+众神殿!K40+精神空间!AA39+天赋!Z40+魂师之魄1!O40)*(1+BV40)+魂兽1!O42+化神!J39+魂骨!I39+魂环!J39+神兵!K38+神兵!AD38+魂核1!O40</f>
        <v>598.56259999999986</v>
      </c>
      <c r="AG40">
        <f>(星级!AA40+阶位!AB40+战魄!L40+武魂!AB40+众神殿!L40+精神空间!AB39+天赋!AA40+魂师之魄1!P40)*(1+BW40)+魂兽1!P42+化神!K39+魂骨!J39+魂环!K39+神兵!L38+神兵!AE38+魂核1!P40</f>
        <v>704.8728000000001</v>
      </c>
      <c r="AH40">
        <f>(星级!AB40+阶位!AC40+战魄!M40+武魂!AC40+众神殿!M40+精神空间!AC39+天赋!AB40+魂师之魄1!Q40)*(1+BX40)+魂兽1!Q42+化神!L39+魂骨!K39+魂环!L39+神兵!M38+神兵!AF38+魂核1!Q40</f>
        <v>588.23280000000011</v>
      </c>
      <c r="AI40">
        <f>(星级!AC40+阶位!AD40+战魄!N40+武魂!AD40+众神殿!N40+精神空间!AD39+天赋!AC40+魂师之魄1!R40)*(1+BY40)+魂兽1!R42+化神!M39+魂骨!L39+魂环!M39+神兵!N38+神兵!AG38+魂核1!R40</f>
        <v>6436.8</v>
      </c>
      <c r="AJ40">
        <f>(星级!AD40+阶位!AE40+战魄!O40+武魂!AE40+众神殿!O40+精神空间!AE39+天赋!AD40+魂师之魄1!S40)*(1+BZ40)+魂兽1!S42+化神!N39+魂骨!M39+魂环!N39+神兵!O38+神兵!AH38+魂核1!S40</f>
        <v>201.4</v>
      </c>
      <c r="AK40">
        <f>(星级!AE40+阶位!AF40+战魄!P40+武魂!AF40+众神殿!P40+精神空间!AF39+天赋!AE40+魂师之魄1!T40)*(1+CA40)+魂兽1!T42+化神!O39+魂骨!N39+魂环!O39+神兵!P38+神兵!AI38+魂核1!T40</f>
        <v>15529.708799999999</v>
      </c>
      <c r="AL40">
        <f>(星级!AF40+阶位!AG40+战魄!Q40+武魂!AG40+众神殿!Q40+精神空间!AG39+天赋!AF40+魂师之魄1!U40)*(1+CB40)+魂兽1!U42+化神!P39+魂骨!O39+魂环!P39+神兵!Q38+神兵!AJ38+魂核1!U40</f>
        <v>15529.708799999999</v>
      </c>
      <c r="AM40">
        <f>化神!R39+魂环!Q39</f>
        <v>1850</v>
      </c>
      <c r="AN40">
        <f>化神!S39+魂环!R39</f>
        <v>1850</v>
      </c>
      <c r="AO40">
        <f>魂环!S39</f>
        <v>0</v>
      </c>
      <c r="AP40">
        <f>魂环!T39</f>
        <v>0</v>
      </c>
      <c r="AQ40">
        <f>魂核1!Y40+神器1!AD40+VLOOKUP(精神空间!$B$2,精神空间!$BR$4:$BT$11,2,)</f>
        <v>0.7</v>
      </c>
      <c r="AR40">
        <f>魂核1!Z40+神器1!AE40+VLOOKUP(精神空间!$B$2,精神空间!$BR$4:$BT$11,2,)</f>
        <v>0.7</v>
      </c>
      <c r="AT40">
        <f>(星级!AH40+阶位!AJ40+战魄!D40+武魂!AJ40+众神殿!D40+精神空间!AJ39+天赋!AI40+魂师之魄1!H40)*(1+BO40)+魂兽1!H42+化神!C39+魂骨!B39+魂环!C39+神兵!D38+神兵!W38+魂核1!H40</f>
        <v>219743.24398399997</v>
      </c>
      <c r="AU40">
        <f>(星级!AI40+阶位!AK40+战魄!E40+武魂!AK40+众神殿!E40+精神空间!AK39+天赋!AJ40+魂师之魄1!I40)*(1+BP40)+魂兽1!I42+化神!D39+魂骨!C39+魂环!D39+神兵!E38+神兵!X38+魂核1!I40</f>
        <v>60798.068272000004</v>
      </c>
      <c r="AV40">
        <f>(星级!AJ40+阶位!AL40+战魄!F40+武魂!AL40+众神殿!F40+精神空间!AL39+天赋!AK40+魂师之魄1!J40)*(1+BQ40)+魂兽1!J42+化神!E39+魂骨!D39+魂环!E39+神兵!F38+神兵!Y38+魂核1!J40</f>
        <v>19220.358399999997</v>
      </c>
      <c r="AW40">
        <f>(星级!AK40+阶位!AM40+战魄!G40+武魂!AM40+众神殿!G40+精神空间!AM39+天赋!AL40+魂师之魄1!K40)*(1+BR40)+魂兽1!K42+化神!F39+魂骨!E39+魂环!F39+神兵!G38+神兵!Z38+魂核1!K40</f>
        <v>20942.431999999997</v>
      </c>
      <c r="AX40">
        <f>(星级!AL40+阶位!AN40+战魄!H40+武魂!AN40+众神殿!H40+精神空间!AN39+天赋!AM40+魂师之魄1!L40)*(1+BS40)+魂兽1!L42+化神!G39+魂骨!F39+魂环!G39+神兵!H38+神兵!AA38+魂核1!L40</f>
        <v>613.29939999999999</v>
      </c>
      <c r="AY40">
        <f>(星级!AM40+阶位!AO40+战魄!I40+武魂!AO40+众神殿!I40+精神空间!AO39+天赋!AN40+魂师之魄1!M40)*(1+BT40)+魂兽1!M42+化神!H39+魂骨!G39+魂环!H39+神兵!I38+神兵!AB38+魂核1!M40</f>
        <v>595.85940000000005</v>
      </c>
      <c r="AZ40">
        <f>(星级!AN40+阶位!AP40+战魄!J40+武魂!AP40+众神殿!J40+精神空间!AP39+天赋!AO40+魂师之魄1!N40)*(1+BU40)+魂兽1!N42+化神!I39+魂骨!H39+魂环!I39+神兵!J38+神兵!AC38+魂核1!N40</f>
        <v>660.05603999999994</v>
      </c>
      <c r="BA40">
        <f>(星级!AO40+阶位!AQ40+战魄!K40+武魂!AQ40+众神殿!K40+精神空间!AQ39+天赋!AP40+魂师之魄1!O40)*(1+BV40)+魂兽1!O42+化神!J39+魂骨!I39+魂环!J39+神兵!K38+神兵!AD38+魂核1!O40</f>
        <v>595.85940000000005</v>
      </c>
      <c r="BB40">
        <f>(星级!AP40+阶位!AR40+战魄!L40+武魂!AR40+众神殿!L40+精神空间!AR39+天赋!AQ40+魂师之魄1!P40)*(1+BW40)+魂兽1!P42+化神!K39+魂骨!J39+魂环!K39+神兵!L38+神兵!AE38+魂核1!P40</f>
        <v>715.67280000000017</v>
      </c>
      <c r="BC40">
        <f>(星级!AQ40+阶位!AS40+战魄!M40+武魂!AS40+众神殿!M40+精神空间!AS39+天赋!AR40+魂师之魄1!Q40)*(1+BX40)+魂兽1!Q42+化神!L39+魂骨!K39+魂环!L39+神兵!M38+神兵!AF38+魂核1!Q40</f>
        <v>599.03280000000018</v>
      </c>
      <c r="BD40">
        <f>(星级!AR40+阶位!AT40+战魄!N40+武魂!AT40+众神殿!N40+精神空间!AT39+天赋!AS40+魂师之魄1!R40)*(1+BY40)+魂兽1!R42+化神!M39+魂骨!L39+魂环!M39+神兵!N38+神兵!AG38+魂核1!R40</f>
        <v>3218.4</v>
      </c>
      <c r="BE40">
        <f>(星级!AS40+阶位!AU40+战魄!O40+武魂!AU40+众神殿!O40+精神空间!AU39+天赋!AT40+魂师之魄1!S40)*(1+BZ40)+魂兽1!S42+化神!N39+魂骨!M39+魂环!N39+神兵!O38+神兵!AH38+魂核1!S40</f>
        <v>254.4</v>
      </c>
      <c r="BF40">
        <f>(星级!AT40+阶位!AV40+战魄!P40+武魂!AV40+众神殿!P40+精神空间!AV39+天赋!AU40+魂师之魄1!T40)*(1+CA40)+魂兽1!T42+化神!O39+魂骨!N39+魂环!O39+神兵!P38+神兵!AI38+魂核1!T40</f>
        <v>15704.428799999998</v>
      </c>
      <c r="BG40">
        <f>(星级!AU40+阶位!AW40+战魄!Q40+武魂!AW40+众神殿!Q40+精神空间!AW39+天赋!AV40+魂师之魄1!U40)*(1+CB40)+魂兽1!U42+化神!P39+魂骨!O39+魂环!P39+神兵!Q38+神兵!AJ38+魂核1!U40</f>
        <v>15704.428799999998</v>
      </c>
      <c r="BH40">
        <f>化神!R39+魂环!Q39</f>
        <v>1850</v>
      </c>
      <c r="BI40">
        <f>化神!S39+魂环!R39</f>
        <v>1850</v>
      </c>
      <c r="BJ40">
        <f>魂环!S39</f>
        <v>0</v>
      </c>
      <c r="BK40">
        <f>魂环!T39</f>
        <v>0</v>
      </c>
      <c r="BL40">
        <f>魂核1!Y40+神器1!AD40+VLOOKUP(精神空间!$B$2,精神空间!$BR$4:$BT$11,2,)</f>
        <v>0.7</v>
      </c>
      <c r="BM40">
        <f>魂核1!Z40+神器1!AE40+VLOOKUP(精神空间!$B$2,精神空间!$BR$4:$BT$11,2,)</f>
        <v>0.7</v>
      </c>
      <c r="BO40">
        <f>战魄!T40+武魂!AZ40+好感度!D39+魂师之魄1!Y40+神器1!M40+魂兽1!X42+精神空间!BA39+精神空间!BC39</f>
        <v>1.532</v>
      </c>
      <c r="BP40">
        <f>战魄!U40+武魂!BA40+好感度!E39+魂师之魄1!Z40+神器1!N40+魂兽1!Y42+精神空间!BB39+精神空间!BD39</f>
        <v>1.532</v>
      </c>
      <c r="BQ40">
        <f>战魄!V40+武魂!BB40+好感度!F39+魂师之魄1!AA40+神器1!O40+魂兽1!Z42</f>
        <v>1.08</v>
      </c>
      <c r="BR40">
        <f>战魄!W40+武魂!BC40+好感度!G39+魂师之魄1!AB40+神器1!P40+魂兽1!AA42</f>
        <v>1.08</v>
      </c>
      <c r="BS40">
        <f>战魄!X40+武魂!BD40+好感度!H39+魂师之魄1!AC40+神器1!Q40+魂兽1!AB42</f>
        <v>1.18</v>
      </c>
      <c r="BT40">
        <f>战魄!Y40+武魂!BE40+好感度!I39+魂师之魄1!AD40+神器1!R40+魂兽1!AC42</f>
        <v>1.18</v>
      </c>
      <c r="BU40">
        <f>战魄!Z40+武魂!BF40+好感度!J39+魂师之魄1!AE40+神器1!S40+魂兽1!AD42</f>
        <v>1.18</v>
      </c>
      <c r="BV40">
        <f>战魄!AA40+武魂!BG40+好感度!K39+魂师之魄1!AF40+神器1!T40+魂兽1!AE42</f>
        <v>1.18</v>
      </c>
      <c r="BW40">
        <f>战魄!AB40+武魂!BH40+好感度!L39+魂师之魄1!AG40+神器1!U40+魂兽1!AF42</f>
        <v>1.1599999999999999</v>
      </c>
      <c r="BX40">
        <f>战魄!AC40+武魂!BI40+好感度!M39+魂师之魄1!AH40+神器1!V40+魂兽1!AG42</f>
        <v>1.1599999999999999</v>
      </c>
      <c r="BY40">
        <f>战魄!AD40+武魂!BJ40+好感度!N39+魂师之魄1!AI40+神器1!W40+魂兽1!AH42</f>
        <v>1.1599999999999999</v>
      </c>
      <c r="BZ40">
        <f>战魄!AE40+武魂!BK40+好感度!O39+魂师之魄1!AJ40+神器1!X40+魂兽1!AI42</f>
        <v>1.1200000000000001</v>
      </c>
      <c r="CA40">
        <f>战魄!AF40+武魂!BL40+好感度!P39+魂师之魄1!AK40+神器1!Y40+魂兽1!AJ42</f>
        <v>1.08</v>
      </c>
      <c r="CB40">
        <f>战魄!AG40+武魂!BM40+好感度!Q39+魂师之魄1!AL40+神器1!Z40+魂兽1!AK42</f>
        <v>1.08</v>
      </c>
    </row>
    <row r="41" spans="2:80" x14ac:dyDescent="0.2">
      <c r="B41">
        <v>37</v>
      </c>
      <c r="D41">
        <f>(星级!D41+阶位!D41+战魄!D41+武魂!D41+众神殿!D41+精神空间!D40+天赋!C41+魂师之魄1!H41)*(1+BO41)+魂兽1!H43+化神!C40+魂骨!B40+魂环!C40+神兵!D39+神兵!W39+魂核1!H41</f>
        <v>237733.04596799996</v>
      </c>
      <c r="E41">
        <f>(星级!E41+阶位!E41+战魄!E41+武魂!E41+众神殿!E41+精神空间!E40+天赋!D41+魂师之魄1!I41)*(1+BP41)+魂兽1!I43+化神!D40+魂骨!C40+魂环!D40+神兵!E39+神兵!X39+魂核1!I41</f>
        <v>60676.406655999999</v>
      </c>
      <c r="F41">
        <f>(星级!F41+阶位!F41+战魄!F41+武魂!F41+众神殿!F41+精神空间!F40+天赋!E41+魂师之魄1!J41)*(1+BQ41)+魂兽1!J43+化神!E40+魂骨!D40+魂环!E40+神兵!F39+神兵!Y39+魂核1!J41</f>
        <v>23067.677439999999</v>
      </c>
      <c r="G41">
        <f>(星级!G41+阶位!G41+战魄!G41+武魂!G41+众神殿!G41+精神空间!G40+天赋!F41+魂师之魄1!K41)*(1+BR41)+魂兽1!K43+化神!F40+魂骨!E40+魂环!F40+神兵!G39+神兵!Z39+魂核1!K41</f>
        <v>21370.397440000001</v>
      </c>
      <c r="H41">
        <f>(星级!H41+阶位!H41+战魄!H41+武魂!H41+众神殿!H41+精神空间!H40+天赋!G41+魂师之魄1!L41)*(1+BS41)+魂兽1!L43+化神!G40+魂骨!F40+魂环!G40+神兵!H39+神兵!AA39+魂核1!L41</f>
        <v>622.45539999999994</v>
      </c>
      <c r="I41">
        <f>(星级!I41+阶位!I41+战魄!I41+武魂!I41+众神殿!I41+精神空间!I40+天赋!H41+魂师之魄1!M41)*(1+BT41)+魂兽1!M43+化神!H40+魂骨!G40+魂环!H40+神兵!I39+神兵!AB39+魂核1!M41</f>
        <v>605.0154</v>
      </c>
      <c r="J41">
        <f>(星级!J41+阶位!J41+战魄!J41+武魂!J41+众神殿!J41+精神空间!J40+天赋!I41+魂师之魄1!N41)*(1+BU41)+魂兽1!N43+化神!I40+魂骨!H40+魂环!I40+神兵!J39+神兵!AC39+魂核1!N41</f>
        <v>669.21203999999989</v>
      </c>
      <c r="K41">
        <f>(星级!K41+阶位!K41+战魄!K41+武魂!K41+众神殿!K41+精神空间!K40+天赋!J41+魂师之魄1!O41)*(1+BV41)+魂兽1!O43+化神!J40+魂骨!I40+魂环!J40+神兵!K39+神兵!AD39+魂核1!O41</f>
        <v>613.73540000000003</v>
      </c>
      <c r="L41">
        <f>(星级!L41+阶位!L41+战魄!L41+武魂!L41+众神殿!L41+精神空间!L40+天赋!K41+魂师之魄1!P41)*(1+BW41)+魂兽1!P43+化神!K40+魂骨!J40+魂环!K40+神兵!L39+神兵!AE39+魂核1!P41</f>
        <v>731.45539999999994</v>
      </c>
      <c r="M41">
        <f>(星级!M41+阶位!M41+战魄!M41+武魂!M41+众神殿!M41+精神空间!M40+天赋!L41+魂师之魄1!Q41)*(1+BX41)+魂兽1!Q43+化神!L40+魂骨!K40+魂环!L40+神兵!M39+神兵!AF39+魂核1!Q41</f>
        <v>608.10480000000007</v>
      </c>
      <c r="N41">
        <f>(星级!N41+阶位!N41+战魄!N41+武魂!N41+众神殿!N41+精神空间!N40+天赋!M41+魂师之魄1!R41)*(1+BY41)+魂兽1!R43+化神!M40+魂骨!L40+魂环!M40+神兵!N39+神兵!AG39+魂核1!R41</f>
        <v>8316</v>
      </c>
      <c r="O41">
        <f>(星级!O41+阶位!O41+战魄!O41+武魂!O41+众神殿!O41+精神空间!O40+天赋!N41+魂师之魄1!S41)*(1+BZ41)+魂兽1!S43+化神!N40+魂骨!M40+魂环!N40+神兵!O39+神兵!AH39+魂核1!S41</f>
        <v>127.2</v>
      </c>
      <c r="P41">
        <f>(星级!P41+阶位!P41+战魄!P41+武魂!P41+众神殿!P41+精神空间!P40+天赋!O41+魂师之魄1!T41)*(1+CA41)+魂兽1!T43+化神!O40+魂骨!N40+魂环!O40+神兵!P39+神兵!AI39+魂核1!T41</f>
        <v>16287.067199999998</v>
      </c>
      <c r="Q41">
        <f>(星级!Q41+阶位!Q41+战魄!Q41+武魂!Q41+众神殿!Q41+精神空间!Q40+天赋!P41+魂师之魄1!U41)*(1+CB41)+魂兽1!U43+化神!P40+魂骨!O40+魂环!P40+神兵!Q39+神兵!AJ39+魂核1!U41</f>
        <v>16287.067199999998</v>
      </c>
      <c r="R41">
        <f>化神!R40+魂环!Q40</f>
        <v>3780</v>
      </c>
      <c r="S41">
        <f>化神!S40+魂环!R40</f>
        <v>3780</v>
      </c>
      <c r="T41">
        <f>魂环!S40</f>
        <v>0</v>
      </c>
      <c r="U41">
        <f>魂环!T40</f>
        <v>0</v>
      </c>
      <c r="V41">
        <f>魂核1!Y41+神器1!AD41+VLOOKUP(精神空间!$B$2,精神空间!$BR$4:$BT$11,2,)</f>
        <v>0.7</v>
      </c>
      <c r="W41">
        <f>魂核1!Z41+神器1!AE41+VLOOKUP(精神空间!$B$2,精神空间!$BR$4:$BT$11,2,)</f>
        <v>0.7</v>
      </c>
      <c r="Y41">
        <f>(星级!S41+阶位!T41+战魄!D41+武魂!T41+众神殿!D41+精神空间!T40+天赋!S41+魂师之魄1!H41)*(1+BO41)+魂兽1!H43+化神!C40+魂骨!B40+魂环!C40+神兵!D39+神兵!W39+魂核1!H41</f>
        <v>229653.21809599997</v>
      </c>
      <c r="Z41">
        <f>(星级!T41+阶位!U41+战魄!E41+武魂!U41+众神殿!E41+精神空间!U40+天赋!T41+魂师之魄1!I41)*(1+BP41)+魂兽1!I43+化神!D40+魂骨!C40+魂环!D40+神兵!E39+神兵!X39+魂核1!I41</f>
        <v>60731.158895999994</v>
      </c>
      <c r="AA41">
        <f>(星级!U41+阶位!V41+战魄!F41+武魂!V41+众神殿!F41+精神空间!V40+天赋!U41+魂师之魄1!J41)*(1+BQ41)+魂兽1!J43+化神!E40+魂骨!D40+魂环!E40+神兵!F39+神兵!Y39+魂核1!J41</f>
        <v>21720.103679999997</v>
      </c>
      <c r="AB41">
        <f>(星级!V41+阶位!W41+战魄!G41+武魂!W41+众神殿!G41+精神空间!W40+天赋!V41+魂师之魄1!K41)*(1+BR41)+魂兽1!K43+化神!F40+魂骨!E40+魂环!F40+神兵!G39+神兵!Z39+魂核1!K41</f>
        <v>20124.74368</v>
      </c>
      <c r="AC41">
        <f>(星级!W41+阶位!X41+战魄!H41+武魂!X41+众神殿!H41+精神空间!X40+天赋!W41+魂师之魄1!L41)*(1+BS41)+魂兽1!L43+化神!G40+魂骨!F40+魂环!G40+神兵!H39+神兵!AA39+魂核1!L41</f>
        <v>617.57219999999995</v>
      </c>
      <c r="AD41">
        <f>(星级!X41+阶位!Y41+战魄!I41+武魂!Y41+众神殿!I41+精神空间!Y40+天赋!X41+魂师之魄1!M41)*(1+BT41)+魂兽1!M43+化神!H40+魂骨!G40+魂环!H40+神兵!I39+神兵!AB39+魂核1!M41</f>
        <v>600.13220000000001</v>
      </c>
      <c r="AE41">
        <f>(星级!Y41+阶位!Z41+战魄!J41+武魂!Z41+众神殿!J41+精神空间!Z40+天赋!Y41+魂师之魄1!N41)*(1+BU41)+魂兽1!N43+化神!I40+魂骨!H40+魂环!I40+神兵!J39+神兵!AC39+魂核1!N41</f>
        <v>674.09523999999999</v>
      </c>
      <c r="AF41">
        <f>(星级!Z41+阶位!AA41+战魄!K41+武魂!AA41+众神殿!K41+精神空间!AA40+天赋!Z41+魂师之魄1!O41)*(1+BV41)+魂兽1!O43+化神!J40+魂骨!I40+魂环!J40+神兵!K39+神兵!AD39+魂核1!O41</f>
        <v>618.6185999999999</v>
      </c>
      <c r="AG41">
        <f>(星级!AA41+阶位!AB41+战魄!L41+武魂!AB41+众神殿!L41+精神空间!AB40+天赋!AA41+魂师之魄1!P41)*(1+BW41)+魂兽1!P43+化神!K40+魂骨!J40+魂环!K40+神兵!L39+神兵!AE39+魂核1!P41</f>
        <v>731.45539999999994</v>
      </c>
      <c r="AH41">
        <f>(星级!AB41+阶位!AC41+战魄!M41+武魂!AC41+众神殿!M41+精神空间!AC40+天赋!AB41+魂师之魄1!Q41)*(1+BX41)+魂兽1!Q43+化神!L40+魂骨!K40+魂环!L40+神兵!M39+神兵!AF39+魂核1!Q41</f>
        <v>608.10480000000007</v>
      </c>
      <c r="AI41">
        <f>(星级!AC41+阶位!AD41+战魄!N41+武魂!AD41+众神殿!N41+精神空间!AD40+天赋!AC41+魂师之魄1!R41)*(1+BY41)+魂兽1!R43+化神!M40+魂骨!L40+魂环!M40+神兵!N39+神兵!AG39+魂核1!R41</f>
        <v>6609.6</v>
      </c>
      <c r="AJ41">
        <f>(星级!AD41+阶位!AE41+战魄!O41+武魂!AE41+众神殿!O41+精神空间!AE40+天赋!AD41+魂师之魄1!S41)*(1+BZ41)+魂兽1!S43+化神!N40+魂骨!M40+魂环!N40+神兵!O39+神兵!AH39+魂核1!S41</f>
        <v>201.4</v>
      </c>
      <c r="AK41">
        <f>(星级!AE41+阶位!AF41+战魄!P41+武魂!AF41+众神殿!P41+精神空间!AF40+天赋!AE41+魂师之魄1!T41)*(1+CA41)+魂兽1!T43+化神!O40+魂骨!N40+魂环!O40+神兵!P39+神兵!AI39+魂核1!T41</f>
        <v>15966.747199999998</v>
      </c>
      <c r="AL41">
        <f>(星级!AF41+阶位!AG41+战魄!Q41+武魂!AG41+众神殿!Q41+精神空间!AG40+天赋!AF41+魂师之魄1!U41)*(1+CB41)+魂兽1!U43+化神!P40+魂骨!O40+魂环!P40+神兵!Q39+神兵!AJ39+魂核1!U41</f>
        <v>15966.747199999998</v>
      </c>
      <c r="AM41">
        <f>化神!R40+魂环!Q40</f>
        <v>3780</v>
      </c>
      <c r="AN41">
        <f>化神!S40+魂环!R40</f>
        <v>3780</v>
      </c>
      <c r="AO41">
        <f>魂环!S40</f>
        <v>0</v>
      </c>
      <c r="AP41">
        <f>魂环!T40</f>
        <v>0</v>
      </c>
      <c r="AQ41">
        <f>魂核1!Y41+神器1!AD41+VLOOKUP(精神空间!$B$2,精神空间!$BR$4:$BT$11,2,)</f>
        <v>0.7</v>
      </c>
      <c r="AR41">
        <f>魂核1!Z41+神器1!AE41+VLOOKUP(精神空间!$B$2,精神空间!$BR$4:$BT$11,2,)</f>
        <v>0.7</v>
      </c>
      <c r="AT41">
        <f>(星级!AH41+阶位!AJ41+战魄!D41+武魂!AJ41+众神殿!D41+精神空间!AJ40+天赋!AI41+魂师之魄1!H41)*(1+BO41)+魂兽1!H43+化神!C40+魂骨!B40+魂环!C40+神兵!D39+神兵!W39+魂核1!H41</f>
        <v>223507.79523199997</v>
      </c>
      <c r="AU41">
        <f>(星级!AI41+阶位!AK41+战魄!E41+武魂!AK41+众神殿!E41+精神空间!AK40+天赋!AJ41+魂师之魄1!I41)*(1+BP41)+魂兽1!I43+化神!D40+魂骨!C40+魂环!D40+神兵!E39+神兵!X39+魂核1!I41</f>
        <v>61862.620655999999</v>
      </c>
      <c r="AV41">
        <f>(星级!AJ41+阶位!AL41+战魄!F41+武魂!AL41+众神殿!F41+精神空间!AL40+天赋!AK41+魂师之魄1!J41)*(1+BQ41)+魂兽1!J43+化神!E40+魂骨!D40+魂环!E40+神兵!F39+神兵!Y39+魂核1!J41</f>
        <v>19540.417599999997</v>
      </c>
      <c r="AW41">
        <f>(星级!AK41+阶位!AM41+战魄!G41+武魂!AM41+众神殿!G41+精神空间!AM40+天赋!AL41+魂师之魄1!K41)*(1+BR41)+魂兽1!K43+化神!F40+魂骨!E40+魂环!F40+神兵!G39+神兵!Z39+魂核1!K41</f>
        <v>21293.108799999998</v>
      </c>
      <c r="AX41">
        <f>(星级!AL41+阶位!AN41+战魄!H41+武魂!AN41+众神殿!H41+精神空间!AN40+天赋!AM41+魂师之魄1!L41)*(1+BS41)+魂兽1!L43+化神!G40+魂骨!F40+魂环!G40+神兵!H39+神兵!AA39+魂核1!L41</f>
        <v>622.45539999999994</v>
      </c>
      <c r="AY41">
        <f>(星级!AM41+阶位!AO41+战魄!I41+武魂!AO41+众神殿!I41+精神空间!AO40+天赋!AN41+魂师之魄1!M41)*(1+BT41)+魂兽1!M43+化神!H40+魂骨!G40+魂环!H40+神兵!I39+神兵!AB39+魂核1!M41</f>
        <v>605.0154</v>
      </c>
      <c r="AZ41">
        <f>(星级!AN41+阶位!AP41+战魄!J41+武魂!AP41+众神殿!J41+精神空间!AP40+天赋!AO41+魂师之魄1!N41)*(1+BU41)+魂兽1!N43+化神!I40+魂骨!H40+魂环!I40+神兵!J39+神兵!AC39+魂核1!N41</f>
        <v>669.21203999999989</v>
      </c>
      <c r="BA41">
        <f>(星级!AO41+阶位!AQ41+战魄!K41+武魂!AQ41+众神殿!K41+精神空间!AQ40+天赋!AP41+魂师之魄1!O41)*(1+BV41)+魂兽1!O43+化神!J40+魂骨!I40+魂环!J40+神兵!K39+神兵!AD39+魂核1!O41</f>
        <v>605.0154</v>
      </c>
      <c r="BB41">
        <f>(星级!AP41+阶位!AR41+战魄!L41+武魂!AR41+众神殿!L41+精神空间!AR40+天赋!AQ41+魂师之魄1!P41)*(1+BW41)+魂兽1!P43+化神!K40+魂骨!J40+魂环!K40+神兵!L39+神兵!AE39+魂核1!P41</f>
        <v>731.45539999999994</v>
      </c>
      <c r="BC41">
        <f>(星级!AQ41+阶位!AS41+战魄!M41+武魂!AS41+众神殿!M41+精神空间!AS40+天赋!AR41+魂师之魄1!Q41)*(1+BX41)+魂兽1!Q43+化神!L40+魂骨!K40+魂环!L40+神兵!M39+神兵!AF39+魂核1!Q41</f>
        <v>608.10480000000007</v>
      </c>
      <c r="BD41">
        <f>(星级!AR41+阶位!AT41+战魄!N41+武魂!AT41+众神殿!N41+精神空间!AT40+天赋!AS41+魂师之魄1!R41)*(1+BY41)+魂兽1!R43+化神!M40+魂骨!L40+魂环!M40+神兵!N39+神兵!AG39+魂核1!R41</f>
        <v>3304.8</v>
      </c>
      <c r="BE41">
        <f>(星级!AS41+阶位!AU41+战魄!O41+武魂!AU41+众神殿!O41+精神空间!AU40+天赋!AT41+魂师之魄1!S41)*(1+BZ41)+魂兽1!S43+化神!N40+魂骨!M40+魂环!N40+神兵!O39+神兵!AH39+魂核1!S41</f>
        <v>254.4</v>
      </c>
      <c r="BF41">
        <f>(星级!AT41+阶位!AV41+战魄!P41+武魂!AV41+众神殿!P41+精神空间!AV40+天赋!AU41+魂师之魄1!T41)*(1+CA41)+魂兽1!T43+化神!O40+魂骨!N40+魂环!O40+神兵!P39+神兵!AI39+魂核1!T41</f>
        <v>15966.747199999998</v>
      </c>
      <c r="BG41">
        <f>(星级!AU41+阶位!AW41+战魄!Q41+武魂!AW41+众神殿!Q41+精神空间!AW40+天赋!AV41+魂师之魄1!U41)*(1+CB41)+魂兽1!U43+化神!P40+魂骨!O40+魂环!P40+神兵!Q39+神兵!AJ39+魂核1!U41</f>
        <v>15966.747199999998</v>
      </c>
      <c r="BH41">
        <f>化神!R40+魂环!Q40</f>
        <v>3780</v>
      </c>
      <c r="BI41">
        <f>化神!S40+魂环!R40</f>
        <v>3780</v>
      </c>
      <c r="BJ41">
        <f>魂环!S40</f>
        <v>0</v>
      </c>
      <c r="BK41">
        <f>魂环!T40</f>
        <v>0</v>
      </c>
      <c r="BL41">
        <f>魂核1!Y41+神器1!AD41+VLOOKUP(精神空间!$B$2,精神空间!$BR$4:$BT$11,2,)</f>
        <v>0.7</v>
      </c>
      <c r="BM41">
        <f>魂核1!Z41+神器1!AE41+VLOOKUP(精神空间!$B$2,精神空间!$BR$4:$BT$11,2,)</f>
        <v>0.7</v>
      </c>
      <c r="BO41">
        <f>战魄!T41+武魂!AZ41+好感度!D40+魂师之魄1!Y41+神器1!M41+魂兽1!X43+精神空间!BA40+精神空间!BC40</f>
        <v>1.536</v>
      </c>
      <c r="BP41">
        <f>战魄!U41+武魂!BA41+好感度!E40+魂师之魄1!Z41+神器1!N41+魂兽1!Y43+精神空间!BB40+精神空间!BD40</f>
        <v>1.536</v>
      </c>
      <c r="BQ41">
        <f>战魄!V41+武魂!BB41+好感度!F40+魂师之魄1!AA41+神器1!O41+魂兽1!Z43</f>
        <v>1.08</v>
      </c>
      <c r="BR41">
        <f>战魄!W41+武魂!BC41+好感度!G40+魂师之魄1!AB41+神器1!P41+魂兽1!AA43</f>
        <v>1.08</v>
      </c>
      <c r="BS41">
        <f>战魄!X41+武魂!BD41+好感度!H40+魂师之魄1!AC41+神器1!Q41+魂兽1!AB43</f>
        <v>1.18</v>
      </c>
      <c r="BT41">
        <f>战魄!Y41+武魂!BE41+好感度!I40+魂师之魄1!AD41+神器1!R41+魂兽1!AC43</f>
        <v>1.18</v>
      </c>
      <c r="BU41">
        <f>战魄!Z41+武魂!BF41+好感度!J40+魂师之魄1!AE41+神器1!S41+魂兽1!AD43</f>
        <v>1.18</v>
      </c>
      <c r="BV41">
        <f>战魄!AA41+武魂!BG41+好感度!K40+魂师之魄1!AF41+神器1!T41+魂兽1!AE43</f>
        <v>1.18</v>
      </c>
      <c r="BW41">
        <f>战魄!AB41+武魂!BH41+好感度!L40+魂师之魄1!AG41+神器1!U41+魂兽1!AF43</f>
        <v>1.18</v>
      </c>
      <c r="BX41">
        <f>战魄!AC41+武魂!BI41+好感度!M40+魂师之魄1!AH41+神器1!V41+魂兽1!AG43</f>
        <v>1.1599999999999999</v>
      </c>
      <c r="BY41">
        <f>战魄!AD41+武魂!BJ41+好感度!N40+魂师之魄1!AI41+神器1!W41+魂兽1!AH43</f>
        <v>1.1599999999999999</v>
      </c>
      <c r="BZ41">
        <f>战魄!AE41+武魂!BK41+好感度!O40+魂师之魄1!AJ41+神器1!X41+魂兽1!AI43</f>
        <v>1.1200000000000001</v>
      </c>
      <c r="CA41">
        <f>战魄!AF41+武魂!BL41+好感度!P40+魂师之魄1!AK41+神器1!Y41+魂兽1!AJ43</f>
        <v>1.08</v>
      </c>
      <c r="CB41">
        <f>战魄!AG41+武魂!BM41+好感度!Q40+魂师之魄1!AL41+神器1!Z41+魂兽1!AK43</f>
        <v>1.08</v>
      </c>
    </row>
    <row r="42" spans="2:80" x14ac:dyDescent="0.2">
      <c r="B42">
        <v>38</v>
      </c>
      <c r="D42">
        <f>(星级!D42+阶位!D42+战魄!D42+武魂!D42+众神殿!D42+精神空间!D41+天赋!C42+魂师之魄1!H42)*(1+BO42)+魂兽1!H44+化神!C41+魂骨!B41+魂环!C41+神兵!D40+神兵!W40+魂核1!H42</f>
        <v>239265.51051999998</v>
      </c>
      <c r="E42">
        <f>(星级!E42+阶位!E42+战魄!E42+武魂!E42+众神殿!E42+精神空间!E41+天赋!D42+魂师之魄1!I42)*(1+BP42)+魂兽1!I44+化神!D41+魂骨!C41+魂环!D41+神兵!E40+神兵!X40+魂核1!I42</f>
        <v>61098.139840000003</v>
      </c>
      <c r="F42">
        <f>(星级!F42+阶位!F42+战魄!F42+武魂!F42+众神殿!F42+精神空间!F41+天赋!E42+魂师之魄1!J42)*(1+BQ42)+魂兽1!J44+化神!E41+魂骨!D41+魂环!E41+神兵!F40+神兵!Y40+魂核1!J42</f>
        <v>23222.013439999999</v>
      </c>
      <c r="G42">
        <f>(星级!G42+阶位!G42+战魄!G42+武魂!G42+众神殿!G42+精神空间!G41+天赋!F42+魂师之魄1!K42)*(1+BR42)+魂兽1!K44+化神!F41+魂骨!E41+魂环!F41+神兵!G40+神兵!Z40+魂核1!K42</f>
        <v>21481.053439999996</v>
      </c>
      <c r="H42">
        <f>(星级!H42+阶位!H42+战魄!H42+武魂!H42+众神殿!H42+精神空间!H41+天赋!G42+魂师之魄1!L42)*(1+BS42)+魂兽1!L44+化神!G41+魂骨!F41+魂环!G41+神兵!H40+神兵!AA40+魂核1!L42</f>
        <v>631.6114</v>
      </c>
      <c r="I42">
        <f>(星级!I42+阶位!I42+战魄!I42+武魂!I42+众神殿!I42+精神空间!I41+天赋!H42+魂师之魄1!M42)*(1+BT42)+魂兽1!M44+化神!H41+魂骨!G41+魂环!H41+神兵!I40+神兵!AB40+魂核1!M42</f>
        <v>614.17139999999995</v>
      </c>
      <c r="J42">
        <f>(星级!J42+阶位!J42+战魄!J42+武魂!J42+众神殿!J42+精神空间!J41+天赋!I42+魂师之魄1!N42)*(1+BU42)+魂兽1!N44+化神!I41+魂骨!H41+魂环!I41+神兵!J40+神兵!AC40+魂核1!N42</f>
        <v>678.36803999999995</v>
      </c>
      <c r="K42">
        <f>(星级!K42+阶位!K42+战魄!K42+武魂!K42+众神殿!K42+精神空间!K41+天赋!J42+魂师之魄1!O42)*(1+BV42)+魂兽1!O44+化神!J41+魂骨!I41+魂环!J41+神兵!K40+神兵!AD40+魂核1!O42</f>
        <v>622.89139999999998</v>
      </c>
      <c r="L42">
        <f>(星级!L42+阶位!L42+战魄!L42+武魂!L42+众神殿!L42+精神空间!L41+天赋!K42+魂师之魄1!P42)*(1+BW42)+魂兽1!P44+化神!K41+魂骨!J41+魂环!K41+神兵!L40+神兵!AE40+魂核1!P42</f>
        <v>740.61139999999989</v>
      </c>
      <c r="M42">
        <f>(星级!M42+阶位!M42+战魄!M42+武魂!M42+众神殿!M42+精神空间!M41+天赋!L42+魂师之魄1!Q42)*(1+BX42)+魂兽1!Q44+化神!L41+魂骨!K41+魂环!L41+神兵!M40+神兵!AF40+魂核1!Q42</f>
        <v>622.89139999999998</v>
      </c>
      <c r="N42">
        <f>(星级!N42+阶位!N42+战魄!N42+武魂!N42+众神殿!N42+精神空间!N41+天赋!M42+魂师之魄1!R42)*(1+BY42)+魂兽1!R44+化神!M41+魂骨!L41+魂环!M41+神兵!N40+神兵!AG40+魂核1!R42</f>
        <v>8532</v>
      </c>
      <c r="O42">
        <f>(星级!O42+阶位!O42+战魄!O42+武魂!O42+众神殿!O42+精神空间!O41+天赋!N42+魂师之魄1!S42)*(1+BZ42)+魂兽1!S44+化神!N41+魂骨!M41+魂环!N41+神兵!O40+神兵!AH40+魂核1!S42</f>
        <v>127.2</v>
      </c>
      <c r="P42">
        <f>(星级!P42+阶位!P42+战魄!P42+武魂!P42+众神殿!P42+精神空间!P41+天赋!O42+魂师之魄1!T42)*(1+CA42)+魂兽1!T44+化神!O41+魂骨!N41+魂环!O41+神兵!P40+神兵!AI40+魂核1!T42</f>
        <v>16309.385599999998</v>
      </c>
      <c r="Q42">
        <f>(星级!Q42+阶位!Q42+战魄!Q42+武魂!Q42+众神殿!Q42+精神空间!Q41+天赋!P42+魂师之魄1!U42)*(1+CB42)+魂兽1!U44+化神!P41+魂骨!O41+魂环!P41+神兵!Q40+神兵!AJ40+魂核1!U42</f>
        <v>16309.385599999998</v>
      </c>
      <c r="R42">
        <f>化神!R41+魂环!Q41</f>
        <v>3780</v>
      </c>
      <c r="S42">
        <f>化神!S41+魂环!R41</f>
        <v>3780</v>
      </c>
      <c r="T42">
        <f>魂环!S41</f>
        <v>0</v>
      </c>
      <c r="U42">
        <f>魂环!T41</f>
        <v>0</v>
      </c>
      <c r="V42">
        <f>魂核1!Y42+神器1!AD42+VLOOKUP(精神空间!$B$2,精神空间!$BR$4:$BT$11,2,)</f>
        <v>0.7</v>
      </c>
      <c r="W42">
        <f>魂核1!Z42+神器1!AE42+VLOOKUP(精神空间!$B$2,精神空间!$BR$4:$BT$11,2,)</f>
        <v>0.7</v>
      </c>
      <c r="Y42">
        <f>(星级!S42+阶位!T42+战魄!D42+武魂!T42+众神殿!D42+精神空间!T41+天赋!S42+魂师之魄1!H42)*(1+BO42)+魂兽1!H44+化神!C41+魂骨!B41+魂环!C41+神兵!D40+神兵!W40+魂核1!H42</f>
        <v>231030.19043999998</v>
      </c>
      <c r="Z42">
        <f>(星级!T42+阶位!U42+战魄!E42+武魂!U42+众神殿!E42+精神空间!U41+天赋!T42+魂师之魄1!I42)*(1+BP42)+魂兽1!I44+化神!D41+魂骨!C41+魂环!D41+神兵!E40+神兵!X40+魂核1!I42</f>
        <v>61171.266439999999</v>
      </c>
      <c r="AA42">
        <f>(星级!U42+阶位!V42+战魄!F42+武魂!V42+众神殿!F42+精神空间!V41+天赋!U42+魂师之魄1!J42)*(1+BQ42)+魂兽1!J44+化神!E41+魂骨!D41+魂环!E41+神兵!F40+神兵!Y40+魂核1!J42</f>
        <v>21844.071679999997</v>
      </c>
      <c r="AB42">
        <f>(星级!V42+阶位!W42+战魄!G42+武魂!W42+众神殿!G42+精神空间!W41+天赋!V42+魂师之魄1!K42)*(1+BR42)+魂兽1!K44+化神!F41+魂骨!E41+魂环!F41+神兵!G40+神兵!Z40+魂核1!K42</f>
        <v>20215.431679999998</v>
      </c>
      <c r="AC42">
        <f>(星级!W42+阶位!X42+战魄!H42+武魂!X42+众神殿!H42+精神空间!X41+天赋!W42+魂师之魄1!L42)*(1+BS42)+魂兽1!L44+化神!G41+魂骨!F41+魂环!G41+神兵!H40+神兵!AA40+魂核1!L42</f>
        <v>626.7281999999999</v>
      </c>
      <c r="AD42">
        <f>(星级!X42+阶位!Y42+战魄!I42+武魂!Y42+众神殿!I42+精神空间!Y41+天赋!X42+魂师之魄1!M42)*(1+BT42)+魂兽1!M44+化神!H41+魂骨!G41+魂环!H41+神兵!I40+神兵!AB40+魂核1!M42</f>
        <v>609.28819999999996</v>
      </c>
      <c r="AE42">
        <f>(星级!Y42+阶位!Z42+战魄!J42+武魂!Z42+众神殿!J42+精神空间!Z41+天赋!Y42+魂师之魄1!N42)*(1+BU42)+魂兽1!N44+化神!I41+魂骨!H41+魂环!I41+神兵!J40+神兵!AC40+魂核1!N42</f>
        <v>683.25123999999994</v>
      </c>
      <c r="AF42">
        <f>(星级!Z42+阶位!AA42+战魄!K42+武魂!AA42+众神殿!K42+精神空间!AA41+天赋!Z42+魂师之魄1!O42)*(1+BV42)+魂兽1!O44+化神!J41+魂骨!I41+魂环!J41+神兵!K40+神兵!AD40+魂核1!O42</f>
        <v>627.77459999999996</v>
      </c>
      <c r="AG42">
        <f>(星级!AA42+阶位!AB42+战魄!L42+武魂!AB42+众神殿!L42+精神空间!AB41+天赋!AA42+魂师之魄1!P42)*(1+BW42)+魂兽1!P44+化神!K41+魂骨!J41+魂环!K41+神兵!L40+神兵!AE40+魂核1!P42</f>
        <v>740.61139999999989</v>
      </c>
      <c r="AH42">
        <f>(星级!AB42+阶位!AC42+战魄!M42+武魂!AC42+众神殿!M42+精神空间!AC41+天赋!AB42+魂师之魄1!Q42)*(1+BX42)+魂兽1!Q44+化神!L41+魂骨!K41+魂环!L41+神兵!M40+神兵!AF40+魂核1!Q42</f>
        <v>622.89139999999998</v>
      </c>
      <c r="AI42">
        <f>(星级!AC42+阶位!AD42+战魄!N42+武魂!AD42+众神殿!N42+精神空间!AD41+天赋!AC42+魂师之魄1!R42)*(1+BY42)+魂兽1!R44+化神!M41+魂骨!L41+魂环!M41+神兵!N40+神兵!AG40+魂核1!R42</f>
        <v>6782.4000000000005</v>
      </c>
      <c r="AJ42">
        <f>(星级!AD42+阶位!AE42+战魄!O42+武魂!AE42+众神殿!O42+精神空间!AE41+天赋!AD42+魂师之魄1!S42)*(1+BZ42)+魂兽1!S44+化神!N41+魂骨!M41+魂环!N41+神兵!O40+神兵!AH40+魂核1!S42</f>
        <v>201.4</v>
      </c>
      <c r="AK42">
        <f>(星级!AE42+阶位!AF42+战魄!P42+武魂!AF42+众神殿!P42+精神空间!AF41+天赋!AE42+魂师之魄1!T42)*(1+CA42)+魂兽1!T44+化神!O41+魂骨!N41+魂环!O41+神兵!P40+神兵!AI40+魂核1!T42</f>
        <v>15989.065599999998</v>
      </c>
      <c r="AL42">
        <f>(星级!AF42+阶位!AG42+战魄!Q42+武魂!AG42+众神殿!Q42+精神空间!AG41+天赋!AF42+魂师之魄1!U42)*(1+CB42)+魂兽1!U44+化神!P41+魂骨!O41+魂环!P41+神兵!Q40+神兵!AJ40+魂核1!U42</f>
        <v>15989.065599999998</v>
      </c>
      <c r="AM42">
        <f>化神!R41+魂环!Q41</f>
        <v>3780</v>
      </c>
      <c r="AN42">
        <f>化神!S41+魂环!R41</f>
        <v>3780</v>
      </c>
      <c r="AO42">
        <f>魂环!S41</f>
        <v>0</v>
      </c>
      <c r="AP42">
        <f>魂环!T41</f>
        <v>0</v>
      </c>
      <c r="AQ42">
        <f>魂核1!Y42+神器1!AD42+VLOOKUP(精神空间!$B$2,精神空间!$BR$4:$BT$11,2,)</f>
        <v>0.7</v>
      </c>
      <c r="AR42">
        <f>魂核1!Z42+神器1!AE42+VLOOKUP(精神空间!$B$2,精神空间!$BR$4:$BT$11,2,)</f>
        <v>0.7</v>
      </c>
      <c r="AT42">
        <f>(星级!AH42+阶位!AJ42+战魄!D42+武魂!AJ42+众神殿!D42+精神空间!AJ41+天赋!AI42+魂师之魄1!H42)*(1+BO42)+魂兽1!H44+化神!C41+魂骨!B41+魂环!C41+神兵!D40+神兵!W40+魂核1!H42</f>
        <v>224735.88247999997</v>
      </c>
      <c r="AU42">
        <f>(星级!AI42+阶位!AK42+战魄!E42+武魂!AK42+众神殿!E42+精神空间!AK41+天赋!AJ42+魂师之魄1!I42)*(1+BP42)+魂兽1!I44+化神!D41+魂骨!C41+魂环!D41+神兵!E40+神兵!X40+魂核1!I42</f>
        <v>62328.515840000007</v>
      </c>
      <c r="AV42">
        <f>(星级!AJ42+阶位!AL42+战魄!F42+武魂!AL42+众神殿!F42+精神空间!AL41+天赋!AK42+魂师之魄1!J42)*(1+BQ42)+魂兽1!J44+化神!E41+魂骨!D41+魂环!E41+神兵!F40+神兵!Y40+魂核1!J42</f>
        <v>19620.476799999997</v>
      </c>
      <c r="AW42">
        <f>(星级!AK42+阶位!AM42+战魄!G42+武魂!AM42+众神殿!G42+精神空间!AM41+天赋!AL42+魂师之魄1!K42)*(1+BR42)+魂兽1!K44+化神!F41+魂骨!E41+魂环!F41+神兵!G40+神兵!Z40+魂核1!K42</f>
        <v>21403.785599999996</v>
      </c>
      <c r="AX42">
        <f>(星级!AL42+阶位!AN42+战魄!H42+武魂!AN42+众神殿!H42+精神空间!AN41+天赋!AM42+魂师之魄1!L42)*(1+BS42)+魂兽1!L44+化神!G41+魂骨!F41+魂环!G41+神兵!H40+神兵!AA40+魂核1!L42</f>
        <v>631.6114</v>
      </c>
      <c r="AY42">
        <f>(星级!AM42+阶位!AO42+战魄!I42+武魂!AO42+众神殿!I42+精神空间!AO41+天赋!AN42+魂师之魄1!M42)*(1+BT42)+魂兽1!M44+化神!H41+魂骨!G41+魂环!H41+神兵!I40+神兵!AB40+魂核1!M42</f>
        <v>614.17139999999995</v>
      </c>
      <c r="AZ42">
        <f>(星级!AN42+阶位!AP42+战魄!J42+武魂!AP42+众神殿!J42+精神空间!AP41+天赋!AO42+魂师之魄1!N42)*(1+BU42)+魂兽1!N44+化神!I41+魂骨!H41+魂环!I41+神兵!J40+神兵!AC40+魂核1!N42</f>
        <v>678.36803999999995</v>
      </c>
      <c r="BA42">
        <f>(星级!AO42+阶位!AQ42+战魄!K42+武魂!AQ42+众神殿!K42+精神空间!AQ41+天赋!AP42+魂师之魄1!O42)*(1+BV42)+魂兽1!O44+化神!J41+魂骨!I41+魂环!J41+神兵!K40+神兵!AD40+魂核1!O42</f>
        <v>614.17139999999995</v>
      </c>
      <c r="BB42">
        <f>(星级!AP42+阶位!AR42+战魄!L42+武魂!AR42+众神殿!L42+精神空间!AR41+天赋!AQ42+魂师之魄1!P42)*(1+BW42)+魂兽1!P44+化神!K41+魂骨!J41+魂环!K41+神兵!L40+神兵!AE40+魂核1!P42</f>
        <v>740.61139999999989</v>
      </c>
      <c r="BC42">
        <f>(星级!AQ42+阶位!AS42+战魄!M42+武魂!AS42+众神殿!M42+精神空间!AS41+天赋!AR42+魂师之魄1!Q42)*(1+BX42)+魂兽1!Q44+化神!L41+魂骨!K41+魂环!L41+神兵!M40+神兵!AF40+魂核1!Q42</f>
        <v>622.89139999999998</v>
      </c>
      <c r="BD42">
        <f>(星级!AR42+阶位!AT42+战魄!N42+武魂!AT42+众神殿!N42+精神空间!AT41+天赋!AS42+魂师之魄1!R42)*(1+BY42)+魂兽1!R44+化神!M41+魂骨!L41+魂环!M41+神兵!N40+神兵!AG40+魂核1!R42</f>
        <v>3391.2000000000003</v>
      </c>
      <c r="BE42">
        <f>(星级!AS42+阶位!AU42+战魄!O42+武魂!AU42+众神殿!O42+精神空间!AU41+天赋!AT42+魂师之魄1!S42)*(1+BZ42)+魂兽1!S44+化神!N41+魂骨!M41+魂环!N41+神兵!O40+神兵!AH40+魂核1!S42</f>
        <v>254.4</v>
      </c>
      <c r="BF42">
        <f>(星级!AT42+阶位!AV42+战魄!P42+武魂!AV42+众神殿!P42+精神空间!AV41+天赋!AU42+魂师之魄1!T42)*(1+CA42)+魂兽1!T44+化神!O41+魂骨!N41+魂环!O41+神兵!P40+神兵!AI40+魂核1!T42</f>
        <v>15989.065599999998</v>
      </c>
      <c r="BG42">
        <f>(星级!AU42+阶位!AW42+战魄!Q42+武魂!AW42+众神殿!Q42+精神空间!AW41+天赋!AV42+魂师之魄1!U42)*(1+CB42)+魂兽1!U44+化神!P41+魂骨!O41+魂环!P41+神兵!Q40+神兵!AJ40+魂核1!U42</f>
        <v>15989.065599999998</v>
      </c>
      <c r="BH42">
        <f>化神!R41+魂环!Q41</f>
        <v>3780</v>
      </c>
      <c r="BI42">
        <f>化神!S41+魂环!R41</f>
        <v>3780</v>
      </c>
      <c r="BJ42">
        <f>魂环!S41</f>
        <v>0</v>
      </c>
      <c r="BK42">
        <f>魂环!T41</f>
        <v>0</v>
      </c>
      <c r="BL42">
        <f>魂核1!Y42+神器1!AD42+VLOOKUP(精神空间!$B$2,精神空间!$BR$4:$BT$11,2,)</f>
        <v>0.7</v>
      </c>
      <c r="BM42">
        <f>魂核1!Z42+神器1!AE42+VLOOKUP(精神空间!$B$2,精神空间!$BR$4:$BT$11,2,)</f>
        <v>0.7</v>
      </c>
      <c r="BO42">
        <f>战魄!T42+武魂!AZ42+好感度!D41+魂师之魄1!Y42+神器1!M42+魂兽1!X44+精神空间!BA41+精神空间!BC41</f>
        <v>1.54</v>
      </c>
      <c r="BP42">
        <f>战魄!U42+武魂!BA42+好感度!E41+魂师之魄1!Z42+神器1!N42+魂兽1!Y44+精神空间!BB41+精神空间!BD41</f>
        <v>1.54</v>
      </c>
      <c r="BQ42">
        <f>战魄!V42+武魂!BB42+好感度!F41+魂师之魄1!AA42+神器1!O42+魂兽1!Z44</f>
        <v>1.08</v>
      </c>
      <c r="BR42">
        <f>战魄!W42+武魂!BC42+好感度!G41+魂师之魄1!AB42+神器1!P42+魂兽1!AA44</f>
        <v>1.08</v>
      </c>
      <c r="BS42">
        <f>战魄!X42+武魂!BD42+好感度!H41+魂师之魄1!AC42+神器1!Q42+魂兽1!AB44</f>
        <v>1.18</v>
      </c>
      <c r="BT42">
        <f>战魄!Y42+武魂!BE42+好感度!I41+魂师之魄1!AD42+神器1!R42+魂兽1!AC44</f>
        <v>1.18</v>
      </c>
      <c r="BU42">
        <f>战魄!Z42+武魂!BF42+好感度!J41+魂师之魄1!AE42+神器1!S42+魂兽1!AD44</f>
        <v>1.18</v>
      </c>
      <c r="BV42">
        <f>战魄!AA42+武魂!BG42+好感度!K41+魂师之魄1!AF42+神器1!T42+魂兽1!AE44</f>
        <v>1.18</v>
      </c>
      <c r="BW42">
        <f>战魄!AB42+武魂!BH42+好感度!L41+魂师之魄1!AG42+神器1!U42+魂兽1!AF44</f>
        <v>1.18</v>
      </c>
      <c r="BX42">
        <f>战魄!AC42+武魂!BI42+好感度!M41+魂师之魄1!AH42+神器1!V42+魂兽1!AG44</f>
        <v>1.18</v>
      </c>
      <c r="BY42">
        <f>战魄!AD42+武魂!BJ42+好感度!N41+魂师之魄1!AI42+神器1!W42+魂兽1!AH44</f>
        <v>1.1599999999999999</v>
      </c>
      <c r="BZ42">
        <f>战魄!AE42+武魂!BK42+好感度!O41+魂师之魄1!AJ42+神器1!X42+魂兽1!AI44</f>
        <v>1.1200000000000001</v>
      </c>
      <c r="CA42">
        <f>战魄!AF42+武魂!BL42+好感度!P41+魂师之魄1!AK42+神器1!Y42+魂兽1!AJ44</f>
        <v>1.08</v>
      </c>
      <c r="CB42">
        <f>战魄!AG42+武魂!BM42+好感度!Q41+魂师之魄1!AL42+神器1!Z42+魂兽1!AK44</f>
        <v>1.08</v>
      </c>
    </row>
    <row r="43" spans="2:80" x14ac:dyDescent="0.2">
      <c r="B43">
        <v>39</v>
      </c>
      <c r="D43">
        <f>(星级!D43+阶位!D43+战魄!D43+武魂!D43+众神殿!D43+精神空间!D42+天赋!C43+魂师之魄1!H43)*(1+BO43)+魂兽1!H45+化神!C42+魂骨!B42+魂环!C42+神兵!D41+神兵!W41+魂核1!H43</f>
        <v>240802.39907199997</v>
      </c>
      <c r="E43">
        <f>(星级!E43+阶位!E43+战魄!E43+武魂!E43+众神殿!E43+精神空间!E42+天赋!D43+魂师之魄1!I43)*(1+BP43)+魂兽1!I45+化神!D42+魂骨!C42+魂环!D42+神兵!E41+神兵!X41+魂核1!I43</f>
        <v>61521.082624000002</v>
      </c>
      <c r="F43">
        <f>(星级!F43+阶位!F43+战魄!F43+武魂!F43+众神殿!F43+精神空间!F42+天赋!E43+魂师之魄1!J43)*(1+BQ43)+魂兽1!J45+化神!E42+魂骨!D42+魂环!E42+神兵!F41+神兵!Y41+魂核1!J43</f>
        <v>23376.349439999998</v>
      </c>
      <c r="G43">
        <f>(星级!G43+阶位!G43+战魄!G43+武魂!G43+众神殿!G43+精神空间!G42+天赋!F43+魂师之魄1!K43)*(1+BR43)+魂兽1!K45+化神!F42+魂骨!E42+魂环!F42+神兵!G41+神兵!Z41+魂核1!K43</f>
        <v>21591.709439999999</v>
      </c>
      <c r="H43">
        <f>(星级!H43+阶位!H43+战魄!H43+武魂!H43+众神殿!H43+精神空间!H42+天赋!G43+魂师之魄1!L43)*(1+BS43)+魂兽1!L45+化神!G42+魂骨!F42+魂环!G42+神兵!H41+神兵!AA41+魂核1!L43</f>
        <v>640.76739999999995</v>
      </c>
      <c r="I43">
        <f>(星级!I43+阶位!I43+战魄!I43+武魂!I43+众神殿!I43+精神空间!I42+天赋!H43+魂师之魄1!M43)*(1+BT43)+魂兽1!M45+化神!H42+魂骨!G42+魂环!H42+神兵!I41+神兵!AB41+魂核1!M43</f>
        <v>623.3273999999999</v>
      </c>
      <c r="J43">
        <f>(星级!J43+阶位!J43+战魄!J43+武魂!J43+众神殿!J43+精神空间!J42+天赋!I43+魂师之魄1!N43)*(1+BU43)+魂兽1!N45+化神!I42+魂骨!H42+魂环!I42+神兵!J41+神兵!AC41+魂核1!N43</f>
        <v>687.52404000000001</v>
      </c>
      <c r="K43">
        <f>(星级!K43+阶位!K43+战魄!K43+武魂!K43+众神殿!K43+精神空间!K42+天赋!J43+魂师之魄1!O43)*(1+BV43)+魂兽1!O45+化神!J42+魂骨!I42+魂环!J42+神兵!K41+神兵!AD41+魂核1!O43</f>
        <v>632.04739999999993</v>
      </c>
      <c r="L43">
        <f>(星级!L43+阶位!L43+战魄!L43+武魂!L43+众神殿!L43+精神空间!L42+天赋!K43+魂师之魄1!P43)*(1+BW43)+魂兽1!P45+化神!K42+魂骨!J42+魂环!K42+神兵!L41+神兵!AE41+魂核1!P43</f>
        <v>749.76739999999995</v>
      </c>
      <c r="M43">
        <f>(星级!M43+阶位!M43+战魄!M43+武魂!M43+众神殿!M43+精神空间!M42+天赋!L43+魂师之魄1!Q43)*(1+BX43)+魂兽1!Q45+化神!L42+魂骨!K42+魂环!L42+神兵!M41+神兵!AF41+魂核1!Q43</f>
        <v>632.04739999999993</v>
      </c>
      <c r="N43">
        <f>(星级!N43+阶位!N43+战魄!N43+武魂!N43+众神殿!N43+精神空间!N42+天赋!M43+魂师之魄1!R43)*(1+BY43)+魂兽1!R45+化神!M42+魂骨!L42+魂环!M42+神兵!N41+神兵!AG41+魂核1!R43</f>
        <v>8828.9999999999982</v>
      </c>
      <c r="O43">
        <f>(星级!O43+阶位!O43+战魄!O43+武魂!O43+众神殿!O43+精神空间!O42+天赋!N43+魂师之魄1!S43)*(1+BZ43)+魂兽1!S45+化神!N42+魂骨!M42+魂环!N42+神兵!O41+神兵!AH41+魂核1!S43</f>
        <v>127.2</v>
      </c>
      <c r="P43">
        <f>(星级!P43+阶位!P43+战魄!P43+武魂!P43+众神殿!P43+精神空间!P42+天赋!O43+魂师之魄1!T43)*(1+CA43)+魂兽1!T45+化神!O42+魂骨!N42+魂环!O42+神兵!P41+神兵!AI41+魂核1!T43</f>
        <v>16331.703999999998</v>
      </c>
      <c r="Q43">
        <f>(星级!Q43+阶位!Q43+战魄!Q43+武魂!Q43+众神殿!Q43+精神空间!Q42+天赋!P43+魂师之魄1!U43)*(1+CB43)+魂兽1!U45+化神!P42+魂骨!O42+魂环!P42+神兵!Q41+神兵!AJ41+魂核1!U43</f>
        <v>16331.703999999998</v>
      </c>
      <c r="R43">
        <f>化神!R42+魂环!Q42</f>
        <v>3780</v>
      </c>
      <c r="S43">
        <f>化神!S42+魂环!R42</f>
        <v>3780</v>
      </c>
      <c r="T43">
        <f>魂环!S42</f>
        <v>0</v>
      </c>
      <c r="U43">
        <f>魂环!T42</f>
        <v>0</v>
      </c>
      <c r="V43">
        <f>魂核1!Y43+神器1!AD43+VLOOKUP(精神空间!$B$2,精神空间!$BR$4:$BT$11,2,)</f>
        <v>0.7</v>
      </c>
      <c r="W43">
        <f>魂核1!Z43+神器1!AE43+VLOOKUP(精神空间!$B$2,精神空间!$BR$4:$BT$11,2,)</f>
        <v>0.7</v>
      </c>
      <c r="Y43">
        <f>(星级!S43+阶位!T43+战魄!D43+武魂!T43+众神殿!D43+精神空间!T42+天赋!S43+魂师之魄1!H43)*(1+BO43)+魂兽1!H45+化神!C42+魂骨!B42+魂环!C42+神兵!D41+神兵!W41+魂核1!H43</f>
        <v>232411.13718399999</v>
      </c>
      <c r="Z43">
        <f>(星级!T43+阶位!U43+战魄!E43+武魂!U43+众神殿!E43+精神空间!U42+天赋!T43+魂师之魄1!I43)*(1+BP43)+魂兽1!I45+化神!D42+魂骨!C42+魂环!D42+神兵!E41+神兵!X41+魂核1!I43</f>
        <v>61612.641184</v>
      </c>
      <c r="AA43">
        <f>(星级!U43+阶位!V43+战魄!F43+武魂!V43+众神殿!F43+精神空间!V42+天赋!U43+魂师之魄1!J43)*(1+BQ43)+魂兽1!J45+化神!E42+魂骨!D42+魂环!E42+神兵!F41+神兵!Y41+魂核1!J43</f>
        <v>21968.039679999998</v>
      </c>
      <c r="AB43">
        <f>(星级!V43+阶位!W43+战魄!G43+武魂!W43+众神殿!G43+精神空间!W42+天赋!V43+魂师之魄1!K43)*(1+BR43)+魂兽1!K45+化神!F42+魂骨!E42+魂环!F42+神兵!G41+神兵!Z41+魂核1!K43</f>
        <v>20306.119679999996</v>
      </c>
      <c r="AC43">
        <f>(星级!W43+阶位!X43+战魄!H43+武魂!X43+众神殿!H43+精神空间!X42+天赋!W43+魂师之魄1!L43)*(1+BS43)+魂兽1!L45+化神!G42+魂骨!F42+魂环!G42+神兵!H41+神兵!AA41+魂核1!L43</f>
        <v>635.88419999999996</v>
      </c>
      <c r="AD43">
        <f>(星级!X43+阶位!Y43+战魄!I43+武魂!Y43+众神殿!I43+精神空间!Y42+天赋!X43+魂师之魄1!M43)*(1+BT43)+魂兽1!M45+化神!H42+魂骨!G42+魂环!H42+神兵!I41+神兵!AB41+魂核1!M43</f>
        <v>618.44419999999991</v>
      </c>
      <c r="AE43">
        <f>(星级!Y43+阶位!Z43+战魄!J43+武魂!Z43+众神殿!J43+精神空间!Z42+天赋!Y43+魂师之魄1!N43)*(1+BU43)+魂兽1!N45+化神!I42+魂骨!H42+魂环!I42+神兵!J41+神兵!AC41+魂核1!N43</f>
        <v>692.40723999999989</v>
      </c>
      <c r="AF43">
        <f>(星级!Z43+阶位!AA43+战魄!K43+武魂!AA43+众神殿!K43+精神空间!AA42+天赋!Z43+魂师之魄1!O43)*(1+BV43)+魂兽1!O45+化神!J42+魂骨!I42+魂环!J42+神兵!K41+神兵!AD41+魂核1!O43</f>
        <v>636.93059999999991</v>
      </c>
      <c r="AG43">
        <f>(星级!AA43+阶位!AB43+战魄!L43+武魂!AB43+众神殿!L43+精神空间!AB42+天赋!AA43+魂师之魄1!P43)*(1+BW43)+魂兽1!P45+化神!K42+魂骨!J42+魂环!K42+神兵!L41+神兵!AE41+魂核1!P43</f>
        <v>749.76739999999995</v>
      </c>
      <c r="AH43">
        <f>(星级!AB43+阶位!AC43+战魄!M43+武魂!AC43+众神殿!M43+精神空间!AC42+天赋!AB43+魂师之魄1!Q43)*(1+BX43)+魂兽1!Q45+化神!L42+魂骨!K42+魂环!L42+神兵!M41+神兵!AF41+魂核1!Q43</f>
        <v>632.04739999999993</v>
      </c>
      <c r="AI43">
        <f>(星级!AC43+阶位!AD43+战魄!N43+武魂!AD43+众神殿!N43+精神空间!AD42+天赋!AC43+魂师之魄1!R43)*(1+BY43)+魂兽1!R45+化神!M42+魂骨!L42+魂环!M42+神兵!N41+神兵!AG41+魂核1!R43</f>
        <v>7019.5999999999995</v>
      </c>
      <c r="AJ43">
        <f>(星级!AD43+阶位!AE43+战魄!O43+武魂!AE43+众神殿!O43+精神空间!AE42+天赋!AD43+魂师之魄1!S43)*(1+BZ43)+魂兽1!S45+化神!N42+魂骨!M42+魂环!N42+神兵!O41+神兵!AH41+魂核1!S43</f>
        <v>201.4</v>
      </c>
      <c r="AK43">
        <f>(星级!AE43+阶位!AF43+战魄!P43+武魂!AF43+众神殿!P43+精神空间!AF42+天赋!AE43+魂师之魄1!T43)*(1+CA43)+魂兽1!T45+化神!O42+魂骨!N42+魂环!O42+神兵!P41+神兵!AI41+魂核1!T43</f>
        <v>16011.383999999998</v>
      </c>
      <c r="AL43">
        <f>(星级!AF43+阶位!AG43+战魄!Q43+武魂!AG43+众神殿!Q43+精神空间!AG42+天赋!AF43+魂师之魄1!U43)*(1+CB43)+魂兽1!U45+化神!P42+魂骨!O42+魂环!P42+神兵!Q41+神兵!AJ41+魂核1!U43</f>
        <v>16011.383999999998</v>
      </c>
      <c r="AM43">
        <f>化神!R42+魂环!Q42</f>
        <v>3780</v>
      </c>
      <c r="AN43">
        <f>化神!S42+魂环!R42</f>
        <v>3780</v>
      </c>
      <c r="AO43">
        <f>魂环!S42</f>
        <v>0</v>
      </c>
      <c r="AP43">
        <f>魂环!T42</f>
        <v>0</v>
      </c>
      <c r="AQ43">
        <f>魂核1!Y43+神器1!AD43+VLOOKUP(精神空间!$B$2,精神空间!$BR$4:$BT$11,2,)</f>
        <v>0.7</v>
      </c>
      <c r="AR43">
        <f>魂核1!Z43+神器1!AE43+VLOOKUP(精神空间!$B$2,精神空间!$BR$4:$BT$11,2,)</f>
        <v>0.7</v>
      </c>
      <c r="AT43">
        <f>(星级!AH43+阶位!AJ43+战魄!D43+武魂!AJ43+众神殿!D43+精神空间!AJ42+天赋!AI43+魂师之魄1!H43)*(1+BO43)+魂兽1!H45+化神!C42+魂骨!B42+魂环!C42+神兵!D41+神兵!W41+魂核1!H43</f>
        <v>225967.50572799996</v>
      </c>
      <c r="AU43">
        <f>(星级!AI43+阶位!AK43+战魄!E43+武魂!AK43+众神殿!E43+精神空间!AK42+天赋!AJ43+魂师之魄1!I43)*(1+BP43)+魂兽1!I45+化神!D42+魂骨!C42+魂环!D42+神兵!E41+神兵!X41+魂核1!I43</f>
        <v>62795.753823999999</v>
      </c>
      <c r="AV43">
        <f>(星级!AJ43+阶位!AL43+战魄!F43+武魂!AL43+众神殿!F43+精神空间!AL42+天赋!AK43+魂师之魄1!J43)*(1+BQ43)+魂兽1!J45+化神!E42+魂骨!D42+魂环!E42+神兵!F41+神兵!Y41+魂核1!J43</f>
        <v>19700.536</v>
      </c>
      <c r="AW43">
        <f>(星级!AK43+阶位!AM43+战魄!G43+武魂!AM43+众神殿!G43+精神空间!AM42+天赋!AL43+魂师之魄1!K43)*(1+BR43)+魂兽1!K45+化神!F42+魂骨!E42+魂环!F42+神兵!G41+神兵!Z41+魂核1!K43</f>
        <v>21514.462399999997</v>
      </c>
      <c r="AX43">
        <f>(星级!AL43+阶位!AN43+战魄!H43+武魂!AN43+众神殿!H43+精神空间!AN42+天赋!AM43+魂师之魄1!L43)*(1+BS43)+魂兽1!L45+化神!G42+魂骨!F42+魂环!G42+神兵!H41+神兵!AA41+魂核1!L43</f>
        <v>640.76739999999995</v>
      </c>
      <c r="AY43">
        <f>(星级!AM43+阶位!AO43+战魄!I43+武魂!AO43+众神殿!I43+精神空间!AO42+天赋!AN43+魂师之魄1!M43)*(1+BT43)+魂兽1!M45+化神!H42+魂骨!G42+魂环!H42+神兵!I41+神兵!AB41+魂核1!M43</f>
        <v>623.3273999999999</v>
      </c>
      <c r="AZ43">
        <f>(星级!AN43+阶位!AP43+战魄!J43+武魂!AP43+众神殿!J43+精神空间!AP42+天赋!AO43+魂师之魄1!N43)*(1+BU43)+魂兽1!N45+化神!I42+魂骨!H42+魂环!I42+神兵!J41+神兵!AC41+魂核1!N43</f>
        <v>687.52404000000001</v>
      </c>
      <c r="BA43">
        <f>(星级!AO43+阶位!AQ43+战魄!K43+武魂!AQ43+众神殿!K43+精神空间!AQ42+天赋!AP43+魂师之魄1!O43)*(1+BV43)+魂兽1!O45+化神!J42+魂骨!I42+魂环!J42+神兵!K41+神兵!AD41+魂核1!O43</f>
        <v>623.3273999999999</v>
      </c>
      <c r="BB43">
        <f>(星级!AP43+阶位!AR43+战魄!L43+武魂!AR43+众神殿!L43+精神空间!AR42+天赋!AQ43+魂师之魄1!P43)*(1+BW43)+魂兽1!P45+化神!K42+魂骨!J42+魂环!K42+神兵!L41+神兵!AE41+魂核1!P43</f>
        <v>749.76739999999995</v>
      </c>
      <c r="BC43">
        <f>(星级!AQ43+阶位!AS43+战魄!M43+武魂!AS43+众神殿!M43+精神空间!AS42+天赋!AR43+魂师之魄1!Q43)*(1+BX43)+魂兽1!Q45+化神!L42+魂骨!K42+魂环!L42+神兵!M41+神兵!AF41+魂核1!Q43</f>
        <v>632.04739999999993</v>
      </c>
      <c r="BD43">
        <f>(星级!AR43+阶位!AT43+战魄!N43+武魂!AT43+众神殿!N43+精神空间!AT42+天赋!AS43+魂师之魄1!R43)*(1+BY43)+魂兽1!R45+化神!M42+魂骨!L42+魂环!M42+神兵!N41+神兵!AG41+魂核1!R43</f>
        <v>3509.7999999999997</v>
      </c>
      <c r="BE43">
        <f>(星级!AS43+阶位!AU43+战魄!O43+武魂!AU43+众神殿!O43+精神空间!AU42+天赋!AT43+魂师之魄1!S43)*(1+BZ43)+魂兽1!S45+化神!N42+魂骨!M42+魂环!N42+神兵!O41+神兵!AH41+魂核1!S43</f>
        <v>254.4</v>
      </c>
      <c r="BF43">
        <f>(星级!AT43+阶位!AV43+战魄!P43+武魂!AV43+众神殿!P43+精神空间!AV42+天赋!AU43+魂师之魄1!T43)*(1+CA43)+魂兽1!T45+化神!O42+魂骨!N42+魂环!O42+神兵!P41+神兵!AI41+魂核1!T43</f>
        <v>16011.383999999998</v>
      </c>
      <c r="BG43">
        <f>(星级!AU43+阶位!AW43+战魄!Q43+武魂!AW43+众神殿!Q43+精神空间!AW42+天赋!AV43+魂师之魄1!U43)*(1+CB43)+魂兽1!U45+化神!P42+魂骨!O42+魂环!P42+神兵!Q41+神兵!AJ41+魂核1!U43</f>
        <v>16011.383999999998</v>
      </c>
      <c r="BH43">
        <f>化神!R42+魂环!Q42</f>
        <v>3780</v>
      </c>
      <c r="BI43">
        <f>化神!S42+魂环!R42</f>
        <v>3780</v>
      </c>
      <c r="BJ43">
        <f>魂环!S42</f>
        <v>0</v>
      </c>
      <c r="BK43">
        <f>魂环!T42</f>
        <v>0</v>
      </c>
      <c r="BL43">
        <f>魂核1!Y43+神器1!AD43+VLOOKUP(精神空间!$B$2,精神空间!$BR$4:$BT$11,2,)</f>
        <v>0.7</v>
      </c>
      <c r="BM43">
        <f>魂核1!Z43+神器1!AE43+VLOOKUP(精神空间!$B$2,精神空间!$BR$4:$BT$11,2,)</f>
        <v>0.7</v>
      </c>
      <c r="BO43">
        <f>战魄!T43+武魂!AZ43+好感度!D42+魂师之魄1!Y43+神器1!M43+魂兽1!X45+精神空间!BA42+精神空间!BC42</f>
        <v>1.544</v>
      </c>
      <c r="BP43">
        <f>战魄!U43+武魂!BA43+好感度!E42+魂师之魄1!Z43+神器1!N43+魂兽1!Y45+精神空间!BB42+精神空间!BD42</f>
        <v>1.544</v>
      </c>
      <c r="BQ43">
        <f>战魄!V43+武魂!BB43+好感度!F42+魂师之魄1!AA43+神器1!O43+魂兽1!Z45</f>
        <v>1.08</v>
      </c>
      <c r="BR43">
        <f>战魄!W43+武魂!BC43+好感度!G42+魂师之魄1!AB43+神器1!P43+魂兽1!AA45</f>
        <v>1.08</v>
      </c>
      <c r="BS43">
        <f>战魄!X43+武魂!BD43+好感度!H42+魂师之魄1!AC43+神器1!Q43+魂兽1!AB45</f>
        <v>1.18</v>
      </c>
      <c r="BT43">
        <f>战魄!Y43+武魂!BE43+好感度!I42+魂师之魄1!AD43+神器1!R43+魂兽1!AC45</f>
        <v>1.18</v>
      </c>
      <c r="BU43">
        <f>战魄!Z43+武魂!BF43+好感度!J42+魂师之魄1!AE43+神器1!S43+魂兽1!AD45</f>
        <v>1.18</v>
      </c>
      <c r="BV43">
        <f>战魄!AA43+武魂!BG43+好感度!K42+魂师之魄1!AF43+神器1!T43+魂兽1!AE45</f>
        <v>1.18</v>
      </c>
      <c r="BW43">
        <f>战魄!AB43+武魂!BH43+好感度!L42+魂师之魄1!AG43+神器1!U43+魂兽1!AF45</f>
        <v>1.18</v>
      </c>
      <c r="BX43">
        <f>战魄!AC43+武魂!BI43+好感度!M42+魂师之魄1!AH43+神器1!V43+魂兽1!AG45</f>
        <v>1.18</v>
      </c>
      <c r="BY43">
        <f>战魄!AD43+武魂!BJ43+好感度!N42+魂师之魄1!AI43+神器1!W43+魂兽1!AH45</f>
        <v>1.18</v>
      </c>
      <c r="BZ43">
        <f>战魄!AE43+武魂!BK43+好感度!O42+魂师之魄1!AJ43+神器1!X43+魂兽1!AI45</f>
        <v>1.1200000000000001</v>
      </c>
      <c r="CA43">
        <f>战魄!AF43+武魂!BL43+好感度!P42+魂师之魄1!AK43+神器1!Y43+魂兽1!AJ45</f>
        <v>1.08</v>
      </c>
      <c r="CB43">
        <f>战魄!AG43+武魂!BM43+好感度!Q42+魂师之魄1!AL43+神器1!Z43+魂兽1!AK45</f>
        <v>1.08</v>
      </c>
    </row>
    <row r="44" spans="2:80" x14ac:dyDescent="0.2">
      <c r="B44">
        <v>40</v>
      </c>
      <c r="D44">
        <f>(星级!D44+阶位!D44+战魄!D44+武魂!D44+众神殿!D44+精神空间!D43+天赋!C44+魂师之魄1!H44)*(1+BO44)+魂兽1!H46+化神!C43+魂骨!B43+魂环!C43+神兵!D42+神兵!W42+魂核1!H44</f>
        <v>243916.30255199998</v>
      </c>
      <c r="E44">
        <f>(星级!E44+阶位!E44+战魄!E44+武魂!E44+众神殿!E44+精神空间!E43+天赋!D44+魂师之魄1!I44)*(1+BP44)+魂兽1!I46+化神!D43+魂骨!C43+魂环!D43+神兵!E42+神兵!X42+魂核1!I44</f>
        <v>62806.563448000001</v>
      </c>
      <c r="F44">
        <f>(星级!F44+阶位!F44+战魄!F44+武魂!F44+众神殿!F44+精神空间!F43+天赋!E44+魂师之魄1!J44)*(1+BQ44)+魂兽1!J46+化神!E43+魂骨!D43+魂环!E43+神兵!F42+神兵!Y42+魂核1!J44</f>
        <v>23773.753919999999</v>
      </c>
      <c r="G44">
        <f>(星级!G44+阶位!G44+战魄!G44+武魂!G44+众神殿!G44+精神空间!G43+天赋!F44+魂师之魄1!K44)*(1+BR44)+魂兽1!K46+化神!F43+魂骨!E43+魂环!F43+神兵!G42+神兵!Z42+魂核1!K44</f>
        <v>21939.193919999998</v>
      </c>
      <c r="H44">
        <f>(星级!H44+阶位!H44+战魄!H44+武魂!H44+众神殿!H44+精神空间!H43+天赋!G44+魂师之魄1!L44)*(1+BS44)+魂兽1!L46+化神!G43+魂骨!F43+魂环!G43+神兵!H42+神兵!AA42+魂核1!L44</f>
        <v>650.62099999999987</v>
      </c>
      <c r="I44">
        <f>(星级!I44+阶位!I44+战魄!I44+武魂!I44+众神殿!I44+精神空间!I43+天赋!H44+魂师之魄1!M44)*(1+BT44)+魂兽1!M46+化神!H43+魂骨!G43+魂环!H43+神兵!I42+神兵!AB42+魂核1!M44</f>
        <v>633.18099999999993</v>
      </c>
      <c r="J44">
        <f>(星级!J44+阶位!J44+战魄!J44+武魂!J44+众神殿!J44+精神空间!J43+天赋!I44+魂师之魄1!N44)*(1+BU44)+魂兽1!N46+化神!I43+魂骨!H43+魂环!I43+神兵!J42+神兵!AC42+魂核1!N44</f>
        <v>697.51715999999988</v>
      </c>
      <c r="K44">
        <f>(星级!K44+阶位!K44+战魄!K44+武魂!K44+众神殿!K44+精神空间!K43+天赋!J44+魂师之魄1!O44)*(1+BV44)+魂兽1!O46+化神!J43+魂骨!I43+魂环!J43+神兵!K42+神兵!AD42+魂核1!O44</f>
        <v>641.90099999999984</v>
      </c>
      <c r="L44">
        <f>(星级!L44+阶位!L44+战魄!L44+武魂!L44+众神殿!L44+精神空间!L43+天赋!K44+魂师之魄1!P44)*(1+BW44)+魂兽1!P46+化神!K43+魂骨!J43+魂环!K43+神兵!L42+神兵!AE42+魂核1!P44</f>
        <v>759.62099999999987</v>
      </c>
      <c r="M44">
        <f>(星级!M44+阶位!M44+战魄!M44+武魂!M44+众神殿!M44+精神空间!M43+天赋!L44+魂师之魄1!Q44)*(1+BX44)+魂兽1!Q46+化神!L43+魂骨!K43+魂环!L43+神兵!M42+神兵!AF42+魂核1!Q44</f>
        <v>641.90099999999984</v>
      </c>
      <c r="N44">
        <f>(星级!N44+阶位!N44+战魄!N44+武魂!N44+众神殿!N44+精神空间!N43+天赋!M44+魂师之魄1!R44)*(1+BY44)+魂兽1!R46+化神!M43+魂骨!L43+魂环!M43+神兵!N42+神兵!AG42+魂核1!R44</f>
        <v>9046.9999999999982</v>
      </c>
      <c r="O44">
        <f>(星级!O44+阶位!O44+战魄!O44+武魂!O44+众神殿!O44+精神空间!O43+天赋!N44+魂师之魄1!S44)*(1+BZ44)+魂兽1!S46+化神!N43+魂骨!M43+魂环!N43+神兵!O42+神兵!AH42+魂核1!S44</f>
        <v>127.8</v>
      </c>
      <c r="P44">
        <f>(星级!P44+阶位!P44+战魄!P44+武魂!P44+众神殿!P44+精神空间!P43+天赋!O44+魂师之魄1!T44)*(1+CA44)+魂兽1!T46+化神!O43+魂骨!N43+魂环!O43+神兵!P42+神兵!AI42+魂核1!T44</f>
        <v>16571.515199999998</v>
      </c>
      <c r="Q44">
        <f>(星级!Q44+阶位!Q44+战魄!Q44+武魂!Q44+众神殿!Q44+精神空间!Q43+天赋!P44+魂师之魄1!U44)*(1+CB44)+魂兽1!U46+化神!P43+魂骨!O43+魂环!P43+神兵!Q42+神兵!AJ42+魂核1!U44</f>
        <v>16571.515199999998</v>
      </c>
      <c r="R44">
        <f>化神!R43+魂环!Q43</f>
        <v>3780</v>
      </c>
      <c r="S44">
        <f>化神!S43+魂环!R43</f>
        <v>3780</v>
      </c>
      <c r="T44">
        <f>魂环!S43</f>
        <v>0</v>
      </c>
      <c r="U44">
        <f>魂环!T43</f>
        <v>0</v>
      </c>
      <c r="V44">
        <f>魂核1!Y44+神器1!AD44+VLOOKUP(精神空间!$B$2,精神空间!$BR$4:$BT$11,2,)</f>
        <v>0.7</v>
      </c>
      <c r="W44">
        <f>魂核1!Z44+神器1!AE44+VLOOKUP(精神空间!$B$2,精神空间!$BR$4:$BT$11,2,)</f>
        <v>0.7</v>
      </c>
      <c r="Y44">
        <f>(星级!S44+阶位!T44+战魄!D44+武魂!T44+众神殿!D44+精神空间!T43+天赋!S44+魂师之魄1!H44)*(1+BO44)+魂兽1!H46+化神!C43+魂骨!B43+魂环!C43+神兵!D42+神兵!W42+魂核1!H44</f>
        <v>235206.497248</v>
      </c>
      <c r="Z44">
        <f>(星级!T44+阶位!U44+战魄!E44+武魂!U44+众神殿!E44+精神空间!U43+天赋!T44+魂师之魄1!I44)*(1+BP44)+魂兽1!I46+化神!D43+魂骨!C43+魂环!D43+神兵!E42+神兵!X42+魂核1!I44</f>
        <v>62922.179759999999</v>
      </c>
      <c r="AA44">
        <f>(星级!U44+阶位!V44+战魄!F44+武魂!V44+众神殿!F44+精神空间!V43+天赋!U44+魂师之魄1!J44)*(1+BQ44)+魂兽1!J46+化神!E43+魂骨!D43+魂环!E43+神兵!F42+神兵!Y42+魂核1!J44</f>
        <v>22331.565119999999</v>
      </c>
      <c r="AB44">
        <f>(星级!V44+阶位!W44+战魄!G44+武魂!W44+众神殿!G44+精神空间!W43+天赋!V44+魂师之魄1!K44)*(1+BR44)+魂兽1!K46+化神!F43+魂骨!E43+魂环!F43+神兵!G42+神兵!Z42+魂核1!K44</f>
        <v>20628.045119999999</v>
      </c>
      <c r="AC44">
        <f>(星级!W44+阶位!X44+战魄!H44+武魂!X44+众神殿!H44+精神空间!X43+天赋!W44+魂师之魄1!L44)*(1+BS44)+魂兽1!L46+化神!G43+魂骨!F43+魂环!G43+神兵!H42+神兵!AA42+魂核1!L44</f>
        <v>645.04019999999991</v>
      </c>
      <c r="AD44">
        <f>(星级!X44+阶位!Y44+战魄!I44+武魂!Y44+众神殿!I44+精神空间!Y43+天赋!X44+魂师之魄1!M44)*(1+BT44)+魂兽1!M46+化神!H43+魂骨!G43+魂环!H43+神兵!I42+神兵!AB42+魂核1!M44</f>
        <v>627.60019999999986</v>
      </c>
      <c r="AE44">
        <f>(星级!Y44+阶位!Z44+战魄!J44+武魂!Z44+众神殿!J44+精神空间!Z43+天赋!Y44+魂师之魄1!N44)*(1+BU44)+魂兽1!N46+化神!I43+魂骨!H43+魂环!I43+神兵!J42+神兵!AC42+魂核1!N44</f>
        <v>703.09795999999994</v>
      </c>
      <c r="AF44">
        <f>(星级!Z44+阶位!AA44+战魄!K44+武魂!AA44+众神殿!K44+精神空间!AA43+天赋!Z44+魂师之魄1!O44)*(1+BV44)+魂兽1!O46+化神!J43+魂骨!I43+魂环!J43+神兵!K42+神兵!AD42+魂核1!O44</f>
        <v>647.48179999999991</v>
      </c>
      <c r="AG44">
        <f>(星级!AA44+阶位!AB44+战魄!L44+武魂!AB44+众神殿!L44+精神空间!AB43+天赋!AA44+魂师之魄1!P44)*(1+BW44)+魂兽1!P46+化神!K43+魂骨!J43+魂环!K43+神兵!L42+神兵!AE42+魂核1!P44</f>
        <v>759.62099999999987</v>
      </c>
      <c r="AH44">
        <f>(星级!AB44+阶位!AC44+战魄!M44+武魂!AC44+众神殿!M44+精神空间!AC43+天赋!AB44+魂师之魄1!Q44)*(1+BX44)+魂兽1!Q46+化神!L43+魂骨!K43+魂环!L43+神兵!M42+神兵!AF42+魂核1!Q44</f>
        <v>641.90099999999984</v>
      </c>
      <c r="AI44">
        <f>(星级!AC44+阶位!AD44+战魄!N44+武魂!AD44+众神殿!N44+精神空间!AD43+天赋!AC44+魂师之魄1!R44)*(1+BY44)+魂兽1!R46+化神!M43+魂骨!L43+魂环!M43+神兵!N42+神兵!AG42+魂核1!R44</f>
        <v>7193.9999999999991</v>
      </c>
      <c r="AJ44">
        <f>(星级!AD44+阶位!AE44+战魄!O44+武魂!AE44+众神殿!O44+精神空间!AE43+天赋!AD44+魂师之魄1!S44)*(1+BZ44)+魂兽1!S46+化神!N43+魂骨!M43+魂环!N43+神兵!O42+神兵!AH42+魂核1!S44</f>
        <v>202.35</v>
      </c>
      <c r="AK44">
        <f>(星级!AE44+阶位!AF44+战魄!P44+武魂!AF44+众神殿!P44+精神空间!AF43+天赋!AE44+魂师之魄1!T44)*(1+CA44)+魂兽1!T46+化神!O43+魂骨!N43+魂环!O43+神兵!P42+神兵!AI42+魂核1!T44</f>
        <v>16251.195199999998</v>
      </c>
      <c r="AL44">
        <f>(星级!AF44+阶位!AG44+战魄!Q44+武魂!AG44+众神殿!Q44+精神空间!AG43+天赋!AF44+魂师之魄1!U44)*(1+CB44)+魂兽1!U46+化神!P43+魂骨!O43+魂环!P43+神兵!Q42+神兵!AJ42+魂核1!U44</f>
        <v>16251.195199999998</v>
      </c>
      <c r="AM44">
        <f>化神!R43+魂环!Q43</f>
        <v>3780</v>
      </c>
      <c r="AN44">
        <f>化神!S43+魂环!R43</f>
        <v>3780</v>
      </c>
      <c r="AO44">
        <f>魂环!S43</f>
        <v>0</v>
      </c>
      <c r="AP44">
        <f>魂环!T43</f>
        <v>0</v>
      </c>
      <c r="AQ44">
        <f>魂核1!Y44+神器1!AD44+VLOOKUP(精神空间!$B$2,精神空间!$BR$4:$BT$11,2,)</f>
        <v>0.7</v>
      </c>
      <c r="AR44">
        <f>魂核1!Z44+神器1!AE44+VLOOKUP(精神空间!$B$2,精神空间!$BR$4:$BT$11,2,)</f>
        <v>0.7</v>
      </c>
      <c r="AT44">
        <f>(星级!AH44+阶位!AJ44+战魄!D44+武魂!AJ44+众神殿!D44+精神空间!AJ43+天赋!AI44+魂师之魄1!H44)*(1+BO44)+魂兽1!H46+化神!C43+魂骨!B43+魂环!C43+神兵!D42+神兵!W42+魂核1!H44</f>
        <v>228484.27594399999</v>
      </c>
      <c r="AU44">
        <f>(星级!AI44+阶位!AK44+战魄!E44+武魂!AK44+众神殿!E44+精神空间!AK43+天赋!AJ44+魂师之魄1!I44)*(1+BP44)+魂兽1!I46+化神!D43+魂骨!C43+魂环!D43+神兵!E42+神兵!X42+魂核1!I44</f>
        <v>64154.507719999994</v>
      </c>
      <c r="AV44">
        <f>(星级!AJ44+阶位!AL44+战魄!F44+武魂!AL44+众神殿!F44+精神空间!AL43+天赋!AK44+魂师之魄1!J44)*(1+BQ44)+魂兽1!J46+化神!E43+魂骨!D43+魂环!E43+神兵!F42+神兵!Y42+魂核1!J44</f>
        <v>20019.553599999999</v>
      </c>
      <c r="AW44">
        <f>(星级!AK44+阶位!AM44+战魄!G44+武魂!AM44+众神殿!G44+精神空间!AM43+天赋!AL44+魂师之魄1!K44)*(1+BR44)+魂兽1!K46+化神!F43+魂骨!E43+魂环!F43+神兵!G42+神兵!Z42+魂核1!K44</f>
        <v>21855.777599999998</v>
      </c>
      <c r="AX44">
        <f>(星级!AL44+阶位!AN44+战魄!H44+武魂!AN44+众神殿!H44+精神空间!AN43+天赋!AM44+魂师之魄1!L44)*(1+BS44)+魂兽1!L46+化神!G43+魂骨!F43+魂环!G43+神兵!H42+神兵!AA42+魂核1!L44</f>
        <v>650.62099999999987</v>
      </c>
      <c r="AY44">
        <f>(星级!AM44+阶位!AO44+战魄!I44+武魂!AO44+众神殿!I44+精神空间!AO43+天赋!AN44+魂师之魄1!M44)*(1+BT44)+魂兽1!M46+化神!H43+魂骨!G43+魂环!H43+神兵!I42+神兵!AB42+魂核1!M44</f>
        <v>633.18099999999993</v>
      </c>
      <c r="AZ44">
        <f>(星级!AN44+阶位!AP44+战魄!J44+武魂!AP44+众神殿!J44+精神空间!AP43+天赋!AO44+魂师之魄1!N44)*(1+BU44)+魂兽1!N46+化神!I43+魂骨!H43+魂环!I43+神兵!J42+神兵!AC42+魂核1!N44</f>
        <v>697.51715999999988</v>
      </c>
      <c r="BA44">
        <f>(星级!AO44+阶位!AQ44+战魄!K44+武魂!AQ44+众神殿!K44+精神空间!AQ43+天赋!AP44+魂师之魄1!O44)*(1+BV44)+魂兽1!O46+化神!J43+魂骨!I43+魂环!J43+神兵!K42+神兵!AD42+魂核1!O44</f>
        <v>633.18099999999993</v>
      </c>
      <c r="BB44">
        <f>(星级!AP44+阶位!AR44+战魄!L44+武魂!AR44+众神殿!L44+精神空间!AR43+天赋!AQ44+魂师之魄1!P44)*(1+BW44)+魂兽1!P46+化神!K43+魂骨!J43+魂环!K43+神兵!L42+神兵!AE42+魂核1!P44</f>
        <v>759.62099999999987</v>
      </c>
      <c r="BC44">
        <f>(星级!AQ44+阶位!AS44+战魄!M44+武魂!AS44+众神殿!M44+精神空间!AS43+天赋!AR44+魂师之魄1!Q44)*(1+BX44)+魂兽1!Q46+化神!L43+魂骨!K43+魂环!L43+神兵!M42+神兵!AF42+魂核1!Q44</f>
        <v>641.90099999999984</v>
      </c>
      <c r="BD44">
        <f>(星级!AR44+阶位!AT44+战魄!N44+武魂!AT44+众神殿!N44+精神空间!AT43+天赋!AS44+魂师之魄1!R44)*(1+BY44)+魂兽1!R46+化神!M43+魂骨!L43+魂环!M43+神兵!N42+神兵!AG42+魂核1!R44</f>
        <v>3596.9999999999995</v>
      </c>
      <c r="BE44">
        <f>(星级!AS44+阶位!AU44+战魄!O44+武魂!AU44+众神殿!O44+精神空间!AU43+天赋!AT44+魂师之魄1!S44)*(1+BZ44)+魂兽1!S46+化神!N43+魂骨!M43+魂环!N43+神兵!O42+神兵!AH42+魂核1!S44</f>
        <v>255.6</v>
      </c>
      <c r="BF44">
        <f>(星级!AT44+阶位!AV44+战魄!P44+武魂!AV44+众神殿!P44+精神空间!AV43+天赋!AU44+魂师之魄1!T44)*(1+CA44)+魂兽1!T46+化神!O43+魂骨!N43+魂环!O43+神兵!P42+神兵!AI42+魂核1!T44</f>
        <v>16251.195199999998</v>
      </c>
      <c r="BG44">
        <f>(星级!AU44+阶位!AW44+战魄!Q44+武魂!AW44+众神殿!Q44+精神空间!AW43+天赋!AV44+魂师之魄1!U44)*(1+CB44)+魂兽1!U46+化神!P43+魂骨!O43+魂环!P43+神兵!Q42+神兵!AJ42+魂核1!U44</f>
        <v>16251.195199999998</v>
      </c>
      <c r="BH44">
        <f>化神!R43+魂环!Q43</f>
        <v>3780</v>
      </c>
      <c r="BI44">
        <f>化神!S43+魂环!R43</f>
        <v>3780</v>
      </c>
      <c r="BJ44">
        <f>魂环!S43</f>
        <v>0</v>
      </c>
      <c r="BK44">
        <f>魂环!T43</f>
        <v>0</v>
      </c>
      <c r="BL44">
        <f>魂核1!Y44+神器1!AD44+VLOOKUP(精神空间!$B$2,精神空间!$BR$4:$BT$11,2,)</f>
        <v>0.7</v>
      </c>
      <c r="BM44">
        <f>魂核1!Z44+神器1!AE44+VLOOKUP(精神空间!$B$2,精神空间!$BR$4:$BT$11,2,)</f>
        <v>0.7</v>
      </c>
      <c r="BO44">
        <f>战魄!T44+武魂!AZ44+好感度!D43+魂师之魄1!Y44+神器1!M44+魂兽1!X46+精神空间!BA43+精神空间!BC43</f>
        <v>1.5880000000000001</v>
      </c>
      <c r="BP44">
        <f>战魄!U44+武魂!BA44+好感度!E43+魂师之魄1!Z44+神器1!N44+魂兽1!Y46+精神空间!BB43+精神空间!BD43</f>
        <v>1.5880000000000001</v>
      </c>
      <c r="BQ44">
        <f>战魄!V44+武魂!BB44+好感度!F43+魂师之魄1!AA44+神器1!O44+魂兽1!Z46</f>
        <v>1.08</v>
      </c>
      <c r="BR44">
        <f>战魄!W44+武魂!BC44+好感度!G43+魂师之魄1!AB44+神器1!P44+魂兽1!AA46</f>
        <v>1.08</v>
      </c>
      <c r="BS44">
        <f>战魄!X44+武魂!BD44+好感度!H43+魂师之魄1!AC44+神器1!Q44+魂兽1!AB46</f>
        <v>1.18</v>
      </c>
      <c r="BT44">
        <f>战魄!Y44+武魂!BE44+好感度!I43+魂师之魄1!AD44+神器1!R44+魂兽1!AC46</f>
        <v>1.18</v>
      </c>
      <c r="BU44">
        <f>战魄!Z44+武魂!BF44+好感度!J43+魂师之魄1!AE44+神器1!S44+魂兽1!AD46</f>
        <v>1.18</v>
      </c>
      <c r="BV44">
        <f>战魄!AA44+武魂!BG44+好感度!K43+魂师之魄1!AF44+神器1!T44+魂兽1!AE46</f>
        <v>1.18</v>
      </c>
      <c r="BW44">
        <f>战魄!AB44+武魂!BH44+好感度!L43+魂师之魄1!AG44+神器1!U44+魂兽1!AF46</f>
        <v>1.18</v>
      </c>
      <c r="BX44">
        <f>战魄!AC44+武魂!BI44+好感度!M43+魂师之魄1!AH44+神器1!V44+魂兽1!AG46</f>
        <v>1.18</v>
      </c>
      <c r="BY44">
        <f>战魄!AD44+武魂!BJ44+好感度!N43+魂师之魄1!AI44+神器1!W44+魂兽1!AH46</f>
        <v>1.18</v>
      </c>
      <c r="BZ44">
        <f>战魄!AE44+武魂!BK44+好感度!O43+魂师之魄1!AJ44+神器1!X44+魂兽1!AI46</f>
        <v>1.1299999999999999</v>
      </c>
      <c r="CA44">
        <f>战魄!AF44+武魂!BL44+好感度!P43+魂师之魄1!AK44+神器1!Y44+魂兽1!AJ46</f>
        <v>1.08</v>
      </c>
      <c r="CB44">
        <f>战魄!AG44+武魂!BM44+好感度!Q43+魂师之魄1!AL44+神器1!Z44+魂兽1!AK46</f>
        <v>1.08</v>
      </c>
    </row>
    <row r="45" spans="2:80" x14ac:dyDescent="0.2">
      <c r="B45">
        <v>41</v>
      </c>
      <c r="D45">
        <f>(星级!D45+阶位!D45+战魄!D45+武魂!D45+众神殿!D45+精神空间!D44+天赋!C45+魂师之魄1!H45)*(1+BO45)+魂兽1!H47+化神!C44+魂骨!B44+魂环!C44+神兵!D43+神兵!W43+魂核1!H45</f>
        <v>245484.511168</v>
      </c>
      <c r="E45">
        <f>(星级!E45+阶位!E45+战魄!E45+武魂!E45+众神殿!E45+精神空间!E44+天赋!D45+魂师之魄1!I45)*(1+BP45)+魂兽1!I47+化神!D44+魂骨!C44+魂环!D44+神兵!E43+神兵!X43+魂核1!I45</f>
        <v>63238.119231999997</v>
      </c>
      <c r="F45">
        <f>(星级!F45+阶位!F45+战魄!F45+武魂!F45+众神殿!F45+精神空间!F44+天赋!E45+魂师之魄1!J45)*(1+BQ45)+魂兽1!J47+化神!E44+魂骨!D44+魂环!E44+神兵!F43+神兵!Y43+魂核1!J45</f>
        <v>23928.089919999999</v>
      </c>
      <c r="G45">
        <f>(星级!G45+阶位!G45+战魄!G45+武魂!G45+众神殿!G45+精神空间!G44+天赋!F45+魂师之魄1!K45)*(1+BR45)+魂兽1!K47+化神!F44+魂骨!E44+魂环!F44+神兵!G43+神兵!Z43+魂核1!K45</f>
        <v>22049.849919999997</v>
      </c>
      <c r="H45">
        <f>(星级!H45+阶位!H45+战魄!H45+武魂!H45+众神殿!H45+精神空间!H44+天赋!G45+魂师之魄1!L45)*(1+BS45)+魂兽1!L47+化神!G44+魂骨!F44+魂环!G44+神兵!H43+神兵!AA43+魂核1!L45</f>
        <v>665.83</v>
      </c>
      <c r="I45">
        <f>(星级!I45+阶位!I45+战魄!I45+武魂!I45+众神殿!I45+精神空间!I44+天赋!H45+魂师之魄1!M45)*(1+BT45)+魂兽1!M47+化神!H44+魂骨!G44+魂环!H44+神兵!I43+神兵!AB43+魂核1!M45</f>
        <v>642.33699999999988</v>
      </c>
      <c r="J45">
        <f>(星级!J45+阶位!J45+战魄!J45+武魂!J45+众神殿!J45+精神空间!J44+天赋!I45+魂师之魄1!N45)*(1+BU45)+魂兽1!N47+化神!I44+魂骨!H44+魂环!I44+神兵!J43+神兵!AC43+魂核1!N45</f>
        <v>706.67315999999994</v>
      </c>
      <c r="K45">
        <f>(星级!K45+阶位!K45+战魄!K45+武魂!K45+众神殿!K45+精神空间!K44+天赋!J45+魂师之魄1!O45)*(1+BV45)+魂兽1!O47+化神!J44+魂骨!I44+魂环!J44+神兵!K43+神兵!AD43+魂核1!O45</f>
        <v>651.0569999999999</v>
      </c>
      <c r="L45">
        <f>(星级!L45+阶位!L45+战魄!L45+武魂!L45+众神殿!L45+精神空间!L44+天赋!K45+魂师之魄1!P45)*(1+BW45)+魂兽1!P47+化神!K44+魂骨!J44+魂环!K44+神兵!L43+神兵!AE43+魂核1!P45</f>
        <v>768.77699999999982</v>
      </c>
      <c r="M45">
        <f>(星级!M45+阶位!M45+战魄!M45+武魂!M45+众神殿!M45+精神空间!M44+天赋!L45+魂师之魄1!Q45)*(1+BX45)+魂兽1!Q47+化神!L44+魂骨!K44+魂环!L44+神兵!M43+神兵!AF43+魂核1!Q45</f>
        <v>651.0569999999999</v>
      </c>
      <c r="N45">
        <f>(星级!N45+阶位!N45+战魄!N45+武魂!N45+众神殿!N45+精神空间!N44+天赋!M45+魂师之魄1!R45)*(1+BY45)+魂兽1!R47+化神!M44+魂骨!L44+魂环!M44+神兵!N43+神兵!AG43+魂核1!R45</f>
        <v>9264.9999999999982</v>
      </c>
      <c r="O45">
        <f>(星级!O45+阶位!O45+战魄!O45+武魂!O45+众神殿!O45+精神空间!O44+天赋!N45+魂师之魄1!S45)*(1+BZ45)+魂兽1!S47+化神!N44+魂骨!M44+魂环!N44+神兵!O43+神兵!AH43+魂核1!S45</f>
        <v>127.8</v>
      </c>
      <c r="P45">
        <f>(星级!P45+阶位!P45+战魄!P45+武魂!P45+众神殿!P45+精神空间!P44+天赋!O45+魂师之魄1!T45)*(1+CA45)+魂兽1!T47+化神!O44+魂骨!N44+魂环!O44+神兵!P43+神兵!AI43+魂核1!T45</f>
        <v>16593.833599999998</v>
      </c>
      <c r="Q45">
        <f>(星级!Q45+阶位!Q45+战魄!Q45+武魂!Q45+众神殿!Q45+精神空间!Q44+天赋!P45+魂师之魄1!U45)*(1+CB45)+魂兽1!U47+化神!P44+魂骨!O44+魂环!P44+神兵!Q43+神兵!AJ43+魂核1!U45</f>
        <v>16593.833599999998</v>
      </c>
      <c r="R45">
        <f>化神!R44+魂环!Q44</f>
        <v>3780</v>
      </c>
      <c r="S45">
        <f>化神!S44+魂环!R44</f>
        <v>3780</v>
      </c>
      <c r="T45">
        <f>魂环!S44</f>
        <v>0</v>
      </c>
      <c r="U45">
        <f>魂环!T44</f>
        <v>0</v>
      </c>
      <c r="V45">
        <f>魂核1!Y45+神器1!AD45+VLOOKUP(精神空间!$B$2,精神空间!$BR$4:$BT$11,2,)</f>
        <v>0.7</v>
      </c>
      <c r="W45">
        <f>魂核1!Z45+神器1!AE45+VLOOKUP(精神空间!$B$2,精神空间!$BR$4:$BT$11,2,)</f>
        <v>0.7</v>
      </c>
      <c r="Y45">
        <f>(星级!S45+阶位!T45+战魄!D45+武魂!T45+众神殿!D45+精神空间!T44+天赋!S45+魂师之魄1!H45)*(1+BO45)+魂兽1!H47+化神!C44+魂骨!B44+魂环!C44+神兵!D43+神兵!W43+魂核1!H45</f>
        <v>236615.57363199999</v>
      </c>
      <c r="Z45">
        <f>(星级!T45+阶位!U45+战魄!E45+武魂!U45+众神殿!E45+精神空间!U44+天赋!T45+魂师之魄1!I45)*(1+BP45)+魂兽1!I47+化神!D44+魂骨!C44+魂环!D44+神兵!E43+神兵!X43+魂核1!I45</f>
        <v>63372.576639999999</v>
      </c>
      <c r="AA45">
        <f>(星级!U45+阶位!V45+战魄!F45+武魂!V45+众神殿!F45+精神空间!V44+天赋!U45+魂师之魄1!J45)*(1+BQ45)+魂兽1!J47+化神!E44+魂骨!D44+魂环!E44+神兵!F43+神兵!Y43+魂核1!J45</f>
        <v>22455.53312</v>
      </c>
      <c r="AB45">
        <f>(星级!V45+阶位!W45+战魄!G45+武魂!W45+众神殿!G45+精神空间!W44+天赋!V45+魂师之魄1!K45)*(1+BR45)+魂兽1!K47+化神!F44+魂骨!E44+魂环!F44+神兵!G43+神兵!Z43+魂核1!K45</f>
        <v>20718.733119999997</v>
      </c>
      <c r="AC45">
        <f>(星级!W45+阶位!X45+战魄!H45+武魂!X45+众神殿!H45+精神空间!X44+天赋!W45+魂师之魄1!L45)*(1+BS45)+魂兽1!L47+化神!G44+魂骨!F44+魂环!G44+神兵!H43+神兵!AA43+魂核1!L45</f>
        <v>660.19800000000009</v>
      </c>
      <c r="AD45">
        <f>(星级!X45+阶位!Y45+战魄!I45+武魂!Y45+众神殿!I45+精神空间!Y44+天赋!X45+魂师之魄1!M45)*(1+BT45)+魂兽1!M47+化神!H44+魂骨!G44+魂环!H44+神兵!I43+神兵!AB43+魂核1!M45</f>
        <v>636.75620000000004</v>
      </c>
      <c r="AE45">
        <f>(星级!Y45+阶位!Z45+战魄!J45+武魂!Z45+众神殿!J45+精神空间!Z44+天赋!Y45+魂师之魄1!N45)*(1+BU45)+魂兽1!N47+化神!I44+魂骨!H44+魂环!I44+神兵!J43+神兵!AC43+魂核1!N45</f>
        <v>712.25395999999989</v>
      </c>
      <c r="AF45">
        <f>(星级!Z45+阶位!AA45+战魄!K45+武魂!AA45+众神殿!K45+精神空间!AA44+天赋!Z45+魂师之魄1!O45)*(1+BV45)+魂兽1!O47+化神!J44+魂骨!I44+魂环!J44+神兵!K43+神兵!AD43+魂核1!O45</f>
        <v>656.63779999999997</v>
      </c>
      <c r="AG45">
        <f>(星级!AA45+阶位!AB45+战魄!L45+武魂!AB45+众神殿!L45+精神空间!AB44+天赋!AA45+魂师之魄1!P45)*(1+BW45)+魂兽1!P47+化神!K44+魂骨!J44+魂环!K44+神兵!L43+神兵!AE43+魂核1!P45</f>
        <v>768.77699999999982</v>
      </c>
      <c r="AH45">
        <f>(星级!AB45+阶位!AC45+战魄!M45+武魂!AC45+众神殿!M45+精神空间!AC44+天赋!AB45+魂师之魄1!Q45)*(1+BX45)+魂兽1!Q47+化神!L44+魂骨!K44+魂环!L44+神兵!M43+神兵!AF43+魂核1!Q45</f>
        <v>651.0569999999999</v>
      </c>
      <c r="AI45">
        <f>(星级!AC45+阶位!AD45+战魄!N45+武魂!AD45+众神殿!N45+精神空间!AD44+天赋!AC45+魂师之魄1!R45)*(1+BY45)+魂兽1!R47+化神!M44+魂骨!L44+魂环!M44+神兵!N43+神兵!AG43+魂核1!R45</f>
        <v>7368.3999999999987</v>
      </c>
      <c r="AJ45">
        <f>(星级!AD45+阶位!AE45+战魄!O45+武魂!AE45+众神殿!O45+精神空间!AE44+天赋!AD45+魂师之魄1!S45)*(1+BZ45)+魂兽1!S47+化神!N44+魂骨!M44+魂环!N44+神兵!O43+神兵!AH43+魂核1!S45</f>
        <v>202.35</v>
      </c>
      <c r="AK45">
        <f>(星级!AE45+阶位!AF45+战魄!P45+武魂!AF45+众神殿!P45+精神空间!AF44+天赋!AE45+魂师之魄1!T45)*(1+CA45)+魂兽1!T47+化神!O44+魂骨!N44+魂环!O44+神兵!P43+神兵!AI43+魂核1!T45</f>
        <v>16273.513599999998</v>
      </c>
      <c r="AL45">
        <f>(星级!AF45+阶位!AG45+战魄!Q45+武魂!AG45+众神殿!Q45+精神空间!AG44+天赋!AF45+魂师之魄1!U45)*(1+CB45)+魂兽1!U47+化神!P44+魂骨!O44+魂环!P44+神兵!Q43+神兵!AJ43+魂核1!U45</f>
        <v>16273.513599999998</v>
      </c>
      <c r="AM45">
        <f>化神!R44+魂环!Q44</f>
        <v>3780</v>
      </c>
      <c r="AN45">
        <f>化神!S44+魂环!R44</f>
        <v>3780</v>
      </c>
      <c r="AO45">
        <f>魂环!S44</f>
        <v>0</v>
      </c>
      <c r="AP45">
        <f>魂环!T44</f>
        <v>0</v>
      </c>
      <c r="AQ45">
        <f>魂核1!Y45+神器1!AD45+VLOOKUP(精神空间!$B$2,精神空间!$BR$4:$BT$11,2,)</f>
        <v>0.7</v>
      </c>
      <c r="AR45">
        <f>魂核1!Z45+神器1!AE45+VLOOKUP(精神空间!$B$2,精神空间!$BR$4:$BT$11,2,)</f>
        <v>0.7</v>
      </c>
      <c r="AT45">
        <f>(星级!AH45+阶位!AJ45+战魄!D45+武魂!AJ45+众神殿!D45+精神空间!AJ44+天赋!AI45+魂师之魄1!H45)*(1+BO45)+魂兽1!H47+化神!C44+魂骨!B44+魂环!C44+神兵!D43+神兵!W43+魂核1!H45</f>
        <v>232400.31289599999</v>
      </c>
      <c r="AU45">
        <f>(星级!AI45+阶位!AK45+战魄!E45+武魂!AK45+众神殿!E45+精神空间!AK44+天赋!AJ45+魂师之魄1!I45)*(1+BP45)+魂兽1!I47+化神!D44+魂骨!C44+魂环!D44+神兵!E43+神兵!X43+魂核1!I45</f>
        <v>65694.023679999998</v>
      </c>
      <c r="AV45">
        <f>(星级!AJ45+阶位!AL45+战魄!F45+武魂!AL45+众神殿!F45+精神空间!AL44+天赋!AK45+魂师之魄1!J45)*(1+BQ45)+魂兽1!J47+化神!E44+魂骨!D44+魂环!E44+神兵!F43+神兵!Y43+魂核1!J45</f>
        <v>20336.732799999998</v>
      </c>
      <c r="AW45">
        <f>(星级!AK45+阶位!AM45+战魄!G45+武魂!AM45+众神殿!G45+精神空间!AM44+天赋!AL45+魂师之魄1!K45)*(1+BR45)+魂兽1!K47+化神!F44+魂骨!E44+魂环!F44+神兵!G43+神兵!Z43+魂核1!K45</f>
        <v>22203.574399999998</v>
      </c>
      <c r="AX45">
        <f>(星级!AL45+阶位!AN45+战魄!H45+武魂!AN45+众神殿!H45+精神空间!AN44+天赋!AM45+魂师之魄1!L45)*(1+BS45)+魂兽1!L47+化神!G44+魂骨!F44+魂环!G44+神兵!H43+神兵!AA43+魂核1!L45</f>
        <v>676.83</v>
      </c>
      <c r="AY45">
        <f>(星级!AM45+阶位!AO45+战魄!I45+武魂!AO45+众神殿!I45+精神空间!AO44+天赋!AN45+魂师之魄1!M45)*(1+BT45)+魂兽1!M47+化神!H44+魂骨!G44+魂环!H44+神兵!I43+神兵!AB43+魂核1!M45</f>
        <v>653.23699999999985</v>
      </c>
      <c r="AZ45">
        <f>(星级!AN45+阶位!AP45+战魄!J45+武魂!AP45+众神殿!J45+精神空间!AP44+天赋!AO45+魂师之魄1!N45)*(1+BU45)+魂兽1!N47+化神!I44+魂骨!H44+魂环!I44+神兵!J43+神兵!AC43+魂核1!N45</f>
        <v>717.57316000000003</v>
      </c>
      <c r="BA45">
        <f>(星级!AO45+阶位!AQ45+战魄!K45+武魂!AQ45+众神殿!K45+精神空间!AQ44+天赋!AP45+魂师之魄1!O45)*(1+BV45)+魂兽1!O47+化神!J44+魂骨!I44+魂环!J44+神兵!K43+神兵!AD43+魂核1!O45</f>
        <v>653.23699999999985</v>
      </c>
      <c r="BB45">
        <f>(星级!AP45+阶位!AR45+战魄!L45+武魂!AR45+众神殿!L45+精神空间!AR44+天赋!AQ45+魂师之魄1!P45)*(1+BW45)+魂兽1!P47+化神!K44+魂骨!J44+魂环!K44+神兵!L43+神兵!AE43+魂核1!P45</f>
        <v>779.67699999999979</v>
      </c>
      <c r="BC45">
        <f>(星级!AQ45+阶位!AS45+战魄!M45+武魂!AS45+众神殿!M45+精神空间!AS44+天赋!AR45+魂师之魄1!Q45)*(1+BX45)+魂兽1!Q47+化神!L44+魂骨!K44+魂环!L44+神兵!M43+神兵!AF43+魂核1!Q45</f>
        <v>661.95699999999988</v>
      </c>
      <c r="BD45">
        <f>(星级!AR45+阶位!AT45+战魄!N45+武魂!AT45+众神殿!N45+精神空间!AT44+天赋!AS45+魂师之魄1!R45)*(1+BY45)+魂兽1!R47+化神!M44+魂骨!L44+魂环!M44+神兵!N43+神兵!AG43+魂核1!R45</f>
        <v>3684.1999999999994</v>
      </c>
      <c r="BE45">
        <f>(星级!AS45+阶位!AU45+战魄!O45+武魂!AU45+众神殿!O45+精神空间!AU44+天赋!AT45+魂师之魄1!S45)*(1+BZ45)+魂兽1!S47+化神!N44+魂骨!M44+魂环!N44+神兵!O43+神兵!AH43+魂核1!S45</f>
        <v>255.6</v>
      </c>
      <c r="BF45">
        <f>(星级!AT45+阶位!AV45+战魄!P45+武魂!AV45+众神殿!P45+精神空间!AV44+天赋!AU45+魂师之魄1!T45)*(1+CA45)+魂兽1!T47+化神!O44+魂骨!N44+魂环!O44+神兵!P43+神兵!AI43+魂核1!T45</f>
        <v>16510.633600000001</v>
      </c>
      <c r="BG45">
        <f>(星级!AU45+阶位!AW45+战魄!Q45+武魂!AW45+众神殿!Q45+精神空间!AW44+天赋!AV45+魂师之魄1!U45)*(1+CB45)+魂兽1!U47+化神!P44+魂骨!O44+魂环!P44+神兵!Q43+神兵!AJ43+魂核1!U45</f>
        <v>16510.633600000001</v>
      </c>
      <c r="BH45">
        <f>化神!R44+魂环!Q44</f>
        <v>3780</v>
      </c>
      <c r="BI45">
        <f>化神!S44+魂环!R44</f>
        <v>3780</v>
      </c>
      <c r="BJ45">
        <f>魂环!S44</f>
        <v>0</v>
      </c>
      <c r="BK45">
        <f>魂环!T44</f>
        <v>0</v>
      </c>
      <c r="BL45">
        <f>魂核1!Y45+神器1!AD45+VLOOKUP(精神空间!$B$2,精神空间!$BR$4:$BT$11,2,)</f>
        <v>0.7</v>
      </c>
      <c r="BM45">
        <f>魂核1!Z45+神器1!AE45+VLOOKUP(精神空间!$B$2,精神空间!$BR$4:$BT$11,2,)</f>
        <v>0.7</v>
      </c>
      <c r="BO45">
        <f>战魄!T45+武魂!AZ45+好感度!D44+魂师之魄1!Y45+神器1!M45+魂兽1!X47+精神空间!BA44+精神空间!BC44</f>
        <v>1.5920000000000001</v>
      </c>
      <c r="BP45">
        <f>战魄!U45+武魂!BA45+好感度!E44+魂师之魄1!Z45+神器1!N45+魂兽1!Y47+精神空间!BB44+精神空间!BD44</f>
        <v>1.5920000000000001</v>
      </c>
      <c r="BQ45">
        <f>战魄!V45+武魂!BB45+好感度!F44+魂师之魄1!AA45+神器1!O45+魂兽1!Z47</f>
        <v>1.08</v>
      </c>
      <c r="BR45">
        <f>战魄!W45+武魂!BC45+好感度!G44+魂师之魄1!AB45+神器1!P45+魂兽1!AA47</f>
        <v>1.08</v>
      </c>
      <c r="BS45">
        <f>战魄!X45+武魂!BD45+好感度!H44+魂师之魄1!AC45+神器1!Q45+魂兽1!AB47</f>
        <v>1.2</v>
      </c>
      <c r="BT45">
        <f>战魄!Y45+武魂!BE45+好感度!I44+魂师之魄1!AD45+神器1!R45+魂兽1!AC47</f>
        <v>1.18</v>
      </c>
      <c r="BU45">
        <f>战魄!Z45+武魂!BF45+好感度!J44+魂师之魄1!AE45+神器1!S45+魂兽1!AD47</f>
        <v>1.18</v>
      </c>
      <c r="BV45">
        <f>战魄!AA45+武魂!BG45+好感度!K44+魂师之魄1!AF45+神器1!T45+魂兽1!AE47</f>
        <v>1.18</v>
      </c>
      <c r="BW45">
        <f>战魄!AB45+武魂!BH45+好感度!L44+魂师之魄1!AG45+神器1!U45+魂兽1!AF47</f>
        <v>1.18</v>
      </c>
      <c r="BX45">
        <f>战魄!AC45+武魂!BI45+好感度!M44+魂师之魄1!AH45+神器1!V45+魂兽1!AG47</f>
        <v>1.18</v>
      </c>
      <c r="BY45">
        <f>战魄!AD45+武魂!BJ45+好感度!N44+魂师之魄1!AI45+神器1!W45+魂兽1!AH47</f>
        <v>1.18</v>
      </c>
      <c r="BZ45">
        <f>战魄!AE45+武魂!BK45+好感度!O44+魂师之魄1!AJ45+神器1!X45+魂兽1!AI47</f>
        <v>1.1299999999999999</v>
      </c>
      <c r="CA45">
        <f>战魄!AF45+武魂!BL45+好感度!P44+魂师之魄1!AK45+神器1!Y45+魂兽1!AJ47</f>
        <v>1.08</v>
      </c>
      <c r="CB45">
        <f>战魄!AG45+武魂!BM45+好感度!Q44+魂师之魄1!AL45+神器1!Z45+魂兽1!AK47</f>
        <v>1.08</v>
      </c>
    </row>
    <row r="46" spans="2:80" x14ac:dyDescent="0.2">
      <c r="B46">
        <v>42</v>
      </c>
      <c r="D46">
        <f>(星级!D46+阶位!D46+战魄!D46+武魂!D46+众神殿!D46+精神空间!D45+天赋!C46+魂师之魄1!H46)*(1+BO46)+魂兽1!H48+化神!C45+魂骨!B45+魂环!C45+神兵!D44+神兵!W44+魂核1!H46</f>
        <v>252581.43178399999</v>
      </c>
      <c r="E46">
        <f>(星级!E46+阶位!E46+战魄!E46+武魂!E46+众神殿!E46+精神空间!E45+天赋!D46+魂师之魄1!I46)*(1+BP46)+魂兽1!I48+化神!D45+魂骨!C45+魂环!D45+神兵!E44+神兵!X44+魂核1!I46</f>
        <v>64332.864615999999</v>
      </c>
      <c r="F46">
        <f>(星级!F46+阶位!F46+战魄!F46+武魂!F46+众神殿!F46+精神空间!F45+天赋!E46+魂师之魄1!J46)*(1+BQ46)+魂兽1!J48+化神!E45+魂骨!D45+魂环!E45+神兵!F44+神兵!Y44+魂核1!J46</f>
        <v>24556.665919999999</v>
      </c>
      <c r="G46">
        <f>(星级!G46+阶位!G46+战魄!G46+武魂!G46+众神殿!G46+精神空间!G45+天赋!F46+魂师之魄1!K46)*(1+BR46)+魂兽1!K48+化神!F45+魂骨!E45+魂环!F45+神兵!G44+神兵!Z44+魂核1!K46</f>
        <v>22098.105919999998</v>
      </c>
      <c r="H46">
        <f>(星级!H46+阶位!H46+战魄!H46+武魂!H46+众神殿!H46+精神空间!H45+天赋!G46+魂师之魄1!L46)*(1+BS46)+魂兽1!L48+化神!G45+魂骨!F45+魂环!G45+神兵!H44+神兵!AA44+魂核1!L46</f>
        <v>686.07</v>
      </c>
      <c r="I46">
        <f>(星级!I46+阶位!I46+战魄!I46+武魂!I46+众神殿!I46+精神空间!I45+天赋!H46+魂师之魄1!M46)*(1+BT46)+魂兽1!M48+化神!H45+魂骨!G45+魂环!H45+神兵!I44+神兵!AB44+魂核1!M46</f>
        <v>668.47000000000014</v>
      </c>
      <c r="J46">
        <f>(星级!J46+阶位!J46+战魄!J46+武魂!J46+众神殿!J46+精神空间!J45+天赋!I46+魂师之魄1!N46)*(1+BU46)+魂兽1!N48+化神!I45+魂骨!H45+魂环!I45+神兵!J44+神兵!AC44+魂核1!N46</f>
        <v>726.72915999999998</v>
      </c>
      <c r="K46">
        <f>(星级!K46+阶位!K46+战魄!K46+武魂!K46+众神殿!K46+精神空间!K45+天赋!J46+魂师之魄1!O46)*(1+BV46)+魂兽1!O48+化神!J45+魂骨!I45+魂环!J45+神兵!K44+神兵!AD44+魂核1!O46</f>
        <v>671.11299999999994</v>
      </c>
      <c r="L46">
        <f>(星级!L46+阶位!L46+战魄!L46+武魂!L46+众神殿!L46+精神空间!L45+天赋!K46+魂师之魄1!P46)*(1+BW46)+魂兽1!P48+化神!K45+魂骨!J45+魂环!K45+神兵!L44+神兵!AE44+魂核1!P46</f>
        <v>788.83299999999997</v>
      </c>
      <c r="M46">
        <f>(星级!M46+阶位!M46+战魄!M46+武魂!M46+众神殿!M46+精神空间!M45+天赋!L46+魂师之魄1!Q46)*(1+BX46)+魂兽1!Q48+化神!L45+魂骨!K45+魂环!L45+神兵!M44+神兵!AF44+魂核1!Q46</f>
        <v>671.11299999999994</v>
      </c>
      <c r="N46">
        <f>(星级!N46+阶位!N46+战魄!N46+武魂!N46+众神殿!N46+精神空间!N45+天赋!M46+魂师之魄1!R46)*(1+BY46)+魂兽1!R48+化神!M45+魂骨!L45+魂环!M45+神兵!N44+神兵!AG44+魂核1!R46</f>
        <v>9482.9999999999982</v>
      </c>
      <c r="O46">
        <f>(星级!O46+阶位!O46+战魄!O46+武魂!O46+众神殿!O46+精神空间!O45+天赋!N46+魂师之魄1!S46)*(1+BZ46)+魂兽1!S48+化神!N45+魂骨!M45+魂环!N45+神兵!O44+神兵!AH44+魂核1!S46</f>
        <v>127.8</v>
      </c>
      <c r="P46">
        <f>(星级!P46+阶位!P46+战魄!P46+武魂!P46+众神殿!P46+精神空间!P45+天赋!O46+魂师之魄1!T46)*(1+CA46)+魂兽1!T48+化神!O45+魂骨!N45+魂环!O45+神兵!P44+神兵!AI44+魂核1!T46</f>
        <v>16907.351999999999</v>
      </c>
      <c r="Q46">
        <f>(星级!Q46+阶位!Q46+战魄!Q46+武魂!Q46+众神殿!Q46+精神空间!Q45+天赋!P46+魂师之魄1!U46)*(1+CB46)+魂兽1!U48+化神!P45+魂骨!O45+魂环!P45+神兵!Q44+神兵!AJ44+魂核1!U46</f>
        <v>16907.351999999999</v>
      </c>
      <c r="R46">
        <f>化神!R45+魂环!Q45</f>
        <v>3780</v>
      </c>
      <c r="S46">
        <f>化神!S45+魂环!R45</f>
        <v>3780</v>
      </c>
      <c r="T46">
        <f>魂环!S45</f>
        <v>0</v>
      </c>
      <c r="U46">
        <f>魂环!T45</f>
        <v>0</v>
      </c>
      <c r="V46">
        <f>魂核1!Y46+神器1!AD46+VLOOKUP(精神空间!$B$2,精神空间!$BR$4:$BT$11,2,)</f>
        <v>0.7</v>
      </c>
      <c r="W46">
        <f>魂核1!Z46+神器1!AE46+VLOOKUP(精神空间!$B$2,精神空间!$BR$4:$BT$11,2,)</f>
        <v>0.7</v>
      </c>
      <c r="Y46">
        <f>(星级!S46+阶位!T46+战魄!D46+武魂!T46+众神殿!D46+精神空间!T45+天赋!S46+魂师之魄1!H46)*(1+BO46)+魂兽1!H48+化神!C45+魂骨!B45+魂环!C45+神兵!D44+神兵!W44+魂核1!H46</f>
        <v>238028.62441599998</v>
      </c>
      <c r="Z46">
        <f>(星级!T46+阶位!U46+战魄!E46+武魂!U46+众神殿!E46+精神空间!U45+天赋!T46+魂师之魄1!I46)*(1+BP46)+魂兽1!I48+化神!D45+魂骨!C45+魂环!D45+神兵!E44+神兵!X44+魂核1!I46</f>
        <v>63824.240720000002</v>
      </c>
      <c r="AA46">
        <f>(星级!U46+阶位!V46+战魄!F46+武魂!V46+众神殿!F46+精神空间!V45+天赋!U46+魂师之魄1!J46)*(1+BQ46)+魂兽1!J48+化神!E45+魂骨!D45+魂环!E45+神兵!F44+神兵!Y44+魂核1!J46</f>
        <v>22579.501119999997</v>
      </c>
      <c r="AB46">
        <f>(星级!V46+阶位!W46+战魄!G46+武魂!W46+众神殿!G46+精神空间!W45+天赋!V46+魂师之魄1!K46)*(1+BR46)+魂兽1!K48+化神!F45+魂骨!E45+魂环!F45+神兵!G44+神兵!Z44+魂核1!K46</f>
        <v>20809.421119999999</v>
      </c>
      <c r="AC46">
        <f>(星级!W46+阶位!X46+战魄!H46+武魂!X46+众神殿!H46+精神空间!X45+天赋!W46+魂师之魄1!L46)*(1+BS46)+魂兽1!L48+化神!G45+魂骨!F45+魂环!G45+神兵!H44+神兵!AA44+魂核1!L46</f>
        <v>669.4380000000001</v>
      </c>
      <c r="AD46">
        <f>(星级!X46+阶位!Y46+战魄!I46+武魂!Y46+众神殿!I46+精神空间!Y45+天赋!X46+魂师之魄1!M46)*(1+BT46)+魂兽1!M48+化神!H45+魂骨!G45+魂环!H45+神兵!I44+神兵!AB44+魂核1!M46</f>
        <v>651.83800000000008</v>
      </c>
      <c r="AE46">
        <f>(星级!Y46+阶位!Z46+战魄!J46+武魂!Z46+众神殿!J46+精神空间!Z45+天赋!Y46+魂师之魄1!N46)*(1+BU46)+魂兽1!N48+化神!I45+魂骨!H45+魂环!I45+神兵!J44+神兵!AC44+魂核1!N46</f>
        <v>721.40995999999996</v>
      </c>
      <c r="AF46">
        <f>(星级!Z46+阶位!AA46+战魄!K46+武魂!AA46+众神殿!K46+精神空间!AA45+天赋!Z46+魂师之魄1!O46)*(1+BV46)+魂兽1!O48+化神!J45+魂骨!I45+魂环!J45+神兵!K44+神兵!AD44+魂核1!O46</f>
        <v>665.79379999999992</v>
      </c>
      <c r="AG46">
        <f>(星级!AA46+阶位!AB46+战魄!L46+武魂!AB46+众神殿!L46+精神空间!AB45+天赋!AA46+魂师之魄1!P46)*(1+BW46)+魂兽1!P48+化神!K45+魂骨!J45+魂环!K45+神兵!L44+神兵!AE44+魂核1!P46</f>
        <v>777.93299999999999</v>
      </c>
      <c r="AH46">
        <f>(星级!AB46+阶位!AC46+战魄!M46+武魂!AC46+众神殿!M46+精神空间!AC45+天赋!AB46+魂师之魄1!Q46)*(1+BX46)+魂兽1!Q48+化神!L45+魂骨!K45+魂环!L45+神兵!M44+神兵!AF44+魂核1!Q46</f>
        <v>660.21299999999997</v>
      </c>
      <c r="AI46">
        <f>(星级!AC46+阶位!AD46+战魄!N46+武魂!AD46+众神殿!N46+精神空间!AD45+天赋!AC46+魂师之魄1!R46)*(1+BY46)+魂兽1!R48+化神!M45+魂骨!L45+魂环!M45+神兵!N44+神兵!AG44+魂核1!R46</f>
        <v>7542.7999999999993</v>
      </c>
      <c r="AJ46">
        <f>(星级!AD46+阶位!AE46+战魄!O46+武魂!AE46+众神殿!O46+精神空间!AE45+天赋!AD46+魂师之魄1!S46)*(1+BZ46)+魂兽1!S48+化神!N45+魂骨!M45+魂环!N45+神兵!O44+神兵!AH44+魂核1!S46</f>
        <v>202.35</v>
      </c>
      <c r="AK46">
        <f>(星级!AE46+阶位!AF46+战魄!P46+武魂!AF46+众神殿!P46+精神空间!AF45+天赋!AE46+魂师之魄1!T46)*(1+CA46)+魂兽1!T48+化神!O45+魂骨!N45+魂环!O45+神兵!P44+神兵!AI44+魂核1!T46</f>
        <v>16295.831999999999</v>
      </c>
      <c r="AL46">
        <f>(星级!AF46+阶位!AG46+战魄!Q46+武魂!AG46+众神殿!Q46+精神空间!AG45+天赋!AF46+魂师之魄1!U46)*(1+CB46)+魂兽1!U48+化神!P45+魂骨!O45+魂环!P45+神兵!Q44+神兵!AJ44+魂核1!U46</f>
        <v>16295.831999999999</v>
      </c>
      <c r="AM46">
        <f>化神!R45+魂环!Q45</f>
        <v>3780</v>
      </c>
      <c r="AN46">
        <f>化神!S45+魂环!R45</f>
        <v>3780</v>
      </c>
      <c r="AO46">
        <f>魂环!S45</f>
        <v>0</v>
      </c>
      <c r="AP46">
        <f>魂环!T45</f>
        <v>0</v>
      </c>
      <c r="AQ46">
        <f>魂核1!Y46+神器1!AD46+VLOOKUP(精神空间!$B$2,精神空间!$BR$4:$BT$11,2,)</f>
        <v>0.7</v>
      </c>
      <c r="AR46">
        <f>魂核1!Z46+神器1!AE46+VLOOKUP(精神空间!$B$2,精神空间!$BR$4:$BT$11,2,)</f>
        <v>0.7</v>
      </c>
      <c r="AT46">
        <f>(星级!AH46+阶位!AJ46+战魄!D46+武魂!AJ46+众神殿!D46+精神空间!AJ45+天赋!AI46+魂师之魄1!H46)*(1+BO46)+魂兽1!H48+化神!C45+魂骨!B45+魂环!C45+神兵!D44+神兵!W44+魂核1!H46</f>
        <v>233664.59784799998</v>
      </c>
      <c r="AU46">
        <f>(星级!AI46+阶位!AK46+战魄!E46+武魂!AK46+众神殿!E46+精神空间!AK45+天赋!AJ46+魂师之魄1!I46)*(1+BP46)+魂兽1!I48+化神!D45+魂骨!C45+魂环!D45+神兵!E44+神兵!X44+魂核1!I46</f>
        <v>66173.802439999999</v>
      </c>
      <c r="AV46">
        <f>(星级!AJ46+阶位!AL46+战魄!F46+武魂!AL46+众神殿!F46+精神空间!AL45+天赋!AK46+魂师之魄1!J46)*(1+BQ46)+魂兽1!J48+化神!E45+魂骨!D45+魂环!E45+神兵!F44+神兵!Y44+魂核1!J46</f>
        <v>20416.791999999998</v>
      </c>
      <c r="AW46">
        <f>(星级!AK46+阶位!AM46+战魄!G46+武魂!AM46+众神殿!G46+精神空间!AM45+天赋!AL46+魂师之魄1!K46)*(1+BR46)+魂兽1!K48+化神!F45+魂骨!E45+魂环!F45+神兵!G44+神兵!Z44+魂核1!K46</f>
        <v>22314.251199999999</v>
      </c>
      <c r="AX46">
        <f>(星级!AL46+阶位!AN46+战魄!H46+武魂!AN46+众神殿!H46+精神空间!AN45+天赋!AM46+魂师之魄1!L46)*(1+BS46)+魂兽1!L48+化神!G45+魂骨!F45+魂环!G45+神兵!H44+神兵!AA44+魂核1!L46</f>
        <v>686.07</v>
      </c>
      <c r="AY46">
        <f>(星级!AM46+阶位!AO46+战魄!I46+武魂!AO46+众神殿!I46+精神空间!AO45+天赋!AN46+魂师之魄1!M46)*(1+BT46)+魂兽1!M48+化神!H45+魂骨!G45+魂环!H45+神兵!I44+神兵!AB44+魂核1!M46</f>
        <v>668.47000000000014</v>
      </c>
      <c r="AZ46">
        <f>(星级!AN46+阶位!AP46+战魄!J46+武魂!AP46+众神殿!J46+精神空间!AP45+天赋!AO46+魂师之魄1!N46)*(1+BU46)+魂兽1!N48+化神!I45+魂骨!H45+魂环!I45+神兵!J44+神兵!AC44+魂核1!N46</f>
        <v>726.72915999999998</v>
      </c>
      <c r="BA46">
        <f>(星级!AO46+阶位!AQ46+战魄!K46+武魂!AQ46+众神殿!K46+精神空间!AQ45+天赋!AP46+魂师之魄1!O46)*(1+BV46)+魂兽1!O48+化神!J45+魂骨!I45+魂环!J45+神兵!K44+神兵!AD44+魂核1!O46</f>
        <v>662.39299999999992</v>
      </c>
      <c r="BB46">
        <f>(星级!AP46+阶位!AR46+战魄!L46+武魂!AR46+众神殿!L46+精神空间!AR45+天赋!AQ46+魂师之魄1!P46)*(1+BW46)+魂兽1!P48+化神!K45+魂骨!J45+魂环!K45+神兵!L44+神兵!AE44+魂核1!P46</f>
        <v>788.83299999999997</v>
      </c>
      <c r="BC46">
        <f>(星级!AQ46+阶位!AS46+战魄!M46+武魂!AS46+众神殿!M46+精神空间!AS45+天赋!AR46+魂师之魄1!Q46)*(1+BX46)+魂兽1!Q48+化神!L45+魂骨!K45+魂环!L45+神兵!M44+神兵!AF44+魂核1!Q46</f>
        <v>671.11299999999994</v>
      </c>
      <c r="BD46">
        <f>(星级!AR46+阶位!AT46+战魄!N46+武魂!AT46+众神殿!N46+精神空间!AT45+天赋!AS46+魂师之魄1!R46)*(1+BY46)+魂兽1!R48+化神!M45+魂骨!L45+魂环!M45+神兵!N44+神兵!AG44+魂核1!R46</f>
        <v>3771.3999999999996</v>
      </c>
      <c r="BE46">
        <f>(星级!AS46+阶位!AU46+战魄!O46+武魂!AU46+众神殿!O46+精神空间!AU45+天赋!AT46+魂师之魄1!S46)*(1+BZ46)+魂兽1!S48+化神!N45+魂骨!M45+魂环!N45+神兵!O44+神兵!AH44+魂核1!S46</f>
        <v>255.6</v>
      </c>
      <c r="BF46">
        <f>(星级!AT46+阶位!AV46+战魄!P46+武魂!AV46+众神殿!P46+精神空间!AV45+天赋!AU46+魂师之魄1!T46)*(1+CA46)+魂兽1!T48+化神!O45+魂骨!N45+魂环!O45+神兵!P44+神兵!AI44+魂核1!T46</f>
        <v>16532.951999999997</v>
      </c>
      <c r="BG46">
        <f>(星级!AU46+阶位!AW46+战魄!Q46+武魂!AW46+众神殿!Q46+精神空间!AW45+天赋!AV46+魂师之魄1!U46)*(1+CB46)+魂兽1!U48+化神!P45+魂骨!O45+魂环!P45+神兵!Q44+神兵!AJ44+魂核1!U46</f>
        <v>16532.951999999997</v>
      </c>
      <c r="BH46">
        <f>化神!R45+魂环!Q45</f>
        <v>3780</v>
      </c>
      <c r="BI46">
        <f>化神!S45+魂环!R45</f>
        <v>3780</v>
      </c>
      <c r="BJ46">
        <f>魂环!S45</f>
        <v>0</v>
      </c>
      <c r="BK46">
        <f>魂环!T45</f>
        <v>0</v>
      </c>
      <c r="BL46">
        <f>魂核1!Y46+神器1!AD46+VLOOKUP(精神空间!$B$2,精神空间!$BR$4:$BT$11,2,)</f>
        <v>0.7</v>
      </c>
      <c r="BM46">
        <f>魂核1!Z46+神器1!AE46+VLOOKUP(精神空间!$B$2,精神空间!$BR$4:$BT$11,2,)</f>
        <v>0.7</v>
      </c>
      <c r="BO46">
        <f>战魄!T46+武魂!AZ46+好感度!D45+魂师之魄1!Y46+神器1!M46+魂兽1!X48+精神空间!BA45+精神空间!BC45</f>
        <v>1.5960000000000001</v>
      </c>
      <c r="BP46">
        <f>战魄!U46+武魂!BA46+好感度!E45+魂师之魄1!Z46+神器1!N46+魂兽1!Y48+精神空间!BB45+精神空间!BD45</f>
        <v>1.5960000000000001</v>
      </c>
      <c r="BQ46">
        <f>战魄!V46+武魂!BB46+好感度!F45+魂师之魄1!AA46+神器1!O46+魂兽1!Z48</f>
        <v>1.08</v>
      </c>
      <c r="BR46">
        <f>战魄!W46+武魂!BC46+好感度!G45+魂师之魄1!AB46+神器1!P46+魂兽1!AA48</f>
        <v>1.08</v>
      </c>
      <c r="BS46">
        <f>战魄!X46+武魂!BD46+好感度!H45+魂师之魄1!AC46+神器1!Q46+魂兽1!AB48</f>
        <v>1.2</v>
      </c>
      <c r="BT46">
        <f>战魄!Y46+武魂!BE46+好感度!I45+魂师之魄1!AD46+神器1!R46+魂兽1!AC48</f>
        <v>1.2</v>
      </c>
      <c r="BU46">
        <f>战魄!Z46+武魂!BF46+好感度!J45+魂师之魄1!AE46+神器1!S46+魂兽1!AD48</f>
        <v>1.18</v>
      </c>
      <c r="BV46">
        <f>战魄!AA46+武魂!BG46+好感度!K45+魂师之魄1!AF46+神器1!T46+魂兽1!AE48</f>
        <v>1.18</v>
      </c>
      <c r="BW46">
        <f>战魄!AB46+武魂!BH46+好感度!L45+魂师之魄1!AG46+神器1!U46+魂兽1!AF48</f>
        <v>1.18</v>
      </c>
      <c r="BX46">
        <f>战魄!AC46+武魂!BI46+好感度!M45+魂师之魄1!AH46+神器1!V46+魂兽1!AG48</f>
        <v>1.18</v>
      </c>
      <c r="BY46">
        <f>战魄!AD46+武魂!BJ46+好感度!N45+魂师之魄1!AI46+神器1!W46+魂兽1!AH48</f>
        <v>1.18</v>
      </c>
      <c r="BZ46">
        <f>战魄!AE46+武魂!BK46+好感度!O45+魂师之魄1!AJ46+神器1!X46+魂兽1!AI48</f>
        <v>1.1299999999999999</v>
      </c>
      <c r="CA46">
        <f>战魄!AF46+武魂!BL46+好感度!P45+魂师之魄1!AK46+神器1!Y46+魂兽1!AJ48</f>
        <v>1.08</v>
      </c>
      <c r="CB46">
        <f>战魄!AG46+武魂!BM46+好感度!Q45+魂师之魄1!AL46+神器1!Z46+魂兽1!AK48</f>
        <v>1.08</v>
      </c>
    </row>
    <row r="47" spans="2:80" x14ac:dyDescent="0.2">
      <c r="B47">
        <v>43</v>
      </c>
      <c r="D47">
        <f>(星级!D47+阶位!D47+战魄!D47+武魂!D47+众神殿!D47+精神空间!D46+天赋!C47+魂师之魄1!H47)*(1+BO47)+魂兽1!H49+化神!C46+魂骨!B46+魂环!C46+神兵!D45+神兵!W45+魂核1!H47</f>
        <v>254687.00039999999</v>
      </c>
      <c r="E47">
        <f>(星级!E47+阶位!E47+战魄!E47+武魂!E47+众神殿!E47+精神空间!E46+天赋!D47+魂师之魄1!I47)*(1+BP47)+魂兽1!I49+化神!D46+魂骨!C46+魂环!D46+神兵!E45+神兵!X45+魂核1!I47</f>
        <v>65069.459600000002</v>
      </c>
      <c r="F47">
        <f>(星级!F47+阶位!F47+战魄!F47+武魂!F47+众神殿!F47+精神空间!F46+天赋!E47+魂师之魄1!J47)*(1+BQ47)+魂兽1!J49+化神!E46+魂骨!D46+魂环!E46+神兵!F45+神兵!Y45+魂核1!J47</f>
        <v>24711.001919999999</v>
      </c>
      <c r="G47">
        <f>(星级!G47+阶位!G47+战魄!G47+武魂!G47+众神殿!G47+精神空间!G46+天赋!F47+魂师之魄1!K47)*(1+BR47)+魂兽1!K49+化神!F46+魂骨!E46+魂环!F46+神兵!G45+神兵!Z45+魂核1!K47</f>
        <v>22208.761919999997</v>
      </c>
      <c r="H47">
        <f>(星级!H47+阶位!H47+战魄!H47+武魂!H47+众神殿!H47+精神空间!H46+天赋!G47+魂师之魄1!L47)*(1+BS47)+魂兽1!L49+化神!G46+魂骨!F46+魂环!G46+神兵!H45+神兵!AA45+魂核1!L47</f>
        <v>695.31000000000006</v>
      </c>
      <c r="I47">
        <f>(星级!I47+阶位!I47+战魄!I47+武魂!I47+众神殿!I47+精神空间!I46+天赋!H47+魂师之魄1!M47)*(1+BT47)+魂兽1!M49+化神!H46+魂骨!G46+魂环!H46+神兵!I45+神兵!AB45+魂核1!M47</f>
        <v>677.71</v>
      </c>
      <c r="J47">
        <f>(星级!J47+阶位!J47+战魄!J47+武魂!J47+众神殿!J47+精神空间!J46+天赋!I47+魂师之魄1!N47)*(1+BU47)+魂兽1!N49+化神!I46+魂骨!H46+魂环!I46+神兵!J45+神兵!AC45+魂核1!N47</f>
        <v>742.63640000000009</v>
      </c>
      <c r="K47">
        <f>(星级!K47+阶位!K47+战魄!K47+武魂!K47+众神殿!K47+精神空间!K46+天赋!J47+魂师之魄1!O47)*(1+BV47)+魂兽1!O49+化神!J46+魂骨!I46+魂环!J46+神兵!K45+神兵!AD45+魂核1!O47</f>
        <v>680.26899999999989</v>
      </c>
      <c r="L47">
        <f>(星级!L47+阶位!L47+战魄!L47+武魂!L47+众神殿!L47+精神空间!L46+天赋!K47+魂师之魄1!P47)*(1+BW47)+魂兽1!P49+化神!K46+魂骨!J46+魂环!K46+神兵!L45+神兵!AE45+魂核1!P47</f>
        <v>797.98899999999992</v>
      </c>
      <c r="M47">
        <f>(星级!M47+阶位!M47+战魄!M47+武魂!M47+众神殿!M47+精神空间!M46+天赋!L47+魂师之魄1!Q47)*(1+BX47)+魂兽1!Q49+化神!L46+魂骨!K46+魂环!L46+神兵!M45+神兵!AF45+魂核1!Q47</f>
        <v>680.26899999999989</v>
      </c>
      <c r="N47">
        <f>(星级!N47+阶位!N47+战魄!N47+武魂!N47+众神殿!N47+精神空间!N46+天赋!M47+魂师之魄1!R47)*(1+BY47)+魂兽1!R49+化神!M46+魂骨!L46+魂环!M46+神兵!N45+神兵!AG45+魂核1!R47</f>
        <v>9700.9999999999982</v>
      </c>
      <c r="O47">
        <f>(星级!O47+阶位!O47+战魄!O47+武魂!O47+众神殿!O47+精神空间!O46+天赋!N47+魂师之魄1!S47)*(1+BZ47)+魂兽1!S49+化神!N46+魂骨!M46+魂环!N46+神兵!O45+神兵!AH45+魂核1!S47</f>
        <v>127.8</v>
      </c>
      <c r="P47">
        <f>(星级!P47+阶位!P47+战魄!P47+武魂!P47+众神殿!P47+精神空间!P46+天赋!O47+魂师之魄1!T47)*(1+CA47)+魂兽1!T49+化神!O46+魂骨!N46+魂环!O46+神兵!P45+神兵!AI45+魂核1!T47</f>
        <v>17012.8704</v>
      </c>
      <c r="Q47">
        <f>(星级!Q47+阶位!Q47+战魄!Q47+武魂!Q47+众神殿!Q47+精神空间!Q46+天赋!P47+魂师之魄1!U47)*(1+CB47)+魂兽1!U49+化神!P46+魂骨!O46+魂环!P46+神兵!Q45+神兵!AJ45+魂核1!U47</f>
        <v>17012.8704</v>
      </c>
      <c r="R47">
        <f>化神!R46+魂环!Q46</f>
        <v>3780</v>
      </c>
      <c r="S47">
        <f>化神!S46+魂环!R46</f>
        <v>3780</v>
      </c>
      <c r="T47">
        <f>魂环!S46</f>
        <v>0</v>
      </c>
      <c r="U47">
        <f>魂环!T46</f>
        <v>0</v>
      </c>
      <c r="V47">
        <f>魂核1!Y47+神器1!AD47+VLOOKUP(精神空间!$B$2,精神空间!$BR$4:$BT$11,2,)</f>
        <v>0.7</v>
      </c>
      <c r="W47">
        <f>魂核1!Z47+神器1!AE47+VLOOKUP(精神空间!$B$2,精神空间!$BR$4:$BT$11,2,)</f>
        <v>0.7</v>
      </c>
      <c r="Y47">
        <f>(星级!S47+阶位!T47+战魄!D47+武魂!T47+众神殿!D47+精神空间!T46+天赋!S47+魂师之魄1!H47)*(1+BO47)+魂兽1!H49+化神!C46+魂骨!B46+魂环!C46+神兵!D45+神兵!W45+魂核1!H47</f>
        <v>242799.6496</v>
      </c>
      <c r="Z47">
        <f>(星级!T47+阶位!U47+战魄!E47+武魂!U47+众神殿!E47+精神空间!U46+天赋!T47+魂师之魄1!I47)*(1+BP47)+魂兽1!I49+化神!D46+魂骨!C46+魂环!D46+神兵!E45+神兵!X45+魂核1!I47</f>
        <v>65296.372000000003</v>
      </c>
      <c r="AA47">
        <f>(星级!U47+阶位!V47+战魄!F47+武魂!V47+众神殿!F47+精神空间!V46+天赋!U47+魂师之魄1!J47)*(1+BQ47)+魂兽1!J49+化神!E46+魂骨!D46+魂环!E46+神兵!F45+神兵!Y45+魂核1!J47</f>
        <v>22978.029119999999</v>
      </c>
      <c r="AB47">
        <f>(星级!V47+阶位!W47+战魄!G47+武魂!W47+众神殿!G47+精神空间!W46+天赋!V47+魂师之魄1!K47)*(1+BR47)+魂兽1!K49+化神!F46+魂骨!E46+魂环!F46+神兵!G45+神兵!Z45+魂核1!K47</f>
        <v>20900.109119999997</v>
      </c>
      <c r="AC47">
        <f>(星级!W47+阶位!X47+战魄!H47+武魂!X47+众神殿!H47+精神空间!X46+天赋!W47+魂师之魄1!L47)*(1+BS47)+魂兽1!L49+化神!G46+魂骨!F46+魂环!G46+神兵!H45+神兵!AA45+魂核1!L47</f>
        <v>689.67800000000011</v>
      </c>
      <c r="AD47">
        <f>(星级!X47+阶位!Y47+战魄!I47+武魂!Y47+众神殿!I47+精神空间!Y46+天赋!X47+魂师之魄1!M47)*(1+BT47)+魂兽1!M49+化神!H46+魂骨!G46+魂环!H46+神兵!I45+神兵!AB45+魂核1!M47</f>
        <v>672.07800000000009</v>
      </c>
      <c r="AE47">
        <f>(星级!Y47+阶位!Z47+战魄!J47+武魂!Z47+众神殿!J47+精神空间!Z46+天赋!Y47+魂师之魄1!N47)*(1+BU47)+魂兽1!N49+化神!I46+魂骨!H46+魂环!I46+神兵!J45+神兵!AC45+魂核1!N47</f>
        <v>748.26840000000004</v>
      </c>
      <c r="AF47">
        <f>(星级!Z47+阶位!AA47+战魄!K47+武魂!AA47+众神殿!K47+精神空间!AA46+天赋!Z47+魂师之魄1!O47)*(1+BV47)+魂兽1!O49+化神!J46+魂骨!I46+魂环!J46+神兵!K45+神兵!AD45+魂核1!O47</f>
        <v>685.84979999999996</v>
      </c>
      <c r="AG47">
        <f>(星级!AA47+阶位!AB47+战魄!L47+武魂!AB47+众神殿!L47+精神空间!AB46+天赋!AA47+魂师之魄1!P47)*(1+BW47)+魂兽1!P49+化神!K46+魂骨!J46+魂环!K46+神兵!L45+神兵!AE45+魂核1!P47</f>
        <v>797.98899999999992</v>
      </c>
      <c r="AH47">
        <f>(星级!AB47+阶位!AC47+战魄!M47+武魂!AC47+众神殿!M47+精神空间!AC46+天赋!AB47+魂师之魄1!Q47)*(1+BX47)+魂兽1!Q49+化神!L46+魂骨!K46+魂环!L46+神兵!M45+神兵!AF45+魂核1!Q47</f>
        <v>680.26899999999989</v>
      </c>
      <c r="AI47">
        <f>(星级!AC47+阶位!AD47+战魄!N47+武魂!AD47+众神殿!N47+精神空间!AD46+天赋!AC47+魂师之魄1!R47)*(1+BY47)+魂兽1!R49+化神!M46+魂骨!L46+魂环!M46+神兵!N45+神兵!AG45+魂核1!R47</f>
        <v>7717.1999999999989</v>
      </c>
      <c r="AJ47">
        <f>(星级!AD47+阶位!AE47+战魄!O47+武魂!AE47+众神殿!O47+精神空间!AE46+天赋!AD47+魂师之魄1!S47)*(1+BZ47)+魂兽1!S49+化神!N46+魂骨!M46+魂环!N46+神兵!O45+神兵!AH45+魂核1!S47</f>
        <v>202.35</v>
      </c>
      <c r="AK47">
        <f>(星级!AE47+阶位!AF47+战魄!P47+武魂!AF47+众神殿!P47+精神空间!AF46+天赋!AE47+魂师之魄1!T47)*(1+CA47)+魂兽1!T49+化神!O46+魂骨!N46+魂环!O46+神兵!P45+神兵!AI45+魂核1!T47</f>
        <v>16555.270399999998</v>
      </c>
      <c r="AL47">
        <f>(星级!AF47+阶位!AG47+战魄!Q47+武魂!AG47+众神殿!Q47+精神空间!AG46+天赋!AF47+魂师之魄1!U47)*(1+CB47)+魂兽1!U49+化神!P46+魂骨!O46+魂环!P46+神兵!Q45+神兵!AJ45+魂核1!U47</f>
        <v>16555.270399999998</v>
      </c>
      <c r="AM47">
        <f>化神!R46+魂环!Q46</f>
        <v>3780</v>
      </c>
      <c r="AN47">
        <f>化神!S46+魂环!R46</f>
        <v>3780</v>
      </c>
      <c r="AO47">
        <f>魂环!S46</f>
        <v>0</v>
      </c>
      <c r="AP47">
        <f>魂环!T46</f>
        <v>0</v>
      </c>
      <c r="AQ47">
        <f>魂核1!Y47+神器1!AD47+VLOOKUP(精神空间!$B$2,精神空间!$BR$4:$BT$11,2,)</f>
        <v>0.7</v>
      </c>
      <c r="AR47">
        <f>魂核1!Z47+神器1!AE47+VLOOKUP(精神空间!$B$2,精神空间!$BR$4:$BT$11,2,)</f>
        <v>0.7</v>
      </c>
      <c r="AT47">
        <f>(星级!AH47+阶位!AJ47+战魄!D47+武魂!AJ47+众神殿!D47+精神空间!AJ46+天赋!AI47+魂师之魄1!H47)*(1+BO47)+魂兽1!H49+化神!C46+魂骨!B46+魂环!C46+神兵!D45+神兵!W45+魂核1!H47</f>
        <v>234932.41879999998</v>
      </c>
      <c r="AU47">
        <f>(星级!AI47+阶位!AK47+战魄!E47+武魂!AK47+众神殿!E47+精神空间!AK46+天赋!AJ47+魂师之魄1!I47)*(1+BP47)+魂兽1!I49+化神!D46+魂骨!C46+魂环!D46+神兵!E45+神兵!X45+魂核1!I47</f>
        <v>66654.923999999999</v>
      </c>
      <c r="AV47">
        <f>(星级!AJ47+阶位!AL47+战魄!F47+武魂!AL47+众神殿!F47+精神空间!AL46+天赋!AK47+魂师之魄1!J47)*(1+BQ47)+魂兽1!J49+化神!E46+魂骨!D46+魂环!E46+神兵!F45+神兵!Y45+魂核1!J47</f>
        <v>20496.851199999997</v>
      </c>
      <c r="AW47">
        <f>(星级!AK47+阶位!AM47+战魄!G47+武魂!AM47+众神殿!G47+精神空间!AM46+天赋!AL47+魂师之魄1!K47)*(1+BR47)+魂兽1!K49+化神!F46+魂骨!E46+魂环!F46+神兵!G45+神兵!Z45+魂核1!K47</f>
        <v>22424.927999999996</v>
      </c>
      <c r="AX47">
        <f>(星级!AL47+阶位!AN47+战魄!H47+武魂!AN47+众神殿!H47+精神空间!AN46+天赋!AM47+魂师之魄1!L47)*(1+BS47)+魂兽1!L49+化神!G46+魂骨!F46+魂环!G46+神兵!H45+神兵!AA45+魂核1!L47</f>
        <v>695.31000000000006</v>
      </c>
      <c r="AY47">
        <f>(星级!AM47+阶位!AO47+战魄!I47+武魂!AO47+众神殿!I47+精神空间!AO46+天赋!AN47+魂师之魄1!M47)*(1+BT47)+魂兽1!M49+化神!H46+魂骨!G46+魂环!H46+神兵!I45+神兵!AB45+魂核1!M47</f>
        <v>677.71</v>
      </c>
      <c r="AZ47">
        <f>(星级!AN47+阶位!AP47+战魄!J47+武魂!AP47+众神殿!J47+精神空间!AP46+天赋!AO47+魂师之魄1!N47)*(1+BU47)+魂兽1!N49+化神!I46+魂骨!H46+魂环!I46+神兵!J45+神兵!AC45+魂核1!N47</f>
        <v>742.63640000000009</v>
      </c>
      <c r="BA47">
        <f>(星级!AO47+阶位!AQ47+战魄!K47+武魂!AQ47+众神殿!K47+精神空间!AQ46+天赋!AP47+魂师之魄1!O47)*(1+BV47)+魂兽1!O49+化神!J46+魂骨!I46+魂环!J46+神兵!K45+神兵!AD45+魂核1!O47</f>
        <v>671.54899999999998</v>
      </c>
      <c r="BB47">
        <f>(星级!AP47+阶位!AR47+战魄!L47+武魂!AR47+众神殿!L47+精神空间!AR46+天赋!AQ47+魂师之魄1!P47)*(1+BW47)+魂兽1!P49+化神!K46+魂骨!J46+魂环!K46+神兵!L45+神兵!AE45+魂核1!P47</f>
        <v>797.98899999999992</v>
      </c>
      <c r="BC47">
        <f>(星级!AQ47+阶位!AS47+战魄!M47+武魂!AS47+众神殿!M47+精神空间!AS46+天赋!AR47+魂师之魄1!Q47)*(1+BX47)+魂兽1!Q49+化神!L46+魂骨!K46+魂环!L46+神兵!M45+神兵!AF45+魂核1!Q47</f>
        <v>680.26899999999989</v>
      </c>
      <c r="BD47">
        <f>(星级!AR47+阶位!AT47+战魄!N47+武魂!AT47+众神殿!N47+精神空间!AT46+天赋!AS47+魂师之魄1!R47)*(1+BY47)+魂兽1!R49+化神!M46+魂骨!L46+魂环!M46+神兵!N45+神兵!AG45+魂核1!R47</f>
        <v>3858.5999999999995</v>
      </c>
      <c r="BE47">
        <f>(星级!AS47+阶位!AU47+战魄!O47+武魂!AU47+众神殿!O47+精神空间!AU46+天赋!AT47+魂师之魄1!S47)*(1+BZ47)+魂兽1!S49+化神!N46+魂骨!M46+魂环!N46+神兵!O45+神兵!AH45+魂核1!S47</f>
        <v>255.6</v>
      </c>
      <c r="BF47">
        <f>(星级!AT47+阶位!AV47+战魄!P47+武魂!AV47+众神殿!P47+精神空间!AV46+天赋!AU47+魂师之魄1!T47)*(1+CA47)+魂兽1!T49+化神!O46+魂骨!N46+魂环!O46+神兵!P45+神兵!AI45+魂核1!T47</f>
        <v>16555.270399999998</v>
      </c>
      <c r="BG47">
        <f>(星级!AU47+阶位!AW47+战魄!Q47+武魂!AW47+众神殿!Q47+精神空间!AW46+天赋!AV47+魂师之魄1!U47)*(1+CB47)+魂兽1!U49+化神!P46+魂骨!O46+魂环!P46+神兵!Q45+神兵!AJ45+魂核1!U47</f>
        <v>16555.270399999998</v>
      </c>
      <c r="BH47">
        <f>化神!R46+魂环!Q46</f>
        <v>3780</v>
      </c>
      <c r="BI47">
        <f>化神!S46+魂环!R46</f>
        <v>3780</v>
      </c>
      <c r="BJ47">
        <f>魂环!S46</f>
        <v>0</v>
      </c>
      <c r="BK47">
        <f>魂环!T46</f>
        <v>0</v>
      </c>
      <c r="BL47">
        <f>魂核1!Y47+神器1!AD47+VLOOKUP(精神空间!$B$2,精神空间!$BR$4:$BT$11,2,)</f>
        <v>0.7</v>
      </c>
      <c r="BM47">
        <f>魂核1!Z47+神器1!AE47+VLOOKUP(精神空间!$B$2,精神空间!$BR$4:$BT$11,2,)</f>
        <v>0.7</v>
      </c>
      <c r="BO47">
        <f>战魄!T47+武魂!AZ47+好感度!D46+魂师之魄1!Y47+神器1!M47+魂兽1!X49+精神空间!BA46+精神空间!BC46</f>
        <v>1.6</v>
      </c>
      <c r="BP47">
        <f>战魄!U47+武魂!BA47+好感度!E46+魂师之魄1!Z47+神器1!N47+魂兽1!Y49+精神空间!BB46+精神空间!BD46</f>
        <v>1.6</v>
      </c>
      <c r="BQ47">
        <f>战魄!V47+武魂!BB47+好感度!F46+魂师之魄1!AA47+神器1!O47+魂兽1!Z49</f>
        <v>1.08</v>
      </c>
      <c r="BR47">
        <f>战魄!W47+武魂!BC47+好感度!G46+魂师之魄1!AB47+神器1!P47+魂兽1!AA49</f>
        <v>1.08</v>
      </c>
      <c r="BS47">
        <f>战魄!X47+武魂!BD47+好感度!H46+魂师之魄1!AC47+神器1!Q47+魂兽1!AB49</f>
        <v>1.2</v>
      </c>
      <c r="BT47">
        <f>战魄!Y47+武魂!BE47+好感度!I46+魂师之魄1!AD47+神器1!R47+魂兽1!AC49</f>
        <v>1.2</v>
      </c>
      <c r="BU47">
        <f>战魄!Z47+武魂!BF47+好感度!J46+魂师之魄1!AE47+神器1!S47+魂兽1!AD49</f>
        <v>1.2</v>
      </c>
      <c r="BV47">
        <f>战魄!AA47+武魂!BG47+好感度!K46+魂师之魄1!AF47+神器1!T47+魂兽1!AE49</f>
        <v>1.18</v>
      </c>
      <c r="BW47">
        <f>战魄!AB47+武魂!BH47+好感度!L46+魂师之魄1!AG47+神器1!U47+魂兽1!AF49</f>
        <v>1.18</v>
      </c>
      <c r="BX47">
        <f>战魄!AC47+武魂!BI47+好感度!M46+魂师之魄1!AH47+神器1!V47+魂兽1!AG49</f>
        <v>1.18</v>
      </c>
      <c r="BY47">
        <f>战魄!AD47+武魂!BJ47+好感度!N46+魂师之魄1!AI47+神器1!W47+魂兽1!AH49</f>
        <v>1.18</v>
      </c>
      <c r="BZ47">
        <f>战魄!AE47+武魂!BK47+好感度!O46+魂师之魄1!AJ47+神器1!X47+魂兽1!AI49</f>
        <v>1.1299999999999999</v>
      </c>
      <c r="CA47">
        <f>战魄!AF47+武魂!BL47+好感度!P46+魂师之魄1!AK47+神器1!Y47+魂兽1!AJ49</f>
        <v>1.08</v>
      </c>
      <c r="CB47">
        <f>战魄!AG47+武魂!BM47+好感度!Q46+魂师之魄1!AL47+神器1!Z47+魂兽1!AK49</f>
        <v>1.08</v>
      </c>
    </row>
    <row r="48" spans="2:80" x14ac:dyDescent="0.2">
      <c r="B48">
        <v>44</v>
      </c>
      <c r="D48">
        <f>(星级!D48+阶位!D48+战魄!D48+武魂!D48+众神殿!D48+精神空间!D47+天赋!C48+魂师之魄1!H48)*(1+BO48)+魂兽1!H50+化神!C47+魂骨!B47+魂环!C47+神兵!D46+神兵!W46+魂核1!H48</f>
        <v>256277.79301599998</v>
      </c>
      <c r="E48">
        <f>(星级!E48+阶位!E48+战魄!E48+武魂!E48+众神殿!E48+精神空间!E47+天赋!D48+魂师之魄1!I48)*(1+BP48)+魂兽1!I50+化神!D47+魂骨!C47+魂环!D47+神兵!E46+神兵!X46+魂核1!I48</f>
        <v>65506.128184000001</v>
      </c>
      <c r="F48">
        <f>(星级!F48+阶位!F48+战魄!F48+武魂!F48+众神殿!F48+精神空间!F47+天赋!E48+魂师之魄1!J48)*(1+BQ48)+魂兽1!J50+化神!E47+魂骨!D47+魂环!E47+神兵!F46+神兵!Y46+魂核1!J48</f>
        <v>24865.337919999998</v>
      </c>
      <c r="G48">
        <f>(星级!G48+阶位!G48+战魄!G48+武魂!G48+众神殿!G48+精神空间!G47+天赋!F48+魂师之魄1!K48)*(1+BR48)+魂兽1!K50+化神!F47+魂骨!E47+魂环!F47+神兵!G46+神兵!Z46+魂核1!K48</f>
        <v>22319.41792</v>
      </c>
      <c r="H48">
        <f>(星级!H48+阶位!H48+战魄!H48+武魂!H48+众神殿!H48+精神空间!H47+天赋!G48+魂师之魄1!L48)*(1+BS48)+魂兽1!L50+化神!G47+魂骨!F47+魂环!G47+神兵!H46+神兵!AA46+魂核1!L48</f>
        <v>704.55000000000007</v>
      </c>
      <c r="I48">
        <f>(星级!I48+阶位!I48+战魄!I48+武魂!I48+众神殿!I48+精神空间!I47+天赋!H48+魂师之魄1!M48)*(1+BT48)+魂兽1!M50+化神!H47+魂骨!G47+魂环!H47+神兵!I46+神兵!AB46+魂核1!M48</f>
        <v>686.95</v>
      </c>
      <c r="J48">
        <f>(星级!J48+阶位!J48+战魄!J48+武魂!J48+众神殿!J48+精神空间!J47+天赋!I48+魂师之魄1!N48)*(1+BU48)+魂兽1!N50+化神!I47+魂骨!H47+魂环!I47+神兵!J46+神兵!AC46+魂核1!N48</f>
        <v>751.8764000000001</v>
      </c>
      <c r="K48">
        <f>(星级!K48+阶位!K48+战魄!K48+武魂!K48+众神殿!K48+精神空间!K47+天赋!J48+魂师之魄1!O48)*(1+BV48)+魂兽1!O50+化神!J47+魂骨!I47+魂环!J47+神兵!K46+神兵!AD46+魂核1!O48</f>
        <v>695.75</v>
      </c>
      <c r="L48">
        <f>(星级!L48+阶位!L48+战魄!L48+武魂!L48+众神殿!L48+精神空间!L47+天赋!K48+魂师之魄1!P48)*(1+BW48)+魂兽1!P50+化神!K47+魂骨!J47+魂环!K47+神兵!L46+神兵!AE46+魂核1!P48</f>
        <v>807.14499999999987</v>
      </c>
      <c r="M48">
        <f>(星级!M48+阶位!M48+战魄!M48+武魂!M48+众神殿!M48+精神空间!M47+天赋!L48+魂师之魄1!Q48)*(1+BX48)+魂兽1!Q50+化神!L47+魂骨!K47+魂环!L47+神兵!M46+神兵!AF46+魂核1!Q48</f>
        <v>689.42499999999995</v>
      </c>
      <c r="N48">
        <f>(星级!N48+阶位!N48+战魄!N48+武魂!N48+众神殿!N48+精神空间!N47+天赋!M48+魂师之魄1!R48)*(1+BY48)+魂兽1!R50+化神!M47+魂骨!L47+魂环!M47+神兵!N46+神兵!AG46+魂核1!R48</f>
        <v>9918.9999999999982</v>
      </c>
      <c r="O48">
        <f>(星级!O48+阶位!O48+战魄!O48+武魂!O48+众神殿!O48+精神空间!O47+天赋!N48+魂师之魄1!S48)*(1+BZ48)+魂兽1!S50+化神!N47+魂骨!M47+魂环!N47+神兵!O46+神兵!AH46+魂核1!S48</f>
        <v>127.8</v>
      </c>
      <c r="P48">
        <f>(星级!P48+阶位!P48+战魄!P48+武魂!P48+众神殿!P48+精神空间!P47+天赋!O48+魂师之魄1!T48)*(1+CA48)+魂兽1!T50+化神!O47+魂骨!N47+魂环!O47+神兵!P46+神兵!AI46+魂核1!T48</f>
        <v>17035.1888</v>
      </c>
      <c r="Q48">
        <f>(星级!Q48+阶位!Q48+战魄!Q48+武魂!Q48+众神殿!Q48+精神空间!Q47+天赋!P48+魂师之魄1!U48)*(1+CB48)+魂兽1!U50+化神!P47+魂骨!O47+魂环!P47+神兵!Q46+神兵!AJ46+魂核1!U48</f>
        <v>17035.1888</v>
      </c>
      <c r="R48">
        <f>化神!R47+魂环!Q47</f>
        <v>3780</v>
      </c>
      <c r="S48">
        <f>化神!S47+魂环!R47</f>
        <v>3780</v>
      </c>
      <c r="T48">
        <f>魂环!S47</f>
        <v>0</v>
      </c>
      <c r="U48">
        <f>魂环!T47</f>
        <v>0</v>
      </c>
      <c r="V48">
        <f>魂核1!Y48+神器1!AD48+VLOOKUP(精神空间!$B$2,精神空间!$BR$4:$BT$11,2,)</f>
        <v>0.7</v>
      </c>
      <c r="W48">
        <f>魂核1!Z48+神器1!AE48+VLOOKUP(精神空间!$B$2,精神空间!$BR$4:$BT$11,2,)</f>
        <v>0.7</v>
      </c>
      <c r="Y48">
        <f>(星级!S48+阶位!T48+战魄!D48+武魂!T48+众神殿!D48+精神空间!T47+天赋!S48+魂师之魄1!H48)*(1+BO48)+魂兽1!H50+化神!C47+魂骨!B47+魂环!C47+神兵!D46+神兵!W46+魂核1!H48</f>
        <v>244225.80918399998</v>
      </c>
      <c r="Z48">
        <f>(星级!T48+阶位!U48+战魄!E48+武魂!U48+众神殿!E48+精神空间!U47+天赋!T48+魂师之魄1!I48)*(1+BP48)+魂兽1!I50+化神!D47+魂骨!C47+魂环!D47+神兵!E46+神兵!X46+魂核1!I48</f>
        <v>65752.138479999994</v>
      </c>
      <c r="AA48">
        <f>(星级!U48+阶位!V48+战魄!F48+武魂!V48+众神殿!F48+精神空间!V47+天赋!U48+魂师之魄1!J48)*(1+BQ48)+魂兽1!J50+化神!E47+魂骨!D47+魂环!E47+神兵!F46+神兵!Y46+魂核1!J48</f>
        <v>23101.99712</v>
      </c>
      <c r="AB48">
        <f>(星级!V48+阶位!W48+战魄!G48+武魂!W48+众神殿!G48+精神空间!W47+天赋!V48+魂师之魄1!K48)*(1+BR48)+魂兽1!K50+化神!F47+魂骨!E47+魂环!F47+神兵!G46+神兵!Z46+魂核1!K48</f>
        <v>20990.797119999999</v>
      </c>
      <c r="AC48">
        <f>(星级!W48+阶位!X48+战魄!H48+武魂!X48+众神殿!H48+精神空间!X47+天赋!W48+魂师之魄1!L48)*(1+BS48)+魂兽1!L50+化神!G47+魂骨!F47+魂环!G47+神兵!H46+神兵!AA46+魂核1!L48</f>
        <v>698.91800000000001</v>
      </c>
      <c r="AD48">
        <f>(星级!X48+阶位!Y48+战魄!I48+武魂!Y48+众神殿!I48+精神空间!Y47+天赋!X48+魂师之魄1!M48)*(1+BT48)+魂兽1!M50+化神!H47+魂骨!G47+魂环!H47+神兵!I46+神兵!AB46+魂核1!M48</f>
        <v>681.3180000000001</v>
      </c>
      <c r="AE48">
        <f>(星级!Y48+阶位!Z48+战魄!J48+武魂!Z48+众神殿!J48+精神空间!Z47+天赋!Y48+魂师之魄1!N48)*(1+BU48)+魂兽1!N50+化神!I47+魂骨!H47+魂环!I47+神兵!J46+神兵!AC46+魂核1!N48</f>
        <v>757.50840000000005</v>
      </c>
      <c r="AF48">
        <f>(星级!Z48+阶位!AA48+战魄!K48+武魂!AA48+众神殿!K48+精神空间!AA47+天赋!Z48+魂师之魄1!O48)*(1+BV48)+魂兽1!O50+化神!J47+魂骨!I47+魂环!J47+神兵!K46+神兵!AD46+魂核1!O48</f>
        <v>701.38200000000006</v>
      </c>
      <c r="AG48">
        <f>(星级!AA48+阶位!AB48+战魄!L48+武魂!AB48+众神殿!L48+精神空间!AB47+天赋!AA48+魂师之魄1!P48)*(1+BW48)+魂兽1!P50+化神!K47+魂骨!J47+魂环!K47+神兵!L46+神兵!AE46+魂核1!P48</f>
        <v>807.14499999999987</v>
      </c>
      <c r="AH48">
        <f>(星级!AB48+阶位!AC48+战魄!M48+武魂!AC48+众神殿!M48+精神空间!AC47+天赋!AB48+魂师之魄1!Q48)*(1+BX48)+魂兽1!Q50+化神!L47+魂骨!K47+魂环!L47+神兵!M46+神兵!AF46+魂核1!Q48</f>
        <v>689.42499999999995</v>
      </c>
      <c r="AI48">
        <f>(星级!AC48+阶位!AD48+战魄!N48+武魂!AD48+众神殿!N48+精神空间!AD47+天赋!AC48+魂师之魄1!R48)*(1+BY48)+魂兽1!R50+化神!M47+魂骨!L47+魂环!M47+神兵!N46+神兵!AG46+魂核1!R48</f>
        <v>7891.5999999999985</v>
      </c>
      <c r="AJ48">
        <f>(星级!AD48+阶位!AE48+战魄!O48+武魂!AE48+众神殿!O48+精神空间!AE47+天赋!AD48+魂师之魄1!S48)*(1+BZ48)+魂兽1!S50+化神!N47+魂骨!M47+魂环!N47+神兵!O46+神兵!AH46+魂核1!S48</f>
        <v>202.35</v>
      </c>
      <c r="AK48">
        <f>(星级!AE48+阶位!AF48+战魄!P48+武魂!AF48+众神殿!P48+精神空间!AF47+天赋!AE48+魂师之魄1!T48)*(1+CA48)+魂兽1!T50+化神!O47+魂骨!N47+魂环!O47+神兵!P46+神兵!AI46+魂核1!T48</f>
        <v>16577.588799999998</v>
      </c>
      <c r="AL48">
        <f>(星级!AF48+阶位!AG48+战魄!Q48+武魂!AG48+众神殿!Q48+精神空间!AG47+天赋!AF48+魂师之魄1!U48)*(1+CB48)+魂兽1!U50+化神!P47+魂骨!O47+魂环!P47+神兵!Q46+神兵!AJ46+魂核1!U48</f>
        <v>16577.588799999998</v>
      </c>
      <c r="AM48">
        <f>化神!R47+魂环!Q47</f>
        <v>3780</v>
      </c>
      <c r="AN48">
        <f>化神!S47+魂环!R47</f>
        <v>3780</v>
      </c>
      <c r="AO48">
        <f>魂环!S47</f>
        <v>0</v>
      </c>
      <c r="AP48">
        <f>魂环!T47</f>
        <v>0</v>
      </c>
      <c r="AQ48">
        <f>魂核1!Y48+神器1!AD48+VLOOKUP(精神空间!$B$2,精神空间!$BR$4:$BT$11,2,)</f>
        <v>0.7</v>
      </c>
      <c r="AR48">
        <f>魂核1!Z48+神器1!AE48+VLOOKUP(精神空间!$B$2,精神空间!$BR$4:$BT$11,2,)</f>
        <v>0.7</v>
      </c>
      <c r="AT48">
        <f>(星级!AH48+阶位!AJ48+战魄!D48+武魂!AJ48+众神殿!D48+精神空间!AJ47+天赋!AI48+魂师之魄1!H48)*(1+BO48)+魂兽1!H50+化神!C47+魂骨!B47+魂环!C47+神兵!D46+神兵!W46+魂核1!H48</f>
        <v>236203.77575199999</v>
      </c>
      <c r="AU48">
        <f>(星级!AI48+阶位!AK48+战魄!E48+武魂!AK48+众神殿!E48+精神空间!AK47+天赋!AJ48+魂师之魄1!I48)*(1+BP48)+魂兽1!I50+化神!D47+魂骨!C47+魂环!D47+神兵!E46+神兵!X46+魂核1!I48</f>
        <v>67137.388359999997</v>
      </c>
      <c r="AV48">
        <f>(星级!AJ48+阶位!AL48+战魄!F48+武魂!AL48+众神殿!F48+精神空间!AL47+天赋!AK48+魂师之魄1!J48)*(1+BQ48)+魂兽1!J50+化神!E47+魂骨!D47+魂环!E47+神兵!F46+神兵!Y46+魂核1!J48</f>
        <v>20576.910400000001</v>
      </c>
      <c r="AW48">
        <f>(星级!AK48+阶位!AM48+战魄!G48+武魂!AM48+众神殿!G48+精神空间!AM47+天赋!AL48+魂师之魄1!K48)*(1+BR48)+魂兽1!K50+化神!F47+魂骨!E47+魂环!F47+神兵!G46+神兵!Z46+魂核1!K48</f>
        <v>22535.604799999997</v>
      </c>
      <c r="AX48">
        <f>(星级!AL48+阶位!AN48+战魄!H48+武魂!AN48+众神殿!H48+精神空间!AN47+天赋!AM48+魂师之魄1!L48)*(1+BS48)+魂兽1!L50+化神!G47+魂骨!F47+魂环!G47+神兵!H46+神兵!AA46+魂核1!L48</f>
        <v>704.55000000000007</v>
      </c>
      <c r="AY48">
        <f>(星级!AM48+阶位!AO48+战魄!I48+武魂!AO48+众神殿!I48+精神空间!AO47+天赋!AN48+魂师之魄1!M48)*(1+BT48)+魂兽1!M50+化神!H47+魂骨!G47+魂环!H47+神兵!I46+神兵!AB46+魂核1!M48</f>
        <v>686.95</v>
      </c>
      <c r="AZ48">
        <f>(星级!AN48+阶位!AP48+战魄!J48+武魂!AP48+众神殿!J48+精神空间!AP47+天赋!AO48+魂师之魄1!N48)*(1+BU48)+魂兽1!N50+化神!I47+魂骨!H47+魂环!I47+神兵!J46+神兵!AC46+魂核1!N48</f>
        <v>751.8764000000001</v>
      </c>
      <c r="BA48">
        <f>(星级!AO48+阶位!AQ48+战魄!K48+武魂!AQ48+众神殿!K48+精神空间!AQ47+天赋!AP48+魂师之魄1!O48)*(1+BV48)+魂兽1!O50+化神!J47+魂骨!I47+魂环!J47+神兵!K46+神兵!AD46+魂核1!O48</f>
        <v>686.95</v>
      </c>
      <c r="BB48">
        <f>(星级!AP48+阶位!AR48+战魄!L48+武魂!AR48+众神殿!L48+精神空间!AR47+天赋!AQ48+魂师之魄1!P48)*(1+BW48)+魂兽1!P50+化神!K47+魂骨!J47+魂环!K47+神兵!L46+神兵!AE46+魂核1!P48</f>
        <v>807.14499999999987</v>
      </c>
      <c r="BC48">
        <f>(星级!AQ48+阶位!AS48+战魄!M48+武魂!AS48+众神殿!M48+精神空间!AS47+天赋!AR48+魂师之魄1!Q48)*(1+BX48)+魂兽1!Q50+化神!L47+魂骨!K47+魂环!L47+神兵!M46+神兵!AF46+魂核1!Q48</f>
        <v>689.42499999999995</v>
      </c>
      <c r="BD48">
        <f>(星级!AR48+阶位!AT48+战魄!N48+武魂!AT48+众神殿!N48+精神空间!AT47+天赋!AS48+魂师之魄1!R48)*(1+BY48)+魂兽1!R50+化神!M47+魂骨!L47+魂环!M47+神兵!N46+神兵!AG46+魂核1!R48</f>
        <v>3945.7999999999993</v>
      </c>
      <c r="BE48">
        <f>(星级!AS48+阶位!AU48+战魄!O48+武魂!AU48+众神殿!O48+精神空间!AU47+天赋!AT48+魂师之魄1!S48)*(1+BZ48)+魂兽1!S50+化神!N47+魂骨!M47+魂环!N47+神兵!O46+神兵!AH46+魂核1!S48</f>
        <v>255.6</v>
      </c>
      <c r="BF48">
        <f>(星级!AT48+阶位!AV48+战魄!P48+武魂!AV48+众神殿!P48+精神空间!AV47+天赋!AU48+魂师之魄1!T48)*(1+CA48)+魂兽1!T50+化神!O47+魂骨!N47+魂环!O47+神兵!P46+神兵!AI46+魂核1!T48</f>
        <v>16577.588799999998</v>
      </c>
      <c r="BG48">
        <f>(星级!AU48+阶位!AW48+战魄!Q48+武魂!AW48+众神殿!Q48+精神空间!AW47+天赋!AV48+魂师之魄1!U48)*(1+CB48)+魂兽1!U50+化神!P47+魂骨!O47+魂环!P47+神兵!Q46+神兵!AJ46+魂核1!U48</f>
        <v>16577.588799999998</v>
      </c>
      <c r="BH48">
        <f>化神!R47+魂环!Q47</f>
        <v>3780</v>
      </c>
      <c r="BI48">
        <f>化神!S47+魂环!R47</f>
        <v>3780</v>
      </c>
      <c r="BJ48">
        <f>魂环!S47</f>
        <v>0</v>
      </c>
      <c r="BK48">
        <f>魂环!T47</f>
        <v>0</v>
      </c>
      <c r="BL48">
        <f>魂核1!Y48+神器1!AD48+VLOOKUP(精神空间!$B$2,精神空间!$BR$4:$BT$11,2,)</f>
        <v>0.7</v>
      </c>
      <c r="BM48">
        <f>魂核1!Z48+神器1!AE48+VLOOKUP(精神空间!$B$2,精神空间!$BR$4:$BT$11,2,)</f>
        <v>0.7</v>
      </c>
      <c r="BO48">
        <f>战魄!T48+武魂!AZ48+好感度!D47+魂师之魄1!Y48+神器1!M48+魂兽1!X50+精神空间!BA47+精神空间!BC47</f>
        <v>1.6040000000000001</v>
      </c>
      <c r="BP48">
        <f>战魄!U48+武魂!BA48+好感度!E47+魂师之魄1!Z48+神器1!N48+魂兽1!Y50+精神空间!BB47+精神空间!BD47</f>
        <v>1.6040000000000001</v>
      </c>
      <c r="BQ48">
        <f>战魄!V48+武魂!BB48+好感度!F47+魂师之魄1!AA48+神器1!O48+魂兽1!Z50</f>
        <v>1.08</v>
      </c>
      <c r="BR48">
        <f>战魄!W48+武魂!BC48+好感度!G47+魂师之魄1!AB48+神器1!P48+魂兽1!AA50</f>
        <v>1.08</v>
      </c>
      <c r="BS48">
        <f>战魄!X48+武魂!BD48+好感度!H47+魂师之魄1!AC48+神器1!Q48+魂兽1!AB50</f>
        <v>1.2</v>
      </c>
      <c r="BT48">
        <f>战魄!Y48+武魂!BE48+好感度!I47+魂师之魄1!AD48+神器1!R48+魂兽1!AC50</f>
        <v>1.2</v>
      </c>
      <c r="BU48">
        <f>战魄!Z48+武魂!BF48+好感度!J47+魂师之魄1!AE48+神器1!S48+魂兽1!AD50</f>
        <v>1.2</v>
      </c>
      <c r="BV48">
        <f>战魄!AA48+武魂!BG48+好感度!K47+魂师之魄1!AF48+神器1!T48+魂兽1!AE50</f>
        <v>1.2</v>
      </c>
      <c r="BW48">
        <f>战魄!AB48+武魂!BH48+好感度!L47+魂师之魄1!AG48+神器1!U48+魂兽1!AF50</f>
        <v>1.18</v>
      </c>
      <c r="BX48">
        <f>战魄!AC48+武魂!BI48+好感度!M47+魂师之魄1!AH48+神器1!V48+魂兽1!AG50</f>
        <v>1.18</v>
      </c>
      <c r="BY48">
        <f>战魄!AD48+武魂!BJ48+好感度!N47+魂师之魄1!AI48+神器1!W48+魂兽1!AH50</f>
        <v>1.18</v>
      </c>
      <c r="BZ48">
        <f>战魄!AE48+武魂!BK48+好感度!O47+魂师之魄1!AJ48+神器1!X48+魂兽1!AI50</f>
        <v>1.1299999999999999</v>
      </c>
      <c r="CA48">
        <f>战魄!AF48+武魂!BL48+好感度!P47+魂师之魄1!AK48+神器1!Y48+魂兽1!AJ50</f>
        <v>1.08</v>
      </c>
      <c r="CB48">
        <f>战魄!AG48+武魂!BM48+好感度!Q47+魂师之魄1!AL48+神器1!Z48+魂兽1!AK50</f>
        <v>1.08</v>
      </c>
    </row>
    <row r="49" spans="2:80" x14ac:dyDescent="0.2">
      <c r="B49">
        <v>45</v>
      </c>
      <c r="D49">
        <f>(星级!D49+阶位!D49+战魄!D49+武魂!D49+众神殿!D49+精神空间!D48+天赋!C49+魂师之魄1!H49)*(1+BO49)+魂兽1!H51+化神!C48+魂骨!B48+魂环!C48+神兵!D47+神兵!W47+魂核1!H49</f>
        <v>263550.70334399998</v>
      </c>
      <c r="E49">
        <f>(星级!E49+阶位!E49+战魄!E49+武魂!E49+众神殿!E49+精神空间!E48+天赋!D49+魂师之魄1!I49)*(1+BP49)+魂兽1!I51+化神!D48+魂骨!C48+魂环!D48+神兵!E47+神兵!X47+魂核1!I49</f>
        <v>67475.684735999996</v>
      </c>
      <c r="F49">
        <f>(星级!F49+阶位!F49+战魄!F49+武魂!F49+众神殿!F49+精神空间!F48+天赋!E49+魂师之魄1!J49)*(1+BQ49)+魂兽1!J51+化神!E48+魂骨!D48+魂环!E48+神兵!F47+神兵!Y47+魂核1!J49</f>
        <v>25365.336639999998</v>
      </c>
      <c r="G49">
        <f>(星级!G49+阶位!G49+战魄!G49+武魂!G49+众神殿!G49+精神空间!G48+天赋!F49+魂师之魄1!K49)*(1+BR49)+魂兽1!K51+化神!F48+魂骨!E48+魂环!F48+神兵!G47+神兵!Z47+魂核1!K49</f>
        <v>22779.896639999999</v>
      </c>
      <c r="H49">
        <f>(星级!H49+阶位!H49+战魄!H49+武魂!H49+众神殿!H49+精神空间!H48+天赋!G49+魂师之魄1!L49)*(1+BS49)+魂兽1!L51+化神!G48+魂骨!F48+魂环!G48+神兵!H47+神兵!AA47+魂核1!L49</f>
        <v>714.49400000000003</v>
      </c>
      <c r="I49">
        <f>(星级!I49+阶位!I49+战魄!I49+武魂!I49+众神殿!I49+精神空间!I48+天赋!H49+魂师之魄1!M49)*(1+BT49)+魂兽1!M51+化神!H48+魂骨!G48+魂环!H48+神兵!I47+神兵!AB47+魂核1!M49</f>
        <v>696.89400000000001</v>
      </c>
      <c r="J49">
        <f>(星级!J49+阶位!J49+战魄!J49+武魂!J49+众神殿!J49+精神空间!J48+天赋!I49+魂师之魄1!N49)*(1+BU49)+魂兽1!N51+化神!I48+魂骨!H48+魂环!I48+神兵!J47+神兵!AC47+魂核1!N49</f>
        <v>761.96120000000008</v>
      </c>
      <c r="K49">
        <f>(星级!K49+阶位!K49+战魄!K49+武魂!K49+众神殿!K49+精神空间!K48+天赋!J49+魂师之魄1!O49)*(1+BV49)+魂兽1!O51+化神!J48+魂骨!I48+魂环!J48+神兵!K47+神兵!AD47+魂核1!O49</f>
        <v>705.69400000000007</v>
      </c>
      <c r="L49">
        <f>(星级!L49+阶位!L49+战魄!L49+武魂!L49+众神殿!L49+精神空间!L48+天赋!K49+魂师之魄1!P49)*(1+BW49)+魂兽1!P51+化神!K48+魂骨!J48+魂环!K48+神兵!L47+神兵!AE47+魂核1!P49</f>
        <v>824.49400000000003</v>
      </c>
      <c r="M49">
        <f>(星级!M49+阶位!M49+战魄!M49+武魂!M49+众神殿!M49+精神空间!M48+天赋!L49+魂师之魄1!Q49)*(1+BX49)+魂兽1!Q51+化神!L48+魂骨!K48+魂环!L48+神兵!M47+神兵!AF47+魂核1!Q49</f>
        <v>699.27859999999987</v>
      </c>
      <c r="N49">
        <f>(星级!N49+阶位!N49+战魄!N49+武魂!N49+众神殿!N49+精神空间!N48+天赋!M49+魂师之魄1!R49)*(1+BY49)+魂兽1!R51+化神!M48+魂骨!L48+魂环!M48+神兵!N47+神兵!AG47+魂核1!R49</f>
        <v>10136.999999999998</v>
      </c>
      <c r="O49">
        <f>(星级!O49+阶位!O49+战魄!O49+武魂!O49+众神殿!O49+精神空间!O48+天赋!N49+魂师之魄1!S49)*(1+BZ49)+魂兽1!S51+化神!N48+魂骨!M48+魂环!N48+神兵!O47+神兵!AH47+魂核1!S49</f>
        <v>127.8</v>
      </c>
      <c r="P49">
        <f>(星级!P49+阶位!P49+战魄!P49+武魂!P49+众神殿!P49+精神空间!P48+天赋!O49+魂师之魄1!T49)*(1+CA49)+魂兽1!T51+化神!O48+魂骨!N48+魂环!O48+神兵!P47+神兵!AI47+魂核1!T49</f>
        <v>17419.926399999997</v>
      </c>
      <c r="Q49">
        <f>(星级!Q49+阶位!Q49+战魄!Q49+武魂!Q49+众神殿!Q49+精神空间!Q48+天赋!P49+魂师之魄1!U49)*(1+CB49)+魂兽1!U51+化神!P48+魂骨!O48+魂环!P48+神兵!Q47+神兵!AJ47+魂核1!U49</f>
        <v>17419.926399999997</v>
      </c>
      <c r="R49">
        <f>化神!R48+魂环!Q48</f>
        <v>3780</v>
      </c>
      <c r="S49">
        <f>化神!S48+魂环!R48</f>
        <v>3780</v>
      </c>
      <c r="T49">
        <f>魂环!S48</f>
        <v>0</v>
      </c>
      <c r="U49">
        <f>魂环!T48</f>
        <v>0</v>
      </c>
      <c r="V49">
        <f>魂核1!Y49+神器1!AD49+VLOOKUP(精神空间!$B$2,精神空间!$BR$4:$BT$11,2,)</f>
        <v>0.7</v>
      </c>
      <c r="W49">
        <f>魂核1!Z49+神器1!AE49+VLOOKUP(精神空间!$B$2,精神空间!$BR$4:$BT$11,2,)</f>
        <v>0.7</v>
      </c>
      <c r="Y49">
        <f>(星级!S49+阶位!T49+战魄!D49+武魂!T49+众神殿!D49+精神空间!T48+天赋!S49+魂师之魄1!H49)*(1+BO49)+魂兽1!H51+化神!C48+魂骨!B48+魂环!C48+神兵!D47+神兵!W47+魂核1!H49</f>
        <v>251099.39425599997</v>
      </c>
      <c r="Z49">
        <f>(星级!T49+阶位!U49+战魄!E49+武魂!U49+众神殿!E49+精神空间!U48+天赋!T49+魂师之魄1!I49)*(1+BP49)+魂兽1!I51+化神!D48+魂骨!C48+魂环!D48+神兵!E47+神兵!X47+魂核1!I49</f>
        <v>67752.077680000002</v>
      </c>
      <c r="AA49">
        <f>(星级!U49+阶位!V49+战魄!F49+武魂!V49+众神殿!F49+精神空间!V48+天赋!U49+魂师之魄1!J49)*(1+BQ49)+魂兽1!J51+化神!E48+魂骨!D48+魂环!E48+神兵!F47+神兵!Y47+魂核1!J49</f>
        <v>23567.384639999997</v>
      </c>
      <c r="AB49">
        <f>(星级!V49+阶位!W49+战魄!G49+武魂!W49+众神殿!G49+精神空间!W48+天赋!V49+魂师之魄1!K49)*(1+BR49)+魂兽1!K51+化神!F48+魂骨!E48+魂环!F48+神兵!G47+神兵!Z47+魂核1!K49</f>
        <v>21427.064639999997</v>
      </c>
      <c r="AC49">
        <f>(星级!W49+阶位!X49+战魄!H49+武魂!X49+众神殿!H49+精神空间!X48+天赋!W49+魂师之魄1!L49)*(1+BS49)+魂兽1!L51+化神!G48+魂骨!F48+魂环!G48+神兵!H47+神兵!AA47+魂核1!L49</f>
        <v>708.15800000000002</v>
      </c>
      <c r="AD49">
        <f>(星级!X49+阶位!Y49+战魄!I49+武魂!Y49+众神殿!I49+精神空间!Y48+天赋!X49+魂师之魄1!M49)*(1+BT49)+魂兽1!M51+化神!H48+魂骨!G48+魂环!H48+神兵!I47+神兵!AB47+魂核1!M49</f>
        <v>690.55799999999999</v>
      </c>
      <c r="AE49">
        <f>(星级!Y49+阶位!Z49+战魄!J49+武魂!Z49+众神殿!J49+精神空间!Z48+天赋!Y49+魂师之魄1!N49)*(1+BU49)+魂兽1!N51+化神!I48+魂骨!H48+魂环!I48+神兵!J47+神兵!AC47+魂核1!N49</f>
        <v>768.29720000000009</v>
      </c>
      <c r="AF49">
        <f>(星级!Z49+阶位!AA49+战魄!K49+武魂!AA49+众神殿!K49+精神空间!AA48+天赋!Z49+魂师之魄1!O49)*(1+BV49)+魂兽1!O51+化神!J48+魂骨!I48+魂环!J48+神兵!K47+神兵!AD47+魂核1!O49</f>
        <v>712.03</v>
      </c>
      <c r="AG49">
        <f>(星级!AA49+阶位!AB49+战魄!L49+武魂!AB49+众神殿!L49+精神空间!AB48+天赋!AA49+魂师之魄1!P49)*(1+BW49)+魂兽1!P51+化神!K48+魂骨!J48+魂环!K48+神兵!L47+神兵!AE47+魂核1!P49</f>
        <v>824.49400000000003</v>
      </c>
      <c r="AH49">
        <f>(星级!AB49+阶位!AC49+战魄!M49+武魂!AC49+众神殿!M49+精神空间!AC48+天赋!AB49+魂师之魄1!Q49)*(1+BX49)+魂兽1!Q51+化神!L48+魂骨!K48+魂环!L48+神兵!M47+神兵!AF47+魂核1!Q49</f>
        <v>699.27859999999987</v>
      </c>
      <c r="AI49">
        <f>(星级!AC49+阶位!AD49+战魄!N49+武魂!AD49+众神殿!N49+精神空间!AD48+天赋!AC49+魂师之魄1!R49)*(1+BY49)+魂兽1!R51+化神!M48+魂骨!L48+魂环!M48+神兵!N47+神兵!AG47+魂核1!R49</f>
        <v>8065.9999999999991</v>
      </c>
      <c r="AJ49">
        <f>(星级!AD49+阶位!AE49+战魄!O49+武魂!AE49+众神殿!O49+精神空间!AE48+天赋!AD49+魂师之魄1!S49)*(1+BZ49)+魂兽1!S51+化神!N48+魂骨!M48+魂环!N48+神兵!O47+神兵!AH47+魂核1!S49</f>
        <v>202.35</v>
      </c>
      <c r="AK49">
        <f>(星级!AE49+阶位!AF49+战魄!P49+武魂!AF49+众神殿!P49+精神空间!AF48+天赋!AE49+魂师之魄1!T49)*(1+CA49)+魂兽1!T51+化神!O48+魂骨!N48+魂环!O48+神兵!P47+神兵!AI47+魂核1!T49</f>
        <v>16962.326399999998</v>
      </c>
      <c r="AL49">
        <f>(星级!AF49+阶位!AG49+战魄!Q49+武魂!AG49+众神殿!Q49+精神空间!AG48+天赋!AF49+魂师之魄1!U49)*(1+CB49)+魂兽1!U51+化神!P48+魂骨!O48+魂环!P48+神兵!Q47+神兵!AJ47+魂核1!U49</f>
        <v>16962.326399999998</v>
      </c>
      <c r="AM49">
        <f>化神!R48+魂环!Q48</f>
        <v>3780</v>
      </c>
      <c r="AN49">
        <f>化神!S48+魂环!R48</f>
        <v>3780</v>
      </c>
      <c r="AO49">
        <f>魂环!S48</f>
        <v>0</v>
      </c>
      <c r="AP49">
        <f>魂环!T48</f>
        <v>0</v>
      </c>
      <c r="AQ49">
        <f>魂核1!Y49+神器1!AD49+VLOOKUP(精神空间!$B$2,精神空间!$BR$4:$BT$11,2,)</f>
        <v>0.7</v>
      </c>
      <c r="AR49">
        <f>魂核1!Z49+神器1!AE49+VLOOKUP(精神空间!$B$2,精神空间!$BR$4:$BT$11,2,)</f>
        <v>0.7</v>
      </c>
      <c r="AT49">
        <f>(星级!AH49+阶位!AJ49+战魄!D49+武魂!AJ49+众神殿!D49+精神空间!AJ48+天赋!AI49+魂师之魄1!H49)*(1+BO49)+魂兽1!H51+化神!C48+魂骨!B48+魂环!C48+神兵!D47+神兵!W47+魂核1!H49</f>
        <v>242765.66691199999</v>
      </c>
      <c r="AU49">
        <f>(星级!AI49+阶位!AK49+战魄!E49+武魂!AK49+众神殿!E49+精神空间!AK48+天赋!AJ49+魂师之魄1!I49)*(1+BP49)+魂兽1!I51+化神!D48+魂骨!C48+魂环!D48+神兵!E47+神兵!X47+魂核1!I49</f>
        <v>69191.027360000007</v>
      </c>
      <c r="AV49">
        <f>(星级!AJ49+阶位!AL49+战魄!F49+武魂!AL49+众神殿!F49+精神空间!AL48+天赋!AK49+魂师之魄1!J49)*(1+BQ49)+魂兽1!J51+化神!E48+魂骨!D48+魂环!E48+神兵!F47+神兵!Y47+魂核1!J49</f>
        <v>20995.477119999996</v>
      </c>
      <c r="AW49">
        <f>(星级!AK49+阶位!AM49+战魄!G49+武魂!AM49+众神殿!G49+精神空间!AM48+天赋!AL49+魂师之魄1!K49)*(1+BR49)+魂兽1!K51+化神!F48+魂骨!E48+魂环!F48+神兵!G47+神兵!Z47+魂核1!K49</f>
        <v>22986.869119999996</v>
      </c>
      <c r="AX49">
        <f>(星级!AL49+阶位!AN49+战魄!H49+武魂!AN49+众神殿!H49+精神空间!AN48+天赋!AM49+魂师之魄1!L49)*(1+BS49)+魂兽1!L51+化神!G48+魂骨!F48+魂环!G48+神兵!H47+神兵!AA47+魂核1!L49</f>
        <v>714.49400000000003</v>
      </c>
      <c r="AY49">
        <f>(星级!AM49+阶位!AO49+战魄!I49+武魂!AO49+众神殿!I49+精神空间!AO48+天赋!AN49+魂师之魄1!M49)*(1+BT49)+魂兽1!M51+化神!H48+魂骨!G48+魂环!H48+神兵!I47+神兵!AB47+魂核1!M49</f>
        <v>696.89400000000001</v>
      </c>
      <c r="AZ49">
        <f>(星级!AN49+阶位!AP49+战魄!J49+武魂!AP49+众神殿!J49+精神空间!AP48+天赋!AO49+魂师之魄1!N49)*(1+BU49)+魂兽1!N51+化神!I48+魂骨!H48+魂环!I48+神兵!J47+神兵!AC47+魂核1!N49</f>
        <v>761.96120000000008</v>
      </c>
      <c r="BA49">
        <f>(星级!AO49+阶位!AQ49+战魄!K49+武魂!AQ49+众神殿!K49+精神空间!AQ48+天赋!AP49+魂师之魄1!O49)*(1+BV49)+魂兽1!O51+化神!J48+魂骨!I48+魂环!J48+神兵!K47+神兵!AD47+魂核1!O49</f>
        <v>696.89400000000001</v>
      </c>
      <c r="BB49">
        <f>(星级!AP49+阶位!AR49+战魄!L49+武魂!AR49+众神殿!L49+精神空间!AR48+天赋!AQ49+魂师之魄1!P49)*(1+BW49)+魂兽1!P51+化神!K48+魂骨!J48+魂环!K48+神兵!L47+神兵!AE47+魂核1!P49</f>
        <v>824.49400000000003</v>
      </c>
      <c r="BC49">
        <f>(星级!AQ49+阶位!AS49+战魄!M49+武魂!AS49+众神殿!M49+精神空间!AS48+天赋!AR49+魂师之魄1!Q49)*(1+BX49)+魂兽1!Q51+化神!L48+魂骨!K48+魂环!L48+神兵!M47+神兵!AF47+魂核1!Q49</f>
        <v>699.27859999999987</v>
      </c>
      <c r="BD49">
        <f>(星级!AR49+阶位!AT49+战魄!N49+武魂!AT49+众神殿!N49+精神空间!AT48+天赋!AS49+魂师之魄1!R49)*(1+BY49)+魂兽1!R51+化神!M48+魂骨!L48+魂环!M48+神兵!N47+神兵!AG47+魂核1!R49</f>
        <v>4032.9999999999995</v>
      </c>
      <c r="BE49">
        <f>(星级!AS49+阶位!AU49+战魄!O49+武魂!AU49+众神殿!O49+精神空间!AU48+天赋!AT49+魂师之魄1!S49)*(1+BZ49)+魂兽1!S51+化神!N48+魂骨!M48+魂环!N48+神兵!O47+神兵!AH47+魂核1!S49</f>
        <v>255.6</v>
      </c>
      <c r="BF49">
        <f>(星级!AT49+阶位!AV49+战魄!P49+武魂!AV49+众神殿!P49+精神空间!AV48+天赋!AU49+魂师之魄1!T49)*(1+CA49)+魂兽1!T51+化神!O48+魂骨!N48+魂环!O48+神兵!P47+神兵!AI47+魂核1!T49</f>
        <v>16962.326399999998</v>
      </c>
      <c r="BG49">
        <f>(星级!AU49+阶位!AW49+战魄!Q49+武魂!AW49+众神殿!Q49+精神空间!AW48+天赋!AV49+魂师之魄1!U49)*(1+CB49)+魂兽1!U51+化神!P48+魂骨!O48+魂环!P48+神兵!Q47+神兵!AJ47+魂核1!U49</f>
        <v>16962.326399999998</v>
      </c>
      <c r="BH49">
        <f>化神!R48+魂环!Q48</f>
        <v>3780</v>
      </c>
      <c r="BI49">
        <f>化神!S48+魂环!R48</f>
        <v>3780</v>
      </c>
      <c r="BJ49">
        <f>魂环!S48</f>
        <v>0</v>
      </c>
      <c r="BK49">
        <f>魂环!T48</f>
        <v>0</v>
      </c>
      <c r="BL49">
        <f>魂核1!Y49+神器1!AD49+VLOOKUP(精神空间!$B$2,精神空间!$BR$4:$BT$11,2,)</f>
        <v>0.7</v>
      </c>
      <c r="BM49">
        <f>魂核1!Z49+神器1!AE49+VLOOKUP(精神空间!$B$2,精神空间!$BR$4:$BT$11,2,)</f>
        <v>0.7</v>
      </c>
      <c r="BO49">
        <f>战魄!T49+武魂!AZ49+好感度!D48+魂师之魄1!Y49+神器1!M49+魂兽1!X51+精神空间!BA48+精神空间!BC48</f>
        <v>1.6480000000000001</v>
      </c>
      <c r="BP49">
        <f>战魄!U49+武魂!BA49+好感度!E48+魂师之魄1!Z49+神器1!N49+魂兽1!Y51+精神空间!BB48+精神空间!BD48</f>
        <v>1.6480000000000001</v>
      </c>
      <c r="BQ49">
        <f>战魄!V49+武魂!BB49+好感度!F48+魂师之魄1!AA49+神器1!O49+魂兽1!Z51</f>
        <v>1.08</v>
      </c>
      <c r="BR49">
        <f>战魄!W49+武魂!BC49+好感度!G48+魂师之魄1!AB49+神器1!P49+魂兽1!AA51</f>
        <v>1.08</v>
      </c>
      <c r="BS49">
        <f>战魄!X49+武魂!BD49+好感度!H48+魂师之魄1!AC49+神器1!Q49+魂兽1!AB51</f>
        <v>1.2</v>
      </c>
      <c r="BT49">
        <f>战魄!Y49+武魂!BE49+好感度!I48+魂师之魄1!AD49+神器1!R49+魂兽1!AC51</f>
        <v>1.2</v>
      </c>
      <c r="BU49">
        <f>战魄!Z49+武魂!BF49+好感度!J48+魂师之魄1!AE49+神器1!S49+魂兽1!AD51</f>
        <v>1.2</v>
      </c>
      <c r="BV49">
        <f>战魄!AA49+武魂!BG49+好感度!K48+魂师之魄1!AF49+神器1!T49+魂兽1!AE51</f>
        <v>1.2</v>
      </c>
      <c r="BW49">
        <f>战魄!AB49+武魂!BH49+好感度!L48+魂师之魄1!AG49+神器1!U49+魂兽1!AF51</f>
        <v>1.2</v>
      </c>
      <c r="BX49">
        <f>战魄!AC49+武魂!BI49+好感度!M48+魂师之魄1!AH49+神器1!V49+魂兽1!AG51</f>
        <v>1.18</v>
      </c>
      <c r="BY49">
        <f>战魄!AD49+武魂!BJ49+好感度!N48+魂师之魄1!AI49+神器1!W49+魂兽1!AH51</f>
        <v>1.18</v>
      </c>
      <c r="BZ49">
        <f>战魄!AE49+武魂!BK49+好感度!O48+魂师之魄1!AJ49+神器1!X49+魂兽1!AI51</f>
        <v>1.1299999999999999</v>
      </c>
      <c r="CA49">
        <f>战魄!AF49+武魂!BL49+好感度!P48+魂师之魄1!AK49+神器1!Y49+魂兽1!AJ51</f>
        <v>1.08</v>
      </c>
      <c r="CB49">
        <f>战魄!AG49+武魂!BM49+好感度!Q48+魂师之魄1!AL49+神器1!Z49+魂兽1!AK51</f>
        <v>1.08</v>
      </c>
    </row>
    <row r="50" spans="2:80" x14ac:dyDescent="0.2">
      <c r="B50">
        <v>46</v>
      </c>
      <c r="D50">
        <f>(星级!D50+阶位!D50+战魄!D50+武魂!D50+众神殿!D50+精神空间!D49+天赋!C50+魂师之魄1!H50)*(1+BO50)+魂兽1!H52+化神!C49+魂骨!B49+魂环!C49+神兵!D48+神兵!W48+魂核1!H50</f>
        <v>265178.69605599996</v>
      </c>
      <c r="E50">
        <f>(星级!E50+阶位!E50+战魄!E50+武魂!E50+众神殿!E50+精神空间!E49+天赋!D50+魂师之魄1!I50)*(1+BP50)+魂兽1!I52+化神!D49+魂骨!C49+魂环!D49+神兵!E48+神兵!X48+魂核1!I50</f>
        <v>67922.467264000006</v>
      </c>
      <c r="F50">
        <f>(星级!F50+阶位!F50+战魄!F50+武魂!F50+众神殿!F50+精神空间!F49+天赋!E50+魂师之魄1!J50)*(1+BQ50)+魂兽1!J52+化神!E49+魂骨!D49+魂环!E49+神兵!F48+神兵!Y48+魂核1!J50</f>
        <v>25519.672639999997</v>
      </c>
      <c r="G50">
        <f>(星级!G50+阶位!G50+战魄!G50+武魂!G50+众神殿!G50+精神空间!G49+天赋!F50+魂师之魄1!K50)*(1+BR50)+魂兽1!K52+化神!F49+魂骨!E49+魂环!F49+神兵!G48+神兵!Z48+魂核1!K50</f>
        <v>22890.552639999998</v>
      </c>
      <c r="H50">
        <f>(星级!H50+阶位!H50+战魄!H50+武魂!H50+众神殿!H50+精神空间!H49+天赋!G50+魂师之魄1!L50)*(1+BS50)+魂兽1!L52+化神!G49+魂骨!F49+魂环!G49+神兵!H48+神兵!AA48+魂核1!L50</f>
        <v>723.73400000000015</v>
      </c>
      <c r="I50">
        <f>(星级!I50+阶位!I50+战魄!I50+武魂!I50+众神殿!I50+精神空间!I49+天赋!H50+魂师之魄1!M50)*(1+BT50)+魂兽1!M52+化神!H49+魂骨!G49+魂环!H49+神兵!I48+神兵!AB48+魂核1!M50</f>
        <v>706.13400000000013</v>
      </c>
      <c r="J50">
        <f>(星级!J50+阶位!J50+战魄!J50+武魂!J50+众神殿!J50+精神空间!J49+天赋!I50+魂师之魄1!N50)*(1+BU50)+魂兽1!N52+化神!I49+魂骨!H49+魂环!I49+神兵!J48+神兵!AC48+魂核1!N50</f>
        <v>771.20120000000009</v>
      </c>
      <c r="K50">
        <f>(星级!K50+阶位!K50+战魄!K50+武魂!K50+众神殿!K50+精神空间!K49+天赋!J50+魂师之魄1!O50)*(1+BV50)+魂兽1!O52+化神!J49+魂骨!I49+魂环!J49+神兵!K48+神兵!AD48+魂核1!O50</f>
        <v>714.93400000000008</v>
      </c>
      <c r="L50">
        <f>(星级!L50+阶位!L50+战魄!L50+武魂!L50+众神殿!L50+精神空间!L49+天赋!K50+魂师之魄1!P50)*(1+BW50)+魂兽1!P52+化神!K49+魂骨!J49+魂环!K49+神兵!L48+神兵!AE48+魂核1!P50</f>
        <v>833.73400000000015</v>
      </c>
      <c r="M50">
        <f>(星级!M50+阶位!M50+战魄!M50+武魂!M50+众神殿!M50+精神空间!M49+天赋!L50+魂师之魄1!Q50)*(1+BX50)+魂兽1!Q52+化神!L49+魂骨!K49+魂环!L49+神兵!M48+神兵!AF48+魂核1!Q50</f>
        <v>714.93400000000008</v>
      </c>
      <c r="N50">
        <f>(星级!N50+阶位!N50+战魄!N50+武魂!N50+众神殿!N50+精神空间!N49+天赋!M50+魂师之魄1!R50)*(1+BY50)+魂兽1!R52+化神!M49+魂骨!L49+魂环!M49+神兵!N48+神兵!AG48+魂核1!R50</f>
        <v>10354.999999999998</v>
      </c>
      <c r="O50">
        <f>(星级!O50+阶位!O50+战魄!O50+武魂!O50+众神殿!O50+精神空间!O49+天赋!N50+魂师之魄1!S50)*(1+BZ50)+魂兽1!S52+化神!N49+魂骨!M49+魂环!N49+神兵!O48+神兵!AH48+魂核1!S50</f>
        <v>127.8</v>
      </c>
      <c r="P50">
        <f>(星级!P50+阶位!P50+战魄!P50+武魂!P50+众神殿!P50+精神空间!P49+天赋!O50+魂师之魄1!T50)*(1+CA50)+魂兽1!T52+化神!O49+魂骨!N49+魂环!O49+神兵!P48+神兵!AI48+魂核1!T50</f>
        <v>17442.2448</v>
      </c>
      <c r="Q50">
        <f>(星级!Q50+阶位!Q50+战魄!Q50+武魂!Q50+众神殿!Q50+精神空间!Q49+天赋!P50+魂师之魄1!U50)*(1+CB50)+魂兽1!U52+化神!P49+魂骨!O49+魂环!P49+神兵!Q48+神兵!AJ48+魂核1!U50</f>
        <v>17442.2448</v>
      </c>
      <c r="R50">
        <f>化神!R49+魂环!Q49</f>
        <v>3780</v>
      </c>
      <c r="S50">
        <f>化神!S49+魂环!R49</f>
        <v>3780</v>
      </c>
      <c r="T50">
        <f>魂环!S49</f>
        <v>0</v>
      </c>
      <c r="U50">
        <f>魂环!T49</f>
        <v>0</v>
      </c>
      <c r="V50">
        <f>魂核1!Y50+神器1!AD50+VLOOKUP(精神空间!$B$2,精神空间!$BR$4:$BT$11,2,)</f>
        <v>0.7</v>
      </c>
      <c r="W50">
        <f>魂核1!Z50+神器1!AE50+VLOOKUP(精神空间!$B$2,精神空间!$BR$4:$BT$11,2,)</f>
        <v>0.7</v>
      </c>
      <c r="Y50">
        <f>(星级!S50+阶位!T50+战魄!D50+武魂!T50+众神殿!D50+精神空间!T49+天赋!S50+魂师之魄1!H50)*(1+BO50)+魂兽1!H52+化神!C49+魂骨!B49+魂环!C49+神兵!D48+神兵!W48+魂核1!H50</f>
        <v>252559.535944</v>
      </c>
      <c r="Z50">
        <f>(星级!T50+阶位!U50+战魄!E50+武魂!U50+众神殿!E50+精神空间!U49+天赋!T50+魂师之魄1!I50)*(1+BP50)+魂兽1!I52+化神!D49+魂骨!C49+魂环!D49+神兵!E48+神兵!X48+魂核1!I50</f>
        <v>68218.37212</v>
      </c>
      <c r="AA50">
        <f>(星级!U50+阶位!V50+战魄!F50+武魂!V50+众神殿!F50+精神空间!V49+天赋!U50+魂师之魄1!J50)*(1+BQ50)+魂兽1!J52+化神!E49+魂骨!D49+魂环!E49+神兵!F48+神兵!Y48+魂核1!J50</f>
        <v>23691.352639999997</v>
      </c>
      <c r="AB50">
        <f>(星级!V50+阶位!W50+战魄!G50+武魂!W50+众神殿!G50+精神空间!W49+天赋!V50+魂师之魄1!K50)*(1+BR50)+魂兽1!K52+化神!F49+魂骨!E49+魂环!F49+神兵!G48+神兵!Z48+魂核1!K50</f>
        <v>21517.752639999999</v>
      </c>
      <c r="AC50">
        <f>(星级!W50+阶位!X50+战魄!H50+武魂!X50+众神殿!H50+精神空间!X49+天赋!W50+魂师之魄1!L50)*(1+BS50)+魂兽1!L52+化神!G49+魂骨!F49+魂环!G49+神兵!H48+神兵!AA48+魂核1!L50</f>
        <v>717.39800000000014</v>
      </c>
      <c r="AD50">
        <f>(星级!X50+阶位!Y50+战魄!I50+武魂!Y50+众神殿!I50+精神空间!Y49+天赋!X50+魂师之魄1!M50)*(1+BT50)+魂兽1!M52+化神!H49+魂骨!G49+魂环!H49+神兵!I48+神兵!AB48+魂核1!M50</f>
        <v>699.79800000000012</v>
      </c>
      <c r="AE50">
        <f>(星级!Y50+阶位!Z50+战魄!J50+武魂!Z50+众神殿!J50+精神空间!Z49+天赋!Y50+魂师之魄1!N50)*(1+BU50)+魂兽1!N52+化神!I49+魂骨!H49+魂环!I49+神兵!J48+神兵!AC48+魂核1!N50</f>
        <v>777.53719999999998</v>
      </c>
      <c r="AF50">
        <f>(星级!Z50+阶位!AA50+战魄!K50+武魂!AA50+众神殿!K50+精神空间!AA49+天赋!Z50+魂师之魄1!O50)*(1+BV50)+魂兽1!O52+化神!J49+魂骨!I49+魂环!J49+神兵!K48+神兵!AD48+魂核1!O50</f>
        <v>721.2700000000001</v>
      </c>
      <c r="AG50">
        <f>(星级!AA50+阶位!AB50+战魄!L50+武魂!AB50+众神殿!L50+精神空间!AB49+天赋!AA50+魂师之魄1!P50)*(1+BW50)+魂兽1!P52+化神!K49+魂骨!J49+魂环!K49+神兵!L48+神兵!AE48+魂核1!P50</f>
        <v>833.73400000000015</v>
      </c>
      <c r="AH50">
        <f>(星级!AB50+阶位!AC50+战魄!M50+武魂!AC50+众神殿!M50+精神空间!AC49+天赋!AB50+魂师之魄1!Q50)*(1+BX50)+魂兽1!Q52+化神!L49+魂骨!K49+魂环!L49+神兵!M48+神兵!AF48+魂核1!Q50</f>
        <v>714.93400000000008</v>
      </c>
      <c r="AI50">
        <f>(星级!AC50+阶位!AD50+战魄!N50+武魂!AD50+众神殿!N50+精神空间!AD49+天赋!AC50+魂师之魄1!R50)*(1+BY50)+魂兽1!R52+化神!M49+魂骨!L49+魂环!M49+神兵!N48+神兵!AG48+魂核1!R50</f>
        <v>8240.4</v>
      </c>
      <c r="AJ50">
        <f>(星级!AD50+阶位!AE50+战魄!O50+武魂!AE50+众神殿!O50+精神空间!AE49+天赋!AD50+魂师之魄1!S50)*(1+BZ50)+魂兽1!S52+化神!N49+魂骨!M49+魂环!N49+神兵!O48+神兵!AH48+魂核1!S50</f>
        <v>202.35</v>
      </c>
      <c r="AK50">
        <f>(星级!AE50+阶位!AF50+战魄!P50+武魂!AF50+众神殿!P50+精神空间!AF49+天赋!AE50+魂师之魄1!T50)*(1+CA50)+魂兽1!T52+化神!O49+魂骨!N49+魂环!O49+神兵!P48+神兵!AI48+魂核1!T50</f>
        <v>16984.644799999998</v>
      </c>
      <c r="AL50">
        <f>(星级!AF50+阶位!AG50+战魄!Q50+武魂!AG50+众神殿!Q50+精神空间!AG49+天赋!AF50+魂师之魄1!U50)*(1+CB50)+魂兽1!U52+化神!P49+魂骨!O49+魂环!P49+神兵!Q48+神兵!AJ48+魂核1!U50</f>
        <v>16984.644799999998</v>
      </c>
      <c r="AM50">
        <f>化神!R49+魂环!Q49</f>
        <v>3780</v>
      </c>
      <c r="AN50">
        <f>化神!S49+魂环!R49</f>
        <v>3780</v>
      </c>
      <c r="AO50">
        <f>魂环!S49</f>
        <v>0</v>
      </c>
      <c r="AP50">
        <f>魂环!T49</f>
        <v>0</v>
      </c>
      <c r="AQ50">
        <f>魂核1!Y50+神器1!AD50+VLOOKUP(精神空间!$B$2,精神空间!$BR$4:$BT$11,2,)</f>
        <v>0.7</v>
      </c>
      <c r="AR50">
        <f>魂核1!Z50+神器1!AE50+VLOOKUP(精神空间!$B$2,精神空间!$BR$4:$BT$11,2,)</f>
        <v>0.7</v>
      </c>
      <c r="AT50">
        <f>(星级!AH50+阶位!AJ50+战魄!D50+武魂!AJ50+众神殿!D50+精神空间!AJ49+天赋!AI50+魂师之魄1!H50)*(1+BO50)+魂兽1!H52+化神!C49+魂骨!B49+魂环!C49+神兵!D48+神兵!W48+魂核1!H50</f>
        <v>244067.890288</v>
      </c>
      <c r="AU50">
        <f>(星级!AI50+阶位!AK50+战魄!E50+武魂!AK50+众神殿!E50+精神空间!AK49+天赋!AJ50+魂师之魄1!I50)*(1+BP50)+魂兽1!I52+化神!D49+魂骨!C49+魂环!D49+神兵!E48+神兵!X48+魂核1!I50</f>
        <v>69684.556840000005</v>
      </c>
      <c r="AV50">
        <f>(星级!AJ50+阶位!AL50+战魄!F50+武魂!AL50+众神殿!F50+精神空间!AL49+天赋!AK50+魂师之魄1!J50)*(1+BQ50)+魂兽1!J52+化神!E49+魂骨!D49+魂环!E49+神兵!F48+神兵!Y48+魂核1!J50</f>
        <v>21075.536319999999</v>
      </c>
      <c r="AW50">
        <f>(星级!AK50+阶位!AM50+战魄!G50+武魂!AM50+众神殿!G50+精神空间!AM49+天赋!AL50+魂师之魄1!K50)*(1+BR50)+魂兽1!K52+化神!F49+魂骨!E49+魂环!F49+神兵!G48+神兵!Z48+魂核1!K50</f>
        <v>23097.545919999997</v>
      </c>
      <c r="AX50">
        <f>(星级!AL50+阶位!AN50+战魄!H50+武魂!AN50+众神殿!H50+精神空间!AN49+天赋!AM50+魂师之魄1!L50)*(1+BS50)+魂兽1!L52+化神!G49+魂骨!F49+魂环!G49+神兵!H48+神兵!AA48+魂核1!L50</f>
        <v>723.73400000000015</v>
      </c>
      <c r="AY50">
        <f>(星级!AM50+阶位!AO50+战魄!I50+武魂!AO50+众神殿!I50+精神空间!AO49+天赋!AN50+魂师之魄1!M50)*(1+BT50)+魂兽1!M52+化神!H49+魂骨!G49+魂环!H49+神兵!I48+神兵!AB48+魂核1!M50</f>
        <v>706.13400000000013</v>
      </c>
      <c r="AZ50">
        <f>(星级!AN50+阶位!AP50+战魄!J50+武魂!AP50+众神殿!J50+精神空间!AP49+天赋!AO50+魂师之魄1!N50)*(1+BU50)+魂兽1!N52+化神!I49+魂骨!H49+魂环!I49+神兵!J48+神兵!AC48+魂核1!N50</f>
        <v>771.20120000000009</v>
      </c>
      <c r="BA50">
        <f>(星级!AO50+阶位!AQ50+战魄!K50+武魂!AQ50+众神殿!K50+精神空间!AQ49+天赋!AP50+魂师之魄1!O50)*(1+BV50)+魂兽1!O52+化神!J49+魂骨!I49+魂环!J49+神兵!K48+神兵!AD48+魂核1!O50</f>
        <v>706.13400000000013</v>
      </c>
      <c r="BB50">
        <f>(星级!AP50+阶位!AR50+战魄!L50+武魂!AR50+众神殿!L50+精神空间!AR49+天赋!AQ50+魂师之魄1!P50)*(1+BW50)+魂兽1!P52+化神!K49+魂骨!J49+魂环!K49+神兵!L48+神兵!AE48+魂核1!P50</f>
        <v>833.73400000000015</v>
      </c>
      <c r="BC50">
        <f>(星级!AQ50+阶位!AS50+战魄!M50+武魂!AS50+众神殿!M50+精神空间!AS49+天赋!AR50+魂师之魄1!Q50)*(1+BX50)+魂兽1!Q52+化神!L49+魂骨!K49+魂环!L49+神兵!M48+神兵!AF48+魂核1!Q50</f>
        <v>714.93400000000008</v>
      </c>
      <c r="BD50">
        <f>(星级!AR50+阶位!AT50+战魄!N50+武魂!AT50+众神殿!N50+精神空间!AT49+天赋!AS50+魂师之魄1!R50)*(1+BY50)+魂兽1!R52+化神!M49+魂骨!L49+魂环!M49+神兵!N48+神兵!AG48+魂核1!R50</f>
        <v>4120.2</v>
      </c>
      <c r="BE50">
        <f>(星级!AS50+阶位!AU50+战魄!O50+武魂!AU50+众神殿!O50+精神空间!AU49+天赋!AT50+魂师之魄1!S50)*(1+BZ50)+魂兽1!S52+化神!N49+魂骨!M49+魂环!N49+神兵!O48+神兵!AH48+魂核1!S50</f>
        <v>255.6</v>
      </c>
      <c r="BF50">
        <f>(星级!AT50+阶位!AV50+战魄!P50+武魂!AV50+众神殿!P50+精神空间!AV49+天赋!AU50+魂师之魄1!T50)*(1+CA50)+魂兽1!T52+化神!O49+魂骨!N49+魂环!O49+神兵!P48+神兵!AI48+魂核1!T50</f>
        <v>16984.644799999998</v>
      </c>
      <c r="BG50">
        <f>(星级!AU50+阶位!AW50+战魄!Q50+武魂!AW50+众神殿!Q50+精神空间!AW49+天赋!AV50+魂师之魄1!U50)*(1+CB50)+魂兽1!U52+化神!P49+魂骨!O49+魂环!P49+神兵!Q48+神兵!AJ48+魂核1!U50</f>
        <v>16984.644799999998</v>
      </c>
      <c r="BH50">
        <f>化神!R49+魂环!Q49</f>
        <v>3780</v>
      </c>
      <c r="BI50">
        <f>化神!S49+魂环!R49</f>
        <v>3780</v>
      </c>
      <c r="BJ50">
        <f>魂环!S49</f>
        <v>0</v>
      </c>
      <c r="BK50">
        <f>魂环!T49</f>
        <v>0</v>
      </c>
      <c r="BL50">
        <f>魂核1!Y50+神器1!AD50+VLOOKUP(精神空间!$B$2,精神空间!$BR$4:$BT$11,2,)</f>
        <v>0.7</v>
      </c>
      <c r="BM50">
        <f>魂核1!Z50+神器1!AE50+VLOOKUP(精神空间!$B$2,精神空间!$BR$4:$BT$11,2,)</f>
        <v>0.7</v>
      </c>
      <c r="BO50">
        <f>战魄!T50+武魂!AZ50+好感度!D49+魂师之魄1!Y50+神器1!M50+魂兽1!X52+精神空间!BA49+精神空间!BC49</f>
        <v>1.6520000000000001</v>
      </c>
      <c r="BP50">
        <f>战魄!U50+武魂!BA50+好感度!E49+魂师之魄1!Z50+神器1!N50+魂兽1!Y52+精神空间!BB49+精神空间!BD49</f>
        <v>1.6520000000000001</v>
      </c>
      <c r="BQ50">
        <f>战魄!V50+武魂!BB50+好感度!F49+魂师之魄1!AA50+神器1!O50+魂兽1!Z52</f>
        <v>1.08</v>
      </c>
      <c r="BR50">
        <f>战魄!W50+武魂!BC50+好感度!G49+魂师之魄1!AB50+神器1!P50+魂兽1!AA52</f>
        <v>1.08</v>
      </c>
      <c r="BS50">
        <f>战魄!X50+武魂!BD50+好感度!H49+魂师之魄1!AC50+神器1!Q50+魂兽1!AB52</f>
        <v>1.2</v>
      </c>
      <c r="BT50">
        <f>战魄!Y50+武魂!BE50+好感度!I49+魂师之魄1!AD50+神器1!R50+魂兽1!AC52</f>
        <v>1.2</v>
      </c>
      <c r="BU50">
        <f>战魄!Z50+武魂!BF50+好感度!J49+魂师之魄1!AE50+神器1!S50+魂兽1!AD52</f>
        <v>1.2</v>
      </c>
      <c r="BV50">
        <f>战魄!AA50+武魂!BG50+好感度!K49+魂师之魄1!AF50+神器1!T50+魂兽1!AE52</f>
        <v>1.2</v>
      </c>
      <c r="BW50">
        <f>战魄!AB50+武魂!BH50+好感度!L49+魂师之魄1!AG50+神器1!U50+魂兽1!AF52</f>
        <v>1.2</v>
      </c>
      <c r="BX50">
        <f>战魄!AC50+武魂!BI50+好感度!M49+魂师之魄1!AH50+神器1!V50+魂兽1!AG52</f>
        <v>1.2</v>
      </c>
      <c r="BY50">
        <f>战魄!AD50+武魂!BJ50+好感度!N49+魂师之魄1!AI50+神器1!W50+魂兽1!AH52</f>
        <v>1.18</v>
      </c>
      <c r="BZ50">
        <f>战魄!AE50+武魂!BK50+好感度!O49+魂师之魄1!AJ50+神器1!X50+魂兽1!AI52</f>
        <v>1.1299999999999999</v>
      </c>
      <c r="CA50">
        <f>战魄!AF50+武魂!BL50+好感度!P49+魂师之魄1!AK50+神器1!Y50+魂兽1!AJ52</f>
        <v>1.08</v>
      </c>
      <c r="CB50">
        <f>战魄!AG50+武魂!BM50+好感度!Q49+魂师之魄1!AL50+神器1!Z50+魂兽1!AK52</f>
        <v>1.08</v>
      </c>
    </row>
    <row r="51" spans="2:80" x14ac:dyDescent="0.2">
      <c r="B51">
        <v>47</v>
      </c>
      <c r="D51">
        <f>(星级!D51+阶位!D51+战魄!D51+武魂!D51+众神殿!D51+精神空间!D50+天赋!C51+魂师之魄1!H51)*(1+BO51)+魂兽1!H53+化神!C50+魂骨!B50+魂环!C50+神兵!D49+神兵!W49+魂核1!H51</f>
        <v>266811.11276799999</v>
      </c>
      <c r="E51">
        <f>(星级!E51+阶位!E51+战魄!E51+武魂!E51+众神殿!E51+精神空间!E50+天赋!D51+魂师之魄1!I51)*(1+BP51)+魂兽1!I53+化神!D50+魂骨!C50+魂环!D50+神兵!E49+神兵!X49+魂核1!I51</f>
        <v>68370.459392000004</v>
      </c>
      <c r="F51">
        <f>(星级!F51+阶位!F51+战魄!F51+武魂!F51+众神殿!F51+精神空间!F50+天赋!E51+魂师之魄1!J51)*(1+BQ51)+魂兽1!J53+化神!E50+魂骨!D50+魂环!E50+神兵!F49+神兵!Y49+魂核1!J51</f>
        <v>25674.00864</v>
      </c>
      <c r="G51">
        <f>(星级!G51+阶位!G51+战魄!G51+武魂!G51+众神殿!G51+精神空间!G50+天赋!F51+魂师之魄1!K51)*(1+BR51)+魂兽1!K53+化神!F50+魂骨!E50+魂环!F50+神兵!G49+神兵!Z49+魂核1!K51</f>
        <v>23001.208639999997</v>
      </c>
      <c r="H51">
        <f>(星级!H51+阶位!H51+战魄!H51+武魂!H51+众神殿!H51+精神空间!H50+天赋!G51+魂师之魄1!L51)*(1+BS51)+魂兽1!L53+化神!G50+魂骨!F50+魂环!G50+神兵!H49+神兵!AA49+魂核1!L51</f>
        <v>732.97400000000005</v>
      </c>
      <c r="I51">
        <f>(星级!I51+阶位!I51+战魄!I51+武魂!I51+众神殿!I51+精神空间!I50+天赋!H51+魂师之魄1!M51)*(1+BT51)+魂兽1!M53+化神!H50+魂骨!G50+魂环!H50+神兵!I49+神兵!AB49+魂核1!M51</f>
        <v>715.37400000000014</v>
      </c>
      <c r="J51">
        <f>(星级!J51+阶位!J51+战魄!J51+武魂!J51+众神殿!J51+精神空间!J50+天赋!I51+魂师之魄1!N51)*(1+BU51)+魂兽1!N53+化神!I50+魂骨!H50+魂环!I50+神兵!J49+神兵!AC49+魂核1!N51</f>
        <v>780.44119999999998</v>
      </c>
      <c r="K51">
        <f>(星级!K51+阶位!K51+战魄!K51+武魂!K51+众神殿!K51+精神空间!K50+天赋!J51+魂师之魄1!O51)*(1+BV51)+魂兽1!O53+化神!J50+魂骨!I50+魂环!J50+神兵!K49+神兵!AD49+魂核1!O51</f>
        <v>724.17400000000009</v>
      </c>
      <c r="L51">
        <f>(星级!L51+阶位!L51+战魄!L51+武魂!L51+众神殿!L51+精神空间!L50+天赋!K51+魂师之魄1!P51)*(1+BW51)+魂兽1!P53+化神!K50+魂骨!J50+魂环!K50+神兵!L49+神兵!AE49+魂核1!P51</f>
        <v>842.97400000000005</v>
      </c>
      <c r="M51">
        <f>(星级!M51+阶位!M51+战魄!M51+武魂!M51+众神殿!M51+精神空间!M50+天赋!L51+魂师之魄1!Q51)*(1+BX51)+魂兽1!Q53+化神!L50+魂骨!K50+魂环!L50+神兵!M49+神兵!AF49+魂核1!Q51</f>
        <v>724.17400000000009</v>
      </c>
      <c r="N51">
        <f>(星级!N51+阶位!N51+战魄!N51+武魂!N51+众神殿!N51+精神空间!N50+天赋!M51+魂师之魄1!R51)*(1+BY51)+魂兽1!R53+化神!M50+魂骨!L50+魂环!M50+神兵!N49+神兵!AG49+魂核1!R51</f>
        <v>10670</v>
      </c>
      <c r="O51">
        <f>(星级!O51+阶位!O51+战魄!O51+武魂!O51+众神殿!O51+精神空间!O50+天赋!N51+魂师之魄1!S51)*(1+BZ51)+魂兽1!S53+化神!N50+魂骨!M50+魂环!N50+神兵!O49+神兵!AH49+魂核1!S51</f>
        <v>127.8</v>
      </c>
      <c r="P51">
        <f>(星级!P51+阶位!P51+战魄!P51+武魂!P51+众神殿!P51+精神空间!P50+天赋!O51+魂师之魄1!T51)*(1+CA51)+魂兽1!T53+化神!O50+魂骨!N50+魂环!O50+神兵!P49+神兵!AI49+魂核1!T51</f>
        <v>17464.563199999997</v>
      </c>
      <c r="Q51">
        <f>(星级!Q51+阶位!Q51+战魄!Q51+武魂!Q51+众神殿!Q51+精神空间!Q50+天赋!P51+魂师之魄1!U51)*(1+CB51)+魂兽1!U53+化神!P50+魂骨!O50+魂环!P50+神兵!Q49+神兵!AJ49+魂核1!U51</f>
        <v>17464.563199999997</v>
      </c>
      <c r="R51">
        <f>化神!R50+魂环!Q50</f>
        <v>3780</v>
      </c>
      <c r="S51">
        <f>化神!S50+魂环!R50</f>
        <v>3780</v>
      </c>
      <c r="T51">
        <f>魂环!S50</f>
        <v>0</v>
      </c>
      <c r="U51">
        <f>魂环!T50</f>
        <v>0</v>
      </c>
      <c r="V51">
        <f>魂核1!Y51+神器1!AD51+VLOOKUP(精神空间!$B$2,精神空间!$BR$4:$BT$11,2,)</f>
        <v>0.7</v>
      </c>
      <c r="W51">
        <f>魂核1!Z51+神器1!AE51+VLOOKUP(精神空间!$B$2,精神空间!$BR$4:$BT$11,2,)</f>
        <v>0.7</v>
      </c>
      <c r="Y51">
        <f>(星级!S51+阶位!T51+战魄!D51+武魂!T51+众神殿!D51+精神空间!T50+天赋!S51+魂师之魄1!H51)*(1+BO51)+魂兽1!H53+化神!C50+魂骨!B50+魂环!C50+神兵!D49+神兵!W49+魂核1!H51</f>
        <v>254023.65203199998</v>
      </c>
      <c r="Z51">
        <f>(星级!T51+阶位!U51+战魄!E51+武魂!U51+众神殿!E51+精神空间!U50+天赋!T51+魂师之魄1!I51)*(1+BP51)+魂兽1!I53+化神!D50+魂骨!C50+魂环!D50+神兵!E49+神兵!X49+魂核1!I51</f>
        <v>68685.93376</v>
      </c>
      <c r="AA51">
        <f>(星级!U51+阶位!V51+战魄!F51+武魂!V51+众神殿!F51+精神空间!V50+天赋!U51+魂师之魄1!J51)*(1+BQ51)+魂兽1!J53+化神!E50+魂骨!D50+魂环!E50+神兵!F49+神兵!Y49+魂核1!J51</f>
        <v>23815.320639999998</v>
      </c>
      <c r="AB51">
        <f>(星级!V51+阶位!W51+战魄!G51+武魂!W51+众神殿!G51+精神空间!W50+天赋!V51+魂师之魄1!K51)*(1+BR51)+魂兽1!K53+化神!F50+魂骨!E50+魂环!F50+神兵!G49+神兵!Z49+魂核1!K51</f>
        <v>21608.440639999997</v>
      </c>
      <c r="AC51">
        <f>(星级!W51+阶位!X51+战魄!H51+武魂!X51+众神殿!H51+精神空间!X50+天赋!W51+魂师之魄1!L51)*(1+BS51)+魂兽1!L53+化神!G50+魂骨!F50+魂环!G50+神兵!H49+神兵!AA49+魂核1!L51</f>
        <v>726.63800000000015</v>
      </c>
      <c r="AD51">
        <f>(星级!X51+阶位!Y51+战魄!I51+武魂!Y51+众神殿!I51+精神空间!Y50+天赋!X51+魂师之魄1!M51)*(1+BT51)+魂兽1!M53+化神!H50+魂骨!G50+魂环!H50+神兵!I49+神兵!AB49+魂核1!M51</f>
        <v>709.03800000000012</v>
      </c>
      <c r="AE51">
        <f>(星级!Y51+阶位!Z51+战魄!J51+武魂!Z51+众神殿!J51+精神空间!Z50+天赋!Y51+魂师之魄1!N51)*(1+BU51)+魂兽1!N53+化神!I50+魂骨!H50+魂环!I50+神兵!J49+神兵!AC49+魂核1!N51</f>
        <v>786.77719999999999</v>
      </c>
      <c r="AF51">
        <f>(星级!Z51+阶位!AA51+战魄!K51+武魂!AA51+众神殿!K51+精神空间!AA50+天赋!Z51+魂师之魄1!O51)*(1+BV51)+魂兽1!O53+化神!J50+魂骨!I50+魂环!J50+神兵!K49+神兵!AD49+魂核1!O51</f>
        <v>730.5100000000001</v>
      </c>
      <c r="AG51">
        <f>(星级!AA51+阶位!AB51+战魄!L51+武魂!AB51+众神殿!L51+精神空间!AB50+天赋!AA51+魂师之魄1!P51)*(1+BW51)+魂兽1!P53+化神!K50+魂骨!J50+魂环!K50+神兵!L49+神兵!AE49+魂核1!P51</f>
        <v>842.97400000000005</v>
      </c>
      <c r="AH51">
        <f>(星级!AB51+阶位!AC51+战魄!M51+武魂!AC51+众神殿!M51+精神空间!AC50+天赋!AB51+魂师之魄1!Q51)*(1+BX51)+魂兽1!Q53+化神!L50+魂骨!K50+魂环!L50+神兵!M49+神兵!AF49+魂核1!Q51</f>
        <v>724.17400000000009</v>
      </c>
      <c r="AI51">
        <f>(星级!AC51+阶位!AD51+战魄!N51+武魂!AD51+众神殿!N51+精神空间!AD50+天赋!AC51+魂师之魄1!R51)*(1+BY51)+魂兽1!R53+化神!M50+魂骨!L50+魂环!M50+神兵!N49+神兵!AG49+魂核1!R51</f>
        <v>8492</v>
      </c>
      <c r="AJ51">
        <f>(星级!AD51+阶位!AE51+战魄!O51+武魂!AE51+众神殿!O51+精神空间!AE50+天赋!AD51+魂师之魄1!S51)*(1+BZ51)+魂兽1!S53+化神!N50+魂骨!M50+魂环!N50+神兵!O49+神兵!AH49+魂核1!S51</f>
        <v>202.35</v>
      </c>
      <c r="AK51">
        <f>(星级!AE51+阶位!AF51+战魄!P51+武魂!AF51+众神殿!P51+精神空间!AF50+天赋!AE51+魂师之魄1!T51)*(1+CA51)+魂兽1!T53+化神!O50+魂骨!N50+魂环!O50+神兵!P49+神兵!AI49+魂核1!T51</f>
        <v>17006.963199999998</v>
      </c>
      <c r="AL51">
        <f>(星级!AF51+阶位!AG51+战魄!Q51+武魂!AG51+众神殿!Q51+精神空间!AG50+天赋!AF51+魂师之魄1!U51)*(1+CB51)+魂兽1!U53+化神!P50+魂骨!O50+魂环!P50+神兵!Q49+神兵!AJ49+魂核1!U51</f>
        <v>17006.963199999998</v>
      </c>
      <c r="AM51">
        <f>化神!R50+魂环!Q50</f>
        <v>3780</v>
      </c>
      <c r="AN51">
        <f>化神!S50+魂环!R50</f>
        <v>3780</v>
      </c>
      <c r="AO51">
        <f>魂环!S50</f>
        <v>0</v>
      </c>
      <c r="AP51">
        <f>魂环!T50</f>
        <v>0</v>
      </c>
      <c r="AQ51">
        <f>魂核1!Y51+神器1!AD51+VLOOKUP(精神空间!$B$2,精神空间!$BR$4:$BT$11,2,)</f>
        <v>0.7</v>
      </c>
      <c r="AR51">
        <f>魂核1!Z51+神器1!AE51+VLOOKUP(精神空间!$B$2,精神空间!$BR$4:$BT$11,2,)</f>
        <v>0.7</v>
      </c>
      <c r="AT51">
        <f>(星级!AH51+阶位!AJ51+战魄!D51+武魂!AJ51+众神殿!D51+精神空间!AJ50+天赋!AI51+魂师之魄1!H51)*(1+BO51)+魂兽1!H53+化神!C50+魂骨!B50+魂环!C50+神兵!D49+神兵!W49+魂核1!H51</f>
        <v>245373.64966399997</v>
      </c>
      <c r="AU51">
        <f>(星级!AI51+阶位!AK51+战魄!E51+武魂!AK51+众神殿!E51+精神空间!AK50+天赋!AJ51+魂师之魄1!I51)*(1+BP51)+魂兽1!I53+化神!D50+魂骨!C50+魂环!D50+神兵!E49+神兵!X49+魂核1!I51</f>
        <v>70179.429120000001</v>
      </c>
      <c r="AV51">
        <f>(星级!AJ51+阶位!AL51+战魄!F51+武魂!AL51+众神殿!F51+精神空间!AL50+天赋!AK51+魂师之魄1!J51)*(1+BQ51)+魂兽1!J53+化神!E50+魂骨!D50+魂环!E50+神兵!F49+神兵!Y49+魂核1!J51</f>
        <v>21155.595519999999</v>
      </c>
      <c r="AW51">
        <f>(星级!AK51+阶位!AM51+战魄!G51+武魂!AM51+众神殿!G51+精神空间!AM50+天赋!AL51+魂师之魄1!K51)*(1+BR51)+魂兽1!K53+化神!F50+魂骨!E50+魂环!F50+神兵!G49+神兵!Z49+魂核1!K51</f>
        <v>23208.222719999998</v>
      </c>
      <c r="AX51">
        <f>(星级!AL51+阶位!AN51+战魄!H51+武魂!AN51+众神殿!H51+精神空间!AN50+天赋!AM51+魂师之魄1!L51)*(1+BS51)+魂兽1!L53+化神!G50+魂骨!F50+魂环!G50+神兵!H49+神兵!AA49+魂核1!L51</f>
        <v>732.97400000000005</v>
      </c>
      <c r="AY51">
        <f>(星级!AM51+阶位!AO51+战魄!I51+武魂!AO51+众神殿!I51+精神空间!AO50+天赋!AN51+魂师之魄1!M51)*(1+BT51)+魂兽1!M53+化神!H50+魂骨!G50+魂环!H50+神兵!I49+神兵!AB49+魂核1!M51</f>
        <v>715.37400000000014</v>
      </c>
      <c r="AZ51">
        <f>(星级!AN51+阶位!AP51+战魄!J51+武魂!AP51+众神殿!J51+精神空间!AP50+天赋!AO51+魂师之魄1!N51)*(1+BU51)+魂兽1!N53+化神!I50+魂骨!H50+魂环!I50+神兵!J49+神兵!AC49+魂核1!N51</f>
        <v>780.44119999999998</v>
      </c>
      <c r="BA51">
        <f>(星级!AO51+阶位!AQ51+战魄!K51+武魂!AQ51+众神殿!K51+精神空间!AQ50+天赋!AP51+魂师之魄1!O51)*(1+BV51)+魂兽1!O53+化神!J50+魂骨!I50+魂环!J50+神兵!K49+神兵!AD49+魂核1!O51</f>
        <v>715.37400000000014</v>
      </c>
      <c r="BB51">
        <f>(星级!AP51+阶位!AR51+战魄!L51+武魂!AR51+众神殿!L51+精神空间!AR50+天赋!AQ51+魂师之魄1!P51)*(1+BW51)+魂兽1!P53+化神!K50+魂骨!J50+魂环!K50+神兵!L49+神兵!AE49+魂核1!P51</f>
        <v>842.97400000000005</v>
      </c>
      <c r="BC51">
        <f>(星级!AQ51+阶位!AS51+战魄!M51+武魂!AS51+众神殿!M51+精神空间!AS50+天赋!AR51+魂师之魄1!Q51)*(1+BX51)+魂兽1!Q53+化神!L50+魂骨!K50+魂环!L50+神兵!M49+神兵!AF49+魂核1!Q51</f>
        <v>724.17400000000009</v>
      </c>
      <c r="BD51">
        <f>(星级!AR51+阶位!AT51+战魄!N51+武魂!AT51+众神殿!N51+精神空间!AT50+天赋!AS51+魂师之魄1!R51)*(1+BY51)+魂兽1!R53+化神!M50+魂骨!L50+魂环!M50+神兵!N49+神兵!AG49+魂核1!R51</f>
        <v>4246</v>
      </c>
      <c r="BE51">
        <f>(星级!AS51+阶位!AU51+战魄!O51+武魂!AU51+众神殿!O51+精神空间!AU50+天赋!AT51+魂师之魄1!S51)*(1+BZ51)+魂兽1!S53+化神!N50+魂骨!M50+魂环!N50+神兵!O49+神兵!AH49+魂核1!S51</f>
        <v>255.6</v>
      </c>
      <c r="BF51">
        <f>(星级!AT51+阶位!AV51+战魄!P51+武魂!AV51+众神殿!P51+精神空间!AV50+天赋!AU51+魂师之魄1!T51)*(1+CA51)+魂兽1!T53+化神!O50+魂骨!N50+魂环!O50+神兵!P49+神兵!AI49+魂核1!T51</f>
        <v>17006.963199999998</v>
      </c>
      <c r="BG51">
        <f>(星级!AU51+阶位!AW51+战魄!Q51+武魂!AW51+众神殿!Q51+精神空间!AW50+天赋!AV51+魂师之魄1!U51)*(1+CB51)+魂兽1!U53+化神!P50+魂骨!O50+魂环!P50+神兵!Q49+神兵!AJ49+魂核1!U51</f>
        <v>17006.963199999998</v>
      </c>
      <c r="BH51">
        <f>化神!R50+魂环!Q50</f>
        <v>3780</v>
      </c>
      <c r="BI51">
        <f>化神!S50+魂环!R50</f>
        <v>3780</v>
      </c>
      <c r="BJ51">
        <f>魂环!S50</f>
        <v>0</v>
      </c>
      <c r="BK51">
        <f>魂环!T50</f>
        <v>0</v>
      </c>
      <c r="BL51">
        <f>魂核1!Y51+神器1!AD51+VLOOKUP(精神空间!$B$2,精神空间!$BR$4:$BT$11,2,)</f>
        <v>0.7</v>
      </c>
      <c r="BM51">
        <f>魂核1!Z51+神器1!AE51+VLOOKUP(精神空间!$B$2,精神空间!$BR$4:$BT$11,2,)</f>
        <v>0.7</v>
      </c>
      <c r="BO51">
        <f>战魄!T51+武魂!AZ51+好感度!D50+魂师之魄1!Y51+神器1!M51+魂兽1!X53+精神空间!BA50+精神空间!BC50</f>
        <v>1.6560000000000001</v>
      </c>
      <c r="BP51">
        <f>战魄!U51+武魂!BA51+好感度!E50+魂师之魄1!Z51+神器1!N51+魂兽1!Y53+精神空间!BB50+精神空间!BD50</f>
        <v>1.6560000000000001</v>
      </c>
      <c r="BQ51">
        <f>战魄!V51+武魂!BB51+好感度!F50+魂师之魄1!AA51+神器1!O51+魂兽1!Z53</f>
        <v>1.08</v>
      </c>
      <c r="BR51">
        <f>战魄!W51+武魂!BC51+好感度!G50+魂师之魄1!AB51+神器1!P51+魂兽1!AA53</f>
        <v>1.08</v>
      </c>
      <c r="BS51">
        <f>战魄!X51+武魂!BD51+好感度!H50+魂师之魄1!AC51+神器1!Q51+魂兽1!AB53</f>
        <v>1.2</v>
      </c>
      <c r="BT51">
        <f>战魄!Y51+武魂!BE51+好感度!I50+魂师之魄1!AD51+神器1!R51+魂兽1!AC53</f>
        <v>1.2</v>
      </c>
      <c r="BU51">
        <f>战魄!Z51+武魂!BF51+好感度!J50+魂师之魄1!AE51+神器1!S51+魂兽1!AD53</f>
        <v>1.2</v>
      </c>
      <c r="BV51">
        <f>战魄!AA51+武魂!BG51+好感度!K50+魂师之魄1!AF51+神器1!T51+魂兽1!AE53</f>
        <v>1.2</v>
      </c>
      <c r="BW51">
        <f>战魄!AB51+武魂!BH51+好感度!L50+魂师之魄1!AG51+神器1!U51+魂兽1!AF53</f>
        <v>1.2</v>
      </c>
      <c r="BX51">
        <f>战魄!AC51+武魂!BI51+好感度!M50+魂师之魄1!AH51+神器1!V51+魂兽1!AG53</f>
        <v>1.2</v>
      </c>
      <c r="BY51">
        <f>战魄!AD51+武魂!BJ51+好感度!N50+魂师之魄1!AI51+神器1!W51+魂兽1!AH53</f>
        <v>1.2</v>
      </c>
      <c r="BZ51">
        <f>战魄!AE51+武魂!BK51+好感度!O50+魂师之魄1!AJ51+神器1!X51+魂兽1!AI53</f>
        <v>1.1299999999999999</v>
      </c>
      <c r="CA51">
        <f>战魄!AF51+武魂!BL51+好感度!P50+魂师之魄1!AK51+神器1!Y51+魂兽1!AJ53</f>
        <v>1.08</v>
      </c>
      <c r="CB51">
        <f>战魄!AG51+武魂!BM51+好感度!Q50+魂师之魄1!AL51+神器1!Z51+魂兽1!AK53</f>
        <v>1.08</v>
      </c>
    </row>
    <row r="52" spans="2:80" x14ac:dyDescent="0.2">
      <c r="B52">
        <v>48</v>
      </c>
      <c r="D52">
        <f>(星级!D52+阶位!D52+战魄!D52+武魂!D52+众神殿!D52+精神空间!D51+天赋!C52+魂师之魄1!H52)*(1+BO52)+魂兽1!H54+化神!C51+魂骨!B51+魂环!C51+神兵!D50+神兵!W50+魂核1!H52</f>
        <v>268447.95347999997</v>
      </c>
      <c r="E52">
        <f>(星级!E52+阶位!E52+战魄!E52+武魂!E52+众神殿!E52+精神空间!E51+天赋!D52+魂师之魄1!I52)*(1+BP52)+魂兽1!I54+化神!D51+魂骨!C51+魂环!D51+神兵!E50+神兵!X50+魂核1!I52</f>
        <v>68819.661120000004</v>
      </c>
      <c r="F52">
        <f>(星级!F52+阶位!F52+战魄!F52+武魂!F52+众神殿!F52+精神空间!F51+天赋!E52+魂师之魄1!J52)*(1+BQ52)+魂兽1!J54+化神!E51+魂骨!D51+魂环!E51+神兵!F50+神兵!Y50+魂核1!J52</f>
        <v>25828.344639999999</v>
      </c>
      <c r="G52">
        <f>(星级!G52+阶位!G52+战魄!G52+武魂!G52+众神殿!G52+精神空间!G51+天赋!F52+魂师之魄1!K52)*(1+BR52)+魂兽1!K54+化神!F51+魂骨!E51+魂环!F51+神兵!G50+神兵!Z50+魂核1!K52</f>
        <v>23111.86464</v>
      </c>
      <c r="H52">
        <f>(星级!H52+阶位!H52+战魄!H52+武魂!H52+众神殿!H52+精神空间!H51+天赋!G52+魂师之魄1!L52)*(1+BS52)+魂兽1!L54+化神!G51+魂骨!F51+魂环!G51+神兵!H50+神兵!AA50+魂核1!L52</f>
        <v>742.21400000000006</v>
      </c>
      <c r="I52">
        <f>(星级!I52+阶位!I52+战魄!I52+武魂!I52+众神殿!I52+精神空间!I51+天赋!H52+魂师之魄1!M52)*(1+BT52)+魂兽1!M54+化神!H51+魂骨!G51+魂环!H51+神兵!I50+神兵!AB50+魂核1!M52</f>
        <v>724.61400000000003</v>
      </c>
      <c r="J52">
        <f>(星级!J52+阶位!J52+战魄!J52+武魂!J52+众神殿!J52+精神空间!J51+天赋!I52+魂师之魄1!N52)*(1+BU52)+魂兽1!N54+化神!I51+魂骨!H51+魂环!I51+神兵!J50+神兵!AC50+魂核1!N52</f>
        <v>789.6812000000001</v>
      </c>
      <c r="K52">
        <f>(星级!K52+阶位!K52+战魄!K52+武魂!K52+众神殿!K52+精神空间!K51+天赋!J52+魂师之魄1!O52)*(1+BV52)+魂兽1!O54+化神!J51+魂骨!I51+魂环!J51+神兵!K50+神兵!AD50+魂核1!O52</f>
        <v>733.4140000000001</v>
      </c>
      <c r="L52">
        <f>(星级!L52+阶位!L52+战魄!L52+武魂!L52+众神殿!L52+精神空间!L51+天赋!K52+魂师之魄1!P52)*(1+BW52)+魂兽1!P54+化神!K51+魂骨!J51+魂环!K51+神兵!L50+神兵!AE50+魂核1!P52</f>
        <v>852.21400000000006</v>
      </c>
      <c r="M52">
        <f>(星级!M52+阶位!M52+战魄!M52+武魂!M52+众神殿!M52+精神空间!M51+天赋!L52+魂师之魄1!Q52)*(1+BX52)+魂兽1!Q54+化神!L51+魂骨!K51+魂环!L51+神兵!M50+神兵!AF50+魂核1!Q52</f>
        <v>733.4140000000001</v>
      </c>
      <c r="N52">
        <f>(星级!N52+阶位!N52+战魄!N52+武魂!N52+众神殿!N52+精神空间!N51+天赋!M52+魂师之魄1!R52)*(1+BY52)+魂兽1!R54+化神!M51+魂骨!L51+魂环!M51+神兵!N50+神兵!AG50+魂核1!R52</f>
        <v>10890</v>
      </c>
      <c r="O52">
        <f>(星级!O52+阶位!O52+战魄!O52+武魂!O52+众神殿!O52+精神空间!O51+天赋!N52+魂师之魄1!S52)*(1+BZ52)+魂兽1!S54+化神!N51+魂骨!M51+魂环!N51+神兵!O50+神兵!AH50+魂核1!S52</f>
        <v>128.4</v>
      </c>
      <c r="P52">
        <f>(星级!P52+阶位!P52+战魄!P52+武魂!P52+众神殿!P52+精神空间!P51+天赋!O52+魂师之魄1!T52)*(1+CA52)+魂兽1!T54+化神!O51+魂骨!N51+魂环!O51+神兵!P50+神兵!AI50+魂核1!T52</f>
        <v>17486.881600000001</v>
      </c>
      <c r="Q52">
        <f>(星级!Q52+阶位!Q52+战魄!Q52+武魂!Q52+众神殿!Q52+精神空间!Q51+天赋!P52+魂师之魄1!U52)*(1+CB52)+魂兽1!U54+化神!P51+魂骨!O51+魂环!P51+神兵!Q50+神兵!AJ50+魂核1!U52</f>
        <v>17486.881600000001</v>
      </c>
      <c r="R52">
        <f>化神!R51+魂环!Q51</f>
        <v>3780</v>
      </c>
      <c r="S52">
        <f>化神!S51+魂环!R51</f>
        <v>3780</v>
      </c>
      <c r="T52">
        <f>魂环!S51</f>
        <v>0</v>
      </c>
      <c r="U52">
        <f>魂环!T51</f>
        <v>0</v>
      </c>
      <c r="V52">
        <f>魂核1!Y52+神器1!AD52+VLOOKUP(精神空间!$B$2,精神空间!$BR$4:$BT$11,2,)</f>
        <v>0.7</v>
      </c>
      <c r="W52">
        <f>魂核1!Z52+神器1!AE52+VLOOKUP(精神空间!$B$2,精神空间!$BR$4:$BT$11,2,)</f>
        <v>0.7</v>
      </c>
      <c r="Y52">
        <f>(星级!S52+阶位!T52+战魄!D52+武魂!T52+众神殿!D52+精神空间!T51+天赋!S52+魂师之魄1!H52)*(1+BO52)+魂兽1!H54+化神!C51+魂骨!B51+魂环!C51+神兵!D50+神兵!W50+魂核1!H52</f>
        <v>255491.74252</v>
      </c>
      <c r="Z52">
        <f>(星级!T52+阶位!U52+战魄!E52+武魂!U52+众神殿!E52+精神空间!U51+天赋!T52+魂师之魄1!I52)*(1+BP52)+魂兽1!I54+化神!D51+魂骨!C51+魂环!D51+神兵!E50+神兵!X50+魂核1!I52</f>
        <v>69154.762600000002</v>
      </c>
      <c r="AA52">
        <f>(星级!U52+阶位!V52+战魄!F52+武魂!V52+众神殿!F52+精神空间!V51+天赋!U52+魂师之魄1!J52)*(1+BQ52)+魂兽1!J54+化神!E51+魂骨!D51+魂环!E51+神兵!F50+神兵!Y50+魂核1!J52</f>
        <v>23939.288639999999</v>
      </c>
      <c r="AB52">
        <f>(星级!V52+阶位!W52+战魄!G52+武魂!W52+众神殿!G52+精神空间!W51+天赋!V52+魂师之魄1!K52)*(1+BR52)+魂兽1!K54+化神!F51+魂骨!E51+魂环!F51+神兵!G50+神兵!Z50+魂核1!K52</f>
        <v>21699.128639999999</v>
      </c>
      <c r="AC52">
        <f>(星级!W52+阶位!X52+战魄!H52+武魂!X52+众神殿!H52+精神空间!X51+天赋!W52+魂师之魄1!L52)*(1+BS52)+魂兽1!L54+化神!G51+魂骨!F51+魂环!G51+神兵!H50+神兵!AA50+魂核1!L52</f>
        <v>735.87800000000004</v>
      </c>
      <c r="AD52">
        <f>(星级!X52+阶位!Y52+战魄!I52+武魂!Y52+众神殿!I52+精神空间!Y51+天赋!X52+魂师之魄1!M52)*(1+BT52)+魂兽1!M54+化神!H51+魂骨!G51+魂环!H51+神兵!I50+神兵!AB50+魂核1!M52</f>
        <v>718.27800000000013</v>
      </c>
      <c r="AE52">
        <f>(星级!Y52+阶位!Z52+战魄!J52+武魂!Z52+众神殿!J52+精神空间!Z51+天赋!Y52+魂师之魄1!N52)*(1+BU52)+魂兽1!N54+化神!I51+魂骨!H51+魂环!I51+神兵!J50+神兵!AC50+魂核1!N52</f>
        <v>796.01720000000012</v>
      </c>
      <c r="AF52">
        <f>(星级!Z52+阶位!AA52+战魄!K52+武魂!AA52+众神殿!K52+精神空间!AA51+天赋!Z52+魂师之魄1!O52)*(1+BV52)+魂兽1!O54+化神!J51+魂骨!I51+魂环!J51+神兵!K50+神兵!AD50+魂核1!O52</f>
        <v>739.75000000000011</v>
      </c>
      <c r="AG52">
        <f>(星级!AA52+阶位!AB52+战魄!L52+武魂!AB52+众神殿!L52+精神空间!AB51+天赋!AA52+魂师之魄1!P52)*(1+BW52)+魂兽1!P54+化神!K51+魂骨!J51+魂环!K51+神兵!L50+神兵!AE50+魂核1!P52</f>
        <v>852.21400000000006</v>
      </c>
      <c r="AH52">
        <f>(星级!AB52+阶位!AC52+战魄!M52+武魂!AC52+众神殿!M52+精神空间!AC51+天赋!AB52+魂师之魄1!Q52)*(1+BX52)+魂兽1!Q54+化神!L51+魂骨!K51+魂环!L51+神兵!M50+神兵!AF50+魂核1!Q52</f>
        <v>733.4140000000001</v>
      </c>
      <c r="AI52">
        <f>(星级!AC52+阶位!AD52+战魄!N52+武魂!AD52+众神殿!N52+精神空间!AD51+天赋!AC52+魂师之魄1!R52)*(1+BY52)+魂兽1!R54+化神!M51+魂骨!L51+魂环!M51+神兵!N50+神兵!AG50+魂核1!R52</f>
        <v>8668</v>
      </c>
      <c r="AJ52">
        <f>(星级!AD52+阶位!AE52+战魄!O52+武魂!AE52+众神殿!O52+精神空间!AE51+天赋!AD52+魂师之魄1!S52)*(1+BZ52)+魂兽1!S54+化神!N51+魂骨!M51+魂环!N51+神兵!O50+神兵!AH50+魂核1!S52</f>
        <v>203.3</v>
      </c>
      <c r="AK52">
        <f>(星级!AE52+阶位!AF52+战魄!P52+武魂!AF52+众神殿!P52+精神空间!AF51+天赋!AE52+魂师之魄1!T52)*(1+CA52)+魂兽1!T54+化神!O51+魂骨!N51+魂环!O51+神兵!P50+神兵!AI50+魂核1!T52</f>
        <v>17029.281599999998</v>
      </c>
      <c r="AL52">
        <f>(星级!AF52+阶位!AG52+战魄!Q52+武魂!AG52+众神殿!Q52+精神空间!AG51+天赋!AF52+魂师之魄1!U52)*(1+CB52)+魂兽1!U54+化神!P51+魂骨!O51+魂环!P51+神兵!Q50+神兵!AJ50+魂核1!U52</f>
        <v>17029.281599999998</v>
      </c>
      <c r="AM52">
        <f>化神!R51+魂环!Q51</f>
        <v>3780</v>
      </c>
      <c r="AN52">
        <f>化神!S51+魂环!R51</f>
        <v>3780</v>
      </c>
      <c r="AO52">
        <f>魂环!S51</f>
        <v>0</v>
      </c>
      <c r="AP52">
        <f>魂环!T51</f>
        <v>0</v>
      </c>
      <c r="AQ52">
        <f>魂核1!Y52+神器1!AD52+VLOOKUP(精神空间!$B$2,精神空间!$BR$4:$BT$11,2,)</f>
        <v>0.7</v>
      </c>
      <c r="AR52">
        <f>魂核1!Z52+神器1!AE52+VLOOKUP(精神空间!$B$2,精神空间!$BR$4:$BT$11,2,)</f>
        <v>0.7</v>
      </c>
      <c r="AT52">
        <f>(星级!AH52+阶位!AJ52+战魄!D52+武魂!AJ52+众神殿!D52+精神空间!AJ51+天赋!AI52+魂师之魄1!H52)*(1+BO52)+魂兽1!H54+化神!C51+魂骨!B51+魂环!C51+神兵!D50+神兵!W50+魂核1!H52</f>
        <v>246682.94503999996</v>
      </c>
      <c r="AU52">
        <f>(星级!AI52+阶位!AK52+战魄!E52+武魂!AK52+众神殿!E52+精神空间!AK51+天赋!AJ52+魂师之魄1!I52)*(1+BP52)+魂兽1!I54+化神!D51+魂骨!C51+魂环!D51+神兵!E50+神兵!X50+魂核1!I52</f>
        <v>70675.64420000001</v>
      </c>
      <c r="AV52">
        <f>(星级!AJ52+阶位!AL52+战魄!F52+武魂!AL52+众神殿!F52+精神空间!AL51+天赋!AK52+魂师之魄1!J52)*(1+BQ52)+魂兽1!J54+化神!E51+魂骨!D51+魂环!E51+神兵!F50+神兵!Y50+魂核1!J52</f>
        <v>21235.654719999999</v>
      </c>
      <c r="AW52">
        <f>(星级!AK52+阶位!AM52+战魄!G52+武魂!AM52+众神殿!G52+精神空间!AM51+天赋!AL52+魂师之魄1!K52)*(1+BR52)+魂兽1!K54+化神!F51+魂骨!E51+魂环!F51+神兵!G50+神兵!Z50+魂核1!K52</f>
        <v>23318.899519999999</v>
      </c>
      <c r="AX52">
        <f>(星级!AL52+阶位!AN52+战魄!H52+武魂!AN52+众神殿!H52+精神空间!AN51+天赋!AM52+魂师之魄1!L52)*(1+BS52)+魂兽1!L54+化神!G51+魂骨!F51+魂环!G51+神兵!H50+神兵!AA50+魂核1!L52</f>
        <v>742.21400000000006</v>
      </c>
      <c r="AY52">
        <f>(星级!AM52+阶位!AO52+战魄!I52+武魂!AO52+众神殿!I52+精神空间!AO51+天赋!AN52+魂师之魄1!M52)*(1+BT52)+魂兽1!M54+化神!H51+魂骨!G51+魂环!H51+神兵!I50+神兵!AB50+魂核1!M52</f>
        <v>724.61400000000003</v>
      </c>
      <c r="AZ52">
        <f>(星级!AN52+阶位!AP52+战魄!J52+武魂!AP52+众神殿!J52+精神空间!AP51+天赋!AO52+魂师之魄1!N52)*(1+BU52)+魂兽1!N54+化神!I51+魂骨!H51+魂环!I51+神兵!J50+神兵!AC50+魂核1!N52</f>
        <v>789.6812000000001</v>
      </c>
      <c r="BA52">
        <f>(星级!AO52+阶位!AQ52+战魄!K52+武魂!AQ52+众神殿!K52+精神空间!AQ51+天赋!AP52+魂师之魄1!O52)*(1+BV52)+魂兽1!O54+化神!J51+魂骨!I51+魂环!J51+神兵!K50+神兵!AD50+魂核1!O52</f>
        <v>724.61400000000003</v>
      </c>
      <c r="BB52">
        <f>(星级!AP52+阶位!AR52+战魄!L52+武魂!AR52+众神殿!L52+精神空间!AR51+天赋!AQ52+魂师之魄1!P52)*(1+BW52)+魂兽1!P54+化神!K51+魂骨!J51+魂环!K51+神兵!L50+神兵!AE50+魂核1!P52</f>
        <v>852.21400000000006</v>
      </c>
      <c r="BC52">
        <f>(星级!AQ52+阶位!AS52+战魄!M52+武魂!AS52+众神殿!M52+精神空间!AS51+天赋!AR52+魂师之魄1!Q52)*(1+BX52)+魂兽1!Q54+化神!L51+魂骨!K51+魂环!L51+神兵!M50+神兵!AF50+魂核1!Q52</f>
        <v>733.4140000000001</v>
      </c>
      <c r="BD52">
        <f>(星级!AR52+阶位!AT52+战魄!N52+武魂!AT52+众神殿!N52+精神空间!AT51+天赋!AS52+魂师之魄1!R52)*(1+BY52)+魂兽1!R54+化神!M51+魂骨!L51+魂环!M51+神兵!N50+神兵!AG50+魂核1!R52</f>
        <v>4334</v>
      </c>
      <c r="BE52">
        <f>(星级!AS52+阶位!AU52+战魄!O52+武魂!AU52+众神殿!O52+精神空间!AU51+天赋!AT52+魂师之魄1!S52)*(1+BZ52)+魂兽1!S54+化神!N51+魂骨!M51+魂环!N51+神兵!O50+神兵!AH50+魂核1!S52</f>
        <v>256.8</v>
      </c>
      <c r="BF52">
        <f>(星级!AT52+阶位!AV52+战魄!P52+武魂!AV52+众神殿!P52+精神空间!AV51+天赋!AU52+魂师之魄1!T52)*(1+CA52)+魂兽1!T54+化神!O51+魂骨!N51+魂环!O51+神兵!P50+神兵!AI50+魂核1!T52</f>
        <v>17029.281599999998</v>
      </c>
      <c r="BG52">
        <f>(星级!AU52+阶位!AW52+战魄!Q52+武魂!AW52+众神殿!Q52+精神空间!AW51+天赋!AV52+魂师之魄1!U52)*(1+CB52)+魂兽1!U54+化神!P51+魂骨!O51+魂环!P51+神兵!Q50+神兵!AJ50+魂核1!U52</f>
        <v>17029.281599999998</v>
      </c>
      <c r="BH52">
        <f>化神!R51+魂环!Q51</f>
        <v>3780</v>
      </c>
      <c r="BI52">
        <f>化神!S51+魂环!R51</f>
        <v>3780</v>
      </c>
      <c r="BJ52">
        <f>魂环!S51</f>
        <v>0</v>
      </c>
      <c r="BK52">
        <f>魂环!T51</f>
        <v>0</v>
      </c>
      <c r="BL52">
        <f>魂核1!Y52+神器1!AD52+VLOOKUP(精神空间!$B$2,精神空间!$BR$4:$BT$11,2,)</f>
        <v>0.7</v>
      </c>
      <c r="BM52">
        <f>魂核1!Z52+神器1!AE52+VLOOKUP(精神空间!$B$2,精神空间!$BR$4:$BT$11,2,)</f>
        <v>0.7</v>
      </c>
      <c r="BO52">
        <f>战魄!T52+武魂!AZ52+好感度!D51+魂师之魄1!Y52+神器1!M52+魂兽1!X54+精神空间!BA51+精神空间!BC51</f>
        <v>1.6600000000000001</v>
      </c>
      <c r="BP52">
        <f>战魄!U52+武魂!BA52+好感度!E51+魂师之魄1!Z52+神器1!N52+魂兽1!Y54+精神空间!BB51+精神空间!BD51</f>
        <v>1.6600000000000001</v>
      </c>
      <c r="BQ52">
        <f>战魄!V52+武魂!BB52+好感度!F51+魂师之魄1!AA52+神器1!O52+魂兽1!Z54</f>
        <v>1.08</v>
      </c>
      <c r="BR52">
        <f>战魄!W52+武魂!BC52+好感度!G51+魂师之魄1!AB52+神器1!P52+魂兽1!AA54</f>
        <v>1.08</v>
      </c>
      <c r="BS52">
        <f>战魄!X52+武魂!BD52+好感度!H51+魂师之魄1!AC52+神器1!Q52+魂兽1!AB54</f>
        <v>1.2</v>
      </c>
      <c r="BT52">
        <f>战魄!Y52+武魂!BE52+好感度!I51+魂师之魄1!AD52+神器1!R52+魂兽1!AC54</f>
        <v>1.2</v>
      </c>
      <c r="BU52">
        <f>战魄!Z52+武魂!BF52+好感度!J51+魂师之魄1!AE52+神器1!S52+魂兽1!AD54</f>
        <v>1.2</v>
      </c>
      <c r="BV52">
        <f>战魄!AA52+武魂!BG52+好感度!K51+魂师之魄1!AF52+神器1!T52+魂兽1!AE54</f>
        <v>1.2</v>
      </c>
      <c r="BW52">
        <f>战魄!AB52+武魂!BH52+好感度!L51+魂师之魄1!AG52+神器1!U52+魂兽1!AF54</f>
        <v>1.2</v>
      </c>
      <c r="BX52">
        <f>战魄!AC52+武魂!BI52+好感度!M51+魂师之魄1!AH52+神器1!V52+魂兽1!AG54</f>
        <v>1.2</v>
      </c>
      <c r="BY52">
        <f>战魄!AD52+武魂!BJ52+好感度!N51+魂师之魄1!AI52+神器1!W52+魂兽1!AH54</f>
        <v>1.2</v>
      </c>
      <c r="BZ52">
        <f>战魄!AE52+武魂!BK52+好感度!O51+魂师之魄1!AJ52+神器1!X52+魂兽1!AI54</f>
        <v>1.1400000000000001</v>
      </c>
      <c r="CA52">
        <f>战魄!AF52+武魂!BL52+好感度!P51+魂师之魄1!AK52+神器1!Y52+魂兽1!AJ54</f>
        <v>1.08</v>
      </c>
      <c r="CB52">
        <f>战魄!AG52+武魂!BM52+好感度!Q51+魂师之魄1!AL52+神器1!Z52+魂兽1!AK54</f>
        <v>1.08</v>
      </c>
    </row>
    <row r="53" spans="2:80" x14ac:dyDescent="0.2">
      <c r="B53">
        <v>49</v>
      </c>
      <c r="D53">
        <f>(星级!D53+阶位!D53+战魄!D53+武魂!D53+众神殿!D53+精神空间!D52+天赋!C53+魂师之魄1!H53)*(1+BO53)+魂兽1!H55+化神!C52+魂骨!B52+魂环!C52+神兵!D51+神兵!W51+魂核1!H53</f>
        <v>270089.218192</v>
      </c>
      <c r="E53">
        <f>(星级!E53+阶位!E53+战魄!E53+武魂!E53+众神殿!E53+精神空间!E52+天赋!D53+魂师之魄1!I53)*(1+BP53)+魂兽1!I55+化神!D52+魂骨!C52+魂环!D52+神兵!E51+神兵!X51+魂核1!I53</f>
        <v>69270.072448000006</v>
      </c>
      <c r="F53">
        <f>(星级!F53+阶位!F53+战魄!F53+武魂!F53+众神殿!F53+精神空间!F52+天赋!E53+魂师之魄1!J53)*(1+BQ53)+魂兽1!J55+化神!E52+魂骨!D52+魂环!E52+神兵!F51+神兵!Y51+魂核1!J53</f>
        <v>25982.680639999999</v>
      </c>
      <c r="G53">
        <f>(星级!G53+阶位!G53+战魄!G53+武魂!G53+众神殿!G53+精神空间!G52+天赋!F53+魂师之魄1!K53)*(1+BR53)+魂兽1!K55+化神!F52+魂骨!E52+魂环!F52+神兵!G51+神兵!Z51+魂核1!K53</f>
        <v>23222.520639999999</v>
      </c>
      <c r="H53">
        <f>(星级!H53+阶位!H53+战魄!H53+武魂!H53+众神殿!H53+精神空间!H52+天赋!G53+魂师之魄1!L53)*(1+BS53)+魂兽1!L55+化神!G52+魂骨!F52+魂环!G52+神兵!H51+神兵!AA51+魂核1!L53</f>
        <v>758.28539999999987</v>
      </c>
      <c r="I53">
        <f>(星级!I53+阶位!I53+战魄!I53+武魂!I53+众神殿!I53+精神空间!I52+天赋!H53+魂师之魄1!M53)*(1+BT53)+魂兽1!M55+化神!H52+魂骨!G52+魂环!H52+神兵!I51+神兵!AB51+魂核1!M53</f>
        <v>733.85400000000004</v>
      </c>
      <c r="J53">
        <f>(星级!J53+阶位!J53+战魄!J53+武魂!J53+众神殿!J53+精神空间!J52+天赋!I53+魂师之魄1!N53)*(1+BU53)+魂兽1!N55+化神!I52+魂骨!H52+魂环!I52+神兵!J51+神兵!AC51+魂核1!N53</f>
        <v>798.92120000000011</v>
      </c>
      <c r="K53">
        <f>(星级!K53+阶位!K53+战魄!K53+武魂!K53+众神殿!K53+精神空间!K52+天赋!J53+魂师之魄1!O53)*(1+BV53)+魂兽1!O55+化神!J52+魂骨!I52+魂环!J52+神兵!K51+神兵!AD51+魂核1!O53</f>
        <v>742.654</v>
      </c>
      <c r="L53">
        <f>(星级!L53+阶位!L53+战魄!L53+武魂!L53+众神殿!L53+精神空间!L52+天赋!K53+魂师之魄1!P53)*(1+BW53)+魂兽1!P55+化神!K52+魂骨!J52+魂环!K52+神兵!L51+神兵!AE51+魂核1!P53</f>
        <v>861.45400000000006</v>
      </c>
      <c r="M53">
        <f>(星级!M53+阶位!M53+战魄!M53+武魂!M53+众神殿!M53+精神空间!M52+天赋!L53+魂师之魄1!Q53)*(1+BX53)+魂兽1!Q55+化神!L52+魂骨!K52+魂环!L52+神兵!M51+神兵!AF51+魂核1!Q53</f>
        <v>742.654</v>
      </c>
      <c r="N53">
        <f>(星级!N53+阶位!N53+战魄!N53+武魂!N53+众神殿!N53+精神空间!N52+天赋!M53+魂师之魄1!R53)*(1+BY53)+魂兽1!R55+化神!M52+魂骨!L52+魂环!M52+神兵!N51+神兵!AG51+魂核1!R53</f>
        <v>11110</v>
      </c>
      <c r="O53">
        <f>(星级!O53+阶位!O53+战魄!O53+武魂!O53+众神殿!O53+精神空间!O52+天赋!N53+魂师之魄1!S53)*(1+BZ53)+魂兽1!S55+化神!N52+魂骨!M52+魂环!N52+神兵!O51+神兵!AH51+魂核1!S53</f>
        <v>128.4</v>
      </c>
      <c r="P53">
        <f>(星级!P53+阶位!P53+战魄!P53+武魂!P53+众神殿!P53+精神空间!P52+天赋!O53+魂师之魄1!T53)*(1+CA53)+魂兽1!T55+化神!O52+魂骨!N52+魂环!O52+神兵!P51+神兵!AI51+魂核1!T53</f>
        <v>17509.199999999997</v>
      </c>
      <c r="Q53">
        <f>(星级!Q53+阶位!Q53+战魄!Q53+武魂!Q53+众神殿!Q53+精神空间!Q52+天赋!P53+魂师之魄1!U53)*(1+CB53)+魂兽1!U55+化神!P52+魂骨!O52+魂环!P52+神兵!Q51+神兵!AJ51+魂核1!U53</f>
        <v>17509.199999999997</v>
      </c>
      <c r="R53">
        <f>化神!R52+魂环!Q52</f>
        <v>3780</v>
      </c>
      <c r="S53">
        <f>化神!S52+魂环!R52</f>
        <v>3780</v>
      </c>
      <c r="T53">
        <f>魂环!S52</f>
        <v>0</v>
      </c>
      <c r="U53">
        <f>魂环!T52</f>
        <v>0</v>
      </c>
      <c r="V53">
        <f>魂核1!Y53+神器1!AD53+VLOOKUP(精神空间!$B$2,精神空间!$BR$4:$BT$11,2,)</f>
        <v>0.7</v>
      </c>
      <c r="W53">
        <f>魂核1!Z53+神器1!AE53+VLOOKUP(精神空间!$B$2,精神空间!$BR$4:$BT$11,2,)</f>
        <v>0.7</v>
      </c>
      <c r="Y53">
        <f>(星级!S53+阶位!T53+战魄!D53+武魂!T53+众神殿!D53+精神空间!T52+天赋!S53+魂师之魄1!H53)*(1+BO53)+魂兽1!H55+化神!C52+魂骨!B52+魂环!C52+神兵!D51+神兵!W51+魂核1!H53</f>
        <v>260616.15140799998</v>
      </c>
      <c r="Z53">
        <f>(星级!T53+阶位!U53+战魄!E53+武魂!U53+众神殿!E53+精神空间!U52+天赋!T53+魂师之魄1!I53)*(1+BP53)+魂兽1!I55+化神!D52+魂骨!C52+魂环!D52+神兵!E51+神兵!X51+魂核1!I53</f>
        <v>71007.47464</v>
      </c>
      <c r="AA53">
        <f>(星级!U53+阶位!V53+战魄!F53+武魂!V53+众神殿!F53+精神空间!V52+天赋!U53+魂师之魄1!J53)*(1+BQ53)+魂兽1!J55+化神!E52+魂骨!D52+魂环!E52+神兵!F51+神兵!Y51+魂核1!J53</f>
        <v>24518.776639999996</v>
      </c>
      <c r="AB53">
        <f>(星级!V53+阶位!W53+战魄!G53+武魂!W53+众神殿!G53+精神空间!W52+天赋!V53+魂师之魄1!K53)*(1+BR53)+魂兽1!K55+化神!F52+魂骨!E52+魂环!F52+神兵!G51+神兵!Z51+魂核1!K53</f>
        <v>22064.376639999999</v>
      </c>
      <c r="AC53">
        <f>(星级!W53+阶位!X53+战魄!H53+武魂!X53+众神殿!H53+精神空间!X52+天赋!W53+魂师之魄1!L53)*(1+BS53)+魂兽1!L55+化神!G52+魂骨!F52+魂环!G52+神兵!H51+神兵!AA51+魂核1!L53</f>
        <v>762.9917999999999</v>
      </c>
      <c r="AD53">
        <f>(星级!X53+阶位!Y53+战魄!I53+武魂!Y53+众神殿!I53+精神空间!Y52+天赋!X53+魂师之魄1!M53)*(1+BT53)+魂兽1!M55+化神!H52+魂骨!G52+魂环!H52+神兵!I51+神兵!AB51+魂核1!M53</f>
        <v>738.51800000000003</v>
      </c>
      <c r="AE53">
        <f>(星级!Y53+阶位!Z53+战魄!J53+武魂!Z53+众神殿!J53+精神空间!Z52+天赋!Y53+魂师之魄1!N53)*(1+BU53)+魂兽1!N55+化神!I52+魂骨!H52+魂环!I52+神兵!J51+神兵!AC51+魂核1!N53</f>
        <v>816.25720000000013</v>
      </c>
      <c r="AF53">
        <f>(星级!Z53+阶位!AA53+战魄!K53+武魂!AA53+众神殿!K53+精神空间!AA52+天赋!Z53+魂师之魄1!O53)*(1+BV53)+魂兽1!O55+化神!J52+魂骨!I52+魂环!J52+神兵!K51+神兵!AD51+魂核1!O53</f>
        <v>759.99</v>
      </c>
      <c r="AG53">
        <f>(星级!AA53+阶位!AB53+战魄!L53+武魂!AB53+众神殿!L53+精神空间!AB52+天赋!AA53+魂师之魄1!P53)*(1+BW53)+魂兽1!P55+化神!K52+魂骨!J52+魂环!K52+神兵!L51+神兵!AE51+魂核1!P53</f>
        <v>872.45400000000006</v>
      </c>
      <c r="AH53">
        <f>(星级!AB53+阶位!AC53+战魄!M53+武魂!AC53+众神殿!M53+精神空间!AC52+天赋!AB53+魂师之魄1!Q53)*(1+BX53)+魂兽1!Q55+化神!L52+魂骨!K52+魂环!L52+神兵!M51+神兵!AF51+魂核1!Q53</f>
        <v>753.654</v>
      </c>
      <c r="AI53">
        <f>(星级!AC53+阶位!AD53+战魄!N53+武魂!AD53+众神殿!N53+精神空间!AD52+天赋!AC53+魂师之魄1!R53)*(1+BY53)+魂兽1!R55+化神!M52+魂骨!L52+魂环!M52+神兵!N51+神兵!AG51+魂核1!R53</f>
        <v>8844</v>
      </c>
      <c r="AJ53">
        <f>(星级!AD53+阶位!AE53+战魄!O53+武魂!AE53+众神殿!O53+精神空间!AE52+天赋!AD53+魂师之魄1!S53)*(1+BZ53)+魂兽1!S55+化神!N52+魂骨!M52+魂环!N52+神兵!O51+神兵!AH51+魂核1!S53</f>
        <v>203.3</v>
      </c>
      <c r="AK53">
        <f>(星级!AE53+阶位!AF53+战魄!P53+武魂!AF53+众神殿!P53+精神空间!AF52+天赋!AE53+魂师之魄1!T53)*(1+CA53)+魂兽1!T55+化神!O52+魂骨!N52+魂环!O52+神兵!P51+神兵!AI51+魂核1!T53</f>
        <v>17371.919999999998</v>
      </c>
      <c r="AL53">
        <f>(星级!AF53+阶位!AG53+战魄!Q53+武魂!AG53+众神殿!Q53+精神空间!AG52+天赋!AF53+魂师之魄1!U53)*(1+CB53)+魂兽1!U55+化神!P52+魂骨!O52+魂环!P52+神兵!Q51+神兵!AJ51+魂核1!U53</f>
        <v>17371.919999999998</v>
      </c>
      <c r="AM53">
        <f>化神!R52+魂环!Q52</f>
        <v>3780</v>
      </c>
      <c r="AN53">
        <f>化神!S52+魂环!R52</f>
        <v>3780</v>
      </c>
      <c r="AO53">
        <f>魂环!S52</f>
        <v>0</v>
      </c>
      <c r="AP53">
        <f>魂环!T52</f>
        <v>0</v>
      </c>
      <c r="AQ53">
        <f>魂核1!Y53+神器1!AD53+VLOOKUP(精神空间!$B$2,精神空间!$BR$4:$BT$11,2,)</f>
        <v>0.7</v>
      </c>
      <c r="AR53">
        <f>魂核1!Z53+神器1!AE53+VLOOKUP(精神空间!$B$2,精神空间!$BR$4:$BT$11,2,)</f>
        <v>0.7</v>
      </c>
      <c r="AT53">
        <f>(星级!AH53+阶位!AJ53+战魄!D53+武魂!AJ53+众神殿!D53+精神空间!AJ52+天赋!AI53+魂师之魄1!H53)*(1+BO53)+魂兽1!H55+化神!C52+魂骨!B52+魂环!C52+神兵!D51+神兵!W51+魂核1!H53</f>
        <v>247995.77641599998</v>
      </c>
      <c r="AU53">
        <f>(星级!AI53+阶位!AK53+战魄!E53+武魂!AK53+众神殿!E53+精神空间!AK52+天赋!AJ53+魂师之魄1!I53)*(1+BP53)+魂兽1!I55+化神!D52+魂骨!C52+魂环!D52+神兵!E51+神兵!X51+魂核1!I53</f>
        <v>71173.202080000003</v>
      </c>
      <c r="AV53">
        <f>(星级!AJ53+阶位!AL53+战魄!F53+武魂!AL53+众神殿!F53+精神空间!AL52+天赋!AK53+魂师之魄1!J53)*(1+BQ53)+魂兽1!J55+化神!E52+魂骨!D52+魂环!E52+神兵!F51+神兵!Y51+魂核1!J53</f>
        <v>21315.713919999998</v>
      </c>
      <c r="AW53">
        <f>(星级!AK53+阶位!AM53+战魄!G53+武魂!AM53+众神殿!G53+精神空间!AM52+天赋!AL53+魂师之魄1!K53)*(1+BR53)+魂兽1!K55+化神!F52+魂骨!E52+魂环!F52+神兵!G51+神兵!Z51+魂核1!K53</f>
        <v>23429.57632</v>
      </c>
      <c r="AX53">
        <f>(星级!AL53+阶位!AN53+战魄!H53+武魂!AN53+众神殿!H53+精神空间!AN52+天赋!AM53+魂师之魄1!L53)*(1+BS53)+魂兽1!L55+化神!G52+魂骨!F52+魂环!G52+神兵!H51+神兵!AA51+魂核1!L53</f>
        <v>758.28539999999987</v>
      </c>
      <c r="AY53">
        <f>(星级!AM53+阶位!AO53+战魄!I53+武魂!AO53+众神殿!I53+精神空间!AO52+天赋!AN53+魂师之魄1!M53)*(1+BT53)+魂兽1!M55+化神!H52+魂骨!G52+魂环!H52+神兵!I51+神兵!AB51+魂核1!M53</f>
        <v>733.85400000000004</v>
      </c>
      <c r="AZ53">
        <f>(星级!AN53+阶位!AP53+战魄!J53+武魂!AP53+众神殿!J53+精神空间!AP52+天赋!AO53+魂师之魄1!N53)*(1+BU53)+魂兽1!N55+化神!I52+魂骨!H52+魂环!I52+神兵!J51+神兵!AC51+魂核1!N53</f>
        <v>798.92120000000011</v>
      </c>
      <c r="BA53">
        <f>(星级!AO53+阶位!AQ53+战魄!K53+武魂!AQ53+众神殿!K53+精神空间!AQ52+天赋!AP53+魂师之魄1!O53)*(1+BV53)+魂兽1!O55+化神!J52+魂骨!I52+魂环!J52+神兵!K51+神兵!AD51+魂核1!O53</f>
        <v>733.85400000000004</v>
      </c>
      <c r="BB53">
        <f>(星级!AP53+阶位!AR53+战魄!L53+武魂!AR53+众神殿!L53+精神空间!AR52+天赋!AQ53+魂师之魄1!P53)*(1+BW53)+魂兽1!P55+化神!K52+魂骨!J52+魂环!K52+神兵!L51+神兵!AE51+魂核1!P53</f>
        <v>861.45400000000006</v>
      </c>
      <c r="BC53">
        <f>(星级!AQ53+阶位!AS53+战魄!M53+武魂!AS53+众神殿!M53+精神空间!AS52+天赋!AR53+魂师之魄1!Q53)*(1+BX53)+魂兽1!Q55+化神!L52+魂骨!K52+魂环!L52+神兵!M51+神兵!AF51+魂核1!Q53</f>
        <v>742.654</v>
      </c>
      <c r="BD53">
        <f>(星级!AR53+阶位!AT53+战魄!N53+武魂!AT53+众神殿!N53+精神空间!AT52+天赋!AS53+魂师之魄1!R53)*(1+BY53)+魂兽1!R55+化神!M52+魂骨!L52+魂环!M52+神兵!N51+神兵!AG51+魂核1!R53</f>
        <v>4422</v>
      </c>
      <c r="BE53">
        <f>(星级!AS53+阶位!AU53+战魄!O53+武魂!AU53+众神殿!O53+精神空间!AU52+天赋!AT53+魂师之魄1!S53)*(1+BZ53)+魂兽1!S55+化神!N52+魂骨!M52+魂环!N52+神兵!O51+神兵!AH51+魂核1!S53</f>
        <v>256.8</v>
      </c>
      <c r="BF53">
        <f>(星级!AT53+阶位!AV53+战魄!P53+武魂!AV53+众神殿!P53+精神空间!AV52+天赋!AU53+魂师之魄1!T53)*(1+CA53)+魂兽1!T55+化神!O52+魂骨!N52+魂环!O52+神兵!P51+神兵!AI51+魂核1!T53</f>
        <v>17051.599999999999</v>
      </c>
      <c r="BG53">
        <f>(星级!AU53+阶位!AW53+战魄!Q53+武魂!AW53+众神殿!Q53+精神空间!AW52+天赋!AV53+魂师之魄1!U53)*(1+CB53)+魂兽1!U55+化神!P52+魂骨!O52+魂环!P52+神兵!Q51+神兵!AJ51+魂核1!U53</f>
        <v>17051.599999999999</v>
      </c>
      <c r="BH53">
        <f>化神!R52+魂环!Q52</f>
        <v>3780</v>
      </c>
      <c r="BI53">
        <f>化神!S52+魂环!R52</f>
        <v>3780</v>
      </c>
      <c r="BJ53">
        <f>魂环!S52</f>
        <v>0</v>
      </c>
      <c r="BK53">
        <f>魂环!T52</f>
        <v>0</v>
      </c>
      <c r="BL53">
        <f>魂核1!Y53+神器1!AD53+VLOOKUP(精神空间!$B$2,精神空间!$BR$4:$BT$11,2,)</f>
        <v>0.7</v>
      </c>
      <c r="BM53">
        <f>魂核1!Z53+神器1!AE53+VLOOKUP(精神空间!$B$2,精神空间!$BR$4:$BT$11,2,)</f>
        <v>0.7</v>
      </c>
      <c r="BO53">
        <f>战魄!T53+武魂!AZ53+好感度!D52+魂师之魄1!Y53+神器1!M53+魂兽1!X55+精神空间!BA52+精神空间!BC52</f>
        <v>1.6640000000000001</v>
      </c>
      <c r="BP53">
        <f>战魄!U53+武魂!BA53+好感度!E52+魂师之魄1!Z53+神器1!N53+魂兽1!Y55+精神空间!BB52+精神空间!BD52</f>
        <v>1.6640000000000001</v>
      </c>
      <c r="BQ53">
        <f>战魄!V53+武魂!BB53+好感度!F52+魂师之魄1!AA53+神器1!O53+魂兽1!Z55</f>
        <v>1.08</v>
      </c>
      <c r="BR53">
        <f>战魄!W53+武魂!BC53+好感度!G52+魂师之魄1!AB53+神器1!P53+魂兽1!AA55</f>
        <v>1.08</v>
      </c>
      <c r="BS53">
        <f>战魄!X53+武魂!BD53+好感度!H52+魂师之魄1!AC53+神器1!Q53+魂兽1!AB55</f>
        <v>1.22</v>
      </c>
      <c r="BT53">
        <f>战魄!Y53+武魂!BE53+好感度!I52+魂师之魄1!AD53+神器1!R53+魂兽1!AC55</f>
        <v>1.2</v>
      </c>
      <c r="BU53">
        <f>战魄!Z53+武魂!BF53+好感度!J52+魂师之魄1!AE53+神器1!S53+魂兽1!AD55</f>
        <v>1.2</v>
      </c>
      <c r="BV53">
        <f>战魄!AA53+武魂!BG53+好感度!K52+魂师之魄1!AF53+神器1!T53+魂兽1!AE55</f>
        <v>1.2</v>
      </c>
      <c r="BW53">
        <f>战魄!AB53+武魂!BH53+好感度!L52+魂师之魄1!AG53+神器1!U53+魂兽1!AF55</f>
        <v>1.2</v>
      </c>
      <c r="BX53">
        <f>战魄!AC53+武魂!BI53+好感度!M52+魂师之魄1!AH53+神器1!V53+魂兽1!AG55</f>
        <v>1.2</v>
      </c>
      <c r="BY53">
        <f>战魄!AD53+武魂!BJ53+好感度!N52+魂师之魄1!AI53+神器1!W53+魂兽1!AH55</f>
        <v>1.2</v>
      </c>
      <c r="BZ53">
        <f>战魄!AE53+武魂!BK53+好感度!O52+魂师之魄1!AJ53+神器1!X53+魂兽1!AI55</f>
        <v>1.1400000000000001</v>
      </c>
      <c r="CA53">
        <f>战魄!AF53+武魂!BL53+好感度!P52+魂师之魄1!AK53+神器1!Y53+魂兽1!AJ55</f>
        <v>1.08</v>
      </c>
      <c r="CB53">
        <f>战魄!AG53+武魂!BM53+好感度!Q52+魂师之魄1!AL53+神器1!Z53+魂兽1!AK55</f>
        <v>1.08</v>
      </c>
    </row>
    <row r="54" spans="2:80" x14ac:dyDescent="0.2">
      <c r="B54">
        <v>50</v>
      </c>
      <c r="D54">
        <f>(星级!D54+阶位!D54+战魄!D54+武魂!D54+众神殿!D54+精神空间!D53+天赋!C54+魂师之魄1!H54)*(1+BO54)+魂兽1!H56+化神!C53+魂骨!B53+魂环!C53+神兵!D52+神兵!W52+魂核1!H54</f>
        <v>280864.49923999998</v>
      </c>
      <c r="E54">
        <f>(星级!E54+阶位!E54+战魄!E54+武魂!E54+众神殿!E54+精神空间!E53+天赋!D54+魂师之魄1!I54)*(1+BP54)+魂兽1!I56+化神!D53+魂骨!C53+魂环!D53+神兵!E52+神兵!X52+魂核1!I54</f>
        <v>71293.643760000006</v>
      </c>
      <c r="F54">
        <f>(星级!F54+阶位!F54+战魄!F54+武魂!F54+众神殿!F54+精神空间!F53+天赋!E54+魂师之魄1!J54)*(1+BQ54)+魂兽1!J56+化神!E53+魂骨!D53+魂环!E53+神兵!F52+神兵!Y52+魂核1!J54</f>
        <v>26511.483199999999</v>
      </c>
      <c r="G54">
        <f>(星级!G54+阶位!G54+战魄!G54+武魂!G54+众神殿!G54+精神空间!G53+天赋!F54+魂师之魄1!K54)*(1+BR54)+魂兽1!K56+化神!F53+魂骨!E53+魂环!F53+神兵!G52+神兵!Z52+魂核1!K54</f>
        <v>24027.963199999998</v>
      </c>
      <c r="H54">
        <f>(星级!H54+阶位!H54+战魄!H54+武魂!H54+众神殿!H54+精神空间!H53+天赋!G54+魂师之魄1!L54)*(1+BS54)+魂兽1!L56+化神!G53+魂骨!F53+魂环!G53+神兵!H52+神兵!AA52+魂核1!L54</f>
        <v>779.41980000000001</v>
      </c>
      <c r="I54">
        <f>(星级!I54+阶位!I54+战魄!I54+武魂!I54+众神殿!I54+精神空间!I53+天赋!H54+魂师之魄1!M54)*(1+BT54)+魂兽1!M56+化神!H53+魂骨!G53+魂环!H53+神兵!I52+神兵!AB52+魂核1!M54</f>
        <v>761.65980000000002</v>
      </c>
      <c r="J54">
        <f>(星级!J54+阶位!J54+战魄!J54+武魂!J54+众神殿!J54+精神空间!J53+天赋!I54+魂师之魄1!N54)*(1+BU54)+魂兽1!N56+化神!I53+魂骨!H53+魂环!I53+神兵!J52+神兵!AC52+魂核1!N54</f>
        <v>820.00600000000009</v>
      </c>
      <c r="K54">
        <f>(星级!K54+阶位!K54+战魄!K54+武魂!K54+众神殿!K54+精神空间!K53+天赋!J54+魂师之魄1!O54)*(1+BV54)+魂兽1!O56+化神!J53+魂骨!I53+魂环!J53+神兵!K52+神兵!AD52+魂核1!O54</f>
        <v>763.59800000000018</v>
      </c>
      <c r="L54">
        <f>(星级!L54+阶位!L54+战魄!L54+武魂!L54+众神殿!L54+精神空间!L53+天赋!K54+魂师之魄1!P54)*(1+BW54)+魂兽1!P56+化神!K53+魂骨!J53+魂环!K53+神兵!L52+神兵!AE52+魂核1!P54</f>
        <v>882.39800000000014</v>
      </c>
      <c r="M54">
        <f>(星级!M54+阶位!M54+战魄!M54+武魂!M54+众神殿!M54+精神空间!M53+天赋!L54+魂师之魄1!Q54)*(1+BX54)+魂兽1!Q56+化神!L53+魂骨!K53+魂环!L53+神兵!M52+神兵!AF52+魂核1!Q54</f>
        <v>763.59800000000018</v>
      </c>
      <c r="N54">
        <f>(星级!N54+阶位!N54+战魄!N54+武魂!N54+众神殿!N54+精神空间!N53+天赋!M54+魂师之魄1!R54)*(1+BY54)+魂兽1!R56+化神!M53+魂骨!L53+魂环!M53+神兵!N52+神兵!AG52+魂核1!R54</f>
        <v>11330.000000000002</v>
      </c>
      <c r="O54">
        <f>(星级!O54+阶位!O54+战魄!O54+武魂!O54+众神殿!O54+精神空间!O53+天赋!N54+魂师之魄1!S54)*(1+BZ54)+魂兽1!S56+化神!N53+魂骨!M53+魂环!N53+神兵!O52+神兵!AH52+魂核1!S54</f>
        <v>128.4</v>
      </c>
      <c r="P54">
        <f>(星级!P54+阶位!P54+战魄!P54+武魂!P54+众神殿!P54+精神空间!P53+天赋!O54+魂师之魄1!T54)*(1+CA54)+魂兽1!T56+化神!O53+魂骨!N53+魂环!O53+神兵!P52+神兵!AI52+魂核1!T54</f>
        <v>17873.719999999998</v>
      </c>
      <c r="Q54">
        <f>(星级!Q54+阶位!Q54+战魄!Q54+武魂!Q54+众神殿!Q54+精神空间!Q53+天赋!P54+魂师之魄1!U54)*(1+CB54)+魂兽1!U56+化神!P53+魂骨!O53+魂环!P53+神兵!Q52+神兵!AJ52+魂核1!U54</f>
        <v>17873.719999999998</v>
      </c>
      <c r="R54">
        <f>化神!R53+魂环!Q53</f>
        <v>3780</v>
      </c>
      <c r="S54">
        <f>化神!S53+魂环!R53</f>
        <v>3780</v>
      </c>
      <c r="T54">
        <f>魂环!S53</f>
        <v>0</v>
      </c>
      <c r="U54">
        <f>魂环!T53</f>
        <v>0</v>
      </c>
      <c r="V54">
        <f>魂核1!Y54+神器1!AD54+VLOOKUP(精神空间!$B$2,精神空间!$BR$4:$BT$11,2,)</f>
        <v>0.7</v>
      </c>
      <c r="W54">
        <f>魂核1!Z54+神器1!AE54+VLOOKUP(精神空间!$B$2,精神空间!$BR$4:$BT$11,2,)</f>
        <v>0.7</v>
      </c>
      <c r="Y54">
        <f>(星级!S54+阶位!T54+战魄!D54+武魂!T54+众神殿!D54+精神空间!T53+天赋!S54+魂师之魄1!H54)*(1+BO54)+魂兽1!H56+化神!C53+魂骨!B53+魂环!C53+神兵!D52+神兵!W52+魂核1!H54</f>
        <v>266060.94643999997</v>
      </c>
      <c r="Z54">
        <f>(星级!T54+阶位!U54+战魄!E54+武魂!U54+众神殿!E54+精神空间!U53+天赋!T54+魂师之魄1!I54)*(1+BP54)+魂兽1!I56+化神!D53+魂骨!C53+魂环!D53+神兵!E52+神兵!X52+魂核1!I54</f>
        <v>72111.324359999999</v>
      </c>
      <c r="AA54">
        <f>(星级!U54+阶位!V54+战魄!F54+武魂!V54+众神殿!F54+精神空间!V53+天赋!U54+魂师之魄1!J54)*(1+BQ54)+魂兽1!J56+化神!E53+魂骨!D53+魂环!E53+神兵!F52+神兵!Y52+魂核1!J54</f>
        <v>24668.1872</v>
      </c>
      <c r="AB54">
        <f>(星级!V54+阶位!W54+战魄!G54+武魂!W54+众神殿!G54+精神空间!W53+天赋!V54+魂师之魄1!K54)*(1+BR54)+魂兽1!K56+化神!F53+魂骨!E53+魂环!F53+神兵!G52+神兵!Z52+魂核1!K54</f>
        <v>22186.747199999998</v>
      </c>
      <c r="AC54">
        <f>(星级!W54+阶位!X54+战魄!H54+武魂!X54+众神殿!H54+精神空间!X53+天赋!W54+魂师之魄1!L54)*(1+BS54)+魂兽1!L56+化神!G53+魂骨!F53+魂环!G53+神兵!H52+神兵!AA52+魂核1!L54</f>
        <v>772.31579999999985</v>
      </c>
      <c r="AD54">
        <f>(星级!X54+阶位!Y54+战魄!I54+武魂!Y54+众神殿!I54+精神空间!Y53+天赋!X54+魂师之魄1!M54)*(1+BT54)+魂兽1!M56+化神!H53+魂骨!G53+魂环!H53+神兵!I52+神兵!AB52+魂核1!M54</f>
        <v>754.55579999999986</v>
      </c>
      <c r="AE54">
        <f>(星级!Y54+阶位!Z54+战魄!J54+武魂!Z54+众神殿!J54+精神空间!Z53+天赋!Y54+魂师之魄1!N54)*(1+BU54)+魂兽1!N56+化神!I53+魂骨!H53+魂环!I53+神兵!J52+神兵!AC52+魂核1!N54</f>
        <v>827.04600000000005</v>
      </c>
      <c r="AF54">
        <f>(星级!Z54+阶位!AA54+战魄!K54+武魂!AA54+众神殿!K54+精神空间!AA53+天赋!Z54+魂师之魄1!O54)*(1+BV54)+魂兽1!O56+化神!J53+魂骨!I53+魂环!J53+神兵!K52+神兵!AD52+魂核1!O54</f>
        <v>770.63800000000015</v>
      </c>
      <c r="AG54">
        <f>(星级!AA54+阶位!AB54+战魄!L54+武魂!AB54+众神殿!L54+精神空间!AB53+天赋!AA54+魂师之魄1!P54)*(1+BW54)+魂兽1!P56+化神!K53+魂骨!J53+魂环!K53+神兵!L52+神兵!AE52+魂核1!P54</f>
        <v>882.39800000000014</v>
      </c>
      <c r="AH54">
        <f>(星级!AB54+阶位!AC54+战魄!M54+武魂!AC54+众神殿!M54+精神空间!AC53+天赋!AB54+魂师之魄1!Q54)*(1+BX54)+魂兽1!Q56+化神!L53+魂骨!K53+魂环!L53+神兵!M52+神兵!AF52+魂核1!Q54</f>
        <v>763.59800000000018</v>
      </c>
      <c r="AI54">
        <f>(星级!AC54+阶位!AD54+战魄!N54+武魂!AD54+众神殿!N54+精神空间!AD53+天赋!AC54+魂师之魄1!R54)*(1+BY54)+魂兽1!R56+化神!M53+魂骨!L53+魂环!M53+神兵!N52+神兵!AG52+魂核1!R54</f>
        <v>9020</v>
      </c>
      <c r="AJ54">
        <f>(星级!AD54+阶位!AE54+战魄!O54+武魂!AE54+众神殿!O54+精神空间!AE53+天赋!AD54+魂师之魄1!S54)*(1+BZ54)+魂兽1!S56+化神!N53+魂骨!M53+魂环!N53+神兵!O52+神兵!AH52+魂核1!S54</f>
        <v>203.3</v>
      </c>
      <c r="AK54">
        <f>(星级!AE54+阶位!AF54+战魄!P54+武魂!AF54+众神殿!P54+精神空间!AF53+天赋!AE54+魂师之魄1!T54)*(1+CA54)+魂兽1!T56+化神!O53+魂骨!N53+魂环!O53+神兵!P52+神兵!AI52+魂核1!T54</f>
        <v>17403.64</v>
      </c>
      <c r="AL54">
        <f>(星级!AF54+阶位!AG54+战魄!Q54+武魂!AG54+众神殿!Q54+精神空间!AG53+天赋!AF54+魂师之魄1!U54)*(1+CB54)+魂兽1!U56+化神!P53+魂骨!O53+魂环!P53+神兵!Q52+神兵!AJ52+魂核1!U54</f>
        <v>17403.64</v>
      </c>
      <c r="AM54">
        <f>化神!R53+魂环!Q53</f>
        <v>3780</v>
      </c>
      <c r="AN54">
        <f>化神!S53+魂环!R53</f>
        <v>3780</v>
      </c>
      <c r="AO54">
        <f>魂环!S53</f>
        <v>0</v>
      </c>
      <c r="AP54">
        <f>魂环!T53</f>
        <v>0</v>
      </c>
      <c r="AQ54">
        <f>魂核1!Y54+神器1!AD54+VLOOKUP(精神空间!$B$2,精神空间!$BR$4:$BT$11,2,)</f>
        <v>0.7</v>
      </c>
      <c r="AR54">
        <f>魂核1!Z54+神器1!AE54+VLOOKUP(精神空间!$B$2,精神空间!$BR$4:$BT$11,2,)</f>
        <v>0.7</v>
      </c>
      <c r="AT54">
        <f>(星级!AH54+阶位!AJ54+战魄!D54+武魂!AJ54+众神殿!D54+精神空间!AJ53+天赋!AI54+魂师之魄1!H54)*(1+BO54)+魂兽1!H56+化神!C53+魂骨!B53+魂环!C53+神兵!D52+神兵!W52+魂核1!H54</f>
        <v>256776.29764</v>
      </c>
      <c r="AU54">
        <f>(星级!AI54+阶位!AK54+战魄!E54+武魂!AK54+众神殿!E54+精神空间!AK53+天赋!AJ54+魂师之魄1!I54)*(1+BP54)+魂兽1!I56+化神!D53+魂骨!C53+魂环!D53+神兵!E52+神兵!X52+魂核1!I54</f>
        <v>73712.916800000006</v>
      </c>
      <c r="AV54">
        <f>(星级!AJ54+阶位!AL54+战魄!F54+武魂!AL54+众神殿!F54+精神空间!AL53+天赋!AK54+魂师之魄1!J54)*(1+BQ54)+魂兽1!J56+化神!E53+魂骨!D53+魂环!E53+神兵!F52+神兵!Y52+魂核1!J54</f>
        <v>21695.076799999999</v>
      </c>
      <c r="AW54">
        <f>(星级!AK54+阶位!AM54+战魄!G54+武魂!AM54+众神殿!G54+精神空间!AM53+天赋!AL54+魂师之魄1!K54)*(1+BR54)+魂兽1!K56+化神!F53+魂骨!E53+魂环!F53+神兵!G52+神兵!Z52+魂核1!K54</f>
        <v>24022.596799999999</v>
      </c>
      <c r="AX54">
        <f>(星级!AL54+阶位!AN54+战魄!H54+武魂!AN54+众神殿!H54+精神空间!AN53+天赋!AM54+魂师之魄1!L54)*(1+BS54)+魂兽1!L56+化神!G53+魂骨!F53+魂环!G53+神兵!H52+神兵!AA52+魂核1!L54</f>
        <v>779.41980000000001</v>
      </c>
      <c r="AY54">
        <f>(星级!AM54+阶位!AO54+战魄!I54+武魂!AO54+众神殿!I54+精神空间!AO53+天赋!AN54+魂师之魄1!M54)*(1+BT54)+魂兽1!M56+化神!H53+魂骨!G53+魂环!H53+神兵!I52+神兵!AB52+魂核1!M54</f>
        <v>761.65980000000002</v>
      </c>
      <c r="AZ54">
        <f>(星级!AN54+阶位!AP54+战魄!J54+武魂!AP54+众神殿!J54+精神空间!AP53+天赋!AO54+魂师之魄1!N54)*(1+BU54)+魂兽1!N56+化神!I53+魂骨!H53+魂环!I53+神兵!J52+神兵!AC52+魂核1!N54</f>
        <v>820.00600000000009</v>
      </c>
      <c r="BA54">
        <f>(星级!AO54+阶位!AQ54+战魄!K54+武魂!AQ54+众神殿!K54+精神空间!AQ53+天赋!AP54+魂师之魄1!O54)*(1+BV54)+魂兽1!O56+化神!J53+魂骨!I53+魂环!J53+神兵!K52+神兵!AD52+魂核1!O54</f>
        <v>754.79800000000012</v>
      </c>
      <c r="BB54">
        <f>(星级!AP54+阶位!AR54+战魄!L54+武魂!AR54+众神殿!L54+精神空间!AR53+天赋!AQ54+魂师之魄1!P54)*(1+BW54)+魂兽1!P56+化神!K53+魂骨!J53+魂环!K53+神兵!L52+神兵!AE52+魂核1!P54</f>
        <v>882.39800000000014</v>
      </c>
      <c r="BC54">
        <f>(星级!AQ54+阶位!AS54+战魄!M54+武魂!AS54+众神殿!M54+精神空间!AS53+天赋!AR54+魂师之魄1!Q54)*(1+BX54)+魂兽1!Q56+化神!L53+魂骨!K53+魂环!L53+神兵!M52+神兵!AF52+魂核1!Q54</f>
        <v>763.59800000000018</v>
      </c>
      <c r="BD54">
        <f>(星级!AR54+阶位!AT54+战魄!N54+武魂!AT54+众神殿!N54+精神空间!AT53+天赋!AS54+魂师之魄1!R54)*(1+BY54)+魂兽1!R56+化神!M53+魂骨!L53+魂环!M53+神兵!N52+神兵!AG52+魂核1!R54</f>
        <v>4510</v>
      </c>
      <c r="BE54">
        <f>(星级!AS54+阶位!AU54+战魄!O54+武魂!AU54+众神殿!O54+精神空间!AU53+天赋!AT54+魂师之魄1!S54)*(1+BZ54)+魂兽1!S56+化神!N53+魂骨!M53+魂环!N53+神兵!O52+神兵!AH52+魂核1!S54</f>
        <v>256.8</v>
      </c>
      <c r="BF54">
        <f>(星级!AT54+阶位!AV54+战魄!P54+武魂!AV54+众神殿!P54+精神空间!AV53+天赋!AU54+魂师之魄1!T54)*(1+CA54)+魂兽1!T56+化神!O53+魂骨!N53+魂环!O53+神兵!P52+神兵!AI52+魂核1!T54</f>
        <v>17403.64</v>
      </c>
      <c r="BG54">
        <f>(星级!AU54+阶位!AW54+战魄!Q54+武魂!AW54+众神殿!Q54+精神空间!AW53+天赋!AV54+魂师之魄1!U54)*(1+CB54)+魂兽1!U56+化神!P53+魂骨!O53+魂环!P53+神兵!Q52+神兵!AJ52+魂核1!U54</f>
        <v>17403.64</v>
      </c>
      <c r="BH54">
        <f>化神!R53+魂环!Q53</f>
        <v>3780</v>
      </c>
      <c r="BI54">
        <f>化神!S53+魂环!R53</f>
        <v>3780</v>
      </c>
      <c r="BJ54">
        <f>魂环!S53</f>
        <v>0</v>
      </c>
      <c r="BK54">
        <f>魂环!T53</f>
        <v>0</v>
      </c>
      <c r="BL54">
        <f>魂核1!Y54+神器1!AD54+VLOOKUP(精神空间!$B$2,精神空间!$BR$4:$BT$11,2,)</f>
        <v>0.7</v>
      </c>
      <c r="BM54">
        <f>魂核1!Z54+神器1!AE54+VLOOKUP(精神空间!$B$2,精神空间!$BR$4:$BT$11,2,)</f>
        <v>0.7</v>
      </c>
      <c r="BO54">
        <f>战魄!T54+武魂!AZ54+好感度!D53+魂师之魄1!Y54+神器1!M54+魂兽1!X56+精神空间!BA53+精神空间!BC53</f>
        <v>1.7080000000000002</v>
      </c>
      <c r="BP54">
        <f>战魄!U54+武魂!BA54+好感度!E53+魂师之魄1!Z54+神器1!N54+魂兽1!Y56+精神空间!BB53+精神空间!BD53</f>
        <v>1.7080000000000002</v>
      </c>
      <c r="BQ54">
        <f>战魄!V54+武魂!BB54+好感度!F53+魂师之魄1!AA54+神器1!O54+魂兽1!Z56</f>
        <v>1.08</v>
      </c>
      <c r="BR54">
        <f>战魄!W54+武魂!BC54+好感度!G53+魂师之魄1!AB54+神器1!P54+魂兽1!AA56</f>
        <v>1.08</v>
      </c>
      <c r="BS54">
        <f>战魄!X54+武魂!BD54+好感度!H53+魂师之魄1!AC54+神器1!Q54+魂兽1!AB56</f>
        <v>1.22</v>
      </c>
      <c r="BT54">
        <f>战魄!Y54+武魂!BE54+好感度!I53+魂师之魄1!AD54+神器1!R54+魂兽1!AC56</f>
        <v>1.22</v>
      </c>
      <c r="BU54">
        <f>战魄!Z54+武魂!BF54+好感度!J53+魂师之魄1!AE54+神器1!S54+魂兽1!AD56</f>
        <v>1.2</v>
      </c>
      <c r="BV54">
        <f>战魄!AA54+武魂!BG54+好感度!K53+魂师之魄1!AF54+神器1!T54+魂兽1!AE56</f>
        <v>1.2</v>
      </c>
      <c r="BW54">
        <f>战魄!AB54+武魂!BH54+好感度!L53+魂师之魄1!AG54+神器1!U54+魂兽1!AF56</f>
        <v>1.2</v>
      </c>
      <c r="BX54">
        <f>战魄!AC54+武魂!BI54+好感度!M53+魂师之魄1!AH54+神器1!V54+魂兽1!AG56</f>
        <v>1.2</v>
      </c>
      <c r="BY54">
        <f>战魄!AD54+武魂!BJ54+好感度!N53+魂师之魄1!AI54+神器1!W54+魂兽1!AH56</f>
        <v>1.2</v>
      </c>
      <c r="BZ54">
        <f>战魄!AE54+武魂!BK54+好感度!O53+魂师之魄1!AJ54+神器1!X54+魂兽1!AI56</f>
        <v>1.1400000000000001</v>
      </c>
      <c r="CA54">
        <f>战魄!AF54+武魂!BL54+好感度!P53+魂师之魄1!AK54+神器1!Y54+魂兽1!AJ56</f>
        <v>1.08</v>
      </c>
      <c r="CB54">
        <f>战魄!AG54+武魂!BM54+好感度!Q53+魂师之魄1!AL54+神器1!Z54+魂兽1!AK56</f>
        <v>1.08</v>
      </c>
    </row>
    <row r="55" spans="2:80" x14ac:dyDescent="0.2">
      <c r="B55">
        <v>51</v>
      </c>
      <c r="D55">
        <f>(星级!D55+阶位!D55+战魄!D55+武魂!D55+众神殿!D55+精神空间!D54+天赋!C55+魂师之魄1!H55)*(1+BO55)+魂兽1!H57+化神!C54+魂骨!B54+魂环!C54+神兵!D53+神兵!W53+魂核1!H55</f>
        <v>282547.66936</v>
      </c>
      <c r="E55">
        <f>(星级!E55+阶位!E55+战魄!E55+武魂!E55+众神殿!E55+精神空间!E54+天赋!D55+魂师之魄1!I55)*(1+BP55)+魂兽1!I57+化神!D54+魂骨!C54+魂环!D54+神兵!E53+神兵!X53+魂核1!I55</f>
        <v>73251.147040000011</v>
      </c>
      <c r="F55">
        <f>(星级!F55+阶位!F55+战魄!F55+武魂!F55+众神殿!F55+精神空间!F54+天赋!E55+魂师之魄1!J55)*(1+BQ55)+魂兽1!J57+化神!E54+魂骨!D54+魂环!E54+神兵!F53+神兵!Y53+魂核1!J55</f>
        <v>26665.819199999998</v>
      </c>
      <c r="G55">
        <f>(星级!G55+阶位!G55+战魄!G55+武魂!G55+众神殿!G55+精神空间!G54+天赋!F55+魂师之魄1!K55)*(1+BR55)+魂兽1!K57+化神!F54+魂骨!E54+魂环!F54+神兵!G53+神兵!Z53+魂核1!K55</f>
        <v>24138.619199999997</v>
      </c>
      <c r="H55">
        <f>(星级!H55+阶位!H55+战魄!H55+武魂!H55+众神殿!H55+精神空间!H54+天赋!G55+魂师之魄1!L55)*(1+BS55)+魂兽1!L57+化神!G54+魂骨!F54+魂环!G54+神兵!H53+神兵!AA53+魂核1!L55</f>
        <v>788.74379999999996</v>
      </c>
      <c r="I55">
        <f>(星级!I55+阶位!I55+战魄!I55+武魂!I55+众神殿!I55+精神空间!I54+天赋!H55+魂师之魄1!M55)*(1+BT55)+魂兽1!M57+化神!H54+魂骨!G54+魂环!H54+神兵!I53+神兵!AB53+魂核1!M55</f>
        <v>770.98379999999997</v>
      </c>
      <c r="J55">
        <f>(星级!J55+阶位!J55+战魄!J55+武魂!J55+众神殿!J55+精神空间!J54+天赋!I55+魂师之魄1!N55)*(1+BU55)+魂兽1!N57+化神!I54+魂骨!H54+魂环!I54+神兵!J53+神兵!AC53+魂核1!N55</f>
        <v>836.78459999999995</v>
      </c>
      <c r="K55">
        <f>(星级!K55+阶位!K55+战魄!K55+武魂!K55+众神殿!K55+精神空间!K54+天赋!J55+魂师之魄1!O55)*(1+BV55)+魂兽1!O57+化神!J54+魂骨!I54+魂环!J54+神兵!K53+神兵!AD53+魂核1!O55</f>
        <v>772.83800000000008</v>
      </c>
      <c r="L55">
        <f>(星级!L55+阶位!L55+战魄!L55+武魂!L55+众神殿!L55+精神空间!L54+天赋!K55+魂师之魄1!P55)*(1+BW55)+魂兽1!P57+化神!K54+魂骨!J54+魂环!K54+神兵!L53+神兵!AE53+魂核1!P55</f>
        <v>891.63800000000015</v>
      </c>
      <c r="M55">
        <f>(星级!M55+阶位!M55+战魄!M55+武魂!M55+众神殿!M55+精神空间!M54+天赋!L55+魂师之魄1!Q55)*(1+BX55)+魂兽1!Q57+化神!L54+魂骨!K54+魂环!L54+神兵!M53+神兵!AF53+魂核1!Q55</f>
        <v>772.83800000000008</v>
      </c>
      <c r="N55">
        <f>(星级!N55+阶位!N55+战魄!N55+武魂!N55+众神殿!N55+精神空间!N54+天赋!M55+魂师之魄1!R55)*(1+BY55)+魂兽1!R57+化神!M54+魂骨!L54+魂环!M54+神兵!N53+神兵!AG53+魂核1!R55</f>
        <v>11550.000000000002</v>
      </c>
      <c r="O55">
        <f>(星级!O55+阶位!O55+战魄!O55+武魂!O55+众神殿!O55+精神空间!O54+天赋!N55+魂师之魄1!S55)*(1+BZ55)+魂兽1!S57+化神!N54+魂骨!M54+魂环!N54+神兵!O53+神兵!AH53+魂核1!S55</f>
        <v>128.4</v>
      </c>
      <c r="P55">
        <f>(星级!P55+阶位!P55+战魄!P55+武魂!P55+众神殿!P55+精神空间!P54+天赋!O55+魂师之魄1!T55)*(1+CA55)+魂兽1!T57+化神!O54+魂骨!N54+魂环!O54+神兵!P53+神兵!AI53+魂核1!T55</f>
        <v>18170.598399999999</v>
      </c>
      <c r="Q55">
        <f>(星级!Q55+阶位!Q55+战魄!Q55+武魂!Q55+众神殿!Q55+精神空间!Q54+天赋!P55+魂师之魄1!U55)*(1+CB55)+魂兽1!U57+化神!P54+魂骨!O54+魂环!P54+神兵!Q53+神兵!AJ53+魂核1!U55</f>
        <v>18170.598399999999</v>
      </c>
      <c r="R55">
        <f>化神!R54+魂环!Q54</f>
        <v>3780</v>
      </c>
      <c r="S55">
        <f>化神!S54+魂环!R54</f>
        <v>3780</v>
      </c>
      <c r="T55">
        <f>魂环!S54</f>
        <v>0</v>
      </c>
      <c r="U55">
        <f>魂环!T54</f>
        <v>0</v>
      </c>
      <c r="V55">
        <f>魂核1!Y55+神器1!AD55+VLOOKUP(精神空间!$B$2,精神空间!$BR$4:$BT$11,2,)</f>
        <v>0.7</v>
      </c>
      <c r="W55">
        <f>魂核1!Z55+神器1!AE55+VLOOKUP(精神空间!$B$2,精神空间!$BR$4:$BT$11,2,)</f>
        <v>0.7</v>
      </c>
      <c r="Y55">
        <f>(星级!S55+阶位!T55+战魄!D55+武魂!T55+众神殿!D55+精神空间!T54+天赋!S55+魂师之魄1!H55)*(1+BO55)+魂兽1!H57+化神!C54+魂骨!B54+魂环!C54+神兵!D53+神兵!W53+魂核1!H55</f>
        <v>267569.83575999999</v>
      </c>
      <c r="Z55">
        <f>(星级!T55+阶位!U55+战魄!E55+武魂!U55+众神殿!E55+精神空间!U54+天赋!T55+魂师之魄1!I55)*(1+BP55)+魂兽1!I57+化神!D54+魂骨!C54+魂环!D54+神兵!E53+神兵!X53+魂核1!I55</f>
        <v>72592.537840000005</v>
      </c>
      <c r="AA55">
        <f>(星级!U55+阶位!V55+战魄!F55+武魂!V55+众神殿!F55+精神空间!V54+天赋!U55+魂师之魄1!J55)*(1+BQ55)+魂兽1!J57+化神!E54+魂骨!D54+魂环!E54+神兵!F53+神兵!Y53+魂核1!J55</f>
        <v>24792.155200000001</v>
      </c>
      <c r="AB55">
        <f>(星级!V55+阶位!W55+战魄!G55+武魂!W55+众神殿!G55+精神空间!W54+天赋!V55+魂师之魄1!K55)*(1+BR55)+魂兽1!K57+化神!F54+魂骨!E54+魂环!F54+神兵!G53+神兵!Z53+魂核1!K55</f>
        <v>22277.4352</v>
      </c>
      <c r="AC55">
        <f>(星级!W55+阶位!X55+战魄!H55+武魂!X55+众神殿!H55+精神空间!X54+天赋!W55+魂师之魄1!L55)*(1+BS55)+魂兽1!L57+化神!G54+魂骨!F54+魂环!G54+神兵!H53+神兵!AA53+魂核1!L55</f>
        <v>781.63980000000004</v>
      </c>
      <c r="AD55">
        <f>(星级!X55+阶位!Y55+战魄!I55+武魂!Y55+众神殿!I55+精神空间!Y54+天赋!X55+魂师之魄1!M55)*(1+BT55)+魂兽1!M57+化神!H54+魂骨!G54+魂环!H54+神兵!I53+神兵!AB53+魂核1!M55</f>
        <v>763.87979999999993</v>
      </c>
      <c r="AE55">
        <f>(星级!Y55+阶位!Z55+战魄!J55+武魂!Z55+众神殿!J55+精神空间!Z54+天赋!Y55+魂师之魄1!N55)*(1+BU55)+魂兽1!N57+化神!I54+魂骨!H54+魂环!I54+神兵!J53+神兵!AC53+魂核1!N55</f>
        <v>843.88859999999988</v>
      </c>
      <c r="AF55">
        <f>(星级!Z55+阶位!AA55+战魄!K55+武魂!AA55+众神殿!K55+精神空间!AA54+天赋!Z55+魂师之魄1!O55)*(1+BV55)+魂兽1!O57+化神!J54+魂骨!I54+魂环!J54+神兵!K53+神兵!AD53+魂核1!O55</f>
        <v>779.87800000000004</v>
      </c>
      <c r="AG55">
        <f>(星级!AA55+阶位!AB55+战魄!L55+武魂!AB55+众神殿!L55+精神空间!AB54+天赋!AA55+魂师之魄1!P55)*(1+BW55)+魂兽1!P57+化神!K54+魂骨!J54+魂环!K54+神兵!L53+神兵!AE53+魂核1!P55</f>
        <v>891.63800000000015</v>
      </c>
      <c r="AH55">
        <f>(星级!AB55+阶位!AC55+战魄!M55+武魂!AC55+众神殿!M55+精神空间!AC54+天赋!AB55+魂师之魄1!Q55)*(1+BX55)+魂兽1!Q57+化神!L54+魂骨!K54+魂环!L54+神兵!M53+神兵!AF53+魂核1!Q55</f>
        <v>772.83800000000008</v>
      </c>
      <c r="AI55">
        <f>(星级!AC55+阶位!AD55+战魄!N55+武魂!AD55+众神殿!N55+精神空间!AD54+天赋!AC55+魂师之魄1!R55)*(1+BY55)+魂兽1!R57+化神!M54+魂骨!L54+魂环!M54+神兵!N53+神兵!AG53+魂核1!R55</f>
        <v>9196</v>
      </c>
      <c r="AJ55">
        <f>(星级!AD55+阶位!AE55+战魄!O55+武魂!AE55+众神殿!O55+精神空间!AE54+天赋!AD55+魂师之魄1!S55)*(1+BZ55)+魂兽1!S57+化神!N54+魂骨!M54+魂环!N54+神兵!O53+神兵!AH53+魂核1!S55</f>
        <v>203.3</v>
      </c>
      <c r="AK55">
        <f>(星级!AE55+阶位!AF55+战魄!P55+武魂!AF55+众神殿!P55+精神空间!AF54+天赋!AE55+魂师之魄1!T55)*(1+CA55)+魂兽1!T57+化神!O54+魂骨!N54+魂环!O54+神兵!P53+神兵!AI53+魂核1!T55</f>
        <v>17425.9584</v>
      </c>
      <c r="AL55">
        <f>(星级!AF55+阶位!AG55+战魄!Q55+武魂!AG55+众神殿!Q55+精神空间!AG54+天赋!AF55+魂师之魄1!U55)*(1+CB55)+魂兽1!U57+化神!P54+魂骨!O54+魂环!P54+神兵!Q53+神兵!AJ53+魂核1!U55</f>
        <v>17425.9584</v>
      </c>
      <c r="AM55">
        <f>化神!R54+魂环!Q54</f>
        <v>3780</v>
      </c>
      <c r="AN55">
        <f>化神!S54+魂环!R54</f>
        <v>3780</v>
      </c>
      <c r="AO55">
        <f>魂环!S54</f>
        <v>0</v>
      </c>
      <c r="AP55">
        <f>魂环!T54</f>
        <v>0</v>
      </c>
      <c r="AQ55">
        <f>魂核1!Y55+神器1!AD55+VLOOKUP(精神空间!$B$2,精神空间!$BR$4:$BT$11,2,)</f>
        <v>0.7</v>
      </c>
      <c r="AR55">
        <f>魂核1!Z55+神器1!AE55+VLOOKUP(精神空间!$B$2,精神空间!$BR$4:$BT$11,2,)</f>
        <v>0.7</v>
      </c>
      <c r="AT55">
        <f>(星级!AH55+阶位!AJ55+战魄!D55+武魂!AJ55+众神殿!D55+精神空间!AJ54+天赋!AI55+魂师之魄1!H55)*(1+BO55)+魂兽1!H57+化神!C54+魂骨!B54+魂环!C54+神兵!D53+神兵!W53+魂核1!H55</f>
        <v>258122.85495999997</v>
      </c>
      <c r="AU55">
        <f>(星级!AI55+阶位!AK55+战魄!E55+武魂!AK55+众神殿!E55+精神空间!AK54+天赋!AJ55+魂师之魄1!I55)*(1+BP55)+魂兽1!I57+化神!D54+魂骨!C54+魂环!D54+神兵!E53+神兵!X53+魂核1!I55</f>
        <v>74222.124400000001</v>
      </c>
      <c r="AV55">
        <f>(星级!AJ55+阶位!AL55+战魄!F55+武魂!AL55+众神殿!F55+精神空间!AL54+天赋!AK55+魂师之魄1!J55)*(1+BQ55)+魂兽1!J57+化神!E54+魂骨!D54+魂环!E54+神兵!F53+神兵!Y53+魂核1!J55</f>
        <v>21775.135999999999</v>
      </c>
      <c r="AW55">
        <f>(星级!AK55+阶位!AM55+战魄!G55+武魂!AM55+众神殿!G55+精神空间!AM54+天赋!AL55+魂师之魄1!K55)*(1+BR55)+魂兽1!K57+化神!F54+魂骨!E54+魂环!F54+神兵!G53+神兵!Z53+魂核1!K55</f>
        <v>24133.2736</v>
      </c>
      <c r="AX55">
        <f>(星级!AL55+阶位!AN55+战魄!H55+武魂!AN55+众神殿!H55+精神空间!AN54+天赋!AM55+魂师之魄1!L55)*(1+BS55)+魂兽1!L57+化神!G54+魂骨!F54+魂环!G54+神兵!H53+神兵!AA53+魂核1!L55</f>
        <v>788.74379999999996</v>
      </c>
      <c r="AY55">
        <f>(星级!AM55+阶位!AO55+战魄!I55+武魂!AO55+众神殿!I55+精神空间!AO54+天赋!AN55+魂师之魄1!M55)*(1+BT55)+魂兽1!M57+化神!H54+魂骨!G54+魂环!H54+神兵!I53+神兵!AB53+魂核1!M55</f>
        <v>770.98379999999997</v>
      </c>
      <c r="AZ55">
        <f>(星级!AN55+阶位!AP55+战魄!J55+武魂!AP55+众神殿!J55+精神空间!AP54+天赋!AO55+魂师之魄1!N55)*(1+BU55)+魂兽1!N57+化神!I54+魂骨!H54+魂环!I54+神兵!J53+神兵!AC53+魂核1!N55</f>
        <v>836.78459999999995</v>
      </c>
      <c r="BA55">
        <f>(星级!AO55+阶位!AQ55+战魄!K55+武魂!AQ55+众神殿!K55+精神空间!AQ54+天赋!AP55+魂师之魄1!O55)*(1+BV55)+魂兽1!O57+化神!J54+魂骨!I54+魂环!J54+神兵!K53+神兵!AD53+魂核1!O55</f>
        <v>764.03800000000012</v>
      </c>
      <c r="BB55">
        <f>(星级!AP55+阶位!AR55+战魄!L55+武魂!AR55+众神殿!L55+精神空间!AR54+天赋!AQ55+魂师之魄1!P55)*(1+BW55)+魂兽1!P57+化神!K54+魂骨!J54+魂环!K54+神兵!L53+神兵!AE53+魂核1!P55</f>
        <v>891.63800000000015</v>
      </c>
      <c r="BC55">
        <f>(星级!AQ55+阶位!AS55+战魄!M55+武魂!AS55+众神殿!M55+精神空间!AS54+天赋!AR55+魂师之魄1!Q55)*(1+BX55)+魂兽1!Q57+化神!L54+魂骨!K54+魂环!L54+神兵!M53+神兵!AF53+魂核1!Q55</f>
        <v>772.83800000000008</v>
      </c>
      <c r="BD55">
        <f>(星级!AR55+阶位!AT55+战魄!N55+武魂!AT55+众神殿!N55+精神空间!AT54+天赋!AS55+魂师之魄1!R55)*(1+BY55)+魂兽1!R57+化神!M54+魂骨!L54+魂环!M54+神兵!N53+神兵!AG53+魂核1!R55</f>
        <v>4598</v>
      </c>
      <c r="BE55">
        <f>(星级!AS55+阶位!AU55+战魄!O55+武魂!AU55+众神殿!O55+精神空间!AU54+天赋!AT55+魂师之魄1!S55)*(1+BZ55)+魂兽1!S57+化神!N54+魂骨!M54+魂环!N54+神兵!O53+神兵!AH53+魂核1!S55</f>
        <v>256.8</v>
      </c>
      <c r="BF55">
        <f>(星级!AT55+阶位!AV55+战魄!P55+武魂!AV55+众神殿!P55+精神空间!AV54+天赋!AU55+魂师之魄1!T55)*(1+CA55)+魂兽1!T57+化神!O54+魂骨!N54+魂环!O54+神兵!P53+神兵!AI53+魂核1!T55</f>
        <v>17425.9584</v>
      </c>
      <c r="BG55">
        <f>(星级!AU55+阶位!AW55+战魄!Q55+武魂!AW55+众神殿!Q55+精神空间!AW54+天赋!AV55+魂师之魄1!U55)*(1+CB55)+魂兽1!U57+化神!P54+魂骨!O54+魂环!P54+神兵!Q53+神兵!AJ53+魂核1!U55</f>
        <v>17425.9584</v>
      </c>
      <c r="BH55">
        <f>化神!R54+魂环!Q54</f>
        <v>3780</v>
      </c>
      <c r="BI55">
        <f>化神!S54+魂环!R54</f>
        <v>3780</v>
      </c>
      <c r="BJ55">
        <f>魂环!S54</f>
        <v>0</v>
      </c>
      <c r="BK55">
        <f>魂环!T54</f>
        <v>0</v>
      </c>
      <c r="BL55">
        <f>魂核1!Y55+神器1!AD55+VLOOKUP(精神空间!$B$2,精神空间!$BR$4:$BT$11,2,)</f>
        <v>0.7</v>
      </c>
      <c r="BM55">
        <f>魂核1!Z55+神器1!AE55+VLOOKUP(精神空间!$B$2,精神空间!$BR$4:$BT$11,2,)</f>
        <v>0.7</v>
      </c>
      <c r="BO55">
        <f>战魄!T55+武魂!AZ55+好感度!D54+魂师之魄1!Y55+神器1!M55+魂兽1!X57+精神空间!BA54+精神空间!BC54</f>
        <v>1.7120000000000002</v>
      </c>
      <c r="BP55">
        <f>战魄!U55+武魂!BA55+好感度!E54+魂师之魄1!Z55+神器1!N55+魂兽1!Y57+精神空间!BB54+精神空间!BD54</f>
        <v>1.7120000000000002</v>
      </c>
      <c r="BQ55">
        <f>战魄!V55+武魂!BB55+好感度!F54+魂师之魄1!AA55+神器1!O55+魂兽1!Z57</f>
        <v>1.08</v>
      </c>
      <c r="BR55">
        <f>战魄!W55+武魂!BC55+好感度!G54+魂师之魄1!AB55+神器1!P55+魂兽1!AA57</f>
        <v>1.08</v>
      </c>
      <c r="BS55">
        <f>战魄!X55+武魂!BD55+好感度!H54+魂师之魄1!AC55+神器1!Q55+魂兽1!AB57</f>
        <v>1.22</v>
      </c>
      <c r="BT55">
        <f>战魄!Y55+武魂!BE55+好感度!I54+魂师之魄1!AD55+神器1!R55+魂兽1!AC57</f>
        <v>1.22</v>
      </c>
      <c r="BU55">
        <f>战魄!Z55+武魂!BF55+好感度!J54+魂师之魄1!AE55+神器1!S55+魂兽1!AD57</f>
        <v>1.22</v>
      </c>
      <c r="BV55">
        <f>战魄!AA55+武魂!BG55+好感度!K54+魂师之魄1!AF55+神器1!T55+魂兽1!AE57</f>
        <v>1.2</v>
      </c>
      <c r="BW55">
        <f>战魄!AB55+武魂!BH55+好感度!L54+魂师之魄1!AG55+神器1!U55+魂兽1!AF57</f>
        <v>1.2</v>
      </c>
      <c r="BX55">
        <f>战魄!AC55+武魂!BI55+好感度!M54+魂师之魄1!AH55+神器1!V55+魂兽1!AG57</f>
        <v>1.2</v>
      </c>
      <c r="BY55">
        <f>战魄!AD55+武魂!BJ55+好感度!N54+魂师之魄1!AI55+神器1!W55+魂兽1!AH57</f>
        <v>1.2</v>
      </c>
      <c r="BZ55">
        <f>战魄!AE55+武魂!BK55+好感度!O54+魂师之魄1!AJ55+神器1!X55+魂兽1!AI57</f>
        <v>1.1400000000000001</v>
      </c>
      <c r="CA55">
        <f>战魄!AF55+武魂!BL55+好感度!P54+魂师之魄1!AK55+神器1!Y55+魂兽1!AJ57</f>
        <v>1.08</v>
      </c>
      <c r="CB55">
        <f>战魄!AG55+武魂!BM55+好感度!Q54+魂师之魄1!AL55+神器1!Z55+魂兽1!AK57</f>
        <v>1.08</v>
      </c>
    </row>
    <row r="56" spans="2:80" x14ac:dyDescent="0.2">
      <c r="B56">
        <v>52</v>
      </c>
      <c r="D56">
        <f>(星级!D56+阶位!D56+战魄!D56+武魂!D56+众神殿!D56+精神空间!D55+天赋!C56+魂师之魄1!H56)*(1+BO56)+魂兽1!H58+化神!C55+魂骨!B55+魂环!C55+神兵!D54+神兵!W54+魂核1!H56</f>
        <v>284235.26347999997</v>
      </c>
      <c r="E56">
        <f>(星级!E56+阶位!E56+战魄!E56+武魂!E56+众神殿!E56+精神空间!E55+天赋!D56+魂师之魄1!I56)*(1+BP56)+魂兽1!I58+化神!D55+魂骨!C55+魂环!D55+神兵!E54+神兵!X54+魂核1!I56</f>
        <v>73715.043919999996</v>
      </c>
      <c r="F56">
        <f>(星级!F56+阶位!F56+战魄!F56+武魂!F56+众神殿!F56+精神空间!F55+天赋!E56+魂师之魄1!J56)*(1+BQ56)+魂兽1!J58+化神!E55+魂骨!D55+魂环!E55+神兵!F54+神兵!Y54+魂核1!J56</f>
        <v>26820.155200000001</v>
      </c>
      <c r="G56">
        <f>(星级!G56+阶位!G56+战魄!G56+武魂!G56+众神殿!G56+精神空间!G55+天赋!F56+魂师之魄1!K56)*(1+BR56)+魂兽1!K58+化神!F55+魂骨!E55+魂环!F55+神兵!G54+神兵!Z54+魂核1!K56</f>
        <v>24249.2752</v>
      </c>
      <c r="H56">
        <f>(星级!H56+阶位!H56+战魄!H56+武魂!H56+众神殿!H56+精神空间!H55+天赋!G56+魂师之魄1!L56)*(1+BS56)+魂兽1!L58+化神!G55+魂骨!F55+魂环!G55+神兵!H54+神兵!AA54+魂核1!L56</f>
        <v>798.06779999999992</v>
      </c>
      <c r="I56">
        <f>(星级!I56+阶位!I56+战魄!I56+武魂!I56+众神殿!I56+精神空间!I55+天赋!H56+魂师之魄1!M56)*(1+BT56)+魂兽1!M58+化神!H55+魂骨!G55+魂环!H55+神兵!I54+神兵!AB54+魂核1!M56</f>
        <v>780.30779999999993</v>
      </c>
      <c r="J56">
        <f>(星级!J56+阶位!J56+战魄!J56+武魂!J56+众神殿!J56+精神空间!J55+天赋!I56+魂师之魄1!N56)*(1+BU56)+魂兽1!N58+化神!I55+魂骨!H55+魂环!I55+神兵!J54+神兵!AC54+魂核1!N56</f>
        <v>846.10859999999991</v>
      </c>
      <c r="K56">
        <f>(星级!K56+阶位!K56+战魄!K56+武魂!K56+众神殿!K56+精神空间!K55+天赋!J56+魂师之魄1!O56)*(1+BV56)+魂兽1!O58+化神!J55+魂骨!I55+魂环!J55+神兵!K54+神兵!AD54+魂核1!O56</f>
        <v>789.18779999999992</v>
      </c>
      <c r="L56">
        <f>(星级!L56+阶位!L56+战魄!L56+武魂!L56+众神殿!L56+精神空间!L55+天赋!K56+魂师之魄1!P56)*(1+BW56)+魂兽1!P58+化神!K55+魂骨!J55+魂环!K55+神兵!L54+神兵!AE54+魂核1!P56</f>
        <v>900.87800000000004</v>
      </c>
      <c r="M56">
        <f>(星级!M56+阶位!M56+战魄!M56+武魂!M56+众神殿!M56+精神空间!M55+天赋!L56+魂师之魄1!Q56)*(1+BX56)+魂兽1!Q58+化神!L55+魂骨!K55+魂环!L55+神兵!M54+神兵!AF54+魂核1!Q56</f>
        <v>782.07800000000009</v>
      </c>
      <c r="N56">
        <f>(星级!N56+阶位!N56+战魄!N56+武魂!N56+众神殿!N56+精神空间!N55+天赋!M56+魂师之魄1!R56)*(1+BY56)+魂兽1!R58+化神!M55+魂骨!L55+魂环!M55+神兵!N54+神兵!AG54+魂核1!R56</f>
        <v>11770.000000000002</v>
      </c>
      <c r="O56">
        <f>(星级!O56+阶位!O56+战魄!O56+武魂!O56+众神殿!O56+精神空间!O55+天赋!N56+魂师之魄1!S56)*(1+BZ56)+魂兽1!S58+化神!N55+魂骨!M55+魂环!N55+神兵!O54+神兵!AH54+魂核1!S56</f>
        <v>128.4</v>
      </c>
      <c r="P56">
        <f>(星级!P56+阶位!P56+战魄!P56+武魂!P56+众神殿!P56+精神空间!P55+天赋!O56+魂师之魄1!T56)*(1+CA56)+魂兽1!T58+化神!O55+魂骨!N55+魂环!O55+神兵!P54+神兵!AI54+魂核1!T56</f>
        <v>18192.916799999999</v>
      </c>
      <c r="Q56">
        <f>(星级!Q56+阶位!Q56+战魄!Q56+武魂!Q56+众神殿!Q56+精神空间!Q55+天赋!P56+魂师之魄1!U56)*(1+CB56)+魂兽1!U58+化神!P55+魂骨!O55+魂环!P55+神兵!Q54+神兵!AJ54+魂核1!U56</f>
        <v>18192.916799999999</v>
      </c>
      <c r="R56">
        <f>化神!R55+魂环!Q55</f>
        <v>3780</v>
      </c>
      <c r="S56">
        <f>化神!S55+魂环!R55</f>
        <v>3780</v>
      </c>
      <c r="T56">
        <f>魂环!S55</f>
        <v>0</v>
      </c>
      <c r="U56">
        <f>魂环!T55</f>
        <v>0</v>
      </c>
      <c r="V56">
        <f>魂核1!Y56+神器1!AD56+VLOOKUP(精神空间!$B$2,精神空间!$BR$4:$BT$11,2,)</f>
        <v>0.7</v>
      </c>
      <c r="W56">
        <f>魂核1!Z56+神器1!AE56+VLOOKUP(精神空间!$B$2,精神空间!$BR$4:$BT$11,2,)</f>
        <v>0.7</v>
      </c>
      <c r="Y56">
        <f>(星级!S56+阶位!T56+战魄!D56+武魂!T56+众神殿!D56+精神空间!T55+天赋!S56+魂师之魄1!H56)*(1+BO56)+魂兽1!H58+化神!C55+魂骨!B55+魂环!C55+神兵!D54+神兵!W54+魂核1!H56</f>
        <v>269082.69947999995</v>
      </c>
      <c r="Z56">
        <f>(星级!T56+阶位!U56+战魄!E56+武魂!U56+众神殿!E56+精神空间!U55+天赋!T56+魂师之魄1!I56)*(1+BP56)+魂兽1!I58+化神!D55+魂骨!C55+魂环!D55+神兵!E54+神兵!X54+魂核1!I56</f>
        <v>73075.018519999998</v>
      </c>
      <c r="AA56">
        <f>(星级!U56+阶位!V56+战魄!F56+武魂!V56+众神殿!F56+精神空间!V55+天赋!U56+魂师之魄1!J56)*(1+BQ56)+魂兽1!J58+化神!E55+魂骨!D55+魂环!E55+神兵!F54+神兵!Y54+魂核1!J56</f>
        <v>24916.123199999998</v>
      </c>
      <c r="AB56">
        <f>(星级!V56+阶位!W56+战魄!G56+武魂!W56+众神殿!G56+精神空间!W55+天赋!V56+魂师之魄1!K56)*(1+BR56)+魂兽1!K58+化神!F55+魂骨!E55+魂环!F55+神兵!G54+神兵!Z54+魂核1!K56</f>
        <v>22368.123199999998</v>
      </c>
      <c r="AC56">
        <f>(星级!W56+阶位!X56+战魄!H56+武魂!X56+众神殿!H56+精神空间!X55+天赋!W56+魂师之魄1!L56)*(1+BS56)+魂兽1!L58+化神!G55+魂骨!F55+魂环!G55+神兵!H54+神兵!AA54+魂核1!L56</f>
        <v>790.96379999999999</v>
      </c>
      <c r="AD56">
        <f>(星级!X56+阶位!Y56+战魄!I56+武魂!Y56+众神殿!I56+精神空间!Y55+天赋!X56+魂师之魄1!M56)*(1+BT56)+魂兽1!M58+化神!H55+魂骨!G55+魂环!H55+神兵!I54+神兵!AB54+魂核1!M56</f>
        <v>773.2038</v>
      </c>
      <c r="AE56">
        <f>(星级!Y56+阶位!Z56+战魄!J56+武魂!Z56+众神殿!J56+精神空间!Z55+天赋!Y56+魂师之魄1!N56)*(1+BU56)+魂兽1!N58+化神!I55+魂骨!H55+魂环!I55+神兵!J54+神兵!AC54+魂核1!N56</f>
        <v>853.21259999999995</v>
      </c>
      <c r="AF56">
        <f>(星级!Z56+阶位!AA56+战魄!K56+武魂!AA56+众神殿!K56+精神空间!AA55+天赋!Z56+魂师之魄1!O56)*(1+BV56)+魂兽1!O58+化神!J55+魂骨!I55+魂环!J55+神兵!K54+神兵!AD54+魂核1!O56</f>
        <v>796.29179999999985</v>
      </c>
      <c r="AG56">
        <f>(星级!AA56+阶位!AB56+战魄!L56+武魂!AB56+众神殿!L56+精神空间!AB55+天赋!AA56+魂师之魄1!P56)*(1+BW56)+魂兽1!P58+化神!K55+魂骨!J55+魂环!K55+神兵!L54+神兵!AE54+魂核1!P56</f>
        <v>900.87800000000004</v>
      </c>
      <c r="AH56">
        <f>(星级!AB56+阶位!AC56+战魄!M56+武魂!AC56+众神殿!M56+精神空间!AC55+天赋!AB56+魂师之魄1!Q56)*(1+BX56)+魂兽1!Q58+化神!L55+魂骨!K55+魂环!L55+神兵!M54+神兵!AF54+魂核1!Q56</f>
        <v>782.07800000000009</v>
      </c>
      <c r="AI56">
        <f>(星级!AC56+阶位!AD56+战魄!N56+武魂!AD56+众神殿!N56+精神空间!AD55+天赋!AC56+魂师之魄1!R56)*(1+BY56)+魂兽1!R58+化神!M55+魂骨!L55+魂环!M55+神兵!N54+神兵!AG54+魂核1!R56</f>
        <v>9372</v>
      </c>
      <c r="AJ56">
        <f>(星级!AD56+阶位!AE56+战魄!O56+武魂!AE56+众神殿!O56+精神空间!AE55+天赋!AD56+魂师之魄1!S56)*(1+BZ56)+魂兽1!S58+化神!N55+魂骨!M55+魂环!N55+神兵!O54+神兵!AH54+魂核1!S56</f>
        <v>203.3</v>
      </c>
      <c r="AK56">
        <f>(星级!AE56+阶位!AF56+战魄!P56+武魂!AF56+众神殿!P56+精神空间!AF55+天赋!AE56+魂师之魄1!T56)*(1+CA56)+魂兽1!T58+化神!O55+魂骨!N55+魂环!O55+神兵!P54+神兵!AI54+魂核1!T56</f>
        <v>17448.2768</v>
      </c>
      <c r="AL56">
        <f>(星级!AF56+阶位!AG56+战魄!Q56+武魂!AG56+众神殿!Q56+精神空间!AG55+天赋!AF56+魂师之魄1!U56)*(1+CB56)+魂兽1!U58+化神!P55+魂骨!O55+魂环!P55+神兵!Q54+神兵!AJ54+魂核1!U56</f>
        <v>17448.2768</v>
      </c>
      <c r="AM56">
        <f>化神!R55+魂环!Q55</f>
        <v>3780</v>
      </c>
      <c r="AN56">
        <f>化神!S55+魂环!R55</f>
        <v>3780</v>
      </c>
      <c r="AO56">
        <f>魂环!S55</f>
        <v>0</v>
      </c>
      <c r="AP56">
        <f>魂环!T55</f>
        <v>0</v>
      </c>
      <c r="AQ56">
        <f>魂核1!Y56+神器1!AD56+VLOOKUP(精神空间!$B$2,精神空间!$BR$4:$BT$11,2,)</f>
        <v>0.7</v>
      </c>
      <c r="AR56">
        <f>魂核1!Z56+神器1!AE56+VLOOKUP(精神空间!$B$2,精神空间!$BR$4:$BT$11,2,)</f>
        <v>0.7</v>
      </c>
      <c r="AT56">
        <f>(星级!AH56+阶位!AJ56+战魄!D56+武魂!AJ56+众神殿!D56+精神空间!AJ55+天赋!AI56+魂师之魄1!H56)*(1+BO56)+魂兽1!H58+化神!C55+魂骨!B55+魂环!C55+神兵!D54+神兵!W54+魂核1!H56</f>
        <v>259472.94827999998</v>
      </c>
      <c r="AU56">
        <f>(星级!AI56+阶位!AK56+战魄!E56+武魂!AK56+众神殿!E56+精神空间!AK55+天赋!AJ56+魂师之魄1!I56)*(1+BP56)+魂兽1!I58+化神!D55+魂骨!C55+魂环!D55+神兵!E54+神兵!X54+魂核1!I56</f>
        <v>74732.674800000008</v>
      </c>
      <c r="AV56">
        <f>(星级!AJ56+阶位!AL56+战魄!F56+武魂!AL56+众神殿!F56+精神空间!AL55+天赋!AK56+魂师之魄1!J56)*(1+BQ56)+魂兽1!J58+化神!E55+魂骨!D55+魂环!E55+神兵!F54+神兵!Y54+魂核1!J56</f>
        <v>21855.195199999998</v>
      </c>
      <c r="AW56">
        <f>(星级!AK56+阶位!AM56+战魄!G56+武魂!AM56+众神殿!G56+精神空间!AM55+天赋!AL56+魂师之魄1!K56)*(1+BR56)+魂兽1!K58+化神!F55+魂骨!E55+魂环!F55+神兵!G54+神兵!Z54+魂核1!K56</f>
        <v>24243.950399999998</v>
      </c>
      <c r="AX56">
        <f>(星级!AL56+阶位!AN56+战魄!H56+武魂!AN56+众神殿!H56+精神空间!AN55+天赋!AM56+魂师之魄1!L56)*(1+BS56)+魂兽1!L58+化神!G55+魂骨!F55+魂环!G55+神兵!H54+神兵!AA54+魂核1!L56</f>
        <v>798.06779999999992</v>
      </c>
      <c r="AY56">
        <f>(星级!AM56+阶位!AO56+战魄!I56+武魂!AO56+众神殿!I56+精神空间!AO55+天赋!AN56+魂师之魄1!M56)*(1+BT56)+魂兽1!M58+化神!H55+魂骨!G55+魂环!H55+神兵!I54+神兵!AB54+魂核1!M56</f>
        <v>780.30779999999993</v>
      </c>
      <c r="AZ56">
        <f>(星级!AN56+阶位!AP56+战魄!J56+武魂!AP56+众神殿!J56+精神空间!AP55+天赋!AO56+魂师之魄1!N56)*(1+BU56)+魂兽1!N58+化神!I55+魂骨!H55+魂环!I55+神兵!J54+神兵!AC54+魂核1!N56</f>
        <v>846.10859999999991</v>
      </c>
      <c r="BA56">
        <f>(星级!AO56+阶位!AQ56+战魄!K56+武魂!AQ56+众神殿!K56+精神空间!AQ55+天赋!AP56+魂师之魄1!O56)*(1+BV56)+魂兽1!O58+化神!J55+魂骨!I55+魂环!J55+神兵!K54+神兵!AD54+魂核1!O56</f>
        <v>780.30779999999993</v>
      </c>
      <c r="BB56">
        <f>(星级!AP56+阶位!AR56+战魄!L56+武魂!AR56+众神殿!L56+精神空间!AR55+天赋!AQ56+魂师之魄1!P56)*(1+BW56)+魂兽1!P58+化神!K55+魂骨!J55+魂环!K55+神兵!L54+神兵!AE54+魂核1!P56</f>
        <v>900.87800000000004</v>
      </c>
      <c r="BC56">
        <f>(星级!AQ56+阶位!AS56+战魄!M56+武魂!AS56+众神殿!M56+精神空间!AS55+天赋!AR56+魂师之魄1!Q56)*(1+BX56)+魂兽1!Q58+化神!L55+魂骨!K55+魂环!L55+神兵!M54+神兵!AF54+魂核1!Q56</f>
        <v>782.07800000000009</v>
      </c>
      <c r="BD56">
        <f>(星级!AR56+阶位!AT56+战魄!N56+武魂!AT56+众神殿!N56+精神空间!AT55+天赋!AS56+魂师之魄1!R56)*(1+BY56)+魂兽1!R58+化神!M55+魂骨!L55+魂环!M55+神兵!N54+神兵!AG54+魂核1!R56</f>
        <v>4686</v>
      </c>
      <c r="BE56">
        <f>(星级!AS56+阶位!AU56+战魄!O56+武魂!AU56+众神殿!O56+精神空间!AU55+天赋!AT56+魂师之魄1!S56)*(1+BZ56)+魂兽1!S58+化神!N55+魂骨!M55+魂环!N55+神兵!O54+神兵!AH54+魂核1!S56</f>
        <v>256.8</v>
      </c>
      <c r="BF56">
        <f>(星级!AT56+阶位!AV56+战魄!P56+武魂!AV56+众神殿!P56+精神空间!AV55+天赋!AU56+魂师之魄1!T56)*(1+CA56)+魂兽1!T58+化神!O55+魂骨!N55+魂环!O55+神兵!P54+神兵!AI54+魂核1!T56</f>
        <v>17448.2768</v>
      </c>
      <c r="BG56">
        <f>(星级!AU56+阶位!AW56+战魄!Q56+武魂!AW56+众神殿!Q56+精神空间!AW55+天赋!AV56+魂师之魄1!U56)*(1+CB56)+魂兽1!U58+化神!P55+魂骨!O55+魂环!P55+神兵!Q54+神兵!AJ54+魂核1!U56</f>
        <v>17448.2768</v>
      </c>
      <c r="BH56">
        <f>化神!R55+魂环!Q55</f>
        <v>3780</v>
      </c>
      <c r="BI56">
        <f>化神!S55+魂环!R55</f>
        <v>3780</v>
      </c>
      <c r="BJ56">
        <f>魂环!S55</f>
        <v>0</v>
      </c>
      <c r="BK56">
        <f>魂环!T55</f>
        <v>0</v>
      </c>
      <c r="BL56">
        <f>魂核1!Y56+神器1!AD56+VLOOKUP(精神空间!$B$2,精神空间!$BR$4:$BT$11,2,)</f>
        <v>0.7</v>
      </c>
      <c r="BM56">
        <f>魂核1!Z56+神器1!AE56+VLOOKUP(精神空间!$B$2,精神空间!$BR$4:$BT$11,2,)</f>
        <v>0.7</v>
      </c>
      <c r="BO56">
        <f>战魄!T56+武魂!AZ56+好感度!D55+魂师之魄1!Y56+神器1!M56+魂兽1!X58+精神空间!BA55+精神空间!BC55</f>
        <v>1.7160000000000002</v>
      </c>
      <c r="BP56">
        <f>战魄!U56+武魂!BA56+好感度!E55+魂师之魄1!Z56+神器1!N56+魂兽1!Y58+精神空间!BB55+精神空间!BD55</f>
        <v>1.7160000000000002</v>
      </c>
      <c r="BQ56">
        <f>战魄!V56+武魂!BB56+好感度!F55+魂师之魄1!AA56+神器1!O56+魂兽1!Z58</f>
        <v>1.08</v>
      </c>
      <c r="BR56">
        <f>战魄!W56+武魂!BC56+好感度!G55+魂师之魄1!AB56+神器1!P56+魂兽1!AA58</f>
        <v>1.08</v>
      </c>
      <c r="BS56">
        <f>战魄!X56+武魂!BD56+好感度!H55+魂师之魄1!AC56+神器1!Q56+魂兽1!AB58</f>
        <v>1.22</v>
      </c>
      <c r="BT56">
        <f>战魄!Y56+武魂!BE56+好感度!I55+魂师之魄1!AD56+神器1!R56+魂兽1!AC58</f>
        <v>1.22</v>
      </c>
      <c r="BU56">
        <f>战魄!Z56+武魂!BF56+好感度!J55+魂师之魄1!AE56+神器1!S56+魂兽1!AD58</f>
        <v>1.22</v>
      </c>
      <c r="BV56">
        <f>战魄!AA56+武魂!BG56+好感度!K55+魂师之魄1!AF56+神器1!T56+魂兽1!AE58</f>
        <v>1.22</v>
      </c>
      <c r="BW56">
        <f>战魄!AB56+武魂!BH56+好感度!L55+魂师之魄1!AG56+神器1!U56+魂兽1!AF58</f>
        <v>1.2</v>
      </c>
      <c r="BX56">
        <f>战魄!AC56+武魂!BI56+好感度!M55+魂师之魄1!AH56+神器1!V56+魂兽1!AG58</f>
        <v>1.2</v>
      </c>
      <c r="BY56">
        <f>战魄!AD56+武魂!BJ56+好感度!N55+魂师之魄1!AI56+神器1!W56+魂兽1!AH58</f>
        <v>1.2</v>
      </c>
      <c r="BZ56">
        <f>战魄!AE56+武魂!BK56+好感度!O55+魂师之魄1!AJ56+神器1!X56+魂兽1!AI58</f>
        <v>1.1400000000000001</v>
      </c>
      <c r="CA56">
        <f>战魄!AF56+武魂!BL56+好感度!P55+魂师之魄1!AK56+神器1!Y56+魂兽1!AJ58</f>
        <v>1.08</v>
      </c>
      <c r="CB56">
        <f>战魄!AG56+武魂!BM56+好感度!Q55+魂师之魄1!AL56+神器1!Z56+魂兽1!AK58</f>
        <v>1.08</v>
      </c>
    </row>
    <row r="57" spans="2:80" x14ac:dyDescent="0.2">
      <c r="B57">
        <v>53</v>
      </c>
      <c r="D57">
        <f>(星级!D57+阶位!D57+战魄!D57+武魂!D57+众神殿!D57+精神空间!D56+天赋!C57+魂师之魄1!H57)*(1+BO57)+魂兽1!H59+化神!C56+魂骨!B56+魂环!C56+神兵!D55+神兵!W55+魂核1!H57</f>
        <v>292292.08159999998</v>
      </c>
      <c r="E57">
        <f>(星级!E57+阶位!E57+战魄!E57+武魂!E57+众神殿!E57+精神空间!E56+天赋!D57+魂师之魄1!I57)*(1+BP57)+魂兽1!I59+化神!D56+魂骨!C56+魂环!D56+神兵!E55+神兵!X55+魂核1!I57</f>
        <v>75893.750400000004</v>
      </c>
      <c r="F57">
        <f>(星级!F57+阶位!F57+战魄!F57+武魂!F57+众神殿!F57+精神空间!F56+天赋!E57+魂师之魄1!J57)*(1+BQ57)+魂兽1!J59+化神!E56+魂骨!D56+魂环!E56+神兵!F55+神兵!Y55+魂核1!J57</f>
        <v>27513.211199999998</v>
      </c>
      <c r="G57">
        <f>(星级!G57+阶位!G57+战魄!G57+武魂!G57+众神殿!G57+精神空间!G56+天赋!F57+魂师之魄1!K57)*(1+BR57)+魂兽1!K59+化神!F56+魂骨!E56+魂环!F56+神兵!G55+神兵!Z55+魂核1!K57</f>
        <v>24898.651199999997</v>
      </c>
      <c r="H57">
        <f>(星级!H57+阶位!H57+战魄!H57+武魂!H57+众神殿!H57+精神空间!H56+天赋!G57+魂师之魄1!L57)*(1+BS57)+魂兽1!L59+化神!G56+魂骨!F56+魂环!G56+神兵!H55+神兵!AA55+魂核1!L57</f>
        <v>807.39179999999988</v>
      </c>
      <c r="I57">
        <f>(星级!I57+阶位!I57+战魄!I57+武魂!I57+众神殿!I57+精神空间!I56+天赋!H57+魂师之魄1!M57)*(1+BT57)+魂兽1!M59+化神!H56+魂骨!G56+魂环!H56+神兵!I55+神兵!AB55+魂核1!M57</f>
        <v>789.63179999999988</v>
      </c>
      <c r="J57">
        <f>(星级!J57+阶位!J57+战魄!J57+武魂!J57+众神殿!J57+精神空间!J56+天赋!I57+魂师之魄1!N57)*(1+BU57)+魂兽1!N59+化神!I56+魂骨!H56+魂环!I56+神兵!J55+神兵!AC55+魂核1!N57</f>
        <v>855.43259999999998</v>
      </c>
      <c r="K57">
        <f>(星级!K57+阶位!K57+战魄!K57+武魂!K57+众神殿!K57+精神空间!K56+天赋!J57+魂师之魄1!O57)*(1+BV57)+魂兽1!O59+化神!J56+魂骨!I56+魂环!J56+神兵!K55+神兵!AD55+魂核1!O57</f>
        <v>798.51179999999988</v>
      </c>
      <c r="L57">
        <f>(星级!L57+阶位!L57+战魄!L57+武魂!L57+众神殿!L57+精神空间!L56+天赋!K57+魂师之魄1!P57)*(1+BW57)+魂兽1!P59+化神!K56+魂骨!J56+魂环!K56+神兵!L55+神兵!AE55+魂核1!P57</f>
        <v>918.39179999999988</v>
      </c>
      <c r="M57">
        <f>(星级!M57+阶位!M57+战魄!M57+武魂!M57+众神殿!M57+精神空间!M56+天赋!L57+魂师之魄1!Q57)*(1+BX57)+魂兽1!Q59+化神!L56+魂骨!K56+魂环!L56+神兵!M55+神兵!AF55+魂核1!Q57</f>
        <v>791.3180000000001</v>
      </c>
      <c r="N57">
        <f>(星级!N57+阶位!N57+战魄!N57+武魂!N57+众神殿!N57+精神空间!N56+天赋!M57+魂师之魄1!R57)*(1+BY57)+魂兽1!R59+化神!M56+魂骨!L56+魂环!M56+神兵!N55+神兵!AG55+魂核1!R57</f>
        <v>11990.000000000002</v>
      </c>
      <c r="O57">
        <f>(星级!O57+阶位!O57+战魄!O57+武魂!O57+众神殿!O57+精神空间!O56+天赋!N57+魂师之魄1!S57)*(1+BZ57)+魂兽1!S59+化神!N56+魂骨!M56+魂环!N56+神兵!O55+神兵!AH55+魂核1!S57</f>
        <v>128.4</v>
      </c>
      <c r="P57">
        <f>(星级!P57+阶位!P57+战魄!P57+武魂!P57+众神殿!P57+精神空间!P56+天赋!O57+魂师之魄1!T57)*(1+CA57)+魂兽1!T59+化神!O56+魂骨!N56+魂环!O56+神兵!P55+神兵!AI55+魂核1!T57</f>
        <v>18814.2752</v>
      </c>
      <c r="Q57">
        <f>(星级!Q57+阶位!Q57+战魄!Q57+武魂!Q57+众神殿!Q57+精神空间!Q56+天赋!P57+魂师之魄1!U57)*(1+CB57)+魂兽1!U59+化神!P56+魂骨!O56+魂环!P56+神兵!Q55+神兵!AJ55+魂核1!U57</f>
        <v>18814.2752</v>
      </c>
      <c r="R57">
        <f>化神!R56+魂环!Q56</f>
        <v>3780</v>
      </c>
      <c r="S57">
        <f>化神!S56+魂环!R56</f>
        <v>3780</v>
      </c>
      <c r="T57">
        <f>魂环!S56</f>
        <v>0</v>
      </c>
      <c r="U57">
        <f>魂环!T56</f>
        <v>0</v>
      </c>
      <c r="V57">
        <f>魂核1!Y57+神器1!AD57+VLOOKUP(精神空间!$B$2,精神空间!$BR$4:$BT$11,2,)</f>
        <v>0.7</v>
      </c>
      <c r="W57">
        <f>魂核1!Z57+神器1!AE57+VLOOKUP(精神空间!$B$2,精神空间!$BR$4:$BT$11,2,)</f>
        <v>0.7</v>
      </c>
      <c r="Y57">
        <f>(星级!S57+阶位!T57+战魄!D57+武魂!T57+众神殿!D57+精神空间!T56+天赋!S57+魂师之魄1!H57)*(1+BO57)+魂兽1!H59+化神!C56+魂骨!B56+魂环!C56+神兵!D55+神兵!W55+魂核1!H57</f>
        <v>276964.33759999997</v>
      </c>
      <c r="Z57">
        <f>(星级!T57+阶位!U57+战魄!E57+武魂!U57+众神殿!E57+精神空间!U56+天赋!T57+魂师之魄1!I57)*(1+BP57)+魂兽1!I59+化神!D56+魂骨!C56+魂环!D56+神兵!E55+神兵!X55+魂核1!I57</f>
        <v>75272.366399999999</v>
      </c>
      <c r="AA57">
        <f>(星级!U57+阶位!V57+战魄!F57+武魂!V57+众神殿!F57+精神空间!V56+天赋!U57+魂师之魄1!J57)*(1+BQ57)+魂兽1!J59+化神!E56+魂骨!D56+魂环!E56+神兵!F55+神兵!Y55+魂核1!J57</f>
        <v>25578.811199999996</v>
      </c>
      <c r="AB57">
        <f>(星级!V57+阶位!W57+战魄!G57+武魂!W57+众神殿!G57+精神空间!W56+天赋!V57+魂师之魄1!K57)*(1+BR57)+魂兽1!K59+化神!F56+魂骨!E56+魂环!F56+神兵!G55+神兵!Z55+魂核1!K57</f>
        <v>22997.531199999998</v>
      </c>
      <c r="AC57">
        <f>(星级!W57+阶位!X57+战魄!H57+武魂!X57+众神殿!H57+精神空间!X56+天赋!W57+魂师之魄1!L57)*(1+BS57)+魂兽1!L59+化神!G56+魂骨!F56+魂环!G56+神兵!H55+神兵!AA55+魂核1!L57</f>
        <v>800.28779999999995</v>
      </c>
      <c r="AD57">
        <f>(星级!X57+阶位!Y57+战魄!I57+武魂!Y57+众神殿!I57+精神空间!Y56+天赋!X57+魂师之魄1!M57)*(1+BT57)+魂兽1!M59+化神!H56+魂骨!G56+魂环!H56+神兵!I55+神兵!AB55+魂核1!M57</f>
        <v>782.52779999999996</v>
      </c>
      <c r="AE57">
        <f>(星级!Y57+阶位!Z57+战魄!J57+武魂!Z57+众神殿!J57+精神空间!Z56+天赋!Y57+魂师之魄1!N57)*(1+BU57)+魂兽1!N59+化神!I56+魂骨!H56+魂环!I56+神兵!J55+神兵!AC55+魂核1!N57</f>
        <v>862.53660000000002</v>
      </c>
      <c r="AF57">
        <f>(星级!Z57+阶位!AA57+战魄!K57+武魂!AA57+众神殿!K57+精神空间!AA56+天赋!Z57+魂师之魄1!O57)*(1+BV57)+魂兽1!O59+化神!J56+魂骨!I56+魂环!J56+神兵!K55+神兵!AD55+魂核1!O57</f>
        <v>805.61579999999992</v>
      </c>
      <c r="AG57">
        <f>(星级!AA57+阶位!AB57+战魄!L57+武魂!AB57+众神殿!L57+精神空间!AB56+天赋!AA57+魂师之魄1!P57)*(1+BW57)+魂兽1!P59+化神!K56+魂骨!J56+魂环!K56+神兵!L55+神兵!AE55+魂核1!P57</f>
        <v>918.39179999999988</v>
      </c>
      <c r="AH57">
        <f>(星级!AB57+阶位!AC57+战魄!M57+武魂!AC57+众神殿!M57+精神空间!AC56+天赋!AB57+魂师之魄1!Q57)*(1+BX57)+魂兽1!Q59+化神!L56+魂骨!K56+魂环!L56+神兵!M55+神兵!AF55+魂核1!Q57</f>
        <v>791.3180000000001</v>
      </c>
      <c r="AI57">
        <f>(星级!AC57+阶位!AD57+战魄!N57+武魂!AD57+众神殿!N57+精神空间!AD56+天赋!AC57+魂师之魄1!R57)*(1+BY57)+魂兽1!R59+化神!M56+魂骨!L56+魂环!M56+神兵!N55+神兵!AG55+魂核1!R57</f>
        <v>9548</v>
      </c>
      <c r="AJ57">
        <f>(星级!AD57+阶位!AE57+战魄!O57+武魂!AE57+众神殿!O57+精神空间!AE56+天赋!AD57+魂师之魄1!S57)*(1+BZ57)+魂兽1!S59+化神!N56+魂骨!M56+魂环!N56+神兵!O55+神兵!AH55+魂核1!S57</f>
        <v>203.3</v>
      </c>
      <c r="AK57">
        <f>(星级!AE57+阶位!AF57+战魄!P57+武魂!AF57+众神殿!P57+精神空间!AF56+天赋!AE57+魂师之魄1!T57)*(1+CA57)+魂兽1!T59+化神!O56+魂骨!N56+魂环!O56+神兵!P55+神兵!AI55+魂核1!T57</f>
        <v>18069.635199999997</v>
      </c>
      <c r="AL57">
        <f>(星级!AF57+阶位!AG57+战魄!Q57+武魂!AG57+众神殿!Q57+精神空间!AG56+天赋!AF57+魂师之魄1!U57)*(1+CB57)+魂兽1!U59+化神!P56+魂骨!O56+魂环!P56+神兵!Q55+神兵!AJ55+魂核1!U57</f>
        <v>18069.635199999997</v>
      </c>
      <c r="AM57">
        <f>化神!R56+魂环!Q56</f>
        <v>3780</v>
      </c>
      <c r="AN57">
        <f>化神!S56+魂环!R56</f>
        <v>3780</v>
      </c>
      <c r="AO57">
        <f>魂环!S56</f>
        <v>0</v>
      </c>
      <c r="AP57">
        <f>魂环!T56</f>
        <v>0</v>
      </c>
      <c r="AQ57">
        <f>魂核1!Y57+神器1!AD57+VLOOKUP(精神空间!$B$2,精神空间!$BR$4:$BT$11,2,)</f>
        <v>0.7</v>
      </c>
      <c r="AR57">
        <f>魂核1!Z57+神器1!AE57+VLOOKUP(精神空间!$B$2,精神空间!$BR$4:$BT$11,2,)</f>
        <v>0.7</v>
      </c>
      <c r="AT57">
        <f>(星级!AH57+阶位!AJ57+战魄!D57+武魂!AJ57+众神殿!D57+精神空间!AJ56+天赋!AI57+魂师之魄1!H57)*(1+BO57)+魂兽1!H59+化神!C56+魂骨!B56+魂环!C56+神兵!D55+神兵!W55+魂核1!H57</f>
        <v>267191.37760000001</v>
      </c>
      <c r="AU57">
        <f>(星级!AI57+阶位!AK57+战魄!E57+武魂!AK57+众神殿!E57+精神空间!AK56+天赋!AJ57+魂师之魄1!I57)*(1+BP57)+魂兽1!I59+化神!D56+魂骨!C56+魂环!D56+神兵!E55+神兵!X55+魂核1!I57</f>
        <v>76958.168000000005</v>
      </c>
      <c r="AV57">
        <f>(星级!AJ57+阶位!AL57+战魄!F57+武魂!AL57+众神殿!F57+精神空间!AL56+天赋!AK57+魂师之魄1!J57)*(1+BQ57)+魂兽1!J59+化神!E56+魂骨!D56+魂环!E56+神兵!F55+神兵!Y55+魂核1!J57</f>
        <v>22473.974399999999</v>
      </c>
      <c r="AW57">
        <f>(星级!AK57+阶位!AM57+战魄!G57+武魂!AM57+众神殿!G57+精神空间!AM56+天赋!AL57+魂师之魄1!K57)*(1+BR57)+魂兽1!K59+化神!F56+魂骨!E56+魂环!F56+神兵!G55+神兵!Z55+魂核1!K57</f>
        <v>24893.347199999997</v>
      </c>
      <c r="AX57">
        <f>(星级!AL57+阶位!AN57+战魄!H57+武魂!AN57+众神殿!H57+精神空间!AN56+天赋!AM57+魂师之魄1!L57)*(1+BS57)+魂兽1!L59+化神!G56+魂骨!F56+魂环!G56+神兵!H55+神兵!AA55+魂核1!L57</f>
        <v>807.39179999999988</v>
      </c>
      <c r="AY57">
        <f>(星级!AM57+阶位!AO57+战魄!I57+武魂!AO57+众神殿!I57+精神空间!AO56+天赋!AN57+魂师之魄1!M57)*(1+BT57)+魂兽1!M59+化神!H56+魂骨!G56+魂环!H56+神兵!I55+神兵!AB55+魂核1!M57</f>
        <v>789.63179999999988</v>
      </c>
      <c r="AZ57">
        <f>(星级!AN57+阶位!AP57+战魄!J57+武魂!AP57+众神殿!J57+精神空间!AP56+天赋!AO57+魂师之魄1!N57)*(1+BU57)+魂兽1!N59+化神!I56+魂骨!H56+魂环!I56+神兵!J55+神兵!AC55+魂核1!N57</f>
        <v>855.43259999999998</v>
      </c>
      <c r="BA57">
        <f>(星级!AO57+阶位!AQ57+战魄!K57+武魂!AQ57+众神殿!K57+精神空间!AQ56+天赋!AP57+魂师之魄1!O57)*(1+BV57)+魂兽1!O59+化神!J56+魂骨!I56+魂环!J56+神兵!K55+神兵!AD55+魂核1!O57</f>
        <v>789.63179999999988</v>
      </c>
      <c r="BB57">
        <f>(星级!AP57+阶位!AR57+战魄!L57+武魂!AR57+众神殿!L57+精神空间!AR56+天赋!AQ57+魂师之魄1!P57)*(1+BW57)+魂兽1!P59+化神!K56+魂骨!J56+魂环!K56+神兵!L55+神兵!AE55+魂核1!P57</f>
        <v>918.39179999999988</v>
      </c>
      <c r="BC57">
        <f>(星级!AQ57+阶位!AS57+战魄!M57+武魂!AS57+众神殿!M57+精神空间!AS56+天赋!AR57+魂师之魄1!Q57)*(1+BX57)+魂兽1!Q59+化神!L56+魂骨!K56+魂环!L56+神兵!M55+神兵!AF55+魂核1!Q57</f>
        <v>791.3180000000001</v>
      </c>
      <c r="BD57">
        <f>(星级!AR57+阶位!AT57+战魄!N57+武魂!AT57+众神殿!N57+精神空间!AT56+天赋!AS57+魂师之魄1!R57)*(1+BY57)+魂兽1!R59+化神!M56+魂骨!L56+魂环!M56+神兵!N55+神兵!AG55+魂核1!R57</f>
        <v>4774</v>
      </c>
      <c r="BE57">
        <f>(星级!AS57+阶位!AU57+战魄!O57+武魂!AU57+众神殿!O57+精神空间!AU56+天赋!AT57+魂师之魄1!S57)*(1+BZ57)+魂兽1!S59+化神!N56+魂骨!M56+魂环!N56+神兵!O55+神兵!AH55+魂核1!S57</f>
        <v>256.8</v>
      </c>
      <c r="BF57">
        <f>(星级!AT57+阶位!AV57+战魄!P57+武魂!AV57+众神殿!P57+精神空间!AV56+天赋!AU57+魂师之魄1!T57)*(1+CA57)+魂兽1!T59+化神!O56+魂骨!N56+魂环!O56+神兵!P55+神兵!AI55+魂核1!T57</f>
        <v>18069.635199999997</v>
      </c>
      <c r="BG57">
        <f>(星级!AU57+阶位!AW57+战魄!Q57+武魂!AW57+众神殿!Q57+精神空间!AW56+天赋!AV57+魂师之魄1!U57)*(1+CB57)+魂兽1!U59+化神!P56+魂骨!O56+魂环!P56+神兵!Q55+神兵!AJ55+魂核1!U57</f>
        <v>18069.635199999997</v>
      </c>
      <c r="BH57">
        <f>化神!R56+魂环!Q56</f>
        <v>3780</v>
      </c>
      <c r="BI57">
        <f>化神!S56+魂环!R56</f>
        <v>3780</v>
      </c>
      <c r="BJ57">
        <f>魂环!S56</f>
        <v>0</v>
      </c>
      <c r="BK57">
        <f>魂环!T56</f>
        <v>0</v>
      </c>
      <c r="BL57">
        <f>魂核1!Y57+神器1!AD57+VLOOKUP(精神空间!$B$2,精神空间!$BR$4:$BT$11,2,)</f>
        <v>0.7</v>
      </c>
      <c r="BM57">
        <f>魂核1!Z57+神器1!AE57+VLOOKUP(精神空间!$B$2,精神空间!$BR$4:$BT$11,2,)</f>
        <v>0.7</v>
      </c>
      <c r="BO57">
        <f>战魄!T57+武魂!AZ57+好感度!D56+魂师之魄1!Y57+神器1!M57+魂兽1!X59+精神空间!BA56+精神空间!BC56</f>
        <v>1.7200000000000002</v>
      </c>
      <c r="BP57">
        <f>战魄!U57+武魂!BA57+好感度!E56+魂师之魄1!Z57+神器1!N57+魂兽1!Y59+精神空间!BB56+精神空间!BD56</f>
        <v>1.7200000000000002</v>
      </c>
      <c r="BQ57">
        <f>战魄!V57+武魂!BB57+好感度!F56+魂师之魄1!AA57+神器1!O57+魂兽1!Z59</f>
        <v>1.08</v>
      </c>
      <c r="BR57">
        <f>战魄!W57+武魂!BC57+好感度!G56+魂师之魄1!AB57+神器1!P57+魂兽1!AA59</f>
        <v>1.08</v>
      </c>
      <c r="BS57">
        <f>战魄!X57+武魂!BD57+好感度!H56+魂师之魄1!AC57+神器1!Q57+魂兽1!AB59</f>
        <v>1.22</v>
      </c>
      <c r="BT57">
        <f>战魄!Y57+武魂!BE57+好感度!I56+魂师之魄1!AD57+神器1!R57+魂兽1!AC59</f>
        <v>1.22</v>
      </c>
      <c r="BU57">
        <f>战魄!Z57+武魂!BF57+好感度!J56+魂师之魄1!AE57+神器1!S57+魂兽1!AD59</f>
        <v>1.22</v>
      </c>
      <c r="BV57">
        <f>战魄!AA57+武魂!BG57+好感度!K56+魂师之魄1!AF57+神器1!T57+魂兽1!AE59</f>
        <v>1.22</v>
      </c>
      <c r="BW57">
        <f>战魄!AB57+武魂!BH57+好感度!L56+魂师之魄1!AG57+神器1!U57+魂兽1!AF59</f>
        <v>1.22</v>
      </c>
      <c r="BX57">
        <f>战魄!AC57+武魂!BI57+好感度!M56+魂师之魄1!AH57+神器1!V57+魂兽1!AG59</f>
        <v>1.2</v>
      </c>
      <c r="BY57">
        <f>战魄!AD57+武魂!BJ57+好感度!N56+魂师之魄1!AI57+神器1!W57+魂兽1!AH59</f>
        <v>1.2</v>
      </c>
      <c r="BZ57">
        <f>战魄!AE57+武魂!BK57+好感度!O56+魂师之魄1!AJ57+神器1!X57+魂兽1!AI59</f>
        <v>1.1400000000000001</v>
      </c>
      <c r="CA57">
        <f>战魄!AF57+武魂!BL57+好感度!P56+魂师之魄1!AK57+神器1!Y57+魂兽1!AJ59</f>
        <v>1.08</v>
      </c>
      <c r="CB57">
        <f>战魄!AG57+武魂!BM57+好感度!Q56+魂师之魄1!AL57+神器1!Z57+魂兽1!AK59</f>
        <v>1.08</v>
      </c>
    </row>
    <row r="58" spans="2:80" x14ac:dyDescent="0.2">
      <c r="B58">
        <v>54</v>
      </c>
      <c r="D58">
        <f>(星级!D58+阶位!D58+战魄!D58+武魂!D58+众神殿!D58+精神空间!D57+天赋!C58+魂师之魄1!H58)*(1+BO58)+魂兽1!H60+化神!C57+魂骨!B57+魂环!C57+神兵!D56+神兵!W56+魂核1!H58</f>
        <v>293997.88371999998</v>
      </c>
      <c r="E58">
        <f>(星级!E58+阶位!E58+战魄!E58+武魂!E58+众神殿!E58+精神空间!E57+天赋!D58+魂师之魄1!I58)*(1+BP58)+魂兽1!I60+化神!D57+魂骨!C57+魂环!D57+神兵!E56+神兵!X56+魂核1!I58</f>
        <v>76362.586479999998</v>
      </c>
      <c r="F58">
        <f>(星级!F58+阶位!F58+战魄!F58+武魂!F58+众神殿!F58+精神空间!F57+天赋!E58+魂师之魄1!J58)*(1+BQ58)+魂兽1!J60+化神!E57+魂骨!D57+魂环!E57+神兵!F56+神兵!Y56+魂核1!J58</f>
        <v>27667.547200000001</v>
      </c>
      <c r="G58">
        <f>(星级!G58+阶位!G58+战魄!G58+武魂!G58+众神殿!G58+精神空间!G57+天赋!F58+魂师之魄1!K58)*(1+BR58)+魂兽1!K60+化神!F57+魂骨!E57+魂环!F57+神兵!G56+神兵!Z56+魂核1!K58</f>
        <v>25009.307199999999</v>
      </c>
      <c r="H58">
        <f>(星级!H58+阶位!H58+战魄!H58+武魂!H58+众神殿!H58+精神空间!H57+天赋!G58+魂师之魄1!L58)*(1+BS58)+魂兽1!L60+化神!G57+魂骨!F57+魂环!G57+神兵!H56+神兵!AA56+魂核1!L58</f>
        <v>816.71579999999983</v>
      </c>
      <c r="I58">
        <f>(星级!I58+阶位!I58+战魄!I58+武魂!I58+众神殿!I58+精神空间!I57+天赋!H58+魂师之魄1!M58)*(1+BT58)+魂兽1!M60+化神!H57+魂骨!G57+魂环!H57+神兵!I56+神兵!AB56+魂核1!M58</f>
        <v>798.95579999999984</v>
      </c>
      <c r="J58">
        <f>(星级!J58+阶位!J58+战魄!J58+武魂!J58+众神殿!J58+精神空间!J57+天赋!I58+魂师之魄1!N58)*(1+BU58)+魂兽1!N60+化神!I57+魂骨!H57+魂环!I57+神兵!J56+神兵!AC56+魂核1!N58</f>
        <v>864.75659999999993</v>
      </c>
      <c r="K58">
        <f>(星级!K58+阶位!K58+战魄!K58+武魂!K58+众神殿!K58+精神空间!K57+天赋!J58+魂师之魄1!O58)*(1+BV58)+魂兽1!O60+化神!J57+魂骨!I57+魂环!J57+神兵!K56+神兵!AD56+魂核1!O58</f>
        <v>807.83579999999984</v>
      </c>
      <c r="L58">
        <f>(星级!L58+阶位!L58+战魄!L58+武魂!L58+众神殿!L58+精神空间!L57+天赋!K58+魂师之魄1!P58)*(1+BW58)+魂兽1!P60+化神!K57+魂骨!J57+魂环!K57+神兵!L56+神兵!AE56+魂核1!P58</f>
        <v>927.71579999999983</v>
      </c>
      <c r="M58">
        <f>(星级!M58+阶位!M58+战魄!M58+武魂!M58+众神殿!M58+精神空间!M57+天赋!L58+魂师之魄1!Q58)*(1+BX58)+魂兽1!Q60+化神!L57+魂骨!K57+魂环!L57+神兵!M56+神兵!AF56+魂核1!Q58</f>
        <v>807.83579999999984</v>
      </c>
      <c r="N58">
        <f>(星级!N58+阶位!N58+战魄!N58+武魂!N58+众神殿!N58+精神空间!N57+天赋!M58+魂师之魄1!R58)*(1+BY58)+魂兽1!R60+化神!M57+魂骨!L57+魂环!M57+神兵!N56+神兵!AG56+魂核1!R58</f>
        <v>12210.000000000002</v>
      </c>
      <c r="O58">
        <f>(星级!O58+阶位!O58+战魄!O58+武魂!O58+众神殿!O58+精神空间!O57+天赋!N58+魂师之魄1!S58)*(1+BZ58)+魂兽1!S60+化神!N57+魂骨!M57+魂环!N57+神兵!O56+神兵!AH56+魂核1!S58</f>
        <v>128.4</v>
      </c>
      <c r="P58">
        <f>(星级!P58+阶位!P58+战魄!P58+武魂!P58+众神殿!P58+精神空间!P57+天赋!O58+魂师之魄1!T58)*(1+CA58)+魂兽1!T60+化神!O57+魂骨!N57+魂环!O57+神兵!P56+神兵!AI56+魂核1!T58</f>
        <v>18836.5936</v>
      </c>
      <c r="Q58">
        <f>(星级!Q58+阶位!Q58+战魄!Q58+武魂!Q58+众神殿!Q58+精神空间!Q57+天赋!P58+魂师之魄1!U58)*(1+CB58)+魂兽1!U60+化神!P57+魂骨!O57+魂环!P57+神兵!Q56+神兵!AJ56+魂核1!U58</f>
        <v>18836.5936</v>
      </c>
      <c r="R58">
        <f>化神!R57+魂环!Q57</f>
        <v>3780</v>
      </c>
      <c r="S58">
        <f>化神!S57+魂环!R57</f>
        <v>3780</v>
      </c>
      <c r="T58">
        <f>魂环!S57</f>
        <v>0</v>
      </c>
      <c r="U58">
        <f>魂环!T57</f>
        <v>0</v>
      </c>
      <c r="V58">
        <f>魂核1!Y58+神器1!AD58+VLOOKUP(精神空间!$B$2,精神空间!$BR$4:$BT$11,2,)</f>
        <v>0.7</v>
      </c>
      <c r="W58">
        <f>魂核1!Z58+神器1!AE58+VLOOKUP(精神空间!$B$2,精神空间!$BR$4:$BT$11,2,)</f>
        <v>0.7</v>
      </c>
      <c r="Y58">
        <f>(星级!S58+阶位!T58+战魄!D58+武魂!T58+众神殿!D58+精神空间!T57+天赋!S58+魂师之魄1!H58)*(1+BO58)+魂兽1!H60+化神!C57+魂骨!B57+魂环!C57+神兵!D56+神兵!W56+魂核1!H58</f>
        <v>278494.51011999999</v>
      </c>
      <c r="Z58">
        <f>(星级!T58+阶位!U58+战魄!E58+武魂!U58+众神殿!E58+精神空间!U57+天赋!T58+魂师之魄1!I58)*(1+BP58)+魂兽1!I60+化神!D57+魂骨!C57+魂环!D57+神兵!E56+神兵!X56+魂核1!I58</f>
        <v>75759.90148</v>
      </c>
      <c r="AA58">
        <f>(星级!U58+阶位!V58+战魄!F58+武魂!V58+众神殿!F58+精神空间!V57+天赋!U58+魂师之魄1!J58)*(1+BQ58)+魂兽1!J60+化神!E57+魂骨!D57+魂环!E57+神兵!F56+神兵!Y56+魂核1!J58</f>
        <v>25702.779199999997</v>
      </c>
      <c r="AB58">
        <f>(星级!V58+阶位!W58+战魄!G58+武魂!W58+众神殿!G58+精神空间!W57+天赋!V58+魂师之魄1!K58)*(1+BR58)+魂兽1!K60+化神!F57+魂骨!E57+魂环!F57+神兵!G56+神兵!Z56+魂核1!K58</f>
        <v>23088.2192</v>
      </c>
      <c r="AC58">
        <f>(星级!W58+阶位!X58+战魄!H58+武魂!X58+众神殿!H58+精神空间!X57+天赋!W58+魂师之魄1!L58)*(1+BS58)+魂兽1!L60+化神!G57+魂骨!F57+魂环!G57+神兵!H56+神兵!AA56+魂核1!L58</f>
        <v>809.6117999999999</v>
      </c>
      <c r="AD58">
        <f>(星级!X58+阶位!Y58+战魄!I58+武魂!Y58+众神殿!I58+精神空间!Y57+天赋!X58+魂师之魄1!M58)*(1+BT58)+魂兽1!M60+化神!H57+魂骨!G57+魂环!H57+神兵!I56+神兵!AB56+魂核1!M58</f>
        <v>791.85179999999991</v>
      </c>
      <c r="AE58">
        <f>(星级!Y58+阶位!Z58+战魄!J58+武魂!Z58+众神殿!J58+精神空间!Z57+天赋!Y58+魂师之魄1!N58)*(1+BU58)+魂兽1!N60+化神!I57+魂骨!H57+魂环!I57+神兵!J56+神兵!AC56+魂核1!N58</f>
        <v>871.86059999999998</v>
      </c>
      <c r="AF58">
        <f>(星级!Z58+阶位!AA58+战魄!K58+武魂!AA58+众神殿!K58+精神空间!AA57+天赋!Z58+魂师之魄1!O58)*(1+BV58)+魂兽1!O60+化神!J57+魂骨!I57+魂环!J57+神兵!K56+神兵!AD56+魂核1!O58</f>
        <v>814.93979999999999</v>
      </c>
      <c r="AG58">
        <f>(星级!AA58+阶位!AB58+战魄!L58+武魂!AB58+众神殿!L58+精神空间!AB57+天赋!AA58+魂师之魄1!P58)*(1+BW58)+魂兽1!P60+化神!K57+魂骨!J57+魂环!K57+神兵!L56+神兵!AE56+魂核1!P58</f>
        <v>927.71579999999983</v>
      </c>
      <c r="AH58">
        <f>(星级!AB58+阶位!AC58+战魄!M58+武魂!AC58+众神殿!M58+精神空间!AC57+天赋!AB58+魂师之魄1!Q58)*(1+BX58)+魂兽1!Q60+化神!L57+魂骨!K57+魂环!L57+神兵!M56+神兵!AF56+魂核1!Q58</f>
        <v>807.83579999999984</v>
      </c>
      <c r="AI58">
        <f>(星级!AC58+阶位!AD58+战魄!N58+武魂!AD58+众神殿!N58+精神空间!AD57+天赋!AC58+魂师之魄1!R58)*(1+BY58)+魂兽1!R60+化神!M57+魂骨!L57+魂环!M57+神兵!N56+神兵!AG56+魂核1!R58</f>
        <v>9724</v>
      </c>
      <c r="AJ58">
        <f>(星级!AD58+阶位!AE58+战魄!O58+武魂!AE58+众神殿!O58+精神空间!AE57+天赋!AD58+魂师之魄1!S58)*(1+BZ58)+魂兽1!S60+化神!N57+魂骨!M57+魂环!N57+神兵!O56+神兵!AH56+魂核1!S58</f>
        <v>203.3</v>
      </c>
      <c r="AK58">
        <f>(星级!AE58+阶位!AF58+战魄!P58+武魂!AF58+众神殿!P58+精神空间!AF57+天赋!AE58+魂师之魄1!T58)*(1+CA58)+魂兽1!T60+化神!O57+魂骨!N57+魂环!O57+神兵!P56+神兵!AI56+魂核1!T58</f>
        <v>18091.953600000001</v>
      </c>
      <c r="AL58">
        <f>(星级!AF58+阶位!AG58+战魄!Q58+武魂!AG58+众神殿!Q58+精神空间!AG57+天赋!AF58+魂师之魄1!U58)*(1+CB58)+魂兽1!U60+化神!P57+魂骨!O57+魂环!P57+神兵!Q56+神兵!AJ56+魂核1!U58</f>
        <v>18091.953600000001</v>
      </c>
      <c r="AM58">
        <f>化神!R57+魂环!Q57</f>
        <v>3780</v>
      </c>
      <c r="AN58">
        <f>化神!S57+魂环!R57</f>
        <v>3780</v>
      </c>
      <c r="AO58">
        <f>魂环!S57</f>
        <v>0</v>
      </c>
      <c r="AP58">
        <f>魂环!T57</f>
        <v>0</v>
      </c>
      <c r="AQ58">
        <f>魂核1!Y58+神器1!AD58+VLOOKUP(精神空间!$B$2,精神空间!$BR$4:$BT$11,2,)</f>
        <v>0.7</v>
      </c>
      <c r="AR58">
        <f>魂核1!Z58+神器1!AE58+VLOOKUP(精神空间!$B$2,精神空间!$BR$4:$BT$11,2,)</f>
        <v>0.7</v>
      </c>
      <c r="AT58">
        <f>(星级!AH58+阶位!AJ58+战魄!D58+武魂!AJ58+众神殿!D58+精神空间!AJ57+天赋!AI58+魂师之魄1!H58)*(1+BO58)+魂兽1!H60+化神!C57+魂骨!B57+魂环!C57+神兵!D56+神兵!W56+魂核1!H58</f>
        <v>268557.90292000002</v>
      </c>
      <c r="AU58">
        <f>(星级!AI58+阶位!AK58+战魄!E58+武魂!AK58+众神殿!E58+精神空间!AK57+天赋!AJ58+魂师之魄1!I58)*(1+BP58)+魂兽1!I60+化神!D57+魂骨!C57+魂环!D57+神兵!E56+神兵!X56+魂核1!I58</f>
        <v>77473.923999999999</v>
      </c>
      <c r="AV58">
        <f>(星级!AJ58+阶位!AL58+战魄!F58+武魂!AL58+众神殿!F58+精神空间!AL57+天赋!AK58+魂师之魄1!J58)*(1+BQ58)+魂兽1!J60+化神!E57+魂骨!D57+魂环!E57+神兵!F56+神兵!Y56+魂核1!J58</f>
        <v>22554.033599999999</v>
      </c>
      <c r="AW58">
        <f>(星级!AK58+阶位!AM58+战魄!G58+武魂!AM58+众神殿!G58+精神空间!AM57+天赋!AL58+魂师之魄1!K58)*(1+BR58)+魂兽1!K60+化神!F57+魂骨!E57+魂环!F57+神兵!G56+神兵!Z56+魂核1!K58</f>
        <v>25004.023999999998</v>
      </c>
      <c r="AX58">
        <f>(星级!AL58+阶位!AN58+战魄!H58+武魂!AN58+众神殿!H58+精神空间!AN57+天赋!AM58+魂师之魄1!L58)*(1+BS58)+魂兽1!L60+化神!G57+魂骨!F57+魂环!G57+神兵!H56+神兵!AA56+魂核1!L58</f>
        <v>816.71579999999983</v>
      </c>
      <c r="AY58">
        <f>(星级!AM58+阶位!AO58+战魄!I58+武魂!AO58+众神殿!I58+精神空间!AO57+天赋!AN58+魂师之魄1!M58)*(1+BT58)+魂兽1!M60+化神!H57+魂骨!G57+魂环!H57+神兵!I56+神兵!AB56+魂核1!M58</f>
        <v>798.95579999999984</v>
      </c>
      <c r="AZ58">
        <f>(星级!AN58+阶位!AP58+战魄!J58+武魂!AP58+众神殿!J58+精神空间!AP57+天赋!AO58+魂师之魄1!N58)*(1+BU58)+魂兽1!N60+化神!I57+魂骨!H57+魂环!I57+神兵!J56+神兵!AC56+魂核1!N58</f>
        <v>864.75659999999993</v>
      </c>
      <c r="BA58">
        <f>(星级!AO58+阶位!AQ58+战魄!K58+武魂!AQ58+众神殿!K58+精神空间!AQ57+天赋!AP58+魂师之魄1!O58)*(1+BV58)+魂兽1!O60+化神!J57+魂骨!I57+魂环!J57+神兵!K56+神兵!AD56+魂核1!O58</f>
        <v>798.95579999999984</v>
      </c>
      <c r="BB58">
        <f>(星级!AP58+阶位!AR58+战魄!L58+武魂!AR58+众神殿!L58+精神空间!AR57+天赋!AQ58+魂师之魄1!P58)*(1+BW58)+魂兽1!P60+化神!K57+魂骨!J57+魂环!K57+神兵!L56+神兵!AE56+魂核1!P58</f>
        <v>927.71579999999983</v>
      </c>
      <c r="BC58">
        <f>(星级!AQ58+阶位!AS58+战魄!M58+武魂!AS58+众神殿!M58+精神空间!AS57+天赋!AR58+魂师之魄1!Q58)*(1+BX58)+魂兽1!Q60+化神!L57+魂骨!K57+魂环!L57+神兵!M56+神兵!AF56+魂核1!Q58</f>
        <v>807.83579999999984</v>
      </c>
      <c r="BD58">
        <f>(星级!AR58+阶位!AT58+战魄!N58+武魂!AT58+众神殿!N58+精神空间!AT57+天赋!AS58+魂师之魄1!R58)*(1+BY58)+魂兽1!R60+化神!M57+魂骨!L57+魂环!M57+神兵!N56+神兵!AG56+魂核1!R58</f>
        <v>4862</v>
      </c>
      <c r="BE58">
        <f>(星级!AS58+阶位!AU58+战魄!O58+武魂!AU58+众神殿!O58+精神空间!AU57+天赋!AT58+魂师之魄1!S58)*(1+BZ58)+魂兽1!S60+化神!N57+魂骨!M57+魂环!N57+神兵!O56+神兵!AH56+魂核1!S58</f>
        <v>256.8</v>
      </c>
      <c r="BF58">
        <f>(星级!AT58+阶位!AV58+战魄!P58+武魂!AV58+众神殿!P58+精神空间!AV57+天赋!AU58+魂师之魄1!T58)*(1+CA58)+魂兽1!T60+化神!O57+魂骨!N57+魂环!O57+神兵!P56+神兵!AI56+魂核1!T58</f>
        <v>18091.953600000001</v>
      </c>
      <c r="BG58">
        <f>(星级!AU58+阶位!AW58+战魄!Q58+武魂!AW58+众神殿!Q58+精神空间!AW57+天赋!AV58+魂师之魄1!U58)*(1+CB58)+魂兽1!U60+化神!P57+魂骨!O57+魂环!P57+神兵!Q56+神兵!AJ56+魂核1!U58</f>
        <v>18091.953600000001</v>
      </c>
      <c r="BH58">
        <f>化神!R57+魂环!Q57</f>
        <v>3780</v>
      </c>
      <c r="BI58">
        <f>化神!S57+魂环!R57</f>
        <v>3780</v>
      </c>
      <c r="BJ58">
        <f>魂环!S57</f>
        <v>0</v>
      </c>
      <c r="BK58">
        <f>魂环!T57</f>
        <v>0</v>
      </c>
      <c r="BL58">
        <f>魂核1!Y58+神器1!AD58+VLOOKUP(精神空间!$B$2,精神空间!$BR$4:$BT$11,2,)</f>
        <v>0.7</v>
      </c>
      <c r="BM58">
        <f>魂核1!Z58+神器1!AE58+VLOOKUP(精神空间!$B$2,精神空间!$BR$4:$BT$11,2,)</f>
        <v>0.7</v>
      </c>
      <c r="BO58">
        <f>战魄!T58+武魂!AZ58+好感度!D57+魂师之魄1!Y58+神器1!M58+魂兽1!X60+精神空间!BA57+精神空间!BC57</f>
        <v>1.7240000000000002</v>
      </c>
      <c r="BP58">
        <f>战魄!U58+武魂!BA58+好感度!E57+魂师之魄1!Z58+神器1!N58+魂兽1!Y60+精神空间!BB57+精神空间!BD57</f>
        <v>1.7240000000000002</v>
      </c>
      <c r="BQ58">
        <f>战魄!V58+武魂!BB58+好感度!F57+魂师之魄1!AA58+神器1!O58+魂兽1!Z60</f>
        <v>1.08</v>
      </c>
      <c r="BR58">
        <f>战魄!W58+武魂!BC58+好感度!G57+魂师之魄1!AB58+神器1!P58+魂兽1!AA60</f>
        <v>1.08</v>
      </c>
      <c r="BS58">
        <f>战魄!X58+武魂!BD58+好感度!H57+魂师之魄1!AC58+神器1!Q58+魂兽1!AB60</f>
        <v>1.22</v>
      </c>
      <c r="BT58">
        <f>战魄!Y58+武魂!BE58+好感度!I57+魂师之魄1!AD58+神器1!R58+魂兽1!AC60</f>
        <v>1.22</v>
      </c>
      <c r="BU58">
        <f>战魄!Z58+武魂!BF58+好感度!J57+魂师之魄1!AE58+神器1!S58+魂兽1!AD60</f>
        <v>1.22</v>
      </c>
      <c r="BV58">
        <f>战魄!AA58+武魂!BG58+好感度!K57+魂师之魄1!AF58+神器1!T58+魂兽1!AE60</f>
        <v>1.22</v>
      </c>
      <c r="BW58">
        <f>战魄!AB58+武魂!BH58+好感度!L57+魂师之魄1!AG58+神器1!U58+魂兽1!AF60</f>
        <v>1.22</v>
      </c>
      <c r="BX58">
        <f>战魄!AC58+武魂!BI58+好感度!M57+魂师之魄1!AH58+神器1!V58+魂兽1!AG60</f>
        <v>1.22</v>
      </c>
      <c r="BY58">
        <f>战魄!AD58+武魂!BJ58+好感度!N57+魂师之魄1!AI58+神器1!W58+魂兽1!AH60</f>
        <v>1.2</v>
      </c>
      <c r="BZ58">
        <f>战魄!AE58+武魂!BK58+好感度!O57+魂师之魄1!AJ58+神器1!X58+魂兽1!AI60</f>
        <v>1.1400000000000001</v>
      </c>
      <c r="CA58">
        <f>战魄!AF58+武魂!BL58+好感度!P57+魂师之魄1!AK58+神器1!Y58+魂兽1!AJ60</f>
        <v>1.08</v>
      </c>
      <c r="CB58">
        <f>战魄!AG58+武魂!BM58+好感度!Q57+魂师之魄1!AL58+神器1!Z58+魂兽1!AK60</f>
        <v>1.08</v>
      </c>
    </row>
    <row r="59" spans="2:80" x14ac:dyDescent="0.2">
      <c r="B59">
        <v>55</v>
      </c>
      <c r="D59">
        <f>(星级!D59+阶位!D59+战魄!D59+武魂!D59+众神殿!D59+精神空间!D58+天赋!C59+魂师之魄1!H59)*(1+BO59)+魂兽1!H61+化神!C58+魂骨!B58+魂环!C58+神兵!D57+神兵!W57+魂核1!H59</f>
        <v>310444.44137599994</v>
      </c>
      <c r="E59">
        <f>(星级!E59+阶位!E59+战魄!E59+武魂!E59+众神殿!E59+精神空间!E58+天赋!D59+魂师之魄1!I59)*(1+BP59)+魂兽1!I61+化神!D58+魂骨!C58+魂环!D58+神兵!E57+神兵!X57+魂核1!I59</f>
        <v>80847.241344000009</v>
      </c>
      <c r="F59">
        <f>(星级!F59+阶位!F59+战魄!F59+武魂!F59+众神殿!F59+精神空间!F58+天赋!E59+魂师之魄1!J59)*(1+BQ59)+魂兽1!J61+化神!E58+魂骨!D58+魂环!E58+神兵!F57+神兵!Y57+魂核1!J59</f>
        <v>28861.94976</v>
      </c>
      <c r="G59">
        <f>(星级!G59+阶位!G59+战魄!G59+武魂!G59+众神殿!G59+精神空间!G58+天赋!F59+魂师之魄1!K59)*(1+BR59)+魂兽1!K61+化神!F58+魂骨!E58+魂环!F58+神兵!G57+神兵!Z57+魂核1!K59</f>
        <v>26160.029759999998</v>
      </c>
      <c r="H59">
        <f>(星级!H59+阶位!H59+战魄!H59+武魂!H59+众神殿!H59+精神空间!H58+天赋!G59+魂师之魄1!L59)*(1+BS59)+魂兽1!L61+化神!G58+魂骨!F58+魂环!G58+神兵!H57+神兵!AA57+魂核1!L59</f>
        <v>826.75019999999995</v>
      </c>
      <c r="I59">
        <f>(星级!I59+阶位!I59+战魄!I59+武魂!I59+众神殿!I59+精神空间!I58+天赋!H59+魂师之魄1!M59)*(1+BT59)+魂兽1!M61+化神!H58+魂骨!G58+魂环!H58+神兵!I57+神兵!AB57+魂核1!M59</f>
        <v>808.99019999999996</v>
      </c>
      <c r="J59">
        <f>(星级!J59+阶位!J59+战魄!J59+武魂!J59+众神殿!J59+精神空间!J58+天赋!I59+魂师之魄1!N59)*(1+BU59)+魂兽1!N61+化神!I58+魂骨!H58+魂环!I58+神兵!J57+神兵!AC57+魂核1!N59</f>
        <v>874.93308000000002</v>
      </c>
      <c r="K59">
        <f>(星级!K59+阶位!K59+战魄!K59+武魂!K59+众神殿!K59+精神空间!K58+天赋!J59+魂师之魄1!O59)*(1+BV59)+魂兽1!O61+化神!J58+魂骨!I58+魂环!J58+神兵!K57+神兵!AD57+魂核1!O59</f>
        <v>817.87019999999995</v>
      </c>
      <c r="L59">
        <f>(星级!L59+阶位!L59+战魄!L59+武魂!L59+众神殿!L59+精神空间!L58+天赋!K59+魂师之魄1!P59)*(1+BW59)+魂兽1!P61+化神!K58+魂骨!J58+魂环!K58+神兵!L57+神兵!AE57+魂核1!P59</f>
        <v>937.75019999999995</v>
      </c>
      <c r="M59">
        <f>(星级!M59+阶位!M59+战魄!M59+武魂!M59+众神殿!M59+精神空间!M58+天赋!L59+魂师之魄1!Q59)*(1+BX59)+魂兽1!Q61+化神!L58+魂骨!K58+魂环!L58+神兵!M57+神兵!AF57+魂核1!Q59</f>
        <v>817.87019999999995</v>
      </c>
      <c r="N59">
        <f>(星级!N59+阶位!N59+战魄!N59+武魂!N59+众神殿!N59+精神空间!N58+天赋!M59+魂师之魄1!R59)*(1+BY59)+魂兽1!R61+化神!M58+魂骨!L58+魂环!M58+神兵!N57+神兵!AG57+魂核1!R59</f>
        <v>12542.999999999998</v>
      </c>
      <c r="O59">
        <f>(星级!O59+阶位!O59+战魄!O59+武魂!O59+众神殿!O59+精神空间!O58+天赋!N59+魂师之魄1!S59)*(1+BZ59)+魂兽1!S61+化神!N58+魂骨!M58+魂环!N58+神兵!O57+神兵!AH57+魂核1!S59</f>
        <v>128.4</v>
      </c>
      <c r="P59">
        <f>(星级!P59+阶位!P59+战魄!P59+武魂!P59+众神殿!P59+精神空间!P58+天赋!O59+魂师之魄1!T59)*(1+CA59)+魂兽1!T61+化神!O58+魂骨!N58+魂环!O58+神兵!P57+神兵!AI57+魂核1!T59</f>
        <v>19981.113599999997</v>
      </c>
      <c r="Q59">
        <f>(星级!Q59+阶位!Q59+战魄!Q59+武魂!Q59+众神殿!Q59+精神空间!Q58+天赋!P59+魂师之魄1!U59)*(1+CB59)+魂兽1!U61+化神!P58+魂骨!O58+魂环!P58+神兵!Q57+神兵!AJ57+魂核1!U59</f>
        <v>19981.113599999997</v>
      </c>
      <c r="R59">
        <f>化神!R58+魂环!Q58</f>
        <v>3780</v>
      </c>
      <c r="S59">
        <f>化神!S58+魂环!R58</f>
        <v>3780</v>
      </c>
      <c r="T59">
        <f>魂环!S58</f>
        <v>0</v>
      </c>
      <c r="U59">
        <f>魂环!T58</f>
        <v>0</v>
      </c>
      <c r="V59">
        <f>魂核1!Y59+神器1!AD59+VLOOKUP(精神空间!$B$2,精神空间!$BR$4:$BT$11,2,)</f>
        <v>0.7</v>
      </c>
      <c r="W59">
        <f>魂核1!Z59+神器1!AE59+VLOOKUP(精神空间!$B$2,精神空间!$BR$4:$BT$11,2,)</f>
        <v>0.7</v>
      </c>
      <c r="Y59">
        <f>(星级!S59+阶位!T59+战魄!D59+武魂!T59+众神殿!D59+精神空间!T58+天赋!S59+魂师之魄1!H59)*(1+BO59)+魂兽1!H61+化神!C58+魂骨!B58+魂环!C58+神兵!D57+神兵!W57+魂核1!H59</f>
        <v>294497.87158400001</v>
      </c>
      <c r="Z59">
        <f>(星级!T59+阶位!U59+战魄!E59+武魂!U59+众神殿!E59+精神空间!U58+天赋!T59+魂师之魄1!I59)*(1+BP59)+魂兽1!I61+化神!D58+魂骨!C58+魂环!D58+神兵!E57+神兵!X57+魂核1!I59</f>
        <v>80261.870240000004</v>
      </c>
      <c r="AA59">
        <f>(星级!U59+阶位!V59+战魄!F59+武魂!V59+众神殿!F59+精神空间!V58+天赋!U59+魂师之魄1!J59)*(1+BQ59)+魂兽1!J61+化神!E58+魂骨!D58+魂环!E58+神兵!F57+神兵!Y57+魂核1!J59</f>
        <v>26863.069759999998</v>
      </c>
      <c r="AB59">
        <f>(星级!V59+阶位!W59+战魄!G59+武魂!W59+众神殿!G59+精神空间!W58+天赋!V59+魂师之魄1!K59)*(1+BR59)+魂兽1!K61+化神!F58+魂骨!E58+魂环!F58+神兵!G57+神兵!Z57+魂核1!K59</f>
        <v>24215.229759999998</v>
      </c>
      <c r="AC59">
        <f>(星级!W59+阶位!X59+战魄!H59+武魂!X59+众神殿!H59+精神空间!X58+天赋!W59+魂师之魄1!L59)*(1+BS59)+魂兽1!L61+化神!G58+魂骨!F58+魂环!G58+神兵!H57+神兵!AA57+魂核1!L59</f>
        <v>818.93579999999986</v>
      </c>
      <c r="AD59">
        <f>(星级!X59+阶位!Y59+战魄!I59+武魂!Y59+众神殿!I59+精神空间!Y58+天赋!X59+魂师之魄1!M59)*(1+BT59)+魂兽1!M61+化神!H58+魂骨!G58+魂环!H58+神兵!I57+神兵!AB57+魂核1!M59</f>
        <v>801.17579999999987</v>
      </c>
      <c r="AE59">
        <f>(星级!Y59+阶位!Z59+战魄!J59+武魂!Z59+众神殿!J59+精神空间!Z58+天赋!Y59+魂师之魄1!N59)*(1+BU59)+魂兽1!N61+化神!I58+魂骨!H58+魂环!I58+神兵!J57+神兵!AC57+魂核1!N59</f>
        <v>882.74747999999988</v>
      </c>
      <c r="AF59">
        <f>(星级!Z59+阶位!AA59+战魄!K59+武魂!AA59+众神殿!K59+精神空间!AA58+天赋!Z59+魂师之魄1!O59)*(1+BV59)+魂兽1!O61+化神!J58+魂骨!I58+魂环!J58+神兵!K57+神兵!AD57+魂核1!O59</f>
        <v>825.68459999999993</v>
      </c>
      <c r="AG59">
        <f>(星级!AA59+阶位!AB59+战魄!L59+武魂!AB59+众神殿!L59+精神空间!AB58+天赋!AA59+魂师之魄1!P59)*(1+BW59)+魂兽1!P61+化神!K58+魂骨!J58+魂环!K58+神兵!L57+神兵!AE57+魂核1!P59</f>
        <v>937.75019999999995</v>
      </c>
      <c r="AH59">
        <f>(星级!AB59+阶位!AC59+战魄!M59+武魂!AC59+众神殿!M59+精神空间!AC58+天赋!AB59+魂师之魄1!Q59)*(1+BX59)+魂兽1!Q61+化神!L58+魂骨!K58+魂环!L58+神兵!M57+神兵!AF57+魂核1!Q59</f>
        <v>817.87019999999995</v>
      </c>
      <c r="AI59">
        <f>(星级!AC59+阶位!AD59+战魄!N59+武魂!AD59+众神殿!N59+精神空间!AD58+天赋!AC59+魂师之魄1!R59)*(1+BY59)+魂兽1!R61+化神!M58+魂骨!L58+魂环!M58+神兵!N57+神兵!AG57+魂核1!R59</f>
        <v>9989.9999999999982</v>
      </c>
      <c r="AJ59">
        <f>(星级!AD59+阶位!AE59+战魄!O59+武魂!AE59+众神殿!O59+精神空间!AE58+天赋!AD59+魂师之魄1!S59)*(1+BZ59)+魂兽1!S61+化神!N58+魂骨!M58+魂环!N58+神兵!O57+神兵!AH57+魂核1!S59</f>
        <v>203.3</v>
      </c>
      <c r="AK59">
        <f>(星级!AE59+阶位!AF59+战魄!P59+武魂!AF59+众神殿!P59+精神空间!AF58+天赋!AE59+魂师之魄1!T59)*(1+CA59)+魂兽1!T61+化神!O58+魂骨!N58+魂环!O58+神兵!P57+神兵!AI57+魂核1!T59</f>
        <v>19236.473599999998</v>
      </c>
      <c r="AL59">
        <f>(星级!AF59+阶位!AG59+战魄!Q59+武魂!AG59+众神殿!Q59+精神空间!AG58+天赋!AF59+魂师之魄1!U59)*(1+CB59)+魂兽1!U61+化神!P58+魂骨!O58+魂环!P58+神兵!Q57+神兵!AJ57+魂核1!U59</f>
        <v>19236.473599999998</v>
      </c>
      <c r="AM59">
        <f>化神!R58+魂环!Q58</f>
        <v>3780</v>
      </c>
      <c r="AN59">
        <f>化神!S58+魂环!R58</f>
        <v>3780</v>
      </c>
      <c r="AO59">
        <f>魂环!S58</f>
        <v>0</v>
      </c>
      <c r="AP59">
        <f>魂环!T58</f>
        <v>0</v>
      </c>
      <c r="AQ59">
        <f>魂核1!Y59+神器1!AD59+VLOOKUP(精神空间!$B$2,精神空间!$BR$4:$BT$11,2,)</f>
        <v>0.7</v>
      </c>
      <c r="AR59">
        <f>魂核1!Z59+神器1!AE59+VLOOKUP(精神空间!$B$2,精神空间!$BR$4:$BT$11,2,)</f>
        <v>0.7</v>
      </c>
      <c r="AT59">
        <f>(星级!AH59+阶位!AJ59+战魄!D59+武魂!AJ59+众神殿!D59+精神空间!AJ58+天赋!AI59+魂师之魄1!H59)*(1+BO59)+魂兽1!H61+化神!C58+魂骨!B58+魂环!C58+神兵!D57+神兵!W57+魂核1!H59</f>
        <v>284222.99468800001</v>
      </c>
      <c r="AU59">
        <f>(星级!AI59+阶位!AK59+战魄!E59+武魂!AK59+众神殿!E59+精神空间!AK58+天赋!AJ59+魂师之魄1!I59)*(1+BP59)+魂兽1!I61+化神!D58+魂骨!C58+魂环!D58+神兵!E57+神兵!X57+魂核1!I59</f>
        <v>82037.403839999999</v>
      </c>
      <c r="AV59">
        <f>(星级!AJ59+阶位!AL59+战魄!F59+武魂!AL59+众神殿!F59+精神空间!AL58+天赋!AK59+魂师之魄1!J59)*(1+BQ59)+魂兽1!J61+化神!E58+魂骨!D58+魂环!E58+神兵!F57+神兵!Y57+魂核1!J59</f>
        <v>23665.556479999999</v>
      </c>
      <c r="AW59">
        <f>(星级!AK59+阶位!AM59+战魄!G59+武魂!AM59+众神殿!G59+精神空间!AM58+天赋!AL59+魂师之魄1!K59)*(1+BR59)+魂兽1!K61+化神!F58+魂骨!E58+魂环!F58+神兵!G57+神兵!Z57+魂核1!K59</f>
        <v>26144.084479999998</v>
      </c>
      <c r="AX59">
        <f>(星级!AL59+阶位!AN59+战魄!H59+武魂!AN59+众神殿!H59+精神空间!AN58+天赋!AM59+魂师之魄1!L59)*(1+BS59)+魂兽1!L61+化神!G58+魂骨!F58+魂环!G58+神兵!H57+神兵!AA57+魂核1!L59</f>
        <v>826.75019999999995</v>
      </c>
      <c r="AY59">
        <f>(星级!AM59+阶位!AO59+战魄!I59+武魂!AO59+众神殿!I59+精神空间!AO58+天赋!AN59+魂师之魄1!M59)*(1+BT59)+魂兽1!M61+化神!H58+魂骨!G58+魂环!H58+神兵!I57+神兵!AB57+魂核1!M59</f>
        <v>808.99019999999996</v>
      </c>
      <c r="AZ59">
        <f>(星级!AN59+阶位!AP59+战魄!J59+武魂!AP59+众神殿!J59+精神空间!AP58+天赋!AO59+魂师之魄1!N59)*(1+BU59)+魂兽1!N61+化神!I58+魂骨!H58+魂环!I58+神兵!J57+神兵!AC57+魂核1!N59</f>
        <v>874.93308000000002</v>
      </c>
      <c r="BA59">
        <f>(星级!AO59+阶位!AQ59+战魄!K59+武魂!AQ59+众神殿!K59+精神空间!AQ58+天赋!AP59+魂师之魄1!O59)*(1+BV59)+魂兽1!O61+化神!J58+魂骨!I58+魂环!J58+神兵!K57+神兵!AD57+魂核1!O59</f>
        <v>808.99019999999996</v>
      </c>
      <c r="BB59">
        <f>(星级!AP59+阶位!AR59+战魄!L59+武魂!AR59+众神殿!L59+精神空间!AR58+天赋!AQ59+魂师之魄1!P59)*(1+BW59)+魂兽1!P61+化神!K58+魂骨!J58+魂环!K58+神兵!L57+神兵!AE57+魂核1!P59</f>
        <v>937.75019999999995</v>
      </c>
      <c r="BC59">
        <f>(星级!AQ59+阶位!AS59+战魄!M59+武魂!AS59+众神殿!M59+精神空间!AS58+天赋!AR59+魂师之魄1!Q59)*(1+BX59)+魂兽1!Q61+化神!L58+魂骨!K58+魂环!L58+神兵!M57+神兵!AF57+魂核1!Q59</f>
        <v>817.87019999999995</v>
      </c>
      <c r="BD59">
        <f>(星级!AR59+阶位!AT59+战魄!N59+武魂!AT59+众神殿!N59+精神空间!AT58+天赋!AS59+魂师之魄1!R59)*(1+BY59)+魂兽1!R61+化神!M58+魂骨!L58+魂环!M58+神兵!N57+神兵!AG57+魂核1!R59</f>
        <v>4994.9999999999991</v>
      </c>
      <c r="BE59">
        <f>(星级!AS59+阶位!AU59+战魄!O59+武魂!AU59+众神殿!O59+精神空间!AU58+天赋!AT59+魂师之魄1!S59)*(1+BZ59)+魂兽1!S61+化神!N58+魂骨!M58+魂环!N58+神兵!O57+神兵!AH57+魂核1!S59</f>
        <v>256.8</v>
      </c>
      <c r="BF59">
        <f>(星级!AT59+阶位!AV59+战魄!P59+武魂!AV59+众神殿!P59+精神空间!AV58+天赋!AU59+魂师之魄1!T59)*(1+CA59)+魂兽1!T61+化神!O58+魂骨!N58+魂环!O58+神兵!P57+神兵!AI57+魂核1!T59</f>
        <v>19236.473599999998</v>
      </c>
      <c r="BG59">
        <f>(星级!AU59+阶位!AW59+战魄!Q59+武魂!AW59+众神殿!Q59+精神空间!AW58+天赋!AV59+魂师之魄1!U59)*(1+CB59)+魂兽1!U61+化神!P58+魂骨!O58+魂环!P58+神兵!Q57+神兵!AJ57+魂核1!U59</f>
        <v>19236.473599999998</v>
      </c>
      <c r="BH59">
        <f>化神!R58+魂环!Q58</f>
        <v>3780</v>
      </c>
      <c r="BI59">
        <f>化神!S58+魂环!R58</f>
        <v>3780</v>
      </c>
      <c r="BJ59">
        <f>魂环!S58</f>
        <v>0</v>
      </c>
      <c r="BK59">
        <f>魂环!T58</f>
        <v>0</v>
      </c>
      <c r="BL59">
        <f>魂核1!Y59+神器1!AD59+VLOOKUP(精神空间!$B$2,精神空间!$BR$4:$BT$11,2,)</f>
        <v>0.7</v>
      </c>
      <c r="BM59">
        <f>魂核1!Z59+神器1!AE59+VLOOKUP(精神空间!$B$2,精神空间!$BR$4:$BT$11,2,)</f>
        <v>0.7</v>
      </c>
      <c r="BO59">
        <f>战魄!T59+武魂!AZ59+好感度!D58+魂师之魄1!Y59+神器1!M59+魂兽1!X61+精神空间!BA58+精神空间!BC58</f>
        <v>1.7680000000000002</v>
      </c>
      <c r="BP59">
        <f>战魄!U59+武魂!BA59+好感度!E58+魂师之魄1!Z59+神器1!N59+魂兽1!Y61+精神空间!BB58+精神空间!BD58</f>
        <v>1.7680000000000002</v>
      </c>
      <c r="BQ59">
        <f>战魄!V59+武魂!BB59+好感度!F58+魂师之魄1!AA59+神器1!O59+魂兽1!Z61</f>
        <v>1.08</v>
      </c>
      <c r="BR59">
        <f>战魄!W59+武魂!BC59+好感度!G58+魂师之魄1!AB59+神器1!P59+魂兽1!AA61</f>
        <v>1.08</v>
      </c>
      <c r="BS59">
        <f>战魄!X59+武魂!BD59+好感度!H58+魂师之魄1!AC59+神器1!Q59+魂兽1!AB61</f>
        <v>1.22</v>
      </c>
      <c r="BT59">
        <f>战魄!Y59+武魂!BE59+好感度!I58+魂师之魄1!AD59+神器1!R59+魂兽1!AC61</f>
        <v>1.22</v>
      </c>
      <c r="BU59">
        <f>战魄!Z59+武魂!BF59+好感度!J58+魂师之魄1!AE59+神器1!S59+魂兽1!AD61</f>
        <v>1.22</v>
      </c>
      <c r="BV59">
        <f>战魄!AA59+武魂!BG59+好感度!K58+魂师之魄1!AF59+神器1!T59+魂兽1!AE61</f>
        <v>1.22</v>
      </c>
      <c r="BW59">
        <f>战魄!AB59+武魂!BH59+好感度!L58+魂师之魄1!AG59+神器1!U59+魂兽1!AF61</f>
        <v>1.22</v>
      </c>
      <c r="BX59">
        <f>战魄!AC59+武魂!BI59+好感度!M58+魂师之魄1!AH59+神器1!V59+魂兽1!AG61</f>
        <v>1.22</v>
      </c>
      <c r="BY59">
        <f>战魄!AD59+武魂!BJ59+好感度!N58+魂师之魄1!AI59+神器1!W59+魂兽1!AH61</f>
        <v>1.22</v>
      </c>
      <c r="BZ59">
        <f>战魄!AE59+武魂!BK59+好感度!O58+魂师之魄1!AJ59+神器1!X59+魂兽1!AI61</f>
        <v>1.1400000000000001</v>
      </c>
      <c r="CA59">
        <f>战魄!AF59+武魂!BL59+好感度!P58+魂师之魄1!AK59+神器1!Y59+魂兽1!AJ61</f>
        <v>1.08</v>
      </c>
      <c r="CB59">
        <f>战魄!AG59+武魂!BM59+好感度!Q58+魂师之魄1!AL59+神器1!Z59+魂兽1!AK61</f>
        <v>1.08</v>
      </c>
    </row>
    <row r="60" spans="2:80" x14ac:dyDescent="0.2">
      <c r="B60">
        <v>56</v>
      </c>
      <c r="D60">
        <f>(星级!D60+阶位!D60+战魄!D60+武魂!D60+众神殿!D60+精神空间!D59+天赋!C60+魂师之魄1!H60)*(1+BO60)+魂兽1!H62+化神!C59+魂骨!B59+魂环!C59+神兵!D58+神兵!W58+魂核1!H60</f>
        <v>312199.56090399995</v>
      </c>
      <c r="E60">
        <f>(星级!E60+阶位!E60+战魄!E60+武魂!E60+众神殿!E60+精神空间!E59+天赋!D60+魂师之魄1!I60)*(1+BP60)+魂兽1!I62+化神!D59+魂骨!C59+魂环!D59+神兵!E58+神兵!X58+魂核1!I60</f>
        <v>81329.505375999986</v>
      </c>
      <c r="F60">
        <f>(星级!F60+阶位!F60+战魄!F60+武魂!F60+众神殿!F60+精神空间!F59+天赋!E60+魂师之魄1!J60)*(1+BQ60)+魂兽1!J62+化神!E59+魂骨!D59+魂环!E59+神兵!F58+神兵!Y58+魂核1!J60</f>
        <v>29016.285759999999</v>
      </c>
      <c r="G60">
        <f>(星级!G60+阶位!G60+战魄!G60+武魂!G60+众神殿!G60+精神空间!G59+天赋!F60+魂师之魄1!K60)*(1+BR60)+魂兽1!K62+化神!F59+魂骨!E59+魂环!F59+神兵!G58+神兵!Z58+魂核1!K60</f>
        <v>26270.68576</v>
      </c>
      <c r="H60">
        <f>(星级!H60+阶位!H60+战魄!H60+武魂!H60+众神殿!H60+精神空间!H59+天赋!G60+魂师之魄1!L60)*(1+BS60)+魂兽1!L62+化神!G59+魂骨!F59+魂环!G59+神兵!H58+神兵!AA58+魂核1!L60</f>
        <v>836.07419999999991</v>
      </c>
      <c r="I60">
        <f>(星级!I60+阶位!I60+战魄!I60+武魂!I60+众神殿!I60+精神空间!I59+天赋!H60+魂师之魄1!M60)*(1+BT60)+魂兽1!M62+化神!H59+魂骨!G59+魂环!H59+神兵!I58+神兵!AB58+魂核1!M60</f>
        <v>818.31419999999991</v>
      </c>
      <c r="J60">
        <f>(星级!J60+阶位!J60+战魄!J60+武魂!J60+众神殿!J60+精神空间!J59+天赋!I60+魂师之魄1!N60)*(1+BU60)+魂兽1!N62+化神!I59+魂骨!H59+魂环!I59+神兵!J58+神兵!AC58+魂核1!N60</f>
        <v>884.25707999999997</v>
      </c>
      <c r="K60">
        <f>(星级!K60+阶位!K60+战魄!K60+武魂!K60+众神殿!K60+精神空间!K59+天赋!J60+魂师之魄1!O60)*(1+BV60)+魂兽1!O62+化神!J59+魂骨!I59+魂环!J59+神兵!K58+神兵!AD58+魂核1!O60</f>
        <v>827.19419999999991</v>
      </c>
      <c r="L60">
        <f>(星级!L60+阶位!L60+战魄!L60+武魂!L60+众神殿!L60+精神空间!L59+天赋!K60+魂师之魄1!P60)*(1+BW60)+魂兽1!P62+化神!K59+魂骨!J59+魂环!K59+神兵!L58+神兵!AE58+魂核1!P60</f>
        <v>947.07419999999991</v>
      </c>
      <c r="M60">
        <f>(星级!M60+阶位!M60+战魄!M60+武魂!M60+众神殿!M60+精神空间!M59+天赋!L60+魂师之魄1!Q60)*(1+BX60)+魂兽1!Q62+化神!L59+魂骨!K59+魂环!L59+神兵!M58+神兵!AF58+魂核1!Q60</f>
        <v>827.19419999999991</v>
      </c>
      <c r="N60">
        <f>(星级!N60+阶位!N60+战魄!N60+武魂!N60+众神殿!N60+精神空间!N59+天赋!M60+魂师之魄1!R60)*(1+BY60)+魂兽1!R62+化神!M59+魂骨!L59+魂环!M59+神兵!N58+神兵!AG58+魂核1!R60</f>
        <v>12764.999999999998</v>
      </c>
      <c r="O60">
        <f>(星级!O60+阶位!O60+战魄!O60+武魂!O60+众神殿!O60+精神空间!O59+天赋!N60+魂师之魄1!S60)*(1+BZ60)+魂兽1!S62+化神!N59+魂骨!M59+魂环!N59+神兵!O58+神兵!AH58+魂核1!S60</f>
        <v>129</v>
      </c>
      <c r="P60">
        <f>(星级!P60+阶位!P60+战魄!P60+武魂!P60+众神殿!P60+精神空间!P59+天赋!O60+魂师之魄1!T60)*(1+CA60)+魂兽1!T62+化神!O59+魂骨!N59+魂环!O59+神兵!P58+神兵!AI58+魂核1!T60</f>
        <v>20003.432000000001</v>
      </c>
      <c r="Q60">
        <f>(星级!Q60+阶位!Q60+战魄!Q60+武魂!Q60+众神殿!Q60+精神空间!Q59+天赋!P60+魂师之魄1!U60)*(1+CB60)+魂兽1!U62+化神!P59+魂骨!O59+魂环!P59+神兵!Q58+神兵!AJ58+魂核1!U60</f>
        <v>20003.432000000001</v>
      </c>
      <c r="R60">
        <f>化神!R59+魂环!Q59</f>
        <v>3780</v>
      </c>
      <c r="S60">
        <f>化神!S59+魂环!R59</f>
        <v>3780</v>
      </c>
      <c r="T60">
        <f>魂环!S59</f>
        <v>0</v>
      </c>
      <c r="U60">
        <f>魂环!T59</f>
        <v>0</v>
      </c>
      <c r="V60">
        <f>魂核1!Y60+神器1!AD60+VLOOKUP(精神空间!$B$2,精神空间!$BR$4:$BT$11,2,)</f>
        <v>0.7</v>
      </c>
      <c r="W60">
        <f>魂核1!Z60+神器1!AE60+VLOOKUP(精神空间!$B$2,精神空间!$BR$4:$BT$11,2,)</f>
        <v>0.7</v>
      </c>
      <c r="Y60">
        <f>(星级!S60+阶位!T60+战魄!D60+武魂!T60+众神殿!D60+精神空间!T59+天赋!S60+魂师之魄1!H60)*(1+BO60)+魂兽1!H62+化神!C59+魂骨!B59+魂环!C59+神兵!D58+神兵!W58+魂核1!H60</f>
        <v>302934.86053599999</v>
      </c>
      <c r="Z60">
        <f>(星级!T60+阶位!U60+战魄!E60+武魂!U60+众神殿!E60+精神空间!U59+天赋!T60+魂师之魄1!I60)*(1+BP60)+魂兽1!I62+化神!D59+魂骨!C59+魂环!D59+神兵!E58+神兵!X58+魂核1!I60</f>
        <v>82861.650760000004</v>
      </c>
      <c r="AA60">
        <f>(星级!U60+阶位!V60+战魄!F60+武魂!V60+众神殿!F60+精神空间!V59+天赋!U60+魂师之魄1!J60)*(1+BQ60)+魂兽1!J62+化神!E59+魂骨!D59+魂环!E59+神兵!F58+神兵!Y58+魂核1!J60</f>
        <v>27898.07776</v>
      </c>
      <c r="AB60">
        <f>(星级!V60+阶位!W60+战魄!G60+武魂!W60+众神殿!G60+精神空间!W59+天赋!V60+魂师之魄1!K60)*(1+BR60)+魂兽1!K62+化神!F59+魂骨!E59+魂环!F59+神兵!G58+神兵!Z58+魂核1!K60</f>
        <v>24761.437760000001</v>
      </c>
      <c r="AC60">
        <f>(星级!W60+阶位!X60+战魄!H60+武魂!X60+众神殿!H60+精神空间!X59+天赋!W60+魂师之魄1!L60)*(1+BS60)+魂兽1!L62+化神!G59+魂骨!F59+魂环!G59+神兵!H58+神兵!AA58+魂核1!L60</f>
        <v>839.35979999999995</v>
      </c>
      <c r="AD60">
        <f>(星级!X60+阶位!Y60+战魄!I60+武魂!Y60+众神殿!I60+精神空间!Y59+天赋!X60+魂师之魄1!M60)*(1+BT60)+魂兽1!M62+化神!H59+魂骨!G59+魂环!H59+神兵!I58+神兵!AB58+魂核1!M60</f>
        <v>821.59979999999996</v>
      </c>
      <c r="AE60">
        <f>(星级!Y60+阶位!Z60+战魄!J60+武魂!Z60+众神殿!J60+精神空间!Z59+天赋!Y60+魂师之魄1!N60)*(1+BU60)+魂兽1!N62+化神!I59+魂骨!H59+魂环!I59+神兵!J58+神兵!AC58+魂核1!N60</f>
        <v>903.17147999999986</v>
      </c>
      <c r="AF60">
        <f>(星级!Z60+阶位!AA60+战魄!K60+武魂!AA60+众神殿!K60+精神空间!AA59+天赋!Z60+魂师之魄1!O60)*(1+BV60)+魂兽1!O62+化神!J59+魂骨!I59+魂环!J59+神兵!K58+神兵!AD58+魂核1!O60</f>
        <v>846.10859999999991</v>
      </c>
      <c r="AG60">
        <f>(星级!AA60+阶位!AB60+战魄!L60+武魂!AB60+众神殿!L60+精神空间!AB59+天赋!AA60+魂师之魄1!P60)*(1+BW60)+魂兽1!P62+化神!K59+魂骨!J59+魂环!K59+神兵!L58+神兵!AE58+魂核1!P60</f>
        <v>958.17419999999993</v>
      </c>
      <c r="AH60">
        <f>(星级!AB60+阶位!AC60+战魄!M60+武魂!AC60+众神殿!M60+精神空间!AC59+天赋!AB60+魂师之魄1!Q60)*(1+BX60)+魂兽1!Q62+化神!L59+魂骨!K59+魂环!L59+神兵!M58+神兵!AF58+魂核1!Q60</f>
        <v>838.29419999999993</v>
      </c>
      <c r="AI60">
        <f>(星级!AC60+阶位!AD60+战魄!N60+武魂!AD60+众神殿!N60+精神空间!AD59+天赋!AC60+魂师之魄1!R60)*(1+BY60)+魂兽1!R62+化神!M59+魂骨!L59+魂环!M59+神兵!N58+神兵!AG58+魂核1!R60</f>
        <v>10167.599999999999</v>
      </c>
      <c r="AJ60">
        <f>(星级!AD60+阶位!AE60+战魄!O60+武魂!AE60+众神殿!O60+精神空间!AE59+天赋!AD60+魂师之魄1!S60)*(1+BZ60)+魂兽1!S62+化神!N59+魂骨!M59+魂环!N59+神兵!O58+神兵!AH58+魂核1!S60</f>
        <v>204.25</v>
      </c>
      <c r="AK60">
        <f>(星级!AE60+阶位!AF60+战魄!P60+武魂!AF60+众神殿!P60+精神空间!AF59+天赋!AE60+魂师之魄1!T60)*(1+CA60)+魂兽1!T62+化神!O59+魂骨!N59+魂环!O59+神兵!P58+神兵!AI58+魂核1!T60</f>
        <v>19799.591999999997</v>
      </c>
      <c r="AL60">
        <f>(星级!AF60+阶位!AG60+战魄!Q60+武魂!AG60+众神殿!Q60+精神空间!AG59+天赋!AF60+魂师之魄1!U60)*(1+CB60)+魂兽1!U62+化神!P59+魂骨!O59+魂环!P59+神兵!Q58+神兵!AJ58+魂核1!U60</f>
        <v>19799.591999999997</v>
      </c>
      <c r="AM60">
        <f>化神!R59+魂环!Q59</f>
        <v>3780</v>
      </c>
      <c r="AN60">
        <f>化神!S59+魂环!R59</f>
        <v>3780</v>
      </c>
      <c r="AO60">
        <f>魂环!S59</f>
        <v>0</v>
      </c>
      <c r="AP60">
        <f>魂环!T59</f>
        <v>0</v>
      </c>
      <c r="AQ60">
        <f>魂核1!Y60+神器1!AD60+VLOOKUP(精神空间!$B$2,精神空间!$BR$4:$BT$11,2,)</f>
        <v>0.7</v>
      </c>
      <c r="AR60">
        <f>魂核1!Z60+神器1!AE60+VLOOKUP(精神空间!$B$2,精神空间!$BR$4:$BT$11,2,)</f>
        <v>0.7</v>
      </c>
      <c r="AT60">
        <f>(星级!AH60+阶位!AJ60+战魄!D60+武魂!AJ60+众神殿!D60+精神空间!AJ59+天赋!AI60+魂师之魄1!H60)*(1+BO60)+魂兽1!H62+化神!C59+魂骨!B59+魂环!C59+神兵!D58+神兵!W58+魂核1!H60</f>
        <v>285632.52995199995</v>
      </c>
      <c r="AU60">
        <f>(星级!AI60+阶位!AK60+战魄!E60+武魂!AK60+众神殿!E60+精神空间!AK59+天赋!AJ60+魂师之魄1!I60)*(1+BP60)+魂兽1!I62+化神!D59+魂骨!C59+魂环!D59+神兵!E58+神兵!X58+魂核1!I60</f>
        <v>82567.541559999998</v>
      </c>
      <c r="AV60">
        <f>(星级!AJ60+阶位!AL60+战魄!F60+武魂!AL60+众神殿!F60+精神空间!AL59+天赋!AK60+魂师之魄1!J60)*(1+BQ60)+魂兽1!J62+化神!E59+魂骨!D59+魂环!E59+神兵!F58+神兵!Y58+魂核1!J60</f>
        <v>23745.615679999995</v>
      </c>
      <c r="AW60">
        <f>(星级!AK60+阶位!AM60+战魄!G60+武魂!AM60+众神殿!G60+精神空间!AM59+天赋!AL60+魂师之魄1!K60)*(1+BR60)+魂兽1!K62+化神!F59+魂骨!E59+魂环!F59+神兵!G58+神兵!Z58+魂核1!K60</f>
        <v>26254.761279999999</v>
      </c>
      <c r="AX60">
        <f>(星级!AL60+阶位!AN60+战魄!H60+武魂!AN60+众神殿!H60+精神空间!AN59+天赋!AM60+魂师之魄1!L60)*(1+BS60)+魂兽1!L62+化神!G59+魂骨!F59+魂环!G59+神兵!H58+神兵!AA58+魂核1!L60</f>
        <v>836.07419999999991</v>
      </c>
      <c r="AY60">
        <f>(星级!AM60+阶位!AO60+战魄!I60+武魂!AO60+众神殿!I60+精神空间!AO59+天赋!AN60+魂师之魄1!M60)*(1+BT60)+魂兽1!M62+化神!H59+魂骨!G59+魂环!H59+神兵!I58+神兵!AB58+魂核1!M60</f>
        <v>818.31419999999991</v>
      </c>
      <c r="AZ60">
        <f>(星级!AN60+阶位!AP60+战魄!J60+武魂!AP60+众神殿!J60+精神空间!AP59+天赋!AO60+魂师之魄1!N60)*(1+BU60)+魂兽1!N62+化神!I59+魂骨!H59+魂环!I59+神兵!J58+神兵!AC58+魂核1!N60</f>
        <v>884.25707999999997</v>
      </c>
      <c r="BA60">
        <f>(星级!AO60+阶位!AQ60+战魄!K60+武魂!AQ60+众神殿!K60+精神空间!AQ59+天赋!AP60+魂师之魄1!O60)*(1+BV60)+魂兽1!O62+化神!J59+魂骨!I59+魂环!J59+神兵!K58+神兵!AD58+魂核1!O60</f>
        <v>818.31419999999991</v>
      </c>
      <c r="BB60">
        <f>(星级!AP60+阶位!AR60+战魄!L60+武魂!AR60+众神殿!L60+精神空间!AR59+天赋!AQ60+魂师之魄1!P60)*(1+BW60)+魂兽1!P62+化神!K59+魂骨!J59+魂环!K59+神兵!L58+神兵!AE58+魂核1!P60</f>
        <v>947.07419999999991</v>
      </c>
      <c r="BC60">
        <f>(星级!AQ60+阶位!AS60+战魄!M60+武魂!AS60+众神殿!M60+精神空间!AS59+天赋!AR60+魂师之魄1!Q60)*(1+BX60)+魂兽1!Q62+化神!L59+魂骨!K59+魂环!L59+神兵!M58+神兵!AF58+魂核1!Q60</f>
        <v>827.19419999999991</v>
      </c>
      <c r="BD60">
        <f>(星级!AR60+阶位!AT60+战魄!N60+武魂!AT60+众神殿!N60+精神空间!AT59+天赋!AS60+魂师之魄1!R60)*(1+BY60)+魂兽1!R62+化神!M59+魂骨!L59+魂环!M59+神兵!N58+神兵!AG58+魂核1!R60</f>
        <v>5083.7999999999993</v>
      </c>
      <c r="BE60">
        <f>(星级!AS60+阶位!AU60+战魄!O60+武魂!AU60+众神殿!O60+精神空间!AU59+天赋!AT60+魂师之魄1!S60)*(1+BZ60)+魂兽1!S62+化神!N59+魂骨!M59+魂环!N59+神兵!O58+神兵!AH58+魂核1!S60</f>
        <v>258</v>
      </c>
      <c r="BF60">
        <f>(星级!AT60+阶位!AV60+战魄!P60+武魂!AV60+众神殿!P60+精神空间!AV59+天赋!AU60+魂师之魄1!T60)*(1+CA60)+魂兽1!T62+化神!O59+魂骨!N59+魂环!O59+神兵!P58+神兵!AI58+魂核1!T60</f>
        <v>19258.791999999998</v>
      </c>
      <c r="BG60">
        <f>(星级!AU60+阶位!AW60+战魄!Q60+武魂!AW60+众神殿!Q60+精神空间!AW59+天赋!AV60+魂师之魄1!U60)*(1+CB60)+魂兽1!U62+化神!P59+魂骨!O59+魂环!P59+神兵!Q58+神兵!AJ58+魂核1!U60</f>
        <v>19258.791999999998</v>
      </c>
      <c r="BH60">
        <f>化神!R59+魂环!Q59</f>
        <v>3780</v>
      </c>
      <c r="BI60">
        <f>化神!S59+魂环!R59</f>
        <v>3780</v>
      </c>
      <c r="BJ60">
        <f>魂环!S59</f>
        <v>0</v>
      </c>
      <c r="BK60">
        <f>魂环!T59</f>
        <v>0</v>
      </c>
      <c r="BL60">
        <f>魂核1!Y60+神器1!AD60+VLOOKUP(精神空间!$B$2,精神空间!$BR$4:$BT$11,2,)</f>
        <v>0.7</v>
      </c>
      <c r="BM60">
        <f>魂核1!Z60+神器1!AE60+VLOOKUP(精神空间!$B$2,精神空间!$BR$4:$BT$11,2,)</f>
        <v>0.7</v>
      </c>
      <c r="BO60">
        <f>战魄!T60+武魂!AZ60+好感度!D59+魂师之魄1!Y60+神器1!M60+魂兽1!X62+精神空间!BA59+精神空间!BC59</f>
        <v>1.7719999999999998</v>
      </c>
      <c r="BP60">
        <f>战魄!U60+武魂!BA60+好感度!E59+魂师之魄1!Z60+神器1!N60+魂兽1!Y62+精神空间!BB59+精神空间!BD59</f>
        <v>1.7719999999999998</v>
      </c>
      <c r="BQ60">
        <f>战魄!V60+武魂!BB60+好感度!F59+魂师之魄1!AA60+神器1!O60+魂兽1!Z62</f>
        <v>1.08</v>
      </c>
      <c r="BR60">
        <f>战魄!W60+武魂!BC60+好感度!G59+魂师之魄1!AB60+神器1!P60+魂兽1!AA62</f>
        <v>1.08</v>
      </c>
      <c r="BS60">
        <f>战魄!X60+武魂!BD60+好感度!H59+魂师之魄1!AC60+神器1!Q60+魂兽1!AB62</f>
        <v>1.22</v>
      </c>
      <c r="BT60">
        <f>战魄!Y60+武魂!BE60+好感度!I59+魂师之魄1!AD60+神器1!R60+魂兽1!AC62</f>
        <v>1.22</v>
      </c>
      <c r="BU60">
        <f>战魄!Z60+武魂!BF60+好感度!J59+魂师之魄1!AE60+神器1!S60+魂兽1!AD62</f>
        <v>1.22</v>
      </c>
      <c r="BV60">
        <f>战魄!AA60+武魂!BG60+好感度!K59+魂师之魄1!AF60+神器1!T60+魂兽1!AE62</f>
        <v>1.22</v>
      </c>
      <c r="BW60">
        <f>战魄!AB60+武魂!BH60+好感度!L59+魂师之魄1!AG60+神器1!U60+魂兽1!AF62</f>
        <v>1.22</v>
      </c>
      <c r="BX60">
        <f>战魄!AC60+武魂!BI60+好感度!M59+魂师之魄1!AH60+神器1!V60+魂兽1!AG62</f>
        <v>1.22</v>
      </c>
      <c r="BY60">
        <f>战魄!AD60+武魂!BJ60+好感度!N59+魂师之魄1!AI60+神器1!W60+魂兽1!AH62</f>
        <v>1.22</v>
      </c>
      <c r="BZ60">
        <f>战魄!AE60+武魂!BK60+好感度!O59+魂师之魄1!AJ60+神器1!X60+魂兽1!AI62</f>
        <v>1.1499999999999999</v>
      </c>
      <c r="CA60">
        <f>战魄!AF60+武魂!BL60+好感度!P59+魂师之魄1!AK60+神器1!Y60+魂兽1!AJ62</f>
        <v>1.08</v>
      </c>
      <c r="CB60">
        <f>战魄!AG60+武魂!BM60+好感度!Q59+魂师之魄1!AL60+神器1!Z60+魂兽1!AK62</f>
        <v>1.08</v>
      </c>
    </row>
    <row r="61" spans="2:80" x14ac:dyDescent="0.2">
      <c r="B61">
        <v>57</v>
      </c>
      <c r="D61">
        <f>(星级!D61+阶位!D61+战魄!D61+武魂!D61+众神殿!D61+精神空间!D60+天赋!C61+魂师之魄1!H61)*(1+BO61)+魂兽1!H63+化神!C60+魂骨!B60+魂环!C60+神兵!D59+神兵!W59+魂核1!H61</f>
        <v>335384.264432</v>
      </c>
      <c r="E61">
        <f>(星级!E61+阶位!E61+战魄!E61+武魂!E61+众神殿!E61+精神空间!E60+天赋!D61+魂师之魄1!I61)*(1+BP61)+魂兽1!I63+化神!D60+魂骨!C60+魂环!D60+神兵!E59+神兵!X59+魂核1!I61</f>
        <v>87025.515008000017</v>
      </c>
      <c r="F61">
        <f>(星级!F61+阶位!F61+战魄!F61+武魂!F61+众神殿!F61+精神空间!F60+天赋!E61+魂师之魄1!J61)*(1+BQ61)+魂兽1!J63+化神!E60+魂骨!D60+魂环!E60+神兵!F59+神兵!Y59+魂核1!J61</f>
        <v>31094.941759999998</v>
      </c>
      <c r="G61">
        <f>(星级!G61+阶位!G61+战魄!G61+武魂!G61+众神殿!G61+精神空间!G60+天赋!F61+魂师之魄1!K61)*(1+BR61)+魂兽1!K63+化神!F60+魂骨!E60+魂环!F60+神兵!G59+神兵!Z59+魂核1!K61</f>
        <v>28010.301759999998</v>
      </c>
      <c r="H61">
        <f>(星级!H61+阶位!H61+战魄!H61+武魂!H61+众神殿!H61+精神空间!H60+天赋!G61+魂师之魄1!L61)*(1+BS61)+魂兽1!L63+化神!G60+魂骨!F60+魂环!G60+神兵!H59+神兵!AA59+魂核1!L61</f>
        <v>864.21440000000007</v>
      </c>
      <c r="I61">
        <f>(星级!I61+阶位!I61+战魄!I61+武魂!I61+众神殿!I61+精神空间!I60+天赋!H61+魂师之魄1!M61)*(1+BT61)+魂兽1!M63+化神!H60+魂骨!G60+魂环!H60+神兵!I59+神兵!AB59+魂核1!M61</f>
        <v>838.73819999999989</v>
      </c>
      <c r="J61">
        <f>(星级!J61+阶位!J61+战魄!J61+武魂!J61+众神殿!J61+精神空间!J60+天赋!I61+魂师之魄1!N61)*(1+BU61)+魂兽1!N63+化神!I60+魂骨!H60+魂环!I60+神兵!J59+神兵!AC59+魂核1!N61</f>
        <v>904.68107999999995</v>
      </c>
      <c r="K61">
        <f>(星级!K61+阶位!K61+战魄!K61+武魂!K61+众神殿!K61+精神空间!K60+天赋!J61+魂师之魄1!O61)*(1+BV61)+魂兽1!O63+化神!J60+魂骨!I60+魂环!J60+神兵!K59+神兵!AD59+魂核1!O61</f>
        <v>847.61819999999989</v>
      </c>
      <c r="L61">
        <f>(星级!L61+阶位!L61+战魄!L61+武魂!L61+众神殿!L61+精神空间!L60+天赋!K61+魂师之魄1!P61)*(1+BW61)+魂兽1!P63+化神!K60+魂骨!J60+魂环!K60+神兵!L59+神兵!AE59+魂核1!P61</f>
        <v>967.49819999999988</v>
      </c>
      <c r="M61">
        <f>(星级!M61+阶位!M61+战魄!M61+武魂!M61+众神殿!M61+精神空间!M60+天赋!L61+魂师之魄1!Q61)*(1+BX61)+魂兽1!Q63+化神!L60+魂骨!K60+魂环!L60+神兵!M59+神兵!AF59+魂核1!Q61</f>
        <v>847.61819999999989</v>
      </c>
      <c r="N61">
        <f>(星级!N61+阶位!N61+战魄!N61+武魂!N61+众神殿!N61+精神空间!N60+天赋!M61+魂师之魄1!R61)*(1+BY61)+魂兽1!R63+化神!M60+魂骨!L60+魂环!M60+神兵!N59+神兵!AG59+魂核1!R61</f>
        <v>12986.999999999998</v>
      </c>
      <c r="O61">
        <f>(星级!O61+阶位!O61+战魄!O61+武魂!O61+众神殿!O61+精神空间!O60+天赋!N61+魂师之魄1!S61)*(1+BZ61)+魂兽1!S63+化神!N60+魂骨!M60+魂环!N60+神兵!O59+神兵!AH59+魂核1!S61</f>
        <v>129</v>
      </c>
      <c r="P61">
        <f>(星级!P61+阶位!P61+战魄!P61+武魂!P61+众神殿!P61+精神空间!P60+天赋!O61+魂师之魄1!T61)*(1+CA61)+魂兽1!T63+化神!O60+魂骨!N60+魂环!O60+神兵!P59+神兵!AI59+魂核1!T61</f>
        <v>21843.990399999999</v>
      </c>
      <c r="Q61">
        <f>(星级!Q61+阶位!Q61+战魄!Q61+武魂!Q61+众神殿!Q61+精神空间!Q60+天赋!P61+魂师之魄1!U61)*(1+CB61)+魂兽1!U63+化神!P60+魂骨!O60+魂环!P60+神兵!Q59+神兵!AJ59+魂核1!U61</f>
        <v>21843.990399999999</v>
      </c>
      <c r="R61">
        <f>化神!R60+魂环!Q60</f>
        <v>15140</v>
      </c>
      <c r="S61">
        <f>化神!S60+魂环!R60</f>
        <v>15140</v>
      </c>
      <c r="T61">
        <f>魂环!S60</f>
        <v>0</v>
      </c>
      <c r="U61">
        <f>魂环!T60</f>
        <v>0</v>
      </c>
      <c r="V61">
        <f>魂核1!Y61+神器1!AD61+VLOOKUP(精神空间!$B$2,精神空间!$BR$4:$BT$11,2,)</f>
        <v>0.7</v>
      </c>
      <c r="W61">
        <f>魂核1!Z61+神器1!AE61+VLOOKUP(精神空间!$B$2,精神空间!$BR$4:$BT$11,2,)</f>
        <v>0.7</v>
      </c>
      <c r="Y61">
        <f>(星级!S61+阶位!T61+战魄!D61+武魂!T61+众神殿!D61+精神空间!T60+天赋!S61+魂师之魄1!H61)*(1+BO61)+魂兽1!H63+化神!C60+魂骨!B60+魂环!C60+神兵!D59+神兵!W59+魂核1!H61</f>
        <v>317525.023888</v>
      </c>
      <c r="Z61">
        <f>(星级!T61+阶位!U61+战魄!E61+武魂!U61+众神殿!E61+精神空间!U60+天赋!T61+魂师之魄1!I61)*(1+BP61)+魂兽1!I63+化神!D60+魂骨!C60+魂环!D60+神兵!E59+神兵!X59+魂核1!I61</f>
        <v>86467.322480000003</v>
      </c>
      <c r="AA61">
        <f>(星级!U61+阶位!V61+战魄!F61+武魂!V61+众神殿!F61+精神空间!V60+天赋!U61+魂师之魄1!J61)*(1+BQ61)+魂兽1!J63+化神!E60+魂骨!D60+魂环!E60+神兵!F59+神兵!Y59+魂核1!J61</f>
        <v>29262.045760000001</v>
      </c>
      <c r="AB61">
        <f>(星级!V61+阶位!W61+战魄!G61+武魂!W61+众神殿!G61+精神空间!W60+天赋!V61+魂师之魄1!K61)*(1+BR61)+魂兽1!K63+化神!F60+魂骨!E60+魂环!F60+神兵!G59+神兵!Z59+魂核1!K61</f>
        <v>26092.125759999999</v>
      </c>
      <c r="AC61">
        <f>(星级!W61+阶位!X61+战魄!H61+武魂!X61+众神殿!H61+精神空间!X60+天赋!W61+魂师之魄1!L61)*(1+BS61)+魂兽1!L63+化神!G60+魂骨!F60+魂环!G60+神兵!H59+神兵!AA59+魂核1!L61</f>
        <v>856.32960000000014</v>
      </c>
      <c r="AD61">
        <f>(星级!X61+阶位!Y61+战魄!I61+武魂!Y61+众神殿!I61+精神空间!Y60+天赋!X61+魂师之魄1!M61)*(1+BT61)+魂兽1!M63+化神!H60+魂骨!G60+魂环!H60+神兵!I59+神兵!AB59+魂核1!M61</f>
        <v>830.92379999999991</v>
      </c>
      <c r="AE61">
        <f>(星级!Y61+阶位!Z61+战魄!J61+武魂!Z61+众神殿!J61+精神空间!Z60+天赋!Y61+魂师之魄1!N61)*(1+BU61)+魂兽1!N63+化神!I60+魂骨!H60+魂环!I60+神兵!J59+神兵!AC59+魂核1!N61</f>
        <v>912.49547999999993</v>
      </c>
      <c r="AF61">
        <f>(星级!Z61+阶位!AA61+战魄!K61+武魂!AA61+众神殿!K61+精神空间!AA60+天赋!Z61+魂师之魄1!O61)*(1+BV61)+魂兽1!O63+化神!J60+魂骨!I60+魂环!J60+神兵!K59+神兵!AD59+魂核1!O61</f>
        <v>855.43259999999998</v>
      </c>
      <c r="AG61">
        <f>(星级!AA61+阶位!AB61+战魄!L61+武魂!AB61+众神殿!L61+精神空间!AB60+天赋!AA61+魂师之魄1!P61)*(1+BW61)+魂兽1!P63+化神!K60+魂骨!J60+魂环!K60+神兵!L59+神兵!AE59+魂核1!P61</f>
        <v>967.49819999999988</v>
      </c>
      <c r="AH61">
        <f>(星级!AB61+阶位!AC61+战魄!M61+武魂!AC61+众神殿!M61+精神空间!AC60+天赋!AB61+魂师之魄1!Q61)*(1+BX61)+魂兽1!Q63+化神!L60+魂骨!K60+魂环!L60+神兵!M59+神兵!AF59+魂核1!Q61</f>
        <v>847.61819999999989</v>
      </c>
      <c r="AI61">
        <f>(星级!AC61+阶位!AD61+战魄!N61+武魂!AD61+众神殿!N61+精神空间!AD60+天赋!AC61+魂师之魄1!R61)*(1+BY61)+魂兽1!R63+化神!M60+魂骨!L60+魂环!M60+神兵!N59+神兵!AG59+魂核1!R61</f>
        <v>10345.199999999999</v>
      </c>
      <c r="AJ61">
        <f>(星级!AD61+阶位!AE61+战魄!O61+武魂!AE61+众神殿!O61+精神空间!AE60+天赋!AD61+魂师之魄1!S61)*(1+BZ61)+魂兽1!S63+化神!N60+魂骨!M60+魂环!N60+神兵!O59+神兵!AH59+魂核1!S61</f>
        <v>204.25</v>
      </c>
      <c r="AK61">
        <f>(星级!AE61+阶位!AF61+战魄!P61+武魂!AF61+众神殿!P61+精神空间!AF60+天赋!AE61+魂师之魄1!T61)*(1+CA61)+魂兽1!T63+化神!O60+魂骨!N60+魂环!O60+神兵!P59+神兵!AI59+魂核1!T61</f>
        <v>21061.910400000001</v>
      </c>
      <c r="AL61">
        <f>(星级!AF61+阶位!AG61+战魄!Q61+武魂!AG61+众神殿!Q61+精神空间!AG60+天赋!AF61+魂师之魄1!U61)*(1+CB61)+魂兽1!U63+化神!P60+魂骨!O60+魂环!P60+神兵!Q59+神兵!AJ59+魂核1!U61</f>
        <v>21061.910400000001</v>
      </c>
      <c r="AM61">
        <f>化神!R60+魂环!Q60</f>
        <v>15140</v>
      </c>
      <c r="AN61">
        <f>化神!S60+魂环!R60</f>
        <v>15140</v>
      </c>
      <c r="AO61">
        <f>魂环!S60</f>
        <v>0</v>
      </c>
      <c r="AP61">
        <f>魂环!T60</f>
        <v>0</v>
      </c>
      <c r="AQ61">
        <f>魂核1!Y61+神器1!AD61+VLOOKUP(精神空间!$B$2,精神空间!$BR$4:$BT$11,2,)</f>
        <v>0.7</v>
      </c>
      <c r="AR61">
        <f>魂核1!Z61+神器1!AE61+VLOOKUP(精神空间!$B$2,精神空间!$BR$4:$BT$11,2,)</f>
        <v>0.7</v>
      </c>
      <c r="AT61">
        <f>(星级!AH61+阶位!AJ61+战魄!D61+武魂!AJ61+众神殿!D61+精神空间!AJ60+天赋!AI61+魂师之魄1!H61)*(1+BO61)+魂兽1!H63+化神!C60+魂骨!B60+魂环!C60+神兵!D59+神兵!W59+魂核1!H61</f>
        <v>306258.289216</v>
      </c>
      <c r="AU61">
        <f>(星级!AI61+阶位!AK61+战魄!E61+武魂!AK61+众神殿!E61+精神空间!AK60+天赋!AJ61+魂师之魄1!I61)*(1+BP61)+魂兽1!I63+化神!D60+魂骨!C60+魂环!D60+神兵!E59+神兵!X59+魂核1!I61</f>
        <v>88725.182079999999</v>
      </c>
      <c r="AV61">
        <f>(星级!AJ61+阶位!AL61+战魄!F61+武魂!AL61+众神殿!F61+精神空间!AL60+天赋!AK61+魂师之魄1!J61)*(1+BQ61)+魂兽1!J63+化神!E60+魂骨!D60+魂环!E60+神兵!F59+神兵!Y59+魂核1!J61</f>
        <v>25521.194879999999</v>
      </c>
      <c r="AW61">
        <f>(星级!AK61+阶位!AM61+战魄!G61+武魂!AM61+众神殿!G61+精神空间!AM60+天赋!AL61+魂师之魄1!K61)*(1+BR61)+魂兽1!K63+化神!F60+魂骨!E60+魂环!F60+神兵!G59+神兵!Z59+魂核1!K61</f>
        <v>28123.358079999998</v>
      </c>
      <c r="AX61">
        <f>(星级!AL61+阶位!AN61+战魄!H61+武魂!AN61+众神殿!H61+精神空间!AN60+天赋!AM61+魂师之魄1!L61)*(1+BS61)+魂兽1!L63+化神!G60+魂骨!F60+魂环!G60+神兵!H59+神兵!AA59+魂核1!L61</f>
        <v>864.21440000000007</v>
      </c>
      <c r="AY61">
        <f>(星级!AM61+阶位!AO61+战魄!I61+武魂!AO61+众神殿!I61+精神空间!AO60+天赋!AN61+魂师之魄1!M61)*(1+BT61)+魂兽1!M63+化神!H60+魂骨!G60+魂环!H60+神兵!I59+神兵!AB59+魂核1!M61</f>
        <v>838.73819999999989</v>
      </c>
      <c r="AZ61">
        <f>(星级!AN61+阶位!AP61+战魄!J61+武魂!AP61+众神殿!J61+精神空间!AP60+天赋!AO61+魂师之魄1!N61)*(1+BU61)+魂兽1!N63+化神!I60+魂骨!H60+魂环!I60+神兵!J59+神兵!AC59+魂核1!N61</f>
        <v>904.68107999999995</v>
      </c>
      <c r="BA61">
        <f>(星级!AO61+阶位!AQ61+战魄!K61+武魂!AQ61+众神殿!K61+精神空间!AQ60+天赋!AP61+魂师之魄1!O61)*(1+BV61)+魂兽1!O63+化神!J60+魂骨!I60+魂环!J60+神兵!K59+神兵!AD59+魂核1!O61</f>
        <v>838.73819999999989</v>
      </c>
      <c r="BB61">
        <f>(星级!AP61+阶位!AR61+战魄!L61+武魂!AR61+众神殿!L61+精神空间!AR60+天赋!AQ61+魂师之魄1!P61)*(1+BW61)+魂兽1!P63+化神!K60+魂骨!J60+魂环!K60+神兵!L59+神兵!AE59+魂核1!P61</f>
        <v>967.49819999999988</v>
      </c>
      <c r="BC61">
        <f>(星级!AQ61+阶位!AS61+战魄!M61+武魂!AS61+众神殿!M61+精神空间!AS60+天赋!AR61+魂师之魄1!Q61)*(1+BX61)+魂兽1!Q63+化神!L60+魂骨!K60+魂环!L60+神兵!M59+神兵!AF59+魂核1!Q61</f>
        <v>847.61819999999989</v>
      </c>
      <c r="BD61">
        <f>(星级!AR61+阶位!AT61+战魄!N61+武魂!AT61+众神殿!N61+精神空间!AT60+天赋!AS61+魂师之魄1!R61)*(1+BY61)+魂兽1!R63+化神!M60+魂骨!L60+魂环!M60+神兵!N59+神兵!AG59+魂核1!R61</f>
        <v>5172.5999999999995</v>
      </c>
      <c r="BE61">
        <f>(星级!AS61+阶位!AU61+战魄!O61+武魂!AU61+众神殿!O61+精神空间!AU60+天赋!AT61+魂师之魄1!S61)*(1+BZ61)+魂兽1!S63+化神!N60+魂骨!M60+魂环!N60+神兵!O59+神兵!AH59+魂核1!S61</f>
        <v>258</v>
      </c>
      <c r="BF61">
        <f>(星级!AT61+阶位!AV61+战魄!P61+武魂!AV61+众神殿!P61+精神空间!AV60+天赋!AU61+魂师之魄1!T61)*(1+CA61)+魂兽1!T63+化神!O60+魂骨!N60+魂环!O60+神兵!P59+神兵!AI59+魂核1!T61</f>
        <v>21061.910400000001</v>
      </c>
      <c r="BG61">
        <f>(星级!AU61+阶位!AW61+战魄!Q61+武魂!AW61+众神殿!Q61+精神空间!AW60+天赋!AV61+魂师之魄1!U61)*(1+CB61)+魂兽1!U63+化神!P60+魂骨!O60+魂环!P60+神兵!Q59+神兵!AJ59+魂核1!U61</f>
        <v>21061.910400000001</v>
      </c>
      <c r="BH61">
        <f>化神!R60+魂环!Q60</f>
        <v>15140</v>
      </c>
      <c r="BI61">
        <f>化神!S60+魂环!R60</f>
        <v>15140</v>
      </c>
      <c r="BJ61">
        <f>魂环!S60</f>
        <v>0</v>
      </c>
      <c r="BK61">
        <f>魂环!T60</f>
        <v>0</v>
      </c>
      <c r="BL61">
        <f>魂核1!Y61+神器1!AD61+VLOOKUP(精神空间!$B$2,精神空间!$BR$4:$BT$11,2,)</f>
        <v>0.7</v>
      </c>
      <c r="BM61">
        <f>魂核1!Z61+神器1!AE61+VLOOKUP(精神空间!$B$2,精神空间!$BR$4:$BT$11,2,)</f>
        <v>0.7</v>
      </c>
      <c r="BO61">
        <f>战魄!T61+武魂!AZ61+好感度!D60+魂师之魄1!Y61+神器1!M61+魂兽1!X63+精神空间!BA60+精神空间!BC60</f>
        <v>1.7760000000000002</v>
      </c>
      <c r="BP61">
        <f>战魄!U61+武魂!BA61+好感度!E60+魂师之魄1!Z61+神器1!N61+魂兽1!Y63+精神空间!BB60+精神空间!BD60</f>
        <v>1.7760000000000002</v>
      </c>
      <c r="BQ61">
        <f>战魄!V61+武魂!BB61+好感度!F60+魂师之魄1!AA61+神器1!O61+魂兽1!Z63</f>
        <v>1.08</v>
      </c>
      <c r="BR61">
        <f>战魄!W61+武魂!BC61+好感度!G60+魂师之魄1!AB61+神器1!P61+魂兽1!AA63</f>
        <v>1.08</v>
      </c>
      <c r="BS61">
        <f>战魄!X61+武魂!BD61+好感度!H60+魂师之魄1!AC61+神器1!Q61+魂兽1!AB63</f>
        <v>1.24</v>
      </c>
      <c r="BT61">
        <f>战魄!Y61+武魂!BE61+好感度!I60+魂师之魄1!AD61+神器1!R61+魂兽1!AC63</f>
        <v>1.22</v>
      </c>
      <c r="BU61">
        <f>战魄!Z61+武魂!BF61+好感度!J60+魂师之魄1!AE61+神器1!S61+魂兽1!AD63</f>
        <v>1.22</v>
      </c>
      <c r="BV61">
        <f>战魄!AA61+武魂!BG61+好感度!K60+魂师之魄1!AF61+神器1!T61+魂兽1!AE63</f>
        <v>1.22</v>
      </c>
      <c r="BW61">
        <f>战魄!AB61+武魂!BH61+好感度!L60+魂师之魄1!AG61+神器1!U61+魂兽1!AF63</f>
        <v>1.22</v>
      </c>
      <c r="BX61">
        <f>战魄!AC61+武魂!BI61+好感度!M60+魂师之魄1!AH61+神器1!V61+魂兽1!AG63</f>
        <v>1.22</v>
      </c>
      <c r="BY61">
        <f>战魄!AD61+武魂!BJ61+好感度!N60+魂师之魄1!AI61+神器1!W61+魂兽1!AH63</f>
        <v>1.22</v>
      </c>
      <c r="BZ61">
        <f>战魄!AE61+武魂!BK61+好感度!O60+魂师之魄1!AJ61+神器1!X61+魂兽1!AI63</f>
        <v>1.1499999999999999</v>
      </c>
      <c r="CA61">
        <f>战魄!AF61+武魂!BL61+好感度!P60+魂师之魄1!AK61+神器1!Y61+魂兽1!AJ63</f>
        <v>1.08</v>
      </c>
      <c r="CB61">
        <f>战魄!AG61+武魂!BM61+好感度!Q60+魂师之魄1!AL61+神器1!Z61+魂兽1!AK63</f>
        <v>1.08</v>
      </c>
    </row>
    <row r="62" spans="2:80" x14ac:dyDescent="0.2">
      <c r="B62">
        <v>58</v>
      </c>
      <c r="D62">
        <f>(星级!D62+阶位!D62+战魄!D62+武魂!D62+众神殿!D62+精神空间!D61+天赋!C62+魂师之魄1!H62)*(1+BO62)+魂兽1!H64+化神!C61+魂骨!B61+魂环!C61+神兵!D60+神兵!W60+魂核1!H62</f>
        <v>337160.37195999996</v>
      </c>
      <c r="E62">
        <f>(星级!E62+阶位!E62+战魄!E62+武魂!E62+众神殿!E62+精神空间!E61+天赋!D62+魂师之魄1!I62)*(1+BP62)+魂兽1!I64+化神!D61+魂骨!C61+魂环!D61+神兵!E60+神兵!X60+魂核1!I62</f>
        <v>88347.242239999992</v>
      </c>
      <c r="F62">
        <f>(星级!F62+阶位!F62+战魄!F62+武魂!F62+众神殿!F62+精神空间!F61+天赋!E62+魂师之魄1!J62)*(1+BQ62)+魂兽1!J64+化神!E61+魂骨!D61+魂环!E61+神兵!F60+神兵!Y60+魂核1!J62</f>
        <v>31249.277759999997</v>
      </c>
      <c r="G62">
        <f>(星级!G62+阶位!G62+战魄!G62+武魂!G62+众神殿!G62+精神空间!G61+天赋!F62+魂师之魄1!K62)*(1+BR62)+魂兽1!K64+化神!F61+魂骨!E61+魂环!F61+神兵!G60+神兵!Z60+魂核1!K62</f>
        <v>28120.957759999998</v>
      </c>
      <c r="H62">
        <f>(星级!H62+阶位!H62+战魄!H62+武魂!H62+众神殿!H62+精神空间!H61+天赋!G62+魂师之魄1!L62)*(1+BS62)+魂兽1!L64+化神!G61+魂骨!F61+魂环!G61+神兵!H60+神兵!AA60+魂核1!L62</f>
        <v>873.62240000000008</v>
      </c>
      <c r="I62">
        <f>(星级!I62+阶位!I62+战魄!I62+武魂!I62+众神殿!I62+精神空间!I61+天赋!H62+魂师之魄1!M62)*(1+BT62)+魂兽1!M64+化神!H61+魂骨!G61+魂环!H61+神兵!I60+神兵!AB60+魂核1!M62</f>
        <v>855.70240000000001</v>
      </c>
      <c r="J62">
        <f>(星级!J62+阶位!J62+战魄!J62+武魂!J62+众神殿!J62+精神空间!J61+天赋!I62+魂师之魄1!N62)*(1+BU62)+魂兽1!N64+化神!I61+魂骨!H61+魂环!I61+神兵!J60+神兵!AC60+魂核1!N62</f>
        <v>914.00507999999991</v>
      </c>
      <c r="K62">
        <f>(星级!K62+阶位!K62+战魄!K62+武魂!K62+众神殿!K62+精神空间!K61+天赋!J62+魂师之魄1!O62)*(1+BV62)+魂兽1!O64+化神!J61+魂骨!I61+魂环!J61+神兵!K60+神兵!AD60+魂核1!O62</f>
        <v>856.94219999999984</v>
      </c>
      <c r="L62">
        <f>(星级!L62+阶位!L62+战魄!L62+武魂!L62+众神殿!L62+精神空间!L61+天赋!K62+魂师之魄1!P62)*(1+BW62)+魂兽1!P64+化神!K61+魂骨!J61+魂环!K61+神兵!L60+神兵!AE60+魂核1!P62</f>
        <v>976.82219999999984</v>
      </c>
      <c r="M62">
        <f>(星级!M62+阶位!M62+战魄!M62+武魂!M62+众神殿!M62+精神空间!M61+天赋!L62+魂师之魄1!Q62)*(1+BX62)+魂兽1!Q64+化神!L61+魂骨!K61+魂环!L61+神兵!M60+神兵!AF60+魂核1!Q62</f>
        <v>856.94219999999984</v>
      </c>
      <c r="N62">
        <f>(星级!N62+阶位!N62+战魄!N62+武魂!N62+众神殿!N62+精神空间!N61+天赋!M62+魂师之魄1!R62)*(1+BY62)+魂兽1!R64+化神!M61+魂骨!L61+魂环!M61+神兵!N60+神兵!AG60+魂核1!R62</f>
        <v>13208.999999999998</v>
      </c>
      <c r="O62">
        <f>(星级!O62+阶位!O62+战魄!O62+武魂!O62+众神殿!O62+精神空间!O61+天赋!N62+魂师之魄1!S62)*(1+BZ62)+魂兽1!S64+化神!N61+魂骨!M61+魂环!N61+神兵!O60+神兵!AH60+魂核1!S62</f>
        <v>129</v>
      </c>
      <c r="P62">
        <f>(星级!P62+阶位!P62+战魄!P62+武魂!P62+众神殿!P62+精神空间!P61+天赋!O62+魂师之魄1!T62)*(1+CA62)+魂兽1!T64+化神!O61+魂骨!N61+魂环!O61+神兵!P60+神兵!AI60+魂核1!T62</f>
        <v>22016.068800000001</v>
      </c>
      <c r="Q62">
        <f>(星级!Q62+阶位!Q62+战魄!Q62+武魂!Q62+众神殿!Q62+精神空间!Q61+天赋!P62+魂师之魄1!U62)*(1+CB62)+魂兽1!U64+化神!P61+魂骨!O61+魂环!P61+神兵!Q60+神兵!AJ60+魂核1!U62</f>
        <v>22016.068800000001</v>
      </c>
      <c r="R62">
        <f>化神!R61+魂环!Q61</f>
        <v>15140</v>
      </c>
      <c r="S62">
        <f>化神!S61+魂环!R61</f>
        <v>15140</v>
      </c>
      <c r="T62">
        <f>魂环!S61</f>
        <v>0</v>
      </c>
      <c r="U62">
        <f>魂环!T61</f>
        <v>0</v>
      </c>
      <c r="V62">
        <f>魂核1!Y62+神器1!AD62+VLOOKUP(精神空间!$B$2,精神空间!$BR$4:$BT$11,2,)</f>
        <v>0.7</v>
      </c>
      <c r="W62">
        <f>魂核1!Z62+神器1!AE62+VLOOKUP(精神空间!$B$2,精神空间!$BR$4:$BT$11,2,)</f>
        <v>0.7</v>
      </c>
      <c r="Y62">
        <f>(星级!S62+阶位!T62+战魄!D62+武魂!T62+众神殿!D62+精神空间!T61+天赋!S62+魂师之魄1!H62)*(1+BO62)+魂兽1!H64+化神!C61+魂骨!B61+魂环!C61+神兵!D60+神兵!W60+魂核1!H62</f>
        <v>319119.16163999995</v>
      </c>
      <c r="Z62">
        <f>(星级!T62+阶位!U62+战魄!E62+武魂!U62+众神殿!E62+精神空间!U61+天赋!T62+魂师之魄1!I62)*(1+BP62)+魂兽1!I64+化神!D61+魂骨!C61+魂环!D61+神兵!E60+神兵!X60+魂核1!I62</f>
        <v>86974.261399999988</v>
      </c>
      <c r="AA62">
        <f>(星级!U62+阶位!V62+战魄!F62+武魂!V62+众神殿!F62+精神空间!V61+天赋!U62+魂师之魄1!J62)*(1+BQ62)+魂兽1!J64+化神!E61+魂骨!D61+魂环!E61+神兵!F60+神兵!Y60+魂核1!J62</f>
        <v>29386.013759999998</v>
      </c>
      <c r="AB62">
        <f>(星级!V62+阶位!W62+战魄!G62+武魂!W62+众神殿!G62+精神空间!W61+天赋!V62+魂师之魄1!K62)*(1+BR62)+魂兽1!K64+化神!F61+魂骨!E61+魂环!F61+神兵!G60+神兵!Z60+魂核1!K62</f>
        <v>26182.813759999997</v>
      </c>
      <c r="AC62">
        <f>(星级!W62+阶位!X62+战魄!H62+武魂!X62+众神殿!H62+精神空间!X61+天赋!W62+魂师之魄1!L62)*(1+BS62)+魂兽1!L64+化神!G61+魂骨!F61+魂环!G61+神兵!H60+神兵!AA60+魂核1!L62</f>
        <v>865.73760000000016</v>
      </c>
      <c r="AD62">
        <f>(星级!X62+阶位!Y62+战魄!I62+武魂!Y62+众神殿!I62+精神空间!Y61+天赋!X62+魂师之魄1!M62)*(1+BT62)+魂兽1!M64+化神!H61+魂骨!G61+魂环!H61+神兵!I60+神兵!AB60+魂核1!M62</f>
        <v>847.81760000000008</v>
      </c>
      <c r="AE62">
        <f>(星级!Y62+阶位!Z62+战魄!J62+武魂!Z62+众神殿!J62+精神空间!Z61+天赋!Y62+魂师之魄1!N62)*(1+BU62)+魂兽1!N64+化神!I61+魂骨!H61+魂环!I61+神兵!J60+神兵!AC60+魂核1!N62</f>
        <v>921.81948</v>
      </c>
      <c r="AF62">
        <f>(星级!Z62+阶位!AA62+战魄!K62+武魂!AA62+众神殿!K62+精神空间!AA61+天赋!Z62+魂师之魄1!O62)*(1+BV62)+魂兽1!O64+化神!J61+魂骨!I61+魂环!J61+神兵!K60+神兵!AD60+魂核1!O62</f>
        <v>864.75659999999993</v>
      </c>
      <c r="AG62">
        <f>(星级!AA62+阶位!AB62+战魄!L62+武魂!AB62+众神殿!L62+精神空间!AB61+天赋!AA62+魂师之魄1!P62)*(1+BW62)+魂兽1!P64+化神!K61+魂骨!J61+魂环!K61+神兵!L60+神兵!AE60+魂核1!P62</f>
        <v>976.82219999999984</v>
      </c>
      <c r="AH62">
        <f>(星级!AB62+阶位!AC62+战魄!M62+武魂!AC62+众神殿!M62+精神空间!AC61+天赋!AB62+魂师之魄1!Q62)*(1+BX62)+魂兽1!Q64+化神!L61+魂骨!K61+魂环!L61+神兵!M60+神兵!AF60+魂核1!Q62</f>
        <v>856.94219999999984</v>
      </c>
      <c r="AI62">
        <f>(星级!AC62+阶位!AD62+战魄!N62+武魂!AD62+众神殿!N62+精神空间!AD61+天赋!AC62+魂师之魄1!R62)*(1+BY62)+魂兽1!R64+化神!M61+魂骨!L61+魂环!M61+神兵!N60+神兵!AG60+魂核1!R62</f>
        <v>10522.8</v>
      </c>
      <c r="AJ62">
        <f>(星级!AD62+阶位!AE62+战魄!O62+武魂!AE62+众神殿!O62+精神空间!AE61+天赋!AD62+魂师之魄1!S62)*(1+BZ62)+魂兽1!S64+化神!N61+魂骨!M61+魂环!N61+神兵!O60+神兵!AH60+魂核1!S62</f>
        <v>204.25</v>
      </c>
      <c r="AK62">
        <f>(星级!AE62+阶位!AF62+战魄!P62+武魂!AF62+众神殿!P62+精神空间!AF61+天赋!AE62+魂师之魄1!T62)*(1+CA62)+魂兽1!T64+化神!O61+魂骨!N61+魂环!O61+神兵!P60+神兵!AI60+魂核1!T62</f>
        <v>21084.228799999997</v>
      </c>
      <c r="AL62">
        <f>(星级!AF62+阶位!AG62+战魄!Q62+武魂!AG62+众神殿!Q62+精神空间!AG61+天赋!AF62+魂师之魄1!U62)*(1+CB62)+魂兽1!U64+化神!P61+魂骨!O61+魂环!P61+神兵!Q60+神兵!AJ60+魂核1!U62</f>
        <v>21084.228799999997</v>
      </c>
      <c r="AM62">
        <f>化神!R61+魂环!Q61</f>
        <v>15140</v>
      </c>
      <c r="AN62">
        <f>化神!S61+魂环!R61</f>
        <v>15140</v>
      </c>
      <c r="AO62">
        <f>魂环!S61</f>
        <v>0</v>
      </c>
      <c r="AP62">
        <f>魂环!T61</f>
        <v>0</v>
      </c>
      <c r="AQ62">
        <f>魂核1!Y62+神器1!AD62+VLOOKUP(精神空间!$B$2,精神空间!$BR$4:$BT$11,2,)</f>
        <v>0.7</v>
      </c>
      <c r="AR62">
        <f>魂核1!Z62+神器1!AE62+VLOOKUP(精神空间!$B$2,精神空间!$BR$4:$BT$11,2,)</f>
        <v>0.7</v>
      </c>
      <c r="AT62">
        <f>(星级!AH62+阶位!AJ62+战魄!D62+武魂!AJ62+众神殿!D62+精神空间!AJ61+天赋!AI62+魂师之魄1!H62)*(1+BO62)+魂兽1!H64+化神!C61+魂骨!B61+魂环!C61+神兵!D60+神兵!W60+魂核1!H62</f>
        <v>307683.84847999993</v>
      </c>
      <c r="AU62">
        <f>(星级!AI62+阶位!AK62+战魄!E62+武魂!AK62+众神殿!E62+精神空间!AK61+天赋!AJ62+魂师之魄1!I62)*(1+BP62)+魂兽1!I64+化神!D61+魂骨!C61+魂环!D61+神兵!E60+神兵!X60+魂核1!I62</f>
        <v>89261.645399999994</v>
      </c>
      <c r="AV62">
        <f>(星级!AJ62+阶位!AL62+战魄!F62+武魂!AL62+众神殿!F62+精神空间!AL61+天赋!AK62+魂师之魄1!J62)*(1+BQ62)+魂兽1!J64+化神!E61+魂骨!D61+魂环!E61+神兵!F60+神兵!Y60+魂核1!J62</f>
        <v>25601.254079999999</v>
      </c>
      <c r="AW62">
        <f>(星级!AK62+阶位!AM62+战魄!G62+武魂!AM62+众神殿!G62+精神空间!AM61+天赋!AL62+魂师之魄1!K62)*(1+BR62)+魂兽1!K64+化神!F61+魂骨!E61+魂环!F61+神兵!G60+神兵!Z60+魂核1!K62</f>
        <v>28234.034879999999</v>
      </c>
      <c r="AX62">
        <f>(星级!AL62+阶位!AN62+战魄!H62+武魂!AN62+众神殿!H62+精神空间!AN61+天赋!AM62+魂师之魄1!L62)*(1+BS62)+魂兽1!L64+化神!G61+魂骨!F61+魂环!G61+神兵!H60+神兵!AA60+魂核1!L62</f>
        <v>873.62240000000008</v>
      </c>
      <c r="AY62">
        <f>(星级!AM62+阶位!AO62+战魄!I62+武魂!AO62+众神殿!I62+精神空间!AO61+天赋!AN62+魂师之魄1!M62)*(1+BT62)+魂兽1!M64+化神!H61+魂骨!G61+魂环!H61+神兵!I60+神兵!AB60+魂核1!M62</f>
        <v>855.70240000000001</v>
      </c>
      <c r="AZ62">
        <f>(星级!AN62+阶位!AP62+战魄!J62+武魂!AP62+众神殿!J62+精神空间!AP61+天赋!AO62+魂师之魄1!N62)*(1+BU62)+魂兽1!N64+化神!I61+魂骨!H61+魂环!I61+神兵!J60+神兵!AC60+魂核1!N62</f>
        <v>914.00507999999991</v>
      </c>
      <c r="BA62">
        <f>(星级!AO62+阶位!AQ62+战魄!K62+武魂!AQ62+众神殿!K62+精神空间!AQ61+天赋!AP62+魂师之魄1!O62)*(1+BV62)+魂兽1!O64+化神!J61+魂骨!I61+魂环!J61+神兵!K60+神兵!AD60+魂核1!O62</f>
        <v>848.06219999999985</v>
      </c>
      <c r="BB62">
        <f>(星级!AP62+阶位!AR62+战魄!L62+武魂!AR62+众神殿!L62+精神空间!AR61+天赋!AQ62+魂师之魄1!P62)*(1+BW62)+魂兽1!P64+化神!K61+魂骨!J61+魂环!K61+神兵!L60+神兵!AE60+魂核1!P62</f>
        <v>976.82219999999984</v>
      </c>
      <c r="BC62">
        <f>(星级!AQ62+阶位!AS62+战魄!M62+武魂!AS62+众神殿!M62+精神空间!AS61+天赋!AR62+魂师之魄1!Q62)*(1+BX62)+魂兽1!Q64+化神!L61+魂骨!K61+魂环!L61+神兵!M60+神兵!AF60+魂核1!Q62</f>
        <v>856.94219999999984</v>
      </c>
      <c r="BD62">
        <f>(星级!AR62+阶位!AT62+战魄!N62+武魂!AT62+众神殿!N62+精神空间!AT61+天赋!AS62+魂师之魄1!R62)*(1+BY62)+魂兽1!R64+化神!M61+魂骨!L61+魂环!M61+神兵!N60+神兵!AG60+魂核1!R62</f>
        <v>5261.4</v>
      </c>
      <c r="BE62">
        <f>(星级!AS62+阶位!AU62+战魄!O62+武魂!AU62+众神殿!O62+精神空间!AU61+天赋!AT62+魂师之魄1!S62)*(1+BZ62)+魂兽1!S64+化神!N61+魂骨!M61+魂环!N61+神兵!O60+神兵!AH60+魂核1!S62</f>
        <v>258</v>
      </c>
      <c r="BF62">
        <f>(星级!AT62+阶位!AV62+战魄!P62+武魂!AV62+众神殿!P62+精神空间!AV61+天赋!AU62+魂师之魄1!T62)*(1+CA62)+魂兽1!T64+化神!O61+魂骨!N61+魂环!O61+神兵!P60+神兵!AI60+魂核1!T62</f>
        <v>21084.228799999997</v>
      </c>
      <c r="BG62">
        <f>(星级!AU62+阶位!AW62+战魄!Q62+武魂!AW62+众神殿!Q62+精神空间!AW61+天赋!AV62+魂师之魄1!U62)*(1+CB62)+魂兽1!U64+化神!P61+魂骨!O61+魂环!P61+神兵!Q60+神兵!AJ60+魂核1!U62</f>
        <v>21084.228799999997</v>
      </c>
      <c r="BH62">
        <f>化神!R61+魂环!Q61</f>
        <v>15140</v>
      </c>
      <c r="BI62">
        <f>化神!S61+魂环!R61</f>
        <v>15140</v>
      </c>
      <c r="BJ62">
        <f>魂环!S61</f>
        <v>0</v>
      </c>
      <c r="BK62">
        <f>魂环!T61</f>
        <v>0</v>
      </c>
      <c r="BL62">
        <f>魂核1!Y62+神器1!AD62+VLOOKUP(精神空间!$B$2,精神空间!$BR$4:$BT$11,2,)</f>
        <v>0.7</v>
      </c>
      <c r="BM62">
        <f>魂核1!Z62+神器1!AE62+VLOOKUP(精神空间!$B$2,精神空间!$BR$4:$BT$11,2,)</f>
        <v>0.7</v>
      </c>
      <c r="BO62">
        <f>战魄!T62+武魂!AZ62+好感度!D61+魂师之魄1!Y62+神器1!M62+魂兽1!X64+精神空间!BA61+精神空间!BC61</f>
        <v>1.7799999999999998</v>
      </c>
      <c r="BP62">
        <f>战魄!U62+武魂!BA62+好感度!E61+魂师之魄1!Z62+神器1!N62+魂兽1!Y64+精神空间!BB61+精神空间!BD61</f>
        <v>1.7799999999999998</v>
      </c>
      <c r="BQ62">
        <f>战魄!V62+武魂!BB62+好感度!F61+魂师之魄1!AA62+神器1!O62+魂兽1!Z64</f>
        <v>1.08</v>
      </c>
      <c r="BR62">
        <f>战魄!W62+武魂!BC62+好感度!G61+魂师之魄1!AB62+神器1!P62+魂兽1!AA64</f>
        <v>1.08</v>
      </c>
      <c r="BS62">
        <f>战魄!X62+武魂!BD62+好感度!H61+魂师之魄1!AC62+神器1!Q62+魂兽1!AB64</f>
        <v>1.24</v>
      </c>
      <c r="BT62">
        <f>战魄!Y62+武魂!BE62+好感度!I61+魂师之魄1!AD62+神器1!R62+魂兽1!AC64</f>
        <v>1.24</v>
      </c>
      <c r="BU62">
        <f>战魄!Z62+武魂!BF62+好感度!J61+魂师之魄1!AE62+神器1!S62+魂兽1!AD64</f>
        <v>1.22</v>
      </c>
      <c r="BV62">
        <f>战魄!AA62+武魂!BG62+好感度!K61+魂师之魄1!AF62+神器1!T62+魂兽1!AE64</f>
        <v>1.22</v>
      </c>
      <c r="BW62">
        <f>战魄!AB62+武魂!BH62+好感度!L61+魂师之魄1!AG62+神器1!U62+魂兽1!AF64</f>
        <v>1.22</v>
      </c>
      <c r="BX62">
        <f>战魄!AC62+武魂!BI62+好感度!M61+魂师之魄1!AH62+神器1!V62+魂兽1!AG64</f>
        <v>1.22</v>
      </c>
      <c r="BY62">
        <f>战魄!AD62+武魂!BJ62+好感度!N61+魂师之魄1!AI62+神器1!W62+魂兽1!AH64</f>
        <v>1.22</v>
      </c>
      <c r="BZ62">
        <f>战魄!AE62+武魂!BK62+好感度!O61+魂师之魄1!AJ62+神器1!X62+魂兽1!AI64</f>
        <v>1.1499999999999999</v>
      </c>
      <c r="CA62">
        <f>战魄!AF62+武魂!BL62+好感度!P61+魂师之魄1!AK62+神器1!Y62+魂兽1!AJ64</f>
        <v>1.08</v>
      </c>
      <c r="CB62">
        <f>战魄!AG62+武魂!BM62+好感度!Q61+魂师之魄1!AL62+神器1!Z62+魂兽1!AK64</f>
        <v>1.08</v>
      </c>
    </row>
    <row r="63" spans="2:80" x14ac:dyDescent="0.2">
      <c r="B63">
        <v>59</v>
      </c>
      <c r="D63">
        <f>(星级!D63+阶位!D63+战魄!D63+武魂!D63+众神殿!D63+精神空间!D62+天赋!C63+魂师之魄1!H63)*(1+BO63)+魂兽1!H65+化神!C62+魂骨!B62+魂环!C62+神兵!D61+神兵!W61+魂核1!H63</f>
        <v>338940.90348799998</v>
      </c>
      <c r="E63">
        <f>(星级!E63+阶位!E63+战魄!E63+武魂!E63+众神殿!E63+精神空间!E62+天赋!D63+魂师之魄1!I63)*(1+BP63)+魂兽1!I65+化神!D62+魂骨!C62+魂环!D62+神兵!E61+神兵!X61+魂核1!I63</f>
        <v>88837.379072000011</v>
      </c>
      <c r="F63">
        <f>(星级!F63+阶位!F63+战魄!F63+武魂!F63+众神殿!F63+精神空间!F62+天赋!E63+魂师之魄1!J63)*(1+BQ63)+魂兽1!J65+化神!E62+魂骨!D62+魂环!E62+神兵!F61+神兵!Y61+魂核1!J63</f>
        <v>31403.613759999997</v>
      </c>
      <c r="G63">
        <f>(星级!G63+阶位!G63+战魄!G63+武魂!G63+众神殿!G63+精神空间!G62+天赋!F63+魂师之魄1!K63)*(1+BR63)+魂兽1!K65+化神!F62+魂骨!E62+魂环!F62+神兵!G61+神兵!Z61+魂核1!K63</f>
        <v>28231.613759999997</v>
      </c>
      <c r="H63">
        <f>(星级!H63+阶位!H63+战魄!H63+武魂!H63+众神殿!H63+精神空间!H62+天赋!G63+魂师之魄1!L63)*(1+BS63)+魂兽1!L65+化神!G62+魂骨!F62+魂环!G62+神兵!H61+神兵!AA61+魂核1!L63</f>
        <v>883.03040000000021</v>
      </c>
      <c r="I63">
        <f>(星级!I63+阶位!I63+战魄!I63+武魂!I63+众神殿!I63+精神空间!I62+天赋!H63+魂师之魄1!M63)*(1+BT63)+魂兽1!M65+化神!H62+魂骨!G62+魂环!H62+神兵!I61+神兵!AB61+魂核1!M63</f>
        <v>865.11040000000014</v>
      </c>
      <c r="J63">
        <f>(星级!J63+阶位!J63+战魄!J63+武魂!J63+众神殿!J63+精神空间!J62+天赋!I63+魂师之魄1!N63)*(1+BU63)+魂兽1!N65+化神!I62+魂骨!H62+魂环!I62+神兵!J61+神兵!AC61+魂核1!N63</f>
        <v>931.64736000000005</v>
      </c>
      <c r="K63">
        <f>(星级!K63+阶位!K63+战魄!K63+武魂!K63+众神殿!K63+精神空间!K62+天赋!J63+魂师之魄1!O63)*(1+BV63)+魂兽1!O65+化神!J62+魂骨!I62+魂环!J62+神兵!K61+神兵!AD61+魂核1!O63</f>
        <v>866.26620000000003</v>
      </c>
      <c r="L63">
        <f>(星级!L63+阶位!L63+战魄!L63+武魂!L63+众神殿!L63+精神空间!L62+天赋!K63+魂师之魄1!P63)*(1+BW63)+魂兽1!P65+化神!K62+魂骨!J62+魂环!K62+神兵!L61+神兵!AE61+魂核1!P63</f>
        <v>986.14620000000002</v>
      </c>
      <c r="M63">
        <f>(星级!M63+阶位!M63+战魄!M63+武魂!M63+众神殿!M63+精神空间!M62+天赋!L63+魂师之魄1!Q63)*(1+BX63)+魂兽1!Q65+化神!L62+魂骨!K62+魂环!L62+神兵!M61+神兵!AF61+魂核1!Q63</f>
        <v>866.26620000000003</v>
      </c>
      <c r="N63">
        <f>(星级!N63+阶位!N63+战魄!N63+武魂!N63+众神殿!N63+精神空间!N62+天赋!M63+魂师之魄1!R63)*(1+BY63)+魂兽1!R65+化神!M62+魂骨!L62+魂环!M62+神兵!N61+神兵!AG61+魂核1!R63</f>
        <v>13430.999999999998</v>
      </c>
      <c r="O63">
        <f>(星级!O63+阶位!O63+战魄!O63+武魂!O63+众神殿!O63+精神空间!O62+天赋!N63+魂师之魄1!S63)*(1+BZ63)+魂兽1!S65+化神!N62+魂骨!M62+魂环!N62+神兵!O61+神兵!AH61+魂核1!S63</f>
        <v>129</v>
      </c>
      <c r="P63">
        <f>(星级!P63+阶位!P63+战魄!P63+武魂!P63+众神殿!P63+精神空间!P62+天赋!O63+魂师之魄1!T63)*(1+CA63)+魂兽1!T65+化神!O62+魂骨!N62+魂环!O62+神兵!P61+神兵!AI61+魂核1!T63</f>
        <v>22038.387199999997</v>
      </c>
      <c r="Q63">
        <f>(星级!Q63+阶位!Q63+战魄!Q63+武魂!Q63+众神殿!Q63+精神空间!Q62+天赋!P63+魂师之魄1!U63)*(1+CB63)+魂兽1!U65+化神!P62+魂骨!O62+魂环!P62+神兵!Q61+神兵!AJ61+魂核1!U63</f>
        <v>22038.387199999997</v>
      </c>
      <c r="R63">
        <f>化神!R62+魂环!Q62</f>
        <v>15140</v>
      </c>
      <c r="S63">
        <f>化神!S62+魂环!R62</f>
        <v>15140</v>
      </c>
      <c r="T63">
        <f>魂环!S62</f>
        <v>0</v>
      </c>
      <c r="U63">
        <f>魂环!T62</f>
        <v>0</v>
      </c>
      <c r="V63">
        <f>魂核1!Y63+神器1!AD63+VLOOKUP(精神空间!$B$2,精神空间!$BR$4:$BT$11,2,)</f>
        <v>0.7</v>
      </c>
      <c r="W63">
        <f>魂核1!Z63+神器1!AE63+VLOOKUP(精神空间!$B$2,精神空间!$BR$4:$BT$11,2,)</f>
        <v>0.7</v>
      </c>
      <c r="Y63">
        <f>(星级!S63+阶位!T63+战魄!D63+武魂!T63+众神殿!D63+精神空间!T62+天赋!S63+魂师之魄1!H63)*(1+BO63)+魂兽1!H65+化神!C62+魂骨!B62+魂环!C62+神兵!D61+神兵!W61+魂核1!H63</f>
        <v>320717.27379200002</v>
      </c>
      <c r="Z63">
        <f>(星级!T63+阶位!U63+战魄!E63+武魂!U63+众神殿!E63+精神空间!U62+天赋!T63+魂师之魄1!I63)*(1+BP63)+魂兽1!I65+化神!D62+魂骨!C62+魂环!D62+神兵!E61+神兵!X61+魂核1!I63</f>
        <v>87482.467520000006</v>
      </c>
      <c r="AA63">
        <f>(星级!U63+阶位!V63+战魄!F63+武魂!V63+众神殿!F63+精神空间!V62+天赋!U63+魂师之魄1!J63)*(1+BQ63)+魂兽1!J65+化神!E62+魂骨!D62+魂环!E62+神兵!F61+神兵!Y61+魂核1!J63</f>
        <v>29509.981759999999</v>
      </c>
      <c r="AB63">
        <f>(星级!V63+阶位!W63+战魄!G63+武魂!W63+众神殿!G63+精神空间!W62+天赋!V63+魂师之魄1!K63)*(1+BR63)+魂兽1!K65+化神!F62+魂骨!E62+魂环!F62+神兵!G61+神兵!Z61+魂核1!K63</f>
        <v>26273.501759999999</v>
      </c>
      <c r="AC63">
        <f>(星级!W63+阶位!X63+战魄!H63+武魂!X63+众神殿!H63+精神空间!X62+天赋!W63+魂师之魄1!L63)*(1+BS63)+魂兽1!L65+化神!G62+魂骨!F62+魂环!G62+神兵!H61+神兵!AA61+魂核1!L63</f>
        <v>875.14560000000006</v>
      </c>
      <c r="AD63">
        <f>(星级!X63+阶位!Y63+战魄!I63+武魂!Y63+众神殿!I63+精神空间!Y62+天赋!X63+魂师之魄1!M63)*(1+BT63)+魂兽1!M65+化神!H62+魂骨!G62+魂环!H62+神兵!I61+神兵!AB61+魂核1!M63</f>
        <v>857.2256000000001</v>
      </c>
      <c r="AE63">
        <f>(星级!Y63+阶位!Z63+战魄!J63+武魂!Z63+众神殿!J63+精神空间!Z62+天赋!Y63+魂师之魄1!N63)*(1+BU63)+魂兽1!N65+化神!I62+魂骨!H62+魂环!I62+神兵!J61+神兵!AC61+魂核1!N63</f>
        <v>939.5321600000002</v>
      </c>
      <c r="AF63">
        <f>(星级!Z63+阶位!AA63+战魄!K63+武魂!AA63+众神殿!K63+精神空间!AA62+天赋!Z63+魂师之魄1!O63)*(1+BV63)+魂兽1!O65+化神!J62+魂骨!I62+魂环!J62+神兵!K61+神兵!AD61+魂核1!O63</f>
        <v>874.08059999999989</v>
      </c>
      <c r="AG63">
        <f>(星级!AA63+阶位!AB63+战魄!L63+武魂!AB63+众神殿!L63+精神空间!AB62+天赋!AA63+魂师之魄1!P63)*(1+BW63)+魂兽1!P65+化神!K62+魂骨!J62+魂环!K62+神兵!L61+神兵!AE61+魂核1!P63</f>
        <v>986.14620000000002</v>
      </c>
      <c r="AH63">
        <f>(星级!AB63+阶位!AC63+战魄!M63+武魂!AC63+众神殿!M63+精神空间!AC62+天赋!AB63+魂师之魄1!Q63)*(1+BX63)+魂兽1!Q65+化神!L62+魂骨!K62+魂环!L62+神兵!M61+神兵!AF61+魂核1!Q63</f>
        <v>866.26620000000003</v>
      </c>
      <c r="AI63">
        <f>(星级!AC63+阶位!AD63+战魄!N63+武魂!AD63+众神殿!N63+精神空间!AD62+天赋!AC63+魂师之魄1!R63)*(1+BY63)+魂兽1!R65+化神!M62+魂骨!L62+魂环!M62+神兵!N61+神兵!AG61+魂核1!R63</f>
        <v>10700.4</v>
      </c>
      <c r="AJ63">
        <f>(星级!AD63+阶位!AE63+战魄!O63+武魂!AE63+众神殿!O63+精神空间!AE62+天赋!AD63+魂师之魄1!S63)*(1+BZ63)+魂兽1!S65+化神!N62+魂骨!M62+魂环!N62+神兵!O61+神兵!AH61+魂核1!S63</f>
        <v>204.25</v>
      </c>
      <c r="AK63">
        <f>(星级!AE63+阶位!AF63+战魄!P63+武魂!AF63+众神殿!P63+精神空间!AF62+天赋!AE63+魂师之魄1!T63)*(1+CA63)+魂兽1!T65+化神!O62+魂骨!N62+魂环!O62+神兵!P61+神兵!AI61+魂核1!T63</f>
        <v>21106.547200000001</v>
      </c>
      <c r="AL63">
        <f>(星级!AF63+阶位!AG63+战魄!Q63+武魂!AG63+众神殿!Q63+精神空间!AG62+天赋!AF63+魂师之魄1!U63)*(1+CB63)+魂兽1!U65+化神!P62+魂骨!O62+魂环!P62+神兵!Q61+神兵!AJ61+魂核1!U63</f>
        <v>21106.547200000001</v>
      </c>
      <c r="AM63">
        <f>化神!R62+魂环!Q62</f>
        <v>15140</v>
      </c>
      <c r="AN63">
        <f>化神!S62+魂环!R62</f>
        <v>15140</v>
      </c>
      <c r="AO63">
        <f>魂环!S62</f>
        <v>0</v>
      </c>
      <c r="AP63">
        <f>魂环!T62</f>
        <v>0</v>
      </c>
      <c r="AQ63">
        <f>魂核1!Y63+神器1!AD63+VLOOKUP(精神空间!$B$2,精神空间!$BR$4:$BT$11,2,)</f>
        <v>0.7</v>
      </c>
      <c r="AR63">
        <f>魂核1!Z63+神器1!AE63+VLOOKUP(精神空间!$B$2,精神空间!$BR$4:$BT$11,2,)</f>
        <v>0.7</v>
      </c>
      <c r="AT63">
        <f>(星级!AH63+阶位!AJ63+战魄!D63+武魂!AJ63+众神殿!D63+精神空间!AJ62+天赋!AI63+魂师之魄1!H63)*(1+BO63)+魂兽1!H65+化神!C62+魂骨!B62+魂环!C62+神兵!D61+神兵!W61+魂核1!H63</f>
        <v>309112.94374399999</v>
      </c>
      <c r="AU63">
        <f>(星级!AI63+阶位!AK63+战魄!E63+武魂!AK63+众神殿!E63+精神空间!AK62+天赋!AJ63+魂师之魄1!I63)*(1+BP63)+魂兽1!I65+化神!D62+魂骨!C62+魂环!D62+神兵!E61+神兵!X61+魂核1!I63</f>
        <v>89799.451520000002</v>
      </c>
      <c r="AV63">
        <f>(星级!AJ63+阶位!AL63+战魄!F63+武魂!AL63+众神殿!F63+精神空间!AL62+天赋!AK63+魂师之魄1!J63)*(1+BQ63)+魂兽1!J65+化神!E62+魂骨!D62+魂环!E62+神兵!F61+神兵!Y61+魂核1!J63</f>
        <v>25681.313279999998</v>
      </c>
      <c r="AW63">
        <f>(星级!AK63+阶位!AM63+战魄!G63+武魂!AM63+众神殿!G63+精神空间!AM62+天赋!AL63+魂师之魄1!K63)*(1+BR63)+魂兽1!K65+化神!F62+魂骨!E62+魂环!F62+神兵!G61+神兵!Z61+魂核1!K63</f>
        <v>28344.71168</v>
      </c>
      <c r="AX63">
        <f>(星级!AL63+阶位!AN63+战魄!H63+武魂!AN63+众神殿!H63+精神空间!AN62+天赋!AM63+魂师之魄1!L63)*(1+BS63)+魂兽1!L65+化神!G62+魂骨!F62+魂环!G62+神兵!H61+神兵!AA61+魂核1!L63</f>
        <v>883.03040000000021</v>
      </c>
      <c r="AY63">
        <f>(星级!AM63+阶位!AO63+战魄!I63+武魂!AO63+众神殿!I63+精神空间!AO62+天赋!AN63+魂师之魄1!M63)*(1+BT63)+魂兽1!M65+化神!H62+魂骨!G62+魂环!H62+神兵!I61+神兵!AB61+魂核1!M63</f>
        <v>865.11040000000014</v>
      </c>
      <c r="AZ63">
        <f>(星级!AN63+阶位!AP63+战魄!J63+武魂!AP63+众神殿!J63+精神空间!AP62+天赋!AO63+魂师之魄1!N63)*(1+BU63)+魂兽1!N65+化神!I62+魂骨!H62+魂环!I62+神兵!J61+神兵!AC61+魂核1!N63</f>
        <v>931.64736000000005</v>
      </c>
      <c r="BA63">
        <f>(星级!AO63+阶位!AQ63+战魄!K63+武魂!AQ63+众神殿!K63+精神空间!AQ62+天赋!AP63+魂师之魄1!O63)*(1+BV63)+魂兽1!O65+化神!J62+魂骨!I62+魂环!J62+神兵!K61+神兵!AD61+魂核1!O63</f>
        <v>857.38620000000003</v>
      </c>
      <c r="BB63">
        <f>(星级!AP63+阶位!AR63+战魄!L63+武魂!AR63+众神殿!L63+精神空间!AR62+天赋!AQ63+魂师之魄1!P63)*(1+BW63)+魂兽1!P65+化神!K62+魂骨!J62+魂环!K62+神兵!L61+神兵!AE61+魂核1!P63</f>
        <v>986.14620000000002</v>
      </c>
      <c r="BC63">
        <f>(星级!AQ63+阶位!AS63+战魄!M63+武魂!AS63+众神殿!M63+精神空间!AS62+天赋!AR63+魂师之魄1!Q63)*(1+BX63)+魂兽1!Q65+化神!L62+魂骨!K62+魂环!L62+神兵!M61+神兵!AF61+魂核1!Q63</f>
        <v>866.26620000000003</v>
      </c>
      <c r="BD63">
        <f>(星级!AR63+阶位!AT63+战魄!N63+武魂!AT63+众神殿!N63+精神空间!AT62+天赋!AS63+魂师之魄1!R63)*(1+BY63)+魂兽1!R65+化神!M62+魂骨!L62+魂环!M62+神兵!N61+神兵!AG61+魂核1!R63</f>
        <v>5350.2</v>
      </c>
      <c r="BE63">
        <f>(星级!AS63+阶位!AU63+战魄!O63+武魂!AU63+众神殿!O63+精神空间!AU62+天赋!AT63+魂师之魄1!S63)*(1+BZ63)+魂兽1!S65+化神!N62+魂骨!M62+魂环!N62+神兵!O61+神兵!AH61+魂核1!S63</f>
        <v>258</v>
      </c>
      <c r="BF63">
        <f>(星级!AT63+阶位!AV63+战魄!P63+武魂!AV63+众神殿!P63+精神空间!AV62+天赋!AU63+魂师之魄1!T63)*(1+CA63)+魂兽1!T65+化神!O62+魂骨!N62+魂环!O62+神兵!P61+神兵!AI61+魂核1!T63</f>
        <v>21106.547200000001</v>
      </c>
      <c r="BG63">
        <f>(星级!AU63+阶位!AW63+战魄!Q63+武魂!AW63+众神殿!Q63+精神空间!AW62+天赋!AV63+魂师之魄1!U63)*(1+CB63)+魂兽1!U65+化神!P62+魂骨!O62+魂环!P62+神兵!Q61+神兵!AJ61+魂核1!U63</f>
        <v>21106.547200000001</v>
      </c>
      <c r="BH63">
        <f>化神!R62+魂环!Q62</f>
        <v>15140</v>
      </c>
      <c r="BI63">
        <f>化神!S62+魂环!R62</f>
        <v>15140</v>
      </c>
      <c r="BJ63">
        <f>魂环!S62</f>
        <v>0</v>
      </c>
      <c r="BK63">
        <f>魂环!T62</f>
        <v>0</v>
      </c>
      <c r="BL63">
        <f>魂核1!Y63+神器1!AD63+VLOOKUP(精神空间!$B$2,精神空间!$BR$4:$BT$11,2,)</f>
        <v>0.7</v>
      </c>
      <c r="BM63">
        <f>魂核1!Z63+神器1!AE63+VLOOKUP(精神空间!$B$2,精神空间!$BR$4:$BT$11,2,)</f>
        <v>0.7</v>
      </c>
      <c r="BO63">
        <f>战魄!T63+武魂!AZ63+好感度!D62+魂师之魄1!Y63+神器1!M63+魂兽1!X65+精神空间!BA62+精神空间!BC62</f>
        <v>1.7840000000000003</v>
      </c>
      <c r="BP63">
        <f>战魄!U63+武魂!BA63+好感度!E62+魂师之魄1!Z63+神器1!N63+魂兽1!Y65+精神空间!BB62+精神空间!BD62</f>
        <v>1.7840000000000003</v>
      </c>
      <c r="BQ63">
        <f>战魄!V63+武魂!BB63+好感度!F62+魂师之魄1!AA63+神器1!O63+魂兽1!Z65</f>
        <v>1.08</v>
      </c>
      <c r="BR63">
        <f>战魄!W63+武魂!BC63+好感度!G62+魂师之魄1!AB63+神器1!P63+魂兽1!AA65</f>
        <v>1.08</v>
      </c>
      <c r="BS63">
        <f>战魄!X63+武魂!BD63+好感度!H62+魂师之魄1!AC63+神器1!Q63+魂兽1!AB65</f>
        <v>1.24</v>
      </c>
      <c r="BT63">
        <f>战魄!Y63+武魂!BE63+好感度!I62+魂师之魄1!AD63+神器1!R63+魂兽1!AC65</f>
        <v>1.24</v>
      </c>
      <c r="BU63">
        <f>战魄!Z63+武魂!BF63+好感度!J62+魂师之魄1!AE63+神器1!S63+魂兽1!AD65</f>
        <v>1.24</v>
      </c>
      <c r="BV63">
        <f>战魄!AA63+武魂!BG63+好感度!K62+魂师之魄1!AF63+神器1!T63+魂兽1!AE65</f>
        <v>1.22</v>
      </c>
      <c r="BW63">
        <f>战魄!AB63+武魂!BH63+好感度!L62+魂师之魄1!AG63+神器1!U63+魂兽1!AF65</f>
        <v>1.22</v>
      </c>
      <c r="BX63">
        <f>战魄!AC63+武魂!BI63+好感度!M62+魂师之魄1!AH63+神器1!V63+魂兽1!AG65</f>
        <v>1.22</v>
      </c>
      <c r="BY63">
        <f>战魄!AD63+武魂!BJ63+好感度!N62+魂师之魄1!AI63+神器1!W63+魂兽1!AH65</f>
        <v>1.22</v>
      </c>
      <c r="BZ63">
        <f>战魄!AE63+武魂!BK63+好感度!O62+魂师之魄1!AJ63+神器1!X63+魂兽1!AI65</f>
        <v>1.1499999999999999</v>
      </c>
      <c r="CA63">
        <f>战魄!AF63+武魂!BL63+好感度!P62+魂师之魄1!AK63+神器1!Y63+魂兽1!AJ65</f>
        <v>1.08</v>
      </c>
      <c r="CB63">
        <f>战魄!AG63+武魂!BM63+好感度!Q62+魂师之魄1!AL63+神器1!Z63+魂兽1!AK65</f>
        <v>1.08</v>
      </c>
    </row>
    <row r="64" spans="2:80" x14ac:dyDescent="0.2">
      <c r="B64">
        <v>60</v>
      </c>
      <c r="D64">
        <f>(星级!D64+阶位!D64+战魄!D64+武魂!D64+众神殿!D64+精神空间!D63+天赋!C64+魂师之魄1!H64)*(1+BO64)+魂兽1!H66+化神!C63+魂骨!B63+魂环!C63+神兵!D62+神兵!W62+魂核1!H64</f>
        <v>386558.19475199998</v>
      </c>
      <c r="E64">
        <f>(星级!E64+阶位!E64+战魄!E64+武魂!E64+众神殿!E64+精神空间!E63+天赋!D64+魂师之魄1!I64)*(1+BP64)+魂兽1!I66+化神!D63+魂骨!C63+魂环!D63+神兵!E62+神兵!X62+魂核1!I64</f>
        <v>93794.315704000008</v>
      </c>
      <c r="F64">
        <f>(星级!F64+阶位!F64+战魄!F64+武魂!F64+众神殿!F64+精神空间!F63+天赋!E64+魂师之魄1!J64)*(1+BQ64)+魂兽1!J66+化神!E63+魂骨!D63+魂环!E63+神兵!F62+神兵!Y62+魂核1!J64</f>
        <v>33087.936320000001</v>
      </c>
      <c r="G64">
        <f>(星级!G64+阶位!G64+战魄!G64+武魂!G64+众神殿!G64+精神空间!G63+天赋!F64+魂师之魄1!K64)*(1+BR64)+魂兽1!K66+化神!F63+魂骨!E63+魂环!F63+神兵!G62+神兵!Z62+魂核1!K64</f>
        <v>29874.336319999999</v>
      </c>
      <c r="H64">
        <f>(星级!H64+阶位!H64+战魄!H64+武魂!H64+众神殿!H64+精神空间!H63+天赋!G64+魂师之魄1!L64)*(1+BS64)+魂兽1!L66+化神!G63+魂骨!F63+魂环!G63+神兵!H62+神兵!AA62+魂核1!L64</f>
        <v>893.15520000000015</v>
      </c>
      <c r="I64">
        <f>(星级!I64+阶位!I64+战魄!I64+武魂!I64+众神殿!I64+精神空间!I63+天赋!H64+魂师之魄1!M64)*(1+BT64)+魂兽1!M66+化神!H63+魂骨!G63+魂环!H63+神兵!I62+神兵!AB62+魂核1!M64</f>
        <v>875.23520000000008</v>
      </c>
      <c r="J64">
        <f>(星级!J64+阶位!J64+战魄!J64+武魂!J64+众神殿!J64+精神空间!J63+天赋!I64+魂师之魄1!N64)*(1+BU64)+魂兽1!N66+化神!I63+魂骨!H63+魂环!I63+神兵!J62+神兵!AC62+魂核1!N64</f>
        <v>941.91552000000001</v>
      </c>
      <c r="K64">
        <f>(星级!K64+阶位!K64+战魄!K64+武魂!K64+众神殿!K64+精神空间!K63+天赋!J64+魂师之魄1!O64)*(1+BV64)+魂兽1!O66+化神!J63+魂骨!I63+魂环!J63+神兵!K62+神兵!AD62+魂核1!O64</f>
        <v>884.19520000000011</v>
      </c>
      <c r="L64">
        <f>(星级!L64+阶位!L64+战魄!L64+武魂!L64+众神殿!L64+精神空间!L63+天赋!K64+魂师之魄1!P64)*(1+BW64)+魂兽1!P66+化神!K63+魂骨!J63+魂环!K63+神兵!L62+神兵!AE62+魂核1!P64</f>
        <v>996.18059999999991</v>
      </c>
      <c r="M64">
        <f>(星级!M64+阶位!M64+战魄!M64+武魂!M64+众神殿!M64+精神空间!M63+天赋!L64+魂师之魄1!Q64)*(1+BX64)+魂兽1!Q66+化神!L63+魂骨!K63+魂环!L63+神兵!M62+神兵!AF62+魂核1!Q64</f>
        <v>876.30059999999992</v>
      </c>
      <c r="N64">
        <f>(星级!N64+阶位!N64+战魄!N64+武魂!N64+众神殿!N64+精神空间!N63+天赋!M64+魂师之魄1!R64)*(1+BY64)+魂兽1!R66+化神!M63+魂骨!L63+魂环!M63+神兵!N62+神兵!AG62+魂核1!R64</f>
        <v>13652.999999999998</v>
      </c>
      <c r="O64">
        <f>(星级!O64+阶位!O64+战魄!O64+武魂!O64+众神殿!O64+精神空间!O63+天赋!N64+魂师之魄1!S64)*(1+BZ64)+魂兽1!S66+化神!N63+魂骨!M63+魂环!N63+神兵!O62+神兵!AH62+魂核1!S64</f>
        <v>129</v>
      </c>
      <c r="P64">
        <f>(星级!P64+阶位!P64+战魄!P64+武魂!P64+众神殿!P64+精神空间!P63+天赋!O64+魂师之魄1!T64)*(1+CA64)+魂兽1!T66+化神!O63+魂骨!N63+魂环!O63+神兵!P62+神兵!AI62+魂核1!T64</f>
        <v>23198.587199999998</v>
      </c>
      <c r="Q64">
        <f>(星级!Q64+阶位!Q64+战魄!Q64+武魂!Q64+众神殿!Q64+精神空间!Q63+天赋!P64+魂师之魄1!U64)*(1+CB64)+魂兽1!U66+化神!P63+魂骨!O63+魂环!P63+神兵!Q62+神兵!AJ62+魂核1!U64</f>
        <v>23198.587199999998</v>
      </c>
      <c r="R64">
        <f>化神!R63+魂环!Q63</f>
        <v>15140</v>
      </c>
      <c r="S64">
        <f>化神!S63+魂环!R63</f>
        <v>15140</v>
      </c>
      <c r="T64">
        <f>魂环!S63</f>
        <v>0</v>
      </c>
      <c r="U64">
        <f>魂环!T63</f>
        <v>0</v>
      </c>
      <c r="V64">
        <f>魂核1!Y64+神器1!AD64+VLOOKUP(精神空间!$B$2,精神空间!$BR$4:$BT$11,2,)</f>
        <v>0.7</v>
      </c>
      <c r="W64">
        <f>魂核1!Z64+神器1!AE64+VLOOKUP(精神空间!$B$2,精神空间!$BR$4:$BT$11,2,)</f>
        <v>0.7</v>
      </c>
      <c r="Y64">
        <f>(星级!S64+阶位!T64+战魄!D64+武魂!T64+众神殿!D64+精神空间!T63+天赋!S64+魂师之魄1!H64)*(1+BO64)+魂兽1!H66+化神!C63+魂骨!B63+魂环!C63+神兵!D62+神兵!W62+魂核1!H64</f>
        <v>364485.34790399997</v>
      </c>
      <c r="Z64">
        <f>(星级!T64+阶位!U64+战魄!E64+武魂!U64+众神殿!E64+精神空间!U63+天赋!T64+魂师之魄1!I64)*(1+BP64)+魂兽1!I66+化神!D63+魂骨!C63+魂环!D63+神兵!E62+神兵!X62+魂核1!I64</f>
        <v>92448.329103999989</v>
      </c>
      <c r="AA64">
        <f>(星级!U64+阶位!V64+战魄!F64+武魂!V64+众神殿!F64+精神空间!V63+天赋!U64+魂师之魄1!J64)*(1+BQ64)+魂兽1!J66+化神!E63+魂骨!D63+魂环!E63+神兵!F62+神兵!Y62+魂核1!J64</f>
        <v>31158.079040000001</v>
      </c>
      <c r="AB64">
        <f>(星级!V64+阶位!W64+战魄!G64+武魂!W64+众神殿!G64+精神空间!W63+天赋!V64+魂师之魄1!K64)*(1+BR64)+魂兽1!K66+化神!F63+魂骨!E63+魂环!F63+神兵!G62+神兵!Z62+魂核1!K64</f>
        <v>27890.39904</v>
      </c>
      <c r="AC64">
        <f>(星级!W64+阶位!X64+战魄!H64+武魂!X64+众神殿!H64+精神空间!X63+天赋!W64+魂师之魄1!L64)*(1+BS64)+魂兽1!L66+化神!G63+魂骨!F63+魂环!G63+神兵!H62+神兵!AA62+魂核1!L64</f>
        <v>884.55360000000007</v>
      </c>
      <c r="AD64">
        <f>(星级!X64+阶位!Y64+战魄!I64+武魂!Y64+众神殿!I64+精神空间!Y63+天赋!X64+魂师之魄1!M64)*(1+BT64)+魂兽1!M66+化神!H63+魂骨!G63+魂环!H63+神兵!I62+神兵!AB62+魂核1!M64</f>
        <v>866.6336</v>
      </c>
      <c r="AE64">
        <f>(星级!Y64+阶位!Z64+战魄!J64+武魂!Z64+众神殿!J64+精神空间!Z63+天赋!Y64+魂师之魄1!N64)*(1+BU64)+魂兽1!N66+化神!I63+魂骨!H63+魂环!I63+神兵!J62+神兵!AC62+魂核1!N64</f>
        <v>950.51712000000009</v>
      </c>
      <c r="AF64">
        <f>(星级!Z64+阶位!AA64+战魄!K64+武魂!AA64+众神殿!K64+精神空间!AA63+天赋!Z64+魂师之魄1!O64)*(1+BV64)+魂兽1!O66+化神!J63+魂骨!I63+魂环!J63+神兵!K62+神兵!AD62+魂核1!O64</f>
        <v>892.79680000000008</v>
      </c>
      <c r="AG64">
        <f>(星级!AA64+阶位!AB64+战魄!L64+武魂!AB64+众神殿!L64+精神空间!AB63+天赋!AA64+魂师之魄1!P64)*(1+BW64)+魂兽1!P66+化神!K63+魂骨!J63+魂环!K63+神兵!L62+神兵!AE62+魂核1!P64</f>
        <v>996.18059999999991</v>
      </c>
      <c r="AH64">
        <f>(星级!AB64+阶位!AC64+战魄!M64+武魂!AC64+众神殿!M64+精神空间!AC63+天赋!AB64+魂师之魄1!Q64)*(1+BX64)+魂兽1!Q66+化神!L63+魂骨!K63+魂环!L63+神兵!M62+神兵!AF62+魂核1!Q64</f>
        <v>876.30059999999992</v>
      </c>
      <c r="AI64">
        <f>(星级!AC64+阶位!AD64+战魄!N64+武魂!AD64+众神殿!N64+精神空间!AD63+天赋!AC64+魂师之魄1!R64)*(1+BY64)+魂兽1!R66+化神!M63+魂骨!L63+魂环!M63+神兵!N62+神兵!AG62+魂核1!R64</f>
        <v>10877.999999999998</v>
      </c>
      <c r="AJ64">
        <f>(星级!AD64+阶位!AE64+战魄!O64+武魂!AE64+众神殿!O64+精神空间!AE63+天赋!AD64+魂师之魄1!S64)*(1+BZ64)+魂兽1!S66+化神!N63+魂骨!M63+魂环!N63+神兵!O62+神兵!AH62+魂核1!S64</f>
        <v>204.25</v>
      </c>
      <c r="AK64">
        <f>(星级!AE64+阶位!AF64+战魄!P64+武魂!AF64+众神殿!P64+精神空间!AF63+天赋!AE64+魂师之魄1!T64)*(1+CA64)+魂兽1!T66+化神!O63+魂骨!N63+魂环!O63+神兵!P62+神兵!AI62+魂核1!T64</f>
        <v>22266.747199999998</v>
      </c>
      <c r="AL64">
        <f>(星级!AF64+阶位!AG64+战魄!Q64+武魂!AG64+众神殿!Q64+精神空间!AG63+天赋!AF64+魂师之魄1!U64)*(1+CB64)+魂兽1!U66+化神!P63+魂骨!O63+魂环!P63+神兵!Q62+神兵!AJ62+魂核1!U64</f>
        <v>22266.747199999998</v>
      </c>
      <c r="AM64">
        <f>化神!R63+魂环!Q63</f>
        <v>15140</v>
      </c>
      <c r="AN64">
        <f>化神!S63+魂环!R63</f>
        <v>15140</v>
      </c>
      <c r="AO64">
        <f>魂环!S63</f>
        <v>0</v>
      </c>
      <c r="AP64">
        <f>魂环!T63</f>
        <v>0</v>
      </c>
      <c r="AQ64">
        <f>魂核1!Y64+神器1!AD64+VLOOKUP(精神空间!$B$2,精神空间!$BR$4:$BT$11,2,)</f>
        <v>0.7</v>
      </c>
      <c r="AR64">
        <f>魂核1!Z64+神器1!AE64+VLOOKUP(精神空间!$B$2,精神空间!$BR$4:$BT$11,2,)</f>
        <v>0.7</v>
      </c>
      <c r="AT64">
        <f>(星级!AH64+阶位!AJ64+战魄!D64+武魂!AJ64+众神殿!D64+精神空间!AJ63+天赋!AI64+魂师之魄1!H64)*(1+BO64)+魂兽1!H66+化神!C63+魂骨!B63+魂环!C63+神兵!D62+神兵!W62+魂核1!H64</f>
        <v>350369.74905599997</v>
      </c>
      <c r="AU64">
        <f>(星级!AI64+阶位!AK64+战魄!E64+武魂!AK64+众神殿!E64+精神空间!AK63+天赋!AJ64+魂师之魄1!I64)*(1+BP64)+魂兽1!I66+化神!D63+魂骨!C63+魂环!D63+神兵!E62+神兵!X62+魂核1!I64</f>
        <v>94839.380479999993</v>
      </c>
      <c r="AV64">
        <f>(星级!AJ64+阶位!AL64+战魄!F64+武魂!AL64+众神殿!F64+精神空间!AL63+天赋!AK64+魂师之魄1!J64)*(1+BQ64)+魂兽1!J66+化神!E63+魂骨!D63+魂环!E63+神兵!F62+神兵!Y62+魂核1!J64</f>
        <v>27280.709439999999</v>
      </c>
      <c r="AW64">
        <f>(星级!AK64+阶位!AM64+战魄!G64+武魂!AM64+众神殿!G64+精神空间!AM63+天赋!AL64+魂师之魄1!K64)*(1+BR64)+魂兽1!K66+化神!F63+魂骨!E63+魂环!F63+神兵!G62+神兵!Z62+魂核1!K64</f>
        <v>29970.565439999998</v>
      </c>
      <c r="AX64">
        <f>(星级!AL64+阶位!AN64+战魄!H64+武魂!AN64+众神殿!H64+精神空间!AN63+天赋!AM64+魂师之魄1!L64)*(1+BS64)+魂兽1!L66+化神!G63+魂骨!F63+魂环!G63+神兵!H62+神兵!AA62+魂核1!L64</f>
        <v>893.15520000000015</v>
      </c>
      <c r="AY64">
        <f>(星级!AM64+阶位!AO64+战魄!I64+武魂!AO64+众神殿!I64+精神空间!AO63+天赋!AN64+魂师之魄1!M64)*(1+BT64)+魂兽1!M66+化神!H63+魂骨!G63+魂环!H63+神兵!I62+神兵!AB62+魂核1!M64</f>
        <v>875.23520000000008</v>
      </c>
      <c r="AZ64">
        <f>(星级!AN64+阶位!AP64+战魄!J64+武魂!AP64+众神殿!J64+精神空间!AP63+天赋!AO64+魂师之魄1!N64)*(1+BU64)+魂兽1!N66+化神!I63+魂骨!H63+魂环!I63+神兵!J62+神兵!AC62+魂核1!N64</f>
        <v>941.91552000000001</v>
      </c>
      <c r="BA64">
        <f>(星级!AO64+阶位!AQ64+战魄!K64+武魂!AQ64+众神殿!K64+精神空间!AQ63+天赋!AP64+魂师之魄1!O64)*(1+BV64)+魂兽1!O66+化神!J63+魂骨!I63+魂环!J63+神兵!K62+神兵!AD62+魂核1!O64</f>
        <v>875.23520000000008</v>
      </c>
      <c r="BB64">
        <f>(星级!AP64+阶位!AR64+战魄!L64+武魂!AR64+众神殿!L64+精神空间!AR63+天赋!AQ64+魂师之魄1!P64)*(1+BW64)+魂兽1!P66+化神!K63+魂骨!J63+魂环!K63+神兵!L62+神兵!AE62+魂核1!P64</f>
        <v>996.18059999999991</v>
      </c>
      <c r="BC64">
        <f>(星级!AQ64+阶位!AS64+战魄!M64+武魂!AS64+众神殿!M64+精神空间!AS63+天赋!AR64+魂师之魄1!Q64)*(1+BX64)+魂兽1!Q66+化神!L63+魂骨!K63+魂环!L63+神兵!M62+神兵!AF62+魂核1!Q64</f>
        <v>876.30059999999992</v>
      </c>
      <c r="BD64">
        <f>(星级!AR64+阶位!AT64+战魄!N64+武魂!AT64+众神殿!N64+精神空间!AT63+天赋!AS64+魂师之魄1!R64)*(1+BY64)+魂兽1!R66+化神!M63+魂骨!L63+魂环!M63+神兵!N62+神兵!AG62+魂核1!R64</f>
        <v>5438.9999999999991</v>
      </c>
      <c r="BE64">
        <f>(星级!AS64+阶位!AU64+战魄!O64+武魂!AU64+众神殿!O64+精神空间!AU63+天赋!AT64+魂师之魄1!S64)*(1+BZ64)+魂兽1!S66+化神!N63+魂骨!M63+魂环!N63+神兵!O62+神兵!AH62+魂核1!S64</f>
        <v>258</v>
      </c>
      <c r="BF64">
        <f>(星级!AT64+阶位!AV64+战魄!P64+武魂!AV64+众神殿!P64+精神空间!AV63+天赋!AU64+魂师之魄1!T64)*(1+CA64)+魂兽1!T66+化神!O63+魂骨!N63+魂环!O63+神兵!P62+神兵!AI62+魂核1!T64</f>
        <v>22266.747199999998</v>
      </c>
      <c r="BG64">
        <f>(星级!AU64+阶位!AW64+战魄!Q64+武魂!AW64+众神殿!Q64+精神空间!AW63+天赋!AV64+魂师之魄1!U64)*(1+CB64)+魂兽1!U66+化神!P63+魂骨!O63+魂环!P63+神兵!Q62+神兵!AJ62+魂核1!U64</f>
        <v>22266.747199999998</v>
      </c>
      <c r="BH64">
        <f>化神!R63+魂环!Q63</f>
        <v>15140</v>
      </c>
      <c r="BI64">
        <f>化神!S63+魂环!R63</f>
        <v>15140</v>
      </c>
      <c r="BJ64">
        <f>魂环!S63</f>
        <v>0</v>
      </c>
      <c r="BK64">
        <f>魂环!T63</f>
        <v>0</v>
      </c>
      <c r="BL64">
        <f>魂核1!Y64+神器1!AD64+VLOOKUP(精神空间!$B$2,精神空间!$BR$4:$BT$11,2,)</f>
        <v>0.7</v>
      </c>
      <c r="BM64">
        <f>魂核1!Z64+神器1!AE64+VLOOKUP(精神空间!$B$2,精神空间!$BR$4:$BT$11,2,)</f>
        <v>0.7</v>
      </c>
      <c r="BO64">
        <f>战魄!T64+武魂!AZ64+好感度!D63+魂师之魄1!Y64+神器1!M64+魂兽1!X66+精神空间!BA63+精神空间!BC63</f>
        <v>2.3279999999999998</v>
      </c>
      <c r="BP64">
        <f>战魄!U64+武魂!BA64+好感度!E63+魂师之魄1!Z64+神器1!N64+魂兽1!Y66+精神空间!BB63+精神空间!BD63</f>
        <v>1.8279999999999998</v>
      </c>
      <c r="BQ64">
        <f>战魄!V64+武魂!BB64+好感度!F63+魂师之魄1!AA64+神器1!O64+魂兽1!Z66</f>
        <v>1.08</v>
      </c>
      <c r="BR64">
        <f>战魄!W64+武魂!BC64+好感度!G63+魂师之魄1!AB64+神器1!P64+魂兽1!AA66</f>
        <v>1.08</v>
      </c>
      <c r="BS64">
        <f>战魄!X64+武魂!BD64+好感度!H63+魂师之魄1!AC64+神器1!Q64+魂兽1!AB66</f>
        <v>1.24</v>
      </c>
      <c r="BT64">
        <f>战魄!Y64+武魂!BE64+好感度!I63+魂师之魄1!AD64+神器1!R64+魂兽1!AC66</f>
        <v>1.24</v>
      </c>
      <c r="BU64">
        <f>战魄!Z64+武魂!BF64+好感度!J63+魂师之魄1!AE64+神器1!S64+魂兽1!AD66</f>
        <v>1.24</v>
      </c>
      <c r="BV64">
        <f>战魄!AA64+武魂!BG64+好感度!K63+魂师之魄1!AF64+神器1!T64+魂兽1!AE66</f>
        <v>1.24</v>
      </c>
      <c r="BW64">
        <f>战魄!AB64+武魂!BH64+好感度!L63+魂师之魄1!AG64+神器1!U64+魂兽1!AF66</f>
        <v>1.22</v>
      </c>
      <c r="BX64">
        <f>战魄!AC64+武魂!BI64+好感度!M63+魂师之魄1!AH64+神器1!V64+魂兽1!AG66</f>
        <v>1.22</v>
      </c>
      <c r="BY64">
        <f>战魄!AD64+武魂!BJ64+好感度!N63+魂师之魄1!AI64+神器1!W64+魂兽1!AH66</f>
        <v>1.22</v>
      </c>
      <c r="BZ64">
        <f>战魄!AE64+武魂!BK64+好感度!O63+魂师之魄1!AJ64+神器1!X64+魂兽1!AI66</f>
        <v>1.1499999999999999</v>
      </c>
      <c r="CA64">
        <f>战魄!AF64+武魂!BL64+好感度!P63+魂师之魄1!AK64+神器1!Y64+魂兽1!AJ66</f>
        <v>1.08</v>
      </c>
      <c r="CB64">
        <f>战魄!AG64+武魂!BM64+好感度!Q63+魂师之魄1!AL64+神器1!Z64+魂兽1!AK66</f>
        <v>1.08</v>
      </c>
    </row>
    <row r="65" spans="2:80" x14ac:dyDescent="0.2">
      <c r="B65">
        <v>61</v>
      </c>
      <c r="D65">
        <f>(星级!D65+阶位!D65+战魄!D65+武魂!D65+众神殿!D65+精神空间!D64+天赋!C65+魂师之魄1!H65)*(1+BO65)+魂兽1!H67+化神!C64+魂骨!B64+魂环!C64+神兵!D63+神兵!W63+魂核1!H65</f>
        <v>388650.179688</v>
      </c>
      <c r="E65">
        <f>(星级!E65+阶位!E65+战魄!E65+武魂!E65+众神殿!E65+精神空间!E64+天赋!D65+魂师之魄1!I65)*(1+BP65)+魂兽1!I67+化神!D64+魂骨!C64+魂环!D64+神兵!E63+神兵!X63+魂核1!I65</f>
        <v>95694.340576000002</v>
      </c>
      <c r="F65">
        <f>(星级!F65+阶位!F65+战魄!F65+武魂!F65+众神殿!F65+精神空间!F64+天赋!E65+魂师之魄1!J65)*(1+BQ65)+魂兽1!J67+化神!E64+魂骨!D64+魂环!E64+神兵!F63+神兵!Y63+魂核1!J65</f>
        <v>33942.272319999996</v>
      </c>
      <c r="G65">
        <f>(星级!G65+阶位!G65+战魄!G65+武魂!G65+众神殿!G65+精神空间!G64+天赋!F65+魂师之魄1!K65)*(1+BR65)+魂兽1!K67+化神!F64+魂骨!E64+魂环!F64+神兵!G63+神兵!Z63+魂核1!K65</f>
        <v>30684.992319999998</v>
      </c>
      <c r="H65">
        <f>(星级!H65+阶位!H65+战魄!H65+武魂!H65+众神殿!H65+精神空间!H64+天赋!G65+魂师之魄1!L65)*(1+BS65)+魂兽1!L67+化神!G64+魂骨!F64+魂环!G64+神兵!H63+神兵!AA63+魂核1!L65</f>
        <v>902.56320000000005</v>
      </c>
      <c r="I65">
        <f>(星级!I65+阶位!I65+战魄!I65+武魂!I65+众神殿!I65+精神空间!I64+天赋!H65+魂师之魄1!M65)*(1+BT65)+魂兽1!M67+化神!H64+魂骨!G64+魂环!H64+神兵!I63+神兵!AB63+魂核1!M65</f>
        <v>884.64320000000009</v>
      </c>
      <c r="J65">
        <f>(星级!J65+阶位!J65+战魄!J65+武魂!J65+众神殿!J65+精神空间!J64+天赋!I65+魂师之魄1!N65)*(1+BU65)+魂兽1!N67+化神!I64+魂骨!H64+魂环!I64+神兵!J63+神兵!AC63+魂核1!N65</f>
        <v>951.32352000000003</v>
      </c>
      <c r="K65">
        <f>(星级!K65+阶位!K65+战魄!K65+武魂!K65+众神殿!K65+精神空间!K64+天赋!J65+魂师之魄1!O65)*(1+BV65)+魂兽1!O67+化神!J64+魂骨!I64+魂环!J64+神兵!K63+神兵!AD63+魂核1!O65</f>
        <v>893.60320000000013</v>
      </c>
      <c r="L65">
        <f>(星级!L65+阶位!L65+战魄!L65+武魂!L65+众神殿!L65+精神空间!L64+天赋!K65+魂师之魄1!P65)*(1+BW65)+魂兽1!P67+化神!K64+魂骨!J64+魂环!K64+神兵!L63+神兵!AE63+魂核1!P65</f>
        <v>1014.5632000000002</v>
      </c>
      <c r="M65">
        <f>(星级!M65+阶位!M65+战魄!M65+武魂!M65+众神殿!M65+精神空间!M64+天赋!L65+魂师之魄1!Q65)*(1+BX65)+魂兽1!Q67+化神!L64+魂骨!K64+魂环!L64+神兵!M63+神兵!AF63+魂核1!Q65</f>
        <v>885.62459999999987</v>
      </c>
      <c r="N65">
        <f>(星级!N65+阶位!N65+战魄!N65+武魂!N65+众神殿!N65+精神空间!N64+天赋!M65+魂师之魄1!R65)*(1+BY65)+魂兽1!R67+化神!M64+魂骨!L64+魂环!M64+神兵!N63+神兵!AG63+魂核1!R65</f>
        <v>13874.999999999998</v>
      </c>
      <c r="O65">
        <f>(星级!O65+阶位!O65+战魄!O65+武魂!O65+众神殿!O65+精神空间!O64+天赋!N65+魂师之魄1!S65)*(1+BZ65)+魂兽1!S67+化神!N64+魂骨!M64+魂环!N64+神兵!O63+神兵!AH63+魂核1!S65</f>
        <v>129</v>
      </c>
      <c r="P65">
        <f>(星级!P65+阶位!P65+战魄!P65+武魂!P65+众神殿!P65+精神空间!P64+天赋!O65+魂师之魄1!T65)*(1+CA65)+魂兽1!T67+化神!O64+魂骨!N64+魂环!O64+神兵!P63+神兵!AI63+魂核1!T65</f>
        <v>23920.905599999998</v>
      </c>
      <c r="Q65">
        <f>(星级!Q65+阶位!Q65+战魄!Q65+武魂!Q65+众神殿!Q65+精神空间!Q64+天赋!P65+魂师之魄1!U65)*(1+CB65)+魂兽1!U67+化神!P64+魂骨!O64+魂环!P64+神兵!Q63+神兵!AJ63+魂核1!U65</f>
        <v>23920.905599999998</v>
      </c>
      <c r="R65">
        <f>化神!R64+魂环!Q64</f>
        <v>15140</v>
      </c>
      <c r="S65">
        <f>化神!S64+魂环!R64</f>
        <v>15140</v>
      </c>
      <c r="T65">
        <f>魂环!S64</f>
        <v>0</v>
      </c>
      <c r="U65">
        <f>魂环!T64</f>
        <v>0</v>
      </c>
      <c r="V65">
        <f>魂核1!Y65+神器1!AD65+VLOOKUP(精神空间!$B$2,精神空间!$BR$4:$BT$11,2,)</f>
        <v>0.7</v>
      </c>
      <c r="W65">
        <f>魂核1!Z65+神器1!AE65+VLOOKUP(精神空间!$B$2,精神空间!$BR$4:$BT$11,2,)</f>
        <v>0.7</v>
      </c>
      <c r="Y65">
        <f>(星级!S65+阶位!T65+战魄!D65+武魂!T65+众神殿!D65+精神空间!T64+天赋!S65+魂师之魄1!H65)*(1+BO65)+魂兽1!H67+化神!C64+魂骨!B64+魂环!C64+神兵!D63+神兵!W63+魂核1!H65</f>
        <v>366363.54457599996</v>
      </c>
      <c r="Z65">
        <f>(星级!T65+阶位!U65+战魄!E65+武魂!U65+众神殿!E65+精神空间!U64+天赋!T65+魂师之魄1!I65)*(1+BP65)+魂兽1!I67+化神!D64+魂骨!C64+魂环!D64+神兵!E63+神兵!X63+魂核1!I65</f>
        <v>94366.840576000002</v>
      </c>
      <c r="AA65">
        <f>(星级!U65+阶位!V65+战魄!F65+武魂!V65+众神殿!F65+精神空间!V64+天赋!U65+魂师之魄1!J65)*(1+BQ65)+魂兽1!J67+化神!E64+魂骨!D64+魂环!E64+神兵!F63+神兵!Y63+魂核1!J65</f>
        <v>31982.047039999998</v>
      </c>
      <c r="AB65">
        <f>(星级!V65+阶位!W65+战魄!G65+武魂!W65+众神殿!G65+精神空间!W64+天赋!V65+魂师之魄1!K65)*(1+BR65)+魂兽1!K67+化神!F64+魂骨!E64+魂环!F64+神兵!G63+神兵!Z63+魂核1!K65</f>
        <v>28681.087039999999</v>
      </c>
      <c r="AC65">
        <f>(星级!W65+阶位!X65+战魄!H65+武魂!X65+众神殿!H65+精神空间!X64+天赋!W65+魂师之魄1!L65)*(1+BS65)+魂兽1!L67+化神!G64+魂骨!F64+魂环!G64+神兵!H63+神兵!AA63+魂核1!L65</f>
        <v>893.9616000000002</v>
      </c>
      <c r="AD65">
        <f>(星级!X65+阶位!Y65+战魄!I65+武魂!Y65+众神殿!I65+精神空间!Y64+天赋!X65+魂师之魄1!M65)*(1+BT65)+魂兽1!M67+化神!H64+魂骨!G64+魂环!H64+神兵!I63+神兵!AB63+魂核1!M65</f>
        <v>876.04160000000013</v>
      </c>
      <c r="AE65">
        <f>(星级!Y65+阶位!Z65+战魄!J65+武魂!Z65+众神殿!J65+精神空间!Z64+天赋!Y65+魂师之魄1!N65)*(1+BU65)+魂兽1!N67+化神!I64+魂骨!H64+魂环!I64+神兵!J63+神兵!AC63+魂核1!N65</f>
        <v>959.92512000000011</v>
      </c>
      <c r="AF65">
        <f>(星级!Z65+阶位!AA65+战魄!K65+武魂!AA65+众神殿!K65+精神空间!AA64+天赋!Z65+魂师之魄1!O65)*(1+BV65)+魂兽1!O67+化神!J64+魂骨!I64+魂环!J64+神兵!K63+神兵!AD63+魂核1!O65</f>
        <v>902.20480000000009</v>
      </c>
      <c r="AG65">
        <f>(星级!AA65+阶位!AB65+战魄!L65+武魂!AB65+众神殿!L65+精神空间!AB64+天赋!AA65+魂师之魄1!P65)*(1+BW65)+魂兽1!P67+化神!K64+魂骨!J64+魂环!K64+神兵!L63+神兵!AE63+魂核1!P65</f>
        <v>1014.5632000000002</v>
      </c>
      <c r="AH65">
        <f>(星级!AB65+阶位!AC65+战魄!M65+武魂!AC65+众神殿!M65+精神空间!AC64+天赋!AB65+魂师之魄1!Q65)*(1+BX65)+魂兽1!Q67+化神!L64+魂骨!K64+魂环!L64+神兵!M63+神兵!AF63+魂核1!Q65</f>
        <v>885.62459999999987</v>
      </c>
      <c r="AI65">
        <f>(星级!AC65+阶位!AD65+战魄!N65+武魂!AD65+众神殿!N65+精神空间!AD64+天赋!AC65+魂师之魄1!R65)*(1+BY65)+魂兽1!R67+化神!M64+魂骨!L64+魂环!M64+神兵!N63+神兵!AG63+魂核1!R65</f>
        <v>11055.599999999999</v>
      </c>
      <c r="AJ65">
        <f>(星级!AD65+阶位!AE65+战魄!O65+武魂!AE65+众神殿!O65+精神空间!AE64+天赋!AD65+魂师之魄1!S65)*(1+BZ65)+魂兽1!S67+化神!N64+魂骨!M64+魂环!N64+神兵!O63+神兵!AH63+魂核1!S65</f>
        <v>204.25</v>
      </c>
      <c r="AK65">
        <f>(星级!AE65+阶位!AF65+战魄!P65+武魂!AF65+众神殿!P65+精神空间!AF64+天赋!AE65+魂师之魄1!T65)*(1+CA65)+魂兽1!T67+化神!O64+魂骨!N64+魂环!O64+神兵!P63+神兵!AI63+魂核1!T65</f>
        <v>22989.065599999998</v>
      </c>
      <c r="AL65">
        <f>(星级!AF65+阶位!AG65+战魄!Q65+武魂!AG65+众神殿!Q65+精神空间!AG64+天赋!AF65+魂师之魄1!U65)*(1+CB65)+魂兽1!U67+化神!P64+魂骨!O64+魂环!P64+神兵!Q63+神兵!AJ63+魂核1!U65</f>
        <v>22989.065599999998</v>
      </c>
      <c r="AM65">
        <f>化神!R64+魂环!Q64</f>
        <v>15140</v>
      </c>
      <c r="AN65">
        <f>化神!S64+魂环!R64</f>
        <v>15140</v>
      </c>
      <c r="AO65">
        <f>魂环!S64</f>
        <v>0</v>
      </c>
      <c r="AP65">
        <f>魂环!T64</f>
        <v>0</v>
      </c>
      <c r="AQ65">
        <f>魂核1!Y65+神器1!AD65+VLOOKUP(精神空间!$B$2,精神空间!$BR$4:$BT$11,2,)</f>
        <v>0.7</v>
      </c>
      <c r="AR65">
        <f>魂核1!Z65+神器1!AE65+VLOOKUP(精神空间!$B$2,精神空间!$BR$4:$BT$11,2,)</f>
        <v>0.7</v>
      </c>
      <c r="AT65">
        <f>(星级!AH65+阶位!AJ65+战魄!D65+武魂!AJ65+众神殿!D65+精神空间!AJ64+天赋!AI65+魂师之魄1!H65)*(1+BO65)+魂兽1!H67+化神!C64+魂骨!B64+魂环!C64+神兵!D63+神兵!W63+魂核1!H65</f>
        <v>352048.38626399997</v>
      </c>
      <c r="AU65">
        <f>(星级!AI65+阶位!AK65+战魄!E65+武魂!AK65+众神殿!E65+精神空间!AK64+天赋!AJ65+魂师之魄1!I65)*(1+BP65)+魂兽1!I67+化神!D64+魂骨!C64+魂环!D64+神兵!E63+神兵!X63+魂核1!I65</f>
        <v>96788.036320000014</v>
      </c>
      <c r="AV65">
        <f>(星级!AJ65+阶位!AL65+战魄!F65+武魂!AL65+众神殿!F65+精神空间!AL64+天赋!AK65+魂师之魄1!J65)*(1+BQ65)+魂兽1!J67+化神!E64+魂骨!D64+魂环!E64+神兵!F63+神兵!Y63+魂核1!J65</f>
        <v>28060.768639999995</v>
      </c>
      <c r="AW65">
        <f>(星级!AK65+阶位!AM65+战魄!G65+武魂!AM65+众神殿!G65+精神空间!AM64+天赋!AL65+魂师之魄1!K65)*(1+BR65)+魂兽1!K67+化神!F64+魂骨!E64+魂环!F64+神兵!G63+神兵!Z63+魂核1!K65</f>
        <v>30781.24224</v>
      </c>
      <c r="AX65">
        <f>(星级!AL65+阶位!AN65+战魄!H65+武魂!AN65+众神殿!H65+精神空间!AN64+天赋!AM65+魂师之魄1!L65)*(1+BS65)+魂兽1!L67+化神!G64+魂骨!F64+魂环!G64+神兵!H63+神兵!AA63+魂核1!L65</f>
        <v>902.56320000000005</v>
      </c>
      <c r="AY65">
        <f>(星级!AM65+阶位!AO65+战魄!I65+武魂!AO65+众神殿!I65+精神空间!AO64+天赋!AN65+魂师之魄1!M65)*(1+BT65)+魂兽1!M67+化神!H64+魂骨!G64+魂环!H64+神兵!I63+神兵!AB63+魂核1!M65</f>
        <v>884.64320000000009</v>
      </c>
      <c r="AZ65">
        <f>(星级!AN65+阶位!AP65+战魄!J65+武魂!AP65+众神殿!J65+精神空间!AP64+天赋!AO65+魂师之魄1!N65)*(1+BU65)+魂兽1!N67+化神!I64+魂骨!H64+魂环!I64+神兵!J63+神兵!AC63+魂核1!N65</f>
        <v>951.32352000000003</v>
      </c>
      <c r="BA65">
        <f>(星级!AO65+阶位!AQ65+战魄!K65+武魂!AQ65+众神殿!K65+精神空间!AQ64+天赋!AP65+魂师之魄1!O65)*(1+BV65)+魂兽1!O67+化神!J64+魂骨!I64+魂环!J64+神兵!K63+神兵!AD63+魂核1!O65</f>
        <v>884.64320000000009</v>
      </c>
      <c r="BB65">
        <f>(星级!AP65+阶位!AR65+战魄!L65+武魂!AR65+众神殿!L65+精神空间!AR64+天赋!AQ65+魂师之魄1!P65)*(1+BW65)+魂兽1!P67+化神!K64+魂骨!J64+魂环!K64+神兵!L63+神兵!AE63+魂核1!P65</f>
        <v>1014.5632000000002</v>
      </c>
      <c r="BC65">
        <f>(星级!AQ65+阶位!AS65+战魄!M65+武魂!AS65+众神殿!M65+精神空间!AS64+天赋!AR65+魂师之魄1!Q65)*(1+BX65)+魂兽1!Q67+化神!L64+魂骨!K64+魂环!L64+神兵!M63+神兵!AF63+魂核1!Q65</f>
        <v>885.62459999999987</v>
      </c>
      <c r="BD65">
        <f>(星级!AR65+阶位!AT65+战魄!N65+武魂!AT65+众神殿!N65+精神空间!AT64+天赋!AS65+魂师之魄1!R65)*(1+BY65)+魂兽1!R67+化神!M64+魂骨!L64+魂环!M64+神兵!N63+神兵!AG63+魂核1!R65</f>
        <v>5527.7999999999993</v>
      </c>
      <c r="BE65">
        <f>(星级!AS65+阶位!AU65+战魄!O65+武魂!AU65+众神殿!O65+精神空间!AU64+天赋!AT65+魂师之魄1!S65)*(1+BZ65)+魂兽1!S67+化神!N64+魂骨!M64+魂环!N64+神兵!O63+神兵!AH63+魂核1!S65</f>
        <v>258</v>
      </c>
      <c r="BF65">
        <f>(星级!AT65+阶位!AV65+战魄!P65+武魂!AV65+众神殿!P65+精神空间!AV64+天赋!AU65+魂师之魄1!T65)*(1+CA65)+魂兽1!T67+化神!O64+魂骨!N64+魂环!O64+神兵!P63+神兵!AI63+魂核1!T65</f>
        <v>22989.065599999998</v>
      </c>
      <c r="BG65">
        <f>(星级!AU65+阶位!AW65+战魄!Q65+武魂!AW65+众神殿!Q65+精神空间!AW64+天赋!AV65+魂师之魄1!U65)*(1+CB65)+魂兽1!U67+化神!P64+魂骨!O64+魂环!P64+神兵!Q63+神兵!AJ63+魂核1!U65</f>
        <v>22989.065599999998</v>
      </c>
      <c r="BH65">
        <f>化神!R64+魂环!Q64</f>
        <v>15140</v>
      </c>
      <c r="BI65">
        <f>化神!S64+魂环!R64</f>
        <v>15140</v>
      </c>
      <c r="BJ65">
        <f>魂环!S64</f>
        <v>0</v>
      </c>
      <c r="BK65">
        <f>魂环!T64</f>
        <v>0</v>
      </c>
      <c r="BL65">
        <f>魂核1!Y65+神器1!AD65+VLOOKUP(精神空间!$B$2,精神空间!$BR$4:$BT$11,2,)</f>
        <v>0.7</v>
      </c>
      <c r="BM65">
        <f>魂核1!Z65+神器1!AE65+VLOOKUP(精神空间!$B$2,精神空间!$BR$4:$BT$11,2,)</f>
        <v>0.7</v>
      </c>
      <c r="BO65">
        <f>战魄!T65+武魂!AZ65+好感度!D64+魂师之魄1!Y65+神器1!M65+魂兽1!X67+精神空间!BA64+精神空间!BC64</f>
        <v>2.3320000000000003</v>
      </c>
      <c r="BP65">
        <f>战魄!U65+武魂!BA65+好感度!E64+魂师之魄1!Z65+神器1!N65+魂兽1!Y67+精神空间!BB64+精神空间!BD64</f>
        <v>1.8320000000000003</v>
      </c>
      <c r="BQ65">
        <f>战魄!V65+武魂!BB65+好感度!F64+魂师之魄1!AA65+神器1!O65+魂兽1!Z67</f>
        <v>1.08</v>
      </c>
      <c r="BR65">
        <f>战魄!W65+武魂!BC65+好感度!G64+魂师之魄1!AB65+神器1!P65+魂兽1!AA67</f>
        <v>1.08</v>
      </c>
      <c r="BS65">
        <f>战魄!X65+武魂!BD65+好感度!H64+魂师之魄1!AC65+神器1!Q65+魂兽1!AB67</f>
        <v>1.24</v>
      </c>
      <c r="BT65">
        <f>战魄!Y65+武魂!BE65+好感度!I64+魂师之魄1!AD65+神器1!R65+魂兽1!AC67</f>
        <v>1.24</v>
      </c>
      <c r="BU65">
        <f>战魄!Z65+武魂!BF65+好感度!J64+魂师之魄1!AE65+神器1!S65+魂兽1!AD67</f>
        <v>1.24</v>
      </c>
      <c r="BV65">
        <f>战魄!AA65+武魂!BG65+好感度!K64+魂师之魄1!AF65+神器1!T65+魂兽1!AE67</f>
        <v>1.24</v>
      </c>
      <c r="BW65">
        <f>战魄!AB65+武魂!BH65+好感度!L64+魂师之魄1!AG65+神器1!U65+魂兽1!AF67</f>
        <v>1.24</v>
      </c>
      <c r="BX65">
        <f>战魄!AC65+武魂!BI65+好感度!M64+魂师之魄1!AH65+神器1!V65+魂兽1!AG67</f>
        <v>1.22</v>
      </c>
      <c r="BY65">
        <f>战魄!AD65+武魂!BJ65+好感度!N64+魂师之魄1!AI65+神器1!W65+魂兽1!AH67</f>
        <v>1.22</v>
      </c>
      <c r="BZ65">
        <f>战魄!AE65+武魂!BK65+好感度!O64+魂师之魄1!AJ65+神器1!X65+魂兽1!AI67</f>
        <v>1.1499999999999999</v>
      </c>
      <c r="CA65">
        <f>战魄!AF65+武魂!BL65+好感度!P64+魂师之魄1!AK65+神器1!Y65+魂兽1!AJ67</f>
        <v>1.08</v>
      </c>
      <c r="CB65">
        <f>战魄!AG65+武魂!BM65+好感度!Q64+魂师之魄1!AL65+神器1!Z65+魂兽1!AK67</f>
        <v>1.08</v>
      </c>
    </row>
    <row r="66" spans="2:80" x14ac:dyDescent="0.2">
      <c r="B66">
        <v>62</v>
      </c>
      <c r="D66">
        <f>(星级!D66+阶位!D66+战魄!D66+武魂!D66+众神殿!D66+精神空间!D65+天赋!C66+魂师之魄1!H66)*(1+BO66)+魂兽1!H68+化神!C65+魂骨!B65+魂环!C65+神兵!D64+神兵!W64+魂核1!H66</f>
        <v>390746.58862399997</v>
      </c>
      <c r="E66">
        <f>(星级!E66+阶位!E66+战魄!E66+武魂!E66+众神殿!E66+精神空间!E65+天赋!D66+魂师之魄1!I66)*(1+BP66)+魂兽1!I68+化神!D65+魂骨!C65+魂环!D65+神兵!E64+神兵!X64+魂核1!I66</f>
        <v>96195.575047999999</v>
      </c>
      <c r="F66">
        <f>(星级!F66+阶位!F66+战魄!F66+武魂!F66+众神殿!F66+精神空间!F65+天赋!E66+魂师之魄1!J66)*(1+BQ66)+魂兽1!J68+化神!E65+魂骨!D65+魂环!E65+神兵!F64+神兵!Y64+魂核1!J66</f>
        <v>34096.608319999999</v>
      </c>
      <c r="G66">
        <f>(星级!G66+阶位!G66+战魄!G66+武魂!G66+众神殿!G66+精神空间!G65+天赋!F66+魂师之魄1!K66)*(1+BR66)+魂兽1!K68+化神!F65+魂骨!E65+魂环!F65+神兵!G64+神兵!Z64+魂核1!K66</f>
        <v>30795.64832</v>
      </c>
      <c r="H66">
        <f>(星级!H66+阶位!H66+战魄!H66+武魂!H66+众神殿!H66+精神空间!H65+天赋!G66+魂师之魄1!L66)*(1+BS66)+魂兽1!L68+化神!G65+魂骨!F65+魂环!G65+神兵!H64+神兵!AA64+魂核1!L66</f>
        <v>911.97120000000007</v>
      </c>
      <c r="I66">
        <f>(星级!I66+阶位!I66+战魄!I66+武魂!I66+众神殿!I66+精神空间!I65+天赋!H66+魂师之魄1!M66)*(1+BT66)+魂兽1!M68+化神!H65+魂骨!G65+魂环!H65+神兵!I64+神兵!AB64+魂核1!M66</f>
        <v>894.05120000000011</v>
      </c>
      <c r="J66">
        <f>(星级!J66+阶位!J66+战魄!J66+武魂!J66+众神殿!J66+精神空间!J65+天赋!I66+魂师之魄1!N66)*(1+BU66)+魂兽1!N68+化神!I65+魂骨!H65+魂环!I65+神兵!J64+神兵!AC64+魂核1!N66</f>
        <v>960.73152000000016</v>
      </c>
      <c r="K66">
        <f>(星级!K66+阶位!K66+战魄!K66+武魂!K66+众神殿!K66+精神空间!K65+天赋!J66+魂师之魄1!O66)*(1+BV66)+魂兽1!O68+化神!J65+魂骨!I65+魂环!J65+神兵!K64+神兵!AD64+魂核1!O66</f>
        <v>903.01120000000003</v>
      </c>
      <c r="L66">
        <f>(星级!L66+阶位!L66+战魄!L66+武魂!L66+众神殿!L66+精神空间!L65+天赋!K66+魂师之魄1!P66)*(1+BW66)+魂兽1!P68+化神!K65+魂骨!J65+魂环!K65+神兵!L64+神兵!AE64+魂核1!P66</f>
        <v>1023.9712000000001</v>
      </c>
      <c r="M66">
        <f>(星级!M66+阶位!M66+战魄!M66+武魂!M66+众神殿!M66+精神空间!M65+天赋!L66+魂师之魄1!Q66)*(1+BX66)+魂兽1!Q68+化神!L65+魂骨!K65+魂环!L65+神兵!M64+神兵!AF64+魂核1!Q66</f>
        <v>903.01120000000003</v>
      </c>
      <c r="N66">
        <f>(星级!N66+阶位!N66+战魄!N66+武魂!N66+众神殿!N66+精神空间!N65+天赋!M66+魂师之魄1!R66)*(1+BY66)+魂兽1!R68+化神!M65+魂骨!L65+魂环!M65+神兵!N64+神兵!AG64+魂核1!R66</f>
        <v>14096.999999999998</v>
      </c>
      <c r="O66">
        <f>(星级!O66+阶位!O66+战魄!O66+武魂!O66+众神殿!O66+精神空间!O65+天赋!N66+魂师之魄1!S66)*(1+BZ66)+魂兽1!S68+化神!N65+魂骨!M65+魂环!N65+神兵!O64+神兵!AH64+魂核1!S66</f>
        <v>129</v>
      </c>
      <c r="P66">
        <f>(星级!P66+阶位!P66+战魄!P66+武魂!P66+众神殿!P66+精神空间!P65+天赋!O66+魂师之魄1!T66)*(1+CA66)+魂兽1!T68+化神!O65+魂骨!N65+魂环!O65+神兵!P64+神兵!AI64+魂核1!T66</f>
        <v>23943.223999999998</v>
      </c>
      <c r="Q66">
        <f>(星级!Q66+阶位!Q66+战魄!Q66+武魂!Q66+众神殿!Q66+精神空间!Q65+天赋!P66+魂师之魄1!U66)*(1+CB66)+魂兽1!U68+化神!P65+魂骨!O65+魂环!P65+神兵!Q64+神兵!AJ64+魂核1!U66</f>
        <v>23943.223999999998</v>
      </c>
      <c r="R66">
        <f>化神!R65+魂环!Q65</f>
        <v>15140</v>
      </c>
      <c r="S66">
        <f>化神!S65+魂环!R65</f>
        <v>15140</v>
      </c>
      <c r="T66">
        <f>魂环!S65</f>
        <v>0</v>
      </c>
      <c r="U66">
        <f>魂环!T65</f>
        <v>0</v>
      </c>
      <c r="V66">
        <f>魂核1!Y66+神器1!AD66+VLOOKUP(精神空间!$B$2,精神空间!$BR$4:$BT$11,2,)</f>
        <v>0.7</v>
      </c>
      <c r="W66">
        <f>魂核1!Z66+神器1!AE66+VLOOKUP(精神空间!$B$2,精神空间!$BR$4:$BT$11,2,)</f>
        <v>0.7</v>
      </c>
      <c r="Y66">
        <f>(星级!S66+阶位!T66+战魄!D66+武魂!T66+众神殿!D66+精神空间!T65+天赋!S66+魂师之魄1!H66)*(1+BO66)+魂兽1!H68+化神!C65+魂骨!B65+魂环!C65+神兵!D64+神兵!W64+魂核1!H66</f>
        <v>368245.71564800001</v>
      </c>
      <c r="Z66">
        <f>(星级!T66+阶位!U66+战魄!E66+武魂!U66+众神殿!E66+精神空间!U65+天赋!T66+魂师之魄1!I66)*(1+BP66)+魂兽1!I68+化神!D65+魂骨!C65+魂环!D65+神兵!E64+神兵!X64+魂核1!I66</f>
        <v>94886.619248000003</v>
      </c>
      <c r="AA66">
        <f>(星级!U66+阶位!V66+战魄!F66+武魂!V66+众神殿!F66+精神空间!V65+天赋!U66+魂师之魄1!J66)*(1+BQ66)+魂兽1!J68+化神!E65+魂骨!D65+魂环!E65+神兵!F64+神兵!Y64+魂核1!J66</f>
        <v>32106.015039999998</v>
      </c>
      <c r="AB66">
        <f>(星级!V66+阶位!W66+战魄!G66+武魂!W66+众神殿!G66+精神空间!W65+天赋!V66+魂师之魄1!K66)*(1+BR66)+魂兽1!K68+化神!F65+魂骨!E65+魂环!F65+神兵!G64+神兵!Z64+魂核1!K66</f>
        <v>28771.775039999997</v>
      </c>
      <c r="AC66">
        <f>(星级!W66+阶位!X66+战魄!H66+武魂!X66+众神殿!H66+精神空间!X65+天赋!W66+魂师之魄1!L66)*(1+BS66)+魂兽1!L68+化神!G65+魂骨!F65+魂环!G65+神兵!H64+神兵!AA64+魂核1!L66</f>
        <v>903.3696000000001</v>
      </c>
      <c r="AD66">
        <f>(星级!X66+阶位!Y66+战魄!I66+武魂!Y66+众神殿!I66+精神空间!Y65+天赋!X66+魂师之魄1!M66)*(1+BT66)+魂兽1!M68+化神!H65+魂骨!G65+魂环!H65+神兵!I64+神兵!AB64+魂核1!M66</f>
        <v>885.44960000000015</v>
      </c>
      <c r="AE66">
        <f>(星级!Y66+阶位!Z66+战魄!J66+武魂!Z66+众神殿!J66+精神空间!Z65+天赋!Y66+魂师之魄1!N66)*(1+BU66)+魂兽1!N68+化神!I65+魂骨!H65+魂环!I65+神兵!J64+神兵!AC64+魂核1!N66</f>
        <v>969.33312000000012</v>
      </c>
      <c r="AF66">
        <f>(星级!Z66+阶位!AA66+战魄!K66+武魂!AA66+众神殿!K66+精神空间!AA65+天赋!Z66+魂师之魄1!O66)*(1+BV66)+魂兽1!O68+化神!J65+魂骨!I65+魂环!J65+神兵!K64+神兵!AD64+魂核1!O66</f>
        <v>911.61280000000011</v>
      </c>
      <c r="AG66">
        <f>(星级!AA66+阶位!AB66+战魄!L66+武魂!AB66+众神殿!L66+精神空间!AB65+天赋!AA66+魂师之魄1!P66)*(1+BW66)+魂兽1!P68+化神!K65+魂骨!J65+魂环!K65+神兵!L64+神兵!AE64+魂核1!P66</f>
        <v>1023.9712000000001</v>
      </c>
      <c r="AH66">
        <f>(星级!AB66+阶位!AC66+战魄!M66+武魂!AC66+众神殿!M66+精神空间!AC65+天赋!AB66+魂师之魄1!Q66)*(1+BX66)+魂兽1!Q68+化神!L65+魂骨!K65+魂环!L65+神兵!M64+神兵!AF64+魂核1!Q66</f>
        <v>903.01120000000003</v>
      </c>
      <c r="AI66">
        <f>(星级!AC66+阶位!AD66+战魄!N66+武魂!AD66+众神殿!N66+精神空间!AD65+天赋!AC66+魂师之魄1!R66)*(1+BY66)+魂兽1!R68+化神!M65+魂骨!L65+魂环!M65+神兵!N64+神兵!AG64+魂核1!R66</f>
        <v>11233.199999999999</v>
      </c>
      <c r="AJ66">
        <f>(星级!AD66+阶位!AE66+战魄!O66+武魂!AE66+众神殿!O66+精神空间!AE65+天赋!AD66+魂师之魄1!S66)*(1+BZ66)+魂兽1!S68+化神!N65+魂骨!M65+魂环!N65+神兵!O64+神兵!AH64+魂核1!S66</f>
        <v>204.25</v>
      </c>
      <c r="AK66">
        <f>(星级!AE66+阶位!AF66+战魄!P66+武魂!AF66+众神殿!P66+精神空间!AF65+天赋!AE66+魂师之魄1!T66)*(1+CA66)+魂兽1!T68+化神!O65+魂骨!N65+魂环!O65+神兵!P64+神兵!AI64+魂核1!T66</f>
        <v>23011.383999999998</v>
      </c>
      <c r="AL66">
        <f>(星级!AF66+阶位!AG66+战魄!Q66+武魂!AG66+众神殿!Q66+精神空间!AG65+天赋!AF66+魂师之魄1!U66)*(1+CB66)+魂兽1!U68+化神!P65+魂骨!O65+魂环!P65+神兵!Q64+神兵!AJ64+魂核1!U66</f>
        <v>23011.383999999998</v>
      </c>
      <c r="AM66">
        <f>化神!R65+魂环!Q65</f>
        <v>15140</v>
      </c>
      <c r="AN66">
        <f>化神!S65+魂环!R65</f>
        <v>15140</v>
      </c>
      <c r="AO66">
        <f>魂环!S65</f>
        <v>0</v>
      </c>
      <c r="AP66">
        <f>魂环!T65</f>
        <v>0</v>
      </c>
      <c r="AQ66">
        <f>魂核1!Y66+神器1!AD66+VLOOKUP(精神空间!$B$2,精神空间!$BR$4:$BT$11,2,)</f>
        <v>0.7</v>
      </c>
      <c r="AR66">
        <f>魂核1!Z66+神器1!AE66+VLOOKUP(精神空间!$B$2,精神空间!$BR$4:$BT$11,2,)</f>
        <v>0.7</v>
      </c>
      <c r="AT66">
        <f>(星级!AH66+阶位!AJ66+战魄!D66+武魂!AJ66+众神殿!D66+精神空间!AJ65+天赋!AI66+魂师之魄1!H66)*(1+BO66)+魂兽1!H68+化神!C65+魂骨!B65+魂环!C65+神兵!D64+神兵!W64+魂核1!H66</f>
        <v>353730.55947199999</v>
      </c>
      <c r="AU66">
        <f>(星级!AI66+阶位!AK66+战魄!E66+武魂!AK66+众神殿!E66+精神空间!AK65+天赋!AJ66+魂师之魄1!I66)*(1+BP66)+魂兽1!I68+化神!D65+魂骨!C65+魂环!D65+神兵!E64+神兵!X64+魂核1!I66</f>
        <v>97338.03495999999</v>
      </c>
      <c r="AV66">
        <f>(星级!AJ66+阶位!AL66+战魄!F66+武魂!AL66+众神殿!F66+精神空间!AL65+天赋!AK66+魂师之魄1!J66)*(1+BQ66)+魂兽1!J68+化神!E65+魂骨!D65+魂环!E65+神兵!F64+神兵!Y64+魂核1!J66</f>
        <v>28140.827839999998</v>
      </c>
      <c r="AW66">
        <f>(星级!AK66+阶位!AM66+战魄!G66+武魂!AM66+众神殿!G66+精神空间!AM65+天赋!AL66+魂师之魄1!K66)*(1+BR66)+魂兽1!K68+化神!F65+魂骨!E65+魂环!F65+神兵!G64+神兵!Z64+魂核1!K66</f>
        <v>30891.919040000001</v>
      </c>
      <c r="AX66">
        <f>(星级!AL66+阶位!AN66+战魄!H66+武魂!AN66+众神殿!H66+精神空间!AN65+天赋!AM66+魂师之魄1!L66)*(1+BS66)+魂兽1!L68+化神!G65+魂骨!F65+魂环!G65+神兵!H64+神兵!AA64+魂核1!L66</f>
        <v>911.97120000000007</v>
      </c>
      <c r="AY66">
        <f>(星级!AM66+阶位!AO66+战魄!I66+武魂!AO66+众神殿!I66+精神空间!AO65+天赋!AN66+魂师之魄1!M66)*(1+BT66)+魂兽1!M68+化神!H65+魂骨!G65+魂环!H65+神兵!I64+神兵!AB64+魂核1!M66</f>
        <v>894.05120000000011</v>
      </c>
      <c r="AZ66">
        <f>(星级!AN66+阶位!AP66+战魄!J66+武魂!AP66+众神殿!J66+精神空间!AP65+天赋!AO66+魂师之魄1!N66)*(1+BU66)+魂兽1!N68+化神!I65+魂骨!H65+魂环!I65+神兵!J64+神兵!AC64+魂核1!N66</f>
        <v>960.73152000000016</v>
      </c>
      <c r="BA66">
        <f>(星级!AO66+阶位!AQ66+战魄!K66+武魂!AQ66+众神殿!K66+精神空间!AQ65+天赋!AP66+魂师之魄1!O66)*(1+BV66)+魂兽1!O68+化神!J65+魂骨!I65+魂环!J65+神兵!K64+神兵!AD64+魂核1!O66</f>
        <v>894.05120000000011</v>
      </c>
      <c r="BB66">
        <f>(星级!AP66+阶位!AR66+战魄!L66+武魂!AR66+众神殿!L66+精神空间!AR65+天赋!AQ66+魂师之魄1!P66)*(1+BW66)+魂兽1!P68+化神!K65+魂骨!J65+魂环!K65+神兵!L64+神兵!AE64+魂核1!P66</f>
        <v>1023.9712000000001</v>
      </c>
      <c r="BC66">
        <f>(星级!AQ66+阶位!AS66+战魄!M66+武魂!AS66+众神殿!M66+精神空间!AS65+天赋!AR66+魂师之魄1!Q66)*(1+BX66)+魂兽1!Q68+化神!L65+魂骨!K65+魂环!L65+神兵!M64+神兵!AF64+魂核1!Q66</f>
        <v>903.01120000000003</v>
      </c>
      <c r="BD66">
        <f>(星级!AR66+阶位!AT66+战魄!N66+武魂!AT66+众神殿!N66+精神空间!AT65+天赋!AS66+魂师之魄1!R66)*(1+BY66)+魂兽1!R68+化神!M65+魂骨!L65+魂环!M65+神兵!N64+神兵!AG64+魂核1!R66</f>
        <v>5616.5999999999995</v>
      </c>
      <c r="BE66">
        <f>(星级!AS66+阶位!AU66+战魄!O66+武魂!AU66+众神殿!O66+精神空间!AU65+天赋!AT66+魂师之魄1!S66)*(1+BZ66)+魂兽1!S68+化神!N65+魂骨!M65+魂环!N65+神兵!O64+神兵!AH64+魂核1!S66</f>
        <v>258</v>
      </c>
      <c r="BF66">
        <f>(星级!AT66+阶位!AV66+战魄!P66+武魂!AV66+众神殿!P66+精神空间!AV65+天赋!AU66+魂师之魄1!T66)*(1+CA66)+魂兽1!T68+化神!O65+魂骨!N65+魂环!O65+神兵!P64+神兵!AI64+魂核1!T66</f>
        <v>23011.383999999998</v>
      </c>
      <c r="BG66">
        <f>(星级!AU66+阶位!AW66+战魄!Q66+武魂!AW66+众神殿!Q66+精神空间!AW65+天赋!AV66+魂师之魄1!U66)*(1+CB66)+魂兽1!U68+化神!P65+魂骨!O65+魂环!P65+神兵!Q64+神兵!AJ64+魂核1!U66</f>
        <v>23011.383999999998</v>
      </c>
      <c r="BH66">
        <f>化神!R65+魂环!Q65</f>
        <v>15140</v>
      </c>
      <c r="BI66">
        <f>化神!S65+魂环!R65</f>
        <v>15140</v>
      </c>
      <c r="BJ66">
        <f>魂环!S65</f>
        <v>0</v>
      </c>
      <c r="BK66">
        <f>魂环!T65</f>
        <v>0</v>
      </c>
      <c r="BL66">
        <f>魂核1!Y66+神器1!AD66+VLOOKUP(精神空间!$B$2,精神空间!$BR$4:$BT$11,2,)</f>
        <v>0.7</v>
      </c>
      <c r="BM66">
        <f>魂核1!Z66+神器1!AE66+VLOOKUP(精神空间!$B$2,精神空间!$BR$4:$BT$11,2,)</f>
        <v>0.7</v>
      </c>
      <c r="BO66">
        <f>战魄!T66+武魂!AZ66+好感度!D65+魂师之魄1!Y66+神器1!M66+魂兽1!X68+精神空间!BA65+精神空间!BC65</f>
        <v>2.3359999999999999</v>
      </c>
      <c r="BP66">
        <f>战魄!U66+武魂!BA66+好感度!E65+魂师之魄1!Z66+神器1!N66+魂兽1!Y68+精神空间!BB65+精神空间!BD65</f>
        <v>1.8359999999999999</v>
      </c>
      <c r="BQ66">
        <f>战魄!V66+武魂!BB66+好感度!F65+魂师之魄1!AA66+神器1!O66+魂兽1!Z68</f>
        <v>1.08</v>
      </c>
      <c r="BR66">
        <f>战魄!W66+武魂!BC66+好感度!G65+魂师之魄1!AB66+神器1!P66+魂兽1!AA68</f>
        <v>1.08</v>
      </c>
      <c r="BS66">
        <f>战魄!X66+武魂!BD66+好感度!H65+魂师之魄1!AC66+神器1!Q66+魂兽1!AB68</f>
        <v>1.24</v>
      </c>
      <c r="BT66">
        <f>战魄!Y66+武魂!BE66+好感度!I65+魂师之魄1!AD66+神器1!R66+魂兽1!AC68</f>
        <v>1.24</v>
      </c>
      <c r="BU66">
        <f>战魄!Z66+武魂!BF66+好感度!J65+魂师之魄1!AE66+神器1!S66+魂兽1!AD68</f>
        <v>1.24</v>
      </c>
      <c r="BV66">
        <f>战魄!AA66+武魂!BG66+好感度!K65+魂师之魄1!AF66+神器1!T66+魂兽1!AE68</f>
        <v>1.24</v>
      </c>
      <c r="BW66">
        <f>战魄!AB66+武魂!BH66+好感度!L65+魂师之魄1!AG66+神器1!U66+魂兽1!AF68</f>
        <v>1.24</v>
      </c>
      <c r="BX66">
        <f>战魄!AC66+武魂!BI66+好感度!M65+魂师之魄1!AH66+神器1!V66+魂兽1!AG68</f>
        <v>1.24</v>
      </c>
      <c r="BY66">
        <f>战魄!AD66+武魂!BJ66+好感度!N65+魂师之魄1!AI66+神器1!W66+魂兽1!AH68</f>
        <v>1.22</v>
      </c>
      <c r="BZ66">
        <f>战魄!AE66+武魂!BK66+好感度!O65+魂师之魄1!AJ66+神器1!X66+魂兽1!AI68</f>
        <v>1.1499999999999999</v>
      </c>
      <c r="CA66">
        <f>战魄!AF66+武魂!BL66+好感度!P65+魂师之魄1!AK66+神器1!Y66+魂兽1!AJ68</f>
        <v>1.08</v>
      </c>
      <c r="CB66">
        <f>战魄!AG66+武魂!BM66+好感度!Q65+魂师之魄1!AL66+神器1!Z66+魂兽1!AK68</f>
        <v>1.08</v>
      </c>
    </row>
    <row r="67" spans="2:80" x14ac:dyDescent="0.2">
      <c r="B67">
        <v>63</v>
      </c>
      <c r="D67">
        <f>(星级!D67+阶位!D67+战魄!D67+武魂!D67+众神殿!D67+精神空间!D66+天赋!C67+魂师之魄1!H67)*(1+BO67)+魂兽1!H69+化神!C66+魂骨!B66+魂环!C66+神兵!D65+神兵!W65+魂核1!H67</f>
        <v>392847.42156000005</v>
      </c>
      <c r="E67">
        <f>(星级!E67+阶位!E67+战魄!E67+武魂!E67+众神殿!E67+精神空间!E66+天赋!D67+魂师之魄1!I67)*(1+BP67)+魂兽1!I69+化神!D66+魂骨!C66+魂环!D66+神兵!E65+神兵!X65+魂核1!I67</f>
        <v>96698.019120000012</v>
      </c>
      <c r="F67">
        <f>(星级!F67+阶位!F67+战魄!F67+武魂!F67+众神殿!F67+精神空间!F66+天赋!E67+魂师之魄1!J67)*(1+BQ67)+魂兽1!J69+化神!E66+魂骨!D66+魂环!E66+神兵!F65+神兵!Y65+魂核1!J67</f>
        <v>34250.944319999995</v>
      </c>
      <c r="G67">
        <f>(星级!G67+阶位!G67+战魄!G67+武魂!G67+众神殿!G67+精神空间!G66+天赋!F67+魂师之魄1!K67)*(1+BR67)+魂兽1!K69+化神!F66+魂骨!E66+魂环!F66+神兵!G65+神兵!Z65+魂核1!K67</f>
        <v>30906.304319999996</v>
      </c>
      <c r="H67">
        <f>(星级!H67+阶位!H67+战魄!H67+武魂!H67+众神殿!H67+精神空间!H66+天赋!G67+魂师之魄1!L67)*(1+BS67)+魂兽1!L69+化神!G66+魂骨!F66+魂环!G66+神兵!H65+神兵!AA65+魂核1!L67</f>
        <v>921.3792000000002</v>
      </c>
      <c r="I67">
        <f>(星级!I67+阶位!I67+战魄!I67+武魂!I67+众神殿!I67+精神空间!I66+天赋!H67+魂师之魄1!M67)*(1+BT67)+魂兽1!M69+化神!H66+魂骨!G66+魂环!H66+神兵!I65+神兵!AB65+魂核1!M67</f>
        <v>903.45920000000012</v>
      </c>
      <c r="J67">
        <f>(星级!J67+阶位!J67+战魄!J67+武魂!J67+众神殿!J67+精神空间!J66+天赋!I67+魂师之魄1!N67)*(1+BU67)+魂兽1!N69+化神!I66+魂骨!H66+魂环!I66+神兵!J65+神兵!AC65+魂核1!N67</f>
        <v>970.13952000000018</v>
      </c>
      <c r="K67">
        <f>(星级!K67+阶位!K67+战魄!K67+武魂!K67+众神殿!K67+精神空间!K66+天赋!J67+魂师之魄1!O67)*(1+BV67)+魂兽1!O69+化神!J66+魂骨!I66+魂环!J66+神兵!K65+神兵!AD65+魂核1!O67</f>
        <v>912.41920000000016</v>
      </c>
      <c r="L67">
        <f>(星级!L67+阶位!L67+战魄!L67+武魂!L67+众神殿!L67+精神空间!L66+天赋!K67+魂师之魄1!P67)*(1+BW67)+魂兽1!P69+化神!K66+魂骨!J66+魂环!K66+神兵!L65+神兵!AE65+魂核1!P67</f>
        <v>1033.3792000000001</v>
      </c>
      <c r="M67">
        <f>(星级!M67+阶位!M67+战魄!M67+武魂!M67+众神殿!M67+精神空间!M66+天赋!L67+魂师之魄1!Q67)*(1+BX67)+魂兽1!Q69+化神!L66+魂骨!K66+魂环!L66+神兵!M65+神兵!AF65+魂核1!Q67</f>
        <v>912.41920000000016</v>
      </c>
      <c r="N67">
        <f>(星级!N67+阶位!N67+战魄!N67+武魂!N67+众神殿!N67+精神空间!N66+天赋!M67+魂师之魄1!R67)*(1+BY67)+魂兽1!R69+化神!M66+魂骨!L66+魂环!M66+神兵!N65+神兵!AG65+魂核1!R67</f>
        <v>14448.000000000002</v>
      </c>
      <c r="O67">
        <f>(星级!O67+阶位!O67+战魄!O67+武魂!O67+众神殿!O67+精神空间!O66+天赋!N67+魂师之魄1!S67)*(1+BZ67)+魂兽1!S69+化神!N66+魂骨!M66+魂环!N66+神兵!O65+神兵!AH65+魂核1!S67</f>
        <v>129</v>
      </c>
      <c r="P67">
        <f>(星级!P67+阶位!P67+战魄!P67+武魂!P67+众神殿!P67+精神空间!P66+天赋!O67+魂师之魄1!T67)*(1+CA67)+魂兽1!T69+化神!O66+魂骨!N66+魂环!O66+神兵!P65+神兵!AI65+魂核1!T67</f>
        <v>23965.542399999998</v>
      </c>
      <c r="Q67">
        <f>(星级!Q67+阶位!Q67+战魄!Q67+武魂!Q67+众神殿!Q67+精神空间!Q66+天赋!P67+魂师之魄1!U67)*(1+CB67)+魂兽1!U69+化神!P66+魂骨!O66+魂环!P66+神兵!Q65+神兵!AJ65+魂核1!U67</f>
        <v>23965.542399999998</v>
      </c>
      <c r="R67">
        <f>化神!R66+魂环!Q66</f>
        <v>15140</v>
      </c>
      <c r="S67">
        <f>化神!S66+魂环!R66</f>
        <v>15140</v>
      </c>
      <c r="T67">
        <f>魂环!S66</f>
        <v>0</v>
      </c>
      <c r="U67">
        <f>魂环!T66</f>
        <v>0</v>
      </c>
      <c r="V67">
        <f>魂核1!Y67+神器1!AD67+VLOOKUP(精神空间!$B$2,精神空间!$BR$4:$BT$11,2,)</f>
        <v>0.7</v>
      </c>
      <c r="W67">
        <f>魂核1!Z67+神器1!AE67+VLOOKUP(精神空间!$B$2,精神空间!$BR$4:$BT$11,2,)</f>
        <v>0.7</v>
      </c>
      <c r="Y67">
        <f>(星级!S67+阶位!T67+战魄!D67+武魂!T67+众神殿!D67+精神空间!T66+天赋!S67+魂师之魄1!H67)*(1+BO67)+魂兽1!H69+化神!C66+魂骨!B66+魂环!C66+神兵!D65+神兵!W65+魂核1!H67</f>
        <v>380582.72112</v>
      </c>
      <c r="Z67">
        <f>(星级!T67+阶位!U67+战魄!E67+武魂!U67+众神殿!E67+精神空间!U66+天赋!T67+魂师之魄1!I67)*(1+BP67)+魂兽1!I69+化神!D66+魂骨!C66+魂环!D66+神兵!E65+神兵!X65+魂核1!I67</f>
        <v>98619.705120000013</v>
      </c>
      <c r="AA67">
        <f>(星级!U67+阶位!V67+战魄!F67+武魂!V67+众神殿!F67+精神空间!V66+天赋!U67+魂师之魄1!J67)*(1+BQ67)+魂兽1!J69+化神!E66+魂骨!D66+魂环!E66+神兵!F65+神兵!Y65+魂核1!J67</f>
        <v>33091.103040000002</v>
      </c>
      <c r="AB67">
        <f>(星级!V67+阶位!W67+战魄!G67+武魂!W67+众神殿!G67+精神空间!W66+天赋!V67+魂师之魄1!K67)*(1+BR67)+魂兽1!K69+化神!F66+魂骨!E66+魂环!F66+神兵!G65+神兵!Z65+魂核1!K67</f>
        <v>29723.583039999998</v>
      </c>
      <c r="AC67">
        <f>(星级!W67+阶位!X67+战魄!H67+武魂!X67+众神殿!H67+精神空间!X66+天赋!W67+魂师之魄1!L67)*(1+BS67)+魂兽1!L69+化神!G66+魂骨!F66+魂环!G66+神兵!H65+神兵!AA65+魂核1!L67</f>
        <v>923.97760000000005</v>
      </c>
      <c r="AD67">
        <f>(星级!X67+阶位!Y67+战魄!I67+武魂!Y67+众神殿!I67+精神空间!Y66+天赋!X67+魂师之魄1!M67)*(1+BT67)+魂兽1!M69+化神!H66+魂骨!G66+魂环!H66+神兵!I65+神兵!AB65+魂核1!M67</f>
        <v>906.05760000000009</v>
      </c>
      <c r="AE67">
        <f>(星级!Y67+阶位!Z67+战魄!J67+武魂!Z67+众神殿!J67+精神空间!Z66+天赋!Y67+魂师之魄1!N67)*(1+BU67)+魂兽1!N69+化神!I66+魂骨!H66+魂环!I66+神兵!J65+神兵!AC65+魂核1!N67</f>
        <v>989.94112000000007</v>
      </c>
      <c r="AF67">
        <f>(星级!Z67+阶位!AA67+战魄!K67+武魂!AA67+众神殿!K67+精神空间!AA66+天赋!Z67+魂师之魄1!O67)*(1+BV67)+魂兽1!O69+化神!J66+魂骨!I66+魂环!J66+神兵!K65+神兵!AD65+魂核1!O67</f>
        <v>932.22080000000017</v>
      </c>
      <c r="AG67">
        <f>(星级!AA67+阶位!AB67+战魄!L67+武魂!AB67+众神殿!L67+精神空间!AB66+天赋!AA67+魂师之魄1!P67)*(1+BW67)+魂兽1!P69+化神!K66+魂骨!J66+魂环!K66+神兵!L65+神兵!AE65+魂核1!P67</f>
        <v>1044.5792000000001</v>
      </c>
      <c r="AH67">
        <f>(星级!AB67+阶位!AC67+战魄!M67+武魂!AC67+众神殿!M67+精神空间!AC66+天赋!AB67+魂师之魄1!Q67)*(1+BX67)+魂兽1!Q69+化神!L66+魂骨!K66+魂环!L66+神兵!M65+神兵!AF65+魂核1!Q67</f>
        <v>923.61920000000021</v>
      </c>
      <c r="AI67">
        <f>(星级!AC67+阶位!AD67+战魄!N67+武魂!AD67+众神殿!N67+精神空间!AD66+天赋!AC67+魂师之魄1!R67)*(1+BY67)+魂兽1!R69+化神!M66+魂骨!L66+魂环!M66+神兵!N65+神兵!AG65+魂核1!R67</f>
        <v>11513.6</v>
      </c>
      <c r="AJ67">
        <f>(星级!AD67+阶位!AE67+战魄!O67+武魂!AE67+众神殿!O67+精神空间!AE66+天赋!AD67+魂师之魄1!S67)*(1+BZ67)+魂兽1!S69+化神!N66+魂骨!M66+魂环!N66+神兵!O65+神兵!AH65+魂核1!S67</f>
        <v>204.25</v>
      </c>
      <c r="AK67">
        <f>(星级!AE67+阶位!AF67+战魄!P67+武魂!AF67+众神殿!P67+精神空间!AF66+天赋!AE67+魂师之魄1!T67)*(1+CA67)+魂兽1!T69+化神!O66+魂骨!N66+魂环!O66+神兵!P65+神兵!AI65+魂核1!T67</f>
        <v>23778.342399999998</v>
      </c>
      <c r="AL67">
        <f>(星级!AF67+阶位!AG67+战魄!Q67+武魂!AG67+众神殿!Q67+精神空间!AG66+天赋!AF67+魂师之魄1!U67)*(1+CB67)+魂兽1!U69+化神!P66+魂骨!O66+魂环!P66+神兵!Q65+神兵!AJ65+魂核1!U67</f>
        <v>23778.342399999998</v>
      </c>
      <c r="AM67">
        <f>化神!R66+魂环!Q66</f>
        <v>15140</v>
      </c>
      <c r="AN67">
        <f>化神!S66+魂环!R66</f>
        <v>15140</v>
      </c>
      <c r="AO67">
        <f>魂环!S66</f>
        <v>0</v>
      </c>
      <c r="AP67">
        <f>魂环!T66</f>
        <v>0</v>
      </c>
      <c r="AQ67">
        <f>魂核1!Y67+神器1!AD67+VLOOKUP(精神空间!$B$2,精神空间!$BR$4:$BT$11,2,)</f>
        <v>0.7</v>
      </c>
      <c r="AR67">
        <f>魂核1!Z67+神器1!AE67+VLOOKUP(精神空间!$B$2,精神空间!$BR$4:$BT$11,2,)</f>
        <v>0.7</v>
      </c>
      <c r="AT67">
        <f>(星级!AH67+阶位!AJ67+战魄!D67+武魂!AJ67+众神殿!D67+精神空间!AJ66+天赋!AI67+魂师之魄1!H67)*(1+BO67)+魂兽1!H69+化神!C66+魂骨!B66+魂环!C66+神兵!D65+神兵!W65+魂核1!H67</f>
        <v>355416.26867999998</v>
      </c>
      <c r="AU67">
        <f>(星级!AI67+阶位!AK67+战魄!E67+武魂!AK67+众神殿!E67+精神空间!AK66+天赋!AJ67+魂师之魄1!I67)*(1+BP67)+魂兽1!I69+化神!D66+魂骨!C66+魂环!D66+神兵!E65+神兵!X65+魂核1!I67</f>
        <v>97889.376400000008</v>
      </c>
      <c r="AV67">
        <f>(星级!AJ67+阶位!AL67+战魄!F67+武魂!AL67+众神殿!F67+精神空间!AL66+天赋!AK67+魂师之魄1!J67)*(1+BQ67)+魂兽1!J69+化神!E66+魂骨!D66+魂环!E66+神兵!F65+神兵!Y65+魂核1!J67</f>
        <v>28220.887039999998</v>
      </c>
      <c r="AW67">
        <f>(星级!AK67+阶位!AM67+战魄!G67+武魂!AM67+众神殿!G67+精神空间!AM66+天赋!AL67+魂师之魄1!K67)*(1+BR67)+魂兽1!K69+化神!F66+魂骨!E66+魂环!F66+神兵!G65+神兵!Z65+魂核1!K67</f>
        <v>31002.595839999998</v>
      </c>
      <c r="AX67">
        <f>(星级!AL67+阶位!AN67+战魄!H67+武魂!AN67+众神殿!H67+精神空间!AN66+天赋!AM67+魂师之魄1!L67)*(1+BS67)+魂兽1!L69+化神!G66+魂骨!F66+魂环!G66+神兵!H65+神兵!AA65+魂核1!L67</f>
        <v>921.3792000000002</v>
      </c>
      <c r="AY67">
        <f>(星级!AM67+阶位!AO67+战魄!I67+武魂!AO67+众神殿!I67+精神空间!AO66+天赋!AN67+魂师之魄1!M67)*(1+BT67)+魂兽1!M69+化神!H66+魂骨!G66+魂环!H66+神兵!I65+神兵!AB65+魂核1!M67</f>
        <v>903.45920000000012</v>
      </c>
      <c r="AZ67">
        <f>(星级!AN67+阶位!AP67+战魄!J67+武魂!AP67+众神殿!J67+精神空间!AP66+天赋!AO67+魂师之魄1!N67)*(1+BU67)+魂兽1!N69+化神!I66+魂骨!H66+魂环!I66+神兵!J65+神兵!AC65+魂核1!N67</f>
        <v>970.13952000000018</v>
      </c>
      <c r="BA67">
        <f>(星级!AO67+阶位!AQ67+战魄!K67+武魂!AQ67+众神殿!K67+精神空间!AQ66+天赋!AP67+魂师之魄1!O67)*(1+BV67)+魂兽1!O69+化神!J66+魂骨!I66+魂环!J66+神兵!K65+神兵!AD65+魂核1!O67</f>
        <v>903.45920000000012</v>
      </c>
      <c r="BB67">
        <f>(星级!AP67+阶位!AR67+战魄!L67+武魂!AR67+众神殿!L67+精神空间!AR66+天赋!AQ67+魂师之魄1!P67)*(1+BW67)+魂兽1!P69+化神!K66+魂骨!J66+魂环!K66+神兵!L65+神兵!AE65+魂核1!P67</f>
        <v>1033.3792000000001</v>
      </c>
      <c r="BC67">
        <f>(星级!AQ67+阶位!AS67+战魄!M67+武魂!AS67+众神殿!M67+精神空间!AS66+天赋!AR67+魂师之魄1!Q67)*(1+BX67)+魂兽1!Q69+化神!L66+魂骨!K66+魂环!L66+神兵!M65+神兵!AF65+魂核1!Q67</f>
        <v>912.41920000000016</v>
      </c>
      <c r="BD67">
        <f>(星级!AR67+阶位!AT67+战魄!N67+武魂!AT67+众神殿!N67+精神空间!AT66+天赋!AS67+魂师之魄1!R67)*(1+BY67)+魂兽1!R69+化神!M66+魂骨!L66+魂环!M66+神兵!N65+神兵!AG65+魂核1!R67</f>
        <v>5756.8</v>
      </c>
      <c r="BE67">
        <f>(星级!AS67+阶位!AU67+战魄!O67+武魂!AU67+众神殿!O67+精神空间!AU66+天赋!AT67+魂师之魄1!S67)*(1+BZ67)+魂兽1!S69+化神!N66+魂骨!M66+魂环!N66+神兵!O65+神兵!AH65+魂核1!S67</f>
        <v>258</v>
      </c>
      <c r="BF67">
        <f>(星级!AT67+阶位!AV67+战魄!P67+武魂!AV67+众神殿!P67+精神空间!AV66+天赋!AU67+魂师之魄1!T67)*(1+CA67)+魂兽1!T69+化神!O66+魂骨!N66+魂环!O66+神兵!P65+神兵!AI65+魂核1!T67</f>
        <v>23033.702399999998</v>
      </c>
      <c r="BG67">
        <f>(星级!AU67+阶位!AW67+战魄!Q67+武魂!AW67+众神殿!Q67+精神空间!AW66+天赋!AV67+魂师之魄1!U67)*(1+CB67)+魂兽1!U69+化神!P66+魂骨!O66+魂环!P66+神兵!Q65+神兵!AJ65+魂核1!U67</f>
        <v>23033.702399999998</v>
      </c>
      <c r="BH67">
        <f>化神!R66+魂环!Q66</f>
        <v>15140</v>
      </c>
      <c r="BI67">
        <f>化神!S66+魂环!R66</f>
        <v>15140</v>
      </c>
      <c r="BJ67">
        <f>魂环!S66</f>
        <v>0</v>
      </c>
      <c r="BK67">
        <f>魂环!T66</f>
        <v>0</v>
      </c>
      <c r="BL67">
        <f>魂核1!Y67+神器1!AD67+VLOOKUP(精神空间!$B$2,精神空间!$BR$4:$BT$11,2,)</f>
        <v>0.7</v>
      </c>
      <c r="BM67">
        <f>魂核1!Z67+神器1!AE67+VLOOKUP(精神空间!$B$2,精神空间!$BR$4:$BT$11,2,)</f>
        <v>0.7</v>
      </c>
      <c r="BO67">
        <f>战魄!T67+武魂!AZ67+好感度!D66+魂师之魄1!Y67+神器1!M67+魂兽1!X69+精神空间!BA66+精神空间!BC66</f>
        <v>2.3400000000000003</v>
      </c>
      <c r="BP67">
        <f>战魄!U67+武魂!BA67+好感度!E66+魂师之魄1!Z67+神器1!N67+魂兽1!Y69+精神空间!BB66+精神空间!BD66</f>
        <v>1.8400000000000003</v>
      </c>
      <c r="BQ67">
        <f>战魄!V67+武魂!BB67+好感度!F66+魂师之魄1!AA67+神器1!O67+魂兽1!Z69</f>
        <v>1.08</v>
      </c>
      <c r="BR67">
        <f>战魄!W67+武魂!BC67+好感度!G66+魂师之魄1!AB67+神器1!P67+魂兽1!AA69</f>
        <v>1.08</v>
      </c>
      <c r="BS67">
        <f>战魄!X67+武魂!BD67+好感度!H66+魂师之魄1!AC67+神器1!Q67+魂兽1!AB69</f>
        <v>1.24</v>
      </c>
      <c r="BT67">
        <f>战魄!Y67+武魂!BE67+好感度!I66+魂师之魄1!AD67+神器1!R67+魂兽1!AC69</f>
        <v>1.24</v>
      </c>
      <c r="BU67">
        <f>战魄!Z67+武魂!BF67+好感度!J66+魂师之魄1!AE67+神器1!S67+魂兽1!AD69</f>
        <v>1.24</v>
      </c>
      <c r="BV67">
        <f>战魄!AA67+武魂!BG67+好感度!K66+魂师之魄1!AF67+神器1!T67+魂兽1!AE69</f>
        <v>1.24</v>
      </c>
      <c r="BW67">
        <f>战魄!AB67+武魂!BH67+好感度!L66+魂师之魄1!AG67+神器1!U67+魂兽1!AF69</f>
        <v>1.24</v>
      </c>
      <c r="BX67">
        <f>战魄!AC67+武魂!BI67+好感度!M66+魂师之魄1!AH67+神器1!V67+魂兽1!AG69</f>
        <v>1.24</v>
      </c>
      <c r="BY67">
        <f>战魄!AD67+武魂!BJ67+好感度!N66+魂师之魄1!AI67+神器1!W67+魂兽1!AH69</f>
        <v>1.24</v>
      </c>
      <c r="BZ67">
        <f>战魄!AE67+武魂!BK67+好感度!O66+魂师之魄1!AJ67+神器1!X67+魂兽1!AI69</f>
        <v>1.1499999999999999</v>
      </c>
      <c r="CA67">
        <f>战魄!AF67+武魂!BL67+好感度!P66+魂师之魄1!AK67+神器1!Y67+魂兽1!AJ69</f>
        <v>1.08</v>
      </c>
      <c r="CB67">
        <f>战魄!AG67+武魂!BM67+好感度!Q66+魂师之魄1!AL67+神器1!Z67+魂兽1!AK69</f>
        <v>1.08</v>
      </c>
    </row>
    <row r="68" spans="2:80" x14ac:dyDescent="0.2">
      <c r="B68">
        <v>64</v>
      </c>
      <c r="D68">
        <f>(星级!D68+阶位!D68+战魄!D68+武魂!D68+众神殿!D68+精神空间!D67+天赋!C68+魂师之魄1!H68)*(1+BO68)+魂兽1!H70+化神!C67+魂骨!B67+魂环!C67+神兵!D66+神兵!W66+魂核1!H68</f>
        <v>406462.72649599996</v>
      </c>
      <c r="E68">
        <f>(星级!E68+阶位!E68+战魄!E68+武魂!E68+众神殿!E68+精神空间!E67+天赋!D68+魂师之魄1!I68)*(1+BP68)+魂兽1!I70+化神!D67+魂骨!C67+魂环!D67+神兵!E66+神兵!X66+魂核1!I68</f>
        <v>100281.72479199999</v>
      </c>
      <c r="F68">
        <f>(星级!F68+阶位!F68+战魄!F68+武魂!F68+众神殿!F68+精神空间!F67+天赋!E68+魂师之魄1!J68)*(1+BQ68)+魂兽1!J70+化神!E67+魂骨!D67+魂环!E67+神兵!F66+神兵!Y66+魂核1!J68</f>
        <v>35834.240319999997</v>
      </c>
      <c r="G68">
        <f>(星级!G68+阶位!G68+战魄!G68+武魂!G68+众神殿!G68+精神空间!G67+天赋!F68+魂师之魄1!K68)*(1+BR68)+魂兽1!K70+化神!F67+魂骨!E67+魂环!F67+神兵!G66+神兵!Z66+魂核1!K68</f>
        <v>30910.88032</v>
      </c>
      <c r="H68">
        <f>(星级!H68+阶位!H68+战魄!H68+武魂!H68+众神殿!H68+精神空间!H67+天赋!G68+魂师之魄1!L68)*(1+BS68)+魂兽1!L70+化神!G67+魂骨!F67+魂环!G67+神兵!H66+神兵!AA66+魂核1!L68</f>
        <v>941.98720000000014</v>
      </c>
      <c r="I68">
        <f>(星级!I68+阶位!I68+战魄!I68+武魂!I68+众神殿!I68+精神空间!I67+天赋!H68+魂师之魄1!M68)*(1+BT68)+魂兽1!M70+化神!H67+魂骨!G67+魂环!H67+神兵!I66+神兵!AB66+魂核1!M68</f>
        <v>924.06720000000018</v>
      </c>
      <c r="J68">
        <f>(星级!J68+阶位!J68+战魄!J68+武魂!J68+众神殿!J68+精神空间!J67+天赋!I68+魂师之魄1!N68)*(1+BU68)+魂兽1!N70+化神!I67+魂骨!H67+魂环!I67+神兵!J66+神兵!AC66+魂核1!N68</f>
        <v>990.74752000000012</v>
      </c>
      <c r="K68">
        <f>(星级!K68+阶位!K68+战魄!K68+武魂!K68+众神殿!K68+精神空间!K67+天赋!J68+魂师之魄1!O68)*(1+BV68)+魂兽1!O70+化神!J67+魂骨!I67+魂环!J67+神兵!K66+神兵!AD66+魂核1!O68</f>
        <v>933.02720000000011</v>
      </c>
      <c r="L68">
        <f>(星级!L68+阶位!L68+战魄!L68+武魂!L68+众神殿!L68+精神空间!L67+天赋!K68+魂师之魄1!P68)*(1+BW68)+魂兽1!P70+化神!K67+魂骨!J67+魂环!K67+神兵!L66+神兵!AE66+魂核1!P68</f>
        <v>1053.9872000000003</v>
      </c>
      <c r="M68">
        <f>(星级!M68+阶位!M68+战魄!M68+武魂!M68+众神殿!M68+精神空间!M67+天赋!L68+魂师之魄1!Q68)*(1+BX68)+魂兽1!Q70+化神!L67+魂骨!K67+魂环!L67+神兵!M66+神兵!AF66+魂核1!Q68</f>
        <v>933.02720000000011</v>
      </c>
      <c r="N68">
        <f>(星级!N68+阶位!N68+战魄!N68+武魂!N68+众神殿!N68+精神空间!N67+天赋!M68+魂师之魄1!R68)*(1+BY68)+魂兽1!R70+化神!M67+魂骨!L67+魂环!M67+神兵!N66+神兵!AG66+魂核1!R68</f>
        <v>14672.000000000002</v>
      </c>
      <c r="O68">
        <f>(星级!O68+阶位!O68+战魄!O68+武魂!O68+众神殿!O68+精神空间!O67+天赋!N68+魂师之魄1!S68)*(1+BZ68)+魂兽1!S70+化神!N67+魂骨!M67+魂环!N67+神兵!O66+神兵!AH66+魂核1!S68</f>
        <v>129.60000000000002</v>
      </c>
      <c r="P68">
        <f>(星级!P68+阶位!P68+战魄!P68+武魂!P68+众神殿!P68+精神空间!P67+天赋!O68+魂师之魄1!T68)*(1+CA68)+魂兽1!T70+化神!O67+魂骨!N67+魂环!O67+神兵!P66+神兵!AI66+魂核1!T68</f>
        <v>24699.220799999999</v>
      </c>
      <c r="Q68">
        <f>(星级!Q68+阶位!Q68+战魄!Q68+武魂!Q68+众神殿!Q68+精神空间!Q67+天赋!P68+魂师之魄1!U68)*(1+CB68)+魂兽1!U70+化神!P67+魂骨!O67+魂环!P67+神兵!Q66+神兵!AJ66+魂核1!U68</f>
        <v>24699.220799999999</v>
      </c>
      <c r="R68">
        <f>化神!R67+魂环!Q67</f>
        <v>15140</v>
      </c>
      <c r="S68">
        <f>化神!S67+魂环!R67</f>
        <v>15140</v>
      </c>
      <c r="T68">
        <f>魂环!S67</f>
        <v>0</v>
      </c>
      <c r="U68">
        <f>魂环!T67</f>
        <v>0</v>
      </c>
      <c r="V68">
        <f>魂核1!Y68+神器1!AD68+VLOOKUP(精神空间!$B$2,精神空间!$BR$4:$BT$11,2,)</f>
        <v>0.7</v>
      </c>
      <c r="W68">
        <f>魂核1!Z68+神器1!AE68+VLOOKUP(精神空间!$B$2,精神空间!$BR$4:$BT$11,2,)</f>
        <v>0.7</v>
      </c>
      <c r="Y68">
        <f>(星级!S68+阶位!T68+战魄!D68+武魂!T68+众神殿!D68+精神空间!T67+天赋!S68+魂师之魄1!H68)*(1+BO68)+魂兽1!H70+化神!C67+魂骨!B67+魂环!C67+神兵!D66+神兵!W66+魂核1!H68</f>
        <v>382485.35699199996</v>
      </c>
      <c r="Z68">
        <f>(星级!T68+阶位!U68+战魄!E68+武魂!U68+众神殿!E68+精神空间!U67+天赋!T68+魂师之魄1!I68)*(1+BP68)+魂兽1!I70+化神!D67+魂骨!C67+魂环!D67+神兵!E66+神兵!X66+魂核1!I68</f>
        <v>99146.542191999994</v>
      </c>
      <c r="AA68">
        <f>(星级!U68+阶位!V68+战魄!F68+武魂!V68+众神殿!F68+精神空间!V67+天赋!U68+魂师之魄1!J68)*(1+BQ68)+魂兽1!J70+化神!E67+魂骨!D67+魂环!E67+神兵!F66+神兵!Y66+魂核1!J68</f>
        <v>33215.071039999995</v>
      </c>
      <c r="AB68">
        <f>(星级!V68+阶位!W68+战魄!G68+武魂!W68+众神殿!G68+精神空间!W67+天赋!V68+魂师之魄1!K68)*(1+BR68)+魂兽1!K70+化神!F67+魂骨!E67+魂环!F67+神兵!G66+神兵!Z66+魂核1!K68</f>
        <v>29814.27104</v>
      </c>
      <c r="AC68">
        <f>(星级!W68+阶位!X68+战魄!H68+武魂!X68+众神殿!H68+精神空间!X67+天赋!W68+魂师之魄1!L68)*(1+BS68)+魂兽1!L70+化神!G67+魂骨!F67+魂环!G67+神兵!H66+神兵!AA66+魂核1!L68</f>
        <v>933.38560000000007</v>
      </c>
      <c r="AD68">
        <f>(星级!X68+阶位!Y68+战魄!I68+武魂!Y68+众神殿!I68+精神空间!Y67+天赋!X68+魂师之魄1!M68)*(1+BT68)+魂兽1!M70+化神!H67+魂骨!G67+魂环!H67+神兵!I66+神兵!AB66+魂核1!M68</f>
        <v>915.46560000000011</v>
      </c>
      <c r="AE68">
        <f>(星级!Y68+阶位!Z68+战魄!J68+武魂!Z68+众神殿!J68+精神空间!Z67+天赋!Y68+魂师之魄1!N68)*(1+BU68)+魂兽1!N70+化神!I67+魂骨!H67+魂环!I67+神兵!J66+神兵!AC66+魂核1!N68</f>
        <v>999.3491200000002</v>
      </c>
      <c r="AF68">
        <f>(星级!Z68+阶位!AA68+战魄!K68+武魂!AA68+众神殿!K68+精神空间!AA67+天赋!Z68+魂师之魄1!O68)*(1+BV68)+魂兽1!O70+化神!J67+魂骨!I67+魂环!J67+神兵!K66+神兵!AD66+魂核1!O68</f>
        <v>941.62880000000007</v>
      </c>
      <c r="AG68">
        <f>(星级!AA68+阶位!AB68+战魄!L68+武魂!AB68+众神殿!L68+精神空间!AB67+天赋!AA68+魂师之魄1!P68)*(1+BW68)+魂兽1!P70+化神!K67+魂骨!J67+魂环!K67+神兵!L66+神兵!AE66+魂核1!P68</f>
        <v>1053.9872000000003</v>
      </c>
      <c r="AH68">
        <f>(星级!AB68+阶位!AC68+战魄!M68+武魂!AC68+众神殿!M68+精神空间!AC67+天赋!AB68+魂师之魄1!Q68)*(1+BX68)+魂兽1!Q70+化神!L67+魂骨!K67+魂环!L67+神兵!M66+神兵!AF66+魂核1!Q68</f>
        <v>933.02720000000011</v>
      </c>
      <c r="AI68">
        <f>(星级!AC68+阶位!AD68+战魄!N68+武魂!AD68+众神殿!N68+精神空间!AD67+天赋!AC68+魂师之魄1!R68)*(1+BY68)+魂兽1!R70+化神!M67+魂骨!L67+魂环!M67+神兵!N66+神兵!AG66+魂核1!R68</f>
        <v>11692.800000000001</v>
      </c>
      <c r="AJ68">
        <f>(星级!AD68+阶位!AE68+战魄!O68+武魂!AE68+众神殿!O68+精神空间!AE67+天赋!AD68+魂师之魄1!S68)*(1+BZ68)+魂兽1!S70+化神!N67+魂骨!M67+魂环!N67+神兵!O66+神兵!AH66+魂核1!S68</f>
        <v>205.20000000000002</v>
      </c>
      <c r="AK68">
        <f>(星级!AE68+阶位!AF68+战魄!P68+武魂!AF68+众神殿!P68+精神空间!AF67+天赋!AE68+魂师之魄1!T68)*(1+CA68)+魂兽1!T70+化神!O67+魂骨!N67+魂环!O67+神兵!P66+神兵!AI66+魂核1!T68</f>
        <v>23800.660799999998</v>
      </c>
      <c r="AL68">
        <f>(星级!AF68+阶位!AG68+战魄!Q68+武魂!AG68+众神殿!Q68+精神空间!AG67+天赋!AF68+魂师之魄1!U68)*(1+CB68)+魂兽1!U70+化神!P67+魂骨!O67+魂环!P67+神兵!Q66+神兵!AJ66+魂核1!U68</f>
        <v>23800.660799999998</v>
      </c>
      <c r="AM68">
        <f>化神!R67+魂环!Q67</f>
        <v>15140</v>
      </c>
      <c r="AN68">
        <f>化神!S67+魂环!R67</f>
        <v>15140</v>
      </c>
      <c r="AO68">
        <f>魂环!S67</f>
        <v>0</v>
      </c>
      <c r="AP68">
        <f>魂环!T67</f>
        <v>0</v>
      </c>
      <c r="AQ68">
        <f>魂核1!Y68+神器1!AD68+VLOOKUP(精神空间!$B$2,精神空间!$BR$4:$BT$11,2,)</f>
        <v>0.7</v>
      </c>
      <c r="AR68">
        <f>魂核1!Z68+神器1!AE68+VLOOKUP(精神空间!$B$2,精神空间!$BR$4:$BT$11,2,)</f>
        <v>0.7</v>
      </c>
      <c r="AT68">
        <f>(星级!AH68+阶位!AJ68+战魄!D68+武魂!AJ68+众神殿!D68+精神空间!AJ67+天赋!AI68+魂师之魄1!H68)*(1+BO68)+魂兽1!H70+化神!C67+魂骨!B67+魂环!C67+神兵!D66+神兵!W66+魂核1!H68</f>
        <v>369916.37788799999</v>
      </c>
      <c r="AU68">
        <f>(星级!AI68+阶位!AK68+战魄!E68+武魂!AK68+众神殿!E68+精神空间!AK67+天赋!AJ68+魂师之魄1!I68)*(1+BP68)+魂兽1!I70+化神!D67+魂骨!C67+魂环!D67+神兵!E66+神兵!X66+魂核1!I68</f>
        <v>101633.02863999999</v>
      </c>
      <c r="AV68">
        <f>(星级!AJ68+阶位!AL68+战魄!F68+武魂!AL68+众神殿!F68+精神空间!AL67+天赋!AK68+魂师之魄1!J68)*(1+BQ68)+魂兽1!J70+化神!E67+魂骨!D67+魂环!E67+神兵!F66+神兵!Y66+魂核1!J68</f>
        <v>28300.946239999997</v>
      </c>
      <c r="AW68">
        <f>(星级!AK68+阶位!AM68+战魄!G68+武魂!AM68+众神殿!G68+精神空间!AM67+天赋!AL68+魂师之魄1!K68)*(1+BR68)+魂兽1!K70+化神!F67+魂骨!E67+魂环!F67+神兵!G66+神兵!Z66+魂核1!K68</f>
        <v>32149.112639999999</v>
      </c>
      <c r="AX68">
        <f>(星级!AL68+阶位!AN68+战魄!H68+武魂!AN68+众神殿!H68+精神空间!AN67+天赋!AM68+魂师之魄1!L68)*(1+BS68)+魂兽1!L70+化神!G67+魂骨!F67+魂环!G67+神兵!H66+神兵!AA66+魂核1!L68</f>
        <v>941.98720000000014</v>
      </c>
      <c r="AY68">
        <f>(星级!AM68+阶位!AO68+战魄!I68+武魂!AO68+众神殿!I68+精神空间!AO67+天赋!AN68+魂师之魄1!M68)*(1+BT68)+魂兽1!M70+化神!H67+魂骨!G67+魂环!H67+神兵!I66+神兵!AB66+魂核1!M68</f>
        <v>924.06720000000018</v>
      </c>
      <c r="AZ68">
        <f>(星级!AN68+阶位!AP68+战魄!J68+武魂!AP68+众神殿!J68+精神空间!AP67+天赋!AO68+魂师之魄1!N68)*(1+BU68)+魂兽1!N70+化神!I67+魂骨!H67+魂环!I67+神兵!J66+神兵!AC66+魂核1!N68</f>
        <v>990.74752000000012</v>
      </c>
      <c r="BA68">
        <f>(星级!AO68+阶位!AQ68+战魄!K68+武魂!AQ68+众神殿!K68+精神空间!AQ67+天赋!AP68+魂师之魄1!O68)*(1+BV68)+魂兽1!O70+化神!J67+魂骨!I67+魂环!J67+神兵!K66+神兵!AD66+魂核1!O68</f>
        <v>924.06720000000018</v>
      </c>
      <c r="BB68">
        <f>(星级!AP68+阶位!AR68+战魄!L68+武魂!AR68+众神殿!L68+精神空间!AR67+天赋!AQ68+魂师之魄1!P68)*(1+BW68)+魂兽1!P70+化神!K67+魂骨!J67+魂环!K67+神兵!L66+神兵!AE66+魂核1!P68</f>
        <v>1053.9872000000003</v>
      </c>
      <c r="BC68">
        <f>(星级!AQ68+阶位!AS68+战魄!M68+武魂!AS68+众神殿!M68+精神空间!AS67+天赋!AR68+魂师之魄1!Q68)*(1+BX68)+魂兽1!Q70+化神!L67+魂骨!K67+魂环!L67+神兵!M66+神兵!AF66+魂核1!Q68</f>
        <v>933.02720000000011</v>
      </c>
      <c r="BD68">
        <f>(星级!AR68+阶位!AT68+战魄!N68+武魂!AT68+众神殿!N68+精神空间!AT67+天赋!AS68+魂师之魄1!R68)*(1+BY68)+魂兽1!R70+化神!M67+魂骨!L67+魂环!M67+神兵!N66+神兵!AG66+魂核1!R68</f>
        <v>5846.4000000000005</v>
      </c>
      <c r="BE68">
        <f>(星级!AS68+阶位!AU68+战魄!O68+武魂!AU68+众神殿!O68+精神空间!AU67+天赋!AT68+魂师之魄1!S68)*(1+BZ68)+魂兽1!S70+化神!N67+魂骨!M67+魂环!N67+神兵!O66+神兵!AH66+魂核1!S68</f>
        <v>259.20000000000005</v>
      </c>
      <c r="BF68">
        <f>(星级!AT68+阶位!AV68+战魄!P68+武魂!AV68+众神殿!P68+精神空间!AV67+天赋!AU68+魂师之魄1!T68)*(1+CA68)+魂兽1!T70+化神!O67+魂骨!N67+魂环!O67+神兵!P66+神兵!AI66+魂核1!T68</f>
        <v>23800.660799999998</v>
      </c>
      <c r="BG68">
        <f>(星级!AU68+阶位!AW68+战魄!Q68+武魂!AW68+众神殿!Q68+精神空间!AW67+天赋!AV68+魂师之魄1!U68)*(1+CB68)+魂兽1!U70+化神!P67+魂骨!O67+魂环!P67+神兵!Q66+神兵!AJ66+魂核1!U68</f>
        <v>23800.660799999998</v>
      </c>
      <c r="BH68">
        <f>化神!R67+魂环!Q67</f>
        <v>15140</v>
      </c>
      <c r="BI68">
        <f>化神!S67+魂环!R67</f>
        <v>15140</v>
      </c>
      <c r="BJ68">
        <f>魂环!S67</f>
        <v>0</v>
      </c>
      <c r="BK68">
        <f>魂环!T67</f>
        <v>0</v>
      </c>
      <c r="BL68">
        <f>魂核1!Y68+神器1!AD68+VLOOKUP(精神空间!$B$2,精神空间!$BR$4:$BT$11,2,)</f>
        <v>0.7</v>
      </c>
      <c r="BM68">
        <f>魂核1!Z68+神器1!AE68+VLOOKUP(精神空间!$B$2,精神空间!$BR$4:$BT$11,2,)</f>
        <v>0.7</v>
      </c>
      <c r="BO68">
        <f>战魄!T68+武魂!AZ68+好感度!D67+魂师之魄1!Y68+神器1!M68+魂兽1!X70+精神空间!BA67+精神空间!BC67</f>
        <v>2.3439999999999999</v>
      </c>
      <c r="BP68">
        <f>战魄!U68+武魂!BA68+好感度!E67+魂师之魄1!Z68+神器1!N68+魂兽1!Y70+精神空间!BB67+精神空间!BD67</f>
        <v>1.8439999999999999</v>
      </c>
      <c r="BQ68">
        <f>战魄!V68+武魂!BB68+好感度!F67+魂师之魄1!AA68+神器1!O68+魂兽1!Z70</f>
        <v>1.08</v>
      </c>
      <c r="BR68">
        <f>战魄!W68+武魂!BC68+好感度!G67+魂师之魄1!AB68+神器1!P68+魂兽1!AA70</f>
        <v>1.08</v>
      </c>
      <c r="BS68">
        <f>战魄!X68+武魂!BD68+好感度!H67+魂师之魄1!AC68+神器1!Q68+魂兽1!AB70</f>
        <v>1.24</v>
      </c>
      <c r="BT68">
        <f>战魄!Y68+武魂!BE68+好感度!I67+魂师之魄1!AD68+神器1!R68+魂兽1!AC70</f>
        <v>1.24</v>
      </c>
      <c r="BU68">
        <f>战魄!Z68+武魂!BF68+好感度!J67+魂师之魄1!AE68+神器1!S68+魂兽1!AD70</f>
        <v>1.24</v>
      </c>
      <c r="BV68">
        <f>战魄!AA68+武魂!BG68+好感度!K67+魂师之魄1!AF68+神器1!T68+魂兽1!AE70</f>
        <v>1.24</v>
      </c>
      <c r="BW68">
        <f>战魄!AB68+武魂!BH68+好感度!L67+魂师之魄1!AG68+神器1!U68+魂兽1!AF70</f>
        <v>1.24</v>
      </c>
      <c r="BX68">
        <f>战魄!AC68+武魂!BI68+好感度!M67+魂师之魄1!AH68+神器1!V68+魂兽1!AG70</f>
        <v>1.24</v>
      </c>
      <c r="BY68">
        <f>战魄!AD68+武魂!BJ68+好感度!N67+魂师之魄1!AI68+神器1!W68+魂兽1!AH70</f>
        <v>1.24</v>
      </c>
      <c r="BZ68">
        <f>战魄!AE68+武魂!BK68+好感度!O67+魂师之魄1!AJ68+神器1!X68+魂兽1!AI70</f>
        <v>1.1599999999999999</v>
      </c>
      <c r="CA68">
        <f>战魄!AF68+武魂!BL68+好感度!P67+魂师之魄1!AK68+神器1!Y68+魂兽1!AJ70</f>
        <v>1.08</v>
      </c>
      <c r="CB68">
        <f>战魄!AG68+武魂!BM68+好感度!Q67+魂师之魄1!AL68+神器1!Z68+魂兽1!AK70</f>
        <v>1.08</v>
      </c>
    </row>
    <row r="69" spans="2:80" x14ac:dyDescent="0.2">
      <c r="B69">
        <v>65</v>
      </c>
      <c r="D69">
        <f>(星级!D69+阶位!D69+战魄!D69+武魂!D69+众神殿!D69+精神空间!D68+天赋!C69+魂师之魄1!H69)*(1+BO69)+魂兽1!H71+化神!C68+魂骨!B68+魂环!C68+神兵!D67+神兵!W67+魂核1!H69</f>
        <v>683573.87136800005</v>
      </c>
      <c r="E69">
        <f>(星级!E69+阶位!E69+战魄!E69+武魂!E69+众神殿!E69+精神空间!E68+天赋!D69+魂师之魄1!I69)*(1+BP69)+魂兽1!I71+化神!D68+魂骨!C68+魂环!D68+神兵!E67+神兵!X67+魂核1!I69</f>
        <v>167241.477728</v>
      </c>
      <c r="F69">
        <f>(星级!F69+阶位!F69+战魄!F69+武魂!F69+众神殿!F69+精神空间!F68+天赋!E69+魂师之魄1!J69)*(1+BQ69)+魂兽1!J71+化神!E68+魂骨!D68+魂环!E68+神兵!F67+神兵!Y67+魂核1!J69</f>
        <v>61688.702879999997</v>
      </c>
      <c r="G69">
        <f>(星级!G69+阶位!G69+战魄!G69+武魂!G69+众神殿!G69+精神空间!G68+天赋!F69+魂师之魄1!K69)*(1+BR69)+魂兽1!K71+化神!F68+魂骨!E68+魂环!F68+神兵!G67+神兵!Z67+魂核1!K69</f>
        <v>56711.262880000002</v>
      </c>
      <c r="H69">
        <f>(星级!H69+阶位!H69+战魄!H69+武魂!H69+众神殿!H69+精神空间!H68+天赋!G69+魂师之魄1!L69)*(1+BS69)+魂兽1!L71+化神!G68+魂骨!F68+魂环!G68+神兵!H67+神兵!AA67+魂核1!L69</f>
        <v>960.61299999999994</v>
      </c>
      <c r="I69">
        <f>(星级!I69+阶位!I69+战魄!I69+武魂!I69+众神殿!I69+精神空间!I68+天赋!H69+魂师之魄1!M69)*(1+BT69)+魂兽1!M71+化神!H68+魂骨!G68+魂环!H68+神兵!I67+神兵!AB67+魂核1!M69</f>
        <v>934.19200000000012</v>
      </c>
      <c r="J69">
        <f>(星级!J69+阶位!J69+战魄!J69+武魂!J69+众神殿!J69+精神空间!J68+天赋!I69+魂师之魄1!N69)*(1+BU69)+魂兽1!N71+化神!I68+魂骨!H68+魂环!I68+神兵!J67+神兵!AC67+魂核1!N69</f>
        <v>1001.0156800000001</v>
      </c>
      <c r="K69">
        <f>(星级!K69+阶位!K69+战魄!K69+武魂!K69+众神殿!K69+精神空间!K68+天赋!J69+魂师之魄1!O69)*(1+BV69)+魂兽1!O71+化神!J68+魂骨!I68+魂环!J68+神兵!K67+神兵!AD67+魂核1!O69</f>
        <v>943.15200000000016</v>
      </c>
      <c r="L69">
        <f>(星级!L69+阶位!L69+战魄!L69+武魂!L69+众神殿!L69+精神空间!L68+天赋!K69+魂师之魄1!P69)*(1+BW69)+魂兽1!P71+化神!K68+魂骨!J68+魂环!K68+神兵!L67+神兵!AE67+魂核1!P69</f>
        <v>1064.1120000000001</v>
      </c>
      <c r="M69">
        <f>(星级!M69+阶位!M69+战魄!M69+武魂!M69+众神殿!M69+精神空间!M68+天赋!L69+魂师之魄1!Q69)*(1+BX69)+魂兽1!Q71+化神!L68+魂骨!K68+魂环!L68+神兵!M67+神兵!AF67+魂核1!Q69</f>
        <v>943.15200000000016</v>
      </c>
      <c r="N69">
        <f>(星级!N69+阶位!N69+战魄!N69+武魂!N69+众神殿!N69+精神空间!N68+天赋!M69+魂师之魄1!R69)*(1+BY69)+魂兽1!R71+化神!M68+魂骨!L68+魂环!M68+神兵!N67+神兵!AG67+魂核1!R69</f>
        <v>14896.000000000002</v>
      </c>
      <c r="O69">
        <f>(星级!O69+阶位!O69+战魄!O69+武魂!O69+众神殿!O69+精神空间!O68+天赋!N69+魂师之魄1!S69)*(1+BZ69)+魂兽1!S71+化神!N68+魂骨!M68+魂环!N68+神兵!O67+神兵!AH67+魂核1!S69</f>
        <v>129.60000000000002</v>
      </c>
      <c r="P69">
        <f>(星级!P69+阶位!P69+战魄!P69+武魂!P69+众神殿!P69+精神空间!P68+天赋!O69+魂师之魄1!T69)*(1+CA69)+魂兽1!T71+化神!O68+魂骨!N68+魂环!O68+神兵!P67+神兵!AI67+魂核1!T69</f>
        <v>50547.2808</v>
      </c>
      <c r="Q69">
        <f>(星级!Q69+阶位!Q69+战魄!Q69+武魂!Q69+众神殿!Q69+精神空间!Q68+天赋!P69+魂师之魄1!U69)*(1+CB69)+魂兽1!U71+化神!P68+魂骨!O68+魂环!P68+神兵!Q67+神兵!AJ67+魂核1!U69</f>
        <v>50547.2808</v>
      </c>
      <c r="R69">
        <f>化神!R68+魂环!Q68</f>
        <v>15140</v>
      </c>
      <c r="S69">
        <f>化神!S68+魂环!R68</f>
        <v>15140</v>
      </c>
      <c r="T69">
        <f>魂环!S68</f>
        <v>0</v>
      </c>
      <c r="U69">
        <f>魂环!T68</f>
        <v>0</v>
      </c>
      <c r="V69">
        <f>魂核1!Y69+神器1!AD69+VLOOKUP(精神空间!$B$2,精神空间!$BR$4:$BT$11,2,)</f>
        <v>0.7</v>
      </c>
      <c r="W69">
        <f>魂核1!Z69+神器1!AE69+VLOOKUP(精神空间!$B$2,精神空间!$BR$4:$BT$11,2,)</f>
        <v>0.7</v>
      </c>
      <c r="Y69">
        <f>(星级!S69+阶位!T69+战魄!D69+武魂!T69+众神殿!D69+精神空间!T68+天赋!S69+魂师之魄1!H69)*(1+BO69)+魂兽1!H71+化神!C68+魂骨!B68+魂环!C68+神兵!D67+神兵!W67+魂核1!H69</f>
        <v>659045.05628799996</v>
      </c>
      <c r="Z69">
        <f>(星级!T69+阶位!U69+战魄!E69+武魂!U69+众神殿!E69+精神空间!U68+天赋!T69+魂师之魄1!I69)*(1+BP69)+魂兽1!I71+化神!D68+魂骨!C68+魂环!D68+神兵!E67+神兵!X67+魂核1!I69</f>
        <v>165169.69006400002</v>
      </c>
      <c r="AA69">
        <f>(星级!U69+阶位!V69+战魄!F69+武魂!V69+众神殿!F69+精神空间!V68+天赋!U69+魂师之魄1!J69)*(1+BQ69)+魂兽1!J71+化神!E68+魂骨!D68+魂环!E68+神兵!F67+神兵!Y67+魂核1!J69</f>
        <v>59029.181599999996</v>
      </c>
      <c r="AB69">
        <f>(星级!V69+阶位!W69+战魄!G69+武魂!W69+众神殿!G69+精神空间!W68+天赋!V69+魂师之魄1!K69)*(1+BR69)+魂兽1!K71+化神!F68+魂骨!E68+魂环!F68+神兵!G67+神兵!Z67+魂核1!K69</f>
        <v>55588.861600000004</v>
      </c>
      <c r="AC69">
        <f>(星级!W69+阶位!X69+战魄!H69+武魂!X69+众神殿!H69+精神空间!X68+天赋!W69+魂师之魄1!L69)*(1+BS69)+魂兽1!L71+化神!G68+魂骨!F68+魂环!G68+神兵!H67+神兵!AA67+魂核1!L69</f>
        <v>951.21139999999991</v>
      </c>
      <c r="AD69">
        <f>(星级!X69+阶位!Y69+战魄!I69+武魂!Y69+众神殿!I69+精神空间!Y68+天赋!X69+魂师之魄1!M69)*(1+BT69)+魂兽1!M71+化神!H68+魂骨!G68+魂环!H68+神兵!I67+神兵!AB67+魂核1!M69</f>
        <v>924.87360000000001</v>
      </c>
      <c r="AE69">
        <f>(星级!Y69+阶位!Z69+战魄!J69+武魂!Z69+众神殿!J69+精神空间!Z68+天赋!Y69+魂师之魄1!N69)*(1+BU69)+魂兽1!N71+化神!I68+魂骨!H68+魂环!I68+神兵!J67+神兵!AC67+魂核1!N69</f>
        <v>1010.3340800000002</v>
      </c>
      <c r="AF69">
        <f>(星级!Z69+阶位!AA69+战魄!K69+武魂!AA69+众神殿!K69+精神空间!AA68+天赋!Z69+魂师之魄1!O69)*(1+BV69)+魂兽1!O71+化神!J68+魂骨!I68+魂环!J68+神兵!K67+神兵!AD67+魂核1!O69</f>
        <v>952.47040000000004</v>
      </c>
      <c r="AG69">
        <f>(星级!AA69+阶位!AB69+战魄!L69+武魂!AB69+众神殿!L69+精神空间!AB68+天赋!AA69+魂师之魄1!P69)*(1+BW69)+魂兽1!P71+化神!K68+魂骨!J68+魂环!K68+神兵!L67+神兵!AE67+魂核1!P69</f>
        <v>1064.1120000000001</v>
      </c>
      <c r="AH69">
        <f>(星级!AB69+阶位!AC69+战魄!M69+武魂!AC69+众神殿!M69+精神空间!AC68+天赋!AB69+魂师之魄1!Q69)*(1+BX69)+魂兽1!Q71+化神!L68+魂骨!K68+魂环!L68+神兵!M67+神兵!AF67+魂核1!Q69</f>
        <v>943.15200000000016</v>
      </c>
      <c r="AI69">
        <f>(星级!AC69+阶位!AD69+战魄!N69+武魂!AD69+众神殿!N69+精神空间!AD68+天赋!AC69+魂师之魄1!R69)*(1+BY69)+魂兽1!R71+化神!M68+魂骨!L68+魂环!M68+神兵!N67+神兵!AG67+魂核1!R69</f>
        <v>11872.000000000002</v>
      </c>
      <c r="AJ69">
        <f>(星级!AD69+阶位!AE69+战魄!O69+武魂!AE69+众神殿!O69+精神空间!AE68+天赋!AD69+魂师之魄1!S69)*(1+BZ69)+魂兽1!S71+化神!N68+魂骨!M68+魂环!N68+神兵!O67+神兵!AH67+魂核1!S69</f>
        <v>205.20000000000002</v>
      </c>
      <c r="AK69">
        <f>(星级!AE69+阶位!AF69+战魄!P69+武魂!AF69+众神殿!P69+精神空间!AF68+天赋!AE69+魂师之魄1!T69)*(1+CA69)+魂兽1!T71+化神!O68+魂骨!N68+魂环!O68+神兵!P67+神兵!AI67+魂核1!T69</f>
        <v>49486.480799999998</v>
      </c>
      <c r="AL69">
        <f>(星级!AF69+阶位!AG69+战魄!Q69+武魂!AG69+众神殿!Q69+精神空间!AG68+天赋!AF69+魂师之魄1!U69)*(1+CB69)+魂兽1!U71+化神!P68+魂骨!O68+魂环!P68+神兵!Q67+神兵!AJ67+魂核1!U69</f>
        <v>49486.480799999998</v>
      </c>
      <c r="AM69">
        <f>化神!R68+魂环!Q68</f>
        <v>15140</v>
      </c>
      <c r="AN69">
        <f>化神!S68+魂环!R68</f>
        <v>15140</v>
      </c>
      <c r="AO69">
        <f>魂环!S68</f>
        <v>0</v>
      </c>
      <c r="AP69">
        <f>魂环!T68</f>
        <v>0</v>
      </c>
      <c r="AQ69">
        <f>魂核1!Y69+神器1!AD69+VLOOKUP(精神空间!$B$2,精神空间!$BR$4:$BT$11,2,)</f>
        <v>0.7</v>
      </c>
      <c r="AR69">
        <f>魂核1!Z69+神器1!AE69+VLOOKUP(精神空间!$B$2,精神空间!$BR$4:$BT$11,2,)</f>
        <v>0.7</v>
      </c>
      <c r="AT69">
        <f>(星级!AH69+阶位!AJ69+战魄!D69+武魂!AJ69+众神殿!D69+精神空间!AJ68+天赋!AI69+魂师之魄1!H69)*(1+BO69)+魂兽1!H71+化神!C68+魂骨!B68+魂环!C68+神兵!D67+神兵!W67+魂核1!H69</f>
        <v>646093.03720799997</v>
      </c>
      <c r="AU69">
        <f>(星级!AI69+阶位!AK69+战魄!E69+武魂!AK69+众神殿!E69+精神空间!AK68+天赋!AJ69+魂师之魄1!I69)*(1+BP69)+魂兽1!I71+化神!D68+魂骨!C68+魂环!D68+神兵!E67+神兵!X67+魂核1!I69</f>
        <v>167729.93672</v>
      </c>
      <c r="AV69">
        <f>(星级!AJ69+阶位!AL69+战魄!F69+武魂!AL69+众神殿!F69+精神空间!AL68+天赋!AK69+魂师之魄1!J69)*(1+BQ69)+魂兽1!J71+化神!E68+魂骨!D68+魂环!E68+神兵!F67+神兵!Y67+魂核1!J69</f>
        <v>54070.449119999997</v>
      </c>
      <c r="AW69">
        <f>(星级!AK69+阶位!AM69+战魄!G69+武魂!AM69+众神殿!G69+精神空间!AM68+天赋!AL69+魂师之魄1!K69)*(1+BR69)+魂兽1!K71+化神!F68+魂骨!E68+魂环!F68+神兵!G67+神兵!Z67+魂核1!K69</f>
        <v>57940.913119999997</v>
      </c>
      <c r="AX69">
        <f>(星级!AL69+阶位!AN69+战魄!H69+武魂!AN69+众神殿!H69+精神空间!AN68+天赋!AM69+魂师之魄1!L69)*(1+BS69)+魂兽1!L71+化神!G68+魂骨!F68+魂环!G68+神兵!H67+神兵!AA67+魂核1!L69</f>
        <v>960.61299999999994</v>
      </c>
      <c r="AY69">
        <f>(星级!AM69+阶位!AO69+战魄!I69+武魂!AO69+众神殿!I69+精神空间!AO68+天赋!AN69+魂师之魄1!M69)*(1+BT69)+魂兽1!M71+化神!H68+魂骨!G68+魂环!H68+神兵!I67+神兵!AB67+魂核1!M69</f>
        <v>934.19200000000012</v>
      </c>
      <c r="AZ69">
        <f>(星级!AN69+阶位!AP69+战魄!J69+武魂!AP69+众神殿!J69+精神空间!AP68+天赋!AO69+魂师之魄1!N69)*(1+BU69)+魂兽1!N71+化神!I68+魂骨!H68+魂环!I68+神兵!J67+神兵!AC67+魂核1!N69</f>
        <v>1001.0156800000001</v>
      </c>
      <c r="BA69">
        <f>(星级!AO69+阶位!AQ69+战魄!K69+武魂!AQ69+众神殿!K69+精神空间!AQ68+天赋!AP69+魂师之魄1!O69)*(1+BV69)+魂兽1!O71+化神!J68+魂骨!I68+魂环!J68+神兵!K67+神兵!AD67+魂核1!O69</f>
        <v>934.19200000000012</v>
      </c>
      <c r="BB69">
        <f>(星级!AP69+阶位!AR69+战魄!L69+武魂!AR69+众神殿!L69+精神空间!AR68+天赋!AQ69+魂师之魄1!P69)*(1+BW69)+魂兽1!P71+化神!K68+魂骨!J68+魂环!K68+神兵!L67+神兵!AE67+魂核1!P69</f>
        <v>1064.1120000000001</v>
      </c>
      <c r="BC69">
        <f>(星级!AQ69+阶位!AS69+战魄!M69+武魂!AS69+众神殿!M69+精神空间!AS68+天赋!AR69+魂师之魄1!Q69)*(1+BX69)+魂兽1!Q71+化神!L68+魂骨!K68+魂环!L68+神兵!M67+神兵!AF67+魂核1!Q69</f>
        <v>943.15200000000016</v>
      </c>
      <c r="BD69">
        <f>(星级!AR69+阶位!AT69+战魄!N69+武魂!AT69+众神殿!N69+精神空间!AT68+天赋!AS69+魂师之魄1!R69)*(1+BY69)+魂兽1!R71+化神!M68+魂骨!L68+魂环!M68+神兵!N67+神兵!AG67+魂核1!R69</f>
        <v>5936.0000000000009</v>
      </c>
      <c r="BE69">
        <f>(星级!AS69+阶位!AU69+战魄!O69+武魂!AU69+众神殿!O69+精神空间!AU68+天赋!AT69+魂师之魄1!S69)*(1+BZ69)+魂兽1!S71+化神!N68+魂骨!M68+魂环!N68+神兵!O67+神兵!AH67+魂核1!S69</f>
        <v>259.20000000000005</v>
      </c>
      <c r="BF69">
        <f>(星级!AT69+阶位!AV69+战魄!P69+武魂!AV69+众神殿!P69+精神空间!AV68+天赋!AU69+魂师之魄1!T69)*(1+CA69)+魂兽1!T71+化神!O68+魂骨!N68+魂环!O68+神兵!P67+神兵!AI67+魂核1!T69</f>
        <v>49486.480799999998</v>
      </c>
      <c r="BG69">
        <f>(星级!AU69+阶位!AW69+战魄!Q69+武魂!AW69+众神殿!Q69+精神空间!AW68+天赋!AV69+魂师之魄1!U69)*(1+CB69)+魂兽1!U71+化神!P68+魂骨!O68+魂环!P68+神兵!Q67+神兵!AJ67+魂核1!U69</f>
        <v>49486.480799999998</v>
      </c>
      <c r="BH69">
        <f>化神!R68+魂环!Q68</f>
        <v>15140</v>
      </c>
      <c r="BI69">
        <f>化神!S68+魂环!R68</f>
        <v>15140</v>
      </c>
      <c r="BJ69">
        <f>魂环!S68</f>
        <v>0</v>
      </c>
      <c r="BK69">
        <f>魂环!T68</f>
        <v>0</v>
      </c>
      <c r="BL69">
        <f>魂核1!Y69+神器1!AD69+VLOOKUP(精神空间!$B$2,精神空间!$BR$4:$BT$11,2,)</f>
        <v>0.7</v>
      </c>
      <c r="BM69">
        <f>魂核1!Z69+神器1!AE69+VLOOKUP(精神空间!$B$2,精神空间!$BR$4:$BT$11,2,)</f>
        <v>0.7</v>
      </c>
      <c r="BO69">
        <f>战魄!T69+武魂!AZ69+好感度!D68+魂师之魄1!Y69+神器1!M69+魂兽1!X71+精神空间!BA68+精神空间!BC68</f>
        <v>2.3880000000000003</v>
      </c>
      <c r="BP69">
        <f>战魄!U69+武魂!BA69+好感度!E68+魂师之魄1!Z69+神器1!N69+魂兽1!Y71+精神空间!BB68+精神空间!BD68</f>
        <v>1.8880000000000003</v>
      </c>
      <c r="BQ69">
        <f>战魄!V69+武魂!BB69+好感度!F68+魂师之魄1!AA69+神器1!O69+魂兽1!Z71</f>
        <v>1.08</v>
      </c>
      <c r="BR69">
        <f>战魄!W69+武魂!BC69+好感度!G68+魂师之魄1!AB69+神器1!P69+魂兽1!AA71</f>
        <v>1.08</v>
      </c>
      <c r="BS69">
        <f>战魄!X69+武魂!BD69+好感度!H68+魂师之魄1!AC69+神器1!Q69+魂兽1!AB71</f>
        <v>1.2599999999999998</v>
      </c>
      <c r="BT69">
        <f>战魄!Y69+武魂!BE69+好感度!I68+魂师之魄1!AD69+神器1!R69+魂兽1!AC71</f>
        <v>1.24</v>
      </c>
      <c r="BU69">
        <f>战魄!Z69+武魂!BF69+好感度!J68+魂师之魄1!AE69+神器1!S69+魂兽1!AD71</f>
        <v>1.24</v>
      </c>
      <c r="BV69">
        <f>战魄!AA69+武魂!BG69+好感度!K68+魂师之魄1!AF69+神器1!T69+魂兽1!AE71</f>
        <v>1.24</v>
      </c>
      <c r="BW69">
        <f>战魄!AB69+武魂!BH69+好感度!L68+魂师之魄1!AG69+神器1!U69+魂兽1!AF71</f>
        <v>1.24</v>
      </c>
      <c r="BX69">
        <f>战魄!AC69+武魂!BI69+好感度!M68+魂师之魄1!AH69+神器1!V69+魂兽1!AG71</f>
        <v>1.24</v>
      </c>
      <c r="BY69">
        <f>战魄!AD69+武魂!BJ69+好感度!N68+魂师之魄1!AI69+神器1!W69+魂兽1!AH71</f>
        <v>1.24</v>
      </c>
      <c r="BZ69">
        <f>战魄!AE69+武魂!BK69+好感度!O68+魂师之魄1!AJ69+神器1!X69+魂兽1!AI71</f>
        <v>1.1599999999999999</v>
      </c>
      <c r="CA69">
        <f>战魄!AF69+武魂!BL69+好感度!P68+魂师之魄1!AK69+神器1!Y69+魂兽1!AJ71</f>
        <v>1.08</v>
      </c>
      <c r="CB69">
        <f>战魄!AG69+武魂!BM69+好感度!Q68+魂师之魄1!AL69+神器1!Z69+魂兽1!AK71</f>
        <v>1.08</v>
      </c>
    </row>
    <row r="70" spans="2:80" x14ac:dyDescent="0.2">
      <c r="B70">
        <v>66</v>
      </c>
      <c r="D70">
        <f>(星级!D70+阶位!D70+战魄!D70+武魂!D70+众神殿!D70+精神空间!D69+天赋!C70+魂师之魄1!H70)*(1+BO70)+魂兽1!H72+化神!C69+魂骨!B69+魂环!C69+神兵!D68+神兵!W68+魂核1!H70</f>
        <v>685746.73771200003</v>
      </c>
      <c r="E70">
        <f>(星级!E70+阶位!E70+战魄!E70+武魂!E70+众神殿!E70+精神空间!E69+天赋!D70+魂师之魄1!I70)*(1+BP70)+魂兽1!I72+化神!D69+魂骨!C69+魂环!D69+神兵!E68+神兵!X68+魂核1!I70</f>
        <v>167765.451352</v>
      </c>
      <c r="F70">
        <f>(星级!F70+阶位!F70+战魄!F70+武魂!F70+众神殿!F70+精神空间!F69+天赋!E70+魂师之魄1!J70)*(1+BQ70)+魂兽1!J72+化神!E69+魂骨!D69+魂环!E69+神兵!F68+神兵!Y68+魂核1!J70</f>
        <v>61843.03888</v>
      </c>
      <c r="G70">
        <f>(星级!G70+阶位!G70+战魄!G70+武魂!G70+众神殿!G70+精神空间!G69+天赋!F70+魂师之魄1!K70)*(1+BR70)+魂兽1!K72+化神!F69+魂骨!E69+魂环!F69+神兵!G68+神兵!Z68+魂核1!K70</f>
        <v>56821.918879999997</v>
      </c>
      <c r="H70">
        <f>(星级!H70+阶位!H70+战魄!H70+武魂!H70+众神殿!H70+精神空间!H69+天赋!G70+魂师之魄1!L70)*(1+BS70)+魂兽1!L72+化神!G69+魂骨!F69+魂环!G69+神兵!H68+神兵!AA68+魂核1!L70</f>
        <v>970.1049999999999</v>
      </c>
      <c r="I70">
        <f>(星级!I70+阶位!I70+战魄!I70+武魂!I70+众神殿!I70+精神空间!I69+天赋!H70+魂师之魄1!M70)*(1+BT70)+魂兽1!M72+化神!H69+魂骨!G69+魂环!H69+神兵!I68+神兵!AB68+魂核1!M70</f>
        <v>952.02499999999986</v>
      </c>
      <c r="J70">
        <f>(星级!J70+阶位!J70+战魄!J70+武魂!J70+众神殿!J70+精神空间!J69+天赋!I70+魂师之魄1!N70)*(1+BU70)+魂兽1!N72+化神!I69+魂骨!H69+魂环!I69+神兵!J68+神兵!AC68+魂核1!N70</f>
        <v>1010.4236800000001</v>
      </c>
      <c r="K70">
        <f>(星级!K70+阶位!K70+战魄!K70+武魂!K70+众神殿!K70+精神空间!K69+天赋!J70+魂师之魄1!O70)*(1+BV70)+魂兽1!O72+化神!J69+魂骨!I69+魂环!J69+神兵!K68+神兵!AD68+魂核1!O70</f>
        <v>952.56000000000006</v>
      </c>
      <c r="L70">
        <f>(星级!L70+阶位!L70+战魄!L70+武魂!L70+众神殿!L70+精神空间!L69+天赋!K70+魂师之魄1!P70)*(1+BW70)+魂兽1!P72+化神!K69+魂骨!J69+魂环!K69+神兵!L68+神兵!AE68+魂核1!P70</f>
        <v>1073.5200000000002</v>
      </c>
      <c r="M70">
        <f>(星级!M70+阶位!M70+战魄!M70+武魂!M70+众神殿!M70+精神空间!M69+天赋!L70+魂师之魄1!Q70)*(1+BX70)+魂兽1!Q72+化神!L69+魂骨!K69+魂环!L69+神兵!M68+神兵!AF68+魂核1!Q70</f>
        <v>952.56000000000006</v>
      </c>
      <c r="N70">
        <f>(星级!N70+阶位!N70+战魄!N70+武魂!N70+众神殿!N70+精神空间!N69+天赋!M70+魂师之魄1!R70)*(1+BY70)+魂兽1!R72+化神!M69+魂骨!L69+魂环!M69+神兵!N68+神兵!AG68+魂核1!R70</f>
        <v>15120.000000000002</v>
      </c>
      <c r="O70">
        <f>(星级!O70+阶位!O70+战魄!O70+武魂!O70+众神殿!O70+精神空间!O69+天赋!N70+魂师之魄1!S70)*(1+BZ70)+魂兽1!S72+化神!N69+魂骨!M69+魂环!N69+神兵!O68+神兵!AH68+魂核1!S70</f>
        <v>129.60000000000002</v>
      </c>
      <c r="P70">
        <f>(星级!P70+阶位!P70+战魄!P70+武魂!P70+众神殿!P70+精神空间!P69+天赋!O70+魂师之魄1!T70)*(1+CA70)+魂兽1!T72+化神!O69+魂骨!N69+魂环!O69+神兵!P68+神兵!AI68+魂核1!T70</f>
        <v>50569.599199999997</v>
      </c>
      <c r="Q70">
        <f>(星级!Q70+阶位!Q70+战魄!Q70+武魂!Q70+众神殿!Q70+精神空间!Q69+天赋!P70+魂师之魄1!U70)*(1+CB70)+魂兽1!U72+化神!P69+魂骨!O69+魂环!P69+神兵!Q68+神兵!AJ68+魂核1!U70</f>
        <v>50569.599199999997</v>
      </c>
      <c r="R70">
        <f>化神!R69+魂环!Q69</f>
        <v>15140</v>
      </c>
      <c r="S70">
        <f>化神!S69+魂环!R69</f>
        <v>15140</v>
      </c>
      <c r="T70">
        <f>魂环!S69</f>
        <v>0</v>
      </c>
      <c r="U70">
        <f>魂环!T69</f>
        <v>0</v>
      </c>
      <c r="V70">
        <f>魂核1!Y70+神器1!AD70+VLOOKUP(精神空间!$B$2,精神空间!$BR$4:$BT$11,2,)</f>
        <v>0.7</v>
      </c>
      <c r="W70">
        <f>魂核1!Z70+神器1!AE70+VLOOKUP(精神空间!$B$2,精神空间!$BR$4:$BT$11,2,)</f>
        <v>0.7</v>
      </c>
      <c r="Y70">
        <f>(星级!S70+阶位!T70+战魄!D70+武魂!T70+众神殿!D70+精神空间!T69+天赋!S70+魂师之魄1!H70)*(1+BO70)+魂兽1!H72+化神!C69+魂骨!B69+魂环!C69+神兵!D68+神兵!W68+魂核1!H70</f>
        <v>660998.33259200002</v>
      </c>
      <c r="Z70">
        <f>(星级!T70+阶位!U70+战魄!E70+武魂!U70+众神殿!E70+精神空间!U69+天赋!T70+魂师之魄1!I70)*(1+BP70)+魂兽1!I72+化神!D69+魂骨!C69+魂环!D69+神兵!E68+神兵!X68+魂核1!I70</f>
        <v>165711.616576</v>
      </c>
      <c r="AA70">
        <f>(星级!U70+阶位!V70+战魄!F70+武魂!V70+众神殿!F70+精神空间!V69+天赋!U70+魂师之魄1!J70)*(1+BQ70)+魂兽1!J72+化神!E69+魂骨!D69+魂环!E69+神兵!F68+神兵!Y68+魂核1!J70</f>
        <v>59153.149599999997</v>
      </c>
      <c r="AB70">
        <f>(星级!V70+阶位!W70+战魄!G70+武魂!W70+众神殿!G70+精神空间!W69+天赋!V70+魂师之魄1!K70)*(1+BR70)+魂兽1!K72+化神!F69+魂骨!E69+魂环!F69+神兵!G68+神兵!Z68+魂核1!K70</f>
        <v>55679.549599999998</v>
      </c>
      <c r="AC70">
        <f>(星级!W70+阶位!X70+战魄!H70+武魂!X70+众神殿!H70+精神空间!X69+天赋!W70+魂师之魄1!L70)*(1+BS70)+魂兽1!L72+化神!G69+魂骨!F69+魂环!G69+神兵!H68+神兵!AA68+魂核1!L70</f>
        <v>960.70339999999999</v>
      </c>
      <c r="AD70">
        <f>(星级!X70+阶位!Y70+战魄!I70+武魂!Y70+众神殿!I70+精神空间!Y69+天赋!X70+魂师之魄1!M70)*(1+BT70)+魂兽1!M72+化神!H69+魂骨!G69+魂环!H69+神兵!I68+神兵!AB68+魂核1!M70</f>
        <v>942.62339999999995</v>
      </c>
      <c r="AE70">
        <f>(星级!Y70+阶位!Z70+战魄!J70+武魂!Z70+众神殿!J70+精神空间!Z69+天赋!Y70+魂师之魄1!N70)*(1+BU70)+魂兽1!N72+化神!I69+魂骨!H69+魂环!I69+神兵!J68+神兵!AC68+魂核1!N70</f>
        <v>1019.7420800000001</v>
      </c>
      <c r="AF70">
        <f>(星级!Z70+阶位!AA70+战魄!K70+武魂!AA70+众神殿!K70+精神空间!AA69+天赋!Z70+魂师之魄1!O70)*(1+BV70)+魂兽1!O72+化神!J69+魂骨!I69+魂环!J69+神兵!K68+神兵!AD68+魂核1!O70</f>
        <v>961.87840000000006</v>
      </c>
      <c r="AG70">
        <f>(星级!AA70+阶位!AB70+战魄!L70+武魂!AB70+众神殿!L70+精神空间!AB69+天赋!AA70+魂师之魄1!P70)*(1+BW70)+魂兽1!P72+化神!K69+魂骨!J69+魂环!K69+神兵!L68+神兵!AE68+魂核1!P70</f>
        <v>1073.5200000000002</v>
      </c>
      <c r="AH70">
        <f>(星级!AB70+阶位!AC70+战魄!M70+武魂!AC70+众神殿!M70+精神空间!AC69+天赋!AB70+魂师之魄1!Q70)*(1+BX70)+魂兽1!Q72+化神!L69+魂骨!K69+魂环!L69+神兵!M68+神兵!AF68+魂核1!Q70</f>
        <v>952.56000000000006</v>
      </c>
      <c r="AI70">
        <f>(星级!AC70+阶位!AD70+战魄!N70+武魂!AD70+众神殿!N70+精神空间!AD69+天赋!AC70+魂师之魄1!R70)*(1+BY70)+魂兽1!R72+化神!M69+魂骨!L69+魂环!M69+神兵!N68+神兵!AG68+魂核1!R70</f>
        <v>12051.2</v>
      </c>
      <c r="AJ70">
        <f>(星级!AD70+阶位!AE70+战魄!O70+武魂!AE70+众神殿!O70+精神空间!AE69+天赋!AD70+魂师之魄1!S70)*(1+BZ70)+魂兽1!S72+化神!N69+魂骨!M69+魂环!N69+神兵!O68+神兵!AH68+魂核1!S70</f>
        <v>205.20000000000002</v>
      </c>
      <c r="AK70">
        <f>(星级!AE70+阶位!AF70+战魄!P70+武魂!AF70+众神殿!P70+精神空间!AF69+天赋!AE70+魂师之魄1!T70)*(1+CA70)+魂兽1!T72+化神!O69+魂骨!N69+魂环!O69+神兵!P68+神兵!AI68+魂核1!T70</f>
        <v>49508.799199999994</v>
      </c>
      <c r="AL70">
        <f>(星级!AF70+阶位!AG70+战魄!Q70+武魂!AG70+众神殿!Q70+精神空间!AG69+天赋!AF70+魂师之魄1!U70)*(1+CB70)+魂兽1!U72+化神!P69+魂骨!O69+魂环!P69+神兵!Q68+神兵!AJ68+魂核1!U70</f>
        <v>49508.799199999994</v>
      </c>
      <c r="AM70">
        <f>化神!R69+魂环!Q69</f>
        <v>15140</v>
      </c>
      <c r="AN70">
        <f>化神!S69+魂环!R69</f>
        <v>15140</v>
      </c>
      <c r="AO70">
        <f>魂环!S69</f>
        <v>0</v>
      </c>
      <c r="AP70">
        <f>魂环!T69</f>
        <v>0</v>
      </c>
      <c r="AQ70">
        <f>魂核1!Y70+神器1!AD70+VLOOKUP(精神空间!$B$2,精神空间!$BR$4:$BT$11,2,)</f>
        <v>0.7</v>
      </c>
      <c r="AR70">
        <f>魂核1!Z70+神器1!AE70+VLOOKUP(精神空间!$B$2,精神空间!$BR$4:$BT$11,2,)</f>
        <v>0.7</v>
      </c>
      <c r="AT70">
        <f>(星级!AH70+阶位!AJ70+战魄!D70+武魂!AJ70+众神殿!D70+精神空间!AJ69+天赋!AI70+魂师之魄1!H70)*(1+BO70)+魂兽1!H72+化神!C69+魂骨!B69+魂环!C69+神兵!D68+神兵!W68+魂核1!H70</f>
        <v>647845.14027199999</v>
      </c>
      <c r="AU70">
        <f>(星级!AI70+阶位!AK70+战魄!E70+武魂!AK70+众神殿!E70+精神空间!AK69+天赋!AJ70+魂师之魄1!I70)*(1+BP70)+魂兽1!I72+化神!D69+魂骨!C69+魂环!D69+神兵!E68+神兵!X68+魂核1!I70</f>
        <v>168302.73868000001</v>
      </c>
      <c r="AV70">
        <f>(星级!AJ70+阶位!AL70+战魄!F70+武魂!AL70+众神殿!F70+精神空间!AL69+天赋!AK70+魂师之魄1!J70)*(1+BQ70)+魂兽1!J72+化神!E69+魂骨!D69+魂环!E69+神兵!F68+神兵!Y68+魂核1!J70</f>
        <v>54150.508320000001</v>
      </c>
      <c r="AW70">
        <f>(星级!AK70+阶位!AM70+战魄!G70+武魂!AM70+众神殿!G70+精神空间!AM69+天赋!AL70+魂师之魄1!K70)*(1+BR70)+魂兽1!K72+化神!F69+魂骨!E69+魂环!F69+神兵!G68+神兵!Z68+魂核1!K70</f>
        <v>58051.589919999999</v>
      </c>
      <c r="AX70">
        <f>(星级!AL70+阶位!AN70+战魄!H70+武魂!AN70+众神殿!H70+精神空间!AN69+天赋!AM70+魂师之魄1!L70)*(1+BS70)+魂兽1!L72+化神!G69+魂骨!F69+魂环!G69+神兵!H68+神兵!AA68+魂核1!L70</f>
        <v>970.1049999999999</v>
      </c>
      <c r="AY70">
        <f>(星级!AM70+阶位!AO70+战魄!I70+武魂!AO70+众神殿!I70+精神空间!AO69+天赋!AN70+魂师之魄1!M70)*(1+BT70)+魂兽1!M72+化神!H69+魂骨!G69+魂环!H69+神兵!I68+神兵!AB68+魂核1!M70</f>
        <v>952.02499999999986</v>
      </c>
      <c r="AZ70">
        <f>(星级!AN70+阶位!AP70+战魄!J70+武魂!AP70+众神殿!J70+精神空间!AP69+天赋!AO70+魂师之魄1!N70)*(1+BU70)+魂兽1!N72+化神!I69+魂骨!H69+魂环!I69+神兵!J68+神兵!AC68+魂核1!N70</f>
        <v>1010.4236800000001</v>
      </c>
      <c r="BA70">
        <f>(星级!AO70+阶位!AQ70+战魄!K70+武魂!AQ70+众神殿!K70+精神空间!AQ69+天赋!AP70+魂师之魄1!O70)*(1+BV70)+魂兽1!O72+化神!J69+魂骨!I69+魂环!J69+神兵!K68+神兵!AD68+魂核1!O70</f>
        <v>943.60000000000014</v>
      </c>
      <c r="BB70">
        <f>(星级!AP70+阶位!AR70+战魄!L70+武魂!AR70+众神殿!L70+精神空间!AR69+天赋!AQ70+魂师之魄1!P70)*(1+BW70)+魂兽1!P72+化神!K69+魂骨!J69+魂环!K69+神兵!L68+神兵!AE68+魂核1!P70</f>
        <v>1073.5200000000002</v>
      </c>
      <c r="BC70">
        <f>(星级!AQ70+阶位!AS70+战魄!M70+武魂!AS70+众神殿!M70+精神空间!AS69+天赋!AR70+魂师之魄1!Q70)*(1+BX70)+魂兽1!Q72+化神!L69+魂骨!K69+魂环!L69+神兵!M68+神兵!AF68+魂核1!Q70</f>
        <v>952.56000000000006</v>
      </c>
      <c r="BD70">
        <f>(星级!AR70+阶位!AT70+战魄!N70+武魂!AT70+众神殿!N70+精神空间!AT69+天赋!AS70+魂师之魄1!R70)*(1+BY70)+魂兽1!R72+化神!M69+魂骨!L69+魂环!M69+神兵!N68+神兵!AG68+魂核1!R70</f>
        <v>6025.6</v>
      </c>
      <c r="BE70">
        <f>(星级!AS70+阶位!AU70+战魄!O70+武魂!AU70+众神殿!O70+精神空间!AU69+天赋!AT70+魂师之魄1!S70)*(1+BZ70)+魂兽1!S72+化神!N69+魂骨!M69+魂环!N69+神兵!O68+神兵!AH68+魂核1!S70</f>
        <v>259.20000000000005</v>
      </c>
      <c r="BF70">
        <f>(星级!AT70+阶位!AV70+战魄!P70+武魂!AV70+众神殿!P70+精神空间!AV69+天赋!AU70+魂师之魄1!T70)*(1+CA70)+魂兽1!T72+化神!O69+魂骨!N69+魂环!O69+神兵!P68+神兵!AI68+魂核1!T70</f>
        <v>49508.799199999994</v>
      </c>
      <c r="BG70">
        <f>(星级!AU70+阶位!AW70+战魄!Q70+武魂!AW70+众神殿!Q70+精神空间!AW69+天赋!AV70+魂师之魄1!U70)*(1+CB70)+魂兽1!U72+化神!P69+魂骨!O69+魂环!P69+神兵!Q68+神兵!AJ68+魂核1!U70</f>
        <v>49508.799199999994</v>
      </c>
      <c r="BH70">
        <f>化神!R69+魂环!Q69</f>
        <v>15140</v>
      </c>
      <c r="BI70">
        <f>化神!S69+魂环!R69</f>
        <v>15140</v>
      </c>
      <c r="BJ70">
        <f>魂环!S69</f>
        <v>0</v>
      </c>
      <c r="BK70">
        <f>魂环!T69</f>
        <v>0</v>
      </c>
      <c r="BL70">
        <f>魂核1!Y70+神器1!AD70+VLOOKUP(精神空间!$B$2,精神空间!$BR$4:$BT$11,2,)</f>
        <v>0.7</v>
      </c>
      <c r="BM70">
        <f>魂核1!Z70+神器1!AE70+VLOOKUP(精神空间!$B$2,精神空间!$BR$4:$BT$11,2,)</f>
        <v>0.7</v>
      </c>
      <c r="BO70">
        <f>战魄!T70+武魂!AZ70+好感度!D69+魂师之魄1!Y70+神器1!M70+魂兽1!X72+精神空间!BA69+精神空间!BC69</f>
        <v>2.3919999999999999</v>
      </c>
      <c r="BP70">
        <f>战魄!U70+武魂!BA70+好感度!E69+魂师之魄1!Z70+神器1!N70+魂兽1!Y72+精神空间!BB69+精神空间!BD69</f>
        <v>1.8919999999999999</v>
      </c>
      <c r="BQ70">
        <f>战魄!V70+武魂!BB70+好感度!F69+魂师之魄1!AA70+神器1!O70+魂兽1!Z72</f>
        <v>1.08</v>
      </c>
      <c r="BR70">
        <f>战魄!W70+武魂!BC70+好感度!G69+魂师之魄1!AB70+神器1!P70+魂兽1!AA72</f>
        <v>1.08</v>
      </c>
      <c r="BS70">
        <f>战魄!X70+武魂!BD70+好感度!H69+魂师之魄1!AC70+神器1!Q70+魂兽1!AB72</f>
        <v>1.2599999999999998</v>
      </c>
      <c r="BT70">
        <f>战魄!Y70+武魂!BE70+好感度!I69+魂师之魄1!AD70+神器1!R70+魂兽1!AC72</f>
        <v>1.2599999999999998</v>
      </c>
      <c r="BU70">
        <f>战魄!Z70+武魂!BF70+好感度!J69+魂师之魄1!AE70+神器1!S70+魂兽1!AD72</f>
        <v>1.24</v>
      </c>
      <c r="BV70">
        <f>战魄!AA70+武魂!BG70+好感度!K69+魂师之魄1!AF70+神器1!T70+魂兽1!AE72</f>
        <v>1.24</v>
      </c>
      <c r="BW70">
        <f>战魄!AB70+武魂!BH70+好感度!L69+魂师之魄1!AG70+神器1!U70+魂兽1!AF72</f>
        <v>1.24</v>
      </c>
      <c r="BX70">
        <f>战魄!AC70+武魂!BI70+好感度!M69+魂师之魄1!AH70+神器1!V70+魂兽1!AG72</f>
        <v>1.24</v>
      </c>
      <c r="BY70">
        <f>战魄!AD70+武魂!BJ70+好感度!N69+魂师之魄1!AI70+神器1!W70+魂兽1!AH72</f>
        <v>1.24</v>
      </c>
      <c r="BZ70">
        <f>战魄!AE70+武魂!BK70+好感度!O69+魂师之魄1!AJ70+神器1!X70+魂兽1!AI72</f>
        <v>1.1599999999999999</v>
      </c>
      <c r="CA70">
        <f>战魄!AF70+武魂!BL70+好感度!P69+魂师之魄1!AK70+神器1!Y70+魂兽1!AJ72</f>
        <v>1.08</v>
      </c>
      <c r="CB70">
        <f>战魄!AG70+武魂!BM70+好感度!Q69+魂师之魄1!AL70+神器1!Z70+魂兽1!AK72</f>
        <v>1.08</v>
      </c>
    </row>
    <row r="71" spans="2:80" x14ac:dyDescent="0.2">
      <c r="B71">
        <v>67</v>
      </c>
      <c r="D71">
        <f>(星级!D71+阶位!D71+战魄!D71+武魂!D71+众神殿!D71+精神空间!D70+天赋!C71+魂师之魄1!H71)*(1+BO71)+魂兽1!H73+化神!C70+魂骨!B70+魂环!C70+神兵!D69+神兵!W69+魂核1!H71</f>
        <v>687924.02805600001</v>
      </c>
      <c r="E71">
        <f>(星级!E71+阶位!E71+战魄!E71+武魂!E71+众神殿!E71+精神空间!E70+天赋!D71+魂师之魄1!I71)*(1+BP71)+魂兽1!I73+化神!D70+魂骨!C70+魂环!D70+神兵!E69+神兵!X69+魂核1!I71</f>
        <v>168290.63457600001</v>
      </c>
      <c r="F71">
        <f>(星级!F71+阶位!F71+战魄!F71+武魂!F71+众神殿!F71+精神空间!F70+天赋!E71+魂师之魄1!J71)*(1+BQ71)+魂兽1!J73+化神!E70+魂骨!D70+魂环!E70+神兵!F69+神兵!Y69+魂核1!J71</f>
        <v>61997.374879999996</v>
      </c>
      <c r="G71">
        <f>(星级!G71+阶位!G71+战魄!G71+武魂!G71+众神殿!G71+精神空间!G70+天赋!F71+魂师之魄1!K71)*(1+BR71)+魂兽1!K73+化神!F70+魂骨!E70+魂环!F70+神兵!G69+神兵!Z69+魂核1!K71</f>
        <v>56932.57488</v>
      </c>
      <c r="H71">
        <f>(星级!H71+阶位!H71+战魄!H71+武魂!H71+众神殿!H71+精神空间!H70+天赋!G71+魂师之魄1!L71)*(1+BS71)+魂兽1!L73+化神!G70+魂骨!F70+魂环!G70+神兵!H69+神兵!AA69+魂核1!L71</f>
        <v>979.59699999999987</v>
      </c>
      <c r="I71">
        <f>(星级!I71+阶位!I71+战魄!I71+武魂!I71+众神殿!I71+精神空间!I70+天赋!H71+魂师之魄1!M71)*(1+BT71)+魂兽1!M73+化神!H70+魂骨!G70+魂环!H70+神兵!I69+神兵!AB69+魂核1!M71</f>
        <v>961.51699999999994</v>
      </c>
      <c r="J71">
        <f>(星级!J71+阶位!J71+战魄!J71+武魂!J71+众神殿!J71+精神空间!J70+天赋!I71+魂师之魄1!N71)*(1+BU71)+魂兽1!N73+化神!I70+魂骨!H70+魂环!I70+神兵!J69+神兵!AC69+魂核1!N71</f>
        <v>1028.93732</v>
      </c>
      <c r="K71">
        <f>(星级!K71+阶位!K71+战魄!K71+武魂!K71+众神殿!K71+精神空间!K70+天赋!J71+魂师之魄1!O71)*(1+BV71)+魂兽1!O73+化神!J70+魂骨!I70+魂环!J70+神兵!K69+神兵!AD69+魂核1!O71</f>
        <v>961.96800000000007</v>
      </c>
      <c r="L71">
        <f>(星级!L71+阶位!L71+战魄!L71+武魂!L71+众神殿!L71+精神空间!L70+天赋!K71+魂师之魄1!P71)*(1+BW71)+魂兽1!P73+化神!K70+魂骨!J70+魂环!K70+神兵!L69+神兵!AE69+魂核1!P71</f>
        <v>1082.9280000000001</v>
      </c>
      <c r="M71">
        <f>(星级!M71+阶位!M71+战魄!M71+武魂!M71+众神殿!M71+精神空间!M70+天赋!L71+魂师之魄1!Q71)*(1+BX71)+魂兽1!Q73+化神!L70+魂骨!K70+魂环!L70+神兵!M69+神兵!AF69+魂核1!Q71</f>
        <v>961.96800000000007</v>
      </c>
      <c r="N71">
        <f>(星级!N71+阶位!N71+战魄!N71+武魂!N71+众神殿!N71+精神空间!N70+天赋!M71+魂师之魄1!R71)*(1+BY71)+魂兽1!R73+化神!M70+魂骨!L70+魂环!M70+神兵!N69+神兵!AG69+魂核1!R71</f>
        <v>15344.000000000002</v>
      </c>
      <c r="O71">
        <f>(星级!O71+阶位!O71+战魄!O71+武魂!O71+众神殿!O71+精神空间!O70+天赋!N71+魂师之魄1!S71)*(1+BZ71)+魂兽1!S73+化神!N70+魂骨!M70+魂环!N70+神兵!O69+神兵!AH69+魂核1!S71</f>
        <v>129.60000000000002</v>
      </c>
      <c r="P71">
        <f>(星级!P71+阶位!P71+战魄!P71+武魂!P71+众神殿!P71+精神空间!P70+天赋!O71+魂师之魄1!T71)*(1+CA71)+魂兽1!T73+化神!O70+魂骨!N70+魂环!O70+神兵!P69+神兵!AI69+魂核1!T71</f>
        <v>50591.917600000001</v>
      </c>
      <c r="Q71">
        <f>(星级!Q71+阶位!Q71+战魄!Q71+武魂!Q71+众神殿!Q71+精神空间!Q70+天赋!P71+魂师之魄1!U71)*(1+CB71)+魂兽1!U73+化神!P70+魂骨!O70+魂环!P70+神兵!Q69+神兵!AJ69+魂核1!U71</f>
        <v>50591.917600000001</v>
      </c>
      <c r="R71">
        <f>化神!R70+魂环!Q70</f>
        <v>15140</v>
      </c>
      <c r="S71">
        <f>化神!S70+魂环!R70</f>
        <v>15140</v>
      </c>
      <c r="T71">
        <f>魂环!S70</f>
        <v>0</v>
      </c>
      <c r="U71">
        <f>魂环!T70</f>
        <v>0</v>
      </c>
      <c r="V71">
        <f>魂核1!Y71+神器1!AD71+VLOOKUP(精神空间!$B$2,精神空间!$BR$4:$BT$11,2,)</f>
        <v>0.7</v>
      </c>
      <c r="W71">
        <f>魂核1!Z71+神器1!AE71+VLOOKUP(精神空间!$B$2,精神空间!$BR$4:$BT$11,2,)</f>
        <v>0.7</v>
      </c>
      <c r="Y71">
        <f>(星级!S71+阶位!T71+战魄!D71+武魂!T71+众神殿!D71+精神空间!T70+天赋!S71+魂师之魄1!H71)*(1+BO71)+魂兽1!H73+化神!C70+魂骨!B70+魂环!C70+神兵!D69+神兵!W69+魂核1!H71</f>
        <v>662955.58329600003</v>
      </c>
      <c r="Z71">
        <f>(星级!T71+阶位!U71+战魄!E71+武魂!U71+众神殿!E71+精神空间!U70+天赋!T71+魂师之魄1!I71)*(1+BP71)+魂兽1!I73+化神!D70+魂骨!C70+魂环!D70+神兵!E69+神兵!X69+魂核1!I71</f>
        <v>166254.81028800001</v>
      </c>
      <c r="AA71">
        <f>(星级!U71+阶位!V71+战魄!F71+武魂!V71+众神殿!F71+精神空间!V70+天赋!U71+魂师之魄1!J71)*(1+BQ71)+魂兽1!J73+化神!E70+魂骨!D70+魂环!E70+神兵!F69+神兵!Y69+魂核1!J71</f>
        <v>59277.117599999998</v>
      </c>
      <c r="AB71">
        <f>(星级!V71+阶位!W71+战魄!G71+武魂!W71+众神殿!G71+精神空间!W70+天赋!V71+魂师之魄1!K71)*(1+BR71)+魂兽1!K73+化神!F70+魂骨!E70+魂环!F70+神兵!G69+神兵!Z69+魂核1!K71</f>
        <v>55770.2376</v>
      </c>
      <c r="AC71">
        <f>(星级!W71+阶位!X71+战魄!H71+武魂!X71+众神殿!H71+精神空间!X70+天赋!W71+魂师之魄1!L71)*(1+BS71)+魂兽1!L73+化神!G70+魂骨!F70+魂环!G70+神兵!H69+神兵!AA69+魂核1!L71</f>
        <v>970.19539999999995</v>
      </c>
      <c r="AD71">
        <f>(星级!X71+阶位!Y71+战魄!I71+武魂!Y71+众神殿!I71+精神空间!Y70+天赋!X71+魂师之魄1!M71)*(1+BT71)+魂兽1!M73+化神!H70+魂骨!G70+魂环!H70+神兵!I69+神兵!AB69+魂核1!M71</f>
        <v>952.11539999999991</v>
      </c>
      <c r="AE71">
        <f>(星级!Y71+阶位!Z71+战魄!J71+武魂!Z71+众神殿!J71+精神空间!Z70+天赋!Y71+魂师之魄1!N71)*(1+BU71)+魂兽1!N73+化神!I70+魂骨!H70+魂环!I70+神兵!J69+神兵!AC69+魂核1!N71</f>
        <v>1038.3389199999999</v>
      </c>
      <c r="AF71">
        <f>(星级!Z71+阶位!AA71+战魄!K71+武魂!AA71+众神殿!K71+精神空间!AA70+天赋!Z71+魂师之魄1!O71)*(1+BV71)+魂兽1!O73+化神!J70+魂骨!I70+魂环!J70+神兵!K69+神兵!AD69+魂核1!O71</f>
        <v>971.28640000000007</v>
      </c>
      <c r="AG71">
        <f>(星级!AA71+阶位!AB71+战魄!L71+武魂!AB71+众神殿!L71+精神空间!AB70+天赋!AA71+魂师之魄1!P71)*(1+BW71)+魂兽1!P73+化神!K70+魂骨!J70+魂环!K70+神兵!L69+神兵!AE69+魂核1!P71</f>
        <v>1082.9280000000001</v>
      </c>
      <c r="AH71">
        <f>(星级!AB71+阶位!AC71+战魄!M71+武魂!AC71+众神殿!M71+精神空间!AC70+天赋!AB71+魂师之魄1!Q71)*(1+BX71)+魂兽1!Q73+化神!L70+魂骨!K70+魂环!L70+神兵!M69+神兵!AF69+魂核1!Q71</f>
        <v>961.96800000000007</v>
      </c>
      <c r="AI71">
        <f>(星级!AC71+阶位!AD71+战魄!N71+武魂!AD71+众神殿!N71+精神空间!AD70+天赋!AC71+魂师之魄1!R71)*(1+BY71)+魂兽1!R73+化神!M70+魂骨!L70+魂环!M70+神兵!N69+神兵!AG69+魂核1!R71</f>
        <v>12230.400000000001</v>
      </c>
      <c r="AJ71">
        <f>(星级!AD71+阶位!AE71+战魄!O71+武魂!AE71+众神殿!O71+精神空间!AE70+天赋!AD71+魂师之魄1!S71)*(1+BZ71)+魂兽1!S73+化神!N70+魂骨!M70+魂环!N70+神兵!O69+神兵!AH69+魂核1!S71</f>
        <v>205.20000000000002</v>
      </c>
      <c r="AK71">
        <f>(星级!AE71+阶位!AF71+战魄!P71+武魂!AF71+众神殿!P71+精神空间!AF70+天赋!AE71+魂师之魄1!T71)*(1+CA71)+魂兽1!T73+化神!O70+魂骨!N70+魂环!O70+神兵!P69+神兵!AI69+魂核1!T71</f>
        <v>49531.117599999998</v>
      </c>
      <c r="AL71">
        <f>(星级!AF71+阶位!AG71+战魄!Q71+武魂!AG71+众神殿!Q71+精神空间!AG70+天赋!AF71+魂师之魄1!U71)*(1+CB71)+魂兽1!U73+化神!P70+魂骨!O70+魂环!P70+神兵!Q69+神兵!AJ69+魂核1!U71</f>
        <v>49531.117599999998</v>
      </c>
      <c r="AM71">
        <f>化神!R70+魂环!Q70</f>
        <v>15140</v>
      </c>
      <c r="AN71">
        <f>化神!S70+魂环!R70</f>
        <v>15140</v>
      </c>
      <c r="AO71">
        <f>魂环!S70</f>
        <v>0</v>
      </c>
      <c r="AP71">
        <f>魂环!T70</f>
        <v>0</v>
      </c>
      <c r="AQ71">
        <f>魂核1!Y71+神器1!AD71+VLOOKUP(精神空间!$B$2,精神空间!$BR$4:$BT$11,2,)</f>
        <v>0.7</v>
      </c>
      <c r="AR71">
        <f>魂核1!Z71+神器1!AE71+VLOOKUP(精神空间!$B$2,精神空间!$BR$4:$BT$11,2,)</f>
        <v>0.7</v>
      </c>
      <c r="AT71">
        <f>(星级!AH71+阶位!AJ71+战魄!D71+武魂!AJ71+众神殿!D71+精神空间!AJ70+天赋!AI71+魂师之魄1!H71)*(1+BO71)+魂兽1!H73+化神!C70+魂骨!B70+魂环!C70+神兵!D69+神兵!W69+魂核1!H71</f>
        <v>649600.77933599998</v>
      </c>
      <c r="AU71">
        <f>(星级!AI71+阶位!AK71+战魄!E71+武魂!AK71+众神殿!E71+精神空间!AK70+天赋!AJ71+魂师之魄1!I71)*(1+BP71)+魂兽1!I73+化神!D70+魂骨!C70+魂环!D70+神兵!E69+神兵!X69+魂核1!I71</f>
        <v>168876.88344000001</v>
      </c>
      <c r="AV71">
        <f>(星级!AJ71+阶位!AL71+战魄!F71+武魂!AL71+众神殿!F71+精神空间!AL70+天赋!AK71+魂师之魄1!J71)*(1+BQ71)+魂兽1!J73+化神!E70+魂骨!D70+魂环!E70+神兵!F69+神兵!Y69+魂核1!J71</f>
        <v>54230.567519999997</v>
      </c>
      <c r="AW71">
        <f>(星级!AK71+阶位!AM71+战魄!G71+武魂!AM71+众神殿!G71+精神空间!AM70+天赋!AL71+魂师之魄1!K71)*(1+BR71)+魂兽1!K73+化神!F70+魂骨!E70+魂环!F70+神兵!G69+神兵!Z69+魂核1!K71</f>
        <v>58162.26672</v>
      </c>
      <c r="AX71">
        <f>(星级!AL71+阶位!AN71+战魄!H71+武魂!AN71+众神殿!H71+精神空间!AN70+天赋!AM71+魂师之魄1!L71)*(1+BS71)+魂兽1!L73+化神!G70+魂骨!F70+魂环!G70+神兵!H69+神兵!AA69+魂核1!L71</f>
        <v>979.59699999999987</v>
      </c>
      <c r="AY71">
        <f>(星级!AM71+阶位!AO71+战魄!I71+武魂!AO71+众神殿!I71+精神空间!AO70+天赋!AN71+魂师之魄1!M71)*(1+BT71)+魂兽1!M73+化神!H70+魂骨!G70+魂环!H70+神兵!I69+神兵!AB69+魂核1!M71</f>
        <v>961.51699999999994</v>
      </c>
      <c r="AZ71">
        <f>(星级!AN71+阶位!AP71+战魄!J71+武魂!AP71+众神殿!J71+精神空间!AP70+天赋!AO71+魂师之魄1!N71)*(1+BU71)+魂兽1!N73+化神!I70+魂骨!H70+魂环!I70+神兵!J69+神兵!AC69+魂核1!N71</f>
        <v>1028.93732</v>
      </c>
      <c r="BA71">
        <f>(星级!AO71+阶位!AQ71+战魄!K71+武魂!AQ71+众神殿!K71+精神空间!AQ70+天赋!AP71+魂师之魄1!O71)*(1+BV71)+魂兽1!O73+化神!J70+魂骨!I70+魂环!J70+神兵!K69+神兵!AD69+魂核1!O71</f>
        <v>953.00800000000004</v>
      </c>
      <c r="BB71">
        <f>(星级!AP71+阶位!AR71+战魄!L71+武魂!AR71+众神殿!L71+精神空间!AR70+天赋!AQ71+魂师之魄1!P71)*(1+BW71)+魂兽1!P73+化神!K70+魂骨!J70+魂环!K70+神兵!L69+神兵!AE69+魂核1!P71</f>
        <v>1082.9280000000001</v>
      </c>
      <c r="BC71">
        <f>(星级!AQ71+阶位!AS71+战魄!M71+武魂!AS71+众神殿!M71+精神空间!AS70+天赋!AR71+魂师之魄1!Q71)*(1+BX71)+魂兽1!Q73+化神!L70+魂骨!K70+魂环!L70+神兵!M69+神兵!AF69+魂核1!Q71</f>
        <v>961.96800000000007</v>
      </c>
      <c r="BD71">
        <f>(星级!AR71+阶位!AT71+战魄!N71+武魂!AT71+众神殿!N71+精神空间!AT70+天赋!AS71+魂师之魄1!R71)*(1+BY71)+魂兽1!R73+化神!M70+魂骨!L70+魂环!M70+神兵!N69+神兵!AG69+魂核1!R71</f>
        <v>6115.2000000000007</v>
      </c>
      <c r="BE71">
        <f>(星级!AS71+阶位!AU71+战魄!O71+武魂!AU71+众神殿!O71+精神空间!AU70+天赋!AT71+魂师之魄1!S71)*(1+BZ71)+魂兽1!S73+化神!N70+魂骨!M70+魂环!N70+神兵!O69+神兵!AH69+魂核1!S71</f>
        <v>259.20000000000005</v>
      </c>
      <c r="BF71">
        <f>(星级!AT71+阶位!AV71+战魄!P71+武魂!AV71+众神殿!P71+精神空间!AV70+天赋!AU71+魂师之魄1!T71)*(1+CA71)+魂兽1!T73+化神!O70+魂骨!N70+魂环!O70+神兵!P69+神兵!AI69+魂核1!T71</f>
        <v>49531.117599999998</v>
      </c>
      <c r="BG71">
        <f>(星级!AU71+阶位!AW71+战魄!Q71+武魂!AW71+众神殿!Q71+精神空间!AW70+天赋!AV71+魂师之魄1!U71)*(1+CB71)+魂兽1!U73+化神!P70+魂骨!O70+魂环!P70+神兵!Q69+神兵!AJ69+魂核1!U71</f>
        <v>49531.117599999998</v>
      </c>
      <c r="BH71">
        <f>化神!R70+魂环!Q70</f>
        <v>15140</v>
      </c>
      <c r="BI71">
        <f>化神!S70+魂环!R70</f>
        <v>15140</v>
      </c>
      <c r="BJ71">
        <f>魂环!S70</f>
        <v>0</v>
      </c>
      <c r="BK71">
        <f>魂环!T70</f>
        <v>0</v>
      </c>
      <c r="BL71">
        <f>魂核1!Y71+神器1!AD71+VLOOKUP(精神空间!$B$2,精神空间!$BR$4:$BT$11,2,)</f>
        <v>0.7</v>
      </c>
      <c r="BM71">
        <f>魂核1!Z71+神器1!AE71+VLOOKUP(精神空间!$B$2,精神空间!$BR$4:$BT$11,2,)</f>
        <v>0.7</v>
      </c>
      <c r="BO71">
        <f>战魄!T71+武魂!AZ71+好感度!D70+魂师之魄1!Y71+神器1!M71+魂兽1!X73+精神空间!BA70+精神空间!BC70</f>
        <v>2.3960000000000004</v>
      </c>
      <c r="BP71">
        <f>战魄!U71+武魂!BA71+好感度!E70+魂师之魄1!Z71+神器1!N71+魂兽1!Y73+精神空间!BB70+精神空间!BD70</f>
        <v>1.8960000000000004</v>
      </c>
      <c r="BQ71">
        <f>战魄!V71+武魂!BB71+好感度!F70+魂师之魄1!AA71+神器1!O71+魂兽1!Z73</f>
        <v>1.08</v>
      </c>
      <c r="BR71">
        <f>战魄!W71+武魂!BC71+好感度!G70+魂师之魄1!AB71+神器1!P71+魂兽1!AA73</f>
        <v>1.08</v>
      </c>
      <c r="BS71">
        <f>战魄!X71+武魂!BD71+好感度!H70+魂师之魄1!AC71+神器1!Q71+魂兽1!AB73</f>
        <v>1.2599999999999998</v>
      </c>
      <c r="BT71">
        <f>战魄!Y71+武魂!BE71+好感度!I70+魂师之魄1!AD71+神器1!R71+魂兽1!AC73</f>
        <v>1.2599999999999998</v>
      </c>
      <c r="BU71">
        <f>战魄!Z71+武魂!BF71+好感度!J70+魂师之魄1!AE71+神器1!S71+魂兽1!AD73</f>
        <v>1.2599999999999998</v>
      </c>
      <c r="BV71">
        <f>战魄!AA71+武魂!BG71+好感度!K70+魂师之魄1!AF71+神器1!T71+魂兽1!AE73</f>
        <v>1.24</v>
      </c>
      <c r="BW71">
        <f>战魄!AB71+武魂!BH71+好感度!L70+魂师之魄1!AG71+神器1!U71+魂兽1!AF73</f>
        <v>1.24</v>
      </c>
      <c r="BX71">
        <f>战魄!AC71+武魂!BI71+好感度!M70+魂师之魄1!AH71+神器1!V71+魂兽1!AG73</f>
        <v>1.24</v>
      </c>
      <c r="BY71">
        <f>战魄!AD71+武魂!BJ71+好感度!N70+魂师之魄1!AI71+神器1!W71+魂兽1!AH73</f>
        <v>1.24</v>
      </c>
      <c r="BZ71">
        <f>战魄!AE71+武魂!BK71+好感度!O70+魂师之魄1!AJ71+神器1!X71+魂兽1!AI73</f>
        <v>1.1599999999999999</v>
      </c>
      <c r="CA71">
        <f>战魄!AF71+武魂!BL71+好感度!P70+魂师之魄1!AK71+神器1!Y71+魂兽1!AJ73</f>
        <v>1.08</v>
      </c>
      <c r="CB71">
        <f>战魄!AG71+武魂!BM71+好感度!Q70+魂师之魄1!AL71+神器1!Z71+魂兽1!AK73</f>
        <v>1.08</v>
      </c>
    </row>
    <row r="72" spans="2:80" x14ac:dyDescent="0.2">
      <c r="B72">
        <v>68</v>
      </c>
      <c r="D72">
        <f>(星级!D72+阶位!D72+战魄!D72+武魂!D72+众神殿!D72+精神空间!D71+天赋!C72+魂师之魄1!H72)*(1+BO72)+魂兽1!H74+化神!C71+魂骨!B71+魂环!C71+神兵!D70+神兵!W70+魂核1!H72</f>
        <v>690105.74239999999</v>
      </c>
      <c r="E72">
        <f>(星级!E72+阶位!E72+战魄!E72+武魂!E72+众神殿!E72+精神空间!E71+天赋!D72+魂师之魄1!I72)*(1+BP72)+魂兽1!I74+化神!D71+魂骨!C71+魂环!D71+神兵!E70+神兵!X70+魂核1!I72</f>
        <v>168817.02739999999</v>
      </c>
      <c r="F72">
        <f>(星级!F72+阶位!F72+战魄!F72+武魂!F72+众神殿!F72+精神空间!F71+天赋!E72+魂师之魄1!J72)*(1+BQ72)+魂兽1!J74+化神!E71+魂骨!D71+魂环!E71+神兵!F70+神兵!Y70+魂核1!J72</f>
        <v>62151.710879999999</v>
      </c>
      <c r="G72">
        <f>(星级!G72+阶位!G72+战魄!G72+武魂!G72+众神殿!G72+精神空间!G71+天赋!F72+魂师之魄1!K72)*(1+BR72)+魂兽1!K74+化神!F71+魂骨!E71+魂环!F71+神兵!G70+神兵!Z70+魂核1!K72</f>
        <v>57043.230880000003</v>
      </c>
      <c r="H72">
        <f>(星级!H72+阶位!H72+战魄!H72+武魂!H72+众神殿!H72+精神空间!H71+天赋!G72+魂师之魄1!L72)*(1+BS72)+魂兽1!L74+化神!G71+魂骨!F71+魂环!G71+神兵!H70+神兵!AA70+魂核1!L72</f>
        <v>989.08899999999983</v>
      </c>
      <c r="I72">
        <f>(星级!I72+阶位!I72+战魄!I72+武魂!I72+众神殿!I72+精神空间!I71+天赋!H72+魂师之魄1!M72)*(1+BT72)+魂兽1!M74+化神!H71+魂骨!G71+魂环!H71+神兵!I70+神兵!AB70+魂核1!M72</f>
        <v>971.0089999999999</v>
      </c>
      <c r="J72">
        <f>(星级!J72+阶位!J72+战魄!J72+武魂!J72+众神殿!J72+精神空间!J71+天赋!I72+魂师之魄1!N72)*(1+BU72)+魂兽1!N74+化神!I71+魂骨!H71+魂环!I71+神兵!J70+神兵!AC70+魂核1!N72</f>
        <v>1038.42932</v>
      </c>
      <c r="K72">
        <f>(星级!K72+阶位!K72+战魄!K72+武魂!K72+众神殿!K72+精神空间!K71+天赋!J72+魂师之魄1!O72)*(1+BV72)+魂兽1!O74+化神!J71+魂骨!I71+魂环!J71+神兵!K70+神兵!AD70+魂核1!O72</f>
        <v>980.04899999999986</v>
      </c>
      <c r="L72">
        <f>(星级!L72+阶位!L72+战魄!L72+武魂!L72+众神殿!L72+精神空间!L71+天赋!K72+魂师之魄1!P72)*(1+BW72)+魂兽1!P74+化神!K71+魂骨!J71+魂环!K71+神兵!L70+神兵!AE70+魂核1!P72</f>
        <v>1092.336</v>
      </c>
      <c r="M72">
        <f>(星级!M72+阶位!M72+战魄!M72+武魂!M72+众神殿!M72+精神空间!M71+天赋!L72+魂师之魄1!Q72)*(1+BX72)+魂兽1!Q74+化神!L71+魂骨!K71+魂环!L71+神兵!M70+神兵!AF70+魂核1!Q72</f>
        <v>971.37600000000009</v>
      </c>
      <c r="N72">
        <f>(星级!N72+阶位!N72+战魄!N72+武魂!N72+众神殿!N72+精神空间!N71+天赋!M72+魂师之魄1!R72)*(1+BY72)+魂兽1!R74+化神!M71+魂骨!L71+魂环!M71+神兵!N70+神兵!AG70+魂核1!R72</f>
        <v>15568.000000000002</v>
      </c>
      <c r="O72">
        <f>(星级!O72+阶位!O72+战魄!O72+武魂!O72+众神殿!O72+精神空间!O71+天赋!N72+魂师之魄1!S72)*(1+BZ72)+魂兽1!S74+化神!N71+魂骨!M71+魂环!N71+神兵!O70+神兵!AH70+魂核1!S72</f>
        <v>129.60000000000002</v>
      </c>
      <c r="P72">
        <f>(星级!P72+阶位!P72+战魄!P72+武魂!P72+众神殿!P72+精神空间!P71+天赋!O72+魂师之魄1!T72)*(1+CA72)+魂兽1!T74+化神!O71+魂骨!N71+魂环!O71+神兵!P70+神兵!AI70+魂核1!T72</f>
        <v>50614.236000000004</v>
      </c>
      <c r="Q72">
        <f>(星级!Q72+阶位!Q72+战魄!Q72+武魂!Q72+众神殿!Q72+精神空间!Q71+天赋!P72+魂师之魄1!U72)*(1+CB72)+魂兽1!U74+化神!P71+魂骨!O71+魂环!P71+神兵!Q70+神兵!AJ70+魂核1!U72</f>
        <v>50614.236000000004</v>
      </c>
      <c r="R72">
        <f>化神!R71+魂环!Q71</f>
        <v>15140</v>
      </c>
      <c r="S72">
        <f>化神!S71+魂环!R71</f>
        <v>15140</v>
      </c>
      <c r="T72">
        <f>魂环!S71</f>
        <v>0</v>
      </c>
      <c r="U72">
        <f>魂环!T71</f>
        <v>0</v>
      </c>
      <c r="V72">
        <f>魂核1!Y72+神器1!AD72+VLOOKUP(精神空间!$B$2,精神空间!$BR$4:$BT$11,2,)</f>
        <v>0.7</v>
      </c>
      <c r="W72">
        <f>魂核1!Z72+神器1!AE72+VLOOKUP(精神空间!$B$2,精神空间!$BR$4:$BT$11,2,)</f>
        <v>0.7</v>
      </c>
      <c r="Y72">
        <f>(星级!S72+阶位!T72+战魄!D72+武魂!T72+众神殿!D72+精神空间!T71+天赋!S72+魂师之魄1!H72)*(1+BO72)+魂兽1!H74+化神!C71+魂骨!B71+魂环!C71+神兵!D70+神兵!W70+魂核1!H72</f>
        <v>664916.80839999998</v>
      </c>
      <c r="Z72">
        <f>(星级!T72+阶位!U72+战魄!E72+武魂!U72+众神殿!E72+精神空间!U71+天赋!T72+魂师之魄1!I72)*(1+BP72)+魂兽1!I74+化神!D71+魂骨!C71+魂环!D71+神兵!E70+神兵!X70+魂核1!I72</f>
        <v>166799.27120000002</v>
      </c>
      <c r="AA72">
        <f>(星级!U72+阶位!V72+战魄!F72+武魂!V72+众神殿!F72+精神空间!V71+天赋!U72+魂师之魄1!J72)*(1+BQ72)+魂兽1!J74+化神!E71+魂骨!D71+魂环!E71+神兵!F70+神兵!Y70+魂核1!J72</f>
        <v>59401.085599999999</v>
      </c>
      <c r="AB72">
        <f>(星级!V72+阶位!W72+战魄!G72+武魂!W72+众神殿!G72+精神空间!W71+天赋!V72+魂师之魄1!K72)*(1+BR72)+魂兽1!K74+化神!F71+魂骨!E71+魂环!F71+神兵!G70+神兵!Z70+魂核1!K72</f>
        <v>55860.925600000002</v>
      </c>
      <c r="AC72">
        <f>(星级!W72+阶位!X72+战魄!H72+武魂!X72+众神殿!H72+精神空间!X71+天赋!W72+魂师之魄1!L72)*(1+BS72)+魂兽1!L74+化神!G71+魂骨!F71+魂环!G71+神兵!H70+神兵!AA70+魂核1!L72</f>
        <v>979.68739999999991</v>
      </c>
      <c r="AD72">
        <f>(星级!X72+阶位!Y72+战魄!I72+武魂!Y72+众神殿!I72+精神空间!Y71+天赋!X72+魂师之魄1!M72)*(1+BT72)+魂兽1!M74+化神!H71+魂骨!G71+魂环!H71+神兵!I70+神兵!AB70+魂核1!M72</f>
        <v>961.60739999999998</v>
      </c>
      <c r="AE72">
        <f>(星级!Y72+阶位!Z72+战魄!J72+武魂!Z72+众神殿!J72+精神空间!Z71+天赋!Y72+魂师之魄1!N72)*(1+BU72)+魂兽1!N74+化神!I71+魂骨!H71+魂环!I71+神兵!J70+神兵!AC70+魂核1!N72</f>
        <v>1047.8309199999999</v>
      </c>
      <c r="AF72">
        <f>(星级!Z72+阶位!AA72+战魄!K72+武魂!AA72+众神殿!K72+精神空间!AA71+天赋!Z72+魂师之魄1!O72)*(1+BV72)+魂兽1!O74+化神!J71+魂骨!I71+魂环!J71+神兵!K70+神兵!AD70+魂核1!O72</f>
        <v>989.45059999999989</v>
      </c>
      <c r="AG72">
        <f>(星级!AA72+阶位!AB72+战魄!L72+武魂!AB72+众神殿!L72+精神空间!AB71+天赋!AA72+魂师之魄1!P72)*(1+BW72)+魂兽1!P74+化神!K71+魂骨!J71+魂环!K71+神兵!L70+神兵!AE70+魂核1!P72</f>
        <v>1092.336</v>
      </c>
      <c r="AH72">
        <f>(星级!AB72+阶位!AC72+战魄!M72+武魂!AC72+众神殿!M72+精神空间!AC71+天赋!AB72+魂师之魄1!Q72)*(1+BX72)+魂兽1!Q74+化神!L71+魂骨!K71+魂环!L71+神兵!M70+神兵!AF70+魂核1!Q72</f>
        <v>971.37600000000009</v>
      </c>
      <c r="AI72">
        <f>(星级!AC72+阶位!AD72+战魄!N72+武魂!AD72+众神殿!N72+精神空间!AD71+天赋!AC72+魂师之魄1!R72)*(1+BY72)+魂兽1!R74+化神!M71+魂骨!L71+魂环!M71+神兵!N70+神兵!AG70+魂核1!R72</f>
        <v>12409.6</v>
      </c>
      <c r="AJ72">
        <f>(星级!AD72+阶位!AE72+战魄!O72+武魂!AE72+众神殿!O72+精神空间!AE71+天赋!AD72+魂师之魄1!S72)*(1+BZ72)+魂兽1!S74+化神!N71+魂骨!M71+魂环!N71+神兵!O70+神兵!AH70+魂核1!S72</f>
        <v>205.20000000000002</v>
      </c>
      <c r="AK72">
        <f>(星级!AE72+阶位!AF72+战魄!P72+武魂!AF72+众神殿!P72+精神空间!AF71+天赋!AE72+魂师之魄1!T72)*(1+CA72)+魂兽1!T74+化神!O71+魂骨!N71+魂环!O71+神兵!P70+神兵!AI70+魂核1!T72</f>
        <v>49553.436000000002</v>
      </c>
      <c r="AL72">
        <f>(星级!AF72+阶位!AG72+战魄!Q72+武魂!AG72+众神殿!Q72+精神空间!AG71+天赋!AF72+魂师之魄1!U72)*(1+CB72)+魂兽1!U74+化神!P71+魂骨!O71+魂环!P71+神兵!Q70+神兵!AJ70+魂核1!U72</f>
        <v>49553.436000000002</v>
      </c>
      <c r="AM72">
        <f>化神!R71+魂环!Q71</f>
        <v>15140</v>
      </c>
      <c r="AN72">
        <f>化神!S71+魂环!R71</f>
        <v>15140</v>
      </c>
      <c r="AO72">
        <f>魂环!S71</f>
        <v>0</v>
      </c>
      <c r="AP72">
        <f>魂环!T71</f>
        <v>0</v>
      </c>
      <c r="AQ72">
        <f>魂核1!Y72+神器1!AD72+VLOOKUP(精神空间!$B$2,精神空间!$BR$4:$BT$11,2,)</f>
        <v>0.7</v>
      </c>
      <c r="AR72">
        <f>魂核1!Z72+神器1!AE72+VLOOKUP(精神空间!$B$2,精神空间!$BR$4:$BT$11,2,)</f>
        <v>0.7</v>
      </c>
      <c r="AT72">
        <f>(星级!AH72+阶位!AJ72+战魄!D72+武魂!AJ72+众神殿!D72+精神空间!AJ71+天赋!AI72+魂师之魄1!H72)*(1+BO72)+魂兽1!H74+化神!C71+魂骨!B71+魂环!C71+神兵!D70+神兵!W70+魂核1!H72</f>
        <v>651359.95439999993</v>
      </c>
      <c r="AU72">
        <f>(星级!AI72+阶位!AK72+战魄!E72+武魂!AK72+众神殿!E72+精神空间!AK71+天赋!AJ72+魂师之魄1!I72)*(1+BP72)+魂兽1!I74+化神!D71+魂骨!C71+魂环!D71+神兵!E70+神兵!X70+魂核1!I72</f>
        <v>169452.37099999998</v>
      </c>
      <c r="AV72">
        <f>(星级!AJ72+阶位!AL72+战魄!F72+武魂!AL72+众神殿!F72+精神空间!AL71+天赋!AK72+魂师之魄1!J72)*(1+BQ72)+魂兽1!J74+化神!E71+魂骨!D71+魂环!E71+神兵!F70+神兵!Y70+魂核1!J72</f>
        <v>54310.62672</v>
      </c>
      <c r="AW72">
        <f>(星级!AK72+阶位!AM72+战魄!G72+武魂!AM72+众神殿!G72+精神空间!AM71+天赋!AL72+魂师之魄1!K72)*(1+BR72)+魂兽1!K74+化神!F71+魂骨!E71+魂环!F71+神兵!G70+神兵!Z70+魂核1!K72</f>
        <v>58272.943520000001</v>
      </c>
      <c r="AX72">
        <f>(星级!AL72+阶位!AN72+战魄!H72+武魂!AN72+众神殿!H72+精神空间!AN71+天赋!AM72+魂师之魄1!L72)*(1+BS72)+魂兽1!L74+化神!G71+魂骨!F71+魂环!G71+神兵!H70+神兵!AA70+魂核1!L72</f>
        <v>989.08899999999983</v>
      </c>
      <c r="AY72">
        <f>(星级!AM72+阶位!AO72+战魄!I72+武魂!AO72+众神殿!I72+精神空间!AO71+天赋!AN72+魂师之魄1!M72)*(1+BT72)+魂兽1!M74+化神!H71+魂骨!G71+魂环!H71+神兵!I70+神兵!AB70+魂核1!M72</f>
        <v>971.0089999999999</v>
      </c>
      <c r="AZ72">
        <f>(星级!AN72+阶位!AP72+战魄!J72+武魂!AP72+众神殿!J72+精神空间!AP71+天赋!AO72+魂师之魄1!N72)*(1+BU72)+魂兽1!N74+化神!I71+魂骨!H71+魂环!I71+神兵!J70+神兵!AC70+魂核1!N72</f>
        <v>1038.42932</v>
      </c>
      <c r="BA72">
        <f>(星级!AO72+阶位!AQ72+战魄!K72+武魂!AQ72+众神殿!K72+精神空间!AQ71+天赋!AP72+魂师之魄1!O72)*(1+BV72)+魂兽1!O74+化神!J71+魂骨!I71+魂环!J71+神兵!K70+神兵!AD70+魂核1!O72</f>
        <v>971.0089999999999</v>
      </c>
      <c r="BB72">
        <f>(星级!AP72+阶位!AR72+战魄!L72+武魂!AR72+众神殿!L72+精神空间!AR71+天赋!AQ72+魂师之魄1!P72)*(1+BW72)+魂兽1!P74+化神!K71+魂骨!J71+魂环!K71+神兵!L70+神兵!AE70+魂核1!P72</f>
        <v>1092.336</v>
      </c>
      <c r="BC72">
        <f>(星级!AQ72+阶位!AS72+战魄!M72+武魂!AS72+众神殿!M72+精神空间!AS71+天赋!AR72+魂师之魄1!Q72)*(1+BX72)+魂兽1!Q74+化神!L71+魂骨!K71+魂环!L71+神兵!M70+神兵!AF70+魂核1!Q72</f>
        <v>971.37600000000009</v>
      </c>
      <c r="BD72">
        <f>(星级!AR72+阶位!AT72+战魄!N72+武魂!AT72+众神殿!N72+精神空间!AT71+天赋!AS72+魂师之魄1!R72)*(1+BY72)+魂兽1!R74+化神!M71+魂骨!L71+魂环!M71+神兵!N70+神兵!AG70+魂核1!R72</f>
        <v>6204.8</v>
      </c>
      <c r="BE72">
        <f>(星级!AS72+阶位!AU72+战魄!O72+武魂!AU72+众神殿!O72+精神空间!AU71+天赋!AT72+魂师之魄1!S72)*(1+BZ72)+魂兽1!S74+化神!N71+魂骨!M71+魂环!N71+神兵!O70+神兵!AH70+魂核1!S72</f>
        <v>259.20000000000005</v>
      </c>
      <c r="BF72">
        <f>(星级!AT72+阶位!AV72+战魄!P72+武魂!AV72+众神殿!P72+精神空间!AV71+天赋!AU72+魂师之魄1!T72)*(1+CA72)+魂兽1!T74+化神!O71+魂骨!N71+魂环!O71+神兵!P70+神兵!AI70+魂核1!T72</f>
        <v>49553.436000000002</v>
      </c>
      <c r="BG72">
        <f>(星级!AU72+阶位!AW72+战魄!Q72+武魂!AW72+众神殿!Q72+精神空间!AW71+天赋!AV72+魂师之魄1!U72)*(1+CB72)+魂兽1!U74+化神!P71+魂骨!O71+魂环!P71+神兵!Q70+神兵!AJ70+魂核1!U72</f>
        <v>49553.436000000002</v>
      </c>
      <c r="BH72">
        <f>化神!R71+魂环!Q71</f>
        <v>15140</v>
      </c>
      <c r="BI72">
        <f>化神!S71+魂环!R71</f>
        <v>15140</v>
      </c>
      <c r="BJ72">
        <f>魂环!S71</f>
        <v>0</v>
      </c>
      <c r="BK72">
        <f>魂环!T71</f>
        <v>0</v>
      </c>
      <c r="BL72">
        <f>魂核1!Y72+神器1!AD72+VLOOKUP(精神空间!$B$2,精神空间!$BR$4:$BT$11,2,)</f>
        <v>0.7</v>
      </c>
      <c r="BM72">
        <f>魂核1!Z72+神器1!AE72+VLOOKUP(精神空间!$B$2,精神空间!$BR$4:$BT$11,2,)</f>
        <v>0.7</v>
      </c>
      <c r="BO72">
        <f>战魄!T72+武魂!AZ72+好感度!D71+魂师之魄1!Y72+神器1!M72+魂兽1!X74+精神空间!BA71+精神空间!BC71</f>
        <v>2.4</v>
      </c>
      <c r="BP72">
        <f>战魄!U72+武魂!BA72+好感度!E71+魂师之魄1!Z72+神器1!N72+魂兽1!Y74+精神空间!BB71+精神空间!BD71</f>
        <v>1.9</v>
      </c>
      <c r="BQ72">
        <f>战魄!V72+武魂!BB72+好感度!F71+魂师之魄1!AA72+神器1!O72+魂兽1!Z74</f>
        <v>1.08</v>
      </c>
      <c r="BR72">
        <f>战魄!W72+武魂!BC72+好感度!G71+魂师之魄1!AB72+神器1!P72+魂兽1!AA74</f>
        <v>1.08</v>
      </c>
      <c r="BS72">
        <f>战魄!X72+武魂!BD72+好感度!H71+魂师之魄1!AC72+神器1!Q72+魂兽1!AB74</f>
        <v>1.2599999999999998</v>
      </c>
      <c r="BT72">
        <f>战魄!Y72+武魂!BE72+好感度!I71+魂师之魄1!AD72+神器1!R72+魂兽1!AC74</f>
        <v>1.2599999999999998</v>
      </c>
      <c r="BU72">
        <f>战魄!Z72+武魂!BF72+好感度!J71+魂师之魄1!AE72+神器1!S72+魂兽1!AD74</f>
        <v>1.2599999999999998</v>
      </c>
      <c r="BV72">
        <f>战魄!AA72+武魂!BG72+好感度!K71+魂师之魄1!AF72+神器1!T72+魂兽1!AE74</f>
        <v>1.2599999999999998</v>
      </c>
      <c r="BW72">
        <f>战魄!AB72+武魂!BH72+好感度!L71+魂师之魄1!AG72+神器1!U72+魂兽1!AF74</f>
        <v>1.24</v>
      </c>
      <c r="BX72">
        <f>战魄!AC72+武魂!BI72+好感度!M71+魂师之魄1!AH72+神器1!V72+魂兽1!AG74</f>
        <v>1.24</v>
      </c>
      <c r="BY72">
        <f>战魄!AD72+武魂!BJ72+好感度!N71+魂师之魄1!AI72+神器1!W72+魂兽1!AH74</f>
        <v>1.24</v>
      </c>
      <c r="BZ72">
        <f>战魄!AE72+武魂!BK72+好感度!O71+魂师之魄1!AJ72+神器1!X72+魂兽1!AI74</f>
        <v>1.1599999999999999</v>
      </c>
      <c r="CA72">
        <f>战魄!AF72+武魂!BL72+好感度!P71+魂师之魄1!AK72+神器1!Y72+魂兽1!AJ74</f>
        <v>1.08</v>
      </c>
      <c r="CB72">
        <f>战魄!AG72+武魂!BM72+好感度!Q71+魂师之魄1!AL72+神器1!Z72+魂兽1!AK74</f>
        <v>1.08</v>
      </c>
    </row>
    <row r="73" spans="2:80" x14ac:dyDescent="0.2">
      <c r="B73">
        <v>69</v>
      </c>
      <c r="D73">
        <f>(星级!D73+阶位!D73+战魄!D73+武魂!D73+众神殿!D73+精神空间!D72+天赋!C73+魂师之魄1!H73)*(1+BO73)+魂兽1!H75+化神!C72+魂骨!B72+魂环!C72+神兵!D71+神兵!W71+魂核1!H73</f>
        <v>697782.53274399997</v>
      </c>
      <c r="E73">
        <f>(星级!E73+阶位!E73+战魄!E73+武魂!E73+众神殿!E73+精神空间!E72+天赋!D73+魂师之魄1!I73)*(1+BP73)+魂兽1!I75+化神!D72+魂骨!C72+魂环!D72+神兵!E71+神兵!X71+魂核1!I73</f>
        <v>172004.96582400001</v>
      </c>
      <c r="F73">
        <f>(星级!F73+阶位!F73+战魄!F73+武魂!F73+众神殿!F73+精神空间!F72+天赋!E73+魂师之魄1!J73)*(1+BQ73)+魂兽1!J75+化神!E72+魂骨!D72+魂环!E72+神兵!F71+神兵!Y71+魂核1!J73</f>
        <v>63382.526879999998</v>
      </c>
      <c r="G73">
        <f>(星级!G73+阶位!G73+战魄!G73+武魂!G73+众神殿!G73+精神空间!G72+天赋!F73+魂师之魄1!K73)*(1+BR73)+魂兽1!K75+化神!F72+魂骨!E72+魂环!F72+神兵!G71+神兵!Z71+魂核1!K73</f>
        <v>58230.366880000001</v>
      </c>
      <c r="H73">
        <f>(星级!H73+阶位!H73+战魄!H73+武魂!H73+众神殿!H73+精神空间!H72+天赋!G73+魂师之魄1!L73)*(1+BS73)+魂兽1!L75+化神!G72+魂骨!F72+魂环!G72+神兵!H71+神兵!AA71+魂核1!L73</f>
        <v>998.5809999999999</v>
      </c>
      <c r="I73">
        <f>(星级!I73+阶位!I73+战魄!I73+武魂!I73+众神殿!I73+精神空间!I72+天赋!H73+魂师之魄1!M73)*(1+BT73)+魂兽1!M75+化神!H72+魂骨!G72+魂环!H72+神兵!I71+神兵!AB71+魂核1!M73</f>
        <v>980.50099999999998</v>
      </c>
      <c r="J73">
        <f>(星级!J73+阶位!J73+战魄!J73+武魂!J73+众神殿!J73+精神空间!J72+天赋!I73+魂师之魄1!N73)*(1+BU73)+魂兽1!N75+化神!I72+魂骨!H72+魂环!I72+神兵!J71+神兵!AC71+魂核1!N73</f>
        <v>1047.9213199999999</v>
      </c>
      <c r="K73">
        <f>(星级!K73+阶位!K73+战魄!K73+武魂!K73+众神殿!K73+精神空间!K72+天赋!J73+魂师之魄1!O73)*(1+BV73)+魂兽1!O75+化神!J72+魂骨!I72+魂环!J72+神兵!K71+神兵!AD71+魂核1!O73</f>
        <v>989.54099999999994</v>
      </c>
      <c r="L73">
        <f>(星级!L73+阶位!L73+战魄!L73+武魂!L73+众神殿!L73+精神空间!L72+天赋!K73+魂师之魄1!P73)*(1+BW73)+魂兽1!P75+化神!K72+魂骨!J72+魂环!K72+神兵!L71+神兵!AE71+魂核1!P73</f>
        <v>1111.5809999999999</v>
      </c>
      <c r="M73">
        <f>(星级!M73+阶位!M73+战魄!M73+武魂!M73+众神殿!M73+精神空间!M72+天赋!L73+魂师之魄1!Q73)*(1+BX73)+魂兽1!Q75+化神!L72+魂骨!K72+魂环!L72+神兵!M71+神兵!AF71+魂核1!Q73</f>
        <v>980.78400000000011</v>
      </c>
      <c r="N73">
        <f>(星级!N73+阶位!N73+战魄!N73+武魂!N73+众神殿!N73+精神空间!N72+天赋!M73+魂师之魄1!R73)*(1+BY73)+魂兽1!R75+化神!M72+魂骨!L72+魂环!M72+神兵!N71+神兵!AG71+魂核1!R73</f>
        <v>15792.000000000002</v>
      </c>
      <c r="O73">
        <f>(星级!O73+阶位!O73+战魄!O73+武魂!O73+众神殿!O73+精神空间!O72+天赋!N73+魂师之魄1!S73)*(1+BZ73)+魂兽1!S75+化神!N72+魂骨!M72+魂环!N72+神兵!O71+神兵!AH71+魂核1!S73</f>
        <v>129.60000000000002</v>
      </c>
      <c r="P73">
        <f>(星级!P73+阶位!P73+战魄!P73+武魂!P73+众神殿!P73+精神空间!P72+天赋!O73+魂师之魄1!T73)*(1+CA73)+魂兽1!T75+化神!O72+魂骨!N72+魂环!O72+神兵!P71+神兵!AI71+魂核1!T73</f>
        <v>51748.394399999997</v>
      </c>
      <c r="Q73">
        <f>(星级!Q73+阶位!Q73+战魄!Q73+武魂!Q73+众神殿!Q73+精神空间!Q72+天赋!P73+魂师之魄1!U73)*(1+CB73)+魂兽1!U75+化神!P72+魂骨!O72+魂环!P72+神兵!Q71+神兵!AJ71+魂核1!U73</f>
        <v>51748.394399999997</v>
      </c>
      <c r="R73">
        <f>化神!R72+魂环!Q72</f>
        <v>15140</v>
      </c>
      <c r="S73">
        <f>化神!S72+魂环!R72</f>
        <v>15140</v>
      </c>
      <c r="T73">
        <f>魂环!S72</f>
        <v>0</v>
      </c>
      <c r="U73">
        <f>魂环!T72</f>
        <v>0</v>
      </c>
      <c r="V73">
        <f>魂核1!Y73+神器1!AD73+VLOOKUP(精神空间!$B$2,精神空间!$BR$4:$BT$11,2,)</f>
        <v>0.7</v>
      </c>
      <c r="W73">
        <f>魂核1!Z73+神器1!AE73+VLOOKUP(精神空间!$B$2,精神空间!$BR$4:$BT$11,2,)</f>
        <v>0.7</v>
      </c>
      <c r="Y73">
        <f>(星级!S73+阶位!T73+战魄!D73+武魂!T73+众神殿!D73+精神空间!T72+天赋!S73+魂师之魄1!H73)*(1+BO73)+魂兽1!H75+化神!C72+魂骨!B72+魂环!C72+神兵!D71+神兵!W71+魂核1!H73</f>
        <v>672372.659904</v>
      </c>
      <c r="Z73">
        <f>(星级!T73+阶位!U73+战魄!E73+武魂!U73+众神殿!E73+精神空间!U72+天赋!T73+魂师之魄1!I73)*(1+BP73)+魂兽1!I75+化神!D72+魂骨!C72+魂环!D72+神兵!E71+神兵!X71+魂核1!I73</f>
        <v>170005.33531200001</v>
      </c>
      <c r="AA73">
        <f>(星级!U73+阶位!V73+战魄!F73+武魂!V73+众神殿!F73+精神空间!V72+天赋!U73+魂师之魄1!J73)*(1+BQ73)+魂兽1!J75+化神!E72+魂骨!D72+魂环!E72+神兵!F71+神兵!Y71+魂核1!J73</f>
        <v>60601.533600000002</v>
      </c>
      <c r="AB73">
        <f>(星级!V73+阶位!W73+战魄!G73+武魂!W73+众神殿!G73+精神空间!W72+天赋!V73+魂师之魄1!K73)*(1+BR73)+魂兽1!K75+化神!F72+魂骨!E72+魂环!F72+神兵!G71+神兵!Z71+魂核1!K73</f>
        <v>57028.0936</v>
      </c>
      <c r="AC73">
        <f>(星级!W73+阶位!X73+战魄!H73+武魂!X73+众神殿!H73+精神空间!X72+天赋!W73+魂师之魄1!L73)*(1+BS73)+魂兽1!L75+化神!G72+魂骨!F72+魂环!G72+神兵!H71+神兵!AA71+魂核1!L73</f>
        <v>989.17939999999987</v>
      </c>
      <c r="AD73">
        <f>(星级!X73+阶位!Y73+战魄!I73+武魂!Y73+众神殿!I73+精神空间!Y72+天赋!X73+魂师之魄1!M73)*(1+BT73)+魂兽1!M75+化神!H72+魂骨!G72+魂环!H72+神兵!I71+神兵!AB71+魂核1!M73</f>
        <v>971.09939999999995</v>
      </c>
      <c r="AE73">
        <f>(星级!Y73+阶位!Z73+战魄!J73+武魂!Z73+众神殿!J73+精神空间!Z72+天赋!Y73+魂师之魄1!N73)*(1+BU73)+魂兽1!N75+化神!I72+魂骨!H72+魂环!I72+神兵!J71+神兵!AC71+魂核1!N73</f>
        <v>1057.3229199999998</v>
      </c>
      <c r="AF73">
        <f>(星级!Z73+阶位!AA73+战魄!K73+武魂!AA73+众神殿!K73+精神空间!AA72+天赋!Z73+魂师之魄1!O73)*(1+BV73)+魂兽1!O75+化神!J72+魂骨!I72+魂环!J72+神兵!K71+神兵!AD71+魂核1!O73</f>
        <v>998.94259999999986</v>
      </c>
      <c r="AG73">
        <f>(星级!AA73+阶位!AB73+战魄!L73+武魂!AB73+众神殿!L73+精神空间!AB72+天赋!AA73+魂师之魄1!P73)*(1+BW73)+魂兽1!P75+化神!K72+魂骨!J72+魂环!K72+神兵!L71+神兵!AE71+魂核1!P73</f>
        <v>1111.5809999999999</v>
      </c>
      <c r="AH73">
        <f>(星级!AB73+阶位!AC73+战魄!M73+武魂!AC73+众神殿!M73+精神空间!AC72+天赋!AB73+魂师之魄1!Q73)*(1+BX73)+魂兽1!Q75+化神!L72+魂骨!K72+魂环!L72+神兵!M71+神兵!AF71+魂核1!Q73</f>
        <v>980.78400000000011</v>
      </c>
      <c r="AI73">
        <f>(星级!AC73+阶位!AD73+战魄!N73+武魂!AD73+众神殿!N73+精神空间!AD72+天赋!AC73+魂师之魄1!R73)*(1+BY73)+魂兽1!R75+化神!M72+魂骨!L72+魂环!M72+神兵!N71+神兵!AG71+魂核1!R73</f>
        <v>12588.800000000001</v>
      </c>
      <c r="AJ73">
        <f>(星级!AD73+阶位!AE73+战魄!O73+武魂!AE73+众神殿!O73+精神空间!AE72+天赋!AD73+魂师之魄1!S73)*(1+BZ73)+魂兽1!S75+化神!N72+魂骨!M72+魂环!N72+神兵!O71+神兵!AH71+魂核1!S73</f>
        <v>205.20000000000002</v>
      </c>
      <c r="AK73">
        <f>(星级!AE73+阶位!AF73+战魄!P73+武魂!AF73+众神殿!P73+精神空间!AF72+天赋!AE73+魂师之魄1!T73)*(1+CA73)+魂兽1!T75+化神!O72+魂骨!N72+魂环!O72+神兵!P71+神兵!AI71+魂核1!T73</f>
        <v>50687.594400000002</v>
      </c>
      <c r="AL73">
        <f>(星级!AF73+阶位!AG73+战魄!Q73+武魂!AG73+众神殿!Q73+精神空间!AG72+天赋!AF73+魂师之魄1!U73)*(1+CB73)+魂兽1!U75+化神!P72+魂骨!O72+魂环!P72+神兵!Q71+神兵!AJ71+魂核1!U73</f>
        <v>50687.594400000002</v>
      </c>
      <c r="AM73">
        <f>化神!R72+魂环!Q72</f>
        <v>15140</v>
      </c>
      <c r="AN73">
        <f>化神!S72+魂环!R72</f>
        <v>15140</v>
      </c>
      <c r="AO73">
        <f>魂环!S72</f>
        <v>0</v>
      </c>
      <c r="AP73">
        <f>魂环!T72</f>
        <v>0</v>
      </c>
      <c r="AQ73">
        <f>魂核1!Y73+神器1!AD73+VLOOKUP(精神空间!$B$2,精神空间!$BR$4:$BT$11,2,)</f>
        <v>0.7</v>
      </c>
      <c r="AR73">
        <f>魂核1!Z73+神器1!AE73+VLOOKUP(精神空间!$B$2,精神空间!$BR$4:$BT$11,2,)</f>
        <v>0.7</v>
      </c>
      <c r="AT73">
        <f>(星级!AH73+阶位!AJ73+战魄!D73+武魂!AJ73+众神殿!D73+精神空间!AJ72+天赋!AI73+魂师之魄1!H73)*(1+BO73)+魂兽1!H75+化神!C72+魂骨!B72+魂环!C72+神兵!D71+神兵!W71+魂核1!H73</f>
        <v>658613.31746400008</v>
      </c>
      <c r="AU73">
        <f>(星级!AI73+阶位!AK73+战魄!E73+武魂!AK73+众神殿!E73+精神空间!AK72+天赋!AJ73+魂师之魄1!I73)*(1+BP73)+魂兽1!I75+化神!D72+魂骨!C72+魂环!D72+神兵!E71+神兵!X71+魂核1!I73</f>
        <v>172689.53736000002</v>
      </c>
      <c r="AV73">
        <f>(星级!AJ73+阶位!AL73+战魄!F73+武魂!AL73+众神殿!F73+精神空间!AL72+天赋!AK73+魂师之魄1!J73)*(1+BQ73)+魂兽1!J75+化神!E72+魂骨!D72+魂环!E72+神兵!F71+神兵!Y71+魂核1!J73</f>
        <v>55467.165919999999</v>
      </c>
      <c r="AW73">
        <f>(星级!AK73+阶位!AM73+战魄!G73+武魂!AM73+众神殿!G73+精神空间!AM72+天赋!AL73+魂师之魄1!K73)*(1+BR73)+魂兽1!K75+化神!F72+魂骨!E72+魂环!F72+神兵!G71+神兵!Z71+魂核1!K73</f>
        <v>59460.100319999998</v>
      </c>
      <c r="AX73">
        <f>(星级!AL73+阶位!AN73+战魄!H73+武魂!AN73+众神殿!H73+精神空间!AN72+天赋!AM73+魂师之魄1!L73)*(1+BS73)+魂兽1!L75+化神!G72+魂骨!F72+魂环!G72+神兵!H71+神兵!AA71+魂核1!L73</f>
        <v>998.5809999999999</v>
      </c>
      <c r="AY73">
        <f>(星级!AM73+阶位!AO73+战魄!I73+武魂!AO73+众神殿!I73+精神空间!AO72+天赋!AN73+魂师之魄1!M73)*(1+BT73)+魂兽1!M75+化神!H72+魂骨!G72+魂环!H72+神兵!I71+神兵!AB71+魂核1!M73</f>
        <v>980.50099999999998</v>
      </c>
      <c r="AZ73">
        <f>(星级!AN73+阶位!AP73+战魄!J73+武魂!AP73+众神殿!J73+精神空间!AP72+天赋!AO73+魂师之魄1!N73)*(1+BU73)+魂兽1!N75+化神!I72+魂骨!H72+魂环!I72+神兵!J71+神兵!AC71+魂核1!N73</f>
        <v>1047.9213199999999</v>
      </c>
      <c r="BA73">
        <f>(星级!AO73+阶位!AQ73+战魄!K73+武魂!AQ73+众神殿!K73+精神空间!AQ72+天赋!AP73+魂师之魄1!O73)*(1+BV73)+魂兽1!O75+化神!J72+魂骨!I72+魂环!J72+神兵!K71+神兵!AD71+魂核1!O73</f>
        <v>980.50099999999998</v>
      </c>
      <c r="BB73">
        <f>(星级!AP73+阶位!AR73+战魄!L73+武魂!AR73+众神殿!L73+精神空间!AR72+天赋!AQ73+魂师之魄1!P73)*(1+BW73)+魂兽1!P75+化神!K72+魂骨!J72+魂环!K72+神兵!L71+神兵!AE71+魂核1!P73</f>
        <v>1111.5809999999999</v>
      </c>
      <c r="BC73">
        <f>(星级!AQ73+阶位!AS73+战魄!M73+武魂!AS73+众神殿!M73+精神空间!AS72+天赋!AR73+魂师之魄1!Q73)*(1+BX73)+魂兽1!Q75+化神!L72+魂骨!K72+魂环!L72+神兵!M71+神兵!AF71+魂核1!Q73</f>
        <v>980.78400000000011</v>
      </c>
      <c r="BD73">
        <f>(星级!AR73+阶位!AT73+战魄!N73+武魂!AT73+众神殿!N73+精神空间!AT72+天赋!AS73+魂师之魄1!R73)*(1+BY73)+魂兽1!R75+化神!M72+魂骨!L72+魂环!M72+神兵!N71+神兵!AG71+魂核1!R73</f>
        <v>6294.4000000000005</v>
      </c>
      <c r="BE73">
        <f>(星级!AS73+阶位!AU73+战魄!O73+武魂!AU73+众神殿!O73+精神空间!AU72+天赋!AT73+魂师之魄1!S73)*(1+BZ73)+魂兽1!S75+化神!N72+魂骨!M72+魂环!N72+神兵!O71+神兵!AH71+魂核1!S73</f>
        <v>259.20000000000005</v>
      </c>
      <c r="BF73">
        <f>(星级!AT73+阶位!AV73+战魄!P73+武魂!AV73+众神殿!P73+精神空间!AV72+天赋!AU73+魂师之魄1!T73)*(1+CA73)+魂兽1!T75+化神!O72+魂骨!N72+魂环!O72+神兵!P71+神兵!AI71+魂核1!T73</f>
        <v>50687.594400000002</v>
      </c>
      <c r="BG73">
        <f>(星级!AU73+阶位!AW73+战魄!Q73+武魂!AW73+众神殿!Q73+精神空间!AW72+天赋!AV73+魂师之魄1!U73)*(1+CB73)+魂兽1!U75+化神!P72+魂骨!O72+魂环!P72+神兵!Q71+神兵!AJ71+魂核1!U73</f>
        <v>50687.594400000002</v>
      </c>
      <c r="BH73">
        <f>化神!R72+魂环!Q72</f>
        <v>15140</v>
      </c>
      <c r="BI73">
        <f>化神!S72+魂环!R72</f>
        <v>15140</v>
      </c>
      <c r="BJ73">
        <f>魂环!S72</f>
        <v>0</v>
      </c>
      <c r="BK73">
        <f>魂环!T72</f>
        <v>0</v>
      </c>
      <c r="BL73">
        <f>魂核1!Y73+神器1!AD73+VLOOKUP(精神空间!$B$2,精神空间!$BR$4:$BT$11,2,)</f>
        <v>0.7</v>
      </c>
      <c r="BM73">
        <f>魂核1!Z73+神器1!AE73+VLOOKUP(精神空间!$B$2,精神空间!$BR$4:$BT$11,2,)</f>
        <v>0.7</v>
      </c>
      <c r="BO73">
        <f>战魄!T73+武魂!AZ73+好感度!D72+魂师之魄1!Y73+神器1!M73+魂兽1!X75+精神空间!BA72+精神空间!BC72</f>
        <v>2.4040000000000004</v>
      </c>
      <c r="BP73">
        <f>战魄!U73+武魂!BA73+好感度!E72+魂师之魄1!Z73+神器1!N73+魂兽1!Y75+精神空间!BB72+精神空间!BD72</f>
        <v>1.9040000000000004</v>
      </c>
      <c r="BQ73">
        <f>战魄!V73+武魂!BB73+好感度!F72+魂师之魄1!AA73+神器1!O73+魂兽1!Z75</f>
        <v>1.08</v>
      </c>
      <c r="BR73">
        <f>战魄!W73+武魂!BC73+好感度!G72+魂师之魄1!AB73+神器1!P73+魂兽1!AA75</f>
        <v>1.08</v>
      </c>
      <c r="BS73">
        <f>战魄!X73+武魂!BD73+好感度!H72+魂师之魄1!AC73+神器1!Q73+魂兽1!AB75</f>
        <v>1.2599999999999998</v>
      </c>
      <c r="BT73">
        <f>战魄!Y73+武魂!BE73+好感度!I72+魂师之魄1!AD73+神器1!R73+魂兽1!AC75</f>
        <v>1.2599999999999998</v>
      </c>
      <c r="BU73">
        <f>战魄!Z73+武魂!BF73+好感度!J72+魂师之魄1!AE73+神器1!S73+魂兽1!AD75</f>
        <v>1.2599999999999998</v>
      </c>
      <c r="BV73">
        <f>战魄!AA73+武魂!BG73+好感度!K72+魂师之魄1!AF73+神器1!T73+魂兽1!AE75</f>
        <v>1.2599999999999998</v>
      </c>
      <c r="BW73">
        <f>战魄!AB73+武魂!BH73+好感度!L72+魂师之魄1!AG73+神器1!U73+魂兽1!AF75</f>
        <v>1.2599999999999998</v>
      </c>
      <c r="BX73">
        <f>战魄!AC73+武魂!BI73+好感度!M72+魂师之魄1!AH73+神器1!V73+魂兽1!AG75</f>
        <v>1.24</v>
      </c>
      <c r="BY73">
        <f>战魄!AD73+武魂!BJ73+好感度!N72+魂师之魄1!AI73+神器1!W73+魂兽1!AH75</f>
        <v>1.24</v>
      </c>
      <c r="BZ73">
        <f>战魄!AE73+武魂!BK73+好感度!O72+魂师之魄1!AJ73+神器1!X73+魂兽1!AI75</f>
        <v>1.1599999999999999</v>
      </c>
      <c r="CA73">
        <f>战魄!AF73+武魂!BL73+好感度!P72+魂师之魄1!AK73+神器1!Y73+魂兽1!AJ75</f>
        <v>1.08</v>
      </c>
      <c r="CB73">
        <f>战魄!AG73+武魂!BM73+好感度!Q72+魂师之魄1!AL73+神器1!Z73+魂兽1!AK75</f>
        <v>1.08</v>
      </c>
    </row>
    <row r="74" spans="2:80" x14ac:dyDescent="0.2">
      <c r="B74">
        <v>70</v>
      </c>
      <c r="D74">
        <f>(星级!D74+阶位!D74+战魄!D74+武魂!D74+众神殿!D74+精神空间!D73+天赋!C74+魂师之魄1!H74)*(1+BO74)+魂兽1!H76+化神!C73+魂骨!B73+魂环!C73+神兵!D72+神兵!W72+魂核1!H74</f>
        <v>731694.30272399995</v>
      </c>
      <c r="E74">
        <f>(星级!E74+阶位!E74+战魄!E74+武魂!E74+众神殿!E74+精神空间!E73+天赋!D74+魂师之魄1!I74)*(1+BP74)+魂兽1!I76+化神!D73+魂骨!C73+魂环!D73+神兵!E72+神兵!X72+魂核1!I74</f>
        <v>176976.99710655998</v>
      </c>
      <c r="F74">
        <f>(星级!F74+阶位!F74+战魄!F74+武魂!F74+众神殿!F74+精神空间!F73+天赋!E74+魂师之魄1!J74)*(1+BQ74)+魂兽1!J76+化神!E73+魂骨!D73+魂环!E73+神兵!F72+神兵!Y72+魂核1!J74</f>
        <v>64129.729439999996</v>
      </c>
      <c r="G74">
        <f>(星级!G74+阶位!G74+战魄!G74+武魂!G74+众神殿!G74+精神空间!G73+天赋!F74+魂师之魄1!K74)*(1+BR74)+魂兽1!K76+化神!F73+魂骨!E73+魂环!F73+神兵!G72+神兵!Z72+魂核1!K74</f>
        <v>58940.129439999997</v>
      </c>
      <c r="H74">
        <f>(星级!H74+阶位!H74+战魄!H74+武魂!H74+众神殿!H74+精神空间!H73+天赋!G74+魂师之魄1!L74)*(1+BS74)+魂兽1!L76+化神!G73+魂骨!F73+魂环!G73+神兵!H72+神兵!AA72+魂核1!L74</f>
        <v>1008.7961999999999</v>
      </c>
      <c r="I74">
        <f>(星级!I74+阶位!I74+战魄!I74+武魂!I74+众神殿!I74+精神空间!I73+天赋!H74+魂师之魄1!M74)*(1+BT74)+魂兽1!M76+化神!H73+魂骨!G73+魂环!H73+神兵!I72+神兵!AB72+魂核1!M74</f>
        <v>990.71619999999996</v>
      </c>
      <c r="J74">
        <f>(星级!J74+阶位!J74+战魄!J74+武魂!J74+众神殿!J74+精神空间!J73+天赋!I74+魂师之魄1!N74)*(1+BU74)+魂兽1!N76+化神!I73+魂骨!H73+魂环!I73+神兵!J72+神兵!AC72+魂核1!N74</f>
        <v>1058.28116</v>
      </c>
      <c r="K74">
        <f>(星级!K74+阶位!K74+战魄!K74+武魂!K74+众神殿!K74+精神空间!K73+天赋!J74+魂师之魄1!O74)*(1+BV74)+魂兽1!O76+化神!J73+魂骨!I73+魂环!J73+神兵!K72+神兵!AD72+魂核1!O74</f>
        <v>999.75619999999992</v>
      </c>
      <c r="L74">
        <f>(星级!L74+阶位!L74+战魄!L74+武魂!L74+众神殿!L74+精神空间!L73+天赋!K74+魂师之魄1!P74)*(1+BW74)+魂兽1!P76+化神!K73+魂骨!J73+魂环!K73+神兵!L72+神兵!AE72+魂核1!P74</f>
        <v>1121.7962</v>
      </c>
      <c r="M74">
        <f>(星级!M74+阶位!M74+战魄!M74+武魂!M74+众神殿!M74+精神空间!M73+天赋!L74+魂师之魄1!Q74)*(1+BX74)+魂兽1!Q76+化神!L73+魂骨!K73+魂环!L73+神兵!M72+神兵!AF72+魂核1!Q74</f>
        <v>999.75619999999992</v>
      </c>
      <c r="N74">
        <f>(星级!N74+阶位!N74+战魄!N74+武魂!N74+众神殿!N74+精神空间!N73+天赋!M74+魂师之魄1!R74)*(1+BY74)+魂兽1!R76+化神!M73+魂骨!L73+魂环!M73+神兵!N72+神兵!AG72+魂核1!R74</f>
        <v>16016.000000000002</v>
      </c>
      <c r="O74">
        <f>(星级!O74+阶位!O74+战魄!O74+武魂!O74+众神殿!O74+精神空间!O73+天赋!N74+魂师之魄1!S74)*(1+BZ74)+魂兽1!S76+化神!N73+魂骨!M73+魂环!N73+神兵!O72+神兵!AH72+魂核1!S74</f>
        <v>129.60000000000002</v>
      </c>
      <c r="P74">
        <f>(星级!P74+阶位!P74+战魄!P74+武魂!P74+众神殿!P74+精神空间!P73+天赋!O74+魂师之魄1!T74)*(1+CA74)+魂兽1!T76+化神!O73+魂骨!N73+魂环!O73+神兵!P72+神兵!AI72+魂核1!T74</f>
        <v>51807.154399999999</v>
      </c>
      <c r="Q74">
        <f>(星级!Q74+阶位!Q74+战魄!Q74+武魂!Q74+众神殿!Q74+精神空间!Q73+天赋!P74+魂师之魄1!U74)*(1+CB74)+魂兽1!U76+化神!P73+魂骨!O73+魂环!P73+神兵!Q72+神兵!AJ72+魂核1!U74</f>
        <v>51807.154399999999</v>
      </c>
      <c r="R74">
        <f>化神!R73+魂环!Q73</f>
        <v>15140</v>
      </c>
      <c r="S74">
        <f>化神!S73+魂环!R73</f>
        <v>15140</v>
      </c>
      <c r="T74">
        <f>魂环!S73</f>
        <v>0</v>
      </c>
      <c r="U74">
        <f>魂环!T73</f>
        <v>0</v>
      </c>
      <c r="V74">
        <f>魂核1!Y74+神器1!AD74+VLOOKUP(精神空间!$B$2,精神空间!$BR$4:$BT$11,2,)</f>
        <v>0.7</v>
      </c>
      <c r="W74">
        <f>魂核1!Z74+神器1!AE74+VLOOKUP(精神空间!$B$2,精神空间!$BR$4:$BT$11,2,)</f>
        <v>0.7</v>
      </c>
      <c r="Y74">
        <f>(星级!S74+阶位!T74+战魄!D74+武魂!T74+众神殿!D74+精神空间!T73+天赋!S74+魂师之魄1!H74)*(1+BO74)+魂兽1!H76+化神!C73+魂骨!B73+魂环!C73+神兵!D72+神兵!W72+魂核1!H74</f>
        <v>721138.98298799992</v>
      </c>
      <c r="Z74">
        <f>(星级!T74+阶位!U74+战魄!E74+武魂!U74+众神殿!E74+精神空间!U73+天赋!T74+魂师之魄1!I74)*(1+BP74)+魂兽1!I76+化神!D73+魂骨!C73+魂环!D73+神兵!E72+神兵!X72+魂核1!I74</f>
        <v>179520.18346306001</v>
      </c>
      <c r="AA74">
        <f>(星级!U74+阶位!V74+战魄!F74+武魂!V74+众神殿!F74+精神空间!V73+天赋!U74+魂师之魄1!J74)*(1+BQ74)+魂兽1!J76+化神!E73+魂骨!D73+魂环!E73+神兵!F72+神兵!Y72+魂核1!J74</f>
        <v>63036.830880000001</v>
      </c>
      <c r="AB74">
        <f>(星级!V74+阶位!W74+战魄!G74+武魂!W74+众神殿!G74+精神空间!W73+天赋!V74+魂师之魄1!K74)*(1+BR74)+魂兽1!K76+化神!F73+魂骨!E73+魂环!F73+神兵!G72+神兵!Z72+魂核1!K74</f>
        <v>57712.030879999998</v>
      </c>
      <c r="AC74">
        <f>(星级!W74+阶位!X74+战魄!H74+武魂!X74+众神殿!H74+精神空间!X73+天赋!W74+魂师之魄1!L74)*(1+BS74)+魂兽1!L76+化神!G73+魂骨!F73+魂环!G73+神兵!H72+神兵!AA72+魂核1!L74</f>
        <v>1009.9713999999999</v>
      </c>
      <c r="AD74">
        <f>(星级!X74+阶位!Y74+战魄!I74+武魂!Y74+众神殿!I74+精神空间!Y73+天赋!X74+魂师之魄1!M74)*(1+BT74)+魂兽1!M76+化神!H73+魂骨!G73+魂环!H73+神兵!I72+神兵!AB72+魂核1!M74</f>
        <v>991.89139999999986</v>
      </c>
      <c r="AE74">
        <f>(星级!Y74+阶位!Z74+战魄!J74+武魂!Z74+众神殿!J74+精神空间!Z73+天赋!Y74+魂师之魄1!N74)*(1+BU74)+魂兽1!N76+化神!I73+魂骨!H73+魂环!I73+神兵!J72+神兵!AC72+魂核1!N74</f>
        <v>1079.7059599999998</v>
      </c>
      <c r="AF74">
        <f>(星级!Z74+阶位!AA74+战魄!K74+武魂!AA74+众神殿!K74+精神空间!AA73+天赋!Z74+魂师之魄1!O74)*(1+BV74)+魂兽1!O76+化神!J73+魂骨!I73+魂环!J73+神兵!K72+神兵!AD72+魂核1!O74</f>
        <v>1021.1809999999999</v>
      </c>
      <c r="AG74">
        <f>(星级!AA74+阶位!AB74+战魄!L74+武魂!AB74+众神殿!L74+精神空间!AB73+天赋!AA74+魂师之魄1!P74)*(1+BW74)+魂兽1!P76+化神!K73+魂骨!J73+魂环!K73+神兵!L72+神兵!AE72+魂核1!P74</f>
        <v>1133.0962</v>
      </c>
      <c r="AH74">
        <f>(星级!AB74+阶位!AC74+战魄!M74+武魂!AC74+众神殿!M74+精神空间!AC73+天赋!AB74+魂师之魄1!Q74)*(1+BX74)+魂兽1!Q76+化神!L73+魂骨!K73+魂环!L73+神兵!M72+神兵!AF72+魂核1!Q74</f>
        <v>1011.0561999999999</v>
      </c>
      <c r="AI74">
        <f>(星级!AC74+阶位!AD74+战魄!N74+武魂!AD74+众神殿!N74+精神空间!AD73+天赋!AC74+魂师之魄1!R74)*(1+BY74)+魂兽1!R76+化神!M73+魂骨!L73+魂环!M73+神兵!N72+神兵!AG72+魂核1!R74</f>
        <v>12768.000000000002</v>
      </c>
      <c r="AJ74">
        <f>(星级!AD74+阶位!AE74+战魄!O74+武魂!AE74+众神殿!O74+精神空间!AE73+天赋!AD74+魂师之魄1!S74)*(1+BZ74)+魂兽1!S76+化神!N73+魂骨!M73+魂环!N73+神兵!O72+神兵!AH72+魂核1!S74</f>
        <v>205.20000000000002</v>
      </c>
      <c r="AK74">
        <f>(星级!AE74+阶位!AF74+战魄!P74+武魂!AF74+众神殿!P74+精神空间!AF73+天赋!AE74+魂师之魄1!T74)*(1+CA74)+魂兽1!T76+化神!O73+魂骨!N73+魂环!O73+神兵!P72+神兵!AI72+魂核1!T74</f>
        <v>51744.754399999998</v>
      </c>
      <c r="AL74">
        <f>(星级!AF74+阶位!AG74+战魄!Q74+武魂!AG74+众神殿!Q74+精神空间!AG73+天赋!AF74+魂师之魄1!U74)*(1+CB74)+魂兽1!U76+化神!P73+魂骨!O73+魂环!P73+神兵!Q72+神兵!AJ72+魂核1!U74</f>
        <v>51744.754399999998</v>
      </c>
      <c r="AM74">
        <f>化神!R73+魂环!Q73</f>
        <v>15140</v>
      </c>
      <c r="AN74">
        <f>化神!S73+魂环!R73</f>
        <v>15140</v>
      </c>
      <c r="AO74">
        <f>魂环!S73</f>
        <v>0</v>
      </c>
      <c r="AP74">
        <f>魂环!T73</f>
        <v>0</v>
      </c>
      <c r="AQ74">
        <f>魂核1!Y74+神器1!AD74+VLOOKUP(精神空间!$B$2,精神空间!$BR$4:$BT$11,2,)</f>
        <v>0.7</v>
      </c>
      <c r="AR74">
        <f>魂核1!Z74+神器1!AE74+VLOOKUP(精神空间!$B$2,精神空间!$BR$4:$BT$11,2,)</f>
        <v>0.7</v>
      </c>
      <c r="AT74">
        <f>(星级!AH74+阶位!AJ74+战魄!D74+武魂!AJ74+众神殿!D74+精神空间!AJ73+天赋!AI74+魂师之魄1!H74)*(1+BO74)+魂兽1!H76+化神!C73+魂骨!B73+魂环!C73+神兵!D72+神兵!W72+魂核1!H74</f>
        <v>688613.76389599999</v>
      </c>
      <c r="AU74">
        <f>(星级!AI74+阶位!AK74+战魄!E74+武魂!AK74+众神殿!E74+精神空间!AK73+天赋!AJ74+魂师之魄1!I74)*(1+BP74)+魂兽1!I76+化神!D73+魂骨!C73+魂环!D73+神兵!E72+神兵!X72+魂核1!I74</f>
        <v>177753.8028452</v>
      </c>
      <c r="AV74">
        <f>(星级!AJ74+阶位!AL74+战魄!F74+武魂!AL74+众神殿!F74+精神空间!AL73+天赋!AK74+魂师之魄1!J74)*(1+BQ74)+魂兽1!J76+化神!E73+魂骨!D73+魂环!E73+神兵!F72+神兵!Y72+魂核1!J74</f>
        <v>56131.522079999995</v>
      </c>
      <c r="AW74">
        <f>(星级!AK74+阶位!AM74+战魄!G74+武魂!AM74+众神殿!G74+精神空间!AM73+天赋!AL74+魂师之魄1!K74)*(1+BR74)+魂兽1!K76+化神!F73+魂骨!E73+魂环!F73+神兵!G72+神兵!Z72+魂核1!K74</f>
        <v>60159.234080000002</v>
      </c>
      <c r="AX74">
        <f>(星级!AL74+阶位!AN74+战魄!H74+武魂!AN74+众神殿!H74+精神空间!AN73+天赋!AM74+魂师之魄1!L74)*(1+BS74)+魂兽1!L76+化神!G73+魂骨!F73+魂环!G73+神兵!H72+神兵!AA72+魂核1!L74</f>
        <v>1008.7961999999999</v>
      </c>
      <c r="AY74">
        <f>(星级!AM74+阶位!AO74+战魄!I74+武魂!AO74+众神殿!I74+精神空间!AO73+天赋!AN74+魂师之魄1!M74)*(1+BT74)+魂兽1!M76+化神!H73+魂骨!G73+魂环!H73+神兵!I72+神兵!AB72+魂核1!M74</f>
        <v>990.71619999999996</v>
      </c>
      <c r="AZ74">
        <f>(星级!AN74+阶位!AP74+战魄!J74+武魂!AP74+众神殿!J74+精神空间!AP73+天赋!AO74+魂师之魄1!N74)*(1+BU74)+魂兽1!N76+化神!I73+魂骨!H73+魂环!I73+神兵!J72+神兵!AC72+魂核1!N74</f>
        <v>1058.28116</v>
      </c>
      <c r="BA74">
        <f>(星级!AO74+阶位!AQ74+战魄!K74+武魂!AQ74+众神殿!K74+精神空间!AQ73+天赋!AP74+魂师之魄1!O74)*(1+BV74)+魂兽1!O76+化神!J73+魂骨!I73+魂环!J73+神兵!K72+神兵!AD72+魂核1!O74</f>
        <v>990.71619999999996</v>
      </c>
      <c r="BB74">
        <f>(星级!AP74+阶位!AR74+战魄!L74+武魂!AR74+众神殿!L74+精神空间!AR73+天赋!AQ74+魂师之魄1!P74)*(1+BW74)+魂兽1!P76+化神!K73+魂骨!J73+魂环!K73+神兵!L72+神兵!AE72+魂核1!P74</f>
        <v>1121.7962</v>
      </c>
      <c r="BC74">
        <f>(星级!AQ74+阶位!AS74+战魄!M74+武魂!AS74+众神殿!M74+精神空间!AS73+天赋!AR74+魂师之魄1!Q74)*(1+BX74)+魂兽1!Q76+化神!L73+魂骨!K73+魂环!L73+神兵!M72+神兵!AF72+魂核1!Q74</f>
        <v>999.75619999999992</v>
      </c>
      <c r="BD74">
        <f>(星级!AR74+阶位!AT74+战魄!N74+武魂!AT74+众神殿!N74+精神空间!AT73+天赋!AS74+魂师之魄1!R74)*(1+BY74)+魂兽1!R76+化神!M73+魂骨!L73+魂环!M73+神兵!N72+神兵!AG72+魂核1!R74</f>
        <v>6384.0000000000009</v>
      </c>
      <c r="BE74">
        <f>(星级!AS74+阶位!AU74+战魄!O74+武魂!AU74+众神殿!O74+精神空间!AU73+天赋!AT74+魂师之魄1!S74)*(1+BZ74)+魂兽1!S76+化神!N73+魂骨!M73+魂环!N73+神兵!O72+神兵!AH72+魂核1!S74</f>
        <v>259.20000000000005</v>
      </c>
      <c r="BF74">
        <f>(星级!AT74+阶位!AV74+战魄!P74+武魂!AV74+众神殿!P74+精神空间!AV73+天赋!AU74+魂师之魄1!T74)*(1+CA74)+魂兽1!T76+化神!O73+魂骨!N73+魂环!O73+神兵!P72+神兵!AI72+魂核1!T74</f>
        <v>50746.354399999997</v>
      </c>
      <c r="BG74">
        <f>(星级!AU74+阶位!AW74+战魄!Q74+武魂!AW74+众神殿!Q74+精神空间!AW73+天赋!AV74+魂师之魄1!U74)*(1+CB74)+魂兽1!U76+化神!P73+魂骨!O73+魂环!P73+神兵!Q72+神兵!AJ72+魂核1!U74</f>
        <v>50746.354399999997</v>
      </c>
      <c r="BH74">
        <f>化神!R73+魂环!Q73</f>
        <v>15140</v>
      </c>
      <c r="BI74">
        <f>化神!S73+魂环!R73</f>
        <v>15140</v>
      </c>
      <c r="BJ74">
        <f>魂环!S73</f>
        <v>0</v>
      </c>
      <c r="BK74">
        <f>魂环!T73</f>
        <v>0</v>
      </c>
      <c r="BL74">
        <f>魂核1!Y74+神器1!AD74+VLOOKUP(精神空间!$B$2,精神空间!$BR$4:$BT$11,2,)</f>
        <v>0.7</v>
      </c>
      <c r="BM74">
        <f>魂核1!Z74+神器1!AE74+VLOOKUP(精神空间!$B$2,精神空间!$BR$4:$BT$11,2,)</f>
        <v>0.7</v>
      </c>
      <c r="BO74">
        <f>战魄!T74+武魂!AZ74+好感度!D73+魂师之魄1!Y74+神器1!M74+魂兽1!X76+精神空间!BA73+精神空间!BC73</f>
        <v>2.698</v>
      </c>
      <c r="BP74">
        <f>战魄!U74+武魂!BA74+好感度!E73+魂师之魄1!Z74+神器1!N74+魂兽1!Y76+精神空间!BB73+精神空间!BD73</f>
        <v>2.0379100000000001</v>
      </c>
      <c r="BQ74">
        <f>战魄!V74+武魂!BB74+好感度!F73+魂师之魄1!AA74+神器1!O74+魂兽1!Z76</f>
        <v>1.08</v>
      </c>
      <c r="BR74">
        <f>战魄!W74+武魂!BC74+好感度!G73+魂师之魄1!AB74+神器1!P74+魂兽1!AA76</f>
        <v>1.08</v>
      </c>
      <c r="BS74">
        <f>战魄!X74+武魂!BD74+好感度!H73+魂师之魄1!AC74+神器1!Q74+魂兽1!AB76</f>
        <v>1.2599999999999998</v>
      </c>
      <c r="BT74">
        <f>战魄!Y74+武魂!BE74+好感度!I73+魂师之魄1!AD74+神器1!R74+魂兽1!AC76</f>
        <v>1.2599999999999998</v>
      </c>
      <c r="BU74">
        <f>战魄!Z74+武魂!BF74+好感度!J73+魂师之魄1!AE74+神器1!S74+魂兽1!AD76</f>
        <v>1.2599999999999998</v>
      </c>
      <c r="BV74">
        <f>战魄!AA74+武魂!BG74+好感度!K73+魂师之魄1!AF74+神器1!T74+魂兽1!AE76</f>
        <v>1.2599999999999998</v>
      </c>
      <c r="BW74">
        <f>战魄!AB74+武魂!BH74+好感度!L73+魂师之魄1!AG74+神器1!U74+魂兽1!AF76</f>
        <v>1.2599999999999998</v>
      </c>
      <c r="BX74">
        <f>战魄!AC74+武魂!BI74+好感度!M73+魂师之魄1!AH74+神器1!V74+魂兽1!AG76</f>
        <v>1.2599999999999998</v>
      </c>
      <c r="BY74">
        <f>战魄!AD74+武魂!BJ74+好感度!N73+魂师之魄1!AI74+神器1!W74+魂兽1!AH76</f>
        <v>1.24</v>
      </c>
      <c r="BZ74">
        <f>战魄!AE74+武魂!BK74+好感度!O73+魂师之魄1!AJ74+神器1!X74+魂兽1!AI76</f>
        <v>1.1599999999999999</v>
      </c>
      <c r="CA74">
        <f>战魄!AF74+武魂!BL74+好感度!P73+魂师之魄1!AK74+神器1!Y74+魂兽1!AJ76</f>
        <v>1.08</v>
      </c>
      <c r="CB74">
        <f>战魄!AG74+武魂!BM74+好感度!Q73+魂师之魄1!AL74+神器1!Z74+魂兽1!AK76</f>
        <v>1.08</v>
      </c>
    </row>
    <row r="75" spans="2:80" x14ac:dyDescent="0.2">
      <c r="B75">
        <v>71</v>
      </c>
      <c r="D75">
        <f>(星级!D75+阶位!D75+战魄!D75+武魂!D75+众神殿!D75+精神空间!D74+天赋!C75+魂师之魄1!H75)*(1+BO75)+魂兽1!H77+化神!C74+魂骨!B74+魂环!C74+神兵!D73+神兵!W73+魂核1!H75</f>
        <v>769031.49047600001</v>
      </c>
      <c r="E75">
        <f>(星级!E75+阶位!E75+战魄!E75+武魂!E75+众神殿!E75+精神空间!E74+天赋!D75+魂师之魄1!I75)*(1+BP75)+魂兽1!I77+化神!D74+魂骨!C74+魂环!D74+神兵!E73+神兵!X73+魂核1!I75</f>
        <v>183445.68264255999</v>
      </c>
      <c r="F75">
        <f>(星级!F75+阶位!F75+战魄!F75+武魂!F75+众神殿!F75+精神空间!F74+天赋!E75+魂师之魄1!J75)*(1+BQ75)+魂兽1!J77+化神!E74+魂骨!D74+魂环!E74+神兵!F73+神兵!Y73+魂核1!J75</f>
        <v>67500.385439999998</v>
      </c>
      <c r="G75">
        <f>(星级!G75+阶位!G75+战魄!G75+武魂!G75+众神殿!G75+精神空间!G74+天赋!F75+魂师之魄1!K75)*(1+BR75)+魂兽1!K77+化神!F74+魂骨!E74+魂环!F74+神兵!G73+神兵!Z73+魂核1!K75</f>
        <v>62029.985439999997</v>
      </c>
      <c r="H75">
        <f>(星级!H75+阶位!H75+战魄!H75+武魂!H75+众神殿!H75+精神空间!H74+天赋!G75+魂师之魄1!L75)*(1+BS75)+魂兽1!L77+化神!G74+魂骨!F74+魂环!G74+神兵!H73+神兵!AA73+魂核1!L75</f>
        <v>1029.5881999999999</v>
      </c>
      <c r="I75">
        <f>(星级!I75+阶位!I75+战魄!I75+武魂!I75+众神殿!I75+精神空间!I74+天赋!H75+魂师之魄1!M75)*(1+BT75)+魂兽1!M77+化神!H74+魂骨!G74+魂环!H74+神兵!I73+神兵!AB73+魂核1!M75</f>
        <v>1011.5082</v>
      </c>
      <c r="J75">
        <f>(星级!J75+阶位!J75+战魄!J75+武魂!J75+众神殿!J75+精神空间!J74+天赋!I75+魂师之魄1!N75)*(1+BU75)+魂兽1!N77+化神!I74+魂骨!H74+魂环!I74+神兵!J73+神兵!AC73+魂核1!N75</f>
        <v>1079.0731599999999</v>
      </c>
      <c r="K75">
        <f>(星级!K75+阶位!K75+战魄!K75+武魂!K75+众神殿!K75+精神空间!K74+天赋!J75+魂师之魄1!O75)*(1+BV75)+魂兽1!O77+化神!J74+魂骨!I74+魂环!J74+神兵!K73+神兵!AD73+魂核1!O75</f>
        <v>1020.5482000000001</v>
      </c>
      <c r="L75">
        <f>(星级!L75+阶位!L75+战魄!L75+武魂!L75+众神殿!L75+精神空间!L74+天赋!K75+魂师之魄1!P75)*(1+BW75)+魂兽1!P77+化神!K74+魂骨!J74+魂环!K74+神兵!L73+神兵!AE73+魂核1!P75</f>
        <v>1142.5881999999999</v>
      </c>
      <c r="M75">
        <f>(星级!M75+阶位!M75+战魄!M75+武魂!M75+众神殿!M75+精神空间!M74+天赋!L75+魂师之魄1!Q75)*(1+BX75)+魂兽1!Q77+化神!L74+魂骨!K74+魂环!L74+神兵!M73+神兵!AF73+魂核1!Q75</f>
        <v>1020.5482000000001</v>
      </c>
      <c r="N75">
        <f>(星级!N75+阶位!N75+战魄!N75+武魂!N75+众神殿!N75+精神空间!N74+天赋!M75+魂师之魄1!R75)*(1+BY75)+魂兽1!R77+化神!M74+魂骨!L74+魂环!M74+神兵!N73+神兵!AG73+魂核1!R75</f>
        <v>16385</v>
      </c>
      <c r="O75">
        <f>(星级!O75+阶位!O75+战魄!O75+武魂!O75+众神殿!O75+精神空间!O74+天赋!N75+魂师之魄1!S75)*(1+BZ75)+魂兽1!S77+化神!N74+魂骨!M74+魂环!N74+神兵!O73+神兵!AH73+魂核1!S75</f>
        <v>129.60000000000002</v>
      </c>
      <c r="P75">
        <f>(星级!P75+阶位!P75+战魄!P75+武魂!P75+众神殿!P75+精神空间!P74+天赋!O75+魂师之魄1!T75)*(1+CA75)+魂兽1!T77+化神!O74+魂骨!N74+魂环!O74+神兵!P73+神兵!AI73+魂核1!T75</f>
        <v>54155.552799999998</v>
      </c>
      <c r="Q75">
        <f>(星级!Q75+阶位!Q75+战魄!Q75+武魂!Q75+众神殿!Q75+精神空间!Q74+天赋!P75+魂师之魄1!U75)*(1+CB75)+魂兽1!U77+化神!P74+魂骨!O74+魂环!P74+神兵!Q73+神兵!AJ73+魂核1!U75</f>
        <v>54155.552799999998</v>
      </c>
      <c r="R75">
        <f>化神!R74+魂环!Q74</f>
        <v>28560</v>
      </c>
      <c r="S75">
        <f>化神!S74+魂环!R74</f>
        <v>28560</v>
      </c>
      <c r="T75">
        <f>魂环!S74</f>
        <v>0</v>
      </c>
      <c r="U75">
        <f>魂环!T74</f>
        <v>0</v>
      </c>
      <c r="V75">
        <f>魂核1!Y75+神器1!AD75+VLOOKUP(精神空间!$B$2,精神空间!$BR$4:$BT$11,2,)</f>
        <v>0.7</v>
      </c>
      <c r="W75">
        <f>魂核1!Z75+神器1!AE75+VLOOKUP(精神空间!$B$2,精神空间!$BR$4:$BT$11,2,)</f>
        <v>0.7</v>
      </c>
      <c r="Y75">
        <f>(星级!S75+阶位!T75+战魄!D75+武魂!T75+众神殿!D75+精神空间!T74+天赋!S75+魂师之魄1!H75)*(1+BO75)+魂兽1!H77+化神!C74+魂骨!B74+魂环!C74+神兵!D73+神兵!W73+魂核1!H75</f>
        <v>738550.95501199993</v>
      </c>
      <c r="Z75">
        <f>(星级!T75+阶位!U75+战魄!E75+武魂!U75+众神殿!E75+精神空间!U74+天赋!T75+魂师之魄1!I75)*(1+BP75)+魂兽1!I77+化神!D74+魂骨!C74+魂环!D74+神兵!E73+神兵!X73+魂核1!I75</f>
        <v>183738.77067106002</v>
      </c>
      <c r="AA75">
        <f>(星级!U75+阶位!V75+战魄!F75+武魂!V75+众神殿!F75+精神空间!V74+天赋!U75+魂师之魄1!J75)*(1+BQ75)+魂兽1!J77+化神!E74+魂骨!D74+魂环!E74+神兵!F73+神兵!Y73+魂核1!J75</f>
        <v>64600.798879999995</v>
      </c>
      <c r="AB75">
        <f>(星级!V75+阶位!W75+战魄!G75+武魂!W75+众神殿!G75+精神空间!W74+天赋!V75+魂师之魄1!K75)*(1+BR75)+魂兽1!K77+化神!F74+魂骨!E74+魂环!F74+神兵!G73+神兵!Z73+魂核1!K75</f>
        <v>59242.71888</v>
      </c>
      <c r="AC75">
        <f>(星级!W75+阶位!X75+战魄!H75+武魂!X75+众神殿!H75+精神空间!X74+天赋!W75+魂师之魄1!L75)*(1+BS75)+魂兽1!L77+化神!G74+魂骨!F74+魂环!G74+神兵!H73+神兵!AA73+魂核1!L75</f>
        <v>1019.4634</v>
      </c>
      <c r="AD75">
        <f>(星级!X75+阶位!Y75+战魄!I75+武魂!Y75+众神殿!I75+精神空间!Y74+天赋!X75+魂师之魄1!M75)*(1+BT75)+魂兽1!M77+化神!H74+魂骨!G74+魂环!H74+神兵!I73+神兵!AB73+魂核1!M75</f>
        <v>1001.3833999999999</v>
      </c>
      <c r="AE75">
        <f>(星级!Y75+阶位!Z75+战魄!J75+武魂!Z75+众神殿!J75+精神空间!Z74+天赋!Y75+魂师之魄1!N75)*(1+BU75)+魂兽1!N77+化神!I74+魂骨!H74+魂环!I74+神兵!J73+神兵!AC73+魂核1!N75</f>
        <v>1089.19796</v>
      </c>
      <c r="AF75">
        <f>(星级!Z75+阶位!AA75+战魄!K75+武魂!AA75+众神殿!K75+精神空间!AA74+天赋!Z75+魂师之魄1!O75)*(1+BV75)+魂兽1!O77+化神!J74+魂骨!I74+魂环!J74+神兵!K73+神兵!AD73+魂核1!O75</f>
        <v>1030.673</v>
      </c>
      <c r="AG75">
        <f>(星级!AA75+阶位!AB75+战魄!L75+武魂!AB75+众神殿!L75+精神空间!AB74+天赋!AA75+魂师之魄1!P75)*(1+BW75)+魂兽1!P77+化神!K74+魂骨!J74+魂环!K74+神兵!L73+神兵!AE73+魂核1!P75</f>
        <v>1142.5881999999999</v>
      </c>
      <c r="AH75">
        <f>(星级!AB75+阶位!AC75+战魄!M75+武魂!AC75+众神殿!M75+精神空间!AC74+天赋!AB75+魂师之魄1!Q75)*(1+BX75)+魂兽1!Q77+化神!L74+魂骨!K74+魂环!L74+神兵!M73+神兵!AF73+魂核1!Q75</f>
        <v>1020.5482000000001</v>
      </c>
      <c r="AI75">
        <f>(星级!AC75+阶位!AD75+战魄!N75+武魂!AD75+众神殿!N75+精神空间!AD74+天赋!AC75+魂师之魄1!R75)*(1+BY75)+魂兽1!R77+化神!M74+魂骨!L74+魂环!M74+神兵!N73+神兵!AG73+魂核1!R75</f>
        <v>13062.8</v>
      </c>
      <c r="AJ75">
        <f>(星级!AD75+阶位!AE75+战魄!O75+武魂!AE75+众神殿!O75+精神空间!AE74+天赋!AD75+魂师之魄1!S75)*(1+BZ75)+魂兽1!S77+化神!N74+魂骨!M74+魂环!N74+神兵!O73+神兵!AH73+魂核1!S75</f>
        <v>205.20000000000002</v>
      </c>
      <c r="AK75">
        <f>(星级!AE75+阶位!AF75+战魄!P75+武魂!AF75+众神殿!P75+精神空间!AF74+天赋!AE75+魂师之魄1!T75)*(1+CA75)+魂兽1!T77+化神!O74+魂骨!N74+魂环!O74+神兵!P73+神兵!AI73+魂核1!T75</f>
        <v>53207.072799999994</v>
      </c>
      <c r="AL75">
        <f>(星级!AF75+阶位!AG75+战魄!Q75+武魂!AG75+众神殿!Q75+精神空间!AG74+天赋!AF75+魂师之魄1!U75)*(1+CB75)+魂兽1!U77+化神!P74+魂骨!O74+魂环!P74+神兵!Q73+神兵!AJ73+魂核1!U75</f>
        <v>53207.072799999994</v>
      </c>
      <c r="AM75">
        <f>化神!R74+魂环!Q74</f>
        <v>28560</v>
      </c>
      <c r="AN75">
        <f>化神!S74+魂环!R74</f>
        <v>28560</v>
      </c>
      <c r="AO75">
        <f>魂环!S74</f>
        <v>0</v>
      </c>
      <c r="AP75">
        <f>魂环!T74</f>
        <v>0</v>
      </c>
      <c r="AQ75">
        <f>魂核1!Y75+神器1!AD75+VLOOKUP(精神空间!$B$2,精神空间!$BR$4:$BT$11,2,)</f>
        <v>0.7</v>
      </c>
      <c r="AR75">
        <f>魂核1!Z75+神器1!AE75+VLOOKUP(精神空间!$B$2,精神空间!$BR$4:$BT$11,2,)</f>
        <v>0.7</v>
      </c>
      <c r="AT75">
        <f>(星级!AH75+阶位!AJ75+战魄!D75+武魂!AJ75+众神殿!D75+精神空间!AJ74+天赋!AI75+魂师之魄1!H75)*(1+BO75)+魂兽1!H77+化神!C74+魂骨!B74+魂环!C74+神兵!D73+神兵!W73+魂核1!H75</f>
        <v>722180.14090400003</v>
      </c>
      <c r="AU75">
        <f>(星级!AI75+阶位!AK75+战魄!E75+武魂!AK75+众神殿!E75+精神空间!AK74+天赋!AJ75+魂师之魄1!I75)*(1+BP75)+魂兽1!I77+化神!D74+魂骨!C74+魂环!D74+神兵!E73+神兵!X73+魂核1!I75</f>
        <v>186175.35274870001</v>
      </c>
      <c r="AV75">
        <f>(星级!AJ75+阶位!AL75+战魄!F75+武魂!AL75+众神殿!F75+精神空间!AL74+天赋!AK75+魂师之魄1!J75)*(1+BQ75)+魂兽1!J77+化神!E74+魂骨!D74+魂环!E74+神兵!F73+神兵!Y73+魂核1!J75</f>
        <v>58512.701280000001</v>
      </c>
      <c r="AW75">
        <f>(星级!AK75+阶位!AM75+战魄!G75+武魂!AM75+众神殿!G75+精神空间!AM74+天赋!AL75+魂师之魄1!K75)*(1+BR75)+魂兽1!K77+化神!F74+魂骨!E74+魂环!F74+神兵!G73+神兵!Z73+魂核1!K75</f>
        <v>63432.150880000001</v>
      </c>
      <c r="AX75">
        <f>(星级!AL75+阶位!AN75+战魄!H75+武魂!AN75+众神殿!H75+精神空间!AN74+天赋!AM75+魂师之魄1!L75)*(1+BS75)+魂兽1!L77+化神!G74+魂骨!F74+魂环!G74+神兵!H73+神兵!AA73+魂核1!L75</f>
        <v>1029.5881999999999</v>
      </c>
      <c r="AY75">
        <f>(星级!AM75+阶位!AO75+战魄!I75+武魂!AO75+众神殿!I75+精神空间!AO74+天赋!AN75+魂师之魄1!M75)*(1+BT75)+魂兽1!M77+化神!H74+魂骨!G74+魂环!H74+神兵!I73+神兵!AB73+魂核1!M75</f>
        <v>1011.5082</v>
      </c>
      <c r="AZ75">
        <f>(星级!AN75+阶位!AP75+战魄!J75+武魂!AP75+众神殿!J75+精神空间!AP74+天赋!AO75+魂师之魄1!N75)*(1+BU75)+魂兽1!N77+化神!I74+魂骨!H74+魂环!I74+神兵!J73+神兵!AC73+魂核1!N75</f>
        <v>1079.0731599999999</v>
      </c>
      <c r="BA75">
        <f>(星级!AO75+阶位!AQ75+战魄!K75+武魂!AQ75+众神殿!K75+精神空间!AQ74+天赋!AP75+魂师之魄1!O75)*(1+BV75)+魂兽1!O77+化神!J74+魂骨!I74+魂环!J74+神兵!K73+神兵!AD73+魂核1!O75</f>
        <v>1011.5082</v>
      </c>
      <c r="BB75">
        <f>(星级!AP75+阶位!AR75+战魄!L75+武魂!AR75+众神殿!L75+精神空间!AR74+天赋!AQ75+魂师之魄1!P75)*(1+BW75)+魂兽1!P77+化神!K74+魂骨!J74+魂环!K74+神兵!L73+神兵!AE73+魂核1!P75</f>
        <v>1142.5881999999999</v>
      </c>
      <c r="BC75">
        <f>(星级!AQ75+阶位!AS75+战魄!M75+武魂!AS75+众神殿!M75+精神空间!AS74+天赋!AR75+魂师之魄1!Q75)*(1+BX75)+魂兽1!Q77+化神!L74+魂骨!K74+魂环!L74+神兵!M73+神兵!AF73+魂核1!Q75</f>
        <v>1020.5482000000001</v>
      </c>
      <c r="BD75">
        <f>(星级!AR75+阶位!AT75+战魄!N75+武魂!AT75+众神殿!N75+精神空间!AT74+天赋!AS75+魂师之魄1!R75)*(1+BY75)+魂兽1!R77+化神!M74+魂骨!L74+魂环!M74+神兵!N73+神兵!AG73+魂核1!R75</f>
        <v>6531.4</v>
      </c>
      <c r="BE75">
        <f>(星级!AS75+阶位!AU75+战魄!O75+武魂!AU75+众神殿!O75+精神空间!AU74+天赋!AT75+魂师之魄1!S75)*(1+BZ75)+魂兽1!S77+化神!N74+魂骨!M74+魂环!N74+神兵!O73+神兵!AH73+魂核1!S75</f>
        <v>259.20000000000005</v>
      </c>
      <c r="BF75">
        <f>(星级!AT75+阶位!AV75+战魄!P75+武魂!AV75+众神殿!P75+精神空间!AV74+天赋!AU75+魂师之魄1!T75)*(1+CA75)+魂兽1!T77+化神!O74+魂骨!N74+魂环!O74+神兵!P73+神兵!AI73+魂核1!T75</f>
        <v>53207.072799999994</v>
      </c>
      <c r="BG75">
        <f>(星级!AU75+阶位!AW75+战魄!Q75+武魂!AW75+众神殿!Q75+精神空间!AW74+天赋!AV75+魂师之魄1!U75)*(1+CB75)+魂兽1!U77+化神!P74+魂骨!O74+魂环!P74+神兵!Q73+神兵!AJ73+魂核1!U75</f>
        <v>53207.072799999994</v>
      </c>
      <c r="BH75">
        <f>化神!R74+魂环!Q74</f>
        <v>28560</v>
      </c>
      <c r="BI75">
        <f>化神!S74+魂环!R74</f>
        <v>28560</v>
      </c>
      <c r="BJ75">
        <f>魂环!S74</f>
        <v>0</v>
      </c>
      <c r="BK75">
        <f>魂环!T74</f>
        <v>0</v>
      </c>
      <c r="BL75">
        <f>魂核1!Y75+神器1!AD75+VLOOKUP(精神空间!$B$2,精神空间!$BR$4:$BT$11,2,)</f>
        <v>0.7</v>
      </c>
      <c r="BM75">
        <f>魂核1!Z75+神器1!AE75+VLOOKUP(精神空间!$B$2,精神空间!$BR$4:$BT$11,2,)</f>
        <v>0.7</v>
      </c>
      <c r="BO75">
        <f>战魄!T75+武魂!AZ75+好感度!D74+魂师之魄1!Y75+神器1!M75+魂兽1!X77+精神空间!BA74+精神空间!BC74</f>
        <v>2.7020000000000004</v>
      </c>
      <c r="BP75">
        <f>战魄!U75+武魂!BA75+好感度!E74+魂师之魄1!Z75+神器1!N75+魂兽1!Y77+精神空间!BB74+精神空间!BD74</f>
        <v>2.0419100000000001</v>
      </c>
      <c r="BQ75">
        <f>战魄!V75+武魂!BB75+好感度!F74+魂师之魄1!AA75+神器1!O75+魂兽1!Z77</f>
        <v>1.08</v>
      </c>
      <c r="BR75">
        <f>战魄!W75+武魂!BC75+好感度!G74+魂师之魄1!AB75+神器1!P75+魂兽1!AA77</f>
        <v>1.08</v>
      </c>
      <c r="BS75">
        <f>战魄!X75+武魂!BD75+好感度!H74+魂师之魄1!AC75+神器1!Q75+魂兽1!AB77</f>
        <v>1.2599999999999998</v>
      </c>
      <c r="BT75">
        <f>战魄!Y75+武魂!BE75+好感度!I74+魂师之魄1!AD75+神器1!R75+魂兽1!AC77</f>
        <v>1.2599999999999998</v>
      </c>
      <c r="BU75">
        <f>战魄!Z75+武魂!BF75+好感度!J74+魂师之魄1!AE75+神器1!S75+魂兽1!AD77</f>
        <v>1.2599999999999998</v>
      </c>
      <c r="BV75">
        <f>战魄!AA75+武魂!BG75+好感度!K74+魂师之魄1!AF75+神器1!T75+魂兽1!AE77</f>
        <v>1.2599999999999998</v>
      </c>
      <c r="BW75">
        <f>战魄!AB75+武魂!BH75+好感度!L74+魂师之魄1!AG75+神器1!U75+魂兽1!AF77</f>
        <v>1.2599999999999998</v>
      </c>
      <c r="BX75">
        <f>战魄!AC75+武魂!BI75+好感度!M74+魂师之魄1!AH75+神器1!V75+魂兽1!AG77</f>
        <v>1.2599999999999998</v>
      </c>
      <c r="BY75">
        <f>战魄!AD75+武魂!BJ75+好感度!N74+魂师之魄1!AI75+神器1!W75+魂兽1!AH77</f>
        <v>1.2599999999999998</v>
      </c>
      <c r="BZ75">
        <f>战魄!AE75+武魂!BK75+好感度!O74+魂师之魄1!AJ75+神器1!X75+魂兽1!AI77</f>
        <v>1.1599999999999999</v>
      </c>
      <c r="CA75">
        <f>战魄!AF75+武魂!BL75+好感度!P74+魂师之魄1!AK75+神器1!Y75+魂兽1!AJ77</f>
        <v>1.08</v>
      </c>
      <c r="CB75">
        <f>战魄!AG75+武魂!BM75+好感度!Q74+魂师之魄1!AL75+神器1!Z75+魂兽1!AK77</f>
        <v>1.08</v>
      </c>
    </row>
    <row r="76" spans="2:80" x14ac:dyDescent="0.2">
      <c r="B76">
        <v>72</v>
      </c>
      <c r="D76">
        <f>(星级!D76+阶位!D76+战魄!D76+武魂!D76+众神殿!D76+精神空间!D75+天赋!C76+魂师之魄1!H76)*(1+BO76)+魂兽1!H78+化神!C75+魂骨!B75+魂环!C75+神兵!D74+神兵!W74+魂核1!H76</f>
        <v>771428.64822799992</v>
      </c>
      <c r="E76">
        <f>(星级!E76+阶位!E76+战魄!E76+武魂!E76+众神殿!E76+精神空间!E75+天赋!D76+魂师之魄1!I76)*(1+BP76)+魂兽1!I78+化神!D75+魂骨!C75+魂环!D75+神兵!E74+神兵!X74+魂核1!I76</f>
        <v>184996.18775856</v>
      </c>
      <c r="F76">
        <f>(星级!F76+阶位!F76+战魄!F76+武魂!F76+众神殿!F76+精神空间!F75+天赋!E76+魂师之魄1!J76)*(1+BQ76)+魂兽1!J78+化神!E75+魂骨!D75+魂环!E75+神兵!F74+神兵!Y74+魂核1!J76</f>
        <v>67654.721439999994</v>
      </c>
      <c r="G76">
        <f>(星级!G76+阶位!G76+战魄!G76+武魂!G76+众神殿!G76+精神空间!G75+天赋!F76+魂师之魄1!K76)*(1+BR76)+魂兽1!K78+化神!F75+魂骨!E75+魂环!F75+神兵!G74+神兵!Z74+魂核1!K76</f>
        <v>62140.641439999999</v>
      </c>
      <c r="H76">
        <f>(星级!H76+阶位!H76+战魄!H76+武魂!H76+众神殿!H76+精神空间!H75+天赋!G76+魂师之魄1!L76)*(1+BS76)+魂兽1!L78+化神!G75+魂骨!F75+魂环!G75+神兵!H74+神兵!AA74+魂核1!L76</f>
        <v>1039.0801999999999</v>
      </c>
      <c r="I76">
        <f>(星级!I76+阶位!I76+战魄!I76+武魂!I76+众神殿!I76+精神空间!I75+天赋!H76+魂师之魄1!M76)*(1+BT76)+魂兽1!M78+化神!H75+魂骨!G75+魂环!H75+神兵!I74+神兵!AB74+魂核1!M76</f>
        <v>1021.0001999999999</v>
      </c>
      <c r="J76">
        <f>(星级!J76+阶位!J76+战魄!J76+武魂!J76+众神殿!J76+精神空间!J75+天赋!I76+魂师之魄1!N76)*(1+BU76)+魂兽1!N78+化神!I75+魂骨!H75+魂环!I75+神兵!J74+神兵!AC74+魂核1!N76</f>
        <v>1088.5651600000001</v>
      </c>
      <c r="K76">
        <f>(星级!K76+阶位!K76+战魄!K76+武魂!K76+众神殿!K76+精神空间!K75+天赋!J76+魂师之魄1!O76)*(1+BV76)+魂兽1!O78+化神!J75+魂骨!I75+魂环!J75+神兵!K74+神兵!AD74+魂核1!O76</f>
        <v>1030.0401999999999</v>
      </c>
      <c r="L76">
        <f>(星级!L76+阶位!L76+战魄!L76+武魂!L76+众神殿!L76+精神空间!L75+天赋!K76+魂师之魄1!P76)*(1+BW76)+魂兽1!P78+化神!K75+魂骨!J75+魂环!K75+神兵!L74+神兵!AE74+魂核1!P76</f>
        <v>1152.0801999999999</v>
      </c>
      <c r="M76">
        <f>(星级!M76+阶位!M76+战魄!M76+武魂!M76+众神殿!M76+精神空间!M75+天赋!L76+魂师之魄1!Q76)*(1+BX76)+魂兽1!Q78+化神!L75+魂骨!K75+魂环!L75+神兵!M74+神兵!AF74+魂核1!Q76</f>
        <v>1030.0401999999999</v>
      </c>
      <c r="N76">
        <f>(星级!N76+阶位!N76+战魄!N76+武魂!N76+众神殿!N76+精神空间!N75+天赋!M76+魂师之魄1!R76)*(1+BY76)+魂兽1!R78+化神!M75+魂骨!L75+魂环!M75+神兵!N74+神兵!AG74+魂核1!R76</f>
        <v>16611</v>
      </c>
      <c r="O76">
        <f>(星级!O76+阶位!O76+战魄!O76+武魂!O76+众神殿!O76+精神空间!O75+天赋!N76+魂师之魄1!S76)*(1+BZ76)+魂兽1!S78+化神!N75+魂骨!M75+魂环!N75+神兵!O74+神兵!AH74+魂核1!S76</f>
        <v>130.19999999999999</v>
      </c>
      <c r="P76">
        <f>(星级!P76+阶位!P76+战魄!P76+武魂!P76+众神殿!P76+精神空间!P75+天赋!O76+魂师之魄1!T76)*(1+CA76)+魂兽1!T78+化神!O75+魂骨!N75+魂环!O75+神兵!P74+神兵!AI74+魂核1!T76</f>
        <v>54340.111199999999</v>
      </c>
      <c r="Q76">
        <f>(星级!Q76+阶位!Q76+战魄!Q76+武魂!Q76+众神殿!Q76+精神空间!Q75+天赋!P76+魂师之魄1!U76)*(1+CB76)+魂兽1!U78+化神!P75+魂骨!O75+魂环!P75+神兵!Q74+神兵!AJ74+魂核1!U76</f>
        <v>54340.111199999999</v>
      </c>
      <c r="R76">
        <f>化神!R75+魂环!Q75</f>
        <v>28560</v>
      </c>
      <c r="S76">
        <f>化神!S75+魂环!R75</f>
        <v>28560</v>
      </c>
      <c r="T76">
        <f>魂环!S75</f>
        <v>0</v>
      </c>
      <c r="U76">
        <f>魂环!T75</f>
        <v>0</v>
      </c>
      <c r="V76">
        <f>魂核1!Y76+神器1!AD76+VLOOKUP(精神空间!$B$2,精神空间!$BR$4:$BT$11,2,)</f>
        <v>0.7</v>
      </c>
      <c r="W76">
        <f>魂核1!Z76+神器1!AE76+VLOOKUP(精神空间!$B$2,精神空间!$BR$4:$BT$11,2,)</f>
        <v>0.7</v>
      </c>
      <c r="Y76">
        <f>(星级!S76+阶位!T76+战魄!D76+武魂!T76+众神殿!D76+精神空间!T75+天赋!S76+魂师之魄1!H76)*(1+BO76)+魂兽1!H78+化神!C75+魂骨!B75+魂环!C75+神兵!D74+神兵!W74+魂核1!H76</f>
        <v>740706.90143600001</v>
      </c>
      <c r="Z76">
        <f>(星级!T76+阶位!U76+战魄!E76+武魂!U76+众神殿!E76+精神空间!U75+天赋!T76+魂师之魄1!I76)*(1+BP76)+魂兽1!I78+化神!D75+魂骨!C75+魂环!D75+神兵!E74+神兵!X74+魂核1!I76</f>
        <v>184318.62507906</v>
      </c>
      <c r="AA76">
        <f>(星级!U76+阶位!V76+战魄!F76+武魂!V76+众神殿!F76+精神空间!V75+天赋!U76+魂师之魄1!J76)*(1+BQ76)+魂兽1!J78+化神!E75+魂骨!D75+魂环!E75+神兵!F74+神兵!Y74+魂核1!J76</f>
        <v>64724.766879999996</v>
      </c>
      <c r="AB76">
        <f>(星级!V76+阶位!W76+战魄!G76+武魂!W76+众神殿!G76+精神空间!W75+天赋!V76+魂师之魄1!K76)*(1+BR76)+魂兽1!K78+化神!F75+魂骨!E75+魂环!F75+神兵!G74+神兵!Z74+魂核1!K76</f>
        <v>59333.406879999995</v>
      </c>
      <c r="AC76">
        <f>(星级!W76+阶位!X76+战魄!H76+武魂!X76+众神殿!H76+精神空间!X75+天赋!W76+魂师之魄1!L76)*(1+BS76)+魂兽1!L78+化神!G75+魂骨!F75+魂环!G75+神兵!H74+神兵!AA74+魂核1!L76</f>
        <v>1028.9554000000001</v>
      </c>
      <c r="AD76">
        <f>(星级!X76+阶位!Y76+战魄!I76+武魂!Y76+众神殿!I76+精神空间!Y75+天赋!X76+魂师之魄1!M76)*(1+BT76)+魂兽1!M78+化神!H75+魂骨!G75+魂环!H75+神兵!I74+神兵!AB74+魂核1!M76</f>
        <v>1010.8753999999999</v>
      </c>
      <c r="AE76">
        <f>(星级!Y76+阶位!Z76+战魄!J76+武魂!Z76+众神殿!J76+精神空间!Z75+天赋!Y76+魂师之魄1!N76)*(1+BU76)+魂兽1!N78+化神!I75+魂骨!H75+魂环!I75+神兵!J74+神兵!AC74+魂核1!N76</f>
        <v>1098.6899599999999</v>
      </c>
      <c r="AF76">
        <f>(星级!Z76+阶位!AA76+战魄!K76+武魂!AA76+众神殿!K76+精神空间!AA75+天赋!Z76+魂师之魄1!O76)*(1+BV76)+魂兽1!O78+化神!J75+魂骨!I75+魂环!J75+神兵!K74+神兵!AD74+魂核1!O76</f>
        <v>1040.165</v>
      </c>
      <c r="AG76">
        <f>(星级!AA76+阶位!AB76+战魄!L76+武魂!AB76+众神殿!L76+精神空间!AB75+天赋!AA76+魂师之魄1!P76)*(1+BW76)+魂兽1!P78+化神!K75+魂骨!J75+魂环!K75+神兵!L74+神兵!AE74+魂核1!P76</f>
        <v>1152.0801999999999</v>
      </c>
      <c r="AH76">
        <f>(星级!AB76+阶位!AC76+战魄!M76+武魂!AC76+众神殿!M76+精神空间!AC75+天赋!AB76+魂师之魄1!Q76)*(1+BX76)+魂兽1!Q78+化神!L75+魂骨!K75+魂环!L75+神兵!M74+神兵!AF74+魂核1!Q76</f>
        <v>1030.0401999999999</v>
      </c>
      <c r="AI76">
        <f>(星级!AC76+阶位!AD76+战魄!N76+武魂!AD76+众神殿!N76+精神空间!AD75+天赋!AC76+魂师之魄1!R76)*(1+BY76)+魂兽1!R78+化神!M75+魂骨!L75+魂环!M75+神兵!N74+神兵!AG74+魂核1!R76</f>
        <v>13243.599999999999</v>
      </c>
      <c r="AJ76">
        <f>(星级!AD76+阶位!AE76+战魄!O76+武魂!AE76+众神殿!O76+精神空间!AE75+天赋!AD76+魂师之魄1!S76)*(1+BZ76)+魂兽1!S78+化神!N75+魂骨!M75+魂环!N75+神兵!O74+神兵!AH74+魂核1!S76</f>
        <v>206.15</v>
      </c>
      <c r="AK76">
        <f>(星级!AE76+阶位!AF76+战魄!P76+武魂!AF76+众神殿!P76+精神空间!AF75+天赋!AE76+魂师之魄1!T76)*(1+CA76)+魂兽1!T78+化神!O75+魂骨!N75+魂环!O75+神兵!P74+神兵!AI74+魂核1!T76</f>
        <v>53229.391199999998</v>
      </c>
      <c r="AL76">
        <f>(星级!AF76+阶位!AG76+战魄!Q76+武魂!AG76+众神殿!Q76+精神空间!AG75+天赋!AF76+魂师之魄1!U76)*(1+CB76)+魂兽1!U78+化神!P75+魂骨!O75+魂环!P75+神兵!Q74+神兵!AJ74+魂核1!U76</f>
        <v>53229.391199999998</v>
      </c>
      <c r="AM76">
        <f>化神!R75+魂环!Q75</f>
        <v>28560</v>
      </c>
      <c r="AN76">
        <f>化神!S75+魂环!R75</f>
        <v>28560</v>
      </c>
      <c r="AO76">
        <f>魂环!S75</f>
        <v>0</v>
      </c>
      <c r="AP76">
        <f>魂环!T75</f>
        <v>0</v>
      </c>
      <c r="AQ76">
        <f>魂核1!Y76+神器1!AD76+VLOOKUP(精神空间!$B$2,精神空间!$BR$4:$BT$11,2,)</f>
        <v>0.7</v>
      </c>
      <c r="AR76">
        <f>魂核1!Z76+神器1!AE76+VLOOKUP(精神空间!$B$2,精神空间!$BR$4:$BT$11,2,)</f>
        <v>0.7</v>
      </c>
      <c r="AT76">
        <f>(星级!AH76+阶位!AJ76+战魄!D76+武魂!AJ76+众神殿!D76+精神空间!AJ75+天赋!AI76+魂师之魄1!H76)*(1+BO76)+魂兽1!H78+化神!C75+魂骨!B75+魂环!C75+神兵!D74+神兵!W74+魂核1!H76</f>
        <v>724115.30991200008</v>
      </c>
      <c r="AU76">
        <f>(星级!AI76+阶位!AK76+战魄!E76+武魂!AK76+众神殿!E76+精神空间!AK75+天赋!AJ76+魂师之魄1!I76)*(1+BP76)+魂兽1!I78+化神!D75+魂骨!C75+魂环!D75+神兵!E74+神兵!X74+魂核1!I76</f>
        <v>186787.1950222</v>
      </c>
      <c r="AV76">
        <f>(星级!AJ76+阶位!AL76+战魄!F76+武魂!AL76+众神殿!F76+精神空间!AL75+天赋!AK76+魂师之魄1!J76)*(1+BQ76)+魂兽1!J78+化神!E75+魂骨!D75+魂环!E75+神兵!F74+神兵!Y74+魂核1!J76</f>
        <v>58592.760479999997</v>
      </c>
      <c r="AW76">
        <f>(星级!AK76+阶位!AM76+战魄!G76+武魂!AM76+众神殿!G76+精神空间!AM75+天赋!AL76+魂师之魄1!K76)*(1+BR76)+魂兽1!K78+化神!F75+魂骨!E75+魂环!F75+神兵!G74+神兵!Z74+魂核1!K76</f>
        <v>63542.827680000002</v>
      </c>
      <c r="AX76">
        <f>(星级!AL76+阶位!AN76+战魄!H76+武魂!AN76+众神殿!H76+精神空间!AN75+天赋!AM76+魂师之魄1!L76)*(1+BS76)+魂兽1!L78+化神!G75+魂骨!F75+魂环!G75+神兵!H74+神兵!AA74+魂核1!L76</f>
        <v>1039.0801999999999</v>
      </c>
      <c r="AY76">
        <f>(星级!AM76+阶位!AO76+战魄!I76+武魂!AO76+众神殿!I76+精神空间!AO75+天赋!AN76+魂师之魄1!M76)*(1+BT76)+魂兽1!M78+化神!H75+魂骨!G75+魂环!H75+神兵!I74+神兵!AB74+魂核1!M76</f>
        <v>1021.0001999999999</v>
      </c>
      <c r="AZ76">
        <f>(星级!AN76+阶位!AP76+战魄!J76+武魂!AP76+众神殿!J76+精神空间!AP75+天赋!AO76+魂师之魄1!N76)*(1+BU76)+魂兽1!N78+化神!I75+魂骨!H75+魂环!I75+神兵!J74+神兵!AC74+魂核1!N76</f>
        <v>1088.5651600000001</v>
      </c>
      <c r="BA76">
        <f>(星级!AO76+阶位!AQ76+战魄!K76+武魂!AQ76+众神殿!K76+精神空间!AQ75+天赋!AP76+魂师之魄1!O76)*(1+BV76)+魂兽1!O78+化神!J75+魂骨!I75+魂环!J75+神兵!K74+神兵!AD74+魂核1!O76</f>
        <v>1021.0001999999999</v>
      </c>
      <c r="BB76">
        <f>(星级!AP76+阶位!AR76+战魄!L76+武魂!AR76+众神殿!L76+精神空间!AR75+天赋!AQ76+魂师之魄1!P76)*(1+BW76)+魂兽1!P78+化神!K75+魂骨!J75+魂环!K75+神兵!L74+神兵!AE74+魂核1!P76</f>
        <v>1152.0801999999999</v>
      </c>
      <c r="BC76">
        <f>(星级!AQ76+阶位!AS76+战魄!M76+武魂!AS76+众神殿!M76+精神空间!AS75+天赋!AR76+魂师之魄1!Q76)*(1+BX76)+魂兽1!Q78+化神!L75+魂骨!K75+魂环!L75+神兵!M74+神兵!AF74+魂核1!Q76</f>
        <v>1030.0401999999999</v>
      </c>
      <c r="BD76">
        <f>(星级!AR76+阶位!AT76+战魄!N76+武魂!AT76+众神殿!N76+精神空间!AT75+天赋!AS76+魂师之魄1!R76)*(1+BY76)+魂兽1!R78+化神!M75+魂骨!L75+魂环!M75+神兵!N74+神兵!AG74+魂核1!R76</f>
        <v>6621.7999999999993</v>
      </c>
      <c r="BE76">
        <f>(星级!AS76+阶位!AU76+战魄!O76+武魂!AU76+众神殿!O76+精神空间!AU75+天赋!AT76+魂师之魄1!S76)*(1+BZ76)+魂兽1!S78+化神!N75+魂骨!M75+魂环!N75+神兵!O74+神兵!AH74+魂核1!S76</f>
        <v>260.39999999999998</v>
      </c>
      <c r="BF76">
        <f>(星级!AT76+阶位!AV76+战魄!P76+武魂!AV76+众神殿!P76+精神空间!AV75+天赋!AU76+魂师之魄1!T76)*(1+CA76)+魂兽1!T78+化神!O75+魂骨!N75+魂环!O75+神兵!P74+神兵!AI74+魂核1!T76</f>
        <v>53229.391199999998</v>
      </c>
      <c r="BG76">
        <f>(星级!AU76+阶位!AW76+战魄!Q76+武魂!AW76+众神殿!Q76+精神空间!AW75+天赋!AV76+魂师之魄1!U76)*(1+CB76)+魂兽1!U78+化神!P75+魂骨!O75+魂环!P75+神兵!Q74+神兵!AJ74+魂核1!U76</f>
        <v>53229.391199999998</v>
      </c>
      <c r="BH76">
        <f>化神!R75+魂环!Q75</f>
        <v>28560</v>
      </c>
      <c r="BI76">
        <f>化神!S75+魂环!R75</f>
        <v>28560</v>
      </c>
      <c r="BJ76">
        <f>魂环!S75</f>
        <v>0</v>
      </c>
      <c r="BK76">
        <f>魂环!T75</f>
        <v>0</v>
      </c>
      <c r="BL76">
        <f>魂核1!Y76+神器1!AD76+VLOOKUP(精神空间!$B$2,精神空间!$BR$4:$BT$11,2,)</f>
        <v>0.7</v>
      </c>
      <c r="BM76">
        <f>魂核1!Z76+神器1!AE76+VLOOKUP(精神空间!$B$2,精神空间!$BR$4:$BT$11,2,)</f>
        <v>0.7</v>
      </c>
      <c r="BO76">
        <f>战魄!T76+武魂!AZ76+好感度!D75+魂师之魄1!Y76+神器1!M76+魂兽1!X78+精神空间!BA75+精神空间!BC75</f>
        <v>2.706</v>
      </c>
      <c r="BP76">
        <f>战魄!U76+武魂!BA76+好感度!E75+魂师之魄1!Z76+神器1!N76+魂兽1!Y78+精神空间!BB75+精神空间!BD75</f>
        <v>2.0459100000000001</v>
      </c>
      <c r="BQ76">
        <f>战魄!V76+武魂!BB76+好感度!F75+魂师之魄1!AA76+神器1!O76+魂兽1!Z78</f>
        <v>1.08</v>
      </c>
      <c r="BR76">
        <f>战魄!W76+武魂!BC76+好感度!G75+魂师之魄1!AB76+神器1!P76+魂兽1!AA78</f>
        <v>1.08</v>
      </c>
      <c r="BS76">
        <f>战魄!X76+武魂!BD76+好感度!H75+魂师之魄1!AC76+神器1!Q76+魂兽1!AB78</f>
        <v>1.2599999999999998</v>
      </c>
      <c r="BT76">
        <f>战魄!Y76+武魂!BE76+好感度!I75+魂师之魄1!AD76+神器1!R76+魂兽1!AC78</f>
        <v>1.2599999999999998</v>
      </c>
      <c r="BU76">
        <f>战魄!Z76+武魂!BF76+好感度!J75+魂师之魄1!AE76+神器1!S76+魂兽1!AD78</f>
        <v>1.2599999999999998</v>
      </c>
      <c r="BV76">
        <f>战魄!AA76+武魂!BG76+好感度!K75+魂师之魄1!AF76+神器1!T76+魂兽1!AE78</f>
        <v>1.2599999999999998</v>
      </c>
      <c r="BW76">
        <f>战魄!AB76+武魂!BH76+好感度!L75+魂师之魄1!AG76+神器1!U76+魂兽1!AF78</f>
        <v>1.2599999999999998</v>
      </c>
      <c r="BX76">
        <f>战魄!AC76+武魂!BI76+好感度!M75+魂师之魄1!AH76+神器1!V76+魂兽1!AG78</f>
        <v>1.2599999999999998</v>
      </c>
      <c r="BY76">
        <f>战魄!AD76+武魂!BJ76+好感度!N75+魂师之魄1!AI76+神器1!W76+魂兽1!AH78</f>
        <v>1.2599999999999998</v>
      </c>
      <c r="BZ76">
        <f>战魄!AE76+武魂!BK76+好感度!O75+魂师之魄1!AJ76+神器1!X76+魂兽1!AI78</f>
        <v>1.17</v>
      </c>
      <c r="CA76">
        <f>战魄!AF76+武魂!BL76+好感度!P75+魂师之魄1!AK76+神器1!Y76+魂兽1!AJ78</f>
        <v>1.08</v>
      </c>
      <c r="CB76">
        <f>战魄!AG76+武魂!BM76+好感度!Q75+魂师之魄1!AL76+神器1!Z76+魂兽1!AK78</f>
        <v>1.08</v>
      </c>
    </row>
    <row r="77" spans="2:80" x14ac:dyDescent="0.2">
      <c r="B77">
        <v>73</v>
      </c>
      <c r="D77">
        <f>(星级!D77+阶位!D77+战魄!D77+武魂!D77+众神殿!D77+精神空间!D76+天赋!C77+魂师之魄1!H77)*(1+BO77)+魂兽1!H79+化神!C76+魂骨!B76+魂环!C76+神兵!D75+神兵!W75+魂核1!H77</f>
        <v>775830.22998000006</v>
      </c>
      <c r="E77">
        <f>(星级!E77+阶位!E77+战魄!E77+武魂!E77+众神殿!E77+精神空间!E76+天赋!D77+魂师之魄1!I77)*(1+BP77)+魂兽1!I79+化神!D76+魂骨!C76+魂环!D76+神兵!E75+神兵!X75+魂核1!I77</f>
        <v>186636.23981455999</v>
      </c>
      <c r="F77">
        <f>(星级!F77+阶位!F77+战魄!F77+武魂!F77+众神殿!F77+精神空间!F76+天赋!E77+魂师之魄1!J77)*(1+BQ77)+魂兽1!J79+化神!E76+魂骨!D76+魂环!E76+神兵!F75+神兵!Y75+魂核1!J77</f>
        <v>68349.057440000004</v>
      </c>
      <c r="G77">
        <f>(星级!G77+阶位!G77+战魄!G77+武魂!G77+众神殿!G77+精神空间!G76+天赋!F77+魂师之魄1!K77)*(1+BR77)+魂兽1!K79+化神!F76+魂骨!E76+魂环!F76+神兵!G75+神兵!Z75+魂核1!K77</f>
        <v>62791.297440000002</v>
      </c>
      <c r="H77">
        <f>(星级!H77+阶位!H77+战魄!H77+武魂!H77+众神殿!H77+精神空间!H76+天赋!G77+魂师之魄1!L77)*(1+BS77)+魂兽1!L79+化神!G76+魂骨!F76+魂环!G76+神兵!H75+神兵!AA75+魂核1!L77</f>
        <v>1057.8516</v>
      </c>
      <c r="I77">
        <f>(星级!I77+阶位!I77+战魄!I77+武魂!I77+众神殿!I77+精神空间!I76+天赋!H77+魂师之魄1!M77)*(1+BT77)+魂兽1!M79+化神!H76+魂骨!G76+魂环!H76+神兵!I75+神兵!AB75+魂核1!M77</f>
        <v>1030.4921999999999</v>
      </c>
      <c r="J77">
        <f>(星级!J77+阶位!J77+战魄!J77+武魂!J77+众神殿!J77+精神空间!J76+天赋!I77+魂师之魄1!N77)*(1+BU77)+魂兽1!N79+化神!I76+魂骨!H76+魂环!I76+神兵!J75+神兵!AC75+魂核1!N77</f>
        <v>1098.0571600000001</v>
      </c>
      <c r="K77">
        <f>(星级!K77+阶位!K77+战魄!K77+武魂!K77+众神殿!K77+精神空间!K76+天赋!J77+魂师之魄1!O77)*(1+BV77)+魂兽1!O79+化神!J76+魂骨!I76+魂环!J76+神兵!K75+神兵!AD75+魂核1!O77</f>
        <v>1039.5321999999999</v>
      </c>
      <c r="L77">
        <f>(星级!L77+阶位!L77+战魄!L77+武魂!L77+众神殿!L77+精神空间!L76+天赋!K77+魂师之魄1!P77)*(1+BW77)+魂兽1!P79+化神!K76+魂骨!J76+魂环!K76+神兵!L75+神兵!AE75+魂核1!P77</f>
        <v>1161.5721999999998</v>
      </c>
      <c r="M77">
        <f>(星级!M77+阶位!M77+战魄!M77+武魂!M77+众神殿!M77+精神空间!M76+天赋!L77+魂师之魄1!Q77)*(1+BX77)+魂兽1!Q79+化神!L76+魂骨!K76+魂环!L76+神兵!M75+神兵!AF75+魂核1!Q77</f>
        <v>1039.5321999999999</v>
      </c>
      <c r="N77">
        <f>(星级!N77+阶位!N77+战魄!N77+武魂!N77+众神殿!N77+精神空间!N76+天赋!M77+魂师之魄1!R77)*(1+BY77)+魂兽1!R79+化神!M76+魂骨!L76+魂环!M76+神兵!N75+神兵!AG75+魂核1!R77</f>
        <v>16837</v>
      </c>
      <c r="O77">
        <f>(星级!O77+阶位!O77+战魄!O77+武魂!O77+众神殿!O77+精神空间!O76+天赋!N77+魂师之魄1!S77)*(1+BZ77)+魂兽1!S79+化神!N76+魂骨!M76+魂环!N76+神兵!O75+神兵!AH75+魂核1!S77</f>
        <v>130.19999999999999</v>
      </c>
      <c r="P77">
        <f>(星级!P77+阶位!P77+战魄!P77+武魂!P77+众神殿!P77+精神空间!P76+天赋!O77+魂师之魄1!T77)*(1+CA77)+魂兽1!T79+化神!O76+魂骨!N76+魂环!O76+神兵!P75+神兵!AI75+魂核1!T77</f>
        <v>54902.429600000003</v>
      </c>
      <c r="Q77">
        <f>(星级!Q77+阶位!Q77+战魄!Q77+武魂!Q77+众神殿!Q77+精神空间!Q76+天赋!P77+魂师之魄1!U77)*(1+CB77)+魂兽1!U79+化神!P76+魂骨!O76+魂环!P76+神兵!Q75+神兵!AJ75+魂核1!U77</f>
        <v>54902.429600000003</v>
      </c>
      <c r="R77">
        <f>化神!R76+魂环!Q76</f>
        <v>28560</v>
      </c>
      <c r="S77">
        <f>化神!S76+魂环!R76</f>
        <v>28560</v>
      </c>
      <c r="T77">
        <f>魂环!S76</f>
        <v>0</v>
      </c>
      <c r="U77">
        <f>魂环!T76</f>
        <v>0</v>
      </c>
      <c r="V77">
        <f>魂核1!Y77+神器1!AD77+VLOOKUP(精神空间!$B$2,精神空间!$BR$4:$BT$11,2,)</f>
        <v>0.7</v>
      </c>
      <c r="W77">
        <f>魂核1!Z77+神器1!AE77+VLOOKUP(精神空间!$B$2,精神空间!$BR$4:$BT$11,2,)</f>
        <v>0.7</v>
      </c>
      <c r="Y77">
        <f>(星级!S77+阶位!T77+战魄!D77+武魂!T77+众神殿!D77+精神空间!T76+天赋!S77+魂师之魄1!H77)*(1+BO77)+魂兽1!H79+化神!C76+魂骨!B76+魂环!C76+神兵!D75+神兵!W75+魂核1!H77</f>
        <v>744866.82226000004</v>
      </c>
      <c r="Z77">
        <f>(星级!T77+阶位!U77+战魄!E77+武魂!U77+众神殿!E77+精神空间!U76+天赋!T77+魂师之魄1!I77)*(1+BP77)+魂兽1!I79+化神!D76+魂骨!C76+魂环!D76+神兵!E75+神兵!X75+魂核1!I77</f>
        <v>185979.74668705999</v>
      </c>
      <c r="AA77">
        <f>(星级!U77+阶位!V77+战魄!F77+武魂!V77+众神殿!F77+精神空间!V76+天赋!U77+魂师之魄1!J77)*(1+BQ77)+魂兽1!J79+化神!E76+魂骨!D76+魂环!E76+神兵!F75+神兵!Y75+魂核1!J77</f>
        <v>65388.734879999996</v>
      </c>
      <c r="AB77">
        <f>(星级!V77+阶位!W77+战魄!G77+武魂!W77+众神殿!G77+精神空间!W76+天赋!V77+魂师之魄1!K77)*(1+BR77)+魂兽1!K79+化神!F76+魂骨!E76+魂环!F76+神兵!G75+神兵!Z75+魂核1!K77</f>
        <v>59964.094879999997</v>
      </c>
      <c r="AC77">
        <f>(星级!W77+阶位!X77+战魄!H77+武魂!X77+众神殿!H77+精神空间!X76+天赋!W77+魂师之魄1!L77)*(1+BS77)+魂兽1!L79+化神!G76+魂骨!F76+魂环!G76+神兵!H75+神兵!AA75+魂核1!L77</f>
        <v>1047.6371999999999</v>
      </c>
      <c r="AD77">
        <f>(星级!X77+阶位!Y77+战魄!I77+武魂!Y77+众神殿!I77+精神空间!Y76+天赋!X77+魂师之魄1!M77)*(1+BT77)+魂兽1!M79+化神!H76+魂骨!G76+魂环!H76+神兵!I75+神兵!AB75+魂核1!M77</f>
        <v>1020.3674</v>
      </c>
      <c r="AE77">
        <f>(星级!Y77+阶位!Z77+战魄!J77+武魂!Z77+众神殿!J77+精神空间!Z76+天赋!Y77+魂师之魄1!N77)*(1+BU77)+魂兽1!N79+化神!I76+魂骨!H76+魂环!I76+神兵!J75+神兵!AC75+魂核1!N77</f>
        <v>1108.1819599999999</v>
      </c>
      <c r="AF77">
        <f>(星级!Z77+阶位!AA77+战魄!K77+武魂!AA77+众神殿!K77+精神空间!AA76+天赋!Z77+魂师之魄1!O77)*(1+BV77)+魂兽1!O79+化神!J76+魂骨!I76+魂环!J76+神兵!K75+神兵!AD75+魂核1!O77</f>
        <v>1049.6569999999999</v>
      </c>
      <c r="AG77">
        <f>(星级!AA77+阶位!AB77+战魄!L77+武魂!AB77+众神殿!L77+精神空间!AB76+天赋!AA77+魂师之魄1!P77)*(1+BW77)+魂兽1!P79+化神!K76+魂骨!J76+魂环!K76+神兵!L75+神兵!AE75+魂核1!P77</f>
        <v>1161.5721999999998</v>
      </c>
      <c r="AH77">
        <f>(星级!AB77+阶位!AC77+战魄!M77+武魂!AC77+众神殿!M77+精神空间!AC76+天赋!AB77+魂师之魄1!Q77)*(1+BX77)+魂兽1!Q79+化神!L76+魂骨!K76+魂环!L76+神兵!M75+神兵!AF75+魂核1!Q77</f>
        <v>1039.5321999999999</v>
      </c>
      <c r="AI77">
        <f>(星级!AC77+阶位!AD77+战魄!N77+武魂!AD77+众神殿!N77+精神空间!AD76+天赋!AC77+魂师之魄1!R77)*(1+BY77)+魂兽1!R79+化神!M76+魂骨!L76+魂环!M76+神兵!N75+神兵!AG75+魂核1!R77</f>
        <v>13424.4</v>
      </c>
      <c r="AJ77">
        <f>(星级!AD77+阶位!AE77+战魄!O77+武魂!AE77+众神殿!O77+精神空间!AE76+天赋!AD77+魂师之魄1!S77)*(1+BZ77)+魂兽1!S79+化神!N76+魂骨!M76+魂环!N76+神兵!O75+神兵!AH75+魂核1!S77</f>
        <v>206.15</v>
      </c>
      <c r="AK77">
        <f>(星级!AE77+阶位!AF77+战魄!P77+武魂!AF77+众神殿!P77+精神空间!AF76+天赋!AE77+魂师之魄1!T77)*(1+CA77)+魂兽1!T79+化神!O76+魂骨!N76+魂环!O76+神兵!P75+神兵!AI75+魂核1!T77</f>
        <v>53791.709600000002</v>
      </c>
      <c r="AL77">
        <f>(星级!AF77+阶位!AG77+战魄!Q77+武魂!AG77+众神殿!Q77+精神空间!AG76+天赋!AF77+魂师之魄1!U77)*(1+CB77)+魂兽1!U79+化神!P76+魂骨!O76+魂环!P76+神兵!Q75+神兵!AJ75+魂核1!U77</f>
        <v>53791.709600000002</v>
      </c>
      <c r="AM77">
        <f>化神!R76+魂环!Q76</f>
        <v>28560</v>
      </c>
      <c r="AN77">
        <f>化神!S76+魂环!R76</f>
        <v>28560</v>
      </c>
      <c r="AO77">
        <f>魂环!S76</f>
        <v>0</v>
      </c>
      <c r="AP77">
        <f>魂环!T76</f>
        <v>0</v>
      </c>
      <c r="AQ77">
        <f>魂核1!Y77+神器1!AD77+VLOOKUP(精神空间!$B$2,精神空间!$BR$4:$BT$11,2,)</f>
        <v>0.7</v>
      </c>
      <c r="AR77">
        <f>魂核1!Z77+神器1!AE77+VLOOKUP(精神空间!$B$2,精神空间!$BR$4:$BT$11,2,)</f>
        <v>0.7</v>
      </c>
      <c r="AT77">
        <f>(星级!AH77+阶位!AJ77+战魄!D77+武魂!AJ77+众神殿!D77+精神空间!AJ76+天赋!AI77+魂师之魄1!H77)*(1+BO77)+魂兽1!H79+化神!C76+魂骨!B76+魂环!C76+神兵!D75+神兵!W75+魂核1!H77</f>
        <v>728054.01491999999</v>
      </c>
      <c r="AU77">
        <f>(星级!AI77+阶位!AK77+战魄!E77+武魂!AK77+众神殿!E77+精神空间!AK76+天赋!AJ77+魂师之魄1!I77)*(1+BP77)+魂兽1!I79+化神!D76+魂骨!C76+魂环!D76+神兵!E75+神兵!X75+魂核1!I77</f>
        <v>188480.38009570001</v>
      </c>
      <c r="AV77">
        <f>(星级!AJ77+阶位!AL77+战魄!F77+武魂!AL77+众神殿!F77+精神空间!AL76+天赋!AK77+魂师之魄1!J77)*(1+BQ77)+魂兽1!J79+化神!E76+魂骨!D76+魂环!E76+神兵!F75+神兵!Y75+魂核1!J77</f>
        <v>59212.819680000001</v>
      </c>
      <c r="AW77">
        <f>(星级!AK77+阶位!AM77+战魄!G77+武魂!AM77+众神殿!G77+精神空间!AM76+天赋!AL77+魂师之魄1!K77)*(1+BR77)+魂兽1!K79+化神!F76+魂骨!E76+魂环!F76+神兵!G75+神兵!Z75+魂核1!K77</f>
        <v>64193.504479999996</v>
      </c>
      <c r="AX77">
        <f>(星级!AL77+阶位!AN77+战魄!H77+武魂!AN77+众神殿!H77+精神空间!AN76+天赋!AM77+魂师之魄1!L77)*(1+BS77)+魂兽1!L79+化神!G76+魂骨!F76+魂环!G76+神兵!H75+神兵!AA75+魂核1!L77</f>
        <v>1057.8516</v>
      </c>
      <c r="AY77">
        <f>(星级!AM77+阶位!AO77+战魄!I77+武魂!AO77+众神殿!I77+精神空间!AO76+天赋!AN77+魂师之魄1!M77)*(1+BT77)+魂兽1!M79+化神!H76+魂骨!G76+魂环!H76+神兵!I75+神兵!AB75+魂核1!M77</f>
        <v>1030.4921999999999</v>
      </c>
      <c r="AZ77">
        <f>(星级!AN77+阶位!AP77+战魄!J77+武魂!AP77+众神殿!J77+精神空间!AP76+天赋!AO77+魂师之魄1!N77)*(1+BU77)+魂兽1!N79+化神!I76+魂骨!H76+魂环!I76+神兵!J75+神兵!AC75+魂核1!N77</f>
        <v>1098.0571600000001</v>
      </c>
      <c r="BA77">
        <f>(星级!AO77+阶位!AQ77+战魄!K77+武魂!AQ77+众神殿!K77+精神空间!AQ76+天赋!AP77+魂师之魄1!O77)*(1+BV77)+魂兽1!O79+化神!J76+魂骨!I76+魂环!J76+神兵!K75+神兵!AD75+魂核1!O77</f>
        <v>1030.4921999999999</v>
      </c>
      <c r="BB77">
        <f>(星级!AP77+阶位!AR77+战魄!L77+武魂!AR77+众神殿!L77+精神空间!AR76+天赋!AQ77+魂师之魄1!P77)*(1+BW77)+魂兽1!P79+化神!K76+魂骨!J76+魂环!K76+神兵!L75+神兵!AE75+魂核1!P77</f>
        <v>1161.5721999999998</v>
      </c>
      <c r="BC77">
        <f>(星级!AQ77+阶位!AS77+战魄!M77+武魂!AS77+众神殿!M77+精神空间!AS76+天赋!AR77+魂师之魄1!Q77)*(1+BX77)+魂兽1!Q79+化神!L76+魂骨!K76+魂环!L76+神兵!M75+神兵!AF75+魂核1!Q77</f>
        <v>1039.5321999999999</v>
      </c>
      <c r="BD77">
        <f>(星级!AR77+阶位!AT77+战魄!N77+武魂!AT77+众神殿!N77+精神空间!AT76+天赋!AS77+魂师之魄1!R77)*(1+BY77)+魂兽1!R79+化神!M76+魂骨!L76+魂环!M76+神兵!N75+神兵!AG75+魂核1!R77</f>
        <v>6712.2</v>
      </c>
      <c r="BE77">
        <f>(星级!AS77+阶位!AU77+战魄!O77+武魂!AU77+众神殿!O77+精神空间!AU76+天赋!AT77+魂师之魄1!S77)*(1+BZ77)+魂兽1!S79+化神!N76+魂骨!M76+魂环!N76+神兵!O75+神兵!AH75+魂核1!S77</f>
        <v>260.39999999999998</v>
      </c>
      <c r="BF77">
        <f>(星级!AT77+阶位!AV77+战魄!P77+武魂!AV77+众神殿!P77+精神空间!AV76+天赋!AU77+魂师之魄1!T77)*(1+CA77)+魂兽1!T79+化神!O76+魂骨!N76+魂环!O76+神兵!P75+神兵!AI75+魂核1!T77</f>
        <v>53791.709600000002</v>
      </c>
      <c r="BG77">
        <f>(星级!AU77+阶位!AW77+战魄!Q77+武魂!AW77+众神殿!Q77+精神空间!AW76+天赋!AV77+魂师之魄1!U77)*(1+CB77)+魂兽1!U79+化神!P76+魂骨!O76+魂环!P76+神兵!Q75+神兵!AJ75+魂核1!U77</f>
        <v>53791.709600000002</v>
      </c>
      <c r="BH77">
        <f>化神!R76+魂环!Q76</f>
        <v>28560</v>
      </c>
      <c r="BI77">
        <f>化神!S76+魂环!R76</f>
        <v>28560</v>
      </c>
      <c r="BJ77">
        <f>魂环!S76</f>
        <v>0</v>
      </c>
      <c r="BK77">
        <f>魂环!T76</f>
        <v>0</v>
      </c>
      <c r="BL77">
        <f>魂核1!Y77+神器1!AD77+VLOOKUP(精神空间!$B$2,精神空间!$BR$4:$BT$11,2,)</f>
        <v>0.7</v>
      </c>
      <c r="BM77">
        <f>魂核1!Z77+神器1!AE77+VLOOKUP(精神空间!$B$2,精神空间!$BR$4:$BT$11,2,)</f>
        <v>0.7</v>
      </c>
      <c r="BO77">
        <f>战魄!T77+武魂!AZ77+好感度!D76+魂师之魄1!Y77+神器1!M77+魂兽1!X79+精神空间!BA76+精神空间!BC76</f>
        <v>2.7100000000000004</v>
      </c>
      <c r="BP77">
        <f>战魄!U77+武魂!BA77+好感度!E76+魂师之魄1!Z77+神器1!N77+魂兽1!Y79+精神空间!BB76+精神空间!BD76</f>
        <v>2.0499100000000001</v>
      </c>
      <c r="BQ77">
        <f>战魄!V77+武魂!BB77+好感度!F76+魂师之魄1!AA77+神器1!O77+魂兽1!Z79</f>
        <v>1.08</v>
      </c>
      <c r="BR77">
        <f>战魄!W77+武魂!BC77+好感度!G76+魂师之魄1!AB77+神器1!P77+魂兽1!AA79</f>
        <v>1.08</v>
      </c>
      <c r="BS77">
        <f>战魄!X77+武魂!BD77+好感度!H76+魂师之魄1!AC77+神器1!Q77+魂兽1!AB79</f>
        <v>1.2799999999999998</v>
      </c>
      <c r="BT77">
        <f>战魄!Y77+武魂!BE77+好感度!I76+魂师之魄1!AD77+神器1!R77+魂兽1!AC79</f>
        <v>1.2599999999999998</v>
      </c>
      <c r="BU77">
        <f>战魄!Z77+武魂!BF77+好感度!J76+魂师之魄1!AE77+神器1!S77+魂兽1!AD79</f>
        <v>1.2599999999999998</v>
      </c>
      <c r="BV77">
        <f>战魄!AA77+武魂!BG77+好感度!K76+魂师之魄1!AF77+神器1!T77+魂兽1!AE79</f>
        <v>1.2599999999999998</v>
      </c>
      <c r="BW77">
        <f>战魄!AB77+武魂!BH77+好感度!L76+魂师之魄1!AG77+神器1!U77+魂兽1!AF79</f>
        <v>1.2599999999999998</v>
      </c>
      <c r="BX77">
        <f>战魄!AC77+武魂!BI77+好感度!M76+魂师之魄1!AH77+神器1!V77+魂兽1!AG79</f>
        <v>1.2599999999999998</v>
      </c>
      <c r="BY77">
        <f>战魄!AD77+武魂!BJ77+好感度!N76+魂师之魄1!AI77+神器1!W77+魂兽1!AH79</f>
        <v>1.2599999999999998</v>
      </c>
      <c r="BZ77">
        <f>战魄!AE77+武魂!BK77+好感度!O76+魂师之魄1!AJ77+神器1!X77+魂兽1!AI79</f>
        <v>1.17</v>
      </c>
      <c r="CA77">
        <f>战魄!AF77+武魂!BL77+好感度!P76+魂师之魄1!AK77+神器1!Y77+魂兽1!AJ79</f>
        <v>1.08</v>
      </c>
      <c r="CB77">
        <f>战魄!AG77+武魂!BM77+好感度!Q76+魂师之魄1!AL77+神器1!Z77+魂兽1!AK79</f>
        <v>1.08</v>
      </c>
    </row>
    <row r="78" spans="2:80" x14ac:dyDescent="0.2">
      <c r="B78">
        <v>74</v>
      </c>
      <c r="D78">
        <f>(星级!D78+阶位!D78+战魄!D78+武魂!D78+众神殿!D78+精神空间!D77+天赋!C78+魂师之魄1!H78)*(1+BO78)+魂兽1!H80+化神!C77+魂骨!B77+魂环!C77+神兵!D76+神兵!W76+魂核1!H78</f>
        <v>786201.71669757995</v>
      </c>
      <c r="E78">
        <f>(星级!E78+阶位!E78+战魄!E78+武魂!E78+众神殿!E78+精神空间!E77+天赋!D78+魂师之魄1!I78)*(1+BP78)+魂兽1!I80+化神!D77+魂骨!C77+魂环!D77+神兵!E76+神兵!X76+魂核1!I78</f>
        <v>187197.50147056</v>
      </c>
      <c r="F78">
        <f>(星级!F78+阶位!F78+战魄!F78+武魂!F78+众神殿!F78+精神空间!F77+天赋!E78+魂师之魄1!J78)*(1+BQ78)+魂兽1!J80+化神!E77+魂骨!D77+魂环!E77+神兵!F76+神兵!Y76+魂核1!J78</f>
        <v>68503.39344</v>
      </c>
      <c r="G78">
        <f>(星级!G78+阶位!G78+战魄!G78+武魂!G78+众神殿!G78+精神空间!G77+天赋!F78+魂师之魄1!K78)*(1+BR78)+魂兽1!K80+化神!F77+魂骨!E77+魂环!F77+神兵!G76+神兵!Z76+魂核1!K78</f>
        <v>62901.953439999997</v>
      </c>
      <c r="H78">
        <f>(星级!H78+阶位!H78+战魄!H78+武魂!H78+众神殿!H78+精神空间!H77+天赋!G78+魂师之魄1!L78)*(1+BS78)+魂兽1!L80+化神!G77+魂骨!F77+魂环!G77+神兵!H76+神兵!AA76+魂核1!L78</f>
        <v>1067.4276</v>
      </c>
      <c r="I78">
        <f>(星级!I78+阶位!I78+战魄!I78+武魂!I78+众神殿!I78+精神空间!I77+天赋!H78+魂师之魄1!M78)*(1+BT78)+魂兽1!M80+化神!H77+魂骨!G77+魂环!H77+神兵!I76+神兵!AB76+魂核1!M78</f>
        <v>1049.1876</v>
      </c>
      <c r="J78">
        <f>(星级!J78+阶位!J78+战魄!J78+武魂!J78+众神殿!J78+精神空间!J77+天赋!I78+魂师之魄1!N78)*(1+BU78)+魂兽1!N80+化神!I77+魂骨!H77+魂环!I77+神兵!J76+神兵!AC76+魂核1!N78</f>
        <v>1107.54916</v>
      </c>
      <c r="K78">
        <f>(星级!K78+阶位!K78+战魄!K78+武魂!K78+众神殿!K78+精神空间!K77+天赋!J78+魂师之魄1!O78)*(1+BV78)+魂兽1!O80+化神!J77+魂骨!I77+魂环!J77+神兵!K76+神兵!AD76+魂核1!O78</f>
        <v>1049.0241999999998</v>
      </c>
      <c r="L78">
        <f>(星级!L78+阶位!L78+战魄!L78+武魂!L78+众神殿!L78+精神空间!L77+天赋!K78+魂师之魄1!P78)*(1+BW78)+魂兽1!P80+化神!K77+魂骨!J77+魂环!K77+神兵!L76+神兵!AE76+魂核1!P78</f>
        <v>1171.0642</v>
      </c>
      <c r="M78">
        <f>(星级!M78+阶位!M78+战魄!M78+武魂!M78+众神殿!M78+精神空间!M77+天赋!L78+魂师之魄1!Q78)*(1+BX78)+魂兽1!Q80+化神!L77+魂骨!K77+魂环!L77+神兵!M76+神兵!AF76+魂核1!Q78</f>
        <v>1049.0241999999998</v>
      </c>
      <c r="N78">
        <f>(星级!N78+阶位!N78+战魄!N78+武魂!N78+众神殿!N78+精神空间!N77+天赋!M78+魂师之魄1!R78)*(1+BY78)+魂兽1!R80+化神!M77+魂骨!L77+魂环!M77+神兵!N76+神兵!AG76+魂核1!R78</f>
        <v>17063</v>
      </c>
      <c r="O78">
        <f>(星级!O78+阶位!O78+战魄!O78+武魂!O78+众神殿!O78+精神空间!O77+天赋!N78+魂师之魄1!S78)*(1+BZ78)+魂兽1!S80+化神!N77+魂骨!M77+魂环!N77+神兵!O76+神兵!AH76+魂核1!S78</f>
        <v>130.19999999999999</v>
      </c>
      <c r="P78">
        <f>(星级!P78+阶位!P78+战魄!P78+武魂!P78+众神殿!P78+精神空间!P77+天赋!O78+魂师之魄1!T78)*(1+CA78)+魂兽1!T80+化神!O77+魂骨!N77+魂环!O77+神兵!P76+神兵!AI76+魂核1!T78</f>
        <v>54924.748</v>
      </c>
      <c r="Q78">
        <f>(星级!Q78+阶位!Q78+战魄!Q78+武魂!Q78+众神殿!Q78+精神空间!Q77+天赋!P78+魂师之魄1!U78)*(1+CB78)+魂兽1!U80+化神!P77+魂骨!O77+魂环!P77+神兵!Q76+神兵!AJ76+魂核1!U78</f>
        <v>54924.748</v>
      </c>
      <c r="R78">
        <f>化神!R77+魂环!Q77</f>
        <v>28560</v>
      </c>
      <c r="S78">
        <f>化神!S77+魂环!R77</f>
        <v>28560</v>
      </c>
      <c r="T78">
        <f>魂环!S77</f>
        <v>0</v>
      </c>
      <c r="U78">
        <f>魂环!T77</f>
        <v>0</v>
      </c>
      <c r="V78">
        <f>魂核1!Y78+神器1!AD78+VLOOKUP(精神空间!$B$2,精神空间!$BR$4:$BT$11,2,)</f>
        <v>0.7</v>
      </c>
      <c r="W78">
        <f>魂核1!Z78+神器1!AE78+VLOOKUP(精神空间!$B$2,精神空间!$BR$4:$BT$11,2,)</f>
        <v>0.7</v>
      </c>
      <c r="Y78">
        <f>(星级!S78+阶位!T78+战魄!D78+武魂!T78+众神殿!D78+精神空间!T77+天赋!S78+魂师之魄1!H78)*(1+BO78)+魂兽1!H80+化神!C77+魂骨!B77+魂环!C77+神兵!D76+神兵!W76+魂核1!H78</f>
        <v>754240.76276145992</v>
      </c>
      <c r="Z78">
        <f>(星级!T78+阶位!U78+战魄!E78+武魂!U78+众神殿!E78+精神空间!U77+天赋!T78+魂师之魄1!I78)*(1+BP78)+魂兽1!I80+化神!D77+魂骨!C77+魂环!D77+神兵!E76+神兵!X76+魂核1!I78</f>
        <v>186562.13549506001</v>
      </c>
      <c r="AA78">
        <f>(星级!U78+阶位!V78+战魄!F78+武魂!V78+众神殿!F78+精神空间!V77+天赋!U78+魂师之魄1!J78)*(1+BQ78)+魂兽1!J80+化神!E77+魂骨!D77+魂环!E77+神兵!F76+神兵!Y76+魂核1!J78</f>
        <v>65512.702879999997</v>
      </c>
      <c r="AB78">
        <f>(星级!V78+阶位!W78+战魄!G78+武魂!W78+众神殿!G78+精神空间!W77+天赋!V78+魂师之魄1!K78)*(1+BR78)+魂兽1!K80+化神!F77+魂骨!E77+魂环!F77+神兵!G76+神兵!Z76+魂核1!K78</f>
        <v>60054.782879999999</v>
      </c>
      <c r="AC78">
        <f>(星级!W78+阶位!X78+战魄!H78+武魂!X78+众神殿!H78+精神空间!X77+天赋!W78+魂师之魄1!L78)*(1+BS78)+魂兽1!L80+化神!G77+魂骨!F77+魂环!G77+神兵!H76+神兵!AA76+魂核1!L78</f>
        <v>1057.2131999999999</v>
      </c>
      <c r="AD78">
        <f>(星级!X78+阶位!Y78+战魄!I78+武魂!Y78+众神殿!I78+精神空间!Y77+天赋!X78+魂师之魄1!M78)*(1+BT78)+魂兽1!M80+化神!H77+魂骨!G77+魂环!H77+神兵!I76+神兵!AB76+魂核1!M78</f>
        <v>1038.9731999999999</v>
      </c>
      <c r="AE78">
        <f>(星级!Y78+阶位!Z78+战魄!J78+武魂!Z78+众神殿!J78+精神空间!Z77+天赋!Y78+魂师之魄1!N78)*(1+BU78)+魂兽1!N80+化神!I77+魂骨!H77+魂环!I77+神兵!J76+神兵!AC76+魂核1!N78</f>
        <v>1117.6739599999999</v>
      </c>
      <c r="AF78">
        <f>(星级!Z78+阶位!AA78+战魄!K78+武魂!AA78+众神殿!K78+精神空间!AA77+天赋!Z78+魂师之魄1!O78)*(1+BV78)+魂兽1!O80+化神!J77+魂骨!I77+魂环!J77+神兵!K76+神兵!AD76+魂核1!O78</f>
        <v>1059.1489999999999</v>
      </c>
      <c r="AG78">
        <f>(星级!AA78+阶位!AB78+战魄!L78+武魂!AB78+众神殿!L78+精神空间!AB77+天赋!AA78+魂师之魄1!P78)*(1+BW78)+魂兽1!P80+化神!K77+魂骨!J77+魂环!K77+神兵!L76+神兵!AE76+魂核1!P78</f>
        <v>1171.0642</v>
      </c>
      <c r="AH78">
        <f>(星级!AB78+阶位!AC78+战魄!M78+武魂!AC78+众神殿!M78+精神空间!AC77+天赋!AB78+魂师之魄1!Q78)*(1+BX78)+魂兽1!Q80+化神!L77+魂骨!K77+魂环!L77+神兵!M76+神兵!AF76+魂核1!Q78</f>
        <v>1049.0241999999998</v>
      </c>
      <c r="AI78">
        <f>(星级!AC78+阶位!AD78+战魄!N78+武魂!AD78+众神殿!N78+精神空间!AD77+天赋!AC78+魂师之魄1!R78)*(1+BY78)+魂兽1!R80+化神!M77+魂骨!L77+魂环!M77+神兵!N76+神兵!AG76+魂核1!R78</f>
        <v>13605.199999999999</v>
      </c>
      <c r="AJ78">
        <f>(星级!AD78+阶位!AE78+战魄!O78+武魂!AE78+众神殿!O78+精神空间!AE77+天赋!AD78+魂师之魄1!S78)*(1+BZ78)+魂兽1!S80+化神!N77+魂骨!M77+魂环!N77+神兵!O76+神兵!AH76+魂核1!S78</f>
        <v>206.15</v>
      </c>
      <c r="AK78">
        <f>(星级!AE78+阶位!AF78+战魄!P78+武魂!AF78+众神殿!P78+精神空间!AF77+天赋!AE78+魂师之魄1!T78)*(1+CA78)+魂兽1!T80+化神!O77+魂骨!N77+魂环!O77+神兵!P76+神兵!AI76+魂核1!T78</f>
        <v>53814.027999999998</v>
      </c>
      <c r="AL78">
        <f>(星级!AF78+阶位!AG78+战魄!Q78+武魂!AG78+众神殿!Q78+精神空间!AG77+天赋!AF78+魂师之魄1!U78)*(1+CB78)+魂兽1!U80+化神!P77+魂骨!O77+魂环!P77+神兵!Q76+神兵!AJ76+魂核1!U78</f>
        <v>53814.027999999998</v>
      </c>
      <c r="AM78">
        <f>化神!R77+魂环!Q77</f>
        <v>28560</v>
      </c>
      <c r="AN78">
        <f>化神!S77+魂环!R77</f>
        <v>28560</v>
      </c>
      <c r="AO78">
        <f>魂环!S77</f>
        <v>0</v>
      </c>
      <c r="AP78">
        <f>魂环!T77</f>
        <v>0</v>
      </c>
      <c r="AQ78">
        <f>魂核1!Y78+神器1!AD78+VLOOKUP(精神空间!$B$2,精神空间!$BR$4:$BT$11,2,)</f>
        <v>0.7</v>
      </c>
      <c r="AR78">
        <f>魂核1!Z78+神器1!AE78+VLOOKUP(精神空间!$B$2,精神空间!$BR$4:$BT$11,2,)</f>
        <v>0.7</v>
      </c>
      <c r="AT78">
        <f>(星级!AH78+阶位!AJ78+战魄!D78+武魂!AJ78+众神殿!D78+精神空间!AJ77+天赋!AI78+魂师之魄1!H78)*(1+BO78)+魂兽1!H80+化神!C77+魂骨!B77+魂环!C77+神兵!D76+神兵!W76+魂核1!H78</f>
        <v>736793.92413532001</v>
      </c>
      <c r="AU78">
        <f>(星级!AI78+阶位!AK78+战魄!E78+武魂!AK78+众神殿!E78+精神空间!AK77+天赋!AJ78+魂师之魄1!I78)*(1+BP78)+魂兽1!I80+化神!D77+魂骨!C77+魂环!D77+神兵!E76+神兵!X76+魂核1!I78</f>
        <v>189094.90796919999</v>
      </c>
      <c r="AV78">
        <f>(星级!AJ78+阶位!AL78+战魄!F78+武魂!AL78+众神殿!F78+精神空间!AL77+天赋!AK78+魂师之魄1!J78)*(1+BQ78)+魂兽1!J80+化神!E77+魂骨!D77+魂环!E77+神兵!F76+神兵!Y76+魂核1!J78</f>
        <v>59292.878879999997</v>
      </c>
      <c r="AW78">
        <f>(星级!AK78+阶位!AM78+战魄!G78+武魂!AM78+众神殿!G78+精神空间!AM77+天赋!AL78+魂师之魄1!K78)*(1+BR78)+魂兽1!K80+化神!F77+魂骨!E77+魂环!F77+神兵!G76+神兵!Z76+魂核1!K78</f>
        <v>64304.181279999997</v>
      </c>
      <c r="AX78">
        <f>(星级!AL78+阶位!AN78+战魄!H78+武魂!AN78+众神殿!H78+精神空间!AN77+天赋!AM78+魂师之魄1!L78)*(1+BS78)+魂兽1!L80+化神!G77+魂骨!F77+魂环!G77+神兵!H76+神兵!AA76+魂核1!L78</f>
        <v>1067.4276</v>
      </c>
      <c r="AY78">
        <f>(星级!AM78+阶位!AO78+战魄!I78+武魂!AO78+众神殿!I78+精神空间!AO77+天赋!AN78+魂师之魄1!M78)*(1+BT78)+魂兽1!M80+化神!H77+魂骨!G77+魂环!H77+神兵!I76+神兵!AB76+魂核1!M78</f>
        <v>1049.1876</v>
      </c>
      <c r="AZ78">
        <f>(星级!AN78+阶位!AP78+战魄!J78+武魂!AP78+众神殿!J78+精神空间!AP77+天赋!AO78+魂师之魄1!N78)*(1+BU78)+魂兽1!N80+化神!I77+魂骨!H77+魂环!I77+神兵!J76+神兵!AC76+魂核1!N78</f>
        <v>1107.54916</v>
      </c>
      <c r="BA78">
        <f>(星级!AO78+阶位!AQ78+战魄!K78+武魂!AQ78+众神殿!K78+精神空间!AQ77+天赋!AP78+魂师之魄1!O78)*(1+BV78)+魂兽1!O80+化神!J77+魂骨!I77+魂环!J77+神兵!K76+神兵!AD76+魂核1!O78</f>
        <v>1039.9841999999999</v>
      </c>
      <c r="BB78">
        <f>(星级!AP78+阶位!AR78+战魄!L78+武魂!AR78+众神殿!L78+精神空间!AR77+天赋!AQ78+魂师之魄1!P78)*(1+BW78)+魂兽1!P80+化神!K77+魂骨!J77+魂环!K77+神兵!L76+神兵!AE76+魂核1!P78</f>
        <v>1171.0642</v>
      </c>
      <c r="BC78">
        <f>(星级!AQ78+阶位!AS78+战魄!M78+武魂!AS78+众神殿!M78+精神空间!AS77+天赋!AR78+魂师之魄1!Q78)*(1+BX78)+魂兽1!Q80+化神!L77+魂骨!K77+魂环!L77+神兵!M76+神兵!AF76+魂核1!Q78</f>
        <v>1049.0241999999998</v>
      </c>
      <c r="BD78">
        <f>(星级!AR78+阶位!AT78+战魄!N78+武魂!AT78+众神殿!N78+精神空间!AT77+天赋!AS78+魂师之魄1!R78)*(1+BY78)+魂兽1!R80+化神!M77+魂骨!L77+魂环!M77+神兵!N76+神兵!AG76+魂核1!R78</f>
        <v>6802.5999999999995</v>
      </c>
      <c r="BE78">
        <f>(星级!AS78+阶位!AU78+战魄!O78+武魂!AU78+众神殿!O78+精神空间!AU77+天赋!AT78+魂师之魄1!S78)*(1+BZ78)+魂兽1!S80+化神!N77+魂骨!M77+魂环!N77+神兵!O76+神兵!AH76+魂核1!S78</f>
        <v>260.39999999999998</v>
      </c>
      <c r="BF78">
        <f>(星级!AT78+阶位!AV78+战魄!P78+武魂!AV78+众神殿!P78+精神空间!AV77+天赋!AU78+魂师之魄1!T78)*(1+CA78)+魂兽1!T80+化神!O77+魂骨!N77+魂环!O77+神兵!P76+神兵!AI76+魂核1!T78</f>
        <v>53814.027999999998</v>
      </c>
      <c r="BG78">
        <f>(星级!AU78+阶位!AW78+战魄!Q78+武魂!AW78+众神殿!Q78+精神空间!AW77+天赋!AV78+魂师之魄1!U78)*(1+CB78)+魂兽1!U80+化神!P77+魂骨!O77+魂环!P77+神兵!Q76+神兵!AJ76+魂核1!U78</f>
        <v>53814.027999999998</v>
      </c>
      <c r="BH78">
        <f>化神!R77+魂环!Q77</f>
        <v>28560</v>
      </c>
      <c r="BI78">
        <f>化神!S77+魂环!R77</f>
        <v>28560</v>
      </c>
      <c r="BJ78">
        <f>魂环!S77</f>
        <v>0</v>
      </c>
      <c r="BK78">
        <f>魂环!T77</f>
        <v>0</v>
      </c>
      <c r="BL78">
        <f>魂核1!Y78+神器1!AD78+VLOOKUP(精神空间!$B$2,精神空间!$BR$4:$BT$11,2,)</f>
        <v>0.7</v>
      </c>
      <c r="BM78">
        <f>魂核1!Z78+神器1!AE78+VLOOKUP(精神空间!$B$2,精神空间!$BR$4:$BT$11,2,)</f>
        <v>0.7</v>
      </c>
      <c r="BO78">
        <f>战魄!T78+武魂!AZ78+好感度!D77+魂师之魄1!Y78+神器1!M78+魂兽1!X80+精神空间!BA77+精神空间!BC77</f>
        <v>2.8039099999999997</v>
      </c>
      <c r="BP78">
        <f>战魄!U78+武魂!BA78+好感度!E77+魂师之魄1!Z78+神器1!N78+魂兽1!Y80+精神空间!BB77+精神空间!BD77</f>
        <v>2.0539100000000001</v>
      </c>
      <c r="BQ78">
        <f>战魄!V78+武魂!BB78+好感度!F77+魂师之魄1!AA78+神器1!O78+魂兽1!Z80</f>
        <v>1.08</v>
      </c>
      <c r="BR78">
        <f>战魄!W78+武魂!BC78+好感度!G77+魂师之魄1!AB78+神器1!P78+魂兽1!AA80</f>
        <v>1.08</v>
      </c>
      <c r="BS78">
        <f>战魄!X78+武魂!BD78+好感度!H77+魂师之魄1!AC78+神器1!Q78+魂兽1!AB80</f>
        <v>1.2799999999999998</v>
      </c>
      <c r="BT78">
        <f>战魄!Y78+武魂!BE78+好感度!I77+魂师之魄1!AD78+神器1!R78+魂兽1!AC80</f>
        <v>1.2799999999999998</v>
      </c>
      <c r="BU78">
        <f>战魄!Z78+武魂!BF78+好感度!J77+魂师之魄1!AE78+神器1!S78+魂兽1!AD80</f>
        <v>1.2599999999999998</v>
      </c>
      <c r="BV78">
        <f>战魄!AA78+武魂!BG78+好感度!K77+魂师之魄1!AF78+神器1!T78+魂兽1!AE80</f>
        <v>1.2599999999999998</v>
      </c>
      <c r="BW78">
        <f>战魄!AB78+武魂!BH78+好感度!L77+魂师之魄1!AG78+神器1!U78+魂兽1!AF80</f>
        <v>1.2599999999999998</v>
      </c>
      <c r="BX78">
        <f>战魄!AC78+武魂!BI78+好感度!M77+魂师之魄1!AH78+神器1!V78+魂兽1!AG80</f>
        <v>1.2599999999999998</v>
      </c>
      <c r="BY78">
        <f>战魄!AD78+武魂!BJ78+好感度!N77+魂师之魄1!AI78+神器1!W78+魂兽1!AH80</f>
        <v>1.2599999999999998</v>
      </c>
      <c r="BZ78">
        <f>战魄!AE78+武魂!BK78+好感度!O77+魂师之魄1!AJ78+神器1!X78+魂兽1!AI80</f>
        <v>1.17</v>
      </c>
      <c r="CA78">
        <f>战魄!AF78+武魂!BL78+好感度!P77+魂师之魄1!AK78+神器1!Y78+魂兽1!AJ80</f>
        <v>1.08</v>
      </c>
      <c r="CB78">
        <f>战魄!AG78+武魂!BM78+好感度!Q77+魂师之魄1!AL78+神器1!Z78+魂兽1!AK80</f>
        <v>1.08</v>
      </c>
    </row>
    <row r="79" spans="2:80" x14ac:dyDescent="0.2">
      <c r="B79">
        <v>75</v>
      </c>
      <c r="D79">
        <f>(星级!D79+阶位!D79+战魄!D79+武魂!D79+众神殿!D79+精神空间!D78+天赋!C79+魂师之魄1!H79)*(1+BO79)+魂兽1!H81+化神!C78+魂骨!B78+魂环!C78+神兵!D77+神兵!W77+魂核1!H79</f>
        <v>869911.38297605992</v>
      </c>
      <c r="E79">
        <f>(星级!E79+阶位!E79+战魄!E79+武魂!E79+众神殿!E79+精神空间!E78+天赋!D79+魂师之魄1!I79)*(1+BP79)+魂兽1!I81+化神!D78+魂骨!C78+魂环!D78+神兵!E77+神兵!X77+魂核1!I79</f>
        <v>205540.13171717999</v>
      </c>
      <c r="F79">
        <f>(星级!F79+阶位!F79+战魄!F79+武魂!F79+众神殿!F79+精神空间!F78+天赋!E79+魂师之魄1!J79)*(1+BQ79)+魂兽1!J81+化神!E78+魂骨!D78+魂环!E78+神兵!F77+神兵!Y77+魂核1!J79</f>
        <v>73730.949280000001</v>
      </c>
      <c r="G79">
        <f>(星级!G79+阶位!G79+战魄!G79+武魂!G79+众神殿!G79+精神空间!G78+天赋!F79+魂师之魄1!K79)*(1+BR79)+魂兽1!K81+化神!F78+魂骨!E78+魂环!F78+神兵!G77+神兵!Z77+魂核1!K79</f>
        <v>68089.989280000009</v>
      </c>
      <c r="H79">
        <f>(星级!H79+阶位!H79+战魄!H79+武魂!H79+众神殿!H79+精神空间!H78+天赋!G79+魂师之魄1!L79)*(1+BS79)+魂兽1!L81+化神!G78+魂骨!F78+魂环!G78+神兵!H77+神兵!AA77+魂核1!L79</f>
        <v>1214.5332000000001</v>
      </c>
      <c r="I79">
        <f>(星级!I79+阶位!I79+战魄!I79+武魂!I79+众神殿!I79+精神空间!I78+天赋!H79+魂师之魄1!M79)*(1+BT79)+魂兽1!M81+化神!H78+魂骨!G78+魂环!H78+神兵!I77+神兵!AB77+魂核1!M79</f>
        <v>1059.4931999999999</v>
      </c>
      <c r="J79">
        <f>(星级!J79+阶位!J79+战魄!J79+武魂!J79+众神殿!J79+精神空间!J78+天赋!I79+魂师之魄1!N79)*(1+BU79)+魂兽1!N81+化神!I78+魂骨!H78+魂环!I78+神兵!J77+神兵!AC77+魂核1!N79</f>
        <v>1127.8019999999999</v>
      </c>
      <c r="K79">
        <f>(星级!K79+阶位!K79+战魄!K79+武魂!K79+众神殿!K79+精神空间!K78+天赋!J79+魂师之魄1!O79)*(1+BV79)+魂兽1!O81+化神!J78+魂骨!I78+魂环!J78+神兵!K77+神兵!AD77+魂核1!O79</f>
        <v>1059.2393999999999</v>
      </c>
      <c r="L79">
        <f>(星级!L79+阶位!L79+战魄!L79+武魂!L79+众神殿!L79+精神空间!L78+天赋!K79+魂师之魄1!P79)*(1+BW79)+魂兽1!P81+化神!K78+魂骨!J78+魂环!K78+神兵!L77+神兵!AE77+魂核1!P79</f>
        <v>1316.8794</v>
      </c>
      <c r="M79">
        <f>(星级!M79+阶位!M79+战魄!M79+武魂!M79+众神殿!M79+精神空间!M78+天赋!L79+魂师之魄1!Q79)*(1+BX79)+魂兽1!Q81+化神!L78+魂骨!K78+魂环!L78+神兵!M77+神兵!AF77+魂核1!Q79</f>
        <v>1059.2393999999999</v>
      </c>
      <c r="N79">
        <f>(星级!N79+阶位!N79+战魄!N79+武魂!N79+众神殿!N79+精神空间!N78+天赋!M79+魂师之魄1!R79)*(1+BY79)+魂兽1!R81+化神!M78+魂骨!L78+魂环!M78+神兵!N77+神兵!AG77+魂核1!R79</f>
        <v>17289</v>
      </c>
      <c r="O79">
        <f>(星级!O79+阶位!O79+战魄!O79+武魂!O79+众神殿!O79+精神空间!O78+天赋!N79+魂师之魄1!S79)*(1+BZ79)+魂兽1!S81+化神!N78+魂骨!M78+魂环!N78+神兵!O77+神兵!AH77+魂核1!S79</f>
        <v>130.19999999999999</v>
      </c>
      <c r="P79">
        <f>(星级!P79+阶位!P79+战魄!P79+武魂!P79+众神殿!P79+精神空间!P78+天赋!O79+魂师之魄1!T79)*(1+CA79)+魂兽1!T81+化神!O78+魂骨!N78+魂环!O78+神兵!P77+神兵!AI77+魂核1!T79</f>
        <v>56889.328800000003</v>
      </c>
      <c r="Q79">
        <f>(星级!Q79+阶位!Q79+战魄!Q79+武魂!Q79+众神殿!Q79+精神空间!Q78+天赋!P79+魂师之魄1!U79)*(1+CB79)+魂兽1!U81+化神!P78+魂骨!O78+魂环!P78+神兵!Q77+神兵!AJ77+魂核1!U79</f>
        <v>56889.328800000003</v>
      </c>
      <c r="R79">
        <f>化神!R78+魂环!Q78</f>
        <v>28560</v>
      </c>
      <c r="S79">
        <f>化神!S78+魂环!R78</f>
        <v>28560</v>
      </c>
      <c r="T79">
        <f>魂环!S78</f>
        <v>0</v>
      </c>
      <c r="U79">
        <f>魂环!T78</f>
        <v>0</v>
      </c>
      <c r="V79">
        <f>魂核1!Y79+神器1!AD79+VLOOKUP(精神空间!$B$2,精神空间!$BR$4:$BT$11,2,)</f>
        <v>0.7</v>
      </c>
      <c r="W79">
        <f>魂核1!Z79+神器1!AE79+VLOOKUP(精神空间!$B$2,精神空间!$BR$4:$BT$11,2,)</f>
        <v>0.7</v>
      </c>
      <c r="Y79">
        <f>(星级!S79+阶位!T79+战魄!D79+武魂!T79+众神殿!D79+精神空间!T78+天赋!S79+魂师之魄1!H79)*(1+BO79)+魂兽1!H81+化神!C78+魂骨!B78+魂环!C78+神兵!D77+神兵!W77+魂核1!H79</f>
        <v>834880.01803187991</v>
      </c>
      <c r="Z79">
        <f>(星级!T79+阶位!U79+战魄!E79+武魂!U79+众神殿!E79+精神空间!U78+天赋!T79+魂师之魄1!I79)*(1+BP79)+魂兽1!I81+化神!D78+魂骨!C78+魂环!D78+神兵!E77+神兵!X77+魂核1!I79</f>
        <v>205958.37435046001</v>
      </c>
      <c r="AA79">
        <f>(星级!U79+阶位!V79+战魄!F79+武魂!V79+众神殿!F79+精神空间!V78+天赋!U79+魂师之魄1!J79)*(1+BQ79)+魂兽1!J81+化神!E78+魂骨!D78+魂环!E78+神兵!F77+神兵!Y77+魂核1!J79</f>
        <v>70183.234720000008</v>
      </c>
      <c r="AB79">
        <f>(星级!V79+阶位!W79+战魄!G79+武魂!W79+众神殿!G79+精神空间!W78+天赋!V79+魂师之魄1!K79)*(1+BR79)+魂兽1!K81+化神!F78+魂骨!E78+魂环!F78+神兵!G77+神兵!Z77+魂核1!K79</f>
        <v>64696.19472</v>
      </c>
      <c r="AC79">
        <f>(星级!W79+阶位!X79+战魄!H79+武魂!X79+众神殿!H79+精神空间!X78+天赋!W79+魂师之魄1!L79)*(1+BS79)+魂兽1!L81+化神!G78+魂骨!F78+魂环!G78+神兵!H77+神兵!AA77+魂核1!L79</f>
        <v>1203.5891999999999</v>
      </c>
      <c r="AD79">
        <f>(星级!X79+阶位!Y79+战魄!I79+武魂!Y79+众神殿!I79+精神空间!Y78+天赋!X79+魂师之魄1!M79)*(1+BT79)+魂兽1!M81+化神!H78+魂骨!G78+魂环!H78+神兵!I77+神兵!AB77+魂核1!M79</f>
        <v>1048.5491999999999</v>
      </c>
      <c r="AE79">
        <f>(星级!Y79+阶位!Z79+战魄!J79+武魂!Z79+众神殿!J79+精神空间!Z78+天赋!Y79+魂师之魄1!N79)*(1+BU79)+魂兽1!N81+化神!I78+魂骨!H78+魂环!I78+神兵!J77+神兵!AC77+魂核1!N79</f>
        <v>1138.7459999999999</v>
      </c>
      <c r="AF79">
        <f>(星级!Z79+阶位!AA79+战魄!K79+武魂!AA79+众神殿!K79+精神空间!AA78+天赋!Z79+魂师之魄1!O79)*(1+BV79)+魂兽1!O81+化神!J78+魂骨!I78+魂环!J78+神兵!K77+神兵!AD77+魂核1!O79</f>
        <v>1070.0873999999999</v>
      </c>
      <c r="AG79">
        <f>(星级!AA79+阶位!AB79+战魄!L79+武魂!AB79+众神殿!L79+精神空间!AB78+天赋!AA79+魂师之魄1!P79)*(1+BW79)+魂兽1!P81+化神!K78+魂骨!J78+魂环!K78+神兵!L77+神兵!AE77+魂核1!P79</f>
        <v>1316.8794</v>
      </c>
      <c r="AH79">
        <f>(星级!AB79+阶位!AC79+战魄!M79+武魂!AC79+众神殿!M79+精神空间!AC78+天赋!AB79+魂师之魄1!Q79)*(1+BX79)+魂兽1!Q81+化神!L78+魂骨!K78+魂环!L78+神兵!M77+神兵!AF77+魂核1!Q79</f>
        <v>1059.2393999999999</v>
      </c>
      <c r="AI79">
        <f>(星级!AC79+阶位!AD79+战魄!N79+武魂!AD79+众神殿!N79+精神空间!AD78+天赋!AC79+魂师之魄1!R79)*(1+BY79)+魂兽1!R81+化神!M78+魂骨!L78+魂环!M78+神兵!N77+神兵!AG77+魂核1!R79</f>
        <v>13785.999999999998</v>
      </c>
      <c r="AJ79">
        <f>(星级!AD79+阶位!AE79+战魄!O79+武魂!AE79+众神殿!O79+精神空间!AE78+天赋!AD79+魂师之魄1!S79)*(1+BZ79)+魂兽1!S81+化神!N78+魂骨!M78+魂环!N78+神兵!O77+神兵!AH77+魂核1!S79</f>
        <v>206.15</v>
      </c>
      <c r="AK79">
        <f>(星级!AE79+阶位!AF79+战魄!P79+武魂!AF79+众神殿!P79+精神空间!AF78+天赋!AE79+魂师之魄1!T79)*(1+CA79)+魂兽1!T81+化神!O78+魂骨!N78+魂环!O78+神兵!P77+神兵!AI77+魂核1!T79</f>
        <v>55778.608800000002</v>
      </c>
      <c r="AL79">
        <f>(星级!AF79+阶位!AG79+战魄!Q79+武魂!AG79+众神殿!Q79+精神空间!AG78+天赋!AF79+魂师之魄1!U79)*(1+CB79)+魂兽1!U81+化神!P78+魂骨!O78+魂环!P78+神兵!Q77+神兵!AJ77+魂核1!U79</f>
        <v>55778.608800000002</v>
      </c>
      <c r="AM79">
        <f>化神!R78+魂环!Q78</f>
        <v>28560</v>
      </c>
      <c r="AN79">
        <f>化神!S78+魂环!R78</f>
        <v>28560</v>
      </c>
      <c r="AO79">
        <f>魂环!S78</f>
        <v>0</v>
      </c>
      <c r="AP79">
        <f>魂环!T78</f>
        <v>0</v>
      </c>
      <c r="AQ79">
        <f>魂核1!Y79+神器1!AD79+VLOOKUP(精神空间!$B$2,精神空间!$BR$4:$BT$11,2,)</f>
        <v>0.7</v>
      </c>
      <c r="AR79">
        <f>魂核1!Z79+神器1!AE79+VLOOKUP(精神空间!$B$2,精神空间!$BR$4:$BT$11,2,)</f>
        <v>0.7</v>
      </c>
      <c r="AT79">
        <f>(星级!AH79+阶位!AJ79+战魄!D79+武魂!AJ79+众神殿!D79+精神空间!AJ78+天赋!AI79+魂师之魄1!H79)*(1+BO79)+魂兽1!H81+化神!C78+魂骨!B78+魂环!C78+神兵!D77+神兵!W77+魂核1!H79</f>
        <v>809745.47760769993</v>
      </c>
      <c r="AU79">
        <f>(星级!AI79+阶位!AK79+战魄!E79+武魂!AK79+众神殿!E79+精神空间!AK78+天赋!AJ79+魂师之魄1!I79)*(1+BP79)+魂兽1!I81+化神!D78+魂骨!C78+魂环!D78+神兵!E77+神兵!X77+魂核1!I79</f>
        <v>208569.75138913997</v>
      </c>
      <c r="AV79">
        <f>(星级!AJ79+阶位!AL79+战魄!F79+武魂!AL79+众神殿!F79+精神空间!AL78+天赋!AK79+魂师之魄1!J79)*(1+BQ79)+魂兽1!J81+化神!E78+魂骨!D78+魂环!E78+神兵!F77+神兵!Y77+魂核1!J79</f>
        <v>63625.190239999996</v>
      </c>
      <c r="AW79">
        <f>(星级!AK79+阶位!AM79+战魄!G79+武魂!AM79+众神殿!G79+精神空间!AM78+天赋!AL79+魂师之魄1!K79)*(1+BR79)+魂兽1!K81+化神!F78+魂骨!E78+魂环!F78+神兵!G77+神兵!Z77+魂核1!K79</f>
        <v>68671.270239999998</v>
      </c>
      <c r="AX79">
        <f>(星级!AL79+阶位!AN79+战魄!H79+武魂!AN79+众神殿!H79+精神空间!AN78+天赋!AM79+魂师之魄1!L79)*(1+BS79)+魂兽1!L81+化神!G78+魂骨!F78+魂环!G78+神兵!H77+神兵!AA77+魂核1!L79</f>
        <v>1214.5332000000001</v>
      </c>
      <c r="AY79">
        <f>(星级!AM79+阶位!AO79+战魄!I79+武魂!AO79+众神殿!I79+精神空间!AO78+天赋!AN79+魂师之魄1!M79)*(1+BT79)+魂兽1!M81+化神!H78+魂骨!G78+魂环!H78+神兵!I77+神兵!AB77+魂核1!M79</f>
        <v>1059.4931999999999</v>
      </c>
      <c r="AZ79">
        <f>(星级!AN79+阶位!AP79+战魄!J79+武魂!AP79+众神殿!J79+精神空间!AP78+天赋!AO79+魂师之魄1!N79)*(1+BU79)+魂兽1!N81+化神!I78+魂骨!H78+魂环!I78+神兵!J77+神兵!AC77+魂核1!N79</f>
        <v>1127.8019999999999</v>
      </c>
      <c r="BA79">
        <f>(星级!AO79+阶位!AQ79+战魄!K79+武魂!AQ79+众神殿!K79+精神空间!AQ78+天赋!AP79+魂师之魄1!O79)*(1+BV79)+魂兽1!O81+化神!J78+魂骨!I78+魂环!J78+神兵!K77+神兵!AD77+魂核1!O79</f>
        <v>1050.1994</v>
      </c>
      <c r="BB79">
        <f>(星级!AP79+阶位!AR79+战魄!L79+武魂!AR79+众神殿!L79+精神空间!AR78+天赋!AQ79+魂师之魄1!P79)*(1+BW79)+魂兽1!P81+化神!K78+魂骨!J78+魂环!K78+神兵!L77+神兵!AE77+魂核1!P79</f>
        <v>1316.8794</v>
      </c>
      <c r="BC79">
        <f>(星级!AQ79+阶位!AS79+战魄!M79+武魂!AS79+众神殿!M79+精神空间!AS78+天赋!AR79+魂师之魄1!Q79)*(1+BX79)+魂兽1!Q81+化神!L78+魂骨!K78+魂环!L78+神兵!M77+神兵!AF77+魂核1!Q79</f>
        <v>1059.2393999999999</v>
      </c>
      <c r="BD79">
        <f>(星级!AR79+阶位!AT79+战魄!N79+武魂!AT79+众神殿!N79+精神空间!AT78+天赋!AS79+魂师之魄1!R79)*(1+BY79)+魂兽1!R81+化神!M78+魂骨!L78+魂环!M78+神兵!N77+神兵!AG77+魂核1!R79</f>
        <v>6892.9999999999991</v>
      </c>
      <c r="BE79">
        <f>(星级!AS79+阶位!AU79+战魄!O79+武魂!AU79+众神殿!O79+精神空间!AU78+天赋!AT79+魂师之魄1!S79)*(1+BZ79)+魂兽1!S81+化神!N78+魂骨!M78+魂环!N78+神兵!O77+神兵!AH77+魂核1!S79</f>
        <v>260.39999999999998</v>
      </c>
      <c r="BF79">
        <f>(星级!AT79+阶位!AV79+战魄!P79+武魂!AV79+众神殿!P79+精神空间!AV78+天赋!AU79+魂师之魄1!T79)*(1+CA79)+魂兽1!T81+化神!O78+魂骨!N78+魂环!O78+神兵!P77+神兵!AI77+魂核1!T79</f>
        <v>55778.608800000002</v>
      </c>
      <c r="BG79">
        <f>(星级!AU79+阶位!AW79+战魄!Q79+武魂!AW79+众神殿!Q79+精神空间!AW78+天赋!AV79+魂师之魄1!U79)*(1+CB79)+魂兽1!U81+化神!P78+魂骨!O78+魂环!P78+神兵!Q77+神兵!AJ77+魂核1!U79</f>
        <v>55778.608800000002</v>
      </c>
      <c r="BH79">
        <f>化神!R78+魂环!Q78</f>
        <v>28560</v>
      </c>
      <c r="BI79">
        <f>化神!S78+魂环!R78</f>
        <v>28560</v>
      </c>
      <c r="BJ79">
        <f>魂环!S78</f>
        <v>0</v>
      </c>
      <c r="BK79">
        <f>魂环!T78</f>
        <v>0</v>
      </c>
      <c r="BL79">
        <f>魂核1!Y79+神器1!AD79+VLOOKUP(精神空间!$B$2,精神空间!$BR$4:$BT$11,2,)</f>
        <v>0.7</v>
      </c>
      <c r="BM79">
        <f>魂核1!Z79+神器1!AE79+VLOOKUP(精神空间!$B$2,精神空间!$BR$4:$BT$11,2,)</f>
        <v>0.7</v>
      </c>
      <c r="BO79">
        <f>战魄!T79+武魂!AZ79+好感度!D78+魂师之魄1!Y79+神器1!M79+魂兽1!X81+精神空间!BA78+精神空间!BC78</f>
        <v>2.8479099999999997</v>
      </c>
      <c r="BP79">
        <f>战魄!U79+武魂!BA79+好感度!E78+魂师之魄1!Z79+神器1!N79+魂兽1!Y81+精神空间!BB78+精神空间!BD78</f>
        <v>2.0979099999999997</v>
      </c>
      <c r="BQ79">
        <f>战魄!V79+武魂!BB79+好感度!F78+魂师之魄1!AA79+神器1!O79+魂兽1!Z81</f>
        <v>1.08</v>
      </c>
      <c r="BR79">
        <f>战魄!W79+武魂!BC79+好感度!G78+魂师之魄1!AB79+神器1!P79+魂兽1!AA81</f>
        <v>1.08</v>
      </c>
      <c r="BS79">
        <f>战魄!X79+武魂!BD79+好感度!H78+魂师之魄1!AC79+神器1!Q79+魂兽1!AB81</f>
        <v>1.2799999999999998</v>
      </c>
      <c r="BT79">
        <f>战魄!Y79+武魂!BE79+好感度!I78+魂师之魄1!AD79+神器1!R79+魂兽1!AC81</f>
        <v>1.2799999999999998</v>
      </c>
      <c r="BU79">
        <f>战魄!Z79+武魂!BF79+好感度!J78+魂师之魄1!AE79+神器1!S79+魂兽1!AD81</f>
        <v>1.2799999999999998</v>
      </c>
      <c r="BV79">
        <f>战魄!AA79+武魂!BG79+好感度!K78+魂师之魄1!AF79+神器1!T79+魂兽1!AE81</f>
        <v>1.2599999999999998</v>
      </c>
      <c r="BW79">
        <f>战魄!AB79+武魂!BH79+好感度!L78+魂师之魄1!AG79+神器1!U79+魂兽1!AF81</f>
        <v>1.2599999999999998</v>
      </c>
      <c r="BX79">
        <f>战魄!AC79+武魂!BI79+好感度!M78+魂师之魄1!AH79+神器1!V79+魂兽1!AG81</f>
        <v>1.2599999999999998</v>
      </c>
      <c r="BY79">
        <f>战魄!AD79+武魂!BJ79+好感度!N78+魂师之魄1!AI79+神器1!W79+魂兽1!AH81</f>
        <v>1.2599999999999998</v>
      </c>
      <c r="BZ79">
        <f>战魄!AE79+武魂!BK79+好感度!O78+魂师之魄1!AJ79+神器1!X79+魂兽1!AI81</f>
        <v>1.17</v>
      </c>
      <c r="CA79">
        <f>战魄!AF79+武魂!BL79+好感度!P78+魂师之魄1!AK79+神器1!Y79+魂兽1!AJ81</f>
        <v>1.08</v>
      </c>
      <c r="CB79">
        <f>战魄!AG79+武魂!BM79+好感度!Q78+魂师之魄1!AL79+神器1!Z79+魂兽1!AK81</f>
        <v>1.08</v>
      </c>
    </row>
    <row r="80" spans="2:80" x14ac:dyDescent="0.2">
      <c r="B80">
        <v>76</v>
      </c>
      <c r="D80">
        <f>(星级!D80+阶位!D80+战魄!D80+武魂!D80+众神殿!D80+精神空间!D79+天赋!C80+魂师之魄1!H80)*(1+BO80)+魂兽1!H82+化神!C79+魂骨!B79+魂环!C79+神兵!D78+神兵!W78+魂核1!H80</f>
        <v>887541.83107005991</v>
      </c>
      <c r="E80">
        <f>(星级!E80+阶位!E80+战魄!E80+武魂!E80+众神殿!E80+精神空间!E79+天赋!D80+魂师之魄1!I80)*(1+BP80)+魂兽1!I82+化神!D79+魂骨!C79+魂环!D79+神兵!E78+神兵!X78+魂核1!I80</f>
        <v>209784.51770118001</v>
      </c>
      <c r="F80">
        <f>(星级!F80+阶位!F80+战魄!F80+武魂!F80+众神殿!F80+精神空间!F79+天赋!E80+魂师之魄1!J80)*(1+BQ80)+魂兽1!J82+化神!E79+魂骨!D79+魂环!E79+神兵!F78+神兵!Y78+魂核1!J80</f>
        <v>75969.285280000011</v>
      </c>
      <c r="G80">
        <f>(星级!G80+阶位!G80+战魄!G80+武魂!G80+众神殿!G80+精神空间!G79+天赋!F80+魂师之魄1!K80)*(1+BR80)+魂兽1!K82+化神!F79+魂骨!E79+魂环!F79+神兵!G78+神兵!Z78+魂核1!K80</f>
        <v>70284.645279999997</v>
      </c>
      <c r="H80">
        <f>(星级!H80+阶位!H80+战魄!H80+武魂!H80+众神殿!H80+精神空间!H79+天赋!G80+魂师之魄1!L80)*(1+BS80)+魂兽1!L82+化神!G79+魂骨!F79+魂环!G79+神兵!H78+神兵!AA78+魂核1!L80</f>
        <v>1224.1091999999999</v>
      </c>
      <c r="I80">
        <f>(星级!I80+阶位!I80+战魄!I80+武魂!I80+众神殿!I80+精神空间!I79+天赋!H80+魂师之魄1!M80)*(1+BT80)+魂兽1!M82+化神!H79+魂骨!G79+魂环!H79+神兵!I78+神兵!AB78+魂核1!M80</f>
        <v>1069.0691999999999</v>
      </c>
      <c r="J80">
        <f>(星级!J80+阶位!J80+战魄!J80+武魂!J80+众神殿!J80+精神空间!J79+天赋!I80+魂师之魄1!N80)*(1+BU80)+魂兽1!N82+化神!I79+魂骨!H79+魂环!I79+神兵!J78+神兵!AC78+魂核1!N80</f>
        <v>1137.3779999999999</v>
      </c>
      <c r="K80">
        <f>(星级!K80+阶位!K80+战魄!K80+武魂!K80+众神殿!K80+精神空间!K79+天赋!J80+魂师之魄1!O80)*(1+BV80)+魂兽1!O82+化神!J79+魂骨!I79+魂环!J79+神兵!K78+神兵!AD78+魂核1!O80</f>
        <v>1078.1891999999998</v>
      </c>
      <c r="L80">
        <f>(星级!L80+阶位!L80+战魄!L80+武魂!L80+众神殿!L80+精神空间!L79+天赋!K80+魂师之魄1!P80)*(1+BW80)+魂兽1!P82+化神!K79+魂骨!J79+魂环!K79+神兵!L78+神兵!AE78+魂核1!P80</f>
        <v>1326.3713999999998</v>
      </c>
      <c r="M80">
        <f>(星级!M80+阶位!M80+战魄!M80+武魂!M80+众神殿!M80+精神空间!M79+天赋!L80+魂师之魄1!Q80)*(1+BX80)+魂兽1!Q82+化神!L79+魂骨!K79+魂环!L79+神兵!M78+神兵!AF78+魂核1!Q80</f>
        <v>1068.7313999999999</v>
      </c>
      <c r="N80">
        <f>(星级!N80+阶位!N80+战魄!N80+武魂!N80+众神殿!N80+精神空间!N79+天赋!M80+魂师之魄1!R80)*(1+BY80)+魂兽1!R82+化神!M79+魂骨!L79+魂环!M79+神兵!N78+神兵!AG78+魂核1!R80</f>
        <v>17515</v>
      </c>
      <c r="O80">
        <f>(星级!O80+阶位!O80+战魄!O80+武魂!O80+众神殿!O80+精神空间!O79+天赋!N80+魂师之魄1!S80)*(1+BZ80)+魂兽1!S82+化神!N79+魂骨!M79+魂环!N79+神兵!O78+神兵!AH78+魂核1!S80</f>
        <v>130.19999999999999</v>
      </c>
      <c r="P80">
        <f>(星级!P80+阶位!P80+战魄!P80+武魂!P80+众神殿!P80+精神空间!P79+天赋!O80+魂师之魄1!T80)*(1+CA80)+魂兽1!T82+化神!O79+魂骨!N79+魂环!O79+神兵!P78+神兵!AI78+魂核1!T80</f>
        <v>58995.647199999999</v>
      </c>
      <c r="Q80">
        <f>(星级!Q80+阶位!Q80+战魄!Q80+武魂!Q80+众神殿!Q80+精神空间!Q79+天赋!P80+魂师之魄1!U80)*(1+CB80)+魂兽1!U82+化神!P79+魂骨!O79+魂环!P79+神兵!Q78+神兵!AJ78+魂核1!U80</f>
        <v>58995.647199999999</v>
      </c>
      <c r="R80">
        <f>化神!R79+魂环!Q79</f>
        <v>30770</v>
      </c>
      <c r="S80">
        <f>化神!S79+魂环!R79</f>
        <v>30770</v>
      </c>
      <c r="T80">
        <f>魂环!S79</f>
        <v>0</v>
      </c>
      <c r="U80">
        <f>魂环!T79</f>
        <v>0</v>
      </c>
      <c r="V80">
        <f>魂核1!Y80+神器1!AD80+VLOOKUP(精神空间!$B$2,精神空间!$BR$4:$BT$11,2,)</f>
        <v>0.7</v>
      </c>
      <c r="W80">
        <f>魂核1!Z80+神器1!AE80+VLOOKUP(精神空间!$B$2,精神空间!$BR$4:$BT$11,2,)</f>
        <v>0.7</v>
      </c>
      <c r="Y80">
        <f>(星级!S80+阶位!T80+战魄!D80+武魂!T80+众神殿!D80+精神空间!T79+天赋!S80+魂师之魄1!H80)*(1+BO80)+魂兽1!H82+化神!C79+魂骨!B79+魂环!C79+神兵!D78+神兵!W78+魂核1!H80</f>
        <v>852257.57279188</v>
      </c>
      <c r="Z80">
        <f>(星级!T80+阶位!U80+战魄!E80+武魂!U80+众神殿!E80+精神空间!U79+天赋!T80+魂师之魄1!I80)*(1+BP80)+魂兽1!I82+化神!D79+魂骨!C79+魂环!D79+神兵!E78+神兵!X78+魂核1!I80</f>
        <v>210225.63411846</v>
      </c>
      <c r="AA80">
        <f>(星级!U80+阶位!V80+战魄!F80+武魂!V80+众神殿!F80+精神空间!V79+天赋!U80+魂师之魄1!J80)*(1+BQ80)+魂兽1!J82+化神!E79+魂骨!D79+魂环!E79+神兵!F78+神兵!Y78+魂核1!J80</f>
        <v>72391.202720000001</v>
      </c>
      <c r="AB80">
        <f>(星级!V80+阶位!W80+战魄!G80+武魂!W80+众神殿!G80+精神空间!W79+天赋!V80+魂师之魄1!K80)*(1+BR80)+魂兽1!K82+化神!F79+魂骨!E79+魂环!F79+神兵!G78+神兵!Z78+魂核1!K80</f>
        <v>66870.882719999994</v>
      </c>
      <c r="AC80">
        <f>(星级!W80+阶位!X80+战魄!H80+武魂!X80+众神殿!H80+精神空间!X79+天赋!W80+魂师之魄1!L80)*(1+BS80)+魂兽1!L82+化神!G79+魂骨!F79+魂环!G79+神兵!H78+神兵!AA78+魂核1!L80</f>
        <v>1213.1651999999999</v>
      </c>
      <c r="AD80">
        <f>(星级!X80+阶位!Y80+战魄!I80+武魂!Y80+众神殿!I80+精神空间!Y79+天赋!X80+魂师之魄1!M80)*(1+BT80)+魂兽1!M82+化神!H79+魂骨!G79+魂环!H79+神兵!I78+神兵!AB78+魂核1!M80</f>
        <v>1058.1251999999999</v>
      </c>
      <c r="AE80">
        <f>(星级!Y80+阶位!Z80+战魄!J80+武魂!Z80+众神殿!J80+精神空间!Z79+天赋!Y80+魂师之魄1!N80)*(1+BU80)+魂兽1!N82+化神!I79+魂骨!H79+魂环!I79+神兵!J78+神兵!AC78+魂核1!N80</f>
        <v>1148.3219999999999</v>
      </c>
      <c r="AF80">
        <f>(星级!Z80+阶位!AA80+战魄!K80+武魂!AA80+众神殿!K80+精神空间!AA79+天赋!Z80+魂师之魄1!O80)*(1+BV80)+魂兽1!O82+化神!J79+魂骨!I79+魂环!J79+神兵!K78+神兵!AD78+魂核1!O80</f>
        <v>1089.1332</v>
      </c>
      <c r="AG80">
        <f>(星级!AA80+阶位!AB80+战魄!L80+武魂!AB80+众神殿!L80+精神空间!AB79+天赋!AA80+魂师之魄1!P80)*(1+BW80)+魂兽1!P82+化神!K79+魂骨!J79+魂环!K79+神兵!L78+神兵!AE78+魂核1!P80</f>
        <v>1326.3713999999998</v>
      </c>
      <c r="AH80">
        <f>(星级!AB80+阶位!AC80+战魄!M80+武魂!AC80+众神殿!M80+精神空间!AC79+天赋!AB80+魂师之魄1!Q80)*(1+BX80)+魂兽1!Q82+化神!L79+魂骨!K79+魂环!L79+神兵!M78+神兵!AF78+魂核1!Q80</f>
        <v>1068.7313999999999</v>
      </c>
      <c r="AI80">
        <f>(星级!AC80+阶位!AD80+战魄!N80+武魂!AD80+众神殿!N80+精神空间!AD79+天赋!AC80+魂师之魄1!R80)*(1+BY80)+魂兽1!R82+化神!M79+魂骨!L79+魂环!M79+神兵!N78+神兵!AG78+魂核1!R80</f>
        <v>13966.8</v>
      </c>
      <c r="AJ80">
        <f>(星级!AD80+阶位!AE80+战魄!O80+武魂!AE80+众神殿!O80+精神空间!AE79+天赋!AD80+魂师之魄1!S80)*(1+BZ80)+魂兽1!S82+化神!N79+魂骨!M79+魂环!N79+神兵!O78+神兵!AH78+魂核1!S80</f>
        <v>206.15</v>
      </c>
      <c r="AK80">
        <f>(星级!AE80+阶位!AF80+战魄!P80+武魂!AF80+众神殿!P80+精神空间!AF79+天赋!AE80+魂师之魄1!T80)*(1+CA80)+魂兽1!T82+化神!O79+魂骨!N79+魂环!O79+神兵!P78+神兵!AI78+魂核1!T80</f>
        <v>57884.927199999998</v>
      </c>
      <c r="AL80">
        <f>(星级!AF80+阶位!AG80+战魄!Q80+武魂!AG80+众神殿!Q80+精神空间!AG79+天赋!AF80+魂师之魄1!U80)*(1+CB80)+魂兽1!U82+化神!P79+魂骨!O79+魂环!P79+神兵!Q78+神兵!AJ78+魂核1!U80</f>
        <v>57884.927199999998</v>
      </c>
      <c r="AM80">
        <f>化神!R79+魂环!Q79</f>
        <v>30770</v>
      </c>
      <c r="AN80">
        <f>化神!S79+魂环!R79</f>
        <v>30770</v>
      </c>
      <c r="AO80">
        <f>魂环!S79</f>
        <v>0</v>
      </c>
      <c r="AP80">
        <f>魂环!T79</f>
        <v>0</v>
      </c>
      <c r="AQ80">
        <f>魂核1!Y80+神器1!AD80+VLOOKUP(精神空间!$B$2,精神空间!$BR$4:$BT$11,2,)</f>
        <v>0.7</v>
      </c>
      <c r="AR80">
        <f>魂核1!Z80+神器1!AE80+VLOOKUP(精神空间!$B$2,精神空间!$BR$4:$BT$11,2,)</f>
        <v>0.7</v>
      </c>
      <c r="AT80">
        <f>(星级!AH80+阶位!AJ80+战魄!D80+武魂!AJ80+众神殿!D80+精神空间!AJ79+天赋!AI80+魂师之魄1!H80)*(1+BO80)+魂兽1!H82+化神!C79+魂骨!B79+魂环!C79+神兵!D78+神兵!W78+魂核1!H80</f>
        <v>826885.81970769993</v>
      </c>
      <c r="AU80">
        <f>(星级!AI80+阶位!AK80+战魄!E80+武魂!AK80+众神殿!E80+精神空间!AK79+天赋!AJ80+魂师之魄1!I80)*(1+BP80)+魂兽1!I82+化神!D79+魂骨!C79+魂环!D79+神兵!E78+神兵!X78+魂核1!I80</f>
        <v>212869.69599864</v>
      </c>
      <c r="AV80">
        <f>(星级!AJ80+阶位!AL80+战魄!F80+武魂!AL80+众神殿!F80+精神空间!AL79+天赋!AK80+魂师之魄1!J80)*(1+BQ80)+魂兽1!J82+化神!E79+魂骨!D79+魂环!E79+神兵!F78+神兵!Y78+魂核1!J80</f>
        <v>65789.24944</v>
      </c>
      <c r="AW80">
        <f>(星级!AK80+阶位!AM80+战魄!G80+武魂!AM80+众神殿!G80+精神空间!AM79+天赋!AL80+魂师之魄1!K80)*(1+BR80)+魂兽1!K82+化神!F79+魂骨!E79+魂环!F79+神兵!G78+神兵!Z78+魂核1!K80</f>
        <v>70865.947039999999</v>
      </c>
      <c r="AX80">
        <f>(星级!AL80+阶位!AN80+战魄!H80+武魂!AN80+众神殿!H80+精神空间!AN79+天赋!AM80+魂师之魄1!L80)*(1+BS80)+魂兽1!L82+化神!G79+魂骨!F79+魂环!G79+神兵!H78+神兵!AA78+魂核1!L80</f>
        <v>1224.1091999999999</v>
      </c>
      <c r="AY80">
        <f>(星级!AM80+阶位!AO80+战魄!I80+武魂!AO80+众神殿!I80+精神空间!AO79+天赋!AN80+魂师之魄1!M80)*(1+BT80)+魂兽1!M82+化神!H79+魂骨!G79+魂环!H79+神兵!I78+神兵!AB78+魂核1!M80</f>
        <v>1069.0691999999999</v>
      </c>
      <c r="AZ80">
        <f>(星级!AN80+阶位!AP80+战魄!J80+武魂!AP80+众神殿!J80+精神空间!AP79+天赋!AO80+魂师之魄1!N80)*(1+BU80)+魂兽1!N82+化神!I79+魂骨!H79+魂环!I79+神兵!J78+神兵!AC78+魂核1!N80</f>
        <v>1137.3779999999999</v>
      </c>
      <c r="BA80">
        <f>(星级!AO80+阶位!AQ80+战魄!K80+武魂!AQ80+众神殿!K80+精神空间!AQ79+天赋!AP80+魂师之魄1!O80)*(1+BV80)+魂兽1!O82+化神!J79+魂骨!I79+魂环!J79+神兵!K78+神兵!AD78+魂核1!O80</f>
        <v>1069.0691999999999</v>
      </c>
      <c r="BB80">
        <f>(星级!AP80+阶位!AR80+战魄!L80+武魂!AR80+众神殿!L80+精神空间!AR79+天赋!AQ80+魂师之魄1!P80)*(1+BW80)+魂兽1!P82+化神!K79+魂骨!J79+魂环!K79+神兵!L78+神兵!AE78+魂核1!P80</f>
        <v>1326.3713999999998</v>
      </c>
      <c r="BC80">
        <f>(星级!AQ80+阶位!AS80+战魄!M80+武魂!AS80+众神殿!M80+精神空间!AS79+天赋!AR80+魂师之魄1!Q80)*(1+BX80)+魂兽1!Q82+化神!L79+魂骨!K79+魂环!L79+神兵!M78+神兵!AF78+魂核1!Q80</f>
        <v>1068.7313999999999</v>
      </c>
      <c r="BD80">
        <f>(星级!AR80+阶位!AT80+战魄!N80+武魂!AT80+众神殿!N80+精神空间!AT79+天赋!AS80+魂师之魄1!R80)*(1+BY80)+魂兽1!R82+化神!M79+魂骨!L79+魂环!M79+神兵!N78+神兵!AG78+魂核1!R80</f>
        <v>6983.4</v>
      </c>
      <c r="BE80">
        <f>(星级!AS80+阶位!AU80+战魄!O80+武魂!AU80+众神殿!O80+精神空间!AU79+天赋!AT80+魂师之魄1!S80)*(1+BZ80)+魂兽1!S82+化神!N79+魂骨!M79+魂环!N79+神兵!O78+神兵!AH78+魂核1!S80</f>
        <v>260.39999999999998</v>
      </c>
      <c r="BF80">
        <f>(星级!AT80+阶位!AV80+战魄!P80+武魂!AV80+众神殿!P80+精神空间!AV79+天赋!AU80+魂师之魄1!T80)*(1+CA80)+魂兽1!T82+化神!O79+魂骨!N79+魂环!O79+神兵!P78+神兵!AI78+魂核1!T80</f>
        <v>57884.927199999998</v>
      </c>
      <c r="BG80">
        <f>(星级!AU80+阶位!AW80+战魄!Q80+武魂!AW80+众神殿!Q80+精神空间!AW79+天赋!AV80+魂师之魄1!U80)*(1+CB80)+魂兽1!U82+化神!P79+魂骨!O79+魂环!P79+神兵!Q78+神兵!AJ78+魂核1!U80</f>
        <v>57884.927199999998</v>
      </c>
      <c r="BH80">
        <f>化神!R79+魂环!Q79</f>
        <v>30770</v>
      </c>
      <c r="BI80">
        <f>化神!S79+魂环!R79</f>
        <v>30770</v>
      </c>
      <c r="BJ80">
        <f>魂环!S79</f>
        <v>0</v>
      </c>
      <c r="BK80">
        <f>魂环!T79</f>
        <v>0</v>
      </c>
      <c r="BL80">
        <f>魂核1!Y80+神器1!AD80+VLOOKUP(精神空间!$B$2,精神空间!$BR$4:$BT$11,2,)</f>
        <v>0.7</v>
      </c>
      <c r="BM80">
        <f>魂核1!Z80+神器1!AE80+VLOOKUP(精神空间!$B$2,精神空间!$BR$4:$BT$11,2,)</f>
        <v>0.7</v>
      </c>
      <c r="BO80">
        <f>战魄!T80+武魂!AZ80+好感度!D79+魂师之魄1!Y80+神器1!M80+魂兽1!X82+精神空间!BA79+精神空间!BC79</f>
        <v>2.8519099999999997</v>
      </c>
      <c r="BP80">
        <f>战魄!U80+武魂!BA80+好感度!E79+魂师之魄1!Z80+神器1!N80+魂兽1!Y82+精神空间!BB79+精神空间!BD79</f>
        <v>2.1019100000000002</v>
      </c>
      <c r="BQ80">
        <f>战魄!V80+武魂!BB80+好感度!F79+魂师之魄1!AA80+神器1!O80+魂兽1!Z82</f>
        <v>1.08</v>
      </c>
      <c r="BR80">
        <f>战魄!W80+武魂!BC80+好感度!G79+魂师之魄1!AB80+神器1!P80+魂兽1!AA82</f>
        <v>1.08</v>
      </c>
      <c r="BS80">
        <f>战魄!X80+武魂!BD80+好感度!H79+魂师之魄1!AC80+神器1!Q80+魂兽1!AB82</f>
        <v>1.2799999999999998</v>
      </c>
      <c r="BT80">
        <f>战魄!Y80+武魂!BE80+好感度!I79+魂师之魄1!AD80+神器1!R80+魂兽1!AC82</f>
        <v>1.2799999999999998</v>
      </c>
      <c r="BU80">
        <f>战魄!Z80+武魂!BF80+好感度!J79+魂师之魄1!AE80+神器1!S80+魂兽1!AD82</f>
        <v>1.2799999999999998</v>
      </c>
      <c r="BV80">
        <f>战魄!AA80+武魂!BG80+好感度!K79+魂师之魄1!AF80+神器1!T80+魂兽1!AE82</f>
        <v>1.2799999999999998</v>
      </c>
      <c r="BW80">
        <f>战魄!AB80+武魂!BH80+好感度!L79+魂师之魄1!AG80+神器1!U80+魂兽1!AF82</f>
        <v>1.2599999999999998</v>
      </c>
      <c r="BX80">
        <f>战魄!AC80+武魂!BI80+好感度!M79+魂师之魄1!AH80+神器1!V80+魂兽1!AG82</f>
        <v>1.2599999999999998</v>
      </c>
      <c r="BY80">
        <f>战魄!AD80+武魂!BJ80+好感度!N79+魂师之魄1!AI80+神器1!W80+魂兽1!AH82</f>
        <v>1.2599999999999998</v>
      </c>
      <c r="BZ80">
        <f>战魄!AE80+武魂!BK80+好感度!O79+魂师之魄1!AJ80+神器1!X80+魂兽1!AI82</f>
        <v>1.17</v>
      </c>
      <c r="CA80">
        <f>战魄!AF80+武魂!BL80+好感度!P79+魂师之魄1!AK80+神器1!Y80+魂兽1!AJ82</f>
        <v>1.08</v>
      </c>
      <c r="CB80">
        <f>战魄!AG80+武魂!BM80+好感度!Q79+魂师之魄1!AL80+神器1!Z80+魂兽1!AK82</f>
        <v>1.08</v>
      </c>
    </row>
    <row r="81" spans="2:80" x14ac:dyDescent="0.2">
      <c r="B81">
        <v>77</v>
      </c>
      <c r="D81">
        <f>(星级!D81+阶位!D81+战魄!D81+武魂!D81+众神殿!D81+精神空间!D80+天赋!C81+魂师之魄1!H81)*(1+BO81)+魂兽1!H83+化神!C80+魂骨!B80+魂环!C80+神兵!D79+神兵!W79+魂核1!H81</f>
        <v>890113.7031640599</v>
      </c>
      <c r="E81">
        <f>(星级!E81+阶位!E81+战魄!E81+武魂!E81+众神殿!E81+精神空间!E80+天赋!D81+魂师之魄1!I81)*(1+BP81)+魂兽1!I83+化神!D80+魂骨!C80+魂环!D80+神兵!E79+神兵!X79+魂核1!I81</f>
        <v>211777.11328518001</v>
      </c>
      <c r="F81">
        <f>(星级!F81+阶位!F81+战魄!F81+武魂!F81+众神殿!F81+精神空间!F80+天赋!E81+魂师之魄1!J81)*(1+BQ81)+魂兽1!J83+化神!E80+魂骨!D80+魂环!E80+神兵!F79+神兵!Y79+魂核1!J81</f>
        <v>76823.621279999992</v>
      </c>
      <c r="G81">
        <f>(星级!G81+阶位!G81+战魄!G81+武魂!G81+众神殿!G81+精神空间!G80+天赋!F81+魂师之魄1!K81)*(1+BR81)+魂兽1!K83+化神!F80+魂骨!E80+魂环!F80+神兵!G79+神兵!Z79+魂核1!K81</f>
        <v>71095.30128</v>
      </c>
      <c r="H81">
        <f>(星级!H81+阶位!H81+战魄!H81+武魂!H81+众神殿!H81+精神空间!H80+天赋!G81+魂师之魄1!L81)*(1+BS81)+魂兽1!L83+化神!G80+魂骨!F80+魂环!G80+神兵!H79+神兵!AA79+魂核1!L81</f>
        <v>1233.6851999999999</v>
      </c>
      <c r="I81">
        <f>(星级!I81+阶位!I81+战魄!I81+武魂!I81+众神殿!I81+精神空间!I80+天赋!H81+魂师之魄1!M81)*(1+BT81)+魂兽1!M83+化神!H80+魂骨!G80+魂环!H80+神兵!I79+神兵!AB79+魂核1!M81</f>
        <v>1078.6451999999999</v>
      </c>
      <c r="J81">
        <f>(星级!J81+阶位!J81+战魄!J81+武魂!J81+众神殿!J81+精神空间!J80+天赋!I81+魂师之魄1!N81)*(1+BU81)+魂兽1!N83+化神!I80+魂骨!H80+魂环!I80+神兵!J79+神兵!AC79+魂核1!N81</f>
        <v>1146.954</v>
      </c>
      <c r="K81">
        <f>(星级!K81+阶位!K81+战魄!K81+武魂!K81+众神殿!K81+精神空间!K80+天赋!J81+魂师之魄1!O81)*(1+BV81)+魂兽1!O83+化神!J80+魂骨!I80+魂环!J80+神兵!K79+神兵!AD79+魂核1!O81</f>
        <v>1087.7652</v>
      </c>
      <c r="L81">
        <f>(星级!L81+阶位!L81+战魄!L81+武魂!L81+众神殿!L81+精神空间!L80+天赋!K81+魂师之魄1!P81)*(1+BW81)+魂兽1!P83+化神!K80+魂骨!J80+魂环!K80+神兵!L79+神兵!AE79+魂核1!P81</f>
        <v>1347.6851999999999</v>
      </c>
      <c r="M81">
        <f>(星级!M81+阶位!M81+战魄!M81+武魂!M81+众神殿!M81+精神空间!M80+天赋!L81+魂师之魄1!Q81)*(1+BX81)+魂兽1!Q83+化神!L80+魂骨!K80+魂环!L80+神兵!M79+神兵!AF79+魂核1!Q81</f>
        <v>1078.2234000000001</v>
      </c>
      <c r="N81">
        <f>(星级!N81+阶位!N81+战魄!N81+武魂!N81+众神殿!N81+精神空间!N80+天赋!M81+魂师之魄1!R81)*(1+BY81)+魂兽1!R83+化神!M80+魂骨!L80+魂环!M80+神兵!N79+神兵!AG79+魂核1!R81</f>
        <v>17741</v>
      </c>
      <c r="O81">
        <f>(星级!O81+阶位!O81+战魄!O81+武魂!O81+众神殿!O81+精神空间!O80+天赋!N81+魂师之魄1!S81)*(1+BZ81)+魂兽1!S83+化神!N80+魂骨!M80+魂环!N80+神兵!O79+神兵!AH79+魂核1!S81</f>
        <v>130.19999999999999</v>
      </c>
      <c r="P81">
        <f>(星级!P81+阶位!P81+战魄!P81+武魂!P81+众神殿!P81+精神空间!P80+天赋!O81+魂师之魄1!T81)*(1+CA81)+魂兽1!T83+化神!O80+魂骨!N80+魂环!O80+神兵!P79+神兵!AI79+魂核1!T81</f>
        <v>59717.965599999996</v>
      </c>
      <c r="Q81">
        <f>(星级!Q81+阶位!Q81+战魄!Q81+武魂!Q81+众神殿!Q81+精神空间!Q80+天赋!P81+魂师之魄1!U81)*(1+CB81)+魂兽1!U83+化神!P80+魂骨!O80+魂环!P80+神兵!Q79+神兵!AJ79+魂核1!U81</f>
        <v>59717.965599999996</v>
      </c>
      <c r="R81">
        <f>化神!R80+魂环!Q80</f>
        <v>30770</v>
      </c>
      <c r="S81">
        <f>化神!S80+魂环!R80</f>
        <v>30770</v>
      </c>
      <c r="T81">
        <f>魂环!S80</f>
        <v>0</v>
      </c>
      <c r="U81">
        <f>魂环!T80</f>
        <v>0</v>
      </c>
      <c r="V81">
        <f>魂核1!Y81+神器1!AD81+VLOOKUP(精神空间!$B$2,精神空间!$BR$4:$BT$11,2,)</f>
        <v>0.7</v>
      </c>
      <c r="W81">
        <f>魂核1!Z81+神器1!AE81+VLOOKUP(精神空间!$B$2,精神空间!$BR$4:$BT$11,2,)</f>
        <v>0.7</v>
      </c>
      <c r="Y81">
        <f>(星级!S81+阶位!T81+战魄!D81+武魂!T81+众神殿!D81+精神空间!T80+天赋!S81+魂师之魄1!H81)*(1+BO81)+魂兽1!H83+化神!C80+魂骨!B80+魂环!C80+神兵!D79+神兵!W79+魂核1!H81</f>
        <v>873223.28271187993</v>
      </c>
      <c r="Z81">
        <f>(星级!T81+阶位!U81+战魄!E81+武魂!U81+众神殿!E81+精神空间!U80+天赋!T81+魂师之魄1!I81)*(1+BP81)+魂兽1!I83+化神!D80+魂骨!C80+魂环!D80+神兵!E79+神兵!X79+魂核1!I81</f>
        <v>216806.84878646</v>
      </c>
      <c r="AA81">
        <f>(星级!U81+阶位!V81+战魄!F81+武魂!V81+众神殿!F81+精神空间!V80+天赋!U81+魂师之魄1!J81)*(1+BQ81)+魂兽1!J83+化神!E80+魂骨!D80+魂环!E80+神兵!F79+神兵!Y79+魂核1!J81</f>
        <v>75168.29071999999</v>
      </c>
      <c r="AB81">
        <f>(星级!V81+阶位!W81+战魄!G81+武魂!W81+众神殿!G81+精神空间!W80+天赋!V81+魂师之魄1!K81)*(1+BR81)+魂兽1!K83+化神!F80+魂骨!E80+魂环!F80+神兵!G79+神兵!Z79+魂核1!K81</f>
        <v>68597.570719999989</v>
      </c>
      <c r="AC81">
        <f>(星级!W81+阶位!X81+战魄!H81+武魂!X81+众神殿!H81+精神空间!X80+天赋!W81+魂师之魄1!L81)*(1+BS81)+魂兽1!L83+化神!G80+魂骨!F80+魂环!G80+神兵!H79+神兵!AA79+魂核1!L81</f>
        <v>1234.1411999999998</v>
      </c>
      <c r="AD81">
        <f>(星级!X81+阶位!Y81+战魄!I81+武魂!Y81+众神殿!I81+精神空间!Y80+天赋!X81+魂师之魄1!M81)*(1+BT81)+魂兽1!M83+化神!H80+魂骨!G80+魂环!H80+神兵!I79+神兵!AB79+魂核1!M81</f>
        <v>1079.1012000000001</v>
      </c>
      <c r="AE81">
        <f>(星级!Y81+阶位!Z81+战魄!J81+武魂!Z81+众神殿!J81+精神空间!Z80+天赋!Y81+魂师之魄1!N81)*(1+BU81)+魂兽1!N83+化神!I80+魂骨!H80+魂环!I80+神兵!J79+神兵!AC79+魂核1!N81</f>
        <v>1169.2979999999998</v>
      </c>
      <c r="AF81">
        <f>(星级!Z81+阶位!AA81+战魄!K81+武魂!AA81+众神殿!K81+精神空间!AA80+天赋!Z81+魂师之魄1!O81)*(1+BV81)+魂兽1!O83+化神!J80+魂骨!I80+魂环!J80+神兵!K79+神兵!AD79+魂核1!O81</f>
        <v>1110.1091999999999</v>
      </c>
      <c r="AG81">
        <f>(星级!AA81+阶位!AB81+战魄!L81+武魂!AB81+众神殿!L81+精神空间!AB80+天赋!AA81+魂师之魄1!P81)*(1+BW81)+魂兽1!P83+化神!K80+魂骨!J80+魂环!K80+神兵!L79+神兵!AE79+魂核1!P81</f>
        <v>1359.0852</v>
      </c>
      <c r="AH81">
        <f>(星级!AB81+阶位!AC81+战魄!M81+武魂!AC81+众神殿!M81+精神空间!AC80+天赋!AB81+魂师之魄1!Q81)*(1+BX81)+魂兽1!Q83+化神!L80+魂骨!K80+魂环!L80+神兵!M79+神兵!AF79+魂核1!Q81</f>
        <v>1089.5234</v>
      </c>
      <c r="AI81">
        <f>(星级!AC81+阶位!AD81+战魄!N81+武魂!AD81+众神殿!N81+精神空间!AD80+天赋!AC81+魂师之魄1!R81)*(1+BY81)+魂兽1!R83+化神!M80+魂骨!L80+魂环!M80+神兵!N79+神兵!AG79+魂核1!R81</f>
        <v>14147.599999999999</v>
      </c>
      <c r="AJ81">
        <f>(星级!AD81+阶位!AE81+战魄!O81+武魂!AE81+众神殿!O81+精神空间!AE80+天赋!AD81+魂师之魄1!S81)*(1+BZ81)+魂兽1!S83+化神!N80+魂骨!M80+魂环!N80+神兵!O79+神兵!AH79+魂核1!S81</f>
        <v>206.15</v>
      </c>
      <c r="AK81">
        <f>(星级!AE81+阶位!AF81+战魄!P81+武魂!AF81+众神殿!P81+精神空间!AF80+天赋!AE81+魂师之魄1!T81)*(1+CA81)+魂兽1!T83+化神!O80+魂骨!N80+魂环!O80+神兵!P79+神兵!AI79+魂核1!T81</f>
        <v>59693.005599999997</v>
      </c>
      <c r="AL81">
        <f>(星级!AF81+阶位!AG81+战魄!Q81+武魂!AG81+众神殿!Q81+精神空间!AG80+天赋!AF81+魂师之魄1!U81)*(1+CB81)+魂兽1!U83+化神!P80+魂骨!O80+魂环!P80+神兵!Q79+神兵!AJ79+魂核1!U81</f>
        <v>59693.005599999997</v>
      </c>
      <c r="AM81">
        <f>化神!R80+魂环!Q80</f>
        <v>30770</v>
      </c>
      <c r="AN81">
        <f>化神!S80+魂环!R80</f>
        <v>30770</v>
      </c>
      <c r="AO81">
        <f>魂环!S80</f>
        <v>0</v>
      </c>
      <c r="AP81">
        <f>魂环!T80</f>
        <v>0</v>
      </c>
      <c r="AQ81">
        <f>魂核1!Y81+神器1!AD81+VLOOKUP(精神空间!$B$2,精神空间!$BR$4:$BT$11,2,)</f>
        <v>0.7</v>
      </c>
      <c r="AR81">
        <f>魂核1!Z81+神器1!AE81+VLOOKUP(精神空间!$B$2,精神空间!$BR$4:$BT$11,2,)</f>
        <v>0.7</v>
      </c>
      <c r="AT81">
        <f>(星级!AH81+阶位!AJ81+战魄!D81+武魂!AJ81+众神殿!D81+精神空间!AJ80+天赋!AI81+魂师之魄1!H81)*(1+BO81)+魂兽1!H83+化神!C80+魂骨!B80+魂环!C80+神兵!D79+神兵!W79+魂核1!H81</f>
        <v>828966.69780769991</v>
      </c>
      <c r="AU81">
        <f>(星级!AI81+阶位!AK81+战魄!E81+武魂!AK81+众神殿!E81+精神空间!AK80+天赋!AJ81+魂师之魄1!I81)*(1+BP81)+魂兽1!I83+化神!D80+魂骨!C80+魂环!D80+神兵!E79+神兵!X79+魂核1!I81</f>
        <v>214917.98340813999</v>
      </c>
      <c r="AV81">
        <f>(星级!AJ81+阶位!AL81+战魄!F81+武魂!AL81+众神殿!F81+精神空间!AL80+天赋!AK81+魂师之魄1!J81)*(1+BQ81)+魂兽1!J83+化神!E80+魂骨!D80+魂环!E80+神兵!F79+神兵!Y79+魂核1!J81</f>
        <v>66569.308640000003</v>
      </c>
      <c r="AW81">
        <f>(星级!AK81+阶位!AM81+战魄!G81+武魂!AM81+众神殿!G81+精神空间!AM80+天赋!AL81+魂师之魄1!K81)*(1+BR81)+魂兽1!K83+化神!F80+魂骨!E80+魂环!F80+神兵!G79+神兵!Z79+魂核1!K81</f>
        <v>71676.62384</v>
      </c>
      <c r="AX81">
        <f>(星级!AL81+阶位!AN81+战魄!H81+武魂!AN81+众神殿!H81+精神空间!AN80+天赋!AM81+魂师之魄1!L81)*(1+BS81)+魂兽1!L83+化神!G80+魂骨!F80+魂环!G80+神兵!H79+神兵!AA79+魂核1!L81</f>
        <v>1233.6851999999999</v>
      </c>
      <c r="AY81">
        <f>(星级!AM81+阶位!AO81+战魄!I81+武魂!AO81+众神殿!I81+精神空间!AO80+天赋!AN81+魂师之魄1!M81)*(1+BT81)+魂兽1!M83+化神!H80+魂骨!G80+魂环!H80+神兵!I79+神兵!AB79+魂核1!M81</f>
        <v>1078.6451999999999</v>
      </c>
      <c r="AZ81">
        <f>(星级!AN81+阶位!AP81+战魄!J81+武魂!AP81+众神殿!J81+精神空间!AP80+天赋!AO81+魂师之魄1!N81)*(1+BU81)+魂兽1!N83+化神!I80+魂骨!H80+魂环!I80+神兵!J79+神兵!AC79+魂核1!N81</f>
        <v>1146.954</v>
      </c>
      <c r="BA81">
        <f>(星级!AO81+阶位!AQ81+战魄!K81+武魂!AQ81+众神殿!K81+精神空间!AQ80+天赋!AP81+魂师之魄1!O81)*(1+BV81)+魂兽1!O83+化神!J80+魂骨!I80+魂环!J80+神兵!K79+神兵!AD79+魂核1!O81</f>
        <v>1078.6451999999999</v>
      </c>
      <c r="BB81">
        <f>(星级!AP81+阶位!AR81+战魄!L81+武魂!AR81+众神殿!L81+精神空间!AR80+天赋!AQ81+魂师之魄1!P81)*(1+BW81)+魂兽1!P83+化神!K80+魂骨!J80+魂环!K80+神兵!L79+神兵!AE79+魂核1!P81</f>
        <v>1347.6851999999999</v>
      </c>
      <c r="BC81">
        <f>(星级!AQ81+阶位!AS81+战魄!M81+武魂!AS81+众神殿!M81+精神空间!AS80+天赋!AR81+魂师之魄1!Q81)*(1+BX81)+魂兽1!Q83+化神!L80+魂骨!K80+魂环!L80+神兵!M79+神兵!AF79+魂核1!Q81</f>
        <v>1078.2234000000001</v>
      </c>
      <c r="BD81">
        <f>(星级!AR81+阶位!AT81+战魄!N81+武魂!AT81+众神殿!N81+精神空间!AT80+天赋!AS81+魂师之魄1!R81)*(1+BY81)+魂兽1!R83+化神!M80+魂骨!L80+魂环!M80+神兵!N79+神兵!AG79+魂核1!R81</f>
        <v>7073.7999999999993</v>
      </c>
      <c r="BE81">
        <f>(星级!AS81+阶位!AU81+战魄!O81+武魂!AU81+众神殿!O81+精神空间!AU80+天赋!AT81+魂师之魄1!S81)*(1+BZ81)+魂兽1!S83+化神!N80+魂骨!M80+魂环!N80+神兵!O79+神兵!AH79+魂核1!S81</f>
        <v>260.39999999999998</v>
      </c>
      <c r="BF81">
        <f>(星级!AT81+阶位!AV81+战魄!P81+武魂!AV81+众神殿!P81+精神空间!AV80+天赋!AU81+魂师之魄1!T81)*(1+CA81)+魂兽1!T83+化神!O80+魂骨!N80+魂环!O80+神兵!P79+神兵!AI79+魂核1!T81</f>
        <v>58607.245599999995</v>
      </c>
      <c r="BG81">
        <f>(星级!AU81+阶位!AW81+战魄!Q81+武魂!AW81+众神殿!Q81+精神空间!AW80+天赋!AV81+魂师之魄1!U81)*(1+CB81)+魂兽1!U83+化神!P80+魂骨!O80+魂环!P80+神兵!Q79+神兵!AJ79+魂核1!U81</f>
        <v>58607.245599999995</v>
      </c>
      <c r="BH81">
        <f>化神!R80+魂环!Q80</f>
        <v>30770</v>
      </c>
      <c r="BI81">
        <f>化神!S80+魂环!R80</f>
        <v>30770</v>
      </c>
      <c r="BJ81">
        <f>魂环!S80</f>
        <v>0</v>
      </c>
      <c r="BK81">
        <f>魂环!T80</f>
        <v>0</v>
      </c>
      <c r="BL81">
        <f>魂核1!Y81+神器1!AD81+VLOOKUP(精神空间!$B$2,精神空间!$BR$4:$BT$11,2,)</f>
        <v>0.7</v>
      </c>
      <c r="BM81">
        <f>魂核1!Z81+神器1!AE81+VLOOKUP(精神空间!$B$2,精神空间!$BR$4:$BT$11,2,)</f>
        <v>0.7</v>
      </c>
      <c r="BO81">
        <f>战魄!T81+武魂!AZ81+好感度!D80+魂师之魄1!Y81+神器1!M81+魂兽1!X83+精神空间!BA80+精神空间!BC80</f>
        <v>2.8559099999999997</v>
      </c>
      <c r="BP81">
        <f>战魄!U81+武魂!BA81+好感度!E80+魂师之魄1!Z81+神器1!N81+魂兽1!Y83+精神空间!BB80+精神空间!BD80</f>
        <v>2.1059099999999997</v>
      </c>
      <c r="BQ81">
        <f>战魄!V81+武魂!BB81+好感度!F80+魂师之魄1!AA81+神器1!O81+魂兽1!Z83</f>
        <v>1.08</v>
      </c>
      <c r="BR81">
        <f>战魄!W81+武魂!BC81+好感度!G80+魂师之魄1!AB81+神器1!P81+魂兽1!AA83</f>
        <v>1.08</v>
      </c>
      <c r="BS81">
        <f>战魄!X81+武魂!BD81+好感度!H80+魂师之魄1!AC81+神器1!Q81+魂兽1!AB83</f>
        <v>1.2799999999999998</v>
      </c>
      <c r="BT81">
        <f>战魄!Y81+武魂!BE81+好感度!I80+魂师之魄1!AD81+神器1!R81+魂兽1!AC83</f>
        <v>1.2799999999999998</v>
      </c>
      <c r="BU81">
        <f>战魄!Z81+武魂!BF81+好感度!J80+魂师之魄1!AE81+神器1!S81+魂兽1!AD83</f>
        <v>1.2799999999999998</v>
      </c>
      <c r="BV81">
        <f>战魄!AA81+武魂!BG81+好感度!K80+魂师之魄1!AF81+神器1!T81+魂兽1!AE83</f>
        <v>1.2799999999999998</v>
      </c>
      <c r="BW81">
        <f>战魄!AB81+武魂!BH81+好感度!L80+魂师之魄1!AG81+神器1!U81+魂兽1!AF83</f>
        <v>1.2799999999999998</v>
      </c>
      <c r="BX81">
        <f>战魄!AC81+武魂!BI81+好感度!M80+魂师之魄1!AH81+神器1!V81+魂兽1!AG83</f>
        <v>1.2599999999999998</v>
      </c>
      <c r="BY81">
        <f>战魄!AD81+武魂!BJ81+好感度!N80+魂师之魄1!AI81+神器1!W81+魂兽1!AH83</f>
        <v>1.2599999999999998</v>
      </c>
      <c r="BZ81">
        <f>战魄!AE81+武魂!BK81+好感度!O80+魂师之魄1!AJ81+神器1!X81+魂兽1!AI83</f>
        <v>1.17</v>
      </c>
      <c r="CA81">
        <f>战魄!AF81+武魂!BL81+好感度!P80+魂师之魄1!AK81+神器1!Y81+魂兽1!AJ83</f>
        <v>1.08</v>
      </c>
      <c r="CB81">
        <f>战魄!AG81+武魂!BM81+好感度!Q80+魂师之魄1!AL81+神器1!Z81+魂兽1!AK83</f>
        <v>1.08</v>
      </c>
    </row>
    <row r="82" spans="2:80" x14ac:dyDescent="0.2">
      <c r="B82">
        <v>78</v>
      </c>
      <c r="D82">
        <f>(星级!D82+阶位!D82+战魄!D82+武魂!D82+众神殿!D82+精神空间!D81+天赋!C82+魂师之魄1!H82)*(1+BO82)+魂兽1!H84+化神!C81+魂骨!B81+魂环!C81+神兵!D80+神兵!W80+魂核1!H82</f>
        <v>902941.92021806003</v>
      </c>
      <c r="E82">
        <f>(星级!E82+阶位!E82+战魄!E82+武魂!E82+众神殿!E82+精神空间!E81+天赋!D82+魂师之魄1!I82)*(1+BP82)+魂兽1!I84+化神!D81+魂骨!C81+魂环!D81+神兵!E80+神兵!X80+魂核1!I82</f>
        <v>220879.63222918002</v>
      </c>
      <c r="F82">
        <f>(星级!F82+阶位!F82+战魄!F82+武魂!F82+众神殿!F82+精神空间!F81+天赋!E82+魂师之魄1!J82)*(1+BQ82)+魂兽1!J84+化神!E81+魂骨!D81+魂环!E81+神兵!F80+神兵!Y80+魂核1!J82</f>
        <v>78171.877280000001</v>
      </c>
      <c r="G82">
        <f>(星级!G82+阶位!G82+战魄!G82+武魂!G82+众神殿!G82+精神空间!G81+天赋!F82+魂师之魄1!K82)*(1+BR82)+魂兽1!K84+化神!F81+魂骨!E81+魂环!F81+神兵!G80+神兵!Z80+魂核1!K82</f>
        <v>71463.877279999986</v>
      </c>
      <c r="H82">
        <f>(星级!H82+阶位!H82+战魄!H82+武魂!H82+众神殿!H82+精神空间!H81+天赋!G82+魂师之魄1!L82)*(1+BS82)+魂兽1!L84+化神!G81+魂骨!F81+魂环!G81+神兵!H80+神兵!AA80+魂核1!L82</f>
        <v>1254.6611999999998</v>
      </c>
      <c r="I82">
        <f>(星级!I82+阶位!I82+战魄!I82+武魂!I82+众神殿!I82+精神空间!I81+天赋!H82+魂师之魄1!M82)*(1+BT82)+魂兽1!M84+化神!H81+魂骨!G81+魂环!H81+神兵!I80+神兵!AB80+魂核1!M82</f>
        <v>1099.6212</v>
      </c>
      <c r="J82">
        <f>(星级!J82+阶位!J82+战魄!J82+武魂!J82+众神殿!J82+精神空间!J81+天赋!I82+魂师之魄1!N82)*(1+BU82)+魂兽1!N84+化神!I81+魂骨!H81+魂环!I81+神兵!J80+神兵!AC80+魂核1!N82</f>
        <v>1167.9299999999998</v>
      </c>
      <c r="K82">
        <f>(星级!K82+阶位!K82+战魄!K82+武魂!K82+众神殿!K82+精神空间!K81+天赋!J82+魂师之魄1!O82)*(1+BV82)+魂兽1!O84+化神!J81+魂骨!I81+魂环!J81+神兵!K80+神兵!AD80+魂核1!O82</f>
        <v>1108.7411999999999</v>
      </c>
      <c r="L82">
        <f>(星级!L82+阶位!L82+战魄!L82+武魂!L82+众神殿!L82+精神空间!L81+天赋!K82+魂师之魄1!P82)*(1+BW82)+魂兽1!P84+化神!K81+魂骨!J81+魂环!K81+神兵!L80+神兵!AE80+魂核1!P82</f>
        <v>1368.6611999999998</v>
      </c>
      <c r="M82">
        <f>(星级!M82+阶位!M82+战魄!M82+武魂!M82+众神殿!M82+精神空间!M81+天赋!L82+魂师之魄1!Q82)*(1+BX82)+魂兽1!Q84+化神!L81+魂骨!K81+魂环!L81+神兵!M80+神兵!AF80+魂核1!Q82</f>
        <v>1108.7411999999999</v>
      </c>
      <c r="N82">
        <f>(星级!N82+阶位!N82+战魄!N82+武魂!N82+众神殿!N82+精神空间!N81+天赋!M82+魂师之魄1!R82)*(1+BY82)+魂兽1!R84+化神!M81+魂骨!L81+魂环!M81+神兵!N80+神兵!AG80+魂核1!R82</f>
        <v>17967</v>
      </c>
      <c r="O82">
        <f>(星级!O82+阶位!O82+战魄!O82+武魂!O82+众神殿!O82+精神空间!O81+天赋!N82+魂师之魄1!S82)*(1+BZ82)+魂兽1!S84+化神!N81+魂骨!M81+魂环!N81+神兵!O80+神兵!AH80+魂核1!S82</f>
        <v>130.19999999999999</v>
      </c>
      <c r="P82">
        <f>(星级!P82+阶位!P82+战魄!P82+武魂!P82+众神殿!P82+精神空间!P81+天赋!O82+魂师之魄1!T82)*(1+CA82)+魂兽1!T84+化神!O81+魂骨!N81+魂环!O81+神兵!P80+神兵!AI80+魂核1!T82</f>
        <v>61013.243999999999</v>
      </c>
      <c r="Q82">
        <f>(星级!Q82+阶位!Q82+战魄!Q82+武魂!Q82+众神殿!Q82+精神空间!Q81+天赋!P82+魂师之魄1!U82)*(1+CB82)+魂兽1!U84+化神!P81+魂骨!O81+魂环!P81+神兵!Q80+神兵!AJ80+魂核1!U82</f>
        <v>61013.243999999999</v>
      </c>
      <c r="R82">
        <f>化神!R81+魂环!Q81</f>
        <v>30770</v>
      </c>
      <c r="S82">
        <f>化神!S81+魂环!R81</f>
        <v>30770</v>
      </c>
      <c r="T82">
        <f>魂环!S81</f>
        <v>0</v>
      </c>
      <c r="U82">
        <f>魂环!T81</f>
        <v>0</v>
      </c>
      <c r="V82">
        <f>魂核1!Y82+神器1!AD82+VLOOKUP(精神空间!$B$2,精神空间!$BR$4:$BT$11,2,)</f>
        <v>0.7</v>
      </c>
      <c r="W82">
        <f>魂核1!Z82+神器1!AE82+VLOOKUP(精神空间!$B$2,精神空间!$BR$4:$BT$11,2,)</f>
        <v>0.7</v>
      </c>
      <c r="Y82">
        <f>(星级!S82+阶位!T82+战魄!D82+武魂!T82+众神殿!D82+精神空间!T81+天赋!S82+魂师之魄1!H82)*(1+BO82)+魂兽1!H84+化神!C81+魂骨!B81+魂环!C81+神兵!D80+神兵!W80+魂核1!H82</f>
        <v>875565.13027187996</v>
      </c>
      <c r="Z82">
        <f>(星级!T82+阶位!U82+战魄!E82+武魂!U82+众神殿!E82+精神空间!U81+天赋!T82+魂师之魄1!I82)*(1+BP82)+魂兽1!I84+化神!D81+魂骨!C81+魂环!D81+神兵!E80+神兵!X80+魂核1!I82</f>
        <v>217429.52295446</v>
      </c>
      <c r="AA82">
        <f>(星级!U82+阶位!V82+战魄!F82+武魂!V82+众神殿!F82+精神空间!V81+天赋!U82+魂师之魄1!J82)*(1+BQ82)+魂兽1!J84+化神!E81+魂骨!D81+魂环!E81+神兵!F80+神兵!Y80+魂核1!J82</f>
        <v>75292.258719999998</v>
      </c>
      <c r="AB82">
        <f>(星级!V82+阶位!W82+战魄!G82+武魂!W82+众神殿!G82+精神空间!W81+天赋!V82+魂师之魄1!K82)*(1+BR82)+魂兽1!K84+化神!F81+魂骨!E81+魂环!F81+神兵!G80+神兵!Z80+魂核1!K82</f>
        <v>68688.258719999998</v>
      </c>
      <c r="AC82">
        <f>(星级!W82+阶位!X82+战魄!H82+武魂!X82+众神殿!H82+精神空间!X81+天赋!W82+魂师之魄1!L82)*(1+BS82)+魂兽1!L84+化神!G81+魂骨!F81+魂环!G81+神兵!H80+神兵!AA80+魂核1!L82</f>
        <v>1243.7171999999998</v>
      </c>
      <c r="AD82">
        <f>(星级!X82+阶位!Y82+战魄!I82+武魂!Y82+众神殿!I82+精神空间!Y81+天赋!X82+魂师之魄1!M82)*(1+BT82)+魂兽1!M84+化神!H81+魂骨!G81+魂环!H81+神兵!I80+神兵!AB80+魂核1!M82</f>
        <v>1088.6771999999999</v>
      </c>
      <c r="AE82">
        <f>(星级!Y82+阶位!Z82+战魄!J82+武魂!Z82+众神殿!J82+精神空间!Z81+天赋!Y82+魂师之魄1!N82)*(1+BU82)+魂兽1!N84+化神!I81+魂骨!H81+魂环!I81+神兵!J80+神兵!AC80+魂核1!N82</f>
        <v>1178.8739999999998</v>
      </c>
      <c r="AF82">
        <f>(星级!Z82+阶位!AA82+战魄!K82+武魂!AA82+众神殿!K82+精神空间!AA81+天赋!Z82+魂师之魄1!O82)*(1+BV82)+魂兽1!O84+化神!J81+魂骨!I81+魂环!J81+神兵!K80+神兵!AD80+魂核1!O82</f>
        <v>1119.6851999999999</v>
      </c>
      <c r="AG82">
        <f>(星级!AA82+阶位!AB82+战魄!L82+武魂!AB82+众神殿!L82+精神空间!AB81+天赋!AA82+魂师之魄1!P82)*(1+BW82)+魂兽1!P84+化神!K81+魂骨!J81+魂环!K81+神兵!L80+神兵!AE80+魂核1!P82</f>
        <v>1368.6611999999998</v>
      </c>
      <c r="AH82">
        <f>(星级!AB82+阶位!AC82+战魄!M82+武魂!AC82+众神殿!M82+精神空间!AC81+天赋!AB82+魂师之魄1!Q82)*(1+BX82)+魂兽1!Q84+化神!L81+魂骨!K81+魂环!L81+神兵!M80+神兵!AF80+魂核1!Q82</f>
        <v>1108.7411999999999</v>
      </c>
      <c r="AI82">
        <f>(星级!AC82+阶位!AD82+战魄!N82+武魂!AD82+众神殿!N82+精神空间!AD81+天赋!AC82+魂师之魄1!R82)*(1+BY82)+魂兽1!R84+化神!M81+魂骨!L81+魂环!M81+神兵!N80+神兵!AG80+魂核1!R82</f>
        <v>14328.399999999998</v>
      </c>
      <c r="AJ82">
        <f>(星级!AD82+阶位!AE82+战魄!O82+武魂!AE82+众神殿!O82+精神空间!AE81+天赋!AD82+魂师之魄1!S82)*(1+BZ82)+魂兽1!S84+化神!N81+魂骨!M81+魂环!N81+神兵!O80+神兵!AH80+魂核1!S82</f>
        <v>206.15</v>
      </c>
      <c r="AK82">
        <f>(星级!AE82+阶位!AF82+战魄!P82+武魂!AF82+众神殿!P82+精神空间!AF81+天赋!AE82+魂师之魄1!T82)*(1+CA82)+魂兽1!T84+化神!O81+魂骨!N81+魂环!O81+神兵!P80+神兵!AI80+魂核1!T82</f>
        <v>59715.324000000001</v>
      </c>
      <c r="AL82">
        <f>(星级!AF82+阶位!AG82+战魄!Q82+武魂!AG82+众神殿!Q82+精神空间!AG81+天赋!AF82+魂师之魄1!U82)*(1+CB82)+魂兽1!U84+化神!P81+魂骨!O81+魂环!P81+神兵!Q80+神兵!AJ80+魂核1!U82</f>
        <v>59715.324000000001</v>
      </c>
      <c r="AM82">
        <f>化神!R81+魂环!Q81</f>
        <v>30770</v>
      </c>
      <c r="AN82">
        <f>化神!S81+魂环!R81</f>
        <v>30770</v>
      </c>
      <c r="AO82">
        <f>魂环!S81</f>
        <v>0</v>
      </c>
      <c r="AP82">
        <f>魂环!T81</f>
        <v>0</v>
      </c>
      <c r="AQ82">
        <f>魂核1!Y82+神器1!AD82+VLOOKUP(精神空间!$B$2,精神空间!$BR$4:$BT$11,2,)</f>
        <v>0.7</v>
      </c>
      <c r="AR82">
        <f>魂核1!Z82+神器1!AE82+VLOOKUP(精神空间!$B$2,精神空间!$BR$4:$BT$11,2,)</f>
        <v>0.7</v>
      </c>
      <c r="AT82">
        <f>(星级!AH82+阶位!AJ82+战魄!D82+武魂!AJ82+众神殿!D82+精神空间!AJ81+天赋!AI82+魂师之魄1!H82)*(1+BO82)+魂兽1!H84+化神!C81+魂骨!B81+魂环!C81+神兵!D80+神兵!W80+魂核1!H82</f>
        <v>849370.24476769997</v>
      </c>
      <c r="AU82">
        <f>(星级!AI82+阶位!AK82+战魄!E82+武魂!AK82+众神殿!E82+精神空间!AK81+天赋!AJ82+魂师之魄1!I82)*(1+BP82)+魂兽1!I84+化神!D81+魂骨!C81+魂环!D81+神兵!E80+神兵!X80+魂核1!I82</f>
        <v>220969.52728764003</v>
      </c>
      <c r="AV82">
        <f>(星级!AJ82+阶位!AL82+战魄!F82+武魂!AL82+众神殿!F82+精神空间!AL81+天赋!AK82+魂师之魄1!J82)*(1+BQ82)+魂兽1!J84+化神!E81+魂骨!D81+魂环!E81+神兵!F80+神兵!Y80+魂核1!J82</f>
        <v>67585.367839999992</v>
      </c>
      <c r="AW82">
        <f>(星级!AK82+阶位!AM82+战魄!G82+武魂!AM82+众神殿!G82+精神空间!AM81+天赋!AL82+魂师之魄1!K82)*(1+BR82)+魂兽1!K84+化神!F81+魂骨!E81+魂环!F81+神兵!G80+神兵!Z80+魂核1!K82</f>
        <v>72723.300640000001</v>
      </c>
      <c r="AX82">
        <f>(星级!AL82+阶位!AN82+战魄!H82+武魂!AN82+众神殿!H82+精神空间!AN81+天赋!AM82+魂师之魄1!L82)*(1+BS82)+魂兽1!L84+化神!G81+魂骨!F81+魂环!G81+神兵!H80+神兵!AA80+魂核1!L82</f>
        <v>1254.6611999999998</v>
      </c>
      <c r="AY82">
        <f>(星级!AM82+阶位!AO82+战魄!I82+武魂!AO82+众神殿!I82+精神空间!AO81+天赋!AN82+魂师之魄1!M82)*(1+BT82)+魂兽1!M84+化神!H81+魂骨!G81+魂环!H81+神兵!I80+神兵!AB80+魂核1!M82</f>
        <v>1099.6212</v>
      </c>
      <c r="AZ82">
        <f>(星级!AN82+阶位!AP82+战魄!J82+武魂!AP82+众神殿!J82+精神空间!AP81+天赋!AO82+魂师之魄1!N82)*(1+BU82)+魂兽1!N84+化神!I81+魂骨!H81+魂环!I81+神兵!J80+神兵!AC80+魂核1!N82</f>
        <v>1167.9299999999998</v>
      </c>
      <c r="BA82">
        <f>(星级!AO82+阶位!AQ82+战魄!K82+武魂!AQ82+众神殿!K82+精神空间!AQ81+天赋!AP82+魂师之魄1!O82)*(1+BV82)+魂兽1!O84+化神!J81+魂骨!I81+魂环!J81+神兵!K80+神兵!AD80+魂核1!O82</f>
        <v>1099.6212</v>
      </c>
      <c r="BB82">
        <f>(星级!AP82+阶位!AR82+战魄!L82+武魂!AR82+众神殿!L82+精神空间!AR81+天赋!AQ82+魂师之魄1!P82)*(1+BW82)+魂兽1!P84+化神!K81+魂骨!J81+魂环!K81+神兵!L80+神兵!AE80+魂核1!P82</f>
        <v>1368.6611999999998</v>
      </c>
      <c r="BC82">
        <f>(星级!AQ82+阶位!AS82+战魄!M82+武魂!AS82+众神殿!M82+精神空间!AS81+天赋!AR82+魂师之魄1!Q82)*(1+BX82)+魂兽1!Q84+化神!L81+魂骨!K81+魂环!L81+神兵!M80+神兵!AF80+魂核1!Q82</f>
        <v>1108.7411999999999</v>
      </c>
      <c r="BD82">
        <f>(星级!AR82+阶位!AT82+战魄!N82+武魂!AT82+众神殿!N82+精神空间!AT81+天赋!AS82+魂师之魄1!R82)*(1+BY82)+魂兽1!R84+化神!M81+魂骨!L81+魂环!M81+神兵!N80+神兵!AG80+魂核1!R82</f>
        <v>7164.1999999999989</v>
      </c>
      <c r="BE82">
        <f>(星级!AS82+阶位!AU82+战魄!O82+武魂!AU82+众神殿!O82+精神空间!AU81+天赋!AT82+魂师之魄1!S82)*(1+BZ82)+魂兽1!S84+化神!N81+魂骨!M81+魂环!N81+神兵!O80+神兵!AH80+魂核1!S82</f>
        <v>260.39999999999998</v>
      </c>
      <c r="BF82">
        <f>(星级!AT82+阶位!AV82+战魄!P82+武魂!AV82+众神殿!P82+精神空间!AV81+天赋!AU82+魂师之魄1!T82)*(1+CA82)+魂兽1!T84+化神!O81+魂骨!N81+魂环!O81+神兵!P80+神兵!AI80+魂核1!T82</f>
        <v>59715.324000000001</v>
      </c>
      <c r="BG82">
        <f>(星级!AU82+阶位!AW82+战魄!Q82+武魂!AW82+众神殿!Q82+精神空间!AW81+天赋!AV82+魂师之魄1!U82)*(1+CB82)+魂兽1!U84+化神!P81+魂骨!O81+魂环!P81+神兵!Q80+神兵!AJ80+魂核1!U82</f>
        <v>59715.324000000001</v>
      </c>
      <c r="BH82">
        <f>化神!R81+魂环!Q81</f>
        <v>30770</v>
      </c>
      <c r="BI82">
        <f>化神!S81+魂环!R81</f>
        <v>30770</v>
      </c>
      <c r="BJ82">
        <f>魂环!S81</f>
        <v>0</v>
      </c>
      <c r="BK82">
        <f>魂环!T81</f>
        <v>0</v>
      </c>
      <c r="BL82">
        <f>魂核1!Y82+神器1!AD82+VLOOKUP(精神空间!$B$2,精神空间!$BR$4:$BT$11,2,)</f>
        <v>0.7</v>
      </c>
      <c r="BM82">
        <f>魂核1!Z82+神器1!AE82+VLOOKUP(精神空间!$B$2,精神空间!$BR$4:$BT$11,2,)</f>
        <v>0.7</v>
      </c>
      <c r="BO82">
        <f>战魄!T82+武魂!AZ82+好感度!D81+魂师之魄1!Y82+神器1!M82+魂兽1!X84+精神空间!BA81+精神空间!BC81</f>
        <v>2.8599099999999997</v>
      </c>
      <c r="BP82">
        <f>战魄!U82+武魂!BA82+好感度!E81+魂师之魄1!Z82+神器1!N82+魂兽1!Y84+精神空间!BB81+精神空间!BD81</f>
        <v>2.1099100000000002</v>
      </c>
      <c r="BQ82">
        <f>战魄!V82+武魂!BB82+好感度!F81+魂师之魄1!AA82+神器1!O82+魂兽1!Z84</f>
        <v>1.08</v>
      </c>
      <c r="BR82">
        <f>战魄!W82+武魂!BC82+好感度!G81+魂师之魄1!AB82+神器1!P82+魂兽1!AA84</f>
        <v>1.08</v>
      </c>
      <c r="BS82">
        <f>战魄!X82+武魂!BD82+好感度!H81+魂师之魄1!AC82+神器1!Q82+魂兽1!AB84</f>
        <v>1.2799999999999998</v>
      </c>
      <c r="BT82">
        <f>战魄!Y82+武魂!BE82+好感度!I81+魂师之魄1!AD82+神器1!R82+魂兽1!AC84</f>
        <v>1.2799999999999998</v>
      </c>
      <c r="BU82">
        <f>战魄!Z82+武魂!BF82+好感度!J81+魂师之魄1!AE82+神器1!S82+魂兽1!AD84</f>
        <v>1.2799999999999998</v>
      </c>
      <c r="BV82">
        <f>战魄!AA82+武魂!BG82+好感度!K81+魂师之魄1!AF82+神器1!T82+魂兽1!AE84</f>
        <v>1.2799999999999998</v>
      </c>
      <c r="BW82">
        <f>战魄!AB82+武魂!BH82+好感度!L81+魂师之魄1!AG82+神器1!U82+魂兽1!AF84</f>
        <v>1.2799999999999998</v>
      </c>
      <c r="BX82">
        <f>战魄!AC82+武魂!BI82+好感度!M81+魂师之魄1!AH82+神器1!V82+魂兽1!AG84</f>
        <v>1.2799999999999998</v>
      </c>
      <c r="BY82">
        <f>战魄!AD82+武魂!BJ82+好感度!N81+魂师之魄1!AI82+神器1!W82+魂兽1!AH84</f>
        <v>1.2599999999999998</v>
      </c>
      <c r="BZ82">
        <f>战魄!AE82+武魂!BK82+好感度!O81+魂师之魄1!AJ82+神器1!X82+魂兽1!AI84</f>
        <v>1.17</v>
      </c>
      <c r="CA82">
        <f>战魄!AF82+武魂!BL82+好感度!P81+魂师之魄1!AK82+神器1!Y82+魂兽1!AJ84</f>
        <v>1.08</v>
      </c>
      <c r="CB82">
        <f>战魄!AG82+武魂!BM82+好感度!Q81+魂师之魄1!AL82+神器1!Z82+魂兽1!AK84</f>
        <v>1.08</v>
      </c>
    </row>
    <row r="83" spans="2:80" x14ac:dyDescent="0.2">
      <c r="B83">
        <v>79</v>
      </c>
      <c r="D83">
        <f>(星级!D83+阶位!D83+战魄!D83+武魂!D83+众神殿!D83+精神空间!D82+天赋!C83+魂师之魄1!H83)*(1+BO83)+魂兽1!H85+化神!C82+魂骨!B82+魂环!C82+神兵!D81+神兵!W81+魂核1!H83</f>
        <v>905533.26431205997</v>
      </c>
      <c r="E83">
        <f>(星级!E83+阶位!E83+战魄!E83+武魂!E83+众神殿!E83+精神空间!E82+天赋!D83+魂师之魄1!I83)*(1+BP83)+魂兽1!I85+化神!D82+魂骨!C82+魂环!D82+神兵!E81+神兵!X81+魂核1!I83</f>
        <v>222837.02795317999</v>
      </c>
      <c r="F83">
        <f>(星级!F83+阶位!F83+战魄!F83+武魂!F83+众神殿!F83+精神空间!F82+天赋!E83+魂师之魄1!J83)*(1+BQ83)+魂兽1!J85+化神!E82+魂骨!D82+魂环!E82+神兵!F81+神兵!Y81+魂核1!J83</f>
        <v>78326.213279999996</v>
      </c>
      <c r="G83">
        <f>(星级!G83+阶位!G83+战魄!G83+武魂!G83+众神殿!G83+精神空间!G82+天赋!F83+魂师之魄1!K83)*(1+BR83)+魂兽1!K85+化神!F82+魂骨!E82+魂环!F82+神兵!G81+神兵!Z81+魂核1!K83</f>
        <v>71574.533280000003</v>
      </c>
      <c r="H83">
        <f>(星级!H83+阶位!H83+战魄!H83+武魂!H83+众神殿!H83+精神空间!H82+天赋!G83+魂师之魄1!L83)*(1+BS83)+魂兽1!L85+化神!G82+魂骨!F82+魂环!G82+神兵!H81+神兵!AA81+魂核1!L83</f>
        <v>1264.2371999999998</v>
      </c>
      <c r="I83">
        <f>(星级!I83+阶位!I83+战魄!I83+武魂!I83+众神殿!I83+精神空间!I82+天赋!H83+魂师之魄1!M83)*(1+BT83)+魂兽1!M85+化神!H82+魂骨!G82+魂环!H82+神兵!I81+神兵!AB81+魂核1!M83</f>
        <v>1109.1971999999998</v>
      </c>
      <c r="J83">
        <f>(星级!J83+阶位!J83+战魄!J83+武魂!J83+众神殿!J83+精神空间!J82+天赋!I83+魂师之魄1!N83)*(1+BU83)+魂兽1!N85+化神!I82+魂骨!H82+魂环!I82+神兵!J81+神兵!AC81+魂核1!N83</f>
        <v>1177.5060000000001</v>
      </c>
      <c r="K83">
        <f>(星级!K83+阶位!K83+战魄!K83+武魂!K83+众神殿!K83+精神空间!K82+天赋!J83+魂师之魄1!O83)*(1+BV83)+魂兽1!O85+化神!J82+魂骨!I82+魂环!J82+神兵!K81+神兵!AD81+魂核1!O83</f>
        <v>1118.3172</v>
      </c>
      <c r="L83">
        <f>(星级!L83+阶位!L83+战魄!L83+武魂!L83+众神殿!L83+精神空间!L82+天赋!K83+魂师之魄1!P83)*(1+BW83)+魂兽1!P85+化神!K82+魂骨!J82+魂环!K82+神兵!L81+神兵!AE81+魂核1!P83</f>
        <v>1378.2371999999998</v>
      </c>
      <c r="M83">
        <f>(星级!M83+阶位!M83+战魄!M83+武魂!M83+众神殿!M83+精神空间!M82+天赋!L83+魂师之魄1!Q83)*(1+BX83)+魂兽1!Q85+化神!L82+魂骨!K82+魂环!L82+神兵!M81+神兵!AF81+魂核1!Q83</f>
        <v>1118.3172</v>
      </c>
      <c r="N83">
        <f>(星级!N83+阶位!N83+战魄!N83+武魂!N83+众神殿!N83+精神空间!N82+天赋!M83+魂师之魄1!R83)*(1+BY83)+魂兽1!R85+化神!M82+魂骨!L82+魂环!M82+神兵!N81+神兵!AG81+魂核1!R83</f>
        <v>18354</v>
      </c>
      <c r="O83">
        <f>(星级!O83+阶位!O83+战魄!O83+武魂!O83+众神殿!O83+精神空间!O82+天赋!N83+魂师之魄1!S83)*(1+BZ83)+魂兽1!S85+化神!N82+魂骨!M82+魂环!N82+神兵!O81+神兵!AH81+魂核1!S83</f>
        <v>130.19999999999999</v>
      </c>
      <c r="P83">
        <f>(星级!P83+阶位!P83+战魄!P83+武魂!P83+众神殿!P83+精神空间!P82+天赋!O83+魂师之魄1!T83)*(1+CA83)+魂兽1!T85+化神!O82+魂骨!N82+魂环!O82+神兵!P81+神兵!AI81+魂核1!T83</f>
        <v>61251.882400000002</v>
      </c>
      <c r="Q83">
        <f>(星级!Q83+阶位!Q83+战魄!Q83+武魂!Q83+众神殿!Q83+精神空间!Q82+天赋!P83+魂师之魄1!U83)*(1+CB83)+魂兽1!U85+化神!P82+魂骨!O82+魂环!P82+神兵!Q81+神兵!AJ81+魂核1!U83</f>
        <v>61251.882400000002</v>
      </c>
      <c r="R83">
        <f>化神!R82+魂环!Q82</f>
        <v>30770</v>
      </c>
      <c r="S83">
        <f>化神!S82+魂环!R82</f>
        <v>30770</v>
      </c>
      <c r="T83">
        <f>魂环!S82</f>
        <v>0</v>
      </c>
      <c r="U83">
        <f>魂环!T82</f>
        <v>0</v>
      </c>
      <c r="V83">
        <f>魂核1!Y83+神器1!AD83+VLOOKUP(精神空间!$B$2,精神空间!$BR$4:$BT$11,2,)</f>
        <v>0.7</v>
      </c>
      <c r="W83">
        <f>魂核1!Z83+神器1!AE83+VLOOKUP(精神空间!$B$2,精神空间!$BR$4:$BT$11,2,)</f>
        <v>0.7</v>
      </c>
      <c r="Y83">
        <f>(星级!S83+阶位!T83+战魄!D83+武魂!T83+众神殿!D83+精神空间!T82+天赋!S83+魂师之魄1!H83)*(1+BO83)+魂兽1!H85+化神!C82+魂骨!B82+魂环!C82+神兵!D81+神兵!W81+魂核1!H83</f>
        <v>877910.95223188004</v>
      </c>
      <c r="Z83">
        <f>(星级!T83+阶位!U83+战魄!E83+武魂!U83+众神殿!E83+精神空间!U82+天赋!T83+魂师之魄1!I83)*(1+BP83)+魂兽1!I85+化神!D82+魂骨!C82+魂环!D82+神兵!E81+神兵!X81+魂核1!I83</f>
        <v>218053.46432246</v>
      </c>
      <c r="AA83">
        <f>(星级!U83+阶位!V83+战魄!F83+武魂!V83+众神殿!F83+精神空间!V82+天赋!U83+魂师之魄1!J83)*(1+BQ83)+魂兽1!J85+化神!E82+魂骨!D82+魂环!E82+神兵!F81+神兵!Y81+魂核1!J83</f>
        <v>75416.226720000006</v>
      </c>
      <c r="AB83">
        <f>(星级!V83+阶位!W83+战魄!G83+武魂!W83+众神殿!G83+精神空间!W82+天赋!V83+魂师之魄1!K83)*(1+BR83)+魂兽1!K85+化神!F82+魂骨!E82+魂环!F82+神兵!G81+神兵!Z81+魂核1!K83</f>
        <v>68778.946720000007</v>
      </c>
      <c r="AC83">
        <f>(星级!W83+阶位!X83+战魄!H83+武魂!X83+众神殿!H83+精神空间!X82+天赋!W83+魂师之魄1!L83)*(1+BS83)+魂兽1!L85+化神!G82+魂骨!F82+魂环!G82+神兵!H81+神兵!AA81+魂核1!L83</f>
        <v>1253.2932000000001</v>
      </c>
      <c r="AD83">
        <f>(星级!X83+阶位!Y83+战魄!I83+武魂!Y83+众神殿!I83+精神空间!Y82+天赋!X83+魂师之魄1!M83)*(1+BT83)+魂兽1!M85+化神!H82+魂骨!G82+魂环!H82+神兵!I81+神兵!AB81+魂核1!M83</f>
        <v>1098.2531999999999</v>
      </c>
      <c r="AE83">
        <f>(星级!Y83+阶位!Z83+战魄!J83+武魂!Z83+众神殿!J83+精神空间!Z82+天赋!Y83+魂师之魄1!N83)*(1+BU83)+魂兽1!N85+化神!I82+魂骨!H82+魂环!I82+神兵!J81+神兵!AC81+魂核1!N83</f>
        <v>1188.4499999999998</v>
      </c>
      <c r="AF83">
        <f>(星级!Z83+阶位!AA83+战魄!K83+武魂!AA83+众神殿!K83+精神空间!AA82+天赋!Z83+魂师之魄1!O83)*(1+BV83)+魂兽1!O85+化神!J82+魂骨!I82+魂环!J82+神兵!K81+神兵!AD81+魂核1!O83</f>
        <v>1129.2611999999999</v>
      </c>
      <c r="AG83">
        <f>(星级!AA83+阶位!AB83+战魄!L83+武魂!AB83+众神殿!L83+精神空间!AB82+天赋!AA83+魂师之魄1!P83)*(1+BW83)+魂兽1!P85+化神!K82+魂骨!J82+魂环!K82+神兵!L81+神兵!AE81+魂核1!P83</f>
        <v>1378.2371999999998</v>
      </c>
      <c r="AH83">
        <f>(星级!AB83+阶位!AC83+战魄!M83+武魂!AC83+众神殿!M83+精神空间!AC82+天赋!AB83+魂师之魄1!Q83)*(1+BX83)+魂兽1!Q85+化神!L82+魂骨!K82+魂环!L82+神兵!M81+神兵!AF81+魂核1!Q83</f>
        <v>1118.3172</v>
      </c>
      <c r="AI83">
        <f>(星级!AC83+阶位!AD83+战魄!N83+武魂!AD83+众神殿!N83+精神空间!AD82+天赋!AC83+魂师之魄1!R83)*(1+BY83)+魂兽1!R85+化神!M82+魂骨!L82+魂环!M82+神兵!N81+神兵!AG81+魂核1!R83</f>
        <v>14637.599999999999</v>
      </c>
      <c r="AJ83">
        <f>(星级!AD83+阶位!AE83+战魄!O83+武魂!AE83+众神殿!O83+精神空间!AE82+天赋!AD83+魂师之魄1!S83)*(1+BZ83)+魂兽1!S85+化神!N82+魂骨!M82+魂环!N82+神兵!O81+神兵!AH81+魂核1!S83</f>
        <v>206.15</v>
      </c>
      <c r="AK83">
        <f>(星级!AE83+阶位!AF83+战魄!P83+武魂!AF83+众神殿!P83+精神空间!AF82+天赋!AE83+魂师之魄1!T83)*(1+CA83)+魂兽1!T85+化神!O82+魂骨!N82+魂环!O82+神兵!P81+神兵!AI81+魂核1!T83</f>
        <v>59737.642399999997</v>
      </c>
      <c r="AL83">
        <f>(星级!AF83+阶位!AG83+战魄!Q83+武魂!AG83+众神殿!Q83+精神空间!AG82+天赋!AF83+魂师之魄1!U83)*(1+CB83)+魂兽1!U85+化神!P82+魂骨!O82+魂环!P82+神兵!Q81+神兵!AJ81+魂核1!U83</f>
        <v>59737.642399999997</v>
      </c>
      <c r="AM83">
        <f>化神!R82+魂环!Q82</f>
        <v>30770</v>
      </c>
      <c r="AN83">
        <f>化神!S82+魂环!R82</f>
        <v>30770</v>
      </c>
      <c r="AO83">
        <f>魂环!S82</f>
        <v>0</v>
      </c>
      <c r="AP83">
        <f>魂环!T82</f>
        <v>0</v>
      </c>
      <c r="AQ83">
        <f>魂核1!Y83+神器1!AD83+VLOOKUP(精神空间!$B$2,精神空间!$BR$4:$BT$11,2,)</f>
        <v>0.7</v>
      </c>
      <c r="AR83">
        <f>魂核1!Z83+神器1!AE83+VLOOKUP(精神空间!$B$2,精神空间!$BR$4:$BT$11,2,)</f>
        <v>0.7</v>
      </c>
      <c r="AT83">
        <f>(星级!AH83+阶位!AJ83+战魄!D83+武魂!AJ83+众神殿!D83+精神空间!AJ82+天赋!AI83+魂师之魄1!H83)*(1+BO83)+魂兽1!H85+化神!C82+魂骨!B82+魂环!C82+神兵!D81+神兵!W81+魂核1!H83</f>
        <v>851477.17886769993</v>
      </c>
      <c r="AU83">
        <f>(星级!AI83+阶位!AK83+战魄!E83+武魂!AK83+众神殿!E83+精神空间!AK82+天赋!AJ83+魂师之魄1!I83)*(1+BP83)+魂兽1!I85+化神!D82+魂骨!C82+魂环!D82+神兵!E81+神兵!X81+魂核1!I83</f>
        <v>221627.44829714001</v>
      </c>
      <c r="AV83">
        <f>(星级!AJ83+阶位!AL83+战魄!F83+武魂!AL83+众神殿!F83+精神空间!AL82+天赋!AK83+魂师之魄1!J83)*(1+BQ83)+魂兽1!J85+化神!E82+魂骨!D82+魂环!E82+神兵!F81+神兵!Y81+魂核1!J83</f>
        <v>67665.427039999995</v>
      </c>
      <c r="AW83">
        <f>(星级!AK83+阶位!AM83+战魄!G83+武魂!AM83+众神殿!G83+精神空间!AM82+天赋!AL83+魂师之魄1!K83)*(1+BR83)+魂兽1!K85+化神!F82+魂骨!E82+魂环!F82+神兵!G81+神兵!Z81+魂核1!K83</f>
        <v>72833.977440000002</v>
      </c>
      <c r="AX83">
        <f>(星级!AL83+阶位!AN83+战魄!H83+武魂!AN83+众神殿!H83+精神空间!AN82+天赋!AM83+魂师之魄1!L83)*(1+BS83)+魂兽1!L85+化神!G82+魂骨!F82+魂环!G82+神兵!H81+神兵!AA81+魂核1!L83</f>
        <v>1264.2371999999998</v>
      </c>
      <c r="AY83">
        <f>(星级!AM83+阶位!AO83+战魄!I83+武魂!AO83+众神殿!I83+精神空间!AO82+天赋!AN83+魂师之魄1!M83)*(1+BT83)+魂兽1!M85+化神!H82+魂骨!G82+魂环!H82+神兵!I81+神兵!AB81+魂核1!M83</f>
        <v>1109.1971999999998</v>
      </c>
      <c r="AZ83">
        <f>(星级!AN83+阶位!AP83+战魄!J83+武魂!AP83+众神殿!J83+精神空间!AP82+天赋!AO83+魂师之魄1!N83)*(1+BU83)+魂兽1!N85+化神!I82+魂骨!H82+魂环!I82+神兵!J81+神兵!AC81+魂核1!N83</f>
        <v>1177.5060000000001</v>
      </c>
      <c r="BA83">
        <f>(星级!AO83+阶位!AQ83+战魄!K83+武魂!AQ83+众神殿!K83+精神空间!AQ82+天赋!AP83+魂师之魄1!O83)*(1+BV83)+魂兽1!O85+化神!J82+魂骨!I82+魂环!J82+神兵!K81+神兵!AD81+魂核1!O83</f>
        <v>1109.1971999999998</v>
      </c>
      <c r="BB83">
        <f>(星级!AP83+阶位!AR83+战魄!L83+武魂!AR83+众神殿!L83+精神空间!AR82+天赋!AQ83+魂师之魄1!P83)*(1+BW83)+魂兽1!P85+化神!K82+魂骨!J82+魂环!K82+神兵!L81+神兵!AE81+魂核1!P83</f>
        <v>1378.2371999999998</v>
      </c>
      <c r="BC83">
        <f>(星级!AQ83+阶位!AS83+战魄!M83+武魂!AS83+众神殿!M83+精神空间!AS82+天赋!AR83+魂师之魄1!Q83)*(1+BX83)+魂兽1!Q85+化神!L82+魂骨!K82+魂环!L82+神兵!M81+神兵!AF81+魂核1!Q83</f>
        <v>1118.3172</v>
      </c>
      <c r="BD83">
        <f>(星级!AR83+阶位!AT83+战魄!N83+武魂!AT83+众神殿!N83+精神空间!AT82+天赋!AS83+魂师之魄1!R83)*(1+BY83)+魂兽1!R85+化神!M82+魂骨!L82+魂环!M82+神兵!N81+神兵!AG81+魂核1!R83</f>
        <v>7318.7999999999993</v>
      </c>
      <c r="BE83">
        <f>(星级!AS83+阶位!AU83+战魄!O83+武魂!AU83+众神殿!O83+精神空间!AU82+天赋!AT83+魂师之魄1!S83)*(1+BZ83)+魂兽1!S85+化神!N82+魂骨!M82+魂环!N82+神兵!O81+神兵!AH81+魂核1!S83</f>
        <v>260.39999999999998</v>
      </c>
      <c r="BF83">
        <f>(星级!AT83+阶位!AV83+战魄!P83+武魂!AV83+众神殿!P83+精神空间!AV82+天赋!AU83+魂师之魄1!T83)*(1+CA83)+魂兽1!T85+化神!O82+魂骨!N82+魂环!O82+神兵!P81+神兵!AI81+魂核1!T83</f>
        <v>59737.642399999997</v>
      </c>
      <c r="BG83">
        <f>(星级!AU83+阶位!AW83+战魄!Q83+武魂!AW83+众神殿!Q83+精神空间!AW82+天赋!AV83+魂师之魄1!U83)*(1+CB83)+魂兽1!U85+化神!P82+魂骨!O82+魂环!P82+神兵!Q81+神兵!AJ81+魂核1!U83</f>
        <v>59737.642399999997</v>
      </c>
      <c r="BH83">
        <f>化神!R82+魂环!Q82</f>
        <v>30770</v>
      </c>
      <c r="BI83">
        <f>化神!S82+魂环!R82</f>
        <v>30770</v>
      </c>
      <c r="BJ83">
        <f>魂环!S82</f>
        <v>0</v>
      </c>
      <c r="BK83">
        <f>魂环!T82</f>
        <v>0</v>
      </c>
      <c r="BL83">
        <f>魂核1!Y83+神器1!AD83+VLOOKUP(精神空间!$B$2,精神空间!$BR$4:$BT$11,2,)</f>
        <v>0.7</v>
      </c>
      <c r="BM83">
        <f>魂核1!Z83+神器1!AE83+VLOOKUP(精神空间!$B$2,精神空间!$BR$4:$BT$11,2,)</f>
        <v>0.7</v>
      </c>
      <c r="BO83">
        <f>战魄!T83+武魂!AZ83+好感度!D82+魂师之魄1!Y83+神器1!M83+魂兽1!X85+精神空间!BA82+精神空间!BC82</f>
        <v>2.8639099999999997</v>
      </c>
      <c r="BP83">
        <f>战魄!U83+武魂!BA83+好感度!E82+魂师之魄1!Z83+神器1!N83+魂兽1!Y85+精神空间!BB82+精神空间!BD82</f>
        <v>2.1139099999999997</v>
      </c>
      <c r="BQ83">
        <f>战魄!V83+武魂!BB83+好感度!F82+魂师之魄1!AA83+神器1!O83+魂兽1!Z85</f>
        <v>1.08</v>
      </c>
      <c r="BR83">
        <f>战魄!W83+武魂!BC83+好感度!G82+魂师之魄1!AB83+神器1!P83+魂兽1!AA85</f>
        <v>1.08</v>
      </c>
      <c r="BS83">
        <f>战魄!X83+武魂!BD83+好感度!H82+魂师之魄1!AC83+神器1!Q83+魂兽1!AB85</f>
        <v>1.2799999999999998</v>
      </c>
      <c r="BT83">
        <f>战魄!Y83+武魂!BE83+好感度!I82+魂师之魄1!AD83+神器1!R83+魂兽1!AC85</f>
        <v>1.2799999999999998</v>
      </c>
      <c r="BU83">
        <f>战魄!Z83+武魂!BF83+好感度!J82+魂师之魄1!AE83+神器1!S83+魂兽1!AD85</f>
        <v>1.2799999999999998</v>
      </c>
      <c r="BV83">
        <f>战魄!AA83+武魂!BG83+好感度!K82+魂师之魄1!AF83+神器1!T83+魂兽1!AE85</f>
        <v>1.2799999999999998</v>
      </c>
      <c r="BW83">
        <f>战魄!AB83+武魂!BH83+好感度!L82+魂师之魄1!AG83+神器1!U83+魂兽1!AF85</f>
        <v>1.2799999999999998</v>
      </c>
      <c r="BX83">
        <f>战魄!AC83+武魂!BI83+好感度!M82+魂师之魄1!AH83+神器1!V83+魂兽1!AG85</f>
        <v>1.2799999999999998</v>
      </c>
      <c r="BY83">
        <f>战魄!AD83+武魂!BJ83+好感度!N82+魂师之魄1!AI83+神器1!W83+魂兽1!AH85</f>
        <v>1.2799999999999998</v>
      </c>
      <c r="BZ83">
        <f>战魄!AE83+武魂!BK83+好感度!O82+魂师之魄1!AJ83+神器1!X83+魂兽1!AI85</f>
        <v>1.17</v>
      </c>
      <c r="CA83">
        <f>战魄!AF83+武魂!BL83+好感度!P82+魂师之魄1!AK83+神器1!Y83+魂兽1!AJ85</f>
        <v>1.08</v>
      </c>
      <c r="CB83">
        <f>战魄!AG83+武魂!BM83+好感度!Q82+魂师之魄1!AL83+神器1!Z83+魂兽1!AK85</f>
        <v>1.08</v>
      </c>
    </row>
    <row r="84" spans="2:80" x14ac:dyDescent="0.2">
      <c r="B84">
        <v>80</v>
      </c>
      <c r="D84">
        <f>(星级!D84+阶位!D84+战魄!D84+武魂!D84+众神殿!D84+精神空间!D83+天赋!C84+魂师之魄1!H84)*(1+BO84)+魂兽1!H86+化神!C83+魂骨!B83+魂环!C83+神兵!D82+神兵!W82+魂核1!H84</f>
        <v>958490.22318813996</v>
      </c>
      <c r="E84">
        <f>(星级!E84+阶位!E84+战魄!E84+武魂!E84+众神殿!E84+精神空间!E83+天赋!D84+魂师之魄1!I84)*(1+BP84)+魂兽1!I86+化神!D83+魂骨!C83+魂环!D83+神兵!E82+神兵!X82+魂核1!I84</f>
        <v>230191.85028586001</v>
      </c>
      <c r="F84">
        <f>(星级!F84+阶位!F84+战魄!F84+武魂!F84+众神殿!F84+精神空间!F83+天赋!E84+魂师之魄1!J84)*(1+BQ84)+魂兽1!J86+化神!E83+魂骨!D83+魂环!E83+神兵!F82+神兵!Y82+魂核1!J84</f>
        <v>81043.333920000005</v>
      </c>
      <c r="G84">
        <f>(星级!G84+阶位!G84+战魄!G84+武魂!G84+众神殿!G84+精神空间!G83+天赋!F84+魂师之魄1!K84)*(1+BR84)+魂兽1!K86+化神!F83+魂骨!E83+魂环!F83+神兵!G82+神兵!Z82+魂核1!K84</f>
        <v>74247.973919999989</v>
      </c>
      <c r="H84">
        <f>(星级!H84+阶位!H84+战魄!H84+武魂!H84+众神殿!H84+精神空间!H83+天赋!G84+魂师之魄1!L84)*(1+BS84)+魂兽1!L86+化神!G83+魂骨!F83+魂环!G83+神兵!H82+神兵!AA82+魂核1!L84</f>
        <v>1274.5427999999999</v>
      </c>
      <c r="I84">
        <f>(星级!I84+阶位!I84+战魄!I84+武魂!I84+众神殿!I84+精神空间!I83+天赋!H84+魂师之魄1!M84)*(1+BT84)+魂兽1!M86+化神!H83+魂骨!G83+魂环!H83+神兵!I82+神兵!AB82+魂核1!M84</f>
        <v>1119.5028</v>
      </c>
      <c r="J84">
        <f>(星级!J84+阶位!J84+战魄!J84+武魂!J84+众神殿!J84+精神空间!J83+天赋!I84+魂师之魄1!N84)*(1+BU84)+魂兽1!N86+化神!I83+魂骨!H83+魂环!I83+神兵!J82+神兵!AC82+魂核1!N84</f>
        <v>1187.9575199999999</v>
      </c>
      <c r="K84">
        <f>(星级!K84+阶位!K84+战魄!K84+武魂!K84+众神殿!K84+精神空间!K83+天赋!J84+魂师之魄1!O84)*(1+BV84)+魂兽1!O86+化神!J83+魂骨!I83+魂环!J83+神兵!K82+神兵!AD82+魂核1!O84</f>
        <v>1128.6227999999999</v>
      </c>
      <c r="L84">
        <f>(星级!L84+阶位!L84+战魄!L84+武魂!L84+众神殿!L84+精神空间!L83+天赋!K84+魂师之魄1!P84)*(1+BW84)+魂兽1!P86+化神!K83+魂骨!J83+魂环!K83+神兵!L82+神兵!AE82+魂核1!P84</f>
        <v>1388.5427999999999</v>
      </c>
      <c r="M84">
        <f>(星级!M84+阶位!M84+战魄!M84+武魂!M84+众神殿!M84+精神空间!M83+天赋!L84+魂师之魄1!Q84)*(1+BX84)+魂兽1!Q86+化神!L83+魂骨!K83+魂环!L83+神兵!M82+神兵!AF82+魂核1!Q84</f>
        <v>1128.6227999999999</v>
      </c>
      <c r="N84">
        <f>(星级!N84+阶位!N84+战魄!N84+武魂!N84+众神殿!N84+精神空间!N83+天赋!M84+魂师之魄1!R84)*(1+BY84)+魂兽1!R86+化神!M83+魂骨!L83+魂环!M83+神兵!N82+神兵!AG82+魂核1!R84</f>
        <v>18582</v>
      </c>
      <c r="O84">
        <f>(星级!O84+阶位!O84+战魄!O84+武魂!O84+众神殿!O84+精神空间!O83+天赋!N84+魂师之魄1!S84)*(1+BZ84)+魂兽1!S86+化神!N83+魂骨!M83+魂环!N83+神兵!O82+神兵!AH82+魂核1!S84</f>
        <v>130.79999999999998</v>
      </c>
      <c r="P84">
        <f>(星级!P84+阶位!P84+战魄!P84+武魂!P84+众神殿!P84+精神空间!P83+天赋!O84+魂师之魄1!T84)*(1+CA84)+魂兽1!T86+化神!O83+魂骨!N83+魂环!O83+神兵!P82+神兵!AI82+魂核1!T84</f>
        <v>63275.951199999996</v>
      </c>
      <c r="Q84">
        <f>(星级!Q84+阶位!Q84+战魄!Q84+武魂!Q84+众神殿!Q84+精神空间!Q83+天赋!P84+魂师之魄1!U84)*(1+CB84)+魂兽1!U86+化神!P83+魂骨!O83+魂环!P83+神兵!Q82+神兵!AJ82+魂核1!U84</f>
        <v>63275.951199999996</v>
      </c>
      <c r="R84">
        <f>化神!R83+魂环!Q83</f>
        <v>30770</v>
      </c>
      <c r="S84">
        <f>化神!S83+魂环!R83</f>
        <v>30770</v>
      </c>
      <c r="T84">
        <f>魂环!S83</f>
        <v>0</v>
      </c>
      <c r="U84">
        <f>魂环!T83</f>
        <v>0</v>
      </c>
      <c r="V84">
        <f>魂核1!Y84+神器1!AD84+VLOOKUP(精神空间!$B$2,精神空间!$BR$4:$BT$11,2,)</f>
        <v>0.7</v>
      </c>
      <c r="W84">
        <f>魂核1!Z84+神器1!AE84+VLOOKUP(精神空间!$B$2,精神空间!$BR$4:$BT$11,2,)</f>
        <v>0.7</v>
      </c>
      <c r="Y84">
        <f>(星级!S84+阶位!T84+战魄!D84+武魂!T84+众神殿!D84+精神空间!T83+天赋!S84+魂师之魄1!H84)*(1+BO84)+魂兽1!H86+化神!C83+魂骨!B83+魂环!C83+神兵!D82+神兵!W82+魂核1!H84</f>
        <v>928511.45092936</v>
      </c>
      <c r="Z84">
        <f>(星级!T84+阶位!U84+战魄!E84+武魂!U84+众神殿!E84+精神空间!U83+天赋!T84+魂师之魄1!I84)*(1+BP84)+魂兽1!I86+化神!D83+魂骨!C83+魂环!D83+神兵!E82+神兵!X82+魂核1!I84</f>
        <v>225365.37643169999</v>
      </c>
      <c r="AA84">
        <f>(星级!U84+阶位!V84+战魄!F84+武魂!V84+众神殿!F84+精神空间!V83+天赋!U84+魂师之魄1!J84)*(1+BQ84)+魂兽1!J86+化神!E83+魂骨!D83+魂环!E83+神兵!F82+神兵!Y82+魂核1!J84</f>
        <v>78101.049119999996</v>
      </c>
      <c r="AB84">
        <f>(星级!V84+阶位!W84+战魄!G84+武魂!W84+众神殿!G84+精神空间!W83+天赋!V84+魂师之魄1!K84)*(1+BR84)+魂兽1!K86+化神!F83+魂骨!E83+魂环!F83+神兵!G82+神兵!Z82+魂核1!K84</f>
        <v>71430.489119999998</v>
      </c>
      <c r="AC84">
        <f>(星级!W84+阶位!X84+战魄!H84+武魂!X84+众神殿!H84+精神空间!X83+天赋!W84+魂师之魄1!L84)*(1+BS84)+魂兽1!L86+化神!G83+魂骨!F83+魂环!G83+神兵!H82+神兵!AA82+魂核1!L84</f>
        <v>1262.8691999999999</v>
      </c>
      <c r="AD84">
        <f>(星级!X84+阶位!Y84+战魄!I84+武魂!Y84+众神殿!I84+精神空间!Y83+天赋!X84+魂师之魄1!M84)*(1+BT84)+魂兽1!M86+化神!H83+魂骨!G83+魂环!H83+神兵!I82+神兵!AB82+魂核1!M84</f>
        <v>1107.8291999999999</v>
      </c>
      <c r="AE84">
        <f>(星级!Y84+阶位!Z84+战魄!J84+武魂!Z84+众神殿!J84+精神空间!Z83+天赋!Y84+魂师之魄1!N84)*(1+BU84)+魂兽1!N86+化神!I83+魂骨!H83+魂环!I83+神兵!J82+神兵!AC82+魂核1!N84</f>
        <v>1199.6311199999998</v>
      </c>
      <c r="AF84">
        <f>(星级!Z84+阶位!AA84+战魄!K84+武魂!AA84+众神殿!K84+精神空间!AA83+天赋!Z84+魂师之魄1!O84)*(1+BV84)+魂兽1!O86+化神!J83+魂骨!I83+魂环!J83+神兵!K82+神兵!AD82+魂核1!O84</f>
        <v>1140.2963999999999</v>
      </c>
      <c r="AG84">
        <f>(星级!AA84+阶位!AB84+战魄!L84+武魂!AB84+众神殿!L84+精神空间!AB83+天赋!AA84+魂师之魄1!P84)*(1+BW84)+魂兽1!P86+化神!K83+魂骨!J83+魂环!K83+神兵!L82+神兵!AE82+魂核1!P84</f>
        <v>1388.5427999999999</v>
      </c>
      <c r="AH84">
        <f>(星级!AB84+阶位!AC84+战魄!M84+武魂!AC84+众神殿!M84+精神空间!AC83+天赋!AB84+魂师之魄1!Q84)*(1+BX84)+魂兽1!Q86+化神!L83+魂骨!K83+魂环!L83+神兵!M82+神兵!AF82+魂核1!Q84</f>
        <v>1128.6227999999999</v>
      </c>
      <c r="AI84">
        <f>(星级!AC84+阶位!AD84+战魄!N84+武魂!AD84+众神殿!N84+精神空间!AD83+天赋!AC84+魂师之魄1!R84)*(1+BY84)+魂兽1!R86+化神!M83+魂骨!L83+魂环!M83+神兵!N82+神兵!AG82+魂核1!R84</f>
        <v>14819.999999999998</v>
      </c>
      <c r="AJ84">
        <f>(星级!AD84+阶位!AE84+战魄!O84+武魂!AE84+众神殿!O84+精神空间!AE83+天赋!AD84+魂师之魄1!S84)*(1+BZ84)+魂兽1!S86+化神!N83+魂骨!M83+魂环!N83+神兵!O82+神兵!AH82+魂核1!S84</f>
        <v>207.09999999999997</v>
      </c>
      <c r="AK84">
        <f>(星级!AE84+阶位!AF84+战魄!P84+武魂!AF84+众神殿!P84+精神空间!AF83+天赋!AE84+魂师之魄1!T84)*(1+CA84)+魂兽1!T86+化神!O83+魂骨!N83+魂环!O83+神兵!P82+神兵!AI82+魂核1!T84</f>
        <v>61761.711199999998</v>
      </c>
      <c r="AL84">
        <f>(星级!AF84+阶位!AG84+战魄!Q84+武魂!AG84+众神殿!Q84+精神空间!AG83+天赋!AF84+魂师之魄1!U84)*(1+CB84)+魂兽1!U86+化神!P83+魂骨!O83+魂环!P83+神兵!Q82+神兵!AJ82+魂核1!U84</f>
        <v>61761.711199999998</v>
      </c>
      <c r="AM84">
        <f>化神!R83+魂环!Q83</f>
        <v>30770</v>
      </c>
      <c r="AN84">
        <f>化神!S83+魂环!R83</f>
        <v>30770</v>
      </c>
      <c r="AO84">
        <f>魂环!S83</f>
        <v>0</v>
      </c>
      <c r="AP84">
        <f>魂环!T83</f>
        <v>0</v>
      </c>
      <c r="AQ84">
        <f>魂核1!Y84+神器1!AD84+VLOOKUP(精神空间!$B$2,精神空间!$BR$4:$BT$11,2,)</f>
        <v>0.7</v>
      </c>
      <c r="AR84">
        <f>魂核1!Z84+神器1!AE84+VLOOKUP(精神空间!$B$2,精神空间!$BR$4:$BT$11,2,)</f>
        <v>0.7</v>
      </c>
      <c r="AT84">
        <f>(星级!AH84+阶位!AJ84+战魄!D84+武魂!AJ84+众神殿!D84+精神空间!AJ83+天赋!AI84+魂师之魄1!H84)*(1+BO84)+魂兽1!H86+化神!C83+魂骨!B83+魂环!C83+神兵!D82+神兵!W82+魂核1!H84</f>
        <v>899817.47286057984</v>
      </c>
      <c r="AU84">
        <f>(星级!AI84+阶位!AK84+战魄!E84+武魂!AK84+众神殿!E84+精神空间!AK83+天赋!AJ84+魂师之魄1!I84)*(1+BP84)+魂兽1!I86+化神!D83+魂骨!C83+魂环!D83+神兵!E82+神兵!X82+魂核1!I84</f>
        <v>229022.55200270002</v>
      </c>
      <c r="AV84">
        <f>(星级!AJ84+阶位!AL84+战魄!F84+武魂!AL84+众神殿!F84+精神空间!AL83+天赋!AK84+魂师之魄1!J84)*(1+BQ84)+魂兽1!J86+化神!E83+魂骨!D83+魂环!E83+神兵!F82+神兵!Y82+魂核1!J84</f>
        <v>70305.575199999992</v>
      </c>
      <c r="AW84">
        <f>(星级!AK84+阶位!AM84+战魄!G84+武魂!AM84+众神殿!G84+精神空间!AM83+天赋!AL84+魂师之魄1!K84)*(1+BR84)+魂兽1!K86+化神!F83+魂骨!E83+魂环!F83+神兵!G82+神兵!Z82+魂核1!K84</f>
        <v>75504.743199999997</v>
      </c>
      <c r="AX84">
        <f>(星级!AL84+阶位!AN84+战魄!H84+武魂!AN84+众神殿!H84+精神空间!AN83+天赋!AM84+魂师之魄1!L84)*(1+BS84)+魂兽1!L86+化神!G83+魂骨!F83+魂环!G83+神兵!H82+神兵!AA82+魂核1!L84</f>
        <v>1274.5427999999999</v>
      </c>
      <c r="AY84">
        <f>(星级!AM84+阶位!AO84+战魄!I84+武魂!AO84+众神殿!I84+精神空间!AO83+天赋!AN84+魂师之魄1!M84)*(1+BT84)+魂兽1!M86+化神!H83+魂骨!G83+魂环!H83+神兵!I82+神兵!AB82+魂核1!M84</f>
        <v>1119.5028</v>
      </c>
      <c r="AZ84">
        <f>(星级!AN84+阶位!AP84+战魄!J84+武魂!AP84+众神殿!J84+精神空间!AP83+天赋!AO84+魂师之魄1!N84)*(1+BU84)+魂兽1!N86+化神!I83+魂骨!H83+魂环!I83+神兵!J82+神兵!AC82+魂核1!N84</f>
        <v>1187.9575199999999</v>
      </c>
      <c r="BA84">
        <f>(星级!AO84+阶位!AQ84+战魄!K84+武魂!AQ84+众神殿!K84+精神空间!AQ83+天赋!AP84+魂师之魄1!O84)*(1+BV84)+魂兽1!O86+化神!J83+魂骨!I83+魂环!J83+神兵!K82+神兵!AD82+魂核1!O84</f>
        <v>1119.5028</v>
      </c>
      <c r="BB84">
        <f>(星级!AP84+阶位!AR84+战魄!L84+武魂!AR84+众神殿!L84+精神空间!AR83+天赋!AQ84+魂师之魄1!P84)*(1+BW84)+魂兽1!P86+化神!K83+魂骨!J83+魂环!K83+神兵!L82+神兵!AE82+魂核1!P84</f>
        <v>1388.5427999999999</v>
      </c>
      <c r="BC84">
        <f>(星级!AQ84+阶位!AS84+战魄!M84+武魂!AS84+众神殿!M84+精神空间!AS83+天赋!AR84+魂师之魄1!Q84)*(1+BX84)+魂兽1!Q86+化神!L83+魂骨!K83+魂环!L83+神兵!M82+神兵!AF82+魂核1!Q84</f>
        <v>1128.6227999999999</v>
      </c>
      <c r="BD84">
        <f>(星级!AR84+阶位!AT84+战魄!N84+武魂!AT84+众神殿!N84+精神空间!AT83+天赋!AS84+魂师之魄1!R84)*(1+BY84)+魂兽1!R86+化神!M83+魂骨!L83+魂环!M83+神兵!N82+神兵!AG82+魂核1!R84</f>
        <v>7409.9999999999991</v>
      </c>
      <c r="BE84">
        <f>(星级!AS84+阶位!AU84+战魄!O84+武魂!AU84+众神殿!O84+精神空间!AU83+天赋!AT84+魂师之魄1!S84)*(1+BZ84)+魂兽1!S86+化神!N83+魂骨!M83+魂环!N83+神兵!O82+神兵!AH82+魂核1!S84</f>
        <v>261.59999999999997</v>
      </c>
      <c r="BF84">
        <f>(星级!AT84+阶位!AV84+战魄!P84+武魂!AV84+众神殿!P84+精神空间!AV83+天赋!AU84+魂师之魄1!T84)*(1+CA84)+魂兽1!T86+化神!O83+魂骨!N83+魂环!O83+神兵!P82+神兵!AI82+魂核1!T84</f>
        <v>61761.711199999998</v>
      </c>
      <c r="BG84">
        <f>(星级!AU84+阶位!AW84+战魄!Q84+武魂!AW84+众神殿!Q84+精神空间!AW83+天赋!AV84+魂师之魄1!U84)*(1+CB84)+魂兽1!U86+化神!P83+魂骨!O83+魂环!P83+神兵!Q82+神兵!AJ82+魂核1!U84</f>
        <v>61761.711199999998</v>
      </c>
      <c r="BH84">
        <f>化神!R83+魂环!Q83</f>
        <v>30770</v>
      </c>
      <c r="BI84">
        <f>化神!S83+魂环!R83</f>
        <v>30770</v>
      </c>
      <c r="BJ84">
        <f>魂环!S83</f>
        <v>0</v>
      </c>
      <c r="BK84">
        <f>魂环!T83</f>
        <v>0</v>
      </c>
      <c r="BL84">
        <f>魂核1!Y84+神器1!AD84+VLOOKUP(精神空间!$B$2,精神空间!$BR$4:$BT$11,2,)</f>
        <v>0.7</v>
      </c>
      <c r="BM84">
        <f>魂核1!Z84+神器1!AE84+VLOOKUP(精神空间!$B$2,精神空间!$BR$4:$BT$11,2,)</f>
        <v>0.7</v>
      </c>
      <c r="BO84">
        <f>战魄!T84+武魂!AZ84+好感度!D83+魂师之魄1!Y84+神器1!M84+魂兽1!X86+精神空间!BA83+精神空间!BC83</f>
        <v>3.1579099999999998</v>
      </c>
      <c r="BP84">
        <f>战魄!U84+武魂!BA84+好感度!E83+魂师之魄1!Z84+神器1!N84+魂兽1!Y86+精神空间!BB83+精神空间!BD83</f>
        <v>2.1579100000000002</v>
      </c>
      <c r="BQ84">
        <f>战魄!V84+武魂!BB84+好感度!F83+魂师之魄1!AA84+神器1!O84+魂兽1!Z86</f>
        <v>1.08</v>
      </c>
      <c r="BR84">
        <f>战魄!W84+武魂!BC84+好感度!G83+魂师之魄1!AB84+神器1!P84+魂兽1!AA86</f>
        <v>1.08</v>
      </c>
      <c r="BS84">
        <f>战魄!X84+武魂!BD84+好感度!H83+魂师之魄1!AC84+神器1!Q84+魂兽1!AB86</f>
        <v>1.2799999999999998</v>
      </c>
      <c r="BT84">
        <f>战魄!Y84+武魂!BE84+好感度!I83+魂师之魄1!AD84+神器1!R84+魂兽1!AC86</f>
        <v>1.2799999999999998</v>
      </c>
      <c r="BU84">
        <f>战魄!Z84+武魂!BF84+好感度!J83+魂师之魄1!AE84+神器1!S84+魂兽1!AD86</f>
        <v>1.2799999999999998</v>
      </c>
      <c r="BV84">
        <f>战魄!AA84+武魂!BG84+好感度!K83+魂师之魄1!AF84+神器1!T84+魂兽1!AE86</f>
        <v>1.2799999999999998</v>
      </c>
      <c r="BW84">
        <f>战魄!AB84+武魂!BH84+好感度!L83+魂师之魄1!AG84+神器1!U84+魂兽1!AF86</f>
        <v>1.2799999999999998</v>
      </c>
      <c r="BX84">
        <f>战魄!AC84+武魂!BI84+好感度!M83+魂师之魄1!AH84+神器1!V84+魂兽1!AG86</f>
        <v>1.2799999999999998</v>
      </c>
      <c r="BY84">
        <f>战魄!AD84+武魂!BJ84+好感度!N83+魂师之魄1!AI84+神器1!W84+魂兽1!AH86</f>
        <v>1.2799999999999998</v>
      </c>
      <c r="BZ84">
        <f>战魄!AE84+武魂!BK84+好感度!O83+魂师之魄1!AJ84+神器1!X84+魂兽1!AI86</f>
        <v>1.18</v>
      </c>
      <c r="CA84">
        <f>战魄!AF84+武魂!BL84+好感度!P83+魂师之魄1!AK84+神器1!Y84+魂兽1!AJ86</f>
        <v>1.08</v>
      </c>
      <c r="CB84">
        <f>战魄!AG84+武魂!BM84+好感度!Q83+魂师之魄1!AL84+神器1!Z84+魂兽1!AK86</f>
        <v>1.08</v>
      </c>
    </row>
    <row r="85" spans="2:80" x14ac:dyDescent="0.2">
      <c r="B85">
        <v>81</v>
      </c>
      <c r="D85">
        <f>(星级!D85+阶位!D85+战魄!D85+武魂!D85+众神殿!D85+精神空间!D84+天赋!C85+魂师之魄1!H85)*(1+BO85)+魂兽1!H87+化神!C84+魂骨!B84+魂环!C84+神兵!D83+神兵!W83+魂核1!H85</f>
        <v>961252.78803414002</v>
      </c>
      <c r="E85">
        <f>(星级!E85+阶位!E85+战魄!E85+武魂!E85+众神殿!E85+精神空间!E84+天赋!D85+魂师之魄1!I85)*(1+BP85)+魂兽1!I87+化神!D84+魂骨!C84+魂环!D84+神兵!E83+神兵!X83+魂核1!I85</f>
        <v>230809.86806185998</v>
      </c>
      <c r="F85">
        <f>(星级!F85+阶位!F85+战魄!F85+武魂!F85+众神殿!F85+精神空间!F84+天赋!E85+魂师之魄1!J85)*(1+BQ85)+魂兽1!J87+化神!E84+魂骨!D84+魂环!E84+神兵!F83+神兵!Y83+魂核1!J85</f>
        <v>81197.66992</v>
      </c>
      <c r="G85">
        <f>(星级!G85+阶位!G85+战魄!G85+武魂!G85+众神殿!G85+精神空间!G84+天赋!F85+魂师之魄1!K85)*(1+BR85)+魂兽1!K87+化神!F84+魂骨!E84+魂环!F84+神兵!G83+神兵!Z83+魂核1!K85</f>
        <v>74358.629920000007</v>
      </c>
      <c r="H85">
        <f>(星级!H85+阶位!H85+战魄!H85+武魂!H85+众神殿!H85+精神空间!H84+天赋!G85+魂师之魄1!L85)*(1+BS85)+魂兽1!L87+化神!G84+魂骨!F84+魂环!G84+神兵!H83+神兵!AA83+魂核1!L85</f>
        <v>1295.383</v>
      </c>
      <c r="I85">
        <f>(星级!I85+阶位!I85+战魄!I85+武魂!I85+众神殿!I85+精神空间!I84+天赋!H85+魂师之魄1!M85)*(1+BT85)+魂兽1!M87+化神!H84+魂骨!G84+魂环!H84+神兵!I83+神兵!AB83+魂核1!M85</f>
        <v>1129.0787999999998</v>
      </c>
      <c r="J85">
        <f>(星级!J85+阶位!J85+战魄!J85+武魂!J85+众神殿!J85+精神空间!J84+天赋!I85+魂师之魄1!N85)*(1+BU85)+魂兽1!N87+化神!I84+魂骨!H84+魂环!I84+神兵!J83+神兵!AC83+魂核1!N85</f>
        <v>1197.5335199999997</v>
      </c>
      <c r="K85">
        <f>(星级!K85+阶位!K85+战魄!K85+武魂!K85+众神殿!K85+精神空间!K84+天赋!J85+魂师之魄1!O85)*(1+BV85)+魂兽1!O87+化神!J84+魂骨!I84+魂环!J84+神兵!K83+神兵!AD83+魂核1!O85</f>
        <v>1138.1987999999999</v>
      </c>
      <c r="L85">
        <f>(星级!L85+阶位!L85+战魄!L85+武魂!L85+众神殿!L85+精神空间!L84+天赋!K85+魂师之魄1!P85)*(1+BW85)+魂兽1!P87+化神!K84+魂骨!J84+魂环!K84+神兵!L83+神兵!AE83+魂核1!P85</f>
        <v>1398.1188</v>
      </c>
      <c r="M85">
        <f>(星级!M85+阶位!M85+战魄!M85+武魂!M85+众神殿!M85+精神空间!M84+天赋!L85+魂师之魄1!Q85)*(1+BX85)+魂兽1!Q87+化神!L84+魂骨!K84+魂环!L84+神兵!M83+神兵!AF83+魂核1!Q85</f>
        <v>1138.1987999999999</v>
      </c>
      <c r="N85">
        <f>(星级!N85+阶位!N85+战魄!N85+武魂!N85+众神殿!N85+精神空间!N84+天赋!M85+魂师之魄1!R85)*(1+BY85)+魂兽1!R87+化神!M84+魂骨!L84+魂环!M84+神兵!N83+神兵!AG83+魂核1!R85</f>
        <v>18810</v>
      </c>
      <c r="O85">
        <f>(星级!O85+阶位!O85+战魄!O85+武魂!O85+众神殿!O85+精神空间!O84+天赋!N85+魂师之魄1!S85)*(1+BZ85)+魂兽1!S87+化神!N84+魂骨!M84+魂环!N84+神兵!O83+神兵!AH83+魂核1!S85</f>
        <v>130.79999999999998</v>
      </c>
      <c r="P85">
        <f>(星级!P85+阶位!P85+战魄!P85+武魂!P85+众神殿!P85+精神空间!P84+天赋!O85+魂师之魄1!T85)*(1+CA85)+魂兽1!T87+化神!O84+魂骨!N84+魂环!O84+神兵!P83+神兵!AI83+魂核1!T85</f>
        <v>63298.2696</v>
      </c>
      <c r="Q85">
        <f>(星级!Q85+阶位!Q85+战魄!Q85+武魂!Q85+众神殿!Q85+精神空间!Q84+天赋!P85+魂师之魄1!U85)*(1+CB85)+魂兽1!U87+化神!P84+魂骨!O84+魂环!P84+神兵!Q83+神兵!AJ83+魂核1!U85</f>
        <v>63298.2696</v>
      </c>
      <c r="R85">
        <f>化神!R84+魂环!Q84</f>
        <v>30770</v>
      </c>
      <c r="S85">
        <f>化神!S84+魂环!R84</f>
        <v>30770</v>
      </c>
      <c r="T85">
        <f>魂环!S84</f>
        <v>0</v>
      </c>
      <c r="U85">
        <f>魂环!T84</f>
        <v>0</v>
      </c>
      <c r="V85">
        <f>魂核1!Y85+神器1!AD85+VLOOKUP(精神空间!$B$2,精神空间!$BR$4:$BT$11,2,)</f>
        <v>0.7</v>
      </c>
      <c r="W85">
        <f>魂核1!Z85+神器1!AE85+VLOOKUP(精神空间!$B$2,精神空间!$BR$4:$BT$11,2,)</f>
        <v>0.7</v>
      </c>
      <c r="Y85">
        <f>(星级!S85+阶位!T85+战魄!D85+武魂!T85+众神殿!D85+精神空间!T84+天赋!S85+魂师之魄1!H85)*(1+BO85)+魂兽1!H87+化神!C84+魂骨!B84+魂环!C84+神兵!D83+神兵!W83+魂核1!H85</f>
        <v>931011.27620135993</v>
      </c>
      <c r="Z85">
        <f>(星级!T85+阶位!U85+战魄!E85+武魂!U85+众神殿!E85+精神空间!U84+天赋!T85+魂师之魄1!I85)*(1+BP85)+魂兽1!I87+化神!D84+魂骨!C84+魂环!D84+神兵!E83+神兵!X83+魂核1!I85</f>
        <v>226000.04645570001</v>
      </c>
      <c r="AA85">
        <f>(星级!U85+阶位!V85+战魄!F85+武魂!V85+众神殿!F85+精神空间!V84+天赋!U85+魂师之魄1!J85)*(1+BQ85)+魂兽1!J87+化神!E84+魂骨!D84+魂环!E84+神兵!F83+神兵!Y83+魂核1!J85</f>
        <v>78225.017120000004</v>
      </c>
      <c r="AB85">
        <f>(星级!V85+阶位!W85+战魄!G85+武魂!W85+众神殿!G85+精神空间!W84+天赋!V85+魂师之魄1!K85)*(1+BR85)+魂兽1!K87+化神!F84+魂骨!E84+魂环!F84+神兵!G83+神兵!Z83+魂核1!K85</f>
        <v>71521.177120000008</v>
      </c>
      <c r="AC85">
        <f>(星级!W85+阶位!X85+战魄!H85+武魂!X85+众神殿!H85+精神空间!X84+天赋!W85+魂师之魄1!L85)*(1+BS85)+魂兽1!L87+化神!G84+魂骨!F84+魂环!G84+神兵!H83+神兵!AA83+魂核1!L85</f>
        <v>1283.6069999999997</v>
      </c>
      <c r="AD85">
        <f>(星级!X85+阶位!Y85+战魄!I85+武魂!Y85+众神殿!I85+精神空间!Y84+天赋!X85+魂师之魄1!M85)*(1+BT85)+魂兽1!M87+化神!H84+魂骨!G84+魂环!H84+神兵!I83+神兵!AB83+魂核1!M85</f>
        <v>1117.4051999999999</v>
      </c>
      <c r="AE85">
        <f>(星级!Y85+阶位!Z85+战魄!J85+武魂!Z85+众神殿!J85+精神空间!Z84+天赋!Y85+魂师之魄1!N85)*(1+BU85)+魂兽1!N87+化神!I84+魂骨!H84+魂环!I84+神兵!J83+神兵!AC83+魂核1!N85</f>
        <v>1209.20712</v>
      </c>
      <c r="AF85">
        <f>(星级!Z85+阶位!AA85+战魄!K85+武魂!AA85+众神殿!K85+精神空间!AA84+天赋!Z85+魂师之魄1!O85)*(1+BV85)+魂兽1!O87+化神!J84+魂骨!I84+魂环!J84+神兵!K83+神兵!AD83+魂核1!O85</f>
        <v>1149.8724</v>
      </c>
      <c r="AG85">
        <f>(星级!AA85+阶位!AB85+战魄!L85+武魂!AB85+众神殿!L85+精神空间!AB84+天赋!AA85+魂师之魄1!P85)*(1+BW85)+魂兽1!P87+化神!K84+魂骨!J84+魂环!K84+神兵!L83+神兵!AE83+魂核1!P85</f>
        <v>1398.1188</v>
      </c>
      <c r="AH85">
        <f>(星级!AB85+阶位!AC85+战魄!M85+武魂!AC85+众神殿!M85+精神空间!AC84+天赋!AB85+魂师之魄1!Q85)*(1+BX85)+魂兽1!Q87+化神!L84+魂骨!K84+魂环!L84+神兵!M83+神兵!AF83+魂核1!Q85</f>
        <v>1138.1987999999999</v>
      </c>
      <c r="AI85">
        <f>(星级!AC85+阶位!AD85+战魄!N85+武魂!AD85+众神殿!N85+精神空间!AD84+天赋!AC85+魂师之魄1!R85)*(1+BY85)+魂兽1!R87+化神!M84+魂骨!L84+魂环!M84+神兵!N83+神兵!AG83+魂核1!R85</f>
        <v>15002.399999999998</v>
      </c>
      <c r="AJ85">
        <f>(星级!AD85+阶位!AE85+战魄!O85+武魂!AE85+众神殿!O85+精神空间!AE84+天赋!AD85+魂师之魄1!S85)*(1+BZ85)+魂兽1!S87+化神!N84+魂骨!M84+魂环!N84+神兵!O83+神兵!AH83+魂核1!S85</f>
        <v>207.09999999999997</v>
      </c>
      <c r="AK85">
        <f>(星级!AE85+阶位!AF85+战魄!P85+武魂!AF85+众神殿!P85+精神空间!AF84+天赋!AE85+魂师之魄1!T85)*(1+CA85)+魂兽1!T87+化神!O84+魂骨!N84+魂环!O84+神兵!P83+神兵!AI83+魂核1!T85</f>
        <v>61784.029599999994</v>
      </c>
      <c r="AL85">
        <f>(星级!AF85+阶位!AG85+战魄!Q85+武魂!AG85+众神殿!Q85+精神空间!AG84+天赋!AF85+魂师之魄1!U85)*(1+CB85)+魂兽1!U87+化神!P84+魂骨!O84+魂环!P84+神兵!Q83+神兵!AJ83+魂核1!U85</f>
        <v>61784.029599999994</v>
      </c>
      <c r="AM85">
        <f>化神!R84+魂环!Q84</f>
        <v>30770</v>
      </c>
      <c r="AN85">
        <f>化神!S84+魂环!R84</f>
        <v>30770</v>
      </c>
      <c r="AO85">
        <f>魂环!S84</f>
        <v>0</v>
      </c>
      <c r="AP85">
        <f>魂环!T84</f>
        <v>0</v>
      </c>
      <c r="AQ85">
        <f>魂核1!Y85+神器1!AD85+VLOOKUP(精神空间!$B$2,精神空间!$BR$4:$BT$11,2,)</f>
        <v>0.7</v>
      </c>
      <c r="AR85">
        <f>魂核1!Z85+神器1!AE85+VLOOKUP(精神空间!$B$2,精神空间!$BR$4:$BT$11,2,)</f>
        <v>0.7</v>
      </c>
      <c r="AT85">
        <f>(星级!AH85+阶位!AJ85+战魄!D85+武魂!AJ85+众神殿!D85+精神空间!AJ84+天赋!AI85+魂师之魄1!H85)*(1+BO85)+魂兽1!H87+化神!C84+魂骨!B84+魂环!C84+神兵!D83+神兵!W83+魂核1!H85</f>
        <v>902061.62123257993</v>
      </c>
      <c r="AU85">
        <f>(星级!AI85+阶位!AK85+战魄!E85+武魂!AK85+众神殿!E85+精神空间!AK84+天赋!AJ85+魂师之魄1!I85)*(1+BP85)+魂兽1!I87+化神!D84+魂骨!C84+魂环!D84+神兵!E83+神兵!X83+魂核1!I85</f>
        <v>229691.73447619998</v>
      </c>
      <c r="AV85">
        <f>(星级!AJ85+阶位!AL85+战魄!F85+武魂!AL85+众神殿!F85+精神空间!AL84+天赋!AK85+魂师之魄1!J85)*(1+BQ85)+魂兽1!J87+化神!E84+魂骨!D84+魂环!E84+神兵!F83+神兵!Y83+魂核1!J85</f>
        <v>70385.63440000001</v>
      </c>
      <c r="AW85">
        <f>(星级!AK85+阶位!AM85+战魄!G85+武魂!AM85+众神殿!G85+精神空间!AM84+天赋!AL85+魂师之魄1!K85)*(1+BR85)+魂兽1!K87+化神!F84+魂骨!E84+魂环!F84+神兵!G83+神兵!Z83+魂核1!K85</f>
        <v>75615.42</v>
      </c>
      <c r="AX85">
        <f>(星级!AL85+阶位!AN85+战魄!H85+武魂!AN85+众神殿!H85+精神空间!AN84+天赋!AM85+魂师之魄1!L85)*(1+BS85)+魂兽1!L87+化神!G84+魂骨!F84+魂环!G84+神兵!H83+神兵!AA83+魂核1!L85</f>
        <v>1295.383</v>
      </c>
      <c r="AY85">
        <f>(星级!AM85+阶位!AO85+战魄!I85+武魂!AO85+众神殿!I85+精神空间!AO84+天赋!AN85+魂师之魄1!M85)*(1+BT85)+魂兽1!M87+化神!H84+魂骨!G84+魂环!H84+神兵!I83+神兵!AB83+魂核1!M85</f>
        <v>1129.0787999999998</v>
      </c>
      <c r="AZ85">
        <f>(星级!AN85+阶位!AP85+战魄!J85+武魂!AP85+众神殿!J85+精神空间!AP84+天赋!AO85+魂师之魄1!N85)*(1+BU85)+魂兽1!N87+化神!I84+魂骨!H84+魂环!I84+神兵!J83+神兵!AC83+魂核1!N85</f>
        <v>1197.5335199999997</v>
      </c>
      <c r="BA85">
        <f>(星级!AO85+阶位!AQ85+战魄!K85+武魂!AQ85+众神殿!K85+精神空间!AQ84+天赋!AP85+魂师之魄1!O85)*(1+BV85)+魂兽1!O87+化神!J84+魂骨!I84+魂环!J84+神兵!K83+神兵!AD83+魂核1!O85</f>
        <v>1129.0787999999998</v>
      </c>
      <c r="BB85">
        <f>(星级!AP85+阶位!AR85+战魄!L85+武魂!AR85+众神殿!L85+精神空间!AR84+天赋!AQ85+魂师之魄1!P85)*(1+BW85)+魂兽1!P87+化神!K84+魂骨!J84+魂环!K84+神兵!L83+神兵!AE83+魂核1!P85</f>
        <v>1398.1188</v>
      </c>
      <c r="BC85">
        <f>(星级!AQ85+阶位!AS85+战魄!M85+武魂!AS85+众神殿!M85+精神空间!AS84+天赋!AR85+魂师之魄1!Q85)*(1+BX85)+魂兽1!Q87+化神!L84+魂骨!K84+魂环!L84+神兵!M83+神兵!AF83+魂核1!Q85</f>
        <v>1138.1987999999999</v>
      </c>
      <c r="BD85">
        <f>(星级!AR85+阶位!AT85+战魄!N85+武魂!AT85+众神殿!N85+精神空间!AT84+天赋!AS85+魂师之魄1!R85)*(1+BY85)+魂兽1!R87+化神!M84+魂骨!L84+魂环!M84+神兵!N83+神兵!AG83+魂核1!R85</f>
        <v>7501.1999999999989</v>
      </c>
      <c r="BE85">
        <f>(星级!AS85+阶位!AU85+战魄!O85+武魂!AU85+众神殿!O85+精神空间!AU84+天赋!AT85+魂师之魄1!S85)*(1+BZ85)+魂兽1!S87+化神!N84+魂骨!M84+魂环!N84+神兵!O83+神兵!AH83+魂核1!S85</f>
        <v>261.59999999999997</v>
      </c>
      <c r="BF85">
        <f>(星级!AT85+阶位!AV85+战魄!P85+武魂!AV85+众神殿!P85+精神空间!AV84+天赋!AU85+魂师之魄1!T85)*(1+CA85)+魂兽1!T87+化神!O84+魂骨!N84+魂环!O84+神兵!P83+神兵!AI83+魂核1!T85</f>
        <v>61784.029599999994</v>
      </c>
      <c r="BG85">
        <f>(星级!AU85+阶位!AW85+战魄!Q85+武魂!AW85+众神殿!Q85+精神空间!AW84+天赋!AV85+魂师之魄1!U85)*(1+CB85)+魂兽1!U87+化神!P84+魂骨!O84+魂环!P84+神兵!Q83+神兵!AJ83+魂核1!U85</f>
        <v>61784.029599999994</v>
      </c>
      <c r="BH85">
        <f>化神!R84+魂环!Q84</f>
        <v>30770</v>
      </c>
      <c r="BI85">
        <f>化神!S84+魂环!R84</f>
        <v>30770</v>
      </c>
      <c r="BJ85">
        <f>魂环!S84</f>
        <v>0</v>
      </c>
      <c r="BK85">
        <f>魂环!T84</f>
        <v>0</v>
      </c>
      <c r="BL85">
        <f>魂核1!Y85+神器1!AD85+VLOOKUP(精神空间!$B$2,精神空间!$BR$4:$BT$11,2,)</f>
        <v>0.7</v>
      </c>
      <c r="BM85">
        <f>魂核1!Z85+神器1!AE85+VLOOKUP(精神空间!$B$2,精神空间!$BR$4:$BT$11,2,)</f>
        <v>0.7</v>
      </c>
      <c r="BO85">
        <f>战魄!T85+武魂!AZ85+好感度!D84+魂师之魄1!Y85+神器1!M85+魂兽1!X87+精神空间!BA84+精神空间!BC84</f>
        <v>3.1619099999999998</v>
      </c>
      <c r="BP85">
        <f>战魄!U85+武魂!BA85+好感度!E84+魂师之魄1!Z85+神器1!N85+魂兽1!Y87+精神空间!BB84+精神空间!BD84</f>
        <v>2.1619099999999998</v>
      </c>
      <c r="BQ85">
        <f>战魄!V85+武魂!BB85+好感度!F84+魂师之魄1!AA85+神器1!O85+魂兽1!Z87</f>
        <v>1.08</v>
      </c>
      <c r="BR85">
        <f>战魄!W85+武魂!BC85+好感度!G84+魂师之魄1!AB85+神器1!P85+魂兽1!AA87</f>
        <v>1.08</v>
      </c>
      <c r="BS85">
        <f>战魄!X85+武魂!BD85+好感度!H84+魂师之魄1!AC85+神器1!Q85+魂兽1!AB87</f>
        <v>1.2999999999999998</v>
      </c>
      <c r="BT85">
        <f>战魄!Y85+武魂!BE85+好感度!I84+魂师之魄1!AD85+神器1!R85+魂兽1!AC87</f>
        <v>1.2799999999999998</v>
      </c>
      <c r="BU85">
        <f>战魄!Z85+武魂!BF85+好感度!J84+魂师之魄1!AE85+神器1!S85+魂兽1!AD87</f>
        <v>1.2799999999999998</v>
      </c>
      <c r="BV85">
        <f>战魄!AA85+武魂!BG85+好感度!K84+魂师之魄1!AF85+神器1!T85+魂兽1!AE87</f>
        <v>1.2799999999999998</v>
      </c>
      <c r="BW85">
        <f>战魄!AB85+武魂!BH85+好感度!L84+魂师之魄1!AG85+神器1!U85+魂兽1!AF87</f>
        <v>1.2799999999999998</v>
      </c>
      <c r="BX85">
        <f>战魄!AC85+武魂!BI85+好感度!M84+魂师之魄1!AH85+神器1!V85+魂兽1!AG87</f>
        <v>1.2799999999999998</v>
      </c>
      <c r="BY85">
        <f>战魄!AD85+武魂!BJ85+好感度!N84+魂师之魄1!AI85+神器1!W85+魂兽1!AH87</f>
        <v>1.2799999999999998</v>
      </c>
      <c r="BZ85">
        <f>战魄!AE85+武魂!BK85+好感度!O84+魂师之魄1!AJ85+神器1!X85+魂兽1!AI87</f>
        <v>1.18</v>
      </c>
      <c r="CA85">
        <f>战魄!AF85+武魂!BL85+好感度!P84+魂师之魄1!AK85+神器1!Y85+魂兽1!AJ87</f>
        <v>1.08</v>
      </c>
      <c r="CB85">
        <f>战魄!AG85+武魂!BM85+好感度!Q84+魂师之魄1!AL85+神器1!Z85+魂兽1!AK87</f>
        <v>1.08</v>
      </c>
    </row>
    <row r="86" spans="2:80" x14ac:dyDescent="0.2">
      <c r="B86">
        <v>82</v>
      </c>
      <c r="D86">
        <f>(星级!D86+阶位!D86+战魄!D86+武魂!D86+众神殿!D86+精神空间!D85+天赋!C86+魂师之魄1!H86)*(1+BO86)+魂兽1!H88+化神!C85+魂骨!B85+魂环!C85+神兵!D84+神兵!W84+魂核1!H86</f>
        <v>964019.77688014007</v>
      </c>
      <c r="E86">
        <f>(星级!E86+阶位!E86+战魄!E86+武魂!E86+众神殿!E86+精神空间!E85+天赋!D86+魂师之魄1!I86)*(1+BP86)+魂兽1!I88+化神!D85+魂骨!C85+魂环!D85+神兵!E84+神兵!X84+魂核1!I86</f>
        <v>231429.09543786</v>
      </c>
      <c r="F86">
        <f>(星级!F86+阶位!F86+战魄!F86+武魂!F86+众神殿!F86+精神空间!F85+天赋!E86+魂师之魄1!J86)*(1+BQ86)+魂兽1!J88+化神!E85+魂骨!D85+魂环!E85+神兵!F84+神兵!Y84+魂核1!J86</f>
        <v>81352.005919999996</v>
      </c>
      <c r="G86">
        <f>(星级!G86+阶位!G86+战魄!G86+武魂!G86+众神殿!G86+精神空间!G85+天赋!F86+魂师之魄1!K86)*(1+BR86)+魂兽1!K88+化神!F85+魂骨!E85+魂环!F85+神兵!G84+神兵!Z84+魂核1!K86</f>
        <v>74469.285919999995</v>
      </c>
      <c r="H86">
        <f>(星级!H86+阶位!H86+战魄!H86+武魂!H86+众神殿!H86+精神空间!H85+天赋!G86+魂师之魄1!L86)*(1+BS86)+魂兽1!L88+化神!G85+魂骨!F85+魂环!G85+神兵!H84+神兵!AA84+魂核1!L86</f>
        <v>1305.0429999999999</v>
      </c>
      <c r="I86">
        <f>(星级!I86+阶位!I86+战魄!I86+武魂!I86+众神殿!I86+精神空间!I85+天赋!H86+魂师之魄1!M86)*(1+BT86)+魂兽1!M88+化神!H85+魂骨!G85+魂环!H85+神兵!I84+神兵!AB84+魂核1!M86</f>
        <v>1148.6429999999998</v>
      </c>
      <c r="J86">
        <f>(星级!J86+阶位!J86+战魄!J86+武魂!J86+众神殿!J86+精神空间!J85+天赋!I86+魂师之魄1!N86)*(1+BU86)+魂兽1!N88+化神!I85+魂骨!H85+魂环!I85+神兵!J84+神兵!AC84+魂核1!N86</f>
        <v>1207.1095199999997</v>
      </c>
      <c r="K86">
        <f>(星级!K86+阶位!K86+战魄!K86+武魂!K86+众神殿!K86+精神空间!K85+天赋!J86+魂师之魄1!O86)*(1+BV86)+魂兽1!O88+化神!J85+魂骨!I85+魂环!J85+神兵!K84+神兵!AD84+魂核1!O86</f>
        <v>1147.7747999999999</v>
      </c>
      <c r="L86">
        <f>(星级!L86+阶位!L86+战魄!L86+武魂!L86+众神殿!L86+精神空间!L85+天赋!K86+魂师之魄1!P86)*(1+BW86)+魂兽1!P88+化神!K85+魂骨!J85+魂环!K85+神兵!L84+神兵!AE84+魂核1!P86</f>
        <v>1407.6947999999998</v>
      </c>
      <c r="M86">
        <f>(星级!M86+阶位!M86+战魄!M86+武魂!M86+众神殿!M86+精神空间!M85+天赋!L86+魂师之魄1!Q86)*(1+BX86)+魂兽1!Q88+化神!L85+魂骨!K85+魂环!L85+神兵!M84+神兵!AF84+魂核1!Q86</f>
        <v>1147.7747999999999</v>
      </c>
      <c r="N86">
        <f>(星级!N86+阶位!N86+战魄!N86+武魂!N86+众神殿!N86+精神空间!N85+天赋!M86+魂师之魄1!R86)*(1+BY86)+魂兽1!R88+化神!M85+魂骨!L85+魂环!M85+神兵!N84+神兵!AG84+魂核1!R86</f>
        <v>19038</v>
      </c>
      <c r="O86">
        <f>(星级!O86+阶位!O86+战魄!O86+武魂!O86+众神殿!O86+精神空间!O85+天赋!N86+魂师之魄1!S86)*(1+BZ86)+魂兽1!S88+化神!N85+魂骨!M85+魂环!N85+神兵!O84+神兵!AH84+魂核1!S86</f>
        <v>130.79999999999998</v>
      </c>
      <c r="P86">
        <f>(星级!P86+阶位!P86+战魄!P86+武魂!P86+众神殿!P86+精神空间!P85+天赋!O86+魂师之魄1!T86)*(1+CA86)+魂兽1!T88+化神!O85+魂骨!N85+魂环!O85+神兵!P84+神兵!AI84+魂核1!T86</f>
        <v>63320.588000000003</v>
      </c>
      <c r="Q86">
        <f>(星级!Q86+阶位!Q86+战魄!Q86+武魂!Q86+众神殿!Q86+精神空间!Q85+天赋!P86+魂师之魄1!U86)*(1+CB86)+魂兽1!U88+化神!P85+魂骨!O85+魂环!P85+神兵!Q84+神兵!AJ84+魂核1!U86</f>
        <v>63320.588000000003</v>
      </c>
      <c r="R86">
        <f>化神!R85+魂环!Q85</f>
        <v>30770</v>
      </c>
      <c r="S86">
        <f>化神!S85+魂环!R85</f>
        <v>30770</v>
      </c>
      <c r="T86">
        <f>魂环!S85</f>
        <v>0</v>
      </c>
      <c r="U86">
        <f>魂环!T85</f>
        <v>0</v>
      </c>
      <c r="V86">
        <f>魂核1!Y86+神器1!AD86+VLOOKUP(精神空间!$B$2,精神空间!$BR$4:$BT$11,2,)</f>
        <v>0.7</v>
      </c>
      <c r="W86">
        <f>魂核1!Z86+神器1!AE86+VLOOKUP(精神空间!$B$2,精神空间!$BR$4:$BT$11,2,)</f>
        <v>0.7</v>
      </c>
      <c r="Y86">
        <f>(星级!S86+阶位!T86+战魄!D86+武魂!T86+众神殿!D86+精神空间!T85+天赋!S86+魂师之魄1!H86)*(1+BO86)+魂兽1!H88+化神!C85+魂骨!B85+魂环!C85+神兵!D84+神兵!W84+魂核1!H86</f>
        <v>933515.07587336004</v>
      </c>
      <c r="Z86">
        <f>(星级!T86+阶位!U86+战魄!E86+武魂!U86+众神殿!E86+精神空间!U85+天赋!T86+魂师之魄1!I86)*(1+BP86)+魂兽1!I88+化神!D85+魂骨!C85+魂环!D85+神兵!E84+神兵!X84+魂核1!I86</f>
        <v>226635.9836797</v>
      </c>
      <c r="AA86">
        <f>(星级!U86+阶位!V86+战魄!F86+武魂!V86+众神殿!F86+精神空间!V85+天赋!U86+魂师之魄1!J86)*(1+BQ86)+魂兽1!J88+化神!E85+魂骨!D85+魂环!E85+神兵!F84+神兵!Y84+魂核1!J86</f>
        <v>78348.985119999998</v>
      </c>
      <c r="AB86">
        <f>(星级!V86+阶位!W86+战魄!G86+武魂!W86+众神殿!G86+精神空间!W85+天赋!V86+魂师之魄1!K86)*(1+BR86)+魂兽1!K88+化神!F85+魂骨!E85+魂环!F85+神兵!G84+神兵!Z84+魂核1!K86</f>
        <v>71611.865120000002</v>
      </c>
      <c r="AC86">
        <f>(星级!W86+阶位!X86+战魄!H86+武魂!X86+众神殿!H86+精神空间!X85+天赋!W86+魂师之魄1!L86)*(1+BS86)+魂兽1!L88+化神!G85+魂骨!F85+魂环!G85+神兵!H84+神兵!AA84+魂核1!L86</f>
        <v>1293.2669999999998</v>
      </c>
      <c r="AD86">
        <f>(星级!X86+阶位!Y86+战魄!I86+武魂!Y86+众神殿!I86+精神空间!Y85+天赋!X86+魂师之魄1!M86)*(1+BT86)+魂兽1!M88+化神!H85+魂骨!G85+魂环!H85+神兵!I84+神兵!AB84+魂核1!M86</f>
        <v>1136.867</v>
      </c>
      <c r="AE86">
        <f>(星级!Y86+阶位!Z86+战魄!J86+武魂!Z86+众神殿!J86+精神空间!Z85+天赋!Y86+魂师之魄1!N86)*(1+BU86)+魂兽1!N88+化神!I85+魂骨!H85+魂环!I85+神兵!J84+神兵!AC84+魂核1!N86</f>
        <v>1218.7831199999998</v>
      </c>
      <c r="AF86">
        <f>(星级!Z86+阶位!AA86+战魄!K86+武魂!AA86+众神殿!K86+精神空间!AA85+天赋!Z86+魂师之魄1!O86)*(1+BV86)+魂兽1!O88+化神!J85+魂骨!I85+魂环!J85+神兵!K84+神兵!AD84+魂核1!O86</f>
        <v>1159.4484</v>
      </c>
      <c r="AG86">
        <f>(星级!AA86+阶位!AB86+战魄!L86+武魂!AB86+众神殿!L86+精神空间!AB85+天赋!AA86+魂师之魄1!P86)*(1+BW86)+魂兽1!P88+化神!K85+魂骨!J85+魂环!K85+神兵!L84+神兵!AE84+魂核1!P86</f>
        <v>1407.6947999999998</v>
      </c>
      <c r="AH86">
        <f>(星级!AB86+阶位!AC86+战魄!M86+武魂!AC86+众神殿!M86+精神空间!AC85+天赋!AB86+魂师之魄1!Q86)*(1+BX86)+魂兽1!Q88+化神!L85+魂骨!K85+魂环!L85+神兵!M84+神兵!AF84+魂核1!Q86</f>
        <v>1147.7747999999999</v>
      </c>
      <c r="AI86">
        <f>(星级!AC86+阶位!AD86+战魄!N86+武魂!AD86+众神殿!N86+精神空间!AD85+天赋!AC86+魂师之魄1!R86)*(1+BY86)+魂兽1!R88+化神!M85+魂骨!L85+魂环!M85+神兵!N84+神兵!AG84+魂核1!R86</f>
        <v>15184.8</v>
      </c>
      <c r="AJ86">
        <f>(星级!AD86+阶位!AE86+战魄!O86+武魂!AE86+众神殿!O86+精神空间!AE85+天赋!AD86+魂师之魄1!S86)*(1+BZ86)+魂兽1!S88+化神!N85+魂骨!M85+魂环!N85+神兵!O84+神兵!AH84+魂核1!S86</f>
        <v>207.09999999999997</v>
      </c>
      <c r="AK86">
        <f>(星级!AE86+阶位!AF86+战魄!P86+武魂!AF86+众神殿!P86+精神空间!AF85+天赋!AE86+魂师之魄1!T86)*(1+CA86)+魂兽1!T88+化神!O85+魂骨!N85+魂环!O85+神兵!P84+神兵!AI84+魂核1!T86</f>
        <v>61806.347999999998</v>
      </c>
      <c r="AL86">
        <f>(星级!AF86+阶位!AG86+战魄!Q86+武魂!AG86+众神殿!Q86+精神空间!AG85+天赋!AF86+魂师之魄1!U86)*(1+CB86)+魂兽1!U88+化神!P85+魂骨!O85+魂环!P85+神兵!Q84+神兵!AJ84+魂核1!U86</f>
        <v>61806.347999999998</v>
      </c>
      <c r="AM86">
        <f>化神!R85+魂环!Q85</f>
        <v>30770</v>
      </c>
      <c r="AN86">
        <f>化神!S85+魂环!R85</f>
        <v>30770</v>
      </c>
      <c r="AO86">
        <f>魂环!S85</f>
        <v>0</v>
      </c>
      <c r="AP86">
        <f>魂环!T85</f>
        <v>0</v>
      </c>
      <c r="AQ86">
        <f>魂核1!Y86+神器1!AD86+VLOOKUP(精神空间!$B$2,精神空间!$BR$4:$BT$11,2,)</f>
        <v>0.7</v>
      </c>
      <c r="AR86">
        <f>魂核1!Z86+神器1!AE86+VLOOKUP(精神空间!$B$2,精神空间!$BR$4:$BT$11,2,)</f>
        <v>0.7</v>
      </c>
      <c r="AT86">
        <f>(星级!AH86+阶位!AJ86+战魄!D86+武魂!AJ86+众神殿!D86+精神空间!AJ85+天赋!AI86+魂师之魄1!H86)*(1+BO86)+魂兽1!H88+化神!C85+魂骨!B85+魂环!C85+神兵!D84+神兵!W84+魂核1!H86</f>
        <v>904309.30560457997</v>
      </c>
      <c r="AU86">
        <f>(星级!AI86+阶位!AK86+战魄!E86+武魂!AK86+众神殿!E86+精神空间!AK85+天赋!AJ86+魂师之魄1!I86)*(1+BP86)+魂兽1!I88+化神!D85+魂骨!C85+魂环!D85+神兵!E84+神兵!X84+魂核1!I86</f>
        <v>230362.2597497</v>
      </c>
      <c r="AV86">
        <f>(星级!AJ86+阶位!AL86+战魄!F86+武魂!AL86+众神殿!F86+精神空间!AL85+天赋!AK86+魂师之魄1!J86)*(1+BQ86)+魂兽1!J88+化神!E85+魂骨!D85+魂环!E85+神兵!F84+神兵!Y84+魂核1!J86</f>
        <v>70465.693599999999</v>
      </c>
      <c r="AW86">
        <f>(星级!AK86+阶位!AM86+战魄!G86+武魂!AM86+众神殿!G86+精神空间!AM85+天赋!AL86+魂师之魄1!K86)*(1+BR86)+魂兽1!K88+化神!F85+魂骨!E85+魂环!F85+神兵!G84+神兵!Z84+魂核1!K86</f>
        <v>75726.096799999999</v>
      </c>
      <c r="AX86">
        <f>(星级!AL86+阶位!AN86+战魄!H86+武魂!AN86+众神殿!H86+精神空间!AN85+天赋!AM86+魂师之魄1!L86)*(1+BS86)+魂兽1!L88+化神!G85+魂骨!F85+魂环!G85+神兵!H84+神兵!AA84+魂核1!L86</f>
        <v>1305.0429999999999</v>
      </c>
      <c r="AY86">
        <f>(星级!AM86+阶位!AO86+战魄!I86+武魂!AO86+众神殿!I86+精神空间!AO85+天赋!AN86+魂师之魄1!M86)*(1+BT86)+魂兽1!M88+化神!H85+魂骨!G85+魂环!H85+神兵!I84+神兵!AB84+魂核1!M86</f>
        <v>1148.6429999999998</v>
      </c>
      <c r="AZ86">
        <f>(星级!AN86+阶位!AP86+战魄!J86+武魂!AP86+众神殿!J86+精神空间!AP85+天赋!AO86+魂师之魄1!N86)*(1+BU86)+魂兽1!N88+化神!I85+魂骨!H85+魂环!I85+神兵!J84+神兵!AC84+魂核1!N86</f>
        <v>1207.1095199999997</v>
      </c>
      <c r="BA86">
        <f>(星级!AO86+阶位!AQ86+战魄!K86+武魂!AQ86+众神殿!K86+精神空间!AQ85+天赋!AP86+魂师之魄1!O86)*(1+BV86)+魂兽1!O88+化神!J85+魂骨!I85+魂环!J85+神兵!K84+神兵!AD84+魂核1!O86</f>
        <v>1138.6547999999998</v>
      </c>
      <c r="BB86">
        <f>(星级!AP86+阶位!AR86+战魄!L86+武魂!AR86+众神殿!L86+精神空间!AR85+天赋!AQ86+魂师之魄1!P86)*(1+BW86)+魂兽1!P88+化神!K85+魂骨!J85+魂环!K85+神兵!L84+神兵!AE84+魂核1!P86</f>
        <v>1407.6947999999998</v>
      </c>
      <c r="BC86">
        <f>(星级!AQ86+阶位!AS86+战魄!M86+武魂!AS86+众神殿!M86+精神空间!AS85+天赋!AR86+魂师之魄1!Q86)*(1+BX86)+魂兽1!Q88+化神!L85+魂骨!K85+魂环!L85+神兵!M84+神兵!AF84+魂核1!Q86</f>
        <v>1147.7747999999999</v>
      </c>
      <c r="BD86">
        <f>(星级!AR86+阶位!AT86+战魄!N86+武魂!AT86+众神殿!N86+精神空间!AT85+天赋!AS86+魂师之魄1!R86)*(1+BY86)+魂兽1!R88+化神!M85+魂骨!L85+魂环!M85+神兵!N84+神兵!AG84+魂核1!R86</f>
        <v>7592.4</v>
      </c>
      <c r="BE86">
        <f>(星级!AS86+阶位!AU86+战魄!O86+武魂!AU86+众神殿!O86+精神空间!AU85+天赋!AT86+魂师之魄1!S86)*(1+BZ86)+魂兽1!S88+化神!N85+魂骨!M85+魂环!N85+神兵!O84+神兵!AH84+魂核1!S86</f>
        <v>261.59999999999997</v>
      </c>
      <c r="BF86">
        <f>(星级!AT86+阶位!AV86+战魄!P86+武魂!AV86+众神殿!P86+精神空间!AV85+天赋!AU86+魂师之魄1!T86)*(1+CA86)+魂兽1!T88+化神!O85+魂骨!N85+魂环!O85+神兵!P84+神兵!AI84+魂核1!T86</f>
        <v>61806.347999999998</v>
      </c>
      <c r="BG86">
        <f>(星级!AU86+阶位!AW86+战魄!Q86+武魂!AW86+众神殿!Q86+精神空间!AW85+天赋!AV86+魂师之魄1!U86)*(1+CB86)+魂兽1!U88+化神!P85+魂骨!O85+魂环!P85+神兵!Q84+神兵!AJ84+魂核1!U86</f>
        <v>61806.347999999998</v>
      </c>
      <c r="BH86">
        <f>化神!R85+魂环!Q85</f>
        <v>30770</v>
      </c>
      <c r="BI86">
        <f>化神!S85+魂环!R85</f>
        <v>30770</v>
      </c>
      <c r="BJ86">
        <f>魂环!S85</f>
        <v>0</v>
      </c>
      <c r="BK86">
        <f>魂环!T85</f>
        <v>0</v>
      </c>
      <c r="BL86">
        <f>魂核1!Y86+神器1!AD86+VLOOKUP(精神空间!$B$2,精神空间!$BR$4:$BT$11,2,)</f>
        <v>0.7</v>
      </c>
      <c r="BM86">
        <f>魂核1!Z86+神器1!AE86+VLOOKUP(精神空间!$B$2,精神空间!$BR$4:$BT$11,2,)</f>
        <v>0.7</v>
      </c>
      <c r="BO86">
        <f>战魄!T86+武魂!AZ86+好感度!D85+魂师之魄1!Y86+神器1!M86+魂兽1!X88+精神空间!BA85+精神空间!BC85</f>
        <v>3.1659099999999998</v>
      </c>
      <c r="BP86">
        <f>战魄!U86+武魂!BA86+好感度!E85+魂师之魄1!Z86+神器1!N86+魂兽1!Y88+精神空间!BB85+精神空间!BD85</f>
        <v>2.1659100000000002</v>
      </c>
      <c r="BQ86">
        <f>战魄!V86+武魂!BB86+好感度!F85+魂师之魄1!AA86+神器1!O86+魂兽1!Z88</f>
        <v>1.08</v>
      </c>
      <c r="BR86">
        <f>战魄!W86+武魂!BC86+好感度!G85+魂师之魄1!AB86+神器1!P86+魂兽1!AA88</f>
        <v>1.08</v>
      </c>
      <c r="BS86">
        <f>战魄!X86+武魂!BD86+好感度!H85+魂师之魄1!AC86+神器1!Q86+魂兽1!AB88</f>
        <v>1.2999999999999998</v>
      </c>
      <c r="BT86">
        <f>战魄!Y86+武魂!BE86+好感度!I85+魂师之魄1!AD86+神器1!R86+魂兽1!AC88</f>
        <v>1.2999999999999998</v>
      </c>
      <c r="BU86">
        <f>战魄!Z86+武魂!BF86+好感度!J85+魂师之魄1!AE86+神器1!S86+魂兽1!AD88</f>
        <v>1.2799999999999998</v>
      </c>
      <c r="BV86">
        <f>战魄!AA86+武魂!BG86+好感度!K85+魂师之魄1!AF86+神器1!T86+魂兽1!AE88</f>
        <v>1.2799999999999998</v>
      </c>
      <c r="BW86">
        <f>战魄!AB86+武魂!BH86+好感度!L85+魂师之魄1!AG86+神器1!U86+魂兽1!AF88</f>
        <v>1.2799999999999998</v>
      </c>
      <c r="BX86">
        <f>战魄!AC86+武魂!BI86+好感度!M85+魂师之魄1!AH86+神器1!V86+魂兽1!AG88</f>
        <v>1.2799999999999998</v>
      </c>
      <c r="BY86">
        <f>战魄!AD86+武魂!BJ86+好感度!N85+魂师之魄1!AI86+神器1!W86+魂兽1!AH88</f>
        <v>1.2799999999999998</v>
      </c>
      <c r="BZ86">
        <f>战魄!AE86+武魂!BK86+好感度!O85+魂师之魄1!AJ86+神器1!X86+魂兽1!AI88</f>
        <v>1.18</v>
      </c>
      <c r="CA86">
        <f>战魄!AF86+武魂!BL86+好感度!P85+魂师之魄1!AK86+神器1!Y86+魂兽1!AJ88</f>
        <v>1.08</v>
      </c>
      <c r="CB86">
        <f>战魄!AG86+武魂!BM86+好感度!Q85+魂师之魄1!AL86+神器1!Z86+魂兽1!AK88</f>
        <v>1.08</v>
      </c>
    </row>
    <row r="87" spans="2:80" x14ac:dyDescent="0.2">
      <c r="B87">
        <v>83</v>
      </c>
      <c r="D87">
        <f>(星级!D87+阶位!D87+战魄!D87+武魂!D87+众神殿!D87+精神空间!D86+天赋!C87+魂师之魄1!H87)*(1+BO87)+魂兽1!H89+化神!C86+魂骨!B86+魂环!C86+神兵!D85+神兵!W85+魂核1!H87</f>
        <v>966791.18972614</v>
      </c>
      <c r="E87">
        <f>(星级!E87+阶位!E87+战魄!E87+武魂!E87+众神殿!E87+精神空间!E86+天赋!D87+魂师之魄1!I87)*(1+BP87)+魂兽1!I89+化神!D86+魂骨!C86+魂环!D86+神兵!E85+神兵!X85+魂核1!I87</f>
        <v>233449.53241385997</v>
      </c>
      <c r="F87">
        <f>(星级!F87+阶位!F87+战魄!F87+武魂!F87+众神殿!F87+精神空间!F86+天赋!E87+魂师之魄1!J87)*(1+BQ87)+魂兽1!J89+化神!E86+魂骨!D86+魂环!E86+神兵!F85+神兵!Y85+魂核1!J87</f>
        <v>82206.341920000006</v>
      </c>
      <c r="G87">
        <f>(星级!G87+阶位!G87+战魄!G87+武魂!G87+众神殿!G87+精神空间!G86+天赋!F87+魂师之魄1!K87)*(1+BR87)+魂兽1!K89+化神!F86+魂骨!E86+魂环!F86+神兵!G85+神兵!Z85+魂核1!K87</f>
        <v>75279.941919999997</v>
      </c>
      <c r="H87">
        <f>(星级!H87+阶位!H87+战魄!H87+武魂!H87+众神殿!H87+精神空间!H86+天赋!G87+魂师之魄1!L87)*(1+BS87)+魂兽1!L89+化神!G86+魂骨!F86+魂环!G86+神兵!H85+神兵!AA85+魂核1!L87</f>
        <v>1314.7029999999997</v>
      </c>
      <c r="I87">
        <f>(星级!I87+阶位!I87+战魄!I87+武魂!I87+众神殿!I87+精神空间!I86+天赋!H87+魂师之魄1!M87)*(1+BT87)+魂兽1!M89+化神!H86+魂骨!G86+魂环!H86+神兵!I85+神兵!AB85+魂核1!M87</f>
        <v>1158.3029999999999</v>
      </c>
      <c r="J87">
        <f>(星级!J87+阶位!J87+战魄!J87+武魂!J87+众神殿!J87+精神空间!J86+天赋!I87+魂师之魄1!N87)*(1+BU87)+魂兽1!N89+化神!I86+魂骨!H86+魂环!I86+神兵!J85+神兵!AC85+魂核1!N87</f>
        <v>1227.3581999999999</v>
      </c>
      <c r="K87">
        <f>(星级!K87+阶位!K87+战魄!K87+武魂!K87+众神殿!K87+精神空间!K86+天赋!J87+魂师之魄1!O87)*(1+BV87)+魂兽1!O89+化神!J86+魂骨!I86+魂环!J86+神兵!K85+神兵!AD85+魂核1!O87</f>
        <v>1157.3507999999997</v>
      </c>
      <c r="L87">
        <f>(星级!L87+阶位!L87+战魄!L87+武魂!L87+众神殿!L87+精神空间!L86+天赋!K87+魂师之魄1!P87)*(1+BW87)+魂兽1!P89+化神!K86+魂骨!J86+魂环!K86+神兵!L85+神兵!AE85+魂核1!P87</f>
        <v>1417.2707999999996</v>
      </c>
      <c r="M87">
        <f>(星级!M87+阶位!M87+战魄!M87+武魂!M87+众神殿!M87+精神空间!M86+天赋!L87+魂师之魄1!Q87)*(1+BX87)+魂兽1!Q89+化神!L86+魂骨!K86+魂环!L86+神兵!M85+神兵!AF85+魂核1!Q87</f>
        <v>1157.3507999999997</v>
      </c>
      <c r="N87">
        <f>(星级!N87+阶位!N87+战魄!N87+武魂!N87+众神殿!N87+精神空间!N86+天赋!M87+魂师之魄1!R87)*(1+BY87)+魂兽1!R89+化神!M86+魂骨!L86+魂环!M86+神兵!N85+神兵!AG85+魂核1!R87</f>
        <v>19266</v>
      </c>
      <c r="O87">
        <f>(星级!O87+阶位!O87+战魄!O87+武魂!O87+众神殿!O87+精神空间!O86+天赋!N87+魂师之魄1!S87)*(1+BZ87)+魂兽1!S89+化神!N86+魂骨!M86+魂环!N86+神兵!O85+神兵!AH85+魂核1!S87</f>
        <v>130.79999999999998</v>
      </c>
      <c r="P87">
        <f>(星级!P87+阶位!P87+战魄!P87+武魂!P87+众神殿!P87+精神空间!P86+天赋!O87+魂师之魄1!T87)*(1+CA87)+魂兽1!T89+化神!O86+魂骨!N86+魂环!O86+神兵!P85+神兵!AI85+魂核1!T87</f>
        <v>64042.9064</v>
      </c>
      <c r="Q87">
        <f>(星级!Q87+阶位!Q87+战魄!Q87+武魂!Q87+众神殿!Q87+精神空间!Q86+天赋!P87+魂师之魄1!U87)*(1+CB87)+魂兽1!U89+化神!P86+魂骨!O86+魂环!P86+神兵!Q85+神兵!AJ85+魂核1!U87</f>
        <v>64042.9064</v>
      </c>
      <c r="R87">
        <f>化神!R86+魂环!Q86</f>
        <v>30770</v>
      </c>
      <c r="S87">
        <f>化神!S86+魂环!R86</f>
        <v>30770</v>
      </c>
      <c r="T87">
        <f>魂环!S86</f>
        <v>0</v>
      </c>
      <c r="U87">
        <f>魂环!T86</f>
        <v>0</v>
      </c>
      <c r="V87">
        <f>魂核1!Y87+神器1!AD87+VLOOKUP(精神空间!$B$2,精神空间!$BR$4:$BT$11,2,)</f>
        <v>0.7</v>
      </c>
      <c r="W87">
        <f>魂核1!Z87+神器1!AE87+VLOOKUP(精神空间!$B$2,精神空间!$BR$4:$BT$11,2,)</f>
        <v>0.7</v>
      </c>
      <c r="Y87">
        <f>(星级!S87+阶位!T87+战魄!D87+武魂!T87+众神殿!D87+精神空间!T86+天赋!S87+魂师之魄1!H87)*(1+BO87)+魂兽1!H89+化神!C86+魂骨!B86+魂环!C86+神兵!D85+神兵!W85+魂核1!H87</f>
        <v>936022.84994535986</v>
      </c>
      <c r="Z87">
        <f>(星级!T87+阶位!U87+战魄!E87+武魂!U87+众神殿!E87+精神空间!U86+天赋!T87+魂师之魄1!I87)*(1+BP87)+魂兽1!I89+化神!D86+魂骨!C86+魂环!D86+神兵!E85+神兵!X85+魂核1!I87</f>
        <v>228673.1881037</v>
      </c>
      <c r="AA87">
        <f>(星级!U87+阶位!V87+战魄!F87+武魂!V87+众神殿!F87+精神空间!V86+天赋!U87+魂师之魄1!J87)*(1+BQ87)+魂兽1!J89+化神!E86+魂骨!D86+魂环!E86+神兵!F85+神兵!Y85+魂核1!J87</f>
        <v>79172.953119999991</v>
      </c>
      <c r="AB87">
        <f>(星级!V87+阶位!W87+战魄!G87+武魂!W87+众神殿!G87+精神空间!W86+天赋!V87+魂师之魄1!K87)*(1+BR87)+魂兽1!K89+化神!F86+魂骨!E86+魂环!F86+神兵!G85+神兵!Z85+魂核1!K87</f>
        <v>72402.553119999997</v>
      </c>
      <c r="AC87">
        <f>(星级!W87+阶位!X87+战魄!H87+武魂!X87+众神殿!H87+精神空间!X86+天赋!W87+魂师之魄1!L87)*(1+BS87)+魂兽1!L89+化神!G86+魂骨!F86+魂环!G86+神兵!H85+神兵!AA85+魂核1!L87</f>
        <v>1302.9269999999999</v>
      </c>
      <c r="AD87">
        <f>(星级!X87+阶位!Y87+战魄!I87+武魂!Y87+众神殿!I87+精神空间!Y86+天赋!X87+魂师之魄1!M87)*(1+BT87)+魂兽1!M89+化神!H86+魂骨!G86+魂环!H86+神兵!I85+神兵!AB85+魂核1!M87</f>
        <v>1146.527</v>
      </c>
      <c r="AE87">
        <f>(星级!Y87+阶位!Z87+战魄!J87+武魂!Z87+众神殿!J87+精神空间!Z86+天赋!Y87+魂师之魄1!N87)*(1+BU87)+魂兽1!N89+化神!I86+魂骨!H86+魂环!I86+神兵!J85+神兵!AC85+魂核1!N87</f>
        <v>1239.1341999999997</v>
      </c>
      <c r="AF87">
        <f>(星级!Z87+阶位!AA87+战魄!K87+武魂!AA87+众神殿!K87+精神空间!AA86+天赋!Z87+魂师之魄1!O87)*(1+BV87)+魂兽1!O89+化神!J86+魂骨!I86+魂环!J86+神兵!K85+神兵!AD85+魂核1!O87</f>
        <v>1169.0244</v>
      </c>
      <c r="AG87">
        <f>(星级!AA87+阶位!AB87+战魄!L87+武魂!AB87+众神殿!L87+精神空间!AB86+天赋!AA87+魂师之魄1!P87)*(1+BW87)+魂兽1!P89+化神!K86+魂骨!J86+魂环!K86+神兵!L85+神兵!AE85+魂核1!P87</f>
        <v>1417.2707999999996</v>
      </c>
      <c r="AH87">
        <f>(星级!AB87+阶位!AC87+战魄!M87+武魂!AC87+众神殿!M87+精神空间!AC86+天赋!AB87+魂师之魄1!Q87)*(1+BX87)+魂兽1!Q89+化神!L86+魂骨!K86+魂环!L86+神兵!M85+神兵!AF85+魂核1!Q87</f>
        <v>1157.3507999999997</v>
      </c>
      <c r="AI87">
        <f>(星级!AC87+阶位!AD87+战魄!N87+武魂!AD87+众神殿!N87+精神空间!AD86+天赋!AC87+魂师之魄1!R87)*(1+BY87)+魂兽1!R89+化神!M86+魂骨!L86+魂环!M86+神兵!N85+神兵!AG85+魂核1!R87</f>
        <v>15367.199999999999</v>
      </c>
      <c r="AJ87">
        <f>(星级!AD87+阶位!AE87+战魄!O87+武魂!AE87+众神殿!O87+精神空间!AE86+天赋!AD87+魂师之魄1!S87)*(1+BZ87)+魂兽1!S89+化神!N86+魂骨!M86+魂环!N86+神兵!O85+神兵!AH85+魂核1!S87</f>
        <v>207.09999999999997</v>
      </c>
      <c r="AK87">
        <f>(星级!AE87+阶位!AF87+战魄!P87+武魂!AF87+众神殿!P87+精神空间!AF86+天赋!AE87+魂师之魄1!T87)*(1+CA87)+魂兽1!T89+化神!O86+魂骨!N86+魂环!O86+神兵!P85+神兵!AI85+魂核1!T87</f>
        <v>62528.666400000002</v>
      </c>
      <c r="AL87">
        <f>(星级!AF87+阶位!AG87+战魄!Q87+武魂!AG87+众神殿!Q87+精神空间!AG86+天赋!AF87+魂师之魄1!U87)*(1+CB87)+魂兽1!U89+化神!P86+魂骨!O86+魂环!P86+神兵!Q85+神兵!AJ85+魂核1!U87</f>
        <v>62528.666400000002</v>
      </c>
      <c r="AM87">
        <f>化神!R86+魂环!Q86</f>
        <v>30770</v>
      </c>
      <c r="AN87">
        <f>化神!S86+魂环!R86</f>
        <v>30770</v>
      </c>
      <c r="AO87">
        <f>魂环!S86</f>
        <v>0</v>
      </c>
      <c r="AP87">
        <f>魂环!T86</f>
        <v>0</v>
      </c>
      <c r="AQ87">
        <f>魂核1!Y87+神器1!AD87+VLOOKUP(精神空间!$B$2,精神空间!$BR$4:$BT$11,2,)</f>
        <v>0.7</v>
      </c>
      <c r="AR87">
        <f>魂核1!Z87+神器1!AE87+VLOOKUP(精神空间!$B$2,精神空间!$BR$4:$BT$11,2,)</f>
        <v>0.7</v>
      </c>
      <c r="AT87">
        <f>(星级!AH87+阶位!AJ87+战魄!D87+武魂!AJ87+众神殿!D87+精神空间!AJ86+天赋!AI87+魂师之魄1!H87)*(1+BO87)+魂兽1!H89+化神!C86+魂骨!B86+魂环!C86+神兵!D85+神兵!W85+魂核1!H87</f>
        <v>906560.52597657999</v>
      </c>
      <c r="AU87">
        <f>(星级!AI87+阶位!AK87+战魄!E87+武魂!AK87+众神殿!E87+精神空间!AK86+天赋!AJ87+魂师之魄1!I87)*(1+BP87)+魂兽1!I89+化神!D86+魂骨!C86+魂环!D86+神兵!E85+神兵!X85+魂核1!I87</f>
        <v>232434.12782320002</v>
      </c>
      <c r="AV87">
        <f>(星级!AJ87+阶位!AL87+战魄!F87+武魂!AL87+众神殿!F87+精神空间!AL86+天赋!AK87+魂师之魄1!J87)*(1+BQ87)+魂兽1!J89+化神!E86+魂骨!D86+魂环!E86+神兵!F85+神兵!Y85+魂核1!J87</f>
        <v>71245.752800000002</v>
      </c>
      <c r="AW87">
        <f>(星级!AK87+阶位!AM87+战魄!G87+武魂!AM87+众神殿!G87+精神空间!AM86+天赋!AL87+魂师之魄1!K87)*(1+BR87)+魂兽1!K89+化神!F86+魂骨!E86+魂环!F86+神兵!G85+神兵!Z85+魂核1!K87</f>
        <v>76536.7736</v>
      </c>
      <c r="AX87">
        <f>(星级!AL87+阶位!AN87+战魄!H87+武魂!AN87+众神殿!H87+精神空间!AN86+天赋!AM87+魂师之魄1!L87)*(1+BS87)+魂兽1!L89+化神!G86+魂骨!F86+魂环!G86+神兵!H85+神兵!AA85+魂核1!L87</f>
        <v>1314.7029999999997</v>
      </c>
      <c r="AY87">
        <f>(星级!AM87+阶位!AO87+战魄!I87+武魂!AO87+众神殿!I87+精神空间!AO86+天赋!AN87+魂师之魄1!M87)*(1+BT87)+魂兽1!M89+化神!H86+魂骨!G86+魂环!H86+神兵!I85+神兵!AB85+魂核1!M87</f>
        <v>1158.3029999999999</v>
      </c>
      <c r="AZ87">
        <f>(星级!AN87+阶位!AP87+战魄!J87+武魂!AP87+众神殿!J87+精神空间!AP86+天赋!AO87+魂师之魄1!N87)*(1+BU87)+魂兽1!N89+化神!I86+魂骨!H86+魂环!I86+神兵!J85+神兵!AC85+魂核1!N87</f>
        <v>1227.3581999999999</v>
      </c>
      <c r="BA87">
        <f>(星级!AO87+阶位!AQ87+战魄!K87+武魂!AQ87+众神殿!K87+精神空间!AQ86+天赋!AP87+魂师之魄1!O87)*(1+BV87)+魂兽1!O89+化神!J86+魂骨!I86+魂环!J86+神兵!K85+神兵!AD85+魂核1!O87</f>
        <v>1148.2307999999998</v>
      </c>
      <c r="BB87">
        <f>(星级!AP87+阶位!AR87+战魄!L87+武魂!AR87+众神殿!L87+精神空间!AR86+天赋!AQ87+魂师之魄1!P87)*(1+BW87)+魂兽1!P89+化神!K86+魂骨!J86+魂环!K86+神兵!L85+神兵!AE85+魂核1!P87</f>
        <v>1417.2707999999996</v>
      </c>
      <c r="BC87">
        <f>(星级!AQ87+阶位!AS87+战魄!M87+武魂!AS87+众神殿!M87+精神空间!AS86+天赋!AR87+魂师之魄1!Q87)*(1+BX87)+魂兽1!Q89+化神!L86+魂骨!K86+魂环!L86+神兵!M85+神兵!AF85+魂核1!Q87</f>
        <v>1157.3507999999997</v>
      </c>
      <c r="BD87">
        <f>(星级!AR87+阶位!AT87+战魄!N87+武魂!AT87+众神殿!N87+精神空间!AT86+天赋!AS87+魂师之魄1!R87)*(1+BY87)+魂兽1!R89+化神!M86+魂骨!L86+魂环!M86+神兵!N85+神兵!AG85+魂核1!R87</f>
        <v>7683.5999999999995</v>
      </c>
      <c r="BE87">
        <f>(星级!AS87+阶位!AU87+战魄!O87+武魂!AU87+众神殿!O87+精神空间!AU86+天赋!AT87+魂师之魄1!S87)*(1+BZ87)+魂兽1!S89+化神!N86+魂骨!M86+魂环!N86+神兵!O85+神兵!AH85+魂核1!S87</f>
        <v>261.59999999999997</v>
      </c>
      <c r="BF87">
        <f>(星级!AT87+阶位!AV87+战魄!P87+武魂!AV87+众神殿!P87+精神空间!AV86+天赋!AU87+魂师之魄1!T87)*(1+CA87)+魂兽1!T89+化神!O86+魂骨!N86+魂环!O86+神兵!P85+神兵!AI85+魂核1!T87</f>
        <v>62528.666400000002</v>
      </c>
      <c r="BG87">
        <f>(星级!AU87+阶位!AW87+战魄!Q87+武魂!AW87+众神殿!Q87+精神空间!AW86+天赋!AV87+魂师之魄1!U87)*(1+CB87)+魂兽1!U89+化神!P86+魂骨!O86+魂环!P86+神兵!Q85+神兵!AJ85+魂核1!U87</f>
        <v>62528.666400000002</v>
      </c>
      <c r="BH87">
        <f>化神!R86+魂环!Q86</f>
        <v>30770</v>
      </c>
      <c r="BI87">
        <f>化神!S86+魂环!R86</f>
        <v>30770</v>
      </c>
      <c r="BJ87">
        <f>魂环!S86</f>
        <v>0</v>
      </c>
      <c r="BK87">
        <f>魂环!T86</f>
        <v>0</v>
      </c>
      <c r="BL87">
        <f>魂核1!Y87+神器1!AD87+VLOOKUP(精神空间!$B$2,精神空间!$BR$4:$BT$11,2,)</f>
        <v>0.7</v>
      </c>
      <c r="BM87">
        <f>魂核1!Z87+神器1!AE87+VLOOKUP(精神空间!$B$2,精神空间!$BR$4:$BT$11,2,)</f>
        <v>0.7</v>
      </c>
      <c r="BO87">
        <f>战魄!T87+武魂!AZ87+好感度!D86+魂师之魄1!Y87+神器1!M87+魂兽1!X89+精神空间!BA86+精神空间!BC86</f>
        <v>3.1699099999999998</v>
      </c>
      <c r="BP87">
        <f>战魄!U87+武魂!BA87+好感度!E86+魂师之魄1!Z87+神器1!N87+魂兽1!Y89+精神空间!BB86+精神空间!BD86</f>
        <v>2.1699099999999998</v>
      </c>
      <c r="BQ87">
        <f>战魄!V87+武魂!BB87+好感度!F86+魂师之魄1!AA87+神器1!O87+魂兽1!Z89</f>
        <v>1.08</v>
      </c>
      <c r="BR87">
        <f>战魄!W87+武魂!BC87+好感度!G86+魂师之魄1!AB87+神器1!P87+魂兽1!AA89</f>
        <v>1.08</v>
      </c>
      <c r="BS87">
        <f>战魄!X87+武魂!BD87+好感度!H86+魂师之魄1!AC87+神器1!Q87+魂兽1!AB89</f>
        <v>1.2999999999999998</v>
      </c>
      <c r="BT87">
        <f>战魄!Y87+武魂!BE87+好感度!I86+魂师之魄1!AD87+神器1!R87+魂兽1!AC89</f>
        <v>1.2999999999999998</v>
      </c>
      <c r="BU87">
        <f>战魄!Z87+武魂!BF87+好感度!J86+魂师之魄1!AE87+神器1!S87+魂兽1!AD89</f>
        <v>1.2999999999999998</v>
      </c>
      <c r="BV87">
        <f>战魄!AA87+武魂!BG87+好感度!K86+魂师之魄1!AF87+神器1!T87+魂兽1!AE89</f>
        <v>1.2799999999999998</v>
      </c>
      <c r="BW87">
        <f>战魄!AB87+武魂!BH87+好感度!L86+魂师之魄1!AG87+神器1!U87+魂兽1!AF89</f>
        <v>1.2799999999999998</v>
      </c>
      <c r="BX87">
        <f>战魄!AC87+武魂!BI87+好感度!M86+魂师之魄1!AH87+神器1!V87+魂兽1!AG89</f>
        <v>1.2799999999999998</v>
      </c>
      <c r="BY87">
        <f>战魄!AD87+武魂!BJ87+好感度!N86+魂师之魄1!AI87+神器1!W87+魂兽1!AH89</f>
        <v>1.2799999999999998</v>
      </c>
      <c r="BZ87">
        <f>战魄!AE87+武魂!BK87+好感度!O86+魂师之魄1!AJ87+神器1!X87+魂兽1!AI89</f>
        <v>1.18</v>
      </c>
      <c r="CA87">
        <f>战魄!AF87+武魂!BL87+好感度!P86+魂师之魄1!AK87+神器1!Y87+魂兽1!AJ89</f>
        <v>1.08</v>
      </c>
      <c r="CB87">
        <f>战魄!AG87+武魂!BM87+好感度!Q86+魂师之魄1!AL87+神器1!Z87+魂兽1!AK89</f>
        <v>1.08</v>
      </c>
    </row>
    <row r="88" spans="2:80" x14ac:dyDescent="0.2">
      <c r="B88">
        <v>84</v>
      </c>
      <c r="D88">
        <f>(星级!D88+阶位!D88+战魄!D88+武魂!D88+众神殿!D88+精神空间!D87+天赋!C88+魂师之魄1!H88)*(1+BO88)+魂兽1!H90+化神!C87+魂骨!B87+魂环!C87+神兵!D86+神兵!W86+魂核1!H88</f>
        <v>969567.02657213993</v>
      </c>
      <c r="E88">
        <f>(星级!E88+阶位!E88+战魄!E88+武魂!E88+众神殿!E88+精神空间!E87+天赋!D88+魂师之魄1!I88)*(1+BP88)+魂兽1!I90+化神!D87+魂骨!C87+魂环!D87+神兵!E86+神兵!X86+魂核1!I88</f>
        <v>234071.17898986</v>
      </c>
      <c r="F88">
        <f>(星级!F88+阶位!F88+战魄!F88+武魂!F88+众神殿!F88+精神空间!F87+天赋!E88+魂师之魄1!J88)*(1+BQ88)+魂兽1!J90+化神!E87+魂骨!D87+魂环!E87+神兵!F86+神兵!Y86+魂核1!J88</f>
        <v>82360.677920000002</v>
      </c>
      <c r="G88">
        <f>(星级!G88+阶位!G88+战魄!G88+武魂!G88+众神殿!G88+精神空间!G87+天赋!F88+魂师之魄1!K88)*(1+BR88)+魂兽1!K90+化神!F87+魂骨!E87+魂环!F87+神兵!G86+神兵!Z86+魂核1!K88</f>
        <v>75390.59792</v>
      </c>
      <c r="H88">
        <f>(星级!H88+阶位!H88+战魄!H88+武魂!H88+众神殿!H88+精神空间!H87+天赋!G88+魂师之魄1!L88)*(1+BS88)+魂兽1!L90+化神!G87+魂骨!F87+魂环!G87+神兵!H86+神兵!AA86+魂核1!L88</f>
        <v>1324.3629999999998</v>
      </c>
      <c r="I88">
        <f>(星级!I88+阶位!I88+战魄!I88+武魂!I88+众神殿!I88+精神空间!I87+天赋!H88+魂师之魄1!M88)*(1+BT88)+魂兽1!M90+化神!H87+魂骨!G87+魂环!H87+神兵!I86+神兵!AB86+魂核1!M88</f>
        <v>1167.963</v>
      </c>
      <c r="J88">
        <f>(星级!J88+阶位!J88+战魄!J88+武魂!J88+众神殿!J88+精神空间!J87+天赋!I88+魂师之魄1!N88)*(1+BU88)+魂兽1!N90+化神!I87+魂骨!H87+魂环!I87+神兵!J86+神兵!AC86+魂核1!N88</f>
        <v>1237.0182</v>
      </c>
      <c r="K88">
        <f>(星级!K88+阶位!K88+战魄!K88+武魂!K88+众神殿!K88+精神空间!K87+天赋!J88+魂师之魄1!O88)*(1+BV88)+魂兽1!O90+化神!J87+魂骨!I87+魂环!J87+神兵!K86+神兵!AD86+魂核1!O88</f>
        <v>1177.163</v>
      </c>
      <c r="L88">
        <f>(星级!L88+阶位!L88+战魄!L88+武魂!L88+众神殿!L88+精神空间!L87+天赋!K88+魂师之魄1!P88)*(1+BW88)+魂兽1!P90+化神!K87+魂骨!J87+魂环!K87+神兵!L86+神兵!AE86+魂核1!P88</f>
        <v>1426.8467999999998</v>
      </c>
      <c r="M88">
        <f>(星级!M88+阶位!M88+战魄!M88+武魂!M88+众神殿!M88+精神空间!M87+天赋!L88+魂师之魄1!Q88)*(1+BX88)+魂兽1!Q90+化神!L87+魂骨!K87+魂环!L87+神兵!M86+神兵!AF86+魂核1!Q88</f>
        <v>1166.9268</v>
      </c>
      <c r="N88">
        <f>(星级!N88+阶位!N88+战魄!N88+武魂!N88+众神殿!N88+精神空间!N87+天赋!M88+魂师之魄1!R88)*(1+BY88)+魂兽1!R90+化神!M87+魂骨!L87+魂环!M87+神兵!N86+神兵!AG86+魂核1!R88</f>
        <v>19494</v>
      </c>
      <c r="O88">
        <f>(星级!O88+阶位!O88+战魄!O88+武魂!O88+众神殿!O88+精神空间!O87+天赋!N88+魂师之魄1!S88)*(1+BZ88)+魂兽1!S90+化神!N87+魂骨!M87+魂环!N87+神兵!O86+神兵!AH86+魂核1!S88</f>
        <v>130.79999999999998</v>
      </c>
      <c r="P88">
        <f>(星级!P88+阶位!P88+战魄!P88+武魂!P88+众神殿!P88+精神空间!P87+天赋!O88+魂师之魄1!T88)*(1+CA88)+魂兽1!T90+化神!O87+魂骨!N87+魂环!O87+神兵!P86+神兵!AI86+魂核1!T88</f>
        <v>64065.224799999996</v>
      </c>
      <c r="Q88">
        <f>(星级!Q88+阶位!Q88+战魄!Q88+武魂!Q88+众神殿!Q88+精神空间!Q87+天赋!P88+魂师之魄1!U88)*(1+CB88)+魂兽1!U90+化神!P87+魂骨!O87+魂环!P87+神兵!Q86+神兵!AJ86+魂核1!U88</f>
        <v>64065.224799999996</v>
      </c>
      <c r="R88">
        <f>化神!R87+魂环!Q87</f>
        <v>30770</v>
      </c>
      <c r="S88">
        <f>化神!S87+魂环!R87</f>
        <v>30770</v>
      </c>
      <c r="T88">
        <f>魂环!S87</f>
        <v>0</v>
      </c>
      <c r="U88">
        <f>魂环!T87</f>
        <v>0</v>
      </c>
      <c r="V88">
        <f>魂核1!Y88+神器1!AD88+VLOOKUP(精神空间!$B$2,精神空间!$BR$4:$BT$11,2,)</f>
        <v>0.7</v>
      </c>
      <c r="W88">
        <f>魂核1!Z88+神器1!AE88+VLOOKUP(精神空间!$B$2,精神空间!$BR$4:$BT$11,2,)</f>
        <v>0.7</v>
      </c>
      <c r="Y88">
        <f>(星级!S88+阶位!T88+战魄!D88+武魂!T88+众神殿!D88+精神空间!T87+天赋!S88+魂师之魄1!H88)*(1+BO88)+魂兽1!H90+化神!C87+魂骨!B87+魂环!C87+神兵!D86+神兵!W86+魂核1!H88</f>
        <v>961486.92950735986</v>
      </c>
      <c r="Z88">
        <f>(星级!T88+阶位!U88+战魄!E88+武魂!U88+众神殿!E88+精神空间!U87+天赋!T88+魂师之魄1!I88)*(1+BP88)+魂兽1!I90+化神!D87+魂骨!C87+魂环!D87+神兵!E86+神兵!X86+魂核1!I88</f>
        <v>234618.4372477</v>
      </c>
      <c r="AA88">
        <f>(星级!U88+阶位!V88+战魄!F88+武魂!V88+众神殿!F88+精神空间!V87+天赋!U88+魂师之魄1!J88)*(1+BQ88)+魂兽1!J90+化神!E87+魂骨!D87+魂环!E87+神兵!F86+神兵!Y86+魂核1!J88</f>
        <v>80314.041120000009</v>
      </c>
      <c r="AB88">
        <f>(星级!V88+阶位!W88+战魄!G88+武魂!W88+众神殿!G88+精神空间!W87+天赋!V88+魂师之魄1!K88)*(1+BR88)+魂兽1!K90+化神!F87+魂骨!E87+魂环!F87+神兵!G86+神兵!Z86+魂核1!K88</f>
        <v>73510.361120000001</v>
      </c>
      <c r="AC88">
        <f>(星级!W88+阶位!X88+战魄!H88+武魂!X88+众神殿!H88+精神空间!X87+天赋!W88+魂师之魄1!L88)*(1+BS88)+魂兽1!L90+化神!G87+魂骨!F87+魂环!G87+神兵!H86+神兵!AA86+魂核1!L88</f>
        <v>1324.087</v>
      </c>
      <c r="AD88">
        <f>(星级!X88+阶位!Y88+战魄!I88+武魂!Y88+众神殿!I88+精神空间!Y87+天赋!X88+魂师之魄1!M88)*(1+BT88)+魂兽1!M90+化神!H87+魂骨!G87+魂环!H87+神兵!I86+神兵!AB86+魂核1!M88</f>
        <v>1167.6869999999999</v>
      </c>
      <c r="AE88">
        <f>(星级!Y88+阶位!Z88+战魄!J88+武魂!Z88+众神殿!J88+精神空间!Z87+天赋!Y88+魂师之魄1!N88)*(1+BU88)+魂兽1!N90+化神!I87+魂骨!H87+魂环!I87+神兵!J86+神兵!AC86+魂核1!N88</f>
        <v>1260.2941999999998</v>
      </c>
      <c r="AF88">
        <f>(星级!Z88+阶位!AA88+战魄!K88+武魂!AA88+众神殿!K88+精神空间!AA87+天赋!Z88+魂师之魄1!O88)*(1+BV88)+魂兽1!O90+化神!J87+魂骨!I87+魂环!J87+神兵!K86+神兵!AD86+魂核1!O88</f>
        <v>1200.4390000000001</v>
      </c>
      <c r="AG88">
        <f>(星级!AA88+阶位!AB88+战魄!L88+武魂!AB88+众神殿!L88+精神空间!AB87+天赋!AA88+魂师之魄1!P88)*(1+BW88)+魂兽1!P90+化神!K87+魂骨!J87+魂环!K87+神兵!L86+神兵!AE86+魂核1!P88</f>
        <v>1438.2467999999997</v>
      </c>
      <c r="AH88">
        <f>(星级!AB88+阶位!AC88+战魄!M88+武魂!AC88+众神殿!M88+精神空间!AC87+天赋!AB88+魂师之魄1!Q88)*(1+BX88)+魂兽1!Q90+化神!L87+魂骨!K87+魂环!L87+神兵!M86+神兵!AF86+魂核1!Q88</f>
        <v>1178.3267999999998</v>
      </c>
      <c r="AI88">
        <f>(星级!AC88+阶位!AD88+战魄!N88+武魂!AD88+众神殿!N88+精神空间!AD87+天赋!AC88+魂师之魄1!R88)*(1+BY88)+魂兽1!R90+化神!M87+魂骨!L87+魂环!M87+神兵!N86+神兵!AG86+魂核1!R88</f>
        <v>15549.599999999999</v>
      </c>
      <c r="AJ88">
        <f>(星级!AD88+阶位!AE88+战魄!O88+武魂!AE88+众神殿!O88+精神空间!AE87+天赋!AD88+魂师之魄1!S88)*(1+BZ88)+魂兽1!S90+化神!N87+魂骨!M87+魂环!N87+神兵!O86+神兵!AH86+魂核1!S88</f>
        <v>207.09999999999997</v>
      </c>
      <c r="AK88">
        <f>(星级!AE88+阶位!AF88+战魄!P88+武魂!AF88+众神殿!P88+精神空间!AF87+天赋!AE88+魂师之魄1!T88)*(1+CA88)+魂兽1!T90+化神!O87+魂骨!N87+魂环!O87+神兵!P86+神兵!AI86+魂核1!T88</f>
        <v>63686.664799999999</v>
      </c>
      <c r="AL88">
        <f>(星级!AF88+阶位!AG88+战魄!Q88+武魂!AG88+众神殿!Q88+精神空间!AG87+天赋!AF88+魂师之魄1!U88)*(1+CB88)+魂兽1!U90+化神!P87+魂骨!O87+魂环!P87+神兵!Q86+神兵!AJ86+魂核1!U88</f>
        <v>63686.664799999999</v>
      </c>
      <c r="AM88">
        <f>化神!R87+魂环!Q87</f>
        <v>30770</v>
      </c>
      <c r="AN88">
        <f>化神!S87+魂环!R87</f>
        <v>30770</v>
      </c>
      <c r="AO88">
        <f>魂环!S87</f>
        <v>0</v>
      </c>
      <c r="AP88">
        <f>魂环!T87</f>
        <v>0</v>
      </c>
      <c r="AQ88">
        <f>魂核1!Y88+神器1!AD88+VLOOKUP(精神空间!$B$2,精神空间!$BR$4:$BT$11,2,)</f>
        <v>0.7</v>
      </c>
      <c r="AR88">
        <f>魂核1!Z88+神器1!AE88+VLOOKUP(精神空间!$B$2,精神空间!$BR$4:$BT$11,2,)</f>
        <v>0.7</v>
      </c>
      <c r="AT88">
        <f>(星级!AH88+阶位!AJ88+战魄!D88+武魂!AJ88+众神殿!D88+精神空间!AJ87+天赋!AI88+魂师之魄1!H88)*(1+BO88)+魂兽1!H90+化神!C87+魂骨!B87+魂环!C87+神兵!D86+神兵!W86+魂核1!H88</f>
        <v>908815.28234857996</v>
      </c>
      <c r="AU88">
        <f>(星级!AI88+阶位!AK88+战魄!E88+武魂!AK88+众神殿!E88+精神空间!AK87+天赋!AJ88+魂师之魄1!I88)*(1+BP88)+魂兽1!I90+化神!D87+魂骨!C87+魂环!D87+神兵!E86+神兵!X86+魂核1!I88</f>
        <v>233107.3386967</v>
      </c>
      <c r="AV88">
        <f>(星级!AJ88+阶位!AL88+战魄!F88+武魂!AL88+众神殿!F88+精神空间!AL87+天赋!AK88+魂师之魄1!J88)*(1+BQ88)+魂兽1!J90+化神!E87+魂骨!D87+魂环!E87+神兵!F86+神兵!Y86+魂核1!J88</f>
        <v>71325.812000000005</v>
      </c>
      <c r="AW88">
        <f>(星级!AK88+阶位!AM88+战魄!G88+武魂!AM88+众神殿!G88+精神空间!AM87+天赋!AL88+魂师之魄1!K88)*(1+BR88)+魂兽1!K90+化神!F87+魂骨!E87+魂环!F87+神兵!G86+神兵!Z86+魂核1!K88</f>
        <v>76647.450400000002</v>
      </c>
      <c r="AX88">
        <f>(星级!AL88+阶位!AN88+战魄!H88+武魂!AN88+众神殿!H88+精神空间!AN87+天赋!AM88+魂师之魄1!L88)*(1+BS88)+魂兽1!L90+化神!G87+魂骨!F87+魂环!G87+神兵!H86+神兵!AA86+魂核1!L88</f>
        <v>1324.3629999999998</v>
      </c>
      <c r="AY88">
        <f>(星级!AM88+阶位!AO88+战魄!I88+武魂!AO88+众神殿!I88+精神空间!AO87+天赋!AN88+魂师之魄1!M88)*(1+BT88)+魂兽1!M90+化神!H87+魂骨!G87+魂环!H87+神兵!I86+神兵!AB86+魂核1!M88</f>
        <v>1167.963</v>
      </c>
      <c r="AZ88">
        <f>(星级!AN88+阶位!AP88+战魄!J88+武魂!AP88+众神殿!J88+精神空间!AP87+天赋!AO88+魂师之魄1!N88)*(1+BU88)+魂兽1!N90+化神!I87+魂骨!H87+魂环!I87+神兵!J86+神兵!AC86+魂核1!N88</f>
        <v>1237.0182</v>
      </c>
      <c r="BA88">
        <f>(星级!AO88+阶位!AQ88+战魄!K88+武魂!AQ88+众神殿!K88+精神空间!AQ87+天赋!AP88+魂师之魄1!O88)*(1+BV88)+魂兽1!O90+化神!J87+魂骨!I87+魂环!J87+神兵!K86+神兵!AD86+魂核1!O88</f>
        <v>1167.963</v>
      </c>
      <c r="BB88">
        <f>(星级!AP88+阶位!AR88+战魄!L88+武魂!AR88+众神殿!L88+精神空间!AR87+天赋!AQ88+魂师之魄1!P88)*(1+BW88)+魂兽1!P90+化神!K87+魂骨!J87+魂环!K87+神兵!L86+神兵!AE86+魂核1!P88</f>
        <v>1426.8467999999998</v>
      </c>
      <c r="BC88">
        <f>(星级!AQ88+阶位!AS88+战魄!M88+武魂!AS88+众神殿!M88+精神空间!AS87+天赋!AR88+魂师之魄1!Q88)*(1+BX88)+魂兽1!Q90+化神!L87+魂骨!K87+魂环!L87+神兵!M86+神兵!AF86+魂核1!Q88</f>
        <v>1166.9268</v>
      </c>
      <c r="BD88">
        <f>(星级!AR88+阶位!AT88+战魄!N88+武魂!AT88+众神殿!N88+精神空间!AT87+天赋!AS88+魂师之魄1!R88)*(1+BY88)+魂兽1!R90+化神!M87+魂骨!L87+魂环!M87+神兵!N86+神兵!AG86+魂核1!R88</f>
        <v>7774.7999999999993</v>
      </c>
      <c r="BE88">
        <f>(星级!AS88+阶位!AU88+战魄!O88+武魂!AU88+众神殿!O88+精神空间!AU87+天赋!AT88+魂师之魄1!S88)*(1+BZ88)+魂兽1!S90+化神!N87+魂骨!M87+魂环!N87+神兵!O86+神兵!AH86+魂核1!S88</f>
        <v>261.59999999999997</v>
      </c>
      <c r="BF88">
        <f>(星级!AT88+阶位!AV88+战魄!P88+武魂!AV88+众神殿!P88+精神空间!AV87+天赋!AU88+魂师之魄1!T88)*(1+CA88)+魂兽1!T90+化神!O87+魂骨!N87+魂环!O87+神兵!P86+神兵!AI86+魂核1!T88</f>
        <v>62550.984799999998</v>
      </c>
      <c r="BG88">
        <f>(星级!AU88+阶位!AW88+战魄!Q88+武魂!AW88+众神殿!Q88+精神空间!AW87+天赋!AV88+魂师之魄1!U88)*(1+CB88)+魂兽1!U90+化神!P87+魂骨!O87+魂环!P87+神兵!Q86+神兵!AJ86+魂核1!U88</f>
        <v>62550.984799999998</v>
      </c>
      <c r="BH88">
        <f>化神!R87+魂环!Q87</f>
        <v>30770</v>
      </c>
      <c r="BI88">
        <f>化神!S87+魂环!R87</f>
        <v>30770</v>
      </c>
      <c r="BJ88">
        <f>魂环!S87</f>
        <v>0</v>
      </c>
      <c r="BK88">
        <f>魂环!T87</f>
        <v>0</v>
      </c>
      <c r="BL88">
        <f>魂核1!Y88+神器1!AD88+VLOOKUP(精神空间!$B$2,精神空间!$BR$4:$BT$11,2,)</f>
        <v>0.7</v>
      </c>
      <c r="BM88">
        <f>魂核1!Z88+神器1!AE88+VLOOKUP(精神空间!$B$2,精神空间!$BR$4:$BT$11,2,)</f>
        <v>0.7</v>
      </c>
      <c r="BO88">
        <f>战魄!T88+武魂!AZ88+好感度!D87+魂师之魄1!Y88+神器1!M88+魂兽1!X90+精神空间!BA87+精神空间!BC87</f>
        <v>3.1739099999999998</v>
      </c>
      <c r="BP88">
        <f>战魄!U88+武魂!BA88+好感度!E87+魂师之魄1!Z88+神器1!N88+魂兽1!Y90+精神空间!BB87+精神空间!BD87</f>
        <v>2.1739100000000002</v>
      </c>
      <c r="BQ88">
        <f>战魄!V88+武魂!BB88+好感度!F87+魂师之魄1!AA88+神器1!O88+魂兽1!Z90</f>
        <v>1.08</v>
      </c>
      <c r="BR88">
        <f>战魄!W88+武魂!BC88+好感度!G87+魂师之魄1!AB88+神器1!P88+魂兽1!AA90</f>
        <v>1.08</v>
      </c>
      <c r="BS88">
        <f>战魄!X88+武魂!BD88+好感度!H87+魂师之魄1!AC88+神器1!Q88+魂兽1!AB90</f>
        <v>1.2999999999999998</v>
      </c>
      <c r="BT88">
        <f>战魄!Y88+武魂!BE88+好感度!I87+魂师之魄1!AD88+神器1!R88+魂兽1!AC90</f>
        <v>1.2999999999999998</v>
      </c>
      <c r="BU88">
        <f>战魄!Z88+武魂!BF88+好感度!J87+魂师之魄1!AE88+神器1!S88+魂兽1!AD90</f>
        <v>1.2999999999999998</v>
      </c>
      <c r="BV88">
        <f>战魄!AA88+武魂!BG88+好感度!K87+魂师之魄1!AF88+神器1!T88+魂兽1!AE90</f>
        <v>1.2999999999999998</v>
      </c>
      <c r="BW88">
        <f>战魄!AB88+武魂!BH88+好感度!L87+魂师之魄1!AG88+神器1!U88+魂兽1!AF90</f>
        <v>1.2799999999999998</v>
      </c>
      <c r="BX88">
        <f>战魄!AC88+武魂!BI88+好感度!M87+魂师之魄1!AH88+神器1!V88+魂兽1!AG90</f>
        <v>1.2799999999999998</v>
      </c>
      <c r="BY88">
        <f>战魄!AD88+武魂!BJ88+好感度!N87+魂师之魄1!AI88+神器1!W88+魂兽1!AH90</f>
        <v>1.2799999999999998</v>
      </c>
      <c r="BZ88">
        <f>战魄!AE88+武魂!BK88+好感度!O87+魂师之魄1!AJ88+神器1!X88+魂兽1!AI90</f>
        <v>1.18</v>
      </c>
      <c r="CA88">
        <f>战魄!AF88+武魂!BL88+好感度!P87+魂师之魄1!AK88+神器1!Y88+魂兽1!AJ90</f>
        <v>1.08</v>
      </c>
      <c r="CB88">
        <f>战魄!AG88+武魂!BM88+好感度!Q87+魂师之魄1!AL88+神器1!Z88+魂兽1!AK90</f>
        <v>1.08</v>
      </c>
    </row>
    <row r="89" spans="2:80" x14ac:dyDescent="0.2">
      <c r="B89">
        <v>85</v>
      </c>
      <c r="D89">
        <f>(星级!D89+阶位!D89+战魄!D89+武魂!D89+众神殿!D89+精神空间!D88+天赋!C89+魂师之魄1!H89)*(1+BO89)+魂兽1!H91+化神!C88+魂骨!B88+魂环!C88+神兵!D87+神兵!W87+魂核1!H89</f>
        <v>1136711.99673022</v>
      </c>
      <c r="E89">
        <f>(星级!E89+阶位!E89+战魄!E89+武魂!E89+众神殿!E89+精神空间!E88+天赋!D89+魂师之魄1!I89)*(1+BP89)+魂兽1!I91+化神!D88+魂骨!C88+魂环!D88+神兵!E87+神兵!X87+魂核1!I89</f>
        <v>261155.73750051999</v>
      </c>
      <c r="F89">
        <f>(星级!F89+阶位!F89+战魄!F89+武魂!F89+众神殿!F89+精神空间!F88+天赋!E89+魂师之魄1!J89)*(1+BQ89)+魂兽1!J91+化神!E88+魂骨!D88+魂环!E88+神兵!F87+神兵!Y87+魂核1!J89</f>
        <v>94188.918560000006</v>
      </c>
      <c r="G89">
        <f>(星级!G89+阶位!G89+战魄!G89+武魂!G89+众神殿!G89+精神空间!G88+天赋!F89+魂师之魄1!K89)*(1+BR89)+魂兽1!K91+化神!F88+魂骨!E88+魂环!F88+神兵!G87+神兵!Z87+魂核1!K89</f>
        <v>86207.958559999999</v>
      </c>
      <c r="H89">
        <f>(星级!H89+阶位!H89+战魄!H89+武魂!H89+众神殿!H89+精神空间!H88+天赋!G89+魂师之魄1!L89)*(1+BS89)+魂兽1!L91+化神!G88+魂骨!F88+魂环!G88+神兵!H87+神兵!AA87+魂核1!L89</f>
        <v>1511.8589999999997</v>
      </c>
      <c r="I89">
        <f>(星级!I89+阶位!I89+战魄!I89+武魂!I89+众神殿!I89+精神空间!I88+天赋!H89+魂师之魄1!M89)*(1+BT89)+魂兽1!M91+化神!H88+魂骨!G88+魂环!H88+神兵!I87+神兵!AB87+魂核1!M89</f>
        <v>1189.8589999999997</v>
      </c>
      <c r="J89">
        <f>(星级!J89+阶位!J89+战魄!J89+武魂!J89+众神殿!J89+精神空间!J88+天赋!I89+魂师之魄1!N89)*(1+BU89)+魂兽1!N91+化神!I88+魂骨!H88+魂环!I88+神兵!J87+神兵!AC87+魂核1!N89</f>
        <v>1259.0613999999998</v>
      </c>
      <c r="K89">
        <f>(星级!K89+阶位!K89+战魄!K89+武魂!K89+众神殿!K89+精神空间!K88+天赋!J89+魂师之魄1!O89)*(1+BV89)+魂兽1!O91+化神!J88+魂骨!I88+魂环!J88+神兵!K87+神兵!AD87+魂核1!O89</f>
        <v>1199.0589999999997</v>
      </c>
      <c r="L89">
        <f>(星级!L89+阶位!L89+战魄!L89+武魂!L89+众神殿!L89+精神空间!L88+天赋!K89+魂师之魄1!P89)*(1+BW89)+魂兽1!P91+化神!K88+魂骨!J88+魂环!K88+神兵!L87+神兵!AE87+魂核1!P89</f>
        <v>1626.8589999999997</v>
      </c>
      <c r="M89">
        <f>(星级!M89+阶位!M89+战魄!M89+武魂!M89+众神殿!M89+精神空间!M88+天赋!L89+魂师之魄1!Q89)*(1+BX89)+魂兽1!Q91+化神!L88+魂骨!K88+魂环!L88+神兵!M87+神兵!AF87+魂核1!Q89</f>
        <v>1188.6323999999997</v>
      </c>
      <c r="N89">
        <f>(星级!N89+阶位!N89+战魄!N89+武魂!N89+众神殿!N89+精神空间!N88+天赋!M89+魂师之魄1!R89)*(1+BY89)+魂兽1!R91+化神!M88+魂骨!L88+魂环!M88+神兵!N87+神兵!AG87+魂核1!R89</f>
        <v>19722</v>
      </c>
      <c r="O89">
        <f>(星级!O89+阶位!O89+战魄!O89+武魂!O89+众神殿!O89+精神空间!O88+天赋!N89+魂师之魄1!S89)*(1+BZ89)+魂兽1!S91+化神!N88+魂骨!M88+魂环!N88+神兵!O87+神兵!AH87+魂核1!S89</f>
        <v>130.79999999999998</v>
      </c>
      <c r="P89">
        <f>(星级!P89+阶位!P89+战魄!P89+武魂!P89+众神殿!P89+精神空间!P88+天赋!O89+魂师之魄1!T89)*(1+CA89)+魂兽1!T91+化神!O88+魂骨!N88+魂环!O88+神兵!P87+神兵!AI87+魂核1!T89</f>
        <v>69821.533599999995</v>
      </c>
      <c r="Q89">
        <f>(星级!Q89+阶位!Q89+战魄!Q89+武魂!Q89+众神殿!Q89+精神空间!Q88+天赋!P89+魂师之魄1!U89)*(1+CB89)+魂兽1!U91+化神!P88+魂骨!O88+魂环!P88+神兵!Q87+神兵!AJ87+魂核1!U89</f>
        <v>69821.533599999995</v>
      </c>
      <c r="R89">
        <f>化神!R88+魂环!Q88</f>
        <v>55090</v>
      </c>
      <c r="S89">
        <f>化神!S88+魂环!R88</f>
        <v>55090</v>
      </c>
      <c r="T89">
        <f>魂环!S88</f>
        <v>0</v>
      </c>
      <c r="U89">
        <f>魂环!T88</f>
        <v>0</v>
      </c>
      <c r="V89">
        <f>魂核1!Y89+神器1!AD89+VLOOKUP(精神空间!$B$2,精神空间!$BR$4:$BT$11,2,)</f>
        <v>0.7</v>
      </c>
      <c r="W89">
        <f>魂核1!Z89+神器1!AE89+VLOOKUP(精神空间!$B$2,精神空间!$BR$4:$BT$11,2,)</f>
        <v>0.7</v>
      </c>
      <c r="Y89">
        <f>(星级!S89+阶位!T89+战魄!D89+武魂!T89+众神殿!D89+精神空间!T88+天赋!S89+魂师之魄1!H89)*(1+BO89)+魂兽1!H91+化神!C88+魂骨!B88+魂环!C88+神兵!D87+神兵!W87+魂核1!H89</f>
        <v>1088803.3178528198</v>
      </c>
      <c r="Z89">
        <f>(星级!T89+阶位!U89+战魄!E89+武魂!U89+众神殿!E89+精神空间!U88+天赋!T89+魂师之魄1!I89)*(1+BP89)+魂兽1!I91+化神!D88+魂骨!C88+魂环!D88+神兵!E87+神兵!X87+魂核1!I89</f>
        <v>264166.12079695996</v>
      </c>
      <c r="AA89">
        <f>(星级!U89+阶位!V89+战魄!F89+武魂!V89+众神殿!F89+精神空间!V88+天赋!U89+魂师之魄1!J89)*(1+BQ89)+魂兽1!J91+化神!E88+魂骨!D88+魂环!E88+神兵!F87+神兵!Y87+魂核1!J89</f>
        <v>88532.416800000006</v>
      </c>
      <c r="AB89">
        <f>(星级!V89+阶位!W89+战魄!G89+武魂!W89+众神殿!G89+精神空间!W88+天赋!V89+魂师之魄1!K89)*(1+BR89)+魂兽1!K91+化神!F88+魂骨!E88+魂环!F88+神兵!G87+神兵!Z87+魂核1!K89</f>
        <v>81695.4568</v>
      </c>
      <c r="AC89">
        <f>(星级!W89+阶位!X89+战魄!H89+武魂!X89+众神殿!H89+精神空间!X88+天赋!W89+魂师之魄1!L89)*(1+BS89)+魂兽1!L91+化神!G88+魂骨!F88+魂环!G88+神兵!H87+神兵!AA87+魂核1!L89</f>
        <v>1499.3469999999998</v>
      </c>
      <c r="AD89">
        <f>(星级!X89+阶位!Y89+战魄!I89+武魂!Y89+众神殿!I89+精神空间!Y88+天赋!X89+魂师之魄1!M89)*(1+BT89)+魂兽1!M91+化神!H88+魂骨!G88+魂环!H88+神兵!I87+神兵!AB87+魂核1!M89</f>
        <v>1177.347</v>
      </c>
      <c r="AE89">
        <f>(星级!Y89+阶位!Z89+战魄!J89+武魂!Z89+众神殿!J89+精神空间!Z88+天赋!Y89+魂师之魄1!N89)*(1+BU89)+魂兽1!N91+化神!I88+魂骨!H88+魂环!I88+神兵!J87+神兵!AC87+魂核1!N89</f>
        <v>1271.5733999999998</v>
      </c>
      <c r="AF89">
        <f>(星级!Z89+阶位!AA89+战魄!K89+武魂!AA89+众神殿!K89+精神空间!AA88+天赋!Z89+魂师之魄1!O89)*(1+BV89)+魂兽1!O91+化神!J88+魂骨!I88+魂环!J88+神兵!K87+神兵!AD87+魂核1!O89</f>
        <v>1211.5709999999999</v>
      </c>
      <c r="AG89">
        <f>(星级!AA89+阶位!AB89+战魄!L89+武魂!AB89+众神殿!L89+精神空间!AB88+天赋!AA89+魂师之魄1!P89)*(1+BW89)+魂兽1!P91+化神!K88+魂骨!J88+魂环!K88+神兵!L87+神兵!AE87+魂核1!P89</f>
        <v>1626.8589999999997</v>
      </c>
      <c r="AH89">
        <f>(星级!AB89+阶位!AC89+战魄!M89+武魂!AC89+众神殿!M89+精神空间!AC88+天赋!AB89+魂师之魄1!Q89)*(1+BX89)+魂兽1!Q91+化神!L88+魂骨!K88+魂环!L88+神兵!M87+神兵!AF87+魂核1!Q89</f>
        <v>1188.6323999999997</v>
      </c>
      <c r="AI89">
        <f>(星级!AC89+阶位!AD89+战魄!N89+武魂!AD89+众神殿!N89+精神空间!AD88+天赋!AC89+魂师之魄1!R89)*(1+BY89)+魂兽1!R91+化神!M88+魂骨!L88+魂环!M88+神兵!N87+神兵!AG87+魂核1!R89</f>
        <v>15731.999999999998</v>
      </c>
      <c r="AJ89">
        <f>(星级!AD89+阶位!AE89+战魄!O89+武魂!AE89+众神殿!O89+精神空间!AE88+天赋!AD89+魂师之魄1!S89)*(1+BZ89)+魂兽1!S91+化神!N88+魂骨!M88+魂环!N88+神兵!O87+神兵!AH87+魂核1!S89</f>
        <v>207.09999999999997</v>
      </c>
      <c r="AK89">
        <f>(星级!AE89+阶位!AF89+战魄!P89+武魂!AF89+众神殿!P89+精神空间!AF88+天赋!AE89+魂师之魄1!T89)*(1+CA89)+魂兽1!T91+化神!O88+魂骨!N88+魂环!O88+神兵!P87+神兵!AI87+魂核1!T89</f>
        <v>68565.213600000003</v>
      </c>
      <c r="AL89">
        <f>(星级!AF89+阶位!AG89+战魄!Q89+武魂!AG89+众神殿!Q89+精神空间!AG88+天赋!AF89+魂师之魄1!U89)*(1+CB89)+魂兽1!U91+化神!P88+魂骨!O88+魂环!P88+神兵!Q87+神兵!AJ87+魂核1!U89</f>
        <v>68565.213600000003</v>
      </c>
      <c r="AM89">
        <f>化神!R88+魂环!Q88</f>
        <v>55090</v>
      </c>
      <c r="AN89">
        <f>化神!S88+魂环!R88</f>
        <v>55090</v>
      </c>
      <c r="AO89">
        <f>魂环!S88</f>
        <v>0</v>
      </c>
      <c r="AP89">
        <f>魂环!T88</f>
        <v>0</v>
      </c>
      <c r="AQ89">
        <f>魂核1!Y89+神器1!AD89+VLOOKUP(精神空间!$B$2,精神空间!$BR$4:$BT$11,2,)</f>
        <v>0.7</v>
      </c>
      <c r="AR89">
        <f>魂核1!Z89+神器1!AE89+VLOOKUP(精神空间!$B$2,精神空间!$BR$4:$BT$11,2,)</f>
        <v>0.7</v>
      </c>
      <c r="AT89">
        <f>(星级!AH89+阶位!AJ89+战魄!D89+武魂!AJ89+众神殿!D89+精神空间!AJ88+天赋!AI89+魂师之魄1!H89)*(1+BO89)+魂兽1!H91+化神!C88+魂骨!B88+魂环!C88+神兵!D87+神兵!W87+魂核1!H89</f>
        <v>1048214.42920944</v>
      </c>
      <c r="AU89">
        <f>(星级!AI89+阶位!AK89+战魄!E89+武魂!AK89+众神殿!E89+精神空间!AK88+天赋!AJ89+魂师之魄1!I89)*(1+BP89)+魂兽1!I91+化神!D88+魂骨!C88+魂环!D88+神兵!E87+神兵!X87+魂核1!I89</f>
        <v>268151.88094224001</v>
      </c>
      <c r="AV89">
        <f>(星级!AJ89+阶位!AL89+战魄!F89+武魂!AL89+众神殿!F89+精神空间!AL88+天赋!AK89+魂师之魄1!J89)*(1+BQ89)+魂兽1!J91+化神!E88+魂骨!D88+魂环!E88+神兵!F87+神兵!Y87+魂核1!J89</f>
        <v>79141.75344</v>
      </c>
      <c r="AW89">
        <f>(星级!AK89+阶位!AM89+战魄!G89+武魂!AM89+众神殿!G89+精神空间!AM88+天赋!AL89+魂师之魄1!K89)*(1+BR89)+魂兽1!K91+化神!F88+魂骨!E88+魂环!F88+神兵!G87+神兵!Z87+魂核1!K89</f>
        <v>86528.24944</v>
      </c>
      <c r="AX89">
        <f>(星级!AL89+阶位!AN89+战魄!H89+武魂!AN89+众神殿!H89+精神空间!AN88+天赋!AM89+魂师之魄1!L89)*(1+BS89)+魂兽1!L91+化神!G88+魂骨!F88+魂环!G88+神兵!H87+神兵!AA87+魂核1!L89</f>
        <v>1511.8589999999997</v>
      </c>
      <c r="AY89">
        <f>(星级!AM89+阶位!AO89+战魄!I89+武魂!AO89+众神殿!I89+精神空间!AO88+天赋!AN89+魂师之魄1!M89)*(1+BT89)+魂兽1!M91+化神!H88+魂骨!G88+魂环!H88+神兵!I87+神兵!AB87+魂核1!M89</f>
        <v>1189.8589999999997</v>
      </c>
      <c r="AZ89">
        <f>(星级!AN89+阶位!AP89+战魄!J89+武魂!AP89+众神殿!J89+精神空间!AP88+天赋!AO89+魂师之魄1!N89)*(1+BU89)+魂兽1!N91+化神!I88+魂骨!H88+魂环!I88+神兵!J87+神兵!AC87+魂核1!N89</f>
        <v>1259.0613999999998</v>
      </c>
      <c r="BA89">
        <f>(星级!AO89+阶位!AQ89+战魄!K89+武魂!AQ89+众神殿!K89+精神空间!AQ88+天赋!AP89+魂师之魄1!O89)*(1+BV89)+魂兽1!O91+化神!J88+魂骨!I88+魂环!J88+神兵!K87+神兵!AD87+魂核1!O89</f>
        <v>1189.8589999999997</v>
      </c>
      <c r="BB89">
        <f>(星级!AP89+阶位!AR89+战魄!L89+武魂!AR89+众神殿!L89+精神空间!AR88+天赋!AQ89+魂师之魄1!P89)*(1+BW89)+魂兽1!P91+化神!K88+魂骨!J88+魂环!K88+神兵!L87+神兵!AE87+魂核1!P89</f>
        <v>1626.8589999999997</v>
      </c>
      <c r="BC89">
        <f>(星级!AQ89+阶位!AS89+战魄!M89+武魂!AS89+众神殿!M89+精神空间!AS88+天赋!AR89+魂师之魄1!Q89)*(1+BX89)+魂兽1!Q91+化神!L88+魂骨!K88+魂环!L88+神兵!M87+神兵!AF87+魂核1!Q89</f>
        <v>1188.6323999999997</v>
      </c>
      <c r="BD89">
        <f>(星级!AR89+阶位!AT89+战魄!N89+武魂!AT89+众神殿!N89+精神空间!AT88+天赋!AS89+魂师之魄1!R89)*(1+BY89)+魂兽1!R91+化神!M88+魂骨!L88+魂环!M88+神兵!N87+神兵!AG87+魂核1!R89</f>
        <v>7865.9999999999991</v>
      </c>
      <c r="BE89">
        <f>(星级!AS89+阶位!AU89+战魄!O89+武魂!AU89+众神殿!O89+精神空间!AU88+天赋!AT89+魂师之魄1!S89)*(1+BZ89)+魂兽1!S91+化神!N88+魂骨!M88+魂环!N88+神兵!O87+神兵!AH87+魂核1!S89</f>
        <v>261.59999999999997</v>
      </c>
      <c r="BF89">
        <f>(星级!AT89+阶位!AV89+战魄!P89+武魂!AV89+众神殿!P89+精神空间!AV88+天赋!AU89+魂师之魄1!T89)*(1+CA89)+魂兽1!T91+化神!O88+魂骨!N88+魂环!O88+神兵!P87+神兵!AI87+魂核1!T89</f>
        <v>68565.213600000003</v>
      </c>
      <c r="BG89">
        <f>(星级!AU89+阶位!AW89+战魄!Q89+武魂!AW89+众神殿!Q89+精神空间!AW88+天赋!AV89+魂师之魄1!U89)*(1+CB89)+魂兽1!U91+化神!P88+魂骨!O88+魂环!P88+神兵!Q87+神兵!AJ87+魂核1!U89</f>
        <v>68565.213600000003</v>
      </c>
      <c r="BH89">
        <f>化神!R88+魂环!Q88</f>
        <v>55090</v>
      </c>
      <c r="BI89">
        <f>化神!S88+魂环!R88</f>
        <v>55090</v>
      </c>
      <c r="BJ89">
        <f>魂环!S88</f>
        <v>0</v>
      </c>
      <c r="BK89">
        <f>魂环!T88</f>
        <v>0</v>
      </c>
      <c r="BL89">
        <f>魂核1!Y89+神器1!AD89+VLOOKUP(精神空间!$B$2,精神空间!$BR$4:$BT$11,2,)</f>
        <v>0.7</v>
      </c>
      <c r="BM89">
        <f>魂核1!Z89+神器1!AE89+VLOOKUP(精神空间!$B$2,精神空间!$BR$4:$BT$11,2,)</f>
        <v>0.7</v>
      </c>
      <c r="BO89">
        <f>战魄!T89+武魂!AZ89+好感度!D88+魂师之魄1!Y89+神器1!M89+魂兽1!X91+精神空间!BA88+精神空间!BC88</f>
        <v>3.1779099999999998</v>
      </c>
      <c r="BP89">
        <f>战魄!U89+武魂!BA89+好感度!E88+魂师之魄1!Z89+神器1!N89+魂兽1!Y91+精神空间!BB88+精神空间!BD88</f>
        <v>2.1779099999999998</v>
      </c>
      <c r="BQ89">
        <f>战魄!V89+武魂!BB89+好感度!F88+魂师之魄1!AA89+神器1!O89+魂兽1!Z91</f>
        <v>1.08</v>
      </c>
      <c r="BR89">
        <f>战魄!W89+武魂!BC89+好感度!G88+魂师之魄1!AB89+神器1!P89+魂兽1!AA91</f>
        <v>1.08</v>
      </c>
      <c r="BS89">
        <f>战魄!X89+武魂!BD89+好感度!H88+魂师之魄1!AC89+神器1!Q89+魂兽1!AB91</f>
        <v>1.2999999999999998</v>
      </c>
      <c r="BT89">
        <f>战魄!Y89+武魂!BE89+好感度!I88+魂师之魄1!AD89+神器1!R89+魂兽1!AC91</f>
        <v>1.2999999999999998</v>
      </c>
      <c r="BU89">
        <f>战魄!Z89+武魂!BF89+好感度!J88+魂师之魄1!AE89+神器1!S89+魂兽1!AD91</f>
        <v>1.2999999999999998</v>
      </c>
      <c r="BV89">
        <f>战魄!AA89+武魂!BG89+好感度!K88+魂师之魄1!AF89+神器1!T89+魂兽1!AE91</f>
        <v>1.2999999999999998</v>
      </c>
      <c r="BW89">
        <f>战魄!AB89+武魂!BH89+好感度!L88+魂师之魄1!AG89+神器1!U89+魂兽1!AF91</f>
        <v>1.2999999999999998</v>
      </c>
      <c r="BX89">
        <f>战魄!AC89+武魂!BI89+好感度!M88+魂师之魄1!AH89+神器1!V89+魂兽1!AG91</f>
        <v>1.2799999999999998</v>
      </c>
      <c r="BY89">
        <f>战魄!AD89+武魂!BJ89+好感度!N88+魂师之魄1!AI89+神器1!W89+魂兽1!AH91</f>
        <v>1.2799999999999998</v>
      </c>
      <c r="BZ89">
        <f>战魄!AE89+武魂!BK89+好感度!O88+魂师之魄1!AJ89+神器1!X89+魂兽1!AI91</f>
        <v>1.18</v>
      </c>
      <c r="CA89">
        <f>战魄!AF89+武魂!BL89+好感度!P88+魂师之魄1!AK89+神器1!Y89+魂兽1!AJ91</f>
        <v>1.08</v>
      </c>
      <c r="CB89">
        <f>战魄!AG89+武魂!BM89+好感度!Q88+魂师之魄1!AL89+神器1!Z89+魂兽1!AK91</f>
        <v>1.08</v>
      </c>
    </row>
    <row r="90" spans="2:80" x14ac:dyDescent="0.2">
      <c r="B90">
        <v>86</v>
      </c>
      <c r="D90">
        <f>(星级!D90+阶位!D90+战魄!D90+武魂!D90+众神殿!D90+精神空间!D89+天赋!C90+魂师之魄1!H90)*(1+BO90)+魂兽1!H92+化神!C89+魂骨!B89+魂环!C89+神兵!D88+神兵!W88+魂核1!H90</f>
        <v>1146684.66790022</v>
      </c>
      <c r="E90">
        <f>(星级!E90+阶位!E90+战魄!E90+武魂!E90+众神殿!E90+精神空间!E89+天赋!D90+魂师之魄1!I90)*(1+BP90)+魂兽1!I92+化神!D89+魂骨!C89+魂环!D89+神兵!E88+神兵!X88+魂核1!I90</f>
        <v>263036.23749252001</v>
      </c>
      <c r="F90">
        <f>(星级!F90+阶位!F90+战魄!F90+武魂!F90+众神殿!F90+精神空间!F89+天赋!E90+魂师之魄1!J90)*(1+BQ90)+魂兽1!J92+化神!E89+魂骨!D89+魂环!E89+神兵!F88+神兵!Y88+魂核1!J90</f>
        <v>95043.254560000001</v>
      </c>
      <c r="G90">
        <f>(星级!G90+阶位!G90+战魄!G90+武魂!G90+众神殿!G90+精神空间!G89+天赋!F90+魂师之魄1!K90)*(1+BR90)+魂兽1!K92+化神!F89+魂骨!E89+魂环!F89+神兵!G88+神兵!Z88+魂核1!K90</f>
        <v>87018.614560000002</v>
      </c>
      <c r="H90">
        <f>(星级!H90+阶位!H90+战魄!H90+武魂!H90+众神殿!H90+精神空间!H89+天赋!G90+魂师之魄1!L90)*(1+BS90)+魂兽1!L92+化神!G89+魂骨!F89+魂环!G89+神兵!H88+神兵!AA88+魂核1!L90</f>
        <v>1521.5189999999998</v>
      </c>
      <c r="I90">
        <f>(星级!I90+阶位!I90+战魄!I90+武魂!I90+众神殿!I90+精神空间!I89+天赋!H90+魂师之魄1!M90)*(1+BT90)+魂兽1!M92+化神!H89+魂骨!G89+魂环!H89+神兵!I88+神兵!AB88+魂核1!M90</f>
        <v>1199.5189999999998</v>
      </c>
      <c r="J90">
        <f>(星级!J90+阶位!J90+战魄!J90+武魂!J90+众神殿!J90+精神空间!J89+天赋!I90+魂师之魄1!N90)*(1+BU90)+魂兽1!N92+化神!I89+魂骨!H89+魂环!I89+神兵!J88+神兵!AC88+魂核1!N90</f>
        <v>1268.7213999999997</v>
      </c>
      <c r="K90">
        <f>(星级!K90+阶位!K90+战魄!K90+武魂!K90+众神殿!K90+精神空间!K89+天赋!J90+魂师之魄1!O90)*(1+BV90)+魂兽1!O92+化神!J89+魂骨!I89+魂环!J89+神兵!K88+神兵!AD88+魂核1!O90</f>
        <v>1208.7189999999998</v>
      </c>
      <c r="L90">
        <f>(星级!L90+阶位!L90+战魄!L90+武魂!L90+众神殿!L90+精神空间!L89+天赋!K90+魂师之魄1!P90)*(1+BW90)+魂兽1!P92+化神!K89+魂骨!J89+魂环!K89+神兵!L88+神兵!AE88+魂核1!P90</f>
        <v>1636.5189999999998</v>
      </c>
      <c r="M90">
        <f>(星级!M90+阶位!M90+战魄!M90+武魂!M90+众神殿!M90+精神空间!M89+天赋!L90+魂师之魄1!Q90)*(1+BX90)+魂兽1!Q92+化神!L89+魂骨!K89+魂环!L89+神兵!M88+神兵!AF88+魂核1!Q90</f>
        <v>1208.7189999999998</v>
      </c>
      <c r="N90">
        <f>(星级!N90+阶位!N90+战魄!N90+武魂!N90+众神殿!N90+精神空间!N89+天赋!M90+魂师之魄1!R90)*(1+BY90)+魂兽1!R92+化神!M89+魂骨!L89+魂环!M89+神兵!N88+神兵!AG88+魂核1!R90</f>
        <v>19950</v>
      </c>
      <c r="O90">
        <f>(星级!O90+阶位!O90+战魄!O90+武魂!O90+众神殿!O90+精神空间!O89+天赋!N90+魂师之魄1!S90)*(1+BZ90)+魂兽1!S92+化神!N89+魂骨!M89+魂环!N89+神兵!O88+神兵!AH88+魂核1!S90</f>
        <v>130.79999999999998</v>
      </c>
      <c r="P90">
        <f>(星级!P90+阶位!P90+战魄!P90+武魂!P90+众神殿!P90+精神空间!P89+天赋!O90+魂师之魄1!T90)*(1+CA90)+魂兽1!T92+化神!O89+魂骨!N89+魂环!O89+神兵!P88+神兵!AI88+魂核1!T90</f>
        <v>70772.652000000002</v>
      </c>
      <c r="Q90">
        <f>(星级!Q90+阶位!Q90+战魄!Q90+武魂!Q90+众神殿!Q90+精神空间!Q89+天赋!P90+魂师之魄1!U90)*(1+CB90)+魂兽1!U92+化神!P89+魂骨!O89+魂环!P89+神兵!Q88+神兵!AJ88+魂核1!U90</f>
        <v>70772.652000000002</v>
      </c>
      <c r="R90">
        <f>化神!R89+魂环!Q89</f>
        <v>55090</v>
      </c>
      <c r="S90">
        <f>化神!S89+魂环!R89</f>
        <v>55090</v>
      </c>
      <c r="T90">
        <f>魂环!S89</f>
        <v>0</v>
      </c>
      <c r="U90">
        <f>魂环!T89</f>
        <v>0</v>
      </c>
      <c r="V90">
        <f>魂核1!Y90+神器1!AD90+VLOOKUP(精神空间!$B$2,精神空间!$BR$4:$BT$11,2,)</f>
        <v>0.7</v>
      </c>
      <c r="W90">
        <f>魂核1!Z90+神器1!AE90+VLOOKUP(精神空间!$B$2,精神空间!$BR$4:$BT$11,2,)</f>
        <v>0.7</v>
      </c>
      <c r="Y90">
        <f>(星级!S90+阶位!T90+战魄!D90+武魂!T90+众神殿!D90+精神空间!T89+天赋!S90+魂师之魄1!H90)*(1+BO90)+魂兽1!H92+化神!C89+魂骨!B89+魂环!C89+神兵!D88+神兵!W88+魂核1!H90</f>
        <v>1090878.9035408199</v>
      </c>
      <c r="Z90">
        <f>(星级!T90+阶位!U90+战魄!E90+武魂!U90+众神殿!E90+精神空间!U89+天赋!T90+魂师之魄1!I90)*(1+BP90)+魂兽1!I92+化神!D89+魂骨!C89+魂环!D89+神兵!E88+神兵!X88+魂核1!I90</f>
        <v>266069.50174096</v>
      </c>
      <c r="AA90">
        <f>(星级!U90+阶位!V90+战魄!F90+武魂!V90+众神殿!F90+精神空间!V89+天赋!U90+魂师之魄1!J90)*(1+BQ90)+魂兽1!J92+化神!E89+魂骨!D89+魂环!E89+神兵!F88+神兵!Y88+魂核1!J90</f>
        <v>89356.3848</v>
      </c>
      <c r="AB90">
        <f>(星级!V90+阶位!W90+战魄!G90+武魂!W90+众神殿!G90+精神空间!W89+天赋!V90+魂师之魄1!K90)*(1+BR90)+魂兽1!K92+化神!F89+魂骨!E89+魂环!F89+神兵!G88+神兵!Z88+魂核1!K90</f>
        <v>82486.144799999995</v>
      </c>
      <c r="AC90">
        <f>(星级!W90+阶位!X90+战魄!H90+武魂!X90+众神殿!H90+精神空间!X89+天赋!W90+魂师之魄1!L90)*(1+BS90)+魂兽1!L92+化神!G89+魂骨!F89+魂环!G89+神兵!H88+神兵!AA88+魂核1!L90</f>
        <v>1509.0069999999996</v>
      </c>
      <c r="AD90">
        <f>(星级!X90+阶位!Y90+战魄!I90+武魂!Y90+众神殿!I90+精神空间!Y89+天赋!X90+魂师之魄1!M90)*(1+BT90)+魂兽1!M92+化神!H89+魂骨!G89+魂环!H89+神兵!I88+神兵!AB88+魂核1!M90</f>
        <v>1187.0069999999996</v>
      </c>
      <c r="AE90">
        <f>(星级!Y90+阶位!Z90+战魄!J90+武魂!Z90+众神殿!J90+精神空间!Z89+天赋!Y90+魂师之魄1!N90)*(1+BU90)+魂兽1!N92+化神!I89+魂骨!H89+魂环!I89+神兵!J88+神兵!AC88+魂核1!N90</f>
        <v>1281.2333999999998</v>
      </c>
      <c r="AF90">
        <f>(星级!Z90+阶位!AA90+战魄!K90+武魂!AA90+众神殿!K90+精神空间!AA89+天赋!Z90+魂师之魄1!O90)*(1+BV90)+魂兽1!O92+化神!J89+魂骨!I89+魂环!J89+神兵!K88+神兵!AD88+魂核1!O90</f>
        <v>1221.231</v>
      </c>
      <c r="AG90">
        <f>(星级!AA90+阶位!AB90+战魄!L90+武魂!AB90+众神殿!L90+精神空间!AB89+天赋!AA90+魂师之魄1!P90)*(1+BW90)+魂兽1!P92+化神!K89+魂骨!J89+魂环!K89+神兵!L88+神兵!AE88+魂核1!P90</f>
        <v>1636.5189999999998</v>
      </c>
      <c r="AH90">
        <f>(星级!AB90+阶位!AC90+战魄!M90+武魂!AC90+众神殿!M90+精神空间!AC89+天赋!AB90+魂师之魄1!Q90)*(1+BX90)+魂兽1!Q92+化神!L89+魂骨!K89+魂环!L89+神兵!M88+神兵!AF88+魂核1!Q90</f>
        <v>1208.7189999999998</v>
      </c>
      <c r="AI90">
        <f>(星级!AC90+阶位!AD90+战魄!N90+武魂!AD90+众神殿!N90+精神空间!AD89+天赋!AC90+魂师之魄1!R90)*(1+BY90)+魂兽1!R92+化神!M89+魂骨!L89+魂环!M89+神兵!N88+神兵!AG88+魂核1!R90</f>
        <v>15914.399999999998</v>
      </c>
      <c r="AJ90">
        <f>(星级!AD90+阶位!AE90+战魄!O90+武魂!AE90+众神殿!O90+精神空间!AE89+天赋!AD90+魂师之魄1!S90)*(1+BZ90)+魂兽1!S92+化神!N89+魂骨!M89+魂环!N89+神兵!O88+神兵!AH88+魂核1!S90</f>
        <v>207.09999999999997</v>
      </c>
      <c r="AK90">
        <f>(星级!AE90+阶位!AF90+战魄!P90+武魂!AF90+众神殿!P90+精神空间!AF89+天赋!AE90+魂师之魄1!T90)*(1+CA90)+魂兽1!T92+化神!O89+魂骨!N89+魂环!O89+神兵!P88+神兵!AI88+魂核1!T90</f>
        <v>69287.532000000007</v>
      </c>
      <c r="AL90">
        <f>(星级!AF90+阶位!AG90+战魄!Q90+武魂!AG90+众神殿!Q90+精神空间!AG89+天赋!AF90+魂师之魄1!U90)*(1+CB90)+魂兽1!U92+化神!P89+魂骨!O89+魂环!P89+神兵!Q88+神兵!AJ88+魂核1!U90</f>
        <v>69287.532000000007</v>
      </c>
      <c r="AM90">
        <f>化神!R89+魂环!Q89</f>
        <v>55090</v>
      </c>
      <c r="AN90">
        <f>化神!S89+魂环!R89</f>
        <v>55090</v>
      </c>
      <c r="AO90">
        <f>魂环!S89</f>
        <v>0</v>
      </c>
      <c r="AP90">
        <f>魂环!T89</f>
        <v>0</v>
      </c>
      <c r="AQ90">
        <f>魂核1!Y90+神器1!AD90+VLOOKUP(精神空间!$B$2,精神空间!$BR$4:$BT$11,2,)</f>
        <v>0.7</v>
      </c>
      <c r="AR90">
        <f>魂核1!Z90+神器1!AE90+VLOOKUP(精神空间!$B$2,精神空间!$BR$4:$BT$11,2,)</f>
        <v>0.7</v>
      </c>
      <c r="AT90">
        <f>(星级!AH90+阶位!AJ90+战魄!D90+武魂!AJ90+众神殿!D90+精神空间!AJ89+天赋!AI90+魂师之魄1!H90)*(1+BO90)+魂兽1!H92+化神!C89+魂骨!B89+魂环!C89+神兵!D88+神兵!W88+魂核1!H90</f>
        <v>1050061.06542944</v>
      </c>
      <c r="AU90">
        <f>(星级!AI90+阶位!AK90+战魄!E90+武魂!AK90+众神殿!E90+精神空间!AK89+天赋!AJ90+魂师之魄1!I90)*(1+BP90)+魂兽1!I92+化神!D89+魂骨!C89+魂环!D89+神兵!E88+神兵!X88+魂核1!I90</f>
        <v>270085.29313573998</v>
      </c>
      <c r="AV90">
        <f>(星级!AJ90+阶位!AL90+战魄!F90+武魂!AL90+众神殿!F90+精神空间!AL89+天赋!AK90+魂师之魄1!J90)*(1+BQ90)+魂兽1!J92+化神!E89+魂骨!D89+魂环!E89+神兵!F88+神兵!Y88+魂核1!J90</f>
        <v>79921.812639999989</v>
      </c>
      <c r="AW90">
        <f>(星级!AK90+阶位!AM90+战魄!G90+武魂!AM90+众神殿!G90+精神空间!AM89+天赋!AL90+魂师之魄1!K90)*(1+BR90)+魂兽1!K92+化神!F89+魂骨!E89+魂环!F89+神兵!G88+神兵!Z88+魂核1!K90</f>
        <v>87338.926240000001</v>
      </c>
      <c r="AX90">
        <f>(星级!AL90+阶位!AN90+战魄!H90+武魂!AN90+众神殿!H90+精神空间!AN89+天赋!AM90+魂师之魄1!L90)*(1+BS90)+魂兽1!L92+化神!G89+魂骨!F89+魂环!G89+神兵!H88+神兵!AA88+魂核1!L90</f>
        <v>1521.5189999999998</v>
      </c>
      <c r="AY90">
        <f>(星级!AM90+阶位!AO90+战魄!I90+武魂!AO90+众神殿!I90+精神空间!AO89+天赋!AN90+魂师之魄1!M90)*(1+BT90)+魂兽1!M92+化神!H89+魂骨!G89+魂环!H89+神兵!I88+神兵!AB88+魂核1!M90</f>
        <v>1199.5189999999998</v>
      </c>
      <c r="AZ90">
        <f>(星级!AN90+阶位!AP90+战魄!J90+武魂!AP90+众神殿!J90+精神空间!AP89+天赋!AO90+魂师之魄1!N90)*(1+BU90)+魂兽1!N92+化神!I89+魂骨!H89+魂环!I89+神兵!J88+神兵!AC88+魂核1!N90</f>
        <v>1268.7213999999997</v>
      </c>
      <c r="BA90">
        <f>(星级!AO90+阶位!AQ90+战魄!K90+武魂!AQ90+众神殿!K90+精神空间!AQ89+天赋!AP90+魂师之魄1!O90)*(1+BV90)+魂兽1!O92+化神!J89+魂骨!I89+魂环!J89+神兵!K88+神兵!AD88+魂核1!O90</f>
        <v>1199.5189999999998</v>
      </c>
      <c r="BB90">
        <f>(星级!AP90+阶位!AR90+战魄!L90+武魂!AR90+众神殿!L90+精神空间!AR89+天赋!AQ90+魂师之魄1!P90)*(1+BW90)+魂兽1!P92+化神!K89+魂骨!J89+魂环!K89+神兵!L88+神兵!AE88+魂核1!P90</f>
        <v>1636.5189999999998</v>
      </c>
      <c r="BC90">
        <f>(星级!AQ90+阶位!AS90+战魄!M90+武魂!AS90+众神殿!M90+精神空间!AS89+天赋!AR90+魂师之魄1!Q90)*(1+BX90)+魂兽1!Q92+化神!L89+魂骨!K89+魂环!L89+神兵!M88+神兵!AF88+魂核1!Q90</f>
        <v>1208.7189999999998</v>
      </c>
      <c r="BD90">
        <f>(星级!AR90+阶位!AT90+战魄!N90+武魂!AT90+众神殿!N90+精神空间!AT89+天赋!AS90+魂师之魄1!R90)*(1+BY90)+魂兽1!R92+化神!M89+魂骨!L89+魂环!M89+神兵!N88+神兵!AG88+魂核1!R90</f>
        <v>7957.1999999999989</v>
      </c>
      <c r="BE90">
        <f>(星级!AS90+阶位!AU90+战魄!O90+武魂!AU90+众神殿!O90+精神空间!AU89+天赋!AT90+魂师之魄1!S90)*(1+BZ90)+魂兽1!S92+化神!N89+魂骨!M89+魂环!N89+神兵!O88+神兵!AH88+魂核1!S90</f>
        <v>261.59999999999997</v>
      </c>
      <c r="BF90">
        <f>(星级!AT90+阶位!AV90+战魄!P90+武魂!AV90+众神殿!P90+精神空间!AV89+天赋!AU90+魂师之魄1!T90)*(1+CA90)+魂兽1!T92+化神!O89+魂骨!N89+魂环!O89+神兵!P88+神兵!AI88+魂核1!T90</f>
        <v>69287.532000000007</v>
      </c>
      <c r="BG90">
        <f>(星级!AU90+阶位!AW90+战魄!Q90+武魂!AW90+众神殿!Q90+精神空间!AW89+天赋!AV90+魂师之魄1!U90)*(1+CB90)+魂兽1!U92+化神!P89+魂骨!O89+魂环!P89+神兵!Q88+神兵!AJ88+魂核1!U90</f>
        <v>69287.532000000007</v>
      </c>
      <c r="BH90">
        <f>化神!R89+魂环!Q89</f>
        <v>55090</v>
      </c>
      <c r="BI90">
        <f>化神!S89+魂环!R89</f>
        <v>55090</v>
      </c>
      <c r="BJ90">
        <f>魂环!S89</f>
        <v>0</v>
      </c>
      <c r="BK90">
        <f>魂环!T89</f>
        <v>0</v>
      </c>
      <c r="BL90">
        <f>魂核1!Y90+神器1!AD90+VLOOKUP(精神空间!$B$2,精神空间!$BR$4:$BT$11,2,)</f>
        <v>0.7</v>
      </c>
      <c r="BM90">
        <f>魂核1!Z90+神器1!AE90+VLOOKUP(精神空间!$B$2,精神空间!$BR$4:$BT$11,2,)</f>
        <v>0.7</v>
      </c>
      <c r="BO90">
        <f>战魄!T90+武魂!AZ90+好感度!D89+魂师之魄1!Y90+神器1!M90+魂兽1!X92+精神空间!BA89+精神空间!BC89</f>
        <v>3.1779099999999998</v>
      </c>
      <c r="BP90">
        <f>战魄!U90+武魂!BA90+好感度!E89+魂师之魄1!Z90+神器1!N90+魂兽1!Y92+精神空间!BB89+精神空间!BD89</f>
        <v>2.1779099999999998</v>
      </c>
      <c r="BQ90">
        <f>战魄!V90+武魂!BB90+好感度!F89+魂师之魄1!AA90+神器1!O90+魂兽1!Z92</f>
        <v>1.08</v>
      </c>
      <c r="BR90">
        <f>战魄!W90+武魂!BC90+好感度!G89+魂师之魄1!AB90+神器1!P90+魂兽1!AA92</f>
        <v>1.08</v>
      </c>
      <c r="BS90">
        <f>战魄!X90+武魂!BD90+好感度!H89+魂师之魄1!AC90+神器1!Q90+魂兽1!AB92</f>
        <v>1.2999999999999998</v>
      </c>
      <c r="BT90">
        <f>战魄!Y90+武魂!BE90+好感度!I89+魂师之魄1!AD90+神器1!R90+魂兽1!AC92</f>
        <v>1.2999999999999998</v>
      </c>
      <c r="BU90">
        <f>战魄!Z90+武魂!BF90+好感度!J89+魂师之魄1!AE90+神器1!S90+魂兽1!AD92</f>
        <v>1.2999999999999998</v>
      </c>
      <c r="BV90">
        <f>战魄!AA90+武魂!BG90+好感度!K89+魂师之魄1!AF90+神器1!T90+魂兽1!AE92</f>
        <v>1.2999999999999998</v>
      </c>
      <c r="BW90">
        <f>战魄!AB90+武魂!BH90+好感度!L89+魂师之魄1!AG90+神器1!U90+魂兽1!AF92</f>
        <v>1.2999999999999998</v>
      </c>
      <c r="BX90">
        <f>战魄!AC90+武魂!BI90+好感度!M89+魂师之魄1!AH90+神器1!V90+魂兽1!AG92</f>
        <v>1.2999999999999998</v>
      </c>
      <c r="BY90">
        <f>战魄!AD90+武魂!BJ90+好感度!N89+魂师之魄1!AI90+神器1!W90+魂兽1!AH92</f>
        <v>1.2799999999999998</v>
      </c>
      <c r="BZ90">
        <f>战魄!AE90+武魂!BK90+好感度!O89+魂师之魄1!AJ90+神器1!X90+魂兽1!AI92</f>
        <v>1.18</v>
      </c>
      <c r="CA90">
        <f>战魄!AF90+武魂!BL90+好感度!P89+魂师之魄1!AK90+神器1!Y90+魂兽1!AJ92</f>
        <v>1.08</v>
      </c>
      <c r="CB90">
        <f>战魄!AG90+武魂!BM90+好感度!Q89+魂师之魄1!AL90+神器1!Z90+魂兽1!AK92</f>
        <v>1.08</v>
      </c>
    </row>
    <row r="91" spans="2:80" x14ac:dyDescent="0.2">
      <c r="B91">
        <v>87</v>
      </c>
      <c r="D91">
        <f>(星级!D91+阶位!D91+战魄!D91+武魂!D91+众神殿!D91+精神空间!D90+天赋!C91+魂师之魄1!H91)*(1+BO91)+魂兽1!H93+化神!C90+魂骨!B90+魂环!C90+神兵!D89+神兵!W89+魂核1!H91</f>
        <v>1148995.05213022</v>
      </c>
      <c r="E91">
        <f>(星级!E91+阶位!E91+战魄!E91+武魂!E91+众神殿!E91+精神空间!E90+天赋!D91+魂师之魄1!I91)*(1+BP91)+魂兽1!I93+化神!D90+魂骨!C90+魂环!D90+神兵!E89+神兵!X89+魂核1!I91</f>
        <v>263516.73748451995</v>
      </c>
      <c r="F91">
        <f>(星级!F91+阶位!F91+战魄!F91+武魂!F91+众神殿!F91+精神空间!F90+天赋!E91+魂师之魄1!J91)*(1+BQ91)+魂兽1!J93+化神!E90+魂骨!D90+魂环!E90+神兵!F89+神兵!Y89+魂核1!J91</f>
        <v>95197.590560000011</v>
      </c>
      <c r="G91">
        <f>(星级!G91+阶位!G91+战魄!G91+武魂!G91+众神殿!G91+精神空间!G90+天赋!F91+魂师之魄1!K91)*(1+BR91)+魂兽1!K93+化神!F90+魂骨!E90+魂环!F90+神兵!G89+神兵!Z89+魂核1!K91</f>
        <v>87129.270560000004</v>
      </c>
      <c r="H91">
        <f>(星级!H91+阶位!H91+战魄!H91+武魂!H91+众神殿!H91+精神空间!H90+天赋!G91+魂师之魄1!L91)*(1+BS91)+魂兽1!L93+化神!G90+魂骨!F90+魂环!G90+神兵!H89+神兵!AA89+魂核1!L91</f>
        <v>1531.1789999999999</v>
      </c>
      <c r="I91">
        <f>(星级!I91+阶位!I91+战魄!I91+武魂!I91+众神殿!I91+精神空间!I90+天赋!H91+魂师之魄1!M91)*(1+BT91)+魂兽1!M93+化神!H90+魂骨!G90+魂环!H90+神兵!I89+神兵!AB89+魂核1!M91</f>
        <v>1209.1789999999999</v>
      </c>
      <c r="J91">
        <f>(星级!J91+阶位!J91+战魄!J91+武魂!J91+众神殿!J91+精神空间!J90+天赋!I91+魂师之魄1!N91)*(1+BU91)+魂兽1!N93+化神!I90+魂骨!H90+魂环!I90+神兵!J89+神兵!AC89+魂核1!N91</f>
        <v>1278.3813999999998</v>
      </c>
      <c r="K91">
        <f>(星级!K91+阶位!K91+战魄!K91+武魂!K91+众神殿!K91+精神空间!K90+天赋!J91+魂师之魄1!O91)*(1+BV91)+魂兽1!O93+化神!J90+魂骨!I90+魂环!J90+神兵!K89+神兵!AD89+魂核1!O91</f>
        <v>1218.3789999999999</v>
      </c>
      <c r="L91">
        <f>(星级!L91+阶位!L91+战魄!L91+武魂!L91+众神殿!L91+精神空间!L90+天赋!K91+魂师之魄1!P91)*(1+BW91)+魂兽1!P93+化神!K90+魂骨!J90+魂环!K90+神兵!L89+神兵!AE89+魂核1!P91</f>
        <v>1646.1789999999999</v>
      </c>
      <c r="M91">
        <f>(星级!M91+阶位!M91+战魄!M91+武魂!M91+众神殿!M91+精神空间!M90+天赋!L91+魂师之魄1!Q91)*(1+BX91)+魂兽1!Q93+化神!L90+魂骨!K90+魂环!L90+神兵!M89+神兵!AF89+魂核1!Q91</f>
        <v>1218.3789999999999</v>
      </c>
      <c r="N91">
        <f>(星级!N91+阶位!N91+战魄!N91+武魂!N91+众神殿!N91+精神空间!N90+天赋!M91+魂师之魄1!R91)*(1+BY91)+魂兽1!R93+化神!M90+魂骨!L90+魂环!M90+神兵!N89+神兵!AG89+魂核1!R91</f>
        <v>20355</v>
      </c>
      <c r="O91">
        <f>(星级!O91+阶位!O91+战魄!O91+武魂!O91+众神殿!O91+精神空间!O90+天赋!N91+魂师之魄1!S91)*(1+BZ91)+魂兽1!S93+化神!N90+魂骨!M90+魂环!N90+神兵!O89+神兵!AH89+魂核1!S91</f>
        <v>130.79999999999998</v>
      </c>
      <c r="P91">
        <f>(星级!P91+阶位!P91+战魄!P91+武魂!P91+众神殿!P91+精神空间!P90+天赋!O91+魂师之魄1!T91)*(1+CA91)+魂兽1!T93+化神!O90+魂骨!N90+魂环!O90+神兵!P89+神兵!AI89+魂核1!T91</f>
        <v>70794.970400000006</v>
      </c>
      <c r="Q91">
        <f>(星级!Q91+阶位!Q91+战魄!Q91+武魂!Q91+众神殿!Q91+精神空间!Q90+天赋!P91+魂师之魄1!U91)*(1+CB91)+魂兽1!U93+化神!P90+魂骨!O90+魂环!P90+神兵!Q89+神兵!AJ89+魂核1!U91</f>
        <v>70794.970400000006</v>
      </c>
      <c r="R91">
        <f>化神!R90+魂环!Q90</f>
        <v>55090</v>
      </c>
      <c r="S91">
        <f>化神!S90+魂环!R90</f>
        <v>55090</v>
      </c>
      <c r="T91">
        <f>魂环!S90</f>
        <v>0</v>
      </c>
      <c r="U91">
        <f>魂环!T90</f>
        <v>0</v>
      </c>
      <c r="V91">
        <f>魂核1!Y91+神器1!AD91+VLOOKUP(精神空间!$B$2,精神空间!$BR$4:$BT$11,2,)</f>
        <v>0.7</v>
      </c>
      <c r="W91">
        <f>魂核1!Z91+神器1!AE91+VLOOKUP(精神空间!$B$2,精神空间!$BR$4:$BT$11,2,)</f>
        <v>0.7</v>
      </c>
      <c r="Y91">
        <f>(星级!S91+阶位!T91+战魄!D91+武魂!T91+众神殿!D91+精神空间!T90+天赋!S91+魂师之魄1!H91)*(1+BO91)+魂兽1!H93+化神!C90+魂骨!B90+魂环!C90+神兵!D89+神兵!W89+魂核1!H91</f>
        <v>1092954.48922882</v>
      </c>
      <c r="Z91">
        <f>(星级!T91+阶位!U91+战魄!E91+武魂!U91+众神殿!E91+精神空间!U90+天赋!T91+魂师之魄1!I91)*(1+BP91)+魂兽1!I93+化神!D90+魂骨!C90+魂环!D90+神兵!E89+神兵!X89+魂核1!I91</f>
        <v>266572.88268496003</v>
      </c>
      <c r="AA91">
        <f>(星级!U91+阶位!V91+战魄!F91+武魂!V91+众神殿!F91+精神空间!V90+天赋!U91+魂师之魄1!J91)*(1+BQ91)+魂兽1!J93+化神!E90+魂骨!D90+魂环!E90+神兵!F89+神兵!Y89+魂核1!J91</f>
        <v>89480.352799999993</v>
      </c>
      <c r="AB91">
        <f>(星级!V91+阶位!W91+战魄!G91+武魂!W91+众神殿!G91+精神空间!W90+天赋!V91+魂师之魄1!K91)*(1+BR91)+魂兽1!K93+化神!F90+魂骨!E90+魂环!F90+神兵!G89+神兵!Z89+魂核1!K91</f>
        <v>82576.832800000004</v>
      </c>
      <c r="AC91">
        <f>(星级!W91+阶位!X91+战魄!H91+武魂!X91+众神殿!H91+精神空间!X90+天赋!W91+魂师之魄1!L91)*(1+BS91)+魂兽1!L93+化神!G90+魂骨!F90+魂环!G90+神兵!H89+神兵!AA89+魂核1!L91</f>
        <v>1518.6669999999997</v>
      </c>
      <c r="AD91">
        <f>(星级!X91+阶位!Y91+战魄!I91+武魂!Y91+众神殿!I91+精神空间!Y90+天赋!X91+魂师之魄1!M91)*(1+BT91)+魂兽1!M93+化神!H90+魂骨!G90+魂环!H90+神兵!I89+神兵!AB89+魂核1!M91</f>
        <v>1196.6669999999999</v>
      </c>
      <c r="AE91">
        <f>(星级!Y91+阶位!Z91+战魄!J91+武魂!Z91+众神殿!J91+精神空间!Z90+天赋!Y91+魂师之魄1!N91)*(1+BU91)+魂兽1!N93+化神!I90+魂骨!H90+魂环!I90+神兵!J89+神兵!AC89+魂核1!N91</f>
        <v>1290.8933999999999</v>
      </c>
      <c r="AF91">
        <f>(星级!Z91+阶位!AA91+战魄!K91+武魂!AA91+众神殿!K91+精神空间!AA90+天赋!Z91+魂师之魄1!O91)*(1+BV91)+魂兽1!O93+化神!J90+魂骨!I90+魂环!J90+神兵!K89+神兵!AD89+魂核1!O91</f>
        <v>1230.8910000000001</v>
      </c>
      <c r="AG91">
        <f>(星级!AA91+阶位!AB91+战魄!L91+武魂!AB91+众神殿!L91+精神空间!AB90+天赋!AA91+魂师之魄1!P91)*(1+BW91)+魂兽1!P93+化神!K90+魂骨!J90+魂环!K90+神兵!L89+神兵!AE89+魂核1!P91</f>
        <v>1646.1789999999999</v>
      </c>
      <c r="AH91">
        <f>(星级!AB91+阶位!AC91+战魄!M91+武魂!AC91+众神殿!M91+精神空间!AC90+天赋!AB91+魂师之魄1!Q91)*(1+BX91)+魂兽1!Q93+化神!L90+魂骨!K90+魂环!L90+神兵!M89+神兵!AF89+魂核1!Q91</f>
        <v>1218.3789999999999</v>
      </c>
      <c r="AI91">
        <f>(星级!AC91+阶位!AD91+战魄!N91+武魂!AD91+众神殿!N91+精神空间!AD90+天赋!AC91+魂师之魄1!R91)*(1+BY91)+魂兽1!R93+化神!M90+魂骨!L90+魂环!M90+神兵!N89+神兵!AG89+魂核1!R91</f>
        <v>16237.999999999998</v>
      </c>
      <c r="AJ91">
        <f>(星级!AD91+阶位!AE91+战魄!O91+武魂!AE91+众神殿!O91+精神空间!AE90+天赋!AD91+魂师之魄1!S91)*(1+BZ91)+魂兽1!S93+化神!N90+魂骨!M90+魂环!N90+神兵!O89+神兵!AH89+魂核1!S91</f>
        <v>207.09999999999997</v>
      </c>
      <c r="AK91">
        <f>(星级!AE91+阶位!AF91+战魄!P91+武魂!AF91+众神殿!P91+精神空间!AF90+天赋!AE91+魂师之魄1!T91)*(1+CA91)+魂兽1!T93+化神!O90+魂骨!N90+魂环!O90+神兵!P89+神兵!AI89+魂核1!T91</f>
        <v>69309.850399999996</v>
      </c>
      <c r="AL91">
        <f>(星级!AF91+阶位!AG91+战魄!Q91+武魂!AG91+众神殿!Q91+精神空间!AG90+天赋!AF91+魂师之魄1!U91)*(1+CB91)+魂兽1!U93+化神!P90+魂骨!O90+魂环!P90+神兵!Q89+神兵!AJ89+魂核1!U91</f>
        <v>69309.850399999996</v>
      </c>
      <c r="AM91">
        <f>化神!R90+魂环!Q90</f>
        <v>55090</v>
      </c>
      <c r="AN91">
        <f>化神!S90+魂环!R90</f>
        <v>55090</v>
      </c>
      <c r="AO91">
        <f>魂环!S90</f>
        <v>0</v>
      </c>
      <c r="AP91">
        <f>魂环!T90</f>
        <v>0</v>
      </c>
      <c r="AQ91">
        <f>魂核1!Y91+神器1!AD91+VLOOKUP(精神空间!$B$2,精神空间!$BR$4:$BT$11,2,)</f>
        <v>0.7</v>
      </c>
      <c r="AR91">
        <f>魂核1!Z91+神器1!AE91+VLOOKUP(精神空间!$B$2,精神空间!$BR$4:$BT$11,2,)</f>
        <v>0.7</v>
      </c>
      <c r="AT91">
        <f>(星级!AH91+阶位!AJ91+战魄!D91+武魂!AJ91+众神殿!D91+精神空间!AJ90+天赋!AI91+魂师之魄1!H91)*(1+BO91)+魂兽1!H93+化神!C90+魂骨!B90+魂环!C90+神兵!D89+神兵!W89+魂核1!H91</f>
        <v>1051907.70164944</v>
      </c>
      <c r="AU91">
        <f>(星级!AI91+阶位!AK91+战魄!E91+武魂!AK91+众神殿!E91+精神空间!AK90+天赋!AJ91+魂师之魄1!I91)*(1+BP91)+魂兽1!I93+化神!D90+魂骨!C90+魂环!D90+神兵!E89+神兵!X89+魂核1!I91</f>
        <v>270618.70532924001</v>
      </c>
      <c r="AV91">
        <f>(星级!AJ91+阶位!AL91+战魄!F91+武魂!AL91+众神殿!F91+精神空间!AL90+天赋!AK91+魂师之魄1!J91)*(1+BQ91)+魂兽1!J93+化神!E90+魂骨!D90+魂环!E90+神兵!F89+神兵!Y89+魂核1!J91</f>
        <v>80001.871840000007</v>
      </c>
      <c r="AW91">
        <f>(星级!AK91+阶位!AM91+战魄!G91+武魂!AM91+众神殿!G91+精神空间!AM90+天赋!AL91+魂师之魄1!K91)*(1+BR91)+魂兽1!K93+化神!F90+魂骨!E90+魂环!F90+神兵!G89+神兵!Z89+魂核1!K91</f>
        <v>87449.603040000002</v>
      </c>
      <c r="AX91">
        <f>(星级!AL91+阶位!AN91+战魄!H91+武魂!AN91+众神殿!H91+精神空间!AN90+天赋!AM91+魂师之魄1!L91)*(1+BS91)+魂兽1!L93+化神!G90+魂骨!F90+魂环!G90+神兵!H89+神兵!AA89+魂核1!L91</f>
        <v>1531.1789999999999</v>
      </c>
      <c r="AY91">
        <f>(星级!AM91+阶位!AO91+战魄!I91+武魂!AO91+众神殿!I91+精神空间!AO90+天赋!AN91+魂师之魄1!M91)*(1+BT91)+魂兽1!M93+化神!H90+魂骨!G90+魂环!H90+神兵!I89+神兵!AB89+魂核1!M91</f>
        <v>1209.1789999999999</v>
      </c>
      <c r="AZ91">
        <f>(星级!AN91+阶位!AP91+战魄!J91+武魂!AP91+众神殿!J91+精神空间!AP90+天赋!AO91+魂师之魄1!N91)*(1+BU91)+魂兽1!N93+化神!I90+魂骨!H90+魂环!I90+神兵!J89+神兵!AC89+魂核1!N91</f>
        <v>1278.3813999999998</v>
      </c>
      <c r="BA91">
        <f>(星级!AO91+阶位!AQ91+战魄!K91+武魂!AQ91+众神殿!K91+精神空间!AQ90+天赋!AP91+魂师之魄1!O91)*(1+BV91)+魂兽1!O93+化神!J90+魂骨!I90+魂环!J90+神兵!K89+神兵!AD89+魂核1!O91</f>
        <v>1209.1789999999999</v>
      </c>
      <c r="BB91">
        <f>(星级!AP91+阶位!AR91+战魄!L91+武魂!AR91+众神殿!L91+精神空间!AR90+天赋!AQ91+魂师之魄1!P91)*(1+BW91)+魂兽1!P93+化神!K90+魂骨!J90+魂环!K90+神兵!L89+神兵!AE89+魂核1!P91</f>
        <v>1646.1789999999999</v>
      </c>
      <c r="BC91">
        <f>(星级!AQ91+阶位!AS91+战魄!M91+武魂!AS91+众神殿!M91+精神空间!AS90+天赋!AR91+魂师之魄1!Q91)*(1+BX91)+魂兽1!Q93+化神!L90+魂骨!K90+魂环!L90+神兵!M89+神兵!AF89+魂核1!Q91</f>
        <v>1218.3789999999999</v>
      </c>
      <c r="BD91">
        <f>(星级!AR91+阶位!AT91+战魄!N91+武魂!AT91+众神殿!N91+精神空间!AT90+天赋!AS91+魂师之魄1!R91)*(1+BY91)+魂兽1!R93+化神!M90+魂骨!L90+魂环!M90+神兵!N89+神兵!AG89+魂核1!R91</f>
        <v>8118.9999999999991</v>
      </c>
      <c r="BE91">
        <f>(星级!AS91+阶位!AU91+战魄!O91+武魂!AU91+众神殿!O91+精神空间!AU90+天赋!AT91+魂师之魄1!S91)*(1+BZ91)+魂兽1!S93+化神!N90+魂骨!M90+魂环!N90+神兵!O89+神兵!AH89+魂核1!S91</f>
        <v>261.59999999999997</v>
      </c>
      <c r="BF91">
        <f>(星级!AT91+阶位!AV91+战魄!P91+武魂!AV91+众神殿!P91+精神空间!AV90+天赋!AU91+魂师之魄1!T91)*(1+CA91)+魂兽1!T93+化神!O90+魂骨!N90+魂环!O90+神兵!P89+神兵!AI89+魂核1!T91</f>
        <v>69309.850399999996</v>
      </c>
      <c r="BG91">
        <f>(星级!AU91+阶位!AW91+战魄!Q91+武魂!AW91+众神殿!Q91+精神空间!AW90+天赋!AV91+魂师之魄1!U91)*(1+CB91)+魂兽1!U93+化神!P90+魂骨!O90+魂环!P90+神兵!Q89+神兵!AJ89+魂核1!U91</f>
        <v>69309.850399999996</v>
      </c>
      <c r="BH91">
        <f>化神!R90+魂环!Q90</f>
        <v>55090</v>
      </c>
      <c r="BI91">
        <f>化神!S90+魂环!R90</f>
        <v>55090</v>
      </c>
      <c r="BJ91">
        <f>魂环!S90</f>
        <v>0</v>
      </c>
      <c r="BK91">
        <f>魂环!T90</f>
        <v>0</v>
      </c>
      <c r="BL91">
        <f>魂核1!Y91+神器1!AD91+VLOOKUP(精神空间!$B$2,精神空间!$BR$4:$BT$11,2,)</f>
        <v>0.7</v>
      </c>
      <c r="BM91">
        <f>魂核1!Z91+神器1!AE91+VLOOKUP(精神空间!$B$2,精神空间!$BR$4:$BT$11,2,)</f>
        <v>0.7</v>
      </c>
      <c r="BO91">
        <f>战魄!T91+武魂!AZ91+好感度!D90+魂师之魄1!Y91+神器1!M91+魂兽1!X93+精神空间!BA90+精神空间!BC90</f>
        <v>3.1779099999999998</v>
      </c>
      <c r="BP91">
        <f>战魄!U91+武魂!BA91+好感度!E90+魂师之魄1!Z91+神器1!N91+魂兽1!Y93+精神空间!BB90+精神空间!BD90</f>
        <v>2.1779099999999998</v>
      </c>
      <c r="BQ91">
        <f>战魄!V91+武魂!BB91+好感度!F90+魂师之魄1!AA91+神器1!O91+魂兽1!Z93</f>
        <v>1.08</v>
      </c>
      <c r="BR91">
        <f>战魄!W91+武魂!BC91+好感度!G90+魂师之魄1!AB91+神器1!P91+魂兽1!AA93</f>
        <v>1.08</v>
      </c>
      <c r="BS91">
        <f>战魄!X91+武魂!BD91+好感度!H90+魂师之魄1!AC91+神器1!Q91+魂兽1!AB93</f>
        <v>1.2999999999999998</v>
      </c>
      <c r="BT91">
        <f>战魄!Y91+武魂!BE91+好感度!I90+魂师之魄1!AD91+神器1!R91+魂兽1!AC93</f>
        <v>1.2999999999999998</v>
      </c>
      <c r="BU91">
        <f>战魄!Z91+武魂!BF91+好感度!J90+魂师之魄1!AE91+神器1!S91+魂兽1!AD93</f>
        <v>1.2999999999999998</v>
      </c>
      <c r="BV91">
        <f>战魄!AA91+武魂!BG91+好感度!K90+魂师之魄1!AF91+神器1!T91+魂兽1!AE93</f>
        <v>1.2999999999999998</v>
      </c>
      <c r="BW91">
        <f>战魄!AB91+武魂!BH91+好感度!L90+魂师之魄1!AG91+神器1!U91+魂兽1!AF93</f>
        <v>1.2999999999999998</v>
      </c>
      <c r="BX91">
        <f>战魄!AC91+武魂!BI91+好感度!M90+魂师之魄1!AH91+神器1!V91+魂兽1!AG93</f>
        <v>1.2999999999999998</v>
      </c>
      <c r="BY91">
        <f>战魄!AD91+武魂!BJ91+好感度!N90+魂师之魄1!AI91+神器1!W91+魂兽1!AH93</f>
        <v>1.2999999999999998</v>
      </c>
      <c r="BZ91">
        <f>战魄!AE91+武魂!BK91+好感度!O90+魂师之魄1!AJ91+神器1!X91+魂兽1!AI93</f>
        <v>1.18</v>
      </c>
      <c r="CA91">
        <f>战魄!AF91+武魂!BL91+好感度!P90+魂师之魄1!AK91+神器1!Y91+魂兽1!AJ93</f>
        <v>1.08</v>
      </c>
      <c r="CB91">
        <f>战魄!AG91+武魂!BM91+好感度!Q90+魂师之魄1!AL91+神器1!Z91+魂兽1!AK93</f>
        <v>1.08</v>
      </c>
    </row>
    <row r="92" spans="2:80" x14ac:dyDescent="0.2">
      <c r="B92">
        <v>88</v>
      </c>
      <c r="D92">
        <f>(星级!D92+阶位!D92+战魄!D92+武魂!D92+众神殿!D92+精神空间!D91+天赋!C92+魂师之魄1!H92)*(1+BO92)+魂兽1!H94+化神!C91+魂骨!B91+魂环!C91+神兵!D90+神兵!W90+魂核1!H92</f>
        <v>1174112.43636022</v>
      </c>
      <c r="E92">
        <f>(星级!E92+阶位!E92+战魄!E92+武魂!E92+众神殿!E92+精神空间!E91+天赋!D92+魂师之魄1!I92)*(1+BP92)+魂兽1!I94+化神!D91+魂骨!C91+魂环!D91+神兵!E90+神兵!X90+魂核1!I92</f>
        <v>269006.23747652001</v>
      </c>
      <c r="F92">
        <f>(星级!F92+阶位!F92+战魄!F92+武魂!F92+众神殿!F92+精神空间!F91+天赋!E92+魂师之魄1!J92)*(1+BQ92)+魂兽1!J94+化神!E91+魂骨!D91+魂环!E91+神兵!F90+神兵!Y90+魂核1!J92</f>
        <v>98377.926559999993</v>
      </c>
      <c r="G92">
        <f>(星级!G92+阶位!G92+战魄!G92+武魂!G92+众神殿!G92+精神空间!G91+天赋!F92+魂师之魄1!K92)*(1+BR92)+魂兽1!K94+化神!F91+魂骨!E91+魂环!F91+神兵!G90+神兵!Z90+魂核1!K92</f>
        <v>90265.926559999993</v>
      </c>
      <c r="H92">
        <f>(星级!H92+阶位!H92+战魄!H92+武魂!H92+众神殿!H92+精神空间!H91+天赋!G92+魂师之魄1!L92)*(1+BS92)+魂兽1!L94+化神!G91+魂骨!F91+魂环!G91+神兵!H90+神兵!AA90+魂核1!L92</f>
        <v>1540.8389999999999</v>
      </c>
      <c r="I92">
        <f>(星级!I92+阶位!I92+战魄!I92+武魂!I92+众神殿!I92+精神空间!I91+天赋!H92+魂师之魄1!M92)*(1+BT92)+魂兽1!M94+化神!H91+魂骨!G91+魂环!H91+神兵!I90+神兵!AB90+魂核1!M92</f>
        <v>1218.8389999999999</v>
      </c>
      <c r="J92">
        <f>(星级!J92+阶位!J92+战魄!J92+武魂!J92+众神殿!J92+精神空间!J91+天赋!I92+魂师之魄1!N92)*(1+BU92)+魂兽1!N94+化神!I91+魂骨!H91+魂环!I91+神兵!J90+神兵!AC90+魂核1!N92</f>
        <v>1288.0414000000001</v>
      </c>
      <c r="K92">
        <f>(星级!K92+阶位!K92+战魄!K92+武魂!K92+众神殿!K92+精神空间!K91+天赋!J92+魂师之魄1!O92)*(1+BV92)+魂兽1!O94+化神!J91+魂骨!I91+魂环!J91+神兵!K90+神兵!AD90+魂核1!O92</f>
        <v>1228.039</v>
      </c>
      <c r="L92">
        <f>(星级!L92+阶位!L92+战魄!L92+武魂!L92+众神殿!L92+精神空间!L91+天赋!K92+魂师之魄1!P92)*(1+BW92)+魂兽1!P94+化神!K91+魂骨!J91+魂环!K91+神兵!L90+神兵!AE90+魂核1!P92</f>
        <v>1655.8389999999999</v>
      </c>
      <c r="M92">
        <f>(星级!M92+阶位!M92+战魄!M92+武魂!M92+众神殿!M92+精神空间!M91+天赋!L92+魂师之魄1!Q92)*(1+BX92)+魂兽1!Q94+化神!L91+魂骨!K91+魂环!L91+神兵!M90+神兵!AF90+魂核1!Q92</f>
        <v>1228.039</v>
      </c>
      <c r="N92">
        <f>(星级!N92+阶位!N92+战魄!N92+武魂!N92+众神殿!N92+精神空间!N91+天赋!M92+魂师之魄1!R92)*(1+BY92)+魂兽1!R94+化神!M91+魂骨!L91+魂环!M91+神兵!N90+神兵!AG90+魂核1!R92</f>
        <v>20585</v>
      </c>
      <c r="O92">
        <f>(星级!O92+阶位!O92+战魄!O92+武魂!O92+众神殿!O92+精神空间!O91+天赋!N92+魂师之魄1!S92)*(1+BZ92)+魂兽1!S94+化神!N91+魂骨!M91+魂环!N91+神兵!O90+神兵!AH90+魂核1!S92</f>
        <v>131.4</v>
      </c>
      <c r="P92">
        <f>(星级!P92+阶位!P92+战魄!P92+武魂!P92+众神殿!P92+精神空间!P91+天赋!O92+魂师之魄1!T92)*(1+CA92)+魂兽1!T94+化神!O91+魂骨!N91+魂环!O91+神兵!P90+神兵!AI90+魂核1!T92</f>
        <v>73843.288800000009</v>
      </c>
      <c r="Q92">
        <f>(星级!Q92+阶位!Q92+战魄!Q92+武魂!Q92+众神殿!Q92+精神空间!Q91+天赋!P92+魂师之魄1!U92)*(1+CB92)+魂兽1!U94+化神!P91+魂骨!O91+魂环!P91+神兵!Q90+神兵!AJ90+魂核1!U92</f>
        <v>73843.288800000009</v>
      </c>
      <c r="R92">
        <f>化神!R91+魂环!Q91</f>
        <v>57784</v>
      </c>
      <c r="S92">
        <f>化神!S91+魂环!R91</f>
        <v>57784</v>
      </c>
      <c r="T92">
        <f>魂环!S91</f>
        <v>0</v>
      </c>
      <c r="U92">
        <f>魂环!T91</f>
        <v>0</v>
      </c>
      <c r="V92">
        <f>魂核1!Y92+神器1!AD92+VLOOKUP(精神空间!$B$2,精神空间!$BR$4:$BT$11,2,)</f>
        <v>0.7</v>
      </c>
      <c r="W92">
        <f>魂核1!Z92+神器1!AE92+VLOOKUP(精神空间!$B$2,精神空间!$BR$4:$BT$11,2,)</f>
        <v>0.7</v>
      </c>
      <c r="Y92">
        <f>(星级!S92+阶位!T92+战魄!D92+武魂!T92+众神殿!D92+精神空间!T91+天赋!S92+魂师之魄1!H92)*(1+BO92)+魂兽1!H94+化神!C91+魂骨!B91+魂环!C91+神兵!D90+神兵!W90+魂核1!H92</f>
        <v>1117837.07491682</v>
      </c>
      <c r="Z92">
        <f>(星级!T92+阶位!U92+战魄!E92+武魂!U92+众神殿!E92+精神空间!U91+天赋!T92+魂师之魄1!I92)*(1+BP92)+魂兽1!I94+化神!D91+魂骨!C91+魂环!D91+神兵!E90+神兵!X90+魂核1!I92</f>
        <v>272085.26362896001</v>
      </c>
      <c r="AA92">
        <f>(星级!U92+阶位!V92+战魄!F92+武魂!V92+众神殿!F92+精神空间!V91+天赋!U92+魂师之魄1!J92)*(1+BQ92)+魂兽1!J94+化神!E91+魂骨!D91+魂环!E91+神兵!F90+神兵!Y90+魂核1!J92</f>
        <v>92630.320800000016</v>
      </c>
      <c r="AB92">
        <f>(星级!V92+阶位!W92+战魄!G92+武魂!W92+众神殿!G92+精神空间!W91+天赋!V92+魂师之魄1!K92)*(1+BR92)+魂兽1!K94+化神!F91+魂骨!E91+魂环!F91+神兵!G90+神兵!Z90+魂核1!K92</f>
        <v>85693.520799999998</v>
      </c>
      <c r="AC92">
        <f>(星级!W92+阶位!X92+战魄!H92+武魂!X92+众神殿!H92+精神空间!X91+天赋!W92+魂师之魄1!L92)*(1+BS92)+魂兽1!L94+化神!G91+魂骨!F91+魂环!G91+神兵!H90+神兵!AA90+魂核1!L92</f>
        <v>1528.327</v>
      </c>
      <c r="AD92">
        <f>(星级!X92+阶位!Y92+战魄!I92+武魂!Y92+众神殿!I92+精神空间!Y91+天赋!X92+魂师之魄1!M92)*(1+BT92)+魂兽1!M94+化神!H91+魂骨!G91+魂环!H91+神兵!I90+神兵!AB90+魂核1!M92</f>
        <v>1206.327</v>
      </c>
      <c r="AE92">
        <f>(星级!Y92+阶位!Z92+战魄!J92+武魂!Z92+众神殿!J92+精神空间!Z91+天赋!Y92+魂师之魄1!N92)*(1+BU92)+魂兽1!N94+化神!I91+魂骨!H91+魂环!I91+神兵!J90+神兵!AC90+魂核1!N92</f>
        <v>1300.5533999999998</v>
      </c>
      <c r="AF92">
        <f>(星级!Z92+阶位!AA92+战魄!K92+武魂!AA92+众神殿!K92+精神空间!AA91+天赋!Z92+魂师之魄1!O92)*(1+BV92)+魂兽1!O94+化神!J91+魂骨!I91+魂环!J91+神兵!K90+神兵!AD90+魂核1!O92</f>
        <v>1240.5509999999999</v>
      </c>
      <c r="AG92">
        <f>(星级!AA92+阶位!AB92+战魄!L92+武魂!AB92+众神殿!L92+精神空间!AB91+天赋!AA92+魂师之魄1!P92)*(1+BW92)+魂兽1!P94+化神!K91+魂骨!J91+魂环!K91+神兵!L90+神兵!AE90+魂核1!P92</f>
        <v>1655.8389999999999</v>
      </c>
      <c r="AH92">
        <f>(星级!AB92+阶位!AC92+战魄!M92+武魂!AC92+众神殿!M92+精神空间!AC91+天赋!AB92+魂师之魄1!Q92)*(1+BX92)+魂兽1!Q94+化神!L91+魂骨!K91+魂环!L91+神兵!M90+神兵!AF90+魂核1!Q92</f>
        <v>1228.039</v>
      </c>
      <c r="AI92">
        <f>(星级!AC92+阶位!AD92+战魄!N92+武魂!AD92+众神殿!N92+精神空间!AD91+天赋!AC92+魂师之魄1!R92)*(1+BY92)+魂兽1!R94+化神!M91+魂骨!L91+魂环!M91+神兵!N90+神兵!AG90+魂核1!R92</f>
        <v>16422</v>
      </c>
      <c r="AJ92">
        <f>(星级!AD92+阶位!AE92+战魄!O92+武魂!AE92+众神殿!O92+精神空间!AE91+天赋!AD92+魂师之魄1!S92)*(1+BZ92)+魂兽1!S94+化神!N91+魂骨!M91+魂环!N91+神兵!O90+神兵!AH90+魂核1!S92</f>
        <v>208.04999999999998</v>
      </c>
      <c r="AK92">
        <f>(星级!AE92+阶位!AF92+战魄!P92+武魂!AF92+众神殿!P92+精神空间!AF91+天赋!AE92+魂师之魄1!T92)*(1+CA92)+魂兽1!T94+化神!O91+魂骨!N91+魂环!O91+神兵!P90+神兵!AI90+魂核1!T92</f>
        <v>72358.168799999999</v>
      </c>
      <c r="AL92">
        <f>(星级!AF92+阶位!AG92+战魄!Q92+武魂!AG92+众神殿!Q92+精神空间!AG91+天赋!AF92+魂师之魄1!U92)*(1+CB92)+魂兽1!U94+化神!P91+魂骨!O91+魂环!P91+神兵!Q90+神兵!AJ90+魂核1!U92</f>
        <v>72358.168799999999</v>
      </c>
      <c r="AM92">
        <f>化神!R91+魂环!Q91</f>
        <v>57784</v>
      </c>
      <c r="AN92">
        <f>化神!S91+魂环!R91</f>
        <v>57784</v>
      </c>
      <c r="AO92">
        <f>魂环!S91</f>
        <v>0</v>
      </c>
      <c r="AP92">
        <f>魂环!T91</f>
        <v>0</v>
      </c>
      <c r="AQ92">
        <f>魂核1!Y92+神器1!AD92+VLOOKUP(精神空间!$B$2,精神空间!$BR$4:$BT$11,2,)</f>
        <v>0.7</v>
      </c>
      <c r="AR92">
        <f>魂核1!Z92+神器1!AE92+VLOOKUP(精神空间!$B$2,精神空间!$BR$4:$BT$11,2,)</f>
        <v>0.7</v>
      </c>
      <c r="AT92">
        <f>(星级!AH92+阶位!AJ92+战魄!D92+武魂!AJ92+众神殿!D92+精神空间!AJ91+天赋!AI92+魂师之魄1!H92)*(1+BO92)+魂兽1!H94+化神!C91+魂骨!B91+魂环!C91+神兵!D90+神兵!W90+魂核1!H92</f>
        <v>1076561.33786944</v>
      </c>
      <c r="AU92">
        <f>(星级!AI92+阶位!AK92+战魄!E92+武魂!AK92+众神殿!E92+精神空间!AK91+天赋!AJ92+魂师之魄1!I92)*(1+BP92)+魂兽1!I94+化神!D91+魂骨!C91+魂环!D91+神兵!E90+神兵!X90+魂核1!I92</f>
        <v>276161.11752273998</v>
      </c>
      <c r="AV92">
        <f>(星级!AJ92+阶位!AL92+战魄!F92+武魂!AL92+众神殿!F92+精神空间!AL91+天赋!AK92+魂师之魄1!J92)*(1+BQ92)+魂兽1!J94+化神!E91+魂骨!D91+魂环!E91+神兵!F90+神兵!Y90+魂核1!J92</f>
        <v>83107.931039999996</v>
      </c>
      <c r="AW92">
        <f>(星级!AK92+阶位!AM92+战魄!G92+武魂!AM92+众神殿!G92+精神空间!AM91+天赋!AL92+魂师之魄1!K92)*(1+BR92)+魂兽1!K94+化神!F91+魂骨!E91+魂环!F91+神兵!G90+神兵!Z90+魂核1!K92</f>
        <v>90586.279840000003</v>
      </c>
      <c r="AX92">
        <f>(星级!AL92+阶位!AN92+战魄!H92+武魂!AN92+众神殿!H92+精神空间!AN91+天赋!AM92+魂师之魄1!L92)*(1+BS92)+魂兽1!L94+化神!G91+魂骨!F91+魂环!G91+神兵!H90+神兵!AA90+魂核1!L92</f>
        <v>1540.8389999999999</v>
      </c>
      <c r="AY92">
        <f>(星级!AM92+阶位!AO92+战魄!I92+武魂!AO92+众神殿!I92+精神空间!AO91+天赋!AN92+魂师之魄1!M92)*(1+BT92)+魂兽1!M94+化神!H91+魂骨!G91+魂环!H91+神兵!I90+神兵!AB90+魂核1!M92</f>
        <v>1218.8389999999999</v>
      </c>
      <c r="AZ92">
        <f>(星级!AN92+阶位!AP92+战魄!J92+武魂!AP92+众神殿!J92+精神空间!AP91+天赋!AO92+魂师之魄1!N92)*(1+BU92)+魂兽1!N94+化神!I91+魂骨!H91+魂环!I91+神兵!J90+神兵!AC90+魂核1!N92</f>
        <v>1288.0414000000001</v>
      </c>
      <c r="BA92">
        <f>(星级!AO92+阶位!AQ92+战魄!K92+武魂!AQ92+众神殿!K92+精神空间!AQ91+天赋!AP92+魂师之魄1!O92)*(1+BV92)+魂兽1!O94+化神!J91+魂骨!I91+魂环!J91+神兵!K90+神兵!AD90+魂核1!O92</f>
        <v>1218.8389999999999</v>
      </c>
      <c r="BB92">
        <f>(星级!AP92+阶位!AR92+战魄!L92+武魂!AR92+众神殿!L92+精神空间!AR91+天赋!AQ92+魂师之魄1!P92)*(1+BW92)+魂兽1!P94+化神!K91+魂骨!J91+魂环!K91+神兵!L90+神兵!AE90+魂核1!P92</f>
        <v>1655.8389999999999</v>
      </c>
      <c r="BC92">
        <f>(星级!AQ92+阶位!AS92+战魄!M92+武魂!AS92+众神殿!M92+精神空间!AS91+天赋!AR92+魂师之魄1!Q92)*(1+BX92)+魂兽1!Q94+化神!L91+魂骨!K91+魂环!L91+神兵!M90+神兵!AF90+魂核1!Q92</f>
        <v>1228.039</v>
      </c>
      <c r="BD92">
        <f>(星级!AR92+阶位!AT92+战魄!N92+武魂!AT92+众神殿!N92+精神空间!AT91+天赋!AS92+魂师之魄1!R92)*(1+BY92)+魂兽1!R94+化神!M91+魂骨!L91+魂环!M91+神兵!N90+神兵!AG90+魂核1!R92</f>
        <v>8211</v>
      </c>
      <c r="BE92">
        <f>(星级!AS92+阶位!AU92+战魄!O92+武魂!AU92+众神殿!O92+精神空间!AU91+天赋!AT92+魂师之魄1!S92)*(1+BZ92)+魂兽1!S94+化神!N91+魂骨!M91+魂环!N91+神兵!O90+神兵!AH90+魂核1!S92</f>
        <v>262.8</v>
      </c>
      <c r="BF92">
        <f>(星级!AT92+阶位!AV92+战魄!P92+武魂!AV92+众神殿!P92+精神空间!AV91+天赋!AU92+魂师之魄1!T92)*(1+CA92)+魂兽1!T94+化神!O91+魂骨!N91+魂环!O91+神兵!P90+神兵!AI90+魂核1!T92</f>
        <v>72358.168799999999</v>
      </c>
      <c r="BG92">
        <f>(星级!AU92+阶位!AW92+战魄!Q92+武魂!AW92+众神殿!Q92+精神空间!AW91+天赋!AV92+魂师之魄1!U92)*(1+CB92)+魂兽1!U94+化神!P91+魂骨!O91+魂环!P91+神兵!Q90+神兵!AJ90+魂核1!U92</f>
        <v>72358.168799999999</v>
      </c>
      <c r="BH92">
        <f>化神!R91+魂环!Q91</f>
        <v>57784</v>
      </c>
      <c r="BI92">
        <f>化神!S91+魂环!R91</f>
        <v>57784</v>
      </c>
      <c r="BJ92">
        <f>魂环!S91</f>
        <v>0</v>
      </c>
      <c r="BK92">
        <f>魂环!T91</f>
        <v>0</v>
      </c>
      <c r="BL92">
        <f>魂核1!Y92+神器1!AD92+VLOOKUP(精神空间!$B$2,精神空间!$BR$4:$BT$11,2,)</f>
        <v>0.7</v>
      </c>
      <c r="BM92">
        <f>魂核1!Z92+神器1!AE92+VLOOKUP(精神空间!$B$2,精神空间!$BR$4:$BT$11,2,)</f>
        <v>0.7</v>
      </c>
      <c r="BO92">
        <f>战魄!T92+武魂!AZ92+好感度!D91+魂师之魄1!Y92+神器1!M92+魂兽1!X94+精神空间!BA91+精神空间!BC91</f>
        <v>3.1779099999999998</v>
      </c>
      <c r="BP92">
        <f>战魄!U92+武魂!BA92+好感度!E91+魂师之魄1!Z92+神器1!N92+魂兽1!Y94+精神空间!BB91+精神空间!BD91</f>
        <v>2.1779099999999998</v>
      </c>
      <c r="BQ92">
        <f>战魄!V92+武魂!BB92+好感度!F91+魂师之魄1!AA92+神器1!O92+魂兽1!Z94</f>
        <v>1.08</v>
      </c>
      <c r="BR92">
        <f>战魄!W92+武魂!BC92+好感度!G91+魂师之魄1!AB92+神器1!P92+魂兽1!AA94</f>
        <v>1.08</v>
      </c>
      <c r="BS92">
        <f>战魄!X92+武魂!BD92+好感度!H91+魂师之魄1!AC92+神器1!Q92+魂兽1!AB94</f>
        <v>1.2999999999999998</v>
      </c>
      <c r="BT92">
        <f>战魄!Y92+武魂!BE92+好感度!I91+魂师之魄1!AD92+神器1!R92+魂兽1!AC94</f>
        <v>1.2999999999999998</v>
      </c>
      <c r="BU92">
        <f>战魄!Z92+武魂!BF92+好感度!J91+魂师之魄1!AE92+神器1!S92+魂兽1!AD94</f>
        <v>1.2999999999999998</v>
      </c>
      <c r="BV92">
        <f>战魄!AA92+武魂!BG92+好感度!K91+魂师之魄1!AF92+神器1!T92+魂兽1!AE94</f>
        <v>1.2999999999999998</v>
      </c>
      <c r="BW92">
        <f>战魄!AB92+武魂!BH92+好感度!L91+魂师之魄1!AG92+神器1!U92+魂兽1!AF94</f>
        <v>1.2999999999999998</v>
      </c>
      <c r="BX92">
        <f>战魄!AC92+武魂!BI92+好感度!M91+魂师之魄1!AH92+神器1!V92+魂兽1!AG94</f>
        <v>1.2999999999999998</v>
      </c>
      <c r="BY92">
        <f>战魄!AD92+武魂!BJ92+好感度!N91+魂师之魄1!AI92+神器1!W92+魂兽1!AH94</f>
        <v>1.2999999999999998</v>
      </c>
      <c r="BZ92">
        <f>战魄!AE92+武魂!BK92+好感度!O91+魂师之魄1!AJ92+神器1!X92+魂兽1!AI94</f>
        <v>1.19</v>
      </c>
      <c r="CA92">
        <f>战魄!AF92+武魂!BL92+好感度!P91+魂师之魄1!AK92+神器1!Y92+魂兽1!AJ94</f>
        <v>1.08</v>
      </c>
      <c r="CB92">
        <f>战魄!AG92+武魂!BM92+好感度!Q91+魂师之魄1!AL92+神器1!Z92+魂兽1!AK94</f>
        <v>1.08</v>
      </c>
    </row>
    <row r="93" spans="2:80" x14ac:dyDescent="0.2">
      <c r="B93">
        <v>89</v>
      </c>
      <c r="D93">
        <f>(星级!D93+阶位!D93+战魄!D93+武魂!D93+众神殿!D93+精神空间!D92+天赋!C93+魂师之魄1!H93)*(1+BO93)+魂兽1!H95+化神!C92+魂骨!B92+魂环!C92+神兵!D91+神兵!W91+魂核1!H93</f>
        <v>1176422.8205902199</v>
      </c>
      <c r="E93">
        <f>(星级!E93+阶位!E93+战魄!E93+武魂!E93+众神殿!E93+精神空间!E92+天赋!D93+魂师之魄1!I93)*(1+BP93)+魂兽1!I95+化神!D92+魂骨!C92+魂环!D92+神兵!E91+神兵!X91+魂核1!I93</f>
        <v>270886.73746852</v>
      </c>
      <c r="F93">
        <f>(星级!F93+阶位!F93+战魄!F93+武魂!F93+众神殿!F93+精神空间!F92+天赋!E93+魂师之魄1!J93)*(1+BQ93)+魂兽1!J95+化神!E92+魂骨!D92+魂环!E92+神兵!F91+神兵!Y91+魂核1!J93</f>
        <v>99232.262560000003</v>
      </c>
      <c r="G93">
        <f>(星级!G93+阶位!G93+战魄!G93+武魂!G93+众神殿!G93+精神空间!G92+天赋!F93+魂师之魄1!K93)*(1+BR93)+魂兽1!K95+化神!F92+魂骨!E92+魂环!F92+神兵!G91+神兵!Z91+魂核1!K93</f>
        <v>91076.58256000001</v>
      </c>
      <c r="H93">
        <f>(星级!H93+阶位!H93+战魄!H93+武魂!H93+众神殿!H93+精神空间!H92+天赋!G93+魂师之魄1!L93)*(1+BS93)+魂兽1!L95+化神!G92+魂骨!F92+魂环!G92+神兵!H91+神兵!AA91+魂核1!L93</f>
        <v>1563.9815999999998</v>
      </c>
      <c r="I93">
        <f>(星级!I93+阶位!I93+战魄!I93+武魂!I93+众神殿!I93+精神空间!I92+天赋!H93+魂师之魄1!M93)*(1+BT93)+魂兽1!M95+化神!H92+魂骨!G92+魂环!H92+神兵!I91+神兵!AB91+魂核1!M93</f>
        <v>1228.4989999999998</v>
      </c>
      <c r="J93">
        <f>(星级!J93+阶位!J93+战魄!J93+武魂!J93+众神殿!J93+精神空间!J92+天赋!I93+魂师之魄1!N93)*(1+BU93)+魂兽1!N95+化神!I92+魂骨!H92+魂环!I92+神兵!J91+神兵!AC91+魂核1!N93</f>
        <v>1297.7014000000001</v>
      </c>
      <c r="K93">
        <f>(星级!K93+阶位!K93+战魄!K93+武魂!K93+众神殿!K93+精神空间!K92+天赋!J93+魂师之魄1!O93)*(1+BV93)+魂兽1!O95+化神!J92+魂骨!I92+魂环!J92+神兵!K91+神兵!AD91+魂核1!O93</f>
        <v>1237.6989999999998</v>
      </c>
      <c r="L93">
        <f>(星级!L93+阶位!L93+战魄!L93+武魂!L93+众神殿!L93+精神空间!L92+天赋!K93+魂师之魄1!P93)*(1+BW93)+魂兽1!P95+化神!K92+魂骨!J92+魂环!K92+神兵!L91+神兵!AE91+魂核1!P93</f>
        <v>1665.4989999999998</v>
      </c>
      <c r="M93">
        <f>(星级!M93+阶位!M93+战魄!M93+武魂!M93+众神殿!M93+精神空间!M92+天赋!L93+魂师之魄1!Q93)*(1+BX93)+魂兽1!Q95+化神!L92+魂骨!K92+魂环!L92+神兵!M91+神兵!AF91+魂核1!Q93</f>
        <v>1237.6989999999998</v>
      </c>
      <c r="N93">
        <f>(星级!N93+阶位!N93+战魄!N93+武魂!N93+众神殿!N93+精神空间!N92+天赋!M93+魂师之魄1!R93)*(1+BY93)+魂兽1!R95+化神!M92+魂骨!L92+魂环!M92+神兵!N91+神兵!AG91+魂核1!R93</f>
        <v>20815</v>
      </c>
      <c r="O93">
        <f>(星级!O93+阶位!O93+战魄!O93+武魂!O93+众神殿!O93+精神空间!O92+天赋!N93+魂师之魄1!S93)*(1+BZ93)+魂兽1!S95+化神!N92+魂骨!M92+魂环!N92+神兵!O91+神兵!AH91+魂核1!S93</f>
        <v>131.4</v>
      </c>
      <c r="P93">
        <f>(星级!P93+阶位!P93+战魄!P93+武魂!P93+众神殿!P93+精神空间!P92+天赋!O93+魂师之魄1!T93)*(1+CA93)+魂兽1!T95+化神!O92+魂骨!N92+魂环!O92+神兵!P91+神兵!AI91+魂核1!T93</f>
        <v>74565.607199999999</v>
      </c>
      <c r="Q93">
        <f>(星级!Q93+阶位!Q93+战魄!Q93+武魂!Q93+众神殿!Q93+精神空间!Q92+天赋!P93+魂师之魄1!U93)*(1+CB93)+魂兽1!U95+化神!P92+魂骨!O92+魂环!P92+神兵!Q91+神兵!AJ91+魂核1!U93</f>
        <v>74565.607199999999</v>
      </c>
      <c r="R93">
        <f>化神!R92+魂环!Q92</f>
        <v>57784</v>
      </c>
      <c r="S93">
        <f>化神!S92+魂环!R92</f>
        <v>57784</v>
      </c>
      <c r="T93">
        <f>魂环!S92</f>
        <v>0</v>
      </c>
      <c r="U93">
        <f>魂环!T92</f>
        <v>0</v>
      </c>
      <c r="V93">
        <f>魂核1!Y93+神器1!AD93+VLOOKUP(精神空间!$B$2,精神空间!$BR$4:$BT$11,2,)</f>
        <v>0.7</v>
      </c>
      <c r="W93">
        <f>魂核1!Z93+神器1!AE93+VLOOKUP(精神空间!$B$2,精神空间!$BR$4:$BT$11,2,)</f>
        <v>0.7</v>
      </c>
      <c r="Y93">
        <f>(星级!S93+阶位!T93+战魄!D93+武魂!T93+众神殿!D93+精神空间!T92+天赋!S93+魂师之魄1!H93)*(1+BO93)+魂兽1!H95+化神!C92+魂骨!B92+魂环!C92+神兵!D91+神兵!W91+魂核1!H93</f>
        <v>1119912.6606048201</v>
      </c>
      <c r="Z93">
        <f>(星级!T93+阶位!U93+战魄!E93+武魂!U93+众神殿!E93+精神空间!U92+天赋!T93+魂师之魄1!I93)*(1+BP93)+魂兽1!I95+化神!D92+魂骨!C92+魂环!D92+神兵!E91+神兵!X91+魂核1!I93</f>
        <v>273988.64457295998</v>
      </c>
      <c r="AA93">
        <f>(星级!U93+阶位!V93+战魄!F93+武魂!V93+众神殿!F93+精神空间!V92+天赋!U93+魂师之魄1!J93)*(1+BQ93)+魂兽1!J95+化神!E92+魂骨!D92+魂环!E92+神兵!F91+神兵!Y91+魂核1!J93</f>
        <v>93454.288800000009</v>
      </c>
      <c r="AB93">
        <f>(星级!V93+阶位!W93+战魄!G93+武魂!W93+众神殿!G93+精神空间!W92+天赋!V93+魂师之魄1!K93)*(1+BR93)+魂兽1!K95+化神!F92+魂骨!E92+魂环!F92+神兵!G91+神兵!Z91+魂核1!K93</f>
        <v>86484.208799999993</v>
      </c>
      <c r="AC93">
        <f>(星级!W93+阶位!X93+战魄!H93+武魂!X93+众神殿!H93+精神空间!X92+天赋!W93+魂师之魄1!L93)*(1+BS93)+魂兽1!L95+化神!G92+魂骨!F92+魂环!G92+神兵!H91+神兵!AA91+魂核1!L93</f>
        <v>1551.3607999999999</v>
      </c>
      <c r="AD93">
        <f>(星级!X93+阶位!Y93+战魄!I93+武魂!Y93+众神殿!I93+精神空间!Y92+天赋!X93+魂师之魄1!M93)*(1+BT93)+魂兽1!M95+化神!H92+魂骨!G92+魂环!H92+神兵!I91+神兵!AB91+魂核1!M93</f>
        <v>1215.9870000000001</v>
      </c>
      <c r="AE93">
        <f>(星级!Y93+阶位!Z93+战魄!J93+武魂!Z93+众神殿!J93+精神空间!Z92+天赋!Y93+魂师之魄1!N93)*(1+BU93)+魂兽1!N95+化神!I92+魂骨!H92+魂环!I92+神兵!J91+神兵!AC91+魂核1!N93</f>
        <v>1310.2133999999996</v>
      </c>
      <c r="AF93">
        <f>(星级!Z93+阶位!AA93+战魄!K93+武魂!AA93+众神殿!K93+精神空间!AA92+天赋!Z93+魂师之魄1!O93)*(1+BV93)+魂兽1!O95+化神!J92+魂骨!I92+魂环!J92+神兵!K91+神兵!AD91+魂核1!O93</f>
        <v>1250.2109999999998</v>
      </c>
      <c r="AG93">
        <f>(星级!AA93+阶位!AB93+战魄!L93+武魂!AB93+众神殿!L93+精神空间!AB92+天赋!AA93+魂师之魄1!P93)*(1+BW93)+魂兽1!P95+化神!K92+魂骨!J92+魂环!K92+神兵!L91+神兵!AE91+魂核1!P93</f>
        <v>1665.4989999999998</v>
      </c>
      <c r="AH93">
        <f>(星级!AB93+阶位!AC93+战魄!M93+武魂!AC93+众神殿!M93+精神空间!AC92+天赋!AB93+魂师之魄1!Q93)*(1+BX93)+魂兽1!Q95+化神!L92+魂骨!K92+魂环!L92+神兵!M91+神兵!AF91+魂核1!Q93</f>
        <v>1237.6989999999998</v>
      </c>
      <c r="AI93">
        <f>(星级!AC93+阶位!AD93+战魄!N93+武魂!AD93+众神殿!N93+精神空间!AD92+天赋!AC93+魂师之魄1!R93)*(1+BY93)+魂兽1!R95+化神!M92+魂骨!L92+魂环!M92+神兵!N91+神兵!AG91+魂核1!R93</f>
        <v>16606</v>
      </c>
      <c r="AJ93">
        <f>(星级!AD93+阶位!AE93+战魄!O93+武魂!AE93+众神殿!O93+精神空间!AE92+天赋!AD93+魂师之魄1!S93)*(1+BZ93)+魂兽1!S95+化神!N92+魂骨!M92+魂环!N92+神兵!O91+神兵!AH91+魂核1!S93</f>
        <v>208.04999999999998</v>
      </c>
      <c r="AK93">
        <f>(星级!AE93+阶位!AF93+战魄!P93+武魂!AF93+众神殿!P93+精神空间!AF92+天赋!AE93+魂师之魄1!T93)*(1+CA93)+魂兽1!T95+化神!O92+魂骨!N92+魂环!O92+神兵!P91+神兵!AI91+魂核1!T93</f>
        <v>73080.487200000003</v>
      </c>
      <c r="AL93">
        <f>(星级!AF93+阶位!AG93+战魄!Q93+武魂!AG93+众神殿!Q93+精神空间!AG92+天赋!AF93+魂师之魄1!U93)*(1+CB93)+魂兽1!U95+化神!P92+魂骨!O92+魂环!P92+神兵!Q91+神兵!AJ91+魂核1!U93</f>
        <v>73080.487200000003</v>
      </c>
      <c r="AM93">
        <f>化神!R92+魂环!Q92</f>
        <v>57784</v>
      </c>
      <c r="AN93">
        <f>化神!S92+魂环!R92</f>
        <v>57784</v>
      </c>
      <c r="AO93">
        <f>魂环!S92</f>
        <v>0</v>
      </c>
      <c r="AP93">
        <f>魂环!T92</f>
        <v>0</v>
      </c>
      <c r="AQ93">
        <f>魂核1!Y93+神器1!AD93+VLOOKUP(精神空间!$B$2,精神空间!$BR$4:$BT$11,2,)</f>
        <v>0.7</v>
      </c>
      <c r="AR93">
        <f>魂核1!Z93+神器1!AE93+VLOOKUP(精神空间!$B$2,精神空间!$BR$4:$BT$11,2,)</f>
        <v>0.7</v>
      </c>
      <c r="AT93">
        <f>(星级!AH93+阶位!AJ93+战魄!D93+武魂!AJ93+众神殿!D93+精神空间!AJ92+天赋!AI93+魂师之魄1!H93)*(1+BO93)+魂兽1!H95+化神!C92+魂骨!B92+魂环!C92+神兵!D91+神兵!W91+魂核1!H93</f>
        <v>1078407.97408944</v>
      </c>
      <c r="AU93">
        <f>(星级!AI93+阶位!AK93+战魄!E93+武魂!AK93+众神殿!E93+精神空间!AK92+天赋!AJ93+魂师之魄1!I93)*(1+BP93)+魂兽1!I95+化神!D92+魂骨!C92+魂环!D92+神兵!E91+神兵!X91+魂核1!I93</f>
        <v>278094.52971624001</v>
      </c>
      <c r="AV93">
        <f>(星级!AJ93+阶位!AL93+战魄!F93+武魂!AL93+众神殿!F93+精神空间!AL92+天赋!AK93+魂师之魄1!J93)*(1+BQ93)+魂兽1!J95+化神!E92+魂骨!D92+魂环!E92+神兵!F91+神兵!Y91+魂核1!J93</f>
        <v>83887.990239999999</v>
      </c>
      <c r="AW93">
        <f>(星级!AK93+阶位!AM93+战魄!G93+武魂!AM93+众神殿!G93+精神空间!AM92+天赋!AL93+魂师之魄1!K93)*(1+BR93)+魂兽1!K95+化神!F92+魂骨!E92+魂环!F92+神兵!G91+神兵!Z91+魂核1!K93</f>
        <v>91396.956640000004</v>
      </c>
      <c r="AX93">
        <f>(星级!AL93+阶位!AN93+战魄!H93+武魂!AN93+众神殿!H93+精神空间!AN92+天赋!AM93+魂师之魄1!L93)*(1+BS93)+魂兽1!L95+化神!G92+魂骨!F92+魂环!G92+神兵!H91+神兵!AA91+魂核1!L93</f>
        <v>1563.9815999999998</v>
      </c>
      <c r="AY93">
        <f>(星级!AM93+阶位!AO93+战魄!I93+武魂!AO93+众神殿!I93+精神空间!AO92+天赋!AN93+魂师之魄1!M93)*(1+BT93)+魂兽1!M95+化神!H92+魂骨!G92+魂环!H92+神兵!I91+神兵!AB91+魂核1!M93</f>
        <v>1228.4989999999998</v>
      </c>
      <c r="AZ93">
        <f>(星级!AN93+阶位!AP93+战魄!J93+武魂!AP93+众神殿!J93+精神空间!AP92+天赋!AO93+魂师之魄1!N93)*(1+BU93)+魂兽1!N95+化神!I92+魂骨!H92+魂环!I92+神兵!J91+神兵!AC91+魂核1!N93</f>
        <v>1297.7014000000001</v>
      </c>
      <c r="BA93">
        <f>(星级!AO93+阶位!AQ93+战魄!K93+武魂!AQ93+众神殿!K93+精神空间!AQ92+天赋!AP93+魂师之魄1!O93)*(1+BV93)+魂兽1!O95+化神!J92+魂骨!I92+魂环!J92+神兵!K91+神兵!AD91+魂核1!O93</f>
        <v>1228.4989999999998</v>
      </c>
      <c r="BB93">
        <f>(星级!AP93+阶位!AR93+战魄!L93+武魂!AR93+众神殿!L93+精神空间!AR92+天赋!AQ93+魂师之魄1!P93)*(1+BW93)+魂兽1!P95+化神!K92+魂骨!J92+魂环!K92+神兵!L91+神兵!AE91+魂核1!P93</f>
        <v>1665.4989999999998</v>
      </c>
      <c r="BC93">
        <f>(星级!AQ93+阶位!AS93+战魄!M93+武魂!AS93+众神殿!M93+精神空间!AS92+天赋!AR93+魂师之魄1!Q93)*(1+BX93)+魂兽1!Q95+化神!L92+魂骨!K92+魂环!L92+神兵!M91+神兵!AF91+魂核1!Q93</f>
        <v>1237.6989999999998</v>
      </c>
      <c r="BD93">
        <f>(星级!AR93+阶位!AT93+战魄!N93+武魂!AT93+众神殿!N93+精神空间!AT92+天赋!AS93+魂师之魄1!R93)*(1+BY93)+魂兽1!R95+化神!M92+魂骨!L92+魂环!M92+神兵!N91+神兵!AG91+魂核1!R93</f>
        <v>8303</v>
      </c>
      <c r="BE93">
        <f>(星级!AS93+阶位!AU93+战魄!O93+武魂!AU93+众神殿!O93+精神空间!AU92+天赋!AT93+魂师之魄1!S93)*(1+BZ93)+魂兽1!S95+化神!N92+魂骨!M92+魂环!N92+神兵!O91+神兵!AH91+魂核1!S93</f>
        <v>262.8</v>
      </c>
      <c r="BF93">
        <f>(星级!AT93+阶位!AV93+战魄!P93+武魂!AV93+众神殿!P93+精神空间!AV92+天赋!AU93+魂师之魄1!T93)*(1+CA93)+魂兽1!T95+化神!O92+魂骨!N92+魂环!O92+神兵!P91+神兵!AI91+魂核1!T93</f>
        <v>73080.487200000003</v>
      </c>
      <c r="BG93">
        <f>(星级!AU93+阶位!AW93+战魄!Q93+武魂!AW93+众神殿!Q93+精神空间!AW92+天赋!AV93+魂师之魄1!U93)*(1+CB93)+魂兽1!U95+化神!P92+魂骨!O92+魂环!P92+神兵!Q91+神兵!AJ91+魂核1!U93</f>
        <v>73080.487200000003</v>
      </c>
      <c r="BH93">
        <f>化神!R92+魂环!Q92</f>
        <v>57784</v>
      </c>
      <c r="BI93">
        <f>化神!S92+魂环!R92</f>
        <v>57784</v>
      </c>
      <c r="BJ93">
        <f>魂环!S92</f>
        <v>0</v>
      </c>
      <c r="BK93">
        <f>魂环!T92</f>
        <v>0</v>
      </c>
      <c r="BL93">
        <f>魂核1!Y93+神器1!AD93+VLOOKUP(精神空间!$B$2,精神空间!$BR$4:$BT$11,2,)</f>
        <v>0.7</v>
      </c>
      <c r="BM93">
        <f>魂核1!Z93+神器1!AE93+VLOOKUP(精神空间!$B$2,精神空间!$BR$4:$BT$11,2,)</f>
        <v>0.7</v>
      </c>
      <c r="BO93">
        <f>战魄!T93+武魂!AZ93+好感度!D92+魂师之魄1!Y93+神器1!M93+魂兽1!X95+精神空间!BA92+精神空间!BC92</f>
        <v>3.1779099999999998</v>
      </c>
      <c r="BP93">
        <f>战魄!U93+武魂!BA93+好感度!E92+魂师之魄1!Z93+神器1!N93+魂兽1!Y95+精神空间!BB92+精神空间!BD92</f>
        <v>2.1779099999999998</v>
      </c>
      <c r="BQ93">
        <f>战魄!V93+武魂!BB93+好感度!F92+魂师之魄1!AA93+神器1!O93+魂兽1!Z95</f>
        <v>1.08</v>
      </c>
      <c r="BR93">
        <f>战魄!W93+武魂!BC93+好感度!G92+魂师之魄1!AB93+神器1!P93+魂兽1!AA95</f>
        <v>1.08</v>
      </c>
      <c r="BS93">
        <f>战魄!X93+武魂!BD93+好感度!H92+魂师之魄1!AC93+神器1!Q93+魂兽1!AB95</f>
        <v>1.3199999999999998</v>
      </c>
      <c r="BT93">
        <f>战魄!Y93+武魂!BE93+好感度!I92+魂师之魄1!AD93+神器1!R93+魂兽1!AC95</f>
        <v>1.2999999999999998</v>
      </c>
      <c r="BU93">
        <f>战魄!Z93+武魂!BF93+好感度!J92+魂师之魄1!AE93+神器1!S93+魂兽1!AD95</f>
        <v>1.2999999999999998</v>
      </c>
      <c r="BV93">
        <f>战魄!AA93+武魂!BG93+好感度!K92+魂师之魄1!AF93+神器1!T93+魂兽1!AE95</f>
        <v>1.2999999999999998</v>
      </c>
      <c r="BW93">
        <f>战魄!AB93+武魂!BH93+好感度!L92+魂师之魄1!AG93+神器1!U93+魂兽1!AF95</f>
        <v>1.2999999999999998</v>
      </c>
      <c r="BX93">
        <f>战魄!AC93+武魂!BI93+好感度!M92+魂师之魄1!AH93+神器1!V93+魂兽1!AG95</f>
        <v>1.2999999999999998</v>
      </c>
      <c r="BY93">
        <f>战魄!AD93+武魂!BJ93+好感度!N92+魂师之魄1!AI93+神器1!W93+魂兽1!AH95</f>
        <v>1.2999999999999998</v>
      </c>
      <c r="BZ93">
        <f>战魄!AE93+武魂!BK93+好感度!O92+魂师之魄1!AJ93+神器1!X93+魂兽1!AI95</f>
        <v>1.19</v>
      </c>
      <c r="CA93">
        <f>战魄!AF93+武魂!BL93+好感度!P92+魂师之魄1!AK93+神器1!Y93+魂兽1!AJ95</f>
        <v>1.08</v>
      </c>
      <c r="CB93">
        <f>战魄!AG93+武魂!BM93+好感度!Q92+魂师之魄1!AL93+神器1!Z93+魂兽1!AK95</f>
        <v>1.08</v>
      </c>
    </row>
    <row r="94" spans="2:80" x14ac:dyDescent="0.2">
      <c r="B94">
        <v>90</v>
      </c>
      <c r="D94">
        <f>(星级!D94+阶位!D94+战魄!D94+武魂!D94+众神殿!D94+精神空间!D93+天赋!C94+魂师之魄1!H94)*(1+BO94)+魂兽1!H96+化神!C93+魂骨!B93+魂环!C93+神兵!D92+神兵!W92+魂核1!H94</f>
        <v>1205944.9747223</v>
      </c>
      <c r="E94">
        <f>(星级!E94+阶位!E94+战魄!E94+武魂!E94+众神殿!E94+精神空间!E93+天赋!D94+魂师之魄1!I94)*(1+BP94)+魂兽1!I96+化神!D93+魂骨!C93+魂环!D93+神兵!E92+神兵!X92+魂核1!I94</f>
        <v>275911.56294919999</v>
      </c>
      <c r="F94">
        <f>(星级!F94+阶位!F94+战魄!F94+武魂!F94+众神殿!F94+精神空间!F93+天赋!E94+魂师之魄1!J94)*(1+BQ94)+魂兽1!J96+化神!E93+魂骨!D93+魂环!E93+神兵!F92+神兵!Y92+魂核1!J94</f>
        <v>101833.38320000001</v>
      </c>
      <c r="G94">
        <f>(星级!G94+阶位!G94+战魄!G94+武魂!G94+众神殿!G94+精神空间!G93+天赋!F94+魂师之魄1!K94)*(1+BR94)+魂兽1!K96+化神!F93+魂骨!E93+魂环!F93+神兵!G92+神兵!Z92+魂核1!K94</f>
        <v>93634.023199999996</v>
      </c>
      <c r="H94">
        <f>(星级!H94+阶位!H94+战魄!H94+武魂!H94+众神殿!H94+精神空间!H93+天赋!G94+魂师之魄1!L94)*(1+BS94)+魂兽1!L96+化神!G93+魂骨!F93+魂环!G93+神兵!H92+神兵!AA92+魂核1!L94</f>
        <v>1574.4679999999998</v>
      </c>
      <c r="I94">
        <f>(星级!I94+阶位!I94+战魄!I94+武魂!I94+众神殿!I94+精神空间!I93+天赋!H94+魂师之魄1!M94)*(1+BT94)+魂兽1!M96+化神!H93+魂骨!G93+魂环!H93+神兵!I92+神兵!AB92+魂核1!M94</f>
        <v>1249.6679999999999</v>
      </c>
      <c r="J94">
        <f>(星级!J94+阶位!J94+战魄!J94+武魂!J94+众神殿!J94+精神空间!J93+天赋!I94+魂师之魄1!N94)*(1+BU94)+魂兽1!N96+化神!I93+魂骨!H93+魂环!I93+神兵!J92+神兵!AC92+魂核1!N94</f>
        <v>1308.2445999999998</v>
      </c>
      <c r="K94">
        <f>(星级!K94+阶位!K94+战魄!K94+武魂!K94+众神殿!K94+精神空间!K93+天赋!J94+魂师之魄1!O94)*(1+BV94)+魂兽1!O96+化神!J93+魂骨!I93+魂环!J93+神兵!K92+神兵!AD92+魂核1!O94</f>
        <v>1248.0949999999998</v>
      </c>
      <c r="L94">
        <f>(星级!L94+阶位!L94+战魄!L94+武魂!L94+众神殿!L94+精神空间!L93+天赋!K94+魂师之魄1!P94)*(1+BW94)+魂兽1!P96+化神!K93+魂骨!J93+魂环!K93+神兵!L92+神兵!AE92+魂核1!P94</f>
        <v>1675.8949999999998</v>
      </c>
      <c r="M94">
        <f>(星级!M94+阶位!M94+战魄!M94+武魂!M94+众神殿!M94+精神空间!M93+天赋!L94+魂师之魄1!Q94)*(1+BX94)+魂兽1!Q96+化神!L93+魂骨!K93+魂环!L93+神兵!M92+神兵!AF92+魂核1!Q94</f>
        <v>1248.0949999999998</v>
      </c>
      <c r="N94">
        <f>(星级!N94+阶位!N94+战魄!N94+武魂!N94+众神殿!N94+精神空间!N93+天赋!M94+魂师之魄1!R94)*(1+BY94)+魂兽1!R96+化神!M93+魂骨!L93+魂环!M93+神兵!N92+神兵!AG92+魂核1!R94</f>
        <v>21045</v>
      </c>
      <c r="O94">
        <f>(星级!O94+阶位!O94+战魄!O94+武魂!O94+众神殿!O94+精神空间!O93+天赋!N94+魂师之魄1!S94)*(1+BZ94)+魂兽1!S96+化神!N93+魂骨!M93+魂环!N93+神兵!O92+神兵!AH92+魂核1!S94</f>
        <v>131.4</v>
      </c>
      <c r="P94">
        <f>(星级!P94+阶位!P94+战魄!P94+武魂!P94+众神殿!P94+精神空间!P93+天赋!O94+魂师之魄1!T94)*(1+CA94)+魂兽1!T96+化神!O93+魂骨!N93+魂环!O93+神兵!P92+神兵!AI92+魂核1!T94</f>
        <v>76906.315999999992</v>
      </c>
      <c r="Q94">
        <f>(星级!Q94+阶位!Q94+战魄!Q94+武魂!Q94+众神殿!Q94+精神空间!Q93+天赋!P94+魂师之魄1!U94)*(1+CB94)+魂兽1!U96+化神!P93+魂骨!O93+魂环!P93+神兵!Q92+神兵!AJ92+魂核1!U94</f>
        <v>76906.315999999992</v>
      </c>
      <c r="R94">
        <f>化神!R93+魂环!Q93</f>
        <v>57784</v>
      </c>
      <c r="S94">
        <f>化神!S93+魂环!R93</f>
        <v>57784</v>
      </c>
      <c r="T94">
        <f>魂环!S93</f>
        <v>0</v>
      </c>
      <c r="U94">
        <f>魂环!T93</f>
        <v>0</v>
      </c>
      <c r="V94">
        <f>魂核1!Y94+神器1!AD94+VLOOKUP(精神空间!$B$2,精神空间!$BR$4:$BT$11,2,)</f>
        <v>0.78991</v>
      </c>
      <c r="W94">
        <f>魂核1!Z94+神器1!AE94+VLOOKUP(精神空间!$B$2,精神空间!$BR$4:$BT$11,2,)</f>
        <v>0.7</v>
      </c>
      <c r="Y94">
        <f>(星级!S94+阶位!T94+战魄!D94+武魂!T94+众神殿!D94+精神空间!T93+天赋!S94+魂师之魄1!H94)*(1+BO94)+魂兽1!H96+化神!C93+魂骨!B93+魂环!C93+神兵!D92+神兵!W92+魂核1!H94</f>
        <v>1149178.8759703001</v>
      </c>
      <c r="Z94">
        <f>(星级!T94+阶位!U94+战魄!E94+武魂!U94+众神殿!E94+精神空间!U93+天赋!T94+魂师之魄1!I94)*(1+BP94)+魂兽1!I96+化神!D93+魂骨!C93+魂环!D93+神兵!E92+神兵!X92+魂核1!I94</f>
        <v>279038.30859819998</v>
      </c>
      <c r="AA94">
        <f>(星级!U94+阶位!V94+战魄!F94+武魂!V94+众神殿!F94+精神空间!V93+天赋!U94+魂师之魄1!J94)*(1+BQ94)+魂兽1!J96+化神!E93+魂骨!D93+魂环!E93+神兵!F92+神兵!Y92+魂核1!J94</f>
        <v>96023.111199999999</v>
      </c>
      <c r="AB94">
        <f>(星级!V94+阶位!W94+战魄!G94+武魂!W94+众神殿!G94+精神空间!W93+天赋!V94+魂师之魄1!K94)*(1+BR94)+魂兽1!K96+化神!F93+魂骨!E93+魂环!F93+神兵!G92+神兵!Z92+魂核1!K94</f>
        <v>89019.751199999999</v>
      </c>
      <c r="AC94">
        <f>(星级!W94+阶位!X94+战魄!H94+武魂!X94+众神殿!H94+精神空间!X93+天赋!W94+魂师之魄1!L94)*(1+BS94)+魂兽1!L96+化神!G93+魂骨!F93+魂环!G93+神兵!H92+神兵!AA92+魂核1!L94</f>
        <v>1561.1047999999998</v>
      </c>
      <c r="AD94">
        <f>(星级!X94+阶位!Y94+战魄!I94+武魂!Y94+众神殿!I94+精神空间!Y93+天赋!X94+魂师之魄1!M94)*(1+BT94)+魂兽1!M96+化神!H93+魂骨!G93+魂环!H93+神兵!I92+神兵!AB92+魂核1!M94</f>
        <v>1236.3047999999999</v>
      </c>
      <c r="AE94">
        <f>(星级!Y94+阶位!Z94+战魄!J94+武魂!Z94+众神殿!J94+精神空间!Z93+天赋!Y94+魂师之魄1!N94)*(1+BU94)+魂兽1!N96+化神!I93+魂骨!H93+魂环!I93+神兵!J92+神兵!AC92+魂核1!N94</f>
        <v>1321.4925999999996</v>
      </c>
      <c r="AF94">
        <f>(星级!Z94+阶位!AA94+战魄!K94+武魂!AA94+众神殿!K94+精神空间!AA93+天赋!Z94+魂师之魄1!O94)*(1+BV94)+魂兽1!O96+化神!J93+魂骨!I93+魂环!J93+神兵!K92+神兵!AD92+魂核1!O94</f>
        <v>1261.3429999999998</v>
      </c>
      <c r="AG94">
        <f>(星级!AA94+阶位!AB94+战魄!L94+武魂!AB94+众神殿!L94+精神空间!AB93+天赋!AA94+魂师之魄1!P94)*(1+BW94)+魂兽1!P96+化神!K93+魂骨!J93+魂环!K93+神兵!L92+神兵!AE92+魂核1!P94</f>
        <v>1675.8949999999998</v>
      </c>
      <c r="AH94">
        <f>(星级!AB94+阶位!AC94+战魄!M94+武魂!AC94+众神殿!M94+精神空间!AC93+天赋!AB94+魂师之魄1!Q94)*(1+BX94)+魂兽1!Q96+化神!L93+魂骨!K93+魂环!L93+神兵!M92+神兵!AF92+魂核1!Q94</f>
        <v>1248.0949999999998</v>
      </c>
      <c r="AI94">
        <f>(星级!AC94+阶位!AD94+战魄!N94+武魂!AD94+众神殿!N94+精神空间!AD93+天赋!AC94+魂师之魄1!R94)*(1+BY94)+魂兽1!R96+化神!M93+魂骨!L93+魂环!M93+神兵!N92+神兵!AG92+魂核1!R94</f>
        <v>16790</v>
      </c>
      <c r="AJ94">
        <f>(星级!AD94+阶位!AE94+战魄!O94+武魂!AE94+众神殿!O94+精神空间!AE93+天赋!AD94+魂师之魄1!S94)*(1+BZ94)+魂兽1!S96+化神!N93+魂骨!M93+魂环!N93+神兵!O92+神兵!AH92+魂核1!S94</f>
        <v>208.04999999999998</v>
      </c>
      <c r="AK94">
        <f>(星级!AE94+阶位!AF94+战魄!P94+武魂!AF94+众神殿!P94+精神空间!AF93+天赋!AE94+魂师之魄1!T94)*(1+CA94)+魂兽1!T96+化神!O93+魂骨!N93+魂环!O93+神兵!P92+神兵!AI92+魂核1!T94</f>
        <v>75421.195999999996</v>
      </c>
      <c r="AL94">
        <f>(星级!AF94+阶位!AG94+战魄!Q94+武魂!AG94+众神殿!Q94+精神空间!AG93+天赋!AF94+魂师之魄1!U94)*(1+CB94)+魂兽1!U96+化神!P93+魂骨!O93+魂环!P93+神兵!Q92+神兵!AJ92+魂核1!U94</f>
        <v>75421.195999999996</v>
      </c>
      <c r="AM94">
        <f>化神!R93+魂环!Q93</f>
        <v>57784</v>
      </c>
      <c r="AN94">
        <f>化神!S93+魂环!R93</f>
        <v>57784</v>
      </c>
      <c r="AO94">
        <f>魂环!S93</f>
        <v>0</v>
      </c>
      <c r="AP94">
        <f>魂环!T93</f>
        <v>0</v>
      </c>
      <c r="AQ94">
        <f>魂核1!Y94+神器1!AD94+VLOOKUP(精神空间!$B$2,精神空间!$BR$4:$BT$11,2,)</f>
        <v>0.78991</v>
      </c>
      <c r="AR94">
        <f>魂核1!Z94+神器1!AE94+VLOOKUP(精神空间!$B$2,精神空间!$BR$4:$BT$11,2,)</f>
        <v>0.7</v>
      </c>
      <c r="AT94">
        <f>(星级!AH94+阶位!AJ94+战魄!D94+武魂!AJ94+众神殿!D94+精神空间!AJ93+天赋!AI94+魂师之魄1!H94)*(1+BO94)+魂兽1!H96+化神!C93+魂骨!B93+魂环!C93+神兵!D92+神兵!W92+魂核1!H94</f>
        <v>1107424.0078483</v>
      </c>
      <c r="AU94">
        <f>(星级!AI94+阶位!AK94+战魄!E94+武魂!AK94+众神殿!E94+精神空间!AK93+天赋!AJ94+魂师之魄1!I94)*(1+BP94)+魂兽1!I96+化神!D93+魂骨!C93+魂环!D93+神兵!E92+神兵!X92+魂核1!I94</f>
        <v>283177.09146580001</v>
      </c>
      <c r="AV94">
        <f>(星级!AJ94+阶位!AL94+战魄!F94+武魂!AL94+众神殿!F94+精神空间!AL93+天赋!AK94+魂师之魄1!J94)*(1+BQ94)+魂兽1!J96+化神!E93+魂骨!D93+魂环!E93+神兵!F92+神兵!Y92+魂核1!J94</f>
        <v>86412.138399999996</v>
      </c>
      <c r="AW94">
        <f>(星级!AK94+阶位!AM94+战魄!G94+武魂!AM94+众神殿!G94+精神空间!AM93+天赋!AL94+魂师之魄1!K94)*(1+BR94)+魂兽1!K96+化神!F93+魂骨!E93+魂环!F93+神兵!G92+神兵!Z92+魂核1!K94</f>
        <v>93951.722399999999</v>
      </c>
      <c r="AX94">
        <f>(星级!AL94+阶位!AN94+战魄!H94+武魂!AN94+众神殿!H94+精神空间!AN93+天赋!AM94+魂师之魄1!L94)*(1+BS94)+魂兽1!L96+化神!G93+魂骨!F93+魂环!G93+神兵!H92+神兵!AA92+魂核1!L94</f>
        <v>1574.4679999999998</v>
      </c>
      <c r="AY94">
        <f>(星级!AM94+阶位!AO94+战魄!I94+武魂!AO94+众神殿!I94+精神空间!AO93+天赋!AN94+魂师之魄1!M94)*(1+BT94)+魂兽1!M96+化神!H93+魂骨!G93+魂环!H93+神兵!I92+神兵!AB92+魂核1!M94</f>
        <v>1249.6679999999999</v>
      </c>
      <c r="AZ94">
        <f>(星级!AN94+阶位!AP94+战魄!J94+武魂!AP94+众神殿!J94+精神空间!AP93+天赋!AO94+魂师之魄1!N94)*(1+BU94)+魂兽1!N96+化神!I93+魂骨!H93+魂环!I93+神兵!J92+神兵!AC92+魂核1!N94</f>
        <v>1308.2445999999998</v>
      </c>
      <c r="BA94">
        <f>(星级!AO94+阶位!AQ94+战魄!K94+武魂!AQ94+众神殿!K94+精神空间!AQ93+天赋!AP94+魂师之魄1!O94)*(1+BV94)+魂兽1!O96+化神!J93+魂骨!I93+魂环!J93+神兵!K92+神兵!AD92+魂核1!O94</f>
        <v>1238.8949999999998</v>
      </c>
      <c r="BB94">
        <f>(星级!AP94+阶位!AR94+战魄!L94+武魂!AR94+众神殿!L94+精神空间!AR93+天赋!AQ94+魂师之魄1!P94)*(1+BW94)+魂兽1!P96+化神!K93+魂骨!J93+魂环!K93+神兵!L92+神兵!AE92+魂核1!P94</f>
        <v>1675.8949999999998</v>
      </c>
      <c r="BC94">
        <f>(星级!AQ94+阶位!AS94+战魄!M94+武魂!AS94+众神殿!M94+精神空间!AS93+天赋!AR94+魂师之魄1!Q94)*(1+BX94)+魂兽1!Q96+化神!L93+魂骨!K93+魂环!L93+神兵!M92+神兵!AF92+魂核1!Q94</f>
        <v>1248.0949999999998</v>
      </c>
      <c r="BD94">
        <f>(星级!AR94+阶位!AT94+战魄!N94+武魂!AT94+众神殿!N94+精神空间!AT93+天赋!AS94+魂师之魄1!R94)*(1+BY94)+魂兽1!R96+化神!M93+魂骨!L93+魂环!M93+神兵!N92+神兵!AG92+魂核1!R94</f>
        <v>8395</v>
      </c>
      <c r="BE94">
        <f>(星级!AS94+阶位!AU94+战魄!O94+武魂!AU94+众神殿!O94+精神空间!AU93+天赋!AT94+魂师之魄1!S94)*(1+BZ94)+魂兽1!S96+化神!N93+魂骨!M93+魂环!N93+神兵!O92+神兵!AH92+魂核1!S94</f>
        <v>262.8</v>
      </c>
      <c r="BF94">
        <f>(星级!AT94+阶位!AV94+战魄!P94+武魂!AV94+众神殿!P94+精神空间!AV93+天赋!AU94+魂师之魄1!T94)*(1+CA94)+魂兽1!T96+化神!O93+魂骨!N93+魂环!O93+神兵!P92+神兵!AI92+魂核1!T94</f>
        <v>75421.195999999996</v>
      </c>
      <c r="BG94">
        <f>(星级!AU94+阶位!AW94+战魄!Q94+武魂!AW94+众神殿!Q94+精神空间!AW93+天赋!AV94+魂师之魄1!U94)*(1+CB94)+魂兽1!U96+化神!P93+魂骨!O93+魂环!P93+神兵!Q92+神兵!AJ92+魂核1!U94</f>
        <v>75421.195999999996</v>
      </c>
      <c r="BH94">
        <f>化神!R93+魂环!Q93</f>
        <v>57784</v>
      </c>
      <c r="BI94">
        <f>化神!S93+魂环!R93</f>
        <v>57784</v>
      </c>
      <c r="BJ94">
        <f>魂环!S93</f>
        <v>0</v>
      </c>
      <c r="BK94">
        <f>魂环!T93</f>
        <v>0</v>
      </c>
      <c r="BL94">
        <f>魂核1!Y94+神器1!AD94+VLOOKUP(精神空间!$B$2,精神空间!$BR$4:$BT$11,2,)</f>
        <v>0.78991</v>
      </c>
      <c r="BM94">
        <f>魂核1!Z94+神器1!AE94+VLOOKUP(精神空间!$B$2,精神空间!$BR$4:$BT$11,2,)</f>
        <v>0.7</v>
      </c>
      <c r="BO94">
        <f>战魄!T94+武魂!AZ94+好感度!D93+魂师之魄1!Y94+神器1!M94+魂兽1!X96+精神空间!BA93+精神空间!BC93</f>
        <v>3.1779099999999998</v>
      </c>
      <c r="BP94">
        <f>战魄!U94+武魂!BA94+好感度!E93+魂师之魄1!Z94+神器1!N94+魂兽1!Y96+精神空间!BB93+精神空间!BD93</f>
        <v>2.1779099999999998</v>
      </c>
      <c r="BQ94">
        <f>战魄!V94+武魂!BB94+好感度!F93+魂师之魄1!AA94+神器1!O94+魂兽1!Z96</f>
        <v>1.08</v>
      </c>
      <c r="BR94">
        <f>战魄!W94+武魂!BC94+好感度!G93+魂师之魄1!AB94+神器1!P94+魂兽1!AA96</f>
        <v>1.08</v>
      </c>
      <c r="BS94">
        <f>战魄!X94+武魂!BD94+好感度!H93+魂师之魄1!AC94+神器1!Q94+魂兽1!AB96</f>
        <v>1.3199999999999998</v>
      </c>
      <c r="BT94">
        <f>战魄!Y94+武魂!BE94+好感度!I93+魂师之魄1!AD94+神器1!R94+魂兽1!AC96</f>
        <v>1.3199999999999998</v>
      </c>
      <c r="BU94">
        <f>战魄!Z94+武魂!BF94+好感度!J93+魂师之魄1!AE94+神器1!S94+魂兽1!AD96</f>
        <v>1.2999999999999998</v>
      </c>
      <c r="BV94">
        <f>战魄!AA94+武魂!BG94+好感度!K93+魂师之魄1!AF94+神器1!T94+魂兽1!AE96</f>
        <v>1.2999999999999998</v>
      </c>
      <c r="BW94">
        <f>战魄!AB94+武魂!BH94+好感度!L93+魂师之魄1!AG94+神器1!U94+魂兽1!AF96</f>
        <v>1.2999999999999998</v>
      </c>
      <c r="BX94">
        <f>战魄!AC94+武魂!BI94+好感度!M93+魂师之魄1!AH94+神器1!V94+魂兽1!AG96</f>
        <v>1.2999999999999998</v>
      </c>
      <c r="BY94">
        <f>战魄!AD94+武魂!BJ94+好感度!N93+魂师之魄1!AI94+神器1!W94+魂兽1!AH96</f>
        <v>1.2999999999999998</v>
      </c>
      <c r="BZ94">
        <f>战魄!AE94+武魂!BK94+好感度!O93+魂师之魄1!AJ94+神器1!X94+魂兽1!AI96</f>
        <v>1.19</v>
      </c>
      <c r="CA94">
        <f>战魄!AF94+武魂!BL94+好感度!P93+魂师之魄1!AK94+神器1!Y94+魂兽1!AJ96</f>
        <v>1.08</v>
      </c>
      <c r="CB94">
        <f>战魄!AG94+武魂!BM94+好感度!Q93+魂师之魄1!AL94+神器1!Z94+魂兽1!AK96</f>
        <v>1.08</v>
      </c>
    </row>
    <row r="95" spans="2:80" x14ac:dyDescent="0.2">
      <c r="B95">
        <v>91</v>
      </c>
      <c r="D95">
        <f>(星级!D95+阶位!D95+战魄!D95+武魂!D95+众神殿!D95+精神空间!D94+天赋!C95+魂师之魄1!H95)*(1+BO95)+魂兽1!H97+化神!C94+魂骨!B94+魂环!C94+神兵!D93+神兵!W93+魂核1!H95</f>
        <v>1208255.3589522999</v>
      </c>
      <c r="E95">
        <f>(星级!E95+阶位!E95+战魄!E95+武魂!E95+众神殿!E95+精神空间!E94+天赋!D95+魂师之魄1!I95)*(1+BP95)+魂兽1!I97+化神!D94+魂骨!C94+魂环!D94+神兵!E93+神兵!X93+魂核1!I95</f>
        <v>276392.06294119998</v>
      </c>
      <c r="F95">
        <f>(星级!F95+阶位!F95+战魄!F95+武魂!F95+众神殿!F95+精神空间!F94+天赋!E95+魂师之魄1!J95)*(1+BQ95)+魂兽1!J97+化神!E94+魂骨!D94+魂环!E94+神兵!F93+神兵!Y93+魂核1!J95</f>
        <v>101987.71919999999</v>
      </c>
      <c r="G95">
        <f>(星级!G95+阶位!G95+战魄!G95+武魂!G95+众神殿!G95+精神空间!G94+天赋!F95+魂师之魄1!K95)*(1+BR95)+魂兽1!K97+化神!F94+魂骨!E94+魂环!F94+神兵!G93+神兵!Z93+魂核1!K95</f>
        <v>93744.679199999999</v>
      </c>
      <c r="H95">
        <f>(星级!H95+阶位!H95+战魄!H95+武魂!H95+众神殿!H95+精神空间!H94+天赋!G95+魂师之魄1!L95)*(1+BS95)+魂兽1!L97+化神!G94+魂骨!F94+魂环!G94+神兵!H93+神兵!AA93+魂核1!L95</f>
        <v>1584.2119999999998</v>
      </c>
      <c r="I95">
        <f>(星级!I95+阶位!I95+战魄!I95+武魂!I95+众神殿!I95+精神空间!I94+天赋!H95+魂师之魄1!M95)*(1+BT95)+魂兽1!M97+化神!H94+魂骨!G94+魂环!H94+神兵!I93+神兵!AB93+魂核1!M95</f>
        <v>1259.4119999999998</v>
      </c>
      <c r="J95">
        <f>(星级!J95+阶位!J95+战魄!J95+武魂!J95+众神殿!J95+精神空间!J94+天赋!I95+魂师之魄1!N95)*(1+BU95)+魂兽1!N97+化神!I94+魂骨!H94+魂环!I94+神兵!J93+神兵!AC93+魂核1!N95</f>
        <v>1329.3646399999998</v>
      </c>
      <c r="K95">
        <f>(星级!K95+阶位!K95+战魄!K95+武魂!K95+众神殿!K95+精神空间!K94+天赋!J95+魂师之魄1!O95)*(1+BV95)+魂兽1!O97+化神!J94+魂骨!I94+魂环!J94+神兵!K93+神兵!AD93+魂核1!O95</f>
        <v>1257.7549999999997</v>
      </c>
      <c r="L95">
        <f>(星级!L95+阶位!L95+战魄!L95+武魂!L95+众神殿!L95+精神空间!L94+天赋!K95+魂师之魄1!P95)*(1+BW95)+魂兽1!P97+化神!K94+魂骨!J94+魂环!K94+神兵!L93+神兵!AE93+魂核1!P95</f>
        <v>1685.5549999999996</v>
      </c>
      <c r="M95">
        <f>(星级!M95+阶位!M95+战魄!M95+武魂!M95+众神殿!M95+精神空间!M94+天赋!L95+魂师之魄1!Q95)*(1+BX95)+魂兽1!Q97+化神!L94+魂骨!K94+魂环!L94+神兵!M93+神兵!AF93+魂核1!Q95</f>
        <v>1257.7549999999997</v>
      </c>
      <c r="N95">
        <f>(星级!N95+阶位!N95+战魄!N95+武魂!N95+众神殿!N95+精神空间!N94+天赋!M95+魂师之魄1!R95)*(1+BY95)+魂兽1!R97+化神!M94+魂骨!L94+魂环!M94+神兵!N93+神兵!AG93+魂核1!R95</f>
        <v>21275</v>
      </c>
      <c r="O95">
        <f>(星级!O95+阶位!O95+战魄!O95+武魂!O95+众神殿!O95+精神空间!O94+天赋!N95+魂师之魄1!S95)*(1+BZ95)+魂兽1!S97+化神!N94+魂骨!M94+魂环!N94+神兵!O93+神兵!AH93+魂核1!S95</f>
        <v>131.4</v>
      </c>
      <c r="P95">
        <f>(星级!P95+阶位!P95+战魄!P95+武魂!P95+众神殿!P95+精神空间!P94+天赋!O95+魂师之魄1!T95)*(1+CA95)+魂兽1!T97+化神!O94+魂骨!N94+魂环!O94+神兵!P93+神兵!AI93+魂核1!T95</f>
        <v>76928.634399999995</v>
      </c>
      <c r="Q95">
        <f>(星级!Q95+阶位!Q95+战魄!Q95+武魂!Q95+众神殿!Q95+精神空间!Q94+天赋!P95+魂师之魄1!U95)*(1+CB95)+魂兽1!U97+化神!P94+魂骨!O94+魂环!P94+神兵!Q93+神兵!AJ93+魂核1!U95</f>
        <v>76928.634399999995</v>
      </c>
      <c r="R95">
        <f>化神!R94+魂环!Q94</f>
        <v>57784</v>
      </c>
      <c r="S95">
        <f>化神!S94+魂环!R94</f>
        <v>57784</v>
      </c>
      <c r="T95">
        <f>魂环!S94</f>
        <v>0</v>
      </c>
      <c r="U95">
        <f>魂环!T94</f>
        <v>0</v>
      </c>
      <c r="V95">
        <f>魂核1!Y95+神器1!AD95+VLOOKUP(精神空间!$B$2,精神空间!$BR$4:$BT$11,2,)</f>
        <v>0.78991</v>
      </c>
      <c r="W95">
        <f>魂核1!Z95+神器1!AE95+VLOOKUP(精神空间!$B$2,精神空间!$BR$4:$BT$11,2,)</f>
        <v>0.7</v>
      </c>
      <c r="Y95">
        <f>(星级!S95+阶位!T95+战魄!D95+武魂!T95+众神殿!D95+精神空间!T94+天赋!S95+魂师之魄1!H95)*(1+BO95)+魂兽1!H97+化神!C94+魂骨!B94+魂环!C94+神兵!D93+神兵!W93+魂核1!H95</f>
        <v>1151254.4616582999</v>
      </c>
      <c r="Z95">
        <f>(星级!T95+阶位!U95+战魄!E95+武魂!U95+众神殿!E95+精神空间!U94+天赋!T95+魂师之魄1!I95)*(1+BP95)+魂兽1!I97+化神!D94+魂骨!C94+魂环!D94+神兵!E93+神兵!X93+魂核1!I95</f>
        <v>279541.68954219995</v>
      </c>
      <c r="AA95">
        <f>(星级!U95+阶位!V95+战魄!F95+武魂!V95+众神殿!F95+精神空间!V94+天赋!U95+魂师之魄1!J95)*(1+BQ95)+魂兽1!J97+化神!E94+魂骨!D94+魂环!E94+神兵!F93+神兵!Y93+魂核1!J95</f>
        <v>96147.079200000007</v>
      </c>
      <c r="AB95">
        <f>(星级!V95+阶位!W95+战魄!G95+武魂!W95+众神殿!G95+精神空间!W94+天赋!V95+魂师之魄1!K95)*(1+BR95)+魂兽1!K97+化神!F94+魂骨!E94+魂环!F94+神兵!G93+神兵!Z93+魂核1!K95</f>
        <v>89110.439199999993</v>
      </c>
      <c r="AC95">
        <f>(星级!W95+阶位!X95+战魄!H95+武魂!X95+众神殿!H95+精神空间!X94+天赋!W95+魂师之魄1!L95)*(1+BS95)+魂兽1!L97+化神!G94+魂骨!F94+魂环!G94+神兵!H93+神兵!AA93+魂核1!L95</f>
        <v>1570.8487999999998</v>
      </c>
      <c r="AD95">
        <f>(星级!X95+阶位!Y95+战魄!I95+武魂!Y95+众神殿!I95+精神空间!Y94+天赋!X95+魂师之魄1!M95)*(1+BT95)+魂兽1!M97+化神!H94+魂骨!G94+魂环!H94+神兵!I93+神兵!AB93+魂核1!M95</f>
        <v>1246.0487999999998</v>
      </c>
      <c r="AE95">
        <f>(星级!Y95+阶位!Z95+战魄!J95+武魂!Z95+众神殿!J95+精神空间!Z94+天赋!Y95+魂师之魄1!N95)*(1+BU95)+魂兽1!N97+化神!I94+魂骨!H94+魂环!I94+神兵!J93+神兵!AC93+魂核1!N95</f>
        <v>1342.7278399999998</v>
      </c>
      <c r="AF95">
        <f>(星级!Z95+阶位!AA95+战魄!K95+武魂!AA95+众神殿!K95+精神空间!AA94+天赋!Z95+魂师之魄1!O95)*(1+BV95)+魂兽1!O97+化神!J94+魂骨!I94+魂环!J94+神兵!K93+神兵!AD93+魂核1!O95</f>
        <v>1271.0029999999997</v>
      </c>
      <c r="AG95">
        <f>(星级!AA95+阶位!AB95+战魄!L95+武魂!AB95+众神殿!L95+精神空间!AB94+天赋!AA95+魂师之魄1!P95)*(1+BW95)+魂兽1!P97+化神!K94+魂骨!J94+魂环!K94+神兵!L93+神兵!AE93+魂核1!P95</f>
        <v>1685.5549999999996</v>
      </c>
      <c r="AH95">
        <f>(星级!AB95+阶位!AC95+战魄!M95+武魂!AC95+众神殿!M95+精神空间!AC94+天赋!AB95+魂师之魄1!Q95)*(1+BX95)+魂兽1!Q97+化神!L94+魂骨!K94+魂环!L94+神兵!M93+神兵!AF93+魂核1!Q95</f>
        <v>1257.7549999999997</v>
      </c>
      <c r="AI95">
        <f>(星级!AC95+阶位!AD95+战魄!N95+武魂!AD95+众神殿!N95+精神空间!AD94+天赋!AC95+魂师之魄1!R95)*(1+BY95)+魂兽1!R97+化神!M94+魂骨!L94+魂环!M94+神兵!N93+神兵!AG93+魂核1!R95</f>
        <v>16974</v>
      </c>
      <c r="AJ95">
        <f>(星级!AD95+阶位!AE95+战魄!O95+武魂!AE95+众神殿!O95+精神空间!AE94+天赋!AD95+魂师之魄1!S95)*(1+BZ95)+魂兽1!S97+化神!N94+魂骨!M94+魂环!N94+神兵!O93+神兵!AH93+魂核1!S95</f>
        <v>208.04999999999998</v>
      </c>
      <c r="AK95">
        <f>(星级!AE95+阶位!AF95+战魄!P95+武魂!AF95+众神殿!P95+精神空间!AF94+天赋!AE95+魂师之魄1!T95)*(1+CA95)+魂兽1!T97+化神!O94+魂骨!N94+魂环!O94+神兵!P93+神兵!AI93+魂核1!T95</f>
        <v>75443.5144</v>
      </c>
      <c r="AL95">
        <f>(星级!AF95+阶位!AG95+战魄!Q95+武魂!AG95+众神殿!Q95+精神空间!AG94+天赋!AF95+魂师之魄1!U95)*(1+CB95)+魂兽1!U97+化神!P94+魂骨!O94+魂环!P94+神兵!Q93+神兵!AJ93+魂核1!U95</f>
        <v>75443.5144</v>
      </c>
      <c r="AM95">
        <f>化神!R94+魂环!Q94</f>
        <v>57784</v>
      </c>
      <c r="AN95">
        <f>化神!S94+魂环!R94</f>
        <v>57784</v>
      </c>
      <c r="AO95">
        <f>魂环!S94</f>
        <v>0</v>
      </c>
      <c r="AP95">
        <f>魂环!T94</f>
        <v>0</v>
      </c>
      <c r="AQ95">
        <f>魂核1!Y95+神器1!AD95+VLOOKUP(精神空间!$B$2,精神空间!$BR$4:$BT$11,2,)</f>
        <v>0.78991</v>
      </c>
      <c r="AR95">
        <f>魂核1!Z95+神器1!AE95+VLOOKUP(精神空间!$B$2,精神空间!$BR$4:$BT$11,2,)</f>
        <v>0.7</v>
      </c>
      <c r="AT95">
        <f>(星级!AH95+阶位!AJ95+战魄!D95+武魂!AJ95+众神殿!D95+精神空间!AJ94+天赋!AI95+魂师之魄1!H95)*(1+BO95)+魂兽1!H97+化神!C94+魂骨!B94+魂环!C94+神兵!D93+神兵!W93+魂核1!H95</f>
        <v>1109270.6440683</v>
      </c>
      <c r="AU95">
        <f>(星级!AI95+阶位!AK95+战魄!E95+武魂!AK95+众神殿!E95+精神空间!AK94+天赋!AJ95+魂师之魄1!I95)*(1+BP95)+魂兽1!I97+化神!D94+魂骨!C94+魂环!D94+神兵!E93+神兵!X93+魂核1!I95</f>
        <v>283710.50365929998</v>
      </c>
      <c r="AV95">
        <f>(星级!AJ95+阶位!AL95+战魄!F95+武魂!AL95+众神殿!F95+精神空间!AL94+天赋!AK95+魂师之魄1!J95)*(1+BQ95)+魂兽1!J97+化神!E94+魂骨!D94+魂环!E94+神兵!F93+神兵!Y93+魂核1!J95</f>
        <v>86492.1976</v>
      </c>
      <c r="AW95">
        <f>(星级!AK95+阶位!AM95+战魄!G95+武魂!AM95+众神殿!G95+精神空间!AM94+天赋!AL95+魂师之魄1!K95)*(1+BR95)+魂兽1!K97+化神!F94+魂骨!E94+魂环!F94+神兵!G93+神兵!Z93+魂核1!K95</f>
        <v>94062.399200000014</v>
      </c>
      <c r="AX95">
        <f>(星级!AL95+阶位!AN95+战魄!H95+武魂!AN95+众神殿!H95+精神空间!AN94+天赋!AM95+魂师之魄1!L95)*(1+BS95)+魂兽1!L97+化神!G94+魂骨!F94+魂环!G94+神兵!H93+神兵!AA93+魂核1!L95</f>
        <v>1584.2119999999998</v>
      </c>
      <c r="AY95">
        <f>(星级!AM95+阶位!AO95+战魄!I95+武魂!AO95+众神殿!I95+精神空间!AO94+天赋!AN95+魂师之魄1!M95)*(1+BT95)+魂兽1!M97+化神!H94+魂骨!G94+魂环!H94+神兵!I93+神兵!AB93+魂核1!M95</f>
        <v>1259.4119999999998</v>
      </c>
      <c r="AZ95">
        <f>(星级!AN95+阶位!AP95+战魄!J95+武魂!AP95+众神殿!J95+精神空间!AP94+天赋!AO95+魂师之魄1!N95)*(1+BU95)+魂兽1!N97+化神!I94+魂骨!H94+魂环!I94+神兵!J93+神兵!AC93+魂核1!N95</f>
        <v>1329.3646399999998</v>
      </c>
      <c r="BA95">
        <f>(星级!AO95+阶位!AQ95+战魄!K95+武魂!AQ95+众神殿!K95+精神空间!AQ94+天赋!AP95+魂师之魄1!O95)*(1+BV95)+魂兽1!O97+化神!J94+魂骨!I94+魂环!J94+神兵!K93+神兵!AD93+魂核1!O95</f>
        <v>1248.5549999999996</v>
      </c>
      <c r="BB95">
        <f>(星级!AP95+阶位!AR95+战魄!L95+武魂!AR95+众神殿!L95+精神空间!AR94+天赋!AQ95+魂师之魄1!P95)*(1+BW95)+魂兽1!P97+化神!K94+魂骨!J94+魂环!K94+神兵!L93+神兵!AE93+魂核1!P95</f>
        <v>1685.5549999999996</v>
      </c>
      <c r="BC95">
        <f>(星级!AQ95+阶位!AS95+战魄!M95+武魂!AS95+众神殿!M95+精神空间!AS94+天赋!AR95+魂师之魄1!Q95)*(1+BX95)+魂兽1!Q97+化神!L94+魂骨!K94+魂环!L94+神兵!M93+神兵!AF93+魂核1!Q95</f>
        <v>1257.7549999999997</v>
      </c>
      <c r="BD95">
        <f>(星级!AR95+阶位!AT95+战魄!N95+武魂!AT95+众神殿!N95+精神空间!AT94+天赋!AS95+魂师之魄1!R95)*(1+BY95)+魂兽1!R97+化神!M94+魂骨!L94+魂环!M94+神兵!N93+神兵!AG93+魂核1!R95</f>
        <v>8487</v>
      </c>
      <c r="BE95">
        <f>(星级!AS95+阶位!AU95+战魄!O95+武魂!AU95+众神殿!O95+精神空间!AU94+天赋!AT95+魂师之魄1!S95)*(1+BZ95)+魂兽1!S97+化神!N94+魂骨!M94+魂环!N94+神兵!O93+神兵!AH93+魂核1!S95</f>
        <v>262.8</v>
      </c>
      <c r="BF95">
        <f>(星级!AT95+阶位!AV95+战魄!P95+武魂!AV95+众神殿!P95+精神空间!AV94+天赋!AU95+魂师之魄1!T95)*(1+CA95)+魂兽1!T97+化神!O94+魂骨!N94+魂环!O94+神兵!P93+神兵!AI93+魂核1!T95</f>
        <v>75443.5144</v>
      </c>
      <c r="BG95">
        <f>(星级!AU95+阶位!AW95+战魄!Q95+武魂!AW95+众神殿!Q95+精神空间!AW94+天赋!AV95+魂师之魄1!U95)*(1+CB95)+魂兽1!U97+化神!P94+魂骨!O94+魂环!P94+神兵!Q93+神兵!AJ93+魂核1!U95</f>
        <v>75443.5144</v>
      </c>
      <c r="BH95">
        <f>化神!R94+魂环!Q94</f>
        <v>57784</v>
      </c>
      <c r="BI95">
        <f>化神!S94+魂环!R94</f>
        <v>57784</v>
      </c>
      <c r="BJ95">
        <f>魂环!S94</f>
        <v>0</v>
      </c>
      <c r="BK95">
        <f>魂环!T94</f>
        <v>0</v>
      </c>
      <c r="BL95">
        <f>魂核1!Y95+神器1!AD95+VLOOKUP(精神空间!$B$2,精神空间!$BR$4:$BT$11,2,)</f>
        <v>0.78991</v>
      </c>
      <c r="BM95">
        <f>魂核1!Z95+神器1!AE95+VLOOKUP(精神空间!$B$2,精神空间!$BR$4:$BT$11,2,)</f>
        <v>0.7</v>
      </c>
      <c r="BO95">
        <f>战魄!T95+武魂!AZ95+好感度!D94+魂师之魄1!Y95+神器1!M95+魂兽1!X97+精神空间!BA94+精神空间!BC94</f>
        <v>3.1779099999999998</v>
      </c>
      <c r="BP95">
        <f>战魄!U95+武魂!BA95+好感度!E94+魂师之魄1!Z95+神器1!N95+魂兽1!Y97+精神空间!BB94+精神空间!BD94</f>
        <v>2.1779099999999998</v>
      </c>
      <c r="BQ95">
        <f>战魄!V95+武魂!BB95+好感度!F94+魂师之魄1!AA95+神器1!O95+魂兽1!Z97</f>
        <v>1.08</v>
      </c>
      <c r="BR95">
        <f>战魄!W95+武魂!BC95+好感度!G94+魂师之魄1!AB95+神器1!P95+魂兽1!AA97</f>
        <v>1.08</v>
      </c>
      <c r="BS95">
        <f>战魄!X95+武魂!BD95+好感度!H94+魂师之魄1!AC95+神器1!Q95+魂兽1!AB97</f>
        <v>1.3199999999999998</v>
      </c>
      <c r="BT95">
        <f>战魄!Y95+武魂!BE95+好感度!I94+魂师之魄1!AD95+神器1!R95+魂兽1!AC97</f>
        <v>1.3199999999999998</v>
      </c>
      <c r="BU95">
        <f>战魄!Z95+武魂!BF95+好感度!J94+魂师之魄1!AE95+神器1!S95+魂兽1!AD97</f>
        <v>1.3199999999999998</v>
      </c>
      <c r="BV95">
        <f>战魄!AA95+武魂!BG95+好感度!K94+魂师之魄1!AF95+神器1!T95+魂兽1!AE97</f>
        <v>1.2999999999999998</v>
      </c>
      <c r="BW95">
        <f>战魄!AB95+武魂!BH95+好感度!L94+魂师之魄1!AG95+神器1!U95+魂兽1!AF97</f>
        <v>1.2999999999999998</v>
      </c>
      <c r="BX95">
        <f>战魄!AC95+武魂!BI95+好感度!M94+魂师之魄1!AH95+神器1!V95+魂兽1!AG97</f>
        <v>1.2999999999999998</v>
      </c>
      <c r="BY95">
        <f>战魄!AD95+武魂!BJ95+好感度!N94+魂师之魄1!AI95+神器1!W95+魂兽1!AH97</f>
        <v>1.2999999999999998</v>
      </c>
      <c r="BZ95">
        <f>战魄!AE95+武魂!BK95+好感度!O94+魂师之魄1!AJ95+神器1!X95+魂兽1!AI97</f>
        <v>1.19</v>
      </c>
      <c r="CA95">
        <f>战魄!AF95+武魂!BL95+好感度!P94+魂师之魄1!AK95+神器1!Y95+魂兽1!AJ97</f>
        <v>1.08</v>
      </c>
      <c r="CB95">
        <f>战魄!AG95+武魂!BM95+好感度!Q94+魂师之魄1!AL95+神器1!Z95+魂兽1!AK97</f>
        <v>1.08</v>
      </c>
    </row>
    <row r="96" spans="2:80" x14ac:dyDescent="0.2">
      <c r="B96">
        <v>92</v>
      </c>
      <c r="D96">
        <f>(星级!D96+阶位!D96+战魄!D96+武魂!D96+众神殿!D96+精神空间!D95+天赋!C96+魂师之魄1!H96)*(1+BO96)+魂兽1!H98+化神!C95+魂骨!B95+魂环!C95+神兵!D94+神兵!W94+魂核1!H96</f>
        <v>1213565.7431822999</v>
      </c>
      <c r="E96">
        <f>(星级!E96+阶位!E96+战魄!E96+武魂!E96+众神殿!E96+精神空间!E95+天赋!D96+魂师之魄1!I96)*(1+BP96)+魂兽1!I98+化神!D95+魂骨!C95+魂环!D95+神兵!E94+神兵!X94+魂核1!I96</f>
        <v>278632.56293320004</v>
      </c>
      <c r="F96">
        <f>(星级!F96+阶位!F96+战魄!F96+武魂!F96+众神殿!F96+精神空间!F95+天赋!E96+魂师之魄1!J96)*(1+BQ96)+魂兽1!J98+化神!E95+魂骨!D95+魂环!E95+神兵!F94+神兵!Y94+魂核1!J96</f>
        <v>103022.0552</v>
      </c>
      <c r="G96">
        <f>(星级!G96+阶位!G96+战魄!G96+武魂!G96+众神殿!G96+精神空间!G95+天赋!F96+魂师之魄1!K96)*(1+BR96)+魂兽1!K98+化神!F95+魂骨!E95+魂环!F95+神兵!G94+神兵!Z94+魂核1!K96</f>
        <v>94735.335200000001</v>
      </c>
      <c r="H96">
        <f>(星级!H96+阶位!H96+战魄!H96+武魂!H96+众神殿!H96+精神空间!H95+天赋!G96+魂师之魄1!L96)*(1+BS96)+魂兽1!L98+化神!G95+魂骨!F95+魂环!G95+神兵!H94+神兵!AA94+魂核1!L96</f>
        <v>1593.9559999999997</v>
      </c>
      <c r="I96">
        <f>(星级!I96+阶位!I96+战魄!I96+武魂!I96+众神殿!I96+精神空间!I95+天赋!H96+魂师之魄1!M96)*(1+BT96)+魂兽1!M98+化神!H95+魂骨!G95+魂环!H95+神兵!I94+神兵!AB94+魂核1!M96</f>
        <v>1269.1559999999997</v>
      </c>
      <c r="J96">
        <f>(星级!J96+阶位!J96+战魄!J96+武魂!J96+众神殿!J96+精神空间!J95+天赋!I96+魂师之魄1!N96)*(1+BU96)+魂兽1!N98+化神!I95+魂骨!H95+魂环!I95+神兵!J94+神兵!AC94+魂核1!N96</f>
        <v>1339.1086399999999</v>
      </c>
      <c r="K96">
        <f>(星级!K96+阶位!K96+战魄!K96+武魂!K96+众神殿!K96+精神空间!K95+天赋!J96+魂师之魄1!O96)*(1+BV96)+魂兽1!O98+化神!J95+魂骨!I95+魂环!J95+神兵!K94+神兵!AD94+魂核1!O96</f>
        <v>1278.4359999999997</v>
      </c>
      <c r="L96">
        <f>(星级!L96+阶位!L96+战魄!L96+武魂!L96+众神殿!L96+精神空间!L95+天赋!K96+魂师之魄1!P96)*(1+BW96)+魂兽1!P98+化神!K95+魂骨!J95+魂环!K95+神兵!L94+神兵!AE94+魂核1!P96</f>
        <v>1695.2149999999997</v>
      </c>
      <c r="M96">
        <f>(星级!M96+阶位!M96+战魄!M96+武魂!M96+众神殿!M96+精神空间!M95+天赋!L96+魂师之魄1!Q96)*(1+BX96)+魂兽1!Q98+化神!L95+魂骨!K95+魂环!L95+神兵!M94+神兵!AF94+魂核1!Q96</f>
        <v>1267.4149999999997</v>
      </c>
      <c r="N96">
        <f>(星级!N96+阶位!N96+战魄!N96+武魂!N96+众神殿!N96+精神空间!N95+天赋!M96+魂师之魄1!R96)*(1+BY96)+魂兽1!R98+化神!M95+魂骨!L95+魂环!M95+神兵!N94+神兵!AG94+魂核1!R96</f>
        <v>21505</v>
      </c>
      <c r="O96">
        <f>(星级!O96+阶位!O96+战魄!O96+武魂!O96+众神殿!O96+精神空间!O95+天赋!N96+魂师之魄1!S96)*(1+BZ96)+魂兽1!S98+化神!N95+魂骨!M95+魂环!N95+神兵!O94+神兵!AH94+魂核1!S96</f>
        <v>131.4</v>
      </c>
      <c r="P96">
        <f>(星级!P96+阶位!P96+战魄!P96+武魂!P96+众神殿!P96+精神空间!P95+天赋!O96+魂师之魄1!T96)*(1+CA96)+魂兽1!T98+化神!O95+魂骨!N95+魂环!O95+神兵!P94+神兵!AI94+魂核1!T96</f>
        <v>77830.952799999999</v>
      </c>
      <c r="Q96">
        <f>(星级!Q96+阶位!Q96+战魄!Q96+武魂!Q96+众神殿!Q96+精神空间!Q95+天赋!P96+魂师之魄1!U96)*(1+CB96)+魂兽1!U98+化神!P95+魂骨!O95+魂环!P95+神兵!Q94+神兵!AJ94+魂核1!U96</f>
        <v>77830.952799999999</v>
      </c>
      <c r="R96">
        <f>化神!R95+魂环!Q95</f>
        <v>57784</v>
      </c>
      <c r="S96">
        <f>化神!S95+魂环!R95</f>
        <v>57784</v>
      </c>
      <c r="T96">
        <f>魂环!S95</f>
        <v>0</v>
      </c>
      <c r="U96">
        <f>魂环!T95</f>
        <v>0</v>
      </c>
      <c r="V96">
        <f>魂核1!Y96+神器1!AD96+VLOOKUP(精神空间!$B$2,精神空间!$BR$4:$BT$11,2,)</f>
        <v>0.78991</v>
      </c>
      <c r="W96">
        <f>魂核1!Z96+神器1!AE96+VLOOKUP(精神空间!$B$2,精神空间!$BR$4:$BT$11,2,)</f>
        <v>0.7</v>
      </c>
      <c r="Y96">
        <f>(星级!S96+阶位!T96+战魄!D96+武魂!T96+众神殿!D96+精神空间!T95+天赋!S96+魂师之魄1!H96)*(1+BO96)+魂兽1!H98+化神!C95+魂骨!B95+魂环!C95+神兵!D94+神兵!W94+魂核1!H96</f>
        <v>1181823.6541662998</v>
      </c>
      <c r="Z96">
        <f>(星级!T96+阶位!U96+战魄!E96+武魂!U96+众神殿!E96+精神空间!U95+天赋!T96+魂师之魄1!I96)*(1+BP96)+魂兽1!I98+化神!D95+魂骨!C95+魂环!D95+神兵!E94+神兵!X94+魂核1!I96</f>
        <v>287182.09420619998</v>
      </c>
      <c r="AA96">
        <f>(星级!U96+阶位!V96+战魄!F96+武魂!V96+众神殿!F96+精神空间!V95+天赋!U96+魂师之魄1!J96)*(1+BQ96)+魂兽1!J98+化神!E95+魂骨!D95+魂环!E95+神兵!F94+神兵!Y94+魂核1!J96</f>
        <v>99522.247200000013</v>
      </c>
      <c r="AB96">
        <f>(星级!V96+阶位!W96+战魄!G96+武魂!W96+众神殿!G96+精神空间!W95+天赋!V96+魂师之魄1!K96)*(1+BR96)+魂兽1!K98+化神!F95+魂骨!E95+魂环!F95+神兵!G94+神兵!Z94+魂核1!K96</f>
        <v>91098.247199999998</v>
      </c>
      <c r="AC96">
        <f>(星级!W96+阶位!X96+战魄!H96+武魂!X96+众神殿!H96+精神空间!X95+天赋!W96+魂师之魄1!L96)*(1+BS96)+魂兽1!L98+化神!G95+魂骨!F95+魂环!G95+神兵!H94+神兵!AA94+魂核1!L96</f>
        <v>1592.1927999999998</v>
      </c>
      <c r="AD96">
        <f>(星级!X96+阶位!Y96+战魄!I96+武魂!Y96+众神殿!I96+精神空间!Y95+天赋!X96+魂师之魄1!M96)*(1+BT96)+魂兽1!M98+化神!H95+魂骨!G95+魂环!H95+神兵!I94+神兵!AB94+魂核1!M96</f>
        <v>1267.3927999999999</v>
      </c>
      <c r="AE96">
        <f>(星级!Y96+阶位!Z96+战魄!J96+武魂!Z96+众神殿!J96+精神空间!Z95+天赋!Y96+魂师之魄1!N96)*(1+BU96)+魂兽1!N98+化神!I95+魂骨!H95+魂环!I95+神兵!J94+神兵!AC94+魂核1!N96</f>
        <v>1364.0718399999998</v>
      </c>
      <c r="AF96">
        <f>(星级!Z96+阶位!AA96+战魄!K96+武魂!AA96+众神殿!K96+精神空间!AA95+天赋!Z96+魂师之魄1!O96)*(1+BV96)+魂兽1!O98+化神!J95+魂骨!I95+魂环!J95+神兵!K94+神兵!AD94+魂核1!O96</f>
        <v>1303.3991999999998</v>
      </c>
      <c r="AG96">
        <f>(星级!AA96+阶位!AB96+战魄!L96+武魂!AB96+众神殿!L96+精神空间!AB95+天赋!AA96+魂师之魄1!P96)*(1+BW96)+魂兽1!P98+化神!K95+魂骨!J95+魂环!K95+神兵!L94+神兵!AE94+魂核1!P96</f>
        <v>1706.7149999999997</v>
      </c>
      <c r="AH96">
        <f>(星级!AB96+阶位!AC96+战魄!M96+武魂!AC96+众神殿!M96+精神空间!AC95+天赋!AB96+魂师之魄1!Q96)*(1+BX96)+魂兽1!Q98+化神!L95+魂骨!K95+魂环!L95+神兵!M94+神兵!AF94+魂核1!Q96</f>
        <v>1278.9149999999997</v>
      </c>
      <c r="AI96">
        <f>(星级!AC96+阶位!AD96+战魄!N96+武魂!AD96+众神殿!N96+精神空间!AD95+天赋!AC96+魂师之魄1!R96)*(1+BY96)+魂兽1!R98+化神!M95+魂骨!L95+魂环!M95+神兵!N94+神兵!AG94+魂核1!R96</f>
        <v>17158</v>
      </c>
      <c r="AJ96">
        <f>(星级!AD96+阶位!AE96+战魄!O96+武魂!AE96+众神殿!O96+精神空间!AE95+天赋!AD96+魂师之魄1!S96)*(1+BZ96)+魂兽1!S98+化神!N95+魂骨!M95+魂环!N95+神兵!O94+神兵!AH94+魂核1!S96</f>
        <v>208.04999999999998</v>
      </c>
      <c r="AK96">
        <f>(星级!AE96+阶位!AF96+战魄!P96+武魂!AF96+众神殿!P96+精神空间!AF95+天赋!AE96+魂师之魄1!T96)*(1+CA96)+魂兽1!T98+化神!O95+魂骨!N95+魂环!O95+神兵!P94+神兵!AI94+魂核1!T96</f>
        <v>77643.752800000002</v>
      </c>
      <c r="AL96">
        <f>(星级!AF96+阶位!AG96+战魄!Q96+武魂!AG96+众神殿!Q96+精神空间!AG95+天赋!AF96+魂师之魄1!U96)*(1+CB96)+魂兽1!U98+化神!P95+魂骨!O95+魂环!P95+神兵!Q94+神兵!AJ94+魂核1!U96</f>
        <v>77643.752800000002</v>
      </c>
      <c r="AM96">
        <f>化神!R95+魂环!Q95</f>
        <v>57784</v>
      </c>
      <c r="AN96">
        <f>化神!S95+魂环!R95</f>
        <v>57784</v>
      </c>
      <c r="AO96">
        <f>魂环!S95</f>
        <v>0</v>
      </c>
      <c r="AP96">
        <f>魂环!T95</f>
        <v>0</v>
      </c>
      <c r="AQ96">
        <f>魂核1!Y96+神器1!AD96+VLOOKUP(精神空间!$B$2,精神空间!$BR$4:$BT$11,2,)</f>
        <v>0.78991</v>
      </c>
      <c r="AR96">
        <f>魂核1!Z96+神器1!AE96+VLOOKUP(精神空间!$B$2,精神空间!$BR$4:$BT$11,2,)</f>
        <v>0.7</v>
      </c>
      <c r="AT96">
        <f>(星级!AH96+阶位!AJ96+战魄!D96+武魂!AJ96+众神殿!D96+精神空间!AJ95+天赋!AI96+魂师之魄1!H96)*(1+BO96)+魂兽1!H98+化神!C95+魂骨!B95+魂环!C95+神兵!D94+神兵!W94+魂核1!H96</f>
        <v>1114117.2802883</v>
      </c>
      <c r="AU96">
        <f>(星级!AI96+阶位!AK96+战魄!E96+武魂!AK96+众神殿!E96+精神空间!AK95+天赋!AJ96+魂师之魄1!I96)*(1+BP96)+魂兽1!I98+化神!D95+魂骨!C95+魂环!D95+神兵!E94+神兵!X94+魂核1!I96</f>
        <v>286003.91585280001</v>
      </c>
      <c r="AV96">
        <f>(星级!AJ96+阶位!AL96+战魄!F96+武魂!AL96+众神殿!F96+精神空间!AL95+天赋!AK96+魂师之魄1!J96)*(1+BQ96)+魂兽1!J98+化神!E95+魂骨!D95+魂环!E95+神兵!F94+神兵!Y94+魂核1!J96</f>
        <v>87452.256800000003</v>
      </c>
      <c r="AW96">
        <f>(星级!AK96+阶位!AM96+战魄!G96+武魂!AM96+众神殿!G96+精神空间!AM95+天赋!AL96+魂师之魄1!K96)*(1+BR96)+魂兽1!K98+化神!F95+魂骨!E95+魂环!F95+神兵!G94+神兵!Z94+魂核1!K96</f>
        <v>95053.076000000001</v>
      </c>
      <c r="AX96">
        <f>(星级!AL96+阶位!AN96+战魄!H96+武魂!AN96+众神殿!H96+精神空间!AN95+天赋!AM96+魂师之魄1!L96)*(1+BS96)+魂兽1!L98+化神!G95+魂骨!F95+魂环!G95+神兵!H94+神兵!AA94+魂核1!L96</f>
        <v>1593.9559999999997</v>
      </c>
      <c r="AY96">
        <f>(星级!AM96+阶位!AO96+战魄!I96+武魂!AO96+众神殿!I96+精神空间!AO95+天赋!AN96+魂师之魄1!M96)*(1+BT96)+魂兽1!M98+化神!H95+魂骨!G95+魂环!H95+神兵!I94+神兵!AB94+魂核1!M96</f>
        <v>1269.1559999999997</v>
      </c>
      <c r="AZ96">
        <f>(星级!AN96+阶位!AP96+战魄!J96+武魂!AP96+众神殿!J96+精神空间!AP95+天赋!AO96+魂师之魄1!N96)*(1+BU96)+魂兽1!N98+化神!I95+魂骨!H95+魂环!I95+神兵!J94+神兵!AC94+魂核1!N96</f>
        <v>1339.1086399999999</v>
      </c>
      <c r="BA96">
        <f>(星级!AO96+阶位!AQ96+战魄!K96+武魂!AQ96+众神殿!K96+精神空间!AQ95+天赋!AP96+魂师之魄1!O96)*(1+BV96)+魂兽1!O98+化神!J95+魂骨!I95+魂环!J95+神兵!K94+神兵!AD94+魂核1!O96</f>
        <v>1269.1559999999997</v>
      </c>
      <c r="BB96">
        <f>(星级!AP96+阶位!AR96+战魄!L96+武魂!AR96+众神殿!L96+精神空间!AR95+天赋!AQ96+魂师之魄1!P96)*(1+BW96)+魂兽1!P98+化神!K95+魂骨!J95+魂环!K95+神兵!L94+神兵!AE94+魂核1!P96</f>
        <v>1695.2149999999997</v>
      </c>
      <c r="BC96">
        <f>(星级!AQ96+阶位!AS96+战魄!M96+武魂!AS96+众神殿!M96+精神空间!AS95+天赋!AR96+魂师之魄1!Q96)*(1+BX96)+魂兽1!Q98+化神!L95+魂骨!K95+魂环!L95+神兵!M94+神兵!AF94+魂核1!Q96</f>
        <v>1267.4149999999997</v>
      </c>
      <c r="BD96">
        <f>(星级!AR96+阶位!AT96+战魄!N96+武魂!AT96+众神殿!N96+精神空间!AT95+天赋!AS96+魂师之魄1!R96)*(1+BY96)+魂兽1!R98+化神!M95+魂骨!L95+魂环!M95+神兵!N94+神兵!AG94+魂核1!R96</f>
        <v>8579</v>
      </c>
      <c r="BE96">
        <f>(星级!AS96+阶位!AU96+战魄!O96+武魂!AU96+众神殿!O96+精神空间!AU95+天赋!AT96+魂师之魄1!S96)*(1+BZ96)+魂兽1!S98+化神!N95+魂骨!M95+魂环!N95+神兵!O94+神兵!AH94+魂核1!S96</f>
        <v>262.8</v>
      </c>
      <c r="BF96">
        <f>(星级!AT96+阶位!AV96+战魄!P96+武魂!AV96+众神殿!P96+精神空间!AV95+天赋!AU96+魂师之魄1!T96)*(1+CA96)+魂兽1!T98+化神!O95+魂骨!N95+魂环!O95+神兵!P94+神兵!AI94+魂核1!T96</f>
        <v>76345.832800000004</v>
      </c>
      <c r="BG96">
        <f>(星级!AU96+阶位!AW96+战魄!Q96+武魂!AW96+众神殿!Q96+精神空间!AW95+天赋!AV96+魂师之魄1!U96)*(1+CB96)+魂兽1!U98+化神!P95+魂骨!O95+魂环!P95+神兵!Q94+神兵!AJ94+魂核1!U96</f>
        <v>76345.832800000004</v>
      </c>
      <c r="BH96">
        <f>化神!R95+魂环!Q95</f>
        <v>57784</v>
      </c>
      <c r="BI96">
        <f>化神!S95+魂环!R95</f>
        <v>57784</v>
      </c>
      <c r="BJ96">
        <f>魂环!S95</f>
        <v>0</v>
      </c>
      <c r="BK96">
        <f>魂环!T95</f>
        <v>0</v>
      </c>
      <c r="BL96">
        <f>魂核1!Y96+神器1!AD96+VLOOKUP(精神空间!$B$2,精神空间!$BR$4:$BT$11,2,)</f>
        <v>0.78991</v>
      </c>
      <c r="BM96">
        <f>魂核1!Z96+神器1!AE96+VLOOKUP(精神空间!$B$2,精神空间!$BR$4:$BT$11,2,)</f>
        <v>0.7</v>
      </c>
      <c r="BO96">
        <f>战魄!T96+武魂!AZ96+好感度!D95+魂师之魄1!Y96+神器1!M96+魂兽1!X98+精神空间!BA95+精神空间!BC95</f>
        <v>3.1779099999999998</v>
      </c>
      <c r="BP96">
        <f>战魄!U96+武魂!BA96+好感度!E95+魂师之魄1!Z96+神器1!N96+魂兽1!Y98+精神空间!BB95+精神空间!BD95</f>
        <v>2.1779099999999998</v>
      </c>
      <c r="BQ96">
        <f>战魄!V96+武魂!BB96+好感度!F95+魂师之魄1!AA96+神器1!O96+魂兽1!Z98</f>
        <v>1.08</v>
      </c>
      <c r="BR96">
        <f>战魄!W96+武魂!BC96+好感度!G95+魂师之魄1!AB96+神器1!P96+魂兽1!AA98</f>
        <v>1.08</v>
      </c>
      <c r="BS96">
        <f>战魄!X96+武魂!BD96+好感度!H95+魂师之魄1!AC96+神器1!Q96+魂兽1!AB98</f>
        <v>1.3199999999999998</v>
      </c>
      <c r="BT96">
        <f>战魄!Y96+武魂!BE96+好感度!I95+魂师之魄1!AD96+神器1!R96+魂兽1!AC98</f>
        <v>1.3199999999999998</v>
      </c>
      <c r="BU96">
        <f>战魄!Z96+武魂!BF96+好感度!J95+魂师之魄1!AE96+神器1!S96+魂兽1!AD98</f>
        <v>1.3199999999999998</v>
      </c>
      <c r="BV96">
        <f>战魄!AA96+武魂!BG96+好感度!K95+魂师之魄1!AF96+神器1!T96+魂兽1!AE98</f>
        <v>1.3199999999999998</v>
      </c>
      <c r="BW96">
        <f>战魄!AB96+武魂!BH96+好感度!L95+魂师之魄1!AG96+神器1!U96+魂兽1!AF98</f>
        <v>1.2999999999999998</v>
      </c>
      <c r="BX96">
        <f>战魄!AC96+武魂!BI96+好感度!M95+魂师之魄1!AH96+神器1!V96+魂兽1!AG98</f>
        <v>1.2999999999999998</v>
      </c>
      <c r="BY96">
        <f>战魄!AD96+武魂!BJ96+好感度!N95+魂师之魄1!AI96+神器1!W96+魂兽1!AH98</f>
        <v>1.2999999999999998</v>
      </c>
      <c r="BZ96">
        <f>战魄!AE96+武魂!BK96+好感度!O95+魂师之魄1!AJ96+神器1!X96+魂兽1!AI98</f>
        <v>1.19</v>
      </c>
      <c r="CA96">
        <f>战魄!AF96+武魂!BL96+好感度!P95+魂师之魄1!AK96+神器1!Y96+魂兽1!AJ98</f>
        <v>1.08</v>
      </c>
      <c r="CB96">
        <f>战魄!AG96+武魂!BM96+好感度!Q95+魂师之魄1!AL96+神器1!Z96+魂兽1!AK98</f>
        <v>1.08</v>
      </c>
    </row>
    <row r="97" spans="2:80" x14ac:dyDescent="0.2">
      <c r="B97">
        <v>93</v>
      </c>
      <c r="D97">
        <f>(星级!D97+阶位!D97+战魄!D97+武魂!D97+众神殿!D97+精神空间!D96+天赋!C97+魂师之魄1!H97)*(1+BO97)+魂兽1!H99+化神!C96+魂骨!B96+魂环!C96+神兵!D95+神兵!W95+魂核1!H97</f>
        <v>1252094.4292023</v>
      </c>
      <c r="E97">
        <f>(星级!E97+阶位!E97+战魄!E97+武魂!E97+众神殿!E97+精神空间!E96+天赋!D97+魂师之魄1!I97)*(1+BP97)+魂兽1!I99+化神!D96+魂骨!C96+魂环!D96+神兵!E95+神兵!X95+魂核1!I97</f>
        <v>283269.76920520002</v>
      </c>
      <c r="F97">
        <f>(星级!F97+阶位!F97+战魄!F97+武魂!F97+众神殿!F97+精神空间!F96+天赋!E97+魂师之魄1!J97)*(1+BQ97)+魂兽1!J99+化神!E96+魂骨!D96+魂环!E96+神兵!F95+神兵!Y95+魂核1!J97</f>
        <v>107157.51120000001</v>
      </c>
      <c r="G97">
        <f>(星级!G97+阶位!G97+战魄!G97+武魂!G97+众神殿!G97+精神空间!G96+天赋!F97+魂师之魄1!K97)*(1+BR97)+魂兽1!K99+化神!F96+魂骨!E96+魂环!F96+神兵!G95+神兵!Z95+魂核1!K97</f>
        <v>95863.111199999999</v>
      </c>
      <c r="H97">
        <f>(星级!H97+阶位!H97+战魄!H97+武魂!H97+众神殿!H97+精神空间!H96+天赋!G97+魂师之魄1!L97)*(1+BS97)+魂兽1!L99+化神!G96+魂骨!F96+魂环!G96+神兵!H95+神兵!AA95+魂核1!L97</f>
        <v>1615.3</v>
      </c>
      <c r="I97">
        <f>(星级!I97+阶位!I97+战魄!I97+武魂!I97+众神殿!I97+精神空间!I96+天赋!H97+魂师之魄1!M97)*(1+BT97)+魂兽1!M99+化神!H96+魂骨!G96+魂环!H96+神兵!I95+神兵!AB95+魂核1!M97</f>
        <v>1290.5</v>
      </c>
      <c r="J97">
        <f>(星级!J97+阶位!J97+战魄!J97+武魂!J97+众神殿!J97+精神空间!J96+天赋!I97+魂师之魄1!N97)*(1+BU97)+魂兽1!N99+化神!I96+魂骨!H96+魂环!I96+神兵!J95+神兵!AC95+魂核1!N97</f>
        <v>1360.45264</v>
      </c>
      <c r="K97">
        <f>(星级!K97+阶位!K97+战魄!K97+武魂!K97+众神殿!K97+精神空间!K96+天赋!J97+魂师之魄1!O97)*(1+BV97)+魂兽1!O99+化神!J96+魂骨!I96+魂环!J96+神兵!K95+神兵!AD95+魂核1!O97</f>
        <v>1299.78</v>
      </c>
      <c r="L97">
        <f>(星级!L97+阶位!L97+战魄!L97+武魂!L97+众神殿!L97+精神空间!L96+天赋!K97+魂师之魄1!P97)*(1+BW97)+魂兽1!P99+化神!K96+魂骨!J96+魂环!K96+神兵!L95+神兵!AE95+魂核1!P97</f>
        <v>1731.3</v>
      </c>
      <c r="M97">
        <f>(星级!M97+阶位!M97+战魄!M97+武魂!M97+众神殿!M97+精神空间!M96+天赋!L97+魂师之魄1!Q97)*(1+BX97)+魂兽1!Q99+化神!L96+魂骨!K96+魂环!L96+神兵!M95+神兵!AF95+魂核1!Q97</f>
        <v>1288.5749999999998</v>
      </c>
      <c r="N97">
        <f>(星级!N97+阶位!N97+战魄!N97+武魂!N97+众神殿!N97+精神空间!N96+天赋!M97+魂师之魄1!R97)*(1+BY97)+魂兽1!R99+化神!M96+魂骨!L96+魂环!M96+神兵!N95+神兵!AG95+魂核1!R97</f>
        <v>21735</v>
      </c>
      <c r="O97">
        <f>(星级!O97+阶位!O97+战魄!O97+武魂!O97+众神殿!O97+精神空间!O96+天赋!N97+魂师之魄1!S97)*(1+BZ97)+魂兽1!S99+化神!N96+魂骨!M96+魂环!N96+神兵!O95+神兵!AH95+魂核1!S97</f>
        <v>131.4</v>
      </c>
      <c r="P97">
        <f>(星级!P97+阶位!P97+战魄!P97+武魂!P97+众神殿!P97+精神空间!P96+天赋!O97+魂师之魄1!T97)*(1+CA97)+魂兽1!T99+化神!O96+魂骨!N96+魂环!O96+神兵!P95+神兵!AI95+魂核1!T97</f>
        <v>79473.591199999995</v>
      </c>
      <c r="Q97">
        <f>(星级!Q97+阶位!Q97+战魄!Q97+武魂!Q97+众神殿!Q97+精神空间!Q96+天赋!P97+魂师之魄1!U97)*(1+CB97)+魂兽1!U99+化神!P96+魂骨!O96+魂环!P96+神兵!Q95+神兵!AJ95+魂核1!U97</f>
        <v>79473.591199999995</v>
      </c>
      <c r="R97">
        <f>化神!R96+魂环!Q96</f>
        <v>57784</v>
      </c>
      <c r="S97">
        <f>化神!S96+魂环!R96</f>
        <v>57784</v>
      </c>
      <c r="T97">
        <f>魂环!S96</f>
        <v>0</v>
      </c>
      <c r="U97">
        <f>魂环!T96</f>
        <v>0</v>
      </c>
      <c r="V97">
        <f>魂核1!Y97+神器1!AD97+VLOOKUP(精神空间!$B$2,精神空间!$BR$4:$BT$11,2,)</f>
        <v>0.78991</v>
      </c>
      <c r="W97">
        <f>魂核1!Z97+神器1!AE97+VLOOKUP(精神空间!$B$2,精神空间!$BR$4:$BT$11,2,)</f>
        <v>0.7</v>
      </c>
      <c r="Y97">
        <f>(星级!S97+阶位!T97+战魄!D97+武魂!T97+众神殿!D97+精神空间!T96+天赋!S97+魂师之魄1!H97)*(1+BO97)+魂兽1!H99+化神!C96+魂骨!B96+魂环!C96+神兵!D95+神兵!W95+魂核1!H97</f>
        <v>1183899.2398542999</v>
      </c>
      <c r="Z97">
        <f>(星级!T97+阶位!U97+战魄!E97+武魂!U97+众神殿!E97+精神空间!U96+天赋!T97+魂师之魄1!I97)*(1+BP97)+魂兽1!I99+化神!D96+魂骨!C96+魂环!D96+神兵!E95+神兵!X95+魂核1!I97</f>
        <v>287685.47515019996</v>
      </c>
      <c r="AA97">
        <f>(星级!U97+阶位!V97+战魄!F97+武魂!V97+众神殿!F97+精神空间!V96+天赋!U97+魂师之魄1!J97)*(1+BQ97)+魂兽1!J99+化神!E96+魂骨!D96+魂环!E96+神兵!F95+神兵!Y95+魂核1!J97</f>
        <v>99646.215200000006</v>
      </c>
      <c r="AB97">
        <f>(星级!V97+阶位!W97+战魄!G97+武魂!W97+众神殿!G97+精神空间!W96+天赋!V97+魂师之魄1!K97)*(1+BR97)+魂兽1!K99+化神!F96+魂骨!E96+魂环!F96+神兵!G95+神兵!Z95+魂核1!K97</f>
        <v>91188.935200000007</v>
      </c>
      <c r="AC97">
        <f>(星级!W97+阶位!X97+战魄!H97+武魂!X97+众神殿!H97+精神空间!X96+天赋!W97+魂师之魄1!L97)*(1+BS97)+魂兽1!L99+化神!G96+魂骨!F96+魂环!G96+神兵!H95+神兵!AA95+魂核1!L97</f>
        <v>1601.9367999999999</v>
      </c>
      <c r="AD97">
        <f>(星级!X97+阶位!Y97+战魄!I97+武魂!Y97+众神殿!I97+精神空间!Y96+天赋!X97+魂师之魄1!M97)*(1+BT97)+魂兽1!M99+化神!H96+魂骨!G96+魂环!H96+神兵!I95+神兵!AB95+魂核1!M97</f>
        <v>1277.1368</v>
      </c>
      <c r="AE97">
        <f>(星级!Y97+阶位!Z97+战魄!J97+武魂!Z97+众神殿!J97+精神空间!Z96+天赋!Y97+魂师之魄1!N97)*(1+BU97)+魂兽1!N99+化神!I96+魂骨!H96+魂环!I96+神兵!J95+神兵!AC95+魂核1!N97</f>
        <v>1373.81584</v>
      </c>
      <c r="AF97">
        <f>(星级!Z97+阶位!AA97+战魄!K97+武魂!AA97+众神殿!K97+精神空间!AA96+天赋!Z97+魂师之魄1!O97)*(1+BV97)+魂兽1!O99+化神!J96+魂骨!I96+魂环!J96+神兵!K95+神兵!AD95+魂核1!O97</f>
        <v>1313.1432</v>
      </c>
      <c r="AG97">
        <f>(星级!AA97+阶位!AB97+战魄!L97+武魂!AB97+众神殿!L97+精神空间!AB96+天赋!AA97+魂师之魄1!P97)*(1+BW97)+魂兽1!P99+化神!K96+魂骨!J96+魂环!K96+神兵!L95+神兵!AE95+魂核1!P97</f>
        <v>1731.3</v>
      </c>
      <c r="AH97">
        <f>(星级!AB97+阶位!AC97+战魄!M97+武魂!AC97+众神殿!M97+精神空间!AC96+天赋!AB97+魂师之魄1!Q97)*(1+BX97)+魂兽1!Q99+化神!L96+魂骨!K96+魂环!L96+神兵!M95+神兵!AF95+魂核1!Q97</f>
        <v>1288.5749999999998</v>
      </c>
      <c r="AI97">
        <f>(星级!AC97+阶位!AD97+战魄!N97+武魂!AD97+众神殿!N97+精神空间!AD96+天赋!AC97+魂师之魄1!R97)*(1+BY97)+魂兽1!R99+化神!M96+魂骨!L96+魂环!M96+神兵!N95+神兵!AG95+魂核1!R97</f>
        <v>17342</v>
      </c>
      <c r="AJ97">
        <f>(星级!AD97+阶位!AE97+战魄!O97+武魂!AE97+众神殿!O97+精神空间!AE96+天赋!AD97+魂师之魄1!S97)*(1+BZ97)+魂兽1!S99+化神!N96+魂骨!M96+魂环!N96+神兵!O95+神兵!AH95+魂核1!S97</f>
        <v>208.04999999999998</v>
      </c>
      <c r="AK97">
        <f>(星级!AE97+阶位!AF97+战魄!P97+武魂!AF97+众神殿!P97+精神空间!AF96+天赋!AE97+魂师之魄1!T97)*(1+CA97)+魂兽1!T99+化神!O96+魂骨!N96+魂环!O96+神兵!P95+神兵!AI95+魂核1!T97</f>
        <v>77666.071200000006</v>
      </c>
      <c r="AL97">
        <f>(星级!AF97+阶位!AG97+战魄!Q97+武魂!AG97+众神殿!Q97+精神空间!AG96+天赋!AF97+魂师之魄1!U97)*(1+CB97)+魂兽1!U99+化神!P96+魂骨!O96+魂环!P96+神兵!Q95+神兵!AJ95+魂核1!U97</f>
        <v>77666.071200000006</v>
      </c>
      <c r="AM97">
        <f>化神!R96+魂环!Q96</f>
        <v>57784</v>
      </c>
      <c r="AN97">
        <f>化神!S96+魂环!R96</f>
        <v>57784</v>
      </c>
      <c r="AO97">
        <f>魂环!S96</f>
        <v>0</v>
      </c>
      <c r="AP97">
        <f>魂环!T96</f>
        <v>0</v>
      </c>
      <c r="AQ97">
        <f>魂核1!Y97+神器1!AD97+VLOOKUP(精神空间!$B$2,精神空间!$BR$4:$BT$11,2,)</f>
        <v>0.78991</v>
      </c>
      <c r="AR97">
        <f>魂核1!Z97+神器1!AE97+VLOOKUP(精神空间!$B$2,精神空间!$BR$4:$BT$11,2,)</f>
        <v>0.7</v>
      </c>
      <c r="AT97">
        <f>(星级!AH97+阶位!AJ97+战魄!D97+武魂!AJ97+众神殿!D97+精神空间!AJ96+天赋!AI97+魂师之魄1!H97)*(1+BO97)+魂兽1!H99+化神!C96+魂骨!B96+魂环!C96+神兵!D95+神兵!W95+魂核1!H97</f>
        <v>1137923.0114683001</v>
      </c>
      <c r="AU97">
        <f>(星级!AI97+阶位!AK97+战魄!E97+武魂!AK97+众神殿!E97+精神空间!AK96+天赋!AJ97+魂师之魄1!I97)*(1+BP97)+魂兽1!I99+化神!D96+魂骨!C96+魂环!D96+神兵!E95+神兵!X95+魂核1!I97</f>
        <v>293363.4787263</v>
      </c>
      <c r="AV97">
        <f>(星级!AJ97+阶位!AL97+战魄!F97+武魂!AL97+众神殿!F97+精神空间!AL96+天赋!AK97+魂师之魄1!J97)*(1+BQ97)+魂兽1!J99+化神!E96+魂骨!D96+魂环!E96+神兵!F95+神兵!Y95+魂核1!J97</f>
        <v>88549.436000000002</v>
      </c>
      <c r="AW97">
        <f>(星级!AK97+阶位!AM97+战魄!G97+武魂!AM97+众神殿!G97+精神空间!AM96+天赋!AL97+魂师之魄1!K97)*(1+BR97)+魂兽1!K99+化神!F96+魂骨!E96+魂环!F96+神兵!G95+神兵!Z95+魂核1!K97</f>
        <v>96517.832800000004</v>
      </c>
      <c r="AX97">
        <f>(星级!AL97+阶位!AN97+战魄!H97+武魂!AN97+众神殿!H97+精神空间!AN96+天赋!AM97+魂师之魄1!L97)*(1+BS97)+魂兽1!L99+化神!G96+魂骨!F96+魂环!G96+神兵!H95+神兵!AA95+魂核1!L97</f>
        <v>1615.3</v>
      </c>
      <c r="AY97">
        <f>(星级!AM97+阶位!AO97+战魄!I97+武魂!AO97+众神殿!I97+精神空间!AO96+天赋!AN97+魂师之魄1!M97)*(1+BT97)+魂兽1!M99+化神!H96+魂骨!G96+魂环!H96+神兵!I95+神兵!AB95+魂核1!M97</f>
        <v>1290.5</v>
      </c>
      <c r="AZ97">
        <f>(星级!AN97+阶位!AP97+战魄!J97+武魂!AP97+众神殿!J97+精神空间!AP96+天赋!AO97+魂师之魄1!N97)*(1+BU97)+魂兽1!N99+化神!I96+魂骨!H96+魂环!I96+神兵!J95+神兵!AC95+魂核1!N97</f>
        <v>1360.45264</v>
      </c>
      <c r="BA97">
        <f>(星级!AO97+阶位!AQ97+战魄!K97+武魂!AQ97+众神殿!K97+精神空间!AQ96+天赋!AP97+魂师之魄1!O97)*(1+BV97)+魂兽1!O99+化神!J96+魂骨!I96+魂环!J96+神兵!K95+神兵!AD95+魂核1!O97</f>
        <v>1290.5</v>
      </c>
      <c r="BB97">
        <f>(星级!AP97+阶位!AR97+战魄!L97+武魂!AR97+众神殿!L97+精神空间!AR96+天赋!AQ97+魂师之魄1!P97)*(1+BW97)+魂兽1!P99+化神!K96+魂骨!J96+魂环!K96+神兵!L95+神兵!AE95+魂核1!P97</f>
        <v>1731.3</v>
      </c>
      <c r="BC97">
        <f>(星级!AQ97+阶位!AS97+战魄!M97+武魂!AS97+众神殿!M97+精神空间!AS96+天赋!AR97+魂师之魄1!Q97)*(1+BX97)+魂兽1!Q99+化神!L96+魂骨!K96+魂环!L96+神兵!M95+神兵!AF95+魂核1!Q97</f>
        <v>1288.5749999999998</v>
      </c>
      <c r="BD97">
        <f>(星级!AR97+阶位!AT97+战魄!N97+武魂!AT97+众神殿!N97+精神空间!AT96+天赋!AS97+魂师之魄1!R97)*(1+BY97)+魂兽1!R99+化神!M96+魂骨!L96+魂环!M96+神兵!N95+神兵!AG95+魂核1!R97</f>
        <v>8671</v>
      </c>
      <c r="BE97">
        <f>(星级!AS97+阶位!AU97+战魄!O97+武魂!AU97+众神殿!O97+精神空间!AU96+天赋!AT97+魂师之魄1!S97)*(1+BZ97)+魂兽1!S99+化神!N96+魂骨!M96+魂环!N96+神兵!O95+神兵!AH95+魂核1!S97</f>
        <v>262.8</v>
      </c>
      <c r="BF97">
        <f>(星级!AT97+阶位!AV97+战魄!P97+武魂!AV97+众神殿!P97+精神空间!AV96+天赋!AU97+魂师之魄1!T97)*(1+CA97)+魂兽1!T99+化神!O96+魂骨!N96+魂环!O96+神兵!P95+神兵!AI95+魂核1!T97</f>
        <v>77666.071200000006</v>
      </c>
      <c r="BG97">
        <f>(星级!AU97+阶位!AW97+战魄!Q97+武魂!AW97+众神殿!Q97+精神空间!AW96+天赋!AV97+魂师之魄1!U97)*(1+CB97)+魂兽1!U99+化神!P96+魂骨!O96+魂环!P96+神兵!Q95+神兵!AJ95+魂核1!U97</f>
        <v>77666.071200000006</v>
      </c>
      <c r="BH97">
        <f>化神!R96+魂环!Q96</f>
        <v>57784</v>
      </c>
      <c r="BI97">
        <f>化神!S96+魂环!R96</f>
        <v>57784</v>
      </c>
      <c r="BJ97">
        <f>魂环!S96</f>
        <v>0</v>
      </c>
      <c r="BK97">
        <f>魂环!T96</f>
        <v>0</v>
      </c>
      <c r="BL97">
        <f>魂核1!Y97+神器1!AD97+VLOOKUP(精神空间!$B$2,精神空间!$BR$4:$BT$11,2,)</f>
        <v>0.78991</v>
      </c>
      <c r="BM97">
        <f>魂核1!Z97+神器1!AE97+VLOOKUP(精神空间!$B$2,精神空间!$BR$4:$BT$11,2,)</f>
        <v>0.7</v>
      </c>
      <c r="BO97">
        <f>战魄!T97+武魂!AZ97+好感度!D96+魂师之魄1!Y97+神器1!M97+魂兽1!X99+精神空间!BA96+精神空间!BC96</f>
        <v>3.1779099999999998</v>
      </c>
      <c r="BP97">
        <f>战魄!U97+武魂!BA97+好感度!E96+魂师之魄1!Z97+神器1!N97+魂兽1!Y99+精神空间!BB96+精神空间!BD96</f>
        <v>2.1779099999999998</v>
      </c>
      <c r="BQ97">
        <f>战魄!V97+武魂!BB97+好感度!F96+魂师之魄1!AA97+神器1!O97+魂兽1!Z99</f>
        <v>1.08</v>
      </c>
      <c r="BR97">
        <f>战魄!W97+武魂!BC97+好感度!G96+魂师之魄1!AB97+神器1!P97+魂兽1!AA99</f>
        <v>1.08</v>
      </c>
      <c r="BS97">
        <f>战魄!X97+武魂!BD97+好感度!H96+魂师之魄1!AC97+神器1!Q97+魂兽1!AB99</f>
        <v>1.3199999999999998</v>
      </c>
      <c r="BT97">
        <f>战魄!Y97+武魂!BE97+好感度!I96+魂师之魄1!AD97+神器1!R97+魂兽1!AC99</f>
        <v>1.3199999999999998</v>
      </c>
      <c r="BU97">
        <f>战魄!Z97+武魂!BF97+好感度!J96+魂师之魄1!AE97+神器1!S97+魂兽1!AD99</f>
        <v>1.3199999999999998</v>
      </c>
      <c r="BV97">
        <f>战魄!AA97+武魂!BG97+好感度!K96+魂师之魄1!AF97+神器1!T97+魂兽1!AE99</f>
        <v>1.3199999999999998</v>
      </c>
      <c r="BW97">
        <f>战魄!AB97+武魂!BH97+好感度!L96+魂师之魄1!AG97+神器1!U97+魂兽1!AF99</f>
        <v>1.3199999999999998</v>
      </c>
      <c r="BX97">
        <f>战魄!AC97+武魂!BI97+好感度!M96+魂师之魄1!AH97+神器1!V97+魂兽1!AG99</f>
        <v>1.2999999999999998</v>
      </c>
      <c r="BY97">
        <f>战魄!AD97+武魂!BJ97+好感度!N96+魂师之魄1!AI97+神器1!W97+魂兽1!AH99</f>
        <v>1.2999999999999998</v>
      </c>
      <c r="BZ97">
        <f>战魄!AE97+武魂!BK97+好感度!O96+魂师之魄1!AJ97+神器1!X97+魂兽1!AI99</f>
        <v>1.19</v>
      </c>
      <c r="CA97">
        <f>战魄!AF97+武魂!BL97+好感度!P96+魂师之魄1!AK97+神器1!Y97+魂兽1!AJ99</f>
        <v>1.08</v>
      </c>
      <c r="CB97">
        <f>战魄!AG97+武魂!BM97+好感度!Q96+魂师之魄1!AL97+神器1!Z97+魂兽1!AK99</f>
        <v>1.08</v>
      </c>
    </row>
    <row r="98" spans="2:80" x14ac:dyDescent="0.2">
      <c r="B98">
        <v>94</v>
      </c>
      <c r="D98">
        <f>(星级!D98+阶位!D98+战魄!D98+武魂!D98+众神殿!D98+精神空间!D97+天赋!C98+魂师之魄1!H98)*(1+BO98)+魂兽1!H100+化神!C97+魂骨!B97+魂环!C97+神兵!D96+神兵!W96+魂核1!H98</f>
        <v>1264498.6439922999</v>
      </c>
      <c r="E98">
        <f>(星级!E98+阶位!E98+战魄!E98+武魂!E98+众神殿!E98+精神空间!E97+天赋!D98+魂师之魄1!I98)*(1+BP98)+魂兽1!I100+化神!D97+魂骨!C97+魂环!D97+神兵!E96+神兵!X96+魂核1!I98</f>
        <v>283750.26919719996</v>
      </c>
      <c r="F98">
        <f>(星级!F98+阶位!F98+战魄!F98+武魂!F98+众神殿!F98+精神空间!F97+天赋!E98+魂师之魄1!J98)*(1+BQ98)+魂兽1!J100+化神!E97+魂骨!D97+魂环!E97+神兵!F96+神兵!Y96+魂核1!J98</f>
        <v>107311.8472</v>
      </c>
      <c r="G98">
        <f>(星级!G98+阶位!G98+战魄!G98+武魂!G98+众神殿!G98+精神空间!G97+天赋!F98+魂师之魄1!K98)*(1+BR98)+魂兽1!K100+化神!F97+魂骨!E97+魂环!F97+神兵!G96+神兵!Z96+魂核1!K98</f>
        <v>95973.767200000002</v>
      </c>
      <c r="H98">
        <f>(星级!H98+阶位!H98+战魄!H98+武魂!H98+众神殿!H98+精神空间!H97+天赋!G98+魂师之魄1!L98)*(1+BS98)+魂兽1!L100+化神!G97+魂骨!F97+魂环!G97+神兵!H96+神兵!AA96+魂核1!L98</f>
        <v>1625.0440000000001</v>
      </c>
      <c r="I98">
        <f>(星级!I98+阶位!I98+战魄!I98+武魂!I98+众神殿!I98+精神空间!I97+天赋!H98+魂师之魄1!M98)*(1+BT98)+魂兽1!M100+化神!H97+魂骨!G97+魂环!H97+神兵!I96+神兵!AB96+魂核1!M98</f>
        <v>1300.2439999999999</v>
      </c>
      <c r="J98">
        <f>(星级!J98+阶位!J98+战魄!J98+武魂!J98+众神殿!J98+精神空间!J97+天赋!I98+魂师之魄1!N98)*(1+BU98)+魂兽1!N100+化神!I97+魂骨!H97+魂环!I97+神兵!J96+神兵!AC96+魂核1!N98</f>
        <v>1370.1966399999999</v>
      </c>
      <c r="K98">
        <f>(星级!K98+阶位!K98+战魄!K98+武魂!K98+众神殿!K98+精神空间!K97+天赋!J98+魂师之魄1!O98)*(1+BV98)+魂兽1!O100+化神!J97+魂骨!I97+魂环!J97+神兵!K96+神兵!AD96+魂核1!O98</f>
        <v>1309.5240000000001</v>
      </c>
      <c r="L98">
        <f>(星级!L98+阶位!L98+战魄!L98+武魂!L98+众神殿!L98+精神空间!L97+天赋!K98+魂师之魄1!P98)*(1+BW98)+魂兽1!P100+化神!K97+魂骨!J97+魂环!K97+神兵!L96+神兵!AE96+魂核1!P98</f>
        <v>1741.0440000000001</v>
      </c>
      <c r="M98">
        <f>(星级!M98+阶位!M98+战魄!M98+武魂!M98+众神殿!M98+精神空间!M97+天赋!L98+魂师之魄1!Q98)*(1+BX98)+魂兽1!Q100+化神!L97+魂骨!K97+魂环!L97+神兵!M96+神兵!AF96+魂核1!Q98</f>
        <v>1309.5240000000001</v>
      </c>
      <c r="N98">
        <f>(星级!N98+阶位!N98+战魄!N98+武魂!N98+众神殿!N98+精神空间!N97+天赋!M98+魂师之魄1!R98)*(1+BY98)+魂兽1!R100+化神!M97+魂骨!L97+魂环!M97+神兵!N96+神兵!AG96+魂核1!R98</f>
        <v>21965</v>
      </c>
      <c r="O98">
        <f>(星级!O98+阶位!O98+战魄!O98+武魂!O98+众神殿!O98+精神空间!O97+天赋!N98+魂师之魄1!S98)*(1+BZ98)+魂兽1!S100+化神!N97+魂骨!M97+魂环!N97+神兵!O96+神兵!AH96+魂核1!S98</f>
        <v>131.4</v>
      </c>
      <c r="P98">
        <f>(星级!P98+阶位!P98+战魄!P98+武魂!P98+众神殿!P98+精神空间!P97+天赋!O98+魂师之魄1!T98)*(1+CA98)+魂兽1!T100+化神!O97+魂骨!N97+魂环!O97+神兵!P96+神兵!AI96+魂核1!T98</f>
        <v>79797.50959999999</v>
      </c>
      <c r="Q98">
        <f>(星级!Q98+阶位!Q98+战魄!Q98+武魂!Q98+众神殿!Q98+精神空间!Q97+天赋!P98+魂师之魄1!U98)*(1+CB98)+魂兽1!U100+化神!P97+魂骨!O97+魂环!P97+神兵!Q96+神兵!AJ96+魂核1!U98</f>
        <v>79797.50959999999</v>
      </c>
      <c r="R98">
        <f>化神!R97+魂环!Q97</f>
        <v>57784</v>
      </c>
      <c r="S98">
        <f>化神!S97+魂环!R97</f>
        <v>57784</v>
      </c>
      <c r="T98">
        <f>魂环!S97</f>
        <v>0</v>
      </c>
      <c r="U98">
        <f>魂环!T97</f>
        <v>0</v>
      </c>
      <c r="V98">
        <f>魂核1!Y98+神器1!AD98+VLOOKUP(精神空间!$B$2,精神空间!$BR$4:$BT$11,2,)</f>
        <v>0.78991</v>
      </c>
      <c r="W98">
        <f>魂核1!Z98+神器1!AE98+VLOOKUP(精神空间!$B$2,精神空间!$BR$4:$BT$11,2,)</f>
        <v>0.7</v>
      </c>
      <c r="Y98">
        <f>(星级!S98+阶位!T98+战魄!D98+武魂!T98+众神殿!D98+精神空间!T97+天赋!S98+魂师之魄1!H98)*(1+BO98)+魂兽1!H100+化神!C97+魂骨!B97+魂环!C97+神兵!D96+神兵!W96+魂核1!H98</f>
        <v>1185974.8255423</v>
      </c>
      <c r="Z98">
        <f>(星级!T98+阶位!U98+战魄!E98+武魂!U98+众神殿!E98+精神空间!U97+天赋!T98+魂师之魄1!I98)*(1+BP98)+魂兽1!I100+化神!D97+魂骨!C97+魂环!D97+神兵!E96+神兵!X96+魂核1!I98</f>
        <v>288188.85609419999</v>
      </c>
      <c r="AA98">
        <f>(星级!U98+阶位!V98+战魄!F98+武魂!V98+众神殿!F98+精神空间!V97+天赋!U98+魂师之魄1!J98)*(1+BQ98)+魂兽1!J100+化神!E97+魂骨!D97+魂环!E97+神兵!F96+神兵!Y96+魂核1!J98</f>
        <v>99770.183199999999</v>
      </c>
      <c r="AB98">
        <f>(星级!V98+阶位!W98+战魄!G98+武魂!W98+众神殿!G98+精神空间!W97+天赋!V98+魂师之魄1!K98)*(1+BR98)+魂兽1!K100+化神!F97+魂骨!E97+魂环!F97+神兵!G96+神兵!Z96+魂核1!K98</f>
        <v>91279.623200000002</v>
      </c>
      <c r="AC98">
        <f>(星级!W98+阶位!X98+战魄!H98+武魂!X98+众神殿!H98+精神空间!X97+天赋!W98+魂师之魄1!L98)*(1+BS98)+魂兽1!L100+化神!G97+魂骨!F97+魂环!G97+神兵!H96+神兵!AA96+魂核1!L98</f>
        <v>1611.6808000000001</v>
      </c>
      <c r="AD98">
        <f>(星级!X98+阶位!Y98+战魄!I98+武魂!Y98+众神殿!I98+精神空间!Y97+天赋!X98+魂师之魄1!M98)*(1+BT98)+魂兽1!M100+化神!H97+魂骨!G97+魂环!H97+神兵!I96+神兵!AB96+魂核1!M98</f>
        <v>1286.8808000000001</v>
      </c>
      <c r="AE98">
        <f>(星级!Y98+阶位!Z98+战魄!J98+武魂!Z98+众神殿!J98+精神空间!Z97+天赋!Y98+魂师之魄1!N98)*(1+BU98)+魂兽1!N100+化神!I97+魂骨!H97+魂环!I97+神兵!J96+神兵!AC96+魂核1!N98</f>
        <v>1383.5598399999999</v>
      </c>
      <c r="AF98">
        <f>(星级!Z98+阶位!AA98+战魄!K98+武魂!AA98+众神殿!K98+精神空间!AA97+天赋!Z98+魂师之魄1!O98)*(1+BV98)+魂兽1!O100+化神!J97+魂骨!I97+魂环!J97+神兵!K96+神兵!AD96+魂核1!O98</f>
        <v>1322.8871999999999</v>
      </c>
      <c r="AG98">
        <f>(星级!AA98+阶位!AB98+战魄!L98+武魂!AB98+众神殿!L98+精神空间!AB97+天赋!AA98+魂师之魄1!P98)*(1+BW98)+魂兽1!P100+化神!K97+魂骨!J97+魂环!K97+神兵!L96+神兵!AE96+魂核1!P98</f>
        <v>1741.0440000000001</v>
      </c>
      <c r="AH98">
        <f>(星级!AB98+阶位!AC98+战魄!M98+武魂!AC98+众神殿!M98+精神空间!AC97+天赋!AB98+魂师之魄1!Q98)*(1+BX98)+魂兽1!Q100+化神!L97+魂骨!K97+魂环!L97+神兵!M96+神兵!AF96+魂核1!Q98</f>
        <v>1309.5240000000001</v>
      </c>
      <c r="AI98">
        <f>(星级!AC98+阶位!AD98+战魄!N98+武魂!AD98+众神殿!N98+精神空间!AD97+天赋!AC98+魂师之魄1!R98)*(1+BY98)+魂兽1!R100+化神!M97+魂骨!L97+魂环!M97+神兵!N96+神兵!AG96+魂核1!R98</f>
        <v>17526</v>
      </c>
      <c r="AJ98">
        <f>(星级!AD98+阶位!AE98+战魄!O98+武魂!AE98+众神殿!O98+精神空间!AE97+天赋!AD98+魂师之魄1!S98)*(1+BZ98)+魂兽1!S100+化神!N97+魂骨!M97+魂环!N97+神兵!O96+神兵!AH96+魂核1!S98</f>
        <v>208.04999999999998</v>
      </c>
      <c r="AK98">
        <f>(星级!AE98+阶位!AF98+战魄!P98+武魂!AF98+众神殿!P98+精神空间!AF97+天赋!AE98+魂师之魄1!T98)*(1+CA98)+魂兽1!T100+化神!O97+魂骨!N97+魂环!O97+神兵!P96+神兵!AI96+魂核1!T98</f>
        <v>77688.389599999995</v>
      </c>
      <c r="AL98">
        <f>(星级!AF98+阶位!AG98+战魄!Q98+武魂!AG98+众神殿!Q98+精神空间!AG97+天赋!AF98+魂师之魄1!U98)*(1+CB98)+魂兽1!U100+化神!P97+魂骨!O97+魂环!P97+神兵!Q96+神兵!AJ96+魂核1!U98</f>
        <v>77688.389599999995</v>
      </c>
      <c r="AM98">
        <f>化神!R97+魂环!Q97</f>
        <v>57784</v>
      </c>
      <c r="AN98">
        <f>化神!S97+魂环!R97</f>
        <v>57784</v>
      </c>
      <c r="AO98">
        <f>魂环!S97</f>
        <v>0</v>
      </c>
      <c r="AP98">
        <f>魂环!T97</f>
        <v>0</v>
      </c>
      <c r="AQ98">
        <f>魂核1!Y98+神器1!AD98+VLOOKUP(精神空间!$B$2,精神空间!$BR$4:$BT$11,2,)</f>
        <v>0.78991</v>
      </c>
      <c r="AR98">
        <f>魂核1!Z98+神器1!AE98+VLOOKUP(精神空间!$B$2,精神空间!$BR$4:$BT$11,2,)</f>
        <v>0.7</v>
      </c>
      <c r="AT98">
        <f>(星级!AH98+阶位!AJ98+战魄!D98+武魂!AJ98+众神殿!D98+精神空间!AJ97+天赋!AI98+魂师之魄1!H98)*(1+BO98)+魂兽1!H100+化神!C97+魂骨!B97+魂环!C97+神兵!D96+神兵!W96+魂核1!H98</f>
        <v>1139769.6476882999</v>
      </c>
      <c r="AU98">
        <f>(星级!AI98+阶位!AK98+战魄!E98+武魂!AK98+众神殿!E98+精神空间!AK97+天赋!AJ98+魂师之魄1!I98)*(1+BP98)+魂兽1!I100+化神!D97+魂骨!C97+魂环!D97+神兵!E96+神兵!X96+魂核1!I98</f>
        <v>293896.89091979997</v>
      </c>
      <c r="AV98">
        <f>(星级!AJ98+阶位!AL98+战魄!F98+武魂!AL98+众神殿!F98+精神空间!AL97+天赋!AK98+魂师之魄1!J98)*(1+BQ98)+魂兽1!J100+化神!E97+魂骨!D97+魂环!E97+神兵!F96+神兵!Y96+魂核1!J98</f>
        <v>88629.495200000005</v>
      </c>
      <c r="AW98">
        <f>(星级!AK98+阶位!AM98+战魄!G98+武魂!AM98+众神殿!G98+精神空间!AM97+天赋!AL98+魂师之魄1!K98)*(1+BR98)+魂兽1!K100+化神!F97+魂骨!E97+魂环!F97+神兵!G96+神兵!Z96+魂核1!K98</f>
        <v>96628.50959999999</v>
      </c>
      <c r="AX98">
        <f>(星级!AL98+阶位!AN98+战魄!H98+武魂!AN98+众神殿!H98+精神空间!AN97+天赋!AM98+魂师之魄1!L98)*(1+BS98)+魂兽1!L100+化神!G97+魂骨!F97+魂环!G97+神兵!H96+神兵!AA96+魂核1!L98</f>
        <v>1625.0440000000001</v>
      </c>
      <c r="AY98">
        <f>(星级!AM98+阶位!AO98+战魄!I98+武魂!AO98+众神殿!I98+精神空间!AO97+天赋!AN98+魂师之魄1!M98)*(1+BT98)+魂兽1!M100+化神!H97+魂骨!G97+魂环!H97+神兵!I96+神兵!AB96+魂核1!M98</f>
        <v>1300.2439999999999</v>
      </c>
      <c r="AZ98">
        <f>(星级!AN98+阶位!AP98+战魄!J98+武魂!AP98+众神殿!J98+精神空间!AP97+天赋!AO98+魂师之魄1!N98)*(1+BU98)+魂兽1!N100+化神!I97+魂骨!H97+魂环!I97+神兵!J96+神兵!AC96+魂核1!N98</f>
        <v>1370.1966399999999</v>
      </c>
      <c r="BA98">
        <f>(星级!AO98+阶位!AQ98+战魄!K98+武魂!AQ98+众神殿!K98+精神空间!AQ97+天赋!AP98+魂师之魄1!O98)*(1+BV98)+魂兽1!O100+化神!J97+魂骨!I97+魂环!J97+神兵!K96+神兵!AD96+魂核1!O98</f>
        <v>1300.2439999999999</v>
      </c>
      <c r="BB98">
        <f>(星级!AP98+阶位!AR98+战魄!L98+武魂!AR98+众神殿!L98+精神空间!AR97+天赋!AQ98+魂师之魄1!P98)*(1+BW98)+魂兽1!P100+化神!K97+魂骨!J97+魂环!K97+神兵!L96+神兵!AE96+魂核1!P98</f>
        <v>1741.0440000000001</v>
      </c>
      <c r="BC98">
        <f>(星级!AQ98+阶位!AS98+战魄!M98+武魂!AS98+众神殿!M98+精神空间!AS97+天赋!AR98+魂师之魄1!Q98)*(1+BX98)+魂兽1!Q100+化神!L97+魂骨!K97+魂环!L97+神兵!M96+神兵!AF96+魂核1!Q98</f>
        <v>1309.5240000000001</v>
      </c>
      <c r="BD98">
        <f>(星级!AR98+阶位!AT98+战魄!N98+武魂!AT98+众神殿!N98+精神空间!AT97+天赋!AS98+魂师之魄1!R98)*(1+BY98)+魂兽1!R100+化神!M97+魂骨!L97+魂环!M97+神兵!N96+神兵!AG96+魂核1!R98</f>
        <v>8763</v>
      </c>
      <c r="BE98">
        <f>(星级!AS98+阶位!AU98+战魄!O98+武魂!AU98+众神殿!O98+精神空间!AU97+天赋!AT98+魂师之魄1!S98)*(1+BZ98)+魂兽1!S100+化神!N97+魂骨!M97+魂环!N97+神兵!O96+神兵!AH96+魂核1!S98</f>
        <v>262.8</v>
      </c>
      <c r="BF98">
        <f>(星级!AT98+阶位!AV98+战魄!P98+武魂!AV98+众神殿!P98+精神空间!AV97+天赋!AU98+魂师之魄1!T98)*(1+CA98)+魂兽1!T100+化神!O97+魂骨!N97+魂环!O97+神兵!P96+神兵!AI96+魂核1!T98</f>
        <v>77688.389599999995</v>
      </c>
      <c r="BG98">
        <f>(星级!AU98+阶位!AW98+战魄!Q98+武魂!AW98+众神殿!Q98+精神空间!AW97+天赋!AV98+魂师之魄1!U98)*(1+CB98)+魂兽1!U100+化神!P97+魂骨!O97+魂环!P97+神兵!Q96+神兵!AJ96+魂核1!U98</f>
        <v>77688.389599999995</v>
      </c>
      <c r="BH98">
        <f>化神!R97+魂环!Q97</f>
        <v>57784</v>
      </c>
      <c r="BI98">
        <f>化神!S97+魂环!R97</f>
        <v>57784</v>
      </c>
      <c r="BJ98">
        <f>魂环!S97</f>
        <v>0</v>
      </c>
      <c r="BK98">
        <f>魂环!T97</f>
        <v>0</v>
      </c>
      <c r="BL98">
        <f>魂核1!Y98+神器1!AD98+VLOOKUP(精神空间!$B$2,精神空间!$BR$4:$BT$11,2,)</f>
        <v>0.78991</v>
      </c>
      <c r="BM98">
        <f>魂核1!Z98+神器1!AE98+VLOOKUP(精神空间!$B$2,精神空间!$BR$4:$BT$11,2,)</f>
        <v>0.7</v>
      </c>
      <c r="BO98">
        <f>战魄!T98+武魂!AZ98+好感度!D97+魂师之魄1!Y98+神器1!M98+魂兽1!X100+精神空间!BA97+精神空间!BC97</f>
        <v>3.1779099999999998</v>
      </c>
      <c r="BP98">
        <f>战魄!U98+武魂!BA98+好感度!E97+魂师之魄1!Z98+神器1!N98+魂兽1!Y100+精神空间!BB97+精神空间!BD97</f>
        <v>2.1779099999999998</v>
      </c>
      <c r="BQ98">
        <f>战魄!V98+武魂!BB98+好感度!F97+魂师之魄1!AA98+神器1!O98+魂兽1!Z100</f>
        <v>1.08</v>
      </c>
      <c r="BR98">
        <f>战魄!W98+武魂!BC98+好感度!G97+魂师之魄1!AB98+神器1!P98+魂兽1!AA100</f>
        <v>1.08</v>
      </c>
      <c r="BS98">
        <f>战魄!X98+武魂!BD98+好感度!H97+魂师之魄1!AC98+神器1!Q98+魂兽1!AB100</f>
        <v>1.3199999999999998</v>
      </c>
      <c r="BT98">
        <f>战魄!Y98+武魂!BE98+好感度!I97+魂师之魄1!AD98+神器1!R98+魂兽1!AC100</f>
        <v>1.3199999999999998</v>
      </c>
      <c r="BU98">
        <f>战魄!Z98+武魂!BF98+好感度!J97+魂师之魄1!AE98+神器1!S98+魂兽1!AD100</f>
        <v>1.3199999999999998</v>
      </c>
      <c r="BV98">
        <f>战魄!AA98+武魂!BG98+好感度!K97+魂师之魄1!AF98+神器1!T98+魂兽1!AE100</f>
        <v>1.3199999999999998</v>
      </c>
      <c r="BW98">
        <f>战魄!AB98+武魂!BH98+好感度!L97+魂师之魄1!AG98+神器1!U98+魂兽1!AF100</f>
        <v>1.3199999999999998</v>
      </c>
      <c r="BX98">
        <f>战魄!AC98+武魂!BI98+好感度!M97+魂师之魄1!AH98+神器1!V98+魂兽1!AG100</f>
        <v>1.3199999999999998</v>
      </c>
      <c r="BY98">
        <f>战魄!AD98+武魂!BJ98+好感度!N97+魂师之魄1!AI98+神器1!W98+魂兽1!AH100</f>
        <v>1.2999999999999998</v>
      </c>
      <c r="BZ98">
        <f>战魄!AE98+武魂!BK98+好感度!O97+魂师之魄1!AJ98+神器1!X98+魂兽1!AI100</f>
        <v>1.19</v>
      </c>
      <c r="CA98">
        <f>战魄!AF98+武魂!BL98+好感度!P97+魂师之魄1!AK98+神器1!Y98+魂兽1!AJ100</f>
        <v>1.08</v>
      </c>
      <c r="CB98">
        <f>战魄!AG98+武魂!BM98+好感度!Q97+魂师之魄1!AL98+神器1!Z98+魂兽1!AK100</f>
        <v>1.08</v>
      </c>
    </row>
    <row r="99" spans="2:80" x14ac:dyDescent="0.2">
      <c r="B99">
        <v>95</v>
      </c>
      <c r="D99">
        <f>(星级!D99+阶位!D99+战魄!D99+武魂!D99+众神殿!D99+精神空间!D98+天赋!C99+魂师之魄1!H99)*(1+BO99)+魂兽1!H101+化神!C98+魂骨!B98+魂环!C98+神兵!D97+神兵!W97+魂核1!H99</f>
        <v>1345231.2733243799</v>
      </c>
      <c r="E99">
        <f>(星级!E99+阶位!E99+战魄!E99+武魂!E99+众神殿!E99+精神空间!E98+天赋!D99+魂师之魄1!I99)*(1+BP99)+魂兽1!I101+化神!D98+魂骨!C98+魂环!D98+神兵!E97+神兵!X97+魂核1!I99</f>
        <v>302454.45947787998</v>
      </c>
      <c r="F99">
        <f>(星级!F99+阶位!F99+战魄!F99+武魂!F99+众神殿!F99+精神空间!F98+天赋!E99+魂师之魄1!J99)*(1+BQ99)+魂兽1!J101+化神!E98+魂骨!D98+魂环!E98+神兵!F97+神兵!Y97+魂核1!J99</f>
        <v>113167.76784</v>
      </c>
      <c r="G99">
        <f>(星级!G99+阶位!G99+战魄!G99+武魂!G99+众神殿!G99+精神空间!G98+天赋!F99+魂师之魄1!K99)*(1+BR99)+魂兽1!K101+化神!F98+魂骨!E98+魂环!F98+神兵!G97+神兵!Z97+魂核1!K99</f>
        <v>101786.00784000001</v>
      </c>
      <c r="H99">
        <f>(星级!H99+阶位!H99+战魄!H99+武魂!H99+众神殿!H99+精神空间!H98+天赋!G99+魂师之魄1!L99)*(1+BS99)+魂兽1!L101+化神!G98+魂骨!F98+魂环!G98+神兵!H97+神兵!AA97+魂核1!L99</f>
        <v>1802.5703999999998</v>
      </c>
      <c r="I99">
        <f>(星级!I99+阶位!I99+战魄!I99+武魂!I99+众神殿!I99+精神空间!I98+天赋!H99+魂师之魄1!M99)*(1+BT99)+魂兽1!M101+化神!H98+魂骨!G98+魂环!H98+神兵!I97+神兵!AB97+魂核1!M99</f>
        <v>1310.7303999999999</v>
      </c>
      <c r="J99">
        <f>(星级!J99+阶位!J99+战魄!J99+武魂!J99+众神殿!J99+精神空间!J98+天赋!I99+魂师之魄1!N99)*(1+BU99)+魂兽1!N101+化神!I98+魂骨!H98+魂环!I98+神兵!J97+神兵!AC97+魂核1!N99</f>
        <v>1380.83152</v>
      </c>
      <c r="K99">
        <f>(星级!K99+阶位!K99+战魄!K99+武魂!K99+众神殿!K99+精神空间!K98+天赋!J99+魂师之魄1!O99)*(1+BV99)+魂兽1!O101+化神!J98+魂骨!I98+魂环!J98+神兵!K97+神兵!AD97+魂核1!O99</f>
        <v>1320.0103999999999</v>
      </c>
      <c r="L99">
        <f>(星级!L99+阶位!L99+战魄!L99+武魂!L99+众神殿!L99+精神空间!L98+天赋!K99+魂师之魄1!P99)*(1+BW99)+魂兽1!P101+化神!K98+魂骨!J98+魂环!K98+神兵!L97+神兵!AE97+魂核1!P99</f>
        <v>1918.5703999999998</v>
      </c>
      <c r="M99">
        <f>(星级!M99+阶位!M99+战魄!M99+武魂!M99+众神殿!M99+精神空间!M98+天赋!L99+魂师之魄1!Q99)*(1+BX99)+魂兽1!Q101+化神!L98+魂骨!K98+魂环!L98+神兵!M97+神兵!AF97+魂核1!Q99</f>
        <v>1320.0103999999999</v>
      </c>
      <c r="N99">
        <f>(星级!N99+阶位!N99+战魄!N99+武魂!N99+众神殿!N99+精神空间!N98+天赋!M99+魂师之魄1!R99)*(1+BY99)+魂兽1!R101+化神!M98+魂骨!L98+魂环!M98+神兵!N97+神兵!AG97+魂核1!R99</f>
        <v>22388</v>
      </c>
      <c r="O99">
        <f>(星级!O99+阶位!O99+战魄!O99+武魂!O99+众神殿!O99+精神空间!O98+天赋!N99+魂师之魄1!S99)*(1+BZ99)+魂兽1!S101+化神!N98+魂骨!M98+魂环!N98+神兵!O97+神兵!AH97+魂核1!S99</f>
        <v>131.4</v>
      </c>
      <c r="P99">
        <f>(星级!P99+阶位!P99+战魄!P99+武魂!P99+众神殿!P99+精神空间!P98+天赋!O99+魂师之魄1!T99)*(1+CA99)+魂兽1!T101+化神!O98+魂骨!N98+魂环!O98+神兵!P97+神兵!AI97+魂核1!T99</f>
        <v>80525.818400000004</v>
      </c>
      <c r="Q99">
        <f>(星级!Q99+阶位!Q99+战魄!Q99+武魂!Q99+众神殿!Q99+精神空间!Q98+天赋!P99+魂师之魄1!U99)*(1+CB99)+魂兽1!U101+化神!P98+魂骨!O98+魂环!P98+神兵!Q97+神兵!AJ97+魂核1!U99</f>
        <v>80525.818400000004</v>
      </c>
      <c r="R99">
        <f>化神!R98+魂环!Q98</f>
        <v>57784</v>
      </c>
      <c r="S99">
        <f>化神!S98+魂环!R98</f>
        <v>57784</v>
      </c>
      <c r="T99">
        <f>魂环!S98</f>
        <v>0</v>
      </c>
      <c r="U99">
        <f>魂环!T98</f>
        <v>0</v>
      </c>
      <c r="V99">
        <f>魂核1!Y99+神器1!AD99+VLOOKUP(精神空间!$B$2,精神空间!$BR$4:$BT$11,2,)</f>
        <v>0.78991</v>
      </c>
      <c r="W99">
        <f>魂核1!Z99+神器1!AE99+VLOOKUP(精神空间!$B$2,精神空间!$BR$4:$BT$11,2,)</f>
        <v>0.7</v>
      </c>
      <c r="Y99">
        <f>(星级!S99+阶位!T99+战魄!D99+武魂!T99+众神殿!D99+精神空间!T98+天赋!S99+魂师之魄1!H99)*(1+BO99)+魂兽1!H101+化神!C98+魂骨!B98+魂环!C98+神兵!D97+神兵!W97+魂核1!H99</f>
        <v>1262540.9923477799</v>
      </c>
      <c r="Z99">
        <f>(星级!T99+阶位!U99+战魄!E99+武魂!U99+众神殿!E99+精神空间!U98+天赋!T99+魂师之魄1!I99)*(1+BP99)+魂兽1!I101+化神!D98+魂骨!C98+魂环!D98+神兵!E97+神兵!X97+魂核1!I99</f>
        <v>308595.82139944</v>
      </c>
      <c r="AA99">
        <f>(星级!U99+阶位!V99+战魄!F99+武魂!V99+众神殿!F99+精神空间!V98+天赋!U99+魂师之魄1!J99)*(1+BQ99)+魂兽1!J101+化神!E98+魂骨!D98+魂环!E98+神兵!F97+神兵!Y97+魂核1!J99</f>
        <v>104795.08559999999</v>
      </c>
      <c r="AB99">
        <f>(星级!V99+阶位!W99+战魄!G99+武魂!W99+众神殿!G99+精神空间!W98+天赋!V99+魂师之魄1!K99)*(1+BR99)+魂兽1!K101+化神!F98+魂骨!E98+魂环!F98+神兵!G97+神兵!Z97+魂核1!K99</f>
        <v>96271.245599999995</v>
      </c>
      <c r="AC99">
        <f>(星级!W99+阶位!X99+战魄!H99+武魂!X99+众神殿!H99+精神空间!X98+天赋!W99+魂师之魄1!L99)*(1+BS99)+魂兽1!L101+化神!G98+魂骨!F98+魂环!G98+神兵!H97+神兵!AA97+魂核1!L99</f>
        <v>1788.4647999999997</v>
      </c>
      <c r="AD99">
        <f>(星级!X99+阶位!Y99+战魄!I99+武魂!Y99+众神殿!I99+精神空间!Y98+天赋!X99+魂师之魄1!M99)*(1+BT99)+魂兽1!M101+化神!H98+魂骨!G98+魂环!H98+神兵!I97+神兵!AB97+魂核1!M99</f>
        <v>1296.6247999999998</v>
      </c>
      <c r="AE99">
        <f>(星级!Y99+阶位!Z99+战魄!J99+武魂!Z99+众神殿!J99+精神空间!Z98+天赋!Y99+魂师之魄1!N99)*(1+BU99)+魂兽1!N101+化神!I98+魂骨!H98+魂环!I98+神兵!J97+神兵!AC97+魂核1!N99</f>
        <v>1394.93712</v>
      </c>
      <c r="AF99">
        <f>(星级!Z99+阶位!AA99+战魄!K99+武魂!AA99+众神殿!K99+精神空间!AA98+天赋!Z99+魂师之魄1!O99)*(1+BV99)+魂兽1!O101+化神!J98+魂骨!I98+魂环!J98+神兵!K97+神兵!AD97+魂核1!O99</f>
        <v>1334.1159999999998</v>
      </c>
      <c r="AG99">
        <f>(星级!AA99+阶位!AB99+战魄!L99+武魂!AB99+众神殿!L99+精神空间!AB98+天赋!AA99+魂师之魄1!P99)*(1+BW99)+魂兽1!P101+化神!K98+魂骨!J98+魂环!K98+神兵!L97+神兵!AE97+魂核1!P99</f>
        <v>1918.5703999999998</v>
      </c>
      <c r="AH99">
        <f>(星级!AB99+阶位!AC99+战魄!M99+武魂!AC99+众神殿!M99+精神空间!AC98+天赋!AB99+魂师之魄1!Q99)*(1+BX99)+魂兽1!Q101+化神!L98+魂骨!K98+魂环!L98+神兵!M97+神兵!AF97+魂核1!Q99</f>
        <v>1320.0103999999999</v>
      </c>
      <c r="AI99">
        <f>(星级!AC99+阶位!AD99+战魄!N99+武魂!AD99+众神殿!N99+精神空间!AD98+天赋!AC99+魂师之魄1!R99)*(1+BY99)+魂兽1!R101+化神!M98+魂骨!L98+魂环!M98+神兵!N97+神兵!AG97+魂核1!R99</f>
        <v>17864</v>
      </c>
      <c r="AJ99">
        <f>(星级!AD99+阶位!AE99+战魄!O99+武魂!AE99+众神殿!O99+精神空间!AE98+天赋!AD99+魂师之魄1!S99)*(1+BZ99)+魂兽1!S101+化神!N98+魂骨!M98+魂环!N98+神兵!O97+神兵!AH97+魂核1!S99</f>
        <v>208.04999999999998</v>
      </c>
      <c r="AK99">
        <f>(星级!AE99+阶位!AF99+战魄!P99+武魂!AF99+众神殿!P99+精神空间!AF98+天赋!AE99+魂师之魄1!T99)*(1+CA99)+魂兽1!T101+化神!O98+魂骨!N98+魂环!O98+神兵!P97+神兵!AI97+魂核1!T99</f>
        <v>78416.698399999994</v>
      </c>
      <c r="AL99">
        <f>(星级!AF99+阶位!AG99+战魄!Q99+武魂!AG99+众神殿!Q99+精神空间!AG98+天赋!AF99+魂师之魄1!U99)*(1+CB99)+魂兽1!U101+化神!P98+魂骨!O98+魂环!P98+神兵!Q97+神兵!AJ97+魂核1!U99</f>
        <v>78416.698399999994</v>
      </c>
      <c r="AM99">
        <f>化神!R98+魂环!Q98</f>
        <v>57784</v>
      </c>
      <c r="AN99">
        <f>化神!S98+魂环!R98</f>
        <v>57784</v>
      </c>
      <c r="AO99">
        <f>魂环!S98</f>
        <v>0</v>
      </c>
      <c r="AP99">
        <f>魂环!T98</f>
        <v>0</v>
      </c>
      <c r="AQ99">
        <f>魂核1!Y99+神器1!AD99+VLOOKUP(精神空间!$B$2,精神空间!$BR$4:$BT$11,2,)</f>
        <v>0.78991</v>
      </c>
      <c r="AR99">
        <f>魂核1!Z99+神器1!AE99+VLOOKUP(精神空间!$B$2,精神空间!$BR$4:$BT$11,2,)</f>
        <v>0.7</v>
      </c>
      <c r="AT99">
        <f>(星级!AH99+阶位!AJ99+战魄!D99+武魂!AJ99+众神殿!D99+精神空间!AJ98+天赋!AI99+魂师之魄1!H99)*(1+BO99)+魂兽1!H101+化神!C98+魂骨!B98+魂环!C98+神兵!D97+神兵!W97+魂核1!H99</f>
        <v>1204354.0616071601</v>
      </c>
      <c r="AU99">
        <f>(星级!AI99+阶位!AK99+战魄!E99+武魂!AK99+众神殿!E99+精神空间!AK98+天赋!AJ99+魂师之魄1!I99)*(1+BP99)+魂兽1!I101+化神!D98+魂骨!C98+魂环!D98+神兵!E97+神兵!X97+魂核1!I99</f>
        <v>314336.75394935999</v>
      </c>
      <c r="AV99">
        <f>(星级!AJ99+阶位!AL99+战魄!F99+武魂!AL99+众神殿!F99+精神空间!AL98+天赋!AK99+魂师之魄1!J99)*(1+BQ99)+魂兽1!J101+化神!E98+魂骨!D98+魂环!E98+神兵!F97+神兵!Y97+魂核1!J99</f>
        <v>93160.443360000005</v>
      </c>
      <c r="AW99">
        <f>(星级!AK99+阶位!AM99+战魄!G99+武魂!AM99+众神殿!G99+精神空间!AM98+天赋!AL99+魂师之魄1!K99)*(1+BR99)+魂兽1!K101+化神!F98+魂骨!E98+魂环!F98+神兵!G97+神兵!Z97+魂核1!K99</f>
        <v>101190.07536</v>
      </c>
      <c r="AX99">
        <f>(星级!AL99+阶位!AN99+战魄!H99+武魂!AN99+众神殿!H99+精神空间!AN98+天赋!AM99+魂师之魄1!L99)*(1+BS99)+魂兽1!L101+化神!G98+魂骨!F98+魂环!G98+神兵!H97+神兵!AA97+魂核1!L99</f>
        <v>1802.5703999999998</v>
      </c>
      <c r="AY99">
        <f>(星级!AM99+阶位!AO99+战魄!I99+武魂!AO99+众神殿!I99+精神空间!AO98+天赋!AN99+魂师之魄1!M99)*(1+BT99)+魂兽1!M101+化神!H98+魂骨!G98+魂环!H98+神兵!I97+神兵!AB97+魂核1!M99</f>
        <v>1310.7303999999999</v>
      </c>
      <c r="AZ99">
        <f>(星级!AN99+阶位!AP99+战魄!J99+武魂!AP99+众神殿!J99+精神空间!AP98+天赋!AO99+魂师之魄1!N99)*(1+BU99)+魂兽1!N101+化神!I98+魂骨!H98+魂环!I98+神兵!J97+神兵!AC97+魂核1!N99</f>
        <v>1380.83152</v>
      </c>
      <c r="BA99">
        <f>(星级!AO99+阶位!AQ99+战魄!K99+武魂!AQ99+众神殿!K99+精神空间!AQ98+天赋!AP99+魂师之魄1!O99)*(1+BV99)+魂兽1!O101+化神!J98+魂骨!I98+魂环!J98+神兵!K97+神兵!AD97+魂核1!O99</f>
        <v>1310.7303999999999</v>
      </c>
      <c r="BB99">
        <f>(星级!AP99+阶位!AR99+战魄!L99+武魂!AR99+众神殿!L99+精神空间!AR98+天赋!AQ99+魂师之魄1!P99)*(1+BW99)+魂兽1!P101+化神!K98+魂骨!J98+魂环!K98+神兵!L97+神兵!AE97+魂核1!P99</f>
        <v>1918.5703999999998</v>
      </c>
      <c r="BC99">
        <f>(星级!AQ99+阶位!AS99+战魄!M99+武魂!AS99+众神殿!M99+精神空间!AS98+天赋!AR99+魂师之魄1!Q99)*(1+BX99)+魂兽1!Q101+化神!L98+魂骨!K98+魂环!L98+神兵!M97+神兵!AF97+魂核1!Q99</f>
        <v>1320.0103999999999</v>
      </c>
      <c r="BD99">
        <f>(星级!AR99+阶位!AT99+战魄!N99+武魂!AT99+众神殿!N99+精神空间!AT98+天赋!AS99+魂师之魄1!R99)*(1+BY99)+魂兽1!R101+化神!M98+魂骨!L98+魂环!M98+神兵!N97+神兵!AG97+魂核1!R99</f>
        <v>8932</v>
      </c>
      <c r="BE99">
        <f>(星级!AS99+阶位!AU99+战魄!O99+武魂!AU99+众神殿!O99+精神空间!AU98+天赋!AT99+魂师之魄1!S99)*(1+BZ99)+魂兽1!S101+化神!N98+魂骨!M98+魂环!N98+神兵!O97+神兵!AH97+魂核1!S99</f>
        <v>262.8</v>
      </c>
      <c r="BF99">
        <f>(星级!AT99+阶位!AV99+战魄!P99+武魂!AV99+众神殿!P99+精神空间!AV98+天赋!AU99+魂师之魄1!T99)*(1+CA99)+魂兽1!T101+化神!O98+魂骨!N98+魂环!O98+神兵!P97+神兵!AI97+魂核1!T99</f>
        <v>78416.698399999994</v>
      </c>
      <c r="BG99">
        <f>(星级!AU99+阶位!AW99+战魄!Q99+武魂!AW99+众神殿!Q99+精神空间!AW98+天赋!AV99+魂师之魄1!U99)*(1+CB99)+魂兽1!U101+化神!P98+魂骨!O98+魂环!P98+神兵!Q97+神兵!AJ97+魂核1!U99</f>
        <v>78416.698399999994</v>
      </c>
      <c r="BH99">
        <f>化神!R98+魂环!Q98</f>
        <v>57784</v>
      </c>
      <c r="BI99">
        <f>化神!S98+魂环!R98</f>
        <v>57784</v>
      </c>
      <c r="BJ99">
        <f>魂环!S98</f>
        <v>0</v>
      </c>
      <c r="BK99">
        <f>魂环!T98</f>
        <v>0</v>
      </c>
      <c r="BL99">
        <f>魂核1!Y99+神器1!AD99+VLOOKUP(精神空间!$B$2,精神空间!$BR$4:$BT$11,2,)</f>
        <v>0.78991</v>
      </c>
      <c r="BM99">
        <f>魂核1!Z99+神器1!AE99+VLOOKUP(精神空间!$B$2,精神空间!$BR$4:$BT$11,2,)</f>
        <v>0.7</v>
      </c>
      <c r="BO99">
        <f>战魄!T99+武魂!AZ99+好感度!D98+魂师之魄1!Y99+神器1!M99+魂兽1!X101+精神空间!BA98+精神空间!BC98</f>
        <v>3.1779099999999998</v>
      </c>
      <c r="BP99">
        <f>战魄!U99+武魂!BA99+好感度!E98+魂师之魄1!Z99+神器1!N99+魂兽1!Y101+精神空间!BB98+精神空间!BD98</f>
        <v>2.1779099999999998</v>
      </c>
      <c r="BQ99">
        <f>战魄!V99+武魂!BB99+好感度!F98+魂师之魄1!AA99+神器1!O99+魂兽1!Z101</f>
        <v>1.08</v>
      </c>
      <c r="BR99">
        <f>战魄!W99+武魂!BC99+好感度!G98+魂师之魄1!AB99+神器1!P99+魂兽1!AA101</f>
        <v>1.08</v>
      </c>
      <c r="BS99">
        <f>战魄!X99+武魂!BD99+好感度!H98+魂师之魄1!AC99+神器1!Q99+魂兽1!AB101</f>
        <v>1.3199999999999998</v>
      </c>
      <c r="BT99">
        <f>战魄!Y99+武魂!BE99+好感度!I98+魂师之魄1!AD99+神器1!R99+魂兽1!AC101</f>
        <v>1.3199999999999998</v>
      </c>
      <c r="BU99">
        <f>战魄!Z99+武魂!BF99+好感度!J98+魂师之魄1!AE99+神器1!S99+魂兽1!AD101</f>
        <v>1.3199999999999998</v>
      </c>
      <c r="BV99">
        <f>战魄!AA99+武魂!BG99+好感度!K98+魂师之魄1!AF99+神器1!T99+魂兽1!AE101</f>
        <v>1.3199999999999998</v>
      </c>
      <c r="BW99">
        <f>战魄!AB99+武魂!BH99+好感度!L98+魂师之魄1!AG99+神器1!U99+魂兽1!AF101</f>
        <v>1.3199999999999998</v>
      </c>
      <c r="BX99">
        <f>战魄!AC99+武魂!BI99+好感度!M98+魂师之魄1!AH99+神器1!V99+魂兽1!AG101</f>
        <v>1.3199999999999998</v>
      </c>
      <c r="BY99">
        <f>战魄!AD99+武魂!BJ99+好感度!N98+魂师之魄1!AI99+神器1!W99+魂兽1!AH101</f>
        <v>1.3199999999999998</v>
      </c>
      <c r="BZ99">
        <f>战魄!AE99+武魂!BK99+好感度!O98+魂师之魄1!AJ99+神器1!X99+魂兽1!AI101</f>
        <v>1.19</v>
      </c>
      <c r="CA99">
        <f>战魄!AF99+武魂!BL99+好感度!P98+魂师之魄1!AK99+神器1!Y99+魂兽1!AJ101</f>
        <v>1.08</v>
      </c>
      <c r="CB99">
        <f>战魄!AG99+武魂!BM99+好感度!Q98+魂师之魄1!AL99+神器1!Z99+魂兽1!AK101</f>
        <v>1.08</v>
      </c>
    </row>
    <row r="100" spans="2:80" x14ac:dyDescent="0.2">
      <c r="B100">
        <v>96</v>
      </c>
      <c r="D100">
        <f>(星级!D100+阶位!D100+战魄!D100+武魂!D100+众神殿!D100+精神空间!D99+天赋!C100+魂师之魄1!H100)*(1+BO100)+魂兽1!H102+化神!C99+魂骨!B99+魂环!C99+神兵!D98+神兵!W98+魂核1!H100</f>
        <v>1347541.6575543799</v>
      </c>
      <c r="E100">
        <f>(星级!E100+阶位!E100+战魄!E100+武魂!E100+众神殿!E100+精神空间!E99+天赋!D100+魂师之魄1!I100)*(1+BP100)+魂兽1!I102+化神!D99+魂骨!C99+魂环!D99+神兵!E98+神兵!X98+魂核1!I100</f>
        <v>302934.95946987998</v>
      </c>
      <c r="F100">
        <f>(星级!F100+阶位!F100+战魄!F100+武魂!F100+众神殿!F100+精神空间!F99+天赋!E100+魂师之魄1!J100)*(1+BQ100)+魂兽1!J102+化神!E99+魂骨!D99+魂环!E99+神兵!F98+神兵!Y98+魂核1!J100</f>
        <v>113322.10384</v>
      </c>
      <c r="G100">
        <f>(星级!G100+阶位!G100+战魄!G100+武魂!G100+众神殿!G100+精神空间!G99+天赋!F100+魂师之魄1!K100)*(1+BR100)+魂兽1!K102+化神!F99+魂骨!E99+魂环!F99+神兵!G98+神兵!Z98+魂核1!K100</f>
        <v>101896.66383999999</v>
      </c>
      <c r="H100">
        <f>(星级!H100+阶位!H100+战魄!H100+武魂!H100+众神殿!H100+精神空间!H99+天赋!G100+魂师之魄1!L100)*(1+BS100)+魂兽1!L102+化神!G99+魂骨!F99+魂环!G99+神兵!H98+神兵!AA98+魂核1!L100</f>
        <v>1812.3144</v>
      </c>
      <c r="I100">
        <f>(星级!I100+阶位!I100+战魄!I100+武魂!I100+众神殿!I100+精神空间!I99+天赋!H100+魂师之魄1!M100)*(1+BT100)+魂兽1!M102+化神!H99+魂骨!G99+魂环!H99+神兵!I98+神兵!AB98+魂核1!M100</f>
        <v>1320.4744000000001</v>
      </c>
      <c r="J100">
        <f>(星级!J100+阶位!J100+战魄!J100+武魂!J100+众神殿!J100+精神空间!J99+天赋!I100+魂师之魄1!N100)*(1+BU100)+魂兽1!N102+化神!I99+魂骨!H99+魂环!I99+神兵!J98+神兵!AC98+魂核1!N100</f>
        <v>1390.5755199999999</v>
      </c>
      <c r="K100">
        <f>(星级!K100+阶位!K100+战魄!K100+武魂!K100+众神殿!K100+精神空间!K99+天赋!J100+魂师之魄1!O100)*(1+BV100)+魂兽1!O102+化神!J99+魂骨!I99+魂环!J99+神兵!K98+神兵!AD98+魂核1!O100</f>
        <v>1329.7544</v>
      </c>
      <c r="L100">
        <f>(星级!L100+阶位!L100+战魄!L100+武魂!L100+众神殿!L100+精神空间!L99+天赋!K100+魂师之魄1!P100)*(1+BW100)+魂兽1!P102+化神!K99+魂骨!J99+魂环!K99+神兵!L98+神兵!AE98+魂核1!P100</f>
        <v>1928.3144</v>
      </c>
      <c r="M100">
        <f>(星级!M100+阶位!M100+战魄!M100+武魂!M100+众神殿!M100+精神空间!M99+天赋!L100+魂师之魄1!Q100)*(1+BX100)+魂兽1!Q102+化神!L99+魂骨!K99+魂环!L99+神兵!M98+神兵!AF98+魂核1!Q100</f>
        <v>1329.7544</v>
      </c>
      <c r="N100">
        <f>(星级!N100+阶位!N100+战魄!N100+武魂!N100+众神殿!N100+精神空间!N99+天赋!M100+魂师之魄1!R100)*(1+BY100)+魂兽1!R102+化神!M99+魂骨!L99+魂环!M99+神兵!N98+神兵!AG98+魂核1!R100</f>
        <v>22620</v>
      </c>
      <c r="O100">
        <f>(星级!O100+阶位!O100+战魄!O100+武魂!O100+众神殿!O100+精神空间!O99+天赋!N100+魂师之魄1!S100)*(1+BZ100)+魂兽1!S102+化神!N99+魂骨!M99+魂环!N99+神兵!O98+神兵!AH98+魂核1!S100</f>
        <v>132</v>
      </c>
      <c r="P100">
        <f>(星级!P100+阶位!P100+战魄!P100+武魂!P100+众神殿!P100+精神空间!P99+天赋!O100+魂师之魄1!T100)*(1+CA100)+魂兽1!T102+化神!O99+魂骨!N99+魂环!O99+神兵!P98+神兵!AI98+魂核1!T100</f>
        <v>80548.136799999993</v>
      </c>
      <c r="Q100">
        <f>(星级!Q100+阶位!Q100+战魄!Q100+武魂!Q100+众神殿!Q100+精神空间!Q99+天赋!P100+魂师之魄1!U100)*(1+CB100)+魂兽1!U102+化神!P99+魂骨!O99+魂环!P99+神兵!Q98+神兵!AJ98+魂核1!U100</f>
        <v>80548.136799999993</v>
      </c>
      <c r="R100">
        <f>化神!R99+魂环!Q99</f>
        <v>57784</v>
      </c>
      <c r="S100">
        <f>化神!S99+魂环!R99</f>
        <v>57784</v>
      </c>
      <c r="T100">
        <f>魂环!S99</f>
        <v>0</v>
      </c>
      <c r="U100">
        <f>魂环!T99</f>
        <v>0</v>
      </c>
      <c r="V100">
        <f>魂核1!Y100+神器1!AD100+VLOOKUP(精神空间!$B$2,精神空间!$BR$4:$BT$11,2,)</f>
        <v>0.78991</v>
      </c>
      <c r="W100">
        <f>魂核1!Z100+神器1!AE100+VLOOKUP(精神空间!$B$2,精神空间!$BR$4:$BT$11,2,)</f>
        <v>0.78991</v>
      </c>
      <c r="Y100">
        <f>(星级!S100+阶位!T100+战魄!D100+武魂!T100+众神殿!D100+精神空间!T99+天赋!S100+魂师之魄1!H100)*(1+BO100)+魂兽1!H102+化神!C99+魂骨!B99+魂环!C99+神兵!D98+神兵!W98+魂核1!H100</f>
        <v>1264616.57803578</v>
      </c>
      <c r="Z100">
        <f>(星级!T100+阶位!U100+战魄!E100+武魂!U100+众神殿!E100+精神空间!U99+天赋!T100+魂师之魄1!I100)*(1+BP100)+魂兽1!I102+化神!D99+魂骨!C99+魂环!D99+神兵!E98+神兵!X98+魂核1!I100</f>
        <v>309099.20234343997</v>
      </c>
      <c r="AA100">
        <f>(星级!U100+阶位!V100+战魄!F100+武魂!V100+众神殿!F100+精神空间!V99+天赋!U100+魂师之魄1!J100)*(1+BQ100)+魂兽1!J102+化神!E99+魂骨!D99+魂环!E99+神兵!F98+神兵!Y98+魂核1!J100</f>
        <v>104919.0536</v>
      </c>
      <c r="AB100">
        <f>(星级!V100+阶位!W100+战魄!G100+武魂!W100+众神殿!G100+精神空间!W99+天赋!V100+魂师之魄1!K100)*(1+BR100)+魂兽1!K102+化神!F99+魂骨!E99+魂环!F99+神兵!G98+神兵!Z98+魂核1!K100</f>
        <v>96361.933599999989</v>
      </c>
      <c r="AC100">
        <f>(星级!W100+阶位!X100+战魄!H100+武魂!X100+众神殿!H100+精神空间!X99+天赋!W100+魂师之魄1!L100)*(1+BS100)+魂兽1!L102+化神!G99+魂骨!F99+魂环!G99+神兵!H98+神兵!AA98+魂核1!L100</f>
        <v>1798.2087999999999</v>
      </c>
      <c r="AD100">
        <f>(星级!X100+阶位!Y100+战魄!I100+武魂!Y100+众神殿!I100+精神空间!Y99+天赋!X100+魂师之魄1!M100)*(1+BT100)+魂兽1!M102+化神!H99+魂骨!G99+魂环!H99+神兵!I98+神兵!AB98+魂核1!M100</f>
        <v>1306.3688</v>
      </c>
      <c r="AE100">
        <f>(星级!Y100+阶位!Z100+战魄!J100+武魂!Z100+众神殿!J100+精神空间!Z99+天赋!Y100+魂师之魄1!N100)*(1+BU100)+魂兽1!N102+化神!I99+魂骨!H99+魂环!I99+神兵!J98+神兵!AC98+魂核1!N100</f>
        <v>1404.68112</v>
      </c>
      <c r="AF100">
        <f>(星级!Z100+阶位!AA100+战魄!K100+武魂!AA100+众神殿!K100+精神空间!AA99+天赋!Z100+魂师之魄1!O100)*(1+BV100)+魂兽1!O102+化神!J99+魂骨!I99+魂环!J99+神兵!K98+神兵!AD98+魂核1!O100</f>
        <v>1343.86</v>
      </c>
      <c r="AG100">
        <f>(星级!AA100+阶位!AB100+战魄!L100+武魂!AB100+众神殿!L100+精神空间!AB99+天赋!AA100+魂师之魄1!P100)*(1+BW100)+魂兽1!P102+化神!K99+魂骨!J99+魂环!K99+神兵!L98+神兵!AE98+魂核1!P100</f>
        <v>1928.3144</v>
      </c>
      <c r="AH100">
        <f>(星级!AB100+阶位!AC100+战魄!M100+武魂!AC100+众神殿!M100+精神空间!AC99+天赋!AB100+魂师之魄1!Q100)*(1+BX100)+魂兽1!Q102+化神!L99+魂骨!K99+魂环!L99+神兵!M98+神兵!AF98+魂核1!Q100</f>
        <v>1329.7544</v>
      </c>
      <c r="AI100">
        <f>(星级!AC100+阶位!AD100+战魄!N100+武魂!AD100+众神殿!N100+精神空间!AD99+天赋!AC100+魂师之魄1!R100)*(1+BY100)+魂兽1!R102+化神!M99+魂骨!L99+魂环!M99+神兵!N98+神兵!AG98+魂核1!R100</f>
        <v>18049.599999999999</v>
      </c>
      <c r="AJ100">
        <f>(星级!AD100+阶位!AE100+战魄!O100+武魂!AE100+众神殿!O100+精神空间!AE99+天赋!AD100+魂师之魄1!S100)*(1+BZ100)+魂兽1!S102+化神!N99+魂骨!M99+魂环!N99+神兵!O98+神兵!AH98+魂核1!S100</f>
        <v>209.00000000000003</v>
      </c>
      <c r="AK100">
        <f>(星级!AE100+阶位!AF100+战魄!P100+武魂!AF100+众神殿!P100+精神空间!AF99+天赋!AE100+魂师之魄1!T100)*(1+CA100)+魂兽1!T102+化神!O99+魂骨!N99+魂环!O99+神兵!P98+神兵!AI98+魂核1!T100</f>
        <v>78439.016799999998</v>
      </c>
      <c r="AL100">
        <f>(星级!AF100+阶位!AG100+战魄!Q100+武魂!AG100+众神殿!Q100+精神空间!AG99+天赋!AF100+魂师之魄1!U100)*(1+CB100)+魂兽1!U102+化神!P99+魂骨!O99+魂环!P99+神兵!Q98+神兵!AJ98+魂核1!U100</f>
        <v>78439.016799999998</v>
      </c>
      <c r="AM100">
        <f>化神!R99+魂环!Q99</f>
        <v>57784</v>
      </c>
      <c r="AN100">
        <f>化神!S99+魂环!R99</f>
        <v>57784</v>
      </c>
      <c r="AO100">
        <f>魂环!S99</f>
        <v>0</v>
      </c>
      <c r="AP100">
        <f>魂环!T99</f>
        <v>0</v>
      </c>
      <c r="AQ100">
        <f>魂核1!Y100+神器1!AD100+VLOOKUP(精神空间!$B$2,精神空间!$BR$4:$BT$11,2,)</f>
        <v>0.78991</v>
      </c>
      <c r="AR100">
        <f>魂核1!Z100+神器1!AE100+VLOOKUP(精神空间!$B$2,精神空间!$BR$4:$BT$11,2,)</f>
        <v>0.78991</v>
      </c>
      <c r="AT100">
        <f>(星级!AH100+阶位!AJ100+战魄!D100+武魂!AJ100+众神殿!D100+精神空间!AJ99+天赋!AI100+魂师之魄1!H100)*(1+BO100)+魂兽1!H102+化神!C99+魂骨!B99+魂环!C99+神兵!D98+神兵!W98+魂核1!H100</f>
        <v>1206200.6978271599</v>
      </c>
      <c r="AU100">
        <f>(星级!AI100+阶位!AK100+战魄!E100+武魂!AK100+众神殿!E100+精神空间!AK99+天赋!AJ100+魂师之魄1!I100)*(1+BP100)+魂兽1!I102+化神!D99+魂骨!C99+魂环!D99+神兵!E98+神兵!X98+魂核1!I100</f>
        <v>314870.16614285996</v>
      </c>
      <c r="AV100">
        <f>(星级!AJ100+阶位!AL100+战魄!F100+武魂!AL100+众神殿!F100+精神空间!AL99+天赋!AK100+魂师之魄1!J100)*(1+BQ100)+魂兽1!J102+化神!E99+魂骨!D99+魂环!E99+神兵!F98+神兵!Y98+魂核1!J100</f>
        <v>93240.502559999994</v>
      </c>
      <c r="AW100">
        <f>(星级!AK100+阶位!AM100+战魄!G100+武魂!AM100+众神殿!G100+精神空间!AM99+天赋!AL100+魂师之魄1!K100)*(1+BR100)+魂兽1!K102+化神!F99+魂骨!E99+魂环!F99+神兵!G98+神兵!Z98+魂核1!K100</f>
        <v>101300.75216</v>
      </c>
      <c r="AX100">
        <f>(星级!AL100+阶位!AN100+战魄!H100+武魂!AN100+众神殿!H100+精神空间!AN99+天赋!AM100+魂师之魄1!L100)*(1+BS100)+魂兽1!L102+化神!G99+魂骨!F99+魂环!G99+神兵!H98+神兵!AA98+魂核1!L100</f>
        <v>1812.3144</v>
      </c>
      <c r="AY100">
        <f>(星级!AM100+阶位!AO100+战魄!I100+武魂!AO100+众神殿!I100+精神空间!AO99+天赋!AN100+魂师之魄1!M100)*(1+BT100)+魂兽1!M102+化神!H99+魂骨!G99+魂环!H99+神兵!I98+神兵!AB98+魂核1!M100</f>
        <v>1320.4744000000001</v>
      </c>
      <c r="AZ100">
        <f>(星级!AN100+阶位!AP100+战魄!J100+武魂!AP100+众神殿!J100+精神空间!AP99+天赋!AO100+魂师之魄1!N100)*(1+BU100)+魂兽1!N102+化神!I99+魂骨!H99+魂环!I99+神兵!J98+神兵!AC98+魂核1!N100</f>
        <v>1390.5755199999999</v>
      </c>
      <c r="BA100">
        <f>(星级!AO100+阶位!AQ100+战魄!K100+武魂!AQ100+众神殿!K100+精神空间!AQ99+天赋!AP100+魂师之魄1!O100)*(1+BV100)+魂兽1!O102+化神!J99+魂骨!I99+魂环!J99+神兵!K98+神兵!AD98+魂核1!O100</f>
        <v>1320.4744000000001</v>
      </c>
      <c r="BB100">
        <f>(星级!AP100+阶位!AR100+战魄!L100+武魂!AR100+众神殿!L100+精神空间!AR99+天赋!AQ100+魂师之魄1!P100)*(1+BW100)+魂兽1!P102+化神!K99+魂骨!J99+魂环!K99+神兵!L98+神兵!AE98+魂核1!P100</f>
        <v>1928.3144</v>
      </c>
      <c r="BC100">
        <f>(星级!AQ100+阶位!AS100+战魄!M100+武魂!AS100+众神殿!M100+精神空间!AS99+天赋!AR100+魂师之魄1!Q100)*(1+BX100)+魂兽1!Q102+化神!L99+魂骨!K99+魂环!L99+神兵!M98+神兵!AF98+魂核1!Q100</f>
        <v>1329.7544</v>
      </c>
      <c r="BD100">
        <f>(星级!AR100+阶位!AT100+战魄!N100+武魂!AT100+众神殿!N100+精神空间!AT99+天赋!AS100+魂师之魄1!R100)*(1+BY100)+魂兽1!R102+化神!M99+魂骨!L99+魂环!M99+神兵!N98+神兵!AG98+魂核1!R100</f>
        <v>9024.7999999999993</v>
      </c>
      <c r="BE100">
        <f>(星级!AS100+阶位!AU100+战魄!O100+武魂!AU100+众神殿!O100+精神空间!AU99+天赋!AT100+魂师之魄1!S100)*(1+BZ100)+魂兽1!S102+化神!N99+魂骨!M99+魂环!N99+神兵!O98+神兵!AH98+魂核1!S100</f>
        <v>264</v>
      </c>
      <c r="BF100">
        <f>(星级!AT100+阶位!AV100+战魄!P100+武魂!AV100+众神殿!P100+精神空间!AV99+天赋!AU100+魂师之魄1!T100)*(1+CA100)+魂兽1!T102+化神!O99+魂骨!N99+魂环!O99+神兵!P98+神兵!AI98+魂核1!T100</f>
        <v>78439.016799999998</v>
      </c>
      <c r="BG100">
        <f>(星级!AU100+阶位!AW100+战魄!Q100+武魂!AW100+众神殿!Q100+精神空间!AW99+天赋!AV100+魂师之魄1!U100)*(1+CB100)+魂兽1!U102+化神!P99+魂骨!O99+魂环!P99+神兵!Q98+神兵!AJ98+魂核1!U100</f>
        <v>78439.016799999998</v>
      </c>
      <c r="BH100">
        <f>化神!R99+魂环!Q99</f>
        <v>57784</v>
      </c>
      <c r="BI100">
        <f>化神!S99+魂环!R99</f>
        <v>57784</v>
      </c>
      <c r="BJ100">
        <f>魂环!S99</f>
        <v>0</v>
      </c>
      <c r="BK100">
        <f>魂环!T99</f>
        <v>0</v>
      </c>
      <c r="BL100">
        <f>魂核1!Y100+神器1!AD100+VLOOKUP(精神空间!$B$2,精神空间!$BR$4:$BT$11,2,)</f>
        <v>0.78991</v>
      </c>
      <c r="BM100">
        <f>魂核1!Z100+神器1!AE100+VLOOKUP(精神空间!$B$2,精神空间!$BR$4:$BT$11,2,)</f>
        <v>0.78991</v>
      </c>
      <c r="BO100">
        <f>战魄!T100+武魂!AZ100+好感度!D99+魂师之魄1!Y100+神器1!M100+魂兽1!X102+精神空间!BA99+精神空间!BC99</f>
        <v>3.1779099999999998</v>
      </c>
      <c r="BP100">
        <f>战魄!U100+武魂!BA100+好感度!E99+魂师之魄1!Z100+神器1!N100+魂兽1!Y102+精神空间!BB99+精神空间!BD99</f>
        <v>2.1779099999999998</v>
      </c>
      <c r="BQ100">
        <f>战魄!V100+武魂!BB100+好感度!F99+魂师之魄1!AA100+神器1!O100+魂兽1!Z102</f>
        <v>1.08</v>
      </c>
      <c r="BR100">
        <f>战魄!W100+武魂!BC100+好感度!G99+魂师之魄1!AB100+神器1!P100+魂兽1!AA102</f>
        <v>1.08</v>
      </c>
      <c r="BS100">
        <f>战魄!X100+武魂!BD100+好感度!H99+魂师之魄1!AC100+神器1!Q100+魂兽1!AB102</f>
        <v>1.3199999999999998</v>
      </c>
      <c r="BT100">
        <f>战魄!Y100+武魂!BE100+好感度!I99+魂师之魄1!AD100+神器1!R100+魂兽1!AC102</f>
        <v>1.3199999999999998</v>
      </c>
      <c r="BU100">
        <f>战魄!Z100+武魂!BF100+好感度!J99+魂师之魄1!AE100+神器1!S100+魂兽1!AD102</f>
        <v>1.3199999999999998</v>
      </c>
      <c r="BV100">
        <f>战魄!AA100+武魂!BG100+好感度!K99+魂师之魄1!AF100+神器1!T100+魂兽1!AE102</f>
        <v>1.3199999999999998</v>
      </c>
      <c r="BW100">
        <f>战魄!AB100+武魂!BH100+好感度!L99+魂师之魄1!AG100+神器1!U100+魂兽1!AF102</f>
        <v>1.3199999999999998</v>
      </c>
      <c r="BX100">
        <f>战魄!AC100+武魂!BI100+好感度!M99+魂师之魄1!AH100+神器1!V100+魂兽1!AG102</f>
        <v>1.3199999999999998</v>
      </c>
      <c r="BY100">
        <f>战魄!AD100+武魂!BJ100+好感度!N99+魂师之魄1!AI100+神器1!W100+魂兽1!AH102</f>
        <v>1.3199999999999998</v>
      </c>
      <c r="BZ100">
        <f>战魄!AE100+武魂!BK100+好感度!O99+魂师之魄1!AJ100+神器1!X100+魂兽1!AI102</f>
        <v>1.2</v>
      </c>
      <c r="CA100">
        <f>战魄!AF100+武魂!BL100+好感度!P99+魂师之魄1!AK100+神器1!Y100+魂兽1!AJ102</f>
        <v>1.08</v>
      </c>
      <c r="CB100">
        <f>战魄!AG100+武魂!BM100+好感度!Q99+魂师之魄1!AL100+神器1!Z100+魂兽1!AK102</f>
        <v>1.08</v>
      </c>
    </row>
    <row r="101" spans="2:80" x14ac:dyDescent="0.2">
      <c r="B101">
        <v>97</v>
      </c>
      <c r="D101">
        <f>(星级!D101+阶位!D101+战魄!D101+武魂!D101+众神殿!D101+精神空间!D100+天赋!C101+魂师之魄1!H101)*(1+BO101)+魂兽1!H103+化神!C100+魂骨!B100+魂环!C100+神兵!D99+神兵!W99+魂核1!H101</f>
        <v>1349852.0417843799</v>
      </c>
      <c r="E101">
        <f>(星级!E101+阶位!E101+战魄!E101+武魂!E101+众神殿!E101+精神空间!E100+天赋!D101+魂师之魄1!I101)*(1+BP101)+魂兽1!I103+化神!D100+魂骨!C100+魂环!D100+神兵!E99+神兵!X99+魂核1!I101</f>
        <v>303415.45946188003</v>
      </c>
      <c r="F101">
        <f>(星级!F101+阶位!F101+战魄!F101+武魂!F101+众神殿!F101+精神空间!F100+天赋!E101+魂师之魄1!J101)*(1+BQ101)+魂兽1!J103+化神!E100+魂骨!D100+魂环!E100+神兵!F99+神兵!Y99+魂核1!J101</f>
        <v>113476.43984000001</v>
      </c>
      <c r="G101">
        <f>(星级!G101+阶位!G101+战魄!G101+武魂!G101+众神殿!G101+精神空间!G100+天赋!F101+魂师之魄1!K101)*(1+BR101)+魂兽1!K103+化神!F100+魂骨!E100+魂环!F100+神兵!G99+神兵!Z99+魂核1!K101</f>
        <v>102007.31984000001</v>
      </c>
      <c r="H101">
        <f>(星级!H101+阶位!H101+战魄!H101+武魂!H101+众神殿!H101+精神空间!H100+天赋!G101+魂师之魄1!L101)*(1+BS101)+魂兽1!L103+化神!G100+魂骨!F100+魂环!G100+神兵!H99+神兵!AA99+魂核1!L101</f>
        <v>1837.7657999999999</v>
      </c>
      <c r="I101">
        <f>(星级!I101+阶位!I101+战魄!I101+武魂!I101+众神殿!I101+精神空间!I100+天赋!H101+魂师之魄1!M101)*(1+BT101)+魂兽1!M103+化神!H100+魂骨!G100+魂环!H100+神兵!I99+神兵!AB99+魂核1!M101</f>
        <v>1330.2184</v>
      </c>
      <c r="J101">
        <f>(星级!J101+阶位!J101+战魄!J101+武魂!J101+众神殿!J101+精神空间!J100+天赋!I101+魂师之魄1!N101)*(1+BU101)+魂兽1!N103+化神!I100+魂骨!H100+魂环!I100+神兵!J99+神兵!AC99+魂核1!N101</f>
        <v>1400.31952</v>
      </c>
      <c r="K101">
        <f>(星级!K101+阶位!K101+战魄!K101+武魂!K101+众神殿!K101+精神空间!K100+天赋!J101+魂师之魄1!O101)*(1+BV101)+魂兽1!O103+化神!J100+魂骨!I100+魂环!J100+神兵!K99+神兵!AD99+魂核1!O101</f>
        <v>1339.4983999999999</v>
      </c>
      <c r="L101">
        <f>(星级!L101+阶位!L101+战魄!L101+武魂!L101+众神殿!L101+精神空间!L100+天赋!K101+魂师之魄1!P101)*(1+BW101)+魂兽1!P103+化神!K100+魂骨!J100+魂环!K100+神兵!L99+神兵!AE99+魂核1!P101</f>
        <v>1938.0583999999999</v>
      </c>
      <c r="M101">
        <f>(星级!M101+阶位!M101+战魄!M101+武魂!M101+众神殿!M101+精神空间!M100+天赋!L101+魂师之魄1!Q101)*(1+BX101)+魂兽1!Q103+化神!L100+魂骨!K100+魂环!L100+神兵!M99+神兵!AF99+魂核1!Q101</f>
        <v>1339.4983999999999</v>
      </c>
      <c r="N101">
        <f>(星级!N101+阶位!N101+战魄!N101+武魂!N101+众神殿!N101+精神空间!N100+天赋!M101+魂师之魄1!R101)*(1+BY101)+魂兽1!R103+化神!M100+魂骨!L100+魂环!M100+神兵!N99+神兵!AG99+魂核1!R101</f>
        <v>22852</v>
      </c>
      <c r="O101">
        <f>(星级!O101+阶位!O101+战魄!O101+武魂!O101+众神殿!O101+精神空间!O100+天赋!N101+魂师之魄1!S101)*(1+BZ101)+魂兽1!S103+化神!N100+魂骨!M100+魂环!N100+神兵!O99+神兵!AH99+魂核1!S101</f>
        <v>132</v>
      </c>
      <c r="P101">
        <f>(星级!P101+阶位!P101+战魄!P101+武魂!P101+众神殿!P101+精神空间!P100+天赋!O101+魂师之魄1!T101)*(1+CA101)+魂兽1!T103+化神!O100+魂骨!N100+魂环!O100+神兵!P99+神兵!AI99+魂核1!T101</f>
        <v>80570.455199999997</v>
      </c>
      <c r="Q101">
        <f>(星级!Q101+阶位!Q101+战魄!Q101+武魂!Q101+众神殿!Q101+精神空间!Q100+天赋!P101+魂师之魄1!U101)*(1+CB101)+魂兽1!U103+化神!P100+魂骨!O100+魂环!P100+神兵!Q99+神兵!AJ99+魂核1!U101</f>
        <v>80570.455199999997</v>
      </c>
      <c r="R101">
        <f>化神!R100+魂环!Q100</f>
        <v>57784</v>
      </c>
      <c r="S101">
        <f>化神!S100+魂环!R100</f>
        <v>57784</v>
      </c>
      <c r="T101">
        <f>魂环!S100</f>
        <v>0</v>
      </c>
      <c r="U101">
        <f>魂环!T100</f>
        <v>0</v>
      </c>
      <c r="V101">
        <f>魂核1!Y101+神器1!AD101+VLOOKUP(精神空间!$B$2,精神空间!$BR$4:$BT$11,2,)</f>
        <v>0.78991</v>
      </c>
      <c r="W101">
        <f>魂核1!Z101+神器1!AE101+VLOOKUP(精神空间!$B$2,精神空间!$BR$4:$BT$11,2,)</f>
        <v>0.78991</v>
      </c>
      <c r="Y101">
        <f>(星级!S101+阶位!T101+战魄!D101+武魂!T101+众神殿!D101+精神空间!T100+天赋!S101+魂师之魄1!H101)*(1+BO101)+魂兽1!H103+化神!C100+魂骨!B100+魂环!C100+神兵!D99+神兵!W99+魂核1!H101</f>
        <v>1266692.1637237801</v>
      </c>
      <c r="Z101">
        <f>(星级!T101+阶位!U101+战魄!E101+武魂!U101+众神殿!E101+精神空间!U100+天赋!T101+魂师之魄1!I101)*(1+BP101)+魂兽1!I103+化神!D100+魂骨!C100+魂环!D100+神兵!E99+神兵!X99+魂核1!I101</f>
        <v>309602.58328744001</v>
      </c>
      <c r="AA101">
        <f>(星级!U101+阶位!V101+战魄!F101+武魂!V101+众神殿!F101+精神空间!V100+天赋!U101+魂师之魄1!J101)*(1+BQ101)+魂兽1!J103+化神!E100+魂骨!D100+魂环!E100+神兵!F99+神兵!Y99+魂核1!J101</f>
        <v>105043.02160000001</v>
      </c>
      <c r="AB101">
        <f>(星级!V101+阶位!W101+战魄!G101+武魂!W101+众神殿!G101+精神空间!W100+天赋!V101+魂师之魄1!K101)*(1+BR101)+魂兽1!K103+化神!F100+魂骨!E100+魂环!F100+神兵!G99+神兵!Z99+魂核1!K101</f>
        <v>96452.621599999999</v>
      </c>
      <c r="AC101">
        <f>(星级!W101+阶位!X101+战魄!H101+武魂!X101+众神殿!H101+精神空间!X100+天赋!W101+魂师之魄1!L101)*(1+BS101)+魂兽1!L103+化神!G100+魂骨!F100+魂环!G100+神兵!H99+神兵!AA99+魂核1!L101</f>
        <v>1823.5385999999999</v>
      </c>
      <c r="AD101">
        <f>(星级!X101+阶位!Y101+战魄!I101+武魂!Y101+众神殿!I101+精神空间!Y100+天赋!X101+魂师之魄1!M101)*(1+BT101)+魂兽1!M103+化神!H100+魂骨!G100+魂环!H100+神兵!I99+神兵!AB99+魂核1!M101</f>
        <v>1316.1127999999999</v>
      </c>
      <c r="AE101">
        <f>(星级!Y101+阶位!Z101+战魄!J101+武魂!Z101+众神殿!J101+精神空间!Z100+天赋!Y101+魂师之魄1!N101)*(1+BU101)+魂兽1!N103+化神!I100+魂骨!H100+魂环!I100+神兵!J99+神兵!AC99+魂核1!N101</f>
        <v>1414.4251200000001</v>
      </c>
      <c r="AF101">
        <f>(星级!Z101+阶位!AA101+战魄!K101+武魂!AA101+众神殿!K101+精神空间!AA100+天赋!Z101+魂师之魄1!O101)*(1+BV101)+魂兽1!O103+化神!J100+魂骨!I100+魂环!J100+神兵!K99+神兵!AD99+魂核1!O101</f>
        <v>1353.604</v>
      </c>
      <c r="AG101">
        <f>(星级!AA101+阶位!AB101+战魄!L101+武魂!AB101+众神殿!L101+精神空间!AB100+天赋!AA101+魂师之魄1!P101)*(1+BW101)+魂兽1!P103+化神!K100+魂骨!J100+魂环!K100+神兵!L99+神兵!AE99+魂核1!P101</f>
        <v>1938.0583999999999</v>
      </c>
      <c r="AH101">
        <f>(星级!AB101+阶位!AC101+战魄!M101+武魂!AC101+众神殿!M101+精神空间!AC100+天赋!AB101+魂师之魄1!Q101)*(1+BX101)+魂兽1!Q103+化神!L100+魂骨!K100+魂环!L100+神兵!M99+神兵!AF99+魂核1!Q101</f>
        <v>1339.4983999999999</v>
      </c>
      <c r="AI101">
        <f>(星级!AC101+阶位!AD101+战魄!N101+武魂!AD101+众神殿!N101+精神空间!AD100+天赋!AC101+魂师之魄1!R101)*(1+BY101)+魂兽1!R103+化神!M100+魂骨!L100+魂环!M100+神兵!N99+神兵!AG99+魂核1!R101</f>
        <v>18235.199999999997</v>
      </c>
      <c r="AJ101">
        <f>(星级!AD101+阶位!AE101+战魄!O101+武魂!AE101+众神殿!O101+精神空间!AE100+天赋!AD101+魂师之魄1!S101)*(1+BZ101)+魂兽1!S103+化神!N100+魂骨!M100+魂环!N100+神兵!O99+神兵!AH99+魂核1!S101</f>
        <v>209.00000000000003</v>
      </c>
      <c r="AK101">
        <f>(星级!AE101+阶位!AF101+战魄!P101+武魂!AF101+众神殿!P101+精神空间!AF100+天赋!AE101+魂师之魄1!T101)*(1+CA101)+魂兽1!T103+化神!O100+魂骨!N100+魂环!O100+神兵!P99+神兵!AI99+魂核1!T101</f>
        <v>78461.335200000001</v>
      </c>
      <c r="AL101">
        <f>(星级!AF101+阶位!AG101+战魄!Q101+武魂!AG101+众神殿!Q101+精神空间!AG100+天赋!AF101+魂师之魄1!U101)*(1+CB101)+魂兽1!U103+化神!P100+魂骨!O100+魂环!P100+神兵!Q99+神兵!AJ99+魂核1!U101</f>
        <v>78461.335200000001</v>
      </c>
      <c r="AM101">
        <f>化神!R100+魂环!Q100</f>
        <v>57784</v>
      </c>
      <c r="AN101">
        <f>化神!S100+魂环!R100</f>
        <v>57784</v>
      </c>
      <c r="AO101">
        <f>魂环!S100</f>
        <v>0</v>
      </c>
      <c r="AP101">
        <f>魂环!T100</f>
        <v>0</v>
      </c>
      <c r="AQ101">
        <f>魂核1!Y101+神器1!AD101+VLOOKUP(精神空间!$B$2,精神空间!$BR$4:$BT$11,2,)</f>
        <v>0.78991</v>
      </c>
      <c r="AR101">
        <f>魂核1!Z101+神器1!AE101+VLOOKUP(精神空间!$B$2,精神空间!$BR$4:$BT$11,2,)</f>
        <v>0.78991</v>
      </c>
      <c r="AT101">
        <f>(星级!AH101+阶位!AJ101+战魄!D101+武魂!AJ101+众神殿!D101+精神空间!AJ100+天赋!AI101+魂师之魄1!H101)*(1+BO101)+魂兽1!H103+化神!C100+魂骨!B100+魂环!C100+神兵!D99+神兵!W99+魂核1!H101</f>
        <v>1208047.3340471601</v>
      </c>
      <c r="AU101">
        <f>(星级!AI101+阶位!AK101+战魄!E101+武魂!AK101+众神殿!E101+精神空间!AK100+天赋!AJ101+魂师之魄1!I101)*(1+BP101)+魂兽1!I103+化神!D100+魂骨!C100+魂环!D100+神兵!E99+神兵!X99+魂核1!I101</f>
        <v>315403.57833635999</v>
      </c>
      <c r="AV101">
        <f>(星级!AJ101+阶位!AL101+战魄!F101+武魂!AL101+众神殿!F101+精神空间!AL100+天赋!AK101+魂师之魄1!J101)*(1+BQ101)+魂兽1!J103+化神!E100+魂骨!D100+魂环!E100+神兵!F99+神兵!Y99+魂核1!J101</f>
        <v>93320.561759999997</v>
      </c>
      <c r="AW101">
        <f>(星级!AK101+阶位!AM101+战魄!G101+武魂!AM101+众神殿!G101+精神空间!AM100+天赋!AL101+魂师之魄1!K101)*(1+BR101)+魂兽1!K103+化神!F100+魂骨!E100+魂环!F100+神兵!G99+神兵!Z99+魂核1!K101</f>
        <v>101411.42895999999</v>
      </c>
      <c r="AX101">
        <f>(星级!AL101+阶位!AN101+战魄!H101+武魂!AN101+众神殿!H101+精神空间!AN100+天赋!AM101+魂师之魄1!L101)*(1+BS101)+魂兽1!L103+化神!G100+魂骨!F100+魂环!G100+神兵!H99+神兵!AA99+魂核1!L101</f>
        <v>1837.7657999999999</v>
      </c>
      <c r="AY101">
        <f>(星级!AM101+阶位!AO101+战魄!I101+武魂!AO101+众神殿!I101+精神空间!AO100+天赋!AN101+魂师之魄1!M101)*(1+BT101)+魂兽1!M103+化神!H100+魂骨!G100+魂环!H100+神兵!I99+神兵!AB99+魂核1!M101</f>
        <v>1330.2184</v>
      </c>
      <c r="AZ101">
        <f>(星级!AN101+阶位!AP101+战魄!J101+武魂!AP101+众神殿!J101+精神空间!AP100+天赋!AO101+魂师之魄1!N101)*(1+BU101)+魂兽1!N103+化神!I100+魂骨!H100+魂环!I100+神兵!J99+神兵!AC99+魂核1!N101</f>
        <v>1400.31952</v>
      </c>
      <c r="BA101">
        <f>(星级!AO101+阶位!AQ101+战魄!K101+武魂!AQ101+众神殿!K101+精神空间!AQ100+天赋!AP101+魂师之魄1!O101)*(1+BV101)+魂兽1!O103+化神!J100+魂骨!I100+魂环!J100+神兵!K99+神兵!AD99+魂核1!O101</f>
        <v>1330.2184</v>
      </c>
      <c r="BB101">
        <f>(星级!AP101+阶位!AR101+战魄!L101+武魂!AR101+众神殿!L101+精神空间!AR100+天赋!AQ101+魂师之魄1!P101)*(1+BW101)+魂兽1!P103+化神!K100+魂骨!J100+魂环!K100+神兵!L99+神兵!AE99+魂核1!P101</f>
        <v>1938.0583999999999</v>
      </c>
      <c r="BC101">
        <f>(星级!AQ101+阶位!AS101+战魄!M101+武魂!AS101+众神殿!M101+精神空间!AS100+天赋!AR101+魂师之魄1!Q101)*(1+BX101)+魂兽1!Q103+化神!L100+魂骨!K100+魂环!L100+神兵!M99+神兵!AF99+魂核1!Q101</f>
        <v>1339.4983999999999</v>
      </c>
      <c r="BD101">
        <f>(星级!AR101+阶位!AT101+战魄!N101+武魂!AT101+众神殿!N101+精神空间!AT100+天赋!AS101+魂师之魄1!R101)*(1+BY101)+魂兽1!R103+化神!M100+魂骨!L100+魂环!M100+神兵!N99+神兵!AG99+魂核1!R101</f>
        <v>9117.5999999999985</v>
      </c>
      <c r="BE101">
        <f>(星级!AS101+阶位!AU101+战魄!O101+武魂!AU101+众神殿!O101+精神空间!AU100+天赋!AT101+魂师之魄1!S101)*(1+BZ101)+魂兽1!S103+化神!N100+魂骨!M100+魂环!N100+神兵!O99+神兵!AH99+魂核1!S101</f>
        <v>264</v>
      </c>
      <c r="BF101">
        <f>(星级!AT101+阶位!AV101+战魄!P101+武魂!AV101+众神殿!P101+精神空间!AV100+天赋!AU101+魂师之魄1!T101)*(1+CA101)+魂兽1!T103+化神!O100+魂骨!N100+魂环!O100+神兵!P99+神兵!AI99+魂核1!T101</f>
        <v>78461.335200000001</v>
      </c>
      <c r="BG101">
        <f>(星级!AU101+阶位!AW101+战魄!Q101+武魂!AW101+众神殿!Q101+精神空间!AW100+天赋!AV101+魂师之魄1!U101)*(1+CB101)+魂兽1!U103+化神!P100+魂骨!O100+魂环!P100+神兵!Q99+神兵!AJ99+魂核1!U101</f>
        <v>78461.335200000001</v>
      </c>
      <c r="BH101">
        <f>化神!R100+魂环!Q100</f>
        <v>57784</v>
      </c>
      <c r="BI101">
        <f>化神!S100+魂环!R100</f>
        <v>57784</v>
      </c>
      <c r="BJ101">
        <f>魂环!S100</f>
        <v>0</v>
      </c>
      <c r="BK101">
        <f>魂环!T100</f>
        <v>0</v>
      </c>
      <c r="BL101">
        <f>魂核1!Y101+神器1!AD101+VLOOKUP(精神空间!$B$2,精神空间!$BR$4:$BT$11,2,)</f>
        <v>0.78991</v>
      </c>
      <c r="BM101">
        <f>魂核1!Z101+神器1!AE101+VLOOKUP(精神空间!$B$2,精神空间!$BR$4:$BT$11,2,)</f>
        <v>0.78991</v>
      </c>
      <c r="BO101">
        <f>战魄!T101+武魂!AZ101+好感度!D100+魂师之魄1!Y101+神器1!M101+魂兽1!X103+精神空间!BA100+精神空间!BC100</f>
        <v>3.1779099999999998</v>
      </c>
      <c r="BP101">
        <f>战魄!U101+武魂!BA101+好感度!E100+魂师之魄1!Z101+神器1!N101+魂兽1!Y103+精神空间!BB100+精神空间!BD100</f>
        <v>2.1779099999999998</v>
      </c>
      <c r="BQ101">
        <f>战魄!V101+武魂!BB101+好感度!F100+魂师之魄1!AA101+神器1!O101+魂兽1!Z103</f>
        <v>1.08</v>
      </c>
      <c r="BR101">
        <f>战魄!W101+武魂!BC101+好感度!G100+魂师之魄1!AB101+神器1!P101+魂兽1!AA103</f>
        <v>1.08</v>
      </c>
      <c r="BS101">
        <f>战魄!X101+武魂!BD101+好感度!H100+魂师之魄1!AC101+神器1!Q101+魂兽1!AB103</f>
        <v>1.3399999999999999</v>
      </c>
      <c r="BT101">
        <f>战魄!Y101+武魂!BE101+好感度!I100+魂师之魄1!AD101+神器1!R101+魂兽1!AC103</f>
        <v>1.3199999999999998</v>
      </c>
      <c r="BU101">
        <f>战魄!Z101+武魂!BF101+好感度!J100+魂师之魄1!AE101+神器1!S101+魂兽1!AD103</f>
        <v>1.3199999999999998</v>
      </c>
      <c r="BV101">
        <f>战魄!AA101+武魂!BG101+好感度!K100+魂师之魄1!AF101+神器1!T101+魂兽1!AE103</f>
        <v>1.3199999999999998</v>
      </c>
      <c r="BW101">
        <f>战魄!AB101+武魂!BH101+好感度!L100+魂师之魄1!AG101+神器1!U101+魂兽1!AF103</f>
        <v>1.3199999999999998</v>
      </c>
      <c r="BX101">
        <f>战魄!AC101+武魂!BI101+好感度!M100+魂师之魄1!AH101+神器1!V101+魂兽1!AG103</f>
        <v>1.3199999999999998</v>
      </c>
      <c r="BY101">
        <f>战魄!AD101+武魂!BJ101+好感度!N100+魂师之魄1!AI101+神器1!W101+魂兽1!AH103</f>
        <v>1.3199999999999998</v>
      </c>
      <c r="BZ101">
        <f>战魄!AE101+武魂!BK101+好感度!O100+魂师之魄1!AJ101+神器1!X101+魂兽1!AI103</f>
        <v>1.2</v>
      </c>
      <c r="CA101">
        <f>战魄!AF101+武魂!BL101+好感度!P100+魂师之魄1!AK101+神器1!Y101+魂兽1!AJ103</f>
        <v>1.08</v>
      </c>
      <c r="CB101">
        <f>战魄!AG101+武魂!BM101+好感度!Q100+魂师之魄1!AL101+神器1!Z101+魂兽1!AK103</f>
        <v>1.08</v>
      </c>
    </row>
    <row r="102" spans="2:80" x14ac:dyDescent="0.2">
      <c r="B102">
        <v>98</v>
      </c>
      <c r="D102">
        <f>(星级!D102+阶位!D102+战魄!D102+武魂!D102+众神殿!D102+精神空间!D101+天赋!C102+魂师之魄1!H102)*(1+BO102)+魂兽1!H104+化神!C101+魂骨!B101+魂环!C101+神兵!D100+神兵!W100+魂核1!H102</f>
        <v>1352162.4260143801</v>
      </c>
      <c r="E102">
        <f>(星级!E102+阶位!E102+战魄!E102+武魂!E102+众神殿!E102+精神空间!E101+天赋!D102+魂师之魄1!I102)*(1+BP102)+魂兽1!I104+化神!D101+魂骨!C101+魂环!D101+神兵!E100+神兵!X100+魂核1!I102</f>
        <v>305295.95945387997</v>
      </c>
      <c r="F102">
        <f>(星级!F102+阶位!F102+战魄!F102+武魂!F102+众神殿!F102+精神空间!F101+天赋!E102+魂师之魄1!J102)*(1+BQ102)+魂兽1!J104+化神!E101+魂骨!D101+魂环!E101+神兵!F100+神兵!Y100+魂核1!J102</f>
        <v>114330.77584</v>
      </c>
      <c r="G102">
        <f>(星级!G102+阶位!G102+战魄!G102+武魂!G102+众神殿!G102+精神空间!G101+天赋!F102+魂师之魄1!K102)*(1+BR102)+魂兽1!K104+化神!F101+魂骨!E101+魂环!F101+神兵!G100+神兵!Z100+魂核1!K102</f>
        <v>102817.97584</v>
      </c>
      <c r="H102">
        <f>(星级!H102+阶位!H102+战魄!H102+武魂!H102+众神殿!H102+精神空间!H101+天赋!G102+魂师之魄1!L102)*(1+BS102)+魂兽1!L104+化神!G101+魂骨!F101+魂环!G101+神兵!H100+神兵!AA100+魂核1!L102</f>
        <v>1904.4428400000002</v>
      </c>
      <c r="I102">
        <f>(星级!I102+阶位!I102+战魄!I102+武魂!I102+众神殿!I102+精神空间!I101+天赋!H102+魂师之魄1!M102)*(1+BT102)+魂兽1!M104+化神!H101+魂骨!G101+魂环!H101+神兵!I100+神兵!AB100+魂核1!M102</f>
        <v>1393.0988400000001</v>
      </c>
      <c r="J102">
        <f>(星级!J102+阶位!J102+战魄!J102+武魂!J102+众神殿!J102+精神空间!J101+天赋!I102+魂师之魄1!N102)*(1+BU102)+魂兽1!N104+化神!I101+魂骨!H101+魂环!I101+神兵!J100+神兵!AC100+魂核1!N102</f>
        <v>1410.0635199999999</v>
      </c>
      <c r="K102">
        <f>(星级!K102+阶位!K102+战魄!K102+武魂!K102+众神殿!K102+精神空间!K101+天赋!J102+魂师之魄1!O102)*(1+BV102)+魂兽1!O104+化神!J101+魂骨!I101+魂环!J101+神兵!K100+神兵!AD100+魂核1!O102</f>
        <v>1349.2424000000001</v>
      </c>
      <c r="L102">
        <f>(星级!L102+阶位!L102+战魄!L102+武魂!L102+众神殿!L102+精神空间!L101+天赋!K102+魂师之魄1!P102)*(1+BW102)+魂兽1!P104+化神!K101+魂骨!J101+魂环!K101+神兵!L100+神兵!AE100+魂核1!P102</f>
        <v>1947.8024</v>
      </c>
      <c r="M102">
        <f>(星级!M102+阶位!M102+战魄!M102+武魂!M102+众神殿!M102+精神空间!M101+天赋!L102+魂师之魄1!Q102)*(1+BX102)+魂兽1!Q104+化神!L101+魂骨!K101+魂环!L101+神兵!M100+神兵!AF100+魂核1!Q102</f>
        <v>1349.2424000000001</v>
      </c>
      <c r="N102">
        <f>(星级!N102+阶位!N102+战魄!N102+武魂!N102+众神殿!N102+精神空间!N101+天赋!M102+魂师之魄1!R102)*(1+BY102)+魂兽1!R104+化神!M101+魂骨!L101+魂环!M101+神兵!N100+神兵!AG100+魂核1!R102</f>
        <v>23084</v>
      </c>
      <c r="O102">
        <f>(星级!O102+阶位!O102+战魄!O102+武魂!O102+众神殿!O102+精神空间!O101+天赋!N102+魂师之魄1!S102)*(1+BZ102)+魂兽1!S104+化神!N101+魂骨!M101+魂环!N101+神兵!O100+神兵!AH100+魂核1!S102</f>
        <v>132</v>
      </c>
      <c r="P102">
        <f>(星级!P102+阶位!P102+战魄!P102+武魂!P102+众神殿!P102+精神空间!P101+天赋!O102+魂师之魄1!T102)*(1+CA102)+魂兽1!T104+化神!O101+魂骨!N101+魂环!O101+神兵!P100+神兵!AI100+魂核1!T102</f>
        <v>81292.7736</v>
      </c>
      <c r="Q102">
        <f>(星级!Q102+阶位!Q102+战魄!Q102+武魂!Q102+众神殿!Q102+精神空间!Q101+天赋!P102+魂师之魄1!U102)*(1+CB102)+魂兽1!U104+化神!P101+魂骨!O101+魂环!P101+神兵!Q100+神兵!AJ100+魂核1!U102</f>
        <v>81292.7736</v>
      </c>
      <c r="R102">
        <f>化神!R101+魂环!Q101</f>
        <v>57784</v>
      </c>
      <c r="S102">
        <f>化神!S101+魂环!R101</f>
        <v>57784</v>
      </c>
      <c r="T102">
        <f>魂环!S101</f>
        <v>0</v>
      </c>
      <c r="U102">
        <f>魂环!T101</f>
        <v>0</v>
      </c>
      <c r="V102">
        <f>魂核1!Y102+神器1!AD102+VLOOKUP(精神空间!$B$2,精神空间!$BR$4:$BT$11,2,)</f>
        <v>0.78991</v>
      </c>
      <c r="W102">
        <f>魂核1!Z102+神器1!AE102+VLOOKUP(精神空间!$B$2,精神空间!$BR$4:$BT$11,2,)</f>
        <v>0.78991</v>
      </c>
      <c r="Y102">
        <f>(星级!S102+阶位!T102+战魄!D102+武魂!T102+众神殿!D102+精神空间!T101+天赋!S102+魂师之魄1!H102)*(1+BO102)+魂兽1!H104+化神!C101+魂骨!B101+魂环!C101+神兵!D100+神兵!W100+魂核1!H102</f>
        <v>1268767.7494117799</v>
      </c>
      <c r="Z102">
        <f>(星级!T102+阶位!U102+战魄!E102+武魂!U102+众神殿!E102+精神空间!U101+天赋!T102+魂师之魄1!I102)*(1+BP102)+魂兽1!I104+化神!D101+魂骨!C101+魂环!D101+神兵!E100+神兵!X100+魂核1!I102</f>
        <v>311505.96423143998</v>
      </c>
      <c r="AA102">
        <f>(星级!U102+阶位!V102+战魄!F102+武魂!V102+众神殿!F102+精神空间!V101+天赋!U102+魂师之魄1!J102)*(1+BQ102)+魂兽1!J104+化神!E101+魂骨!D101+魂环!E101+神兵!F100+神兵!Y100+魂核1!J102</f>
        <v>105866.9896</v>
      </c>
      <c r="AB102">
        <f>(星级!V102+阶位!W102+战魄!G102+武魂!W102+众神殿!G102+精神空间!W101+天赋!V102+魂师之魄1!K102)*(1+BR102)+魂兽1!K104+化神!F101+魂骨!E101+魂环!F101+神兵!G100+神兵!Z100+魂核1!K102</f>
        <v>97243.309600000008</v>
      </c>
      <c r="AC102">
        <f>(星级!W102+阶位!X102+战魄!H102+武魂!X102+众神殿!H102+精神空间!X101+天赋!W102+魂师之魄1!L102)*(1+BS102)+魂兽1!L104+化神!G101+魂骨!F101+魂环!G101+神兵!H100+神兵!AA100+魂核1!L102</f>
        <v>1889.7778799999999</v>
      </c>
      <c r="AD102">
        <f>(星级!X102+阶位!Y102+战魄!I102+武魂!Y102+众神殿!I102+精神空间!Y101+天赋!X102+魂师之魄1!M102)*(1+BT102)+魂兽1!M104+化神!H101+魂骨!G101+魂环!H101+神兵!I100+神兵!AB100+魂核1!M102</f>
        <v>1378.43388</v>
      </c>
      <c r="AE102">
        <f>(星级!Y102+阶位!Z102+战魄!J102+武魂!Z102+众神殿!J102+精神空间!Z101+天赋!Y102+魂师之魄1!N102)*(1+BU102)+魂兽1!N104+化神!I101+魂骨!H101+魂环!I101+神兵!J100+神兵!AC100+魂核1!N102</f>
        <v>1424.1691199999998</v>
      </c>
      <c r="AF102">
        <f>(星级!Z102+阶位!AA102+战魄!K102+武魂!AA102+众神殿!K102+精神空间!AA101+天赋!Z102+魂师之魄1!O102)*(1+BV102)+魂兽1!O104+化神!J101+魂骨!I101+魂环!J101+神兵!K100+神兵!AD100+魂核1!O102</f>
        <v>1363.348</v>
      </c>
      <c r="AG102">
        <f>(星级!AA102+阶位!AB102+战魄!L102+武魂!AB102+众神殿!L102+精神空间!AB101+天赋!AA102+魂师之魄1!P102)*(1+BW102)+魂兽1!P104+化神!K101+魂骨!J101+魂环!K101+神兵!L100+神兵!AE100+魂核1!P102</f>
        <v>1947.8024</v>
      </c>
      <c r="AH102">
        <f>(星级!AB102+阶位!AC102+战魄!M102+武魂!AC102+众神殿!M102+精神空间!AC101+天赋!AB102+魂师之魄1!Q102)*(1+BX102)+魂兽1!Q104+化神!L101+魂骨!K101+魂环!L101+神兵!M100+神兵!AF100+魂核1!Q102</f>
        <v>1349.2424000000001</v>
      </c>
      <c r="AI102">
        <f>(星级!AC102+阶位!AD102+战魄!N102+武魂!AD102+众神殿!N102+精神空间!AD101+天赋!AC102+魂师之魄1!R102)*(1+BY102)+魂兽1!R104+化神!M101+魂骨!L101+魂环!M101+神兵!N100+神兵!AG100+魂核1!R102</f>
        <v>18420.8</v>
      </c>
      <c r="AJ102">
        <f>(星级!AD102+阶位!AE102+战魄!O102+武魂!AE102+众神殿!O102+精神空间!AE101+天赋!AD102+魂师之魄1!S102)*(1+BZ102)+魂兽1!S104+化神!N101+魂骨!M101+魂环!N101+神兵!O100+神兵!AH100+魂核1!S102</f>
        <v>209.00000000000003</v>
      </c>
      <c r="AK102">
        <f>(星级!AE102+阶位!AF102+战魄!P102+武魂!AF102+众神殿!P102+精神空间!AF101+天赋!AE102+魂师之魄1!T102)*(1+CA102)+魂兽1!T104+化神!O101+魂骨!N101+魂环!O101+神兵!P100+神兵!AI100+魂核1!T102</f>
        <v>79183.653599999991</v>
      </c>
      <c r="AL102">
        <f>(星级!AF102+阶位!AG102+战魄!Q102+武魂!AG102+众神殿!Q102+精神空间!AG101+天赋!AF102+魂师之魄1!U102)*(1+CB102)+魂兽1!U104+化神!P101+魂骨!O101+魂环!P101+神兵!Q100+神兵!AJ100+魂核1!U102</f>
        <v>79183.653599999991</v>
      </c>
      <c r="AM102">
        <f>化神!R101+魂环!Q101</f>
        <v>57784</v>
      </c>
      <c r="AN102">
        <f>化神!S101+魂环!R101</f>
        <v>57784</v>
      </c>
      <c r="AO102">
        <f>魂环!S101</f>
        <v>0</v>
      </c>
      <c r="AP102">
        <f>魂环!T101</f>
        <v>0</v>
      </c>
      <c r="AQ102">
        <f>魂核1!Y102+神器1!AD102+VLOOKUP(精神空间!$B$2,精神空间!$BR$4:$BT$11,2,)</f>
        <v>0.78991</v>
      </c>
      <c r="AR102">
        <f>魂核1!Z102+神器1!AE102+VLOOKUP(精神空间!$B$2,精神空间!$BR$4:$BT$11,2,)</f>
        <v>0.78991</v>
      </c>
      <c r="AT102">
        <f>(星级!AH102+阶位!AJ102+战魄!D102+武魂!AJ102+众神殿!D102+精神空间!AJ101+天赋!AI102+魂师之魄1!H102)*(1+BO102)+魂兽1!H104+化神!C101+魂骨!B101+魂环!C101+神兵!D100+神兵!W100+魂核1!H102</f>
        <v>1209893.9702671599</v>
      </c>
      <c r="AU102">
        <f>(星级!AI102+阶位!AK102+战魄!E102+武魂!AK102+众神殿!E102+精神空间!AK101+天赋!AJ102+魂师之魄1!I102)*(1+BP102)+魂兽1!I104+化神!D101+魂骨!C101+魂环!D101+神兵!E100+神兵!X100+魂核1!I102</f>
        <v>317336.99052986002</v>
      </c>
      <c r="AV102">
        <f>(星级!AJ102+阶位!AL102+战魄!F102+武魂!AL102+众神殿!F102+精神空间!AL101+天赋!AK102+魂师之魄1!J102)*(1+BQ102)+魂兽1!J104+化神!E101+魂骨!D101+魂环!E101+神兵!F100+神兵!Y100+魂核1!J102</f>
        <v>94100.62096</v>
      </c>
      <c r="AW102">
        <f>(星级!AK102+阶位!AM102+战魄!G102+武魂!AM102+众神殿!G102+精神空间!AM101+天赋!AL102+魂师之魄1!K102)*(1+BR102)+魂兽1!K104+化神!F101+魂骨!E101+魂环!F101+神兵!G100+神兵!Z100+魂核1!K102</f>
        <v>102222.10576000001</v>
      </c>
      <c r="AX102">
        <f>(星级!AL102+阶位!AN102+战魄!H102+武魂!AN102+众神殿!H102+精神空间!AN101+天赋!AM102+魂师之魄1!L102)*(1+BS102)+魂兽1!L104+化神!G101+魂骨!F101+魂环!G101+神兵!H100+神兵!AA100+魂核1!L102</f>
        <v>1904.4428400000002</v>
      </c>
      <c r="AY102">
        <f>(星级!AM102+阶位!AO102+战魄!I102+武魂!AO102+众神殿!I102+精神空间!AO101+天赋!AN102+魂师之魄1!M102)*(1+BT102)+魂兽1!M104+化神!H101+魂骨!G101+魂环!H101+神兵!I100+神兵!AB100+魂核1!M102</f>
        <v>1393.0988400000001</v>
      </c>
      <c r="AZ102">
        <f>(星级!AN102+阶位!AP102+战魄!J102+武魂!AP102+众神殿!J102+精神空间!AP101+天赋!AO102+魂师之魄1!N102)*(1+BU102)+魂兽1!N104+化神!I101+魂骨!H101+魂环!I101+神兵!J100+神兵!AC100+魂核1!N102</f>
        <v>1410.0635199999999</v>
      </c>
      <c r="BA102">
        <f>(星级!AO102+阶位!AQ102+战魄!K102+武魂!AQ102+众神殿!K102+精神空间!AQ101+天赋!AP102+魂师之魄1!O102)*(1+BV102)+魂兽1!O104+化神!J101+魂骨!I101+魂环!J101+神兵!K100+神兵!AD100+魂核1!O102</f>
        <v>1339.9624000000001</v>
      </c>
      <c r="BB102">
        <f>(星级!AP102+阶位!AR102+战魄!L102+武魂!AR102+众神殿!L102+精神空间!AR101+天赋!AQ102+魂师之魄1!P102)*(1+BW102)+魂兽1!P104+化神!K101+魂骨!J101+魂环!K101+神兵!L100+神兵!AE100+魂核1!P102</f>
        <v>1947.8024</v>
      </c>
      <c r="BC102">
        <f>(星级!AQ102+阶位!AS102+战魄!M102+武魂!AS102+众神殿!M102+精神空间!AS101+天赋!AR102+魂师之魄1!Q102)*(1+BX102)+魂兽1!Q104+化神!L101+魂骨!K101+魂环!L101+神兵!M100+神兵!AF100+魂核1!Q102</f>
        <v>1349.2424000000001</v>
      </c>
      <c r="BD102">
        <f>(星级!AR102+阶位!AT102+战魄!N102+武魂!AT102+众神殿!N102+精神空间!AT101+天赋!AS102+魂师之魄1!R102)*(1+BY102)+魂兽1!R104+化神!M101+魂骨!L101+魂环!M101+神兵!N100+神兵!AG100+魂核1!R102</f>
        <v>9210.4</v>
      </c>
      <c r="BE102">
        <f>(星级!AS102+阶位!AU102+战魄!O102+武魂!AU102+众神殿!O102+精神空间!AU101+天赋!AT102+魂师之魄1!S102)*(1+BZ102)+魂兽1!S104+化神!N101+魂骨!M101+魂环!N101+神兵!O100+神兵!AH100+魂核1!S102</f>
        <v>264</v>
      </c>
      <c r="BF102">
        <f>(星级!AT102+阶位!AV102+战魄!P102+武魂!AV102+众神殿!P102+精神空间!AV101+天赋!AU102+魂师之魄1!T102)*(1+CA102)+魂兽1!T104+化神!O101+魂骨!N101+魂环!O101+神兵!P100+神兵!AI100+魂核1!T102</f>
        <v>79183.653599999991</v>
      </c>
      <c r="BG102">
        <f>(星级!AU102+阶位!AW102+战魄!Q102+武魂!AW102+众神殿!Q102+精神空间!AW101+天赋!AV102+魂师之魄1!U102)*(1+CB102)+魂兽1!U104+化神!P101+魂骨!O101+魂环!P101+神兵!Q100+神兵!AJ100+魂核1!U102</f>
        <v>79183.653599999991</v>
      </c>
      <c r="BH102">
        <f>化神!R101+魂环!Q101</f>
        <v>57784</v>
      </c>
      <c r="BI102">
        <f>化神!S101+魂环!R101</f>
        <v>57784</v>
      </c>
      <c r="BJ102">
        <f>魂环!S101</f>
        <v>0</v>
      </c>
      <c r="BK102">
        <f>魂环!T101</f>
        <v>0</v>
      </c>
      <c r="BL102">
        <f>魂核1!Y102+神器1!AD102+VLOOKUP(精神空间!$B$2,精神空间!$BR$4:$BT$11,2,)</f>
        <v>0.78991</v>
      </c>
      <c r="BM102">
        <f>魂核1!Z102+神器1!AE102+VLOOKUP(精神空间!$B$2,精神空间!$BR$4:$BT$11,2,)</f>
        <v>0.78991</v>
      </c>
      <c r="BO102">
        <f>战魄!T102+武魂!AZ102+好感度!D101+魂师之魄1!Y102+神器1!M102+魂兽1!X104+精神空间!BA101+精神空间!BC101</f>
        <v>3.1779099999999998</v>
      </c>
      <c r="BP102">
        <f>战魄!U102+武魂!BA102+好感度!E101+魂师之魄1!Z102+神器1!N102+魂兽1!Y104+精神空间!BB101+精神空间!BD101</f>
        <v>2.1779099999999998</v>
      </c>
      <c r="BQ102">
        <f>战魄!V102+武魂!BB102+好感度!F101+魂师之魄1!AA102+神器1!O102+魂兽1!Z104</f>
        <v>1.08</v>
      </c>
      <c r="BR102">
        <f>战魄!W102+武魂!BC102+好感度!G101+魂师之魄1!AB102+神器1!P102+魂兽1!AA104</f>
        <v>1.08</v>
      </c>
      <c r="BS102">
        <f>战魄!X102+武魂!BD102+好感度!H101+魂师之魄1!AC102+神器1!Q102+魂兽1!AB104</f>
        <v>1.4119999999999999</v>
      </c>
      <c r="BT102">
        <f>战魄!Y102+武魂!BE102+好感度!I101+魂师之魄1!AD102+神器1!R102+魂兽1!AC104</f>
        <v>1.4119999999999999</v>
      </c>
      <c r="BU102">
        <f>战魄!Z102+武魂!BF102+好感度!J101+魂师之魄1!AE102+神器1!S102+魂兽1!AD104</f>
        <v>1.3199999999999998</v>
      </c>
      <c r="BV102">
        <f>战魄!AA102+武魂!BG102+好感度!K101+魂师之魄1!AF102+神器1!T102+魂兽1!AE104</f>
        <v>1.3199999999999998</v>
      </c>
      <c r="BW102">
        <f>战魄!AB102+武魂!BH102+好感度!L101+魂师之魄1!AG102+神器1!U102+魂兽1!AF104</f>
        <v>1.3199999999999998</v>
      </c>
      <c r="BX102">
        <f>战魄!AC102+武魂!BI102+好感度!M101+魂师之魄1!AH102+神器1!V102+魂兽1!AG104</f>
        <v>1.3199999999999998</v>
      </c>
      <c r="BY102">
        <f>战魄!AD102+武魂!BJ102+好感度!N101+魂师之魄1!AI102+神器1!W102+魂兽1!AH104</f>
        <v>1.3199999999999998</v>
      </c>
      <c r="BZ102">
        <f>战魄!AE102+武魂!BK102+好感度!O101+魂师之魄1!AJ102+神器1!X102+魂兽1!AI104</f>
        <v>1.2</v>
      </c>
      <c r="CA102">
        <f>战魄!AF102+武魂!BL102+好感度!P101+魂师之魄1!AK102+神器1!Y102+魂兽1!AJ104</f>
        <v>1.08</v>
      </c>
      <c r="CB102">
        <f>战魄!AG102+武魂!BM102+好感度!Q101+魂师之魄1!AL102+神器1!Z102+魂兽1!AK104</f>
        <v>1.08</v>
      </c>
    </row>
    <row r="103" spans="2:80" x14ac:dyDescent="0.2">
      <c r="B103">
        <v>99</v>
      </c>
      <c r="D103">
        <f>(星级!D103+阶位!D103+战魄!D103+武魂!D103+众神殿!D103+精神空间!D102+天赋!C103+魂师之魄1!H103)*(1+BO103)+魂兽1!H105+化神!C102+魂骨!B102+魂环!C102+神兵!D101+神兵!W101+魂核1!H103</f>
        <v>1354472.81024438</v>
      </c>
      <c r="E103">
        <f>(星级!E103+阶位!E103+战魄!E103+武魂!E103+众神殿!E103+精神空间!E102+天赋!D103+魂师之魄1!I103)*(1+BP103)+魂兽1!I105+化神!D102+魂骨!C102+魂环!D102+神兵!E101+神兵!X101+魂核1!I103</f>
        <v>305776.45944588003</v>
      </c>
      <c r="F103">
        <f>(星级!F103+阶位!F103+战魄!F103+武魂!F103+众神殿!F103+精神空间!F102+天赋!E103+魂师之魄1!J103)*(1+BQ103)+魂兽1!J105+化神!E102+魂骨!D102+魂环!E102+神兵!F101+神兵!Y101+魂核1!J103</f>
        <v>114485.11184</v>
      </c>
      <c r="G103">
        <f>(星级!G103+阶位!G103+战魄!G103+武魂!G103+众神殿!G103+精神空间!G102+天赋!F103+魂师之魄1!K103)*(1+BR103)+魂兽1!K105+化神!F102+魂骨!E102+魂环!F102+神兵!G101+神兵!Z101+魂核1!K103</f>
        <v>102928.63184</v>
      </c>
      <c r="H103">
        <f>(星级!H103+阶位!H103+战魄!H103+武魂!H103+众神殿!H103+精神空间!H102+天赋!G103+魂师之魄1!L103)*(1+BS103)+魂兽1!L105+化神!G102+魂骨!F102+魂环!G102+神兵!H101+神兵!AA101+魂核1!L103</f>
        <v>1914.5732399999999</v>
      </c>
      <c r="I103">
        <f>(星级!I103+阶位!I103+战魄!I103+武魂!I103+众神殿!I103+精神空间!I102+天赋!H103+魂师之魄1!M103)*(1+BT103)+魂兽1!M105+化神!H102+魂骨!G102+魂环!H102+神兵!I101+神兵!AB101+魂核1!M103</f>
        <v>1403.2292399999999</v>
      </c>
      <c r="J103">
        <f>(星级!J103+阶位!J103+战魄!J103+武魂!J103+众神殿!J103+精神空间!J102+天赋!I103+魂师之魄1!N103)*(1+BU103)+魂兽1!N105+化神!I102+魂骨!H102+魂环!I102+神兵!J101+神兵!AC101+魂核1!N103</f>
        <v>1432.0472399999999</v>
      </c>
      <c r="K103">
        <f>(星级!K103+阶位!K103+战魄!K103+武魂!K103+众神殿!K103+精神空间!K102+天赋!J103+魂师之魄1!O103)*(1+BV103)+魂兽1!O105+化神!J102+魂骨!I102+魂环!J102+神兵!K101+神兵!AD101+魂核1!O103</f>
        <v>1358.9863999999998</v>
      </c>
      <c r="L103">
        <f>(星级!L103+阶位!L103+战魄!L103+武魂!L103+众神殿!L103+精神空间!L102+天赋!K103+魂师之魄1!P103)*(1+BW103)+魂兽1!P105+化神!K102+魂骨!J102+魂环!K102+神兵!L101+神兵!AE101+魂核1!P103</f>
        <v>1957.5463999999997</v>
      </c>
      <c r="M103">
        <f>(星级!M103+阶位!M103+战魄!M103+武魂!M103+众神殿!M103+精神空间!M102+天赋!L103+魂师之魄1!Q103)*(1+BX103)+魂兽1!Q105+化神!L102+魂骨!K102+魂环!L102+神兵!M101+神兵!AF101+魂核1!Q103</f>
        <v>1358.9863999999998</v>
      </c>
      <c r="N103">
        <f>(星级!N103+阶位!N103+战魄!N103+武魂!N103+众神殿!N103+精神空间!N102+天赋!M103+魂师之魄1!R103)*(1+BY103)+魂兽1!R105+化神!M102+魂骨!L102+魂环!M102+神兵!N101+神兵!AG101+魂核1!R103</f>
        <v>23316</v>
      </c>
      <c r="O103">
        <f>(星级!O103+阶位!O103+战魄!O103+武魂!O103+众神殿!O103+精神空间!O102+天赋!N103+魂师之魄1!S103)*(1+BZ103)+魂兽1!S105+化神!N102+魂骨!M102+魂环!N102+神兵!O101+神兵!AH101+魂核1!S103</f>
        <v>132</v>
      </c>
      <c r="P103">
        <f>(星级!P103+阶位!P103+战魄!P103+武魂!P103+众神殿!P103+精神空间!P102+天赋!O103+魂师之魄1!T103)*(1+CA103)+魂兽1!T105+化神!O102+魂骨!N102+魂环!O102+神兵!P101+神兵!AI101+魂核1!T103</f>
        <v>81315.092000000004</v>
      </c>
      <c r="Q103">
        <f>(星级!Q103+阶位!Q103+战魄!Q103+武魂!Q103+众神殿!Q103+精神空间!Q102+天赋!P103+魂师之魄1!U103)*(1+CB103)+魂兽1!U105+化神!P102+魂骨!O102+魂环!P102+神兵!Q101+神兵!AJ101+魂核1!U103</f>
        <v>81315.092000000004</v>
      </c>
      <c r="R103">
        <f>化神!R102+魂环!Q102</f>
        <v>57784</v>
      </c>
      <c r="S103">
        <f>化神!S102+魂环!R102</f>
        <v>57784</v>
      </c>
      <c r="T103">
        <f>魂环!S102</f>
        <v>0</v>
      </c>
      <c r="U103">
        <f>魂环!T102</f>
        <v>0</v>
      </c>
      <c r="V103">
        <f>魂核1!Y103+神器1!AD103+VLOOKUP(精神空间!$B$2,精神空间!$BR$4:$BT$11,2,)</f>
        <v>0.78991</v>
      </c>
      <c r="W103">
        <f>魂核1!Z103+神器1!AE103+VLOOKUP(精神空间!$B$2,精神空间!$BR$4:$BT$11,2,)</f>
        <v>0.78991</v>
      </c>
      <c r="Y103">
        <f>(星级!S103+阶位!T103+战魄!D103+武魂!T103+众神殿!D103+精神空间!T102+天赋!S103+魂师之魄1!H103)*(1+BO103)+魂兽1!H105+化神!C102+魂骨!B102+魂环!C102+神兵!D101+神兵!W101+魂核1!H103</f>
        <v>1270843.33509978</v>
      </c>
      <c r="Z103">
        <f>(星级!T103+阶位!U103+战魄!E103+武魂!U103+众神殿!E103+精神空间!U102+天赋!T103+魂师之魄1!I103)*(1+BP103)+魂兽1!I105+化神!D102+魂骨!C102+魂环!D102+神兵!E101+神兵!X101+魂核1!I103</f>
        <v>312009.34517543996</v>
      </c>
      <c r="AA103">
        <f>(星级!U103+阶位!V103+战魄!F103+武魂!V103+众神殿!F103+精神空间!V102+天赋!U103+魂师之魄1!J103)*(1+BQ103)+魂兽1!J105+化神!E102+魂骨!D102+魂环!E102+神兵!F101+神兵!Y101+魂核1!J103</f>
        <v>105990.95759999999</v>
      </c>
      <c r="AB103">
        <f>(星级!V103+阶位!W103+战魄!G103+武魂!W103+众神殿!G103+精神空间!W102+天赋!V103+魂师之魄1!K103)*(1+BR103)+魂兽1!K105+化神!F102+魂骨!E102+魂环!F102+神兵!G101+神兵!Z101+魂核1!K103</f>
        <v>97333.997600000002</v>
      </c>
      <c r="AC103">
        <f>(星级!W103+阶位!X103+战魄!H103+武魂!X103+众神殿!H103+精神空间!X102+天赋!W103+魂师之魄1!L103)*(1+BS103)+魂兽1!L105+化神!G102+魂骨!F102+魂环!G102+神兵!H101+神兵!AA101+魂核1!L103</f>
        <v>1899.9082800000001</v>
      </c>
      <c r="AD103">
        <f>(星级!X103+阶位!Y103+战魄!I103+武魂!Y103+众神殿!I103+精神空间!Y102+天赋!X103+魂师之魄1!M103)*(1+BT103)+魂兽1!M105+化神!H102+魂骨!G102+魂环!H102+神兵!I101+神兵!AB101+魂核1!M103</f>
        <v>1388.5642800000001</v>
      </c>
      <c r="AE103">
        <f>(星级!Y103+阶位!Z103+战魄!J103+武魂!Z103+众神殿!J103+精神空间!Z102+天赋!Y103+魂师之魄1!N103)*(1+BU103)+魂兽1!N105+化神!I102+魂骨!H102+魂环!I102+神兵!J101+神兵!AC101+魂核1!N103</f>
        <v>1446.2744399999999</v>
      </c>
      <c r="AF103">
        <f>(星级!Z103+阶位!AA103+战魄!K103+武魂!AA103+众神殿!K103+精神空间!AA102+天赋!Z103+魂师之魄1!O103)*(1+BV103)+魂兽1!O105+化神!J102+魂骨!I102+魂环!J102+神兵!K101+神兵!AD101+魂核1!O103</f>
        <v>1373.0919999999999</v>
      </c>
      <c r="AG103">
        <f>(星级!AA103+阶位!AB103+战魄!L103+武魂!AB103+众神殿!L103+精神空间!AB102+天赋!AA103+魂师之魄1!P103)*(1+BW103)+魂兽1!P105+化神!K102+魂骨!J102+魂环!K102+神兵!L101+神兵!AE101+魂核1!P103</f>
        <v>1957.5463999999997</v>
      </c>
      <c r="AH103">
        <f>(星级!AB103+阶位!AC103+战魄!M103+武魂!AC103+众神殿!M103+精神空间!AC102+天赋!AB103+魂师之魄1!Q103)*(1+BX103)+魂兽1!Q105+化神!L102+魂骨!K102+魂环!L102+神兵!M101+神兵!AF101+魂核1!Q103</f>
        <v>1358.9863999999998</v>
      </c>
      <c r="AI103">
        <f>(星级!AC103+阶位!AD103+战魄!N103+武魂!AD103+众神殿!N103+精神空间!AD102+天赋!AC103+魂师之魄1!R103)*(1+BY103)+魂兽1!R105+化神!M102+魂骨!L102+魂环!M102+神兵!N101+神兵!AG101+魂核1!R103</f>
        <v>18606.399999999998</v>
      </c>
      <c r="AJ103">
        <f>(星级!AD103+阶位!AE103+战魄!O103+武魂!AE103+众神殿!O103+精神空间!AE102+天赋!AD103+魂师之魄1!S103)*(1+BZ103)+魂兽1!S105+化神!N102+魂骨!M102+魂环!N102+神兵!O101+神兵!AH101+魂核1!S103</f>
        <v>209.00000000000003</v>
      </c>
      <c r="AK103">
        <f>(星级!AE103+阶位!AF103+战魄!P103+武魂!AF103+众神殿!P103+精神空间!AF102+天赋!AE103+魂师之魄1!T103)*(1+CA103)+魂兽1!T105+化神!O102+魂骨!N102+魂环!O102+神兵!P101+神兵!AI101+魂核1!T103</f>
        <v>79205.971999999994</v>
      </c>
      <c r="AL103">
        <f>(星级!AF103+阶位!AG103+战魄!Q103+武魂!AG103+众神殿!Q103+精神空间!AG102+天赋!AF103+魂师之魄1!U103)*(1+CB103)+魂兽1!U105+化神!P102+魂骨!O102+魂环!P102+神兵!Q101+神兵!AJ101+魂核1!U103</f>
        <v>79205.971999999994</v>
      </c>
      <c r="AM103">
        <f>化神!R102+魂环!Q102</f>
        <v>57784</v>
      </c>
      <c r="AN103">
        <f>化神!S102+魂环!R102</f>
        <v>57784</v>
      </c>
      <c r="AO103">
        <f>魂环!S102</f>
        <v>0</v>
      </c>
      <c r="AP103">
        <f>魂环!T102</f>
        <v>0</v>
      </c>
      <c r="AQ103">
        <f>魂核1!Y103+神器1!AD103+VLOOKUP(精神空间!$B$2,精神空间!$BR$4:$BT$11,2,)</f>
        <v>0.78991</v>
      </c>
      <c r="AR103">
        <f>魂核1!Z103+神器1!AE103+VLOOKUP(精神空间!$B$2,精神空间!$BR$4:$BT$11,2,)</f>
        <v>0.78991</v>
      </c>
      <c r="AT103">
        <f>(星级!AH103+阶位!AJ103+战魄!D103+武魂!AJ103+众神殿!D103+精神空间!AJ102+天赋!AI103+魂师之魄1!H103)*(1+BO103)+魂兽1!H105+化神!C102+魂骨!B102+魂环!C102+神兵!D101+神兵!W101+魂核1!H103</f>
        <v>1211740.6064871601</v>
      </c>
      <c r="AU103">
        <f>(星级!AI103+阶位!AK103+战魄!E103+武魂!AK103+众神殿!E103+精神空间!AK102+天赋!AJ103+魂师之魄1!I103)*(1+BP103)+魂兽1!I105+化神!D102+魂骨!C102+魂环!D102+神兵!E101+神兵!X101+魂核1!I103</f>
        <v>317870.40272335999</v>
      </c>
      <c r="AV103">
        <f>(星级!AJ103+阶位!AL103+战魄!F103+武魂!AL103+众神殿!F103+精神空间!AL102+天赋!AK103+魂师之魄1!J103)*(1+BQ103)+魂兽1!J105+化神!E102+魂骨!D102+魂环!E102+神兵!F101+神兵!Y101+魂核1!J103</f>
        <v>94180.680160000004</v>
      </c>
      <c r="AW103">
        <f>(星级!AK103+阶位!AM103+战魄!G103+武魂!AM103+众神殿!G103+精神空间!AM102+天赋!AL103+魂师之魄1!K103)*(1+BR103)+魂兽1!K105+化神!F102+魂骨!E102+魂环!F102+神兵!G101+神兵!Z101+魂核1!K103</f>
        <v>102332.78255999999</v>
      </c>
      <c r="AX103">
        <f>(星级!AL103+阶位!AN103+战魄!H103+武魂!AN103+众神殿!H103+精神空间!AN102+天赋!AM103+魂师之魄1!L103)*(1+BS103)+魂兽1!L105+化神!G102+魂骨!F102+魂环!G102+神兵!H101+神兵!AA101+魂核1!L103</f>
        <v>1914.5732399999999</v>
      </c>
      <c r="AY103">
        <f>(星级!AM103+阶位!AO103+战魄!I103+武魂!AO103+众神殿!I103+精神空间!AO102+天赋!AN103+魂师之魄1!M103)*(1+BT103)+魂兽1!M105+化神!H102+魂骨!G102+魂环!H102+神兵!I101+神兵!AB101+魂核1!M103</f>
        <v>1403.2292399999999</v>
      </c>
      <c r="AZ103">
        <f>(星级!AN103+阶位!AP103+战魄!J103+武魂!AP103+众神殿!J103+精神空间!AP102+天赋!AO103+魂师之魄1!N103)*(1+BU103)+魂兽1!N105+化神!I102+魂骨!H102+魂环!I102+神兵!J101+神兵!AC101+魂核1!N103</f>
        <v>1432.0472399999999</v>
      </c>
      <c r="BA103">
        <f>(星级!AO103+阶位!AQ103+战魄!K103+武魂!AQ103+众神殿!K103+精神空间!AQ102+天赋!AP103+魂师之魄1!O103)*(1+BV103)+魂兽1!O105+化神!J102+魂骨!I102+魂环!J102+神兵!K101+神兵!AD101+魂核1!O103</f>
        <v>1349.7063999999998</v>
      </c>
      <c r="BB103">
        <f>(星级!AP103+阶位!AR103+战魄!L103+武魂!AR103+众神殿!L103+精神空间!AR102+天赋!AQ103+魂师之魄1!P103)*(1+BW103)+魂兽1!P105+化神!K102+魂骨!J102+魂环!K102+神兵!L101+神兵!AE101+魂核1!P103</f>
        <v>1957.5463999999997</v>
      </c>
      <c r="BC103">
        <f>(星级!AQ103+阶位!AS103+战魄!M103+武魂!AS103+众神殿!M103+精神空间!AS102+天赋!AR103+魂师之魄1!Q103)*(1+BX103)+魂兽1!Q105+化神!L102+魂骨!K102+魂环!L102+神兵!M101+神兵!AF101+魂核1!Q103</f>
        <v>1358.9863999999998</v>
      </c>
      <c r="BD103">
        <f>(星级!AR103+阶位!AT103+战魄!N103+武魂!AT103+众神殿!N103+精神空间!AT102+天赋!AS103+魂师之魄1!R103)*(1+BY103)+魂兽1!R105+化神!M102+魂骨!L102+魂环!M102+神兵!N101+神兵!AG101+魂核1!R103</f>
        <v>9303.1999999999989</v>
      </c>
      <c r="BE103">
        <f>(星级!AS103+阶位!AU103+战魄!O103+武魂!AU103+众神殿!O103+精神空间!AU102+天赋!AT103+魂师之魄1!S103)*(1+BZ103)+魂兽1!S105+化神!N102+魂骨!M102+魂环!N102+神兵!O101+神兵!AH101+魂核1!S103</f>
        <v>264</v>
      </c>
      <c r="BF103">
        <f>(星级!AT103+阶位!AV103+战魄!P103+武魂!AV103+众神殿!P103+精神空间!AV102+天赋!AU103+魂师之魄1!T103)*(1+CA103)+魂兽1!T105+化神!O102+魂骨!N102+魂环!O102+神兵!P101+神兵!AI101+魂核1!T103</f>
        <v>79205.971999999994</v>
      </c>
      <c r="BG103">
        <f>(星级!AU103+阶位!AW103+战魄!Q103+武魂!AW103+众神殿!Q103+精神空间!AW102+天赋!AV103+魂师之魄1!U103)*(1+CB103)+魂兽1!U105+化神!P102+魂骨!O102+魂环!P102+神兵!Q101+神兵!AJ101+魂核1!U103</f>
        <v>79205.971999999994</v>
      </c>
      <c r="BH103">
        <f>化神!R102+魂环!Q102</f>
        <v>57784</v>
      </c>
      <c r="BI103">
        <f>化神!S102+魂环!R102</f>
        <v>57784</v>
      </c>
      <c r="BJ103">
        <f>魂环!S102</f>
        <v>0</v>
      </c>
      <c r="BK103">
        <f>魂环!T102</f>
        <v>0</v>
      </c>
      <c r="BL103">
        <f>魂核1!Y103+神器1!AD103+VLOOKUP(精神空间!$B$2,精神空间!$BR$4:$BT$11,2,)</f>
        <v>0.78991</v>
      </c>
      <c r="BM103">
        <f>魂核1!Z103+神器1!AE103+VLOOKUP(精神空间!$B$2,精神空间!$BR$4:$BT$11,2,)</f>
        <v>0.78991</v>
      </c>
      <c r="BO103">
        <f>战魄!T103+武魂!AZ103+好感度!D102+魂师之魄1!Y103+神器1!M103+魂兽1!X105+精神空间!BA102+精神空间!BC102</f>
        <v>3.1779099999999998</v>
      </c>
      <c r="BP103">
        <f>战魄!U103+武魂!BA103+好感度!E102+魂师之魄1!Z103+神器1!N103+魂兽1!Y105+精神空间!BB102+精神空间!BD102</f>
        <v>2.1779099999999998</v>
      </c>
      <c r="BQ103">
        <f>战魄!V103+武魂!BB103+好感度!F102+魂师之魄1!AA103+神器1!O103+魂兽1!Z105</f>
        <v>1.08</v>
      </c>
      <c r="BR103">
        <f>战魄!W103+武魂!BC103+好感度!G102+魂师之魄1!AB103+神器1!P103+魂兽1!AA105</f>
        <v>1.08</v>
      </c>
      <c r="BS103">
        <f>战魄!X103+武魂!BD103+好感度!H102+魂师之魄1!AC103+神器1!Q103+魂兽1!AB105</f>
        <v>1.4119999999999999</v>
      </c>
      <c r="BT103">
        <f>战魄!Y103+武魂!BE103+好感度!I102+魂师之魄1!AD103+神器1!R103+魂兽1!AC105</f>
        <v>1.4119999999999999</v>
      </c>
      <c r="BU103">
        <f>战魄!Z103+武魂!BF103+好感度!J102+魂师之魄1!AE103+神器1!S103+魂兽1!AD105</f>
        <v>1.3399999999999999</v>
      </c>
      <c r="BV103">
        <f>战魄!AA103+武魂!BG103+好感度!K102+魂师之魄1!AF103+神器1!T103+魂兽1!AE105</f>
        <v>1.3199999999999998</v>
      </c>
      <c r="BW103">
        <f>战魄!AB103+武魂!BH103+好感度!L102+魂师之魄1!AG103+神器1!U103+魂兽1!AF105</f>
        <v>1.3199999999999998</v>
      </c>
      <c r="BX103">
        <f>战魄!AC103+武魂!BI103+好感度!M102+魂师之魄1!AH103+神器1!V103+魂兽1!AG105</f>
        <v>1.3199999999999998</v>
      </c>
      <c r="BY103">
        <f>战魄!AD103+武魂!BJ103+好感度!N102+魂师之魄1!AI103+神器1!W103+魂兽1!AH105</f>
        <v>1.3199999999999998</v>
      </c>
      <c r="BZ103">
        <f>战魄!AE103+武魂!BK103+好感度!O102+魂师之魄1!AJ103+神器1!X103+魂兽1!AI105</f>
        <v>1.2</v>
      </c>
      <c r="CA103">
        <f>战魄!AF103+武魂!BL103+好感度!P102+魂师之魄1!AK103+神器1!Y103+魂兽1!AJ105</f>
        <v>1.08</v>
      </c>
      <c r="CB103">
        <f>战魄!AG103+武魂!BM103+好感度!Q102+魂师之魄1!AL103+神器1!Z103+魂兽1!AK105</f>
        <v>1.08</v>
      </c>
    </row>
    <row r="104" spans="2:80" x14ac:dyDescent="0.2">
      <c r="B104">
        <v>100</v>
      </c>
      <c r="D104">
        <f>(星级!D104+阶位!D104+战魄!D104+武魂!D104+众神殿!D104+精神空间!D103+天赋!C104+魂师之魄1!H104)*(1+BO104)+魂兽1!H106+化神!C103+魂骨!B103+魂环!C103+神兵!D102+神兵!W102+魂核1!H104</f>
        <v>1541339.9643764601</v>
      </c>
      <c r="E104">
        <f>(星级!E104+阶位!E104+战魄!E104+武魂!E104+众神殿!E104+精神空间!E103+天赋!D104+魂师之魄1!I104)*(1+BP104)+魂兽1!I106+化神!D103+魂骨!C103+魂环!D103+神兵!E102+神兵!X102+魂核1!I104</f>
        <v>341662.21501253999</v>
      </c>
      <c r="F104">
        <f>(星级!F104+阶位!F104+战魄!F104+武魂!F104+众神殿!F104+精神空间!F103+天赋!E104+魂师之魄1!J104)*(1+BQ104)+魂兽1!J106+化神!E103+魂骨!D103+魂环!E103+神兵!F102+神兵!Y102+魂核1!J104</f>
        <v>135140.23248000001</v>
      </c>
      <c r="G104">
        <f>(星级!G104+阶位!G104+战魄!G104+武魂!G104+众神殿!G104+精神空间!G103+天赋!F104+魂师之魄1!K104)*(1+BR104)+魂兽1!K106+化神!F103+魂骨!E103+魂环!F103+神兵!G102+神兵!Z102+魂核1!K104</f>
        <v>123540.07248</v>
      </c>
      <c r="H104">
        <f>(星级!H104+阶位!H104+战魄!H104+武魂!H104+众神殿!H104+精神空间!H103+天赋!G104+魂师之魄1!L104)*(1+BS104)+魂兽1!L106+化神!G103+魂骨!F103+魂环!G103+神兵!H102+神兵!AA102+魂核1!L104</f>
        <v>1925.4754799999998</v>
      </c>
      <c r="I104">
        <f>(星级!I104+阶位!I104+战魄!I104+武魂!I104+众神殿!I104+精神空间!I103+天赋!H104+魂师之魄1!M104)*(1+BT104)+魂兽1!M106+化神!H103+魂骨!G103+魂环!H103+神兵!I102+神兵!AB102+魂核1!M104</f>
        <v>1414.1314799999998</v>
      </c>
      <c r="J104">
        <f>(星级!J104+阶位!J104+战魄!J104+武魂!J104+众神殿!J104+精神空间!J103+天赋!I104+魂师之魄1!N104)*(1+BU104)+魂兽1!N106+化神!I103+魂骨!H103+魂环!I103+神兵!J102+神兵!AC102+魂核1!N104</f>
        <v>1442.7737999999999</v>
      </c>
      <c r="K104">
        <f>(星级!K104+阶位!K104+战魄!K104+武魂!K104+众神殿!K104+精神空间!K103+天赋!J104+魂师之魄1!O104)*(1+BV104)+魂兽1!O106+化神!J103+魂骨!I103+魂环!J103+神兵!K102+神兵!AD102+魂核1!O104</f>
        <v>1381.2785999999999</v>
      </c>
      <c r="L104">
        <f>(星级!L104+阶位!L104+战魄!L104+武魂!L104+众神殿!L104+精神空间!L103+天赋!K104+魂师之魄1!P104)*(1+BW104)+魂兽1!P106+化神!K103+魂骨!J103+魂环!K103+神兵!L102+神兵!AE102+魂核1!P104</f>
        <v>1968.0327999999997</v>
      </c>
      <c r="M104">
        <f>(星级!M104+阶位!M104+战魄!M104+武魂!M104+众神殿!M104+精神空间!M103+天赋!L104+魂师之魄1!Q104)*(1+BX104)+魂兽1!Q106+化神!L103+魂骨!K103+魂环!L103+神兵!M102+神兵!AF102+魂核1!Q104</f>
        <v>1369.4727999999998</v>
      </c>
      <c r="N104">
        <f>(星级!N104+阶位!N104+战魄!N104+武魂!N104+众神殿!N104+精神空间!N103+天赋!M104+魂师之魄1!R104)*(1+BY104)+魂兽1!R106+化神!M103+魂骨!L103+魂环!M103+神兵!N102+神兵!AG102+魂核1!R104</f>
        <v>23548</v>
      </c>
      <c r="O104">
        <f>(星级!O104+阶位!O104+战魄!O104+武魂!O104+众神殿!O104+精神空间!O103+天赋!N104+魂师之魄1!S104)*(1+BZ104)+魂兽1!S106+化神!N103+魂骨!M103+魂环!N103+神兵!O102+神兵!AH102+魂核1!S104</f>
        <v>132</v>
      </c>
      <c r="P104">
        <f>(星级!P104+阶位!P104+战魄!P104+武魂!P104+众神殿!P104+精神空间!P103+天赋!O104+魂师之魄1!T104)*(1+CA104)+魂兽1!T106+化神!O103+魂骨!N103+魂环!O103+神兵!P102+神兵!AI102+魂核1!T104</f>
        <v>101709.8008</v>
      </c>
      <c r="Q104">
        <f>(星级!Q104+阶位!Q104+战魄!Q104+武魂!Q104+众神殿!Q104+精神空间!Q103+天赋!P104+魂师之魄1!U104)*(1+CB104)+魂兽1!U106+化神!P103+魂骨!O103+魂环!P103+神兵!Q102+神兵!AJ102+魂核1!U104</f>
        <v>101709.8008</v>
      </c>
      <c r="R104">
        <f>化神!R103+魂环!Q103</f>
        <v>66655</v>
      </c>
      <c r="S104">
        <f>化神!S103+魂环!R103</f>
        <v>66655</v>
      </c>
      <c r="T104">
        <f>魂环!S103</f>
        <v>2000</v>
      </c>
      <c r="U104">
        <f>魂环!T103</f>
        <v>2000</v>
      </c>
      <c r="V104">
        <f>魂核1!Y104+神器1!AD104+VLOOKUP(精神空间!$B$2,精神空间!$BR$4:$BT$11,2,)</f>
        <v>0.78991</v>
      </c>
      <c r="W104">
        <f>魂核1!Z104+神器1!AE104+VLOOKUP(精神空间!$B$2,精神空间!$BR$4:$BT$11,2,)</f>
        <v>0.78991</v>
      </c>
      <c r="Y104">
        <f>(星级!S104+阶位!T104+战魄!D104+武魂!T104+众神殿!D104+精神空间!T103+天赋!S104+魂师之魄1!H104)*(1+BO104)+魂兽1!H106+化神!C103+魂骨!B103+魂环!C103+神兵!D102+神兵!W102+魂核1!H104</f>
        <v>1497424.5235212399</v>
      </c>
      <c r="Z104">
        <f>(星级!T104+阶位!U104+战魄!E104+武魂!U104+众神殿!E104+精神空间!U103+天赋!T104+魂师之魄1!I104)*(1+BP104)+魂兽1!I106+化神!D103+魂骨!C103+魂环!D103+神兵!E102+神兵!X102+魂核1!I104</f>
        <v>356614.84087469999</v>
      </c>
      <c r="AA104">
        <f>(星级!U104+阶位!V104+战魄!F104+武魂!V104+众神殿!F104+精神空间!V103+天赋!U104+魂师之魄1!J104)*(1+BQ104)+魂兽1!J106+化神!E103+魂骨!D103+魂环!E103+神兵!F102+神兵!Y102+魂核1!J104</f>
        <v>128042.77327999999</v>
      </c>
      <c r="AB104">
        <f>(星级!V104+阶位!W104+战魄!G104+武魂!W104+众神殿!G104+精神空间!W103+天赋!V104+魂师之魄1!K104)*(1+BR104)+魂兽1!K106+化神!F103+魂骨!E103+魂环!F103+神兵!G102+神兵!Z102+魂核1!K104</f>
        <v>117923.57328</v>
      </c>
      <c r="AC104">
        <f>(星级!W104+阶位!X104+战魄!H104+武魂!X104+众神殿!H104+精神空间!X103+天赋!W104+魂师之魄1!L104)*(1+BS104)+魂兽1!L106+化神!G103+魂骨!F103+魂环!G103+神兵!H102+神兵!AA102+魂核1!L104</f>
        <v>1922.0986799999998</v>
      </c>
      <c r="AD104">
        <f>(星级!X104+阶位!Y104+战魄!I104+武魂!Y104+众神殿!I104+精神空间!Y103+天赋!X104+魂师之魄1!M104)*(1+BT104)+魂兽1!M106+化神!H103+魂骨!G103+魂环!H103+神兵!I102+神兵!AB102+魂核1!M104</f>
        <v>1410.75468</v>
      </c>
      <c r="AE104">
        <f>(星级!Y104+阶位!Z104+战魄!J104+武魂!Z104+众神殿!J104+精神空间!Z103+天赋!Y104+魂师之魄1!N104)*(1+BU104)+魂兽1!N106+化神!I103+魂骨!H103+魂环!I103+神兵!J102+神兵!AC102+魂核1!N104</f>
        <v>1469.4497999999999</v>
      </c>
      <c r="AF104">
        <f>(星级!Z104+阶位!AA104+战魄!K104+武魂!AA104+众神殿!K104+精神空间!AA103+天赋!Z104+魂师之魄1!O104)*(1+BV104)+魂兽1!O106+化神!J103+魂骨!I103+魂环!J103+神兵!K102+神兵!AD102+魂核1!O104</f>
        <v>1407.9546</v>
      </c>
      <c r="AG104">
        <f>(星级!AA104+阶位!AB104+战魄!L104+武魂!AB104+众神殿!L104+精神空间!AB103+天赋!AA104+魂师之魄1!P104)*(1+BW104)+魂兽1!P106+化神!K103+魂骨!J103+魂环!K103+神兵!L102+神兵!AE102+魂核1!P104</f>
        <v>1979.6327999999999</v>
      </c>
      <c r="AH104">
        <f>(星级!AB104+阶位!AC104+战魄!M104+武魂!AC104+众神殿!M104+精神空间!AC103+天赋!AB104+魂师之魄1!Q104)*(1+BX104)+魂兽1!Q106+化神!L103+魂骨!K103+魂环!L103+神兵!M102+神兵!AF102+魂核1!Q104</f>
        <v>1381.0727999999999</v>
      </c>
      <c r="AI104">
        <f>(星级!AC104+阶位!AD104+战魄!N104+武魂!AD104+众神殿!N104+精神空间!AD103+天赋!AC104+魂师之魄1!R104)*(1+BY104)+魂兽1!R106+化神!M103+魂骨!L103+魂环!M103+神兵!N102+神兵!AG102+魂核1!R104</f>
        <v>18792</v>
      </c>
      <c r="AJ104">
        <f>(星级!AD104+阶位!AE104+战魄!O104+武魂!AE104+众神殿!O104+精神空间!AE103+天赋!AD104+魂师之魄1!S104)*(1+BZ104)+魂兽1!S106+化神!N103+魂骨!M103+魂环!N103+神兵!O102+神兵!AH102+魂核1!S104</f>
        <v>209.00000000000003</v>
      </c>
      <c r="AK104">
        <f>(星级!AE104+阶位!AF104+战魄!P104+武魂!AF104+众神殿!P104+精神空间!AF103+天赋!AE104+魂师之魄1!T104)*(1+CA104)+魂兽1!T106+化神!O103+魂骨!N103+魂环!O103+神兵!P102+神兵!AI102+魂核1!T104</f>
        <v>101381.1608</v>
      </c>
      <c r="AL104">
        <f>(星级!AF104+阶位!AG104+战魄!Q104+武魂!AG104+众神殿!Q104+精神空间!AG103+天赋!AF104+魂师之魄1!U104)*(1+CB104)+魂兽1!U106+化神!P103+魂骨!O103+魂环!P103+神兵!Q102+神兵!AJ102+魂核1!U104</f>
        <v>101381.1608</v>
      </c>
      <c r="AM104">
        <f>化神!R103+魂环!Q103</f>
        <v>66655</v>
      </c>
      <c r="AN104">
        <f>化神!S103+魂环!R103</f>
        <v>66655</v>
      </c>
      <c r="AO104">
        <f>魂环!S103</f>
        <v>2000</v>
      </c>
      <c r="AP104">
        <f>魂环!T103</f>
        <v>2000</v>
      </c>
      <c r="AQ104">
        <f>魂核1!Y104+神器1!AD104+VLOOKUP(精神空间!$B$2,精神空间!$BR$4:$BT$11,2,)</f>
        <v>0.78991</v>
      </c>
      <c r="AR104">
        <f>魂核1!Z104+神器1!AE104+VLOOKUP(精神空间!$B$2,精神空间!$BR$4:$BT$11,2,)</f>
        <v>0.78991</v>
      </c>
      <c r="AT104">
        <f>(星级!AH104+阶位!AJ104+战魄!D104+武魂!AJ104+众神殿!D104+精神空间!AJ103+天赋!AI104+魂师之魄1!H104)*(1+BO104)+魂兽1!H106+化神!C103+魂骨!B103+魂环!C103+神兵!D102+神兵!W102+魂核1!H104</f>
        <v>1398101.6402460199</v>
      </c>
      <c r="AU104">
        <f>(星级!AI104+阶位!AK104+战魄!E104+武魂!AK104+众神殿!E104+精神空间!AK103+天赋!AJ104+魂师之魄1!I104)*(1+BP104)+魂兽1!I106+化神!D103+魂骨!C103+魂环!D103+神兵!E102+神兵!X102+魂核1!I104</f>
        <v>353813.89455889998</v>
      </c>
      <c r="AV104">
        <f>(星级!AJ104+阶位!AL104+战魄!F104+武魂!AL104+众神殿!F104+精神空间!AL103+天赋!AK104+魂师之魄1!J104)*(1+BQ104)+魂兽1!J106+化神!E103+魂骨!D103+魂环!E103+神兵!F102+神兵!Y102+魂核1!J104</f>
        <v>114758.8616</v>
      </c>
      <c r="AW104">
        <f>(星级!AK104+阶位!AM104+战魄!G104+武魂!AM104+众神殿!G104+精神空间!AM103+天赋!AL104+魂师之魄1!K104)*(1+BR104)+魂兽1!K106+化神!F103+魂骨!E103+魂环!F103+神兵!G102+神兵!Z102+魂核1!K104</f>
        <v>122941.5816</v>
      </c>
      <c r="AX104">
        <f>(星级!AL104+阶位!AN104+战魄!H104+武魂!AN104+众神殿!H104+精神空间!AN103+天赋!AM104+魂师之魄1!L104)*(1+BS104)+魂兽1!L106+化神!G103+魂骨!F103+魂环!G103+神兵!H102+神兵!AA102+魂核1!L104</f>
        <v>1925.4754799999998</v>
      </c>
      <c r="AY104">
        <f>(星级!AM104+阶位!AO104+战魄!I104+武魂!AO104+众神殿!I104+精神空间!AO103+天赋!AN104+魂师之魄1!M104)*(1+BT104)+魂兽1!M106+化神!H103+魂骨!G103+魂环!H103+神兵!I102+神兵!AB102+魂核1!M104</f>
        <v>1414.1314799999998</v>
      </c>
      <c r="AZ104">
        <f>(星级!AN104+阶位!AP104+战魄!J104+武魂!AP104+众神殿!J104+精神空间!AP103+天赋!AO104+魂师之魄1!N104)*(1+BU104)+魂兽1!N106+化神!I103+魂骨!H103+魂环!I103+神兵!J102+神兵!AC102+魂核1!N104</f>
        <v>1442.7737999999999</v>
      </c>
      <c r="BA104">
        <f>(星级!AO104+阶位!AQ104+战魄!K104+武魂!AQ104+众神殿!K104+精神空间!AQ103+天赋!AP104+魂师之魄1!O104)*(1+BV104)+魂兽1!O106+化神!J103+魂骨!I103+魂环!J103+神兵!K102+神兵!AD102+魂核1!O104</f>
        <v>1371.9185999999997</v>
      </c>
      <c r="BB104">
        <f>(星级!AP104+阶位!AR104+战魄!L104+武魂!AR104+众神殿!L104+精神空间!AR103+天赋!AQ104+魂师之魄1!P104)*(1+BW104)+魂兽1!P106+化神!K103+魂骨!J103+魂环!K103+神兵!L102+神兵!AE102+魂核1!P104</f>
        <v>1968.0327999999997</v>
      </c>
      <c r="BC104">
        <f>(星级!AQ104+阶位!AS104+战魄!M104+武魂!AS104+众神殿!M104+精神空间!AS103+天赋!AR104+魂师之魄1!Q104)*(1+BX104)+魂兽1!Q106+化神!L103+魂骨!K103+魂环!L103+神兵!M102+神兵!AF102+魂核1!Q104</f>
        <v>1369.4727999999998</v>
      </c>
      <c r="BD104">
        <f>(星级!AR104+阶位!AT104+战魄!N104+武魂!AT104+众神殿!N104+精神空间!AT103+天赋!AS104+魂师之魄1!R104)*(1+BY104)+魂兽1!R106+化神!M103+魂骨!L103+魂环!M103+神兵!N102+神兵!AG102+魂核1!R104</f>
        <v>9396</v>
      </c>
      <c r="BE104">
        <f>(星级!AS104+阶位!AU104+战魄!O104+武魂!AU104+众神殿!O104+精神空间!AU103+天赋!AT104+魂师之魄1!S104)*(1+BZ104)+魂兽1!S106+化神!N103+魂骨!M103+魂环!N103+神兵!O102+神兵!AH102+魂核1!S104</f>
        <v>264</v>
      </c>
      <c r="BF104">
        <f>(星级!AT104+阶位!AV104+战魄!P104+武魂!AV104+众神殿!P104+精神空间!AV103+天赋!AU104+魂师之魄1!T104)*(1+CA104)+魂兽1!T106+化神!O103+魂骨!N103+魂环!O103+神兵!P102+神兵!AI102+魂核1!T104</f>
        <v>99600.680800000002</v>
      </c>
      <c r="BG104">
        <f>(星级!AU104+阶位!AW104+战魄!Q104+武魂!AW104+众神殿!Q104+精神空间!AW103+天赋!AV104+魂师之魄1!U104)*(1+CB104)+魂兽1!U106+化神!P103+魂骨!O103+魂环!P103+神兵!Q102+神兵!AJ102+魂核1!U104</f>
        <v>99600.680800000002</v>
      </c>
      <c r="BH104">
        <f>化神!R103+魂环!Q103</f>
        <v>66655</v>
      </c>
      <c r="BI104">
        <f>化神!S103+魂环!R103</f>
        <v>66655</v>
      </c>
      <c r="BJ104">
        <f>魂环!S103</f>
        <v>2000</v>
      </c>
      <c r="BK104">
        <f>魂环!T103</f>
        <v>2000</v>
      </c>
      <c r="BL104">
        <f>魂核1!Y104+神器1!AD104+VLOOKUP(精神空间!$B$2,精神空间!$BR$4:$BT$11,2,)</f>
        <v>0.78991</v>
      </c>
      <c r="BM104">
        <f>魂核1!Z104+神器1!AE104+VLOOKUP(精神空间!$B$2,精神空间!$BR$4:$BT$11,2,)</f>
        <v>0.78991</v>
      </c>
      <c r="BO104">
        <f>战魄!T104+武魂!AZ104+好感度!D103+魂师之魄1!Y104+神器1!M104+魂兽1!X106+精神空间!BA103+精神空间!BC103</f>
        <v>3.1779099999999998</v>
      </c>
      <c r="BP104">
        <f>战魄!U104+武魂!BA104+好感度!E103+魂师之魄1!Z104+神器1!N104+魂兽1!Y106+精神空间!BB103+精神空间!BD103</f>
        <v>2.1779099999999998</v>
      </c>
      <c r="BQ104">
        <f>战魄!V104+武魂!BB104+好感度!F103+魂师之魄1!AA104+神器1!O104+魂兽1!Z106</f>
        <v>1.08</v>
      </c>
      <c r="BR104">
        <f>战魄!W104+武魂!BC104+好感度!G103+魂师之魄1!AB104+神器1!P104+魂兽1!AA106</f>
        <v>1.08</v>
      </c>
      <c r="BS104">
        <f>战魄!X104+武魂!BD104+好感度!H103+魂师之魄1!AC104+神器1!Q104+魂兽1!AB106</f>
        <v>1.4119999999999999</v>
      </c>
      <c r="BT104">
        <f>战魄!Y104+武魂!BE104+好感度!I103+魂师之魄1!AD104+神器1!R104+魂兽1!AC106</f>
        <v>1.4119999999999999</v>
      </c>
      <c r="BU104">
        <f>战魄!Z104+武魂!BF104+好感度!J103+魂师之魄1!AE104+神器1!S104+魂兽1!AD106</f>
        <v>1.3399999999999999</v>
      </c>
      <c r="BV104">
        <f>战魄!AA104+武魂!BG104+好感度!K103+魂师之魄1!AF104+神器1!T104+魂兽1!AE106</f>
        <v>1.3399999999999999</v>
      </c>
      <c r="BW104">
        <f>战魄!AB104+武魂!BH104+好感度!L103+魂师之魄1!AG104+神器1!U104+魂兽1!AF106</f>
        <v>1.3199999999999998</v>
      </c>
      <c r="BX104">
        <f>战魄!AC104+武魂!BI104+好感度!M103+魂师之魄1!AH104+神器1!V104+魂兽1!AG106</f>
        <v>1.3199999999999998</v>
      </c>
      <c r="BY104">
        <f>战魄!AD104+武魂!BJ104+好感度!N103+魂师之魄1!AI104+神器1!W104+魂兽1!AH106</f>
        <v>1.3199999999999998</v>
      </c>
      <c r="BZ104">
        <f>战魄!AE104+武魂!BK104+好感度!O103+魂师之魄1!AJ104+神器1!X104+魂兽1!AI106</f>
        <v>1.2</v>
      </c>
      <c r="CA104">
        <f>战魄!AF104+武魂!BL104+好感度!P103+魂师之魄1!AK104+神器1!Y104+魂兽1!AJ106</f>
        <v>1.08</v>
      </c>
      <c r="CB104">
        <f>战魄!AG104+武魂!BM104+好感度!Q103+魂师之魄1!AL104+神器1!Z104+魂兽1!AK106</f>
        <v>1.08</v>
      </c>
    </row>
    <row r="105" spans="2:80" x14ac:dyDescent="0.2">
      <c r="B105">
        <v>101</v>
      </c>
      <c r="D105">
        <f>(星级!D105+阶位!D105+战魄!D105+武魂!D105+众神殿!D105+精神空间!D104+天赋!C105+魂师之魄1!H105)*(1+BO105)+魂兽1!H107+化神!C104+魂骨!B104+魂环!C104+神兵!D103+神兵!W103+魂核1!H105</f>
        <v>1576898.1563864602</v>
      </c>
      <c r="E105">
        <f>(星级!E105+阶位!E105+战魄!E105+武魂!E105+众神殿!E105+精神空间!E104+天赋!D105+魂师之魄1!I105)*(1+BP105)+魂兽1!I107+化神!D104+魂骨!C104+魂环!D104+神兵!E103+神兵!X103+魂核1!I105</f>
        <v>351754.43444454001</v>
      </c>
      <c r="F105">
        <f>(星级!F105+阶位!F105+战魄!F105+武魂!F105+众神殿!F105+精神空间!F104+天赋!E105+魂师之魄1!J105)*(1+BQ105)+魂兽1!J107+化神!E104+魂骨!D104+魂环!E104+神兵!F103+神兵!Y103+魂核1!J105</f>
        <v>137904.00847999999</v>
      </c>
      <c r="G105">
        <f>(星级!G105+阶位!G105+战魄!G105+武魂!G105+众神殿!G105+精神空间!G104+天赋!F105+魂师之魄1!K105)*(1+BR105)+魂兽1!K107+化神!F104+魂骨!E104+魂环!F104+神兵!G103+神兵!Z103+魂核1!K105</f>
        <v>127722.40848</v>
      </c>
      <c r="H105">
        <f>(星级!H105+阶位!H105+战魄!H105+武魂!H105+众神殿!H105+精神空间!H104+天赋!G105+魂师之魄1!L105)*(1+BS105)+魂兽1!L107+化神!G104+魂骨!F104+魂环!G104+神兵!H103+神兵!AA103+魂核1!L105</f>
        <v>1947.66588</v>
      </c>
      <c r="I105">
        <f>(星级!I105+阶位!I105+战魄!I105+武魂!I105+众神殿!I105+精神空间!I104+天赋!H105+魂师之魄1!M105)*(1+BT105)+魂兽1!M107+化神!H104+魂骨!G104+魂环!H104+神兵!I103+神兵!AB103+魂核1!M105</f>
        <v>1436.32188</v>
      </c>
      <c r="J105">
        <f>(星级!J105+阶位!J105+战魄!J105+武魂!J105+众神殿!J105+精神空间!J104+天赋!I105+魂师之魄1!N105)*(1+BU105)+魂兽1!N107+化神!I104+魂骨!H104+魂环!I104+神兵!J103+神兵!AC103+魂核1!N105</f>
        <v>1464.3018</v>
      </c>
      <c r="K105">
        <f>(星级!K105+阶位!K105+战魄!K105+武魂!K105+众神殿!K105+精神空间!K104+天赋!J105+魂师之魄1!O105)*(1+BV105)+魂兽1!O107+化神!J104+魂骨!I104+魂环!J104+神兵!K103+神兵!AD103+魂核1!O105</f>
        <v>1402.8065999999999</v>
      </c>
      <c r="L105">
        <f>(星级!L105+阶位!L105+战魄!L105+武魂!L105+众神殿!L105+精神空间!L104+天赋!K105+魂师之魄1!P105)*(1+BW105)+魂兽1!P107+化神!K104+魂骨!J104+魂环!K104+神兵!L103+神兵!AE103+魂核1!P105</f>
        <v>2006.5265999999999</v>
      </c>
      <c r="M105">
        <f>(星级!M105+阶位!M105+战魄!M105+武魂!M105+众神殿!M105+精神空间!M104+天赋!L105+魂师之魄1!Q105)*(1+BX105)+魂兽1!Q107+化神!L104+魂骨!K104+魂环!L104+神兵!M103+神兵!AF103+魂核1!Q105</f>
        <v>1390.8167999999998</v>
      </c>
      <c r="N105">
        <f>(星级!N105+阶位!N105+战魄!N105+武魂!N105+众神殿!N105+精神空间!N104+天赋!M105+魂师之魄1!R105)*(1+BY105)+魂兽1!R107+化神!M104+魂骨!L104+魂环!M104+神兵!N103+神兵!AG103+魂核1!R105</f>
        <v>23780</v>
      </c>
      <c r="O105">
        <f>(星级!O105+阶位!O105+战魄!O105+武魂!O105+众神殿!O105+精神空间!O104+天赋!N105+魂师之魄1!S105)*(1+BZ105)+魂兽1!S107+化神!N104+魂骨!M104+魂环!N104+神兵!O103+神兵!AH103+魂核1!S105</f>
        <v>132</v>
      </c>
      <c r="P105">
        <f>(星级!P105+阶位!P105+战魄!P105+武魂!P105+众神殿!P105+精神空间!P104+天赋!O105+魂师之魄1!T105)*(1+CA105)+魂兽1!T107+化神!O104+魂骨!N104+魂环!O104+神兵!P103+神兵!AI103+魂核1!T105</f>
        <v>104397.71919999999</v>
      </c>
      <c r="Q105">
        <f>(星级!Q105+阶位!Q105+战魄!Q105+武魂!Q105+众神殿!Q105+精神空间!Q104+天赋!P105+魂师之魄1!U105)*(1+CB105)+魂兽1!U107+化神!P104+魂骨!O104+魂环!P104+神兵!Q103+神兵!AJ103+魂核1!U105</f>
        <v>104397.71919999999</v>
      </c>
      <c r="R105">
        <f>化神!R104+魂环!Q104</f>
        <v>66655</v>
      </c>
      <c r="S105">
        <f>化神!S104+魂环!R104</f>
        <v>66655</v>
      </c>
      <c r="T105">
        <f>魂环!S104</f>
        <v>2000</v>
      </c>
      <c r="U105">
        <f>魂环!T104</f>
        <v>2000</v>
      </c>
      <c r="V105">
        <f>魂核1!Y105+神器1!AD105+VLOOKUP(精神空间!$B$2,精神空间!$BR$4:$BT$11,2,)</f>
        <v>0.78991</v>
      </c>
      <c r="W105">
        <f>魂核1!Z105+神器1!AE105+VLOOKUP(精神空间!$B$2,精神空间!$BR$4:$BT$11,2,)</f>
        <v>0.78991</v>
      </c>
      <c r="Y105">
        <f>(星级!S105+阶位!T105+战魄!D105+武魂!T105+众神殿!D105+精神空间!T104+天赋!S105+魂师之魄1!H105)*(1+BO105)+魂兽1!H107+化神!C104+魂骨!B104+魂环!C104+神兵!D103+神兵!W103+魂核1!H105</f>
        <v>1499500.1092092399</v>
      </c>
      <c r="Z105">
        <f>(星级!T105+阶位!U105+战魄!E105+武魂!U105+众神殿!E105+精神空间!U104+天赋!T105+魂师之魄1!I105)*(1+BP105)+魂兽1!I107+化神!D104+魂骨!C104+魂环!D104+神兵!E103+神兵!X103+魂核1!I105</f>
        <v>358518.22181869997</v>
      </c>
      <c r="AA105">
        <f>(星级!U105+阶位!V105+战魄!F105+武魂!V105+众神殿!F105+精神空间!V104+天赋!U105+魂师之魄1!J105)*(1+BQ105)+魂兽1!J107+化神!E104+魂骨!D104+魂环!E104+神兵!F103+神兵!Y103+魂核1!J105</f>
        <v>128866.74128</v>
      </c>
      <c r="AB105">
        <f>(星级!V105+阶位!W105+战魄!G105+武魂!W105+众神殿!G105+精神空间!W104+天赋!V105+魂师之魄1!K105)*(1+BR105)+魂兽1!K107+化神!F104+魂骨!E104+魂环!F104+神兵!G103+神兵!Z103+魂核1!K105</f>
        <v>118714.26128000001</v>
      </c>
      <c r="AC105">
        <f>(星级!W105+阶位!X105+战魄!H105+武魂!X105+众神殿!H105+精神空间!X104+天赋!W105+魂师之魄1!L105)*(1+BS105)+魂兽1!L107+化神!G104+魂骨!F104+魂环!G104+神兵!H103+神兵!AA103+魂核1!L105</f>
        <v>1932.2290800000001</v>
      </c>
      <c r="AD105">
        <f>(星级!X105+阶位!Y105+战魄!I105+武魂!Y105+众神殿!I105+精神空间!Y104+天赋!X105+魂师之魄1!M105)*(1+BT105)+魂兽1!M107+化神!H104+魂骨!G104+魂环!H104+神兵!I103+神兵!AB103+魂核1!M105</f>
        <v>1420.88508</v>
      </c>
      <c r="AE105">
        <f>(星级!Y105+阶位!Z105+战魄!J105+武魂!Z105+众神殿!J105+精神空间!Z104+天赋!Y105+魂师之魄1!N105)*(1+BU105)+魂兽1!N107+化神!I104+魂骨!H104+魂环!I104+神兵!J103+神兵!AC103+魂核1!N105</f>
        <v>1479.2778000000001</v>
      </c>
      <c r="AF105">
        <f>(星级!Z105+阶位!AA105+战魄!K105+武魂!AA105+众神殿!K105+精神空间!AA104+天赋!Z105+魂师之魄1!O105)*(1+BV105)+魂兽1!O107+化神!J104+魂骨!I104+魂环!J104+神兵!K103+神兵!AD103+魂核1!O105</f>
        <v>1417.7825999999998</v>
      </c>
      <c r="AG105">
        <f>(星级!AA105+阶位!AB105+战魄!L105+武魂!AB105+众神殿!L105+精神空间!AB104+天赋!AA105+魂师之魄1!P105)*(1+BW105)+魂兽1!P107+化神!K104+魂骨!J104+魂环!K104+神兵!L103+神兵!AE103+魂核1!P105</f>
        <v>2006.5265999999999</v>
      </c>
      <c r="AH105">
        <f>(星级!AB105+阶位!AC105+战魄!M105+武魂!AC105+众神殿!M105+精神空间!AC104+天赋!AB105+魂师之魄1!Q105)*(1+BX105)+魂兽1!Q107+化神!L104+魂骨!K104+魂环!L104+神兵!M103+神兵!AF103+魂核1!Q105</f>
        <v>1390.8167999999998</v>
      </c>
      <c r="AI105">
        <f>(星级!AC105+阶位!AD105+战魄!N105+武魂!AD105+众神殿!N105+精神空间!AD104+天赋!AC105+魂师之魄1!R105)*(1+BY105)+魂兽1!R107+化神!M104+魂骨!L104+魂环!M104+神兵!N103+神兵!AG103+魂核1!R105</f>
        <v>18977.599999999999</v>
      </c>
      <c r="AJ105">
        <f>(星级!AD105+阶位!AE105+战魄!O105+武魂!AE105+众神殿!O105+精神空间!AE104+天赋!AD105+魂师之魄1!S105)*(1+BZ105)+魂兽1!S107+化神!N104+魂骨!M104+魂环!N104+神兵!O103+神兵!AH103+魂核1!S105</f>
        <v>209.00000000000003</v>
      </c>
      <c r="AK105">
        <f>(星级!AE105+阶位!AF105+战魄!P105+武魂!AF105+众神殿!P105+精神空间!AF104+天赋!AE105+魂师之魄1!T105)*(1+CA105)+魂兽1!T107+化神!O104+魂骨!N104+魂环!O104+神兵!P103+神兵!AI103+魂核1!T105</f>
        <v>102103.4792</v>
      </c>
      <c r="AL105">
        <f>(星级!AF105+阶位!AG105+战魄!Q105+武魂!AG105+众神殿!Q105+精神空间!AG104+天赋!AF105+魂师之魄1!U105)*(1+CB105)+魂兽1!U107+化神!P104+魂骨!O104+魂环!P104+神兵!Q103+神兵!AJ103+魂核1!U105</f>
        <v>102103.4792</v>
      </c>
      <c r="AM105">
        <f>化神!R104+魂环!Q104</f>
        <v>66655</v>
      </c>
      <c r="AN105">
        <f>化神!S104+魂环!R104</f>
        <v>66655</v>
      </c>
      <c r="AO105">
        <f>魂环!S104</f>
        <v>2000</v>
      </c>
      <c r="AP105">
        <f>魂环!T104</f>
        <v>2000</v>
      </c>
      <c r="AQ105">
        <f>魂核1!Y105+神器1!AD105+VLOOKUP(精神空间!$B$2,精神空间!$BR$4:$BT$11,2,)</f>
        <v>0.78991</v>
      </c>
      <c r="AR105">
        <f>魂核1!Z105+神器1!AE105+VLOOKUP(精神空间!$B$2,精神空间!$BR$4:$BT$11,2,)</f>
        <v>0.78991</v>
      </c>
      <c r="AT105">
        <f>(星级!AH105+阶位!AJ105+战魄!D105+武魂!AJ105+众神殿!D105+精神空间!AJ104+天赋!AI105+魂师之魄1!H105)*(1+BO105)+魂兽1!H107+化神!C104+魂骨!B104+魂环!C104+神兵!D103+神兵!W103+魂核1!H105</f>
        <v>1424389.04996602</v>
      </c>
      <c r="AU105">
        <f>(星级!AI105+阶位!AK105+战魄!E105+武魂!AK105+众神殿!E105+精神空间!AK104+天赋!AJ105+魂师之魄1!I105)*(1+BP105)+魂兽1!I107+化神!D104+魂骨!C104+魂环!D104+神兵!E103+神兵!X103+魂核1!I105</f>
        <v>365271.50302239996</v>
      </c>
      <c r="AV105">
        <f>(星级!AJ105+阶位!AL105+战魄!F105+武魂!AL105+众神殿!F105+精神空间!AL104+天赋!AK105+魂师之魄1!J105)*(1+BQ105)+魂兽1!J107+化神!E104+魂骨!D104+魂环!E104+神兵!F103+神兵!Y103+魂核1!J105</f>
        <v>116967.8808</v>
      </c>
      <c r="AW105">
        <f>(星级!AK105+阶位!AM105+战魄!G105+武魂!AM105+众神殿!G105+精神空间!AM104+天赋!AL105+魂师之魄1!K105)*(1+BR105)+魂兽1!K107+化神!F104+魂骨!E104+魂环!F104+神兵!G103+神兵!Z103+魂核1!K105</f>
        <v>126535.2984</v>
      </c>
      <c r="AX105">
        <f>(星级!AL105+阶位!AN105+战魄!H105+武魂!AN105+众神殿!H105+精神空间!AN104+天赋!AM105+魂师之魄1!L105)*(1+BS105)+魂兽1!L107+化神!G104+魂骨!F104+魂环!G104+神兵!H103+神兵!AA103+魂核1!L105</f>
        <v>1947.66588</v>
      </c>
      <c r="AY105">
        <f>(星级!AM105+阶位!AO105+战魄!I105+武魂!AO105+众神殿!I105+精神空间!AO104+天赋!AN105+魂师之魄1!M105)*(1+BT105)+魂兽1!M107+化神!H104+魂骨!G104+魂环!H104+神兵!I103+神兵!AB103+魂核1!M105</f>
        <v>1436.32188</v>
      </c>
      <c r="AZ105">
        <f>(星级!AN105+阶位!AP105+战魄!J105+武魂!AP105+众神殿!J105+精神空间!AP104+天赋!AO105+魂师之魄1!N105)*(1+BU105)+魂兽1!N107+化神!I104+魂骨!H104+魂环!I104+神兵!J103+神兵!AC103+魂核1!N105</f>
        <v>1464.3018</v>
      </c>
      <c r="BA105">
        <f>(星级!AO105+阶位!AQ105+战魄!K105+武魂!AQ105+众神殿!K105+精神空间!AQ104+天赋!AP105+魂师之魄1!O105)*(1+BV105)+魂兽1!O107+化神!J104+魂骨!I104+魂环!J104+神兵!K103+神兵!AD103+魂核1!O105</f>
        <v>1393.4466</v>
      </c>
      <c r="BB105">
        <f>(星级!AP105+阶位!AR105+战魄!L105+武魂!AR105+众神殿!L105+精神空间!AR104+天赋!AQ105+魂师之魄1!P105)*(1+BW105)+魂兽1!P107+化神!K104+魂骨!J104+魂环!K104+神兵!L103+神兵!AE103+魂核1!P105</f>
        <v>2006.5265999999999</v>
      </c>
      <c r="BC105">
        <f>(星级!AQ105+阶位!AS105+战魄!M105+武魂!AS105+众神殿!M105+精神空间!AS104+天赋!AR105+魂师之魄1!Q105)*(1+BX105)+魂兽1!Q107+化神!L104+魂骨!K104+魂环!L104+神兵!M103+神兵!AF103+魂核1!Q105</f>
        <v>1390.8167999999998</v>
      </c>
      <c r="BD105">
        <f>(星级!AR105+阶位!AT105+战魄!N105+武魂!AT105+众神殿!N105+精神空间!AT104+天赋!AS105+魂师之魄1!R105)*(1+BY105)+魂兽1!R107+化神!M104+魂骨!L104+魂环!M104+神兵!N103+神兵!AG103+魂核1!R105</f>
        <v>9488.7999999999993</v>
      </c>
      <c r="BE105">
        <f>(星级!AS105+阶位!AU105+战魄!O105+武魂!AU105+众神殿!O105+精神空间!AU104+天赋!AT105+魂师之魄1!S105)*(1+BZ105)+魂兽1!S107+化神!N104+魂骨!M104+魂环!N104+神兵!O103+神兵!AH103+魂核1!S105</f>
        <v>264</v>
      </c>
      <c r="BF105">
        <f>(星级!AT105+阶位!AV105+战魄!P105+武魂!AV105+众神殿!P105+精神空间!AV104+天赋!AU105+魂师之魄1!T105)*(1+CA105)+魂兽1!T107+化神!O104+魂骨!N104+魂环!O104+神兵!P103+神兵!AI103+魂核1!T105</f>
        <v>102103.4792</v>
      </c>
      <c r="BG105">
        <f>(星级!AU105+阶位!AW105+战魄!Q105+武魂!AW105+众神殿!Q105+精神空间!AW104+天赋!AV105+魂师之魄1!U105)*(1+CB105)+魂兽1!U107+化神!P104+魂骨!O104+魂环!P104+神兵!Q103+神兵!AJ103+魂核1!U105</f>
        <v>102103.4792</v>
      </c>
      <c r="BH105">
        <f>化神!R104+魂环!Q104</f>
        <v>66655</v>
      </c>
      <c r="BI105">
        <f>化神!S104+魂环!R104</f>
        <v>66655</v>
      </c>
      <c r="BJ105">
        <f>魂环!S104</f>
        <v>2000</v>
      </c>
      <c r="BK105">
        <f>魂环!T104</f>
        <v>2000</v>
      </c>
      <c r="BL105">
        <f>魂核1!Y105+神器1!AD105+VLOOKUP(精神空间!$B$2,精神空间!$BR$4:$BT$11,2,)</f>
        <v>0.78991</v>
      </c>
      <c r="BM105">
        <f>魂核1!Z105+神器1!AE105+VLOOKUP(精神空间!$B$2,精神空间!$BR$4:$BT$11,2,)</f>
        <v>0.78991</v>
      </c>
      <c r="BO105">
        <f>战魄!T105+武魂!AZ105+好感度!D104+魂师之魄1!Y105+神器1!M105+魂兽1!X107+精神空间!BA104+精神空间!BC104</f>
        <v>3.1779099999999998</v>
      </c>
      <c r="BP105">
        <f>战魄!U105+武魂!BA105+好感度!E104+魂师之魄1!Z105+神器1!N105+魂兽1!Y107+精神空间!BB104+精神空间!BD104</f>
        <v>2.1779099999999998</v>
      </c>
      <c r="BQ105">
        <f>战魄!V105+武魂!BB105+好感度!F104+魂师之魄1!AA105+神器1!O105+魂兽1!Z107</f>
        <v>1.08</v>
      </c>
      <c r="BR105">
        <f>战魄!W105+武魂!BC105+好感度!G104+魂师之魄1!AB105+神器1!P105+魂兽1!AA107</f>
        <v>1.08</v>
      </c>
      <c r="BS105">
        <f>战魄!X105+武魂!BD105+好感度!H104+魂师之魄1!AC105+神器1!Q105+魂兽1!AB107</f>
        <v>1.4119999999999999</v>
      </c>
      <c r="BT105">
        <f>战魄!Y105+武魂!BE105+好感度!I104+魂师之魄1!AD105+神器1!R105+魂兽1!AC107</f>
        <v>1.4119999999999999</v>
      </c>
      <c r="BU105">
        <f>战魄!Z105+武魂!BF105+好感度!J104+魂师之魄1!AE105+神器1!S105+魂兽1!AD107</f>
        <v>1.3399999999999999</v>
      </c>
      <c r="BV105">
        <f>战魄!AA105+武魂!BG105+好感度!K104+魂师之魄1!AF105+神器1!T105+魂兽1!AE107</f>
        <v>1.3399999999999999</v>
      </c>
      <c r="BW105">
        <f>战魄!AB105+武魂!BH105+好感度!L104+魂师之魄1!AG105+神器1!U105+魂兽1!AF107</f>
        <v>1.3399999999999999</v>
      </c>
      <c r="BX105">
        <f>战魄!AC105+武魂!BI105+好感度!M104+魂师之魄1!AH105+神器1!V105+魂兽1!AG107</f>
        <v>1.3199999999999998</v>
      </c>
      <c r="BY105">
        <f>战魄!AD105+武魂!BJ105+好感度!N104+魂师之魄1!AI105+神器1!W105+魂兽1!AH107</f>
        <v>1.3199999999999998</v>
      </c>
      <c r="BZ105">
        <f>战魄!AE105+武魂!BK105+好感度!O104+魂师之魄1!AJ105+神器1!X105+魂兽1!AI107</f>
        <v>1.2</v>
      </c>
      <c r="CA105">
        <f>战魄!AF105+武魂!BL105+好感度!P104+魂师之魄1!AK105+神器1!Y105+魂兽1!AJ107</f>
        <v>1.08</v>
      </c>
      <c r="CB105">
        <f>战魄!AG105+武魂!BM105+好感度!Q104+魂师之魄1!AL105+神器1!Z105+魂兽1!AK107</f>
        <v>1.08</v>
      </c>
    </row>
    <row r="106" spans="2:80" x14ac:dyDescent="0.2">
      <c r="B106">
        <v>102</v>
      </c>
      <c r="D106">
        <f>(星级!D106+阶位!D106+战魄!D106+武魂!D106+众神殿!D106+精神空间!D105+天赋!C106+魂师之魄1!H106)*(1+BO106)+魂兽1!H108+化神!C105+魂骨!B105+魂环!C105+神兵!D104+神兵!W104+魂核1!H106</f>
        <v>1592368.95711646</v>
      </c>
      <c r="E106">
        <f>(星级!E106+阶位!E106+战魄!E106+武魂!E106+众神殿!E106+精神空间!E105+天赋!D106+魂师之魄1!I106)*(1+BP106)+魂兽1!I108+化神!D105+魂骨!C105+魂环!D105+神兵!E104+神兵!X104+魂核1!I106</f>
        <v>352234.93443654</v>
      </c>
      <c r="F106">
        <f>(星级!F106+阶位!F106+战魄!F106+武魂!F106+众神殿!F106+精神空间!F105+天赋!E106+魂师之魄1!J106)*(1+BQ106)+魂兽1!J108+化神!E105+魂骨!D105+魂环!E105+神兵!F104+神兵!Y104+魂核1!J106</f>
        <v>138058.34448</v>
      </c>
      <c r="G106">
        <f>(星级!G106+阶位!G106+战魄!G106+武魂!G106+众神殿!G106+精神空间!G105+天赋!F106+魂师之魄1!K106)*(1+BR106)+魂兽1!K108+化神!F105+魂骨!E105+魂环!F105+神兵!G104+神兵!Z104+魂核1!K106</f>
        <v>127833.06448</v>
      </c>
      <c r="H106">
        <f>(星级!H106+阶位!H106+战魄!H106+武魂!H106+众神殿!H106+精神空间!H105+天赋!G106+魂师之魄1!L106)*(1+BS106)+魂兽1!L108+化神!G105+魂骨!F105+魂环!G105+神兵!H104+神兵!AA104+魂核1!L106</f>
        <v>1957.79628</v>
      </c>
      <c r="I106">
        <f>(星级!I106+阶位!I106+战魄!I106+武魂!I106+众神殿!I106+精神空间!I105+天赋!H106+魂师之魄1!M106)*(1+BT106)+魂兽1!M108+化神!H105+魂骨!G105+魂环!H105+神兵!I104+神兵!AB104+魂核1!M106</f>
        <v>1446.45228</v>
      </c>
      <c r="J106">
        <f>(星级!J106+阶位!J106+战魄!J106+武魂!J106+众神殿!J106+精神空间!J105+天赋!I106+魂师之魄1!N106)*(1+BU106)+魂兽1!N108+化神!I105+魂骨!H105+魂环!I105+神兵!J104+神兵!AC104+魂核1!N106</f>
        <v>1474.1297999999999</v>
      </c>
      <c r="K106">
        <f>(星级!K106+阶位!K106+战魄!K106+武魂!K106+众神殿!K106+精神空间!K105+天赋!J106+魂师之魄1!O106)*(1+BV106)+魂兽1!O108+化神!J105+魂骨!I105+魂环!J105+神兵!K104+神兵!AD104+魂核1!O106</f>
        <v>1412.6346000000001</v>
      </c>
      <c r="L106">
        <f>(星级!L106+阶位!L106+战魄!L106+武魂!L106+众神殿!L106+精神空间!L105+天赋!K106+魂师之魄1!P106)*(1+BW106)+魂兽1!P108+化神!K105+魂骨!J105+魂环!K105+神兵!L104+神兵!AE104+魂核1!P106</f>
        <v>2016.3546000000001</v>
      </c>
      <c r="M106">
        <f>(星级!M106+阶位!M106+战魄!M106+武魂!M106+众神殿!M106+精神空间!M105+天赋!L106+魂师之魄1!Q106)*(1+BX106)+魂兽1!Q108+化神!L105+魂骨!K105+魂环!L105+神兵!M104+神兵!AF104+魂核1!Q106</f>
        <v>1412.6346000000001</v>
      </c>
      <c r="N106">
        <f>(星级!N106+阶位!N106+战魄!N106+武魂!N106+众神殿!N106+精神空间!N105+天赋!M106+魂师之魄1!R106)*(1+BY106)+魂兽1!R108+化神!M105+魂骨!L105+魂环!M105+神兵!N104+神兵!AG104+魂核1!R106</f>
        <v>24012</v>
      </c>
      <c r="O106">
        <f>(星级!O106+阶位!O106+战魄!O106+武魂!O106+众神殿!O106+精神空间!O105+天赋!N106+魂师之魄1!S106)*(1+BZ106)+魂兽1!S108+化神!N105+魂骨!M105+魂环!N105+神兵!O104+神兵!AH104+魂核1!S106</f>
        <v>132</v>
      </c>
      <c r="P106">
        <f>(星级!P106+阶位!P106+战魄!P106+武魂!P106+众神殿!P106+精神空间!P105+天赋!O106+魂师之魄1!T106)*(1+CA106)+魂兽1!T108+化神!O105+魂骨!N105+魂环!O105+神兵!P104+神兵!AI104+魂核1!T106</f>
        <v>104813.15760000001</v>
      </c>
      <c r="Q106">
        <f>(星级!Q106+阶位!Q106+战魄!Q106+武魂!Q106+众神殿!Q106+精神空间!Q105+天赋!P106+魂师之魄1!U106)*(1+CB106)+魂兽1!U108+化神!P105+魂骨!O105+魂环!P105+神兵!Q104+神兵!AJ104+魂核1!U106</f>
        <v>104813.15760000001</v>
      </c>
      <c r="R106">
        <f>化神!R105+魂环!Q105</f>
        <v>66655</v>
      </c>
      <c r="S106">
        <f>化神!S105+魂环!R105</f>
        <v>66655</v>
      </c>
      <c r="T106">
        <f>魂环!S105</f>
        <v>2000</v>
      </c>
      <c r="U106">
        <f>魂环!T105</f>
        <v>2000</v>
      </c>
      <c r="V106">
        <f>魂核1!Y106+神器1!AD106+VLOOKUP(精神空间!$B$2,精神空间!$BR$4:$BT$11,2,)</f>
        <v>0.78991</v>
      </c>
      <c r="W106">
        <f>魂核1!Z106+神器1!AE106+VLOOKUP(精神空间!$B$2,精神空间!$BR$4:$BT$11,2,)</f>
        <v>0.78991</v>
      </c>
      <c r="Y106">
        <f>(星级!S106+阶位!T106+战魄!D106+武魂!T106+众神殿!D106+精神空间!T105+天赋!S106+魂师之魄1!H106)*(1+BO106)+魂兽1!H108+化神!C105+魂骨!B105+魂环!C105+神兵!D104+神兵!W104+魂核1!H106</f>
        <v>1501575.69489724</v>
      </c>
      <c r="Z106">
        <f>(星级!T106+阶位!U106+战魄!E106+武魂!U106+众神殿!E106+精神空间!U105+天赋!T106+魂师之魄1!I106)*(1+BP106)+魂兽1!I108+化神!D105+魂骨!C105+魂环!D105+神兵!E104+神兵!X104+魂核1!I106</f>
        <v>359021.6027627</v>
      </c>
      <c r="AA106">
        <f>(星级!U106+阶位!V106+战魄!F106+武魂!V106+众神殿!F106+精神空间!V105+天赋!U106+魂师之魄1!J106)*(1+BQ106)+魂兽1!J108+化神!E105+魂骨!D105+魂环!E105+神兵!F104+神兵!Y104+魂核1!J106</f>
        <v>128990.70928000001</v>
      </c>
      <c r="AB106">
        <f>(星级!V106+阶位!W106+战魄!G106+武魂!W106+众神殿!G106+精神空间!W105+天赋!V106+魂师之魄1!K106)*(1+BR106)+魂兽1!K108+化神!F105+魂骨!E105+魂环!F105+神兵!G104+神兵!Z104+魂核1!K106</f>
        <v>118804.94928</v>
      </c>
      <c r="AC106">
        <f>(星级!W106+阶位!X106+战魄!H106+武魂!X106+众神殿!H106+精神空间!X105+天赋!W106+魂师之魄1!L106)*(1+BS106)+魂兽1!L108+化神!G105+魂骨!F105+魂环!G105+神兵!H104+神兵!AA104+魂核1!L106</f>
        <v>1942.3594799999998</v>
      </c>
      <c r="AD106">
        <f>(星级!X106+阶位!Y106+战魄!I106+武魂!Y106+众神殿!I106+精神空间!Y105+天赋!X106+魂师之魄1!M106)*(1+BT106)+魂兽1!M108+化神!H105+魂骨!G105+魂环!H105+神兵!I104+神兵!AB104+魂核1!M106</f>
        <v>1431.0154799999998</v>
      </c>
      <c r="AE106">
        <f>(星级!Y106+阶位!Z106+战魄!J106+武魂!Z106+众神殿!J106+精神空间!Z105+天赋!Y106+魂师之魄1!N106)*(1+BU106)+魂兽1!N108+化神!I105+魂骨!H105+魂环!I105+神兵!J104+神兵!AC104+魂核1!N106</f>
        <v>1489.1057999999998</v>
      </c>
      <c r="AF106">
        <f>(星级!Z106+阶位!AA106+战魄!K106+武魂!AA106+众神殿!K106+精神空间!AA105+天赋!Z106+魂师之魄1!O106)*(1+BV106)+魂兽1!O108+化神!J105+魂骨!I105+魂环!J105+神兵!K104+神兵!AD104+魂核1!O106</f>
        <v>1427.6106</v>
      </c>
      <c r="AG106">
        <f>(星级!AA106+阶位!AB106+战魄!L106+武魂!AB106+众神殿!L106+精神空间!AB105+天赋!AA106+魂师之魄1!P106)*(1+BW106)+魂兽1!P108+化神!K105+魂骨!J105+魂环!K105+神兵!L104+神兵!AE104+魂核1!P106</f>
        <v>2016.3546000000001</v>
      </c>
      <c r="AH106">
        <f>(星级!AB106+阶位!AC106+战魄!M106+武魂!AC106+众神殿!M106+精神空间!AC105+天赋!AB106+魂师之魄1!Q106)*(1+BX106)+魂兽1!Q108+化神!L105+魂骨!K105+魂环!L105+神兵!M104+神兵!AF104+魂核1!Q106</f>
        <v>1412.6346000000001</v>
      </c>
      <c r="AI106">
        <f>(星级!AC106+阶位!AD106+战魄!N106+武魂!AD106+众神殿!N106+精神空间!AD105+天赋!AC106+魂师之魄1!R106)*(1+BY106)+魂兽1!R108+化神!M105+魂骨!L105+魂环!M105+神兵!N104+神兵!AG104+魂核1!R106</f>
        <v>19163.199999999997</v>
      </c>
      <c r="AJ106">
        <f>(星级!AD106+阶位!AE106+战魄!O106+武魂!AE106+众神殿!O106+精神空间!AE105+天赋!AD106+魂师之魄1!S106)*(1+BZ106)+魂兽1!S108+化神!N105+魂骨!M105+魂环!N105+神兵!O104+神兵!AH104+魂核1!S106</f>
        <v>209.00000000000003</v>
      </c>
      <c r="AK106">
        <f>(星级!AE106+阶位!AF106+战魄!P106+武魂!AF106+众神殿!P106+精神空间!AF105+天赋!AE106+魂师之魄1!T106)*(1+CA106)+魂兽1!T108+化神!O105+魂骨!N105+魂环!O105+神兵!P104+神兵!AI104+魂核1!T106</f>
        <v>102125.79760000001</v>
      </c>
      <c r="AL106">
        <f>(星级!AF106+阶位!AG106+战魄!Q106+武魂!AG106+众神殿!Q106+精神空间!AG105+天赋!AF106+魂师之魄1!U106)*(1+CB106)+魂兽1!U108+化神!P105+魂骨!O105+魂环!P105+神兵!Q104+神兵!AJ104+魂核1!U106</f>
        <v>102125.79760000001</v>
      </c>
      <c r="AM106">
        <f>化神!R105+魂环!Q105</f>
        <v>66655</v>
      </c>
      <c r="AN106">
        <f>化神!S105+魂环!R105</f>
        <v>66655</v>
      </c>
      <c r="AO106">
        <f>魂环!S105</f>
        <v>2000</v>
      </c>
      <c r="AP106">
        <f>魂环!T105</f>
        <v>2000</v>
      </c>
      <c r="AQ106">
        <f>魂核1!Y106+神器1!AD106+VLOOKUP(精神空间!$B$2,精神空间!$BR$4:$BT$11,2,)</f>
        <v>0.78991</v>
      </c>
      <c r="AR106">
        <f>魂核1!Z106+神器1!AE106+VLOOKUP(精神空间!$B$2,精神空间!$BR$4:$BT$11,2,)</f>
        <v>0.78991</v>
      </c>
      <c r="AT106">
        <f>(星级!AH106+阶位!AJ106+战魄!D106+武魂!AJ106+众神殿!D106+精神空间!AJ105+天赋!AI106+魂师之魄1!H106)*(1+BO106)+魂兽1!H108+化神!C105+魂骨!B105+魂环!C105+神兵!D104+神兵!W104+魂核1!H106</f>
        <v>1426235.6861860198</v>
      </c>
      <c r="AU106">
        <f>(星级!AI106+阶位!AK106+战魄!E106+武魂!AK106+众神殿!E106+精神空间!AK105+天赋!AJ106+魂师之魄1!I106)*(1+BP106)+魂兽1!I108+化神!D105+魂骨!C105+魂环!D105+神兵!E104+神兵!X104+魂核1!I106</f>
        <v>365804.91521589999</v>
      </c>
      <c r="AV106">
        <f>(星级!AJ106+阶位!AL106+战魄!F106+武魂!AL106+众神殿!F106+精神空间!AL105+天赋!AK106+魂师之魄1!J106)*(1+BQ106)+魂兽1!J108+化神!E105+魂骨!D105+魂环!E105+神兵!F104+神兵!Y104+魂核1!J106</f>
        <v>117047.94</v>
      </c>
      <c r="AW106">
        <f>(星级!AK106+阶位!AM106+战魄!G106+武魂!AM106+众神殿!G106+精神空间!AM105+天赋!AL106+魂师之魄1!K106)*(1+BR106)+魂兽1!K108+化神!F105+魂骨!E105+魂环!F105+神兵!G104+神兵!Z104+魂核1!K106</f>
        <v>126645.97520000002</v>
      </c>
      <c r="AX106">
        <f>(星级!AL106+阶位!AN106+战魄!H106+武魂!AN106+众神殿!H106+精神空间!AN105+天赋!AM106+魂师之魄1!L106)*(1+BS106)+魂兽1!L108+化神!G105+魂骨!F105+魂环!G105+神兵!H104+神兵!AA104+魂核1!L106</f>
        <v>1957.79628</v>
      </c>
      <c r="AY106">
        <f>(星级!AM106+阶位!AO106+战魄!I106+武魂!AO106+众神殿!I106+精神空间!AO105+天赋!AN106+魂师之魄1!M106)*(1+BT106)+魂兽1!M108+化神!H105+魂骨!G105+魂环!H105+神兵!I104+神兵!AB104+魂核1!M106</f>
        <v>1446.45228</v>
      </c>
      <c r="AZ106">
        <f>(星级!AN106+阶位!AP106+战魄!J106+武魂!AP106+众神殿!J106+精神空间!AP105+天赋!AO106+魂师之魄1!N106)*(1+BU106)+魂兽1!N108+化神!I105+魂骨!H105+魂环!I105+神兵!J104+神兵!AC104+魂核1!N106</f>
        <v>1474.1297999999999</v>
      </c>
      <c r="BA106">
        <f>(星级!AO106+阶位!AQ106+战魄!K106+武魂!AQ106+众神殿!K106+精神空间!AQ105+天赋!AP106+魂师之魄1!O106)*(1+BV106)+魂兽1!O108+化神!J105+魂骨!I105+魂环!J105+神兵!K104+神兵!AD104+魂核1!O106</f>
        <v>1403.2746</v>
      </c>
      <c r="BB106">
        <f>(星级!AP106+阶位!AR106+战魄!L106+武魂!AR106+众神殿!L106+精神空间!AR105+天赋!AQ106+魂师之魄1!P106)*(1+BW106)+魂兽1!P108+化神!K105+魂骨!J105+魂环!K105+神兵!L104+神兵!AE104+魂核1!P106</f>
        <v>2016.3546000000001</v>
      </c>
      <c r="BC106">
        <f>(星级!AQ106+阶位!AS106+战魄!M106+武魂!AS106+众神殿!M106+精神空间!AS105+天赋!AR106+魂师之魄1!Q106)*(1+BX106)+魂兽1!Q108+化神!L105+魂骨!K105+魂环!L105+神兵!M104+神兵!AF104+魂核1!Q106</f>
        <v>1412.6346000000001</v>
      </c>
      <c r="BD106">
        <f>(星级!AR106+阶位!AT106+战魄!N106+武魂!AT106+众神殿!N106+精神空间!AT105+天赋!AS106+魂师之魄1!R106)*(1+BY106)+魂兽1!R108+化神!M105+魂骨!L105+魂环!M105+神兵!N104+神兵!AG104+魂核1!R106</f>
        <v>9581.5999999999985</v>
      </c>
      <c r="BE106">
        <f>(星级!AS106+阶位!AU106+战魄!O106+武魂!AU106+众神殿!O106+精神空间!AU105+天赋!AT106+魂师之魄1!S106)*(1+BZ106)+魂兽1!S108+化神!N105+魂骨!M105+魂环!N105+神兵!O104+神兵!AH104+魂核1!S106</f>
        <v>264</v>
      </c>
      <c r="BF106">
        <f>(星级!AT106+阶位!AV106+战魄!P106+武魂!AV106+众神殿!P106+精神空间!AV105+天赋!AU106+魂师之魄1!T106)*(1+CA106)+魂兽1!T108+化神!O105+魂骨!N105+魂环!O105+神兵!P104+神兵!AI104+魂核1!T106</f>
        <v>102125.79760000001</v>
      </c>
      <c r="BG106">
        <f>(星级!AU106+阶位!AW106+战魄!Q106+武魂!AW106+众神殿!Q106+精神空间!AW105+天赋!AV106+魂师之魄1!U106)*(1+CB106)+魂兽1!U108+化神!P105+魂骨!O105+魂环!P105+神兵!Q104+神兵!AJ104+魂核1!U106</f>
        <v>102125.79760000001</v>
      </c>
      <c r="BH106">
        <f>化神!R105+魂环!Q105</f>
        <v>66655</v>
      </c>
      <c r="BI106">
        <f>化神!S105+魂环!R105</f>
        <v>66655</v>
      </c>
      <c r="BJ106">
        <f>魂环!S105</f>
        <v>2000</v>
      </c>
      <c r="BK106">
        <f>魂环!T105</f>
        <v>2000</v>
      </c>
      <c r="BL106">
        <f>魂核1!Y106+神器1!AD106+VLOOKUP(精神空间!$B$2,精神空间!$BR$4:$BT$11,2,)</f>
        <v>0.78991</v>
      </c>
      <c r="BM106">
        <f>魂核1!Z106+神器1!AE106+VLOOKUP(精神空间!$B$2,精神空间!$BR$4:$BT$11,2,)</f>
        <v>0.78991</v>
      </c>
      <c r="BO106">
        <f>战魄!T106+武魂!AZ106+好感度!D105+魂师之魄1!Y106+神器1!M106+魂兽1!X108+精神空间!BA105+精神空间!BC105</f>
        <v>3.1779099999999998</v>
      </c>
      <c r="BP106">
        <f>战魄!U106+武魂!BA106+好感度!E105+魂师之魄1!Z106+神器1!N106+魂兽1!Y108+精神空间!BB105+精神空间!BD105</f>
        <v>2.1779099999999998</v>
      </c>
      <c r="BQ106">
        <f>战魄!V106+武魂!BB106+好感度!F105+魂师之魄1!AA106+神器1!O106+魂兽1!Z108</f>
        <v>1.08</v>
      </c>
      <c r="BR106">
        <f>战魄!W106+武魂!BC106+好感度!G105+魂师之魄1!AB106+神器1!P106+魂兽1!AA108</f>
        <v>1.08</v>
      </c>
      <c r="BS106">
        <f>战魄!X106+武魂!BD106+好感度!H105+魂师之魄1!AC106+神器1!Q106+魂兽1!AB108</f>
        <v>1.4119999999999999</v>
      </c>
      <c r="BT106">
        <f>战魄!Y106+武魂!BE106+好感度!I105+魂师之魄1!AD106+神器1!R106+魂兽1!AC108</f>
        <v>1.4119999999999999</v>
      </c>
      <c r="BU106">
        <f>战魄!Z106+武魂!BF106+好感度!J105+魂师之魄1!AE106+神器1!S106+魂兽1!AD108</f>
        <v>1.3399999999999999</v>
      </c>
      <c r="BV106">
        <f>战魄!AA106+武魂!BG106+好感度!K105+魂师之魄1!AF106+神器1!T106+魂兽1!AE108</f>
        <v>1.3399999999999999</v>
      </c>
      <c r="BW106">
        <f>战魄!AB106+武魂!BH106+好感度!L105+魂师之魄1!AG106+神器1!U106+魂兽1!AF108</f>
        <v>1.3399999999999999</v>
      </c>
      <c r="BX106">
        <f>战魄!AC106+武魂!BI106+好感度!M105+魂师之魄1!AH106+神器1!V106+魂兽1!AG108</f>
        <v>1.3399999999999999</v>
      </c>
      <c r="BY106">
        <f>战魄!AD106+武魂!BJ106+好感度!N105+魂师之魄1!AI106+神器1!W106+魂兽1!AH108</f>
        <v>1.3199999999999998</v>
      </c>
      <c r="BZ106">
        <f>战魄!AE106+武魂!BK106+好感度!O105+魂师之魄1!AJ106+神器1!X106+魂兽1!AI108</f>
        <v>1.2</v>
      </c>
      <c r="CA106">
        <f>战魄!AF106+武魂!BL106+好感度!P105+魂师之魄1!AK106+神器1!Y106+魂兽1!AJ108</f>
        <v>1.08</v>
      </c>
      <c r="CB106">
        <f>战魄!AG106+武魂!BM106+好感度!Q105+魂师之魄1!AL106+神器1!Z106+魂兽1!AK108</f>
        <v>1.08</v>
      </c>
    </row>
    <row r="107" spans="2:80" x14ac:dyDescent="0.2">
      <c r="B107">
        <v>103</v>
      </c>
      <c r="D107">
        <f>(星级!D107+阶位!D107+战魄!D107+武魂!D107+众神殿!D107+精神空间!D106+天赋!C107+魂师之魄1!H107)*(1+BO107)+魂兽1!H109+化神!C106+魂骨!B106+魂环!C106+神兵!D105+神兵!W105+魂核1!H107</f>
        <v>1594679.3413464599</v>
      </c>
      <c r="E107">
        <f>(星级!E107+阶位!E107+战魄!E107+武魂!E107+众神殿!E107+精神空间!E106+天赋!D107+魂师之魄1!I107)*(1+BP107)+魂兽1!I109+化神!D106+魂骨!C106+魂环!D106+神兵!E105+神兵!X105+魂核1!I107</f>
        <v>352715.43442853994</v>
      </c>
      <c r="F107">
        <f>(星级!F107+阶位!F107+战魄!F107+武魂!F107+众神殿!F107+精神空间!F106+天赋!E107+魂师之魄1!J107)*(1+BQ107)+魂兽1!J109+化神!E106+魂骨!D106+魂环!E106+神兵!F105+神兵!Y105+魂核1!J107</f>
        <v>138212.68047999998</v>
      </c>
      <c r="G107">
        <f>(星级!G107+阶位!G107+战魄!G107+武魂!G107+众神殿!G107+精神空间!G106+天赋!F107+魂师之魄1!K107)*(1+BR107)+魂兽1!K109+化神!F106+魂骨!E106+魂环!F106+神兵!G105+神兵!Z105+魂核1!K107</f>
        <v>127943.72048</v>
      </c>
      <c r="H107">
        <f>(星级!H107+阶位!H107+战魄!H107+武魂!H107+众神殿!H107+精神空间!H106+天赋!G107+魂师之魄1!L107)*(1+BS107)+魂兽1!L109+化神!G106+魂骨!F106+魂环!G106+神兵!H105+神兵!AA105+魂核1!L107</f>
        <v>1967.9266799999998</v>
      </c>
      <c r="I107">
        <f>(星级!I107+阶位!I107+战魄!I107+武魂!I107+众神殿!I107+精神空间!I106+天赋!H107+魂师之魄1!M107)*(1+BT107)+魂兽1!M109+化神!H106+魂骨!G106+魂环!H106+神兵!I105+神兵!AB105+魂核1!M107</f>
        <v>1456.58268</v>
      </c>
      <c r="J107">
        <f>(星级!J107+阶位!J107+战魄!J107+武魂!J107+众神殿!J107+精神空间!J106+天赋!I107+魂师之魄1!N107)*(1+BU107)+魂兽1!N109+化神!I106+魂骨!H106+魂环!I106+神兵!J105+神兵!AC105+魂核1!N107</f>
        <v>1483.9578000000001</v>
      </c>
      <c r="K107">
        <f>(星级!K107+阶位!K107+战魄!K107+武魂!K107+众神殿!K107+精神空间!K106+天赋!J107+魂师之魄1!O107)*(1+BV107)+魂兽1!O109+化神!J106+魂骨!I106+魂环!J106+神兵!K105+神兵!AD105+魂核1!O107</f>
        <v>1422.4625999999998</v>
      </c>
      <c r="L107">
        <f>(星级!L107+阶位!L107+战魄!L107+武魂!L107+众神殿!L107+精神空间!L106+天赋!K107+魂师之魄1!P107)*(1+BW107)+魂兽1!P109+化神!K106+魂骨!J106+魂环!K106+神兵!L105+神兵!AE105+魂核1!P107</f>
        <v>2026.1825999999999</v>
      </c>
      <c r="M107">
        <f>(星级!M107+阶位!M107+战魄!M107+武魂!M107+众神殿!M107+精神空间!M106+天赋!L107+魂师之魄1!Q107)*(1+BX107)+魂兽1!Q109+化神!L106+魂骨!K106+魂环!L106+神兵!M105+神兵!AF105+魂核1!Q107</f>
        <v>1422.4625999999998</v>
      </c>
      <c r="N107">
        <f>(星级!N107+阶位!N107+战魄!N107+武魂!N107+众神殿!N107+精神空间!N106+天赋!M107+魂师之魄1!R107)*(1+BY107)+魂兽1!R109+化神!M106+魂骨!L106+魂环!M106+神兵!N105+神兵!AG105+魂核1!R107</f>
        <v>24453</v>
      </c>
      <c r="O107">
        <f>(星级!O107+阶位!O107+战魄!O107+武魂!O107+众神殿!O107+精神空间!O106+天赋!N107+魂师之魄1!S107)*(1+BZ107)+魂兽1!S109+化神!N106+魂骨!M106+魂环!N106+神兵!O105+神兵!AH105+魂核1!S107</f>
        <v>132</v>
      </c>
      <c r="P107">
        <f>(星级!P107+阶位!P107+战魄!P107+武魂!P107+众神殿!P107+精神空间!P106+天赋!O107+魂师之魄1!T107)*(1+CA107)+魂兽1!T109+化神!O106+魂骨!N106+魂环!O106+神兵!P105+神兵!AI105+魂核1!T107</f>
        <v>104835.476</v>
      </c>
      <c r="Q107">
        <f>(星级!Q107+阶位!Q107+战魄!Q107+武魂!Q107+众神殿!Q107+精神空间!Q106+天赋!P107+魂师之魄1!U107)*(1+CB107)+魂兽1!U109+化神!P106+魂骨!O106+魂环!P106+神兵!Q105+神兵!AJ105+魂核1!U107</f>
        <v>104835.476</v>
      </c>
      <c r="R107">
        <f>化神!R106+魂环!Q106</f>
        <v>66655</v>
      </c>
      <c r="S107">
        <f>化神!S106+魂环!R106</f>
        <v>66655</v>
      </c>
      <c r="T107">
        <f>魂环!S106</f>
        <v>2000</v>
      </c>
      <c r="U107">
        <f>魂环!T106</f>
        <v>2000</v>
      </c>
      <c r="V107">
        <f>魂核1!Y107+神器1!AD107+VLOOKUP(精神空间!$B$2,精神空间!$BR$4:$BT$11,2,)</f>
        <v>0.78991</v>
      </c>
      <c r="W107">
        <f>魂核1!Z107+神器1!AE107+VLOOKUP(精神空间!$B$2,精神空间!$BR$4:$BT$11,2,)</f>
        <v>0.78991</v>
      </c>
      <c r="Y107">
        <f>(星级!S107+阶位!T107+战魄!D107+武魂!T107+众神殿!D107+精神空间!T106+天赋!S107+魂师之魄1!H107)*(1+BO107)+魂兽1!H109+化神!C106+魂骨!B106+魂环!C106+神兵!D105+神兵!W105+魂核1!H107</f>
        <v>1503651.2805852401</v>
      </c>
      <c r="Z107">
        <f>(星级!T107+阶位!U107+战魄!E107+武魂!U107+众神殿!E107+精神空间!U106+天赋!T107+魂师之魄1!I107)*(1+BP107)+魂兽1!I109+化神!D106+魂骨!C106+魂环!D106+神兵!E105+神兵!X105+魂核1!I107</f>
        <v>359524.98370670003</v>
      </c>
      <c r="AA107">
        <f>(星级!U107+阶位!V107+战魄!F107+武魂!V107+众神殿!F107+精神空间!V106+天赋!U107+魂师之魄1!J107)*(1+BQ107)+魂兽1!J109+化神!E106+魂骨!D106+魂环!E106+神兵!F105+神兵!Y105+魂核1!J107</f>
        <v>129114.67728</v>
      </c>
      <c r="AB107">
        <f>(星级!V107+阶位!W107+战魄!G107+武魂!W107+众神殿!G107+精神空间!W106+天赋!V107+魂师之魄1!K107)*(1+BR107)+魂兽1!K109+化神!F106+魂骨!E106+魂环!F106+神兵!G105+神兵!Z105+魂核1!K107</f>
        <v>118895.63728</v>
      </c>
      <c r="AC107">
        <f>(星级!W107+阶位!X107+战魄!H107+武魂!X107+众神殿!H107+精神空间!X106+天赋!W107+魂师之魄1!L107)*(1+BS107)+魂兽1!L109+化神!G106+魂骨!F106+魂环!G106+神兵!H105+神兵!AA105+魂核1!L107</f>
        <v>1952.4898799999999</v>
      </c>
      <c r="AD107">
        <f>(星级!X107+阶位!Y107+战魄!I107+武魂!Y107+众神殿!I107+精神空间!Y106+天赋!X107+魂师之魄1!M107)*(1+BT107)+魂兽1!M109+化神!H106+魂骨!G106+魂环!H106+神兵!I105+神兵!AB105+魂核1!M107</f>
        <v>1441.14588</v>
      </c>
      <c r="AE107">
        <f>(星级!Y107+阶位!Z107+战魄!J107+武魂!Z107+众神殿!J107+精神空间!Z106+天赋!Y107+魂师之魄1!N107)*(1+BU107)+魂兽1!N109+化神!I106+魂骨!H106+魂环!I106+神兵!J105+神兵!AC105+魂核1!N107</f>
        <v>1498.9338</v>
      </c>
      <c r="AF107">
        <f>(星级!Z107+阶位!AA107+战魄!K107+武魂!AA107+众神殿!K107+精神空间!AA106+天赋!Z107+魂师之魄1!O107)*(1+BV107)+魂兽1!O109+化神!J106+魂骨!I106+魂环!J106+神兵!K105+神兵!AD105+魂核1!O107</f>
        <v>1437.4385999999997</v>
      </c>
      <c r="AG107">
        <f>(星级!AA107+阶位!AB107+战魄!L107+武魂!AB107+众神殿!L107+精神空间!AB106+天赋!AA107+魂师之魄1!P107)*(1+BW107)+魂兽1!P109+化神!K106+魂骨!J106+魂环!K106+神兵!L105+神兵!AE105+魂核1!P107</f>
        <v>2026.1825999999999</v>
      </c>
      <c r="AH107">
        <f>(星级!AB107+阶位!AC107+战魄!M107+武魂!AC107+众神殿!M107+精神空间!AC106+天赋!AB107+魂师之魄1!Q107)*(1+BX107)+魂兽1!Q109+化神!L106+魂骨!K106+魂环!L106+神兵!M105+神兵!AF105+魂核1!Q107</f>
        <v>1422.4625999999998</v>
      </c>
      <c r="AI107">
        <f>(星级!AC107+阶位!AD107+战魄!N107+武魂!AD107+众神殿!N107+精神空间!AD106+天赋!AC107+魂师之魄1!R107)*(1+BY107)+魂兽1!R109+化神!M106+魂骨!L106+魂环!M106+神兵!N105+神兵!AG105+魂核1!R107</f>
        <v>19515.599999999999</v>
      </c>
      <c r="AJ107">
        <f>(星级!AD107+阶位!AE107+战魄!O107+武魂!AE107+众神殿!O107+精神空间!AE106+天赋!AD107+魂师之魄1!S107)*(1+BZ107)+魂兽1!S109+化神!N106+魂骨!M106+魂环!N106+神兵!O105+神兵!AH105+魂核1!S107</f>
        <v>209.00000000000003</v>
      </c>
      <c r="AK107">
        <f>(星级!AE107+阶位!AF107+战魄!P107+武魂!AF107+众神殿!P107+精神空间!AF106+天赋!AE107+魂师之魄1!T107)*(1+CA107)+魂兽1!T109+化神!O106+魂骨!N106+魂环!O106+神兵!P105+神兵!AI105+魂核1!T107</f>
        <v>102148.11600000001</v>
      </c>
      <c r="AL107">
        <f>(星级!AF107+阶位!AG107+战魄!Q107+武魂!AG107+众神殿!Q107+精神空间!AG106+天赋!AF107+魂师之魄1!U107)*(1+CB107)+魂兽1!U109+化神!P106+魂骨!O106+魂环!P106+神兵!Q105+神兵!AJ105+魂核1!U107</f>
        <v>102148.11600000001</v>
      </c>
      <c r="AM107">
        <f>化神!R106+魂环!Q106</f>
        <v>66655</v>
      </c>
      <c r="AN107">
        <f>化神!S106+魂环!R106</f>
        <v>66655</v>
      </c>
      <c r="AO107">
        <f>魂环!S106</f>
        <v>2000</v>
      </c>
      <c r="AP107">
        <f>魂环!T106</f>
        <v>2000</v>
      </c>
      <c r="AQ107">
        <f>魂核1!Y107+神器1!AD107+VLOOKUP(精神空间!$B$2,精神空间!$BR$4:$BT$11,2,)</f>
        <v>0.78991</v>
      </c>
      <c r="AR107">
        <f>魂核1!Z107+神器1!AE107+VLOOKUP(精神空间!$B$2,精神空间!$BR$4:$BT$11,2,)</f>
        <v>0.78991</v>
      </c>
      <c r="AT107">
        <f>(星级!AH107+阶位!AJ107+战魄!D107+武魂!AJ107+众神殿!D107+精神空间!AJ106+天赋!AI107+魂师之魄1!H107)*(1+BO107)+魂兽1!H109+化神!C106+魂骨!B106+魂环!C106+神兵!D105+神兵!W105+魂核1!H107</f>
        <v>1428082.32240602</v>
      </c>
      <c r="AU107">
        <f>(星级!AI107+阶位!AK107+战魄!E107+武魂!AK107+众神殿!E107+精神空间!AK106+天赋!AJ107+魂师之魄1!I107)*(1+BP107)+魂兽1!I109+化神!D106+魂骨!C106+魂环!D106+神兵!E105+神兵!X105+魂核1!I107</f>
        <v>366338.32740939996</v>
      </c>
      <c r="AV107">
        <f>(星级!AJ107+阶位!AL107+战魄!F107+武魂!AL107+众神殿!F107+精神空间!AL106+天赋!AK107+魂师之魄1!J107)*(1+BQ107)+魂兽1!J109+化神!E106+魂骨!D106+魂环!E106+神兵!F105+神兵!Y105+魂核1!J107</f>
        <v>117127.99919999999</v>
      </c>
      <c r="AW107">
        <f>(星级!AK107+阶位!AM107+战魄!G107+武魂!AM107+众神殿!G107+精神空间!AM106+天赋!AL107+魂师之魄1!K107)*(1+BR107)+魂兽1!K109+化神!F106+魂骨!E106+魂环!F106+神兵!G105+神兵!Z105+魂核1!K107</f>
        <v>126756.652</v>
      </c>
      <c r="AX107">
        <f>(星级!AL107+阶位!AN107+战魄!H107+武魂!AN107+众神殿!H107+精神空间!AN106+天赋!AM107+魂师之魄1!L107)*(1+BS107)+魂兽1!L109+化神!G106+魂骨!F106+魂环!G106+神兵!H105+神兵!AA105+魂核1!L107</f>
        <v>1967.9266799999998</v>
      </c>
      <c r="AY107">
        <f>(星级!AM107+阶位!AO107+战魄!I107+武魂!AO107+众神殿!I107+精神空间!AO106+天赋!AN107+魂师之魄1!M107)*(1+BT107)+魂兽1!M109+化神!H106+魂骨!G106+魂环!H106+神兵!I105+神兵!AB105+魂核1!M107</f>
        <v>1456.58268</v>
      </c>
      <c r="AZ107">
        <f>(星级!AN107+阶位!AP107+战魄!J107+武魂!AP107+众神殿!J107+精神空间!AP106+天赋!AO107+魂师之魄1!N107)*(1+BU107)+魂兽1!N109+化神!I106+魂骨!H106+魂环!I106+神兵!J105+神兵!AC105+魂核1!N107</f>
        <v>1483.9578000000001</v>
      </c>
      <c r="BA107">
        <f>(星级!AO107+阶位!AQ107+战魄!K107+武魂!AQ107+众神殿!K107+精神空间!AQ106+天赋!AP107+魂师之魄1!O107)*(1+BV107)+魂兽1!O109+化神!J106+魂骨!I106+魂环!J106+神兵!K105+神兵!AD105+魂核1!O107</f>
        <v>1413.1025999999999</v>
      </c>
      <c r="BB107">
        <f>(星级!AP107+阶位!AR107+战魄!L107+武魂!AR107+众神殿!L107+精神空间!AR106+天赋!AQ107+魂师之魄1!P107)*(1+BW107)+魂兽1!P109+化神!K106+魂骨!J106+魂环!K106+神兵!L105+神兵!AE105+魂核1!P107</f>
        <v>2026.1825999999999</v>
      </c>
      <c r="BC107">
        <f>(星级!AQ107+阶位!AS107+战魄!M107+武魂!AS107+众神殿!M107+精神空间!AS106+天赋!AR107+魂师之魄1!Q107)*(1+BX107)+魂兽1!Q109+化神!L106+魂骨!K106+魂环!L106+神兵!M105+神兵!AF105+魂核1!Q107</f>
        <v>1422.4625999999998</v>
      </c>
      <c r="BD107">
        <f>(星级!AR107+阶位!AT107+战魄!N107+武魂!AT107+众神殿!N107+精神空间!AT106+天赋!AS107+魂师之魄1!R107)*(1+BY107)+魂兽1!R109+化神!M106+魂骨!L106+魂环!M106+神兵!N105+神兵!AG105+魂核1!R107</f>
        <v>9757.7999999999993</v>
      </c>
      <c r="BE107">
        <f>(星级!AS107+阶位!AU107+战魄!O107+武魂!AU107+众神殿!O107+精神空间!AU106+天赋!AT107+魂师之魄1!S107)*(1+BZ107)+魂兽1!S109+化神!N106+魂骨!M106+魂环!N106+神兵!O105+神兵!AH105+魂核1!S107</f>
        <v>264</v>
      </c>
      <c r="BF107">
        <f>(星级!AT107+阶位!AV107+战魄!P107+武魂!AV107+众神殿!P107+精神空间!AV106+天赋!AU107+魂师之魄1!T107)*(1+CA107)+魂兽1!T109+化神!O106+魂骨!N106+魂环!O106+神兵!P105+神兵!AI105+魂核1!T107</f>
        <v>102148.11600000001</v>
      </c>
      <c r="BG107">
        <f>(星级!AU107+阶位!AW107+战魄!Q107+武魂!AW107+众神殿!Q107+精神空间!AW106+天赋!AV107+魂师之魄1!U107)*(1+CB107)+魂兽1!U109+化神!P106+魂骨!O106+魂环!P106+神兵!Q105+神兵!AJ105+魂核1!U107</f>
        <v>102148.11600000001</v>
      </c>
      <c r="BH107">
        <f>化神!R106+魂环!Q106</f>
        <v>66655</v>
      </c>
      <c r="BI107">
        <f>化神!S106+魂环!R106</f>
        <v>66655</v>
      </c>
      <c r="BJ107">
        <f>魂环!S106</f>
        <v>2000</v>
      </c>
      <c r="BK107">
        <f>魂环!T106</f>
        <v>2000</v>
      </c>
      <c r="BL107">
        <f>魂核1!Y107+神器1!AD107+VLOOKUP(精神空间!$B$2,精神空间!$BR$4:$BT$11,2,)</f>
        <v>0.78991</v>
      </c>
      <c r="BM107">
        <f>魂核1!Z107+神器1!AE107+VLOOKUP(精神空间!$B$2,精神空间!$BR$4:$BT$11,2,)</f>
        <v>0.78991</v>
      </c>
      <c r="BO107">
        <f>战魄!T107+武魂!AZ107+好感度!D106+魂师之魄1!Y107+神器1!M107+魂兽1!X109+精神空间!BA106+精神空间!BC106</f>
        <v>3.1779099999999998</v>
      </c>
      <c r="BP107">
        <f>战魄!U107+武魂!BA107+好感度!E106+魂师之魄1!Z107+神器1!N107+魂兽1!Y109+精神空间!BB106+精神空间!BD106</f>
        <v>2.1779099999999998</v>
      </c>
      <c r="BQ107">
        <f>战魄!V107+武魂!BB107+好感度!F106+魂师之魄1!AA107+神器1!O107+魂兽1!Z109</f>
        <v>1.08</v>
      </c>
      <c r="BR107">
        <f>战魄!W107+武魂!BC107+好感度!G106+魂师之魄1!AB107+神器1!P107+魂兽1!AA109</f>
        <v>1.08</v>
      </c>
      <c r="BS107">
        <f>战魄!X107+武魂!BD107+好感度!H106+魂师之魄1!AC107+神器1!Q107+魂兽1!AB109</f>
        <v>1.4119999999999999</v>
      </c>
      <c r="BT107">
        <f>战魄!Y107+武魂!BE107+好感度!I106+魂师之魄1!AD107+神器1!R107+魂兽1!AC109</f>
        <v>1.4119999999999999</v>
      </c>
      <c r="BU107">
        <f>战魄!Z107+武魂!BF107+好感度!J106+魂师之魄1!AE107+神器1!S107+魂兽1!AD109</f>
        <v>1.3399999999999999</v>
      </c>
      <c r="BV107">
        <f>战魄!AA107+武魂!BG107+好感度!K106+魂师之魄1!AF107+神器1!T107+魂兽1!AE109</f>
        <v>1.3399999999999999</v>
      </c>
      <c r="BW107">
        <f>战魄!AB107+武魂!BH107+好感度!L106+魂师之魄1!AG107+神器1!U107+魂兽1!AF109</f>
        <v>1.3399999999999999</v>
      </c>
      <c r="BX107">
        <f>战魄!AC107+武魂!BI107+好感度!M106+魂师之魄1!AH107+神器1!V107+魂兽1!AG109</f>
        <v>1.3399999999999999</v>
      </c>
      <c r="BY107">
        <f>战魄!AD107+武魂!BJ107+好感度!N106+魂师之魄1!AI107+神器1!W107+魂兽1!AH109</f>
        <v>1.3399999999999999</v>
      </c>
      <c r="BZ107">
        <f>战魄!AE107+武魂!BK107+好感度!O106+魂师之魄1!AJ107+神器1!X107+魂兽1!AI109</f>
        <v>1.2</v>
      </c>
      <c r="CA107">
        <f>战魄!AF107+武魂!BL107+好感度!P106+魂师之魄1!AK107+神器1!Y107+魂兽1!AJ109</f>
        <v>1.08</v>
      </c>
      <c r="CB107">
        <f>战魄!AG107+武魂!BM107+好感度!Q106+魂师之魄1!AL107+神器1!Z107+魂兽1!AK109</f>
        <v>1.08</v>
      </c>
    </row>
    <row r="108" spans="2:80" x14ac:dyDescent="0.2">
      <c r="B108">
        <v>104</v>
      </c>
      <c r="D108">
        <f>(星级!D108+阶位!D108+战魄!D108+武魂!D108+众神殿!D108+精神空间!D107+天赋!C108+魂师之魄1!H108)*(1+BO108)+魂兽1!H110+化神!C107+魂骨!B107+魂环!C107+神兵!D106+神兵!W106+魂核1!H108</f>
        <v>1596989.7255764599</v>
      </c>
      <c r="E108">
        <f>(星级!E108+阶位!E108+战魄!E108+武魂!E108+众神殿!E108+精神空间!E107+天赋!D108+魂师之魄1!I108)*(1+BP108)+魂兽1!I110+化神!D107+魂骨!C107+魂环!D107+神兵!E106+神兵!X106+魂核1!I108</f>
        <v>354595.93442054</v>
      </c>
      <c r="F108">
        <f>(星级!F108+阶位!F108+战魄!F108+武魂!F108+众神殿!F108+精神空间!F107+天赋!E108+魂师之魄1!J108)*(1+BQ108)+魂兽1!J110+化神!E107+魂骨!D107+魂环!E107+神兵!F106+神兵!Y106+魂核1!J108</f>
        <v>139067.01647999999</v>
      </c>
      <c r="G108">
        <f>(星级!G108+阶位!G108+战魄!G108+武魂!G108+众神殿!G108+精神空间!G107+天赋!F108+魂师之魄1!K108)*(1+BR108)+魂兽1!K110+化神!F107+魂骨!E107+魂环!F107+神兵!G106+神兵!Z106+魂核1!K108</f>
        <v>128754.37648000001</v>
      </c>
      <c r="H108">
        <f>(星级!H108+阶位!H108+战魄!H108+武魂!H108+众神殿!H108+精神空间!H107+天赋!G108+魂师之魄1!L108)*(1+BS108)+魂兽1!L110+化神!G107+魂骨!F107+魂环!G107+神兵!H106+神兵!AA106+魂核1!L108</f>
        <v>1978.05708</v>
      </c>
      <c r="I108">
        <f>(星级!I108+阶位!I108+战魄!I108+武魂!I108+众神殿!I108+精神空间!I107+天赋!H108+魂师之魄1!M108)*(1+BT108)+魂兽1!M110+化神!H107+魂骨!G107+魂环!H107+神兵!I106+神兵!AB106+魂核1!M108</f>
        <v>1466.71308</v>
      </c>
      <c r="J108">
        <f>(星级!J108+阶位!J108+战魄!J108+武魂!J108+众神殿!J108+精神空间!J107+天赋!I108+魂师之魄1!N108)*(1+BU108)+魂兽1!N110+化神!I107+魂骨!H107+魂环!I107+神兵!J106+神兵!AC106+魂核1!N108</f>
        <v>1539.7484400000001</v>
      </c>
      <c r="K108">
        <f>(星级!K108+阶位!K108+战魄!K108+武魂!K108+众神殿!K108+精神空间!K107+天赋!J108+魂师之魄1!O108)*(1+BV108)+魂兽1!O110+化神!J107+魂骨!I107+魂环!J107+神兵!K106+神兵!AD106+魂核1!O108</f>
        <v>1476.3610800000001</v>
      </c>
      <c r="L108">
        <f>(星级!L108+阶位!L108+战魄!L108+武魂!L108+众神殿!L108+精神空间!L107+天赋!K108+魂师之魄1!P108)*(1+BW108)+魂兽1!P110+化神!K107+魂骨!J107+魂环!K107+神兵!L106+神兵!AE106+魂核1!P108</f>
        <v>2036.0105999999998</v>
      </c>
      <c r="M108">
        <f>(星级!M108+阶位!M108+战魄!M108+武魂!M108+众神殿!M108+精神空间!M107+天赋!L108+魂师之魄1!Q108)*(1+BX108)+魂兽1!Q110+化神!L107+魂骨!K107+魂环!L107+神兵!M106+神兵!AF106+魂核1!Q108</f>
        <v>1432.2906</v>
      </c>
      <c r="N108">
        <f>(星级!N108+阶位!N108+战魄!N108+武魂!N108+众神殿!N108+精神空间!N107+天赋!M108+魂师之魄1!R108)*(1+BY108)+魂兽1!R110+化神!M107+魂骨!L107+魂环!M107+神兵!N106+神兵!AG106+魂核1!R108</f>
        <v>24687</v>
      </c>
      <c r="O108">
        <f>(星级!O108+阶位!O108+战魄!O108+武魂!O108+众神殿!O108+精神空间!O107+天赋!N108+魂师之魄1!S108)*(1+BZ108)+魂兽1!S110+化神!N107+魂骨!M107+魂环!N107+神兵!O106+神兵!AH106+魂核1!S108</f>
        <v>132.6</v>
      </c>
      <c r="P108">
        <f>(星级!P108+阶位!P108+战魄!P108+武魂!P108+众神殿!P108+精神空间!P107+天赋!O108+魂师之魄1!T108)*(1+CA108)+魂兽1!T110+化神!O107+魂骨!N107+魂环!O107+神兵!P106+神兵!AI106+魂核1!T108</f>
        <v>105557.7944</v>
      </c>
      <c r="Q108">
        <f>(星级!Q108+阶位!Q108+战魄!Q108+武魂!Q108+众神殿!Q108+精神空间!Q107+天赋!P108+魂师之魄1!U108)*(1+CB108)+魂兽1!U110+化神!P107+魂骨!O107+魂环!P107+神兵!Q106+神兵!AJ106+魂核1!U108</f>
        <v>105557.7944</v>
      </c>
      <c r="R108">
        <f>化神!R107+魂环!Q107</f>
        <v>66655</v>
      </c>
      <c r="S108">
        <f>化神!S107+魂环!R107</f>
        <v>66655</v>
      </c>
      <c r="T108">
        <f>魂环!S107</f>
        <v>2000</v>
      </c>
      <c r="U108">
        <f>魂环!T107</f>
        <v>2000</v>
      </c>
      <c r="V108">
        <f>魂核1!Y108+神器1!AD108+VLOOKUP(精神空间!$B$2,精神空间!$BR$4:$BT$11,2,)</f>
        <v>0.78991</v>
      </c>
      <c r="W108">
        <f>魂核1!Z108+神器1!AE108+VLOOKUP(精神空间!$B$2,精神空间!$BR$4:$BT$11,2,)</f>
        <v>0.78991</v>
      </c>
      <c r="Y108">
        <f>(星级!S108+阶位!T108+战魄!D108+武魂!T108+众神殿!D108+精神空间!T107+天赋!S108+魂师之魄1!H108)*(1+BO108)+魂兽1!H110+化神!C107+魂骨!B107+魂环!C107+神兵!D106+神兵!W106+魂核1!H108</f>
        <v>1505726.86627324</v>
      </c>
      <c r="Z108">
        <f>(星级!T108+阶位!U108+战魄!E108+武魂!U108+众神殿!E108+精神空间!U107+天赋!T108+魂师之魄1!I108)*(1+BP108)+魂兽1!I110+化神!D107+魂骨!C107+魂环!D107+神兵!E106+神兵!X106+魂核1!I108</f>
        <v>361428.36465070001</v>
      </c>
      <c r="AA108">
        <f>(星级!U108+阶位!V108+战魄!F108+武魂!V108+众神殿!F108+精神空间!V107+天赋!U108+魂师之魄1!J108)*(1+BQ108)+魂兽1!J110+化神!E107+魂骨!D107+魂环!E107+神兵!F106+神兵!Y106+魂核1!J108</f>
        <v>129938.64528</v>
      </c>
      <c r="AB108">
        <f>(星级!V108+阶位!W108+战魄!G108+武魂!W108+众神殿!G108+精神空间!W107+天赋!V108+魂师之魄1!K108)*(1+BR108)+魂兽1!K110+化神!F107+魂骨!E107+魂环!F107+神兵!G106+神兵!Z106+魂核1!K108</f>
        <v>119686.32527999999</v>
      </c>
      <c r="AC108">
        <f>(星级!W108+阶位!X108+战魄!H108+武魂!X108+众神殿!H108+精神空间!X107+天赋!W108+魂师之魄1!L108)*(1+BS108)+魂兽1!L110+化神!G107+魂骨!F107+魂环!G107+神兵!H106+神兵!AA106+魂核1!L108</f>
        <v>1962.6202800000001</v>
      </c>
      <c r="AD108">
        <f>(星级!X108+阶位!Y108+战魄!I108+武魂!Y108+众神殿!I108+精神空间!Y107+天赋!X108+魂师之魄1!M108)*(1+BT108)+魂兽1!M110+化神!H107+魂骨!G107+魂环!H107+神兵!I106+神兵!AB106+魂核1!M108</f>
        <v>1451.27628</v>
      </c>
      <c r="AE108">
        <f>(星级!Y108+阶位!Z108+战魄!J108+武魂!Z108+众神殿!J108+精神空间!Z107+天赋!Y108+魂师之魄1!N108)*(1+BU108)+魂兽1!N110+化神!I107+魂骨!H107+魂环!I107+神兵!J106+神兵!AC106+魂核1!N108</f>
        <v>1555.1852399999998</v>
      </c>
      <c r="AF108">
        <f>(星级!Z108+阶位!AA108+战魄!K108+武魂!AA108+众神殿!K108+精神空间!AA107+天赋!Z108+魂师之魄1!O108)*(1+BV108)+魂兽1!O110+化神!J107+魂骨!I107+魂环!J107+神兵!K106+神兵!AD106+魂核1!O108</f>
        <v>1491.7978800000001</v>
      </c>
      <c r="AG108">
        <f>(星级!AA108+阶位!AB108+战魄!L108+武魂!AB108+众神殿!L108+精神空间!AB107+天赋!AA108+魂师之魄1!P108)*(1+BW108)+魂兽1!P110+化神!K107+魂骨!J107+魂环!K107+神兵!L106+神兵!AE106+魂核1!P108</f>
        <v>2036.0105999999998</v>
      </c>
      <c r="AH108">
        <f>(星级!AB108+阶位!AC108+战魄!M108+武魂!AC108+众神殿!M108+精神空间!AC107+天赋!AB108+魂师之魄1!Q108)*(1+BX108)+魂兽1!Q110+化神!L107+魂骨!K107+魂环!L107+神兵!M106+神兵!AF106+魂核1!Q108</f>
        <v>1432.2906</v>
      </c>
      <c r="AI108">
        <f>(星级!AC108+阶位!AD108+战魄!N108+武魂!AD108+众神殿!N108+精神空间!AD107+天赋!AC108+魂师之魄1!R108)*(1+BY108)+魂兽1!R110+化神!M107+魂骨!L107+魂环!M107+神兵!N106+神兵!AG106+魂核1!R108</f>
        <v>19702.8</v>
      </c>
      <c r="AJ108">
        <f>(星级!AD108+阶位!AE108+战魄!O108+武魂!AE108+众神殿!O108+精神空间!AE107+天赋!AD108+魂师之魄1!S108)*(1+BZ108)+魂兽1!S110+化神!N107+魂骨!M107+魂环!N107+神兵!O106+神兵!AH106+魂核1!S108</f>
        <v>209.95</v>
      </c>
      <c r="AK108">
        <f>(星级!AE108+阶位!AF108+战魄!P108+武魂!AF108+众神殿!P108+精神空间!AF107+天赋!AE108+魂师之魄1!T108)*(1+CA108)+魂兽1!T110+化神!O107+魂骨!N107+魂环!O107+神兵!P106+神兵!AI106+魂核1!T108</f>
        <v>102870.4344</v>
      </c>
      <c r="AL108">
        <f>(星级!AF108+阶位!AG108+战魄!Q108+武魂!AG108+众神殿!Q108+精神空间!AG107+天赋!AF108+魂师之魄1!U108)*(1+CB108)+魂兽1!U110+化神!P107+魂骨!O107+魂环!P107+神兵!Q106+神兵!AJ106+魂核1!U108</f>
        <v>102870.4344</v>
      </c>
      <c r="AM108">
        <f>化神!R107+魂环!Q107</f>
        <v>66655</v>
      </c>
      <c r="AN108">
        <f>化神!S107+魂环!R107</f>
        <v>66655</v>
      </c>
      <c r="AO108">
        <f>魂环!S107</f>
        <v>2000</v>
      </c>
      <c r="AP108">
        <f>魂环!T107</f>
        <v>2000</v>
      </c>
      <c r="AQ108">
        <f>魂核1!Y108+神器1!AD108+VLOOKUP(精神空间!$B$2,精神空间!$BR$4:$BT$11,2,)</f>
        <v>0.78991</v>
      </c>
      <c r="AR108">
        <f>魂核1!Z108+神器1!AE108+VLOOKUP(精神空间!$B$2,精神空间!$BR$4:$BT$11,2,)</f>
        <v>0.78991</v>
      </c>
      <c r="AT108">
        <f>(星级!AH108+阶位!AJ108+战魄!D108+武魂!AJ108+众神殿!D108+精神空间!AJ107+天赋!AI108+魂师之魄1!H108)*(1+BO108)+魂兽1!H110+化神!C107+魂骨!B107+魂环!C107+神兵!D106+神兵!W106+魂核1!H108</f>
        <v>1429928.95862602</v>
      </c>
      <c r="AU108">
        <f>(星级!AI108+阶位!AK108+战魄!E108+武魂!AK108+众神殿!E108+精神空间!AK107+天赋!AJ108+魂师之魄1!I108)*(1+BP108)+魂兽1!I110+化神!D107+魂骨!C107+魂环!D107+神兵!E106+神兵!X106+魂核1!I108</f>
        <v>368271.73960289999</v>
      </c>
      <c r="AV108">
        <f>(星级!AJ108+阶位!AL108+战魄!F108+武魂!AL108+众神殿!F108+精神空间!AL107+天赋!AK108+魂师之魄1!J108)*(1+BQ108)+魂兽1!J110+化神!E107+魂骨!D107+魂环!E107+神兵!F106+神兵!Y106+魂核1!J108</f>
        <v>117908.05840000001</v>
      </c>
      <c r="AW108">
        <f>(星级!AK108+阶位!AM108+战魄!G108+武魂!AM108+众神殿!G108+精神空间!AM107+天赋!AL108+魂师之魄1!K108)*(1+BR108)+魂兽1!K110+化神!F107+魂骨!E107+魂环!F107+神兵!G106+神兵!Z106+魂核1!K108</f>
        <v>127567.3288</v>
      </c>
      <c r="AX108">
        <f>(星级!AL108+阶位!AN108+战魄!H108+武魂!AN108+众神殿!H108+精神空间!AN107+天赋!AM108+魂师之魄1!L108)*(1+BS108)+魂兽1!L110+化神!G107+魂骨!F107+魂环!G107+神兵!H106+神兵!AA106+魂核1!L108</f>
        <v>1978.05708</v>
      </c>
      <c r="AY108">
        <f>(星级!AM108+阶位!AO108+战魄!I108+武魂!AO108+众神殿!I108+精神空间!AO107+天赋!AN108+魂师之魄1!M108)*(1+BT108)+魂兽1!M110+化神!H107+魂骨!G107+魂环!H107+神兵!I106+神兵!AB106+魂核1!M108</f>
        <v>1466.71308</v>
      </c>
      <c r="AZ108">
        <f>(星级!AN108+阶位!AP108+战魄!J108+武魂!AP108+众神殿!J108+精神空间!AP107+天赋!AO108+魂师之魄1!N108)*(1+BU108)+魂兽1!N110+化神!I107+魂骨!H107+魂环!I107+神兵!J106+神兵!AC106+魂核1!N108</f>
        <v>1539.7484400000001</v>
      </c>
      <c r="BA108">
        <f>(星级!AO108+阶位!AQ108+战魄!K108+武魂!AQ108+众神殿!K108+精神空间!AQ107+天赋!AP108+魂师之魄1!O108)*(1+BV108)+魂兽1!O110+化神!J107+魂骨!I107+魂环!J107+神兵!K106+神兵!AD106+魂核1!O108</f>
        <v>1466.71308</v>
      </c>
      <c r="BB108">
        <f>(星级!AP108+阶位!AR108+战魄!L108+武魂!AR108+众神殿!L108+精神空间!AR107+天赋!AQ108+魂师之魄1!P108)*(1+BW108)+魂兽1!P110+化神!K107+魂骨!J107+魂环!K107+神兵!L106+神兵!AE106+魂核1!P108</f>
        <v>2036.0105999999998</v>
      </c>
      <c r="BC108">
        <f>(星级!AQ108+阶位!AS108+战魄!M108+武魂!AS108+众神殿!M108+精神空间!AS107+天赋!AR108+魂师之魄1!Q108)*(1+BX108)+魂兽1!Q110+化神!L107+魂骨!K107+魂环!L107+神兵!M106+神兵!AF106+魂核1!Q108</f>
        <v>1432.2906</v>
      </c>
      <c r="BD108">
        <f>(星级!AR108+阶位!AT108+战魄!N108+武魂!AT108+众神殿!N108+精神空间!AT107+天赋!AS108+魂师之魄1!R108)*(1+BY108)+魂兽1!R110+化神!M107+魂骨!L107+魂环!M107+神兵!N106+神兵!AG106+魂核1!R108</f>
        <v>9851.4</v>
      </c>
      <c r="BE108">
        <f>(星级!AS108+阶位!AU108+战魄!O108+武魂!AU108+众神殿!O108+精神空间!AU107+天赋!AT108+魂师之魄1!S108)*(1+BZ108)+魂兽1!S110+化神!N107+魂骨!M107+魂环!N107+神兵!O106+神兵!AH106+魂核1!S108</f>
        <v>265.2</v>
      </c>
      <c r="BF108">
        <f>(星级!AT108+阶位!AV108+战魄!P108+武魂!AV108+众神殿!P108+精神空间!AV107+天赋!AU108+魂师之魄1!T108)*(1+CA108)+魂兽1!T110+化神!O107+魂骨!N107+魂环!O107+神兵!P106+神兵!AI106+魂核1!T108</f>
        <v>102870.4344</v>
      </c>
      <c r="BG108">
        <f>(星级!AU108+阶位!AW108+战魄!Q108+武魂!AW108+众神殿!Q108+精神空间!AW107+天赋!AV108+魂师之魄1!U108)*(1+CB108)+魂兽1!U110+化神!P107+魂骨!O107+魂环!P107+神兵!Q106+神兵!AJ106+魂核1!U108</f>
        <v>102870.4344</v>
      </c>
      <c r="BH108">
        <f>化神!R107+魂环!Q107</f>
        <v>66655</v>
      </c>
      <c r="BI108">
        <f>化神!S107+魂环!R107</f>
        <v>66655</v>
      </c>
      <c r="BJ108">
        <f>魂环!S107</f>
        <v>2000</v>
      </c>
      <c r="BK108">
        <f>魂环!T107</f>
        <v>2000</v>
      </c>
      <c r="BL108">
        <f>魂核1!Y108+神器1!AD108+VLOOKUP(精神空间!$B$2,精神空间!$BR$4:$BT$11,2,)</f>
        <v>0.78991</v>
      </c>
      <c r="BM108">
        <f>魂核1!Z108+神器1!AE108+VLOOKUP(精神空间!$B$2,精神空间!$BR$4:$BT$11,2,)</f>
        <v>0.78991</v>
      </c>
      <c r="BO108">
        <f>战魄!T108+武魂!AZ108+好感度!D107+魂师之魄1!Y108+神器1!M108+魂兽1!X110+精神空间!BA107+精神空间!BC107</f>
        <v>3.1779099999999998</v>
      </c>
      <c r="BP108">
        <f>战魄!U108+武魂!BA108+好感度!E107+魂师之魄1!Z108+神器1!N108+魂兽1!Y110+精神空间!BB107+精神空间!BD107</f>
        <v>2.1779099999999998</v>
      </c>
      <c r="BQ108">
        <f>战魄!V108+武魂!BB108+好感度!F107+魂师之魄1!AA108+神器1!O108+魂兽1!Z110</f>
        <v>1.08</v>
      </c>
      <c r="BR108">
        <f>战魄!W108+武魂!BC108+好感度!G107+魂师之魄1!AB108+神器1!P108+魂兽1!AA110</f>
        <v>1.08</v>
      </c>
      <c r="BS108">
        <f>战魄!X108+武魂!BD108+好感度!H107+魂师之魄1!AC108+神器1!Q108+魂兽1!AB110</f>
        <v>1.4119999999999999</v>
      </c>
      <c r="BT108">
        <f>战魄!Y108+武魂!BE108+好感度!I107+魂师之魄1!AD108+神器1!R108+魂兽1!AC110</f>
        <v>1.4119999999999999</v>
      </c>
      <c r="BU108">
        <f>战魄!Z108+武魂!BF108+好感度!J107+魂师之魄1!AE108+神器1!S108+魂兽1!AD110</f>
        <v>1.4119999999999999</v>
      </c>
      <c r="BV108">
        <f>战魄!AA108+武魂!BG108+好感度!K107+魂师之魄1!AF108+神器1!T108+魂兽1!AE110</f>
        <v>1.4119999999999999</v>
      </c>
      <c r="BW108">
        <f>战魄!AB108+武魂!BH108+好感度!L107+魂师之魄1!AG108+神器1!U108+魂兽1!AF110</f>
        <v>1.3399999999999999</v>
      </c>
      <c r="BX108">
        <f>战魄!AC108+武魂!BI108+好感度!M107+魂师之魄1!AH108+神器1!V108+魂兽1!AG110</f>
        <v>1.3399999999999999</v>
      </c>
      <c r="BY108">
        <f>战魄!AD108+武魂!BJ108+好感度!N107+魂师之魄1!AI108+神器1!W108+魂兽1!AH110</f>
        <v>1.3399999999999999</v>
      </c>
      <c r="BZ108">
        <f>战魄!AE108+武魂!BK108+好感度!O107+魂师之魄1!AJ108+神器1!X108+魂兽1!AI110</f>
        <v>1.21</v>
      </c>
      <c r="CA108">
        <f>战魄!AF108+武魂!BL108+好感度!P107+魂师之魄1!AK108+神器1!Y108+魂兽1!AJ110</f>
        <v>1.08</v>
      </c>
      <c r="CB108">
        <f>战魄!AG108+武魂!BM108+好感度!Q107+魂师之魄1!AL108+神器1!Z108+魂兽1!AK110</f>
        <v>1.08</v>
      </c>
    </row>
    <row r="109" spans="2:80" x14ac:dyDescent="0.2">
      <c r="B109">
        <v>105</v>
      </c>
      <c r="D109">
        <f>(星级!D109+阶位!D109+战魄!D109+武魂!D109+众神殿!D109+精神空间!D108+天赋!C109+魂师之魄1!H109)*(1+BO109)+魂兽1!H111+化神!C108+魂骨!B108+魂环!C108+神兵!D107+神兵!W107+魂核1!H109</f>
        <v>1599511.8797085397</v>
      </c>
      <c r="E109">
        <f>(星级!E109+阶位!E109+战魄!E109+武魂!E109+众神殿!E109+精神空间!E108+天赋!D109+魂师之魄1!I109)*(1+BP109)+魂兽1!I111+化神!D108+魂骨!C108+魂环!D108+神兵!E107+神兵!X107+魂核1!I109</f>
        <v>355120.75990121998</v>
      </c>
      <c r="F109">
        <f>(星级!F109+阶位!F109+战魄!F109+武魂!F109+众神殿!F109+精神空间!F108+天赋!E109+魂师之魄1!J109)*(1+BQ109)+魂兽1!J111+化神!E108+魂骨!D108+魂环!E108+神兵!F107+神兵!Y107+魂核1!J109</f>
        <v>139230.93712000002</v>
      </c>
      <c r="G109">
        <f>(星级!G109+阶位!G109+战魄!G109+武魂!G109+众神殿!G109+精神空间!G108+天赋!F109+魂师之魄1!K109)*(1+BR109)+魂兽1!K111+化神!F108+魂骨!E108+魂环!F108+神兵!G107+神兵!Z107+魂核1!K109</f>
        <v>128874.61712000001</v>
      </c>
      <c r="H109">
        <f>(星级!H109+阶位!H109+战魄!H109+武魂!H109+众神殿!H109+精神空间!H108+天赋!G109+魂师之魄1!L109)*(1+BS109)+魂兽1!L111+化神!G108+魂骨!F108+魂环!G108+神兵!H107+神兵!AA107+魂核1!L109</f>
        <v>2005.4515200000001</v>
      </c>
      <c r="I109">
        <f>(星级!I109+阶位!I109+战魄!I109+武魂!I109+众神殿!I109+精神空间!I108+天赋!H109+魂师之魄1!M109)*(1+BT109)+魂兽1!M111+化神!H108+魂骨!G108+魂环!H108+神兵!I107+神兵!AB107+魂核1!M109</f>
        <v>1477.6153199999999</v>
      </c>
      <c r="J109">
        <f>(星级!J109+阶位!J109+战魄!J109+武魂!J109+众神殿!J109+精神空间!J108+天赋!I109+魂师之魄1!N109)*(1+BU109)+魂兽1!N111+化神!I108+魂骨!H108+魂环!I108+神兵!J107+神兵!AC107+魂核1!N109</f>
        <v>1550.8050479999999</v>
      </c>
      <c r="K109">
        <f>(星级!K109+阶位!K109+战魄!K109+武魂!K109+众神殿!K109+精神空间!K108+天赋!J109+魂师之魄1!O109)*(1+BV109)+魂兽1!O111+化神!J108+魂骨!I108+魂环!J108+神兵!K107+神兵!AD107+魂核1!O109</f>
        <v>1487.26332</v>
      </c>
      <c r="L109">
        <f>(星级!L109+阶位!L109+战魄!L109+武魂!L109+众神殿!L109+精神空间!L108+天赋!K109+魂师之魄1!P109)*(1+BW109)+魂兽1!P111+化神!K108+魂骨!J108+魂环!K108+神兵!L107+神兵!AE107+魂核1!P109</f>
        <v>2046.5873999999999</v>
      </c>
      <c r="M109">
        <f>(星级!M109+阶位!M109+战魄!M109+武魂!M109+众神殿!M109+精神空间!M108+天赋!L109+魂师之魄1!Q109)*(1+BX109)+魂兽1!Q111+化神!L108+魂骨!K108+魂环!L108+神兵!M107+神兵!AF107+魂核1!Q109</f>
        <v>1442.8673999999999</v>
      </c>
      <c r="N109">
        <f>(星级!N109+阶位!N109+战魄!N109+武魂!N109+众神殿!N109+精神空间!N108+天赋!M109+魂师之魄1!R109)*(1+BY109)+魂兽1!R111+化神!M108+魂骨!L108+魂环!M108+神兵!N107+神兵!AG107+魂核1!R109</f>
        <v>24921</v>
      </c>
      <c r="O109">
        <f>(星级!O109+阶位!O109+战魄!O109+武魂!O109+众神殿!O109+精神空间!O108+天赋!N109+魂师之魄1!S109)*(1+BZ109)+魂兽1!S111+化神!N108+魂骨!M108+魂环!N108+神兵!O107+神兵!AH107+魂核1!S109</f>
        <v>132.6</v>
      </c>
      <c r="P109">
        <f>(星级!P109+阶位!P109+战魄!P109+武魂!P109+众神殿!P109+精神空间!P108+天赋!O109+魂师之魄1!T109)*(1+CA109)+魂兽1!T111+化神!O108+魂骨!N108+魂环!O108+神兵!P107+神兵!AI107+魂核1!T109</f>
        <v>105586.1032</v>
      </c>
      <c r="Q109">
        <f>(星级!Q109+阶位!Q109+战魄!Q109+武魂!Q109+众神殿!Q109+精神空间!Q108+天赋!P109+魂师之魄1!U109)*(1+CB109)+魂兽1!U111+化神!P108+魂骨!O108+魂环!P108+神兵!Q107+神兵!AJ107+魂核1!U109</f>
        <v>105586.1032</v>
      </c>
      <c r="R109">
        <f>化神!R108+魂环!Q108</f>
        <v>66655</v>
      </c>
      <c r="S109">
        <f>化神!S108+魂环!R108</f>
        <v>66655</v>
      </c>
      <c r="T109">
        <f>魂环!S108</f>
        <v>2000</v>
      </c>
      <c r="U109">
        <f>魂环!T108</f>
        <v>2000</v>
      </c>
      <c r="V109">
        <f>魂核1!Y109+神器1!AD109+VLOOKUP(精神空间!$B$2,精神空间!$BR$4:$BT$11,2,)</f>
        <v>0.78991</v>
      </c>
      <c r="W109">
        <f>魂核1!Z109+神器1!AE109+VLOOKUP(精神空间!$B$2,精神空间!$BR$4:$BT$11,2,)</f>
        <v>0.78991</v>
      </c>
      <c r="Y109">
        <f>(星级!S109+阶位!T109+战魄!D109+武魂!T109+众神殿!D109+精神空间!T108+天赋!S109+魂师之魄1!H109)*(1+BO109)+魂兽1!H111+化神!C108+魂骨!B108+魂环!C108+神兵!D107+神兵!W107+魂核1!H109</f>
        <v>1507993.0816387199</v>
      </c>
      <c r="Z109">
        <f>(星级!T109+阶位!U109+战魄!E109+武魂!U109+众神殿!E109+精神空间!U108+天赋!T109+魂师之魄1!I109)*(1+BP109)+魂兽1!I111+化神!D108+魂骨!C108+魂环!D108+神兵!E107+神兵!X107+魂核1!I109</f>
        <v>361978.02867594</v>
      </c>
      <c r="AA109">
        <f>(星级!U109+阶位!V109+战魄!F109+武魂!V109+众神殿!F109+精神空间!V108+天赋!U109+魂师之魄1!J109)*(1+BQ109)+魂兽1!J111+化神!E108+魂骨!D108+魂环!E108+神兵!F107+神兵!Y107+魂核1!J109</f>
        <v>130070.26768</v>
      </c>
      <c r="AB109">
        <f>(星级!V109+阶位!W109+战魄!G109+武魂!W109+众神殿!G109+精神空间!W108+天赋!V109+魂师之魄1!K109)*(1+BR109)+魂兽1!K111+化神!F108+魂骨!E108+魂环!F108+神兵!G107+神兵!Z107+魂核1!K109</f>
        <v>119784.66768</v>
      </c>
      <c r="AC109">
        <f>(星级!W109+阶位!X109+战魄!H109+武魂!X109+众神殿!H109+精神空间!X108+天赋!W109+魂师之魄1!L109)*(1+BS109)+魂兽1!L111+化神!G108+魂骨!F108+魂环!G108+神兵!H107+神兵!AA107+魂核1!L109</f>
        <v>1989.1084799999999</v>
      </c>
      <c r="AD109">
        <f>(星级!X109+阶位!Y109+战魄!I109+武魂!Y109+众神殿!I109+精神空间!Y108+天赋!X109+魂师之魄1!M109)*(1+BT109)+魂兽1!M111+化神!H108+魂骨!G108+魂环!H108+神兵!I107+神兵!AB107+魂核1!M109</f>
        <v>1461.4066799999998</v>
      </c>
      <c r="AE109">
        <f>(星级!Y109+阶位!Z109+战魄!J109+武魂!Z109+众神殿!J109+精神空间!Z108+天赋!Y109+魂师之魄1!N109)*(1+BU109)+魂兽1!N111+化神!I108+魂骨!H108+魂环!I108+神兵!J107+神兵!AC107+魂核1!N109</f>
        <v>1567.013688</v>
      </c>
      <c r="AF109">
        <f>(星级!Z109+阶位!AA109+战魄!K109+武魂!AA109+众神殿!K109+精神空间!AA108+天赋!Z109+魂师之魄1!O109)*(1+BV109)+魂兽1!O111+化神!J108+魂骨!I108+魂环!J108+神兵!K107+神兵!AD107+魂核1!O109</f>
        <v>1503.4719600000001</v>
      </c>
      <c r="AG109">
        <f>(星级!AA109+阶位!AB109+战魄!L109+武魂!AB109+众神殿!L109+精神空间!AB108+天赋!AA109+魂师之魄1!P109)*(1+BW109)+魂兽1!P111+化神!K108+魂骨!J108+魂环!K108+神兵!L107+神兵!AE107+魂核1!P109</f>
        <v>2046.5873999999999</v>
      </c>
      <c r="AH109">
        <f>(星级!AB109+阶位!AC109+战魄!M109+武魂!AC109+众神殿!M109+精神空间!AC108+天赋!AB109+魂师之魄1!Q109)*(1+BX109)+魂兽1!Q111+化神!L108+魂骨!K108+魂环!L108+神兵!M107+神兵!AF107+魂核1!Q109</f>
        <v>1442.8673999999999</v>
      </c>
      <c r="AI109">
        <f>(星级!AC109+阶位!AD109+战魄!N109+武魂!AD109+众神殿!N109+精神空间!AD108+天赋!AC109+魂师之魄1!R109)*(1+BY109)+魂兽1!R111+化神!M108+魂骨!L108+魂环!M108+神兵!N107+神兵!AG107+魂核1!R109</f>
        <v>19890</v>
      </c>
      <c r="AJ109">
        <f>(星级!AD109+阶位!AE109+战魄!O109+武魂!AE109+众神殿!O109+精神空间!AE108+天赋!AD109+魂师之魄1!S109)*(1+BZ109)+魂兽1!S111+化神!N108+魂骨!M108+魂环!N108+神兵!O107+神兵!AH107+魂核1!S109</f>
        <v>209.95</v>
      </c>
      <c r="AK109">
        <f>(星级!AE109+阶位!AF109+战魄!P109+武魂!AF109+众神殿!P109+精神空间!AF108+天赋!AE109+魂师之魄1!T109)*(1+CA109)+魂兽1!T111+化神!O108+魂骨!N108+魂环!O108+神兵!P107+神兵!AI107+魂核1!T109</f>
        <v>102898.7432</v>
      </c>
      <c r="AL109">
        <f>(星级!AF109+阶位!AG109+战魄!Q109+武魂!AG109+众神殿!Q109+精神空间!AG108+天赋!AF109+魂师之魄1!U109)*(1+CB109)+魂兽1!U111+化神!P108+魂骨!O108+魂环!P108+神兵!Q107+神兵!AJ107+魂核1!U109</f>
        <v>102898.7432</v>
      </c>
      <c r="AM109">
        <f>化神!R108+魂环!Q108</f>
        <v>66655</v>
      </c>
      <c r="AN109">
        <f>化神!S108+魂环!R108</f>
        <v>66655</v>
      </c>
      <c r="AO109">
        <f>魂环!S108</f>
        <v>2000</v>
      </c>
      <c r="AP109">
        <f>魂环!T108</f>
        <v>2000</v>
      </c>
      <c r="AQ109">
        <f>魂核1!Y109+神器1!AD109+VLOOKUP(精神空间!$B$2,精神空间!$BR$4:$BT$11,2,)</f>
        <v>0.78991</v>
      </c>
      <c r="AR109">
        <f>魂核1!Z109+神器1!AE109+VLOOKUP(精神空间!$B$2,精神空间!$BR$4:$BT$11,2,)</f>
        <v>0.78991</v>
      </c>
      <c r="AT109">
        <f>(星级!AH109+阶位!AJ109+战魄!D109+武魂!AJ109+众神殿!D109+精神空间!AJ108+天赋!AI109+魂师之魄1!H109)*(1+BO109)+魂兽1!H111+化神!C108+魂骨!B108+魂环!C108+神兵!D107+神兵!W107+魂核1!H109</f>
        <v>1431945.0842988999</v>
      </c>
      <c r="AU109">
        <f>(星级!AI109+阶位!AK109+战魄!E109+武魂!AK109+众神殿!E109+精神空间!AK108+天赋!AJ109+魂师之魄1!I109)*(1+BP109)+魂兽1!I111+化神!D108+魂骨!C108+魂环!D108+神兵!E107+神兵!X107+魂核1!I109</f>
        <v>368854.30135246</v>
      </c>
      <c r="AV109">
        <f>(星级!AJ109+阶位!AL109+战魄!F109+武魂!AL109+众神殿!F109+精神空间!AL108+天赋!AK109+魂师之魄1!J109)*(1+BQ109)+魂兽1!J111+化神!E108+魂骨!D108+魂环!E108+神兵!F107+神兵!Y107+魂核1!J109</f>
        <v>117995.00656000001</v>
      </c>
      <c r="AW109">
        <f>(星级!AK109+阶位!AM109+战魄!G109+武魂!AM109+众神殿!G109+精神空间!AM108+天赋!AL109+魂师之魄1!K109)*(1+BR109)+魂兽1!K111+化神!F108+魂骨!E108+魂环!F108+神兵!G107+神兵!Z107+魂核1!K109</f>
        <v>127684.89455999999</v>
      </c>
      <c r="AX109">
        <f>(星级!AL109+阶位!AN109+战魄!H109+武魂!AN109+众神殿!H109+精神空间!AN108+天赋!AM109+魂师之魄1!L109)*(1+BS109)+魂兽1!L111+化神!G108+魂骨!F108+魂环!G108+神兵!H107+神兵!AA107+魂核1!L109</f>
        <v>2005.4515200000001</v>
      </c>
      <c r="AY109">
        <f>(星级!AM109+阶位!AO109+战魄!I109+武魂!AO109+众神殿!I109+精神空间!AO108+天赋!AN109+魂师之魄1!M109)*(1+BT109)+魂兽1!M111+化神!H108+魂骨!G108+魂环!H108+神兵!I107+神兵!AB107+魂核1!M109</f>
        <v>1477.6153199999999</v>
      </c>
      <c r="AZ109">
        <f>(星级!AN109+阶位!AP109+战魄!J109+武魂!AP109+众神殿!J109+精神空间!AP108+天赋!AO109+魂师之魄1!N109)*(1+BU109)+魂兽1!N111+化神!I108+魂骨!H108+魂环!I108+神兵!J107+神兵!AC107+魂核1!N109</f>
        <v>1550.8050479999999</v>
      </c>
      <c r="BA109">
        <f>(星级!AO109+阶位!AQ109+战魄!K109+武魂!AQ109+众神殿!K109+精神空间!AQ108+天赋!AP109+魂师之魄1!O109)*(1+BV109)+魂兽1!O111+化神!J108+魂骨!I108+魂环!J108+神兵!K107+神兵!AD107+魂核1!O109</f>
        <v>1477.6153199999999</v>
      </c>
      <c r="BB109">
        <f>(星级!AP109+阶位!AR109+战魄!L109+武魂!AR109+众神殿!L109+精神空间!AR108+天赋!AQ109+魂师之魄1!P109)*(1+BW109)+魂兽1!P111+化神!K108+魂骨!J108+魂环!K108+神兵!L107+神兵!AE107+魂核1!P109</f>
        <v>2046.5873999999999</v>
      </c>
      <c r="BC109">
        <f>(星级!AQ109+阶位!AS109+战魄!M109+武魂!AS109+众神殿!M109+精神空间!AS108+天赋!AR109+魂师之魄1!Q109)*(1+BX109)+魂兽1!Q111+化神!L108+魂骨!K108+魂环!L108+神兵!M107+神兵!AF107+魂核1!Q109</f>
        <v>1442.8673999999999</v>
      </c>
      <c r="BD109">
        <f>(星级!AR109+阶位!AT109+战魄!N109+武魂!AT109+众神殿!N109+精神空间!AT108+天赋!AS109+魂师之魄1!R109)*(1+BY109)+魂兽1!R111+化神!M108+魂骨!L108+魂环!M108+神兵!N107+神兵!AG107+魂核1!R109</f>
        <v>9945</v>
      </c>
      <c r="BE109">
        <f>(星级!AS109+阶位!AU109+战魄!O109+武魂!AU109+众神殿!O109+精神空间!AU108+天赋!AT109+魂师之魄1!S109)*(1+BZ109)+魂兽1!S111+化神!N108+魂骨!M108+魂环!N108+神兵!O107+神兵!AH107+魂核1!S109</f>
        <v>265.2</v>
      </c>
      <c r="BF109">
        <f>(星级!AT109+阶位!AV109+战魄!P109+武魂!AV109+众神殿!P109+精神空间!AV108+天赋!AU109+魂师之魄1!T109)*(1+CA109)+魂兽1!T111+化神!O108+魂骨!N108+魂环!O108+神兵!P107+神兵!AI107+魂核1!T109</f>
        <v>102898.7432</v>
      </c>
      <c r="BG109">
        <f>(星级!AU109+阶位!AW109+战魄!Q109+武魂!AW109+众神殿!Q109+精神空间!AW108+天赋!AV109+魂师之魄1!U109)*(1+CB109)+魂兽1!U111+化神!P108+魂骨!O108+魂环!P108+神兵!Q107+神兵!AJ107+魂核1!U109</f>
        <v>102898.7432</v>
      </c>
      <c r="BH109">
        <f>化神!R108+魂环!Q108</f>
        <v>66655</v>
      </c>
      <c r="BI109">
        <f>化神!S108+魂环!R108</f>
        <v>66655</v>
      </c>
      <c r="BJ109">
        <f>魂环!S108</f>
        <v>2000</v>
      </c>
      <c r="BK109">
        <f>魂环!T108</f>
        <v>2000</v>
      </c>
      <c r="BL109">
        <f>魂核1!Y109+神器1!AD109+VLOOKUP(精神空间!$B$2,精神空间!$BR$4:$BT$11,2,)</f>
        <v>0.78991</v>
      </c>
      <c r="BM109">
        <f>魂核1!Z109+神器1!AE109+VLOOKUP(精神空间!$B$2,精神空间!$BR$4:$BT$11,2,)</f>
        <v>0.78991</v>
      </c>
      <c r="BO109">
        <f>战魄!T109+武魂!AZ109+好感度!D108+魂师之魄1!Y109+神器1!M109+魂兽1!X111+精神空间!BA108+精神空间!BC108</f>
        <v>3.1779099999999998</v>
      </c>
      <c r="BP109">
        <f>战魄!U109+武魂!BA109+好感度!E108+魂师之魄1!Z109+神器1!N109+魂兽1!Y111+精神空间!BB108+精神空间!BD108</f>
        <v>2.1779099999999998</v>
      </c>
      <c r="BQ109">
        <f>战魄!V109+武魂!BB109+好感度!F108+魂师之魄1!AA109+神器1!O109+魂兽1!Z111</f>
        <v>1.08</v>
      </c>
      <c r="BR109">
        <f>战魄!W109+武魂!BC109+好感度!G108+魂师之魄1!AB109+神器1!P109+魂兽1!AA111</f>
        <v>1.08</v>
      </c>
      <c r="BS109">
        <f>战魄!X109+武魂!BD109+好感度!H108+魂师之魄1!AC109+神器1!Q109+魂兽1!AB111</f>
        <v>1.4319999999999999</v>
      </c>
      <c r="BT109">
        <f>战魄!Y109+武魂!BE109+好感度!I108+魂师之魄1!AD109+神器1!R109+魂兽1!AC111</f>
        <v>1.4119999999999999</v>
      </c>
      <c r="BU109">
        <f>战魄!Z109+武魂!BF109+好感度!J108+魂师之魄1!AE109+神器1!S109+魂兽1!AD111</f>
        <v>1.4119999999999999</v>
      </c>
      <c r="BV109">
        <f>战魄!AA109+武魂!BG109+好感度!K108+魂师之魄1!AF109+神器1!T109+魂兽1!AE111</f>
        <v>1.4119999999999999</v>
      </c>
      <c r="BW109">
        <f>战魄!AB109+武魂!BH109+好感度!L108+魂师之魄1!AG109+神器1!U109+魂兽1!AF111</f>
        <v>1.3399999999999999</v>
      </c>
      <c r="BX109">
        <f>战魄!AC109+武魂!BI109+好感度!M108+魂师之魄1!AH109+神器1!V109+魂兽1!AG111</f>
        <v>1.3399999999999999</v>
      </c>
      <c r="BY109">
        <f>战魄!AD109+武魂!BJ109+好感度!N108+魂师之魄1!AI109+神器1!W109+魂兽1!AH111</f>
        <v>1.3399999999999999</v>
      </c>
      <c r="BZ109">
        <f>战魄!AE109+武魂!BK109+好感度!O108+魂师之魄1!AJ109+神器1!X109+魂兽1!AI111</f>
        <v>1.21</v>
      </c>
      <c r="CA109">
        <f>战魄!AF109+武魂!BL109+好感度!P108+魂师之魄1!AK109+神器1!Y109+魂兽1!AJ111</f>
        <v>1.08</v>
      </c>
      <c r="CB109">
        <f>战魄!AG109+武魂!BM109+好感度!Q108+魂师之魄1!AL109+神器1!Z109+魂兽1!AK111</f>
        <v>1.08</v>
      </c>
    </row>
    <row r="110" spans="2:80" x14ac:dyDescent="0.2">
      <c r="B110">
        <v>106</v>
      </c>
      <c r="D110">
        <f>(星级!D110+阶位!D110+战魄!D110+武魂!D110+众神殿!D110+精神空间!D109+天赋!C110+魂师之魄1!H110)*(1+BO110)+魂兽1!H112+化神!C109+魂骨!B109+魂环!C109+神兵!D108+神兵!W108+魂核1!H110</f>
        <v>1601822.2639385399</v>
      </c>
      <c r="E110">
        <f>(星级!E110+阶位!E110+战魄!E110+武魂!E110+众神殿!E110+精神空间!E109+天赋!D110+魂师之魄1!I110)*(1+BP110)+魂兽1!I112+化神!D109+魂骨!C109+魂环!D109+神兵!E108+神兵!X108+魂核1!I110</f>
        <v>355601.25989321998</v>
      </c>
      <c r="F110">
        <f>(星级!F110+阶位!F110+战魄!F110+武魂!F110+众神殿!F110+精神空间!F109+天赋!E110+魂师之魄1!J110)*(1+BQ110)+魂兽1!J112+化神!E109+魂骨!D109+魂环!E109+神兵!F108+神兵!Y108+魂核1!J110</f>
        <v>139385.27312</v>
      </c>
      <c r="G110">
        <f>(星级!G110+阶位!G110+战魄!G110+武魂!G110+众神殿!G110+精神空间!G109+天赋!F110+魂师之魄1!K110)*(1+BR110)+魂兽1!K112+化神!F109+魂骨!E109+魂环!F109+神兵!G108+神兵!Z108+魂核1!K110</f>
        <v>128985.27312</v>
      </c>
      <c r="H110">
        <f>(星级!H110+阶位!H110+战魄!H110+武魂!H110+众神殿!H110+精神空间!H109+天赋!G110+魂师之魄1!L110)*(1+BS110)+魂兽1!L112+化神!G109+魂骨!F109+魂环!G109+神兵!H108+神兵!AA108+魂核1!L110</f>
        <v>2015.6659199999999</v>
      </c>
      <c r="I110">
        <f>(星级!I110+阶位!I110+战魄!I110+武魂!I110+众神殿!I110+精神空间!I109+天赋!H110+魂师之魄1!M110)*(1+BT110)+魂兽1!M112+化神!H109+魂骨!G109+魂环!H109+神兵!I108+神兵!AB108+魂核1!M110</f>
        <v>1500.0819199999999</v>
      </c>
      <c r="J110">
        <f>(星级!J110+阶位!J110+战魄!J110+武魂!J110+众神殿!J110+精神空间!J109+天赋!I110+魂师之魄1!N110)*(1+BU110)+魂兽1!N112+化神!I109+魂骨!H109+魂环!I109+神兵!J108+神兵!AC108+魂核1!N110</f>
        <v>1560.935448</v>
      </c>
      <c r="K110">
        <f>(星级!K110+阶位!K110+战魄!K110+武魂!K110+众神殿!K110+精神空间!K109+天赋!J110+魂师之魄1!O110)*(1+BV110)+魂兽1!O112+化神!J109+魂骨!I109+魂环!J109+神兵!K108+神兵!AD108+魂核1!O110</f>
        <v>1497.3937199999998</v>
      </c>
      <c r="L110">
        <f>(星级!L110+阶位!L110+战魄!L110+武魂!L110+众神殿!L110+精神空间!L109+天赋!K110+魂师之魄1!P110)*(1+BW110)+魂兽1!P112+化神!K109+魂骨!J109+魂环!K109+神兵!L108+神兵!AE108+魂核1!P110</f>
        <v>2056.4153999999999</v>
      </c>
      <c r="M110">
        <f>(星级!M110+阶位!M110+战魄!M110+武魂!M110+众神殿!M110+精神空间!M109+天赋!L110+魂师之魄1!Q110)*(1+BX110)+魂兽1!Q112+化神!L109+魂骨!K109+魂环!L109+神兵!M108+神兵!AF108+魂核1!Q110</f>
        <v>1452.6953999999998</v>
      </c>
      <c r="N110">
        <f>(星级!N110+阶位!N110+战魄!N110+武魂!N110+众神殿!N110+精神空间!N109+天赋!M110+魂师之魄1!R110)*(1+BY110)+魂兽1!R112+化神!M109+魂骨!L109+魂环!M109+神兵!N108+神兵!AG108+魂核1!R110</f>
        <v>25155</v>
      </c>
      <c r="O110">
        <f>(星级!O110+阶位!O110+战魄!O110+武魂!O110+众神殿!O110+精神空间!O109+天赋!N110+魂师之魄1!S110)*(1+BZ110)+魂兽1!S112+化神!N109+魂骨!M109+魂环!N109+神兵!O108+神兵!AH108+魂核1!S110</f>
        <v>132.6</v>
      </c>
      <c r="P110">
        <f>(星级!P110+阶位!P110+战魄!P110+武魂!P110+众神殿!P110+精神空间!P109+天赋!O110+魂师之魄1!T110)*(1+CA110)+魂兽1!T112+化神!O109+魂骨!N109+魂环!O109+神兵!P108+神兵!AI108+魂核1!T110</f>
        <v>105608.4216</v>
      </c>
      <c r="Q110">
        <f>(星级!Q110+阶位!Q110+战魄!Q110+武魂!Q110+众神殿!Q110+精神空间!Q109+天赋!P110+魂师之魄1!U110)*(1+CB110)+魂兽1!U112+化神!P109+魂骨!O109+魂环!P109+神兵!Q108+神兵!AJ108+魂核1!U110</f>
        <v>105608.4216</v>
      </c>
      <c r="R110">
        <f>化神!R109+魂环!Q109</f>
        <v>66655</v>
      </c>
      <c r="S110">
        <f>化神!S109+魂环!R109</f>
        <v>66655</v>
      </c>
      <c r="T110">
        <f>魂环!S109</f>
        <v>2000</v>
      </c>
      <c r="U110">
        <f>魂环!T109</f>
        <v>2000</v>
      </c>
      <c r="V110">
        <f>魂核1!Y110+神器1!AD110+VLOOKUP(精神空间!$B$2,精神空间!$BR$4:$BT$11,2,)</f>
        <v>0.78991</v>
      </c>
      <c r="W110">
        <f>魂核1!Z110+神器1!AE110+VLOOKUP(精神空间!$B$2,精神空间!$BR$4:$BT$11,2,)</f>
        <v>0.78991</v>
      </c>
      <c r="Y110">
        <f>(星级!S110+阶位!T110+战魄!D110+武魂!T110+众神殿!D110+精神空间!T109+天赋!S110+魂师之魄1!H110)*(1+BO110)+魂兽1!H112+化神!C109+魂骨!B109+魂环!C109+神兵!D108+神兵!W108+魂核1!H110</f>
        <v>1510068.66732672</v>
      </c>
      <c r="Z110">
        <f>(星级!T110+阶位!U110+战魄!E110+武魂!U110+众神殿!E110+精神空间!U109+天赋!T110+魂师之魄1!I110)*(1+BP110)+魂兽1!I112+化神!D109+魂骨!C109+魂环!D109+神兵!E108+神兵!X108+魂核1!I110</f>
        <v>362481.40961993998</v>
      </c>
      <c r="AA110">
        <f>(星级!U110+阶位!V110+战魄!F110+武魂!V110+众神殿!F110+精神空间!V109+天赋!U110+魂师之魄1!J110)*(1+BQ110)+魂兽1!J112+化神!E109+魂骨!D109+魂环!E109+神兵!F108+神兵!Y108+魂核1!J110</f>
        <v>130194.23568000001</v>
      </c>
      <c r="AB110">
        <f>(星级!V110+阶位!W110+战魄!G110+武魂!W110+众神殿!G110+精神空间!W109+天赋!V110+魂师之魄1!K110)*(1+BR110)+魂兽1!K112+化神!F109+魂骨!E109+魂环!F109+神兵!G108+神兵!Z108+魂核1!K110</f>
        <v>119875.35568000001</v>
      </c>
      <c r="AC110">
        <f>(星级!W110+阶位!X110+战魄!H110+武魂!X110+众神殿!H110+精神空间!X109+天赋!W110+魂师之魄1!L110)*(1+BS110)+魂兽1!L112+化神!G109+魂骨!F109+魂环!G109+神兵!H108+神兵!AA108+魂核1!L110</f>
        <v>1999.3228799999999</v>
      </c>
      <c r="AD110">
        <f>(星级!X110+阶位!Y110+战魄!I110+武魂!Y110+众神殿!I110+精神空间!Y109+天赋!X110+魂师之魄1!M110)*(1+BT110)+魂兽1!M112+化神!H109+魂骨!G109+魂环!H109+神兵!I108+神兵!AB108+魂核1!M110</f>
        <v>1483.7388800000001</v>
      </c>
      <c r="AE110">
        <f>(星级!Y110+阶位!Z110+战魄!J110+武魂!Z110+众神殿!J110+精神空间!Z109+天赋!Y110+魂师之魄1!N110)*(1+BU110)+魂兽1!N112+化神!I109+魂骨!H109+魂环!I109+神兵!J108+神兵!AC108+魂核1!N110</f>
        <v>1577.144088</v>
      </c>
      <c r="AF110">
        <f>(星级!Z110+阶位!AA110+战魄!K110+武魂!AA110+众神殿!K110+精神空间!AA109+天赋!Z110+魂师之魄1!O110)*(1+BV110)+魂兽1!O112+化神!J109+魂骨!I109+魂环!J109+神兵!K108+神兵!AD108+魂核1!O110</f>
        <v>1513.6023599999999</v>
      </c>
      <c r="AG110">
        <f>(星级!AA110+阶位!AB110+战魄!L110+武魂!AB110+众神殿!L110+精神空间!AB109+天赋!AA110+魂师之魄1!P110)*(1+BW110)+魂兽1!P112+化神!K109+魂骨!J109+魂环!K109+神兵!L108+神兵!AE108+魂核1!P110</f>
        <v>2056.4153999999999</v>
      </c>
      <c r="AH110">
        <f>(星级!AB110+阶位!AC110+战魄!M110+武魂!AC110+众神殿!M110+精神空间!AC109+天赋!AB110+魂师之魄1!Q110)*(1+BX110)+魂兽1!Q112+化神!L109+魂骨!K109+魂环!L109+神兵!M108+神兵!AF108+魂核1!Q110</f>
        <v>1452.6953999999998</v>
      </c>
      <c r="AI110">
        <f>(星级!AC110+阶位!AD110+战魄!N110+武魂!AD110+众神殿!N110+精神空间!AD109+天赋!AC110+魂师之魄1!R110)*(1+BY110)+魂兽1!R112+化神!M109+魂骨!L109+魂环!M109+神兵!N108+神兵!AG108+魂核1!R110</f>
        <v>20077.199999999997</v>
      </c>
      <c r="AJ110">
        <f>(星级!AD110+阶位!AE110+战魄!O110+武魂!AE110+众神殿!O110+精神空间!AE109+天赋!AD110+魂师之魄1!S110)*(1+BZ110)+魂兽1!S112+化神!N109+魂骨!M109+魂环!N109+神兵!O108+神兵!AH108+魂核1!S110</f>
        <v>209.95</v>
      </c>
      <c r="AK110">
        <f>(星级!AE110+阶位!AF110+战魄!P110+武魂!AF110+众神殿!P110+精神空间!AF109+天赋!AE110+魂师之魄1!T110)*(1+CA110)+魂兽1!T112+化神!O109+魂骨!N109+魂环!O109+神兵!P108+神兵!AI108+魂核1!T110</f>
        <v>102921.0616</v>
      </c>
      <c r="AL110">
        <f>(星级!AF110+阶位!AG110+战魄!Q110+武魂!AG110+众神殿!Q110+精神空间!AG109+天赋!AF110+魂师之魄1!U110)*(1+CB110)+魂兽1!U112+化神!P109+魂骨!O109+魂环!P109+神兵!Q108+神兵!AJ108+魂核1!U110</f>
        <v>102921.0616</v>
      </c>
      <c r="AM110">
        <f>化神!R109+魂环!Q109</f>
        <v>66655</v>
      </c>
      <c r="AN110">
        <f>化神!S109+魂环!R109</f>
        <v>66655</v>
      </c>
      <c r="AO110">
        <f>魂环!S109</f>
        <v>2000</v>
      </c>
      <c r="AP110">
        <f>魂环!T109</f>
        <v>2000</v>
      </c>
      <c r="AQ110">
        <f>魂核1!Y110+神器1!AD110+VLOOKUP(精神空间!$B$2,精神空间!$BR$4:$BT$11,2,)</f>
        <v>0.78991</v>
      </c>
      <c r="AR110">
        <f>魂核1!Z110+神器1!AE110+VLOOKUP(精神空间!$B$2,精神空间!$BR$4:$BT$11,2,)</f>
        <v>0.78991</v>
      </c>
      <c r="AT110">
        <f>(星级!AH110+阶位!AJ110+战魄!D110+武魂!AJ110+众神殿!D110+精神空间!AJ109+天赋!AI110+魂师之魄1!H110)*(1+BO110)+魂兽1!H112+化神!C109+魂骨!B109+魂环!C109+神兵!D108+神兵!W108+魂核1!H110</f>
        <v>1433791.7205188998</v>
      </c>
      <c r="AU110">
        <f>(星级!AI110+阶位!AK110+战魄!E110+武魂!AK110+众神殿!E110+精神空间!AK109+天赋!AJ110+魂师之魄1!I110)*(1+BP110)+魂兽1!I112+化神!D109+魂骨!C109+魂环!D109+神兵!E108+神兵!X108+魂核1!I110</f>
        <v>369387.71354596002</v>
      </c>
      <c r="AV110">
        <f>(星级!AJ110+阶位!AL110+战魄!F110+武魂!AL110+众神殿!F110+精神空间!AL109+天赋!AK110+魂师之魄1!J110)*(1+BQ110)+魂兽1!J112+化神!E109+魂骨!D109+魂环!E109+神兵!F108+神兵!Y108+魂核1!J110</f>
        <v>118075.06576</v>
      </c>
      <c r="AW110">
        <f>(星级!AK110+阶位!AM110+战魄!G110+武魂!AM110+众神殿!G110+精神空间!AM109+天赋!AL110+魂师之魄1!K110)*(1+BR110)+魂兽1!K112+化神!F109+魂骨!E109+魂环!F109+神兵!G108+神兵!Z108+魂核1!K110</f>
        <v>127795.57136</v>
      </c>
      <c r="AX110">
        <f>(星级!AL110+阶位!AN110+战魄!H110+武魂!AN110+众神殿!H110+精神空间!AN109+天赋!AM110+魂师之魄1!L110)*(1+BS110)+魂兽1!L112+化神!G109+魂骨!F109+魂环!G109+神兵!H108+神兵!AA108+魂核1!L110</f>
        <v>2015.6659199999999</v>
      </c>
      <c r="AY110">
        <f>(星级!AM110+阶位!AO110+战魄!I110+武魂!AO110+众神殿!I110+精神空间!AO109+天赋!AN110+魂师之魄1!M110)*(1+BT110)+魂兽1!M112+化神!H109+魂骨!G109+魂环!H109+神兵!I108+神兵!AB108+魂核1!M110</f>
        <v>1500.0819199999999</v>
      </c>
      <c r="AZ110">
        <f>(星级!AN110+阶位!AP110+战魄!J110+武魂!AP110+众神殿!J110+精神空间!AP109+天赋!AO110+魂师之魄1!N110)*(1+BU110)+魂兽1!N112+化神!I109+魂骨!H109+魂环!I109+神兵!J108+神兵!AC108+魂核1!N110</f>
        <v>1560.935448</v>
      </c>
      <c r="BA110">
        <f>(星级!AO110+阶位!AQ110+战魄!K110+武魂!AQ110+众神殿!K110+精神空间!AQ109+天赋!AP110+魂师之魄1!O110)*(1+BV110)+魂兽1!O112+化神!J109+魂骨!I109+魂环!J109+神兵!K108+神兵!AD108+魂核1!O110</f>
        <v>1487.7457199999999</v>
      </c>
      <c r="BB110">
        <f>(星级!AP110+阶位!AR110+战魄!L110+武魂!AR110+众神殿!L110+精神空间!AR109+天赋!AQ110+魂师之魄1!P110)*(1+BW110)+魂兽1!P112+化神!K109+魂骨!J109+魂环!K109+神兵!L108+神兵!AE108+魂核1!P110</f>
        <v>2056.4153999999999</v>
      </c>
      <c r="BC110">
        <f>(星级!AQ110+阶位!AS110+战魄!M110+武魂!AS110+众神殿!M110+精神空间!AS109+天赋!AR110+魂师之魄1!Q110)*(1+BX110)+魂兽1!Q112+化神!L109+魂骨!K109+魂环!L109+神兵!M108+神兵!AF108+魂核1!Q110</f>
        <v>1452.6953999999998</v>
      </c>
      <c r="BD110">
        <f>(星级!AR110+阶位!AT110+战魄!N110+武魂!AT110+众神殿!N110+精神空间!AT109+天赋!AS110+魂师之魄1!R110)*(1+BY110)+魂兽1!R112+化神!M109+魂骨!L109+魂环!M109+神兵!N108+神兵!AG108+魂核1!R110</f>
        <v>10038.599999999999</v>
      </c>
      <c r="BE110">
        <f>(星级!AS110+阶位!AU110+战魄!O110+武魂!AU110+众神殿!O110+精神空间!AU109+天赋!AT110+魂师之魄1!S110)*(1+BZ110)+魂兽1!S112+化神!N109+魂骨!M109+魂环!N109+神兵!O108+神兵!AH108+魂核1!S110</f>
        <v>265.2</v>
      </c>
      <c r="BF110">
        <f>(星级!AT110+阶位!AV110+战魄!P110+武魂!AV110+众神殿!P110+精神空间!AV109+天赋!AU110+魂师之魄1!T110)*(1+CA110)+魂兽1!T112+化神!O109+魂骨!N109+魂环!O109+神兵!P108+神兵!AI108+魂核1!T110</f>
        <v>102921.0616</v>
      </c>
      <c r="BG110">
        <f>(星级!AU110+阶位!AW110+战魄!Q110+武魂!AW110+众神殿!Q110+精神空间!AW109+天赋!AV110+魂师之魄1!U110)*(1+CB110)+魂兽1!U112+化神!P109+魂骨!O109+魂环!P109+神兵!Q108+神兵!AJ108+魂核1!U110</f>
        <v>102921.0616</v>
      </c>
      <c r="BH110">
        <f>化神!R109+魂环!Q109</f>
        <v>66655</v>
      </c>
      <c r="BI110">
        <f>化神!S109+魂环!R109</f>
        <v>66655</v>
      </c>
      <c r="BJ110">
        <f>魂环!S109</f>
        <v>2000</v>
      </c>
      <c r="BK110">
        <f>魂环!T109</f>
        <v>2000</v>
      </c>
      <c r="BL110">
        <f>魂核1!Y110+神器1!AD110+VLOOKUP(精神空间!$B$2,精神空间!$BR$4:$BT$11,2,)</f>
        <v>0.78991</v>
      </c>
      <c r="BM110">
        <f>魂核1!Z110+神器1!AE110+VLOOKUP(精神空间!$B$2,精神空间!$BR$4:$BT$11,2,)</f>
        <v>0.78991</v>
      </c>
      <c r="BO110">
        <f>战魄!T110+武魂!AZ110+好感度!D109+魂师之魄1!Y110+神器1!M110+魂兽1!X112+精神空间!BA109+精神空间!BC109</f>
        <v>3.1779099999999998</v>
      </c>
      <c r="BP110">
        <f>战魄!U110+武魂!BA110+好感度!E109+魂师之魄1!Z110+神器1!N110+魂兽1!Y112+精神空间!BB109+精神空间!BD109</f>
        <v>2.1779099999999998</v>
      </c>
      <c r="BQ110">
        <f>战魄!V110+武魂!BB110+好感度!F109+魂师之魄1!AA110+神器1!O110+魂兽1!Z112</f>
        <v>1.08</v>
      </c>
      <c r="BR110">
        <f>战魄!W110+武魂!BC110+好感度!G109+魂师之魄1!AB110+神器1!P110+魂兽1!AA112</f>
        <v>1.08</v>
      </c>
      <c r="BS110">
        <f>战魄!X110+武魂!BD110+好感度!H109+魂师之魄1!AC110+神器1!Q110+魂兽1!AB112</f>
        <v>1.4319999999999999</v>
      </c>
      <c r="BT110">
        <f>战魄!Y110+武魂!BE110+好感度!I109+魂师之魄1!AD110+神器1!R110+魂兽1!AC112</f>
        <v>1.4319999999999999</v>
      </c>
      <c r="BU110">
        <f>战魄!Z110+武魂!BF110+好感度!J109+魂师之魄1!AE110+神器1!S110+魂兽1!AD112</f>
        <v>1.4119999999999999</v>
      </c>
      <c r="BV110">
        <f>战魄!AA110+武魂!BG110+好感度!K109+魂师之魄1!AF110+神器1!T110+魂兽1!AE112</f>
        <v>1.4119999999999999</v>
      </c>
      <c r="BW110">
        <f>战魄!AB110+武魂!BH110+好感度!L109+魂师之魄1!AG110+神器1!U110+魂兽1!AF112</f>
        <v>1.3399999999999999</v>
      </c>
      <c r="BX110">
        <f>战魄!AC110+武魂!BI110+好感度!M109+魂师之魄1!AH110+神器1!V110+魂兽1!AG112</f>
        <v>1.3399999999999999</v>
      </c>
      <c r="BY110">
        <f>战魄!AD110+武魂!BJ110+好感度!N109+魂师之魄1!AI110+神器1!W110+魂兽1!AH112</f>
        <v>1.3399999999999999</v>
      </c>
      <c r="BZ110">
        <f>战魄!AE110+武魂!BK110+好感度!O109+魂师之魄1!AJ110+神器1!X110+魂兽1!AI112</f>
        <v>1.21</v>
      </c>
      <c r="CA110">
        <f>战魄!AF110+武魂!BL110+好感度!P109+魂师之魄1!AK110+神器1!Y110+魂兽1!AJ112</f>
        <v>1.08</v>
      </c>
      <c r="CB110">
        <f>战魄!AG110+武魂!BM110+好感度!Q109+魂师之魄1!AL110+神器1!Z110+魂兽1!AK112</f>
        <v>1.08</v>
      </c>
    </row>
    <row r="111" spans="2:80" x14ac:dyDescent="0.2">
      <c r="B111">
        <v>107</v>
      </c>
      <c r="D111">
        <f>(星级!D111+阶位!D111+战魄!D111+武魂!D111+众神殿!D111+精神空间!D110+天赋!C111+魂师之魄1!H111)*(1+BO111)+魂兽1!H113+化神!C110+魂骨!B110+魂环!C110+神兵!D109+神兵!W109+魂核1!H111</f>
        <v>1604132.6481685399</v>
      </c>
      <c r="E111">
        <f>(星级!E111+阶位!E111+战魄!E111+武魂!E111+众神殿!E111+精神空间!E110+天赋!D111+魂师之魄1!I111)*(1+BP111)+魂兽1!I113+化神!D110+魂骨!C110+魂环!D110+神兵!E109+神兵!X109+魂核1!I111</f>
        <v>357481.75988521997</v>
      </c>
      <c r="F111">
        <f>(星级!F111+阶位!F111+战魄!F111+武魂!F111+众神殿!F111+精神空间!F110+天赋!E111+魂师之魄1!J111)*(1+BQ111)+魂兽1!J113+化神!E110+魂骨!D110+魂环!E110+神兵!F109+神兵!Y109+魂核1!J111</f>
        <v>140239.60911999998</v>
      </c>
      <c r="G111">
        <f>(星级!G111+阶位!G111+战魄!G111+武魂!G111+众神殿!G111+精神空间!G110+天赋!F111+魂师之魄1!K111)*(1+BR111)+魂兽1!K113+化神!F110+魂骨!E110+魂环!F110+神兵!G109+神兵!Z109+魂核1!K111</f>
        <v>129795.92912</v>
      </c>
      <c r="H111">
        <f>(星级!H111+阶位!H111+战魄!H111+武魂!H111+众神殿!H111+精神空间!H110+天赋!G111+魂师之魄1!L111)*(1+BS111)+魂兽1!L113+化神!G110+魂骨!F110+魂环!G110+神兵!H109+神兵!AA109+魂核1!L111</f>
        <v>2025.88032</v>
      </c>
      <c r="I111">
        <f>(星级!I111+阶位!I111+战魄!I111+武魂!I111+众神殿!I111+精神空间!I110+天赋!H111+魂师之魄1!M111)*(1+BT111)+魂兽1!M113+化神!H110+魂骨!G110+魂环!H110+神兵!I109+神兵!AB109+魂核1!M111</f>
        <v>1510.2963199999999</v>
      </c>
      <c r="J111">
        <f>(星级!J111+阶位!J111+战魄!J111+武魂!J111+众神殿!J111+精神空间!J110+天赋!I111+魂师之魄1!N111)*(1+BU111)+魂兽1!N113+化神!I110+魂骨!H110+魂环!I110+神兵!J109+神兵!AC109+魂核1!N111</f>
        <v>1584.092928</v>
      </c>
      <c r="K111">
        <f>(星级!K111+阶位!K111+战魄!K111+武魂!K111+众神殿!K111+精神空间!K110+天赋!J111+魂师之魄1!O111)*(1+BV111)+魂兽1!O113+化神!J110+魂骨!I110+魂环!J110+神兵!K109+神兵!AD109+魂核1!O111</f>
        <v>1507.52412</v>
      </c>
      <c r="L111">
        <f>(星级!L111+阶位!L111+战魄!L111+武魂!L111+众神殿!L111+精神空间!L110+天赋!K111+魂师之魄1!P111)*(1+BW111)+魂兽1!P113+化神!K110+魂骨!J110+魂环!K110+神兵!L109+神兵!AE109+魂核1!P111</f>
        <v>2066.2433999999998</v>
      </c>
      <c r="M111">
        <f>(星级!M111+阶位!M111+战魄!M111+武魂!M111+众神殿!M111+精神空间!M110+天赋!L111+魂师之魄1!Q111)*(1+BX111)+魂兽1!Q113+化神!L110+魂骨!K110+魂环!L110+神兵!M109+神兵!AF109+魂核1!Q111</f>
        <v>1462.5233999999998</v>
      </c>
      <c r="N111">
        <f>(星级!N111+阶位!N111+战魄!N111+武魂!N111+众神殿!N111+精神空间!N110+天赋!M111+魂师之魄1!R111)*(1+BY111)+魂兽1!R113+化神!M110+魂骨!L110+魂环!M110+神兵!N109+神兵!AG109+魂核1!R111</f>
        <v>25389</v>
      </c>
      <c r="O111">
        <f>(星级!O111+阶位!O111+战魄!O111+武魂!O111+众神殿!O111+精神空间!O110+天赋!N111+魂师之魄1!S111)*(1+BZ111)+魂兽1!S113+化神!N110+魂骨!M110+魂环!N110+神兵!O109+神兵!AH109+魂核1!S111</f>
        <v>132.6</v>
      </c>
      <c r="P111">
        <f>(星级!P111+阶位!P111+战魄!P111+武魂!P111+众神殿!P111+精神空间!P110+天赋!O111+魂师之魄1!T111)*(1+CA111)+魂兽1!T113+化神!O110+魂骨!N110+魂环!O110+神兵!P109+神兵!AI109+魂核1!T111</f>
        <v>106330.73999999999</v>
      </c>
      <c r="Q111">
        <f>(星级!Q111+阶位!Q111+战魄!Q111+武魂!Q111+众神殿!Q111+精神空间!Q110+天赋!P111+魂师之魄1!U111)*(1+CB111)+魂兽1!U113+化神!P110+魂骨!O110+魂环!P110+神兵!Q109+神兵!AJ109+魂核1!U111</f>
        <v>106330.73999999999</v>
      </c>
      <c r="R111">
        <f>化神!R110+魂环!Q110</f>
        <v>66655</v>
      </c>
      <c r="S111">
        <f>化神!S110+魂环!R110</f>
        <v>66655</v>
      </c>
      <c r="T111">
        <f>魂环!S110</f>
        <v>2000</v>
      </c>
      <c r="U111">
        <f>魂环!T110</f>
        <v>2000</v>
      </c>
      <c r="V111">
        <f>魂核1!Y111+神器1!AD111+VLOOKUP(精神空间!$B$2,精神空间!$BR$4:$BT$11,2,)</f>
        <v>0.78991</v>
      </c>
      <c r="W111">
        <f>魂核1!Z111+神器1!AE111+VLOOKUP(精神空间!$B$2,精神空间!$BR$4:$BT$11,2,)</f>
        <v>0.78991</v>
      </c>
      <c r="Y111">
        <f>(星级!S111+阶位!T111+战魄!D111+武魂!T111+众神殿!D111+精神空间!T110+天赋!S111+魂师之魄1!H111)*(1+BO111)+魂兽1!H113+化神!C110+魂骨!B110+魂环!C110+神兵!D109+神兵!W109+魂核1!H111</f>
        <v>1512144.25301472</v>
      </c>
      <c r="Z111">
        <f>(星级!T111+阶位!U111+战魄!E111+武魂!U111+众神殿!E111+精神空间!U110+天赋!T111+魂师之魄1!I111)*(1+BP111)+魂兽1!I113+化神!D110+魂骨!C110+魂环!D110+神兵!E109+神兵!X109+魂核1!I111</f>
        <v>364384.79056393995</v>
      </c>
      <c r="AA111">
        <f>(星级!U111+阶位!V111+战魄!F111+武魂!V111+众神殿!F111+精神空间!V110+天赋!U111+魂师之魄1!J111)*(1+BQ111)+魂兽1!J113+化神!E110+魂骨!D110+魂环!E110+神兵!F109+神兵!Y109+魂核1!J111</f>
        <v>131018.20368000001</v>
      </c>
      <c r="AB111">
        <f>(星级!V111+阶位!W111+战魄!G111+武魂!W111+众神殿!G111+精神空间!W110+天赋!V111+魂师之魄1!K111)*(1+BR111)+魂兽1!K113+化神!F110+魂骨!E110+魂环!F110+神兵!G109+神兵!Z109+魂核1!K111</f>
        <v>120666.04368</v>
      </c>
      <c r="AC111">
        <f>(星级!W111+阶位!X111+战魄!H111+武魂!X111+众神殿!H111+精神空间!X110+天赋!W111+魂师之魄1!L111)*(1+BS111)+魂兽1!L113+化神!G110+魂骨!F110+魂环!G110+神兵!H109+神兵!AA109+魂核1!L111</f>
        <v>2009.5372799999998</v>
      </c>
      <c r="AD111">
        <f>(星级!X111+阶位!Y111+战魄!I111+武魂!Y111+众神殿!I111+精神空间!Y110+天赋!X111+魂师之魄1!M111)*(1+BT111)+魂兽1!M113+化神!H110+魂骨!G110+魂环!H110+神兵!I109+神兵!AB109+魂核1!M111</f>
        <v>1493.9532799999999</v>
      </c>
      <c r="AE111">
        <f>(星级!Y111+阶位!Z111+战魄!J111+武魂!Z111+众神殿!J111+精神空间!Z110+天赋!Y111+魂师之魄1!N111)*(1+BU111)+魂兽1!N113+化神!I110+魂骨!H110+魂环!I110+神兵!J109+神兵!AC109+魂核1!N111</f>
        <v>1600.4359680000002</v>
      </c>
      <c r="AF111">
        <f>(星级!Z111+阶位!AA111+战魄!K111+武魂!AA111+众神殿!K111+精神空间!AA110+天赋!Z111+魂师之魄1!O111)*(1+BV111)+魂兽1!O113+化神!J110+魂骨!I110+魂环!J110+神兵!K109+神兵!AD109+魂核1!O111</f>
        <v>1523.7327600000001</v>
      </c>
      <c r="AG111">
        <f>(星级!AA111+阶位!AB111+战魄!L111+武魂!AB111+众神殿!L111+精神空间!AB110+天赋!AA111+魂师之魄1!P111)*(1+BW111)+魂兽1!P113+化神!K110+魂骨!J110+魂环!K110+神兵!L109+神兵!AE109+魂核1!P111</f>
        <v>2066.2433999999998</v>
      </c>
      <c r="AH111">
        <f>(星级!AB111+阶位!AC111+战魄!M111+武魂!AC111+众神殿!M111+精神空间!AC110+天赋!AB111+魂师之魄1!Q111)*(1+BX111)+魂兽1!Q113+化神!L110+魂骨!K110+魂环!L110+神兵!M109+神兵!AF109+魂核1!Q111</f>
        <v>1462.5233999999998</v>
      </c>
      <c r="AI111">
        <f>(星级!AC111+阶位!AD111+战魄!N111+武魂!AD111+众神殿!N111+精神空间!AD110+天赋!AC111+魂师之魄1!R111)*(1+BY111)+魂兽1!R113+化神!M110+魂骨!L110+魂环!M110+神兵!N109+神兵!AG109+魂核1!R111</f>
        <v>20264.399999999998</v>
      </c>
      <c r="AJ111">
        <f>(星级!AD111+阶位!AE111+战魄!O111+武魂!AE111+众神殿!O111+精神空间!AE110+天赋!AD111+魂师之魄1!S111)*(1+BZ111)+魂兽1!S113+化神!N110+魂骨!M110+魂环!N110+神兵!O109+神兵!AH109+魂核1!S111</f>
        <v>209.95</v>
      </c>
      <c r="AK111">
        <f>(星级!AE111+阶位!AF111+战魄!P111+武魂!AF111+众神殿!P111+精神空间!AF110+天赋!AE111+魂师之魄1!T111)*(1+CA111)+魂兽1!T113+化神!O110+魂骨!N110+魂环!O110+神兵!P109+神兵!AI109+魂核1!T111</f>
        <v>103643.38</v>
      </c>
      <c r="AL111">
        <f>(星级!AF111+阶位!AG111+战魄!Q111+武魂!AG111+众神殿!Q111+精神空间!AG110+天赋!AF111+魂师之魄1!U111)*(1+CB111)+魂兽1!U113+化神!P110+魂骨!O110+魂环!P110+神兵!Q109+神兵!AJ109+魂核1!U111</f>
        <v>103643.38</v>
      </c>
      <c r="AM111">
        <f>化神!R110+魂环!Q110</f>
        <v>66655</v>
      </c>
      <c r="AN111">
        <f>化神!S110+魂环!R110</f>
        <v>66655</v>
      </c>
      <c r="AO111">
        <f>魂环!S110</f>
        <v>2000</v>
      </c>
      <c r="AP111">
        <f>魂环!T110</f>
        <v>2000</v>
      </c>
      <c r="AQ111">
        <f>魂核1!Y111+神器1!AD111+VLOOKUP(精神空间!$B$2,精神空间!$BR$4:$BT$11,2,)</f>
        <v>0.78991</v>
      </c>
      <c r="AR111">
        <f>魂核1!Z111+神器1!AE111+VLOOKUP(精神空间!$B$2,精神空间!$BR$4:$BT$11,2,)</f>
        <v>0.78991</v>
      </c>
      <c r="AT111">
        <f>(星级!AH111+阶位!AJ111+战魄!D111+武魂!AJ111+众神殿!D111+精神空间!AJ110+天赋!AI111+魂师之魄1!H111)*(1+BO111)+魂兽1!H113+化神!C110+魂骨!B110+魂环!C110+神兵!D109+神兵!W109+魂核1!H111</f>
        <v>1435638.3567388998</v>
      </c>
      <c r="AU111">
        <f>(星级!AI111+阶位!AK111+战魄!E111+武魂!AK111+众神殿!E111+精神空间!AK110+天赋!AJ111+魂师之魄1!I111)*(1+BP111)+魂兽1!I113+化神!D110+魂骨!C110+魂环!D110+神兵!E109+神兵!X109+魂核1!I111</f>
        <v>371321.12573946</v>
      </c>
      <c r="AV111">
        <f>(星级!AJ111+阶位!AL111+战魄!F111+武魂!AL111+众神殿!F111+精神空间!AL110+天赋!AK111+魂师之魄1!J111)*(1+BQ111)+魂兽1!J113+化神!E110+魂骨!D110+魂环!E110+神兵!F109+神兵!Y109+魂核1!J111</f>
        <v>118855.12496000002</v>
      </c>
      <c r="AW111">
        <f>(星级!AK111+阶位!AM111+战魄!G111+武魂!AM111+众神殿!G111+精神空间!AM110+天赋!AL111+魂师之魄1!K111)*(1+BR111)+魂兽1!K113+化神!F110+魂骨!E110+魂环!F110+神兵!G109+神兵!Z109+魂核1!K111</f>
        <v>128606.24816000002</v>
      </c>
      <c r="AX111">
        <f>(星级!AL111+阶位!AN111+战魄!H111+武魂!AN111+众神殿!H111+精神空间!AN110+天赋!AM111+魂师之魄1!L111)*(1+BS111)+魂兽1!L113+化神!G110+魂骨!F110+魂环!G110+神兵!H109+神兵!AA109+魂核1!L111</f>
        <v>2025.88032</v>
      </c>
      <c r="AY111">
        <f>(星级!AM111+阶位!AO111+战魄!I111+武魂!AO111+众神殿!I111+精神空间!AO110+天赋!AN111+魂师之魄1!M111)*(1+BT111)+魂兽1!M113+化神!H110+魂骨!G110+魂环!H110+神兵!I109+神兵!AB109+魂核1!M111</f>
        <v>1510.2963199999999</v>
      </c>
      <c r="AZ111">
        <f>(星级!AN111+阶位!AP111+战魄!J111+武魂!AP111+众神殿!J111+精神空间!AP110+天赋!AO111+魂师之魄1!N111)*(1+BU111)+魂兽1!N113+化神!I110+魂骨!H110+魂环!I110+神兵!J109+神兵!AC109+魂核1!N111</f>
        <v>1584.092928</v>
      </c>
      <c r="BA111">
        <f>(星级!AO111+阶位!AQ111+战魄!K111+武魂!AQ111+众神殿!K111+精神空间!AQ110+天赋!AP111+魂师之魄1!O111)*(1+BV111)+魂兽1!O113+化神!J110+魂骨!I110+魂环!J110+神兵!K109+神兵!AD109+魂核1!O111</f>
        <v>1497.8761199999999</v>
      </c>
      <c r="BB111">
        <f>(星级!AP111+阶位!AR111+战魄!L111+武魂!AR111+众神殿!L111+精神空间!AR110+天赋!AQ111+魂师之魄1!P111)*(1+BW111)+魂兽1!P113+化神!K110+魂骨!J110+魂环!K110+神兵!L109+神兵!AE109+魂核1!P111</f>
        <v>2066.2433999999998</v>
      </c>
      <c r="BC111">
        <f>(星级!AQ111+阶位!AS111+战魄!M111+武魂!AS111+众神殿!M111+精神空间!AS110+天赋!AR111+魂师之魄1!Q111)*(1+BX111)+魂兽1!Q113+化神!L110+魂骨!K110+魂环!L110+神兵!M109+神兵!AF109+魂核1!Q111</f>
        <v>1462.5233999999998</v>
      </c>
      <c r="BD111">
        <f>(星级!AR111+阶位!AT111+战魄!N111+武魂!AT111+众神殿!N111+精神空间!AT110+天赋!AS111+魂师之魄1!R111)*(1+BY111)+魂兽1!R113+化神!M110+魂骨!L110+魂环!M110+神兵!N109+神兵!AG109+魂核1!R111</f>
        <v>10132.199999999999</v>
      </c>
      <c r="BE111">
        <f>(星级!AS111+阶位!AU111+战魄!O111+武魂!AU111+众神殿!O111+精神空间!AU110+天赋!AT111+魂师之魄1!S111)*(1+BZ111)+魂兽1!S113+化神!N110+魂骨!M110+魂环!N110+神兵!O109+神兵!AH109+魂核1!S111</f>
        <v>265.2</v>
      </c>
      <c r="BF111">
        <f>(星级!AT111+阶位!AV111+战魄!P111+武魂!AV111+众神殿!P111+精神空间!AV110+天赋!AU111+魂师之魄1!T111)*(1+CA111)+魂兽1!T113+化神!O110+魂骨!N110+魂环!O110+神兵!P109+神兵!AI109+魂核1!T111</f>
        <v>103643.38</v>
      </c>
      <c r="BG111">
        <f>(星级!AU111+阶位!AW111+战魄!Q111+武魂!AW111+众神殿!Q111+精神空间!AW110+天赋!AV111+魂师之魄1!U111)*(1+CB111)+魂兽1!U113+化神!P110+魂骨!O110+魂环!P110+神兵!Q109+神兵!AJ109+魂核1!U111</f>
        <v>103643.38</v>
      </c>
      <c r="BH111">
        <f>化神!R110+魂环!Q110</f>
        <v>66655</v>
      </c>
      <c r="BI111">
        <f>化神!S110+魂环!R110</f>
        <v>66655</v>
      </c>
      <c r="BJ111">
        <f>魂环!S110</f>
        <v>2000</v>
      </c>
      <c r="BK111">
        <f>魂环!T110</f>
        <v>2000</v>
      </c>
      <c r="BL111">
        <f>魂核1!Y111+神器1!AD111+VLOOKUP(精神空间!$B$2,精神空间!$BR$4:$BT$11,2,)</f>
        <v>0.78991</v>
      </c>
      <c r="BM111">
        <f>魂核1!Z111+神器1!AE111+VLOOKUP(精神空间!$B$2,精神空间!$BR$4:$BT$11,2,)</f>
        <v>0.78991</v>
      </c>
      <c r="BO111">
        <f>战魄!T111+武魂!AZ111+好感度!D110+魂师之魄1!Y111+神器1!M111+魂兽1!X113+精神空间!BA110+精神空间!BC110</f>
        <v>3.1779099999999998</v>
      </c>
      <c r="BP111">
        <f>战魄!U111+武魂!BA111+好感度!E110+魂师之魄1!Z111+神器1!N111+魂兽1!Y113+精神空间!BB110+精神空间!BD110</f>
        <v>2.1779099999999998</v>
      </c>
      <c r="BQ111">
        <f>战魄!V111+武魂!BB111+好感度!F110+魂师之魄1!AA111+神器1!O111+魂兽1!Z113</f>
        <v>1.08</v>
      </c>
      <c r="BR111">
        <f>战魄!W111+武魂!BC111+好感度!G110+魂师之魄1!AB111+神器1!P111+魂兽1!AA113</f>
        <v>1.08</v>
      </c>
      <c r="BS111">
        <f>战魄!X111+武魂!BD111+好感度!H110+魂师之魄1!AC111+神器1!Q111+魂兽1!AB113</f>
        <v>1.4319999999999999</v>
      </c>
      <c r="BT111">
        <f>战魄!Y111+武魂!BE111+好感度!I110+魂师之魄1!AD111+神器1!R111+魂兽1!AC113</f>
        <v>1.4319999999999999</v>
      </c>
      <c r="BU111">
        <f>战魄!Z111+武魂!BF111+好感度!J110+魂师之魄1!AE111+神器1!S111+魂兽1!AD113</f>
        <v>1.4319999999999999</v>
      </c>
      <c r="BV111">
        <f>战魄!AA111+武魂!BG111+好感度!K110+魂师之魄1!AF111+神器1!T111+魂兽1!AE113</f>
        <v>1.4119999999999999</v>
      </c>
      <c r="BW111">
        <f>战魄!AB111+武魂!BH111+好感度!L110+魂师之魄1!AG111+神器1!U111+魂兽1!AF113</f>
        <v>1.3399999999999999</v>
      </c>
      <c r="BX111">
        <f>战魄!AC111+武魂!BI111+好感度!M110+魂师之魄1!AH111+神器1!V111+魂兽1!AG113</f>
        <v>1.3399999999999999</v>
      </c>
      <c r="BY111">
        <f>战魄!AD111+武魂!BJ111+好感度!N110+魂师之魄1!AI111+神器1!W111+魂兽1!AH113</f>
        <v>1.3399999999999999</v>
      </c>
      <c r="BZ111">
        <f>战魄!AE111+武魂!BK111+好感度!O110+魂师之魄1!AJ111+神器1!X111+魂兽1!AI113</f>
        <v>1.21</v>
      </c>
      <c r="CA111">
        <f>战魄!AF111+武魂!BL111+好感度!P110+魂师之魄1!AK111+神器1!Y111+魂兽1!AJ113</f>
        <v>1.08</v>
      </c>
      <c r="CB111">
        <f>战魄!AG111+武魂!BM111+好感度!Q110+魂师之魄1!AL111+神器1!Z111+魂兽1!AK113</f>
        <v>1.08</v>
      </c>
    </row>
    <row r="112" spans="2:80" x14ac:dyDescent="0.2">
      <c r="B112">
        <v>108</v>
      </c>
      <c r="D112">
        <f>(星级!D112+阶位!D112+战魄!D112+武魂!D112+众神殿!D112+精神空间!D111+天赋!C112+魂师之魄1!H112)*(1+BO112)+魂兽1!H114+化神!C111+魂骨!B111+魂环!C111+神兵!D110+神兵!W110+魂核1!H112</f>
        <v>1606443.0323985398</v>
      </c>
      <c r="E112">
        <f>(星级!E112+阶位!E112+战魄!E112+武魂!E112+众神殿!E112+精神空间!E111+天赋!D112+魂师之魄1!I112)*(1+BP112)+魂兽1!I114+化神!D111+魂骨!C111+魂环!D111+神兵!E110+神兵!X110+魂核1!I112</f>
        <v>357962.25987722003</v>
      </c>
      <c r="F112">
        <f>(星级!F112+阶位!F112+战魄!F112+武魂!F112+众神殿!F112+精神空间!F111+天赋!E112+魂师之魄1!J112)*(1+BQ112)+魂兽1!J114+化神!E111+魂骨!D111+魂环!E111+神兵!F110+神兵!Y110+魂核1!J112</f>
        <v>140393.94511999999</v>
      </c>
      <c r="G112">
        <f>(星级!G112+阶位!G112+战魄!G112+武魂!G112+众神殿!G112+精神空间!G111+天赋!F112+魂师之魄1!K112)*(1+BR112)+魂兽1!K114+化神!F111+魂骨!E111+魂环!F111+神兵!G110+神兵!Z110+魂核1!K112</f>
        <v>129906.58512</v>
      </c>
      <c r="H112">
        <f>(星级!H112+阶位!H112+战魄!H112+武魂!H112+众神殿!H112+精神空间!H111+天赋!G112+魂师之魄1!L112)*(1+BS112)+魂兽1!L114+化神!G111+魂骨!F111+魂环!G111+神兵!H110+神兵!AA110+魂核1!L112</f>
        <v>2036.0947200000001</v>
      </c>
      <c r="I112">
        <f>(星级!I112+阶位!I112+战魄!I112+武魂!I112+众神殿!I112+精神空间!I111+天赋!H112+魂师之魄1!M112)*(1+BT112)+魂兽1!M114+化神!H111+魂骨!G111+魂环!H111+神兵!I110+神兵!AB110+魂核1!M112</f>
        <v>1520.51072</v>
      </c>
      <c r="J112">
        <f>(星级!J112+阶位!J112+战魄!J112+武魂!J112+众神殿!J112+精神空间!J111+天赋!I112+魂师之魄1!N112)*(1+BU112)+魂兽1!N114+化神!I111+魂骨!H111+魂环!I111+神兵!J110+神兵!AC110+魂核1!N112</f>
        <v>1594.3073279999999</v>
      </c>
      <c r="K112">
        <f>(星级!K112+阶位!K112+战魄!K112+武魂!K112+众神殿!K112+精神空间!K111+天赋!J112+魂师之魄1!O112)*(1+BV112)+魂兽1!O114+化神!J111+魂骨!I111+魂环!J111+神兵!K110+神兵!AD110+魂核1!O112</f>
        <v>1530.2387200000001</v>
      </c>
      <c r="L112">
        <f>(星级!L112+阶位!L112+战魄!L112+武魂!L112+众神殿!L112+精神空间!L111+天赋!K112+魂师之魄1!P112)*(1+BW112)+魂兽1!P114+化神!K111+魂骨!J111+魂环!K111+神兵!L110+神兵!AE110+魂核1!P112</f>
        <v>2139.9505199999999</v>
      </c>
      <c r="M112">
        <f>(星级!M112+阶位!M112+战魄!M112+武魂!M112+众神殿!M112+精神空间!M111+天赋!L112+魂师之魄1!Q112)*(1+BX112)+魂兽1!Q114+化神!L111+魂骨!K111+魂环!L111+神兵!M110+神兵!AF110+魂核1!Q112</f>
        <v>1517.65452</v>
      </c>
      <c r="N112">
        <f>(星级!N112+阶位!N112+战魄!N112+武魂!N112+众神殿!N112+精神空间!N111+天赋!M112+魂师之魄1!R112)*(1+BY112)+魂兽1!R114+化神!M111+魂骨!L111+魂环!M111+神兵!N110+神兵!AG110+魂核1!R112</f>
        <v>25623</v>
      </c>
      <c r="O112">
        <f>(星级!O112+阶位!O112+战魄!O112+武魂!O112+众神殿!O112+精神空间!O111+天赋!N112+魂师之魄1!S112)*(1+BZ112)+魂兽1!S114+化神!N111+魂骨!M111+魂环!N111+神兵!O110+神兵!AH110+魂核1!S112</f>
        <v>132.6</v>
      </c>
      <c r="P112">
        <f>(星级!P112+阶位!P112+战魄!P112+武魂!P112+众神殿!P112+精神空间!P111+天赋!O112+魂师之魄1!T112)*(1+CA112)+魂兽1!T114+化神!O111+魂骨!N111+魂环!O111+神兵!P110+神兵!AI110+魂核1!T112</f>
        <v>106353.05839999999</v>
      </c>
      <c r="Q112">
        <f>(星级!Q112+阶位!Q112+战魄!Q112+武魂!Q112+众神殿!Q112+精神空间!Q111+天赋!P112+魂师之魄1!U112)*(1+CB112)+魂兽1!U114+化神!P111+魂骨!O111+魂环!P111+神兵!Q110+神兵!AJ110+魂核1!U112</f>
        <v>106353.05839999999</v>
      </c>
      <c r="R112">
        <f>化神!R111+魂环!Q111</f>
        <v>66655</v>
      </c>
      <c r="S112">
        <f>化神!S111+魂环!R111</f>
        <v>66655</v>
      </c>
      <c r="T112">
        <f>魂环!S111</f>
        <v>2000</v>
      </c>
      <c r="U112">
        <f>魂环!T111</f>
        <v>2000</v>
      </c>
      <c r="V112">
        <f>魂核1!Y112+神器1!AD112+VLOOKUP(精神空间!$B$2,精神空间!$BR$4:$BT$11,2,)</f>
        <v>0.78991</v>
      </c>
      <c r="W112">
        <f>魂核1!Z112+神器1!AE112+VLOOKUP(精神空间!$B$2,精神空间!$BR$4:$BT$11,2,)</f>
        <v>0.78991</v>
      </c>
      <c r="Y112">
        <f>(星级!S112+阶位!T112+战魄!D112+武魂!T112+众神殿!D112+精神空间!T111+天赋!S112+魂师之魄1!H112)*(1+BO112)+魂兽1!H114+化神!C111+魂骨!B111+魂环!C111+神兵!D110+神兵!W110+魂核1!H112</f>
        <v>1549452.1537327198</v>
      </c>
      <c r="Z112">
        <f>(星级!T112+阶位!U112+战魄!E112+武魂!U112+众神殿!E112+精神空间!U111+天赋!T112+魂师之魄1!I112)*(1+BP112)+魂兽1!I114+化神!D111+魂骨!C111+魂环!D111+神兵!E110+神兵!X110+魂核1!I112</f>
        <v>375206.84527793998</v>
      </c>
      <c r="AA112">
        <f>(星级!U112+阶位!V112+战魄!F112+武魂!V112+众神殿!F112+精神空间!V111+天赋!U112+魂师之魄1!J112)*(1+BQ112)+魂兽1!J114+化神!E111+魂骨!D111+魂环!E111+神兵!F110+神兵!Y110+魂核1!J112</f>
        <v>134455.61168</v>
      </c>
      <c r="AB112">
        <f>(星级!V112+阶位!W112+战魄!G112+武魂!W112+众神殿!G112+精神空间!W111+天赋!V112+魂师之魄1!K112)*(1+BR112)+魂兽1!K114+化神!F111+魂骨!E111+魂环!F111+神兵!G110+神兵!Z110+魂核1!K112</f>
        <v>122185.69167999999</v>
      </c>
      <c r="AC112">
        <f>(星级!W112+阶位!X112+战魄!H112+武魂!X112+众神殿!H112+精神空间!X111+天赋!W112+魂师之魄1!L112)*(1+BS112)+魂兽1!L114+化神!G111+魂骨!F111+魂环!G111+神兵!H110+神兵!AA110+魂核1!L112</f>
        <v>2031.9116799999999</v>
      </c>
      <c r="AD112">
        <f>(星级!X112+阶位!Y112+战魄!I112+武魂!Y112+众神殿!I112+精神空间!Y111+天赋!X112+魂师之魄1!M112)*(1+BT112)+魂兽1!M114+化神!H111+魂骨!G111+魂环!H111+神兵!I110+神兵!AB110+魂核1!M112</f>
        <v>1516.3276799999999</v>
      </c>
      <c r="AE112">
        <f>(星级!Y112+阶位!Z112+战魄!J112+武魂!Z112+众神殿!J112+精神空间!Z111+天赋!Y112+魂师之魄1!N112)*(1+BU112)+魂兽1!N114+化神!I111+魂骨!H111+魂环!I111+神兵!J110+神兵!AC110+魂核1!N112</f>
        <v>1622.8103679999999</v>
      </c>
      <c r="AF112">
        <f>(星级!Z112+阶位!AA112+战魄!K112+武魂!AA112+众神殿!K112+精神空间!AA111+天赋!Z112+魂师之魄1!O112)*(1+BV112)+魂兽1!O114+化神!J111+魂骨!I111+魂环!J111+神兵!K110+神兵!AD110+魂核1!O112</f>
        <v>1558.7417600000001</v>
      </c>
      <c r="AG112">
        <f>(星级!AA112+阶位!AB112+战魄!L112+武魂!AB112+众神殿!L112+精神空间!AB111+天赋!AA112+魂师之魄1!P112)*(1+BW112)+魂兽1!P114+化神!K111+魂骨!J111+魂环!K111+神兵!L110+神兵!AE110+魂核1!P112</f>
        <v>2152.0105199999998</v>
      </c>
      <c r="AH112">
        <f>(星级!AB112+阶位!AC112+战魄!M112+武魂!AC112+众神殿!M112+精神空间!AC111+天赋!AB112+魂师之魄1!Q112)*(1+BX112)+魂兽1!Q114+化神!L111+魂骨!K111+魂环!L111+神兵!M110+神兵!AF110+魂核1!Q112</f>
        <v>1529.71452</v>
      </c>
      <c r="AI112">
        <f>(星级!AC112+阶位!AD112+战魄!N112+武魂!AD112+众神殿!N112+精神空间!AD111+天赋!AC112+魂师之魄1!R112)*(1+BY112)+魂兽1!R114+化神!M111+魂骨!L111+魂环!M111+神兵!N110+神兵!AG110+魂核1!R112</f>
        <v>20451.599999999999</v>
      </c>
      <c r="AJ112">
        <f>(星级!AD112+阶位!AE112+战魄!O112+武魂!AE112+众神殿!O112+精神空间!AE111+天赋!AD112+魂师之魄1!S112)*(1+BZ112)+魂兽1!S114+化神!N111+魂骨!M111+魂环!N111+神兵!O110+神兵!AH110+魂核1!S112</f>
        <v>209.95</v>
      </c>
      <c r="AK112">
        <f>(星级!AE112+阶位!AF112+战魄!P112+武魂!AF112+众神殿!P112+精神空间!AF111+天赋!AE112+魂师之魄1!T112)*(1+CA112)+魂兽1!T114+化神!O111+魂骨!N111+魂环!O111+神兵!P110+神兵!AI110+魂核1!T112</f>
        <v>105787.2984</v>
      </c>
      <c r="AL112">
        <f>(星级!AF112+阶位!AG112+战魄!Q112+武魂!AG112+众神殿!Q112+精神空间!AG111+天赋!AF112+魂师之魄1!U112)*(1+CB112)+魂兽1!U114+化神!P111+魂骨!O111+魂环!P111+神兵!Q110+神兵!AJ110+魂核1!U112</f>
        <v>105787.2984</v>
      </c>
      <c r="AM112">
        <f>化神!R111+魂环!Q111</f>
        <v>66655</v>
      </c>
      <c r="AN112">
        <f>化神!S111+魂环!R111</f>
        <v>66655</v>
      </c>
      <c r="AO112">
        <f>魂环!S111</f>
        <v>2000</v>
      </c>
      <c r="AP112">
        <f>魂环!T111</f>
        <v>2000</v>
      </c>
      <c r="AQ112">
        <f>魂核1!Y112+神器1!AD112+VLOOKUP(精神空间!$B$2,精神空间!$BR$4:$BT$11,2,)</f>
        <v>0.78991</v>
      </c>
      <c r="AR112">
        <f>魂核1!Z112+神器1!AE112+VLOOKUP(精神空间!$B$2,精神空间!$BR$4:$BT$11,2,)</f>
        <v>0.78991</v>
      </c>
      <c r="AT112">
        <f>(星级!AH112+阶位!AJ112+战魄!D112+武魂!AJ112+众神殿!D112+精神空间!AJ111+天赋!AI112+魂师之魄1!H112)*(1+BO112)+魂兽1!H114+化神!C111+魂骨!B111+魂环!C111+神兵!D110+神兵!W110+魂核1!H112</f>
        <v>1437484.9929589001</v>
      </c>
      <c r="AU112">
        <f>(星级!AI112+阶位!AK112+战魄!E112+武魂!AK112+众神殿!E112+精神空间!AK111+天赋!AJ112+魂师之魄1!I112)*(1+BP112)+魂兽1!I114+化神!D111+魂骨!C111+魂环!D111+神兵!E110+神兵!X110+魂核1!I112</f>
        <v>371854.53793295997</v>
      </c>
      <c r="AV112">
        <f>(星级!AJ112+阶位!AL112+战魄!F112+武魂!AL112+众神殿!F112+精神空间!AL111+天赋!AK112+魂师之魄1!J112)*(1+BQ112)+魂兽1!J114+化神!E111+魂骨!D111+魂环!E111+神兵!F110+神兵!Y110+魂核1!J112</f>
        <v>118935.18416</v>
      </c>
      <c r="AW112">
        <f>(星级!AK112+阶位!AM112+战魄!G112+武魂!AM112+众神殿!G112+精神空间!AM111+天赋!AL112+魂师之魄1!K112)*(1+BR112)+魂兽1!K114+化神!F111+魂骨!E111+魂环!F111+神兵!G110+神兵!Z110+魂核1!K112</f>
        <v>128716.92496</v>
      </c>
      <c r="AX112">
        <f>(星级!AL112+阶位!AN112+战魄!H112+武魂!AN112+众神殿!H112+精神空间!AN111+天赋!AM112+魂师之魄1!L112)*(1+BS112)+魂兽1!L114+化神!G111+魂骨!F111+魂环!G111+神兵!H110+神兵!AA110+魂核1!L112</f>
        <v>2036.0947200000001</v>
      </c>
      <c r="AY112">
        <f>(星级!AM112+阶位!AO112+战魄!I112+武魂!AO112+众神殿!I112+精神空间!AO111+天赋!AN112+魂师之魄1!M112)*(1+BT112)+魂兽1!M114+化神!H111+魂骨!G111+魂环!H111+神兵!I110+神兵!AB110+魂核1!M112</f>
        <v>1520.51072</v>
      </c>
      <c r="AZ112">
        <f>(星级!AN112+阶位!AP112+战魄!J112+武魂!AP112+众神殿!J112+精神空间!AP111+天赋!AO112+魂师之魄1!N112)*(1+BU112)+魂兽1!N114+化神!I111+魂骨!H111+魂环!I111+神兵!J110+神兵!AC110+魂核1!N112</f>
        <v>1594.3073279999999</v>
      </c>
      <c r="BA112">
        <f>(星级!AO112+阶位!AQ112+战魄!K112+武魂!AQ112+众神殿!K112+精神空间!AQ111+天赋!AP112+魂师之魄1!O112)*(1+BV112)+魂兽1!O114+化神!J111+魂骨!I111+魂环!J111+神兵!K110+神兵!AD110+魂核1!O112</f>
        <v>1520.51072</v>
      </c>
      <c r="BB112">
        <f>(星级!AP112+阶位!AR112+战魄!L112+武魂!AR112+众神殿!L112+精神空间!AR111+天赋!AQ112+魂师之魄1!P112)*(1+BW112)+魂兽1!P114+化神!K111+魂骨!J111+魂环!K111+神兵!L110+神兵!AE110+魂核1!P112</f>
        <v>2139.9505199999999</v>
      </c>
      <c r="BC112">
        <f>(星级!AQ112+阶位!AS112+战魄!M112+武魂!AS112+众神殿!M112+精神空间!AS111+天赋!AR112+魂师之魄1!Q112)*(1+BX112)+魂兽1!Q114+化神!L111+魂骨!K111+魂环!L111+神兵!M110+神兵!AF110+魂核1!Q112</f>
        <v>1517.65452</v>
      </c>
      <c r="BD112">
        <f>(星级!AR112+阶位!AT112+战魄!N112+武魂!AT112+众神殿!N112+精神空间!AT111+天赋!AS112+魂师之魄1!R112)*(1+BY112)+魂兽1!R114+化神!M111+魂骨!L111+魂环!M111+神兵!N110+神兵!AG110+魂核1!R112</f>
        <v>10225.799999999999</v>
      </c>
      <c r="BE112">
        <f>(星级!AS112+阶位!AU112+战魄!O112+武魂!AU112+众神殿!O112+精神空间!AU111+天赋!AT112+魂师之魄1!S112)*(1+BZ112)+魂兽1!S114+化神!N111+魂骨!M111+魂环!N111+神兵!O110+神兵!AH110+魂核1!S112</f>
        <v>265.2</v>
      </c>
      <c r="BF112">
        <f>(星级!AT112+阶位!AV112+战魄!P112+武魂!AV112+众神殿!P112+精神空间!AV111+天赋!AU112+魂师之魄1!T112)*(1+CA112)+魂兽1!T114+化神!O111+魂骨!N111+魂环!O111+神兵!P110+神兵!AI110+魂核1!T112</f>
        <v>103665.69839999999</v>
      </c>
      <c r="BG112">
        <f>(星级!AU112+阶位!AW112+战魄!Q112+武魂!AW112+众神殿!Q112+精神空间!AW111+天赋!AV112+魂师之魄1!U112)*(1+CB112)+魂兽1!U114+化神!P111+魂骨!O111+魂环!P111+神兵!Q110+神兵!AJ110+魂核1!U112</f>
        <v>103665.69839999999</v>
      </c>
      <c r="BH112">
        <f>化神!R111+魂环!Q111</f>
        <v>66655</v>
      </c>
      <c r="BI112">
        <f>化神!S111+魂环!R111</f>
        <v>66655</v>
      </c>
      <c r="BJ112">
        <f>魂环!S111</f>
        <v>2000</v>
      </c>
      <c r="BK112">
        <f>魂环!T111</f>
        <v>2000</v>
      </c>
      <c r="BL112">
        <f>魂核1!Y112+神器1!AD112+VLOOKUP(精神空间!$B$2,精神空间!$BR$4:$BT$11,2,)</f>
        <v>0.78991</v>
      </c>
      <c r="BM112">
        <f>魂核1!Z112+神器1!AE112+VLOOKUP(精神空间!$B$2,精神空间!$BR$4:$BT$11,2,)</f>
        <v>0.78991</v>
      </c>
      <c r="BO112">
        <f>战魄!T112+武魂!AZ112+好感度!D111+魂师之魄1!Y112+神器1!M112+魂兽1!X114+精神空间!BA111+精神空间!BC111</f>
        <v>3.1779099999999998</v>
      </c>
      <c r="BP112">
        <f>战魄!U112+武魂!BA112+好感度!E111+魂师之魄1!Z112+神器1!N112+魂兽1!Y114+精神空间!BB111+精神空间!BD111</f>
        <v>2.1779099999999998</v>
      </c>
      <c r="BQ112">
        <f>战魄!V112+武魂!BB112+好感度!F111+魂师之魄1!AA112+神器1!O112+魂兽1!Z114</f>
        <v>1.08</v>
      </c>
      <c r="BR112">
        <f>战魄!W112+武魂!BC112+好感度!G111+魂师之魄1!AB112+神器1!P112+魂兽1!AA114</f>
        <v>1.08</v>
      </c>
      <c r="BS112">
        <f>战魄!X112+武魂!BD112+好感度!H111+魂师之魄1!AC112+神器1!Q112+魂兽1!AB114</f>
        <v>1.4319999999999999</v>
      </c>
      <c r="BT112">
        <f>战魄!Y112+武魂!BE112+好感度!I111+魂师之魄1!AD112+神器1!R112+魂兽1!AC114</f>
        <v>1.4319999999999999</v>
      </c>
      <c r="BU112">
        <f>战魄!Z112+武魂!BF112+好感度!J111+魂师之魄1!AE112+神器1!S112+魂兽1!AD114</f>
        <v>1.4319999999999999</v>
      </c>
      <c r="BV112">
        <f>战魄!AA112+武魂!BG112+好感度!K111+魂师之魄1!AF112+神器1!T112+魂兽1!AE114</f>
        <v>1.4319999999999999</v>
      </c>
      <c r="BW112">
        <f>战魄!AB112+武魂!BH112+好感度!L111+魂师之魄1!AG112+神器1!U112+魂兽1!AF114</f>
        <v>1.4119999999999999</v>
      </c>
      <c r="BX112">
        <f>战魄!AC112+武魂!BI112+好感度!M111+魂师之魄1!AH112+神器1!V112+魂兽1!AG114</f>
        <v>1.4119999999999999</v>
      </c>
      <c r="BY112">
        <f>战魄!AD112+武魂!BJ112+好感度!N111+魂师之魄1!AI112+神器1!W112+魂兽1!AH114</f>
        <v>1.3399999999999999</v>
      </c>
      <c r="BZ112">
        <f>战魄!AE112+武魂!BK112+好感度!O111+魂师之魄1!AJ112+神器1!X112+魂兽1!AI114</f>
        <v>1.21</v>
      </c>
      <c r="CA112">
        <f>战魄!AF112+武魂!BL112+好感度!P111+魂师之魄1!AK112+神器1!Y112+魂兽1!AJ114</f>
        <v>1.08</v>
      </c>
      <c r="CB112">
        <f>战魄!AG112+武魂!BM112+好感度!Q111+魂师之魄1!AL112+神器1!Z112+魂兽1!AK114</f>
        <v>1.08</v>
      </c>
    </row>
    <row r="113" spans="2:80" x14ac:dyDescent="0.2">
      <c r="B113">
        <v>109</v>
      </c>
      <c r="D113">
        <f>(星级!D113+阶位!D113+战魄!D113+武魂!D113+众神殿!D113+精神空间!D112+天赋!C113+魂师之魄1!H113)*(1+BO113)+魂兽1!H115+化神!C112+魂骨!B112+魂环!C112+神兵!D111+神兵!W111+魂核1!H113</f>
        <v>1642427.3712285399</v>
      </c>
      <c r="E113">
        <f>(星级!E113+阶位!E113+战魄!E113+武魂!E113+众神殿!E113+精神空间!E112+天赋!D113+魂师之魄1!I113)*(1+BP113)+魂兽1!I115+化神!D112+魂骨!C112+魂环!D112+神兵!E111+神兵!X111+魂核1!I113</f>
        <v>371275.16044921998</v>
      </c>
      <c r="F113">
        <f>(星级!F113+阶位!F113+战魄!F113+武魂!F113+众神殿!F113+精神空间!F112+天赋!E113+魂师之魄1!J113)*(1+BQ113)+魂兽1!J115+化神!E112+魂骨!D112+魂环!E112+神兵!F111+神兵!Y111+魂核1!J113</f>
        <v>143940.76111999998</v>
      </c>
      <c r="G113">
        <f>(星级!G113+阶位!G113+战魄!G113+武魂!G113+众神殿!G113+精神空间!G112+天赋!F113+魂师之魄1!K113)*(1+BR113)+魂兽1!K115+化神!F112+魂骨!E112+魂环!F112+神兵!G111+神兵!Z111+魂核1!K113</f>
        <v>128550.84112</v>
      </c>
      <c r="H113">
        <f>(星级!H113+阶位!H113+战魄!H113+武魂!H113+众神殿!H113+精神空间!H112+天赋!G113+魂师之魄1!L113)*(1+BS113)+魂兽1!L115+化神!G112+魂骨!F112+魂环!G112+神兵!H111+神兵!AA111+魂核1!L113</f>
        <v>2058.4691199999997</v>
      </c>
      <c r="I113">
        <f>(星级!I113+阶位!I113+战魄!I113+武魂!I113+众神殿!I113+精神空间!I112+天赋!H113+魂师之魄1!M113)*(1+BT113)+魂兽1!M115+化神!H112+魂骨!G112+魂环!H112+神兵!I111+神兵!AB111+魂核1!M113</f>
        <v>1542.8851199999999</v>
      </c>
      <c r="J113">
        <f>(星级!J113+阶位!J113+战魄!J113+武魂!J113+众神殿!J113+精神空间!J112+天赋!I113+魂师之魄1!N113)*(1+BU113)+魂兽1!N115+化神!I112+魂骨!H112+魂环!I112+神兵!J111+神兵!AC111+魂核1!N113</f>
        <v>1616.681728</v>
      </c>
      <c r="K113">
        <f>(星级!K113+阶位!K113+战魄!K113+武魂!K113+众神殿!K113+精神空间!K112+天赋!J113+魂师之魄1!O113)*(1+BV113)+魂兽1!O115+化神!J112+魂骨!I112+魂环!J112+神兵!K111+神兵!AD111+魂核1!O113</f>
        <v>1552.61312</v>
      </c>
      <c r="L113">
        <f>(星级!L113+阶位!L113+战魄!L113+武魂!L113+众神殿!L113+精神空间!L112+天赋!K113+魂师之魄1!P113)*(1+BW113)+魂兽1!P115+化神!K112+魂骨!J112+魂环!K112+神兵!L111+神兵!AE111+魂核1!P113</f>
        <v>2180.0691199999997</v>
      </c>
      <c r="M113">
        <f>(星级!M113+阶位!M113+战魄!M113+武魂!M113+众神殿!M113+精神空间!M112+天赋!L113+魂师之魄1!Q113)*(1+BX113)+魂兽1!Q115+化神!L112+魂骨!K112+魂环!L112+神兵!M111+神兵!AF111+魂核1!Q113</f>
        <v>1539.8449199999998</v>
      </c>
      <c r="N113">
        <f>(星级!N113+阶位!N113+战魄!N113+武魂!N113+众神殿!N113+精神空间!N112+天赋!M113+魂师之魄1!R113)*(1+BY113)+魂兽1!R115+化神!M112+魂骨!L112+魂环!M112+神兵!N111+神兵!AG111+魂核1!R113</f>
        <v>25857</v>
      </c>
      <c r="O113">
        <f>(星级!O113+阶位!O113+战魄!O113+武魂!O113+众神殿!O113+精神空间!O112+天赋!N113+魂师之魄1!S113)*(1+BZ113)+魂兽1!S115+化神!N112+魂骨!M112+魂环!N112+神兵!O111+神兵!AH111+魂核1!S113</f>
        <v>132.6</v>
      </c>
      <c r="P113">
        <f>(星级!P113+阶位!P113+战魄!P113+武魂!P113+众神殿!P113+精神空间!P112+天赋!O113+魂师之魄1!T113)*(1+CA113)+魂兽1!T115+化神!O112+魂骨!N112+魂环!O112+神兵!P111+神兵!AI111+魂核1!T113</f>
        <v>108507.3768</v>
      </c>
      <c r="Q113">
        <f>(星级!Q113+阶位!Q113+战魄!Q113+武魂!Q113+众神殿!Q113+精神空间!Q112+天赋!P113+魂师之魄1!U113)*(1+CB113)+魂兽1!U115+化神!P112+魂骨!O112+魂环!P112+神兵!Q111+神兵!AJ111+魂核1!U113</f>
        <v>108507.3768</v>
      </c>
      <c r="R113">
        <f>化神!R112+魂环!Q112</f>
        <v>66655</v>
      </c>
      <c r="S113">
        <f>化神!S112+魂环!R112</f>
        <v>66655</v>
      </c>
      <c r="T113">
        <f>魂环!S112</f>
        <v>2000</v>
      </c>
      <c r="U113">
        <f>魂环!T112</f>
        <v>2000</v>
      </c>
      <c r="V113">
        <f>魂核1!Y113+神器1!AD113+VLOOKUP(精神空间!$B$2,精神空间!$BR$4:$BT$11,2,)</f>
        <v>0.78991</v>
      </c>
      <c r="W113">
        <f>魂核1!Z113+神器1!AE113+VLOOKUP(精神空间!$B$2,精神空间!$BR$4:$BT$11,2,)</f>
        <v>0.78991</v>
      </c>
      <c r="Y113">
        <f>(星级!S113+阶位!T113+战魄!D113+武魂!T113+众神殿!D113+精神空间!T112+天赋!S113+魂师之魄1!H113)*(1+BO113)+魂兽1!H115+化神!C112+魂骨!B112+魂环!C112+神兵!D111+神兵!W111+魂核1!H113</f>
        <v>1551527.7394207199</v>
      </c>
      <c r="Z113">
        <f>(星级!T113+阶位!U113+战魄!E113+武魂!U113+众神殿!E113+精神空间!U112+天赋!T113+魂师之魄1!I113)*(1+BP113)+魂兽1!I115+化神!D112+魂骨!C112+魂环!D112+神兵!E111+神兵!X111+魂核1!I113</f>
        <v>375710.22622194001</v>
      </c>
      <c r="AA113">
        <f>(星级!U113+阶位!V113+战魄!F113+武魂!V113+众神殿!F113+精神空间!V112+天赋!U113+魂师之魄1!J113)*(1+BQ113)+魂兽1!J115+化神!E112+魂骨!D112+魂环!E112+神兵!F111+神兵!Y111+魂核1!J113</f>
        <v>134579.57968</v>
      </c>
      <c r="AB113">
        <f>(星级!V113+阶位!W113+战魄!G113+武魂!W113+众神殿!G113+精神空间!W112+天赋!V113+魂师之魄1!K113)*(1+BR113)+魂兽1!K115+化神!F112+魂骨!E112+魂环!F112+神兵!G111+神兵!Z111+魂核1!K113</f>
        <v>122276.37968</v>
      </c>
      <c r="AC113">
        <f>(星级!W113+阶位!X113+战魄!H113+武魂!X113+众神殿!H113+精神空间!X112+天赋!W113+魂师之魄1!L113)*(1+BS113)+魂兽1!L115+化神!G112+魂骨!F112+魂环!G112+神兵!H111+神兵!AA111+魂核1!L113</f>
        <v>2042.12608</v>
      </c>
      <c r="AD113">
        <f>(星级!X113+阶位!Y113+战魄!I113+武魂!Y113+众神殿!I113+精神空间!Y112+天赋!X113+魂师之魄1!M113)*(1+BT113)+魂兽1!M115+化神!H112+魂骨!G112+魂环!H112+神兵!I111+神兵!AB111+魂核1!M113</f>
        <v>1526.5420800000002</v>
      </c>
      <c r="AE113">
        <f>(星级!Y113+阶位!Z113+战魄!J113+武魂!Z113+众神殿!J113+精神空间!Z112+天赋!Y113+魂师之魄1!N113)*(1+BU113)+魂兽1!N115+化神!I112+魂骨!H112+魂环!I112+神兵!J111+神兵!AC111+魂核1!N113</f>
        <v>1633.024768</v>
      </c>
      <c r="AF113">
        <f>(星级!Z113+阶位!AA113+战魄!K113+武魂!AA113+众神殿!K113+精神空间!AA112+天赋!Z113+魂师之魄1!O113)*(1+BV113)+魂兽1!O115+化神!J112+魂骨!I112+魂环!J112+神兵!K111+神兵!AD111+魂核1!O113</f>
        <v>1568.95616</v>
      </c>
      <c r="AG113">
        <f>(星级!AA113+阶位!AB113+战魄!L113+武魂!AB113+众神殿!L113+精神空间!AB112+天赋!AA113+魂师之魄1!P113)*(1+BW113)+魂兽1!P115+化神!K112+魂骨!J112+魂环!K112+神兵!L111+神兵!AE111+魂核1!P113</f>
        <v>2180.0691199999997</v>
      </c>
      <c r="AH113">
        <f>(星级!AB113+阶位!AC113+战魄!M113+武魂!AC113+众神殿!M113+精神空间!AC112+天赋!AB113+魂师之魄1!Q113)*(1+BX113)+魂兽1!Q115+化神!L112+魂骨!K112+魂环!L112+神兵!M111+神兵!AF111+魂核1!Q113</f>
        <v>1539.8449199999998</v>
      </c>
      <c r="AI113">
        <f>(星级!AC113+阶位!AD113+战魄!N113+武魂!AD113+众神殿!N113+精神空间!AD112+天赋!AC113+魂师之魄1!R113)*(1+BY113)+魂兽1!R115+化神!M112+魂骨!L112+魂环!M112+神兵!N111+神兵!AG111+魂核1!R113</f>
        <v>20638.8</v>
      </c>
      <c r="AJ113">
        <f>(星级!AD113+阶位!AE113+战魄!O113+武魂!AE113+众神殿!O113+精神空间!AE112+天赋!AD113+魂师之魄1!S113)*(1+BZ113)+魂兽1!S115+化神!N112+魂骨!M112+魂环!N112+神兵!O111+神兵!AH111+魂核1!S113</f>
        <v>209.95</v>
      </c>
      <c r="AK113">
        <f>(星级!AE113+阶位!AF113+战魄!P113+武魂!AF113+众神殿!P113+精神空间!AF112+天赋!AE113+魂师之魄1!T113)*(1+CA113)+魂兽1!T115+化神!O112+魂骨!N112+魂环!O112+神兵!P111+神兵!AI111+魂核1!T113</f>
        <v>105809.61679999999</v>
      </c>
      <c r="AL113">
        <f>(星级!AF113+阶位!AG113+战魄!Q113+武魂!AG113+众神殿!Q113+精神空间!AG112+天赋!AF113+魂师之魄1!U113)*(1+CB113)+魂兽1!U115+化神!P112+魂骨!O112+魂环!P112+神兵!Q111+神兵!AJ111+魂核1!U113</f>
        <v>105809.61679999999</v>
      </c>
      <c r="AM113">
        <f>化神!R112+魂环!Q112</f>
        <v>66655</v>
      </c>
      <c r="AN113">
        <f>化神!S112+魂环!R112</f>
        <v>66655</v>
      </c>
      <c r="AO113">
        <f>魂环!S112</f>
        <v>2000</v>
      </c>
      <c r="AP113">
        <f>魂环!T112</f>
        <v>2000</v>
      </c>
      <c r="AQ113">
        <f>魂核1!Y113+神器1!AD113+VLOOKUP(精神空间!$B$2,精神空间!$BR$4:$BT$11,2,)</f>
        <v>0.78991</v>
      </c>
      <c r="AR113">
        <f>魂核1!Z113+神器1!AE113+VLOOKUP(精神空间!$B$2,精神空间!$BR$4:$BT$11,2,)</f>
        <v>0.78991</v>
      </c>
      <c r="AT113">
        <f>(星级!AH113+阶位!AJ113+战魄!D113+武魂!AJ113+众神殿!D113+精神空间!AJ112+天赋!AI113+魂师之魄1!H113)*(1+BO113)+魂兽1!H115+化神!C112+魂骨!B112+魂环!C112+神兵!D111+神兵!W111+魂核1!H113</f>
        <v>1479828.1108089001</v>
      </c>
      <c r="AU113">
        <f>(星级!AI113+阶位!AK113+战魄!E113+武魂!AK113+众神殿!E113+精神空间!AK112+天赋!AJ113+魂师之魄1!I113)*(1+BP113)+魂兽1!I115+化神!D112+魂骨!C112+魂环!D112+神兵!E111+神兵!X111+魂核1!I113</f>
        <v>382051.97443646</v>
      </c>
      <c r="AV113">
        <f>(星级!AJ113+阶位!AL113+战魄!F113+武魂!AL113+众神殿!F113+精神空间!AL112+天赋!AK113+魂师之魄1!J113)*(1+BQ113)+魂兽1!J115+化神!E112+魂骨!D112+魂环!E112+神兵!F111+神兵!Y111+魂核1!J113</f>
        <v>120444.20336</v>
      </c>
      <c r="AW113">
        <f>(星级!AK113+阶位!AM113+战魄!G113+武魂!AM113+众神殿!G113+精神空间!AM112+天赋!AL113+魂师之魄1!K113)*(1+BR113)+魂兽1!K115+化神!F112+魂骨!E112+魂环!F112+神兵!G111+神兵!Z111+魂核1!K113</f>
        <v>131685.52176</v>
      </c>
      <c r="AX113">
        <f>(星级!AL113+阶位!AN113+战魄!H113+武魂!AN113+众神殿!H113+精神空间!AN112+天赋!AM113+魂师之魄1!L113)*(1+BS113)+魂兽1!L115+化神!G112+魂骨!F112+魂环!G112+神兵!H111+神兵!AA111+魂核1!L113</f>
        <v>2058.4691199999997</v>
      </c>
      <c r="AY113">
        <f>(星级!AM113+阶位!AO113+战魄!I113+武魂!AO113+众神殿!I113+精神空间!AO112+天赋!AN113+魂师之魄1!M113)*(1+BT113)+魂兽1!M115+化神!H112+魂骨!G112+魂环!H112+神兵!I111+神兵!AB111+魂核1!M113</f>
        <v>1542.8851199999999</v>
      </c>
      <c r="AZ113">
        <f>(星级!AN113+阶位!AP113+战魄!J113+武魂!AP113+众神殿!J113+精神空间!AP112+天赋!AO113+魂师之魄1!N113)*(1+BU113)+魂兽1!N115+化神!I112+魂骨!H112+魂环!I112+神兵!J111+神兵!AC111+魂核1!N113</f>
        <v>1616.681728</v>
      </c>
      <c r="BA113">
        <f>(星级!AO113+阶位!AQ113+战魄!K113+武魂!AQ113+众神殿!K113+精神空间!AQ112+天赋!AP113+魂师之魄1!O113)*(1+BV113)+魂兽1!O115+化神!J112+魂骨!I112+魂环!J112+神兵!K111+神兵!AD111+魂核1!O113</f>
        <v>1542.8851199999999</v>
      </c>
      <c r="BB113">
        <f>(星级!AP113+阶位!AR113+战魄!L113+武魂!AR113+众神殿!L113+精神空间!AR112+天赋!AQ113+魂师之魄1!P113)*(1+BW113)+魂兽1!P115+化神!K112+魂骨!J112+魂环!K112+神兵!L111+神兵!AE111+魂核1!P113</f>
        <v>2180.0691199999997</v>
      </c>
      <c r="BC113">
        <f>(星级!AQ113+阶位!AS113+战魄!M113+武魂!AS113+众神殿!M113+精神空间!AS112+天赋!AR113+魂师之魄1!Q113)*(1+BX113)+魂兽1!Q115+化神!L112+魂骨!K112+魂环!L112+神兵!M111+神兵!AF111+魂核1!Q113</f>
        <v>1539.8449199999998</v>
      </c>
      <c r="BD113">
        <f>(星级!AR113+阶位!AT113+战魄!N113+武魂!AT113+众神殿!N113+精神空间!AT112+天赋!AS113+魂师之魄1!R113)*(1+BY113)+魂兽1!R115+化神!M112+魂骨!L112+魂环!M112+神兵!N111+神兵!AG111+魂核1!R113</f>
        <v>10319.4</v>
      </c>
      <c r="BE113">
        <f>(星级!AS113+阶位!AU113+战魄!O113+武魂!AU113+众神殿!O113+精神空间!AU112+天赋!AT113+魂师之魄1!S113)*(1+BZ113)+魂兽1!S115+化神!N112+魂骨!M112+魂环!N112+神兵!O111+神兵!AH111+魂核1!S113</f>
        <v>265.2</v>
      </c>
      <c r="BF113">
        <f>(星级!AT113+阶位!AV113+战魄!P113+武魂!AV113+众神殿!P113+精神空间!AV112+天赋!AU113+魂师之魄1!T113)*(1+CA113)+魂兽1!T115+化神!O112+魂骨!N112+魂环!O112+神兵!P111+神兵!AI111+魂核1!T113</f>
        <v>105809.61679999999</v>
      </c>
      <c r="BG113">
        <f>(星级!AU113+阶位!AW113+战魄!Q113+武魂!AW113+众神殿!Q113+精神空间!AW112+天赋!AV113+魂师之魄1!U113)*(1+CB113)+魂兽1!U115+化神!P112+魂骨!O112+魂环!P112+神兵!Q111+神兵!AJ111+魂核1!U113</f>
        <v>105809.61679999999</v>
      </c>
      <c r="BH113">
        <f>化神!R112+魂环!Q112</f>
        <v>66655</v>
      </c>
      <c r="BI113">
        <f>化神!S112+魂环!R112</f>
        <v>66655</v>
      </c>
      <c r="BJ113">
        <f>魂环!S112</f>
        <v>2000</v>
      </c>
      <c r="BK113">
        <f>魂环!T112</f>
        <v>2000</v>
      </c>
      <c r="BL113">
        <f>魂核1!Y113+神器1!AD113+VLOOKUP(精神空间!$B$2,精神空间!$BR$4:$BT$11,2,)</f>
        <v>0.78991</v>
      </c>
      <c r="BM113">
        <f>魂核1!Z113+神器1!AE113+VLOOKUP(精神空间!$B$2,精神空间!$BR$4:$BT$11,2,)</f>
        <v>0.78991</v>
      </c>
      <c r="BO113">
        <f>战魄!T113+武魂!AZ113+好感度!D112+魂师之魄1!Y113+神器1!M113+魂兽1!X115+精神空间!BA112+精神空间!BC112</f>
        <v>3.1779099999999998</v>
      </c>
      <c r="BP113">
        <f>战魄!U113+武魂!BA113+好感度!E112+魂师之魄1!Z113+神器1!N113+魂兽1!Y115+精神空间!BB112+精神空间!BD112</f>
        <v>2.1779099999999998</v>
      </c>
      <c r="BQ113">
        <f>战魄!V113+武魂!BB113+好感度!F112+魂师之魄1!AA113+神器1!O113+魂兽1!Z115</f>
        <v>1.08</v>
      </c>
      <c r="BR113">
        <f>战魄!W113+武魂!BC113+好感度!G112+魂师之魄1!AB113+神器1!P113+魂兽1!AA115</f>
        <v>1.08</v>
      </c>
      <c r="BS113">
        <f>战魄!X113+武魂!BD113+好感度!H112+魂师之魄1!AC113+神器1!Q113+魂兽1!AB115</f>
        <v>1.4319999999999999</v>
      </c>
      <c r="BT113">
        <f>战魄!Y113+武魂!BE113+好感度!I112+魂师之魄1!AD113+神器1!R113+魂兽1!AC115</f>
        <v>1.4319999999999999</v>
      </c>
      <c r="BU113">
        <f>战魄!Z113+武魂!BF113+好感度!J112+魂师之魄1!AE113+神器1!S113+魂兽1!AD115</f>
        <v>1.4319999999999999</v>
      </c>
      <c r="BV113">
        <f>战魄!AA113+武魂!BG113+好感度!K112+魂师之魄1!AF113+神器1!T113+魂兽1!AE115</f>
        <v>1.4319999999999999</v>
      </c>
      <c r="BW113">
        <f>战魄!AB113+武魂!BH113+好感度!L112+魂师之魄1!AG113+神器1!U113+魂兽1!AF115</f>
        <v>1.4319999999999999</v>
      </c>
      <c r="BX113">
        <f>战魄!AC113+武魂!BI113+好感度!M112+魂师之魄1!AH113+神器1!V113+魂兽1!AG115</f>
        <v>1.4119999999999999</v>
      </c>
      <c r="BY113">
        <f>战魄!AD113+武魂!BJ113+好感度!N112+魂师之魄1!AI113+神器1!W113+魂兽1!AH115</f>
        <v>1.3399999999999999</v>
      </c>
      <c r="BZ113">
        <f>战魄!AE113+武魂!BK113+好感度!O112+魂师之魄1!AJ113+神器1!X113+魂兽1!AI115</f>
        <v>1.21</v>
      </c>
      <c r="CA113">
        <f>战魄!AF113+武魂!BL113+好感度!P112+魂师之魄1!AK113+神器1!Y113+魂兽1!AJ115</f>
        <v>1.08</v>
      </c>
      <c r="CB113">
        <f>战魄!AG113+武魂!BM113+好感度!Q112+魂师之魄1!AL113+神器1!Z113+魂兽1!AK115</f>
        <v>1.08</v>
      </c>
    </row>
    <row r="114" spans="2:80" x14ac:dyDescent="0.2">
      <c r="B114">
        <v>110</v>
      </c>
      <c r="D114">
        <f>(星级!D114+阶位!D114+战魄!D114+武魂!D114+众神殿!D114+精神空间!D113+天赋!C114+魂师之魄1!H114)*(1+BO114)+魂兽1!H116+化神!C113+魂骨!B113+魂环!C113+神兵!D112+神兵!W112+魂核1!H114</f>
        <v>1658921.92702494</v>
      </c>
      <c r="E114">
        <f>(星级!E114+阶位!E114+战魄!E114+武魂!E114+众神殿!E114+精神空间!E113+天赋!D114+魂师之魄1!I114)*(1+BP114)+魂兽1!I116+化神!D113+魂骨!C113+魂环!D113+神兵!E112+神兵!X112+魂核1!I114</f>
        <v>373238.71829698002</v>
      </c>
      <c r="F114">
        <f>(星级!F114+阶位!F114+战魄!F114+武魂!F114+众神殿!F114+精神空间!F113+天赋!E114+魂师之魄1!J114)*(1+BQ114)+魂兽1!J116+化神!E113+魂骨!D113+魂环!E113+神兵!F112+神兵!Y112+魂核1!J114</f>
        <v>145000.26832</v>
      </c>
      <c r="G114">
        <f>(星级!G114+阶位!G114+战魄!G114+武魂!G114+众神殿!G114+精神空间!G113+天赋!F114+魂师之魄1!K114)*(1+BR114)+魂兽1!K116+化神!F113+魂骨!E113+魂环!F113+神兵!G112+神兵!Z112+魂核1!K114</f>
        <v>129566.66832</v>
      </c>
      <c r="H114">
        <f>(星级!H114+阶位!H114+战魄!H114+武魂!H114+众神殿!H114+精神空间!H113+天赋!G114+魂师之魄1!L114)*(1+BS114)+魂兽1!L116+化神!G113+魂骨!F113+魂环!G113+神兵!H112+神兵!AA112+魂核1!L114</f>
        <v>2070.2399999999998</v>
      </c>
      <c r="I114">
        <f>(星级!I114+阶位!I114+战魄!I114+武魂!I114+众神殿!I114+精神空间!I113+天赋!H114+魂师之魄1!M114)*(1+BT114)+魂兽1!M116+化神!H113+魂骨!G113+魂环!H113+神兵!I112+神兵!AB112+魂核1!M114</f>
        <v>1554.6559999999999</v>
      </c>
      <c r="J114">
        <f>(星级!J114+阶位!J114+战魄!J114+武魂!J114+众神殿!J114+精神空间!J113+天赋!I114+魂师之魄1!N114)*(1+BU114)+魂兽1!N116+化神!I113+魂骨!H113+魂环!I113+神兵!J112+神兵!AC112+魂核1!N114</f>
        <v>1628.7639039999999</v>
      </c>
      <c r="K114">
        <f>(星级!K114+阶位!K114+战魄!K114+武魂!K114+众神殿!K114+精神空间!K113+天赋!J114+魂师之魄1!O114)*(1+BV114)+魂兽1!O116+化神!J113+魂骨!I113+魂环!J113+神兵!K112+神兵!AD112+魂核1!O114</f>
        <v>1564.384</v>
      </c>
      <c r="L114">
        <f>(星级!L114+阶位!L114+战魄!L114+武魂!L114+众神殿!L114+精神空间!L113+天赋!K114+魂师之魄1!P114)*(1+BW114)+魂兽1!P116+化神!K113+魂骨!J113+魂环!K113+神兵!L112+神兵!AE112+魂核1!P114</f>
        <v>2191.84</v>
      </c>
      <c r="M114">
        <f>(星级!M114+阶位!M114+战魄!M114+武魂!M114+众神殿!M114+精神空间!M113+天赋!L114+魂师之魄1!Q114)*(1+BX114)+魂兽1!Q116+化神!L113+魂骨!K113+魂环!L113+神兵!M112+神兵!AF112+魂核1!Q114</f>
        <v>1564.384</v>
      </c>
      <c r="N114">
        <f>(星级!N114+阶位!N114+战魄!N114+武魂!N114+众神殿!N114+精神空间!N113+天赋!M114+魂师之魄1!R114)*(1+BY114)+魂兽1!R116+化神!M113+魂骨!L113+魂环!M113+神兵!N112+神兵!AG112+魂核1!R114</f>
        <v>26091</v>
      </c>
      <c r="O114">
        <f>(星级!O114+阶位!O114+战魄!O114+武魂!O114+众神殿!O114+精神空间!O113+天赋!N114+魂师之魄1!S114)*(1+BZ114)+魂兽1!S116+化神!N113+魂骨!M113+魂环!N113+神兵!O112+神兵!AH112+魂核1!S114</f>
        <v>132.6</v>
      </c>
      <c r="P114">
        <f>(星级!P114+阶位!P114+战魄!P114+武魂!P114+众神殿!P114+精神空间!P113+天赋!O114+魂师之魄1!T114)*(1+CA114)+魂兽1!T116+化神!O113+魂骨!N113+魂环!O113+神兵!P112+神兵!AI112+魂核1!T114</f>
        <v>109715.1672</v>
      </c>
      <c r="Q114">
        <f>(星级!Q114+阶位!Q114+战魄!Q114+武魂!Q114+众神殿!Q114+精神空间!Q113+天赋!P114+魂师之魄1!U114)*(1+CB114)+魂兽1!U116+化神!P113+魂骨!O113+魂环!P113+神兵!Q112+神兵!AJ112+魂核1!U114</f>
        <v>109715.1672</v>
      </c>
      <c r="R114">
        <f>化神!R113+魂环!Q113</f>
        <v>66655</v>
      </c>
      <c r="S114">
        <f>化神!S113+魂环!R113</f>
        <v>66655</v>
      </c>
      <c r="T114">
        <f>魂环!S113</f>
        <v>2000</v>
      </c>
      <c r="U114">
        <f>魂环!T113</f>
        <v>2000</v>
      </c>
      <c r="V114">
        <f>魂核1!Y114+神器1!AD114+VLOOKUP(精神空间!$B$2,精神空间!$BR$4:$BT$11,2,)</f>
        <v>0.78991</v>
      </c>
      <c r="W114">
        <f>魂核1!Z114+神器1!AE114+VLOOKUP(精神空间!$B$2,精神空间!$BR$4:$BT$11,2,)</f>
        <v>0.78991</v>
      </c>
      <c r="Y114">
        <f>(星级!S114+阶位!T114+战魄!D114+武魂!T114+众神殿!D114+精神空间!T113+天赋!S114+魂师之魄1!H114)*(1+BO114)+魂兽1!H116+化神!C113+魂骨!B113+魂环!C113+神兵!D112+神兵!W112+魂核1!H114</f>
        <v>1553960.68681848</v>
      </c>
      <c r="Z114">
        <f>(星级!T114+阶位!U114+战魄!E114+武魂!U114+众神殿!E114+精神空间!U113+天赋!T114+魂师之魄1!I114)*(1+BP114)+魂兽1!I116+化神!D113+魂骨!C113+魂环!D113+神兵!E112+神兵!X112+魂核1!I114</f>
        <v>377700.44037878001</v>
      </c>
      <c r="AA114">
        <f>(星级!U114+阶位!V114+战魄!F114+武魂!V114+众神殿!F114+精神空间!V113+天赋!U114+魂师之魄1!J114)*(1+BQ114)+魂兽1!J116+化神!E113+魂骨!D113+魂环!E113+神兵!F112+神兵!Y112+魂核1!J114</f>
        <v>135605.12463999999</v>
      </c>
      <c r="AB114">
        <f>(星级!V114+阶位!W114+战魄!G114+武魂!W114+众神殿!G114+精神空间!W113+天赋!V114+魂师之魄1!K114)*(1+BR114)+魂兽1!K116+化神!F113+魂骨!E113+魂环!F113+神兵!G112+神兵!Z112+魂核1!K114</f>
        <v>123268.64464</v>
      </c>
      <c r="AC114">
        <f>(星级!W114+阶位!X114+战魄!H114+武魂!X114+众神殿!H114+精神空间!X113+天赋!W114+魂师之魄1!L114)*(1+BS114)+魂兽1!L116+化神!G113+魂骨!F113+魂环!G113+神兵!H112+神兵!AA112+魂核1!L114</f>
        <v>2052.3404799999998</v>
      </c>
      <c r="AD114">
        <f>(星级!X114+阶位!Y114+战魄!I114+武魂!Y114+众神殿!I114+精神空间!Y113+天赋!X114+魂师之魄1!M114)*(1+BT114)+魂兽1!M116+化神!H113+魂骨!G113+魂环!H113+神兵!I112+神兵!AB112+魂核1!M114</f>
        <v>1536.75648</v>
      </c>
      <c r="AE114">
        <f>(星级!Y114+阶位!Z114+战魄!J114+武魂!Z114+众神殿!J114+精神空间!Z113+天赋!Y114+魂师之魄1!N114)*(1+BU114)+魂兽1!N116+化神!I113+魂骨!H113+魂环!I113+神兵!J112+神兵!AC112+魂核1!N114</f>
        <v>1646.6634239999998</v>
      </c>
      <c r="AF114">
        <f>(星级!Z114+阶位!AA114+战魄!K114+武魂!AA114+众神殿!K114+精神空间!AA113+天赋!Z114+魂师之魄1!O114)*(1+BV114)+魂兽1!O116+化神!J113+魂骨!I113+魂环!J113+神兵!K112+神兵!AD112+魂核1!O114</f>
        <v>1582.28352</v>
      </c>
      <c r="AG114">
        <f>(星级!AA114+阶位!AB114+战魄!L114+武魂!AB114+众神殿!L114+精神空间!AB113+天赋!AA114+魂师之魄1!P114)*(1+BW114)+魂兽1!P116+化神!K113+魂骨!J113+魂环!K113+神兵!L112+神兵!AE112+魂核1!P114</f>
        <v>2191.84</v>
      </c>
      <c r="AH114">
        <f>(星级!AB114+阶位!AC114+战魄!M114+武魂!AC114+众神殿!M114+精神空间!AC113+天赋!AB114+魂师之魄1!Q114)*(1+BX114)+魂兽1!Q116+化神!L113+魂骨!K113+魂环!L113+神兵!M112+神兵!AF112+魂核1!Q114</f>
        <v>1564.384</v>
      </c>
      <c r="AI114">
        <f>(星级!AC114+阶位!AD114+战魄!N114+武魂!AD114+众神殿!N114+精神空间!AD113+天赋!AC114+魂师之魄1!R114)*(1+BY114)+魂兽1!R116+化神!M113+魂骨!L113+魂环!M113+神兵!N112+神兵!AG112+魂核1!R114</f>
        <v>20826</v>
      </c>
      <c r="AJ114">
        <f>(星级!AD114+阶位!AE114+战魄!O114+武魂!AE114+众神殿!O114+精神空间!AE113+天赋!AD114+魂师之魄1!S114)*(1+BZ114)+魂兽1!S116+化神!N113+魂骨!M113+魂环!N113+神兵!O112+神兵!AH112+魂核1!S114</f>
        <v>209.95</v>
      </c>
      <c r="AK114">
        <f>(星级!AE114+阶位!AF114+战魄!P114+武魂!AF114+众神殿!P114+精神空间!AF113+天赋!AE114+魂师之魄1!T114)*(1+CA114)+魂兽1!T116+化神!O113+魂骨!N113+魂环!O113+神兵!P112+神兵!AI112+魂核1!T114</f>
        <v>106605.5672</v>
      </c>
      <c r="AL114">
        <f>(星级!AF114+阶位!AG114+战魄!Q114+武魂!AG114+众神殿!Q114+精神空间!AG113+天赋!AF114+魂师之魄1!U114)*(1+CB114)+魂兽1!U116+化神!P113+魂骨!O113+魂环!P113+神兵!Q112+神兵!AJ112+魂核1!U114</f>
        <v>106605.5672</v>
      </c>
      <c r="AM114">
        <f>化神!R113+魂环!Q113</f>
        <v>66655</v>
      </c>
      <c r="AN114">
        <f>化神!S113+魂环!R113</f>
        <v>66655</v>
      </c>
      <c r="AO114">
        <f>魂环!S113</f>
        <v>2000</v>
      </c>
      <c r="AP114">
        <f>魂环!T113</f>
        <v>2000</v>
      </c>
      <c r="AQ114">
        <f>魂核1!Y114+神器1!AD114+VLOOKUP(精神空间!$B$2,精神空间!$BR$4:$BT$11,2,)</f>
        <v>0.78991</v>
      </c>
      <c r="AR114">
        <f>魂核1!Z114+神器1!AE114+VLOOKUP(精神空间!$B$2,精神空间!$BR$4:$BT$11,2,)</f>
        <v>0.78991</v>
      </c>
      <c r="AT114">
        <f>(星级!AH114+阶位!AJ114+战魄!D114+武魂!AJ114+众神殿!D114+精神空间!AJ113+天赋!AI114+魂师之魄1!H114)*(1+BO114)+魂兽1!H116+化神!C113+魂骨!B113+魂环!C113+神兵!D112+神兵!W112+魂核1!H114</f>
        <v>1481992.4018820198</v>
      </c>
      <c r="AU114">
        <f>(星级!AI114+阶位!AK114+战魄!E114+武魂!AK114+众神殿!E114+精神空间!AK113+天赋!AJ114+魂师之魄1!I114)*(1+BP114)+魂兽1!I116+化神!D113+魂骨!C113+魂环!D113+神兵!E112+神兵!X112+魂核1!I114</f>
        <v>384077.53330831998</v>
      </c>
      <c r="AV114">
        <f>(星级!AJ114+阶位!AL114+战魄!F114+武魂!AL114+众神殿!F114+精神空间!AL113+天赋!AK114+魂师之魄1!J114)*(1+BQ114)+魂兽1!J116+化神!E113+魂骨!D113+魂环!E113+神兵!F112+神兵!Y112+魂核1!J114</f>
        <v>121424.40848</v>
      </c>
      <c r="AW114">
        <f>(星级!AK114+阶位!AM114+战魄!G114+武魂!AM114+众神殿!G114+精神空间!AM113+天赋!AL114+魂师之魄1!K114)*(1+BR114)+魂兽1!K116+化神!F113+魂骨!E113+魂环!F113+神兵!G112+神兵!Z112+魂核1!K114</f>
        <v>132696.34448</v>
      </c>
      <c r="AX114">
        <f>(星级!AL114+阶位!AN114+战魄!H114+武魂!AN114+众神殿!H114+精神空间!AN113+天赋!AM114+魂师之魄1!L114)*(1+BS114)+魂兽1!L116+化神!G113+魂骨!F113+魂环!G113+神兵!H112+神兵!AA112+魂核1!L114</f>
        <v>2070.2399999999998</v>
      </c>
      <c r="AY114">
        <f>(星级!AM114+阶位!AO114+战魄!I114+武魂!AO114+众神殿!I114+精神空间!AO113+天赋!AN114+魂师之魄1!M114)*(1+BT114)+魂兽1!M116+化神!H113+魂骨!G113+魂环!H113+神兵!I112+神兵!AB112+魂核1!M114</f>
        <v>1554.6559999999999</v>
      </c>
      <c r="AZ114">
        <f>(星级!AN114+阶位!AP114+战魄!J114+武魂!AP114+众神殿!J114+精神空间!AP113+天赋!AO114+魂师之魄1!N114)*(1+BU114)+魂兽1!N116+化神!I113+魂骨!H113+魂环!I113+神兵!J112+神兵!AC112+魂核1!N114</f>
        <v>1628.7639039999999</v>
      </c>
      <c r="BA114">
        <f>(星级!AO114+阶位!AQ114+战魄!K114+武魂!AQ114+众神殿!K114+精神空间!AQ113+天赋!AP114+魂师之魄1!O114)*(1+BV114)+魂兽1!O116+化神!J113+魂骨!I113+魂环!J113+神兵!K112+神兵!AD112+魂核1!O114</f>
        <v>1554.6559999999999</v>
      </c>
      <c r="BB114">
        <f>(星级!AP114+阶位!AR114+战魄!L114+武魂!AR114+众神殿!L114+精神空间!AR113+天赋!AQ114+魂师之魄1!P114)*(1+BW114)+魂兽1!P116+化神!K113+魂骨!J113+魂环!K113+神兵!L112+神兵!AE112+魂核1!P114</f>
        <v>2191.84</v>
      </c>
      <c r="BC114">
        <f>(星级!AQ114+阶位!AS114+战魄!M114+武魂!AS114+众神殿!M114+精神空间!AS113+天赋!AR114+魂师之魄1!Q114)*(1+BX114)+魂兽1!Q116+化神!L113+魂骨!K113+魂环!L113+神兵!M112+神兵!AF112+魂核1!Q114</f>
        <v>1564.384</v>
      </c>
      <c r="BD114">
        <f>(星级!AR114+阶位!AT114+战魄!N114+武魂!AT114+众神殿!N114+精神空间!AT113+天赋!AS114+魂师之魄1!R114)*(1+BY114)+魂兽1!R116+化神!M113+魂骨!L113+魂环!M113+神兵!N112+神兵!AG112+魂核1!R114</f>
        <v>10413</v>
      </c>
      <c r="BE114">
        <f>(星级!AS114+阶位!AU114+战魄!O114+武魂!AU114+众神殿!O114+精神空间!AU113+天赋!AT114+魂师之魄1!S114)*(1+BZ114)+魂兽1!S116+化神!N113+魂骨!M113+魂环!N113+神兵!O112+神兵!AH112+魂核1!S114</f>
        <v>265.2</v>
      </c>
      <c r="BF114">
        <f>(星级!AT114+阶位!AV114+战魄!P114+武魂!AV114+众神殿!P114+精神空间!AV113+天赋!AU114+魂师之魄1!T114)*(1+CA114)+魂兽1!T116+化神!O113+魂骨!N113+魂环!O113+神兵!P112+神兵!AI112+魂核1!T114</f>
        <v>106605.5672</v>
      </c>
      <c r="BG114">
        <f>(星级!AU114+阶位!AW114+战魄!Q114+武魂!AW114+众神殿!Q114+精神空间!AW113+天赋!AV114+魂师之魄1!U114)*(1+CB114)+魂兽1!U116+化神!P113+魂骨!O113+魂环!P113+神兵!Q112+神兵!AJ112+魂核1!U114</f>
        <v>106605.5672</v>
      </c>
      <c r="BH114">
        <f>化神!R113+魂环!Q113</f>
        <v>66655</v>
      </c>
      <c r="BI114">
        <f>化神!S113+魂环!R113</f>
        <v>66655</v>
      </c>
      <c r="BJ114">
        <f>魂环!S113</f>
        <v>2000</v>
      </c>
      <c r="BK114">
        <f>魂环!T113</f>
        <v>2000</v>
      </c>
      <c r="BL114">
        <f>魂核1!Y114+神器1!AD114+VLOOKUP(精神空间!$B$2,精神空间!$BR$4:$BT$11,2,)</f>
        <v>0.78991</v>
      </c>
      <c r="BM114">
        <f>魂核1!Z114+神器1!AE114+VLOOKUP(精神空间!$B$2,精神空间!$BR$4:$BT$11,2,)</f>
        <v>0.78991</v>
      </c>
      <c r="BO114">
        <f>战魄!T114+武魂!AZ114+好感度!D113+魂师之魄1!Y114+神器1!M114+魂兽1!X116+精神空间!BA113+精神空间!BC113</f>
        <v>3.1779099999999998</v>
      </c>
      <c r="BP114">
        <f>战魄!U114+武魂!BA114+好感度!E113+魂师之魄1!Z114+神器1!N114+魂兽1!Y116+精神空间!BB113+精神空间!BD113</f>
        <v>2.1779099999999998</v>
      </c>
      <c r="BQ114">
        <f>战魄!V114+武魂!BB114+好感度!F113+魂师之魄1!AA114+神器1!O114+魂兽1!Z116</f>
        <v>1.08</v>
      </c>
      <c r="BR114">
        <f>战魄!W114+武魂!BC114+好感度!G113+魂师之魄1!AB114+神器1!P114+魂兽1!AA116</f>
        <v>1.08</v>
      </c>
      <c r="BS114">
        <f>战魄!X114+武魂!BD114+好感度!H113+魂师之魄1!AC114+神器1!Q114+魂兽1!AB116</f>
        <v>1.4319999999999999</v>
      </c>
      <c r="BT114">
        <f>战魄!Y114+武魂!BE114+好感度!I113+魂师之魄1!AD114+神器1!R114+魂兽1!AC116</f>
        <v>1.4319999999999999</v>
      </c>
      <c r="BU114">
        <f>战魄!Z114+武魂!BF114+好感度!J113+魂师之魄1!AE114+神器1!S114+魂兽1!AD116</f>
        <v>1.4319999999999999</v>
      </c>
      <c r="BV114">
        <f>战魄!AA114+武魂!BG114+好感度!K113+魂师之魄1!AF114+神器1!T114+魂兽1!AE116</f>
        <v>1.4319999999999999</v>
      </c>
      <c r="BW114">
        <f>战魄!AB114+武魂!BH114+好感度!L113+魂师之魄1!AG114+神器1!U114+魂兽1!AF116</f>
        <v>1.4319999999999999</v>
      </c>
      <c r="BX114">
        <f>战魄!AC114+武魂!BI114+好感度!M113+魂师之魄1!AH114+神器1!V114+魂兽1!AG116</f>
        <v>1.4319999999999999</v>
      </c>
      <c r="BY114">
        <f>战魄!AD114+武魂!BJ114+好感度!N113+魂师之魄1!AI114+神器1!W114+魂兽1!AH116</f>
        <v>1.3399999999999999</v>
      </c>
      <c r="BZ114">
        <f>战魄!AE114+武魂!BK114+好感度!O113+魂师之魄1!AJ114+神器1!X114+魂兽1!AI116</f>
        <v>1.21</v>
      </c>
      <c r="CA114">
        <f>战魄!AF114+武魂!BL114+好感度!P113+魂师之魄1!AK114+神器1!Y114+魂兽1!AJ116</f>
        <v>1.08</v>
      </c>
      <c r="CB114">
        <f>战魄!AG114+武魂!BM114+好感度!Q113+魂师之魄1!AL114+神器1!Z114+魂兽1!AK116</f>
        <v>1.08</v>
      </c>
    </row>
    <row r="115" spans="2:80" x14ac:dyDescent="0.2">
      <c r="B115">
        <v>111</v>
      </c>
      <c r="D115">
        <f>(星级!D115+阶位!D115+战魄!D115+武魂!D115+众神殿!D115+精神空间!D114+天赋!C115+魂师之魄1!H115)*(1+BO115)+魂兽1!H117+化神!C114+魂骨!B114+魂环!C114+神兵!D113+神兵!W113+魂核1!H115</f>
        <v>1661232.31125494</v>
      </c>
      <c r="E115">
        <f>(星级!E115+阶位!E115+战魄!E115+武魂!E115+众神殿!E115+精神空间!E114+天赋!D115+魂师之魄1!I115)*(1+BP115)+魂兽1!I117+化神!D114+魂骨!C114+魂环!D114+神兵!E113+神兵!X113+魂核1!I115</f>
        <v>373719.21828897996</v>
      </c>
      <c r="F115">
        <f>(星级!F115+阶位!F115+战魄!F115+武魂!F115+众神殿!F115+精神空间!F114+天赋!E115+魂师之魄1!J115)*(1+BQ115)+魂兽1!J117+化神!E114+魂骨!D114+魂环!E114+神兵!F113+神兵!Y113+魂核1!J115</f>
        <v>145154.60431999998</v>
      </c>
      <c r="G115">
        <f>(星级!G115+阶位!G115+战魄!G115+武魂!G115+众神殿!G115+精神空间!G114+天赋!F115+魂师之魄1!K115)*(1+BR115)+魂兽1!K117+化神!F114+魂骨!E114+魂环!F114+神兵!G113+神兵!Z113+魂核1!K115</f>
        <v>129677.32432</v>
      </c>
      <c r="H115">
        <f>(星级!H115+阶位!H115+战魄!H115+武魂!H115+众神殿!H115+精神空间!H114+天赋!G115+魂师之魄1!L115)*(1+BS115)+魂兽1!L117+化神!G114+魂骨!F114+魂环!G114+神兵!H113+神兵!AA113+魂核1!L115</f>
        <v>2080.4544000000001</v>
      </c>
      <c r="I115">
        <f>(星级!I115+阶位!I115+战魄!I115+武魂!I115+众神殿!I115+精神空间!I114+天赋!H115+魂师之魄1!M115)*(1+BT115)+魂兽1!M117+化神!H114+魂骨!G114+魂环!H114+神兵!I113+神兵!AB113+魂核1!M115</f>
        <v>1564.8704</v>
      </c>
      <c r="J115">
        <f>(星级!J115+阶位!J115+战魄!J115+武魂!J115+众神殿!J115+精神空间!J114+天赋!I115+魂师之魄1!N115)*(1+BU115)+魂兽1!N117+化神!I114+魂骨!H114+魂环!I114+神兵!J113+神兵!AC113+魂核1!N115</f>
        <v>1638.978304</v>
      </c>
      <c r="K115">
        <f>(星级!K115+阶位!K115+战魄!K115+武魂!K115+众神殿!K115+精神空间!K114+天赋!J115+魂师之魄1!O115)*(1+BV115)+魂兽1!O117+化神!J114+魂骨!I114+魂环!J114+神兵!K113+神兵!AD113+魂核1!O115</f>
        <v>1574.5984000000001</v>
      </c>
      <c r="L115">
        <f>(星级!L115+阶位!L115+战魄!L115+武魂!L115+众神殿!L115+精神空间!L114+天赋!K115+魂师之魄1!P115)*(1+BW115)+魂兽1!P117+化神!K114+魂骨!J114+魂环!K114+神兵!L113+神兵!AE113+魂核1!P115</f>
        <v>2202.0544</v>
      </c>
      <c r="M115">
        <f>(星级!M115+阶位!M115+战魄!M115+武魂!M115+众神殿!M115+精神空间!M114+天赋!L115+魂师之魄1!Q115)*(1+BX115)+魂兽1!Q117+化神!L114+魂骨!K114+魂环!L114+神兵!M113+神兵!AF113+魂核1!Q115</f>
        <v>1574.5984000000001</v>
      </c>
      <c r="N115">
        <f>(星级!N115+阶位!N115+战魄!N115+武魂!N115+众神殿!N115+精神空间!N114+天赋!M115+魂师之魄1!R115)*(1+BY115)+魂兽1!R117+化神!M114+魂骨!L114+魂环!M114+神兵!N113+神兵!AG113+魂核1!R115</f>
        <v>26550</v>
      </c>
      <c r="O115">
        <f>(星级!O115+阶位!O115+战魄!O115+武魂!O115+众神殿!O115+精神空间!O114+天赋!N115+魂师之魄1!S115)*(1+BZ115)+魂兽1!S117+化神!N114+魂骨!M114+魂环!N114+神兵!O113+神兵!AH113+魂核1!S115</f>
        <v>132.6</v>
      </c>
      <c r="P115">
        <f>(星级!P115+阶位!P115+战魄!P115+武魂!P115+众神殿!P115+精神空间!P114+天赋!O115+魂师之魄1!T115)*(1+CA115)+魂兽1!T117+化神!O114+魂骨!N114+魂环!O114+神兵!P113+神兵!AI113+魂核1!T115</f>
        <v>109737.4856</v>
      </c>
      <c r="Q115">
        <f>(星级!Q115+阶位!Q115+战魄!Q115+武魂!Q115+众神殿!Q115+精神空间!Q114+天赋!P115+魂师之魄1!U115)*(1+CB115)+魂兽1!U117+化神!P114+魂骨!O114+魂环!P114+神兵!Q113+神兵!AJ113+魂核1!U115</f>
        <v>109737.4856</v>
      </c>
      <c r="R115">
        <f>化神!R114+魂环!Q114</f>
        <v>66655</v>
      </c>
      <c r="S115">
        <f>化神!S114+魂环!R114</f>
        <v>66655</v>
      </c>
      <c r="T115">
        <f>魂环!S114</f>
        <v>2000</v>
      </c>
      <c r="U115">
        <f>魂环!T114</f>
        <v>2000</v>
      </c>
      <c r="V115">
        <f>魂核1!Y115+神器1!AD115+VLOOKUP(精神空间!$B$2,精神空间!$BR$4:$BT$11,2,)</f>
        <v>0.78991</v>
      </c>
      <c r="W115">
        <f>魂核1!Z115+神器1!AE115+VLOOKUP(精神空间!$B$2,精神空间!$BR$4:$BT$11,2,)</f>
        <v>0.78991</v>
      </c>
      <c r="Y115">
        <f>(星级!S115+阶位!T115+战魄!D115+武魂!T115+众神殿!D115+精神空间!T114+天赋!S115+魂师之魄1!H115)*(1+BO115)+魂兽1!H117+化神!C114+魂骨!B114+魂环!C114+神兵!D113+神兵!W113+魂核1!H115</f>
        <v>1556036.2725064799</v>
      </c>
      <c r="Z115">
        <f>(星级!T115+阶位!U115+战魄!E115+武魂!U115+众神殿!E115+精神空间!U114+天赋!T115+魂师之魄1!I115)*(1+BP115)+魂兽1!I117+化神!D114+魂骨!C114+魂环!D114+神兵!E113+神兵!X113+魂核1!I115</f>
        <v>378203.82132277999</v>
      </c>
      <c r="AA115">
        <f>(星级!U115+阶位!V115+战魄!F115+武魂!V115+众神殿!F115+精神空间!V114+天赋!U115+魂师之魄1!J115)*(1+BQ115)+魂兽1!J117+化神!E114+魂骨!D114+魂环!E114+神兵!F113+神兵!Y113+魂核1!J115</f>
        <v>135729.09263999999</v>
      </c>
      <c r="AB115">
        <f>(星级!V115+阶位!W115+战魄!G115+武魂!W115+众神殿!G115+精神空间!W114+天赋!V115+魂师之魄1!K115)*(1+BR115)+魂兽1!K117+化神!F114+魂骨!E114+魂环!F114+神兵!G113+神兵!Z113+魂核1!K115</f>
        <v>123359.33264000001</v>
      </c>
      <c r="AC115">
        <f>(星级!W115+阶位!X115+战魄!H115+武魂!X115+众神殿!H115+精神空间!X114+天赋!W115+魂师之魄1!L115)*(1+BS115)+魂兽1!L117+化神!G114+魂骨!F114+魂环!G114+神兵!H113+神兵!AA113+魂核1!L115</f>
        <v>2062.5548800000001</v>
      </c>
      <c r="AD115">
        <f>(星级!X115+阶位!Y115+战魄!I115+武魂!Y115+众神殿!I115+精神空间!Y114+天赋!X115+魂师之魄1!M115)*(1+BT115)+魂兽1!M117+化神!H114+魂骨!G114+魂环!H114+神兵!I113+神兵!AB113+魂核1!M115</f>
        <v>1546.9708800000001</v>
      </c>
      <c r="AE115">
        <f>(星级!Y115+阶位!Z115+战魄!J115+武魂!Z115+众神殿!J115+精神空间!Z114+天赋!Y115+魂师之魄1!N115)*(1+BU115)+魂兽1!N117+化神!I114+魂骨!H114+魂环!I114+神兵!J113+神兵!AC113+魂核1!N115</f>
        <v>1656.8778240000001</v>
      </c>
      <c r="AF115">
        <f>(星级!Z115+阶位!AA115+战魄!K115+武魂!AA115+众神殿!K115+精神空间!AA114+天赋!Z115+魂师之魄1!O115)*(1+BV115)+魂兽1!O117+化神!J114+魂骨!I114+魂环!J114+神兵!K113+神兵!AD113+魂核1!O115</f>
        <v>1592.4979199999998</v>
      </c>
      <c r="AG115">
        <f>(星级!AA115+阶位!AB115+战魄!L115+武魂!AB115+众神殿!L115+精神空间!AB114+天赋!AA115+魂师之魄1!P115)*(1+BW115)+魂兽1!P117+化神!K114+魂骨!J114+魂环!K114+神兵!L113+神兵!AE113+魂核1!P115</f>
        <v>2202.0544</v>
      </c>
      <c r="AH115">
        <f>(星级!AB115+阶位!AC115+战魄!M115+武魂!AC115+众神殿!M115+精神空间!AC114+天赋!AB115+魂师之魄1!Q115)*(1+BX115)+魂兽1!Q117+化神!L114+魂骨!K114+魂环!L114+神兵!M113+神兵!AF113+魂核1!Q115</f>
        <v>1574.5984000000001</v>
      </c>
      <c r="AI115">
        <f>(星级!AC115+阶位!AD115+战魄!N115+武魂!AD115+众神殿!N115+精神空间!AD114+天赋!AC115+魂师之魄1!R115)*(1+BY115)+魂兽1!R117+化神!M114+魂骨!L114+魂环!M114+神兵!N113+神兵!AG113+魂核1!R115</f>
        <v>21192.799999999999</v>
      </c>
      <c r="AJ115">
        <f>(星级!AD115+阶位!AE115+战魄!O115+武魂!AE115+众神殿!O115+精神空间!AE114+天赋!AD115+魂师之魄1!S115)*(1+BZ115)+魂兽1!S117+化神!N114+魂骨!M114+魂环!N114+神兵!O113+神兵!AH113+魂核1!S115</f>
        <v>209.95</v>
      </c>
      <c r="AK115">
        <f>(星级!AE115+阶位!AF115+战魄!P115+武魂!AF115+众神殿!P115+精神空间!AF114+天赋!AE115+魂师之魄1!T115)*(1+CA115)+魂兽1!T117+化神!O114+魂骨!N114+魂环!O114+神兵!P113+神兵!AI113+魂核1!T115</f>
        <v>106627.88559999999</v>
      </c>
      <c r="AL115">
        <f>(星级!AF115+阶位!AG115+战魄!Q115+武魂!AG115+众神殿!Q115+精神空间!AG114+天赋!AF115+魂师之魄1!U115)*(1+CB115)+魂兽1!U117+化神!P114+魂骨!O114+魂环!P114+神兵!Q113+神兵!AJ113+魂核1!U115</f>
        <v>106627.88559999999</v>
      </c>
      <c r="AM115">
        <f>化神!R114+魂环!Q114</f>
        <v>66655</v>
      </c>
      <c r="AN115">
        <f>化神!S114+魂环!R114</f>
        <v>66655</v>
      </c>
      <c r="AO115">
        <f>魂环!S114</f>
        <v>2000</v>
      </c>
      <c r="AP115">
        <f>魂环!T114</f>
        <v>2000</v>
      </c>
      <c r="AQ115">
        <f>魂核1!Y115+神器1!AD115+VLOOKUP(精神空间!$B$2,精神空间!$BR$4:$BT$11,2,)</f>
        <v>0.78991</v>
      </c>
      <c r="AR115">
        <f>魂核1!Z115+神器1!AE115+VLOOKUP(精神空间!$B$2,精神空间!$BR$4:$BT$11,2,)</f>
        <v>0.78991</v>
      </c>
      <c r="AT115">
        <f>(星级!AH115+阶位!AJ115+战魄!D115+武魂!AJ115+众神殿!D115+精神空间!AJ114+天赋!AI115+魂师之魄1!H115)*(1+BO115)+魂兽1!H117+化神!C114+魂骨!B114+魂环!C114+神兵!D113+神兵!W113+魂核1!H115</f>
        <v>1483839.03810202</v>
      </c>
      <c r="AU115">
        <f>(星级!AI115+阶位!AK115+战魄!E115+武魂!AK115+众神殿!E115+精神空间!AK114+天赋!AJ115+魂师之魄1!I115)*(1+BP115)+魂兽1!I117+化神!D114+魂骨!C114+魂环!D114+神兵!E113+神兵!X113+魂核1!I115</f>
        <v>384610.94550181995</v>
      </c>
      <c r="AV115">
        <f>(星级!AJ115+阶位!AL115+战魄!F115+武魂!AL115+众神殿!F115+精神空间!AL114+天赋!AK115+魂师之魄1!J115)*(1+BQ115)+魂兽1!J117+化神!E114+魂骨!D114+魂环!E114+神兵!F113+神兵!Y113+魂核1!J115</f>
        <v>121504.46768</v>
      </c>
      <c r="AW115">
        <f>(星级!AK115+阶位!AM115+战魄!G115+武魂!AM115+众神殿!G115+精神空间!AM114+天赋!AL115+魂师之魄1!K115)*(1+BR115)+魂兽1!K117+化神!F114+魂骨!E114+魂环!F114+神兵!G113+神兵!Z113+魂核1!K115</f>
        <v>132807.02128000002</v>
      </c>
      <c r="AX115">
        <f>(星级!AL115+阶位!AN115+战魄!H115+武魂!AN115+众神殿!H115+精神空间!AN114+天赋!AM115+魂师之魄1!L115)*(1+BS115)+魂兽1!L117+化神!G114+魂骨!F114+魂环!G114+神兵!H113+神兵!AA113+魂核1!L115</f>
        <v>2080.4544000000001</v>
      </c>
      <c r="AY115">
        <f>(星级!AM115+阶位!AO115+战魄!I115+武魂!AO115+众神殿!I115+精神空间!AO114+天赋!AN115+魂师之魄1!M115)*(1+BT115)+魂兽1!M117+化神!H114+魂骨!G114+魂环!H114+神兵!I113+神兵!AB113+魂核1!M115</f>
        <v>1564.8704</v>
      </c>
      <c r="AZ115">
        <f>(星级!AN115+阶位!AP115+战魄!J115+武魂!AP115+众神殿!J115+精神空间!AP114+天赋!AO115+魂师之魄1!N115)*(1+BU115)+魂兽1!N117+化神!I114+魂骨!H114+魂环!I114+神兵!J113+神兵!AC113+魂核1!N115</f>
        <v>1638.978304</v>
      </c>
      <c r="BA115">
        <f>(星级!AO115+阶位!AQ115+战魄!K115+武魂!AQ115+众神殿!K115+精神空间!AQ114+天赋!AP115+魂师之魄1!O115)*(1+BV115)+魂兽1!O117+化神!J114+魂骨!I114+魂环!J114+神兵!K113+神兵!AD113+魂核1!O115</f>
        <v>1564.8704</v>
      </c>
      <c r="BB115">
        <f>(星级!AP115+阶位!AR115+战魄!L115+武魂!AR115+众神殿!L115+精神空间!AR114+天赋!AQ115+魂师之魄1!P115)*(1+BW115)+魂兽1!P117+化神!K114+魂骨!J114+魂环!K114+神兵!L113+神兵!AE113+魂核1!P115</f>
        <v>2202.0544</v>
      </c>
      <c r="BC115">
        <f>(星级!AQ115+阶位!AS115+战魄!M115+武魂!AS115+众神殿!M115+精神空间!AS114+天赋!AR115+魂师之魄1!Q115)*(1+BX115)+魂兽1!Q117+化神!L114+魂骨!K114+魂环!L114+神兵!M113+神兵!AF113+魂核1!Q115</f>
        <v>1574.5984000000001</v>
      </c>
      <c r="BD115">
        <f>(星级!AR115+阶位!AT115+战魄!N115+武魂!AT115+众神殿!N115+精神空间!AT114+天赋!AS115+魂师之魄1!R115)*(1+BY115)+魂兽1!R117+化神!M114+魂骨!L114+魂环!M114+神兵!N113+神兵!AG113+魂核1!R115</f>
        <v>10596.4</v>
      </c>
      <c r="BE115">
        <f>(星级!AS115+阶位!AU115+战魄!O115+武魂!AU115+众神殿!O115+精神空间!AU114+天赋!AT115+魂师之魄1!S115)*(1+BZ115)+魂兽1!S117+化神!N114+魂骨!M114+魂环!N114+神兵!O113+神兵!AH113+魂核1!S115</f>
        <v>265.2</v>
      </c>
      <c r="BF115">
        <f>(星级!AT115+阶位!AV115+战魄!P115+武魂!AV115+众神殿!P115+精神空间!AV114+天赋!AU115+魂师之魄1!T115)*(1+CA115)+魂兽1!T117+化神!O114+魂骨!N114+魂环!O114+神兵!P113+神兵!AI113+魂核1!T115</f>
        <v>106627.88559999999</v>
      </c>
      <c r="BG115">
        <f>(星级!AU115+阶位!AW115+战魄!Q115+武魂!AW115+众神殿!Q115+精神空间!AW114+天赋!AV115+魂师之魄1!U115)*(1+CB115)+魂兽1!U117+化神!P114+魂骨!O114+魂环!P114+神兵!Q113+神兵!AJ113+魂核1!U115</f>
        <v>106627.88559999999</v>
      </c>
      <c r="BH115">
        <f>化神!R114+魂环!Q114</f>
        <v>66655</v>
      </c>
      <c r="BI115">
        <f>化神!S114+魂环!R114</f>
        <v>66655</v>
      </c>
      <c r="BJ115">
        <f>魂环!S114</f>
        <v>2000</v>
      </c>
      <c r="BK115">
        <f>魂环!T114</f>
        <v>2000</v>
      </c>
      <c r="BL115">
        <f>魂核1!Y115+神器1!AD115+VLOOKUP(精神空间!$B$2,精神空间!$BR$4:$BT$11,2,)</f>
        <v>0.78991</v>
      </c>
      <c r="BM115">
        <f>魂核1!Z115+神器1!AE115+VLOOKUP(精神空间!$B$2,精神空间!$BR$4:$BT$11,2,)</f>
        <v>0.78991</v>
      </c>
      <c r="BO115">
        <f>战魄!T115+武魂!AZ115+好感度!D114+魂师之魄1!Y115+神器1!M115+魂兽1!X117+精神空间!BA114+精神空间!BC114</f>
        <v>3.1779099999999998</v>
      </c>
      <c r="BP115">
        <f>战魄!U115+武魂!BA115+好感度!E114+魂师之魄1!Z115+神器1!N115+魂兽1!Y117+精神空间!BB114+精神空间!BD114</f>
        <v>2.1779099999999998</v>
      </c>
      <c r="BQ115">
        <f>战魄!V115+武魂!BB115+好感度!F114+魂师之魄1!AA115+神器1!O115+魂兽1!Z117</f>
        <v>1.08</v>
      </c>
      <c r="BR115">
        <f>战魄!W115+武魂!BC115+好感度!G114+魂师之魄1!AB115+神器1!P115+魂兽1!AA117</f>
        <v>1.08</v>
      </c>
      <c r="BS115">
        <f>战魄!X115+武魂!BD115+好感度!H114+魂师之魄1!AC115+神器1!Q115+魂兽1!AB117</f>
        <v>1.4319999999999999</v>
      </c>
      <c r="BT115">
        <f>战魄!Y115+武魂!BE115+好感度!I114+魂师之魄1!AD115+神器1!R115+魂兽1!AC117</f>
        <v>1.4319999999999999</v>
      </c>
      <c r="BU115">
        <f>战魄!Z115+武魂!BF115+好感度!J114+魂师之魄1!AE115+神器1!S115+魂兽1!AD117</f>
        <v>1.4319999999999999</v>
      </c>
      <c r="BV115">
        <f>战魄!AA115+武魂!BG115+好感度!K114+魂师之魄1!AF115+神器1!T115+魂兽1!AE117</f>
        <v>1.4319999999999999</v>
      </c>
      <c r="BW115">
        <f>战魄!AB115+武魂!BH115+好感度!L114+魂师之魄1!AG115+神器1!U115+魂兽1!AF117</f>
        <v>1.4319999999999999</v>
      </c>
      <c r="BX115">
        <f>战魄!AC115+武魂!BI115+好感度!M114+魂师之魄1!AH115+神器1!V115+魂兽1!AG117</f>
        <v>1.4319999999999999</v>
      </c>
      <c r="BY115">
        <f>战魄!AD115+武魂!BJ115+好感度!N114+魂师之魄1!AI115+神器1!W115+魂兽1!AH117</f>
        <v>1.3599999999999999</v>
      </c>
      <c r="BZ115">
        <f>战魄!AE115+武魂!BK115+好感度!O114+魂师之魄1!AJ115+神器1!X115+魂兽1!AI117</f>
        <v>1.21</v>
      </c>
      <c r="CA115">
        <f>战魄!AF115+武魂!BL115+好感度!P114+魂师之魄1!AK115+神器1!Y115+魂兽1!AJ117</f>
        <v>1.08</v>
      </c>
      <c r="CB115">
        <f>战魄!AG115+武魂!BM115+好感度!Q114+魂师之魄1!AL115+神器1!Z115+魂兽1!AK117</f>
        <v>1.08</v>
      </c>
    </row>
    <row r="116" spans="2:80" x14ac:dyDescent="0.2">
      <c r="B116">
        <v>112</v>
      </c>
      <c r="D116">
        <f>(星级!D116+阶位!D116+战魄!D116+武魂!D116+众神殿!D116+精神空间!D115+天赋!C116+魂师之魄1!H116)*(1+BO116)+魂兽1!H118+化神!C115+魂骨!B115+魂环!C115+神兵!D114+神兵!W114+魂核1!H116</f>
        <v>1663542.69548494</v>
      </c>
      <c r="E116">
        <f>(星级!E116+阶位!E116+战魄!E116+武魂!E116+众神殿!E116+精神空间!E115+天赋!D116+魂师之魄1!I116)*(1+BP116)+魂兽1!I118+化神!D115+魂骨!C115+魂环!D115+神兵!E114+神兵!X114+魂核1!I116</f>
        <v>374199.71828098001</v>
      </c>
      <c r="F116">
        <f>(星级!F116+阶位!F116+战魄!F116+武魂!F116+众神殿!F116+精神空间!F115+天赋!E116+魂师之魄1!J116)*(1+BQ116)+魂兽1!J118+化神!E115+魂骨!D115+魂环!E115+神兵!F114+神兵!Y114+魂核1!J116</f>
        <v>145308.94031999999</v>
      </c>
      <c r="G116">
        <f>(星级!G116+阶位!G116+战魄!G116+武魂!G116+众神殿!G116+精神空间!G115+天赋!F116+魂师之魄1!K116)*(1+BR116)+魂兽1!K118+化神!F115+魂骨!E115+魂环!F115+神兵!G114+神兵!Z114+魂核1!K116</f>
        <v>129787.98032</v>
      </c>
      <c r="H116">
        <f>(星级!H116+阶位!H116+战魄!H116+武魂!H116+众神殿!H116+精神空间!H115+天赋!G116+魂师之魄1!L116)*(1+BS116)+魂兽1!L118+化神!G115+魂骨!F115+魂环!G115+神兵!H114+神兵!AA114+魂核1!L116</f>
        <v>2090.6687999999999</v>
      </c>
      <c r="I116">
        <f>(星级!I116+阶位!I116+战魄!I116+武魂!I116+众神殿!I116+精神空间!I115+天赋!H116+魂师之魄1!M116)*(1+BT116)+魂兽1!M118+化神!H115+魂骨!G115+魂环!H115+神兵!I114+神兵!AB114+魂核1!M116</f>
        <v>1575.0847999999999</v>
      </c>
      <c r="J116">
        <f>(星级!J116+阶位!J116+战魄!J116+武魂!J116+众神殿!J116+精神空间!J115+天赋!I116+魂师之魄1!N116)*(1+BU116)+魂兽1!N118+化神!I115+魂骨!H115+魂环!I115+神兵!J114+神兵!AC114+魂核1!N116</f>
        <v>1649.192704</v>
      </c>
      <c r="K116">
        <f>(星级!K116+阶位!K116+战魄!K116+武魂!K116+众神殿!K116+精神空间!K115+天赋!J116+魂师之魄1!O116)*(1+BV116)+魂兽1!O118+化神!J115+魂骨!I115+魂环!J115+神兵!K114+神兵!AD114+魂核1!O116</f>
        <v>1584.8127999999999</v>
      </c>
      <c r="L116">
        <f>(星级!L116+阶位!L116+战魄!L116+武魂!L116+众神殿!L116+精神空间!L115+天赋!K116+魂师之魄1!P116)*(1+BW116)+魂兽1!P118+化神!K115+魂骨!J115+魂环!K115+神兵!L114+神兵!AE114+魂核1!P116</f>
        <v>2212.2687999999998</v>
      </c>
      <c r="M116">
        <f>(星级!M116+阶位!M116+战魄!M116+武魂!M116+众神殿!M116+精神空间!M115+天赋!L116+魂师之魄1!Q116)*(1+BX116)+魂兽1!Q118+化神!L115+魂骨!K115+魂环!L115+神兵!M114+神兵!AF114+魂核1!Q116</f>
        <v>1584.8127999999999</v>
      </c>
      <c r="N116">
        <f>(星级!N116+阶位!N116+战魄!N116+武魂!N116+众神殿!N116+精神空间!N115+天赋!M116+魂师之魄1!R116)*(1+BY116)+魂兽1!R118+化神!M115+魂骨!L115+魂环!M115+神兵!N114+神兵!AG114+魂核1!R116</f>
        <v>26786</v>
      </c>
      <c r="O116">
        <f>(星级!O116+阶位!O116+战魄!O116+武魂!O116+众神殿!O116+精神空间!O115+天赋!N116+魂师之魄1!S116)*(1+BZ116)+魂兽1!S118+化神!N115+魂骨!M115+魂环!N115+神兵!O114+神兵!AH114+魂核1!S116</f>
        <v>133.19999999999999</v>
      </c>
      <c r="P116">
        <f>(星级!P116+阶位!P116+战魄!P116+武魂!P116+众神殿!P116+精神空间!P115+天赋!O116+魂师之魄1!T116)*(1+CA116)+魂兽1!T118+化神!O115+魂骨!N115+魂环!O115+神兵!P114+神兵!AI114+魂核1!T116</f>
        <v>109759.804</v>
      </c>
      <c r="Q116">
        <f>(星级!Q116+阶位!Q116+战魄!Q116+武魂!Q116+众神殿!Q116+精神空间!Q115+天赋!P116+魂师之魄1!U116)*(1+CB116)+魂兽1!U118+化神!P115+魂骨!O115+魂环!P115+神兵!Q114+神兵!AJ114+魂核1!U116</f>
        <v>109759.804</v>
      </c>
      <c r="R116">
        <f>化神!R115+魂环!Q115</f>
        <v>66655</v>
      </c>
      <c r="S116">
        <f>化神!S115+魂环!R115</f>
        <v>66655</v>
      </c>
      <c r="T116">
        <f>魂环!S115</f>
        <v>2000</v>
      </c>
      <c r="U116">
        <f>魂环!T115</f>
        <v>2000</v>
      </c>
      <c r="V116">
        <f>魂核1!Y116+神器1!AD116+VLOOKUP(精神空间!$B$2,精神空间!$BR$4:$BT$11,2,)</f>
        <v>0.78991</v>
      </c>
      <c r="W116">
        <f>魂核1!Z116+神器1!AE116+VLOOKUP(精神空间!$B$2,精神空间!$BR$4:$BT$11,2,)</f>
        <v>0.78991</v>
      </c>
      <c r="Y116">
        <f>(星级!S116+阶位!T116+战魄!D116+武魂!T116+众神殿!D116+精神空间!T115+天赋!S116+魂师之魄1!H116)*(1+BO116)+魂兽1!H118+化神!C115+魂骨!B115+魂环!C115+神兵!D114+神兵!W114+魂核1!H116</f>
        <v>1558111.85819448</v>
      </c>
      <c r="Z116">
        <f>(星级!T116+阶位!U116+战魄!E116+武魂!U116+众神殿!E116+精神空间!U115+天赋!T116+魂师之魄1!I116)*(1+BP116)+魂兽1!I118+化神!D115+魂骨!C115+魂环!D115+神兵!E114+神兵!X114+魂核1!I116</f>
        <v>378707.20226677996</v>
      </c>
      <c r="AA116">
        <f>(星级!U116+阶位!V116+战魄!F116+武魂!V116+众神殿!F116+精神空间!V115+天赋!U116+魂师之魄1!J116)*(1+BQ116)+魂兽1!J118+化神!E115+魂骨!D115+魂环!E115+神兵!F114+神兵!Y114+魂核1!J116</f>
        <v>135853.06064000001</v>
      </c>
      <c r="AB116">
        <f>(星级!V116+阶位!W116+战魄!G116+武魂!W116+众神殿!G116+精神空间!W115+天赋!V116+魂师之魄1!K116)*(1+BR116)+魂兽1!K118+化神!F115+魂骨!E115+魂环!F115+神兵!G114+神兵!Z114+魂核1!K116</f>
        <v>123450.02064</v>
      </c>
      <c r="AC116">
        <f>(星级!W116+阶位!X116+战魄!H116+武魂!X116+众神殿!H116+精神空间!X115+天赋!W116+魂师之魄1!L116)*(1+BS116)+魂兽1!L118+化神!G115+魂骨!F115+魂环!G115+神兵!H114+神兵!AA114+魂核1!L116</f>
        <v>2072.76928</v>
      </c>
      <c r="AD116">
        <f>(星级!X116+阶位!Y116+战魄!I116+武魂!Y116+众神殿!I116+精神空间!Y115+天赋!X116+魂师之魄1!M116)*(1+BT116)+魂兽1!M118+化神!H115+魂骨!G115+魂环!H115+神兵!I114+神兵!AB114+魂核1!M116</f>
        <v>1557.1852799999999</v>
      </c>
      <c r="AE116">
        <f>(星级!Y116+阶位!Z116+战魄!J116+武魂!Z116+众神殿!J116+精神空间!Z115+天赋!Y116+魂师之魄1!N116)*(1+BU116)+魂兽1!N118+化神!I115+魂骨!H115+魂环!I115+神兵!J114+神兵!AC114+魂核1!N116</f>
        <v>1667.092224</v>
      </c>
      <c r="AF116">
        <f>(星级!Z116+阶位!AA116+战魄!K116+武魂!AA116+众神殿!K116+精神空间!AA115+天赋!Z116+魂师之魄1!O116)*(1+BV116)+魂兽1!O118+化神!J115+魂骨!I115+魂环!J115+神兵!K114+神兵!AD114+魂核1!O116</f>
        <v>1602.7123199999999</v>
      </c>
      <c r="AG116">
        <f>(星级!AA116+阶位!AB116+战魄!L116+武魂!AB116+众神殿!L116+精神空间!AB115+天赋!AA116+魂师之魄1!P116)*(1+BW116)+魂兽1!P118+化神!K115+魂骨!J115+魂环!K115+神兵!L114+神兵!AE114+魂核1!P116</f>
        <v>2212.2687999999998</v>
      </c>
      <c r="AH116">
        <f>(星级!AB116+阶位!AC116+战魄!M116+武魂!AC116+众神殿!M116+精神空间!AC115+天赋!AB116+魂师之魄1!Q116)*(1+BX116)+魂兽1!Q118+化神!L115+魂骨!K115+魂环!L115+神兵!M114+神兵!AF114+魂核1!Q116</f>
        <v>1584.8127999999999</v>
      </c>
      <c r="AI116">
        <f>(星级!AC116+阶位!AD116+战魄!N116+武魂!AD116+众神殿!N116+精神空间!AD115+天赋!AC116+魂师之魄1!R116)*(1+BY116)+魂兽1!R118+化神!M115+魂骨!L115+魂环!M115+神兵!N114+神兵!AG114+魂核1!R116</f>
        <v>21381.599999999999</v>
      </c>
      <c r="AJ116">
        <f>(星级!AD116+阶位!AE116+战魄!O116+武魂!AE116+众神殿!O116+精神空间!AE115+天赋!AD116+魂师之魄1!S116)*(1+BZ116)+魂兽1!S118+化神!N115+魂骨!M115+魂环!N115+神兵!O114+神兵!AH114+魂核1!S116</f>
        <v>210.89999999999998</v>
      </c>
      <c r="AK116">
        <f>(星级!AE116+阶位!AF116+战魄!P116+武魂!AF116+众神殿!P116+精神空间!AF115+天赋!AE116+魂师之魄1!T116)*(1+CA116)+魂兽1!T118+化神!O115+魂骨!N115+魂环!O115+神兵!P114+神兵!AI114+魂核1!T116</f>
        <v>106650.204</v>
      </c>
      <c r="AL116">
        <f>(星级!AF116+阶位!AG116+战魄!Q116+武魂!AG116+众神殿!Q116+精神空间!AG115+天赋!AF116+魂师之魄1!U116)*(1+CB116)+魂兽1!U118+化神!P115+魂骨!O115+魂环!P115+神兵!Q114+神兵!AJ114+魂核1!U116</f>
        <v>106650.204</v>
      </c>
      <c r="AM116">
        <f>化神!R115+魂环!Q115</f>
        <v>66655</v>
      </c>
      <c r="AN116">
        <f>化神!S115+魂环!R115</f>
        <v>66655</v>
      </c>
      <c r="AO116">
        <f>魂环!S115</f>
        <v>2000</v>
      </c>
      <c r="AP116">
        <f>魂环!T115</f>
        <v>2000</v>
      </c>
      <c r="AQ116">
        <f>魂核1!Y116+神器1!AD116+VLOOKUP(精神空间!$B$2,精神空间!$BR$4:$BT$11,2,)</f>
        <v>0.78991</v>
      </c>
      <c r="AR116">
        <f>魂核1!Z116+神器1!AE116+VLOOKUP(精神空间!$B$2,精神空间!$BR$4:$BT$11,2,)</f>
        <v>0.78991</v>
      </c>
      <c r="AT116">
        <f>(星级!AH116+阶位!AJ116+战魄!D116+武魂!AJ116+众神殿!D116+精神空间!AJ115+天赋!AI116+魂师之魄1!H116)*(1+BO116)+魂兽1!H118+化神!C115+魂骨!B115+魂环!C115+神兵!D114+神兵!W114+魂核1!H116</f>
        <v>1485685.6743220198</v>
      </c>
      <c r="AU116">
        <f>(星级!AI116+阶位!AK116+战魄!E116+武魂!AK116+众神殿!E116+精神空间!AK115+天赋!AJ116+魂师之魄1!I116)*(1+BP116)+魂兽1!I118+化神!D115+魂骨!C115+魂环!D115+神兵!E114+神兵!X114+魂核1!I116</f>
        <v>385144.35769531998</v>
      </c>
      <c r="AV116">
        <f>(星级!AJ116+阶位!AL116+战魄!F116+武魂!AL116+众神殿!F116+精神空间!AL115+天赋!AK116+魂师之魄1!J116)*(1+BQ116)+魂兽1!J118+化神!E115+魂骨!D115+魂环!E115+神兵!F114+神兵!Y114+魂核1!J116</f>
        <v>121584.52688</v>
      </c>
      <c r="AW116">
        <f>(星级!AK116+阶位!AM116+战魄!G116+武魂!AM116+众神殿!G116+精神空间!AM115+天赋!AL116+魂师之魄1!K116)*(1+BR116)+魂兽1!K118+化神!F115+魂骨!E115+魂环!F115+神兵!G114+神兵!Z114+魂核1!K116</f>
        <v>132917.69808</v>
      </c>
      <c r="AX116">
        <f>(星级!AL116+阶位!AN116+战魄!H116+武魂!AN116+众神殿!H116+精神空间!AN115+天赋!AM116+魂师之魄1!L116)*(1+BS116)+魂兽1!L118+化神!G115+魂骨!F115+魂环!G115+神兵!H114+神兵!AA114+魂核1!L116</f>
        <v>2090.6687999999999</v>
      </c>
      <c r="AY116">
        <f>(星级!AM116+阶位!AO116+战魄!I116+武魂!AO116+众神殿!I116+精神空间!AO115+天赋!AN116+魂师之魄1!M116)*(1+BT116)+魂兽1!M118+化神!H115+魂骨!G115+魂环!H115+神兵!I114+神兵!AB114+魂核1!M116</f>
        <v>1575.0847999999999</v>
      </c>
      <c r="AZ116">
        <f>(星级!AN116+阶位!AP116+战魄!J116+武魂!AP116+众神殿!J116+精神空间!AP115+天赋!AO116+魂师之魄1!N116)*(1+BU116)+魂兽1!N118+化神!I115+魂骨!H115+魂环!I115+神兵!J114+神兵!AC114+魂核1!N116</f>
        <v>1649.192704</v>
      </c>
      <c r="BA116">
        <f>(星级!AO116+阶位!AQ116+战魄!K116+武魂!AQ116+众神殿!K116+精神空间!AQ115+天赋!AP116+魂师之魄1!O116)*(1+BV116)+魂兽1!O118+化神!J115+魂骨!I115+魂环!J115+神兵!K114+神兵!AD114+魂核1!O116</f>
        <v>1575.0847999999999</v>
      </c>
      <c r="BB116">
        <f>(星级!AP116+阶位!AR116+战魄!L116+武魂!AR116+众神殿!L116+精神空间!AR115+天赋!AQ116+魂师之魄1!P116)*(1+BW116)+魂兽1!P118+化神!K115+魂骨!J115+魂环!K115+神兵!L114+神兵!AE114+魂核1!P116</f>
        <v>2212.2687999999998</v>
      </c>
      <c r="BC116">
        <f>(星级!AQ116+阶位!AS116+战魄!M116+武魂!AS116+众神殿!M116+精神空间!AS115+天赋!AR116+魂师之魄1!Q116)*(1+BX116)+魂兽1!Q118+化神!L115+魂骨!K115+魂环!L115+神兵!M114+神兵!AF114+魂核1!Q116</f>
        <v>1584.8127999999999</v>
      </c>
      <c r="BD116">
        <f>(星级!AR116+阶位!AT116+战魄!N116+武魂!AT116+众神殿!N116+精神空间!AT115+天赋!AS116+魂师之魄1!R116)*(1+BY116)+魂兽1!R118+化神!M115+魂骨!L115+魂环!M115+神兵!N114+神兵!AG114+魂核1!R116</f>
        <v>10690.8</v>
      </c>
      <c r="BE116">
        <f>(星级!AS116+阶位!AU116+战魄!O116+武魂!AU116+众神殿!O116+精神空间!AU115+天赋!AT116+魂师之魄1!S116)*(1+BZ116)+魂兽1!S118+化神!N115+魂骨!M115+魂环!N115+神兵!O114+神兵!AH114+魂核1!S116</f>
        <v>266.39999999999998</v>
      </c>
      <c r="BF116">
        <f>(星级!AT116+阶位!AV116+战魄!P116+武魂!AV116+众神殿!P116+精神空间!AV115+天赋!AU116+魂师之魄1!T116)*(1+CA116)+魂兽1!T118+化神!O115+魂骨!N115+魂环!O115+神兵!P114+神兵!AI114+魂核1!T116</f>
        <v>106650.204</v>
      </c>
      <c r="BG116">
        <f>(星级!AU116+阶位!AW116+战魄!Q116+武魂!AW116+众神殿!Q116+精神空间!AW115+天赋!AV116+魂师之魄1!U116)*(1+CB116)+魂兽1!U118+化神!P115+魂骨!O115+魂环!P115+神兵!Q114+神兵!AJ114+魂核1!U116</f>
        <v>106650.204</v>
      </c>
      <c r="BH116">
        <f>化神!R115+魂环!Q115</f>
        <v>66655</v>
      </c>
      <c r="BI116">
        <f>化神!S115+魂环!R115</f>
        <v>66655</v>
      </c>
      <c r="BJ116">
        <f>魂环!S115</f>
        <v>2000</v>
      </c>
      <c r="BK116">
        <f>魂环!T115</f>
        <v>2000</v>
      </c>
      <c r="BL116">
        <f>魂核1!Y116+神器1!AD116+VLOOKUP(精神空间!$B$2,精神空间!$BR$4:$BT$11,2,)</f>
        <v>0.78991</v>
      </c>
      <c r="BM116">
        <f>魂核1!Z116+神器1!AE116+VLOOKUP(精神空间!$B$2,精神空间!$BR$4:$BT$11,2,)</f>
        <v>0.78991</v>
      </c>
      <c r="BO116">
        <f>战魄!T116+武魂!AZ116+好感度!D115+魂师之魄1!Y116+神器1!M116+魂兽1!X118+精神空间!BA115+精神空间!BC115</f>
        <v>3.1779099999999998</v>
      </c>
      <c r="BP116">
        <f>战魄!U116+武魂!BA116+好感度!E115+魂师之魄1!Z116+神器1!N116+魂兽1!Y118+精神空间!BB115+精神空间!BD115</f>
        <v>2.1779099999999998</v>
      </c>
      <c r="BQ116">
        <f>战魄!V116+武魂!BB116+好感度!F115+魂师之魄1!AA116+神器1!O116+魂兽1!Z118</f>
        <v>1.08</v>
      </c>
      <c r="BR116">
        <f>战魄!W116+武魂!BC116+好感度!G115+魂师之魄1!AB116+神器1!P116+魂兽1!AA118</f>
        <v>1.08</v>
      </c>
      <c r="BS116">
        <f>战魄!X116+武魂!BD116+好感度!H115+魂师之魄1!AC116+神器1!Q116+魂兽1!AB118</f>
        <v>1.4319999999999999</v>
      </c>
      <c r="BT116">
        <f>战魄!Y116+武魂!BE116+好感度!I115+魂师之魄1!AD116+神器1!R116+魂兽1!AC118</f>
        <v>1.4319999999999999</v>
      </c>
      <c r="BU116">
        <f>战魄!Z116+武魂!BF116+好感度!J115+魂师之魄1!AE116+神器1!S116+魂兽1!AD118</f>
        <v>1.4319999999999999</v>
      </c>
      <c r="BV116">
        <f>战魄!AA116+武魂!BG116+好感度!K115+魂师之魄1!AF116+神器1!T116+魂兽1!AE118</f>
        <v>1.4319999999999999</v>
      </c>
      <c r="BW116">
        <f>战魄!AB116+武魂!BH116+好感度!L115+魂师之魄1!AG116+神器1!U116+魂兽1!AF118</f>
        <v>1.4319999999999999</v>
      </c>
      <c r="BX116">
        <f>战魄!AC116+武魂!BI116+好感度!M115+魂师之魄1!AH116+神器1!V116+魂兽1!AG118</f>
        <v>1.4319999999999999</v>
      </c>
      <c r="BY116">
        <f>战魄!AD116+武魂!BJ116+好感度!N115+魂师之魄1!AI116+神器1!W116+魂兽1!AH118</f>
        <v>1.3599999999999999</v>
      </c>
      <c r="BZ116">
        <f>战魄!AE116+武魂!BK116+好感度!O115+魂师之魄1!AJ116+神器1!X116+魂兽1!AI118</f>
        <v>1.22</v>
      </c>
      <c r="CA116">
        <f>战魄!AF116+武魂!BL116+好感度!P115+魂师之魄1!AK116+神器1!Y116+魂兽1!AJ118</f>
        <v>1.08</v>
      </c>
      <c r="CB116">
        <f>战魄!AG116+武魂!BM116+好感度!Q115+魂师之魄1!AL116+神器1!Z116+魂兽1!AK118</f>
        <v>1.08</v>
      </c>
    </row>
    <row r="117" spans="2:80" x14ac:dyDescent="0.2">
      <c r="B117">
        <v>113</v>
      </c>
      <c r="D117">
        <f>(星级!D117+阶位!D117+战魄!D117+武魂!D117+众神殿!D117+精神空间!D116+天赋!C117+魂师之魄1!H117)*(1+BO117)+魂兽1!H119+化神!C116+魂骨!B116+魂环!C116+神兵!D115+神兵!W115+魂核1!H117</f>
        <v>1665853.0797149399</v>
      </c>
      <c r="E117">
        <f>(星级!E117+阶位!E117+战魄!E117+武魂!E117+众神殿!E117+精神空间!E116+天赋!D117+魂师之魄1!I117)*(1+BP117)+魂兽1!I119+化神!D116+魂骨!C116+魂环!D116+神兵!E115+神兵!X115+魂核1!I117</f>
        <v>376080.21827297995</v>
      </c>
      <c r="F117">
        <f>(星级!F117+阶位!F117+战魄!F117+武魂!F117+众神殿!F117+精神空间!F116+天赋!E117+魂师之魄1!J117)*(1+BQ117)+魂兽1!J119+化神!E116+魂骨!D116+魂环!E116+神兵!F115+神兵!Y115+魂核1!J117</f>
        <v>146163.27632</v>
      </c>
      <c r="G117">
        <f>(星级!G117+阶位!G117+战魄!G117+武魂!G117+众神殿!G117+精神空间!G116+天赋!F117+魂师之魄1!K117)*(1+BR117)+魂兽1!K119+化神!F116+魂骨!E116+魂环!F116+神兵!G115+神兵!Z115+魂核1!K117</f>
        <v>130598.63631999999</v>
      </c>
      <c r="H117">
        <f>(星级!H117+阶位!H117+战魄!H117+武魂!H117+众神殿!H117+精神空间!H116+天赋!G117+魂师之魄1!L117)*(1+BS117)+魂兽1!L119+化神!G116+魂骨!F116+魂环!G116+神兵!H115+神兵!AA115+魂核1!L117</f>
        <v>2118.1601999999998</v>
      </c>
      <c r="I117">
        <f>(星级!I117+阶位!I117+战魄!I117+武魂!I117+众神殿!I117+精神空间!I116+天赋!H117+魂师之魄1!M117)*(1+BT117)+魂兽1!M119+化神!H116+魂骨!G116+魂环!H116+神兵!I115+神兵!AB115+魂核1!M117</f>
        <v>1585.2991999999999</v>
      </c>
      <c r="J117">
        <f>(星级!J117+阶位!J117+战魄!J117+武魂!J117+众神殿!J117+精神空间!J116+天赋!I117+魂师之魄1!N117)*(1+BU117)+魂兽1!N119+化神!I116+魂骨!H116+魂环!I116+神兵!J115+神兵!AC115+魂核1!N117</f>
        <v>1659.4071039999999</v>
      </c>
      <c r="K117">
        <f>(星级!K117+阶位!K117+战魄!K117+武魂!K117+众神殿!K117+精神空间!K116+天赋!J117+魂师之魄1!O117)*(1+BV117)+魂兽1!O119+化神!J116+魂骨!I116+魂环!J116+神兵!K115+神兵!AD115+魂核1!O117</f>
        <v>1595.0272</v>
      </c>
      <c r="L117">
        <f>(星级!L117+阶位!L117+战魄!L117+武魂!L117+众神殿!L117+精神空间!L116+天赋!K117+魂师之魄1!P117)*(1+BW117)+魂兽1!P119+化神!K116+魂骨!J116+魂环!K116+神兵!L115+神兵!AE115+魂核1!P117</f>
        <v>2222.4832000000001</v>
      </c>
      <c r="M117">
        <f>(星级!M117+阶位!M117+战魄!M117+武魂!M117+众神殿!M117+精神空间!M116+天赋!L117+魂师之魄1!Q117)*(1+BX117)+魂兽1!Q119+化神!L116+魂骨!K116+魂环!L116+神兵!M115+神兵!AF115+魂核1!Q117</f>
        <v>1595.0272</v>
      </c>
      <c r="N117">
        <f>(星级!N117+阶位!N117+战魄!N117+武魂!N117+众神殿!N117+精神空间!N116+天赋!M117+魂师之魄1!R117)*(1+BY117)+魂兽1!R119+化神!M116+魂骨!L116+魂环!M116+神兵!N115+神兵!AG115+魂核1!R117</f>
        <v>27022</v>
      </c>
      <c r="O117">
        <f>(星级!O117+阶位!O117+战魄!O117+武魂!O117+众神殿!O117+精神空间!O116+天赋!N117+魂师之魄1!S117)*(1+BZ117)+魂兽1!S119+化神!N116+魂骨!M116+魂环!N116+神兵!O115+神兵!AH115+魂核1!S117</f>
        <v>133.19999999999999</v>
      </c>
      <c r="P117">
        <f>(星级!P117+阶位!P117+战魄!P117+武魂!P117+众神殿!P117+精神空间!P116+天赋!O117+魂师之魄1!T117)*(1+CA117)+魂兽1!T119+化神!O116+魂骨!N116+魂环!O116+神兵!P115+神兵!AI115+魂核1!T117</f>
        <v>110482.12239999999</v>
      </c>
      <c r="Q117">
        <f>(星级!Q117+阶位!Q117+战魄!Q117+武魂!Q117+众神殿!Q117+精神空间!Q116+天赋!P117+魂师之魄1!U117)*(1+CB117)+魂兽1!U119+化神!P116+魂骨!O116+魂环!P116+神兵!Q115+神兵!AJ115+魂核1!U117</f>
        <v>110482.12239999999</v>
      </c>
      <c r="R117">
        <f>化神!R116+魂环!Q116</f>
        <v>66655</v>
      </c>
      <c r="S117">
        <f>化神!S116+魂环!R116</f>
        <v>66655</v>
      </c>
      <c r="T117">
        <f>魂环!S116</f>
        <v>2000</v>
      </c>
      <c r="U117">
        <f>魂环!T116</f>
        <v>2000</v>
      </c>
      <c r="V117">
        <f>魂核1!Y117+神器1!AD117+VLOOKUP(精神空间!$B$2,精神空间!$BR$4:$BT$11,2,)</f>
        <v>0.78991</v>
      </c>
      <c r="W117">
        <f>魂核1!Z117+神器1!AE117+VLOOKUP(精神空间!$B$2,精神空间!$BR$4:$BT$11,2,)</f>
        <v>0.78991</v>
      </c>
      <c r="Y117">
        <f>(星级!S117+阶位!T117+战魄!D117+武魂!T117+众神殿!D117+精神空间!T116+天赋!S117+魂师之魄1!H117)*(1+BO117)+魂兽1!H119+化神!C116+魂骨!B116+魂环!C116+神兵!D115+神兵!W115+魂核1!H117</f>
        <v>1560187.4438824798</v>
      </c>
      <c r="Z117">
        <f>(星级!T117+阶位!U117+战魄!E117+武魂!U117+众神殿!E117+精神空间!U116+天赋!T117+魂师之魄1!I117)*(1+BP117)+魂兽1!I119+化神!D116+魂骨!C116+魂环!D116+神兵!E115+神兵!X115+魂核1!I117</f>
        <v>380610.58321077999</v>
      </c>
      <c r="AA117">
        <f>(星级!U117+阶位!V117+战魄!F117+武魂!V117+众神殿!F117+精神空间!V116+天赋!U117+魂师之魄1!J117)*(1+BQ117)+魂兽1!J119+化神!E116+魂骨!D116+魂环!E116+神兵!F115+神兵!Y115+魂核1!J117</f>
        <v>136677.02864</v>
      </c>
      <c r="AB117">
        <f>(星级!V117+阶位!W117+战魄!G117+武魂!W117+众神殿!G117+精神空间!W116+天赋!V117+魂师之魄1!K117)*(1+BR117)+魂兽1!K119+化神!F116+魂骨!E116+魂环!F116+神兵!G115+神兵!Z115+魂核1!K117</f>
        <v>124240.70864</v>
      </c>
      <c r="AC117">
        <f>(星级!W117+阶位!X117+战魄!H117+武魂!X117+众神殿!H117+精神空间!X116+天赋!W117+魂师之魄1!L117)*(1+BS117)+魂兽1!L119+化神!G116+魂骨!F116+魂环!G116+神兵!H115+神兵!AA115+魂核1!L117</f>
        <v>2100.11348</v>
      </c>
      <c r="AD117">
        <f>(星级!X117+阶位!Y117+战魄!I117+武魂!Y117+众神殿!I117+精神空间!Y116+天赋!X117+魂师之魄1!M117)*(1+BT117)+魂兽1!M119+化神!H116+魂骨!G116+魂环!H116+神兵!I115+神兵!AB115+魂核1!M117</f>
        <v>1567.39968</v>
      </c>
      <c r="AE117">
        <f>(星级!Y117+阶位!Z117+战魄!J117+武魂!Z117+众神殿!J117+精神空间!Z116+天赋!Y117+魂师之魄1!N117)*(1+BU117)+魂兽1!N119+化神!I116+魂骨!H116+魂环!I116+神兵!J115+神兵!AC115+魂核1!N117</f>
        <v>1677.3066240000001</v>
      </c>
      <c r="AF117">
        <f>(星级!Z117+阶位!AA117+战魄!K117+武魂!AA117+众神殿!K117+精神空间!AA116+天赋!Z117+魂师之魄1!O117)*(1+BV117)+魂兽1!O119+化神!J116+魂骨!I116+魂环!J116+神兵!K115+神兵!AD115+魂核1!O117</f>
        <v>1612.9267200000002</v>
      </c>
      <c r="AG117">
        <f>(星级!AA117+阶位!AB117+战魄!L117+武魂!AB117+众神殿!L117+精神空间!AB116+天赋!AA117+魂师之魄1!P117)*(1+BW117)+魂兽1!P119+化神!K116+魂骨!J116+魂环!K116+神兵!L115+神兵!AE115+魂核1!P117</f>
        <v>2222.4832000000001</v>
      </c>
      <c r="AH117">
        <f>(星级!AB117+阶位!AC117+战魄!M117+武魂!AC117+众神殿!M117+精神空间!AC116+天赋!AB117+魂师之魄1!Q117)*(1+BX117)+魂兽1!Q119+化神!L116+魂骨!K116+魂环!L116+神兵!M115+神兵!AF115+魂核1!Q117</f>
        <v>1595.0272</v>
      </c>
      <c r="AI117">
        <f>(星级!AC117+阶位!AD117+战魄!N117+武魂!AD117+众神殿!N117+精神空间!AD116+天赋!AC117+魂师之魄1!R117)*(1+BY117)+魂兽1!R119+化神!M116+魂骨!L116+魂环!M116+神兵!N115+神兵!AG115+魂核1!R117</f>
        <v>21570.399999999998</v>
      </c>
      <c r="AJ117">
        <f>(星级!AD117+阶位!AE117+战魄!O117+武魂!AE117+众神殿!O117+精神空间!AE116+天赋!AD117+魂师之魄1!S117)*(1+BZ117)+魂兽1!S119+化神!N116+魂骨!M116+魂环!N116+神兵!O115+神兵!AH115+魂核1!S117</f>
        <v>210.89999999999998</v>
      </c>
      <c r="AK117">
        <f>(星级!AE117+阶位!AF117+战魄!P117+武魂!AF117+众神殿!P117+精神空间!AF116+天赋!AE117+魂师之魄1!T117)*(1+CA117)+魂兽1!T119+化神!O116+魂骨!N116+魂环!O116+神兵!P115+神兵!AI115+魂核1!T117</f>
        <v>107372.5224</v>
      </c>
      <c r="AL117">
        <f>(星级!AF117+阶位!AG117+战魄!Q117+武魂!AG117+众神殿!Q117+精神空间!AG116+天赋!AF117+魂师之魄1!U117)*(1+CB117)+魂兽1!U119+化神!P116+魂骨!O116+魂环!P116+神兵!Q115+神兵!AJ115+魂核1!U117</f>
        <v>107372.5224</v>
      </c>
      <c r="AM117">
        <f>化神!R116+魂环!Q116</f>
        <v>66655</v>
      </c>
      <c r="AN117">
        <f>化神!S116+魂环!R116</f>
        <v>66655</v>
      </c>
      <c r="AO117">
        <f>魂环!S116</f>
        <v>2000</v>
      </c>
      <c r="AP117">
        <f>魂环!T116</f>
        <v>2000</v>
      </c>
      <c r="AQ117">
        <f>魂核1!Y117+神器1!AD117+VLOOKUP(精神空间!$B$2,精神空间!$BR$4:$BT$11,2,)</f>
        <v>0.78991</v>
      </c>
      <c r="AR117">
        <f>魂核1!Z117+神器1!AE117+VLOOKUP(精神空间!$B$2,精神空间!$BR$4:$BT$11,2,)</f>
        <v>0.78991</v>
      </c>
      <c r="AT117">
        <f>(星级!AH117+阶位!AJ117+战魄!D117+武魂!AJ117+众神殿!D117+精神空间!AJ116+天赋!AI117+魂师之魄1!H117)*(1+BO117)+魂兽1!H119+化神!C116+魂骨!B116+魂环!C116+神兵!D115+神兵!W115+魂核1!H117</f>
        <v>1487532.31054202</v>
      </c>
      <c r="AU117">
        <f>(星级!AI117+阶位!AK117+战魄!E117+武魂!AK117+众神殿!E117+精神空间!AK116+天赋!AJ117+魂师之魄1!I117)*(1+BP117)+魂兽1!I119+化神!D116+魂骨!C116+魂环!D116+神兵!E115+神兵!X115+魂核1!I117</f>
        <v>387077.76988882001</v>
      </c>
      <c r="AV117">
        <f>(星级!AJ117+阶位!AL117+战魄!F117+武魂!AL117+众神殿!F117+精神空间!AL116+天赋!AK117+魂师之魄1!J117)*(1+BQ117)+魂兽1!J119+化神!E116+魂骨!D116+魂环!E116+神兵!F115+神兵!Y115+魂核1!J117</f>
        <v>122364.58608000001</v>
      </c>
      <c r="AW117">
        <f>(星级!AK117+阶位!AM117+战魄!G117+武魂!AM117+众神殿!G117+精神空间!AM116+天赋!AL117+魂师之魄1!K117)*(1+BR117)+魂兽1!K119+化神!F116+魂骨!E116+魂环!F116+神兵!G115+神兵!Z115+魂核1!K117</f>
        <v>133728.37488000002</v>
      </c>
      <c r="AX117">
        <f>(星级!AL117+阶位!AN117+战魄!H117+武魂!AN117+众神殿!H117+精神空间!AN116+天赋!AM117+魂师之魄1!L117)*(1+BS117)+魂兽1!L119+化神!G116+魂骨!F116+魂环!G116+神兵!H115+神兵!AA115+魂核1!L117</f>
        <v>2118.1601999999998</v>
      </c>
      <c r="AY117">
        <f>(星级!AM117+阶位!AO117+战魄!I117+武魂!AO117+众神殿!I117+精神空间!AO116+天赋!AN117+魂师之魄1!M117)*(1+BT117)+魂兽1!M119+化神!H116+魂骨!G116+魂环!H116+神兵!I115+神兵!AB115+魂核1!M117</f>
        <v>1585.2991999999999</v>
      </c>
      <c r="AZ117">
        <f>(星级!AN117+阶位!AP117+战魄!J117+武魂!AP117+众神殿!J117+精神空间!AP116+天赋!AO117+魂师之魄1!N117)*(1+BU117)+魂兽1!N119+化神!I116+魂骨!H116+魂环!I116+神兵!J115+神兵!AC115+魂核1!N117</f>
        <v>1659.4071039999999</v>
      </c>
      <c r="BA117">
        <f>(星级!AO117+阶位!AQ117+战魄!K117+武魂!AQ117+众神殿!K117+精神空间!AQ116+天赋!AP117+魂师之魄1!O117)*(1+BV117)+魂兽1!O119+化神!J116+魂骨!I116+魂环!J116+神兵!K115+神兵!AD115+魂核1!O117</f>
        <v>1585.2991999999999</v>
      </c>
      <c r="BB117">
        <f>(星级!AP117+阶位!AR117+战魄!L117+武魂!AR117+众神殿!L117+精神空间!AR116+天赋!AQ117+魂师之魄1!P117)*(1+BW117)+魂兽1!P119+化神!K116+魂骨!J116+魂环!K116+神兵!L115+神兵!AE115+魂核1!P117</f>
        <v>2222.4832000000001</v>
      </c>
      <c r="BC117">
        <f>(星级!AQ117+阶位!AS117+战魄!M117+武魂!AS117+众神殿!M117+精神空间!AS116+天赋!AR117+魂师之魄1!Q117)*(1+BX117)+魂兽1!Q119+化神!L116+魂骨!K116+魂环!L116+神兵!M115+神兵!AF115+魂核1!Q117</f>
        <v>1595.0272</v>
      </c>
      <c r="BD117">
        <f>(星级!AR117+阶位!AT117+战魄!N117+武魂!AT117+众神殿!N117+精神空间!AT116+天赋!AS117+魂师之魄1!R117)*(1+BY117)+魂兽1!R119+化神!M116+魂骨!L116+魂环!M116+神兵!N115+神兵!AG115+魂核1!R117</f>
        <v>10785.199999999999</v>
      </c>
      <c r="BE117">
        <f>(星级!AS117+阶位!AU117+战魄!O117+武魂!AU117+众神殿!O117+精神空间!AU116+天赋!AT117+魂师之魄1!S117)*(1+BZ117)+魂兽1!S119+化神!N116+魂骨!M116+魂环!N116+神兵!O115+神兵!AH115+魂核1!S117</f>
        <v>266.39999999999998</v>
      </c>
      <c r="BF117">
        <f>(星级!AT117+阶位!AV117+战魄!P117+武魂!AV117+众神殿!P117+精神空间!AV116+天赋!AU117+魂师之魄1!T117)*(1+CA117)+魂兽1!T119+化神!O116+魂骨!N116+魂环!O116+神兵!P115+神兵!AI115+魂核1!T117</f>
        <v>107372.5224</v>
      </c>
      <c r="BG117">
        <f>(星级!AU117+阶位!AW117+战魄!Q117+武魂!AW117+众神殿!Q117+精神空间!AW116+天赋!AV117+魂师之魄1!U117)*(1+CB117)+魂兽1!U119+化神!P116+魂骨!O116+魂环!P116+神兵!Q115+神兵!AJ115+魂核1!U117</f>
        <v>107372.5224</v>
      </c>
      <c r="BH117">
        <f>化神!R116+魂环!Q116</f>
        <v>66655</v>
      </c>
      <c r="BI117">
        <f>化神!S116+魂环!R116</f>
        <v>66655</v>
      </c>
      <c r="BJ117">
        <f>魂环!S116</f>
        <v>2000</v>
      </c>
      <c r="BK117">
        <f>魂环!T116</f>
        <v>2000</v>
      </c>
      <c r="BL117">
        <f>魂核1!Y117+神器1!AD117+VLOOKUP(精神空间!$B$2,精神空间!$BR$4:$BT$11,2,)</f>
        <v>0.78991</v>
      </c>
      <c r="BM117">
        <f>魂核1!Z117+神器1!AE117+VLOOKUP(精神空间!$B$2,精神空间!$BR$4:$BT$11,2,)</f>
        <v>0.78991</v>
      </c>
      <c r="BO117">
        <f>战魄!T117+武魂!AZ117+好感度!D116+魂师之魄1!Y117+神器1!M117+魂兽1!X119+精神空间!BA116+精神空间!BC116</f>
        <v>3.1779099999999998</v>
      </c>
      <c r="BP117">
        <f>战魄!U117+武魂!BA117+好感度!E116+魂师之魄1!Z117+神器1!N117+魂兽1!Y119+精神空间!BB116+精神空间!BD116</f>
        <v>2.1779099999999998</v>
      </c>
      <c r="BQ117">
        <f>战魄!V117+武魂!BB117+好感度!F116+魂师之魄1!AA117+神器1!O117+魂兽1!Z119</f>
        <v>1.08</v>
      </c>
      <c r="BR117">
        <f>战魄!W117+武魂!BC117+好感度!G116+魂师之魄1!AB117+神器1!P117+魂兽1!AA119</f>
        <v>1.08</v>
      </c>
      <c r="BS117">
        <f>战魄!X117+武魂!BD117+好感度!H116+魂师之魄1!AC117+神器1!Q117+魂兽1!AB119</f>
        <v>1.452</v>
      </c>
      <c r="BT117">
        <f>战魄!Y117+武魂!BE117+好感度!I116+魂师之魄1!AD117+神器1!R117+魂兽1!AC119</f>
        <v>1.4319999999999999</v>
      </c>
      <c r="BU117">
        <f>战魄!Z117+武魂!BF117+好感度!J116+魂师之魄1!AE117+神器1!S117+魂兽1!AD119</f>
        <v>1.4319999999999999</v>
      </c>
      <c r="BV117">
        <f>战魄!AA117+武魂!BG117+好感度!K116+魂师之魄1!AF117+神器1!T117+魂兽1!AE119</f>
        <v>1.4319999999999999</v>
      </c>
      <c r="BW117">
        <f>战魄!AB117+武魂!BH117+好感度!L116+魂师之魄1!AG117+神器1!U117+魂兽1!AF119</f>
        <v>1.4319999999999999</v>
      </c>
      <c r="BX117">
        <f>战魄!AC117+武魂!BI117+好感度!M116+魂师之魄1!AH117+神器1!V117+魂兽1!AG119</f>
        <v>1.4319999999999999</v>
      </c>
      <c r="BY117">
        <f>战魄!AD117+武魂!BJ117+好感度!N116+魂师之魄1!AI117+神器1!W117+魂兽1!AH119</f>
        <v>1.3599999999999999</v>
      </c>
      <c r="BZ117">
        <f>战魄!AE117+武魂!BK117+好感度!O116+魂师之魄1!AJ117+神器1!X117+魂兽1!AI119</f>
        <v>1.22</v>
      </c>
      <c r="CA117">
        <f>战魄!AF117+武魂!BL117+好感度!P116+魂师之魄1!AK117+神器1!Y117+魂兽1!AJ119</f>
        <v>1.08</v>
      </c>
      <c r="CB117">
        <f>战魄!AG117+武魂!BM117+好感度!Q116+魂师之魄1!AL117+神器1!Z117+魂兽1!AK119</f>
        <v>1.08</v>
      </c>
    </row>
    <row r="118" spans="2:80" x14ac:dyDescent="0.2">
      <c r="B118">
        <v>114</v>
      </c>
      <c r="D118">
        <f>(星级!D118+阶位!D118+战魄!D118+武魂!D118+众神殿!D118+精神空间!D117+天赋!C118+魂师之魄1!H118)*(1+BO118)+魂兽1!H120+化神!C117+魂骨!B117+魂环!C117+神兵!D116+神兵!W116+魂核1!H118</f>
        <v>1668163.4639449399</v>
      </c>
      <c r="E118">
        <f>(星级!E118+阶位!E118+战魄!E118+武魂!E118+众神殿!E118+精神空间!E117+天赋!D118+魂师之魄1!I118)*(1+BP118)+魂兽1!I120+化神!D117+魂骨!C117+魂环!D117+神兵!E116+神兵!X116+魂核1!I118</f>
        <v>376560.71826498001</v>
      </c>
      <c r="F118">
        <f>(星级!F118+阶位!F118+战魄!F118+武魂!F118+众神殿!F118+精神空间!F117+天赋!E118+魂师之魄1!J118)*(1+BQ118)+魂兽1!J120+化神!E117+魂骨!D117+魂环!E117+神兵!F116+神兵!Y116+魂核1!J118</f>
        <v>146317.61232000001</v>
      </c>
      <c r="G118">
        <f>(星级!G118+阶位!G118+战魄!G118+武魂!G118+众神殿!G118+精神空间!G117+天赋!F118+魂师之魄1!K118)*(1+BR118)+魂兽1!K120+化神!F117+魂骨!E117+魂环!F117+神兵!G116+神兵!Z116+魂核1!K118</f>
        <v>130709.29232000001</v>
      </c>
      <c r="H118">
        <f>(星级!H118+阶位!H118+战魄!H118+武魂!H118+众神殿!H118+精神空间!H117+天赋!G118+魂师之魄1!L118)*(1+BS118)+魂兽1!L120+化神!G117+魂骨!F117+魂环!G117+神兵!H116+神兵!AA116+魂核1!L118</f>
        <v>2128.4585999999999</v>
      </c>
      <c r="I118">
        <f>(星级!I118+阶位!I118+战魄!I118+武魂!I118+众神殿!I118+精神空间!I117+天赋!H118+魂师之魄1!M118)*(1+BT118)+魂兽1!M120+化神!H117+魂骨!G117+魂环!H117+神兵!I116+神兵!AB116+魂核1!M118</f>
        <v>1608.6345999999999</v>
      </c>
      <c r="J118">
        <f>(星级!J118+阶位!J118+战魄!J118+武魂!J118+众神殿!J118+精神空间!J117+天赋!I118+魂师之魄1!N118)*(1+BU118)+魂兽1!N120+化神!I117+魂骨!H117+魂环!I117+神兵!J116+神兵!AC116+魂核1!N118</f>
        <v>1669.6215040000002</v>
      </c>
      <c r="K118">
        <f>(星级!K118+阶位!K118+战魄!K118+武魂!K118+众神殿!K118+精神空间!K117+天赋!J118+魂师之魄1!O118)*(1+BV118)+魂兽1!O120+化神!J117+魂骨!I117+魂环!J117+神兵!K116+神兵!AD116+魂核1!O118</f>
        <v>1605.2415999999998</v>
      </c>
      <c r="L118">
        <f>(星级!L118+阶位!L118+战魄!L118+武魂!L118+众神殿!L118+精神空间!L117+天赋!K118+魂师之魄1!P118)*(1+BW118)+魂兽1!P120+化神!K117+魂骨!J117+魂环!K117+神兵!L116+神兵!AE116+魂核1!P118</f>
        <v>2232.6976</v>
      </c>
      <c r="M118">
        <f>(星级!M118+阶位!M118+战魄!M118+武魂!M118+众神殿!M118+精神空间!M117+天赋!L118+魂师之魄1!Q118)*(1+BX118)+魂兽1!Q120+化神!L117+魂骨!K117+魂环!L117+神兵!M116+神兵!AF116+魂核1!Q118</f>
        <v>1605.2415999999998</v>
      </c>
      <c r="N118">
        <f>(星级!N118+阶位!N118+战魄!N118+武魂!N118+众神殿!N118+精神空间!N117+天赋!M118+魂师之魄1!R118)*(1+BY118)+魂兽1!R120+化神!M117+魂骨!L117+魂环!M117+神兵!N116+神兵!AG116+魂核1!R118</f>
        <v>27258</v>
      </c>
      <c r="O118">
        <f>(星级!O118+阶位!O118+战魄!O118+武魂!O118+众神殿!O118+精神空间!O117+天赋!N118+魂师之魄1!S118)*(1+BZ118)+魂兽1!S120+化神!N117+魂骨!M117+魂环!N117+神兵!O116+神兵!AH116+魂核1!S118</f>
        <v>133.19999999999999</v>
      </c>
      <c r="P118">
        <f>(星级!P118+阶位!P118+战魄!P118+武魂!P118+众神殿!P118+精神空间!P117+天赋!O118+魂师之魄1!T118)*(1+CA118)+魂兽1!T120+化神!O117+魂骨!N117+魂环!O117+神兵!P116+神兵!AI116+魂核1!T118</f>
        <v>110504.4408</v>
      </c>
      <c r="Q118">
        <f>(星级!Q118+阶位!Q118+战魄!Q118+武魂!Q118+众神殿!Q118+精神空间!Q117+天赋!P118+魂师之魄1!U118)*(1+CB118)+魂兽1!U120+化神!P117+魂骨!O117+魂环!P117+神兵!Q116+神兵!AJ116+魂核1!U118</f>
        <v>110504.4408</v>
      </c>
      <c r="R118">
        <f>化神!R117+魂环!Q117</f>
        <v>66655</v>
      </c>
      <c r="S118">
        <f>化神!S117+魂环!R117</f>
        <v>66655</v>
      </c>
      <c r="T118">
        <f>魂环!S117</f>
        <v>2000</v>
      </c>
      <c r="U118">
        <f>魂环!T117</f>
        <v>2000</v>
      </c>
      <c r="V118">
        <f>魂核1!Y118+神器1!AD118+VLOOKUP(精神空间!$B$2,精神空间!$BR$4:$BT$11,2,)</f>
        <v>0.78991</v>
      </c>
      <c r="W118">
        <f>魂核1!Z118+神器1!AE118+VLOOKUP(精神空间!$B$2,精神空间!$BR$4:$BT$11,2,)</f>
        <v>0.78991</v>
      </c>
      <c r="Y118">
        <f>(星级!S118+阶位!T118+战魄!D118+武魂!T118+众神殿!D118+精神空间!T117+天赋!S118+魂师之魄1!H118)*(1+BO118)+魂兽1!H120+化神!C117+魂骨!B117+魂环!C117+神兵!D116+神兵!W116+魂核1!H118</f>
        <v>1562263.0295704799</v>
      </c>
      <c r="Z118">
        <f>(星级!T118+阶位!U118+战魄!E118+武魂!U118+众神殿!E118+精神空间!U117+天赋!T118+魂师之魄1!I118)*(1+BP118)+魂兽1!I120+化神!D117+魂骨!C117+魂环!D117+神兵!E116+神兵!X116+魂核1!I118</f>
        <v>381113.96415478003</v>
      </c>
      <c r="AA118">
        <f>(星级!U118+阶位!V118+战魄!F118+武魂!V118+众神殿!F118+精神空间!V117+天赋!U118+魂师之魄1!J118)*(1+BQ118)+魂兽1!J120+化神!E117+魂骨!D117+魂环!E117+神兵!F116+神兵!Y116+魂核1!J118</f>
        <v>136800.99664</v>
      </c>
      <c r="AB118">
        <f>(星级!V118+阶位!W118+战魄!G118+武魂!W118+众神殿!G118+精神空间!W117+天赋!V118+魂师之魄1!K118)*(1+BR118)+魂兽1!K120+化神!F117+魂骨!E117+魂环!F117+神兵!G116+神兵!Z116+魂核1!K118</f>
        <v>124331.39664000001</v>
      </c>
      <c r="AC118">
        <f>(星级!W118+阶位!X118+战魄!H118+武魂!X118+众神殿!H118+精神空间!X117+天赋!W118+魂师之魄1!L118)*(1+BS118)+魂兽1!L120+化神!G117+魂骨!F117+魂环!G117+神兵!H116+神兵!AA116+魂核1!L118</f>
        <v>2110.4118800000001</v>
      </c>
      <c r="AD118">
        <f>(星级!X118+阶位!Y118+战魄!I118+武魂!Y118+众神殿!I118+精神空间!Y117+天赋!X118+魂师之魄1!M118)*(1+BT118)+魂兽1!M120+化神!H117+魂骨!G117+魂环!H117+神兵!I116+神兵!AB116+魂核1!M118</f>
        <v>1590.58788</v>
      </c>
      <c r="AE118">
        <f>(星级!Y118+阶位!Z118+战魄!J118+武魂!Z118+众神殿!J118+精神空间!Z117+天赋!Y118+魂师之魄1!N118)*(1+BU118)+魂兽1!N120+化神!I117+魂骨!H117+魂环!I117+神兵!J116+神兵!AC116+魂核1!N118</f>
        <v>1687.5210240000001</v>
      </c>
      <c r="AF118">
        <f>(星级!Z118+阶位!AA118+战魄!K118+武魂!AA118+众神殿!K118+精神空间!AA117+天赋!Z118+魂师之魄1!O118)*(1+BV118)+魂兽1!O120+化神!J117+魂骨!I117+魂环!J117+神兵!K116+神兵!AD116+魂核1!O118</f>
        <v>1623.1411199999998</v>
      </c>
      <c r="AG118">
        <f>(星级!AA118+阶位!AB118+战魄!L118+武魂!AB118+众神殿!L118+精神空间!AB117+天赋!AA118+魂师之魄1!P118)*(1+BW118)+魂兽1!P120+化神!K117+魂骨!J117+魂环!K117+神兵!L116+神兵!AE116+魂核1!P118</f>
        <v>2232.6976</v>
      </c>
      <c r="AH118">
        <f>(星级!AB118+阶位!AC118+战魄!M118+武魂!AC118+众神殿!M118+精神空间!AC117+天赋!AB118+魂师之魄1!Q118)*(1+BX118)+魂兽1!Q120+化神!L117+魂骨!K117+魂环!L117+神兵!M116+神兵!AF116+魂核1!Q118</f>
        <v>1605.2415999999998</v>
      </c>
      <c r="AI118">
        <f>(星级!AC118+阶位!AD118+战魄!N118+武魂!AD118+众神殿!N118+精神空间!AD117+天赋!AC118+魂师之魄1!R118)*(1+BY118)+魂兽1!R120+化神!M117+魂骨!L117+魂环!M117+神兵!N116+神兵!AG116+魂核1!R118</f>
        <v>21759.199999999997</v>
      </c>
      <c r="AJ118">
        <f>(星级!AD118+阶位!AE118+战魄!O118+武魂!AE118+众神殿!O118+精神空间!AE117+天赋!AD118+魂师之魄1!S118)*(1+BZ118)+魂兽1!S120+化神!N117+魂骨!M117+魂环!N117+神兵!O116+神兵!AH116+魂核1!S118</f>
        <v>210.89999999999998</v>
      </c>
      <c r="AK118">
        <f>(星级!AE118+阶位!AF118+战魄!P118+武魂!AF118+众神殿!P118+精神空间!AF117+天赋!AE118+魂师之魄1!T118)*(1+CA118)+魂兽1!T120+化神!O117+魂骨!N117+魂环!O117+神兵!P116+神兵!AI116+魂核1!T118</f>
        <v>107394.84080000001</v>
      </c>
      <c r="AL118">
        <f>(星级!AF118+阶位!AG118+战魄!Q118+武魂!AG118+众神殿!Q118+精神空间!AG117+天赋!AF118+魂师之魄1!U118)*(1+CB118)+魂兽1!U120+化神!P117+魂骨!O117+魂环!P117+神兵!Q116+神兵!AJ116+魂核1!U118</f>
        <v>107394.84080000001</v>
      </c>
      <c r="AM118">
        <f>化神!R117+魂环!Q117</f>
        <v>66655</v>
      </c>
      <c r="AN118">
        <f>化神!S117+魂环!R117</f>
        <v>66655</v>
      </c>
      <c r="AO118">
        <f>魂环!S117</f>
        <v>2000</v>
      </c>
      <c r="AP118">
        <f>魂环!T117</f>
        <v>2000</v>
      </c>
      <c r="AQ118">
        <f>魂核1!Y118+神器1!AD118+VLOOKUP(精神空间!$B$2,精神空间!$BR$4:$BT$11,2,)</f>
        <v>0.78991</v>
      </c>
      <c r="AR118">
        <f>魂核1!Z118+神器1!AE118+VLOOKUP(精神空间!$B$2,精神空间!$BR$4:$BT$11,2,)</f>
        <v>0.78991</v>
      </c>
      <c r="AT118">
        <f>(星级!AH118+阶位!AJ118+战魄!D118+武魂!AJ118+众神殿!D118+精神空间!AJ117+天赋!AI118+魂师之魄1!H118)*(1+BO118)+魂兽1!H120+化神!C117+魂骨!B117+魂环!C117+神兵!D116+神兵!W116+魂核1!H118</f>
        <v>1489378.94676202</v>
      </c>
      <c r="AU118">
        <f>(星级!AI118+阶位!AK118+战魄!E118+武魂!AK118+众神殿!E118+精神空间!AK117+天赋!AJ118+魂师之魄1!I118)*(1+BP118)+魂兽1!I120+化神!D117+魂骨!C117+魂环!D117+神兵!E116+神兵!X116+魂核1!I118</f>
        <v>387611.18208231998</v>
      </c>
      <c r="AV118">
        <f>(星级!AJ118+阶位!AL118+战魄!F118+武魂!AL118+众神殿!F118+精神空间!AL117+天赋!AK118+魂师之魄1!J118)*(1+BQ118)+魂兽1!J120+化神!E117+魂骨!D117+魂环!E117+神兵!F116+神兵!Y116+魂核1!J118</f>
        <v>122444.64528</v>
      </c>
      <c r="AW118">
        <f>(星级!AK118+阶位!AM118+战魄!G118+武魂!AM118+众神殿!G118+精神空间!AM117+天赋!AL118+魂师之魄1!K118)*(1+BR118)+魂兽1!K120+化神!F117+魂骨!E117+魂环!F117+神兵!G116+神兵!Z116+魂核1!K118</f>
        <v>133839.05168</v>
      </c>
      <c r="AX118">
        <f>(星级!AL118+阶位!AN118+战魄!H118+武魂!AN118+众神殿!H118+精神空间!AN117+天赋!AM118+魂师之魄1!L118)*(1+BS118)+魂兽1!L120+化神!G117+魂骨!F117+魂环!G117+神兵!H116+神兵!AA116+魂核1!L118</f>
        <v>2128.4585999999999</v>
      </c>
      <c r="AY118">
        <f>(星级!AM118+阶位!AO118+战魄!I118+武魂!AO118+众神殿!I118+精神空间!AO117+天赋!AN118+魂师之魄1!M118)*(1+BT118)+魂兽1!M120+化神!H117+魂骨!G117+魂环!H117+神兵!I116+神兵!AB116+魂核1!M118</f>
        <v>1608.6345999999999</v>
      </c>
      <c r="AZ118">
        <f>(星级!AN118+阶位!AP118+战魄!J118+武魂!AP118+众神殿!J118+精神空间!AP117+天赋!AO118+魂师之魄1!N118)*(1+BU118)+魂兽1!N120+化神!I117+魂骨!H117+魂环!I117+神兵!J116+神兵!AC116+魂核1!N118</f>
        <v>1669.6215040000002</v>
      </c>
      <c r="BA118">
        <f>(星级!AO118+阶位!AQ118+战魄!K118+武魂!AQ118+众神殿!K118+精神空间!AQ117+天赋!AP118+魂师之魄1!O118)*(1+BV118)+魂兽1!O120+化神!J117+魂骨!I117+魂环!J117+神兵!K116+神兵!AD116+魂核1!O118</f>
        <v>1595.5135999999998</v>
      </c>
      <c r="BB118">
        <f>(星级!AP118+阶位!AR118+战魄!L118+武魂!AR118+众神殿!L118+精神空间!AR117+天赋!AQ118+魂师之魄1!P118)*(1+BW118)+魂兽1!P120+化神!K117+魂骨!J117+魂环!K117+神兵!L116+神兵!AE116+魂核1!P118</f>
        <v>2232.6976</v>
      </c>
      <c r="BC118">
        <f>(星级!AQ118+阶位!AS118+战魄!M118+武魂!AS118+众神殿!M118+精神空间!AS117+天赋!AR118+魂师之魄1!Q118)*(1+BX118)+魂兽1!Q120+化神!L117+魂骨!K117+魂环!L117+神兵!M116+神兵!AF116+魂核1!Q118</f>
        <v>1605.2415999999998</v>
      </c>
      <c r="BD118">
        <f>(星级!AR118+阶位!AT118+战魄!N118+武魂!AT118+众神殿!N118+精神空间!AT117+天赋!AS118+魂师之魄1!R118)*(1+BY118)+魂兽1!R120+化神!M117+魂骨!L117+魂环!M117+神兵!N116+神兵!AG116+魂核1!R118</f>
        <v>10879.599999999999</v>
      </c>
      <c r="BE118">
        <f>(星级!AS118+阶位!AU118+战魄!O118+武魂!AU118+众神殿!O118+精神空间!AU117+天赋!AT118+魂师之魄1!S118)*(1+BZ118)+魂兽1!S120+化神!N117+魂骨!M117+魂环!N117+神兵!O116+神兵!AH116+魂核1!S118</f>
        <v>266.39999999999998</v>
      </c>
      <c r="BF118">
        <f>(星级!AT118+阶位!AV118+战魄!P118+武魂!AV118+众神殿!P118+精神空间!AV117+天赋!AU118+魂师之魄1!T118)*(1+CA118)+魂兽1!T120+化神!O117+魂骨!N117+魂环!O117+神兵!P116+神兵!AI116+魂核1!T118</f>
        <v>107394.84080000001</v>
      </c>
      <c r="BG118">
        <f>(星级!AU118+阶位!AW118+战魄!Q118+武魂!AW118+众神殿!Q118+精神空间!AW117+天赋!AV118+魂师之魄1!U118)*(1+CB118)+魂兽1!U120+化神!P117+魂骨!O117+魂环!P117+神兵!Q116+神兵!AJ116+魂核1!U118</f>
        <v>107394.84080000001</v>
      </c>
      <c r="BH118">
        <f>化神!R117+魂环!Q117</f>
        <v>66655</v>
      </c>
      <c r="BI118">
        <f>化神!S117+魂环!R117</f>
        <v>66655</v>
      </c>
      <c r="BJ118">
        <f>魂环!S117</f>
        <v>2000</v>
      </c>
      <c r="BK118">
        <f>魂环!T117</f>
        <v>2000</v>
      </c>
      <c r="BL118">
        <f>魂核1!Y118+神器1!AD118+VLOOKUP(精神空间!$B$2,精神空间!$BR$4:$BT$11,2,)</f>
        <v>0.78991</v>
      </c>
      <c r="BM118">
        <f>魂核1!Z118+神器1!AE118+VLOOKUP(精神空间!$B$2,精神空间!$BR$4:$BT$11,2,)</f>
        <v>0.78991</v>
      </c>
      <c r="BO118">
        <f>战魄!T118+武魂!AZ118+好感度!D117+魂师之魄1!Y118+神器1!M118+魂兽1!X120+精神空间!BA117+精神空间!BC117</f>
        <v>3.1779099999999998</v>
      </c>
      <c r="BP118">
        <f>战魄!U118+武魂!BA118+好感度!E117+魂师之魄1!Z118+神器1!N118+魂兽1!Y120+精神空间!BB117+精神空间!BD117</f>
        <v>2.1779099999999998</v>
      </c>
      <c r="BQ118">
        <f>战魄!V118+武魂!BB118+好感度!F117+魂师之魄1!AA118+神器1!O118+魂兽1!Z120</f>
        <v>1.08</v>
      </c>
      <c r="BR118">
        <f>战魄!W118+武魂!BC118+好感度!G117+魂师之魄1!AB118+神器1!P118+魂兽1!AA120</f>
        <v>1.08</v>
      </c>
      <c r="BS118">
        <f>战魄!X118+武魂!BD118+好感度!H117+魂师之魄1!AC118+神器1!Q118+魂兽1!AB120</f>
        <v>1.452</v>
      </c>
      <c r="BT118">
        <f>战魄!Y118+武魂!BE118+好感度!I117+魂师之魄1!AD118+神器1!R118+魂兽1!AC120</f>
        <v>1.452</v>
      </c>
      <c r="BU118">
        <f>战魄!Z118+武魂!BF118+好感度!J117+魂师之魄1!AE118+神器1!S118+魂兽1!AD120</f>
        <v>1.4319999999999999</v>
      </c>
      <c r="BV118">
        <f>战魄!AA118+武魂!BG118+好感度!K117+魂师之魄1!AF118+神器1!T118+魂兽1!AE120</f>
        <v>1.4319999999999999</v>
      </c>
      <c r="BW118">
        <f>战魄!AB118+武魂!BH118+好感度!L117+魂师之魄1!AG118+神器1!U118+魂兽1!AF120</f>
        <v>1.4319999999999999</v>
      </c>
      <c r="BX118">
        <f>战魄!AC118+武魂!BI118+好感度!M117+魂师之魄1!AH118+神器1!V118+魂兽1!AG120</f>
        <v>1.4319999999999999</v>
      </c>
      <c r="BY118">
        <f>战魄!AD118+武魂!BJ118+好感度!N117+魂师之魄1!AI118+神器1!W118+魂兽1!AH120</f>
        <v>1.3599999999999999</v>
      </c>
      <c r="BZ118">
        <f>战魄!AE118+武魂!BK118+好感度!O117+魂师之魄1!AJ118+神器1!X118+魂兽1!AI120</f>
        <v>1.22</v>
      </c>
      <c r="CA118">
        <f>战魄!AF118+武魂!BL118+好感度!P117+魂师之魄1!AK118+神器1!Y118+魂兽1!AJ120</f>
        <v>1.08</v>
      </c>
      <c r="CB118">
        <f>战魄!AG118+武魂!BM118+好感度!Q117+魂师之魄1!AL118+神器1!Z118+魂兽1!AK120</f>
        <v>1.08</v>
      </c>
    </row>
    <row r="119" spans="2:80" x14ac:dyDescent="0.2">
      <c r="B119">
        <v>115</v>
      </c>
      <c r="D119">
        <f>(星级!D119+阶位!D119+战魄!D119+武魂!D119+众神殿!D119+精神空间!D118+天赋!C119+魂师之魄1!H119)*(1+BO119)+魂兽1!H121+化神!C118+魂骨!B118+魂环!C118+神兵!D117+神兵!W117+魂核1!H119</f>
        <v>1670473.8481749399</v>
      </c>
      <c r="E119">
        <f>(星级!E119+阶位!E119+战魄!E119+武魂!E119+众神殿!E119+精神空间!E118+天赋!D119+魂师之魄1!I119)*(1+BP119)+魂兽1!I121+化神!D118+魂骨!C118+魂环!D118+神兵!E117+神兵!X117+魂核1!I119</f>
        <v>377041.21825698001</v>
      </c>
      <c r="F119">
        <f>(星级!F119+阶位!F119+战魄!F119+武魂!F119+众神殿!F119+精神空间!F118+天赋!E119+魂师之魄1!J119)*(1+BQ119)+魂兽1!J121+化神!E118+魂骨!D118+魂环!E118+神兵!F117+神兵!Y117+魂核1!J119</f>
        <v>146471.94832</v>
      </c>
      <c r="G119">
        <f>(星级!G119+阶位!G119+战魄!G119+武魂!G119+众神殿!G119+精神空间!G118+天赋!F119+魂师之魄1!K119)*(1+BR119)+魂兽1!K121+化神!F118+魂骨!E118+魂环!F118+神兵!G117+神兵!Z117+魂核1!K119</f>
        <v>130819.94832</v>
      </c>
      <c r="H119">
        <f>(星级!H119+阶位!H119+战魄!H119+武魂!H119+众神殿!H119+精神空间!H118+天赋!G119+魂师之魄1!L119)*(1+BS119)+魂兽1!L121+化神!G118+魂骨!F118+魂环!G118+神兵!H117+神兵!AA117+魂核1!L119</f>
        <v>2138.7570000000001</v>
      </c>
      <c r="I119">
        <f>(星级!I119+阶位!I119+战魄!I119+武魂!I119+众神殿!I119+精神空间!I118+天赋!H119+魂师之魄1!M119)*(1+BT119)+魂兽1!M121+化神!H118+魂骨!G118+魂环!H118+神兵!I117+神兵!AB117+魂核1!M119</f>
        <v>1618.933</v>
      </c>
      <c r="J119">
        <f>(星级!J119+阶位!J119+战魄!J119+武魂!J119+众神殿!J119+精神空间!J118+天赋!I119+魂师之魄1!N119)*(1+BU119)+魂兽1!N121+化神!I118+魂骨!H118+魂环!I118+神兵!J117+神兵!AC117+魂核1!N119</f>
        <v>1693.6503439999999</v>
      </c>
      <c r="K119">
        <f>(星级!K119+阶位!K119+战魄!K119+武魂!K119+众神殿!K119+精神空间!K118+天赋!J119+魂师之魄1!O119)*(1+BV119)+魂兽1!O121+化神!J118+魂骨!I118+魂环!J118+神兵!K117+神兵!AD117+魂核1!O119</f>
        <v>1615.4559999999999</v>
      </c>
      <c r="L119">
        <f>(星级!L119+阶位!L119+战魄!L119+武魂!L119+众神殿!L119+精神空间!L118+天赋!K119+魂师之魄1!P119)*(1+BW119)+魂兽1!P121+化神!K118+魂骨!J118+魂环!K118+神兵!L117+神兵!AE117+魂核1!P119</f>
        <v>2242.9119999999998</v>
      </c>
      <c r="M119">
        <f>(星级!M119+阶位!M119+战魄!M119+武魂!M119+众神殿!M119+精神空间!M118+天赋!L119+魂师之魄1!Q119)*(1+BX119)+魂兽1!Q121+化神!L118+魂骨!K118+魂环!L118+神兵!M117+神兵!AF117+魂核1!Q119</f>
        <v>1615.4559999999999</v>
      </c>
      <c r="N119">
        <f>(星级!N119+阶位!N119+战魄!N119+武魂!N119+众神殿!N119+精神空间!N118+天赋!M119+魂师之魄1!R119)*(1+BY119)+魂兽1!R121+化神!M118+魂骨!L118+魂环!M118+神兵!N117+神兵!AG117+魂核1!R119</f>
        <v>27494</v>
      </c>
      <c r="O119">
        <f>(星级!O119+阶位!O119+战魄!O119+武魂!O119+众神殿!O119+精神空间!O118+天赋!N119+魂师之魄1!S119)*(1+BZ119)+魂兽1!S121+化神!N118+魂骨!M118+魂环!N118+神兵!O117+神兵!AH117+魂核1!S119</f>
        <v>133.19999999999999</v>
      </c>
      <c r="P119">
        <f>(星级!P119+阶位!P119+战魄!P119+武魂!P119+众神殿!P119+精神空间!P118+天赋!O119+魂师之魄1!T119)*(1+CA119)+魂兽1!T121+化神!O118+魂骨!N118+魂环!O118+神兵!P117+神兵!AI117+魂核1!T119</f>
        <v>110526.7592</v>
      </c>
      <c r="Q119">
        <f>(星级!Q119+阶位!Q119+战魄!Q119+武魂!Q119+众神殿!Q119+精神空间!Q118+天赋!P119+魂师之魄1!U119)*(1+CB119)+魂兽1!U121+化神!P118+魂骨!O118+魂环!P118+神兵!Q117+神兵!AJ117+魂核1!U119</f>
        <v>110526.7592</v>
      </c>
      <c r="R119">
        <f>化神!R118+魂环!Q118</f>
        <v>66655</v>
      </c>
      <c r="S119">
        <f>化神!S118+魂环!R118</f>
        <v>66655</v>
      </c>
      <c r="T119">
        <f>魂环!S118</f>
        <v>2000</v>
      </c>
      <c r="U119">
        <f>魂环!T118</f>
        <v>2000</v>
      </c>
      <c r="V119">
        <f>魂核1!Y119+神器1!AD119+VLOOKUP(精神空间!$B$2,精神空间!$BR$4:$BT$11,2,)</f>
        <v>0.78991</v>
      </c>
      <c r="W119">
        <f>魂核1!Z119+神器1!AE119+VLOOKUP(精神空间!$B$2,精神空间!$BR$4:$BT$11,2,)</f>
        <v>0.78991</v>
      </c>
      <c r="Y119">
        <f>(星级!S119+阶位!T119+战魄!D119+武魂!T119+众神殿!D119+精神空间!T118+天赋!S119+魂师之魄1!H119)*(1+BO119)+魂兽1!H121+化神!C118+魂骨!B118+魂环!C118+神兵!D117+神兵!W117+魂核1!H119</f>
        <v>1564338.61525848</v>
      </c>
      <c r="Z119">
        <f>(星级!T119+阶位!U119+战魄!E119+武魂!U119+众神殿!E119+精神空间!U118+天赋!T119+魂师之魄1!I119)*(1+BP119)+魂兽1!I121+化神!D118+魂骨!C118+魂环!D118+神兵!E117+神兵!X117+魂核1!I119</f>
        <v>381617.34509878</v>
      </c>
      <c r="AA119">
        <f>(星级!U119+阶位!V119+战魄!F119+武魂!V119+众神殿!F119+精神空间!V118+天赋!U119+魂师之魄1!J119)*(1+BQ119)+魂兽1!J121+化神!E118+魂骨!D118+魂环!E118+神兵!F117+神兵!Y117+魂核1!J119</f>
        <v>136924.96464000002</v>
      </c>
      <c r="AB119">
        <f>(星级!V119+阶位!W119+战魄!G119+武魂!W119+众神殿!G119+精神空间!W118+天赋!V119+魂师之魄1!K119)*(1+BR119)+魂兽1!K121+化神!F118+魂骨!E118+魂环!F118+神兵!G117+神兵!Z117+魂核1!K119</f>
        <v>124422.08464</v>
      </c>
      <c r="AC119">
        <f>(星级!W119+阶位!X119+战魄!H119+武魂!X119+众神殿!H119+精神空间!X118+天赋!W119+魂师之魄1!L119)*(1+BS119)+魂兽1!L121+化神!G118+魂骨!F118+魂环!G118+神兵!H117+神兵!AA117+魂核1!L119</f>
        <v>2120.7102799999998</v>
      </c>
      <c r="AD119">
        <f>(星级!X119+阶位!Y119+战魄!I119+武魂!Y119+众神殿!I119+精神空间!Y118+天赋!X119+魂师之魄1!M119)*(1+BT119)+魂兽1!M121+化神!H118+魂骨!G118+魂环!H118+神兵!I117+神兵!AB117+魂核1!M119</f>
        <v>1600.8862799999999</v>
      </c>
      <c r="AE119">
        <f>(星级!Y119+阶位!Z119+战魄!J119+武魂!Z119+众神殿!J119+精神空间!Z118+天赋!Y119+魂师之魄1!N119)*(1+BU119)+魂兽1!N121+化神!I118+魂骨!H118+魂环!I118+神兵!J117+神兵!AC117+魂核1!N119</f>
        <v>1711.697064</v>
      </c>
      <c r="AF119">
        <f>(星级!Z119+阶位!AA119+战魄!K119+武魂!AA119+众神殿!K119+精神空间!AA118+天赋!Z119+魂师之魄1!O119)*(1+BV119)+魂兽1!O121+化神!J118+魂骨!I118+魂环!J118+神兵!K117+神兵!AD117+魂核1!O119</f>
        <v>1633.3555200000001</v>
      </c>
      <c r="AG119">
        <f>(星级!AA119+阶位!AB119+战魄!L119+武魂!AB119+众神殿!L119+精神空间!AB118+天赋!AA119+魂师之魄1!P119)*(1+BW119)+魂兽1!P121+化神!K118+魂骨!J118+魂环!K118+神兵!L117+神兵!AE117+魂核1!P119</f>
        <v>2242.9119999999998</v>
      </c>
      <c r="AH119">
        <f>(星级!AB119+阶位!AC119+战魄!M119+武魂!AC119+众神殿!M119+精神空间!AC118+天赋!AB119+魂师之魄1!Q119)*(1+BX119)+魂兽1!Q121+化神!L118+魂骨!K118+魂环!L118+神兵!M117+神兵!AF117+魂核1!Q119</f>
        <v>1615.4559999999999</v>
      </c>
      <c r="AI119">
        <f>(星级!AC119+阶位!AD119+战魄!N119+武魂!AD119+众神殿!N119+精神空间!AD118+天赋!AC119+魂师之魄1!R119)*(1+BY119)+魂兽1!R121+化神!M118+魂骨!L118+魂环!M118+神兵!N117+神兵!AG117+魂核1!R119</f>
        <v>21948</v>
      </c>
      <c r="AJ119">
        <f>(星级!AD119+阶位!AE119+战魄!O119+武魂!AE119+众神殿!O119+精神空间!AE118+天赋!AD119+魂师之魄1!S119)*(1+BZ119)+魂兽1!S121+化神!N118+魂骨!M118+魂环!N118+神兵!O117+神兵!AH117+魂核1!S119</f>
        <v>210.89999999999998</v>
      </c>
      <c r="AK119">
        <f>(星级!AE119+阶位!AF119+战魄!P119+武魂!AF119+众神殿!P119+精神空间!AF118+天赋!AE119+魂师之魄1!T119)*(1+CA119)+魂兽1!T121+化神!O118+魂骨!N118+魂环!O118+神兵!P117+神兵!AI117+魂核1!T119</f>
        <v>107417.15919999999</v>
      </c>
      <c r="AL119">
        <f>(星级!AF119+阶位!AG119+战魄!Q119+武魂!AG119+众神殿!Q119+精神空间!AG118+天赋!AF119+魂师之魄1!U119)*(1+CB119)+魂兽1!U121+化神!P118+魂骨!O118+魂环!P118+神兵!Q117+神兵!AJ117+魂核1!U119</f>
        <v>107417.15919999999</v>
      </c>
      <c r="AM119">
        <f>化神!R118+魂环!Q118</f>
        <v>66655</v>
      </c>
      <c r="AN119">
        <f>化神!S118+魂环!R118</f>
        <v>66655</v>
      </c>
      <c r="AO119">
        <f>魂环!S118</f>
        <v>2000</v>
      </c>
      <c r="AP119">
        <f>魂环!T118</f>
        <v>2000</v>
      </c>
      <c r="AQ119">
        <f>魂核1!Y119+神器1!AD119+VLOOKUP(精神空间!$B$2,精神空间!$BR$4:$BT$11,2,)</f>
        <v>0.78991</v>
      </c>
      <c r="AR119">
        <f>魂核1!Z119+神器1!AE119+VLOOKUP(精神空间!$B$2,精神空间!$BR$4:$BT$11,2,)</f>
        <v>0.78991</v>
      </c>
      <c r="AT119">
        <f>(星级!AH119+阶位!AJ119+战魄!D119+武魂!AJ119+众神殿!D119+精神空间!AJ118+天赋!AI119+魂师之魄1!H119)*(1+BO119)+魂兽1!H121+化神!C118+魂骨!B118+魂环!C118+神兵!D117+神兵!W117+魂核1!H119</f>
        <v>1491225.58298202</v>
      </c>
      <c r="AU119">
        <f>(星级!AI119+阶位!AK119+战魄!E119+武魂!AK119+众神殿!E119+精神空间!AK118+天赋!AJ119+魂师之魄1!I119)*(1+BP119)+魂兽1!I121+化神!D118+魂骨!C118+魂环!D118+神兵!E117+神兵!X117+魂核1!I119</f>
        <v>388144.59427581995</v>
      </c>
      <c r="AV119">
        <f>(星级!AJ119+阶位!AL119+战魄!F119+武魂!AL119+众神殿!F119+精神空间!AL118+天赋!AK119+魂师之魄1!J119)*(1+BQ119)+魂兽1!J121+化神!E118+魂骨!D118+魂环!E118+神兵!F117+神兵!Y117+魂核1!J119</f>
        <v>122524.70448000001</v>
      </c>
      <c r="AW119">
        <f>(星级!AK119+阶位!AM119+战魄!G119+武魂!AM119+众神殿!G119+精神空间!AM118+天赋!AL119+魂师之魄1!K119)*(1+BR119)+魂兽1!K121+化神!F118+魂骨!E118+魂环!F118+神兵!G117+神兵!Z117+魂核1!K119</f>
        <v>133949.72847999999</v>
      </c>
      <c r="AX119">
        <f>(星级!AL119+阶位!AN119+战魄!H119+武魂!AN119+众神殿!H119+精神空间!AN118+天赋!AM119+魂师之魄1!L119)*(1+BS119)+魂兽1!L121+化神!G118+魂骨!F118+魂环!G118+神兵!H117+神兵!AA117+魂核1!L119</f>
        <v>2138.7570000000001</v>
      </c>
      <c r="AY119">
        <f>(星级!AM119+阶位!AO119+战魄!I119+武魂!AO119+众神殿!I119+精神空间!AO118+天赋!AN119+魂师之魄1!M119)*(1+BT119)+魂兽1!M121+化神!H118+魂骨!G118+魂环!H118+神兵!I117+神兵!AB117+魂核1!M119</f>
        <v>1618.933</v>
      </c>
      <c r="AZ119">
        <f>(星级!AN119+阶位!AP119+战魄!J119+武魂!AP119+众神殿!J119+精神空间!AP118+天赋!AO119+魂师之魄1!N119)*(1+BU119)+魂兽1!N121+化神!I118+魂骨!H118+魂环!I118+神兵!J117+神兵!AC117+魂核1!N119</f>
        <v>1693.6503439999999</v>
      </c>
      <c r="BA119">
        <f>(星级!AO119+阶位!AQ119+战魄!K119+武魂!AQ119+众神殿!K119+精神空间!AQ118+天赋!AP119+魂师之魄1!O119)*(1+BV119)+魂兽1!O121+化神!J118+魂骨!I118+魂环!J118+神兵!K117+神兵!AD117+魂核1!O119</f>
        <v>1605.7280000000001</v>
      </c>
      <c r="BB119">
        <f>(星级!AP119+阶位!AR119+战魄!L119+武魂!AR119+众神殿!L119+精神空间!AR118+天赋!AQ119+魂师之魄1!P119)*(1+BW119)+魂兽1!P121+化神!K118+魂骨!J118+魂环!K118+神兵!L117+神兵!AE117+魂核1!P119</f>
        <v>2242.9119999999998</v>
      </c>
      <c r="BC119">
        <f>(星级!AQ119+阶位!AS119+战魄!M119+武魂!AS119+众神殿!M119+精神空间!AS118+天赋!AR119+魂师之魄1!Q119)*(1+BX119)+魂兽1!Q121+化神!L118+魂骨!K118+魂环!L118+神兵!M117+神兵!AF117+魂核1!Q119</f>
        <v>1615.4559999999999</v>
      </c>
      <c r="BD119">
        <f>(星级!AR119+阶位!AT119+战魄!N119+武魂!AT119+众神殿!N119+精神空间!AT118+天赋!AS119+魂师之魄1!R119)*(1+BY119)+魂兽1!R121+化神!M118+魂骨!L118+魂环!M118+神兵!N117+神兵!AG117+魂核1!R119</f>
        <v>10974</v>
      </c>
      <c r="BE119">
        <f>(星级!AS119+阶位!AU119+战魄!O119+武魂!AU119+众神殿!O119+精神空间!AU118+天赋!AT119+魂师之魄1!S119)*(1+BZ119)+魂兽1!S121+化神!N118+魂骨!M118+魂环!N118+神兵!O117+神兵!AH117+魂核1!S119</f>
        <v>266.39999999999998</v>
      </c>
      <c r="BF119">
        <f>(星级!AT119+阶位!AV119+战魄!P119+武魂!AV119+众神殿!P119+精神空间!AV118+天赋!AU119+魂师之魄1!T119)*(1+CA119)+魂兽1!T121+化神!O118+魂骨!N118+魂环!O118+神兵!P117+神兵!AI117+魂核1!T119</f>
        <v>107417.15919999999</v>
      </c>
      <c r="BG119">
        <f>(星级!AU119+阶位!AW119+战魄!Q119+武魂!AW119+众神殿!Q119+精神空间!AW118+天赋!AV119+魂师之魄1!U119)*(1+CB119)+魂兽1!U121+化神!P118+魂骨!O118+魂环!P118+神兵!Q117+神兵!AJ117+魂核1!U119</f>
        <v>107417.15919999999</v>
      </c>
      <c r="BH119">
        <f>化神!R118+魂环!Q118</f>
        <v>66655</v>
      </c>
      <c r="BI119">
        <f>化神!S118+魂环!R118</f>
        <v>66655</v>
      </c>
      <c r="BJ119">
        <f>魂环!S118</f>
        <v>2000</v>
      </c>
      <c r="BK119">
        <f>魂环!T118</f>
        <v>2000</v>
      </c>
      <c r="BL119">
        <f>魂核1!Y119+神器1!AD119+VLOOKUP(精神空间!$B$2,精神空间!$BR$4:$BT$11,2,)</f>
        <v>0.78991</v>
      </c>
      <c r="BM119">
        <f>魂核1!Z119+神器1!AE119+VLOOKUP(精神空间!$B$2,精神空间!$BR$4:$BT$11,2,)</f>
        <v>0.78991</v>
      </c>
      <c r="BO119">
        <f>战魄!T119+武魂!AZ119+好感度!D118+魂师之魄1!Y119+神器1!M119+魂兽1!X121+精神空间!BA118+精神空间!BC118</f>
        <v>3.1779099999999998</v>
      </c>
      <c r="BP119">
        <f>战魄!U119+武魂!BA119+好感度!E118+魂师之魄1!Z119+神器1!N119+魂兽1!Y121+精神空间!BB118+精神空间!BD118</f>
        <v>2.1779099999999998</v>
      </c>
      <c r="BQ119">
        <f>战魄!V119+武魂!BB119+好感度!F118+魂师之魄1!AA119+神器1!O119+魂兽1!Z121</f>
        <v>1.08</v>
      </c>
      <c r="BR119">
        <f>战魄!W119+武魂!BC119+好感度!G118+魂师之魄1!AB119+神器1!P119+魂兽1!AA121</f>
        <v>1.08</v>
      </c>
      <c r="BS119">
        <f>战魄!X119+武魂!BD119+好感度!H118+魂师之魄1!AC119+神器1!Q119+魂兽1!AB121</f>
        <v>1.452</v>
      </c>
      <c r="BT119">
        <f>战魄!Y119+武魂!BE119+好感度!I118+魂师之魄1!AD119+神器1!R119+魂兽1!AC121</f>
        <v>1.452</v>
      </c>
      <c r="BU119">
        <f>战魄!Z119+武魂!BF119+好感度!J118+魂师之魄1!AE119+神器1!S119+魂兽1!AD121</f>
        <v>1.452</v>
      </c>
      <c r="BV119">
        <f>战魄!AA119+武魂!BG119+好感度!K118+魂师之魄1!AF119+神器1!T119+魂兽1!AE121</f>
        <v>1.4319999999999999</v>
      </c>
      <c r="BW119">
        <f>战魄!AB119+武魂!BH119+好感度!L118+魂师之魄1!AG119+神器1!U119+魂兽1!AF121</f>
        <v>1.4319999999999999</v>
      </c>
      <c r="BX119">
        <f>战魄!AC119+武魂!BI119+好感度!M118+魂师之魄1!AH119+神器1!V119+魂兽1!AG121</f>
        <v>1.4319999999999999</v>
      </c>
      <c r="BY119">
        <f>战魄!AD119+武魂!BJ119+好感度!N118+魂师之魄1!AI119+神器1!W119+魂兽1!AH121</f>
        <v>1.3599999999999999</v>
      </c>
      <c r="BZ119">
        <f>战魄!AE119+武魂!BK119+好感度!O118+魂师之魄1!AJ119+神器1!X119+魂兽1!AI121</f>
        <v>1.22</v>
      </c>
      <c r="CA119">
        <f>战魄!AF119+武魂!BL119+好感度!P118+魂师之魄1!AK119+神器1!Y119+魂兽1!AJ121</f>
        <v>1.08</v>
      </c>
      <c r="CB119">
        <f>战魄!AG119+武魂!BM119+好感度!Q118+魂师之魄1!AL119+神器1!Z119+魂兽1!AK121</f>
        <v>1.08</v>
      </c>
    </row>
    <row r="120" spans="2:80" x14ac:dyDescent="0.2">
      <c r="B120">
        <v>116</v>
      </c>
      <c r="D120">
        <f>(星级!D120+阶位!D120+战魄!D120+武魂!D120+众神殿!D120+精神空间!D119+天赋!C120+魂师之魄1!H120)*(1+BO120)+魂兽1!H122+化神!C119+魂骨!B119+魂环!C119+神兵!D118+神兵!W118+魂核1!H120</f>
        <v>1675184.2324049398</v>
      </c>
      <c r="E120">
        <f>(星级!E120+阶位!E120+战魄!E120+武魂!E120+众神殿!E120+精神空间!E119+天赋!D120+魂师之魄1!I120)*(1+BP120)+魂兽1!I122+化神!D119+魂骨!C119+魂环!D119+神兵!E118+神兵!X118+魂核1!I120</f>
        <v>379961.71824898</v>
      </c>
      <c r="F120">
        <f>(星级!F120+阶位!F120+战魄!F120+武魂!F120+众神殿!F120+精神空间!F119+天赋!E120+魂师之魄1!J120)*(1+BQ120)+魂兽1!J122+化神!E119+魂骨!D119+魂环!E119+神兵!F118+神兵!Y118+魂核1!J120</f>
        <v>147606.28431999998</v>
      </c>
      <c r="G120">
        <f>(星级!G120+阶位!G120+战魄!G120+武魂!G120+众神殿!G120+精神空间!G119+天赋!F120+魂师之魄1!K120)*(1+BR120)+魂兽1!K122+化神!F119+魂骨!E119+魂环!F119+神兵!G118+神兵!Z118+魂核1!K120</f>
        <v>131910.60431999998</v>
      </c>
      <c r="H120">
        <f>(星级!H120+阶位!H120+战魄!H120+武魂!H120+众神殿!H120+精神空间!H119+天赋!G120+魂师之魄1!L120)*(1+BS120)+魂兽1!L122+化神!G119+魂骨!F119+魂环!G119+神兵!H118+神兵!AA118+魂核1!L120</f>
        <v>2149.0554000000002</v>
      </c>
      <c r="I120">
        <f>(星级!I120+阶位!I120+战魄!I120+武魂!I120+众神殿!I120+精神空间!I119+天赋!H120+魂师之魄1!M120)*(1+BT120)+魂兽1!M122+化神!H119+魂骨!G119+魂环!H119+神兵!I118+神兵!AB118+魂核1!M120</f>
        <v>1629.2314000000001</v>
      </c>
      <c r="J120">
        <f>(星级!J120+阶位!J120+战魄!J120+武魂!J120+众神殿!J120+精神空间!J119+天赋!I120+魂师之魄1!N120)*(1+BU120)+魂兽1!N122+化神!I119+魂骨!H119+魂环!I119+神兵!J118+神兵!AC118+魂核1!N120</f>
        <v>1703.948744</v>
      </c>
      <c r="K120">
        <f>(星级!K120+阶位!K120+战魄!K120+武魂!K120+众神殿!K120+精神空间!K119+天赋!J120+魂师之魄1!O120)*(1+BV120)+魂兽1!O122+化神!J119+魂骨!I119+魂环!J119+神兵!K118+神兵!AD118+魂核1!O120</f>
        <v>1639.0394000000001</v>
      </c>
      <c r="L120">
        <f>(星级!L120+阶位!L120+战魄!L120+武魂!L120+众神殿!L120+精神空间!L119+天赋!K120+魂师之魄1!P120)*(1+BW120)+魂兽1!P122+化神!K119+魂骨!J119+魂环!K119+神兵!L118+神兵!AE118+魂核1!P120</f>
        <v>2253.1264000000001</v>
      </c>
      <c r="M120">
        <f>(星级!M120+阶位!M120+战魄!M120+武魂!M120+众神殿!M120+精神空间!M119+天赋!L120+魂师之魄1!Q120)*(1+BX120)+魂兽1!Q122+化神!L119+魂骨!K119+魂环!L119+神兵!M118+神兵!AF118+魂核1!Q120</f>
        <v>1625.6704</v>
      </c>
      <c r="N120">
        <f>(星级!N120+阶位!N120+战魄!N120+武魂!N120+众神殿!N120+精神空间!N119+天赋!M120+魂师之魄1!R120)*(1+BY120)+魂兽1!R122+化神!M119+魂骨!L119+魂环!M119+神兵!N118+神兵!AG118+魂核1!R120</f>
        <v>27730</v>
      </c>
      <c r="O120">
        <f>(星级!O120+阶位!O120+战魄!O120+武魂!O120+众神殿!O120+精神空间!O119+天赋!N120+魂师之魄1!S120)*(1+BZ120)+魂兽1!S122+化神!N119+魂骨!M119+魂环!N119+神兵!O118+神兵!AH118+魂核1!S120</f>
        <v>133.19999999999999</v>
      </c>
      <c r="P120">
        <f>(星级!P120+阶位!P120+战魄!P120+武魂!P120+众神殿!P120+精神空间!P119+天赋!O120+魂师之魄1!T120)*(1+CA120)+魂兽1!T122+化神!O119+魂骨!N119+魂环!O119+神兵!P118+神兵!AI118+魂核1!T120</f>
        <v>111529.0776</v>
      </c>
      <c r="Q120">
        <f>(星级!Q120+阶位!Q120+战魄!Q120+武魂!Q120+众神殿!Q120+精神空间!Q119+天赋!P120+魂师之魄1!U120)*(1+CB120)+魂兽1!U122+化神!P119+魂骨!O119+魂环!P119+神兵!Q118+神兵!AJ118+魂核1!U120</f>
        <v>111529.0776</v>
      </c>
      <c r="R120">
        <f>化神!R119+魂环!Q119</f>
        <v>66655</v>
      </c>
      <c r="S120">
        <f>化神!S119+魂环!R119</f>
        <v>66655</v>
      </c>
      <c r="T120">
        <f>魂环!S119</f>
        <v>2000</v>
      </c>
      <c r="U120">
        <f>魂环!T119</f>
        <v>2000</v>
      </c>
      <c r="V120">
        <f>魂核1!Y120+神器1!AD120+VLOOKUP(精神空间!$B$2,精神空间!$BR$4:$BT$11,2,)</f>
        <v>0.78991</v>
      </c>
      <c r="W120">
        <f>魂核1!Z120+神器1!AE120+VLOOKUP(精神空间!$B$2,精神空间!$BR$4:$BT$11,2,)</f>
        <v>0.78991</v>
      </c>
      <c r="Y120">
        <f>(星级!S120+阶位!T120+战魄!D120+武魂!T120+众神殿!D120+精神空间!T119+天赋!S120+魂师之魄1!H120)*(1+BO120)+魂兽1!H122+化神!C119+魂骨!B119+魂环!C119+神兵!D118+神兵!W118+魂核1!H120</f>
        <v>1619137.1268964799</v>
      </c>
      <c r="Z120">
        <f>(星级!T120+阶位!U120+战魄!E120+武魂!U120+众神殿!E120+精神空间!U119+天赋!T120+魂师之魄1!I120)*(1+BP120)+魂兽1!I122+化神!D119+魂骨!C119+魂环!D119+神兵!E118+神兵!X118+魂核1!I120</f>
        <v>396277.68021278002</v>
      </c>
      <c r="AA120">
        <f>(星级!U120+阶位!V120+战魄!F120+武魂!V120+众神殿!F120+精神空间!V119+天赋!U120+魂师之魄1!J120)*(1+BQ120)+魂兽1!J122+化神!E119+魂骨!D119+魂环!E119+神兵!F118+神兵!Y118+魂核1!J120</f>
        <v>142946.05264000001</v>
      </c>
      <c r="AB120">
        <f>(星级!V120+阶位!W120+战魄!G120+武魂!W120+众神殿!G120+精神空间!W119+天赋!V120+魂师之魄1!K120)*(1+BR120)+魂兽1!K122+化神!F119+魂骨!E119+魂环!F119+神兵!G118+神兵!Z118+魂核1!K120</f>
        <v>127951.33264000001</v>
      </c>
      <c r="AC120">
        <f>(星级!W120+阶位!X120+战魄!H120+武魂!X120+众神殿!H120+精神空间!X119+天赋!W120+魂师之魄1!L120)*(1+BS120)+魂兽1!L122+化神!G119+魂骨!F119+魂环!G119+神兵!H118+神兵!AA118+魂核1!L120</f>
        <v>2143.2686800000001</v>
      </c>
      <c r="AD120">
        <f>(星级!X120+阶位!Y120+战魄!I120+武魂!Y120+众神殿!I120+精神空间!Y119+天赋!X120+魂师之魄1!M120)*(1+BT120)+魂兽1!M122+化神!H119+魂骨!G119+魂环!H119+神兵!I118+神兵!AB118+魂核1!M120</f>
        <v>1623.4446800000001</v>
      </c>
      <c r="AE120">
        <f>(星级!Y120+阶位!Z120+战魄!J120+武魂!Z120+众神殿!J120+精神空间!Z119+天赋!Y120+魂师之魄1!N120)*(1+BU120)+魂兽1!N122+化神!I119+魂骨!H119+魂环!I119+神兵!J118+神兵!AC118+魂核1!N120</f>
        <v>1734.2554640000001</v>
      </c>
      <c r="AF120">
        <f>(星级!Z120+阶位!AA120+战魄!K120+武魂!AA120+众神殿!K120+精神空间!AA119+天赋!Z120+魂师之魄1!O120)*(1+BV120)+魂兽1!O122+化神!J119+魂骨!I119+魂环!J119+神兵!K118+神兵!AD118+魂核1!O120</f>
        <v>1669.3461199999999</v>
      </c>
      <c r="AG120">
        <f>(星级!AA120+阶位!AB120+战魄!L120+武魂!AB120+众神殿!L120+精神空间!AB119+天赋!AA120+魂师之魄1!P120)*(1+BW120)+魂兽1!P122+化神!K119+魂骨!J119+魂环!K119+神兵!L118+神兵!AE118+魂核1!P120</f>
        <v>2265.2864</v>
      </c>
      <c r="AH120">
        <f>(星级!AB120+阶位!AC120+战魄!M120+武魂!AC120+众神殿!M120+精神空间!AC119+天赋!AB120+魂师之魄1!Q120)*(1+BX120)+魂兽1!Q122+化神!L119+魂骨!K119+魂环!L119+神兵!M118+神兵!AF118+魂核1!Q120</f>
        <v>1637.8304000000001</v>
      </c>
      <c r="AI120">
        <f>(星级!AC120+阶位!AD120+战魄!N120+武魂!AD120+众神殿!N120+精神空间!AD119+天赋!AC120+魂师之魄1!R120)*(1+BY120)+魂兽1!R122+化神!M119+魂骨!L119+魂环!M119+神兵!N118+神兵!AG118+魂核1!R120</f>
        <v>22136.799999999999</v>
      </c>
      <c r="AJ120">
        <f>(星级!AD120+阶位!AE120+战魄!O120+武魂!AE120+众神殿!O120+精神空间!AE119+天赋!AD120+魂师之魄1!S120)*(1+BZ120)+魂兽1!S122+化神!N119+魂骨!M119+魂环!N119+神兵!O118+神兵!AH118+魂核1!S120</f>
        <v>210.89999999999998</v>
      </c>
      <c r="AK120">
        <f>(星级!AE120+阶位!AF120+战魄!P120+武魂!AF120+众神殿!P120+精神空间!AF119+天赋!AE120+魂师之魄1!T120)*(1+CA120)+魂兽1!T122+化神!O119+魂骨!N119+魂环!O119+神兵!P118+神兵!AI118+魂核1!T120</f>
        <v>111198.3576</v>
      </c>
      <c r="AL120">
        <f>(星级!AF120+阶位!AG120+战魄!Q120+武魂!AG120+众神殿!Q120+精神空间!AG119+天赋!AF120+魂师之魄1!U120)*(1+CB120)+魂兽1!U122+化神!P119+魂骨!O119+魂环!P119+神兵!Q118+神兵!AJ118+魂核1!U120</f>
        <v>111198.3576</v>
      </c>
      <c r="AM120">
        <f>化神!R119+魂环!Q119</f>
        <v>66655</v>
      </c>
      <c r="AN120">
        <f>化神!S119+魂环!R119</f>
        <v>66655</v>
      </c>
      <c r="AO120">
        <f>魂环!S119</f>
        <v>2000</v>
      </c>
      <c r="AP120">
        <f>魂环!T119</f>
        <v>2000</v>
      </c>
      <c r="AQ120">
        <f>魂核1!Y120+神器1!AD120+VLOOKUP(精神空间!$B$2,精神空间!$BR$4:$BT$11,2,)</f>
        <v>0.78991</v>
      </c>
      <c r="AR120">
        <f>魂核1!Z120+神器1!AE120+VLOOKUP(精神空间!$B$2,精神空间!$BR$4:$BT$11,2,)</f>
        <v>0.78991</v>
      </c>
      <c r="AT120">
        <f>(星级!AH120+阶位!AJ120+战魄!D120+武魂!AJ120+众神殿!D120+精神空间!AJ119+天赋!AI120+魂师之魄1!H120)*(1+BO120)+魂兽1!H122+化神!C119+魂骨!B119+魂环!C119+神兵!D118+神兵!W118+魂核1!H120</f>
        <v>1495472.2192020197</v>
      </c>
      <c r="AU120">
        <f>(星级!AI120+阶位!AK120+战魄!E120+武魂!AK120+众神殿!E120+精神空间!AK119+天赋!AJ120+魂师之魄1!I120)*(1+BP120)+魂兽1!I122+化神!D119+魂骨!C119+魂环!D119+神兵!E118+神兵!X118+魂核1!I120</f>
        <v>391118.00646931998</v>
      </c>
      <c r="AV120">
        <f>(星级!AJ120+阶位!AL120+战魄!F120+武魂!AL120+众神殿!F120+精神空间!AL119+天赋!AK120+魂师之魄1!J120)*(1+BQ120)+魂兽1!J122+化神!E119+魂骨!D119+魂环!E119+神兵!F118+神兵!Y118+魂核1!J120</f>
        <v>123584.76368</v>
      </c>
      <c r="AW120">
        <f>(星级!AK120+阶位!AM120+战魄!G120+武魂!AM120+众神殿!G120+精神空间!AM119+天赋!AL120+魂师之魄1!K120)*(1+BR120)+魂兽1!K122+化神!F119+魂骨!E119+魂环!F119+神兵!G118+神兵!Z118+魂核1!K120</f>
        <v>135040.40528000001</v>
      </c>
      <c r="AX120">
        <f>(星级!AL120+阶位!AN120+战魄!H120+武魂!AN120+众神殿!H120+精神空间!AN119+天赋!AM120+魂师之魄1!L120)*(1+BS120)+魂兽1!L122+化神!G119+魂骨!F119+魂环!G119+神兵!H118+神兵!AA118+魂核1!L120</f>
        <v>2149.0554000000002</v>
      </c>
      <c r="AY120">
        <f>(星级!AM120+阶位!AO120+战魄!I120+武魂!AO120+众神殿!I120+精神空间!AO119+天赋!AN120+魂师之魄1!M120)*(1+BT120)+魂兽1!M122+化神!H119+魂骨!G119+魂环!H119+神兵!I118+神兵!AB118+魂核1!M120</f>
        <v>1629.2314000000001</v>
      </c>
      <c r="AZ120">
        <f>(星级!AN120+阶位!AP120+战魄!J120+武魂!AP120+众神殿!J120+精神空间!AP119+天赋!AO120+魂师之魄1!N120)*(1+BU120)+魂兽1!N122+化神!I119+魂骨!H119+魂环!I119+神兵!J118+神兵!AC118+魂核1!N120</f>
        <v>1703.948744</v>
      </c>
      <c r="BA120">
        <f>(星级!AO120+阶位!AQ120+战魄!K120+武魂!AQ120+众神殿!K120+精神空间!AQ119+天赋!AP120+魂师之魄1!O120)*(1+BV120)+魂兽1!O122+化神!J119+魂骨!I119+魂环!J119+神兵!K118+神兵!AD118+魂核1!O120</f>
        <v>1629.2314000000001</v>
      </c>
      <c r="BB120">
        <f>(星级!AP120+阶位!AR120+战魄!L120+武魂!AR120+众神殿!L120+精神空间!AR119+天赋!AQ120+魂师之魄1!P120)*(1+BW120)+魂兽1!P122+化神!K119+魂骨!J119+魂环!K119+神兵!L118+神兵!AE118+魂核1!P120</f>
        <v>2253.1264000000001</v>
      </c>
      <c r="BC120">
        <f>(星级!AQ120+阶位!AS120+战魄!M120+武魂!AS120+众神殿!M120+精神空间!AS119+天赋!AR120+魂师之魄1!Q120)*(1+BX120)+魂兽1!Q122+化神!L119+魂骨!K119+魂环!L119+神兵!M118+神兵!AF118+魂核1!Q120</f>
        <v>1625.6704</v>
      </c>
      <c r="BD120">
        <f>(星级!AR120+阶位!AT120+战魄!N120+武魂!AT120+众神殿!N120+精神空间!AT119+天赋!AS120+魂师之魄1!R120)*(1+BY120)+魂兽1!R122+化神!M119+魂骨!L119+魂环!M119+神兵!N118+神兵!AG118+魂核1!R120</f>
        <v>11068.4</v>
      </c>
      <c r="BE120">
        <f>(星级!AS120+阶位!AU120+战魄!O120+武魂!AU120+众神殿!O120+精神空间!AU119+天赋!AT120+魂师之魄1!S120)*(1+BZ120)+魂兽1!S122+化神!N119+魂骨!M119+魂环!N119+神兵!O118+神兵!AH118+魂核1!S120</f>
        <v>266.39999999999998</v>
      </c>
      <c r="BF120">
        <f>(星级!AT120+阶位!AV120+战魄!P120+武魂!AV120+众神殿!P120+精神空间!AV119+天赋!AU120+魂师之魄1!T120)*(1+CA120)+魂兽1!T122+化神!O119+魂骨!N119+魂环!O119+神兵!P118+神兵!AI118+魂核1!T120</f>
        <v>108419.4776</v>
      </c>
      <c r="BG120">
        <f>(星级!AU120+阶位!AW120+战魄!Q120+武魂!AW120+众神殿!Q120+精神空间!AW119+天赋!AV120+魂师之魄1!U120)*(1+CB120)+魂兽1!U122+化神!P119+魂骨!O119+魂环!P119+神兵!Q118+神兵!AJ118+魂核1!U120</f>
        <v>108419.4776</v>
      </c>
      <c r="BH120">
        <f>化神!R119+魂环!Q119</f>
        <v>66655</v>
      </c>
      <c r="BI120">
        <f>化神!S119+魂环!R119</f>
        <v>66655</v>
      </c>
      <c r="BJ120">
        <f>魂环!S119</f>
        <v>2000</v>
      </c>
      <c r="BK120">
        <f>魂环!T119</f>
        <v>2000</v>
      </c>
      <c r="BL120">
        <f>魂核1!Y120+神器1!AD120+VLOOKUP(精神空间!$B$2,精神空间!$BR$4:$BT$11,2,)</f>
        <v>0.78991</v>
      </c>
      <c r="BM120">
        <f>魂核1!Z120+神器1!AE120+VLOOKUP(精神空间!$B$2,精神空间!$BR$4:$BT$11,2,)</f>
        <v>0.78991</v>
      </c>
      <c r="BO120">
        <f>战魄!T120+武魂!AZ120+好感度!D119+魂师之魄1!Y120+神器1!M120+魂兽1!X122+精神空间!BA119+精神空间!BC119</f>
        <v>3.1779099999999998</v>
      </c>
      <c r="BP120">
        <f>战魄!U120+武魂!BA120+好感度!E119+魂师之魄1!Z120+神器1!N120+魂兽1!Y122+精神空间!BB119+精神空间!BD119</f>
        <v>2.1779099999999998</v>
      </c>
      <c r="BQ120">
        <f>战魄!V120+武魂!BB120+好感度!F119+魂师之魄1!AA120+神器1!O120+魂兽1!Z122</f>
        <v>1.08</v>
      </c>
      <c r="BR120">
        <f>战魄!W120+武魂!BC120+好感度!G119+魂师之魄1!AB120+神器1!P120+魂兽1!AA122</f>
        <v>1.08</v>
      </c>
      <c r="BS120">
        <f>战魄!X120+武魂!BD120+好感度!H119+魂师之魄1!AC120+神器1!Q120+魂兽1!AB122</f>
        <v>1.452</v>
      </c>
      <c r="BT120">
        <f>战魄!Y120+武魂!BE120+好感度!I119+魂师之魄1!AD120+神器1!R120+魂兽1!AC122</f>
        <v>1.452</v>
      </c>
      <c r="BU120">
        <f>战魄!Z120+武魂!BF120+好感度!J119+魂师之魄1!AE120+神器1!S120+魂兽1!AD122</f>
        <v>1.452</v>
      </c>
      <c r="BV120">
        <f>战魄!AA120+武魂!BG120+好感度!K119+魂师之魄1!AF120+神器1!T120+魂兽1!AE122</f>
        <v>1.452</v>
      </c>
      <c r="BW120">
        <f>战魄!AB120+武魂!BH120+好感度!L119+魂师之魄1!AG120+神器1!U120+魂兽1!AF122</f>
        <v>1.4319999999999999</v>
      </c>
      <c r="BX120">
        <f>战魄!AC120+武魂!BI120+好感度!M119+魂师之魄1!AH120+神器1!V120+魂兽1!AG122</f>
        <v>1.4319999999999999</v>
      </c>
      <c r="BY120">
        <f>战魄!AD120+武魂!BJ120+好感度!N119+魂师之魄1!AI120+神器1!W120+魂兽1!AH122</f>
        <v>1.3599999999999999</v>
      </c>
      <c r="BZ120">
        <f>战魄!AE120+武魂!BK120+好感度!O119+魂师之魄1!AJ120+神器1!X120+魂兽1!AI122</f>
        <v>1.22</v>
      </c>
      <c r="CA120">
        <f>战魄!AF120+武魂!BL120+好感度!P119+魂师之魄1!AK120+神器1!Y120+魂兽1!AJ122</f>
        <v>1.08</v>
      </c>
      <c r="CB120">
        <f>战魄!AG120+武魂!BM120+好感度!Q119+魂师之魄1!AL120+神器1!Z120+魂兽1!AK122</f>
        <v>1.08</v>
      </c>
    </row>
    <row r="121" spans="2:80" x14ac:dyDescent="0.2">
      <c r="B121">
        <v>117</v>
      </c>
      <c r="D121">
        <f>(星级!D121+阶位!D121+战魄!D121+武魂!D121+众神殿!D121+精神空间!D120+天赋!C121+魂师之魄1!H121)*(1+BO121)+魂兽1!H123+化神!C120+魂骨!B120+魂环!C120+神兵!D119+神兵!W119+魂核1!H121</f>
        <v>1721358.4937249399</v>
      </c>
      <c r="E121">
        <f>(星级!E121+阶位!E121+战魄!E121+武魂!E121+众神殿!E121+精神空间!E120+天赋!D121+魂师之魄1!I121)*(1+BP121)+魂兽1!I123+化神!D120+魂骨!C120+魂环!D120+神兵!E119+神兵!X119+魂核1!I121</f>
        <v>389791.62946098001</v>
      </c>
      <c r="F121">
        <f>(星级!F121+阶位!F121+战魄!F121+武魂!F121+众神殿!F121+精神空间!F120+天赋!E121+魂师之魄1!J121)*(1+BQ121)+魂兽1!J123+化神!E120+魂骨!D120+魂环!E120+神兵!F119+神兵!Y119+魂核1!J121</f>
        <v>156080.62031999999</v>
      </c>
      <c r="G121">
        <f>(星级!G121+阶位!G121+战魄!G121+武魂!G121+众神殿!G121+精神空间!G120+天赋!F121+魂师之魄1!K121)*(1+BR121)+魂兽1!K123+化神!F120+魂骨!E120+魂环!F120+神兵!G119+神兵!Z119+魂核1!K121</f>
        <v>135998.22032000002</v>
      </c>
      <c r="H121">
        <f>(星级!H121+阶位!H121+战魄!H121+武魂!H121+众神殿!H121+精神空间!H120+天赋!G121+魂师之魄1!L121)*(1+BS121)+魂兽1!L123+化神!G120+魂骨!F120+魂环!G120+神兵!H119+神兵!AA119+魂核1!L121</f>
        <v>2171.6138000000001</v>
      </c>
      <c r="I121">
        <f>(星级!I121+阶位!I121+战魄!I121+武魂!I121+众神殿!I121+精神空间!I120+天赋!H121+魂师之魄1!M121)*(1+BT121)+魂兽1!M123+化神!H120+魂骨!G120+魂环!H120+神兵!I119+神兵!AB119+魂核1!M121</f>
        <v>1651.7898</v>
      </c>
      <c r="J121">
        <f>(星级!J121+阶位!J121+战魄!J121+武魂!J121+众神殿!J121+精神空间!J120+天赋!I121+魂师之魄1!N121)*(1+BU121)+魂兽1!N123+化神!I120+魂骨!H120+魂环!I120+神兵!J119+神兵!AC119+魂核1!N121</f>
        <v>1726.5071440000002</v>
      </c>
      <c r="K121">
        <f>(星级!K121+阶位!K121+战魄!K121+武魂!K121+众神殿!K121+精神空间!K120+天赋!J121+魂师之魄1!O121)*(1+BV121)+魂兽1!O123+化神!J120+魂骨!I120+魂环!J120+神兵!K119+神兵!AD119+魂核1!O121</f>
        <v>1661.5978</v>
      </c>
      <c r="L121">
        <f>(星级!L121+阶位!L121+战魄!L121+武魂!L121+众神殿!L121+精神空间!L120+天赋!K121+魂师之魄1!P121)*(1+BW121)+魂兽1!P123+化神!K120+魂骨!J120+魂环!K120+神兵!L119+神兵!AE119+魂核1!P121</f>
        <v>2294.2138</v>
      </c>
      <c r="M121">
        <f>(星级!M121+阶位!M121+战魄!M121+武魂!M121+众神殿!M121+精神空间!M120+天赋!L121+魂师之魄1!Q121)*(1+BX121)+魂兽1!Q123+化神!L120+魂骨!K120+魂环!L120+神兵!M119+神兵!AF119+魂核1!Q121</f>
        <v>1648.0447999999999</v>
      </c>
      <c r="N121">
        <f>(星级!N121+阶位!N121+战魄!N121+武魂!N121+众神殿!N121+精神空间!N120+天赋!M121+魂师之魄1!R121)*(1+BY121)+魂兽1!R123+化神!M120+魂骨!L120+魂环!M120+神兵!N119+神兵!AG119+魂核1!R121</f>
        <v>27966</v>
      </c>
      <c r="O121">
        <f>(星级!O121+阶位!O121+战魄!O121+武魂!O121+众神殿!O121+精神空间!O120+天赋!N121+魂师之魄1!S121)*(1+BZ121)+魂兽1!S123+化神!N120+魂骨!M120+魂环!N120+神兵!O119+神兵!AH119+魂核1!S121</f>
        <v>133.19999999999999</v>
      </c>
      <c r="P121">
        <f>(星级!P121+阶位!P121+战魄!P121+武魂!P121+众神殿!P121+精神空间!P120+天赋!O121+魂师之魄1!T121)*(1+CA121)+魂兽1!T123+化神!O120+魂骨!N120+魂环!O120+神兵!P119+神兵!AI119+魂核1!T121</f>
        <v>114353.156</v>
      </c>
      <c r="Q121">
        <f>(星级!Q121+阶位!Q121+战魄!Q121+武魂!Q121+众神殿!Q121+精神空间!Q120+天赋!P121+魂师之魄1!U121)*(1+CB121)+魂兽1!U123+化神!P120+魂骨!O120+魂环!P120+神兵!Q119+神兵!AJ119+魂核1!U121</f>
        <v>114353.156</v>
      </c>
      <c r="R121">
        <f>化神!R120+魂环!Q120</f>
        <v>66655</v>
      </c>
      <c r="S121">
        <f>化神!S120+魂环!R120</f>
        <v>66655</v>
      </c>
      <c r="T121">
        <f>魂环!S120</f>
        <v>2000</v>
      </c>
      <c r="U121">
        <f>魂环!T120</f>
        <v>2000</v>
      </c>
      <c r="V121">
        <f>魂核1!Y121+神器1!AD121+VLOOKUP(精神空间!$B$2,精神空间!$BR$4:$BT$11,2,)</f>
        <v>0.78991</v>
      </c>
      <c r="W121">
        <f>魂核1!Z121+神器1!AE121+VLOOKUP(精神空间!$B$2,精神空间!$BR$4:$BT$11,2,)</f>
        <v>0.78991</v>
      </c>
      <c r="Y121">
        <f>(星级!S121+阶位!T121+战魄!D121+武魂!T121+众神殿!D121+精神空间!T120+天赋!S121+魂师之魄1!H121)*(1+BO121)+魂兽1!H123+化神!C120+魂骨!B120+魂环!C120+神兵!D119+神兵!W119+魂核1!H121</f>
        <v>1621212.7125844799</v>
      </c>
      <c r="Z121">
        <f>(星级!T121+阶位!U121+战魄!E121+武魂!U121+众神殿!E121+精神空间!U120+天赋!T121+魂师之魄1!I121)*(1+BP121)+魂兽1!I123+化神!D120+魂骨!C120+魂环!D120+神兵!E119+神兵!X119+魂核1!I121</f>
        <v>396781.06115677999</v>
      </c>
      <c r="AA121">
        <f>(星级!U121+阶位!V121+战魄!F121+武魂!V121+众神殿!F121+精神空间!V120+天赋!U121+魂师之魄1!J121)*(1+BQ121)+魂兽1!J123+化神!E120+魂骨!D120+魂环!E120+神兵!F119+神兵!Y119+魂核1!J121</f>
        <v>143070.02064</v>
      </c>
      <c r="AB121">
        <f>(星级!V121+阶位!W121+战魄!G121+武魂!W121+众神殿!G121+精神空间!W120+天赋!V121+魂师之魄1!K121)*(1+BR121)+魂兽1!K123+化神!F120+魂骨!E120+魂环!F120+神兵!G119+神兵!Z119+魂核1!K121</f>
        <v>128042.02064</v>
      </c>
      <c r="AC121">
        <f>(星级!W121+阶位!X121+战魄!H121+武魂!X121+众神殿!H121+精神空间!X120+天赋!W121+魂师之魄1!L121)*(1+BS121)+魂兽1!L123+化神!G120+魂骨!F120+魂环!G120+神兵!H119+神兵!AA119+魂核1!L121</f>
        <v>2153.5670799999998</v>
      </c>
      <c r="AD121">
        <f>(星级!X121+阶位!Y121+战魄!I121+武魂!Y121+众神殿!I121+精神空间!Y120+天赋!X121+魂师之魄1!M121)*(1+BT121)+魂兽1!M123+化神!H120+魂骨!G120+魂环!H120+神兵!I119+神兵!AB119+魂核1!M121</f>
        <v>1633.74308</v>
      </c>
      <c r="AE121">
        <f>(星级!Y121+阶位!Z121+战魄!J121+武魂!Z121+众神殿!J121+精神空间!Z120+天赋!Y121+魂师之魄1!N121)*(1+BU121)+魂兽1!N123+化神!I120+魂骨!H120+魂环!I120+神兵!J119+神兵!AC119+魂核1!N121</f>
        <v>1744.553864</v>
      </c>
      <c r="AF121">
        <f>(星级!Z121+阶位!AA121+战魄!K121+武魂!AA121+众神殿!K121+精神空间!AA120+天赋!Z121+魂师之魄1!O121)*(1+BV121)+魂兽1!O123+化神!J120+魂骨!I120+魂环!J120+神兵!K119+神兵!AD119+魂核1!O121</f>
        <v>1679.6445200000001</v>
      </c>
      <c r="AG121">
        <f>(星级!AA121+阶位!AB121+战魄!L121+武魂!AB121+众神殿!L121+精神空间!AB120+天赋!AA121+魂师之魄1!P121)*(1+BW121)+魂兽1!P123+化神!K120+魂骨!J120+魂环!K120+神兵!L119+神兵!AE119+魂核1!P121</f>
        <v>2294.2138</v>
      </c>
      <c r="AH121">
        <f>(星级!AB121+阶位!AC121+战魄!M121+武魂!AC121+众神殿!M121+精神空间!AC120+天赋!AB121+魂师之魄1!Q121)*(1+BX121)+魂兽1!Q123+化神!L120+魂骨!K120+魂环!L120+神兵!M119+神兵!AF119+魂核1!Q121</f>
        <v>1648.0447999999999</v>
      </c>
      <c r="AI121">
        <f>(星级!AC121+阶位!AD121+战魄!N121+武魂!AD121+众神殿!N121+精神空间!AD120+天赋!AC121+魂师之魄1!R121)*(1+BY121)+魂兽1!R123+化神!M120+魂骨!L120+魂环!M120+神兵!N119+神兵!AG119+魂核1!R121</f>
        <v>22325.599999999999</v>
      </c>
      <c r="AJ121">
        <f>(星级!AD121+阶位!AE121+战魄!O121+武魂!AE121+众神殿!O121+精神空间!AE120+天赋!AD121+魂师之魄1!S121)*(1+BZ121)+魂兽1!S123+化神!N120+魂骨!M120+魂环!N120+神兵!O119+神兵!AH119+魂核1!S121</f>
        <v>210.89999999999998</v>
      </c>
      <c r="AK121">
        <f>(星级!AE121+阶位!AF121+战魄!P121+武魂!AF121+众神殿!P121+精神空间!AF120+天赋!AE121+魂师之魄1!T121)*(1+CA121)+魂兽1!T123+化神!O120+魂骨!N120+魂环!O120+神兵!P119+神兵!AI119+魂核1!T121</f>
        <v>111220.67600000001</v>
      </c>
      <c r="AL121">
        <f>(星级!AF121+阶位!AG121+战魄!Q121+武魂!AG121+众神殿!Q121+精神空间!AG120+天赋!AF121+魂师之魄1!U121)*(1+CB121)+魂兽1!U123+化神!P120+魂骨!O120+魂环!P120+神兵!Q119+神兵!AJ119+魂核1!U121</f>
        <v>111220.67600000001</v>
      </c>
      <c r="AM121">
        <f>化神!R120+魂环!Q120</f>
        <v>66655</v>
      </c>
      <c r="AN121">
        <f>化神!S120+魂环!R120</f>
        <v>66655</v>
      </c>
      <c r="AO121">
        <f>魂环!S120</f>
        <v>2000</v>
      </c>
      <c r="AP121">
        <f>魂环!T120</f>
        <v>2000</v>
      </c>
      <c r="AQ121">
        <f>魂核1!Y121+神器1!AD121+VLOOKUP(精神空间!$B$2,精神空间!$BR$4:$BT$11,2,)</f>
        <v>0.78991</v>
      </c>
      <c r="AR121">
        <f>魂核1!Z121+神器1!AE121+VLOOKUP(精神空间!$B$2,精神空间!$BR$4:$BT$11,2,)</f>
        <v>0.78991</v>
      </c>
      <c r="AT121">
        <f>(星级!AH121+阶位!AJ121+战魄!D121+武魂!AJ121+众神殿!D121+精神空间!AJ120+天赋!AI121+魂师之魄1!H121)*(1+BO121)+魂兽1!H123+化神!C120+魂骨!B120+魂环!C120+神兵!D119+神兵!W119+魂核1!H121</f>
        <v>1543117.1048420197</v>
      </c>
      <c r="AU121">
        <f>(星级!AI121+阶位!AK121+战魄!E121+武魂!AK121+众神殿!E121+精神空间!AK120+天赋!AJ121+魂师之魄1!I121)*(1+BP121)+魂兽1!I123+化神!D120+魂骨!C120+魂环!D120+神兵!E119+神兵!X119+魂核1!I121</f>
        <v>405113.04542281997</v>
      </c>
      <c r="AV121">
        <f>(星级!AJ121+阶位!AL121+战魄!F121+武魂!AL121+众神殿!F121+精神空间!AL120+天赋!AK121+魂师之魄1!J121)*(1+BQ121)+魂兽1!J123+化神!E120+魂骨!D120+魂环!E120+神兵!F119+神兵!Y119+魂核1!J121</f>
        <v>125549.30288</v>
      </c>
      <c r="AW121">
        <f>(星级!AK121+阶位!AM121+战魄!G121+武魂!AM121+众神殿!G121+精神空间!AM120+天赋!AL121+魂师之魄1!K121)*(1+BR121)+魂兽1!K123+化神!F120+魂骨!E120+魂环!F120+神兵!G119+神兵!Z119+魂核1!K121</f>
        <v>139494.12208</v>
      </c>
      <c r="AX121">
        <f>(星级!AL121+阶位!AN121+战魄!H121+武魂!AN121+众神殿!H121+精神空间!AN120+天赋!AM121+魂师之魄1!L121)*(1+BS121)+魂兽1!L123+化神!G120+魂骨!F120+魂环!G120+神兵!H119+神兵!AA119+魂核1!L121</f>
        <v>2171.6138000000001</v>
      </c>
      <c r="AY121">
        <f>(星级!AM121+阶位!AO121+战魄!I121+武魂!AO121+众神殿!I121+精神空间!AO120+天赋!AN121+魂师之魄1!M121)*(1+BT121)+魂兽1!M123+化神!H120+魂骨!G120+魂环!H120+神兵!I119+神兵!AB119+魂核1!M121</f>
        <v>1651.7898</v>
      </c>
      <c r="AZ121">
        <f>(星级!AN121+阶位!AP121+战魄!J121+武魂!AP121+众神殿!J121+精神空间!AP120+天赋!AO121+魂师之魄1!N121)*(1+BU121)+魂兽1!N123+化神!I120+魂骨!H120+魂环!I120+神兵!J119+神兵!AC119+魂核1!N121</f>
        <v>1726.5071440000002</v>
      </c>
      <c r="BA121">
        <f>(星级!AO121+阶位!AQ121+战魄!K121+武魂!AQ121+众神殿!K121+精神空间!AQ120+天赋!AP121+魂师之魄1!O121)*(1+BV121)+魂兽1!O123+化神!J120+魂骨!I120+魂环!J120+神兵!K119+神兵!AD119+魂核1!O121</f>
        <v>1651.7898</v>
      </c>
      <c r="BB121">
        <f>(星级!AP121+阶位!AR121+战魄!L121+武魂!AR121+众神殿!L121+精神空间!AR120+天赋!AQ121+魂师之魄1!P121)*(1+BW121)+魂兽1!P123+化神!K120+魂骨!J120+魂环!K120+神兵!L119+神兵!AE119+魂核1!P121</f>
        <v>2294.2138</v>
      </c>
      <c r="BC121">
        <f>(星级!AQ121+阶位!AS121+战魄!M121+武魂!AS121+众神殿!M121+精神空间!AS120+天赋!AR121+魂师之魄1!Q121)*(1+BX121)+魂兽1!Q123+化神!L120+魂骨!K120+魂环!L120+神兵!M119+神兵!AF119+魂核1!Q121</f>
        <v>1648.0447999999999</v>
      </c>
      <c r="BD121">
        <f>(星级!AR121+阶位!AT121+战魄!N121+武魂!AT121+众神殿!N121+精神空间!AT120+天赋!AS121+魂师之魄1!R121)*(1+BY121)+魂兽1!R123+化神!M120+魂骨!L120+魂环!M120+神兵!N119+神兵!AG119+魂核1!R121</f>
        <v>11162.8</v>
      </c>
      <c r="BE121">
        <f>(星级!AS121+阶位!AU121+战魄!O121+武魂!AU121+众神殿!O121+精神空间!AU120+天赋!AT121+魂师之魄1!S121)*(1+BZ121)+魂兽1!S123+化神!N120+魂骨!M120+魂环!N120+神兵!O119+神兵!AH119+魂核1!S121</f>
        <v>266.39999999999998</v>
      </c>
      <c r="BF121">
        <f>(星级!AT121+阶位!AV121+战魄!P121+武魂!AV121+众神殿!P121+精神空间!AV120+天赋!AU121+魂师之魄1!T121)*(1+CA121)+魂兽1!T123+化神!O120+魂骨!N120+魂环!O120+神兵!P119+神兵!AI119+魂核1!T121</f>
        <v>111220.67600000001</v>
      </c>
      <c r="BG121">
        <f>(星级!AU121+阶位!AW121+战魄!Q121+武魂!AW121+众神殿!Q121+精神空间!AW120+天赋!AV121+魂师之魄1!U121)*(1+CB121)+魂兽1!U123+化神!P120+魂骨!O120+魂环!P120+神兵!Q119+神兵!AJ119+魂核1!U121</f>
        <v>111220.67600000001</v>
      </c>
      <c r="BH121">
        <f>化神!R120+魂环!Q120</f>
        <v>66655</v>
      </c>
      <c r="BI121">
        <f>化神!S120+魂环!R120</f>
        <v>66655</v>
      </c>
      <c r="BJ121">
        <f>魂环!S120</f>
        <v>2000</v>
      </c>
      <c r="BK121">
        <f>魂环!T120</f>
        <v>2000</v>
      </c>
      <c r="BL121">
        <f>魂核1!Y121+神器1!AD121+VLOOKUP(精神空间!$B$2,精神空间!$BR$4:$BT$11,2,)</f>
        <v>0.78991</v>
      </c>
      <c r="BM121">
        <f>魂核1!Z121+神器1!AE121+VLOOKUP(精神空间!$B$2,精神空间!$BR$4:$BT$11,2,)</f>
        <v>0.78991</v>
      </c>
      <c r="BO121">
        <f>战魄!T121+武魂!AZ121+好感度!D120+魂师之魄1!Y121+神器1!M121+魂兽1!X123+精神空间!BA120+精神空间!BC120</f>
        <v>3.1779099999999998</v>
      </c>
      <c r="BP121">
        <f>战魄!U121+武魂!BA121+好感度!E120+魂师之魄1!Z121+神器1!N121+魂兽1!Y123+精神空间!BB120+精神空间!BD120</f>
        <v>2.1779099999999998</v>
      </c>
      <c r="BQ121">
        <f>战魄!V121+武魂!BB121+好感度!F120+魂师之魄1!AA121+神器1!O121+魂兽1!Z123</f>
        <v>1.08</v>
      </c>
      <c r="BR121">
        <f>战魄!W121+武魂!BC121+好感度!G120+魂师之魄1!AB121+神器1!P121+魂兽1!AA123</f>
        <v>1.08</v>
      </c>
      <c r="BS121">
        <f>战魄!X121+武魂!BD121+好感度!H120+魂师之魄1!AC121+神器1!Q121+魂兽1!AB123</f>
        <v>1.452</v>
      </c>
      <c r="BT121">
        <f>战魄!Y121+武魂!BE121+好感度!I120+魂师之魄1!AD121+神器1!R121+魂兽1!AC123</f>
        <v>1.452</v>
      </c>
      <c r="BU121">
        <f>战魄!Z121+武魂!BF121+好感度!J120+魂师之魄1!AE121+神器1!S121+魂兽1!AD123</f>
        <v>1.452</v>
      </c>
      <c r="BV121">
        <f>战魄!AA121+武魂!BG121+好感度!K120+魂师之魄1!AF121+神器1!T121+魂兽1!AE123</f>
        <v>1.452</v>
      </c>
      <c r="BW121">
        <f>战魄!AB121+武魂!BH121+好感度!L120+魂师之魄1!AG121+神器1!U121+魂兽1!AF123</f>
        <v>1.452</v>
      </c>
      <c r="BX121">
        <f>战魄!AC121+武魂!BI121+好感度!M120+魂师之魄1!AH121+神器1!V121+魂兽1!AG123</f>
        <v>1.4319999999999999</v>
      </c>
      <c r="BY121">
        <f>战魄!AD121+武魂!BJ121+好感度!N120+魂师之魄1!AI121+神器1!W121+魂兽1!AH123</f>
        <v>1.3599999999999999</v>
      </c>
      <c r="BZ121">
        <f>战魄!AE121+武魂!BK121+好感度!O120+魂师之魄1!AJ121+神器1!X121+魂兽1!AI123</f>
        <v>1.22</v>
      </c>
      <c r="CA121">
        <f>战魄!AF121+武魂!BL121+好感度!P120+魂师之魄1!AK121+神器1!Y121+魂兽1!AJ123</f>
        <v>1.08</v>
      </c>
      <c r="CB121">
        <f>战魄!AG121+武魂!BM121+好感度!Q120+魂师之魄1!AL121+神器1!Z121+魂兽1!AK123</f>
        <v>1.08</v>
      </c>
    </row>
    <row r="122" spans="2:80" x14ac:dyDescent="0.2">
      <c r="B122">
        <v>118</v>
      </c>
      <c r="D122">
        <f>(星级!D122+阶位!D122+战魄!D122+武魂!D122+众神殿!D122+精神空间!D121+天赋!C122+魂师之魄1!H122)*(1+BO122)+魂兽1!H124+化神!C121+魂骨!B121+魂环!C121+神兵!D120+神兵!W120+魂核1!H122</f>
        <v>1740489.1436149399</v>
      </c>
      <c r="E122">
        <f>(星级!E122+阶位!E122+战魄!E122+武魂!E122+众神殿!E122+精神空间!E121+天赋!D122+魂师之魄1!I122)*(1+BP122)+魂兽1!I124+化神!D121+魂骨!C121+魂环!D121+神兵!E120+神兵!X120+魂核1!I122</f>
        <v>390272.12945298001</v>
      </c>
      <c r="F122">
        <f>(星级!F122+阶位!F122+战魄!F122+武魂!F122+众神殿!F122+精神空间!F121+天赋!E122+魂师之魄1!J122)*(1+BQ122)+魂兽1!J124+化神!E121+魂骨!D121+魂环!E121+神兵!F120+神兵!Y120+魂核1!J122</f>
        <v>156234.95632</v>
      </c>
      <c r="G122">
        <f>(星级!G122+阶位!G122+战魄!G122+武魂!G122+众神殿!G122+精神空间!G121+天赋!F122+魂师之魄1!K122)*(1+BR122)+魂兽1!K124+化神!F121+魂骨!E121+魂环!F121+神兵!G120+神兵!Z120+魂核1!K122</f>
        <v>136108.87632000001</v>
      </c>
      <c r="H122">
        <f>(星级!H122+阶位!H122+战魄!H122+武魂!H122+众神殿!H122+精神空间!H121+天赋!G122+魂师之魄1!L122)*(1+BS122)+魂兽1!L124+化神!G121+魂骨!F121+魂环!G121+神兵!H120+神兵!AA120+魂核1!L122</f>
        <v>2181.9122000000002</v>
      </c>
      <c r="I122">
        <f>(星级!I122+阶位!I122+战魄!I122+武魂!I122+众神殿!I122+精神空间!I121+天赋!H122+魂师之魄1!M122)*(1+BT122)+魂兽1!M124+化神!H121+魂骨!G121+魂环!H121+神兵!I120+神兵!AB120+魂核1!M122</f>
        <v>1662.0881999999999</v>
      </c>
      <c r="J122">
        <f>(星级!J122+阶位!J122+战魄!J122+武魂!J122+众神殿!J122+精神空间!J121+天赋!I122+魂师之魄1!N122)*(1+BU122)+魂兽1!N124+化神!I121+魂骨!H121+魂环!I121+神兵!J120+神兵!AC120+魂核1!N122</f>
        <v>1736.8055440000001</v>
      </c>
      <c r="K122">
        <f>(星级!K122+阶位!K122+战魄!K122+武魂!K122+众神殿!K122+精神空间!K121+天赋!J122+魂师之魄1!O122)*(1+BV122)+魂兽1!O124+化神!J121+魂骨!I121+魂环!J121+神兵!K120+神兵!AD120+魂核1!O122</f>
        <v>1671.8962000000001</v>
      </c>
      <c r="L122">
        <f>(星级!L122+阶位!L122+战魄!L122+武魂!L122+众神殿!L122+精神空间!L121+天赋!K122+魂师之魄1!P122)*(1+BW122)+魂兽1!P124+化神!K121+魂骨!J121+魂环!K121+神兵!L120+神兵!AE120+魂核1!P122</f>
        <v>2304.5122000000001</v>
      </c>
      <c r="M122">
        <f>(星级!M122+阶位!M122+战魄!M122+武魂!M122+众神殿!M122+精神空间!M121+天赋!L122+魂师之魄1!Q122)*(1+BX122)+魂兽1!Q124+化神!L121+魂骨!K121+魂环!L121+神兵!M120+神兵!AF120+魂核1!Q122</f>
        <v>1671.8962000000001</v>
      </c>
      <c r="N122">
        <f>(星级!N122+阶位!N122+战魄!N122+武魂!N122+众神殿!N122+精神空间!N121+天赋!M122+魂师之魄1!R122)*(1+BY122)+魂兽1!R124+化神!M121+魂骨!L121+魂环!M121+神兵!N120+神兵!AG120+魂核1!R122</f>
        <v>28202</v>
      </c>
      <c r="O122">
        <f>(星级!O122+阶位!O122+战魄!O122+武魂!O122+众神殿!O122+精神空间!O121+天赋!N122+魂师之魄1!S122)*(1+BZ122)+魂兽1!S124+化神!N121+魂骨!M121+魂环!N121+神兵!O120+神兵!AH120+魂核1!S122</f>
        <v>133.19999999999999</v>
      </c>
      <c r="P122">
        <f>(星级!P122+阶位!P122+战魄!P122+武魂!P122+众神殿!P122+精神空间!P121+天赋!O122+魂师之魄1!T122)*(1+CA122)+魂兽1!T124+化神!O121+魂骨!N121+魂环!O121+神兵!P120+神兵!AI120+魂核1!T122</f>
        <v>114876.75440000001</v>
      </c>
      <c r="Q122">
        <f>(星级!Q122+阶位!Q122+战魄!Q122+武魂!Q122+众神殿!Q122+精神空间!Q121+天赋!P122+魂师之魄1!U122)*(1+CB122)+魂兽1!U124+化神!P121+魂骨!O121+魂环!P121+神兵!Q120+神兵!AJ120+魂核1!U122</f>
        <v>114876.75440000001</v>
      </c>
      <c r="R122">
        <f>化神!R121+魂环!Q121</f>
        <v>66655</v>
      </c>
      <c r="S122">
        <f>化神!S121+魂环!R121</f>
        <v>66655</v>
      </c>
      <c r="T122">
        <f>魂环!S121</f>
        <v>2000</v>
      </c>
      <c r="U122">
        <f>魂环!T121</f>
        <v>2000</v>
      </c>
      <c r="V122">
        <f>魂核1!Y122+神器1!AD122+VLOOKUP(精神空间!$B$2,精神空间!$BR$4:$BT$11,2,)</f>
        <v>0.78991</v>
      </c>
      <c r="W122">
        <f>魂核1!Z122+神器1!AE122+VLOOKUP(精神空间!$B$2,精神空间!$BR$4:$BT$11,2,)</f>
        <v>0.78991</v>
      </c>
      <c r="Y122">
        <f>(星级!S122+阶位!T122+战魄!D122+武魂!T122+众神殿!D122+精神空间!T121+天赋!S122+魂师之魄1!H122)*(1+BO122)+魂兽1!H124+化神!C121+魂骨!B121+魂环!C121+神兵!D120+神兵!W120+魂核1!H122</f>
        <v>1623288.2982724798</v>
      </c>
      <c r="Z122">
        <f>(星级!T122+阶位!U122+战魄!E122+武魂!U122+众神殿!E122+精神空间!U121+天赋!T122+魂师之魄1!I122)*(1+BP122)+魂兽1!I124+化神!D121+魂骨!C121+魂环!D121+神兵!E120+神兵!X120+魂核1!I122</f>
        <v>397284.44210077997</v>
      </c>
      <c r="AA122">
        <f>(星级!U122+阶位!V122+战魄!F122+武魂!V122+众神殿!F122+精神空间!V121+天赋!U122+魂师之魄1!J122)*(1+BQ122)+魂兽1!J124+化神!E121+魂骨!D121+魂环!E121+神兵!F120+神兵!Y120+魂核1!J122</f>
        <v>143193.98864</v>
      </c>
      <c r="AB122">
        <f>(星级!V122+阶位!W122+战魄!G122+武魂!W122+众神殿!G122+精神空间!W121+天赋!V122+魂师之魄1!K122)*(1+BR122)+魂兽1!K124+化神!F121+魂骨!E121+魂环!F121+神兵!G120+神兵!Z120+魂核1!K122</f>
        <v>128132.70864</v>
      </c>
      <c r="AC122">
        <f>(星级!W122+阶位!X122+战魄!H122+武魂!X122+众神殿!H122+精神空间!X121+天赋!W122+魂师之魄1!L122)*(1+BS122)+魂兽1!L124+化神!G121+魂骨!F121+魂环!G121+神兵!H120+神兵!AA120+魂核1!L122</f>
        <v>2163.8654799999999</v>
      </c>
      <c r="AD122">
        <f>(星级!X122+阶位!Y122+战魄!I122+武魂!Y122+众神殿!I122+精神空间!Y121+天赋!X122+魂师之魄1!M122)*(1+BT122)+魂兽1!M124+化神!H121+魂骨!G121+魂环!H121+神兵!I120+神兵!AB120+魂核1!M122</f>
        <v>1644.0414800000001</v>
      </c>
      <c r="AE122">
        <f>(星级!Y122+阶位!Z122+战魄!J122+武魂!Z122+众神殿!J122+精神空间!Z121+天赋!Y122+魂师之魄1!N122)*(1+BU122)+魂兽1!N124+化神!I121+魂骨!H121+魂环!I121+神兵!J120+神兵!AC120+魂核1!N122</f>
        <v>1754.8522640000001</v>
      </c>
      <c r="AF122">
        <f>(星级!Z122+阶位!AA122+战魄!K122+武魂!AA122+众神殿!K122+精神空间!AA121+天赋!Z122+魂师之魄1!O122)*(1+BV122)+魂兽1!O124+化神!J121+魂骨!I121+魂环!J121+神兵!K120+神兵!AD120+魂核1!O122</f>
        <v>1689.94292</v>
      </c>
      <c r="AG122">
        <f>(星级!AA122+阶位!AB122+战魄!L122+武魂!AB122+众神殿!L122+精神空间!AB121+天赋!AA122+魂师之魄1!P122)*(1+BW122)+魂兽1!P124+化神!K121+魂骨!J121+魂环!K121+神兵!L120+神兵!AE120+魂核1!P122</f>
        <v>2304.5122000000001</v>
      </c>
      <c r="AH122">
        <f>(星级!AB122+阶位!AC122+战魄!M122+武魂!AC122+众神殿!M122+精神空间!AC121+天赋!AB122+魂师之魄1!Q122)*(1+BX122)+魂兽1!Q124+化神!L121+魂骨!K121+魂环!L121+神兵!M120+神兵!AF120+魂核1!Q122</f>
        <v>1671.8962000000001</v>
      </c>
      <c r="AI122">
        <f>(星级!AC122+阶位!AD122+战魄!N122+武魂!AD122+众神殿!N122+精神空间!AD121+天赋!AC122+魂师之魄1!R122)*(1+BY122)+魂兽1!R124+化神!M121+魂骨!L121+魂环!M121+神兵!N120+神兵!AG120+魂核1!R122</f>
        <v>22514.399999999998</v>
      </c>
      <c r="AJ122">
        <f>(星级!AD122+阶位!AE122+战魄!O122+武魂!AE122+众神殿!O122+精神空间!AE121+天赋!AD122+魂师之魄1!S122)*(1+BZ122)+魂兽1!S124+化神!N121+魂骨!M121+魂环!N121+神兵!O120+神兵!AH120+魂核1!S122</f>
        <v>210.89999999999998</v>
      </c>
      <c r="AK122">
        <f>(星级!AE122+阶位!AF122+战魄!P122+武魂!AF122+众神殿!P122+精神空间!AF121+天赋!AE122+魂师之魄1!T122)*(1+CA122)+魂兽1!T124+化神!O121+魂骨!N121+魂环!O121+神兵!P120+神兵!AI120+魂核1!T122</f>
        <v>111242.9944</v>
      </c>
      <c r="AL122">
        <f>(星级!AF122+阶位!AG122+战魄!Q122+武魂!AG122+众神殿!Q122+精神空间!AG121+天赋!AF122+魂师之魄1!U122)*(1+CB122)+魂兽1!U124+化神!P121+魂骨!O121+魂环!P121+神兵!Q120+神兵!AJ120+魂核1!U122</f>
        <v>111242.9944</v>
      </c>
      <c r="AM122">
        <f>化神!R121+魂环!Q121</f>
        <v>66655</v>
      </c>
      <c r="AN122">
        <f>化神!S121+魂环!R121</f>
        <v>66655</v>
      </c>
      <c r="AO122">
        <f>魂环!S121</f>
        <v>2000</v>
      </c>
      <c r="AP122">
        <f>魂环!T121</f>
        <v>2000</v>
      </c>
      <c r="AQ122">
        <f>魂核1!Y122+神器1!AD122+VLOOKUP(精神空间!$B$2,精神空间!$BR$4:$BT$11,2,)</f>
        <v>0.78991</v>
      </c>
      <c r="AR122">
        <f>魂核1!Z122+神器1!AE122+VLOOKUP(精神空间!$B$2,精神空间!$BR$4:$BT$11,2,)</f>
        <v>0.78991</v>
      </c>
      <c r="AT122">
        <f>(星级!AH122+阶位!AJ122+战魄!D122+武魂!AJ122+众神殿!D122+精神空间!AJ121+天赋!AI122+魂师之魄1!H122)*(1+BO122)+魂兽1!H124+化神!C121+魂骨!B121+魂环!C121+神兵!D120+神兵!W120+魂核1!H122</f>
        <v>1544963.74106202</v>
      </c>
      <c r="AU122">
        <f>(星级!AI122+阶位!AK122+战魄!E122+武魂!AK122+众神殿!E122+精神空间!AK121+天赋!AJ122+魂师之魄1!I122)*(1+BP122)+魂兽1!I124+化神!D121+魂骨!C121+魂环!D121+神兵!E120+神兵!X120+魂核1!I122</f>
        <v>405646.45761632</v>
      </c>
      <c r="AV122">
        <f>(星级!AJ122+阶位!AL122+战魄!F122+武魂!AL122+众神殿!F122+精神空间!AL121+天赋!AK122+魂师之魄1!J122)*(1+BQ122)+魂兽1!J124+化神!E121+魂骨!D121+魂环!E121+神兵!F120+神兵!Y120+魂核1!J122</f>
        <v>125629.36207999999</v>
      </c>
      <c r="AW122">
        <f>(星级!AK122+阶位!AM122+战魄!G122+武魂!AM122+众神殿!G122+精神空间!AM121+天赋!AL122+魂师之魄1!K122)*(1+BR122)+魂兽1!K124+化神!F121+魂骨!E121+魂环!F121+神兵!G120+神兵!Z120+魂核1!K122</f>
        <v>139604.79888000002</v>
      </c>
      <c r="AX122">
        <f>(星级!AL122+阶位!AN122+战魄!H122+武魂!AN122+众神殿!H122+精神空间!AN121+天赋!AM122+魂师之魄1!L122)*(1+BS122)+魂兽1!L124+化神!G121+魂骨!F121+魂环!G121+神兵!H120+神兵!AA120+魂核1!L122</f>
        <v>2181.9122000000002</v>
      </c>
      <c r="AY122">
        <f>(星级!AM122+阶位!AO122+战魄!I122+武魂!AO122+众神殿!I122+精神空间!AO121+天赋!AN122+魂师之魄1!M122)*(1+BT122)+魂兽1!M124+化神!H121+魂骨!G121+魂环!H121+神兵!I120+神兵!AB120+魂核1!M122</f>
        <v>1662.0881999999999</v>
      </c>
      <c r="AZ122">
        <f>(星级!AN122+阶位!AP122+战魄!J122+武魂!AP122+众神殿!J122+精神空间!AP121+天赋!AO122+魂师之魄1!N122)*(1+BU122)+魂兽1!N124+化神!I121+魂骨!H121+魂环!I121+神兵!J120+神兵!AC120+魂核1!N122</f>
        <v>1736.8055440000001</v>
      </c>
      <c r="BA122">
        <f>(星级!AO122+阶位!AQ122+战魄!K122+武魂!AQ122+众神殿!K122+精神空间!AQ121+天赋!AP122+魂师之魄1!O122)*(1+BV122)+魂兽1!O124+化神!J121+魂骨!I121+魂环!J121+神兵!K120+神兵!AD120+魂核1!O122</f>
        <v>1662.0881999999999</v>
      </c>
      <c r="BB122">
        <f>(星级!AP122+阶位!AR122+战魄!L122+武魂!AR122+众神殿!L122+精神空间!AR121+天赋!AQ122+魂师之魄1!P122)*(1+BW122)+魂兽1!P124+化神!K121+魂骨!J121+魂环!K121+神兵!L120+神兵!AE120+魂核1!P122</f>
        <v>2304.5122000000001</v>
      </c>
      <c r="BC122">
        <f>(星级!AQ122+阶位!AS122+战魄!M122+武魂!AS122+众神殿!M122+精神空间!AS121+天赋!AR122+魂师之魄1!Q122)*(1+BX122)+魂兽1!Q124+化神!L121+魂骨!K121+魂环!L121+神兵!M120+神兵!AF120+魂核1!Q122</f>
        <v>1671.8962000000001</v>
      </c>
      <c r="BD122">
        <f>(星级!AR122+阶位!AT122+战魄!N122+武魂!AT122+众神殿!N122+精神空间!AT121+天赋!AS122+魂师之魄1!R122)*(1+BY122)+魂兽1!R124+化神!M121+魂骨!L121+魂环!M121+神兵!N120+神兵!AG120+魂核1!R122</f>
        <v>11257.199999999999</v>
      </c>
      <c r="BE122">
        <f>(星级!AS122+阶位!AU122+战魄!O122+武魂!AU122+众神殿!O122+精神空间!AU121+天赋!AT122+魂师之魄1!S122)*(1+BZ122)+魂兽1!S124+化神!N121+魂骨!M121+魂环!N121+神兵!O120+神兵!AH120+魂核1!S122</f>
        <v>266.39999999999998</v>
      </c>
      <c r="BF122">
        <f>(星级!AT122+阶位!AV122+战魄!P122+武魂!AV122+众神殿!P122+精神空间!AV121+天赋!AU122+魂师之魄1!T122)*(1+CA122)+魂兽1!T124+化神!O121+魂骨!N121+魂环!O121+神兵!P120+神兵!AI120+魂核1!T122</f>
        <v>111242.9944</v>
      </c>
      <c r="BG122">
        <f>(星级!AU122+阶位!AW122+战魄!Q122+武魂!AW122+众神殿!Q122+精神空间!AW121+天赋!AV122+魂师之魄1!U122)*(1+CB122)+魂兽1!U124+化神!P121+魂骨!O121+魂环!P121+神兵!Q120+神兵!AJ120+魂核1!U122</f>
        <v>111242.9944</v>
      </c>
      <c r="BH122">
        <f>化神!R121+魂环!Q121</f>
        <v>66655</v>
      </c>
      <c r="BI122">
        <f>化神!S121+魂环!R121</f>
        <v>66655</v>
      </c>
      <c r="BJ122">
        <f>魂环!S121</f>
        <v>2000</v>
      </c>
      <c r="BK122">
        <f>魂环!T121</f>
        <v>2000</v>
      </c>
      <c r="BL122">
        <f>魂核1!Y122+神器1!AD122+VLOOKUP(精神空间!$B$2,精神空间!$BR$4:$BT$11,2,)</f>
        <v>0.78991</v>
      </c>
      <c r="BM122">
        <f>魂核1!Z122+神器1!AE122+VLOOKUP(精神空间!$B$2,精神空间!$BR$4:$BT$11,2,)</f>
        <v>0.78991</v>
      </c>
      <c r="BO122">
        <f>战魄!T122+武魂!AZ122+好感度!D121+魂师之魄1!Y122+神器1!M122+魂兽1!X124+精神空间!BA121+精神空间!BC121</f>
        <v>3.1779099999999998</v>
      </c>
      <c r="BP122">
        <f>战魄!U122+武魂!BA122+好感度!E121+魂师之魄1!Z122+神器1!N122+魂兽1!Y124+精神空间!BB121+精神空间!BD121</f>
        <v>2.1779099999999998</v>
      </c>
      <c r="BQ122">
        <f>战魄!V122+武魂!BB122+好感度!F121+魂师之魄1!AA122+神器1!O122+魂兽1!Z124</f>
        <v>1.08</v>
      </c>
      <c r="BR122">
        <f>战魄!W122+武魂!BC122+好感度!G121+魂师之魄1!AB122+神器1!P122+魂兽1!AA124</f>
        <v>1.08</v>
      </c>
      <c r="BS122">
        <f>战魄!X122+武魂!BD122+好感度!H121+魂师之魄1!AC122+神器1!Q122+魂兽1!AB124</f>
        <v>1.452</v>
      </c>
      <c r="BT122">
        <f>战魄!Y122+武魂!BE122+好感度!I121+魂师之魄1!AD122+神器1!R122+魂兽1!AC124</f>
        <v>1.452</v>
      </c>
      <c r="BU122">
        <f>战魄!Z122+武魂!BF122+好感度!J121+魂师之魄1!AE122+神器1!S122+魂兽1!AD124</f>
        <v>1.452</v>
      </c>
      <c r="BV122">
        <f>战魄!AA122+武魂!BG122+好感度!K121+魂师之魄1!AF122+神器1!T122+魂兽1!AE124</f>
        <v>1.452</v>
      </c>
      <c r="BW122">
        <f>战魄!AB122+武魂!BH122+好感度!L121+魂师之魄1!AG122+神器1!U122+魂兽1!AF124</f>
        <v>1.452</v>
      </c>
      <c r="BX122">
        <f>战魄!AC122+武魂!BI122+好感度!M121+魂师之魄1!AH122+神器1!V122+魂兽1!AG124</f>
        <v>1.452</v>
      </c>
      <c r="BY122">
        <f>战魄!AD122+武魂!BJ122+好感度!N121+魂师之魄1!AI122+神器1!W122+魂兽1!AH124</f>
        <v>1.3599999999999999</v>
      </c>
      <c r="BZ122">
        <f>战魄!AE122+武魂!BK122+好感度!O121+魂师之魄1!AJ122+神器1!X122+魂兽1!AI124</f>
        <v>1.22</v>
      </c>
      <c r="CA122">
        <f>战魄!AF122+武魂!BL122+好感度!P121+魂师之魄1!AK122+神器1!Y122+魂兽1!AJ124</f>
        <v>1.08</v>
      </c>
      <c r="CB122">
        <f>战魄!AG122+武魂!BM122+好感度!Q121+魂师之魄1!AL122+神器1!Z122+魂兽1!AK124</f>
        <v>1.08</v>
      </c>
    </row>
    <row r="123" spans="2:80" x14ac:dyDescent="0.2">
      <c r="B123">
        <v>119</v>
      </c>
      <c r="D123">
        <f>(星级!D123+阶位!D123+战魄!D123+武魂!D123+众神殿!D123+精神空间!D122+天赋!C123+魂师之魄1!H123)*(1+BO123)+魂兽1!H125+化神!C122+魂骨!B122+魂环!C122+神兵!D121+神兵!W121+魂核1!H123</f>
        <v>1742799.5278449398</v>
      </c>
      <c r="E123">
        <f>(星级!E123+阶位!E123+战魄!E123+武魂!E123+众神殿!E123+精神空间!E122+天赋!D123+魂师之魄1!I123)*(1+BP123)+魂兽1!I125+化神!D122+魂骨!C122+魂环!D122+神兵!E121+神兵!X121+魂核1!I123</f>
        <v>390752.62944497995</v>
      </c>
      <c r="F123">
        <f>(星级!F123+阶位!F123+战魄!F123+武魂!F123+众神殿!F123+精神空间!F122+天赋!E123+魂师之魄1!J123)*(1+BQ123)+魂兽1!J125+化神!E122+魂骨!D122+魂环!E122+神兵!F121+神兵!Y121+魂核1!J123</f>
        <v>156389.29232000001</v>
      </c>
      <c r="G123">
        <f>(星级!G123+阶位!G123+战魄!G123+武魂!G123+众神殿!G123+精神空间!G122+天赋!F123+魂师之魄1!K123)*(1+BR123)+魂兽1!K125+化神!F122+魂骨!E122+魂环!F122+神兵!G121+神兵!Z121+魂核1!K123</f>
        <v>136219.53232</v>
      </c>
      <c r="H123">
        <f>(星级!H123+阶位!H123+战魄!H123+武魂!H123+众神殿!H123+精神空间!H122+天赋!G123+魂师之魄1!L123)*(1+BS123)+魂兽1!L125+化神!G122+魂骨!F122+魂环!G122+神兵!H121+神兵!AA121+魂核1!L123</f>
        <v>2192.2105999999999</v>
      </c>
      <c r="I123">
        <f>(星级!I123+阶位!I123+战魄!I123+武魂!I123+众神殿!I123+精神空间!I122+天赋!H123+魂师之魄1!M123)*(1+BT123)+魂兽1!M125+化神!H122+魂骨!G122+魂环!H122+神兵!I121+神兵!AB121+魂核1!M123</f>
        <v>1672.3865999999998</v>
      </c>
      <c r="J123">
        <f>(星级!J123+阶位!J123+战魄!J123+武魂!J123+众神殿!J123+精神空间!J122+天赋!I123+魂师之魄1!N123)*(1+BU123)+魂兽1!N125+化神!I122+魂骨!H122+魂环!I122+神兵!J121+神兵!AC121+魂核1!N123</f>
        <v>1747.1039440000002</v>
      </c>
      <c r="K123">
        <f>(星级!K123+阶位!K123+战魄!K123+武魂!K123+众神殿!K123+精神空间!K122+天赋!J123+魂师之魄1!O123)*(1+BV123)+魂兽1!O125+化神!J122+魂骨!I122+魂环!J122+神兵!K121+神兵!AD121+魂核1!O123</f>
        <v>1682.1945999999998</v>
      </c>
      <c r="L123">
        <f>(星级!L123+阶位!L123+战魄!L123+武魂!L123+众神殿!L123+精神空间!L122+天赋!K123+魂师之魄1!P123)*(1+BW123)+魂兽1!P125+化神!K122+魂骨!J122+魂环!K122+神兵!L121+神兵!AE121+魂核1!P123</f>
        <v>2314.8105999999998</v>
      </c>
      <c r="M123">
        <f>(星级!M123+阶位!M123+战魄!M123+武魂!M123+众神殿!M123+精神空间!M122+天赋!L123+魂师之魄1!Q123)*(1+BX123)+魂兽1!Q125+化神!L122+魂骨!K122+魂环!L122+神兵!M121+神兵!AF121+魂核1!Q123</f>
        <v>1682.1945999999998</v>
      </c>
      <c r="N123">
        <f>(星级!N123+阶位!N123+战魄!N123+武魂!N123+众神殿!N123+精神空间!N122+天赋!M123+魂师之魄1!R123)*(1+BY123)+魂兽1!R125+化神!M122+魂骨!L122+魂环!M122+神兵!N121+神兵!AG121+魂核1!R123</f>
        <v>28679</v>
      </c>
      <c r="O123">
        <f>(星级!O123+阶位!O123+战魄!O123+武魂!O123+众神殿!O123+精神空间!O122+天赋!N123+魂师之魄1!S123)*(1+BZ123)+魂兽1!S125+化神!N122+魂骨!M122+魂环!N122+神兵!O121+神兵!AH121+魂核1!S123</f>
        <v>133.19999999999999</v>
      </c>
      <c r="P123">
        <f>(星级!P123+阶位!P123+战魄!P123+武魂!P123+众神殿!P123+精神空间!P122+天赋!O123+魂师之魄1!T123)*(1+CA123)+魂兽1!T125+化神!O122+魂骨!N122+魂环!O122+神兵!P121+神兵!AI121+魂核1!T123</f>
        <v>114899.07279999999</v>
      </c>
      <c r="Q123">
        <f>(星级!Q123+阶位!Q123+战魄!Q123+武魂!Q123+众神殿!Q123+精神空间!Q122+天赋!P123+魂师之魄1!U123)*(1+CB123)+魂兽1!U125+化神!P122+魂骨!O122+魂环!P122+神兵!Q121+神兵!AJ121+魂核1!U123</f>
        <v>114899.07279999999</v>
      </c>
      <c r="R123">
        <f>化神!R122+魂环!Q122</f>
        <v>66655</v>
      </c>
      <c r="S123">
        <f>化神!S122+魂环!R122</f>
        <v>66655</v>
      </c>
      <c r="T123">
        <f>魂环!S122</f>
        <v>2000</v>
      </c>
      <c r="U123">
        <f>魂环!T122</f>
        <v>2000</v>
      </c>
      <c r="V123">
        <f>魂核1!Y123+神器1!AD123+VLOOKUP(精神空间!$B$2,精神空间!$BR$4:$BT$11,2,)</f>
        <v>0.78991</v>
      </c>
      <c r="W123">
        <f>魂核1!Z123+神器1!AE123+VLOOKUP(精神空间!$B$2,精神空间!$BR$4:$BT$11,2,)</f>
        <v>0.78991</v>
      </c>
      <c r="Y123">
        <f>(星级!S123+阶位!T123+战魄!D123+武魂!T123+众神殿!D123+精神空间!T122+天赋!S123+魂师之魄1!H123)*(1+BO123)+魂兽1!H125+化神!C122+魂骨!B122+魂环!C122+神兵!D121+神兵!W121+魂核1!H123</f>
        <v>1625363.8839604799</v>
      </c>
      <c r="Z123">
        <f>(星级!T123+阶位!U123+战魄!E123+武魂!U123+众神殿!E123+精神空间!U122+天赋!T123+魂师之魄1!I123)*(1+BP123)+魂兽1!I125+化神!D122+魂骨!C122+魂环!D122+神兵!E121+神兵!X121+魂核1!I123</f>
        <v>397787.82304477994</v>
      </c>
      <c r="AA123">
        <f>(星级!U123+阶位!V123+战魄!F123+武魂!V123+众神殿!F123+精神空间!V122+天赋!U123+魂师之魄1!J123)*(1+BQ123)+魂兽1!J125+化神!E122+魂骨!D122+魂环!E122+神兵!F121+神兵!Y121+魂核1!J123</f>
        <v>143317.95663999999</v>
      </c>
      <c r="AB123">
        <f>(星级!V123+阶位!W123+战魄!G123+武魂!W123+众神殿!G123+精神空间!W122+天赋!V123+魂师之魄1!K123)*(1+BR123)+魂兽1!K125+化神!F122+魂骨!E122+魂环!F122+神兵!G121+神兵!Z121+魂核1!K123</f>
        <v>128223.39664000001</v>
      </c>
      <c r="AC123">
        <f>(星级!W123+阶位!X123+战魄!H123+武魂!X123+众神殿!H123+精神空间!X122+天赋!W123+魂师之魄1!L123)*(1+BS123)+魂兽1!L125+化神!G122+魂骨!F122+魂环!G122+神兵!H121+神兵!AA121+魂核1!L123</f>
        <v>2174.1638800000001</v>
      </c>
      <c r="AD123">
        <f>(星级!X123+阶位!Y123+战魄!I123+武魂!Y123+众神殿!I123+精神空间!Y122+天赋!X123+魂师之魄1!M123)*(1+BT123)+魂兽1!M125+化神!H122+魂骨!G122+魂环!H122+神兵!I121+神兵!AB121+魂核1!M123</f>
        <v>1654.33988</v>
      </c>
      <c r="AE123">
        <f>(星级!Y123+阶位!Z123+战魄!J123+武魂!Z123+众神殿!J123+精神空间!Z122+天赋!Y123+魂师之魄1!N123)*(1+BU123)+魂兽1!N125+化神!I122+魂骨!H122+魂环!I122+神兵!J121+神兵!AC121+魂核1!N123</f>
        <v>1765.1506640000002</v>
      </c>
      <c r="AF123">
        <f>(星级!Z123+阶位!AA123+战魄!K123+武魂!AA123+众神殿!K123+精神空间!AA122+天赋!Z123+魂师之魄1!O123)*(1+BV123)+魂兽1!O125+化神!J122+魂骨!I122+魂环!J122+神兵!K121+神兵!AD121+魂核1!O123</f>
        <v>1700.2413199999999</v>
      </c>
      <c r="AG123">
        <f>(星级!AA123+阶位!AB123+战魄!L123+武魂!AB123+众神殿!L123+精神空间!AB122+天赋!AA123+魂师之魄1!P123)*(1+BW123)+魂兽1!P125+化神!K122+魂骨!J122+魂环!K122+神兵!L121+神兵!AE121+魂核1!P123</f>
        <v>2314.8105999999998</v>
      </c>
      <c r="AH123">
        <f>(星级!AB123+阶位!AC123+战魄!M123+武魂!AC123+众神殿!M123+精神空间!AC122+天赋!AB123+魂师之魄1!Q123)*(1+BX123)+魂兽1!Q125+化神!L122+魂骨!K122+魂环!L122+神兵!M121+神兵!AF121+魂核1!Q123</f>
        <v>1682.1945999999998</v>
      </c>
      <c r="AI123">
        <f>(星级!AC123+阶位!AD123+战魄!N123+武魂!AD123+众神殿!N123+精神空间!AD122+天赋!AC123+魂师之魄1!R123)*(1+BY123)+魂兽1!R125+化神!M122+魂骨!L122+魂环!M122+神兵!N121+神兵!AG121+魂核1!R123</f>
        <v>22895.599999999999</v>
      </c>
      <c r="AJ123">
        <f>(星级!AD123+阶位!AE123+战魄!O123+武魂!AE123+众神殿!O123+精神空间!AE122+天赋!AD123+魂师之魄1!S123)*(1+BZ123)+魂兽1!S125+化神!N122+魂骨!M122+魂环!N122+神兵!O121+神兵!AH121+魂核1!S123</f>
        <v>210.89999999999998</v>
      </c>
      <c r="AK123">
        <f>(星级!AE123+阶位!AF123+战魄!P123+武魂!AF123+众神殿!P123+精神空间!AF122+天赋!AE123+魂师之魄1!T123)*(1+CA123)+魂兽1!T125+化神!O122+魂骨!N122+魂环!O122+神兵!P121+神兵!AI121+魂核1!T123</f>
        <v>111265.3128</v>
      </c>
      <c r="AL123">
        <f>(星级!AF123+阶位!AG123+战魄!Q123+武魂!AG123+众神殿!Q123+精神空间!AG122+天赋!AF123+魂师之魄1!U123)*(1+CB123)+魂兽1!U125+化神!P122+魂骨!O122+魂环!P122+神兵!Q121+神兵!AJ121+魂核1!U123</f>
        <v>111265.3128</v>
      </c>
      <c r="AM123">
        <f>化神!R122+魂环!Q122</f>
        <v>66655</v>
      </c>
      <c r="AN123">
        <f>化神!S122+魂环!R122</f>
        <v>66655</v>
      </c>
      <c r="AO123">
        <f>魂环!S122</f>
        <v>2000</v>
      </c>
      <c r="AP123">
        <f>魂环!T122</f>
        <v>2000</v>
      </c>
      <c r="AQ123">
        <f>魂核1!Y123+神器1!AD123+VLOOKUP(精神空间!$B$2,精神空间!$BR$4:$BT$11,2,)</f>
        <v>0.78991</v>
      </c>
      <c r="AR123">
        <f>魂核1!Z123+神器1!AE123+VLOOKUP(精神空间!$B$2,精神空间!$BR$4:$BT$11,2,)</f>
        <v>0.78991</v>
      </c>
      <c r="AT123">
        <f>(星级!AH123+阶位!AJ123+战魄!D123+武魂!AJ123+众神殿!D123+精神空间!AJ122+天赋!AI123+魂师之魄1!H123)*(1+BO123)+魂兽1!H125+化神!C122+魂骨!B122+魂环!C122+神兵!D121+神兵!W121+魂核1!H123</f>
        <v>1546810.3772820202</v>
      </c>
      <c r="AU123">
        <f>(星级!AI123+阶位!AK123+战魄!E123+武魂!AK123+众神殿!E123+精神空间!AK122+天赋!AJ123+魂师之魄1!I123)*(1+BP123)+魂兽1!I125+化神!D122+魂骨!C122+魂环!D122+神兵!E121+神兵!X121+魂核1!I123</f>
        <v>406179.86980981997</v>
      </c>
      <c r="AV123">
        <f>(星级!AJ123+阶位!AL123+战魄!F123+武魂!AL123+众神殿!F123+精神空间!AL122+天赋!AK123+魂师之魄1!J123)*(1+BQ123)+魂兽1!J125+化神!E122+魂骨!D122+魂环!E122+神兵!F121+神兵!Y121+魂核1!J123</f>
        <v>125709.42128000001</v>
      </c>
      <c r="AW123">
        <f>(星级!AK123+阶位!AM123+战魄!G123+武魂!AM123+众神殿!G123+精神空间!AM122+天赋!AL123+魂师之魄1!K123)*(1+BR123)+魂兽1!K125+化神!F122+魂骨!E122+魂环!F122+神兵!G121+神兵!Z121+魂核1!K123</f>
        <v>139715.47567999997</v>
      </c>
      <c r="AX123">
        <f>(星级!AL123+阶位!AN123+战魄!H123+武魂!AN123+众神殿!H123+精神空间!AN122+天赋!AM123+魂师之魄1!L123)*(1+BS123)+魂兽1!L125+化神!G122+魂骨!F122+魂环!G122+神兵!H121+神兵!AA121+魂核1!L123</f>
        <v>2192.2105999999999</v>
      </c>
      <c r="AY123">
        <f>(星级!AM123+阶位!AO123+战魄!I123+武魂!AO123+众神殿!I123+精神空间!AO122+天赋!AN123+魂师之魄1!M123)*(1+BT123)+魂兽1!M125+化神!H122+魂骨!G122+魂环!H122+神兵!I121+神兵!AB121+魂核1!M123</f>
        <v>1672.3865999999998</v>
      </c>
      <c r="AZ123">
        <f>(星级!AN123+阶位!AP123+战魄!J123+武魂!AP123+众神殿!J123+精神空间!AP122+天赋!AO123+魂师之魄1!N123)*(1+BU123)+魂兽1!N125+化神!I122+魂骨!H122+魂环!I122+神兵!J121+神兵!AC121+魂核1!N123</f>
        <v>1747.1039440000002</v>
      </c>
      <c r="BA123">
        <f>(星级!AO123+阶位!AQ123+战魄!K123+武魂!AQ123+众神殿!K123+精神空间!AQ122+天赋!AP123+魂师之魄1!O123)*(1+BV123)+魂兽1!O125+化神!J122+魂骨!I122+魂环!J122+神兵!K121+神兵!AD121+魂核1!O123</f>
        <v>1672.3865999999998</v>
      </c>
      <c r="BB123">
        <f>(星级!AP123+阶位!AR123+战魄!L123+武魂!AR123+众神殿!L123+精神空间!AR122+天赋!AQ123+魂师之魄1!P123)*(1+BW123)+魂兽1!P125+化神!K122+魂骨!J122+魂环!K122+神兵!L121+神兵!AE121+魂核1!P123</f>
        <v>2314.8105999999998</v>
      </c>
      <c r="BC123">
        <f>(星级!AQ123+阶位!AS123+战魄!M123+武魂!AS123+众神殿!M123+精神空间!AS122+天赋!AR123+魂师之魄1!Q123)*(1+BX123)+魂兽1!Q125+化神!L122+魂骨!K122+魂环!L122+神兵!M121+神兵!AF121+魂核1!Q123</f>
        <v>1682.1945999999998</v>
      </c>
      <c r="BD123">
        <f>(星级!AR123+阶位!AT123+战魄!N123+武魂!AT123+众神殿!N123+精神空间!AT122+天赋!AS123+魂师之魄1!R123)*(1+BY123)+魂兽1!R125+化神!M122+魂骨!L122+魂环!M122+神兵!N121+神兵!AG121+魂核1!R123</f>
        <v>11447.8</v>
      </c>
      <c r="BE123">
        <f>(星级!AS123+阶位!AU123+战魄!O123+武魂!AU123+众神殿!O123+精神空间!AU122+天赋!AT123+魂师之魄1!S123)*(1+BZ123)+魂兽1!S125+化神!N122+魂骨!M122+魂环!N122+神兵!O121+神兵!AH121+魂核1!S123</f>
        <v>266.39999999999998</v>
      </c>
      <c r="BF123">
        <f>(星级!AT123+阶位!AV123+战魄!P123+武魂!AV123+众神殿!P123+精神空间!AV122+天赋!AU123+魂师之魄1!T123)*(1+CA123)+魂兽1!T125+化神!O122+魂骨!N122+魂环!O122+神兵!P121+神兵!AI121+魂核1!T123</f>
        <v>111265.3128</v>
      </c>
      <c r="BG123">
        <f>(星级!AU123+阶位!AW123+战魄!Q123+武魂!AW123+众神殿!Q123+精神空间!AW122+天赋!AV123+魂师之魄1!U123)*(1+CB123)+魂兽1!U125+化神!P122+魂骨!O122+魂环!P122+神兵!Q121+神兵!AJ121+魂核1!U123</f>
        <v>111265.3128</v>
      </c>
      <c r="BH123">
        <f>化神!R122+魂环!Q122</f>
        <v>66655</v>
      </c>
      <c r="BI123">
        <f>化神!S122+魂环!R122</f>
        <v>66655</v>
      </c>
      <c r="BJ123">
        <f>魂环!S122</f>
        <v>2000</v>
      </c>
      <c r="BK123">
        <f>魂环!T122</f>
        <v>2000</v>
      </c>
      <c r="BL123">
        <f>魂核1!Y123+神器1!AD123+VLOOKUP(精神空间!$B$2,精神空间!$BR$4:$BT$11,2,)</f>
        <v>0.78991</v>
      </c>
      <c r="BM123">
        <f>魂核1!Z123+神器1!AE123+VLOOKUP(精神空间!$B$2,精神空间!$BR$4:$BT$11,2,)</f>
        <v>0.78991</v>
      </c>
      <c r="BO123">
        <f>战魄!T123+武魂!AZ123+好感度!D122+魂师之魄1!Y123+神器1!M123+魂兽1!X125+精神空间!BA122+精神空间!BC122</f>
        <v>3.1779099999999998</v>
      </c>
      <c r="BP123">
        <f>战魄!U123+武魂!BA123+好感度!E122+魂师之魄1!Z123+神器1!N123+魂兽1!Y125+精神空间!BB122+精神空间!BD122</f>
        <v>2.1779099999999998</v>
      </c>
      <c r="BQ123">
        <f>战魄!V123+武魂!BB123+好感度!F122+魂师之魄1!AA123+神器1!O123+魂兽1!Z125</f>
        <v>1.08</v>
      </c>
      <c r="BR123">
        <f>战魄!W123+武魂!BC123+好感度!G122+魂师之魄1!AB123+神器1!P123+魂兽1!AA125</f>
        <v>1.08</v>
      </c>
      <c r="BS123">
        <f>战魄!X123+武魂!BD123+好感度!H122+魂师之魄1!AC123+神器1!Q123+魂兽1!AB125</f>
        <v>1.452</v>
      </c>
      <c r="BT123">
        <f>战魄!Y123+武魂!BE123+好感度!I122+魂师之魄1!AD123+神器1!R123+魂兽1!AC125</f>
        <v>1.452</v>
      </c>
      <c r="BU123">
        <f>战魄!Z123+武魂!BF123+好感度!J122+魂师之魄1!AE123+神器1!S123+魂兽1!AD125</f>
        <v>1.452</v>
      </c>
      <c r="BV123">
        <f>战魄!AA123+武魂!BG123+好感度!K122+魂师之魄1!AF123+神器1!T123+魂兽1!AE125</f>
        <v>1.452</v>
      </c>
      <c r="BW123">
        <f>战魄!AB123+武魂!BH123+好感度!L122+魂师之魄1!AG123+神器1!U123+魂兽1!AF125</f>
        <v>1.452</v>
      </c>
      <c r="BX123">
        <f>战魄!AC123+武魂!BI123+好感度!M122+魂师之魄1!AH123+神器1!V123+魂兽1!AG125</f>
        <v>1.452</v>
      </c>
      <c r="BY123">
        <f>战魄!AD123+武魂!BJ123+好感度!N122+魂师之魄1!AI123+神器1!W123+魂兽1!AH125</f>
        <v>1.38</v>
      </c>
      <c r="BZ123">
        <f>战魄!AE123+武魂!BK123+好感度!O122+魂师之魄1!AJ123+神器1!X123+魂兽1!AI125</f>
        <v>1.22</v>
      </c>
      <c r="CA123">
        <f>战魄!AF123+武魂!BL123+好感度!P122+魂师之魄1!AK123+神器1!Y123+魂兽1!AJ125</f>
        <v>1.08</v>
      </c>
      <c r="CB123">
        <f>战魄!AG123+武魂!BM123+好感度!Q122+魂师之魄1!AL123+神器1!Z123+魂兽1!AK125</f>
        <v>1.08</v>
      </c>
    </row>
    <row r="124" spans="2:80" x14ac:dyDescent="0.2">
      <c r="B124">
        <v>120</v>
      </c>
      <c r="D124">
        <f>(星级!D124+阶位!D124+战魄!D124+武魂!D124+众神殿!D124+精神空间!D123+天赋!C124+魂师之魄1!H124)*(1+BO124)+魂兽1!H126+化神!C123+魂骨!B123+魂环!C123+神兵!D122+神兵!W122+魂核1!H124</f>
        <v>1745506.9806413399</v>
      </c>
      <c r="E124">
        <f>(星级!E124+阶位!E124+战魄!E124+武魂!E124+众神殿!E124+精神空间!E123+天赋!D124+魂师之魄1!I124)*(1+BP124)+魂兽1!I126+化神!D123+魂骨!C123+魂环!D123+神兵!E122+神兵!X122+魂核1!I124</f>
        <v>391316.18729273998</v>
      </c>
      <c r="F124">
        <f>(星级!F124+阶位!F124+战魄!F124+武魂!F124+众神殿!F124+精神空间!F123+天赋!E124+魂师之魄1!J124)*(1+BQ124)+魂兽1!J126+化神!E123+魂骨!D123+魂环!E123+神兵!F122+神兵!Y122+魂核1!J124</f>
        <v>156746.71951999998</v>
      </c>
      <c r="G124">
        <f>(星级!G124+阶位!G124+战魄!G124+武魂!G124+众神殿!G124+精神空间!G123+天赋!F124+魂师之魄1!K124)*(1+BR124)+魂兽1!K126+化神!F123+魂骨!E123+魂环!F123+神兵!G122+神兵!Z122+魂核1!K124</f>
        <v>136533.27952000001</v>
      </c>
      <c r="H124">
        <f>(星级!H124+阶位!H124+战魄!H124+武魂!H124+众神殿!H124+精神空间!H123+天赋!G124+魂师之魄1!L124)*(1+BS124)+魂兽1!L126+化神!G123+魂骨!F123+魂环!G123+神兵!H122+神兵!AA122+魂核1!L124</f>
        <v>2204.0782799999997</v>
      </c>
      <c r="I124">
        <f>(星级!I124+阶位!I124+战魄!I124+武魂!I124+众神殿!I124+精神空间!I123+天赋!H124+魂师之魄1!M124)*(1+BT124)+魂兽1!M126+化神!H123+魂骨!G123+魂环!H123+神兵!I122+神兵!AB122+魂核1!M124</f>
        <v>1684.2542799999999</v>
      </c>
      <c r="J124">
        <f>(星级!J124+阶位!J124+战魄!J124+武魂!J124+众神殿!J124+精神空间!J123+天赋!I124+魂师之魄1!N124)*(1+BU124)+魂兽1!N126+化神!I123+魂骨!H123+魂环!I123+神兵!J122+神兵!AC122+魂核1!N124</f>
        <v>1759.28548</v>
      </c>
      <c r="K124">
        <f>(星级!K124+阶位!K124+战魄!K124+武魂!K124+众神殿!K124+精神空间!K123+天赋!J124+魂师之魄1!O124)*(1+BV124)+魂兽1!O126+化神!J123+魂骨!I123+魂环!J123+神兵!K122+神兵!AD122+魂核1!O124</f>
        <v>1694.0622799999999</v>
      </c>
      <c r="L124">
        <f>(星级!L124+阶位!L124+战魄!L124+武魂!L124+众神殿!L124+精神空间!L123+天赋!K124+魂师之魄1!P124)*(1+BW124)+魂兽1!P126+化神!K123+魂骨!J123+魂环!K123+神兵!L122+神兵!AE122+魂核1!P124</f>
        <v>2326.6782800000001</v>
      </c>
      <c r="M124">
        <f>(星级!M124+阶位!M124+战魄!M124+武魂!M124+众神殿!M124+精神空间!M123+天赋!L124+魂师之魄1!Q124)*(1+BX124)+魂兽1!Q126+化神!L123+魂骨!K123+魂环!L123+神兵!M122+神兵!AF122+魂核1!Q124</f>
        <v>1694.0622799999999</v>
      </c>
      <c r="N124">
        <f>(星级!N124+阶位!N124+战魄!N124+武魂!N124+众神殿!N124+精神空间!N123+天赋!M124+魂师之魄1!R124)*(1+BY124)+魂兽1!R126+化神!M123+魂骨!L123+魂环!M123+神兵!N122+神兵!AG122+魂核1!R124</f>
        <v>28917</v>
      </c>
      <c r="O124">
        <f>(星级!O124+阶位!O124+战魄!O124+武魂!O124+众神殿!O124+精神空间!O123+天赋!N124+魂师之魄1!S124)*(1+BZ124)+魂兽1!S126+化神!N123+魂骨!M123+魂环!N123+神兵!O122+神兵!AH122+魂核1!S124</f>
        <v>133.80000000000001</v>
      </c>
      <c r="P124">
        <f>(星级!P124+阶位!P124+战魄!P124+武魂!P124+众神殿!P124+精神空间!P123+天赋!O124+魂师之魄1!T124)*(1+CA124)+魂兽1!T126+化神!O123+魂骨!N123+魂环!O123+神兵!P122+神兵!AI122+魂核1!T124</f>
        <v>114995.0232</v>
      </c>
      <c r="Q124">
        <f>(星级!Q124+阶位!Q124+战魄!Q124+武魂!Q124+众神殿!Q124+精神空间!Q123+天赋!P124+魂师之魄1!U124)*(1+CB124)+魂兽1!U126+化神!P123+魂骨!O123+魂环!P123+神兵!Q122+神兵!AJ122+魂核1!U124</f>
        <v>114995.0232</v>
      </c>
      <c r="R124">
        <f>化神!R123+魂环!Q123</f>
        <v>66655</v>
      </c>
      <c r="S124">
        <f>化神!S123+魂环!R123</f>
        <v>66655</v>
      </c>
      <c r="T124">
        <f>魂环!S123</f>
        <v>2000</v>
      </c>
      <c r="U124">
        <f>魂环!T123</f>
        <v>2000</v>
      </c>
      <c r="V124">
        <f>魂核1!Y124+神器1!AD124+VLOOKUP(精神空间!$B$2,精神空间!$BR$4:$BT$11,2,)</f>
        <v>0.78991</v>
      </c>
      <c r="W124">
        <f>魂核1!Z124+神器1!AE124+VLOOKUP(精神空间!$B$2,精神空间!$BR$4:$BT$11,2,)</f>
        <v>0.78991</v>
      </c>
      <c r="Y124">
        <f>(星级!S124+阶位!T124+战魄!D124+武魂!T124+众神殿!D124+精神空间!T123+天赋!S124+魂师之魄1!H124)*(1+BO124)+魂兽1!H126+化神!C123+魂骨!B123+魂环!C123+神兵!D122+神兵!W122+魂核1!H124</f>
        <v>1627796.83135824</v>
      </c>
      <c r="Z124">
        <f>(星级!T124+阶位!U124+战魄!E124+武魂!U124+众神殿!E124+精神空间!U123+天赋!T124+魂师之魄1!I124)*(1+BP124)+魂兽1!I126+化神!D123+魂骨!C123+魂环!D123+神兵!E122+神兵!X122+魂核1!I124</f>
        <v>398378.03720161994</v>
      </c>
      <c r="AA124">
        <f>(星级!U124+阶位!V124+战魄!F124+武魂!V124+众神殿!F124+精神空间!V123+天赋!U124+魂师之魄1!J124)*(1+BQ124)+魂兽1!J126+化神!E123+魂骨!D123+魂环!E123+神兵!F122+神兵!Y122+魂核1!J124</f>
        <v>143641.4216</v>
      </c>
      <c r="AB124">
        <f>(星级!V124+阶位!W124+战魄!G124+武魂!W124+众神殿!G124+精神空间!W123+天赋!V124+魂师之魄1!K124)*(1+BR124)+魂兽1!K126+化神!F123+魂骨!E123+魂环!F123+神兵!G122+神兵!Z122+魂核1!K124</f>
        <v>128513.5816</v>
      </c>
      <c r="AC124">
        <f>(星级!W124+阶位!X124+战魄!H124+武魂!X124+众神殿!H124+精神空间!X123+天赋!W124+魂师之魄1!L124)*(1+BS124)+魂兽1!L126+化神!G123+魂骨!F123+魂环!G123+神兵!H122+神兵!AA122+魂核1!L124</f>
        <v>2184.4622799999997</v>
      </c>
      <c r="AD124">
        <f>(星级!X124+阶位!Y124+战魄!I124+武魂!Y124+众神殿!I124+精神空间!Y123+天赋!X124+魂师之魄1!M124)*(1+BT124)+魂兽1!M126+化神!H123+魂骨!G123+魂环!H123+神兵!I122+神兵!AB122+魂核1!M124</f>
        <v>1664.6382799999999</v>
      </c>
      <c r="AE124">
        <f>(星级!Y124+阶位!Z124+战魄!J124+武魂!Z124+众神殿!J124+精神空间!Z123+天赋!Y124+魂师之魄1!N124)*(1+BU124)+魂兽1!N126+化神!I123+魂骨!H123+魂环!I123+神兵!J122+神兵!AC122+魂核1!N124</f>
        <v>1778.90148</v>
      </c>
      <c r="AF124">
        <f>(星级!Z124+阶位!AA124+战魄!K124+武魂!AA124+众神殿!K124+精神空间!AA123+天赋!Z124+魂师之魄1!O124)*(1+BV124)+魂兽1!O126+化神!J123+魂骨!I123+魂环!J123+神兵!K122+神兵!AD122+魂核1!O124</f>
        <v>1713.6782799999999</v>
      </c>
      <c r="AG124">
        <f>(星级!AA124+阶位!AB124+战魄!L124+武魂!AB124+众神殿!L124+精神空间!AB123+天赋!AA124+魂师之魄1!P124)*(1+BW124)+魂兽1!P126+化神!K123+魂骨!J123+魂环!K123+神兵!L122+神兵!AE122+魂核1!P124</f>
        <v>2326.6782800000001</v>
      </c>
      <c r="AH124">
        <f>(星级!AB124+阶位!AC124+战魄!M124+武魂!AC124+众神殿!M124+精神空间!AC123+天赋!AB124+魂师之魄1!Q124)*(1+BX124)+魂兽1!Q126+化神!L123+魂骨!K123+魂环!L123+神兵!M122+神兵!AF122+魂核1!Q124</f>
        <v>1694.0622799999999</v>
      </c>
      <c r="AI124">
        <f>(星级!AC124+阶位!AD124+战魄!N124+武魂!AD124+众神殿!N124+精神空间!AD123+天赋!AC124+魂师之魄1!R124)*(1+BY124)+魂兽1!R126+化神!M123+魂骨!L123+魂环!M123+神兵!N122+神兵!AG122+魂核1!R124</f>
        <v>23086</v>
      </c>
      <c r="AJ124">
        <f>(星级!AD124+阶位!AE124+战魄!O124+武魂!AE124+众神殿!O124+精神空间!AE123+天赋!AD124+魂师之魄1!S124)*(1+BZ124)+魂兽1!S126+化神!N123+魂骨!M123+魂环!N123+神兵!O122+神兵!AH122+魂核1!S124</f>
        <v>211.85</v>
      </c>
      <c r="AK124">
        <f>(星级!AE124+阶位!AF124+战魄!P124+武魂!AF124+众神殿!P124+精神空间!AF123+天赋!AE124+魂师之魄1!T124)*(1+CA124)+魂兽1!T126+化神!O123+魂骨!N123+魂环!O123+神兵!P122+神兵!AI122+魂核1!T124</f>
        <v>111361.2632</v>
      </c>
      <c r="AL124">
        <f>(星级!AF124+阶位!AG124+战魄!Q124+武魂!AG124+众神殿!Q124+精神空间!AG123+天赋!AF124+魂师之魄1!U124)*(1+CB124)+魂兽1!U126+化神!P123+魂骨!O123+魂环!P123+神兵!Q122+神兵!AJ122+魂核1!U124</f>
        <v>111361.2632</v>
      </c>
      <c r="AM124">
        <f>化神!R123+魂环!Q123</f>
        <v>66655</v>
      </c>
      <c r="AN124">
        <f>化神!S123+魂环!R123</f>
        <v>66655</v>
      </c>
      <c r="AO124">
        <f>魂环!S123</f>
        <v>2000</v>
      </c>
      <c r="AP124">
        <f>魂环!T123</f>
        <v>2000</v>
      </c>
      <c r="AQ124">
        <f>魂核1!Y124+神器1!AD124+VLOOKUP(精神空间!$B$2,精神空间!$BR$4:$BT$11,2,)</f>
        <v>0.78991</v>
      </c>
      <c r="AR124">
        <f>魂核1!Z124+神器1!AE124+VLOOKUP(精神空间!$B$2,精神空间!$BR$4:$BT$11,2,)</f>
        <v>0.78991</v>
      </c>
      <c r="AT124">
        <f>(星级!AH124+阶位!AJ124+战魄!D124+武魂!AJ124+众神殿!D124+精神空间!AJ123+天赋!AI124+魂师之魄1!H124)*(1+BO124)+魂兽1!H126+化神!C123+魂骨!B123+魂环!C123+神兵!D122+神兵!W122+魂核1!H124</f>
        <v>1548974.6683551399</v>
      </c>
      <c r="AU124">
        <f>(星级!AI124+阶位!AK124+战魄!E124+武魂!AK124+众神殿!E124+精神空间!AK123+天赋!AJ124+魂师之魄1!I124)*(1+BP124)+魂兽1!I126+化神!D123+魂骨!C123+魂环!D123+神兵!E122+神兵!X122+魂核1!I124</f>
        <v>406805.35876765999</v>
      </c>
      <c r="AV124">
        <f>(星级!AJ124+阶位!AL124+战魄!F124+武魂!AL124+众神殿!F124+精神空间!AL123+天赋!AK124+魂师之魄1!J124)*(1+BQ124)+魂兽1!J126+化神!E123+魂骨!D123+魂环!E123+神兵!F122+神兵!Y122+魂核1!J124</f>
        <v>125987.54640000001</v>
      </c>
      <c r="AW124">
        <f>(星级!AK124+阶位!AM124+战魄!G124+武魂!AM124+众神殿!G124+精神空间!AM123+天赋!AL124+魂师之魄1!K124)*(1+BR124)+魂兽1!K126+化神!F123+魂骨!E123+魂环!F123+神兵!G122+神兵!Z122+魂核1!K124</f>
        <v>140024.21840000001</v>
      </c>
      <c r="AX124">
        <f>(星级!AL124+阶位!AN124+战魄!H124+武魂!AN124+众神殿!H124+精神空间!AN123+天赋!AM124+魂师之魄1!L124)*(1+BS124)+魂兽1!L126+化神!G123+魂骨!F123+魂环!G123+神兵!H122+神兵!AA122+魂核1!L124</f>
        <v>2204.0782799999997</v>
      </c>
      <c r="AY124">
        <f>(星级!AM124+阶位!AO124+战魄!I124+武魂!AO124+众神殿!I124+精神空间!AO123+天赋!AN124+魂师之魄1!M124)*(1+BT124)+魂兽1!M126+化神!H123+魂骨!G123+魂环!H123+神兵!I122+神兵!AB122+魂核1!M124</f>
        <v>1684.2542799999999</v>
      </c>
      <c r="AZ124">
        <f>(星级!AN124+阶位!AP124+战魄!J124+武魂!AP124+众神殿!J124+精神空间!AP123+天赋!AO124+魂师之魄1!N124)*(1+BU124)+魂兽1!N126+化神!I123+魂骨!H123+魂环!I123+神兵!J122+神兵!AC122+魂核1!N124</f>
        <v>1759.28548</v>
      </c>
      <c r="BA124">
        <f>(星级!AO124+阶位!AQ124+战魄!K124+武魂!AQ124+众神殿!K124+精神空间!AQ123+天赋!AP124+魂师之魄1!O124)*(1+BV124)+魂兽1!O126+化神!J123+魂骨!I123+魂环!J123+神兵!K122+神兵!AD122+魂核1!O124</f>
        <v>1684.2542799999999</v>
      </c>
      <c r="BB124">
        <f>(星级!AP124+阶位!AR124+战魄!L124+武魂!AR124+众神殿!L124+精神空间!AR123+天赋!AQ124+魂师之魄1!P124)*(1+BW124)+魂兽1!P126+化神!K123+魂骨!J123+魂环!K123+神兵!L122+神兵!AE122+魂核1!P124</f>
        <v>2326.6782800000001</v>
      </c>
      <c r="BC124">
        <f>(星级!AQ124+阶位!AS124+战魄!M124+武魂!AS124+众神殿!M124+精神空间!AS123+天赋!AR124+魂师之魄1!Q124)*(1+BX124)+魂兽1!Q126+化神!L123+魂骨!K123+魂环!L123+神兵!M122+神兵!AF122+魂核1!Q124</f>
        <v>1694.0622799999999</v>
      </c>
      <c r="BD124">
        <f>(星级!AR124+阶位!AT124+战魄!N124+武魂!AT124+众神殿!N124+精神空间!AT123+天赋!AS124+魂师之魄1!R124)*(1+BY124)+魂兽1!R126+化神!M123+魂骨!L123+魂环!M123+神兵!N122+神兵!AG122+魂核1!R124</f>
        <v>11543</v>
      </c>
      <c r="BE124">
        <f>(星级!AS124+阶位!AU124+战魄!O124+武魂!AU124+众神殿!O124+精神空间!AU123+天赋!AT124+魂师之魄1!S124)*(1+BZ124)+魂兽1!S126+化神!N123+魂骨!M123+魂环!N123+神兵!O122+神兵!AH122+魂核1!S124</f>
        <v>267.60000000000002</v>
      </c>
      <c r="BF124">
        <f>(星级!AT124+阶位!AV124+战魄!P124+武魂!AV124+众神殿!P124+精神空间!AV123+天赋!AU124+魂师之魄1!T124)*(1+CA124)+魂兽1!T126+化神!O123+魂骨!N123+魂环!O123+神兵!P122+神兵!AI122+魂核1!T124</f>
        <v>111361.2632</v>
      </c>
      <c r="BG124">
        <f>(星级!AU124+阶位!AW124+战魄!Q124+武魂!AW124+众神殿!Q124+精神空间!AW123+天赋!AV124+魂师之魄1!U124)*(1+CB124)+魂兽1!U126+化神!P123+魂骨!O123+魂环!P123+神兵!Q122+神兵!AJ122+魂核1!U124</f>
        <v>111361.2632</v>
      </c>
      <c r="BH124">
        <f>化神!R123+魂环!Q123</f>
        <v>66655</v>
      </c>
      <c r="BI124">
        <f>化神!S123+魂环!R123</f>
        <v>66655</v>
      </c>
      <c r="BJ124">
        <f>魂环!S123</f>
        <v>2000</v>
      </c>
      <c r="BK124">
        <f>魂环!T123</f>
        <v>2000</v>
      </c>
      <c r="BL124">
        <f>魂核1!Y124+神器1!AD124+VLOOKUP(精神空间!$B$2,精神空间!$BR$4:$BT$11,2,)</f>
        <v>0.78991</v>
      </c>
      <c r="BM124">
        <f>魂核1!Z124+神器1!AE124+VLOOKUP(精神空间!$B$2,精神空间!$BR$4:$BT$11,2,)</f>
        <v>0.78991</v>
      </c>
      <c r="BO124">
        <f>战魄!T124+武魂!AZ124+好感度!D123+魂师之魄1!Y124+神器1!M124+魂兽1!X126+精神空间!BA123+精神空间!BC123</f>
        <v>3.1779099999999998</v>
      </c>
      <c r="BP124">
        <f>战魄!U124+武魂!BA124+好感度!E123+魂师之魄1!Z124+神器1!N124+魂兽1!Y126+精神空间!BB123+精神空间!BD123</f>
        <v>2.1779099999999998</v>
      </c>
      <c r="BQ124">
        <f>战魄!V124+武魂!BB124+好感度!F123+魂师之魄1!AA124+神器1!O124+魂兽1!Z126</f>
        <v>1.08</v>
      </c>
      <c r="BR124">
        <f>战魄!W124+武魂!BC124+好感度!G123+魂师之魄1!AB124+神器1!P124+魂兽1!AA126</f>
        <v>1.08</v>
      </c>
      <c r="BS124">
        <f>战魄!X124+武魂!BD124+好感度!H123+魂师之魄1!AC124+神器1!Q124+魂兽1!AB126</f>
        <v>1.452</v>
      </c>
      <c r="BT124">
        <f>战魄!Y124+武魂!BE124+好感度!I123+魂师之魄1!AD124+神器1!R124+魂兽1!AC126</f>
        <v>1.452</v>
      </c>
      <c r="BU124">
        <f>战魄!Z124+武魂!BF124+好感度!J123+魂师之魄1!AE124+神器1!S124+魂兽1!AD126</f>
        <v>1.452</v>
      </c>
      <c r="BV124">
        <f>战魄!AA124+武魂!BG124+好感度!K123+魂师之魄1!AF124+神器1!T124+魂兽1!AE126</f>
        <v>1.452</v>
      </c>
      <c r="BW124">
        <f>战魄!AB124+武魂!BH124+好感度!L123+魂师之魄1!AG124+神器1!U124+魂兽1!AF126</f>
        <v>1.452</v>
      </c>
      <c r="BX124">
        <f>战魄!AC124+武魂!BI124+好感度!M123+魂师之魄1!AH124+神器1!V124+魂兽1!AG126</f>
        <v>1.452</v>
      </c>
      <c r="BY124">
        <f>战魄!AD124+武魂!BJ124+好感度!N123+魂师之魄1!AI124+神器1!W124+魂兽1!AH126</f>
        <v>1.38</v>
      </c>
      <c r="BZ124">
        <f>战魄!AE124+武魂!BK124+好感度!O123+魂师之魄1!AJ124+神器1!X124+魂兽1!AI126</f>
        <v>1.23</v>
      </c>
      <c r="CA124">
        <f>战魄!AF124+武魂!BL124+好感度!P123+魂师之魄1!AK124+神器1!Y124+魂兽1!AJ126</f>
        <v>1.08</v>
      </c>
      <c r="CB124">
        <f>战魄!AG124+武魂!BM124+好感度!Q123+魂师之魄1!AL124+神器1!Z124+魂兽1!AK126</f>
        <v>1.08</v>
      </c>
    </row>
    <row r="125" spans="2:80" x14ac:dyDescent="0.2">
      <c r="B125">
        <v>121</v>
      </c>
      <c r="D125">
        <f>(星级!D125+阶位!D125+战魄!D125+武魂!D125+众神殿!D125+精神空间!D124+天赋!C125+魂师之魄1!H125)*(1+BO125)+魂兽1!H127+化神!C124+魂骨!B124+魂环!C124+神兵!D123+神兵!W123+魂核1!H125</f>
        <v>1747817.3648713399</v>
      </c>
      <c r="E125">
        <f>(星级!E125+阶位!E125+战魄!E125+武魂!E125+众神殿!E125+精神空间!E124+天赋!D125+魂师之魄1!I125)*(1+BP125)+魂兽1!I127+化神!D124+魂骨!C124+魂环!D124+神兵!E123+神兵!X123+魂核1!I125</f>
        <v>391796.68728473998</v>
      </c>
      <c r="F125">
        <f>(星级!F125+阶位!F125+战魄!F125+武魂!F125+众神殿!F125+精神空间!F124+天赋!E125+魂师之魄1!J125)*(1+BQ125)+魂兽1!J127+化神!E124+魂骨!D124+魂环!E124+神兵!F123+神兵!Y123+魂核1!J125</f>
        <v>156901.05551999999</v>
      </c>
      <c r="G125">
        <f>(星级!G125+阶位!G125+战魄!G125+武魂!G125+众神殿!G125+精神空间!G124+天赋!F125+魂师之魄1!K125)*(1+BR125)+魂兽1!K127+化神!F124+魂骨!E124+魂环!F124+神兵!G123+神兵!Z123+魂核1!K125</f>
        <v>136643.93552</v>
      </c>
      <c r="H125">
        <f>(星级!H125+阶位!H125+战魄!H125+武魂!H125+众神殿!H125+精神空间!H124+天赋!G125+魂师之魄1!L125)*(1+BS125)+魂兽1!L127+化神!G124+魂骨!F124+魂环!G124+神兵!H123+神兵!AA123+魂核1!L125</f>
        <v>2232.4384800000003</v>
      </c>
      <c r="I125">
        <f>(星级!I125+阶位!I125+战魄!I125+武魂!I125+众神殿!I125+精神空间!I124+天赋!H125+魂师之魄1!M125)*(1+BT125)+魂兽1!M127+化神!H124+魂骨!G124+魂环!H124+神兵!I123+神兵!AB123+魂核1!M125</f>
        <v>1694.55268</v>
      </c>
      <c r="J125">
        <f>(星级!J125+阶位!J125+战魄!J125+武魂!J125+众神殿!J125+精神空间!J124+天赋!I125+魂师之魄1!N125)*(1+BU125)+魂兽1!N127+化神!I124+魂骨!H124+魂环!I124+神兵!J123+神兵!AC123+魂核1!N125</f>
        <v>1769.5838800000001</v>
      </c>
      <c r="K125">
        <f>(星级!K125+阶位!K125+战魄!K125+武魂!K125+众神殿!K125+精神空间!K124+天赋!J125+魂师之魄1!O125)*(1+BV125)+魂兽1!O127+化神!J124+魂骨!I124+魂环!J124+神兵!K123+神兵!AD123+魂核1!O125</f>
        <v>1704.36068</v>
      </c>
      <c r="L125">
        <f>(星级!L125+阶位!L125+战魄!L125+武魂!L125+众神殿!L125+精神空间!L124+天赋!K125+魂师之魄1!P125)*(1+BW125)+魂兽1!P127+化神!K124+魂骨!J124+魂环!K124+神兵!L123+神兵!AE123+魂核1!P125</f>
        <v>2336.9766800000002</v>
      </c>
      <c r="M125">
        <f>(星级!M125+阶位!M125+战魄!M125+武魂!M125+众神殿!M125+精神空间!M124+天赋!L125+魂师之魄1!Q125)*(1+BX125)+魂兽1!Q127+化神!L124+魂骨!K124+魂环!L124+神兵!M123+神兵!AF123+魂核1!Q125</f>
        <v>1704.36068</v>
      </c>
      <c r="N125">
        <f>(星级!N125+阶位!N125+战魄!N125+武魂!N125+众神殿!N125+精神空间!N124+天赋!M125+魂师之魄1!R125)*(1+BY125)+魂兽1!R127+化神!M124+魂骨!L124+魂环!M124+神兵!N123+神兵!AG123+魂核1!R125</f>
        <v>29155</v>
      </c>
      <c r="O125">
        <f>(星级!O125+阶位!O125+战魄!O125+武魂!O125+众神殿!O125+精神空间!O124+天赋!N125+魂师之魄1!S125)*(1+BZ125)+魂兽1!S127+化神!N124+魂骨!M124+魂环!N124+神兵!O123+神兵!AH123+魂核1!S125</f>
        <v>133.80000000000001</v>
      </c>
      <c r="P125">
        <f>(星级!P125+阶位!P125+战魄!P125+武魂!P125+众神殿!P125+精神空间!P124+天赋!O125+魂师之魄1!T125)*(1+CA125)+魂兽1!T127+化神!O124+魂骨!N124+魂环!O124+神兵!P123+神兵!AI123+魂核1!T125</f>
        <v>115017.3416</v>
      </c>
      <c r="Q125">
        <f>(星级!Q125+阶位!Q125+战魄!Q125+武魂!Q125+众神殿!Q125+精神空间!Q124+天赋!P125+魂师之魄1!U125)*(1+CB125)+魂兽1!U127+化神!P124+魂骨!O124+魂环!P124+神兵!Q123+神兵!AJ123+魂核1!U125</f>
        <v>115017.3416</v>
      </c>
      <c r="R125">
        <f>化神!R124+魂环!Q124</f>
        <v>66655</v>
      </c>
      <c r="S125">
        <f>化神!S124+魂环!R124</f>
        <v>66655</v>
      </c>
      <c r="T125">
        <f>魂环!S124</f>
        <v>2000</v>
      </c>
      <c r="U125">
        <f>魂环!T124</f>
        <v>2000</v>
      </c>
      <c r="V125">
        <f>魂核1!Y125+神器1!AD125+VLOOKUP(精神空间!$B$2,精神空间!$BR$4:$BT$11,2,)</f>
        <v>0.78991</v>
      </c>
      <c r="W125">
        <f>魂核1!Z125+神器1!AE125+VLOOKUP(精神空间!$B$2,精神空间!$BR$4:$BT$11,2,)</f>
        <v>0.78991</v>
      </c>
      <c r="Y125">
        <f>(星级!S125+阶位!T125+战魄!D125+武魂!T125+众神殿!D125+精神空间!T124+天赋!S125+魂师之魄1!H125)*(1+BO125)+魂兽1!H127+化神!C124+魂骨!B124+魂环!C124+神兵!D123+神兵!W123+魂核1!H125</f>
        <v>1629872.4170462401</v>
      </c>
      <c r="Z125">
        <f>(星级!T125+阶位!U125+战魄!E125+武魂!U125+众神殿!E125+精神空间!U124+天赋!T125+魂师之魄1!I125)*(1+BP125)+魂兽1!I127+化神!D124+魂骨!C124+魂环!D124+神兵!E123+神兵!X123+魂核1!I125</f>
        <v>398881.41814562003</v>
      </c>
      <c r="AA125">
        <f>(星级!U125+阶位!V125+战魄!F125+武魂!V125+众神殿!F125+精神空间!V124+天赋!U125+魂师之魄1!J125)*(1+BQ125)+魂兽1!J127+化神!E124+魂骨!D124+魂环!E124+神兵!F123+神兵!Y123+魂核1!J125</f>
        <v>143765.38959999999</v>
      </c>
      <c r="AB125">
        <f>(星级!V125+阶位!W125+战魄!G125+武魂!W125+众神殿!G125+精神空间!W124+天赋!V125+魂师之魄1!K125)*(1+BR125)+魂兽1!K127+化神!F124+魂骨!E124+魂环!F124+神兵!G123+神兵!Z123+魂核1!K125</f>
        <v>128604.2696</v>
      </c>
      <c r="AC125">
        <f>(星级!W125+阶位!X125+战魄!H125+武魂!X125+众神殿!H125+精神空间!X124+天赋!W125+魂师之魄1!L125)*(1+BS125)+魂兽1!L127+化神!G124+魂骨!F124+魂环!G124+神兵!H123+神兵!AA123+魂核1!L125</f>
        <v>2212.66248</v>
      </c>
      <c r="AD125">
        <f>(星级!X125+阶位!Y125+战魄!I125+武魂!Y125+众神殿!I125+精神空间!Y124+天赋!X125+魂师之魄1!M125)*(1+BT125)+魂兽1!M127+化神!H124+魂骨!G124+魂环!H124+神兵!I123+神兵!AB123+魂核1!M125</f>
        <v>1674.93668</v>
      </c>
      <c r="AE125">
        <f>(星级!Y125+阶位!Z125+战魄!J125+武魂!Z125+众神殿!J125+精神空间!Z124+天赋!Y125+魂师之魄1!N125)*(1+BU125)+魂兽1!N127+化神!I124+魂骨!H124+魂环!I124+神兵!J123+神兵!AC123+魂核1!N125</f>
        <v>1789.1998800000001</v>
      </c>
      <c r="AF125">
        <f>(星级!Z125+阶位!AA125+战魄!K125+武魂!AA125+众神殿!K125+精神空间!AA124+天赋!Z125+魂师之魄1!O125)*(1+BV125)+魂兽1!O127+化神!J124+魂骨!I124+魂环!J124+神兵!K123+神兵!AD123+魂核1!O125</f>
        <v>1723.97668</v>
      </c>
      <c r="AG125">
        <f>(星级!AA125+阶位!AB125+战魄!L125+武魂!AB125+众神殿!L125+精神空间!AB124+天赋!AA125+魂师之魄1!P125)*(1+BW125)+魂兽1!P127+化神!K124+魂骨!J124+魂环!K124+神兵!L123+神兵!AE123+魂核1!P125</f>
        <v>2336.9766800000002</v>
      </c>
      <c r="AH125">
        <f>(星级!AB125+阶位!AC125+战魄!M125+武魂!AC125+众神殿!M125+精神空间!AC124+天赋!AB125+魂师之魄1!Q125)*(1+BX125)+魂兽1!Q127+化神!L124+魂骨!K124+魂环!L124+神兵!M123+神兵!AF123+魂核1!Q125</f>
        <v>1704.36068</v>
      </c>
      <c r="AI125">
        <f>(星级!AC125+阶位!AD125+战魄!N125+武魂!AD125+众神殿!N125+精神空间!AD124+天赋!AC125+魂师之魄1!R125)*(1+BY125)+魂兽1!R127+化神!M124+魂骨!L124+魂环!M124+神兵!N123+神兵!AG123+魂核1!R125</f>
        <v>23276.399999999998</v>
      </c>
      <c r="AJ125">
        <f>(星级!AD125+阶位!AE125+战魄!O125+武魂!AE125+众神殿!O125+精神空间!AE124+天赋!AD125+魂师之魄1!S125)*(1+BZ125)+魂兽1!S127+化神!N124+魂骨!M124+魂环!N124+神兵!O123+神兵!AH123+魂核1!S125</f>
        <v>211.85</v>
      </c>
      <c r="AK125">
        <f>(星级!AE125+阶位!AF125+战魄!P125+武魂!AF125+众神殿!P125+精神空间!AF124+天赋!AE125+魂师之魄1!T125)*(1+CA125)+魂兽1!T127+化神!O124+魂骨!N124+魂环!O124+神兵!P123+神兵!AI123+魂核1!T125</f>
        <v>111383.5816</v>
      </c>
      <c r="AL125">
        <f>(星级!AF125+阶位!AG125+战魄!Q125+武魂!AG125+众神殿!Q125+精神空间!AG124+天赋!AF125+魂师之魄1!U125)*(1+CB125)+魂兽1!U127+化神!P124+魂骨!O124+魂环!P124+神兵!Q123+神兵!AJ123+魂核1!U125</f>
        <v>111383.5816</v>
      </c>
      <c r="AM125">
        <f>化神!R124+魂环!Q124</f>
        <v>66655</v>
      </c>
      <c r="AN125">
        <f>化神!S124+魂环!R124</f>
        <v>66655</v>
      </c>
      <c r="AO125">
        <f>魂环!S124</f>
        <v>2000</v>
      </c>
      <c r="AP125">
        <f>魂环!T124</f>
        <v>2000</v>
      </c>
      <c r="AQ125">
        <f>魂核1!Y125+神器1!AD125+VLOOKUP(精神空间!$B$2,精神空间!$BR$4:$BT$11,2,)</f>
        <v>0.78991</v>
      </c>
      <c r="AR125">
        <f>魂核1!Z125+神器1!AE125+VLOOKUP(精神空间!$B$2,精神空间!$BR$4:$BT$11,2,)</f>
        <v>0.78991</v>
      </c>
      <c r="AT125">
        <f>(星级!AH125+阶位!AJ125+战魄!D125+武魂!AJ125+众神殿!D125+精神空间!AJ124+天赋!AI125+魂师之魄1!H125)*(1+BO125)+魂兽1!H127+化神!C124+魂骨!B124+魂环!C124+神兵!D123+神兵!W123+魂核1!H125</f>
        <v>1550821.3045751399</v>
      </c>
      <c r="AU125">
        <f>(星级!AI125+阶位!AK125+战魄!E125+武魂!AK125+众神殿!E125+精神空间!AK124+天赋!AJ125+魂师之魄1!I125)*(1+BP125)+魂兽1!I127+化神!D124+魂骨!C124+魂环!D124+神兵!E123+神兵!X123+魂核1!I125</f>
        <v>407338.77096115996</v>
      </c>
      <c r="AV125">
        <f>(星级!AJ125+阶位!AL125+战魄!F125+武魂!AL125+众神殿!F125+精神空间!AL124+天赋!AK125+魂师之魄1!J125)*(1+BQ125)+魂兽1!J127+化神!E124+魂骨!D124+魂环!E124+神兵!F123+神兵!Y123+魂核1!J125</f>
        <v>126067.60560000001</v>
      </c>
      <c r="AW125">
        <f>(星级!AK125+阶位!AM125+战魄!G125+武魂!AM125+众神殿!G125+精神空间!AM124+天赋!AL125+魂师之魄1!K125)*(1+BR125)+魂兽1!K127+化神!F124+魂骨!E124+魂环!F124+神兵!G123+神兵!Z123+魂核1!K125</f>
        <v>140134.8952</v>
      </c>
      <c r="AX125">
        <f>(星级!AL125+阶位!AN125+战魄!H125+武魂!AN125+众神殿!H125+精神空间!AN124+天赋!AM125+魂师之魄1!L125)*(1+BS125)+魂兽1!L127+化神!G124+魂骨!F124+魂环!G124+神兵!H123+神兵!AA123+魂核1!L125</f>
        <v>2232.4384800000003</v>
      </c>
      <c r="AY125">
        <f>(星级!AM125+阶位!AO125+战魄!I125+武魂!AO125+众神殿!I125+精神空间!AO124+天赋!AN125+魂师之魄1!M125)*(1+BT125)+魂兽1!M127+化神!H124+魂骨!G124+魂环!H124+神兵!I123+神兵!AB123+魂核1!M125</f>
        <v>1694.55268</v>
      </c>
      <c r="AZ125">
        <f>(星级!AN125+阶位!AP125+战魄!J125+武魂!AP125+众神殿!J125+精神空间!AP124+天赋!AO125+魂师之魄1!N125)*(1+BU125)+魂兽1!N127+化神!I124+魂骨!H124+魂环!I124+神兵!J123+神兵!AC123+魂核1!N125</f>
        <v>1769.5838800000001</v>
      </c>
      <c r="BA125">
        <f>(星级!AO125+阶位!AQ125+战魄!K125+武魂!AQ125+众神殿!K125+精神空间!AQ124+天赋!AP125+魂师之魄1!O125)*(1+BV125)+魂兽1!O127+化神!J124+魂骨!I124+魂环!J124+神兵!K123+神兵!AD123+魂核1!O125</f>
        <v>1694.55268</v>
      </c>
      <c r="BB125">
        <f>(星级!AP125+阶位!AR125+战魄!L125+武魂!AR125+众神殿!L125+精神空间!AR124+天赋!AQ125+魂师之魄1!P125)*(1+BW125)+魂兽1!P127+化神!K124+魂骨!J124+魂环!K124+神兵!L123+神兵!AE123+魂核1!P125</f>
        <v>2336.9766800000002</v>
      </c>
      <c r="BC125">
        <f>(星级!AQ125+阶位!AS125+战魄!M125+武魂!AS125+众神殿!M125+精神空间!AS124+天赋!AR125+魂师之魄1!Q125)*(1+BX125)+魂兽1!Q127+化神!L124+魂骨!K124+魂环!L124+神兵!M123+神兵!AF123+魂核1!Q125</f>
        <v>1704.36068</v>
      </c>
      <c r="BD125">
        <f>(星级!AR125+阶位!AT125+战魄!N125+武魂!AT125+众神殿!N125+精神空间!AT124+天赋!AS125+魂师之魄1!R125)*(1+BY125)+魂兽1!R127+化神!M124+魂骨!L124+魂环!M124+神兵!N123+神兵!AG123+魂核1!R125</f>
        <v>11638.199999999999</v>
      </c>
      <c r="BE125">
        <f>(星级!AS125+阶位!AU125+战魄!O125+武魂!AU125+众神殿!O125+精神空间!AU124+天赋!AT125+魂师之魄1!S125)*(1+BZ125)+魂兽1!S127+化神!N124+魂骨!M124+魂环!N124+神兵!O123+神兵!AH123+魂核1!S125</f>
        <v>267.60000000000002</v>
      </c>
      <c r="BF125">
        <f>(星级!AT125+阶位!AV125+战魄!P125+武魂!AV125+众神殿!P125+精神空间!AV124+天赋!AU125+魂师之魄1!T125)*(1+CA125)+魂兽1!T127+化神!O124+魂骨!N124+魂环!O124+神兵!P123+神兵!AI123+魂核1!T125</f>
        <v>111383.5816</v>
      </c>
      <c r="BG125">
        <f>(星级!AU125+阶位!AW125+战魄!Q125+武魂!AW125+众神殿!Q125+精神空间!AW124+天赋!AV125+魂师之魄1!U125)*(1+CB125)+魂兽1!U127+化神!P124+魂骨!O124+魂环!P124+神兵!Q123+神兵!AJ123+魂核1!U125</f>
        <v>111383.5816</v>
      </c>
      <c r="BH125">
        <f>化神!R124+魂环!Q124</f>
        <v>66655</v>
      </c>
      <c r="BI125">
        <f>化神!S124+魂环!R124</f>
        <v>66655</v>
      </c>
      <c r="BJ125">
        <f>魂环!S124</f>
        <v>2000</v>
      </c>
      <c r="BK125">
        <f>魂环!T124</f>
        <v>2000</v>
      </c>
      <c r="BL125">
        <f>魂核1!Y125+神器1!AD125+VLOOKUP(精神空间!$B$2,精神空间!$BR$4:$BT$11,2,)</f>
        <v>0.78991</v>
      </c>
      <c r="BM125">
        <f>魂核1!Z125+神器1!AE125+VLOOKUP(精神空间!$B$2,精神空间!$BR$4:$BT$11,2,)</f>
        <v>0.78991</v>
      </c>
      <c r="BO125">
        <f>战魄!T125+武魂!AZ125+好感度!D124+魂师之魄1!Y125+神器1!M125+魂兽1!X127+精神空间!BA124+精神空间!BC124</f>
        <v>3.1779099999999998</v>
      </c>
      <c r="BP125">
        <f>战魄!U125+武魂!BA125+好感度!E124+魂师之魄1!Z125+神器1!N125+魂兽1!Y127+精神空间!BB124+精神空间!BD124</f>
        <v>2.1779099999999998</v>
      </c>
      <c r="BQ125">
        <f>战魄!V125+武魂!BB125+好感度!F124+魂师之魄1!AA125+神器1!O125+魂兽1!Z127</f>
        <v>1.08</v>
      </c>
      <c r="BR125">
        <f>战魄!W125+武魂!BC125+好感度!G124+魂师之魄1!AB125+神器1!P125+魂兽1!AA127</f>
        <v>1.08</v>
      </c>
      <c r="BS125">
        <f>战魄!X125+武魂!BD125+好感度!H124+魂师之魄1!AC125+神器1!Q125+魂兽1!AB127</f>
        <v>1.472</v>
      </c>
      <c r="BT125">
        <f>战魄!Y125+武魂!BE125+好感度!I124+魂师之魄1!AD125+神器1!R125+魂兽1!AC127</f>
        <v>1.452</v>
      </c>
      <c r="BU125">
        <f>战魄!Z125+武魂!BF125+好感度!J124+魂师之魄1!AE125+神器1!S125+魂兽1!AD127</f>
        <v>1.452</v>
      </c>
      <c r="BV125">
        <f>战魄!AA125+武魂!BG125+好感度!K124+魂师之魄1!AF125+神器1!T125+魂兽1!AE127</f>
        <v>1.452</v>
      </c>
      <c r="BW125">
        <f>战魄!AB125+武魂!BH125+好感度!L124+魂师之魄1!AG125+神器1!U125+魂兽1!AF127</f>
        <v>1.452</v>
      </c>
      <c r="BX125">
        <f>战魄!AC125+武魂!BI125+好感度!M124+魂师之魄1!AH125+神器1!V125+魂兽1!AG127</f>
        <v>1.452</v>
      </c>
      <c r="BY125">
        <f>战魄!AD125+武魂!BJ125+好感度!N124+魂师之魄1!AI125+神器1!W125+魂兽1!AH127</f>
        <v>1.38</v>
      </c>
      <c r="BZ125">
        <f>战魄!AE125+武魂!BK125+好感度!O124+魂师之魄1!AJ125+神器1!X125+魂兽1!AI127</f>
        <v>1.23</v>
      </c>
      <c r="CA125">
        <f>战魄!AF125+武魂!BL125+好感度!P124+魂师之魄1!AK125+神器1!Y125+魂兽1!AJ127</f>
        <v>1.08</v>
      </c>
      <c r="CB125">
        <f>战魄!AG125+武魂!BM125+好感度!Q124+魂师之魄1!AL125+神器1!Z125+魂兽1!AK127</f>
        <v>1.08</v>
      </c>
    </row>
    <row r="126" spans="2:80" x14ac:dyDescent="0.2">
      <c r="B126">
        <v>122</v>
      </c>
      <c r="D126">
        <f>(星级!D126+阶位!D126+战魄!D126+武魂!D126+众神殿!D126+精神空间!D125+天赋!C126+魂师之魄1!H126)*(1+BO126)+魂兽1!H128+化神!C125+魂骨!B125+魂环!C125+神兵!D124+神兵!W124+魂核1!H126</f>
        <v>1750127.7491013398</v>
      </c>
      <c r="E126">
        <f>(星级!E126+阶位!E126+战魄!E126+武魂!E126+众神殿!E126+精神空间!E125+天赋!D126+魂师之魄1!I126)*(1+BP126)+魂兽1!I128+化神!D125+魂骨!C125+魂环!D125+神兵!E124+神兵!X124+魂核1!I126</f>
        <v>392277.18727673998</v>
      </c>
      <c r="F126">
        <f>(星级!F126+阶位!F126+战魄!F126+武魂!F126+众神殿!F126+精神空间!F125+天赋!E126+魂师之魄1!J126)*(1+BQ126)+魂兽1!J128+化神!E125+魂骨!D125+魂环!E125+神兵!F124+神兵!Y124+魂核1!J126</f>
        <v>157055.39152</v>
      </c>
      <c r="G126">
        <f>(星级!G126+阶位!G126+战魄!G126+武魂!G126+众神殿!G126+精神空间!G125+天赋!F126+魂师之魄1!K126)*(1+BR126)+魂兽1!K128+化神!F125+魂骨!E125+魂环!F125+神兵!G124+神兵!Z124+魂核1!K126</f>
        <v>136754.59152000002</v>
      </c>
      <c r="H126">
        <f>(星级!H126+阶位!H126+战魄!H126+武魂!H126+众神殿!H126+精神空间!H125+天赋!G126+魂师之魄1!L126)*(1+BS126)+魂兽1!L128+化神!G125+魂骨!F125+魂环!G125+神兵!H124+神兵!AA124+魂核1!L126</f>
        <v>2242.8208799999998</v>
      </c>
      <c r="I126">
        <f>(星级!I126+阶位!I126+战魄!I126+武魂!I126+众神殿!I126+精神空间!I125+天赋!H126+魂师之魄1!M126)*(1+BT126)+魂兽1!M128+化神!H125+魂骨!G125+魂环!H125+神兵!I124+神兵!AB124+魂核1!M126</f>
        <v>1718.7568799999999</v>
      </c>
      <c r="J126">
        <f>(星级!J126+阶位!J126+战魄!J126+武魂!J126+众神殿!J126+精神空间!J125+天赋!I126+魂师之魄1!N126)*(1+BU126)+魂兽1!N128+化神!I125+魂骨!H125+魂环!I125+神兵!J124+神兵!AC124+魂核1!N126</f>
        <v>1779.88228</v>
      </c>
      <c r="K126">
        <f>(星级!K126+阶位!K126+战魄!K126+武魂!K126+众神殿!K126+精神空间!K125+天赋!J126+魂师之魄1!O126)*(1+BV126)+魂兽1!O128+化神!J125+魂骨!I125+魂环!J125+神兵!K124+神兵!AD124+魂核1!O126</f>
        <v>1714.6590799999999</v>
      </c>
      <c r="L126">
        <f>(星级!L126+阶位!L126+战魄!L126+武魂!L126+众神殿!L126+精神空间!L125+天赋!K126+魂师之魄1!P126)*(1+BW126)+魂兽1!P128+化神!K125+魂骨!J125+魂环!K125+神兵!L124+神兵!AE124+魂核1!P126</f>
        <v>2347.2750799999999</v>
      </c>
      <c r="M126">
        <f>(星级!M126+阶位!M126+战魄!M126+武魂!M126+众神殿!M126+精神空间!M125+天赋!L126+魂师之魄1!Q126)*(1+BX126)+魂兽1!Q128+化神!L125+魂骨!K125+魂环!L125+神兵!M124+神兵!AF124+魂核1!Q126</f>
        <v>1714.6590799999999</v>
      </c>
      <c r="N126">
        <f>(星级!N126+阶位!N126+战魄!N126+武魂!N126+众神殿!N126+精神空间!N125+天赋!M126+魂师之魄1!R126)*(1+BY126)+魂兽1!R128+化神!M125+魂骨!L125+魂环!M125+神兵!N124+神兵!AG124+魂核1!R126</f>
        <v>29393</v>
      </c>
      <c r="O126">
        <f>(星级!O126+阶位!O126+战魄!O126+武魂!O126+众神殿!O126+精神空间!O125+天赋!N126+魂师之魄1!S126)*(1+BZ126)+魂兽1!S128+化神!N125+魂骨!M125+魂环!N125+神兵!O124+神兵!AH124+魂核1!S126</f>
        <v>133.80000000000001</v>
      </c>
      <c r="P126">
        <f>(星级!P126+阶位!P126+战魄!P126+武魂!P126+众神殿!P126+精神空间!P125+天赋!O126+魂师之魄1!T126)*(1+CA126)+魂兽1!T128+化神!O125+魂骨!N125+魂环!O125+神兵!P124+神兵!AI124+魂核1!T126</f>
        <v>115039.66</v>
      </c>
      <c r="Q126">
        <f>(星级!Q126+阶位!Q126+战魄!Q126+武魂!Q126+众神殿!Q126+精神空间!Q125+天赋!P126+魂师之魄1!U126)*(1+CB126)+魂兽1!U128+化神!P125+魂骨!O125+魂环!P125+神兵!Q124+神兵!AJ124+魂核1!U126</f>
        <v>115039.66</v>
      </c>
      <c r="R126">
        <f>化神!R125+魂环!Q125</f>
        <v>66655</v>
      </c>
      <c r="S126">
        <f>化神!S125+魂环!R125</f>
        <v>66655</v>
      </c>
      <c r="T126">
        <f>魂环!S125</f>
        <v>2000</v>
      </c>
      <c r="U126">
        <f>魂环!T125</f>
        <v>2000</v>
      </c>
      <c r="V126">
        <f>魂核1!Y126+神器1!AD126+VLOOKUP(精神空间!$B$2,精神空间!$BR$4:$BT$11,2,)</f>
        <v>0.78991</v>
      </c>
      <c r="W126">
        <f>魂核1!Z126+神器1!AE126+VLOOKUP(精神空间!$B$2,精神空间!$BR$4:$BT$11,2,)</f>
        <v>0.78991</v>
      </c>
      <c r="Y126">
        <f>(星级!S126+阶位!T126+战魄!D126+武魂!T126+众神殿!D126+精神空间!T125+天赋!S126+魂师之魄1!H126)*(1+BO126)+魂兽1!H128+化神!C125+魂骨!B125+魂环!C125+神兵!D124+神兵!W124+魂核1!H126</f>
        <v>1631948.0027342399</v>
      </c>
      <c r="Z126">
        <f>(星级!T126+阶位!U126+战魄!E126+武魂!U126+众神殿!E126+精神空间!U125+天赋!T126+魂师之魄1!I126)*(1+BP126)+魂兽1!I128+化神!D125+魂骨!C125+魂环!D125+神兵!E124+神兵!X124+魂核1!I126</f>
        <v>399384.79908962001</v>
      </c>
      <c r="AA126">
        <f>(星级!U126+阶位!V126+战魄!F126+武魂!V126+众神殿!F126+精神空间!V125+天赋!U126+魂师之魄1!J126)*(1+BQ126)+魂兽1!J128+化神!E125+魂骨!D125+魂环!E125+神兵!F124+神兵!Y124+魂核1!J126</f>
        <v>143889.35759999999</v>
      </c>
      <c r="AB126">
        <f>(星级!V126+阶位!W126+战魄!G126+武魂!W126+众神殿!G126+精神空间!W125+天赋!V126+魂师之魄1!K126)*(1+BR126)+魂兽1!K128+化神!F125+魂骨!E125+魂环!F125+神兵!G124+神兵!Z124+魂核1!K126</f>
        <v>128694.95759999999</v>
      </c>
      <c r="AC126">
        <f>(星级!W126+阶位!X126+战魄!H126+武魂!X126+众神殿!H126+精神空间!X125+天赋!W126+魂师之魄1!L126)*(1+BS126)+魂兽1!L128+化神!G125+魂骨!F125+魂环!G125+神兵!H124+神兵!AA124+魂核1!L126</f>
        <v>2223.0448799999999</v>
      </c>
      <c r="AD126">
        <f>(星级!X126+阶位!Y126+战魄!I126+武魂!Y126+众神殿!I126+精神空间!Y125+天赋!X126+魂师之魄1!M126)*(1+BT126)+魂兽1!M128+化神!H125+魂骨!G125+魂环!H125+神兵!I124+神兵!AB124+魂核1!M126</f>
        <v>1698.9808799999998</v>
      </c>
      <c r="AE126">
        <f>(星级!Y126+阶位!Z126+战魄!J126+武魂!Z126+众神殿!J126+精神空间!Z125+天赋!Y126+魂师之魄1!N126)*(1+BU126)+魂兽1!N128+化神!I125+魂骨!H125+魂环!I125+神兵!J124+神兵!AC124+魂核1!N126</f>
        <v>1799.49828</v>
      </c>
      <c r="AF126">
        <f>(星级!Z126+阶位!AA126+战魄!K126+武魂!AA126+众神殿!K126+精神空间!AA125+天赋!Z126+魂师之魄1!O126)*(1+BV126)+魂兽1!O128+化神!J125+魂骨!I125+魂环!J125+神兵!K124+神兵!AD124+魂核1!O126</f>
        <v>1734.2750799999999</v>
      </c>
      <c r="AG126">
        <f>(星级!AA126+阶位!AB126+战魄!L126+武魂!AB126+众神殿!L126+精神空间!AB125+天赋!AA126+魂师之魄1!P126)*(1+BW126)+魂兽1!P128+化神!K125+魂骨!J125+魂环!K125+神兵!L124+神兵!AE124+魂核1!P126</f>
        <v>2347.2750799999999</v>
      </c>
      <c r="AH126">
        <f>(星级!AB126+阶位!AC126+战魄!M126+武魂!AC126+众神殿!M126+精神空间!AC125+天赋!AB126+魂师之魄1!Q126)*(1+BX126)+魂兽1!Q128+化神!L125+魂骨!K125+魂环!L125+神兵!M124+神兵!AF124+魂核1!Q126</f>
        <v>1714.6590799999999</v>
      </c>
      <c r="AI126">
        <f>(星级!AC126+阶位!AD126+战魄!N126+武魂!AD126+众神殿!N126+精神空间!AD125+天赋!AC126+魂师之魄1!R126)*(1+BY126)+魂兽1!R128+化神!M125+魂骨!L125+魂环!M125+神兵!N124+神兵!AG124+魂核1!R126</f>
        <v>23466.799999999999</v>
      </c>
      <c r="AJ126">
        <f>(星级!AD126+阶位!AE126+战魄!O126+武魂!AE126+众神殿!O126+精神空间!AE125+天赋!AD126+魂师之魄1!S126)*(1+BZ126)+魂兽1!S128+化神!N125+魂骨!M125+魂环!N125+神兵!O124+神兵!AH124+魂核1!S126</f>
        <v>211.85</v>
      </c>
      <c r="AK126">
        <f>(星级!AE126+阶位!AF126+战魄!P126+武魂!AF126+众神殿!P126+精神空间!AF125+天赋!AE126+魂师之魄1!T126)*(1+CA126)+魂兽1!T128+化神!O125+魂骨!N125+魂环!O125+神兵!P124+神兵!AI124+魂核1!T126</f>
        <v>111405.9</v>
      </c>
      <c r="AL126">
        <f>(星级!AF126+阶位!AG126+战魄!Q126+武魂!AG126+众神殿!Q126+精神空间!AG125+天赋!AF126+魂师之魄1!U126)*(1+CB126)+魂兽1!U128+化神!P125+魂骨!O125+魂环!P125+神兵!Q124+神兵!AJ124+魂核1!U126</f>
        <v>111405.9</v>
      </c>
      <c r="AM126">
        <f>化神!R125+魂环!Q125</f>
        <v>66655</v>
      </c>
      <c r="AN126">
        <f>化神!S125+魂环!R125</f>
        <v>66655</v>
      </c>
      <c r="AO126">
        <f>魂环!S125</f>
        <v>2000</v>
      </c>
      <c r="AP126">
        <f>魂环!T125</f>
        <v>2000</v>
      </c>
      <c r="AQ126">
        <f>魂核1!Y126+神器1!AD126+VLOOKUP(精神空间!$B$2,精神空间!$BR$4:$BT$11,2,)</f>
        <v>0.78991</v>
      </c>
      <c r="AR126">
        <f>魂核1!Z126+神器1!AE126+VLOOKUP(精神空间!$B$2,精神空间!$BR$4:$BT$11,2,)</f>
        <v>0.78991</v>
      </c>
      <c r="AT126">
        <f>(星级!AH126+阶位!AJ126+战魄!D126+武魂!AJ126+众神殿!D126+精神空间!AJ125+天赋!AI126+魂师之魄1!H126)*(1+BO126)+魂兽1!H128+化神!C125+魂骨!B125+魂环!C125+神兵!D124+神兵!W124+魂核1!H126</f>
        <v>1552667.9407951399</v>
      </c>
      <c r="AU126">
        <f>(星级!AI126+阶位!AK126+战魄!E126+武魂!AK126+众神殿!E126+精神空间!AK125+天赋!AJ126+魂师之魄1!I126)*(1+BP126)+魂兽1!I128+化神!D125+魂骨!C125+魂环!D125+神兵!E124+神兵!X124+魂核1!I126</f>
        <v>407872.18315466004</v>
      </c>
      <c r="AV126">
        <f>(星级!AJ126+阶位!AL126+战魄!F126+武魂!AL126+众神殿!F126+精神空间!AL125+天赋!AK126+魂师之魄1!J126)*(1+BQ126)+魂兽1!J128+化神!E125+魂骨!D125+魂环!E125+神兵!F124+神兵!Y124+魂核1!J126</f>
        <v>126147.6648</v>
      </c>
      <c r="AW126">
        <f>(星级!AK126+阶位!AM126+战魄!G126+武魂!AM126+众神殿!G126+精神空间!AM125+天赋!AL126+魂师之魄1!K126)*(1+BR126)+魂兽1!K128+化神!F125+魂骨!E125+魂环!F125+神兵!G124+神兵!Z124+魂核1!K126</f>
        <v>140245.57199999999</v>
      </c>
      <c r="AX126">
        <f>(星级!AL126+阶位!AN126+战魄!H126+武魂!AN126+众神殿!H126+精神空间!AN125+天赋!AM126+魂师之魄1!L126)*(1+BS126)+魂兽1!L128+化神!G125+魂骨!F125+魂环!G125+神兵!H124+神兵!AA124+魂核1!L126</f>
        <v>2242.8208799999998</v>
      </c>
      <c r="AY126">
        <f>(星级!AM126+阶位!AO126+战魄!I126+武魂!AO126+众神殿!I126+精神空间!AO125+天赋!AN126+魂师之魄1!M126)*(1+BT126)+魂兽1!M128+化神!H125+魂骨!G125+魂环!H125+神兵!I124+神兵!AB124+魂核1!M126</f>
        <v>1718.7568799999999</v>
      </c>
      <c r="AZ126">
        <f>(星级!AN126+阶位!AP126+战魄!J126+武魂!AP126+众神殿!J126+精神空间!AP125+天赋!AO126+魂师之魄1!N126)*(1+BU126)+魂兽1!N128+化神!I125+魂骨!H125+魂环!I125+神兵!J124+神兵!AC124+魂核1!N126</f>
        <v>1779.88228</v>
      </c>
      <c r="BA126">
        <f>(星级!AO126+阶位!AQ126+战魄!K126+武魂!AQ126+众神殿!K126+精神空间!AQ125+天赋!AP126+魂师之魄1!O126)*(1+BV126)+魂兽1!O128+化神!J125+魂骨!I125+魂环!J125+神兵!K124+神兵!AD124+魂核1!O126</f>
        <v>1704.8510799999999</v>
      </c>
      <c r="BB126">
        <f>(星级!AP126+阶位!AR126+战魄!L126+武魂!AR126+众神殿!L126+精神空间!AR125+天赋!AQ126+魂师之魄1!P126)*(1+BW126)+魂兽1!P128+化神!K125+魂骨!J125+魂环!K125+神兵!L124+神兵!AE124+魂核1!P126</f>
        <v>2347.2750799999999</v>
      </c>
      <c r="BC126">
        <f>(星级!AQ126+阶位!AS126+战魄!M126+武魂!AS126+众神殿!M126+精神空间!AS125+天赋!AR126+魂师之魄1!Q126)*(1+BX126)+魂兽1!Q128+化神!L125+魂骨!K125+魂环!L125+神兵!M124+神兵!AF124+魂核1!Q126</f>
        <v>1714.6590799999999</v>
      </c>
      <c r="BD126">
        <f>(星级!AR126+阶位!AT126+战魄!N126+武魂!AT126+众神殿!N126+精神空间!AT125+天赋!AS126+魂师之魄1!R126)*(1+BY126)+魂兽1!R128+化神!M125+魂骨!L125+魂环!M125+神兵!N124+神兵!AG124+魂核1!R126</f>
        <v>11733.4</v>
      </c>
      <c r="BE126">
        <f>(星级!AS126+阶位!AU126+战魄!O126+武魂!AU126+众神殿!O126+精神空间!AU125+天赋!AT126+魂师之魄1!S126)*(1+BZ126)+魂兽1!S128+化神!N125+魂骨!M125+魂环!N125+神兵!O124+神兵!AH124+魂核1!S126</f>
        <v>267.60000000000002</v>
      </c>
      <c r="BF126">
        <f>(星级!AT126+阶位!AV126+战魄!P126+武魂!AV126+众神殿!P126+精神空间!AV125+天赋!AU126+魂师之魄1!T126)*(1+CA126)+魂兽1!T128+化神!O125+魂骨!N125+魂环!O125+神兵!P124+神兵!AI124+魂核1!T126</f>
        <v>111405.9</v>
      </c>
      <c r="BG126">
        <f>(星级!AU126+阶位!AW126+战魄!Q126+武魂!AW126+众神殿!Q126+精神空间!AW125+天赋!AV126+魂师之魄1!U126)*(1+CB126)+魂兽1!U128+化神!P125+魂骨!O125+魂环!P125+神兵!Q124+神兵!AJ124+魂核1!U126</f>
        <v>111405.9</v>
      </c>
      <c r="BH126">
        <f>化神!R125+魂环!Q125</f>
        <v>66655</v>
      </c>
      <c r="BI126">
        <f>化神!S125+魂环!R125</f>
        <v>66655</v>
      </c>
      <c r="BJ126">
        <f>魂环!S125</f>
        <v>2000</v>
      </c>
      <c r="BK126">
        <f>魂环!T125</f>
        <v>2000</v>
      </c>
      <c r="BL126">
        <f>魂核1!Y126+神器1!AD126+VLOOKUP(精神空间!$B$2,精神空间!$BR$4:$BT$11,2,)</f>
        <v>0.78991</v>
      </c>
      <c r="BM126">
        <f>魂核1!Z126+神器1!AE126+VLOOKUP(精神空间!$B$2,精神空间!$BR$4:$BT$11,2,)</f>
        <v>0.78991</v>
      </c>
      <c r="BO126">
        <f>战魄!T126+武魂!AZ126+好感度!D125+魂师之魄1!Y126+神器1!M126+魂兽1!X128+精神空间!BA125+精神空间!BC125</f>
        <v>3.1779099999999998</v>
      </c>
      <c r="BP126">
        <f>战魄!U126+武魂!BA126+好感度!E125+魂师之魄1!Z126+神器1!N126+魂兽1!Y128+精神空间!BB125+精神空间!BD125</f>
        <v>2.1779099999999998</v>
      </c>
      <c r="BQ126">
        <f>战魄!V126+武魂!BB126+好感度!F125+魂师之魄1!AA126+神器1!O126+魂兽1!Z128</f>
        <v>1.08</v>
      </c>
      <c r="BR126">
        <f>战魄!W126+武魂!BC126+好感度!G125+魂师之魄1!AB126+神器1!P126+魂兽1!AA128</f>
        <v>1.08</v>
      </c>
      <c r="BS126">
        <f>战魄!X126+武魂!BD126+好感度!H125+魂师之魄1!AC126+神器1!Q126+魂兽1!AB128</f>
        <v>1.472</v>
      </c>
      <c r="BT126">
        <f>战魄!Y126+武魂!BE126+好感度!I125+魂师之魄1!AD126+神器1!R126+魂兽1!AC128</f>
        <v>1.472</v>
      </c>
      <c r="BU126">
        <f>战魄!Z126+武魂!BF126+好感度!J125+魂师之魄1!AE126+神器1!S126+魂兽1!AD128</f>
        <v>1.452</v>
      </c>
      <c r="BV126">
        <f>战魄!AA126+武魂!BG126+好感度!K125+魂师之魄1!AF126+神器1!T126+魂兽1!AE128</f>
        <v>1.452</v>
      </c>
      <c r="BW126">
        <f>战魄!AB126+武魂!BH126+好感度!L125+魂师之魄1!AG126+神器1!U126+魂兽1!AF128</f>
        <v>1.452</v>
      </c>
      <c r="BX126">
        <f>战魄!AC126+武魂!BI126+好感度!M125+魂师之魄1!AH126+神器1!V126+魂兽1!AG128</f>
        <v>1.452</v>
      </c>
      <c r="BY126">
        <f>战魄!AD126+武魂!BJ126+好感度!N125+魂师之魄1!AI126+神器1!W126+魂兽1!AH128</f>
        <v>1.38</v>
      </c>
      <c r="BZ126">
        <f>战魄!AE126+武魂!BK126+好感度!O125+魂师之魄1!AJ126+神器1!X126+魂兽1!AI128</f>
        <v>1.23</v>
      </c>
      <c r="CA126">
        <f>战魄!AF126+武魂!BL126+好感度!P125+魂师之魄1!AK126+神器1!Y126+魂兽1!AJ128</f>
        <v>1.08</v>
      </c>
      <c r="CB126">
        <f>战魄!AG126+武魂!BM126+好感度!Q125+魂师之魄1!AL126+神器1!Z126+魂兽1!AK128</f>
        <v>1.08</v>
      </c>
    </row>
    <row r="127" spans="2:80" x14ac:dyDescent="0.2">
      <c r="B127">
        <v>123</v>
      </c>
      <c r="D127">
        <f>(星级!D127+阶位!D127+战魄!D127+武魂!D127+众神殿!D127+精神空间!D126+天赋!C127+魂师之魄1!H127)*(1+BO127)+魂兽1!H129+化神!C126+魂骨!B126+魂环!C126+神兵!D125+神兵!W125+魂核1!H127</f>
        <v>1752438.1333313398</v>
      </c>
      <c r="E127">
        <f>(星级!E127+阶位!E127+战魄!E127+武魂!E127+众神殿!E127+精神空间!E126+天赋!D127+魂师之魄1!I127)*(1+BP127)+魂兽1!I129+化神!D126+魂骨!C126+魂环!D126+神兵!E125+神兵!X125+魂核1!I127</f>
        <v>392757.68726873997</v>
      </c>
      <c r="F127">
        <f>(星级!F127+阶位!F127+战魄!F127+武魂!F127+众神殿!F127+精神空间!F126+天赋!E127+魂师之魄1!J127)*(1+BQ127)+魂兽1!J129+化神!E126+魂骨!D126+魂环!E126+神兵!F125+神兵!Y125+魂核1!J127</f>
        <v>157209.72752000001</v>
      </c>
      <c r="G127">
        <f>(星级!G127+阶位!G127+战魄!G127+武魂!G127+众神殿!G127+精神空间!G126+天赋!F127+魂师之魄1!K127)*(1+BR127)+魂兽1!K129+化神!F126+魂骨!E126+魂环!F126+神兵!G125+神兵!Z125+魂核1!K127</f>
        <v>136865.24752</v>
      </c>
      <c r="H127">
        <f>(星级!H127+阶位!H127+战魄!H127+武魂!H127+众神殿!H127+精神空间!H126+天赋!G127+魂师之魄1!L127)*(1+BS127)+魂兽1!L129+化神!G126+魂骨!F126+魂环!G126+神兵!H125+神兵!AA125+魂核1!L127</f>
        <v>2253.2032800000002</v>
      </c>
      <c r="I127">
        <f>(星级!I127+阶位!I127+战魄!I127+武魂!I127+众神殿!I127+精神空间!I126+天赋!H127+魂师之魄1!M127)*(1+BT127)+魂兽1!M129+化神!H126+魂骨!G126+魂环!H126+神兵!I125+神兵!AB125+魂核1!M127</f>
        <v>1729.1392800000001</v>
      </c>
      <c r="J127">
        <f>(星级!J127+阶位!J127+战魄!J127+武魂!J127+众神殿!J127+精神空间!J126+天赋!I127+魂师之魄1!N127)*(1+BU127)+魂兽1!N129+化神!I126+魂骨!H126+魂环!I126+神兵!J125+神兵!AC125+魂核1!N127</f>
        <v>1804.7824800000001</v>
      </c>
      <c r="K127">
        <f>(星级!K127+阶位!K127+战魄!K127+武魂!K127+众神殿!K127+精神空间!K126+天赋!J127+魂师之魄1!O127)*(1+BV127)+魂兽1!O129+化神!J126+魂骨!I126+魂环!J126+神兵!K125+神兵!AD125+魂核1!O127</f>
        <v>1724.95748</v>
      </c>
      <c r="L127">
        <f>(星级!L127+阶位!L127+战魄!L127+武魂!L127+众神殿!L127+精神空间!L126+天赋!K127+魂师之魄1!P127)*(1+BW127)+魂兽1!P129+化神!K126+魂骨!J126+魂环!K126+神兵!L125+神兵!AE125+魂核1!P127</f>
        <v>2357.57348</v>
      </c>
      <c r="M127">
        <f>(星级!M127+阶位!M127+战魄!M127+武魂!M127+众神殿!M127+精神空间!M126+天赋!L127+魂师之魄1!Q127)*(1+BX127)+魂兽1!Q129+化神!L126+魂骨!K126+魂环!L126+神兵!M125+神兵!AF125+魂核1!Q127</f>
        <v>1724.95748</v>
      </c>
      <c r="N127">
        <f>(星级!N127+阶位!N127+战魄!N127+武魂!N127+众神殿!N127+精神空间!N126+天赋!M127+魂师之魄1!R127)*(1+BY127)+魂兽1!R129+化神!M126+魂骨!L126+魂环!M126+神兵!N125+神兵!AG125+魂核1!R127</f>
        <v>29631</v>
      </c>
      <c r="O127">
        <f>(星级!O127+阶位!O127+战魄!O127+武魂!O127+众神殿!O127+精神空间!O126+天赋!N127+魂师之魄1!S127)*(1+BZ127)+魂兽1!S129+化神!N126+魂骨!M126+魂环!N126+神兵!O125+神兵!AH125+魂核1!S127</f>
        <v>133.80000000000001</v>
      </c>
      <c r="P127">
        <f>(星级!P127+阶位!P127+战魄!P127+武魂!P127+众神殿!P127+精神空间!P126+天赋!O127+魂师之魄1!T127)*(1+CA127)+魂兽1!T129+化神!O126+魂骨!N126+魂环!O126+神兵!P125+神兵!AI125+魂核1!T127</f>
        <v>115061.97840000001</v>
      </c>
      <c r="Q127">
        <f>(星级!Q127+阶位!Q127+战魄!Q127+武魂!Q127+众神殿!Q127+精神空间!Q126+天赋!P127+魂师之魄1!U127)*(1+CB127)+魂兽1!U129+化神!P126+魂骨!O126+魂环!P126+神兵!Q125+神兵!AJ125+魂核1!U127</f>
        <v>115061.97840000001</v>
      </c>
      <c r="R127">
        <f>化神!R126+魂环!Q126</f>
        <v>66655</v>
      </c>
      <c r="S127">
        <f>化神!S126+魂环!R126</f>
        <v>66655</v>
      </c>
      <c r="T127">
        <f>魂环!S126</f>
        <v>2000</v>
      </c>
      <c r="U127">
        <f>魂环!T126</f>
        <v>2000</v>
      </c>
      <c r="V127">
        <f>魂核1!Y127+神器1!AD127+VLOOKUP(精神空间!$B$2,精神空间!$BR$4:$BT$11,2,)</f>
        <v>0.78991</v>
      </c>
      <c r="W127">
        <f>魂核1!Z127+神器1!AE127+VLOOKUP(精神空间!$B$2,精神空间!$BR$4:$BT$11,2,)</f>
        <v>0.78991</v>
      </c>
      <c r="Y127">
        <f>(星级!S127+阶位!T127+战魄!D127+武魂!T127+众神殿!D127+精神空间!T126+天赋!S127+魂师之魄1!H127)*(1+BO127)+魂兽1!H129+化神!C126+魂骨!B126+魂环!C126+神兵!D125+神兵!W125+魂核1!H127</f>
        <v>1634023.5884222398</v>
      </c>
      <c r="Z127">
        <f>(星级!T127+阶位!U127+战魄!E127+武魂!U127+众神殿!E127+精神空间!U126+天赋!T127+魂师之魄1!I127)*(1+BP127)+魂兽1!I129+化神!D126+魂骨!C126+魂环!D126+神兵!E125+神兵!X125+魂核1!I127</f>
        <v>399888.18003361998</v>
      </c>
      <c r="AA127">
        <f>(星级!U127+阶位!V127+战魄!F127+武魂!V127+众神殿!F127+精神空间!V126+天赋!U127+魂师之魄1!J127)*(1+BQ127)+魂兽1!J129+化神!E126+魂骨!D126+魂环!E126+神兵!F125+神兵!Y125+魂核1!J127</f>
        <v>144013.32559999998</v>
      </c>
      <c r="AB127">
        <f>(星级!V127+阶位!W127+战魄!G127+武魂!W127+众神殿!G127+精神空间!W126+天赋!V127+魂师之魄1!K127)*(1+BR127)+魂兽1!K129+化神!F126+魂骨!E126+魂环!F126+神兵!G125+神兵!Z125+魂核1!K127</f>
        <v>128785.6456</v>
      </c>
      <c r="AC127">
        <f>(星级!W127+阶位!X127+战魄!H127+武魂!X127+众神殿!H127+精神空间!X126+天赋!W127+魂师之魄1!L127)*(1+BS127)+魂兽1!L129+化神!G126+魂骨!F126+魂环!G126+神兵!H125+神兵!AA125+魂核1!L127</f>
        <v>2233.4272799999999</v>
      </c>
      <c r="AD127">
        <f>(星级!X127+阶位!Y127+战魄!I127+武魂!Y127+众神殿!I127+精神空间!Y126+天赋!X127+魂师之魄1!M127)*(1+BT127)+魂兽1!M129+化神!H126+魂骨!G126+魂环!H126+神兵!I125+神兵!AB125+魂核1!M127</f>
        <v>1709.36328</v>
      </c>
      <c r="AE127">
        <f>(星级!Y127+阶位!Z127+战魄!J127+武魂!Z127+众神殿!J127+精神空间!Z126+天赋!Y127+魂师之魄1!N127)*(1+BU127)+魂兽1!N129+化神!I126+魂骨!H126+魂环!I126+神兵!J125+神兵!AC125+魂核1!N127</f>
        <v>1824.5584800000001</v>
      </c>
      <c r="AF127">
        <f>(星级!Z127+阶位!AA127+战魄!K127+武魂!AA127+众神殿!K127+精神空间!AA126+天赋!Z127+魂师之魄1!O127)*(1+BV127)+魂兽1!O129+化神!J126+魂骨!I126+魂环!J126+神兵!K125+神兵!AD125+魂核1!O127</f>
        <v>1744.57348</v>
      </c>
      <c r="AG127">
        <f>(星级!AA127+阶位!AB127+战魄!L127+武魂!AB127+众神殿!L127+精神空间!AB126+天赋!AA127+魂师之魄1!P127)*(1+BW127)+魂兽1!P129+化神!K126+魂骨!J126+魂环!K126+神兵!L125+神兵!AE125+魂核1!P127</f>
        <v>2357.57348</v>
      </c>
      <c r="AH127">
        <f>(星级!AB127+阶位!AC127+战魄!M127+武魂!AC127+众神殿!M127+精神空间!AC126+天赋!AB127+魂师之魄1!Q127)*(1+BX127)+魂兽1!Q129+化神!L126+魂骨!K126+魂环!L126+神兵!M125+神兵!AF125+魂核1!Q127</f>
        <v>1724.95748</v>
      </c>
      <c r="AI127">
        <f>(星级!AC127+阶位!AD127+战魄!N127+武魂!AD127+众神殿!N127+精神空间!AD126+天赋!AC127+魂师之魄1!R127)*(1+BY127)+魂兽1!R129+化神!M126+魂骨!L126+魂环!M126+神兵!N125+神兵!AG125+魂核1!R127</f>
        <v>23657.200000000001</v>
      </c>
      <c r="AJ127">
        <f>(星级!AD127+阶位!AE127+战魄!O127+武魂!AE127+众神殿!O127+精神空间!AE126+天赋!AD127+魂师之魄1!S127)*(1+BZ127)+魂兽1!S129+化神!N126+魂骨!M126+魂环!N126+神兵!O125+神兵!AH125+魂核1!S127</f>
        <v>211.85</v>
      </c>
      <c r="AK127">
        <f>(星级!AE127+阶位!AF127+战魄!P127+武魂!AF127+众神殿!P127+精神空间!AF126+天赋!AE127+魂师之魄1!T127)*(1+CA127)+魂兽1!T129+化神!O126+魂骨!N126+魂环!O126+神兵!P125+神兵!AI125+魂核1!T127</f>
        <v>111428.2184</v>
      </c>
      <c r="AL127">
        <f>(星级!AF127+阶位!AG127+战魄!Q127+武魂!AG127+众神殿!Q127+精神空间!AG126+天赋!AF127+魂师之魄1!U127)*(1+CB127)+魂兽1!U129+化神!P126+魂骨!O126+魂环!P126+神兵!Q125+神兵!AJ125+魂核1!U127</f>
        <v>111428.2184</v>
      </c>
      <c r="AM127">
        <f>化神!R126+魂环!Q126</f>
        <v>66655</v>
      </c>
      <c r="AN127">
        <f>化神!S126+魂环!R126</f>
        <v>66655</v>
      </c>
      <c r="AO127">
        <f>魂环!S126</f>
        <v>2000</v>
      </c>
      <c r="AP127">
        <f>魂环!T126</f>
        <v>2000</v>
      </c>
      <c r="AQ127">
        <f>魂核1!Y127+神器1!AD127+VLOOKUP(精神空间!$B$2,精神空间!$BR$4:$BT$11,2,)</f>
        <v>0.78991</v>
      </c>
      <c r="AR127">
        <f>魂核1!Z127+神器1!AE127+VLOOKUP(精神空间!$B$2,精神空间!$BR$4:$BT$11,2,)</f>
        <v>0.78991</v>
      </c>
      <c r="AT127">
        <f>(星级!AH127+阶位!AJ127+战魄!D127+武魂!AJ127+众神殿!D127+精神空间!AJ126+天赋!AI127+魂师之魄1!H127)*(1+BO127)+魂兽1!H129+化神!C126+魂骨!B126+魂环!C126+神兵!D125+神兵!W125+魂核1!H127</f>
        <v>1554514.5770151399</v>
      </c>
      <c r="AU127">
        <f>(星级!AI127+阶位!AK127+战魄!E127+武魂!AK127+众神殿!E127+精神空间!AK126+天赋!AJ127+魂师之魄1!I127)*(1+BP127)+魂兽1!I129+化神!D126+魂骨!C126+魂环!D126+神兵!E125+神兵!X125+魂核1!I127</f>
        <v>408405.59534816002</v>
      </c>
      <c r="AV127">
        <f>(星级!AJ127+阶位!AL127+战魄!F127+武魂!AL127+众神殿!F127+精神空间!AL126+天赋!AK127+魂师之魄1!J127)*(1+BQ127)+魂兽1!J129+化神!E126+魂骨!D126+魂环!E126+神兵!F125+神兵!Y125+魂核1!J127</f>
        <v>126227.72400000002</v>
      </c>
      <c r="AW127">
        <f>(星级!AK127+阶位!AM127+战魄!G127+武魂!AM127+众神殿!G127+精神空间!AM126+天赋!AL127+魂师之魄1!K127)*(1+BR127)+魂兽1!K129+化神!F126+魂骨!E126+魂环!F126+神兵!G125+神兵!Z125+魂核1!K127</f>
        <v>140356.2488</v>
      </c>
      <c r="AX127">
        <f>(星级!AL127+阶位!AN127+战魄!H127+武魂!AN127+众神殿!H127+精神空间!AN126+天赋!AM127+魂师之魄1!L127)*(1+BS127)+魂兽1!L129+化神!G126+魂骨!F126+魂环!G126+神兵!H125+神兵!AA125+魂核1!L127</f>
        <v>2253.2032800000002</v>
      </c>
      <c r="AY127">
        <f>(星级!AM127+阶位!AO127+战魄!I127+武魂!AO127+众神殿!I127+精神空间!AO126+天赋!AN127+魂师之魄1!M127)*(1+BT127)+魂兽1!M129+化神!H126+魂骨!G126+魂环!H126+神兵!I125+神兵!AB125+魂核1!M127</f>
        <v>1729.1392800000001</v>
      </c>
      <c r="AZ127">
        <f>(星级!AN127+阶位!AP127+战魄!J127+武魂!AP127+众神殿!J127+精神空间!AP126+天赋!AO127+魂师之魄1!N127)*(1+BU127)+魂兽1!N129+化神!I126+魂骨!H126+魂环!I126+神兵!J125+神兵!AC125+魂核1!N127</f>
        <v>1804.7824800000001</v>
      </c>
      <c r="BA127">
        <f>(星级!AO127+阶位!AQ127+战魄!K127+武魂!AQ127+众神殿!K127+精神空间!AQ126+天赋!AP127+魂师之魄1!O127)*(1+BV127)+魂兽1!O129+化神!J126+魂骨!I126+魂环!J126+神兵!K125+神兵!AD125+魂核1!O127</f>
        <v>1715.14948</v>
      </c>
      <c r="BB127">
        <f>(星级!AP127+阶位!AR127+战魄!L127+武魂!AR127+众神殿!L127+精神空间!AR126+天赋!AQ127+魂师之魄1!P127)*(1+BW127)+魂兽1!P129+化神!K126+魂骨!J126+魂环!K126+神兵!L125+神兵!AE125+魂核1!P127</f>
        <v>2357.57348</v>
      </c>
      <c r="BC127">
        <f>(星级!AQ127+阶位!AS127+战魄!M127+武魂!AS127+众神殿!M127+精神空间!AS126+天赋!AR127+魂师之魄1!Q127)*(1+BX127)+魂兽1!Q129+化神!L126+魂骨!K126+魂环!L126+神兵!M125+神兵!AF125+魂核1!Q127</f>
        <v>1724.95748</v>
      </c>
      <c r="BD127">
        <f>(星级!AR127+阶位!AT127+战魄!N127+武魂!AT127+众神殿!N127+精神空间!AT126+天赋!AS127+魂师之魄1!R127)*(1+BY127)+魂兽1!R129+化神!M126+魂骨!L126+魂环!M126+神兵!N125+神兵!AG125+魂核1!R127</f>
        <v>11828.6</v>
      </c>
      <c r="BE127">
        <f>(星级!AS127+阶位!AU127+战魄!O127+武魂!AU127+众神殿!O127+精神空间!AU126+天赋!AT127+魂师之魄1!S127)*(1+BZ127)+魂兽1!S129+化神!N126+魂骨!M126+魂环!N126+神兵!O125+神兵!AH125+魂核1!S127</f>
        <v>267.60000000000002</v>
      </c>
      <c r="BF127">
        <f>(星级!AT127+阶位!AV127+战魄!P127+武魂!AV127+众神殿!P127+精神空间!AV126+天赋!AU127+魂师之魄1!T127)*(1+CA127)+魂兽1!T129+化神!O126+魂骨!N126+魂环!O126+神兵!P125+神兵!AI125+魂核1!T127</f>
        <v>111428.2184</v>
      </c>
      <c r="BG127">
        <f>(星级!AU127+阶位!AW127+战魄!Q127+武魂!AW127+众神殿!Q127+精神空间!AW126+天赋!AV127+魂师之魄1!U127)*(1+CB127)+魂兽1!U129+化神!P126+魂骨!O126+魂环!P126+神兵!Q125+神兵!AJ125+魂核1!U127</f>
        <v>111428.2184</v>
      </c>
      <c r="BH127">
        <f>化神!R126+魂环!Q126</f>
        <v>66655</v>
      </c>
      <c r="BI127">
        <f>化神!S126+魂环!R126</f>
        <v>66655</v>
      </c>
      <c r="BJ127">
        <f>魂环!S126</f>
        <v>2000</v>
      </c>
      <c r="BK127">
        <f>魂环!T126</f>
        <v>2000</v>
      </c>
      <c r="BL127">
        <f>魂核1!Y127+神器1!AD127+VLOOKUP(精神空间!$B$2,精神空间!$BR$4:$BT$11,2,)</f>
        <v>0.78991</v>
      </c>
      <c r="BM127">
        <f>魂核1!Z127+神器1!AE127+VLOOKUP(精神空间!$B$2,精神空间!$BR$4:$BT$11,2,)</f>
        <v>0.78991</v>
      </c>
      <c r="BO127">
        <f>战魄!T127+武魂!AZ127+好感度!D126+魂师之魄1!Y127+神器1!M127+魂兽1!X129+精神空间!BA126+精神空间!BC126</f>
        <v>3.1779099999999998</v>
      </c>
      <c r="BP127">
        <f>战魄!U127+武魂!BA127+好感度!E126+魂师之魄1!Z127+神器1!N127+魂兽1!Y129+精神空间!BB126+精神空间!BD126</f>
        <v>2.1779099999999998</v>
      </c>
      <c r="BQ127">
        <f>战魄!V127+武魂!BB127+好感度!F126+魂师之魄1!AA127+神器1!O127+魂兽1!Z129</f>
        <v>1.08</v>
      </c>
      <c r="BR127">
        <f>战魄!W127+武魂!BC127+好感度!G126+魂师之魄1!AB127+神器1!P127+魂兽1!AA129</f>
        <v>1.08</v>
      </c>
      <c r="BS127">
        <f>战魄!X127+武魂!BD127+好感度!H126+魂师之魄1!AC127+神器1!Q127+魂兽1!AB129</f>
        <v>1.472</v>
      </c>
      <c r="BT127">
        <f>战魄!Y127+武魂!BE127+好感度!I126+魂师之魄1!AD127+神器1!R127+魂兽1!AC129</f>
        <v>1.472</v>
      </c>
      <c r="BU127">
        <f>战魄!Z127+武魂!BF127+好感度!J126+魂师之魄1!AE127+神器1!S127+魂兽1!AD129</f>
        <v>1.472</v>
      </c>
      <c r="BV127">
        <f>战魄!AA127+武魂!BG127+好感度!K126+魂师之魄1!AF127+神器1!T127+魂兽1!AE129</f>
        <v>1.452</v>
      </c>
      <c r="BW127">
        <f>战魄!AB127+武魂!BH127+好感度!L126+魂师之魄1!AG127+神器1!U127+魂兽1!AF129</f>
        <v>1.452</v>
      </c>
      <c r="BX127">
        <f>战魄!AC127+武魂!BI127+好感度!M126+魂师之魄1!AH127+神器1!V127+魂兽1!AG129</f>
        <v>1.452</v>
      </c>
      <c r="BY127">
        <f>战魄!AD127+武魂!BJ127+好感度!N126+魂师之魄1!AI127+神器1!W127+魂兽1!AH129</f>
        <v>1.38</v>
      </c>
      <c r="BZ127">
        <f>战魄!AE127+武魂!BK127+好感度!O126+魂师之魄1!AJ127+神器1!X127+魂兽1!AI129</f>
        <v>1.23</v>
      </c>
      <c r="CA127">
        <f>战魄!AF127+武魂!BL127+好感度!P126+魂师之魄1!AK127+神器1!Y127+魂兽1!AJ129</f>
        <v>1.08</v>
      </c>
      <c r="CB127">
        <f>战魄!AG127+武魂!BM127+好感度!Q126+魂师之魄1!AL127+神器1!Z127+魂兽1!AK129</f>
        <v>1.08</v>
      </c>
    </row>
    <row r="128" spans="2:80" x14ac:dyDescent="0.2">
      <c r="B128">
        <v>124</v>
      </c>
      <c r="D128">
        <f>(星级!D128+阶位!D128+战魄!D128+武魂!D128+众神殿!D128+精神空间!D127+天赋!C128+魂师之魄1!H128)*(1+BO128)+魂兽1!H130+化神!C127+魂骨!B127+魂环!C127+神兵!D126+神兵!W126+魂核1!H128</f>
        <v>1754748.5175613398</v>
      </c>
      <c r="E128">
        <f>(星级!E128+阶位!E128+战魄!E128+武魂!E128+众神殿!E128+精神空间!E127+天赋!D128+魂师之魄1!I128)*(1+BP128)+魂兽1!I130+化神!D127+魂骨!C127+魂环!D127+神兵!E126+神兵!X126+魂核1!I128</f>
        <v>393238.18726073997</v>
      </c>
      <c r="F128">
        <f>(星级!F128+阶位!F128+战魄!F128+武魂!F128+众神殿!F128+精神空间!F127+天赋!E128+魂师之魄1!J128)*(1+BQ128)+魂兽1!J130+化神!E127+魂骨!D127+魂环!E127+神兵!F126+神兵!Y126+魂核1!J128</f>
        <v>157364.06352000003</v>
      </c>
      <c r="G128">
        <f>(星级!G128+阶位!G128+战魄!G128+武魂!G128+众神殿!G128+精神空间!G127+天赋!F128+魂师之魄1!K128)*(1+BR128)+魂兽1!K130+化神!F127+魂骨!E127+魂环!F127+神兵!G126+神兵!Z126+魂核1!K128</f>
        <v>136975.90351999999</v>
      </c>
      <c r="H128">
        <f>(星级!H128+阶位!H128+战魄!H128+武魂!H128+众神殿!H128+精神空间!H127+天赋!G128+魂师之魄1!L128)*(1+BS128)+魂兽1!L130+化神!G127+魂骨!F127+魂环!G127+神兵!H126+神兵!AA126+魂核1!L128</f>
        <v>2263.5856800000001</v>
      </c>
      <c r="I128">
        <f>(星级!I128+阶位!I128+战魄!I128+武魂!I128+众神殿!I128+精神空间!I127+天赋!H128+魂师之魄1!M128)*(1+BT128)+魂兽1!M130+化神!H127+魂骨!G127+魂环!H127+神兵!I126+神兵!AB126+魂核1!M128</f>
        <v>1739.5216800000001</v>
      </c>
      <c r="J128">
        <f>(星级!J128+阶位!J128+战魄!J128+武魂!J128+众神殿!J128+精神空间!J127+天赋!I128+魂师之魄1!N128)*(1+BU128)+魂兽1!N130+化神!I127+魂骨!H127+魂环!I127+神兵!J126+神兵!AC126+魂核1!N128</f>
        <v>1815.1648799999998</v>
      </c>
      <c r="K128">
        <f>(星级!K128+阶位!K128+战魄!K128+武魂!K128+众神殿!K128+精神空间!K127+天赋!J128+魂师之魄1!O128)*(1+BV128)+魂兽1!O130+化神!J127+魂骨!I127+魂环!J127+神兵!K126+神兵!AD126+魂核1!O128</f>
        <v>1749.4096800000002</v>
      </c>
      <c r="L128">
        <f>(星级!L128+阶位!L128+战魄!L128+武魂!L128+众神殿!L128+精神空间!L127+天赋!K128+魂师之魄1!P128)*(1+BW128)+魂兽1!P130+化神!K127+魂骨!J127+魂环!K127+神兵!L126+神兵!AE126+魂核1!P128</f>
        <v>2367.8718800000001</v>
      </c>
      <c r="M128">
        <f>(星级!M128+阶位!M128+战魄!M128+武魂!M128+众神殿!M128+精神空间!M127+天赋!L128+魂师之魄1!Q128)*(1+BX128)+魂兽1!Q130+化神!L127+魂骨!K127+魂环!L127+神兵!M126+神兵!AF126+魂核1!Q128</f>
        <v>1735.2558800000002</v>
      </c>
      <c r="N128">
        <f>(星级!N128+阶位!N128+战魄!N128+武魂!N128+众神殿!N128+精神空间!N127+天赋!M128+魂师之魄1!R128)*(1+BY128)+魂兽1!R130+化神!M127+魂骨!L127+魂环!M127+神兵!N126+神兵!AG126+魂核1!R128</f>
        <v>29869</v>
      </c>
      <c r="O128">
        <f>(星级!O128+阶位!O128+战魄!O128+武魂!O128+众神殿!O128+精神空间!O127+天赋!N128+魂师之魄1!S128)*(1+BZ128)+魂兽1!S130+化神!N127+魂骨!M127+魂环!N127+神兵!O126+神兵!AH126+魂核1!S128</f>
        <v>133.80000000000001</v>
      </c>
      <c r="P128">
        <f>(星级!P128+阶位!P128+战魄!P128+武魂!P128+众神殿!P128+精神空间!P127+天赋!O128+魂师之魄1!T128)*(1+CA128)+魂兽1!T130+化神!O127+魂骨!N127+魂环!O127+神兵!P126+神兵!AI126+魂核1!T128</f>
        <v>115084.2968</v>
      </c>
      <c r="Q128">
        <f>(星级!Q128+阶位!Q128+战魄!Q128+武魂!Q128+众神殿!Q128+精神空间!Q127+天赋!P128+魂师之魄1!U128)*(1+CB128)+魂兽1!U130+化神!P127+魂骨!O127+魂环!P127+神兵!Q126+神兵!AJ126+魂核1!U128</f>
        <v>115084.2968</v>
      </c>
      <c r="R128">
        <f>化神!R127+魂环!Q127</f>
        <v>66655</v>
      </c>
      <c r="S128">
        <f>化神!S127+魂环!R127</f>
        <v>66655</v>
      </c>
      <c r="T128">
        <f>魂环!S127</f>
        <v>2000</v>
      </c>
      <c r="U128">
        <f>魂环!T127</f>
        <v>2000</v>
      </c>
      <c r="V128">
        <f>魂核1!Y128+神器1!AD128+VLOOKUP(精神空间!$B$2,精神空间!$BR$4:$BT$11,2,)</f>
        <v>0.78991</v>
      </c>
      <c r="W128">
        <f>魂核1!Z128+神器1!AE128+VLOOKUP(精神空间!$B$2,精神空间!$BR$4:$BT$11,2,)</f>
        <v>0.78991</v>
      </c>
      <c r="Y128">
        <f>(星级!S128+阶位!T128+战魄!D128+武魂!T128+众神殿!D128+精神空间!T127+天赋!S128+魂师之魄1!H128)*(1+BO128)+魂兽1!H130+化神!C127+魂骨!B127+魂环!C127+神兵!D126+神兵!W126+魂核1!H128</f>
        <v>1687888.54647024</v>
      </c>
      <c r="Z128">
        <f>(星级!T128+阶位!U128+战魄!E128+武魂!U128+众神殿!E128+精神空间!U127+天赋!T128+魂师之魄1!I128)*(1+BP128)+魂兽1!I130+化神!D127+魂骨!C127+魂环!D127+神兵!E126+神兵!X126+魂核1!I128</f>
        <v>415976.03161762003</v>
      </c>
      <c r="AA128">
        <f>(星级!U128+阶位!V128+战魄!F128+武魂!V128+众神殿!F128+精神空间!V127+天赋!U128+魂师之魄1!J128)*(1+BQ128)+魂兽1!J130+化神!E127+魂骨!D127+魂环!E127+神兵!F126+神兵!Y126+魂核1!J128</f>
        <v>149172.9736</v>
      </c>
      <c r="AB128">
        <f>(星级!V128+阶位!W128+战魄!G128+武魂!W128+众神殿!G128+精神空间!W127+天赋!V128+魂师之魄1!K128)*(1+BR128)+魂兽1!K130+化神!F127+魂骨!E127+魂环!F127+神兵!G126+神兵!Z126+魂核1!K128</f>
        <v>131334.89360000001</v>
      </c>
      <c r="AC128">
        <f>(星级!W128+阶位!X128+战魄!H128+武魂!X128+众神殿!H128+精神空间!X127+天赋!W128+魂师之魄1!L128)*(1+BS128)+魂兽1!L130+化神!G127+魂骨!F127+魂环!G127+神兵!H126+神兵!AA126+魂核1!L128</f>
        <v>2256.16968</v>
      </c>
      <c r="AD128">
        <f>(星级!X128+阶位!Y128+战魄!I128+武魂!Y128+众神殿!I128+精神空间!Y127+天赋!X128+魂师之魄1!M128)*(1+BT128)+魂兽1!M130+化神!H127+魂骨!G127+魂环!H127+神兵!I126+神兵!AB126+魂核1!M128</f>
        <v>1732.1056800000001</v>
      </c>
      <c r="AE128">
        <f>(星级!Y128+阶位!Z128+战魄!J128+武魂!Z128+众神殿!J128+精神空间!Z127+天赋!Y128+魂师之魄1!N128)*(1+BU128)+魂兽1!N130+化神!I127+魂骨!H127+魂环!I127+神兵!J126+神兵!AC126+魂核1!N128</f>
        <v>1847.3008799999998</v>
      </c>
      <c r="AF128">
        <f>(星级!Z128+阶位!AA128+战魄!K128+武魂!AA128+众神殿!K128+精神空间!AA127+天赋!Z128+魂师之魄1!O128)*(1+BV128)+魂兽1!O130+化神!J127+魂骨!I127+魂环!J127+神兵!K126+神兵!AD126+魂核1!O128</f>
        <v>1781.5456800000002</v>
      </c>
      <c r="AG128">
        <f>(星级!AA128+阶位!AB128+战魄!L128+武魂!AB128+众神殿!L128+精神空间!AB127+天赋!AA128+魂师之魄1!P128)*(1+BW128)+魂兽1!P130+化神!K127+魂骨!J127+魂环!K127+神兵!L126+神兵!AE126+魂核1!P128</f>
        <v>2380.1318799999999</v>
      </c>
      <c r="AH128">
        <f>(星级!AB128+阶位!AC128+战魄!M128+武魂!AC128+众神殿!M128+精神空间!AC127+天赋!AB128+魂师之魄1!Q128)*(1+BX128)+魂兽1!Q130+化神!L127+魂骨!K127+魂环!L127+神兵!M126+神兵!AF126+魂核1!Q128</f>
        <v>1747.5158800000002</v>
      </c>
      <c r="AI128">
        <f>(星级!AC128+阶位!AD128+战魄!N128+武魂!AD128+众神殿!N128+精神空间!AD127+天赋!AC128+魂师之魄1!R128)*(1+BY128)+魂兽1!R130+化神!M127+魂骨!L127+魂环!M127+神兵!N126+神兵!AG126+魂核1!R128</f>
        <v>23847.599999999999</v>
      </c>
      <c r="AJ128">
        <f>(星级!AD128+阶位!AE128+战魄!O128+武魂!AE128+众神殿!O128+精神空间!AE127+天赋!AD128+魂师之魄1!S128)*(1+BZ128)+魂兽1!S130+化神!N127+魂骨!M127+魂环!N127+神兵!O126+神兵!AH126+魂核1!S128</f>
        <v>211.85</v>
      </c>
      <c r="AK128">
        <f>(星级!AE128+阶位!AF128+战魄!P128+武魂!AF128+众神殿!P128+精神空间!AF127+天赋!AE128+魂师之魄1!T128)*(1+CA128)+魂兽1!T130+化神!O127+魂骨!N127+魂环!O127+神兵!P126+神兵!AI126+魂核1!T128</f>
        <v>114670.3768</v>
      </c>
      <c r="AL128">
        <f>(星级!AF128+阶位!AG128+战魄!Q128+武魂!AG128+众神殿!Q128+精神空间!AG127+天赋!AF128+魂师之魄1!U128)*(1+CB128)+魂兽1!U130+化神!P127+魂骨!O127+魂环!P127+神兵!Q126+神兵!AJ126+魂核1!U128</f>
        <v>114670.3768</v>
      </c>
      <c r="AM128">
        <f>化神!R127+魂环!Q127</f>
        <v>66655</v>
      </c>
      <c r="AN128">
        <f>化神!S127+魂环!R127</f>
        <v>66655</v>
      </c>
      <c r="AO128">
        <f>魂环!S127</f>
        <v>2000</v>
      </c>
      <c r="AP128">
        <f>魂环!T127</f>
        <v>2000</v>
      </c>
      <c r="AQ128">
        <f>魂核1!Y128+神器1!AD128+VLOOKUP(精神空间!$B$2,精神空间!$BR$4:$BT$11,2,)</f>
        <v>0.78991</v>
      </c>
      <c r="AR128">
        <f>魂核1!Z128+神器1!AE128+VLOOKUP(精神空间!$B$2,精神空间!$BR$4:$BT$11,2,)</f>
        <v>0.78991</v>
      </c>
      <c r="AT128">
        <f>(星级!AH128+阶位!AJ128+战魄!D128+武魂!AJ128+众神殿!D128+精神空间!AJ127+天赋!AI128+魂师之魄1!H128)*(1+BO128)+魂兽1!H130+化神!C127+魂骨!B127+魂环!C127+神兵!D126+神兵!W126+魂核1!H128</f>
        <v>1556361.2132351398</v>
      </c>
      <c r="AU128">
        <f>(星级!AI128+阶位!AK128+战魄!E128+武魂!AK128+众神殿!E128+精神空间!AK127+天赋!AJ128+魂师之魄1!I128)*(1+BP128)+魂兽1!I130+化神!D127+魂骨!C127+魂环!D127+神兵!E126+神兵!X126+魂核1!I128</f>
        <v>408939.00754165999</v>
      </c>
      <c r="AV128">
        <f>(星级!AJ128+阶位!AL128+战魄!F128+武魂!AL128+众神殿!F128+精神空间!AL127+天赋!AK128+魂师之魄1!J128)*(1+BQ128)+魂兽1!J130+化神!E127+魂骨!D127+魂环!E127+神兵!F126+神兵!Y126+魂核1!J128</f>
        <v>126307.78320000001</v>
      </c>
      <c r="AW128">
        <f>(星级!AK128+阶位!AM128+战魄!G128+武魂!AM128+众神殿!G128+精神空间!AM127+天赋!AL128+魂师之魄1!K128)*(1+BR128)+魂兽1!K130+化神!F127+魂骨!E127+魂环!F127+神兵!G126+神兵!Z126+魂核1!K128</f>
        <v>140466.92560000002</v>
      </c>
      <c r="AX128">
        <f>(星级!AL128+阶位!AN128+战魄!H128+武魂!AN128+众神殿!H128+精神空间!AN127+天赋!AM128+魂师之魄1!L128)*(1+BS128)+魂兽1!L130+化神!G127+魂骨!F127+魂环!G127+神兵!H126+神兵!AA126+魂核1!L128</f>
        <v>2263.5856800000001</v>
      </c>
      <c r="AY128">
        <f>(星级!AM128+阶位!AO128+战魄!I128+武魂!AO128+众神殿!I128+精神空间!AO127+天赋!AN128+魂师之魄1!M128)*(1+BT128)+魂兽1!M130+化神!H127+魂骨!G127+魂环!H127+神兵!I126+神兵!AB126+魂核1!M128</f>
        <v>1739.5216800000001</v>
      </c>
      <c r="AZ128">
        <f>(星级!AN128+阶位!AP128+战魄!J128+武魂!AP128+众神殿!J128+精神空间!AP127+天赋!AO128+魂师之魄1!N128)*(1+BU128)+魂兽1!N130+化神!I127+魂骨!H127+魂环!I127+神兵!J126+神兵!AC126+魂核1!N128</f>
        <v>1815.1648799999998</v>
      </c>
      <c r="BA128">
        <f>(星级!AO128+阶位!AQ128+战魄!K128+武魂!AQ128+众神殿!K128+精神空间!AQ127+天赋!AP128+魂师之魄1!O128)*(1+BV128)+魂兽1!O130+化神!J127+魂骨!I127+魂环!J127+神兵!K126+神兵!AD126+魂核1!O128</f>
        <v>1739.5216800000001</v>
      </c>
      <c r="BB128">
        <f>(星级!AP128+阶位!AR128+战魄!L128+武魂!AR128+众神殿!L128+精神空间!AR127+天赋!AQ128+魂师之魄1!P128)*(1+BW128)+魂兽1!P130+化神!K127+魂骨!J127+魂环!K127+神兵!L126+神兵!AE126+魂核1!P128</f>
        <v>2367.8718800000001</v>
      </c>
      <c r="BC128">
        <f>(星级!AQ128+阶位!AS128+战魄!M128+武魂!AS128+众神殿!M128+精神空间!AS127+天赋!AR128+魂师之魄1!Q128)*(1+BX128)+魂兽1!Q130+化神!L127+魂骨!K127+魂环!L127+神兵!M126+神兵!AF126+魂核1!Q128</f>
        <v>1735.2558800000002</v>
      </c>
      <c r="BD128">
        <f>(星级!AR128+阶位!AT128+战魄!N128+武魂!AT128+众神殿!N128+精神空间!AT127+天赋!AS128+魂师之魄1!R128)*(1+BY128)+魂兽1!R130+化神!M127+魂骨!L127+魂环!M127+神兵!N126+神兵!AG126+魂核1!R128</f>
        <v>11923.8</v>
      </c>
      <c r="BE128">
        <f>(星级!AS128+阶位!AU128+战魄!O128+武魂!AU128+众神殿!O128+精神空间!AU127+天赋!AT128+魂师之魄1!S128)*(1+BZ128)+魂兽1!S130+化神!N127+魂骨!M127+魂环!N127+神兵!O126+神兵!AH126+魂核1!S128</f>
        <v>267.60000000000002</v>
      </c>
      <c r="BF128">
        <f>(星级!AT128+阶位!AV128+战魄!P128+武魂!AV128+众神殿!P128+精神空间!AV127+天赋!AU128+魂师之魄1!T128)*(1+CA128)+魂兽1!T130+化神!O127+魂骨!N127+魂环!O127+神兵!P126+神兵!AI126+魂核1!T128</f>
        <v>111450.5368</v>
      </c>
      <c r="BG128">
        <f>(星级!AU128+阶位!AW128+战魄!Q128+武魂!AW128+众神殿!Q128+精神空间!AW127+天赋!AV128+魂师之魄1!U128)*(1+CB128)+魂兽1!U130+化神!P127+魂骨!O127+魂环!P127+神兵!Q126+神兵!AJ126+魂核1!U128</f>
        <v>111450.5368</v>
      </c>
      <c r="BH128">
        <f>化神!R127+魂环!Q127</f>
        <v>66655</v>
      </c>
      <c r="BI128">
        <f>化神!S127+魂环!R127</f>
        <v>66655</v>
      </c>
      <c r="BJ128">
        <f>魂环!S127</f>
        <v>2000</v>
      </c>
      <c r="BK128">
        <f>魂环!T127</f>
        <v>2000</v>
      </c>
      <c r="BL128">
        <f>魂核1!Y128+神器1!AD128+VLOOKUP(精神空间!$B$2,精神空间!$BR$4:$BT$11,2,)</f>
        <v>0.78991</v>
      </c>
      <c r="BM128">
        <f>魂核1!Z128+神器1!AE128+VLOOKUP(精神空间!$B$2,精神空间!$BR$4:$BT$11,2,)</f>
        <v>0.78991</v>
      </c>
      <c r="BO128">
        <f>战魄!T128+武魂!AZ128+好感度!D127+魂师之魄1!Y128+神器1!M128+魂兽1!X130+精神空间!BA127+精神空间!BC127</f>
        <v>3.1779099999999998</v>
      </c>
      <c r="BP128">
        <f>战魄!U128+武魂!BA128+好感度!E127+魂师之魄1!Z128+神器1!N128+魂兽1!Y130+精神空间!BB127+精神空间!BD127</f>
        <v>2.1779099999999998</v>
      </c>
      <c r="BQ128">
        <f>战魄!V128+武魂!BB128+好感度!F127+魂师之魄1!AA128+神器1!O128+魂兽1!Z130</f>
        <v>1.08</v>
      </c>
      <c r="BR128">
        <f>战魄!W128+武魂!BC128+好感度!G127+魂师之魄1!AB128+神器1!P128+魂兽1!AA130</f>
        <v>1.08</v>
      </c>
      <c r="BS128">
        <f>战魄!X128+武魂!BD128+好感度!H127+魂师之魄1!AC128+神器1!Q128+魂兽1!AB130</f>
        <v>1.472</v>
      </c>
      <c r="BT128">
        <f>战魄!Y128+武魂!BE128+好感度!I127+魂师之魄1!AD128+神器1!R128+魂兽1!AC130</f>
        <v>1.472</v>
      </c>
      <c r="BU128">
        <f>战魄!Z128+武魂!BF128+好感度!J127+魂师之魄1!AE128+神器1!S128+魂兽1!AD130</f>
        <v>1.472</v>
      </c>
      <c r="BV128">
        <f>战魄!AA128+武魂!BG128+好感度!K127+魂师之魄1!AF128+神器1!T128+魂兽1!AE130</f>
        <v>1.472</v>
      </c>
      <c r="BW128">
        <f>战魄!AB128+武魂!BH128+好感度!L127+魂师之魄1!AG128+神器1!U128+魂兽1!AF130</f>
        <v>1.452</v>
      </c>
      <c r="BX128">
        <f>战魄!AC128+武魂!BI128+好感度!M127+魂师之魄1!AH128+神器1!V128+魂兽1!AG130</f>
        <v>1.452</v>
      </c>
      <c r="BY128">
        <f>战魄!AD128+武魂!BJ128+好感度!N127+魂师之魄1!AI128+神器1!W128+魂兽1!AH130</f>
        <v>1.38</v>
      </c>
      <c r="BZ128">
        <f>战魄!AE128+武魂!BK128+好感度!O127+魂师之魄1!AJ128+神器1!X128+魂兽1!AI130</f>
        <v>1.23</v>
      </c>
      <c r="CA128">
        <f>战魄!AF128+武魂!BL128+好感度!P127+魂师之魄1!AK128+神器1!Y128+魂兽1!AJ130</f>
        <v>1.08</v>
      </c>
      <c r="CB128">
        <f>战魄!AG128+武魂!BM128+好感度!Q127+魂师之魄1!AL128+神器1!Z128+魂兽1!AK130</f>
        <v>1.08</v>
      </c>
    </row>
    <row r="129" spans="2:80" x14ac:dyDescent="0.2">
      <c r="B129">
        <v>125</v>
      </c>
      <c r="D129">
        <f>(星级!D129+阶位!D129+战魄!D129+武魂!D129+众神殿!D129+精神空间!D128+天赋!C129+魂师之魄1!H129)*(1+BO129)+魂兽1!H131+化神!C128+魂骨!B128+魂环!C128+神兵!D127+神兵!W127+魂核1!H129</f>
        <v>1819585.50285134</v>
      </c>
      <c r="E129">
        <f>(星级!E129+阶位!E129+战魄!E129+武魂!E129+众神殿!E129+精神空间!E128+天赋!D129+魂师之魄1!I129)*(1+BP129)+魂兽1!I131+化神!D128+魂骨!C128+魂环!D128+神兵!E127+神兵!X127+魂核1!I129</f>
        <v>405298.99129273999</v>
      </c>
      <c r="F129">
        <f>(星级!F129+阶位!F129+战魄!F129+武魂!F129+众神殿!F129+精神空间!F128+天赋!E129+魂师之魄1!J129)*(1+BQ129)+魂兽1!J131+化神!E128+魂骨!D128+魂环!E128+神兵!F127+神兵!Y127+魂核1!J129</f>
        <v>165709.43952000001</v>
      </c>
      <c r="G129">
        <f>(星级!G129+阶位!G129+战魄!G129+武魂!G129+众神殿!G129+精神空间!G128+天赋!F129+魂师之魄1!K129)*(1+BR129)+魂兽1!K131+化神!F128+魂骨!E128+魂环!F128+神兵!G127+神兵!Z127+魂核1!K129</f>
        <v>139545.11952000001</v>
      </c>
      <c r="H129">
        <f>(星级!H129+阶位!H129+战魄!H129+武魂!H129+众神殿!H129+精神空间!H128+天赋!G129+魂师之魄1!L129)*(1+BS129)+魂兽1!L131+化神!G128+魂骨!F128+魂环!G128+神兵!H127+神兵!AA127+魂核1!L129</f>
        <v>2286.3280799999998</v>
      </c>
      <c r="I129">
        <f>(星级!I129+阶位!I129+战魄!I129+武魂!I129+众神殿!I129+精神空间!I128+天赋!H129+魂师之魄1!M129)*(1+BT129)+魂兽1!M131+化神!H128+魂骨!G128+魂环!H128+神兵!I127+神兵!AB127+魂核1!M129</f>
        <v>1762.2640799999999</v>
      </c>
      <c r="J129">
        <f>(星级!J129+阶位!J129+战魄!J129+武魂!J129+众神殿!J129+精神空间!J128+天赋!I129+魂师之魄1!N129)*(1+BU129)+魂兽1!N131+化神!I128+魂骨!H128+魂环!I128+神兵!J127+神兵!AC127+魂核1!N129</f>
        <v>1837.9072799999999</v>
      </c>
      <c r="K129">
        <f>(星级!K129+阶位!K129+战魄!K129+武魂!K129+众神殿!K129+精神空间!K128+天赋!J129+魂师之魄1!O129)*(1+BV129)+魂兽1!O131+化神!J128+魂骨!I128+魂环!J128+神兵!K127+神兵!AD127+魂核1!O129</f>
        <v>1772.1520799999998</v>
      </c>
      <c r="L129">
        <f>(星级!L129+阶位!L129+战魄!L129+武魂!L129+众神殿!L129+精神空间!L128+天赋!K129+魂师之魄1!P129)*(1+BW129)+魂兽1!P131+化神!K128+魂骨!J128+魂环!K128+神兵!L127+神兵!AE127+魂核1!P129</f>
        <v>2409.9280800000001</v>
      </c>
      <c r="M129">
        <f>(星级!M129+阶位!M129+战魄!M129+武魂!M129+众神殿!M129+精神空间!M128+天赋!L129+魂师之魄1!Q129)*(1+BX129)+魂兽1!Q131+化神!L128+魂骨!K128+魂环!L128+神兵!M127+神兵!AF127+魂核1!Q129</f>
        <v>1757.8142799999998</v>
      </c>
      <c r="N129">
        <f>(星级!N129+阶位!N129+战魄!N129+武魂!N129+众神殿!N129+精神空间!N128+天赋!M129+魂师之魄1!R129)*(1+BY129)+魂兽1!R131+化神!M128+魂骨!L128+魂环!M128+神兵!N127+神兵!AG127+魂核1!R129</f>
        <v>30107</v>
      </c>
      <c r="O129">
        <f>(星级!O129+阶位!O129+战魄!O129+武魂!O129+众神殿!O129+精神空间!O128+天赋!N129+魂师之魄1!S129)*(1+BZ129)+魂兽1!S131+化神!N128+魂骨!M128+魂环!N128+神兵!O127+神兵!AH127+魂核1!S129</f>
        <v>133.80000000000001</v>
      </c>
      <c r="P129">
        <f>(星级!P129+阶位!P129+战魄!P129+武魂!P129+众神殿!P129+精神空间!P128+天赋!O129+魂师之魄1!T129)*(1+CA129)+魂兽1!T131+化神!O128+魂骨!N128+魂环!O128+神兵!P127+神兵!AI127+魂核1!T129</f>
        <v>118397.1752</v>
      </c>
      <c r="Q129">
        <f>(星级!Q129+阶位!Q129+战魄!Q129+武魂!Q129+众神殿!Q129+精神空间!Q128+天赋!P129+魂师之魄1!U129)*(1+CB129)+魂兽1!U131+化神!P128+魂骨!O128+魂环!P128+神兵!Q127+神兵!AJ127+魂核1!U129</f>
        <v>118397.1752</v>
      </c>
      <c r="R129">
        <f>化神!R128+魂环!Q128</f>
        <v>66655</v>
      </c>
      <c r="S129">
        <f>化神!S128+魂环!R128</f>
        <v>66655</v>
      </c>
      <c r="T129">
        <f>魂环!S128</f>
        <v>2000</v>
      </c>
      <c r="U129">
        <f>魂环!T128</f>
        <v>2000</v>
      </c>
      <c r="V129">
        <f>魂核1!Y129+神器1!AD129+VLOOKUP(精神空间!$B$2,精神空间!$BR$4:$BT$11,2,)</f>
        <v>0.78991</v>
      </c>
      <c r="W129">
        <f>魂核1!Z129+神器1!AE129+VLOOKUP(精神空间!$B$2,精神空间!$BR$4:$BT$11,2,)</f>
        <v>0.78991</v>
      </c>
      <c r="Y129">
        <f>(星级!S129+阶位!T129+战魄!D129+武魂!T129+众神殿!D129+精神空间!T128+天赋!S129+魂师之魄1!H129)*(1+BO129)+魂兽1!H131+化神!C128+魂骨!B128+魂环!C128+神兵!D127+神兵!W127+魂核1!H129</f>
        <v>1689964.1321582398</v>
      </c>
      <c r="Z129">
        <f>(星级!T129+阶位!U129+战魄!E129+武魂!U129+众神殿!E129+精神空间!U128+天赋!T129+魂师之魄1!I129)*(1+BP129)+魂兽1!I131+化神!D128+魂骨!C128+魂环!D128+神兵!E127+神兵!X127+魂核1!I129</f>
        <v>416479.41256162</v>
      </c>
      <c r="AA129">
        <f>(星级!U129+阶位!V129+战魄!F129+武魂!V129+众神殿!F129+精神空间!V128+天赋!U129+魂师之魄1!J129)*(1+BQ129)+魂兽1!J131+化神!E128+魂骨!D128+魂环!E128+神兵!F127+神兵!Y127+魂核1!J129</f>
        <v>149296.94160000002</v>
      </c>
      <c r="AB129">
        <f>(星级!V129+阶位!W129+战魄!G129+武魂!W129+众神殿!G129+精神空间!W128+天赋!V129+魂师之魄1!K129)*(1+BR129)+魂兽1!K131+化神!F128+魂骨!E128+魂环!F128+神兵!G127+神兵!Z127+魂核1!K129</f>
        <v>131425.5816</v>
      </c>
      <c r="AC129">
        <f>(星级!W129+阶位!X129+战魄!H129+武魂!X129+众神殿!H129+精神空间!X128+天赋!W129+魂师之魄1!L129)*(1+BS129)+魂兽1!L131+化神!G128+魂骨!F128+魂环!G128+神兵!H127+神兵!AA127+魂核1!L129</f>
        <v>2266.5520799999999</v>
      </c>
      <c r="AD129">
        <f>(星级!X129+阶位!Y129+战魄!I129+武魂!Y129+众神殿!I129+精神空间!Y128+天赋!X129+魂师之魄1!M129)*(1+BT129)+魂兽1!M131+化神!H128+魂骨!G128+魂环!H128+神兵!I127+神兵!AB127+魂核1!M129</f>
        <v>1742.4880799999999</v>
      </c>
      <c r="AE129">
        <f>(星级!Y129+阶位!Z129+战魄!J129+武魂!Z129+众神殿!J129+精神空间!Z128+天赋!Y129+魂师之魄1!N129)*(1+BU129)+魂兽1!N131+化神!I128+魂骨!H128+魂环!I128+神兵!J127+神兵!AC127+魂核1!N129</f>
        <v>1857.68328</v>
      </c>
      <c r="AF129">
        <f>(星级!Z129+阶位!AA129+战魄!K129+武魂!AA129+众神殿!K129+精神空间!AA128+天赋!Z129+魂师之魄1!O129)*(1+BV129)+魂兽1!O131+化神!J128+魂骨!I128+魂环!J128+神兵!K127+神兵!AD127+魂核1!O129</f>
        <v>1791.9280799999999</v>
      </c>
      <c r="AG129">
        <f>(星级!AA129+阶位!AB129+战魄!L129+武魂!AB129+众神殿!L129+精神空间!AB128+天赋!AA129+魂师之魄1!P129)*(1+BW129)+魂兽1!P131+化神!K128+魂骨!J128+魂环!K128+神兵!L127+神兵!AE127+魂核1!P129</f>
        <v>2409.9280800000001</v>
      </c>
      <c r="AH129">
        <f>(星级!AB129+阶位!AC129+战魄!M129+武魂!AC129+众神殿!M129+精神空间!AC128+天赋!AB129+魂师之魄1!Q129)*(1+BX129)+魂兽1!Q131+化神!L128+魂骨!K128+魂环!L128+神兵!M127+神兵!AF127+魂核1!Q129</f>
        <v>1757.8142799999998</v>
      </c>
      <c r="AI129">
        <f>(星级!AC129+阶位!AD129+战魄!N129+武魂!AD129+众神殿!N129+精神空间!AD128+天赋!AC129+魂师之魄1!R129)*(1+BY129)+魂兽1!R131+化神!M128+魂骨!L128+魂环!M128+神兵!N127+神兵!AG127+魂核1!R129</f>
        <v>24038</v>
      </c>
      <c r="AJ129">
        <f>(星级!AD129+阶位!AE129+战魄!O129+武魂!AE129+众神殿!O129+精神空间!AE128+天赋!AD129+魂师之魄1!S129)*(1+BZ129)+魂兽1!S131+化神!N128+魂骨!M128+魂环!N128+神兵!O127+神兵!AH127+魂核1!S129</f>
        <v>211.85</v>
      </c>
      <c r="AK129">
        <f>(星级!AE129+阶位!AF129+战魄!P129+武魂!AF129+众神殿!P129+精神空间!AF128+天赋!AE129+魂师之魄1!T129)*(1+CA129)+魂兽1!T131+化神!O128+魂骨!N128+魂环!O128+神兵!P127+神兵!AI127+魂核1!T129</f>
        <v>114692.6952</v>
      </c>
      <c r="AL129">
        <f>(星级!AF129+阶位!AG129+战魄!Q129+武魂!AG129+众神殿!Q129+精神空间!AG128+天赋!AF129+魂师之魄1!U129)*(1+CB129)+魂兽1!U131+化神!P128+魂骨!O128+魂环!P128+神兵!Q127+神兵!AJ127+魂核1!U129</f>
        <v>114692.6952</v>
      </c>
      <c r="AM129">
        <f>化神!R128+魂环!Q128</f>
        <v>66655</v>
      </c>
      <c r="AN129">
        <f>化神!S128+魂环!R128</f>
        <v>66655</v>
      </c>
      <c r="AO129">
        <f>魂环!S128</f>
        <v>2000</v>
      </c>
      <c r="AP129">
        <f>魂环!T128</f>
        <v>2000</v>
      </c>
      <c r="AQ129">
        <f>魂核1!Y129+神器1!AD129+VLOOKUP(精神空间!$B$2,精神空间!$BR$4:$BT$11,2,)</f>
        <v>0.78991</v>
      </c>
      <c r="AR129">
        <f>魂核1!Z129+神器1!AE129+VLOOKUP(精神空间!$B$2,精神空间!$BR$4:$BT$11,2,)</f>
        <v>0.78991</v>
      </c>
      <c r="AT129">
        <f>(星级!AH129+阶位!AJ129+战魄!D129+武魂!AJ129+众神殿!D129+精神空间!AJ128+天赋!AI129+魂师之魄1!H129)*(1+BO129)+魂兽1!H131+化神!C128+魂骨!B128+魂环!C128+神兵!D127+神兵!W127+魂核1!H129</f>
        <v>1609997.22181514</v>
      </c>
      <c r="AU129">
        <f>(星级!AI129+阶位!AK129+战魄!E129+武魂!AK129+众神殿!E129+精神空间!AK128+天赋!AJ129+魂师之魄1!I129)*(1+BP129)+魂兽1!I131+化神!D128+魂骨!C128+魂环!D128+神兵!E127+神兵!X127+魂核1!I129</f>
        <v>425053.71246515994</v>
      </c>
      <c r="AV129">
        <f>(星级!AJ129+阶位!AL129+战魄!F129+武魂!AL129+众神殿!F129+精神空间!AL128+天赋!AK129+魂师之魄1!J129)*(1+BQ129)+魂兽1!J131+化神!E128+魂骨!D128+魂环!E128+神兵!F127+神兵!Y127+魂核1!J129</f>
        <v>128846.40239999999</v>
      </c>
      <c r="AW129">
        <f>(星级!AK129+阶位!AM129+战魄!G129+武魂!AM129+众神殿!G129+精神空间!AM128+天赋!AL129+魂师之魄1!K129)*(1+BR129)+魂兽1!K131+化神!F128+魂骨!E128+魂环!F128+神兵!G127+神兵!Z127+魂核1!K129</f>
        <v>145613.2824</v>
      </c>
      <c r="AX129">
        <f>(星级!AL129+阶位!AN129+战魄!H129+武魂!AN129+众神殿!H129+精神空间!AN128+天赋!AM129+魂师之魄1!L129)*(1+BS129)+魂兽1!L131+化神!G128+魂骨!F128+魂环!G128+神兵!H127+神兵!AA127+魂核1!L129</f>
        <v>2286.3280799999998</v>
      </c>
      <c r="AY129">
        <f>(星级!AM129+阶位!AO129+战魄!I129+武魂!AO129+众神殿!I129+精神空间!AO128+天赋!AN129+魂师之魄1!M129)*(1+BT129)+魂兽1!M131+化神!H128+魂骨!G128+魂环!H128+神兵!I127+神兵!AB127+魂核1!M129</f>
        <v>1762.2640799999999</v>
      </c>
      <c r="AZ129">
        <f>(星级!AN129+阶位!AP129+战魄!J129+武魂!AP129+众神殿!J129+精神空间!AP128+天赋!AO129+魂师之魄1!N129)*(1+BU129)+魂兽1!N131+化神!I128+魂骨!H128+魂环!I128+神兵!J127+神兵!AC127+魂核1!N129</f>
        <v>1837.9072799999999</v>
      </c>
      <c r="BA129">
        <f>(星级!AO129+阶位!AQ129+战魄!K129+武魂!AQ129+众神殿!K129+精神空间!AQ128+天赋!AP129+魂师之魄1!O129)*(1+BV129)+魂兽1!O131+化神!J128+魂骨!I128+魂环!J128+神兵!K127+神兵!AD127+魂核1!O129</f>
        <v>1762.2640799999999</v>
      </c>
      <c r="BB129">
        <f>(星级!AP129+阶位!AR129+战魄!L129+武魂!AR129+众神殿!L129+精神空间!AR128+天赋!AQ129+魂师之魄1!P129)*(1+BW129)+魂兽1!P131+化神!K128+魂骨!J128+魂环!K128+神兵!L127+神兵!AE127+魂核1!P129</f>
        <v>2409.9280800000001</v>
      </c>
      <c r="BC129">
        <f>(星级!AQ129+阶位!AS129+战魄!M129+武魂!AS129+众神殿!M129+精神空间!AS128+天赋!AR129+魂师之魄1!Q129)*(1+BX129)+魂兽1!Q131+化神!L128+魂骨!K128+魂环!L128+神兵!M127+神兵!AF127+魂核1!Q129</f>
        <v>1757.8142799999998</v>
      </c>
      <c r="BD129">
        <f>(星级!AR129+阶位!AT129+战魄!N129+武魂!AT129+众神殿!N129+精神空间!AT128+天赋!AS129+魂师之魄1!R129)*(1+BY129)+魂兽1!R131+化神!M128+魂骨!L128+魂环!M128+神兵!N127+神兵!AG127+魂核1!R129</f>
        <v>12019</v>
      </c>
      <c r="BE129">
        <f>(星级!AS129+阶位!AU129+战魄!O129+武魂!AU129+众神殿!O129+精神空间!AU128+天赋!AT129+魂师之魄1!S129)*(1+BZ129)+魂兽1!S131+化神!N128+魂骨!M128+魂环!N128+神兵!O127+神兵!AH127+魂核1!S129</f>
        <v>267.60000000000002</v>
      </c>
      <c r="BF129">
        <f>(星级!AT129+阶位!AV129+战魄!P129+武魂!AV129+众神殿!P129+精神空间!AV128+天赋!AU129+魂师之魄1!T129)*(1+CA129)+魂兽1!T131+化神!O128+魂骨!N128+魂环!O128+神兵!P127+神兵!AI127+魂核1!T129</f>
        <v>114692.6952</v>
      </c>
      <c r="BG129">
        <f>(星级!AU129+阶位!AW129+战魄!Q129+武魂!AW129+众神殿!Q129+精神空间!AW128+天赋!AV129+魂师之魄1!U129)*(1+CB129)+魂兽1!U131+化神!P128+魂骨!O128+魂环!P128+神兵!Q127+神兵!AJ127+魂核1!U129</f>
        <v>114692.6952</v>
      </c>
      <c r="BH129">
        <f>化神!R128+魂环!Q128</f>
        <v>66655</v>
      </c>
      <c r="BI129">
        <f>化神!S128+魂环!R128</f>
        <v>66655</v>
      </c>
      <c r="BJ129">
        <f>魂环!S128</f>
        <v>2000</v>
      </c>
      <c r="BK129">
        <f>魂环!T128</f>
        <v>2000</v>
      </c>
      <c r="BL129">
        <f>魂核1!Y129+神器1!AD129+VLOOKUP(精神空间!$B$2,精神空间!$BR$4:$BT$11,2,)</f>
        <v>0.78991</v>
      </c>
      <c r="BM129">
        <f>魂核1!Z129+神器1!AE129+VLOOKUP(精神空间!$B$2,精神空间!$BR$4:$BT$11,2,)</f>
        <v>0.78991</v>
      </c>
      <c r="BO129">
        <f>战魄!T129+武魂!AZ129+好感度!D128+魂师之魄1!Y129+神器1!M129+魂兽1!X131+精神空间!BA128+精神空间!BC128</f>
        <v>3.1779099999999998</v>
      </c>
      <c r="BP129">
        <f>战魄!U129+武魂!BA129+好感度!E128+魂师之魄1!Z129+神器1!N129+魂兽1!Y131+精神空间!BB128+精神空间!BD128</f>
        <v>2.1779099999999998</v>
      </c>
      <c r="BQ129">
        <f>战魄!V129+武魂!BB129+好感度!F128+魂师之魄1!AA129+神器1!O129+魂兽1!Z131</f>
        <v>1.08</v>
      </c>
      <c r="BR129">
        <f>战魄!W129+武魂!BC129+好感度!G128+魂师之魄1!AB129+神器1!P129+魂兽1!AA131</f>
        <v>1.08</v>
      </c>
      <c r="BS129">
        <f>战魄!X129+武魂!BD129+好感度!H128+魂师之魄1!AC129+神器1!Q129+魂兽1!AB131</f>
        <v>1.472</v>
      </c>
      <c r="BT129">
        <f>战魄!Y129+武魂!BE129+好感度!I128+魂师之魄1!AD129+神器1!R129+魂兽1!AC131</f>
        <v>1.472</v>
      </c>
      <c r="BU129">
        <f>战魄!Z129+武魂!BF129+好感度!J128+魂师之魄1!AE129+神器1!S129+魂兽1!AD131</f>
        <v>1.472</v>
      </c>
      <c r="BV129">
        <f>战魄!AA129+武魂!BG129+好感度!K128+魂师之魄1!AF129+神器1!T129+魂兽1!AE131</f>
        <v>1.472</v>
      </c>
      <c r="BW129">
        <f>战魄!AB129+武魂!BH129+好感度!L128+魂师之魄1!AG129+神器1!U129+魂兽1!AF131</f>
        <v>1.472</v>
      </c>
      <c r="BX129">
        <f>战魄!AC129+武魂!BI129+好感度!M128+魂师之魄1!AH129+神器1!V129+魂兽1!AG131</f>
        <v>1.452</v>
      </c>
      <c r="BY129">
        <f>战魄!AD129+武魂!BJ129+好感度!N128+魂师之魄1!AI129+神器1!W129+魂兽1!AH131</f>
        <v>1.38</v>
      </c>
      <c r="BZ129">
        <f>战魄!AE129+武魂!BK129+好感度!O128+魂师之魄1!AJ129+神器1!X129+魂兽1!AI131</f>
        <v>1.23</v>
      </c>
      <c r="CA129">
        <f>战魄!AF129+武魂!BL129+好感度!P128+魂师之魄1!AK129+神器1!Y129+魂兽1!AJ131</f>
        <v>1.08</v>
      </c>
      <c r="CB129">
        <f>战魄!AG129+武魂!BM129+好感度!Q128+魂师之魄1!AL129+神器1!Z129+魂兽1!AK131</f>
        <v>1.08</v>
      </c>
    </row>
    <row r="130" spans="2:80" x14ac:dyDescent="0.2">
      <c r="B130">
        <v>126</v>
      </c>
      <c r="D130">
        <f>(星级!D130+阶位!D130+战魄!D130+武魂!D130+众神殿!D130+精神空间!D129+天赋!C130+魂师之魄1!H130)*(1+BO130)+魂兽1!H132+化神!C129+魂骨!B129+魂环!C129+神兵!D128+神兵!W128+魂核1!H130</f>
        <v>1841949.8550813398</v>
      </c>
      <c r="E130">
        <f>(星级!E130+阶位!E130+战魄!E130+武魂!E130+众神殿!E130+精神空间!E129+天赋!D130+魂师之魄1!I130)*(1+BP130)+魂兽1!I132+化神!D129+魂骨!C129+魂环!D129+神兵!E128+神兵!X128+魂核1!I130</f>
        <v>405779.49128473992</v>
      </c>
      <c r="F130">
        <f>(星级!F130+阶位!F130+战魄!F130+武魂!F130+众神殿!F130+精神空间!F129+天赋!E130+魂师之魄1!J130)*(1+BQ130)+魂兽1!J132+化神!E129+魂骨!D129+魂环!E129+神兵!F128+神兵!Y128+魂核1!J130</f>
        <v>165863.77552</v>
      </c>
      <c r="G130">
        <f>(星级!G130+阶位!G130+战魄!G130+武魂!G130+众神殿!G130+精神空间!G129+天赋!F130+魂师之魄1!K130)*(1+BR130)+魂兽1!K132+化神!F129+魂骨!E129+魂环!F129+神兵!G128+神兵!Z128+魂核1!K130</f>
        <v>139655.77552</v>
      </c>
      <c r="H130">
        <f>(星级!H130+阶位!H130+战魄!H130+武魂!H130+众神殿!H130+精神空间!H129+天赋!G130+魂师之魄1!L130)*(1+BS130)+魂兽1!L132+化神!G129+魂骨!F129+魂环!G129+神兵!H128+神兵!AA128+魂核1!L130</f>
        <v>2296.7104800000002</v>
      </c>
      <c r="I130">
        <f>(星级!I130+阶位!I130+战魄!I130+武魂!I130+众神殿!I130+精神空间!I129+天赋!H130+魂师之魄1!M130)*(1+BT130)+魂兽1!M132+化神!H129+魂骨!G129+魂环!H129+神兵!I128+神兵!AB128+魂核1!M130</f>
        <v>1772.6464800000001</v>
      </c>
      <c r="J130">
        <f>(星级!J130+阶位!J130+战魄!J130+武魂!J130+众神殿!J130+精神空间!J129+天赋!I130+魂师之魄1!N130)*(1+BU130)+魂兽1!N132+化神!I129+魂骨!H129+魂环!I129+神兵!J128+神兵!AC128+魂核1!N130</f>
        <v>1848.2896800000001</v>
      </c>
      <c r="K130">
        <f>(星级!K130+阶位!K130+战魄!K130+武魂!K130+众神殿!K130+精神空间!K129+天赋!J130+魂师之魄1!O130)*(1+BV130)+魂兽1!O132+化神!J129+魂骨!I129+魂环!J129+神兵!K128+神兵!AD128+魂核1!O130</f>
        <v>1782.53448</v>
      </c>
      <c r="L130">
        <f>(星级!L130+阶位!L130+战魄!L130+武魂!L130+众神殿!L130+精神空间!L129+天赋!K130+魂师之魄1!P130)*(1+BW130)+魂兽1!P132+化神!K129+魂骨!J129+魂环!K129+神兵!L128+神兵!AE128+魂核1!P130</f>
        <v>2420.3104800000001</v>
      </c>
      <c r="M130">
        <f>(星级!M130+阶位!M130+战魄!M130+武魂!M130+众神殿!M130+精神空间!M129+天赋!L130+魂师之魄1!Q130)*(1+BX130)+魂兽1!Q132+化神!L129+魂骨!K129+魂环!L129+神兵!M128+神兵!AF128+魂核1!Q130</f>
        <v>1782.53448</v>
      </c>
      <c r="N130">
        <f>(星级!N130+阶位!N130+战魄!N130+武魂!N130+众神殿!N130+精神空间!N129+天赋!M130+魂师之魄1!R130)*(1+BY130)+魂兽1!R132+化神!M129+魂骨!L129+魂环!M129+神兵!N128+神兵!AG128+魂核1!R130</f>
        <v>30345</v>
      </c>
      <c r="O130">
        <f>(星级!O130+阶位!O130+战魄!O130+武魂!O130+众神殿!O130+精神空间!O129+天赋!N130+魂师之魄1!S130)*(1+BZ130)+魂兽1!S132+化神!N129+魂骨!M129+魂环!N129+神兵!O128+神兵!AH128+魂核1!S130</f>
        <v>133.80000000000001</v>
      </c>
      <c r="P130">
        <f>(星级!P130+阶位!P130+战魄!P130+武魂!P130+众神殿!P130+精神空间!P129+天赋!O130+魂师之魄1!T130)*(1+CA130)+魂兽1!T132+化神!O129+魂骨!N129+魂环!O129+神兵!P128+神兵!AI128+魂核1!T130</f>
        <v>119018.5336</v>
      </c>
      <c r="Q130">
        <f>(星级!Q130+阶位!Q130+战魄!Q130+武魂!Q130+众神殿!Q130+精神空间!Q129+天赋!P130+魂师之魄1!U130)*(1+CB130)+魂兽1!U132+化神!P129+魂骨!O129+魂环!P129+神兵!Q128+神兵!AJ128+魂核1!U130</f>
        <v>119018.5336</v>
      </c>
      <c r="R130">
        <f>化神!R129+魂环!Q129</f>
        <v>66655</v>
      </c>
      <c r="S130">
        <f>化神!S129+魂环!R129</f>
        <v>66655</v>
      </c>
      <c r="T130">
        <f>魂环!S129</f>
        <v>2000</v>
      </c>
      <c r="U130">
        <f>魂环!T129</f>
        <v>2000</v>
      </c>
      <c r="V130">
        <f>魂核1!Y130+神器1!AD130+VLOOKUP(精神空间!$B$2,精神空间!$BR$4:$BT$11,2,)</f>
        <v>0.78991</v>
      </c>
      <c r="W130">
        <f>魂核1!Z130+神器1!AE130+VLOOKUP(精神空间!$B$2,精神空间!$BR$4:$BT$11,2,)</f>
        <v>0.78991</v>
      </c>
      <c r="Y130">
        <f>(星级!S130+阶位!T130+战魄!D130+武魂!T130+众神殿!D130+精神空间!T129+天赋!S130+魂师之魄1!H130)*(1+BO130)+魂兽1!H132+化神!C129+魂骨!B129+魂环!C129+神兵!D128+神兵!W128+魂核1!H130</f>
        <v>1692039.7178462399</v>
      </c>
      <c r="Z130">
        <f>(星级!T130+阶位!U130+战魄!E130+武魂!U130+众神殿!E130+精神空间!U129+天赋!T130+魂师之魄1!I130)*(1+BP130)+魂兽1!I132+化神!D129+魂骨!C129+魂环!D129+神兵!E128+神兵!X128+魂核1!I130</f>
        <v>416982.79350561998</v>
      </c>
      <c r="AA130">
        <f>(星级!U130+阶位!V130+战魄!F130+武魂!V130+众神殿!F130+精神空间!V129+天赋!U130+魂师之魄1!J130)*(1+BQ130)+魂兽1!J132+化神!E129+魂骨!D129+魂环!E129+神兵!F128+神兵!Y128+魂核1!J130</f>
        <v>149420.90960000001</v>
      </c>
      <c r="AB130">
        <f>(星级!V130+阶位!W130+战魄!G130+武魂!W130+众神殿!G130+精神空间!W129+天赋!V130+魂师之魄1!K130)*(1+BR130)+魂兽1!K132+化神!F129+魂骨!E129+魂环!F129+神兵!G128+神兵!Z128+魂核1!K130</f>
        <v>131516.2696</v>
      </c>
      <c r="AC130">
        <f>(星级!W130+阶位!X130+战魄!H130+武魂!X130+众神殿!H130+精神空间!X129+天赋!W130+魂师之魄1!L130)*(1+BS130)+魂兽1!L132+化神!G129+魂骨!F129+魂环!G129+神兵!H128+神兵!AA128+魂核1!L130</f>
        <v>2276.9344799999999</v>
      </c>
      <c r="AD130">
        <f>(星级!X130+阶位!Y130+战魄!I130+武魂!Y130+众神殿!I130+精神空间!Y129+天赋!X130+魂师之魄1!M130)*(1+BT130)+魂兽1!M132+化神!H129+魂骨!G129+魂环!H129+神兵!I128+神兵!AB128+魂核1!M130</f>
        <v>1752.87048</v>
      </c>
      <c r="AE130">
        <f>(星级!Y130+阶位!Z130+战魄!J130+武魂!Z130+众神殿!J130+精神空间!Z129+天赋!Y130+魂师之魄1!N130)*(1+BU130)+魂兽1!N132+化神!I129+魂骨!H129+魂环!I129+神兵!J128+神兵!AC128+魂核1!N130</f>
        <v>1868.0656800000002</v>
      </c>
      <c r="AF130">
        <f>(星级!Z130+阶位!AA130+战魄!K130+武魂!AA130+众神殿!K130+精神空间!AA129+天赋!Z130+魂师之魄1!O130)*(1+BV130)+魂兽1!O132+化神!J129+魂骨!I129+魂环!J129+神兵!K128+神兵!AD128+魂核1!O130</f>
        <v>1802.3104800000001</v>
      </c>
      <c r="AG130">
        <f>(星级!AA130+阶位!AB130+战魄!L130+武魂!AB130+众神殿!L130+精神空间!AB129+天赋!AA130+魂师之魄1!P130)*(1+BW130)+魂兽1!P132+化神!K129+魂骨!J129+魂环!K129+神兵!L128+神兵!AE128+魂核1!P130</f>
        <v>2420.3104800000001</v>
      </c>
      <c r="AH130">
        <f>(星级!AB130+阶位!AC130+战魄!M130+武魂!AC130+众神殿!M130+精神空间!AC129+天赋!AB130+魂师之魄1!Q130)*(1+BX130)+魂兽1!Q132+化神!L129+魂骨!K129+魂环!L129+神兵!M128+神兵!AF128+魂核1!Q130</f>
        <v>1782.53448</v>
      </c>
      <c r="AI130">
        <f>(星级!AC130+阶位!AD130+战魄!N130+武魂!AD130+众神殿!N130+精神空间!AD129+天赋!AC130+魂师之魄1!R130)*(1+BY130)+魂兽1!R132+化神!M129+魂骨!L129+魂环!M129+神兵!N128+神兵!AG128+魂核1!R130</f>
        <v>24228.399999999998</v>
      </c>
      <c r="AJ130">
        <f>(星级!AD130+阶位!AE130+战魄!O130+武魂!AE130+众神殿!O130+精神空间!AE129+天赋!AD130+魂师之魄1!S130)*(1+BZ130)+魂兽1!S132+化神!N129+魂骨!M129+魂环!N129+神兵!O128+神兵!AH128+魂核1!S130</f>
        <v>211.85</v>
      </c>
      <c r="AK130">
        <f>(星级!AE130+阶位!AF130+战魄!P130+武魂!AF130+众神殿!P130+精神空间!AF129+天赋!AE130+魂师之魄1!T130)*(1+CA130)+魂兽1!T132+化神!O129+魂骨!N129+魂环!O129+神兵!P128+神兵!AI128+魂核1!T130</f>
        <v>114715.01360000001</v>
      </c>
      <c r="AL130">
        <f>(星级!AF130+阶位!AG130+战魄!Q130+武魂!AG130+众神殿!Q130+精神空间!AG129+天赋!AF130+魂师之魄1!U130)*(1+CB130)+魂兽1!U132+化神!P129+魂骨!O129+魂环!P129+神兵!Q128+神兵!AJ128+魂核1!U130</f>
        <v>114715.01360000001</v>
      </c>
      <c r="AM130">
        <f>化神!R129+魂环!Q129</f>
        <v>66655</v>
      </c>
      <c r="AN130">
        <f>化神!S129+魂环!R129</f>
        <v>66655</v>
      </c>
      <c r="AO130">
        <f>魂环!S129</f>
        <v>2000</v>
      </c>
      <c r="AP130">
        <f>魂环!T129</f>
        <v>2000</v>
      </c>
      <c r="AQ130">
        <f>魂核1!Y130+神器1!AD130+VLOOKUP(精神空间!$B$2,精神空间!$BR$4:$BT$11,2,)</f>
        <v>0.78991</v>
      </c>
      <c r="AR130">
        <f>魂核1!Z130+神器1!AE130+VLOOKUP(精神空间!$B$2,精神空间!$BR$4:$BT$11,2,)</f>
        <v>0.78991</v>
      </c>
      <c r="AT130">
        <f>(星级!AH130+阶位!AJ130+战魄!D130+武魂!AJ130+众神殿!D130+精神空间!AJ129+天赋!AI130+魂师之魄1!H130)*(1+BO130)+魂兽1!H132+化神!C129+魂骨!B129+魂环!C129+神兵!D128+神兵!W128+魂核1!H130</f>
        <v>1611843.8580351397</v>
      </c>
      <c r="AU130">
        <f>(星级!AI130+阶位!AK130+战魄!E130+武魂!AK130+众神殿!E130+精神空间!AK129+天赋!AJ130+魂师之魄1!I130)*(1+BP130)+魂兽1!I132+化神!D129+魂骨!C129+魂环!D129+神兵!E128+神兵!X128+魂核1!I130</f>
        <v>425587.12465865997</v>
      </c>
      <c r="AV130">
        <f>(星级!AJ130+阶位!AL130+战魄!F130+武魂!AL130+众神殿!F130+精神空间!AL129+天赋!AK130+魂师之魄1!J130)*(1+BQ130)+魂兽1!J132+化神!E129+魂骨!D129+魂环!E129+神兵!F128+神兵!Y128+魂核1!J130</f>
        <v>128926.46160000001</v>
      </c>
      <c r="AW130">
        <f>(星级!AK130+阶位!AM130+战魄!G130+武魂!AM130+众神殿!G130+精神空间!AM129+天赋!AL130+魂师之魄1!K130)*(1+BR130)+魂兽1!K132+化神!F129+魂骨!E129+魂环!F129+神兵!G128+神兵!Z128+魂核1!K130</f>
        <v>145723.95919999998</v>
      </c>
      <c r="AX130">
        <f>(星级!AL130+阶位!AN130+战魄!H130+武魂!AN130+众神殿!H130+精神空间!AN129+天赋!AM130+魂师之魄1!L130)*(1+BS130)+魂兽1!L132+化神!G129+魂骨!F129+魂环!G129+神兵!H128+神兵!AA128+魂核1!L130</f>
        <v>2296.7104800000002</v>
      </c>
      <c r="AY130">
        <f>(星级!AM130+阶位!AO130+战魄!I130+武魂!AO130+众神殿!I130+精神空间!AO129+天赋!AN130+魂师之魄1!M130)*(1+BT130)+魂兽1!M132+化神!H129+魂骨!G129+魂环!H129+神兵!I128+神兵!AB128+魂核1!M130</f>
        <v>1772.6464800000001</v>
      </c>
      <c r="AZ130">
        <f>(星级!AN130+阶位!AP130+战魄!J130+武魂!AP130+众神殿!J130+精神空间!AP129+天赋!AO130+魂师之魄1!N130)*(1+BU130)+魂兽1!N132+化神!I129+魂骨!H129+魂环!I129+神兵!J128+神兵!AC128+魂核1!N130</f>
        <v>1848.2896800000001</v>
      </c>
      <c r="BA130">
        <f>(星级!AO130+阶位!AQ130+战魄!K130+武魂!AQ130+众神殿!K130+精神空间!AQ129+天赋!AP130+魂师之魄1!O130)*(1+BV130)+魂兽1!O132+化神!J129+魂骨!I129+魂环!J129+神兵!K128+神兵!AD128+魂核1!O130</f>
        <v>1772.6464800000001</v>
      </c>
      <c r="BB130">
        <f>(星级!AP130+阶位!AR130+战魄!L130+武魂!AR130+众神殿!L130+精神空间!AR129+天赋!AQ130+魂师之魄1!P130)*(1+BW130)+魂兽1!P132+化神!K129+魂骨!J129+魂环!K129+神兵!L128+神兵!AE128+魂核1!P130</f>
        <v>2420.3104800000001</v>
      </c>
      <c r="BC130">
        <f>(星级!AQ130+阶位!AS130+战魄!M130+武魂!AS130+众神殿!M130+精神空间!AS129+天赋!AR130+魂师之魄1!Q130)*(1+BX130)+魂兽1!Q132+化神!L129+魂骨!K129+魂环!L129+神兵!M128+神兵!AF128+魂核1!Q130</f>
        <v>1782.53448</v>
      </c>
      <c r="BD130">
        <f>(星级!AR130+阶位!AT130+战魄!N130+武魂!AT130+众神殿!N130+精神空间!AT129+天赋!AS130+魂师之魄1!R130)*(1+BY130)+魂兽1!R132+化神!M129+魂骨!L129+魂环!M129+神兵!N128+神兵!AG128+魂核1!R130</f>
        <v>12114.199999999999</v>
      </c>
      <c r="BE130">
        <f>(星级!AS130+阶位!AU130+战魄!O130+武魂!AU130+众神殿!O130+精神空间!AU129+天赋!AT130+魂师之魄1!S130)*(1+BZ130)+魂兽1!S132+化神!N129+魂骨!M129+魂环!N129+神兵!O128+神兵!AH128+魂核1!S130</f>
        <v>267.60000000000002</v>
      </c>
      <c r="BF130">
        <f>(星级!AT130+阶位!AV130+战魄!P130+武魂!AV130+众神殿!P130+精神空间!AV129+天赋!AU130+魂师之魄1!T130)*(1+CA130)+魂兽1!T132+化神!O129+魂骨!N129+魂环!O129+神兵!P128+神兵!AI128+魂核1!T130</f>
        <v>114715.01360000001</v>
      </c>
      <c r="BG130">
        <f>(星级!AU130+阶位!AW130+战魄!Q130+武魂!AW130+众神殿!Q130+精神空间!AW129+天赋!AV130+魂师之魄1!U130)*(1+CB130)+魂兽1!U132+化神!P129+魂骨!O129+魂环!P129+神兵!Q128+神兵!AJ128+魂核1!U130</f>
        <v>114715.01360000001</v>
      </c>
      <c r="BH130">
        <f>化神!R129+魂环!Q129</f>
        <v>66655</v>
      </c>
      <c r="BI130">
        <f>化神!S129+魂环!R129</f>
        <v>66655</v>
      </c>
      <c r="BJ130">
        <f>魂环!S129</f>
        <v>2000</v>
      </c>
      <c r="BK130">
        <f>魂环!T129</f>
        <v>2000</v>
      </c>
      <c r="BL130">
        <f>魂核1!Y130+神器1!AD130+VLOOKUP(精神空间!$B$2,精神空间!$BR$4:$BT$11,2,)</f>
        <v>0.78991</v>
      </c>
      <c r="BM130">
        <f>魂核1!Z130+神器1!AE130+VLOOKUP(精神空间!$B$2,精神空间!$BR$4:$BT$11,2,)</f>
        <v>0.78991</v>
      </c>
      <c r="BO130">
        <f>战魄!T130+武魂!AZ130+好感度!D129+魂师之魄1!Y130+神器1!M130+魂兽1!X132+精神空间!BA129+精神空间!BC129</f>
        <v>3.1779099999999998</v>
      </c>
      <c r="BP130">
        <f>战魄!U130+武魂!BA130+好感度!E129+魂师之魄1!Z130+神器1!N130+魂兽1!Y132+精神空间!BB129+精神空间!BD129</f>
        <v>2.1779099999999998</v>
      </c>
      <c r="BQ130">
        <f>战魄!V130+武魂!BB130+好感度!F129+魂师之魄1!AA130+神器1!O130+魂兽1!Z132</f>
        <v>1.08</v>
      </c>
      <c r="BR130">
        <f>战魄!W130+武魂!BC130+好感度!G129+魂师之魄1!AB130+神器1!P130+魂兽1!AA132</f>
        <v>1.08</v>
      </c>
      <c r="BS130">
        <f>战魄!X130+武魂!BD130+好感度!H129+魂师之魄1!AC130+神器1!Q130+魂兽1!AB132</f>
        <v>1.472</v>
      </c>
      <c r="BT130">
        <f>战魄!Y130+武魂!BE130+好感度!I129+魂师之魄1!AD130+神器1!R130+魂兽1!AC132</f>
        <v>1.472</v>
      </c>
      <c r="BU130">
        <f>战魄!Z130+武魂!BF130+好感度!J129+魂师之魄1!AE130+神器1!S130+魂兽1!AD132</f>
        <v>1.472</v>
      </c>
      <c r="BV130">
        <f>战魄!AA130+武魂!BG130+好感度!K129+魂师之魄1!AF130+神器1!T130+魂兽1!AE132</f>
        <v>1.472</v>
      </c>
      <c r="BW130">
        <f>战魄!AB130+武魂!BH130+好感度!L129+魂师之魄1!AG130+神器1!U130+魂兽1!AF132</f>
        <v>1.472</v>
      </c>
      <c r="BX130">
        <f>战魄!AC130+武魂!BI130+好感度!M129+魂师之魄1!AH130+神器1!V130+魂兽1!AG132</f>
        <v>1.472</v>
      </c>
      <c r="BY130">
        <f>战魄!AD130+武魂!BJ130+好感度!N129+魂师之魄1!AI130+神器1!W130+魂兽1!AH132</f>
        <v>1.38</v>
      </c>
      <c r="BZ130">
        <f>战魄!AE130+武魂!BK130+好感度!O129+魂师之魄1!AJ130+神器1!X130+魂兽1!AI132</f>
        <v>1.23</v>
      </c>
      <c r="CA130">
        <f>战魄!AF130+武魂!BL130+好感度!P129+魂师之魄1!AK130+神器1!Y130+魂兽1!AJ132</f>
        <v>1.08</v>
      </c>
      <c r="CB130">
        <f>战魄!AG130+武魂!BM130+好感度!Q129+魂师之魄1!AL130+神器1!Z130+魂兽1!AK132</f>
        <v>1.08</v>
      </c>
    </row>
    <row r="131" spans="2:80" x14ac:dyDescent="0.2">
      <c r="B131">
        <v>127</v>
      </c>
      <c r="D131">
        <f>(星级!D131+阶位!D131+战魄!D131+武魂!D131+众神殿!D131+精神空间!D130+天赋!C131+魂师之魄1!H131)*(1+BO131)+魂兽1!H133+化神!C130+魂骨!B130+魂环!C130+神兵!D129+神兵!W129+魂核1!H131</f>
        <v>1844260.2393113398</v>
      </c>
      <c r="E131">
        <f>(星级!E131+阶位!E131+战魄!E131+武魂!E131+众神殿!E131+精神空间!E130+天赋!D131+魂师之魄1!I131)*(1+BP131)+魂兽1!I133+化神!D130+魂骨!C130+魂环!D130+神兵!E129+神兵!X129+魂核1!I131</f>
        <v>406259.99127673998</v>
      </c>
      <c r="F131">
        <f>(星级!F131+阶位!F131+战魄!F131+武魂!F131+众神殿!F131+精神空间!F130+天赋!E131+魂师之魄1!J131)*(1+BQ131)+魂兽1!J133+化神!E130+魂骨!D130+魂环!E130+神兵!F129+神兵!Y129+魂核1!J131</f>
        <v>166018.11152000001</v>
      </c>
      <c r="G131">
        <f>(星级!G131+阶位!G131+战魄!G131+武魂!G131+众神殿!G131+精神空间!G130+天赋!F131+魂师之魄1!K131)*(1+BR131)+魂兽1!K133+化神!F130+魂骨!E130+魂环!F130+神兵!G129+神兵!Z129+魂核1!K131</f>
        <v>139766.43151999998</v>
      </c>
      <c r="H131">
        <f>(星级!H131+阶位!H131+战魄!H131+武魂!H131+众神殿!H131+精神空间!H130+天赋!G131+魂师之魄1!L131)*(1+BS131)+魂兽1!L133+化神!G130+魂骨!F130+魂环!G130+神兵!H129+神兵!AA129+魂核1!L131</f>
        <v>2307.0928799999997</v>
      </c>
      <c r="I131">
        <f>(星级!I131+阶位!I131+战魄!I131+武魂!I131+众神殿!I131+精神空间!I130+天赋!H131+魂师之魄1!M131)*(1+BT131)+魂兽1!M133+化神!H130+魂骨!G130+魂环!H130+神兵!I129+神兵!AB129+魂核1!M131</f>
        <v>1783.0288799999998</v>
      </c>
      <c r="J131">
        <f>(星级!J131+阶位!J131+战魄!J131+武魂!J131+众神殿!J131+精神空间!J130+天赋!I131+魂师之魄1!N131)*(1+BU131)+魂兽1!N133+化神!I130+魂骨!H130+魂环!I130+神兵!J129+神兵!AC129+魂核1!N131</f>
        <v>1858.6720800000001</v>
      </c>
      <c r="K131">
        <f>(星级!K131+阶位!K131+战魄!K131+武魂!K131+众神殿!K131+精神空间!K130+天赋!J131+魂师之魄1!O131)*(1+BV131)+魂兽1!O133+化神!J130+魂骨!I130+魂环!J130+神兵!K129+神兵!AD129+魂核1!O131</f>
        <v>1792.91688</v>
      </c>
      <c r="L131">
        <f>(星级!L131+阶位!L131+战魄!L131+武魂!L131+众神殿!L131+精神空间!L130+天赋!K131+魂师之魄1!P131)*(1+BW131)+魂兽1!P133+化神!K130+魂骨!J130+魂环!K130+神兵!L129+神兵!AE129+魂核1!P131</f>
        <v>2430.6928800000001</v>
      </c>
      <c r="M131">
        <f>(星级!M131+阶位!M131+战魄!M131+武魂!M131+众神殿!M131+精神空间!M130+天赋!L131+魂师之魄1!Q131)*(1+BX131)+魂兽1!Q133+化神!L130+魂骨!K130+魂环!L130+神兵!M129+神兵!AF129+魂核1!Q131</f>
        <v>1792.91688</v>
      </c>
      <c r="N131">
        <f>(星级!N131+阶位!N131+战魄!N131+武魂!N131+众神殿!N131+精神空间!N130+天赋!M131+魂师之魄1!R131)*(1+BY131)+魂兽1!R133+化神!M130+魂骨!L130+魂环!M130+神兵!N129+神兵!AG129+魂核1!R131</f>
        <v>30840</v>
      </c>
      <c r="O131">
        <f>(星级!O131+阶位!O131+战魄!O131+武魂!O131+众神殿!O131+精神空间!O130+天赋!N131+魂师之魄1!S131)*(1+BZ131)+魂兽1!S133+化神!N130+魂骨!M130+魂环!N130+神兵!O129+神兵!AH129+魂核1!S131</f>
        <v>133.80000000000001</v>
      </c>
      <c r="P131">
        <f>(星级!P131+阶位!P131+战魄!P131+武魂!P131+众神殿!P131+精神空间!P130+天赋!O131+魂师之魄1!T131)*(1+CA131)+魂兽1!T133+化神!O130+魂骨!N130+魂环!O130+神兵!P129+神兵!AI129+魂核1!T131</f>
        <v>119040.852</v>
      </c>
      <c r="Q131">
        <f>(星级!Q131+阶位!Q131+战魄!Q131+武魂!Q131+众神殿!Q131+精神空间!Q130+天赋!P131+魂师之魄1!U131)*(1+CB131)+魂兽1!U133+化神!P130+魂骨!O130+魂环!P130+神兵!Q129+神兵!AJ129+魂核1!U131</f>
        <v>119040.852</v>
      </c>
      <c r="R131">
        <f>化神!R130+魂环!Q130</f>
        <v>66655</v>
      </c>
      <c r="S131">
        <f>化神!S130+魂环!R130</f>
        <v>66655</v>
      </c>
      <c r="T131">
        <f>魂环!S130</f>
        <v>2000</v>
      </c>
      <c r="U131">
        <f>魂环!T130</f>
        <v>2000</v>
      </c>
      <c r="V131">
        <f>魂核1!Y131+神器1!AD131+VLOOKUP(精神空间!$B$2,精神空间!$BR$4:$BT$11,2,)</f>
        <v>0.78991</v>
      </c>
      <c r="W131">
        <f>魂核1!Z131+神器1!AE131+VLOOKUP(精神空间!$B$2,精神空间!$BR$4:$BT$11,2,)</f>
        <v>0.78991</v>
      </c>
      <c r="Y131">
        <f>(星级!S131+阶位!T131+战魄!D131+武魂!T131+众神殿!D131+精神空间!T130+天赋!S131+魂师之魄1!H131)*(1+BO131)+魂兽1!H133+化神!C130+魂骨!B130+魂环!C130+神兵!D129+神兵!W129+魂核1!H131</f>
        <v>1694115.30353424</v>
      </c>
      <c r="Z131">
        <f>(星级!T131+阶位!U131+战魄!E131+武魂!U131+众神殿!E131+精神空间!U130+天赋!T131+魂师之魄1!I131)*(1+BP131)+魂兽1!I133+化神!D130+魂骨!C130+魂环!D130+神兵!E129+神兵!X129+魂核1!I131</f>
        <v>417486.17444961995</v>
      </c>
      <c r="AA131">
        <f>(星级!U131+阶位!V131+战魄!F131+武魂!V131+众神殿!F131+精神空间!V130+天赋!U131+魂师之魄1!J131)*(1+BQ131)+魂兽1!J133+化神!E130+魂骨!D130+魂环!E130+神兵!F129+神兵!Y129+魂核1!J131</f>
        <v>149544.87760000001</v>
      </c>
      <c r="AB131">
        <f>(星级!V131+阶位!W131+战魄!G131+武魂!W131+众神殿!G131+精神空间!W130+天赋!V131+魂师之魄1!K131)*(1+BR131)+魂兽1!K133+化神!F130+魂骨!E130+魂环!F130+神兵!G129+神兵!Z129+魂核1!K131</f>
        <v>131606.95759999999</v>
      </c>
      <c r="AC131">
        <f>(星级!W131+阶位!X131+战魄!H131+武魂!X131+众神殿!H131+精神空间!X130+天赋!W131+魂师之魄1!L131)*(1+BS131)+魂兽1!L133+化神!G130+魂骨!F130+魂环!G130+神兵!H129+神兵!AA129+魂核1!L131</f>
        <v>2287.3168799999999</v>
      </c>
      <c r="AD131">
        <f>(星级!X131+阶位!Y131+战魄!I131+武魂!Y131+众神殿!I131+精神空间!Y130+天赋!X131+魂师之魄1!M131)*(1+BT131)+魂兽1!M133+化神!H130+魂骨!G130+魂环!H130+神兵!I129+神兵!AB129+魂核1!M131</f>
        <v>1763.25288</v>
      </c>
      <c r="AE131">
        <f>(星级!Y131+阶位!Z131+战魄!J131+武魂!Z131+众神殿!J131+精神空间!Z130+天赋!Y131+魂师之魄1!N131)*(1+BU131)+魂兽1!N133+化神!I130+魂骨!H130+魂环!I130+神兵!J129+神兵!AC129+魂核1!N131</f>
        <v>1878.4480799999999</v>
      </c>
      <c r="AF131">
        <f>(星级!Z131+阶位!AA131+战魄!K131+武魂!AA131+众神殿!K131+精神空间!AA130+天赋!Z131+魂师之魄1!O131)*(1+BV131)+魂兽1!O133+化神!J130+魂骨!I130+魂环!J130+神兵!K129+神兵!AD129+魂核1!O131</f>
        <v>1812.6928799999998</v>
      </c>
      <c r="AG131">
        <f>(星级!AA131+阶位!AB131+战魄!L131+武魂!AB131+众神殿!L131+精神空间!AB130+天赋!AA131+魂师之魄1!P131)*(1+BW131)+魂兽1!P133+化神!K130+魂骨!J130+魂环!K130+神兵!L129+神兵!AE129+魂核1!P131</f>
        <v>2430.6928800000001</v>
      </c>
      <c r="AH131">
        <f>(星级!AB131+阶位!AC131+战魄!M131+武魂!AC131+众神殿!M131+精神空间!AC130+天赋!AB131+魂师之魄1!Q131)*(1+BX131)+魂兽1!Q133+化神!L130+魂骨!K130+魂环!L130+神兵!M129+神兵!AF129+魂核1!Q131</f>
        <v>1792.91688</v>
      </c>
      <c r="AI131">
        <f>(星级!AC131+阶位!AD131+战魄!N131+武魂!AD131+众神殿!N131+精神空间!AD130+天赋!AC131+魂师之魄1!R131)*(1+BY131)+魂兽1!R133+化神!M130+魂骨!L130+魂环!M130+神兵!N129+神兵!AG129+魂核1!R131</f>
        <v>24624</v>
      </c>
      <c r="AJ131">
        <f>(星级!AD131+阶位!AE131+战魄!O131+武魂!AE131+众神殿!O131+精神空间!AE130+天赋!AD131+魂师之魄1!S131)*(1+BZ131)+魂兽1!S133+化神!N130+魂骨!M130+魂环!N130+神兵!O129+神兵!AH129+魂核1!S131</f>
        <v>211.85</v>
      </c>
      <c r="AK131">
        <f>(星级!AE131+阶位!AF131+战魄!P131+武魂!AF131+众神殿!P131+精神空间!AF130+天赋!AE131+魂师之魄1!T131)*(1+CA131)+魂兽1!T133+化神!O130+魂骨!N130+魂环!O130+神兵!P129+神兵!AI129+魂核1!T131</f>
        <v>114737.33199999999</v>
      </c>
      <c r="AL131">
        <f>(星级!AF131+阶位!AG131+战魄!Q131+武魂!AG131+众神殿!Q131+精神空间!AG130+天赋!AF131+魂师之魄1!U131)*(1+CB131)+魂兽1!U133+化神!P130+魂骨!O130+魂环!P130+神兵!Q129+神兵!AJ129+魂核1!U131</f>
        <v>114737.33199999999</v>
      </c>
      <c r="AM131">
        <f>化神!R130+魂环!Q130</f>
        <v>66655</v>
      </c>
      <c r="AN131">
        <f>化神!S130+魂环!R130</f>
        <v>66655</v>
      </c>
      <c r="AO131">
        <f>魂环!S130</f>
        <v>2000</v>
      </c>
      <c r="AP131">
        <f>魂环!T130</f>
        <v>2000</v>
      </c>
      <c r="AQ131">
        <f>魂核1!Y131+神器1!AD131+VLOOKUP(精神空间!$B$2,精神空间!$BR$4:$BT$11,2,)</f>
        <v>0.78991</v>
      </c>
      <c r="AR131">
        <f>魂核1!Z131+神器1!AE131+VLOOKUP(精神空间!$B$2,精神空间!$BR$4:$BT$11,2,)</f>
        <v>0.78991</v>
      </c>
      <c r="AT131">
        <f>(星级!AH131+阶位!AJ131+战魄!D131+武魂!AJ131+众神殿!D131+精神空间!AJ130+天赋!AI131+魂师之魄1!H131)*(1+BO131)+魂兽1!H133+化神!C130+魂骨!B130+魂环!C130+神兵!D129+神兵!W129+魂核1!H131</f>
        <v>1613690.49425514</v>
      </c>
      <c r="AU131">
        <f>(星级!AI131+阶位!AK131+战魄!E131+武魂!AK131+众神殿!E131+精神空间!AK130+天赋!AJ131+魂师之魄1!I131)*(1+BP131)+魂兽1!I133+化神!D130+魂骨!C130+魂环!D130+神兵!E129+神兵!X129+魂核1!I131</f>
        <v>426120.53685216</v>
      </c>
      <c r="AV131">
        <f>(星级!AJ131+阶位!AL131+战魄!F131+武魂!AL131+众神殿!F131+精神空间!AL130+天赋!AK131+魂师之魄1!J131)*(1+BQ131)+魂兽1!J133+化神!E130+魂骨!D130+魂环!E130+神兵!F129+神兵!Y129+魂核1!J131</f>
        <v>129006.5208</v>
      </c>
      <c r="AW131">
        <f>(星级!AK131+阶位!AM131+战魄!G131+武魂!AM131+众神殿!G131+精神空间!AM130+天赋!AL131+魂师之魄1!K131)*(1+BR131)+魂兽1!K133+化神!F130+魂骨!E130+魂环!F130+神兵!G129+神兵!Z129+魂核1!K131</f>
        <v>145834.636</v>
      </c>
      <c r="AX131">
        <f>(星级!AL131+阶位!AN131+战魄!H131+武魂!AN131+众神殿!H131+精神空间!AN130+天赋!AM131+魂师之魄1!L131)*(1+BS131)+魂兽1!L133+化神!G130+魂骨!F130+魂环!G130+神兵!H129+神兵!AA129+魂核1!L131</f>
        <v>2307.0928799999997</v>
      </c>
      <c r="AY131">
        <f>(星级!AM131+阶位!AO131+战魄!I131+武魂!AO131+众神殿!I131+精神空间!AO130+天赋!AN131+魂师之魄1!M131)*(1+BT131)+魂兽1!M133+化神!H130+魂骨!G130+魂环!H130+神兵!I129+神兵!AB129+魂核1!M131</f>
        <v>1783.0288799999998</v>
      </c>
      <c r="AZ131">
        <f>(星级!AN131+阶位!AP131+战魄!J131+武魂!AP131+众神殿!J131+精神空间!AP130+天赋!AO131+魂师之魄1!N131)*(1+BU131)+魂兽1!N133+化神!I130+魂骨!H130+魂环!I130+神兵!J129+神兵!AC129+魂核1!N131</f>
        <v>1858.6720800000001</v>
      </c>
      <c r="BA131">
        <f>(星级!AO131+阶位!AQ131+战魄!K131+武魂!AQ131+众神殿!K131+精神空间!AQ130+天赋!AP131+魂师之魄1!O131)*(1+BV131)+魂兽1!O133+化神!J130+魂骨!I130+魂环!J130+神兵!K129+神兵!AD129+魂核1!O131</f>
        <v>1783.0288799999998</v>
      </c>
      <c r="BB131">
        <f>(星级!AP131+阶位!AR131+战魄!L131+武魂!AR131+众神殿!L131+精神空间!AR130+天赋!AQ131+魂师之魄1!P131)*(1+BW131)+魂兽1!P133+化神!K130+魂骨!J130+魂环!K130+神兵!L129+神兵!AE129+魂核1!P131</f>
        <v>2430.6928800000001</v>
      </c>
      <c r="BC131">
        <f>(星级!AQ131+阶位!AS131+战魄!M131+武魂!AS131+众神殿!M131+精神空间!AS130+天赋!AR131+魂师之魄1!Q131)*(1+BX131)+魂兽1!Q133+化神!L130+魂骨!K130+魂环!L130+神兵!M129+神兵!AF129+魂核1!Q131</f>
        <v>1792.91688</v>
      </c>
      <c r="BD131">
        <f>(星级!AR131+阶位!AT131+战魄!N131+武魂!AT131+众神殿!N131+精神空间!AT130+天赋!AS131+魂师之魄1!R131)*(1+BY131)+魂兽1!R133+化神!M130+魂骨!L130+魂环!M130+神兵!N129+神兵!AG129+魂核1!R131</f>
        <v>12312</v>
      </c>
      <c r="BE131">
        <f>(星级!AS131+阶位!AU131+战魄!O131+武魂!AU131+众神殿!O131+精神空间!AU130+天赋!AT131+魂师之魄1!S131)*(1+BZ131)+魂兽1!S133+化神!N130+魂骨!M130+魂环!N130+神兵!O129+神兵!AH129+魂核1!S131</f>
        <v>267.60000000000002</v>
      </c>
      <c r="BF131">
        <f>(星级!AT131+阶位!AV131+战魄!P131+武魂!AV131+众神殿!P131+精神空间!AV130+天赋!AU131+魂师之魄1!T131)*(1+CA131)+魂兽1!T133+化神!O130+魂骨!N130+魂环!O130+神兵!P129+神兵!AI129+魂核1!T131</f>
        <v>114737.33199999999</v>
      </c>
      <c r="BG131">
        <f>(星级!AU131+阶位!AW131+战魄!Q131+武魂!AW131+众神殿!Q131+精神空间!AW130+天赋!AV131+魂师之魄1!U131)*(1+CB131)+魂兽1!U133+化神!P130+魂骨!O130+魂环!P130+神兵!Q129+神兵!AJ129+魂核1!U131</f>
        <v>114737.33199999999</v>
      </c>
      <c r="BH131">
        <f>化神!R130+魂环!Q130</f>
        <v>66655</v>
      </c>
      <c r="BI131">
        <f>化神!S130+魂环!R130</f>
        <v>66655</v>
      </c>
      <c r="BJ131">
        <f>魂环!S130</f>
        <v>2000</v>
      </c>
      <c r="BK131">
        <f>魂环!T130</f>
        <v>2000</v>
      </c>
      <c r="BL131">
        <f>魂核1!Y131+神器1!AD131+VLOOKUP(精神空间!$B$2,精神空间!$BR$4:$BT$11,2,)</f>
        <v>0.78991</v>
      </c>
      <c r="BM131">
        <f>魂核1!Z131+神器1!AE131+VLOOKUP(精神空间!$B$2,精神空间!$BR$4:$BT$11,2,)</f>
        <v>0.78991</v>
      </c>
      <c r="BO131">
        <f>战魄!T131+武魂!AZ131+好感度!D130+魂师之魄1!Y131+神器1!M131+魂兽1!X133+精神空间!BA130+精神空间!BC130</f>
        <v>3.1779099999999998</v>
      </c>
      <c r="BP131">
        <f>战魄!U131+武魂!BA131+好感度!E130+魂师之魄1!Z131+神器1!N131+魂兽1!Y133+精神空间!BB130+精神空间!BD130</f>
        <v>2.1779099999999998</v>
      </c>
      <c r="BQ131">
        <f>战魄!V131+武魂!BB131+好感度!F130+魂师之魄1!AA131+神器1!O131+魂兽1!Z133</f>
        <v>1.08</v>
      </c>
      <c r="BR131">
        <f>战魄!W131+武魂!BC131+好感度!G130+魂师之魄1!AB131+神器1!P131+魂兽1!AA133</f>
        <v>1.08</v>
      </c>
      <c r="BS131">
        <f>战魄!X131+武魂!BD131+好感度!H130+魂师之魄1!AC131+神器1!Q131+魂兽1!AB133</f>
        <v>1.472</v>
      </c>
      <c r="BT131">
        <f>战魄!Y131+武魂!BE131+好感度!I130+魂师之魄1!AD131+神器1!R131+魂兽1!AC133</f>
        <v>1.472</v>
      </c>
      <c r="BU131">
        <f>战魄!Z131+武魂!BF131+好感度!J130+魂师之魄1!AE131+神器1!S131+魂兽1!AD133</f>
        <v>1.472</v>
      </c>
      <c r="BV131">
        <f>战魄!AA131+武魂!BG131+好感度!K130+魂师之魄1!AF131+神器1!T131+魂兽1!AE133</f>
        <v>1.472</v>
      </c>
      <c r="BW131">
        <f>战魄!AB131+武魂!BH131+好感度!L130+魂师之魄1!AG131+神器1!U131+魂兽1!AF133</f>
        <v>1.472</v>
      </c>
      <c r="BX131">
        <f>战魄!AC131+武魂!BI131+好感度!M130+魂师之魄1!AH131+神器1!V131+魂兽1!AG133</f>
        <v>1.472</v>
      </c>
      <c r="BY131">
        <f>战魄!AD131+武魂!BJ131+好感度!N130+魂师之魄1!AI131+神器1!W131+魂兽1!AH133</f>
        <v>1.4</v>
      </c>
      <c r="BZ131">
        <f>战魄!AE131+武魂!BK131+好感度!O130+魂师之魄1!AJ131+神器1!X131+魂兽1!AI133</f>
        <v>1.23</v>
      </c>
      <c r="CA131">
        <f>战魄!AF131+武魂!BL131+好感度!P130+魂师之魄1!AK131+神器1!Y131+魂兽1!AJ133</f>
        <v>1.08</v>
      </c>
      <c r="CB131">
        <f>战魄!AG131+武魂!BM131+好感度!Q130+魂师之魄1!AL131+神器1!Z131+魂兽1!AK133</f>
        <v>1.08</v>
      </c>
    </row>
    <row r="132" spans="2:80" x14ac:dyDescent="0.2">
      <c r="B132">
        <v>128</v>
      </c>
      <c r="D132">
        <f>(星级!D132+阶位!D132+战魄!D132+武魂!D132+众神殿!D132+精神空间!D131+天赋!C132+魂师之魄1!H132)*(1+BO132)+魂兽1!H134+化神!C131+魂骨!B131+魂环!C131+神兵!D130+神兵!W130+魂核1!H132</f>
        <v>1846570.6235413398</v>
      </c>
      <c r="E132">
        <f>(星级!E132+阶位!E132+战魄!E132+武魂!E132+众神殿!E132+精神空间!E131+天赋!D132+魂师之魄1!I132)*(1+BP132)+魂兽1!I134+化神!D131+魂骨!C131+魂环!D131+神兵!E130+神兵!X130+魂核1!I132</f>
        <v>406740.49126873998</v>
      </c>
      <c r="F132">
        <f>(星级!F132+阶位!F132+战魄!F132+武魂!F132+众神殿!F132+精神空间!F131+天赋!E132+魂师之魄1!J132)*(1+BQ132)+魂兽1!J134+化神!E131+魂骨!D131+魂环!E131+神兵!F130+神兵!Y130+魂核1!J132</f>
        <v>166172.44751999999</v>
      </c>
      <c r="G132">
        <f>(星级!G132+阶位!G132+战魄!G132+武魂!G132+众神殿!G132+精神空间!G131+天赋!F132+魂师之魄1!K132)*(1+BR132)+魂兽1!K134+化神!F131+魂骨!E131+魂环!F131+神兵!G130+神兵!Z130+魂核1!K132</f>
        <v>139877.08752</v>
      </c>
      <c r="H132">
        <f>(星级!H132+阶位!H132+战魄!H132+武魂!H132+众神殿!H132+精神空间!H131+天赋!G132+魂师之魄1!L132)*(1+BS132)+魂兽1!L134+化神!G131+魂骨!F131+魂环!G131+神兵!H130+神兵!AA130+魂核1!L132</f>
        <v>2317.4752800000001</v>
      </c>
      <c r="I132">
        <f>(星级!I132+阶位!I132+战魄!I132+武魂!I132+众神殿!I132+精神空间!I131+天赋!H132+魂师之魄1!M132)*(1+BT132)+魂兽1!M134+化神!H131+魂骨!G131+魂环!H131+神兵!I130+神兵!AB130+魂核1!M132</f>
        <v>1793.41128</v>
      </c>
      <c r="J132">
        <f>(星级!J132+阶位!J132+战魄!J132+武魂!J132+众神殿!J132+精神空间!J131+天赋!I132+魂师之魄1!N132)*(1+BU132)+魂兽1!N134+化神!I131+魂骨!H131+魂环!I131+神兵!J130+神兵!AC130+魂核1!N132</f>
        <v>1869.05448</v>
      </c>
      <c r="K132">
        <f>(星级!K132+阶位!K132+战魄!K132+武魂!K132+众神殿!K132+精神空间!K131+天赋!J132+魂师之魄1!O132)*(1+BV132)+魂兽1!O134+化神!J131+魂骨!I131+魂环!J131+神兵!K130+神兵!AD130+魂核1!O132</f>
        <v>1803.29928</v>
      </c>
      <c r="L132">
        <f>(星级!L132+阶位!L132+战魄!L132+武魂!L132+众神殿!L132+精神空间!L131+天赋!K132+魂师之魄1!P132)*(1+BW132)+魂兽1!P134+化神!K131+魂骨!J131+魂环!K131+神兵!L130+神兵!AE130+魂核1!P132</f>
        <v>2441.07528</v>
      </c>
      <c r="M132">
        <f>(星级!M132+阶位!M132+战魄!M132+武魂!M132+众神殿!M132+精神空间!M131+天赋!L132+魂师之魄1!Q132)*(1+BX132)+魂兽1!Q134+化神!L131+魂骨!K131+魂环!L131+神兵!M130+神兵!AF130+魂核1!Q132</f>
        <v>1803.29928</v>
      </c>
      <c r="N132">
        <f>(星级!N132+阶位!N132+战魄!N132+武魂!N132+众神殿!N132+精神空间!N131+天赋!M132+魂师之魄1!R132)*(1+BY132)+魂兽1!R134+化神!M131+魂骨!L131+魂环!M131+神兵!N130+神兵!AG130+魂核1!R132</f>
        <v>31080</v>
      </c>
      <c r="O132">
        <f>(星级!O132+阶位!O132+战魄!O132+武魂!O132+众神殿!O132+精神空间!O131+天赋!N132+魂师之魄1!S132)*(1+BZ132)+魂兽1!S134+化神!N131+魂骨!M131+魂环!N131+神兵!O130+神兵!AH130+魂核1!S132</f>
        <v>134.4</v>
      </c>
      <c r="P132">
        <f>(星级!P132+阶位!P132+战魄!P132+武魂!P132+众神殿!P132+精神空间!P131+天赋!O132+魂师之魄1!T132)*(1+CA132)+魂兽1!T134+化神!O131+魂骨!N131+魂环!O131+神兵!P130+神兵!AI130+魂核1!T132</f>
        <v>119063.1704</v>
      </c>
      <c r="Q132">
        <f>(星级!Q132+阶位!Q132+战魄!Q132+武魂!Q132+众神殿!Q132+精神空间!Q131+天赋!P132+魂师之魄1!U132)*(1+CB132)+魂兽1!U134+化神!P131+魂骨!O131+魂环!P131+神兵!Q130+神兵!AJ130+魂核1!U132</f>
        <v>119063.1704</v>
      </c>
      <c r="R132">
        <f>化神!R131+魂环!Q131</f>
        <v>66655</v>
      </c>
      <c r="S132">
        <f>化神!S131+魂环!R131</f>
        <v>66655</v>
      </c>
      <c r="T132">
        <f>魂环!S131</f>
        <v>2000</v>
      </c>
      <c r="U132">
        <f>魂环!T131</f>
        <v>2000</v>
      </c>
      <c r="V132">
        <f>魂核1!Y132+神器1!AD132+VLOOKUP(精神空间!$B$2,精神空间!$BR$4:$BT$11,2,)</f>
        <v>0.78991</v>
      </c>
      <c r="W132">
        <f>魂核1!Z132+神器1!AE132+VLOOKUP(精神空间!$B$2,精神空间!$BR$4:$BT$11,2,)</f>
        <v>0.78991</v>
      </c>
      <c r="Y132">
        <f>(星级!S132+阶位!T132+战魄!D132+武魂!T132+众神殿!D132+精神空间!T131+天赋!S132+魂师之魄1!H132)*(1+BO132)+魂兽1!H134+化神!C131+魂骨!B131+魂环!C131+神兵!D130+神兵!W130+魂核1!H132</f>
        <v>1696190.8892222398</v>
      </c>
      <c r="Z132">
        <f>(星级!T132+阶位!U132+战魄!E132+武魂!U132+众神殿!E132+精神空间!U131+天赋!T132+魂师之魄1!I132)*(1+BP132)+魂兽1!I134+化神!D131+魂骨!C131+魂环!D131+神兵!E130+神兵!X130+魂核1!I132</f>
        <v>417989.55539361993</v>
      </c>
      <c r="AA132">
        <f>(星级!U132+阶位!V132+战魄!F132+武魂!V132+众神殿!F132+精神空间!V131+天赋!U132+魂师之魄1!J132)*(1+BQ132)+魂兽1!J134+化神!E131+魂骨!D131+魂环!E131+神兵!F130+神兵!Y130+魂核1!J132</f>
        <v>149668.8456</v>
      </c>
      <c r="AB132">
        <f>(星级!V132+阶位!W132+战魄!G132+武魂!W132+众神殿!G132+精神空间!W131+天赋!V132+魂师之魄1!K132)*(1+BR132)+魂兽1!K134+化神!F131+魂骨!E131+魂环!F131+神兵!G130+神兵!Z130+魂核1!K132</f>
        <v>131697.64559999999</v>
      </c>
      <c r="AC132">
        <f>(星级!W132+阶位!X132+战魄!H132+武魂!X132+众神殿!H132+精神空间!X131+天赋!W132+魂师之魄1!L132)*(1+BS132)+魂兽1!L134+化神!G131+魂骨!F131+魂环!G131+神兵!H130+神兵!AA130+魂核1!L132</f>
        <v>2297.6992799999998</v>
      </c>
      <c r="AD132">
        <f>(星级!X132+阶位!Y132+战魄!I132+武魂!Y132+众神殿!I132+精神空间!Y131+天赋!X132+魂师之魄1!M132)*(1+BT132)+魂兽1!M134+化神!H131+魂骨!G131+魂环!H131+神兵!I130+神兵!AB130+魂核1!M132</f>
        <v>1773.63528</v>
      </c>
      <c r="AE132">
        <f>(星级!Y132+阶位!Z132+战魄!J132+武魂!Z132+众神殿!J132+精神空间!Z131+天赋!Y132+魂师之魄1!N132)*(1+BU132)+魂兽1!N134+化神!I131+魂骨!H131+魂环!I131+神兵!J130+神兵!AC130+魂核1!N132</f>
        <v>1888.8304800000001</v>
      </c>
      <c r="AF132">
        <f>(星级!Z132+阶位!AA132+战魄!K132+武魂!AA132+众神殿!K132+精神空间!AA131+天赋!Z132+魂师之魄1!O132)*(1+BV132)+魂兽1!O134+化神!J131+魂骨!I131+魂环!J131+神兵!K130+神兵!AD130+魂核1!O132</f>
        <v>1823.07528</v>
      </c>
      <c r="AG132">
        <f>(星级!AA132+阶位!AB132+战魄!L132+武魂!AB132+众神殿!L132+精神空间!AB131+天赋!AA132+魂师之魄1!P132)*(1+BW132)+魂兽1!P134+化神!K131+魂骨!J131+魂环!K131+神兵!L130+神兵!AE130+魂核1!P132</f>
        <v>2441.07528</v>
      </c>
      <c r="AH132">
        <f>(星级!AB132+阶位!AC132+战魄!M132+武魂!AC132+众神殿!M132+精神空间!AC131+天赋!AB132+魂师之魄1!Q132)*(1+BX132)+魂兽1!Q134+化神!L131+魂骨!K131+魂环!L131+神兵!M130+神兵!AF130+魂核1!Q132</f>
        <v>1803.29928</v>
      </c>
      <c r="AI132">
        <f>(星级!AC132+阶位!AD132+战魄!N132+武魂!AD132+众神殿!N132+精神空间!AD131+天赋!AC132+魂师之魄1!R132)*(1+BY132)+魂兽1!R134+化神!M131+魂骨!L131+魂环!M131+神兵!N130+神兵!AG130+魂核1!R132</f>
        <v>24816</v>
      </c>
      <c r="AJ132">
        <f>(星级!AD132+阶位!AE132+战魄!O132+武魂!AE132+众神殿!O132+精神空间!AE131+天赋!AD132+魂师之魄1!S132)*(1+BZ132)+魂兽1!S134+化神!N131+魂骨!M131+魂环!N131+神兵!O130+神兵!AH130+魂核1!S132</f>
        <v>212.8</v>
      </c>
      <c r="AK132">
        <f>(星级!AE132+阶位!AF132+战魄!P132+武魂!AF132+众神殿!P132+精神空间!AF131+天赋!AE132+魂师之魄1!T132)*(1+CA132)+魂兽1!T134+化神!O131+魂骨!N131+魂环!O131+神兵!P130+神兵!AI130+魂核1!T132</f>
        <v>114759.6504</v>
      </c>
      <c r="AL132">
        <f>(星级!AF132+阶位!AG132+战魄!Q132+武魂!AG132+众神殿!Q132+精神空间!AG131+天赋!AF132+魂师之魄1!U132)*(1+CB132)+魂兽1!U134+化神!P131+魂骨!O131+魂环!P131+神兵!Q130+神兵!AJ130+魂核1!U132</f>
        <v>114759.6504</v>
      </c>
      <c r="AM132">
        <f>化神!R131+魂环!Q131</f>
        <v>66655</v>
      </c>
      <c r="AN132">
        <f>化神!S131+魂环!R131</f>
        <v>66655</v>
      </c>
      <c r="AO132">
        <f>魂环!S131</f>
        <v>2000</v>
      </c>
      <c r="AP132">
        <f>魂环!T131</f>
        <v>2000</v>
      </c>
      <c r="AQ132">
        <f>魂核1!Y132+神器1!AD132+VLOOKUP(精神空间!$B$2,精神空间!$BR$4:$BT$11,2,)</f>
        <v>0.78991</v>
      </c>
      <c r="AR132">
        <f>魂核1!Z132+神器1!AE132+VLOOKUP(精神空间!$B$2,精神空间!$BR$4:$BT$11,2,)</f>
        <v>0.78991</v>
      </c>
      <c r="AT132">
        <f>(星级!AH132+阶位!AJ132+战魄!D132+武魂!AJ132+众神殿!D132+精神空间!AJ131+天赋!AI132+魂师之魄1!H132)*(1+BO132)+魂兽1!H134+化神!C131+魂骨!B131+魂环!C131+神兵!D130+神兵!W130+魂核1!H132</f>
        <v>1615537.1304751399</v>
      </c>
      <c r="AU132">
        <f>(星级!AI132+阶位!AK132+战魄!E132+武魂!AK132+众神殿!E132+精神空间!AK131+天赋!AJ132+魂师之魄1!I132)*(1+BP132)+魂兽1!I134+化神!D131+魂骨!C131+魂环!D131+神兵!E130+神兵!X130+魂核1!I132</f>
        <v>426653.94904565997</v>
      </c>
      <c r="AV132">
        <f>(星级!AJ132+阶位!AL132+战魄!F132+武魂!AL132+众神殿!F132+精神空间!AL131+天赋!AK132+魂师之魄1!J132)*(1+BQ132)+魂兽1!J134+化神!E131+魂骨!D131+魂环!E131+神兵!F130+神兵!Y130+魂核1!J132</f>
        <v>129086.58</v>
      </c>
      <c r="AW132">
        <f>(星级!AK132+阶位!AM132+战魄!G132+武魂!AM132+众神殿!G132+精神空间!AM131+天赋!AL132+魂师之魄1!K132)*(1+BR132)+魂兽1!K134+化神!F131+魂骨!E131+魂环!F131+神兵!G130+神兵!Z130+魂核1!K132</f>
        <v>145945.31280000001</v>
      </c>
      <c r="AX132">
        <f>(星级!AL132+阶位!AN132+战魄!H132+武魂!AN132+众神殿!H132+精神空间!AN131+天赋!AM132+魂师之魄1!L132)*(1+BS132)+魂兽1!L134+化神!G131+魂骨!F131+魂环!G131+神兵!H130+神兵!AA130+魂核1!L132</f>
        <v>2317.4752800000001</v>
      </c>
      <c r="AY132">
        <f>(星级!AM132+阶位!AO132+战魄!I132+武魂!AO132+众神殿!I132+精神空间!AO131+天赋!AN132+魂师之魄1!M132)*(1+BT132)+魂兽1!M134+化神!H131+魂骨!G131+魂环!H131+神兵!I130+神兵!AB130+魂核1!M132</f>
        <v>1793.41128</v>
      </c>
      <c r="AZ132">
        <f>(星级!AN132+阶位!AP132+战魄!J132+武魂!AP132+众神殿!J132+精神空间!AP131+天赋!AO132+魂师之魄1!N132)*(1+BU132)+魂兽1!N134+化神!I131+魂骨!H131+魂环!I131+神兵!J130+神兵!AC130+魂核1!N132</f>
        <v>1869.05448</v>
      </c>
      <c r="BA132">
        <f>(星级!AO132+阶位!AQ132+战魄!K132+武魂!AQ132+众神殿!K132+精神空间!AQ131+天赋!AP132+魂师之魄1!O132)*(1+BV132)+魂兽1!O134+化神!J131+魂骨!I131+魂环!J131+神兵!K130+神兵!AD130+魂核1!O132</f>
        <v>1793.41128</v>
      </c>
      <c r="BB132">
        <f>(星级!AP132+阶位!AR132+战魄!L132+武魂!AR132+众神殿!L132+精神空间!AR131+天赋!AQ132+魂师之魄1!P132)*(1+BW132)+魂兽1!P134+化神!K131+魂骨!J131+魂环!K131+神兵!L130+神兵!AE130+魂核1!P132</f>
        <v>2441.07528</v>
      </c>
      <c r="BC132">
        <f>(星级!AQ132+阶位!AS132+战魄!M132+武魂!AS132+众神殿!M132+精神空间!AS131+天赋!AR132+魂师之魄1!Q132)*(1+BX132)+魂兽1!Q134+化神!L131+魂骨!K131+魂环!L131+神兵!M130+神兵!AF130+魂核1!Q132</f>
        <v>1803.29928</v>
      </c>
      <c r="BD132">
        <f>(星级!AR132+阶位!AT132+战魄!N132+武魂!AT132+众神殿!N132+精神空间!AT131+天赋!AS132+魂师之魄1!R132)*(1+BY132)+魂兽1!R134+化神!M131+魂骨!L131+魂环!M131+神兵!N130+神兵!AG130+魂核1!R132</f>
        <v>12408</v>
      </c>
      <c r="BE132">
        <f>(星级!AS132+阶位!AU132+战魄!O132+武魂!AU132+众神殿!O132+精神空间!AU131+天赋!AT132+魂师之魄1!S132)*(1+BZ132)+魂兽1!S134+化神!N131+魂骨!M131+魂环!N131+神兵!O130+神兵!AH130+魂核1!S132</f>
        <v>268.8</v>
      </c>
      <c r="BF132">
        <f>(星级!AT132+阶位!AV132+战魄!P132+武魂!AV132+众神殿!P132+精神空间!AV131+天赋!AU132+魂师之魄1!T132)*(1+CA132)+魂兽1!T134+化神!O131+魂骨!N131+魂环!O131+神兵!P130+神兵!AI130+魂核1!T132</f>
        <v>114759.6504</v>
      </c>
      <c r="BG132">
        <f>(星级!AU132+阶位!AW132+战魄!Q132+武魂!AW132+众神殿!Q132+精神空间!AW131+天赋!AV132+魂师之魄1!U132)*(1+CB132)+魂兽1!U134+化神!P131+魂骨!O131+魂环!P131+神兵!Q130+神兵!AJ130+魂核1!U132</f>
        <v>114759.6504</v>
      </c>
      <c r="BH132">
        <f>化神!R131+魂环!Q131</f>
        <v>66655</v>
      </c>
      <c r="BI132">
        <f>化神!S131+魂环!R131</f>
        <v>66655</v>
      </c>
      <c r="BJ132">
        <f>魂环!S131</f>
        <v>2000</v>
      </c>
      <c r="BK132">
        <f>魂环!T131</f>
        <v>2000</v>
      </c>
      <c r="BL132">
        <f>魂核1!Y132+神器1!AD132+VLOOKUP(精神空间!$B$2,精神空间!$BR$4:$BT$11,2,)</f>
        <v>0.78991</v>
      </c>
      <c r="BM132">
        <f>魂核1!Z132+神器1!AE132+VLOOKUP(精神空间!$B$2,精神空间!$BR$4:$BT$11,2,)</f>
        <v>0.78991</v>
      </c>
      <c r="BO132">
        <f>战魄!T132+武魂!AZ132+好感度!D131+魂师之魄1!Y132+神器1!M132+魂兽1!X134+精神空间!BA131+精神空间!BC131</f>
        <v>3.1779099999999998</v>
      </c>
      <c r="BP132">
        <f>战魄!U132+武魂!BA132+好感度!E131+魂师之魄1!Z132+神器1!N132+魂兽1!Y134+精神空间!BB131+精神空间!BD131</f>
        <v>2.1779099999999998</v>
      </c>
      <c r="BQ132">
        <f>战魄!V132+武魂!BB132+好感度!F131+魂师之魄1!AA132+神器1!O132+魂兽1!Z134</f>
        <v>1.08</v>
      </c>
      <c r="BR132">
        <f>战魄!W132+武魂!BC132+好感度!G131+魂师之魄1!AB132+神器1!P132+魂兽1!AA134</f>
        <v>1.08</v>
      </c>
      <c r="BS132">
        <f>战魄!X132+武魂!BD132+好感度!H131+魂师之魄1!AC132+神器1!Q132+魂兽1!AB134</f>
        <v>1.472</v>
      </c>
      <c r="BT132">
        <f>战魄!Y132+武魂!BE132+好感度!I131+魂师之魄1!AD132+神器1!R132+魂兽1!AC134</f>
        <v>1.472</v>
      </c>
      <c r="BU132">
        <f>战魄!Z132+武魂!BF132+好感度!J131+魂师之魄1!AE132+神器1!S132+魂兽1!AD134</f>
        <v>1.472</v>
      </c>
      <c r="BV132">
        <f>战魄!AA132+武魂!BG132+好感度!K131+魂师之魄1!AF132+神器1!T132+魂兽1!AE134</f>
        <v>1.472</v>
      </c>
      <c r="BW132">
        <f>战魄!AB132+武魂!BH132+好感度!L131+魂师之魄1!AG132+神器1!U132+魂兽1!AF134</f>
        <v>1.472</v>
      </c>
      <c r="BX132">
        <f>战魄!AC132+武魂!BI132+好感度!M131+魂师之魄1!AH132+神器1!V132+魂兽1!AG134</f>
        <v>1.472</v>
      </c>
      <c r="BY132">
        <f>战魄!AD132+武魂!BJ132+好感度!N131+魂师之魄1!AI132+神器1!W132+魂兽1!AH134</f>
        <v>1.4</v>
      </c>
      <c r="BZ132">
        <f>战魄!AE132+武魂!BK132+好感度!O131+魂师之魄1!AJ132+神器1!X132+魂兽1!AI134</f>
        <v>1.24</v>
      </c>
      <c r="CA132">
        <f>战魄!AF132+武魂!BL132+好感度!P131+魂师之魄1!AK132+神器1!Y132+魂兽1!AJ134</f>
        <v>1.08</v>
      </c>
      <c r="CB132">
        <f>战魄!AG132+武魂!BM132+好感度!Q131+魂师之魄1!AL132+神器1!Z132+魂兽1!AK134</f>
        <v>1.08</v>
      </c>
    </row>
    <row r="133" spans="2:80" x14ac:dyDescent="0.2">
      <c r="B133">
        <v>129</v>
      </c>
      <c r="D133">
        <f>(星级!D133+阶位!D133+战魄!D133+武魂!D133+众神殿!D133+精神空间!D132+天赋!C133+魂师之魄1!H133)*(1+BO133)+魂兽1!H135+化神!C132+魂骨!B132+魂环!C132+神兵!D131+神兵!W131+魂核1!H133</f>
        <v>1848881.0077713397</v>
      </c>
      <c r="E133">
        <f>(星级!E133+阶位!E133+战魄!E133+武魂!E133+众神殿!E133+精神空间!E132+天赋!D133+魂师之魄1!I133)*(1+BP133)+魂兽1!I135+化神!D132+魂骨!C132+魂环!D132+神兵!E131+神兵!X131+魂核1!I133</f>
        <v>407220.99126073997</v>
      </c>
      <c r="F133">
        <f>(星级!F133+阶位!F133+战魄!F133+武魂!F133+众神殿!F133+精神空间!F132+天赋!E133+魂师之魄1!J133)*(1+BQ133)+魂兽1!J135+化神!E132+魂骨!D132+魂环!E132+神兵!F131+神兵!Y131+魂核1!J133</f>
        <v>166326.78352</v>
      </c>
      <c r="G133">
        <f>(星级!G133+阶位!G133+战魄!G133+武魂!G133+众神殿!G133+精神空间!G132+天赋!F133+魂师之魄1!K133)*(1+BR133)+魂兽1!K135+化神!F132+魂骨!E132+魂环!F132+神兵!G131+神兵!Z131+魂核1!K133</f>
        <v>139987.74352000002</v>
      </c>
      <c r="H133">
        <f>(星级!H133+阶位!H133+战魄!H133+武魂!H133+众神殿!H133+精神空间!H132+天赋!G133+魂师之魄1!L133)*(1+BS133)+魂兽1!L135+化神!G132+魂骨!F132+魂环!G132+神兵!H131+神兵!AA131+魂核1!L133</f>
        <v>2346.69148</v>
      </c>
      <c r="I133">
        <f>(星级!I133+阶位!I133+战魄!I133+武魂!I133+众神殿!I133+精神空间!I132+天赋!H133+魂师之魄1!M133)*(1+BT133)+魂兽1!M135+化神!H132+魂骨!G132+魂环!H132+神兵!I131+神兵!AB131+魂核1!M133</f>
        <v>1803.7936800000002</v>
      </c>
      <c r="J133">
        <f>(星级!J133+阶位!J133+战魄!J133+武魂!J133+众神殿!J133+精神空间!J132+天赋!I133+魂师之魄1!N133)*(1+BU133)+魂兽1!N135+化神!I132+魂骨!H132+魂环!I132+神兵!J131+神兵!AC131+魂核1!N133</f>
        <v>1879.43688</v>
      </c>
      <c r="K133">
        <f>(星级!K133+阶位!K133+战魄!K133+武魂!K133+众神殿!K133+精神空间!K132+天赋!J133+魂师之魄1!O133)*(1+BV133)+魂兽1!O135+化神!J132+魂骨!I132+魂环!J132+神兵!K131+神兵!AD131+魂核1!O133</f>
        <v>1813.6816800000001</v>
      </c>
      <c r="L133">
        <f>(星级!L133+阶位!L133+战魄!L133+武魂!L133+众神殿!L133+精神空间!L132+天赋!K133+魂师之魄1!P133)*(1+BW133)+魂兽1!P135+化神!K132+魂骨!J132+魂环!K132+神兵!L131+神兵!AE131+魂核1!P133</f>
        <v>2451.45768</v>
      </c>
      <c r="M133">
        <f>(星级!M133+阶位!M133+战魄!M133+武魂!M133+众神殿!M133+精神空间!M132+天赋!L133+魂师之魄1!Q133)*(1+BX133)+魂兽1!Q135+化神!L132+魂骨!K132+魂环!L132+神兵!M131+神兵!AF131+魂核1!Q133</f>
        <v>1813.6816800000001</v>
      </c>
      <c r="N133">
        <f>(星级!N133+阶位!N133+战魄!N133+武魂!N133+众神殿!N133+精神空间!N132+天赋!M133+魂师之魄1!R133)*(1+BY133)+魂兽1!R135+化神!M132+魂骨!L132+魂环!M132+神兵!N131+神兵!AG131+魂核1!R133</f>
        <v>31320</v>
      </c>
      <c r="O133">
        <f>(星级!O133+阶位!O133+战魄!O133+武魂!O133+众神殿!O133+精神空间!O132+天赋!N133+魂师之魄1!S133)*(1+BZ133)+魂兽1!S135+化神!N132+魂骨!M132+魂环!N132+神兵!O131+神兵!AH131+魂核1!S133</f>
        <v>134.4</v>
      </c>
      <c r="P133">
        <f>(星级!P133+阶位!P133+战魄!P133+武魂!P133+众神殿!P133+精神空间!P132+天赋!O133+魂师之魄1!T133)*(1+CA133)+魂兽1!T135+化神!O132+魂骨!N132+魂环!O132+神兵!P131+神兵!AI131+魂核1!T133</f>
        <v>119085.48879999999</v>
      </c>
      <c r="Q133">
        <f>(星级!Q133+阶位!Q133+战魄!Q133+武魂!Q133+众神殿!Q133+精神空间!Q132+天赋!P133+魂师之魄1!U133)*(1+CB133)+魂兽1!U135+化神!P132+魂骨!O132+魂环!P132+神兵!Q131+神兵!AJ131+魂核1!U133</f>
        <v>119085.48879999999</v>
      </c>
      <c r="R133">
        <f>化神!R132+魂环!Q132</f>
        <v>66655</v>
      </c>
      <c r="S133">
        <f>化神!S132+魂环!R132</f>
        <v>66655</v>
      </c>
      <c r="T133">
        <f>魂环!S132</f>
        <v>2000</v>
      </c>
      <c r="U133">
        <f>魂环!T132</f>
        <v>2000</v>
      </c>
      <c r="V133">
        <f>魂核1!Y133+神器1!AD133+VLOOKUP(精神空间!$B$2,精神空间!$BR$4:$BT$11,2,)</f>
        <v>0.78991</v>
      </c>
      <c r="W133">
        <f>魂核1!Z133+神器1!AE133+VLOOKUP(精神空间!$B$2,精神空间!$BR$4:$BT$11,2,)</f>
        <v>0.78991</v>
      </c>
      <c r="Y133">
        <f>(星级!S133+阶位!T133+战魄!D133+武魂!T133+众神殿!D133+精神空间!T132+天赋!S133+魂师之魄1!H133)*(1+BO133)+魂兽1!H135+化神!C132+魂骨!B132+魂环!C132+神兵!D131+神兵!W131+魂核1!H133</f>
        <v>1698266.4749102399</v>
      </c>
      <c r="Z133">
        <f>(星级!T133+阶位!U133+战魄!E133+武魂!U133+众神殿!E133+精神空间!U132+天赋!T133+魂师之魄1!I133)*(1+BP133)+魂兽1!I135+化神!D132+魂骨!C132+魂环!D132+神兵!E131+神兵!X131+魂核1!I133</f>
        <v>418492.93633762002</v>
      </c>
      <c r="AA133">
        <f>(星级!U133+阶位!V133+战魄!F133+武魂!V133+众神殿!F133+精神空间!V132+天赋!U133+魂师之魄1!J133)*(1+BQ133)+魂兽1!J135+化神!E132+魂骨!D132+魂环!E132+神兵!F131+神兵!Y131+魂核1!J133</f>
        <v>149792.81359999999</v>
      </c>
      <c r="AB133">
        <f>(星级!V133+阶位!W133+战魄!G133+武魂!W133+众神殿!G133+精神空间!W132+天赋!V133+魂师之魄1!K133)*(1+BR133)+魂兽1!K135+化神!F132+魂骨!E132+魂环!F132+神兵!G131+神兵!Z131+魂核1!K133</f>
        <v>131788.33360000001</v>
      </c>
      <c r="AC133">
        <f>(星级!W133+阶位!X133+战魄!H133+武魂!X133+众神殿!H133+精神空间!X132+天赋!W133+魂师之魄1!L133)*(1+BS133)+魂兽1!L135+化神!G132+魂骨!F132+魂环!G132+神兵!H131+神兵!AA131+魂核1!L133</f>
        <v>2326.7554800000003</v>
      </c>
      <c r="AD133">
        <f>(星级!X133+阶位!Y133+战魄!I133+武魂!Y133+众神殿!I133+精神空间!Y132+天赋!X133+魂师之魄1!M133)*(1+BT133)+魂兽1!M135+化神!H132+魂骨!G132+魂环!H132+神兵!I131+神兵!AB131+魂核1!M133</f>
        <v>1784.0176800000002</v>
      </c>
      <c r="AE133">
        <f>(星级!Y133+阶位!Z133+战魄!J133+武魂!Z133+众神殿!J133+精神空间!Z132+天赋!Y133+魂师之魄1!N133)*(1+BU133)+魂兽1!N135+化神!I132+魂骨!H132+魂环!I132+神兵!J131+神兵!AC131+魂核1!N133</f>
        <v>1899.2128799999998</v>
      </c>
      <c r="AF133">
        <f>(星级!Z133+阶位!AA133+战魄!K133+武魂!AA133+众神殿!K133+精神空间!AA132+天赋!Z133+魂师之魄1!O133)*(1+BV133)+魂兽1!O135+化神!J132+魂骨!I132+魂环!J132+神兵!K131+神兵!AD131+魂核1!O133</f>
        <v>1833.4576800000002</v>
      </c>
      <c r="AG133">
        <f>(星级!AA133+阶位!AB133+战魄!L133+武魂!AB133+众神殿!L133+精神空间!AB132+天赋!AA133+魂师之魄1!P133)*(1+BW133)+魂兽1!P135+化神!K132+魂骨!J132+魂环!K132+神兵!L131+神兵!AE131+魂核1!P133</f>
        <v>2451.45768</v>
      </c>
      <c r="AH133">
        <f>(星级!AB133+阶位!AC133+战魄!M133+武魂!AC133+众神殿!M133+精神空间!AC132+天赋!AB133+魂师之魄1!Q133)*(1+BX133)+魂兽1!Q135+化神!L132+魂骨!K132+魂环!L132+神兵!M131+神兵!AF131+魂核1!Q133</f>
        <v>1813.6816800000001</v>
      </c>
      <c r="AI133">
        <f>(星级!AC133+阶位!AD133+战魄!N133+武魂!AD133+众神殿!N133+精神空间!AD132+天赋!AC133+魂师之魄1!R133)*(1+BY133)+魂兽1!R135+化神!M132+魂骨!L132+魂环!M132+神兵!N131+神兵!AG131+魂核1!R133</f>
        <v>25008</v>
      </c>
      <c r="AJ133">
        <f>(星级!AD133+阶位!AE133+战魄!O133+武魂!AE133+众神殿!O133+精神空间!AE132+天赋!AD133+魂师之魄1!S133)*(1+BZ133)+魂兽1!S135+化神!N132+魂骨!M132+魂环!N132+神兵!O131+神兵!AH131+魂核1!S133</f>
        <v>212.8</v>
      </c>
      <c r="AK133">
        <f>(星级!AE133+阶位!AF133+战魄!P133+武魂!AF133+众神殿!P133+精神空间!AF132+天赋!AE133+魂师之魄1!T133)*(1+CA133)+魂兽1!T135+化神!O132+魂骨!N132+魂环!O132+神兵!P131+神兵!AI131+魂核1!T133</f>
        <v>114781.9688</v>
      </c>
      <c r="AL133">
        <f>(星级!AF133+阶位!AG133+战魄!Q133+武魂!AG133+众神殿!Q133+精神空间!AG132+天赋!AF133+魂师之魄1!U133)*(1+CB133)+魂兽1!U135+化神!P132+魂骨!O132+魂环!P132+神兵!Q131+神兵!AJ131+魂核1!U133</f>
        <v>114781.9688</v>
      </c>
      <c r="AM133">
        <f>化神!R132+魂环!Q132</f>
        <v>66655</v>
      </c>
      <c r="AN133">
        <f>化神!S132+魂环!R132</f>
        <v>66655</v>
      </c>
      <c r="AO133">
        <f>魂环!S132</f>
        <v>2000</v>
      </c>
      <c r="AP133">
        <f>魂环!T132</f>
        <v>2000</v>
      </c>
      <c r="AQ133">
        <f>魂核1!Y133+神器1!AD133+VLOOKUP(精神空间!$B$2,精神空间!$BR$4:$BT$11,2,)</f>
        <v>0.78991</v>
      </c>
      <c r="AR133">
        <f>魂核1!Z133+神器1!AE133+VLOOKUP(精神空间!$B$2,精神空间!$BR$4:$BT$11,2,)</f>
        <v>0.78991</v>
      </c>
      <c r="AT133">
        <f>(星级!AH133+阶位!AJ133+战魄!D133+武魂!AJ133+众神殿!D133+精神空间!AJ132+天赋!AI133+魂师之魄1!H133)*(1+BO133)+魂兽1!H135+化神!C132+魂骨!B132+魂环!C132+神兵!D131+神兵!W131+魂核1!H133</f>
        <v>1617383.7666951399</v>
      </c>
      <c r="AU133">
        <f>(星级!AI133+阶位!AK133+战魄!E133+武魂!AK133+众神殿!E133+精神空间!AK132+天赋!AJ133+魂师之魄1!I133)*(1+BP133)+魂兽1!I135+化神!D132+魂骨!C132+魂环!D132+神兵!E131+神兵!X131+魂核1!I133</f>
        <v>427187.36123916</v>
      </c>
      <c r="AV133">
        <f>(星级!AJ133+阶位!AL133+战魄!F133+武魂!AL133+众神殿!F133+精神空间!AL132+天赋!AK133+魂师之魄1!J133)*(1+BQ133)+魂兽1!J135+化神!E132+魂骨!D132+魂环!E132+神兵!F131+神兵!Y131+魂核1!J133</f>
        <v>129166.63920000001</v>
      </c>
      <c r="AW133">
        <f>(星级!AK133+阶位!AM133+战魄!G133+武魂!AM133+众神殿!G133+精神空间!AM132+天赋!AL133+魂师之魄1!K133)*(1+BR133)+魂兽1!K135+化神!F132+魂骨!E132+魂环!F132+神兵!G131+神兵!Z131+魂核1!K133</f>
        <v>146055.9896</v>
      </c>
      <c r="AX133">
        <f>(星级!AL133+阶位!AN133+战魄!H133+武魂!AN133+众神殿!H133+精神空间!AN132+天赋!AM133+魂师之魄1!L133)*(1+BS133)+魂兽1!L135+化神!G132+魂骨!F132+魂环!G132+神兵!H131+神兵!AA131+魂核1!L133</f>
        <v>2346.69148</v>
      </c>
      <c r="AY133">
        <f>(星级!AM133+阶位!AO133+战魄!I133+武魂!AO133+众神殿!I133+精神空间!AO132+天赋!AN133+魂师之魄1!M133)*(1+BT133)+魂兽1!M135+化神!H132+魂骨!G132+魂环!H132+神兵!I131+神兵!AB131+魂核1!M133</f>
        <v>1803.7936800000002</v>
      </c>
      <c r="AZ133">
        <f>(星级!AN133+阶位!AP133+战魄!J133+武魂!AP133+众神殿!J133+精神空间!AP132+天赋!AO133+魂师之魄1!N133)*(1+BU133)+魂兽1!N135+化神!I132+魂骨!H132+魂环!I132+神兵!J131+神兵!AC131+魂核1!N133</f>
        <v>1879.43688</v>
      </c>
      <c r="BA133">
        <f>(星级!AO133+阶位!AQ133+战魄!K133+武魂!AQ133+众神殿!K133+精神空间!AQ132+天赋!AP133+魂师之魄1!O133)*(1+BV133)+魂兽1!O135+化神!J132+魂骨!I132+魂环!J132+神兵!K131+神兵!AD131+魂核1!O133</f>
        <v>1803.7936800000002</v>
      </c>
      <c r="BB133">
        <f>(星级!AP133+阶位!AR133+战魄!L133+武魂!AR133+众神殿!L133+精神空间!AR132+天赋!AQ133+魂师之魄1!P133)*(1+BW133)+魂兽1!P135+化神!K132+魂骨!J132+魂环!K132+神兵!L131+神兵!AE131+魂核1!P133</f>
        <v>2451.45768</v>
      </c>
      <c r="BC133">
        <f>(星级!AQ133+阶位!AS133+战魄!M133+武魂!AS133+众神殿!M133+精神空间!AS132+天赋!AR133+魂师之魄1!Q133)*(1+BX133)+魂兽1!Q135+化神!L132+魂骨!K132+魂环!L132+神兵!M131+神兵!AF131+魂核1!Q133</f>
        <v>1813.6816800000001</v>
      </c>
      <c r="BD133">
        <f>(星级!AR133+阶位!AT133+战魄!N133+武魂!AT133+众神殿!N133+精神空间!AT132+天赋!AS133+魂师之魄1!R133)*(1+BY133)+魂兽1!R135+化神!M132+魂骨!L132+魂环!M132+神兵!N131+神兵!AG131+魂核1!R133</f>
        <v>12504</v>
      </c>
      <c r="BE133">
        <f>(星级!AS133+阶位!AU133+战魄!O133+武魂!AU133+众神殿!O133+精神空间!AU132+天赋!AT133+魂师之魄1!S133)*(1+BZ133)+魂兽1!S135+化神!N132+魂骨!M132+魂环!N132+神兵!O131+神兵!AH131+魂核1!S133</f>
        <v>268.8</v>
      </c>
      <c r="BF133">
        <f>(星级!AT133+阶位!AV133+战魄!P133+武魂!AV133+众神殿!P133+精神空间!AV132+天赋!AU133+魂师之魄1!T133)*(1+CA133)+魂兽1!T135+化神!O132+魂骨!N132+魂环!O132+神兵!P131+神兵!AI131+魂核1!T133</f>
        <v>114781.9688</v>
      </c>
      <c r="BG133">
        <f>(星级!AU133+阶位!AW133+战魄!Q133+武魂!AW133+众神殿!Q133+精神空间!AW132+天赋!AV133+魂师之魄1!U133)*(1+CB133)+魂兽1!U135+化神!P132+魂骨!O132+魂环!P132+神兵!Q131+神兵!AJ131+魂核1!U133</f>
        <v>114781.9688</v>
      </c>
      <c r="BH133">
        <f>化神!R132+魂环!Q132</f>
        <v>66655</v>
      </c>
      <c r="BI133">
        <f>化神!S132+魂环!R132</f>
        <v>66655</v>
      </c>
      <c r="BJ133">
        <f>魂环!S132</f>
        <v>2000</v>
      </c>
      <c r="BK133">
        <f>魂环!T132</f>
        <v>2000</v>
      </c>
      <c r="BL133">
        <f>魂核1!Y133+神器1!AD133+VLOOKUP(精神空间!$B$2,精神空间!$BR$4:$BT$11,2,)</f>
        <v>0.78991</v>
      </c>
      <c r="BM133">
        <f>魂核1!Z133+神器1!AE133+VLOOKUP(精神空间!$B$2,精神空间!$BR$4:$BT$11,2,)</f>
        <v>0.78991</v>
      </c>
      <c r="BO133">
        <f>战魄!T133+武魂!AZ133+好感度!D132+魂师之魄1!Y133+神器1!M133+魂兽1!X135+精神空间!BA132+精神空间!BC132</f>
        <v>3.1779099999999998</v>
      </c>
      <c r="BP133">
        <f>战魄!U133+武魂!BA133+好感度!E132+魂师之魄1!Z133+神器1!N133+魂兽1!Y135+精神空间!BB132+精神空间!BD132</f>
        <v>2.1779099999999998</v>
      </c>
      <c r="BQ133">
        <f>战魄!V133+武魂!BB133+好感度!F132+魂师之魄1!AA133+神器1!O133+魂兽1!Z135</f>
        <v>1.08</v>
      </c>
      <c r="BR133">
        <f>战魄!W133+武魂!BC133+好感度!G132+魂师之魄1!AB133+神器1!P133+魂兽1!AA135</f>
        <v>1.08</v>
      </c>
      <c r="BS133">
        <f>战魄!X133+武魂!BD133+好感度!H132+魂师之魄1!AC133+神器1!Q133+魂兽1!AB135</f>
        <v>1.492</v>
      </c>
      <c r="BT133">
        <f>战魄!Y133+武魂!BE133+好感度!I132+魂师之魄1!AD133+神器1!R133+魂兽1!AC135</f>
        <v>1.472</v>
      </c>
      <c r="BU133">
        <f>战魄!Z133+武魂!BF133+好感度!J132+魂师之魄1!AE133+神器1!S133+魂兽1!AD135</f>
        <v>1.472</v>
      </c>
      <c r="BV133">
        <f>战魄!AA133+武魂!BG133+好感度!K132+魂师之魄1!AF133+神器1!T133+魂兽1!AE135</f>
        <v>1.472</v>
      </c>
      <c r="BW133">
        <f>战魄!AB133+武魂!BH133+好感度!L132+魂师之魄1!AG133+神器1!U133+魂兽1!AF135</f>
        <v>1.472</v>
      </c>
      <c r="BX133">
        <f>战魄!AC133+武魂!BI133+好感度!M132+魂师之魄1!AH133+神器1!V133+魂兽1!AG135</f>
        <v>1.472</v>
      </c>
      <c r="BY133">
        <f>战魄!AD133+武魂!BJ133+好感度!N132+魂师之魄1!AI133+神器1!W133+魂兽1!AH135</f>
        <v>1.4</v>
      </c>
      <c r="BZ133">
        <f>战魄!AE133+武魂!BK133+好感度!O132+魂师之魄1!AJ133+神器1!X133+魂兽1!AI135</f>
        <v>1.24</v>
      </c>
      <c r="CA133">
        <f>战魄!AF133+武魂!BL133+好感度!P132+魂师之魄1!AK133+神器1!Y133+魂兽1!AJ135</f>
        <v>1.08</v>
      </c>
      <c r="CB133">
        <f>战魄!AG133+武魂!BM133+好感度!Q132+魂师之魄1!AL133+神器1!Z133+魂兽1!AK135</f>
        <v>1.08</v>
      </c>
    </row>
    <row r="134" spans="2:80" x14ac:dyDescent="0.2">
      <c r="B134">
        <v>130</v>
      </c>
      <c r="D134">
        <f>(星级!D134+阶位!D134+战魄!D134+武魂!D134+众神殿!D134+精神空间!D133+天赋!C134+魂师之魄1!H134)*(1+BO134)+魂兽1!H136+化神!C133+魂骨!B133+魂环!C133+神兵!D132+神兵!W132+魂核1!H134</f>
        <v>1851588.4605677403</v>
      </c>
      <c r="E134">
        <f>(星级!E134+阶位!E134+战魄!E134+武魂!E134+众神殿!E134+精神空间!E133+天赋!D134+魂师之魄1!I134)*(1+BP134)+魂兽1!I136+化神!D133+魂骨!C133+魂环!D133+神兵!E132+神兵!X132+魂核1!I134</f>
        <v>407784.54910850001</v>
      </c>
      <c r="F134">
        <f>(星级!F134+阶位!F134+战魄!F134+武魂!F134+众神殿!F134+精神空间!F133+天赋!E134+魂师之魄1!J134)*(1+BQ134)+魂兽1!J136+化神!E133+魂骨!D133+魂环!E133+神兵!F132+神兵!Y132+魂核1!J134</f>
        <v>166499.09072000001</v>
      </c>
      <c r="G134">
        <f>(星级!G134+阶位!G134+战魄!G134+武魂!G134+众神殿!G134+精神空间!G133+天赋!F134+魂师之魄1!K134)*(1+BR134)+魂兽1!K136+化神!F133+魂骨!E133+魂环!F133+神兵!G132+神兵!Z132+魂核1!K134</f>
        <v>140116.37072000001</v>
      </c>
      <c r="H134">
        <f>(星级!H134+阶位!H134+战魄!H134+武魂!H134+众神殿!H134+精神空间!H133+天赋!G134+魂师之魄1!L134)*(1+BS134)+魂兽1!L136+化神!G133+魂骨!F133+魂环!G133+神兵!H132+神兵!AA132+魂核1!L134</f>
        <v>2358.7527599999999</v>
      </c>
      <c r="I134">
        <f>(星级!I134+阶位!I134+战魄!I134+武魂!I134+众神殿!I134+精神空间!I133+天赋!H134+魂师之魄1!M134)*(1+BT134)+魂兽1!M136+化神!H133+魂骨!G133+魂环!H133+神兵!I132+神兵!AB132+魂核1!M134</f>
        <v>1830.44876</v>
      </c>
      <c r="J134">
        <f>(星级!J134+阶位!J134+战魄!J134+武魂!J134+众神殿!J134+精神空间!J133+天赋!I134+魂师之魄1!N134)*(1+BU134)+魂兽1!N136+化神!I133+魂骨!H133+魂环!I133+神兵!J132+神兵!AC132+魂核1!N134</f>
        <v>1891.7177760000002</v>
      </c>
      <c r="K134">
        <f>(星级!K134+阶位!K134+战魄!K134+武魂!K134+众神殿!K134+精神空间!K133+天赋!J134+魂师之魄1!O134)*(1+BV134)+魂兽1!O136+化神!J133+魂骨!I133+魂环!J133+神兵!K132+神兵!AD132+魂核1!O134</f>
        <v>1825.64616</v>
      </c>
      <c r="L134">
        <f>(星级!L134+阶位!L134+战魄!L134+武魂!L134+众神殿!L134+精神空间!L133+天赋!K134+魂师之魄1!P134)*(1+BW134)+魂兽1!P136+化神!K133+魂骨!J133+魂环!K133+神兵!L132+神兵!AE132+魂核1!P134</f>
        <v>2463.4221600000001</v>
      </c>
      <c r="M134">
        <f>(星级!M134+阶位!M134+战魄!M134+武魂!M134+众神殿!M134+精神空间!M133+天赋!L134+魂师之魄1!Q134)*(1+BX134)+魂兽1!Q136+化神!L133+魂骨!K133+魂环!L133+神兵!M132+神兵!AF132+魂核1!Q134</f>
        <v>1825.64616</v>
      </c>
      <c r="N134">
        <f>(星级!N134+阶位!N134+战魄!N134+武魂!N134+众神殿!N134+精神空间!N133+天赋!M134+魂师之魄1!R134)*(1+BY134)+魂兽1!R136+化神!M133+魂骨!L133+魂环!M133+神兵!N132+神兵!AG132+魂核1!R134</f>
        <v>31560</v>
      </c>
      <c r="O134">
        <f>(星级!O134+阶位!O134+战魄!O134+武魂!O134+众神殿!O134+精神空间!O133+天赋!N134+魂师之魄1!S134)*(1+BZ134)+魂兽1!S136+化神!N133+魂骨!M133+魂环!N133+神兵!O132+神兵!AH132+魂核1!S134</f>
        <v>134.4</v>
      </c>
      <c r="P134">
        <f>(星级!P134+阶位!P134+战魄!P134+武魂!P134+众神殿!P134+精神空间!P133+天赋!O134+魂师之魄1!T134)*(1+CA134)+魂兽1!T136+化神!O133+魂骨!N133+魂环!O133+神兵!P132+神兵!AI132+魂核1!T134</f>
        <v>119119.0392</v>
      </c>
      <c r="Q134">
        <f>(星级!Q134+阶位!Q134+战魄!Q134+武魂!Q134+众神殿!Q134+精神空间!Q133+天赋!P134+魂师之魄1!U134)*(1+CB134)+魂兽1!U136+化神!P133+魂骨!O133+魂环!P133+神兵!Q132+神兵!AJ132+魂核1!U134</f>
        <v>119119.0392</v>
      </c>
      <c r="R134">
        <f>化神!R133+魂环!Q133</f>
        <v>66655</v>
      </c>
      <c r="S134">
        <f>化神!S133+魂环!R133</f>
        <v>66655</v>
      </c>
      <c r="T134">
        <f>魂环!S133</f>
        <v>2000</v>
      </c>
      <c r="U134">
        <f>魂环!T133</f>
        <v>2000</v>
      </c>
      <c r="V134">
        <f>魂核1!Y134+神器1!AD134+VLOOKUP(精神空间!$B$2,精神空间!$BR$4:$BT$11,2,)</f>
        <v>0.78991</v>
      </c>
      <c r="W134">
        <f>魂核1!Z134+神器1!AE134+VLOOKUP(精神空间!$B$2,精神空间!$BR$4:$BT$11,2,)</f>
        <v>0.78991</v>
      </c>
      <c r="Y134">
        <f>(星级!S134+阶位!T134+战魄!D134+武魂!T134+众神殿!D134+精神空间!T133+天赋!S134+魂师之魄1!H134)*(1+BO134)+魂兽1!H136+化神!C133+魂骨!B133+魂环!C133+神兵!D132+神兵!W132+魂核1!H134</f>
        <v>1700699.4223079998</v>
      </c>
      <c r="Z134">
        <f>(星级!T134+阶位!U134+战魄!E134+武魂!U134+众神殿!E134+精神空间!U133+天赋!T134+魂师之魄1!I134)*(1+BP134)+魂兽1!I136+化神!D133+魂骨!C133+魂环!D133+神兵!E132+神兵!X132+魂核1!I134</f>
        <v>419083.15049446002</v>
      </c>
      <c r="AA134">
        <f>(星级!U134+阶位!V134+战魄!F134+武魂!V134+众神殿!F134+精神空间!V133+天赋!U134+魂师之魄1!J134)*(1+BQ134)+魂兽1!J136+化神!E133+魂骨!D133+魂环!E133+神兵!F132+神兵!Y132+魂核1!J134</f>
        <v>149931.15856000001</v>
      </c>
      <c r="AB134">
        <f>(星级!V134+阶位!W134+战魄!G134+武魂!W134+众神殿!G134+精神空间!W133+天赋!V134+魂师之魄1!K134)*(1+BR134)+魂兽1!K136+化神!F133+魂骨!E133+魂环!F133+神兵!G132+神兵!Z132+魂核1!K134</f>
        <v>131893.39856</v>
      </c>
      <c r="AC134">
        <f>(星级!W134+阶位!X134+战魄!H134+武魂!X134+众神殿!H134+精神空间!X133+天赋!W134+魂师之魄1!L134)*(1+BS134)+魂兽1!L136+化神!G133+魂骨!F133+魂环!G133+神兵!H132+神兵!AA132+魂核1!L134</f>
        <v>2337.2218800000001</v>
      </c>
      <c r="AD134">
        <f>(星级!X134+阶位!Y134+战魄!I134+武魂!Y134+众神殿!I134+精神空间!Y133+天赋!X134+魂师之魄1!M134)*(1+BT134)+魂兽1!M136+化神!H133+魂骨!G133+魂环!H133+神兵!I132+神兵!AB132+魂核1!M134</f>
        <v>1808.91788</v>
      </c>
      <c r="AE134">
        <f>(星级!Y134+阶位!Z134+战魄!J134+武魂!Z134+众神殿!J134+精神空间!Z133+天赋!Y134+魂师之魄1!N134)*(1+BU134)+魂兽1!N136+化神!I133+魂骨!H133+魂环!I133+神兵!J132+神兵!AC132+魂核1!N134</f>
        <v>1913.0758559999999</v>
      </c>
      <c r="AF134">
        <f>(星级!Z134+阶位!AA134+战魄!K134+武魂!AA134+众神殿!K134+精神空间!AA133+天赋!Z134+魂师之魄1!O134)*(1+BV134)+魂兽1!O136+化神!J133+魂骨!I133+魂环!J133+神兵!K132+神兵!AD132+魂核1!O134</f>
        <v>1847.0042400000002</v>
      </c>
      <c r="AG134">
        <f>(星级!AA134+阶位!AB134+战魄!L134+武魂!AB134+众神殿!L134+精神空间!AB133+天赋!AA134+魂师之魄1!P134)*(1+BW134)+魂兽1!P136+化神!K133+魂骨!J133+魂环!K133+神兵!L132+神兵!AE132+魂核1!P134</f>
        <v>2463.4221600000001</v>
      </c>
      <c r="AH134">
        <f>(星级!AB134+阶位!AC134+战魄!M134+武魂!AC134+众神殿!M134+精神空间!AC133+天赋!AB134+魂师之魄1!Q134)*(1+BX134)+魂兽1!Q136+化神!L133+魂骨!K133+魂环!L133+神兵!M132+神兵!AF132+魂核1!Q134</f>
        <v>1825.64616</v>
      </c>
      <c r="AI134">
        <f>(星级!AC134+阶位!AD134+战魄!N134+武魂!AD134+众神殿!N134+精神空间!AD133+天赋!AC134+魂师之魄1!R134)*(1+BY134)+魂兽1!R136+化神!M133+魂骨!L133+魂环!M133+神兵!N132+神兵!AG132+魂核1!R134</f>
        <v>25200</v>
      </c>
      <c r="AJ134">
        <f>(星级!AD134+阶位!AE134+战魄!O134+武魂!AE134+众神殿!O134+精神空间!AE133+天赋!AD134+魂师之魄1!S134)*(1+BZ134)+魂兽1!S136+化神!N133+魂骨!M133+魂环!N133+神兵!O132+神兵!AH132+魂核1!S134</f>
        <v>212.8</v>
      </c>
      <c r="AK134">
        <f>(星级!AE134+阶位!AF134+战魄!P134+武魂!AF134+众神殿!P134+精神空间!AF133+天赋!AE134+魂师之魄1!T134)*(1+CA134)+魂兽1!T136+化神!O133+魂骨!N133+魂环!O133+神兵!P132+神兵!AI132+魂核1!T134</f>
        <v>114815.5192</v>
      </c>
      <c r="AL134">
        <f>(星级!AF134+阶位!AG134+战魄!Q134+武魂!AG134+众神殿!Q134+精神空间!AG133+天赋!AF134+魂师之魄1!U134)*(1+CB134)+魂兽1!U136+化神!P133+魂骨!O133+魂环!P133+神兵!Q132+神兵!AJ132+魂核1!U134</f>
        <v>114815.5192</v>
      </c>
      <c r="AM134">
        <f>化神!R133+魂环!Q133</f>
        <v>66655</v>
      </c>
      <c r="AN134">
        <f>化神!S133+魂环!R133</f>
        <v>66655</v>
      </c>
      <c r="AO134">
        <f>魂环!S133</f>
        <v>2000</v>
      </c>
      <c r="AP134">
        <f>魂环!T133</f>
        <v>2000</v>
      </c>
      <c r="AQ134">
        <f>魂核1!Y134+神器1!AD134+VLOOKUP(精神空间!$B$2,精神空间!$BR$4:$BT$11,2,)</f>
        <v>0.78991</v>
      </c>
      <c r="AR134">
        <f>魂核1!Z134+神器1!AE134+VLOOKUP(精神空间!$B$2,精神空间!$BR$4:$BT$11,2,)</f>
        <v>0.78991</v>
      </c>
      <c r="AT134">
        <f>(星级!AH134+阶位!AJ134+战魄!D134+武魂!AJ134+众神殿!D134+精神空间!AJ133+天赋!AI134+魂师之魄1!H134)*(1+BO134)+魂兽1!H136+化神!C133+魂骨!B133+魂环!C133+神兵!D132+神兵!W132+魂核1!H134</f>
        <v>1619548.0577682599</v>
      </c>
      <c r="AU134">
        <f>(星级!AI134+阶位!AK134+战魄!E134+武魂!AK134+众神殿!E134+精神空间!AK133+天赋!AJ134+魂师之魄1!I134)*(1+BP134)+魂兽1!I136+化神!D133+魂骨!C133+魂环!D133+神兵!E132+神兵!X132+魂核1!I134</f>
        <v>427812.92011101998</v>
      </c>
      <c r="AV134">
        <f>(星级!AJ134+阶位!AL134+战魄!F134+武魂!AL134+众神殿!F134+精神空间!AL133+天赋!AK134+魂师之魄1!J134)*(1+BQ134)+魂兽1!J136+化神!E133+魂骨!D133+魂环!E133+神兵!F132+神兵!Y132+魂核1!J134</f>
        <v>129259.61104</v>
      </c>
      <c r="AW134">
        <f>(星级!AK134+阶位!AM134+战魄!G134+武魂!AM134+众神殿!G134+精神空间!AM133+天赋!AL134+魂师之魄1!K134)*(1+BR134)+魂兽1!K136+化神!F133+魂骨!E133+魂环!F133+神兵!G132+神兵!Z132+魂核1!K134</f>
        <v>146179.57903999998</v>
      </c>
      <c r="AX134">
        <f>(星级!AL134+阶位!AN134+战魄!H134+武魂!AN134+众神殿!H134+精神空间!AN133+天赋!AM134+魂师之魄1!L134)*(1+BS134)+魂兽1!L136+化神!G133+魂骨!F133+魂环!G133+神兵!H132+神兵!AA132+魂核1!L134</f>
        <v>2358.7527599999999</v>
      </c>
      <c r="AY134">
        <f>(星级!AM134+阶位!AO134+战魄!I134+武魂!AO134+众神殿!I134+精神空间!AO133+天赋!AN134+魂师之魄1!M134)*(1+BT134)+魂兽1!M136+化神!H133+魂骨!G133+魂环!H133+神兵!I132+神兵!AB132+魂核1!M134</f>
        <v>1830.44876</v>
      </c>
      <c r="AZ134">
        <f>(星级!AN134+阶位!AP134+战魄!J134+武魂!AP134+众神殿!J134+精神空间!AP133+天赋!AO134+魂师之魄1!N134)*(1+BU134)+魂兽1!N136+化神!I133+魂骨!H133+魂环!I133+神兵!J132+神兵!AC132+魂核1!N134</f>
        <v>1891.7177760000002</v>
      </c>
      <c r="BA134">
        <f>(星级!AO134+阶位!AQ134+战魄!K134+武魂!AQ134+众神殿!K134+精神空间!AQ133+天赋!AP134+魂师之魄1!O134)*(1+BV134)+魂兽1!O136+化神!J133+魂骨!I133+魂环!J133+神兵!K132+神兵!AD132+魂核1!O134</f>
        <v>1815.7581599999999</v>
      </c>
      <c r="BB134">
        <f>(星级!AP134+阶位!AR134+战魄!L134+武魂!AR134+众神殿!L134+精神空间!AR133+天赋!AQ134+魂师之魄1!P134)*(1+BW134)+魂兽1!P136+化神!K133+魂骨!J133+魂环!K133+神兵!L132+神兵!AE132+魂核1!P134</f>
        <v>2463.4221600000001</v>
      </c>
      <c r="BC134">
        <f>(星级!AQ134+阶位!AS134+战魄!M134+武魂!AS134+众神殿!M134+精神空间!AS133+天赋!AR134+魂师之魄1!Q134)*(1+BX134)+魂兽1!Q136+化神!L133+魂骨!K133+魂环!L133+神兵!M132+神兵!AF132+魂核1!Q134</f>
        <v>1825.64616</v>
      </c>
      <c r="BD134">
        <f>(星级!AR134+阶位!AT134+战魄!N134+武魂!AT134+众神殿!N134+精神空间!AT133+天赋!AS134+魂师之魄1!R134)*(1+BY134)+魂兽1!R136+化神!M133+魂骨!L133+魂环!M133+神兵!N132+神兵!AG132+魂核1!R134</f>
        <v>12600</v>
      </c>
      <c r="BE134">
        <f>(星级!AS134+阶位!AU134+战魄!O134+武魂!AU134+众神殿!O134+精神空间!AU133+天赋!AT134+魂师之魄1!S134)*(1+BZ134)+魂兽1!S136+化神!N133+魂骨!M133+魂环!N133+神兵!O132+神兵!AH132+魂核1!S134</f>
        <v>268.8</v>
      </c>
      <c r="BF134">
        <f>(星级!AT134+阶位!AV134+战魄!P134+武魂!AV134+众神殿!P134+精神空间!AV133+天赋!AU134+魂师之魄1!T134)*(1+CA134)+魂兽1!T136+化神!O133+魂骨!N133+魂环!O133+神兵!P132+神兵!AI132+魂核1!T134</f>
        <v>114815.5192</v>
      </c>
      <c r="BG134">
        <f>(星级!AU134+阶位!AW134+战魄!Q134+武魂!AW134+众神殿!Q134+精神空间!AW133+天赋!AV134+魂师之魄1!U134)*(1+CB134)+魂兽1!U136+化神!P133+魂骨!O133+魂环!P133+神兵!Q132+神兵!AJ132+魂核1!U134</f>
        <v>114815.5192</v>
      </c>
      <c r="BH134">
        <f>化神!R133+魂环!Q133</f>
        <v>66655</v>
      </c>
      <c r="BI134">
        <f>化神!S133+魂环!R133</f>
        <v>66655</v>
      </c>
      <c r="BJ134">
        <f>魂环!S133</f>
        <v>2000</v>
      </c>
      <c r="BK134">
        <f>魂环!T133</f>
        <v>2000</v>
      </c>
      <c r="BL134">
        <f>魂核1!Y134+神器1!AD134+VLOOKUP(精神空间!$B$2,精神空间!$BR$4:$BT$11,2,)</f>
        <v>0.78991</v>
      </c>
      <c r="BM134">
        <f>魂核1!Z134+神器1!AE134+VLOOKUP(精神空间!$B$2,精神空间!$BR$4:$BT$11,2,)</f>
        <v>0.78991</v>
      </c>
      <c r="BO134">
        <f>战魄!T134+武魂!AZ134+好感度!D133+魂师之魄1!Y134+神器1!M134+魂兽1!X136+精神空间!BA133+精神空间!BC133</f>
        <v>3.1779099999999998</v>
      </c>
      <c r="BP134">
        <f>战魄!U134+武魂!BA134+好感度!E133+魂师之魄1!Z134+神器1!N134+魂兽1!Y136+精神空间!BB133+精神空间!BD133</f>
        <v>2.1779099999999998</v>
      </c>
      <c r="BQ134">
        <f>战魄!V134+武魂!BB134+好感度!F133+魂师之魄1!AA134+神器1!O134+魂兽1!Z136</f>
        <v>1.08</v>
      </c>
      <c r="BR134">
        <f>战魄!W134+武魂!BC134+好感度!G133+魂师之魄1!AB134+神器1!P134+魂兽1!AA136</f>
        <v>1.08</v>
      </c>
      <c r="BS134">
        <f>战魄!X134+武魂!BD134+好感度!H133+魂师之魄1!AC134+神器1!Q134+魂兽1!AB136</f>
        <v>1.492</v>
      </c>
      <c r="BT134">
        <f>战魄!Y134+武魂!BE134+好感度!I133+魂师之魄1!AD134+神器1!R134+魂兽1!AC136</f>
        <v>1.492</v>
      </c>
      <c r="BU134">
        <f>战魄!Z134+武魂!BF134+好感度!J133+魂师之魄1!AE134+神器1!S134+魂兽1!AD136</f>
        <v>1.472</v>
      </c>
      <c r="BV134">
        <f>战魄!AA134+武魂!BG134+好感度!K133+魂师之魄1!AF134+神器1!T134+魂兽1!AE136</f>
        <v>1.472</v>
      </c>
      <c r="BW134">
        <f>战魄!AB134+武魂!BH134+好感度!L133+魂师之魄1!AG134+神器1!U134+魂兽1!AF136</f>
        <v>1.472</v>
      </c>
      <c r="BX134">
        <f>战魄!AC134+武魂!BI134+好感度!M133+魂师之魄1!AH134+神器1!V134+魂兽1!AG136</f>
        <v>1.472</v>
      </c>
      <c r="BY134">
        <f>战魄!AD134+武魂!BJ134+好感度!N133+魂师之魄1!AI134+神器1!W134+魂兽1!AH136</f>
        <v>1.4</v>
      </c>
      <c r="BZ134">
        <f>战魄!AE134+武魂!BK134+好感度!O133+魂师之魄1!AJ134+神器1!X134+魂兽1!AI136</f>
        <v>1.24</v>
      </c>
      <c r="CA134">
        <f>战魄!AF134+武魂!BL134+好感度!P133+魂师之魄1!AK134+神器1!Y134+魂兽1!AJ136</f>
        <v>1.08</v>
      </c>
      <c r="CB134">
        <f>战魄!AG134+武魂!BM134+好感度!Q133+魂师之魄1!AL134+神器1!Z134+魂兽1!AK136</f>
        <v>1.08</v>
      </c>
    </row>
    <row r="135" spans="2:80" x14ac:dyDescent="0.2">
      <c r="B135">
        <v>131</v>
      </c>
      <c r="D135">
        <f>(星级!D135+阶位!D135+战魄!D135+武魂!D135+众神殿!D135+精神空间!D134+天赋!C135+魂师之魄1!H135)*(1+BO135)+魂兽1!H137+化神!C134+魂骨!B134+魂环!C134+神兵!D133+神兵!W133+魂核1!H135</f>
        <v>1853898.8447977402</v>
      </c>
      <c r="E135">
        <f>(星级!E135+阶位!E135+战魄!E135+武魂!E135+众神殿!E135+精神空间!E134+天赋!D135+魂师之魄1!I135)*(1+BP135)+魂兽1!I137+化神!D134+魂骨!C134+魂环!D134+神兵!E133+神兵!X133+魂核1!I135</f>
        <v>408265.04910050001</v>
      </c>
      <c r="F135">
        <f>(星级!F135+阶位!F135+战魄!F135+武魂!F135+众神殿!F135+精神空间!F134+天赋!E135+魂师之魄1!J135)*(1+BQ135)+魂兽1!J137+化神!E134+魂骨!D134+魂环!E134+神兵!F133+神兵!Y133+魂核1!J135</f>
        <v>166653.42671999999</v>
      </c>
      <c r="G135">
        <f>(星级!G135+阶位!G135+战魄!G135+武魂!G135+众神殿!G135+精神空间!G134+天赋!F135+魂师之魄1!K135)*(1+BR135)+魂兽1!K137+化神!F134+魂骨!E134+魂环!F134+神兵!G133+神兵!Z133+魂核1!K135</f>
        <v>140227.02671999999</v>
      </c>
      <c r="H135">
        <f>(星级!H135+阶位!H135+战魄!H135+武魂!H135+众神殿!H135+精神空间!H134+天赋!G135+魂师之魄1!L135)*(1+BS135)+魂兽1!L137+化神!G134+魂骨!F134+魂环!G134+神兵!H133+神兵!AA133+魂核1!L135</f>
        <v>2369.2191600000001</v>
      </c>
      <c r="I135">
        <f>(星级!I135+阶位!I135+战魄!I135+武魂!I135+众神殿!I135+精神空间!I134+天赋!H135+魂师之魄1!M135)*(1+BT135)+魂兽1!M137+化神!H134+魂骨!G134+魂环!H134+神兵!I133+神兵!AB133+魂核1!M135</f>
        <v>1840.91516</v>
      </c>
      <c r="J135">
        <f>(星级!J135+阶位!J135+战魄!J135+武魂!J135+众神殿!J135+精神空间!J134+天赋!I135+魂师之魄1!N135)*(1+BU135)+魂兽1!N137+化神!I134+魂骨!H134+魂环!I134+神兵!J133+神兵!AC133+魂核1!N135</f>
        <v>1917.4893360000001</v>
      </c>
      <c r="K135">
        <f>(星级!K135+阶位!K135+战魄!K135+武魂!K135+众神殿!K135+精神空间!K134+天赋!J135+魂师之魄1!O135)*(1+BV135)+魂兽1!O137+化神!J134+魂骨!I134+魂环!J134+神兵!K133+神兵!AD133+魂核1!O135</f>
        <v>1836.02856</v>
      </c>
      <c r="L135">
        <f>(星级!L135+阶位!L135+战魄!L135+武魂!L135+众神殿!L135+精神空间!L134+天赋!K135+魂师之魄1!P135)*(1+BW135)+魂兽1!P137+化神!K134+魂骨!J134+魂环!K134+神兵!L133+神兵!AE133+魂核1!P135</f>
        <v>2473.80456</v>
      </c>
      <c r="M135">
        <f>(星级!M135+阶位!M135+战魄!M135+武魂!M135+众神殿!M135+精神空间!M134+天赋!L135+魂师之魄1!Q135)*(1+BX135)+魂兽1!Q137+化神!L134+魂骨!K134+魂环!L134+神兵!M133+神兵!AF133+魂核1!Q135</f>
        <v>1836.02856</v>
      </c>
      <c r="N135">
        <f>(星级!N135+阶位!N135+战魄!N135+武魂!N135+众神殿!N135+精神空间!N134+天赋!M135+魂师之魄1!R135)*(1+BY135)+魂兽1!R137+化神!M134+魂骨!L134+魂环!M134+神兵!N133+神兵!AG133+魂核1!R135</f>
        <v>31800</v>
      </c>
      <c r="O135">
        <f>(星级!O135+阶位!O135+战魄!O135+武魂!O135+众神殿!O135+精神空间!O134+天赋!N135+魂师之魄1!S135)*(1+BZ135)+魂兽1!S137+化神!N134+魂骨!M134+魂环!N134+神兵!O133+神兵!AH133+魂核1!S135</f>
        <v>134.4</v>
      </c>
      <c r="P135">
        <f>(星级!P135+阶位!P135+战魄!P135+武魂!P135+众神殿!P135+精神空间!P134+天赋!O135+魂师之魄1!T135)*(1+CA135)+魂兽1!T137+化神!O134+魂骨!N134+魂环!O134+神兵!P133+神兵!AI133+魂核1!T135</f>
        <v>119141.3576</v>
      </c>
      <c r="Q135">
        <f>(星级!Q135+阶位!Q135+战魄!Q135+武魂!Q135+众神殿!Q135+精神空间!Q134+天赋!P135+魂师之魄1!U135)*(1+CB135)+魂兽1!U137+化神!P134+魂骨!O134+魂环!P134+神兵!Q133+神兵!AJ133+魂核1!U135</f>
        <v>119141.3576</v>
      </c>
      <c r="R135">
        <f>化神!R134+魂环!Q134</f>
        <v>66655</v>
      </c>
      <c r="S135">
        <f>化神!S134+魂环!R134</f>
        <v>66655</v>
      </c>
      <c r="T135">
        <f>魂环!S134</f>
        <v>2000</v>
      </c>
      <c r="U135">
        <f>魂环!T134</f>
        <v>2000</v>
      </c>
      <c r="V135">
        <f>魂核1!Y135+神器1!AD135+VLOOKUP(精神空间!$B$2,精神空间!$BR$4:$BT$11,2,)</f>
        <v>0.78991</v>
      </c>
      <c r="W135">
        <f>魂核1!Z135+神器1!AE135+VLOOKUP(精神空间!$B$2,精神空间!$BR$4:$BT$11,2,)</f>
        <v>0.78991</v>
      </c>
      <c r="Y135">
        <f>(星级!S135+阶位!T135+战魄!D135+武魂!T135+众神殿!D135+精神空间!T134+天赋!S135+魂师之魄1!H135)*(1+BO135)+魂兽1!H137+化神!C134+魂骨!B134+魂环!C134+神兵!D133+神兵!W133+魂核1!H135</f>
        <v>1702775.0079959999</v>
      </c>
      <c r="Z135">
        <f>(星级!T135+阶位!U135+战魄!E135+武魂!U135+众神殿!E135+精神空间!U134+天赋!T135+魂师之魄1!I135)*(1+BP135)+魂兽1!I137+化神!D134+魂骨!C134+魂环!D134+神兵!E133+神兵!X133+魂核1!I135</f>
        <v>419586.53143845999</v>
      </c>
      <c r="AA135">
        <f>(星级!U135+阶位!V135+战魄!F135+武魂!V135+众神殿!F135+精神空间!V134+天赋!U135+魂师之魄1!J135)*(1+BQ135)+魂兽1!J137+化神!E134+魂骨!D134+魂环!E134+神兵!F133+神兵!Y133+魂核1!J135</f>
        <v>150055.12656</v>
      </c>
      <c r="AB135">
        <f>(星级!V135+阶位!W135+战魄!G135+武魂!W135+众神殿!G135+精神空间!W134+天赋!V135+魂师之魄1!K135)*(1+BR135)+魂兽1!K137+化神!F134+魂骨!E134+魂环!F134+神兵!G133+神兵!Z133+魂核1!K135</f>
        <v>131984.08656</v>
      </c>
      <c r="AC135">
        <f>(星级!W135+阶位!X135+战魄!H135+武魂!X135+众神殿!H135+精神空间!X134+天赋!W135+魂师之魄1!L135)*(1+BS135)+魂兽1!L137+化神!G134+魂骨!F134+魂环!G134+神兵!H133+神兵!AA133+魂核1!L135</f>
        <v>2347.6882799999998</v>
      </c>
      <c r="AD135">
        <f>(星级!X135+阶位!Y135+战魄!I135+武魂!Y135+众神殿!I135+精神空间!Y134+天赋!X135+魂师之魄1!M135)*(1+BT135)+魂兽1!M137+化神!H134+魂骨!G134+魂环!H134+神兵!I133+神兵!AB133+魂核1!M135</f>
        <v>1819.38428</v>
      </c>
      <c r="AE135">
        <f>(星级!Y135+阶位!Z135+战魄!J135+武魂!Z135+众神殿!J135+精神空间!Z134+天赋!Y135+魂师之魄1!N135)*(1+BU135)+魂兽1!N137+化神!I134+魂骨!H134+魂环!I134+神兵!J133+神兵!AC133+魂核1!N135</f>
        <v>1939.0202160000001</v>
      </c>
      <c r="AF135">
        <f>(星级!Z135+阶位!AA135+战魄!K135+武魂!AA135+众神殿!K135+精神空间!AA134+天赋!Z135+魂师之魄1!O135)*(1+BV135)+魂兽1!O137+化神!J134+魂骨!I134+魂环!J134+神兵!K133+神兵!AD133+魂核1!O135</f>
        <v>1857.3866399999999</v>
      </c>
      <c r="AG135">
        <f>(星级!AA135+阶位!AB135+战魄!L135+武魂!AB135+众神殿!L135+精神空间!AB134+天赋!AA135+魂师之魄1!P135)*(1+BW135)+魂兽1!P137+化神!K134+魂骨!J134+魂环!K134+神兵!L133+神兵!AE133+魂核1!P135</f>
        <v>2473.80456</v>
      </c>
      <c r="AH135">
        <f>(星级!AB135+阶位!AC135+战魄!M135+武魂!AC135+众神殿!M135+精神空间!AC134+天赋!AB135+魂师之魄1!Q135)*(1+BX135)+魂兽1!Q137+化神!L134+魂骨!K134+魂环!L134+神兵!M133+神兵!AF133+魂核1!Q135</f>
        <v>1836.02856</v>
      </c>
      <c r="AI135">
        <f>(星级!AC135+阶位!AD135+战魄!N135+武魂!AD135+众神殿!N135+精神空间!AD134+天赋!AC135+魂师之魄1!R135)*(1+BY135)+魂兽1!R137+化神!M134+魂骨!L134+魂环!M134+神兵!N133+神兵!AG133+魂核1!R135</f>
        <v>25392</v>
      </c>
      <c r="AJ135">
        <f>(星级!AD135+阶位!AE135+战魄!O135+武魂!AE135+众神殿!O135+精神空间!AE134+天赋!AD135+魂师之魄1!S135)*(1+BZ135)+魂兽1!S137+化神!N134+魂骨!M134+魂环!N134+神兵!O133+神兵!AH133+魂核1!S135</f>
        <v>212.8</v>
      </c>
      <c r="AK135">
        <f>(星级!AE135+阶位!AF135+战魄!P135+武魂!AF135+众神殿!P135+精神空间!AF134+天赋!AE135+魂师之魄1!T135)*(1+CA135)+魂兽1!T137+化神!O134+魂骨!N134+魂环!O134+神兵!P133+神兵!AI133+魂核1!T135</f>
        <v>114837.8376</v>
      </c>
      <c r="AL135">
        <f>(星级!AF135+阶位!AG135+战魄!Q135+武魂!AG135+众神殿!Q135+精神空间!AG134+天赋!AF135+魂师之魄1!U135)*(1+CB135)+魂兽1!U137+化神!P134+魂骨!O134+魂环!P134+神兵!Q133+神兵!AJ133+魂核1!U135</f>
        <v>114837.8376</v>
      </c>
      <c r="AM135">
        <f>化神!R134+魂环!Q134</f>
        <v>66655</v>
      </c>
      <c r="AN135">
        <f>化神!S134+魂环!R134</f>
        <v>66655</v>
      </c>
      <c r="AO135">
        <f>魂环!S134</f>
        <v>2000</v>
      </c>
      <c r="AP135">
        <f>魂环!T134</f>
        <v>2000</v>
      </c>
      <c r="AQ135">
        <f>魂核1!Y135+神器1!AD135+VLOOKUP(精神空间!$B$2,精神空间!$BR$4:$BT$11,2,)</f>
        <v>0.78991</v>
      </c>
      <c r="AR135">
        <f>魂核1!Z135+神器1!AE135+VLOOKUP(精神空间!$B$2,精神空间!$BR$4:$BT$11,2,)</f>
        <v>0.78991</v>
      </c>
      <c r="AT135">
        <f>(星级!AH135+阶位!AJ135+战魄!D135+武魂!AJ135+众神殿!D135+精神空间!AJ134+天赋!AI135+魂师之魄1!H135)*(1+BO135)+魂兽1!H137+化神!C134+魂骨!B134+魂环!C134+神兵!D133+神兵!W133+魂核1!H135</f>
        <v>1621394.6939882599</v>
      </c>
      <c r="AU135">
        <f>(星级!AI135+阶位!AK135+战魄!E135+武魂!AK135+众神殿!E135+精神空间!AK134+天赋!AJ135+魂师之魄1!I135)*(1+BP135)+魂兽1!I137+化神!D134+魂骨!C134+魂环!D134+神兵!E133+神兵!X133+魂核1!I135</f>
        <v>428346.33230451995</v>
      </c>
      <c r="AV135">
        <f>(星级!AJ135+阶位!AL135+战魄!F135+武魂!AL135+众神殿!F135+精神空间!AL134+天赋!AK135+魂师之魄1!J135)*(1+BQ135)+魂兽1!J137+化神!E134+魂骨!D134+魂环!E134+神兵!F133+神兵!Y133+魂核1!J135</f>
        <v>129339.67024000001</v>
      </c>
      <c r="AW135">
        <f>(星级!AK135+阶位!AM135+战魄!G135+武魂!AM135+众神殿!G135+精神空间!AM134+天赋!AL135+魂师之魄1!K135)*(1+BR135)+魂兽1!K137+化神!F134+魂骨!E134+魂环!F134+神兵!G133+神兵!Z133+魂核1!K135</f>
        <v>146290.25584</v>
      </c>
      <c r="AX135">
        <f>(星级!AL135+阶位!AN135+战魄!H135+武魂!AN135+众神殿!H135+精神空间!AN134+天赋!AM135+魂师之魄1!L135)*(1+BS135)+魂兽1!L137+化神!G134+魂骨!F134+魂环!G134+神兵!H133+神兵!AA133+魂核1!L135</f>
        <v>2369.2191600000001</v>
      </c>
      <c r="AY135">
        <f>(星级!AM135+阶位!AO135+战魄!I135+武魂!AO135+众神殿!I135+精神空间!AO134+天赋!AN135+魂师之魄1!M135)*(1+BT135)+魂兽1!M137+化神!H134+魂骨!G134+魂环!H134+神兵!I133+神兵!AB133+魂核1!M135</f>
        <v>1840.91516</v>
      </c>
      <c r="AZ135">
        <f>(星级!AN135+阶位!AP135+战魄!J135+武魂!AP135+众神殿!J135+精神空间!AP134+天赋!AO135+魂师之魄1!N135)*(1+BU135)+魂兽1!N137+化神!I134+魂骨!H134+魂环!I134+神兵!J133+神兵!AC133+魂核1!N135</f>
        <v>1917.4893360000001</v>
      </c>
      <c r="BA135">
        <f>(星级!AO135+阶位!AQ135+战魄!K135+武魂!AQ135+众神殿!K135+精神空间!AQ134+天赋!AP135+魂师之魄1!O135)*(1+BV135)+魂兽1!O137+化神!J134+魂骨!I134+魂环!J134+神兵!K133+神兵!AD133+魂核1!O135</f>
        <v>1826.1405600000001</v>
      </c>
      <c r="BB135">
        <f>(星级!AP135+阶位!AR135+战魄!L135+武魂!AR135+众神殿!L135+精神空间!AR134+天赋!AQ135+魂师之魄1!P135)*(1+BW135)+魂兽1!P137+化神!K134+魂骨!J134+魂环!K134+神兵!L133+神兵!AE133+魂核1!P135</f>
        <v>2473.80456</v>
      </c>
      <c r="BC135">
        <f>(星级!AQ135+阶位!AS135+战魄!M135+武魂!AS135+众神殿!M135+精神空间!AS134+天赋!AR135+魂师之魄1!Q135)*(1+BX135)+魂兽1!Q137+化神!L134+魂骨!K134+魂环!L134+神兵!M133+神兵!AF133+魂核1!Q135</f>
        <v>1836.02856</v>
      </c>
      <c r="BD135">
        <f>(星级!AR135+阶位!AT135+战魄!N135+武魂!AT135+众神殿!N135+精神空间!AT134+天赋!AS135+魂师之魄1!R135)*(1+BY135)+魂兽1!R137+化神!M134+魂骨!L134+魂环!M134+神兵!N133+神兵!AG133+魂核1!R135</f>
        <v>12696</v>
      </c>
      <c r="BE135">
        <f>(星级!AS135+阶位!AU135+战魄!O135+武魂!AU135+众神殿!O135+精神空间!AU134+天赋!AT135+魂师之魄1!S135)*(1+BZ135)+魂兽1!S137+化神!N134+魂骨!M134+魂环!N134+神兵!O133+神兵!AH133+魂核1!S135</f>
        <v>268.8</v>
      </c>
      <c r="BF135">
        <f>(星级!AT135+阶位!AV135+战魄!P135+武魂!AV135+众神殿!P135+精神空间!AV134+天赋!AU135+魂师之魄1!T135)*(1+CA135)+魂兽1!T137+化神!O134+魂骨!N134+魂环!O134+神兵!P133+神兵!AI133+魂核1!T135</f>
        <v>114837.8376</v>
      </c>
      <c r="BG135">
        <f>(星级!AU135+阶位!AW135+战魄!Q135+武魂!AW135+众神殿!Q135+精神空间!AW134+天赋!AV135+魂师之魄1!U135)*(1+CB135)+魂兽1!U137+化神!P134+魂骨!O134+魂环!P134+神兵!Q133+神兵!AJ133+魂核1!U135</f>
        <v>114837.8376</v>
      </c>
      <c r="BH135">
        <f>化神!R134+魂环!Q134</f>
        <v>66655</v>
      </c>
      <c r="BI135">
        <f>化神!S134+魂环!R134</f>
        <v>66655</v>
      </c>
      <c r="BJ135">
        <f>魂环!S134</f>
        <v>2000</v>
      </c>
      <c r="BK135">
        <f>魂环!T134</f>
        <v>2000</v>
      </c>
      <c r="BL135">
        <f>魂核1!Y135+神器1!AD135+VLOOKUP(精神空间!$B$2,精神空间!$BR$4:$BT$11,2,)</f>
        <v>0.78991</v>
      </c>
      <c r="BM135">
        <f>魂核1!Z135+神器1!AE135+VLOOKUP(精神空间!$B$2,精神空间!$BR$4:$BT$11,2,)</f>
        <v>0.78991</v>
      </c>
      <c r="BO135">
        <f>战魄!T135+武魂!AZ135+好感度!D134+魂师之魄1!Y135+神器1!M135+魂兽1!X137+精神空间!BA134+精神空间!BC134</f>
        <v>3.1779099999999998</v>
      </c>
      <c r="BP135">
        <f>战魄!U135+武魂!BA135+好感度!E134+魂师之魄1!Z135+神器1!N135+魂兽1!Y137+精神空间!BB134+精神空间!BD134</f>
        <v>2.1779099999999998</v>
      </c>
      <c r="BQ135">
        <f>战魄!V135+武魂!BB135+好感度!F134+魂师之魄1!AA135+神器1!O135+魂兽1!Z137</f>
        <v>1.08</v>
      </c>
      <c r="BR135">
        <f>战魄!W135+武魂!BC135+好感度!G134+魂师之魄1!AB135+神器1!P135+魂兽1!AA137</f>
        <v>1.08</v>
      </c>
      <c r="BS135">
        <f>战魄!X135+武魂!BD135+好感度!H134+魂师之魄1!AC135+神器1!Q135+魂兽1!AB137</f>
        <v>1.492</v>
      </c>
      <c r="BT135">
        <f>战魄!Y135+武魂!BE135+好感度!I134+魂师之魄1!AD135+神器1!R135+魂兽1!AC137</f>
        <v>1.492</v>
      </c>
      <c r="BU135">
        <f>战魄!Z135+武魂!BF135+好感度!J134+魂师之魄1!AE135+神器1!S135+魂兽1!AD137</f>
        <v>1.492</v>
      </c>
      <c r="BV135">
        <f>战魄!AA135+武魂!BG135+好感度!K134+魂师之魄1!AF135+神器1!T135+魂兽1!AE137</f>
        <v>1.472</v>
      </c>
      <c r="BW135">
        <f>战魄!AB135+武魂!BH135+好感度!L134+魂师之魄1!AG135+神器1!U135+魂兽1!AF137</f>
        <v>1.472</v>
      </c>
      <c r="BX135">
        <f>战魄!AC135+武魂!BI135+好感度!M134+魂师之魄1!AH135+神器1!V135+魂兽1!AG137</f>
        <v>1.472</v>
      </c>
      <c r="BY135">
        <f>战魄!AD135+武魂!BJ135+好感度!N134+魂师之魄1!AI135+神器1!W135+魂兽1!AH137</f>
        <v>1.4</v>
      </c>
      <c r="BZ135">
        <f>战魄!AE135+武魂!BK135+好感度!O134+魂师之魄1!AJ135+神器1!X135+魂兽1!AI137</f>
        <v>1.24</v>
      </c>
      <c r="CA135">
        <f>战魄!AF135+武魂!BL135+好感度!P134+魂师之魄1!AK135+神器1!Y135+魂兽1!AJ137</f>
        <v>1.08</v>
      </c>
      <c r="CB135">
        <f>战魄!AG135+武魂!BM135+好感度!Q134+魂师之魄1!AL135+神器1!Z135+魂兽1!AK137</f>
        <v>1.08</v>
      </c>
    </row>
    <row r="136" spans="2:80" x14ac:dyDescent="0.2">
      <c r="B136">
        <v>132</v>
      </c>
      <c r="D136">
        <f>(星级!D136+阶位!D136+战魄!D136+武魂!D136+众神殿!D136+精神空间!D135+天赋!C136+魂师之魄1!H136)*(1+BO136)+魂兽1!H138+化神!C135+魂骨!B135+魂环!C135+神兵!D134+神兵!W134+魂核1!H136</f>
        <v>1900532.6762177399</v>
      </c>
      <c r="E136">
        <f>(星级!E136+阶位!E136+战魄!E136+武魂!E136+众神殿!E136+精神空间!E135+天赋!D136+魂师之魄1!I136)*(1+BP136)+魂兽1!I138+化神!D135+魂骨!C135+魂环!D135+神兵!E134+神兵!X134+魂核1!I136</f>
        <v>425286.57064249995</v>
      </c>
      <c r="F136">
        <f>(星级!F136+阶位!F136+战魄!F136+武魂!F136+众神殿!F136+精神空间!F135+天赋!E136+魂师之魄1!J136)*(1+BQ136)+魂兽1!J138+化神!E135+魂骨!D135+魂环!E135+神兵!F134+神兵!Y134+魂核1!J136</f>
        <v>176929.04272000003</v>
      </c>
      <c r="G136">
        <f>(星级!G136+阶位!G136+战魄!G136+武魂!G136+众神殿!G136+精神空间!G135+天赋!F136+魂师之魄1!K136)*(1+BR136)+魂兽1!K138+化神!F135+魂骨!E135+魂环!F135+神兵!G134+神兵!Z134+魂核1!K136</f>
        <v>145814.32272</v>
      </c>
      <c r="H136">
        <f>(星级!H136+阶位!H136+战魄!H136+武魂!H136+众神殿!H136+精神空间!H135+天赋!G136+魂师之魄1!L136)*(1+BS136)+魂兽1!L138+化神!G135+魂骨!F135+魂环!G135+神兵!H134+神兵!AA134+魂核1!L136</f>
        <v>2392.1455599999999</v>
      </c>
      <c r="I136">
        <f>(星级!I136+阶位!I136+战魄!I136+武魂!I136+众神殿!I136+精神空间!I135+天赋!H136+魂师之魄1!M136)*(1+BT136)+魂兽1!M138+化神!H135+魂骨!G135+魂环!H135+神兵!I134+神兵!AB134+魂核1!M136</f>
        <v>1863.8415599999998</v>
      </c>
      <c r="J136">
        <f>(星级!J136+阶位!J136+战魄!J136+武魂!J136+众神殿!J136+精神空间!J135+天赋!I136+魂师之魄1!N136)*(1+BU136)+魂兽1!N138+化神!I135+魂骨!H135+魂环!I135+神兵!J134+神兵!AC134+魂核1!N136</f>
        <v>1940.4157359999999</v>
      </c>
      <c r="K136">
        <f>(星级!K136+阶位!K136+战魄!K136+武魂!K136+众神殿!K136+精神空间!K135+天赋!J136+魂师之魄1!O136)*(1+BV136)+魂兽1!O138+化神!J135+魂骨!I135+魂环!J135+神兵!K134+神兵!AD134+魂核1!O136</f>
        <v>1873.8095599999999</v>
      </c>
      <c r="L136">
        <f>(星级!L136+阶位!L136+战魄!L136+武魂!L136+众神殿!L136+精神空间!L135+天赋!K136+魂师之魄1!P136)*(1+BW136)+魂兽1!P138+化神!K135+魂骨!J135+魂环!K135+神兵!L134+神兵!AE134+魂核1!P136</f>
        <v>2496.5469599999997</v>
      </c>
      <c r="M136">
        <f>(星级!M136+阶位!M136+战魄!M136+武魂!M136+众神殿!M136+精神空间!M135+天赋!L136+魂师之魄1!Q136)*(1+BX136)+魂兽1!Q138+化神!L135+魂骨!K135+魂环!L135+神兵!M134+神兵!AF134+魂核1!Q136</f>
        <v>1858.7709599999998</v>
      </c>
      <c r="N136">
        <f>(星级!N136+阶位!N136+战魄!N136+武魂!N136+众神殿!N136+精神空间!N135+天赋!M136+魂师之魄1!R136)*(1+BY136)+魂兽1!R138+化神!M135+魂骨!L135+魂环!M135+神兵!N134+神兵!AG134+魂核1!R136</f>
        <v>32040</v>
      </c>
      <c r="O136">
        <f>(星级!O136+阶位!O136+战魄!O136+武魂!O136+众神殿!O136+精神空间!O135+天赋!N136+魂师之魄1!S136)*(1+BZ136)+魂兽1!S138+化神!N135+魂骨!M135+魂环!N135+神兵!O134+神兵!AH134+魂核1!S136</f>
        <v>134.4</v>
      </c>
      <c r="P136">
        <f>(星级!P136+阶位!P136+战魄!P136+武魂!P136+众神殿!P136+精神空间!P135+天赋!O136+魂师之魄1!T136)*(1+CA136)+魂兽1!T138+化神!O135+魂骨!N135+魂环!O135+神兵!P134+神兵!AI134+魂核1!T136</f>
        <v>123071.996</v>
      </c>
      <c r="Q136">
        <f>(星级!Q136+阶位!Q136+战魄!Q136+武魂!Q136+众神殿!Q136+精神空间!Q135+天赋!P136+魂师之魄1!U136)*(1+CB136)+魂兽1!U138+化神!P135+魂骨!O135+魂环!P135+神兵!Q134+神兵!AJ134+魂核1!U136</f>
        <v>123071.996</v>
      </c>
      <c r="R136">
        <f>化神!R135+魂环!Q135</f>
        <v>66655</v>
      </c>
      <c r="S136">
        <f>化神!S135+魂环!R135</f>
        <v>66655</v>
      </c>
      <c r="T136">
        <f>魂环!S135</f>
        <v>2000</v>
      </c>
      <c r="U136">
        <f>魂环!T135</f>
        <v>2000</v>
      </c>
      <c r="V136">
        <f>魂核1!Y136+神器1!AD136+VLOOKUP(精神空间!$B$2,精神空间!$BR$4:$BT$11,2,)</f>
        <v>0.78991</v>
      </c>
      <c r="W136">
        <f>魂核1!Z136+神器1!AE136+VLOOKUP(精神空间!$B$2,精神空间!$BR$4:$BT$11,2,)</f>
        <v>0.78991</v>
      </c>
      <c r="Y136">
        <f>(星级!S136+阶位!T136+战魄!D136+武魂!T136+众神殿!D136+精神空间!T135+天赋!S136+魂师之魄1!H136)*(1+BO136)+魂兽1!H138+化神!C135+魂骨!B135+魂环!C135+神兵!D134+神兵!W134+魂核1!H136</f>
        <v>1704850.593684</v>
      </c>
      <c r="Z136">
        <f>(星级!T136+阶位!U136+战魄!E136+武魂!U136+众神殿!E136+精神空间!U135+天赋!T136+魂师之魄1!I136)*(1+BP136)+魂兽1!I138+化神!D135+魂骨!C135+魂环!D135+神兵!E134+神兵!X134+魂核1!I136</f>
        <v>420089.91238245997</v>
      </c>
      <c r="AA136">
        <f>(星级!U136+阶位!V136+战魄!F136+武魂!V136+众神殿!F136+精神空间!V135+天赋!U136+魂师之魄1!J136)*(1+BQ136)+魂兽1!J138+化神!E135+魂骨!D135+魂环!E135+神兵!F134+神兵!Y134+魂核1!J136</f>
        <v>150179.09456</v>
      </c>
      <c r="AB136">
        <f>(星级!V136+阶位!W136+战魄!G136+武魂!W136+众神殿!G136+精神空间!W135+天赋!V136+魂师之魄1!K136)*(1+BR136)+魂兽1!K138+化神!F135+魂骨!E135+魂环!F135+神兵!G134+神兵!Z134+魂核1!K136</f>
        <v>132074.77455999999</v>
      </c>
      <c r="AC136">
        <f>(星级!W136+阶位!X136+战魄!H136+武魂!X136+众神殿!H136+精神空间!X135+天赋!W136+魂师之魄1!L136)*(1+BS136)+魂兽1!L138+化神!G135+魂骨!F135+魂环!G135+神兵!H134+神兵!AA134+魂核1!L136</f>
        <v>2358.1546800000001</v>
      </c>
      <c r="AD136">
        <f>(星级!X136+阶位!Y136+战魄!I136+武魂!Y136+众神殿!I136+精神空间!Y135+天赋!X136+魂师之魄1!M136)*(1+BT136)+魂兽1!M138+化神!H135+魂骨!G135+魂环!H135+神兵!I134+神兵!AB134+魂核1!M136</f>
        <v>1829.85068</v>
      </c>
      <c r="AE136">
        <f>(星级!Y136+阶位!Z136+战魄!J136+武魂!Z136+众神殿!J136+精神空间!Z135+天赋!Y136+魂师之魄1!N136)*(1+BU136)+魂兽1!N138+化神!I135+魂骨!H135+魂环!I135+神兵!J134+神兵!AC134+魂核1!N136</f>
        <v>1949.4866159999999</v>
      </c>
      <c r="AF136">
        <f>(星级!Z136+阶位!AA136+战魄!K136+武魂!AA136+众神殿!K136+精神空间!AA135+天赋!Z136+魂师之魄1!O136)*(1+BV136)+魂兽1!O138+化神!J135+魂骨!I135+魂环!J135+神兵!K134+神兵!AD134+魂核1!O136</f>
        <v>1882.8804400000001</v>
      </c>
      <c r="AG136">
        <f>(星级!AA136+阶位!AB136+战魄!L136+武魂!AB136+众神殿!L136+精神空间!AB135+天赋!AA136+魂师之魄1!P136)*(1+BW136)+魂兽1!P138+化神!K135+魂骨!J135+魂环!K135+神兵!L134+神兵!AE134+魂核1!P136</f>
        <v>2484.18696</v>
      </c>
      <c r="AH136">
        <f>(星级!AB136+阶位!AC136+战魄!M136+武魂!AC136+众神殿!M136+精神空间!AC135+天赋!AB136+魂师之魄1!Q136)*(1+BX136)+魂兽1!Q138+化神!L135+魂骨!K135+魂环!L135+神兵!M134+神兵!AF134+魂核1!Q136</f>
        <v>1846.4109599999999</v>
      </c>
      <c r="AI136">
        <f>(星级!AC136+阶位!AD136+战魄!N136+武魂!AD136+众神殿!N136+精神空间!AD135+天赋!AC136+魂师之魄1!R136)*(1+BY136)+魂兽1!R138+化神!M135+魂骨!L135+魂环!M135+神兵!N134+神兵!AG134+魂核1!R136</f>
        <v>25584</v>
      </c>
      <c r="AJ136">
        <f>(星级!AD136+阶位!AE136+战魄!O136+武魂!AE136+众神殿!O136+精神空间!AE135+天赋!AD136+魂师之魄1!S136)*(1+BZ136)+魂兽1!S138+化神!N135+魂骨!M135+魂环!N135+神兵!O134+神兵!AH134+魂核1!S136</f>
        <v>212.8</v>
      </c>
      <c r="AK136">
        <f>(星级!AE136+阶位!AF136+战魄!P136+武魂!AF136+众神殿!P136+精神空间!AF135+天赋!AE136+魂师之魄1!T136)*(1+CA136)+魂兽1!T138+化神!O135+魂骨!N135+魂环!O135+神兵!P134+神兵!AI134+魂核1!T136</f>
        <v>114860.156</v>
      </c>
      <c r="AL136">
        <f>(星级!AF136+阶位!AG136+战魄!Q136+武魂!AG136+众神殿!Q136+精神空间!AG135+天赋!AF136+魂师之魄1!U136)*(1+CB136)+魂兽1!U138+化神!P135+魂骨!O135+魂环!P135+神兵!Q134+神兵!AJ134+魂核1!U136</f>
        <v>114860.156</v>
      </c>
      <c r="AM136">
        <f>化神!R135+魂环!Q135</f>
        <v>66655</v>
      </c>
      <c r="AN136">
        <f>化神!S135+魂环!R135</f>
        <v>66655</v>
      </c>
      <c r="AO136">
        <f>魂环!S135</f>
        <v>2000</v>
      </c>
      <c r="AP136">
        <f>魂环!T135</f>
        <v>2000</v>
      </c>
      <c r="AQ136">
        <f>魂核1!Y136+神器1!AD136+VLOOKUP(精神空间!$B$2,精神空间!$BR$4:$BT$11,2,)</f>
        <v>0.78991</v>
      </c>
      <c r="AR136">
        <f>魂核1!Z136+神器1!AE136+VLOOKUP(精神空间!$B$2,精神空间!$BR$4:$BT$11,2,)</f>
        <v>0.78991</v>
      </c>
      <c r="AT136">
        <f>(星级!AH136+阶位!AJ136+战魄!D136+武魂!AJ136+众神殿!D136+精神空间!AJ135+天赋!AI136+魂师之魄1!H136)*(1+BO136)+魂兽1!H138+化神!C135+魂骨!B135+魂环!C135+神兵!D134+神兵!W134+魂核1!H136</f>
        <v>1688980.7440582598</v>
      </c>
      <c r="AU136">
        <f>(星级!AI136+阶位!AK136+战魄!E136+武魂!AK136+众神殿!E136+精神空间!AK135+天赋!AJ136+魂师之魄1!I136)*(1+BP136)+魂兽1!I138+化神!D135+魂骨!C135+魂环!D135+神兵!E134+神兵!X134+魂核1!I136</f>
        <v>449291.46042801999</v>
      </c>
      <c r="AV136">
        <f>(星级!AJ136+阶位!AL136+战魄!F136+武魂!AL136+众神殿!F136+精神空间!AL135+天赋!AK136+魂师之魄1!J136)*(1+BQ136)+魂兽1!J138+化神!E135+魂骨!D135+魂环!E135+神兵!F134+神兵!Y134+魂核1!J136</f>
        <v>129419.72944</v>
      </c>
      <c r="AW136">
        <f>(星级!AK136+阶位!AM136+战魄!G136+武魂!AM136+众神殿!G136+精神空间!AM135+天赋!AL136+魂师之魄1!K136)*(1+BR136)+魂兽1!K138+化神!F135+魂骨!E135+魂环!F135+神兵!G134+神兵!Z134+魂核1!K136</f>
        <v>149539.65263999999</v>
      </c>
      <c r="AX136">
        <f>(星级!AL136+阶位!AN136+战魄!H136+武魂!AN136+众神殿!H136+精神空间!AN135+天赋!AM136+魂师之魄1!L136)*(1+BS136)+魂兽1!L138+化神!G135+魂骨!F135+魂环!G135+神兵!H134+神兵!AA134+魂核1!L136</f>
        <v>2392.1455599999999</v>
      </c>
      <c r="AY136">
        <f>(星级!AM136+阶位!AO136+战魄!I136+武魂!AO136+众神殿!I136+精神空间!AO135+天赋!AN136+魂师之魄1!M136)*(1+BT136)+魂兽1!M138+化神!H135+魂骨!G135+魂环!H135+神兵!I134+神兵!AB134+魂核1!M136</f>
        <v>1863.8415599999998</v>
      </c>
      <c r="AZ136">
        <f>(星级!AN136+阶位!AP136+战魄!J136+武魂!AP136+众神殿!J136+精神空间!AP135+天赋!AO136+魂师之魄1!N136)*(1+BU136)+魂兽1!N138+化神!I135+魂骨!H135+魂环!I135+神兵!J134+神兵!AC134+魂核1!N136</f>
        <v>1940.4157359999999</v>
      </c>
      <c r="BA136">
        <f>(星级!AO136+阶位!AQ136+战魄!K136+武魂!AQ136+众神殿!K136+精神空间!AQ135+天赋!AP136+魂师之魄1!O136)*(1+BV136)+魂兽1!O138+化神!J135+魂骨!I135+魂环!J135+神兵!K134+神兵!AD134+魂核1!O136</f>
        <v>1863.8415599999998</v>
      </c>
      <c r="BB136">
        <f>(星级!AP136+阶位!AR136+战魄!L136+武魂!AR136+众神殿!L136+精神空间!AR135+天赋!AQ136+魂师之魄1!P136)*(1+BW136)+魂兽1!P138+化神!K135+魂骨!J135+魂环!K135+神兵!L134+神兵!AE134+魂核1!P136</f>
        <v>2496.5469599999997</v>
      </c>
      <c r="BC136">
        <f>(星级!AQ136+阶位!AS136+战魄!M136+武魂!AS136+众神殿!M136+精神空间!AS135+天赋!AR136+魂师之魄1!Q136)*(1+BX136)+魂兽1!Q138+化神!L135+魂骨!K135+魂环!L135+神兵!M134+神兵!AF134+魂核1!Q136</f>
        <v>1858.7709599999998</v>
      </c>
      <c r="BD136">
        <f>(星级!AR136+阶位!AT136+战魄!N136+武魂!AT136+众神殿!N136+精神空间!AT135+天赋!AS136+魂师之魄1!R136)*(1+BY136)+魂兽1!R138+化神!M135+魂骨!L135+魂环!M135+神兵!N134+神兵!AG134+魂核1!R136</f>
        <v>12792</v>
      </c>
      <c r="BE136">
        <f>(星级!AS136+阶位!AU136+战魄!O136+武魂!AU136+众神殿!O136+精神空间!AU135+天赋!AT136+魂师之魄1!S136)*(1+BZ136)+魂兽1!S138+化神!N135+魂骨!M135+魂环!N135+神兵!O134+神兵!AH134+魂核1!S136</f>
        <v>268.8</v>
      </c>
      <c r="BF136">
        <f>(星级!AT136+阶位!AV136+战魄!P136+武魂!AV136+众神殿!P136+精神空间!AV135+天赋!AU136+魂师之魄1!T136)*(1+CA136)+魂兽1!T138+化神!O135+魂骨!N135+魂环!O135+神兵!P134+神兵!AI134+魂核1!T136</f>
        <v>118516.796</v>
      </c>
      <c r="BG136">
        <f>(星级!AU136+阶位!AW136+战魄!Q136+武魂!AW136+众神殿!Q136+精神空间!AW135+天赋!AV136+魂师之魄1!U136)*(1+CB136)+魂兽1!U138+化神!P135+魂骨!O135+魂环!P135+神兵!Q134+神兵!AJ134+魂核1!U136</f>
        <v>118516.796</v>
      </c>
      <c r="BH136">
        <f>化神!R135+魂环!Q135</f>
        <v>66655</v>
      </c>
      <c r="BI136">
        <f>化神!S135+魂环!R135</f>
        <v>66655</v>
      </c>
      <c r="BJ136">
        <f>魂环!S135</f>
        <v>2000</v>
      </c>
      <c r="BK136">
        <f>魂环!T135</f>
        <v>2000</v>
      </c>
      <c r="BL136">
        <f>魂核1!Y136+神器1!AD136+VLOOKUP(精神空间!$B$2,精神空间!$BR$4:$BT$11,2,)</f>
        <v>0.78991</v>
      </c>
      <c r="BM136">
        <f>魂核1!Z136+神器1!AE136+VLOOKUP(精神空间!$B$2,精神空间!$BR$4:$BT$11,2,)</f>
        <v>0.78991</v>
      </c>
      <c r="BO136">
        <f>战魄!T136+武魂!AZ136+好感度!D135+魂师之魄1!Y136+神器1!M136+魂兽1!X138+精神空间!BA135+精神空间!BC135</f>
        <v>3.1779099999999998</v>
      </c>
      <c r="BP136">
        <f>战魄!U136+武魂!BA136+好感度!E135+魂师之魄1!Z136+神器1!N136+魂兽1!Y138+精神空间!BB135+精神空间!BD135</f>
        <v>2.1779099999999998</v>
      </c>
      <c r="BQ136">
        <f>战魄!V136+武魂!BB136+好感度!F135+魂师之魄1!AA136+神器1!O136+魂兽1!Z138</f>
        <v>1.08</v>
      </c>
      <c r="BR136">
        <f>战魄!W136+武魂!BC136+好感度!G135+魂师之魄1!AB136+神器1!P136+魂兽1!AA138</f>
        <v>1.08</v>
      </c>
      <c r="BS136">
        <f>战魄!X136+武魂!BD136+好感度!H135+魂师之魄1!AC136+神器1!Q136+魂兽1!AB138</f>
        <v>1.492</v>
      </c>
      <c r="BT136">
        <f>战魄!Y136+武魂!BE136+好感度!I135+魂师之魄1!AD136+神器1!R136+魂兽1!AC138</f>
        <v>1.492</v>
      </c>
      <c r="BU136">
        <f>战魄!Z136+武魂!BF136+好感度!J135+魂师之魄1!AE136+神器1!S136+魂兽1!AD138</f>
        <v>1.492</v>
      </c>
      <c r="BV136">
        <f>战魄!AA136+武魂!BG136+好感度!K135+魂师之魄1!AF136+神器1!T136+魂兽1!AE138</f>
        <v>1.492</v>
      </c>
      <c r="BW136">
        <f>战魄!AB136+武魂!BH136+好感度!L135+魂师之魄1!AG136+神器1!U136+魂兽1!AF138</f>
        <v>1.472</v>
      </c>
      <c r="BX136">
        <f>战魄!AC136+武魂!BI136+好感度!M135+魂师之魄1!AH136+神器1!V136+魂兽1!AG138</f>
        <v>1.472</v>
      </c>
      <c r="BY136">
        <f>战魄!AD136+武魂!BJ136+好感度!N135+魂师之魄1!AI136+神器1!W136+魂兽1!AH138</f>
        <v>1.4</v>
      </c>
      <c r="BZ136">
        <f>战魄!AE136+武魂!BK136+好感度!O135+魂师之魄1!AJ136+神器1!X136+魂兽1!AI138</f>
        <v>1.24</v>
      </c>
      <c r="CA136">
        <f>战魄!AF136+武魂!BL136+好感度!P135+魂师之魄1!AK136+神器1!Y136+魂兽1!AJ138</f>
        <v>1.08</v>
      </c>
      <c r="CB136">
        <f>战魄!AG136+武魂!BM136+好感度!Q135+魂师之魄1!AL136+神器1!Z136+魂兽1!AK138</f>
        <v>1.08</v>
      </c>
    </row>
    <row r="137" spans="2:80" x14ac:dyDescent="0.2">
      <c r="B137">
        <v>133</v>
      </c>
      <c r="D137">
        <f>(星级!D137+阶位!D137+战魄!D137+武魂!D137+众神殿!D137+精神空间!D136+天赋!C137+魂师之魄1!H137)*(1+BO137)+魂兽1!H139+化神!C136+魂骨!B136+魂环!C136+神兵!D135+神兵!W135+魂核1!H137</f>
        <v>1902843.0604477399</v>
      </c>
      <c r="E137">
        <f>(星级!E137+阶位!E137+战魄!E137+武魂!E137+众神殿!E137+精神空间!E136+天赋!D137+魂师之魄1!I137)*(1+BP137)+魂兽1!I139+化神!D136+魂骨!C136+魂环!D136+神兵!E135+神兵!X135+魂核1!I137</f>
        <v>425767.07063450001</v>
      </c>
      <c r="F137">
        <f>(星级!F137+阶位!F137+战魄!F137+武魂!F137+众神殿!F137+精神空间!F136+天赋!E137+魂师之魄1!J137)*(1+BQ137)+魂兽1!J139+化神!E136+魂骨!D136+魂环!E136+神兵!F135+神兵!Y135+魂核1!J137</f>
        <v>180332.33872</v>
      </c>
      <c r="G137">
        <f>(星级!G137+阶位!G137+战魄!G137+武魂!G137+众神殿!G137+精神空间!G136+天赋!F137+魂师之魄1!K137)*(1+BR137)+魂兽1!K139+化神!F136+魂骨!E136+魂环!F136+神兵!G135+神兵!Z135+魂核1!K137</f>
        <v>149173.93871999998</v>
      </c>
      <c r="H137">
        <f>(星级!H137+阶位!H137+战魄!H137+武魂!H137+众神殿!H137+精神空间!H136+天赋!G137+魂师之魄1!L137)*(1+BS137)+魂兽1!L139+化神!G136+魂骨!F136+魂环!G136+神兵!H135+神兵!AA135+魂核1!L137</f>
        <v>2402.6119600000002</v>
      </c>
      <c r="I137">
        <f>(星级!I137+阶位!I137+战魄!I137+武魂!I137+众神殿!I137+精神空间!I136+天赋!H137+魂师之魄1!M137)*(1+BT137)+魂兽1!M139+化神!H136+魂骨!G136+魂环!H136+神兵!I135+神兵!AB135+魂核1!M137</f>
        <v>1874.3079600000001</v>
      </c>
      <c r="J137">
        <f>(星级!J137+阶位!J137+战魄!J137+武魂!J137+众神殿!J137+精神空间!J136+天赋!I137+魂师之魄1!N137)*(1+BU137)+魂兽1!N139+化神!I136+魂骨!H136+魂环!I136+神兵!J135+神兵!AC135+魂核1!N137</f>
        <v>1950.8821360000002</v>
      </c>
      <c r="K137">
        <f>(星级!K137+阶位!K137+战魄!K137+武魂!K137+众神殿!K137+精神空间!K136+天赋!J137+魂师之魄1!O137)*(1+BV137)+魂兽1!O139+化神!J136+魂骨!I136+魂环!J136+神兵!K135+神兵!AD135+魂核1!O137</f>
        <v>1884.2759599999999</v>
      </c>
      <c r="L137">
        <f>(星级!L137+阶位!L137+战魄!L137+武魂!L137+众神殿!L137+精神空间!L136+天赋!K137+魂师之魄1!P137)*(1+BW137)+魂兽1!P139+化神!K136+魂骨!J136+魂环!K136+神兵!L135+神兵!AE135+魂核1!P137</f>
        <v>2527.2119600000001</v>
      </c>
      <c r="M137">
        <f>(星级!M137+阶位!M137+战魄!M137+武魂!M137+众神殿!M137+精神空间!M136+天赋!L137+魂师之魄1!Q137)*(1+BX137)+魂兽1!Q139+化神!L136+魂骨!K136+魂环!L136+神兵!M135+神兵!AF135+魂核1!Q137</f>
        <v>1869.15336</v>
      </c>
      <c r="N137">
        <f>(星级!N137+阶位!N137+战魄!N137+武魂!N137+众神殿!N137+精神空间!N136+天赋!M137+魂师之魄1!R137)*(1+BY137)+魂兽1!R139+化神!M136+魂骨!L136+魂环!M136+神兵!N135+神兵!AG135+魂核1!R137</f>
        <v>32280</v>
      </c>
      <c r="O137">
        <f>(星级!O137+阶位!O137+战魄!O137+武魂!O137+众神殿!O137+精神空间!O136+天赋!N137+魂师之魄1!S137)*(1+BZ137)+魂兽1!S139+化神!N136+魂骨!M136+魂环!N136+神兵!O135+神兵!AH135+魂核1!S137</f>
        <v>134.4</v>
      </c>
      <c r="P137">
        <f>(星级!P137+阶位!P137+战魄!P137+武魂!P137+众神殿!P137+精神空间!P136+天赋!O137+魂师之魄1!T137)*(1+CA137)+魂兽1!T139+化神!O136+魂骨!N136+魂环!O136+神兵!P135+神兵!AI135+魂核1!T137</f>
        <v>123874.3144</v>
      </c>
      <c r="Q137">
        <f>(星级!Q137+阶位!Q137+战魄!Q137+武魂!Q137+众神殿!Q137+精神空间!Q136+天赋!P137+魂师之魄1!U137)*(1+CB137)+魂兽1!U139+化神!P136+魂骨!O136+魂环!P136+神兵!Q135+神兵!AJ135+魂核1!U137</f>
        <v>123874.3144</v>
      </c>
      <c r="R137">
        <f>化神!R136+魂环!Q136</f>
        <v>66655</v>
      </c>
      <c r="S137">
        <f>化神!S136+魂环!R136</f>
        <v>66655</v>
      </c>
      <c r="T137">
        <f>魂环!S136</f>
        <v>2000</v>
      </c>
      <c r="U137">
        <f>魂环!T136</f>
        <v>2000</v>
      </c>
      <c r="V137">
        <f>魂核1!Y137+神器1!AD137+VLOOKUP(精神空间!$B$2,精神空间!$BR$4:$BT$11,2,)</f>
        <v>0.78991</v>
      </c>
      <c r="W137">
        <f>魂核1!Z137+神器1!AE137+VLOOKUP(精神空间!$B$2,精神空间!$BR$4:$BT$11,2,)</f>
        <v>0.78991</v>
      </c>
      <c r="Y137">
        <f>(星级!S137+阶位!T137+战魄!D137+武魂!T137+众神殿!D137+精神空间!T136+天赋!S137+魂师之魄1!H137)*(1+BO137)+魂兽1!H139+化神!C136+魂骨!B136+魂环!C136+神兵!D135+神兵!W135+魂核1!H137</f>
        <v>1778869.789572</v>
      </c>
      <c r="Z137">
        <f>(星级!T137+阶位!U137+战魄!E137+武魂!U137+众神殿!E137+精神空间!U136+天赋!T137+魂师之魄1!I137)*(1+BP137)+魂兽1!I139+化神!D136+魂骨!C136+魂环!D136+神兵!E135+神兵!X135+魂核1!I137</f>
        <v>435885.39624646003</v>
      </c>
      <c r="AA137">
        <f>(星级!U137+阶位!V137+战魄!F137+武魂!V137+众神殿!F137+精神空间!V136+天赋!U137+魂师之魄1!J137)*(1+BQ137)+魂兽1!J139+化神!E136+魂骨!D136+魂环!E136+神兵!F135+神兵!Y135+魂核1!J137</f>
        <v>156018.90256000002</v>
      </c>
      <c r="AB137">
        <f>(星级!V137+阶位!W137+战魄!G137+武魂!W137+众神殿!G137+精神空间!W136+天赋!V137+魂师之魄1!K137)*(1+BR137)+魂兽1!K139+化神!F136+魂骨!E136+魂环!F136+神兵!G135+神兵!Z135+魂核1!K137</f>
        <v>134742.58256000001</v>
      </c>
      <c r="AC137">
        <f>(星级!W137+阶位!X137+战魄!H137+武魂!X137+众神殿!H137+精神空间!X136+天赋!W137+魂师之魄1!L137)*(1+BS137)+魂兽1!L139+化神!G136+魂骨!F136+魂环!G136+神兵!H135+神兵!AA135+魂核1!L137</f>
        <v>2381.0810799999999</v>
      </c>
      <c r="AD137">
        <f>(星级!X137+阶位!Y137+战魄!I137+武魂!Y137+众神殿!I137+精神空间!Y136+天赋!X137+魂师之魄1!M137)*(1+BT137)+魂兽1!M139+化神!H136+魂骨!G136+魂环!H136+神兵!I135+神兵!AB135+魂核1!M137</f>
        <v>1852.7770800000001</v>
      </c>
      <c r="AE137">
        <f>(星级!Y137+阶位!Z137+战魄!J137+武魂!Z137+众神殿!J137+精神空间!Z136+天赋!Y137+魂师之魄1!N137)*(1+BU137)+魂兽1!N139+化神!I136+魂骨!H136+魂环!I136+神兵!J135+神兵!AC135+魂核1!N137</f>
        <v>1972.4130160000002</v>
      </c>
      <c r="AF137">
        <f>(星级!Z137+阶位!AA137+战魄!K137+武魂!AA137+众神殿!K137+精神空间!AA136+天赋!Z137+魂师之魄1!O137)*(1+BV137)+魂兽1!O139+化神!J136+魂骨!I136+魂环!J136+神兵!K135+神兵!AD135+魂核1!O137</f>
        <v>1905.8068400000002</v>
      </c>
      <c r="AG137">
        <f>(星级!AA137+阶位!AB137+战魄!L137+武魂!AB137+众神殿!L137+精神空间!AB136+天赋!AA137+魂师之魄1!P137)*(1+BW137)+魂兽1!P139+化神!K136+魂骨!J136+魂环!K136+神兵!L135+神兵!AE135+魂核1!P137</f>
        <v>2527.2119600000001</v>
      </c>
      <c r="AH137">
        <f>(星级!AB137+阶位!AC137+战魄!M137+武魂!AC137+众神殿!M137+精神空间!AC136+天赋!AB137+魂师之魄1!Q137)*(1+BX137)+魂兽1!Q139+化神!L136+魂骨!K136+魂环!L136+神兵!M135+神兵!AF135+魂核1!Q137</f>
        <v>1869.15336</v>
      </c>
      <c r="AI137">
        <f>(星级!AC137+阶位!AD137+战魄!N137+武魂!AD137+众神殿!N137+精神空间!AD136+天赋!AC137+魂师之魄1!R137)*(1+BY137)+魂兽1!R139+化神!M136+魂骨!L136+魂环!M136+神兵!N135+神兵!AG135+魂核1!R137</f>
        <v>25776</v>
      </c>
      <c r="AJ137">
        <f>(星级!AD137+阶位!AE137+战魄!O137+武魂!AE137+众神殿!O137+精神空间!AE136+天赋!AD137+魂师之魄1!S137)*(1+BZ137)+魂兽1!S139+化神!N136+魂骨!M136+魂环!N136+神兵!O135+神兵!AH135+魂核1!S137</f>
        <v>212.8</v>
      </c>
      <c r="AK137">
        <f>(星级!AE137+阶位!AF137+战魄!P137+武魂!AF137+众神殿!P137+精神空间!AF136+天赋!AE137+魂师之魄1!T137)*(1+CA137)+魂兽1!T139+化神!O136+魂骨!N136+魂环!O136+神兵!P135+神兵!AI135+魂核1!T137</f>
        <v>118539.11439999999</v>
      </c>
      <c r="AL137">
        <f>(星级!AF137+阶位!AG137+战魄!Q137+武魂!AG137+众神殿!Q137+精神空间!AG136+天赋!AF137+魂师之魄1!U137)*(1+CB137)+魂兽1!U139+化神!P136+魂骨!O136+魂环!P136+神兵!Q135+神兵!AJ135+魂核1!U137</f>
        <v>118539.11439999999</v>
      </c>
      <c r="AM137">
        <f>化神!R136+魂环!Q136</f>
        <v>66655</v>
      </c>
      <c r="AN137">
        <f>化神!S136+魂环!R136</f>
        <v>66655</v>
      </c>
      <c r="AO137">
        <f>魂环!S136</f>
        <v>2000</v>
      </c>
      <c r="AP137">
        <f>魂环!T136</f>
        <v>2000</v>
      </c>
      <c r="AQ137">
        <f>魂核1!Y137+神器1!AD137+VLOOKUP(精神空间!$B$2,精神空间!$BR$4:$BT$11,2,)</f>
        <v>0.78991</v>
      </c>
      <c r="AR137">
        <f>魂核1!Z137+神器1!AE137+VLOOKUP(精神空间!$B$2,精神空间!$BR$4:$BT$11,2,)</f>
        <v>0.78991</v>
      </c>
      <c r="AT137">
        <f>(星级!AH137+阶位!AJ137+战魄!D137+武魂!AJ137+众神殿!D137+精神空间!AJ136+天赋!AI137+魂师之魄1!H137)*(1+BO137)+魂兽1!H139+化神!C136+魂骨!B136+魂环!C136+神兵!D135+神兵!W135+魂核1!H137</f>
        <v>1690827.38027826</v>
      </c>
      <c r="AU137">
        <f>(星级!AI137+阶位!AK137+战魄!E137+武魂!AK137+众神殿!E137+精神空间!AK136+天赋!AJ137+魂师之魄1!I137)*(1+BP137)+魂兽1!I139+化神!D136+魂骨!C136+魂环!D136+神兵!E135+神兵!X135+魂核1!I137</f>
        <v>449824.87262151996</v>
      </c>
      <c r="AV137">
        <f>(星级!AJ137+阶位!AL137+战魄!F137+武魂!AL137+众神殿!F137+精神空间!AL136+天赋!AK137+魂师之魄1!J137)*(1+BQ137)+魂兽1!J139+化神!E136+魂骨!D136+魂环!E136+神兵!F135+神兵!Y135+魂核1!J137</f>
        <v>129499.78864</v>
      </c>
      <c r="AW137">
        <f>(星级!AK137+阶位!AM137+战魄!G137+武魂!AM137+众神殿!G137+精神空间!AM136+天赋!AL137+魂师之魄1!K137)*(1+BR137)+魂兽1!K139+化神!F136+魂骨!E136+魂环!F136+神兵!G135+神兵!Z135+魂核1!K137</f>
        <v>149650.32944</v>
      </c>
      <c r="AX137">
        <f>(星级!AL137+阶位!AN137+战魄!H137+武魂!AN137+众神殿!H137+精神空间!AN136+天赋!AM137+魂师之魄1!L137)*(1+BS137)+魂兽1!L139+化神!G136+魂骨!F136+魂环!G136+神兵!H135+神兵!AA135+魂核1!L137</f>
        <v>2402.6119600000002</v>
      </c>
      <c r="AY137">
        <f>(星级!AM137+阶位!AO137+战魄!I137+武魂!AO137+众神殿!I137+精神空间!AO136+天赋!AN137+魂师之魄1!M137)*(1+BT137)+魂兽1!M139+化神!H136+魂骨!G136+魂环!H136+神兵!I135+神兵!AB135+魂核1!M137</f>
        <v>1874.3079600000001</v>
      </c>
      <c r="AZ137">
        <f>(星级!AN137+阶位!AP137+战魄!J137+武魂!AP137+众神殿!J137+精神空间!AP136+天赋!AO137+魂师之魄1!N137)*(1+BU137)+魂兽1!N139+化神!I136+魂骨!H136+魂环!I136+神兵!J135+神兵!AC135+魂核1!N137</f>
        <v>1950.8821360000002</v>
      </c>
      <c r="BA137">
        <f>(星级!AO137+阶位!AQ137+战魄!K137+武魂!AQ137+众神殿!K137+精神空间!AQ136+天赋!AP137+魂师之魄1!O137)*(1+BV137)+魂兽1!O139+化神!J136+魂骨!I136+魂环!J136+神兵!K135+神兵!AD135+魂核1!O137</f>
        <v>1874.3079600000001</v>
      </c>
      <c r="BB137">
        <f>(星级!AP137+阶位!AR137+战魄!L137+武魂!AR137+众神殿!L137+精神空间!AR136+天赋!AQ137+魂师之魄1!P137)*(1+BW137)+魂兽1!P139+化神!K136+魂骨!J136+魂环!K136+神兵!L135+神兵!AE135+魂核1!P137</f>
        <v>2527.2119600000001</v>
      </c>
      <c r="BC137">
        <f>(星级!AQ137+阶位!AS137+战魄!M137+武魂!AS137+众神殿!M137+精神空间!AS136+天赋!AR137+魂师之魄1!Q137)*(1+BX137)+魂兽1!Q139+化神!L136+魂骨!K136+魂环!L136+神兵!M135+神兵!AF135+魂核1!Q137</f>
        <v>1869.15336</v>
      </c>
      <c r="BD137">
        <f>(星级!AR137+阶位!AT137+战魄!N137+武魂!AT137+众神殿!N137+精神空间!AT136+天赋!AS137+魂师之魄1!R137)*(1+BY137)+魂兽1!R139+化神!M136+魂骨!L136+魂环!M136+神兵!N135+神兵!AG135+魂核1!R137</f>
        <v>12888</v>
      </c>
      <c r="BE137">
        <f>(星级!AS137+阶位!AU137+战魄!O137+武魂!AU137+众神殿!O137+精神空间!AU136+天赋!AT137+魂师之魄1!S137)*(1+BZ137)+魂兽1!S139+化神!N136+魂骨!M136+魂环!N136+神兵!O135+神兵!AH135+魂核1!S137</f>
        <v>268.8</v>
      </c>
      <c r="BF137">
        <f>(星级!AT137+阶位!AV137+战魄!P137+武魂!AV137+众神殿!P137+精神空间!AV136+天赋!AU137+魂师之魄1!T137)*(1+CA137)+魂兽1!T139+化神!O136+魂骨!N136+魂环!O136+神兵!P135+神兵!AI135+魂核1!T137</f>
        <v>118539.11439999999</v>
      </c>
      <c r="BG137">
        <f>(星级!AU137+阶位!AW137+战魄!Q137+武魂!AW137+众神殿!Q137+精神空间!AW136+天赋!AV137+魂师之魄1!U137)*(1+CB137)+魂兽1!U139+化神!P136+魂骨!O136+魂环!P136+神兵!Q135+神兵!AJ135+魂核1!U137</f>
        <v>118539.11439999999</v>
      </c>
      <c r="BH137">
        <f>化神!R136+魂环!Q136</f>
        <v>66655</v>
      </c>
      <c r="BI137">
        <f>化神!S136+魂环!R136</f>
        <v>66655</v>
      </c>
      <c r="BJ137">
        <f>魂环!S136</f>
        <v>2000</v>
      </c>
      <c r="BK137">
        <f>魂环!T136</f>
        <v>2000</v>
      </c>
      <c r="BL137">
        <f>魂核1!Y137+神器1!AD137+VLOOKUP(精神空间!$B$2,精神空间!$BR$4:$BT$11,2,)</f>
        <v>0.78991</v>
      </c>
      <c r="BM137">
        <f>魂核1!Z137+神器1!AE137+VLOOKUP(精神空间!$B$2,精神空间!$BR$4:$BT$11,2,)</f>
        <v>0.78991</v>
      </c>
      <c r="BO137">
        <f>战魄!T137+武魂!AZ137+好感度!D136+魂师之魄1!Y137+神器1!M137+魂兽1!X139+精神空间!BA136+精神空间!BC136</f>
        <v>3.1779099999999998</v>
      </c>
      <c r="BP137">
        <f>战魄!U137+武魂!BA137+好感度!E136+魂师之魄1!Z137+神器1!N137+魂兽1!Y139+精神空间!BB136+精神空间!BD136</f>
        <v>2.1779099999999998</v>
      </c>
      <c r="BQ137">
        <f>战魄!V137+武魂!BB137+好感度!F136+魂师之魄1!AA137+神器1!O137+魂兽1!Z139</f>
        <v>1.08</v>
      </c>
      <c r="BR137">
        <f>战魄!W137+武魂!BC137+好感度!G136+魂师之魄1!AB137+神器1!P137+魂兽1!AA139</f>
        <v>1.08</v>
      </c>
      <c r="BS137">
        <f>战魄!X137+武魂!BD137+好感度!H136+魂师之魄1!AC137+神器1!Q137+魂兽1!AB139</f>
        <v>1.492</v>
      </c>
      <c r="BT137">
        <f>战魄!Y137+武魂!BE137+好感度!I136+魂师之魄1!AD137+神器1!R137+魂兽1!AC139</f>
        <v>1.492</v>
      </c>
      <c r="BU137">
        <f>战魄!Z137+武魂!BF137+好感度!J136+魂师之魄1!AE137+神器1!S137+魂兽1!AD139</f>
        <v>1.492</v>
      </c>
      <c r="BV137">
        <f>战魄!AA137+武魂!BG137+好感度!K136+魂师之魄1!AF137+神器1!T137+魂兽1!AE139</f>
        <v>1.492</v>
      </c>
      <c r="BW137">
        <f>战魄!AB137+武魂!BH137+好感度!L136+魂师之魄1!AG137+神器1!U137+魂兽1!AF139</f>
        <v>1.492</v>
      </c>
      <c r="BX137">
        <f>战魄!AC137+武魂!BI137+好感度!M136+魂师之魄1!AH137+神器1!V137+魂兽1!AG139</f>
        <v>1.472</v>
      </c>
      <c r="BY137">
        <f>战魄!AD137+武魂!BJ137+好感度!N136+魂师之魄1!AI137+神器1!W137+魂兽1!AH139</f>
        <v>1.4</v>
      </c>
      <c r="BZ137">
        <f>战魄!AE137+武魂!BK137+好感度!O136+魂师之魄1!AJ137+神器1!X137+魂兽1!AI139</f>
        <v>1.24</v>
      </c>
      <c r="CA137">
        <f>战魄!AF137+武魂!BL137+好感度!P136+魂师之魄1!AK137+神器1!Y137+魂兽1!AJ139</f>
        <v>1.08</v>
      </c>
      <c r="CB137">
        <f>战魄!AG137+武魂!BM137+好感度!Q136+魂师之魄1!AL137+神器1!Z137+魂兽1!AK139</f>
        <v>1.08</v>
      </c>
    </row>
    <row r="138" spans="2:80" x14ac:dyDescent="0.2">
      <c r="B138">
        <v>134</v>
      </c>
      <c r="D138">
        <f>(星级!D138+阶位!D138+战魄!D138+武魂!D138+众神殿!D138+精神空间!D137+天赋!C138+魂师之魄1!H138)*(1+BO138)+魂兽1!H140+化神!C137+魂骨!B137+魂环!C137+神兵!D136+神兵!W136+魂核1!H138</f>
        <v>1905153.4446777399</v>
      </c>
      <c r="E138">
        <f>(星级!E138+阶位!E138+战魄!E138+武魂!E138+众神殿!E138+精神空间!E137+天赋!D138+魂师之魄1!I138)*(1+BP138)+魂兽1!I140+化神!D137+魂骨!C137+魂环!D137+神兵!E136+神兵!X136+魂核1!I138</f>
        <v>426247.57062649995</v>
      </c>
      <c r="F138">
        <f>(星级!F138+阶位!F138+战魄!F138+武魂!F138+众神殿!F138+精神空间!F137+天赋!E138+魂师之魄1!J138)*(1+BQ138)+魂兽1!J140+化神!E137+魂骨!D137+魂环!E137+神兵!F136+神兵!Y136+魂核1!J138</f>
        <v>180486.67472000001</v>
      </c>
      <c r="G138">
        <f>(星级!G138+阶位!G138+战魄!G138+武魂!G138+众神殿!G138+精神空间!G137+天赋!F138+魂师之魄1!K138)*(1+BR138)+魂兽1!K140+化神!F137+魂骨!E137+魂环!F137+神兵!G136+神兵!Z136+魂核1!K138</f>
        <v>149284.59471999999</v>
      </c>
      <c r="H138">
        <f>(星级!H138+阶位!H138+战魄!H138+武魂!H138+众神殿!H138+精神空间!H137+天赋!G138+魂师之魄1!L138)*(1+BS138)+魂兽1!L140+化神!G137+魂骨!F137+魂环!G137+神兵!H136+神兵!AA136+魂核1!L138</f>
        <v>2413.07836</v>
      </c>
      <c r="I138">
        <f>(星级!I138+阶位!I138+战魄!I138+武魂!I138+众神殿!I138+精神空间!I137+天赋!H138+魂师之魄1!M138)*(1+BT138)+魂兽1!M140+化神!H137+魂骨!G137+魂环!H137+神兵!I136+神兵!AB136+魂核1!M138</f>
        <v>1884.7743599999999</v>
      </c>
      <c r="J138">
        <f>(星级!J138+阶位!J138+战魄!J138+武魂!J138+众神殿!J138+精神空间!J137+天赋!I138+魂师之魄1!N138)*(1+BU138)+魂兽1!N140+化神!I137+魂骨!H137+魂环!I137+神兵!J136+神兵!AC136+魂核1!N138</f>
        <v>1961.3485360000002</v>
      </c>
      <c r="K138">
        <f>(星级!K138+阶位!K138+战魄!K138+武魂!K138+众神殿!K138+精神空间!K137+天赋!J138+魂师之魄1!O138)*(1+BV138)+魂兽1!O140+化神!J137+魂骨!I137+魂环!J137+神兵!K136+神兵!AD136+魂核1!O138</f>
        <v>1894.7423599999997</v>
      </c>
      <c r="L138">
        <f>(星级!L138+阶位!L138+战魄!L138+武魂!L138+众神殿!L138+精神空间!L137+天赋!K138+魂师之魄1!P138)*(1+BW138)+魂兽1!P140+化神!K137+魂骨!J137+魂环!K137+神兵!L136+神兵!AE136+魂核1!P138</f>
        <v>2537.6783599999999</v>
      </c>
      <c r="M138">
        <f>(星级!M138+阶位!M138+战魄!M138+武魂!M138+众神殿!M138+精神空间!M137+天赋!L138+魂师之魄1!Q138)*(1+BX138)+魂兽1!Q140+化神!L137+魂骨!K137+魂环!L137+神兵!M136+神兵!AF136+魂核1!Q138</f>
        <v>1894.7423599999997</v>
      </c>
      <c r="N138">
        <f>(星级!N138+阶位!N138+战魄!N138+武魂!N138+众神殿!N138+精神空间!N137+天赋!M138+魂师之魄1!R138)*(1+BY138)+魂兽1!R140+化神!M137+魂骨!L137+魂环!M137+神兵!N136+神兵!AG136+魂核1!R138</f>
        <v>32520</v>
      </c>
      <c r="O138">
        <f>(星级!O138+阶位!O138+战魄!O138+武魂!O138+众神殿!O138+精神空间!O137+天赋!N138+魂师之魄1!S138)*(1+BZ138)+魂兽1!S140+化神!N137+魂骨!M137+魂环!N137+神兵!O136+神兵!AH136+魂核1!S138</f>
        <v>134.4</v>
      </c>
      <c r="P138">
        <f>(星级!P138+阶位!P138+战魄!P138+武魂!P138+众神殿!P138+精神空间!P137+天赋!O138+魂师之魄1!T138)*(1+CA138)+魂兽1!T140+化神!O137+魂骨!N137+魂环!O137+神兵!P136+神兵!AI136+魂核1!T138</f>
        <v>123896.63279999999</v>
      </c>
      <c r="Q138">
        <f>(星级!Q138+阶位!Q138+战魄!Q138+武魂!Q138+众神殿!Q138+精神空间!Q137+天赋!P138+魂师之魄1!U138)*(1+CB138)+魂兽1!U140+化神!P137+魂骨!O137+魂环!P137+神兵!Q136+神兵!AJ136+魂核1!U138</f>
        <v>123896.63279999999</v>
      </c>
      <c r="R138">
        <f>化神!R137+魂环!Q137</f>
        <v>66655</v>
      </c>
      <c r="S138">
        <f>化神!S137+魂环!R137</f>
        <v>66655</v>
      </c>
      <c r="T138">
        <f>魂环!S137</f>
        <v>2000</v>
      </c>
      <c r="U138">
        <f>魂环!T137</f>
        <v>2000</v>
      </c>
      <c r="V138">
        <f>魂核1!Y138+神器1!AD138+VLOOKUP(精神空间!$B$2,精神空间!$BR$4:$BT$11,2,)</f>
        <v>0.78991</v>
      </c>
      <c r="W138">
        <f>魂核1!Z138+神器1!AE138+VLOOKUP(精神空间!$B$2,精神空间!$BR$4:$BT$11,2,)</f>
        <v>0.78991</v>
      </c>
      <c r="Y138">
        <f>(星级!S138+阶位!T138+战魄!D138+武魂!T138+众神殿!D138+精神空间!T137+天赋!S138+魂师之魄1!H138)*(1+BO138)+魂兽1!H140+化神!C137+魂骨!B137+魂环!C137+神兵!D136+神兵!W136+魂核1!H138</f>
        <v>1780945.3752599999</v>
      </c>
      <c r="Z138">
        <f>(星级!T138+阶位!U138+战魄!E138+武魂!U138+众神殿!E138+精神空间!U137+天赋!T138+魂师之魄1!I138)*(1+BP138)+魂兽1!I140+化神!D137+魂骨!C137+魂环!D137+神兵!E136+神兵!X136+魂核1!I138</f>
        <v>436388.77719046001</v>
      </c>
      <c r="AA138">
        <f>(星级!U138+阶位!V138+战魄!F138+武魂!V138+众神殿!F138+精神空间!V137+天赋!U138+魂师之魄1!J138)*(1+BQ138)+魂兽1!J140+化神!E137+魂骨!D137+魂环!E137+神兵!F136+神兵!Y136+魂核1!J138</f>
        <v>156142.87056000001</v>
      </c>
      <c r="AB138">
        <f>(星级!V138+阶位!W138+战魄!G138+武魂!W138+众神殿!G138+精神空间!W137+天赋!V138+魂师之魄1!K138)*(1+BR138)+魂兽1!K140+化神!F137+魂骨!E137+魂环!F137+神兵!G136+神兵!Z136+魂核1!K138</f>
        <v>134833.27056</v>
      </c>
      <c r="AC138">
        <f>(星级!W138+阶位!X138+战魄!H138+武魂!X138+众神殿!H138+精神空间!X137+天赋!W138+魂师之魄1!L138)*(1+BS138)+魂兽1!L140+化神!G137+魂骨!F137+魂环!G137+神兵!H136+神兵!AA136+魂核1!L138</f>
        <v>2391.5474800000002</v>
      </c>
      <c r="AD138">
        <f>(星级!X138+阶位!Y138+战魄!I138+武魂!Y138+众神殿!I138+精神空间!Y137+天赋!X138+魂师之魄1!M138)*(1+BT138)+魂兽1!M140+化神!H137+魂骨!G137+魂环!H137+神兵!I136+神兵!AB136+魂核1!M138</f>
        <v>1863.2434800000001</v>
      </c>
      <c r="AE138">
        <f>(星级!Y138+阶位!Z138+战魄!J138+武魂!Z138+众神殿!J138+精神空间!Z137+天赋!Y138+魂师之魄1!N138)*(1+BU138)+魂兽1!N140+化神!I137+魂骨!H137+魂环!I137+神兵!J136+神兵!AC136+魂核1!N138</f>
        <v>1982.879416</v>
      </c>
      <c r="AF138">
        <f>(星级!Z138+阶位!AA138+战魄!K138+武魂!AA138+众神殿!K138+精神空间!AA137+天赋!Z138+魂师之魄1!O138)*(1+BV138)+魂兽1!O140+化神!J137+魂骨!I137+魂环!J137+神兵!K136+神兵!AD136+魂核1!O138</f>
        <v>1916.27324</v>
      </c>
      <c r="AG138">
        <f>(星级!AA138+阶位!AB138+战魄!L138+武魂!AB138+众神殿!L138+精神空间!AB137+天赋!AA138+魂师之魄1!P138)*(1+BW138)+魂兽1!P140+化神!K137+魂骨!J137+魂环!K137+神兵!L136+神兵!AE136+魂核1!P138</f>
        <v>2537.6783599999999</v>
      </c>
      <c r="AH138">
        <f>(星级!AB138+阶位!AC138+战魄!M138+武魂!AC138+众神殿!M138+精神空间!AC137+天赋!AB138+魂师之魄1!Q138)*(1+BX138)+魂兽1!Q140+化神!L137+魂骨!K137+魂环!L137+神兵!M136+神兵!AF136+魂核1!Q138</f>
        <v>1894.7423599999997</v>
      </c>
      <c r="AI138">
        <f>(星级!AC138+阶位!AD138+战魄!N138+武魂!AD138+众神殿!N138+精神空间!AD137+天赋!AC138+魂师之魄1!R138)*(1+BY138)+魂兽1!R140+化神!M137+魂骨!L137+魂环!M137+神兵!N136+神兵!AG136+魂核1!R138</f>
        <v>25968</v>
      </c>
      <c r="AJ138">
        <f>(星级!AD138+阶位!AE138+战魄!O138+武魂!AE138+众神殿!O138+精神空间!AE137+天赋!AD138+魂师之魄1!S138)*(1+BZ138)+魂兽1!S140+化神!N137+魂骨!M137+魂环!N137+神兵!O136+神兵!AH136+魂核1!S138</f>
        <v>212.8</v>
      </c>
      <c r="AK138">
        <f>(星级!AE138+阶位!AF138+战魄!P138+武魂!AF138+众神殿!P138+精神空间!AF137+天赋!AE138+魂师之魄1!T138)*(1+CA138)+魂兽1!T140+化神!O137+魂骨!N137+魂环!O137+神兵!P136+神兵!AI136+魂核1!T138</f>
        <v>118561.4328</v>
      </c>
      <c r="AL138">
        <f>(星级!AF138+阶位!AG138+战魄!Q138+武魂!AG138+众神殿!Q138+精神空间!AG137+天赋!AF138+魂师之魄1!U138)*(1+CB138)+魂兽1!U140+化神!P137+魂骨!O137+魂环!P137+神兵!Q136+神兵!AJ136+魂核1!U138</f>
        <v>118561.4328</v>
      </c>
      <c r="AM138">
        <f>化神!R137+魂环!Q137</f>
        <v>66655</v>
      </c>
      <c r="AN138">
        <f>化神!S137+魂环!R137</f>
        <v>66655</v>
      </c>
      <c r="AO138">
        <f>魂环!S137</f>
        <v>2000</v>
      </c>
      <c r="AP138">
        <f>魂环!T137</f>
        <v>2000</v>
      </c>
      <c r="AQ138">
        <f>魂核1!Y138+神器1!AD138+VLOOKUP(精神空间!$B$2,精神空间!$BR$4:$BT$11,2,)</f>
        <v>0.78991</v>
      </c>
      <c r="AR138">
        <f>魂核1!Z138+神器1!AE138+VLOOKUP(精神空间!$B$2,精神空间!$BR$4:$BT$11,2,)</f>
        <v>0.78991</v>
      </c>
      <c r="AT138">
        <f>(星级!AH138+阶位!AJ138+战魄!D138+武魂!AJ138+众神殿!D138+精神空间!AJ137+天赋!AI138+魂师之魄1!H138)*(1+BO138)+魂兽1!H140+化神!C137+魂骨!B137+魂环!C137+神兵!D136+神兵!W136+魂核1!H138</f>
        <v>1692674.01649826</v>
      </c>
      <c r="AU138">
        <f>(星级!AI138+阶位!AK138+战魄!E138+武魂!AK138+众神殿!E138+精神空间!AK137+天赋!AJ138+魂师之魄1!I138)*(1+BP138)+魂兽1!I140+化神!D137+魂骨!C137+魂环!D137+神兵!E136+神兵!X136+魂核1!I138</f>
        <v>450358.28481501999</v>
      </c>
      <c r="AV138">
        <f>(星级!AJ138+阶位!AL138+战魄!F138+武魂!AL138+众神殿!F138+精神空间!AL137+天赋!AK138+魂师之魄1!J138)*(1+BQ138)+魂兽1!J140+化神!E137+魂骨!D137+魂环!E137+神兵!F136+神兵!Y136+魂核1!J138</f>
        <v>129579.84784</v>
      </c>
      <c r="AW138">
        <f>(星级!AK138+阶位!AM138+战魄!G138+武魂!AM138+众神殿!G138+精神空间!AM137+天赋!AL138+魂师之魄1!K138)*(1+BR138)+魂兽1!K140+化神!F137+魂骨!E137+魂环!F137+神兵!G136+神兵!Z136+魂核1!K138</f>
        <v>149761.00624000002</v>
      </c>
      <c r="AX138">
        <f>(星级!AL138+阶位!AN138+战魄!H138+武魂!AN138+众神殿!H138+精神空间!AN137+天赋!AM138+魂师之魄1!L138)*(1+BS138)+魂兽1!L140+化神!G137+魂骨!F137+魂环!G137+神兵!H136+神兵!AA136+魂核1!L138</f>
        <v>2413.07836</v>
      </c>
      <c r="AY138">
        <f>(星级!AM138+阶位!AO138+战魄!I138+武魂!AO138+众神殿!I138+精神空间!AO137+天赋!AN138+魂师之魄1!M138)*(1+BT138)+魂兽1!M140+化神!H137+魂骨!G137+魂环!H137+神兵!I136+神兵!AB136+魂核1!M138</f>
        <v>1884.7743599999999</v>
      </c>
      <c r="AZ138">
        <f>(星级!AN138+阶位!AP138+战魄!J138+武魂!AP138+众神殿!J138+精神空间!AP137+天赋!AO138+魂师之魄1!N138)*(1+BU138)+魂兽1!N140+化神!I137+魂骨!H137+魂环!I137+神兵!J136+神兵!AC136+魂核1!N138</f>
        <v>1961.3485360000002</v>
      </c>
      <c r="BA138">
        <f>(星级!AO138+阶位!AQ138+战魄!K138+武魂!AQ138+众神殿!K138+精神空间!AQ137+天赋!AP138+魂师之魄1!O138)*(1+BV138)+魂兽1!O140+化神!J137+魂骨!I137+魂环!J137+神兵!K136+神兵!AD136+魂核1!O138</f>
        <v>1884.7743599999999</v>
      </c>
      <c r="BB138">
        <f>(星级!AP138+阶位!AR138+战魄!L138+武魂!AR138+众神殿!L138+精神空间!AR137+天赋!AQ138+魂师之魄1!P138)*(1+BW138)+魂兽1!P140+化神!K137+魂骨!J137+魂环!K137+神兵!L136+神兵!AE136+魂核1!P138</f>
        <v>2537.6783599999999</v>
      </c>
      <c r="BC138">
        <f>(星级!AQ138+阶位!AS138+战魄!M138+武魂!AS138+众神殿!M138+精神空间!AS137+天赋!AR138+魂师之魄1!Q138)*(1+BX138)+魂兽1!Q140+化神!L137+魂骨!K137+魂环!L137+神兵!M136+神兵!AF136+魂核1!Q138</f>
        <v>1894.7423599999997</v>
      </c>
      <c r="BD138">
        <f>(星级!AR138+阶位!AT138+战魄!N138+武魂!AT138+众神殿!N138+精神空间!AT137+天赋!AS138+魂师之魄1!R138)*(1+BY138)+魂兽1!R140+化神!M137+魂骨!L137+魂环!M137+神兵!N136+神兵!AG136+魂核1!R138</f>
        <v>12984</v>
      </c>
      <c r="BE138">
        <f>(星级!AS138+阶位!AU138+战魄!O138+武魂!AU138+众神殿!O138+精神空间!AU137+天赋!AT138+魂师之魄1!S138)*(1+BZ138)+魂兽1!S140+化神!N137+魂骨!M137+魂环!N137+神兵!O136+神兵!AH136+魂核1!S138</f>
        <v>268.8</v>
      </c>
      <c r="BF138">
        <f>(星级!AT138+阶位!AV138+战魄!P138+武魂!AV138+众神殿!P138+精神空间!AV137+天赋!AU138+魂师之魄1!T138)*(1+CA138)+魂兽1!T140+化神!O137+魂骨!N137+魂环!O137+神兵!P136+神兵!AI136+魂核1!T138</f>
        <v>118561.4328</v>
      </c>
      <c r="BG138">
        <f>(星级!AU138+阶位!AW138+战魄!Q138+武魂!AW138+众神殿!Q138+精神空间!AW137+天赋!AV138+魂师之魄1!U138)*(1+CB138)+魂兽1!U140+化神!P137+魂骨!O137+魂环!P137+神兵!Q136+神兵!AJ136+魂核1!U138</f>
        <v>118561.4328</v>
      </c>
      <c r="BH138">
        <f>化神!R137+魂环!Q137</f>
        <v>66655</v>
      </c>
      <c r="BI138">
        <f>化神!S137+魂环!R137</f>
        <v>66655</v>
      </c>
      <c r="BJ138">
        <f>魂环!S137</f>
        <v>2000</v>
      </c>
      <c r="BK138">
        <f>魂环!T137</f>
        <v>2000</v>
      </c>
      <c r="BL138">
        <f>魂核1!Y138+神器1!AD138+VLOOKUP(精神空间!$B$2,精神空间!$BR$4:$BT$11,2,)</f>
        <v>0.78991</v>
      </c>
      <c r="BM138">
        <f>魂核1!Z138+神器1!AE138+VLOOKUP(精神空间!$B$2,精神空间!$BR$4:$BT$11,2,)</f>
        <v>0.78991</v>
      </c>
      <c r="BO138">
        <f>战魄!T138+武魂!AZ138+好感度!D137+魂师之魄1!Y138+神器1!M138+魂兽1!X140+精神空间!BA137+精神空间!BC137</f>
        <v>3.1779099999999998</v>
      </c>
      <c r="BP138">
        <f>战魄!U138+武魂!BA138+好感度!E137+魂师之魄1!Z138+神器1!N138+魂兽1!Y140+精神空间!BB137+精神空间!BD137</f>
        <v>2.1779099999999998</v>
      </c>
      <c r="BQ138">
        <f>战魄!V138+武魂!BB138+好感度!F137+魂师之魄1!AA138+神器1!O138+魂兽1!Z140</f>
        <v>1.08</v>
      </c>
      <c r="BR138">
        <f>战魄!W138+武魂!BC138+好感度!G137+魂师之魄1!AB138+神器1!P138+魂兽1!AA140</f>
        <v>1.08</v>
      </c>
      <c r="BS138">
        <f>战魄!X138+武魂!BD138+好感度!H137+魂师之魄1!AC138+神器1!Q138+魂兽1!AB140</f>
        <v>1.492</v>
      </c>
      <c r="BT138">
        <f>战魄!Y138+武魂!BE138+好感度!I137+魂师之魄1!AD138+神器1!R138+魂兽1!AC140</f>
        <v>1.492</v>
      </c>
      <c r="BU138">
        <f>战魄!Z138+武魂!BF138+好感度!J137+魂师之魄1!AE138+神器1!S138+魂兽1!AD140</f>
        <v>1.492</v>
      </c>
      <c r="BV138">
        <f>战魄!AA138+武魂!BG138+好感度!K137+魂师之魄1!AF138+神器1!T138+魂兽1!AE140</f>
        <v>1.492</v>
      </c>
      <c r="BW138">
        <f>战魄!AB138+武魂!BH138+好感度!L137+魂师之魄1!AG138+神器1!U138+魂兽1!AF140</f>
        <v>1.492</v>
      </c>
      <c r="BX138">
        <f>战魄!AC138+武魂!BI138+好感度!M137+魂师之魄1!AH138+神器1!V138+魂兽1!AG140</f>
        <v>1.492</v>
      </c>
      <c r="BY138">
        <f>战魄!AD138+武魂!BJ138+好感度!N137+魂师之魄1!AI138+神器1!W138+魂兽1!AH140</f>
        <v>1.4</v>
      </c>
      <c r="BZ138">
        <f>战魄!AE138+武魂!BK138+好感度!O137+魂师之魄1!AJ138+神器1!X138+魂兽1!AI140</f>
        <v>1.24</v>
      </c>
      <c r="CA138">
        <f>战魄!AF138+武魂!BL138+好感度!P137+魂师之魄1!AK138+神器1!Y138+魂兽1!AJ140</f>
        <v>1.08</v>
      </c>
      <c r="CB138">
        <f>战魄!AG138+武魂!BM138+好感度!Q137+魂师之魄1!AL138+神器1!Z138+魂兽1!AK140</f>
        <v>1.08</v>
      </c>
    </row>
    <row r="139" spans="2:80" x14ac:dyDescent="0.2">
      <c r="B139">
        <v>135</v>
      </c>
      <c r="D139">
        <f>(星级!D139+阶位!D139+战魄!D139+武魂!D139+众神殿!D139+精神空间!D138+天赋!C139+魂师之魄1!H139)*(1+BO139)+魂兽1!H141+化神!C138+魂骨!B138+魂环!C138+神兵!D137+神兵!W137+魂核1!H139</f>
        <v>1907463.8289077403</v>
      </c>
      <c r="E139">
        <f>(星级!E139+阶位!E139+战魄!E139+武魂!E139+众神殿!E139+精神空间!E138+天赋!D139+魂师之魄1!I139)*(1+BP139)+魂兽1!I141+化神!D138+魂骨!C138+魂环!D138+神兵!E137+神兵!X137+魂核1!I139</f>
        <v>426728.0706185</v>
      </c>
      <c r="F139">
        <f>(星级!F139+阶位!F139+战魄!F139+武魂!F139+众神殿!F139+精神空间!F138+天赋!E139+魂师之魄1!J139)*(1+BQ139)+魂兽1!J141+化神!E138+魂骨!D138+魂环!E138+神兵!F137+神兵!Y137+魂核1!J139</f>
        <v>180641.01072000002</v>
      </c>
      <c r="G139">
        <f>(星级!G139+阶位!G139+战魄!G139+武魂!G139+众神殿!G139+精神空间!G138+天赋!F139+魂师之魄1!K139)*(1+BR139)+魂兽1!K141+化神!F138+魂骨!E138+魂环!F138+神兵!G137+神兵!Z137+魂核1!K139</f>
        <v>149395.25072000001</v>
      </c>
      <c r="H139">
        <f>(星级!H139+阶位!H139+战魄!H139+武魂!H139+众神殿!H139+精神空间!H138+天赋!G139+魂师之魄1!L139)*(1+BS139)+魂兽1!L141+化神!G138+魂骨!F138+魂环!G138+神兵!H137+神兵!AA137+魂核1!L139</f>
        <v>2423.5447599999998</v>
      </c>
      <c r="I139">
        <f>(星级!I139+阶位!I139+战魄!I139+武魂!I139+众神殿!I139+精神空间!I138+天赋!H139+魂师之魄1!M139)*(1+BT139)+魂兽1!M141+化神!H138+魂骨!G138+魂环!H138+神兵!I137+神兵!AB137+魂核1!M139</f>
        <v>1895.2407599999999</v>
      </c>
      <c r="J139">
        <f>(星级!J139+阶位!J139+战魄!J139+武魂!J139+众神殿!J139+精神空间!J138+天赋!I139+魂师之魄1!N139)*(1+BU139)+魂兽1!N141+化神!I138+魂骨!H138+魂环!I138+神兵!J137+神兵!AC137+魂核1!N139</f>
        <v>1971.814936</v>
      </c>
      <c r="K139">
        <f>(星级!K139+阶位!K139+战魄!K139+武魂!K139+众神殿!K139+精神空间!K138+天赋!J139+魂师之魄1!O139)*(1+BV139)+魂兽1!O141+化神!J138+魂骨!I138+魂环!J138+神兵!K137+神兵!AD137+魂核1!O139</f>
        <v>1905.20876</v>
      </c>
      <c r="L139">
        <f>(星级!L139+阶位!L139+战魄!L139+武魂!L139+众神殿!L139+精神空间!L138+天赋!K139+魂师之魄1!P139)*(1+BW139)+魂兽1!P141+化神!K138+魂骨!J138+魂环!K138+神兵!L137+神兵!AE137+魂核1!P139</f>
        <v>2548.1447600000001</v>
      </c>
      <c r="M139">
        <f>(星级!M139+阶位!M139+战魄!M139+武魂!M139+众神殿!M139+精神空间!M138+天赋!L139+魂师之魄1!Q139)*(1+BX139)+魂兽1!Q141+化神!L138+魂骨!K138+魂环!L138+神兵!M137+神兵!AF137+魂核1!Q139</f>
        <v>1905.20876</v>
      </c>
      <c r="N139">
        <f>(星级!N139+阶位!N139+战魄!N139+武魂!N139+众神殿!N139+精神空间!N138+天赋!M139+魂师之魄1!R139)*(1+BY139)+魂兽1!R141+化神!M138+魂骨!L138+魂环!M138+神兵!N137+神兵!AG137+魂核1!R139</f>
        <v>33033</v>
      </c>
      <c r="O139">
        <f>(星级!O139+阶位!O139+战魄!O139+武魂!O139+众神殿!O139+精神空间!O138+天赋!N139+魂师之魄1!S139)*(1+BZ139)+魂兽1!S141+化神!N138+魂骨!M138+魂环!N138+神兵!O137+神兵!AH137+魂核1!S139</f>
        <v>134.4</v>
      </c>
      <c r="P139">
        <f>(星级!P139+阶位!P139+战魄!P139+武魂!P139+众神殿!P139+精神空间!P138+天赋!O139+魂师之魄1!T139)*(1+CA139)+魂兽1!T141+化神!O138+魂骨!N138+魂环!O138+神兵!P137+神兵!AI137+魂核1!T139</f>
        <v>123918.9512</v>
      </c>
      <c r="Q139">
        <f>(星级!Q139+阶位!Q139+战魄!Q139+武魂!Q139+众神殿!Q139+精神空间!Q138+天赋!P139+魂师之魄1!U139)*(1+CB139)+魂兽1!U141+化神!P138+魂骨!O138+魂环!P138+神兵!Q137+神兵!AJ137+魂核1!U139</f>
        <v>123918.9512</v>
      </c>
      <c r="R139">
        <f>化神!R138+魂环!Q138</f>
        <v>66655</v>
      </c>
      <c r="S139">
        <f>化神!S138+魂环!R138</f>
        <v>66655</v>
      </c>
      <c r="T139">
        <f>魂环!S138</f>
        <v>2000</v>
      </c>
      <c r="U139">
        <f>魂环!T138</f>
        <v>2000</v>
      </c>
      <c r="V139">
        <f>魂核1!Y139+神器1!AD139+VLOOKUP(精神空间!$B$2,精神空间!$BR$4:$BT$11,2,)</f>
        <v>0.78991</v>
      </c>
      <c r="W139">
        <f>魂核1!Z139+神器1!AE139+VLOOKUP(精神空间!$B$2,精神空间!$BR$4:$BT$11,2,)</f>
        <v>0.78991</v>
      </c>
      <c r="Y139">
        <f>(星级!S139+阶位!T139+战魄!D139+武魂!T139+众神殿!D139+精神空间!T138+天赋!S139+魂师之魄1!H139)*(1+BO139)+魂兽1!H141+化神!C138+魂骨!B138+魂环!C138+神兵!D137+神兵!W137+魂核1!H139</f>
        <v>1783020.9609479997</v>
      </c>
      <c r="Z139">
        <f>(星级!T139+阶位!U139+战魄!E139+武魂!U139+众神殿!E139+精神空间!U138+天赋!T139+魂师之魄1!I139)*(1+BP139)+魂兽1!I141+化神!D138+魂骨!C138+魂环!D138+神兵!E137+神兵!X137+魂核1!I139</f>
        <v>436892.15813445998</v>
      </c>
      <c r="AA139">
        <f>(星级!U139+阶位!V139+战魄!F139+武魂!V139+众神殿!F139+精神空间!V138+天赋!U139+魂师之魄1!J139)*(1+BQ139)+魂兽1!J141+化神!E138+魂骨!D138+魂环!E138+神兵!F137+神兵!Y137+魂核1!J139</f>
        <v>156266.83856</v>
      </c>
      <c r="AB139">
        <f>(星级!V139+阶位!W139+战魄!G139+武魂!W139+众神殿!G139+精神空间!W138+天赋!V139+魂师之魄1!K139)*(1+BR139)+魂兽1!K141+化神!F138+魂骨!E138+魂环!F138+神兵!G137+神兵!Z137+魂核1!K139</f>
        <v>134923.95856</v>
      </c>
      <c r="AC139">
        <f>(星级!W139+阶位!X139+战魄!H139+武魂!X139+众神殿!H139+精神空间!X138+天赋!W139+魂师之魄1!L139)*(1+BS139)+魂兽1!L141+化神!G138+魂骨!F138+魂环!G138+神兵!H137+神兵!AA137+魂核1!L139</f>
        <v>2402.01388</v>
      </c>
      <c r="AD139">
        <f>(星级!X139+阶位!Y139+战魄!I139+武魂!Y139+众神殿!I139+精神空间!Y138+天赋!X139+魂师之魄1!M139)*(1+BT139)+魂兽1!M141+化神!H138+魂骨!G138+魂环!H138+神兵!I137+神兵!AB137+魂核1!M139</f>
        <v>1873.7098799999999</v>
      </c>
      <c r="AE139">
        <f>(星级!Y139+阶位!Z139+战魄!J139+武魂!Z139+众神殿!J139+精神空间!Z138+天赋!Y139+魂师之魄1!N139)*(1+BU139)+魂兽1!N141+化神!I138+魂骨!H138+魂环!I138+神兵!J137+神兵!AC137+魂核1!N139</f>
        <v>1993.345816</v>
      </c>
      <c r="AF139">
        <f>(星级!Z139+阶位!AA139+战魄!K139+武魂!AA139+众神殿!K139+精神空间!AA138+天赋!Z139+魂师之魄1!O139)*(1+BV139)+魂兽1!O141+化神!J138+魂骨!I138+魂环!J138+神兵!K137+神兵!AD137+魂核1!O139</f>
        <v>1926.7396400000002</v>
      </c>
      <c r="AG139">
        <f>(星级!AA139+阶位!AB139+战魄!L139+武魂!AB139+众神殿!L139+精神空间!AB138+天赋!AA139+魂师之魄1!P139)*(1+BW139)+魂兽1!P141+化神!K138+魂骨!J138+魂环!K138+神兵!L137+神兵!AE137+魂核1!P139</f>
        <v>2548.1447600000001</v>
      </c>
      <c r="AH139">
        <f>(星级!AB139+阶位!AC139+战魄!M139+武魂!AC139+众神殿!M139+精神空间!AC138+天赋!AB139+魂师之魄1!Q139)*(1+BX139)+魂兽1!Q141+化神!L138+魂骨!K138+魂环!L138+神兵!M137+神兵!AF137+魂核1!Q139</f>
        <v>1905.20876</v>
      </c>
      <c r="AI139">
        <f>(星级!AC139+阶位!AD139+战魄!N139+武魂!AD139+众神殿!N139+精神空间!AD138+天赋!AC139+魂师之魄1!R139)*(1+BY139)+魂兽1!R141+化神!M138+魂骨!L138+魂环!M138+神兵!N137+神兵!AG137+魂核1!R139</f>
        <v>26378</v>
      </c>
      <c r="AJ139">
        <f>(星级!AD139+阶位!AE139+战魄!O139+武魂!AE139+众神殿!O139+精神空间!AE138+天赋!AD139+魂师之魄1!S139)*(1+BZ139)+魂兽1!S141+化神!N138+魂骨!M138+魂环!N138+神兵!O137+神兵!AH137+魂核1!S139</f>
        <v>212.8</v>
      </c>
      <c r="AK139">
        <f>(星级!AE139+阶位!AF139+战魄!P139+武魂!AF139+众神殿!P139+精神空间!AF138+天赋!AE139+魂师之魄1!T139)*(1+CA139)+魂兽1!T141+化神!O138+魂骨!N138+魂环!O138+神兵!P137+神兵!AI137+魂核1!T139</f>
        <v>118583.7512</v>
      </c>
      <c r="AL139">
        <f>(星级!AF139+阶位!AG139+战魄!Q139+武魂!AG139+众神殿!Q139+精神空间!AG138+天赋!AF139+魂师之魄1!U139)*(1+CB139)+魂兽1!U141+化神!P138+魂骨!O138+魂环!P138+神兵!Q137+神兵!AJ137+魂核1!U139</f>
        <v>118583.7512</v>
      </c>
      <c r="AM139">
        <f>化神!R138+魂环!Q138</f>
        <v>66655</v>
      </c>
      <c r="AN139">
        <f>化神!S138+魂环!R138</f>
        <v>66655</v>
      </c>
      <c r="AO139">
        <f>魂环!S138</f>
        <v>2000</v>
      </c>
      <c r="AP139">
        <f>魂环!T138</f>
        <v>2000</v>
      </c>
      <c r="AQ139">
        <f>魂核1!Y139+神器1!AD139+VLOOKUP(精神空间!$B$2,精神空间!$BR$4:$BT$11,2,)</f>
        <v>0.78991</v>
      </c>
      <c r="AR139">
        <f>魂核1!Z139+神器1!AE139+VLOOKUP(精神空间!$B$2,精神空间!$BR$4:$BT$11,2,)</f>
        <v>0.78991</v>
      </c>
      <c r="AT139">
        <f>(星级!AH139+阶位!AJ139+战魄!D139+武魂!AJ139+众神殿!D139+精神空间!AJ138+天赋!AI139+魂师之魄1!H139)*(1+BO139)+魂兽1!H141+化神!C138+魂骨!B138+魂环!C138+神兵!D137+神兵!W137+魂核1!H139</f>
        <v>1694520.65271826</v>
      </c>
      <c r="AU139">
        <f>(星级!AI139+阶位!AK139+战魄!E139+武魂!AK139+众神殿!E139+精神空间!AK138+天赋!AJ139+魂师之魄1!I139)*(1+BP139)+魂兽1!I141+化神!D138+魂骨!C138+魂环!D138+神兵!E137+神兵!X137+魂核1!I139</f>
        <v>450891.69700852002</v>
      </c>
      <c r="AV139">
        <f>(星级!AJ139+阶位!AL139+战魄!F139+武魂!AL139+众神殿!F139+精神空间!AL138+天赋!AK139+魂师之魄1!J139)*(1+BQ139)+魂兽1!J141+化神!E138+魂骨!D138+魂环!E138+神兵!F137+神兵!Y137+魂核1!J139</f>
        <v>129659.90703999999</v>
      </c>
      <c r="AW139">
        <f>(星级!AK139+阶位!AM139+战魄!G139+武魂!AM139+众神殿!G139+精神空间!AM138+天赋!AL139+魂师之魄1!K139)*(1+BR139)+魂兽1!K141+化神!F138+魂骨!E138+魂环!F138+神兵!G137+神兵!Z137+魂核1!K139</f>
        <v>149871.68304</v>
      </c>
      <c r="AX139">
        <f>(星级!AL139+阶位!AN139+战魄!H139+武魂!AN139+众神殿!H139+精神空间!AN138+天赋!AM139+魂师之魄1!L139)*(1+BS139)+魂兽1!L141+化神!G138+魂骨!F138+魂环!G138+神兵!H137+神兵!AA137+魂核1!L139</f>
        <v>2423.5447599999998</v>
      </c>
      <c r="AY139">
        <f>(星级!AM139+阶位!AO139+战魄!I139+武魂!AO139+众神殿!I139+精神空间!AO138+天赋!AN139+魂师之魄1!M139)*(1+BT139)+魂兽1!M141+化神!H138+魂骨!G138+魂环!H138+神兵!I137+神兵!AB137+魂核1!M139</f>
        <v>1895.2407599999999</v>
      </c>
      <c r="AZ139">
        <f>(星级!AN139+阶位!AP139+战魄!J139+武魂!AP139+众神殿!J139+精神空间!AP138+天赋!AO139+魂师之魄1!N139)*(1+BU139)+魂兽1!N141+化神!I138+魂骨!H138+魂环!I138+神兵!J137+神兵!AC137+魂核1!N139</f>
        <v>1971.814936</v>
      </c>
      <c r="BA139">
        <f>(星级!AO139+阶位!AQ139+战魄!K139+武魂!AQ139+众神殿!K139+精神空间!AQ138+天赋!AP139+魂师之魄1!O139)*(1+BV139)+魂兽1!O141+化神!J138+魂骨!I138+魂环!J138+神兵!K137+神兵!AD137+魂核1!O139</f>
        <v>1895.2407599999999</v>
      </c>
      <c r="BB139">
        <f>(星级!AP139+阶位!AR139+战魄!L139+武魂!AR139+众神殿!L139+精神空间!AR138+天赋!AQ139+魂师之魄1!P139)*(1+BW139)+魂兽1!P141+化神!K138+魂骨!J138+魂环!K138+神兵!L137+神兵!AE137+魂核1!P139</f>
        <v>2548.1447600000001</v>
      </c>
      <c r="BC139">
        <f>(星级!AQ139+阶位!AS139+战魄!M139+武魂!AS139+众神殿!M139+精神空间!AS138+天赋!AR139+魂师之魄1!Q139)*(1+BX139)+魂兽1!Q141+化神!L138+魂骨!K138+魂环!L138+神兵!M137+神兵!AF137+魂核1!Q139</f>
        <v>1905.20876</v>
      </c>
      <c r="BD139">
        <f>(星级!AR139+阶位!AT139+战魄!N139+武魂!AT139+众神殿!N139+精神空间!AT138+天赋!AS139+魂师之魄1!R139)*(1+BY139)+魂兽1!R141+化神!M138+魂骨!L138+魂环!M138+神兵!N137+神兵!AG137+魂核1!R139</f>
        <v>13189</v>
      </c>
      <c r="BE139">
        <f>(星级!AS139+阶位!AU139+战魄!O139+武魂!AU139+众神殿!O139+精神空间!AU138+天赋!AT139+魂师之魄1!S139)*(1+BZ139)+魂兽1!S141+化神!N138+魂骨!M138+魂环!N138+神兵!O137+神兵!AH137+魂核1!S139</f>
        <v>268.8</v>
      </c>
      <c r="BF139">
        <f>(星级!AT139+阶位!AV139+战魄!P139+武魂!AV139+众神殿!P139+精神空间!AV138+天赋!AU139+魂师之魄1!T139)*(1+CA139)+魂兽1!T141+化神!O138+魂骨!N138+魂环!O138+神兵!P137+神兵!AI137+魂核1!T139</f>
        <v>118583.7512</v>
      </c>
      <c r="BG139">
        <f>(星级!AU139+阶位!AW139+战魄!Q139+武魂!AW139+众神殿!Q139+精神空间!AW138+天赋!AV139+魂师之魄1!U139)*(1+CB139)+魂兽1!U141+化神!P138+魂骨!O138+魂环!P138+神兵!Q137+神兵!AJ137+魂核1!U139</f>
        <v>118583.7512</v>
      </c>
      <c r="BH139">
        <f>化神!R138+魂环!Q138</f>
        <v>66655</v>
      </c>
      <c r="BI139">
        <f>化神!S138+魂环!R138</f>
        <v>66655</v>
      </c>
      <c r="BJ139">
        <f>魂环!S138</f>
        <v>2000</v>
      </c>
      <c r="BK139">
        <f>魂环!T138</f>
        <v>2000</v>
      </c>
      <c r="BL139">
        <f>魂核1!Y139+神器1!AD139+VLOOKUP(精神空间!$B$2,精神空间!$BR$4:$BT$11,2,)</f>
        <v>0.78991</v>
      </c>
      <c r="BM139">
        <f>魂核1!Z139+神器1!AE139+VLOOKUP(精神空间!$B$2,精神空间!$BR$4:$BT$11,2,)</f>
        <v>0.78991</v>
      </c>
      <c r="BO139">
        <f>战魄!T139+武魂!AZ139+好感度!D138+魂师之魄1!Y139+神器1!M139+魂兽1!X141+精神空间!BA138+精神空间!BC138</f>
        <v>3.1779099999999998</v>
      </c>
      <c r="BP139">
        <f>战魄!U139+武魂!BA139+好感度!E138+魂师之魄1!Z139+神器1!N139+魂兽1!Y141+精神空间!BB138+精神空间!BD138</f>
        <v>2.1779099999999998</v>
      </c>
      <c r="BQ139">
        <f>战魄!V139+武魂!BB139+好感度!F138+魂师之魄1!AA139+神器1!O139+魂兽1!Z141</f>
        <v>1.08</v>
      </c>
      <c r="BR139">
        <f>战魄!W139+武魂!BC139+好感度!G138+魂师之魄1!AB139+神器1!P139+魂兽1!AA141</f>
        <v>1.08</v>
      </c>
      <c r="BS139">
        <f>战魄!X139+武魂!BD139+好感度!H138+魂师之魄1!AC139+神器1!Q139+魂兽1!AB141</f>
        <v>1.492</v>
      </c>
      <c r="BT139">
        <f>战魄!Y139+武魂!BE139+好感度!I138+魂师之魄1!AD139+神器1!R139+魂兽1!AC141</f>
        <v>1.492</v>
      </c>
      <c r="BU139">
        <f>战魄!Z139+武魂!BF139+好感度!J138+魂师之魄1!AE139+神器1!S139+魂兽1!AD141</f>
        <v>1.492</v>
      </c>
      <c r="BV139">
        <f>战魄!AA139+武魂!BG139+好感度!K138+魂师之魄1!AF139+神器1!T139+魂兽1!AE141</f>
        <v>1.492</v>
      </c>
      <c r="BW139">
        <f>战魄!AB139+武魂!BH139+好感度!L138+魂师之魄1!AG139+神器1!U139+魂兽1!AF141</f>
        <v>1.492</v>
      </c>
      <c r="BX139">
        <f>战魄!AC139+武魂!BI139+好感度!M138+魂师之魄1!AH139+神器1!V139+魂兽1!AG141</f>
        <v>1.492</v>
      </c>
      <c r="BY139">
        <f>战魄!AD139+武魂!BJ139+好感度!N138+魂师之魄1!AI139+神器1!W139+魂兽1!AH141</f>
        <v>1.42</v>
      </c>
      <c r="BZ139">
        <f>战魄!AE139+武魂!BK139+好感度!O138+魂师之魄1!AJ139+神器1!X139+魂兽1!AI141</f>
        <v>1.24</v>
      </c>
      <c r="CA139">
        <f>战魄!AF139+武魂!BL139+好感度!P138+魂师之魄1!AK139+神器1!Y139+魂兽1!AJ141</f>
        <v>1.08</v>
      </c>
      <c r="CB139">
        <f>战魄!AG139+武魂!BM139+好感度!Q138+魂师之魄1!AL139+神器1!Z139+魂兽1!AK141</f>
        <v>1.08</v>
      </c>
    </row>
    <row r="140" spans="2:80" x14ac:dyDescent="0.2">
      <c r="B140">
        <v>136</v>
      </c>
      <c r="D140">
        <f>(星级!D140+阶位!D140+战魄!D140+武魂!D140+众神殿!D140+精神空间!D139+天赋!C140+魂师之魄1!H140)*(1+BO140)+魂兽1!H142+化神!C139+魂骨!B139+魂环!C139+神兵!D138+神兵!W138+魂核1!H140</f>
        <v>1909774.2131377403</v>
      </c>
      <c r="E140">
        <f>(星级!E140+阶位!E140+战魄!E140+武魂!E140+众神殿!E140+精神空间!E139+天赋!D140+魂师之魄1!I140)*(1+BP140)+魂兽1!I142+化神!D139+魂骨!C139+魂环!D139+神兵!E138+神兵!X138+魂核1!I140</f>
        <v>427208.5706105</v>
      </c>
      <c r="F140">
        <f>(星级!F140+阶位!F140+战魄!F140+武魂!F140+众神殿!F140+精神空间!F139+天赋!E140+魂师之魄1!J140)*(1+BQ140)+魂兽1!J142+化神!E139+魂骨!D139+魂环!E139+神兵!F138+神兵!Y138+魂核1!J140</f>
        <v>180795.34672</v>
      </c>
      <c r="G140">
        <f>(星级!G140+阶位!G140+战魄!G140+武魂!G140+众神殿!G140+精神空间!G139+天赋!F140+魂师之魄1!K140)*(1+BR140)+魂兽1!K142+化神!F139+魂骨!E139+魂环!F139+神兵!G138+神兵!Z138+魂核1!K140</f>
        <v>149505.90672</v>
      </c>
      <c r="H140">
        <f>(星级!H140+阶位!H140+战魄!H140+武魂!H140+众神殿!H140+精神空间!H139+天赋!G140+魂师之魄1!L140)*(1+BS140)+魂兽1!L142+化神!G139+魂骨!F139+魂环!G139+神兵!H138+神兵!AA138+魂核1!L140</f>
        <v>2434.01116</v>
      </c>
      <c r="I140">
        <f>(星级!I140+阶位!I140+战魄!I140+武魂!I140+众神殿!I140+精神空间!I139+天赋!H140+魂师之魄1!M140)*(1+BT140)+魂兽1!M142+化神!H139+魂骨!G139+魂环!H139+神兵!I138+神兵!AB138+魂核1!M140</f>
        <v>1905.7071599999999</v>
      </c>
      <c r="J140">
        <f>(星级!J140+阶位!J140+战魄!J140+武魂!J140+众神殿!J140+精神空间!J139+天赋!I140+魂师之魄1!N140)*(1+BU140)+魂兽1!N142+化神!I139+魂骨!H139+魂环!I139+神兵!J138+神兵!AC138+魂核1!N140</f>
        <v>1982.2813360000002</v>
      </c>
      <c r="K140">
        <f>(星级!K140+阶位!K140+战魄!K140+武魂!K140+众神殿!K140+精神空间!K139+天赋!J140+魂师之魄1!O140)*(1+BV140)+魂兽1!O142+化神!J139+魂骨!I139+魂环!J139+神兵!K138+神兵!AD138+魂核1!O140</f>
        <v>1915.67516</v>
      </c>
      <c r="L140">
        <f>(星级!L140+阶位!L140+战魄!L140+武魂!L140+众神殿!L140+精神空间!L139+天赋!K140+魂师之魄1!P140)*(1+BW140)+魂兽1!P142+化神!K139+魂骨!J139+魂环!K139+神兵!L138+神兵!AE138+魂核1!P140</f>
        <v>2558.6111599999999</v>
      </c>
      <c r="M140">
        <f>(星级!M140+阶位!M140+战魄!M140+武魂!M140+众神殿!M140+精神空间!M139+天赋!L140+魂师之魄1!Q140)*(1+BX140)+魂兽1!Q142+化神!L139+魂骨!K139+魂环!L139+神兵!M138+神兵!AF138+魂核1!Q140</f>
        <v>1915.67516</v>
      </c>
      <c r="N140">
        <f>(星级!N140+阶位!N140+战魄!N140+武魂!N140+众神殿!N140+精神空间!N139+天赋!M140+魂师之魄1!R140)*(1+BY140)+魂兽1!R142+化神!M139+魂骨!L139+魂环!M139+神兵!N138+神兵!AG138+魂核1!R140</f>
        <v>33275</v>
      </c>
      <c r="O140">
        <f>(星级!O140+阶位!O140+战魄!O140+武魂!O140+众神殿!O140+精神空间!O139+天赋!N140+魂师之魄1!S140)*(1+BZ140)+魂兽1!S142+化神!N139+魂骨!M139+魂环!N139+神兵!O138+神兵!AH138+魂核1!S140</f>
        <v>135</v>
      </c>
      <c r="P140">
        <f>(星级!P140+阶位!P140+战魄!P140+武魂!P140+众神殿!P140+精神空间!P139+天赋!O140+魂师之魄1!T140)*(1+CA140)+魂兽1!T142+化神!O139+魂骨!N139+魂环!O139+神兵!P138+神兵!AI138+魂核1!T140</f>
        <v>123941.2696</v>
      </c>
      <c r="Q140">
        <f>(星级!Q140+阶位!Q140+战魄!Q140+武魂!Q140+众神殿!Q140+精神空间!Q139+天赋!P140+魂师之魄1!U140)*(1+CB140)+魂兽1!U142+化神!P139+魂骨!O139+魂环!P139+神兵!Q138+神兵!AJ138+魂核1!U140</f>
        <v>123941.2696</v>
      </c>
      <c r="R140">
        <f>化神!R139+魂环!Q139</f>
        <v>66655</v>
      </c>
      <c r="S140">
        <f>化神!S139+魂环!R139</f>
        <v>66655</v>
      </c>
      <c r="T140">
        <f>魂环!S139</f>
        <v>2000</v>
      </c>
      <c r="U140">
        <f>魂环!T139</f>
        <v>2000</v>
      </c>
      <c r="V140">
        <f>魂核1!Y140+神器1!AD140+VLOOKUP(精神空间!$B$2,精神空间!$BR$4:$BT$11,2,)</f>
        <v>0.78991</v>
      </c>
      <c r="W140">
        <f>魂核1!Z140+神器1!AE140+VLOOKUP(精神空间!$B$2,精神空间!$BR$4:$BT$11,2,)</f>
        <v>0.78991</v>
      </c>
      <c r="Y140">
        <f>(星级!S140+阶位!T140+战魄!D140+武魂!T140+众神殿!D140+精神空间!T139+天赋!S140+魂师之魄1!H140)*(1+BO140)+魂兽1!H142+化神!C139+魂骨!B139+魂环!C139+神兵!D138+神兵!W138+魂核1!H140</f>
        <v>1785096.5466359998</v>
      </c>
      <c r="Z140">
        <f>(星级!T140+阶位!U140+战魄!E140+武魂!U140+众神殿!E140+精神空间!U139+天赋!T140+魂师之魄1!I140)*(1+BP140)+魂兽1!I142+化神!D139+魂骨!C139+魂环!D139+神兵!E138+神兵!X138+魂核1!I140</f>
        <v>437395.53907845996</v>
      </c>
      <c r="AA140">
        <f>(星级!U140+阶位!V140+战魄!F140+武魂!V140+众神殿!F140+精神空间!V139+天赋!U140+魂师之魄1!J140)*(1+BQ140)+魂兽1!J142+化神!E139+魂骨!D139+魂环!E139+神兵!F138+神兵!Y138+魂核1!J140</f>
        <v>156390.80656</v>
      </c>
      <c r="AB140">
        <f>(星级!V140+阶位!W140+战魄!G140+武魂!W140+众神殿!G140+精神空间!W139+天赋!V140+魂师之魄1!K140)*(1+BR140)+魂兽1!K142+化神!F139+魂骨!E139+魂环!F139+神兵!G138+神兵!Z138+魂核1!K140</f>
        <v>135014.64655999999</v>
      </c>
      <c r="AC140">
        <f>(星级!W140+阶位!X140+战魄!H140+武魂!X140+众神殿!H140+精神空间!X139+天赋!W140+魂师之魄1!L140)*(1+BS140)+魂兽1!L142+化神!G139+魂骨!F139+魂环!G139+神兵!H138+神兵!AA138+魂核1!L140</f>
        <v>2412.4802800000002</v>
      </c>
      <c r="AD140">
        <f>(星级!X140+阶位!Y140+战魄!I140+武魂!Y140+众神殿!I140+精神空间!Y139+天赋!X140+魂师之魄1!M140)*(1+BT140)+魂兽1!M142+化神!H139+魂骨!G139+魂环!H139+神兵!I138+神兵!AB138+魂核1!M140</f>
        <v>1884.1762800000001</v>
      </c>
      <c r="AE140">
        <f>(星级!Y140+阶位!Z140+战魄!J140+武魂!Z140+众神殿!J140+精神空间!Z139+天赋!Y140+魂师之魄1!N140)*(1+BU140)+魂兽1!N142+化神!I139+魂骨!H139+魂环!I139+神兵!J138+神兵!AC138+魂核1!N140</f>
        <v>2003.8122160000003</v>
      </c>
      <c r="AF140">
        <f>(星级!Z140+阶位!AA140+战魄!K140+武魂!AA140+众神殿!K140+精神空间!AA139+天赋!Z140+魂师之魄1!O140)*(1+BV140)+魂兽1!O142+化神!J139+魂骨!I139+魂环!J139+神兵!K138+神兵!AD138+魂核1!O140</f>
        <v>1937.20604</v>
      </c>
      <c r="AG140">
        <f>(星级!AA140+阶位!AB140+战魄!L140+武魂!AB140+众神殿!L140+精神空间!AB139+天赋!AA140+魂师之魄1!P140)*(1+BW140)+魂兽1!P142+化神!K139+魂骨!J139+魂环!K139+神兵!L138+神兵!AE138+魂核1!P140</f>
        <v>2558.6111599999999</v>
      </c>
      <c r="AH140">
        <f>(星级!AB140+阶位!AC140+战魄!M140+武魂!AC140+众神殿!M140+精神空间!AC139+天赋!AB140+魂师之魄1!Q140)*(1+BX140)+魂兽1!Q142+化神!L139+魂骨!K139+魂环!L139+神兵!M138+神兵!AF138+魂核1!Q140</f>
        <v>1915.67516</v>
      </c>
      <c r="AI140">
        <f>(星级!AC140+阶位!AD140+战魄!N140+武魂!AD140+众神殿!N140+精神空间!AD139+天赋!AC140+魂师之魄1!R140)*(1+BY140)+魂兽1!R142+化神!M139+魂骨!L139+魂环!M139+神兵!N138+神兵!AG138+魂核1!R140</f>
        <v>26571.599999999999</v>
      </c>
      <c r="AJ140">
        <f>(星级!AD140+阶位!AE140+战魄!O140+武魂!AE140+众神殿!O140+精神空间!AE139+天赋!AD140+魂师之魄1!S140)*(1+BZ140)+魂兽1!S142+化神!N139+魂骨!M139+魂环!N139+神兵!O138+神兵!AH138+魂核1!S140</f>
        <v>213.75</v>
      </c>
      <c r="AK140">
        <f>(星级!AE140+阶位!AF140+战魄!P140+武魂!AF140+众神殿!P140+精神空间!AF139+天赋!AE140+魂师之魄1!T140)*(1+CA140)+魂兽1!T142+化神!O139+魂骨!N139+魂环!O139+神兵!P138+神兵!AI138+魂核1!T140</f>
        <v>118606.0696</v>
      </c>
      <c r="AL140">
        <f>(星级!AF140+阶位!AG140+战魄!Q140+武魂!AG140+众神殿!Q140+精神空间!AG139+天赋!AF140+魂师之魄1!U140)*(1+CB140)+魂兽1!U142+化神!P139+魂骨!O139+魂环!P139+神兵!Q138+神兵!AJ138+魂核1!U140</f>
        <v>118606.0696</v>
      </c>
      <c r="AM140">
        <f>化神!R139+魂环!Q139</f>
        <v>66655</v>
      </c>
      <c r="AN140">
        <f>化神!S139+魂环!R139</f>
        <v>66655</v>
      </c>
      <c r="AO140">
        <f>魂环!S139</f>
        <v>2000</v>
      </c>
      <c r="AP140">
        <f>魂环!T139</f>
        <v>2000</v>
      </c>
      <c r="AQ140">
        <f>魂核1!Y140+神器1!AD140+VLOOKUP(精神空间!$B$2,精神空间!$BR$4:$BT$11,2,)</f>
        <v>0.78991</v>
      </c>
      <c r="AR140">
        <f>魂核1!Z140+神器1!AE140+VLOOKUP(精神空间!$B$2,精神空间!$BR$4:$BT$11,2,)</f>
        <v>0.78991</v>
      </c>
      <c r="AT140">
        <f>(星级!AH140+阶位!AJ140+战魄!D140+武魂!AJ140+众神殿!D140+精神空间!AJ139+天赋!AI140+魂师之魄1!H140)*(1+BO140)+魂兽1!H142+化神!C139+魂骨!B139+魂环!C139+神兵!D138+神兵!W138+魂核1!H140</f>
        <v>1696367.2889382599</v>
      </c>
      <c r="AU140">
        <f>(星级!AI140+阶位!AK140+战魄!E140+武魂!AK140+众神殿!E140+精神空间!AK139+天赋!AJ140+魂师之魄1!I140)*(1+BP140)+魂兽1!I142+化神!D139+魂骨!C139+魂环!D139+神兵!E138+神兵!X138+魂核1!I140</f>
        <v>451425.10920201999</v>
      </c>
      <c r="AV140">
        <f>(星级!AJ140+阶位!AL140+战魄!F140+武魂!AL140+众神殿!F140+精神空间!AL139+天赋!AK140+魂师之魄1!J140)*(1+BQ140)+魂兽1!J142+化神!E139+魂骨!D139+魂环!E139+神兵!F138+神兵!Y138+魂核1!J140</f>
        <v>129739.96623999999</v>
      </c>
      <c r="AW140">
        <f>(星级!AK140+阶位!AM140+战魄!G140+武魂!AM140+众神殿!G140+精神空间!AM139+天赋!AL140+魂师之魄1!K140)*(1+BR140)+魂兽1!K142+化神!F139+魂骨!E139+魂环!F139+神兵!G138+神兵!Z138+魂核1!K140</f>
        <v>149982.35983999999</v>
      </c>
      <c r="AX140">
        <f>(星级!AL140+阶位!AN140+战魄!H140+武魂!AN140+众神殿!H140+精神空间!AN139+天赋!AM140+魂师之魄1!L140)*(1+BS140)+魂兽1!L142+化神!G139+魂骨!F139+魂环!G139+神兵!H138+神兵!AA138+魂核1!L140</f>
        <v>2434.01116</v>
      </c>
      <c r="AY140">
        <f>(星级!AM140+阶位!AO140+战魄!I140+武魂!AO140+众神殿!I140+精神空间!AO139+天赋!AN140+魂师之魄1!M140)*(1+BT140)+魂兽1!M142+化神!H139+魂骨!G139+魂环!H139+神兵!I138+神兵!AB138+魂核1!M140</f>
        <v>1905.7071599999999</v>
      </c>
      <c r="AZ140">
        <f>(星级!AN140+阶位!AP140+战魄!J140+武魂!AP140+众神殿!J140+精神空间!AP139+天赋!AO140+魂师之魄1!N140)*(1+BU140)+魂兽1!N142+化神!I139+魂骨!H139+魂环!I139+神兵!J138+神兵!AC138+魂核1!N140</f>
        <v>1982.2813360000002</v>
      </c>
      <c r="BA140">
        <f>(星级!AO140+阶位!AQ140+战魄!K140+武魂!AQ140+众神殿!K140+精神空间!AQ139+天赋!AP140+魂师之魄1!O140)*(1+BV140)+魂兽1!O142+化神!J139+魂骨!I139+魂环!J139+神兵!K138+神兵!AD138+魂核1!O140</f>
        <v>1905.7071599999999</v>
      </c>
      <c r="BB140">
        <f>(星级!AP140+阶位!AR140+战魄!L140+武魂!AR140+众神殿!L140+精神空间!AR139+天赋!AQ140+魂师之魄1!P140)*(1+BW140)+魂兽1!P142+化神!K139+魂骨!J139+魂环!K139+神兵!L138+神兵!AE138+魂核1!P140</f>
        <v>2558.6111599999999</v>
      </c>
      <c r="BC140">
        <f>(星级!AQ140+阶位!AS140+战魄!M140+武魂!AS140+众神殿!M140+精神空间!AS139+天赋!AR140+魂师之魄1!Q140)*(1+BX140)+魂兽1!Q142+化神!L139+魂骨!K139+魂环!L139+神兵!M138+神兵!AF138+魂核1!Q140</f>
        <v>1915.67516</v>
      </c>
      <c r="BD140">
        <f>(星级!AR140+阶位!AT140+战魄!N140+武魂!AT140+众神殿!N140+精神空间!AT139+天赋!AS140+魂师之魄1!R140)*(1+BY140)+魂兽1!R142+化神!M139+魂骨!L139+魂环!M139+神兵!N138+神兵!AG138+魂核1!R140</f>
        <v>13285.8</v>
      </c>
      <c r="BE140">
        <f>(星级!AS140+阶位!AU140+战魄!O140+武魂!AU140+众神殿!O140+精神空间!AU139+天赋!AT140+魂师之魄1!S140)*(1+BZ140)+魂兽1!S142+化神!N139+魂骨!M139+魂环!N139+神兵!O138+神兵!AH138+魂核1!S140</f>
        <v>270</v>
      </c>
      <c r="BF140">
        <f>(星级!AT140+阶位!AV140+战魄!P140+武魂!AV140+众神殿!P140+精神空间!AV139+天赋!AU140+魂师之魄1!T140)*(1+CA140)+魂兽1!T142+化神!O139+魂骨!N139+魂环!O139+神兵!P138+神兵!AI138+魂核1!T140</f>
        <v>118606.0696</v>
      </c>
      <c r="BG140">
        <f>(星级!AU140+阶位!AW140+战魄!Q140+武魂!AW140+众神殿!Q140+精神空间!AW139+天赋!AV140+魂师之魄1!U140)*(1+CB140)+魂兽1!U142+化神!P139+魂骨!O139+魂环!P139+神兵!Q138+神兵!AJ138+魂核1!U140</f>
        <v>118606.0696</v>
      </c>
      <c r="BH140">
        <f>化神!R139+魂环!Q139</f>
        <v>66655</v>
      </c>
      <c r="BI140">
        <f>化神!S139+魂环!R139</f>
        <v>66655</v>
      </c>
      <c r="BJ140">
        <f>魂环!S139</f>
        <v>2000</v>
      </c>
      <c r="BK140">
        <f>魂环!T139</f>
        <v>2000</v>
      </c>
      <c r="BL140">
        <f>魂核1!Y140+神器1!AD140+VLOOKUP(精神空间!$B$2,精神空间!$BR$4:$BT$11,2,)</f>
        <v>0.78991</v>
      </c>
      <c r="BM140">
        <f>魂核1!Z140+神器1!AE140+VLOOKUP(精神空间!$B$2,精神空间!$BR$4:$BT$11,2,)</f>
        <v>0.78991</v>
      </c>
      <c r="BO140">
        <f>战魄!T140+武魂!AZ140+好感度!D139+魂师之魄1!Y140+神器1!M140+魂兽1!X142+精神空间!BA139+精神空间!BC139</f>
        <v>3.1779099999999998</v>
      </c>
      <c r="BP140">
        <f>战魄!U140+武魂!BA140+好感度!E139+魂师之魄1!Z140+神器1!N140+魂兽1!Y142+精神空间!BB139+精神空间!BD139</f>
        <v>2.1779099999999998</v>
      </c>
      <c r="BQ140">
        <f>战魄!V140+武魂!BB140+好感度!F139+魂师之魄1!AA140+神器1!O140+魂兽1!Z142</f>
        <v>1.08</v>
      </c>
      <c r="BR140">
        <f>战魄!W140+武魂!BC140+好感度!G139+魂师之魄1!AB140+神器1!P140+魂兽1!AA142</f>
        <v>1.08</v>
      </c>
      <c r="BS140">
        <f>战魄!X140+武魂!BD140+好感度!H139+魂师之魄1!AC140+神器1!Q140+魂兽1!AB142</f>
        <v>1.492</v>
      </c>
      <c r="BT140">
        <f>战魄!Y140+武魂!BE140+好感度!I139+魂师之魄1!AD140+神器1!R140+魂兽1!AC142</f>
        <v>1.492</v>
      </c>
      <c r="BU140">
        <f>战魄!Z140+武魂!BF140+好感度!J139+魂师之魄1!AE140+神器1!S140+魂兽1!AD142</f>
        <v>1.492</v>
      </c>
      <c r="BV140">
        <f>战魄!AA140+武魂!BG140+好感度!K139+魂师之魄1!AF140+神器1!T140+魂兽1!AE142</f>
        <v>1.492</v>
      </c>
      <c r="BW140">
        <f>战魄!AB140+武魂!BH140+好感度!L139+魂师之魄1!AG140+神器1!U140+魂兽1!AF142</f>
        <v>1.492</v>
      </c>
      <c r="BX140">
        <f>战魄!AC140+武魂!BI140+好感度!M139+魂师之魄1!AH140+神器1!V140+魂兽1!AG142</f>
        <v>1.492</v>
      </c>
      <c r="BY140">
        <f>战魄!AD140+武魂!BJ140+好感度!N139+魂师之魄1!AI140+神器1!W140+魂兽1!AH142</f>
        <v>1.42</v>
      </c>
      <c r="BZ140">
        <f>战魄!AE140+武魂!BK140+好感度!O139+魂师之魄1!AJ140+神器1!X140+魂兽1!AI142</f>
        <v>1.25</v>
      </c>
      <c r="CA140">
        <f>战魄!AF140+武魂!BL140+好感度!P139+魂师之魄1!AK140+神器1!Y140+魂兽1!AJ142</f>
        <v>1.08</v>
      </c>
      <c r="CB140">
        <f>战魄!AG140+武魂!BM140+好感度!Q139+魂师之魄1!AL140+神器1!Z140+魂兽1!AK142</f>
        <v>1.08</v>
      </c>
    </row>
    <row r="141" spans="2:80" x14ac:dyDescent="0.2">
      <c r="B141">
        <v>137</v>
      </c>
      <c r="D141">
        <f>(星级!D141+阶位!D141+战魄!D141+武魂!D141+众神殿!D141+精神空间!D140+天赋!C141+魂师之魄1!H141)*(1+BO141)+魂兽1!H143+化神!C140+魂骨!B140+魂环!C140+神兵!D139+神兵!W139+魂核1!H141</f>
        <v>1912084.5973677402</v>
      </c>
      <c r="E141">
        <f>(星级!E141+阶位!E141+战魄!E141+武魂!E141+众神殿!E141+精神空间!E140+天赋!D141+魂师之魄1!I141)*(1+BP141)+魂兽1!I143+化神!D140+魂骨!C140+魂环!D140+神兵!E139+神兵!X139+魂核1!I141</f>
        <v>427689.0706025</v>
      </c>
      <c r="F141">
        <f>(星级!F141+阶位!F141+战魄!F141+武魂!F141+众神殿!F141+精神空间!F140+天赋!E141+魂师之魄1!J141)*(1+BQ141)+魂兽1!J143+化神!E140+魂骨!D140+魂环!E140+神兵!F139+神兵!Y139+魂核1!J141</f>
        <v>180949.68272000001</v>
      </c>
      <c r="G141">
        <f>(星级!G141+阶位!G141+战魄!G141+武魂!G141+众神殿!G141+精神空间!G140+天赋!F141+魂师之魄1!K141)*(1+BR141)+魂兽1!K143+化神!F140+魂骨!E140+魂环!F140+神兵!G139+神兵!Z139+魂核1!K141</f>
        <v>149616.56271999999</v>
      </c>
      <c r="H141">
        <f>(星级!H141+阶位!H141+战魄!H141+武魂!H141+众神殿!H141+精神空间!H140+天赋!G141+魂师之魄1!L141)*(1+BS141)+魂兽1!L143+化神!G140+魂骨!F140+魂环!G140+神兵!H139+神兵!AA139+魂核1!L141</f>
        <v>2464.0961600000001</v>
      </c>
      <c r="I141">
        <f>(星级!I141+阶位!I141+战魄!I141+武魂!I141+众神殿!I141+精神空间!I140+天赋!H141+魂师之魄1!M141)*(1+BT141)+魂兽1!M143+化神!H140+魂骨!G140+魂环!H140+神兵!I139+神兵!AB139+魂核1!M141</f>
        <v>1916.17356</v>
      </c>
      <c r="J141">
        <f>(星级!J141+阶位!J141+战魄!J141+武魂!J141+众神殿!J141+精神空间!J140+天赋!I141+魂师之魄1!N141)*(1+BU141)+魂兽1!N143+化神!I140+魂骨!H140+魂环!I140+神兵!J139+神兵!AC139+魂核1!N141</f>
        <v>1992.747736</v>
      </c>
      <c r="K141">
        <f>(星级!K141+阶位!K141+战魄!K141+武魂!K141+众神殿!K141+精神空间!K140+天赋!J141+魂师之魄1!O141)*(1+BV141)+魂兽1!O143+化神!J140+魂骨!I140+魂环!J140+神兵!K139+神兵!AD139+魂核1!O141</f>
        <v>1926.1415599999998</v>
      </c>
      <c r="L141">
        <f>(星级!L141+阶位!L141+战魄!L141+武魂!L141+众神殿!L141+精神空间!L140+天赋!K141+魂师之魄1!P141)*(1+BW141)+魂兽1!P143+化神!K140+魂骨!J140+魂环!K140+神兵!L139+神兵!AE139+魂核1!P141</f>
        <v>2569.0775599999997</v>
      </c>
      <c r="M141">
        <f>(星级!M141+阶位!M141+战魄!M141+武魂!M141+众神殿!M141+精神空间!M140+天赋!L141+魂师之魄1!Q141)*(1+BX141)+魂兽1!Q143+化神!L140+魂骨!K140+魂环!L140+神兵!M139+神兵!AF139+魂核1!Q141</f>
        <v>1926.1415599999998</v>
      </c>
      <c r="N141">
        <f>(星级!N141+阶位!N141+战魄!N141+武魂!N141+众神殿!N141+精神空间!N140+天赋!M141+魂师之魄1!R141)*(1+BY141)+魂兽1!R143+化神!M140+魂骨!L140+魂环!M140+神兵!N139+神兵!AG139+魂核1!R141</f>
        <v>33517</v>
      </c>
      <c r="O141">
        <f>(星级!O141+阶位!O141+战魄!O141+武魂!O141+众神殿!O141+精神空间!O140+天赋!N141+魂师之魄1!S141)*(1+BZ141)+魂兽1!S143+化神!N140+魂骨!M140+魂环!N140+神兵!O139+神兵!AH139+魂核1!S141</f>
        <v>135</v>
      </c>
      <c r="P141">
        <f>(星级!P141+阶位!P141+战魄!P141+武魂!P141+众神殿!P141+精神空间!P140+天赋!O141+魂师之魄1!T141)*(1+CA141)+魂兽1!T143+化神!O140+魂骨!N140+魂环!O140+神兵!P139+神兵!AI139+魂核1!T141</f>
        <v>123963.58799999999</v>
      </c>
      <c r="Q141">
        <f>(星级!Q141+阶位!Q141+战魄!Q141+武魂!Q141+众神殿!Q141+精神空间!Q140+天赋!P141+魂师之魄1!U141)*(1+CB141)+魂兽1!U143+化神!P140+魂骨!O140+魂环!P140+神兵!Q139+神兵!AJ139+魂核1!U141</f>
        <v>123963.58799999999</v>
      </c>
      <c r="R141">
        <f>化神!R140+魂环!Q140</f>
        <v>66655</v>
      </c>
      <c r="S141">
        <f>化神!S140+魂环!R140</f>
        <v>66655</v>
      </c>
      <c r="T141">
        <f>魂环!S140</f>
        <v>2000</v>
      </c>
      <c r="U141">
        <f>魂环!T140</f>
        <v>2000</v>
      </c>
      <c r="V141">
        <f>魂核1!Y141+神器1!AD141+VLOOKUP(精神空间!$B$2,精神空间!$BR$4:$BT$11,2,)</f>
        <v>0.78991</v>
      </c>
      <c r="W141">
        <f>魂核1!Z141+神器1!AE141+VLOOKUP(精神空间!$B$2,精神空间!$BR$4:$BT$11,2,)</f>
        <v>0.78991</v>
      </c>
      <c r="Y141">
        <f>(星级!S141+阶位!T141+战魄!D141+武魂!T141+众神殿!D141+精神空间!T140+天赋!S141+魂师之魄1!H141)*(1+BO141)+魂兽1!H143+化神!C140+魂骨!B140+魂环!C140+神兵!D139+神兵!W139+魂核1!H141</f>
        <v>1787172.1323239999</v>
      </c>
      <c r="Z141">
        <f>(星级!T141+阶位!U141+战魄!E141+武魂!U141+众神殿!E141+精神空间!U140+天赋!T141+魂师之魄1!I141)*(1+BP141)+魂兽1!I143+化神!D140+魂骨!C140+魂环!D140+神兵!E139+神兵!X139+魂核1!I141</f>
        <v>437898.92002245993</v>
      </c>
      <c r="AA141">
        <f>(星级!U141+阶位!V141+战魄!F141+武魂!V141+众神殿!F141+精神空间!V140+天赋!U141+魂师之魄1!J141)*(1+BQ141)+魂兽1!J143+化神!E140+魂骨!D140+魂环!E140+神兵!F139+神兵!Y139+魂核1!J141</f>
        <v>156514.77455999999</v>
      </c>
      <c r="AB141">
        <f>(星级!V141+阶位!W141+战魄!G141+武魂!W141+众神殿!G141+精神空间!W140+天赋!V141+魂师之魄1!K141)*(1+BR141)+魂兽1!K143+化神!F140+魂骨!E140+魂环!F140+神兵!G139+神兵!Z139+魂核1!K141</f>
        <v>135105.33455999999</v>
      </c>
      <c r="AC141">
        <f>(星级!W141+阶位!X141+战魄!H141+武魂!X141+众神殿!H141+精神空间!X140+天赋!W141+魂师之魄1!L141)*(1+BS141)+魂兽1!L143+化神!G140+魂骨!F140+魂环!G140+神兵!H139+神兵!AA139+魂核1!L141</f>
        <v>2442.39248</v>
      </c>
      <c r="AD141">
        <f>(星级!X141+阶位!Y141+战魄!I141+武魂!Y141+众神殿!I141+精神空间!Y140+天赋!X141+魂师之魄1!M141)*(1+BT141)+魂兽1!M143+化神!H140+魂骨!G140+魂环!H140+神兵!I139+神兵!AB139+魂核1!M141</f>
        <v>1894.6426800000002</v>
      </c>
      <c r="AE141">
        <f>(星级!Y141+阶位!Z141+战魄!J141+武魂!Z141+众神殿!J141+精神空间!Z140+天赋!Y141+魂师之魄1!N141)*(1+BU141)+魂兽1!N143+化神!I140+魂骨!H140+魂环!I140+神兵!J139+神兵!AC139+魂核1!N141</f>
        <v>2014.2786160000001</v>
      </c>
      <c r="AF141">
        <f>(星级!Z141+阶位!AA141+战魄!K141+武魂!AA141+众神殿!K141+精神空间!AA140+天赋!Z141+魂师之魄1!O141)*(1+BV141)+魂兽1!O143+化神!J140+魂骨!I140+魂环!J140+神兵!K139+神兵!AD139+魂核1!O141</f>
        <v>1947.6724400000001</v>
      </c>
      <c r="AG141">
        <f>(星级!AA141+阶位!AB141+战魄!L141+武魂!AB141+众神殿!L141+精神空间!AB140+天赋!AA141+魂师之魄1!P141)*(1+BW141)+魂兽1!P143+化神!K140+魂骨!J140+魂环!K140+神兵!L139+神兵!AE139+魂核1!P141</f>
        <v>2569.0775599999997</v>
      </c>
      <c r="AH141">
        <f>(星级!AB141+阶位!AC141+战魄!M141+武魂!AC141+众神殿!M141+精神空间!AC140+天赋!AB141+魂师之魄1!Q141)*(1+BX141)+魂兽1!Q143+化神!L140+魂骨!K140+魂环!L140+神兵!M139+神兵!AF139+魂核1!Q141</f>
        <v>1926.1415599999998</v>
      </c>
      <c r="AI141">
        <f>(星级!AC141+阶位!AD141+战魄!N141+武魂!AD141+众神殿!N141+精神空间!AD140+天赋!AC141+魂师之魄1!R141)*(1+BY141)+魂兽1!R143+化神!M140+魂骨!L140+魂环!M140+神兵!N139+神兵!AG139+魂核1!R141</f>
        <v>26765.200000000001</v>
      </c>
      <c r="AJ141">
        <f>(星级!AD141+阶位!AE141+战魄!O141+武魂!AE141+众神殿!O141+精神空间!AE140+天赋!AD141+魂师之魄1!S141)*(1+BZ141)+魂兽1!S143+化神!N140+魂骨!M140+魂环!N140+神兵!O139+神兵!AH139+魂核1!S141</f>
        <v>213.75</v>
      </c>
      <c r="AK141">
        <f>(星级!AE141+阶位!AF141+战魄!P141+武魂!AF141+众神殿!P141+精神空间!AF140+天赋!AE141+魂师之魄1!T141)*(1+CA141)+魂兽1!T143+化神!O140+魂骨!N140+魂环!O140+神兵!P139+神兵!AI139+魂核1!T141</f>
        <v>118628.38800000001</v>
      </c>
      <c r="AL141">
        <f>(星级!AF141+阶位!AG141+战魄!Q141+武魂!AG141+众神殿!Q141+精神空间!AG140+天赋!AF141+魂师之魄1!U141)*(1+CB141)+魂兽1!U143+化神!P140+魂骨!O140+魂环!P140+神兵!Q139+神兵!AJ139+魂核1!U141</f>
        <v>118628.38800000001</v>
      </c>
      <c r="AM141">
        <f>化神!R140+魂环!Q140</f>
        <v>66655</v>
      </c>
      <c r="AN141">
        <f>化神!S140+魂环!R140</f>
        <v>66655</v>
      </c>
      <c r="AO141">
        <f>魂环!S140</f>
        <v>2000</v>
      </c>
      <c r="AP141">
        <f>魂环!T140</f>
        <v>2000</v>
      </c>
      <c r="AQ141">
        <f>魂核1!Y141+神器1!AD141+VLOOKUP(精神空间!$B$2,精神空间!$BR$4:$BT$11,2,)</f>
        <v>0.78991</v>
      </c>
      <c r="AR141">
        <f>魂核1!Z141+神器1!AE141+VLOOKUP(精神空间!$B$2,精神空间!$BR$4:$BT$11,2,)</f>
        <v>0.78991</v>
      </c>
      <c r="AT141">
        <f>(星级!AH141+阶位!AJ141+战魄!D141+武魂!AJ141+众神殿!D141+精神空间!AJ140+天赋!AI141+魂师之魄1!H141)*(1+BO141)+魂兽1!H143+化神!C140+魂骨!B140+魂环!C140+神兵!D139+神兵!W139+魂核1!H141</f>
        <v>1698213.9251582599</v>
      </c>
      <c r="AU141">
        <f>(星级!AI141+阶位!AK141+战魄!E141+武魂!AK141+众神殿!E141+精神空间!AK140+天赋!AJ141+魂师之魄1!I141)*(1+BP141)+魂兽1!I143+化神!D140+魂骨!C140+魂环!D140+神兵!E139+神兵!X139+魂核1!I141</f>
        <v>451958.52139551996</v>
      </c>
      <c r="AV141">
        <f>(星级!AJ141+阶位!AL141+战魄!F141+武魂!AL141+众神殿!F141+精神空间!AL140+天赋!AK141+魂师之魄1!J141)*(1+BQ141)+魂兽1!J143+化神!E140+魂骨!D140+魂环!E140+神兵!F139+神兵!Y139+魂核1!J141</f>
        <v>129820.02544</v>
      </c>
      <c r="AW141">
        <f>(星级!AK141+阶位!AM141+战魄!G141+武魂!AM141+众神殿!G141+精神空间!AM140+天赋!AL141+魂师之魄1!K141)*(1+BR141)+魂兽1!K143+化神!F140+魂骨!E140+魂环!F140+神兵!G139+神兵!Z139+魂核1!K141</f>
        <v>150093.03664000001</v>
      </c>
      <c r="AX141">
        <f>(星级!AL141+阶位!AN141+战魄!H141+武魂!AN141+众神殿!H141+精神空间!AN140+天赋!AM141+魂师之魄1!L141)*(1+BS141)+魂兽1!L143+化神!G140+魂骨!F140+魂环!G140+神兵!H139+神兵!AA139+魂核1!L141</f>
        <v>2464.0961600000001</v>
      </c>
      <c r="AY141">
        <f>(星级!AM141+阶位!AO141+战魄!I141+武魂!AO141+众神殿!I141+精神空间!AO140+天赋!AN141+魂师之魄1!M141)*(1+BT141)+魂兽1!M143+化神!H140+魂骨!G140+魂环!H140+神兵!I139+神兵!AB139+魂核1!M141</f>
        <v>1916.17356</v>
      </c>
      <c r="AZ141">
        <f>(星级!AN141+阶位!AP141+战魄!J141+武魂!AP141+众神殿!J141+精神空间!AP140+天赋!AO141+魂师之魄1!N141)*(1+BU141)+魂兽1!N143+化神!I140+魂骨!H140+魂环!I140+神兵!J139+神兵!AC139+魂核1!N141</f>
        <v>1992.747736</v>
      </c>
      <c r="BA141">
        <f>(星级!AO141+阶位!AQ141+战魄!K141+武魂!AQ141+众神殿!K141+精神空间!AQ140+天赋!AP141+魂师之魄1!O141)*(1+BV141)+魂兽1!O143+化神!J140+魂骨!I140+魂环!J140+神兵!K139+神兵!AD139+魂核1!O141</f>
        <v>1916.17356</v>
      </c>
      <c r="BB141">
        <f>(星级!AP141+阶位!AR141+战魄!L141+武魂!AR141+众神殿!L141+精神空间!AR140+天赋!AQ141+魂师之魄1!P141)*(1+BW141)+魂兽1!P143+化神!K140+魂骨!J140+魂环!K140+神兵!L139+神兵!AE139+魂核1!P141</f>
        <v>2569.0775599999997</v>
      </c>
      <c r="BC141">
        <f>(星级!AQ141+阶位!AS141+战魄!M141+武魂!AS141+众神殿!M141+精神空间!AS140+天赋!AR141+魂师之魄1!Q141)*(1+BX141)+魂兽1!Q143+化神!L140+魂骨!K140+魂环!L140+神兵!M139+神兵!AF139+魂核1!Q141</f>
        <v>1926.1415599999998</v>
      </c>
      <c r="BD141">
        <f>(星级!AR141+阶位!AT141+战魄!N141+武魂!AT141+众神殿!N141+精神空间!AT140+天赋!AS141+魂师之魄1!R141)*(1+BY141)+魂兽1!R143+化神!M140+魂骨!L140+魂环!M140+神兵!N139+神兵!AG139+魂核1!R141</f>
        <v>13382.6</v>
      </c>
      <c r="BE141">
        <f>(星级!AS141+阶位!AU141+战魄!O141+武魂!AU141+众神殿!O141+精神空间!AU140+天赋!AT141+魂师之魄1!S141)*(1+BZ141)+魂兽1!S143+化神!N140+魂骨!M140+魂环!N140+神兵!O139+神兵!AH139+魂核1!S141</f>
        <v>270</v>
      </c>
      <c r="BF141">
        <f>(星级!AT141+阶位!AV141+战魄!P141+武魂!AV141+众神殿!P141+精神空间!AV140+天赋!AU141+魂师之魄1!T141)*(1+CA141)+魂兽1!T143+化神!O140+魂骨!N140+魂环!O140+神兵!P139+神兵!AI139+魂核1!T141</f>
        <v>118628.38800000001</v>
      </c>
      <c r="BG141">
        <f>(星级!AU141+阶位!AW141+战魄!Q141+武魂!AW141+众神殿!Q141+精神空间!AW140+天赋!AV141+魂师之魄1!U141)*(1+CB141)+魂兽1!U143+化神!P140+魂骨!O140+魂环!P140+神兵!Q139+神兵!AJ139+魂核1!U141</f>
        <v>118628.38800000001</v>
      </c>
      <c r="BH141">
        <f>化神!R140+魂环!Q140</f>
        <v>66655</v>
      </c>
      <c r="BI141">
        <f>化神!S140+魂环!R140</f>
        <v>66655</v>
      </c>
      <c r="BJ141">
        <f>魂环!S140</f>
        <v>2000</v>
      </c>
      <c r="BK141">
        <f>魂环!T140</f>
        <v>2000</v>
      </c>
      <c r="BL141">
        <f>魂核1!Y141+神器1!AD141+VLOOKUP(精神空间!$B$2,精神空间!$BR$4:$BT$11,2,)</f>
        <v>0.78991</v>
      </c>
      <c r="BM141">
        <f>魂核1!Z141+神器1!AE141+VLOOKUP(精神空间!$B$2,精神空间!$BR$4:$BT$11,2,)</f>
        <v>0.78991</v>
      </c>
      <c r="BO141">
        <f>战魄!T141+武魂!AZ141+好感度!D140+魂师之魄1!Y141+神器1!M141+魂兽1!X143+精神空间!BA140+精神空间!BC140</f>
        <v>3.1779099999999998</v>
      </c>
      <c r="BP141">
        <f>战魄!U141+武魂!BA141+好感度!E140+魂师之魄1!Z141+神器1!N141+魂兽1!Y143+精神空间!BB140+精神空间!BD140</f>
        <v>2.1779099999999998</v>
      </c>
      <c r="BQ141">
        <f>战魄!V141+武魂!BB141+好感度!F140+魂师之魄1!AA141+神器1!O141+魂兽1!Z143</f>
        <v>1.08</v>
      </c>
      <c r="BR141">
        <f>战魄!W141+武魂!BC141+好感度!G140+魂师之魄1!AB141+神器1!P141+魂兽1!AA143</f>
        <v>1.08</v>
      </c>
      <c r="BS141">
        <f>战魄!X141+武魂!BD141+好感度!H140+魂师之魄1!AC141+神器1!Q141+魂兽1!AB143</f>
        <v>1.512</v>
      </c>
      <c r="BT141">
        <f>战魄!Y141+武魂!BE141+好感度!I140+魂师之魄1!AD141+神器1!R141+魂兽1!AC143</f>
        <v>1.492</v>
      </c>
      <c r="BU141">
        <f>战魄!Z141+武魂!BF141+好感度!J140+魂师之魄1!AE141+神器1!S141+魂兽1!AD143</f>
        <v>1.492</v>
      </c>
      <c r="BV141">
        <f>战魄!AA141+武魂!BG141+好感度!K140+魂师之魄1!AF141+神器1!T141+魂兽1!AE143</f>
        <v>1.492</v>
      </c>
      <c r="BW141">
        <f>战魄!AB141+武魂!BH141+好感度!L140+魂师之魄1!AG141+神器1!U141+魂兽1!AF143</f>
        <v>1.492</v>
      </c>
      <c r="BX141">
        <f>战魄!AC141+武魂!BI141+好感度!M140+魂师之魄1!AH141+神器1!V141+魂兽1!AG143</f>
        <v>1.492</v>
      </c>
      <c r="BY141">
        <f>战魄!AD141+武魂!BJ141+好感度!N140+魂师之魄1!AI141+神器1!W141+魂兽1!AH143</f>
        <v>1.42</v>
      </c>
      <c r="BZ141">
        <f>战魄!AE141+武魂!BK141+好感度!O140+魂师之魄1!AJ141+神器1!X141+魂兽1!AI143</f>
        <v>1.25</v>
      </c>
      <c r="CA141">
        <f>战魄!AF141+武魂!BL141+好感度!P140+魂师之魄1!AK141+神器1!Y141+魂兽1!AJ143</f>
        <v>1.08</v>
      </c>
      <c r="CB141">
        <f>战魄!AG141+武魂!BM141+好感度!Q140+魂师之魄1!AL141+神器1!Z141+魂兽1!AK143</f>
        <v>1.08</v>
      </c>
    </row>
    <row r="142" spans="2:80" x14ac:dyDescent="0.2">
      <c r="B142">
        <v>138</v>
      </c>
      <c r="D142">
        <f>(星级!D142+阶位!D142+战魄!D142+武魂!D142+众神殿!D142+精神空间!D141+天赋!C142+魂师之魄1!H142)*(1+BO142)+魂兽1!H144+化神!C141+魂骨!B141+魂环!C141+神兵!D140+神兵!W140+魂核1!H142</f>
        <v>1914394.9815977402</v>
      </c>
      <c r="E142">
        <f>(星级!E142+阶位!E142+战魄!E142+武魂!E142+众神殿!E142+精神空间!E141+天赋!D142+魂师之魄1!I142)*(1+BP142)+魂兽1!I144+化神!D141+魂骨!C141+魂环!D141+神兵!E140+神兵!X140+魂核1!I142</f>
        <v>428169.57059449994</v>
      </c>
      <c r="F142">
        <f>(星级!F142+阶位!F142+战魄!F142+武魂!F142+众神殿!F142+精神空间!F141+天赋!E142+魂师之魄1!J142)*(1+BQ142)+魂兽1!J144+化神!E141+魂骨!D141+魂环!E141+神兵!F140+神兵!Y140+魂核1!J142</f>
        <v>181104.01871999999</v>
      </c>
      <c r="G142">
        <f>(星级!G142+阶位!G142+战魄!G142+武魂!G142+众神殿!G142+精神空间!G141+天赋!F142+魂师之魄1!K142)*(1+BR142)+魂兽1!K144+化神!F141+魂骨!E141+魂环!F141+神兵!G140+神兵!Z140+魂核1!K142</f>
        <v>149727.21872</v>
      </c>
      <c r="H142">
        <f>(星级!H142+阶位!H142+战魄!H142+武魂!H142+众神殿!H142+精神空间!H141+天赋!G142+魂师之魄1!L142)*(1+BS142)+魂兽1!L144+化神!G141+魂骨!F141+魂环!G141+神兵!H140+神兵!AA140+魂核1!L142</f>
        <v>2474.6465600000001</v>
      </c>
      <c r="I142">
        <f>(星级!I142+阶位!I142+战魄!I142+武魂!I142+众神殿!I142+精神空间!I141+天赋!H142+魂师之魄1!M142)*(1+BT142)+魂兽1!M144+化神!H141+魂骨!G141+魂环!H141+神兵!I140+神兵!AB140+魂核1!M142</f>
        <v>1942.10256</v>
      </c>
      <c r="J142">
        <f>(星级!J142+阶位!J142+战魄!J142+武魂!J142+众神殿!J142+精神空间!J141+天赋!I142+魂师之魄1!N142)*(1+BU142)+魂兽1!N144+化神!I141+魂骨!H141+魂环!I141+神兵!J140+神兵!AC140+魂核1!N142</f>
        <v>2003.2141360000001</v>
      </c>
      <c r="K142">
        <f>(星级!K142+阶位!K142+战魄!K142+武魂!K142+众神殿!K142+精神空间!K141+天赋!J142+魂师之魄1!O142)*(1+BV142)+魂兽1!O144+化神!J141+魂骨!I141+魂环!J141+神兵!K140+神兵!AD140+魂核1!O142</f>
        <v>1936.60796</v>
      </c>
      <c r="L142">
        <f>(星级!L142+阶位!L142+战魄!L142+武魂!L142+众神殿!L142+精神空间!L141+天赋!K142+魂师之魄1!P142)*(1+BW142)+魂兽1!P144+化神!K141+魂骨!J141+魂环!K141+神兵!L140+神兵!AE140+魂核1!P142</f>
        <v>2579.5439600000004</v>
      </c>
      <c r="M142">
        <f>(星级!M142+阶位!M142+战魄!M142+武魂!M142+众神殿!M142+精神空间!M141+天赋!L142+魂师之魄1!Q142)*(1+BX142)+魂兽1!Q144+化神!L141+魂骨!K141+魂环!L141+神兵!M140+神兵!AF140+魂核1!Q142</f>
        <v>1936.60796</v>
      </c>
      <c r="N142">
        <f>(星级!N142+阶位!N142+战魄!N142+武魂!N142+众神殿!N142+精神空间!N141+天赋!M142+魂师之魄1!R142)*(1+BY142)+魂兽1!R144+化神!M141+魂骨!L141+魂环!M141+神兵!N140+神兵!AG140+魂核1!R142</f>
        <v>33759</v>
      </c>
      <c r="O142">
        <f>(星级!O142+阶位!O142+战魄!O142+武魂!O142+众神殿!O142+精神空间!O141+天赋!N142+魂师之魄1!S142)*(1+BZ142)+魂兽1!S144+化神!N141+魂骨!M141+魂环!N141+神兵!O140+神兵!AH140+魂核1!S142</f>
        <v>135</v>
      </c>
      <c r="P142">
        <f>(星级!P142+阶位!P142+战魄!P142+武魂!P142+众神殿!P142+精神空间!P141+天赋!O142+魂师之魄1!T142)*(1+CA142)+魂兽1!T144+化神!O141+魂骨!N141+魂环!O141+神兵!P140+神兵!AI140+魂核1!T142</f>
        <v>123985.90640000001</v>
      </c>
      <c r="Q142">
        <f>(星级!Q142+阶位!Q142+战魄!Q142+武魂!Q142+众神殿!Q142+精神空间!Q141+天赋!P142+魂师之魄1!U142)*(1+CB142)+魂兽1!U144+化神!P141+魂骨!O141+魂环!P141+神兵!Q140+神兵!AJ140+魂核1!U142</f>
        <v>123985.90640000001</v>
      </c>
      <c r="R142">
        <f>化神!R141+魂环!Q141</f>
        <v>66655</v>
      </c>
      <c r="S142">
        <f>化神!S141+魂环!R141</f>
        <v>66655</v>
      </c>
      <c r="T142">
        <f>魂环!S141</f>
        <v>2000</v>
      </c>
      <c r="U142">
        <f>魂环!T141</f>
        <v>2000</v>
      </c>
      <c r="V142">
        <f>魂核1!Y142+神器1!AD142+VLOOKUP(精神空间!$B$2,精神空间!$BR$4:$BT$11,2,)</f>
        <v>0.78991</v>
      </c>
      <c r="W142">
        <f>魂核1!Z142+神器1!AE142+VLOOKUP(精神空间!$B$2,精神空间!$BR$4:$BT$11,2,)</f>
        <v>0.78991</v>
      </c>
      <c r="Y142">
        <f>(星级!S142+阶位!T142+战魄!D142+武魂!T142+众神殿!D142+精神空间!T141+天赋!S142+魂师之魄1!H142)*(1+BO142)+魂兽1!H144+化神!C141+魂骨!B141+魂环!C141+神兵!D140+神兵!W140+魂核1!H142</f>
        <v>1789247.718012</v>
      </c>
      <c r="Z142">
        <f>(星级!T142+阶位!U142+战魄!E142+武魂!U142+众神殿!E142+精神空间!U141+天赋!T142+魂师之魄1!I142)*(1+BP142)+魂兽1!I144+化神!D141+魂骨!C141+魂环!D141+神兵!E140+神兵!X140+魂核1!I142</f>
        <v>438402.30096646002</v>
      </c>
      <c r="AA142">
        <f>(星级!U142+阶位!V142+战魄!F142+武魂!V142+众神殿!F142+精神空间!V141+天赋!U142+魂师之魄1!J142)*(1+BQ142)+魂兽1!J144+化神!E141+魂骨!D141+魂环!E141+神兵!F140+神兵!Y140+魂核1!J142</f>
        <v>156638.74256000001</v>
      </c>
      <c r="AB142">
        <f>(星级!V142+阶位!W142+战魄!G142+武魂!W142+众神殿!G142+精神空间!W141+天赋!V142+魂师之魄1!K142)*(1+BR142)+魂兽1!K144+化神!F141+魂骨!E141+魂环!F141+神兵!G140+神兵!Z140+魂核1!K142</f>
        <v>135196.02256000001</v>
      </c>
      <c r="AC142">
        <f>(星级!W142+阶位!X142+战魄!H142+武魂!X142+众神殿!H142+精神空间!X141+天赋!W142+魂师之魄1!L142)*(1+BS142)+魂兽1!L144+化神!G141+魂骨!F141+魂环!G141+神兵!H140+神兵!AA140+魂核1!L142</f>
        <v>2452.9428800000001</v>
      </c>
      <c r="AD142">
        <f>(星级!X142+阶位!Y142+战魄!I142+武魂!Y142+众神殿!I142+精神空间!Y141+天赋!X142+魂师之魄1!M142)*(1+BT142)+魂兽1!M144+化神!H141+魂骨!G141+魂环!H141+神兵!I140+神兵!AB140+魂核1!M142</f>
        <v>1920.39888</v>
      </c>
      <c r="AE142">
        <f>(星级!Y142+阶位!Z142+战魄!J142+武魂!Z142+众神殿!J142+精神空间!Z141+天赋!Y142+魂师之魄1!N142)*(1+BU142)+魂兽1!N144+化神!I141+魂骨!H141+魂环!I141+神兵!J140+神兵!AC140+魂核1!N142</f>
        <v>2024.7450160000001</v>
      </c>
      <c r="AF142">
        <f>(星级!Z142+阶位!AA142+战魄!K142+武魂!AA142+众神殿!K142+精神空间!AA141+天赋!Z142+魂师之魄1!O142)*(1+BV142)+魂兽1!O144+化神!J141+魂骨!I141+魂环!J141+神兵!K140+神兵!AD140+魂核1!O142</f>
        <v>1958.1388400000003</v>
      </c>
      <c r="AG142">
        <f>(星级!AA142+阶位!AB142+战魄!L142+武魂!AB142+众神殿!L142+精神空间!AB141+天赋!AA142+魂师之魄1!P142)*(1+BW142)+魂兽1!P144+化神!K141+魂骨!J141+魂环!K141+神兵!L140+神兵!AE140+魂核1!P142</f>
        <v>2579.5439600000004</v>
      </c>
      <c r="AH142">
        <f>(星级!AB142+阶位!AC142+战魄!M142+武魂!AC142+众神殿!M142+精神空间!AC141+天赋!AB142+魂师之魄1!Q142)*(1+BX142)+魂兽1!Q144+化神!L141+魂骨!K141+魂环!L141+神兵!M140+神兵!AF140+魂核1!Q142</f>
        <v>1936.60796</v>
      </c>
      <c r="AI142">
        <f>(星级!AC142+阶位!AD142+战魄!N142+武魂!AD142+众神殿!N142+精神空间!AD141+天赋!AC142+魂师之魄1!R142)*(1+BY142)+魂兽1!R144+化神!M141+魂骨!L141+魂环!M141+神兵!N140+神兵!AG140+魂核1!R142</f>
        <v>26958.799999999999</v>
      </c>
      <c r="AJ142">
        <f>(星级!AD142+阶位!AE142+战魄!O142+武魂!AE142+众神殿!O142+精神空间!AE141+天赋!AD142+魂师之魄1!S142)*(1+BZ142)+魂兽1!S144+化神!N141+魂骨!M141+魂环!N141+神兵!O140+神兵!AH140+魂核1!S142</f>
        <v>213.75</v>
      </c>
      <c r="AK142">
        <f>(星级!AE142+阶位!AF142+战魄!P142+武魂!AF142+众神殿!P142+精神空间!AF141+天赋!AE142+魂师之魄1!T142)*(1+CA142)+魂兽1!T144+化神!O141+魂骨!N141+魂环!O141+神兵!P140+神兵!AI140+魂核1!T142</f>
        <v>118650.7064</v>
      </c>
      <c r="AL142">
        <f>(星级!AF142+阶位!AG142+战魄!Q142+武魂!AG142+众神殿!Q142+精神空间!AG141+天赋!AF142+魂师之魄1!U142)*(1+CB142)+魂兽1!U144+化神!P141+魂骨!O141+魂环!P141+神兵!Q140+神兵!AJ140+魂核1!U142</f>
        <v>118650.7064</v>
      </c>
      <c r="AM142">
        <f>化神!R141+魂环!Q141</f>
        <v>66655</v>
      </c>
      <c r="AN142">
        <f>化神!S141+魂环!R141</f>
        <v>66655</v>
      </c>
      <c r="AO142">
        <f>魂环!S141</f>
        <v>2000</v>
      </c>
      <c r="AP142">
        <f>魂环!T141</f>
        <v>2000</v>
      </c>
      <c r="AQ142">
        <f>魂核1!Y142+神器1!AD142+VLOOKUP(精神空间!$B$2,精神空间!$BR$4:$BT$11,2,)</f>
        <v>0.78991</v>
      </c>
      <c r="AR142">
        <f>魂核1!Z142+神器1!AE142+VLOOKUP(精神空间!$B$2,精神空间!$BR$4:$BT$11,2,)</f>
        <v>0.78991</v>
      </c>
      <c r="AT142">
        <f>(星级!AH142+阶位!AJ142+战魄!D142+武魂!AJ142+众神殿!D142+精神空间!AJ141+天赋!AI142+魂师之魄1!H142)*(1+BO142)+魂兽1!H144+化神!C141+魂骨!B141+魂环!C141+神兵!D140+神兵!W140+魂核1!H142</f>
        <v>1700060.5613782599</v>
      </c>
      <c r="AU142">
        <f>(星级!AI142+阶位!AK142+战魄!E142+武魂!AK142+众神殿!E142+精神空间!AK141+天赋!AJ142+魂师之魄1!I142)*(1+BP142)+魂兽1!I144+化神!D141+魂骨!C141+魂环!D141+神兵!E140+神兵!X140+魂核1!I142</f>
        <v>452491.93358901999</v>
      </c>
      <c r="AV142">
        <f>(星级!AJ142+阶位!AL142+战魄!F142+武魂!AL142+众神殿!F142+精神空间!AL141+天赋!AK142+魂师之魄1!J142)*(1+BQ142)+魂兽1!J144+化神!E141+魂骨!D141+魂环!E141+神兵!F140+神兵!Y140+魂核1!J142</f>
        <v>129900.08464</v>
      </c>
      <c r="AW142">
        <f>(星级!AK142+阶位!AM142+战魄!G142+武魂!AM142+众神殿!G142+精神空间!AM141+天赋!AL142+魂师之魄1!K142)*(1+BR142)+魂兽1!K144+化神!F141+魂骨!E141+魂环!F141+神兵!G140+神兵!Z140+魂核1!K142</f>
        <v>150203.71344000002</v>
      </c>
      <c r="AX142">
        <f>(星级!AL142+阶位!AN142+战魄!H142+武魂!AN142+众神殿!H142+精神空间!AN141+天赋!AM142+魂师之魄1!L142)*(1+BS142)+魂兽1!L144+化神!G141+魂骨!F141+魂环!G141+神兵!H140+神兵!AA140+魂核1!L142</f>
        <v>2474.6465600000001</v>
      </c>
      <c r="AY142">
        <f>(星级!AM142+阶位!AO142+战魄!I142+武魂!AO142+众神殿!I142+精神空间!AO141+天赋!AN142+魂师之魄1!M142)*(1+BT142)+魂兽1!M144+化神!H141+魂骨!G141+魂环!H141+神兵!I140+神兵!AB140+魂核1!M142</f>
        <v>1942.10256</v>
      </c>
      <c r="AZ142">
        <f>(星级!AN142+阶位!AP142+战魄!J142+武魂!AP142+众神殿!J142+精神空间!AP141+天赋!AO142+魂师之魄1!N142)*(1+BU142)+魂兽1!N144+化神!I141+魂骨!H141+魂环!I141+神兵!J140+神兵!AC140+魂核1!N142</f>
        <v>2003.2141360000001</v>
      </c>
      <c r="BA142">
        <f>(星级!AO142+阶位!AQ142+战魄!K142+武魂!AQ142+众神殿!K142+精神空间!AQ141+天赋!AP142+魂师之魄1!O142)*(1+BV142)+魂兽1!O144+化神!J141+魂骨!I141+魂环!J141+神兵!K140+神兵!AD140+魂核1!O142</f>
        <v>1926.63996</v>
      </c>
      <c r="BB142">
        <f>(星级!AP142+阶位!AR142+战魄!L142+武魂!AR142+众神殿!L142+精神空间!AR141+天赋!AQ142+魂师之魄1!P142)*(1+BW142)+魂兽1!P144+化神!K141+魂骨!J141+魂环!K141+神兵!L140+神兵!AE140+魂核1!P142</f>
        <v>2579.5439600000004</v>
      </c>
      <c r="BC142">
        <f>(星级!AQ142+阶位!AS142+战魄!M142+武魂!AS142+众神殿!M142+精神空间!AS141+天赋!AR142+魂师之魄1!Q142)*(1+BX142)+魂兽1!Q144+化神!L141+魂骨!K141+魂环!L141+神兵!M140+神兵!AF140+魂核1!Q142</f>
        <v>1936.60796</v>
      </c>
      <c r="BD142">
        <f>(星级!AR142+阶位!AT142+战魄!N142+武魂!AT142+众神殿!N142+精神空间!AT141+天赋!AS142+魂师之魄1!R142)*(1+BY142)+魂兽1!R144+化神!M141+魂骨!L141+魂环!M141+神兵!N140+神兵!AG140+魂核1!R142</f>
        <v>13479.4</v>
      </c>
      <c r="BE142">
        <f>(星级!AS142+阶位!AU142+战魄!O142+武魂!AU142+众神殿!O142+精神空间!AU141+天赋!AT142+魂师之魄1!S142)*(1+BZ142)+魂兽1!S144+化神!N141+魂骨!M141+魂环!N141+神兵!O140+神兵!AH140+魂核1!S142</f>
        <v>270</v>
      </c>
      <c r="BF142">
        <f>(星级!AT142+阶位!AV142+战魄!P142+武魂!AV142+众神殿!P142+精神空间!AV141+天赋!AU142+魂师之魄1!T142)*(1+CA142)+魂兽1!T144+化神!O141+魂骨!N141+魂环!O141+神兵!P140+神兵!AI140+魂核1!T142</f>
        <v>118650.7064</v>
      </c>
      <c r="BG142">
        <f>(星级!AU142+阶位!AW142+战魄!Q142+武魂!AW142+众神殿!Q142+精神空间!AW141+天赋!AV142+魂师之魄1!U142)*(1+CB142)+魂兽1!U144+化神!P141+魂骨!O141+魂环!P141+神兵!Q140+神兵!AJ140+魂核1!U142</f>
        <v>118650.7064</v>
      </c>
      <c r="BH142">
        <f>化神!R141+魂环!Q141</f>
        <v>66655</v>
      </c>
      <c r="BI142">
        <f>化神!S141+魂环!R141</f>
        <v>66655</v>
      </c>
      <c r="BJ142">
        <f>魂环!S141</f>
        <v>2000</v>
      </c>
      <c r="BK142">
        <f>魂环!T141</f>
        <v>2000</v>
      </c>
      <c r="BL142">
        <f>魂核1!Y142+神器1!AD142+VLOOKUP(精神空间!$B$2,精神空间!$BR$4:$BT$11,2,)</f>
        <v>0.78991</v>
      </c>
      <c r="BM142">
        <f>魂核1!Z142+神器1!AE142+VLOOKUP(精神空间!$B$2,精神空间!$BR$4:$BT$11,2,)</f>
        <v>0.78991</v>
      </c>
      <c r="BO142">
        <f>战魄!T142+武魂!AZ142+好感度!D141+魂师之魄1!Y142+神器1!M142+魂兽1!X144+精神空间!BA141+精神空间!BC141</f>
        <v>3.1779099999999998</v>
      </c>
      <c r="BP142">
        <f>战魄!U142+武魂!BA142+好感度!E141+魂师之魄1!Z142+神器1!N142+魂兽1!Y144+精神空间!BB141+精神空间!BD141</f>
        <v>2.1779099999999998</v>
      </c>
      <c r="BQ142">
        <f>战魄!V142+武魂!BB142+好感度!F141+魂师之魄1!AA142+神器1!O142+魂兽1!Z144</f>
        <v>1.08</v>
      </c>
      <c r="BR142">
        <f>战魄!W142+武魂!BC142+好感度!G141+魂师之魄1!AB142+神器1!P142+魂兽1!AA144</f>
        <v>1.08</v>
      </c>
      <c r="BS142">
        <f>战魄!X142+武魂!BD142+好感度!H141+魂师之魄1!AC142+神器1!Q142+魂兽1!AB144</f>
        <v>1.512</v>
      </c>
      <c r="BT142">
        <f>战魄!Y142+武魂!BE142+好感度!I141+魂师之魄1!AD142+神器1!R142+魂兽1!AC144</f>
        <v>1.512</v>
      </c>
      <c r="BU142">
        <f>战魄!Z142+武魂!BF142+好感度!J141+魂师之魄1!AE142+神器1!S142+魂兽1!AD144</f>
        <v>1.492</v>
      </c>
      <c r="BV142">
        <f>战魄!AA142+武魂!BG142+好感度!K141+魂师之魄1!AF142+神器1!T142+魂兽1!AE144</f>
        <v>1.492</v>
      </c>
      <c r="BW142">
        <f>战魄!AB142+武魂!BH142+好感度!L141+魂师之魄1!AG142+神器1!U142+魂兽1!AF144</f>
        <v>1.492</v>
      </c>
      <c r="BX142">
        <f>战魄!AC142+武魂!BI142+好感度!M141+魂师之魄1!AH142+神器1!V142+魂兽1!AG144</f>
        <v>1.492</v>
      </c>
      <c r="BY142">
        <f>战魄!AD142+武魂!BJ142+好感度!N141+魂师之魄1!AI142+神器1!W142+魂兽1!AH144</f>
        <v>1.42</v>
      </c>
      <c r="BZ142">
        <f>战魄!AE142+武魂!BK142+好感度!O141+魂师之魄1!AJ142+神器1!X142+魂兽1!AI144</f>
        <v>1.25</v>
      </c>
      <c r="CA142">
        <f>战魄!AF142+武魂!BL142+好感度!P141+魂师之魄1!AK142+神器1!Y142+魂兽1!AJ144</f>
        <v>1.08</v>
      </c>
      <c r="CB142">
        <f>战魄!AG142+武魂!BM142+好感度!Q141+魂师之魄1!AL142+神器1!Z142+魂兽1!AK144</f>
        <v>1.08</v>
      </c>
    </row>
    <row r="143" spans="2:80" x14ac:dyDescent="0.2">
      <c r="B143">
        <v>139</v>
      </c>
      <c r="D143">
        <f>(星级!D143+阶位!D143+战魄!D143+武魂!D143+众神殿!D143+精神空间!D142+天赋!C143+魂师之魄1!H143)*(1+BO143)+魂兽1!H145+化神!C142+魂骨!B142+魂环!C142+神兵!D141+神兵!W141+魂核1!H143</f>
        <v>1916705.3658277402</v>
      </c>
      <c r="E143">
        <f>(星级!E143+阶位!E143+战魄!E143+武魂!E143+众神殿!E143+精神空间!E142+天赋!D143+魂师之魄1!I143)*(1+BP143)+魂兽1!I145+化神!D142+魂骨!C142+魂环!D142+神兵!E141+神兵!X141+魂核1!I143</f>
        <v>428650.07058649999</v>
      </c>
      <c r="F143">
        <f>(星级!F143+阶位!F143+战魄!F143+武魂!F143+众神殿!F143+精神空间!F142+天赋!E143+魂师之魄1!J143)*(1+BQ143)+魂兽1!J145+化神!E142+魂骨!D142+魂环!E142+神兵!F141+神兵!Y141+魂核1!J143</f>
        <v>181258.35472</v>
      </c>
      <c r="G143">
        <f>(星级!G143+阶位!G143+战魄!G143+武魂!G143+众神殿!G143+精神空间!G142+天赋!F143+魂师之魄1!K143)*(1+BR143)+魂兽1!K145+化神!F142+魂骨!E142+魂环!F142+神兵!G141+神兵!Z141+魂核1!K143</f>
        <v>149837.87471999999</v>
      </c>
      <c r="H143">
        <f>(星级!H143+阶位!H143+战魄!H143+武魂!H143+众神殿!H143+精神空间!H142+天赋!G143+魂师之魄1!L143)*(1+BS143)+魂兽1!L145+化神!G142+魂骨!F142+魂环!G142+神兵!H141+神兵!AA141+魂核1!L143</f>
        <v>2485.1969600000002</v>
      </c>
      <c r="I143">
        <f>(星级!I143+阶位!I143+战魄!I143+武魂!I143+众神殿!I143+精神空间!I142+天赋!H143+魂师之魄1!M143)*(1+BT143)+魂兽1!M145+化神!H142+魂骨!G142+魂环!H142+神兵!I141+神兵!AB141+魂核1!M143</f>
        <v>1952.6529600000001</v>
      </c>
      <c r="J143">
        <f>(星级!J143+阶位!J143+战魄!J143+武魂!J143+众神殿!J143+精神空间!J142+天赋!I143+魂师之魄1!N143)*(1+BU143)+魂兽1!N145+化神!I142+魂骨!H142+魂环!I142+神兵!J141+神兵!AC141+魂核1!N143</f>
        <v>2029.8416960000002</v>
      </c>
      <c r="K143">
        <f>(星级!K143+阶位!K143+战魄!K143+武魂!K143+众神殿!K143+精神空间!K142+天赋!J143+魂师之魄1!O143)*(1+BV143)+魂兽1!O145+化神!J142+魂骨!I142+魂环!J142+神兵!K141+神兵!AD141+魂核1!O143</f>
        <v>1947.0743600000001</v>
      </c>
      <c r="L143">
        <f>(星级!L143+阶位!L143+战魄!L143+武魂!L143+众神殿!L143+精神空间!L142+天赋!K143+魂师之魄1!P143)*(1+BW143)+魂兽1!P145+化神!K142+魂骨!J142+魂环!K142+神兵!L141+神兵!AE141+魂核1!P143</f>
        <v>2590.0103599999998</v>
      </c>
      <c r="M143">
        <f>(星级!M143+阶位!M143+战魄!M143+武魂!M143+众神殿!M143+精神空间!M142+天赋!L143+魂师之魄1!Q143)*(1+BX143)+魂兽1!Q145+化神!L142+魂骨!K142+魂环!L142+神兵!M141+神兵!AF141+魂核1!Q143</f>
        <v>1947.0743600000001</v>
      </c>
      <c r="N143">
        <f>(星级!N143+阶位!N143+战魄!N143+武魂!N143+众神殿!N143+精神空间!N142+天赋!M143+魂师之魄1!R143)*(1+BY143)+魂兽1!R145+化神!M142+魂骨!L142+魂环!M142+神兵!N141+神兵!AG141+魂核1!R143</f>
        <v>34001</v>
      </c>
      <c r="O143">
        <f>(星级!O143+阶位!O143+战魄!O143+武魂!O143+众神殿!O143+精神空间!O142+天赋!N143+魂师之魄1!S143)*(1+BZ143)+魂兽1!S145+化神!N142+魂骨!M142+魂环!N142+神兵!O141+神兵!AH141+魂核1!S143</f>
        <v>135</v>
      </c>
      <c r="P143">
        <f>(星级!P143+阶位!P143+战魄!P143+武魂!P143+众神殿!P143+精神空间!P142+天赋!O143+魂师之魄1!T143)*(1+CA143)+魂兽1!T145+化神!O142+魂骨!N142+魂环!O142+神兵!P141+神兵!AI141+魂核1!T143</f>
        <v>124008.2248</v>
      </c>
      <c r="Q143">
        <f>(星级!Q143+阶位!Q143+战魄!Q143+武魂!Q143+众神殿!Q143+精神空间!Q142+天赋!P143+魂师之魄1!U143)*(1+CB143)+魂兽1!U145+化神!P142+魂骨!O142+魂环!P142+神兵!Q141+神兵!AJ141+魂核1!U143</f>
        <v>124008.2248</v>
      </c>
      <c r="R143">
        <f>化神!R142+魂环!Q142</f>
        <v>66655</v>
      </c>
      <c r="S143">
        <f>化神!S142+魂环!R142</f>
        <v>66655</v>
      </c>
      <c r="T143">
        <f>魂环!S142</f>
        <v>2000</v>
      </c>
      <c r="U143">
        <f>魂环!T142</f>
        <v>2000</v>
      </c>
      <c r="V143">
        <f>魂核1!Y143+神器1!AD143+VLOOKUP(精神空间!$B$2,精神空间!$BR$4:$BT$11,2,)</f>
        <v>0.78991</v>
      </c>
      <c r="W143">
        <f>魂核1!Z143+神器1!AE143+VLOOKUP(精神空间!$B$2,精神空间!$BR$4:$BT$11,2,)</f>
        <v>0.78991</v>
      </c>
      <c r="Y143">
        <f>(星级!S143+阶位!T143+战魄!D143+武魂!T143+众神殿!D143+精神空间!T142+天赋!S143+魂师之魄1!H143)*(1+BO143)+魂兽1!H145+化神!C142+魂骨!B142+魂环!C142+神兵!D141+神兵!W141+魂核1!H143</f>
        <v>1791323.3037</v>
      </c>
      <c r="Z143">
        <f>(星级!T143+阶位!U143+战魄!E143+武魂!U143+众神殿!E143+精神空间!U142+天赋!T143+魂师之魄1!I143)*(1+BP143)+魂兽1!I145+化神!D142+魂骨!C142+魂环!D142+神兵!E141+神兵!X141+魂核1!I143</f>
        <v>438905.68191046</v>
      </c>
      <c r="AA143">
        <f>(星级!U143+阶位!V143+战魄!F143+武魂!V143+众神殿!F143+精神空间!V142+天赋!U143+魂师之魄1!J143)*(1+BQ143)+魂兽1!J145+化神!E142+魂骨!D142+魂环!E142+神兵!F141+神兵!Y141+魂核1!J143</f>
        <v>156762.71056000001</v>
      </c>
      <c r="AB143">
        <f>(星级!V143+阶位!W143+战魄!G143+武魂!W143+众神殿!G143+精神空间!W142+天赋!V143+魂师之魄1!K143)*(1+BR143)+魂兽1!K145+化神!F142+魂骨!E142+魂环!F142+神兵!G141+神兵!Z141+魂核1!K143</f>
        <v>135286.71056000001</v>
      </c>
      <c r="AC143">
        <f>(星级!W143+阶位!X143+战魄!H143+武魂!X143+众神殿!H143+精神空间!X142+天赋!W143+魂师之魄1!L143)*(1+BS143)+魂兽1!L145+化神!G142+魂骨!F142+魂环!G142+神兵!H141+神兵!AA141+魂核1!L143</f>
        <v>2463.4932800000001</v>
      </c>
      <c r="AD143">
        <f>(星级!X143+阶位!Y143+战魄!I143+武魂!Y143+众神殿!I143+精神空间!Y142+天赋!X143+魂师之魄1!M143)*(1+BT143)+魂兽1!M145+化神!H142+魂骨!G142+魂环!H142+神兵!I141+神兵!AB141+魂核1!M143</f>
        <v>1930.94928</v>
      </c>
      <c r="AE143">
        <f>(星级!Y143+阶位!Z143+战魄!J143+武魂!Z143+众神殿!J143+精神空间!Z142+天赋!Y143+魂师之魄1!N143)*(1+BU143)+魂兽1!N145+化神!I142+魂骨!H142+魂环!I142+神兵!J141+神兵!AC141+魂核1!N143</f>
        <v>2051.545376</v>
      </c>
      <c r="AF143">
        <f>(星级!Z143+阶位!AA143+战魄!K143+武魂!AA143+众神殿!K143+精神空间!AA142+天赋!Z143+魂师之魄1!O143)*(1+BV143)+魂兽1!O145+化神!J142+魂骨!I142+魂环!J142+神兵!K141+神兵!AD141+魂核1!O143</f>
        <v>1968.6052400000001</v>
      </c>
      <c r="AG143">
        <f>(星级!AA143+阶位!AB143+战魄!L143+武魂!AB143+众神殿!L143+精神空间!AB142+天赋!AA143+魂师之魄1!P143)*(1+BW143)+魂兽1!P145+化神!K142+魂骨!J142+魂环!K142+神兵!L141+神兵!AE141+魂核1!P143</f>
        <v>2590.0103599999998</v>
      </c>
      <c r="AH143">
        <f>(星级!AB143+阶位!AC143+战魄!M143+武魂!AC143+众神殿!M143+精神空间!AC142+天赋!AB143+魂师之魄1!Q143)*(1+BX143)+魂兽1!Q145+化神!L142+魂骨!K142+魂环!L142+神兵!M141+神兵!AF141+魂核1!Q143</f>
        <v>1947.0743600000001</v>
      </c>
      <c r="AI143">
        <f>(星级!AC143+阶位!AD143+战魄!N143+武魂!AD143+众神殿!N143+精神空间!AD142+天赋!AC143+魂师之魄1!R143)*(1+BY143)+魂兽1!R145+化神!M142+魂骨!L142+魂环!M142+神兵!N141+神兵!AG141+魂核1!R143</f>
        <v>27152.399999999998</v>
      </c>
      <c r="AJ143">
        <f>(星级!AD143+阶位!AE143+战魄!O143+武魂!AE143+众神殿!O143+精神空间!AE142+天赋!AD143+魂师之魄1!S143)*(1+BZ143)+魂兽1!S145+化神!N142+魂骨!M142+魂环!N142+神兵!O141+神兵!AH141+魂核1!S143</f>
        <v>213.75</v>
      </c>
      <c r="AK143">
        <f>(星级!AE143+阶位!AF143+战魄!P143+武魂!AF143+众神殿!P143+精神空间!AF142+天赋!AE143+魂师之魄1!T143)*(1+CA143)+魂兽1!T145+化神!O142+魂骨!N142+魂环!O142+神兵!P141+神兵!AI141+魂核1!T143</f>
        <v>118673.0248</v>
      </c>
      <c r="AL143">
        <f>(星级!AF143+阶位!AG143+战魄!Q143+武魂!AG143+众神殿!Q143+精神空间!AG142+天赋!AF143+魂师之魄1!U143)*(1+CB143)+魂兽1!U145+化神!P142+魂骨!O142+魂环!P142+神兵!Q141+神兵!AJ141+魂核1!U143</f>
        <v>118673.0248</v>
      </c>
      <c r="AM143">
        <f>化神!R142+魂环!Q142</f>
        <v>66655</v>
      </c>
      <c r="AN143">
        <f>化神!S142+魂环!R142</f>
        <v>66655</v>
      </c>
      <c r="AO143">
        <f>魂环!S142</f>
        <v>2000</v>
      </c>
      <c r="AP143">
        <f>魂环!T142</f>
        <v>2000</v>
      </c>
      <c r="AQ143">
        <f>魂核1!Y143+神器1!AD143+VLOOKUP(精神空间!$B$2,精神空间!$BR$4:$BT$11,2,)</f>
        <v>0.78991</v>
      </c>
      <c r="AR143">
        <f>魂核1!Z143+神器1!AE143+VLOOKUP(精神空间!$B$2,精神空间!$BR$4:$BT$11,2,)</f>
        <v>0.78991</v>
      </c>
      <c r="AT143">
        <f>(星级!AH143+阶位!AJ143+战魄!D143+武魂!AJ143+众神殿!D143+精神空间!AJ142+天赋!AI143+魂师之魄1!H143)*(1+BO143)+魂兽1!H145+化神!C142+魂骨!B142+魂环!C142+神兵!D141+神兵!W141+魂核1!H143</f>
        <v>1701907.1975982599</v>
      </c>
      <c r="AU143">
        <f>(星级!AI143+阶位!AK143+战魄!E143+武魂!AK143+众神殿!E143+精神空间!AK142+天赋!AJ143+魂师之魄1!I143)*(1+BP143)+魂兽1!I145+化神!D142+魂骨!C142+魂环!D142+神兵!E141+神兵!X141+魂核1!I143</f>
        <v>453025.34578252002</v>
      </c>
      <c r="AV143">
        <f>(星级!AJ143+阶位!AL143+战魄!F143+武魂!AL143+众神殿!F143+精神空间!AL142+天赋!AK143+魂师之魄1!J143)*(1+BQ143)+魂兽1!J145+化神!E142+魂骨!D142+魂环!E142+神兵!F141+神兵!Y141+魂核1!J143</f>
        <v>129980.14384</v>
      </c>
      <c r="AW143">
        <f>(星级!AK143+阶位!AM143+战魄!G143+武魂!AM143+众神殿!G143+精神空间!AM142+天赋!AL143+魂师之魄1!K143)*(1+BR143)+魂兽1!K145+化神!F142+魂骨!E142+魂环!F142+神兵!G141+神兵!Z141+魂核1!K143</f>
        <v>150314.39024000001</v>
      </c>
      <c r="AX143">
        <f>(星级!AL143+阶位!AN143+战魄!H143+武魂!AN143+众神殿!H143+精神空间!AN142+天赋!AM143+魂师之魄1!L143)*(1+BS143)+魂兽1!L145+化神!G142+魂骨!F142+魂环!G142+神兵!H141+神兵!AA141+魂核1!L143</f>
        <v>2485.1969600000002</v>
      </c>
      <c r="AY143">
        <f>(星级!AM143+阶位!AO143+战魄!I143+武魂!AO143+众神殿!I143+精神空间!AO142+天赋!AN143+魂师之魄1!M143)*(1+BT143)+魂兽1!M145+化神!H142+魂骨!G142+魂环!H142+神兵!I141+神兵!AB141+魂核1!M143</f>
        <v>1952.6529600000001</v>
      </c>
      <c r="AZ143">
        <f>(星级!AN143+阶位!AP143+战魄!J143+武魂!AP143+众神殿!J143+精神空间!AP142+天赋!AO143+魂师之魄1!N143)*(1+BU143)+魂兽1!N145+化神!I142+魂骨!H142+魂环!I142+神兵!J141+神兵!AC141+魂核1!N143</f>
        <v>2029.8416960000002</v>
      </c>
      <c r="BA143">
        <f>(星级!AO143+阶位!AQ143+战魄!K143+武魂!AQ143+众神殿!K143+精神空间!AQ142+天赋!AP143+魂师之魄1!O143)*(1+BV143)+魂兽1!O145+化神!J142+魂骨!I142+魂环!J142+神兵!K141+神兵!AD141+魂核1!O143</f>
        <v>1937.10636</v>
      </c>
      <c r="BB143">
        <f>(星级!AP143+阶位!AR143+战魄!L143+武魂!AR143+众神殿!L143+精神空间!AR142+天赋!AQ143+魂师之魄1!P143)*(1+BW143)+魂兽1!P145+化神!K142+魂骨!J142+魂环!K142+神兵!L141+神兵!AE141+魂核1!P143</f>
        <v>2590.0103599999998</v>
      </c>
      <c r="BC143">
        <f>(星级!AQ143+阶位!AS143+战魄!M143+武魂!AS143+众神殿!M143+精神空间!AS142+天赋!AR143+魂师之魄1!Q143)*(1+BX143)+魂兽1!Q145+化神!L142+魂骨!K142+魂环!L142+神兵!M141+神兵!AF141+魂核1!Q143</f>
        <v>1947.0743600000001</v>
      </c>
      <c r="BD143">
        <f>(星级!AR143+阶位!AT143+战魄!N143+武魂!AT143+众神殿!N143+精神空间!AT142+天赋!AS143+魂师之魄1!R143)*(1+BY143)+魂兽1!R145+化神!M142+魂骨!L142+魂环!M142+神兵!N141+神兵!AG141+魂核1!R143</f>
        <v>13576.199999999999</v>
      </c>
      <c r="BE143">
        <f>(星级!AS143+阶位!AU143+战魄!O143+武魂!AU143+众神殿!O143+精神空间!AU142+天赋!AT143+魂师之魄1!S143)*(1+BZ143)+魂兽1!S145+化神!N142+魂骨!M142+魂环!N142+神兵!O141+神兵!AH141+魂核1!S143</f>
        <v>270</v>
      </c>
      <c r="BF143">
        <f>(星级!AT143+阶位!AV143+战魄!P143+武魂!AV143+众神殿!P143+精神空间!AV142+天赋!AU143+魂师之魄1!T143)*(1+CA143)+魂兽1!T145+化神!O142+魂骨!N142+魂环!O142+神兵!P141+神兵!AI141+魂核1!T143</f>
        <v>118673.0248</v>
      </c>
      <c r="BG143">
        <f>(星级!AU143+阶位!AW143+战魄!Q143+武魂!AW143+众神殿!Q143+精神空间!AW142+天赋!AV143+魂师之魄1!U143)*(1+CB143)+魂兽1!U145+化神!P142+魂骨!O142+魂环!P142+神兵!Q141+神兵!AJ141+魂核1!U143</f>
        <v>118673.0248</v>
      </c>
      <c r="BH143">
        <f>化神!R142+魂环!Q142</f>
        <v>66655</v>
      </c>
      <c r="BI143">
        <f>化神!S142+魂环!R142</f>
        <v>66655</v>
      </c>
      <c r="BJ143">
        <f>魂环!S142</f>
        <v>2000</v>
      </c>
      <c r="BK143">
        <f>魂环!T142</f>
        <v>2000</v>
      </c>
      <c r="BL143">
        <f>魂核1!Y143+神器1!AD143+VLOOKUP(精神空间!$B$2,精神空间!$BR$4:$BT$11,2,)</f>
        <v>0.78991</v>
      </c>
      <c r="BM143">
        <f>魂核1!Z143+神器1!AE143+VLOOKUP(精神空间!$B$2,精神空间!$BR$4:$BT$11,2,)</f>
        <v>0.78991</v>
      </c>
      <c r="BO143">
        <f>战魄!T143+武魂!AZ143+好感度!D142+魂师之魄1!Y143+神器1!M143+魂兽1!X145+精神空间!BA142+精神空间!BC142</f>
        <v>3.1779099999999998</v>
      </c>
      <c r="BP143">
        <f>战魄!U143+武魂!BA143+好感度!E142+魂师之魄1!Z143+神器1!N143+魂兽1!Y145+精神空间!BB142+精神空间!BD142</f>
        <v>2.1779099999999998</v>
      </c>
      <c r="BQ143">
        <f>战魄!V143+武魂!BB143+好感度!F142+魂师之魄1!AA143+神器1!O143+魂兽1!Z145</f>
        <v>1.08</v>
      </c>
      <c r="BR143">
        <f>战魄!W143+武魂!BC143+好感度!G142+魂师之魄1!AB143+神器1!P143+魂兽1!AA145</f>
        <v>1.08</v>
      </c>
      <c r="BS143">
        <f>战魄!X143+武魂!BD143+好感度!H142+魂师之魄1!AC143+神器1!Q143+魂兽1!AB145</f>
        <v>1.512</v>
      </c>
      <c r="BT143">
        <f>战魄!Y143+武魂!BE143+好感度!I142+魂师之魄1!AD143+神器1!R143+魂兽1!AC145</f>
        <v>1.512</v>
      </c>
      <c r="BU143">
        <f>战魄!Z143+武魂!BF143+好感度!J142+魂师之魄1!AE143+神器1!S143+魂兽1!AD145</f>
        <v>1.512</v>
      </c>
      <c r="BV143">
        <f>战魄!AA143+武魂!BG143+好感度!K142+魂师之魄1!AF143+神器1!T143+魂兽1!AE145</f>
        <v>1.492</v>
      </c>
      <c r="BW143">
        <f>战魄!AB143+武魂!BH143+好感度!L142+魂师之魄1!AG143+神器1!U143+魂兽1!AF145</f>
        <v>1.492</v>
      </c>
      <c r="BX143">
        <f>战魄!AC143+武魂!BI143+好感度!M142+魂师之魄1!AH143+神器1!V143+魂兽1!AG145</f>
        <v>1.492</v>
      </c>
      <c r="BY143">
        <f>战魄!AD143+武魂!BJ143+好感度!N142+魂师之魄1!AI143+神器1!W143+魂兽1!AH145</f>
        <v>1.42</v>
      </c>
      <c r="BZ143">
        <f>战魄!AE143+武魂!BK143+好感度!O142+魂师之魄1!AJ143+神器1!X143+魂兽1!AI145</f>
        <v>1.25</v>
      </c>
      <c r="CA143">
        <f>战魄!AF143+武魂!BL143+好感度!P142+魂师之魄1!AK143+神器1!Y143+魂兽1!AJ145</f>
        <v>1.08</v>
      </c>
      <c r="CB143">
        <f>战魄!AG143+武魂!BM143+好感度!Q142+魂师之魄1!AL143+神器1!Z143+魂兽1!AK145</f>
        <v>1.08</v>
      </c>
    </row>
    <row r="144" spans="2:80" x14ac:dyDescent="0.2">
      <c r="B144">
        <v>140</v>
      </c>
      <c r="D144">
        <f>(星级!D144+阶位!D144+战魄!D144+武魂!D144+众神殿!D144+精神空间!D143+天赋!C144+魂师之魄1!H144)*(1+BO144)+魂兽1!H146+化神!C143+魂骨!B143+魂环!C143+神兵!D142+神兵!W142+魂核1!H144</f>
        <v>2020426.32660414</v>
      </c>
      <c r="E144">
        <f>(星级!E144+阶位!E144+战魄!E144+武魂!E144+众神殿!E144+精神空间!E143+天赋!D144+魂师之魄1!I144)*(1+BP144)+魂兽1!I146+化神!D143+魂骨!C143+魂环!D143+神兵!E142+神兵!X142+魂核1!I144</f>
        <v>449644.41182426002</v>
      </c>
      <c r="F144">
        <f>(星级!F144+阶位!F144+战魄!F144+武魂!F144+众神殿!F144+精神空间!F143+天赋!E144+魂师之魄1!J144)*(1+BQ144)+魂兽1!J146+化神!E143+魂骨!D143+魂环!E143+神兵!F142+神兵!Y142+魂核1!J144</f>
        <v>188392.42191999999</v>
      </c>
      <c r="G144">
        <f>(星级!G144+阶位!G144+战魄!G144+武魂!G144+众神殿!G144+精神空间!G143+天赋!F144+魂师之魄1!K144)*(1+BR144)+魂兽1!K146+化神!F143+魂骨!E143+魂环!F143+神兵!G142+神兵!Z142+魂核1!K144</f>
        <v>151362.18192</v>
      </c>
      <c r="H144">
        <f>(星级!H144+阶位!H144+战魄!H144+武魂!H144+众神殿!H144+精神空间!H143+天赋!G144+魂师之魄1!L144)*(1+BS144)+魂兽1!L146+化神!G143+魂骨!F143+魂环!G143+神兵!H142+神兵!AA142+魂核1!L144</f>
        <v>2509.9150400000003</v>
      </c>
      <c r="I144">
        <f>(星级!I144+阶位!I144+战魄!I144+武魂!I144+众神殿!I144+精神空间!I143+天赋!H144+魂师之魄1!M144)*(1+BT144)+魂兽1!M146+化神!H143+魂骨!G143+魂环!H143+神兵!I142+神兵!AB142+魂核1!M144</f>
        <v>1977.3710400000002</v>
      </c>
      <c r="J144">
        <f>(星级!J144+阶位!J144+战魄!J144+武魂!J144+众神殿!J144+精神空间!J143+天赋!I144+魂师之魄1!N144)*(1+BU144)+魂兽1!N146+化神!I143+魂骨!H143+魂环!I143+神兵!J142+神兵!AC142+魂核1!N144</f>
        <v>2054.881312</v>
      </c>
      <c r="K144">
        <f>(星级!K144+阶位!K144+战魄!K144+武魂!K144+众神殿!K144+精神空间!K143+天赋!J144+魂师之魄1!O144)*(1+BV144)+魂兽1!O146+化神!J143+魂骨!I143+魂环!J143+神兵!K142+神兵!AD142+魂核1!O144</f>
        <v>1987.4190400000002</v>
      </c>
      <c r="L144">
        <f>(星级!L144+阶位!L144+战魄!L144+武魂!L144+众神殿!L144+精神空间!L143+天赋!K144+魂师之魄1!P144)*(1+BW144)+魂兽1!P146+化神!K143+魂骨!J143+魂环!K143+神兵!L142+神兵!AE142+魂核1!P144</f>
        <v>2614.5316400000002</v>
      </c>
      <c r="M144">
        <f>(星级!M144+阶位!M144+战魄!M144+武魂!M144+众神殿!M144+精神空间!M143+天赋!L144+魂师之魄1!Q144)*(1+BX144)+魂兽1!Q146+化神!L143+魂骨!K143+魂环!L143+神兵!M142+神兵!AF142+魂核1!Q144</f>
        <v>1971.5956400000002</v>
      </c>
      <c r="N144">
        <f>(星级!N144+阶位!N144+战魄!N144+武魂!N144+众神殿!N144+精神空间!N143+天赋!M144+魂师之魄1!R144)*(1+BY144)+魂兽1!R146+化神!M143+魂骨!L143+魂环!M143+神兵!N142+神兵!AG142+魂核1!R144</f>
        <v>34243</v>
      </c>
      <c r="O144">
        <f>(星级!O144+阶位!O144+战魄!O144+武魂!O144+众神殿!O144+精神空间!O143+天赋!N144+魂师之魄1!S144)*(1+BZ144)+魂兽1!S146+化神!N143+魂骨!M143+魂环!N143+神兵!O142+神兵!AH142+魂核1!S144</f>
        <v>135</v>
      </c>
      <c r="P144">
        <f>(星级!P144+阶位!P144+战魄!P144+武魂!P144+众神殿!P144+精神空间!P143+天赋!O144+魂师之魄1!T144)*(1+CA144)+魂兽1!T146+化神!O143+魂骨!N143+魂环!O143+神兵!P142+神兵!AI142+魂核1!T144</f>
        <v>129008.81520000001</v>
      </c>
      <c r="Q144">
        <f>(星级!Q144+阶位!Q144+战魄!Q144+武魂!Q144+众神殿!Q144+精神空间!Q143+天赋!P144+魂师之魄1!U144)*(1+CB144)+魂兽1!U146+化神!P143+魂骨!O143+魂环!P143+神兵!Q142+神兵!AJ142+魂核1!U144</f>
        <v>129008.81520000001</v>
      </c>
      <c r="R144">
        <f>化神!R143+魂环!Q143</f>
        <v>66655</v>
      </c>
      <c r="S144">
        <f>化神!S143+魂环!R143</f>
        <v>66655</v>
      </c>
      <c r="T144">
        <f>魂环!S143</f>
        <v>2000</v>
      </c>
      <c r="U144">
        <f>魂环!T143</f>
        <v>2000</v>
      </c>
      <c r="V144">
        <f>魂核1!Y144+神器1!AD144+VLOOKUP(精神空间!$B$2,精神空间!$BR$4:$BT$11,2,)</f>
        <v>0.78991</v>
      </c>
      <c r="W144">
        <f>魂核1!Z144+神器1!AE144+VLOOKUP(精神空间!$B$2,精神空间!$BR$4:$BT$11,2,)</f>
        <v>0.78991</v>
      </c>
      <c r="Y144">
        <f>(星级!S144+阶位!T144+战魄!D144+武魂!T144+众神殿!D144+精神空间!T143+天赋!S144+魂师之魄1!H144)*(1+BO144)+魂兽1!H146+化神!C143+魂骨!B143+魂环!C143+神兵!D142+神兵!W142+魂核1!H144</f>
        <v>1793756.2510977599</v>
      </c>
      <c r="Z144">
        <f>(星级!T144+阶位!U144+战魄!E144+武魂!U144+众神殿!E144+精神空间!U143+天赋!T144+魂师之魄1!I144)*(1+BP144)+魂兽1!I146+化神!D143+魂骨!C143+魂环!D143+神兵!E142+神兵!X142+魂核1!I144</f>
        <v>439495.8960673</v>
      </c>
      <c r="AA144">
        <f>(星级!U144+阶位!V144+战魄!F144+武魂!V144+众神殿!F144+精神空间!V143+天赋!U144+魂师之魄1!J144)*(1+BQ144)+魂兽1!J146+化神!E143+魂骨!D143+魂环!E143+神兵!F142+神兵!Y142+魂核1!J144</f>
        <v>156901.05551999999</v>
      </c>
      <c r="AB144">
        <f>(星级!V144+阶位!W144+战魄!G144+武魂!W144+众神殿!G144+精神空间!W143+天赋!V144+魂师之魄1!K144)*(1+BR144)+魂兽1!K146+化神!F143+魂骨!E143+魂环!F143+神兵!G142+神兵!Z142+魂核1!K144</f>
        <v>135391.77552</v>
      </c>
      <c r="AC144">
        <f>(星级!W144+阶位!X144+战魄!H144+武魂!X144+众神殿!H144+精神空间!X143+天赋!W144+魂师之魄1!L144)*(1+BS144)+魂兽1!L146+化神!G143+魂骨!F143+魂环!G143+神兵!H142+神兵!AA142+魂核1!L144</f>
        <v>2474.0436799999998</v>
      </c>
      <c r="AD144">
        <f>(星级!X144+阶位!Y144+战魄!I144+武魂!Y144+众神殿!I144+精神空间!Y143+天赋!X144+魂师之魄1!M144)*(1+BT144)+魂兽1!M146+化神!H143+魂骨!G143+魂环!H143+神兵!I142+神兵!AB142+魂核1!M144</f>
        <v>1941.4996799999999</v>
      </c>
      <c r="AE144">
        <f>(星级!Y144+阶位!Z144+战魄!J144+武魂!Z144+众神殿!J144+精神空间!Z143+天赋!Y144+魂师之魄1!N144)*(1+BU144)+魂兽1!N146+化神!I143+魂骨!H143+魂环!I143+神兵!J142+神兵!AC142+魂核1!N144</f>
        <v>2065.6326720000002</v>
      </c>
      <c r="AF144">
        <f>(星级!Z144+阶位!AA144+战魄!K144+武魂!AA144+众神殿!K144+精神空间!AA143+天赋!Z144+魂师之魄1!O144)*(1+BV144)+魂兽1!O146+化神!J143+魂骨!I143+魂环!J143+神兵!K142+神兵!AD142+魂核1!O144</f>
        <v>1998.1704000000002</v>
      </c>
      <c r="AG144">
        <f>(星级!AA144+阶位!AB144+战魄!L144+武魂!AB144+众神殿!L144+精神空间!AB143+天赋!AA144+魂师之魄1!P144)*(1+BW144)+魂兽1!P146+化神!K143+魂骨!J143+魂环!K143+神兵!L142+神兵!AE142+魂核1!P144</f>
        <v>2602.0716400000001</v>
      </c>
      <c r="AH144">
        <f>(星级!AB144+阶位!AC144+战魄!M144+武魂!AC144+众神殿!M144+精神空间!AC143+天赋!AB144+魂师之魄1!Q144)*(1+BX144)+魂兽1!Q146+化神!L143+魂骨!K143+魂环!L143+神兵!M142+神兵!AF142+魂核1!Q144</f>
        <v>1959.1356400000002</v>
      </c>
      <c r="AI144">
        <f>(星级!AC144+阶位!AD144+战魄!N144+武魂!AD144+众神殿!N144+精神空间!AD143+天赋!AC144+魂师之魄1!R144)*(1+BY144)+魂兽1!R146+化神!M143+魂骨!L143+魂环!M143+神兵!N142+神兵!AG142+魂核1!R144</f>
        <v>27346</v>
      </c>
      <c r="AJ144">
        <f>(星级!AD144+阶位!AE144+战魄!O144+武魂!AE144+众神殿!O144+精神空间!AE143+天赋!AD144+魂师之魄1!S144)*(1+BZ144)+魂兽1!S146+化神!N143+魂骨!M143+魂环!N143+神兵!O142+神兵!AH142+魂核1!S144</f>
        <v>213.75</v>
      </c>
      <c r="AK144">
        <f>(星级!AE144+阶位!AF144+战魄!P144+武魂!AF144+众神殿!P144+精神空间!AF143+天赋!AE144+魂师之魄1!T144)*(1+CA144)+魂兽1!T146+化神!O143+魂骨!N143+魂环!O143+神兵!P142+神兵!AI142+魂核1!T144</f>
        <v>118706.57519999999</v>
      </c>
      <c r="AL144">
        <f>(星级!AF144+阶位!AG144+战魄!Q144+武魂!AG144+众神殿!Q144+精神空间!AG143+天赋!AF144+魂师之魄1!U144)*(1+CB144)+魂兽1!U146+化神!P143+魂骨!O143+魂环!P143+神兵!Q142+神兵!AJ142+魂核1!U144</f>
        <v>118706.57519999999</v>
      </c>
      <c r="AM144">
        <f>化神!R143+魂环!Q143</f>
        <v>66655</v>
      </c>
      <c r="AN144">
        <f>化神!S143+魂环!R143</f>
        <v>66655</v>
      </c>
      <c r="AO144">
        <f>魂环!S143</f>
        <v>2000</v>
      </c>
      <c r="AP144">
        <f>魂环!T143</f>
        <v>2000</v>
      </c>
      <c r="AQ144">
        <f>魂核1!Y144+神器1!AD144+VLOOKUP(精神空间!$B$2,精神空间!$BR$4:$BT$11,2,)</f>
        <v>0.78991</v>
      </c>
      <c r="AR144">
        <f>魂核1!Z144+神器1!AE144+VLOOKUP(精神空间!$B$2,精神空间!$BR$4:$BT$11,2,)</f>
        <v>0.78991</v>
      </c>
      <c r="AT144">
        <f>(星级!AH144+阶位!AJ144+战魄!D144+武魂!AJ144+众神殿!D144+精神空间!AJ143+天赋!AI144+魂师之魄1!H144)*(1+BO144)+魂兽1!H146+化神!C143+魂骨!B143+魂环!C143+神兵!D142+神兵!W142+魂核1!H144</f>
        <v>1775438.5472913799</v>
      </c>
      <c r="AU144">
        <f>(星级!AI144+阶位!AK144+战魄!E144+武魂!AK144+众神殿!E144+精神空间!AK143+天赋!AJ144+魂师之魄1!I144)*(1+BP144)+魂兽1!I146+化神!D143+魂骨!C143+魂环!D143+神兵!E142+神兵!X142+魂核1!I144</f>
        <v>474879.34345437994</v>
      </c>
      <c r="AV144">
        <f>(星级!AJ144+阶位!AL144+战魄!F144+武魂!AL144+众神殿!F144+精神空间!AL143+天赋!AK144+魂师之魄1!J144)*(1+BQ144)+魂兽1!J146+化神!E143+魂骨!D143+魂环!E143+神兵!F142+神兵!Y142+魂核1!J144</f>
        <v>133211.86895999999</v>
      </c>
      <c r="AW144">
        <f>(星级!AK144+阶位!AM144+战魄!G144+武魂!AM144+众神殿!G144+精神空间!AM143+天赋!AL144+魂师之魄1!K144)*(1+BR144)+魂兽1!K146+化神!F143+魂骨!E143+魂环!F143+神兵!G142+神兵!Z142+魂核1!K144</f>
        <v>157320.73295999999</v>
      </c>
      <c r="AX144">
        <f>(星级!AL144+阶位!AN144+战魄!H144+武魂!AN144+众神殿!H144+精神空间!AN143+天赋!AM144+魂师之魄1!L144)*(1+BS144)+魂兽1!L146+化神!G143+魂骨!F143+魂环!G143+神兵!H142+神兵!AA142+魂核1!L144</f>
        <v>2509.9150400000003</v>
      </c>
      <c r="AY144">
        <f>(星级!AM144+阶位!AO144+战魄!I144+武魂!AO144+众神殿!I144+精神空间!AO143+天赋!AN144+魂师之魄1!M144)*(1+BT144)+魂兽1!M146+化神!H143+魂骨!G143+魂环!H143+神兵!I142+神兵!AB142+魂核1!M144</f>
        <v>1977.3710400000002</v>
      </c>
      <c r="AZ144">
        <f>(星级!AN144+阶位!AP144+战魄!J144+武魂!AP144+众神殿!J144+精神空间!AP143+天赋!AO144+魂师之魄1!N144)*(1+BU144)+魂兽1!N146+化神!I143+魂骨!H143+魂环!I143+神兵!J142+神兵!AC142+魂核1!N144</f>
        <v>2054.881312</v>
      </c>
      <c r="BA144">
        <f>(星级!AO144+阶位!AQ144+战魄!K144+武魂!AQ144+众神殿!K144+精神空间!AQ143+天赋!AP144+魂师之魄1!O144)*(1+BV144)+魂兽1!O146+化神!J143+魂骨!I143+魂环!J143+神兵!K142+神兵!AD142+魂核1!O144</f>
        <v>1977.3710400000002</v>
      </c>
      <c r="BB144">
        <f>(星级!AP144+阶位!AR144+战魄!L144+武魂!AR144+众神殿!L144+精神空间!AR143+天赋!AQ144+魂师之魄1!P144)*(1+BW144)+魂兽1!P146+化神!K143+魂骨!J143+魂环!K143+神兵!L142+神兵!AE142+魂核1!P144</f>
        <v>2614.5316400000002</v>
      </c>
      <c r="BC144">
        <f>(星级!AQ144+阶位!AS144+战魄!M144+武魂!AS144+众神殿!M144+精神空间!AS143+天赋!AR144+魂师之魄1!Q144)*(1+BX144)+魂兽1!Q146+化神!L143+魂骨!K143+魂环!L143+神兵!M142+神兵!AF142+魂核1!Q144</f>
        <v>1971.5956400000002</v>
      </c>
      <c r="BD144">
        <f>(星级!AR144+阶位!AT144+战魄!N144+武魂!AT144+众神殿!N144+精神空间!AT143+天赋!AS144+魂师之魄1!R144)*(1+BY144)+魂兽1!R146+化神!M143+魂骨!L143+魂环!M143+神兵!N142+神兵!AG142+魂核1!R144</f>
        <v>13673</v>
      </c>
      <c r="BE144">
        <f>(星级!AS144+阶位!AU144+战魄!O144+武魂!AU144+众神殿!O144+精神空间!AU143+天赋!AT144+魂师之魄1!S144)*(1+BZ144)+魂兽1!S146+化神!N143+魂骨!M143+魂环!N143+神兵!O142+神兵!AH142+魂核1!S144</f>
        <v>270</v>
      </c>
      <c r="BF144">
        <f>(星级!AT144+阶位!AV144+战魄!P144+武魂!AV144+众神殿!P144+精神空间!AV143+天赋!AU144+魂师之魄1!T144)*(1+CA144)+魂兽1!T146+化神!O143+魂骨!N143+魂环!O143+神兵!P142+神兵!AI142+魂核1!T144</f>
        <v>123112.01519999999</v>
      </c>
      <c r="BG144">
        <f>(星级!AU144+阶位!AW144+战魄!Q144+武魂!AW144+众神殿!Q144+精神空间!AW143+天赋!AV144+魂师之魄1!U144)*(1+CB144)+魂兽1!U146+化神!P143+魂骨!O143+魂环!P143+神兵!Q142+神兵!AJ142+魂核1!U144</f>
        <v>123112.01519999999</v>
      </c>
      <c r="BH144">
        <f>化神!R143+魂环!Q143</f>
        <v>66655</v>
      </c>
      <c r="BI144">
        <f>化神!S143+魂环!R143</f>
        <v>66655</v>
      </c>
      <c r="BJ144">
        <f>魂环!S143</f>
        <v>2000</v>
      </c>
      <c r="BK144">
        <f>魂环!T143</f>
        <v>2000</v>
      </c>
      <c r="BL144">
        <f>魂核1!Y144+神器1!AD144+VLOOKUP(精神空间!$B$2,精神空间!$BR$4:$BT$11,2,)</f>
        <v>0.78991</v>
      </c>
      <c r="BM144">
        <f>魂核1!Z144+神器1!AE144+VLOOKUP(精神空间!$B$2,精神空间!$BR$4:$BT$11,2,)</f>
        <v>0.78991</v>
      </c>
      <c r="BO144">
        <f>战魄!T144+武魂!AZ144+好感度!D143+魂师之魄1!Y144+神器1!M144+魂兽1!X146+精神空间!BA143+精神空间!BC143</f>
        <v>3.1779099999999998</v>
      </c>
      <c r="BP144">
        <f>战魄!U144+武魂!BA144+好感度!E143+魂师之魄1!Z144+神器1!N144+魂兽1!Y146+精神空间!BB143+精神空间!BD143</f>
        <v>2.1779099999999998</v>
      </c>
      <c r="BQ144">
        <f>战魄!V144+武魂!BB144+好感度!F143+魂师之魄1!AA144+神器1!O144+魂兽1!Z146</f>
        <v>1.08</v>
      </c>
      <c r="BR144">
        <f>战魄!W144+武魂!BC144+好感度!G143+魂师之魄1!AB144+神器1!P144+魂兽1!AA146</f>
        <v>1.08</v>
      </c>
      <c r="BS144">
        <f>战魄!X144+武魂!BD144+好感度!H143+魂师之魄1!AC144+神器1!Q144+魂兽1!AB146</f>
        <v>1.512</v>
      </c>
      <c r="BT144">
        <f>战魄!Y144+武魂!BE144+好感度!I143+魂师之魄1!AD144+神器1!R144+魂兽1!AC146</f>
        <v>1.512</v>
      </c>
      <c r="BU144">
        <f>战魄!Z144+武魂!BF144+好感度!J143+魂师之魄1!AE144+神器1!S144+魂兽1!AD146</f>
        <v>1.512</v>
      </c>
      <c r="BV144">
        <f>战魄!AA144+武魂!BG144+好感度!K143+魂师之魄1!AF144+神器1!T144+魂兽1!AE146</f>
        <v>1.512</v>
      </c>
      <c r="BW144">
        <f>战魄!AB144+武魂!BH144+好感度!L143+魂师之魄1!AG144+神器1!U144+魂兽1!AF146</f>
        <v>1.492</v>
      </c>
      <c r="BX144">
        <f>战魄!AC144+武魂!BI144+好感度!M143+魂师之魄1!AH144+神器1!V144+魂兽1!AG146</f>
        <v>1.492</v>
      </c>
      <c r="BY144">
        <f>战魄!AD144+武魂!BJ144+好感度!N143+魂师之魄1!AI144+神器1!W144+魂兽1!AH146</f>
        <v>1.42</v>
      </c>
      <c r="BZ144">
        <f>战魄!AE144+武魂!BK144+好感度!O143+魂师之魄1!AJ144+神器1!X144+魂兽1!AI146</f>
        <v>1.25</v>
      </c>
      <c r="CA144">
        <f>战魄!AF144+武魂!BL144+好感度!P143+魂师之魄1!AK144+神器1!Y144+魂兽1!AJ146</f>
        <v>1.08</v>
      </c>
      <c r="CB144">
        <f>战魄!AG144+武魂!BM144+好感度!Q143+魂师之魄1!AL144+神器1!Z144+魂兽1!AK146</f>
        <v>1.08</v>
      </c>
    </row>
    <row r="145" spans="2:80" x14ac:dyDescent="0.2">
      <c r="B145">
        <v>141</v>
      </c>
      <c r="D145">
        <f>(星级!D145+阶位!D145+战魄!D145+武魂!D145+众神殿!D145+精神空间!D144+天赋!C145+魂师之魄1!H145)*(1+BO145)+魂兽1!H147+化神!C144+魂骨!B144+魂环!C144+神兵!D143+神兵!W143+魂核1!H145</f>
        <v>2022736.71083414</v>
      </c>
      <c r="E145">
        <f>(星级!E145+阶位!E145+战魄!E145+武魂!E145+众神殿!E145+精神空间!E144+天赋!D145+魂师之魄1!I145)*(1+BP145)+魂兽1!I147+化神!D144+魂骨!C144+魂环!D144+神兵!E143+神兵!X143+魂核1!I145</f>
        <v>450124.91181625996</v>
      </c>
      <c r="F145">
        <f>(星级!F145+阶位!F145+战魄!F145+武魂!F145+众神殿!F145+精神空间!F144+天赋!E145+魂师之魄1!J145)*(1+BQ145)+魂兽1!J147+化神!E144+魂骨!D144+魂环!E144+神兵!F143+神兵!Y143+魂核1!J145</f>
        <v>192706.75792</v>
      </c>
      <c r="G145">
        <f>(星级!G145+阶位!G145+战魄!G145+武魂!G145+众神殿!G145+精神空间!G144+天赋!F145+魂师之魄1!K145)*(1+BR145)+魂兽1!K147+化神!F144+魂骨!E144+魂环!F144+神兵!G143+神兵!Z143+魂核1!K145</f>
        <v>155632.83791999999</v>
      </c>
      <c r="H145">
        <f>(星级!H145+阶位!H145+战魄!H145+武魂!H145+众神殿!H145+精神空间!H144+天赋!G145+魂师之魄1!L145)*(1+BS145)+魂兽1!L147+化神!G144+魂骨!F144+魂环!G144+神兵!H143+神兵!AA143+魂核1!L145</f>
        <v>2520.4654399999999</v>
      </c>
      <c r="I145">
        <f>(星级!I145+阶位!I145+战魄!I145+武魂!I145+众神殿!I145+精神空间!I144+天赋!H145+魂师之魄1!M145)*(1+BT145)+魂兽1!M147+化神!H144+魂骨!G144+魂环!H144+神兵!I143+神兵!AB143+魂核1!M145</f>
        <v>1987.9214400000001</v>
      </c>
      <c r="J145">
        <f>(星级!J145+阶位!J145+战魄!J145+武魂!J145+众神殿!J145+精神空间!J144+天赋!I145+魂师之魄1!N145)*(1+BU145)+魂兽1!N147+化神!I144+魂骨!H144+魂环!I144+神兵!J143+神兵!AC143+魂核1!N145</f>
        <v>2065.4317120000001</v>
      </c>
      <c r="K145">
        <f>(星级!K145+阶位!K145+战魄!K145+武魂!K145+众神殿!K145+精神空间!K144+天赋!J145+魂师之魄1!O145)*(1+BV145)+魂兽1!O147+化神!J144+魂骨!I144+魂环!J144+神兵!K143+神兵!AD143+魂核1!O145</f>
        <v>1997.9694400000001</v>
      </c>
      <c r="L145">
        <f>(星级!L145+阶位!L145+战魄!L145+武魂!L145+众神殿!L145+精神空间!L144+天赋!K145+魂师之魄1!P145)*(1+BW145)+魂兽1!P147+化神!K144+魂骨!J144+魂环!K144+神兵!L143+神兵!AE143+魂核1!P145</f>
        <v>2646.0654399999999</v>
      </c>
      <c r="M145">
        <f>(星级!M145+阶位!M145+战魄!M145+武魂!M145+众神殿!M145+精神空间!M144+天赋!L145+魂师之魄1!Q145)*(1+BX145)+魂兽1!Q147+化神!L144+魂骨!K144+魂环!L144+神兵!M143+神兵!AF143+魂核1!Q145</f>
        <v>1982.06204</v>
      </c>
      <c r="N145">
        <f>(星级!N145+阶位!N145+战魄!N145+武魂!N145+众神殿!N145+精神空间!N144+天赋!M145+魂师之魄1!R145)*(1+BY145)+魂兽1!R147+化神!M144+魂骨!L144+魂环!M144+神兵!N143+神兵!AG143+魂核1!R145</f>
        <v>34485</v>
      </c>
      <c r="O145">
        <f>(星级!O145+阶位!O145+战魄!O145+武魂!O145+众神殿!O145+精神空间!O144+天赋!N145+魂师之魄1!S145)*(1+BZ145)+魂兽1!S147+化神!N144+魂骨!M144+魂环!N144+神兵!O143+神兵!AH143+魂核1!S145</f>
        <v>135</v>
      </c>
      <c r="P145">
        <f>(星级!P145+阶位!P145+战魄!P145+武魂!P145+众神殿!P145+精神空间!P144+天赋!O145+魂师之魄1!T145)*(1+CA145)+魂兽1!T147+化神!O144+魂骨!N144+魂环!O144+神兵!P143+神兵!AI143+魂核1!T145</f>
        <v>130029.5336</v>
      </c>
      <c r="Q145">
        <f>(星级!Q145+阶位!Q145+战魄!Q145+武魂!Q145+众神殿!Q145+精神空间!Q144+天赋!P145+魂师之魄1!U145)*(1+CB145)+魂兽1!U147+化神!P144+魂骨!O144+魂环!P144+神兵!Q143+神兵!AJ143+魂核1!U145</f>
        <v>130029.5336</v>
      </c>
      <c r="R145">
        <f>化神!R144+魂环!Q144</f>
        <v>66655</v>
      </c>
      <c r="S145">
        <f>化神!S144+魂环!R144</f>
        <v>66655</v>
      </c>
      <c r="T145">
        <f>魂环!S144</f>
        <v>2000</v>
      </c>
      <c r="U145">
        <f>魂环!T144</f>
        <v>2000</v>
      </c>
      <c r="V145">
        <f>魂核1!Y145+神器1!AD145+VLOOKUP(精神空间!$B$2,精神空间!$BR$4:$BT$11,2,)</f>
        <v>0.78991</v>
      </c>
      <c r="W145">
        <f>魂核1!Z145+神器1!AE145+VLOOKUP(精神空间!$B$2,精神空间!$BR$4:$BT$11,2,)</f>
        <v>0.78991</v>
      </c>
      <c r="Y145">
        <f>(星级!S145+阶位!T145+战魄!D145+武魂!T145+众神殿!D145+精神空间!T144+天赋!S145+魂师之魄1!H145)*(1+BO145)+魂兽1!H147+化神!C144+魂骨!B144+魂环!C144+神兵!D143+神兵!W143+魂核1!H145</f>
        <v>1894372.0220457599</v>
      </c>
      <c r="Z145">
        <f>(星级!T145+阶位!U145+战魄!E145+武魂!U145+众神殿!E145+精神空间!U144+天赋!T145+魂师之魄1!I145)*(1+BP145)+魂兽1!I147+化神!D144+魂骨!C144+魂环!D144+神兵!E143+神兵!X143+魂核1!I145</f>
        <v>456057.25624129997</v>
      </c>
      <c r="AA145">
        <f>(星级!U145+阶位!V145+战魄!F145+武魂!V145+众神殿!F145+精神空间!V144+天赋!U145+魂师之魄1!J145)*(1+BQ145)+魂兽1!J147+化神!E144+魂骨!D144+魂环!E144+神兵!F143+神兵!Y143+魂核1!J145</f>
        <v>163907.74352000002</v>
      </c>
      <c r="AB145">
        <f>(星级!V145+阶位!W145+战魄!G145+武魂!W145+众神殿!G145+精神空间!W144+天赋!V145+魂师之魄1!K145)*(1+BR145)+魂兽1!K147+化神!F144+魂骨!E144+魂环!F144+神兵!G143+神兵!Z143+魂核1!K145</f>
        <v>138621.18351999999</v>
      </c>
      <c r="AC145">
        <f>(星级!W145+阶位!X145+战魄!H145+武魂!X145+众神殿!H145+精神空间!X144+天赋!W145+魂师之魄1!L145)*(1+BS145)+魂兽1!L147+化神!G144+魂骨!F144+魂环!G144+神兵!H143+神兵!AA143+魂核1!L145</f>
        <v>2497.1540800000002</v>
      </c>
      <c r="AD145">
        <f>(星级!X145+阶位!Y145+战魄!I145+武魂!Y145+众神殿!I145+精神空间!Y144+天赋!X145+魂师之魄1!M145)*(1+BT145)+魂兽1!M147+化神!H144+魂骨!G144+魂环!H144+神兵!I143+神兵!AB143+魂核1!M145</f>
        <v>1964.6100800000002</v>
      </c>
      <c r="AE145">
        <f>(星级!Y145+阶位!Z145+战魄!J145+武魂!Z145+众神殿!J145+精神空间!Z144+天赋!Y145+魂师之魄1!N145)*(1+BU145)+魂兽1!N147+化神!I144+魂骨!H144+魂环!I144+神兵!J143+神兵!AC143+魂核1!N145</f>
        <v>2088.7430719999998</v>
      </c>
      <c r="AF145">
        <f>(星级!Z145+阶位!AA145+战魄!K145+武魂!AA145+众神殿!K145+精神空间!AA144+天赋!Z145+魂师之魄1!O145)*(1+BV145)+魂兽1!O147+化神!J144+魂骨!I144+魂环!J144+神兵!K143+神兵!AD143+魂核1!O145</f>
        <v>2021.2808000000002</v>
      </c>
      <c r="AG145">
        <f>(星级!AA145+阶位!AB145+战魄!L145+武魂!AB145+众神殿!L145+精神空间!AB144+天赋!AA145+魂师之魄1!P145)*(1+BW145)+魂兽1!P147+化神!K144+魂骨!J144+魂环!K144+神兵!L143+神兵!AE143+魂核1!P145</f>
        <v>2646.0654399999999</v>
      </c>
      <c r="AH145">
        <f>(星级!AB145+阶位!AC145+战魄!M145+武魂!AC145+众神殿!M145+精神空间!AC144+天赋!AB145+魂师之魄1!Q145)*(1+BX145)+魂兽1!Q147+化神!L144+魂骨!K144+魂环!L144+神兵!M143+神兵!AF143+魂核1!Q145</f>
        <v>1982.06204</v>
      </c>
      <c r="AI145">
        <f>(星级!AC145+阶位!AD145+战魄!N145+武魂!AD145+众神殿!N145+精神空间!AD144+天赋!AC145+魂师之魄1!R145)*(1+BY145)+魂兽1!R147+化神!M144+魂骨!L144+魂环!M144+神兵!N143+神兵!AG143+魂核1!R145</f>
        <v>27539.599999999999</v>
      </c>
      <c r="AJ145">
        <f>(星级!AD145+阶位!AE145+战魄!O145+武魂!AE145+众神殿!O145+精神空间!AE144+天赋!AD145+魂师之魄1!S145)*(1+BZ145)+魂兽1!S147+化神!N144+魂骨!M144+魂环!N144+神兵!O143+神兵!AH143+魂核1!S145</f>
        <v>213.75</v>
      </c>
      <c r="AK145">
        <f>(星级!AE145+阶位!AF145+战魄!P145+武魂!AF145+众神殿!P145+精神空间!AF144+天赋!AE145+魂师之魄1!T145)*(1+CA145)+魂兽1!T147+化神!O144+魂骨!N144+魂环!O144+神兵!P143+神兵!AI143+魂核1!T145</f>
        <v>123134.3336</v>
      </c>
      <c r="AL145">
        <f>(星级!AF145+阶位!AG145+战魄!Q145+武魂!AG145+众神殿!Q145+精神空间!AG144+天赋!AF145+魂师之魄1!U145)*(1+CB145)+魂兽1!U147+化神!P144+魂骨!O144+魂环!P144+神兵!Q143+神兵!AJ143+魂核1!U145</f>
        <v>123134.3336</v>
      </c>
      <c r="AM145">
        <f>化神!R144+魂环!Q144</f>
        <v>66655</v>
      </c>
      <c r="AN145">
        <f>化神!S144+魂环!R144</f>
        <v>66655</v>
      </c>
      <c r="AO145">
        <f>魂环!S144</f>
        <v>2000</v>
      </c>
      <c r="AP145">
        <f>魂环!T144</f>
        <v>2000</v>
      </c>
      <c r="AQ145">
        <f>魂核1!Y145+神器1!AD145+VLOOKUP(精神空间!$B$2,精神空间!$BR$4:$BT$11,2,)</f>
        <v>0.78991</v>
      </c>
      <c r="AR145">
        <f>魂核1!Z145+神器1!AE145+VLOOKUP(精神空间!$B$2,精神空间!$BR$4:$BT$11,2,)</f>
        <v>0.78991</v>
      </c>
      <c r="AT145">
        <f>(星级!AH145+阶位!AJ145+战魄!D145+武魂!AJ145+众神殿!D145+精神空间!AJ144+天赋!AI145+魂师之魄1!H145)*(1+BO145)+魂兽1!H147+化神!C144+魂骨!B144+魂环!C144+神兵!D143+神兵!W143+魂核1!H145</f>
        <v>1777285.1835113801</v>
      </c>
      <c r="AU145">
        <f>(星级!AI145+阶位!AK145+战魄!E145+武魂!AK145+众神殿!E145+精神空间!AK144+天赋!AJ145+魂师之魄1!I145)*(1+BP145)+魂兽1!I147+化神!D144+魂骨!C144+魂环!D144+神兵!E143+神兵!X143+魂核1!I145</f>
        <v>475412.75564787997</v>
      </c>
      <c r="AV145">
        <f>(星级!AJ145+阶位!AL145+战魄!F145+武魂!AL145+众神殿!F145+精神空间!AL144+天赋!AK145+魂师之魄1!J145)*(1+BQ145)+魂兽1!J147+化神!E144+魂骨!D144+魂环!E144+神兵!F143+神兵!Y143+魂核1!J145</f>
        <v>133291.92816000001</v>
      </c>
      <c r="AW145">
        <f>(星级!AK145+阶位!AM145+战魄!G145+武魂!AM145+众神殿!G145+精神空间!AM144+天赋!AL145+魂师之魄1!K145)*(1+BR145)+魂兽1!K147+化神!F144+魂骨!E144+魂环!F144+神兵!G143+神兵!Z143+魂核1!K145</f>
        <v>157431.40976000001</v>
      </c>
      <c r="AX145">
        <f>(星级!AL145+阶位!AN145+战魄!H145+武魂!AN145+众神殿!H145+精神空间!AN144+天赋!AM145+魂师之魄1!L145)*(1+BS145)+魂兽1!L147+化神!G144+魂骨!F144+魂环!G144+神兵!H143+神兵!AA143+魂核1!L145</f>
        <v>2520.4654399999999</v>
      </c>
      <c r="AY145">
        <f>(星级!AM145+阶位!AO145+战魄!I145+武魂!AO145+众神殿!I145+精神空间!AO144+天赋!AN145+魂师之魄1!M145)*(1+BT145)+魂兽1!M147+化神!H144+魂骨!G144+魂环!H144+神兵!I143+神兵!AB143+魂核1!M145</f>
        <v>1987.9214400000001</v>
      </c>
      <c r="AZ145">
        <f>(星级!AN145+阶位!AP145+战魄!J145+武魂!AP145+众神殿!J145+精神空间!AP144+天赋!AO145+魂师之魄1!N145)*(1+BU145)+魂兽1!N147+化神!I144+魂骨!H144+魂环!I144+神兵!J143+神兵!AC143+魂核1!N145</f>
        <v>2065.4317120000001</v>
      </c>
      <c r="BA145">
        <f>(星级!AO145+阶位!AQ145+战魄!K145+武魂!AQ145+众神殿!K145+精神空间!AQ144+天赋!AP145+魂师之魄1!O145)*(1+BV145)+魂兽1!O147+化神!J144+魂骨!I144+魂环!J144+神兵!K143+神兵!AD143+魂核1!O145</f>
        <v>1987.9214400000001</v>
      </c>
      <c r="BB145">
        <f>(星级!AP145+阶位!AR145+战魄!L145+武魂!AR145+众神殿!L145+精神空间!AR144+天赋!AQ145+魂师之魄1!P145)*(1+BW145)+魂兽1!P147+化神!K144+魂骨!J144+魂环!K144+神兵!L143+神兵!AE143+魂核1!P145</f>
        <v>2646.0654399999999</v>
      </c>
      <c r="BC145">
        <f>(星级!AQ145+阶位!AS145+战魄!M145+武魂!AS145+众神殿!M145+精神空间!AS144+天赋!AR145+魂师之魄1!Q145)*(1+BX145)+魂兽1!Q147+化神!L144+魂骨!K144+魂环!L144+神兵!M143+神兵!AF143+魂核1!Q145</f>
        <v>1982.06204</v>
      </c>
      <c r="BD145">
        <f>(星级!AR145+阶位!AT145+战魄!N145+武魂!AT145+众神殿!N145+精神空间!AT144+天赋!AS145+魂师之魄1!R145)*(1+BY145)+魂兽1!R147+化神!M144+魂骨!L144+魂环!M144+神兵!N143+神兵!AG143+魂核1!R145</f>
        <v>13769.8</v>
      </c>
      <c r="BE145">
        <f>(星级!AS145+阶位!AU145+战魄!O145+武魂!AU145+众神殿!O145+精神空间!AU144+天赋!AT145+魂师之魄1!S145)*(1+BZ145)+魂兽1!S147+化神!N144+魂骨!M144+魂环!N144+神兵!O143+神兵!AH143+魂核1!S145</f>
        <v>270</v>
      </c>
      <c r="BF145">
        <f>(星级!AT145+阶位!AV145+战魄!P145+武魂!AV145+众神殿!P145+精神空间!AV144+天赋!AU145+魂师之魄1!T145)*(1+CA145)+魂兽1!T147+化神!O144+魂骨!N144+魂环!O144+神兵!P143+神兵!AI143+魂核1!T145</f>
        <v>123134.3336</v>
      </c>
      <c r="BG145">
        <f>(星级!AU145+阶位!AW145+战魄!Q145+武魂!AW145+众神殿!Q145+精神空间!AW144+天赋!AV145+魂师之魄1!U145)*(1+CB145)+魂兽1!U147+化神!P144+魂骨!O144+魂环!P144+神兵!Q143+神兵!AJ143+魂核1!U145</f>
        <v>123134.3336</v>
      </c>
      <c r="BH145">
        <f>化神!R144+魂环!Q144</f>
        <v>66655</v>
      </c>
      <c r="BI145">
        <f>化神!S144+魂环!R144</f>
        <v>66655</v>
      </c>
      <c r="BJ145">
        <f>魂环!S144</f>
        <v>2000</v>
      </c>
      <c r="BK145">
        <f>魂环!T144</f>
        <v>2000</v>
      </c>
      <c r="BL145">
        <f>魂核1!Y145+神器1!AD145+VLOOKUP(精神空间!$B$2,精神空间!$BR$4:$BT$11,2,)</f>
        <v>0.78991</v>
      </c>
      <c r="BM145">
        <f>魂核1!Z145+神器1!AE145+VLOOKUP(精神空间!$B$2,精神空间!$BR$4:$BT$11,2,)</f>
        <v>0.78991</v>
      </c>
      <c r="BO145">
        <f>战魄!T145+武魂!AZ145+好感度!D144+魂师之魄1!Y145+神器1!M145+魂兽1!X147+精神空间!BA144+精神空间!BC144</f>
        <v>3.1779099999999998</v>
      </c>
      <c r="BP145">
        <f>战魄!U145+武魂!BA145+好感度!E144+魂师之魄1!Z145+神器1!N145+魂兽1!Y147+精神空间!BB144+精神空间!BD144</f>
        <v>2.1779099999999998</v>
      </c>
      <c r="BQ145">
        <f>战魄!V145+武魂!BB145+好感度!F144+魂师之魄1!AA145+神器1!O145+魂兽1!Z147</f>
        <v>1.08</v>
      </c>
      <c r="BR145">
        <f>战魄!W145+武魂!BC145+好感度!G144+魂师之魄1!AB145+神器1!P145+魂兽1!AA147</f>
        <v>1.08</v>
      </c>
      <c r="BS145">
        <f>战魄!X145+武魂!BD145+好感度!H144+魂师之魄1!AC145+神器1!Q145+魂兽1!AB147</f>
        <v>1.512</v>
      </c>
      <c r="BT145">
        <f>战魄!Y145+武魂!BE145+好感度!I144+魂师之魄1!AD145+神器1!R145+魂兽1!AC147</f>
        <v>1.512</v>
      </c>
      <c r="BU145">
        <f>战魄!Z145+武魂!BF145+好感度!J144+魂师之魄1!AE145+神器1!S145+魂兽1!AD147</f>
        <v>1.512</v>
      </c>
      <c r="BV145">
        <f>战魄!AA145+武魂!BG145+好感度!K144+魂师之魄1!AF145+神器1!T145+魂兽1!AE147</f>
        <v>1.512</v>
      </c>
      <c r="BW145">
        <f>战魄!AB145+武魂!BH145+好感度!L144+魂师之魄1!AG145+神器1!U145+魂兽1!AF147</f>
        <v>1.512</v>
      </c>
      <c r="BX145">
        <f>战魄!AC145+武魂!BI145+好感度!M144+魂师之魄1!AH145+神器1!V145+魂兽1!AG147</f>
        <v>1.492</v>
      </c>
      <c r="BY145">
        <f>战魄!AD145+武魂!BJ145+好感度!N144+魂师之魄1!AI145+神器1!W145+魂兽1!AH147</f>
        <v>1.42</v>
      </c>
      <c r="BZ145">
        <f>战魄!AE145+武魂!BK145+好感度!O144+魂师之魄1!AJ145+神器1!X145+魂兽1!AI147</f>
        <v>1.25</v>
      </c>
      <c r="CA145">
        <f>战魄!AF145+武魂!BL145+好感度!P144+魂师之魄1!AK145+神器1!Y145+魂兽1!AJ147</f>
        <v>1.08</v>
      </c>
      <c r="CB145">
        <f>战魄!AG145+武魂!BM145+好感度!Q144+魂师之魄1!AL145+神器1!Z145+魂兽1!AK147</f>
        <v>1.08</v>
      </c>
    </row>
    <row r="146" spans="2:80" x14ac:dyDescent="0.2">
      <c r="B146">
        <v>142</v>
      </c>
      <c r="D146">
        <f>(星级!D146+阶位!D146+战魄!D146+武魂!D146+众神殿!D146+精神空间!D145+天赋!C146+魂师之魄1!H146)*(1+BO146)+魂兽1!H148+化神!C145+魂骨!B145+魂环!C145+神兵!D144+神兵!W144+魂核1!H146</f>
        <v>2025047.0950641399</v>
      </c>
      <c r="E146">
        <f>(星级!E146+阶位!E146+战魄!E146+武魂!E146+众神殿!E146+精神空间!E145+天赋!D146+魂师之魄1!I146)*(1+BP146)+魂兽1!I148+化神!D145+魂骨!C145+魂环!D145+神兵!E144+神兵!X144+魂核1!I146</f>
        <v>450605.41180826002</v>
      </c>
      <c r="F146">
        <f>(星级!F146+阶位!F146+战魄!F146+武魂!F146+众神殿!F146+精神空间!F145+天赋!E146+魂师之魄1!J146)*(1+BQ146)+魂兽1!J148+化神!E145+魂骨!D145+魂环!E145+神兵!F144+神兵!Y144+魂核1!J146</f>
        <v>192861.09392000001</v>
      </c>
      <c r="G146">
        <f>(星级!G146+阶位!G146+战魄!G146+武魂!G146+众神殿!G146+精神空间!G145+天赋!F146+魂师之魄1!K146)*(1+BR146)+魂兽1!K148+化神!F145+魂骨!E145+魂环!F145+神兵!G144+神兵!Z144+魂核1!K146</f>
        <v>155743.49392000001</v>
      </c>
      <c r="H146">
        <f>(星级!H146+阶位!H146+战魄!H146+武魂!H146+众神殿!H146+精神空间!H145+天赋!G146+魂师之魄1!L146)*(1+BS146)+魂兽1!L148+化神!G145+魂骨!F145+魂环!G145+神兵!H144+神兵!AA144+魂核1!L146</f>
        <v>2531.01584</v>
      </c>
      <c r="I146">
        <f>(星级!I146+阶位!I146+战魄!I146+武魂!I146+众神殿!I146+精神空间!I145+天赋!H146+魂师之魄1!M146)*(1+BT146)+魂兽1!M148+化神!H145+魂骨!G145+魂环!H145+神兵!I144+神兵!AB144+魂核1!M146</f>
        <v>1998.4718400000002</v>
      </c>
      <c r="J146">
        <f>(星级!J146+阶位!J146+战魄!J146+武魂!J146+众神殿!J146+精神空间!J145+天赋!I146+魂师之魄1!N146)*(1+BU146)+魂兽1!N148+化神!I145+魂骨!H145+魂环!I145+神兵!J144+神兵!AC144+魂核1!N146</f>
        <v>2075.9821120000001</v>
      </c>
      <c r="K146">
        <f>(星级!K146+阶位!K146+战魄!K146+武魂!K146+众神殿!K146+精神空间!K145+天赋!J146+魂师之魄1!O146)*(1+BV146)+魂兽1!O148+化神!J145+魂骨!I145+魂环!J145+神兵!K144+神兵!AD144+魂核1!O146</f>
        <v>2008.5198400000002</v>
      </c>
      <c r="L146">
        <f>(星级!L146+阶位!L146+战魄!L146+武魂!L146+众神殿!L146+精神空间!L145+天赋!K146+魂师之魄1!P146)*(1+BW146)+魂兽1!P148+化神!K145+魂骨!J145+魂环!K145+神兵!L144+神兵!AE144+魂核1!P146</f>
        <v>2656.6158400000004</v>
      </c>
      <c r="M146">
        <f>(星级!M146+阶位!M146+战魄!M146+武魂!M146+众神殿!M146+精神空间!M145+天赋!L146+魂师之魄1!Q146)*(1+BX146)+魂兽1!Q148+化神!L145+魂骨!K145+魂环!L145+神兵!M144+神兵!AF144+魂核1!Q146</f>
        <v>2008.5198400000002</v>
      </c>
      <c r="N146">
        <f>(星级!N146+阶位!N146+战魄!N146+武魂!N146+众神殿!N146+精神空间!N145+天赋!M146+魂师之魄1!R146)*(1+BY146)+魂兽1!R148+化神!M145+魂骨!L145+魂环!M145+神兵!N144+神兵!AG144+魂核1!R146</f>
        <v>34727</v>
      </c>
      <c r="O146">
        <f>(星级!O146+阶位!O146+战魄!O146+武魂!O146+众神殿!O146+精神空间!O145+天赋!N146+魂师之魄1!S146)*(1+BZ146)+魂兽1!S148+化神!N145+魂骨!M145+魂环!N145+神兵!O144+神兵!AH144+魂核1!S146</f>
        <v>135</v>
      </c>
      <c r="P146">
        <f>(星级!P146+阶位!P146+战魄!P146+武魂!P146+众神殿!P146+精神空间!P145+天赋!O146+魂师之魄1!T146)*(1+CA146)+魂兽1!T148+化神!O145+魂骨!N145+魂环!O145+神兵!P144+神兵!AI144+魂核1!T146</f>
        <v>130051.85200000001</v>
      </c>
      <c r="Q146">
        <f>(星级!Q146+阶位!Q146+战魄!Q146+武魂!Q146+众神殿!Q146+精神空间!Q145+天赋!P146+魂师之魄1!U146)*(1+CB146)+魂兽1!U148+化神!P145+魂骨!O145+魂环!P145+神兵!Q144+神兵!AJ144+魂核1!U146</f>
        <v>130051.85200000001</v>
      </c>
      <c r="R146">
        <f>化神!R145+魂环!Q145</f>
        <v>66655</v>
      </c>
      <c r="S146">
        <f>化神!S145+魂环!R145</f>
        <v>66655</v>
      </c>
      <c r="T146">
        <f>魂环!S145</f>
        <v>2000</v>
      </c>
      <c r="U146">
        <f>魂环!T145</f>
        <v>2000</v>
      </c>
      <c r="V146">
        <f>魂核1!Y146+神器1!AD146+VLOOKUP(精神空间!$B$2,精神空间!$BR$4:$BT$11,2,)</f>
        <v>0.78991</v>
      </c>
      <c r="W146">
        <f>魂核1!Z146+神器1!AE146+VLOOKUP(精神空间!$B$2,精神空间!$BR$4:$BT$11,2,)</f>
        <v>0.78991</v>
      </c>
      <c r="Y146">
        <f>(星级!S146+阶位!T146+战魄!D146+武魂!T146+众神殿!D146+精神空间!T145+天赋!S146+魂师之魄1!H146)*(1+BO146)+魂兽1!H148+化神!C145+魂骨!B145+魂环!C145+神兵!D144+神兵!W144+魂核1!H146</f>
        <v>1896447.60773376</v>
      </c>
      <c r="Z146">
        <f>(星级!T146+阶位!U146+战魄!E146+武魂!U146+众神殿!E146+精神空间!U145+天赋!T146+魂师之魄1!I146)*(1+BP146)+魂兽1!I148+化神!D145+魂骨!C145+魂环!D145+神兵!E144+神兵!X144+魂核1!I146</f>
        <v>456560.6371853</v>
      </c>
      <c r="AA146">
        <f>(星级!U146+阶位!V146+战魄!F146+武魂!V146+众神殿!F146+精神空间!V145+天赋!U146+魂师之魄1!J146)*(1+BQ146)+魂兽1!J148+化神!E145+魂骨!D145+魂环!E145+神兵!F144+神兵!Y144+魂核1!J146</f>
        <v>164031.71152000001</v>
      </c>
      <c r="AB146">
        <f>(星级!V146+阶位!W146+战魄!G146+武魂!W146+众神殿!G146+精神空间!W145+天赋!V146+魂师之魄1!K146)*(1+BR146)+魂兽1!K148+化神!F145+魂骨!E145+魂环!F145+神兵!G144+神兵!Z144+魂核1!K146</f>
        <v>138711.87151999999</v>
      </c>
      <c r="AC146">
        <f>(星级!W146+阶位!X146+战魄!H146+武魂!X146+众神殿!H146+精神空间!X145+天赋!W146+魂师之魄1!L146)*(1+BS146)+魂兽1!L148+化神!G145+魂骨!F145+魂环!G145+神兵!H144+神兵!AA144+魂核1!L146</f>
        <v>2507.7044800000003</v>
      </c>
      <c r="AD146">
        <f>(星级!X146+阶位!Y146+战魄!I146+武魂!Y146+众神殿!I146+精神空间!Y145+天赋!X146+魂师之魄1!M146)*(1+BT146)+魂兽1!M148+化神!H145+魂骨!G145+魂环!H145+神兵!I144+神兵!AB144+魂核1!M146</f>
        <v>1975.1604800000002</v>
      </c>
      <c r="AE146">
        <f>(星级!Y146+阶位!Z146+战魄!J146+武魂!Z146+众神殿!J146+精神空间!Z145+天赋!Y146+魂师之魄1!N146)*(1+BU146)+魂兽1!N148+化神!I145+魂骨!H145+魂环!I145+神兵!J144+神兵!AC144+魂核1!N146</f>
        <v>2099.2934719999998</v>
      </c>
      <c r="AF146">
        <f>(星级!Z146+阶位!AA146+战魄!K146+武魂!AA146+众神殿!K146+精神空间!AA145+天赋!Z146+魂师之魄1!O146)*(1+BV146)+魂兽1!O148+化神!J145+魂骨!I145+魂环!J145+神兵!K144+神兵!AD144+魂核1!O146</f>
        <v>2031.8312000000001</v>
      </c>
      <c r="AG146">
        <f>(星级!AA146+阶位!AB146+战魄!L146+武魂!AB146+众神殿!L146+精神空间!AB145+天赋!AA146+魂师之魄1!P146)*(1+BW146)+魂兽1!P148+化神!K145+魂骨!J145+魂环!K145+神兵!L144+神兵!AE144+魂核1!P146</f>
        <v>2656.6158400000004</v>
      </c>
      <c r="AH146">
        <f>(星级!AB146+阶位!AC146+战魄!M146+武魂!AC146+众神殿!M146+精神空间!AC145+天赋!AB146+魂师之魄1!Q146)*(1+BX146)+魂兽1!Q148+化神!L145+魂骨!K145+魂环!L145+神兵!M144+神兵!AF144+魂核1!Q146</f>
        <v>2008.5198400000002</v>
      </c>
      <c r="AI146">
        <f>(星级!AC146+阶位!AD146+战魄!N146+武魂!AD146+众神殿!N146+精神空间!AD145+天赋!AC146+魂师之魄1!R146)*(1+BY146)+魂兽1!R148+化神!M145+魂骨!L145+魂环!M145+神兵!N144+神兵!AG144+魂核1!R146</f>
        <v>27733.200000000001</v>
      </c>
      <c r="AJ146">
        <f>(星级!AD146+阶位!AE146+战魄!O146+武魂!AE146+众神殿!O146+精神空间!AE145+天赋!AD146+魂师之魄1!S146)*(1+BZ146)+魂兽1!S148+化神!N145+魂骨!M145+魂环!N145+神兵!O144+神兵!AH144+魂核1!S146</f>
        <v>213.75</v>
      </c>
      <c r="AK146">
        <f>(星级!AE146+阶位!AF146+战魄!P146+武魂!AF146+众神殿!P146+精神空间!AF145+天赋!AE146+魂师之魄1!T146)*(1+CA146)+魂兽1!T148+化神!O145+魂骨!N145+魂环!O145+神兵!P144+神兵!AI144+魂核1!T146</f>
        <v>123156.652</v>
      </c>
      <c r="AL146">
        <f>(星级!AF146+阶位!AG146+战魄!Q146+武魂!AG146+众神殿!Q146+精神空间!AG145+天赋!AF146+魂师之魄1!U146)*(1+CB146)+魂兽1!U148+化神!P145+魂骨!O145+魂环!P145+神兵!Q144+神兵!AJ144+魂核1!U146</f>
        <v>123156.652</v>
      </c>
      <c r="AM146">
        <f>化神!R145+魂环!Q145</f>
        <v>66655</v>
      </c>
      <c r="AN146">
        <f>化神!S145+魂环!R145</f>
        <v>66655</v>
      </c>
      <c r="AO146">
        <f>魂环!S145</f>
        <v>2000</v>
      </c>
      <c r="AP146">
        <f>魂环!T145</f>
        <v>2000</v>
      </c>
      <c r="AQ146">
        <f>魂核1!Y146+神器1!AD146+VLOOKUP(精神空间!$B$2,精神空间!$BR$4:$BT$11,2,)</f>
        <v>0.78991</v>
      </c>
      <c r="AR146">
        <f>魂核1!Z146+神器1!AE146+VLOOKUP(精神空间!$B$2,精神空间!$BR$4:$BT$11,2,)</f>
        <v>0.78991</v>
      </c>
      <c r="AT146">
        <f>(星级!AH146+阶位!AJ146+战魄!D146+武魂!AJ146+众神殿!D146+精神空间!AJ145+天赋!AI146+魂师之魄1!H146)*(1+BO146)+魂兽1!H148+化神!C145+魂骨!B145+魂环!C145+神兵!D144+神兵!W144+魂核1!H146</f>
        <v>1779131.8197313799</v>
      </c>
      <c r="AU146">
        <f>(星级!AI146+阶位!AK146+战魄!E146+武魂!AK146+众神殿!E146+精神空间!AK145+天赋!AJ146+魂师之魄1!I146)*(1+BP146)+魂兽1!I148+化神!D145+魂骨!C145+魂环!D145+神兵!E144+神兵!X144+魂核1!I146</f>
        <v>475946.16784138</v>
      </c>
      <c r="AV146">
        <f>(星级!AJ146+阶位!AL146+战魄!F146+武魂!AL146+众神殿!F146+精神空间!AL145+天赋!AK146+魂师之魄1!J146)*(1+BQ146)+魂兽1!J148+化神!E145+魂骨!D145+魂环!E145+神兵!F144+神兵!Y144+魂核1!J146</f>
        <v>133371.98736</v>
      </c>
      <c r="AW146">
        <f>(星级!AK146+阶位!AM146+战魄!G146+武魂!AM146+众神殿!G146+精神空间!AM145+天赋!AL146+魂师之魄1!K146)*(1+BR146)+魂兽1!K148+化神!F145+魂骨!E145+魂环!F145+神兵!G144+神兵!Z144+魂核1!K146</f>
        <v>157542.08656</v>
      </c>
      <c r="AX146">
        <f>(星级!AL146+阶位!AN146+战魄!H146+武魂!AN146+众神殿!H146+精神空间!AN145+天赋!AM146+魂师之魄1!L146)*(1+BS146)+魂兽1!L148+化神!G145+魂骨!F145+魂环!G145+神兵!H144+神兵!AA144+魂核1!L146</f>
        <v>2531.01584</v>
      </c>
      <c r="AY146">
        <f>(星级!AM146+阶位!AO146+战魄!I146+武魂!AO146+众神殿!I146+精神空间!AO145+天赋!AN146+魂师之魄1!M146)*(1+BT146)+魂兽1!M148+化神!H145+魂骨!G145+魂环!H145+神兵!I144+神兵!AB144+魂核1!M146</f>
        <v>1998.4718400000002</v>
      </c>
      <c r="AZ146">
        <f>(星级!AN146+阶位!AP146+战魄!J146+武魂!AP146+众神殿!J146+精神空间!AP145+天赋!AO146+魂师之魄1!N146)*(1+BU146)+魂兽1!N148+化神!I145+魂骨!H145+魂环!I145+神兵!J144+神兵!AC144+魂核1!N146</f>
        <v>2075.9821120000001</v>
      </c>
      <c r="BA146">
        <f>(星级!AO146+阶位!AQ146+战魄!K146+武魂!AQ146+众神殿!K146+精神空间!AQ145+天赋!AP146+魂师之魄1!O146)*(1+BV146)+魂兽1!O148+化神!J145+魂骨!I145+魂环!J145+神兵!K144+神兵!AD144+魂核1!O146</f>
        <v>1998.4718400000002</v>
      </c>
      <c r="BB146">
        <f>(星级!AP146+阶位!AR146+战魄!L146+武魂!AR146+众神殿!L146+精神空间!AR145+天赋!AQ146+魂师之魄1!P146)*(1+BW146)+魂兽1!P148+化神!K145+魂骨!J145+魂环!K145+神兵!L144+神兵!AE144+魂核1!P146</f>
        <v>2656.6158400000004</v>
      </c>
      <c r="BC146">
        <f>(星级!AQ146+阶位!AS146+战魄!M146+武魂!AS146+众神殿!M146+精神空间!AS145+天赋!AR146+魂师之魄1!Q146)*(1+BX146)+魂兽1!Q148+化神!L145+魂骨!K145+魂环!L145+神兵!M144+神兵!AF144+魂核1!Q146</f>
        <v>2008.5198400000002</v>
      </c>
      <c r="BD146">
        <f>(星级!AR146+阶位!AT146+战魄!N146+武魂!AT146+众神殿!N146+精神空间!AT145+天赋!AS146+魂师之魄1!R146)*(1+BY146)+魂兽1!R148+化神!M145+魂骨!L145+魂环!M145+神兵!N144+神兵!AG144+魂核1!R146</f>
        <v>13866.6</v>
      </c>
      <c r="BE146">
        <f>(星级!AS146+阶位!AU146+战魄!O146+武魂!AU146+众神殿!O146+精神空间!AU145+天赋!AT146+魂师之魄1!S146)*(1+BZ146)+魂兽1!S148+化神!N145+魂骨!M145+魂环!N145+神兵!O144+神兵!AH144+魂核1!S146</f>
        <v>270</v>
      </c>
      <c r="BF146">
        <f>(星级!AT146+阶位!AV146+战魄!P146+武魂!AV146+众神殿!P146+精神空间!AV145+天赋!AU146+魂师之魄1!T146)*(1+CA146)+魂兽1!T148+化神!O145+魂骨!N145+魂环!O145+神兵!P144+神兵!AI144+魂核1!T146</f>
        <v>123156.652</v>
      </c>
      <c r="BG146">
        <f>(星级!AU146+阶位!AW146+战魄!Q146+武魂!AW146+众神殿!Q146+精神空间!AW145+天赋!AV146+魂师之魄1!U146)*(1+CB146)+魂兽1!U148+化神!P145+魂骨!O145+魂环!P145+神兵!Q144+神兵!AJ144+魂核1!U146</f>
        <v>123156.652</v>
      </c>
      <c r="BH146">
        <f>化神!R145+魂环!Q145</f>
        <v>66655</v>
      </c>
      <c r="BI146">
        <f>化神!S145+魂环!R145</f>
        <v>66655</v>
      </c>
      <c r="BJ146">
        <f>魂环!S145</f>
        <v>2000</v>
      </c>
      <c r="BK146">
        <f>魂环!T145</f>
        <v>2000</v>
      </c>
      <c r="BL146">
        <f>魂核1!Y146+神器1!AD146+VLOOKUP(精神空间!$B$2,精神空间!$BR$4:$BT$11,2,)</f>
        <v>0.78991</v>
      </c>
      <c r="BM146">
        <f>魂核1!Z146+神器1!AE146+VLOOKUP(精神空间!$B$2,精神空间!$BR$4:$BT$11,2,)</f>
        <v>0.78991</v>
      </c>
      <c r="BO146">
        <f>战魄!T146+武魂!AZ146+好感度!D145+魂师之魄1!Y146+神器1!M146+魂兽1!X148+精神空间!BA145+精神空间!BC145</f>
        <v>3.1779099999999998</v>
      </c>
      <c r="BP146">
        <f>战魄!U146+武魂!BA146+好感度!E145+魂师之魄1!Z146+神器1!N146+魂兽1!Y148+精神空间!BB145+精神空间!BD145</f>
        <v>2.1779099999999998</v>
      </c>
      <c r="BQ146">
        <f>战魄!V146+武魂!BB146+好感度!F145+魂师之魄1!AA146+神器1!O146+魂兽1!Z148</f>
        <v>1.08</v>
      </c>
      <c r="BR146">
        <f>战魄!W146+武魂!BC146+好感度!G145+魂师之魄1!AB146+神器1!P146+魂兽1!AA148</f>
        <v>1.08</v>
      </c>
      <c r="BS146">
        <f>战魄!X146+武魂!BD146+好感度!H145+魂师之魄1!AC146+神器1!Q146+魂兽1!AB148</f>
        <v>1.512</v>
      </c>
      <c r="BT146">
        <f>战魄!Y146+武魂!BE146+好感度!I145+魂师之魄1!AD146+神器1!R146+魂兽1!AC148</f>
        <v>1.512</v>
      </c>
      <c r="BU146">
        <f>战魄!Z146+武魂!BF146+好感度!J145+魂师之魄1!AE146+神器1!S146+魂兽1!AD148</f>
        <v>1.512</v>
      </c>
      <c r="BV146">
        <f>战魄!AA146+武魂!BG146+好感度!K145+魂师之魄1!AF146+神器1!T146+魂兽1!AE148</f>
        <v>1.512</v>
      </c>
      <c r="BW146">
        <f>战魄!AB146+武魂!BH146+好感度!L145+魂师之魄1!AG146+神器1!U146+魂兽1!AF148</f>
        <v>1.512</v>
      </c>
      <c r="BX146">
        <f>战魄!AC146+武魂!BI146+好感度!M145+魂师之魄1!AH146+神器1!V146+魂兽1!AG148</f>
        <v>1.512</v>
      </c>
      <c r="BY146">
        <f>战魄!AD146+武魂!BJ146+好感度!N145+魂师之魄1!AI146+神器1!W146+魂兽1!AH148</f>
        <v>1.42</v>
      </c>
      <c r="BZ146">
        <f>战魄!AE146+武魂!BK146+好感度!O145+魂师之魄1!AJ146+神器1!X146+魂兽1!AI148</f>
        <v>1.25</v>
      </c>
      <c r="CA146">
        <f>战魄!AF146+武魂!BL146+好感度!P145+魂师之魄1!AK146+神器1!Y146+魂兽1!AJ148</f>
        <v>1.08</v>
      </c>
      <c r="CB146">
        <f>战魄!AG146+武魂!BM146+好感度!Q145+魂师之魄1!AL146+神器1!Z146+魂兽1!AK148</f>
        <v>1.08</v>
      </c>
    </row>
    <row r="147" spans="2:80" x14ac:dyDescent="0.2">
      <c r="B147">
        <v>143</v>
      </c>
      <c r="D147">
        <f>(星级!D147+阶位!D147+战魄!D147+武魂!D147+众神殿!D147+精神空间!D146+天赋!C147+魂师之魄1!H147)*(1+BO147)+魂兽1!H149+化神!C146+魂骨!B146+魂环!C146+神兵!D145+神兵!W145+魂核1!H147</f>
        <v>2027357.4792941399</v>
      </c>
      <c r="E147">
        <f>(星级!E147+阶位!E147+战魄!E147+武魂!E147+众神殿!E147+精神空间!E146+天赋!D147+魂师之魄1!I147)*(1+BP147)+魂兽1!I149+化神!D146+魂骨!C146+魂环!D146+神兵!E145+神兵!X145+魂核1!I147</f>
        <v>451085.91180026002</v>
      </c>
      <c r="F147">
        <f>(星级!F147+阶位!F147+战魄!F147+武魂!F147+众神殿!F147+精神空间!F146+天赋!E147+魂师之魄1!J147)*(1+BQ147)+魂兽1!J149+化神!E146+魂骨!D146+魂环!E146+神兵!F145+神兵!Y145+魂核1!J147</f>
        <v>193015.42992</v>
      </c>
      <c r="G147">
        <f>(星级!G147+阶位!G147+战魄!G147+武魂!G147+众神殿!G147+精神空间!G146+天赋!F147+魂师之魄1!K147)*(1+BR147)+魂兽1!K149+化神!F146+魂骨!E146+魂环!F146+神兵!G145+神兵!Z145+魂核1!K147</f>
        <v>155854.14992</v>
      </c>
      <c r="H147">
        <f>(星级!H147+阶位!H147+战魄!H147+武魂!H147+众神殿!H147+精神空间!H146+天赋!G147+魂师之魄1!L147)*(1+BS147)+魂兽1!L149+化神!G146+魂骨!F146+魂环!G146+神兵!H145+神兵!AA145+魂核1!L147</f>
        <v>2541.5662400000001</v>
      </c>
      <c r="I147">
        <f>(星级!I147+阶位!I147+战魄!I147+武魂!I147+众神殿!I147+精神空间!I146+天赋!H147+魂师之魄1!M147)*(1+BT147)+魂兽1!M149+化神!H146+魂骨!G146+魂环!H146+神兵!I145+神兵!AB145+魂核1!M147</f>
        <v>2009.0222400000002</v>
      </c>
      <c r="J147">
        <f>(星级!J147+阶位!J147+战魄!J147+武魂!J147+众神殿!J147+精神空间!J146+天赋!I147+魂师之魄1!N147)*(1+BU147)+魂兽1!N149+化神!I146+魂骨!H146+魂环!I146+神兵!J145+神兵!AC145+魂核1!N147</f>
        <v>2086.5325119999998</v>
      </c>
      <c r="K147">
        <f>(星级!K147+阶位!K147+战魄!K147+武魂!K147+众神殿!K147+精神空间!K146+天赋!J147+魂师之魄1!O147)*(1+BV147)+魂兽1!O149+化神!J146+魂骨!I146+魂环!J146+神兵!K145+神兵!AD145+魂核1!O147</f>
        <v>2019.0702400000002</v>
      </c>
      <c r="L147">
        <f>(星级!L147+阶位!L147+战魄!L147+武魂!L147+众神殿!L147+精神空间!L146+天赋!K147+魂师之魄1!P147)*(1+BW147)+魂兽1!P149+化神!K146+魂骨!J146+魂环!K146+神兵!L145+神兵!AE145+魂核1!P147</f>
        <v>2667.16624</v>
      </c>
      <c r="M147">
        <f>(星级!M147+阶位!M147+战魄!M147+武魂!M147+众神殿!M147+精神空间!M146+天赋!L147+魂师之魄1!Q147)*(1+BX147)+魂兽1!Q149+化神!L146+魂骨!K146+魂环!L146+神兵!M145+神兵!AF145+魂核1!Q147</f>
        <v>2019.0702400000002</v>
      </c>
      <c r="N147">
        <f>(星级!N147+阶位!N147+战魄!N147+武魂!N147+众神殿!N147+精神空间!N146+天赋!M147+魂师之魄1!R147)*(1+BY147)+魂兽1!R149+化神!M146+魂骨!L146+魂环!M146+神兵!N145+神兵!AG145+魂核1!R147</f>
        <v>35258</v>
      </c>
      <c r="O147">
        <f>(星级!O147+阶位!O147+战魄!O147+武魂!O147+众神殿!O147+精神空间!O146+天赋!N147+魂师之魄1!S147)*(1+BZ147)+魂兽1!S149+化神!N146+魂骨!M146+魂环!N146+神兵!O145+神兵!AH145+魂核1!S147</f>
        <v>135</v>
      </c>
      <c r="P147">
        <f>(星级!P147+阶位!P147+战魄!P147+武魂!P147+众神殿!P147+精神空间!P146+天赋!O147+魂师之魄1!T147)*(1+CA147)+魂兽1!T149+化神!O146+魂骨!N146+魂环!O146+神兵!P145+神兵!AI145+魂核1!T147</f>
        <v>130074.1704</v>
      </c>
      <c r="Q147">
        <f>(星级!Q147+阶位!Q147+战魄!Q147+武魂!Q147+众神殿!Q147+精神空间!Q146+天赋!P147+魂师之魄1!U147)*(1+CB147)+魂兽1!U149+化神!P146+魂骨!O146+魂环!P146+神兵!Q145+神兵!AJ145+魂核1!U147</f>
        <v>130074.1704</v>
      </c>
      <c r="R147">
        <f>化神!R146+魂环!Q146</f>
        <v>66655</v>
      </c>
      <c r="S147">
        <f>化神!S146+魂环!R146</f>
        <v>66655</v>
      </c>
      <c r="T147">
        <f>魂环!S146</f>
        <v>2000</v>
      </c>
      <c r="U147">
        <f>魂环!T146</f>
        <v>2000</v>
      </c>
      <c r="V147">
        <f>魂核1!Y147+神器1!AD147+VLOOKUP(精神空间!$B$2,精神空间!$BR$4:$BT$11,2,)</f>
        <v>0.78991</v>
      </c>
      <c r="W147">
        <f>魂核1!Z147+神器1!AE147+VLOOKUP(精神空间!$B$2,精神空间!$BR$4:$BT$11,2,)</f>
        <v>0.78991</v>
      </c>
      <c r="Y147">
        <f>(星级!S147+阶位!T147+战魄!D147+武魂!T147+众神殿!D147+精神空间!T146+天赋!S147+魂师之魄1!H147)*(1+BO147)+魂兽1!H149+化神!C146+魂骨!B146+魂环!C146+神兵!D145+神兵!W145+魂核1!H147</f>
        <v>1898523.1934217601</v>
      </c>
      <c r="Z147">
        <f>(星级!T147+阶位!U147+战魄!E147+武魂!U147+众神殿!E147+精神空间!U146+天赋!T147+魂师之魄1!I147)*(1+BP147)+魂兽1!I149+化神!D146+魂骨!C146+魂环!D146+神兵!E145+神兵!X145+魂核1!I147</f>
        <v>457064.01812930004</v>
      </c>
      <c r="AA147">
        <f>(星级!U147+阶位!V147+战魄!F147+武魂!V147+众神殿!F147+精神空间!V146+天赋!U147+魂师之魄1!J147)*(1+BQ147)+魂兽1!J149+化神!E146+魂骨!D146+魂环!E146+神兵!F145+神兵!Y145+魂核1!J147</f>
        <v>164155.67952000001</v>
      </c>
      <c r="AB147">
        <f>(星级!V147+阶位!W147+战魄!G147+武魂!W147+众神殿!G147+精神空间!W146+天赋!V147+魂师之魄1!K147)*(1+BR147)+魂兽1!K149+化神!F146+魂骨!E146+魂环!F146+神兵!G145+神兵!Z145+魂核1!K147</f>
        <v>138802.55952000001</v>
      </c>
      <c r="AC147">
        <f>(星级!W147+阶位!X147+战魄!H147+武魂!X147+众神殿!H147+精神空间!X146+天赋!W147+魂师之魄1!L147)*(1+BS147)+魂兽1!L149+化神!G146+魂骨!F146+魂环!G146+神兵!H145+神兵!AA145+魂核1!L147</f>
        <v>2518.25488</v>
      </c>
      <c r="AD147">
        <f>(星级!X147+阶位!Y147+战魄!I147+武魂!Y147+众神殿!I147+精神空间!Y146+天赋!X147+魂师之魄1!M147)*(1+BT147)+魂兽1!M149+化神!H146+魂骨!G146+魂环!H146+神兵!I145+神兵!AB145+魂核1!M147</f>
        <v>1985.7108800000001</v>
      </c>
      <c r="AE147">
        <f>(星级!Y147+阶位!Z147+战魄!J147+武魂!Z147+众神殿!J147+精神空间!Z146+天赋!Y147+魂师之魄1!N147)*(1+BU147)+魂兽1!N149+化神!I146+魂骨!H146+魂环!I146+神兵!J145+神兵!AC145+魂核1!N147</f>
        <v>2109.8438720000004</v>
      </c>
      <c r="AF147">
        <f>(星级!Z147+阶位!AA147+战魄!K147+武魂!AA147+众神殿!K147+精神空间!AA146+天赋!Z147+魂师之魄1!O147)*(1+BV147)+魂兽1!O149+化神!J146+魂骨!I146+魂环!J146+神兵!K145+神兵!AD145+魂核1!O147</f>
        <v>2042.3816000000002</v>
      </c>
      <c r="AG147">
        <f>(星级!AA147+阶位!AB147+战魄!L147+武魂!AB147+众神殿!L147+精神空间!AB146+天赋!AA147+魂师之魄1!P147)*(1+BW147)+魂兽1!P149+化神!K146+魂骨!J146+魂环!K146+神兵!L145+神兵!AE145+魂核1!P147</f>
        <v>2667.16624</v>
      </c>
      <c r="AH147">
        <f>(星级!AB147+阶位!AC147+战魄!M147+武魂!AC147+众神殿!M147+精神空间!AC146+天赋!AB147+魂师之魄1!Q147)*(1+BX147)+魂兽1!Q149+化神!L146+魂骨!K146+魂环!L146+神兵!M145+神兵!AF145+魂核1!Q147</f>
        <v>2019.0702400000002</v>
      </c>
      <c r="AI147">
        <f>(星级!AC147+阶位!AD147+战魄!N147+武魂!AD147+众神殿!N147+精神空间!AD146+天赋!AC147+魂师之魄1!R147)*(1+BY147)+魂兽1!R149+化神!M146+魂骨!L146+魂环!M146+神兵!N145+神兵!AG145+魂核1!R147</f>
        <v>28157.599999999999</v>
      </c>
      <c r="AJ147">
        <f>(星级!AD147+阶位!AE147+战魄!O147+武魂!AE147+众神殿!O147+精神空间!AE146+天赋!AD147+魂师之魄1!S147)*(1+BZ147)+魂兽1!S149+化神!N146+魂骨!M146+魂环!N146+神兵!O145+神兵!AH145+魂核1!S147</f>
        <v>213.75</v>
      </c>
      <c r="AK147">
        <f>(星级!AE147+阶位!AF147+战魄!P147+武魂!AF147+众神殿!P147+精神空间!AF146+天赋!AE147+魂师之魄1!T147)*(1+CA147)+魂兽1!T149+化神!O146+魂骨!N146+魂环!O146+神兵!P145+神兵!AI145+魂核1!T147</f>
        <v>123178.97039999999</v>
      </c>
      <c r="AL147">
        <f>(星级!AF147+阶位!AG147+战魄!Q147+武魂!AG147+众神殿!Q147+精神空间!AG146+天赋!AF147+魂师之魄1!U147)*(1+CB147)+魂兽1!U149+化神!P146+魂骨!O146+魂环!P146+神兵!Q145+神兵!AJ145+魂核1!U147</f>
        <v>123178.97039999999</v>
      </c>
      <c r="AM147">
        <f>化神!R146+魂环!Q146</f>
        <v>66655</v>
      </c>
      <c r="AN147">
        <f>化神!S146+魂环!R146</f>
        <v>66655</v>
      </c>
      <c r="AO147">
        <f>魂环!S146</f>
        <v>2000</v>
      </c>
      <c r="AP147">
        <f>魂环!T146</f>
        <v>2000</v>
      </c>
      <c r="AQ147">
        <f>魂核1!Y147+神器1!AD147+VLOOKUP(精神空间!$B$2,精神空间!$BR$4:$BT$11,2,)</f>
        <v>0.78991</v>
      </c>
      <c r="AR147">
        <f>魂核1!Z147+神器1!AE147+VLOOKUP(精神空间!$B$2,精神空间!$BR$4:$BT$11,2,)</f>
        <v>0.78991</v>
      </c>
      <c r="AT147">
        <f>(星级!AH147+阶位!AJ147+战魄!D147+武魂!AJ147+众神殿!D147+精神空间!AJ146+天赋!AI147+魂师之魄1!H147)*(1+BO147)+魂兽1!H149+化神!C146+魂骨!B146+魂环!C146+神兵!D145+神兵!W145+魂核1!H147</f>
        <v>1780978.4559513801</v>
      </c>
      <c r="AU147">
        <f>(星级!AI147+阶位!AK147+战魄!E147+武魂!AK147+众神殿!E147+精神空间!AK146+天赋!AJ147+魂师之魄1!I147)*(1+BP147)+魂兽1!I149+化神!D146+魂骨!C146+魂环!D146+神兵!E145+神兵!X145+魂核1!I147</f>
        <v>476479.58003487997</v>
      </c>
      <c r="AV147">
        <f>(星级!AJ147+阶位!AL147+战魄!F147+武魂!AL147+众神殿!F147+精神空间!AL146+天赋!AK147+魂师之魄1!J147)*(1+BQ147)+魂兽1!J149+化神!E146+魂骨!D146+魂环!E146+神兵!F145+神兵!Y145+魂核1!J147</f>
        <v>133452.04655999999</v>
      </c>
      <c r="AW147">
        <f>(星级!AK147+阶位!AM147+战魄!G147+武魂!AM147+众神殿!G147+精神空间!AM146+天赋!AL147+魂师之魄1!K147)*(1+BR147)+魂兽1!K149+化神!F146+魂骨!E146+魂环!F146+神兵!G145+神兵!Z145+魂核1!K147</f>
        <v>157652.76335999998</v>
      </c>
      <c r="AX147">
        <f>(星级!AL147+阶位!AN147+战魄!H147+武魂!AN147+众神殿!H147+精神空间!AN146+天赋!AM147+魂师之魄1!L147)*(1+BS147)+魂兽1!L149+化神!G146+魂骨!F146+魂环!G146+神兵!H145+神兵!AA145+魂核1!L147</f>
        <v>2541.5662400000001</v>
      </c>
      <c r="AY147">
        <f>(星级!AM147+阶位!AO147+战魄!I147+武魂!AO147+众神殿!I147+精神空间!AO146+天赋!AN147+魂师之魄1!M147)*(1+BT147)+魂兽1!M149+化神!H146+魂骨!G146+魂环!H146+神兵!I145+神兵!AB145+魂核1!M147</f>
        <v>2009.0222400000002</v>
      </c>
      <c r="AZ147">
        <f>(星级!AN147+阶位!AP147+战魄!J147+武魂!AP147+众神殿!J147+精神空间!AP146+天赋!AO147+魂师之魄1!N147)*(1+BU147)+魂兽1!N149+化神!I146+魂骨!H146+魂环!I146+神兵!J145+神兵!AC145+魂核1!N147</f>
        <v>2086.5325119999998</v>
      </c>
      <c r="BA147">
        <f>(星级!AO147+阶位!AQ147+战魄!K147+武魂!AQ147+众神殿!K147+精神空间!AQ146+天赋!AP147+魂师之魄1!O147)*(1+BV147)+魂兽1!O149+化神!J146+魂骨!I146+魂环!J146+神兵!K145+神兵!AD145+魂核1!O147</f>
        <v>2009.0222400000002</v>
      </c>
      <c r="BB147">
        <f>(星级!AP147+阶位!AR147+战魄!L147+武魂!AR147+众神殿!L147+精神空间!AR146+天赋!AQ147+魂师之魄1!P147)*(1+BW147)+魂兽1!P149+化神!K146+魂骨!J146+魂环!K146+神兵!L145+神兵!AE145+魂核1!P147</f>
        <v>2667.16624</v>
      </c>
      <c r="BC147">
        <f>(星级!AQ147+阶位!AS147+战魄!M147+武魂!AS147+众神殿!M147+精神空间!AS146+天赋!AR147+魂师之魄1!Q147)*(1+BX147)+魂兽1!Q149+化神!L146+魂骨!K146+魂环!L146+神兵!M145+神兵!AF145+魂核1!Q147</f>
        <v>2019.0702400000002</v>
      </c>
      <c r="BD147">
        <f>(星级!AR147+阶位!AT147+战魄!N147+武魂!AT147+众神殿!N147+精神空间!AT146+天赋!AS147+魂师之魄1!R147)*(1+BY147)+魂兽1!R149+化神!M146+魂骨!L146+魂环!M146+神兵!N145+神兵!AG145+魂核1!R147</f>
        <v>14078.8</v>
      </c>
      <c r="BE147">
        <f>(星级!AS147+阶位!AU147+战魄!O147+武魂!AU147+众神殿!O147+精神空间!AU146+天赋!AT147+魂师之魄1!S147)*(1+BZ147)+魂兽1!S149+化神!N146+魂骨!M146+魂环!N146+神兵!O145+神兵!AH145+魂核1!S147</f>
        <v>270</v>
      </c>
      <c r="BF147">
        <f>(星级!AT147+阶位!AV147+战魄!P147+武魂!AV147+众神殿!P147+精神空间!AV146+天赋!AU147+魂师之魄1!T147)*(1+CA147)+魂兽1!T149+化神!O146+魂骨!N146+魂环!O146+神兵!P145+神兵!AI145+魂核1!T147</f>
        <v>123178.97039999999</v>
      </c>
      <c r="BG147">
        <f>(星级!AU147+阶位!AW147+战魄!Q147+武魂!AW147+众神殿!Q147+精神空间!AW146+天赋!AV147+魂师之魄1!U147)*(1+CB147)+魂兽1!U149+化神!P146+魂骨!O146+魂环!P146+神兵!Q145+神兵!AJ145+魂核1!U147</f>
        <v>123178.97039999999</v>
      </c>
      <c r="BH147">
        <f>化神!R146+魂环!Q146</f>
        <v>66655</v>
      </c>
      <c r="BI147">
        <f>化神!S146+魂环!R146</f>
        <v>66655</v>
      </c>
      <c r="BJ147">
        <f>魂环!S146</f>
        <v>2000</v>
      </c>
      <c r="BK147">
        <f>魂环!T146</f>
        <v>2000</v>
      </c>
      <c r="BL147">
        <f>魂核1!Y147+神器1!AD147+VLOOKUP(精神空间!$B$2,精神空间!$BR$4:$BT$11,2,)</f>
        <v>0.78991</v>
      </c>
      <c r="BM147">
        <f>魂核1!Z147+神器1!AE147+VLOOKUP(精神空间!$B$2,精神空间!$BR$4:$BT$11,2,)</f>
        <v>0.78991</v>
      </c>
      <c r="BO147">
        <f>战魄!T147+武魂!AZ147+好感度!D146+魂师之魄1!Y147+神器1!M147+魂兽1!X149+精神空间!BA146+精神空间!BC146</f>
        <v>3.1779099999999998</v>
      </c>
      <c r="BP147">
        <f>战魄!U147+武魂!BA147+好感度!E146+魂师之魄1!Z147+神器1!N147+魂兽1!Y149+精神空间!BB146+精神空间!BD146</f>
        <v>2.1779099999999998</v>
      </c>
      <c r="BQ147">
        <f>战魄!V147+武魂!BB147+好感度!F146+魂师之魄1!AA147+神器1!O147+魂兽1!Z149</f>
        <v>1.08</v>
      </c>
      <c r="BR147">
        <f>战魄!W147+武魂!BC147+好感度!G146+魂师之魄1!AB147+神器1!P147+魂兽1!AA149</f>
        <v>1.08</v>
      </c>
      <c r="BS147">
        <f>战魄!X147+武魂!BD147+好感度!H146+魂师之魄1!AC147+神器1!Q147+魂兽1!AB149</f>
        <v>1.512</v>
      </c>
      <c r="BT147">
        <f>战魄!Y147+武魂!BE147+好感度!I146+魂师之魄1!AD147+神器1!R147+魂兽1!AC149</f>
        <v>1.512</v>
      </c>
      <c r="BU147">
        <f>战魄!Z147+武魂!BF147+好感度!J146+魂师之魄1!AE147+神器1!S147+魂兽1!AD149</f>
        <v>1.512</v>
      </c>
      <c r="BV147">
        <f>战魄!AA147+武魂!BG147+好感度!K146+魂师之魄1!AF147+神器1!T147+魂兽1!AE149</f>
        <v>1.512</v>
      </c>
      <c r="BW147">
        <f>战魄!AB147+武魂!BH147+好感度!L146+魂师之魄1!AG147+神器1!U147+魂兽1!AF149</f>
        <v>1.512</v>
      </c>
      <c r="BX147">
        <f>战魄!AC147+武魂!BI147+好感度!M146+魂师之魄1!AH147+神器1!V147+魂兽1!AG149</f>
        <v>1.512</v>
      </c>
      <c r="BY147">
        <f>战魄!AD147+武魂!BJ147+好感度!N146+魂师之魄1!AI147+神器1!W147+魂兽1!AH149</f>
        <v>1.44</v>
      </c>
      <c r="BZ147">
        <f>战魄!AE147+武魂!BK147+好感度!O146+魂师之魄1!AJ147+神器1!X147+魂兽1!AI149</f>
        <v>1.25</v>
      </c>
      <c r="CA147">
        <f>战魄!AF147+武魂!BL147+好感度!P146+魂师之魄1!AK147+神器1!Y147+魂兽1!AJ149</f>
        <v>1.08</v>
      </c>
      <c r="CB147">
        <f>战魄!AG147+武魂!BM147+好感度!Q146+魂师之魄1!AL147+神器1!Z147+魂兽1!AK149</f>
        <v>1.08</v>
      </c>
    </row>
    <row r="148" spans="2:80" x14ac:dyDescent="0.2">
      <c r="B148">
        <v>144</v>
      </c>
      <c r="D148">
        <f>(星级!D148+阶位!D148+战魄!D148+武魂!D148+众神殿!D148+精神空间!D147+天赋!C148+魂师之魄1!H148)*(1+BO148)+魂兽1!H150+化神!C147+魂骨!B147+魂环!C147+神兵!D146+神兵!W146+魂核1!H148</f>
        <v>2029667.8635241399</v>
      </c>
      <c r="E148">
        <f>(星级!E148+阶位!E148+战魄!E148+武魂!E148+众神殿!E148+精神空间!E147+天赋!D148+魂师之魄1!I148)*(1+BP148)+魂兽1!I150+化神!D147+魂骨!C147+魂环!D147+神兵!E146+神兵!X146+魂核1!I148</f>
        <v>451566.41179225995</v>
      </c>
      <c r="F148">
        <f>(星级!F148+阶位!F148+战魄!F148+武魂!F148+众神殿!F148+精神空间!F147+天赋!E148+魂师之魄1!J148)*(1+BQ148)+魂兽1!J150+化神!E147+魂骨!D147+魂环!E147+神兵!F146+神兵!Y146+魂核1!J148</f>
        <v>193169.76592000001</v>
      </c>
      <c r="G148">
        <f>(星级!G148+阶位!G148+战魄!G148+武魂!G148+众神殿!G148+精神空间!G147+天赋!F148+魂师之魄1!K148)*(1+BR148)+魂兽1!K150+化神!F147+魂骨!E147+魂环!F147+神兵!G146+神兵!Z146+魂核1!K148</f>
        <v>155964.80592000001</v>
      </c>
      <c r="H148">
        <f>(星级!H148+阶位!H148+战魄!H148+武魂!H148+众神殿!H148+精神空间!H147+天赋!G148+魂师之魄1!L148)*(1+BS148)+魂兽1!L150+化神!G147+魂骨!F147+魂环!G147+神兵!H146+神兵!AA146+魂核1!L148</f>
        <v>2552.1166400000002</v>
      </c>
      <c r="I148">
        <f>(星级!I148+阶位!I148+战魄!I148+武魂!I148+众神殿!I148+精神空间!I147+天赋!H148+魂师之魄1!M148)*(1+BT148)+魂兽1!M150+化神!H147+魂骨!G147+魂环!H147+神兵!I146+神兵!AB146+魂核1!M148</f>
        <v>2019.5726400000001</v>
      </c>
      <c r="J148">
        <f>(星级!J148+阶位!J148+战魄!J148+武魂!J148+众神殿!J148+精神空间!J147+天赋!I148+魂师之魄1!N148)*(1+BU148)+魂兽1!N150+化神!I147+魂骨!H147+魂环!I147+神兵!J146+神兵!AC146+魂核1!N148</f>
        <v>2097.0829119999999</v>
      </c>
      <c r="K148">
        <f>(星级!K148+阶位!K148+战魄!K148+武魂!K148+众神殿!K148+精神空间!K147+天赋!J148+魂师之魄1!O148)*(1+BV148)+魂兽1!O150+化神!J147+魂骨!I147+魂环!J147+神兵!K146+神兵!AD146+魂核1!O148</f>
        <v>2029.6206400000001</v>
      </c>
      <c r="L148">
        <f>(星级!L148+阶位!L148+战魄!L148+武魂!L148+众神殿!L148+精神空间!L147+天赋!K148+魂师之魄1!P148)*(1+BW148)+魂兽1!P150+化神!K147+魂骨!J147+魂环!K147+神兵!L146+神兵!AE146+魂核1!P148</f>
        <v>2677.7166400000001</v>
      </c>
      <c r="M148">
        <f>(星级!M148+阶位!M148+战魄!M148+武魂!M148+众神殿!M148+精神空间!M147+天赋!L148+魂师之魄1!Q148)*(1+BX148)+魂兽1!Q150+化神!L147+魂骨!K147+魂环!L147+神兵!M146+神兵!AF146+魂核1!Q148</f>
        <v>2029.6206400000001</v>
      </c>
      <c r="N148">
        <f>(星级!N148+阶位!N148+战魄!N148+武魂!N148+众神殿!N148+精神空间!N147+天赋!M148+魂师之魄1!R148)*(1+BY148)+魂兽1!R150+化神!M147+魂骨!L147+魂环!M147+神兵!N146+神兵!AG146+魂核1!R148</f>
        <v>35502</v>
      </c>
      <c r="O148">
        <f>(星级!O148+阶位!O148+战魄!O148+武魂!O148+众神殿!O148+精神空间!O147+天赋!N148+魂师之魄1!S148)*(1+BZ148)+魂兽1!S150+化神!N147+魂骨!M147+魂环!N147+神兵!O146+神兵!AH146+魂核1!S148</f>
        <v>135.6</v>
      </c>
      <c r="P148">
        <f>(星级!P148+阶位!P148+战魄!P148+武魂!P148+众神殿!P148+精神空间!P147+天赋!O148+魂师之魄1!T148)*(1+CA148)+魂兽1!T150+化神!O147+魂骨!N147+魂环!O147+神兵!P146+神兵!AI146+魂核1!T148</f>
        <v>130096.48879999999</v>
      </c>
      <c r="Q148">
        <f>(星级!Q148+阶位!Q148+战魄!Q148+武魂!Q148+众神殿!Q148+精神空间!Q147+天赋!P148+魂师之魄1!U148)*(1+CB148)+魂兽1!U150+化神!P147+魂骨!O147+魂环!P147+神兵!Q146+神兵!AJ146+魂核1!U148</f>
        <v>130096.48879999999</v>
      </c>
      <c r="R148">
        <f>化神!R147+魂环!Q147</f>
        <v>66655</v>
      </c>
      <c r="S148">
        <f>化神!S147+魂环!R147</f>
        <v>66655</v>
      </c>
      <c r="T148">
        <f>魂环!S147</f>
        <v>2000</v>
      </c>
      <c r="U148">
        <f>魂环!T147</f>
        <v>2000</v>
      </c>
      <c r="V148">
        <f>魂核1!Y148+神器1!AD148+VLOOKUP(精神空间!$B$2,精神空间!$BR$4:$BT$11,2,)</f>
        <v>0.78991</v>
      </c>
      <c r="W148">
        <f>魂核1!Z148+神器1!AE148+VLOOKUP(精神空间!$B$2,精神空间!$BR$4:$BT$11,2,)</f>
        <v>0.78991</v>
      </c>
      <c r="Y148">
        <f>(星级!S148+阶位!T148+战魄!D148+武魂!T148+众神殿!D148+精神空间!T147+天赋!S148+魂师之魄1!H148)*(1+BO148)+魂兽1!H150+化神!C147+魂骨!B147+魂环!C147+神兵!D146+神兵!W146+魂核1!H148</f>
        <v>1900598.7791097597</v>
      </c>
      <c r="Z148">
        <f>(星级!T148+阶位!U148+战魄!E148+武魂!U148+众神殿!E148+精神空间!U147+天赋!T148+魂师之魄1!I148)*(1+BP148)+魂兽1!I150+化神!D147+魂骨!C147+魂环!D147+神兵!E146+神兵!X146+魂核1!I148</f>
        <v>457567.39907330001</v>
      </c>
      <c r="AA148">
        <f>(星级!U148+阶位!V148+战魄!F148+武魂!V148+众神殿!F148+精神空间!V147+天赋!U148+魂师之魄1!J148)*(1+BQ148)+魂兽1!J150+化神!E147+魂骨!D147+魂环!E147+神兵!F146+神兵!Y146+魂核1!J148</f>
        <v>164279.64752</v>
      </c>
      <c r="AB148">
        <f>(星级!V148+阶位!W148+战魄!G148+武魂!W148+众神殿!G148+精神空间!W147+天赋!V148+魂师之魄1!K148)*(1+BR148)+魂兽1!K150+化神!F147+魂骨!E147+魂环!F147+神兵!G146+神兵!Z146+魂核1!K148</f>
        <v>138893.24751999998</v>
      </c>
      <c r="AC148">
        <f>(星级!W148+阶位!X148+战魄!H148+武魂!X148+众神殿!H148+精神空间!X147+天赋!W148+魂师之魄1!L148)*(1+BS148)+魂兽1!L150+化神!G147+魂骨!F147+魂环!G147+神兵!H146+神兵!AA146+魂核1!L148</f>
        <v>2528.80528</v>
      </c>
      <c r="AD148">
        <f>(星级!X148+阶位!Y148+战魄!I148+武魂!Y148+众神殿!I148+精神空间!Y147+天赋!X148+魂师之魄1!M148)*(1+BT148)+魂兽1!M150+化神!H147+魂骨!G147+魂环!H147+神兵!I146+神兵!AB146+魂核1!M148</f>
        <v>1996.2612800000002</v>
      </c>
      <c r="AE148">
        <f>(星级!Y148+阶位!Z148+战魄!J148+武魂!Z148+众神殿!J148+精神空间!Z147+天赋!Y148+魂师之魄1!N148)*(1+BU148)+魂兽1!N150+化神!I147+魂骨!H147+魂环!I147+神兵!J146+神兵!AC146+魂核1!N148</f>
        <v>2120.394272</v>
      </c>
      <c r="AF148">
        <f>(星级!Z148+阶位!AA148+战魄!K148+武魂!AA148+众神殿!K148+精神空间!AA147+天赋!Z148+魂师之魄1!O148)*(1+BV148)+魂兽1!O150+化神!J147+魂骨!I147+魂环!J147+神兵!K146+神兵!AD146+魂核1!O148</f>
        <v>2052.9320000000002</v>
      </c>
      <c r="AG148">
        <f>(星级!AA148+阶位!AB148+战魄!L148+武魂!AB148+众神殿!L148+精神空间!AB147+天赋!AA148+魂师之魄1!P148)*(1+BW148)+魂兽1!P150+化神!K147+魂骨!J147+魂环!K147+神兵!L146+神兵!AE146+魂核1!P148</f>
        <v>2677.7166400000001</v>
      </c>
      <c r="AH148">
        <f>(星级!AB148+阶位!AC148+战魄!M148+武魂!AC148+众神殿!M148+精神空间!AC147+天赋!AB148+魂师之魄1!Q148)*(1+BX148)+魂兽1!Q150+化神!L147+魂骨!K147+魂环!L147+神兵!M146+神兵!AF146+魂核1!Q148</f>
        <v>2029.6206400000001</v>
      </c>
      <c r="AI148">
        <f>(星级!AC148+阶位!AD148+战魄!N148+武魂!AD148+众神殿!N148+精神空间!AD147+天赋!AC148+魂师之魄1!R148)*(1+BY148)+魂兽1!R150+化神!M147+魂骨!L147+魂环!M147+神兵!N146+神兵!AG146+魂核1!R148</f>
        <v>28352.799999999999</v>
      </c>
      <c r="AJ148">
        <f>(星级!AD148+阶位!AE148+战魄!O148+武魂!AE148+众神殿!O148+精神空间!AE147+天赋!AD148+魂师之魄1!S148)*(1+BZ148)+魂兽1!S150+化神!N147+魂骨!M147+魂环!N147+神兵!O146+神兵!AH146+魂核1!S148</f>
        <v>214.7</v>
      </c>
      <c r="AK148">
        <f>(星级!AE148+阶位!AF148+战魄!P148+武魂!AF148+众神殿!P148+精神空间!AF147+天赋!AE148+魂师之魄1!T148)*(1+CA148)+魂兽1!T150+化神!O147+魂骨!N147+魂环!O147+神兵!P146+神兵!AI146+魂核1!T148</f>
        <v>123201.28880000001</v>
      </c>
      <c r="AL148">
        <f>(星级!AF148+阶位!AG148+战魄!Q148+武魂!AG148+众神殿!Q148+精神空间!AG147+天赋!AF148+魂师之魄1!U148)*(1+CB148)+魂兽1!U150+化神!P147+魂骨!O147+魂环!P147+神兵!Q146+神兵!AJ146+魂核1!U148</f>
        <v>123201.28880000001</v>
      </c>
      <c r="AM148">
        <f>化神!R147+魂环!Q147</f>
        <v>66655</v>
      </c>
      <c r="AN148">
        <f>化神!S147+魂环!R147</f>
        <v>66655</v>
      </c>
      <c r="AO148">
        <f>魂环!S147</f>
        <v>2000</v>
      </c>
      <c r="AP148">
        <f>魂环!T147</f>
        <v>2000</v>
      </c>
      <c r="AQ148">
        <f>魂核1!Y148+神器1!AD148+VLOOKUP(精神空间!$B$2,精神空间!$BR$4:$BT$11,2,)</f>
        <v>0.78991</v>
      </c>
      <c r="AR148">
        <f>魂核1!Z148+神器1!AE148+VLOOKUP(精神空间!$B$2,精神空间!$BR$4:$BT$11,2,)</f>
        <v>0.78991</v>
      </c>
      <c r="AT148">
        <f>(星级!AH148+阶位!AJ148+战魄!D148+武魂!AJ148+众神殿!D148+精神空间!AJ147+天赋!AI148+魂师之魄1!H148)*(1+BO148)+魂兽1!H150+化神!C147+魂骨!B147+魂环!C147+神兵!D146+神兵!W146+魂核1!H148</f>
        <v>1782825.0921713798</v>
      </c>
      <c r="AU148">
        <f>(星级!AI148+阶位!AK148+战魄!E148+武魂!AK148+众神殿!E148+精神空间!AK147+天赋!AJ148+魂师之魄1!I148)*(1+BP148)+魂兽1!I150+化神!D147+魂骨!C147+魂环!D147+神兵!E146+神兵!X146+魂核1!I148</f>
        <v>477012.99222838</v>
      </c>
      <c r="AV148">
        <f>(星级!AJ148+阶位!AL148+战魄!F148+武魂!AL148+众神殿!F148+精神空间!AL147+天赋!AK148+魂师之魄1!J148)*(1+BQ148)+魂兽1!J150+化神!E147+魂骨!D147+魂环!E147+神兵!F146+神兵!Y146+魂核1!J148</f>
        <v>133532.10576000001</v>
      </c>
      <c r="AW148">
        <f>(星级!AK148+阶位!AM148+战魄!G148+武魂!AM148+众神殿!G148+精神空间!AM147+天赋!AL148+魂师之魄1!K148)*(1+BR148)+魂兽1!K150+化神!F147+魂骨!E147+魂环!F147+神兵!G146+神兵!Z146+魂核1!K148</f>
        <v>157763.44016</v>
      </c>
      <c r="AX148">
        <f>(星级!AL148+阶位!AN148+战魄!H148+武魂!AN148+众神殿!H148+精神空间!AN147+天赋!AM148+魂师之魄1!L148)*(1+BS148)+魂兽1!L150+化神!G147+魂骨!F147+魂环!G147+神兵!H146+神兵!AA146+魂核1!L148</f>
        <v>2552.1166400000002</v>
      </c>
      <c r="AY148">
        <f>(星级!AM148+阶位!AO148+战魄!I148+武魂!AO148+众神殿!I148+精神空间!AO147+天赋!AN148+魂师之魄1!M148)*(1+BT148)+魂兽1!M150+化神!H147+魂骨!G147+魂环!H147+神兵!I146+神兵!AB146+魂核1!M148</f>
        <v>2019.5726400000001</v>
      </c>
      <c r="AZ148">
        <f>(星级!AN148+阶位!AP148+战魄!J148+武魂!AP148+众神殿!J148+精神空间!AP147+天赋!AO148+魂师之魄1!N148)*(1+BU148)+魂兽1!N150+化神!I147+魂骨!H147+魂环!I147+神兵!J146+神兵!AC146+魂核1!N148</f>
        <v>2097.0829119999999</v>
      </c>
      <c r="BA148">
        <f>(星级!AO148+阶位!AQ148+战魄!K148+武魂!AQ148+众神殿!K148+精神空间!AQ147+天赋!AP148+魂师之魄1!O148)*(1+BV148)+魂兽1!O150+化神!J147+魂骨!I147+魂环!J147+神兵!K146+神兵!AD146+魂核1!O148</f>
        <v>2019.5726400000001</v>
      </c>
      <c r="BB148">
        <f>(星级!AP148+阶位!AR148+战魄!L148+武魂!AR148+众神殿!L148+精神空间!AR147+天赋!AQ148+魂师之魄1!P148)*(1+BW148)+魂兽1!P150+化神!K147+魂骨!J147+魂环!K147+神兵!L146+神兵!AE146+魂核1!P148</f>
        <v>2677.7166400000001</v>
      </c>
      <c r="BC148">
        <f>(星级!AQ148+阶位!AS148+战魄!M148+武魂!AS148+众神殿!M148+精神空间!AS147+天赋!AR148+魂师之魄1!Q148)*(1+BX148)+魂兽1!Q150+化神!L147+魂骨!K147+魂环!L147+神兵!M146+神兵!AF146+魂核1!Q148</f>
        <v>2029.6206400000001</v>
      </c>
      <c r="BD148">
        <f>(星级!AR148+阶位!AT148+战魄!N148+武魂!AT148+众神殿!N148+精神空间!AT147+天赋!AS148+魂师之魄1!R148)*(1+BY148)+魂兽1!R150+化神!M147+魂骨!L147+魂环!M147+神兵!N146+神兵!AG146+魂核1!R148</f>
        <v>14176.4</v>
      </c>
      <c r="BE148">
        <f>(星级!AS148+阶位!AU148+战魄!O148+武魂!AU148+众神殿!O148+精神空间!AU147+天赋!AT148+魂师之魄1!S148)*(1+BZ148)+魂兽1!S150+化神!N147+魂骨!M147+魂环!N147+神兵!O146+神兵!AH146+魂核1!S148</f>
        <v>271.2</v>
      </c>
      <c r="BF148">
        <f>(星级!AT148+阶位!AV148+战魄!P148+武魂!AV148+众神殿!P148+精神空间!AV147+天赋!AU148+魂师之魄1!T148)*(1+CA148)+魂兽1!T150+化神!O147+魂骨!N147+魂环!O147+神兵!P146+神兵!AI146+魂核1!T148</f>
        <v>123201.28880000001</v>
      </c>
      <c r="BG148">
        <f>(星级!AU148+阶位!AW148+战魄!Q148+武魂!AW148+众神殿!Q148+精神空间!AW147+天赋!AV148+魂师之魄1!U148)*(1+CB148)+魂兽1!U150+化神!P147+魂骨!O147+魂环!P147+神兵!Q146+神兵!AJ146+魂核1!U148</f>
        <v>123201.28880000001</v>
      </c>
      <c r="BH148">
        <f>化神!R147+魂环!Q147</f>
        <v>66655</v>
      </c>
      <c r="BI148">
        <f>化神!S147+魂环!R147</f>
        <v>66655</v>
      </c>
      <c r="BJ148">
        <f>魂环!S147</f>
        <v>2000</v>
      </c>
      <c r="BK148">
        <f>魂环!T147</f>
        <v>2000</v>
      </c>
      <c r="BL148">
        <f>魂核1!Y148+神器1!AD148+VLOOKUP(精神空间!$B$2,精神空间!$BR$4:$BT$11,2,)</f>
        <v>0.78991</v>
      </c>
      <c r="BM148">
        <f>魂核1!Z148+神器1!AE148+VLOOKUP(精神空间!$B$2,精神空间!$BR$4:$BT$11,2,)</f>
        <v>0.78991</v>
      </c>
      <c r="BO148">
        <f>战魄!T148+武魂!AZ148+好感度!D147+魂师之魄1!Y148+神器1!M148+魂兽1!X150+精神空间!BA147+精神空间!BC147</f>
        <v>3.1779099999999998</v>
      </c>
      <c r="BP148">
        <f>战魄!U148+武魂!BA148+好感度!E147+魂师之魄1!Z148+神器1!N148+魂兽1!Y150+精神空间!BB147+精神空间!BD147</f>
        <v>2.1779099999999998</v>
      </c>
      <c r="BQ148">
        <f>战魄!V148+武魂!BB148+好感度!F147+魂师之魄1!AA148+神器1!O148+魂兽1!Z150</f>
        <v>1.08</v>
      </c>
      <c r="BR148">
        <f>战魄!W148+武魂!BC148+好感度!G147+魂师之魄1!AB148+神器1!P148+魂兽1!AA150</f>
        <v>1.08</v>
      </c>
      <c r="BS148">
        <f>战魄!X148+武魂!BD148+好感度!H147+魂师之魄1!AC148+神器1!Q148+魂兽1!AB150</f>
        <v>1.512</v>
      </c>
      <c r="BT148">
        <f>战魄!Y148+武魂!BE148+好感度!I147+魂师之魄1!AD148+神器1!R148+魂兽1!AC150</f>
        <v>1.512</v>
      </c>
      <c r="BU148">
        <f>战魄!Z148+武魂!BF148+好感度!J147+魂师之魄1!AE148+神器1!S148+魂兽1!AD150</f>
        <v>1.512</v>
      </c>
      <c r="BV148">
        <f>战魄!AA148+武魂!BG148+好感度!K147+魂师之魄1!AF148+神器1!T148+魂兽1!AE150</f>
        <v>1.512</v>
      </c>
      <c r="BW148">
        <f>战魄!AB148+武魂!BH148+好感度!L147+魂师之魄1!AG148+神器1!U148+魂兽1!AF150</f>
        <v>1.512</v>
      </c>
      <c r="BX148">
        <f>战魄!AC148+武魂!BI148+好感度!M147+魂师之魄1!AH148+神器1!V148+魂兽1!AG150</f>
        <v>1.512</v>
      </c>
      <c r="BY148">
        <f>战魄!AD148+武魂!BJ148+好感度!N147+魂师之魄1!AI148+神器1!W148+魂兽1!AH150</f>
        <v>1.44</v>
      </c>
      <c r="BZ148">
        <f>战魄!AE148+武魂!BK148+好感度!O147+魂师之魄1!AJ148+神器1!X148+魂兽1!AI150</f>
        <v>1.2599999999999998</v>
      </c>
      <c r="CA148">
        <f>战魄!AF148+武魂!BL148+好感度!P147+魂师之魄1!AK148+神器1!Y148+魂兽1!AJ150</f>
        <v>1.08</v>
      </c>
      <c r="CB148">
        <f>战魄!AG148+武魂!BM148+好感度!Q147+魂师之魄1!AL148+神器1!Z148+魂兽1!AK150</f>
        <v>1.08</v>
      </c>
    </row>
    <row r="149" spans="2:80" x14ac:dyDescent="0.2">
      <c r="B149">
        <v>145</v>
      </c>
      <c r="D149">
        <f>(星级!D149+阶位!D149+战魄!D149+武魂!D149+众神殿!D149+精神空间!D148+天赋!C149+魂师之魄1!H149)*(1+BO149)+魂兽1!H151+化神!C148+魂骨!B148+魂环!C148+神兵!D147+神兵!W147+魂核1!H149</f>
        <v>2031978.2477541398</v>
      </c>
      <c r="E149">
        <f>(星级!E149+阶位!E149+战魄!E149+武魂!E149+众神殿!E149+精神空间!E148+天赋!D149+魂师之魄1!I149)*(1+BP149)+魂兽1!I151+化神!D148+魂骨!C148+魂环!D148+神兵!E147+神兵!X147+魂核1!I149</f>
        <v>452046.91178426001</v>
      </c>
      <c r="F149">
        <f>(星级!F149+阶位!F149+战魄!F149+武魂!F149+众神殿!F149+精神空间!F148+天赋!E149+魂师之魄1!J149)*(1+BQ149)+魂兽1!J151+化神!E148+魂骨!D148+魂环!E148+神兵!F147+神兵!Y147+魂核1!J149</f>
        <v>193324.10191999999</v>
      </c>
      <c r="G149">
        <f>(星级!G149+阶位!G149+战魄!G149+武魂!G149+众神殿!G149+精神空间!G148+天赋!F149+魂师之魄1!K149)*(1+BR149)+魂兽1!K151+化神!F148+魂骨!E148+魂环!F148+神兵!G147+神兵!Z147+魂核1!K149</f>
        <v>156075.46192</v>
      </c>
      <c r="H149">
        <f>(星级!H149+阶位!H149+战魄!H149+武魂!H149+众神殿!H149+精神空间!H148+天赋!G149+魂师之魄1!L149)*(1+BS149)+魂兽1!L151+化神!G148+魂骨!F148+魂环!G148+神兵!H147+神兵!AA147+魂核1!L149</f>
        <v>2583.0704400000004</v>
      </c>
      <c r="I149">
        <f>(星级!I149+阶位!I149+战魄!I149+武魂!I149+众神殿!I149+精神空间!I148+天赋!H149+魂师之魄1!M149)*(1+BT149)+魂兽1!M151+化神!H148+魂骨!G148+魂环!H148+神兵!I147+神兵!AB147+魂核1!M149</f>
        <v>2030.1230400000002</v>
      </c>
      <c r="J149">
        <f>(星级!J149+阶位!J149+战魄!J149+武魂!J149+众神殿!J149+精神空间!J148+天赋!I149+魂师之魄1!N149)*(1+BU149)+魂兽1!N151+化神!I148+魂骨!H148+魂环!I148+神兵!J147+神兵!AC147+魂核1!N149</f>
        <v>2107.6333119999999</v>
      </c>
      <c r="K149">
        <f>(星级!K149+阶位!K149+战魄!K149+武魂!K149+众神殿!K149+精神空间!K148+天赋!J149+魂师之魄1!O149)*(1+BV149)+魂兽1!O151+化神!J148+魂骨!I148+魂环!J148+神兵!K147+神兵!AD147+魂核1!O149</f>
        <v>2040.1710400000002</v>
      </c>
      <c r="L149">
        <f>(星级!L149+阶位!L149+战魄!L149+武魂!L149+众神殿!L149+精神空间!L148+天赋!K149+魂师之魄1!P149)*(1+BW149)+魂兽1!P151+化神!K148+魂骨!J148+魂环!K148+神兵!L147+神兵!AE147+魂核1!P149</f>
        <v>2688.2670400000002</v>
      </c>
      <c r="M149">
        <f>(星级!M149+阶位!M149+战魄!M149+武魂!M149+众神殿!M149+精神空间!M148+天赋!L149+魂师之魄1!Q149)*(1+BX149)+魂兽1!Q151+化神!L148+魂骨!K148+魂环!L148+神兵!M147+神兵!AF147+魂核1!Q149</f>
        <v>2040.1710400000002</v>
      </c>
      <c r="N149">
        <f>(星级!N149+阶位!N149+战魄!N149+武魂!N149+众神殿!N149+精神空间!N148+天赋!M149+魂师之魄1!R149)*(1+BY149)+魂兽1!R151+化神!M148+魂骨!L148+魂环!M148+神兵!N147+神兵!AG147+魂核1!R149</f>
        <v>35746</v>
      </c>
      <c r="O149">
        <f>(星级!O149+阶位!O149+战魄!O149+武魂!O149+众神殿!O149+精神空间!O148+天赋!N149+魂师之魄1!S149)*(1+BZ149)+魂兽1!S151+化神!N148+魂骨!M148+魂环!N148+神兵!O147+神兵!AH147+魂核1!S149</f>
        <v>135.6</v>
      </c>
      <c r="P149">
        <f>(星级!P149+阶位!P149+战魄!P149+武魂!P149+众神殿!P149+精神空间!P148+天赋!O149+魂师之魄1!T149)*(1+CA149)+魂兽1!T151+化神!O148+魂骨!N148+魂环!O148+神兵!P147+神兵!AI147+魂核1!T149</f>
        <v>130118.80720000001</v>
      </c>
      <c r="Q149">
        <f>(星级!Q149+阶位!Q149+战魄!Q149+武魂!Q149+众神殿!Q149+精神空间!Q148+天赋!P149+魂师之魄1!U149)*(1+CB149)+魂兽1!U151+化神!P148+魂骨!O148+魂环!P148+神兵!Q147+神兵!AJ147+魂核1!U149</f>
        <v>130118.80720000001</v>
      </c>
      <c r="R149">
        <f>化神!R148+魂环!Q148</f>
        <v>66655</v>
      </c>
      <c r="S149">
        <f>化神!S148+魂环!R148</f>
        <v>66655</v>
      </c>
      <c r="T149">
        <f>魂环!S148</f>
        <v>2000</v>
      </c>
      <c r="U149">
        <f>魂环!T148</f>
        <v>2000</v>
      </c>
      <c r="V149">
        <f>魂核1!Y149+神器1!AD149+VLOOKUP(精神空间!$B$2,精神空间!$BR$4:$BT$11,2,)</f>
        <v>0.78991</v>
      </c>
      <c r="W149">
        <f>魂核1!Z149+神器1!AE149+VLOOKUP(精神空间!$B$2,精神空间!$BR$4:$BT$11,2,)</f>
        <v>0.78991</v>
      </c>
      <c r="Y149">
        <f>(星级!S149+阶位!T149+战魄!D149+武魂!T149+众神殿!D149+精神空间!T148+天赋!S149+魂师之魄1!H149)*(1+BO149)+魂兽1!H151+化神!C148+魂骨!B148+魂环!C148+神兵!D147+神兵!W147+魂核1!H149</f>
        <v>1902674.3647977598</v>
      </c>
      <c r="Z149">
        <f>(星级!T149+阶位!U149+战魄!E149+武魂!U149+众神殿!E149+精神空间!U148+天赋!T149+魂师之魄1!I149)*(1+BP149)+魂兽1!I151+化神!D148+魂骨!C148+魂环!D148+神兵!E147+神兵!X147+魂核1!I149</f>
        <v>458070.78001729999</v>
      </c>
      <c r="AA149">
        <f>(星级!U149+阶位!V149+战魄!F149+武魂!V149+众神殿!F149+精神空间!V148+天赋!U149+魂师之魄1!J149)*(1+BQ149)+魂兽1!J151+化神!E148+魂骨!D148+魂环!E148+神兵!F147+神兵!Y147+魂核1!J149</f>
        <v>164403.61551999999</v>
      </c>
      <c r="AB149">
        <f>(星级!V149+阶位!W149+战魄!G149+武魂!W149+众神殿!G149+精神空间!W148+天赋!V149+魂师之魄1!K149)*(1+BR149)+魂兽1!K151+化神!F148+魂骨!E148+魂环!F148+神兵!G147+神兵!Z147+魂核1!K149</f>
        <v>138983.93552</v>
      </c>
      <c r="AC149">
        <f>(星级!W149+阶位!X149+战魄!H149+武魂!X149+众神殿!H149+精神空间!X148+天赋!W149+魂师之魄1!L149)*(1+BS149)+魂兽1!L151+化神!G148+魂骨!F148+魂环!G148+神兵!H147+神兵!AA147+魂核1!L149</f>
        <v>2559.57348</v>
      </c>
      <c r="AD149">
        <f>(星级!X149+阶位!Y149+战魄!I149+武魂!Y149+众神殿!I149+精神空间!Y148+天赋!X149+魂师之魄1!M149)*(1+BT149)+魂兽1!M151+化神!H148+魂骨!G148+魂环!H148+神兵!I147+神兵!AB147+魂核1!M149</f>
        <v>2006.81168</v>
      </c>
      <c r="AE149">
        <f>(星级!Y149+阶位!Z149+战魄!J149+武魂!Z149+众神殿!J149+精神空间!Z148+天赋!Y149+魂师之魄1!N149)*(1+BU149)+魂兽1!N151+化神!I148+魂骨!H148+魂环!I148+神兵!J147+神兵!AC147+魂核1!N149</f>
        <v>2130.9446720000001</v>
      </c>
      <c r="AF149">
        <f>(星级!Z149+阶位!AA149+战魄!K149+武魂!AA149+众神殿!K149+精神空间!AA148+天赋!Z149+魂师之魄1!O149)*(1+BV149)+魂兽1!O151+化神!J148+魂骨!I148+魂环!J148+神兵!K147+神兵!AD147+魂核1!O149</f>
        <v>2063.4824000000003</v>
      </c>
      <c r="AG149">
        <f>(星级!AA149+阶位!AB149+战魄!L149+武魂!AB149+众神殿!L149+精神空间!AB148+天赋!AA149+魂师之魄1!P149)*(1+BW149)+魂兽1!P151+化神!K148+魂骨!J148+魂环!K148+神兵!L147+神兵!AE147+魂核1!P149</f>
        <v>2688.2670400000002</v>
      </c>
      <c r="AH149">
        <f>(星级!AB149+阶位!AC149+战魄!M149+武魂!AC149+众神殿!M149+精神空间!AC148+天赋!AB149+魂师之魄1!Q149)*(1+BX149)+魂兽1!Q151+化神!L148+魂骨!K148+魂环!L148+神兵!M147+神兵!AF147+魂核1!Q149</f>
        <v>2040.1710400000002</v>
      </c>
      <c r="AI149">
        <f>(星级!AC149+阶位!AD149+战魄!N149+武魂!AD149+众神殿!N149+精神空间!AD148+天赋!AC149+魂师之魄1!R149)*(1+BY149)+魂兽1!R151+化神!M148+魂骨!L148+魂环!M148+神兵!N147+神兵!AG147+魂核1!R149</f>
        <v>28548</v>
      </c>
      <c r="AJ149">
        <f>(星级!AD149+阶位!AE149+战魄!O149+武魂!AE149+众神殿!O149+精神空间!AE148+天赋!AD149+魂师之魄1!S149)*(1+BZ149)+魂兽1!S151+化神!N148+魂骨!M148+魂环!N148+神兵!O147+神兵!AH147+魂核1!S149</f>
        <v>214.7</v>
      </c>
      <c r="AK149">
        <f>(星级!AE149+阶位!AF149+战魄!P149+武魂!AF149+众神殿!P149+精神空间!AF148+天赋!AE149+魂师之魄1!T149)*(1+CA149)+魂兽1!T151+化神!O148+魂骨!N148+魂环!O148+神兵!P147+神兵!AI147+魂核1!T149</f>
        <v>123223.6072</v>
      </c>
      <c r="AL149">
        <f>(星级!AF149+阶位!AG149+战魄!Q149+武魂!AG149+众神殿!Q149+精神空间!AG148+天赋!AF149+魂师之魄1!U149)*(1+CB149)+魂兽1!U151+化神!P148+魂骨!O148+魂环!P148+神兵!Q147+神兵!AJ147+魂核1!U149</f>
        <v>123223.6072</v>
      </c>
      <c r="AM149">
        <f>化神!R148+魂环!Q148</f>
        <v>66655</v>
      </c>
      <c r="AN149">
        <f>化神!S148+魂环!R148</f>
        <v>66655</v>
      </c>
      <c r="AO149">
        <f>魂环!S148</f>
        <v>2000</v>
      </c>
      <c r="AP149">
        <f>魂环!T148</f>
        <v>2000</v>
      </c>
      <c r="AQ149">
        <f>魂核1!Y149+神器1!AD149+VLOOKUP(精神空间!$B$2,精神空间!$BR$4:$BT$11,2,)</f>
        <v>0.78991</v>
      </c>
      <c r="AR149">
        <f>魂核1!Z149+神器1!AE149+VLOOKUP(精神空间!$B$2,精神空间!$BR$4:$BT$11,2,)</f>
        <v>0.78991</v>
      </c>
      <c r="AT149">
        <f>(星级!AH149+阶位!AJ149+战魄!D149+武魂!AJ149+众神殿!D149+精神空间!AJ148+天赋!AI149+魂师之魄1!H149)*(1+BO149)+魂兽1!H151+化神!C148+魂骨!B148+魂环!C148+神兵!D147+神兵!W147+魂核1!H149</f>
        <v>1784671.72839138</v>
      </c>
      <c r="AU149">
        <f>(星级!AI149+阶位!AK149+战魄!E149+武魂!AK149+众神殿!E149+精神空间!AK148+天赋!AJ149+魂师之魄1!I149)*(1+BP149)+魂兽1!I151+化神!D148+魂骨!C148+魂环!D148+神兵!E147+神兵!X147+魂核1!I149</f>
        <v>477546.40442187997</v>
      </c>
      <c r="AV149">
        <f>(星级!AJ149+阶位!AL149+战魄!F149+武魂!AL149+众神殿!F149+精神空间!AL148+天赋!AK149+魂师之魄1!J149)*(1+BQ149)+魂兽1!J151+化神!E148+魂骨!D148+魂环!E148+神兵!F147+神兵!Y147+魂核1!J149</f>
        <v>133612.16495999999</v>
      </c>
      <c r="AW149">
        <f>(星级!AK149+阶位!AM149+战魄!G149+武魂!AM149+众神殿!G149+精神空间!AM148+天赋!AL149+魂师之魄1!K149)*(1+BR149)+魂兽1!K151+化神!F148+魂骨!E148+魂环!F148+神兵!G147+神兵!Z147+魂核1!K149</f>
        <v>157874.11696000001</v>
      </c>
      <c r="AX149">
        <f>(星级!AL149+阶位!AN149+战魄!H149+武魂!AN149+众神殿!H149+精神空间!AN148+天赋!AM149+魂师之魄1!L149)*(1+BS149)+魂兽1!L151+化神!G148+魂骨!F148+魂环!G148+神兵!H147+神兵!AA147+魂核1!L149</f>
        <v>2583.0704400000004</v>
      </c>
      <c r="AY149">
        <f>(星级!AM149+阶位!AO149+战魄!I149+武魂!AO149+众神殿!I149+精神空间!AO148+天赋!AN149+魂师之魄1!M149)*(1+BT149)+魂兽1!M151+化神!H148+魂骨!G148+魂环!H148+神兵!I147+神兵!AB147+魂核1!M149</f>
        <v>2030.1230400000002</v>
      </c>
      <c r="AZ149">
        <f>(星级!AN149+阶位!AP149+战魄!J149+武魂!AP149+众神殿!J149+精神空间!AP148+天赋!AO149+魂师之魄1!N149)*(1+BU149)+魂兽1!N151+化神!I148+魂骨!H148+魂环!I148+神兵!J147+神兵!AC147+魂核1!N149</f>
        <v>2107.6333119999999</v>
      </c>
      <c r="BA149">
        <f>(星级!AO149+阶位!AQ149+战魄!K149+武魂!AQ149+众神殿!K149+精神空间!AQ148+天赋!AP149+魂师之魄1!O149)*(1+BV149)+魂兽1!O151+化神!J148+魂骨!I148+魂环!J148+神兵!K147+神兵!AD147+魂核1!O149</f>
        <v>2030.1230400000002</v>
      </c>
      <c r="BB149">
        <f>(星级!AP149+阶位!AR149+战魄!L149+武魂!AR149+众神殿!L149+精神空间!AR148+天赋!AQ149+魂师之魄1!P149)*(1+BW149)+魂兽1!P151+化神!K148+魂骨!J148+魂环!K148+神兵!L147+神兵!AE147+魂核1!P149</f>
        <v>2688.2670400000002</v>
      </c>
      <c r="BC149">
        <f>(星级!AQ149+阶位!AS149+战魄!M149+武魂!AS149+众神殿!M149+精神空间!AS148+天赋!AR149+魂师之魄1!Q149)*(1+BX149)+魂兽1!Q151+化神!L148+魂骨!K148+魂环!L148+神兵!M147+神兵!AF147+魂核1!Q149</f>
        <v>2040.1710400000002</v>
      </c>
      <c r="BD149">
        <f>(星级!AR149+阶位!AT149+战魄!N149+武魂!AT149+众神殿!N149+精神空间!AT148+天赋!AS149+魂师之魄1!R149)*(1+BY149)+魂兽1!R151+化神!M148+魂骨!L148+魂环!M148+神兵!N147+神兵!AG147+魂核1!R149</f>
        <v>14274</v>
      </c>
      <c r="BE149">
        <f>(星级!AS149+阶位!AU149+战魄!O149+武魂!AU149+众神殿!O149+精神空间!AU148+天赋!AT149+魂师之魄1!S149)*(1+BZ149)+魂兽1!S151+化神!N148+魂骨!M148+魂环!N148+神兵!O147+神兵!AH147+魂核1!S149</f>
        <v>271.2</v>
      </c>
      <c r="BF149">
        <f>(星级!AT149+阶位!AV149+战魄!P149+武魂!AV149+众神殿!P149+精神空间!AV148+天赋!AU149+魂师之魄1!T149)*(1+CA149)+魂兽1!T151+化神!O148+魂骨!N148+魂环!O148+神兵!P147+神兵!AI147+魂核1!T149</f>
        <v>123223.6072</v>
      </c>
      <c r="BG149">
        <f>(星级!AU149+阶位!AW149+战魄!Q149+武魂!AW149+众神殿!Q149+精神空间!AW148+天赋!AV149+魂师之魄1!U149)*(1+CB149)+魂兽1!U151+化神!P148+魂骨!O148+魂环!P148+神兵!Q147+神兵!AJ147+魂核1!U149</f>
        <v>123223.6072</v>
      </c>
      <c r="BH149">
        <f>化神!R148+魂环!Q148</f>
        <v>66655</v>
      </c>
      <c r="BI149">
        <f>化神!S148+魂环!R148</f>
        <v>66655</v>
      </c>
      <c r="BJ149">
        <f>魂环!S148</f>
        <v>2000</v>
      </c>
      <c r="BK149">
        <f>魂环!T148</f>
        <v>2000</v>
      </c>
      <c r="BL149">
        <f>魂核1!Y149+神器1!AD149+VLOOKUP(精神空间!$B$2,精神空间!$BR$4:$BT$11,2,)</f>
        <v>0.78991</v>
      </c>
      <c r="BM149">
        <f>魂核1!Z149+神器1!AE149+VLOOKUP(精神空间!$B$2,精神空间!$BR$4:$BT$11,2,)</f>
        <v>0.78991</v>
      </c>
      <c r="BO149">
        <f>战魄!T149+武魂!AZ149+好感度!D148+魂师之魄1!Y149+神器1!M149+魂兽1!X151+精神空间!BA148+精神空间!BC148</f>
        <v>3.1779099999999998</v>
      </c>
      <c r="BP149">
        <f>战魄!U149+武魂!BA149+好感度!E148+魂师之魄1!Z149+神器1!N149+魂兽1!Y151+精神空间!BB148+精神空间!BD148</f>
        <v>2.1779099999999998</v>
      </c>
      <c r="BQ149">
        <f>战魄!V149+武魂!BB149+好感度!F148+魂师之魄1!AA149+神器1!O149+魂兽1!Z151</f>
        <v>1.08</v>
      </c>
      <c r="BR149">
        <f>战魄!W149+武魂!BC149+好感度!G148+魂师之魄1!AB149+神器1!P149+魂兽1!AA151</f>
        <v>1.08</v>
      </c>
      <c r="BS149">
        <f>战魄!X149+武魂!BD149+好感度!H148+魂师之魄1!AC149+神器1!Q149+魂兽1!AB151</f>
        <v>1.532</v>
      </c>
      <c r="BT149">
        <f>战魄!Y149+武魂!BE149+好感度!I148+魂师之魄1!AD149+神器1!R149+魂兽1!AC151</f>
        <v>1.512</v>
      </c>
      <c r="BU149">
        <f>战魄!Z149+武魂!BF149+好感度!J148+魂师之魄1!AE149+神器1!S149+魂兽1!AD151</f>
        <v>1.512</v>
      </c>
      <c r="BV149">
        <f>战魄!AA149+武魂!BG149+好感度!K148+魂师之魄1!AF149+神器1!T149+魂兽1!AE151</f>
        <v>1.512</v>
      </c>
      <c r="BW149">
        <f>战魄!AB149+武魂!BH149+好感度!L148+魂师之魄1!AG149+神器1!U149+魂兽1!AF151</f>
        <v>1.512</v>
      </c>
      <c r="BX149">
        <f>战魄!AC149+武魂!BI149+好感度!M148+魂师之魄1!AH149+神器1!V149+魂兽1!AG151</f>
        <v>1.512</v>
      </c>
      <c r="BY149">
        <f>战魄!AD149+武魂!BJ149+好感度!N148+魂师之魄1!AI149+神器1!W149+魂兽1!AH151</f>
        <v>1.44</v>
      </c>
      <c r="BZ149">
        <f>战魄!AE149+武魂!BK149+好感度!O148+魂师之魄1!AJ149+神器1!X149+魂兽1!AI151</f>
        <v>1.2599999999999998</v>
      </c>
      <c r="CA149">
        <f>战魄!AF149+武魂!BL149+好感度!P148+魂师之魄1!AK149+神器1!Y149+魂兽1!AJ151</f>
        <v>1.08</v>
      </c>
      <c r="CB149">
        <f>战魄!AG149+武魂!BM149+好感度!Q148+魂师之魄1!AL149+神器1!Z149+魂兽1!AK151</f>
        <v>1.08</v>
      </c>
    </row>
    <row r="150" spans="2:80" x14ac:dyDescent="0.2">
      <c r="B150">
        <v>146</v>
      </c>
      <c r="D150">
        <f>(星级!D150+阶位!D150+战魄!D150+武魂!D150+众神殿!D150+精神空间!D149+天赋!C150+魂师之魄1!H150)*(1+BO150)+魂兽1!H152+化神!C149+魂骨!B149+魂环!C149+神兵!D148+神兵!W148+魂核1!H150</f>
        <v>2034288.6319841398</v>
      </c>
      <c r="E150">
        <f>(星级!E150+阶位!E150+战魄!E150+武魂!E150+众神殿!E150+精神空间!E149+天赋!D150+魂师之魄1!I150)*(1+BP150)+魂兽1!I152+化神!D149+魂骨!C149+魂环!D149+神兵!E148+神兵!X148+魂核1!I150</f>
        <v>452527.41177626001</v>
      </c>
      <c r="F150">
        <f>(星级!F150+阶位!F150+战魄!F150+武魂!F150+众神殿!F150+精神空间!F149+天赋!E150+魂师之魄1!J150)*(1+BQ150)+魂兽1!J152+化神!E149+魂骨!D149+魂环!E149+神兵!F148+神兵!Y148+魂核1!J150</f>
        <v>193478.43792</v>
      </c>
      <c r="G150">
        <f>(星级!G150+阶位!G150+战魄!G150+武魂!G150+众神殿!G150+精神空间!G149+天赋!F150+魂师之魄1!K150)*(1+BR150)+魂兽1!K152+化神!F149+魂骨!E149+魂环!F149+神兵!G148+神兵!Z148+魂核1!K150</f>
        <v>156186.11791999999</v>
      </c>
      <c r="H150">
        <f>(星级!H150+阶位!H150+战魄!H150+武魂!H150+众神殿!H150+精神空间!H149+天赋!G150+魂师之魄1!L150)*(1+BS150)+魂兽1!L152+化神!G149+魂骨!F149+魂环!G149+神兵!H148+神兵!AA148+魂核1!L150</f>
        <v>2593.7048399999999</v>
      </c>
      <c r="I150">
        <f>(星级!I150+阶位!I150+战魄!I150+武魂!I150+众神殿!I150+精神空间!I149+天赋!H150+魂师之魄1!M150)*(1+BT150)+魂兽1!M152+化神!H149+魂骨!G149+魂环!H149+神兵!I148+神兵!AB148+魂核1!M150</f>
        <v>2056.9208400000002</v>
      </c>
      <c r="J150">
        <f>(星级!J150+阶位!J150+战魄!J150+武魂!J150+众神殿!J150+精神空间!J149+天赋!I150+魂师之魄1!N150)*(1+BU150)+魂兽1!N152+化神!I149+魂骨!H149+魂环!I149+神兵!J148+神兵!AC148+魂核1!N150</f>
        <v>2118.183712</v>
      </c>
      <c r="K150">
        <f>(星级!K150+阶位!K150+战魄!K150+武魂!K150+众神殿!K150+精神空间!K149+天赋!J150+魂师之魄1!O150)*(1+BV150)+魂兽1!O152+化神!J149+魂骨!I149+魂环!J149+神兵!K148+神兵!AD148+魂核1!O150</f>
        <v>2050.7214399999998</v>
      </c>
      <c r="L150">
        <f>(星级!L150+阶位!L150+战魄!L150+武魂!L150+众神殿!L150+精神空间!L149+天赋!K150+魂师之魄1!P150)*(1+BW150)+魂兽1!P152+化神!K149+魂骨!J149+魂环!K149+神兵!L148+神兵!AE148+魂核1!P150</f>
        <v>2698.8174399999998</v>
      </c>
      <c r="M150">
        <f>(星级!M150+阶位!M150+战魄!M150+武魂!M150+众神殿!M150+精神空间!M149+天赋!L150+魂师之魄1!Q150)*(1+BX150)+魂兽1!Q152+化神!L149+魂骨!K149+魂环!L149+神兵!M148+神兵!AF148+魂核1!Q150</f>
        <v>2050.7214399999998</v>
      </c>
      <c r="N150">
        <f>(星级!N150+阶位!N150+战魄!N150+武魂!N150+众神殿!N150+精神空间!N149+天赋!M150+魂师之魄1!R150)*(1+BY150)+魂兽1!R152+化神!M149+魂骨!L149+魂环!M149+神兵!N148+神兵!AG148+魂核1!R150</f>
        <v>35990</v>
      </c>
      <c r="O150">
        <f>(星级!O150+阶位!O150+战魄!O150+武魂!O150+众神殿!O150+精神空间!O149+天赋!N150+魂师之魄1!S150)*(1+BZ150)+魂兽1!S152+化神!N149+魂骨!M149+魂环!N149+神兵!O148+神兵!AH148+魂核1!S150</f>
        <v>135.6</v>
      </c>
      <c r="P150">
        <f>(星级!P150+阶位!P150+战魄!P150+武魂!P150+众神殿!P150+精神空间!P149+天赋!O150+魂师之魄1!T150)*(1+CA150)+魂兽1!T152+化神!O149+魂骨!N149+魂环!O149+神兵!P148+神兵!AI148+魂核1!T150</f>
        <v>130141.1256</v>
      </c>
      <c r="Q150">
        <f>(星级!Q150+阶位!Q150+战魄!Q150+武魂!Q150+众神殿!Q150+精神空间!Q149+天赋!P150+魂师之魄1!U150)*(1+CB150)+魂兽1!U152+化神!P149+魂骨!O149+魂环!P149+神兵!Q148+神兵!AJ148+魂核1!U150</f>
        <v>130141.1256</v>
      </c>
      <c r="R150">
        <f>化神!R149+魂环!Q149</f>
        <v>66655</v>
      </c>
      <c r="S150">
        <f>化神!S149+魂环!R149</f>
        <v>66655</v>
      </c>
      <c r="T150">
        <f>魂环!S149</f>
        <v>2000</v>
      </c>
      <c r="U150">
        <f>魂环!T149</f>
        <v>2000</v>
      </c>
      <c r="V150">
        <f>魂核1!Y150+神器1!AD150+VLOOKUP(精神空间!$B$2,精神空间!$BR$4:$BT$11,2,)</f>
        <v>0.78991</v>
      </c>
      <c r="W150">
        <f>魂核1!Z150+神器1!AE150+VLOOKUP(精神空间!$B$2,精神空间!$BR$4:$BT$11,2,)</f>
        <v>0.78991</v>
      </c>
      <c r="Y150">
        <f>(星级!S150+阶位!T150+战魄!D150+武魂!T150+众神殿!D150+精神空间!T149+天赋!S150+魂师之魄1!H150)*(1+BO150)+魂兽1!H152+化神!C149+魂骨!B149+魂环!C149+神兵!D148+神兵!W148+魂核1!H150</f>
        <v>1904749.9504857599</v>
      </c>
      <c r="Z150">
        <f>(星级!T150+阶位!U150+战魄!E150+武魂!U150+众神殿!E150+精神空间!U149+天赋!T150+魂师之魄1!I150)*(1+BP150)+魂兽1!I152+化神!D149+魂骨!C149+魂环!D149+神兵!E148+神兵!X148+魂核1!I150</f>
        <v>458574.16096129996</v>
      </c>
      <c r="AA150">
        <f>(星级!U150+阶位!V150+战魄!F150+武魂!V150+众神殿!F150+精神空间!V149+天赋!U150+魂师之魄1!J150)*(1+BQ150)+魂兽1!J152+化神!E149+魂骨!D149+魂环!E149+神兵!F148+神兵!Y148+魂核1!J150</f>
        <v>164527.58352000001</v>
      </c>
      <c r="AB150">
        <f>(星级!V150+阶位!W150+战魄!G150+武魂!W150+众神殿!G150+精神空间!W149+天赋!V150+魂师之魄1!K150)*(1+BR150)+魂兽1!K152+化神!F149+魂骨!E149+魂环!F149+神兵!G148+神兵!Z148+魂核1!K150</f>
        <v>139074.62351999999</v>
      </c>
      <c r="AC150">
        <f>(星级!W150+阶位!X150+战魄!H150+武魂!X150+众神殿!H150+精神空间!X149+天赋!W150+魂师之魄1!L150)*(1+BS150)+魂兽1!L152+化神!G149+魂骨!F149+魂环!G149+神兵!H148+神兵!AA148+魂核1!L150</f>
        <v>2570.2078799999999</v>
      </c>
      <c r="AD150">
        <f>(星级!X150+阶位!Y150+战魄!I150+武魂!Y150+众神殿!I150+精神空间!Y149+天赋!X150+魂师之魄1!M150)*(1+BT150)+魂兽1!M152+化神!H149+魂骨!G149+魂环!H149+神兵!I148+神兵!AB148+魂核1!M150</f>
        <v>2033.4238800000001</v>
      </c>
      <c r="AE150">
        <f>(星级!Y150+阶位!Z150+战魄!J150+武魂!Z150+众神殿!J150+精神空间!Z149+天赋!Y150+魂师之魄1!N150)*(1+BU150)+魂兽1!N152+化神!I149+魂骨!H149+魂环!I149+神兵!J148+神兵!AC148+魂核1!N150</f>
        <v>2141.4950720000002</v>
      </c>
      <c r="AF150">
        <f>(星级!Z150+阶位!AA150+战魄!K150+武魂!AA150+众神殿!K150+精神空间!AA149+天赋!Z150+魂师之魄1!O150)*(1+BV150)+魂兽1!O152+化神!J149+魂骨!I149+魂环!J149+神兵!K148+神兵!AD148+魂核1!O150</f>
        <v>2074.0328000000004</v>
      </c>
      <c r="AG150">
        <f>(星级!AA150+阶位!AB150+战魄!L150+武魂!AB150+众神殿!L150+精神空间!AB149+天赋!AA150+魂师之魄1!P150)*(1+BW150)+魂兽1!P152+化神!K149+魂骨!J149+魂环!K149+神兵!L148+神兵!AE148+魂核1!P150</f>
        <v>2698.8174399999998</v>
      </c>
      <c r="AH150">
        <f>(星级!AB150+阶位!AC150+战魄!M150+武魂!AC150+众神殿!M150+精神空间!AC149+天赋!AB150+魂师之魄1!Q150)*(1+BX150)+魂兽1!Q152+化神!L149+魂骨!K149+魂环!L149+神兵!M148+神兵!AF148+魂核1!Q150</f>
        <v>2050.7214399999998</v>
      </c>
      <c r="AI150">
        <f>(星级!AC150+阶位!AD150+战魄!N150+武魂!AD150+众神殿!N150+精神空间!AD149+天赋!AC150+魂师之魄1!R150)*(1+BY150)+魂兽1!R152+化神!M149+魂骨!L149+魂环!M149+神兵!N148+神兵!AG148+魂核1!R150</f>
        <v>28743.200000000001</v>
      </c>
      <c r="AJ150">
        <f>(星级!AD150+阶位!AE150+战魄!O150+武魂!AE150+众神殿!O150+精神空间!AE149+天赋!AD150+魂师之魄1!S150)*(1+BZ150)+魂兽1!S152+化神!N149+魂骨!M149+魂环!N149+神兵!O148+神兵!AH148+魂核1!S150</f>
        <v>214.7</v>
      </c>
      <c r="AK150">
        <f>(星级!AE150+阶位!AF150+战魄!P150+武魂!AF150+众神殿!P150+精神空间!AF149+天赋!AE150+魂师之魄1!T150)*(1+CA150)+魂兽1!T152+化神!O149+魂骨!N149+魂环!O149+神兵!P148+神兵!AI148+魂核1!T150</f>
        <v>123245.9256</v>
      </c>
      <c r="AL150">
        <f>(星级!AF150+阶位!AG150+战魄!Q150+武魂!AG150+众神殿!Q150+精神空间!AG149+天赋!AF150+魂师之魄1!U150)*(1+CB150)+魂兽1!U152+化神!P149+魂骨!O149+魂环!P149+神兵!Q148+神兵!AJ148+魂核1!U150</f>
        <v>123245.9256</v>
      </c>
      <c r="AM150">
        <f>化神!R149+魂环!Q149</f>
        <v>66655</v>
      </c>
      <c r="AN150">
        <f>化神!S149+魂环!R149</f>
        <v>66655</v>
      </c>
      <c r="AO150">
        <f>魂环!S149</f>
        <v>2000</v>
      </c>
      <c r="AP150">
        <f>魂环!T149</f>
        <v>2000</v>
      </c>
      <c r="AQ150">
        <f>魂核1!Y150+神器1!AD150+VLOOKUP(精神空间!$B$2,精神空间!$BR$4:$BT$11,2,)</f>
        <v>0.78991</v>
      </c>
      <c r="AR150">
        <f>魂核1!Z150+神器1!AE150+VLOOKUP(精神空间!$B$2,精神空间!$BR$4:$BT$11,2,)</f>
        <v>0.78991</v>
      </c>
      <c r="AT150">
        <f>(星级!AH150+阶位!AJ150+战魄!D150+武魂!AJ150+众神殿!D150+精神空间!AJ149+天赋!AI150+魂师之魄1!H150)*(1+BO150)+魂兽1!H152+化神!C149+魂骨!B149+魂环!C149+神兵!D148+神兵!W148+魂核1!H150</f>
        <v>1786518.3646113798</v>
      </c>
      <c r="AU150">
        <f>(星级!AI150+阶位!AK150+战魄!E150+武魂!AK150+众神殿!E150+精神空间!AK149+天赋!AJ150+魂师之魄1!I150)*(1+BP150)+魂兽1!I152+化神!D149+魂骨!C149+魂环!D149+神兵!E148+神兵!X148+魂核1!I150</f>
        <v>478079.81661538</v>
      </c>
      <c r="AV150">
        <f>(星级!AJ150+阶位!AL150+战魄!F150+武魂!AL150+众神殿!F150+精神空间!AL149+天赋!AK150+魂师之魄1!J150)*(1+BQ150)+魂兽1!J152+化神!E149+魂骨!D149+魂环!E149+神兵!F148+神兵!Y148+魂核1!J150</f>
        <v>133692.22416000001</v>
      </c>
      <c r="AW150">
        <f>(星级!AK150+阶位!AM150+战魄!G150+武魂!AM150+众神殿!G150+精神空间!AM149+天赋!AL150+魂师之魄1!K150)*(1+BR150)+魂兽1!K152+化神!F149+魂骨!E149+魂环!F149+神兵!G148+神兵!Z148+魂核1!K150</f>
        <v>157984.79376000003</v>
      </c>
      <c r="AX150">
        <f>(星级!AL150+阶位!AN150+战魄!H150+武魂!AN150+众神殿!H150+精神空间!AN149+天赋!AM150+魂师之魄1!L150)*(1+BS150)+魂兽1!L152+化神!G149+魂骨!F149+魂环!G149+神兵!H148+神兵!AA148+魂核1!L150</f>
        <v>2593.7048399999999</v>
      </c>
      <c r="AY150">
        <f>(星级!AM150+阶位!AO150+战魄!I150+武魂!AO150+众神殿!I150+精神空间!AO149+天赋!AN150+魂师之魄1!M150)*(1+BT150)+魂兽1!M152+化神!H149+魂骨!G149+魂环!H149+神兵!I148+神兵!AB148+魂核1!M150</f>
        <v>2056.9208400000002</v>
      </c>
      <c r="AZ150">
        <f>(星级!AN150+阶位!AP150+战魄!J150+武魂!AP150+众神殿!J150+精神空间!AP149+天赋!AO150+魂师之魄1!N150)*(1+BU150)+魂兽1!N152+化神!I149+魂骨!H149+魂环!I149+神兵!J148+神兵!AC148+魂核1!N150</f>
        <v>2118.183712</v>
      </c>
      <c r="BA150">
        <f>(星级!AO150+阶位!AQ150+战魄!K150+武魂!AQ150+众神殿!K150+精神空间!AQ149+天赋!AP150+魂师之魄1!O150)*(1+BV150)+魂兽1!O152+化神!J149+魂骨!I149+魂环!J149+神兵!K148+神兵!AD148+魂核1!O150</f>
        <v>2040.67344</v>
      </c>
      <c r="BB150">
        <f>(星级!AP150+阶位!AR150+战魄!L150+武魂!AR150+众神殿!L150+精神空间!AR149+天赋!AQ150+魂师之魄1!P150)*(1+BW150)+魂兽1!P152+化神!K149+魂骨!J149+魂环!K149+神兵!L148+神兵!AE148+魂核1!P150</f>
        <v>2698.8174399999998</v>
      </c>
      <c r="BC150">
        <f>(星级!AQ150+阶位!AS150+战魄!M150+武魂!AS150+众神殿!M150+精神空间!AS149+天赋!AR150+魂师之魄1!Q150)*(1+BX150)+魂兽1!Q152+化神!L149+魂骨!K149+魂环!L149+神兵!M148+神兵!AF148+魂核1!Q150</f>
        <v>2050.7214399999998</v>
      </c>
      <c r="BD150">
        <f>(星级!AR150+阶位!AT150+战魄!N150+武魂!AT150+众神殿!N150+精神空间!AT149+天赋!AS150+魂师之魄1!R150)*(1+BY150)+魂兽1!R152+化神!M149+魂骨!L149+魂环!M149+神兵!N148+神兵!AG148+魂核1!R150</f>
        <v>14371.6</v>
      </c>
      <c r="BE150">
        <f>(星级!AS150+阶位!AU150+战魄!O150+武魂!AU150+众神殿!O150+精神空间!AU149+天赋!AT150+魂师之魄1!S150)*(1+BZ150)+魂兽1!S152+化神!N149+魂骨!M149+魂环!N149+神兵!O148+神兵!AH148+魂核1!S150</f>
        <v>271.2</v>
      </c>
      <c r="BF150">
        <f>(星级!AT150+阶位!AV150+战魄!P150+武魂!AV150+众神殿!P150+精神空间!AV149+天赋!AU150+魂师之魄1!T150)*(1+CA150)+魂兽1!T152+化神!O149+魂骨!N149+魂环!O149+神兵!P148+神兵!AI148+魂核1!T150</f>
        <v>123245.9256</v>
      </c>
      <c r="BG150">
        <f>(星级!AU150+阶位!AW150+战魄!Q150+武魂!AW150+众神殿!Q150+精神空间!AW149+天赋!AV150+魂师之魄1!U150)*(1+CB150)+魂兽1!U152+化神!P149+魂骨!O149+魂环!P149+神兵!Q148+神兵!AJ148+魂核1!U150</f>
        <v>123245.9256</v>
      </c>
      <c r="BH150">
        <f>化神!R149+魂环!Q149</f>
        <v>66655</v>
      </c>
      <c r="BI150">
        <f>化神!S149+魂环!R149</f>
        <v>66655</v>
      </c>
      <c r="BJ150">
        <f>魂环!S149</f>
        <v>2000</v>
      </c>
      <c r="BK150">
        <f>魂环!T149</f>
        <v>2000</v>
      </c>
      <c r="BL150">
        <f>魂核1!Y150+神器1!AD150+VLOOKUP(精神空间!$B$2,精神空间!$BR$4:$BT$11,2,)</f>
        <v>0.78991</v>
      </c>
      <c r="BM150">
        <f>魂核1!Z150+神器1!AE150+VLOOKUP(精神空间!$B$2,精神空间!$BR$4:$BT$11,2,)</f>
        <v>0.78991</v>
      </c>
      <c r="BO150">
        <f>战魄!T150+武魂!AZ150+好感度!D149+魂师之魄1!Y150+神器1!M150+魂兽1!X152+精神空间!BA149+精神空间!BC149</f>
        <v>3.1779099999999998</v>
      </c>
      <c r="BP150">
        <f>战魄!U150+武魂!BA150+好感度!E149+魂师之魄1!Z150+神器1!N150+魂兽1!Y152+精神空间!BB149+精神空间!BD149</f>
        <v>2.1779099999999998</v>
      </c>
      <c r="BQ150">
        <f>战魄!V150+武魂!BB150+好感度!F149+魂师之魄1!AA150+神器1!O150+魂兽1!Z152</f>
        <v>1.08</v>
      </c>
      <c r="BR150">
        <f>战魄!W150+武魂!BC150+好感度!G149+魂师之魄1!AB150+神器1!P150+魂兽1!AA152</f>
        <v>1.08</v>
      </c>
      <c r="BS150">
        <f>战魄!X150+武魂!BD150+好感度!H149+魂师之魄1!AC150+神器1!Q150+魂兽1!AB152</f>
        <v>1.532</v>
      </c>
      <c r="BT150">
        <f>战魄!Y150+武魂!BE150+好感度!I149+魂师之魄1!AD150+神器1!R150+魂兽1!AC152</f>
        <v>1.532</v>
      </c>
      <c r="BU150">
        <f>战魄!Z150+武魂!BF150+好感度!J149+魂师之魄1!AE150+神器1!S150+魂兽1!AD152</f>
        <v>1.512</v>
      </c>
      <c r="BV150">
        <f>战魄!AA150+武魂!BG150+好感度!K149+魂师之魄1!AF150+神器1!T150+魂兽1!AE152</f>
        <v>1.512</v>
      </c>
      <c r="BW150">
        <f>战魄!AB150+武魂!BH150+好感度!L149+魂师之魄1!AG150+神器1!U150+魂兽1!AF152</f>
        <v>1.512</v>
      </c>
      <c r="BX150">
        <f>战魄!AC150+武魂!BI150+好感度!M149+魂师之魄1!AH150+神器1!V150+魂兽1!AG152</f>
        <v>1.512</v>
      </c>
      <c r="BY150">
        <f>战魄!AD150+武魂!BJ150+好感度!N149+魂师之魄1!AI150+神器1!W150+魂兽1!AH152</f>
        <v>1.44</v>
      </c>
      <c r="BZ150">
        <f>战魄!AE150+武魂!BK150+好感度!O149+魂师之魄1!AJ150+神器1!X150+魂兽1!AI152</f>
        <v>1.2599999999999998</v>
      </c>
      <c r="CA150">
        <f>战魄!AF150+武魂!BL150+好感度!P149+魂师之魄1!AK150+神器1!Y150+魂兽1!AJ152</f>
        <v>1.08</v>
      </c>
      <c r="CB150">
        <f>战魄!AG150+武魂!BM150+好感度!Q149+魂师之魄1!AL150+神器1!Z150+魂兽1!AK152</f>
        <v>1.08</v>
      </c>
    </row>
    <row r="151" spans="2:80" x14ac:dyDescent="0.2">
      <c r="B151">
        <v>147</v>
      </c>
      <c r="D151">
        <f>(星级!D151+阶位!D151+战魄!D151+武魂!D151+众神殿!D151+精神空间!D150+天赋!C151+魂师之魄1!H151)*(1+BO151)+魂兽1!H153+化神!C150+魂骨!B150+魂环!C150+神兵!D149+神兵!W149+魂核1!H151</f>
        <v>2036599.0162141398</v>
      </c>
      <c r="E151">
        <f>(星级!E151+阶位!E151+战魄!E151+武魂!E151+众神殿!E151+精神空间!E150+天赋!D151+魂师之魄1!I151)*(1+BP151)+魂兽1!I153+化神!D150+魂骨!C150+魂环!D150+神兵!E149+神兵!X149+魂核1!I151</f>
        <v>453007.91176826</v>
      </c>
      <c r="F151">
        <f>(星级!F151+阶位!F151+战魄!F151+武魂!F151+众神殿!F151+精神空间!F150+天赋!E151+魂师之魄1!J151)*(1+BQ151)+魂兽1!J153+化神!E150+魂骨!D150+魂环!E150+神兵!F149+神兵!Y149+魂核1!J151</f>
        <v>193632.77392000001</v>
      </c>
      <c r="G151">
        <f>(星级!G151+阶位!G151+战魄!G151+武魂!G151+众神殿!G151+精神空间!G150+天赋!F151+魂师之魄1!K151)*(1+BR151)+魂兽1!K153+化神!F150+魂骨!E150+魂环!F150+神兵!G149+神兵!Z149+魂核1!K151</f>
        <v>156296.77392000001</v>
      </c>
      <c r="H151">
        <f>(星级!H151+阶位!H151+战魄!H151+武魂!H151+众神殿!H151+精神空间!H150+天赋!G151+魂师之魄1!L151)*(1+BS151)+魂兽1!L153+化神!G150+魂骨!F150+魂环!G150+神兵!H149+神兵!AA149+魂核1!L151</f>
        <v>2604.3392400000002</v>
      </c>
      <c r="I151">
        <f>(星级!I151+阶位!I151+战魄!I151+武魂!I151+众神殿!I151+精神空间!I150+天赋!H151+魂师之魄1!M151)*(1+BT151)+魂兽1!M153+化神!H150+魂骨!G150+魂环!H150+神兵!I149+神兵!AB149+魂核1!M151</f>
        <v>2067.5552400000001</v>
      </c>
      <c r="J151">
        <f>(星级!J151+阶位!J151+战魄!J151+武魂!J151+众神殿!J151+精神空间!J150+天赋!I151+魂师之魄1!N151)*(1+BU151)+魂兽1!N153+化神!I150+魂骨!H150+魂环!I150+神兵!J149+神兵!AC149+魂核1!N151</f>
        <v>2145.682632</v>
      </c>
      <c r="K151">
        <f>(星级!K151+阶位!K151+战魄!K151+武魂!K151+众神殿!K151+精神空间!K150+天赋!J151+魂师之魄1!O151)*(1+BV151)+魂兽1!O153+化神!J150+魂骨!I150+魂环!J150+神兵!K149+神兵!AD149+魂核1!O151</f>
        <v>2061.2718400000003</v>
      </c>
      <c r="L151">
        <f>(星级!L151+阶位!L151+战魄!L151+武魂!L151+众神殿!L151+精神空间!L150+天赋!K151+魂师之魄1!P151)*(1+BW151)+魂兽1!P153+化神!K150+魂骨!J150+魂环!K150+神兵!L149+神兵!AE149+魂核1!P151</f>
        <v>2709.3678400000003</v>
      </c>
      <c r="M151">
        <f>(星级!M151+阶位!M151+战魄!M151+武魂!M151+众神殿!M151+精神空间!M150+天赋!L151+魂师之魄1!Q151)*(1+BX151)+魂兽1!Q153+化神!L150+魂骨!K150+魂环!L150+神兵!M149+神兵!AF149+魂核1!Q151</f>
        <v>2061.2718400000003</v>
      </c>
      <c r="N151">
        <f>(星级!N151+阶位!N151+战魄!N151+武魂!N151+众神殿!N151+精神空间!N150+天赋!M151+魂师之魄1!R151)*(1+BY151)+魂兽1!R153+化神!M150+魂骨!L150+魂环!M150+神兵!N149+神兵!AG149+魂核1!R151</f>
        <v>36234</v>
      </c>
      <c r="O151">
        <f>(星级!O151+阶位!O151+战魄!O151+武魂!O151+众神殿!O151+精神空间!O150+天赋!N151+魂师之魄1!S151)*(1+BZ151)+魂兽1!S153+化神!N150+魂骨!M150+魂环!N150+神兵!O149+神兵!AH149+魂核1!S151</f>
        <v>135.6</v>
      </c>
      <c r="P151">
        <f>(星级!P151+阶位!P151+战魄!P151+武魂!P151+众神殿!P151+精神空间!P150+天赋!O151+魂师之魄1!T151)*(1+CA151)+魂兽1!T153+化神!O150+魂骨!N150+魂环!O150+神兵!P149+神兵!AI149+魂核1!T151</f>
        <v>130163.44399999999</v>
      </c>
      <c r="Q151">
        <f>(星级!Q151+阶位!Q151+战魄!Q151+武魂!Q151+众神殿!Q151+精神空间!Q150+天赋!P151+魂师之魄1!U151)*(1+CB151)+魂兽1!U153+化神!P150+魂骨!O150+魂环!P150+神兵!Q149+神兵!AJ149+魂核1!U151</f>
        <v>130163.44399999999</v>
      </c>
      <c r="R151">
        <f>化神!R150+魂环!Q150</f>
        <v>66655</v>
      </c>
      <c r="S151">
        <f>化神!S150+魂环!R150</f>
        <v>66655</v>
      </c>
      <c r="T151">
        <f>魂环!S150</f>
        <v>2000</v>
      </c>
      <c r="U151">
        <f>魂环!T150</f>
        <v>2000</v>
      </c>
      <c r="V151">
        <f>魂核1!Y151+神器1!AD151+VLOOKUP(精神空间!$B$2,精神空间!$BR$4:$BT$11,2,)</f>
        <v>0.78991</v>
      </c>
      <c r="W151">
        <f>魂核1!Z151+神器1!AE151+VLOOKUP(精神空间!$B$2,精神空间!$BR$4:$BT$11,2,)</f>
        <v>0.78991</v>
      </c>
      <c r="Y151">
        <f>(星级!S151+阶位!T151+战魄!D151+武魂!T151+众神殿!D151+精神空间!T150+天赋!S151+魂师之魄1!H151)*(1+BO151)+魂兽1!H153+化神!C150+魂骨!B150+魂环!C150+神兵!D149+神兵!W149+魂核1!H151</f>
        <v>1906825.53617376</v>
      </c>
      <c r="Z151">
        <f>(星级!T151+阶位!U151+战魄!E151+武魂!U151+众神殿!E151+精神空间!U150+天赋!T151+魂师之魄1!I151)*(1+BP151)+魂兽1!I153+化神!D150+魂骨!C150+魂环!D150+神兵!E149+神兵!X149+魂核1!I151</f>
        <v>459077.54190529999</v>
      </c>
      <c r="AA151">
        <f>(星级!U151+阶位!V151+战魄!F151+武魂!V151+众神殿!F151+精神空间!V150+天赋!U151+魂师之魄1!J151)*(1+BQ151)+魂兽1!J153+化神!E150+魂骨!D150+魂环!E150+神兵!F149+神兵!Y149+魂核1!J151</f>
        <v>164651.55152000001</v>
      </c>
      <c r="AB151">
        <f>(星级!V151+阶位!W151+战魄!G151+武魂!W151+众神殿!G151+精神空间!W150+天赋!V151+魂师之魄1!K151)*(1+BR151)+魂兽1!K153+化神!F150+魂骨!E150+魂环!F150+神兵!G149+神兵!Z149+魂核1!K151</f>
        <v>139165.31151999999</v>
      </c>
      <c r="AC151">
        <f>(星级!W151+阶位!X151+战魄!H151+武魂!X151+众神殿!H151+精神空间!X150+天赋!W151+魂师之魄1!L151)*(1+BS151)+魂兽1!L153+化神!G150+魂骨!F150+魂环!G150+神兵!H149+神兵!AA149+魂核1!L151</f>
        <v>2580.8422800000003</v>
      </c>
      <c r="AD151">
        <f>(星级!X151+阶位!Y151+战魄!I151+武魂!Y151+众神殿!I151+精神空间!Y150+天赋!X151+魂师之魄1!M151)*(1+BT151)+魂兽1!M153+化神!H150+魂骨!G150+魂环!H150+神兵!I149+神兵!AB149+魂核1!M151</f>
        <v>2044.0582800000002</v>
      </c>
      <c r="AE151">
        <f>(星级!Y151+阶位!Z151+战魄!J151+武魂!Z151+众神殿!J151+精神空间!Z150+天赋!Y151+魂师之魄1!N151)*(1+BU151)+魂兽1!N153+化神!I150+魂骨!H150+魂环!I150+神兵!J149+神兵!AC149+魂核1!N151</f>
        <v>2169.179592</v>
      </c>
      <c r="AF151">
        <f>(星级!Z151+阶位!AA151+战魄!K151+武魂!AA151+众神殿!K151+精神空间!AA150+天赋!Z151+魂师之魄1!O151)*(1+BV151)+魂兽1!O153+化神!J150+魂骨!I150+魂环!J150+神兵!K149+神兵!AD149+魂核1!O151</f>
        <v>2084.5832</v>
      </c>
      <c r="AG151">
        <f>(星级!AA151+阶位!AB151+战魄!L151+武魂!AB151+众神殿!L151+精神空间!AB150+天赋!AA151+魂师之魄1!P151)*(1+BW151)+魂兽1!P153+化神!K150+魂骨!J150+魂环!K150+神兵!L149+神兵!AE149+魂核1!P151</f>
        <v>2709.3678400000003</v>
      </c>
      <c r="AH151">
        <f>(星级!AB151+阶位!AC151+战魄!M151+武魂!AC151+众神殿!M151+精神空间!AC150+天赋!AB151+魂师之魄1!Q151)*(1+BX151)+魂兽1!Q153+化神!L150+魂骨!K150+魂环!L150+神兵!M149+神兵!AF149+魂核1!Q151</f>
        <v>2061.2718400000003</v>
      </c>
      <c r="AI151">
        <f>(星级!AC151+阶位!AD151+战魄!N151+武魂!AD151+众神殿!N151+精神空间!AD150+天赋!AC151+魂师之魄1!R151)*(1+BY151)+魂兽1!R153+化神!M150+魂骨!L150+魂环!M150+神兵!N149+神兵!AG149+魂核1!R151</f>
        <v>28938.399999999998</v>
      </c>
      <c r="AJ151">
        <f>(星级!AD151+阶位!AE151+战魄!O151+武魂!AE151+众神殿!O151+精神空间!AE150+天赋!AD151+魂师之魄1!S151)*(1+BZ151)+魂兽1!S153+化神!N150+魂骨!M150+魂环!N150+神兵!O149+神兵!AH149+魂核1!S151</f>
        <v>214.7</v>
      </c>
      <c r="AK151">
        <f>(星级!AE151+阶位!AF151+战魄!P151+武魂!AF151+众神殿!P151+精神空间!AF150+天赋!AE151+魂师之魄1!T151)*(1+CA151)+魂兽1!T153+化神!O150+魂骨!N150+魂环!O150+神兵!P149+神兵!AI149+魂核1!T151</f>
        <v>123268.24400000001</v>
      </c>
      <c r="AL151">
        <f>(星级!AF151+阶位!AG151+战魄!Q151+武魂!AG151+众神殿!Q151+精神空间!AG150+天赋!AF151+魂师之魄1!U151)*(1+CB151)+魂兽1!U153+化神!P150+魂骨!O150+魂环!P150+神兵!Q149+神兵!AJ149+魂核1!U151</f>
        <v>123268.24400000001</v>
      </c>
      <c r="AM151">
        <f>化神!R150+魂环!Q150</f>
        <v>66655</v>
      </c>
      <c r="AN151">
        <f>化神!S150+魂环!R150</f>
        <v>66655</v>
      </c>
      <c r="AO151">
        <f>魂环!S150</f>
        <v>2000</v>
      </c>
      <c r="AP151">
        <f>魂环!T150</f>
        <v>2000</v>
      </c>
      <c r="AQ151">
        <f>魂核1!Y151+神器1!AD151+VLOOKUP(精神空间!$B$2,精神空间!$BR$4:$BT$11,2,)</f>
        <v>0.78991</v>
      </c>
      <c r="AR151">
        <f>魂核1!Z151+神器1!AE151+VLOOKUP(精神空间!$B$2,精神空间!$BR$4:$BT$11,2,)</f>
        <v>0.78991</v>
      </c>
      <c r="AT151">
        <f>(星级!AH151+阶位!AJ151+战魄!D151+武魂!AJ151+众神殿!D151+精神空间!AJ150+天赋!AI151+魂师之魄1!H151)*(1+BO151)+魂兽1!H153+化神!C150+魂骨!B150+魂环!C150+神兵!D149+神兵!W149+魂核1!H151</f>
        <v>1788365.00083138</v>
      </c>
      <c r="AU151">
        <f>(星级!AI151+阶位!AK151+战魄!E151+武魂!AK151+众神殿!E151+精神空间!AK150+天赋!AJ151+魂师之魄1!I151)*(1+BP151)+魂兽1!I153+化神!D150+魂骨!C150+魂环!D150+神兵!E149+神兵!X149+魂核1!I151</f>
        <v>478613.22880887997</v>
      </c>
      <c r="AV151">
        <f>(星级!AJ151+阶位!AL151+战魄!F151+武魂!AL151+众神殿!F151+精神空间!AL150+天赋!AK151+魂师之魄1!J151)*(1+BQ151)+魂兽1!J153+化神!E150+魂骨!D150+魂环!E150+神兵!F149+神兵!Y149+魂核1!J151</f>
        <v>133772.28336</v>
      </c>
      <c r="AW151">
        <f>(星级!AK151+阶位!AM151+战魄!G151+武魂!AM151+众神殿!G151+精神空间!AM150+天赋!AL151+魂师之魄1!K151)*(1+BR151)+魂兽1!K153+化神!F150+魂骨!E150+魂环!F150+神兵!G149+神兵!Z149+魂核1!K151</f>
        <v>158095.47055999999</v>
      </c>
      <c r="AX151">
        <f>(星级!AL151+阶位!AN151+战魄!H151+武魂!AN151+众神殿!H151+精神空间!AN150+天赋!AM151+魂师之魄1!L151)*(1+BS151)+魂兽1!L153+化神!G150+魂骨!F150+魂环!G150+神兵!H149+神兵!AA149+魂核1!L151</f>
        <v>2604.3392400000002</v>
      </c>
      <c r="AY151">
        <f>(星级!AM151+阶位!AO151+战魄!I151+武魂!AO151+众神殿!I151+精神空间!AO150+天赋!AN151+魂师之魄1!M151)*(1+BT151)+魂兽1!M153+化神!H150+魂骨!G150+魂环!H150+神兵!I149+神兵!AB149+魂核1!M151</f>
        <v>2067.5552400000001</v>
      </c>
      <c r="AZ151">
        <f>(星级!AN151+阶位!AP151+战魄!J151+武魂!AP151+众神殿!J151+精神空间!AP150+天赋!AO151+魂师之魄1!N151)*(1+BU151)+魂兽1!N153+化神!I150+魂骨!H150+魂环!I150+神兵!J149+神兵!AC149+魂核1!N151</f>
        <v>2145.682632</v>
      </c>
      <c r="BA151">
        <f>(星级!AO151+阶位!AQ151+战魄!K151+武魂!AQ151+众神殿!K151+精神空间!AQ150+天赋!AP151+魂师之魄1!O151)*(1+BV151)+魂兽1!O153+化神!J150+魂骨!I150+魂环!J150+神兵!K149+神兵!AD149+魂核1!O151</f>
        <v>2051.2238400000001</v>
      </c>
      <c r="BB151">
        <f>(星级!AP151+阶位!AR151+战魄!L151+武魂!AR151+众神殿!L151+精神空间!AR150+天赋!AQ151+魂师之魄1!P151)*(1+BW151)+魂兽1!P153+化神!K150+魂骨!J150+魂环!K150+神兵!L149+神兵!AE149+魂核1!P151</f>
        <v>2709.3678400000003</v>
      </c>
      <c r="BC151">
        <f>(星级!AQ151+阶位!AS151+战魄!M151+武魂!AS151+众神殿!M151+精神空间!AS150+天赋!AR151+魂师之魄1!Q151)*(1+BX151)+魂兽1!Q153+化神!L150+魂骨!K150+魂环!L150+神兵!M149+神兵!AF149+魂核1!Q151</f>
        <v>2061.2718400000003</v>
      </c>
      <c r="BD151">
        <f>(星级!AR151+阶位!AT151+战魄!N151+武魂!AT151+众神殿!N151+精神空间!AT150+天赋!AS151+魂师之魄1!R151)*(1+BY151)+魂兽1!R153+化神!M150+魂骨!L150+魂环!M150+神兵!N149+神兵!AG149+魂核1!R151</f>
        <v>14469.199999999999</v>
      </c>
      <c r="BE151">
        <f>(星级!AS151+阶位!AU151+战魄!O151+武魂!AU151+众神殿!O151+精神空间!AU150+天赋!AT151+魂师之魄1!S151)*(1+BZ151)+魂兽1!S153+化神!N150+魂骨!M150+魂环!N150+神兵!O149+神兵!AH149+魂核1!S151</f>
        <v>271.2</v>
      </c>
      <c r="BF151">
        <f>(星级!AT151+阶位!AV151+战魄!P151+武魂!AV151+众神殿!P151+精神空间!AV150+天赋!AU151+魂师之魄1!T151)*(1+CA151)+魂兽1!T153+化神!O150+魂骨!N150+魂环!O150+神兵!P149+神兵!AI149+魂核1!T151</f>
        <v>123268.24400000001</v>
      </c>
      <c r="BG151">
        <f>(星级!AU151+阶位!AW151+战魄!Q151+武魂!AW151+众神殿!Q151+精神空间!AW150+天赋!AV151+魂师之魄1!U151)*(1+CB151)+魂兽1!U153+化神!P150+魂骨!O150+魂环!P150+神兵!Q149+神兵!AJ149+魂核1!U151</f>
        <v>123268.24400000001</v>
      </c>
      <c r="BH151">
        <f>化神!R150+魂环!Q150</f>
        <v>66655</v>
      </c>
      <c r="BI151">
        <f>化神!S150+魂环!R150</f>
        <v>66655</v>
      </c>
      <c r="BJ151">
        <f>魂环!S150</f>
        <v>2000</v>
      </c>
      <c r="BK151">
        <f>魂环!T150</f>
        <v>2000</v>
      </c>
      <c r="BL151">
        <f>魂核1!Y151+神器1!AD151+VLOOKUP(精神空间!$B$2,精神空间!$BR$4:$BT$11,2,)</f>
        <v>0.78991</v>
      </c>
      <c r="BM151">
        <f>魂核1!Z151+神器1!AE151+VLOOKUP(精神空间!$B$2,精神空间!$BR$4:$BT$11,2,)</f>
        <v>0.78991</v>
      </c>
      <c r="BO151">
        <f>战魄!T151+武魂!AZ151+好感度!D150+魂师之魄1!Y151+神器1!M151+魂兽1!X153+精神空间!BA150+精神空间!BC150</f>
        <v>3.1779099999999998</v>
      </c>
      <c r="BP151">
        <f>战魄!U151+武魂!BA151+好感度!E150+魂师之魄1!Z151+神器1!N151+魂兽1!Y153+精神空间!BB150+精神空间!BD150</f>
        <v>2.1779099999999998</v>
      </c>
      <c r="BQ151">
        <f>战魄!V151+武魂!BB151+好感度!F150+魂师之魄1!AA151+神器1!O151+魂兽1!Z153</f>
        <v>1.08</v>
      </c>
      <c r="BR151">
        <f>战魄!W151+武魂!BC151+好感度!G150+魂师之魄1!AB151+神器1!P151+魂兽1!AA153</f>
        <v>1.08</v>
      </c>
      <c r="BS151">
        <f>战魄!X151+武魂!BD151+好感度!H150+魂师之魄1!AC151+神器1!Q151+魂兽1!AB153</f>
        <v>1.532</v>
      </c>
      <c r="BT151">
        <f>战魄!Y151+武魂!BE151+好感度!I150+魂师之魄1!AD151+神器1!R151+魂兽1!AC153</f>
        <v>1.532</v>
      </c>
      <c r="BU151">
        <f>战魄!Z151+武魂!BF151+好感度!J150+魂师之魄1!AE151+神器1!S151+魂兽1!AD153</f>
        <v>1.532</v>
      </c>
      <c r="BV151">
        <f>战魄!AA151+武魂!BG151+好感度!K150+魂师之魄1!AF151+神器1!T151+魂兽1!AE153</f>
        <v>1.512</v>
      </c>
      <c r="BW151">
        <f>战魄!AB151+武魂!BH151+好感度!L150+魂师之魄1!AG151+神器1!U151+魂兽1!AF153</f>
        <v>1.512</v>
      </c>
      <c r="BX151">
        <f>战魄!AC151+武魂!BI151+好感度!M150+魂师之魄1!AH151+神器1!V151+魂兽1!AG153</f>
        <v>1.512</v>
      </c>
      <c r="BY151">
        <f>战魄!AD151+武魂!BJ151+好感度!N150+魂师之魄1!AI151+神器1!W151+魂兽1!AH153</f>
        <v>1.44</v>
      </c>
      <c r="BZ151">
        <f>战魄!AE151+武魂!BK151+好感度!O150+魂师之魄1!AJ151+神器1!X151+魂兽1!AI153</f>
        <v>1.2599999999999998</v>
      </c>
      <c r="CA151">
        <f>战魄!AF151+武魂!BL151+好感度!P150+魂师之魄1!AK151+神器1!Y151+魂兽1!AJ153</f>
        <v>1.08</v>
      </c>
      <c r="CB151">
        <f>战魄!AG151+武魂!BM151+好感度!Q150+魂师之魄1!AL151+神器1!Z151+魂兽1!AK153</f>
        <v>1.08</v>
      </c>
    </row>
    <row r="152" spans="2:80" x14ac:dyDescent="0.2">
      <c r="B152">
        <v>148</v>
      </c>
      <c r="D152">
        <f>(星级!D152+阶位!D152+战魄!D152+武魂!D152+众神殿!D152+精神空间!D151+天赋!C152+魂师之魄1!H152)*(1+BO152)+魂兽1!H154+化神!C151+魂骨!B151+魂环!C151+神兵!D150+神兵!W150+魂核1!H152</f>
        <v>2100040.5795641402</v>
      </c>
      <c r="E152">
        <f>(星级!E152+阶位!E152+战魄!E152+武魂!E152+众神殿!E152+精神空间!E151+天赋!D152+魂师之魄1!I152)*(1+BP152)+魂兽1!I154+化神!D151+魂骨!C151+魂环!D151+神兵!E150+神兵!X150+魂核1!I152</f>
        <v>490158.31525025994</v>
      </c>
      <c r="F152">
        <f>(星级!F152+阶位!F152+战魄!F152+武魂!F152+众神殿!F152+精神空间!F151+天赋!E152+魂师之魄1!J152)*(1+BQ152)+魂兽1!J154+化神!E151+魂骨!D151+魂环!E151+神兵!F150+神兵!Y150+魂核1!J152</f>
        <v>193331.58992</v>
      </c>
      <c r="G152">
        <f>(星级!G152+阶位!G152+战魄!G152+武魂!G152+众神殿!G152+精神空间!G151+天赋!F152+魂师之魄1!K152)*(1+BR152)+魂兽1!K154+化神!F151+魂骨!E151+魂环!F151+神兵!G150+神兵!Z150+魂核1!K152</f>
        <v>156902.46992</v>
      </c>
      <c r="H152">
        <f>(星级!H152+阶位!H152+战魄!H152+武魂!H152+众神殿!H152+精神空间!H151+天赋!G152+魂师之魄1!L152)*(1+BS152)+魂兽1!L154+化神!G151+魂骨!F151+魂环!G151+神兵!H150+神兵!AA150+魂核1!L152</f>
        <v>2627.63364</v>
      </c>
      <c r="I152">
        <f>(星级!I152+阶位!I152+战魄!I152+武魂!I152+众神殿!I152+精神空间!I151+天赋!H152+魂师之魄1!M152)*(1+BT152)+魂兽1!M154+化神!H151+魂骨!G151+魂环!H151+神兵!I150+神兵!AB150+魂核1!M152</f>
        <v>2090.8496400000004</v>
      </c>
      <c r="J152">
        <f>(星级!J152+阶位!J152+战魄!J152+武魂!J152+众神殿!J152+精神空间!J151+天赋!I152+魂师之魄1!N152)*(1+BU152)+魂兽1!N154+化神!I151+魂骨!H151+魂环!I151+神兵!J150+神兵!AC150+魂核1!N152</f>
        <v>2168.9770319999998</v>
      </c>
      <c r="K152">
        <f>(星级!K152+阶位!K152+战魄!K152+武魂!K152+众神殿!K152+精神空间!K151+天赋!J152+魂师之魄1!O152)*(1+BV152)+魂兽1!O154+化神!J151+魂骨!I151+魂环!J151+神兵!K150+神兵!AD150+魂核1!O152</f>
        <v>2100.9776400000001</v>
      </c>
      <c r="L152">
        <f>(星级!L152+阶位!L152+战魄!L152+武魂!L152+众神殿!L152+精神空间!L151+天赋!K152+魂师之魄1!P152)*(1+BW152)+魂兽1!P154+化神!K151+魂骨!J151+魂环!K151+神兵!L150+神兵!AE150+魂核1!P152</f>
        <v>2732.4782399999999</v>
      </c>
      <c r="M152">
        <f>(星级!M152+阶位!M152+战魄!M152+武魂!M152+众神殿!M152+精神空间!M151+天赋!L152+魂师之魄1!Q152)*(1+BX152)+魂兽1!Q154+化神!L151+魂骨!K151+魂环!L151+神兵!M150+神兵!AF150+魂核1!Q152</f>
        <v>2084.3822400000004</v>
      </c>
      <c r="N152">
        <f>(星级!N152+阶位!N152+战魄!N152+武魂!N152+众神殿!N152+精神空间!N151+天赋!M152+魂师之魄1!R152)*(1+BY152)+魂兽1!R154+化神!M151+魂骨!L151+魂环!M151+神兵!N150+神兵!AG150+魂核1!R152</f>
        <v>36478</v>
      </c>
      <c r="O152">
        <f>(星级!O152+阶位!O152+战魄!O152+武魂!O152+众神殿!O152+精神空间!O151+天赋!N152+魂师之魄1!S152)*(1+BZ152)+魂兽1!S154+化神!N151+魂骨!M151+魂环!N151+神兵!O150+神兵!AH150+魂核1!S152</f>
        <v>135.6</v>
      </c>
      <c r="P152">
        <f>(星级!P152+阶位!P152+战魄!P152+武魂!P152+众神殿!P152+精神空间!P151+天赋!O152+魂师之魄1!T152)*(1+CA152)+魂兽1!T154+化神!O151+魂骨!N151+魂环!O151+神兵!P150+神兵!AI150+魂核1!T152</f>
        <v>134959.36240000001</v>
      </c>
      <c r="Q152">
        <f>(星级!Q152+阶位!Q152+战魄!Q152+武魂!Q152+众神殿!Q152+精神空间!Q151+天赋!P152+魂师之魄1!U152)*(1+CB152)+魂兽1!U154+化神!P151+魂骨!O151+魂环!P151+神兵!Q150+神兵!AJ150+魂核1!U152</f>
        <v>134959.36240000001</v>
      </c>
      <c r="R152">
        <f>化神!R151+魂环!Q151</f>
        <v>66655</v>
      </c>
      <c r="S152">
        <f>化神!S151+魂环!R151</f>
        <v>66655</v>
      </c>
      <c r="T152">
        <f>魂环!S151</f>
        <v>2000</v>
      </c>
      <c r="U152">
        <f>魂环!T151</f>
        <v>2000</v>
      </c>
      <c r="V152">
        <f>魂核1!Y152+神器1!AD152+VLOOKUP(精神空间!$B$2,精神空间!$BR$4:$BT$11,2,)</f>
        <v>0.78991</v>
      </c>
      <c r="W152">
        <f>魂核1!Z152+神器1!AE152+VLOOKUP(精神空间!$B$2,精神空间!$BR$4:$BT$11,2,)</f>
        <v>0.78991</v>
      </c>
      <c r="Y152">
        <f>(星级!S152+阶位!T152+战魄!D152+武魂!T152+众神殿!D152+精神空间!T151+天赋!S152+魂师之魄1!H152)*(1+BO152)+魂兽1!H154+化神!C151+魂骨!B151+魂环!C151+神兵!D150+神兵!W150+魂核1!H152</f>
        <v>2032483.6996617601</v>
      </c>
      <c r="Z152">
        <f>(星级!T152+阶位!U152+战魄!E152+武魂!U152+众神殿!E152+精神空间!U151+天赋!T152+魂师之魄1!I152)*(1+BP152)+魂兽1!I154+化神!D151+魂骨!C151+魂环!D151+神兵!E150+神兵!X150+魂核1!I152</f>
        <v>479690.73732929997</v>
      </c>
      <c r="AA152">
        <f>(星级!U152+阶位!V152+战魄!F152+武魂!V152+众神殿!F152+精神空间!V151+天赋!U152+魂师之魄1!J152)*(1+BQ152)+魂兽1!J154+化神!E151+魂骨!D151+魂环!E151+神兵!F150+神兵!Y150+魂核1!J152</f>
        <v>173392.95952</v>
      </c>
      <c r="AB152">
        <f>(星级!V152+阶位!W152+战魄!G152+武魂!W152+众神殿!G152+精神空间!W151+天赋!V152+魂师之魄1!K152)*(1+BR152)+魂兽1!K154+化神!F151+魂骨!E151+魂环!F151+神兵!G150+神兵!Z150+魂核1!K152</f>
        <v>142999.99952000001</v>
      </c>
      <c r="AC152">
        <f>(星级!W152+阶位!X152+战魄!H152+武魂!X152+众神殿!H152+精神空间!X151+天赋!W152+魂师之魄1!L152)*(1+BS152)+魂兽1!L154+化神!G151+魂骨!F151+魂环!G151+神兵!H150+神兵!AA150+魂核1!L152</f>
        <v>2604.1366800000001</v>
      </c>
      <c r="AD152">
        <f>(星级!X152+阶位!Y152+战魄!I152+武魂!Y152+众神殿!I152+精神空间!Y151+天赋!X152+魂师之魄1!M152)*(1+BT152)+魂兽1!M154+化神!H151+魂骨!G151+魂环!H151+神兵!I150+神兵!AB150+魂核1!M152</f>
        <v>2067.35268</v>
      </c>
      <c r="AE152">
        <f>(星级!Y152+阶位!Z152+战魄!J152+武魂!Z152+众神殿!J152+精神空间!Z151+天赋!Y152+魂师之魄1!N152)*(1+BU152)+魂兽1!N154+化神!I151+魂骨!H151+魂环!I151+神兵!J150+神兵!AC150+魂核1!N152</f>
        <v>2192.4739920000002</v>
      </c>
      <c r="AF152">
        <f>(星级!Z152+阶位!AA152+战魄!K152+武魂!AA152+众神殿!K152+精神空间!AA151+天赋!Z152+魂师之魄1!O152)*(1+BV152)+魂兽1!O154+化神!J151+魂骨!I151+魂环!J151+神兵!K150+神兵!AD150+魂核1!O152</f>
        <v>2124.4746</v>
      </c>
      <c r="AG152">
        <f>(星级!AA152+阶位!AB152+战魄!L152+武魂!AB152+众神殿!L152+精神空间!AB151+天赋!AA152+魂师之魄1!P152)*(1+BW152)+魂兽1!P154+化神!K151+魂骨!J151+魂环!K151+神兵!L150+神兵!AE150+魂核1!P152</f>
        <v>2732.4782399999999</v>
      </c>
      <c r="AH152">
        <f>(星级!AB152+阶位!AC152+战魄!M152+武魂!AC152+众神殿!M152+精神空间!AC151+天赋!AB152+魂师之魄1!Q152)*(1+BX152)+魂兽1!Q154+化神!L151+魂骨!K151+魂环!L151+神兵!M150+神兵!AF150+魂核1!Q152</f>
        <v>2084.3822400000004</v>
      </c>
      <c r="AI152">
        <f>(星级!AC152+阶位!AD152+战魄!N152+武魂!AD152+众神殿!N152+精神空间!AD151+天赋!AC152+魂师之魄1!R152)*(1+BY152)+魂兽1!R154+化神!M151+魂骨!L151+魂环!M151+神兵!N150+神兵!AG150+魂核1!R152</f>
        <v>29133.599999999999</v>
      </c>
      <c r="AJ152">
        <f>(星级!AD152+阶位!AE152+战魄!O152+武魂!AE152+众神殿!O152+精神空间!AE151+天赋!AD152+魂师之魄1!S152)*(1+BZ152)+魂兽1!S154+化神!N151+魂骨!M151+魂环!N151+神兵!O150+神兵!AH150+魂核1!S152</f>
        <v>214.7</v>
      </c>
      <c r="AK152">
        <f>(星级!AE152+阶位!AF152+战魄!P152+武魂!AF152+众神殿!P152+精神空间!AF151+天赋!AE152+魂师之魄1!T152)*(1+CA152)+魂兽1!T154+化神!O151+魂骨!N151+魂环!O151+神兵!P150+神兵!AI150+魂核1!T152</f>
        <v>128806.7224</v>
      </c>
      <c r="AL152">
        <f>(星级!AF152+阶位!AG152+战魄!Q152+武魂!AG152+众神殿!Q152+精神空间!AG151+天赋!AF152+魂师之魄1!U152)*(1+CB152)+魂兽1!U154+化神!P151+魂骨!O151+魂环!P151+神兵!Q150+神兵!AJ150+魂核1!U152</f>
        <v>128806.7224</v>
      </c>
      <c r="AM152">
        <f>化神!R151+魂环!Q151</f>
        <v>66655</v>
      </c>
      <c r="AN152">
        <f>化神!S151+魂环!R151</f>
        <v>66655</v>
      </c>
      <c r="AO152">
        <f>魂环!S151</f>
        <v>2000</v>
      </c>
      <c r="AP152">
        <f>魂环!T151</f>
        <v>2000</v>
      </c>
      <c r="AQ152">
        <f>魂核1!Y152+神器1!AD152+VLOOKUP(精神空间!$B$2,精神空间!$BR$4:$BT$11,2,)</f>
        <v>0.78991</v>
      </c>
      <c r="AR152">
        <f>魂核1!Z152+神器1!AE152+VLOOKUP(精神空间!$B$2,精神空间!$BR$4:$BT$11,2,)</f>
        <v>0.78991</v>
      </c>
      <c r="AT152">
        <f>(星级!AH152+阶位!AJ152+战魄!D152+武魂!AJ152+众神殿!D152+精神空间!AJ151+天赋!AI152+魂师之魄1!H152)*(1+BO152)+魂兽1!H154+化神!C151+魂骨!B151+魂环!C151+神兵!D150+神兵!W150+魂核1!H152</f>
        <v>1889102.7667513802</v>
      </c>
      <c r="AU152">
        <f>(星级!AI152+阶位!AK152+战魄!E152+武魂!AK152+众神殿!E152+精神空间!AK151+天赋!AJ152+魂师之魄1!I152)*(1+BP152)+魂兽1!I154+化神!D151+魂骨!C151+魂环!D151+神兵!E150+神兵!X150+魂核1!I152</f>
        <v>509673.64446237998</v>
      </c>
      <c r="AV152">
        <f>(星级!AJ152+阶位!AL152+战魄!F152+武魂!AL152+众神殿!F152+精神空间!AL151+天赋!AK152+魂师之魄1!J152)*(1+BQ152)+魂兽1!J154+化神!E151+魂骨!D151+魂环!E151+神兵!F150+神兵!Y150+魂核1!J152</f>
        <v>133852.34256000002</v>
      </c>
      <c r="AW152">
        <f>(星级!AK152+阶位!AM152+战魄!G152+武魂!AM152+众神殿!G152+精神空间!AM151+天赋!AL152+魂师之魄1!K152)*(1+BR152)+魂兽1!K154+化神!F151+魂骨!E151+魂环!F151+神兵!G150+神兵!Z150+魂核1!K152</f>
        <v>163079.58736</v>
      </c>
      <c r="AX152">
        <f>(星级!AL152+阶位!AN152+战魄!H152+武魂!AN152+众神殿!H152+精神空间!AN151+天赋!AM152+魂师之魄1!L152)*(1+BS152)+魂兽1!L154+化神!G151+魂骨!F151+魂环!G151+神兵!H150+神兵!AA150+魂核1!L152</f>
        <v>2627.63364</v>
      </c>
      <c r="AY152">
        <f>(星级!AM152+阶位!AO152+战魄!I152+武魂!AO152+众神殿!I152+精神空间!AO151+天赋!AN152+魂师之魄1!M152)*(1+BT152)+魂兽1!M154+化神!H151+魂骨!G151+魂环!H151+神兵!I150+神兵!AB150+魂核1!M152</f>
        <v>2090.8496400000004</v>
      </c>
      <c r="AZ152">
        <f>(星级!AN152+阶位!AP152+战魄!J152+武魂!AP152+众神殿!J152+精神空间!AP151+天赋!AO152+魂师之魄1!N152)*(1+BU152)+魂兽1!N154+化神!I151+魂骨!H151+魂环!I151+神兵!J150+神兵!AC150+魂核1!N152</f>
        <v>2168.9770319999998</v>
      </c>
      <c r="BA152">
        <f>(星级!AO152+阶位!AQ152+战魄!K152+武魂!AQ152+众神殿!K152+精神空间!AQ151+天赋!AP152+魂师之魄1!O152)*(1+BV152)+魂兽1!O154+化神!J151+魂骨!I151+魂环!J151+神兵!K150+神兵!AD150+魂核1!O152</f>
        <v>2090.8496400000004</v>
      </c>
      <c r="BB152">
        <f>(星级!AP152+阶位!AR152+战魄!L152+武魂!AR152+众神殿!L152+精神空间!AR151+天赋!AQ152+魂师之魄1!P152)*(1+BW152)+魂兽1!P154+化神!K151+魂骨!J151+魂环!K151+神兵!L150+神兵!AE150+魂核1!P152</f>
        <v>2732.4782399999999</v>
      </c>
      <c r="BC152">
        <f>(星级!AQ152+阶位!AS152+战魄!M152+武魂!AS152+众神殿!M152+精神空间!AS151+天赋!AR152+魂师之魄1!Q152)*(1+BX152)+魂兽1!Q154+化神!L151+魂骨!K151+魂环!L151+神兵!M150+神兵!AF150+魂核1!Q152</f>
        <v>2084.3822400000004</v>
      </c>
      <c r="BD152">
        <f>(星级!AR152+阶位!AT152+战魄!N152+武魂!AT152+众神殿!N152+精神空间!AT151+天赋!AS152+魂师之魄1!R152)*(1+BY152)+魂兽1!R154+化神!M151+魂骨!L151+魂环!M151+神兵!N150+神兵!AG150+魂核1!R152</f>
        <v>14566.8</v>
      </c>
      <c r="BE152">
        <f>(星级!AS152+阶位!AU152+战魄!O152+武魂!AU152+众神殿!O152+精神空间!AU151+天赋!AT152+魂师之魄1!S152)*(1+BZ152)+魂兽1!S154+化神!N151+魂骨!M151+魂环!N151+神兵!O150+神兵!AH150+魂核1!S152</f>
        <v>271.2</v>
      </c>
      <c r="BF152">
        <f>(星级!AT152+阶位!AV152+战魄!P152+武魂!AV152+众神殿!P152+精神空间!AV151+天赋!AU152+魂师之魄1!T152)*(1+CA152)+魂兽1!T154+化神!O151+魂骨!N151+魂环!O151+神兵!P150+神兵!AI150+魂核1!T152</f>
        <v>128806.7224</v>
      </c>
      <c r="BG152">
        <f>(星级!AU152+阶位!AW152+战魄!Q152+武魂!AW152+众神殿!Q152+精神空间!AW151+天赋!AV152+魂师之魄1!U152)*(1+CB152)+魂兽1!U154+化神!P151+魂骨!O151+魂环!P151+神兵!Q150+神兵!AJ150+魂核1!U152</f>
        <v>128806.7224</v>
      </c>
      <c r="BH152">
        <f>化神!R151+魂环!Q151</f>
        <v>66655</v>
      </c>
      <c r="BI152">
        <f>化神!S151+魂环!R151</f>
        <v>66655</v>
      </c>
      <c r="BJ152">
        <f>魂环!S151</f>
        <v>2000</v>
      </c>
      <c r="BK152">
        <f>魂环!T151</f>
        <v>2000</v>
      </c>
      <c r="BL152">
        <f>魂核1!Y152+神器1!AD152+VLOOKUP(精神空间!$B$2,精神空间!$BR$4:$BT$11,2,)</f>
        <v>0.78991</v>
      </c>
      <c r="BM152">
        <f>魂核1!Z152+神器1!AE152+VLOOKUP(精神空间!$B$2,精神空间!$BR$4:$BT$11,2,)</f>
        <v>0.78991</v>
      </c>
      <c r="BO152">
        <f>战魄!T152+武魂!AZ152+好感度!D151+魂师之魄1!Y152+神器1!M152+魂兽1!X154+精神空间!BA151+精神空间!BC151</f>
        <v>3.1779099999999998</v>
      </c>
      <c r="BP152">
        <f>战魄!U152+武魂!BA152+好感度!E151+魂师之魄1!Z152+神器1!N152+魂兽1!Y154+精神空间!BB151+精神空间!BD151</f>
        <v>2.1779099999999998</v>
      </c>
      <c r="BQ152">
        <f>战魄!V152+武魂!BB152+好感度!F151+魂师之魄1!AA152+神器1!O152+魂兽1!Z154</f>
        <v>1.08</v>
      </c>
      <c r="BR152">
        <f>战魄!W152+武魂!BC152+好感度!G151+魂师之魄1!AB152+神器1!P152+魂兽1!AA154</f>
        <v>1.08</v>
      </c>
      <c r="BS152">
        <f>战魄!X152+武魂!BD152+好感度!H151+魂师之魄1!AC152+神器1!Q152+魂兽1!AB154</f>
        <v>1.532</v>
      </c>
      <c r="BT152">
        <f>战魄!Y152+武魂!BE152+好感度!I151+魂师之魄1!AD152+神器1!R152+魂兽1!AC154</f>
        <v>1.532</v>
      </c>
      <c r="BU152">
        <f>战魄!Z152+武魂!BF152+好感度!J151+魂师之魄1!AE152+神器1!S152+魂兽1!AD154</f>
        <v>1.532</v>
      </c>
      <c r="BV152">
        <f>战魄!AA152+武魂!BG152+好感度!K151+魂师之魄1!AF152+神器1!T152+魂兽1!AE154</f>
        <v>1.532</v>
      </c>
      <c r="BW152">
        <f>战魄!AB152+武魂!BH152+好感度!L151+魂师之魄1!AG152+神器1!U152+魂兽1!AF154</f>
        <v>1.512</v>
      </c>
      <c r="BX152">
        <f>战魄!AC152+武魂!BI152+好感度!M151+魂师之魄1!AH152+神器1!V152+魂兽1!AG154</f>
        <v>1.512</v>
      </c>
      <c r="BY152">
        <f>战魄!AD152+武魂!BJ152+好感度!N151+魂师之魄1!AI152+神器1!W152+魂兽1!AH154</f>
        <v>1.44</v>
      </c>
      <c r="BZ152">
        <f>战魄!AE152+武魂!BK152+好感度!O151+魂师之魄1!AJ152+神器1!X152+魂兽1!AI154</f>
        <v>1.2599999999999998</v>
      </c>
      <c r="CA152">
        <f>战魄!AF152+武魂!BL152+好感度!P151+魂师之魄1!AK152+神器1!Y152+魂兽1!AJ154</f>
        <v>1.08</v>
      </c>
      <c r="CB152">
        <f>战魄!AG152+武魂!BM152+好感度!Q151+魂师之魄1!AL152+神器1!Z152+魂兽1!AK154</f>
        <v>1.08</v>
      </c>
    </row>
    <row r="153" spans="2:80" x14ac:dyDescent="0.2">
      <c r="B153">
        <v>149</v>
      </c>
      <c r="D153">
        <f>(星级!D153+阶位!D153+战魄!D153+武魂!D153+众神殿!D153+精神空间!D152+天赋!C153+魂师之魄1!H153)*(1+BO153)+魂兽1!H155+化神!C152+魂骨!B152+魂环!C152+神兵!D151+神兵!W151+魂核1!H153</f>
        <v>2102350.9637941401</v>
      </c>
      <c r="E153">
        <f>(星级!E153+阶位!E153+战魄!E153+武魂!E153+众神殿!E153+精神空间!E152+天赋!D153+魂师之魄1!I153)*(1+BP153)+魂兽1!I155+化神!D152+魂骨!C152+魂环!D152+神兵!E151+神兵!X151+魂核1!I153</f>
        <v>490638.81524226</v>
      </c>
      <c r="F153">
        <f>(星级!F153+阶位!F153+战魄!F153+武魂!F153+众神殿!F153+精神空间!F152+天赋!E153+魂师之魄1!J153)*(1+BQ153)+魂兽1!J155+化神!E152+魂骨!D152+魂环!E152+神兵!F151+神兵!Y151+魂核1!J153</f>
        <v>195981.92592000001</v>
      </c>
      <c r="G153">
        <f>(星级!G153+阶位!G153+战魄!G153+武魂!G153+众神殿!G153+精神空间!G152+天赋!F153+魂师之魄1!K153)*(1+BR153)+魂兽1!K155+化神!F152+魂骨!E152+魂环!F152+神兵!G151+神兵!Z151+魂核1!K153</f>
        <v>159509.12592000002</v>
      </c>
      <c r="H153">
        <f>(星级!H153+阶位!H153+战魄!H153+武魂!H153+众神殿!H153+精神空间!H152+天赋!G153+魂师之魄1!L153)*(1+BS153)+魂兽1!L155+化神!G152+魂骨!F152+魂环!G152+神兵!H151+神兵!AA151+魂核1!L153</f>
        <v>2638.2680399999999</v>
      </c>
      <c r="I153">
        <f>(星级!I153+阶位!I153+战魄!I153+武魂!I153+众神殿!I153+精神空间!I152+天赋!H153+魂师之魄1!M153)*(1+BT153)+魂兽1!M155+化神!H152+魂骨!G152+魂环!H152+神兵!I151+神兵!AB151+魂核1!M153</f>
        <v>2101.4840400000003</v>
      </c>
      <c r="J153">
        <f>(星级!J153+阶位!J153+战魄!J153+武魂!J153+众神殿!J153+精神空间!J152+天赋!I153+魂师之魄1!N153)*(1+BU153)+魂兽1!N155+化神!I152+魂骨!H152+魂环!I152+神兵!J151+神兵!AC151+魂核1!N153</f>
        <v>2179.6114320000001</v>
      </c>
      <c r="K153">
        <f>(星级!K153+阶位!K153+战魄!K153+武魂!K153+众神殿!K153+精神空间!K152+天赋!J153+魂师之魄1!O153)*(1+BV153)+魂兽1!O155+化神!J152+魂骨!I152+魂环!J152+神兵!K151+神兵!AD151+魂核1!O153</f>
        <v>2111.61204</v>
      </c>
      <c r="L153">
        <f>(星级!L153+阶位!L153+战魄!L153+武魂!L153+众神殿!L153+精神空间!L152+天赋!K153+魂师之魄1!P153)*(1+BW153)+魂兽1!P155+化神!K152+魂骨!J152+魂环!K152+神兵!L151+神兵!AE151+魂核1!P153</f>
        <v>2764.8680400000003</v>
      </c>
      <c r="M153">
        <f>(星级!M153+阶位!M153+战魄!M153+武魂!M153+众神殿!M153+精神空间!M152+天赋!L153+魂师之魄1!Q153)*(1+BX153)+魂兽1!Q155+化神!L152+魂骨!K152+魂环!L152+神兵!M151+神兵!AF151+魂核1!Q153</f>
        <v>2094.93264</v>
      </c>
      <c r="N153">
        <f>(星级!N153+阶位!N153+战魄!N153+武魂!N153+众神殿!N153+精神空间!N152+天赋!M153+魂师之魄1!R153)*(1+BY153)+魂兽1!R155+化神!M152+魂骨!L152+魂环!M152+神兵!N151+神兵!AG151+魂核1!R153</f>
        <v>36722</v>
      </c>
      <c r="O153">
        <f>(星级!O153+阶位!O153+战魄!O153+武魂!O153+众神殿!O153+精神空间!O152+天赋!N153+魂师之魄1!S153)*(1+BZ153)+魂兽1!S155+化神!N152+魂骨!M152+魂环!N152+神兵!O151+神兵!AH151+魂核1!S153</f>
        <v>135.6</v>
      </c>
      <c r="P153">
        <f>(星级!P153+阶位!P153+战魄!P153+武魂!P153+众神殿!P153+精神空间!P152+天赋!O153+魂师之魄1!T153)*(1+CA153)+魂兽1!T155+化神!O152+魂骨!N152+魂环!O152+神兵!P151+神兵!AI151+魂核1!T153</f>
        <v>135580.72080000001</v>
      </c>
      <c r="Q153">
        <f>(星级!Q153+阶位!Q153+战魄!Q153+武魂!Q153+众神殿!Q153+精神空间!Q152+天赋!P153+魂师之魄1!U153)*(1+CB153)+魂兽1!U155+化神!P152+魂骨!O152+魂环!P152+神兵!Q151+神兵!AJ151+魂核1!U153</f>
        <v>135580.72080000001</v>
      </c>
      <c r="R153">
        <f>化神!R152+魂环!Q152</f>
        <v>66655</v>
      </c>
      <c r="S153">
        <f>化神!S152+魂环!R152</f>
        <v>66655</v>
      </c>
      <c r="T153">
        <f>魂环!S152</f>
        <v>2000</v>
      </c>
      <c r="U153">
        <f>魂环!T152</f>
        <v>2000</v>
      </c>
      <c r="V153">
        <f>魂核1!Y153+神器1!AD153+VLOOKUP(精神空间!$B$2,精神空间!$BR$4:$BT$11,2,)</f>
        <v>0.78991</v>
      </c>
      <c r="W153">
        <f>魂核1!Z153+神器1!AE153+VLOOKUP(精神空间!$B$2,精神空间!$BR$4:$BT$11,2,)</f>
        <v>0.78991</v>
      </c>
      <c r="Y153">
        <f>(星级!S153+阶位!T153+战魄!D153+武魂!T153+众神殿!D153+精神空间!T152+天赋!S153+魂师之魄1!H153)*(1+BO153)+魂兽1!H155+化神!C152+魂骨!B152+魂环!C152+神兵!D151+神兵!W151+魂核1!H153</f>
        <v>2034559.2853497597</v>
      </c>
      <c r="Z153">
        <f>(星级!T153+阶位!U153+战魄!E153+武魂!U153+众神殿!E153+精神空间!U152+天赋!T153+魂师之魄1!I153)*(1+BP153)+魂兽1!I155+化神!D152+魂骨!C152+魂环!D152+神兵!E151+神兵!X151+魂核1!I153</f>
        <v>480194.1182733</v>
      </c>
      <c r="AA153">
        <f>(星级!U153+阶位!V153+战魄!F153+武魂!V153+众神殿!F153+精神空间!V152+天赋!U153+魂师之魄1!J153)*(1+BQ153)+魂兽1!J155+化神!E152+魂骨!D152+魂环!E152+神兵!F151+神兵!Y151+魂核1!J153</f>
        <v>173516.92752</v>
      </c>
      <c r="AB153">
        <f>(星级!V153+阶位!W153+战魄!G153+武魂!W153+众神殿!G153+精神空间!W152+天赋!V153+魂师之魄1!K153)*(1+BR153)+魂兽1!K155+化神!F152+魂骨!E152+魂环!F152+神兵!G151+神兵!Z151+魂核1!K153</f>
        <v>143090.68751999998</v>
      </c>
      <c r="AC153">
        <f>(星级!W153+阶位!X153+战魄!H153+武魂!X153+众神殿!H153+精神空间!X152+天赋!W153+魂师之魄1!L153)*(1+BS153)+魂兽1!L155+化神!G152+魂骨!F152+魂环!G152+神兵!H151+神兵!AA151+魂核1!L153</f>
        <v>2614.77108</v>
      </c>
      <c r="AD153">
        <f>(星级!X153+阶位!Y153+战魄!I153+武魂!Y153+众神殿!I153+精神空间!Y152+天赋!X153+魂师之魄1!M153)*(1+BT153)+魂兽1!M155+化神!H152+魂骨!G152+魂环!H152+神兵!I151+神兵!AB151+魂核1!M153</f>
        <v>2077.9870800000003</v>
      </c>
      <c r="AE153">
        <f>(星级!Y153+阶位!Z153+战魄!J153+武魂!Z153+众神殿!J153+精神空间!Z152+天赋!Y153+魂师之魄1!N153)*(1+BU153)+魂兽1!N155+化神!I152+魂骨!H152+魂环!I152+神兵!J151+神兵!AC151+魂核1!N153</f>
        <v>2203.1083920000001</v>
      </c>
      <c r="AF153">
        <f>(星级!Z153+阶位!AA153+战魄!K153+武魂!AA153+众神殿!K153+精神空间!AA152+天赋!Z153+魂师之魄1!O153)*(1+BV153)+魂兽1!O155+化神!J152+魂骨!I152+魂环!J152+神兵!K151+神兵!AD151+魂核1!O153</f>
        <v>2135.1090000000004</v>
      </c>
      <c r="AG153">
        <f>(星级!AA153+阶位!AB153+战魄!L153+武魂!AB153+众神殿!L153+精神空间!AB152+天赋!AA153+魂师之魄1!P153)*(1+BW153)+魂兽1!P155+化神!K152+魂骨!J152+魂环!K152+神兵!L151+神兵!AE151+魂核1!P153</f>
        <v>2764.8680400000003</v>
      </c>
      <c r="AH153">
        <f>(星级!AB153+阶位!AC153+战魄!M153+武魂!AC153+众神殿!M153+精神空间!AC152+天赋!AB153+魂师之魄1!Q153)*(1+BX153)+魂兽1!Q155+化神!L152+魂骨!K152+魂环!L152+神兵!M151+神兵!AF151+魂核1!Q153</f>
        <v>2094.93264</v>
      </c>
      <c r="AI153">
        <f>(星级!AC153+阶位!AD153+战魄!N153+武魂!AD153+众神殿!N153+精神空间!AD152+天赋!AC153+魂师之魄1!R153)*(1+BY153)+魂兽1!R155+化神!M152+魂骨!L152+魂环!M152+神兵!N151+神兵!AG151+魂核1!R153</f>
        <v>29328.799999999999</v>
      </c>
      <c r="AJ153">
        <f>(星级!AD153+阶位!AE153+战魄!O153+武魂!AE153+众神殿!O153+精神空间!AE152+天赋!AD153+魂师之魄1!S153)*(1+BZ153)+魂兽1!S155+化神!N152+魂骨!M152+魂环!N152+神兵!O151+神兵!AH151+魂核1!S153</f>
        <v>214.7</v>
      </c>
      <c r="AK153">
        <f>(星级!AE153+阶位!AF153+战魄!P153+武魂!AF153+众神殿!P153+精神空间!AF152+天赋!AE153+魂师之魄1!T153)*(1+CA153)+魂兽1!T155+化神!O152+魂骨!N152+魂环!O152+神兵!P151+神兵!AI151+魂核1!T153</f>
        <v>128829.0408</v>
      </c>
      <c r="AL153">
        <f>(星级!AF153+阶位!AG153+战魄!Q153+武魂!AG153+众神殿!Q153+精神空间!AG152+天赋!AF153+魂师之魄1!U153)*(1+CB153)+魂兽1!U155+化神!P152+魂骨!O152+魂环!P152+神兵!Q151+神兵!AJ151+魂核1!U153</f>
        <v>128829.0408</v>
      </c>
      <c r="AM153">
        <f>化神!R152+魂环!Q152</f>
        <v>66655</v>
      </c>
      <c r="AN153">
        <f>化神!S152+魂环!R152</f>
        <v>66655</v>
      </c>
      <c r="AO153">
        <f>魂环!S152</f>
        <v>2000</v>
      </c>
      <c r="AP153">
        <f>魂环!T152</f>
        <v>2000</v>
      </c>
      <c r="AQ153">
        <f>魂核1!Y153+神器1!AD153+VLOOKUP(精神空间!$B$2,精神空间!$BR$4:$BT$11,2,)</f>
        <v>0.78991</v>
      </c>
      <c r="AR153">
        <f>魂核1!Z153+神器1!AE153+VLOOKUP(精神空间!$B$2,精神空间!$BR$4:$BT$11,2,)</f>
        <v>0.78991</v>
      </c>
      <c r="AT153">
        <f>(星级!AH153+阶位!AJ153+战魄!D153+武魂!AJ153+众神殿!D153+精神空间!AJ152+天赋!AI153+魂师之魄1!H153)*(1+BO153)+魂兽1!H155+化神!C152+魂骨!B152+魂环!C152+神兵!D151+神兵!W151+魂核1!H153</f>
        <v>1890949.4029713799</v>
      </c>
      <c r="AU153">
        <f>(星级!AI153+阶位!AK153+战魄!E153+武魂!AK153+众神殿!E153+精神空间!AK152+天赋!AJ153+魂师之魄1!I153)*(1+BP153)+魂兽1!I155+化神!D152+魂骨!C152+魂环!D152+神兵!E151+神兵!X151+魂核1!I153</f>
        <v>510207.05665588001</v>
      </c>
      <c r="AV153">
        <f>(星级!AJ153+阶位!AL153+战魄!F153+武魂!AL153+众神殿!F153+精神空间!AL152+天赋!AK153+魂师之魄1!J153)*(1+BQ153)+魂兽1!J155+化神!E152+魂骨!D152+魂环!E152+神兵!F151+神兵!Y151+魂核1!J153</f>
        <v>133932.40176000001</v>
      </c>
      <c r="AW153">
        <f>(星级!AK153+阶位!AM153+战魄!G153+武魂!AM153+众神殿!G153+精神空间!AM152+天赋!AL153+魂师之魄1!K153)*(1+BR153)+魂兽1!K155+化神!F152+魂骨!E152+魂环!F152+神兵!G151+神兵!Z151+魂核1!K153</f>
        <v>163190.26416000002</v>
      </c>
      <c r="AX153">
        <f>(星级!AL153+阶位!AN153+战魄!H153+武魂!AN153+众神殿!H153+精神空间!AN152+天赋!AM153+魂师之魄1!L153)*(1+BS153)+魂兽1!L155+化神!G152+魂骨!F152+魂环!G152+神兵!H151+神兵!AA151+魂核1!L153</f>
        <v>2638.2680399999999</v>
      </c>
      <c r="AY153">
        <f>(星级!AM153+阶位!AO153+战魄!I153+武魂!AO153+众神殿!I153+精神空间!AO152+天赋!AN153+魂师之魄1!M153)*(1+BT153)+魂兽1!M155+化神!H152+魂骨!G152+魂环!H152+神兵!I151+神兵!AB151+魂核1!M153</f>
        <v>2101.4840400000003</v>
      </c>
      <c r="AZ153">
        <f>(星级!AN153+阶位!AP153+战魄!J153+武魂!AP153+众神殿!J153+精神空间!AP152+天赋!AO153+魂师之魄1!N153)*(1+BU153)+魂兽1!N155+化神!I152+魂骨!H152+魂环!I152+神兵!J151+神兵!AC151+魂核1!N153</f>
        <v>2179.6114320000001</v>
      </c>
      <c r="BA153">
        <f>(星级!AO153+阶位!AQ153+战魄!K153+武魂!AQ153+众神殿!K153+精神空间!AQ152+天赋!AP153+魂师之魄1!O153)*(1+BV153)+魂兽1!O155+化神!J152+魂骨!I152+魂环!J152+神兵!K151+神兵!AD151+魂核1!O153</f>
        <v>2101.4840400000003</v>
      </c>
      <c r="BB153">
        <f>(星级!AP153+阶位!AR153+战魄!L153+武魂!AR153+众神殿!L153+精神空间!AR152+天赋!AQ153+魂师之魄1!P153)*(1+BW153)+魂兽1!P155+化神!K152+魂骨!J152+魂环!K152+神兵!L151+神兵!AE151+魂核1!P153</f>
        <v>2764.8680400000003</v>
      </c>
      <c r="BC153">
        <f>(星级!AQ153+阶位!AS153+战魄!M153+武魂!AS153+众神殿!M153+精神空间!AS152+天赋!AR153+魂师之魄1!Q153)*(1+BX153)+魂兽1!Q155+化神!L152+魂骨!K152+魂环!L152+神兵!M151+神兵!AF151+魂核1!Q153</f>
        <v>2094.93264</v>
      </c>
      <c r="BD153">
        <f>(星级!AR153+阶位!AT153+战魄!N153+武魂!AT153+众神殿!N153+精神空间!AT152+天赋!AS153+魂师之魄1!R153)*(1+BY153)+魂兽1!R155+化神!M152+魂骨!L152+魂环!M152+神兵!N151+神兵!AG151+魂核1!R153</f>
        <v>14664.4</v>
      </c>
      <c r="BE153">
        <f>(星级!AS153+阶位!AU153+战魄!O153+武魂!AU153+众神殿!O153+精神空间!AU152+天赋!AT153+魂师之魄1!S153)*(1+BZ153)+魂兽1!S155+化神!N152+魂骨!M152+魂环!N152+神兵!O151+神兵!AH151+魂核1!S153</f>
        <v>271.2</v>
      </c>
      <c r="BF153">
        <f>(星级!AT153+阶位!AV153+战魄!P153+武魂!AV153+众神殿!P153+精神空间!AV152+天赋!AU153+魂师之魄1!T153)*(1+CA153)+魂兽1!T155+化神!O152+魂骨!N152+魂环!O152+神兵!P151+神兵!AI151+魂核1!T153</f>
        <v>128829.0408</v>
      </c>
      <c r="BG153">
        <f>(星级!AU153+阶位!AW153+战魄!Q153+武魂!AW153+众神殿!Q153+精神空间!AW152+天赋!AV153+魂师之魄1!U153)*(1+CB153)+魂兽1!U155+化神!P152+魂骨!O152+魂环!P152+神兵!Q151+神兵!AJ151+魂核1!U153</f>
        <v>128829.0408</v>
      </c>
      <c r="BH153">
        <f>化神!R152+魂环!Q152</f>
        <v>66655</v>
      </c>
      <c r="BI153">
        <f>化神!S152+魂环!R152</f>
        <v>66655</v>
      </c>
      <c r="BJ153">
        <f>魂环!S152</f>
        <v>2000</v>
      </c>
      <c r="BK153">
        <f>魂环!T152</f>
        <v>2000</v>
      </c>
      <c r="BL153">
        <f>魂核1!Y153+神器1!AD153+VLOOKUP(精神空间!$B$2,精神空间!$BR$4:$BT$11,2,)</f>
        <v>0.78991</v>
      </c>
      <c r="BM153">
        <f>魂核1!Z153+神器1!AE153+VLOOKUP(精神空间!$B$2,精神空间!$BR$4:$BT$11,2,)</f>
        <v>0.78991</v>
      </c>
      <c r="BO153">
        <f>战魄!T153+武魂!AZ153+好感度!D152+魂师之魄1!Y153+神器1!M153+魂兽1!X155+精神空间!BA152+精神空间!BC152</f>
        <v>3.1779099999999998</v>
      </c>
      <c r="BP153">
        <f>战魄!U153+武魂!BA153+好感度!E152+魂师之魄1!Z153+神器1!N153+魂兽1!Y155+精神空间!BB152+精神空间!BD152</f>
        <v>2.1779099999999998</v>
      </c>
      <c r="BQ153">
        <f>战魄!V153+武魂!BB153+好感度!F152+魂师之魄1!AA153+神器1!O153+魂兽1!Z155</f>
        <v>1.08</v>
      </c>
      <c r="BR153">
        <f>战魄!W153+武魂!BC153+好感度!G152+魂师之魄1!AB153+神器1!P153+魂兽1!AA155</f>
        <v>1.08</v>
      </c>
      <c r="BS153">
        <f>战魄!X153+武魂!BD153+好感度!H152+魂师之魄1!AC153+神器1!Q153+魂兽1!AB155</f>
        <v>1.532</v>
      </c>
      <c r="BT153">
        <f>战魄!Y153+武魂!BE153+好感度!I152+魂师之魄1!AD153+神器1!R153+魂兽1!AC155</f>
        <v>1.532</v>
      </c>
      <c r="BU153">
        <f>战魄!Z153+武魂!BF153+好感度!J152+魂师之魄1!AE153+神器1!S153+魂兽1!AD155</f>
        <v>1.532</v>
      </c>
      <c r="BV153">
        <f>战魄!AA153+武魂!BG153+好感度!K152+魂师之魄1!AF153+神器1!T153+魂兽1!AE155</f>
        <v>1.532</v>
      </c>
      <c r="BW153">
        <f>战魄!AB153+武魂!BH153+好感度!L152+魂师之魄1!AG153+神器1!U153+魂兽1!AF155</f>
        <v>1.532</v>
      </c>
      <c r="BX153">
        <f>战魄!AC153+武魂!BI153+好感度!M152+魂师之魄1!AH153+神器1!V153+魂兽1!AG155</f>
        <v>1.512</v>
      </c>
      <c r="BY153">
        <f>战魄!AD153+武魂!BJ153+好感度!N152+魂师之魄1!AI153+神器1!W153+魂兽1!AH155</f>
        <v>1.44</v>
      </c>
      <c r="BZ153">
        <f>战魄!AE153+武魂!BK153+好感度!O152+魂师之魄1!AJ153+神器1!X153+魂兽1!AI155</f>
        <v>1.2599999999999998</v>
      </c>
      <c r="CA153">
        <f>战魄!AF153+武魂!BL153+好感度!P152+魂师之魄1!AK153+神器1!Y153+魂兽1!AJ155</f>
        <v>1.08</v>
      </c>
      <c r="CB153">
        <f>战魄!AG153+武魂!BM153+好感度!Q152+魂师之魄1!AL153+神器1!Z153+魂兽1!AK155</f>
        <v>1.08</v>
      </c>
    </row>
    <row r="154" spans="2:80" x14ac:dyDescent="0.2">
      <c r="B154">
        <v>150</v>
      </c>
      <c r="D154">
        <f>(星级!D154+阶位!D154+战魄!D154+武魂!D154+众神殿!D154+精神空间!D153+天赋!C154+魂师之魄1!H154)*(1+BO154)+魂兽1!H156+化神!C153+魂骨!B153+魂环!C153+神兵!D152+神兵!W152+魂核1!H154</f>
        <v>2105058.4165905397</v>
      </c>
      <c r="E154">
        <f>(星级!E154+阶位!E154+战魄!E154+武魂!E154+众神殿!E154+精神空间!E153+天赋!D154+魂师之魄1!I154)*(1+BP154)+魂兽1!I156+化神!D153+魂骨!C153+魂环!D153+神兵!E152+神兵!X152+魂核1!I154</f>
        <v>491202.37309001997</v>
      </c>
      <c r="F154">
        <f>(星级!F154+阶位!F154+战魄!F154+武魂!F154+众神殿!F154+精神空间!F153+天赋!E154+魂师之魄1!J154)*(1+BQ154)+魂兽1!J156+化神!E153+魂骨!D153+魂环!E153+神兵!F152+神兵!Y152+魂核1!J154</f>
        <v>196154.23311999999</v>
      </c>
      <c r="G154">
        <f>(星级!G154+阶位!G154+战魄!G154+武魂!G154+众神殿!G154+精神空间!G153+天赋!F154+魂师之魄1!K154)*(1+BR154)+魂兽1!K156+化神!F153+魂骨!E153+魂环!F153+神兵!G152+神兵!Z152+魂核1!K154</f>
        <v>159637.75312000001</v>
      </c>
      <c r="H154">
        <f>(星级!H154+阶位!H154+战魄!H154+武魂!H154+众神殿!H154+精神空间!H153+天赋!G154+魂师之魄1!L154)*(1+BS154)+魂兽1!L156+化神!G153+魂骨!F153+魂环!G153+神兵!H152+神兵!AA152+魂核1!L154</f>
        <v>2650.5229199999999</v>
      </c>
      <c r="I154">
        <f>(星级!I154+阶位!I154+战魄!I154+武魂!I154+众神殿!I154+精神空间!I153+天赋!H154+魂师之魄1!M154)*(1+BT154)+魂兽1!M156+化神!H153+魂骨!G153+魂环!H153+神兵!I152+神兵!AB152+魂核1!M154</f>
        <v>2113.7389200000002</v>
      </c>
      <c r="J154">
        <f>(星级!J154+阶位!J154+战魄!J154+武魂!J154+众神殿!J154+精神空间!J153+天赋!I154+魂师之魄1!N154)*(1+BU154)+魂兽1!N156+化神!I153+魂骨!H153+魂环!I153+神兵!J152+神兵!AC152+魂核1!N154</f>
        <v>2192.1904079999999</v>
      </c>
      <c r="K154">
        <f>(星级!K154+阶位!K154+战魄!K154+武魂!K154+众神殿!K154+精神空间!K153+天赋!J154+魂师之魄1!O154)*(1+BV154)+魂兽1!O156+化神!J153+魂骨!I153+魂环!J153+神兵!K152+神兵!AD152+魂核1!O154</f>
        <v>2123.8669200000004</v>
      </c>
      <c r="L154">
        <f>(星级!L154+阶位!L154+战魄!L154+武魂!L154+众神殿!L154+精神空间!L153+天赋!K154+魂师之魄1!P154)*(1+BW154)+魂兽1!P156+化神!K153+魂骨!J153+魂环!K153+神兵!L152+神兵!AE152+魂核1!P154</f>
        <v>2777.1229199999998</v>
      </c>
      <c r="M154">
        <f>(星级!M154+阶位!M154+战魄!M154+武魂!M154+众神殿!M154+精神空间!M153+天赋!L154+魂师之魄1!Q154)*(1+BX154)+魂兽1!Q156+化神!L153+魂骨!K153+魂环!L153+神兵!M152+神兵!AF152+魂核1!Q154</f>
        <v>2123.8669200000004</v>
      </c>
      <c r="N154">
        <f>(星级!N154+阶位!N154+战魄!N154+武魂!N154+众神殿!N154+精神空间!N153+天赋!M154+魂师之魄1!R154)*(1+BY154)+魂兽1!R156+化神!M153+魂骨!L153+魂环!M153+神兵!N152+神兵!AG152+魂核1!R154</f>
        <v>36966</v>
      </c>
      <c r="O154">
        <f>(星级!O154+阶位!O154+战魄!O154+武魂!O154+众神殿!O154+精神空间!O153+天赋!N154+魂师之魄1!S154)*(1+BZ154)+魂兽1!S156+化神!N153+魂骨!M153+魂环!N153+神兵!O152+神兵!AH152+魂核1!S154</f>
        <v>135.6</v>
      </c>
      <c r="P154">
        <f>(星级!P154+阶位!P154+战魄!P154+武魂!P154+众神殿!P154+精神空间!P153+天赋!O154+魂师之魄1!T154)*(1+CA154)+魂兽1!T156+化神!O153+魂骨!N153+魂环!O153+神兵!P152+神兵!AI152+魂核1!T154</f>
        <v>135614.27119999999</v>
      </c>
      <c r="Q154">
        <f>(星级!Q154+阶位!Q154+战魄!Q154+武魂!Q154+众神殿!Q154+精神空间!Q153+天赋!P154+魂师之魄1!U154)*(1+CB154)+魂兽1!U156+化神!P153+魂骨!O153+魂环!P153+神兵!Q152+神兵!AJ152+魂核1!U154</f>
        <v>135614.27119999999</v>
      </c>
      <c r="R154">
        <f>化神!R153+魂环!Q153</f>
        <v>66655</v>
      </c>
      <c r="S154">
        <f>化神!S153+魂环!R153</f>
        <v>66655</v>
      </c>
      <c r="T154">
        <f>魂环!S153</f>
        <v>2000</v>
      </c>
      <c r="U154">
        <f>魂环!T153</f>
        <v>2000</v>
      </c>
      <c r="V154">
        <f>魂核1!Y154+神器1!AD154+VLOOKUP(精神空间!$B$2,精神空间!$BR$4:$BT$11,2,)</f>
        <v>0.78991</v>
      </c>
      <c r="W154">
        <f>魂核1!Z154+神器1!AE154+VLOOKUP(精神空间!$B$2,精神空间!$BR$4:$BT$11,2,)</f>
        <v>0.78991</v>
      </c>
      <c r="Y154">
        <f>(星级!S154+阶位!T154+战魄!D154+武魂!T154+众神殿!D154+精神空间!T153+天赋!S154+魂师之魄1!H154)*(1+BO154)+魂兽1!H156+化神!C153+魂骨!B153+魂环!C153+神兵!D152+神兵!W152+魂核1!H154</f>
        <v>2036992.2327475199</v>
      </c>
      <c r="Z154">
        <f>(星级!T154+阶位!U154+战魄!E154+武魂!U154+众神殿!E154+精神空间!U153+天赋!T154+魂师之魄1!I154)*(1+BP154)+魂兽1!I156+化神!D153+魂骨!C153+魂环!D153+神兵!E152+神兵!X152+魂核1!I154</f>
        <v>480784.33243013994</v>
      </c>
      <c r="AA154">
        <f>(星级!U154+阶位!V154+战魄!F154+武魂!V154+众神殿!F154+精神空间!V153+天赋!U154+魂师之魄1!J154)*(1+BQ154)+魂兽1!J156+化神!E153+魂骨!D153+魂环!E153+神兵!F152+神兵!Y152+魂核1!J154</f>
        <v>173655.27247999999</v>
      </c>
      <c r="AB154">
        <f>(星级!V154+阶位!W154+战魄!G154+武魂!W154+众神殿!G154+精神空间!W153+天赋!V154+魂师之魄1!K154)*(1+BR154)+魂兽1!K156+化神!F153+魂骨!E153+魂环!F153+神兵!G152+神兵!Z152+魂核1!K154</f>
        <v>143195.75248</v>
      </c>
      <c r="AC154">
        <f>(星级!W154+阶位!X154+战魄!H154+武魂!X154+众神殿!H154+精神空间!X153+天赋!W154+魂师之魄1!L154)*(1+BS154)+魂兽1!L156+化神!G153+魂骨!F153+魂环!G153+神兵!H152+神兵!AA152+魂核1!L154</f>
        <v>2625.4054799999999</v>
      </c>
      <c r="AD154">
        <f>(星级!X154+阶位!Y154+战魄!I154+武魂!Y154+众神殿!I154+精神空间!Y153+天赋!X154+魂师之魄1!M154)*(1+BT154)+魂兽1!M156+化神!H153+魂骨!G153+魂环!H153+神兵!I152+神兵!AB152+魂核1!M154</f>
        <v>2088.6214799999998</v>
      </c>
      <c r="AE154">
        <f>(星级!Y154+阶位!Z154+战魄!J154+武魂!Z154+众神殿!J154+精神空间!Z153+天赋!Y154+魂师之魄1!N154)*(1+BU154)+魂兽1!N156+化神!I153+魂骨!H153+魂环!I153+神兵!J152+神兵!AC152+魂核1!N154</f>
        <v>2217.3078480000004</v>
      </c>
      <c r="AF154">
        <f>(星级!Z154+阶位!AA154+战魄!K154+武魂!AA154+众神殿!K154+精神空间!AA153+天赋!Z154+魂师之魄1!O154)*(1+BV154)+魂兽1!O156+化神!J153+魂骨!I153+魂环!J153+神兵!K152+神兵!AD152+魂核1!O154</f>
        <v>2148.9843599999999</v>
      </c>
      <c r="AG154">
        <f>(星级!AA154+阶位!AB154+战魄!L154+武魂!AB154+众神殿!L154+精神空间!AB153+天赋!AA154+魂师之魄1!P154)*(1+BW154)+魂兽1!P156+化神!K153+魂骨!J153+魂环!K153+神兵!L152+神兵!AE152+魂核1!P154</f>
        <v>2777.1229199999998</v>
      </c>
      <c r="AH154">
        <f>(星级!AB154+阶位!AC154+战魄!M154+武魂!AC154+众神殿!M154+精神空间!AC153+天赋!AB154+魂师之魄1!Q154)*(1+BX154)+魂兽1!Q156+化神!L153+魂骨!K153+魂环!L153+神兵!M152+神兵!AF152+魂核1!Q154</f>
        <v>2123.8669200000004</v>
      </c>
      <c r="AI154">
        <f>(星级!AC154+阶位!AD154+战魄!N154+武魂!AD154+众神殿!N154+精神空间!AD153+天赋!AC154+魂师之魄1!R154)*(1+BY154)+魂兽1!R156+化神!M153+魂骨!L153+魂环!M153+神兵!N152+神兵!AG152+魂核1!R154</f>
        <v>29524</v>
      </c>
      <c r="AJ154">
        <f>(星级!AD154+阶位!AE154+战魄!O154+武魂!AE154+众神殿!O154+精神空间!AE153+天赋!AD154+魂师之魄1!S154)*(1+BZ154)+魂兽1!S156+化神!N153+魂骨!M153+魂环!N153+神兵!O152+神兵!AH152+魂核1!S154</f>
        <v>214.7</v>
      </c>
      <c r="AK154">
        <f>(星级!AE154+阶位!AF154+战魄!P154+武魂!AF154+众神殿!P154+精神空间!AF153+天赋!AE154+魂师之魄1!T154)*(1+CA154)+魂兽1!T156+化神!O153+魂骨!N153+魂环!O153+神兵!P152+神兵!AI152+魂核1!T154</f>
        <v>128862.5912</v>
      </c>
      <c r="AL154">
        <f>(星级!AF154+阶位!AG154+战魄!Q154+武魂!AG154+众神殿!Q154+精神空间!AG153+天赋!AF154+魂师之魄1!U154)*(1+CB154)+魂兽1!U156+化神!P153+魂骨!O153+魂环!P153+神兵!Q152+神兵!AJ152+魂核1!U154</f>
        <v>128862.5912</v>
      </c>
      <c r="AM154">
        <f>化神!R153+魂环!Q153</f>
        <v>66655</v>
      </c>
      <c r="AN154">
        <f>化神!S153+魂环!R153</f>
        <v>66655</v>
      </c>
      <c r="AO154">
        <f>魂环!S153</f>
        <v>2000</v>
      </c>
      <c r="AP154">
        <f>魂环!T153</f>
        <v>2000</v>
      </c>
      <c r="AQ154">
        <f>魂核1!Y154+神器1!AD154+VLOOKUP(精神空间!$B$2,精神空间!$BR$4:$BT$11,2,)</f>
        <v>0.78991</v>
      </c>
      <c r="AR154">
        <f>魂核1!Z154+神器1!AE154+VLOOKUP(精神空间!$B$2,精神空间!$BR$4:$BT$11,2,)</f>
        <v>0.78991</v>
      </c>
      <c r="AT154">
        <f>(星级!AH154+阶位!AJ154+战魄!D154+武魂!AJ154+众神殿!D154+精神空间!AJ153+天赋!AI154+魂师之魄1!H154)*(1+BO154)+魂兽1!H156+化神!C153+魂骨!B153+魂环!C153+神兵!D152+神兵!W152+魂核1!H154</f>
        <v>1893113.6940445001</v>
      </c>
      <c r="AU154">
        <f>(星级!AI154+阶位!AK154+战魄!E154+武魂!AK154+众神殿!E154+精神空间!AK153+天赋!AJ154+魂师之魄1!I154)*(1+BP154)+魂兽1!I156+化神!D153+魂骨!C153+魂环!D153+神兵!E152+神兵!X152+魂核1!I154</f>
        <v>510832.61552773998</v>
      </c>
      <c r="AV154">
        <f>(星级!AJ154+阶位!AL154+战魄!F154+武魂!AL154+众神殿!F154+精神空间!AL153+天赋!AK154+魂师之魄1!J154)*(1+BQ154)+魂兽1!J156+化神!E153+魂骨!D153+魂环!E153+神兵!F152+神兵!Y152+魂核1!J154</f>
        <v>134025.40687999999</v>
      </c>
      <c r="AW154">
        <f>(星级!AK154+阶位!AM154+战魄!G154+武魂!AM154+众神殿!G154+精神空间!AM153+天赋!AL154+魂师之魄1!K154)*(1+BR154)+魂兽1!K156+化神!F153+魂骨!E153+魂环!F153+神兵!G152+神兵!Z152+魂核1!K154</f>
        <v>163313.88688000001</v>
      </c>
      <c r="AX154">
        <f>(星级!AL154+阶位!AN154+战魄!H154+武魂!AN154+众神殿!H154+精神空间!AN153+天赋!AM154+魂师之魄1!L154)*(1+BS154)+魂兽1!L156+化神!G153+魂骨!F153+魂环!G153+神兵!H152+神兵!AA152+魂核1!L154</f>
        <v>2650.5229199999999</v>
      </c>
      <c r="AY154">
        <f>(星级!AM154+阶位!AO154+战魄!I154+武魂!AO154+众神殿!I154+精神空间!AO153+天赋!AN154+魂师之魄1!M154)*(1+BT154)+魂兽1!M156+化神!H153+魂骨!G153+魂环!H153+神兵!I152+神兵!AB152+魂核1!M154</f>
        <v>2113.7389200000002</v>
      </c>
      <c r="AZ154">
        <f>(星级!AN154+阶位!AP154+战魄!J154+武魂!AP154+众神殿!J154+精神空间!AP153+天赋!AO154+魂师之魄1!N154)*(1+BU154)+魂兽1!N156+化神!I153+魂骨!H153+魂环!I153+神兵!J152+神兵!AC152+魂核1!N154</f>
        <v>2192.1904079999999</v>
      </c>
      <c r="BA154">
        <f>(星级!AO154+阶位!AQ154+战魄!K154+武魂!AQ154+众神殿!K154+精神空间!AQ153+天赋!AP154+魂师之魄1!O154)*(1+BV154)+魂兽1!O156+化神!J153+魂骨!I153+魂环!J153+神兵!K152+神兵!AD152+魂核1!O154</f>
        <v>2113.7389200000002</v>
      </c>
      <c r="BB154">
        <f>(星级!AP154+阶位!AR154+战魄!L154+武魂!AR154+众神殿!L154+精神空间!AR153+天赋!AQ154+魂师之魄1!P154)*(1+BW154)+魂兽1!P156+化神!K153+魂骨!J153+魂环!K153+神兵!L152+神兵!AE152+魂核1!P154</f>
        <v>2777.1229199999998</v>
      </c>
      <c r="BC154">
        <f>(星级!AQ154+阶位!AS154+战魄!M154+武魂!AS154+众神殿!M154+精神空间!AS153+天赋!AR154+魂师之魄1!Q154)*(1+BX154)+魂兽1!Q156+化神!L153+魂骨!K153+魂环!L153+神兵!M152+神兵!AF152+魂核1!Q154</f>
        <v>2123.8669200000004</v>
      </c>
      <c r="BD154">
        <f>(星级!AR154+阶位!AT154+战魄!N154+武魂!AT154+众神殿!N154+精神空间!AT153+天赋!AS154+魂师之魄1!R154)*(1+BY154)+魂兽1!R156+化神!M153+魂骨!L153+魂环!M153+神兵!N152+神兵!AG152+魂核1!R154</f>
        <v>14762</v>
      </c>
      <c r="BE154">
        <f>(星级!AS154+阶位!AU154+战魄!O154+武魂!AU154+众神殿!O154+精神空间!AU153+天赋!AT154+魂师之魄1!S154)*(1+BZ154)+魂兽1!S156+化神!N153+魂骨!M153+魂环!N153+神兵!O152+神兵!AH152+魂核1!S154</f>
        <v>271.2</v>
      </c>
      <c r="BF154">
        <f>(星级!AT154+阶位!AV154+战魄!P154+武魂!AV154+众神殿!P154+精神空间!AV153+天赋!AU154+魂师之魄1!T154)*(1+CA154)+魂兽1!T156+化神!O153+魂骨!N153+魂环!O153+神兵!P152+神兵!AI152+魂核1!T154</f>
        <v>128862.5912</v>
      </c>
      <c r="BG154">
        <f>(星级!AU154+阶位!AW154+战魄!Q154+武魂!AW154+众神殿!Q154+精神空间!AW153+天赋!AV154+魂师之魄1!U154)*(1+CB154)+魂兽1!U156+化神!P153+魂骨!O153+魂环!P153+神兵!Q152+神兵!AJ152+魂核1!U154</f>
        <v>128862.5912</v>
      </c>
      <c r="BH154">
        <f>化神!R153+魂环!Q153</f>
        <v>66655</v>
      </c>
      <c r="BI154">
        <f>化神!S153+魂环!R153</f>
        <v>66655</v>
      </c>
      <c r="BJ154">
        <f>魂环!S153</f>
        <v>2000</v>
      </c>
      <c r="BK154">
        <f>魂环!T153</f>
        <v>2000</v>
      </c>
      <c r="BL154">
        <f>魂核1!Y154+神器1!AD154+VLOOKUP(精神空间!$B$2,精神空间!$BR$4:$BT$11,2,)</f>
        <v>0.78991</v>
      </c>
      <c r="BM154">
        <f>魂核1!Z154+神器1!AE154+VLOOKUP(精神空间!$B$2,精神空间!$BR$4:$BT$11,2,)</f>
        <v>0.78991</v>
      </c>
      <c r="BO154">
        <f>战魄!T154+武魂!AZ154+好感度!D153+魂师之魄1!Y154+神器1!M154+魂兽1!X156+精神空间!BA153+精神空间!BC153</f>
        <v>3.1779099999999998</v>
      </c>
      <c r="BP154">
        <f>战魄!U154+武魂!BA154+好感度!E153+魂师之魄1!Z154+神器1!N154+魂兽1!Y156+精神空间!BB153+精神空间!BD153</f>
        <v>2.1779099999999998</v>
      </c>
      <c r="BQ154">
        <f>战魄!V154+武魂!BB154+好感度!F153+魂师之魄1!AA154+神器1!O154+魂兽1!Z156</f>
        <v>1.08</v>
      </c>
      <c r="BR154">
        <f>战魄!W154+武魂!BC154+好感度!G153+魂师之魄1!AB154+神器1!P154+魂兽1!AA156</f>
        <v>1.08</v>
      </c>
      <c r="BS154">
        <f>战魄!X154+武魂!BD154+好感度!H153+魂师之魄1!AC154+神器1!Q154+魂兽1!AB156</f>
        <v>1.532</v>
      </c>
      <c r="BT154">
        <f>战魄!Y154+武魂!BE154+好感度!I153+魂师之魄1!AD154+神器1!R154+魂兽1!AC156</f>
        <v>1.532</v>
      </c>
      <c r="BU154">
        <f>战魄!Z154+武魂!BF154+好感度!J153+魂师之魄1!AE154+神器1!S154+魂兽1!AD156</f>
        <v>1.532</v>
      </c>
      <c r="BV154">
        <f>战魄!AA154+武魂!BG154+好感度!K153+魂师之魄1!AF154+神器1!T154+魂兽1!AE156</f>
        <v>1.532</v>
      </c>
      <c r="BW154">
        <f>战魄!AB154+武魂!BH154+好感度!L153+魂师之魄1!AG154+神器1!U154+魂兽1!AF156</f>
        <v>1.532</v>
      </c>
      <c r="BX154">
        <f>战魄!AC154+武魂!BI154+好感度!M153+魂师之魄1!AH154+神器1!V154+魂兽1!AG156</f>
        <v>1.532</v>
      </c>
      <c r="BY154">
        <f>战魄!AD154+武魂!BJ154+好感度!N153+魂师之魄1!AI154+神器1!W154+魂兽1!AH156</f>
        <v>1.44</v>
      </c>
      <c r="BZ154">
        <f>战魄!AE154+武魂!BK154+好感度!O153+魂师之魄1!AJ154+神器1!X154+魂兽1!AI156</f>
        <v>1.2599999999999998</v>
      </c>
      <c r="CA154">
        <f>战魄!AF154+武魂!BL154+好感度!P153+魂师之魄1!AK154+神器1!Y154+魂兽1!AJ156</f>
        <v>1.08</v>
      </c>
      <c r="CB154">
        <f>战魄!AG154+武魂!BM154+好感度!Q153+魂师之魄1!AL154+神器1!Z154+魂兽1!AK156</f>
        <v>1.08</v>
      </c>
    </row>
    <row r="155" spans="2:80" x14ac:dyDescent="0.2">
      <c r="B155">
        <v>151</v>
      </c>
      <c r="D155">
        <f>(星级!D155+阶位!D155+战魄!D155+武魂!D155+众神殿!D155+精神空间!D154+天赋!C155+魂师之魄1!H155)*(1+BO155)+魂兽1!H157+化神!C154+魂骨!B154+魂环!C154+神兵!D153+神兵!W153+魂核1!H155</f>
        <v>2107368.8008205397</v>
      </c>
      <c r="E155">
        <f>(星级!E155+阶位!E155+战魄!E155+武魂!E155+众神殿!E155+精神空间!E154+天赋!D155+魂师之魄1!I155)*(1+BP155)+魂兽1!I157+化神!D154+魂骨!C154+魂环!D154+神兵!E153+神兵!X153+魂核1!I155</f>
        <v>491682.87308201997</v>
      </c>
      <c r="F155">
        <f>(星级!F155+阶位!F155+战魄!F155+武魂!F155+众神殿!F155+精神空间!F154+天赋!E155+魂师之魄1!J155)*(1+BQ155)+魂兽1!J157+化神!E154+魂骨!D154+魂环!E154+神兵!F153+神兵!Y153+魂核1!J155</f>
        <v>196308.56912</v>
      </c>
      <c r="G155">
        <f>(星级!G155+阶位!G155+战魄!G155+武魂!G155+众神殿!G155+精神空间!G154+天赋!F155+魂师之魄1!K155)*(1+BR155)+魂兽1!K157+化神!F154+魂骨!E154+魂环!F154+神兵!G153+神兵!Z153+魂核1!K155</f>
        <v>159748.40912</v>
      </c>
      <c r="H155">
        <f>(星级!H155+阶位!H155+战魄!H155+武魂!H155+众神殿!H155+精神空间!H154+天赋!G155+魂师之魄1!L155)*(1+BS155)+魂兽1!L157+化神!G154+魂骨!F154+魂环!G154+神兵!H153+神兵!AA153+魂核1!L155</f>
        <v>2661.1573199999998</v>
      </c>
      <c r="I155">
        <f>(星级!I155+阶位!I155+战魄!I155+武魂!I155+众神殿!I155+精神空间!I154+天赋!H155+魂师之魄1!M155)*(1+BT155)+魂兽1!M157+化神!H154+魂骨!G154+魂环!H154+神兵!I153+神兵!AB153+魂核1!M155</f>
        <v>2124.3733200000001</v>
      </c>
      <c r="J155">
        <f>(星级!J155+阶位!J155+战魄!J155+武魂!J155+众神殿!J155+精神空间!J154+天赋!I155+魂师之魄1!N155)*(1+BU155)+魂兽1!N157+化神!I154+魂骨!H154+魂环!I154+神兵!J153+神兵!AC153+魂核1!N155</f>
        <v>2202.8248080000003</v>
      </c>
      <c r="K155">
        <f>(星级!K155+阶位!K155+战魄!K155+武魂!K155+众神殿!K155+精神空间!K154+天赋!J155+魂师之魄1!O155)*(1+BV155)+魂兽1!O157+化神!J154+魂骨!I154+魂环!J154+神兵!K153+神兵!AD153+魂核1!O155</f>
        <v>2134.5013199999999</v>
      </c>
      <c r="L155">
        <f>(星级!L155+阶位!L155+战魄!L155+武魂!L155+众神殿!L155+精神空间!L154+天赋!K155+魂师之魄1!P155)*(1+BW155)+魂兽1!P157+化神!K154+魂骨!J154+魂环!K154+神兵!L153+神兵!AE153+魂核1!P155</f>
        <v>2787.7573200000002</v>
      </c>
      <c r="M155">
        <f>(星级!M155+阶位!M155+战魄!M155+武魂!M155+众神殿!M155+精神空间!M154+天赋!L155+魂师之魄1!Q155)*(1+BX155)+魂兽1!Q157+化神!L154+魂骨!K154+魂环!L154+神兵!M153+神兵!AF153+魂核1!Q155</f>
        <v>2134.5013199999999</v>
      </c>
      <c r="N155">
        <f>(星级!N155+阶位!N155+战魄!N155+武魂!N155+众神殿!N155+精神空间!N154+天赋!M155+魂师之魄1!R155)*(1+BY155)+魂兽1!R157+化神!M154+魂骨!L154+魂环!M154+神兵!N153+神兵!AG153+魂核1!R155</f>
        <v>37515</v>
      </c>
      <c r="O155">
        <f>(星级!O155+阶位!O155+战魄!O155+武魂!O155+众神殿!O155+精神空间!O154+天赋!N155+魂师之魄1!S155)*(1+BZ155)+魂兽1!S157+化神!N154+魂骨!M154+魂环!N154+神兵!O153+神兵!AH153+魂核1!S155</f>
        <v>135.6</v>
      </c>
      <c r="P155">
        <f>(星级!P155+阶位!P155+战魄!P155+武魂!P155+众神殿!P155+精神空间!P154+天赋!O155+魂师之魄1!T155)*(1+CA155)+魂兽1!T157+化神!O154+魂骨!N154+魂环!O154+神兵!P153+神兵!AI153+魂核1!T155</f>
        <v>135636.58960000001</v>
      </c>
      <c r="Q155">
        <f>(星级!Q155+阶位!Q155+战魄!Q155+武魂!Q155+众神殿!Q155+精神空间!Q154+天赋!P155+魂师之魄1!U155)*(1+CB155)+魂兽1!U157+化神!P154+魂骨!O154+魂环!P154+神兵!Q153+神兵!AJ153+魂核1!U155</f>
        <v>135636.58960000001</v>
      </c>
      <c r="R155">
        <f>化神!R154+魂环!Q154</f>
        <v>66655</v>
      </c>
      <c r="S155">
        <f>化神!S154+魂环!R154</f>
        <v>66655</v>
      </c>
      <c r="T155">
        <f>魂环!S154</f>
        <v>2000</v>
      </c>
      <c r="U155">
        <f>魂环!T154</f>
        <v>2000</v>
      </c>
      <c r="V155">
        <f>魂核1!Y155+神器1!AD155+VLOOKUP(精神空间!$B$2,精神空间!$BR$4:$BT$11,2,)</f>
        <v>0.78991</v>
      </c>
      <c r="W155">
        <f>魂核1!Z155+神器1!AE155+VLOOKUP(精神空间!$B$2,精神空间!$BR$4:$BT$11,2,)</f>
        <v>0.78991</v>
      </c>
      <c r="Y155">
        <f>(星级!S155+阶位!T155+战魄!D155+武魂!T155+众神殿!D155+精神空间!T154+天赋!S155+魂师之魄1!H155)*(1+BO155)+魂兽1!H157+化神!C154+魂骨!B154+魂环!C154+神兵!D153+神兵!W153+魂核1!H155</f>
        <v>2039067.8184355199</v>
      </c>
      <c r="Z155">
        <f>(星级!T155+阶位!U155+战魄!E155+武魂!U155+众神殿!E155+精神空间!U154+天赋!T155+魂师之魄1!I155)*(1+BP155)+魂兽1!I157+化神!D154+魂骨!C154+魂环!D154+神兵!E153+神兵!X153+魂核1!I155</f>
        <v>481287.71337413997</v>
      </c>
      <c r="AA155">
        <f>(星级!U155+阶位!V155+战魄!F155+武魂!V155+众神殿!F155+精神空间!V154+天赋!U155+魂师之魄1!J155)*(1+BQ155)+魂兽1!J157+化神!E154+魂骨!D154+魂环!E154+神兵!F153+神兵!Y153+魂核1!J155</f>
        <v>173779.24048000001</v>
      </c>
      <c r="AB155">
        <f>(星级!V155+阶位!W155+战魄!G155+武魂!W155+众神殿!G155+精神空间!W154+天赋!V155+魂师之魄1!K155)*(1+BR155)+魂兽1!K157+化神!F154+魂骨!E154+魂环!F154+神兵!G153+神兵!Z153+魂核1!K155</f>
        <v>143286.44047999999</v>
      </c>
      <c r="AC155">
        <f>(星级!W155+阶位!X155+战魄!H155+武魂!X155+众神殿!H155+精神空间!X154+天赋!W155+魂师之魄1!L155)*(1+BS155)+魂兽1!L157+化神!G154+魂骨!F154+魂环!G154+神兵!H153+神兵!AA153+魂核1!L155</f>
        <v>2636.0398800000003</v>
      </c>
      <c r="AD155">
        <f>(星级!X155+阶位!Y155+战魄!I155+武魂!Y155+众神殿!I155+精神空间!Y154+天赋!X155+魂师之魄1!M155)*(1+BT155)+魂兽1!M157+化神!H154+魂骨!G154+魂环!H154+神兵!I153+神兵!AB153+魂核1!M155</f>
        <v>2099.2558800000002</v>
      </c>
      <c r="AE155">
        <f>(星级!Y155+阶位!Z155+战魄!J155+武魂!Z155+众神殿!J155+精神空间!Z154+天赋!Y155+魂师之魄1!N155)*(1+BU155)+魂兽1!N157+化神!I154+魂骨!H154+魂环!I154+神兵!J153+神兵!AC153+魂核1!N155</f>
        <v>2227.9422479999998</v>
      </c>
      <c r="AF155">
        <f>(星级!Z155+阶位!AA155+战魄!K155+武魂!AA155+众神殿!K155+精神空间!AA154+天赋!Z155+魂师之魄1!O155)*(1+BV155)+魂兽1!O157+化神!J154+魂骨!I154+魂环!J154+神兵!K153+神兵!AD153+魂核1!O155</f>
        <v>2159.6187599999998</v>
      </c>
      <c r="AG155">
        <f>(星级!AA155+阶位!AB155+战魄!L155+武魂!AB155+众神殿!L155+精神空间!AB154+天赋!AA155+魂师之魄1!P155)*(1+BW155)+魂兽1!P157+化神!K154+魂骨!J154+魂环!K154+神兵!L153+神兵!AE153+魂核1!P155</f>
        <v>2787.7573200000002</v>
      </c>
      <c r="AH155">
        <f>(星级!AB155+阶位!AC155+战魄!M155+武魂!AC155+众神殿!M155+精神空间!AC154+天赋!AB155+魂师之魄1!Q155)*(1+BX155)+魂兽1!Q157+化神!L154+魂骨!K154+魂环!L154+神兵!M153+神兵!AF153+魂核1!Q155</f>
        <v>2134.5013199999999</v>
      </c>
      <c r="AI155">
        <f>(星级!AC155+阶位!AD155+战魄!N155+武魂!AD155+众神殿!N155+精神空间!AD154+天赋!AC155+魂师之魄1!R155)*(1+BY155)+魂兽1!R157+化神!M154+魂骨!L154+魂环!M154+神兵!N153+神兵!AG153+魂核1!R155</f>
        <v>29962.799999999999</v>
      </c>
      <c r="AJ155">
        <f>(星级!AD155+阶位!AE155+战魄!O155+武魂!AE155+众神殿!O155+精神空间!AE154+天赋!AD155+魂师之魄1!S155)*(1+BZ155)+魂兽1!S157+化神!N154+魂骨!M154+魂环!N154+神兵!O153+神兵!AH153+魂核1!S155</f>
        <v>214.7</v>
      </c>
      <c r="AK155">
        <f>(星级!AE155+阶位!AF155+战魄!P155+武魂!AF155+众神殿!P155+精神空间!AF154+天赋!AE155+魂师之魄1!T155)*(1+CA155)+魂兽1!T157+化神!O154+魂骨!N154+魂环!O154+神兵!P153+神兵!AI153+魂核1!T155</f>
        <v>128884.9096</v>
      </c>
      <c r="AL155">
        <f>(星级!AF155+阶位!AG155+战魄!Q155+武魂!AG155+众神殿!Q155+精神空间!AG154+天赋!AF155+魂师之魄1!U155)*(1+CB155)+魂兽1!U157+化神!P154+魂骨!O154+魂环!P154+神兵!Q153+神兵!AJ153+魂核1!U155</f>
        <v>128884.9096</v>
      </c>
      <c r="AM155">
        <f>化神!R154+魂环!Q154</f>
        <v>66655</v>
      </c>
      <c r="AN155">
        <f>化神!S154+魂环!R154</f>
        <v>66655</v>
      </c>
      <c r="AO155">
        <f>魂环!S154</f>
        <v>2000</v>
      </c>
      <c r="AP155">
        <f>魂环!T154</f>
        <v>2000</v>
      </c>
      <c r="AQ155">
        <f>魂核1!Y155+神器1!AD155+VLOOKUP(精神空间!$B$2,精神空间!$BR$4:$BT$11,2,)</f>
        <v>0.78991</v>
      </c>
      <c r="AR155">
        <f>魂核1!Z155+神器1!AE155+VLOOKUP(精神空间!$B$2,精神空间!$BR$4:$BT$11,2,)</f>
        <v>0.78991</v>
      </c>
      <c r="AT155">
        <f>(星级!AH155+阶位!AJ155+战魄!D155+武魂!AJ155+众神殿!D155+精神空间!AJ154+天赋!AI155+魂师之魄1!H155)*(1+BO155)+魂兽1!H157+化神!C154+魂骨!B154+魂环!C154+神兵!D153+神兵!W153+魂核1!H155</f>
        <v>1894960.3302644999</v>
      </c>
      <c r="AU155">
        <f>(星级!AI155+阶位!AK155+战魄!E155+武魂!AK155+众神殿!E155+精神空间!AK154+天赋!AJ155+魂师之魄1!I155)*(1+BP155)+魂兽1!I157+化神!D154+魂骨!C154+魂环!D154+神兵!E153+神兵!X153+魂核1!I155</f>
        <v>511366.02772123995</v>
      </c>
      <c r="AV155">
        <f>(星级!AJ155+阶位!AL155+战魄!F155+武魂!AL155+众神殿!F155+精神空间!AL154+天赋!AK155+魂师之魄1!J155)*(1+BQ155)+魂兽1!J157+化神!E154+魂骨!D154+魂环!E154+神兵!F153+神兵!Y153+魂核1!J155</f>
        <v>134105.46607999998</v>
      </c>
      <c r="AW155">
        <f>(星级!AK155+阶位!AM155+战魄!G155+武魂!AM155+众神殿!G155+精神空间!AM154+天赋!AL155+魂师之魄1!K155)*(1+BR155)+魂兽1!K157+化神!F154+魂骨!E154+魂环!F154+神兵!G153+神兵!Z153+魂核1!K155</f>
        <v>163424.56368000002</v>
      </c>
      <c r="AX155">
        <f>(星级!AL155+阶位!AN155+战魄!H155+武魂!AN155+众神殿!H155+精神空间!AN154+天赋!AM155+魂师之魄1!L155)*(1+BS155)+魂兽1!L157+化神!G154+魂骨!F154+魂环!G154+神兵!H153+神兵!AA153+魂核1!L155</f>
        <v>2661.1573199999998</v>
      </c>
      <c r="AY155">
        <f>(星级!AM155+阶位!AO155+战魄!I155+武魂!AO155+众神殿!I155+精神空间!AO154+天赋!AN155+魂师之魄1!M155)*(1+BT155)+魂兽1!M157+化神!H154+魂骨!G154+魂环!H154+神兵!I153+神兵!AB153+魂核1!M155</f>
        <v>2124.3733200000001</v>
      </c>
      <c r="AZ155">
        <f>(星级!AN155+阶位!AP155+战魄!J155+武魂!AP155+众神殿!J155+精神空间!AP154+天赋!AO155+魂师之魄1!N155)*(1+BU155)+魂兽1!N157+化神!I154+魂骨!H154+魂环!I154+神兵!J153+神兵!AC153+魂核1!N155</f>
        <v>2202.8248080000003</v>
      </c>
      <c r="BA155">
        <f>(星级!AO155+阶位!AQ155+战魄!K155+武魂!AQ155+众神殿!K155+精神空间!AQ154+天赋!AP155+魂师之魄1!O155)*(1+BV155)+魂兽1!O157+化神!J154+魂骨!I154+魂环!J154+神兵!K153+神兵!AD153+魂核1!O155</f>
        <v>2124.3733200000001</v>
      </c>
      <c r="BB155">
        <f>(星级!AP155+阶位!AR155+战魄!L155+武魂!AR155+众神殿!L155+精神空间!AR154+天赋!AQ155+魂师之魄1!P155)*(1+BW155)+魂兽1!P157+化神!K154+魂骨!J154+魂环!K154+神兵!L153+神兵!AE153+魂核1!P155</f>
        <v>2787.7573200000002</v>
      </c>
      <c r="BC155">
        <f>(星级!AQ155+阶位!AS155+战魄!M155+武魂!AS155+众神殿!M155+精神空间!AS154+天赋!AR155+魂师之魄1!Q155)*(1+BX155)+魂兽1!Q157+化神!L154+魂骨!K154+魂环!L154+神兵!M153+神兵!AF153+魂核1!Q155</f>
        <v>2134.5013199999999</v>
      </c>
      <c r="BD155">
        <f>(星级!AR155+阶位!AT155+战魄!N155+武魂!AT155+众神殿!N155+精神空间!AT154+天赋!AS155+魂师之魄1!R155)*(1+BY155)+魂兽1!R157+化神!M154+魂骨!L154+魂环!M154+神兵!N153+神兵!AG153+魂核1!R155</f>
        <v>14981.4</v>
      </c>
      <c r="BE155">
        <f>(星级!AS155+阶位!AU155+战魄!O155+武魂!AU155+众神殿!O155+精神空间!AU154+天赋!AT155+魂师之魄1!S155)*(1+BZ155)+魂兽1!S157+化神!N154+魂骨!M154+魂环!N154+神兵!O153+神兵!AH153+魂核1!S155</f>
        <v>271.2</v>
      </c>
      <c r="BF155">
        <f>(星级!AT155+阶位!AV155+战魄!P155+武魂!AV155+众神殿!P155+精神空间!AV154+天赋!AU155+魂师之魄1!T155)*(1+CA155)+魂兽1!T157+化神!O154+魂骨!N154+魂环!O154+神兵!P153+神兵!AI153+魂核1!T155</f>
        <v>128884.9096</v>
      </c>
      <c r="BG155">
        <f>(星级!AU155+阶位!AW155+战魄!Q155+武魂!AW155+众神殿!Q155+精神空间!AW154+天赋!AV155+魂师之魄1!U155)*(1+CB155)+魂兽1!U157+化神!P154+魂骨!O154+魂环!P154+神兵!Q153+神兵!AJ153+魂核1!U155</f>
        <v>128884.9096</v>
      </c>
      <c r="BH155">
        <f>化神!R154+魂环!Q154</f>
        <v>66655</v>
      </c>
      <c r="BI155">
        <f>化神!S154+魂环!R154</f>
        <v>66655</v>
      </c>
      <c r="BJ155">
        <f>魂环!S154</f>
        <v>2000</v>
      </c>
      <c r="BK155">
        <f>魂环!T154</f>
        <v>2000</v>
      </c>
      <c r="BL155">
        <f>魂核1!Y155+神器1!AD155+VLOOKUP(精神空间!$B$2,精神空间!$BR$4:$BT$11,2,)</f>
        <v>0.78991</v>
      </c>
      <c r="BM155">
        <f>魂核1!Z155+神器1!AE155+VLOOKUP(精神空间!$B$2,精神空间!$BR$4:$BT$11,2,)</f>
        <v>0.78991</v>
      </c>
      <c r="BO155">
        <f>战魄!T155+武魂!AZ155+好感度!D154+魂师之魄1!Y155+神器1!M155+魂兽1!X157+精神空间!BA154+精神空间!BC154</f>
        <v>3.1779099999999998</v>
      </c>
      <c r="BP155">
        <f>战魄!U155+武魂!BA155+好感度!E154+魂师之魄1!Z155+神器1!N155+魂兽1!Y157+精神空间!BB154+精神空间!BD154</f>
        <v>2.1779099999999998</v>
      </c>
      <c r="BQ155">
        <f>战魄!V155+武魂!BB155+好感度!F154+魂师之魄1!AA155+神器1!O155+魂兽1!Z157</f>
        <v>1.08</v>
      </c>
      <c r="BR155">
        <f>战魄!W155+武魂!BC155+好感度!G154+魂师之魄1!AB155+神器1!P155+魂兽1!AA157</f>
        <v>1.08</v>
      </c>
      <c r="BS155">
        <f>战魄!X155+武魂!BD155+好感度!H154+魂师之魄1!AC155+神器1!Q155+魂兽1!AB157</f>
        <v>1.532</v>
      </c>
      <c r="BT155">
        <f>战魄!Y155+武魂!BE155+好感度!I154+魂师之魄1!AD155+神器1!R155+魂兽1!AC157</f>
        <v>1.532</v>
      </c>
      <c r="BU155">
        <f>战魄!Z155+武魂!BF155+好感度!J154+魂师之魄1!AE155+神器1!S155+魂兽1!AD157</f>
        <v>1.532</v>
      </c>
      <c r="BV155">
        <f>战魄!AA155+武魂!BG155+好感度!K154+魂师之魄1!AF155+神器1!T155+魂兽1!AE157</f>
        <v>1.532</v>
      </c>
      <c r="BW155">
        <f>战魄!AB155+武魂!BH155+好感度!L154+魂师之魄1!AG155+神器1!U155+魂兽1!AF157</f>
        <v>1.532</v>
      </c>
      <c r="BX155">
        <f>战魄!AC155+武魂!BI155+好感度!M154+魂师之魄1!AH155+神器1!V155+魂兽1!AG157</f>
        <v>1.532</v>
      </c>
      <c r="BY155">
        <f>战魄!AD155+武魂!BJ155+好感度!N154+魂师之魄1!AI155+神器1!W155+魂兽1!AH157</f>
        <v>1.46</v>
      </c>
      <c r="BZ155">
        <f>战魄!AE155+武魂!BK155+好感度!O154+魂师之魄1!AJ155+神器1!X155+魂兽1!AI157</f>
        <v>1.2599999999999998</v>
      </c>
      <c r="CA155">
        <f>战魄!AF155+武魂!BL155+好感度!P154+魂师之魄1!AK155+神器1!Y155+魂兽1!AJ157</f>
        <v>1.08</v>
      </c>
      <c r="CB155">
        <f>战魄!AG155+武魂!BM155+好感度!Q154+魂师之魄1!AL155+神器1!Z155+魂兽1!AK157</f>
        <v>1.08</v>
      </c>
    </row>
    <row r="156" spans="2:80" x14ac:dyDescent="0.2">
      <c r="B156">
        <v>152</v>
      </c>
      <c r="D156">
        <f>(星级!D156+阶位!D156+战魄!D156+武魂!D156+众神殿!D156+精神空间!D155+天赋!C156+魂师之魄1!H156)*(1+BO156)+魂兽1!H158+化神!C155+魂骨!B155+魂环!C155+神兵!D154+神兵!W154+魂核1!H156</f>
        <v>2109679.1850505397</v>
      </c>
      <c r="E156">
        <f>(星级!E156+阶位!E156+战魄!E156+武魂!E156+众神殿!E156+精神空间!E155+天赋!D156+魂师之魄1!I156)*(1+BP156)+魂兽1!I158+化神!D155+魂骨!C155+魂环!D155+神兵!E154+神兵!X154+魂核1!I156</f>
        <v>492163.37307401997</v>
      </c>
      <c r="F156">
        <f>(星级!F156+阶位!F156+战魄!F156+武魂!F156+众神殿!F156+精神空间!F155+天赋!E156+魂师之魄1!J156)*(1+BQ156)+魂兽1!J158+化神!E155+魂骨!D155+魂环!E155+神兵!F154+神兵!Y154+魂核1!J156</f>
        <v>196462.90512000001</v>
      </c>
      <c r="G156">
        <f>(星级!G156+阶位!G156+战魄!G156+武魂!G156+众神殿!G156+精神空间!G155+天赋!F156+魂师之魄1!K156)*(1+BR156)+魂兽1!K158+化神!F155+魂骨!E155+魂环!F155+神兵!G154+神兵!Z154+魂核1!K156</f>
        <v>159859.06511999998</v>
      </c>
      <c r="H156">
        <f>(星级!H156+阶位!H156+战魄!H156+武魂!H156+众神殿!H156+精神空间!H155+天赋!G156+魂师之魄1!L156)*(1+BS156)+魂兽1!L158+化神!G155+魂骨!F155+魂环!G155+神兵!H154+神兵!AA154+魂核1!L156</f>
        <v>2671.7917200000002</v>
      </c>
      <c r="I156">
        <f>(星级!I156+阶位!I156+战魄!I156+武魂!I156+众神殿!I156+精神空间!I155+天赋!H156+魂师之魄1!M156)*(1+BT156)+魂兽1!M158+化神!H155+魂骨!G155+魂环!H155+神兵!I154+神兵!AB154+魂核1!M156</f>
        <v>2135.0077200000001</v>
      </c>
      <c r="J156">
        <f>(星级!J156+阶位!J156+战魄!J156+武魂!J156+众神殿!J156+精神空间!J155+天赋!I156+魂师之魄1!N156)*(1+BU156)+魂兽1!N158+化神!I155+魂骨!H155+魂环!I155+神兵!J154+神兵!AC154+魂核1!N156</f>
        <v>2213.4592080000002</v>
      </c>
      <c r="K156">
        <f>(星级!K156+阶位!K156+战魄!K156+武魂!K156+众神殿!K156+精神空间!K155+天赋!J156+魂师之魄1!O156)*(1+BV156)+魂兽1!O158+化神!J155+魂骨!I155+魂环!J155+神兵!K154+神兵!AD154+魂核1!O156</f>
        <v>2145.1357200000002</v>
      </c>
      <c r="L156">
        <f>(星级!L156+阶位!L156+战魄!L156+武魂!L156+众神殿!L156+精神空间!L155+天赋!K156+魂师之魄1!P156)*(1+BW156)+魂兽1!P158+化神!K155+魂骨!J155+魂环!K155+神兵!L154+神兵!AE154+魂核1!P156</f>
        <v>2798.3917200000001</v>
      </c>
      <c r="M156">
        <f>(星级!M156+阶位!M156+战魄!M156+武魂!M156+众神殿!M156+精神空间!M155+天赋!L156+魂师之魄1!Q156)*(1+BX156)+魂兽1!Q158+化神!L155+魂骨!K155+魂环!L155+神兵!M154+神兵!AF154+魂核1!Q156</f>
        <v>2145.1357200000002</v>
      </c>
      <c r="N156">
        <f>(星级!N156+阶位!N156+战魄!N156+武魂!N156+众神殿!N156+精神空间!N155+天赋!M156+魂师之魄1!R156)*(1+BY156)+魂兽1!R158+化神!M155+魂骨!L155+魂环!M155+神兵!N154+神兵!AG154+魂核1!R156</f>
        <v>37761</v>
      </c>
      <c r="O156">
        <f>(星级!O156+阶位!O156+战魄!O156+武魂!O156+众神殿!O156+精神空间!O155+天赋!N156+魂师之魄1!S156)*(1+BZ156)+魂兽1!S158+化神!N155+魂骨!M155+魂环!N155+神兵!O154+神兵!AH154+魂核1!S156</f>
        <v>136.19999999999999</v>
      </c>
      <c r="P156">
        <f>(星级!P156+阶位!P156+战魄!P156+武魂!P156+众神殿!P156+精神空间!P155+天赋!O156+魂师之魄1!T156)*(1+CA156)+魂兽1!T158+化神!O155+魂骨!N155+魂环!O155+神兵!P154+神兵!AI154+魂核1!T156</f>
        <v>135658.908</v>
      </c>
      <c r="Q156">
        <f>(星级!Q156+阶位!Q156+战魄!Q156+武魂!Q156+众神殿!Q156+精神空间!Q155+天赋!P156+魂师之魄1!U156)*(1+CB156)+魂兽1!U158+化神!P155+魂骨!O155+魂环!P155+神兵!Q154+神兵!AJ154+魂核1!U156</f>
        <v>135658.908</v>
      </c>
      <c r="R156">
        <f>化神!R155+魂环!Q155</f>
        <v>66655</v>
      </c>
      <c r="S156">
        <f>化神!S155+魂环!R155</f>
        <v>66655</v>
      </c>
      <c r="T156">
        <f>魂环!S155</f>
        <v>2000</v>
      </c>
      <c r="U156">
        <f>魂环!T155</f>
        <v>2000</v>
      </c>
      <c r="V156">
        <f>魂核1!Y156+神器1!AD156+VLOOKUP(精神空间!$B$2,精神空间!$BR$4:$BT$11,2,)</f>
        <v>0.78991</v>
      </c>
      <c r="W156">
        <f>魂核1!Z156+神器1!AE156+VLOOKUP(精神空间!$B$2,精神空间!$BR$4:$BT$11,2,)</f>
        <v>0.78991</v>
      </c>
      <c r="Y156">
        <f>(星级!S156+阶位!T156+战魄!D156+武魂!T156+众神殿!D156+精神空间!T155+天赋!S156+魂师之魄1!H156)*(1+BO156)+魂兽1!H158+化神!C155+魂骨!B155+魂环!C155+神兵!D154+神兵!W154+魂核1!H156</f>
        <v>2041143.40412352</v>
      </c>
      <c r="Z156">
        <f>(星级!T156+阶位!U156+战魄!E156+武魂!U156+众神殿!E156+精神空间!U155+天赋!T156+魂师之魄1!I156)*(1+BP156)+魂兽1!I158+化神!D155+魂骨!C155+魂环!D155+神兵!E154+神兵!X154+魂核1!I156</f>
        <v>481791.09431813995</v>
      </c>
      <c r="AA156">
        <f>(星级!U156+阶位!V156+战魄!F156+武魂!V156+众神殿!F156+精神空间!V155+天赋!U156+魂师之魄1!J156)*(1+BQ156)+魂兽1!J158+化神!E155+魂骨!D155+魂环!E155+神兵!F154+神兵!Y154+魂核1!J156</f>
        <v>173903.20848</v>
      </c>
      <c r="AB156">
        <f>(星级!V156+阶位!W156+战魄!G156+武魂!W156+众神殿!G156+精神空间!W155+天赋!V156+魂师之魄1!K156)*(1+BR156)+魂兽1!K158+化神!F155+魂骨!E155+魂环!F155+神兵!G154+神兵!Z154+魂核1!K156</f>
        <v>143377.12848000001</v>
      </c>
      <c r="AC156">
        <f>(星级!W156+阶位!X156+战魄!H156+武魂!X156+众神殿!H156+精神空间!X155+天赋!W156+魂师之魄1!L156)*(1+BS156)+魂兽1!L158+化神!G155+魂骨!F155+魂环!G155+神兵!H154+神兵!AA154+魂核1!L156</f>
        <v>2646.6742799999997</v>
      </c>
      <c r="AD156">
        <f>(星级!X156+阶位!Y156+战魄!I156+武魂!Y156+众神殿!I156+精神空间!Y155+天赋!X156+魂师之魄1!M156)*(1+BT156)+魂兽1!M158+化神!H155+魂骨!G155+魂环!H155+神兵!I154+神兵!AB154+魂核1!M156</f>
        <v>2109.8902800000001</v>
      </c>
      <c r="AE156">
        <f>(星级!Y156+阶位!Z156+战魄!J156+武魂!Z156+众神殿!J156+精神空间!Z155+天赋!Y156+魂师之魄1!N156)*(1+BU156)+魂兽1!N158+化神!I155+魂骨!H155+魂环!I155+神兵!J154+神兵!AC154+魂核1!N156</f>
        <v>2238.5766480000002</v>
      </c>
      <c r="AF156">
        <f>(星级!Z156+阶位!AA156+战魄!K156+武魂!AA156+众神殿!K156+精神空间!AA155+天赋!Z156+魂师之魄1!O156)*(1+BV156)+魂兽1!O158+化神!J155+魂骨!I155+魂环!J155+神兵!K154+神兵!AD154+魂核1!O156</f>
        <v>2170.2531600000002</v>
      </c>
      <c r="AG156">
        <f>(星级!AA156+阶位!AB156+战魄!L156+武魂!AB156+众神殿!L156+精神空间!AB155+天赋!AA156+魂师之魄1!P156)*(1+BW156)+魂兽1!P158+化神!K155+魂骨!J155+魂环!K155+神兵!L154+神兵!AE154+魂核1!P156</f>
        <v>2798.3917200000001</v>
      </c>
      <c r="AH156">
        <f>(星级!AB156+阶位!AC156+战魄!M156+武魂!AC156+众神殿!M156+精神空间!AC155+天赋!AB156+魂师之魄1!Q156)*(1+BX156)+魂兽1!Q158+化神!L155+魂骨!K155+魂环!L155+神兵!M154+神兵!AF154+魂核1!Q156</f>
        <v>2145.1357200000002</v>
      </c>
      <c r="AI156">
        <f>(星级!AC156+阶位!AD156+战魄!N156+武魂!AD156+众神殿!N156+精神空间!AD155+天赋!AC156+魂师之魄1!R156)*(1+BY156)+魂兽1!R158+化神!M155+魂骨!L155+魂环!M155+神兵!N154+神兵!AG154+魂核1!R156</f>
        <v>30159.599999999999</v>
      </c>
      <c r="AJ156">
        <f>(星级!AD156+阶位!AE156+战魄!O156+武魂!AE156+众神殿!O156+精神空间!AE155+天赋!AD156+魂师之魄1!S156)*(1+BZ156)+魂兽1!S158+化神!N155+魂骨!M155+魂环!N155+神兵!O154+神兵!AH154+魂核1!S156</f>
        <v>215.65</v>
      </c>
      <c r="AK156">
        <f>(星级!AE156+阶位!AF156+战魄!P156+武魂!AF156+众神殿!P156+精神空间!AF155+天赋!AE156+魂师之魄1!T156)*(1+CA156)+魂兽1!T158+化神!O155+魂骨!N155+魂环!O155+神兵!P154+神兵!AI154+魂核1!T156</f>
        <v>128907.228</v>
      </c>
      <c r="AL156">
        <f>(星级!AF156+阶位!AG156+战魄!Q156+武魂!AG156+众神殿!Q156+精神空间!AG155+天赋!AF156+魂师之魄1!U156)*(1+CB156)+魂兽1!U158+化神!P155+魂骨!O155+魂环!P155+神兵!Q154+神兵!AJ154+魂核1!U156</f>
        <v>128907.228</v>
      </c>
      <c r="AM156">
        <f>化神!R155+魂环!Q155</f>
        <v>66655</v>
      </c>
      <c r="AN156">
        <f>化神!S155+魂环!R155</f>
        <v>66655</v>
      </c>
      <c r="AO156">
        <f>魂环!S155</f>
        <v>2000</v>
      </c>
      <c r="AP156">
        <f>魂环!T155</f>
        <v>2000</v>
      </c>
      <c r="AQ156">
        <f>魂核1!Y156+神器1!AD156+VLOOKUP(精神空间!$B$2,精神空间!$BR$4:$BT$11,2,)</f>
        <v>0.78991</v>
      </c>
      <c r="AR156">
        <f>魂核1!Z156+神器1!AE156+VLOOKUP(精神空间!$B$2,精神空间!$BR$4:$BT$11,2,)</f>
        <v>0.78991</v>
      </c>
      <c r="AT156">
        <f>(星级!AH156+阶位!AJ156+战魄!D156+武魂!AJ156+众神殿!D156+精神空间!AJ155+天赋!AI156+魂师之魄1!H156)*(1+BO156)+魂兽1!H158+化神!C155+魂骨!B155+魂环!C155+神兵!D154+神兵!W154+魂核1!H156</f>
        <v>1896806.9664844996</v>
      </c>
      <c r="AU156">
        <f>(星级!AI156+阶位!AK156+战魄!E156+武魂!AK156+众神殿!E156+精神空间!AK155+天赋!AJ156+魂师之魄1!I156)*(1+BP156)+魂兽1!I158+化神!D155+魂骨!C155+魂环!D155+神兵!E154+神兵!X154+魂核1!I156</f>
        <v>511899.43991473998</v>
      </c>
      <c r="AV156">
        <f>(星级!AJ156+阶位!AL156+战魄!F156+武魂!AL156+众神殿!F156+精神空间!AL155+天赋!AK156+魂师之魄1!J156)*(1+BQ156)+魂兽1!J158+化神!E155+魂骨!D155+魂环!E155+神兵!F154+神兵!Y154+魂核1!J156</f>
        <v>134185.52528</v>
      </c>
      <c r="AW156">
        <f>(星级!AK156+阶位!AM156+战魄!G156+武魂!AM156+众神殿!G156+精神空间!AM155+天赋!AL156+魂师之魄1!K156)*(1+BR156)+魂兽1!K158+化神!F155+魂骨!E155+魂环!F155+神兵!G154+神兵!Z154+魂核1!K156</f>
        <v>163535.24048000001</v>
      </c>
      <c r="AX156">
        <f>(星级!AL156+阶位!AN156+战魄!H156+武魂!AN156+众神殿!H156+精神空间!AN155+天赋!AM156+魂师之魄1!L156)*(1+BS156)+魂兽1!L158+化神!G155+魂骨!F155+魂环!G155+神兵!H154+神兵!AA154+魂核1!L156</f>
        <v>2671.7917200000002</v>
      </c>
      <c r="AY156">
        <f>(星级!AM156+阶位!AO156+战魄!I156+武魂!AO156+众神殿!I156+精神空间!AO155+天赋!AN156+魂师之魄1!M156)*(1+BT156)+魂兽1!M158+化神!H155+魂骨!G155+魂环!H155+神兵!I154+神兵!AB154+魂核1!M156</f>
        <v>2135.0077200000001</v>
      </c>
      <c r="AZ156">
        <f>(星级!AN156+阶位!AP156+战魄!J156+武魂!AP156+众神殿!J156+精神空间!AP155+天赋!AO156+魂师之魄1!N156)*(1+BU156)+魂兽1!N158+化神!I155+魂骨!H155+魂环!I155+神兵!J154+神兵!AC154+魂核1!N156</f>
        <v>2213.4592080000002</v>
      </c>
      <c r="BA156">
        <f>(星级!AO156+阶位!AQ156+战魄!K156+武魂!AQ156+众神殿!K156+精神空间!AQ155+天赋!AP156+魂师之魄1!O156)*(1+BV156)+魂兽1!O158+化神!J155+魂骨!I155+魂环!J155+神兵!K154+神兵!AD154+魂核1!O156</f>
        <v>2135.0077200000001</v>
      </c>
      <c r="BB156">
        <f>(星级!AP156+阶位!AR156+战魄!L156+武魂!AR156+众神殿!L156+精神空间!AR155+天赋!AQ156+魂师之魄1!P156)*(1+BW156)+魂兽1!P158+化神!K155+魂骨!J155+魂环!K155+神兵!L154+神兵!AE154+魂核1!P156</f>
        <v>2798.3917200000001</v>
      </c>
      <c r="BC156">
        <f>(星级!AQ156+阶位!AS156+战魄!M156+武魂!AS156+众神殿!M156+精神空间!AS155+天赋!AR156+魂师之魄1!Q156)*(1+BX156)+魂兽1!Q158+化神!L155+魂骨!K155+魂环!L155+神兵!M154+神兵!AF154+魂核1!Q156</f>
        <v>2145.1357200000002</v>
      </c>
      <c r="BD156">
        <f>(星级!AR156+阶位!AT156+战魄!N156+武魂!AT156+众神殿!N156+精神空间!AT155+天赋!AS156+魂师之魄1!R156)*(1+BY156)+魂兽1!R158+化神!M155+魂骨!L155+魂环!M155+神兵!N154+神兵!AG154+魂核1!R156</f>
        <v>15079.8</v>
      </c>
      <c r="BE156">
        <f>(星级!AS156+阶位!AU156+战魄!O156+武魂!AU156+众神殿!O156+精神空间!AU155+天赋!AT156+魂师之魄1!S156)*(1+BZ156)+魂兽1!S158+化神!N155+魂骨!M155+魂环!N155+神兵!O154+神兵!AH154+魂核1!S156</f>
        <v>272.39999999999998</v>
      </c>
      <c r="BF156">
        <f>(星级!AT156+阶位!AV156+战魄!P156+武魂!AV156+众神殿!P156+精神空间!AV155+天赋!AU156+魂师之魄1!T156)*(1+CA156)+魂兽1!T158+化神!O155+魂骨!N155+魂环!O155+神兵!P154+神兵!AI154+魂核1!T156</f>
        <v>128907.228</v>
      </c>
      <c r="BG156">
        <f>(星级!AU156+阶位!AW156+战魄!Q156+武魂!AW156+众神殿!Q156+精神空间!AW155+天赋!AV156+魂师之魄1!U156)*(1+CB156)+魂兽1!U158+化神!P155+魂骨!O155+魂环!P155+神兵!Q154+神兵!AJ154+魂核1!U156</f>
        <v>128907.228</v>
      </c>
      <c r="BH156">
        <f>化神!R155+魂环!Q155</f>
        <v>66655</v>
      </c>
      <c r="BI156">
        <f>化神!S155+魂环!R155</f>
        <v>66655</v>
      </c>
      <c r="BJ156">
        <f>魂环!S155</f>
        <v>2000</v>
      </c>
      <c r="BK156">
        <f>魂环!T155</f>
        <v>2000</v>
      </c>
      <c r="BL156">
        <f>魂核1!Y156+神器1!AD156+VLOOKUP(精神空间!$B$2,精神空间!$BR$4:$BT$11,2,)</f>
        <v>0.78991</v>
      </c>
      <c r="BM156">
        <f>魂核1!Z156+神器1!AE156+VLOOKUP(精神空间!$B$2,精神空间!$BR$4:$BT$11,2,)</f>
        <v>0.78991</v>
      </c>
      <c r="BO156">
        <f>战魄!T156+武魂!AZ156+好感度!D155+魂师之魄1!Y156+神器1!M156+魂兽1!X158+精神空间!BA155+精神空间!BC155</f>
        <v>3.1779099999999998</v>
      </c>
      <c r="BP156">
        <f>战魄!U156+武魂!BA156+好感度!E155+魂师之魄1!Z156+神器1!N156+魂兽1!Y158+精神空间!BB155+精神空间!BD155</f>
        <v>2.1779099999999998</v>
      </c>
      <c r="BQ156">
        <f>战魄!V156+武魂!BB156+好感度!F155+魂师之魄1!AA156+神器1!O156+魂兽1!Z158</f>
        <v>1.08</v>
      </c>
      <c r="BR156">
        <f>战魄!W156+武魂!BC156+好感度!G155+魂师之魄1!AB156+神器1!P156+魂兽1!AA158</f>
        <v>1.08</v>
      </c>
      <c r="BS156">
        <f>战魄!X156+武魂!BD156+好感度!H155+魂师之魄1!AC156+神器1!Q156+魂兽1!AB158</f>
        <v>1.532</v>
      </c>
      <c r="BT156">
        <f>战魄!Y156+武魂!BE156+好感度!I155+魂师之魄1!AD156+神器1!R156+魂兽1!AC158</f>
        <v>1.532</v>
      </c>
      <c r="BU156">
        <f>战魄!Z156+武魂!BF156+好感度!J155+魂师之魄1!AE156+神器1!S156+魂兽1!AD158</f>
        <v>1.532</v>
      </c>
      <c r="BV156">
        <f>战魄!AA156+武魂!BG156+好感度!K155+魂师之魄1!AF156+神器1!T156+魂兽1!AE158</f>
        <v>1.532</v>
      </c>
      <c r="BW156">
        <f>战魄!AB156+武魂!BH156+好感度!L155+魂师之魄1!AG156+神器1!U156+魂兽1!AF158</f>
        <v>1.532</v>
      </c>
      <c r="BX156">
        <f>战魄!AC156+武魂!BI156+好感度!M155+魂师之魄1!AH156+神器1!V156+魂兽1!AG158</f>
        <v>1.532</v>
      </c>
      <c r="BY156">
        <f>战魄!AD156+武魂!BJ156+好感度!N155+魂师之魄1!AI156+神器1!W156+魂兽1!AH158</f>
        <v>1.46</v>
      </c>
      <c r="BZ156">
        <f>战魄!AE156+武魂!BK156+好感度!O155+魂师之魄1!AJ156+神器1!X156+魂兽1!AI158</f>
        <v>1.27</v>
      </c>
      <c r="CA156">
        <f>战魄!AF156+武魂!BL156+好感度!P155+魂师之魄1!AK156+神器1!Y156+魂兽1!AJ158</f>
        <v>1.08</v>
      </c>
      <c r="CB156">
        <f>战魄!AG156+武魂!BM156+好感度!Q155+魂师之魄1!AL156+神器1!Z156+魂兽1!AK158</f>
        <v>1.08</v>
      </c>
    </row>
    <row r="157" spans="2:80" x14ac:dyDescent="0.2">
      <c r="B157">
        <v>153</v>
      </c>
      <c r="D157">
        <f>(星级!D157+阶位!D157+战魄!D157+武魂!D157+众神殿!D157+精神空间!D156+天赋!C157+魂师之魄1!H157)*(1+BO157)+魂兽1!H159+化神!C156+魂骨!B156+魂环!C156+神兵!D155+神兵!W155+魂核1!H157</f>
        <v>2111989.5692805401</v>
      </c>
      <c r="E157">
        <f>(星级!E157+阶位!E157+战魄!E157+武魂!E157+众神殿!E157+精神空间!E156+天赋!D157+魂师之魄1!I157)*(1+BP157)+魂兽1!I159+化神!D156+魂骨!C156+魂环!D156+神兵!E155+神兵!X155+魂核1!I157</f>
        <v>492643.87306601997</v>
      </c>
      <c r="F157">
        <f>(星级!F157+阶位!F157+战魄!F157+武魂!F157+众神殿!F157+精神空间!F156+天赋!E157+魂师之魄1!J157)*(1+BQ157)+魂兽1!J159+化神!E156+魂骨!D156+魂环!E156+神兵!F155+神兵!Y155+魂核1!J157</f>
        <v>196617.24111999999</v>
      </c>
      <c r="G157">
        <f>(星级!G157+阶位!G157+战魄!G157+武魂!G157+众神殿!G157+精神空间!G156+天赋!F157+魂师之魄1!K157)*(1+BR157)+魂兽1!K159+化神!F156+魂骨!E156+魂环!F156+神兵!G155+神兵!Z155+魂核1!K157</f>
        <v>159969.72112</v>
      </c>
      <c r="H157">
        <f>(星级!H157+阶位!H157+战魄!H157+武魂!H157+众神殿!H157+精神空间!H156+天赋!G157+魂师之魄1!L157)*(1+BS157)+魂兽1!L159+化神!G156+魂骨!F156+魂环!G156+神兵!H155+神兵!AA155+魂核1!L157</f>
        <v>2703.6143199999997</v>
      </c>
      <c r="I157">
        <f>(星级!I157+阶位!I157+战魄!I157+武魂!I157+众神殿!I157+精神空间!I156+天赋!H157+魂师之魄1!M157)*(1+BT157)+魂兽1!M159+化神!H156+魂骨!G156+魂环!H156+神兵!I155+神兵!AB155+魂核1!M157</f>
        <v>2145.64212</v>
      </c>
      <c r="J157">
        <f>(星级!J157+阶位!J157+战魄!J157+武魂!J157+众神殿!J157+精神空间!J156+天赋!I157+魂师之魄1!N157)*(1+BU157)+魂兽1!N159+化神!I156+魂骨!H156+魂环!I156+神兵!J155+神兵!AC155+魂核1!N157</f>
        <v>2224.0936080000001</v>
      </c>
      <c r="K157">
        <f>(星级!K157+阶位!K157+战魄!K157+武魂!K157+众神殿!K157+精神空间!K156+天赋!J157+魂师之魄1!O157)*(1+BV157)+魂兽1!O159+化神!J156+魂骨!I156+魂环!J156+神兵!K155+神兵!AD155+魂核1!O157</f>
        <v>2155.7701200000001</v>
      </c>
      <c r="L157">
        <f>(星级!L157+阶位!L157+战魄!L157+武魂!L157+众神殿!L157+精神空间!L156+天赋!K157+魂师之魄1!P157)*(1+BW157)+魂兽1!P159+化神!K156+魂骨!J156+魂环!K156+神兵!L155+神兵!AE155+魂核1!P157</f>
        <v>2809.0261199999995</v>
      </c>
      <c r="M157">
        <f>(星级!M157+阶位!M157+战魄!M157+武魂!M157+众神殿!M157+精神空间!M156+天赋!L157+魂师之魄1!Q157)*(1+BX157)+魂兽1!Q159+化神!L156+魂骨!K156+魂环!L156+神兵!M155+神兵!AF155+魂核1!Q157</f>
        <v>2155.7701200000001</v>
      </c>
      <c r="N157">
        <f>(星级!N157+阶位!N157+战魄!N157+武魂!N157+众神殿!N157+精神空间!N156+天赋!M157+魂师之魄1!R157)*(1+BY157)+魂兽1!R159+化神!M156+魂骨!L156+魂环!M156+神兵!N155+神兵!AG155+魂核1!R157</f>
        <v>38007</v>
      </c>
      <c r="O157">
        <f>(星级!O157+阶位!O157+战魄!O157+武魂!O157+众神殿!O157+精神空间!O156+天赋!N157+魂师之魄1!S157)*(1+BZ157)+魂兽1!S159+化神!N156+魂骨!M156+魂环!N156+神兵!O155+神兵!AH155+魂核1!S157</f>
        <v>136.19999999999999</v>
      </c>
      <c r="P157">
        <f>(星级!P157+阶位!P157+战魄!P157+武魂!P157+众神殿!P157+精神空间!P156+天赋!O157+魂师之魄1!T157)*(1+CA157)+魂兽1!T159+化神!O156+魂骨!N156+魂环!O156+神兵!P155+神兵!AI155+魂核1!T157</f>
        <v>135681.22639999999</v>
      </c>
      <c r="Q157">
        <f>(星级!Q157+阶位!Q157+战魄!Q157+武魂!Q157+众神殿!Q157+精神空间!Q156+天赋!P157+魂师之魄1!U157)*(1+CB157)+魂兽1!U159+化神!P156+魂骨!O156+魂环!P156+神兵!Q155+神兵!AJ155+魂核1!U157</f>
        <v>135681.22639999999</v>
      </c>
      <c r="R157">
        <f>化神!R156+魂环!Q156</f>
        <v>66655</v>
      </c>
      <c r="S157">
        <f>化神!S156+魂环!R156</f>
        <v>66655</v>
      </c>
      <c r="T157">
        <f>魂环!S156</f>
        <v>2000</v>
      </c>
      <c r="U157">
        <f>魂环!T156</f>
        <v>2000</v>
      </c>
      <c r="V157">
        <f>魂核1!Y157+神器1!AD157+VLOOKUP(精神空间!$B$2,精神空间!$BR$4:$BT$11,2,)</f>
        <v>0.78991</v>
      </c>
      <c r="W157">
        <f>魂核1!Z157+神器1!AE157+VLOOKUP(精神空间!$B$2,精神空间!$BR$4:$BT$11,2,)</f>
        <v>0.78991</v>
      </c>
      <c r="Y157">
        <f>(星级!S157+阶位!T157+战魄!D157+武魂!T157+众神殿!D157+精神空间!T156+天赋!S157+魂师之魄1!H157)*(1+BO157)+魂兽1!H159+化神!C156+魂骨!B156+魂环!C156+神兵!D155+神兵!W155+魂核1!H157</f>
        <v>2043218.9898115201</v>
      </c>
      <c r="Z157">
        <f>(星级!T157+阶位!U157+战魄!E157+武魂!U157+众神殿!E157+精神空间!U156+天赋!T157+魂师之魄1!I157)*(1+BP157)+魂兽1!I159+化神!D156+魂骨!C156+魂环!D156+神兵!E155+神兵!X155+魂核1!I157</f>
        <v>482294.47526213998</v>
      </c>
      <c r="AA157">
        <f>(星级!U157+阶位!V157+战魄!F157+武魂!V157+众神殿!F157+精神空间!V156+天赋!U157+魂师之魄1!J157)*(1+BQ157)+魂兽1!J159+化神!E156+魂骨!D156+魂环!E156+神兵!F155+神兵!Y155+魂核1!J157</f>
        <v>174027.17647999999</v>
      </c>
      <c r="AB157">
        <f>(星级!V157+阶位!W157+战魄!G157+武魂!W157+众神殿!G157+精神空间!W156+天赋!V157+魂师之魄1!K157)*(1+BR157)+魂兽1!K159+化神!F156+魂骨!E156+魂环!F156+神兵!G155+神兵!Z155+魂核1!K157</f>
        <v>143467.81647999998</v>
      </c>
      <c r="AC157">
        <f>(星级!W157+阶位!X157+战魄!H157+武魂!X157+众神殿!H157+精神空间!X156+天赋!W157+魂师之魄1!L157)*(1+BS157)+魂兽1!L159+化神!G156+魂骨!F156+魂环!G156+神兵!H155+神兵!AA155+魂核1!L157</f>
        <v>2678.2984799999999</v>
      </c>
      <c r="AD157">
        <f>(星级!X157+阶位!Y157+战魄!I157+武魂!Y157+众神殿!I157+精神空间!Y156+天赋!X157+魂师之魄1!M157)*(1+BT157)+魂兽1!M159+化神!H156+魂骨!G156+魂环!H156+神兵!I155+神兵!AB155+魂核1!M157</f>
        <v>2120.52468</v>
      </c>
      <c r="AE157">
        <f>(星级!Y157+阶位!Z157+战魄!J157+武魂!Z157+众神殿!J157+精神空间!Z156+天赋!Y157+魂师之魄1!N157)*(1+BU157)+魂兽1!N159+化神!I156+魂骨!H156+魂环!I156+神兵!J155+神兵!AC155+魂核1!N157</f>
        <v>2249.2110480000001</v>
      </c>
      <c r="AF157">
        <f>(星级!Z157+阶位!AA157+战魄!K157+武魂!AA157+众神殿!K157+精神空间!AA156+天赋!Z157+魂师之魄1!O157)*(1+BV157)+魂兽1!O159+化神!J156+魂骨!I156+魂环!J156+神兵!K155+神兵!AD155+魂核1!O157</f>
        <v>2180.8875600000001</v>
      </c>
      <c r="AG157">
        <f>(星级!AA157+阶位!AB157+战魄!L157+武魂!AB157+众神殿!L157+精神空间!AB156+天赋!AA157+魂师之魄1!P157)*(1+BW157)+魂兽1!P159+化神!K156+魂骨!J156+魂环!K156+神兵!L155+神兵!AE155+魂核1!P157</f>
        <v>2809.0261199999995</v>
      </c>
      <c r="AH157">
        <f>(星级!AB157+阶位!AC157+战魄!M157+武魂!AC157+众神殿!M157+精神空间!AC156+天赋!AB157+魂师之魄1!Q157)*(1+BX157)+魂兽1!Q159+化神!L156+魂骨!K156+魂环!L156+神兵!M155+神兵!AF155+魂核1!Q157</f>
        <v>2155.7701200000001</v>
      </c>
      <c r="AI157">
        <f>(星级!AC157+阶位!AD157+战魄!N157+武魂!AD157+众神殿!N157+精神空间!AD156+天赋!AC157+魂师之魄1!R157)*(1+BY157)+魂兽1!R159+化神!M156+魂骨!L156+魂环!M156+神兵!N155+神兵!AG155+魂核1!R157</f>
        <v>30356.399999999998</v>
      </c>
      <c r="AJ157">
        <f>(星级!AD157+阶位!AE157+战魄!O157+武魂!AE157+众神殿!O157+精神空间!AE156+天赋!AD157+魂师之魄1!S157)*(1+BZ157)+魂兽1!S159+化神!N156+魂骨!M156+魂环!N156+神兵!O155+神兵!AH155+魂核1!S157</f>
        <v>215.65</v>
      </c>
      <c r="AK157">
        <f>(星级!AE157+阶位!AF157+战魄!P157+武魂!AF157+众神殿!P157+精神空间!AF156+天赋!AE157+魂师之魄1!T157)*(1+CA157)+魂兽1!T159+化神!O156+魂骨!N156+魂环!O156+神兵!P155+神兵!AI155+魂核1!T157</f>
        <v>128929.54640000001</v>
      </c>
      <c r="AL157">
        <f>(星级!AF157+阶位!AG157+战魄!Q157+武魂!AG157+众神殿!Q157+精神空间!AG156+天赋!AF157+魂师之魄1!U157)*(1+CB157)+魂兽1!U159+化神!P156+魂骨!O156+魂环!P156+神兵!Q155+神兵!AJ155+魂核1!U157</f>
        <v>128929.54640000001</v>
      </c>
      <c r="AM157">
        <f>化神!R156+魂环!Q156</f>
        <v>66655</v>
      </c>
      <c r="AN157">
        <f>化神!S156+魂环!R156</f>
        <v>66655</v>
      </c>
      <c r="AO157">
        <f>魂环!S156</f>
        <v>2000</v>
      </c>
      <c r="AP157">
        <f>魂环!T156</f>
        <v>2000</v>
      </c>
      <c r="AQ157">
        <f>魂核1!Y157+神器1!AD157+VLOOKUP(精神空间!$B$2,精神空间!$BR$4:$BT$11,2,)</f>
        <v>0.78991</v>
      </c>
      <c r="AR157">
        <f>魂核1!Z157+神器1!AE157+VLOOKUP(精神空间!$B$2,精神空间!$BR$4:$BT$11,2,)</f>
        <v>0.78991</v>
      </c>
      <c r="AT157">
        <f>(星级!AH157+阶位!AJ157+战魄!D157+武魂!AJ157+众神殿!D157+精神空间!AJ156+天赋!AI157+魂师之魄1!H157)*(1+BO157)+魂兽1!H159+化神!C156+魂骨!B156+魂环!C156+神兵!D155+神兵!W155+魂核1!H157</f>
        <v>1898653.6027044998</v>
      </c>
      <c r="AU157">
        <f>(星级!AI157+阶位!AK157+战魄!E157+武魂!AK157+众神殿!E157+精神空间!AK156+天赋!AJ157+魂师之魄1!I157)*(1+BP157)+魂兽1!I159+化神!D156+魂骨!C156+魂环!D156+神兵!E155+神兵!X155+魂核1!I157</f>
        <v>512432.85210823995</v>
      </c>
      <c r="AV157">
        <f>(星级!AJ157+阶位!AL157+战魄!F157+武魂!AL157+众神殿!F157+精神空间!AL156+天赋!AK157+魂师之魄1!J157)*(1+BQ157)+魂兽1!J159+化神!E156+魂骨!D156+魂环!E156+神兵!F155+神兵!Y155+魂核1!J157</f>
        <v>134265.58447999999</v>
      </c>
      <c r="AW157">
        <f>(星级!AK157+阶位!AM157+战魄!G157+武魂!AM157+众神殿!G157+精神空间!AM156+天赋!AL157+魂师之魄1!K157)*(1+BR157)+魂兽1!K159+化神!F156+魂骨!E156+魂环!F156+神兵!G155+神兵!Z155+魂核1!K157</f>
        <v>163645.91727999999</v>
      </c>
      <c r="AX157">
        <f>(星级!AL157+阶位!AN157+战魄!H157+武魂!AN157+众神殿!H157+精神空间!AN156+天赋!AM157+魂师之魄1!L157)*(1+BS157)+魂兽1!L159+化神!G156+魂骨!F156+魂环!G156+神兵!H155+神兵!AA155+魂核1!L157</f>
        <v>2703.6143199999997</v>
      </c>
      <c r="AY157">
        <f>(星级!AM157+阶位!AO157+战魄!I157+武魂!AO157+众神殿!I157+精神空间!AO156+天赋!AN157+魂师之魄1!M157)*(1+BT157)+魂兽1!M159+化神!H156+魂骨!G156+魂环!H156+神兵!I155+神兵!AB155+魂核1!M157</f>
        <v>2145.64212</v>
      </c>
      <c r="AZ157">
        <f>(星级!AN157+阶位!AP157+战魄!J157+武魂!AP157+众神殿!J157+精神空间!AP156+天赋!AO157+魂师之魄1!N157)*(1+BU157)+魂兽1!N159+化神!I156+魂骨!H156+魂环!I156+神兵!J155+神兵!AC155+魂核1!N157</f>
        <v>2224.0936080000001</v>
      </c>
      <c r="BA157">
        <f>(星级!AO157+阶位!AQ157+战魄!K157+武魂!AQ157+众神殿!K157+精神空间!AQ156+天赋!AP157+魂师之魄1!O157)*(1+BV157)+魂兽1!O159+化神!J156+魂骨!I156+魂环!J156+神兵!K155+神兵!AD155+魂核1!O157</f>
        <v>2145.64212</v>
      </c>
      <c r="BB157">
        <f>(星级!AP157+阶位!AR157+战魄!L157+武魂!AR157+众神殿!L157+精神空间!AR156+天赋!AQ157+魂师之魄1!P157)*(1+BW157)+魂兽1!P159+化神!K156+魂骨!J156+魂环!K156+神兵!L155+神兵!AE155+魂核1!P157</f>
        <v>2809.0261199999995</v>
      </c>
      <c r="BC157">
        <f>(星级!AQ157+阶位!AS157+战魄!M157+武魂!AS157+众神殿!M157+精神空间!AS156+天赋!AR157+魂师之魄1!Q157)*(1+BX157)+魂兽1!Q159+化神!L156+魂骨!K156+魂环!L156+神兵!M155+神兵!AF155+魂核1!Q157</f>
        <v>2155.7701200000001</v>
      </c>
      <c r="BD157">
        <f>(星级!AR157+阶位!AT157+战魄!N157+武魂!AT157+众神殿!N157+精神空间!AT156+天赋!AS157+魂师之魄1!R157)*(1+BY157)+魂兽1!R159+化神!M156+魂骨!L156+魂环!M156+神兵!N155+神兵!AG155+魂核1!R157</f>
        <v>15178.199999999999</v>
      </c>
      <c r="BE157">
        <f>(星级!AS157+阶位!AU157+战魄!O157+武魂!AU157+众神殿!O157+精神空间!AU156+天赋!AT157+魂师之魄1!S157)*(1+BZ157)+魂兽1!S159+化神!N156+魂骨!M156+魂环!N156+神兵!O155+神兵!AH155+魂核1!S157</f>
        <v>272.39999999999998</v>
      </c>
      <c r="BF157">
        <f>(星级!AT157+阶位!AV157+战魄!P157+武魂!AV157+众神殿!P157+精神空间!AV156+天赋!AU157+魂师之魄1!T157)*(1+CA157)+魂兽1!T159+化神!O156+魂骨!N156+魂环!O156+神兵!P155+神兵!AI155+魂核1!T157</f>
        <v>128929.54640000001</v>
      </c>
      <c r="BG157">
        <f>(星级!AU157+阶位!AW157+战魄!Q157+武魂!AW157+众神殿!Q157+精神空间!AW156+天赋!AV157+魂师之魄1!U157)*(1+CB157)+魂兽1!U159+化神!P156+魂骨!O156+魂环!P156+神兵!Q155+神兵!AJ155+魂核1!U157</f>
        <v>128929.54640000001</v>
      </c>
      <c r="BH157">
        <f>化神!R156+魂环!Q156</f>
        <v>66655</v>
      </c>
      <c r="BI157">
        <f>化神!S156+魂环!R156</f>
        <v>66655</v>
      </c>
      <c r="BJ157">
        <f>魂环!S156</f>
        <v>2000</v>
      </c>
      <c r="BK157">
        <f>魂环!T156</f>
        <v>2000</v>
      </c>
      <c r="BL157">
        <f>魂核1!Y157+神器1!AD157+VLOOKUP(精神空间!$B$2,精神空间!$BR$4:$BT$11,2,)</f>
        <v>0.78991</v>
      </c>
      <c r="BM157">
        <f>魂核1!Z157+神器1!AE157+VLOOKUP(精神空间!$B$2,精神空间!$BR$4:$BT$11,2,)</f>
        <v>0.78991</v>
      </c>
      <c r="BO157">
        <f>战魄!T157+武魂!AZ157+好感度!D156+魂师之魄1!Y157+神器1!M157+魂兽1!X159+精神空间!BA156+精神空间!BC156</f>
        <v>3.1779099999999998</v>
      </c>
      <c r="BP157">
        <f>战魄!U157+武魂!BA157+好感度!E156+魂师之魄1!Z157+神器1!N157+魂兽1!Y159+精神空间!BB156+精神空间!BD156</f>
        <v>2.1779099999999998</v>
      </c>
      <c r="BQ157">
        <f>战魄!V157+武魂!BB157+好感度!F156+魂师之魄1!AA157+神器1!O157+魂兽1!Z159</f>
        <v>1.08</v>
      </c>
      <c r="BR157">
        <f>战魄!W157+武魂!BC157+好感度!G156+魂师之魄1!AB157+神器1!P157+魂兽1!AA159</f>
        <v>1.08</v>
      </c>
      <c r="BS157">
        <f>战魄!X157+武魂!BD157+好感度!H156+魂师之魄1!AC157+神器1!Q157+魂兽1!AB159</f>
        <v>1.552</v>
      </c>
      <c r="BT157">
        <f>战魄!Y157+武魂!BE157+好感度!I156+魂师之魄1!AD157+神器1!R157+魂兽1!AC159</f>
        <v>1.532</v>
      </c>
      <c r="BU157">
        <f>战魄!Z157+武魂!BF157+好感度!J156+魂师之魄1!AE157+神器1!S157+魂兽1!AD159</f>
        <v>1.532</v>
      </c>
      <c r="BV157">
        <f>战魄!AA157+武魂!BG157+好感度!K156+魂师之魄1!AF157+神器1!T157+魂兽1!AE159</f>
        <v>1.532</v>
      </c>
      <c r="BW157">
        <f>战魄!AB157+武魂!BH157+好感度!L156+魂师之魄1!AG157+神器1!U157+魂兽1!AF159</f>
        <v>1.532</v>
      </c>
      <c r="BX157">
        <f>战魄!AC157+武魂!BI157+好感度!M156+魂师之魄1!AH157+神器1!V157+魂兽1!AG159</f>
        <v>1.532</v>
      </c>
      <c r="BY157">
        <f>战魄!AD157+武魂!BJ157+好感度!N156+魂师之魄1!AI157+神器1!W157+魂兽1!AH159</f>
        <v>1.46</v>
      </c>
      <c r="BZ157">
        <f>战魄!AE157+武魂!BK157+好感度!O156+魂师之魄1!AJ157+神器1!X157+魂兽1!AI159</f>
        <v>1.27</v>
      </c>
      <c r="CA157">
        <f>战魄!AF157+武魂!BL157+好感度!P156+魂师之魄1!AK157+神器1!Y157+魂兽1!AJ159</f>
        <v>1.08</v>
      </c>
      <c r="CB157">
        <f>战魄!AG157+武魂!BM157+好感度!Q156+魂师之魄1!AL157+神器1!Z157+魂兽1!AK159</f>
        <v>1.08</v>
      </c>
    </row>
    <row r="158" spans="2:80" x14ac:dyDescent="0.2">
      <c r="B158">
        <v>154</v>
      </c>
      <c r="D158">
        <f>(星级!D158+阶位!D158+战魄!D158+武魂!D158+众神殿!D158+精神空间!D157+天赋!C158+魂师之魄1!H158)*(1+BO158)+魂兽1!H160+化神!C157+魂骨!B157+魂环!C157+神兵!D156+神兵!W156+魂核1!H158</f>
        <v>2114299.9535105401</v>
      </c>
      <c r="E158">
        <f>(星级!E158+阶位!E158+战魄!E158+武魂!E158+众神殿!E158+精神空间!E157+天赋!D158+魂师之魄1!I158)*(1+BP158)+魂兽1!I160+化神!D157+魂骨!C157+魂环!D157+神兵!E156+神兵!X156+魂核1!I158</f>
        <v>493124.37305801996</v>
      </c>
      <c r="F158">
        <f>(星级!F158+阶位!F158+战魄!F158+武魂!F158+众神殿!F158+精神空间!F157+天赋!E158+魂师之魄1!J158)*(1+BQ158)+魂兽1!J160+化神!E157+魂骨!D157+魂环!E157+神兵!F156+神兵!Y156+魂核1!J158</f>
        <v>196771.57712</v>
      </c>
      <c r="G158">
        <f>(星级!G158+阶位!G158+战魄!G158+武魂!G158+众神殿!G158+精神空间!G157+天赋!F158+魂师之魄1!K158)*(1+BR158)+魂兽1!K160+化神!F157+魂骨!E157+魂环!F157+神兵!G156+神兵!Z156+魂核1!K158</f>
        <v>160080.37712000002</v>
      </c>
      <c r="H158">
        <f>(星级!H158+阶位!H158+战魄!H158+武魂!H158+众神殿!H158+精神空间!H157+天赋!G158+魂师之魄1!L158)*(1+BS158)+魂兽1!L160+化神!G157+魂骨!F157+魂环!G157+神兵!H156+神兵!AA156+魂核1!L158</f>
        <v>2714.3327200000003</v>
      </c>
      <c r="I158">
        <f>(星级!I158+阶位!I158+战魄!I158+武魂!I158+众神殿!I158+精神空间!I157+天赋!H158+魂师之魄1!M158)*(1+BT158)+魂兽1!M160+化神!H157+魂骨!G157+魂环!H157+神兵!I156+神兵!AB156+魂核1!M158</f>
        <v>2173.30872</v>
      </c>
      <c r="J158">
        <f>(星级!J158+阶位!J158+战魄!J158+武魂!J158+众神殿!J158+精神空间!J157+天赋!I158+魂师之魄1!N158)*(1+BU158)+魂兽1!N160+化神!I157+魂骨!H157+魂环!I157+神兵!J156+神兵!AC156+魂核1!N158</f>
        <v>2234.728008</v>
      </c>
      <c r="K158">
        <f>(星级!K158+阶位!K158+战魄!K158+武魂!K158+众神殿!K158+精神空间!K157+天赋!J158+魂师之魄1!O158)*(1+BV158)+魂兽1!O160+化神!J157+魂骨!I157+魂环!J157+神兵!K156+神兵!AD156+魂核1!O158</f>
        <v>2166.40452</v>
      </c>
      <c r="L158">
        <f>(星级!L158+阶位!L158+战魄!L158+武魂!L158+众神殿!L158+精神空间!L157+天赋!K158+魂师之魄1!P158)*(1+BW158)+魂兽1!P160+化神!K157+魂骨!J157+魂环!K157+神兵!L156+神兵!AE156+魂核1!P158</f>
        <v>2819.6605200000004</v>
      </c>
      <c r="M158">
        <f>(星级!M158+阶位!M158+战魄!M158+武魂!M158+众神殿!M158+精神空间!M157+天赋!L158+魂师之魄1!Q158)*(1+BX158)+魂兽1!Q160+化神!L157+魂骨!K157+魂环!L157+神兵!M156+神兵!AF156+魂核1!Q158</f>
        <v>2166.40452</v>
      </c>
      <c r="N158">
        <f>(星级!N158+阶位!N158+战魄!N158+武魂!N158+众神殿!N158+精神空间!N157+天赋!M158+魂师之魄1!R158)*(1+BY158)+魂兽1!R160+化神!M157+魂骨!L157+魂环!M157+神兵!N156+神兵!AG156+魂核1!R158</f>
        <v>38253</v>
      </c>
      <c r="O158">
        <f>(星级!O158+阶位!O158+战魄!O158+武魂!O158+众神殿!O158+精神空间!O157+天赋!N158+魂师之魄1!S158)*(1+BZ158)+魂兽1!S160+化神!N157+魂骨!M157+魂环!N157+神兵!O156+神兵!AH156+魂核1!S158</f>
        <v>136.19999999999999</v>
      </c>
      <c r="P158">
        <f>(星级!P158+阶位!P158+战魄!P158+武魂!P158+众神殿!P158+精神空间!P157+天赋!O158+魂师之魄1!T158)*(1+CA158)+魂兽1!T160+化神!O157+魂骨!N157+魂环!O157+神兵!P156+神兵!AI156+魂核1!T158</f>
        <v>135703.5448</v>
      </c>
      <c r="Q158">
        <f>(星级!Q158+阶位!Q158+战魄!Q158+武魂!Q158+众神殿!Q158+精神空间!Q157+天赋!P158+魂师之魄1!U158)*(1+CB158)+魂兽1!U160+化神!P157+魂骨!O157+魂环!P157+神兵!Q156+神兵!AJ156+魂核1!U158</f>
        <v>135703.5448</v>
      </c>
      <c r="R158">
        <f>化神!R157+魂环!Q157</f>
        <v>66655</v>
      </c>
      <c r="S158">
        <f>化神!S157+魂环!R157</f>
        <v>66655</v>
      </c>
      <c r="T158">
        <f>魂环!S157</f>
        <v>2000</v>
      </c>
      <c r="U158">
        <f>魂环!T157</f>
        <v>2000</v>
      </c>
      <c r="V158">
        <f>魂核1!Y158+神器1!AD158+VLOOKUP(精神空间!$B$2,精神空间!$BR$4:$BT$11,2,)</f>
        <v>0.78991</v>
      </c>
      <c r="W158">
        <f>魂核1!Z158+神器1!AE158+VLOOKUP(精神空间!$B$2,精神空间!$BR$4:$BT$11,2,)</f>
        <v>0.78991</v>
      </c>
      <c r="Y158">
        <f>(星级!S158+阶位!T158+战魄!D158+武魂!T158+众神殿!D158+精神空间!T157+天赋!S158+魂师之魄1!H158)*(1+BO158)+魂兽1!H160+化神!C157+魂骨!B157+魂环!C157+神兵!D156+神兵!W156+魂核1!H158</f>
        <v>2045294.5754995197</v>
      </c>
      <c r="Z158">
        <f>(星级!T158+阶位!U158+战魄!E158+武魂!U158+众神殿!E158+精神空间!U157+天赋!T158+魂师之魄1!I158)*(1+BP158)+魂兽1!I160+化神!D157+魂骨!C157+魂环!D157+神兵!E156+神兵!X156+魂核1!I158</f>
        <v>482797.85620613996</v>
      </c>
      <c r="AA158">
        <f>(星级!U158+阶位!V158+战魄!F158+武魂!V158+众神殿!F158+精神空间!V157+天赋!U158+魂师之魄1!J158)*(1+BQ158)+魂兽1!J160+化神!E157+魂骨!D157+魂环!E157+神兵!F156+神兵!Y156+魂核1!J158</f>
        <v>174151.14448000002</v>
      </c>
      <c r="AB158">
        <f>(星级!V158+阶位!W158+战魄!G158+武魂!W158+众神殿!G158+精神空间!W157+天赋!V158+魂师之魄1!K158)*(1+BR158)+魂兽1!K160+化神!F157+魂骨!E157+魂环!F157+神兵!G156+神兵!Z156+魂核1!K158</f>
        <v>143558.50448</v>
      </c>
      <c r="AC158">
        <f>(星级!W158+阶位!X158+战魄!H158+武魂!X158+众神殿!H158+精神空间!X157+天赋!W158+魂师之魄1!L158)*(1+BS158)+魂兽1!L160+化神!G157+魂骨!F157+魂环!G157+神兵!H156+神兵!AA156+魂核1!L158</f>
        <v>2689.0168800000001</v>
      </c>
      <c r="AD158">
        <f>(星级!X158+阶位!Y158+战魄!I158+武魂!Y158+众神殿!I158+精神空间!Y157+天赋!X158+魂师之魄1!M158)*(1+BT158)+魂兽1!M160+化神!H157+魂骨!G157+魂环!H157+神兵!I156+神兵!AB156+魂核1!M158</f>
        <v>2147.9928800000002</v>
      </c>
      <c r="AE158">
        <f>(星级!Y158+阶位!Z158+战魄!J158+武魂!Z158+众神殿!J158+精神空间!Z157+天赋!Y158+魂师之魄1!N158)*(1+BU158)+魂兽1!N160+化神!I157+魂骨!H157+魂环!I157+神兵!J156+神兵!AC156+魂核1!N158</f>
        <v>2259.845448</v>
      </c>
      <c r="AF158">
        <f>(星级!Z158+阶位!AA158+战魄!K158+武魂!AA158+众神殿!K158+精神空间!AA157+天赋!Z158+魂师之魄1!O158)*(1+BV158)+魂兽1!O160+化神!J157+魂骨!I157+魂环!J157+神兵!K156+神兵!AD156+魂核1!O158</f>
        <v>2191.52196</v>
      </c>
      <c r="AG158">
        <f>(星级!AA158+阶位!AB158+战魄!L158+武魂!AB158+众神殿!L158+精神空间!AB157+天赋!AA158+魂师之魄1!P158)*(1+BW158)+魂兽1!P160+化神!K157+魂骨!J157+魂环!K157+神兵!L156+神兵!AE156+魂核1!P158</f>
        <v>2819.6605200000004</v>
      </c>
      <c r="AH158">
        <f>(星级!AB158+阶位!AC158+战魄!M158+武魂!AC158+众神殿!M158+精神空间!AC157+天赋!AB158+魂师之魄1!Q158)*(1+BX158)+魂兽1!Q160+化神!L157+魂骨!K157+魂环!L157+神兵!M156+神兵!AF156+魂核1!Q158</f>
        <v>2166.40452</v>
      </c>
      <c r="AI158">
        <f>(星级!AC158+阶位!AD158+战魄!N158+武魂!AD158+众神殿!N158+精神空间!AD157+天赋!AC158+魂师之魄1!R158)*(1+BY158)+魂兽1!R160+化神!M157+魂骨!L157+魂环!M157+神兵!N156+神兵!AG156+魂核1!R158</f>
        <v>30553.200000000001</v>
      </c>
      <c r="AJ158">
        <f>(星级!AD158+阶位!AE158+战魄!O158+武魂!AE158+众神殿!O158+精神空间!AE157+天赋!AD158+魂师之魄1!S158)*(1+BZ158)+魂兽1!S160+化神!N157+魂骨!M157+魂环!N157+神兵!O156+神兵!AH156+魂核1!S158</f>
        <v>215.65</v>
      </c>
      <c r="AK158">
        <f>(星级!AE158+阶位!AF158+战魄!P158+武魂!AF158+众神殿!P158+精神空间!AF157+天赋!AE158+魂师之魄1!T158)*(1+CA158)+魂兽1!T160+化神!O157+魂骨!N157+魂环!O157+神兵!P156+神兵!AI156+魂核1!T158</f>
        <v>128951.8648</v>
      </c>
      <c r="AL158">
        <f>(星级!AF158+阶位!AG158+战魄!Q158+武魂!AG158+众神殿!Q158+精神空间!AG157+天赋!AF158+魂师之魄1!U158)*(1+CB158)+魂兽1!U160+化神!P157+魂骨!O157+魂环!P157+神兵!Q156+神兵!AJ156+魂核1!U158</f>
        <v>128951.8648</v>
      </c>
      <c r="AM158">
        <f>化神!R157+魂环!Q157</f>
        <v>66655</v>
      </c>
      <c r="AN158">
        <f>化神!S157+魂环!R157</f>
        <v>66655</v>
      </c>
      <c r="AO158">
        <f>魂环!S157</f>
        <v>2000</v>
      </c>
      <c r="AP158">
        <f>魂环!T157</f>
        <v>2000</v>
      </c>
      <c r="AQ158">
        <f>魂核1!Y158+神器1!AD158+VLOOKUP(精神空间!$B$2,精神空间!$BR$4:$BT$11,2,)</f>
        <v>0.78991</v>
      </c>
      <c r="AR158">
        <f>魂核1!Z158+神器1!AE158+VLOOKUP(精神空间!$B$2,精神空间!$BR$4:$BT$11,2,)</f>
        <v>0.78991</v>
      </c>
      <c r="AT158">
        <f>(星级!AH158+阶位!AJ158+战魄!D158+武魂!AJ158+众神殿!D158+精神空间!AJ157+天赋!AI158+魂师之魄1!H158)*(1+BO158)+魂兽1!H160+化神!C157+魂骨!B157+魂环!C157+神兵!D156+神兵!W156+魂核1!H158</f>
        <v>1900500.2389245001</v>
      </c>
      <c r="AU158">
        <f>(星级!AI158+阶位!AK158+战魄!E158+武魂!AK158+众神殿!E158+精神空间!AK157+天赋!AJ158+魂师之魄1!I158)*(1+BP158)+魂兽1!I160+化神!D157+魂骨!C157+魂环!D157+神兵!E156+神兵!X156+魂核1!I158</f>
        <v>512966.26430173998</v>
      </c>
      <c r="AV158">
        <f>(星级!AJ158+阶位!AL158+战魄!F158+武魂!AL158+众神殿!F158+精神空间!AL157+天赋!AK158+魂师之魄1!J158)*(1+BQ158)+魂兽1!J160+化神!E157+魂骨!D157+魂环!E157+神兵!F156+神兵!Y156+魂核1!J158</f>
        <v>134345.64368000001</v>
      </c>
      <c r="AW158">
        <f>(星级!AK158+阶位!AM158+战魄!G158+武魂!AM158+众神殿!G158+精神空间!AM157+天赋!AL158+魂师之魄1!K158)*(1+BR158)+魂兽1!K160+化神!F157+魂骨!E157+魂环!F157+神兵!G156+神兵!Z156+魂核1!K158</f>
        <v>163756.59408000001</v>
      </c>
      <c r="AX158">
        <f>(星级!AL158+阶位!AN158+战魄!H158+武魂!AN158+众神殿!H158+精神空间!AN157+天赋!AM158+魂师之魄1!L158)*(1+BS158)+魂兽1!L160+化神!G157+魂骨!F157+魂环!G157+神兵!H156+神兵!AA156+魂核1!L158</f>
        <v>2714.3327200000003</v>
      </c>
      <c r="AY158">
        <f>(星级!AM158+阶位!AO158+战魄!I158+武魂!AO158+众神殿!I158+精神空间!AO157+天赋!AN158+魂师之魄1!M158)*(1+BT158)+魂兽1!M160+化神!H157+魂骨!G157+魂环!H157+神兵!I156+神兵!AB156+魂核1!M158</f>
        <v>2173.30872</v>
      </c>
      <c r="AZ158">
        <f>(星级!AN158+阶位!AP158+战魄!J158+武魂!AP158+众神殿!J158+精神空间!AP157+天赋!AO158+魂师之魄1!N158)*(1+BU158)+魂兽1!N160+化神!I157+魂骨!H157+魂环!I157+神兵!J156+神兵!AC156+魂核1!N158</f>
        <v>2234.728008</v>
      </c>
      <c r="BA158">
        <f>(星级!AO158+阶位!AQ158+战魄!K158+武魂!AQ158+众神殿!K158+精神空间!AQ157+天赋!AP158+魂师之魄1!O158)*(1+BV158)+魂兽1!O160+化神!J157+魂骨!I157+魂环!J157+神兵!K156+神兵!AD156+魂核1!O158</f>
        <v>2156.2765199999999</v>
      </c>
      <c r="BB158">
        <f>(星级!AP158+阶位!AR158+战魄!L158+武魂!AR158+众神殿!L158+精神空间!AR157+天赋!AQ158+魂师之魄1!P158)*(1+BW158)+魂兽1!P160+化神!K157+魂骨!J157+魂环!K157+神兵!L156+神兵!AE156+魂核1!P158</f>
        <v>2819.6605200000004</v>
      </c>
      <c r="BC158">
        <f>(星级!AQ158+阶位!AS158+战魄!M158+武魂!AS158+众神殿!M158+精神空间!AS157+天赋!AR158+魂师之魄1!Q158)*(1+BX158)+魂兽1!Q160+化神!L157+魂骨!K157+魂环!L157+神兵!M156+神兵!AF156+魂核1!Q158</f>
        <v>2166.40452</v>
      </c>
      <c r="BD158">
        <f>(星级!AR158+阶位!AT158+战魄!N158+武魂!AT158+众神殿!N158+精神空间!AT157+天赋!AS158+魂师之魄1!R158)*(1+BY158)+魂兽1!R160+化神!M157+魂骨!L157+魂环!M157+神兵!N156+神兵!AG156+魂核1!R158</f>
        <v>15276.6</v>
      </c>
      <c r="BE158">
        <f>(星级!AS158+阶位!AU158+战魄!O158+武魂!AU158+众神殿!O158+精神空间!AU157+天赋!AT158+魂师之魄1!S158)*(1+BZ158)+魂兽1!S160+化神!N157+魂骨!M157+魂环!N157+神兵!O156+神兵!AH156+魂核1!S158</f>
        <v>272.39999999999998</v>
      </c>
      <c r="BF158">
        <f>(星级!AT158+阶位!AV158+战魄!P158+武魂!AV158+众神殿!P158+精神空间!AV157+天赋!AU158+魂师之魄1!T158)*(1+CA158)+魂兽1!T160+化神!O157+魂骨!N157+魂环!O157+神兵!P156+神兵!AI156+魂核1!T158</f>
        <v>128951.8648</v>
      </c>
      <c r="BG158">
        <f>(星级!AU158+阶位!AW158+战魄!Q158+武魂!AW158+众神殿!Q158+精神空间!AW157+天赋!AV158+魂师之魄1!U158)*(1+CB158)+魂兽1!U160+化神!P157+魂骨!O157+魂环!P157+神兵!Q156+神兵!AJ156+魂核1!U158</f>
        <v>128951.8648</v>
      </c>
      <c r="BH158">
        <f>化神!R157+魂环!Q157</f>
        <v>66655</v>
      </c>
      <c r="BI158">
        <f>化神!S157+魂环!R157</f>
        <v>66655</v>
      </c>
      <c r="BJ158">
        <f>魂环!S157</f>
        <v>2000</v>
      </c>
      <c r="BK158">
        <f>魂环!T157</f>
        <v>2000</v>
      </c>
      <c r="BL158">
        <f>魂核1!Y158+神器1!AD158+VLOOKUP(精神空间!$B$2,精神空间!$BR$4:$BT$11,2,)</f>
        <v>0.78991</v>
      </c>
      <c r="BM158">
        <f>魂核1!Z158+神器1!AE158+VLOOKUP(精神空间!$B$2,精神空间!$BR$4:$BT$11,2,)</f>
        <v>0.78991</v>
      </c>
      <c r="BO158">
        <f>战魄!T158+武魂!AZ158+好感度!D157+魂师之魄1!Y158+神器1!M158+魂兽1!X160+精神空间!BA157+精神空间!BC157</f>
        <v>3.1779099999999998</v>
      </c>
      <c r="BP158">
        <f>战魄!U158+武魂!BA158+好感度!E157+魂师之魄1!Z158+神器1!N158+魂兽1!Y160+精神空间!BB157+精神空间!BD157</f>
        <v>2.1779099999999998</v>
      </c>
      <c r="BQ158">
        <f>战魄!V158+武魂!BB158+好感度!F157+魂师之魄1!AA158+神器1!O158+魂兽1!Z160</f>
        <v>1.08</v>
      </c>
      <c r="BR158">
        <f>战魄!W158+武魂!BC158+好感度!G157+魂师之魄1!AB158+神器1!P158+魂兽1!AA160</f>
        <v>1.08</v>
      </c>
      <c r="BS158">
        <f>战魄!X158+武魂!BD158+好感度!H157+魂师之魄1!AC158+神器1!Q158+魂兽1!AB160</f>
        <v>1.552</v>
      </c>
      <c r="BT158">
        <f>战魄!Y158+武魂!BE158+好感度!I157+魂师之魄1!AD158+神器1!R158+魂兽1!AC160</f>
        <v>1.552</v>
      </c>
      <c r="BU158">
        <f>战魄!Z158+武魂!BF158+好感度!J157+魂师之魄1!AE158+神器1!S158+魂兽1!AD160</f>
        <v>1.532</v>
      </c>
      <c r="BV158">
        <f>战魄!AA158+武魂!BG158+好感度!K157+魂师之魄1!AF158+神器1!T158+魂兽1!AE160</f>
        <v>1.532</v>
      </c>
      <c r="BW158">
        <f>战魄!AB158+武魂!BH158+好感度!L157+魂师之魄1!AG158+神器1!U158+魂兽1!AF160</f>
        <v>1.532</v>
      </c>
      <c r="BX158">
        <f>战魄!AC158+武魂!BI158+好感度!M157+魂师之魄1!AH158+神器1!V158+魂兽1!AG160</f>
        <v>1.532</v>
      </c>
      <c r="BY158">
        <f>战魄!AD158+武魂!BJ158+好感度!N157+魂师之魄1!AI158+神器1!W158+魂兽1!AH160</f>
        <v>1.46</v>
      </c>
      <c r="BZ158">
        <f>战魄!AE158+武魂!BK158+好感度!O157+魂师之魄1!AJ158+神器1!X158+魂兽1!AI160</f>
        <v>1.27</v>
      </c>
      <c r="CA158">
        <f>战魄!AF158+武魂!BL158+好感度!P157+魂师之魄1!AK158+神器1!Y158+魂兽1!AJ160</f>
        <v>1.08</v>
      </c>
      <c r="CB158">
        <f>战魄!AG158+武魂!BM158+好感度!Q157+魂师之魄1!AL158+神器1!Z158+魂兽1!AK160</f>
        <v>1.08</v>
      </c>
    </row>
    <row r="159" spans="2:80" x14ac:dyDescent="0.2">
      <c r="B159">
        <v>155</v>
      </c>
      <c r="D159">
        <f>(星级!D159+阶位!D159+战魄!D159+武魂!D159+众神殿!D159+精神空间!D158+天赋!C159+魂师之魄1!H159)*(1+BO159)+魂兽1!H161+化神!C158+魂骨!B158+魂环!C158+神兵!D157+神兵!W157+魂核1!H159</f>
        <v>2116610.33774054</v>
      </c>
      <c r="E159">
        <f>(星级!E159+阶位!E159+战魄!E159+武魂!E159+众神殿!E159+精神空间!E158+天赋!D159+魂师之魄1!I159)*(1+BP159)+魂兽1!I161+化神!D158+魂骨!C158+魂环!D158+神兵!E157+神兵!X157+魂核1!I159</f>
        <v>493604.87305002002</v>
      </c>
      <c r="F159">
        <f>(星级!F159+阶位!F159+战魄!F159+武魂!F159+众神殿!F159+精神空间!F158+天赋!E159+魂师之魄1!J159)*(1+BQ159)+魂兽1!J161+化神!E158+魂骨!D158+魂环!E158+神兵!F157+神兵!Y157+魂核1!J159</f>
        <v>196925.91311999998</v>
      </c>
      <c r="G159">
        <f>(星级!G159+阶位!G159+战魄!G159+武魂!G159+众神殿!G159+精神空间!G158+天赋!F159+魂师之魄1!K159)*(1+BR159)+魂兽1!K161+化神!F158+魂骨!E158+魂环!F158+神兵!G157+神兵!Z157+魂核1!K159</f>
        <v>160191.03311999998</v>
      </c>
      <c r="H159">
        <f>(星级!H159+阶位!H159+战魄!H159+武魂!H159+众神殿!H159+精神空间!H158+天赋!G159+魂师之魄1!L159)*(1+BS159)+魂兽1!L161+化神!G158+魂骨!F158+魂环!G158+神兵!H157+神兵!AA157+魂核1!L159</f>
        <v>2725.0511200000001</v>
      </c>
      <c r="I159">
        <f>(星级!I159+阶位!I159+战魄!I159+武魂!I159+众神殿!I159+精神空间!I158+天赋!H159+魂师之魄1!M159)*(1+BT159)+魂兽1!M161+化神!H158+魂骨!G158+魂环!H158+神兵!I157+神兵!AB157+魂核1!M159</f>
        <v>2184.0271200000002</v>
      </c>
      <c r="J159">
        <f>(星级!J159+阶位!J159+战魄!J159+武魂!J159+众神殿!J159+精神空间!J158+天赋!I159+魂师之魄1!N159)*(1+BU159)+魂兽1!N161+化神!I158+魂骨!H158+魂环!I158+神兵!J157+神兵!AC157+魂核1!N159</f>
        <v>2263.0982880000001</v>
      </c>
      <c r="K159">
        <f>(星级!K159+阶位!K159+战魄!K159+武魂!K159+众神殿!K159+精神空间!K158+天赋!J159+魂师之魄1!O159)*(1+BV159)+魂兽1!O161+化神!J158+魂骨!I158+魂环!J158+神兵!K157+神兵!AD157+魂核1!O159</f>
        <v>2177.03892</v>
      </c>
      <c r="L159">
        <f>(星级!L159+阶位!L159+战魄!L159+武魂!L159+众神殿!L159+精神空间!L158+天赋!K159+魂师之魄1!P159)*(1+BW159)+魂兽1!P161+化神!K158+魂骨!J158+魂环!K158+神兵!L157+神兵!AE157+魂核1!P159</f>
        <v>2830.2949199999998</v>
      </c>
      <c r="M159">
        <f>(星级!M159+阶位!M159+战魄!M159+武魂!M159+众神殿!M159+精神空间!M158+天赋!L159+魂师之魄1!Q159)*(1+BX159)+魂兽1!Q161+化神!L158+魂骨!K158+魂环!L158+神兵!M157+神兵!AF157+魂核1!Q159</f>
        <v>2177.03892</v>
      </c>
      <c r="N159">
        <f>(星级!N159+阶位!N159+战魄!N159+武魂!N159+众神殿!N159+精神空间!N158+天赋!M159+魂师之魄1!R159)*(1+BY159)+魂兽1!R161+化神!M158+魂骨!L158+魂环!M158+神兵!N157+神兵!AG157+魂核1!R159</f>
        <v>38499</v>
      </c>
      <c r="O159">
        <f>(星级!O159+阶位!O159+战魄!O159+武魂!O159+众神殿!O159+精神空间!O158+天赋!N159+魂师之魄1!S159)*(1+BZ159)+魂兽1!S161+化神!N158+魂骨!M158+魂环!N158+神兵!O157+神兵!AH157+魂核1!S159</f>
        <v>136.19999999999999</v>
      </c>
      <c r="P159">
        <f>(星级!P159+阶位!P159+战魄!P159+武魂!P159+众神殿!P159+精神空间!P158+天赋!O159+魂师之魄1!T159)*(1+CA159)+魂兽1!T161+化神!O158+魂骨!N158+魂环!O158+神兵!P157+神兵!AI157+魂核1!T159</f>
        <v>135725.86319999999</v>
      </c>
      <c r="Q159">
        <f>(星级!Q159+阶位!Q159+战魄!Q159+武魂!Q159+众神殿!Q159+精神空间!Q158+天赋!P159+魂师之魄1!U159)*(1+CB159)+魂兽1!U161+化神!P158+魂骨!O158+魂环!P158+神兵!Q157+神兵!AJ157+魂核1!U159</f>
        <v>135725.86319999999</v>
      </c>
      <c r="R159">
        <f>化神!R158+魂环!Q158</f>
        <v>66655</v>
      </c>
      <c r="S159">
        <f>化神!S158+魂环!R158</f>
        <v>66655</v>
      </c>
      <c r="T159">
        <f>魂环!S158</f>
        <v>2000</v>
      </c>
      <c r="U159">
        <f>魂环!T158</f>
        <v>2000</v>
      </c>
      <c r="V159">
        <f>魂核1!Y159+神器1!AD159+VLOOKUP(精神空间!$B$2,精神空间!$BR$4:$BT$11,2,)</f>
        <v>0.78991</v>
      </c>
      <c r="W159">
        <f>魂核1!Z159+神器1!AE159+VLOOKUP(精神空间!$B$2,精神空间!$BR$4:$BT$11,2,)</f>
        <v>0.78991</v>
      </c>
      <c r="Y159">
        <f>(星级!S159+阶位!T159+战魄!D159+武魂!T159+众神殿!D159+精神空间!T158+天赋!S159+魂师之魄1!H159)*(1+BO159)+魂兽1!H161+化神!C158+魂骨!B158+魂环!C158+神兵!D157+神兵!W157+魂核1!H159</f>
        <v>2047370.1611875198</v>
      </c>
      <c r="Z159">
        <f>(星级!T159+阶位!U159+战魄!E159+武魂!U159+众神殿!E159+精神空间!U158+天赋!T159+魂师之魄1!I159)*(1+BP159)+魂兽1!I161+化神!D158+魂骨!C158+魂环!D158+神兵!E157+神兵!X157+魂核1!I159</f>
        <v>483301.23715013993</v>
      </c>
      <c r="AA159">
        <f>(星级!U159+阶位!V159+战魄!F159+武魂!V159+众神殿!F159+精神空间!V158+天赋!U159+魂师之魄1!J159)*(1+BQ159)+魂兽1!J161+化神!E158+魂骨!D158+魂环!E158+神兵!F157+神兵!Y157+魂核1!J159</f>
        <v>174275.11248000001</v>
      </c>
      <c r="AB159">
        <f>(星级!V159+阶位!W159+战魄!G159+武魂!W159+众神殿!G159+精神空间!W158+天赋!V159+魂师之魄1!K159)*(1+BR159)+魂兽1!K161+化神!F158+魂骨!E158+魂环!F158+神兵!G157+神兵!Z157+魂核1!K159</f>
        <v>143649.19248</v>
      </c>
      <c r="AC159">
        <f>(星级!W159+阶位!X159+战魄!H159+武魂!X159+众神殿!H159+精神空间!X158+天赋!W159+魂师之魄1!L159)*(1+BS159)+魂兽1!L161+化神!G158+魂骨!F158+魂环!G158+神兵!H157+神兵!AA157+魂核1!L159</f>
        <v>2699.7352799999999</v>
      </c>
      <c r="AD159">
        <f>(星级!X159+阶位!Y159+战魄!I159+武魂!Y159+众神殿!I159+精神空间!Y158+天赋!X159+魂师之魄1!M159)*(1+BT159)+魂兽1!M161+化神!H158+魂骨!G158+魂环!H158+神兵!I157+神兵!AB157+魂核1!M159</f>
        <v>2158.71128</v>
      </c>
      <c r="AE159">
        <f>(星级!Y159+阶位!Z159+战魄!J159+武魂!Z159+众神殿!J159+精神空间!Z158+天赋!Y159+魂师之魄1!N159)*(1+BU159)+魂兽1!N161+化神!I158+魂骨!H158+魂环!I158+神兵!J157+神兵!AC157+魂核1!N159</f>
        <v>2288.4141279999999</v>
      </c>
      <c r="AF159">
        <f>(星级!Z159+阶位!AA159+战魄!K159+武魂!AA159+众神殿!K159+精神空间!AA158+天赋!Z159+魂师之魄1!O159)*(1+BV159)+魂兽1!O161+化神!J158+魂骨!I158+魂环!J158+神兵!K157+神兵!AD157+魂核1!O159</f>
        <v>2202.1563599999999</v>
      </c>
      <c r="AG159">
        <f>(星级!AA159+阶位!AB159+战魄!L159+武魂!AB159+众神殿!L159+精神空间!AB158+天赋!AA159+魂师之魄1!P159)*(1+BW159)+魂兽1!P161+化神!K158+魂骨!J158+魂环!K158+神兵!L157+神兵!AE157+魂核1!P159</f>
        <v>2830.2949199999998</v>
      </c>
      <c r="AH159">
        <f>(星级!AB159+阶位!AC159+战魄!M159+武魂!AC159+众神殿!M159+精神空间!AC158+天赋!AB159+魂师之魄1!Q159)*(1+BX159)+魂兽1!Q161+化神!L158+魂骨!K158+魂环!L158+神兵!M157+神兵!AF157+魂核1!Q159</f>
        <v>2177.03892</v>
      </c>
      <c r="AI159">
        <f>(星级!AC159+阶位!AD159+战魄!N159+武魂!AD159+众神殿!N159+精神空间!AD158+天赋!AC159+魂师之魄1!R159)*(1+BY159)+魂兽1!R161+化神!M158+魂骨!L158+魂环!M158+神兵!N157+神兵!AG157+魂核1!R159</f>
        <v>30750</v>
      </c>
      <c r="AJ159">
        <f>(星级!AD159+阶位!AE159+战魄!O159+武魂!AE159+众神殿!O159+精神空间!AE158+天赋!AD159+魂师之魄1!S159)*(1+BZ159)+魂兽1!S161+化神!N158+魂骨!M158+魂环!N158+神兵!O157+神兵!AH157+魂核1!S159</f>
        <v>215.65</v>
      </c>
      <c r="AK159">
        <f>(星级!AE159+阶位!AF159+战魄!P159+武魂!AF159+众神殿!P159+精神空间!AF158+天赋!AE159+魂师之魄1!T159)*(1+CA159)+魂兽1!T161+化神!O158+魂骨!N158+魂环!O158+神兵!P157+神兵!AI157+魂核1!T159</f>
        <v>128974.1832</v>
      </c>
      <c r="AL159">
        <f>(星级!AF159+阶位!AG159+战魄!Q159+武魂!AG159+众神殿!Q159+精神空间!AG158+天赋!AF159+魂师之魄1!U159)*(1+CB159)+魂兽1!U161+化神!P158+魂骨!O158+魂环!P158+神兵!Q157+神兵!AJ157+魂核1!U159</f>
        <v>128974.1832</v>
      </c>
      <c r="AM159">
        <f>化神!R158+魂环!Q158</f>
        <v>66655</v>
      </c>
      <c r="AN159">
        <f>化神!S158+魂环!R158</f>
        <v>66655</v>
      </c>
      <c r="AO159">
        <f>魂环!S158</f>
        <v>2000</v>
      </c>
      <c r="AP159">
        <f>魂环!T158</f>
        <v>2000</v>
      </c>
      <c r="AQ159">
        <f>魂核1!Y159+神器1!AD159+VLOOKUP(精神空间!$B$2,精神空间!$BR$4:$BT$11,2,)</f>
        <v>0.78991</v>
      </c>
      <c r="AR159">
        <f>魂核1!Z159+神器1!AE159+VLOOKUP(精神空间!$B$2,精神空间!$BR$4:$BT$11,2,)</f>
        <v>0.78991</v>
      </c>
      <c r="AT159">
        <f>(星级!AH159+阶位!AJ159+战魄!D159+武魂!AJ159+众神殿!D159+精神空间!AJ158+天赋!AI159+魂师之魄1!H159)*(1+BO159)+魂兽1!H161+化神!C158+魂骨!B158+魂环!C158+神兵!D157+神兵!W157+魂核1!H159</f>
        <v>1902346.8751444998</v>
      </c>
      <c r="AU159">
        <f>(星级!AI159+阶位!AK159+战魄!E159+武魂!AK159+众神殿!E159+精神空间!AK158+天赋!AJ159+魂师之魄1!I159)*(1+BP159)+魂兽1!I161+化神!D158+魂骨!C158+魂环!D158+神兵!E157+神兵!X157+魂核1!I159</f>
        <v>513499.67649524001</v>
      </c>
      <c r="AV159">
        <f>(星级!AJ159+阶位!AL159+战魄!F159+武魂!AL159+众神殿!F159+精神空间!AL158+天赋!AK159+魂师之魄1!J159)*(1+BQ159)+魂兽1!J161+化神!E158+魂骨!D158+魂环!E158+神兵!F157+神兵!Y157+魂核1!J159</f>
        <v>134425.70288</v>
      </c>
      <c r="AW159">
        <f>(星级!AK159+阶位!AM159+战魄!G159+武魂!AM159+众神殿!G159+精神空间!AM158+天赋!AL159+魂师之魄1!K159)*(1+BR159)+魂兽1!K161+化神!F158+魂骨!E158+魂环!F158+神兵!G157+神兵!Z157+魂核1!K159</f>
        <v>163867.27088000003</v>
      </c>
      <c r="AX159">
        <f>(星级!AL159+阶位!AN159+战魄!H159+武魂!AN159+众神殿!H159+精神空间!AN158+天赋!AM159+魂师之魄1!L159)*(1+BS159)+魂兽1!L161+化神!G158+魂骨!F158+魂环!G158+神兵!H157+神兵!AA157+魂核1!L159</f>
        <v>2725.0511200000001</v>
      </c>
      <c r="AY159">
        <f>(星级!AM159+阶位!AO159+战魄!I159+武魂!AO159+众神殿!I159+精神空间!AO158+天赋!AN159+魂师之魄1!M159)*(1+BT159)+魂兽1!M161+化神!H158+魂骨!G158+魂环!H158+神兵!I157+神兵!AB157+魂核1!M159</f>
        <v>2184.0271200000002</v>
      </c>
      <c r="AZ159">
        <f>(星级!AN159+阶位!AP159+战魄!J159+武魂!AP159+众神殿!J159+精神空间!AP158+天赋!AO159+魂师之魄1!N159)*(1+BU159)+魂兽1!N161+化神!I158+魂骨!H158+魂环!I158+神兵!J157+神兵!AC157+魂核1!N159</f>
        <v>2263.0982880000001</v>
      </c>
      <c r="BA159">
        <f>(星级!AO159+阶位!AQ159+战魄!K159+武魂!AQ159+众神殿!K159+精神空间!AQ158+天赋!AP159+魂师之魄1!O159)*(1+BV159)+魂兽1!O161+化神!J158+魂骨!I158+魂环!J158+神兵!K157+神兵!AD157+魂核1!O159</f>
        <v>2166.9109200000003</v>
      </c>
      <c r="BB159">
        <f>(星级!AP159+阶位!AR159+战魄!L159+武魂!AR159+众神殿!L159+精神空间!AR158+天赋!AQ159+魂师之魄1!P159)*(1+BW159)+魂兽1!P161+化神!K158+魂骨!J158+魂环!K158+神兵!L157+神兵!AE157+魂核1!P159</f>
        <v>2830.2949199999998</v>
      </c>
      <c r="BC159">
        <f>(星级!AQ159+阶位!AS159+战魄!M159+武魂!AS159+众神殿!M159+精神空间!AS158+天赋!AR159+魂师之魄1!Q159)*(1+BX159)+魂兽1!Q161+化神!L158+魂骨!K158+魂环!L158+神兵!M157+神兵!AF157+魂核1!Q159</f>
        <v>2177.03892</v>
      </c>
      <c r="BD159">
        <f>(星级!AR159+阶位!AT159+战魄!N159+武魂!AT159+众神殿!N159+精神空间!AT158+天赋!AS159+魂师之魄1!R159)*(1+BY159)+魂兽1!R161+化神!M158+魂骨!L158+魂环!M158+神兵!N157+神兵!AG157+魂核1!R159</f>
        <v>15375</v>
      </c>
      <c r="BE159">
        <f>(星级!AS159+阶位!AU159+战魄!O159+武魂!AU159+众神殿!O159+精神空间!AU158+天赋!AT159+魂师之魄1!S159)*(1+BZ159)+魂兽1!S161+化神!N158+魂骨!M158+魂环!N158+神兵!O157+神兵!AH157+魂核1!S159</f>
        <v>272.39999999999998</v>
      </c>
      <c r="BF159">
        <f>(星级!AT159+阶位!AV159+战魄!P159+武魂!AV159+众神殿!P159+精神空间!AV158+天赋!AU159+魂师之魄1!T159)*(1+CA159)+魂兽1!T161+化神!O158+魂骨!N158+魂环!O158+神兵!P157+神兵!AI157+魂核1!T159</f>
        <v>128974.1832</v>
      </c>
      <c r="BG159">
        <f>(星级!AU159+阶位!AW159+战魄!Q159+武魂!AW159+众神殿!Q159+精神空间!AW158+天赋!AV159+魂师之魄1!U159)*(1+CB159)+魂兽1!U161+化神!P158+魂骨!O158+魂环!P158+神兵!Q157+神兵!AJ157+魂核1!U159</f>
        <v>128974.1832</v>
      </c>
      <c r="BH159">
        <f>化神!R158+魂环!Q158</f>
        <v>66655</v>
      </c>
      <c r="BI159">
        <f>化神!S158+魂环!R158</f>
        <v>66655</v>
      </c>
      <c r="BJ159">
        <f>魂环!S158</f>
        <v>2000</v>
      </c>
      <c r="BK159">
        <f>魂环!T158</f>
        <v>2000</v>
      </c>
      <c r="BL159">
        <f>魂核1!Y159+神器1!AD159+VLOOKUP(精神空间!$B$2,精神空间!$BR$4:$BT$11,2,)</f>
        <v>0.78991</v>
      </c>
      <c r="BM159">
        <f>魂核1!Z159+神器1!AE159+VLOOKUP(精神空间!$B$2,精神空间!$BR$4:$BT$11,2,)</f>
        <v>0.78991</v>
      </c>
      <c r="BO159">
        <f>战魄!T159+武魂!AZ159+好感度!D158+魂师之魄1!Y159+神器1!M159+魂兽1!X161+精神空间!BA158+精神空间!BC158</f>
        <v>3.1779099999999998</v>
      </c>
      <c r="BP159">
        <f>战魄!U159+武魂!BA159+好感度!E158+魂师之魄1!Z159+神器1!N159+魂兽1!Y161+精神空间!BB158+精神空间!BD158</f>
        <v>2.1779099999999998</v>
      </c>
      <c r="BQ159">
        <f>战魄!V159+武魂!BB159+好感度!F158+魂师之魄1!AA159+神器1!O159+魂兽1!Z161</f>
        <v>1.08</v>
      </c>
      <c r="BR159">
        <f>战魄!W159+武魂!BC159+好感度!G158+魂师之魄1!AB159+神器1!P159+魂兽1!AA161</f>
        <v>1.08</v>
      </c>
      <c r="BS159">
        <f>战魄!X159+武魂!BD159+好感度!H158+魂师之魄1!AC159+神器1!Q159+魂兽1!AB161</f>
        <v>1.552</v>
      </c>
      <c r="BT159">
        <f>战魄!Y159+武魂!BE159+好感度!I158+魂师之魄1!AD159+神器1!R159+魂兽1!AC161</f>
        <v>1.552</v>
      </c>
      <c r="BU159">
        <f>战魄!Z159+武魂!BF159+好感度!J158+魂师之魄1!AE159+神器1!S159+魂兽1!AD161</f>
        <v>1.552</v>
      </c>
      <c r="BV159">
        <f>战魄!AA159+武魂!BG159+好感度!K158+魂师之魄1!AF159+神器1!T159+魂兽1!AE161</f>
        <v>1.532</v>
      </c>
      <c r="BW159">
        <f>战魄!AB159+武魂!BH159+好感度!L158+魂师之魄1!AG159+神器1!U159+魂兽1!AF161</f>
        <v>1.532</v>
      </c>
      <c r="BX159">
        <f>战魄!AC159+武魂!BI159+好感度!M158+魂师之魄1!AH159+神器1!V159+魂兽1!AG161</f>
        <v>1.532</v>
      </c>
      <c r="BY159">
        <f>战魄!AD159+武魂!BJ159+好感度!N158+魂师之魄1!AI159+神器1!W159+魂兽1!AH161</f>
        <v>1.46</v>
      </c>
      <c r="BZ159">
        <f>战魄!AE159+武魂!BK159+好感度!O158+魂师之魄1!AJ159+神器1!X159+魂兽1!AI161</f>
        <v>1.27</v>
      </c>
      <c r="CA159">
        <f>战魄!AF159+武魂!BL159+好感度!P158+魂师之魄1!AK159+神器1!Y159+魂兽1!AJ161</f>
        <v>1.08</v>
      </c>
      <c r="CB159">
        <f>战魄!AG159+武魂!BM159+好感度!Q158+魂师之魄1!AL159+神器1!Z159+魂兽1!AK161</f>
        <v>1.08</v>
      </c>
    </row>
    <row r="160" spans="2:80" x14ac:dyDescent="0.2">
      <c r="B160">
        <v>156</v>
      </c>
      <c r="D160">
        <f>(星级!D160+阶位!D160+战魄!D160+武魂!D160+众神殿!D160+精神空间!D159+天赋!C160+魂师之魄1!H160)*(1+BO160)+魂兽1!H162+化神!C159+魂骨!B159+魂环!C159+神兵!D158+神兵!W158+魂核1!H160</f>
        <v>2286120.6801705398</v>
      </c>
      <c r="E160">
        <f>(星级!E160+阶位!E160+战魄!E160+武魂!E160+众神殿!E160+精神空间!E159+天赋!D160+魂师之魄1!I160)*(1+BP160)+魂兽1!I162+化神!D159+魂骨!C159+魂环!D159+神兵!E158+神兵!X158+魂核1!I160</f>
        <v>520118.81176201999</v>
      </c>
      <c r="F160">
        <f>(星级!F160+阶位!F160+战魄!F160+武魂!F160+众神殿!F160+精神空间!F159+天赋!E160+魂师之魄1!J160)*(1+BQ160)+魂兽1!J162+化神!E159+魂骨!D159+魂环!E159+神兵!F158+神兵!Y158+魂核1!J160</f>
        <v>207942.00912</v>
      </c>
      <c r="G160">
        <f>(星级!G160+阶位!G160+战魄!G160+武魂!G160+众神殿!G160+精神空间!G159+天赋!F160+魂师之魄1!K160)*(1+BR160)+魂兽1!K162+化神!F159+魂骨!E159+魂环!F159+神兵!G158+神兵!Z158+魂核1!K160</f>
        <v>161555.92911999999</v>
      </c>
      <c r="H160">
        <f>(星级!H160+阶位!H160+战魄!H160+武魂!H160+众神殿!H160+精神空间!H159+天赋!G160+魂师之魄1!L160)*(1+BS160)+魂兽1!L162+化神!G159+魂骨!F159+魂环!G159+神兵!H158+神兵!AA158+魂核1!L160</f>
        <v>2748.52952</v>
      </c>
      <c r="I160">
        <f>(星级!I160+阶位!I160+战魄!I160+武魂!I160+众神殿!I160+精神空间!I159+天赋!H160+魂师之魄1!M160)*(1+BT160)+魂兽1!M162+化神!H159+魂骨!G159+魂环!H159+神兵!I158+神兵!AB158+魂核1!M160</f>
        <v>2207.5055200000002</v>
      </c>
      <c r="J160">
        <f>(星级!J160+阶位!J160+战魄!J160+武魂!J160+众神殿!J160+精神空间!J159+天赋!I160+魂师之魄1!N160)*(1+BU160)+魂兽1!N162+化神!I159+魂骨!H159+魂环!I159+神兵!J158+神兵!AC158+魂核1!N160</f>
        <v>2286.5766880000001</v>
      </c>
      <c r="K160">
        <f>(星级!K160+阶位!K160+战魄!K160+武魂!K160+众神殿!K160+精神空间!K159+天赋!J160+魂师之魄1!O160)*(1+BV160)+魂兽1!O162+化神!J159+魂骨!I159+魂环!J159+神兵!K158+神兵!AD158+魂核1!O160</f>
        <v>2217.7135200000002</v>
      </c>
      <c r="L160">
        <f>(星级!L160+阶位!L160+战魄!L160+武魂!L160+众神殿!L160+精神空间!L159+天赋!K160+魂师之魄1!P160)*(1+BW160)+魂兽1!P162+化神!K159+魂骨!J159+魂环!K159+神兵!L158+神兵!AE158+魂核1!P160</f>
        <v>2853.58932</v>
      </c>
      <c r="M160">
        <f>(星级!M160+阶位!M160+战魄!M160+武魂!M160+众神殿!M160+精神空间!M159+天赋!L160+魂师之魄1!Q160)*(1+BX160)+魂兽1!Q162+化神!L159+魂骨!K159+魂环!L159+神兵!M158+神兵!AF158+魂核1!Q160</f>
        <v>2200.3333200000002</v>
      </c>
      <c r="N160">
        <f>(星级!N160+阶位!N160+战魄!N160+武魂!N160+众神殿!N160+精神空间!N159+天赋!M160+魂师之魄1!R160)*(1+BY160)+魂兽1!R162+化神!M159+魂骨!L159+魂环!M159+神兵!N158+神兵!AG158+魂核1!R160</f>
        <v>38745</v>
      </c>
      <c r="O160">
        <f>(星级!O160+阶位!O160+战魄!O160+武魂!O160+众神殿!O160+精神空间!O159+天赋!N160+魂师之魄1!S160)*(1+BZ160)+魂兽1!S162+化神!N159+魂骨!M159+魂环!N159+神兵!O158+神兵!AH158+魂核1!S160</f>
        <v>136.19999999999999</v>
      </c>
      <c r="P160">
        <f>(星级!P160+阶位!P160+战魄!P160+武魂!P160+众神殿!P160+精神空间!P159+天赋!O160+魂师之魄1!T160)*(1+CA160)+魂兽1!T162+化神!O159+魂骨!N159+魂环!O159+神兵!P158+神兵!AI158+魂核1!T160</f>
        <v>142208.66159999999</v>
      </c>
      <c r="Q160">
        <f>(星级!Q160+阶位!Q160+战魄!Q160+武魂!Q160+众神殿!Q160+精神空间!Q159+天赋!P160+魂师之魄1!U160)*(1+CB160)+魂兽1!U162+化神!P159+魂骨!O159+魂环!P159+神兵!Q158+神兵!AJ158+魂核1!U160</f>
        <v>142208.66159999999</v>
      </c>
      <c r="R160">
        <f>化神!R159+魂环!Q159</f>
        <v>66655</v>
      </c>
      <c r="S160">
        <f>化神!S159+魂环!R159</f>
        <v>66655</v>
      </c>
      <c r="T160">
        <f>魂环!S159</f>
        <v>2000</v>
      </c>
      <c r="U160">
        <f>魂环!T159</f>
        <v>2000</v>
      </c>
      <c r="V160">
        <f>魂核1!Y160+神器1!AD160+VLOOKUP(精神空间!$B$2,精神空间!$BR$4:$BT$11,2,)</f>
        <v>0.78991</v>
      </c>
      <c r="W160">
        <f>魂核1!Z160+神器1!AE160+VLOOKUP(精神空间!$B$2,精神空间!$BR$4:$BT$11,2,)</f>
        <v>0.78991</v>
      </c>
      <c r="Y160">
        <f>(星级!S160+阶位!T160+战魄!D160+武魂!T160+众神殿!D160+精神空间!T159+天赋!S160+魂师之魄1!H160)*(1+BO160)+魂兽1!H162+化神!C159+魂骨!B159+魂环!C159+神兵!D158+神兵!W158+魂核1!H160</f>
        <v>2231280.9238055199</v>
      </c>
      <c r="Z160">
        <f>(星级!T160+阶位!U160+战魄!E160+武魂!U160+众神殿!E160+精神空间!U159+天赋!T160+魂师之魄1!I160)*(1+BP160)+魂兽1!I162+化神!D159+魂骨!C159+魂环!D159+神兵!E158+神兵!X158+魂核1!I160</f>
        <v>512949.23070413998</v>
      </c>
      <c r="AA160">
        <f>(星级!U160+阶位!V160+战魄!F160+武魂!V160+众神殿!F160+精神空间!V159+天赋!U160+魂师之魄1!J160)*(1+BQ160)+魂兽1!J162+化神!E159+魂骨!D159+魂环!E159+神兵!F158+神兵!Y158+魂核1!J160</f>
        <v>186978.92048</v>
      </c>
      <c r="AB160">
        <f>(星级!V160+阶位!W160+战魄!G160+武魂!W160+众神殿!G160+精神空间!W159+天赋!V160+魂师之魄1!K160)*(1+BR160)+魂兽1!K162+化神!F159+魂骨!E159+魂环!F159+神兵!G158+神兵!Z158+魂核1!K160</f>
        <v>149193.64048</v>
      </c>
      <c r="AC160">
        <f>(星级!W160+阶位!X160+战魄!H160+武魂!X160+众神殿!H160+精神空间!X159+天赋!W160+魂师之魄1!L160)*(1+BS160)+魂兽1!L162+化神!G159+魂骨!F159+魂环!G159+神兵!H158+神兵!AA158+魂核1!L160</f>
        <v>2723.2136800000003</v>
      </c>
      <c r="AD160">
        <f>(星级!X160+阶位!Y160+战魄!I160+武魂!Y160+众神殿!I160+精神空间!Y159+天赋!X160+魂师之魄1!M160)*(1+BT160)+魂兽1!M162+化神!H159+魂骨!G159+魂环!H159+神兵!I158+神兵!AB158+魂核1!M160</f>
        <v>2182.18968</v>
      </c>
      <c r="AE160">
        <f>(星级!Y160+阶位!Z160+战魄!J160+武魂!Z160+众神殿!J160+精神空间!Z159+天赋!Y160+魂师之魄1!N160)*(1+BU160)+魂兽1!N162+化神!I159+魂骨!H159+魂环!I159+神兵!J158+神兵!AC158+魂核1!N160</f>
        <v>2311.8925279999999</v>
      </c>
      <c r="AF160">
        <f>(星级!Z160+阶位!AA160+战魄!K160+武魂!AA160+众神殿!K160+精神空间!AA159+天赋!Z160+魂师之魄1!O160)*(1+BV160)+魂兽1!O162+化神!J159+魂骨!I159+魂环!J159+神兵!K158+神兵!AD158+魂核1!O160</f>
        <v>2243.02936</v>
      </c>
      <c r="AG160">
        <f>(星级!AA160+阶位!AB160+战魄!L160+武魂!AB160+众神殿!L160+精神空间!AB159+天赋!AA160+魂师之魄1!P160)*(1+BW160)+魂兽1!P162+化神!K159+魂骨!J159+魂环!K159+神兵!L158+神兵!AE158+魂核1!P160</f>
        <v>2853.58932</v>
      </c>
      <c r="AH160">
        <f>(星级!AB160+阶位!AC160+战魄!M160+武魂!AC160+众神殿!M160+精神空间!AC159+天赋!AB160+魂师之魄1!Q160)*(1+BX160)+魂兽1!Q162+化神!L159+魂骨!K159+魂环!L159+神兵!M158+神兵!AF158+魂核1!Q160</f>
        <v>2200.3333200000002</v>
      </c>
      <c r="AI160">
        <f>(星级!AC160+阶位!AD160+战魄!N160+武魂!AD160+众神殿!N160+精神空间!AD159+天赋!AC160+魂师之魄1!R160)*(1+BY160)+魂兽1!R162+化神!M159+魂骨!L159+魂环!M159+神兵!N158+神兵!AG158+魂核1!R160</f>
        <v>30946.799999999999</v>
      </c>
      <c r="AJ160">
        <f>(星级!AD160+阶位!AE160+战魄!O160+武魂!AE160+众神殿!O160+精神空间!AE159+天赋!AD160+魂师之魄1!S160)*(1+BZ160)+魂兽1!S162+化神!N159+魂骨!M159+魂环!N159+神兵!O158+神兵!AH158+魂核1!S160</f>
        <v>215.65</v>
      </c>
      <c r="AK160">
        <f>(星级!AE160+阶位!AF160+战魄!P160+武魂!AF160+众神殿!P160+精神空间!AF159+天赋!AE160+魂师之魄1!T160)*(1+CA160)+魂兽1!T162+化神!O159+魂骨!N159+魂环!O159+神兵!P158+神兵!AI158+魂核1!T160</f>
        <v>137035.7016</v>
      </c>
      <c r="AL160">
        <f>(星级!AF160+阶位!AG160+战魄!Q160+武魂!AG160+众神殿!Q160+精神空间!AG159+天赋!AF160+魂师之魄1!U160)*(1+CB160)+魂兽1!U162+化神!P159+魂骨!O159+魂环!P159+神兵!Q158+神兵!AJ158+魂核1!U160</f>
        <v>137035.7016</v>
      </c>
      <c r="AM160">
        <f>化神!R159+魂环!Q159</f>
        <v>66655</v>
      </c>
      <c r="AN160">
        <f>化神!S159+魂环!R159</f>
        <v>66655</v>
      </c>
      <c r="AO160">
        <f>魂环!S159</f>
        <v>2000</v>
      </c>
      <c r="AP160">
        <f>魂环!T159</f>
        <v>2000</v>
      </c>
      <c r="AQ160">
        <f>魂核1!Y160+神器1!AD160+VLOOKUP(精神空间!$B$2,精神空间!$BR$4:$BT$11,2,)</f>
        <v>0.78991</v>
      </c>
      <c r="AR160">
        <f>魂核1!Z160+神器1!AE160+VLOOKUP(精神空间!$B$2,精神空间!$BR$4:$BT$11,2,)</f>
        <v>0.78991</v>
      </c>
      <c r="AT160">
        <f>(星级!AH160+阶位!AJ160+战魄!D160+武魂!AJ160+众神殿!D160+精神空间!AJ159+天赋!AI160+魂师之魄1!H160)*(1+BO160)+魂兽1!H162+化神!C159+魂骨!B159+魂环!C159+神兵!D158+神兵!W158+魂核1!H160</f>
        <v>2048607.1484245001</v>
      </c>
      <c r="AU160">
        <f>(星级!AI160+阶位!AK160+战魄!E160+武魂!AK160+众神殿!E160+精神空间!AK159+天赋!AJ160+魂师之魄1!I160)*(1+BP160)+魂兽1!I162+化神!D159+魂骨!C159+魂环!D159+神兵!E158+神兵!X158+魂核1!I160</f>
        <v>558765.34984874004</v>
      </c>
      <c r="AV160">
        <f>(星级!AJ160+阶位!AL160+战魄!F160+武魂!AL160+众神殿!F160+精神空间!AL159+天赋!AK160+魂师之魄1!J160)*(1+BQ160)+魂兽1!J162+化神!E159+魂骨!D159+魂环!E159+神兵!F158+神兵!Y158+魂核1!J160</f>
        <v>135019.52208</v>
      </c>
      <c r="AW160">
        <f>(星级!AK160+阶位!AM160+战魄!G160+武魂!AM160+众神殿!G160+精神空间!AM159+天赋!AL160+魂师之魄1!K160)*(1+BR160)+魂兽1!K162+化神!F159+魂骨!E159+魂环!F159+神兵!G158+神兵!Z158+魂核1!K160</f>
        <v>171116.50768000001</v>
      </c>
      <c r="AX160">
        <f>(星级!AL160+阶位!AN160+战魄!H160+武魂!AN160+众神殿!H160+精神空间!AN159+天赋!AM160+魂师之魄1!L160)*(1+BS160)+魂兽1!L162+化神!G159+魂骨!F159+魂环!G159+神兵!H158+神兵!AA158+魂核1!L160</f>
        <v>2748.52952</v>
      </c>
      <c r="AY160">
        <f>(星级!AM160+阶位!AO160+战魄!I160+武魂!AO160+众神殿!I160+精神空间!AO159+天赋!AN160+魂师之魄1!M160)*(1+BT160)+魂兽1!M162+化神!H159+魂骨!G159+魂环!H159+神兵!I158+神兵!AB158+魂核1!M160</f>
        <v>2207.5055200000002</v>
      </c>
      <c r="AZ160">
        <f>(星级!AN160+阶位!AP160+战魄!J160+武魂!AP160+众神殿!J160+精神空间!AP159+天赋!AO160+魂师之魄1!N160)*(1+BU160)+魂兽1!N162+化神!I159+魂骨!H159+魂环!I159+神兵!J158+神兵!AC158+魂核1!N160</f>
        <v>2286.5766880000001</v>
      </c>
      <c r="BA160">
        <f>(星级!AO160+阶位!AQ160+战魄!K160+武魂!AQ160+众神殿!K160+精神空间!AQ159+天赋!AP160+魂师之魄1!O160)*(1+BV160)+魂兽1!O162+化神!J159+魂骨!I159+魂环!J159+神兵!K158+神兵!AD158+魂核1!O160</f>
        <v>2207.5055200000002</v>
      </c>
      <c r="BB160">
        <f>(星级!AP160+阶位!AR160+战魄!L160+武魂!AR160+众神殿!L160+精神空间!AR159+天赋!AQ160+魂师之魄1!P160)*(1+BW160)+魂兽1!P162+化神!K159+魂骨!J159+魂环!K159+神兵!L158+神兵!AE158+魂核1!P160</f>
        <v>2853.58932</v>
      </c>
      <c r="BC160">
        <f>(星级!AQ160+阶位!AS160+战魄!M160+武魂!AS160+众神殿!M160+精神空间!AS159+天赋!AR160+魂师之魄1!Q160)*(1+BX160)+魂兽1!Q162+化神!L159+魂骨!K159+魂环!L159+神兵!M158+神兵!AF158+魂核1!Q160</f>
        <v>2200.3333200000002</v>
      </c>
      <c r="BD160">
        <f>(星级!AR160+阶位!AT160+战魄!N160+武魂!AT160+众神殿!N160+精神空间!AT159+天赋!AS160+魂师之魄1!R160)*(1+BY160)+魂兽1!R162+化神!M159+魂骨!L159+魂环!M159+神兵!N158+神兵!AG158+魂核1!R160</f>
        <v>15473.4</v>
      </c>
      <c r="BE160">
        <f>(星级!AS160+阶位!AU160+战魄!O160+武魂!AU160+众神殿!O160+精神空间!AU159+天赋!AT160+魂师之魄1!S160)*(1+BZ160)+魂兽1!S162+化神!N159+魂骨!M159+魂环!N159+神兵!O158+神兵!AH158+魂核1!S160</f>
        <v>272.39999999999998</v>
      </c>
      <c r="BF160">
        <f>(星级!AT160+阶位!AV160+战魄!P160+武魂!AV160+众神殿!P160+精神空间!AV159+天赋!AU160+魂师之魄1!T160)*(1+CA160)+魂兽1!T162+化神!O159+魂骨!N159+魂环!O159+神兵!P158+神兵!AI158+魂核1!T160</f>
        <v>137035.7016</v>
      </c>
      <c r="BG160">
        <f>(星级!AU160+阶位!AW160+战魄!Q160+武魂!AW160+众神殿!Q160+精神空间!AW159+天赋!AV160+魂师之魄1!U160)*(1+CB160)+魂兽1!U162+化神!P159+魂骨!O159+魂环!P159+神兵!Q158+神兵!AJ158+魂核1!U160</f>
        <v>137035.7016</v>
      </c>
      <c r="BH160">
        <f>化神!R159+魂环!Q159</f>
        <v>66655</v>
      </c>
      <c r="BI160">
        <f>化神!S159+魂环!R159</f>
        <v>66655</v>
      </c>
      <c r="BJ160">
        <f>魂环!S159</f>
        <v>2000</v>
      </c>
      <c r="BK160">
        <f>魂环!T159</f>
        <v>2000</v>
      </c>
      <c r="BL160">
        <f>魂核1!Y160+神器1!AD160+VLOOKUP(精神空间!$B$2,精神空间!$BR$4:$BT$11,2,)</f>
        <v>0.78991</v>
      </c>
      <c r="BM160">
        <f>魂核1!Z160+神器1!AE160+VLOOKUP(精神空间!$B$2,精神空间!$BR$4:$BT$11,2,)</f>
        <v>0.78991</v>
      </c>
      <c r="BO160">
        <f>战魄!T160+武魂!AZ160+好感度!D159+魂师之魄1!Y160+神器1!M160+魂兽1!X162+精神空间!BA159+精神空间!BC159</f>
        <v>3.1779099999999998</v>
      </c>
      <c r="BP160">
        <f>战魄!U160+武魂!BA160+好感度!E159+魂师之魄1!Z160+神器1!N160+魂兽1!Y162+精神空间!BB159+精神空间!BD159</f>
        <v>2.1779099999999998</v>
      </c>
      <c r="BQ160">
        <f>战魄!V160+武魂!BB160+好感度!F159+魂师之魄1!AA160+神器1!O160+魂兽1!Z162</f>
        <v>1.08</v>
      </c>
      <c r="BR160">
        <f>战魄!W160+武魂!BC160+好感度!G159+魂师之魄1!AB160+神器1!P160+魂兽1!AA162</f>
        <v>1.08</v>
      </c>
      <c r="BS160">
        <f>战魄!X160+武魂!BD160+好感度!H159+魂师之魄1!AC160+神器1!Q160+魂兽1!AB162</f>
        <v>1.552</v>
      </c>
      <c r="BT160">
        <f>战魄!Y160+武魂!BE160+好感度!I159+魂师之魄1!AD160+神器1!R160+魂兽1!AC162</f>
        <v>1.552</v>
      </c>
      <c r="BU160">
        <f>战魄!Z160+武魂!BF160+好感度!J159+魂师之魄1!AE160+神器1!S160+魂兽1!AD162</f>
        <v>1.552</v>
      </c>
      <c r="BV160">
        <f>战魄!AA160+武魂!BG160+好感度!K159+魂师之魄1!AF160+神器1!T160+魂兽1!AE162</f>
        <v>1.552</v>
      </c>
      <c r="BW160">
        <f>战魄!AB160+武魂!BH160+好感度!L159+魂师之魄1!AG160+神器1!U160+魂兽1!AF162</f>
        <v>1.532</v>
      </c>
      <c r="BX160">
        <f>战魄!AC160+武魂!BI160+好感度!M159+魂师之魄1!AH160+神器1!V160+魂兽1!AG162</f>
        <v>1.532</v>
      </c>
      <c r="BY160">
        <f>战魄!AD160+武魂!BJ160+好感度!N159+魂师之魄1!AI160+神器1!W160+魂兽1!AH162</f>
        <v>1.46</v>
      </c>
      <c r="BZ160">
        <f>战魄!AE160+武魂!BK160+好感度!O159+魂师之魄1!AJ160+神器1!X160+魂兽1!AI162</f>
        <v>1.27</v>
      </c>
      <c r="CA160">
        <f>战魄!AF160+武魂!BL160+好感度!P159+魂师之魄1!AK160+神器1!Y160+魂兽1!AJ162</f>
        <v>1.08</v>
      </c>
      <c r="CB160">
        <f>战魄!AG160+武魂!BM160+好感度!Q159+魂师之魄1!AL160+神器1!Z160+魂兽1!AK162</f>
        <v>1.08</v>
      </c>
    </row>
    <row r="161" spans="2:80" x14ac:dyDescent="0.2">
      <c r="B161">
        <v>157</v>
      </c>
      <c r="D161">
        <f>(星级!D161+阶位!D161+战魄!D161+武魂!D161+众神殿!D161+精神空间!D160+天赋!C161+魂师之魄1!H161)*(1+BO161)+魂兽1!H163+化神!C160+魂骨!B160+魂环!C160+神兵!D159+神兵!W159+魂核1!H161</f>
        <v>2288431.0644005397</v>
      </c>
      <c r="E161">
        <f>(星级!E161+阶位!E161+战魄!E161+武魂!E161+众神殿!E161+精神空间!E160+天赋!D161+魂师之魄1!I161)*(1+BP161)+魂兽1!I163+化神!D160+魂骨!C160+魂环!D160+神兵!E159+神兵!X159+魂核1!I161</f>
        <v>520599.31175401999</v>
      </c>
      <c r="F161">
        <f>(星级!F161+阶位!F161+战魄!F161+武魂!F161+众神殿!F161+精神空间!F160+天赋!E161+魂师之魄1!J161)*(1+BQ161)+魂兽1!J163+化神!E160+魂骨!D160+魂环!E160+神兵!F159+神兵!Y159+魂核1!J161</f>
        <v>211345.30512</v>
      </c>
      <c r="G161">
        <f>(星级!G161+阶位!G161+战魄!G161+武魂!G161+众神殿!G161+精神空间!G160+天赋!F161+魂师之魄1!K161)*(1+BR161)+魂兽1!K163+化神!F160+魂骨!E160+魂环!F160+神兵!G159+神兵!Z159+魂核1!K161</f>
        <v>164915.54512000002</v>
      </c>
      <c r="H161">
        <f>(星级!H161+阶位!H161+战魄!H161+武魂!H161+众神殿!H161+精神空间!H160+天赋!G161+魂师之魄1!L161)*(1+BS161)+魂兽1!L163+化神!G160+魂骨!F160+魂环!G160+神兵!H159+神兵!AA159+魂核1!L161</f>
        <v>2759.2479200000002</v>
      </c>
      <c r="I161">
        <f>(星级!I161+阶位!I161+战魄!I161+武魂!I161+众神殿!I161+精神空间!I160+天赋!H161+魂师之魄1!M161)*(1+BT161)+魂兽1!M163+化神!H160+魂骨!G160+魂环!H160+神兵!I159+神兵!AB159+魂核1!M161</f>
        <v>2218.2239199999999</v>
      </c>
      <c r="J161">
        <f>(星级!J161+阶位!J161+战魄!J161+武魂!J161+众神殿!J161+精神空间!J160+天赋!I161+魂师之魄1!N161)*(1+BU161)+魂兽1!N163+化神!I160+魂骨!H160+魂环!I160+神兵!J159+神兵!AC159+魂核1!N161</f>
        <v>2297.2950879999999</v>
      </c>
      <c r="K161">
        <f>(星级!K161+阶位!K161+战魄!K161+武魂!K161+众神殿!K161+精神空间!K160+天赋!J161+魂师之魄1!O161)*(1+BV161)+魂兽1!O163+化神!J160+魂骨!I160+魂环!J160+神兵!K159+神兵!AD159+魂核1!O161</f>
        <v>2228.43192</v>
      </c>
      <c r="L161">
        <f>(星级!L161+阶位!L161+战魄!L161+武魂!L161+众神殿!L161+精神空间!L160+天赋!K161+魂师之魄1!P161)*(1+BW161)+魂兽1!P163+化神!K160+魂骨!J160+魂环!K160+神兵!L159+神兵!AE159+魂核1!P161</f>
        <v>2886.8479200000002</v>
      </c>
      <c r="M161">
        <f>(星级!M161+阶位!M161+战魄!M161+武魂!M161+众神殿!M161+精神空间!M160+天赋!L161+魂师之魄1!Q161)*(1+BX161)+魂兽1!Q163+化神!L160+魂骨!K160+魂环!L160+神兵!M159+神兵!AF159+魂核1!Q161</f>
        <v>2210.9677200000001</v>
      </c>
      <c r="N161">
        <f>(星级!N161+阶位!N161+战魄!N161+武魂!N161+众神殿!N161+精神空间!N160+天赋!M161+魂师之魄1!R161)*(1+BY161)+魂兽1!R163+化神!M160+魂骨!L160+魂环!M160+神兵!N159+神兵!AG159+魂核1!R161</f>
        <v>38991</v>
      </c>
      <c r="O161">
        <f>(星级!O161+阶位!O161+战魄!O161+武魂!O161+众神殿!O161+精神空间!O160+天赋!N161+魂师之魄1!S161)*(1+BZ161)+魂兽1!S163+化神!N160+魂骨!M160+魂环!N160+神兵!O159+神兵!AH159+魂核1!S161</f>
        <v>136.19999999999999</v>
      </c>
      <c r="P161">
        <f>(星级!P161+阶位!P161+战魄!P161+武魂!P161+众神殿!P161+精神空间!P160+天赋!O161+魂师之魄1!T161)*(1+CA161)+魂兽1!T163+化神!O160+魂骨!N160+魂环!O160+神兵!P159+神兵!AI159+魂核1!T161</f>
        <v>143010.98000000001</v>
      </c>
      <c r="Q161">
        <f>(星级!Q161+阶位!Q161+战魄!Q161+武魂!Q161+众神殿!Q161+精神空间!Q160+天赋!P161+魂师之魄1!U161)*(1+CB161)+魂兽1!U163+化神!P160+魂骨!O160+魂环!P160+神兵!Q159+神兵!AJ159+魂核1!U161</f>
        <v>143010.98000000001</v>
      </c>
      <c r="R161">
        <f>化神!R160+魂环!Q160</f>
        <v>66655</v>
      </c>
      <c r="S161">
        <f>化神!S160+魂环!R160</f>
        <v>66655</v>
      </c>
      <c r="T161">
        <f>魂环!S160</f>
        <v>2000</v>
      </c>
      <c r="U161">
        <f>魂环!T160</f>
        <v>2000</v>
      </c>
      <c r="V161">
        <f>魂核1!Y161+神器1!AD161+VLOOKUP(精神空间!$B$2,精神空间!$BR$4:$BT$11,2,)</f>
        <v>0.78991</v>
      </c>
      <c r="W161">
        <f>魂核1!Z161+神器1!AE161+VLOOKUP(精神空间!$B$2,精神空间!$BR$4:$BT$11,2,)</f>
        <v>0.78991</v>
      </c>
      <c r="Y161">
        <f>(星级!S161+阶位!T161+战魄!D161+武魂!T161+众神殿!D161+精神空间!T160+天赋!S161+魂师之魄1!H161)*(1+BO161)+魂兽1!H163+化神!C160+魂骨!B160+魂环!C160+神兵!D159+神兵!W159+魂核1!H161</f>
        <v>2233356.50949352</v>
      </c>
      <c r="Z161">
        <f>(星级!T161+阶位!U161+战魄!E161+武魂!U161+众神殿!E161+精神空间!U160+天赋!T161+魂师之魄1!I161)*(1+BP161)+魂兽1!I163+化神!D160+魂骨!C160+魂环!D160+神兵!E159+神兵!X159+魂核1!I161</f>
        <v>513452.61164813995</v>
      </c>
      <c r="AA161">
        <f>(星级!U161+阶位!V161+战魄!F161+武魂!V161+众神殿!F161+精神空间!V160+天赋!U161+魂师之魄1!J161)*(1+BQ161)+魂兽1!J163+化神!E160+魂骨!D160+魂环!E160+神兵!F159+神兵!Y159+魂核1!J161</f>
        <v>187102.88847999999</v>
      </c>
      <c r="AB161">
        <f>(星级!V161+阶位!W161+战魄!G161+武魂!W161+众神殿!G161+精神空间!W160+天赋!V161+魂师之魄1!K161)*(1+BR161)+魂兽1!K163+化神!F160+魂骨!E160+魂环!F160+神兵!G159+神兵!Z159+魂核1!K161</f>
        <v>149284.32848</v>
      </c>
      <c r="AC161">
        <f>(星级!W161+阶位!X161+战魄!H161+武魂!X161+众神殿!H161+精神空间!X160+天赋!W161+魂师之魄1!L161)*(1+BS161)+魂兽1!L163+化神!G160+魂骨!F160+魂环!G160+神兵!H159+神兵!AA159+魂核1!L161</f>
        <v>2733.93208</v>
      </c>
      <c r="AD161">
        <f>(星级!X161+阶位!Y161+战魄!I161+武魂!Y161+众神殿!I161+精神空间!Y160+天赋!X161+魂师之魄1!M161)*(1+BT161)+魂兽1!M163+化神!H160+魂骨!G160+魂环!H160+神兵!I159+神兵!AB159+魂核1!M161</f>
        <v>2192.9080800000002</v>
      </c>
      <c r="AE161">
        <f>(星级!Y161+阶位!Z161+战魄!J161+武魂!Z161+众神殿!J161+精神空间!Z160+天赋!Y161+魂师之魄1!N161)*(1+BU161)+魂兽1!N163+化神!I160+魂骨!H160+魂环!I160+神兵!J159+神兵!AC159+魂核1!N161</f>
        <v>2322.6109280000001</v>
      </c>
      <c r="AF161">
        <f>(星级!Z161+阶位!AA161+战魄!K161+武魂!AA161+众神殿!K161+精神空间!AA160+天赋!Z161+魂师之魄1!O161)*(1+BV161)+魂兽1!O163+化神!J160+魂骨!I160+魂环!J160+神兵!K159+神兵!AD159+魂核1!O161</f>
        <v>2253.7477600000002</v>
      </c>
      <c r="AG161">
        <f>(星级!AA161+阶位!AB161+战魄!L161+武魂!AB161+众神殿!L161+精神空间!AB160+天赋!AA161+魂师之魄1!P161)*(1+BW161)+魂兽1!P163+化神!K160+魂骨!J160+魂环!K160+神兵!L159+神兵!AE159+魂核1!P161</f>
        <v>2886.8479200000002</v>
      </c>
      <c r="AH161">
        <f>(星级!AB161+阶位!AC161+战魄!M161+武魂!AC161+众神殿!M161+精神空间!AC160+天赋!AB161+魂师之魄1!Q161)*(1+BX161)+魂兽1!Q163+化神!L160+魂骨!K160+魂环!L160+神兵!M159+神兵!AF159+魂核1!Q161</f>
        <v>2210.9677200000001</v>
      </c>
      <c r="AI161">
        <f>(星级!AC161+阶位!AD161+战魄!N161+武魂!AD161+众神殿!N161+精神空间!AD160+天赋!AC161+魂师之魄1!R161)*(1+BY161)+魂兽1!R163+化神!M160+魂骨!L160+魂环!M160+神兵!N159+神兵!AG159+魂核1!R161</f>
        <v>31143.599999999999</v>
      </c>
      <c r="AJ161">
        <f>(星级!AD161+阶位!AE161+战魄!O161+武魂!AE161+众神殿!O161+精神空间!AE160+天赋!AD161+魂师之魄1!S161)*(1+BZ161)+魂兽1!S163+化神!N160+魂骨!M160+魂环!N160+神兵!O159+神兵!AH159+魂核1!S161</f>
        <v>215.65</v>
      </c>
      <c r="AK161">
        <f>(星级!AE161+阶位!AF161+战魄!P161+武魂!AF161+众神殿!P161+精神空间!AF160+天赋!AE161+魂师之魄1!T161)*(1+CA161)+魂兽1!T163+化神!O160+魂骨!N160+魂环!O160+神兵!P159+神兵!AI159+魂核1!T161</f>
        <v>137058.01999999999</v>
      </c>
      <c r="AL161">
        <f>(星级!AF161+阶位!AG161+战魄!Q161+武魂!AG161+众神殿!Q161+精神空间!AG160+天赋!AF161+魂师之魄1!U161)*(1+CB161)+魂兽1!U163+化神!P160+魂骨!O160+魂环!P160+神兵!Q159+神兵!AJ159+魂核1!U161</f>
        <v>137058.01999999999</v>
      </c>
      <c r="AM161">
        <f>化神!R160+魂环!Q160</f>
        <v>66655</v>
      </c>
      <c r="AN161">
        <f>化神!S160+魂环!R160</f>
        <v>66655</v>
      </c>
      <c r="AO161">
        <f>魂环!S160</f>
        <v>2000</v>
      </c>
      <c r="AP161">
        <f>魂环!T160</f>
        <v>2000</v>
      </c>
      <c r="AQ161">
        <f>魂核1!Y161+神器1!AD161+VLOOKUP(精神空间!$B$2,精神空间!$BR$4:$BT$11,2,)</f>
        <v>0.78991</v>
      </c>
      <c r="AR161">
        <f>魂核1!Z161+神器1!AE161+VLOOKUP(精神空间!$B$2,精神空间!$BR$4:$BT$11,2,)</f>
        <v>0.78991</v>
      </c>
      <c r="AT161">
        <f>(星级!AH161+阶位!AJ161+战魄!D161+武魂!AJ161+众神殿!D161+精神空间!AJ160+天赋!AI161+魂师之魄1!H161)*(1+BO161)+魂兽1!H163+化神!C160+魂骨!B160+魂环!C160+神兵!D159+神兵!W159+魂核1!H161</f>
        <v>2050453.7846444999</v>
      </c>
      <c r="AU161">
        <f>(星级!AI161+阶位!AK161+战魄!E161+武魂!AK161+众神殿!E161+精神空间!AK160+天赋!AJ161+魂师之魄1!I161)*(1+BP161)+魂兽1!I163+化神!D160+魂骨!C160+魂环!D160+神兵!E159+神兵!X159+魂核1!I161</f>
        <v>559298.76204224001</v>
      </c>
      <c r="AV161">
        <f>(星级!AJ161+阶位!AL161+战魄!F161+武魂!AL161+众神殿!F161+精神空间!AL160+天赋!AK161+魂师之魄1!J161)*(1+BQ161)+魂兽1!J163+化神!E160+魂骨!D160+魂环!E160+神兵!F159+神兵!Y159+魂核1!J161</f>
        <v>135099.58128000001</v>
      </c>
      <c r="AW161">
        <f>(星级!AK161+阶位!AM161+战魄!G161+武魂!AM161+众神殿!G161+精神空间!AM160+天赋!AL161+魂师之魄1!K161)*(1+BR161)+魂兽1!K163+化神!F160+魂骨!E160+魂环!F160+神兵!G159+神兵!Z159+魂核1!K161</f>
        <v>171227.18448</v>
      </c>
      <c r="AX161">
        <f>(星级!AL161+阶位!AN161+战魄!H161+武魂!AN161+众神殿!H161+精神空间!AN160+天赋!AM161+魂师之魄1!L161)*(1+BS161)+魂兽1!L163+化神!G160+魂骨!F160+魂环!G160+神兵!H159+神兵!AA159+魂核1!L161</f>
        <v>2759.2479200000002</v>
      </c>
      <c r="AY161">
        <f>(星级!AM161+阶位!AO161+战魄!I161+武魂!AO161+众神殿!I161+精神空间!AO160+天赋!AN161+魂师之魄1!M161)*(1+BT161)+魂兽1!M163+化神!H160+魂骨!G160+魂环!H160+神兵!I159+神兵!AB159+魂核1!M161</f>
        <v>2218.2239199999999</v>
      </c>
      <c r="AZ161">
        <f>(星级!AN161+阶位!AP161+战魄!J161+武魂!AP161+众神殿!J161+精神空间!AP160+天赋!AO161+魂师之魄1!N161)*(1+BU161)+魂兽1!N163+化神!I160+魂骨!H160+魂环!I160+神兵!J159+神兵!AC159+魂核1!N161</f>
        <v>2297.2950879999999</v>
      </c>
      <c r="BA161">
        <f>(星级!AO161+阶位!AQ161+战魄!K161+武魂!AQ161+众神殿!K161+精神空间!AQ160+天赋!AP161+魂师之魄1!O161)*(1+BV161)+魂兽1!O163+化神!J160+魂骨!I160+魂环!J160+神兵!K159+神兵!AD159+魂核1!O161</f>
        <v>2218.2239199999999</v>
      </c>
      <c r="BB161">
        <f>(星级!AP161+阶位!AR161+战魄!L161+武魂!AR161+众神殿!L161+精神空间!AR160+天赋!AQ161+魂师之魄1!P161)*(1+BW161)+魂兽1!P163+化神!K160+魂骨!J160+魂环!K160+神兵!L159+神兵!AE159+魂核1!P161</f>
        <v>2886.8479200000002</v>
      </c>
      <c r="BC161">
        <f>(星级!AQ161+阶位!AS161+战魄!M161+武魂!AS161+众神殿!M161+精神空间!AS160+天赋!AR161+魂师之魄1!Q161)*(1+BX161)+魂兽1!Q163+化神!L160+魂骨!K160+魂环!L160+神兵!M159+神兵!AF159+魂核1!Q161</f>
        <v>2210.9677200000001</v>
      </c>
      <c r="BD161">
        <f>(星级!AR161+阶位!AT161+战魄!N161+武魂!AT161+众神殿!N161+精神空间!AT160+天赋!AS161+魂师之魄1!R161)*(1+BY161)+魂兽1!R163+化神!M160+魂骨!L160+魂环!M160+神兵!N159+神兵!AG159+魂核1!R161</f>
        <v>15571.8</v>
      </c>
      <c r="BE161">
        <f>(星级!AS161+阶位!AU161+战魄!O161+武魂!AU161+众神殿!O161+精神空间!AU160+天赋!AT161+魂师之魄1!S161)*(1+BZ161)+魂兽1!S163+化神!N160+魂骨!M160+魂环!N160+神兵!O159+神兵!AH159+魂核1!S161</f>
        <v>272.39999999999998</v>
      </c>
      <c r="BF161">
        <f>(星级!AT161+阶位!AV161+战魄!P161+武魂!AV161+众神殿!P161+精神空间!AV160+天赋!AU161+魂师之魄1!T161)*(1+CA161)+魂兽1!T163+化神!O160+魂骨!N160+魂环!O160+神兵!P159+神兵!AI159+魂核1!T161</f>
        <v>137058.01999999999</v>
      </c>
      <c r="BG161">
        <f>(星级!AU161+阶位!AW161+战魄!Q161+武魂!AW161+众神殿!Q161+精神空间!AW160+天赋!AV161+魂师之魄1!U161)*(1+CB161)+魂兽1!U163+化神!P160+魂骨!O160+魂环!P160+神兵!Q159+神兵!AJ159+魂核1!U161</f>
        <v>137058.01999999999</v>
      </c>
      <c r="BH161">
        <f>化神!R160+魂环!Q160</f>
        <v>66655</v>
      </c>
      <c r="BI161">
        <f>化神!S160+魂环!R160</f>
        <v>66655</v>
      </c>
      <c r="BJ161">
        <f>魂环!S160</f>
        <v>2000</v>
      </c>
      <c r="BK161">
        <f>魂环!T160</f>
        <v>2000</v>
      </c>
      <c r="BL161">
        <f>魂核1!Y161+神器1!AD161+VLOOKUP(精神空间!$B$2,精神空间!$BR$4:$BT$11,2,)</f>
        <v>0.78991</v>
      </c>
      <c r="BM161">
        <f>魂核1!Z161+神器1!AE161+VLOOKUP(精神空间!$B$2,精神空间!$BR$4:$BT$11,2,)</f>
        <v>0.78991</v>
      </c>
      <c r="BO161">
        <f>战魄!T161+武魂!AZ161+好感度!D160+魂师之魄1!Y161+神器1!M161+魂兽1!X163+精神空间!BA160+精神空间!BC160</f>
        <v>3.1779099999999998</v>
      </c>
      <c r="BP161">
        <f>战魄!U161+武魂!BA161+好感度!E160+魂师之魄1!Z161+神器1!N161+魂兽1!Y163+精神空间!BB160+精神空间!BD160</f>
        <v>2.1779099999999998</v>
      </c>
      <c r="BQ161">
        <f>战魄!V161+武魂!BB161+好感度!F160+魂师之魄1!AA161+神器1!O161+魂兽1!Z163</f>
        <v>1.08</v>
      </c>
      <c r="BR161">
        <f>战魄!W161+武魂!BC161+好感度!G160+魂师之魄1!AB161+神器1!P161+魂兽1!AA163</f>
        <v>1.08</v>
      </c>
      <c r="BS161">
        <f>战魄!X161+武魂!BD161+好感度!H160+魂师之魄1!AC161+神器1!Q161+魂兽1!AB163</f>
        <v>1.552</v>
      </c>
      <c r="BT161">
        <f>战魄!Y161+武魂!BE161+好感度!I160+魂师之魄1!AD161+神器1!R161+魂兽1!AC163</f>
        <v>1.552</v>
      </c>
      <c r="BU161">
        <f>战魄!Z161+武魂!BF161+好感度!J160+魂师之魄1!AE161+神器1!S161+魂兽1!AD163</f>
        <v>1.552</v>
      </c>
      <c r="BV161">
        <f>战魄!AA161+武魂!BG161+好感度!K160+魂师之魄1!AF161+神器1!T161+魂兽1!AE163</f>
        <v>1.552</v>
      </c>
      <c r="BW161">
        <f>战魄!AB161+武魂!BH161+好感度!L160+魂师之魄1!AG161+神器1!U161+魂兽1!AF163</f>
        <v>1.552</v>
      </c>
      <c r="BX161">
        <f>战魄!AC161+武魂!BI161+好感度!M160+魂师之魄1!AH161+神器1!V161+魂兽1!AG163</f>
        <v>1.532</v>
      </c>
      <c r="BY161">
        <f>战魄!AD161+武魂!BJ161+好感度!N160+魂师之魄1!AI161+神器1!W161+魂兽1!AH163</f>
        <v>1.46</v>
      </c>
      <c r="BZ161">
        <f>战魄!AE161+武魂!BK161+好感度!O160+魂师之魄1!AJ161+神器1!X161+魂兽1!AI163</f>
        <v>1.27</v>
      </c>
      <c r="CA161">
        <f>战魄!AF161+武魂!BL161+好感度!P160+魂师之魄1!AK161+神器1!Y161+魂兽1!AJ163</f>
        <v>1.08</v>
      </c>
      <c r="CB161">
        <f>战魄!AG161+武魂!BM161+好感度!Q160+魂师之魄1!AL161+神器1!Z161+魂兽1!AK163</f>
        <v>1.08</v>
      </c>
    </row>
    <row r="162" spans="2:80" x14ac:dyDescent="0.2">
      <c r="B162">
        <v>158</v>
      </c>
      <c r="D162">
        <f>(星级!D162+阶位!D162+战魄!D162+武魂!D162+众神殿!D162+精神空间!D161+天赋!C162+魂师之魄1!H162)*(1+BO162)+魂兽1!H164+化神!C161+魂骨!B161+魂环!C161+神兵!D160+神兵!W160+魂核1!H162</f>
        <v>2290741.4486305397</v>
      </c>
      <c r="E162">
        <f>(星级!E162+阶位!E162+战魄!E162+武魂!E162+众神殿!E162+精神空间!E161+天赋!D162+魂师之魄1!I162)*(1+BP162)+魂兽1!I164+化神!D161+魂骨!C161+魂环!D161+神兵!E160+神兵!X160+魂核1!I162</f>
        <v>521079.81174601999</v>
      </c>
      <c r="F162">
        <f>(星级!F162+阶位!F162+战魄!F162+武魂!F162+众神殿!F162+精神空间!F161+天赋!E162+魂师之魄1!J162)*(1+BQ162)+魂兽1!J164+化神!E161+魂骨!D161+魂环!E161+神兵!F160+神兵!Y160+魂核1!J162</f>
        <v>211499.64111999999</v>
      </c>
      <c r="G162">
        <f>(星级!G162+阶位!G162+战魄!G162+武魂!G162+众神殿!G162+精神空间!G161+天赋!F162+魂师之魄1!K162)*(1+BR162)+魂兽1!K164+化神!F161+魂骨!E161+魂环!F161+神兵!G160+神兵!Z160+魂核1!K162</f>
        <v>165026.20112000001</v>
      </c>
      <c r="H162">
        <f>(星级!H162+阶位!H162+战魄!H162+武魂!H162+众神殿!H162+精神空间!H161+天赋!G162+魂师之魄1!L162)*(1+BS162)+魂兽1!L164+化神!G161+魂骨!F161+魂环!G161+神兵!H160+神兵!AA160+魂核1!L162</f>
        <v>2769.9663199999995</v>
      </c>
      <c r="I162">
        <f>(星级!I162+阶位!I162+战魄!I162+武魂!I162+众神殿!I162+精神空间!I161+天赋!H162+魂师之魄1!M162)*(1+BT162)+魂兽1!M164+化神!H161+魂骨!G161+魂环!H161+神兵!I160+神兵!AB160+魂核1!M162</f>
        <v>2228.9423200000001</v>
      </c>
      <c r="J162">
        <f>(星级!J162+阶位!J162+战魄!J162+武魂!J162+众神殿!J162+精神空间!J161+天赋!I162+魂师之魄1!N162)*(1+BU162)+魂兽1!N164+化神!I161+魂骨!H161+魂环!I161+神兵!J160+神兵!AC160+魂核1!N162</f>
        <v>2308.0134880000001</v>
      </c>
      <c r="K162">
        <f>(星级!K162+阶位!K162+战魄!K162+武魂!K162+众神殿!K162+精神空间!K161+天赋!J162+魂师之魄1!O162)*(1+BV162)+魂兽1!O164+化神!J161+魂骨!I161+魂环!J161+神兵!K160+神兵!AD160+魂核1!O162</f>
        <v>2239.1503199999997</v>
      </c>
      <c r="L162">
        <f>(星级!L162+阶位!L162+战魄!L162+武魂!L162+众神殿!L162+精神空间!L161+天赋!K162+魂师之魄1!P162)*(1+BW162)+魂兽1!P164+化神!K161+魂骨!J161+魂环!K161+神兵!L160+神兵!AE160+魂核1!P162</f>
        <v>2897.5663199999999</v>
      </c>
      <c r="M162">
        <f>(星级!M162+阶位!M162+战魄!M162+武魂!M162+众神殿!M162+精神空间!M161+天赋!L162+魂师之魄1!Q162)*(1+BX162)+魂兽1!Q164+化神!L161+魂骨!K161+魂环!L161+神兵!M160+神兵!AF160+魂核1!Q162</f>
        <v>2239.1503199999997</v>
      </c>
      <c r="N162">
        <f>(星级!N162+阶位!N162+战魄!N162+武魂!N162+众神殿!N162+精神空间!N161+天赋!M162+魂师之魄1!R162)*(1+BY162)+魂兽1!R164+化神!M161+魂骨!L161+魂环!M161+神兵!N160+神兵!AG160+魂核1!R162</f>
        <v>39237</v>
      </c>
      <c r="O162">
        <f>(星级!O162+阶位!O162+战魄!O162+武魂!O162+众神殿!O162+精神空间!O161+天赋!N162+魂师之魄1!S162)*(1+BZ162)+魂兽1!S164+化神!N161+魂骨!M161+魂环!N161+神兵!O160+神兵!AH160+魂核1!S162</f>
        <v>136.19999999999999</v>
      </c>
      <c r="P162">
        <f>(星级!P162+阶位!P162+战魄!P162+武魂!P162+众神殿!P162+精神空间!P161+天赋!O162+魂师之魄1!T162)*(1+CA162)+魂兽1!T164+化神!O161+魂骨!N161+魂环!O161+神兵!P160+神兵!AI160+魂核1!T162</f>
        <v>143033.2984</v>
      </c>
      <c r="Q162">
        <f>(星级!Q162+阶位!Q162+战魄!Q162+武魂!Q162+众神殿!Q162+精神空间!Q161+天赋!P162+魂师之魄1!U162)*(1+CB162)+魂兽1!U164+化神!P161+魂骨!O161+魂环!P161+神兵!Q160+神兵!AJ160+魂核1!U162</f>
        <v>143033.2984</v>
      </c>
      <c r="R162">
        <f>化神!R161+魂环!Q161</f>
        <v>66655</v>
      </c>
      <c r="S162">
        <f>化神!S161+魂环!R161</f>
        <v>66655</v>
      </c>
      <c r="T162">
        <f>魂环!S161</f>
        <v>2000</v>
      </c>
      <c r="U162">
        <f>魂环!T161</f>
        <v>2000</v>
      </c>
      <c r="V162">
        <f>魂核1!Y162+神器1!AD162+VLOOKUP(精神空间!$B$2,精神空间!$BR$4:$BT$11,2,)</f>
        <v>0.78991</v>
      </c>
      <c r="W162">
        <f>魂核1!Z162+神器1!AE162+VLOOKUP(精神空间!$B$2,精神空间!$BR$4:$BT$11,2,)</f>
        <v>0.78991</v>
      </c>
      <c r="Y162">
        <f>(星级!S162+阶位!T162+战魄!D162+武魂!T162+众神殿!D162+精神空间!T161+天赋!S162+魂师之魄1!H162)*(1+BO162)+魂兽1!H164+化神!C161+魂骨!B161+魂环!C161+神兵!D160+神兵!W160+魂核1!H162</f>
        <v>2235432.0951815201</v>
      </c>
      <c r="Z162">
        <f>(星级!T162+阶位!U162+战魄!E162+武魂!U162+众神殿!E162+精神空间!U161+天赋!T162+魂师之魄1!I162)*(1+BP162)+魂兽1!I164+化神!D161+魂骨!C161+魂环!D161+神兵!E160+神兵!X160+魂核1!I162</f>
        <v>513955.99259213998</v>
      </c>
      <c r="AA162">
        <f>(星级!U162+阶位!V162+战魄!F162+武魂!V162+众神殿!F162+精神空间!V161+天赋!U162+魂师之魄1!J162)*(1+BQ162)+魂兽1!J164+化神!E161+魂骨!D161+魂环!E161+神兵!F160+神兵!Y160+魂核1!J162</f>
        <v>187226.85648000002</v>
      </c>
      <c r="AB162">
        <f>(星级!V162+阶位!W162+战魄!G162+武魂!W162+众神殿!G162+精神空间!W161+天赋!V162+魂师之魄1!K162)*(1+BR162)+魂兽1!K164+化神!F161+魂骨!E161+魂环!F161+神兵!G160+神兵!Z160+魂核1!K162</f>
        <v>149375.01647999999</v>
      </c>
      <c r="AC162">
        <f>(星级!W162+阶位!X162+战魄!H162+武魂!X162+众神殿!H162+精神空间!X161+天赋!W162+魂师之魄1!L162)*(1+BS162)+魂兽1!L164+化神!G161+魂骨!F161+魂环!G161+神兵!H160+神兵!AA160+魂核1!L162</f>
        <v>2744.6504800000002</v>
      </c>
      <c r="AD162">
        <f>(星级!X162+阶位!Y162+战魄!I162+武魂!Y162+众神殿!I162+精神空间!Y161+天赋!X162+魂师之魄1!M162)*(1+BT162)+魂兽1!M164+化神!H161+魂骨!G161+魂环!H161+神兵!I160+神兵!AB160+魂核1!M162</f>
        <v>2203.6264799999999</v>
      </c>
      <c r="AE162">
        <f>(星级!Y162+阶位!Z162+战魄!J162+武魂!Z162+众神殿!J162+精神空间!Z161+天赋!Y162+魂师之魄1!N162)*(1+BU162)+魂兽1!N164+化神!I161+魂骨!H161+魂环!I161+神兵!J160+神兵!AC160+魂核1!N162</f>
        <v>2333.3293279999998</v>
      </c>
      <c r="AF162">
        <f>(星级!Z162+阶位!AA162+战魄!K162+武魂!AA162+众神殿!K162+精神空间!AA161+天赋!Z162+魂师之魄1!O162)*(1+BV162)+魂兽1!O164+化神!J161+魂骨!I161+魂环!J161+神兵!K160+神兵!AD160+魂核1!O162</f>
        <v>2264.4661599999999</v>
      </c>
      <c r="AG162">
        <f>(星级!AA162+阶位!AB162+战魄!L162+武魂!AB162+众神殿!L162+精神空间!AB161+天赋!AA162+魂师之魄1!P162)*(1+BW162)+魂兽1!P164+化神!K161+魂骨!J161+魂环!K161+神兵!L160+神兵!AE160+魂核1!P162</f>
        <v>2897.5663199999999</v>
      </c>
      <c r="AH162">
        <f>(星级!AB162+阶位!AC162+战魄!M162+武魂!AC162+众神殿!M162+精神空间!AC161+天赋!AB162+魂师之魄1!Q162)*(1+BX162)+魂兽1!Q164+化神!L161+魂骨!K161+魂环!L161+神兵!M160+神兵!AF160+魂核1!Q162</f>
        <v>2239.1503199999997</v>
      </c>
      <c r="AI162">
        <f>(星级!AC162+阶位!AD162+战魄!N162+武魂!AD162+众神殿!N162+精神空间!AD161+天赋!AC162+魂师之魄1!R162)*(1+BY162)+魂兽1!R164+化神!M161+魂骨!L161+魂环!M161+神兵!N160+神兵!AG160+魂核1!R162</f>
        <v>31340.399999999998</v>
      </c>
      <c r="AJ162">
        <f>(星级!AD162+阶位!AE162+战魄!O162+武魂!AE162+众神殿!O162+精神空间!AE161+天赋!AD162+魂师之魄1!S162)*(1+BZ162)+魂兽1!S164+化神!N161+魂骨!M161+魂环!N161+神兵!O160+神兵!AH160+魂核1!S162</f>
        <v>215.65</v>
      </c>
      <c r="AK162">
        <f>(星级!AE162+阶位!AF162+战魄!P162+武魂!AF162+众神殿!P162+精神空间!AF161+天赋!AE162+魂师之魄1!T162)*(1+CA162)+魂兽1!T164+化神!O161+魂骨!N161+魂环!O161+神兵!P160+神兵!AI160+魂核1!T162</f>
        <v>137080.33840000001</v>
      </c>
      <c r="AL162">
        <f>(星级!AF162+阶位!AG162+战魄!Q162+武魂!AG162+众神殿!Q162+精神空间!AG161+天赋!AF162+魂师之魄1!U162)*(1+CB162)+魂兽1!U164+化神!P161+魂骨!O161+魂环!P161+神兵!Q160+神兵!AJ160+魂核1!U162</f>
        <v>137080.33840000001</v>
      </c>
      <c r="AM162">
        <f>化神!R161+魂环!Q161</f>
        <v>66655</v>
      </c>
      <c r="AN162">
        <f>化神!S161+魂环!R161</f>
        <v>66655</v>
      </c>
      <c r="AO162">
        <f>魂环!S161</f>
        <v>2000</v>
      </c>
      <c r="AP162">
        <f>魂环!T161</f>
        <v>2000</v>
      </c>
      <c r="AQ162">
        <f>魂核1!Y162+神器1!AD162+VLOOKUP(精神空间!$B$2,精神空间!$BR$4:$BT$11,2,)</f>
        <v>0.78991</v>
      </c>
      <c r="AR162">
        <f>魂核1!Z162+神器1!AE162+VLOOKUP(精神空间!$B$2,精神空间!$BR$4:$BT$11,2,)</f>
        <v>0.78991</v>
      </c>
      <c r="AT162">
        <f>(星级!AH162+阶位!AJ162+战魄!D162+武魂!AJ162+众神殿!D162+精神空间!AJ161+天赋!AI162+魂师之魄1!H162)*(1+BO162)+魂兽1!H164+化神!C161+魂骨!B161+魂环!C161+神兵!D160+神兵!W160+魂核1!H162</f>
        <v>2052300.4208645001</v>
      </c>
      <c r="AU162">
        <f>(星级!AI162+阶位!AK162+战魄!E162+武魂!AK162+众神殿!E162+精神空间!AK161+天赋!AJ162+魂师之魄1!I162)*(1+BP162)+魂兽1!I164+化神!D161+魂骨!C161+魂环!D161+神兵!E160+神兵!X160+魂核1!I162</f>
        <v>559832.17423573998</v>
      </c>
      <c r="AV162">
        <f>(星级!AJ162+阶位!AL162+战魄!F162+武魂!AL162+众神殿!F162+精神空间!AL161+天赋!AK162+魂师之魄1!J162)*(1+BQ162)+魂兽1!J164+化神!E161+魂骨!D161+魂环!E161+神兵!F160+神兵!Y160+魂核1!J162</f>
        <v>135179.64048</v>
      </c>
      <c r="AW162">
        <f>(星级!AK162+阶位!AM162+战魄!G162+武魂!AM162+众神殿!G162+精神空间!AM161+天赋!AL162+魂师之魄1!K162)*(1+BR162)+魂兽1!K164+化神!F161+魂骨!E161+魂环!F161+神兵!G160+神兵!Z160+魂核1!K162</f>
        <v>171337.86128000001</v>
      </c>
      <c r="AX162">
        <f>(星级!AL162+阶位!AN162+战魄!H162+武魂!AN162+众神殿!H162+精神空间!AN161+天赋!AM162+魂师之魄1!L162)*(1+BS162)+魂兽1!L164+化神!G161+魂骨!F161+魂环!G161+神兵!H160+神兵!AA160+魂核1!L162</f>
        <v>2769.9663199999995</v>
      </c>
      <c r="AY162">
        <f>(星级!AM162+阶位!AO162+战魄!I162+武魂!AO162+众神殿!I162+精神空间!AO161+天赋!AN162+魂师之魄1!M162)*(1+BT162)+魂兽1!M164+化神!H161+魂骨!G161+魂环!H161+神兵!I160+神兵!AB160+魂核1!M162</f>
        <v>2228.9423200000001</v>
      </c>
      <c r="AZ162">
        <f>(星级!AN162+阶位!AP162+战魄!J162+武魂!AP162+众神殿!J162+精神空间!AP161+天赋!AO162+魂师之魄1!N162)*(1+BU162)+魂兽1!N164+化神!I161+魂骨!H161+魂环!I161+神兵!J160+神兵!AC160+魂核1!N162</f>
        <v>2308.0134880000001</v>
      </c>
      <c r="BA162">
        <f>(星级!AO162+阶位!AQ162+战魄!K162+武魂!AQ162+众神殿!K162+精神空间!AQ161+天赋!AP162+魂师之魄1!O162)*(1+BV162)+魂兽1!O164+化神!J161+魂骨!I161+魂环!J161+神兵!K160+神兵!AD160+魂核1!O162</f>
        <v>2228.9423200000001</v>
      </c>
      <c r="BB162">
        <f>(星级!AP162+阶位!AR162+战魄!L162+武魂!AR162+众神殿!L162+精神空间!AR161+天赋!AQ162+魂师之魄1!P162)*(1+BW162)+魂兽1!P164+化神!K161+魂骨!J161+魂环!K161+神兵!L160+神兵!AE160+魂核1!P162</f>
        <v>2897.5663199999999</v>
      </c>
      <c r="BC162">
        <f>(星级!AQ162+阶位!AS162+战魄!M162+武魂!AS162+众神殿!M162+精神空间!AS161+天赋!AR162+魂师之魄1!Q162)*(1+BX162)+魂兽1!Q164+化神!L161+魂骨!K161+魂环!L161+神兵!M160+神兵!AF160+魂核1!Q162</f>
        <v>2239.1503199999997</v>
      </c>
      <c r="BD162">
        <f>(星级!AR162+阶位!AT162+战魄!N162+武魂!AT162+众神殿!N162+精神空间!AT161+天赋!AS162+魂师之魄1!R162)*(1+BY162)+魂兽1!R164+化神!M161+魂骨!L161+魂环!M161+神兵!N160+神兵!AG160+魂核1!R162</f>
        <v>15670.199999999999</v>
      </c>
      <c r="BE162">
        <f>(星级!AS162+阶位!AU162+战魄!O162+武魂!AU162+众神殿!O162+精神空间!AU161+天赋!AT162+魂师之魄1!S162)*(1+BZ162)+魂兽1!S164+化神!N161+魂骨!M161+魂环!N161+神兵!O160+神兵!AH160+魂核1!S162</f>
        <v>272.39999999999998</v>
      </c>
      <c r="BF162">
        <f>(星级!AT162+阶位!AV162+战魄!P162+武魂!AV162+众神殿!P162+精神空间!AV161+天赋!AU162+魂师之魄1!T162)*(1+CA162)+魂兽1!T164+化神!O161+魂骨!N161+魂环!O161+神兵!P160+神兵!AI160+魂核1!T162</f>
        <v>137080.33840000001</v>
      </c>
      <c r="BG162">
        <f>(星级!AU162+阶位!AW162+战魄!Q162+武魂!AW162+众神殿!Q162+精神空间!AW161+天赋!AV162+魂师之魄1!U162)*(1+CB162)+魂兽1!U164+化神!P161+魂骨!O161+魂环!P161+神兵!Q160+神兵!AJ160+魂核1!U162</f>
        <v>137080.33840000001</v>
      </c>
      <c r="BH162">
        <f>化神!R161+魂环!Q161</f>
        <v>66655</v>
      </c>
      <c r="BI162">
        <f>化神!S161+魂环!R161</f>
        <v>66655</v>
      </c>
      <c r="BJ162">
        <f>魂环!S161</f>
        <v>2000</v>
      </c>
      <c r="BK162">
        <f>魂环!T161</f>
        <v>2000</v>
      </c>
      <c r="BL162">
        <f>魂核1!Y162+神器1!AD162+VLOOKUP(精神空间!$B$2,精神空间!$BR$4:$BT$11,2,)</f>
        <v>0.78991</v>
      </c>
      <c r="BM162">
        <f>魂核1!Z162+神器1!AE162+VLOOKUP(精神空间!$B$2,精神空间!$BR$4:$BT$11,2,)</f>
        <v>0.78991</v>
      </c>
      <c r="BO162">
        <f>战魄!T162+武魂!AZ162+好感度!D161+魂师之魄1!Y162+神器1!M162+魂兽1!X164+精神空间!BA161+精神空间!BC161</f>
        <v>3.1779099999999998</v>
      </c>
      <c r="BP162">
        <f>战魄!U162+武魂!BA162+好感度!E161+魂师之魄1!Z162+神器1!N162+魂兽1!Y164+精神空间!BB161+精神空间!BD161</f>
        <v>2.1779099999999998</v>
      </c>
      <c r="BQ162">
        <f>战魄!V162+武魂!BB162+好感度!F161+魂师之魄1!AA162+神器1!O162+魂兽1!Z164</f>
        <v>1.08</v>
      </c>
      <c r="BR162">
        <f>战魄!W162+武魂!BC162+好感度!G161+魂师之魄1!AB162+神器1!P162+魂兽1!AA164</f>
        <v>1.08</v>
      </c>
      <c r="BS162">
        <f>战魄!X162+武魂!BD162+好感度!H161+魂师之魄1!AC162+神器1!Q162+魂兽1!AB164</f>
        <v>1.552</v>
      </c>
      <c r="BT162">
        <f>战魄!Y162+武魂!BE162+好感度!I161+魂师之魄1!AD162+神器1!R162+魂兽1!AC164</f>
        <v>1.552</v>
      </c>
      <c r="BU162">
        <f>战魄!Z162+武魂!BF162+好感度!J161+魂师之魄1!AE162+神器1!S162+魂兽1!AD164</f>
        <v>1.552</v>
      </c>
      <c r="BV162">
        <f>战魄!AA162+武魂!BG162+好感度!K161+魂师之魄1!AF162+神器1!T162+魂兽1!AE164</f>
        <v>1.552</v>
      </c>
      <c r="BW162">
        <f>战魄!AB162+武魂!BH162+好感度!L161+魂师之魄1!AG162+神器1!U162+魂兽1!AF164</f>
        <v>1.552</v>
      </c>
      <c r="BX162">
        <f>战魄!AC162+武魂!BI162+好感度!M161+魂师之魄1!AH162+神器1!V162+魂兽1!AG164</f>
        <v>1.552</v>
      </c>
      <c r="BY162">
        <f>战魄!AD162+武魂!BJ162+好感度!N161+魂师之魄1!AI162+神器1!W162+魂兽1!AH164</f>
        <v>1.46</v>
      </c>
      <c r="BZ162">
        <f>战魄!AE162+武魂!BK162+好感度!O161+魂师之魄1!AJ162+神器1!X162+魂兽1!AI164</f>
        <v>1.27</v>
      </c>
      <c r="CA162">
        <f>战魄!AF162+武魂!BL162+好感度!P161+魂师之魄1!AK162+神器1!Y162+魂兽1!AJ164</f>
        <v>1.08</v>
      </c>
      <c r="CB162">
        <f>战魄!AG162+武魂!BM162+好感度!Q161+魂师之魄1!AL162+神器1!Z162+魂兽1!AK164</f>
        <v>1.08</v>
      </c>
    </row>
    <row r="163" spans="2:80" x14ac:dyDescent="0.2">
      <c r="B163">
        <v>159</v>
      </c>
      <c r="D163">
        <f>(星级!D163+阶位!D163+战魄!D163+武魂!D163+众神殿!D163+精神空间!D162+天赋!C163+魂师之魄1!H163)*(1+BO163)+魂兽1!H165+化神!C162+魂骨!B162+魂环!C162+神兵!D161+神兵!W161+魂核1!H163</f>
        <v>2293051.8328605397</v>
      </c>
      <c r="E163">
        <f>(星级!E163+阶位!E163+战魄!E163+武魂!E163+众神殿!E163+精神空间!E162+天赋!D163+魂师之魄1!I163)*(1+BP163)+魂兽1!I165+化神!D162+魂骨!C162+魂环!D162+神兵!E161+神兵!X161+魂核1!I163</f>
        <v>521560.31173801993</v>
      </c>
      <c r="F163">
        <f>(星级!F163+阶位!F163+战魄!F163+武魂!F163+众神殿!F163+精神空间!F162+天赋!E163+魂师之魄1!J163)*(1+BQ163)+魂兽1!J165+化神!E162+魂骨!D162+魂环!E162+神兵!F161+神兵!Y161+魂核1!J163</f>
        <v>211653.97712</v>
      </c>
      <c r="G163">
        <f>(星级!G163+阶位!G163+战魄!G163+武魂!G163+众神殿!G163+精神空间!G162+天赋!F163+魂师之魄1!K163)*(1+BR163)+魂兽1!K165+化神!F162+魂骨!E162+魂环!F162+神兵!G161+神兵!Z161+魂核1!K163</f>
        <v>165136.85712</v>
      </c>
      <c r="H163">
        <f>(星级!H163+阶位!H163+战魄!H163+武魂!H163+众神殿!H163+精神空间!H162+天赋!G163+魂师之魄1!L163)*(1+BS163)+魂兽1!L165+化神!G162+魂骨!F162+魂环!G162+神兵!H161+神兵!AA161+魂核1!L163</f>
        <v>2780.6847200000002</v>
      </c>
      <c r="I163">
        <f>(星级!I163+阶位!I163+战魄!I163+武魂!I163+众神殿!I163+精神空间!I162+天赋!H163+魂师之魄1!M163)*(1+BT163)+魂兽1!M165+化神!H162+魂骨!G162+魂环!H162+神兵!I161+神兵!AB161+魂核1!M163</f>
        <v>2239.6607199999999</v>
      </c>
      <c r="J163">
        <f>(星级!J163+阶位!J163+战魄!J163+武魂!J163+众神殿!J163+精神空间!J162+天赋!I163+魂师之魄1!N163)*(1+BU163)+魂兽1!N165+化神!I162+魂骨!H162+魂环!I162+神兵!J161+神兵!AC161+魂核1!N163</f>
        <v>2318.7318880000003</v>
      </c>
      <c r="K163">
        <f>(星级!K163+阶位!K163+战魄!K163+武魂!K163+众神殿!K163+精神空间!K162+天赋!J163+魂师之魄1!O163)*(1+BV163)+魂兽1!O165+化神!J162+魂骨!I162+魂环!J162+神兵!K161+神兵!AD161+魂核1!O163</f>
        <v>2249.8687199999999</v>
      </c>
      <c r="L163">
        <f>(星级!L163+阶位!L163+战魄!L163+武魂!L163+众神殿!L163+精神空间!L162+天赋!K163+魂师之魄1!P163)*(1+BW163)+魂兽1!P165+化神!K162+魂骨!J162+魂环!K162+神兵!L161+神兵!AE161+魂核1!P163</f>
        <v>2908.2847200000006</v>
      </c>
      <c r="M163">
        <f>(星级!M163+阶位!M163+战魄!M163+武魂!M163+众神殿!M163+精神空间!M162+天赋!L163+魂师之魄1!Q163)*(1+BX163)+魂兽1!Q165+化神!L162+魂骨!K162+魂环!L162+神兵!M161+神兵!AF161+魂核1!Q163</f>
        <v>2249.8687199999999</v>
      </c>
      <c r="N163">
        <f>(星级!N163+阶位!N163+战魄!N163+武魂!N163+众神殿!N163+精神空间!N162+天赋!M163+魂师之魄1!R163)*(1+BY163)+魂兽1!R165+化神!M162+魂骨!L162+魂环!M162+神兵!N161+神兵!AG161+魂核1!R163</f>
        <v>39804</v>
      </c>
      <c r="O163">
        <f>(星级!O163+阶位!O163+战魄!O163+武魂!O163+众神殿!O163+精神空间!O162+天赋!N163+魂师之魄1!S163)*(1+BZ163)+魂兽1!S165+化神!N162+魂骨!M162+魂环!N162+神兵!O161+神兵!AH161+魂核1!S163</f>
        <v>136.19999999999999</v>
      </c>
      <c r="P163">
        <f>(星级!P163+阶位!P163+战魄!P163+武魂!P163+众神殿!P163+精神空间!P162+天赋!O163+魂师之魄1!T163)*(1+CA163)+魂兽1!T165+化神!O162+魂骨!N162+魂环!O162+神兵!P161+神兵!AI161+魂核1!T163</f>
        <v>143055.61679999999</v>
      </c>
      <c r="Q163">
        <f>(星级!Q163+阶位!Q163+战魄!Q163+武魂!Q163+众神殿!Q163+精神空间!Q162+天赋!P163+魂师之魄1!U163)*(1+CB163)+魂兽1!U165+化神!P162+魂骨!O162+魂环!P162+神兵!Q161+神兵!AJ161+魂核1!U163</f>
        <v>143055.61679999999</v>
      </c>
      <c r="R163">
        <f>化神!R162+魂环!Q162</f>
        <v>66655</v>
      </c>
      <c r="S163">
        <f>化神!S162+魂环!R162</f>
        <v>66655</v>
      </c>
      <c r="T163">
        <f>魂环!S162</f>
        <v>2000</v>
      </c>
      <c r="U163">
        <f>魂环!T162</f>
        <v>2000</v>
      </c>
      <c r="V163">
        <f>魂核1!Y163+神器1!AD163+VLOOKUP(精神空间!$B$2,精神空间!$BR$4:$BT$11,2,)</f>
        <v>0.78991</v>
      </c>
      <c r="W163">
        <f>魂核1!Z163+神器1!AE163+VLOOKUP(精神空间!$B$2,精神空间!$BR$4:$BT$11,2,)</f>
        <v>0.78991</v>
      </c>
      <c r="Y163">
        <f>(星级!S163+阶位!T163+战魄!D163+武魂!T163+众神殿!D163+精神空间!T162+天赋!S163+魂师之魄1!H163)*(1+BO163)+魂兽1!H165+化神!C162+魂骨!B162+魂环!C162+神兵!D161+神兵!W161+魂核1!H163</f>
        <v>2237507.6808695197</v>
      </c>
      <c r="Z163">
        <f>(星级!T163+阶位!U163+战魄!E163+武魂!U163+众神殿!E163+精神空间!U162+天赋!T163+魂师之魄1!I163)*(1+BP163)+魂兽1!I165+化神!D162+魂骨!C162+魂环!D162+神兵!E161+神兵!X161+魂核1!I163</f>
        <v>514459.37353613996</v>
      </c>
      <c r="AA163">
        <f>(星级!U163+阶位!V163+战魄!F163+武魂!V163+众神殿!F163+精神空间!V162+天赋!U163+魂师之魄1!J163)*(1+BQ163)+魂兽1!J165+化神!E162+魂骨!D162+魂环!E162+神兵!F161+神兵!Y161+魂核1!J163</f>
        <v>187350.82448000001</v>
      </c>
      <c r="AB163">
        <f>(星级!V163+阶位!W163+战魄!G163+武魂!W163+众神殿!G163+精神空间!W162+天赋!V163+魂师之魄1!K163)*(1+BR163)+魂兽1!K165+化神!F162+魂骨!E162+魂环!F162+神兵!G161+神兵!Z161+魂核1!K163</f>
        <v>149465.70448000001</v>
      </c>
      <c r="AC163">
        <f>(星级!W163+阶位!X163+战魄!H163+武魂!X163+众神殿!H163+精神空间!X162+天赋!W163+魂师之魄1!L163)*(1+BS163)+魂兽1!L165+化神!G162+魂骨!F162+魂环!G162+神兵!H161+神兵!AA161+魂核1!L163</f>
        <v>2755.36888</v>
      </c>
      <c r="AD163">
        <f>(星级!X163+阶位!Y163+战魄!I163+武魂!Y163+众神殿!I163+精神空间!Y162+天赋!X163+魂师之魄1!M163)*(1+BT163)+魂兽1!M165+化神!H162+魂骨!G162+魂环!H162+神兵!I161+神兵!AB161+魂核1!M163</f>
        <v>2214.3448800000001</v>
      </c>
      <c r="AE163">
        <f>(星级!Y163+阶位!Z163+战魄!J163+武魂!Z163+众神殿!J163+精神空间!Z162+天赋!Y163+魂师之魄1!N163)*(1+BU163)+魂兽1!N165+化神!I162+魂骨!H162+魂环!I162+神兵!J161+神兵!AC161+魂核1!N163</f>
        <v>2344.047728</v>
      </c>
      <c r="AF163">
        <f>(星级!Z163+阶位!AA163+战魄!K163+武魂!AA163+众神殿!K163+精神空间!AA162+天赋!Z163+魂师之魄1!O163)*(1+BV163)+魂兽1!O165+化神!J162+魂骨!I162+魂环!J162+神兵!K161+神兵!AD161+魂核1!O163</f>
        <v>2275.1845600000001</v>
      </c>
      <c r="AG163">
        <f>(星级!AA163+阶位!AB163+战魄!L163+武魂!AB163+众神殿!L163+精神空间!AB162+天赋!AA163+魂师之魄1!P163)*(1+BW163)+魂兽1!P165+化神!K162+魂骨!J162+魂环!K162+神兵!L161+神兵!AE161+魂核1!P163</f>
        <v>2908.2847200000006</v>
      </c>
      <c r="AH163">
        <f>(星级!AB163+阶位!AC163+战魄!M163+武魂!AC163+众神殿!M163+精神空间!AC162+天赋!AB163+魂师之魄1!Q163)*(1+BX163)+魂兽1!Q165+化神!L162+魂骨!K162+魂环!L162+神兵!M161+神兵!AF161+魂核1!Q163</f>
        <v>2249.8687199999999</v>
      </c>
      <c r="AI163">
        <f>(星级!AC163+阶位!AD163+战魄!N163+武魂!AD163+众神殿!N163+精神空间!AD162+天赋!AC163+魂师之魄1!R163)*(1+BY163)+魂兽1!R165+化神!M162+魂骨!L162+魂环!M162+神兵!N161+神兵!AG161+魂核1!R163</f>
        <v>31793.599999999999</v>
      </c>
      <c r="AJ163">
        <f>(星级!AD163+阶位!AE163+战魄!O163+武魂!AE163+众神殿!O163+精神空间!AE162+天赋!AD163+魂师之魄1!S163)*(1+BZ163)+魂兽1!S165+化神!N162+魂骨!M162+魂环!N162+神兵!O161+神兵!AH161+魂核1!S163</f>
        <v>215.65</v>
      </c>
      <c r="AK163">
        <f>(星级!AE163+阶位!AF163+战魄!P163+武魂!AF163+众神殿!P163+精神空间!AF162+天赋!AE163+魂师之魄1!T163)*(1+CA163)+魂兽1!T165+化神!O162+魂骨!N162+魂环!O162+神兵!P161+神兵!AI161+魂核1!T163</f>
        <v>137102.6568</v>
      </c>
      <c r="AL163">
        <f>(星级!AF163+阶位!AG163+战魄!Q163+武魂!AG163+众神殿!Q163+精神空间!AG162+天赋!AF163+魂师之魄1!U163)*(1+CB163)+魂兽1!U165+化神!P162+魂骨!O162+魂环!P162+神兵!Q161+神兵!AJ161+魂核1!U163</f>
        <v>137102.6568</v>
      </c>
      <c r="AM163">
        <f>化神!R162+魂环!Q162</f>
        <v>66655</v>
      </c>
      <c r="AN163">
        <f>化神!S162+魂环!R162</f>
        <v>66655</v>
      </c>
      <c r="AO163">
        <f>魂环!S162</f>
        <v>2000</v>
      </c>
      <c r="AP163">
        <f>魂环!T162</f>
        <v>2000</v>
      </c>
      <c r="AQ163">
        <f>魂核1!Y163+神器1!AD163+VLOOKUP(精神空间!$B$2,精神空间!$BR$4:$BT$11,2,)</f>
        <v>0.78991</v>
      </c>
      <c r="AR163">
        <f>魂核1!Z163+神器1!AE163+VLOOKUP(精神空间!$B$2,精神空间!$BR$4:$BT$11,2,)</f>
        <v>0.78991</v>
      </c>
      <c r="AT163">
        <f>(星级!AH163+阶位!AJ163+战魄!D163+武魂!AJ163+众神殿!D163+精神空间!AJ162+天赋!AI163+魂师之魄1!H163)*(1+BO163)+魂兽1!H165+化神!C162+魂骨!B162+魂环!C162+神兵!D161+神兵!W161+魂核1!H163</f>
        <v>2054147.0570844999</v>
      </c>
      <c r="AU163">
        <f>(星级!AI163+阶位!AK163+战魄!E163+武魂!AK163+众神殿!E163+精神空间!AK162+天赋!AJ163+魂师之魄1!I163)*(1+BP163)+魂兽1!I165+化神!D162+魂骨!C162+魂环!D162+神兵!E161+神兵!X161+魂核1!I163</f>
        <v>560365.58642923995</v>
      </c>
      <c r="AV163">
        <f>(星级!AJ163+阶位!AL163+战魄!F163+武魂!AL163+众神殿!F163+精神空间!AL162+天赋!AK163+魂师之魄1!J163)*(1+BQ163)+魂兽1!J165+化神!E162+魂骨!D162+魂环!E162+神兵!F161+神兵!Y161+魂核1!J163</f>
        <v>135259.69967999999</v>
      </c>
      <c r="AW163">
        <f>(星级!AK163+阶位!AM163+战魄!G163+武魂!AM163+众神殿!G163+精神空间!AM162+天赋!AL163+魂师之魄1!K163)*(1+BR163)+魂兽1!K165+化神!F162+魂骨!E162+魂环!F162+神兵!G161+神兵!Z161+魂核1!K163</f>
        <v>171448.53808</v>
      </c>
      <c r="AX163">
        <f>(星级!AL163+阶位!AN163+战魄!H163+武魂!AN163+众神殿!H163+精神空间!AN162+天赋!AM163+魂师之魄1!L163)*(1+BS163)+魂兽1!L165+化神!G162+魂骨!F162+魂环!G162+神兵!H161+神兵!AA161+魂核1!L163</f>
        <v>2780.6847200000002</v>
      </c>
      <c r="AY163">
        <f>(星级!AM163+阶位!AO163+战魄!I163+武魂!AO163+众神殿!I163+精神空间!AO162+天赋!AN163+魂师之魄1!M163)*(1+BT163)+魂兽1!M165+化神!H162+魂骨!G162+魂环!H162+神兵!I161+神兵!AB161+魂核1!M163</f>
        <v>2239.6607199999999</v>
      </c>
      <c r="AZ163">
        <f>(星级!AN163+阶位!AP163+战魄!J163+武魂!AP163+众神殿!J163+精神空间!AP162+天赋!AO163+魂师之魄1!N163)*(1+BU163)+魂兽1!N165+化神!I162+魂骨!H162+魂环!I162+神兵!J161+神兵!AC161+魂核1!N163</f>
        <v>2318.7318880000003</v>
      </c>
      <c r="BA163">
        <f>(星级!AO163+阶位!AQ163+战魄!K163+武魂!AQ163+众神殿!K163+精神空间!AQ162+天赋!AP163+魂师之魄1!O163)*(1+BV163)+魂兽1!O165+化神!J162+魂骨!I162+魂环!J162+神兵!K161+神兵!AD161+魂核1!O163</f>
        <v>2239.6607199999999</v>
      </c>
      <c r="BB163">
        <f>(星级!AP163+阶位!AR163+战魄!L163+武魂!AR163+众神殿!L163+精神空间!AR162+天赋!AQ163+魂师之魄1!P163)*(1+BW163)+魂兽1!P165+化神!K162+魂骨!J162+魂环!K162+神兵!L161+神兵!AE161+魂核1!P163</f>
        <v>2908.2847200000006</v>
      </c>
      <c r="BC163">
        <f>(星级!AQ163+阶位!AS163+战魄!M163+武魂!AS163+众神殿!M163+精神空间!AS162+天赋!AR163+魂师之魄1!Q163)*(1+BX163)+魂兽1!Q165+化神!L162+魂骨!K162+魂环!L162+神兵!M161+神兵!AF161+魂核1!Q163</f>
        <v>2249.8687199999999</v>
      </c>
      <c r="BD163">
        <f>(星级!AR163+阶位!AT163+战魄!N163+武魂!AT163+众神殿!N163+精神空间!AT162+天赋!AS163+魂师之魄1!R163)*(1+BY163)+魂兽1!R165+化神!M162+魂骨!L162+魂环!M162+神兵!N161+神兵!AG161+魂核1!R163</f>
        <v>15896.8</v>
      </c>
      <c r="BE163">
        <f>(星级!AS163+阶位!AU163+战魄!O163+武魂!AU163+众神殿!O163+精神空间!AU162+天赋!AT163+魂师之魄1!S163)*(1+BZ163)+魂兽1!S165+化神!N162+魂骨!M162+魂环!N162+神兵!O161+神兵!AH161+魂核1!S163</f>
        <v>272.39999999999998</v>
      </c>
      <c r="BF163">
        <f>(星级!AT163+阶位!AV163+战魄!P163+武魂!AV163+众神殿!P163+精神空间!AV162+天赋!AU163+魂师之魄1!T163)*(1+CA163)+魂兽1!T165+化神!O162+魂骨!N162+魂环!O162+神兵!P161+神兵!AI161+魂核1!T163</f>
        <v>137102.6568</v>
      </c>
      <c r="BG163">
        <f>(星级!AU163+阶位!AW163+战魄!Q163+武魂!AW163+众神殿!Q163+精神空间!AW162+天赋!AV163+魂师之魄1!U163)*(1+CB163)+魂兽1!U165+化神!P162+魂骨!O162+魂环!P162+神兵!Q161+神兵!AJ161+魂核1!U163</f>
        <v>137102.6568</v>
      </c>
      <c r="BH163">
        <f>化神!R162+魂环!Q162</f>
        <v>66655</v>
      </c>
      <c r="BI163">
        <f>化神!S162+魂环!R162</f>
        <v>66655</v>
      </c>
      <c r="BJ163">
        <f>魂环!S162</f>
        <v>2000</v>
      </c>
      <c r="BK163">
        <f>魂环!T162</f>
        <v>2000</v>
      </c>
      <c r="BL163">
        <f>魂核1!Y163+神器1!AD163+VLOOKUP(精神空间!$B$2,精神空间!$BR$4:$BT$11,2,)</f>
        <v>0.78991</v>
      </c>
      <c r="BM163">
        <f>魂核1!Z163+神器1!AE163+VLOOKUP(精神空间!$B$2,精神空间!$BR$4:$BT$11,2,)</f>
        <v>0.78991</v>
      </c>
      <c r="BO163">
        <f>战魄!T163+武魂!AZ163+好感度!D162+魂师之魄1!Y163+神器1!M163+魂兽1!X165+精神空间!BA162+精神空间!BC162</f>
        <v>3.1779099999999998</v>
      </c>
      <c r="BP163">
        <f>战魄!U163+武魂!BA163+好感度!E162+魂师之魄1!Z163+神器1!N163+魂兽1!Y165+精神空间!BB162+精神空间!BD162</f>
        <v>2.1779099999999998</v>
      </c>
      <c r="BQ163">
        <f>战魄!V163+武魂!BB163+好感度!F162+魂师之魄1!AA163+神器1!O163+魂兽1!Z165</f>
        <v>1.08</v>
      </c>
      <c r="BR163">
        <f>战魄!W163+武魂!BC163+好感度!G162+魂师之魄1!AB163+神器1!P163+魂兽1!AA165</f>
        <v>1.08</v>
      </c>
      <c r="BS163">
        <f>战魄!X163+武魂!BD163+好感度!H162+魂师之魄1!AC163+神器1!Q163+魂兽1!AB165</f>
        <v>1.552</v>
      </c>
      <c r="BT163">
        <f>战魄!Y163+武魂!BE163+好感度!I162+魂师之魄1!AD163+神器1!R163+魂兽1!AC165</f>
        <v>1.552</v>
      </c>
      <c r="BU163">
        <f>战魄!Z163+武魂!BF163+好感度!J162+魂师之魄1!AE163+神器1!S163+魂兽1!AD165</f>
        <v>1.552</v>
      </c>
      <c r="BV163">
        <f>战魄!AA163+武魂!BG163+好感度!K162+魂师之魄1!AF163+神器1!T163+魂兽1!AE165</f>
        <v>1.552</v>
      </c>
      <c r="BW163">
        <f>战魄!AB163+武魂!BH163+好感度!L162+魂师之魄1!AG163+神器1!U163+魂兽1!AF165</f>
        <v>1.552</v>
      </c>
      <c r="BX163">
        <f>战魄!AC163+武魂!BI163+好感度!M162+魂师之魄1!AH163+神器1!V163+魂兽1!AG165</f>
        <v>1.552</v>
      </c>
      <c r="BY163">
        <f>战魄!AD163+武魂!BJ163+好感度!N162+魂师之魄1!AI163+神器1!W163+魂兽1!AH165</f>
        <v>1.48</v>
      </c>
      <c r="BZ163">
        <f>战魄!AE163+武魂!BK163+好感度!O162+魂师之魄1!AJ163+神器1!X163+魂兽1!AI165</f>
        <v>1.27</v>
      </c>
      <c r="CA163">
        <f>战魄!AF163+武魂!BL163+好感度!P162+魂师之魄1!AK163+神器1!Y163+魂兽1!AJ165</f>
        <v>1.08</v>
      </c>
      <c r="CB163">
        <f>战魄!AG163+武魂!BM163+好感度!Q162+魂师之魄1!AL163+神器1!Z163+魂兽1!AK165</f>
        <v>1.08</v>
      </c>
    </row>
    <row r="164" spans="2:80" x14ac:dyDescent="0.2">
      <c r="B164">
        <v>160</v>
      </c>
      <c r="D164">
        <f>(星级!D164+阶位!D164+战魄!D164+武魂!D164+众神殿!D164+精神空间!D163+天赋!C164+魂师之魄1!H164)*(1+BO164)+魂兽1!H166+化神!C163+魂骨!B163+魂环!C163+神兵!D162+神兵!W162+魂核1!H164</f>
        <v>2295759.2856569402</v>
      </c>
      <c r="E164">
        <f>(星级!E164+阶位!E164+战魄!E164+武魂!E164+众神殿!E164+精神空间!E163+天赋!D164+魂师之魄1!I164)*(1+BP164)+魂兽1!I166+化神!D163+魂骨!C163+魂环!D163+神兵!E162+神兵!X162+魂核1!I164</f>
        <v>522123.86958577996</v>
      </c>
      <c r="F164">
        <f>(星级!F164+阶位!F164+战魄!F164+武魂!F164+众神殿!F164+精神空间!F163+天赋!E164+魂师之魄1!J164)*(1+BQ164)+魂兽1!J166+化神!E163+魂骨!D163+魂环!E163+神兵!F162+神兵!Y162+魂核1!J164</f>
        <v>211826.28432000001</v>
      </c>
      <c r="G164">
        <f>(星级!G164+阶位!G164+战魄!G164+武魂!G164+众神殿!G164+精神空间!G163+天赋!F164+魂师之魄1!K164)*(1+BR164)+魂兽1!K166+化神!F163+魂骨!E163+魂环!F163+神兵!G162+神兵!Z162+魂核1!K164</f>
        <v>165265.48431999999</v>
      </c>
      <c r="H164">
        <f>(星级!H164+阶位!H164+战魄!H164+武魂!H164+众神殿!H164+精神空间!H163+天赋!G164+魂师之魄1!L164)*(1+BS164)+魂兽1!L166+化神!G163+魂骨!F163+魂环!G163+神兵!H162+神兵!AA162+魂核1!L164</f>
        <v>2793.0364</v>
      </c>
      <c r="I164">
        <f>(星级!I164+阶位!I164+战魄!I164+武魂!I164+众神殿!I164+精神空间!I163+天赋!H164+魂师之魄1!M164)*(1+BT164)+魂兽1!M166+化神!H163+魂骨!G163+魂环!H163+神兵!I162+神兵!AB162+魂核1!M164</f>
        <v>2252.0124000000001</v>
      </c>
      <c r="J164">
        <f>(星级!J164+阶位!J164+战魄!J164+武魂!J164+众神殿!J164+精神空间!J163+天赋!I164+魂师之魄1!N164)*(1+BU164)+魂兽1!N166+化神!I163+魂骨!H163+魂环!I163+神兵!J162+神兵!AC162+魂核1!N164</f>
        <v>2331.4102240000002</v>
      </c>
      <c r="K164">
        <f>(星级!K164+阶位!K164+战魄!K164+武魂!K164+众神殿!K164+精神空间!K163+天赋!J164+魂师之魄1!O164)*(1+BV164)+魂兽1!O166+化神!J163+魂骨!I163+魂环!J163+神兵!K162+神兵!AD162+魂核1!O164</f>
        <v>2262.2204000000002</v>
      </c>
      <c r="L164">
        <f>(星级!L164+阶位!L164+战魄!L164+武魂!L164+众神殿!L164+精神空间!L163+天赋!K164+魂师之魄1!P164)*(1+BW164)+魂兽1!P166+化神!K163+魂骨!J163+魂环!K163+神兵!L162+神兵!AE162+魂核1!P164</f>
        <v>2920.6364000000003</v>
      </c>
      <c r="M164">
        <f>(星级!M164+阶位!M164+战魄!M164+武魂!M164+众神殿!M164+精神空间!M163+天赋!L164+魂师之魄1!Q164)*(1+BX164)+魂兽1!Q166+化神!L163+魂骨!K163+魂环!L163+神兵!M162+神兵!AF162+魂核1!Q164</f>
        <v>2262.2204000000002</v>
      </c>
      <c r="N164">
        <f>(星级!N164+阶位!N164+战魄!N164+武魂!N164+众神殿!N164+精神空间!N163+天赋!M164+魂师之魄1!R164)*(1+BY164)+魂兽1!R166+化神!M163+魂骨!L163+魂环!M163+神兵!N162+神兵!AG162+魂核1!R164</f>
        <v>40052</v>
      </c>
      <c r="O164">
        <f>(星级!O164+阶位!O164+战魄!O164+武魂!O164+众神殿!O164+精神空间!O163+天赋!N164+魂师之魄1!S164)*(1+BZ164)+魂兽1!S166+化神!N163+魂骨!M163+魂环!N163+神兵!O162+神兵!AH162+魂核1!S164</f>
        <v>136.79999999999998</v>
      </c>
      <c r="P164">
        <f>(星级!P164+阶位!P164+战魄!P164+武魂!P164+众神殿!P164+精神空间!P163+天赋!O164+魂师之魄1!T164)*(1+CA164)+魂兽1!T166+化神!O163+魂骨!N163+魂环!O163+神兵!P162+神兵!AI162+魂核1!T164</f>
        <v>143089.1672</v>
      </c>
      <c r="Q164">
        <f>(星级!Q164+阶位!Q164+战魄!Q164+武魂!Q164+众神殿!Q164+精神空间!Q163+天赋!P164+魂师之魄1!U164)*(1+CB164)+魂兽1!U166+化神!P163+魂骨!O163+魂环!P163+神兵!Q162+神兵!AJ162+魂核1!U164</f>
        <v>143089.1672</v>
      </c>
      <c r="R164">
        <f>化神!R163+魂环!Q163</f>
        <v>66655</v>
      </c>
      <c r="S164">
        <f>化神!S163+魂环!R163</f>
        <v>66655</v>
      </c>
      <c r="T164">
        <f>魂环!S163</f>
        <v>2000</v>
      </c>
      <c r="U164">
        <f>魂环!T163</f>
        <v>2000</v>
      </c>
      <c r="V164">
        <f>魂核1!Y164+神器1!AD164+VLOOKUP(精神空间!$B$2,精神空间!$BR$4:$BT$11,2,)</f>
        <v>0.78991</v>
      </c>
      <c r="W164">
        <f>魂核1!Z164+神器1!AE164+VLOOKUP(精神空间!$B$2,精神空间!$BR$4:$BT$11,2,)</f>
        <v>0.78991</v>
      </c>
      <c r="Y164">
        <f>(星级!S164+阶位!T164+战魄!D164+武魂!T164+众神殿!D164+精神空间!T163+天赋!S164+魂师之魄1!H164)*(1+BO164)+魂兽1!H166+化神!C163+魂骨!B163+魂环!C163+神兵!D162+神兵!W162+魂核1!H164</f>
        <v>2239940.6282672798</v>
      </c>
      <c r="Z164">
        <f>(星级!T164+阶位!U164+战魄!E164+武魂!U164+众神殿!E164+精神空间!U163+天赋!T164+魂师之魄1!I164)*(1+BP164)+魂兽1!I166+化神!D163+魂骨!C163+魂环!D163+神兵!E162+神兵!X162+魂核1!I164</f>
        <v>515049.58769297996</v>
      </c>
      <c r="AA164">
        <f>(星级!U164+阶位!V164+战魄!F164+武魂!V164+众神殿!F164+精神空间!V163+天赋!U164+魂师之魄1!J164)*(1+BQ164)+魂兽1!J166+化神!E163+魂骨!D163+魂环!E163+神兵!F162+神兵!Y162+魂核1!J164</f>
        <v>187489.16944</v>
      </c>
      <c r="AB164">
        <f>(星级!V164+阶位!W164+战魄!G164+武魂!W164+众神殿!G164+精神空间!W163+天赋!V164+魂师之魄1!K164)*(1+BR164)+魂兽1!K166+化神!F163+魂骨!E163+魂环!F163+神兵!G162+神兵!Z162+魂核1!K164</f>
        <v>149570.76944</v>
      </c>
      <c r="AC164">
        <f>(星级!W164+阶位!X164+战魄!H164+武魂!X164+众神殿!H164+精神空间!X163+天赋!W164+魂师之魄1!L164)*(1+BS164)+魂兽1!L166+化神!G163+魂骨!F163+魂环!G163+神兵!H162+神兵!AA162+魂核1!L164</f>
        <v>2766.0872799999997</v>
      </c>
      <c r="AD164">
        <f>(星级!X164+阶位!Y164+战魄!I164+武魂!Y164+众神殿!I164+精神空间!Y163+天赋!X164+魂师之魄1!M164)*(1+BT164)+魂兽1!M166+化神!H163+魂骨!G163+魂环!H163+神兵!I162+神兵!AB162+魂核1!M164</f>
        <v>2225.0632799999998</v>
      </c>
      <c r="AE164">
        <f>(星级!Y164+阶位!Z164+战魄!J164+武魂!Z164+众神殿!J164+精神空间!Z163+天赋!Y164+魂师之魄1!N164)*(1+BU164)+魂兽1!N166+化神!I163+魂骨!H163+魂环!I163+神兵!J162+神兵!AC162+魂核1!N164</f>
        <v>2358.359344</v>
      </c>
      <c r="AF164">
        <f>(星级!Z164+阶位!AA164+战魄!K164+武魂!AA164+众神殿!K164+精神空间!AA163+天赋!Z164+魂师之魄1!O164)*(1+BV164)+魂兽1!O166+化神!J163+魂骨!I163+魂环!J163+神兵!K162+神兵!AD162+魂核1!O164</f>
        <v>2289.1695199999999</v>
      </c>
      <c r="AG164">
        <f>(星级!AA164+阶位!AB164+战魄!L164+武魂!AB164+众神殿!L164+精神空间!AB163+天赋!AA164+魂师之魄1!P164)*(1+BW164)+魂兽1!P166+化神!K163+魂骨!J163+魂环!K163+神兵!L162+神兵!AE162+魂核1!P164</f>
        <v>2920.6364000000003</v>
      </c>
      <c r="AH164">
        <f>(星级!AB164+阶位!AC164+战魄!M164+武魂!AC164+众神殿!M164+精神空间!AC163+天赋!AB164+魂师之魄1!Q164)*(1+BX164)+魂兽1!Q166+化神!L163+魂骨!K163+魂环!L163+神兵!M162+神兵!AF162+魂核1!Q164</f>
        <v>2262.2204000000002</v>
      </c>
      <c r="AI164">
        <f>(星级!AC164+阶位!AD164+战魄!N164+武魂!AD164+众神殿!N164+精神空间!AD163+天赋!AC164+魂师之魄1!R164)*(1+BY164)+魂兽1!R166+化神!M163+魂骨!L163+魂环!M163+神兵!N162+神兵!AG162+魂核1!R164</f>
        <v>31992</v>
      </c>
      <c r="AJ164">
        <f>(星级!AD164+阶位!AE164+战魄!O164+武魂!AE164+众神殿!O164+精神空间!AE163+天赋!AD164+魂师之魄1!S164)*(1+BZ164)+魂兽1!S166+化神!N163+魂骨!M163+魂环!N163+神兵!O162+神兵!AH162+魂核1!S164</f>
        <v>216.6</v>
      </c>
      <c r="AK164">
        <f>(星级!AE164+阶位!AF164+战魄!P164+武魂!AF164+众神殿!P164+精神空间!AF163+天赋!AE164+魂师之魄1!T164)*(1+CA164)+魂兽1!T166+化神!O163+魂骨!N163+魂环!O163+神兵!P162+神兵!AI162+魂核1!T164</f>
        <v>137136.2072</v>
      </c>
      <c r="AL164">
        <f>(星级!AF164+阶位!AG164+战魄!Q164+武魂!AG164+众神殿!Q164+精神空间!AG163+天赋!AF164+魂师之魄1!U164)*(1+CB164)+魂兽1!U166+化神!P163+魂骨!O163+魂环!P163+神兵!Q162+神兵!AJ162+魂核1!U164</f>
        <v>137136.2072</v>
      </c>
      <c r="AM164">
        <f>化神!R163+魂环!Q163</f>
        <v>66655</v>
      </c>
      <c r="AN164">
        <f>化神!S163+魂环!R163</f>
        <v>66655</v>
      </c>
      <c r="AO164">
        <f>魂环!S163</f>
        <v>2000</v>
      </c>
      <c r="AP164">
        <f>魂环!T163</f>
        <v>2000</v>
      </c>
      <c r="AQ164">
        <f>魂核1!Y164+神器1!AD164+VLOOKUP(精神空间!$B$2,精神空间!$BR$4:$BT$11,2,)</f>
        <v>0.78991</v>
      </c>
      <c r="AR164">
        <f>魂核1!Z164+神器1!AE164+VLOOKUP(精神空间!$B$2,精神空间!$BR$4:$BT$11,2,)</f>
        <v>0.78991</v>
      </c>
      <c r="AT164">
        <f>(星级!AH164+阶位!AJ164+战魄!D164+武魂!AJ164+众神殿!D164+精神空间!AJ163+天赋!AI164+魂师之魄1!H164)*(1+BO164)+魂兽1!H166+化神!C163+魂骨!B163+魂环!C163+神兵!D162+神兵!W162+魂核1!H164</f>
        <v>2056311.3481576201</v>
      </c>
      <c r="AU164">
        <f>(星级!AI164+阶位!AK164+战魄!E164+武魂!AK164+众神殿!E164+精神空间!AK163+天赋!AJ164+魂师之魄1!I164)*(1+BP164)+魂兽1!I166+化神!D163+魂骨!C163+魂环!D163+神兵!E162+神兵!X162+魂核1!I164</f>
        <v>560991.14530109987</v>
      </c>
      <c r="AV164">
        <f>(星级!AJ164+阶位!AL164+战魄!F164+武魂!AL164+众神殿!F164+精神空间!AL163+天赋!AK164+魂师之魄1!J164)*(1+BQ164)+魂兽1!J166+化神!E163+魂骨!D163+魂环!E163+神兵!F162+神兵!Y162+魂核1!J164</f>
        <v>135352.70480000001</v>
      </c>
      <c r="AW164">
        <f>(星级!AK164+阶位!AM164+战魄!G164+武魂!AM164+众神殿!G164+精神空间!AM163+天赋!AL164+魂师之魄1!K164)*(1+BR164)+魂兽1!K166+化神!F163+魂骨!E163+魂环!F163+神兵!G162+神兵!Z162+魂核1!K164</f>
        <v>171572.16080000001</v>
      </c>
      <c r="AX164">
        <f>(星级!AL164+阶位!AN164+战魄!H164+武魂!AN164+众神殿!H164+精神空间!AN163+天赋!AM164+魂师之魄1!L164)*(1+BS164)+魂兽1!L166+化神!G163+魂骨!F163+魂环!G163+神兵!H162+神兵!AA162+魂核1!L164</f>
        <v>2793.0364</v>
      </c>
      <c r="AY164">
        <f>(星级!AM164+阶位!AO164+战魄!I164+武魂!AO164+众神殿!I164+精神空间!AO163+天赋!AN164+魂师之魄1!M164)*(1+BT164)+魂兽1!M166+化神!H163+魂骨!G163+魂环!H163+神兵!I162+神兵!AB162+魂核1!M164</f>
        <v>2252.0124000000001</v>
      </c>
      <c r="AZ164">
        <f>(星级!AN164+阶位!AP164+战魄!J164+武魂!AP164+众神殿!J164+精神空间!AP163+天赋!AO164+魂师之魄1!N164)*(1+BU164)+魂兽1!N166+化神!I163+魂骨!H163+魂环!I163+神兵!J162+神兵!AC162+魂核1!N164</f>
        <v>2331.4102240000002</v>
      </c>
      <c r="BA164">
        <f>(星级!AO164+阶位!AQ164+战魄!K164+武魂!AQ164+众神殿!K164+精神空间!AQ163+天赋!AP164+魂师之魄1!O164)*(1+BV164)+魂兽1!O166+化神!J163+魂骨!I163+魂环!J163+神兵!K162+神兵!AD162+魂核1!O164</f>
        <v>2252.0124000000001</v>
      </c>
      <c r="BB164">
        <f>(星级!AP164+阶位!AR164+战魄!L164+武魂!AR164+众神殿!L164+精神空间!AR163+天赋!AQ164+魂师之魄1!P164)*(1+BW164)+魂兽1!P166+化神!K163+魂骨!J163+魂环!K163+神兵!L162+神兵!AE162+魂核1!P164</f>
        <v>2920.6364000000003</v>
      </c>
      <c r="BC164">
        <f>(星级!AQ164+阶位!AS164+战魄!M164+武魂!AS164+众神殿!M164+精神空间!AS163+天赋!AR164+魂师之魄1!Q164)*(1+BX164)+魂兽1!Q166+化神!L163+魂骨!K163+魂环!L163+神兵!M162+神兵!AF162+魂核1!Q164</f>
        <v>2262.2204000000002</v>
      </c>
      <c r="BD164">
        <f>(星级!AR164+阶位!AT164+战魄!N164+武魂!AT164+众神殿!N164+精神空间!AT163+天赋!AS164+魂师之魄1!R164)*(1+BY164)+魂兽1!R166+化神!M163+魂骨!L163+魂环!M163+神兵!N162+神兵!AG162+魂核1!R164</f>
        <v>15996</v>
      </c>
      <c r="BE164">
        <f>(星级!AS164+阶位!AU164+战魄!O164+武魂!AU164+众神殿!O164+精神空间!AU163+天赋!AT164+魂师之魄1!S164)*(1+BZ164)+魂兽1!S166+化神!N163+魂骨!M163+魂环!N163+神兵!O162+神兵!AH162+魂核1!S164</f>
        <v>273.59999999999997</v>
      </c>
      <c r="BF164">
        <f>(星级!AT164+阶位!AV164+战魄!P164+武魂!AV164+众神殿!P164+精神空间!AV163+天赋!AU164+魂师之魄1!T164)*(1+CA164)+魂兽1!T166+化神!O163+魂骨!N163+魂环!O163+神兵!P162+神兵!AI162+魂核1!T164</f>
        <v>137136.2072</v>
      </c>
      <c r="BG164">
        <f>(星级!AU164+阶位!AW164+战魄!Q164+武魂!AW164+众神殿!Q164+精神空间!AW163+天赋!AV164+魂师之魄1!U164)*(1+CB164)+魂兽1!U166+化神!P163+魂骨!O163+魂环!P163+神兵!Q162+神兵!AJ162+魂核1!U164</f>
        <v>137136.2072</v>
      </c>
      <c r="BH164">
        <f>化神!R163+魂环!Q163</f>
        <v>66655</v>
      </c>
      <c r="BI164">
        <f>化神!S163+魂环!R163</f>
        <v>66655</v>
      </c>
      <c r="BJ164">
        <f>魂环!S163</f>
        <v>2000</v>
      </c>
      <c r="BK164">
        <f>魂环!T163</f>
        <v>2000</v>
      </c>
      <c r="BL164">
        <f>魂核1!Y164+神器1!AD164+VLOOKUP(精神空间!$B$2,精神空间!$BR$4:$BT$11,2,)</f>
        <v>0.78991</v>
      </c>
      <c r="BM164">
        <f>魂核1!Z164+神器1!AE164+VLOOKUP(精神空间!$B$2,精神空间!$BR$4:$BT$11,2,)</f>
        <v>0.78991</v>
      </c>
      <c r="BO164">
        <f>战魄!T164+武魂!AZ164+好感度!D163+魂师之魄1!Y164+神器1!M164+魂兽1!X166+精神空间!BA163+精神空间!BC163</f>
        <v>3.1779099999999998</v>
      </c>
      <c r="BP164">
        <f>战魄!U164+武魂!BA164+好感度!E163+魂师之魄1!Z164+神器1!N164+魂兽1!Y166+精神空间!BB163+精神空间!BD163</f>
        <v>2.1779099999999998</v>
      </c>
      <c r="BQ164">
        <f>战魄!V164+武魂!BB164+好感度!F163+魂师之魄1!AA164+神器1!O164+魂兽1!Z166</f>
        <v>1.08</v>
      </c>
      <c r="BR164">
        <f>战魄!W164+武魂!BC164+好感度!G163+魂师之魄1!AB164+神器1!P164+魂兽1!AA166</f>
        <v>1.08</v>
      </c>
      <c r="BS164">
        <f>战魄!X164+武魂!BD164+好感度!H163+魂师之魄1!AC164+神器1!Q164+魂兽1!AB166</f>
        <v>1.552</v>
      </c>
      <c r="BT164">
        <f>战魄!Y164+武魂!BE164+好感度!I163+魂师之魄1!AD164+神器1!R164+魂兽1!AC166</f>
        <v>1.552</v>
      </c>
      <c r="BU164">
        <f>战魄!Z164+武魂!BF164+好感度!J163+魂师之魄1!AE164+神器1!S164+魂兽1!AD166</f>
        <v>1.552</v>
      </c>
      <c r="BV164">
        <f>战魄!AA164+武魂!BG164+好感度!K163+魂师之魄1!AF164+神器1!T164+魂兽1!AE166</f>
        <v>1.552</v>
      </c>
      <c r="BW164">
        <f>战魄!AB164+武魂!BH164+好感度!L163+魂师之魄1!AG164+神器1!U164+魂兽1!AF166</f>
        <v>1.552</v>
      </c>
      <c r="BX164">
        <f>战魄!AC164+武魂!BI164+好感度!M163+魂师之魄1!AH164+神器1!V164+魂兽1!AG166</f>
        <v>1.552</v>
      </c>
      <c r="BY164">
        <f>战魄!AD164+武魂!BJ164+好感度!N163+魂师之魄1!AI164+神器1!W164+魂兽1!AH166</f>
        <v>1.48</v>
      </c>
      <c r="BZ164">
        <f>战魄!AE164+武魂!BK164+好感度!O163+魂师之魄1!AJ164+神器1!X164+魂兽1!AI166</f>
        <v>1.2799999999999998</v>
      </c>
      <c r="CA164">
        <f>战魄!AF164+武魂!BL164+好感度!P163+魂师之魄1!AK164+神器1!Y164+魂兽1!AJ166</f>
        <v>1.08</v>
      </c>
      <c r="CB164">
        <f>战魄!AG164+武魂!BM164+好感度!Q163+魂师之魄1!AL164+神器1!Z164+魂兽1!AK166</f>
        <v>1.08</v>
      </c>
    </row>
    <row r="165" spans="2:80" x14ac:dyDescent="0.2">
      <c r="B165">
        <v>161</v>
      </c>
      <c r="D165">
        <f>(星级!D165+阶位!D165+战魄!D165+武魂!D165+众神殿!D165+精神空间!D164+天赋!C165+魂师之魄1!H165)*(1+BO165)+魂兽1!H167+化神!C164+魂骨!B164+魂环!C164+神兵!D163+神兵!W163+魂核1!H165</f>
        <v>2298069.6698869402</v>
      </c>
      <c r="E165">
        <f>(星级!E165+阶位!E165+战魄!E165+武魂!E165+众神殿!E165+精神空间!E164+天赋!D165+魂师之魄1!I165)*(1+BP165)+魂兽1!I167+化神!D164+魂骨!C164+魂环!D164+神兵!E163+神兵!X163+魂核1!I165</f>
        <v>522604.36957777996</v>
      </c>
      <c r="F165">
        <f>(星级!F165+阶位!F165+战魄!F165+武魂!F165+众神殿!F165+精神空间!F164+天赋!E165+魂师之魄1!J165)*(1+BQ165)+魂兽1!J167+化神!E164+魂骨!D164+魂环!E164+神兵!F163+神兵!Y163+魂核1!J165</f>
        <v>211980.62031999999</v>
      </c>
      <c r="G165">
        <f>(星级!G165+阶位!G165+战魄!G165+武魂!G165+众神殿!G165+精神空间!G164+天赋!F165+魂师之魄1!K165)*(1+BR165)+魂兽1!K167+化神!F164+魂骨!E164+魂环!F164+神兵!G163+神兵!Z163+魂核1!K165</f>
        <v>165376.14032000001</v>
      </c>
      <c r="H165">
        <f>(星级!H165+阶位!H165+战魄!H165+武魂!H165+众神殿!H165+精神空间!H164+天赋!G165+魂师之魄1!L165)*(1+BS165)+魂兽1!L167+化神!G164+魂骨!F164+魂环!G164+神兵!H163+神兵!AA163+魂核1!L165</f>
        <v>2825.7278000000001</v>
      </c>
      <c r="I165">
        <f>(星级!I165+阶位!I165+战魄!I165+武魂!I165+众神殿!I165+精神空间!I164+天赋!H165+魂师之魄1!M165)*(1+BT165)+魂兽1!M167+化神!H164+魂骨!G164+魂环!H164+神兵!I163+神兵!AB163+魂核1!M165</f>
        <v>2262.7308000000003</v>
      </c>
      <c r="J165">
        <f>(星级!J165+阶位!J165+战魄!J165+武魂!J165+众神殿!J165+精神空间!J164+天赋!I165+魂师之魄1!N165)*(1+BU165)+魂兽1!N167+化神!I164+魂骨!H164+魂环!I164+神兵!J163+神兵!AC163+魂核1!N165</f>
        <v>2342.1286240000004</v>
      </c>
      <c r="K165">
        <f>(星级!K165+阶位!K165+战魄!K165+武魂!K165+众神殿!K165+精神空间!K164+天赋!J165+魂师之魄1!O165)*(1+BV165)+魂兽1!O167+化神!J164+魂骨!I164+魂环!J164+神兵!K163+神兵!AD163+魂核1!O165</f>
        <v>2272.9388000000004</v>
      </c>
      <c r="L165">
        <f>(星级!L165+阶位!L165+战魄!L165+武魂!L165+众神殿!L165+精神空间!L164+天赋!K165+魂师之魄1!P165)*(1+BW165)+魂兽1!P167+化神!K164+魂骨!J164+魂环!K164+神兵!L163+神兵!AE163+魂核1!P165</f>
        <v>2931.3548000000001</v>
      </c>
      <c r="M165">
        <f>(星级!M165+阶位!M165+战魄!M165+武魂!M165+众神殿!M165+精神空间!M164+天赋!L165+魂师之魄1!Q165)*(1+BX165)+魂兽1!Q167+化神!L164+魂骨!K164+魂环!L164+神兵!M163+神兵!AF163+魂核1!Q165</f>
        <v>2272.9388000000004</v>
      </c>
      <c r="N165">
        <f>(星级!N165+阶位!N165+战魄!N165+武魂!N165+众神殿!N165+精神空间!N164+天赋!M165+魂师之魄1!R165)*(1+BY165)+魂兽1!R167+化神!M164+魂骨!L164+魂环!M164+神兵!N163+神兵!AG163+魂核1!R165</f>
        <v>40300</v>
      </c>
      <c r="O165">
        <f>(星级!O165+阶位!O165+战魄!O165+武魂!O165+众神殿!O165+精神空间!O164+天赋!N165+魂师之魄1!S165)*(1+BZ165)+魂兽1!S167+化神!N164+魂骨!M164+魂环!N164+神兵!O163+神兵!AH163+魂核1!S165</f>
        <v>136.79999999999998</v>
      </c>
      <c r="P165">
        <f>(星级!P165+阶位!P165+战魄!P165+武魂!P165+众神殿!P165+精神空间!P164+天赋!O165+魂师之魄1!T165)*(1+CA165)+魂兽1!T167+化神!O164+魂骨!N164+魂环!O164+神兵!P163+神兵!AI163+魂核1!T165</f>
        <v>143111.48560000001</v>
      </c>
      <c r="Q165">
        <f>(星级!Q165+阶位!Q165+战魄!Q165+武魂!Q165+众神殿!Q165+精神空间!Q164+天赋!P165+魂师之魄1!U165)*(1+CB165)+魂兽1!U167+化神!P164+魂骨!O164+魂环!P164+神兵!Q163+神兵!AJ163+魂核1!U165</f>
        <v>143111.48560000001</v>
      </c>
      <c r="R165">
        <f>化神!R164+魂环!Q164</f>
        <v>66655</v>
      </c>
      <c r="S165">
        <f>化神!S164+魂环!R164</f>
        <v>66655</v>
      </c>
      <c r="T165">
        <f>魂环!S164</f>
        <v>2000</v>
      </c>
      <c r="U165">
        <f>魂环!T164</f>
        <v>2000</v>
      </c>
      <c r="V165">
        <f>魂核1!Y165+神器1!AD165+VLOOKUP(精神空间!$B$2,精神空间!$BR$4:$BT$11,2,)</f>
        <v>0.78991</v>
      </c>
      <c r="W165">
        <f>魂核1!Z165+神器1!AE165+VLOOKUP(精神空间!$B$2,精神空间!$BR$4:$BT$11,2,)</f>
        <v>0.78991</v>
      </c>
      <c r="Y165">
        <f>(星级!S165+阶位!T165+战魄!D165+武魂!T165+众神殿!D165+精神空间!T164+天赋!S165+魂师之魄1!H165)*(1+BO165)+魂兽1!H167+化神!C164+魂骨!B164+魂环!C164+神兵!D163+神兵!W163+魂核1!H165</f>
        <v>2242016.2139552799</v>
      </c>
      <c r="Z165">
        <f>(星级!T165+阶位!U165+战魄!E165+武魂!U165+众神殿!E165+精神空间!U164+天赋!T165+魂师之魄1!I165)*(1+BP165)+魂兽1!I167+化神!D164+魂骨!C164+魂环!D164+神兵!E163+神兵!X163+魂核1!I165</f>
        <v>515552.96863697993</v>
      </c>
      <c r="AA165">
        <f>(星级!U165+阶位!V165+战魄!F165+武魂!V165+众神殿!F165+精神空间!V164+天赋!U165+魂师之魄1!J165)*(1+BQ165)+魂兽1!J167+化神!E164+魂骨!D164+魂环!E164+神兵!F163+神兵!Y163+魂核1!J165</f>
        <v>187613.13743999999</v>
      </c>
      <c r="AB165">
        <f>(星级!V165+阶位!W165+战魄!G165+武魂!W165+众神殿!G165+精神空间!W164+天赋!V165+魂师之魄1!K165)*(1+BR165)+魂兽1!K167+化神!F164+魂骨!E164+魂环!F164+神兵!G163+神兵!Z163+魂核1!K165</f>
        <v>149661.45744</v>
      </c>
      <c r="AC165">
        <f>(星级!W165+阶位!X165+战魄!H165+武魂!X165+众神殿!H165+精神空间!X164+天赋!W165+魂师之魄1!L165)*(1+BS165)+魂兽1!L167+化神!G164+魂骨!F164+魂环!G164+神兵!H163+神兵!AA163+魂核1!L165</f>
        <v>2798.5674800000006</v>
      </c>
      <c r="AD165">
        <f>(星级!X165+阶位!Y165+战魄!I165+武魂!Y165+众神殿!I165+精神空间!Y164+天赋!X165+魂师之魄1!M165)*(1+BT165)+魂兽1!M167+化神!H164+魂骨!G164+魂环!H164+神兵!I163+神兵!AB163+魂核1!M165</f>
        <v>2235.7816800000001</v>
      </c>
      <c r="AE165">
        <f>(星级!Y165+阶位!Z165+战魄!J165+武魂!Z165+众神殿!J165+精神空间!Z164+天赋!Y165+魂师之魄1!N165)*(1+BU165)+魂兽1!N167+化神!I164+魂骨!H164+魂环!I164+神兵!J163+神兵!AC163+魂核1!N165</f>
        <v>2369.0777440000002</v>
      </c>
      <c r="AF165">
        <f>(星级!Z165+阶位!AA165+战魄!K165+武魂!AA165+众神殿!K165+精神空间!AA164+天赋!Z165+魂师之魄1!O165)*(1+BV165)+魂兽1!O167+化神!J164+魂骨!I164+魂环!J164+神兵!K163+神兵!AD163+魂核1!O165</f>
        <v>2299.8879200000001</v>
      </c>
      <c r="AG165">
        <f>(星级!AA165+阶位!AB165+战魄!L165+武魂!AB165+众神殿!L165+精神空间!AB164+天赋!AA165+魂师之魄1!P165)*(1+BW165)+魂兽1!P167+化神!K164+魂骨!J164+魂环!K164+神兵!L163+神兵!AE163+魂核1!P165</f>
        <v>2931.3548000000001</v>
      </c>
      <c r="AH165">
        <f>(星级!AB165+阶位!AC165+战魄!M165+武魂!AC165+众神殿!M165+精神空间!AC164+天赋!AB165+魂师之魄1!Q165)*(1+BX165)+魂兽1!Q167+化神!L164+魂骨!K164+魂环!L164+神兵!M163+神兵!AF163+魂核1!Q165</f>
        <v>2272.9388000000004</v>
      </c>
      <c r="AI165">
        <f>(星级!AC165+阶位!AD165+战魄!N165+武魂!AD165+众神殿!N165+精神空间!AD164+天赋!AC165+魂师之魄1!R165)*(1+BY165)+魂兽1!R167+化神!M164+魂骨!L164+魂环!M164+神兵!N163+神兵!AG163+魂核1!R165</f>
        <v>32190.400000000001</v>
      </c>
      <c r="AJ165">
        <f>(星级!AD165+阶位!AE165+战魄!O165+武魂!AE165+众神殿!O165+精神空间!AE164+天赋!AD165+魂师之魄1!S165)*(1+BZ165)+魂兽1!S167+化神!N164+魂骨!M164+魂环!N164+神兵!O163+神兵!AH163+魂核1!S165</f>
        <v>216.6</v>
      </c>
      <c r="AK165">
        <f>(星级!AE165+阶位!AF165+战魄!P165+武魂!AF165+众神殿!P165+精神空间!AF164+天赋!AE165+魂师之魄1!T165)*(1+CA165)+魂兽1!T167+化神!O164+魂骨!N164+魂环!O164+神兵!P163+神兵!AI163+魂核1!T165</f>
        <v>137158.52559999999</v>
      </c>
      <c r="AL165">
        <f>(星级!AF165+阶位!AG165+战魄!Q165+武魂!AG165+众神殿!Q165+精神空间!AG164+天赋!AF165+魂师之魄1!U165)*(1+CB165)+魂兽1!U167+化神!P164+魂骨!O164+魂环!P164+神兵!Q163+神兵!AJ163+魂核1!U165</f>
        <v>137158.52559999999</v>
      </c>
      <c r="AM165">
        <f>化神!R164+魂环!Q164</f>
        <v>66655</v>
      </c>
      <c r="AN165">
        <f>化神!S164+魂环!R164</f>
        <v>66655</v>
      </c>
      <c r="AO165">
        <f>魂环!S164</f>
        <v>2000</v>
      </c>
      <c r="AP165">
        <f>魂环!T164</f>
        <v>2000</v>
      </c>
      <c r="AQ165">
        <f>魂核1!Y165+神器1!AD165+VLOOKUP(精神空间!$B$2,精神空间!$BR$4:$BT$11,2,)</f>
        <v>0.78991</v>
      </c>
      <c r="AR165">
        <f>魂核1!Z165+神器1!AE165+VLOOKUP(精神空间!$B$2,精神空间!$BR$4:$BT$11,2,)</f>
        <v>0.78991</v>
      </c>
      <c r="AT165">
        <f>(星级!AH165+阶位!AJ165+战魄!D165+武魂!AJ165+众神殿!D165+精神空间!AJ164+天赋!AI165+魂师之魄1!H165)*(1+BO165)+魂兽1!H167+化神!C164+魂骨!B164+魂环!C164+神兵!D163+神兵!W163+魂核1!H165</f>
        <v>2058157.9843776198</v>
      </c>
      <c r="AU165">
        <f>(星级!AI165+阶位!AK165+战魄!E165+武魂!AK165+众神殿!E165+精神空间!AK164+天赋!AJ165+魂师之魄1!I165)*(1+BP165)+魂兽1!I167+化神!D164+魂骨!C164+魂环!D164+神兵!E163+神兵!X163+魂核1!I165</f>
        <v>561524.55749459995</v>
      </c>
      <c r="AV165">
        <f>(星级!AJ165+阶位!AL165+战魄!F165+武魂!AL165+众神殿!F165+精神空间!AL164+天赋!AK165+魂师之魄1!J165)*(1+BQ165)+魂兽1!J167+化神!E164+魂骨!D164+魂环!E164+神兵!F163+神兵!Y163+魂核1!J165</f>
        <v>135432.764</v>
      </c>
      <c r="AW165">
        <f>(星级!AK165+阶位!AM165+战魄!G165+武魂!AM165+众神殿!G165+精神空间!AM164+天赋!AL165+魂师之魄1!K165)*(1+BR165)+魂兽1!K167+化神!F164+魂骨!E164+魂环!F164+神兵!G163+神兵!Z163+魂核1!K165</f>
        <v>171682.8376</v>
      </c>
      <c r="AX165">
        <f>(星级!AL165+阶位!AN165+战魄!H165+武魂!AN165+众神殿!H165+精神空间!AN164+天赋!AM165+魂师之魄1!L165)*(1+BS165)+魂兽1!L167+化神!G164+魂骨!F164+魂环!G164+神兵!H163+神兵!AA163+魂核1!L165</f>
        <v>2825.7278000000001</v>
      </c>
      <c r="AY165">
        <f>(星级!AM165+阶位!AO165+战魄!I165+武魂!AO165+众神殿!I165+精神空间!AO164+天赋!AN165+魂师之魄1!M165)*(1+BT165)+魂兽1!M167+化神!H164+魂骨!G164+魂环!H164+神兵!I163+神兵!AB163+魂核1!M165</f>
        <v>2262.7308000000003</v>
      </c>
      <c r="AZ165">
        <f>(星级!AN165+阶位!AP165+战魄!J165+武魂!AP165+众神殿!J165+精神空间!AP164+天赋!AO165+魂师之魄1!N165)*(1+BU165)+魂兽1!N167+化神!I164+魂骨!H164+魂环!I164+神兵!J163+神兵!AC163+魂核1!N165</f>
        <v>2342.1286240000004</v>
      </c>
      <c r="BA165">
        <f>(星级!AO165+阶位!AQ165+战魄!K165+武魂!AQ165+众神殿!K165+精神空间!AQ164+天赋!AP165+魂师之魄1!O165)*(1+BV165)+魂兽1!O167+化神!J164+魂骨!I164+魂环!J164+神兵!K163+神兵!AD163+魂核1!O165</f>
        <v>2262.7308000000003</v>
      </c>
      <c r="BB165">
        <f>(星级!AP165+阶位!AR165+战魄!L165+武魂!AR165+众神殿!L165+精神空间!AR164+天赋!AQ165+魂师之魄1!P165)*(1+BW165)+魂兽1!P167+化神!K164+魂骨!J164+魂环!K164+神兵!L163+神兵!AE163+魂核1!P165</f>
        <v>2931.3548000000001</v>
      </c>
      <c r="BC165">
        <f>(星级!AQ165+阶位!AS165+战魄!M165+武魂!AS165+众神殿!M165+精神空间!AS164+天赋!AR165+魂师之魄1!Q165)*(1+BX165)+魂兽1!Q167+化神!L164+魂骨!K164+魂环!L164+神兵!M163+神兵!AF163+魂核1!Q165</f>
        <v>2272.9388000000004</v>
      </c>
      <c r="BD165">
        <f>(星级!AR165+阶位!AT165+战魄!N165+武魂!AT165+众神殿!N165+精神空间!AT164+天赋!AS165+魂师之魄1!R165)*(1+BY165)+魂兽1!R167+化神!M164+魂骨!L164+魂环!M164+神兵!N163+神兵!AG163+魂核1!R165</f>
        <v>16095.2</v>
      </c>
      <c r="BE165">
        <f>(星级!AS165+阶位!AU165+战魄!O165+武魂!AU165+众神殿!O165+精神空间!AU164+天赋!AT165+魂师之魄1!S165)*(1+BZ165)+魂兽1!S167+化神!N164+魂骨!M164+魂环!N164+神兵!O163+神兵!AH163+魂核1!S165</f>
        <v>273.59999999999997</v>
      </c>
      <c r="BF165">
        <f>(星级!AT165+阶位!AV165+战魄!P165+武魂!AV165+众神殿!P165+精神空间!AV164+天赋!AU165+魂师之魄1!T165)*(1+CA165)+魂兽1!T167+化神!O164+魂骨!N164+魂环!O164+神兵!P163+神兵!AI163+魂核1!T165</f>
        <v>137158.52559999999</v>
      </c>
      <c r="BG165">
        <f>(星级!AU165+阶位!AW165+战魄!Q165+武魂!AW165+众神殿!Q165+精神空间!AW164+天赋!AV165+魂师之魄1!U165)*(1+CB165)+魂兽1!U167+化神!P164+魂骨!O164+魂环!P164+神兵!Q163+神兵!AJ163+魂核1!U165</f>
        <v>137158.52559999999</v>
      </c>
      <c r="BH165">
        <f>化神!R164+魂环!Q164</f>
        <v>66655</v>
      </c>
      <c r="BI165">
        <f>化神!S164+魂环!R164</f>
        <v>66655</v>
      </c>
      <c r="BJ165">
        <f>魂环!S164</f>
        <v>2000</v>
      </c>
      <c r="BK165">
        <f>魂环!T164</f>
        <v>2000</v>
      </c>
      <c r="BL165">
        <f>魂核1!Y165+神器1!AD165+VLOOKUP(精神空间!$B$2,精神空间!$BR$4:$BT$11,2,)</f>
        <v>0.78991</v>
      </c>
      <c r="BM165">
        <f>魂核1!Z165+神器1!AE165+VLOOKUP(精神空间!$B$2,精神空间!$BR$4:$BT$11,2,)</f>
        <v>0.78991</v>
      </c>
      <c r="BO165">
        <f>战魄!T165+武魂!AZ165+好感度!D164+魂师之魄1!Y165+神器1!M165+魂兽1!X167+精神空间!BA164+精神空间!BC164</f>
        <v>3.1779099999999998</v>
      </c>
      <c r="BP165">
        <f>战魄!U165+武魂!BA165+好感度!E164+魂师之魄1!Z165+神器1!N165+魂兽1!Y167+精神空间!BB164+精神空间!BD164</f>
        <v>2.1779099999999998</v>
      </c>
      <c r="BQ165">
        <f>战魄!V165+武魂!BB165+好感度!F164+魂师之魄1!AA165+神器1!O165+魂兽1!Z167</f>
        <v>1.08</v>
      </c>
      <c r="BR165">
        <f>战魄!W165+武魂!BC165+好感度!G164+魂师之魄1!AB165+神器1!P165+魂兽1!AA167</f>
        <v>1.08</v>
      </c>
      <c r="BS165">
        <f>战魄!X165+武魂!BD165+好感度!H164+魂师之魄1!AC165+神器1!Q165+魂兽1!AB167</f>
        <v>1.5719999999999998</v>
      </c>
      <c r="BT165">
        <f>战魄!Y165+武魂!BE165+好感度!I164+魂师之魄1!AD165+神器1!R165+魂兽1!AC167</f>
        <v>1.552</v>
      </c>
      <c r="BU165">
        <f>战魄!Z165+武魂!BF165+好感度!J164+魂师之魄1!AE165+神器1!S165+魂兽1!AD167</f>
        <v>1.552</v>
      </c>
      <c r="BV165">
        <f>战魄!AA165+武魂!BG165+好感度!K164+魂师之魄1!AF165+神器1!T165+魂兽1!AE167</f>
        <v>1.552</v>
      </c>
      <c r="BW165">
        <f>战魄!AB165+武魂!BH165+好感度!L164+魂师之魄1!AG165+神器1!U165+魂兽1!AF167</f>
        <v>1.552</v>
      </c>
      <c r="BX165">
        <f>战魄!AC165+武魂!BI165+好感度!M164+魂师之魄1!AH165+神器1!V165+魂兽1!AG167</f>
        <v>1.552</v>
      </c>
      <c r="BY165">
        <f>战魄!AD165+武魂!BJ165+好感度!N164+魂师之魄1!AI165+神器1!W165+魂兽1!AH167</f>
        <v>1.48</v>
      </c>
      <c r="BZ165">
        <f>战魄!AE165+武魂!BK165+好感度!O164+魂师之魄1!AJ165+神器1!X165+魂兽1!AI167</f>
        <v>1.2799999999999998</v>
      </c>
      <c r="CA165">
        <f>战魄!AF165+武魂!BL165+好感度!P164+魂师之魄1!AK165+神器1!Y165+魂兽1!AJ167</f>
        <v>1.08</v>
      </c>
      <c r="CB165">
        <f>战魄!AG165+武魂!BM165+好感度!Q164+魂师之魄1!AL165+神器1!Z165+魂兽1!AK167</f>
        <v>1.08</v>
      </c>
    </row>
    <row r="166" spans="2:80" x14ac:dyDescent="0.2">
      <c r="B166">
        <v>162</v>
      </c>
      <c r="D166">
        <f>(星级!D166+阶位!D166+战魄!D166+武魂!D166+众神殿!D166+精神空间!D165+天赋!C166+魂师之魄1!H166)*(1+BO166)+魂兽1!H168+化神!C165+魂骨!B165+魂环!C165+神兵!D164+神兵!W164+魂核1!H166</f>
        <v>2300380.0541169401</v>
      </c>
      <c r="E166">
        <f>(星级!E166+阶位!E166+战魄!E166+武魂!E166+众神殿!E166+精神空间!E165+天赋!D166+魂师之魄1!I166)*(1+BP166)+魂兽1!I168+化神!D165+魂骨!C165+魂环!D165+神兵!E164+神兵!X164+魂核1!I166</f>
        <v>523084.86956977996</v>
      </c>
      <c r="F166">
        <f>(星级!F166+阶位!F166+战魄!F166+武魂!F166+众神殿!F166+精神空间!F165+天赋!E166+魂师之魄1!J166)*(1+BQ166)+魂兽1!J168+化神!E165+魂骨!D165+魂环!E165+神兵!F164+神兵!Y164+魂核1!J166</f>
        <v>212134.95632</v>
      </c>
      <c r="G166">
        <f>(星级!G166+阶位!G166+战魄!G166+武魂!G166+众神殿!G166+精神空间!G165+天赋!F166+魂师之魄1!K166)*(1+BR166)+魂兽1!K168+化神!F165+魂骨!E165+魂环!F165+神兵!G164+神兵!Z164+魂核1!K166</f>
        <v>165486.79632000002</v>
      </c>
      <c r="H166">
        <f>(星级!H166+阶位!H166+战魄!H166+武魂!H166+众神殿!H166+精神空间!H165+天赋!G166+魂师之魄1!L166)*(1+BS166)+魂兽1!L168+化神!G165+魂骨!F165+魂环!G165+神兵!H164+神兵!AA164+魂核1!L166</f>
        <v>2836.5301999999997</v>
      </c>
      <c r="I166">
        <f>(星级!I166+阶位!I166+战魄!I166+武魂!I166+众神殿!I166+精神空间!I165+天赋!H166+魂师之魄1!M166)*(1+BT166)+魂兽1!M168+化神!H165+魂骨!G165+魂环!H165+神兵!I164+神兵!AB164+魂核1!M166</f>
        <v>2291.2662</v>
      </c>
      <c r="J166">
        <f>(星级!J166+阶位!J166+战魄!J166+武魂!J166+众神殿!J166+精神空间!J165+天赋!I166+魂师之魄1!N166)*(1+BU166)+魂兽1!N168+化神!I165+魂骨!H165+魂环!I165+神兵!J164+神兵!AC164+魂核1!N166</f>
        <v>2352.8470240000001</v>
      </c>
      <c r="K166">
        <f>(星级!K166+阶位!K166+战魄!K166+武魂!K166+众神殿!K166+精神空间!K165+天赋!J166+魂师之魄1!O166)*(1+BV166)+魂兽1!O168+化神!J165+魂骨!I165+魂环!J165+神兵!K164+神兵!AD164+魂核1!O166</f>
        <v>2283.6572000000001</v>
      </c>
      <c r="L166">
        <f>(星级!L166+阶位!L166+战魄!L166+武魂!L166+众神殿!L166+精神空间!L165+天赋!K166+魂师之魄1!P166)*(1+BW166)+魂兽1!P168+化神!K165+魂骨!J165+魂环!K165+神兵!L164+神兵!AE164+魂核1!P166</f>
        <v>2942.0731999999998</v>
      </c>
      <c r="M166">
        <f>(星级!M166+阶位!M166+战魄!M166+武魂!M166+众神殿!M166+精神空间!M165+天赋!L166+魂师之魄1!Q166)*(1+BX166)+魂兽1!Q168+化神!L165+魂骨!K165+魂环!L165+神兵!M164+神兵!AF164+魂核1!Q166</f>
        <v>2283.6572000000001</v>
      </c>
      <c r="N166">
        <f>(星级!N166+阶位!N166+战魄!N166+武魂!N166+众神殿!N166+精神空间!N165+天赋!M166+魂师之魄1!R166)*(1+BY166)+魂兽1!R168+化神!M165+魂骨!L165+魂环!M165+神兵!N164+神兵!AG164+魂核1!R166</f>
        <v>40548</v>
      </c>
      <c r="O166">
        <f>(星级!O166+阶位!O166+战魄!O166+武魂!O166+众神殿!O166+精神空间!O165+天赋!N166+魂师之魄1!S166)*(1+BZ166)+魂兽1!S168+化神!N165+魂骨!M165+魂环!N165+神兵!O164+神兵!AH164+魂核1!S166</f>
        <v>136.79999999999998</v>
      </c>
      <c r="P166">
        <f>(星级!P166+阶位!P166+战魄!P166+武魂!P166+众神殿!P166+精神空间!P165+天赋!O166+魂师之魄1!T166)*(1+CA166)+魂兽1!T168+化神!O165+魂骨!N165+魂环!O165+神兵!P164+神兵!AI164+魂核1!T166</f>
        <v>143133.804</v>
      </c>
      <c r="Q166">
        <f>(星级!Q166+阶位!Q166+战魄!Q166+武魂!Q166+众神殿!Q166+精神空间!Q165+天赋!P166+魂师之魄1!U166)*(1+CB166)+魂兽1!U168+化神!P165+魂骨!O165+魂环!P165+神兵!Q164+神兵!AJ164+魂核1!U166</f>
        <v>143133.804</v>
      </c>
      <c r="R166">
        <f>化神!R165+魂环!Q165</f>
        <v>66655</v>
      </c>
      <c r="S166">
        <f>化神!S165+魂环!R165</f>
        <v>66655</v>
      </c>
      <c r="T166">
        <f>魂环!S165</f>
        <v>2000</v>
      </c>
      <c r="U166">
        <f>魂环!T165</f>
        <v>2000</v>
      </c>
      <c r="V166">
        <f>魂核1!Y166+神器1!AD166+VLOOKUP(精神空间!$B$2,精神空间!$BR$4:$BT$11,2,)</f>
        <v>0.78991</v>
      </c>
      <c r="W166">
        <f>魂核1!Z166+神器1!AE166+VLOOKUP(精神空间!$B$2,精神空间!$BR$4:$BT$11,2,)</f>
        <v>0.78991</v>
      </c>
      <c r="Y166">
        <f>(星级!S166+阶位!T166+战魄!D166+武魂!T166+众神殿!D166+精神空间!T165+天赋!S166+魂师之魄1!H166)*(1+BO166)+魂兽1!H168+化神!C165+魂骨!B165+魂环!C165+神兵!D164+神兵!W164+魂核1!H166</f>
        <v>2244091.79964328</v>
      </c>
      <c r="Z166">
        <f>(星级!T166+阶位!U166+战魄!E166+武魂!U166+众神殿!E166+精神空间!U165+天赋!T166+魂师之魄1!I166)*(1+BP166)+魂兽1!I168+化神!D165+魂骨!C165+魂环!D165+神兵!E164+神兵!X164+魂核1!I166</f>
        <v>516056.34958097996</v>
      </c>
      <c r="AA166">
        <f>(星级!U166+阶位!V166+战魄!F166+武魂!V166+众神殿!F166+精神空间!V165+天赋!U166+魂师之魄1!J166)*(1+BQ166)+魂兽1!J168+化神!E165+魂骨!D165+魂环!E165+神兵!F164+神兵!Y164+魂核1!J166</f>
        <v>187737.10544000001</v>
      </c>
      <c r="AB166">
        <f>(星级!V166+阶位!W166+战魄!G166+武魂!W166+众神殿!G166+精神空间!W165+天赋!V166+魂师之魄1!K166)*(1+BR166)+魂兽1!K168+化神!F165+魂骨!E165+魂环!F165+神兵!G164+神兵!Z164+魂核1!K166</f>
        <v>149752.14543999999</v>
      </c>
      <c r="AC166">
        <f>(星级!W166+阶位!X166+战魄!H166+武魂!X166+众神殿!H166+精神空间!X165+天赋!W166+魂师之魄1!L166)*(1+BS166)+魂兽1!L168+化神!G165+魂骨!F165+魂环!G165+神兵!H164+神兵!AA164+魂核1!L166</f>
        <v>2809.3698800000002</v>
      </c>
      <c r="AD166">
        <f>(星级!X166+阶位!Y166+战魄!I166+武魂!Y166+众神殿!I166+精神空间!Y165+天赋!X166+魂师之魄1!M166)*(1+BT166)+魂兽1!M168+化神!H165+魂骨!G165+魂环!H165+神兵!I164+神兵!AB164+魂核1!M166</f>
        <v>2264.1058800000001</v>
      </c>
      <c r="AE166">
        <f>(星级!Y166+阶位!Z166+战魄!J166+武魂!Z166+众神殿!J166+精神空间!Z165+天赋!Y166+魂师之魄1!N166)*(1+BU166)+魂兽1!N168+化神!I165+魂骨!H165+魂环!I165+神兵!J164+神兵!AC164+魂核1!N166</f>
        <v>2379.7961439999999</v>
      </c>
      <c r="AF166">
        <f>(星级!Z166+阶位!AA166+战魄!K166+武魂!AA166+众神殿!K166+精神空间!AA165+天赋!Z166+魂师之魄1!O166)*(1+BV166)+魂兽1!O168+化神!J165+魂骨!I165+魂环!J165+神兵!K164+神兵!AD164+魂核1!O166</f>
        <v>2310.6063199999999</v>
      </c>
      <c r="AG166">
        <f>(星级!AA166+阶位!AB166+战魄!L166+武魂!AB166+众神殿!L166+精神空间!AB165+天赋!AA166+魂师之魄1!P166)*(1+BW166)+魂兽1!P168+化神!K165+魂骨!J165+魂环!K165+神兵!L164+神兵!AE164+魂核1!P166</f>
        <v>2942.0731999999998</v>
      </c>
      <c r="AH166">
        <f>(星级!AB166+阶位!AC166+战魄!M166+武魂!AC166+众神殿!M166+精神空间!AC165+天赋!AB166+魂师之魄1!Q166)*(1+BX166)+魂兽1!Q168+化神!L165+魂骨!K165+魂环!L165+神兵!M164+神兵!AF164+魂核1!Q166</f>
        <v>2283.6572000000001</v>
      </c>
      <c r="AI166">
        <f>(星级!AC166+阶位!AD166+战魄!N166+武魂!AD166+众神殿!N166+精神空间!AD165+天赋!AC166+魂师之魄1!R166)*(1+BY166)+魂兽1!R168+化神!M165+魂骨!L165+魂环!M165+神兵!N164+神兵!AG164+魂核1!R166</f>
        <v>32388.799999999999</v>
      </c>
      <c r="AJ166">
        <f>(星级!AD166+阶位!AE166+战魄!O166+武魂!AE166+众神殿!O166+精神空间!AE165+天赋!AD166+魂师之魄1!S166)*(1+BZ166)+魂兽1!S168+化神!N165+魂骨!M165+魂环!N165+神兵!O164+神兵!AH164+魂核1!S166</f>
        <v>216.6</v>
      </c>
      <c r="AK166">
        <f>(星级!AE166+阶位!AF166+战魄!P166+武魂!AF166+众神殿!P166+精神空间!AF165+天赋!AE166+魂师之魄1!T166)*(1+CA166)+魂兽1!T168+化神!O165+魂骨!N165+魂环!O165+神兵!P164+神兵!AI164+魂核1!T166</f>
        <v>137180.84399999998</v>
      </c>
      <c r="AL166">
        <f>(星级!AF166+阶位!AG166+战魄!Q166+武魂!AG166+众神殿!Q166+精神空间!AG165+天赋!AF166+魂师之魄1!U166)*(1+CB166)+魂兽1!U168+化神!P165+魂骨!O165+魂环!P165+神兵!Q164+神兵!AJ164+魂核1!U166</f>
        <v>137180.84399999998</v>
      </c>
      <c r="AM166">
        <f>化神!R165+魂环!Q165</f>
        <v>66655</v>
      </c>
      <c r="AN166">
        <f>化神!S165+魂环!R165</f>
        <v>66655</v>
      </c>
      <c r="AO166">
        <f>魂环!S165</f>
        <v>2000</v>
      </c>
      <c r="AP166">
        <f>魂环!T165</f>
        <v>2000</v>
      </c>
      <c r="AQ166">
        <f>魂核1!Y166+神器1!AD166+VLOOKUP(精神空间!$B$2,精神空间!$BR$4:$BT$11,2,)</f>
        <v>0.78991</v>
      </c>
      <c r="AR166">
        <f>魂核1!Z166+神器1!AE166+VLOOKUP(精神空间!$B$2,精神空间!$BR$4:$BT$11,2,)</f>
        <v>0.78991</v>
      </c>
      <c r="AT166">
        <f>(星级!AH166+阶位!AJ166+战魄!D166+武魂!AJ166+众神殿!D166+精神空间!AJ165+天赋!AI166+魂师之魄1!H166)*(1+BO166)+魂兽1!H168+化神!C165+魂骨!B165+魂环!C165+神兵!D164+神兵!W164+魂核1!H166</f>
        <v>2060004.6205976196</v>
      </c>
      <c r="AU166">
        <f>(星级!AI166+阶位!AK166+战魄!E166+武魂!AK166+众神殿!E166+精神空间!AK165+天赋!AJ166+魂师之魄1!I166)*(1+BP166)+魂兽1!I168+化神!D165+魂骨!C165+魂环!D165+神兵!E164+神兵!X164+魂核1!I166</f>
        <v>562057.96968810004</v>
      </c>
      <c r="AV166">
        <f>(星级!AJ166+阶位!AL166+战魄!F166+武魂!AL166+众神殿!F166+精神空间!AL165+天赋!AK166+魂师之魄1!J166)*(1+BQ166)+魂兽1!J168+化神!E165+魂骨!D165+魂环!E165+神兵!F164+神兵!Y164+魂核1!J166</f>
        <v>135512.82320000001</v>
      </c>
      <c r="AW166">
        <f>(星级!AK166+阶位!AM166+战魄!G166+武魂!AM166+众神殿!G166+精神空间!AM165+天赋!AL166+魂师之魄1!K166)*(1+BR166)+魂兽1!K168+化神!F165+魂骨!E165+魂环!F165+神兵!G164+神兵!Z164+魂核1!K166</f>
        <v>171793.51439999999</v>
      </c>
      <c r="AX166">
        <f>(星级!AL166+阶位!AN166+战魄!H166+武魂!AN166+众神殿!H166+精神空间!AN165+天赋!AM166+魂师之魄1!L166)*(1+BS166)+魂兽1!L168+化神!G165+魂骨!F165+魂环!G165+神兵!H164+神兵!AA164+魂核1!L166</f>
        <v>2836.5301999999997</v>
      </c>
      <c r="AY166">
        <f>(星级!AM166+阶位!AO166+战魄!I166+武魂!AO166+众神殿!I166+精神空间!AO165+天赋!AN166+魂师之魄1!M166)*(1+BT166)+魂兽1!M168+化神!H165+魂骨!G165+魂环!H165+神兵!I164+神兵!AB164+魂核1!M166</f>
        <v>2291.2662</v>
      </c>
      <c r="AZ166">
        <f>(星级!AN166+阶位!AP166+战魄!J166+武魂!AP166+众神殿!J166+精神空间!AP165+天赋!AO166+魂师之魄1!N166)*(1+BU166)+魂兽1!N168+化神!I165+魂骨!H165+魂环!I165+神兵!J164+神兵!AC164+魂核1!N166</f>
        <v>2352.8470240000001</v>
      </c>
      <c r="BA166">
        <f>(星级!AO166+阶位!AQ166+战魄!K166+武魂!AQ166+众神殿!K166+精神空间!AQ165+天赋!AP166+魂师之魄1!O166)*(1+BV166)+魂兽1!O168+化神!J165+魂骨!I165+魂环!J165+神兵!K164+神兵!AD164+魂核1!O166</f>
        <v>2273.4492</v>
      </c>
      <c r="BB166">
        <f>(星级!AP166+阶位!AR166+战魄!L166+武魂!AR166+众神殿!L166+精神空间!AR165+天赋!AQ166+魂师之魄1!P166)*(1+BW166)+魂兽1!P168+化神!K165+魂骨!J165+魂环!K165+神兵!L164+神兵!AE164+魂核1!P166</f>
        <v>2942.0731999999998</v>
      </c>
      <c r="BC166">
        <f>(星级!AQ166+阶位!AS166+战魄!M166+武魂!AS166+众神殿!M166+精神空间!AS165+天赋!AR166+魂师之魄1!Q166)*(1+BX166)+魂兽1!Q168+化神!L165+魂骨!K165+魂环!L165+神兵!M164+神兵!AF164+魂核1!Q166</f>
        <v>2283.6572000000001</v>
      </c>
      <c r="BD166">
        <f>(星级!AR166+阶位!AT166+战魄!N166+武魂!AT166+众神殿!N166+精神空间!AT165+天赋!AS166+魂师之魄1!R166)*(1+BY166)+魂兽1!R168+化神!M165+魂骨!L165+魂环!M165+神兵!N164+神兵!AG164+魂核1!R166</f>
        <v>16194.4</v>
      </c>
      <c r="BE166">
        <f>(星级!AS166+阶位!AU166+战魄!O166+武魂!AU166+众神殿!O166+精神空间!AU165+天赋!AT166+魂师之魄1!S166)*(1+BZ166)+魂兽1!S168+化神!N165+魂骨!M165+魂环!N165+神兵!O164+神兵!AH164+魂核1!S166</f>
        <v>273.59999999999997</v>
      </c>
      <c r="BF166">
        <f>(星级!AT166+阶位!AV166+战魄!P166+武魂!AV166+众神殿!P166+精神空间!AV165+天赋!AU166+魂师之魄1!T166)*(1+CA166)+魂兽1!T168+化神!O165+魂骨!N165+魂环!O165+神兵!P164+神兵!AI164+魂核1!T166</f>
        <v>137180.84399999998</v>
      </c>
      <c r="BG166">
        <f>(星级!AU166+阶位!AW166+战魄!Q166+武魂!AW166+众神殿!Q166+精神空间!AW165+天赋!AV166+魂师之魄1!U166)*(1+CB166)+魂兽1!U168+化神!P165+魂骨!O165+魂环!P165+神兵!Q164+神兵!AJ164+魂核1!U166</f>
        <v>137180.84399999998</v>
      </c>
      <c r="BH166">
        <f>化神!R165+魂环!Q165</f>
        <v>66655</v>
      </c>
      <c r="BI166">
        <f>化神!S165+魂环!R165</f>
        <v>66655</v>
      </c>
      <c r="BJ166">
        <f>魂环!S165</f>
        <v>2000</v>
      </c>
      <c r="BK166">
        <f>魂环!T165</f>
        <v>2000</v>
      </c>
      <c r="BL166">
        <f>魂核1!Y166+神器1!AD166+VLOOKUP(精神空间!$B$2,精神空间!$BR$4:$BT$11,2,)</f>
        <v>0.78991</v>
      </c>
      <c r="BM166">
        <f>魂核1!Z166+神器1!AE166+VLOOKUP(精神空间!$B$2,精神空间!$BR$4:$BT$11,2,)</f>
        <v>0.78991</v>
      </c>
      <c r="BO166">
        <f>战魄!T166+武魂!AZ166+好感度!D165+魂师之魄1!Y166+神器1!M166+魂兽1!X168+精神空间!BA165+精神空间!BC165</f>
        <v>3.1779099999999998</v>
      </c>
      <c r="BP166">
        <f>战魄!U166+武魂!BA166+好感度!E165+魂师之魄1!Z166+神器1!N166+魂兽1!Y168+精神空间!BB165+精神空间!BD165</f>
        <v>2.1779099999999998</v>
      </c>
      <c r="BQ166">
        <f>战魄!V166+武魂!BB166+好感度!F165+魂师之魄1!AA166+神器1!O166+魂兽1!Z168</f>
        <v>1.08</v>
      </c>
      <c r="BR166">
        <f>战魄!W166+武魂!BC166+好感度!G165+魂师之魄1!AB166+神器1!P166+魂兽1!AA168</f>
        <v>1.08</v>
      </c>
      <c r="BS166">
        <f>战魄!X166+武魂!BD166+好感度!H165+魂师之魄1!AC166+神器1!Q166+魂兽1!AB168</f>
        <v>1.5719999999999998</v>
      </c>
      <c r="BT166">
        <f>战魄!Y166+武魂!BE166+好感度!I165+魂师之魄1!AD166+神器1!R166+魂兽1!AC168</f>
        <v>1.5719999999999998</v>
      </c>
      <c r="BU166">
        <f>战魄!Z166+武魂!BF166+好感度!J165+魂师之魄1!AE166+神器1!S166+魂兽1!AD168</f>
        <v>1.552</v>
      </c>
      <c r="BV166">
        <f>战魄!AA166+武魂!BG166+好感度!K165+魂师之魄1!AF166+神器1!T166+魂兽1!AE168</f>
        <v>1.552</v>
      </c>
      <c r="BW166">
        <f>战魄!AB166+武魂!BH166+好感度!L165+魂师之魄1!AG166+神器1!U166+魂兽1!AF168</f>
        <v>1.552</v>
      </c>
      <c r="BX166">
        <f>战魄!AC166+武魂!BI166+好感度!M165+魂师之魄1!AH166+神器1!V166+魂兽1!AG168</f>
        <v>1.552</v>
      </c>
      <c r="BY166">
        <f>战魄!AD166+武魂!BJ166+好感度!N165+魂师之魄1!AI166+神器1!W166+魂兽1!AH168</f>
        <v>1.48</v>
      </c>
      <c r="BZ166">
        <f>战魄!AE166+武魂!BK166+好感度!O165+魂师之魄1!AJ166+神器1!X166+魂兽1!AI168</f>
        <v>1.2799999999999998</v>
      </c>
      <c r="CA166">
        <f>战魄!AF166+武魂!BL166+好感度!P165+魂师之魄1!AK166+神器1!Y166+魂兽1!AJ168</f>
        <v>1.08</v>
      </c>
      <c r="CB166">
        <f>战魄!AG166+武魂!BM166+好感度!Q165+魂师之魄1!AL166+神器1!Z166+魂兽1!AK168</f>
        <v>1.08</v>
      </c>
    </row>
    <row r="167" spans="2:80" x14ac:dyDescent="0.2">
      <c r="B167">
        <v>163</v>
      </c>
      <c r="D167">
        <f>(星级!D167+阶位!D167+战魄!D167+武魂!D167+众神殿!D167+精神空间!D166+天赋!C167+魂师之魄1!H167)*(1+BO167)+魂兽1!H169+化神!C166+魂骨!B166+魂环!C166+神兵!D165+神兵!W165+魂核1!H167</f>
        <v>2302690.4383469401</v>
      </c>
      <c r="E167">
        <f>(星级!E167+阶位!E167+战魄!E167+武魂!E167+众神殿!E167+精神空间!E166+天赋!D167+魂师之魄1!I167)*(1+BP167)+魂兽1!I169+化神!D166+魂骨!C166+魂环!D166+神兵!E165+神兵!X165+魂核1!I167</f>
        <v>523565.36956178001</v>
      </c>
      <c r="F167">
        <f>(星级!F167+阶位!F167+战魄!F167+武魂!F167+众神殿!F167+精神空间!F166+天赋!E167+魂师之魄1!J167)*(1+BQ167)+魂兽1!J169+化神!E166+魂骨!D166+魂环!E166+神兵!F165+神兵!Y165+魂核1!J167</f>
        <v>212289.29232000001</v>
      </c>
      <c r="G167">
        <f>(星级!G167+阶位!G167+战魄!G167+武魂!G167+众神殿!G167+精神空间!G166+天赋!F167+魂师之魄1!K167)*(1+BR167)+魂兽1!K169+化神!F166+魂骨!E166+魂环!F166+神兵!G165+神兵!Z165+魂核1!K167</f>
        <v>165597.45232000001</v>
      </c>
      <c r="H167">
        <f>(星级!H167+阶位!H167+战魄!H167+武魂!H167+众神殿!H167+精神空间!H166+天赋!G167+魂师之魄1!L167)*(1+BS167)+魂兽1!L169+化神!G166+魂骨!F166+魂环!G166+神兵!H165+神兵!AA165+魂核1!L167</f>
        <v>2847.3326000000006</v>
      </c>
      <c r="I167">
        <f>(星级!I167+阶位!I167+战魄!I167+武魂!I167+众神殿!I167+精神空间!I166+天赋!H167+魂师之魄1!M167)*(1+BT167)+魂兽1!M169+化神!H166+魂骨!G166+魂环!H166+神兵!I165+神兵!AB165+魂核1!M167</f>
        <v>2302.0686000000001</v>
      </c>
      <c r="J167">
        <f>(星级!J167+阶位!J167+战魄!J167+武魂!J167+众神殿!J167+精神空间!J166+天赋!I167+魂师之魄1!N167)*(1+BU167)+魂兽1!N169+化神!I166+魂骨!H166+魂环!I166+神兵!J165+神兵!AC165+魂核1!N167</f>
        <v>2382.0886640000003</v>
      </c>
      <c r="K167">
        <f>(星级!K167+阶位!K167+战魄!K167+武魂!K167+众神殿!K167+精神空间!K166+天赋!J167+魂师之魄1!O167)*(1+BV167)+魂兽1!O169+化神!J166+魂骨!I166+魂环!J166+神兵!K165+神兵!AD165+魂核1!O167</f>
        <v>2294.3756000000003</v>
      </c>
      <c r="L167">
        <f>(星级!L167+阶位!L167+战魄!L167+武魂!L167+众神殿!L167+精神空间!L166+天赋!K167+魂师之魄1!P167)*(1+BW167)+魂兽1!P169+化神!K166+魂骨!J166+魂环!K166+神兵!L165+神兵!AE165+魂核1!P167</f>
        <v>2952.7916000000005</v>
      </c>
      <c r="M167">
        <f>(星级!M167+阶位!M167+战魄!M167+武魂!M167+众神殿!M167+精神空间!M166+天赋!L167+魂师之魄1!Q167)*(1+BX167)+魂兽1!Q169+化神!L166+魂骨!K166+魂环!L166+神兵!M165+神兵!AF165+魂核1!Q167</f>
        <v>2294.3756000000003</v>
      </c>
      <c r="N167">
        <f>(星级!N167+阶位!N167+战魄!N167+武魂!N167+众神殿!N167+精神空间!N166+天赋!M167+魂师之魄1!R167)*(1+BY167)+魂兽1!R169+化神!M166+魂骨!L166+魂环!M166+神兵!N165+神兵!AG165+魂核1!R167</f>
        <v>40796</v>
      </c>
      <c r="O167">
        <f>(星级!O167+阶位!O167+战魄!O167+武魂!O167+众神殿!O167+精神空间!O166+天赋!N167+魂师之魄1!S167)*(1+BZ167)+魂兽1!S169+化神!N166+魂骨!M166+魂环!N166+神兵!O165+神兵!AH165+魂核1!S167</f>
        <v>136.79999999999998</v>
      </c>
      <c r="P167">
        <f>(星级!P167+阶位!P167+战魄!P167+武魂!P167+众神殿!P167+精神空间!P166+天赋!O167+魂师之魄1!T167)*(1+CA167)+魂兽1!T169+化神!O166+魂骨!N166+魂环!O166+神兵!P165+神兵!AI165+魂核1!T167</f>
        <v>143156.12239999999</v>
      </c>
      <c r="Q167">
        <f>(星级!Q167+阶位!Q167+战魄!Q167+武魂!Q167+众神殿!Q167+精神空间!Q166+天赋!P167+魂师之魄1!U167)*(1+CB167)+魂兽1!U169+化神!P166+魂骨!O166+魂环!P166+神兵!Q165+神兵!AJ165+魂核1!U167</f>
        <v>143156.12239999999</v>
      </c>
      <c r="R167">
        <f>化神!R166+魂环!Q166</f>
        <v>66655</v>
      </c>
      <c r="S167">
        <f>化神!S166+魂环!R166</f>
        <v>66655</v>
      </c>
      <c r="T167">
        <f>魂环!S166</f>
        <v>2000</v>
      </c>
      <c r="U167">
        <f>魂环!T166</f>
        <v>2000</v>
      </c>
      <c r="V167">
        <f>魂核1!Y167+神器1!AD167+VLOOKUP(精神空间!$B$2,精神空间!$BR$4:$BT$11,2,)</f>
        <v>0.78991</v>
      </c>
      <c r="W167">
        <f>魂核1!Z167+神器1!AE167+VLOOKUP(精神空间!$B$2,精神空间!$BR$4:$BT$11,2,)</f>
        <v>0.78991</v>
      </c>
      <c r="Y167">
        <f>(星级!S167+阶位!T167+战魄!D167+武魂!T167+众神殿!D167+精神空间!T166+天赋!S167+魂师之魄1!H167)*(1+BO167)+魂兽1!H169+化神!C166+魂骨!B166+魂环!C166+神兵!D165+神兵!W165+魂核1!H167</f>
        <v>2246167.3853312801</v>
      </c>
      <c r="Z167">
        <f>(星级!T167+阶位!U167+战魄!E167+武魂!U167+众神殿!E167+精神空间!U166+天赋!T167+魂师之魄1!I167)*(1+BP167)+魂兽1!I169+化神!D166+魂骨!C166+魂环!D166+神兵!E165+神兵!X165+魂核1!I167</f>
        <v>516559.73052498</v>
      </c>
      <c r="AA167">
        <f>(星级!U167+阶位!V167+战魄!F167+武魂!V167+众神殿!F167+精神空间!V166+天赋!U167+魂师之魄1!J167)*(1+BQ167)+魂兽1!J169+化神!E166+魂骨!D166+魂环!E166+神兵!F165+神兵!Y165+魂核1!J167</f>
        <v>187861.07344000001</v>
      </c>
      <c r="AB167">
        <f>(星级!V167+阶位!W167+战魄!G167+武魂!W167+众神殿!G167+精神空间!W166+天赋!V167+魂师之魄1!K167)*(1+BR167)+魂兽1!K169+化神!F166+魂骨!E166+魂环!F166+神兵!G165+神兵!Z165+魂核1!K167</f>
        <v>149842.83344000002</v>
      </c>
      <c r="AC167">
        <f>(星级!W167+阶位!X167+战魄!H167+武魂!X167+众神殿!H167+精神空间!X166+天赋!W167+魂师之魄1!L167)*(1+BS167)+魂兽1!L169+化神!G166+魂骨!F166+魂环!G166+神兵!H165+神兵!AA165+魂核1!L167</f>
        <v>2820.1722800000002</v>
      </c>
      <c r="AD167">
        <f>(星级!X167+阶位!Y167+战魄!I167+武魂!Y167+众神殿!I167+精神空间!Y166+天赋!X167+魂师之魄1!M167)*(1+BT167)+魂兽1!M169+化神!H166+魂骨!G166+魂环!H166+神兵!I165+神兵!AB165+魂核1!M167</f>
        <v>2274.9082800000001</v>
      </c>
      <c r="AE167">
        <f>(星级!Y167+阶位!Z167+战魄!J167+武魂!Z167+众神殿!J167+精神空间!Z166+天赋!Y167+魂师之魄1!N167)*(1+BU167)+魂兽1!N169+化神!I166+魂骨!H166+魂环!I166+神兵!J165+神兵!AC165+魂核1!N167</f>
        <v>2409.2489839999998</v>
      </c>
      <c r="AF167">
        <f>(星级!Z167+阶位!AA167+战魄!K167+武魂!AA167+众神殿!K167+精神空间!AA166+天赋!Z167+魂师之魄1!O167)*(1+BV167)+魂兽1!O169+化神!J166+魂骨!I166+魂环!J166+神兵!K165+神兵!AD165+魂核1!O167</f>
        <v>2321.3247200000001</v>
      </c>
      <c r="AG167">
        <f>(星级!AA167+阶位!AB167+战魄!L167+武魂!AB167+众神殿!L167+精神空间!AB166+天赋!AA167+魂师之魄1!P167)*(1+BW167)+魂兽1!P169+化神!K166+魂骨!J166+魂环!K166+神兵!L165+神兵!AE165+魂核1!P167</f>
        <v>2952.7916000000005</v>
      </c>
      <c r="AH167">
        <f>(星级!AB167+阶位!AC167+战魄!M167+武魂!AC167+众神殿!M167+精神空间!AC166+天赋!AB167+魂师之魄1!Q167)*(1+BX167)+魂兽1!Q169+化神!L166+魂骨!K166+魂环!L166+神兵!M165+神兵!AF165+魂核1!Q167</f>
        <v>2294.3756000000003</v>
      </c>
      <c r="AI167">
        <f>(星级!AC167+阶位!AD167+战魄!N167+武魂!AD167+众神殿!N167+精神空间!AD166+天赋!AC167+魂师之魄1!R167)*(1+BY167)+魂兽1!R169+化神!M166+魂骨!L166+魂环!M166+神兵!N165+神兵!AG165+魂核1!R167</f>
        <v>32587.200000000001</v>
      </c>
      <c r="AJ167">
        <f>(星级!AD167+阶位!AE167+战魄!O167+武魂!AE167+众神殿!O167+精神空间!AE166+天赋!AD167+魂师之魄1!S167)*(1+BZ167)+魂兽1!S169+化神!N166+魂骨!M166+魂环!N166+神兵!O165+神兵!AH165+魂核1!S167</f>
        <v>216.6</v>
      </c>
      <c r="AK167">
        <f>(星级!AE167+阶位!AF167+战魄!P167+武魂!AF167+众神殿!P167+精神空间!AF166+天赋!AE167+魂师之魄1!T167)*(1+CA167)+魂兽1!T169+化神!O166+魂骨!N166+魂环!O166+神兵!P165+神兵!AI165+魂核1!T167</f>
        <v>137203.1624</v>
      </c>
      <c r="AL167">
        <f>(星级!AF167+阶位!AG167+战魄!Q167+武魂!AG167+众神殿!Q167+精神空间!AG166+天赋!AF167+魂师之魄1!U167)*(1+CB167)+魂兽1!U169+化神!P166+魂骨!O166+魂环!P166+神兵!Q165+神兵!AJ165+魂核1!U167</f>
        <v>137203.1624</v>
      </c>
      <c r="AM167">
        <f>化神!R166+魂环!Q166</f>
        <v>66655</v>
      </c>
      <c r="AN167">
        <f>化神!S166+魂环!R166</f>
        <v>66655</v>
      </c>
      <c r="AO167">
        <f>魂环!S166</f>
        <v>2000</v>
      </c>
      <c r="AP167">
        <f>魂环!T166</f>
        <v>2000</v>
      </c>
      <c r="AQ167">
        <f>魂核1!Y167+神器1!AD167+VLOOKUP(精神空间!$B$2,精神空间!$BR$4:$BT$11,2,)</f>
        <v>0.78991</v>
      </c>
      <c r="AR167">
        <f>魂核1!Z167+神器1!AE167+VLOOKUP(精神空间!$B$2,精神空间!$BR$4:$BT$11,2,)</f>
        <v>0.78991</v>
      </c>
      <c r="AT167">
        <f>(星级!AH167+阶位!AJ167+战魄!D167+武魂!AJ167+众神殿!D167+精神空间!AJ166+天赋!AI167+魂师之魄1!H167)*(1+BO167)+魂兽1!H169+化神!C166+魂骨!B166+魂环!C166+神兵!D165+神兵!W165+魂核1!H167</f>
        <v>2061851.2568176198</v>
      </c>
      <c r="AU167">
        <f>(星级!AI167+阶位!AK167+战魄!E167+武魂!AK167+众神殿!E167+精神空间!AK166+天赋!AJ167+魂师之魄1!I167)*(1+BP167)+魂兽1!I169+化神!D166+魂骨!C166+魂环!D166+神兵!E165+神兵!X165+魂核1!I167</f>
        <v>562591.38188160001</v>
      </c>
      <c r="AV167">
        <f>(星级!AJ167+阶位!AL167+战魄!F167+武魂!AL167+众神殿!F167+精神空间!AL166+天赋!AK167+魂师之魄1!J167)*(1+BQ167)+魂兽1!J169+化神!E166+魂骨!D166+魂环!E166+神兵!F165+神兵!Y165+魂核1!J167</f>
        <v>135592.8824</v>
      </c>
      <c r="AW167">
        <f>(星级!AK167+阶位!AM167+战魄!G167+武魂!AM167+众神殿!G167+精神空间!AM166+天赋!AL167+魂师之魄1!K167)*(1+BR167)+魂兽1!K169+化神!F166+魂骨!E166+魂环!F166+神兵!G165+神兵!Z165+魂核1!K167</f>
        <v>171904.1912</v>
      </c>
      <c r="AX167">
        <f>(星级!AL167+阶位!AN167+战魄!H167+武魂!AN167+众神殿!H167+精神空间!AN166+天赋!AM167+魂师之魄1!L167)*(1+BS167)+魂兽1!L169+化神!G166+魂骨!F166+魂环!G166+神兵!H165+神兵!AA165+魂核1!L167</f>
        <v>2847.3326000000006</v>
      </c>
      <c r="AY167">
        <f>(星级!AM167+阶位!AO167+战魄!I167+武魂!AO167+众神殿!I167+精神空间!AO166+天赋!AN167+魂师之魄1!M167)*(1+BT167)+魂兽1!M169+化神!H166+魂骨!G166+魂环!H166+神兵!I165+神兵!AB165+魂核1!M167</f>
        <v>2302.0686000000001</v>
      </c>
      <c r="AZ167">
        <f>(星级!AN167+阶位!AP167+战魄!J167+武魂!AP167+众神殿!J167+精神空间!AP166+天赋!AO167+魂师之魄1!N167)*(1+BU167)+魂兽1!N169+化神!I166+魂骨!H166+魂环!I166+神兵!J165+神兵!AC165+魂核1!N167</f>
        <v>2382.0886640000003</v>
      </c>
      <c r="BA167">
        <f>(星级!AO167+阶位!AQ167+战魄!K167+武魂!AQ167+众神殿!K167+精神空间!AQ166+天赋!AP167+魂师之魄1!O167)*(1+BV167)+魂兽1!O169+化神!J166+魂骨!I166+魂环!J166+神兵!K165+神兵!AD165+魂核1!O167</f>
        <v>2284.1676000000002</v>
      </c>
      <c r="BB167">
        <f>(星级!AP167+阶位!AR167+战魄!L167+武魂!AR167+众神殿!L167+精神空间!AR166+天赋!AQ167+魂师之魄1!P167)*(1+BW167)+魂兽1!P169+化神!K166+魂骨!J166+魂环!K166+神兵!L165+神兵!AE165+魂核1!P167</f>
        <v>2952.7916000000005</v>
      </c>
      <c r="BC167">
        <f>(星级!AQ167+阶位!AS167+战魄!M167+武魂!AS167+众神殿!M167+精神空间!AS166+天赋!AR167+魂师之魄1!Q167)*(1+BX167)+魂兽1!Q169+化神!L166+魂骨!K166+魂环!L166+神兵!M165+神兵!AF165+魂核1!Q167</f>
        <v>2294.3756000000003</v>
      </c>
      <c r="BD167">
        <f>(星级!AR167+阶位!AT167+战魄!N167+武魂!AT167+众神殿!N167+精神空间!AT166+天赋!AS167+魂师之魄1!R167)*(1+BY167)+魂兽1!R169+化神!M166+魂骨!L166+魂环!M166+神兵!N165+神兵!AG165+魂核1!R167</f>
        <v>16293.6</v>
      </c>
      <c r="BE167">
        <f>(星级!AS167+阶位!AU167+战魄!O167+武魂!AU167+众神殿!O167+精神空间!AU166+天赋!AT167+魂师之魄1!S167)*(1+BZ167)+魂兽1!S169+化神!N166+魂骨!M166+魂环!N166+神兵!O165+神兵!AH165+魂核1!S167</f>
        <v>273.59999999999997</v>
      </c>
      <c r="BF167">
        <f>(星级!AT167+阶位!AV167+战魄!P167+武魂!AV167+众神殿!P167+精神空间!AV166+天赋!AU167+魂师之魄1!T167)*(1+CA167)+魂兽1!T169+化神!O166+魂骨!N166+魂环!O166+神兵!P165+神兵!AI165+魂核1!T167</f>
        <v>137203.1624</v>
      </c>
      <c r="BG167">
        <f>(星级!AU167+阶位!AW167+战魄!Q167+武魂!AW167+众神殿!Q167+精神空间!AW166+天赋!AV167+魂师之魄1!U167)*(1+CB167)+魂兽1!U169+化神!P166+魂骨!O166+魂环!P166+神兵!Q165+神兵!AJ165+魂核1!U167</f>
        <v>137203.1624</v>
      </c>
      <c r="BH167">
        <f>化神!R166+魂环!Q166</f>
        <v>66655</v>
      </c>
      <c r="BI167">
        <f>化神!S166+魂环!R166</f>
        <v>66655</v>
      </c>
      <c r="BJ167">
        <f>魂环!S166</f>
        <v>2000</v>
      </c>
      <c r="BK167">
        <f>魂环!T166</f>
        <v>2000</v>
      </c>
      <c r="BL167">
        <f>魂核1!Y167+神器1!AD167+VLOOKUP(精神空间!$B$2,精神空间!$BR$4:$BT$11,2,)</f>
        <v>0.78991</v>
      </c>
      <c r="BM167">
        <f>魂核1!Z167+神器1!AE167+VLOOKUP(精神空间!$B$2,精神空间!$BR$4:$BT$11,2,)</f>
        <v>0.78991</v>
      </c>
      <c r="BO167">
        <f>战魄!T167+武魂!AZ167+好感度!D166+魂师之魄1!Y167+神器1!M167+魂兽1!X169+精神空间!BA166+精神空间!BC166</f>
        <v>3.1779099999999998</v>
      </c>
      <c r="BP167">
        <f>战魄!U167+武魂!BA167+好感度!E166+魂师之魄1!Z167+神器1!N167+魂兽1!Y169+精神空间!BB166+精神空间!BD166</f>
        <v>2.1779099999999998</v>
      </c>
      <c r="BQ167">
        <f>战魄!V167+武魂!BB167+好感度!F166+魂师之魄1!AA167+神器1!O167+魂兽1!Z169</f>
        <v>1.08</v>
      </c>
      <c r="BR167">
        <f>战魄!W167+武魂!BC167+好感度!G166+魂师之魄1!AB167+神器1!P167+魂兽1!AA169</f>
        <v>1.08</v>
      </c>
      <c r="BS167">
        <f>战魄!X167+武魂!BD167+好感度!H166+魂师之魄1!AC167+神器1!Q167+魂兽1!AB169</f>
        <v>1.5719999999999998</v>
      </c>
      <c r="BT167">
        <f>战魄!Y167+武魂!BE167+好感度!I166+魂师之魄1!AD167+神器1!R167+魂兽1!AC169</f>
        <v>1.5719999999999998</v>
      </c>
      <c r="BU167">
        <f>战魄!Z167+武魂!BF167+好感度!J166+魂师之魄1!AE167+神器1!S167+魂兽1!AD169</f>
        <v>1.5719999999999998</v>
      </c>
      <c r="BV167">
        <f>战魄!AA167+武魂!BG167+好感度!K166+魂师之魄1!AF167+神器1!T167+魂兽1!AE169</f>
        <v>1.552</v>
      </c>
      <c r="BW167">
        <f>战魄!AB167+武魂!BH167+好感度!L166+魂师之魄1!AG167+神器1!U167+魂兽1!AF169</f>
        <v>1.552</v>
      </c>
      <c r="BX167">
        <f>战魄!AC167+武魂!BI167+好感度!M166+魂师之魄1!AH167+神器1!V167+魂兽1!AG169</f>
        <v>1.552</v>
      </c>
      <c r="BY167">
        <f>战魄!AD167+武魂!BJ167+好感度!N166+魂师之魄1!AI167+神器1!W167+魂兽1!AH169</f>
        <v>1.48</v>
      </c>
      <c r="BZ167">
        <f>战魄!AE167+武魂!BK167+好感度!O166+魂师之魄1!AJ167+神器1!X167+魂兽1!AI169</f>
        <v>1.2799999999999998</v>
      </c>
      <c r="CA167">
        <f>战魄!AF167+武魂!BL167+好感度!P166+魂师之魄1!AK167+神器1!Y167+魂兽1!AJ169</f>
        <v>1.08</v>
      </c>
      <c r="CB167">
        <f>战魄!AG167+武魂!BM167+好感度!Q166+魂师之魄1!AL167+神器1!Z167+魂兽1!AK169</f>
        <v>1.08</v>
      </c>
    </row>
    <row r="168" spans="2:80" x14ac:dyDescent="0.2">
      <c r="B168">
        <v>164</v>
      </c>
      <c r="D168">
        <f>(星级!D168+阶位!D168+战魄!D168+武魂!D168+众神殿!D168+精神空间!D167+天赋!C168+魂师之魄1!H168)*(1+BO168)+魂兽1!H170+化神!C167+魂骨!B167+魂环!C167+神兵!D166+神兵!W166+魂核1!H168</f>
        <v>2512137.4224669402</v>
      </c>
      <c r="E168">
        <f>(星级!E168+阶位!E168+战魄!E168+武魂!E168+众神殿!E168+精神空间!E167+天赋!D168+魂师之魄1!I168)*(1+BP168)+魂兽1!I170+化神!D167+魂骨!C167+魂环!D167+神兵!E166+神兵!X166+魂核1!I168</f>
        <v>566509.10297378001</v>
      </c>
      <c r="F168">
        <f>(星级!F168+阶位!F168+战魄!F168+武魂!F168+众神殿!F168+精神空间!F167+天赋!E168+魂师之魄1!J168)*(1+BQ168)+魂兽1!J170+化神!E167+魂骨!D167+魂环!E167+神兵!F166+神兵!Y166+魂核1!J168</f>
        <v>225081.70832000001</v>
      </c>
      <c r="G168">
        <f>(星级!G168+阶位!G168+战魄!G168+武魂!G168+众神殿!G168+精神空间!G167+天赋!F168+魂师之魄1!K168)*(1+BR168)+魂兽1!K170+化神!F167+魂骨!E167+魂环!F167+神兵!G166+神兵!Z166+魂核1!K168</f>
        <v>168308.10832</v>
      </c>
      <c r="H168">
        <f>(星级!H168+阶位!H168+战魄!H168+武魂!H168+众神殿!H168+精神空间!H167+天赋!G168+魂师之魄1!L168)*(1+BS168)+魂兽1!L170+化神!G167+魂骨!F167+魂环!G167+神兵!H166+神兵!AA166+魂核1!L168</f>
        <v>2870.9949999999999</v>
      </c>
      <c r="I168">
        <f>(星级!I168+阶位!I168+战魄!I168+武魂!I168+众神殿!I168+精神空间!I167+天赋!H168+魂师之魄1!M168)*(1+BT168)+魂兽1!M170+化神!H167+魂骨!G167+魂环!H167+神兵!I166+神兵!AB166+魂核1!M168</f>
        <v>2325.7310000000002</v>
      </c>
      <c r="J168">
        <f>(星级!J168+阶位!J168+战魄!J168+武魂!J168+众神殿!J168+精神空间!J167+天赋!I168+魂师之魄1!N168)*(1+BU168)+魂兽1!N170+化神!I167+魂骨!H167+魂环!I167+神兵!J166+神兵!AC166+魂核1!N168</f>
        <v>2405.751064</v>
      </c>
      <c r="K168">
        <f>(星级!K168+阶位!K168+战魄!K168+武魂!K168+众神殿!K168+精神空间!K167+天赋!J168+魂师之魄1!O168)*(1+BV168)+魂兽1!O170+化神!J167+魂骨!I167+魂环!J167+神兵!K166+神兵!AD166+魂核1!O168</f>
        <v>2336.0190000000002</v>
      </c>
      <c r="L168">
        <f>(星级!L168+阶位!L168+战魄!L168+武魂!L168+众神殿!L168+精神空间!L167+天赋!K168+魂师之魄1!P168)*(1+BW168)+魂兽1!P170+化神!K167+魂骨!J167+魂环!K167+神兵!L166+神兵!AE166+魂核1!P168</f>
        <v>2976.27</v>
      </c>
      <c r="M168">
        <f>(星级!M168+阶位!M168+战魄!M168+武魂!M168+众神殿!M168+精神空间!M167+天赋!L168+魂师之魄1!Q168)*(1+BX168)+魂兽1!Q170+化神!L167+魂骨!K167+魂环!L167+神兵!M166+神兵!AF166+魂核1!Q168</f>
        <v>2317.8540000000003</v>
      </c>
      <c r="N168">
        <f>(星级!N168+阶位!N168+战魄!N168+武魂!N168+众神殿!N168+精神空间!N167+天赋!M168+魂师之魄1!R168)*(1+BY168)+魂兽1!R170+化神!M167+魂骨!L167+魂环!M167+神兵!N166+神兵!AG166+魂核1!R168</f>
        <v>41044</v>
      </c>
      <c r="O168">
        <f>(星级!O168+阶位!O168+战魄!O168+武魂!O168+众神殿!O168+精神空间!O167+天赋!N168+魂师之魄1!S168)*(1+BZ168)+魂兽1!S170+化神!N167+魂骨!M167+魂环!N167+神兵!O166+神兵!AH166+魂核1!S168</f>
        <v>136.79999999999998</v>
      </c>
      <c r="P168">
        <f>(星级!P168+阶位!P168+战魄!P168+武魂!P168+众神殿!P168+精神空间!P167+天赋!O168+魂师之魄1!T168)*(1+CA168)+魂兽1!T170+化神!O167+魂骨!N167+魂环!O167+神兵!P166+神兵!AI166+魂核1!T168</f>
        <v>152702.76080000002</v>
      </c>
      <c r="Q168">
        <f>(星级!Q168+阶位!Q168+战魄!Q168+武魂!Q168+众神殿!Q168+精神空间!Q167+天赋!P168+魂师之魄1!U168)*(1+CB168)+魂兽1!U170+化神!P167+魂骨!O167+魂环!P167+神兵!Q166+神兵!AJ166+魂核1!U168</f>
        <v>152702.76080000002</v>
      </c>
      <c r="R168">
        <f>化神!R167+魂环!Q167</f>
        <v>66655</v>
      </c>
      <c r="S168">
        <f>化神!S167+魂环!R167</f>
        <v>66655</v>
      </c>
      <c r="T168">
        <f>魂环!S167</f>
        <v>2000</v>
      </c>
      <c r="U168">
        <f>魂环!T167</f>
        <v>2000</v>
      </c>
      <c r="V168">
        <f>魂核1!Y168+神器1!AD168+VLOOKUP(精神空间!$B$2,精神空间!$BR$4:$BT$11,2,)</f>
        <v>0.78991</v>
      </c>
      <c r="W168">
        <f>魂核1!Z168+神器1!AE168+VLOOKUP(精神空间!$B$2,精神空间!$BR$4:$BT$11,2,)</f>
        <v>0.78991</v>
      </c>
      <c r="Y168">
        <f>(星级!S168+阶位!T168+战魄!D168+武魂!T168+众神殿!D168+精神空间!T167+天赋!S168+魂师之魄1!H168)*(1+BO168)+魂兽1!H170+化神!C167+魂骨!B167+魂环!C167+神兵!D166+神兵!W166+魂核1!H168</f>
        <v>2484482.8919692799</v>
      </c>
      <c r="Z168">
        <f>(星级!T168+阶位!U168+战魄!E168+武魂!U168+众神殿!E168+精神空间!U167+天赋!T168+魂师之魄1!I168)*(1+BP168)+魂兽1!I170+化神!D167+魂骨!C167+魂环!D167+神兵!E166+神兵!X166+魂核1!I168</f>
        <v>552785.99777898006</v>
      </c>
      <c r="AA168">
        <f>(星级!U168+阶位!V168+战魄!F168+武魂!V168+众神殿!F168+精神空间!V167+天赋!U168+魂师之魄1!J168)*(1+BQ168)+魂兽1!J170+化神!E167+魂骨!D167+魂环!E167+神兵!F166+神兵!Y166+魂核1!J168</f>
        <v>203978.16144</v>
      </c>
      <c r="AB168">
        <f>(星级!V168+阶位!W168+战魄!G168+武魂!W168+众神殿!G168+精神空间!W167+天赋!V168+魂师之魄1!K168)*(1+BR168)+魂兽1!K170+化神!F167+魂骨!E167+魂环!F167+神兵!G166+神兵!Z166+魂核1!K168</f>
        <v>156814.16144</v>
      </c>
      <c r="AC168">
        <f>(星级!W168+阶位!X168+战魄!H168+武魂!X168+众神殿!H168+精神空间!X167+天赋!W168+魂师之魄1!L168)*(1+BS168)+魂兽1!L170+化神!G167+魂骨!F167+魂环!G167+神兵!H166+神兵!AA166+魂核1!L168</f>
        <v>2843.8346800000004</v>
      </c>
      <c r="AD168">
        <f>(星级!X168+阶位!Y168+战魄!I168+武魂!Y168+众神殿!I168+精神空间!Y167+天赋!X168+魂师之魄1!M168)*(1+BT168)+魂兽1!M170+化神!H167+魂骨!G167+魂环!H167+神兵!I166+神兵!AB166+魂核1!M168</f>
        <v>2298.5706800000003</v>
      </c>
      <c r="AE168">
        <f>(星级!Y168+阶位!Z168+战魄!J168+武魂!Z168+众神殿!J168+精神空间!Z167+天赋!Y168+魂师之魄1!N168)*(1+BU168)+魂兽1!N170+化神!I167+魂骨!H167+魂环!I167+神兵!J166+神兵!AC166+魂核1!N168</f>
        <v>2432.911384</v>
      </c>
      <c r="AF168">
        <f>(星级!Z168+阶位!AA168+战魄!K168+武魂!AA168+众神殿!K168+精神空间!AA167+天赋!Z168+魂师之魄1!O168)*(1+BV168)+魂兽1!O170+化神!J167+魂骨!I167+魂环!J167+神兵!K166+神兵!AD166+魂核1!O168</f>
        <v>2363.1793199999997</v>
      </c>
      <c r="AG168">
        <f>(星级!AA168+阶位!AB168+战魄!L168+武魂!AB168+众神殿!L168+精神空间!AB167+天赋!AA168+魂师之魄1!P168)*(1+BW168)+魂兽1!P170+化神!K167+魂骨!J167+魂环!K167+神兵!L166+神兵!AE166+魂核1!P168</f>
        <v>2976.27</v>
      </c>
      <c r="AH168">
        <f>(星级!AB168+阶位!AC168+战魄!M168+武魂!AC168+众神殿!M168+精神空间!AC167+天赋!AB168+魂师之魄1!Q168)*(1+BX168)+魂兽1!Q170+化神!L167+魂骨!K167+魂环!L167+神兵!M166+神兵!AF166+魂核1!Q168</f>
        <v>2317.8540000000003</v>
      </c>
      <c r="AI168">
        <f>(星级!AC168+阶位!AD168+战魄!N168+武魂!AD168+众神殿!N168+精神空间!AD167+天赋!AC168+魂师之魄1!R168)*(1+BY168)+魂兽1!R170+化神!M167+魂骨!L167+魂环!M167+神兵!N166+神兵!AG166+魂核1!R168</f>
        <v>32785.599999999999</v>
      </c>
      <c r="AJ168">
        <f>(星级!AD168+阶位!AE168+战魄!O168+武魂!AE168+众神殿!O168+精神空间!AE167+天赋!AD168+魂师之魄1!S168)*(1+BZ168)+魂兽1!S170+化神!N167+魂骨!M167+魂环!N167+神兵!O166+神兵!AH166+魂核1!S168</f>
        <v>216.6</v>
      </c>
      <c r="AK168">
        <f>(星级!AE168+阶位!AF168+战魄!P168+武魂!AF168+众神殿!P168+精神空间!AF167+天赋!AE168+魂师之魄1!T168)*(1+CA168)+魂兽1!T170+化神!O167+魂骨!N167+魂环!O167+神兵!P166+神兵!AI166+魂核1!T168</f>
        <v>147386.28080000001</v>
      </c>
      <c r="AL168">
        <f>(星级!AF168+阶位!AG168+战魄!Q168+武魂!AG168+众神殿!Q168+精神空间!AG167+天赋!AF168+魂师之魄1!U168)*(1+CB168)+魂兽1!U170+化神!P167+魂骨!O167+魂环!P167+神兵!Q166+神兵!AJ166+魂核1!U168</f>
        <v>147386.28080000001</v>
      </c>
      <c r="AM168">
        <f>化神!R167+魂环!Q167</f>
        <v>66655</v>
      </c>
      <c r="AN168">
        <f>化神!S167+魂环!R167</f>
        <v>66655</v>
      </c>
      <c r="AO168">
        <f>魂环!S167</f>
        <v>2000</v>
      </c>
      <c r="AP168">
        <f>魂环!T167</f>
        <v>2000</v>
      </c>
      <c r="AQ168">
        <f>魂核1!Y168+神器1!AD168+VLOOKUP(精神空间!$B$2,精神空间!$BR$4:$BT$11,2,)</f>
        <v>0.78991</v>
      </c>
      <c r="AR168">
        <f>魂核1!Z168+神器1!AE168+VLOOKUP(精神空间!$B$2,精神空间!$BR$4:$BT$11,2,)</f>
        <v>0.78991</v>
      </c>
      <c r="AT168">
        <f>(星级!AH168+阶位!AJ168+战魄!D168+武魂!AJ168+众神殿!D168+精神空间!AJ167+天赋!AI168+魂师之魄1!H168)*(1+BO168)+魂兽1!H170+化神!C167+魂骨!B167+魂环!C167+神兵!D166+神兵!W166+魂核1!H168</f>
        <v>2247576.0679576197</v>
      </c>
      <c r="AU168">
        <f>(星级!AI168+阶位!AK168+战魄!E168+武魂!AK168+众神殿!E168+精神空间!AK167+天赋!AJ168+魂师之魄1!I168)*(1+BP168)+魂兽1!I170+化神!D167+魂骨!C167+魂环!D167+神兵!E166+神兵!X166+魂核1!I168</f>
        <v>620803.86057509994</v>
      </c>
      <c r="AV168">
        <f>(星级!AJ168+阶位!AL168+战魄!F168+武魂!AL168+众神殿!F168+精神空间!AL167+天赋!AK168+魂师之魄1!J168)*(1+BQ168)+魂兽1!J170+化神!E167+魂骨!D167+魂环!E167+神兵!F166+神兵!Y166+魂核1!J168</f>
        <v>136197.10159999999</v>
      </c>
      <c r="AW168">
        <f>(星级!AK168+阶位!AM168+战魄!G168+武魂!AM168+众神殿!G168+精神空间!AM167+天赋!AL168+魂师之魄1!K168)*(1+BR168)+魂兽1!K170+化神!F167+魂骨!E167+魂环!F167+神兵!G166+神兵!Z166+魂核1!K168</f>
        <v>180445.10800000001</v>
      </c>
      <c r="AX168">
        <f>(星级!AL168+阶位!AN168+战魄!H168+武魂!AN168+众神殿!H168+精神空间!AN167+天赋!AM168+魂师之魄1!L168)*(1+BS168)+魂兽1!L170+化神!G167+魂骨!F167+魂环!G167+神兵!H166+神兵!AA166+魂核1!L168</f>
        <v>2870.9949999999999</v>
      </c>
      <c r="AY168">
        <f>(星级!AM168+阶位!AO168+战魄!I168+武魂!AO168+众神殿!I168+精神空间!AO167+天赋!AN168+魂师之魄1!M168)*(1+BT168)+魂兽1!M170+化神!H167+魂骨!G167+魂环!H167+神兵!I166+神兵!AB166+魂核1!M168</f>
        <v>2325.7310000000002</v>
      </c>
      <c r="AZ168">
        <f>(星级!AN168+阶位!AP168+战魄!J168+武魂!AP168+众神殿!J168+精神空间!AP167+天赋!AO168+魂师之魄1!N168)*(1+BU168)+魂兽1!N170+化神!I167+魂骨!H167+魂环!I167+神兵!J166+神兵!AC166+魂核1!N168</f>
        <v>2405.751064</v>
      </c>
      <c r="BA168">
        <f>(星级!AO168+阶位!AQ168+战魄!K168+武魂!AQ168+众神殿!K168+精神空间!AQ167+天赋!AP168+魂师之魄1!O168)*(1+BV168)+魂兽1!O170+化神!J167+魂骨!I167+魂环!J167+神兵!K166+神兵!AD166+魂核1!O168</f>
        <v>2325.7310000000002</v>
      </c>
      <c r="BB168">
        <f>(星级!AP168+阶位!AR168+战魄!L168+武魂!AR168+众神殿!L168+精神空间!AR167+天赋!AQ168+魂师之魄1!P168)*(1+BW168)+魂兽1!P170+化神!K167+魂骨!J167+魂环!K167+神兵!L166+神兵!AE166+魂核1!P168</f>
        <v>2976.27</v>
      </c>
      <c r="BC168">
        <f>(星级!AQ168+阶位!AS168+战魄!M168+武魂!AS168+众神殿!M168+精神空间!AS167+天赋!AR168+魂师之魄1!Q168)*(1+BX168)+魂兽1!Q170+化神!L167+魂骨!K167+魂环!L167+神兵!M166+神兵!AF166+魂核1!Q168</f>
        <v>2317.8540000000003</v>
      </c>
      <c r="BD168">
        <f>(星级!AR168+阶位!AT168+战魄!N168+武魂!AT168+众神殿!N168+精神空间!AT167+天赋!AS168+魂师之魄1!R168)*(1+BY168)+魂兽1!R170+化神!M167+魂骨!L167+魂环!M167+神兵!N166+神兵!AG166+魂核1!R168</f>
        <v>16392.8</v>
      </c>
      <c r="BE168">
        <f>(星级!AS168+阶位!AU168+战魄!O168+武魂!AU168+众神殿!O168+精神空间!AU167+天赋!AT168+魂师之魄1!S168)*(1+BZ168)+魂兽1!S170+化神!N167+魂骨!M167+魂环!N167+神兵!O166+神兵!AH166+魂核1!S168</f>
        <v>273.59999999999997</v>
      </c>
      <c r="BF168">
        <f>(星级!AT168+阶位!AV168+战魄!P168+武魂!AV168+众神殿!P168+精神空间!AV167+天赋!AU168+魂师之魄1!T168)*(1+CA168)+魂兽1!T170+化神!O167+魂骨!N167+魂环!O167+神兵!P166+神兵!AI166+魂核1!T168</f>
        <v>147386.28080000001</v>
      </c>
      <c r="BG168">
        <f>(星级!AU168+阶位!AW168+战魄!Q168+武魂!AW168+众神殿!Q168+精神空间!AW167+天赋!AV168+魂师之魄1!U168)*(1+CB168)+魂兽1!U170+化神!P167+魂骨!O167+魂环!P167+神兵!Q166+神兵!AJ166+魂核1!U168</f>
        <v>147386.28080000001</v>
      </c>
      <c r="BH168">
        <f>化神!R167+魂环!Q167</f>
        <v>66655</v>
      </c>
      <c r="BI168">
        <f>化神!S167+魂环!R167</f>
        <v>66655</v>
      </c>
      <c r="BJ168">
        <f>魂环!S167</f>
        <v>2000</v>
      </c>
      <c r="BK168">
        <f>魂环!T167</f>
        <v>2000</v>
      </c>
      <c r="BL168">
        <f>魂核1!Y168+神器1!AD168+VLOOKUP(精神空间!$B$2,精神空间!$BR$4:$BT$11,2,)</f>
        <v>0.78991</v>
      </c>
      <c r="BM168">
        <f>魂核1!Z168+神器1!AE168+VLOOKUP(精神空间!$B$2,精神空间!$BR$4:$BT$11,2,)</f>
        <v>0.78991</v>
      </c>
      <c r="BO168">
        <f>战魄!T168+武魂!AZ168+好感度!D167+魂师之魄1!Y168+神器1!M168+魂兽1!X170+精神空间!BA167+精神空间!BC167</f>
        <v>3.1779099999999998</v>
      </c>
      <c r="BP168">
        <f>战魄!U168+武魂!BA168+好感度!E167+魂师之魄1!Z168+神器1!N168+魂兽1!Y170+精神空间!BB167+精神空间!BD167</f>
        <v>2.1779099999999998</v>
      </c>
      <c r="BQ168">
        <f>战魄!V168+武魂!BB168+好感度!F167+魂师之魄1!AA168+神器1!O168+魂兽1!Z170</f>
        <v>1.08</v>
      </c>
      <c r="BR168">
        <f>战魄!W168+武魂!BC168+好感度!G167+魂师之魄1!AB168+神器1!P168+魂兽1!AA170</f>
        <v>1.08</v>
      </c>
      <c r="BS168">
        <f>战魄!X168+武魂!BD168+好感度!H167+魂师之魄1!AC168+神器1!Q168+魂兽1!AB170</f>
        <v>1.5719999999999998</v>
      </c>
      <c r="BT168">
        <f>战魄!Y168+武魂!BE168+好感度!I167+魂师之魄1!AD168+神器1!R168+魂兽1!AC170</f>
        <v>1.5719999999999998</v>
      </c>
      <c r="BU168">
        <f>战魄!Z168+武魂!BF168+好感度!J167+魂师之魄1!AE168+神器1!S168+魂兽1!AD170</f>
        <v>1.5719999999999998</v>
      </c>
      <c r="BV168">
        <f>战魄!AA168+武魂!BG168+好感度!K167+魂师之魄1!AF168+神器1!T168+魂兽1!AE170</f>
        <v>1.5719999999999998</v>
      </c>
      <c r="BW168">
        <f>战魄!AB168+武魂!BH168+好感度!L167+魂师之魄1!AG168+神器1!U168+魂兽1!AF170</f>
        <v>1.552</v>
      </c>
      <c r="BX168">
        <f>战魄!AC168+武魂!BI168+好感度!M167+魂师之魄1!AH168+神器1!V168+魂兽1!AG170</f>
        <v>1.552</v>
      </c>
      <c r="BY168">
        <f>战魄!AD168+武魂!BJ168+好感度!N167+魂师之魄1!AI168+神器1!W168+魂兽1!AH170</f>
        <v>1.48</v>
      </c>
      <c r="BZ168">
        <f>战魄!AE168+武魂!BK168+好感度!O167+魂师之魄1!AJ168+神器1!X168+魂兽1!AI170</f>
        <v>1.2799999999999998</v>
      </c>
      <c r="CA168">
        <f>战魄!AF168+武魂!BL168+好感度!P167+魂师之魄1!AK168+神器1!Y168+魂兽1!AJ170</f>
        <v>1.08</v>
      </c>
      <c r="CB168">
        <f>战魄!AG168+武魂!BM168+好感度!Q167+魂师之魄1!AL168+神器1!Z168+魂兽1!AK170</f>
        <v>1.08</v>
      </c>
    </row>
    <row r="169" spans="2:80" x14ac:dyDescent="0.2">
      <c r="B169">
        <v>165</v>
      </c>
      <c r="D169">
        <f>(星级!D169+阶位!D169+战魄!D169+武魂!D169+众神殿!D169+精神空间!D168+天赋!C169+魂师之魄1!H169)*(1+BO169)+魂兽1!H171+化神!C168+魂骨!B168+魂环!C168+神兵!D167+神兵!W167+魂核1!H169</f>
        <v>2514447.8066969402</v>
      </c>
      <c r="E169">
        <f>(星级!E169+阶位!E169+战魄!E169+武魂!E169+众神殿!E169+精神空间!E168+天赋!D169+魂师之魄1!I169)*(1+BP169)+魂兽1!I171+化神!D168+魂骨!C168+魂环!D168+神兵!E167+神兵!X167+魂核1!I169</f>
        <v>566989.60296577995</v>
      </c>
      <c r="F169">
        <f>(星级!F169+阶位!F169+战魄!F169+武魂!F169+众神殿!F169+精神空间!F168+天赋!E169+魂师之魄1!J169)*(1+BQ169)+魂兽1!J171+化神!E168+魂骨!D168+魂环!E168+神兵!F167+神兵!Y167+魂核1!J169</f>
        <v>229396.04431999999</v>
      </c>
      <c r="G169">
        <f>(星级!G169+阶位!G169+战魄!G169+武魂!G169+众神殿!G169+精神空间!G168+天赋!F169+魂师之魄1!K169)*(1+BR169)+魂兽1!K171+化神!F168+魂骨!E168+魂环!F168+神兵!G167+神兵!Z167+魂核1!K169</f>
        <v>172578.76432000002</v>
      </c>
      <c r="H169">
        <f>(星级!H169+阶位!H169+战魄!H169+武魂!H169+众神殿!H169+精神空间!H168+天赋!G169+魂师之魄1!L169)*(1+BS169)+魂兽1!L171+化神!G168+魂骨!F168+魂环!G168+神兵!H167+神兵!AA167+魂核1!L169</f>
        <v>2881.7974000000004</v>
      </c>
      <c r="I169">
        <f>(星级!I169+阶位!I169+战魄!I169+武魂!I169+众神殿!I169+精神空间!I168+天赋!H169+魂师之魄1!M169)*(1+BT169)+魂兽1!M171+化神!H168+魂骨!G168+魂环!H168+神兵!I167+神兵!AB167+魂核1!M169</f>
        <v>2336.5334000000003</v>
      </c>
      <c r="J169">
        <f>(星级!J169+阶位!J169+战魄!J169+武魂!J169+众神殿!J169+精神空间!J168+天赋!I169+魂师之魄1!N169)*(1+BU169)+魂兽1!N171+化神!I168+魂骨!H168+魂环!I168+神兵!J167+神兵!AC167+魂核1!N169</f>
        <v>2416.5534640000001</v>
      </c>
      <c r="K169">
        <f>(星级!K169+阶位!K169+战魄!K169+武魂!K169+众神殿!K169+精神空间!K168+天赋!J169+魂师之魄1!O169)*(1+BV169)+魂兽1!O171+化神!J168+魂骨!I168+魂环!J168+神兵!K167+神兵!AD167+魂核1!O169</f>
        <v>2346.8214000000003</v>
      </c>
      <c r="L169">
        <f>(星级!L169+阶位!L169+战魄!L169+武魂!L169+众神殿!L169+精神空间!L168+天赋!K169+魂师之魄1!P169)*(1+BW169)+魂兽1!P171+化神!K168+魂骨!J168+魂环!K168+神兵!L167+神兵!AE167+魂核1!P169</f>
        <v>3010.3974000000003</v>
      </c>
      <c r="M169">
        <f>(星级!M169+阶位!M169+战魄!M169+武魂!M169+众神殿!M169+精神空间!M168+天赋!L169+魂师之魄1!Q169)*(1+BX169)+魂兽1!Q171+化神!L168+魂骨!K168+魂环!L168+神兵!M167+神兵!AF167+魂核1!Q169</f>
        <v>2328.5724</v>
      </c>
      <c r="N169">
        <f>(星级!N169+阶位!N169+战魄!N169+武魂!N169+众神殿!N169+精神空间!N168+天赋!M169+魂师之魄1!R169)*(1+BY169)+魂兽1!R171+化神!M168+魂骨!L168+魂环!M168+神兵!N167+神兵!AG167+魂核1!R169</f>
        <v>41292</v>
      </c>
      <c r="O169">
        <f>(星级!O169+阶位!O169+战魄!O169+武魂!O169+众神殿!O169+精神空间!O168+天赋!N169+魂师之魄1!S169)*(1+BZ169)+魂兽1!S171+化神!N168+魂骨!M168+魂环!N168+神兵!O167+神兵!AH167+魂核1!S169</f>
        <v>136.79999999999998</v>
      </c>
      <c r="P169">
        <f>(星级!P169+阶位!P169+战魄!P169+武魂!P169+众神殿!P169+精神空间!P168+天赋!O169+魂师之魄1!T169)*(1+CA169)+魂兽1!T171+化神!O168+魂骨!N168+魂环!O168+神兵!P167+神兵!AI167+魂核1!T169</f>
        <v>153723.4792</v>
      </c>
      <c r="Q169">
        <f>(星级!Q169+阶位!Q169+战魄!Q169+武魂!Q169+众神殿!Q169+精神空间!Q168+天赋!P169+魂师之魄1!U169)*(1+CB169)+魂兽1!U171+化神!P168+魂骨!O168+魂环!P168+神兵!Q167+神兵!AJ167+魂核1!U169</f>
        <v>153723.4792</v>
      </c>
      <c r="R169">
        <f>化神!R168+魂环!Q168</f>
        <v>66655</v>
      </c>
      <c r="S169">
        <f>化神!S168+魂环!R168</f>
        <v>66655</v>
      </c>
      <c r="T169">
        <f>魂环!S168</f>
        <v>2000</v>
      </c>
      <c r="U169">
        <f>魂环!T168</f>
        <v>2000</v>
      </c>
      <c r="V169">
        <f>魂核1!Y169+神器1!AD169+VLOOKUP(精神空间!$B$2,精神空间!$BR$4:$BT$11,2,)</f>
        <v>0.78991</v>
      </c>
      <c r="W169">
        <f>魂核1!Z169+神器1!AE169+VLOOKUP(精神空间!$B$2,精神空间!$BR$4:$BT$11,2,)</f>
        <v>0.78991</v>
      </c>
      <c r="Y169">
        <f>(星级!S169+阶位!T169+战魄!D169+武魂!T169+众神殿!D169+精神空间!T168+天赋!S169+魂师之魄1!H169)*(1+BO169)+魂兽1!H171+化神!C168+魂骨!B168+魂环!C168+神兵!D167+神兵!W167+魂核1!H169</f>
        <v>2486558.4776572799</v>
      </c>
      <c r="Z169">
        <f>(星级!T169+阶位!U169+战魄!E169+武魂!U169+众神殿!E169+精神空间!U168+天赋!T169+魂师之魄1!I169)*(1+BP169)+魂兽1!I171+化神!D168+魂骨!C168+魂环!D168+神兵!E167+神兵!X167+魂核1!I169</f>
        <v>553289.37872297992</v>
      </c>
      <c r="AA169">
        <f>(星级!U169+阶位!V169+战魄!F169+武魂!V169+众神殿!F169+精神空间!V168+天赋!U169+魂师之魄1!J169)*(1+BQ169)+魂兽1!J171+化神!E168+魂骨!D168+魂环!E168+神兵!F167+神兵!Y167+魂核1!J169</f>
        <v>204102.12943999999</v>
      </c>
      <c r="AB169">
        <f>(星级!V169+阶位!W169+战魄!G169+武魂!W169+众神殿!G169+精神空间!W168+天赋!V169+魂师之魄1!K169)*(1+BR169)+魂兽1!K171+化神!F168+魂骨!E168+魂环!F168+神兵!G167+神兵!Z167+魂核1!K169</f>
        <v>156904.84943999999</v>
      </c>
      <c r="AC169">
        <f>(星级!W169+阶位!X169+战魄!H169+武魂!X169+众神殿!H169+精神空间!X168+天赋!W169+魂师之魄1!L169)*(1+BS169)+魂兽1!L171+化神!G168+魂骨!F168+魂环!G168+神兵!H167+神兵!AA167+魂核1!L169</f>
        <v>2854.63708</v>
      </c>
      <c r="AD169">
        <f>(星级!X169+阶位!Y169+战魄!I169+武魂!Y169+众神殿!I169+精神空间!Y168+天赋!X169+魂师之魄1!M169)*(1+BT169)+魂兽1!M171+化神!H168+魂骨!G168+魂环!H168+神兵!I167+神兵!AB167+魂核1!M169</f>
        <v>2309.3730799999998</v>
      </c>
      <c r="AE169">
        <f>(星级!Y169+阶位!Z169+战魄!J169+武魂!Z169+众神殿!J169+精神空间!Z168+天赋!Y169+魂师之魄1!N169)*(1+BU169)+魂兽1!N171+化神!I168+魂骨!H168+魂环!I168+神兵!J167+神兵!AC167+魂核1!N169</f>
        <v>2443.713784</v>
      </c>
      <c r="AF169">
        <f>(星级!Z169+阶位!AA169+战魄!K169+武魂!AA169+众神殿!K169+精神空间!AA168+天赋!Z169+魂师之魄1!O169)*(1+BV169)+魂兽1!O171+化神!J168+魂骨!I168+魂环!J168+神兵!K167+神兵!AD167+魂核1!O169</f>
        <v>2373.9817200000002</v>
      </c>
      <c r="AG169">
        <f>(星级!AA169+阶位!AB169+战魄!L169+武魂!AB169+众神殿!L169+精神空间!AB168+天赋!AA169+魂师之魄1!P169)*(1+BW169)+魂兽1!P171+化神!K168+魂骨!J168+魂环!K168+神兵!L167+神兵!AE167+魂核1!P169</f>
        <v>3010.3974000000003</v>
      </c>
      <c r="AH169">
        <f>(星级!AB169+阶位!AC169+战魄!M169+武魂!AC169+众神殿!M169+精神空间!AC168+天赋!AB169+魂师之魄1!Q169)*(1+BX169)+魂兽1!Q171+化神!L168+魂骨!K168+魂环!L168+神兵!M167+神兵!AF167+魂核1!Q169</f>
        <v>2328.5724</v>
      </c>
      <c r="AI169">
        <f>(星级!AC169+阶位!AD169+战魄!N169+武魂!AD169+众神殿!N169+精神空间!AD168+天赋!AC169+魂师之魄1!R169)*(1+BY169)+魂兽1!R171+化神!M168+魂骨!L168+魂环!M168+神兵!N167+神兵!AG167+魂核1!R169</f>
        <v>32984</v>
      </c>
      <c r="AJ169">
        <f>(星级!AD169+阶位!AE169+战魄!O169+武魂!AE169+众神殿!O169+精神空间!AE168+天赋!AD169+魂师之魄1!S169)*(1+BZ169)+魂兽1!S171+化神!N168+魂骨!M168+魂环!N168+神兵!O167+神兵!AH167+魂核1!S169</f>
        <v>216.6</v>
      </c>
      <c r="AK169">
        <f>(星级!AE169+阶位!AF169+战魄!P169+武魂!AF169+众神殿!P169+精神空间!AF168+天赋!AE169+魂师之魄1!T169)*(1+CA169)+魂兽1!T171+化神!O168+魂骨!N168+魂环!O168+神兵!P167+神兵!AI167+魂核1!T169</f>
        <v>147408.5992</v>
      </c>
      <c r="AL169">
        <f>(星级!AF169+阶位!AG169+战魄!Q169+武魂!AG169+众神殿!Q169+精神空间!AG168+天赋!AF169+魂师之魄1!U169)*(1+CB169)+魂兽1!U171+化神!P168+魂骨!O168+魂环!P168+神兵!Q167+神兵!AJ167+魂核1!U169</f>
        <v>147408.5992</v>
      </c>
      <c r="AM169">
        <f>化神!R168+魂环!Q168</f>
        <v>66655</v>
      </c>
      <c r="AN169">
        <f>化神!S168+魂环!R168</f>
        <v>66655</v>
      </c>
      <c r="AO169">
        <f>魂环!S168</f>
        <v>2000</v>
      </c>
      <c r="AP169">
        <f>魂环!T168</f>
        <v>2000</v>
      </c>
      <c r="AQ169">
        <f>魂核1!Y169+神器1!AD169+VLOOKUP(精神空间!$B$2,精神空间!$BR$4:$BT$11,2,)</f>
        <v>0.78991</v>
      </c>
      <c r="AR169">
        <f>魂核1!Z169+神器1!AE169+VLOOKUP(精神空间!$B$2,精神空间!$BR$4:$BT$11,2,)</f>
        <v>0.78991</v>
      </c>
      <c r="AT169">
        <f>(星级!AH169+阶位!AJ169+战魄!D169+武魂!AJ169+众神殿!D169+精神空间!AJ168+天赋!AI169+魂师之魄1!H169)*(1+BO169)+魂兽1!H171+化神!C168+魂骨!B168+魂环!C168+神兵!D167+神兵!W167+魂核1!H169</f>
        <v>2249422.7041776199</v>
      </c>
      <c r="AU169">
        <f>(星级!AI169+阶位!AK169+战魄!E169+武魂!AK169+众神殿!E169+精神空间!AK168+天赋!AJ169+魂师之魄1!I169)*(1+BP169)+魂兽1!I171+化神!D168+魂骨!C168+魂环!D168+神兵!E167+神兵!X167+魂核1!I169</f>
        <v>621337.27276859991</v>
      </c>
      <c r="AV169">
        <f>(星级!AJ169+阶位!AL169+战魄!F169+武魂!AL169+众神殿!F169+精神空间!AL168+天赋!AK169+魂师之魄1!J169)*(1+BQ169)+魂兽1!J171+化神!E168+魂骨!D168+魂环!E168+神兵!F167+神兵!Y167+魂核1!J169</f>
        <v>136277.16080000001</v>
      </c>
      <c r="AW169">
        <f>(星级!AK169+阶位!AM169+战魄!G169+武魂!AM169+众神殿!G169+精神空间!AM168+天赋!AL169+魂师之魄1!K169)*(1+BR169)+魂兽1!K171+化神!F168+魂骨!E168+魂环!F168+神兵!G167+神兵!Z167+魂核1!K169</f>
        <v>180555.78479999999</v>
      </c>
      <c r="AX169">
        <f>(星级!AL169+阶位!AN169+战魄!H169+武魂!AN169+众神殿!H169+精神空间!AN168+天赋!AM169+魂师之魄1!L169)*(1+BS169)+魂兽1!L171+化神!G168+魂骨!F168+魂环!G168+神兵!H167+神兵!AA167+魂核1!L169</f>
        <v>2881.7974000000004</v>
      </c>
      <c r="AY169">
        <f>(星级!AM169+阶位!AO169+战魄!I169+武魂!AO169+众神殿!I169+精神空间!AO168+天赋!AN169+魂师之魄1!M169)*(1+BT169)+魂兽1!M171+化神!H168+魂骨!G168+魂环!H168+神兵!I167+神兵!AB167+魂核1!M169</f>
        <v>2336.5334000000003</v>
      </c>
      <c r="AZ169">
        <f>(星级!AN169+阶位!AP169+战魄!J169+武魂!AP169+众神殿!J169+精神空间!AP168+天赋!AO169+魂师之魄1!N169)*(1+BU169)+魂兽1!N171+化神!I168+魂骨!H168+魂环!I168+神兵!J167+神兵!AC167+魂核1!N169</f>
        <v>2416.5534640000001</v>
      </c>
      <c r="BA169">
        <f>(星级!AO169+阶位!AQ169+战魄!K169+武魂!AQ169+众神殿!K169+精神空间!AQ168+天赋!AP169+魂师之魄1!O169)*(1+BV169)+魂兽1!O171+化神!J168+魂骨!I168+魂环!J168+神兵!K167+神兵!AD167+魂核1!O169</f>
        <v>2336.5334000000003</v>
      </c>
      <c r="BB169">
        <f>(星级!AP169+阶位!AR169+战魄!L169+武魂!AR169+众神殿!L169+精神空间!AR168+天赋!AQ169+魂师之魄1!P169)*(1+BW169)+魂兽1!P171+化神!K168+魂骨!J168+魂环!K168+神兵!L167+神兵!AE167+魂核1!P169</f>
        <v>3010.3974000000003</v>
      </c>
      <c r="BC169">
        <f>(星级!AQ169+阶位!AS169+战魄!M169+武魂!AS169+众神殿!M169+精神空间!AS168+天赋!AR169+魂师之魄1!Q169)*(1+BX169)+魂兽1!Q171+化神!L168+魂骨!K168+魂环!L168+神兵!M167+神兵!AF167+魂核1!Q169</f>
        <v>2328.5724</v>
      </c>
      <c r="BD169">
        <f>(星级!AR169+阶位!AT169+战魄!N169+武魂!AT169+众神殿!N169+精神空间!AT168+天赋!AS169+魂师之魄1!R169)*(1+BY169)+魂兽1!R171+化神!M168+魂骨!L168+魂环!M168+神兵!N167+神兵!AG167+魂核1!R169</f>
        <v>16492</v>
      </c>
      <c r="BE169">
        <f>(星级!AS169+阶位!AU169+战魄!O169+武魂!AU169+众神殿!O169+精神空间!AU168+天赋!AT169+魂师之魄1!S169)*(1+BZ169)+魂兽1!S171+化神!N168+魂骨!M168+魂环!N168+神兵!O167+神兵!AH167+魂核1!S169</f>
        <v>273.59999999999997</v>
      </c>
      <c r="BF169">
        <f>(星级!AT169+阶位!AV169+战魄!P169+武魂!AV169+众神殿!P169+精神空间!AV168+天赋!AU169+魂师之魄1!T169)*(1+CA169)+魂兽1!T171+化神!O168+魂骨!N168+魂环!O168+神兵!P167+神兵!AI167+魂核1!T169</f>
        <v>147408.5992</v>
      </c>
      <c r="BG169">
        <f>(星级!AU169+阶位!AW169+战魄!Q169+武魂!AW169+众神殿!Q169+精神空间!AW168+天赋!AV169+魂师之魄1!U169)*(1+CB169)+魂兽1!U171+化神!P168+魂骨!O168+魂环!P168+神兵!Q167+神兵!AJ167+魂核1!U169</f>
        <v>147408.5992</v>
      </c>
      <c r="BH169">
        <f>化神!R168+魂环!Q168</f>
        <v>66655</v>
      </c>
      <c r="BI169">
        <f>化神!S168+魂环!R168</f>
        <v>66655</v>
      </c>
      <c r="BJ169">
        <f>魂环!S168</f>
        <v>2000</v>
      </c>
      <c r="BK169">
        <f>魂环!T168</f>
        <v>2000</v>
      </c>
      <c r="BL169">
        <f>魂核1!Y169+神器1!AD169+VLOOKUP(精神空间!$B$2,精神空间!$BR$4:$BT$11,2,)</f>
        <v>0.78991</v>
      </c>
      <c r="BM169">
        <f>魂核1!Z169+神器1!AE169+VLOOKUP(精神空间!$B$2,精神空间!$BR$4:$BT$11,2,)</f>
        <v>0.78991</v>
      </c>
      <c r="BO169">
        <f>战魄!T169+武魂!AZ169+好感度!D168+魂师之魄1!Y169+神器1!M169+魂兽1!X171+精神空间!BA168+精神空间!BC168</f>
        <v>3.1779099999999998</v>
      </c>
      <c r="BP169">
        <f>战魄!U169+武魂!BA169+好感度!E168+魂师之魄1!Z169+神器1!N169+魂兽1!Y171+精神空间!BB168+精神空间!BD168</f>
        <v>2.1779099999999998</v>
      </c>
      <c r="BQ169">
        <f>战魄!V169+武魂!BB169+好感度!F168+魂师之魄1!AA169+神器1!O169+魂兽1!Z171</f>
        <v>1.08</v>
      </c>
      <c r="BR169">
        <f>战魄!W169+武魂!BC169+好感度!G168+魂师之魄1!AB169+神器1!P169+魂兽1!AA171</f>
        <v>1.08</v>
      </c>
      <c r="BS169">
        <f>战魄!X169+武魂!BD169+好感度!H168+魂师之魄1!AC169+神器1!Q169+魂兽1!AB171</f>
        <v>1.5719999999999998</v>
      </c>
      <c r="BT169">
        <f>战魄!Y169+武魂!BE169+好感度!I168+魂师之魄1!AD169+神器1!R169+魂兽1!AC171</f>
        <v>1.5719999999999998</v>
      </c>
      <c r="BU169">
        <f>战魄!Z169+武魂!BF169+好感度!J168+魂师之魄1!AE169+神器1!S169+魂兽1!AD171</f>
        <v>1.5719999999999998</v>
      </c>
      <c r="BV169">
        <f>战魄!AA169+武魂!BG169+好感度!K168+魂师之魄1!AF169+神器1!T169+魂兽1!AE171</f>
        <v>1.5719999999999998</v>
      </c>
      <c r="BW169">
        <f>战魄!AB169+武魂!BH169+好感度!L168+魂师之魄1!AG169+神器1!U169+魂兽1!AF171</f>
        <v>1.5719999999999998</v>
      </c>
      <c r="BX169">
        <f>战魄!AC169+武魂!BI169+好感度!M168+魂师之魄1!AH169+神器1!V169+魂兽1!AG171</f>
        <v>1.552</v>
      </c>
      <c r="BY169">
        <f>战魄!AD169+武魂!BJ169+好感度!N168+魂师之魄1!AI169+神器1!W169+魂兽1!AH171</f>
        <v>1.48</v>
      </c>
      <c r="BZ169">
        <f>战魄!AE169+武魂!BK169+好感度!O168+魂师之魄1!AJ169+神器1!X169+魂兽1!AI171</f>
        <v>1.2799999999999998</v>
      </c>
      <c r="CA169">
        <f>战魄!AF169+武魂!BL169+好感度!P168+魂师之魄1!AK169+神器1!Y169+魂兽1!AJ171</f>
        <v>1.08</v>
      </c>
      <c r="CB169">
        <f>战魄!AG169+武魂!BM169+好感度!Q168+魂师之魄1!AL169+神器1!Z169+魂兽1!AK171</f>
        <v>1.08</v>
      </c>
    </row>
    <row r="170" spans="2:80" x14ac:dyDescent="0.2">
      <c r="B170">
        <v>166</v>
      </c>
      <c r="D170">
        <f>(星级!D170+阶位!D170+战魄!D170+武魂!D170+众神殿!D170+精神空间!D169+天赋!C170+魂师之魄1!H170)*(1+BO170)+魂兽1!H172+化神!C169+魂骨!B169+魂环!C169+神兵!D168+神兵!W168+魂核1!H170</f>
        <v>2516758.1909269402</v>
      </c>
      <c r="E170">
        <f>(星级!E170+阶位!E170+战魄!E170+武魂!E170+众神殿!E170+精神空间!E169+天赋!D170+魂师之魄1!I170)*(1+BP170)+魂兽1!I172+化神!D169+魂骨!C169+魂环!D169+神兵!E168+神兵!X168+魂核1!I170</f>
        <v>567470.10295778001</v>
      </c>
      <c r="F170">
        <f>(星级!F170+阶位!F170+战魄!F170+武魂!F170+众神殿!F170+精神空间!F169+天赋!E170+魂师之魄1!J170)*(1+BQ170)+魂兽1!J172+化神!E169+魂骨!D169+魂环!E169+神兵!F168+神兵!Y168+魂核1!J170</f>
        <v>229550.38032000003</v>
      </c>
      <c r="G170">
        <f>(星级!G170+阶位!G170+战魄!G170+武魂!G170+众神殿!G170+精神空间!G169+天赋!F170+魂师之魄1!K170)*(1+BR170)+魂兽1!K172+化神!F169+魂骨!E169+魂环!F169+神兵!G168+神兵!Z168+魂核1!K170</f>
        <v>172689.42031999998</v>
      </c>
      <c r="H170">
        <f>(星级!H170+阶位!H170+战魄!H170+武魂!H170+众神殿!H170+精神空间!H169+天赋!G170+魂师之魄1!L170)*(1+BS170)+魂兽1!L172+化神!G169+魂骨!F169+魂环!G169+神兵!H168+神兵!AA168+魂核1!L170</f>
        <v>2892.5998000000004</v>
      </c>
      <c r="I170">
        <f>(星级!I170+阶位!I170+战魄!I170+武魂!I170+众神殿!I170+精神空间!I169+天赋!H170+魂师之魄1!M170)*(1+BT170)+魂兽1!M172+化神!H169+魂骨!G169+魂环!H169+神兵!I168+神兵!AB168+魂核1!M170</f>
        <v>2347.3358000000003</v>
      </c>
      <c r="J170">
        <f>(星级!J170+阶位!J170+战魄!J170+武魂!J170+众神殿!J170+精神空间!J169+天赋!I170+魂师之魄1!N170)*(1+BU170)+魂兽1!N172+化神!I169+魂骨!H169+魂环!I169+神兵!J168+神兵!AC168+魂核1!N170</f>
        <v>2427.3558640000001</v>
      </c>
      <c r="K170">
        <f>(星级!K170+阶位!K170+战魄!K170+武魂!K170+众神殿!K170+精神空间!K169+天赋!J170+魂师之魄1!O170)*(1+BV170)+魂兽1!O172+化神!J169+魂骨!I169+魂环!J169+神兵!K168+神兵!AD168+魂核1!O170</f>
        <v>2357.6238000000003</v>
      </c>
      <c r="L170">
        <f>(星级!L170+阶位!L170+战魄!L170+武魂!L170+众神殿!L170+精神空间!L169+天赋!K170+魂师之魄1!P170)*(1+BW170)+魂兽1!P172+化神!K169+魂骨!J169+魂环!K169+神兵!L168+神兵!AE168+魂核1!P170</f>
        <v>3021.1998000000003</v>
      </c>
      <c r="M170">
        <f>(星级!M170+阶位!M170+战魄!M170+武魂!M170+众神殿!M170+精神空间!M169+天赋!L170+魂师之魄1!Q170)*(1+BX170)+魂兽1!Q172+化神!L169+魂骨!K169+魂环!L169+神兵!M168+神兵!AF168+魂核1!Q170</f>
        <v>2357.6238000000003</v>
      </c>
      <c r="N170">
        <f>(星级!N170+阶位!N170+战魄!N170+武魂!N170+众神殿!N170+精神空间!N169+天赋!M170+魂师之魄1!R170)*(1+BY170)+魂兽1!R172+化神!M169+魂骨!L169+魂环!M169+神兵!N168+神兵!AG168+魂核1!R170</f>
        <v>41540</v>
      </c>
      <c r="O170">
        <f>(星级!O170+阶位!O170+战魄!O170+武魂!O170+众神殿!O170+精神空间!O169+天赋!N170+魂师之魄1!S170)*(1+BZ170)+魂兽1!S172+化神!N169+魂骨!M169+魂环!N169+神兵!O168+神兵!AH168+魂核1!S170</f>
        <v>136.79999999999998</v>
      </c>
      <c r="P170">
        <f>(星级!P170+阶位!P170+战魄!P170+武魂!P170+众神殿!P170+精神空间!P169+天赋!O170+魂师之魄1!T170)*(1+CA170)+魂兽1!T172+化神!O169+魂骨!N169+魂环!O169+神兵!P168+神兵!AI168+魂核1!T170</f>
        <v>153745.79759999999</v>
      </c>
      <c r="Q170">
        <f>(星级!Q170+阶位!Q170+战魄!Q170+武魂!Q170+众神殿!Q170+精神空间!Q169+天赋!P170+魂师之魄1!U170)*(1+CB170)+魂兽1!U172+化神!P169+魂骨!O169+魂环!P169+神兵!Q168+神兵!AJ168+魂核1!U170</f>
        <v>153745.79759999999</v>
      </c>
      <c r="R170">
        <f>化神!R169+魂环!Q169</f>
        <v>66655</v>
      </c>
      <c r="S170">
        <f>化神!S169+魂环!R169</f>
        <v>66655</v>
      </c>
      <c r="T170">
        <f>魂环!S169</f>
        <v>2000</v>
      </c>
      <c r="U170">
        <f>魂环!T169</f>
        <v>2000</v>
      </c>
      <c r="V170">
        <f>魂核1!Y170+神器1!AD170+VLOOKUP(精神空间!$B$2,精神空间!$BR$4:$BT$11,2,)</f>
        <v>0.78991</v>
      </c>
      <c r="W170">
        <f>魂核1!Z170+神器1!AE170+VLOOKUP(精神空间!$B$2,精神空间!$BR$4:$BT$11,2,)</f>
        <v>0.78991</v>
      </c>
      <c r="Y170">
        <f>(星级!S170+阶位!T170+战魄!D170+武魂!T170+众神殿!D170+精神空间!T169+天赋!S170+魂师之魄1!H170)*(1+BO170)+魂兽1!H172+化神!C169+魂骨!B169+魂环!C169+神兵!D168+神兵!W168+魂核1!H170</f>
        <v>2488634.06334528</v>
      </c>
      <c r="Z170">
        <f>(星级!T170+阶位!U170+战魄!E170+武魂!U170+众神殿!E170+精神空间!U169+天赋!T170+魂师之魄1!I170)*(1+BP170)+魂兽1!I172+化神!D169+魂骨!C169+魂环!D169+神兵!E168+神兵!X168+魂核1!I170</f>
        <v>553792.75966698001</v>
      </c>
      <c r="AA170">
        <f>(星级!U170+阶位!V170+战魄!F170+武魂!V170+众神殿!F170+精神空间!V169+天赋!U170+魂师之魄1!J170)*(1+BQ170)+魂兽1!J172+化神!E169+魂骨!D169+魂环!E169+神兵!F168+神兵!Y168+魂核1!J170</f>
        <v>204226.09743999998</v>
      </c>
      <c r="AB170">
        <f>(星级!V170+阶位!W170+战魄!G170+武魂!W170+众神殿!G170+精神空间!W169+天赋!V170+魂师之魄1!K170)*(1+BR170)+魂兽1!K172+化神!F169+魂骨!E169+魂环!F169+神兵!G168+神兵!Z168+魂核1!K170</f>
        <v>156995.53743999999</v>
      </c>
      <c r="AC170">
        <f>(星级!W170+阶位!X170+战魄!H170+武魂!X170+众神殿!H170+精神空间!X169+天赋!W170+魂师之魄1!L170)*(1+BS170)+魂兽1!L172+化神!G169+魂骨!F169+魂环!G169+神兵!H168+神兵!AA168+魂核1!L170</f>
        <v>2865.4394800000005</v>
      </c>
      <c r="AD170">
        <f>(星级!X170+阶位!Y170+战魄!I170+武魂!Y170+众神殿!I170+精神空间!Y169+天赋!X170+魂师之魄1!M170)*(1+BT170)+魂兽1!M172+化神!H169+魂骨!G169+魂环!H169+神兵!I168+神兵!AB168+魂核1!M170</f>
        <v>2320.1754800000003</v>
      </c>
      <c r="AE170">
        <f>(星级!Y170+阶位!Z170+战魄!J170+武魂!Z170+众神殿!J170+精神空间!Z169+天赋!Y170+魂师之魄1!N170)*(1+BU170)+魂兽1!N172+化神!I169+魂骨!H169+魂环!I169+神兵!J168+神兵!AC168+魂核1!N170</f>
        <v>2454.5161840000001</v>
      </c>
      <c r="AF170">
        <f>(星级!Z170+阶位!AA170+战魄!K170+武魂!AA170+众神殿!K170+精神空间!AA169+天赋!Z170+魂师之魄1!O170)*(1+BV170)+魂兽1!O172+化神!J169+魂骨!I169+魂环!J169+神兵!K168+神兵!AD168+魂核1!O170</f>
        <v>2384.7841200000003</v>
      </c>
      <c r="AG170">
        <f>(星级!AA170+阶位!AB170+战魄!L170+武魂!AB170+众神殿!L170+精神空间!AB169+天赋!AA170+魂师之魄1!P170)*(1+BW170)+魂兽1!P172+化神!K169+魂骨!J169+魂环!K169+神兵!L168+神兵!AE168+魂核1!P170</f>
        <v>3021.1998000000003</v>
      </c>
      <c r="AH170">
        <f>(星级!AB170+阶位!AC170+战魄!M170+武魂!AC170+众神殿!M170+精神空间!AC169+天赋!AB170+魂师之魄1!Q170)*(1+BX170)+魂兽1!Q172+化神!L169+魂骨!K169+魂环!L169+神兵!M168+神兵!AF168+魂核1!Q170</f>
        <v>2357.6238000000003</v>
      </c>
      <c r="AI170">
        <f>(星级!AC170+阶位!AD170+战魄!N170+武魂!AD170+众神殿!N170+精神空间!AD169+天赋!AC170+魂师之魄1!R170)*(1+BY170)+魂兽1!R172+化神!M169+魂骨!L169+魂环!M169+神兵!N168+神兵!AG168+魂核1!R170</f>
        <v>33182.400000000001</v>
      </c>
      <c r="AJ170">
        <f>(星级!AD170+阶位!AE170+战魄!O170+武魂!AE170+众神殿!O170+精神空间!AE169+天赋!AD170+魂师之魄1!S170)*(1+BZ170)+魂兽1!S172+化神!N169+魂骨!M169+魂环!N169+神兵!O168+神兵!AH168+魂核1!S170</f>
        <v>216.6</v>
      </c>
      <c r="AK170">
        <f>(星级!AE170+阶位!AF170+战魄!P170+武魂!AF170+众神殿!P170+精神空间!AF169+天赋!AE170+魂师之魄1!T170)*(1+CA170)+魂兽1!T172+化神!O169+魂骨!N169+魂环!O169+神兵!P168+神兵!AI168+魂核1!T170</f>
        <v>147430.91759999999</v>
      </c>
      <c r="AL170">
        <f>(星级!AF170+阶位!AG170+战魄!Q170+武魂!AG170+众神殿!Q170+精神空间!AG169+天赋!AF170+魂师之魄1!U170)*(1+CB170)+魂兽1!U172+化神!P169+魂骨!O169+魂环!P169+神兵!Q168+神兵!AJ168+魂核1!U170</f>
        <v>147430.91759999999</v>
      </c>
      <c r="AM170">
        <f>化神!R169+魂环!Q169</f>
        <v>66655</v>
      </c>
      <c r="AN170">
        <f>化神!S169+魂环!R169</f>
        <v>66655</v>
      </c>
      <c r="AO170">
        <f>魂环!S169</f>
        <v>2000</v>
      </c>
      <c r="AP170">
        <f>魂环!T169</f>
        <v>2000</v>
      </c>
      <c r="AQ170">
        <f>魂核1!Y170+神器1!AD170+VLOOKUP(精神空间!$B$2,精神空间!$BR$4:$BT$11,2,)</f>
        <v>0.78991</v>
      </c>
      <c r="AR170">
        <f>魂核1!Z170+神器1!AE170+VLOOKUP(精神空间!$B$2,精神空间!$BR$4:$BT$11,2,)</f>
        <v>0.78991</v>
      </c>
      <c r="AT170">
        <f>(星级!AH170+阶位!AJ170+战魄!D170+武魂!AJ170+众神殿!D170+精神空间!AJ169+天赋!AI170+魂师之魄1!H170)*(1+BO170)+魂兽1!H172+化神!C169+魂骨!B169+魂环!C169+神兵!D168+神兵!W168+魂核1!H170</f>
        <v>2251269.3403976201</v>
      </c>
      <c r="AU170">
        <f>(星级!AI170+阶位!AK170+战魄!E170+武魂!AK170+众神殿!E170+精神空间!AK169+天赋!AJ170+魂师之魄1!I170)*(1+BP170)+魂兽1!I172+化神!D169+魂骨!C169+魂环!D169+神兵!E168+神兵!X168+魂核1!I170</f>
        <v>621870.68496209988</v>
      </c>
      <c r="AV170">
        <f>(星级!AJ170+阶位!AL170+战魄!F170+武魂!AL170+众神殿!F170+精神空间!AL169+天赋!AK170+魂师之魄1!J170)*(1+BQ170)+魂兽1!J172+化神!E169+魂骨!D169+魂环!E169+神兵!F168+神兵!Y168+魂核1!J170</f>
        <v>136357.22</v>
      </c>
      <c r="AW170">
        <f>(星级!AK170+阶位!AM170+战魄!G170+武魂!AM170+众神殿!G170+精神空间!AM169+天赋!AL170+魂师之魄1!K170)*(1+BR170)+魂兽1!K172+化神!F169+魂骨!E169+魂环!F169+神兵!G168+神兵!Z168+魂核1!K170</f>
        <v>180666.46160000001</v>
      </c>
      <c r="AX170">
        <f>(星级!AL170+阶位!AN170+战魄!H170+武魂!AN170+众神殿!H170+精神空间!AN169+天赋!AM170+魂师之魄1!L170)*(1+BS170)+魂兽1!L172+化神!G169+魂骨!F169+魂环!G169+神兵!H168+神兵!AA168+魂核1!L170</f>
        <v>2892.5998000000004</v>
      </c>
      <c r="AY170">
        <f>(星级!AM170+阶位!AO170+战魄!I170+武魂!AO170+众神殿!I170+精神空间!AO169+天赋!AN170+魂师之魄1!M170)*(1+BT170)+魂兽1!M172+化神!H169+魂骨!G169+魂环!H169+神兵!I168+神兵!AB168+魂核1!M170</f>
        <v>2347.3358000000003</v>
      </c>
      <c r="AZ170">
        <f>(星级!AN170+阶位!AP170+战魄!J170+武魂!AP170+众神殿!J170+精神空间!AP169+天赋!AO170+魂师之魄1!N170)*(1+BU170)+魂兽1!N172+化神!I169+魂骨!H169+魂环!I169+神兵!J168+神兵!AC168+魂核1!N170</f>
        <v>2427.3558640000001</v>
      </c>
      <c r="BA170">
        <f>(星级!AO170+阶位!AQ170+战魄!K170+武魂!AQ170+众神殿!K170+精神空间!AQ169+天赋!AP170+魂师之魄1!O170)*(1+BV170)+魂兽1!O172+化神!J169+魂骨!I169+魂环!J169+神兵!K168+神兵!AD168+魂核1!O170</f>
        <v>2347.3358000000003</v>
      </c>
      <c r="BB170">
        <f>(星级!AP170+阶位!AR170+战魄!L170+武魂!AR170+众神殿!L170+精神空间!AR169+天赋!AQ170+魂师之魄1!P170)*(1+BW170)+魂兽1!P172+化神!K169+魂骨!J169+魂环!K169+神兵!L168+神兵!AE168+魂核1!P170</f>
        <v>3021.1998000000003</v>
      </c>
      <c r="BC170">
        <f>(星级!AQ170+阶位!AS170+战魄!M170+武魂!AS170+众神殿!M170+精神空间!AS169+天赋!AR170+魂师之魄1!Q170)*(1+BX170)+魂兽1!Q172+化神!L169+魂骨!K169+魂环!L169+神兵!M168+神兵!AF168+魂核1!Q170</f>
        <v>2357.6238000000003</v>
      </c>
      <c r="BD170">
        <f>(星级!AR170+阶位!AT170+战魄!N170+武魂!AT170+众神殿!N170+精神空间!AT169+天赋!AS170+魂师之魄1!R170)*(1+BY170)+魂兽1!R172+化神!M169+魂骨!L169+魂环!M169+神兵!N168+神兵!AG168+魂核1!R170</f>
        <v>16591.2</v>
      </c>
      <c r="BE170">
        <f>(星级!AS170+阶位!AU170+战魄!O170+武魂!AU170+众神殿!O170+精神空间!AU169+天赋!AT170+魂师之魄1!S170)*(1+BZ170)+魂兽1!S172+化神!N169+魂骨!M169+魂环!N169+神兵!O168+神兵!AH168+魂核1!S170</f>
        <v>273.59999999999997</v>
      </c>
      <c r="BF170">
        <f>(星级!AT170+阶位!AV170+战魄!P170+武魂!AV170+众神殿!P170+精神空间!AV169+天赋!AU170+魂师之魄1!T170)*(1+CA170)+魂兽1!T172+化神!O169+魂骨!N169+魂环!O169+神兵!P168+神兵!AI168+魂核1!T170</f>
        <v>147430.91759999999</v>
      </c>
      <c r="BG170">
        <f>(星级!AU170+阶位!AW170+战魄!Q170+武魂!AW170+众神殿!Q170+精神空间!AW169+天赋!AV170+魂师之魄1!U170)*(1+CB170)+魂兽1!U172+化神!P169+魂骨!O169+魂环!P169+神兵!Q168+神兵!AJ168+魂核1!U170</f>
        <v>147430.91759999999</v>
      </c>
      <c r="BH170">
        <f>化神!R169+魂环!Q169</f>
        <v>66655</v>
      </c>
      <c r="BI170">
        <f>化神!S169+魂环!R169</f>
        <v>66655</v>
      </c>
      <c r="BJ170">
        <f>魂环!S169</f>
        <v>2000</v>
      </c>
      <c r="BK170">
        <f>魂环!T169</f>
        <v>2000</v>
      </c>
      <c r="BL170">
        <f>魂核1!Y170+神器1!AD170+VLOOKUP(精神空间!$B$2,精神空间!$BR$4:$BT$11,2,)</f>
        <v>0.78991</v>
      </c>
      <c r="BM170">
        <f>魂核1!Z170+神器1!AE170+VLOOKUP(精神空间!$B$2,精神空间!$BR$4:$BT$11,2,)</f>
        <v>0.78991</v>
      </c>
      <c r="BO170">
        <f>战魄!T170+武魂!AZ170+好感度!D169+魂师之魄1!Y170+神器1!M170+魂兽1!X172+精神空间!BA169+精神空间!BC169</f>
        <v>3.1779099999999998</v>
      </c>
      <c r="BP170">
        <f>战魄!U170+武魂!BA170+好感度!E169+魂师之魄1!Z170+神器1!N170+魂兽1!Y172+精神空间!BB169+精神空间!BD169</f>
        <v>2.1779099999999998</v>
      </c>
      <c r="BQ170">
        <f>战魄!V170+武魂!BB170+好感度!F169+魂师之魄1!AA170+神器1!O170+魂兽1!Z172</f>
        <v>1.08</v>
      </c>
      <c r="BR170">
        <f>战魄!W170+武魂!BC170+好感度!G169+魂师之魄1!AB170+神器1!P170+魂兽1!AA172</f>
        <v>1.08</v>
      </c>
      <c r="BS170">
        <f>战魄!X170+武魂!BD170+好感度!H169+魂师之魄1!AC170+神器1!Q170+魂兽1!AB172</f>
        <v>1.5719999999999998</v>
      </c>
      <c r="BT170">
        <f>战魄!Y170+武魂!BE170+好感度!I169+魂师之魄1!AD170+神器1!R170+魂兽1!AC172</f>
        <v>1.5719999999999998</v>
      </c>
      <c r="BU170">
        <f>战魄!Z170+武魂!BF170+好感度!J169+魂师之魄1!AE170+神器1!S170+魂兽1!AD172</f>
        <v>1.5719999999999998</v>
      </c>
      <c r="BV170">
        <f>战魄!AA170+武魂!BG170+好感度!K169+魂师之魄1!AF170+神器1!T170+魂兽1!AE172</f>
        <v>1.5719999999999998</v>
      </c>
      <c r="BW170">
        <f>战魄!AB170+武魂!BH170+好感度!L169+魂师之魄1!AG170+神器1!U170+魂兽1!AF172</f>
        <v>1.5719999999999998</v>
      </c>
      <c r="BX170">
        <f>战魄!AC170+武魂!BI170+好感度!M169+魂师之魄1!AH170+神器1!V170+魂兽1!AG172</f>
        <v>1.5719999999999998</v>
      </c>
      <c r="BY170">
        <f>战魄!AD170+武魂!BJ170+好感度!N169+魂师之魄1!AI170+神器1!W170+魂兽1!AH172</f>
        <v>1.48</v>
      </c>
      <c r="BZ170">
        <f>战魄!AE170+武魂!BK170+好感度!O169+魂师之魄1!AJ170+神器1!X170+魂兽1!AI172</f>
        <v>1.2799999999999998</v>
      </c>
      <c r="CA170">
        <f>战魄!AF170+武魂!BL170+好感度!P169+魂师之魄1!AK170+神器1!Y170+魂兽1!AJ172</f>
        <v>1.08</v>
      </c>
      <c r="CB170">
        <f>战魄!AG170+武魂!BM170+好感度!Q169+魂师之魄1!AL170+神器1!Z170+魂兽1!AK172</f>
        <v>1.08</v>
      </c>
    </row>
    <row r="171" spans="2:80" x14ac:dyDescent="0.2">
      <c r="B171">
        <v>167</v>
      </c>
      <c r="D171">
        <f>(星级!D171+阶位!D171+战魄!D171+武魂!D171+众神殿!D171+精神空间!D170+天赋!C171+魂师之魄1!H171)*(1+BO171)+魂兽1!H173+化神!C170+魂骨!B170+魂环!C170+神兵!D169+神兵!W169+魂核1!H171</f>
        <v>2519068.5751569401</v>
      </c>
      <c r="E171">
        <f>(星级!E171+阶位!E171+战魄!E171+武魂!E171+众神殿!E171+精神空间!E170+天赋!D171+魂师之魄1!I171)*(1+BP171)+魂兽1!I173+化神!D170+魂骨!C170+魂环!D170+神兵!E169+神兵!X169+魂核1!I171</f>
        <v>567950.60294977995</v>
      </c>
      <c r="F171">
        <f>(星级!F171+阶位!F171+战魄!F171+武魂!F171+众神殿!F171+精神空间!F170+天赋!E171+魂师之魄1!J171)*(1+BQ171)+魂兽1!J173+化神!E170+魂骨!D170+魂环!E170+神兵!F169+神兵!Y169+魂核1!J171</f>
        <v>229704.71631999998</v>
      </c>
      <c r="G171">
        <f>(星级!G171+阶位!G171+战魄!G171+武魂!G171+众神殿!G171+精神空间!G170+天赋!F171+魂师之魄1!K171)*(1+BR171)+魂兽1!K173+化神!F170+魂骨!E170+魂环!F170+神兵!G169+神兵!Z169+魂核1!K171</f>
        <v>172800.07631999999</v>
      </c>
      <c r="H171">
        <f>(星级!H171+阶位!H171+战魄!H171+武魂!H171+众神殿!H171+精神空间!H170+天赋!G171+魂师之魄1!L171)*(1+BS171)+魂兽1!L173+化神!G170+魂骨!F170+魂环!G170+神兵!H169+神兵!AA169+魂核1!L171</f>
        <v>2903.4022</v>
      </c>
      <c r="I171">
        <f>(星级!I171+阶位!I171+战魄!I171+武魂!I171+众神殿!I171+精神空间!I170+天赋!H171+魂师之魄1!M171)*(1+BT171)+魂兽1!M173+化神!H170+魂骨!G170+魂环!H170+神兵!I169+神兵!AB169+魂核1!M171</f>
        <v>2358.1382000000003</v>
      </c>
      <c r="J171">
        <f>(星级!J171+阶位!J171+战魄!J171+武魂!J171+众神殿!J171+精神空间!J170+天赋!I171+魂师之魄1!N171)*(1+BU171)+魂兽1!N173+化神!I170+魂骨!H170+魂环!I170+神兵!J169+神兵!AC169+魂核1!N171</f>
        <v>2438.1582640000001</v>
      </c>
      <c r="K171">
        <f>(星级!K171+阶位!K171+战魄!K171+武魂!K171+众神殿!K171+精神空间!K170+天赋!J171+魂师之魄1!O171)*(1+BV171)+魂兽1!O173+化神!J170+魂骨!I170+魂环!J170+神兵!K169+神兵!AD169+魂核1!O171</f>
        <v>2368.4262000000003</v>
      </c>
      <c r="L171">
        <f>(星级!L171+阶位!L171+战魄!L171+武魂!L171+众神殿!L171+精神空间!L170+天赋!K171+魂师之魄1!P171)*(1+BW171)+魂兽1!P173+化神!K170+魂骨!J170+魂环!K170+神兵!L169+神兵!AE169+魂核1!P171</f>
        <v>3032.0021999999999</v>
      </c>
      <c r="M171">
        <f>(星级!M171+阶位!M171+战魄!M171+武魂!M171+众神殿!M171+精神空间!M170+天赋!L171+魂师之魄1!Q171)*(1+BX171)+魂兽1!Q173+化神!L170+魂骨!K170+魂环!L170+神兵!M169+神兵!AF169+魂核1!Q171</f>
        <v>2368.4262000000003</v>
      </c>
      <c r="N171">
        <f>(星级!N171+阶位!N171+战魄!N171+武魂!N171+众神殿!N171+精神空间!N170+天赋!M171+魂师之魄1!R171)*(1+BY171)+魂兽1!R173+化神!M170+魂骨!L170+魂环!M170+神兵!N169+神兵!AG169+魂核1!R171</f>
        <v>42125</v>
      </c>
      <c r="O171">
        <f>(星级!O171+阶位!O171+战魄!O171+武魂!O171+众神殿!O171+精神空间!O170+天赋!N171+魂师之魄1!S171)*(1+BZ171)+魂兽1!S173+化神!N170+魂骨!M170+魂环!N170+神兵!O169+神兵!AH169+魂核1!S171</f>
        <v>136.79999999999998</v>
      </c>
      <c r="P171">
        <f>(星级!P171+阶位!P171+战魄!P171+武魂!P171+众神殿!P171+精神空间!P170+天赋!O171+魂师之魄1!T171)*(1+CA171)+魂兽1!T173+化神!O170+魂骨!N170+魂环!O170+神兵!P169+神兵!AI169+魂核1!T171</f>
        <v>153768.11600000001</v>
      </c>
      <c r="Q171">
        <f>(星级!Q171+阶位!Q171+战魄!Q171+武魂!Q171+众神殿!Q171+精神空间!Q170+天赋!P171+魂师之魄1!U171)*(1+CB171)+魂兽1!U173+化神!P170+魂骨!O170+魂环!P170+神兵!Q169+神兵!AJ169+魂核1!U171</f>
        <v>153768.11600000001</v>
      </c>
      <c r="R171">
        <f>化神!R170+魂环!Q170</f>
        <v>66655</v>
      </c>
      <c r="S171">
        <f>化神!S170+魂环!R170</f>
        <v>66655</v>
      </c>
      <c r="T171">
        <f>魂环!S170</f>
        <v>2000</v>
      </c>
      <c r="U171">
        <f>魂环!T170</f>
        <v>2000</v>
      </c>
      <c r="V171">
        <f>魂核1!Y171+神器1!AD171+VLOOKUP(精神空间!$B$2,精神空间!$BR$4:$BT$11,2,)</f>
        <v>0.78991</v>
      </c>
      <c r="W171">
        <f>魂核1!Z171+神器1!AE171+VLOOKUP(精神空间!$B$2,精神空间!$BR$4:$BT$11,2,)</f>
        <v>0.78991</v>
      </c>
      <c r="Y171">
        <f>(星级!S171+阶位!T171+战魄!D171+武魂!T171+众神殿!D171+精神空间!T170+天赋!S171+魂师之魄1!H171)*(1+BO171)+魂兽1!H173+化神!C170+魂骨!B170+魂环!C170+神兵!D169+神兵!W169+魂核1!H171</f>
        <v>2490709.6490332801</v>
      </c>
      <c r="Z171">
        <f>(星级!T171+阶位!U171+战魄!E171+武魂!U171+众神殿!E171+精神空间!U170+天赋!T171+魂师之魄1!I171)*(1+BP171)+魂兽1!I173+化神!D170+魂骨!C170+魂环!D170+神兵!E169+神兵!X169+魂核1!I171</f>
        <v>554296.14061097999</v>
      </c>
      <c r="AA171">
        <f>(星级!U171+阶位!V171+战魄!F171+武魂!V171+众神殿!F171+精神空间!V170+天赋!U171+魂师之魄1!J171)*(1+BQ171)+魂兽1!J173+化神!E170+魂骨!D170+魂环!E170+神兵!F169+神兵!Y169+魂核1!J171</f>
        <v>204350.06544000001</v>
      </c>
      <c r="AB171">
        <f>(星级!V171+阶位!W171+战魄!G171+武魂!W171+众神殿!G171+精神空间!W170+天赋!V171+魂师之魄1!K171)*(1+BR171)+魂兽1!K173+化神!F170+魂骨!E170+魂环!F170+神兵!G169+神兵!Z169+魂核1!K171</f>
        <v>157086.22544000001</v>
      </c>
      <c r="AC171">
        <f>(星级!W171+阶位!X171+战魄!H171+武魂!X171+众神殿!H171+精神空间!X170+天赋!W171+魂师之魄1!L171)*(1+BS171)+魂兽1!L173+化神!G170+魂骨!F170+魂环!G170+神兵!H169+神兵!AA169+魂核1!L171</f>
        <v>2876.24188</v>
      </c>
      <c r="AD171">
        <f>(星级!X171+阶位!Y171+战魄!I171+武魂!Y171+众神殿!I171+精神空间!Y170+天赋!X171+魂师之魄1!M171)*(1+BT171)+魂兽1!M173+化神!H170+魂骨!G170+魂环!H170+神兵!I169+神兵!AB169+魂核1!M171</f>
        <v>2330.9778799999999</v>
      </c>
      <c r="AE171">
        <f>(星级!Y171+阶位!Z171+战魄!J171+武魂!Z171+众神殿!J171+精神空间!Z170+天赋!Y171+魂师之魄1!N171)*(1+BU171)+魂兽1!N173+化神!I170+魂骨!H170+魂环!I170+神兵!J169+神兵!AC169+魂核1!N171</f>
        <v>2465.3185840000001</v>
      </c>
      <c r="AF171">
        <f>(星级!Z171+阶位!AA171+战魄!K171+武魂!AA171+众神殿!K171+精神空间!AA170+天赋!Z171+魂师之魄1!O171)*(1+BV171)+魂兽1!O173+化神!J170+魂骨!I170+魂环!J170+神兵!K169+神兵!AD169+魂核1!O171</f>
        <v>2395.5865199999998</v>
      </c>
      <c r="AG171">
        <f>(星级!AA171+阶位!AB171+战魄!L171+武魂!AB171+众神殿!L171+精神空间!AB170+天赋!AA171+魂师之魄1!P171)*(1+BW171)+魂兽1!P173+化神!K170+魂骨!J170+魂环!K170+神兵!L169+神兵!AE169+魂核1!P171</f>
        <v>3032.0021999999999</v>
      </c>
      <c r="AH171">
        <f>(星级!AB171+阶位!AC171+战魄!M171+武魂!AC171+众神殿!M171+精神空间!AC170+天赋!AB171+魂师之魄1!Q171)*(1+BX171)+魂兽1!Q173+化神!L170+魂骨!K170+魂环!L170+神兵!M169+神兵!AF169+魂核1!Q171</f>
        <v>2368.4262000000003</v>
      </c>
      <c r="AI171">
        <f>(星级!AC171+阶位!AD171+战魄!N171+武魂!AD171+众神殿!N171+精神空间!AD170+天赋!AC171+魂师之魄1!R171)*(1+BY171)+魂兽1!R173+化神!M170+魂骨!L170+魂环!M170+神兵!N169+神兵!AG169+魂核1!R171</f>
        <v>33650</v>
      </c>
      <c r="AJ171">
        <f>(星级!AD171+阶位!AE171+战魄!O171+武魂!AE171+众神殿!O171+精神空间!AE170+天赋!AD171+魂师之魄1!S171)*(1+BZ171)+魂兽1!S173+化神!N170+魂骨!M170+魂环!N170+神兵!O169+神兵!AH169+魂核1!S171</f>
        <v>216.6</v>
      </c>
      <c r="AK171">
        <f>(星级!AE171+阶位!AF171+战魄!P171+武魂!AF171+众神殿!P171+精神空间!AF170+天赋!AE171+魂师之魄1!T171)*(1+CA171)+魂兽1!T173+化神!O170+魂骨!N170+魂环!O170+神兵!P169+神兵!AI169+魂核1!T171</f>
        <v>147453.236</v>
      </c>
      <c r="AL171">
        <f>(星级!AF171+阶位!AG171+战魄!Q171+武魂!AG171+众神殿!Q171+精神空间!AG170+天赋!AF171+魂师之魄1!U171)*(1+CB171)+魂兽1!U173+化神!P170+魂骨!O170+魂环!P170+神兵!Q169+神兵!AJ169+魂核1!U171</f>
        <v>147453.236</v>
      </c>
      <c r="AM171">
        <f>化神!R170+魂环!Q170</f>
        <v>66655</v>
      </c>
      <c r="AN171">
        <f>化神!S170+魂环!R170</f>
        <v>66655</v>
      </c>
      <c r="AO171">
        <f>魂环!S170</f>
        <v>2000</v>
      </c>
      <c r="AP171">
        <f>魂环!T170</f>
        <v>2000</v>
      </c>
      <c r="AQ171">
        <f>魂核1!Y171+神器1!AD171+VLOOKUP(精神空间!$B$2,精神空间!$BR$4:$BT$11,2,)</f>
        <v>0.78991</v>
      </c>
      <c r="AR171">
        <f>魂核1!Z171+神器1!AE171+VLOOKUP(精神空间!$B$2,精神空间!$BR$4:$BT$11,2,)</f>
        <v>0.78991</v>
      </c>
      <c r="AT171">
        <f>(星级!AH171+阶位!AJ171+战魄!D171+武魂!AJ171+众神殿!D171+精神空间!AJ170+天赋!AI171+魂师之魄1!H171)*(1+BO171)+魂兽1!H173+化神!C170+魂骨!B170+魂环!C170+神兵!D169+神兵!W169+魂核1!H171</f>
        <v>2253115.9766176199</v>
      </c>
      <c r="AU171">
        <f>(星级!AI171+阶位!AK171+战魄!E171+武魂!AK171+众神殿!E171+精神空间!AK170+天赋!AJ171+魂师之魄1!I171)*(1+BP171)+魂兽1!I173+化神!D170+魂骨!C170+魂环!D170+神兵!E169+神兵!X169+魂核1!I171</f>
        <v>622404.09715559997</v>
      </c>
      <c r="AV171">
        <f>(星级!AJ171+阶位!AL171+战魄!F171+武魂!AL171+众神殿!F171+精神空间!AL170+天赋!AK171+魂师之魄1!J171)*(1+BQ171)+魂兽1!J173+化神!E170+魂骨!D170+魂环!E170+神兵!F169+神兵!Y169+魂核1!J171</f>
        <v>136437.27919999999</v>
      </c>
      <c r="AW171">
        <f>(星级!AK171+阶位!AM171+战魄!G171+武魂!AM171+众神殿!G171+精神空间!AM170+天赋!AL171+魂师之魄1!K171)*(1+BR171)+魂兽1!K173+化神!F170+魂骨!E170+魂环!F170+神兵!G169+神兵!Z169+魂核1!K171</f>
        <v>180777.1384</v>
      </c>
      <c r="AX171">
        <f>(星级!AL171+阶位!AN171+战魄!H171+武魂!AN171+众神殿!H171+精神空间!AN170+天赋!AM171+魂师之魄1!L171)*(1+BS171)+魂兽1!L173+化神!G170+魂骨!F170+魂环!G170+神兵!H169+神兵!AA169+魂核1!L171</f>
        <v>2903.4022</v>
      </c>
      <c r="AY171">
        <f>(星级!AM171+阶位!AO171+战魄!I171+武魂!AO171+众神殿!I171+精神空间!AO170+天赋!AN171+魂师之魄1!M171)*(1+BT171)+魂兽1!M173+化神!H170+魂骨!G170+魂环!H170+神兵!I169+神兵!AB169+魂核1!M171</f>
        <v>2358.1382000000003</v>
      </c>
      <c r="AZ171">
        <f>(星级!AN171+阶位!AP171+战魄!J171+武魂!AP171+众神殿!J171+精神空间!AP170+天赋!AO171+魂师之魄1!N171)*(1+BU171)+魂兽1!N173+化神!I170+魂骨!H170+魂环!I170+神兵!J169+神兵!AC169+魂核1!N171</f>
        <v>2438.1582640000001</v>
      </c>
      <c r="BA171">
        <f>(星级!AO171+阶位!AQ171+战魄!K171+武魂!AQ171+众神殿!K171+精神空间!AQ170+天赋!AP171+魂师之魄1!O171)*(1+BV171)+魂兽1!O173+化神!J170+魂骨!I170+魂环!J170+神兵!K169+神兵!AD169+魂核1!O171</f>
        <v>2358.1382000000003</v>
      </c>
      <c r="BB171">
        <f>(星级!AP171+阶位!AR171+战魄!L171+武魂!AR171+众神殿!L171+精神空间!AR170+天赋!AQ171+魂师之魄1!P171)*(1+BW171)+魂兽1!P173+化神!K170+魂骨!J170+魂环!K170+神兵!L169+神兵!AE169+魂核1!P171</f>
        <v>3032.0021999999999</v>
      </c>
      <c r="BC171">
        <f>(星级!AQ171+阶位!AS171+战魄!M171+武魂!AS171+众神殿!M171+精神空间!AS170+天赋!AR171+魂师之魄1!Q171)*(1+BX171)+魂兽1!Q173+化神!L170+魂骨!K170+魂环!L170+神兵!M169+神兵!AF169+魂核1!Q171</f>
        <v>2368.4262000000003</v>
      </c>
      <c r="BD171">
        <f>(星级!AR171+阶位!AT171+战魄!N171+武魂!AT171+众神殿!N171+精神空间!AT170+天赋!AS171+魂师之魄1!R171)*(1+BY171)+魂兽1!R173+化神!M170+魂骨!L170+魂环!M170+神兵!N169+神兵!AG169+魂核1!R171</f>
        <v>16825</v>
      </c>
      <c r="BE171">
        <f>(星级!AS171+阶位!AU171+战魄!O171+武魂!AU171+众神殿!O171+精神空间!AU170+天赋!AT171+魂师之魄1!S171)*(1+BZ171)+魂兽1!S173+化神!N170+魂骨!M170+魂环!N170+神兵!O169+神兵!AH169+魂核1!S171</f>
        <v>273.59999999999997</v>
      </c>
      <c r="BF171">
        <f>(星级!AT171+阶位!AV171+战魄!P171+武魂!AV171+众神殿!P171+精神空间!AV170+天赋!AU171+魂师之魄1!T171)*(1+CA171)+魂兽1!T173+化神!O170+魂骨!N170+魂环!O170+神兵!P169+神兵!AI169+魂核1!T171</f>
        <v>147453.236</v>
      </c>
      <c r="BG171">
        <f>(星级!AU171+阶位!AW171+战魄!Q171+武魂!AW171+众神殿!Q171+精神空间!AW170+天赋!AV171+魂师之魄1!U171)*(1+CB171)+魂兽1!U173+化神!P170+魂骨!O170+魂环!P170+神兵!Q169+神兵!AJ169+魂核1!U171</f>
        <v>147453.236</v>
      </c>
      <c r="BH171">
        <f>化神!R170+魂环!Q170</f>
        <v>66655</v>
      </c>
      <c r="BI171">
        <f>化神!S170+魂环!R170</f>
        <v>66655</v>
      </c>
      <c r="BJ171">
        <f>魂环!S170</f>
        <v>2000</v>
      </c>
      <c r="BK171">
        <f>魂环!T170</f>
        <v>2000</v>
      </c>
      <c r="BL171">
        <f>魂核1!Y171+神器1!AD171+VLOOKUP(精神空间!$B$2,精神空间!$BR$4:$BT$11,2,)</f>
        <v>0.78991</v>
      </c>
      <c r="BM171">
        <f>魂核1!Z171+神器1!AE171+VLOOKUP(精神空间!$B$2,精神空间!$BR$4:$BT$11,2,)</f>
        <v>0.78991</v>
      </c>
      <c r="BO171">
        <f>战魄!T171+武魂!AZ171+好感度!D170+魂师之魄1!Y171+神器1!M171+魂兽1!X173+精神空间!BA170+精神空间!BC170</f>
        <v>3.1779099999999998</v>
      </c>
      <c r="BP171">
        <f>战魄!U171+武魂!BA171+好感度!E170+魂师之魄1!Z171+神器1!N171+魂兽1!Y173+精神空间!BB170+精神空间!BD170</f>
        <v>2.1779099999999998</v>
      </c>
      <c r="BQ171">
        <f>战魄!V171+武魂!BB171+好感度!F170+魂师之魄1!AA171+神器1!O171+魂兽1!Z173</f>
        <v>1.08</v>
      </c>
      <c r="BR171">
        <f>战魄!W171+武魂!BC171+好感度!G170+魂师之魄1!AB171+神器1!P171+魂兽1!AA173</f>
        <v>1.08</v>
      </c>
      <c r="BS171">
        <f>战魄!X171+武魂!BD171+好感度!H170+魂师之魄1!AC171+神器1!Q171+魂兽1!AB173</f>
        <v>1.5719999999999998</v>
      </c>
      <c r="BT171">
        <f>战魄!Y171+武魂!BE171+好感度!I170+魂师之魄1!AD171+神器1!R171+魂兽1!AC173</f>
        <v>1.5719999999999998</v>
      </c>
      <c r="BU171">
        <f>战魄!Z171+武魂!BF171+好感度!J170+魂师之魄1!AE171+神器1!S171+魂兽1!AD173</f>
        <v>1.5719999999999998</v>
      </c>
      <c r="BV171">
        <f>战魄!AA171+武魂!BG171+好感度!K170+魂师之魄1!AF171+神器1!T171+魂兽1!AE173</f>
        <v>1.5719999999999998</v>
      </c>
      <c r="BW171">
        <f>战魄!AB171+武魂!BH171+好感度!L170+魂师之魄1!AG171+神器1!U171+魂兽1!AF173</f>
        <v>1.5719999999999998</v>
      </c>
      <c r="BX171">
        <f>战魄!AC171+武魂!BI171+好感度!M170+魂师之魄1!AH171+神器1!V171+魂兽1!AG173</f>
        <v>1.5719999999999998</v>
      </c>
      <c r="BY171">
        <f>战魄!AD171+武魂!BJ171+好感度!N170+魂师之魄1!AI171+神器1!W171+魂兽1!AH173</f>
        <v>1.5</v>
      </c>
      <c r="BZ171">
        <f>战魄!AE171+武魂!BK171+好感度!O170+魂师之魄1!AJ171+神器1!X171+魂兽1!AI173</f>
        <v>1.2799999999999998</v>
      </c>
      <c r="CA171">
        <f>战魄!AF171+武魂!BL171+好感度!P170+魂师之魄1!AK171+神器1!Y171+魂兽1!AJ173</f>
        <v>1.08</v>
      </c>
      <c r="CB171">
        <f>战魄!AG171+武魂!BM171+好感度!Q170+魂师之魄1!AL171+神器1!Z171+魂兽1!AK173</f>
        <v>1.08</v>
      </c>
    </row>
    <row r="172" spans="2:80" x14ac:dyDescent="0.2">
      <c r="B172">
        <v>168</v>
      </c>
      <c r="D172">
        <f>(星级!D172+阶位!D172+战魄!D172+武魂!D172+众神殿!D172+精神空间!D171+天赋!C172+魂师之魄1!H172)*(1+BO172)+魂兽1!H174+化神!C171+魂骨!B171+魂环!C171+神兵!D170+神兵!W170+魂核1!H172</f>
        <v>2521378.9593869401</v>
      </c>
      <c r="E172">
        <f>(星级!E172+阶位!E172+战魄!E172+武魂!E172+众神殿!E172+精神空间!E171+天赋!D172+魂师之魄1!I172)*(1+BP172)+魂兽1!I174+化神!D171+魂骨!C171+魂环!D171+神兵!E170+神兵!X170+魂核1!I172</f>
        <v>568431.10294178</v>
      </c>
      <c r="F172">
        <f>(星级!F172+阶位!F172+战魄!F172+武魂!F172+众神殿!F172+精神空间!F171+天赋!E172+魂师之魄1!J172)*(1+BQ172)+魂兽1!J174+化神!E171+魂骨!D171+魂环!E171+神兵!F170+神兵!Y170+魂核1!J172</f>
        <v>229859.05232000002</v>
      </c>
      <c r="G172">
        <f>(星级!G172+阶位!G172+战魄!G172+武魂!G172+众神殿!G172+精神空间!G171+天赋!F172+魂师之魄1!K172)*(1+BR172)+魂兽1!K174+化神!F171+魂骨!E171+魂环!F171+神兵!G170+神兵!Z170+魂核1!K172</f>
        <v>172910.73232000001</v>
      </c>
      <c r="H172">
        <f>(星级!H172+阶位!H172+战魄!H172+武魂!H172+众神殿!H172+精神空间!H171+天赋!G172+魂师之魄1!L172)*(1+BS172)+魂兽1!L174+化神!G171+魂骨!F171+魂环!G171+神兵!H170+神兵!AA170+魂核1!L172</f>
        <v>2914.2046000000005</v>
      </c>
      <c r="I172">
        <f>(星级!I172+阶位!I172+战魄!I172+武魂!I172+众神殿!I172+精神空间!I171+天赋!H172+魂师之魄1!M172)*(1+BT172)+魂兽1!M174+化神!H171+魂骨!G171+魂环!H171+神兵!I170+神兵!AB170+魂核1!M172</f>
        <v>2368.9406000000004</v>
      </c>
      <c r="J172">
        <f>(星级!J172+阶位!J172+战魄!J172+武魂!J172+众神殿!J172+精神空间!J171+天赋!I172+魂师之魄1!N172)*(1+BU172)+魂兽1!N174+化神!I171+魂骨!H171+魂环!I171+神兵!J170+神兵!AC170+魂核1!N172</f>
        <v>2448.9606640000002</v>
      </c>
      <c r="K172">
        <f>(星级!K172+阶位!K172+战魄!K172+武魂!K172+众神殿!K172+精神空间!K171+天赋!J172+魂师之魄1!O172)*(1+BV172)+魂兽1!O174+化神!J171+魂骨!I171+魂环!J171+神兵!K170+神兵!AD170+魂核1!O172</f>
        <v>2379.2286000000004</v>
      </c>
      <c r="L172">
        <f>(星级!L172+阶位!L172+战魄!L172+武魂!L172+众神殿!L172+精神空间!L171+天赋!K172+魂师之魄1!P172)*(1+BW172)+魂兽1!P174+化神!K171+魂骨!J171+魂环!K171+神兵!L170+神兵!AE170+魂核1!P172</f>
        <v>3042.8046000000004</v>
      </c>
      <c r="M172">
        <f>(星级!M172+阶位!M172+战魄!M172+武魂!M172+众神殿!M172+精神空间!M171+天赋!L172+魂师之魄1!Q172)*(1+BX172)+魂兽1!Q174+化神!L171+魂骨!K171+魂环!L171+神兵!M170+神兵!AF170+魂核1!Q172</f>
        <v>2379.2286000000004</v>
      </c>
      <c r="N172">
        <f>(星级!N172+阶位!N172+战魄!N172+武魂!N172+众神殿!N172+精神空间!N171+天赋!M172+魂师之魄1!R172)*(1+BY172)+魂兽1!R174+化神!M171+魂骨!L171+魂环!M171+神兵!N170+神兵!AG170+魂核1!R172</f>
        <v>42375</v>
      </c>
      <c r="O172">
        <f>(星级!O172+阶位!O172+战魄!O172+武魂!O172+众神殿!O172+精神空间!O171+天赋!N172+魂师之魄1!S172)*(1+BZ172)+魂兽1!S174+化神!N171+魂骨!M171+魂环!N171+神兵!O170+神兵!AH170+魂核1!S172</f>
        <v>137.4</v>
      </c>
      <c r="P172">
        <f>(星级!P172+阶位!P172+战魄!P172+武魂!P172+众神殿!P172+精神空间!P171+天赋!O172+魂师之魄1!T172)*(1+CA172)+魂兽1!T174+化神!O171+魂骨!N171+魂环!O171+神兵!P170+神兵!AI170+魂核1!T172</f>
        <v>153790.4344</v>
      </c>
      <c r="Q172">
        <f>(星级!Q172+阶位!Q172+战魄!Q172+武魂!Q172+众神殿!Q172+精神空间!Q171+天赋!P172+魂师之魄1!U172)*(1+CB172)+魂兽1!U174+化神!P171+魂骨!O171+魂环!P171+神兵!Q170+神兵!AJ170+魂核1!U172</f>
        <v>153790.4344</v>
      </c>
      <c r="R172">
        <f>化神!R171+魂环!Q171</f>
        <v>66655</v>
      </c>
      <c r="S172">
        <f>化神!S171+魂环!R171</f>
        <v>66655</v>
      </c>
      <c r="T172">
        <f>魂环!S171</f>
        <v>2000</v>
      </c>
      <c r="U172">
        <f>魂环!T171</f>
        <v>2000</v>
      </c>
      <c r="V172">
        <f>魂核1!Y172+神器1!AD172+VLOOKUP(精神空间!$B$2,精神空间!$BR$4:$BT$11,2,)</f>
        <v>0.78991</v>
      </c>
      <c r="W172">
        <f>魂核1!Z172+神器1!AE172+VLOOKUP(精神空间!$B$2,精神空间!$BR$4:$BT$11,2,)</f>
        <v>0.78991</v>
      </c>
      <c r="Y172">
        <f>(星级!S172+阶位!T172+战魄!D172+武魂!T172+众神殿!D172+精神空间!T171+天赋!S172+魂师之魄1!H172)*(1+BO172)+魂兽1!H174+化神!C171+魂骨!B171+魂环!C171+神兵!D170+神兵!W170+魂核1!H172</f>
        <v>2492785.2347212802</v>
      </c>
      <c r="Z172">
        <f>(星级!T172+阶位!U172+战魄!E172+武魂!U172+众神殿!E172+精神空间!U171+天赋!T172+魂师之魄1!I172)*(1+BP172)+魂兽1!I174+化神!D171+魂骨!C171+魂环!D171+神兵!E170+神兵!X170+魂核1!I172</f>
        <v>554799.52155497996</v>
      </c>
      <c r="AA172">
        <f>(星级!U172+阶位!V172+战魄!F172+武魂!V172+众神殿!F172+精神空间!V171+天赋!U172+魂师之魄1!J172)*(1+BQ172)+魂兽1!J174+化神!E171+魂骨!D171+魂环!E171+神兵!F170+神兵!Y170+魂核1!J172</f>
        <v>204474.03344</v>
      </c>
      <c r="AB172">
        <f>(星级!V172+阶位!W172+战魄!G172+武魂!W172+众神殿!G172+精神空间!W171+天赋!V172+魂师之魄1!K172)*(1+BR172)+魂兽1!K174+化神!F171+魂骨!E171+魂环!F171+神兵!G170+神兵!Z170+魂核1!K172</f>
        <v>157176.91344</v>
      </c>
      <c r="AC172">
        <f>(星级!W172+阶位!X172+战魄!H172+武魂!X172+众神殿!H172+精神空间!X171+天赋!W172+魂师之魄1!L172)*(1+BS172)+魂兽1!L174+化神!G171+魂骨!F171+魂环!G171+神兵!H170+神兵!AA170+魂核1!L172</f>
        <v>2887.0442800000001</v>
      </c>
      <c r="AD172">
        <f>(星级!X172+阶位!Y172+战魄!I172+武魂!Y172+众神殿!I172+精神空间!Y171+天赋!X172+魂师之魄1!M172)*(1+BT172)+魂兽1!M174+化神!H171+魂骨!G171+魂环!H171+神兵!I170+神兵!AB170+魂核1!M172</f>
        <v>2341.7802799999999</v>
      </c>
      <c r="AE172">
        <f>(星级!Y172+阶位!Z172+战魄!J172+武魂!Z172+众神殿!J172+精神空间!Z171+天赋!Y172+魂师之魄1!N172)*(1+BU172)+魂兽1!N174+化神!I171+魂骨!H171+魂环!I171+神兵!J170+神兵!AC170+魂核1!N172</f>
        <v>2476.1209840000001</v>
      </c>
      <c r="AF172">
        <f>(星级!Z172+阶位!AA172+战魄!K172+武魂!AA172+众神殿!K172+精神空间!AA171+天赋!Z172+魂师之魄1!O172)*(1+BV172)+魂兽1!O174+化神!J171+魂骨!I171+魂环!J171+神兵!K170+神兵!AD170+魂核1!O172</f>
        <v>2406.3889199999999</v>
      </c>
      <c r="AG172">
        <f>(星级!AA172+阶位!AB172+战魄!L172+武魂!AB172+众神殿!L172+精神空间!AB171+天赋!AA172+魂师之魄1!P172)*(1+BW172)+魂兽1!P174+化神!K171+魂骨!J171+魂环!K171+神兵!L170+神兵!AE170+魂核1!P172</f>
        <v>3042.8046000000004</v>
      </c>
      <c r="AH172">
        <f>(星级!AB172+阶位!AC172+战魄!M172+武魂!AC172+众神殿!M172+精神空间!AC171+天赋!AB172+魂师之魄1!Q172)*(1+BX172)+魂兽1!Q174+化神!L171+魂骨!K171+魂环!L171+神兵!M170+神兵!AF170+魂核1!Q172</f>
        <v>2379.2286000000004</v>
      </c>
      <c r="AI172">
        <f>(星级!AC172+阶位!AD172+战魄!N172+武魂!AD172+众神殿!N172+精神空间!AD171+天赋!AC172+魂师之魄1!R172)*(1+BY172)+魂兽1!R174+化神!M171+魂骨!L171+魂环!M171+神兵!N170+神兵!AG170+魂核1!R172</f>
        <v>33850</v>
      </c>
      <c r="AJ172">
        <f>(星级!AD172+阶位!AE172+战魄!O172+武魂!AE172+众神殿!O172+精神空间!AE171+天赋!AD172+魂师之魄1!S172)*(1+BZ172)+魂兽1!S174+化神!N171+魂骨!M171+魂环!N171+神兵!O170+神兵!AH170+魂核1!S172</f>
        <v>217.55</v>
      </c>
      <c r="AK172">
        <f>(星级!AE172+阶位!AF172+战魄!P172+武魂!AF172+众神殿!P172+精神空间!AF171+天赋!AE172+魂师之魄1!T172)*(1+CA172)+魂兽1!T174+化神!O171+魂骨!N171+魂环!O171+神兵!P170+神兵!AI170+魂核1!T172</f>
        <v>147475.55439999999</v>
      </c>
      <c r="AL172">
        <f>(星级!AF172+阶位!AG172+战魄!Q172+武魂!AG172+众神殿!Q172+精神空间!AG171+天赋!AF172+魂师之魄1!U172)*(1+CB172)+魂兽1!U174+化神!P171+魂骨!O171+魂环!P171+神兵!Q170+神兵!AJ170+魂核1!U172</f>
        <v>147475.55439999999</v>
      </c>
      <c r="AM172">
        <f>化神!R171+魂环!Q171</f>
        <v>66655</v>
      </c>
      <c r="AN172">
        <f>化神!S171+魂环!R171</f>
        <v>66655</v>
      </c>
      <c r="AO172">
        <f>魂环!S171</f>
        <v>2000</v>
      </c>
      <c r="AP172">
        <f>魂环!T171</f>
        <v>2000</v>
      </c>
      <c r="AQ172">
        <f>魂核1!Y172+神器1!AD172+VLOOKUP(精神空间!$B$2,精神空间!$BR$4:$BT$11,2,)</f>
        <v>0.78991</v>
      </c>
      <c r="AR172">
        <f>魂核1!Z172+神器1!AE172+VLOOKUP(精神空间!$B$2,精神空间!$BR$4:$BT$11,2,)</f>
        <v>0.78991</v>
      </c>
      <c r="AT172">
        <f>(星级!AH172+阶位!AJ172+战魄!D172+武魂!AJ172+众神殿!D172+精神空间!AJ171+天赋!AI172+魂师之魄1!H172)*(1+BO172)+魂兽1!H174+化神!C171+魂骨!B171+魂环!C171+神兵!D170+神兵!W170+魂核1!H172</f>
        <v>2254962.6128376201</v>
      </c>
      <c r="AU172">
        <f>(星级!AI172+阶位!AK172+战魄!E172+武魂!AK172+众神殿!E172+精神空间!AK171+天赋!AJ172+魂师之魄1!I172)*(1+BP172)+魂兽1!I174+化神!D171+魂骨!C171+魂环!D171+神兵!E170+神兵!X170+魂核1!I172</f>
        <v>622937.50934910006</v>
      </c>
      <c r="AV172">
        <f>(星级!AJ172+阶位!AL172+战魄!F172+武魂!AL172+众神殿!F172+精神空间!AL171+天赋!AK172+魂师之魄1!J172)*(1+BQ172)+魂兽1!J174+化神!E171+魂骨!D171+魂环!E171+神兵!F170+神兵!Y170+魂核1!J172</f>
        <v>136517.33840000001</v>
      </c>
      <c r="AW172">
        <f>(星级!AK172+阶位!AM172+战魄!G172+武魂!AM172+众神殿!G172+精神空间!AM171+天赋!AL172+魂师之魄1!K172)*(1+BR172)+魂兽1!K174+化神!F171+魂骨!E171+魂环!F171+神兵!G170+神兵!Z170+魂核1!K172</f>
        <v>180887.81520000001</v>
      </c>
      <c r="AX172">
        <f>(星级!AL172+阶位!AN172+战魄!H172+武魂!AN172+众神殿!H172+精神空间!AN171+天赋!AM172+魂师之魄1!L172)*(1+BS172)+魂兽1!L174+化神!G171+魂骨!F171+魂环!G171+神兵!H170+神兵!AA170+魂核1!L172</f>
        <v>2914.2046000000005</v>
      </c>
      <c r="AY172">
        <f>(星级!AM172+阶位!AO172+战魄!I172+武魂!AO172+众神殿!I172+精神空间!AO171+天赋!AN172+魂师之魄1!M172)*(1+BT172)+魂兽1!M174+化神!H171+魂骨!G171+魂环!H171+神兵!I170+神兵!AB170+魂核1!M172</f>
        <v>2368.9406000000004</v>
      </c>
      <c r="AZ172">
        <f>(星级!AN172+阶位!AP172+战魄!J172+武魂!AP172+众神殿!J172+精神空间!AP171+天赋!AO172+魂师之魄1!N172)*(1+BU172)+魂兽1!N174+化神!I171+魂骨!H171+魂环!I171+神兵!J170+神兵!AC170+魂核1!N172</f>
        <v>2448.9606640000002</v>
      </c>
      <c r="BA172">
        <f>(星级!AO172+阶位!AQ172+战魄!K172+武魂!AQ172+众神殿!K172+精神空间!AQ171+天赋!AP172+魂师之魄1!O172)*(1+BV172)+魂兽1!O174+化神!J171+魂骨!I171+魂环!J171+神兵!K170+神兵!AD170+魂核1!O172</f>
        <v>2368.9406000000004</v>
      </c>
      <c r="BB172">
        <f>(星级!AP172+阶位!AR172+战魄!L172+武魂!AR172+众神殿!L172+精神空间!AR171+天赋!AQ172+魂师之魄1!P172)*(1+BW172)+魂兽1!P174+化神!K171+魂骨!J171+魂环!K171+神兵!L170+神兵!AE170+魂核1!P172</f>
        <v>3042.8046000000004</v>
      </c>
      <c r="BC172">
        <f>(星级!AQ172+阶位!AS172+战魄!M172+武魂!AS172+众神殿!M172+精神空间!AS171+天赋!AR172+魂师之魄1!Q172)*(1+BX172)+魂兽1!Q174+化神!L171+魂骨!K171+魂环!L171+神兵!M170+神兵!AF170+魂核1!Q172</f>
        <v>2379.2286000000004</v>
      </c>
      <c r="BD172">
        <f>(星级!AR172+阶位!AT172+战魄!N172+武魂!AT172+众神殿!N172+精神空间!AT171+天赋!AS172+魂师之魄1!R172)*(1+BY172)+魂兽1!R174+化神!M171+魂骨!L171+魂环!M171+神兵!N170+神兵!AG170+魂核1!R172</f>
        <v>16925</v>
      </c>
      <c r="BE172">
        <f>(星级!AS172+阶位!AU172+战魄!O172+武魂!AU172+众神殿!O172+精神空间!AU171+天赋!AT172+魂师之魄1!S172)*(1+BZ172)+魂兽1!S174+化神!N171+魂骨!M171+魂环!N171+神兵!O170+神兵!AH170+魂核1!S172</f>
        <v>274.8</v>
      </c>
      <c r="BF172">
        <f>(星级!AT172+阶位!AV172+战魄!P172+武魂!AV172+众神殿!P172+精神空间!AV171+天赋!AU172+魂师之魄1!T172)*(1+CA172)+魂兽1!T174+化神!O171+魂骨!N171+魂环!O171+神兵!P170+神兵!AI170+魂核1!T172</f>
        <v>147475.55439999999</v>
      </c>
      <c r="BG172">
        <f>(星级!AU172+阶位!AW172+战魄!Q172+武魂!AW172+众神殿!Q172+精神空间!AW171+天赋!AV172+魂师之魄1!U172)*(1+CB172)+魂兽1!U174+化神!P171+魂骨!O171+魂环!P171+神兵!Q170+神兵!AJ170+魂核1!U172</f>
        <v>147475.55439999999</v>
      </c>
      <c r="BH172">
        <f>化神!R171+魂环!Q171</f>
        <v>66655</v>
      </c>
      <c r="BI172">
        <f>化神!S171+魂环!R171</f>
        <v>66655</v>
      </c>
      <c r="BJ172">
        <f>魂环!S171</f>
        <v>2000</v>
      </c>
      <c r="BK172">
        <f>魂环!T171</f>
        <v>2000</v>
      </c>
      <c r="BL172">
        <f>魂核1!Y172+神器1!AD172+VLOOKUP(精神空间!$B$2,精神空间!$BR$4:$BT$11,2,)</f>
        <v>0.78991</v>
      </c>
      <c r="BM172">
        <f>魂核1!Z172+神器1!AE172+VLOOKUP(精神空间!$B$2,精神空间!$BR$4:$BT$11,2,)</f>
        <v>0.78991</v>
      </c>
      <c r="BO172">
        <f>战魄!T172+武魂!AZ172+好感度!D171+魂师之魄1!Y172+神器1!M172+魂兽1!X174+精神空间!BA171+精神空间!BC171</f>
        <v>3.1779099999999998</v>
      </c>
      <c r="BP172">
        <f>战魄!U172+武魂!BA172+好感度!E171+魂师之魄1!Z172+神器1!N172+魂兽1!Y174+精神空间!BB171+精神空间!BD171</f>
        <v>2.1779099999999998</v>
      </c>
      <c r="BQ172">
        <f>战魄!V172+武魂!BB172+好感度!F171+魂师之魄1!AA172+神器1!O172+魂兽1!Z174</f>
        <v>1.08</v>
      </c>
      <c r="BR172">
        <f>战魄!W172+武魂!BC172+好感度!G171+魂师之魄1!AB172+神器1!P172+魂兽1!AA174</f>
        <v>1.08</v>
      </c>
      <c r="BS172">
        <f>战魄!X172+武魂!BD172+好感度!H171+魂师之魄1!AC172+神器1!Q172+魂兽1!AB174</f>
        <v>1.5719999999999998</v>
      </c>
      <c r="BT172">
        <f>战魄!Y172+武魂!BE172+好感度!I171+魂师之魄1!AD172+神器1!R172+魂兽1!AC174</f>
        <v>1.5719999999999998</v>
      </c>
      <c r="BU172">
        <f>战魄!Z172+武魂!BF172+好感度!J171+魂师之魄1!AE172+神器1!S172+魂兽1!AD174</f>
        <v>1.5719999999999998</v>
      </c>
      <c r="BV172">
        <f>战魄!AA172+武魂!BG172+好感度!K171+魂师之魄1!AF172+神器1!T172+魂兽1!AE174</f>
        <v>1.5719999999999998</v>
      </c>
      <c r="BW172">
        <f>战魄!AB172+武魂!BH172+好感度!L171+魂师之魄1!AG172+神器1!U172+魂兽1!AF174</f>
        <v>1.5719999999999998</v>
      </c>
      <c r="BX172">
        <f>战魄!AC172+武魂!BI172+好感度!M171+魂师之魄1!AH172+神器1!V172+魂兽1!AG174</f>
        <v>1.5719999999999998</v>
      </c>
      <c r="BY172">
        <f>战魄!AD172+武魂!BJ172+好感度!N171+魂师之魄1!AI172+神器1!W172+魂兽1!AH174</f>
        <v>1.5</v>
      </c>
      <c r="BZ172">
        <f>战魄!AE172+武魂!BK172+好感度!O171+魂师之魄1!AJ172+神器1!X172+魂兽1!AI174</f>
        <v>1.29</v>
      </c>
      <c r="CA172">
        <f>战魄!AF172+武魂!BL172+好感度!P171+魂师之魄1!AK172+神器1!Y172+魂兽1!AJ174</f>
        <v>1.08</v>
      </c>
      <c r="CB172">
        <f>战魄!AG172+武魂!BM172+好感度!Q171+魂师之魄1!AL172+神器1!Z172+魂兽1!AK174</f>
        <v>1.08</v>
      </c>
    </row>
    <row r="173" spans="2:80" x14ac:dyDescent="0.2">
      <c r="B173">
        <v>169</v>
      </c>
      <c r="D173">
        <f>(星级!D173+阶位!D173+战魄!D173+武魂!D173+众神殿!D173+精神空间!D172+天赋!C173+魂师之魄1!H173)*(1+BO173)+魂兽1!H175+化神!C172+魂骨!B172+魂环!C172+神兵!D171+神兵!W171+魂核1!H173</f>
        <v>2523689.3436169401</v>
      </c>
      <c r="E173">
        <f>(星级!E173+阶位!E173+战魄!E173+武魂!E173+众神殿!E173+精神空间!E172+天赋!D173+魂师之魄1!I173)*(1+BP173)+魂兽1!I175+化神!D172+魂骨!C172+魂环!D172+神兵!E171+神兵!X171+魂核1!I173</f>
        <v>568911.60293378006</v>
      </c>
      <c r="F173">
        <f>(星级!F173+阶位!F173+战魄!F173+武魂!F173+众神殿!F173+精神空间!F172+天赋!E173+魂师之魄1!J173)*(1+BQ173)+魂兽1!J175+化神!E172+魂骨!D172+魂环!E172+神兵!F171+神兵!Y171+魂核1!J173</f>
        <v>230013.38832</v>
      </c>
      <c r="G173">
        <f>(星级!G173+阶位!G173+战魄!G173+武魂!G173+众神殿!G173+精神空间!G172+天赋!F173+魂师之魄1!K173)*(1+BR173)+魂兽1!K175+化神!F172+魂骨!E172+魂环!F172+神兵!G171+神兵!Z171+魂核1!K173</f>
        <v>173021.38832</v>
      </c>
      <c r="H173">
        <f>(星级!H173+阶位!H173+战魄!H173+武魂!H173+众神殿!H173+精神空间!H172+天赋!G173+魂师之魄1!L173)*(1+BS173)+魂兽1!L175+化神!G172+魂骨!F172+魂环!G172+神兵!H171+神兵!AA171+魂核1!L173</f>
        <v>2947.7519999999995</v>
      </c>
      <c r="I173">
        <f>(星级!I173+阶位!I173+战魄!I173+武魂!I173+众神殿!I173+精神空间!I172+天赋!H173+魂师之魄1!M173)*(1+BT173)+魂兽1!M175+化神!H172+魂骨!G172+魂环!H172+神兵!I171+神兵!AB171+魂核1!M173</f>
        <v>2379.7429999999999</v>
      </c>
      <c r="J173">
        <f>(星级!J173+阶位!J173+战魄!J173+武魂!J173+众神殿!J173+精神空间!J172+天赋!I173+魂师之魄1!N173)*(1+BU173)+魂兽1!N175+化神!I172+魂骨!H172+魂环!I172+神兵!J171+神兵!AC171+魂核1!N173</f>
        <v>2459.7630640000002</v>
      </c>
      <c r="K173">
        <f>(星级!K173+阶位!K173+战魄!K173+武魂!K173+众神殿!K173+精神空间!K172+天赋!J173+魂师之魄1!O173)*(1+BV173)+魂兽1!O175+化神!J172+魂骨!I172+魂环!J172+神兵!K171+神兵!AD171+魂核1!O173</f>
        <v>2390.0309999999999</v>
      </c>
      <c r="L173">
        <f>(星级!L173+阶位!L173+战魄!L173+武魂!L173+众神殿!L173+精神空间!L172+天赋!K173+魂师之魄1!P173)*(1+BW173)+魂兽1!P175+化神!K172+魂骨!J172+魂环!K172+神兵!L171+神兵!AE171+魂核1!P173</f>
        <v>3053.607</v>
      </c>
      <c r="M173">
        <f>(星级!M173+阶位!M173+战魄!M173+武魂!M173+众神殿!M173+精神空间!M172+天赋!L173+魂师之魄1!Q173)*(1+BX173)+魂兽1!Q175+化神!L172+魂骨!K172+魂环!L172+神兵!M171+神兵!AF171+魂核1!Q173</f>
        <v>2390.0309999999999</v>
      </c>
      <c r="N173">
        <f>(星级!N173+阶位!N173+战魄!N173+武魂!N173+众神殿!N173+精神空间!N172+天赋!M173+魂师之魄1!R173)*(1+BY173)+魂兽1!R175+化神!M172+魂骨!L172+魂环!M172+神兵!N171+神兵!AG171+魂核1!R173</f>
        <v>42625</v>
      </c>
      <c r="O173">
        <f>(星级!O173+阶位!O173+战魄!O173+武魂!O173+众神殿!O173+精神空间!O172+天赋!N173+魂师之魄1!S173)*(1+BZ173)+魂兽1!S175+化神!N172+魂骨!M172+魂环!N172+神兵!O171+神兵!AH171+魂核1!S173</f>
        <v>137.4</v>
      </c>
      <c r="P173">
        <f>(星级!P173+阶位!P173+战魄!P173+武魂!P173+众神殿!P173+精神空间!P172+天赋!O173+魂师之魄1!T173)*(1+CA173)+魂兽1!T175+化神!O172+魂骨!N172+魂环!O172+神兵!P171+神兵!AI171+魂核1!T173</f>
        <v>153812.75279999999</v>
      </c>
      <c r="Q173">
        <f>(星级!Q173+阶位!Q173+战魄!Q173+武魂!Q173+众神殿!Q173+精神空间!Q172+天赋!P173+魂师之魄1!U173)*(1+CB173)+魂兽1!U175+化神!P172+魂骨!O172+魂环!P172+神兵!Q171+神兵!AJ171+魂核1!U173</f>
        <v>153812.75279999999</v>
      </c>
      <c r="R173">
        <f>化神!R172+魂环!Q172</f>
        <v>66655</v>
      </c>
      <c r="S173">
        <f>化神!S172+魂环!R172</f>
        <v>66655</v>
      </c>
      <c r="T173">
        <f>魂环!S172</f>
        <v>2000</v>
      </c>
      <c r="U173">
        <f>魂环!T172</f>
        <v>2000</v>
      </c>
      <c r="V173">
        <f>魂核1!Y173+神器1!AD173+VLOOKUP(精神空间!$B$2,精神空间!$BR$4:$BT$11,2,)</f>
        <v>0.78991</v>
      </c>
      <c r="W173">
        <f>魂核1!Z173+神器1!AE173+VLOOKUP(精神空间!$B$2,精神空间!$BR$4:$BT$11,2,)</f>
        <v>0.78991</v>
      </c>
      <c r="Y173">
        <f>(星级!S173+阶位!T173+战魄!D173+武魂!T173+众神殿!D173+精神空间!T172+天赋!S173+魂师之魄1!H173)*(1+BO173)+魂兽1!H175+化神!C172+魂骨!B172+魂环!C172+神兵!D171+神兵!W171+魂核1!H173</f>
        <v>2494860.8204092798</v>
      </c>
      <c r="Z173">
        <f>(星级!T173+阶位!U173+战魄!E173+武魂!U173+众神殿!E173+精神空间!U172+天赋!T173+魂师之魄1!I173)*(1+BP173)+魂兽1!I175+化神!D172+魂骨!C172+魂环!D172+神兵!E171+神兵!X171+魂核1!I173</f>
        <v>555302.90249898005</v>
      </c>
      <c r="AA173">
        <f>(星级!U173+阶位!V173+战魄!F173+武魂!V173+众神殿!F173+精神空间!V172+天赋!U173+魂师之魄1!J173)*(1+BQ173)+魂兽1!J175+化神!E172+魂骨!D172+魂环!E172+神兵!F171+神兵!Y171+魂核1!J173</f>
        <v>204598.00143999999</v>
      </c>
      <c r="AB173">
        <f>(星级!V173+阶位!W173+战魄!G173+武魂!W173+众神殿!G173+精神空间!W172+天赋!V173+魂师之魄1!K173)*(1+BR173)+魂兽1!K175+化神!F172+魂骨!E172+魂环!F172+神兵!G171+神兵!Z171+魂核1!K173</f>
        <v>157267.60144</v>
      </c>
      <c r="AC173">
        <f>(星级!W173+阶位!X173+战魄!H173+武魂!X173+众神殿!H173+精神空间!X172+天赋!W173+魂师之魄1!L173)*(1+BS173)+魂兽1!L175+化神!G172+魂骨!F172+魂环!G172+神兵!H171+神兵!AA171+魂核1!L173</f>
        <v>2920.3804799999998</v>
      </c>
      <c r="AD173">
        <f>(星级!X173+阶位!Y173+战魄!I173+武魂!Y173+众神殿!I173+精神空间!Y172+天赋!X173+魂师之魄1!M173)*(1+BT173)+魂兽1!M175+化神!H172+魂骨!G172+魂环!H172+神兵!I171+神兵!AB171+魂核1!M173</f>
        <v>2352.58268</v>
      </c>
      <c r="AE173">
        <f>(星级!Y173+阶位!Z173+战魄!J173+武魂!Z173+众神殿!J173+精神空间!Z172+天赋!Y173+魂师之魄1!N173)*(1+BU173)+魂兽1!N175+化神!I172+魂骨!H172+魂环!I172+神兵!J171+神兵!AC171+魂核1!N173</f>
        <v>2486.9233840000002</v>
      </c>
      <c r="AF173">
        <f>(星级!Z173+阶位!AA173+战魄!K173+武魂!AA173+众神殿!K173+精神空间!AA172+天赋!Z173+魂师之魄1!O173)*(1+BV173)+魂兽1!O175+化神!J172+魂骨!I172+魂环!J172+神兵!K171+神兵!AD171+魂核1!O173</f>
        <v>2417.1913199999999</v>
      </c>
      <c r="AG173">
        <f>(星级!AA173+阶位!AB173+战魄!L173+武魂!AB173+众神殿!L173+精神空间!AB172+天赋!AA173+魂师之魄1!P173)*(1+BW173)+魂兽1!P175+化神!K172+魂骨!J172+魂环!K172+神兵!L171+神兵!AE171+魂核1!P173</f>
        <v>3053.607</v>
      </c>
      <c r="AH173">
        <f>(星级!AB173+阶位!AC173+战魄!M173+武魂!AC173+众神殿!M173+精神空间!AC172+天赋!AB173+魂师之魄1!Q173)*(1+BX173)+魂兽1!Q175+化神!L172+魂骨!K172+魂环!L172+神兵!M171+神兵!AF171+魂核1!Q173</f>
        <v>2390.0309999999999</v>
      </c>
      <c r="AI173">
        <f>(星级!AC173+阶位!AD173+战魄!N173+武魂!AD173+众神殿!N173+精神空间!AD172+天赋!AC173+魂师之魄1!R173)*(1+BY173)+魂兽1!R175+化神!M172+魂骨!L172+魂环!M172+神兵!N171+神兵!AG171+魂核1!R173</f>
        <v>34050</v>
      </c>
      <c r="AJ173">
        <f>(星级!AD173+阶位!AE173+战魄!O173+武魂!AE173+众神殿!O173+精神空间!AE172+天赋!AD173+魂师之魄1!S173)*(1+BZ173)+魂兽1!S175+化神!N172+魂骨!M172+魂环!N172+神兵!O171+神兵!AH171+魂核1!S173</f>
        <v>217.55</v>
      </c>
      <c r="AK173">
        <f>(星级!AE173+阶位!AF173+战魄!P173+武魂!AF173+众神殿!P173+精神空间!AF172+天赋!AE173+魂师之魄1!T173)*(1+CA173)+魂兽1!T175+化神!O172+魂骨!N172+魂环!O172+神兵!P171+神兵!AI171+魂核1!T173</f>
        <v>147497.87280000001</v>
      </c>
      <c r="AL173">
        <f>(星级!AF173+阶位!AG173+战魄!Q173+武魂!AG173+众神殿!Q173+精神空间!AG172+天赋!AF173+魂师之魄1!U173)*(1+CB173)+魂兽1!U175+化神!P172+魂骨!O172+魂环!P172+神兵!Q171+神兵!AJ171+魂核1!U173</f>
        <v>147497.87280000001</v>
      </c>
      <c r="AM173">
        <f>化神!R172+魂环!Q172</f>
        <v>66655</v>
      </c>
      <c r="AN173">
        <f>化神!S172+魂环!R172</f>
        <v>66655</v>
      </c>
      <c r="AO173">
        <f>魂环!S172</f>
        <v>2000</v>
      </c>
      <c r="AP173">
        <f>魂环!T172</f>
        <v>2000</v>
      </c>
      <c r="AQ173">
        <f>魂核1!Y173+神器1!AD173+VLOOKUP(精神空间!$B$2,精神空间!$BR$4:$BT$11,2,)</f>
        <v>0.78991</v>
      </c>
      <c r="AR173">
        <f>魂核1!Z173+神器1!AE173+VLOOKUP(精神空间!$B$2,精神空间!$BR$4:$BT$11,2,)</f>
        <v>0.78991</v>
      </c>
      <c r="AT173">
        <f>(星级!AH173+阶位!AJ173+战魄!D173+武魂!AJ173+众神殿!D173+精神空间!AJ172+天赋!AI173+魂师之魄1!H173)*(1+BO173)+魂兽1!H175+化神!C172+魂骨!B172+魂环!C172+神兵!D171+神兵!W171+魂核1!H173</f>
        <v>2256809.2490576198</v>
      </c>
      <c r="AU173">
        <f>(星级!AI173+阶位!AK173+战魄!E173+武魂!AK173+众神殿!E173+精神空间!AK172+天赋!AJ173+魂师之魄1!I173)*(1+BP173)+魂兽1!I175+化神!D172+魂骨!C172+魂环!D172+神兵!E171+神兵!X171+魂核1!I173</f>
        <v>623470.92154259991</v>
      </c>
      <c r="AV173">
        <f>(星级!AJ173+阶位!AL173+战魄!F173+武魂!AL173+众神殿!F173+精神空间!AL172+天赋!AK173+魂师之魄1!J173)*(1+BQ173)+魂兽1!J175+化神!E172+魂骨!D172+魂环!E172+神兵!F171+神兵!Y171+魂核1!J173</f>
        <v>136597.3976</v>
      </c>
      <c r="AW173">
        <f>(星级!AK173+阶位!AM173+战魄!G173+武魂!AM173+众神殿!G173+精神空间!AM172+天赋!AL173+魂师之魄1!K173)*(1+BR173)+魂兽1!K175+化神!F172+魂骨!E172+魂环!F172+神兵!G171+神兵!Z171+魂核1!K173</f>
        <v>180998.492</v>
      </c>
      <c r="AX173">
        <f>(星级!AL173+阶位!AN173+战魄!H173+武魂!AN173+众神殿!H173+精神空间!AN172+天赋!AM173+魂师之魄1!L173)*(1+BS173)+魂兽1!L175+化神!G172+魂骨!F172+魂环!G172+神兵!H171+神兵!AA171+魂核1!L173</f>
        <v>2947.7519999999995</v>
      </c>
      <c r="AY173">
        <f>(星级!AM173+阶位!AO173+战魄!I173+武魂!AO173+众神殿!I173+精神空间!AO172+天赋!AN173+魂师之魄1!M173)*(1+BT173)+魂兽1!M175+化神!H172+魂骨!G172+魂环!H172+神兵!I171+神兵!AB171+魂核1!M173</f>
        <v>2379.7429999999999</v>
      </c>
      <c r="AZ173">
        <f>(星级!AN173+阶位!AP173+战魄!J173+武魂!AP173+众神殿!J173+精神空间!AP172+天赋!AO173+魂师之魄1!N173)*(1+BU173)+魂兽1!N175+化神!I172+魂骨!H172+魂环!I172+神兵!J171+神兵!AC171+魂核1!N173</f>
        <v>2459.7630640000002</v>
      </c>
      <c r="BA173">
        <f>(星级!AO173+阶位!AQ173+战魄!K173+武魂!AQ173+众神殿!K173+精神空间!AQ172+天赋!AP173+魂师之魄1!O173)*(1+BV173)+魂兽1!O175+化神!J172+魂骨!I172+魂环!J172+神兵!K171+神兵!AD171+魂核1!O173</f>
        <v>2379.7429999999999</v>
      </c>
      <c r="BB173">
        <f>(星级!AP173+阶位!AR173+战魄!L173+武魂!AR173+众神殿!L173+精神空间!AR172+天赋!AQ173+魂师之魄1!P173)*(1+BW173)+魂兽1!P175+化神!K172+魂骨!J172+魂环!K172+神兵!L171+神兵!AE171+魂核1!P173</f>
        <v>3053.607</v>
      </c>
      <c r="BC173">
        <f>(星级!AQ173+阶位!AS173+战魄!M173+武魂!AS173+众神殿!M173+精神空间!AS172+天赋!AR173+魂师之魄1!Q173)*(1+BX173)+魂兽1!Q175+化神!L172+魂骨!K172+魂环!L172+神兵!M171+神兵!AF171+魂核1!Q173</f>
        <v>2390.0309999999999</v>
      </c>
      <c r="BD173">
        <f>(星级!AR173+阶位!AT173+战魄!N173+武魂!AT173+众神殿!N173+精神空间!AT172+天赋!AS173+魂师之魄1!R173)*(1+BY173)+魂兽1!R175+化神!M172+魂骨!L172+魂环!M172+神兵!N171+神兵!AG171+魂核1!R173</f>
        <v>17025</v>
      </c>
      <c r="BE173">
        <f>(星级!AS173+阶位!AU173+战魄!O173+武魂!AU173+众神殿!O173+精神空间!AU172+天赋!AT173+魂师之魄1!S173)*(1+BZ173)+魂兽1!S175+化神!N172+魂骨!M172+魂环!N172+神兵!O171+神兵!AH171+魂核1!S173</f>
        <v>274.8</v>
      </c>
      <c r="BF173">
        <f>(星级!AT173+阶位!AV173+战魄!P173+武魂!AV173+众神殿!P173+精神空间!AV172+天赋!AU173+魂师之魄1!T173)*(1+CA173)+魂兽1!T175+化神!O172+魂骨!N172+魂环!O172+神兵!P171+神兵!AI171+魂核1!T173</f>
        <v>147497.87280000001</v>
      </c>
      <c r="BG173">
        <f>(星级!AU173+阶位!AW173+战魄!Q173+武魂!AW173+众神殿!Q173+精神空间!AW172+天赋!AV173+魂师之魄1!U173)*(1+CB173)+魂兽1!U175+化神!P172+魂骨!O172+魂环!P172+神兵!Q171+神兵!AJ171+魂核1!U173</f>
        <v>147497.87280000001</v>
      </c>
      <c r="BH173">
        <f>化神!R172+魂环!Q172</f>
        <v>66655</v>
      </c>
      <c r="BI173">
        <f>化神!S172+魂环!R172</f>
        <v>66655</v>
      </c>
      <c r="BJ173">
        <f>魂环!S172</f>
        <v>2000</v>
      </c>
      <c r="BK173">
        <f>魂环!T172</f>
        <v>2000</v>
      </c>
      <c r="BL173">
        <f>魂核1!Y173+神器1!AD173+VLOOKUP(精神空间!$B$2,精神空间!$BR$4:$BT$11,2,)</f>
        <v>0.78991</v>
      </c>
      <c r="BM173">
        <f>魂核1!Z173+神器1!AE173+VLOOKUP(精神空间!$B$2,精神空间!$BR$4:$BT$11,2,)</f>
        <v>0.78991</v>
      </c>
      <c r="BO173">
        <f>战魄!T173+武魂!AZ173+好感度!D172+魂师之魄1!Y173+神器1!M173+魂兽1!X175+精神空间!BA172+精神空间!BC172</f>
        <v>3.1779099999999998</v>
      </c>
      <c r="BP173">
        <f>战魄!U173+武魂!BA173+好感度!E172+魂师之魄1!Z173+神器1!N173+魂兽1!Y175+精神空间!BB172+精神空间!BD172</f>
        <v>2.1779099999999998</v>
      </c>
      <c r="BQ173">
        <f>战魄!V173+武魂!BB173+好感度!F172+魂师之魄1!AA173+神器1!O173+魂兽1!Z175</f>
        <v>1.08</v>
      </c>
      <c r="BR173">
        <f>战魄!W173+武魂!BC173+好感度!G172+魂师之魄1!AB173+神器1!P173+魂兽1!AA175</f>
        <v>1.08</v>
      </c>
      <c r="BS173">
        <f>战魄!X173+武魂!BD173+好感度!H172+魂师之魄1!AC173+神器1!Q173+魂兽1!AB175</f>
        <v>1.5919999999999999</v>
      </c>
      <c r="BT173">
        <f>战魄!Y173+武魂!BE173+好感度!I172+魂师之魄1!AD173+神器1!R173+魂兽1!AC175</f>
        <v>1.5719999999999998</v>
      </c>
      <c r="BU173">
        <f>战魄!Z173+武魂!BF173+好感度!J172+魂师之魄1!AE173+神器1!S173+魂兽1!AD175</f>
        <v>1.5719999999999998</v>
      </c>
      <c r="BV173">
        <f>战魄!AA173+武魂!BG173+好感度!K172+魂师之魄1!AF173+神器1!T173+魂兽1!AE175</f>
        <v>1.5719999999999998</v>
      </c>
      <c r="BW173">
        <f>战魄!AB173+武魂!BH173+好感度!L172+魂师之魄1!AG173+神器1!U173+魂兽1!AF175</f>
        <v>1.5719999999999998</v>
      </c>
      <c r="BX173">
        <f>战魄!AC173+武魂!BI173+好感度!M172+魂师之魄1!AH173+神器1!V173+魂兽1!AG175</f>
        <v>1.5719999999999998</v>
      </c>
      <c r="BY173">
        <f>战魄!AD173+武魂!BJ173+好感度!N172+魂师之魄1!AI173+神器1!W173+魂兽1!AH175</f>
        <v>1.5</v>
      </c>
      <c r="BZ173">
        <f>战魄!AE173+武魂!BK173+好感度!O172+魂师之魄1!AJ173+神器1!X173+魂兽1!AI175</f>
        <v>1.29</v>
      </c>
      <c r="CA173">
        <f>战魄!AF173+武魂!BL173+好感度!P172+魂师之魄1!AK173+神器1!Y173+魂兽1!AJ175</f>
        <v>1.08</v>
      </c>
      <c r="CB173">
        <f>战魄!AG173+武魂!BM173+好感度!Q172+魂师之魄1!AL173+神器1!Z173+魂兽1!AK175</f>
        <v>1.08</v>
      </c>
    </row>
    <row r="174" spans="2:80" x14ac:dyDescent="0.2">
      <c r="B174">
        <v>170</v>
      </c>
      <c r="D174">
        <f>(星级!D174+阶位!D174+战魄!D174+武魂!D174+众神殿!D174+精神空间!D173+天赋!C174+魂师之魄1!H174)*(1+BO174)+魂兽1!H176+化神!C173+魂骨!B173+魂环!C173+神兵!D172+神兵!W172+魂核1!H174</f>
        <v>2525448.2437269399</v>
      </c>
      <c r="E174">
        <f>(星级!E174+阶位!E174+战魄!E174+武魂!E174+众神殿!E174+精神空间!E173+天赋!D174+魂师之魄1!I174)*(1+BP174)+魂兽1!I176+化神!D173+魂骨!C173+魂环!D173+神兵!E172+神兵!X172+魂核1!I174</f>
        <v>569280.24049378</v>
      </c>
      <c r="F174">
        <f>(星级!F174+阶位!F174+战魄!F174+武魂!F174+众神殿!F174+精神空间!F173+天赋!E174+魂师之魄1!J174)*(1+BQ174)+魂兽1!J176+化神!E173+魂骨!D173+魂环!E173+神兵!F172+神兵!Y172+魂核1!J174</f>
        <v>230144.42832000001</v>
      </c>
      <c r="G174">
        <f>(星级!G174+阶位!G174+战魄!G174+武魂!G174+众神殿!G174+精神空间!G173+天赋!F174+魂师之魄1!K174)*(1+BR174)+魂兽1!K176+化神!F173+魂骨!E173+魂环!F173+神兵!G172+神兵!Z172+魂核1!K174</f>
        <v>173108.74832000001</v>
      </c>
      <c r="H174">
        <f>(星级!H174+阶位!H174+战魄!H174+武魂!H174+众神殿!H174+精神空间!H173+天赋!G174+魂师之魄1!L174)*(1+BS174)+魂兽1!L176+化神!G173+魂骨!F173+魂环!G173+神兵!H172+神兵!AA172+魂核1!L174</f>
        <v>2950.3439999999996</v>
      </c>
      <c r="I174">
        <f>(星级!I174+阶位!I174+战魄!I174+武魂!I174+众神殿!I174+精神空间!I173+天赋!H174+魂师之魄1!M174)*(1+BT174)+魂兽1!M176+化神!H173+魂骨!G173+魂环!H173+神兵!I172+神兵!AB172+魂核1!M174</f>
        <v>2400.8399999999997</v>
      </c>
      <c r="J174">
        <f>(星级!J174+阶位!J174+战魄!J174+武魂!J174+众神殿!J174+精神空间!J173+天赋!I174+魂师之魄1!N174)*(1+BU174)+魂兽1!N176+化神!I173+魂骨!H173+魂环!I173+神兵!J172+神兵!AC172+魂核1!N174</f>
        <v>2462.3350640000003</v>
      </c>
      <c r="K174">
        <f>(星级!K174+阶位!K174+战魄!K174+武魂!K174+众神殿!K174+精神空间!K173+天赋!J174+魂师之魄1!O174)*(1+BV174)+魂兽1!O176+化神!J173+魂骨!I173+魂环!J173+神兵!K172+神兵!AD172+魂核1!O174</f>
        <v>2392.6030000000001</v>
      </c>
      <c r="L174">
        <f>(星级!L174+阶位!L174+战魄!L174+武魂!L174+众神殿!L174+精神空间!L173+天赋!K174+魂师之魄1!P174)*(1+BW174)+魂兽1!P176+化神!K173+魂骨!J173+魂环!K173+神兵!L172+神兵!AE172+魂核1!P174</f>
        <v>3056.1790000000001</v>
      </c>
      <c r="M174">
        <f>(星级!M174+阶位!M174+战魄!M174+武魂!M174+众神殿!M174+精神空间!M173+天赋!L174+魂师之魄1!Q174)*(1+BX174)+魂兽1!Q176+化神!L173+魂骨!K173+魂环!L173+神兵!M172+神兵!AF172+魂核1!Q174</f>
        <v>2392.6030000000001</v>
      </c>
      <c r="N174">
        <f>(星级!N174+阶位!N174+战魄!N174+武魂!N174+众神殿!N174+精神空间!N173+天赋!M174+魂师之魄1!R174)*(1+BY174)+魂兽1!R176+化神!M173+魂骨!L173+魂环!M173+神兵!N172+神兵!AG172+魂核1!R174</f>
        <v>42875</v>
      </c>
      <c r="O174">
        <f>(星级!O174+阶位!O174+战魄!O174+武魂!O174+众神殿!O174+精神空间!O173+天赋!N174+魂师之魄1!S174)*(1+BZ174)+魂兽1!S176+化神!N173+魂骨!M173+魂环!N173+神兵!O172+神兵!AH172+魂核1!S174</f>
        <v>137.4</v>
      </c>
      <c r="P174">
        <f>(星级!P174+阶位!P174+战魄!P174+武魂!P174+众神殿!P174+精神空间!P173+天赋!O174+魂师之魄1!T174)*(1+CA174)+魂兽1!T176+化神!O173+魂骨!N173+魂环!O173+神兵!P172+神兵!AI172+魂核1!T174</f>
        <v>153822.5912</v>
      </c>
      <c r="Q174">
        <f>(星级!Q174+阶位!Q174+战魄!Q174+武魂!Q174+众神殿!Q174+精神空间!Q173+天赋!P174+魂师之魄1!U174)*(1+CB174)+魂兽1!U176+化神!P173+魂骨!O173+魂环!P173+神兵!Q172+神兵!AJ172+魂核1!U174</f>
        <v>153822.5912</v>
      </c>
      <c r="R174">
        <f>化神!R173+魂环!Q173</f>
        <v>66655</v>
      </c>
      <c r="S174">
        <f>化神!S173+魂环!R173</f>
        <v>66655</v>
      </c>
      <c r="T174">
        <f>魂环!S173</f>
        <v>2000</v>
      </c>
      <c r="U174">
        <f>魂环!T173</f>
        <v>2000</v>
      </c>
      <c r="V174">
        <f>魂核1!Y174+神器1!AD174+VLOOKUP(精神空间!$B$2,精神空间!$BR$4:$BT$11,2,)</f>
        <v>0.78991</v>
      </c>
      <c r="W174">
        <f>魂核1!Z174+神器1!AE174+VLOOKUP(精神空间!$B$2,精神空间!$BR$4:$BT$11,2,)</f>
        <v>0.78991</v>
      </c>
      <c r="Y174">
        <f>(星级!S174+阶位!T174+战魄!D174+武魂!T174+众神殿!D174+精神空间!T173+天赋!S174+魂师之魄1!H174)*(1+BO174)+魂兽1!H176+化神!C173+魂骨!B173+魂环!C173+神兵!D172+神兵!W172+魂核1!H174</f>
        <v>2496440.0703892801</v>
      </c>
      <c r="Z174">
        <f>(星级!T174+阶位!U174+战魄!E174+武魂!U174+众神殿!E174+精神空间!U173+天赋!T174+魂师之魄1!I174)*(1+BP174)+魂兽1!I176+化神!D173+魂骨!C173+魂环!D173+神兵!E172+神兵!X172+魂核1!I174</f>
        <v>555687.42960897996</v>
      </c>
      <c r="AA174">
        <f>(星级!U174+阶位!V174+战魄!F174+武魂!V174+众神殿!F174+精神空间!V173+天赋!U174+魂师之魄1!J174)*(1+BQ174)+魂兽1!J176+化神!E173+魂骨!D173+魂环!E173+神兵!F172+神兵!Y172+魂核1!J174</f>
        <v>204702.00143999999</v>
      </c>
      <c r="AB174">
        <f>(星级!V174+阶位!W174+战魄!G174+武魂!W174+众神殿!G174+精神空间!W173+天赋!V174+魂师之魄1!K174)*(1+BR174)+魂兽1!K176+化神!F173+魂骨!E173+魂环!F173+神兵!G172+神兵!Z172+魂核1!K174</f>
        <v>157338.32144</v>
      </c>
      <c r="AC174">
        <f>(星级!W174+阶位!X174+战魄!H174+武魂!X174+众神殿!H174+精神空间!X173+天赋!W174+魂师之魄1!L174)*(1+BS174)+魂兽1!L176+化神!G173+魂骨!F173+魂环!G173+神兵!H172+神兵!AA172+魂核1!L174</f>
        <v>2922.9724799999999</v>
      </c>
      <c r="AD174">
        <f>(星级!X174+阶位!Y174+战魄!I174+武魂!Y174+众神殿!I174+精神空间!Y173+天赋!X174+魂师之魄1!M174)*(1+BT174)+魂兽1!M176+化神!H173+魂骨!G173+魂环!H173+神兵!I172+神兵!AB172+魂核1!M174</f>
        <v>2373.46848</v>
      </c>
      <c r="AE174">
        <f>(星级!Y174+阶位!Z174+战魄!J174+武魂!Z174+众神殿!J174+精神空间!Z173+天赋!Y174+魂师之魄1!N174)*(1+BU174)+魂兽1!N176+化神!I173+魂骨!H173+魂环!I173+神兵!J172+神兵!AC172+魂核1!N174</f>
        <v>2489.4953840000003</v>
      </c>
      <c r="AF174">
        <f>(星级!Z174+阶位!AA174+战魄!K174+武魂!AA174+众神殿!K174+精神空间!AA173+天赋!Z174+魂师之魄1!O174)*(1+BV174)+魂兽1!O176+化神!J173+魂骨!I173+魂环!J173+神兵!K172+神兵!AD172+魂核1!O174</f>
        <v>2419.76332</v>
      </c>
      <c r="AG174">
        <f>(星级!AA174+阶位!AB174+战魄!L174+武魂!AB174+众神殿!L174+精神空间!AB173+天赋!AA174+魂师之魄1!P174)*(1+BW174)+魂兽1!P176+化神!K173+魂骨!J173+魂环!K173+神兵!L172+神兵!AE172+魂核1!P174</f>
        <v>3056.1790000000001</v>
      </c>
      <c r="AH174">
        <f>(星级!AB174+阶位!AC174+战魄!M174+武魂!AC174+众神殿!M174+精神空间!AC173+天赋!AB174+魂师之魄1!Q174)*(1+BX174)+魂兽1!Q176+化神!L173+魂骨!K173+魂环!L173+神兵!M172+神兵!AF172+魂核1!Q174</f>
        <v>2392.6030000000001</v>
      </c>
      <c r="AI174">
        <f>(星级!AC174+阶位!AD174+战魄!N174+武魂!AD174+众神殿!N174+精神空间!AD173+天赋!AC174+魂师之魄1!R174)*(1+BY174)+魂兽1!R176+化神!M173+魂骨!L173+魂环!M173+神兵!N172+神兵!AG172+魂核1!R174</f>
        <v>34250</v>
      </c>
      <c r="AJ174">
        <f>(星级!AD174+阶位!AE174+战魄!O174+武魂!AE174+众神殿!O174+精神空间!AE173+天赋!AD174+魂师之魄1!S174)*(1+BZ174)+魂兽1!S176+化神!N173+魂骨!M173+魂环!N173+神兵!O172+神兵!AH172+魂核1!S174</f>
        <v>217.55</v>
      </c>
      <c r="AK174">
        <f>(星级!AE174+阶位!AF174+战魄!P174+武魂!AF174+众神殿!P174+精神空间!AF173+天赋!AE174+魂师之魄1!T174)*(1+CA174)+魂兽1!T176+化神!O173+魂骨!N173+魂环!O173+神兵!P172+神兵!AI172+魂核1!T174</f>
        <v>147507.71119999999</v>
      </c>
      <c r="AL174">
        <f>(星级!AF174+阶位!AG174+战魄!Q174+武魂!AG174+众神殿!Q174+精神空间!AG173+天赋!AF174+魂师之魄1!U174)*(1+CB174)+魂兽1!U176+化神!P173+魂骨!O173+魂环!P173+神兵!Q172+神兵!AJ172+魂核1!U174</f>
        <v>147507.71119999999</v>
      </c>
      <c r="AM174">
        <f>化神!R173+魂环!Q173</f>
        <v>66655</v>
      </c>
      <c r="AN174">
        <f>化神!S173+魂环!R173</f>
        <v>66655</v>
      </c>
      <c r="AO174">
        <f>魂环!S173</f>
        <v>2000</v>
      </c>
      <c r="AP174">
        <f>魂环!T173</f>
        <v>2000</v>
      </c>
      <c r="AQ174">
        <f>魂核1!Y174+神器1!AD174+VLOOKUP(精神空间!$B$2,精神空间!$BR$4:$BT$11,2,)</f>
        <v>0.78991</v>
      </c>
      <c r="AR174">
        <f>魂核1!Z174+神器1!AE174+VLOOKUP(精神空间!$B$2,精神空间!$BR$4:$BT$11,2,)</f>
        <v>0.78991</v>
      </c>
      <c r="AT174">
        <f>(星级!AH174+阶位!AJ174+战魄!D174+武魂!AJ174+众神殿!D174+精神空间!AJ173+天赋!AI174+魂师之魄1!H174)*(1+BO174)+魂兽1!H176+化神!C173+魂骨!B173+魂环!C173+神兵!D172+神兵!W172+魂核1!H174</f>
        <v>2258214.6979816197</v>
      </c>
      <c r="AU174">
        <f>(星级!AI174+阶位!AK174+战魄!E174+武魂!AK174+众神殿!E174+精神空间!AK173+天赋!AJ174+魂师之魄1!I174)*(1+BP174)+魂兽1!I176+化神!D173+魂骨!C173+魂环!D173+神兵!E172+神兵!X172+魂核1!I174</f>
        <v>623878.48850009986</v>
      </c>
      <c r="AV174">
        <f>(星级!AJ174+阶位!AL174+战魄!F174+武魂!AL174+众神殿!F174+精神空间!AL173+天赋!AK174+魂师之魄1!J174)*(1+BQ174)+魂兽1!J176+化神!E173+魂骨!D173+魂环!E173+神兵!F172+神兵!Y172+魂核1!J174</f>
        <v>136660.8168</v>
      </c>
      <c r="AW174">
        <f>(星级!AK174+阶位!AM174+战魄!G174+武魂!AM174+众神殿!G174+精神空间!AM173+天赋!AL174+魂师之魄1!K174)*(1+BR174)+魂兽1!K176+化神!F173+魂骨!E173+魂环!F173+神兵!G172+神兵!Z172+魂核1!K174</f>
        <v>181092.5288</v>
      </c>
      <c r="AX174">
        <f>(星级!AL174+阶位!AN174+战魄!H174+武魂!AN174+众神殿!H174+精神空间!AN173+天赋!AM174+魂师之魄1!L174)*(1+BS174)+魂兽1!L176+化神!G173+魂骨!F173+魂环!G173+神兵!H172+神兵!AA172+魂核1!L174</f>
        <v>2950.3439999999996</v>
      </c>
      <c r="AY174">
        <f>(星级!AM174+阶位!AO174+战魄!I174+武魂!AO174+众神殿!I174+精神空间!AO173+天赋!AN174+魂师之魄1!M174)*(1+BT174)+魂兽1!M176+化神!H173+魂骨!G173+魂环!H173+神兵!I172+神兵!AB172+魂核1!M174</f>
        <v>2400.8399999999997</v>
      </c>
      <c r="AZ174">
        <f>(星级!AN174+阶位!AP174+战魄!J174+武魂!AP174+众神殿!J174+精神空间!AP173+天赋!AO174+魂师之魄1!N174)*(1+BU174)+魂兽1!N176+化神!I173+魂骨!H173+魂环!I173+神兵!J172+神兵!AC172+魂核1!N174</f>
        <v>2462.3350640000003</v>
      </c>
      <c r="BA174">
        <f>(星级!AO174+阶位!AQ174+战魄!K174+武魂!AQ174+众神殿!K174+精神空间!AQ173+天赋!AP174+魂师之魄1!O174)*(1+BV174)+魂兽1!O176+化神!J173+魂骨!I173+魂环!J173+神兵!K172+神兵!AD172+魂核1!O174</f>
        <v>2382.3150000000001</v>
      </c>
      <c r="BB174">
        <f>(星级!AP174+阶位!AR174+战魄!L174+武魂!AR174+众神殿!L174+精神空间!AR173+天赋!AQ174+魂师之魄1!P174)*(1+BW174)+魂兽1!P176+化神!K173+魂骨!J173+魂环!K173+神兵!L172+神兵!AE172+魂核1!P174</f>
        <v>3056.1790000000001</v>
      </c>
      <c r="BC174">
        <f>(星级!AQ174+阶位!AS174+战魄!M174+武魂!AS174+众神殿!M174+精神空间!AS173+天赋!AR174+魂师之魄1!Q174)*(1+BX174)+魂兽1!Q176+化神!L173+魂骨!K173+魂环!L173+神兵!M172+神兵!AF172+魂核1!Q174</f>
        <v>2392.6030000000001</v>
      </c>
      <c r="BD174">
        <f>(星级!AR174+阶位!AT174+战魄!N174+武魂!AT174+众神殿!N174+精神空间!AT173+天赋!AS174+魂师之魄1!R174)*(1+BY174)+魂兽1!R176+化神!M173+魂骨!L173+魂环!M173+神兵!N172+神兵!AG172+魂核1!R174</f>
        <v>17125</v>
      </c>
      <c r="BE174">
        <f>(星级!AS174+阶位!AU174+战魄!O174+武魂!AU174+众神殿!O174+精神空间!AU173+天赋!AT174+魂师之魄1!S174)*(1+BZ174)+魂兽1!S176+化神!N173+魂骨!M173+魂环!N173+神兵!O172+神兵!AH172+魂核1!S174</f>
        <v>274.8</v>
      </c>
      <c r="BF174">
        <f>(星级!AT174+阶位!AV174+战魄!P174+武魂!AV174+众神殿!P174+精神空间!AV173+天赋!AU174+魂师之魄1!T174)*(1+CA174)+魂兽1!T176+化神!O173+魂骨!N173+魂环!O173+神兵!P172+神兵!AI172+魂核1!T174</f>
        <v>147507.71119999999</v>
      </c>
      <c r="BG174">
        <f>(星级!AU174+阶位!AW174+战魄!Q174+武魂!AW174+众神殿!Q174+精神空间!AW173+天赋!AV174+魂师之魄1!U174)*(1+CB174)+魂兽1!U176+化神!P173+魂骨!O173+魂环!P173+神兵!Q172+神兵!AJ172+魂核1!U174</f>
        <v>147507.71119999999</v>
      </c>
      <c r="BH174">
        <f>化神!R173+魂环!Q173</f>
        <v>66655</v>
      </c>
      <c r="BI174">
        <f>化神!S173+魂环!R173</f>
        <v>66655</v>
      </c>
      <c r="BJ174">
        <f>魂环!S173</f>
        <v>2000</v>
      </c>
      <c r="BK174">
        <f>魂环!T173</f>
        <v>2000</v>
      </c>
      <c r="BL174">
        <f>魂核1!Y174+神器1!AD174+VLOOKUP(精神空间!$B$2,精神空间!$BR$4:$BT$11,2,)</f>
        <v>0.78991</v>
      </c>
      <c r="BM174">
        <f>魂核1!Z174+神器1!AE174+VLOOKUP(精神空间!$B$2,精神空间!$BR$4:$BT$11,2,)</f>
        <v>0.78991</v>
      </c>
      <c r="BO174">
        <f>战魄!T174+武魂!AZ174+好感度!D173+魂师之魄1!Y174+神器1!M174+魂兽1!X176+精神空间!BA173+精神空间!BC173</f>
        <v>3.1779099999999998</v>
      </c>
      <c r="BP174">
        <f>战魄!U174+武魂!BA174+好感度!E173+魂师之魄1!Z174+神器1!N174+魂兽1!Y176+精神空间!BB173+精神空间!BD173</f>
        <v>2.1779099999999998</v>
      </c>
      <c r="BQ174">
        <f>战魄!V174+武魂!BB174+好感度!F173+魂师之魄1!AA174+神器1!O174+魂兽1!Z176</f>
        <v>1.08</v>
      </c>
      <c r="BR174">
        <f>战魄!W174+武魂!BC174+好感度!G173+魂师之魄1!AB174+神器1!P174+魂兽1!AA176</f>
        <v>1.08</v>
      </c>
      <c r="BS174">
        <f>战魄!X174+武魂!BD174+好感度!H173+魂师之魄1!AC174+神器1!Q174+魂兽1!AB176</f>
        <v>1.5919999999999999</v>
      </c>
      <c r="BT174">
        <f>战魄!Y174+武魂!BE174+好感度!I173+魂师之魄1!AD174+神器1!R174+魂兽1!AC176</f>
        <v>1.5919999999999999</v>
      </c>
      <c r="BU174">
        <f>战魄!Z174+武魂!BF174+好感度!J173+魂师之魄1!AE174+神器1!S174+魂兽1!AD176</f>
        <v>1.5719999999999998</v>
      </c>
      <c r="BV174">
        <f>战魄!AA174+武魂!BG174+好感度!K173+魂师之魄1!AF174+神器1!T174+魂兽1!AE176</f>
        <v>1.5719999999999998</v>
      </c>
      <c r="BW174">
        <f>战魄!AB174+武魂!BH174+好感度!L173+魂师之魄1!AG174+神器1!U174+魂兽1!AF176</f>
        <v>1.5719999999999998</v>
      </c>
      <c r="BX174">
        <f>战魄!AC174+武魂!BI174+好感度!M173+魂师之魄1!AH174+神器1!V174+魂兽1!AG176</f>
        <v>1.5719999999999998</v>
      </c>
      <c r="BY174">
        <f>战魄!AD174+武魂!BJ174+好感度!N173+魂师之魄1!AI174+神器1!W174+魂兽1!AH176</f>
        <v>1.5</v>
      </c>
      <c r="BZ174">
        <f>战魄!AE174+武魂!BK174+好感度!O173+魂师之魄1!AJ174+神器1!X174+魂兽1!AI176</f>
        <v>1.29</v>
      </c>
      <c r="CA174">
        <f>战魄!AF174+武魂!BL174+好感度!P173+魂师之魄1!AK174+神器1!Y174+魂兽1!AJ176</f>
        <v>1.08</v>
      </c>
      <c r="CB174">
        <f>战魄!AG174+武魂!BM174+好感度!Q173+魂师之魄1!AL174+神器1!Z174+魂兽1!AK176</f>
        <v>1.08</v>
      </c>
    </row>
    <row r="175" spans="2:80" x14ac:dyDescent="0.2">
      <c r="B175">
        <v>171</v>
      </c>
      <c r="D175">
        <f>(星级!D175+阶位!D175+战魄!D175+武魂!D175+众神殿!D175+精神空间!D174+天赋!C175+魂师之魄1!H175)*(1+BO175)+魂兽1!H177+化神!C174+魂骨!B174+魂环!C174+神兵!D173+神兵!W173+魂核1!H175</f>
        <v>2527207.1438369402</v>
      </c>
      <c r="E175">
        <f>(星级!E175+阶位!E175+战魄!E175+武魂!E175+众神殿!E175+精神空间!E174+天赋!D175+魂师之魄1!I175)*(1+BP175)+魂兽1!I177+化神!D174+魂骨!C174+魂环!D174+神兵!E173+神兵!X173+魂核1!I175</f>
        <v>569648.87805377995</v>
      </c>
      <c r="F175">
        <f>(星级!F175+阶位!F175+战魄!F175+武魂!F175+众神殿!F175+精神空间!F174+天赋!E175+魂师之魄1!J175)*(1+BQ175)+魂兽1!J177+化神!E174+魂骨!D174+魂环!E174+神兵!F173+神兵!Y173+魂核1!J175</f>
        <v>230275.46832000001</v>
      </c>
      <c r="G175">
        <f>(星级!G175+阶位!G175+战魄!G175+武魂!G175+众神殿!G175+精神空间!G174+天赋!F175+魂师之魄1!K175)*(1+BR175)+魂兽1!K177+化神!F174+魂骨!E174+魂环!F174+神兵!G173+神兵!Z173+魂核1!K175</f>
        <v>173196.10832</v>
      </c>
      <c r="H175">
        <f>(星级!H175+阶位!H175+战魄!H175+武魂!H175+众神殿!H175+精神空间!H174+天赋!G175+魂师之魄1!L175)*(1+BS175)+魂兽1!L177+化神!G174+魂骨!F174+魂环!G174+神兵!H173+神兵!AA173+魂核1!L175</f>
        <v>2952.9359999999997</v>
      </c>
      <c r="I175">
        <f>(星级!I175+阶位!I175+战魄!I175+武魂!I175+众神殿!I175+精神空间!I174+天赋!H175+魂师之魄1!M175)*(1+BT175)+魂兽1!M177+化神!H174+魂骨!G174+魂环!H174+神兵!I173+神兵!AB173+魂核1!M175</f>
        <v>2403.4319999999998</v>
      </c>
      <c r="J175">
        <f>(星级!J175+阶位!J175+战魄!J175+武魂!J175+众神殿!J175+精神空间!J174+天赋!I175+魂师之魄1!N175)*(1+BU175)+魂兽1!N177+化神!I174+魂骨!H174+魂环!I174+神兵!J173+神兵!AC173+魂核1!N175</f>
        <v>2484.0743039999998</v>
      </c>
      <c r="K175">
        <f>(星级!K175+阶位!K175+战魄!K175+武魂!K175+众神殿!K175+精神空间!K174+天赋!J175+魂师之魄1!O175)*(1+BV175)+魂兽1!O177+化神!J174+魂骨!I174+魂环!J174+神兵!K173+神兵!AD173+魂核1!O175</f>
        <v>2395.1750000000002</v>
      </c>
      <c r="L175">
        <f>(星级!L175+阶位!L175+战魄!L175+武魂!L175+众神殿!L175+精神空间!L174+天赋!K175+魂师之魄1!P175)*(1+BW175)+魂兽1!P177+化神!K174+魂骨!J174+魂环!K174+神兵!L173+神兵!AE173+魂核1!P175</f>
        <v>3058.7510000000002</v>
      </c>
      <c r="M175">
        <f>(星级!M175+阶位!M175+战魄!M175+武魂!M175+众神殿!M175+精神空间!M174+天赋!L175+魂师之魄1!Q175)*(1+BX175)+魂兽1!Q177+化神!L174+魂骨!K174+魂环!L174+神兵!M173+神兵!AF173+魂核1!Q175</f>
        <v>2395.1750000000002</v>
      </c>
      <c r="N175">
        <f>(星级!N175+阶位!N175+战魄!N175+武魂!N175+众神殿!N175+精神空间!N174+天赋!M175+魂师之魄1!R175)*(1+BY175)+魂兽1!R177+化神!M174+魂骨!L174+魂环!M174+神兵!N173+神兵!AG173+魂核1!R175</f>
        <v>43125</v>
      </c>
      <c r="O175">
        <f>(星级!O175+阶位!O175+战魄!O175+武魂!O175+众神殿!O175+精神空间!O174+天赋!N175+魂师之魄1!S175)*(1+BZ175)+魂兽1!S177+化神!N174+魂骨!M174+魂环!N174+神兵!O173+神兵!AH173+魂核1!S175</f>
        <v>137.4</v>
      </c>
      <c r="P175">
        <f>(星级!P175+阶位!P175+战魄!P175+武魂!P175+众神殿!P175+精神空间!P174+天赋!O175+魂师之魄1!T175)*(1+CA175)+魂兽1!T177+化神!O174+魂骨!N174+魂环!O174+神兵!P173+神兵!AI173+魂核1!T175</f>
        <v>153832.4296</v>
      </c>
      <c r="Q175">
        <f>(星级!Q175+阶位!Q175+战魄!Q175+武魂!Q175+众神殿!Q175+精神空间!Q174+天赋!P175+魂师之魄1!U175)*(1+CB175)+魂兽1!U177+化神!P174+魂骨!O174+魂环!P174+神兵!Q173+神兵!AJ173+魂核1!U175</f>
        <v>153832.4296</v>
      </c>
      <c r="R175">
        <f>化神!R174+魂环!Q174</f>
        <v>66655</v>
      </c>
      <c r="S175">
        <f>化神!S174+魂环!R174</f>
        <v>66655</v>
      </c>
      <c r="T175">
        <f>魂环!S174</f>
        <v>2000</v>
      </c>
      <c r="U175">
        <f>魂环!T174</f>
        <v>2000</v>
      </c>
      <c r="V175">
        <f>魂核1!Y175+神器1!AD175+VLOOKUP(精神空间!$B$2,精神空间!$BR$4:$BT$11,2,)</f>
        <v>0.78991</v>
      </c>
      <c r="W175">
        <f>魂核1!Z175+神器1!AE175+VLOOKUP(精神空间!$B$2,精神空间!$BR$4:$BT$11,2,)</f>
        <v>0.78991</v>
      </c>
      <c r="Y175">
        <f>(星级!S175+阶位!T175+战魄!D175+武魂!T175+众神殿!D175+精神空间!T174+天赋!S175+魂师之魄1!H175)*(1+BO175)+魂兽1!H177+化神!C174+魂骨!B174+魂环!C174+神兵!D173+神兵!W173+魂核1!H175</f>
        <v>2498019.3203692799</v>
      </c>
      <c r="Z175">
        <f>(星级!T175+阶位!U175+战魄!E175+武魂!U175+众神殿!E175+精神空间!U174+天赋!T175+魂师之魄1!I175)*(1+BP175)+魂兽1!I177+化神!D174+魂骨!C174+魂环!D174+神兵!E173+神兵!X173+魂核1!I175</f>
        <v>556071.95671897999</v>
      </c>
      <c r="AA175">
        <f>(星级!U175+阶位!V175+战魄!F175+武魂!V175+众神殿!F175+精神空间!V174+天赋!U175+魂师之魄1!J175)*(1+BQ175)+魂兽1!J177+化神!E174+魂骨!D174+魂环!E174+神兵!F173+神兵!Y173+魂核1!J175</f>
        <v>204806.00143999999</v>
      </c>
      <c r="AB175">
        <f>(星级!V175+阶位!W175+战魄!G175+武魂!W175+众神殿!G175+精神空间!W174+天赋!V175+魂师之魄1!K175)*(1+BR175)+魂兽1!K177+化神!F174+魂骨!E174+魂环!F174+神兵!G173+神兵!Z173+魂核1!K175</f>
        <v>157409.04144</v>
      </c>
      <c r="AC175">
        <f>(星级!W175+阶位!X175+战魄!H175+武魂!X175+众神殿!H175+精神空间!X174+天赋!W175+魂师之魄1!L175)*(1+BS175)+魂兽1!L177+化神!G174+魂骨!F174+魂环!G174+神兵!H173+神兵!AA173+魂核1!L175</f>
        <v>2925.5644799999995</v>
      </c>
      <c r="AD175">
        <f>(星级!X175+阶位!Y175+战魄!I175+武魂!Y175+众神殿!I175+精神空间!Y174+天赋!X175+魂师之魄1!M175)*(1+BT175)+魂兽1!M177+化神!H174+魂骨!G174+魂环!H174+神兵!I173+神兵!AB173+魂核1!M175</f>
        <v>2376.0604799999996</v>
      </c>
      <c r="AE175">
        <f>(星级!Y175+阶位!Z175+战魄!J175+武魂!Z175+众神殿!J175+精神空间!Z174+天赋!Y175+魂师之魄1!N175)*(1+BU175)+魂兽1!N177+化神!I174+魂骨!H174+魂环!I174+神兵!J173+神兵!AC173+魂核1!N175</f>
        <v>2511.4458239999999</v>
      </c>
      <c r="AF175">
        <f>(星级!Z175+阶位!AA175+战魄!K175+武魂!AA175+众神殿!K175+精神空间!AA174+天赋!Z175+魂师之魄1!O175)*(1+BV175)+魂兽1!O177+化神!J174+魂骨!I174+魂环!J174+神兵!K173+神兵!AD173+魂核1!O175</f>
        <v>2422.3353200000001</v>
      </c>
      <c r="AG175">
        <f>(星级!AA175+阶位!AB175+战魄!L175+武魂!AB175+众神殿!L175+精神空间!AB174+天赋!AA175+魂师之魄1!P175)*(1+BW175)+魂兽1!P177+化神!K174+魂骨!J174+魂环!K174+神兵!L173+神兵!AE173+魂核1!P175</f>
        <v>3058.7510000000002</v>
      </c>
      <c r="AH175">
        <f>(星级!AB175+阶位!AC175+战魄!M175+武魂!AC175+众神殿!M175+精神空间!AC174+天赋!AB175+魂师之魄1!Q175)*(1+BX175)+魂兽1!Q177+化神!L174+魂骨!K174+魂环!L174+神兵!M173+神兵!AF173+魂核1!Q175</f>
        <v>2395.1750000000002</v>
      </c>
      <c r="AI175">
        <f>(星级!AC175+阶位!AD175+战魄!N175+武魂!AD175+众神殿!N175+精神空间!AD174+天赋!AC175+魂师之魄1!R175)*(1+BY175)+魂兽1!R177+化神!M174+魂骨!L174+魂环!M174+神兵!N173+神兵!AG173+魂核1!R175</f>
        <v>34450</v>
      </c>
      <c r="AJ175">
        <f>(星级!AD175+阶位!AE175+战魄!O175+武魂!AE175+众神殿!O175+精神空间!AE174+天赋!AD175+魂师之魄1!S175)*(1+BZ175)+魂兽1!S177+化神!N174+魂骨!M174+魂环!N174+神兵!O173+神兵!AH173+魂核1!S175</f>
        <v>217.55</v>
      </c>
      <c r="AK175">
        <f>(星级!AE175+阶位!AF175+战魄!P175+武魂!AF175+众神殿!P175+精神空间!AF174+天赋!AE175+魂师之魄1!T175)*(1+CA175)+魂兽1!T177+化神!O174+魂骨!N174+魂环!O174+神兵!P173+神兵!AI173+魂核1!T175</f>
        <v>147517.5496</v>
      </c>
      <c r="AL175">
        <f>(星级!AF175+阶位!AG175+战魄!Q175+武魂!AG175+众神殿!Q175+精神空间!AG174+天赋!AF175+魂师之魄1!U175)*(1+CB175)+魂兽1!U177+化神!P174+魂骨!O174+魂环!P174+神兵!Q173+神兵!AJ173+魂核1!U175</f>
        <v>147517.5496</v>
      </c>
      <c r="AM175">
        <f>化神!R174+魂环!Q174</f>
        <v>66655</v>
      </c>
      <c r="AN175">
        <f>化神!S174+魂环!R174</f>
        <v>66655</v>
      </c>
      <c r="AO175">
        <f>魂环!S174</f>
        <v>2000</v>
      </c>
      <c r="AP175">
        <f>魂环!T174</f>
        <v>2000</v>
      </c>
      <c r="AQ175">
        <f>魂核1!Y175+神器1!AD175+VLOOKUP(精神空间!$B$2,精神空间!$BR$4:$BT$11,2,)</f>
        <v>0.78991</v>
      </c>
      <c r="AR175">
        <f>魂核1!Z175+神器1!AE175+VLOOKUP(精神空间!$B$2,精神空间!$BR$4:$BT$11,2,)</f>
        <v>0.78991</v>
      </c>
      <c r="AT175">
        <f>(星级!AH175+阶位!AJ175+战魄!D175+武魂!AJ175+众神殿!D175+精神空间!AJ174+天赋!AI175+魂师之魄1!H175)*(1+BO175)+魂兽1!H177+化神!C174+魂骨!B174+魂环!C174+神兵!D173+神兵!W173+魂核1!H175</f>
        <v>2259620.1469056201</v>
      </c>
      <c r="AU175">
        <f>(星级!AI175+阶位!AK175+战魄!E175+武魂!AK175+众神殿!E175+精神空间!AK174+天赋!AJ175+魂师之魄1!I175)*(1+BP175)+魂兽1!I177+化神!D174+魂骨!C174+魂环!D174+神兵!E173+神兵!X173+魂核1!I175</f>
        <v>624286.05545759993</v>
      </c>
      <c r="AV175">
        <f>(星级!AJ175+阶位!AL175+战魄!F175+武魂!AL175+众神殿!F175+精神空间!AL174+天赋!AK175+魂师之魄1!J175)*(1+BQ175)+魂兽1!J177+化神!E174+魂骨!D174+魂环!E174+神兵!F173+神兵!Y173+魂核1!J175</f>
        <v>136724.236</v>
      </c>
      <c r="AW175">
        <f>(星级!AK175+阶位!AM175+战魄!G175+武魂!AM175+众神殿!G175+精神空间!AM174+天赋!AL175+魂师之魄1!K175)*(1+BR175)+魂兽1!K177+化神!F174+魂骨!E174+魂环!F174+神兵!G173+神兵!Z173+魂核1!K175</f>
        <v>181186.56560000003</v>
      </c>
      <c r="AX175">
        <f>(星级!AL175+阶位!AN175+战魄!H175+武魂!AN175+众神殿!H175+精神空间!AN174+天赋!AM175+魂师之魄1!L175)*(1+BS175)+魂兽1!L177+化神!G174+魂骨!F174+魂环!G174+神兵!H173+神兵!AA173+魂核1!L175</f>
        <v>2952.9359999999997</v>
      </c>
      <c r="AY175">
        <f>(星级!AM175+阶位!AO175+战魄!I175+武魂!AO175+众神殿!I175+精神空间!AO174+天赋!AN175+魂师之魄1!M175)*(1+BT175)+魂兽1!M177+化神!H174+魂骨!G174+魂环!H174+神兵!I173+神兵!AB173+魂核1!M175</f>
        <v>2403.4319999999998</v>
      </c>
      <c r="AZ175">
        <f>(星级!AN175+阶位!AP175+战魄!J175+武魂!AP175+众神殿!J175+精神空间!AP174+天赋!AO175+魂师之魄1!N175)*(1+BU175)+魂兽1!N177+化神!I174+魂骨!H174+魂环!I174+神兵!J173+神兵!AC173+魂核1!N175</f>
        <v>2484.0743039999998</v>
      </c>
      <c r="BA175">
        <f>(星级!AO175+阶位!AQ175+战魄!K175+武魂!AQ175+众神殿!K175+精神空间!AQ174+天赋!AP175+魂师之魄1!O175)*(1+BV175)+魂兽1!O177+化神!J174+魂骨!I174+魂环!J174+神兵!K173+神兵!AD173+魂核1!O175</f>
        <v>2384.8870000000002</v>
      </c>
      <c r="BB175">
        <f>(星级!AP175+阶位!AR175+战魄!L175+武魂!AR175+众神殿!L175+精神空间!AR174+天赋!AQ175+魂师之魄1!P175)*(1+BW175)+魂兽1!P177+化神!K174+魂骨!J174+魂环!K174+神兵!L173+神兵!AE173+魂核1!P175</f>
        <v>3058.7510000000002</v>
      </c>
      <c r="BC175">
        <f>(星级!AQ175+阶位!AS175+战魄!M175+武魂!AS175+众神殿!M175+精神空间!AS174+天赋!AR175+魂师之魄1!Q175)*(1+BX175)+魂兽1!Q177+化神!L174+魂骨!K174+魂环!L174+神兵!M173+神兵!AF173+魂核1!Q175</f>
        <v>2395.1750000000002</v>
      </c>
      <c r="BD175">
        <f>(星级!AR175+阶位!AT175+战魄!N175+武魂!AT175+众神殿!N175+精神空间!AT174+天赋!AS175+魂师之魄1!R175)*(1+BY175)+魂兽1!R177+化神!M174+魂骨!L174+魂环!M174+神兵!N173+神兵!AG173+魂核1!R175</f>
        <v>17225</v>
      </c>
      <c r="BE175">
        <f>(星级!AS175+阶位!AU175+战魄!O175+武魂!AU175+众神殿!O175+精神空间!AU174+天赋!AT175+魂师之魄1!S175)*(1+BZ175)+魂兽1!S177+化神!N174+魂骨!M174+魂环!N174+神兵!O173+神兵!AH173+魂核1!S175</f>
        <v>274.8</v>
      </c>
      <c r="BF175">
        <f>(星级!AT175+阶位!AV175+战魄!P175+武魂!AV175+众神殿!P175+精神空间!AV174+天赋!AU175+魂师之魄1!T175)*(1+CA175)+魂兽1!T177+化神!O174+魂骨!N174+魂环!O174+神兵!P173+神兵!AI173+魂核1!T175</f>
        <v>147517.5496</v>
      </c>
      <c r="BG175">
        <f>(星级!AU175+阶位!AW175+战魄!Q175+武魂!AW175+众神殿!Q175+精神空间!AW174+天赋!AV175+魂师之魄1!U175)*(1+CB175)+魂兽1!U177+化神!P174+魂骨!O174+魂环!P174+神兵!Q173+神兵!AJ173+魂核1!U175</f>
        <v>147517.5496</v>
      </c>
      <c r="BH175">
        <f>化神!R174+魂环!Q174</f>
        <v>66655</v>
      </c>
      <c r="BI175">
        <f>化神!S174+魂环!R174</f>
        <v>66655</v>
      </c>
      <c r="BJ175">
        <f>魂环!S174</f>
        <v>2000</v>
      </c>
      <c r="BK175">
        <f>魂环!T174</f>
        <v>2000</v>
      </c>
      <c r="BL175">
        <f>魂核1!Y175+神器1!AD175+VLOOKUP(精神空间!$B$2,精神空间!$BR$4:$BT$11,2,)</f>
        <v>0.78991</v>
      </c>
      <c r="BM175">
        <f>魂核1!Z175+神器1!AE175+VLOOKUP(精神空间!$B$2,精神空间!$BR$4:$BT$11,2,)</f>
        <v>0.78991</v>
      </c>
      <c r="BO175">
        <f>战魄!T175+武魂!AZ175+好感度!D174+魂师之魄1!Y175+神器1!M175+魂兽1!X177+精神空间!BA174+精神空间!BC174</f>
        <v>3.1779099999999998</v>
      </c>
      <c r="BP175">
        <f>战魄!U175+武魂!BA175+好感度!E174+魂师之魄1!Z175+神器1!N175+魂兽1!Y177+精神空间!BB174+精神空间!BD174</f>
        <v>2.1779099999999998</v>
      </c>
      <c r="BQ175">
        <f>战魄!V175+武魂!BB175+好感度!F174+魂师之魄1!AA175+神器1!O175+魂兽1!Z177</f>
        <v>1.08</v>
      </c>
      <c r="BR175">
        <f>战魄!W175+武魂!BC175+好感度!G174+魂师之魄1!AB175+神器1!P175+魂兽1!AA177</f>
        <v>1.08</v>
      </c>
      <c r="BS175">
        <f>战魄!X175+武魂!BD175+好感度!H174+魂师之魄1!AC175+神器1!Q175+魂兽1!AB177</f>
        <v>1.5919999999999999</v>
      </c>
      <c r="BT175">
        <f>战魄!Y175+武魂!BE175+好感度!I174+魂师之魄1!AD175+神器1!R175+魂兽1!AC177</f>
        <v>1.5919999999999999</v>
      </c>
      <c r="BU175">
        <f>战魄!Z175+武魂!BF175+好感度!J174+魂师之魄1!AE175+神器1!S175+魂兽1!AD177</f>
        <v>1.5919999999999999</v>
      </c>
      <c r="BV175">
        <f>战魄!AA175+武魂!BG175+好感度!K174+魂师之魄1!AF175+神器1!T175+魂兽1!AE177</f>
        <v>1.5719999999999998</v>
      </c>
      <c r="BW175">
        <f>战魄!AB175+武魂!BH175+好感度!L174+魂师之魄1!AG175+神器1!U175+魂兽1!AF177</f>
        <v>1.5719999999999998</v>
      </c>
      <c r="BX175">
        <f>战魄!AC175+武魂!BI175+好感度!M174+魂师之魄1!AH175+神器1!V175+魂兽1!AG177</f>
        <v>1.5719999999999998</v>
      </c>
      <c r="BY175">
        <f>战魄!AD175+武魂!BJ175+好感度!N174+魂师之魄1!AI175+神器1!W175+魂兽1!AH177</f>
        <v>1.5</v>
      </c>
      <c r="BZ175">
        <f>战魄!AE175+武魂!BK175+好感度!O174+魂师之魄1!AJ175+神器1!X175+魂兽1!AI177</f>
        <v>1.29</v>
      </c>
      <c r="CA175">
        <f>战魄!AF175+武魂!BL175+好感度!P174+魂师之魄1!AK175+神器1!Y175+魂兽1!AJ177</f>
        <v>1.08</v>
      </c>
      <c r="CB175">
        <f>战魄!AG175+武魂!BM175+好感度!Q174+魂师之魄1!AL175+神器1!Z175+魂兽1!AK177</f>
        <v>1.08</v>
      </c>
    </row>
    <row r="176" spans="2:80" x14ac:dyDescent="0.2">
      <c r="B176">
        <v>172</v>
      </c>
      <c r="D176">
        <f>(星级!D176+阶位!D176+战魄!D176+武魂!D176+众神殿!D176+精神空间!D175+天赋!C176+魂师之魄1!H176)*(1+BO176)+魂兽1!H178+化神!C175+魂骨!B175+魂环!C175+神兵!D174+神兵!W174+魂核1!H176</f>
        <v>2528966.04394694</v>
      </c>
      <c r="E176">
        <f>(星级!E176+阶位!E176+战魄!E176+武魂!E176+众神殿!E176+精神空间!E175+天赋!D176+魂师之魄1!I176)*(1+BP176)+魂兽1!I178+化神!D175+魂骨!C175+魂环!D175+神兵!E174+神兵!X174+魂核1!I176</f>
        <v>570017.51561378001</v>
      </c>
      <c r="F176">
        <f>(星级!F176+阶位!F176+战魄!F176+武魂!F176+众神殿!F176+精神空间!F175+天赋!E176+魂师之魄1!J176)*(1+BQ176)+魂兽1!J178+化神!E175+魂骨!D175+魂环!E175+神兵!F174+神兵!Y174+魂核1!J176</f>
        <v>230406.50831999999</v>
      </c>
      <c r="G176">
        <f>(星级!G176+阶位!G176+战魄!G176+武魂!G176+众神殿!G176+精神空间!G175+天赋!F176+魂师之魄1!K176)*(1+BR176)+魂兽1!K178+化神!F175+魂骨!E175+魂环!F175+神兵!G174+神兵!Z174+魂核1!K176</f>
        <v>173283.46831999999</v>
      </c>
      <c r="H176">
        <f>(星级!H176+阶位!H176+战魄!H176+武魂!H176+众神殿!H176+精神空间!H175+天赋!G176+魂师之魄1!L176)*(1+BS176)+魂兽1!L178+化神!G175+魂骨!F175+魂环!G175+神兵!H174+神兵!AA174+魂核1!L176</f>
        <v>2955.5279999999998</v>
      </c>
      <c r="I176">
        <f>(星级!I176+阶位!I176+战魄!I176+武魂!I176+众神殿!I176+精神空间!I175+天赋!H176+魂师之魄1!M176)*(1+BT176)+魂兽1!M178+化神!H175+魂骨!G175+魂环!H175+神兵!I174+神兵!AB174+魂核1!M176</f>
        <v>2406.0239999999999</v>
      </c>
      <c r="J176">
        <f>(星级!J176+阶位!J176+战魄!J176+武魂!J176+众神殿!J176+精神空间!J175+天赋!I176+魂师之魄1!N176)*(1+BU176)+魂兽1!N178+化神!I175+魂骨!H175+魂环!I175+神兵!J174+神兵!AC174+魂核1!N176</f>
        <v>2486.6663039999999</v>
      </c>
      <c r="K176">
        <f>(星级!K176+阶位!K176+战魄!K176+武魂!K176+众神殿!K176+精神空间!K175+天赋!J176+魂师之魄1!O176)*(1+BV176)+魂兽1!O178+化神!J175+魂骨!I175+魂环!J175+神兵!K174+神兵!AD174+魂核1!O176</f>
        <v>2416.3919999999998</v>
      </c>
      <c r="L176">
        <f>(星级!L176+阶位!L176+战魄!L176+武魂!L176+众神殿!L176+精神空间!L175+天赋!K176+魂师之魄1!P176)*(1+BW176)+魂兽1!P178+化神!K175+魂骨!J175+魂环!K175+神兵!L174+神兵!AE174+魂核1!P176</f>
        <v>3061.3229999999999</v>
      </c>
      <c r="M176">
        <f>(星级!M176+阶位!M176+战魄!M176+武魂!M176+众神殿!M176+精神空间!M175+天赋!L176+魂师之魄1!Q176)*(1+BX176)+魂兽1!Q178+化神!L175+魂骨!K175+魂环!L175+神兵!M174+神兵!AF174+魂核1!Q176</f>
        <v>2397.7469999999998</v>
      </c>
      <c r="N176">
        <f>(星级!N176+阶位!N176+战魄!N176+武魂!N176+众神殿!N176+精神空间!N175+天赋!M176+魂师之魄1!R176)*(1+BY176)+魂兽1!R178+化神!M175+魂骨!L175+魂环!M175+神兵!N174+神兵!AG174+魂核1!R176</f>
        <v>43375</v>
      </c>
      <c r="O176">
        <f>(星级!O176+阶位!O176+战魄!O176+武魂!O176+众神殿!O176+精神空间!O175+天赋!N176+魂师之魄1!S176)*(1+BZ176)+魂兽1!S178+化神!N175+魂骨!M175+魂环!N175+神兵!O174+神兵!AH174+魂核1!S176</f>
        <v>137.4</v>
      </c>
      <c r="P176">
        <f>(星级!P176+阶位!P176+战魄!P176+武魂!P176+众神殿!P176+精神空间!P175+天赋!O176+魂师之魄1!T176)*(1+CA176)+魂兽1!T178+化神!O175+魂骨!N175+魂环!O175+神兵!P174+神兵!AI174+魂核1!T176</f>
        <v>153842.26800000001</v>
      </c>
      <c r="Q176">
        <f>(星级!Q176+阶位!Q176+战魄!Q176+武魂!Q176+众神殿!Q176+精神空间!Q175+天赋!P176+魂师之魄1!U176)*(1+CB176)+魂兽1!U178+化神!P175+魂骨!O175+魂环!P175+神兵!Q174+神兵!AJ174+魂核1!U176</f>
        <v>153842.26800000001</v>
      </c>
      <c r="R176">
        <f>化神!R175+魂环!Q175</f>
        <v>66655</v>
      </c>
      <c r="S176">
        <f>化神!S175+魂环!R175</f>
        <v>66655</v>
      </c>
      <c r="T176">
        <f>魂环!S175</f>
        <v>2000</v>
      </c>
      <c r="U176">
        <f>魂环!T175</f>
        <v>2000</v>
      </c>
      <c r="V176">
        <f>魂核1!Y176+神器1!AD176+VLOOKUP(精神空间!$B$2,精神空间!$BR$4:$BT$11,2,)</f>
        <v>0.78991</v>
      </c>
      <c r="W176">
        <f>魂核1!Z176+神器1!AE176+VLOOKUP(精神空间!$B$2,精神空间!$BR$4:$BT$11,2,)</f>
        <v>0.78991</v>
      </c>
      <c r="Y176">
        <f>(星级!S176+阶位!T176+战魄!D176+武魂!T176+众神殿!D176+精神空间!T175+天赋!S176+魂师之魄1!H176)*(1+BO176)+魂兽1!H178+化神!C175+魂骨!B175+魂环!C175+神兵!D174+神兵!W174+魂核1!H176</f>
        <v>2499598.5703492798</v>
      </c>
      <c r="Z176">
        <f>(星级!T176+阶位!U176+战魄!E176+武魂!U176+众神殿!E176+精神空间!U175+天赋!T176+魂师之魄1!I176)*(1+BP176)+魂兽1!I178+化神!D175+魂骨!C175+魂环!D175+神兵!E174+神兵!X174+魂核1!I176</f>
        <v>556456.48382898001</v>
      </c>
      <c r="AA176">
        <f>(星级!U176+阶位!V176+战魄!F176+武魂!V176+众神殿!F176+精神空间!V175+天赋!U176+魂师之魄1!J176)*(1+BQ176)+魂兽1!J178+化神!E175+魂骨!D175+魂环!E175+神兵!F174+神兵!Y174+魂核1!J176</f>
        <v>204910.00143999999</v>
      </c>
      <c r="AB176">
        <f>(星级!V176+阶位!W176+战魄!G176+武魂!W176+众神殿!G176+精神空间!W175+天赋!V176+魂师之魄1!K176)*(1+BR176)+魂兽1!K178+化神!F175+魂骨!E175+魂环!F175+神兵!G174+神兵!Z174+魂核1!K176</f>
        <v>157479.76144</v>
      </c>
      <c r="AC176">
        <f>(星级!W176+阶位!X176+战魄!H176+武魂!X176+众神殿!H176+精神空间!X175+天赋!W176+魂师之魄1!L176)*(1+BS176)+魂兽1!L178+化神!G175+魂骨!F175+魂环!G175+神兵!H174+神兵!AA174+魂核1!L176</f>
        <v>2928.1564799999996</v>
      </c>
      <c r="AD176">
        <f>(星级!X176+阶位!Y176+战魄!I176+武魂!Y176+众神殿!I176+精神空间!Y175+天赋!X176+魂师之魄1!M176)*(1+BT176)+魂兽1!M178+化神!H175+魂骨!G175+魂环!H175+神兵!I174+神兵!AB174+魂核1!M176</f>
        <v>2378.6524799999997</v>
      </c>
      <c r="AE176">
        <f>(星级!Y176+阶位!Z176+战魄!J176+武魂!Z176+众神殿!J176+精神空间!Z175+天赋!Y176+魂师之魄1!N176)*(1+BU176)+魂兽1!N178+化神!I175+魂骨!H175+魂环!I175+神兵!J174+神兵!AC174+魂核1!N176</f>
        <v>2514.0378239999995</v>
      </c>
      <c r="AF176">
        <f>(星级!Z176+阶位!AA176+战魄!K176+武魂!AA176+众神殿!K176+精神空间!AA175+天赋!Z176+魂师之魄1!O176)*(1+BV176)+魂兽1!O178+化神!J175+魂骨!I175+魂环!J175+神兵!K174+神兵!AD174+魂核1!O176</f>
        <v>2443.7635199999995</v>
      </c>
      <c r="AG176">
        <f>(星级!AA176+阶位!AB176+战魄!L176+武魂!AB176+众神殿!L176+精神空间!AB175+天赋!AA176+魂师之魄1!P176)*(1+BW176)+魂兽1!P178+化神!K175+魂骨!J175+魂环!K175+神兵!L174+神兵!AE174+魂核1!P176</f>
        <v>3061.3229999999999</v>
      </c>
      <c r="AH176">
        <f>(星级!AB176+阶位!AC176+战魄!M176+武魂!AC176+众神殿!M176+精神空间!AC175+天赋!AB176+魂师之魄1!Q176)*(1+BX176)+魂兽1!Q178+化神!L175+魂骨!K175+魂环!L175+神兵!M174+神兵!AF174+魂核1!Q176</f>
        <v>2397.7469999999998</v>
      </c>
      <c r="AI176">
        <f>(星级!AC176+阶位!AD176+战魄!N176+武魂!AD176+众神殿!N176+精神空间!AD175+天赋!AC176+魂师之魄1!R176)*(1+BY176)+魂兽1!R178+化神!M175+魂骨!L175+魂环!M175+神兵!N174+神兵!AG174+魂核1!R176</f>
        <v>34650</v>
      </c>
      <c r="AJ176">
        <f>(星级!AD176+阶位!AE176+战魄!O176+武魂!AE176+众神殿!O176+精神空间!AE175+天赋!AD176+魂师之魄1!S176)*(1+BZ176)+魂兽1!S178+化神!N175+魂骨!M175+魂环!N175+神兵!O174+神兵!AH174+魂核1!S176</f>
        <v>217.55</v>
      </c>
      <c r="AK176">
        <f>(星级!AE176+阶位!AF176+战魄!P176+武魂!AF176+众神殿!P176+精神空间!AF175+天赋!AE176+魂师之魄1!T176)*(1+CA176)+魂兽1!T178+化神!O175+魂骨!N175+魂环!O175+神兵!P174+神兵!AI174+魂核1!T176</f>
        <v>147527.38800000001</v>
      </c>
      <c r="AL176">
        <f>(星级!AF176+阶位!AG176+战魄!Q176+武魂!AG176+众神殿!Q176+精神空间!AG175+天赋!AF176+魂师之魄1!U176)*(1+CB176)+魂兽1!U178+化神!P175+魂骨!O175+魂环!P175+神兵!Q174+神兵!AJ174+魂核1!U176</f>
        <v>147527.38800000001</v>
      </c>
      <c r="AM176">
        <f>化神!R175+魂环!Q175</f>
        <v>66655</v>
      </c>
      <c r="AN176">
        <f>化神!S175+魂环!R175</f>
        <v>66655</v>
      </c>
      <c r="AO176">
        <f>魂环!S175</f>
        <v>2000</v>
      </c>
      <c r="AP176">
        <f>魂环!T175</f>
        <v>2000</v>
      </c>
      <c r="AQ176">
        <f>魂核1!Y176+神器1!AD176+VLOOKUP(精神空间!$B$2,精神空间!$BR$4:$BT$11,2,)</f>
        <v>0.78991</v>
      </c>
      <c r="AR176">
        <f>魂核1!Z176+神器1!AE176+VLOOKUP(精神空间!$B$2,精神空间!$BR$4:$BT$11,2,)</f>
        <v>0.78991</v>
      </c>
      <c r="AT176">
        <f>(星级!AH176+阶位!AJ176+战魄!D176+武魂!AJ176+众神殿!D176+精神空间!AJ175+天赋!AI176+魂师之魄1!H176)*(1+BO176)+魂兽1!H178+化神!C175+魂骨!B175+魂环!C175+神兵!D174+神兵!W174+魂核1!H176</f>
        <v>2261025.5958296196</v>
      </c>
      <c r="AU176">
        <f>(星级!AI176+阶位!AK176+战魄!E176+武魂!AK176+众神殿!E176+精神空间!AK175+天赋!AJ176+魂师之魄1!I176)*(1+BP176)+魂兽1!I178+化神!D175+魂骨!C175+魂环!D175+神兵!E174+神兵!X174+魂核1!I176</f>
        <v>624693.62241509999</v>
      </c>
      <c r="AV176">
        <f>(星级!AJ176+阶位!AL176+战魄!F176+武魂!AL176+众神殿!F176+精神空间!AL175+天赋!AK176+魂师之魄1!J176)*(1+BQ176)+魂兽1!J178+化神!E175+魂骨!D175+魂环!E175+神兵!F174+神兵!Y174+魂核1!J176</f>
        <v>136787.65520000001</v>
      </c>
      <c r="AW176">
        <f>(星级!AK176+阶位!AM176+战魄!G176+武魂!AM176+众神殿!G176+精神空间!AM175+天赋!AL176+魂师之魄1!K176)*(1+BR176)+魂兽1!K178+化神!F175+魂骨!E175+魂环!F175+神兵!G174+神兵!Z174+魂核1!K176</f>
        <v>181280.6024</v>
      </c>
      <c r="AX176">
        <f>(星级!AL176+阶位!AN176+战魄!H176+武魂!AN176+众神殿!H176+精神空间!AN175+天赋!AM176+魂师之魄1!L176)*(1+BS176)+魂兽1!L178+化神!G175+魂骨!F175+魂环!G175+神兵!H174+神兵!AA174+魂核1!L176</f>
        <v>2955.5279999999998</v>
      </c>
      <c r="AY176">
        <f>(星级!AM176+阶位!AO176+战魄!I176+武魂!AO176+众神殿!I176+精神空间!AO175+天赋!AN176+魂师之魄1!M176)*(1+BT176)+魂兽1!M178+化神!H175+魂骨!G175+魂环!H175+神兵!I174+神兵!AB174+魂核1!M176</f>
        <v>2406.0239999999999</v>
      </c>
      <c r="AZ176">
        <f>(星级!AN176+阶位!AP176+战魄!J176+武魂!AP176+众神殿!J176+精神空间!AP175+天赋!AO176+魂师之魄1!N176)*(1+BU176)+魂兽1!N178+化神!I175+魂骨!H175+魂环!I175+神兵!J174+神兵!AC174+魂核1!N176</f>
        <v>2486.6663039999999</v>
      </c>
      <c r="BA176">
        <f>(星级!AO176+阶位!AQ176+战魄!K176+武魂!AQ176+众神殿!K176+精神空间!AQ175+天赋!AP176+魂师之魄1!O176)*(1+BV176)+魂兽1!O178+化神!J175+魂骨!I175+魂环!J175+神兵!K174+神兵!AD174+魂核1!O176</f>
        <v>2406.0239999999999</v>
      </c>
      <c r="BB176">
        <f>(星级!AP176+阶位!AR176+战魄!L176+武魂!AR176+众神殿!L176+精神空间!AR175+天赋!AQ176+魂师之魄1!P176)*(1+BW176)+魂兽1!P178+化神!K175+魂骨!J175+魂环!K175+神兵!L174+神兵!AE174+魂核1!P176</f>
        <v>3061.3229999999999</v>
      </c>
      <c r="BC176">
        <f>(星级!AQ176+阶位!AS176+战魄!M176+武魂!AS176+众神殿!M176+精神空间!AS175+天赋!AR176+魂师之魄1!Q176)*(1+BX176)+魂兽1!Q178+化神!L175+魂骨!K175+魂环!L175+神兵!M174+神兵!AF174+魂核1!Q176</f>
        <v>2397.7469999999998</v>
      </c>
      <c r="BD176">
        <f>(星级!AR176+阶位!AT176+战魄!N176+武魂!AT176+众神殿!N176+精神空间!AT175+天赋!AS176+魂师之魄1!R176)*(1+BY176)+魂兽1!R178+化神!M175+魂骨!L175+魂环!M175+神兵!N174+神兵!AG174+魂核1!R176</f>
        <v>17325</v>
      </c>
      <c r="BE176">
        <f>(星级!AS176+阶位!AU176+战魄!O176+武魂!AU176+众神殿!O176+精神空间!AU175+天赋!AT176+魂师之魄1!S176)*(1+BZ176)+魂兽1!S178+化神!N175+魂骨!M175+魂环!N175+神兵!O174+神兵!AH174+魂核1!S176</f>
        <v>274.8</v>
      </c>
      <c r="BF176">
        <f>(星级!AT176+阶位!AV176+战魄!P176+武魂!AV176+众神殿!P176+精神空间!AV175+天赋!AU176+魂师之魄1!T176)*(1+CA176)+魂兽1!T178+化神!O175+魂骨!N175+魂环!O175+神兵!P174+神兵!AI174+魂核1!T176</f>
        <v>147527.38800000001</v>
      </c>
      <c r="BG176">
        <f>(星级!AU176+阶位!AW176+战魄!Q176+武魂!AW176+众神殿!Q176+精神空间!AW175+天赋!AV176+魂师之魄1!U176)*(1+CB176)+魂兽1!U178+化神!P175+魂骨!O175+魂环!P175+神兵!Q174+神兵!AJ174+魂核1!U176</f>
        <v>147527.38800000001</v>
      </c>
      <c r="BH176">
        <f>化神!R175+魂环!Q175</f>
        <v>66655</v>
      </c>
      <c r="BI176">
        <f>化神!S175+魂环!R175</f>
        <v>66655</v>
      </c>
      <c r="BJ176">
        <f>魂环!S175</f>
        <v>2000</v>
      </c>
      <c r="BK176">
        <f>魂环!T175</f>
        <v>2000</v>
      </c>
      <c r="BL176">
        <f>魂核1!Y176+神器1!AD176+VLOOKUP(精神空间!$B$2,精神空间!$BR$4:$BT$11,2,)</f>
        <v>0.78991</v>
      </c>
      <c r="BM176">
        <f>魂核1!Z176+神器1!AE176+VLOOKUP(精神空间!$B$2,精神空间!$BR$4:$BT$11,2,)</f>
        <v>0.78991</v>
      </c>
      <c r="BO176">
        <f>战魄!T176+武魂!AZ176+好感度!D175+魂师之魄1!Y176+神器1!M176+魂兽1!X178+精神空间!BA175+精神空间!BC175</f>
        <v>3.1779099999999998</v>
      </c>
      <c r="BP176">
        <f>战魄!U176+武魂!BA176+好感度!E175+魂师之魄1!Z176+神器1!N176+魂兽1!Y178+精神空间!BB175+精神空间!BD175</f>
        <v>2.1779099999999998</v>
      </c>
      <c r="BQ176">
        <f>战魄!V176+武魂!BB176+好感度!F175+魂师之魄1!AA176+神器1!O176+魂兽1!Z178</f>
        <v>1.08</v>
      </c>
      <c r="BR176">
        <f>战魄!W176+武魂!BC176+好感度!G175+魂师之魄1!AB176+神器1!P176+魂兽1!AA178</f>
        <v>1.08</v>
      </c>
      <c r="BS176">
        <f>战魄!X176+武魂!BD176+好感度!H175+魂师之魄1!AC176+神器1!Q176+魂兽1!AB178</f>
        <v>1.5919999999999999</v>
      </c>
      <c r="BT176">
        <f>战魄!Y176+武魂!BE176+好感度!I175+魂师之魄1!AD176+神器1!R176+魂兽1!AC178</f>
        <v>1.5919999999999999</v>
      </c>
      <c r="BU176">
        <f>战魄!Z176+武魂!BF176+好感度!J175+魂师之魄1!AE176+神器1!S176+魂兽1!AD178</f>
        <v>1.5919999999999999</v>
      </c>
      <c r="BV176">
        <f>战魄!AA176+武魂!BG176+好感度!K175+魂师之魄1!AF176+神器1!T176+魂兽1!AE178</f>
        <v>1.5919999999999999</v>
      </c>
      <c r="BW176">
        <f>战魄!AB176+武魂!BH176+好感度!L175+魂师之魄1!AG176+神器1!U176+魂兽1!AF178</f>
        <v>1.5719999999999998</v>
      </c>
      <c r="BX176">
        <f>战魄!AC176+武魂!BI176+好感度!M175+魂师之魄1!AH176+神器1!V176+魂兽1!AG178</f>
        <v>1.5719999999999998</v>
      </c>
      <c r="BY176">
        <f>战魄!AD176+武魂!BJ176+好感度!N175+魂师之魄1!AI176+神器1!W176+魂兽1!AH178</f>
        <v>1.5</v>
      </c>
      <c r="BZ176">
        <f>战魄!AE176+武魂!BK176+好感度!O175+魂师之魄1!AJ176+神器1!X176+魂兽1!AI178</f>
        <v>1.29</v>
      </c>
      <c r="CA176">
        <f>战魄!AF176+武魂!BL176+好感度!P175+魂师之魄1!AK176+神器1!Y176+魂兽1!AJ178</f>
        <v>1.08</v>
      </c>
      <c r="CB176">
        <f>战魄!AG176+武魂!BM176+好感度!Q175+魂师之魄1!AL176+神器1!Z176+魂兽1!AK178</f>
        <v>1.08</v>
      </c>
    </row>
    <row r="177" spans="2:80" x14ac:dyDescent="0.2">
      <c r="B177">
        <v>173</v>
      </c>
      <c r="D177">
        <f>(星级!D177+阶位!D177+战魄!D177+武魂!D177+众神殿!D177+精神空间!D176+天赋!C177+魂师之魄1!H177)*(1+BO177)+魂兽1!H179+化神!C176+魂骨!B176+魂环!C176+神兵!D175+神兵!W175+魂核1!H177</f>
        <v>2530724.9440569398</v>
      </c>
      <c r="E177">
        <f>(星级!E177+阶位!E177+战魄!E177+武魂!E177+众神殿!E177+精神空间!E176+天赋!D177+魂师之魄1!I177)*(1+BP177)+魂兽1!I179+化神!D176+魂骨!C176+魂环!D176+神兵!E175+神兵!X175+魂核1!I177</f>
        <v>570386.15317378007</v>
      </c>
      <c r="F177">
        <f>(星级!F177+阶位!F177+战魄!F177+武魂!F177+众神殿!F177+精神空间!F176+天赋!E177+魂师之魄1!J177)*(1+BQ177)+魂兽1!J179+化神!E176+魂骨!D176+魂环!E176+神兵!F175+神兵!Y175+魂核1!J177</f>
        <v>230537.54832</v>
      </c>
      <c r="G177">
        <f>(星级!G177+阶位!G177+战魄!G177+武魂!G177+众神殿!G177+精神空间!G176+天赋!F177+魂师之魄1!K177)*(1+BR177)+魂兽1!K179+化神!F176+魂骨!E176+魂环!F176+神兵!G175+神兵!Z175+魂核1!K177</f>
        <v>173370.82832</v>
      </c>
      <c r="H177">
        <f>(星级!H177+阶位!H177+战魄!H177+武魂!H177+众神殿!H177+精神空间!H176+天赋!G177+魂师之魄1!L177)*(1+BS177)+魂兽1!L179+化神!G176+魂骨!F176+魂环!G176+神兵!H175+神兵!AA175+魂核1!L177</f>
        <v>2958.1199999999994</v>
      </c>
      <c r="I177">
        <f>(星级!I177+阶位!I177+战魄!I177+武魂!I177+众神殿!I177+精神空间!I176+天赋!H177+魂师之魄1!M177)*(1+BT177)+魂兽1!M179+化神!H176+魂骨!G176+魂环!H176+神兵!I175+神兵!AB175+魂核1!M177</f>
        <v>2408.6159999999995</v>
      </c>
      <c r="J177">
        <f>(星级!J177+阶位!J177+战魄!J177+武魂!J177+众神殿!J177+精神空间!J176+天赋!I177+魂师之魄1!N177)*(1+BU177)+魂兽1!N179+化神!I176+魂骨!H176+魂环!I176+神兵!J175+神兵!AC175+魂核1!N177</f>
        <v>2489.258304</v>
      </c>
      <c r="K177">
        <f>(星级!K177+阶位!K177+战魄!K177+武魂!K177+众神殿!K177+精神空间!K176+天赋!J177+魂师之魄1!O177)*(1+BV177)+魂兽1!O179+化神!J176+魂骨!I176+魂环!J176+神兵!K175+神兵!AD175+魂核1!O177</f>
        <v>2418.9839999999995</v>
      </c>
      <c r="L177">
        <f>(星级!L177+阶位!L177+战魄!L177+武魂!L177+众神殿!L177+精神空间!L176+天赋!K177+魂师之魄1!P177)*(1+BW177)+魂兽1!P179+化神!K176+魂骨!J176+魂环!K176+神兵!L175+神兵!AE175+魂核1!P177</f>
        <v>3087.7199999999993</v>
      </c>
      <c r="M177">
        <f>(星级!M177+阶位!M177+战魄!M177+武魂!M177+众神殿!M177+精神空间!M176+天赋!L177+魂师之魄1!Q177)*(1+BX177)+魂兽1!Q179+化神!L176+魂骨!K176+魂环!L176+神兵!M175+神兵!AF175+魂核1!Q177</f>
        <v>2400.319</v>
      </c>
      <c r="N177">
        <f>(星级!N177+阶位!N177+战魄!N177+武魂!N177+众神殿!N177+精神空间!N176+天赋!M177+魂师之魄1!R177)*(1+BY177)+魂兽1!R179+化神!M176+魂骨!L176+魂环!M176+神兵!N175+神兵!AG175+魂核1!R177</f>
        <v>43625</v>
      </c>
      <c r="O177">
        <f>(星级!O177+阶位!O177+战魄!O177+武魂!O177+众神殿!O177+精神空间!O176+天赋!N177+魂师之魄1!S177)*(1+BZ177)+魂兽1!S179+化神!N176+魂骨!M176+魂环!N176+神兵!O175+神兵!AH175+魂核1!S177</f>
        <v>137.4</v>
      </c>
      <c r="P177">
        <f>(星级!P177+阶位!P177+战魄!P177+武魂!P177+众神殿!P177+精神空间!P176+天赋!O177+魂师之魄1!T177)*(1+CA177)+魂兽1!T179+化神!O176+魂骨!N176+魂环!O176+神兵!P175+神兵!AI175+魂核1!T177</f>
        <v>153852.10640000002</v>
      </c>
      <c r="Q177">
        <f>(星级!Q177+阶位!Q177+战魄!Q177+武魂!Q177+众神殿!Q177+精神空间!Q176+天赋!P177+魂师之魄1!U177)*(1+CB177)+魂兽1!U179+化神!P176+魂骨!O176+魂环!P176+神兵!Q175+神兵!AJ175+魂核1!U177</f>
        <v>153852.10640000002</v>
      </c>
      <c r="R177">
        <f>化神!R176+魂环!Q176</f>
        <v>66655</v>
      </c>
      <c r="S177">
        <f>化神!S176+魂环!R176</f>
        <v>66655</v>
      </c>
      <c r="T177">
        <f>魂环!S176</f>
        <v>2000</v>
      </c>
      <c r="U177">
        <f>魂环!T176</f>
        <v>2000</v>
      </c>
      <c r="V177">
        <f>魂核1!Y177+神器1!AD177+VLOOKUP(精神空间!$B$2,精神空间!$BR$4:$BT$11,2,)</f>
        <v>0.78991</v>
      </c>
      <c r="W177">
        <f>魂核1!Z177+神器1!AE177+VLOOKUP(精神空间!$B$2,精神空间!$BR$4:$BT$11,2,)</f>
        <v>0.78991</v>
      </c>
      <c r="Y177">
        <f>(星级!S177+阶位!T177+战魄!D177+武魂!T177+众神殿!D177+精神空间!T176+天赋!S177+魂师之魄1!H177)*(1+BO177)+魂兽1!H179+化神!C176+魂骨!B176+魂环!C176+神兵!D175+神兵!W175+魂核1!H177</f>
        <v>2501177.8203292801</v>
      </c>
      <c r="Z177">
        <f>(星级!T177+阶位!U177+战魄!E177+武魂!U177+众神殿!E177+精神空间!U176+天赋!T177+魂师之魄1!I177)*(1+BP177)+魂兽1!I179+化神!D176+魂骨!C176+魂环!D176+神兵!E175+神兵!X175+魂核1!I177</f>
        <v>556841.01093897992</v>
      </c>
      <c r="AA177">
        <f>(星级!U177+阶位!V177+战魄!F177+武魂!V177+众神殿!F177+精神空间!V176+天赋!U177+魂师之魄1!J177)*(1+BQ177)+魂兽1!J179+化神!E176+魂骨!D176+魂环!E176+神兵!F175+神兵!Y175+魂核1!J177</f>
        <v>205014.00143999999</v>
      </c>
      <c r="AB177">
        <f>(星级!V177+阶位!W177+战魄!G177+武魂!W177+众神殿!G177+精神空间!W176+天赋!V177+魂师之魄1!K177)*(1+BR177)+魂兽1!K179+化神!F176+魂骨!E176+魂环!F176+神兵!G175+神兵!Z175+魂核1!K177</f>
        <v>157550.48144</v>
      </c>
      <c r="AC177">
        <f>(星级!W177+阶位!X177+战魄!H177+武魂!X177+众神殿!H177+精神空间!X176+天赋!W177+魂师之魄1!L177)*(1+BS177)+魂兽1!L179+化神!G176+魂骨!F176+魂环!G176+神兵!H175+神兵!AA175+魂核1!L177</f>
        <v>2930.7484799999997</v>
      </c>
      <c r="AD177">
        <f>(星级!X177+阶位!Y177+战魄!I177+武魂!Y177+众神殿!I177+精神空间!Y176+天赋!X177+魂师之魄1!M177)*(1+BT177)+魂兽1!M179+化神!H176+魂骨!G176+魂环!H176+神兵!I175+神兵!AB175+魂核1!M177</f>
        <v>2381.2444799999998</v>
      </c>
      <c r="AE177">
        <f>(星级!Y177+阶位!Z177+战魄!J177+武魂!Z177+众神殿!J177+精神空间!Z176+天赋!Y177+魂师之魄1!N177)*(1+BU177)+魂兽1!N179+化神!I176+魂骨!H176+魂环!I176+神兵!J175+神兵!AC175+魂核1!N177</f>
        <v>2516.6298239999996</v>
      </c>
      <c r="AF177">
        <f>(星级!Z177+阶位!AA177+战魄!K177+武魂!AA177+众神殿!K177+精神空间!AA176+天赋!Z177+魂师之魄1!O177)*(1+BV177)+魂兽1!O179+化神!J176+魂骨!I176+魂环!J176+神兵!K175+神兵!AD175+魂核1!O177</f>
        <v>2446.3555199999996</v>
      </c>
      <c r="AG177">
        <f>(星级!AA177+阶位!AB177+战魄!L177+武魂!AB177+众神殿!L177+精神空间!AB176+天赋!AA177+魂师之魄1!P177)*(1+BW177)+魂兽1!P179+化神!K176+魂骨!J176+魂环!K176+神兵!L175+神兵!AE175+魂核1!P177</f>
        <v>3087.7199999999993</v>
      </c>
      <c r="AH177">
        <f>(星级!AB177+阶位!AC177+战魄!M177+武魂!AC177+众神殿!M177+精神空间!AC176+天赋!AB177+魂师之魄1!Q177)*(1+BX177)+魂兽1!Q179+化神!L176+魂骨!K176+魂环!L176+神兵!M175+神兵!AF175+魂核1!Q177</f>
        <v>2400.319</v>
      </c>
      <c r="AI177">
        <f>(星级!AC177+阶位!AD177+战魄!N177+武魂!AD177+众神殿!N177+精神空间!AD176+天赋!AC177+魂师之魄1!R177)*(1+BY177)+魂兽1!R179+化神!M176+魂骨!L176+魂环!M176+神兵!N175+神兵!AG175+魂核1!R177</f>
        <v>34850</v>
      </c>
      <c r="AJ177">
        <f>(星级!AD177+阶位!AE177+战魄!O177+武魂!AE177+众神殿!O177+精神空间!AE176+天赋!AD177+魂师之魄1!S177)*(1+BZ177)+魂兽1!S179+化神!N176+魂骨!M176+魂环!N176+神兵!O175+神兵!AH175+魂核1!S177</f>
        <v>217.55</v>
      </c>
      <c r="AK177">
        <f>(星级!AE177+阶位!AF177+战魄!P177+武魂!AF177+众神殿!P177+精神空间!AF176+天赋!AE177+魂师之魄1!T177)*(1+CA177)+魂兽1!T179+化神!O176+魂骨!N176+魂环!O176+神兵!P175+神兵!AI175+魂核1!T177</f>
        <v>147537.22640000001</v>
      </c>
      <c r="AL177">
        <f>(星级!AF177+阶位!AG177+战魄!Q177+武魂!AG177+众神殿!Q177+精神空间!AG176+天赋!AF177+魂师之魄1!U177)*(1+CB177)+魂兽1!U179+化神!P176+魂骨!O176+魂环!P176+神兵!Q175+神兵!AJ175+魂核1!U177</f>
        <v>147537.22640000001</v>
      </c>
      <c r="AM177">
        <f>化神!R176+魂环!Q176</f>
        <v>66655</v>
      </c>
      <c r="AN177">
        <f>化神!S176+魂环!R176</f>
        <v>66655</v>
      </c>
      <c r="AO177">
        <f>魂环!S176</f>
        <v>2000</v>
      </c>
      <c r="AP177">
        <f>魂环!T176</f>
        <v>2000</v>
      </c>
      <c r="AQ177">
        <f>魂核1!Y177+神器1!AD177+VLOOKUP(精神空间!$B$2,精神空间!$BR$4:$BT$11,2,)</f>
        <v>0.78991</v>
      </c>
      <c r="AR177">
        <f>魂核1!Z177+神器1!AE177+VLOOKUP(精神空间!$B$2,精神空间!$BR$4:$BT$11,2,)</f>
        <v>0.78991</v>
      </c>
      <c r="AT177">
        <f>(星级!AH177+阶位!AJ177+战魄!D177+武魂!AJ177+众神殿!D177+精神空间!AJ176+天赋!AI177+魂师之魄1!H177)*(1+BO177)+魂兽1!H179+化神!C176+魂骨!B176+魂环!C176+神兵!D175+神兵!W175+魂核1!H177</f>
        <v>2262431.0447536199</v>
      </c>
      <c r="AU177">
        <f>(星级!AI177+阶位!AK177+战魄!E177+武魂!AK177+众神殿!E177+精神空间!AK176+天赋!AJ177+魂师之魄1!I177)*(1+BP177)+魂兽1!I179+化神!D176+魂骨!C176+魂环!D176+神兵!E175+神兵!X175+魂核1!I177</f>
        <v>625101.18937259994</v>
      </c>
      <c r="AV177">
        <f>(星级!AJ177+阶位!AL177+战魄!F177+武魂!AL177+众神殿!F177+精神空间!AL176+天赋!AK177+魂师之魄1!J177)*(1+BQ177)+魂兽1!J179+化神!E176+魂骨!D176+魂环!E176+神兵!F175+神兵!Y175+魂核1!J177</f>
        <v>136851.07440000001</v>
      </c>
      <c r="AW177">
        <f>(星级!AK177+阶位!AM177+战魄!G177+武魂!AM177+众神殿!G177+精神空间!AM176+天赋!AL177+魂师之魄1!K177)*(1+BR177)+魂兽1!K179+化神!F176+魂骨!E176+魂环!F176+神兵!G175+神兵!Z175+魂核1!K177</f>
        <v>181374.63920000003</v>
      </c>
      <c r="AX177">
        <f>(星级!AL177+阶位!AN177+战魄!H177+武魂!AN177+众神殿!H177+精神空间!AN176+天赋!AM177+魂师之魄1!L177)*(1+BS177)+魂兽1!L179+化神!G176+魂骨!F176+魂环!G176+神兵!H175+神兵!AA175+魂核1!L177</f>
        <v>2958.1199999999994</v>
      </c>
      <c r="AY177">
        <f>(星级!AM177+阶位!AO177+战魄!I177+武魂!AO177+众神殿!I177+精神空间!AO176+天赋!AN177+魂师之魄1!M177)*(1+BT177)+魂兽1!M179+化神!H176+魂骨!G176+魂环!H176+神兵!I175+神兵!AB175+魂核1!M177</f>
        <v>2408.6159999999995</v>
      </c>
      <c r="AZ177">
        <f>(星级!AN177+阶位!AP177+战魄!J177+武魂!AP177+众神殿!J177+精神空间!AP176+天赋!AO177+魂师之魄1!N177)*(1+BU177)+魂兽1!N179+化神!I176+魂骨!H176+魂环!I176+神兵!J175+神兵!AC175+魂核1!N177</f>
        <v>2489.258304</v>
      </c>
      <c r="BA177">
        <f>(星级!AO177+阶位!AQ177+战魄!K177+武魂!AQ177+众神殿!K177+精神空间!AQ176+天赋!AP177+魂师之魄1!O177)*(1+BV177)+魂兽1!O179+化神!J176+魂骨!I176+魂环!J176+神兵!K175+神兵!AD175+魂核1!O177</f>
        <v>2408.6159999999995</v>
      </c>
      <c r="BB177">
        <f>(星级!AP177+阶位!AR177+战魄!L177+武魂!AR177+众神殿!L177+精神空间!AR176+天赋!AQ177+魂师之魄1!P177)*(1+BW177)+魂兽1!P179+化神!K176+魂骨!J176+魂环!K176+神兵!L175+神兵!AE175+魂核1!P177</f>
        <v>3087.7199999999993</v>
      </c>
      <c r="BC177">
        <f>(星级!AQ177+阶位!AS177+战魄!M177+武魂!AS177+众神殿!M177+精神空间!AS176+天赋!AR177+魂师之魄1!Q177)*(1+BX177)+魂兽1!Q179+化神!L176+魂骨!K176+魂环!L176+神兵!M175+神兵!AF175+魂核1!Q177</f>
        <v>2400.319</v>
      </c>
      <c r="BD177">
        <f>(星级!AR177+阶位!AT177+战魄!N177+武魂!AT177+众神殿!N177+精神空间!AT176+天赋!AS177+魂师之魄1!R177)*(1+BY177)+魂兽1!R179+化神!M176+魂骨!L176+魂环!M176+神兵!N175+神兵!AG175+魂核1!R177</f>
        <v>17425</v>
      </c>
      <c r="BE177">
        <f>(星级!AS177+阶位!AU177+战魄!O177+武魂!AU177+众神殿!O177+精神空间!AU176+天赋!AT177+魂师之魄1!S177)*(1+BZ177)+魂兽1!S179+化神!N176+魂骨!M176+魂环!N176+神兵!O175+神兵!AH175+魂核1!S177</f>
        <v>274.8</v>
      </c>
      <c r="BF177">
        <f>(星级!AT177+阶位!AV177+战魄!P177+武魂!AV177+众神殿!P177+精神空间!AV176+天赋!AU177+魂师之魄1!T177)*(1+CA177)+魂兽1!T179+化神!O176+魂骨!N176+魂环!O176+神兵!P175+神兵!AI175+魂核1!T177</f>
        <v>147537.22640000001</v>
      </c>
      <c r="BG177">
        <f>(星级!AU177+阶位!AW177+战魄!Q177+武魂!AW177+众神殿!Q177+精神空间!AW176+天赋!AV177+魂师之魄1!U177)*(1+CB177)+魂兽1!U179+化神!P176+魂骨!O176+魂环!P176+神兵!Q175+神兵!AJ175+魂核1!U177</f>
        <v>147537.22640000001</v>
      </c>
      <c r="BH177">
        <f>化神!R176+魂环!Q176</f>
        <v>66655</v>
      </c>
      <c r="BI177">
        <f>化神!S176+魂环!R176</f>
        <v>66655</v>
      </c>
      <c r="BJ177">
        <f>魂环!S176</f>
        <v>2000</v>
      </c>
      <c r="BK177">
        <f>魂环!T176</f>
        <v>2000</v>
      </c>
      <c r="BL177">
        <f>魂核1!Y177+神器1!AD177+VLOOKUP(精神空间!$B$2,精神空间!$BR$4:$BT$11,2,)</f>
        <v>0.78991</v>
      </c>
      <c r="BM177">
        <f>魂核1!Z177+神器1!AE177+VLOOKUP(精神空间!$B$2,精神空间!$BR$4:$BT$11,2,)</f>
        <v>0.78991</v>
      </c>
      <c r="BO177">
        <f>战魄!T177+武魂!AZ177+好感度!D176+魂师之魄1!Y177+神器1!M177+魂兽1!X179+精神空间!BA176+精神空间!BC176</f>
        <v>3.1779099999999998</v>
      </c>
      <c r="BP177">
        <f>战魄!U177+武魂!BA177+好感度!E176+魂师之魄1!Z177+神器1!N177+魂兽1!Y179+精神空间!BB176+精神空间!BD176</f>
        <v>2.1779099999999998</v>
      </c>
      <c r="BQ177">
        <f>战魄!V177+武魂!BB177+好感度!F176+魂师之魄1!AA177+神器1!O177+魂兽1!Z179</f>
        <v>1.08</v>
      </c>
      <c r="BR177">
        <f>战魄!W177+武魂!BC177+好感度!G176+魂师之魄1!AB177+神器1!P177+魂兽1!AA179</f>
        <v>1.08</v>
      </c>
      <c r="BS177">
        <f>战魄!X177+武魂!BD177+好感度!H176+魂师之魄1!AC177+神器1!Q177+魂兽1!AB179</f>
        <v>1.5919999999999999</v>
      </c>
      <c r="BT177">
        <f>战魄!Y177+武魂!BE177+好感度!I176+魂师之魄1!AD177+神器1!R177+魂兽1!AC179</f>
        <v>1.5919999999999999</v>
      </c>
      <c r="BU177">
        <f>战魄!Z177+武魂!BF177+好感度!J176+魂师之魄1!AE177+神器1!S177+魂兽1!AD179</f>
        <v>1.5919999999999999</v>
      </c>
      <c r="BV177">
        <f>战魄!AA177+武魂!BG177+好感度!K176+魂师之魄1!AF177+神器1!T177+魂兽1!AE179</f>
        <v>1.5919999999999999</v>
      </c>
      <c r="BW177">
        <f>战魄!AB177+武魂!BH177+好感度!L176+魂师之魄1!AG177+神器1!U177+魂兽1!AF179</f>
        <v>1.5919999999999999</v>
      </c>
      <c r="BX177">
        <f>战魄!AC177+武魂!BI177+好感度!M176+魂师之魄1!AH177+神器1!V177+魂兽1!AG179</f>
        <v>1.5719999999999998</v>
      </c>
      <c r="BY177">
        <f>战魄!AD177+武魂!BJ177+好感度!N176+魂师之魄1!AI177+神器1!W177+魂兽1!AH179</f>
        <v>1.5</v>
      </c>
      <c r="BZ177">
        <f>战魄!AE177+武魂!BK177+好感度!O176+魂师之魄1!AJ177+神器1!X177+魂兽1!AI179</f>
        <v>1.29</v>
      </c>
      <c r="CA177">
        <f>战魄!AF177+武魂!BL177+好感度!P176+魂师之魄1!AK177+神器1!Y177+魂兽1!AJ179</f>
        <v>1.08</v>
      </c>
      <c r="CB177">
        <f>战魄!AG177+武魂!BM177+好感度!Q176+魂师之魄1!AL177+神器1!Z177+魂兽1!AK179</f>
        <v>1.08</v>
      </c>
    </row>
    <row r="178" spans="2:80" x14ac:dyDescent="0.2">
      <c r="B178">
        <v>174</v>
      </c>
      <c r="D178">
        <f>(星级!D178+阶位!D178+战魄!D178+武魂!D178+众神殿!D178+精神空间!D177+天赋!C178+魂师之魄1!H178)*(1+BO178)+魂兽1!H180+化神!C177+魂骨!B177+魂环!C177+神兵!D176+神兵!W176+魂核1!H178</f>
        <v>2532483.8441669401</v>
      </c>
      <c r="E178">
        <f>(星级!E178+阶位!E178+战魄!E178+武魂!E178+众神殿!E178+精神空间!E177+天赋!D178+魂师之魄1!I178)*(1+BP178)+魂兽1!I180+化神!D177+魂骨!C177+魂环!D177+神兵!E176+神兵!X176+魂核1!I178</f>
        <v>570754.79073378001</v>
      </c>
      <c r="F178">
        <f>(星级!F178+阶位!F178+战魄!F178+武魂!F178+众神殿!F178+精神空间!F177+天赋!E178+魂师之魄1!J178)*(1+BQ178)+魂兽1!J180+化神!E177+魂骨!D177+魂环!E177+神兵!F176+神兵!Y176+魂核1!J178</f>
        <v>230668.58832000001</v>
      </c>
      <c r="G178">
        <f>(星级!G178+阶位!G178+战魄!G178+武魂!G178+众神殿!G178+精神空间!G177+天赋!F178+魂师之魄1!K178)*(1+BR178)+魂兽1!K180+化神!F177+魂骨!E177+魂环!F177+神兵!G176+神兵!Z176+魂核1!K178</f>
        <v>173458.18832000002</v>
      </c>
      <c r="H178">
        <f>(星级!H178+阶位!H178+战魄!H178+武魂!H178+众神殿!H178+精神空间!H177+天赋!G178+魂师之魄1!L178)*(1+BS178)+魂兽1!L180+化神!G177+魂骨!F177+魂环!G177+神兵!H176+神兵!AA176+魂核1!L178</f>
        <v>2960.7119999999995</v>
      </c>
      <c r="I178">
        <f>(星级!I178+阶位!I178+战魄!I178+武魂!I178+众神殿!I178+精神空间!I177+天赋!H178+魂师之魄1!M178)*(1+BT178)+魂兽1!M180+化神!H177+魂骨!G177+魂环!H177+神兵!I176+神兵!AB176+魂核1!M178</f>
        <v>2411.2079999999996</v>
      </c>
      <c r="J178">
        <f>(星级!J178+阶位!J178+战魄!J178+武魂!J178+众神殿!J178+精神空间!J177+天赋!I178+魂师之魄1!N178)*(1+BU178)+魂兽1!N180+化神!I177+魂骨!H177+魂环!I177+神兵!J176+神兵!AC176+魂核1!N178</f>
        <v>2491.8503040000001</v>
      </c>
      <c r="K178">
        <f>(星级!K178+阶位!K178+战魄!K178+武魂!K178+众神殿!K178+精神空间!K177+天赋!J178+魂师之魄1!O178)*(1+BV178)+魂兽1!O180+化神!J177+魂骨!I177+魂环!J177+神兵!K176+神兵!AD176+魂核1!O178</f>
        <v>2421.5759999999996</v>
      </c>
      <c r="L178">
        <f>(星级!L178+阶位!L178+战魄!L178+武魂!L178+众神殿!L178+精神空间!L177+天赋!K178+魂师之魄1!P178)*(1+BW178)+魂兽1!P180+化神!K177+魂骨!J177+魂环!K177+神兵!L176+神兵!AE176+魂核1!P178</f>
        <v>3090.3119999999994</v>
      </c>
      <c r="M178">
        <f>(星级!M178+阶位!M178+战魄!M178+武魂!M178+众神殿!M178+精神空间!M177+天赋!L178+魂师之魄1!Q178)*(1+BX178)+魂兽1!Q180+化神!L177+魂骨!K177+魂环!L177+神兵!M176+神兵!AF176+魂核1!Q178</f>
        <v>2421.5759999999996</v>
      </c>
      <c r="N178">
        <f>(星级!N178+阶位!N178+战魄!N178+武魂!N178+众神殿!N178+精神空间!N177+天赋!M178+魂师之魄1!R178)*(1+BY178)+魂兽1!R180+化神!M177+魂骨!L177+魂环!M177+神兵!N176+神兵!AG176+魂核1!R178</f>
        <v>43875</v>
      </c>
      <c r="O178">
        <f>(星级!O178+阶位!O178+战魄!O178+武魂!O178+众神殿!O178+精神空间!O177+天赋!N178+魂师之魄1!S178)*(1+BZ178)+魂兽1!S180+化神!N177+魂骨!M177+魂环!N177+神兵!O176+神兵!AH176+魂核1!S178</f>
        <v>137.4</v>
      </c>
      <c r="P178">
        <f>(星级!P178+阶位!P178+战魄!P178+武魂!P178+众神殿!P178+精神空间!P177+天赋!O178+魂师之魄1!T178)*(1+CA178)+魂兽1!T180+化神!O177+魂骨!N177+魂环!O177+神兵!P176+神兵!AI176+魂核1!T178</f>
        <v>153861.9448</v>
      </c>
      <c r="Q178">
        <f>(星级!Q178+阶位!Q178+战魄!Q178+武魂!Q178+众神殿!Q178+精神空间!Q177+天赋!P178+魂师之魄1!U178)*(1+CB178)+魂兽1!U180+化神!P177+魂骨!O177+魂环!P177+神兵!Q176+神兵!AJ176+魂核1!U178</f>
        <v>153861.9448</v>
      </c>
      <c r="R178">
        <f>化神!R177+魂环!Q177</f>
        <v>66655</v>
      </c>
      <c r="S178">
        <f>化神!S177+魂环!R177</f>
        <v>66655</v>
      </c>
      <c r="T178">
        <f>魂环!S177</f>
        <v>2000</v>
      </c>
      <c r="U178">
        <f>魂环!T177</f>
        <v>2000</v>
      </c>
      <c r="V178">
        <f>魂核1!Y178+神器1!AD178+VLOOKUP(精神空间!$B$2,精神空间!$BR$4:$BT$11,2,)</f>
        <v>0.78991</v>
      </c>
      <c r="W178">
        <f>魂核1!Z178+神器1!AE178+VLOOKUP(精神空间!$B$2,精神空间!$BR$4:$BT$11,2,)</f>
        <v>0.78991</v>
      </c>
      <c r="Y178">
        <f>(星级!S178+阶位!T178+战魄!D178+武魂!T178+众神殿!D178+精神空间!T177+天赋!S178+魂师之魄1!H178)*(1+BO178)+魂兽1!H180+化神!C177+魂骨!B177+魂环!C177+神兵!D176+神兵!W176+魂核1!H178</f>
        <v>2502757.07030928</v>
      </c>
      <c r="Z178">
        <f>(星级!T178+阶位!U178+战魄!E178+武魂!U178+众神殿!E178+精神空间!U177+天赋!T178+魂师之魄1!I178)*(1+BP178)+魂兽1!I180+化神!D177+魂骨!C177+魂环!D177+神兵!E176+神兵!X176+魂核1!I178</f>
        <v>557225.53804898006</v>
      </c>
      <c r="AA178">
        <f>(星级!U178+阶位!V178+战魄!F178+武魂!V178+众神殿!F178+精神空间!V177+天赋!U178+魂师之魄1!J178)*(1+BQ178)+魂兽1!J180+化神!E177+魂骨!D177+魂环!E177+神兵!F176+神兵!Y176+魂核1!J178</f>
        <v>205118.00143999999</v>
      </c>
      <c r="AB178">
        <f>(星级!V178+阶位!W178+战魄!G178+武魂!W178+众神殿!G178+精神空间!W177+天赋!V178+魂师之魄1!K178)*(1+BR178)+魂兽1!K180+化神!F177+魂骨!E177+魂环!F177+神兵!G176+神兵!Z176+魂核1!K178</f>
        <v>157621.20144</v>
      </c>
      <c r="AC178">
        <f>(星级!W178+阶位!X178+战魄!H178+武魂!X178+众神殿!H178+精神空间!X177+天赋!W178+魂师之魄1!L178)*(1+BS178)+魂兽1!L180+化神!G177+魂骨!F177+魂环!G177+神兵!H176+神兵!AA176+魂核1!L178</f>
        <v>2933.3404799999998</v>
      </c>
      <c r="AD178">
        <f>(星级!X178+阶位!Y178+战魄!I178+武魂!Y178+众神殿!I178+精神空间!Y177+天赋!X178+魂师之魄1!M178)*(1+BT178)+魂兽1!M180+化神!H177+魂骨!G177+魂环!H177+神兵!I176+神兵!AB176+魂核1!M178</f>
        <v>2383.8364799999999</v>
      </c>
      <c r="AE178">
        <f>(星级!Y178+阶位!Z178+战魄!J178+武魂!Z178+众神殿!J178+精神空间!Z177+天赋!Y178+魂师之魄1!N178)*(1+BU178)+魂兽1!N180+化神!I177+魂骨!H177+魂环!I177+神兵!J176+神兵!AC176+魂核1!N178</f>
        <v>2519.2218239999997</v>
      </c>
      <c r="AF178">
        <f>(星级!Z178+阶位!AA178+战魄!K178+武魂!AA178+众神殿!K178+精神空间!AA177+天赋!Z178+魂师之魄1!O178)*(1+BV178)+魂兽1!O180+化神!J177+魂骨!I177+魂环!J177+神兵!K176+神兵!AD176+魂核1!O178</f>
        <v>2448.9475199999997</v>
      </c>
      <c r="AG178">
        <f>(星级!AA178+阶位!AB178+战魄!L178+武魂!AB178+众神殿!L178+精神空间!AB177+天赋!AA178+魂师之魄1!P178)*(1+BW178)+魂兽1!P180+化神!K177+魂骨!J177+魂环!K177+神兵!L176+神兵!AE176+魂核1!P178</f>
        <v>3090.3119999999994</v>
      </c>
      <c r="AH178">
        <f>(星级!AB178+阶位!AC178+战魄!M178+武魂!AC178+众神殿!M178+精神空间!AC177+天赋!AB178+魂师之魄1!Q178)*(1+BX178)+魂兽1!Q180+化神!L177+魂骨!K177+魂环!L177+神兵!M176+神兵!AF176+魂核1!Q178</f>
        <v>2421.5759999999996</v>
      </c>
      <c r="AI178">
        <f>(星级!AC178+阶位!AD178+战魄!N178+武魂!AD178+众神殿!N178+精神空间!AD177+天赋!AC178+魂师之魄1!R178)*(1+BY178)+魂兽1!R180+化神!M177+魂骨!L177+魂环!M177+神兵!N176+神兵!AG176+魂核1!R178</f>
        <v>35050</v>
      </c>
      <c r="AJ178">
        <f>(星级!AD178+阶位!AE178+战魄!O178+武魂!AE178+众神殿!O178+精神空间!AE177+天赋!AD178+魂师之魄1!S178)*(1+BZ178)+魂兽1!S180+化神!N177+魂骨!M177+魂环!N177+神兵!O176+神兵!AH176+魂核1!S178</f>
        <v>217.55</v>
      </c>
      <c r="AK178">
        <f>(星级!AE178+阶位!AF178+战魄!P178+武魂!AF178+众神殿!P178+精神空间!AF177+天赋!AE178+魂师之魄1!T178)*(1+CA178)+魂兽1!T180+化神!O177+魂骨!N177+魂环!O177+神兵!P176+神兵!AI176+魂核1!T178</f>
        <v>147547.06479999999</v>
      </c>
      <c r="AL178">
        <f>(星级!AF178+阶位!AG178+战魄!Q178+武魂!AG178+众神殿!Q178+精神空间!AG177+天赋!AF178+魂师之魄1!U178)*(1+CB178)+魂兽1!U180+化神!P177+魂骨!O177+魂环!P177+神兵!Q176+神兵!AJ176+魂核1!U178</f>
        <v>147547.06479999999</v>
      </c>
      <c r="AM178">
        <f>化神!R177+魂环!Q177</f>
        <v>66655</v>
      </c>
      <c r="AN178">
        <f>化神!S177+魂环!R177</f>
        <v>66655</v>
      </c>
      <c r="AO178">
        <f>魂环!S177</f>
        <v>2000</v>
      </c>
      <c r="AP178">
        <f>魂环!T177</f>
        <v>2000</v>
      </c>
      <c r="AQ178">
        <f>魂核1!Y178+神器1!AD178+VLOOKUP(精神空间!$B$2,精神空间!$BR$4:$BT$11,2,)</f>
        <v>0.78991</v>
      </c>
      <c r="AR178">
        <f>魂核1!Z178+神器1!AE178+VLOOKUP(精神空间!$B$2,精神空间!$BR$4:$BT$11,2,)</f>
        <v>0.78991</v>
      </c>
      <c r="AT178">
        <f>(星级!AH178+阶位!AJ178+战魄!D178+武魂!AJ178+众神殿!D178+精神空间!AJ177+天赋!AI178+魂师之魄1!H178)*(1+BO178)+魂兽1!H180+化神!C177+魂骨!B177+魂环!C177+神兵!D176+神兵!W176+魂核1!H178</f>
        <v>2263836.4936776198</v>
      </c>
      <c r="AU178">
        <f>(星级!AI178+阶位!AK178+战魄!E178+武魂!AK178+众神殿!E178+精神空间!AK177+天赋!AJ178+魂师之魄1!I178)*(1+BP178)+魂兽1!I180+化神!D177+魂骨!C177+魂环!D177+神兵!E176+神兵!X176+魂核1!I178</f>
        <v>625508.75633009989</v>
      </c>
      <c r="AV178">
        <f>(星级!AJ178+阶位!AL178+战魄!F178+武魂!AL178+众神殿!F178+精神空间!AL177+天赋!AK178+魂师之魄1!J178)*(1+BQ178)+魂兽1!J180+化神!E177+魂骨!D177+魂环!E177+神兵!F176+神兵!Y176+魂核1!J178</f>
        <v>136914.49359999999</v>
      </c>
      <c r="AW178">
        <f>(星级!AK178+阶位!AM178+战魄!G178+武魂!AM178+众神殿!G178+精神空间!AM177+天赋!AL178+魂师之魄1!K178)*(1+BR178)+魂兽1!K180+化神!F177+魂骨!E177+魂环!F177+神兵!G176+神兵!Z176+魂核1!K178</f>
        <v>181468.67599999998</v>
      </c>
      <c r="AX178">
        <f>(星级!AL178+阶位!AN178+战魄!H178+武魂!AN178+众神殿!H178+精神空间!AN177+天赋!AM178+魂师之魄1!L178)*(1+BS178)+魂兽1!L180+化神!G177+魂骨!F177+魂环!G177+神兵!H176+神兵!AA176+魂核1!L178</f>
        <v>2960.7119999999995</v>
      </c>
      <c r="AY178">
        <f>(星级!AM178+阶位!AO178+战魄!I178+武魂!AO178+众神殿!I178+精神空间!AO177+天赋!AN178+魂师之魄1!M178)*(1+BT178)+魂兽1!M180+化神!H177+魂骨!G177+魂环!H177+神兵!I176+神兵!AB176+魂核1!M178</f>
        <v>2411.2079999999996</v>
      </c>
      <c r="AZ178">
        <f>(星级!AN178+阶位!AP178+战魄!J178+武魂!AP178+众神殿!J178+精神空间!AP177+天赋!AO178+魂师之魄1!N178)*(1+BU178)+魂兽1!N180+化神!I177+魂骨!H177+魂环!I177+神兵!J176+神兵!AC176+魂核1!N178</f>
        <v>2491.8503040000001</v>
      </c>
      <c r="BA178">
        <f>(星级!AO178+阶位!AQ178+战魄!K178+武魂!AQ178+众神殿!K178+精神空间!AQ177+天赋!AP178+魂师之魄1!O178)*(1+BV178)+魂兽1!O180+化神!J177+魂骨!I177+魂环!J177+神兵!K176+神兵!AD176+魂核1!O178</f>
        <v>2411.2079999999996</v>
      </c>
      <c r="BB178">
        <f>(星级!AP178+阶位!AR178+战魄!L178+武魂!AR178+众神殿!L178+精神空间!AR177+天赋!AQ178+魂师之魄1!P178)*(1+BW178)+魂兽1!P180+化神!K177+魂骨!J177+魂环!K177+神兵!L176+神兵!AE176+魂核1!P178</f>
        <v>3090.3119999999994</v>
      </c>
      <c r="BC178">
        <f>(星级!AQ178+阶位!AS178+战魄!M178+武魂!AS178+众神殿!M178+精神空间!AS177+天赋!AR178+魂师之魄1!Q178)*(1+BX178)+魂兽1!Q180+化神!L177+魂骨!K177+魂环!L177+神兵!M176+神兵!AF176+魂核1!Q178</f>
        <v>2421.5759999999996</v>
      </c>
      <c r="BD178">
        <f>(星级!AR178+阶位!AT178+战魄!N178+武魂!AT178+众神殿!N178+精神空间!AT177+天赋!AS178+魂师之魄1!R178)*(1+BY178)+魂兽1!R180+化神!M177+魂骨!L177+魂环!M177+神兵!N176+神兵!AG176+魂核1!R178</f>
        <v>17525</v>
      </c>
      <c r="BE178">
        <f>(星级!AS178+阶位!AU178+战魄!O178+武魂!AU178+众神殿!O178+精神空间!AU177+天赋!AT178+魂师之魄1!S178)*(1+BZ178)+魂兽1!S180+化神!N177+魂骨!M177+魂环!N177+神兵!O176+神兵!AH176+魂核1!S178</f>
        <v>274.8</v>
      </c>
      <c r="BF178">
        <f>(星级!AT178+阶位!AV178+战魄!P178+武魂!AV178+众神殿!P178+精神空间!AV177+天赋!AU178+魂师之魄1!T178)*(1+CA178)+魂兽1!T180+化神!O177+魂骨!N177+魂环!O177+神兵!P176+神兵!AI176+魂核1!T178</f>
        <v>147547.06479999999</v>
      </c>
      <c r="BG178">
        <f>(星级!AU178+阶位!AW178+战魄!Q178+武魂!AW178+众神殿!Q178+精神空间!AW177+天赋!AV178+魂师之魄1!U178)*(1+CB178)+魂兽1!U180+化神!P177+魂骨!O177+魂环!P177+神兵!Q176+神兵!AJ176+魂核1!U178</f>
        <v>147547.06479999999</v>
      </c>
      <c r="BH178">
        <f>化神!R177+魂环!Q177</f>
        <v>66655</v>
      </c>
      <c r="BI178">
        <f>化神!S177+魂环!R177</f>
        <v>66655</v>
      </c>
      <c r="BJ178">
        <f>魂环!S177</f>
        <v>2000</v>
      </c>
      <c r="BK178">
        <f>魂环!T177</f>
        <v>2000</v>
      </c>
      <c r="BL178">
        <f>魂核1!Y178+神器1!AD178+VLOOKUP(精神空间!$B$2,精神空间!$BR$4:$BT$11,2,)</f>
        <v>0.78991</v>
      </c>
      <c r="BM178">
        <f>魂核1!Z178+神器1!AE178+VLOOKUP(精神空间!$B$2,精神空间!$BR$4:$BT$11,2,)</f>
        <v>0.78991</v>
      </c>
      <c r="BO178">
        <f>战魄!T178+武魂!AZ178+好感度!D177+魂师之魄1!Y178+神器1!M178+魂兽1!X180+精神空间!BA177+精神空间!BC177</f>
        <v>3.1779099999999998</v>
      </c>
      <c r="BP178">
        <f>战魄!U178+武魂!BA178+好感度!E177+魂师之魄1!Z178+神器1!N178+魂兽1!Y180+精神空间!BB177+精神空间!BD177</f>
        <v>2.1779099999999998</v>
      </c>
      <c r="BQ178">
        <f>战魄!V178+武魂!BB178+好感度!F177+魂师之魄1!AA178+神器1!O178+魂兽1!Z180</f>
        <v>1.08</v>
      </c>
      <c r="BR178">
        <f>战魄!W178+武魂!BC178+好感度!G177+魂师之魄1!AB178+神器1!P178+魂兽1!AA180</f>
        <v>1.08</v>
      </c>
      <c r="BS178">
        <f>战魄!X178+武魂!BD178+好感度!H177+魂师之魄1!AC178+神器1!Q178+魂兽1!AB180</f>
        <v>1.5919999999999999</v>
      </c>
      <c r="BT178">
        <f>战魄!Y178+武魂!BE178+好感度!I177+魂师之魄1!AD178+神器1!R178+魂兽1!AC180</f>
        <v>1.5919999999999999</v>
      </c>
      <c r="BU178">
        <f>战魄!Z178+武魂!BF178+好感度!J177+魂师之魄1!AE178+神器1!S178+魂兽1!AD180</f>
        <v>1.5919999999999999</v>
      </c>
      <c r="BV178">
        <f>战魄!AA178+武魂!BG178+好感度!K177+魂师之魄1!AF178+神器1!T178+魂兽1!AE180</f>
        <v>1.5919999999999999</v>
      </c>
      <c r="BW178">
        <f>战魄!AB178+武魂!BH178+好感度!L177+魂师之魄1!AG178+神器1!U178+魂兽1!AF180</f>
        <v>1.5919999999999999</v>
      </c>
      <c r="BX178">
        <f>战魄!AC178+武魂!BI178+好感度!M177+魂师之魄1!AH178+神器1!V178+魂兽1!AG180</f>
        <v>1.5919999999999999</v>
      </c>
      <c r="BY178">
        <f>战魄!AD178+武魂!BJ178+好感度!N177+魂师之魄1!AI178+神器1!W178+魂兽1!AH180</f>
        <v>1.5</v>
      </c>
      <c r="BZ178">
        <f>战魄!AE178+武魂!BK178+好感度!O177+魂师之魄1!AJ178+神器1!X178+魂兽1!AI180</f>
        <v>1.29</v>
      </c>
      <c r="CA178">
        <f>战魄!AF178+武魂!BL178+好感度!P177+魂师之魄1!AK178+神器1!Y178+魂兽1!AJ180</f>
        <v>1.08</v>
      </c>
      <c r="CB178">
        <f>战魄!AG178+武魂!BM178+好感度!Q177+魂师之魄1!AL178+神器1!Z178+魂兽1!AK180</f>
        <v>1.08</v>
      </c>
    </row>
    <row r="179" spans="2:80" x14ac:dyDescent="0.2">
      <c r="B179">
        <v>175</v>
      </c>
      <c r="D179">
        <f>(星级!D179+阶位!D179+战魄!D179+武魂!D179+众神殿!D179+精神空间!D178+天赋!C179+魂师之魄1!H179)*(1+BO179)+魂兽1!H181+化神!C178+魂骨!B178+魂环!C178+神兵!D177+神兵!W177+魂核1!H179</f>
        <v>2534242.7442769399</v>
      </c>
      <c r="E179">
        <f>(星级!E179+阶位!E179+战魄!E179+武魂!E179+众神殿!E179+精神空间!E178+天赋!D179+魂师之魄1!I179)*(1+BP179)+魂兽1!I181+化神!D178+魂骨!C178+魂环!D178+神兵!E177+神兵!X177+魂核1!I179</f>
        <v>571123.42829377996</v>
      </c>
      <c r="F179">
        <f>(星级!F179+阶位!F179+战魄!F179+武魂!F179+众神殿!F179+精神空间!F178+天赋!E179+魂师之魄1!J179)*(1+BQ179)+魂兽1!J181+化神!E178+魂骨!D178+魂环!E178+神兵!F177+神兵!Y177+魂核1!J179</f>
        <v>230799.62832000002</v>
      </c>
      <c r="G179">
        <f>(星级!G179+阶位!G179+战魄!G179+武魂!G179+众神殿!G179+精神空间!G178+天赋!F179+魂师之魄1!K179)*(1+BR179)+魂兽1!K181+化神!F178+魂骨!E178+魂环!F178+神兵!G177+神兵!Z177+魂核1!K179</f>
        <v>173545.54832</v>
      </c>
      <c r="H179">
        <f>(星级!H179+阶位!H179+战魄!H179+武魂!H179+众神殿!H179+精神空间!H178+天赋!G179+魂师之魄1!L179)*(1+BS179)+魂兽1!L181+化神!G178+魂骨!F178+魂环!G178+神兵!H177+神兵!AA177+魂核1!L179</f>
        <v>2963.3039999999996</v>
      </c>
      <c r="I179">
        <f>(星级!I179+阶位!I179+战魄!I179+武魂!I179+众神殿!I179+精神空间!I178+天赋!H179+魂师之魄1!M179)*(1+BT179)+魂兽1!M181+化神!H178+魂骨!G178+魂环!H178+神兵!I177+神兵!AB177+魂核1!M179</f>
        <v>2413.7999999999997</v>
      </c>
      <c r="J179">
        <f>(星级!J179+阶位!J179+战魄!J179+武魂!J179+众神殿!J179+精神空间!J178+天赋!I179+魂师之魄1!N179)*(1+BU179)+魂兽1!N181+化神!I178+魂骨!H178+魂环!I178+神兵!J177+神兵!AC177+魂核1!N179</f>
        <v>2494.4423039999997</v>
      </c>
      <c r="K179">
        <f>(星级!K179+阶位!K179+战魄!K179+武魂!K179+众神殿!K179+精神空间!K178+天赋!J179+魂师之魄1!O179)*(1+BV179)+魂兽1!O181+化神!J178+魂骨!I178+魂环!J178+神兵!K177+神兵!AD177+魂核1!O179</f>
        <v>2424.1679999999997</v>
      </c>
      <c r="L179">
        <f>(星级!L179+阶位!L179+战魄!L179+武魂!L179+众神殿!L179+精神空间!L178+天赋!K179+魂师之魄1!P179)*(1+BW179)+魂兽1!P181+化神!K178+魂骨!J178+魂环!K178+神兵!L177+神兵!AE177+魂核1!P179</f>
        <v>3092.9039999999995</v>
      </c>
      <c r="M179">
        <f>(星级!M179+阶位!M179+战魄!M179+武魂!M179+众神殿!M179+精神空间!M178+天赋!L179+魂师之魄1!Q179)*(1+BX179)+魂兽1!Q181+化神!L178+魂骨!K178+魂环!L178+神兵!M177+神兵!AF177+魂核1!Q179</f>
        <v>2424.1679999999997</v>
      </c>
      <c r="N179">
        <f>(星级!N179+阶位!N179+战魄!N179+武魂!N179+众神殿!N179+精神空间!N178+天赋!M179+魂师之魄1!R179)*(1+BY179)+魂兽1!R181+化神!M178+魂骨!L178+魂环!M178+神兵!N177+神兵!AG177+魂核1!R179</f>
        <v>44478</v>
      </c>
      <c r="O179">
        <f>(星级!O179+阶位!O179+战魄!O179+武魂!O179+众神殿!O179+精神空间!O178+天赋!N179+魂师之魄1!S179)*(1+BZ179)+魂兽1!S181+化神!N178+魂骨!M178+魂环!N178+神兵!O177+神兵!AH177+魂核1!S179</f>
        <v>137.4</v>
      </c>
      <c r="P179">
        <f>(星级!P179+阶位!P179+战魄!P179+武魂!P179+众神殿!P179+精神空间!P178+天赋!O179+魂师之魄1!T179)*(1+CA179)+魂兽1!T181+化神!O178+魂骨!N178+魂环!O178+神兵!P177+神兵!AI177+魂核1!T179</f>
        <v>153871.78320000001</v>
      </c>
      <c r="Q179">
        <f>(星级!Q179+阶位!Q179+战魄!Q179+武魂!Q179+众神殿!Q179+精神空间!Q178+天赋!P179+魂师之魄1!U179)*(1+CB179)+魂兽1!U181+化神!P178+魂骨!O178+魂环!P178+神兵!Q177+神兵!AJ177+魂核1!U179</f>
        <v>153871.78320000001</v>
      </c>
      <c r="R179">
        <f>化神!R178+魂环!Q178</f>
        <v>66655</v>
      </c>
      <c r="S179">
        <f>化神!S178+魂环!R178</f>
        <v>66655</v>
      </c>
      <c r="T179">
        <f>魂环!S178</f>
        <v>2000</v>
      </c>
      <c r="U179">
        <f>魂环!T178</f>
        <v>2000</v>
      </c>
      <c r="V179">
        <f>魂核1!Y179+神器1!AD179+VLOOKUP(精神空间!$B$2,精神空间!$BR$4:$BT$11,2,)</f>
        <v>0.78991</v>
      </c>
      <c r="W179">
        <f>魂核1!Z179+神器1!AE179+VLOOKUP(精神空间!$B$2,精神空间!$BR$4:$BT$11,2,)</f>
        <v>0.78991</v>
      </c>
      <c r="Y179">
        <f>(星级!S179+阶位!T179+战魄!D179+武魂!T179+众神殿!D179+精神空间!T178+天赋!S179+魂师之魄1!H179)*(1+BO179)+魂兽1!H181+化神!C178+魂骨!B178+魂环!C178+神兵!D177+神兵!W177+魂核1!H179</f>
        <v>2504336.3202892798</v>
      </c>
      <c r="Z179">
        <f>(星级!T179+阶位!U179+战魄!E179+武魂!U179+众神殿!E179+精神空间!U178+天赋!T179+魂师之魄1!I179)*(1+BP179)+魂兽1!I181+化神!D178+魂骨!C178+魂环!D178+神兵!E177+神兵!X177+魂核1!I179</f>
        <v>557610.06515897997</v>
      </c>
      <c r="AA179">
        <f>(星级!U179+阶位!V179+战魄!F179+武魂!V179+众神殿!F179+精神空间!V178+天赋!U179+魂师之魄1!J179)*(1+BQ179)+魂兽1!J181+化神!E178+魂骨!D178+魂环!E178+神兵!F177+神兵!Y177+魂核1!J179</f>
        <v>205222.00143999999</v>
      </c>
      <c r="AB179">
        <f>(星级!V179+阶位!W179+战魄!G179+武魂!W179+众神殿!G179+精神空间!W178+天赋!V179+魂师之魄1!K179)*(1+BR179)+魂兽1!K181+化神!F178+魂骨!E178+魂环!F178+神兵!G177+神兵!Z177+魂核1!K179</f>
        <v>157691.92144000001</v>
      </c>
      <c r="AC179">
        <f>(星级!W179+阶位!X179+战魄!H179+武魂!X179+众神殿!H179+精神空间!X178+天赋!W179+魂师之魄1!L179)*(1+BS179)+魂兽1!L181+化神!G178+魂骨!F178+魂环!G178+神兵!H177+神兵!AA177+魂核1!L179</f>
        <v>2935.9324799999999</v>
      </c>
      <c r="AD179">
        <f>(星级!X179+阶位!Y179+战魄!I179+武魂!Y179+众神殿!I179+精神空间!Y178+天赋!X179+魂师之魄1!M179)*(1+BT179)+魂兽1!M181+化神!H178+魂骨!G178+魂环!H178+神兵!I177+神兵!AB177+魂核1!M179</f>
        <v>2386.4284799999996</v>
      </c>
      <c r="AE179">
        <f>(星级!Y179+阶位!Z179+战魄!J179+武魂!Z179+众神殿!J179+精神空间!Z178+天赋!Y179+魂师之魄1!N179)*(1+BU179)+魂兽1!N181+化神!I178+魂骨!H178+魂环!I178+神兵!J177+神兵!AC177+魂核1!N179</f>
        <v>2521.8138239999998</v>
      </c>
      <c r="AF179">
        <f>(星级!Z179+阶位!AA179+战魄!K179+武魂!AA179+众神殿!K179+精神空间!AA178+天赋!Z179+魂师之魄1!O179)*(1+BV179)+魂兽1!O181+化神!J178+魂骨!I178+魂环!J178+神兵!K177+神兵!AD177+魂核1!O179</f>
        <v>2451.5395199999994</v>
      </c>
      <c r="AG179">
        <f>(星级!AA179+阶位!AB179+战魄!L179+武魂!AB179+众神殿!L179+精神空间!AB178+天赋!AA179+魂师之魄1!P179)*(1+BW179)+魂兽1!P181+化神!K178+魂骨!J178+魂环!K178+神兵!L177+神兵!AE177+魂核1!P179</f>
        <v>3092.9039999999995</v>
      </c>
      <c r="AH179">
        <f>(星级!AB179+阶位!AC179+战魄!M179+武魂!AC179+众神殿!M179+精神空间!AC178+天赋!AB179+魂师之魄1!Q179)*(1+BX179)+魂兽1!Q181+化神!L178+魂骨!K178+魂环!L178+神兵!M177+神兵!AF177+魂核1!Q179</f>
        <v>2424.1679999999997</v>
      </c>
      <c r="AI179">
        <f>(星级!AC179+阶位!AD179+战魄!N179+武魂!AD179+众神殿!N179+精神空间!AD178+天赋!AC179+魂师之魄1!R179)*(1+BY179)+魂兽1!R181+化神!M178+魂骨!L178+魂环!M178+神兵!N177+神兵!AG177+魂核1!R179</f>
        <v>35532</v>
      </c>
      <c r="AJ179">
        <f>(星级!AD179+阶位!AE179+战魄!O179+武魂!AE179+众神殿!O179+精神空间!AE178+天赋!AD179+魂师之魄1!S179)*(1+BZ179)+魂兽1!S181+化神!N178+魂骨!M178+魂环!N178+神兵!O177+神兵!AH177+魂核1!S179</f>
        <v>217.55</v>
      </c>
      <c r="AK179">
        <f>(星级!AE179+阶位!AF179+战魄!P179+武魂!AF179+众神殿!P179+精神空间!AF178+天赋!AE179+魂师之魄1!T179)*(1+CA179)+魂兽1!T181+化神!O178+魂骨!N178+魂环!O178+神兵!P177+神兵!AI177+魂核1!T179</f>
        <v>147556.9032</v>
      </c>
      <c r="AL179">
        <f>(星级!AF179+阶位!AG179+战魄!Q179+武魂!AG179+众神殿!Q179+精神空间!AG178+天赋!AF179+魂师之魄1!U179)*(1+CB179)+魂兽1!U181+化神!P178+魂骨!O178+魂环!P178+神兵!Q177+神兵!AJ177+魂核1!U179</f>
        <v>147556.9032</v>
      </c>
      <c r="AM179">
        <f>化神!R178+魂环!Q178</f>
        <v>66655</v>
      </c>
      <c r="AN179">
        <f>化神!S178+魂环!R178</f>
        <v>66655</v>
      </c>
      <c r="AO179">
        <f>魂环!S178</f>
        <v>2000</v>
      </c>
      <c r="AP179">
        <f>魂环!T178</f>
        <v>2000</v>
      </c>
      <c r="AQ179">
        <f>魂核1!Y179+神器1!AD179+VLOOKUP(精神空间!$B$2,精神空间!$BR$4:$BT$11,2,)</f>
        <v>0.78991</v>
      </c>
      <c r="AR179">
        <f>魂核1!Z179+神器1!AE179+VLOOKUP(精神空间!$B$2,精神空间!$BR$4:$BT$11,2,)</f>
        <v>0.78991</v>
      </c>
      <c r="AT179">
        <f>(星级!AH179+阶位!AJ179+战魄!D179+武魂!AJ179+众神殿!D179+精神空间!AJ178+天赋!AI179+魂师之魄1!H179)*(1+BO179)+魂兽1!H181+化神!C178+魂骨!B178+魂环!C178+神兵!D177+神兵!W177+魂核1!H179</f>
        <v>2265241.9426016198</v>
      </c>
      <c r="AU179">
        <f>(星级!AI179+阶位!AK179+战魄!E179+武魂!AK179+众神殿!E179+精神空间!AK178+天赋!AJ179+魂师之魄1!I179)*(1+BP179)+魂兽1!I181+化神!D178+魂骨!C178+魂环!D178+神兵!E177+神兵!X177+魂核1!I179</f>
        <v>625916.32328759995</v>
      </c>
      <c r="AV179">
        <f>(星级!AJ179+阶位!AL179+战魄!F179+武魂!AL179+众神殿!F179+精神空间!AL178+天赋!AK179+魂师之魄1!J179)*(1+BQ179)+魂兽1!J181+化神!E178+魂骨!D178+魂环!E178+神兵!F177+神兵!Y177+魂核1!J179</f>
        <v>136977.91279999999</v>
      </c>
      <c r="AW179">
        <f>(星级!AK179+阶位!AM179+战魄!G179+武魂!AM179+众神殿!G179+精神空间!AM178+天赋!AL179+魂师之魄1!K179)*(1+BR179)+魂兽1!K181+化神!F178+魂骨!E178+魂环!F178+神兵!G177+神兵!Z177+魂核1!K179</f>
        <v>181562.71280000001</v>
      </c>
      <c r="AX179">
        <f>(星级!AL179+阶位!AN179+战魄!H179+武魂!AN179+众神殿!H179+精神空间!AN178+天赋!AM179+魂师之魄1!L179)*(1+BS179)+魂兽1!L181+化神!G178+魂骨!F178+魂环!G178+神兵!H177+神兵!AA177+魂核1!L179</f>
        <v>2963.3039999999996</v>
      </c>
      <c r="AY179">
        <f>(星级!AM179+阶位!AO179+战魄!I179+武魂!AO179+众神殿!I179+精神空间!AO178+天赋!AN179+魂师之魄1!M179)*(1+BT179)+魂兽1!M181+化神!H178+魂骨!G178+魂环!H178+神兵!I177+神兵!AB177+魂核1!M179</f>
        <v>2413.7999999999997</v>
      </c>
      <c r="AZ179">
        <f>(星级!AN179+阶位!AP179+战魄!J179+武魂!AP179+众神殿!J179+精神空间!AP178+天赋!AO179+魂师之魄1!N179)*(1+BU179)+魂兽1!N181+化神!I178+魂骨!H178+魂环!I178+神兵!J177+神兵!AC177+魂核1!N179</f>
        <v>2494.4423039999997</v>
      </c>
      <c r="BA179">
        <f>(星级!AO179+阶位!AQ179+战魄!K179+武魂!AQ179+众神殿!K179+精神空间!AQ178+天赋!AP179+魂师之魄1!O179)*(1+BV179)+魂兽1!O181+化神!J178+魂骨!I178+魂环!J178+神兵!K177+神兵!AD177+魂核1!O179</f>
        <v>2413.7999999999997</v>
      </c>
      <c r="BB179">
        <f>(星级!AP179+阶位!AR179+战魄!L179+武魂!AR179+众神殿!L179+精神空间!AR178+天赋!AQ179+魂师之魄1!P179)*(1+BW179)+魂兽1!P181+化神!K178+魂骨!J178+魂环!K178+神兵!L177+神兵!AE177+魂核1!P179</f>
        <v>3092.9039999999995</v>
      </c>
      <c r="BC179">
        <f>(星级!AQ179+阶位!AS179+战魄!M179+武魂!AS179+众神殿!M179+精神空间!AS178+天赋!AR179+魂师之魄1!Q179)*(1+BX179)+魂兽1!Q181+化神!L178+魂骨!K178+魂环!L178+神兵!M177+神兵!AF177+魂核1!Q179</f>
        <v>2424.1679999999997</v>
      </c>
      <c r="BD179">
        <f>(星级!AR179+阶位!AT179+战魄!N179+武魂!AT179+众神殿!N179+精神空间!AT178+天赋!AS179+魂师之魄1!R179)*(1+BY179)+魂兽1!R181+化神!M178+魂骨!L178+魂环!M178+神兵!N177+神兵!AG177+魂核1!R179</f>
        <v>17766</v>
      </c>
      <c r="BE179">
        <f>(星级!AS179+阶位!AU179+战魄!O179+武魂!AU179+众神殿!O179+精神空间!AU178+天赋!AT179+魂师之魄1!S179)*(1+BZ179)+魂兽1!S181+化神!N178+魂骨!M178+魂环!N178+神兵!O177+神兵!AH177+魂核1!S179</f>
        <v>274.8</v>
      </c>
      <c r="BF179">
        <f>(星级!AT179+阶位!AV179+战魄!P179+武魂!AV179+众神殿!P179+精神空间!AV178+天赋!AU179+魂师之魄1!T179)*(1+CA179)+魂兽1!T181+化神!O178+魂骨!N178+魂环!O178+神兵!P177+神兵!AI177+魂核1!T179</f>
        <v>147556.9032</v>
      </c>
      <c r="BG179">
        <f>(星级!AU179+阶位!AW179+战魄!Q179+武魂!AW179+众神殿!Q179+精神空间!AW178+天赋!AV179+魂师之魄1!U179)*(1+CB179)+魂兽1!U181+化神!P178+魂骨!O178+魂环!P178+神兵!Q177+神兵!AJ177+魂核1!U179</f>
        <v>147556.9032</v>
      </c>
      <c r="BH179">
        <f>化神!R178+魂环!Q178</f>
        <v>66655</v>
      </c>
      <c r="BI179">
        <f>化神!S178+魂环!R178</f>
        <v>66655</v>
      </c>
      <c r="BJ179">
        <f>魂环!S178</f>
        <v>2000</v>
      </c>
      <c r="BK179">
        <f>魂环!T178</f>
        <v>2000</v>
      </c>
      <c r="BL179">
        <f>魂核1!Y179+神器1!AD179+VLOOKUP(精神空间!$B$2,精神空间!$BR$4:$BT$11,2,)</f>
        <v>0.78991</v>
      </c>
      <c r="BM179">
        <f>魂核1!Z179+神器1!AE179+VLOOKUP(精神空间!$B$2,精神空间!$BR$4:$BT$11,2,)</f>
        <v>0.78991</v>
      </c>
      <c r="BO179">
        <f>战魄!T179+武魂!AZ179+好感度!D178+魂师之魄1!Y179+神器1!M179+魂兽1!X181+精神空间!BA178+精神空间!BC178</f>
        <v>3.1779099999999998</v>
      </c>
      <c r="BP179">
        <f>战魄!U179+武魂!BA179+好感度!E178+魂师之魄1!Z179+神器1!N179+魂兽1!Y181+精神空间!BB178+精神空间!BD178</f>
        <v>2.1779099999999998</v>
      </c>
      <c r="BQ179">
        <f>战魄!V179+武魂!BB179+好感度!F178+魂师之魄1!AA179+神器1!O179+魂兽1!Z181</f>
        <v>1.08</v>
      </c>
      <c r="BR179">
        <f>战魄!W179+武魂!BC179+好感度!G178+魂师之魄1!AB179+神器1!P179+魂兽1!AA181</f>
        <v>1.08</v>
      </c>
      <c r="BS179">
        <f>战魄!X179+武魂!BD179+好感度!H178+魂师之魄1!AC179+神器1!Q179+魂兽1!AB181</f>
        <v>1.5919999999999999</v>
      </c>
      <c r="BT179">
        <f>战魄!Y179+武魂!BE179+好感度!I178+魂师之魄1!AD179+神器1!R179+魂兽1!AC181</f>
        <v>1.5919999999999999</v>
      </c>
      <c r="BU179">
        <f>战魄!Z179+武魂!BF179+好感度!J178+魂师之魄1!AE179+神器1!S179+魂兽1!AD181</f>
        <v>1.5919999999999999</v>
      </c>
      <c r="BV179">
        <f>战魄!AA179+武魂!BG179+好感度!K178+魂师之魄1!AF179+神器1!T179+魂兽1!AE181</f>
        <v>1.5919999999999999</v>
      </c>
      <c r="BW179">
        <f>战魄!AB179+武魂!BH179+好感度!L178+魂师之魄1!AG179+神器1!U179+魂兽1!AF181</f>
        <v>1.5919999999999999</v>
      </c>
      <c r="BX179">
        <f>战魄!AC179+武魂!BI179+好感度!M178+魂师之魄1!AH179+神器1!V179+魂兽1!AG181</f>
        <v>1.5919999999999999</v>
      </c>
      <c r="BY179">
        <f>战魄!AD179+武魂!BJ179+好感度!N178+魂师之魄1!AI179+神器1!W179+魂兽1!AH181</f>
        <v>1.52</v>
      </c>
      <c r="BZ179">
        <f>战魄!AE179+武魂!BK179+好感度!O178+魂师之魄1!AJ179+神器1!X179+魂兽1!AI181</f>
        <v>1.29</v>
      </c>
      <c r="CA179">
        <f>战魄!AF179+武魂!BL179+好感度!P178+魂师之魄1!AK179+神器1!Y179+魂兽1!AJ181</f>
        <v>1.08</v>
      </c>
      <c r="CB179">
        <f>战魄!AG179+武魂!BM179+好感度!Q178+魂师之魄1!AL179+神器1!Z179+魂兽1!AK181</f>
        <v>1.08</v>
      </c>
    </row>
    <row r="180" spans="2:80" x14ac:dyDescent="0.2">
      <c r="B180">
        <v>176</v>
      </c>
      <c r="D180">
        <f>(星级!D180+阶位!D180+战魄!D180+武魂!D180+众神殿!D180+精神空间!D179+天赋!C180+魂师之魄1!H180)*(1+BO180)+魂兽1!H182+化神!C179+魂骨!B179+魂环!C179+神兵!D178+神兵!W178+魂核1!H180</f>
        <v>2536001.6443869402</v>
      </c>
      <c r="E180">
        <f>(星级!E180+阶位!E180+战魄!E180+武魂!E180+众神殿!E180+精神空间!E179+天赋!D180+魂师之魄1!I180)*(1+BP180)+魂兽1!I182+化神!D179+魂骨!C179+魂环!D179+神兵!E178+神兵!X178+魂核1!I180</f>
        <v>571492.0658537799</v>
      </c>
      <c r="F180">
        <f>(星级!F180+阶位!F180+战魄!F180+武魂!F180+众神殿!F180+精神空间!F179+天赋!E180+魂师之魄1!J180)*(1+BQ180)+魂兽1!J182+化神!E179+魂骨!D179+魂环!E179+神兵!F178+神兵!Y178+魂核1!J180</f>
        <v>230930.66832</v>
      </c>
      <c r="G180">
        <f>(星级!G180+阶位!G180+战魄!G180+武魂!G180+众神殿!G180+精神空间!G179+天赋!F180+魂师之魄1!K180)*(1+BR180)+魂兽1!K182+化神!F179+魂骨!E179+魂环!F179+神兵!G178+神兵!Z178+魂核1!K180</f>
        <v>173632.90831999999</v>
      </c>
      <c r="H180">
        <f>(星级!H180+阶位!H180+战魄!H180+武魂!H180+众神殿!H180+精神空间!H179+天赋!G180+魂师之魄1!L180)*(1+BS180)+魂兽1!L182+化神!G179+魂骨!F179+魂环!G179+神兵!H178+神兵!AA178+魂核1!L180</f>
        <v>2965.8959999999997</v>
      </c>
      <c r="I180">
        <f>(星级!I180+阶位!I180+战魄!I180+武魂!I180+众神殿!I180+精神空间!I179+天赋!H180+魂师之魄1!M180)*(1+BT180)+魂兽1!M182+化神!H179+魂骨!G179+魂环!H179+神兵!I178+神兵!AB178+魂核1!M180</f>
        <v>2416.3919999999998</v>
      </c>
      <c r="J180">
        <f>(星级!J180+阶位!J180+战魄!J180+武魂!J180+众神殿!J180+精神空间!J179+天赋!I180+魂师之魄1!N180)*(1+BU180)+魂兽1!N182+化神!I179+魂骨!H179+魂环!I179+神兵!J178+神兵!AC178+魂核1!N180</f>
        <v>2497.0343039999998</v>
      </c>
      <c r="K180">
        <f>(星级!K180+阶位!K180+战魄!K180+武魂!K180+众神殿!K180+精神空间!K179+天赋!J180+魂师之魄1!O180)*(1+BV180)+魂兽1!O182+化神!J179+魂骨!I179+魂环!J179+神兵!K178+神兵!AD178+魂核1!O180</f>
        <v>2426.7599999999998</v>
      </c>
      <c r="L180">
        <f>(星级!L180+阶位!L180+战魄!L180+武魂!L180+众神殿!L180+精神空间!L179+天赋!K180+魂师之魄1!P180)*(1+BW180)+魂兽1!P182+化神!K179+魂骨!J179+魂环!K179+神兵!L178+神兵!AE178+魂核1!P180</f>
        <v>3095.4959999999996</v>
      </c>
      <c r="M180">
        <f>(星级!M180+阶位!M180+战魄!M180+武魂!M180+众神殿!M180+精神空间!M179+天赋!L180+魂师之魄1!Q180)*(1+BX180)+魂兽1!Q182+化神!L179+魂骨!K179+魂环!L179+神兵!M178+神兵!AF178+魂核1!Q180</f>
        <v>2426.7599999999998</v>
      </c>
      <c r="N180">
        <f>(星级!N180+阶位!N180+战魄!N180+武魂!N180+众神殿!N180+精神空间!N179+天赋!M180+魂师之魄1!R180)*(1+BY180)+魂兽1!R182+化神!M179+魂骨!L179+魂环!M179+神兵!N178+神兵!AG178+魂核1!R180</f>
        <v>44730</v>
      </c>
      <c r="O180">
        <f>(星级!O180+阶位!O180+战魄!O180+武魂!O180+众神殿!O180+精神空间!O179+天赋!N180+魂师之魄1!S180)*(1+BZ180)+魂兽1!S182+化神!N179+魂骨!M179+魂环!N179+神兵!O178+神兵!AH178+魂核1!S180</f>
        <v>138</v>
      </c>
      <c r="P180">
        <f>(星级!P180+阶位!P180+战魄!P180+武魂!P180+众神殿!P180+精神空间!P179+天赋!O180+魂师之魄1!T180)*(1+CA180)+魂兽1!T182+化神!O179+魂骨!N179+魂环!O179+神兵!P178+神兵!AI178+魂核1!T180</f>
        <v>153881.62160000001</v>
      </c>
      <c r="Q180">
        <f>(星级!Q180+阶位!Q180+战魄!Q180+武魂!Q180+众神殿!Q180+精神空间!Q179+天赋!P180+魂师之魄1!U180)*(1+CB180)+魂兽1!U182+化神!P179+魂骨!O179+魂环!P179+神兵!Q178+神兵!AJ178+魂核1!U180</f>
        <v>153881.62160000001</v>
      </c>
      <c r="R180">
        <f>化神!R179+魂环!Q179</f>
        <v>66655</v>
      </c>
      <c r="S180">
        <f>化神!S179+魂环!R179</f>
        <v>66655</v>
      </c>
      <c r="T180">
        <f>魂环!S179</f>
        <v>2000</v>
      </c>
      <c r="U180">
        <f>魂环!T179</f>
        <v>2000</v>
      </c>
      <c r="V180">
        <f>魂核1!Y180+神器1!AD180+VLOOKUP(精神空间!$B$2,精神空间!$BR$4:$BT$11,2,)</f>
        <v>0.78991</v>
      </c>
      <c r="W180">
        <f>魂核1!Z180+神器1!AE180+VLOOKUP(精神空间!$B$2,精神空间!$BR$4:$BT$11,2,)</f>
        <v>0.78991</v>
      </c>
      <c r="Y180">
        <f>(星级!S180+阶位!T180+战魄!D180+武魂!T180+众神殿!D180+精神空间!T179+天赋!S180+魂师之魄1!H180)*(1+BO180)+魂兽1!H182+化神!C179+魂骨!B179+魂环!C179+神兵!D178+神兵!W178+魂核1!H180</f>
        <v>2505915.5702692801</v>
      </c>
      <c r="Z180">
        <f>(星级!T180+阶位!U180+战魄!E180+武魂!U180+众神殿!E180+精神空间!U179+天赋!T180+魂师之魄1!I180)*(1+BP180)+魂兽1!I182+化神!D179+魂骨!C179+魂环!D179+神兵!E178+神兵!X178+魂核1!I180</f>
        <v>557994.59226897999</v>
      </c>
      <c r="AA180">
        <f>(星级!U180+阶位!V180+战魄!F180+武魂!V180+众神殿!F180+精神空间!V179+天赋!U180+魂师之魄1!J180)*(1+BQ180)+魂兽1!J182+化神!E179+魂骨!D179+魂环!E179+神兵!F178+神兵!Y178+魂核1!J180</f>
        <v>205326.00143999999</v>
      </c>
      <c r="AB180">
        <f>(星级!V180+阶位!W180+战魄!G180+武魂!W180+众神殿!G180+精神空间!W179+天赋!V180+魂师之魄1!K180)*(1+BR180)+魂兽1!K182+化神!F179+魂骨!E179+魂环!F179+神兵!G178+神兵!Z178+魂核1!K180</f>
        <v>157762.64144000001</v>
      </c>
      <c r="AC180">
        <f>(星级!W180+阶位!X180+战魄!H180+武魂!X180+众神殿!H180+精神空间!X179+天赋!W180+魂师之魄1!L180)*(1+BS180)+魂兽1!L182+化神!G179+魂骨!F179+魂环!G179+神兵!H178+神兵!AA178+魂核1!L180</f>
        <v>2938.5244799999996</v>
      </c>
      <c r="AD180">
        <f>(星级!X180+阶位!Y180+战魄!I180+武魂!Y180+众神殿!I180+精神空间!Y179+天赋!X180+魂师之魄1!M180)*(1+BT180)+魂兽1!M182+化神!H179+魂骨!G179+魂环!H179+神兵!I178+神兵!AB178+魂核1!M180</f>
        <v>2389.0204799999997</v>
      </c>
      <c r="AE180">
        <f>(星级!Y180+阶位!Z180+战魄!J180+武魂!Z180+众神殿!J180+精神空间!Z179+天赋!Y180+魂师之魄1!N180)*(1+BU180)+魂兽1!N182+化神!I179+魂骨!H179+魂环!I179+神兵!J178+神兵!AC178+魂核1!N180</f>
        <v>2524.4058239999999</v>
      </c>
      <c r="AF180">
        <f>(星级!Z180+阶位!AA180+战魄!K180+武魂!AA180+众神殿!K180+精神空间!AA179+天赋!Z180+魂师之魄1!O180)*(1+BV180)+魂兽1!O182+化神!J179+魂骨!I179+魂环!J179+神兵!K178+神兵!AD178+魂核1!O180</f>
        <v>2454.1315199999995</v>
      </c>
      <c r="AG180">
        <f>(星级!AA180+阶位!AB180+战魄!L180+武魂!AB180+众神殿!L180+精神空间!AB179+天赋!AA180+魂师之魄1!P180)*(1+BW180)+魂兽1!P182+化神!K179+魂骨!J179+魂环!K179+神兵!L178+神兵!AE178+魂核1!P180</f>
        <v>3095.4959999999996</v>
      </c>
      <c r="AH180">
        <f>(星级!AB180+阶位!AC180+战魄!M180+武魂!AC180+众神殿!M180+精神空间!AC179+天赋!AB180+魂师之魄1!Q180)*(1+BX180)+魂兽1!Q182+化神!L179+魂骨!K179+魂环!L179+神兵!M178+神兵!AF178+魂核1!Q180</f>
        <v>2426.7599999999998</v>
      </c>
      <c r="AI180">
        <f>(星级!AC180+阶位!AD180+战魄!N180+武魂!AD180+众神殿!N180+精神空间!AD179+天赋!AC180+魂师之魄1!R180)*(1+BY180)+魂兽1!R182+化神!M179+魂骨!L179+魂环!M179+神兵!N178+神兵!AG178+魂核1!R180</f>
        <v>35733.599999999999</v>
      </c>
      <c r="AJ180">
        <f>(星级!AD180+阶位!AE180+战魄!O180+武魂!AE180+众神殿!O180+精神空间!AE179+天赋!AD180+魂师之魄1!S180)*(1+BZ180)+魂兽1!S182+化神!N179+魂骨!M179+魂环!N179+神兵!O178+神兵!AH178+魂核1!S180</f>
        <v>218.49999999999997</v>
      </c>
      <c r="AK180">
        <f>(星级!AE180+阶位!AF180+战魄!P180+武魂!AF180+众神殿!P180+精神空间!AF179+天赋!AE180+魂师之魄1!T180)*(1+CA180)+魂兽1!T182+化神!O179+魂骨!N179+魂环!O179+神兵!P178+神兵!AI178+魂核1!T180</f>
        <v>147566.74160000001</v>
      </c>
      <c r="AL180">
        <f>(星级!AF180+阶位!AG180+战魄!Q180+武魂!AG180+众神殿!Q180+精神空间!AG179+天赋!AF180+魂师之魄1!U180)*(1+CB180)+魂兽1!U182+化神!P179+魂骨!O179+魂环!P179+神兵!Q178+神兵!AJ178+魂核1!U180</f>
        <v>147566.74160000001</v>
      </c>
      <c r="AM180">
        <f>化神!R179+魂环!Q179</f>
        <v>66655</v>
      </c>
      <c r="AN180">
        <f>化神!S179+魂环!R179</f>
        <v>66655</v>
      </c>
      <c r="AO180">
        <f>魂环!S179</f>
        <v>2000</v>
      </c>
      <c r="AP180">
        <f>魂环!T179</f>
        <v>2000</v>
      </c>
      <c r="AQ180">
        <f>魂核1!Y180+神器1!AD180+VLOOKUP(精神空间!$B$2,精神空间!$BR$4:$BT$11,2,)</f>
        <v>0.78991</v>
      </c>
      <c r="AR180">
        <f>魂核1!Z180+神器1!AE180+VLOOKUP(精神空间!$B$2,精神空间!$BR$4:$BT$11,2,)</f>
        <v>0.78991</v>
      </c>
      <c r="AT180">
        <f>(星级!AH180+阶位!AJ180+战魄!D180+武魂!AJ180+众神殿!D180+精神空间!AJ179+天赋!AI180+魂师之魄1!H180)*(1+BO180)+魂兽1!H182+化神!C179+魂骨!B179+魂环!C179+神兵!D178+神兵!W178+魂核1!H180</f>
        <v>2266647.3915256201</v>
      </c>
      <c r="AU180">
        <f>(星级!AI180+阶位!AK180+战魄!E180+武魂!AK180+众神殿!E180+精神空间!AK179+天赋!AJ180+魂师之魄1!I180)*(1+BP180)+魂兽1!I182+化神!D179+魂骨!C179+魂环!D179+神兵!E178+神兵!X178+魂核1!I180</f>
        <v>626323.8902450999</v>
      </c>
      <c r="AV180">
        <f>(星级!AJ180+阶位!AL180+战魄!F180+武魂!AL180+众神殿!F180+精神空间!AL179+天赋!AK180+魂师之魄1!J180)*(1+BQ180)+魂兽1!J182+化神!E179+魂骨!D179+魂环!E179+神兵!F178+神兵!Y178+魂核1!J180</f>
        <v>137041.33199999999</v>
      </c>
      <c r="AW180">
        <f>(星级!AK180+阶位!AM180+战魄!G180+武魂!AM180+众神殿!G180+精神空间!AM179+天赋!AL180+魂师之魄1!K180)*(1+BR180)+魂兽1!K182+化神!F179+魂骨!E179+魂环!F179+神兵!G178+神兵!Z178+魂核1!K180</f>
        <v>181656.74959999998</v>
      </c>
      <c r="AX180">
        <f>(星级!AL180+阶位!AN180+战魄!H180+武魂!AN180+众神殿!H180+精神空间!AN179+天赋!AM180+魂师之魄1!L180)*(1+BS180)+魂兽1!L182+化神!G179+魂骨!F179+魂环!G179+神兵!H178+神兵!AA178+魂核1!L180</f>
        <v>2965.8959999999997</v>
      </c>
      <c r="AY180">
        <f>(星级!AM180+阶位!AO180+战魄!I180+武魂!AO180+众神殿!I180+精神空间!AO179+天赋!AN180+魂师之魄1!M180)*(1+BT180)+魂兽1!M182+化神!H179+魂骨!G179+魂环!H179+神兵!I178+神兵!AB178+魂核1!M180</f>
        <v>2416.3919999999998</v>
      </c>
      <c r="AZ180">
        <f>(星级!AN180+阶位!AP180+战魄!J180+武魂!AP180+众神殿!J180+精神空间!AP179+天赋!AO180+魂师之魄1!N180)*(1+BU180)+魂兽1!N182+化神!I179+魂骨!H179+魂环!I179+神兵!J178+神兵!AC178+魂核1!N180</f>
        <v>2497.0343039999998</v>
      </c>
      <c r="BA180">
        <f>(星级!AO180+阶位!AQ180+战魄!K180+武魂!AQ180+众神殿!K180+精神空间!AQ179+天赋!AP180+魂师之魄1!O180)*(1+BV180)+魂兽1!O182+化神!J179+魂骨!I179+魂环!J179+神兵!K178+神兵!AD178+魂核1!O180</f>
        <v>2416.3919999999998</v>
      </c>
      <c r="BB180">
        <f>(星级!AP180+阶位!AR180+战魄!L180+武魂!AR180+众神殿!L180+精神空间!AR179+天赋!AQ180+魂师之魄1!P180)*(1+BW180)+魂兽1!P182+化神!K179+魂骨!J179+魂环!K179+神兵!L178+神兵!AE178+魂核1!P180</f>
        <v>3095.4959999999996</v>
      </c>
      <c r="BC180">
        <f>(星级!AQ180+阶位!AS180+战魄!M180+武魂!AS180+众神殿!M180+精神空间!AS179+天赋!AR180+魂师之魄1!Q180)*(1+BX180)+魂兽1!Q182+化神!L179+魂骨!K179+魂环!L179+神兵!M178+神兵!AF178+魂核1!Q180</f>
        <v>2426.7599999999998</v>
      </c>
      <c r="BD180">
        <f>(星级!AR180+阶位!AT180+战魄!N180+武魂!AT180+众神殿!N180+精神空间!AT179+天赋!AS180+魂师之魄1!R180)*(1+BY180)+魂兽1!R182+化神!M179+魂骨!L179+魂环!M179+神兵!N178+神兵!AG178+魂核1!R180</f>
        <v>17866.8</v>
      </c>
      <c r="BE180">
        <f>(星级!AS180+阶位!AU180+战魄!O180+武魂!AU180+众神殿!O180+精神空间!AU179+天赋!AT180+魂师之魄1!S180)*(1+BZ180)+魂兽1!S182+化神!N179+魂骨!M179+魂环!N179+神兵!O178+神兵!AH178+魂核1!S180</f>
        <v>276</v>
      </c>
      <c r="BF180">
        <f>(星级!AT180+阶位!AV180+战魄!P180+武魂!AV180+众神殿!P180+精神空间!AV179+天赋!AU180+魂师之魄1!T180)*(1+CA180)+魂兽1!T182+化神!O179+魂骨!N179+魂环!O179+神兵!P178+神兵!AI178+魂核1!T180</f>
        <v>147566.74160000001</v>
      </c>
      <c r="BG180">
        <f>(星级!AU180+阶位!AW180+战魄!Q180+武魂!AW180+众神殿!Q180+精神空间!AW179+天赋!AV180+魂师之魄1!U180)*(1+CB180)+魂兽1!U182+化神!P179+魂骨!O179+魂环!P179+神兵!Q178+神兵!AJ178+魂核1!U180</f>
        <v>147566.74160000001</v>
      </c>
      <c r="BH180">
        <f>化神!R179+魂环!Q179</f>
        <v>66655</v>
      </c>
      <c r="BI180">
        <f>化神!S179+魂环!R179</f>
        <v>66655</v>
      </c>
      <c r="BJ180">
        <f>魂环!S179</f>
        <v>2000</v>
      </c>
      <c r="BK180">
        <f>魂环!T179</f>
        <v>2000</v>
      </c>
      <c r="BL180">
        <f>魂核1!Y180+神器1!AD180+VLOOKUP(精神空间!$B$2,精神空间!$BR$4:$BT$11,2,)</f>
        <v>0.78991</v>
      </c>
      <c r="BM180">
        <f>魂核1!Z180+神器1!AE180+VLOOKUP(精神空间!$B$2,精神空间!$BR$4:$BT$11,2,)</f>
        <v>0.78991</v>
      </c>
      <c r="BO180">
        <f>战魄!T180+武魂!AZ180+好感度!D179+魂师之魄1!Y180+神器1!M180+魂兽1!X182+精神空间!BA179+精神空间!BC179</f>
        <v>3.1779099999999998</v>
      </c>
      <c r="BP180">
        <f>战魄!U180+武魂!BA180+好感度!E179+魂师之魄1!Z180+神器1!N180+魂兽1!Y182+精神空间!BB179+精神空间!BD179</f>
        <v>2.1779099999999998</v>
      </c>
      <c r="BQ180">
        <f>战魄!V180+武魂!BB180+好感度!F179+魂师之魄1!AA180+神器1!O180+魂兽1!Z182</f>
        <v>1.08</v>
      </c>
      <c r="BR180">
        <f>战魄!W180+武魂!BC180+好感度!G179+魂师之魄1!AB180+神器1!P180+魂兽1!AA182</f>
        <v>1.08</v>
      </c>
      <c r="BS180">
        <f>战魄!X180+武魂!BD180+好感度!H179+魂师之魄1!AC180+神器1!Q180+魂兽1!AB182</f>
        <v>1.5919999999999999</v>
      </c>
      <c r="BT180">
        <f>战魄!Y180+武魂!BE180+好感度!I179+魂师之魄1!AD180+神器1!R180+魂兽1!AC182</f>
        <v>1.5919999999999999</v>
      </c>
      <c r="BU180">
        <f>战魄!Z180+武魂!BF180+好感度!J179+魂师之魄1!AE180+神器1!S180+魂兽1!AD182</f>
        <v>1.5919999999999999</v>
      </c>
      <c r="BV180">
        <f>战魄!AA180+武魂!BG180+好感度!K179+魂师之魄1!AF180+神器1!T180+魂兽1!AE182</f>
        <v>1.5919999999999999</v>
      </c>
      <c r="BW180">
        <f>战魄!AB180+武魂!BH180+好感度!L179+魂师之魄1!AG180+神器1!U180+魂兽1!AF182</f>
        <v>1.5919999999999999</v>
      </c>
      <c r="BX180">
        <f>战魄!AC180+武魂!BI180+好感度!M179+魂师之魄1!AH180+神器1!V180+魂兽1!AG182</f>
        <v>1.5919999999999999</v>
      </c>
      <c r="BY180">
        <f>战魄!AD180+武魂!BJ180+好感度!N179+魂师之魄1!AI180+神器1!W180+魂兽1!AH182</f>
        <v>1.52</v>
      </c>
      <c r="BZ180">
        <f>战魄!AE180+武魂!BK180+好感度!O179+魂师之魄1!AJ180+神器1!X180+魂兽1!AI182</f>
        <v>1.2999999999999998</v>
      </c>
      <c r="CA180">
        <f>战魄!AF180+武魂!BL180+好感度!P179+魂师之魄1!AK180+神器1!Y180+魂兽1!AJ182</f>
        <v>1.08</v>
      </c>
      <c r="CB180">
        <f>战魄!AG180+武魂!BM180+好感度!Q179+魂师之魄1!AL180+神器1!Z180+魂兽1!AK182</f>
        <v>1.08</v>
      </c>
    </row>
    <row r="181" spans="2:80" x14ac:dyDescent="0.2">
      <c r="B181">
        <v>177</v>
      </c>
      <c r="D181">
        <f>(星级!D181+阶位!D181+战魄!D181+武魂!D181+众神殿!D181+精神空间!D180+天赋!C181+魂师之魄1!H181)*(1+BO181)+魂兽1!H183+化神!C180+魂骨!B180+魂环!C180+神兵!D179+神兵!W179+魂核1!H181</f>
        <v>2537760.54449694</v>
      </c>
      <c r="E181">
        <f>(星级!E181+阶位!E181+战魄!E181+武魂!E181+众神殿!E181+精神空间!E180+天赋!D181+魂师之魄1!I181)*(1+BP181)+魂兽1!I183+化神!D180+魂骨!C180+魂环!D180+神兵!E179+神兵!X179+魂核1!I181</f>
        <v>571860.70341377996</v>
      </c>
      <c r="F181">
        <f>(星级!F181+阶位!F181+战魄!F181+武魂!F181+众神殿!F181+精神空间!F180+天赋!E181+魂师之魄1!J181)*(1+BQ181)+魂兽1!J183+化神!E180+魂骨!D180+魂环!E180+神兵!F179+神兵!Y179+魂核1!J181</f>
        <v>231061.70832000001</v>
      </c>
      <c r="G181">
        <f>(星级!G181+阶位!G181+战魄!G181+武魂!G181+众神殿!G181+精神空间!G180+天赋!F181+魂师之魄1!K181)*(1+BR181)+魂兽1!K183+化神!F180+魂骨!E180+魂环!F180+神兵!G179+神兵!Z179+魂核1!K181</f>
        <v>173720.26832</v>
      </c>
      <c r="H181">
        <f>(星级!H181+阶位!H181+战魄!H181+武魂!H181+众神殿!H181+精神空间!H180+天赋!G181+魂师之魄1!L181)*(1+BS181)+魂兽1!L183+化神!G180+魂骨!F180+魂环!G180+神兵!H179+神兵!AA179+魂核1!L181</f>
        <v>2991.393</v>
      </c>
      <c r="I181">
        <f>(星级!I181+阶位!I181+战魄!I181+武魂!I181+众神殿!I181+精神空间!I180+天赋!H181+魂师之魄1!M181)*(1+BT181)+魂兽1!M183+化神!H180+魂骨!G180+魂环!H180+神兵!I179+神兵!AB179+魂核1!M181</f>
        <v>2418.9839999999995</v>
      </c>
      <c r="J181">
        <f>(星级!J181+阶位!J181+战魄!J181+武魂!J181+众神殿!J181+精神空间!J180+天赋!I181+魂师之魄1!N181)*(1+BU181)+魂兽1!N183+化神!I180+魂骨!H180+魂环!I180+神兵!J179+神兵!AC179+魂核1!N181</f>
        <v>2499.6263039999999</v>
      </c>
      <c r="K181">
        <f>(星级!K181+阶位!K181+战魄!K181+武魂!K181+众神殿!K181+精神空间!K180+天赋!J181+魂师之魄1!O181)*(1+BV181)+魂兽1!O183+化神!J180+魂骨!I180+魂环!J180+神兵!K179+神兵!AD179+魂核1!O181</f>
        <v>2429.3519999999999</v>
      </c>
      <c r="L181">
        <f>(星级!L181+阶位!L181+战魄!L181+武魂!L181+众神殿!L181+精神空间!L180+天赋!K181+魂师之魄1!P181)*(1+BW181)+魂兽1!P183+化神!K180+魂骨!J180+魂环!K180+神兵!L179+神兵!AE179+魂核1!P181</f>
        <v>3098.0879999999997</v>
      </c>
      <c r="M181">
        <f>(星级!M181+阶位!M181+战魄!M181+武魂!M181+众神殿!M181+精神空间!M180+天赋!L181+魂师之魄1!Q181)*(1+BX181)+魂兽1!Q183+化神!L180+魂骨!K180+魂环!L180+神兵!M179+神兵!AF179+魂核1!Q181</f>
        <v>2429.3519999999999</v>
      </c>
      <c r="N181">
        <f>(星级!N181+阶位!N181+战魄!N181+武魂!N181+众神殿!N181+精神空间!N180+天赋!M181+魂师之魄1!R181)*(1+BY181)+魂兽1!R183+化神!M180+魂骨!L180+魂环!M180+神兵!N179+神兵!AG179+魂核1!R181</f>
        <v>44982</v>
      </c>
      <c r="O181">
        <f>(星级!O181+阶位!O181+战魄!O181+武魂!O181+众神殿!O181+精神空间!O180+天赋!N181+魂师之魄1!S181)*(1+BZ181)+魂兽1!S183+化神!N180+魂骨!M180+魂环!N180+神兵!O179+神兵!AH179+魂核1!S181</f>
        <v>138</v>
      </c>
      <c r="P181">
        <f>(星级!P181+阶位!P181+战魄!P181+武魂!P181+众神殿!P181+精神空间!P180+天赋!O181+魂师之魄1!T181)*(1+CA181)+魂兽1!T183+化神!O180+魂骨!N180+魂环!O180+神兵!P179+神兵!AI179+魂核1!T181</f>
        <v>153891.46</v>
      </c>
      <c r="Q181">
        <f>(星级!Q181+阶位!Q181+战魄!Q181+武魂!Q181+众神殿!Q181+精神空间!Q180+天赋!P181+魂师之魄1!U181)*(1+CB181)+魂兽1!U183+化神!P180+魂骨!O180+魂环!P180+神兵!Q179+神兵!AJ179+魂核1!U181</f>
        <v>153891.46</v>
      </c>
      <c r="R181">
        <f>化神!R180+魂环!Q180</f>
        <v>66655</v>
      </c>
      <c r="S181">
        <f>化神!S180+魂环!R180</f>
        <v>66655</v>
      </c>
      <c r="T181">
        <f>魂环!S180</f>
        <v>2000</v>
      </c>
      <c r="U181">
        <f>魂环!T180</f>
        <v>2000</v>
      </c>
      <c r="V181">
        <f>魂核1!Y181+神器1!AD181+VLOOKUP(精神空间!$B$2,精神空间!$BR$4:$BT$11,2,)</f>
        <v>0.78991</v>
      </c>
      <c r="W181">
        <f>魂核1!Z181+神器1!AE181+VLOOKUP(精神空间!$B$2,精神空间!$BR$4:$BT$11,2,)</f>
        <v>0.78991</v>
      </c>
      <c r="Y181">
        <f>(星级!S181+阶位!T181+战魄!D181+武魂!T181+众神殿!D181+精神空间!T180+天赋!S181+魂师之魄1!H181)*(1+BO181)+魂兽1!H183+化神!C180+魂骨!B180+魂环!C180+神兵!D179+神兵!W179+魂核1!H181</f>
        <v>2507494.82024928</v>
      </c>
      <c r="Z181">
        <f>(星级!T181+阶位!U181+战魄!E181+武魂!U181+众神殿!E181+精神空间!U180+天赋!T181+魂师之魄1!I181)*(1+BP181)+魂兽1!I183+化神!D180+魂骨!C180+魂环!D180+神兵!E179+神兵!X179+魂核1!I181</f>
        <v>558379.11937898002</v>
      </c>
      <c r="AA181">
        <f>(星级!U181+阶位!V181+战魄!F181+武魂!V181+众神殿!F181+精神空间!V180+天赋!U181+魂师之魄1!J181)*(1+BQ181)+魂兽1!J183+化神!E180+魂骨!D180+魂环!E180+神兵!F179+神兵!Y179+魂核1!J181</f>
        <v>205430.00143999999</v>
      </c>
      <c r="AB181">
        <f>(星级!V181+阶位!W181+战魄!G181+武魂!W181+众神殿!G181+精神空间!W180+天赋!V181+魂师之魄1!K181)*(1+BR181)+魂兽1!K183+化神!F180+魂骨!E180+魂环!F180+神兵!G179+神兵!Z179+魂核1!K181</f>
        <v>157833.36144000001</v>
      </c>
      <c r="AC181">
        <f>(星级!W181+阶位!X181+战魄!H181+武魂!X181+众神殿!H181+精神空间!X180+天赋!W181+魂师之魄1!L181)*(1+BS181)+魂兽1!L183+化神!G180+魂骨!F180+魂环!G180+神兵!H179+神兵!AA179+魂核1!L181</f>
        <v>2963.8102800000001</v>
      </c>
      <c r="AD181">
        <f>(星级!X181+阶位!Y181+战魄!I181+武魂!Y181+众神殿!I181+精神空间!Y180+天赋!X181+魂师之魄1!M181)*(1+BT181)+魂兽1!M183+化神!H180+魂骨!G180+魂环!H180+神兵!I179+神兵!AB179+魂核1!M181</f>
        <v>2391.6124799999998</v>
      </c>
      <c r="AE181">
        <f>(星级!Y181+阶位!Z181+战魄!J181+武魂!Z181+众神殿!J181+精神空间!Z180+天赋!Y181+魂师之魄1!N181)*(1+BU181)+魂兽1!N183+化神!I180+魂骨!H180+魂环!I180+神兵!J179+神兵!AC179+魂核1!N181</f>
        <v>2526.9978239999996</v>
      </c>
      <c r="AF181">
        <f>(星级!Z181+阶位!AA181+战魄!K181+武魂!AA181+众神殿!K181+精神空间!AA180+天赋!Z181+魂师之魄1!O181)*(1+BV181)+魂兽1!O183+化神!J180+魂骨!I180+魂环!J180+神兵!K179+神兵!AD179+魂核1!O181</f>
        <v>2456.7235199999996</v>
      </c>
      <c r="AG181">
        <f>(星级!AA181+阶位!AB181+战魄!L181+武魂!AB181+众神殿!L181+精神空间!AB180+天赋!AA181+魂师之魄1!P181)*(1+BW181)+魂兽1!P183+化神!K180+魂骨!J180+魂环!K180+神兵!L179+神兵!AE179+魂核1!P181</f>
        <v>3098.0879999999997</v>
      </c>
      <c r="AH181">
        <f>(星级!AB181+阶位!AC181+战魄!M181+武魂!AC181+众神殿!M181+精神空间!AC180+天赋!AB181+魂师之魄1!Q181)*(1+BX181)+魂兽1!Q183+化神!L180+魂骨!K180+魂环!L180+神兵!M179+神兵!AF179+魂核1!Q181</f>
        <v>2429.3519999999999</v>
      </c>
      <c r="AI181">
        <f>(星级!AC181+阶位!AD181+战魄!N181+武魂!AD181+众神殿!N181+精神空间!AD180+天赋!AC181+魂师之魄1!R181)*(1+BY181)+魂兽1!R183+化神!M180+魂骨!L180+魂环!M180+神兵!N179+神兵!AG179+魂核1!R181</f>
        <v>35935.199999999997</v>
      </c>
      <c r="AJ181">
        <f>(星级!AD181+阶位!AE181+战魄!O181+武魂!AE181+众神殿!O181+精神空间!AE180+天赋!AD181+魂师之魄1!S181)*(1+BZ181)+魂兽1!S183+化神!N180+魂骨!M180+魂环!N180+神兵!O179+神兵!AH179+魂核1!S181</f>
        <v>218.49999999999997</v>
      </c>
      <c r="AK181">
        <f>(星级!AE181+阶位!AF181+战魄!P181+武魂!AF181+众神殿!P181+精神空间!AF180+天赋!AE181+魂师之魄1!T181)*(1+CA181)+魂兽1!T183+化神!O180+魂骨!N180+魂环!O180+神兵!P179+神兵!AI179+魂核1!T181</f>
        <v>147576.58000000002</v>
      </c>
      <c r="AL181">
        <f>(星级!AF181+阶位!AG181+战魄!Q181+武魂!AG181+众神殿!Q181+精神空间!AG180+天赋!AF181+魂师之魄1!U181)*(1+CB181)+魂兽1!U183+化神!P180+魂骨!O180+魂环!P180+神兵!Q179+神兵!AJ179+魂核1!U181</f>
        <v>147576.58000000002</v>
      </c>
      <c r="AM181">
        <f>化神!R180+魂环!Q180</f>
        <v>66655</v>
      </c>
      <c r="AN181">
        <f>化神!S180+魂环!R180</f>
        <v>66655</v>
      </c>
      <c r="AO181">
        <f>魂环!S180</f>
        <v>2000</v>
      </c>
      <c r="AP181">
        <f>魂环!T180</f>
        <v>2000</v>
      </c>
      <c r="AQ181">
        <f>魂核1!Y181+神器1!AD181+VLOOKUP(精神空间!$B$2,精神空间!$BR$4:$BT$11,2,)</f>
        <v>0.78991</v>
      </c>
      <c r="AR181">
        <f>魂核1!Z181+神器1!AE181+VLOOKUP(精神空间!$B$2,精神空间!$BR$4:$BT$11,2,)</f>
        <v>0.78991</v>
      </c>
      <c r="AT181">
        <f>(星级!AH181+阶位!AJ181+战魄!D181+武魂!AJ181+众神殿!D181+精神空间!AJ180+天赋!AI181+魂师之魄1!H181)*(1+BO181)+魂兽1!H183+化神!C180+魂骨!B180+魂环!C180+神兵!D179+神兵!W179+魂核1!H181</f>
        <v>2268052.8404496196</v>
      </c>
      <c r="AU181">
        <f>(星级!AI181+阶位!AK181+战魄!E181+武魂!AK181+众神殿!E181+精神空间!AK180+天赋!AJ181+魂师之魄1!I181)*(1+BP181)+魂兽1!I183+化神!D180+魂骨!C180+魂环!D180+神兵!E179+神兵!X179+魂核1!I181</f>
        <v>626731.45720259985</v>
      </c>
      <c r="AV181">
        <f>(星级!AJ181+阶位!AL181+战魄!F181+武魂!AL181+众神殿!F181+精神空间!AL180+天赋!AK181+魂师之魄1!J181)*(1+BQ181)+魂兽1!J183+化神!E180+魂骨!D180+魂环!E180+神兵!F179+神兵!Y179+魂核1!J181</f>
        <v>137104.7512</v>
      </c>
      <c r="AW181">
        <f>(星级!AK181+阶位!AM181+战魄!G181+武魂!AM181+众神殿!G181+精神空间!AM180+天赋!AL181+魂师之魄1!K181)*(1+BR181)+魂兽1!K183+化神!F180+魂骨!E180+魂环!F180+神兵!G179+神兵!Z179+魂核1!K181</f>
        <v>181750.78640000001</v>
      </c>
      <c r="AX181">
        <f>(星级!AL181+阶位!AN181+战魄!H181+武魂!AN181+众神殿!H181+精神空间!AN180+天赋!AM181+魂师之魄1!L181)*(1+BS181)+魂兽1!L183+化神!G180+魂骨!F180+魂环!G180+神兵!H179+神兵!AA179+魂核1!L181</f>
        <v>2991.393</v>
      </c>
      <c r="AY181">
        <f>(星级!AM181+阶位!AO181+战魄!I181+武魂!AO181+众神殿!I181+精神空间!AO180+天赋!AN181+魂师之魄1!M181)*(1+BT181)+魂兽1!M183+化神!H180+魂骨!G180+魂环!H180+神兵!I179+神兵!AB179+魂核1!M181</f>
        <v>2418.9839999999995</v>
      </c>
      <c r="AZ181">
        <f>(星级!AN181+阶位!AP181+战魄!J181+武魂!AP181+众神殿!J181+精神空间!AP180+天赋!AO181+魂师之魄1!N181)*(1+BU181)+魂兽1!N183+化神!I180+魂骨!H180+魂环!I180+神兵!J179+神兵!AC179+魂核1!N181</f>
        <v>2499.6263039999999</v>
      </c>
      <c r="BA181">
        <f>(星级!AO181+阶位!AQ181+战魄!K181+武魂!AQ181+众神殿!K181+精神空间!AQ180+天赋!AP181+魂师之魄1!O181)*(1+BV181)+魂兽1!O183+化神!J180+魂骨!I180+魂环!J180+神兵!K179+神兵!AD179+魂核1!O181</f>
        <v>2418.9839999999995</v>
      </c>
      <c r="BB181">
        <f>(星级!AP181+阶位!AR181+战魄!L181+武魂!AR181+众神殿!L181+精神空间!AR180+天赋!AQ181+魂师之魄1!P181)*(1+BW181)+魂兽1!P183+化神!K180+魂骨!J180+魂环!K180+神兵!L179+神兵!AE179+魂核1!P181</f>
        <v>3098.0879999999997</v>
      </c>
      <c r="BC181">
        <f>(星级!AQ181+阶位!AS181+战魄!M181+武魂!AS181+众神殿!M181+精神空间!AS180+天赋!AR181+魂师之魄1!Q181)*(1+BX181)+魂兽1!Q183+化神!L180+魂骨!K180+魂环!L180+神兵!M179+神兵!AF179+魂核1!Q181</f>
        <v>2429.3519999999999</v>
      </c>
      <c r="BD181">
        <f>(星级!AR181+阶位!AT181+战魄!N181+武魂!AT181+众神殿!N181+精神空间!AT180+天赋!AS181+魂师之魄1!R181)*(1+BY181)+魂兽1!R183+化神!M180+魂骨!L180+魂环!M180+神兵!N179+神兵!AG179+魂核1!R181</f>
        <v>17967.599999999999</v>
      </c>
      <c r="BE181">
        <f>(星级!AS181+阶位!AU181+战魄!O181+武魂!AU181+众神殿!O181+精神空间!AU180+天赋!AT181+魂师之魄1!S181)*(1+BZ181)+魂兽1!S183+化神!N180+魂骨!M180+魂环!N180+神兵!O179+神兵!AH179+魂核1!S181</f>
        <v>276</v>
      </c>
      <c r="BF181">
        <f>(星级!AT181+阶位!AV181+战魄!P181+武魂!AV181+众神殿!P181+精神空间!AV180+天赋!AU181+魂师之魄1!T181)*(1+CA181)+魂兽1!T183+化神!O180+魂骨!N180+魂环!O180+神兵!P179+神兵!AI179+魂核1!T181</f>
        <v>147576.58000000002</v>
      </c>
      <c r="BG181">
        <f>(星级!AU181+阶位!AW181+战魄!Q181+武魂!AW181+众神殿!Q181+精神空间!AW180+天赋!AV181+魂师之魄1!U181)*(1+CB181)+魂兽1!U183+化神!P180+魂骨!O180+魂环!P180+神兵!Q179+神兵!AJ179+魂核1!U181</f>
        <v>147576.58000000002</v>
      </c>
      <c r="BH181">
        <f>化神!R180+魂环!Q180</f>
        <v>66655</v>
      </c>
      <c r="BI181">
        <f>化神!S180+魂环!R180</f>
        <v>66655</v>
      </c>
      <c r="BJ181">
        <f>魂环!S180</f>
        <v>2000</v>
      </c>
      <c r="BK181">
        <f>魂环!T180</f>
        <v>2000</v>
      </c>
      <c r="BL181">
        <f>魂核1!Y181+神器1!AD181+VLOOKUP(精神空间!$B$2,精神空间!$BR$4:$BT$11,2,)</f>
        <v>0.78991</v>
      </c>
      <c r="BM181">
        <f>魂核1!Z181+神器1!AE181+VLOOKUP(精神空间!$B$2,精神空间!$BR$4:$BT$11,2,)</f>
        <v>0.78991</v>
      </c>
      <c r="BO181">
        <f>战魄!T181+武魂!AZ181+好感度!D180+魂师之魄1!Y181+神器1!M181+魂兽1!X183+精神空间!BA180+精神空间!BC180</f>
        <v>3.1779099999999998</v>
      </c>
      <c r="BP181">
        <f>战魄!U181+武魂!BA181+好感度!E180+魂师之魄1!Z181+神器1!N181+魂兽1!Y183+精神空间!BB180+精神空间!BD180</f>
        <v>2.1779099999999998</v>
      </c>
      <c r="BQ181">
        <f>战魄!V181+武魂!BB181+好感度!F180+魂师之魄1!AA181+神器1!O181+魂兽1!Z183</f>
        <v>1.08</v>
      </c>
      <c r="BR181">
        <f>战魄!W181+武魂!BC181+好感度!G180+魂师之魄1!AB181+神器1!P181+魂兽1!AA183</f>
        <v>1.08</v>
      </c>
      <c r="BS181">
        <f>战魄!X181+武魂!BD181+好感度!H180+魂师之魄1!AC181+神器1!Q181+魂兽1!AB183</f>
        <v>1.6120000000000001</v>
      </c>
      <c r="BT181">
        <f>战魄!Y181+武魂!BE181+好感度!I180+魂师之魄1!AD181+神器1!R181+魂兽1!AC183</f>
        <v>1.5919999999999999</v>
      </c>
      <c r="BU181">
        <f>战魄!Z181+武魂!BF181+好感度!J180+魂师之魄1!AE181+神器1!S181+魂兽1!AD183</f>
        <v>1.5919999999999999</v>
      </c>
      <c r="BV181">
        <f>战魄!AA181+武魂!BG181+好感度!K180+魂师之魄1!AF181+神器1!T181+魂兽1!AE183</f>
        <v>1.5919999999999999</v>
      </c>
      <c r="BW181">
        <f>战魄!AB181+武魂!BH181+好感度!L180+魂师之魄1!AG181+神器1!U181+魂兽1!AF183</f>
        <v>1.5919999999999999</v>
      </c>
      <c r="BX181">
        <f>战魄!AC181+武魂!BI181+好感度!M180+魂师之魄1!AH181+神器1!V181+魂兽1!AG183</f>
        <v>1.5919999999999999</v>
      </c>
      <c r="BY181">
        <f>战魄!AD181+武魂!BJ181+好感度!N180+魂师之魄1!AI181+神器1!W181+魂兽1!AH183</f>
        <v>1.52</v>
      </c>
      <c r="BZ181">
        <f>战魄!AE181+武魂!BK181+好感度!O180+魂师之魄1!AJ181+神器1!X181+魂兽1!AI183</f>
        <v>1.2999999999999998</v>
      </c>
      <c r="CA181">
        <f>战魄!AF181+武魂!BL181+好感度!P180+魂师之魄1!AK181+神器1!Y181+魂兽1!AJ183</f>
        <v>1.08</v>
      </c>
      <c r="CB181">
        <f>战魄!AG181+武魂!BM181+好感度!Q180+魂师之魄1!AL181+神器1!Z181+魂兽1!AK183</f>
        <v>1.08</v>
      </c>
    </row>
    <row r="182" spans="2:80" x14ac:dyDescent="0.2">
      <c r="B182">
        <v>178</v>
      </c>
      <c r="D182">
        <f>(星级!D182+阶位!D182+战魄!D182+武魂!D182+众神殿!D182+精神空间!D181+天赋!C182+魂师之魄1!H182)*(1+BO182)+魂兽1!H184+化神!C181+魂骨!B181+魂环!C181+神兵!D180+神兵!W180+魂核1!H182</f>
        <v>2539519.4446069398</v>
      </c>
      <c r="E182">
        <f>(星级!E182+阶位!E182+战魄!E182+武魂!E182+众神殿!E182+精神空间!E181+天赋!D182+魂师之魄1!I182)*(1+BP182)+魂兽1!I184+化神!D181+魂骨!C181+魂环!D181+神兵!E180+神兵!X180+魂核1!I182</f>
        <v>572229.34097378002</v>
      </c>
      <c r="F182">
        <f>(星级!F182+阶位!F182+战魄!F182+武魂!F182+众神殿!F182+精神空间!F181+天赋!E182+魂师之魄1!J182)*(1+BQ182)+魂兽1!J184+化神!E181+魂骨!D181+魂环!E181+神兵!F180+神兵!Y180+魂核1!J182</f>
        <v>231192.74832000001</v>
      </c>
      <c r="G182">
        <f>(星级!G182+阶位!G182+战魄!G182+武魂!G182+众神殿!G182+精神空间!G181+天赋!F182+魂师之魄1!K182)*(1+BR182)+魂兽1!K184+化神!F181+魂骨!E181+魂环!F181+神兵!G180+神兵!Z180+魂核1!K182</f>
        <v>173807.62832000002</v>
      </c>
      <c r="H182">
        <f>(星级!H182+阶位!H182+战魄!H182+武魂!H182+众神殿!H182+精神空间!H181+天赋!G182+魂师之魄1!L182)*(1+BS182)+魂兽1!L184+化神!G181+魂骨!F181+魂环!G181+神兵!H180+神兵!AA180+魂核1!L182</f>
        <v>2994.0050000000001</v>
      </c>
      <c r="I182">
        <f>(星级!I182+阶位!I182+战魄!I182+武魂!I182+众神殿!I182+精神空间!I181+天赋!H182+魂师之魄1!M182)*(1+BT182)+魂兽1!M184+化神!H181+魂骨!G181+魂环!H181+神兵!I180+神兵!AB180+魂核1!M182</f>
        <v>2440.261</v>
      </c>
      <c r="J182">
        <f>(星级!J182+阶位!J182+战魄!J182+武魂!J182+众神殿!J182+精神空间!J181+天赋!I182+魂师之魄1!N182)*(1+BU182)+魂兽1!N184+化神!I181+魂骨!H181+魂环!I181+神兵!J180+神兵!AC180+魂核1!N182</f>
        <v>2502.218304</v>
      </c>
      <c r="K182">
        <f>(星级!K182+阶位!K182+战魄!K182+武魂!K182+众神殿!K182+精神空间!K181+天赋!J182+魂师之魄1!O182)*(1+BV182)+魂兽1!O184+化神!J181+魂骨!I181+魂环!J181+神兵!K180+神兵!AD180+魂核1!O182</f>
        <v>2431.9439999999995</v>
      </c>
      <c r="L182">
        <f>(星级!L182+阶位!L182+战魄!L182+武魂!L182+众神殿!L182+精神空间!L181+天赋!K182+魂师之魄1!P182)*(1+BW182)+魂兽1!P184+化神!K181+魂骨!J181+魂环!K181+神兵!L180+神兵!AE180+魂核1!P182</f>
        <v>3100.6799999999994</v>
      </c>
      <c r="M182">
        <f>(星级!M182+阶位!M182+战魄!M182+武魂!M182+众神殿!M182+精神空间!M181+天赋!L182+魂师之魄1!Q182)*(1+BX182)+魂兽1!Q184+化神!L181+魂骨!K181+魂环!L181+神兵!M180+神兵!AF180+魂核1!Q182</f>
        <v>2431.9439999999995</v>
      </c>
      <c r="N182">
        <f>(星级!N182+阶位!N182+战魄!N182+武魂!N182+众神殿!N182+精神空间!N181+天赋!M182+魂师之魄1!R182)*(1+BY182)+魂兽1!R184+化神!M181+魂骨!L181+魂环!M181+神兵!N180+神兵!AG180+魂核1!R182</f>
        <v>45234</v>
      </c>
      <c r="O182">
        <f>(星级!O182+阶位!O182+战魄!O182+武魂!O182+众神殿!O182+精神空间!O181+天赋!N182+魂师之魄1!S182)*(1+BZ182)+魂兽1!S184+化神!N181+魂骨!M181+魂环!N181+神兵!O180+神兵!AH180+魂核1!S182</f>
        <v>138</v>
      </c>
      <c r="P182">
        <f>(星级!P182+阶位!P182+战魄!P182+武魂!P182+众神殿!P182+精神空间!P181+天赋!O182+魂师之魄1!T182)*(1+CA182)+魂兽1!T184+化神!O181+魂骨!N181+魂环!O181+神兵!P180+神兵!AI180+魂核1!T182</f>
        <v>153901.2984</v>
      </c>
      <c r="Q182">
        <f>(星级!Q182+阶位!Q182+战魄!Q182+武魂!Q182+众神殿!Q182+精神空间!Q181+天赋!P182+魂师之魄1!U182)*(1+CB182)+魂兽1!U184+化神!P181+魂骨!O181+魂环!P181+神兵!Q180+神兵!AJ180+魂核1!U182</f>
        <v>153901.2984</v>
      </c>
      <c r="R182">
        <f>化神!R181+魂环!Q181</f>
        <v>66655</v>
      </c>
      <c r="S182">
        <f>化神!S181+魂环!R181</f>
        <v>66655</v>
      </c>
      <c r="T182">
        <f>魂环!S181</f>
        <v>2000</v>
      </c>
      <c r="U182">
        <f>魂环!T181</f>
        <v>2000</v>
      </c>
      <c r="V182">
        <f>魂核1!Y182+神器1!AD182+VLOOKUP(精神空间!$B$2,精神空间!$BR$4:$BT$11,2,)</f>
        <v>0.78991</v>
      </c>
      <c r="W182">
        <f>魂核1!Z182+神器1!AE182+VLOOKUP(精神空间!$B$2,精神空间!$BR$4:$BT$11,2,)</f>
        <v>0.78991</v>
      </c>
      <c r="Y182">
        <f>(星级!S182+阶位!T182+战魄!D182+武魂!T182+众神殿!D182+精神空间!T181+天赋!S182+魂师之魄1!H182)*(1+BO182)+魂兽1!H184+化神!C181+魂骨!B181+魂环!C181+神兵!D180+神兵!W180+魂核1!H182</f>
        <v>2509074.0702292798</v>
      </c>
      <c r="Z182">
        <f>(星级!T182+阶位!U182+战魄!E182+武魂!U182+众神殿!E182+精神空间!U181+天赋!T182+魂师之魄1!I182)*(1+BP182)+魂兽1!I184+化神!D181+魂骨!C181+魂环!D181+神兵!E180+神兵!X180+魂核1!I182</f>
        <v>558763.64648897992</v>
      </c>
      <c r="AA182">
        <f>(星级!U182+阶位!V182+战魄!F182+武魂!V182+众神殿!F182+精神空间!V181+天赋!U182+魂师之魄1!J182)*(1+BQ182)+魂兽1!J184+化神!E181+魂骨!D181+魂环!E181+神兵!F180+神兵!Y180+魂核1!J182</f>
        <v>205534.00143999999</v>
      </c>
      <c r="AB182">
        <f>(星级!V182+阶位!W182+战魄!G182+武魂!W182+众神殿!G182+精神空间!W181+天赋!V182+魂师之魄1!K182)*(1+BR182)+魂兽1!K184+化神!F181+魂骨!E181+魂环!F181+神兵!G180+神兵!Z180+魂核1!K182</f>
        <v>157904.08143999998</v>
      </c>
      <c r="AC182">
        <f>(星级!W182+阶位!X182+战魄!H182+武魂!X182+众神殿!H182+精神空间!X181+天赋!W182+魂师之魄1!L182)*(1+BS182)+魂兽1!L184+化神!G181+魂骨!F181+魂环!G181+神兵!H180+神兵!AA180+魂核1!L182</f>
        <v>2966.4222800000002</v>
      </c>
      <c r="AD182">
        <f>(星级!X182+阶位!Y182+战魄!I182+武魂!Y182+众神殿!I182+精神空间!Y181+天赋!X182+魂师之魄1!M182)*(1+BT182)+魂兽1!M184+化神!H181+魂骨!G181+魂环!H181+神兵!I180+神兵!AB180+魂核1!M182</f>
        <v>2412.6782800000001</v>
      </c>
      <c r="AE182">
        <f>(星级!Y182+阶位!Z182+战魄!J182+武魂!Z182+众神殿!J182+精神空间!Z181+天赋!Y182+魂师之魄1!N182)*(1+BU182)+魂兽1!N184+化神!I181+魂骨!H181+魂环!I181+神兵!J180+神兵!AC180+魂核1!N182</f>
        <v>2529.5898239999997</v>
      </c>
      <c r="AF182">
        <f>(星级!Z182+阶位!AA182+战魄!K182+武魂!AA182+众神殿!K182+精神空间!AA181+天赋!Z182+魂师之魄1!O182)*(1+BV182)+魂兽1!O184+化神!J181+魂骨!I181+魂环!J181+神兵!K180+神兵!AD180+魂核1!O182</f>
        <v>2459.3155199999997</v>
      </c>
      <c r="AG182">
        <f>(星级!AA182+阶位!AB182+战魄!L182+武魂!AB182+众神殿!L182+精神空间!AB181+天赋!AA182+魂师之魄1!P182)*(1+BW182)+魂兽1!P184+化神!K181+魂骨!J181+魂环!K181+神兵!L180+神兵!AE180+魂核1!P182</f>
        <v>3100.6799999999994</v>
      </c>
      <c r="AH182">
        <f>(星级!AB182+阶位!AC182+战魄!M182+武魂!AC182+众神殿!M182+精神空间!AC181+天赋!AB182+魂师之魄1!Q182)*(1+BX182)+魂兽1!Q184+化神!L181+魂骨!K181+魂环!L181+神兵!M180+神兵!AF180+魂核1!Q182</f>
        <v>2431.9439999999995</v>
      </c>
      <c r="AI182">
        <f>(星级!AC182+阶位!AD182+战魄!N182+武魂!AD182+众神殿!N182+精神空间!AD181+天赋!AC182+魂师之魄1!R182)*(1+BY182)+魂兽1!R184+化神!M181+魂骨!L181+魂环!M181+神兵!N180+神兵!AG180+魂核1!R182</f>
        <v>36136.800000000003</v>
      </c>
      <c r="AJ182">
        <f>(星级!AD182+阶位!AE182+战魄!O182+武魂!AE182+众神殿!O182+精神空间!AE181+天赋!AD182+魂师之魄1!S182)*(1+BZ182)+魂兽1!S184+化神!N181+魂骨!M181+魂环!N181+神兵!O180+神兵!AH180+魂核1!S182</f>
        <v>218.49999999999997</v>
      </c>
      <c r="AK182">
        <f>(星级!AE182+阶位!AF182+战魄!P182+武魂!AF182+众神殿!P182+精神空间!AF181+天赋!AE182+魂师之魄1!T182)*(1+CA182)+魂兽1!T184+化神!O181+魂骨!N181+魂环!O181+神兵!P180+神兵!AI180+魂核1!T182</f>
        <v>147586.4184</v>
      </c>
      <c r="AL182">
        <f>(星级!AF182+阶位!AG182+战魄!Q182+武魂!AG182+众神殿!Q182+精神空间!AG181+天赋!AF182+魂师之魄1!U182)*(1+CB182)+魂兽1!U184+化神!P181+魂骨!O181+魂环!P181+神兵!Q180+神兵!AJ180+魂核1!U182</f>
        <v>147586.4184</v>
      </c>
      <c r="AM182">
        <f>化神!R181+魂环!Q181</f>
        <v>66655</v>
      </c>
      <c r="AN182">
        <f>化神!S181+魂环!R181</f>
        <v>66655</v>
      </c>
      <c r="AO182">
        <f>魂环!S181</f>
        <v>2000</v>
      </c>
      <c r="AP182">
        <f>魂环!T181</f>
        <v>2000</v>
      </c>
      <c r="AQ182">
        <f>魂核1!Y182+神器1!AD182+VLOOKUP(精神空间!$B$2,精神空间!$BR$4:$BT$11,2,)</f>
        <v>0.78991</v>
      </c>
      <c r="AR182">
        <f>魂核1!Z182+神器1!AE182+VLOOKUP(精神空间!$B$2,精神空间!$BR$4:$BT$11,2,)</f>
        <v>0.78991</v>
      </c>
      <c r="AT182">
        <f>(星级!AH182+阶位!AJ182+战魄!D182+武魂!AJ182+众神殿!D182+精神空间!AJ181+天赋!AI182+魂师之魄1!H182)*(1+BO182)+魂兽1!H184+化神!C181+魂骨!B181+魂环!C181+神兵!D180+神兵!W180+魂核1!H182</f>
        <v>2269458.2893736199</v>
      </c>
      <c r="AU182">
        <f>(星级!AI182+阶位!AK182+战魄!E182+武魂!AK182+众神殿!E182+精神空间!AK181+天赋!AJ182+魂师之魄1!I182)*(1+BP182)+魂兽1!I184+化神!D181+魂骨!C181+魂环!D181+神兵!E180+神兵!X180+魂核1!I182</f>
        <v>627139.02416009991</v>
      </c>
      <c r="AV182">
        <f>(星级!AJ182+阶位!AL182+战魄!F182+武魂!AL182+众神殿!F182+精神空间!AL181+天赋!AK182+魂师之魄1!J182)*(1+BQ182)+魂兽1!J184+化神!E181+魂骨!D181+魂环!E181+神兵!F180+神兵!Y180+魂核1!J182</f>
        <v>137168.1704</v>
      </c>
      <c r="AW182">
        <f>(星级!AK182+阶位!AM182+战魄!G182+武魂!AM182+众神殿!G182+精神空间!AM181+天赋!AL182+魂师之魄1!K182)*(1+BR182)+魂兽1!K184+化神!F181+魂骨!E181+魂环!F181+神兵!G180+神兵!Z180+魂核1!K182</f>
        <v>181844.82319999998</v>
      </c>
      <c r="AX182">
        <f>(星级!AL182+阶位!AN182+战魄!H182+武魂!AN182+众神殿!H182+精神空间!AN181+天赋!AM182+魂师之魄1!L182)*(1+BS182)+魂兽1!L184+化神!G181+魂骨!F181+魂环!G181+神兵!H180+神兵!AA180+魂核1!L182</f>
        <v>2994.0050000000001</v>
      </c>
      <c r="AY182">
        <f>(星级!AM182+阶位!AO182+战魄!I182+武魂!AO182+众神殿!I182+精神空间!AO181+天赋!AN182+魂师之魄1!M182)*(1+BT182)+魂兽1!M184+化神!H181+魂骨!G181+魂环!H181+神兵!I180+神兵!AB180+魂核1!M182</f>
        <v>2440.261</v>
      </c>
      <c r="AZ182">
        <f>(星级!AN182+阶位!AP182+战魄!J182+武魂!AP182+众神殿!J182+精神空间!AP181+天赋!AO182+魂师之魄1!N182)*(1+BU182)+魂兽1!N184+化神!I181+魂骨!H181+魂环!I181+神兵!J180+神兵!AC180+魂核1!N182</f>
        <v>2502.218304</v>
      </c>
      <c r="BA182">
        <f>(星级!AO182+阶位!AQ182+战魄!K182+武魂!AQ182+众神殿!K182+精神空间!AQ181+天赋!AP182+魂师之魄1!O182)*(1+BV182)+魂兽1!O184+化神!J181+魂骨!I181+魂环!J181+神兵!K180+神兵!AD180+魂核1!O182</f>
        <v>2421.5759999999996</v>
      </c>
      <c r="BB182">
        <f>(星级!AP182+阶位!AR182+战魄!L182+武魂!AR182+众神殿!L182+精神空间!AR181+天赋!AQ182+魂师之魄1!P182)*(1+BW182)+魂兽1!P184+化神!K181+魂骨!J181+魂环!K181+神兵!L180+神兵!AE180+魂核1!P182</f>
        <v>3100.6799999999994</v>
      </c>
      <c r="BC182">
        <f>(星级!AQ182+阶位!AS182+战魄!M182+武魂!AS182+众神殿!M182+精神空间!AS181+天赋!AR182+魂师之魄1!Q182)*(1+BX182)+魂兽1!Q184+化神!L181+魂骨!K181+魂环!L181+神兵!M180+神兵!AF180+魂核1!Q182</f>
        <v>2431.9439999999995</v>
      </c>
      <c r="BD182">
        <f>(星级!AR182+阶位!AT182+战魄!N182+武魂!AT182+众神殿!N182+精神空间!AT181+天赋!AS182+魂师之魄1!R182)*(1+BY182)+魂兽1!R184+化神!M181+魂骨!L181+魂环!M181+神兵!N180+神兵!AG180+魂核1!R182</f>
        <v>18068.400000000001</v>
      </c>
      <c r="BE182">
        <f>(星级!AS182+阶位!AU182+战魄!O182+武魂!AU182+众神殿!O182+精神空间!AU181+天赋!AT182+魂师之魄1!S182)*(1+BZ182)+魂兽1!S184+化神!N181+魂骨!M181+魂环!N181+神兵!O180+神兵!AH180+魂核1!S182</f>
        <v>276</v>
      </c>
      <c r="BF182">
        <f>(星级!AT182+阶位!AV182+战魄!P182+武魂!AV182+众神殿!P182+精神空间!AV181+天赋!AU182+魂师之魄1!T182)*(1+CA182)+魂兽1!T184+化神!O181+魂骨!N181+魂环!O181+神兵!P180+神兵!AI180+魂核1!T182</f>
        <v>147586.4184</v>
      </c>
      <c r="BG182">
        <f>(星级!AU182+阶位!AW182+战魄!Q182+武魂!AW182+众神殿!Q182+精神空间!AW181+天赋!AV182+魂师之魄1!U182)*(1+CB182)+魂兽1!U184+化神!P181+魂骨!O181+魂环!P181+神兵!Q180+神兵!AJ180+魂核1!U182</f>
        <v>147586.4184</v>
      </c>
      <c r="BH182">
        <f>化神!R181+魂环!Q181</f>
        <v>66655</v>
      </c>
      <c r="BI182">
        <f>化神!S181+魂环!R181</f>
        <v>66655</v>
      </c>
      <c r="BJ182">
        <f>魂环!S181</f>
        <v>2000</v>
      </c>
      <c r="BK182">
        <f>魂环!T181</f>
        <v>2000</v>
      </c>
      <c r="BL182">
        <f>魂核1!Y182+神器1!AD182+VLOOKUP(精神空间!$B$2,精神空间!$BR$4:$BT$11,2,)</f>
        <v>0.78991</v>
      </c>
      <c r="BM182">
        <f>魂核1!Z182+神器1!AE182+VLOOKUP(精神空间!$B$2,精神空间!$BR$4:$BT$11,2,)</f>
        <v>0.78991</v>
      </c>
      <c r="BO182">
        <f>战魄!T182+武魂!AZ182+好感度!D181+魂师之魄1!Y182+神器1!M182+魂兽1!X184+精神空间!BA181+精神空间!BC181</f>
        <v>3.1779099999999998</v>
      </c>
      <c r="BP182">
        <f>战魄!U182+武魂!BA182+好感度!E181+魂师之魄1!Z182+神器1!N182+魂兽1!Y184+精神空间!BB181+精神空间!BD181</f>
        <v>2.1779099999999998</v>
      </c>
      <c r="BQ182">
        <f>战魄!V182+武魂!BB182+好感度!F181+魂师之魄1!AA182+神器1!O182+魂兽1!Z184</f>
        <v>1.08</v>
      </c>
      <c r="BR182">
        <f>战魄!W182+武魂!BC182+好感度!G181+魂师之魄1!AB182+神器1!P182+魂兽1!AA184</f>
        <v>1.08</v>
      </c>
      <c r="BS182">
        <f>战魄!X182+武魂!BD182+好感度!H181+魂师之魄1!AC182+神器1!Q182+魂兽1!AB184</f>
        <v>1.6120000000000001</v>
      </c>
      <c r="BT182">
        <f>战魄!Y182+武魂!BE182+好感度!I181+魂师之魄1!AD182+神器1!R182+魂兽1!AC184</f>
        <v>1.6120000000000001</v>
      </c>
      <c r="BU182">
        <f>战魄!Z182+武魂!BF182+好感度!J181+魂师之魄1!AE182+神器1!S182+魂兽1!AD184</f>
        <v>1.5919999999999999</v>
      </c>
      <c r="BV182">
        <f>战魄!AA182+武魂!BG182+好感度!K181+魂师之魄1!AF182+神器1!T182+魂兽1!AE184</f>
        <v>1.5919999999999999</v>
      </c>
      <c r="BW182">
        <f>战魄!AB182+武魂!BH182+好感度!L181+魂师之魄1!AG182+神器1!U182+魂兽1!AF184</f>
        <v>1.5919999999999999</v>
      </c>
      <c r="BX182">
        <f>战魄!AC182+武魂!BI182+好感度!M181+魂师之魄1!AH182+神器1!V182+魂兽1!AG184</f>
        <v>1.5919999999999999</v>
      </c>
      <c r="BY182">
        <f>战魄!AD182+武魂!BJ182+好感度!N181+魂师之魄1!AI182+神器1!W182+魂兽1!AH184</f>
        <v>1.52</v>
      </c>
      <c r="BZ182">
        <f>战魄!AE182+武魂!BK182+好感度!O181+魂师之魄1!AJ182+神器1!X182+魂兽1!AI184</f>
        <v>1.2999999999999998</v>
      </c>
      <c r="CA182">
        <f>战魄!AF182+武魂!BL182+好感度!P181+魂师之魄1!AK182+神器1!Y182+魂兽1!AJ184</f>
        <v>1.08</v>
      </c>
      <c r="CB182">
        <f>战魄!AG182+武魂!BM182+好感度!Q181+魂师之魄1!AL182+神器1!Z182+魂兽1!AK184</f>
        <v>1.08</v>
      </c>
    </row>
    <row r="183" spans="2:80" x14ac:dyDescent="0.2">
      <c r="B183">
        <v>179</v>
      </c>
      <c r="D183">
        <f>(星级!D183+阶位!D183+战魄!D183+武魂!D183+众神殿!D183+精神空间!D182+天赋!C183+魂师之魄1!H183)*(1+BO183)+魂兽1!H185+化神!C182+魂骨!B182+魂环!C182+神兵!D181+神兵!W181+魂核1!H183</f>
        <v>2541278.3447169401</v>
      </c>
      <c r="E183">
        <f>(星级!E183+阶位!E183+战魄!E183+武魂!E183+众神殿!E183+精神空间!E182+天赋!D183+魂师之魄1!I183)*(1+BP183)+魂兽1!I185+化神!D182+魂骨!C182+魂环!D182+神兵!E181+神兵!X181+魂核1!I183</f>
        <v>572597.97853377997</v>
      </c>
      <c r="F183">
        <f>(星级!F183+阶位!F183+战魄!F183+武魂!F183+众神殿!F183+精神空间!F182+天赋!E183+魂师之魄1!J183)*(1+BQ183)+魂兽1!J185+化神!E182+魂骨!D182+魂环!E182+神兵!F181+神兵!Y181+魂核1!J183</f>
        <v>231323.78831999999</v>
      </c>
      <c r="G183">
        <f>(星级!G183+阶位!G183+战魄!G183+武魂!G183+众神殿!G183+精神空间!G182+天赋!F183+魂师之魄1!K183)*(1+BR183)+魂兽1!K185+化神!F182+魂骨!E182+魂环!F182+神兵!G181+神兵!Z181+魂核1!K183</f>
        <v>173894.98832</v>
      </c>
      <c r="H183">
        <f>(星级!H183+阶位!H183+战魄!H183+武魂!H183+众神殿!H183+精神空间!H182+天赋!G183+魂师之魄1!L183)*(1+BS183)+魂兽1!L185+化神!G182+魂骨!F182+魂环!G182+神兵!H181+神兵!AA181+魂核1!L183</f>
        <v>2996.6170000000002</v>
      </c>
      <c r="I183">
        <f>(星级!I183+阶位!I183+战魄!I183+武魂!I183+众神殿!I183+精神空间!I182+天赋!H183+魂师之魄1!M183)*(1+BT183)+魂兽1!M185+化神!H182+魂骨!G182+魂环!H182+神兵!I181+神兵!AB181+魂核1!M183</f>
        <v>2442.873</v>
      </c>
      <c r="J183">
        <f>(星级!J183+阶位!J183+战魄!J183+武魂!J183+众神殿!J183+精神空间!J182+天赋!I183+魂师之魄1!N183)*(1+BU183)+魂兽1!N185+化神!I182+魂骨!H182+魂环!I182+神兵!J181+神兵!AC181+魂核1!N183</f>
        <v>2524.1375440000002</v>
      </c>
      <c r="K183">
        <f>(星级!K183+阶位!K183+战魄!K183+武魂!K183+众神殿!K183+精神空间!K182+天赋!J183+魂师之魄1!O183)*(1+BV183)+魂兽1!O185+化神!J182+魂骨!I182+魂环!J182+神兵!K181+神兵!AD181+魂核1!O183</f>
        <v>2434.5359999999996</v>
      </c>
      <c r="L183">
        <f>(星级!L183+阶位!L183+战魄!L183+武魂!L183+众神殿!L183+精神空间!L182+天赋!K183+魂师之魄1!P183)*(1+BW183)+魂兽1!P185+化神!K182+魂骨!J182+魂环!K182+神兵!L181+神兵!AE181+魂核1!P183</f>
        <v>3103.2719999999995</v>
      </c>
      <c r="M183">
        <f>(星级!M183+阶位!M183+战魄!M183+武魂!M183+众神殿!M183+精神空间!M182+天赋!L183+魂师之魄1!Q183)*(1+BX183)+魂兽1!Q185+化神!L182+魂骨!K182+魂环!L182+神兵!M181+神兵!AF181+魂核1!Q183</f>
        <v>2434.5359999999996</v>
      </c>
      <c r="N183">
        <f>(星级!N183+阶位!N183+战魄!N183+武魂!N183+众神殿!N183+精神空间!N182+天赋!M183+魂师之魄1!R183)*(1+BY183)+魂兽1!R185+化神!M182+魂骨!L182+魂环!M182+神兵!N181+神兵!AG181+魂核1!R183</f>
        <v>45486</v>
      </c>
      <c r="O183">
        <f>(星级!O183+阶位!O183+战魄!O183+武魂!O183+众神殿!O183+精神空间!O182+天赋!N183+魂师之魄1!S183)*(1+BZ183)+魂兽1!S185+化神!N182+魂骨!M182+魂环!N182+神兵!O181+神兵!AH181+魂核1!S183</f>
        <v>138</v>
      </c>
      <c r="P183">
        <f>(星级!P183+阶位!P183+战魄!P183+武魂!P183+众神殿!P183+精神空间!P182+天赋!O183+魂师之魄1!T183)*(1+CA183)+魂兽1!T185+化神!O182+魂骨!N182+魂环!O182+神兵!P181+神兵!AI181+魂核1!T183</f>
        <v>153911.13680000001</v>
      </c>
      <c r="Q183">
        <f>(星级!Q183+阶位!Q183+战魄!Q183+武魂!Q183+众神殿!Q183+精神空间!Q182+天赋!P183+魂师之魄1!U183)*(1+CB183)+魂兽1!U185+化神!P182+魂骨!O182+魂环!P182+神兵!Q181+神兵!AJ181+魂核1!U183</f>
        <v>153911.13680000001</v>
      </c>
      <c r="R183">
        <f>化神!R182+魂环!Q182</f>
        <v>66655</v>
      </c>
      <c r="S183">
        <f>化神!S182+魂环!R182</f>
        <v>66655</v>
      </c>
      <c r="T183">
        <f>魂环!S182</f>
        <v>2000</v>
      </c>
      <c r="U183">
        <f>魂环!T182</f>
        <v>2000</v>
      </c>
      <c r="V183">
        <f>魂核1!Y183+神器1!AD183+VLOOKUP(精神空间!$B$2,精神空间!$BR$4:$BT$11,2,)</f>
        <v>0.78991</v>
      </c>
      <c r="W183">
        <f>魂核1!Z183+神器1!AE183+VLOOKUP(精神空间!$B$2,精神空间!$BR$4:$BT$11,2,)</f>
        <v>0.78991</v>
      </c>
      <c r="Y183">
        <f>(星级!S183+阶位!T183+战魄!D183+武魂!T183+众神殿!D183+精神空间!T182+天赋!S183+魂师之魄1!H183)*(1+BO183)+魂兽1!H185+化神!C182+魂骨!B182+魂环!C182+神兵!D181+神兵!W181+魂核1!H183</f>
        <v>2510653.3202092801</v>
      </c>
      <c r="Z183">
        <f>(星级!T183+阶位!U183+战魄!E183+武魂!U183+众神殿!E183+精神空间!U182+天赋!T183+魂师之魄1!I183)*(1+BP183)+魂兽1!I185+化神!D182+魂骨!C182+魂环!D182+神兵!E181+神兵!X181+魂核1!I183</f>
        <v>559148.17359898007</v>
      </c>
      <c r="AA183">
        <f>(星级!U183+阶位!V183+战魄!F183+武魂!V183+众神殿!F183+精神空间!V182+天赋!U183+魂师之魄1!J183)*(1+BQ183)+魂兽1!J185+化神!E182+魂骨!D182+魂环!E182+神兵!F181+神兵!Y181+魂核1!J183</f>
        <v>205638.00143999999</v>
      </c>
      <c r="AB183">
        <f>(星级!V183+阶位!W183+战魄!G183+武魂!W183+众神殿!G183+精神空间!W182+天赋!V183+魂师之魄1!K183)*(1+BR183)+魂兽1!K185+化神!F182+魂骨!E182+魂环!F182+神兵!G181+神兵!Z181+魂核1!K183</f>
        <v>157974.80144000001</v>
      </c>
      <c r="AC183">
        <f>(星级!W183+阶位!X183+战魄!H183+武魂!X183+众神殿!H183+精神空间!X182+天赋!W183+魂师之魄1!L183)*(1+BS183)+魂兽1!L185+化神!G182+魂骨!F182+魂环!G182+神兵!H181+神兵!AA181+魂核1!L183</f>
        <v>2969.0342800000003</v>
      </c>
      <c r="AD183">
        <f>(星级!X183+阶位!Y183+战魄!I183+武魂!Y183+众神殿!I183+精神空间!Y182+天赋!X183+魂师之魄1!M183)*(1+BT183)+魂兽1!M185+化神!H182+魂骨!G182+魂环!H182+神兵!I181+神兵!AB181+魂核1!M183</f>
        <v>2415.2902800000002</v>
      </c>
      <c r="AE183">
        <f>(星级!Y183+阶位!Z183+战魄!J183+武魂!Z183+众神殿!J183+精神空间!Z182+天赋!Y183+魂师之魄1!N183)*(1+BU183)+魂兽1!N185+化神!I182+魂骨!H182+魂环!I182+神兵!J181+神兵!AC181+魂核1!N183</f>
        <v>2551.720264</v>
      </c>
      <c r="AF183">
        <f>(星级!Z183+阶位!AA183+战魄!K183+武魂!AA183+众神殿!K183+精神空间!AA182+天赋!Z183+魂师之魄1!O183)*(1+BV183)+魂兽1!O185+化神!J182+魂骨!I182+魂环!J182+神兵!K181+神兵!AD181+魂核1!O183</f>
        <v>2461.9075199999993</v>
      </c>
      <c r="AG183">
        <f>(星级!AA183+阶位!AB183+战魄!L183+武魂!AB183+众神殿!L183+精神空间!AB182+天赋!AA183+魂师之魄1!P183)*(1+BW183)+魂兽1!P185+化神!K182+魂骨!J182+魂环!K182+神兵!L181+神兵!AE181+魂核1!P183</f>
        <v>3103.2719999999995</v>
      </c>
      <c r="AH183">
        <f>(星级!AB183+阶位!AC183+战魄!M183+武魂!AC183+众神殿!M183+精神空间!AC182+天赋!AB183+魂师之魄1!Q183)*(1+BX183)+魂兽1!Q185+化神!L182+魂骨!K182+魂环!L182+神兵!M181+神兵!AF181+魂核1!Q183</f>
        <v>2434.5359999999996</v>
      </c>
      <c r="AI183">
        <f>(星级!AC183+阶位!AD183+战魄!N183+武魂!AD183+众神殿!N183+精神空间!AD182+天赋!AC183+魂师之魄1!R183)*(1+BY183)+魂兽1!R185+化神!M182+魂骨!L182+魂环!M182+神兵!N181+神兵!AG181+魂核1!R183</f>
        <v>36338.400000000001</v>
      </c>
      <c r="AJ183">
        <f>(星级!AD183+阶位!AE183+战魄!O183+武魂!AE183+众神殿!O183+精神空间!AE182+天赋!AD183+魂师之魄1!S183)*(1+BZ183)+魂兽1!S185+化神!N182+魂骨!M182+魂环!N182+神兵!O181+神兵!AH181+魂核1!S183</f>
        <v>218.49999999999997</v>
      </c>
      <c r="AK183">
        <f>(星级!AE183+阶位!AF183+战魄!P183+武魂!AF183+众神殿!P183+精神空间!AF182+天赋!AE183+魂师之魄1!T183)*(1+CA183)+魂兽1!T185+化神!O182+魂骨!N182+魂环!O182+神兵!P181+神兵!AI181+魂核1!T183</f>
        <v>147596.2568</v>
      </c>
      <c r="AL183">
        <f>(星级!AF183+阶位!AG183+战魄!Q183+武魂!AG183+众神殿!Q183+精神空间!AG182+天赋!AF183+魂师之魄1!U183)*(1+CB183)+魂兽1!U185+化神!P182+魂骨!O182+魂环!P182+神兵!Q181+神兵!AJ181+魂核1!U183</f>
        <v>147596.2568</v>
      </c>
      <c r="AM183">
        <f>化神!R182+魂环!Q182</f>
        <v>66655</v>
      </c>
      <c r="AN183">
        <f>化神!S182+魂环!R182</f>
        <v>66655</v>
      </c>
      <c r="AO183">
        <f>魂环!S182</f>
        <v>2000</v>
      </c>
      <c r="AP183">
        <f>魂环!T182</f>
        <v>2000</v>
      </c>
      <c r="AQ183">
        <f>魂核1!Y183+神器1!AD183+VLOOKUP(精神空间!$B$2,精神空间!$BR$4:$BT$11,2,)</f>
        <v>0.78991</v>
      </c>
      <c r="AR183">
        <f>魂核1!Z183+神器1!AE183+VLOOKUP(精神空间!$B$2,精神空间!$BR$4:$BT$11,2,)</f>
        <v>0.78991</v>
      </c>
      <c r="AT183">
        <f>(星级!AH183+阶位!AJ183+战魄!D183+武魂!AJ183+众神殿!D183+精神空间!AJ182+天赋!AI183+魂师之魄1!H183)*(1+BO183)+魂兽1!H185+化神!C182+魂骨!B182+魂环!C182+神兵!D181+神兵!W181+魂核1!H183</f>
        <v>2270863.7382976199</v>
      </c>
      <c r="AU183">
        <f>(星级!AI183+阶位!AK183+战魄!E183+武魂!AK183+众神殿!E183+精神空间!AK182+天赋!AJ183+魂师之魄1!I183)*(1+BP183)+魂兽1!I185+化神!D182+魂骨!C182+魂环!D182+神兵!E181+神兵!X181+魂核1!I183</f>
        <v>627546.59111759998</v>
      </c>
      <c r="AV183">
        <f>(星级!AJ183+阶位!AL183+战魄!F183+武魂!AL183+众神殿!F183+精神空间!AL182+天赋!AK183+魂师之魄1!J183)*(1+BQ183)+魂兽1!J185+化神!E182+魂骨!D182+魂环!E182+神兵!F181+神兵!Y181+魂核1!J183</f>
        <v>137231.58960000001</v>
      </c>
      <c r="AW183">
        <f>(星级!AK183+阶位!AM183+战魄!G183+武魂!AM183+众神殿!G183+精神空间!AM182+天赋!AL183+魂师之魄1!K183)*(1+BR183)+魂兽1!K185+化神!F182+魂骨!E182+魂环!F182+神兵!G181+神兵!Z181+魂核1!K183</f>
        <v>181938.86</v>
      </c>
      <c r="AX183">
        <f>(星级!AL183+阶位!AN183+战魄!H183+武魂!AN183+众神殿!H183+精神空间!AN182+天赋!AM183+魂师之魄1!L183)*(1+BS183)+魂兽1!L185+化神!G182+魂骨!F182+魂环!G182+神兵!H181+神兵!AA181+魂核1!L183</f>
        <v>2996.6170000000002</v>
      </c>
      <c r="AY183">
        <f>(星级!AM183+阶位!AO183+战魄!I183+武魂!AO183+众神殿!I183+精神空间!AO182+天赋!AN183+魂师之魄1!M183)*(1+BT183)+魂兽1!M185+化神!H182+魂骨!G182+魂环!H182+神兵!I181+神兵!AB181+魂核1!M183</f>
        <v>2442.873</v>
      </c>
      <c r="AZ183">
        <f>(星级!AN183+阶位!AP183+战魄!J183+武魂!AP183+众神殿!J183+精神空间!AP182+天赋!AO183+魂师之魄1!N183)*(1+BU183)+魂兽1!N185+化神!I182+魂骨!H182+魂环!I182+神兵!J181+神兵!AC181+魂核1!N183</f>
        <v>2524.1375440000002</v>
      </c>
      <c r="BA183">
        <f>(星级!AO183+阶位!AQ183+战魄!K183+武魂!AQ183+众神殿!K183+精神空间!AQ182+天赋!AP183+魂师之魄1!O183)*(1+BV183)+魂兽1!O185+化神!J182+魂骨!I182+魂环!J182+神兵!K181+神兵!AD181+魂核1!O183</f>
        <v>2424.1679999999997</v>
      </c>
      <c r="BB183">
        <f>(星级!AP183+阶位!AR183+战魄!L183+武魂!AR183+众神殿!L183+精神空间!AR182+天赋!AQ183+魂师之魄1!P183)*(1+BW183)+魂兽1!P185+化神!K182+魂骨!J182+魂环!K182+神兵!L181+神兵!AE181+魂核1!P183</f>
        <v>3103.2719999999995</v>
      </c>
      <c r="BC183">
        <f>(星级!AQ183+阶位!AS183+战魄!M183+武魂!AS183+众神殿!M183+精神空间!AS182+天赋!AR183+魂师之魄1!Q183)*(1+BX183)+魂兽1!Q185+化神!L182+魂骨!K182+魂环!L182+神兵!M181+神兵!AF181+魂核1!Q183</f>
        <v>2434.5359999999996</v>
      </c>
      <c r="BD183">
        <f>(星级!AR183+阶位!AT183+战魄!N183+武魂!AT183+众神殿!N183+精神空间!AT182+天赋!AS183+魂师之魄1!R183)*(1+BY183)+魂兽1!R185+化神!M182+魂骨!L182+魂环!M182+神兵!N181+神兵!AG181+魂核1!R183</f>
        <v>18169.2</v>
      </c>
      <c r="BE183">
        <f>(星级!AS183+阶位!AU183+战魄!O183+武魂!AU183+众神殿!O183+精神空间!AU182+天赋!AT183+魂师之魄1!S183)*(1+BZ183)+魂兽1!S185+化神!N182+魂骨!M182+魂环!N182+神兵!O181+神兵!AH181+魂核1!S183</f>
        <v>276</v>
      </c>
      <c r="BF183">
        <f>(星级!AT183+阶位!AV183+战魄!P183+武魂!AV183+众神殿!P183+精神空间!AV182+天赋!AU183+魂师之魄1!T183)*(1+CA183)+魂兽1!T185+化神!O182+魂骨!N182+魂环!O182+神兵!P181+神兵!AI181+魂核1!T183</f>
        <v>147596.2568</v>
      </c>
      <c r="BG183">
        <f>(星级!AU183+阶位!AW183+战魄!Q183+武魂!AW183+众神殿!Q183+精神空间!AW182+天赋!AV183+魂师之魄1!U183)*(1+CB183)+魂兽1!U185+化神!P182+魂骨!O182+魂环!P182+神兵!Q181+神兵!AJ181+魂核1!U183</f>
        <v>147596.2568</v>
      </c>
      <c r="BH183">
        <f>化神!R182+魂环!Q182</f>
        <v>66655</v>
      </c>
      <c r="BI183">
        <f>化神!S182+魂环!R182</f>
        <v>66655</v>
      </c>
      <c r="BJ183">
        <f>魂环!S182</f>
        <v>2000</v>
      </c>
      <c r="BK183">
        <f>魂环!T182</f>
        <v>2000</v>
      </c>
      <c r="BL183">
        <f>魂核1!Y183+神器1!AD183+VLOOKUP(精神空间!$B$2,精神空间!$BR$4:$BT$11,2,)</f>
        <v>0.78991</v>
      </c>
      <c r="BM183">
        <f>魂核1!Z183+神器1!AE183+VLOOKUP(精神空间!$B$2,精神空间!$BR$4:$BT$11,2,)</f>
        <v>0.78991</v>
      </c>
      <c r="BO183">
        <f>战魄!T183+武魂!AZ183+好感度!D182+魂师之魄1!Y183+神器1!M183+魂兽1!X185+精神空间!BA182+精神空间!BC182</f>
        <v>3.1779099999999998</v>
      </c>
      <c r="BP183">
        <f>战魄!U183+武魂!BA183+好感度!E182+魂师之魄1!Z183+神器1!N183+魂兽1!Y185+精神空间!BB182+精神空间!BD182</f>
        <v>2.1779099999999998</v>
      </c>
      <c r="BQ183">
        <f>战魄!V183+武魂!BB183+好感度!F182+魂师之魄1!AA183+神器1!O183+魂兽1!Z185</f>
        <v>1.08</v>
      </c>
      <c r="BR183">
        <f>战魄!W183+武魂!BC183+好感度!G182+魂师之魄1!AB183+神器1!P183+魂兽1!AA185</f>
        <v>1.08</v>
      </c>
      <c r="BS183">
        <f>战魄!X183+武魂!BD183+好感度!H182+魂师之魄1!AC183+神器1!Q183+魂兽1!AB185</f>
        <v>1.6120000000000001</v>
      </c>
      <c r="BT183">
        <f>战魄!Y183+武魂!BE183+好感度!I182+魂师之魄1!AD183+神器1!R183+魂兽1!AC185</f>
        <v>1.6120000000000001</v>
      </c>
      <c r="BU183">
        <f>战魄!Z183+武魂!BF183+好感度!J182+魂师之魄1!AE183+神器1!S183+魂兽1!AD185</f>
        <v>1.6120000000000001</v>
      </c>
      <c r="BV183">
        <f>战魄!AA183+武魂!BG183+好感度!K182+魂师之魄1!AF183+神器1!T183+魂兽1!AE185</f>
        <v>1.5919999999999999</v>
      </c>
      <c r="BW183">
        <f>战魄!AB183+武魂!BH183+好感度!L182+魂师之魄1!AG183+神器1!U183+魂兽1!AF185</f>
        <v>1.5919999999999999</v>
      </c>
      <c r="BX183">
        <f>战魄!AC183+武魂!BI183+好感度!M182+魂师之魄1!AH183+神器1!V183+魂兽1!AG185</f>
        <v>1.5919999999999999</v>
      </c>
      <c r="BY183">
        <f>战魄!AD183+武魂!BJ183+好感度!N182+魂师之魄1!AI183+神器1!W183+魂兽1!AH185</f>
        <v>1.52</v>
      </c>
      <c r="BZ183">
        <f>战魄!AE183+武魂!BK183+好感度!O182+魂师之魄1!AJ183+神器1!X183+魂兽1!AI185</f>
        <v>1.2999999999999998</v>
      </c>
      <c r="CA183">
        <f>战魄!AF183+武魂!BL183+好感度!P182+魂师之魄1!AK183+神器1!Y183+魂兽1!AJ185</f>
        <v>1.08</v>
      </c>
      <c r="CB183">
        <f>战魄!AG183+武魂!BM183+好感度!Q182+魂师之魄1!AL183+神器1!Z183+魂兽1!AK185</f>
        <v>1.08</v>
      </c>
    </row>
    <row r="184" spans="2:80" x14ac:dyDescent="0.2">
      <c r="B184">
        <v>180</v>
      </c>
      <c r="D184">
        <f>(星级!D184+阶位!D184+战魄!D184+武魂!D184+众神殿!D184+精神空间!D183+天赋!C184+魂师之魄1!H184)*(1+BO184)+魂兽1!H186+化神!C183+魂骨!B183+魂环!C183+神兵!D182+神兵!W182+魂核1!H184</f>
        <v>2543037.2448269399</v>
      </c>
      <c r="E184">
        <f>(星级!E184+阶位!E184+战魄!E184+武魂!E184+众神殿!E184+精神空间!E183+天赋!D184+魂师之魄1!I184)*(1+BP184)+魂兽1!I186+化神!D183+魂骨!C183+魂环!D183+神兵!E182+神兵!X182+魂核1!I184</f>
        <v>572966.61609377991</v>
      </c>
      <c r="F184">
        <f>(星级!F184+阶位!F184+战魄!F184+武魂!F184+众神殿!F184+精神空间!F183+天赋!E184+魂师之魄1!J184)*(1+BQ184)+魂兽1!J186+化神!E183+魂骨!D183+魂环!E183+神兵!F182+神兵!Y182+魂核1!J184</f>
        <v>231454.82832</v>
      </c>
      <c r="G184">
        <f>(星级!G184+阶位!G184+战魄!G184+武魂!G184+众神殿!G184+精神空间!G183+天赋!F184+魂师之魄1!K184)*(1+BR184)+魂兽1!K186+化神!F183+魂骨!E183+魂环!F183+神兵!G182+神兵!Z182+魂核1!K184</f>
        <v>173982.34831999999</v>
      </c>
      <c r="H184">
        <f>(星级!H184+阶位!H184+战魄!H184+武魂!H184+众神殿!H184+精神空间!H183+天赋!G184+魂师之魄1!L184)*(1+BS184)+魂兽1!L186+化神!G183+魂骨!F183+魂环!G183+神兵!H182+神兵!AA182+魂核1!L184</f>
        <v>2999.2290000000003</v>
      </c>
      <c r="I184">
        <f>(星级!I184+阶位!I184+战魄!I184+武魂!I184+众神殿!I184+精神空间!I183+天赋!H184+魂师之魄1!M184)*(1+BT184)+魂兽1!M186+化神!H183+魂骨!G183+魂环!H183+神兵!I182+神兵!AB182+魂核1!M184</f>
        <v>2445.4850000000001</v>
      </c>
      <c r="J184">
        <f>(星级!J184+阶位!J184+战魄!J184+武魂!J184+众神殿!J184+精神空间!J183+天赋!I184+魂师之魄1!N184)*(1+BU184)+魂兽1!N186+化神!I183+魂骨!H183+魂环!I183+神兵!J182+神兵!AC182+魂核1!N184</f>
        <v>2526.7495440000002</v>
      </c>
      <c r="K184">
        <f>(星级!K184+阶位!K184+战魄!K184+武魂!K184+众神殿!K184+精神空间!K183+天赋!J184+魂师之魄1!O184)*(1+BV184)+魂兽1!O186+化神!J183+魂骨!I183+魂环!J183+神兵!K182+神兵!AD182+魂核1!O184</f>
        <v>2455.933</v>
      </c>
      <c r="L184">
        <f>(星级!L184+阶位!L184+战魄!L184+武魂!L184+众神殿!L184+精神空间!L183+天赋!K184+魂师之魄1!P184)*(1+BW184)+魂兽1!P186+化神!K183+魂骨!J183+魂环!K183+神兵!L182+神兵!AE182+魂核1!P184</f>
        <v>3105.8639999999996</v>
      </c>
      <c r="M184">
        <f>(星级!M184+阶位!M184+战魄!M184+武魂!M184+众神殿!M184+精神空间!M183+天赋!L184+魂师之魄1!Q184)*(1+BX184)+魂兽1!Q186+化神!L183+魂骨!K183+魂环!L183+神兵!M182+神兵!AF182+魂核1!Q184</f>
        <v>2437.1279999999997</v>
      </c>
      <c r="N184">
        <f>(星级!N184+阶位!N184+战魄!N184+武魂!N184+众神殿!N184+精神空间!N183+天赋!M184+魂师之魄1!R184)*(1+BY184)+魂兽1!R186+化神!M183+魂骨!L183+魂环!M183+神兵!N182+神兵!AG182+魂核1!R184</f>
        <v>45738</v>
      </c>
      <c r="O184">
        <f>(星级!O184+阶位!O184+战魄!O184+武魂!O184+众神殿!O184+精神空间!O183+天赋!N184+魂师之魄1!S184)*(1+BZ184)+魂兽1!S186+化神!N183+魂骨!M183+魂环!N183+神兵!O182+神兵!AH182+魂核1!S184</f>
        <v>138</v>
      </c>
      <c r="P184">
        <f>(星级!P184+阶位!P184+战魄!P184+武魂!P184+众神殿!P184+精神空间!P183+天赋!O184+魂师之魄1!T184)*(1+CA184)+魂兽1!T186+化神!O183+魂骨!N183+魂环!O183+神兵!P182+神兵!AI182+魂核1!T184</f>
        <v>153920.97520000002</v>
      </c>
      <c r="Q184">
        <f>(星级!Q184+阶位!Q184+战魄!Q184+武魂!Q184+众神殿!Q184+精神空间!Q183+天赋!P184+魂师之魄1!U184)*(1+CB184)+魂兽1!U186+化神!P183+魂骨!O183+魂环!P183+神兵!Q182+神兵!AJ182+魂核1!U184</f>
        <v>153920.97520000002</v>
      </c>
      <c r="R184">
        <f>化神!R183+魂环!Q183</f>
        <v>66655</v>
      </c>
      <c r="S184">
        <f>化神!S183+魂环!R183</f>
        <v>66655</v>
      </c>
      <c r="T184">
        <f>魂环!S183</f>
        <v>2000</v>
      </c>
      <c r="U184">
        <f>魂环!T183</f>
        <v>2000</v>
      </c>
      <c r="V184">
        <f>魂核1!Y184+神器1!AD184+VLOOKUP(精神空间!$B$2,精神空间!$BR$4:$BT$11,2,)</f>
        <v>0.78991</v>
      </c>
      <c r="W184">
        <f>魂核1!Z184+神器1!AE184+VLOOKUP(精神空间!$B$2,精神空间!$BR$4:$BT$11,2,)</f>
        <v>0.78991</v>
      </c>
      <c r="Y184">
        <f>(星级!S184+阶位!T184+战魄!D184+武魂!T184+众神殿!D184+精神空间!T183+天赋!S184+魂师之魄1!H184)*(1+BO184)+魂兽1!H186+化神!C183+魂骨!B183+魂环!C183+神兵!D182+神兵!W182+魂核1!H184</f>
        <v>2512232.57018928</v>
      </c>
      <c r="Z184">
        <f>(星级!T184+阶位!U184+战魄!E184+武魂!U184+众神殿!E184+精神空间!U183+天赋!T184+魂师之魄1!I184)*(1+BP184)+魂兽1!I186+化神!D183+魂骨!C183+魂环!D183+神兵!E182+神兵!X182+魂核1!I184</f>
        <v>559532.70070897997</v>
      </c>
      <c r="AA184">
        <f>(星级!U184+阶位!V184+战魄!F184+武魂!V184+众神殿!F184+精神空间!V183+天赋!U184+魂师之魄1!J184)*(1+BQ184)+魂兽1!J186+化神!E183+魂骨!D183+魂环!E183+神兵!F182+神兵!Y182+魂核1!J184</f>
        <v>205742.00143999999</v>
      </c>
      <c r="AB184">
        <f>(星级!V184+阶位!W184+战魄!G184+武魂!W184+众神殿!G184+精神空间!W183+天赋!V184+魂师之魄1!K184)*(1+BR184)+魂兽1!K186+化神!F183+魂骨!E183+魂环!F183+神兵!G182+神兵!Z182+魂核1!K184</f>
        <v>158045.52143999998</v>
      </c>
      <c r="AC184">
        <f>(星级!W184+阶位!X184+战魄!H184+武魂!X184+众神殿!H184+精神空间!X183+天赋!W184+魂师之魄1!L184)*(1+BS184)+魂兽1!L186+化神!G183+魂骨!F183+魂环!G183+神兵!H182+神兵!AA182+魂核1!L184</f>
        <v>2971.6462800000004</v>
      </c>
      <c r="AD184">
        <f>(星级!X184+阶位!Y184+战魄!I184+武魂!Y184+众神殿!I184+精神空间!Y183+天赋!X184+魂师之魄1!M184)*(1+BT184)+魂兽1!M186+化神!H183+魂骨!G183+魂环!H183+神兵!I182+神兵!AB182+魂核1!M184</f>
        <v>2417.9022800000002</v>
      </c>
      <c r="AE184">
        <f>(星级!Y184+阶位!Z184+战魄!J184+武魂!Z184+众神殿!J184+精神空间!Z183+天赋!Y184+魂师之魄1!N184)*(1+BU184)+魂兽1!N186+化神!I183+魂骨!H183+魂环!I183+神兵!J182+神兵!AC182+魂核1!N184</f>
        <v>2554.3322640000001</v>
      </c>
      <c r="AF184">
        <f>(星级!Z184+阶位!AA184+战魄!K184+武魂!AA184+众神殿!K184+精神空间!AA183+天赋!Z184+魂师之魄1!O184)*(1+BV184)+魂兽1!O186+化神!J183+魂骨!I183+魂环!J183+神兵!K182+神兵!AD182+魂核1!O184</f>
        <v>2483.5157199999999</v>
      </c>
      <c r="AG184">
        <f>(星级!AA184+阶位!AB184+战魄!L184+武魂!AB184+众神殿!L184+精神空间!AB183+天赋!AA184+魂师之魄1!P184)*(1+BW184)+魂兽1!P186+化神!K183+魂骨!J183+魂环!K183+神兵!L182+神兵!AE182+魂核1!P184</f>
        <v>3105.8639999999996</v>
      </c>
      <c r="AH184">
        <f>(星级!AB184+阶位!AC184+战魄!M184+武魂!AC184+众神殿!M184+精神空间!AC183+天赋!AB184+魂师之魄1!Q184)*(1+BX184)+魂兽1!Q186+化神!L183+魂骨!K183+魂环!L183+神兵!M182+神兵!AF182+魂核1!Q184</f>
        <v>2437.1279999999997</v>
      </c>
      <c r="AI184">
        <f>(星级!AC184+阶位!AD184+战魄!N184+武魂!AD184+众神殿!N184+精神空间!AD183+天赋!AC184+魂师之魄1!R184)*(1+BY184)+魂兽1!R186+化神!M183+魂骨!L183+魂环!M183+神兵!N182+神兵!AG182+魂核1!R184</f>
        <v>36540</v>
      </c>
      <c r="AJ184">
        <f>(星级!AD184+阶位!AE184+战魄!O184+武魂!AE184+众神殿!O184+精神空间!AE183+天赋!AD184+魂师之魄1!S184)*(1+BZ184)+魂兽1!S186+化神!N183+魂骨!M183+魂环!N183+神兵!O182+神兵!AH182+魂核1!S184</f>
        <v>218.49999999999997</v>
      </c>
      <c r="AK184">
        <f>(星级!AE184+阶位!AF184+战魄!P184+武魂!AF184+众神殿!P184+精神空间!AF183+天赋!AE184+魂师之魄1!T184)*(1+CA184)+魂兽1!T186+化神!O183+魂骨!N183+魂环!O183+神兵!P182+神兵!AI182+魂核1!T184</f>
        <v>147606.09520000001</v>
      </c>
      <c r="AL184">
        <f>(星级!AF184+阶位!AG184+战魄!Q184+武魂!AG184+众神殿!Q184+精神空间!AG183+天赋!AF184+魂师之魄1!U184)*(1+CB184)+魂兽1!U186+化神!P183+魂骨!O183+魂环!P183+神兵!Q182+神兵!AJ182+魂核1!U184</f>
        <v>147606.09520000001</v>
      </c>
      <c r="AM184">
        <f>化神!R183+魂环!Q183</f>
        <v>66655</v>
      </c>
      <c r="AN184">
        <f>化神!S183+魂环!R183</f>
        <v>66655</v>
      </c>
      <c r="AO184">
        <f>魂环!S183</f>
        <v>2000</v>
      </c>
      <c r="AP184">
        <f>魂环!T183</f>
        <v>2000</v>
      </c>
      <c r="AQ184">
        <f>魂核1!Y184+神器1!AD184+VLOOKUP(精神空间!$B$2,精神空间!$BR$4:$BT$11,2,)</f>
        <v>0.78991</v>
      </c>
      <c r="AR184">
        <f>魂核1!Z184+神器1!AE184+VLOOKUP(精神空间!$B$2,精神空间!$BR$4:$BT$11,2,)</f>
        <v>0.78991</v>
      </c>
      <c r="AT184">
        <f>(星级!AH184+阶位!AJ184+战魄!D184+武魂!AJ184+众神殿!D184+精神空间!AJ183+天赋!AI184+魂师之魄1!H184)*(1+BO184)+魂兽1!H186+化神!C183+魂骨!B183+魂环!C183+神兵!D182+神兵!W182+魂核1!H184</f>
        <v>2272269.1872216198</v>
      </c>
      <c r="AU184">
        <f>(星级!AI184+阶位!AK184+战魄!E184+武魂!AK184+众神殿!E184+精神空间!AK183+天赋!AJ184+魂师之魄1!I184)*(1+BP184)+魂兽1!I186+化神!D183+魂骨!C183+魂环!D183+神兵!E182+神兵!X182+魂核1!I184</f>
        <v>627954.15807509993</v>
      </c>
      <c r="AV184">
        <f>(星级!AJ184+阶位!AL184+战魄!F184+武魂!AL184+众神殿!F184+精神空间!AL183+天赋!AK184+魂师之魄1!J184)*(1+BQ184)+魂兽1!J186+化神!E183+魂骨!D183+魂环!E183+神兵!F182+神兵!Y182+魂核1!J184</f>
        <v>137295.00880000001</v>
      </c>
      <c r="AW184">
        <f>(星级!AK184+阶位!AM184+战魄!G184+武魂!AM184+众神殿!G184+精神空间!AM183+天赋!AL184+魂师之魄1!K184)*(1+BR184)+魂兽1!K186+化神!F183+魂骨!E183+魂环!F183+神兵!G182+神兵!Z182+魂核1!K184</f>
        <v>182032.89680000002</v>
      </c>
      <c r="AX184">
        <f>(星级!AL184+阶位!AN184+战魄!H184+武魂!AN184+众神殿!H184+精神空间!AN183+天赋!AM184+魂师之魄1!L184)*(1+BS184)+魂兽1!L186+化神!G183+魂骨!F183+魂环!G183+神兵!H182+神兵!AA182+魂核1!L184</f>
        <v>2999.2290000000003</v>
      </c>
      <c r="AY184">
        <f>(星级!AM184+阶位!AO184+战魄!I184+武魂!AO184+众神殿!I184+精神空间!AO183+天赋!AN184+魂师之魄1!M184)*(1+BT184)+魂兽1!M186+化神!H183+魂骨!G183+魂环!H183+神兵!I182+神兵!AB182+魂核1!M184</f>
        <v>2445.4850000000001</v>
      </c>
      <c r="AZ184">
        <f>(星级!AN184+阶位!AP184+战魄!J184+武魂!AP184+众神殿!J184+精神空间!AP183+天赋!AO184+魂师之魄1!N184)*(1+BU184)+魂兽1!N186+化神!I183+魂骨!H183+魂环!I183+神兵!J182+神兵!AC182+魂核1!N184</f>
        <v>2526.7495440000002</v>
      </c>
      <c r="BA184">
        <f>(星级!AO184+阶位!AQ184+战魄!K184+武魂!AQ184+众神殿!K184+精神空间!AQ183+天赋!AP184+魂师之魄1!O184)*(1+BV184)+魂兽1!O186+化神!J183+魂骨!I183+魂环!J183+神兵!K182+神兵!AD182+魂核1!O184</f>
        <v>2445.4850000000001</v>
      </c>
      <c r="BB184">
        <f>(星级!AP184+阶位!AR184+战魄!L184+武魂!AR184+众神殿!L184+精神空间!AR183+天赋!AQ184+魂师之魄1!P184)*(1+BW184)+魂兽1!P186+化神!K183+魂骨!J183+魂环!K183+神兵!L182+神兵!AE182+魂核1!P184</f>
        <v>3105.8639999999996</v>
      </c>
      <c r="BC184">
        <f>(星级!AQ184+阶位!AS184+战魄!M184+武魂!AS184+众神殿!M184+精神空间!AS183+天赋!AR184+魂师之魄1!Q184)*(1+BX184)+魂兽1!Q186+化神!L183+魂骨!K183+魂环!L183+神兵!M182+神兵!AF182+魂核1!Q184</f>
        <v>2437.1279999999997</v>
      </c>
      <c r="BD184">
        <f>(星级!AR184+阶位!AT184+战魄!N184+武魂!AT184+众神殿!N184+精神空间!AT183+天赋!AS184+魂师之魄1!R184)*(1+BY184)+魂兽1!R186+化神!M183+魂骨!L183+魂环!M183+神兵!N182+神兵!AG182+魂核1!R184</f>
        <v>18270</v>
      </c>
      <c r="BE184">
        <f>(星级!AS184+阶位!AU184+战魄!O184+武魂!AU184+众神殿!O184+精神空间!AU183+天赋!AT184+魂师之魄1!S184)*(1+BZ184)+魂兽1!S186+化神!N183+魂骨!M183+魂环!N183+神兵!O182+神兵!AH182+魂核1!S184</f>
        <v>276</v>
      </c>
      <c r="BF184">
        <f>(星级!AT184+阶位!AV184+战魄!P184+武魂!AV184+众神殿!P184+精神空间!AV183+天赋!AU184+魂师之魄1!T184)*(1+CA184)+魂兽1!T186+化神!O183+魂骨!N183+魂环!O183+神兵!P182+神兵!AI182+魂核1!T184</f>
        <v>147606.09520000001</v>
      </c>
      <c r="BG184">
        <f>(星级!AU184+阶位!AW184+战魄!Q184+武魂!AW184+众神殿!Q184+精神空间!AW183+天赋!AV184+魂师之魄1!U184)*(1+CB184)+魂兽1!U186+化神!P183+魂骨!O183+魂环!P183+神兵!Q182+神兵!AJ182+魂核1!U184</f>
        <v>147606.09520000001</v>
      </c>
      <c r="BH184">
        <f>化神!R183+魂环!Q183</f>
        <v>66655</v>
      </c>
      <c r="BI184">
        <f>化神!S183+魂环!R183</f>
        <v>66655</v>
      </c>
      <c r="BJ184">
        <f>魂环!S183</f>
        <v>2000</v>
      </c>
      <c r="BK184">
        <f>魂环!T183</f>
        <v>2000</v>
      </c>
      <c r="BL184">
        <f>魂核1!Y184+神器1!AD184+VLOOKUP(精神空间!$B$2,精神空间!$BR$4:$BT$11,2,)</f>
        <v>0.78991</v>
      </c>
      <c r="BM184">
        <f>魂核1!Z184+神器1!AE184+VLOOKUP(精神空间!$B$2,精神空间!$BR$4:$BT$11,2,)</f>
        <v>0.78991</v>
      </c>
      <c r="BO184">
        <f>战魄!T184+武魂!AZ184+好感度!D183+魂师之魄1!Y184+神器1!M184+魂兽1!X186+精神空间!BA183+精神空间!BC183</f>
        <v>3.1779099999999998</v>
      </c>
      <c r="BP184">
        <f>战魄!U184+武魂!BA184+好感度!E183+魂师之魄1!Z184+神器1!N184+魂兽1!Y186+精神空间!BB183+精神空间!BD183</f>
        <v>2.1779099999999998</v>
      </c>
      <c r="BQ184">
        <f>战魄!V184+武魂!BB184+好感度!F183+魂师之魄1!AA184+神器1!O184+魂兽1!Z186</f>
        <v>1.08</v>
      </c>
      <c r="BR184">
        <f>战魄!W184+武魂!BC184+好感度!G183+魂师之魄1!AB184+神器1!P184+魂兽1!AA186</f>
        <v>1.08</v>
      </c>
      <c r="BS184">
        <f>战魄!X184+武魂!BD184+好感度!H183+魂师之魄1!AC184+神器1!Q184+魂兽1!AB186</f>
        <v>1.6120000000000001</v>
      </c>
      <c r="BT184">
        <f>战魄!Y184+武魂!BE184+好感度!I183+魂师之魄1!AD184+神器1!R184+魂兽1!AC186</f>
        <v>1.6120000000000001</v>
      </c>
      <c r="BU184">
        <f>战魄!Z184+武魂!BF184+好感度!J183+魂师之魄1!AE184+神器1!S184+魂兽1!AD186</f>
        <v>1.6120000000000001</v>
      </c>
      <c r="BV184">
        <f>战魄!AA184+武魂!BG184+好感度!K183+魂师之魄1!AF184+神器1!T184+魂兽1!AE186</f>
        <v>1.6120000000000001</v>
      </c>
      <c r="BW184">
        <f>战魄!AB184+武魂!BH184+好感度!L183+魂师之魄1!AG184+神器1!U184+魂兽1!AF186</f>
        <v>1.5919999999999999</v>
      </c>
      <c r="BX184">
        <f>战魄!AC184+武魂!BI184+好感度!M183+魂师之魄1!AH184+神器1!V184+魂兽1!AG186</f>
        <v>1.5919999999999999</v>
      </c>
      <c r="BY184">
        <f>战魄!AD184+武魂!BJ184+好感度!N183+魂师之魄1!AI184+神器1!W184+魂兽1!AH186</f>
        <v>1.52</v>
      </c>
      <c r="BZ184">
        <f>战魄!AE184+武魂!BK184+好感度!O183+魂师之魄1!AJ184+神器1!X184+魂兽1!AI186</f>
        <v>1.2999999999999998</v>
      </c>
      <c r="CA184">
        <f>战魄!AF184+武魂!BL184+好感度!P183+魂师之魄1!AK184+神器1!Y184+魂兽1!AJ186</f>
        <v>1.08</v>
      </c>
      <c r="CB184">
        <f>战魄!AG184+武魂!BM184+好感度!Q183+魂师之魄1!AL184+神器1!Z184+魂兽1!AK186</f>
        <v>1.08</v>
      </c>
    </row>
    <row r="185" spans="2:80" x14ac:dyDescent="0.2">
      <c r="B185">
        <v>181</v>
      </c>
      <c r="D185">
        <f>(星级!D185+阶位!D185+战魄!D185+武魂!D185+众神殿!D185+精神空间!D184+天赋!C185+魂师之魄1!H185)*(1+BO185)+魂兽1!H187+化神!C184+魂骨!B184+魂环!C184+神兵!D183+神兵!W183+魂核1!H185</f>
        <v>2544796.1449369402</v>
      </c>
      <c r="E185">
        <f>(星级!E185+阶位!E185+战魄!E185+武魂!E185+众神殿!E185+精神空间!E184+天赋!D185+魂师之魄1!I185)*(1+BP185)+魂兽1!I187+化神!D184+魂骨!C184+魂环!D184+神兵!E183+神兵!X183+魂核1!I185</f>
        <v>573335.25365377998</v>
      </c>
      <c r="F185">
        <f>(星级!F185+阶位!F185+战魄!F185+武魂!F185+众神殿!F185+精神空间!F184+天赋!E185+魂师之魄1!J185)*(1+BQ185)+魂兽1!J187+化神!E184+魂骨!D184+魂环!E184+神兵!F183+神兵!Y183+魂核1!J185</f>
        <v>231585.86832000001</v>
      </c>
      <c r="G185">
        <f>(星级!G185+阶位!G185+战魄!G185+武魂!G185+众神殿!G185+精神空间!G184+天赋!F185+魂师之魄1!K185)*(1+BR185)+魂兽1!K187+化神!F184+魂骨!E184+魂环!F184+神兵!G183+神兵!Z183+魂核1!K185</f>
        <v>174069.70832000001</v>
      </c>
      <c r="H185">
        <f>(星级!H185+阶位!H185+战魄!H185+武魂!H185+众神殿!H185+精神空间!H184+天赋!G185+魂师之魄1!L185)*(1+BS185)+魂兽1!L187+化神!G184+魂骨!F184+魂环!G184+神兵!H183+神兵!AA183+魂核1!L185</f>
        <v>3001.8409999999999</v>
      </c>
      <c r="I185">
        <f>(星级!I185+阶位!I185+战魄!I185+武魂!I185+众神殿!I185+精神空间!I184+天赋!H185+魂师之魄1!M185)*(1+BT185)+魂兽1!M187+化神!H184+魂骨!G184+魂环!H184+神兵!I183+神兵!AB183+魂核1!M185</f>
        <v>2448.0970000000002</v>
      </c>
      <c r="J185">
        <f>(星级!J185+阶位!J185+战魄!J185+武魂!J185+众神殿!J185+精神空间!J184+天赋!I185+魂师之魄1!N185)*(1+BU185)+魂兽1!N187+化神!I184+魂骨!H184+魂环!I184+神兵!J183+神兵!AC183+魂核1!N185</f>
        <v>2529.3615440000003</v>
      </c>
      <c r="K185">
        <f>(星级!K185+阶位!K185+战魄!K185+武魂!K185+众神殿!K185+精神空间!K184+天赋!J185+魂师之魄1!O185)*(1+BV185)+魂兽1!O187+化神!J184+魂骨!I184+魂环!J184+神兵!K183+神兵!AD183+魂核1!O185</f>
        <v>2458.5450000000001</v>
      </c>
      <c r="L185">
        <f>(星级!L185+阶位!L185+战魄!L185+武魂!L185+众神殿!L185+精神空间!L184+天赋!K185+魂师之魄1!P185)*(1+BW185)+魂兽1!P187+化神!K184+魂骨!J184+魂环!K184+神兵!L183+神兵!AE183+魂核1!P185</f>
        <v>3132.4410000000003</v>
      </c>
      <c r="M185">
        <f>(星级!M185+阶位!M185+战魄!M185+武魂!M185+众神殿!M185+精神空间!M184+天赋!L185+魂师之魄1!Q185)*(1+BX185)+魂兽1!Q187+化神!L184+魂骨!K184+魂环!L184+神兵!M183+神兵!AF183+魂核1!Q185</f>
        <v>2439.7199999999998</v>
      </c>
      <c r="N185">
        <f>(星级!N185+阶位!N185+战魄!N185+武魂!N185+众神殿!N185+精神空间!N184+天赋!M185+魂师之魄1!R185)*(1+BY185)+魂兽1!R187+化神!M184+魂骨!L184+魂环!M184+神兵!N183+神兵!AG183+魂核1!R185</f>
        <v>45990</v>
      </c>
      <c r="O185">
        <f>(星级!O185+阶位!O185+战魄!O185+武魂!O185+众神殿!O185+精神空间!O184+天赋!N185+魂师之魄1!S185)*(1+BZ185)+魂兽1!S187+化神!N184+魂骨!M184+魂环!N184+神兵!O183+神兵!AH183+魂核1!S185</f>
        <v>138</v>
      </c>
      <c r="P185">
        <f>(星级!P185+阶位!P185+战魄!P185+武魂!P185+众神殿!P185+精神空间!P184+天赋!O185+魂师之魄1!T185)*(1+CA185)+魂兽1!T187+化神!O184+魂骨!N184+魂环!O184+神兵!P183+神兵!AI183+魂核1!T185</f>
        <v>153930.81359999999</v>
      </c>
      <c r="Q185">
        <f>(星级!Q185+阶位!Q185+战魄!Q185+武魂!Q185+众神殿!Q185+精神空间!Q184+天赋!P185+魂师之魄1!U185)*(1+CB185)+魂兽1!U187+化神!P184+魂骨!O184+魂环!P184+神兵!Q183+神兵!AJ183+魂核1!U185</f>
        <v>153930.81359999999</v>
      </c>
      <c r="R185">
        <f>化神!R184+魂环!Q184</f>
        <v>66655</v>
      </c>
      <c r="S185">
        <f>化神!S184+魂环!R184</f>
        <v>66655</v>
      </c>
      <c r="T185">
        <f>魂环!S184</f>
        <v>2000</v>
      </c>
      <c r="U185">
        <f>魂环!T184</f>
        <v>2000</v>
      </c>
      <c r="V185">
        <f>魂核1!Y185+神器1!AD185+VLOOKUP(精神空间!$B$2,精神空间!$BR$4:$BT$11,2,)</f>
        <v>0.78991</v>
      </c>
      <c r="W185">
        <f>魂核1!Z185+神器1!AE185+VLOOKUP(精神空间!$B$2,精神空间!$BR$4:$BT$11,2,)</f>
        <v>0.78991</v>
      </c>
      <c r="Y185">
        <f>(星级!S185+阶位!T185+战魄!D185+武魂!T185+众神殿!D185+精神空间!T184+天赋!S185+魂师之魄1!H185)*(1+BO185)+魂兽1!H187+化神!C184+魂骨!B184+魂环!C184+神兵!D183+神兵!W183+魂核1!H185</f>
        <v>2513811.8201692798</v>
      </c>
      <c r="Z185">
        <f>(星级!T185+阶位!U185+战魄!E185+武魂!U185+众神殿!E185+精神空间!U184+天赋!T185+魂师之魄1!I185)*(1+BP185)+魂兽1!I187+化神!D184+魂骨!C184+魂环!D184+神兵!E183+神兵!X183+魂核1!I185</f>
        <v>559917.22781898</v>
      </c>
      <c r="AA185">
        <f>(星级!U185+阶位!V185+战魄!F185+武魂!V185+众神殿!F185+精神空间!V184+天赋!U185+魂师之魄1!J185)*(1+BQ185)+魂兽1!J187+化神!E184+魂骨!D184+魂环!E184+神兵!F183+神兵!Y183+魂核1!J185</f>
        <v>205846.00143999999</v>
      </c>
      <c r="AB185">
        <f>(星级!V185+阶位!W185+战魄!G185+武魂!W185+众神殿!G185+精神空间!W184+天赋!V185+魂师之魄1!K185)*(1+BR185)+魂兽1!K187+化神!F184+魂骨!E184+魂环!F184+神兵!G183+神兵!Z183+魂核1!K185</f>
        <v>158116.24144000001</v>
      </c>
      <c r="AC185">
        <f>(星级!W185+阶位!X185+战魄!H185+武魂!X185+众神殿!H185+精神空间!X184+天赋!W185+魂师之魄1!L185)*(1+BS185)+魂兽1!L187+化神!G184+魂骨!F184+魂环!G184+神兵!H183+神兵!AA183+魂核1!L185</f>
        <v>2974.2582800000005</v>
      </c>
      <c r="AD185">
        <f>(星级!X185+阶位!Y185+战魄!I185+武魂!Y185+众神殿!I185+精神空间!Y184+天赋!X185+魂师之魄1!M185)*(1+BT185)+魂兽1!M187+化神!H184+魂骨!G184+魂环!H184+神兵!I183+神兵!AB183+魂核1!M185</f>
        <v>2420.5142800000003</v>
      </c>
      <c r="AE185">
        <f>(星级!Y185+阶位!Z185+战魄!J185+武魂!Z185+众神殿!J185+精神空间!Z184+天赋!Y185+魂师之魄1!N185)*(1+BU185)+魂兽1!N187+化神!I184+魂骨!H184+魂环!I184+神兵!J183+神兵!AC183+魂核1!N185</f>
        <v>2556.9442640000002</v>
      </c>
      <c r="AF185">
        <f>(星级!Z185+阶位!AA185+战魄!K185+武魂!AA185+众神殿!K185+精神空间!AA184+天赋!Z185+魂师之魄1!O185)*(1+BV185)+魂兽1!O187+化神!J184+魂骨!I184+魂环!J184+神兵!K183+神兵!AD183+魂核1!O185</f>
        <v>2486.12772</v>
      </c>
      <c r="AG185">
        <f>(星级!AA185+阶位!AB185+战魄!L185+武魂!AB185+众神殿!L185+精神空间!AB184+天赋!AA185+魂师之魄1!P185)*(1+BW185)+魂兽1!P187+化神!K184+魂骨!J184+魂环!K184+神兵!L183+神兵!AE183+魂核1!P185</f>
        <v>3132.4410000000003</v>
      </c>
      <c r="AH185">
        <f>(星级!AB185+阶位!AC185+战魄!M185+武魂!AC185+众神殿!M185+精神空间!AC184+天赋!AB185+魂师之魄1!Q185)*(1+BX185)+魂兽1!Q187+化神!L184+魂骨!K184+魂环!L184+神兵!M183+神兵!AF183+魂核1!Q185</f>
        <v>2439.7199999999998</v>
      </c>
      <c r="AI185">
        <f>(星级!AC185+阶位!AD185+战魄!N185+武魂!AD185+众神殿!N185+精神空间!AD184+天赋!AC185+魂师之魄1!R185)*(1+BY185)+魂兽1!R187+化神!M184+魂骨!L184+魂环!M184+神兵!N183+神兵!AG183+魂核1!R185</f>
        <v>36741.599999999999</v>
      </c>
      <c r="AJ185">
        <f>(星级!AD185+阶位!AE185+战魄!O185+武魂!AE185+众神殿!O185+精神空间!AE184+天赋!AD185+魂师之魄1!S185)*(1+BZ185)+魂兽1!S187+化神!N184+魂骨!M184+魂环!N184+神兵!O183+神兵!AH183+魂核1!S185</f>
        <v>218.49999999999997</v>
      </c>
      <c r="AK185">
        <f>(星级!AE185+阶位!AF185+战魄!P185+武魂!AF185+众神殿!P185+精神空间!AF184+天赋!AE185+魂师之魄1!T185)*(1+CA185)+魂兽1!T187+化神!O184+魂骨!N184+魂环!O184+神兵!P183+神兵!AI183+魂核1!T185</f>
        <v>147615.93359999999</v>
      </c>
      <c r="AL185">
        <f>(星级!AF185+阶位!AG185+战魄!Q185+武魂!AG185+众神殿!Q185+精神空间!AG184+天赋!AF185+魂师之魄1!U185)*(1+CB185)+魂兽1!U187+化神!P184+魂骨!O184+魂环!P184+神兵!Q183+神兵!AJ183+魂核1!U185</f>
        <v>147615.93359999999</v>
      </c>
      <c r="AM185">
        <f>化神!R184+魂环!Q184</f>
        <v>66655</v>
      </c>
      <c r="AN185">
        <f>化神!S184+魂环!R184</f>
        <v>66655</v>
      </c>
      <c r="AO185">
        <f>魂环!S184</f>
        <v>2000</v>
      </c>
      <c r="AP185">
        <f>魂环!T184</f>
        <v>2000</v>
      </c>
      <c r="AQ185">
        <f>魂核1!Y185+神器1!AD185+VLOOKUP(精神空间!$B$2,精神空间!$BR$4:$BT$11,2,)</f>
        <v>0.78991</v>
      </c>
      <c r="AR185">
        <f>魂核1!Z185+神器1!AE185+VLOOKUP(精神空间!$B$2,精神空间!$BR$4:$BT$11,2,)</f>
        <v>0.78991</v>
      </c>
      <c r="AT185">
        <f>(星级!AH185+阶位!AJ185+战魄!D185+武魂!AJ185+众神殿!D185+精神空间!AJ184+天赋!AI185+魂师之魄1!H185)*(1+BO185)+魂兽1!H187+化神!C184+魂骨!B184+魂环!C184+神兵!D183+神兵!W183+魂核1!H185</f>
        <v>2273674.6361456201</v>
      </c>
      <c r="AU185">
        <f>(星级!AI185+阶位!AK185+战魄!E185+武魂!AK185+众神殿!E185+精神空间!AK184+天赋!AJ185+魂师之魄1!I185)*(1+BP185)+魂兽1!I187+化神!D184+魂骨!C184+魂环!D184+神兵!E183+神兵!X183+魂核1!I185</f>
        <v>628361.72503259988</v>
      </c>
      <c r="AV185">
        <f>(星级!AJ185+阶位!AL185+战魄!F185+武魂!AL185+众神殿!F185+精神空间!AL184+天赋!AK185+魂师之魄1!J185)*(1+BQ185)+魂兽1!J187+化神!E184+魂骨!D184+魂环!E184+神兵!F183+神兵!Y183+魂核1!J185</f>
        <v>137358.42800000001</v>
      </c>
      <c r="AW185">
        <f>(星级!AK185+阶位!AM185+战魄!G185+武魂!AM185+众神殿!G185+精神空间!AM184+天赋!AL185+魂师之魄1!K185)*(1+BR185)+魂兽1!K187+化神!F184+魂骨!E184+魂环!F184+神兵!G183+神兵!Z183+魂核1!K185</f>
        <v>182126.93359999999</v>
      </c>
      <c r="AX185">
        <f>(星级!AL185+阶位!AN185+战魄!H185+武魂!AN185+众神殿!H185+精神空间!AN184+天赋!AM185+魂师之魄1!L185)*(1+BS185)+魂兽1!L187+化神!G184+魂骨!F184+魂环!G184+神兵!H183+神兵!AA183+魂核1!L185</f>
        <v>3001.8409999999999</v>
      </c>
      <c r="AY185">
        <f>(星级!AM185+阶位!AO185+战魄!I185+武魂!AO185+众神殿!I185+精神空间!AO184+天赋!AN185+魂师之魄1!M185)*(1+BT185)+魂兽1!M187+化神!H184+魂骨!G184+魂环!H184+神兵!I183+神兵!AB183+魂核1!M185</f>
        <v>2448.0970000000002</v>
      </c>
      <c r="AZ185">
        <f>(星级!AN185+阶位!AP185+战魄!J185+武魂!AP185+众神殿!J185+精神空间!AP184+天赋!AO185+魂师之魄1!N185)*(1+BU185)+魂兽1!N187+化神!I184+魂骨!H184+魂环!I184+神兵!J183+神兵!AC183+魂核1!N185</f>
        <v>2529.3615440000003</v>
      </c>
      <c r="BA185">
        <f>(星级!AO185+阶位!AQ185+战魄!K185+武魂!AQ185+众神殿!K185+精神空间!AQ184+天赋!AP185+魂师之魄1!O185)*(1+BV185)+魂兽1!O187+化神!J184+魂骨!I184+魂环!J184+神兵!K183+神兵!AD183+魂核1!O185</f>
        <v>2448.0970000000002</v>
      </c>
      <c r="BB185">
        <f>(星级!AP185+阶位!AR185+战魄!L185+武魂!AR185+众神殿!L185+精神空间!AR184+天赋!AQ185+魂师之魄1!P185)*(1+BW185)+魂兽1!P187+化神!K184+魂骨!J184+魂环!K184+神兵!L183+神兵!AE183+魂核1!P185</f>
        <v>3132.4410000000003</v>
      </c>
      <c r="BC185">
        <f>(星级!AQ185+阶位!AS185+战魄!M185+武魂!AS185+众神殿!M185+精神空间!AS184+天赋!AR185+魂师之魄1!Q185)*(1+BX185)+魂兽1!Q187+化神!L184+魂骨!K184+魂环!L184+神兵!M183+神兵!AF183+魂核1!Q185</f>
        <v>2439.7199999999998</v>
      </c>
      <c r="BD185">
        <f>(星级!AR185+阶位!AT185+战魄!N185+武魂!AT185+众神殿!N185+精神空间!AT184+天赋!AS185+魂师之魄1!R185)*(1+BY185)+魂兽1!R187+化神!M184+魂骨!L184+魂环!M184+神兵!N183+神兵!AG183+魂核1!R185</f>
        <v>18370.8</v>
      </c>
      <c r="BE185">
        <f>(星级!AS185+阶位!AU185+战魄!O185+武魂!AU185+众神殿!O185+精神空间!AU184+天赋!AT185+魂师之魄1!S185)*(1+BZ185)+魂兽1!S187+化神!N184+魂骨!M184+魂环!N184+神兵!O183+神兵!AH183+魂核1!S185</f>
        <v>276</v>
      </c>
      <c r="BF185">
        <f>(星级!AT185+阶位!AV185+战魄!P185+武魂!AV185+众神殿!P185+精神空间!AV184+天赋!AU185+魂师之魄1!T185)*(1+CA185)+魂兽1!T187+化神!O184+魂骨!N184+魂环!O184+神兵!P183+神兵!AI183+魂核1!T185</f>
        <v>147615.93359999999</v>
      </c>
      <c r="BG185">
        <f>(星级!AU185+阶位!AW185+战魄!Q185+武魂!AW185+众神殿!Q185+精神空间!AW184+天赋!AV185+魂师之魄1!U185)*(1+CB185)+魂兽1!U187+化神!P184+魂骨!O184+魂环!P184+神兵!Q183+神兵!AJ183+魂核1!U185</f>
        <v>147615.93359999999</v>
      </c>
      <c r="BH185">
        <f>化神!R184+魂环!Q184</f>
        <v>66655</v>
      </c>
      <c r="BI185">
        <f>化神!S184+魂环!R184</f>
        <v>66655</v>
      </c>
      <c r="BJ185">
        <f>魂环!S184</f>
        <v>2000</v>
      </c>
      <c r="BK185">
        <f>魂环!T184</f>
        <v>2000</v>
      </c>
      <c r="BL185">
        <f>魂核1!Y185+神器1!AD185+VLOOKUP(精神空间!$B$2,精神空间!$BR$4:$BT$11,2,)</f>
        <v>0.78991</v>
      </c>
      <c r="BM185">
        <f>魂核1!Z185+神器1!AE185+VLOOKUP(精神空间!$B$2,精神空间!$BR$4:$BT$11,2,)</f>
        <v>0.78991</v>
      </c>
      <c r="BO185">
        <f>战魄!T185+武魂!AZ185+好感度!D184+魂师之魄1!Y185+神器1!M185+魂兽1!X187+精神空间!BA184+精神空间!BC184</f>
        <v>3.1779099999999998</v>
      </c>
      <c r="BP185">
        <f>战魄!U185+武魂!BA185+好感度!E184+魂师之魄1!Z185+神器1!N185+魂兽1!Y187+精神空间!BB184+精神空间!BD184</f>
        <v>2.1779099999999998</v>
      </c>
      <c r="BQ185">
        <f>战魄!V185+武魂!BB185+好感度!F184+魂师之魄1!AA185+神器1!O185+魂兽1!Z187</f>
        <v>1.08</v>
      </c>
      <c r="BR185">
        <f>战魄!W185+武魂!BC185+好感度!G184+魂师之魄1!AB185+神器1!P185+魂兽1!AA187</f>
        <v>1.08</v>
      </c>
      <c r="BS185">
        <f>战魄!X185+武魂!BD185+好感度!H184+魂师之魄1!AC185+神器1!Q185+魂兽1!AB187</f>
        <v>1.6120000000000001</v>
      </c>
      <c r="BT185">
        <f>战魄!Y185+武魂!BE185+好感度!I184+魂师之魄1!AD185+神器1!R185+魂兽1!AC187</f>
        <v>1.6120000000000001</v>
      </c>
      <c r="BU185">
        <f>战魄!Z185+武魂!BF185+好感度!J184+魂师之魄1!AE185+神器1!S185+魂兽1!AD187</f>
        <v>1.6120000000000001</v>
      </c>
      <c r="BV185">
        <f>战魄!AA185+武魂!BG185+好感度!K184+魂师之魄1!AF185+神器1!T185+魂兽1!AE187</f>
        <v>1.6120000000000001</v>
      </c>
      <c r="BW185">
        <f>战魄!AB185+武魂!BH185+好感度!L184+魂师之魄1!AG185+神器1!U185+魂兽1!AF187</f>
        <v>1.6120000000000001</v>
      </c>
      <c r="BX185">
        <f>战魄!AC185+武魂!BI185+好感度!M184+魂师之魄1!AH185+神器1!V185+魂兽1!AG187</f>
        <v>1.5919999999999999</v>
      </c>
      <c r="BY185">
        <f>战魄!AD185+武魂!BJ185+好感度!N184+魂师之魄1!AI185+神器1!W185+魂兽1!AH187</f>
        <v>1.52</v>
      </c>
      <c r="BZ185">
        <f>战魄!AE185+武魂!BK185+好感度!O184+魂师之魄1!AJ185+神器1!X185+魂兽1!AI187</f>
        <v>1.2999999999999998</v>
      </c>
      <c r="CA185">
        <f>战魄!AF185+武魂!BL185+好感度!P184+魂师之魄1!AK185+神器1!Y185+魂兽1!AJ187</f>
        <v>1.08</v>
      </c>
      <c r="CB185">
        <f>战魄!AG185+武魂!BM185+好感度!Q184+魂师之魄1!AL185+神器1!Z185+魂兽1!AK187</f>
        <v>1.08</v>
      </c>
    </row>
    <row r="186" spans="2:80" x14ac:dyDescent="0.2">
      <c r="B186">
        <v>182</v>
      </c>
      <c r="D186">
        <f>(星级!D186+阶位!D186+战魄!D186+武魂!D186+众神殿!D186+精神空间!D185+天赋!C186+魂师之魄1!H186)*(1+BO186)+魂兽1!H188+化神!C185+魂骨!B185+魂环!C185+神兵!D184+神兵!W184+魂核1!H186</f>
        <v>2546555.04504694</v>
      </c>
      <c r="E186">
        <f>(星级!E186+阶位!E186+战魄!E186+武魂!E186+众神殿!E186+精神空间!E185+天赋!D186+魂师之魄1!I186)*(1+BP186)+魂兽1!I188+化神!D185+魂骨!C185+魂环!D185+神兵!E184+神兵!X184+魂核1!I186</f>
        <v>573703.89121378004</v>
      </c>
      <c r="F186">
        <f>(星级!F186+阶位!F186+战魄!F186+武魂!F186+众神殿!F186+精神空间!F185+天赋!E186+魂师之魄1!J186)*(1+BQ186)+魂兽1!J188+化神!E185+魂骨!D185+魂环!E185+神兵!F184+神兵!Y184+魂核1!J186</f>
        <v>231716.90832000002</v>
      </c>
      <c r="G186">
        <f>(星级!G186+阶位!G186+战魄!G186+武魂!G186+众神殿!G186+精神空间!G185+天赋!F186+魂师之魄1!K186)*(1+BR186)+魂兽1!K188+化神!F185+魂骨!E185+魂环!F185+神兵!G184+神兵!Z184+魂核1!K186</f>
        <v>174157.06832000002</v>
      </c>
      <c r="H186">
        <f>(星级!H186+阶位!H186+战魄!H186+武魂!H186+众神殿!H186+精神空间!H185+天赋!G186+魂师之魄1!L186)*(1+BS186)+魂兽1!L188+化神!G185+魂骨!F185+魂环!G185+神兵!H184+神兵!AA184+魂核1!L186</f>
        <v>3004.453</v>
      </c>
      <c r="I186">
        <f>(星级!I186+阶位!I186+战魄!I186+武魂!I186+众神殿!I186+精神空间!I185+天赋!H186+魂师之魄1!M186)*(1+BT186)+魂兽1!M188+化神!H185+魂骨!G185+魂环!H185+神兵!I184+神兵!AB184+魂核1!M186</f>
        <v>2450.7090000000003</v>
      </c>
      <c r="J186">
        <f>(星级!J186+阶位!J186+战魄!J186+武魂!J186+众神殿!J186+精神空间!J185+天赋!I186+魂师之魄1!N186)*(1+BU186)+魂兽1!N188+化神!I185+魂骨!H185+魂环!I185+神兵!J184+神兵!AC184+魂核1!N186</f>
        <v>2531.9735440000004</v>
      </c>
      <c r="K186">
        <f>(星级!K186+阶位!K186+战魄!K186+武魂!K186+众神殿!K186+精神空间!K185+天赋!J186+魂师之魄1!O186)*(1+BV186)+魂兽1!O188+化神!J185+魂骨!I185+魂环!J185+神兵!K184+神兵!AD184+魂核1!O186</f>
        <v>2461.1570000000002</v>
      </c>
      <c r="L186">
        <f>(星级!L186+阶位!L186+战魄!L186+武魂!L186+众神殿!L186+精神空间!L185+天赋!K186+魂师之魄1!P186)*(1+BW186)+魂兽1!P188+化神!K185+魂骨!J185+魂环!K185+神兵!L184+神兵!AE184+魂核1!P186</f>
        <v>3135.0530000000003</v>
      </c>
      <c r="M186">
        <f>(星级!M186+阶位!M186+战魄!M186+武魂!M186+众神殿!M186+精神空间!M185+天赋!L186+魂师之魄1!Q186)*(1+BX186)+魂兽1!Q188+化神!L185+魂骨!K185+魂环!L185+神兵!M184+神兵!AF184+魂核1!Q186</f>
        <v>2461.1570000000002</v>
      </c>
      <c r="N186">
        <f>(星级!N186+阶位!N186+战魄!N186+武魂!N186+众神殿!N186+精神空间!N185+天赋!M186+魂师之魄1!R186)*(1+BY186)+魂兽1!R188+化神!M185+魂骨!L185+魂环!M185+神兵!N184+神兵!AG184+魂核1!R186</f>
        <v>46242</v>
      </c>
      <c r="O186">
        <f>(星级!O186+阶位!O186+战魄!O186+武魂!O186+众神殿!O186+精神空间!O185+天赋!N186+魂师之魄1!S186)*(1+BZ186)+魂兽1!S188+化神!N185+魂骨!M185+魂环!N185+神兵!O184+神兵!AH184+魂核1!S186</f>
        <v>138</v>
      </c>
      <c r="P186">
        <f>(星级!P186+阶位!P186+战魄!P186+武魂!P186+众神殿!P186+精神空间!P185+天赋!O186+魂师之魄1!T186)*(1+CA186)+魂兽1!T188+化神!O185+魂骨!N185+魂环!O185+神兵!P184+神兵!AI184+魂核1!T186</f>
        <v>153940.652</v>
      </c>
      <c r="Q186">
        <f>(星级!Q186+阶位!Q186+战魄!Q186+武魂!Q186+众神殿!Q186+精神空间!Q185+天赋!P186+魂师之魄1!U186)*(1+CB186)+魂兽1!U188+化神!P185+魂骨!O185+魂环!P185+神兵!Q184+神兵!AJ184+魂核1!U186</f>
        <v>153940.652</v>
      </c>
      <c r="R186">
        <f>化神!R185+魂环!Q185</f>
        <v>66655</v>
      </c>
      <c r="S186">
        <f>化神!S185+魂环!R185</f>
        <v>66655</v>
      </c>
      <c r="T186">
        <f>魂环!S185</f>
        <v>2000</v>
      </c>
      <c r="U186">
        <f>魂环!T185</f>
        <v>2000</v>
      </c>
      <c r="V186">
        <f>魂核1!Y186+神器1!AD186+VLOOKUP(精神空间!$B$2,精神空间!$BR$4:$BT$11,2,)</f>
        <v>0.78991</v>
      </c>
      <c r="W186">
        <f>魂核1!Z186+神器1!AE186+VLOOKUP(精神空间!$B$2,精神空间!$BR$4:$BT$11,2,)</f>
        <v>0.78991</v>
      </c>
      <c r="Y186">
        <f>(星级!S186+阶位!T186+战魄!D186+武魂!T186+众神殿!D186+精神空间!T185+天赋!S186+魂师之魄1!H186)*(1+BO186)+魂兽1!H188+化神!C185+魂骨!B185+魂环!C185+神兵!D184+神兵!W184+魂核1!H186</f>
        <v>2515391.0701492801</v>
      </c>
      <c r="Z186">
        <f>(星级!T186+阶位!U186+战魄!E186+武魂!U186+众神殿!E186+精神空间!U185+天赋!T186+魂师之魄1!I186)*(1+BP186)+魂兽1!I188+化神!D185+魂骨!C185+魂环!D185+神兵!E184+神兵!X184+魂核1!I186</f>
        <v>560301.75492898002</v>
      </c>
      <c r="AA186">
        <f>(星级!U186+阶位!V186+战魄!F186+武魂!V186+众神殿!F186+精神空间!V185+天赋!U186+魂师之魄1!J186)*(1+BQ186)+魂兽1!J188+化神!E185+魂骨!D185+魂环!E185+神兵!F184+神兵!Y184+魂核1!J186</f>
        <v>205950.00143999999</v>
      </c>
      <c r="AB186">
        <f>(星级!V186+阶位!W186+战魄!G186+武魂!W186+众神殿!G186+精神空间!W185+天赋!V186+魂师之魄1!K186)*(1+BR186)+魂兽1!K188+化神!F185+魂骨!E185+魂环!F185+神兵!G184+神兵!Z184+魂核1!K186</f>
        <v>158186.96143999998</v>
      </c>
      <c r="AC186">
        <f>(星级!W186+阶位!X186+战魄!H186+武魂!X186+众神殿!H186+精神空间!X185+天赋!W186+魂师之魄1!L186)*(1+BS186)+魂兽1!L188+化神!G185+魂骨!F185+魂环!G185+神兵!H184+神兵!AA184+魂核1!L186</f>
        <v>2976.8702800000001</v>
      </c>
      <c r="AD186">
        <f>(星级!X186+阶位!Y186+战魄!I186+武魂!Y186+众神殿!I186+精神空间!Y185+天赋!X186+魂师之魄1!M186)*(1+BT186)+魂兽1!M188+化神!H185+魂骨!G185+魂环!H185+神兵!I184+神兵!AB184+魂核1!M186</f>
        <v>2423.1262800000004</v>
      </c>
      <c r="AE186">
        <f>(星级!Y186+阶位!Z186+战魄!J186+武魂!Z186+众神殿!J186+精神空间!Z185+天赋!Y186+魂师之魄1!N186)*(1+BU186)+魂兽1!N188+化神!I185+魂骨!H185+魂环!I185+神兵!J184+神兵!AC184+魂核1!N186</f>
        <v>2559.5562640000003</v>
      </c>
      <c r="AF186">
        <f>(星级!Z186+阶位!AA186+战魄!K186+武魂!AA186+众神殿!K186+精神空间!AA185+天赋!Z186+魂师之魄1!O186)*(1+BV186)+魂兽1!O188+化神!J185+魂骨!I185+魂环!J185+神兵!K184+神兵!AD184+魂核1!O186</f>
        <v>2488.73972</v>
      </c>
      <c r="AG186">
        <f>(星级!AA186+阶位!AB186+战魄!L186+武魂!AB186+众神殿!L186+精神空间!AB185+天赋!AA186+魂师之魄1!P186)*(1+BW186)+魂兽1!P188+化神!K185+魂骨!J185+魂环!K185+神兵!L184+神兵!AE184+魂核1!P186</f>
        <v>3135.0530000000003</v>
      </c>
      <c r="AH186">
        <f>(星级!AB186+阶位!AC186+战魄!M186+武魂!AC186+众神殿!M186+精神空间!AC185+天赋!AB186+魂师之魄1!Q186)*(1+BX186)+魂兽1!Q188+化神!L185+魂骨!K185+魂环!L185+神兵!M184+神兵!AF184+魂核1!Q186</f>
        <v>2461.1570000000002</v>
      </c>
      <c r="AI186">
        <f>(星级!AC186+阶位!AD186+战魄!N186+武魂!AD186+众神殿!N186+精神空间!AD185+天赋!AC186+魂师之魄1!R186)*(1+BY186)+魂兽1!R188+化神!M185+魂骨!L185+魂环!M185+神兵!N184+神兵!AG184+魂核1!R186</f>
        <v>36943.199999999997</v>
      </c>
      <c r="AJ186">
        <f>(星级!AD186+阶位!AE186+战魄!O186+武魂!AE186+众神殿!O186+精神空间!AE185+天赋!AD186+魂师之魄1!S186)*(1+BZ186)+魂兽1!S188+化神!N185+魂骨!M185+魂环!N185+神兵!O184+神兵!AH184+魂核1!S186</f>
        <v>218.49999999999997</v>
      </c>
      <c r="AK186">
        <f>(星级!AE186+阶位!AF186+战魄!P186+武魂!AF186+众神殿!P186+精神空间!AF185+天赋!AE186+魂师之魄1!T186)*(1+CA186)+魂兽1!T188+化神!O185+魂骨!N185+魂环!O185+神兵!P184+神兵!AI184+魂核1!T186</f>
        <v>147625.772</v>
      </c>
      <c r="AL186">
        <f>(星级!AF186+阶位!AG186+战魄!Q186+武魂!AG186+众神殿!Q186+精神空间!AG185+天赋!AF186+魂师之魄1!U186)*(1+CB186)+魂兽1!U188+化神!P185+魂骨!O185+魂环!P185+神兵!Q184+神兵!AJ184+魂核1!U186</f>
        <v>147625.772</v>
      </c>
      <c r="AM186">
        <f>化神!R185+魂环!Q185</f>
        <v>66655</v>
      </c>
      <c r="AN186">
        <f>化神!S185+魂环!R185</f>
        <v>66655</v>
      </c>
      <c r="AO186">
        <f>魂环!S185</f>
        <v>2000</v>
      </c>
      <c r="AP186">
        <f>魂环!T185</f>
        <v>2000</v>
      </c>
      <c r="AQ186">
        <f>魂核1!Y186+神器1!AD186+VLOOKUP(精神空间!$B$2,精神空间!$BR$4:$BT$11,2,)</f>
        <v>0.78991</v>
      </c>
      <c r="AR186">
        <f>魂核1!Z186+神器1!AE186+VLOOKUP(精神空间!$B$2,精神空间!$BR$4:$BT$11,2,)</f>
        <v>0.78991</v>
      </c>
      <c r="AT186">
        <f>(星级!AH186+阶位!AJ186+战魄!D186+武魂!AJ186+众神殿!D186+精神空间!AJ185+天赋!AI186+魂师之魄1!H186)*(1+BO186)+魂兽1!H188+化神!C185+魂骨!B185+魂环!C185+神兵!D184+神兵!W184+魂核1!H186</f>
        <v>2275080.0850696196</v>
      </c>
      <c r="AU186">
        <f>(星级!AI186+阶位!AK186+战魄!E186+武魂!AK186+众神殿!E186+精神空间!AK185+天赋!AJ186+魂师之魄1!I186)*(1+BP186)+魂兽1!I188+化神!D185+魂骨!C185+魂环!D185+神兵!E184+神兵!X184+魂核1!I186</f>
        <v>628769.29199009994</v>
      </c>
      <c r="AV186">
        <f>(星级!AJ186+阶位!AL186+战魄!F186+武魂!AL186+众神殿!F186+精神空间!AL185+天赋!AK186+魂师之魄1!J186)*(1+BQ186)+魂兽1!J188+化神!E185+魂骨!D185+魂环!E185+神兵!F184+神兵!Y184+魂核1!J186</f>
        <v>137421.84720000002</v>
      </c>
      <c r="AW186">
        <f>(星级!AK186+阶位!AM186+战魄!G186+武魂!AM186+众神殿!G186+精神空间!AM185+天赋!AL186+魂师之魄1!K186)*(1+BR186)+魂兽1!K188+化神!F185+魂骨!E185+魂环!F185+神兵!G184+神兵!Z184+魂核1!K186</f>
        <v>182220.97040000002</v>
      </c>
      <c r="AX186">
        <f>(星级!AL186+阶位!AN186+战魄!H186+武魂!AN186+众神殿!H186+精神空间!AN185+天赋!AM186+魂师之魄1!L186)*(1+BS186)+魂兽1!L188+化神!G185+魂骨!F185+魂环!G185+神兵!H184+神兵!AA184+魂核1!L186</f>
        <v>3004.453</v>
      </c>
      <c r="AY186">
        <f>(星级!AM186+阶位!AO186+战魄!I186+武魂!AO186+众神殿!I186+精神空间!AO185+天赋!AN186+魂师之魄1!M186)*(1+BT186)+魂兽1!M188+化神!H185+魂骨!G185+魂环!H185+神兵!I184+神兵!AB184+魂核1!M186</f>
        <v>2450.7090000000003</v>
      </c>
      <c r="AZ186">
        <f>(星级!AN186+阶位!AP186+战魄!J186+武魂!AP186+众神殿!J186+精神空间!AP185+天赋!AO186+魂师之魄1!N186)*(1+BU186)+魂兽1!N188+化神!I185+魂骨!H185+魂环!I185+神兵!J184+神兵!AC184+魂核1!N186</f>
        <v>2531.9735440000004</v>
      </c>
      <c r="BA186">
        <f>(星级!AO186+阶位!AQ186+战魄!K186+武魂!AQ186+众神殿!K186+精神空间!AQ185+天赋!AP186+魂师之魄1!O186)*(1+BV186)+魂兽1!O188+化神!J185+魂骨!I185+魂环!J185+神兵!K184+神兵!AD184+魂核1!O186</f>
        <v>2450.7090000000003</v>
      </c>
      <c r="BB186">
        <f>(星级!AP186+阶位!AR186+战魄!L186+武魂!AR186+众神殿!L186+精神空间!AR185+天赋!AQ186+魂师之魄1!P186)*(1+BW186)+魂兽1!P188+化神!K185+魂骨!J185+魂环!K185+神兵!L184+神兵!AE184+魂核1!P186</f>
        <v>3135.0530000000003</v>
      </c>
      <c r="BC186">
        <f>(星级!AQ186+阶位!AS186+战魄!M186+武魂!AS186+众神殿!M186+精神空间!AS185+天赋!AR186+魂师之魄1!Q186)*(1+BX186)+魂兽1!Q188+化神!L185+魂骨!K185+魂环!L185+神兵!M184+神兵!AF184+魂核1!Q186</f>
        <v>2461.1570000000002</v>
      </c>
      <c r="BD186">
        <f>(星级!AR186+阶位!AT186+战魄!N186+武魂!AT186+众神殿!N186+精神空间!AT185+天赋!AS186+魂师之魄1!R186)*(1+BY186)+魂兽1!R188+化神!M185+魂骨!L185+魂环!M185+神兵!N184+神兵!AG184+魂核1!R186</f>
        <v>18471.599999999999</v>
      </c>
      <c r="BE186">
        <f>(星级!AS186+阶位!AU186+战魄!O186+武魂!AU186+众神殿!O186+精神空间!AU185+天赋!AT186+魂师之魄1!S186)*(1+BZ186)+魂兽1!S188+化神!N185+魂骨!M185+魂环!N185+神兵!O184+神兵!AH184+魂核1!S186</f>
        <v>276</v>
      </c>
      <c r="BF186">
        <f>(星级!AT186+阶位!AV186+战魄!P186+武魂!AV186+众神殿!P186+精神空间!AV185+天赋!AU186+魂师之魄1!T186)*(1+CA186)+魂兽1!T188+化神!O185+魂骨!N185+魂环!O185+神兵!P184+神兵!AI184+魂核1!T186</f>
        <v>147625.772</v>
      </c>
      <c r="BG186">
        <f>(星级!AU186+阶位!AW186+战魄!Q186+武魂!AW186+众神殿!Q186+精神空间!AW185+天赋!AV186+魂师之魄1!U186)*(1+CB186)+魂兽1!U188+化神!P185+魂骨!O185+魂环!P185+神兵!Q184+神兵!AJ184+魂核1!U186</f>
        <v>147625.772</v>
      </c>
      <c r="BH186">
        <f>化神!R185+魂环!Q185</f>
        <v>66655</v>
      </c>
      <c r="BI186">
        <f>化神!S185+魂环!R185</f>
        <v>66655</v>
      </c>
      <c r="BJ186">
        <f>魂环!S185</f>
        <v>2000</v>
      </c>
      <c r="BK186">
        <f>魂环!T185</f>
        <v>2000</v>
      </c>
      <c r="BL186">
        <f>魂核1!Y186+神器1!AD186+VLOOKUP(精神空间!$B$2,精神空间!$BR$4:$BT$11,2,)</f>
        <v>0.78991</v>
      </c>
      <c r="BM186">
        <f>魂核1!Z186+神器1!AE186+VLOOKUP(精神空间!$B$2,精神空间!$BR$4:$BT$11,2,)</f>
        <v>0.78991</v>
      </c>
      <c r="BO186">
        <f>战魄!T186+武魂!AZ186+好感度!D185+魂师之魄1!Y186+神器1!M186+魂兽1!X188+精神空间!BA185+精神空间!BC185</f>
        <v>3.1779099999999998</v>
      </c>
      <c r="BP186">
        <f>战魄!U186+武魂!BA186+好感度!E185+魂师之魄1!Z186+神器1!N186+魂兽1!Y188+精神空间!BB185+精神空间!BD185</f>
        <v>2.1779099999999998</v>
      </c>
      <c r="BQ186">
        <f>战魄!V186+武魂!BB186+好感度!F185+魂师之魄1!AA186+神器1!O186+魂兽1!Z188</f>
        <v>1.08</v>
      </c>
      <c r="BR186">
        <f>战魄!W186+武魂!BC186+好感度!G185+魂师之魄1!AB186+神器1!P186+魂兽1!AA188</f>
        <v>1.08</v>
      </c>
      <c r="BS186">
        <f>战魄!X186+武魂!BD186+好感度!H185+魂师之魄1!AC186+神器1!Q186+魂兽1!AB188</f>
        <v>1.6120000000000001</v>
      </c>
      <c r="BT186">
        <f>战魄!Y186+武魂!BE186+好感度!I185+魂师之魄1!AD186+神器1!R186+魂兽1!AC188</f>
        <v>1.6120000000000001</v>
      </c>
      <c r="BU186">
        <f>战魄!Z186+武魂!BF186+好感度!J185+魂师之魄1!AE186+神器1!S186+魂兽1!AD188</f>
        <v>1.6120000000000001</v>
      </c>
      <c r="BV186">
        <f>战魄!AA186+武魂!BG186+好感度!K185+魂师之魄1!AF186+神器1!T186+魂兽1!AE188</f>
        <v>1.6120000000000001</v>
      </c>
      <c r="BW186">
        <f>战魄!AB186+武魂!BH186+好感度!L185+魂师之魄1!AG186+神器1!U186+魂兽1!AF188</f>
        <v>1.6120000000000001</v>
      </c>
      <c r="BX186">
        <f>战魄!AC186+武魂!BI186+好感度!M185+魂师之魄1!AH186+神器1!V186+魂兽1!AG188</f>
        <v>1.6120000000000001</v>
      </c>
      <c r="BY186">
        <f>战魄!AD186+武魂!BJ186+好感度!N185+魂师之魄1!AI186+神器1!W186+魂兽1!AH188</f>
        <v>1.52</v>
      </c>
      <c r="BZ186">
        <f>战魄!AE186+武魂!BK186+好感度!O185+魂师之魄1!AJ186+神器1!X186+魂兽1!AI188</f>
        <v>1.2999999999999998</v>
      </c>
      <c r="CA186">
        <f>战魄!AF186+武魂!BL186+好感度!P185+魂师之魄1!AK186+神器1!Y186+魂兽1!AJ188</f>
        <v>1.08</v>
      </c>
      <c r="CB186">
        <f>战魄!AG186+武魂!BM186+好感度!Q185+魂师之魄1!AL186+神器1!Z186+魂兽1!AK188</f>
        <v>1.08</v>
      </c>
    </row>
    <row r="187" spans="2:80" x14ac:dyDescent="0.2">
      <c r="B187">
        <v>183</v>
      </c>
      <c r="D187">
        <f>(星级!D187+阶位!D187+战魄!D187+武魂!D187+众神殿!D187+精神空间!D186+天赋!C187+魂师之魄1!H187)*(1+BO187)+魂兽1!H189+化神!C186+魂骨!B186+魂环!C186+神兵!D185+神兵!W185+魂核1!H187</f>
        <v>2548313.9451569398</v>
      </c>
      <c r="E187">
        <f>(星级!E187+阶位!E187+战魄!E187+武魂!E187+众神殿!E187+精神空间!E186+天赋!D187+魂师之魄1!I187)*(1+BP187)+魂兽1!I189+化神!D186+魂骨!C186+魂环!D186+神兵!E185+神兵!X185+魂核1!I187</f>
        <v>574072.52877377998</v>
      </c>
      <c r="F187">
        <f>(星级!F187+阶位!F187+战魄!F187+武魂!F187+众神殿!F187+精神空间!F186+天赋!E187+魂师之魄1!J187)*(1+BQ187)+魂兽1!J189+化神!E186+魂骨!D186+魂环!E186+神兵!F185+神兵!Y185+魂核1!J187</f>
        <v>231847.94832</v>
      </c>
      <c r="G187">
        <f>(星级!G187+阶位!G187+战魄!G187+武魂!G187+众神殿!G187+精神空间!G186+天赋!F187+魂师之魄1!K187)*(1+BR187)+魂兽1!K189+化神!F186+魂骨!E186+魂环!F186+神兵!G185+神兵!Z185+魂核1!K187</f>
        <v>174244.42832000001</v>
      </c>
      <c r="H187">
        <f>(星级!H187+阶位!H187+战魄!H187+武魂!H187+众神殿!H187+精神空间!H186+天赋!G187+魂师之魄1!L187)*(1+BS187)+魂兽1!L189+化神!G186+魂骨!F186+魂环!G186+神兵!H185+神兵!AA185+魂核1!L187</f>
        <v>3007.0650000000001</v>
      </c>
      <c r="I187">
        <f>(星级!I187+阶位!I187+战魄!I187+武魂!I187+众神殿!I187+精神空间!I186+天赋!H187+魂师之魄1!M187)*(1+BT187)+魂兽1!M189+化神!H186+魂骨!G186+魂环!H186+神兵!I185+神兵!AB185+魂核1!M187</f>
        <v>2453.3209999999999</v>
      </c>
      <c r="J187">
        <f>(星级!J187+阶位!J187+战魄!J187+武魂!J187+众神殿!J187+精神空间!J186+天赋!I187+魂师之魄1!N187)*(1+BU187)+魂兽1!N189+化神!I186+魂骨!H186+魂环!I186+神兵!J185+神兵!AC185+魂核1!N187</f>
        <v>2534.5855440000005</v>
      </c>
      <c r="K187">
        <f>(星级!K187+阶位!K187+战魄!K187+武魂!K187+众神殿!K187+精神空间!K186+天赋!J187+魂师之魄1!O187)*(1+BV187)+魂兽1!O189+化神!J186+魂骨!I186+魂环!J186+神兵!K185+神兵!AD185+魂核1!O187</f>
        <v>2463.7690000000002</v>
      </c>
      <c r="L187">
        <f>(星级!L187+阶位!L187+战魄!L187+武魂!L187+众神殿!L187+精神空间!L186+天赋!K187+魂师之魄1!P187)*(1+BW187)+魂兽1!P189+化神!K186+魂骨!J186+魂环!K186+神兵!L185+神兵!AE185+魂核1!P187</f>
        <v>3137.665</v>
      </c>
      <c r="M187">
        <f>(星级!M187+阶位!M187+战魄!M187+武魂!M187+众神殿!M187+精神空间!M186+天赋!L187+魂师之魄1!Q187)*(1+BX187)+魂兽1!Q189+化神!L186+魂骨!K186+魂环!L186+神兵!M185+神兵!AF185+魂核1!Q187</f>
        <v>2463.7690000000002</v>
      </c>
      <c r="N187">
        <f>(星级!N187+阶位!N187+战魄!N187+武魂!N187+众神殿!N187+精神空间!N186+天赋!M187+魂师之魄1!R187)*(1+BY187)+魂兽1!R189+化神!M186+魂骨!L186+魂环!M186+神兵!N185+神兵!AG185+魂核1!R187</f>
        <v>46863</v>
      </c>
      <c r="O187">
        <f>(星级!O187+阶位!O187+战魄!O187+武魂!O187+众神殿!O187+精神空间!O186+天赋!N187+魂师之魄1!S187)*(1+BZ187)+魂兽1!S189+化神!N186+魂骨!M186+魂环!N186+神兵!O185+神兵!AH185+魂核1!S187</f>
        <v>138</v>
      </c>
      <c r="P187">
        <f>(星级!P187+阶位!P187+战魄!P187+武魂!P187+众神殿!P187+精神空间!P186+天赋!O187+魂师之魄1!T187)*(1+CA187)+魂兽1!T189+化神!O186+魂骨!N186+魂环!O186+神兵!P185+神兵!AI185+魂核1!T187</f>
        <v>153950.49040000001</v>
      </c>
      <c r="Q187">
        <f>(星级!Q187+阶位!Q187+战魄!Q187+武魂!Q187+众神殿!Q187+精神空间!Q186+天赋!P187+魂师之魄1!U187)*(1+CB187)+魂兽1!U189+化神!P186+魂骨!O186+魂环!P186+神兵!Q185+神兵!AJ185+魂核1!U187</f>
        <v>153950.49040000001</v>
      </c>
      <c r="R187">
        <f>化神!R186+魂环!Q186</f>
        <v>66655</v>
      </c>
      <c r="S187">
        <f>化神!S186+魂环!R186</f>
        <v>66655</v>
      </c>
      <c r="T187">
        <f>魂环!S186</f>
        <v>2000</v>
      </c>
      <c r="U187">
        <f>魂环!T186</f>
        <v>2000</v>
      </c>
      <c r="V187">
        <f>魂核1!Y187+神器1!AD187+VLOOKUP(精神空间!$B$2,精神空间!$BR$4:$BT$11,2,)</f>
        <v>0.78991</v>
      </c>
      <c r="W187">
        <f>魂核1!Z187+神器1!AE187+VLOOKUP(精神空间!$B$2,精神空间!$BR$4:$BT$11,2,)</f>
        <v>0.78991</v>
      </c>
      <c r="Y187">
        <f>(星级!S187+阶位!T187+战魄!D187+武魂!T187+众神殿!D187+精神空间!T186+天赋!S187+魂师之魄1!H187)*(1+BO187)+魂兽1!H189+化神!C186+魂骨!B186+魂环!C186+神兵!D185+神兵!W185+魂核1!H187</f>
        <v>2516970.32012928</v>
      </c>
      <c r="Z187">
        <f>(星级!T187+阶位!U187+战魄!E187+武魂!U187+众神殿!E187+精神空间!U186+天赋!T187+魂师之魄1!I187)*(1+BP187)+魂兽1!I189+化神!D186+魂骨!C186+魂环!D186+神兵!E185+神兵!X185+魂核1!I187</f>
        <v>560686.28203897993</v>
      </c>
      <c r="AA187">
        <f>(星级!U187+阶位!V187+战魄!F187+武魂!V187+众神殿!F187+精神空间!V186+天赋!U187+魂师之魄1!J187)*(1+BQ187)+魂兽1!J189+化神!E186+魂骨!D186+魂环!E186+神兵!F185+神兵!Y185+魂核1!J187</f>
        <v>206054.00143999999</v>
      </c>
      <c r="AB187">
        <f>(星级!V187+阶位!W187+战魄!G187+武魂!W187+众神殿!G187+精神空间!W186+天赋!V187+魂师之魄1!K187)*(1+BR187)+魂兽1!K189+化神!F186+魂骨!E186+魂环!F186+神兵!G185+神兵!Z185+魂核1!K187</f>
        <v>158257.68144000001</v>
      </c>
      <c r="AC187">
        <f>(星级!W187+阶位!X187+战魄!H187+武魂!X187+众神殿!H187+精神空间!X186+天赋!W187+魂师之魄1!L187)*(1+BS187)+魂兽1!L189+化神!G186+魂骨!F186+魂环!G186+神兵!H185+神兵!AA185+魂核1!L187</f>
        <v>2979.4822800000002</v>
      </c>
      <c r="AD187">
        <f>(星级!X187+阶位!Y187+战魄!I187+武魂!Y187+众神殿!I187+精神空间!Y186+天赋!X187+魂师之魄1!M187)*(1+BT187)+魂兽1!M189+化神!H186+魂骨!G186+魂环!H186+神兵!I185+神兵!AB185+魂核1!M187</f>
        <v>2425.73828</v>
      </c>
      <c r="AE187">
        <f>(星级!Y187+阶位!Z187+战魄!J187+武魂!Z187+众神殿!J187+精神空间!Z186+天赋!Y187+魂师之魄1!N187)*(1+BU187)+魂兽1!N189+化神!I186+魂骨!H186+魂环!I186+神兵!J185+神兵!AC185+魂核1!N187</f>
        <v>2562.1682640000004</v>
      </c>
      <c r="AF187">
        <f>(星级!Z187+阶位!AA187+战魄!K187+武魂!AA187+众神殿!K187+精神空间!AA186+天赋!Z187+魂师之魄1!O187)*(1+BV187)+魂兽1!O189+化神!J186+魂骨!I186+魂环!J186+神兵!K185+神兵!AD185+魂核1!O187</f>
        <v>2491.3517200000001</v>
      </c>
      <c r="AG187">
        <f>(星级!AA187+阶位!AB187+战魄!L187+武魂!AB187+众神殿!L187+精神空间!AB186+天赋!AA187+魂师之魄1!P187)*(1+BW187)+魂兽1!P189+化神!K186+魂骨!J186+魂环!K186+神兵!L185+神兵!AE185+魂核1!P187</f>
        <v>3137.665</v>
      </c>
      <c r="AH187">
        <f>(星级!AB187+阶位!AC187+战魄!M187+武魂!AC187+众神殿!M187+精神空间!AC186+天赋!AB187+魂师之魄1!Q187)*(1+BX187)+魂兽1!Q189+化神!L186+魂骨!K186+魂环!L186+神兵!M185+神兵!AF185+魂核1!Q187</f>
        <v>2463.7690000000002</v>
      </c>
      <c r="AI187">
        <f>(星级!AC187+阶位!AD187+战魄!N187+武魂!AD187+众神殿!N187+精神空间!AD186+天赋!AC187+魂师之魄1!R187)*(1+BY187)+魂兽1!R189+化神!M186+魂骨!L186+魂环!M186+神兵!N185+神兵!AG185+魂核1!R187</f>
        <v>37439.599999999999</v>
      </c>
      <c r="AJ187">
        <f>(星级!AD187+阶位!AE187+战魄!O187+武魂!AE187+众神殿!O187+精神空间!AE186+天赋!AD187+魂师之魄1!S187)*(1+BZ187)+魂兽1!S189+化神!N186+魂骨!M186+魂环!N186+神兵!O185+神兵!AH185+魂核1!S187</f>
        <v>218.49999999999997</v>
      </c>
      <c r="AK187">
        <f>(星级!AE187+阶位!AF187+战魄!P187+武魂!AF187+众神殿!P187+精神空间!AF186+天赋!AE187+魂师之魄1!T187)*(1+CA187)+魂兽1!T189+化神!O186+魂骨!N186+魂环!O186+神兵!P185+神兵!AI185+魂核1!T187</f>
        <v>147635.61040000001</v>
      </c>
      <c r="AL187">
        <f>(星级!AF187+阶位!AG187+战魄!Q187+武魂!AG187+众神殿!Q187+精神空间!AG186+天赋!AF187+魂师之魄1!U187)*(1+CB187)+魂兽1!U189+化神!P186+魂骨!O186+魂环!P186+神兵!Q185+神兵!AJ185+魂核1!U187</f>
        <v>147635.61040000001</v>
      </c>
      <c r="AM187">
        <f>化神!R186+魂环!Q186</f>
        <v>66655</v>
      </c>
      <c r="AN187">
        <f>化神!S186+魂环!R186</f>
        <v>66655</v>
      </c>
      <c r="AO187">
        <f>魂环!S186</f>
        <v>2000</v>
      </c>
      <c r="AP187">
        <f>魂环!T186</f>
        <v>2000</v>
      </c>
      <c r="AQ187">
        <f>魂核1!Y187+神器1!AD187+VLOOKUP(精神空间!$B$2,精神空间!$BR$4:$BT$11,2,)</f>
        <v>0.78991</v>
      </c>
      <c r="AR187">
        <f>魂核1!Z187+神器1!AE187+VLOOKUP(精神空间!$B$2,精神空间!$BR$4:$BT$11,2,)</f>
        <v>0.78991</v>
      </c>
      <c r="AT187">
        <f>(星级!AH187+阶位!AJ187+战魄!D187+武魂!AJ187+众神殿!D187+精神空间!AJ186+天赋!AI187+魂师之魄1!H187)*(1+BO187)+魂兽1!H189+化神!C186+魂骨!B186+魂环!C186+神兵!D185+神兵!W185+魂核1!H187</f>
        <v>2276485.53399362</v>
      </c>
      <c r="AU187">
        <f>(星级!AI187+阶位!AK187+战魄!E187+武魂!AK187+众神殿!E187+精神空间!AK186+天赋!AJ187+魂师之魄1!I187)*(1+BP187)+魂兽1!I189+化神!D186+魂骨!C186+魂环!D186+神兵!E185+神兵!X185+魂核1!I187</f>
        <v>629176.85894760001</v>
      </c>
      <c r="AV187">
        <f>(星级!AJ187+阶位!AL187+战魄!F187+武魂!AL187+众神殿!F187+精神空间!AL186+天赋!AK187+魂师之魄1!J187)*(1+BQ187)+魂兽1!J189+化神!E186+魂骨!D186+魂环!E186+神兵!F185+神兵!Y185+魂核1!J187</f>
        <v>137485.26640000002</v>
      </c>
      <c r="AW187">
        <f>(星级!AK187+阶位!AM187+战魄!G187+武魂!AM187+众神殿!G187+精神空间!AM186+天赋!AL187+魂师之魄1!K187)*(1+BR187)+魂兽1!K189+化神!F186+魂骨!E186+魂环!F186+神兵!G185+神兵!Z185+魂核1!K187</f>
        <v>182315.00719999999</v>
      </c>
      <c r="AX187">
        <f>(星级!AL187+阶位!AN187+战魄!H187+武魂!AN187+众神殿!H187+精神空间!AN186+天赋!AM187+魂师之魄1!L187)*(1+BS187)+魂兽1!L189+化神!G186+魂骨!F186+魂环!G186+神兵!H185+神兵!AA185+魂核1!L187</f>
        <v>3007.0650000000001</v>
      </c>
      <c r="AY187">
        <f>(星级!AM187+阶位!AO187+战魄!I187+武魂!AO187+众神殿!I187+精神空间!AO186+天赋!AN187+魂师之魄1!M187)*(1+BT187)+魂兽1!M189+化神!H186+魂骨!G186+魂环!H186+神兵!I185+神兵!AB185+魂核1!M187</f>
        <v>2453.3209999999999</v>
      </c>
      <c r="AZ187">
        <f>(星级!AN187+阶位!AP187+战魄!J187+武魂!AP187+众神殿!J187+精神空间!AP186+天赋!AO187+魂师之魄1!N187)*(1+BU187)+魂兽1!N189+化神!I186+魂骨!H186+魂环!I186+神兵!J185+神兵!AC185+魂核1!N187</f>
        <v>2534.5855440000005</v>
      </c>
      <c r="BA187">
        <f>(星级!AO187+阶位!AQ187+战魄!K187+武魂!AQ187+众神殿!K187+精神空间!AQ186+天赋!AP187+魂师之魄1!O187)*(1+BV187)+魂兽1!O189+化神!J186+魂骨!I186+魂环!J186+神兵!K185+神兵!AD185+魂核1!O187</f>
        <v>2453.3209999999999</v>
      </c>
      <c r="BB187">
        <f>(星级!AP187+阶位!AR187+战魄!L187+武魂!AR187+众神殿!L187+精神空间!AR186+天赋!AQ187+魂师之魄1!P187)*(1+BW187)+魂兽1!P189+化神!K186+魂骨!J186+魂环!K186+神兵!L185+神兵!AE185+魂核1!P187</f>
        <v>3137.665</v>
      </c>
      <c r="BC187">
        <f>(星级!AQ187+阶位!AS187+战魄!M187+武魂!AS187+众神殿!M187+精神空间!AS186+天赋!AR187+魂师之魄1!Q187)*(1+BX187)+魂兽1!Q189+化神!L186+魂骨!K186+魂环!L186+神兵!M185+神兵!AF185+魂核1!Q187</f>
        <v>2463.7690000000002</v>
      </c>
      <c r="BD187">
        <f>(星级!AR187+阶位!AT187+战魄!N187+武魂!AT187+众神殿!N187+精神空间!AT186+天赋!AS187+魂师之魄1!R187)*(1+BY187)+魂兽1!R189+化神!M186+魂骨!L186+魂环!M186+神兵!N185+神兵!AG185+魂核1!R187</f>
        <v>18719.8</v>
      </c>
      <c r="BE187">
        <f>(星级!AS187+阶位!AU187+战魄!O187+武魂!AU187+众神殿!O187+精神空间!AU186+天赋!AT187+魂师之魄1!S187)*(1+BZ187)+魂兽1!S189+化神!N186+魂骨!M186+魂环!N186+神兵!O185+神兵!AH185+魂核1!S187</f>
        <v>276</v>
      </c>
      <c r="BF187">
        <f>(星级!AT187+阶位!AV187+战魄!P187+武魂!AV187+众神殿!P187+精神空间!AV186+天赋!AU187+魂师之魄1!T187)*(1+CA187)+魂兽1!T189+化神!O186+魂骨!N186+魂环!O186+神兵!P185+神兵!AI185+魂核1!T187</f>
        <v>147635.61040000001</v>
      </c>
      <c r="BG187">
        <f>(星级!AU187+阶位!AW187+战魄!Q187+武魂!AW187+众神殿!Q187+精神空间!AW186+天赋!AV187+魂师之魄1!U187)*(1+CB187)+魂兽1!U189+化神!P186+魂骨!O186+魂环!P186+神兵!Q185+神兵!AJ185+魂核1!U187</f>
        <v>147635.61040000001</v>
      </c>
      <c r="BH187">
        <f>化神!R186+魂环!Q186</f>
        <v>66655</v>
      </c>
      <c r="BI187">
        <f>化神!S186+魂环!R186</f>
        <v>66655</v>
      </c>
      <c r="BJ187">
        <f>魂环!S186</f>
        <v>2000</v>
      </c>
      <c r="BK187">
        <f>魂环!T186</f>
        <v>2000</v>
      </c>
      <c r="BL187">
        <f>魂核1!Y187+神器1!AD187+VLOOKUP(精神空间!$B$2,精神空间!$BR$4:$BT$11,2,)</f>
        <v>0.78991</v>
      </c>
      <c r="BM187">
        <f>魂核1!Z187+神器1!AE187+VLOOKUP(精神空间!$B$2,精神空间!$BR$4:$BT$11,2,)</f>
        <v>0.78991</v>
      </c>
      <c r="BO187">
        <f>战魄!T187+武魂!AZ187+好感度!D186+魂师之魄1!Y187+神器1!M187+魂兽1!X189+精神空间!BA186+精神空间!BC186</f>
        <v>3.1779099999999998</v>
      </c>
      <c r="BP187">
        <f>战魄!U187+武魂!BA187+好感度!E186+魂师之魄1!Z187+神器1!N187+魂兽1!Y189+精神空间!BB186+精神空间!BD186</f>
        <v>2.1779099999999998</v>
      </c>
      <c r="BQ187">
        <f>战魄!V187+武魂!BB187+好感度!F186+魂师之魄1!AA187+神器1!O187+魂兽1!Z189</f>
        <v>1.08</v>
      </c>
      <c r="BR187">
        <f>战魄!W187+武魂!BC187+好感度!G186+魂师之魄1!AB187+神器1!P187+魂兽1!AA189</f>
        <v>1.08</v>
      </c>
      <c r="BS187">
        <f>战魄!X187+武魂!BD187+好感度!H186+魂师之魄1!AC187+神器1!Q187+魂兽1!AB189</f>
        <v>1.6120000000000001</v>
      </c>
      <c r="BT187">
        <f>战魄!Y187+武魂!BE187+好感度!I186+魂师之魄1!AD187+神器1!R187+魂兽1!AC189</f>
        <v>1.6120000000000001</v>
      </c>
      <c r="BU187">
        <f>战魄!Z187+武魂!BF187+好感度!J186+魂师之魄1!AE187+神器1!S187+魂兽1!AD189</f>
        <v>1.6120000000000001</v>
      </c>
      <c r="BV187">
        <f>战魄!AA187+武魂!BG187+好感度!K186+魂师之魄1!AF187+神器1!T187+魂兽1!AE189</f>
        <v>1.6120000000000001</v>
      </c>
      <c r="BW187">
        <f>战魄!AB187+武魂!BH187+好感度!L186+魂师之魄1!AG187+神器1!U187+魂兽1!AF189</f>
        <v>1.6120000000000001</v>
      </c>
      <c r="BX187">
        <f>战魄!AC187+武魂!BI187+好感度!M186+魂师之魄1!AH187+神器1!V187+魂兽1!AG189</f>
        <v>1.6120000000000001</v>
      </c>
      <c r="BY187">
        <f>战魄!AD187+武魂!BJ187+好感度!N186+魂师之魄1!AI187+神器1!W187+魂兽1!AH189</f>
        <v>1.54</v>
      </c>
      <c r="BZ187">
        <f>战魄!AE187+武魂!BK187+好感度!O186+魂师之魄1!AJ187+神器1!X187+魂兽1!AI189</f>
        <v>1.2999999999999998</v>
      </c>
      <c r="CA187">
        <f>战魄!AF187+武魂!BL187+好感度!P186+魂师之魄1!AK187+神器1!Y187+魂兽1!AJ189</f>
        <v>1.08</v>
      </c>
      <c r="CB187">
        <f>战魄!AG187+武魂!BM187+好感度!Q186+魂师之魄1!AL187+神器1!Z187+魂兽1!AK189</f>
        <v>1.08</v>
      </c>
    </row>
    <row r="188" spans="2:80" x14ac:dyDescent="0.2">
      <c r="B188">
        <v>184</v>
      </c>
      <c r="D188">
        <f>(星级!D188+阶位!D188+战魄!D188+武魂!D188+众神殿!D188+精神空间!D187+天赋!C188+魂师之魄1!H188)*(1+BO188)+魂兽1!H190+化神!C187+魂骨!B187+魂环!C187+神兵!D186+神兵!W186+魂核1!H188</f>
        <v>2550072.8452669401</v>
      </c>
      <c r="E188">
        <f>(星级!E188+阶位!E188+战魄!E188+武魂!E188+众神殿!E188+精神空间!E187+天赋!D188+魂师之魄1!I188)*(1+BP188)+魂兽1!I190+化神!D187+魂骨!C187+魂环!D187+神兵!E186+神兵!X186+魂核1!I188</f>
        <v>574441.16633377993</v>
      </c>
      <c r="F188">
        <f>(星级!F188+阶位!F188+战魄!F188+武魂!F188+众神殿!F188+精神空间!F187+天赋!E188+魂师之魄1!J188)*(1+BQ188)+魂兽1!J190+化神!E187+魂骨!D187+魂环!E187+神兵!F186+神兵!Y186+魂核1!J188</f>
        <v>231978.98832</v>
      </c>
      <c r="G188">
        <f>(星级!G188+阶位!G188+战魄!G188+武魂!G188+众神殿!G188+精神空间!G187+天赋!F188+魂师之魄1!K188)*(1+BR188)+魂兽1!K190+化神!F187+魂骨!E187+魂环!F187+神兵!G186+神兵!Z186+魂核1!K188</f>
        <v>174331.78831999999</v>
      </c>
      <c r="H188">
        <f>(星级!H188+阶位!H188+战魄!H188+武魂!H188+众神殿!H188+精神空间!H187+天赋!G188+魂师之魄1!L188)*(1+BS188)+魂兽1!L190+化神!G187+魂骨!F187+魂环!G187+神兵!H186+神兵!AA186+魂核1!L188</f>
        <v>3009.6770000000001</v>
      </c>
      <c r="I188">
        <f>(星级!I188+阶位!I188+战魄!I188+武魂!I188+众神殿!I188+精神空间!I187+天赋!H188+魂师之魄1!M188)*(1+BT188)+魂兽1!M190+化神!H187+魂骨!G187+魂环!H187+神兵!I186+神兵!AB186+魂核1!M188</f>
        <v>2455.933</v>
      </c>
      <c r="J188">
        <f>(星级!J188+阶位!J188+战魄!J188+武魂!J188+众神殿!J188+精神空间!J187+天赋!I188+魂师之魄1!N188)*(1+BU188)+魂兽1!N190+化神!I187+魂骨!H187+魂环!I187+神兵!J186+神兵!AC186+魂核1!N188</f>
        <v>2537.1975440000001</v>
      </c>
      <c r="K188">
        <f>(星级!K188+阶位!K188+战魄!K188+武魂!K188+众神殿!K188+精神空间!K187+天赋!J188+魂师之魄1!O188)*(1+BV188)+魂兽1!O190+化神!J187+魂骨!I187+魂环!J187+神兵!K186+神兵!AD186+魂核1!O188</f>
        <v>2466.3810000000003</v>
      </c>
      <c r="L188">
        <f>(星级!L188+阶位!L188+战魄!L188+武魂!L188+众神殿!L188+精神空间!L187+天赋!K188+魂师之魄1!P188)*(1+BW188)+魂兽1!P190+化神!K187+魂骨!J187+魂环!K187+神兵!L186+神兵!AE186+魂核1!P188</f>
        <v>3140.277</v>
      </c>
      <c r="M188">
        <f>(星级!M188+阶位!M188+战魄!M188+武魂!M188+众神殿!M188+精神空间!M187+天赋!L188+魂师之魄1!Q188)*(1+BX188)+魂兽1!Q190+化神!L187+魂骨!K187+魂环!L187+神兵!M186+神兵!AF186+魂核1!Q188</f>
        <v>2466.3810000000003</v>
      </c>
      <c r="N188">
        <f>(星级!N188+阶位!N188+战魄!N188+武魂!N188+众神殿!N188+精神空间!N187+天赋!M188+魂师之魄1!R188)*(1+BY188)+魂兽1!R190+化神!M187+魂骨!L187+魂环!M187+神兵!N186+神兵!AG186+魂核1!R188</f>
        <v>47117</v>
      </c>
      <c r="O188">
        <f>(星级!O188+阶位!O188+战魄!O188+武魂!O188+众神殿!O188+精神空间!O187+天赋!N188+魂师之魄1!S188)*(1+BZ188)+魂兽1!S190+化神!N187+魂骨!M187+魂环!N187+神兵!O186+神兵!AH186+魂核1!S188</f>
        <v>138.6</v>
      </c>
      <c r="P188">
        <f>(星级!P188+阶位!P188+战魄!P188+武魂!P188+众神殿!P188+精神空间!P187+天赋!O188+魂师之魄1!T188)*(1+CA188)+魂兽1!T190+化神!O187+魂骨!N187+魂环!O187+神兵!P186+神兵!AI186+魂核1!T188</f>
        <v>153960.32879999999</v>
      </c>
      <c r="Q188">
        <f>(星级!Q188+阶位!Q188+战魄!Q188+武魂!Q188+众神殿!Q188+精神空间!Q187+天赋!P188+魂师之魄1!U188)*(1+CB188)+魂兽1!U190+化神!P187+魂骨!O187+魂环!P187+神兵!Q186+神兵!AJ186+魂核1!U188</f>
        <v>153960.32879999999</v>
      </c>
      <c r="R188">
        <f>化神!R187+魂环!Q187</f>
        <v>66655</v>
      </c>
      <c r="S188">
        <f>化神!S187+魂环!R187</f>
        <v>66655</v>
      </c>
      <c r="T188">
        <f>魂环!S187</f>
        <v>2000</v>
      </c>
      <c r="U188">
        <f>魂环!T187</f>
        <v>2000</v>
      </c>
      <c r="V188">
        <f>魂核1!Y188+神器1!AD188+VLOOKUP(精神空间!$B$2,精神空间!$BR$4:$BT$11,2,)</f>
        <v>0.78991</v>
      </c>
      <c r="W188">
        <f>魂核1!Z188+神器1!AE188+VLOOKUP(精神空间!$B$2,精神空间!$BR$4:$BT$11,2,)</f>
        <v>0.78991</v>
      </c>
      <c r="Y188">
        <f>(星级!S188+阶位!T188+战魄!D188+武魂!T188+众神殿!D188+精神空间!T187+天赋!S188+魂师之魄1!H188)*(1+BO188)+魂兽1!H190+化神!C187+魂骨!B187+魂环!C187+神兵!D186+神兵!W186+魂核1!H188</f>
        <v>2518549.5701092798</v>
      </c>
      <c r="Z188">
        <f>(星级!T188+阶位!U188+战魄!E188+武魂!U188+众神殿!E188+精神空间!U187+天赋!T188+魂师之魄1!I188)*(1+BP188)+魂兽1!I190+化神!D187+魂骨!C187+魂环!D187+神兵!E186+神兵!X186+魂核1!I188</f>
        <v>561070.80914898007</v>
      </c>
      <c r="AA188">
        <f>(星级!U188+阶位!V188+战魄!F188+武魂!V188+众神殿!F188+精神空间!V187+天赋!U188+魂师之魄1!J188)*(1+BQ188)+魂兽1!J190+化神!E187+魂骨!D187+魂环!E187+神兵!F186+神兵!Y186+魂核1!J188</f>
        <v>206158.00143999999</v>
      </c>
      <c r="AB188">
        <f>(星级!V188+阶位!W188+战魄!G188+武魂!W188+众神殿!G188+精神空间!W187+天赋!V188+魂师之魄1!K188)*(1+BR188)+魂兽1!K190+化神!F187+魂骨!E187+魂环!F187+神兵!G186+神兵!Z186+魂核1!K188</f>
        <v>158328.40143999999</v>
      </c>
      <c r="AC188">
        <f>(星级!W188+阶位!X188+战魄!H188+武魂!X188+众神殿!H188+精神空间!X187+天赋!W188+魂师之魄1!L188)*(1+BS188)+魂兽1!L190+化神!G187+魂骨!F187+魂环!G187+神兵!H186+神兵!AA186+魂核1!L188</f>
        <v>2982.0942800000003</v>
      </c>
      <c r="AD188">
        <f>(星级!X188+阶位!Y188+战魄!I188+武魂!Y188+众神殿!I188+精神空间!Y187+天赋!X188+魂师之魄1!M188)*(1+BT188)+魂兽1!M190+化神!H187+魂骨!G187+魂环!H187+神兵!I186+神兵!AB186+魂核1!M188</f>
        <v>2428.3502800000001</v>
      </c>
      <c r="AE188">
        <f>(星级!Y188+阶位!Z188+战魄!J188+武魂!Z188+众神殿!J188+精神空间!Z187+天赋!Y188+魂师之魄1!N188)*(1+BU188)+魂兽1!N190+化神!I187+魂骨!H187+魂环!I187+神兵!J186+神兵!AC186+魂核1!N188</f>
        <v>2564.780264</v>
      </c>
      <c r="AF188">
        <f>(星级!Z188+阶位!AA188+战魄!K188+武魂!AA188+众神殿!K188+精神空间!AA187+天赋!Z188+魂师之魄1!O188)*(1+BV188)+魂兽1!O190+化神!J187+魂骨!I187+魂环!J187+神兵!K186+神兵!AD186+魂核1!O188</f>
        <v>2493.9637199999997</v>
      </c>
      <c r="AG188">
        <f>(星级!AA188+阶位!AB188+战魄!L188+武魂!AB188+众神殿!L188+精神空间!AB187+天赋!AA188+魂师之魄1!P188)*(1+BW188)+魂兽1!P190+化神!K187+魂骨!J187+魂环!K187+神兵!L186+神兵!AE186+魂核1!P188</f>
        <v>3140.277</v>
      </c>
      <c r="AH188">
        <f>(星级!AB188+阶位!AC188+战魄!M188+武魂!AC188+众神殿!M188+精神空间!AC187+天赋!AB188+魂师之魄1!Q188)*(1+BX188)+魂兽1!Q190+化神!L187+魂骨!K187+魂环!L187+神兵!M186+神兵!AF186+魂核1!Q188</f>
        <v>2466.3810000000003</v>
      </c>
      <c r="AI188">
        <f>(星级!AC188+阶位!AD188+战魄!N188+武魂!AD188+众神殿!N188+精神空间!AD187+天赋!AC188+魂师之魄1!R188)*(1+BY188)+魂兽1!R190+化神!M187+魂骨!L187+魂环!M187+神兵!N186+神兵!AG186+魂核1!R188</f>
        <v>37642.800000000003</v>
      </c>
      <c r="AJ188">
        <f>(星级!AD188+阶位!AE188+战魄!O188+武魂!AE188+众神殿!O188+精神空间!AE187+天赋!AD188+魂师之魄1!S188)*(1+BZ188)+魂兽1!S190+化神!N187+魂骨!M187+魂环!N187+神兵!O186+神兵!AH186+魂核1!S188</f>
        <v>219.45000000000002</v>
      </c>
      <c r="AK188">
        <f>(星级!AE188+阶位!AF188+战魄!P188+武魂!AF188+众神殿!P188+精神空间!AF187+天赋!AE188+魂师之魄1!T188)*(1+CA188)+魂兽1!T190+化神!O187+魂骨!N187+魂环!O187+神兵!P186+神兵!AI186+魂核1!T188</f>
        <v>147645.44880000001</v>
      </c>
      <c r="AL188">
        <f>(星级!AF188+阶位!AG188+战魄!Q188+武魂!AG188+众神殿!Q188+精神空间!AG187+天赋!AF188+魂师之魄1!U188)*(1+CB188)+魂兽1!U190+化神!P187+魂骨!O187+魂环!P187+神兵!Q186+神兵!AJ186+魂核1!U188</f>
        <v>147645.44880000001</v>
      </c>
      <c r="AM188">
        <f>化神!R187+魂环!Q187</f>
        <v>66655</v>
      </c>
      <c r="AN188">
        <f>化神!S187+魂环!R187</f>
        <v>66655</v>
      </c>
      <c r="AO188">
        <f>魂环!S187</f>
        <v>2000</v>
      </c>
      <c r="AP188">
        <f>魂环!T187</f>
        <v>2000</v>
      </c>
      <c r="AQ188">
        <f>魂核1!Y188+神器1!AD188+VLOOKUP(精神空间!$B$2,精神空间!$BR$4:$BT$11,2,)</f>
        <v>0.78991</v>
      </c>
      <c r="AR188">
        <f>魂核1!Z188+神器1!AE188+VLOOKUP(精神空间!$B$2,精神空间!$BR$4:$BT$11,2,)</f>
        <v>0.78991</v>
      </c>
      <c r="AT188">
        <f>(星级!AH188+阶位!AJ188+战魄!D188+武魂!AJ188+众神殿!D188+精神空间!AJ187+天赋!AI188+魂师之魄1!H188)*(1+BO188)+魂兽1!H190+化神!C187+魂骨!B187+魂环!C187+神兵!D186+神兵!W186+魂核1!H188</f>
        <v>2277890.9829176199</v>
      </c>
      <c r="AU188">
        <f>(星级!AI188+阶位!AK188+战魄!E188+武魂!AK188+众神殿!E188+精神空间!AK187+天赋!AJ188+魂师之魄1!I188)*(1+BP188)+魂兽1!I190+化神!D187+魂骨!C187+魂环!D187+神兵!E186+神兵!X186+魂核1!I188</f>
        <v>629584.42590509995</v>
      </c>
      <c r="AV188">
        <f>(星级!AJ188+阶位!AL188+战魄!F188+武魂!AL188+众神殿!F188+精神空间!AL187+天赋!AK188+魂师之魄1!J188)*(1+BQ188)+魂兽1!J190+化神!E187+魂骨!D187+魂环!E187+神兵!F186+神兵!Y186+魂核1!J188</f>
        <v>137548.6856</v>
      </c>
      <c r="AW188">
        <f>(星级!AK188+阶位!AM188+战魄!G188+武魂!AM188+众神殿!G188+精神空间!AM187+天赋!AL188+魂师之魄1!K188)*(1+BR188)+魂兽1!K190+化神!F187+魂骨!E187+魂环!F187+神兵!G186+神兵!Z186+魂核1!K188</f>
        <v>182409.04399999999</v>
      </c>
      <c r="AX188">
        <f>(星级!AL188+阶位!AN188+战魄!H188+武魂!AN188+众神殿!H188+精神空间!AN187+天赋!AM188+魂师之魄1!L188)*(1+BS188)+魂兽1!L190+化神!G187+魂骨!F187+魂环!G187+神兵!H186+神兵!AA186+魂核1!L188</f>
        <v>3009.6770000000001</v>
      </c>
      <c r="AY188">
        <f>(星级!AM188+阶位!AO188+战魄!I188+武魂!AO188+众神殿!I188+精神空间!AO187+天赋!AN188+魂师之魄1!M188)*(1+BT188)+魂兽1!M190+化神!H187+魂骨!G187+魂环!H187+神兵!I186+神兵!AB186+魂核1!M188</f>
        <v>2455.933</v>
      </c>
      <c r="AZ188">
        <f>(星级!AN188+阶位!AP188+战魄!J188+武魂!AP188+众神殿!J188+精神空间!AP187+天赋!AO188+魂师之魄1!N188)*(1+BU188)+魂兽1!N190+化神!I187+魂骨!H187+魂环!I187+神兵!J186+神兵!AC186+魂核1!N188</f>
        <v>2537.1975440000001</v>
      </c>
      <c r="BA188">
        <f>(星级!AO188+阶位!AQ188+战魄!K188+武魂!AQ188+众神殿!K188+精神空间!AQ187+天赋!AP188+魂师之魄1!O188)*(1+BV188)+魂兽1!O190+化神!J187+魂骨!I187+魂环!J187+神兵!K186+神兵!AD186+魂核1!O188</f>
        <v>2455.933</v>
      </c>
      <c r="BB188">
        <f>(星级!AP188+阶位!AR188+战魄!L188+武魂!AR188+众神殿!L188+精神空间!AR187+天赋!AQ188+魂师之魄1!P188)*(1+BW188)+魂兽1!P190+化神!K187+魂骨!J187+魂环!K187+神兵!L186+神兵!AE186+魂核1!P188</f>
        <v>3140.277</v>
      </c>
      <c r="BC188">
        <f>(星级!AQ188+阶位!AS188+战魄!M188+武魂!AS188+众神殿!M188+精神空间!AS187+天赋!AR188+魂师之魄1!Q188)*(1+BX188)+魂兽1!Q190+化神!L187+魂骨!K187+魂环!L187+神兵!M186+神兵!AF186+魂核1!Q188</f>
        <v>2466.3810000000003</v>
      </c>
      <c r="BD188">
        <f>(星级!AR188+阶位!AT188+战魄!N188+武魂!AT188+众神殿!N188+精神空间!AT187+天赋!AS188+魂师之魄1!R188)*(1+BY188)+魂兽1!R190+化神!M187+魂骨!L187+魂环!M187+神兵!N186+神兵!AG186+魂核1!R188</f>
        <v>18821.400000000001</v>
      </c>
      <c r="BE188">
        <f>(星级!AS188+阶位!AU188+战魄!O188+武魂!AU188+众神殿!O188+精神空间!AU187+天赋!AT188+魂师之魄1!S188)*(1+BZ188)+魂兽1!S190+化神!N187+魂骨!M187+魂环!N187+神兵!O186+神兵!AH186+魂核1!S188</f>
        <v>277.2</v>
      </c>
      <c r="BF188">
        <f>(星级!AT188+阶位!AV188+战魄!P188+武魂!AV188+众神殿!P188+精神空间!AV187+天赋!AU188+魂师之魄1!T188)*(1+CA188)+魂兽1!T190+化神!O187+魂骨!N187+魂环!O187+神兵!P186+神兵!AI186+魂核1!T188</f>
        <v>147645.44880000001</v>
      </c>
      <c r="BG188">
        <f>(星级!AU188+阶位!AW188+战魄!Q188+武魂!AW188+众神殿!Q188+精神空间!AW187+天赋!AV188+魂师之魄1!U188)*(1+CB188)+魂兽1!U190+化神!P187+魂骨!O187+魂环!P187+神兵!Q186+神兵!AJ186+魂核1!U188</f>
        <v>147645.44880000001</v>
      </c>
      <c r="BH188">
        <f>化神!R187+魂环!Q187</f>
        <v>66655</v>
      </c>
      <c r="BI188">
        <f>化神!S187+魂环!R187</f>
        <v>66655</v>
      </c>
      <c r="BJ188">
        <f>魂环!S187</f>
        <v>2000</v>
      </c>
      <c r="BK188">
        <f>魂环!T187</f>
        <v>2000</v>
      </c>
      <c r="BL188">
        <f>魂核1!Y188+神器1!AD188+VLOOKUP(精神空间!$B$2,精神空间!$BR$4:$BT$11,2,)</f>
        <v>0.78991</v>
      </c>
      <c r="BM188">
        <f>魂核1!Z188+神器1!AE188+VLOOKUP(精神空间!$B$2,精神空间!$BR$4:$BT$11,2,)</f>
        <v>0.78991</v>
      </c>
      <c r="BO188">
        <f>战魄!T188+武魂!AZ188+好感度!D187+魂师之魄1!Y188+神器1!M188+魂兽1!X190+精神空间!BA187+精神空间!BC187</f>
        <v>3.1779099999999998</v>
      </c>
      <c r="BP188">
        <f>战魄!U188+武魂!BA188+好感度!E187+魂师之魄1!Z188+神器1!N188+魂兽1!Y190+精神空间!BB187+精神空间!BD187</f>
        <v>2.1779099999999998</v>
      </c>
      <c r="BQ188">
        <f>战魄!V188+武魂!BB188+好感度!F187+魂师之魄1!AA188+神器1!O188+魂兽1!Z190</f>
        <v>1.08</v>
      </c>
      <c r="BR188">
        <f>战魄!W188+武魂!BC188+好感度!G187+魂师之魄1!AB188+神器1!P188+魂兽1!AA190</f>
        <v>1.08</v>
      </c>
      <c r="BS188">
        <f>战魄!X188+武魂!BD188+好感度!H187+魂师之魄1!AC188+神器1!Q188+魂兽1!AB190</f>
        <v>1.6120000000000001</v>
      </c>
      <c r="BT188">
        <f>战魄!Y188+武魂!BE188+好感度!I187+魂师之魄1!AD188+神器1!R188+魂兽1!AC190</f>
        <v>1.6120000000000001</v>
      </c>
      <c r="BU188">
        <f>战魄!Z188+武魂!BF188+好感度!J187+魂师之魄1!AE188+神器1!S188+魂兽1!AD190</f>
        <v>1.6120000000000001</v>
      </c>
      <c r="BV188">
        <f>战魄!AA188+武魂!BG188+好感度!K187+魂师之魄1!AF188+神器1!T188+魂兽1!AE190</f>
        <v>1.6120000000000001</v>
      </c>
      <c r="BW188">
        <f>战魄!AB188+武魂!BH188+好感度!L187+魂师之魄1!AG188+神器1!U188+魂兽1!AF190</f>
        <v>1.6120000000000001</v>
      </c>
      <c r="BX188">
        <f>战魄!AC188+武魂!BI188+好感度!M187+魂师之魄1!AH188+神器1!V188+魂兽1!AG190</f>
        <v>1.6120000000000001</v>
      </c>
      <c r="BY188">
        <f>战魄!AD188+武魂!BJ188+好感度!N187+魂师之魄1!AI188+神器1!W188+魂兽1!AH190</f>
        <v>1.54</v>
      </c>
      <c r="BZ188">
        <f>战魄!AE188+武魂!BK188+好感度!O187+魂师之魄1!AJ188+神器1!X188+魂兽1!AI190</f>
        <v>1.31</v>
      </c>
      <c r="CA188">
        <f>战魄!AF188+武魂!BL188+好感度!P187+魂师之魄1!AK188+神器1!Y188+魂兽1!AJ190</f>
        <v>1.08</v>
      </c>
      <c r="CB188">
        <f>战魄!AG188+武魂!BM188+好感度!Q187+魂师之魄1!AL188+神器1!Z188+魂兽1!AK190</f>
        <v>1.08</v>
      </c>
    </row>
    <row r="189" spans="2:80" x14ac:dyDescent="0.2">
      <c r="B189">
        <v>185</v>
      </c>
      <c r="D189">
        <f>(星级!D189+阶位!D189+战魄!D189+武魂!D189+众神殿!D189+精神空间!D188+天赋!C189+魂师之魄1!H189)*(1+BO189)+魂兽1!H191+化神!C188+魂骨!B188+魂环!C188+神兵!D187+神兵!W187+魂核1!H189</f>
        <v>2551831.7453769399</v>
      </c>
      <c r="E189">
        <f>(星级!E189+阶位!E189+战魄!E189+武魂!E189+众神殿!E189+精神空间!E188+天赋!D189+魂师之魄1!I189)*(1+BP189)+魂兽1!I191+化神!D188+魂骨!C188+魂环!D188+神兵!E187+神兵!X187+魂核1!I189</f>
        <v>574809.80389377999</v>
      </c>
      <c r="F189">
        <f>(星级!F189+阶位!F189+战魄!F189+武魂!F189+众神殿!F189+精神空间!F188+天赋!E189+魂师之魄1!J189)*(1+BQ189)+魂兽1!J191+化神!E188+魂骨!D188+魂环!E188+神兵!F187+神兵!Y187+魂核1!J189</f>
        <v>232110.02832000001</v>
      </c>
      <c r="G189">
        <f>(星级!G189+阶位!G189+战魄!G189+武魂!G189+众神殿!G189+精神空间!G188+天赋!F189+魂师之魄1!K189)*(1+BR189)+魂兽1!K191+化神!F188+魂骨!E188+魂环!F188+神兵!G187+神兵!Z187+魂核1!K189</f>
        <v>174419.14832000001</v>
      </c>
      <c r="H189">
        <f>(星级!H189+阶位!H189+战魄!H189+武魂!H189+众神殿!H189+精神空间!H188+天赋!G189+魂师之魄1!L189)*(1+BS189)+魂兽1!L191+化神!G188+魂骨!F188+魂环!G188+神兵!H187+神兵!AA187+魂核1!L189</f>
        <v>3035.3540000000003</v>
      </c>
      <c r="I189">
        <f>(星级!I189+阶位!I189+战魄!I189+武魂!I189+众神殿!I189+精神空间!I188+天赋!H189+魂师之魄1!M189)*(1+BT189)+魂兽1!M191+化神!H188+魂骨!G188+魂环!H188+神兵!I187+神兵!AB187+魂核1!M189</f>
        <v>2458.5450000000001</v>
      </c>
      <c r="J189">
        <f>(星级!J189+阶位!J189+战魄!J189+武魂!J189+众神殿!J189+精神空间!J188+天赋!I189+魂师之魄1!N189)*(1+BU189)+魂兽1!N191+化神!I188+魂骨!H188+魂环!I188+神兵!J187+神兵!AC187+魂核1!N189</f>
        <v>2539.8095440000002</v>
      </c>
      <c r="K189">
        <f>(星级!K189+阶位!K189+战魄!K189+武魂!K189+众神殿!K189+精神空间!K188+天赋!J189+魂师之魄1!O189)*(1+BV189)+魂兽1!O191+化神!J188+魂骨!I188+魂环!J188+神兵!K187+神兵!AD187+魂核1!O189</f>
        <v>2468.9929999999999</v>
      </c>
      <c r="L189">
        <f>(星级!L189+阶位!L189+战魄!L189+武魂!L189+众神殿!L189+精神空间!L188+天赋!K189+魂师之魄1!P189)*(1+BW189)+魂兽1!P191+化神!K188+魂骨!J188+魂环!K188+神兵!L187+神兵!AE187+魂核1!P189</f>
        <v>3142.8890000000001</v>
      </c>
      <c r="M189">
        <f>(星级!M189+阶位!M189+战魄!M189+武魂!M189+众神殿!M189+精神空间!M188+天赋!L189+魂师之魄1!Q189)*(1+BX189)+魂兽1!Q191+化神!L188+魂骨!K188+魂环!L188+神兵!M187+神兵!AF187+魂核1!Q189</f>
        <v>2468.9929999999999</v>
      </c>
      <c r="N189">
        <f>(星级!N189+阶位!N189+战魄!N189+武魂!N189+众神殿!N189+精神空间!N188+天赋!M189+魂师之魄1!R189)*(1+BY189)+魂兽1!R191+化神!M188+魂骨!L188+魂环!M188+神兵!N187+神兵!AG187+魂核1!R189</f>
        <v>47371</v>
      </c>
      <c r="O189">
        <f>(星级!O189+阶位!O189+战魄!O189+武魂!O189+众神殿!O189+精神空间!O188+天赋!N189+魂师之魄1!S189)*(1+BZ189)+魂兽1!S191+化神!N188+魂骨!M188+魂环!N188+神兵!O187+神兵!AH187+魂核1!S189</f>
        <v>138.6</v>
      </c>
      <c r="P189">
        <f>(星级!P189+阶位!P189+战魄!P189+武魂!P189+众神殿!P189+精神空间!P188+天赋!O189+魂师之魄1!T189)*(1+CA189)+魂兽1!T191+化神!O188+魂骨!N188+魂环!O188+神兵!P187+神兵!AI187+魂核1!T189</f>
        <v>153970.1672</v>
      </c>
      <c r="Q189">
        <f>(星级!Q189+阶位!Q189+战魄!Q189+武魂!Q189+众神殿!Q189+精神空间!Q188+天赋!P189+魂师之魄1!U189)*(1+CB189)+魂兽1!U191+化神!P188+魂骨!O188+魂环!P188+神兵!Q187+神兵!AJ187+魂核1!U189</f>
        <v>153970.1672</v>
      </c>
      <c r="R189">
        <f>化神!R188+魂环!Q188</f>
        <v>66655</v>
      </c>
      <c r="S189">
        <f>化神!S188+魂环!R188</f>
        <v>66655</v>
      </c>
      <c r="T189">
        <f>魂环!S188</f>
        <v>2000</v>
      </c>
      <c r="U189">
        <f>魂环!T188</f>
        <v>2000</v>
      </c>
      <c r="V189">
        <f>魂核1!Y189+神器1!AD189+VLOOKUP(精神空间!$B$2,精神空间!$BR$4:$BT$11,2,)</f>
        <v>0.78991</v>
      </c>
      <c r="W189">
        <f>魂核1!Z189+神器1!AE189+VLOOKUP(精神空间!$B$2,精神空间!$BR$4:$BT$11,2,)</f>
        <v>0.78991</v>
      </c>
      <c r="Y189">
        <f>(星级!S189+阶位!T189+战魄!D189+武魂!T189+众神殿!D189+精神空间!T188+天赋!S189+魂师之魄1!H189)*(1+BO189)+魂兽1!H191+化神!C188+魂骨!B188+魂环!C188+神兵!D187+神兵!W187+魂核1!H189</f>
        <v>2520128.8200892801</v>
      </c>
      <c r="Z189">
        <f>(星级!T189+阶位!U189+战魄!E189+武魂!U189+众神殿!E189+精神空间!U188+天赋!T189+魂师之魄1!I189)*(1+BP189)+魂兽1!I191+化神!D188+魂骨!C188+魂环!D188+神兵!E187+神兵!X187+魂核1!I189</f>
        <v>561455.33625897998</v>
      </c>
      <c r="AA189">
        <f>(星级!U189+阶位!V189+战魄!F189+武魂!V189+众神殿!F189+精神空间!V188+天赋!U189+魂师之魄1!J189)*(1+BQ189)+魂兽1!J191+化神!E188+魂骨!D188+魂环!E188+神兵!F187+神兵!Y187+魂核1!J189</f>
        <v>206262.00143999999</v>
      </c>
      <c r="AB189">
        <f>(星级!V189+阶位!W189+战魄!G189+武魂!W189+众神殿!G189+精神空间!W188+天赋!V189+魂师之魄1!K189)*(1+BR189)+魂兽1!K191+化神!F188+魂骨!E188+魂环!F188+神兵!G187+神兵!Z187+魂核1!K189</f>
        <v>158399.12144000002</v>
      </c>
      <c r="AC189">
        <f>(星级!W189+阶位!X189+战魄!H189+武魂!X189+众神殿!H189+精神空间!X188+天赋!W189+魂师之魄1!L189)*(1+BS189)+魂兽1!L191+化神!G188+魂骨!F188+魂环!G188+神兵!H187+神兵!AA187+魂核1!L189</f>
        <v>3007.5600800000002</v>
      </c>
      <c r="AD189">
        <f>(星级!X189+阶位!Y189+战魄!I189+武魂!Y189+众神殿!I189+精神空间!Y188+天赋!X189+魂师之魄1!M189)*(1+BT189)+魂兽1!M191+化神!H188+魂骨!G188+魂环!H188+神兵!I187+神兵!AB187+魂核1!M189</f>
        <v>2430.9622800000002</v>
      </c>
      <c r="AE189">
        <f>(星级!Y189+阶位!Z189+战魄!J189+武魂!Z189+众神殿!J189+精神空间!Z188+天赋!Y189+魂师之魄1!N189)*(1+BU189)+魂兽1!N191+化神!I188+魂骨!H188+魂环!I188+神兵!J187+神兵!AC187+魂核1!N189</f>
        <v>2567.3922640000001</v>
      </c>
      <c r="AF189">
        <f>(星级!Z189+阶位!AA189+战魄!K189+武魂!AA189+众神殿!K189+精神空间!AA188+天赋!Z189+魂师之魄1!O189)*(1+BV189)+魂兽1!O191+化神!J188+魂骨!I188+魂环!J188+神兵!K187+神兵!AD187+魂核1!O189</f>
        <v>2496.5757199999998</v>
      </c>
      <c r="AG189">
        <f>(星级!AA189+阶位!AB189+战魄!L189+武魂!AB189+众神殿!L189+精神空间!AB188+天赋!AA189+魂师之魄1!P189)*(1+BW189)+魂兽1!P191+化神!K188+魂骨!J188+魂环!K188+神兵!L187+神兵!AE187+魂核1!P189</f>
        <v>3142.8890000000001</v>
      </c>
      <c r="AH189">
        <f>(星级!AB189+阶位!AC189+战魄!M189+武魂!AC189+众神殿!M189+精神空间!AC188+天赋!AB189+魂师之魄1!Q189)*(1+BX189)+魂兽1!Q191+化神!L188+魂骨!K188+魂环!L188+神兵!M187+神兵!AF187+魂核1!Q189</f>
        <v>2468.9929999999999</v>
      </c>
      <c r="AI189">
        <f>(星级!AC189+阶位!AD189+战魄!N189+武魂!AD189+众神殿!N189+精神空间!AD188+天赋!AC189+魂师之魄1!R189)*(1+BY189)+魂兽1!R191+化神!M188+魂骨!L188+魂环!M188+神兵!N187+神兵!AG187+魂核1!R189</f>
        <v>37846</v>
      </c>
      <c r="AJ189">
        <f>(星级!AD189+阶位!AE189+战魄!O189+武魂!AE189+众神殿!O189+精神空间!AE188+天赋!AD189+魂师之魄1!S189)*(1+BZ189)+魂兽1!S191+化神!N188+魂骨!M188+魂环!N188+神兵!O187+神兵!AH187+魂核1!S189</f>
        <v>219.45000000000002</v>
      </c>
      <c r="AK189">
        <f>(星级!AE189+阶位!AF189+战魄!P189+武魂!AF189+众神殿!P189+精神空间!AF188+天赋!AE189+魂师之魄1!T189)*(1+CA189)+魂兽1!T191+化神!O188+魂骨!N188+魂环!O188+神兵!P187+神兵!AI187+魂核1!T189</f>
        <v>147655.28719999999</v>
      </c>
      <c r="AL189">
        <f>(星级!AF189+阶位!AG189+战魄!Q189+武魂!AG189+众神殿!Q189+精神空间!AG188+天赋!AF189+魂师之魄1!U189)*(1+CB189)+魂兽1!U191+化神!P188+魂骨!O188+魂环!P188+神兵!Q187+神兵!AJ187+魂核1!U189</f>
        <v>147655.28719999999</v>
      </c>
      <c r="AM189">
        <f>化神!R188+魂环!Q188</f>
        <v>66655</v>
      </c>
      <c r="AN189">
        <f>化神!S188+魂环!R188</f>
        <v>66655</v>
      </c>
      <c r="AO189">
        <f>魂环!S188</f>
        <v>2000</v>
      </c>
      <c r="AP189">
        <f>魂环!T188</f>
        <v>2000</v>
      </c>
      <c r="AQ189">
        <f>魂核1!Y189+神器1!AD189+VLOOKUP(精神空间!$B$2,精神空间!$BR$4:$BT$11,2,)</f>
        <v>0.78991</v>
      </c>
      <c r="AR189">
        <f>魂核1!Z189+神器1!AE189+VLOOKUP(精神空间!$B$2,精神空间!$BR$4:$BT$11,2,)</f>
        <v>0.78991</v>
      </c>
      <c r="AT189">
        <f>(星级!AH189+阶位!AJ189+战魄!D189+武魂!AJ189+众神殿!D189+精神空间!AJ188+天赋!AI189+魂师之魄1!H189)*(1+BO189)+魂兽1!H191+化神!C188+魂骨!B188+魂环!C188+神兵!D187+神兵!W187+魂核1!H189</f>
        <v>2279296.4318416198</v>
      </c>
      <c r="AU189">
        <f>(星级!AI189+阶位!AK189+战魄!E189+武魂!AK189+众神殿!E189+精神空间!AK188+天赋!AJ189+魂师之魄1!I189)*(1+BP189)+魂兽1!I191+化神!D188+魂骨!C188+魂环!D188+神兵!E187+神兵!X187+魂核1!I189</f>
        <v>629991.9928625999</v>
      </c>
      <c r="AV189">
        <f>(星级!AJ189+阶位!AL189+战魄!F189+武魂!AL189+众神殿!F189+精神空间!AL188+天赋!AK189+魂师之魄1!J189)*(1+BQ189)+魂兽1!J191+化神!E188+魂骨!D188+魂环!E188+神兵!F187+神兵!Y187+魂核1!J189</f>
        <v>137612.1048</v>
      </c>
      <c r="AW189">
        <f>(星级!AK189+阶位!AM189+战魄!G189+武魂!AM189+众神殿!G189+精神空间!AM188+天赋!AL189+魂师之魄1!K189)*(1+BR189)+魂兽1!K191+化神!F188+魂骨!E188+魂环!F188+神兵!G187+神兵!Z187+魂核1!K189</f>
        <v>182503.0808</v>
      </c>
      <c r="AX189">
        <f>(星级!AL189+阶位!AN189+战魄!H189+武魂!AN189+众神殿!H189+精神空间!AN188+天赋!AM189+魂师之魄1!L189)*(1+BS189)+魂兽1!L191+化神!G188+魂骨!F188+魂环!G188+神兵!H187+神兵!AA187+魂核1!L189</f>
        <v>3035.3540000000003</v>
      </c>
      <c r="AY189">
        <f>(星级!AM189+阶位!AO189+战魄!I189+武魂!AO189+众神殿!I189+精神空间!AO188+天赋!AN189+魂师之魄1!M189)*(1+BT189)+魂兽1!M191+化神!H188+魂骨!G188+魂环!H188+神兵!I187+神兵!AB187+魂核1!M189</f>
        <v>2458.5450000000001</v>
      </c>
      <c r="AZ189">
        <f>(星级!AN189+阶位!AP189+战魄!J189+武魂!AP189+众神殿!J189+精神空间!AP188+天赋!AO189+魂师之魄1!N189)*(1+BU189)+魂兽1!N191+化神!I188+魂骨!H188+魂环!I188+神兵!J187+神兵!AC187+魂核1!N189</f>
        <v>2539.8095440000002</v>
      </c>
      <c r="BA189">
        <f>(星级!AO189+阶位!AQ189+战魄!K189+武魂!AQ189+众神殿!K189+精神空间!AQ188+天赋!AP189+魂师之魄1!O189)*(1+BV189)+魂兽1!O191+化神!J188+魂骨!I188+魂环!J188+神兵!K187+神兵!AD187+魂核1!O189</f>
        <v>2458.5450000000001</v>
      </c>
      <c r="BB189">
        <f>(星级!AP189+阶位!AR189+战魄!L189+武魂!AR189+众神殿!L189+精神空间!AR188+天赋!AQ189+魂师之魄1!P189)*(1+BW189)+魂兽1!P191+化神!K188+魂骨!J188+魂环!K188+神兵!L187+神兵!AE187+魂核1!P189</f>
        <v>3142.8890000000001</v>
      </c>
      <c r="BC189">
        <f>(星级!AQ189+阶位!AS189+战魄!M189+武魂!AS189+众神殿!M189+精神空间!AS188+天赋!AR189+魂师之魄1!Q189)*(1+BX189)+魂兽1!Q191+化神!L188+魂骨!K188+魂环!L188+神兵!M187+神兵!AF187+魂核1!Q189</f>
        <v>2468.9929999999999</v>
      </c>
      <c r="BD189">
        <f>(星级!AR189+阶位!AT189+战魄!N189+武魂!AT189+众神殿!N189+精神空间!AT188+天赋!AS189+魂师之魄1!R189)*(1+BY189)+魂兽1!R191+化神!M188+魂骨!L188+魂环!M188+神兵!N187+神兵!AG187+魂核1!R189</f>
        <v>18923</v>
      </c>
      <c r="BE189">
        <f>(星级!AS189+阶位!AU189+战魄!O189+武魂!AU189+众神殿!O189+精神空间!AU188+天赋!AT189+魂师之魄1!S189)*(1+BZ189)+魂兽1!S191+化神!N188+魂骨!M188+魂环!N188+神兵!O187+神兵!AH187+魂核1!S189</f>
        <v>277.2</v>
      </c>
      <c r="BF189">
        <f>(星级!AT189+阶位!AV189+战魄!P189+武魂!AV189+众神殿!P189+精神空间!AV188+天赋!AU189+魂师之魄1!T189)*(1+CA189)+魂兽1!T191+化神!O188+魂骨!N188+魂环!O188+神兵!P187+神兵!AI187+魂核1!T189</f>
        <v>147655.28719999999</v>
      </c>
      <c r="BG189">
        <f>(星级!AU189+阶位!AW189+战魄!Q189+武魂!AW189+众神殿!Q189+精神空间!AW188+天赋!AV189+魂师之魄1!U189)*(1+CB189)+魂兽1!U191+化神!P188+魂骨!O188+魂环!P188+神兵!Q187+神兵!AJ187+魂核1!U189</f>
        <v>147655.28719999999</v>
      </c>
      <c r="BH189">
        <f>化神!R188+魂环!Q188</f>
        <v>66655</v>
      </c>
      <c r="BI189">
        <f>化神!S188+魂环!R188</f>
        <v>66655</v>
      </c>
      <c r="BJ189">
        <f>魂环!S188</f>
        <v>2000</v>
      </c>
      <c r="BK189">
        <f>魂环!T188</f>
        <v>2000</v>
      </c>
      <c r="BL189">
        <f>魂核1!Y189+神器1!AD189+VLOOKUP(精神空间!$B$2,精神空间!$BR$4:$BT$11,2,)</f>
        <v>0.78991</v>
      </c>
      <c r="BM189">
        <f>魂核1!Z189+神器1!AE189+VLOOKUP(精神空间!$B$2,精神空间!$BR$4:$BT$11,2,)</f>
        <v>0.78991</v>
      </c>
      <c r="BO189">
        <f>战魄!T189+武魂!AZ189+好感度!D188+魂师之魄1!Y189+神器1!M189+魂兽1!X191+精神空间!BA188+精神空间!BC188</f>
        <v>3.1779099999999998</v>
      </c>
      <c r="BP189">
        <f>战魄!U189+武魂!BA189+好感度!E188+魂师之魄1!Z189+神器1!N189+魂兽1!Y191+精神空间!BB188+精神空间!BD188</f>
        <v>2.1779099999999998</v>
      </c>
      <c r="BQ189">
        <f>战魄!V189+武魂!BB189+好感度!F188+魂师之魄1!AA189+神器1!O189+魂兽1!Z191</f>
        <v>1.08</v>
      </c>
      <c r="BR189">
        <f>战魄!W189+武魂!BC189+好感度!G188+魂师之魄1!AB189+神器1!P189+魂兽1!AA191</f>
        <v>1.08</v>
      </c>
      <c r="BS189">
        <f>战魄!X189+武魂!BD189+好感度!H188+魂师之魄1!AC189+神器1!Q189+魂兽1!AB191</f>
        <v>1.6320000000000001</v>
      </c>
      <c r="BT189">
        <f>战魄!Y189+武魂!BE189+好感度!I188+魂师之魄1!AD189+神器1!R189+魂兽1!AC191</f>
        <v>1.6120000000000001</v>
      </c>
      <c r="BU189">
        <f>战魄!Z189+武魂!BF189+好感度!J188+魂师之魄1!AE189+神器1!S189+魂兽1!AD191</f>
        <v>1.6120000000000001</v>
      </c>
      <c r="BV189">
        <f>战魄!AA189+武魂!BG189+好感度!K188+魂师之魄1!AF189+神器1!T189+魂兽1!AE191</f>
        <v>1.6120000000000001</v>
      </c>
      <c r="BW189">
        <f>战魄!AB189+武魂!BH189+好感度!L188+魂师之魄1!AG189+神器1!U189+魂兽1!AF191</f>
        <v>1.6120000000000001</v>
      </c>
      <c r="BX189">
        <f>战魄!AC189+武魂!BI189+好感度!M188+魂师之魄1!AH189+神器1!V189+魂兽1!AG191</f>
        <v>1.6120000000000001</v>
      </c>
      <c r="BY189">
        <f>战魄!AD189+武魂!BJ189+好感度!N188+魂师之魄1!AI189+神器1!W189+魂兽1!AH191</f>
        <v>1.54</v>
      </c>
      <c r="BZ189">
        <f>战魄!AE189+武魂!BK189+好感度!O188+魂师之魄1!AJ189+神器1!X189+魂兽1!AI191</f>
        <v>1.31</v>
      </c>
      <c r="CA189">
        <f>战魄!AF189+武魂!BL189+好感度!P188+魂师之魄1!AK189+神器1!Y189+魂兽1!AJ191</f>
        <v>1.08</v>
      </c>
      <c r="CB189">
        <f>战魄!AG189+武魂!BM189+好感度!Q188+魂师之魄1!AL189+神器1!Z189+魂兽1!AK191</f>
        <v>1.08</v>
      </c>
    </row>
    <row r="190" spans="2:80" x14ac:dyDescent="0.2">
      <c r="B190">
        <v>186</v>
      </c>
      <c r="D190">
        <f>(星级!D190+阶位!D190+战魄!D190+武魂!D190+众神殿!D190+精神空间!D189+天赋!C190+魂师之魄1!H190)*(1+BO190)+魂兽1!H192+化神!C189+魂骨!B189+魂环!C189+神兵!D188+神兵!W188+魂核1!H190</f>
        <v>2553590.6454869402</v>
      </c>
      <c r="E190">
        <f>(星级!E190+阶位!E190+战魄!E190+武魂!E190+众神殿!E190+精神空间!E189+天赋!D190+魂师之魄1!I190)*(1+BP190)+魂兽1!I192+化神!D189+魂骨!C189+魂环!D189+神兵!E188+神兵!X188+魂核1!I190</f>
        <v>575178.44145378005</v>
      </c>
      <c r="F190">
        <f>(星级!F190+阶位!F190+战魄!F190+武魂!F190+众神殿!F190+精神空间!F189+天赋!E190+魂师之魄1!J190)*(1+BQ190)+魂兽1!J192+化神!E189+魂骨!D189+魂环!E189+神兵!F188+神兵!Y188+魂核1!J190</f>
        <v>232241.06832000002</v>
      </c>
      <c r="G190">
        <f>(星级!G190+阶位!G190+战魄!G190+武魂!G190+众神殿!G190+精神空间!G189+天赋!F190+魂师之魄1!K190)*(1+BR190)+魂兽1!K192+化神!F189+魂骨!E189+魂环!F189+神兵!G188+神兵!Z188+魂核1!K190</f>
        <v>174506.50832000002</v>
      </c>
      <c r="H190">
        <f>(星级!H190+阶位!H190+战魄!H190+武魂!H190+众神殿!H190+精神空间!H189+天赋!G190+魂师之魄1!L190)*(1+BS190)+魂兽1!L192+化神!G189+魂骨!F189+魂环!G189+神兵!H188+神兵!AA188+魂核1!L190</f>
        <v>3037.9860000000003</v>
      </c>
      <c r="I190">
        <f>(星级!I190+阶位!I190+战魄!I190+武魂!I190+众神殿!I190+精神空间!I189+天赋!H190+魂师之魄1!M190)*(1+BT190)+魂兽1!M192+化神!H189+魂骨!G189+魂环!H189+神兵!I188+神兵!AB188+魂核1!M190</f>
        <v>2480.002</v>
      </c>
      <c r="J190">
        <f>(星级!J190+阶位!J190+战魄!J190+武魂!J190+众神殿!J190+精神空间!J189+天赋!I190+魂师之魄1!N190)*(1+BU190)+魂兽1!N192+化神!I189+魂骨!H189+魂环!I189+神兵!J188+神兵!AC188+魂核1!N190</f>
        <v>2542.4215440000003</v>
      </c>
      <c r="K190">
        <f>(星级!K190+阶位!K190+战魄!K190+武魂!K190+众神殿!K190+精神空间!K189+天赋!J190+魂师之魄1!O190)*(1+BV190)+魂兽1!O192+化神!J189+魂骨!I189+魂环!J189+神兵!K188+神兵!AD188+魂核1!O190</f>
        <v>2471.605</v>
      </c>
      <c r="L190">
        <f>(星级!L190+阶位!L190+战魄!L190+武魂!L190+众神殿!L190+精神空间!L189+天赋!K190+魂师之魄1!P190)*(1+BW190)+魂兽1!P192+化神!K189+魂骨!J189+魂环!K189+神兵!L188+神兵!AE188+魂核1!P190</f>
        <v>3145.5010000000002</v>
      </c>
      <c r="M190">
        <f>(星级!M190+阶位!M190+战魄!M190+武魂!M190+众神殿!M190+精神空间!M189+天赋!L190+魂师之魄1!Q190)*(1+BX190)+魂兽1!Q192+化神!L189+魂骨!K189+魂环!L189+神兵!M188+神兵!AF188+魂核1!Q190</f>
        <v>2471.605</v>
      </c>
      <c r="N190">
        <f>(星级!N190+阶位!N190+战魄!N190+武魂!N190+众神殿!N190+精神空间!N189+天赋!M190+魂师之魄1!R190)*(1+BY190)+魂兽1!R192+化神!M189+魂骨!L189+魂环!M189+神兵!N188+神兵!AG188+魂核1!R190</f>
        <v>47625</v>
      </c>
      <c r="O190">
        <f>(星级!O190+阶位!O190+战魄!O190+武魂!O190+众神殿!O190+精神空间!O189+天赋!N190+魂师之魄1!S190)*(1+BZ190)+魂兽1!S192+化神!N189+魂骨!M189+魂环!N189+神兵!O188+神兵!AH188+魂核1!S190</f>
        <v>138.6</v>
      </c>
      <c r="P190">
        <f>(星级!P190+阶位!P190+战魄!P190+武魂!P190+众神殿!P190+精神空间!P189+天赋!O190+魂师之魄1!T190)*(1+CA190)+魂兽1!T192+化神!O189+魂骨!N189+魂环!O189+神兵!P188+神兵!AI188+魂核1!T190</f>
        <v>153980.0056</v>
      </c>
      <c r="Q190">
        <f>(星级!Q190+阶位!Q190+战魄!Q190+武魂!Q190+众神殿!Q190+精神空间!Q189+天赋!P190+魂师之魄1!U190)*(1+CB190)+魂兽1!U192+化神!P189+魂骨!O189+魂环!P189+神兵!Q188+神兵!AJ188+魂核1!U190</f>
        <v>153980.0056</v>
      </c>
      <c r="R190">
        <f>化神!R189+魂环!Q189</f>
        <v>66655</v>
      </c>
      <c r="S190">
        <f>化神!S189+魂环!R189</f>
        <v>66655</v>
      </c>
      <c r="T190">
        <f>魂环!S189</f>
        <v>2000</v>
      </c>
      <c r="U190">
        <f>魂环!T189</f>
        <v>2000</v>
      </c>
      <c r="V190">
        <f>魂核1!Y190+神器1!AD190+VLOOKUP(精神空间!$B$2,精神空间!$BR$4:$BT$11,2,)</f>
        <v>0.78991</v>
      </c>
      <c r="W190">
        <f>魂核1!Z190+神器1!AE190+VLOOKUP(精神空间!$B$2,精神空间!$BR$4:$BT$11,2,)</f>
        <v>0.78991</v>
      </c>
      <c r="Y190">
        <f>(星级!S190+阶位!T190+战魄!D190+武魂!T190+众神殿!D190+精神空间!T189+天赋!S190+魂师之魄1!H190)*(1+BO190)+魂兽1!H192+化神!C189+魂骨!B189+魂环!C189+神兵!D188+神兵!W188+魂核1!H190</f>
        <v>2521708.07006928</v>
      </c>
      <c r="Z190">
        <f>(星级!T190+阶位!U190+战魄!E190+武魂!U190+众神殿!E190+精神空间!U189+天赋!T190+魂师之魄1!I190)*(1+BP190)+魂兽1!I192+化神!D189+魂骨!C189+魂环!D189+神兵!E188+神兵!X188+魂核1!I190</f>
        <v>561839.86336898</v>
      </c>
      <c r="AA190">
        <f>(星级!U190+阶位!V190+战魄!F190+武魂!V190+众神殿!F190+精神空间!V189+天赋!U190+魂师之魄1!J190)*(1+BQ190)+魂兽1!J192+化神!E189+魂骨!D189+魂环!E189+神兵!F188+神兵!Y188+魂核1!J190</f>
        <v>206366.00143999999</v>
      </c>
      <c r="AB190">
        <f>(星级!V190+阶位!W190+战魄!G190+武魂!W190+众神殿!G190+精神空间!W189+天赋!V190+魂师之魄1!K190)*(1+BR190)+魂兽1!K192+化神!F189+魂骨!E189+魂环!F189+神兵!G188+神兵!Z188+魂核1!K190</f>
        <v>158469.84143999999</v>
      </c>
      <c r="AC190">
        <f>(星级!W190+阶位!X190+战魄!H190+武魂!X190+众神殿!H190+精神空间!X189+天赋!W190+魂师之魄1!L190)*(1+BS190)+魂兽1!L192+化神!G189+魂骨!F189+魂环!G189+神兵!H188+神兵!AA188+魂核1!L190</f>
        <v>3010.1920800000003</v>
      </c>
      <c r="AD190">
        <f>(星级!X190+阶位!Y190+战魄!I190+武魂!Y190+众神殿!I190+精神空间!Y189+天赋!X190+魂师之魄1!M190)*(1+BT190)+魂兽1!M192+化神!H189+魂骨!G189+魂环!H189+神兵!I188+神兵!AB188+魂核1!M190</f>
        <v>2452.2080800000003</v>
      </c>
      <c r="AE190">
        <f>(星级!Y190+阶位!Z190+战魄!J190+武魂!Z190+众神殿!J190+精神空间!Z189+天赋!Y190+魂师之魄1!N190)*(1+BU190)+魂兽1!N192+化神!I189+魂骨!H189+魂环!I189+神兵!J188+神兵!AC188+魂核1!N190</f>
        <v>2570.0042640000001</v>
      </c>
      <c r="AF190">
        <f>(星级!Z190+阶位!AA190+战魄!K190+武魂!AA190+众神殿!K190+精神空间!AA189+天赋!Z190+魂师之魄1!O190)*(1+BV190)+魂兽1!O192+化神!J189+魂骨!I189+魂环!J189+神兵!K188+神兵!AD188+魂核1!O190</f>
        <v>2499.1877199999999</v>
      </c>
      <c r="AG190">
        <f>(星级!AA190+阶位!AB190+战魄!L190+武魂!AB190+众神殿!L190+精神空间!AB189+天赋!AA190+魂师之魄1!P190)*(1+BW190)+魂兽1!P192+化神!K189+魂骨!J189+魂环!K189+神兵!L188+神兵!AE188+魂核1!P190</f>
        <v>3145.5010000000002</v>
      </c>
      <c r="AH190">
        <f>(星级!AB190+阶位!AC190+战魄!M190+武魂!AC190+众神殿!M190+精神空间!AC189+天赋!AB190+魂师之魄1!Q190)*(1+BX190)+魂兽1!Q192+化神!L189+魂骨!K189+魂环!L189+神兵!M188+神兵!AF188+魂核1!Q190</f>
        <v>2471.605</v>
      </c>
      <c r="AI190">
        <f>(星级!AC190+阶位!AD190+战魄!N190+武魂!AD190+众神殿!N190+精神空间!AD189+天赋!AC190+魂师之魄1!R190)*(1+BY190)+魂兽1!R192+化神!M189+魂骨!L189+魂环!M189+神兵!N188+神兵!AG188+魂核1!R190</f>
        <v>38049.199999999997</v>
      </c>
      <c r="AJ190">
        <f>(星级!AD190+阶位!AE190+战魄!O190+武魂!AE190+众神殿!O190+精神空间!AE189+天赋!AD190+魂师之魄1!S190)*(1+BZ190)+魂兽1!S192+化神!N189+魂骨!M189+魂环!N189+神兵!O188+神兵!AH188+魂核1!S190</f>
        <v>219.45000000000002</v>
      </c>
      <c r="AK190">
        <f>(星级!AE190+阶位!AF190+战魄!P190+武魂!AF190+众神殿!P190+精神空间!AF189+天赋!AE190+魂师之魄1!T190)*(1+CA190)+魂兽1!T192+化神!O189+魂骨!N189+魂环!O189+神兵!P188+神兵!AI188+魂核1!T190</f>
        <v>147665.1256</v>
      </c>
      <c r="AL190">
        <f>(星级!AF190+阶位!AG190+战魄!Q190+武魂!AG190+众神殿!Q190+精神空间!AG189+天赋!AF190+魂师之魄1!U190)*(1+CB190)+魂兽1!U192+化神!P189+魂骨!O189+魂环!P189+神兵!Q188+神兵!AJ188+魂核1!U190</f>
        <v>147665.1256</v>
      </c>
      <c r="AM190">
        <f>化神!R189+魂环!Q189</f>
        <v>66655</v>
      </c>
      <c r="AN190">
        <f>化神!S189+魂环!R189</f>
        <v>66655</v>
      </c>
      <c r="AO190">
        <f>魂环!S189</f>
        <v>2000</v>
      </c>
      <c r="AP190">
        <f>魂环!T189</f>
        <v>2000</v>
      </c>
      <c r="AQ190">
        <f>魂核1!Y190+神器1!AD190+VLOOKUP(精神空间!$B$2,精神空间!$BR$4:$BT$11,2,)</f>
        <v>0.78991</v>
      </c>
      <c r="AR190">
        <f>魂核1!Z190+神器1!AE190+VLOOKUP(精神空间!$B$2,精神空间!$BR$4:$BT$11,2,)</f>
        <v>0.78991</v>
      </c>
      <c r="AT190">
        <f>(星级!AH190+阶位!AJ190+战魄!D190+武魂!AJ190+众神殿!D190+精神空间!AJ189+天赋!AI190+魂师之魄1!H190)*(1+BO190)+魂兽1!H192+化神!C189+魂骨!B189+魂环!C189+神兵!D188+神兵!W188+魂核1!H190</f>
        <v>2280701.8807656202</v>
      </c>
      <c r="AU190">
        <f>(星级!AI190+阶位!AK190+战魄!E190+武魂!AK190+众神殿!E190+精神空间!AK189+天赋!AJ190+魂师之魄1!I190)*(1+BP190)+魂兽1!I192+化神!D189+魂骨!C189+魂环!D189+神兵!E188+神兵!X188+魂核1!I190</f>
        <v>630399.55982009997</v>
      </c>
      <c r="AV190">
        <f>(星级!AJ190+阶位!AL190+战魄!F190+武魂!AL190+众神殿!F190+精神空间!AL189+天赋!AK190+魂师之魄1!J190)*(1+BQ190)+魂兽1!J192+化神!E189+魂骨!D189+魂环!E189+神兵!F188+神兵!Y188+魂核1!J190</f>
        <v>137675.524</v>
      </c>
      <c r="AW190">
        <f>(星级!AK190+阶位!AM190+战魄!G190+武魂!AM190+众神殿!G190+精神空间!AM189+天赋!AL190+魂师之魄1!K190)*(1+BR190)+魂兽1!K192+化神!F189+魂骨!E189+魂环!F189+神兵!G188+神兵!Z188+魂核1!K190</f>
        <v>182597.1176</v>
      </c>
      <c r="AX190">
        <f>(星级!AL190+阶位!AN190+战魄!H190+武魂!AN190+众神殿!H190+精神空间!AN189+天赋!AM190+魂师之魄1!L190)*(1+BS190)+魂兽1!L192+化神!G189+魂骨!F189+魂环!G189+神兵!H188+神兵!AA188+魂核1!L190</f>
        <v>3037.9860000000003</v>
      </c>
      <c r="AY190">
        <f>(星级!AM190+阶位!AO190+战魄!I190+武魂!AO190+众神殿!I190+精神空间!AO189+天赋!AN190+魂师之魄1!M190)*(1+BT190)+魂兽1!M192+化神!H189+魂骨!G189+魂环!H189+神兵!I188+神兵!AB188+魂核1!M190</f>
        <v>2480.002</v>
      </c>
      <c r="AZ190">
        <f>(星级!AN190+阶位!AP190+战魄!J190+武魂!AP190+众神殿!J190+精神空间!AP189+天赋!AO190+魂师之魄1!N190)*(1+BU190)+魂兽1!N192+化神!I189+魂骨!H189+魂环!I189+神兵!J188+神兵!AC188+魂核1!N190</f>
        <v>2542.4215440000003</v>
      </c>
      <c r="BA190">
        <f>(星级!AO190+阶位!AQ190+战魄!K190+武魂!AQ190+众神殿!K190+精神空间!AQ189+天赋!AP190+魂师之魄1!O190)*(1+BV190)+魂兽1!O192+化神!J189+魂骨!I189+魂环!J189+神兵!K188+神兵!AD188+魂核1!O190</f>
        <v>2461.1570000000002</v>
      </c>
      <c r="BB190">
        <f>(星级!AP190+阶位!AR190+战魄!L190+武魂!AR190+众神殿!L190+精神空间!AR189+天赋!AQ190+魂师之魄1!P190)*(1+BW190)+魂兽1!P192+化神!K189+魂骨!J189+魂环!K189+神兵!L188+神兵!AE188+魂核1!P190</f>
        <v>3145.5010000000002</v>
      </c>
      <c r="BC190">
        <f>(星级!AQ190+阶位!AS190+战魄!M190+武魂!AS190+众神殿!M190+精神空间!AS189+天赋!AR190+魂师之魄1!Q190)*(1+BX190)+魂兽1!Q192+化神!L189+魂骨!K189+魂环!L189+神兵!M188+神兵!AF188+魂核1!Q190</f>
        <v>2471.605</v>
      </c>
      <c r="BD190">
        <f>(星级!AR190+阶位!AT190+战魄!N190+武魂!AT190+众神殿!N190+精神空间!AT189+天赋!AS190+魂师之魄1!R190)*(1+BY190)+魂兽1!R192+化神!M189+魂骨!L189+魂环!M189+神兵!N188+神兵!AG188+魂核1!R190</f>
        <v>19024.599999999999</v>
      </c>
      <c r="BE190">
        <f>(星级!AS190+阶位!AU190+战魄!O190+武魂!AU190+众神殿!O190+精神空间!AU189+天赋!AT190+魂师之魄1!S190)*(1+BZ190)+魂兽1!S192+化神!N189+魂骨!M189+魂环!N189+神兵!O188+神兵!AH188+魂核1!S190</f>
        <v>277.2</v>
      </c>
      <c r="BF190">
        <f>(星级!AT190+阶位!AV190+战魄!P190+武魂!AV190+众神殿!P190+精神空间!AV189+天赋!AU190+魂师之魄1!T190)*(1+CA190)+魂兽1!T192+化神!O189+魂骨!N189+魂环!O189+神兵!P188+神兵!AI188+魂核1!T190</f>
        <v>147665.1256</v>
      </c>
      <c r="BG190">
        <f>(星级!AU190+阶位!AW190+战魄!Q190+武魂!AW190+众神殿!Q190+精神空间!AW189+天赋!AV190+魂师之魄1!U190)*(1+CB190)+魂兽1!U192+化神!P189+魂骨!O189+魂环!P189+神兵!Q188+神兵!AJ188+魂核1!U190</f>
        <v>147665.1256</v>
      </c>
      <c r="BH190">
        <f>化神!R189+魂环!Q189</f>
        <v>66655</v>
      </c>
      <c r="BI190">
        <f>化神!S189+魂环!R189</f>
        <v>66655</v>
      </c>
      <c r="BJ190">
        <f>魂环!S189</f>
        <v>2000</v>
      </c>
      <c r="BK190">
        <f>魂环!T189</f>
        <v>2000</v>
      </c>
      <c r="BL190">
        <f>魂核1!Y190+神器1!AD190+VLOOKUP(精神空间!$B$2,精神空间!$BR$4:$BT$11,2,)</f>
        <v>0.78991</v>
      </c>
      <c r="BM190">
        <f>魂核1!Z190+神器1!AE190+VLOOKUP(精神空间!$B$2,精神空间!$BR$4:$BT$11,2,)</f>
        <v>0.78991</v>
      </c>
      <c r="BO190">
        <f>战魄!T190+武魂!AZ190+好感度!D189+魂师之魄1!Y190+神器1!M190+魂兽1!X192+精神空间!BA189+精神空间!BC189</f>
        <v>3.1779099999999998</v>
      </c>
      <c r="BP190">
        <f>战魄!U190+武魂!BA190+好感度!E189+魂师之魄1!Z190+神器1!N190+魂兽1!Y192+精神空间!BB189+精神空间!BD189</f>
        <v>2.1779099999999998</v>
      </c>
      <c r="BQ190">
        <f>战魄!V190+武魂!BB190+好感度!F189+魂师之魄1!AA190+神器1!O190+魂兽1!Z192</f>
        <v>1.08</v>
      </c>
      <c r="BR190">
        <f>战魄!W190+武魂!BC190+好感度!G189+魂师之魄1!AB190+神器1!P190+魂兽1!AA192</f>
        <v>1.08</v>
      </c>
      <c r="BS190">
        <f>战魄!X190+武魂!BD190+好感度!H189+魂师之魄1!AC190+神器1!Q190+魂兽1!AB192</f>
        <v>1.6320000000000001</v>
      </c>
      <c r="BT190">
        <f>战魄!Y190+武魂!BE190+好感度!I189+魂师之魄1!AD190+神器1!R190+魂兽1!AC192</f>
        <v>1.6320000000000001</v>
      </c>
      <c r="BU190">
        <f>战魄!Z190+武魂!BF190+好感度!J189+魂师之魄1!AE190+神器1!S190+魂兽1!AD192</f>
        <v>1.6120000000000001</v>
      </c>
      <c r="BV190">
        <f>战魄!AA190+武魂!BG190+好感度!K189+魂师之魄1!AF190+神器1!T190+魂兽1!AE192</f>
        <v>1.6120000000000001</v>
      </c>
      <c r="BW190">
        <f>战魄!AB190+武魂!BH190+好感度!L189+魂师之魄1!AG190+神器1!U190+魂兽1!AF192</f>
        <v>1.6120000000000001</v>
      </c>
      <c r="BX190">
        <f>战魄!AC190+武魂!BI190+好感度!M189+魂师之魄1!AH190+神器1!V190+魂兽1!AG192</f>
        <v>1.6120000000000001</v>
      </c>
      <c r="BY190">
        <f>战魄!AD190+武魂!BJ190+好感度!N189+魂师之魄1!AI190+神器1!W190+魂兽1!AH192</f>
        <v>1.54</v>
      </c>
      <c r="BZ190">
        <f>战魄!AE190+武魂!BK190+好感度!O189+魂师之魄1!AJ190+神器1!X190+魂兽1!AI192</f>
        <v>1.31</v>
      </c>
      <c r="CA190">
        <f>战魄!AF190+武魂!BL190+好感度!P189+魂师之魄1!AK190+神器1!Y190+魂兽1!AJ192</f>
        <v>1.08</v>
      </c>
      <c r="CB190">
        <f>战魄!AG190+武魂!BM190+好感度!Q189+魂师之魄1!AL190+神器1!Z190+魂兽1!AK192</f>
        <v>1.08</v>
      </c>
    </row>
    <row r="191" spans="2:80" x14ac:dyDescent="0.2">
      <c r="B191">
        <v>187</v>
      </c>
      <c r="D191">
        <f>(星级!D191+阶位!D191+战魄!D191+武魂!D191+众神殿!D191+精神空间!D190+天赋!C191+魂师之魄1!H191)*(1+BO191)+魂兽1!H193+化神!C190+魂骨!B190+魂环!C190+神兵!D189+神兵!W189+魂核1!H191</f>
        <v>2555349.54559694</v>
      </c>
      <c r="E191">
        <f>(星级!E191+阶位!E191+战魄!E191+武魂!E191+众神殿!E191+精神空间!E190+天赋!D191+魂师之魄1!I191)*(1+BP191)+魂兽1!I193+化神!D190+魂骨!C190+魂环!D190+神兵!E189+神兵!X189+魂核1!I191</f>
        <v>575547.07901377999</v>
      </c>
      <c r="F191">
        <f>(星级!F191+阶位!F191+战魄!F191+武魂!F191+众神殿!F191+精神空间!F190+天赋!E191+魂师之魄1!J191)*(1+BQ191)+魂兽1!J193+化神!E190+魂骨!D190+魂环!E190+神兵!F189+神兵!Y189+魂核1!J191</f>
        <v>232372.10832</v>
      </c>
      <c r="G191">
        <f>(星级!G191+阶位!G191+战魄!G191+武魂!G191+众神殿!G191+精神空间!G190+天赋!F191+魂师之魄1!K191)*(1+BR191)+魂兽1!K193+化神!F190+魂骨!E190+魂环!F190+神兵!G189+神兵!Z189+魂核1!K191</f>
        <v>174593.86832000001</v>
      </c>
      <c r="H191">
        <f>(星级!H191+阶位!H191+战魄!H191+武魂!H191+众神殿!H191+精神空间!H190+天赋!G191+魂师之魄1!L191)*(1+BS191)+魂兽1!L193+化神!G190+魂骨!F190+魂环!G190+神兵!H189+神兵!AA189+魂核1!L191</f>
        <v>3040.6179999999999</v>
      </c>
      <c r="I191">
        <f>(星级!I191+阶位!I191+战魄!I191+武魂!I191+众神殿!I191+精神空间!I190+天赋!H191+魂师之魄1!M191)*(1+BT191)+魂兽1!M193+化神!H190+魂骨!G190+魂环!H190+神兵!I189+神兵!AB189+魂核1!M191</f>
        <v>2482.634</v>
      </c>
      <c r="J191">
        <f>(星级!J191+阶位!J191+战魄!J191+武魂!J191+众神殿!J191+精神空间!J190+天赋!I191+魂师之魄1!N191)*(1+BU191)+魂兽1!N193+化神!I190+魂骨!H190+魂环!I190+神兵!J189+神兵!AC189+魂核1!N191</f>
        <v>2564.5207840000003</v>
      </c>
      <c r="K191">
        <f>(星级!K191+阶位!K191+战魄!K191+武魂!K191+众神殿!K191+精神空间!K190+天赋!J191+魂师之魄1!O191)*(1+BV191)+魂兽1!O193+化神!J190+魂骨!I190+魂环!J190+神兵!K189+神兵!AD189+魂核1!O191</f>
        <v>2474.2170000000001</v>
      </c>
      <c r="L191">
        <f>(星级!L191+阶位!L191+战魄!L191+武魂!L191+众神殿!L191+精神空间!L190+天赋!K191+魂师之魄1!P191)*(1+BW191)+魂兽1!P193+化神!K190+魂骨!J190+魂环!K190+神兵!L189+神兵!AE189+魂核1!P191</f>
        <v>3148.1130000000003</v>
      </c>
      <c r="M191">
        <f>(星级!M191+阶位!M191+战魄!M191+武魂!M191+众神殿!M191+精神空间!M190+天赋!L191+魂师之魄1!Q191)*(1+BX191)+魂兽1!Q193+化神!L190+魂骨!K190+魂环!L190+神兵!M189+神兵!AF189+魂核1!Q191</f>
        <v>2474.2170000000001</v>
      </c>
      <c r="N191">
        <f>(星级!N191+阶位!N191+战魄!N191+武魂!N191+众神殿!N191+精神空间!N190+天赋!M191+魂师之魄1!R191)*(1+BY191)+魂兽1!R193+化神!M190+魂骨!L190+魂环!M190+神兵!N189+神兵!AG189+魂核1!R191</f>
        <v>47879</v>
      </c>
      <c r="O191">
        <f>(星级!O191+阶位!O191+战魄!O191+武魂!O191+众神殿!O191+精神空间!O190+天赋!N191+魂师之魄1!S191)*(1+BZ191)+魂兽1!S193+化神!N190+魂骨!M190+魂环!N190+神兵!O189+神兵!AH189+魂核1!S191</f>
        <v>138.6</v>
      </c>
      <c r="P191">
        <f>(星级!P191+阶位!P191+战魄!P191+武魂!P191+众神殿!P191+精神空间!P190+天赋!O191+魂师之魄1!T191)*(1+CA191)+魂兽1!T193+化神!O190+魂骨!N190+魂环!O190+神兵!P189+神兵!AI189+魂核1!T191</f>
        <v>153989.84400000001</v>
      </c>
      <c r="Q191">
        <f>(星级!Q191+阶位!Q191+战魄!Q191+武魂!Q191+众神殿!Q191+精神空间!Q190+天赋!P191+魂师之魄1!U191)*(1+CB191)+魂兽1!U193+化神!P190+魂骨!O190+魂环!P190+神兵!Q189+神兵!AJ189+魂核1!U191</f>
        <v>153989.84400000001</v>
      </c>
      <c r="R191">
        <f>化神!R190+魂环!Q190</f>
        <v>66655</v>
      </c>
      <c r="S191">
        <f>化神!S190+魂环!R190</f>
        <v>66655</v>
      </c>
      <c r="T191">
        <f>魂环!S190</f>
        <v>2000</v>
      </c>
      <c r="U191">
        <f>魂环!T190</f>
        <v>2000</v>
      </c>
      <c r="V191">
        <f>魂核1!Y191+神器1!AD191+VLOOKUP(精神空间!$B$2,精神空间!$BR$4:$BT$11,2,)</f>
        <v>0.78991</v>
      </c>
      <c r="W191">
        <f>魂核1!Z191+神器1!AE191+VLOOKUP(精神空间!$B$2,精神空间!$BR$4:$BT$11,2,)</f>
        <v>0.78991</v>
      </c>
      <c r="Y191">
        <f>(星级!S191+阶位!T191+战魄!D191+武魂!T191+众神殿!D191+精神空间!T190+天赋!S191+魂师之魄1!H191)*(1+BO191)+魂兽1!H193+化神!C190+魂骨!B190+魂环!C190+神兵!D189+神兵!W189+魂核1!H191</f>
        <v>2523287.3200492798</v>
      </c>
      <c r="Z191">
        <f>(星级!T191+阶位!U191+战魄!E191+武魂!U191+众神殿!E191+精神空间!U190+天赋!T191+魂师之魄1!I191)*(1+BP191)+魂兽1!I193+化神!D190+魂骨!C190+魂环!D190+神兵!E189+神兵!X189+魂核1!I191</f>
        <v>562224.39047898003</v>
      </c>
      <c r="AA191">
        <f>(星级!U191+阶位!V191+战魄!F191+武魂!V191+众神殿!F191+精神空间!V190+天赋!U191+魂师之魄1!J191)*(1+BQ191)+魂兽1!J193+化神!E190+魂骨!D190+魂环!E190+神兵!F189+神兵!Y189+魂核1!J191</f>
        <v>206470.00143999999</v>
      </c>
      <c r="AB191">
        <f>(星级!V191+阶位!W191+战魄!G191+武魂!W191+众神殿!G191+精神空间!W190+天赋!V191+魂师之魄1!K191)*(1+BR191)+魂兽1!K193+化神!F190+魂骨!E190+魂环!F190+神兵!G189+神兵!Z189+魂核1!K191</f>
        <v>158540.56144000002</v>
      </c>
      <c r="AC191">
        <f>(星级!W191+阶位!X191+战魄!H191+武魂!X191+众神殿!H191+精神空间!X190+天赋!W191+魂师之魄1!L191)*(1+BS191)+魂兽1!L193+化神!G190+魂骨!F190+魂环!G190+神兵!H189+神兵!AA189+魂核1!L191</f>
        <v>3012.8240800000003</v>
      </c>
      <c r="AD191">
        <f>(星级!X191+阶位!Y191+战魄!I191+武魂!Y191+众神殿!I191+精神空间!Y190+天赋!X191+魂师之魄1!M191)*(1+BT191)+魂兽1!M193+化神!H190+魂骨!G190+魂环!H190+神兵!I189+神兵!AB189+魂核1!M191</f>
        <v>2454.8400800000004</v>
      </c>
      <c r="AE191">
        <f>(星级!Y191+阶位!Z191+战魄!J191+武魂!Z191+众神殿!J191+精神空间!Z190+天赋!Y191+魂师之魄1!N191)*(1+BU191)+魂兽1!N193+化神!I190+魂骨!H190+魂环!I190+神兵!J189+神兵!AC189+魂核1!N191</f>
        <v>2592.3147040000003</v>
      </c>
      <c r="AF191">
        <f>(星级!Z191+阶位!AA191+战魄!K191+武魂!AA191+众神殿!K191+精神空间!AA190+天赋!Z191+魂师之魄1!O191)*(1+BV191)+魂兽1!O193+化神!J190+魂骨!I190+魂环!J190+神兵!K189+神兵!AD189+魂核1!O191</f>
        <v>2501.79972</v>
      </c>
      <c r="AG191">
        <f>(星级!AA191+阶位!AB191+战魄!L191+武魂!AB191+众神殿!L191+精神空间!AB190+天赋!AA191+魂师之魄1!P191)*(1+BW191)+魂兽1!P193+化神!K190+魂骨!J190+魂环!K190+神兵!L189+神兵!AE189+魂核1!P191</f>
        <v>3148.1130000000003</v>
      </c>
      <c r="AH191">
        <f>(星级!AB191+阶位!AC191+战魄!M191+武魂!AC191+众神殿!M191+精神空间!AC190+天赋!AB191+魂师之魄1!Q191)*(1+BX191)+魂兽1!Q193+化神!L190+魂骨!K190+魂环!L190+神兵!M189+神兵!AF189+魂核1!Q191</f>
        <v>2474.2170000000001</v>
      </c>
      <c r="AI191">
        <f>(星级!AC191+阶位!AD191+战魄!N191+武魂!AD191+众神殿!N191+精神空间!AD190+天赋!AC191+魂师之魄1!R191)*(1+BY191)+魂兽1!R193+化神!M190+魂骨!L190+魂环!M190+神兵!N189+神兵!AG189+魂核1!R191</f>
        <v>38252.400000000001</v>
      </c>
      <c r="AJ191">
        <f>(星级!AD191+阶位!AE191+战魄!O191+武魂!AE191+众神殿!O191+精神空间!AE190+天赋!AD191+魂师之魄1!S191)*(1+BZ191)+魂兽1!S193+化神!N190+魂骨!M190+魂环!N190+神兵!O189+神兵!AH189+魂核1!S191</f>
        <v>219.45000000000002</v>
      </c>
      <c r="AK191">
        <f>(星级!AE191+阶位!AF191+战魄!P191+武魂!AF191+众神殿!P191+精神空间!AF190+天赋!AE191+魂师之魄1!T191)*(1+CA191)+魂兽1!T193+化神!O190+魂骨!N190+魂环!O190+神兵!P189+神兵!AI189+魂核1!T191</f>
        <v>147674.96400000001</v>
      </c>
      <c r="AL191">
        <f>(星级!AF191+阶位!AG191+战魄!Q191+武魂!AG191+众神殿!Q191+精神空间!AG190+天赋!AF191+魂师之魄1!U191)*(1+CB191)+魂兽1!U193+化神!P190+魂骨!O190+魂环!P190+神兵!Q189+神兵!AJ189+魂核1!U191</f>
        <v>147674.96400000001</v>
      </c>
      <c r="AM191">
        <f>化神!R190+魂环!Q190</f>
        <v>66655</v>
      </c>
      <c r="AN191">
        <f>化神!S190+魂环!R190</f>
        <v>66655</v>
      </c>
      <c r="AO191">
        <f>魂环!S190</f>
        <v>2000</v>
      </c>
      <c r="AP191">
        <f>魂环!T190</f>
        <v>2000</v>
      </c>
      <c r="AQ191">
        <f>魂核1!Y191+神器1!AD191+VLOOKUP(精神空间!$B$2,精神空间!$BR$4:$BT$11,2,)</f>
        <v>0.78991</v>
      </c>
      <c r="AR191">
        <f>魂核1!Z191+神器1!AE191+VLOOKUP(精神空间!$B$2,精神空间!$BR$4:$BT$11,2,)</f>
        <v>0.78991</v>
      </c>
      <c r="AT191">
        <f>(星级!AH191+阶位!AJ191+战魄!D191+武魂!AJ191+众神殿!D191+精神空间!AJ190+天赋!AI191+魂师之魄1!H191)*(1+BO191)+魂兽1!H193+化神!C190+魂骨!B190+魂环!C190+神兵!D189+神兵!W189+魂核1!H191</f>
        <v>2282107.3296896196</v>
      </c>
      <c r="AU191">
        <f>(星级!AI191+阶位!AK191+战魄!E191+武魂!AK191+众神殿!E191+精神空间!AK190+天赋!AJ191+魂师之魄1!I191)*(1+BP191)+魂兽1!I193+化神!D190+魂骨!C190+魂环!D190+神兵!E189+神兵!X189+魂核1!I191</f>
        <v>630807.12677759991</v>
      </c>
      <c r="AV191">
        <f>(星级!AJ191+阶位!AL191+战魄!F191+武魂!AL191+众神殿!F191+精神空间!AL190+天赋!AK191+魂师之魄1!J191)*(1+BQ191)+魂兽1!J193+化神!E190+魂骨!D190+魂环!E190+神兵!F189+神兵!Y189+魂核1!J191</f>
        <v>137738.94320000001</v>
      </c>
      <c r="AW191">
        <f>(星级!AK191+阶位!AM191+战魄!G191+武魂!AM191+众神殿!G191+精神空间!AM190+天赋!AL191+魂师之魄1!K191)*(1+BR191)+魂兽1!K193+化神!F190+魂骨!E190+魂环!F190+神兵!G189+神兵!Z189+魂核1!K191</f>
        <v>182691.1544</v>
      </c>
      <c r="AX191">
        <f>(星级!AL191+阶位!AN191+战魄!H191+武魂!AN191+众神殿!H191+精神空间!AN190+天赋!AM191+魂师之魄1!L191)*(1+BS191)+魂兽1!L193+化神!G190+魂骨!F190+魂环!G190+神兵!H189+神兵!AA189+魂核1!L191</f>
        <v>3040.6179999999999</v>
      </c>
      <c r="AY191">
        <f>(星级!AM191+阶位!AO191+战魄!I191+武魂!AO191+众神殿!I191+精神空间!AO190+天赋!AN191+魂师之魄1!M191)*(1+BT191)+魂兽1!M193+化神!H190+魂骨!G190+魂环!H190+神兵!I189+神兵!AB189+魂核1!M191</f>
        <v>2482.634</v>
      </c>
      <c r="AZ191">
        <f>(星级!AN191+阶位!AP191+战魄!J191+武魂!AP191+众神殿!J191+精神空间!AP190+天赋!AO191+魂师之魄1!N191)*(1+BU191)+魂兽1!N193+化神!I190+魂骨!H190+魂环!I190+神兵!J189+神兵!AC189+魂核1!N191</f>
        <v>2564.5207840000003</v>
      </c>
      <c r="BA191">
        <f>(星级!AO191+阶位!AQ191+战魄!K191+武魂!AQ191+众神殿!K191+精神空间!AQ190+天赋!AP191+魂师之魄1!O191)*(1+BV191)+魂兽1!O193+化神!J190+魂骨!I190+魂环!J190+神兵!K189+神兵!AD189+魂核1!O191</f>
        <v>2463.7690000000002</v>
      </c>
      <c r="BB191">
        <f>(星级!AP191+阶位!AR191+战魄!L191+武魂!AR191+众神殿!L191+精神空间!AR190+天赋!AQ191+魂师之魄1!P191)*(1+BW191)+魂兽1!P193+化神!K190+魂骨!J190+魂环!K190+神兵!L189+神兵!AE189+魂核1!P191</f>
        <v>3148.1130000000003</v>
      </c>
      <c r="BC191">
        <f>(星级!AQ191+阶位!AS191+战魄!M191+武魂!AS191+众神殿!M191+精神空间!AS190+天赋!AR191+魂师之魄1!Q191)*(1+BX191)+魂兽1!Q193+化神!L190+魂骨!K190+魂环!L190+神兵!M189+神兵!AF189+魂核1!Q191</f>
        <v>2474.2170000000001</v>
      </c>
      <c r="BD191">
        <f>(星级!AR191+阶位!AT191+战魄!N191+武魂!AT191+众神殿!N191+精神空间!AT190+天赋!AS191+魂师之魄1!R191)*(1+BY191)+魂兽1!R193+化神!M190+魂骨!L190+魂环!M190+神兵!N189+神兵!AG189+魂核1!R191</f>
        <v>19126.2</v>
      </c>
      <c r="BE191">
        <f>(星级!AS191+阶位!AU191+战魄!O191+武魂!AU191+众神殿!O191+精神空间!AU190+天赋!AT191+魂师之魄1!S191)*(1+BZ191)+魂兽1!S193+化神!N190+魂骨!M190+魂环!N190+神兵!O189+神兵!AH189+魂核1!S191</f>
        <v>277.2</v>
      </c>
      <c r="BF191">
        <f>(星级!AT191+阶位!AV191+战魄!P191+武魂!AV191+众神殿!P191+精神空间!AV190+天赋!AU191+魂师之魄1!T191)*(1+CA191)+魂兽1!T193+化神!O190+魂骨!N190+魂环!O190+神兵!P189+神兵!AI189+魂核1!T191</f>
        <v>147674.96400000001</v>
      </c>
      <c r="BG191">
        <f>(星级!AU191+阶位!AW191+战魄!Q191+武魂!AW191+众神殿!Q191+精神空间!AW190+天赋!AV191+魂师之魄1!U191)*(1+CB191)+魂兽1!U193+化神!P190+魂骨!O190+魂环!P190+神兵!Q189+神兵!AJ189+魂核1!U191</f>
        <v>147674.96400000001</v>
      </c>
      <c r="BH191">
        <f>化神!R190+魂环!Q190</f>
        <v>66655</v>
      </c>
      <c r="BI191">
        <f>化神!S190+魂环!R190</f>
        <v>66655</v>
      </c>
      <c r="BJ191">
        <f>魂环!S190</f>
        <v>2000</v>
      </c>
      <c r="BK191">
        <f>魂环!T190</f>
        <v>2000</v>
      </c>
      <c r="BL191">
        <f>魂核1!Y191+神器1!AD191+VLOOKUP(精神空间!$B$2,精神空间!$BR$4:$BT$11,2,)</f>
        <v>0.78991</v>
      </c>
      <c r="BM191">
        <f>魂核1!Z191+神器1!AE191+VLOOKUP(精神空间!$B$2,精神空间!$BR$4:$BT$11,2,)</f>
        <v>0.78991</v>
      </c>
      <c r="BO191">
        <f>战魄!T191+武魂!AZ191+好感度!D190+魂师之魄1!Y191+神器1!M191+魂兽1!X193+精神空间!BA190+精神空间!BC190</f>
        <v>3.1779099999999998</v>
      </c>
      <c r="BP191">
        <f>战魄!U191+武魂!BA191+好感度!E190+魂师之魄1!Z191+神器1!N191+魂兽1!Y193+精神空间!BB190+精神空间!BD190</f>
        <v>2.1779099999999998</v>
      </c>
      <c r="BQ191">
        <f>战魄!V191+武魂!BB191+好感度!F190+魂师之魄1!AA191+神器1!O191+魂兽1!Z193</f>
        <v>1.08</v>
      </c>
      <c r="BR191">
        <f>战魄!W191+武魂!BC191+好感度!G190+魂师之魄1!AB191+神器1!P191+魂兽1!AA193</f>
        <v>1.08</v>
      </c>
      <c r="BS191">
        <f>战魄!X191+武魂!BD191+好感度!H190+魂师之魄1!AC191+神器1!Q191+魂兽1!AB193</f>
        <v>1.6320000000000001</v>
      </c>
      <c r="BT191">
        <f>战魄!Y191+武魂!BE191+好感度!I190+魂师之魄1!AD191+神器1!R191+魂兽1!AC193</f>
        <v>1.6320000000000001</v>
      </c>
      <c r="BU191">
        <f>战魄!Z191+武魂!BF191+好感度!J190+魂师之魄1!AE191+神器1!S191+魂兽1!AD193</f>
        <v>1.6320000000000001</v>
      </c>
      <c r="BV191">
        <f>战魄!AA191+武魂!BG191+好感度!K190+魂师之魄1!AF191+神器1!T191+魂兽1!AE193</f>
        <v>1.6120000000000001</v>
      </c>
      <c r="BW191">
        <f>战魄!AB191+武魂!BH191+好感度!L190+魂师之魄1!AG191+神器1!U191+魂兽1!AF193</f>
        <v>1.6120000000000001</v>
      </c>
      <c r="BX191">
        <f>战魄!AC191+武魂!BI191+好感度!M190+魂师之魄1!AH191+神器1!V191+魂兽1!AG193</f>
        <v>1.6120000000000001</v>
      </c>
      <c r="BY191">
        <f>战魄!AD191+武魂!BJ191+好感度!N190+魂师之魄1!AI191+神器1!W191+魂兽1!AH193</f>
        <v>1.54</v>
      </c>
      <c r="BZ191">
        <f>战魄!AE191+武魂!BK191+好感度!O190+魂师之魄1!AJ191+神器1!X191+魂兽1!AI193</f>
        <v>1.31</v>
      </c>
      <c r="CA191">
        <f>战魄!AF191+武魂!BL191+好感度!P190+魂师之魄1!AK191+神器1!Y191+魂兽1!AJ193</f>
        <v>1.08</v>
      </c>
      <c r="CB191">
        <f>战魄!AG191+武魂!BM191+好感度!Q190+魂师之魄1!AL191+神器1!Z191+魂兽1!AK193</f>
        <v>1.08</v>
      </c>
    </row>
    <row r="192" spans="2:80" x14ac:dyDescent="0.2">
      <c r="B192">
        <v>188</v>
      </c>
      <c r="D192">
        <f>(星级!D192+阶位!D192+战魄!D192+武魂!D192+众神殿!D192+精神空间!D191+天赋!C192+魂师之魄1!H192)*(1+BO192)+魂兽1!H194+化神!C191+魂骨!B191+魂环!C191+神兵!D190+神兵!W190+魂核1!H192</f>
        <v>2557108.4457069398</v>
      </c>
      <c r="E192">
        <f>(星级!E192+阶位!E192+战魄!E192+武魂!E192+众神殿!E192+精神空间!E191+天赋!D192+魂师之魄1!I192)*(1+BP192)+魂兽1!I194+化神!D191+魂骨!C191+魂环!D191+神兵!E190+神兵!X190+魂核1!I192</f>
        <v>575915.71657377994</v>
      </c>
      <c r="F192">
        <f>(星级!F192+阶位!F192+战魄!F192+武魂!F192+众神殿!F192+精神空间!F191+天赋!E192+魂师之魄1!J192)*(1+BQ192)+魂兽1!J194+化神!E191+魂骨!D191+魂环!E191+神兵!F190+神兵!Y190+魂核1!J192</f>
        <v>232503.14832000001</v>
      </c>
      <c r="G192">
        <f>(星级!G192+阶位!G192+战魄!G192+武魂!G192+众神殿!G192+精神空间!G191+天赋!F192+魂师之魄1!K192)*(1+BR192)+魂兽1!K194+化神!F191+魂骨!E191+魂环!F191+神兵!G190+神兵!Z190+魂核1!K192</f>
        <v>174681.22831999999</v>
      </c>
      <c r="H192">
        <f>(星级!H192+阶位!H192+战魄!H192+武魂!H192+众神殿!H192+精神空间!H191+天赋!G192+魂师之魄1!L192)*(1+BS192)+魂兽1!L194+化神!G191+魂骨!F191+魂环!G191+神兵!H190+神兵!AA190+魂核1!L192</f>
        <v>3043.25</v>
      </c>
      <c r="I192">
        <f>(星级!I192+阶位!I192+战魄!I192+武魂!I192+众神殿!I192+精神空间!I191+天赋!H192+魂师之魄1!M192)*(1+BT192)+魂兽1!M194+化神!H191+魂骨!G191+魂环!H191+神兵!I190+神兵!AB190+魂核1!M192</f>
        <v>2485.2660000000001</v>
      </c>
      <c r="J192">
        <f>(星级!J192+阶位!J192+战魄!J192+武魂!J192+众神殿!J192+精神空间!J191+天赋!I192+魂师之魄1!N192)*(1+BU192)+魂兽1!N194+化神!I191+魂骨!H191+魂环!I191+神兵!J190+神兵!AC190+魂核1!N192</f>
        <v>2567.1527840000003</v>
      </c>
      <c r="K192">
        <f>(星级!K192+阶位!K192+战魄!K192+武魂!K192+众神殿!K192+精神空间!K191+天赋!J192+魂师之魄1!O192)*(1+BV192)+魂兽1!O194+化神!J191+魂骨!I191+魂环!J191+神兵!K190+神兵!AD190+魂核1!O192</f>
        <v>2495.7940000000003</v>
      </c>
      <c r="L192">
        <f>(星级!L192+阶位!L192+战魄!L192+武魂!L192+众神殿!L192+精神空间!L191+天赋!K192+魂师之魄1!P192)*(1+BW192)+魂兽1!P194+化神!K191+魂骨!J191+魂环!K191+神兵!L190+神兵!AE190+魂核1!P192</f>
        <v>3150.7249999999999</v>
      </c>
      <c r="M192">
        <f>(星级!M192+阶位!M192+战魄!M192+武魂!M192+众神殿!M192+精神空间!M191+天赋!L192+魂师之魄1!Q192)*(1+BX192)+魂兽1!Q194+化神!L191+魂骨!K191+魂环!L191+神兵!M190+神兵!AF190+魂核1!Q192</f>
        <v>2476.8290000000002</v>
      </c>
      <c r="N192">
        <f>(星级!N192+阶位!N192+战魄!N192+武魂!N192+众神殿!N192+精神空间!N191+天赋!M192+魂师之魄1!R192)*(1+BY192)+魂兽1!R194+化神!M191+魂骨!L191+魂环!M191+神兵!N190+神兵!AG190+魂核1!R192</f>
        <v>48133</v>
      </c>
      <c r="O192">
        <f>(星级!O192+阶位!O192+战魄!O192+武魂!O192+众神殿!O192+精神空间!O191+天赋!N192+魂师之魄1!S192)*(1+BZ192)+魂兽1!S194+化神!N191+魂骨!M191+魂环!N191+神兵!O190+神兵!AH190+魂核1!S192</f>
        <v>138.6</v>
      </c>
      <c r="P192">
        <f>(星级!P192+阶位!P192+战魄!P192+武魂!P192+众神殿!P192+精神空间!P191+天赋!O192+魂师之魄1!T192)*(1+CA192)+魂兽1!T194+化神!O191+魂骨!N191+魂环!O191+神兵!P190+神兵!AI190+魂核1!T192</f>
        <v>153999.68240000002</v>
      </c>
      <c r="Q192">
        <f>(星级!Q192+阶位!Q192+战魄!Q192+武魂!Q192+众神殿!Q192+精神空间!Q191+天赋!P192+魂师之魄1!U192)*(1+CB192)+魂兽1!U194+化神!P191+魂骨!O191+魂环!P191+神兵!Q190+神兵!AJ190+魂核1!U192</f>
        <v>153999.68240000002</v>
      </c>
      <c r="R192">
        <f>化神!R191+魂环!Q191</f>
        <v>66655</v>
      </c>
      <c r="S192">
        <f>化神!S191+魂环!R191</f>
        <v>66655</v>
      </c>
      <c r="T192">
        <f>魂环!S191</f>
        <v>2000</v>
      </c>
      <c r="U192">
        <f>魂环!T191</f>
        <v>2000</v>
      </c>
      <c r="V192">
        <f>魂核1!Y192+神器1!AD192+VLOOKUP(精神空间!$B$2,精神空间!$BR$4:$BT$11,2,)</f>
        <v>0.78991</v>
      </c>
      <c r="W192">
        <f>魂核1!Z192+神器1!AE192+VLOOKUP(精神空间!$B$2,精神空间!$BR$4:$BT$11,2,)</f>
        <v>0.78991</v>
      </c>
      <c r="Y192">
        <f>(星级!S192+阶位!T192+战魄!D192+武魂!T192+众神殿!D192+精神空间!T191+天赋!S192+魂师之魄1!H192)*(1+BO192)+魂兽1!H194+化神!C191+魂骨!B191+魂环!C191+神兵!D190+神兵!W190+魂核1!H192</f>
        <v>2524866.5700292801</v>
      </c>
      <c r="Z192">
        <f>(星级!T192+阶位!U192+战魄!E192+武魂!U192+众神殿!E192+精神空间!U191+天赋!T192+魂师之魄1!I192)*(1+BP192)+魂兽1!I194+化神!D191+魂骨!C191+魂环!D191+神兵!E190+神兵!X190+魂核1!I192</f>
        <v>562608.91758897994</v>
      </c>
      <c r="AA192">
        <f>(星级!U192+阶位!V192+战魄!F192+武魂!V192+众神殿!F192+精神空间!V191+天赋!U192+魂师之魄1!J192)*(1+BQ192)+魂兽1!J194+化神!E191+魂骨!D191+魂环!E191+神兵!F190+神兵!Y190+魂核1!J192</f>
        <v>206574.00143999999</v>
      </c>
      <c r="AB192">
        <f>(星级!V192+阶位!W192+战魄!G192+武魂!W192+众神殿!G192+精神空间!W191+天赋!V192+魂师之魄1!K192)*(1+BR192)+魂兽1!K194+化神!F191+魂骨!E191+魂环!F191+神兵!G190+神兵!Z190+魂核1!K192</f>
        <v>158611.28143999999</v>
      </c>
      <c r="AC192">
        <f>(星级!W192+阶位!X192+战魄!H192+武魂!X192+众神殿!H192+精神空间!X191+天赋!W192+魂师之魄1!L192)*(1+BS192)+魂兽1!L194+化神!G191+魂骨!F191+魂环!G191+神兵!H190+神兵!AA190+魂核1!L192</f>
        <v>3015.4560800000004</v>
      </c>
      <c r="AD192">
        <f>(星级!X192+阶位!Y192+战魄!I192+武魂!Y192+众神殿!I192+精神空间!Y191+天赋!X192+魂师之魄1!M192)*(1+BT192)+魂兽1!M194+化神!H191+魂骨!G191+魂环!H191+神兵!I190+神兵!AB190+魂核1!M192</f>
        <v>2457.4720800000005</v>
      </c>
      <c r="AE192">
        <f>(星级!Y192+阶位!Z192+战魄!J192+武魂!Z192+众神殿!J192+精神空间!Z191+天赋!Y192+魂师之魄1!N192)*(1+BU192)+魂兽1!N194+化神!I191+魂骨!H191+魂环!I191+神兵!J190+神兵!AC190+魂核1!N192</f>
        <v>2594.9467040000004</v>
      </c>
      <c r="AF192">
        <f>(星级!Z192+阶位!AA192+战魄!K192+武魂!AA192+众神殿!K192+精神空间!AA191+天赋!Z192+魂师之魄1!O192)*(1+BV192)+魂兽1!O194+化神!J191+魂骨!I191+魂环!J191+神兵!K190+神兵!AD190+魂核1!O192</f>
        <v>2523.5879199999999</v>
      </c>
      <c r="AG192">
        <f>(星级!AA192+阶位!AB192+战魄!L192+武魂!AB192+众神殿!L192+精神空间!AB191+天赋!AA192+魂师之魄1!P192)*(1+BW192)+魂兽1!P194+化神!K191+魂骨!J191+魂环!K191+神兵!L190+神兵!AE190+魂核1!P192</f>
        <v>3150.7249999999999</v>
      </c>
      <c r="AH192">
        <f>(星级!AB192+阶位!AC192+战魄!M192+武魂!AC192+众神殿!M192+精神空间!AC191+天赋!AB192+魂师之魄1!Q192)*(1+BX192)+魂兽1!Q194+化神!L191+魂骨!K191+魂环!L191+神兵!M190+神兵!AF190+魂核1!Q192</f>
        <v>2476.8290000000002</v>
      </c>
      <c r="AI192">
        <f>(星级!AC192+阶位!AD192+战魄!N192+武魂!AD192+众神殿!N192+精神空间!AD191+天赋!AC192+魂师之魄1!R192)*(1+BY192)+魂兽1!R194+化神!M191+魂骨!L191+魂环!M191+神兵!N190+神兵!AG190+魂核1!R192</f>
        <v>38455.599999999999</v>
      </c>
      <c r="AJ192">
        <f>(星级!AD192+阶位!AE192+战魄!O192+武魂!AE192+众神殿!O192+精神空间!AE191+天赋!AD192+魂师之魄1!S192)*(1+BZ192)+魂兽1!S194+化神!N191+魂骨!M191+魂环!N191+神兵!O190+神兵!AH190+魂核1!S192</f>
        <v>219.45000000000002</v>
      </c>
      <c r="AK192">
        <f>(星级!AE192+阶位!AF192+战魄!P192+武魂!AF192+众神殿!P192+精神空间!AF191+天赋!AE192+魂师之魄1!T192)*(1+CA192)+魂兽1!T194+化神!O191+魂骨!N191+魂环!O191+神兵!P190+神兵!AI190+魂核1!T192</f>
        <v>147684.80240000002</v>
      </c>
      <c r="AL192">
        <f>(星级!AF192+阶位!AG192+战魄!Q192+武魂!AG192+众神殿!Q192+精神空间!AG191+天赋!AF192+魂师之魄1!U192)*(1+CB192)+魂兽1!U194+化神!P191+魂骨!O191+魂环!P191+神兵!Q190+神兵!AJ190+魂核1!U192</f>
        <v>147684.80240000002</v>
      </c>
      <c r="AM192">
        <f>化神!R191+魂环!Q191</f>
        <v>66655</v>
      </c>
      <c r="AN192">
        <f>化神!S191+魂环!R191</f>
        <v>66655</v>
      </c>
      <c r="AO192">
        <f>魂环!S191</f>
        <v>2000</v>
      </c>
      <c r="AP192">
        <f>魂环!T191</f>
        <v>2000</v>
      </c>
      <c r="AQ192">
        <f>魂核1!Y192+神器1!AD192+VLOOKUP(精神空间!$B$2,精神空间!$BR$4:$BT$11,2,)</f>
        <v>0.78991</v>
      </c>
      <c r="AR192">
        <f>魂核1!Z192+神器1!AE192+VLOOKUP(精神空间!$B$2,精神空间!$BR$4:$BT$11,2,)</f>
        <v>0.78991</v>
      </c>
      <c r="AT192">
        <f>(星级!AH192+阶位!AJ192+战魄!D192+武魂!AJ192+众神殿!D192+精神空间!AJ191+天赋!AI192+魂师之魄1!H192)*(1+BO192)+魂兽1!H194+化神!C191+魂骨!B191+魂环!C191+神兵!D190+神兵!W190+魂核1!H192</f>
        <v>2283512.77861362</v>
      </c>
      <c r="AU192">
        <f>(星级!AI192+阶位!AK192+战魄!E192+武魂!AK192+众神殿!E192+精神空间!AK191+天赋!AJ192+魂师之魄1!I192)*(1+BP192)+魂兽1!I194+化神!D191+魂骨!C191+魂环!D191+神兵!E190+神兵!X190+魂核1!I192</f>
        <v>631214.69373509986</v>
      </c>
      <c r="AV192">
        <f>(星级!AJ192+阶位!AL192+战魄!F192+武魂!AL192+众神殿!F192+精神空间!AL191+天赋!AK192+魂师之魄1!J192)*(1+BQ192)+魂兽1!J194+化神!E191+魂骨!D191+魂环!E191+神兵!F190+神兵!Y190+魂核1!J192</f>
        <v>137802.36239999998</v>
      </c>
      <c r="AW192">
        <f>(星级!AK192+阶位!AM192+战魄!G192+武魂!AM192+众神殿!G192+精神空间!AM191+天赋!AL192+魂师之魄1!K192)*(1+BR192)+魂兽1!K194+化神!F191+魂骨!E191+魂环!F191+神兵!G190+神兵!Z190+魂核1!K192</f>
        <v>182785.1912</v>
      </c>
      <c r="AX192">
        <f>(星级!AL192+阶位!AN192+战魄!H192+武魂!AN192+众神殿!H192+精神空间!AN191+天赋!AM192+魂师之魄1!L192)*(1+BS192)+魂兽1!L194+化神!G191+魂骨!F191+魂环!G191+神兵!H190+神兵!AA190+魂核1!L192</f>
        <v>3043.25</v>
      </c>
      <c r="AY192">
        <f>(星级!AM192+阶位!AO192+战魄!I192+武魂!AO192+众神殿!I192+精神空间!AO191+天赋!AN192+魂师之魄1!M192)*(1+BT192)+魂兽1!M194+化神!H191+魂骨!G191+魂环!H191+神兵!I190+神兵!AB190+魂核1!M192</f>
        <v>2485.2660000000001</v>
      </c>
      <c r="AZ192">
        <f>(星级!AN192+阶位!AP192+战魄!J192+武魂!AP192+众神殿!J192+精神空间!AP191+天赋!AO192+魂师之魄1!N192)*(1+BU192)+魂兽1!N194+化神!I191+魂骨!H191+魂环!I191+神兵!J190+神兵!AC190+魂核1!N192</f>
        <v>2567.1527840000003</v>
      </c>
      <c r="BA192">
        <f>(星级!AO192+阶位!AQ192+战魄!K192+武魂!AQ192+众神殿!K192+精神空间!AQ191+天赋!AP192+魂师之魄1!O192)*(1+BV192)+魂兽1!O194+化神!J191+魂骨!I191+魂环!J191+神兵!K190+神兵!AD190+魂核1!O192</f>
        <v>2485.2660000000001</v>
      </c>
      <c r="BB192">
        <f>(星级!AP192+阶位!AR192+战魄!L192+武魂!AR192+众神殿!L192+精神空间!AR191+天赋!AQ192+魂师之魄1!P192)*(1+BW192)+魂兽1!P194+化神!K191+魂骨!J191+魂环!K191+神兵!L190+神兵!AE190+魂核1!P192</f>
        <v>3150.7249999999999</v>
      </c>
      <c r="BC192">
        <f>(星级!AQ192+阶位!AS192+战魄!M192+武魂!AS192+众神殿!M192+精神空间!AS191+天赋!AR192+魂师之魄1!Q192)*(1+BX192)+魂兽1!Q194+化神!L191+魂骨!K191+魂环!L191+神兵!M190+神兵!AF190+魂核1!Q192</f>
        <v>2476.8290000000002</v>
      </c>
      <c r="BD192">
        <f>(星级!AR192+阶位!AT192+战魄!N192+武魂!AT192+众神殿!N192+精神空间!AT191+天赋!AS192+魂师之魄1!R192)*(1+BY192)+魂兽1!R194+化神!M191+魂骨!L191+魂环!M191+神兵!N190+神兵!AG190+魂核1!R192</f>
        <v>19227.8</v>
      </c>
      <c r="BE192">
        <f>(星级!AS192+阶位!AU192+战魄!O192+武魂!AU192+众神殿!O192+精神空间!AU191+天赋!AT192+魂师之魄1!S192)*(1+BZ192)+魂兽1!S194+化神!N191+魂骨!M191+魂环!N191+神兵!O190+神兵!AH190+魂核1!S192</f>
        <v>277.2</v>
      </c>
      <c r="BF192">
        <f>(星级!AT192+阶位!AV192+战魄!P192+武魂!AV192+众神殿!P192+精神空间!AV191+天赋!AU192+魂师之魄1!T192)*(1+CA192)+魂兽1!T194+化神!O191+魂骨!N191+魂环!O191+神兵!P190+神兵!AI190+魂核1!T192</f>
        <v>147684.80240000002</v>
      </c>
      <c r="BG192">
        <f>(星级!AU192+阶位!AW192+战魄!Q192+武魂!AW192+众神殿!Q192+精神空间!AW191+天赋!AV192+魂师之魄1!U192)*(1+CB192)+魂兽1!U194+化神!P191+魂骨!O191+魂环!P191+神兵!Q190+神兵!AJ190+魂核1!U192</f>
        <v>147684.80240000002</v>
      </c>
      <c r="BH192">
        <f>化神!R191+魂环!Q191</f>
        <v>66655</v>
      </c>
      <c r="BI192">
        <f>化神!S191+魂环!R191</f>
        <v>66655</v>
      </c>
      <c r="BJ192">
        <f>魂环!S191</f>
        <v>2000</v>
      </c>
      <c r="BK192">
        <f>魂环!T191</f>
        <v>2000</v>
      </c>
      <c r="BL192">
        <f>魂核1!Y192+神器1!AD192+VLOOKUP(精神空间!$B$2,精神空间!$BR$4:$BT$11,2,)</f>
        <v>0.78991</v>
      </c>
      <c r="BM192">
        <f>魂核1!Z192+神器1!AE192+VLOOKUP(精神空间!$B$2,精神空间!$BR$4:$BT$11,2,)</f>
        <v>0.78991</v>
      </c>
      <c r="BO192">
        <f>战魄!T192+武魂!AZ192+好感度!D191+魂师之魄1!Y192+神器1!M192+魂兽1!X194+精神空间!BA191+精神空间!BC191</f>
        <v>3.1779099999999998</v>
      </c>
      <c r="BP192">
        <f>战魄!U192+武魂!BA192+好感度!E191+魂师之魄1!Z192+神器1!N192+魂兽1!Y194+精神空间!BB191+精神空间!BD191</f>
        <v>2.1779099999999998</v>
      </c>
      <c r="BQ192">
        <f>战魄!V192+武魂!BB192+好感度!F191+魂师之魄1!AA192+神器1!O192+魂兽1!Z194</f>
        <v>1.08</v>
      </c>
      <c r="BR192">
        <f>战魄!W192+武魂!BC192+好感度!G191+魂师之魄1!AB192+神器1!P192+魂兽1!AA194</f>
        <v>1.08</v>
      </c>
      <c r="BS192">
        <f>战魄!X192+武魂!BD192+好感度!H191+魂师之魄1!AC192+神器1!Q192+魂兽1!AB194</f>
        <v>1.6320000000000001</v>
      </c>
      <c r="BT192">
        <f>战魄!Y192+武魂!BE192+好感度!I191+魂师之魄1!AD192+神器1!R192+魂兽1!AC194</f>
        <v>1.6320000000000001</v>
      </c>
      <c r="BU192">
        <f>战魄!Z192+武魂!BF192+好感度!J191+魂师之魄1!AE192+神器1!S192+魂兽1!AD194</f>
        <v>1.6320000000000001</v>
      </c>
      <c r="BV192">
        <f>战魄!AA192+武魂!BG192+好感度!K191+魂师之魄1!AF192+神器1!T192+魂兽1!AE194</f>
        <v>1.6320000000000001</v>
      </c>
      <c r="BW192">
        <f>战魄!AB192+武魂!BH192+好感度!L191+魂师之魄1!AG192+神器1!U192+魂兽1!AF194</f>
        <v>1.6120000000000001</v>
      </c>
      <c r="BX192">
        <f>战魄!AC192+武魂!BI192+好感度!M191+魂师之魄1!AH192+神器1!V192+魂兽1!AG194</f>
        <v>1.6120000000000001</v>
      </c>
      <c r="BY192">
        <f>战魄!AD192+武魂!BJ192+好感度!N191+魂师之魄1!AI192+神器1!W192+魂兽1!AH194</f>
        <v>1.54</v>
      </c>
      <c r="BZ192">
        <f>战魄!AE192+武魂!BK192+好感度!O191+魂师之魄1!AJ192+神器1!X192+魂兽1!AI194</f>
        <v>1.31</v>
      </c>
      <c r="CA192">
        <f>战魄!AF192+武魂!BL192+好感度!P191+魂师之魄1!AK192+神器1!Y192+魂兽1!AJ194</f>
        <v>1.08</v>
      </c>
      <c r="CB192">
        <f>战魄!AG192+武魂!BM192+好感度!Q191+魂师之魄1!AL192+神器1!Z192+魂兽1!AK194</f>
        <v>1.08</v>
      </c>
    </row>
    <row r="193" spans="2:80" x14ac:dyDescent="0.2">
      <c r="B193">
        <v>189</v>
      </c>
      <c r="D193">
        <f>(星级!D193+阶位!D193+战魄!D193+武魂!D193+众神殿!D193+精神空间!D192+天赋!C193+魂师之魄1!H193)*(1+BO193)+魂兽1!H195+化神!C192+魂骨!B192+魂环!C192+神兵!D191+神兵!W191+魂核1!H193</f>
        <v>2558867.3458169401</v>
      </c>
      <c r="E193">
        <f>(星级!E193+阶位!E193+战魄!E193+武魂!E193+众神殿!E193+精神空间!E192+天赋!D193+魂师之魄1!I193)*(1+BP193)+魂兽1!I195+化神!D192+魂骨!C192+魂环!D192+神兵!E191+神兵!X191+魂核1!I193</f>
        <v>576284.35413378</v>
      </c>
      <c r="F193">
        <f>(星级!F193+阶位!F193+战魄!F193+武魂!F193+众神殿!F193+精神空间!F192+天赋!E193+魂师之魄1!J193)*(1+BQ193)+魂兽1!J195+化神!E192+魂骨!D192+魂环!E192+神兵!F191+神兵!Y191+魂核1!J193</f>
        <v>232634.18832000002</v>
      </c>
      <c r="G193">
        <f>(星级!G193+阶位!G193+战魄!G193+武魂!G193+众神殿!G193+精神空间!G192+天赋!F193+魂师之魄1!K193)*(1+BR193)+魂兽1!K195+化神!F192+魂骨!E192+魂环!F192+神兵!G191+神兵!Z191+魂核1!K193</f>
        <v>174768.58832000001</v>
      </c>
      <c r="H193">
        <f>(星级!H193+阶位!H193+战魄!H193+武魂!H193+众神殿!H193+精神空间!H192+天赋!G193+魂师之魄1!L193)*(1+BS193)+魂兽1!L195+化神!G192+魂骨!F192+魂环!G192+神兵!H191+神兵!AA191+魂核1!L193</f>
        <v>3045.8820000000001</v>
      </c>
      <c r="I193">
        <f>(星级!I193+阶位!I193+战魄!I193+武魂!I193+众神殿!I193+精神空间!I192+天赋!H193+魂师之魄1!M193)*(1+BT193)+魂兽1!M195+化神!H192+魂骨!G192+魂环!H192+神兵!I191+神兵!AB191+魂核1!M193</f>
        <v>2487.8980000000001</v>
      </c>
      <c r="J193">
        <f>(星级!J193+阶位!J193+战魄!J193+武魂!J193+众神殿!J193+精神空间!J192+天赋!I193+魂师之魄1!N193)*(1+BU193)+魂兽1!N195+化神!I192+魂骨!H192+魂环!I192+神兵!J191+神兵!AC191+魂核1!N193</f>
        <v>2569.7847840000004</v>
      </c>
      <c r="K193">
        <f>(星级!K193+阶位!K193+战魄!K193+武魂!K193+众神殿!K193+精神空间!K192+天赋!J193+魂师之魄1!O193)*(1+BV193)+魂兽1!O195+化神!J192+魂骨!I192+魂环!J192+神兵!K191+神兵!AD191+魂核1!O193</f>
        <v>2498.4259999999999</v>
      </c>
      <c r="L193">
        <f>(星级!L193+阶位!L193+战魄!L193+武魂!L193+众神殿!L193+精神空间!L192+天赋!K193+魂师之魄1!P193)*(1+BW193)+魂兽1!P195+化神!K192+魂骨!J192+魂环!K192+神兵!L191+神兵!AE191+魂核1!P193</f>
        <v>3177.482</v>
      </c>
      <c r="M193">
        <f>(星级!M193+阶位!M193+战魄!M193+武魂!M193+众神殿!M193+精神空间!M192+天赋!L193+魂师之魄1!Q193)*(1+BX193)+魂兽1!Q195+化神!L192+魂骨!K192+魂环!L192+神兵!M191+神兵!AF191+魂核1!Q193</f>
        <v>2479.4410000000003</v>
      </c>
      <c r="N193">
        <f>(星级!N193+阶位!N193+战魄!N193+武魂!N193+众神殿!N193+精神空间!N192+天赋!M193+魂师之魄1!R193)*(1+BY193)+魂兽1!R195+化神!M192+魂骨!L192+魂环!M192+神兵!N191+神兵!AG191+魂核1!R193</f>
        <v>48387</v>
      </c>
      <c r="O193">
        <f>(星级!O193+阶位!O193+战魄!O193+武魂!O193+众神殿!O193+精神空间!O192+天赋!N193+魂师之魄1!S193)*(1+BZ193)+魂兽1!S195+化神!N192+魂骨!M192+魂环!N192+神兵!O191+神兵!AH191+魂核1!S193</f>
        <v>138.6</v>
      </c>
      <c r="P193">
        <f>(星级!P193+阶位!P193+战魄!P193+武魂!P193+众神殿!P193+精神空间!P192+天赋!O193+魂师之魄1!T193)*(1+CA193)+魂兽1!T195+化神!O192+魂骨!N192+魂环!O192+神兵!P191+神兵!AI191+魂核1!T193</f>
        <v>154009.5208</v>
      </c>
      <c r="Q193">
        <f>(星级!Q193+阶位!Q193+战魄!Q193+武魂!Q193+众神殿!Q193+精神空间!Q192+天赋!P193+魂师之魄1!U193)*(1+CB193)+魂兽1!U195+化神!P192+魂骨!O192+魂环!P192+神兵!Q191+神兵!AJ191+魂核1!U193</f>
        <v>154009.5208</v>
      </c>
      <c r="R193">
        <f>化神!R192+魂环!Q192</f>
        <v>66655</v>
      </c>
      <c r="S193">
        <f>化神!S192+魂环!R192</f>
        <v>66655</v>
      </c>
      <c r="T193">
        <f>魂环!S192</f>
        <v>2000</v>
      </c>
      <c r="U193">
        <f>魂环!T192</f>
        <v>2000</v>
      </c>
      <c r="V193">
        <f>魂核1!Y193+神器1!AD193+VLOOKUP(精神空间!$B$2,精神空间!$BR$4:$BT$11,2,)</f>
        <v>0.78991</v>
      </c>
      <c r="W193">
        <f>魂核1!Z193+神器1!AE193+VLOOKUP(精神空间!$B$2,精神空间!$BR$4:$BT$11,2,)</f>
        <v>0.78991</v>
      </c>
      <c r="Y193">
        <f>(星级!S193+阶位!T193+战魄!D193+武魂!T193+众神殿!D193+精神空间!T192+天赋!S193+魂师之魄1!H193)*(1+BO193)+魂兽1!H195+化神!C192+魂骨!B192+魂环!C192+神兵!D191+神兵!W191+魂核1!H193</f>
        <v>2526445.82000928</v>
      </c>
      <c r="Z193">
        <f>(星级!T193+阶位!U193+战魄!E193+武魂!U193+众神殿!E193+精神空间!U192+天赋!T193+魂师之魄1!I193)*(1+BP193)+魂兽1!I195+化神!D192+魂骨!C192+魂环!D192+神兵!E191+神兵!X191+魂核1!I193</f>
        <v>562993.44469898008</v>
      </c>
      <c r="AA193">
        <f>(星级!U193+阶位!V193+战魄!F193+武魂!V193+众神殿!F193+精神空间!V192+天赋!U193+魂师之魄1!J193)*(1+BQ193)+魂兽1!J195+化神!E192+魂骨!D192+魂环!E192+神兵!F191+神兵!Y191+魂核1!J193</f>
        <v>206678.00143999999</v>
      </c>
      <c r="AB193">
        <f>(星级!V193+阶位!W193+战魄!G193+武魂!W193+众神殿!G193+精神空间!W192+天赋!V193+魂师之魄1!K193)*(1+BR193)+魂兽1!K195+化神!F192+魂骨!E192+魂环!F192+神兵!G191+神兵!Z191+魂核1!K193</f>
        <v>158682.00144000002</v>
      </c>
      <c r="AC193">
        <f>(星级!W193+阶位!X193+战魄!H193+武魂!X193+众神殿!H193+精神空间!X192+天赋!W193+魂师之魄1!L193)*(1+BS193)+魂兽1!L195+化神!G192+魂骨!F192+魂环!G192+神兵!H191+神兵!AA191+魂核1!L193</f>
        <v>3018.0880800000004</v>
      </c>
      <c r="AD193">
        <f>(星级!X193+阶位!Y193+战魄!I193+武魂!Y193+众神殿!I193+精神空间!Y192+天赋!X193+魂师之魄1!M193)*(1+BT193)+魂兽1!M195+化神!H192+魂骨!G192+魂环!H192+神兵!I191+神兵!AB191+魂核1!M193</f>
        <v>2460.1040800000001</v>
      </c>
      <c r="AE193">
        <f>(星级!Y193+阶位!Z193+战魄!J193+武魂!Z193+众神殿!J193+精神空间!Z192+天赋!Y193+魂师之魄1!N193)*(1+BU193)+魂兽1!N195+化神!I192+魂骨!H192+魂环!I192+神兵!J191+神兵!AC191+魂核1!N193</f>
        <v>2597.578704</v>
      </c>
      <c r="AF193">
        <f>(星级!Z193+阶位!AA193+战魄!K193+武魂!AA193+众神殿!K193+精神空间!AA192+天赋!Z193+魂师之魄1!O193)*(1+BV193)+魂兽1!O195+化神!J192+魂骨!I192+魂环!J192+神兵!K191+神兵!AD191+魂核1!O193</f>
        <v>2526.21992</v>
      </c>
      <c r="AG193">
        <f>(星级!AA193+阶位!AB193+战魄!L193+武魂!AB193+众神殿!L193+精神空间!AB192+天赋!AA193+魂师之魄1!P193)*(1+BW193)+魂兽1!P195+化神!K192+魂骨!J192+魂环!K192+神兵!L191+神兵!AE191+魂核1!P193</f>
        <v>3177.482</v>
      </c>
      <c r="AH193">
        <f>(星级!AB193+阶位!AC193+战魄!M193+武魂!AC193+众神殿!M193+精神空间!AC192+天赋!AB193+魂师之魄1!Q193)*(1+BX193)+魂兽1!Q195+化神!L192+魂骨!K192+魂环!L192+神兵!M191+神兵!AF191+魂核1!Q193</f>
        <v>2479.4410000000003</v>
      </c>
      <c r="AI193">
        <f>(星级!AC193+阶位!AD193+战魄!N193+武魂!AD193+众神殿!N193+精神空间!AD192+天赋!AC193+魂师之魄1!R193)*(1+BY193)+魂兽1!R195+化神!M192+魂骨!L192+魂环!M192+神兵!N191+神兵!AG191+魂核1!R193</f>
        <v>38658.800000000003</v>
      </c>
      <c r="AJ193">
        <f>(星级!AD193+阶位!AE193+战魄!O193+武魂!AE193+众神殿!O193+精神空间!AE192+天赋!AD193+魂师之魄1!S193)*(1+BZ193)+魂兽1!S195+化神!N192+魂骨!M192+魂环!N192+神兵!O191+神兵!AH191+魂核1!S193</f>
        <v>219.45000000000002</v>
      </c>
      <c r="AK193">
        <f>(星级!AE193+阶位!AF193+战魄!P193+武魂!AF193+众神殿!P193+精神空间!AF192+天赋!AE193+魂师之魄1!T193)*(1+CA193)+魂兽1!T195+化神!O192+魂骨!N192+魂环!O192+神兵!P191+神兵!AI191+魂核1!T193</f>
        <v>147694.64079999999</v>
      </c>
      <c r="AL193">
        <f>(星级!AF193+阶位!AG193+战魄!Q193+武魂!AG193+众神殿!Q193+精神空间!AG192+天赋!AF193+魂师之魄1!U193)*(1+CB193)+魂兽1!U195+化神!P192+魂骨!O192+魂环!P192+神兵!Q191+神兵!AJ191+魂核1!U193</f>
        <v>147694.64079999999</v>
      </c>
      <c r="AM193">
        <f>化神!R192+魂环!Q192</f>
        <v>66655</v>
      </c>
      <c r="AN193">
        <f>化神!S192+魂环!R192</f>
        <v>66655</v>
      </c>
      <c r="AO193">
        <f>魂环!S192</f>
        <v>2000</v>
      </c>
      <c r="AP193">
        <f>魂环!T192</f>
        <v>2000</v>
      </c>
      <c r="AQ193">
        <f>魂核1!Y193+神器1!AD193+VLOOKUP(精神空间!$B$2,精神空间!$BR$4:$BT$11,2,)</f>
        <v>0.78991</v>
      </c>
      <c r="AR193">
        <f>魂核1!Z193+神器1!AE193+VLOOKUP(精神空间!$B$2,精神空间!$BR$4:$BT$11,2,)</f>
        <v>0.78991</v>
      </c>
      <c r="AT193">
        <f>(星级!AH193+阶位!AJ193+战魄!D193+武魂!AJ193+众神殿!D193+精神空间!AJ192+天赋!AI193+魂师之魄1!H193)*(1+BO193)+魂兽1!H195+化神!C192+魂骨!B192+魂环!C192+神兵!D191+神兵!W191+魂核1!H193</f>
        <v>2284918.2275376199</v>
      </c>
      <c r="AU193">
        <f>(星级!AI193+阶位!AK193+战魄!E193+武魂!AK193+众神殿!E193+精神空间!AK192+天赋!AJ193+魂师之魄1!I193)*(1+BP193)+魂兽1!I195+化神!D192+魂骨!C192+魂环!D192+神兵!E191+神兵!X191+魂核1!I193</f>
        <v>631622.26069259993</v>
      </c>
      <c r="AV193">
        <f>(星级!AJ193+阶位!AL193+战魄!F193+武魂!AL193+众神殿!F193+精神空间!AL192+天赋!AK193+魂师之魄1!J193)*(1+BQ193)+魂兽1!J195+化神!E192+魂骨!D192+魂环!E192+神兵!F191+神兵!Y191+魂核1!J193</f>
        <v>137865.78159999999</v>
      </c>
      <c r="AW193">
        <f>(星级!AK193+阶位!AM193+战魄!G193+武魂!AM193+众神殿!G193+精神空间!AM192+天赋!AL193+魂师之魄1!K193)*(1+BR193)+魂兽1!K195+化神!F192+魂骨!E192+魂环!F192+神兵!G191+神兵!Z191+魂核1!K193</f>
        <v>182879.228</v>
      </c>
      <c r="AX193">
        <f>(星级!AL193+阶位!AN193+战魄!H193+武魂!AN193+众神殿!H193+精神空间!AN192+天赋!AM193+魂师之魄1!L193)*(1+BS193)+魂兽1!L195+化神!G192+魂骨!F192+魂环!G192+神兵!H191+神兵!AA191+魂核1!L193</f>
        <v>3045.8820000000001</v>
      </c>
      <c r="AY193">
        <f>(星级!AM193+阶位!AO193+战魄!I193+武魂!AO193+众神殿!I193+精神空间!AO192+天赋!AN193+魂师之魄1!M193)*(1+BT193)+魂兽1!M195+化神!H192+魂骨!G192+魂环!H192+神兵!I191+神兵!AB191+魂核1!M193</f>
        <v>2487.8980000000001</v>
      </c>
      <c r="AZ193">
        <f>(星级!AN193+阶位!AP193+战魄!J193+武魂!AP193+众神殿!J193+精神空间!AP192+天赋!AO193+魂师之魄1!N193)*(1+BU193)+魂兽1!N195+化神!I192+魂骨!H192+魂环!I192+神兵!J191+神兵!AC191+魂核1!N193</f>
        <v>2569.7847840000004</v>
      </c>
      <c r="BA193">
        <f>(星级!AO193+阶位!AQ193+战魄!K193+武魂!AQ193+众神殿!K193+精神空间!AQ192+天赋!AP193+魂师之魄1!O193)*(1+BV193)+魂兽1!O195+化神!J192+魂骨!I192+魂环!J192+神兵!K191+神兵!AD191+魂核1!O193</f>
        <v>2487.8980000000001</v>
      </c>
      <c r="BB193">
        <f>(星级!AP193+阶位!AR193+战魄!L193+武魂!AR193+众神殿!L193+精神空间!AR192+天赋!AQ193+魂师之魄1!P193)*(1+BW193)+魂兽1!P195+化神!K192+魂骨!J192+魂环!K192+神兵!L191+神兵!AE191+魂核1!P193</f>
        <v>3177.482</v>
      </c>
      <c r="BC193">
        <f>(星级!AQ193+阶位!AS193+战魄!M193+武魂!AS193+众神殿!M193+精神空间!AS192+天赋!AR193+魂师之魄1!Q193)*(1+BX193)+魂兽1!Q195+化神!L192+魂骨!K192+魂环!L192+神兵!M191+神兵!AF191+魂核1!Q193</f>
        <v>2479.4410000000003</v>
      </c>
      <c r="BD193">
        <f>(星级!AR193+阶位!AT193+战魄!N193+武魂!AT193+众神殿!N193+精神空间!AT192+天赋!AS193+魂师之魄1!R193)*(1+BY193)+魂兽1!R195+化神!M192+魂骨!L192+魂环!M192+神兵!N191+神兵!AG191+魂核1!R193</f>
        <v>19329.400000000001</v>
      </c>
      <c r="BE193">
        <f>(星级!AS193+阶位!AU193+战魄!O193+武魂!AU193+众神殿!O193+精神空间!AU192+天赋!AT193+魂师之魄1!S193)*(1+BZ193)+魂兽1!S195+化神!N192+魂骨!M192+魂环!N192+神兵!O191+神兵!AH191+魂核1!S193</f>
        <v>277.2</v>
      </c>
      <c r="BF193">
        <f>(星级!AT193+阶位!AV193+战魄!P193+武魂!AV193+众神殿!P193+精神空间!AV192+天赋!AU193+魂师之魄1!T193)*(1+CA193)+魂兽1!T195+化神!O192+魂骨!N192+魂环!O192+神兵!P191+神兵!AI191+魂核1!T193</f>
        <v>147694.64079999999</v>
      </c>
      <c r="BG193">
        <f>(星级!AU193+阶位!AW193+战魄!Q193+武魂!AW193+众神殿!Q193+精神空间!AW192+天赋!AV193+魂师之魄1!U193)*(1+CB193)+魂兽1!U195+化神!P192+魂骨!O192+魂环!P192+神兵!Q191+神兵!AJ191+魂核1!U193</f>
        <v>147694.64079999999</v>
      </c>
      <c r="BH193">
        <f>化神!R192+魂环!Q192</f>
        <v>66655</v>
      </c>
      <c r="BI193">
        <f>化神!S192+魂环!R192</f>
        <v>66655</v>
      </c>
      <c r="BJ193">
        <f>魂环!S192</f>
        <v>2000</v>
      </c>
      <c r="BK193">
        <f>魂环!T192</f>
        <v>2000</v>
      </c>
      <c r="BL193">
        <f>魂核1!Y193+神器1!AD193+VLOOKUP(精神空间!$B$2,精神空间!$BR$4:$BT$11,2,)</f>
        <v>0.78991</v>
      </c>
      <c r="BM193">
        <f>魂核1!Z193+神器1!AE193+VLOOKUP(精神空间!$B$2,精神空间!$BR$4:$BT$11,2,)</f>
        <v>0.78991</v>
      </c>
      <c r="BO193">
        <f>战魄!T193+武魂!AZ193+好感度!D192+魂师之魄1!Y193+神器1!M193+魂兽1!X195+精神空间!BA192+精神空间!BC192</f>
        <v>3.1779099999999998</v>
      </c>
      <c r="BP193">
        <f>战魄!U193+武魂!BA193+好感度!E192+魂师之魄1!Z193+神器1!N193+魂兽1!Y195+精神空间!BB192+精神空间!BD192</f>
        <v>2.1779099999999998</v>
      </c>
      <c r="BQ193">
        <f>战魄!V193+武魂!BB193+好感度!F192+魂师之魄1!AA193+神器1!O193+魂兽1!Z195</f>
        <v>1.08</v>
      </c>
      <c r="BR193">
        <f>战魄!W193+武魂!BC193+好感度!G192+魂师之魄1!AB193+神器1!P193+魂兽1!AA195</f>
        <v>1.08</v>
      </c>
      <c r="BS193">
        <f>战魄!X193+武魂!BD193+好感度!H192+魂师之魄1!AC193+神器1!Q193+魂兽1!AB195</f>
        <v>1.6320000000000001</v>
      </c>
      <c r="BT193">
        <f>战魄!Y193+武魂!BE193+好感度!I192+魂师之魄1!AD193+神器1!R193+魂兽1!AC195</f>
        <v>1.6320000000000001</v>
      </c>
      <c r="BU193">
        <f>战魄!Z193+武魂!BF193+好感度!J192+魂师之魄1!AE193+神器1!S193+魂兽1!AD195</f>
        <v>1.6320000000000001</v>
      </c>
      <c r="BV193">
        <f>战魄!AA193+武魂!BG193+好感度!K192+魂师之魄1!AF193+神器1!T193+魂兽1!AE195</f>
        <v>1.6320000000000001</v>
      </c>
      <c r="BW193">
        <f>战魄!AB193+武魂!BH193+好感度!L192+魂师之魄1!AG193+神器1!U193+魂兽1!AF195</f>
        <v>1.6320000000000001</v>
      </c>
      <c r="BX193">
        <f>战魄!AC193+武魂!BI193+好感度!M192+魂师之魄1!AH193+神器1!V193+魂兽1!AG195</f>
        <v>1.6120000000000001</v>
      </c>
      <c r="BY193">
        <f>战魄!AD193+武魂!BJ193+好感度!N192+魂师之魄1!AI193+神器1!W193+魂兽1!AH195</f>
        <v>1.54</v>
      </c>
      <c r="BZ193">
        <f>战魄!AE193+武魂!BK193+好感度!O192+魂师之魄1!AJ193+神器1!X193+魂兽1!AI195</f>
        <v>1.31</v>
      </c>
      <c r="CA193">
        <f>战魄!AF193+武魂!BL193+好感度!P192+魂师之魄1!AK193+神器1!Y193+魂兽1!AJ195</f>
        <v>1.08</v>
      </c>
      <c r="CB193">
        <f>战魄!AG193+武魂!BM193+好感度!Q192+魂师之魄1!AL193+神器1!Z193+魂兽1!AK195</f>
        <v>1.08</v>
      </c>
    </row>
    <row r="194" spans="2:80" x14ac:dyDescent="0.2">
      <c r="B194">
        <v>190</v>
      </c>
      <c r="D194">
        <f>(星级!D194+阶位!D194+战魄!D194+武魂!D194+众神殿!D194+精神空间!D193+天赋!C194+魂师之魄1!H194)*(1+BO194)+魂兽1!H196+化神!C193+魂骨!B193+魂环!C193+神兵!D192+神兵!W192+魂核1!H194</f>
        <v>2560626.2459269399</v>
      </c>
      <c r="E194">
        <f>(星级!E194+阶位!E194+战魄!E194+武魂!E194+众神殿!E194+精神空间!E193+天赋!D194+魂师之魄1!I194)*(1+BP194)+魂兽1!I196+化神!D193+魂骨!C193+魂环!D193+神兵!E192+神兵!X192+魂核1!I194</f>
        <v>576652.99169378006</v>
      </c>
      <c r="F194">
        <f>(星级!F194+阶位!F194+战魄!F194+武魂!F194+众神殿!F194+精神空间!F193+天赋!E194+魂师之魄1!J194)*(1+BQ194)+魂兽1!J196+化神!E193+魂骨!D193+魂环!E193+神兵!F192+神兵!Y192+魂核1!J194</f>
        <v>232765.22831999999</v>
      </c>
      <c r="G194">
        <f>(星级!G194+阶位!G194+战魄!G194+武魂!G194+众神殿!G194+精神空间!G193+天赋!F194+魂师之魄1!K194)*(1+BR194)+魂兽1!K196+化神!F193+魂骨!E193+魂环!F193+神兵!G192+神兵!Z192+魂核1!K194</f>
        <v>174855.94832000002</v>
      </c>
      <c r="H194">
        <f>(星级!H194+阶位!H194+战魄!H194+武魂!H194+众神殿!H194+精神空间!H193+天赋!G194+魂师之魄1!L194)*(1+BS194)+魂兽1!L196+化神!G193+魂骨!F193+魂环!G193+神兵!H192+神兵!AA192+魂核1!L194</f>
        <v>3048.5140000000001</v>
      </c>
      <c r="I194">
        <f>(星级!I194+阶位!I194+战魄!I194+武魂!I194+众神殿!I194+精神空间!I193+天赋!H194+魂师之魄1!M194)*(1+BT194)+魂兽1!M196+化神!H193+魂骨!G193+魂环!H193+神兵!I192+神兵!AB192+魂核1!M194</f>
        <v>2490.5300000000002</v>
      </c>
      <c r="J194">
        <f>(星级!J194+阶位!J194+战魄!J194+武魂!J194+众神殿!J194+精神空间!J193+天赋!I194+魂师之魄1!N194)*(1+BU194)+魂兽1!N196+化神!I193+魂骨!H193+魂环!I193+神兵!J192+神兵!AC192+魂核1!N194</f>
        <v>2572.4167840000005</v>
      </c>
      <c r="K194">
        <f>(星级!K194+阶位!K194+战魄!K194+武魂!K194+众神殿!K194+精神空间!K193+天赋!J194+魂师之魄1!O194)*(1+BV194)+魂兽1!O196+化神!J193+魂骨!I193+魂环!J193+神兵!K192+神兵!AD192+魂核1!O194</f>
        <v>2501.058</v>
      </c>
      <c r="L194">
        <f>(星级!L194+阶位!L194+战魄!L194+武魂!L194+众神殿!L194+精神空间!L193+天赋!K194+魂师之魄1!P194)*(1+BW194)+魂兽1!P196+化神!K193+魂骨!J193+魂环!K193+神兵!L192+神兵!AE192+魂核1!P194</f>
        <v>3180.114</v>
      </c>
      <c r="M194">
        <f>(星级!M194+阶位!M194+战魄!M194+武魂!M194+众神殿!M194+精神空间!M193+天赋!L194+魂师之魄1!Q194)*(1+BX194)+魂兽1!Q196+化神!L193+魂骨!K193+魂环!L193+神兵!M192+神兵!AF192+魂核1!Q194</f>
        <v>2501.058</v>
      </c>
      <c r="N194">
        <f>(星级!N194+阶位!N194+战魄!N194+武魂!N194+众神殿!N194+精神空间!N193+天赋!M194+魂师之魄1!R194)*(1+BY194)+魂兽1!R196+化神!M193+魂骨!L193+魂环!M193+神兵!N192+神兵!AG192+魂核1!R194</f>
        <v>48641</v>
      </c>
      <c r="O194">
        <f>(星级!O194+阶位!O194+战魄!O194+武魂!O194+众神殿!O194+精神空间!O193+天赋!N194+魂师之魄1!S194)*(1+BZ194)+魂兽1!S196+化神!N193+魂骨!M193+魂环!N193+神兵!O192+神兵!AH192+魂核1!S194</f>
        <v>138.6</v>
      </c>
      <c r="P194">
        <f>(星级!P194+阶位!P194+战魄!P194+武魂!P194+众神殿!P194+精神空间!P193+天赋!O194+魂师之魄1!T194)*(1+CA194)+魂兽1!T196+化神!O193+魂骨!N193+魂环!O193+神兵!P192+神兵!AI192+魂核1!T194</f>
        <v>154019.35920000001</v>
      </c>
      <c r="Q194">
        <f>(星级!Q194+阶位!Q194+战魄!Q194+武魂!Q194+众神殿!Q194+精神空间!Q193+天赋!P194+魂师之魄1!U194)*(1+CB194)+魂兽1!U196+化神!P193+魂骨!O193+魂环!P193+神兵!Q192+神兵!AJ192+魂核1!U194</f>
        <v>154019.35920000001</v>
      </c>
      <c r="R194">
        <f>化神!R193+魂环!Q193</f>
        <v>66655</v>
      </c>
      <c r="S194">
        <f>化神!S193+魂环!R193</f>
        <v>66655</v>
      </c>
      <c r="T194">
        <f>魂环!S193</f>
        <v>2000</v>
      </c>
      <c r="U194">
        <f>魂环!T193</f>
        <v>2000</v>
      </c>
      <c r="V194">
        <f>魂核1!Y194+神器1!AD194+VLOOKUP(精神空间!$B$2,精神空间!$BR$4:$BT$11,2,)</f>
        <v>0.78991</v>
      </c>
      <c r="W194">
        <f>魂核1!Z194+神器1!AE194+VLOOKUP(精神空间!$B$2,精神空间!$BR$4:$BT$11,2,)</f>
        <v>0.78991</v>
      </c>
      <c r="Y194">
        <f>(星级!S194+阶位!T194+战魄!D194+武魂!T194+众神殿!D194+精神空间!T193+天赋!S194+魂师之魄1!H194)*(1+BO194)+魂兽1!H196+化神!C193+魂骨!B193+魂环!C193+神兵!D192+神兵!W192+魂核1!H194</f>
        <v>2528025.0699892798</v>
      </c>
      <c r="Z194">
        <f>(星级!T194+阶位!U194+战魄!E194+武魂!U194+众神殿!E194+精神空间!U193+天赋!T194+魂师之魄1!I194)*(1+BP194)+魂兽1!I196+化神!D193+魂骨!C193+魂环!D193+神兵!E192+神兵!X192+魂核1!I194</f>
        <v>563377.97180897999</v>
      </c>
      <c r="AA194">
        <f>(星级!U194+阶位!V194+战魄!F194+武魂!V194+众神殿!F194+精神空间!V193+天赋!U194+魂师之魄1!J194)*(1+BQ194)+魂兽1!J196+化神!E193+魂骨!D193+魂环!E193+神兵!F192+神兵!Y192+魂核1!J194</f>
        <v>206782.00143999999</v>
      </c>
      <c r="AB194">
        <f>(星级!V194+阶位!W194+战魄!G194+武魂!W194+众神殿!G194+精神空间!W193+天赋!V194+魂师之魄1!K194)*(1+BR194)+魂兽1!K196+化神!F193+魂骨!E193+魂环!F193+神兵!G192+神兵!Z192+魂核1!K194</f>
        <v>158752.72143999999</v>
      </c>
      <c r="AC194">
        <f>(星级!W194+阶位!X194+战魄!H194+武魂!X194+众神殿!H194+精神空间!X193+天赋!W194+魂师之魄1!L194)*(1+BS194)+魂兽1!L196+化神!G193+魂骨!F193+魂环!G193+神兵!H192+神兵!AA192+魂核1!L194</f>
        <v>3020.7200800000001</v>
      </c>
      <c r="AD194">
        <f>(星级!X194+阶位!Y194+战魄!I194+武魂!Y194+众神殿!I194+精神空间!Y193+天赋!X194+魂师之魄1!M194)*(1+BT194)+魂兽1!M196+化神!H193+魂骨!G193+魂环!H193+神兵!I192+神兵!AB192+魂核1!M194</f>
        <v>2462.7360800000001</v>
      </c>
      <c r="AE194">
        <f>(星级!Y194+阶位!Z194+战魄!J194+武魂!Z194+众神殿!J194+精神空间!Z193+天赋!Y194+魂师之魄1!N194)*(1+BU194)+魂兽1!N196+化神!I193+魂骨!H193+魂环!I193+神兵!J192+神兵!AC192+魂核1!N194</f>
        <v>2600.2107040000001</v>
      </c>
      <c r="AF194">
        <f>(星级!Z194+阶位!AA194+战魄!K194+武魂!AA194+众神殿!K194+精神空间!AA193+天赋!Z194+魂师之魄1!O194)*(1+BV194)+魂兽1!O196+化神!J193+魂骨!I193+魂环!J193+神兵!K192+神兵!AD192+魂核1!O194</f>
        <v>2528.8519200000001</v>
      </c>
      <c r="AG194">
        <f>(星级!AA194+阶位!AB194+战魄!L194+武魂!AB194+众神殿!L194+精神空间!AB193+天赋!AA194+魂师之魄1!P194)*(1+BW194)+魂兽1!P196+化神!K193+魂骨!J193+魂环!K193+神兵!L192+神兵!AE192+魂核1!P194</f>
        <v>3180.114</v>
      </c>
      <c r="AH194">
        <f>(星级!AB194+阶位!AC194+战魄!M194+武魂!AC194+众神殿!M194+精神空间!AC193+天赋!AB194+魂师之魄1!Q194)*(1+BX194)+魂兽1!Q196+化神!L193+魂骨!K193+魂环!L193+神兵!M192+神兵!AF192+魂核1!Q194</f>
        <v>2501.058</v>
      </c>
      <c r="AI194">
        <f>(星级!AC194+阶位!AD194+战魄!N194+武魂!AD194+众神殿!N194+精神空间!AD193+天赋!AC194+魂师之魄1!R194)*(1+BY194)+魂兽1!R196+化神!M193+魂骨!L193+魂环!M193+神兵!N192+神兵!AG192+魂核1!R194</f>
        <v>38862</v>
      </c>
      <c r="AJ194">
        <f>(星级!AD194+阶位!AE194+战魄!O194+武魂!AE194+众神殿!O194+精神空间!AE193+天赋!AD194+魂师之魄1!S194)*(1+BZ194)+魂兽1!S196+化神!N193+魂骨!M193+魂环!N193+神兵!O192+神兵!AH192+魂核1!S194</f>
        <v>219.45000000000002</v>
      </c>
      <c r="AK194">
        <f>(星级!AE194+阶位!AF194+战魄!P194+武魂!AF194+众神殿!P194+精神空间!AF193+天赋!AE194+魂师之魄1!T194)*(1+CA194)+魂兽1!T196+化神!O193+魂骨!N193+魂环!O193+神兵!P192+神兵!AI192+魂核1!T194</f>
        <v>147704.4792</v>
      </c>
      <c r="AL194">
        <f>(星级!AF194+阶位!AG194+战魄!Q194+武魂!AG194+众神殿!Q194+精神空间!AG193+天赋!AF194+魂师之魄1!U194)*(1+CB194)+魂兽1!U196+化神!P193+魂骨!O193+魂环!P193+神兵!Q192+神兵!AJ192+魂核1!U194</f>
        <v>147704.4792</v>
      </c>
      <c r="AM194">
        <f>化神!R193+魂环!Q193</f>
        <v>66655</v>
      </c>
      <c r="AN194">
        <f>化神!S193+魂环!R193</f>
        <v>66655</v>
      </c>
      <c r="AO194">
        <f>魂环!S193</f>
        <v>2000</v>
      </c>
      <c r="AP194">
        <f>魂环!T193</f>
        <v>2000</v>
      </c>
      <c r="AQ194">
        <f>魂核1!Y194+神器1!AD194+VLOOKUP(精神空间!$B$2,精神空间!$BR$4:$BT$11,2,)</f>
        <v>0.78991</v>
      </c>
      <c r="AR194">
        <f>魂核1!Z194+神器1!AE194+VLOOKUP(精神空间!$B$2,精神空间!$BR$4:$BT$11,2,)</f>
        <v>0.78991</v>
      </c>
      <c r="AT194">
        <f>(星级!AH194+阶位!AJ194+战魄!D194+武魂!AJ194+众神殿!D194+精神空间!AJ193+天赋!AI194+魂师之魄1!H194)*(1+BO194)+魂兽1!H196+化神!C193+魂骨!B193+魂环!C193+神兵!D192+神兵!W192+魂核1!H194</f>
        <v>2286323.6764616198</v>
      </c>
      <c r="AU194">
        <f>(星级!AI194+阶位!AK194+战魄!E194+武魂!AK194+众神殿!E194+精神空间!AK193+天赋!AJ194+魂师之魄1!I194)*(1+BP194)+魂兽1!I196+化神!D193+魂骨!C193+魂环!D193+神兵!E192+神兵!X192+魂核1!I194</f>
        <v>632029.82765009999</v>
      </c>
      <c r="AV194">
        <f>(星级!AJ194+阶位!AL194+战魄!F194+武魂!AL194+众神殿!F194+精神空间!AL193+天赋!AK194+魂师之魄1!J194)*(1+BQ194)+魂兽1!J196+化神!E193+魂骨!D193+魂环!E193+神兵!F192+神兵!Y192+魂核1!J194</f>
        <v>137929.20079999999</v>
      </c>
      <c r="AW194">
        <f>(星级!AK194+阶位!AM194+战魄!G194+武魂!AM194+众神殿!G194+精神空间!AM193+天赋!AL194+魂师之魄1!K194)*(1+BR194)+魂兽1!K196+化神!F193+魂骨!E193+魂环!F193+神兵!G192+神兵!Z192+魂核1!K194</f>
        <v>182973.2648</v>
      </c>
      <c r="AX194">
        <f>(星级!AL194+阶位!AN194+战魄!H194+武魂!AN194+众神殿!H194+精神空间!AN193+天赋!AM194+魂师之魄1!L194)*(1+BS194)+魂兽1!L196+化神!G193+魂骨!F193+魂环!G193+神兵!H192+神兵!AA192+魂核1!L194</f>
        <v>3048.5140000000001</v>
      </c>
      <c r="AY194">
        <f>(星级!AM194+阶位!AO194+战魄!I194+武魂!AO194+众神殿!I194+精神空间!AO193+天赋!AN194+魂师之魄1!M194)*(1+BT194)+魂兽1!M196+化神!H193+魂骨!G193+魂环!H193+神兵!I192+神兵!AB192+魂核1!M194</f>
        <v>2490.5300000000002</v>
      </c>
      <c r="AZ194">
        <f>(星级!AN194+阶位!AP194+战魄!J194+武魂!AP194+众神殿!J194+精神空间!AP193+天赋!AO194+魂师之魄1!N194)*(1+BU194)+魂兽1!N196+化神!I193+魂骨!H193+魂环!I193+神兵!J192+神兵!AC192+魂核1!N194</f>
        <v>2572.4167840000005</v>
      </c>
      <c r="BA194">
        <f>(星级!AO194+阶位!AQ194+战魄!K194+武魂!AQ194+众神殿!K194+精神空间!AQ193+天赋!AP194+魂师之魄1!O194)*(1+BV194)+魂兽1!O196+化神!J193+魂骨!I193+魂环!J193+神兵!K192+神兵!AD192+魂核1!O194</f>
        <v>2490.5300000000002</v>
      </c>
      <c r="BB194">
        <f>(星级!AP194+阶位!AR194+战魄!L194+武魂!AR194+众神殿!L194+精神空间!AR193+天赋!AQ194+魂师之魄1!P194)*(1+BW194)+魂兽1!P196+化神!K193+魂骨!J193+魂环!K193+神兵!L192+神兵!AE192+魂核1!P194</f>
        <v>3180.114</v>
      </c>
      <c r="BC194">
        <f>(星级!AQ194+阶位!AS194+战魄!M194+武魂!AS194+众神殿!M194+精神空间!AS193+天赋!AR194+魂师之魄1!Q194)*(1+BX194)+魂兽1!Q196+化神!L193+魂骨!K193+魂环!L193+神兵!M192+神兵!AF192+魂核1!Q194</f>
        <v>2501.058</v>
      </c>
      <c r="BD194">
        <f>(星级!AR194+阶位!AT194+战魄!N194+武魂!AT194+众神殿!N194+精神空间!AT193+天赋!AS194+魂师之魄1!R194)*(1+BY194)+魂兽1!R196+化神!M193+魂骨!L193+魂环!M193+神兵!N192+神兵!AG192+魂核1!R194</f>
        <v>19431</v>
      </c>
      <c r="BE194">
        <f>(星级!AS194+阶位!AU194+战魄!O194+武魂!AU194+众神殿!O194+精神空间!AU193+天赋!AT194+魂师之魄1!S194)*(1+BZ194)+魂兽1!S196+化神!N193+魂骨!M193+魂环!N193+神兵!O192+神兵!AH192+魂核1!S194</f>
        <v>277.2</v>
      </c>
      <c r="BF194">
        <f>(星级!AT194+阶位!AV194+战魄!P194+武魂!AV194+众神殿!P194+精神空间!AV193+天赋!AU194+魂师之魄1!T194)*(1+CA194)+魂兽1!T196+化神!O193+魂骨!N193+魂环!O193+神兵!P192+神兵!AI192+魂核1!T194</f>
        <v>147704.4792</v>
      </c>
      <c r="BG194">
        <f>(星级!AU194+阶位!AW194+战魄!Q194+武魂!AW194+众神殿!Q194+精神空间!AW193+天赋!AV194+魂师之魄1!U194)*(1+CB194)+魂兽1!U196+化神!P193+魂骨!O193+魂环!P193+神兵!Q192+神兵!AJ192+魂核1!U194</f>
        <v>147704.4792</v>
      </c>
      <c r="BH194">
        <f>化神!R193+魂环!Q193</f>
        <v>66655</v>
      </c>
      <c r="BI194">
        <f>化神!S193+魂环!R193</f>
        <v>66655</v>
      </c>
      <c r="BJ194">
        <f>魂环!S193</f>
        <v>2000</v>
      </c>
      <c r="BK194">
        <f>魂环!T193</f>
        <v>2000</v>
      </c>
      <c r="BL194">
        <f>魂核1!Y194+神器1!AD194+VLOOKUP(精神空间!$B$2,精神空间!$BR$4:$BT$11,2,)</f>
        <v>0.78991</v>
      </c>
      <c r="BM194">
        <f>魂核1!Z194+神器1!AE194+VLOOKUP(精神空间!$B$2,精神空间!$BR$4:$BT$11,2,)</f>
        <v>0.78991</v>
      </c>
      <c r="BO194">
        <f>战魄!T194+武魂!AZ194+好感度!D193+魂师之魄1!Y194+神器1!M194+魂兽1!X196+精神空间!BA193+精神空间!BC193</f>
        <v>3.1779099999999998</v>
      </c>
      <c r="BP194">
        <f>战魄!U194+武魂!BA194+好感度!E193+魂师之魄1!Z194+神器1!N194+魂兽1!Y196+精神空间!BB193+精神空间!BD193</f>
        <v>2.1779099999999998</v>
      </c>
      <c r="BQ194">
        <f>战魄!V194+武魂!BB194+好感度!F193+魂师之魄1!AA194+神器1!O194+魂兽1!Z196</f>
        <v>1.08</v>
      </c>
      <c r="BR194">
        <f>战魄!W194+武魂!BC194+好感度!G193+魂师之魄1!AB194+神器1!P194+魂兽1!AA196</f>
        <v>1.08</v>
      </c>
      <c r="BS194">
        <f>战魄!X194+武魂!BD194+好感度!H193+魂师之魄1!AC194+神器1!Q194+魂兽1!AB196</f>
        <v>1.6320000000000001</v>
      </c>
      <c r="BT194">
        <f>战魄!Y194+武魂!BE194+好感度!I193+魂师之魄1!AD194+神器1!R194+魂兽1!AC196</f>
        <v>1.6320000000000001</v>
      </c>
      <c r="BU194">
        <f>战魄!Z194+武魂!BF194+好感度!J193+魂师之魄1!AE194+神器1!S194+魂兽1!AD196</f>
        <v>1.6320000000000001</v>
      </c>
      <c r="BV194">
        <f>战魄!AA194+武魂!BG194+好感度!K193+魂师之魄1!AF194+神器1!T194+魂兽1!AE196</f>
        <v>1.6320000000000001</v>
      </c>
      <c r="BW194">
        <f>战魄!AB194+武魂!BH194+好感度!L193+魂师之魄1!AG194+神器1!U194+魂兽1!AF196</f>
        <v>1.6320000000000001</v>
      </c>
      <c r="BX194">
        <f>战魄!AC194+武魂!BI194+好感度!M193+魂师之魄1!AH194+神器1!V194+魂兽1!AG196</f>
        <v>1.6320000000000001</v>
      </c>
      <c r="BY194">
        <f>战魄!AD194+武魂!BJ194+好感度!N193+魂师之魄1!AI194+神器1!W194+魂兽1!AH196</f>
        <v>1.54</v>
      </c>
      <c r="BZ194">
        <f>战魄!AE194+武魂!BK194+好感度!O193+魂师之魄1!AJ194+神器1!X194+魂兽1!AI196</f>
        <v>1.31</v>
      </c>
      <c r="CA194">
        <f>战魄!AF194+武魂!BL194+好感度!P193+魂师之魄1!AK194+神器1!Y194+魂兽1!AJ196</f>
        <v>1.08</v>
      </c>
      <c r="CB194">
        <f>战魄!AG194+武魂!BM194+好感度!Q193+魂师之魄1!AL194+神器1!Z194+魂兽1!AK196</f>
        <v>1.08</v>
      </c>
    </row>
    <row r="195" spans="2:80" x14ac:dyDescent="0.2">
      <c r="B195">
        <v>191</v>
      </c>
      <c r="D195">
        <f>(星级!D195+阶位!D195+战魄!D195+武魂!D195+众神殿!D195+精神空间!D194+天赋!C195+魂师之魄1!H195)*(1+BO195)+魂兽1!H197+化神!C194+魂骨!B194+魂环!C194+神兵!D193+神兵!W193+魂核1!H195</f>
        <v>2562385.1460369402</v>
      </c>
      <c r="E195">
        <f>(星级!E195+阶位!E195+战魄!E195+武魂!E195+众神殿!E195+精神空间!E194+天赋!D195+魂师之魄1!I195)*(1+BP195)+魂兽1!I197+化神!D194+魂骨!C194+魂环!D194+神兵!E193+神兵!X193+魂核1!I195</f>
        <v>577021.62925378</v>
      </c>
      <c r="F195">
        <f>(星级!F195+阶位!F195+战魄!F195+武魂!F195+众神殿!F195+精神空间!F194+天赋!E195+魂师之魄1!J195)*(1+BQ195)+魂兽1!J197+化神!E194+魂骨!D194+魂环!E194+神兵!F193+神兵!Y193+魂核1!J195</f>
        <v>232896.26832</v>
      </c>
      <c r="G195">
        <f>(星级!G195+阶位!G195+战魄!G195+武魂!G195+众神殿!G195+精神空间!G194+天赋!F195+魂师之魄1!K195)*(1+BR195)+魂兽1!K197+化神!F194+魂骨!E194+魂环!F194+神兵!G193+神兵!Z193+魂核1!K195</f>
        <v>174943.30832000001</v>
      </c>
      <c r="H195">
        <f>(星级!H195+阶位!H195+战魄!H195+武魂!H195+众神殿!H195+精神空间!H194+天赋!G195+魂师之魄1!L195)*(1+BS195)+魂兽1!L197+化神!G194+魂骨!F194+魂环!G194+神兵!H193+神兵!AA193+魂核1!L195</f>
        <v>3051.1460000000002</v>
      </c>
      <c r="I195">
        <f>(星级!I195+阶位!I195+战魄!I195+武魂!I195+众神殿!I195+精神空间!I194+天赋!H195+魂师之魄1!M195)*(1+BT195)+魂兽1!M197+化神!H194+魂骨!G194+魂环!H194+神兵!I193+神兵!AB193+魂核1!M195</f>
        <v>2493.1620000000003</v>
      </c>
      <c r="J195">
        <f>(星级!J195+阶位!J195+战魄!J195+武魂!J195+众神殿!J195+精神空间!J194+天赋!I195+魂师之魄1!N195)*(1+BU195)+魂兽1!N197+化神!I194+魂骨!H194+魂环!I194+神兵!J193+神兵!AC193+魂核1!N195</f>
        <v>2575.0487840000005</v>
      </c>
      <c r="K195">
        <f>(星级!K195+阶位!K195+战魄!K195+武魂!K195+众神殿!K195+精神空间!K194+天赋!J195+魂师之魄1!O195)*(1+BV195)+魂兽1!O197+化神!J194+魂骨!I194+魂环!J194+神兵!K193+神兵!AD193+魂核1!O195</f>
        <v>2503.69</v>
      </c>
      <c r="L195">
        <f>(星级!L195+阶位!L195+战魄!L195+武魂!L195+众神殿!L195+精神空间!L194+天赋!K195+魂师之魄1!P195)*(1+BW195)+魂兽1!P197+化神!K194+魂骨!J194+魂环!K194+神兵!L193+神兵!AE193+魂核1!P195</f>
        <v>3182.7460000000001</v>
      </c>
      <c r="M195">
        <f>(星级!M195+阶位!M195+战魄!M195+武魂!M195+众神殿!M195+精神空间!M194+天赋!L195+魂师之魄1!Q195)*(1+BX195)+魂兽1!Q197+化神!L194+魂骨!K194+魂环!L194+神兵!M193+神兵!AF193+魂核1!Q195</f>
        <v>2503.69</v>
      </c>
      <c r="N195">
        <f>(星级!N195+阶位!N195+战魄!N195+武魂!N195+众神殿!N195+精神空间!N194+天赋!M195+魂师之魄1!R195)*(1+BY195)+魂兽1!R197+化神!M194+魂骨!L194+魂环!M194+神兵!N193+神兵!AG193+魂核1!R195</f>
        <v>49280</v>
      </c>
      <c r="O195">
        <f>(星级!O195+阶位!O195+战魄!O195+武魂!O195+众神殿!O195+精神空间!O194+天赋!N195+魂师之魄1!S195)*(1+BZ195)+魂兽1!S197+化神!N194+魂骨!M194+魂环!N194+神兵!O193+神兵!AH193+魂核1!S195</f>
        <v>138.6</v>
      </c>
      <c r="P195">
        <f>(星级!P195+阶位!P195+战魄!P195+武魂!P195+众神殿!P195+精神空间!P194+天赋!O195+魂师之魄1!T195)*(1+CA195)+魂兽1!T197+化神!O194+魂骨!N194+魂环!O194+神兵!P193+神兵!AI193+魂核1!T195</f>
        <v>154029.19760000001</v>
      </c>
      <c r="Q195">
        <f>(星级!Q195+阶位!Q195+战魄!Q195+武魂!Q195+众神殿!Q195+精神空间!Q194+天赋!P195+魂师之魄1!U195)*(1+CB195)+魂兽1!U197+化神!P194+魂骨!O194+魂环!P194+神兵!Q193+神兵!AJ193+魂核1!U195</f>
        <v>154029.19760000001</v>
      </c>
      <c r="R195">
        <f>化神!R194+魂环!Q194</f>
        <v>66655</v>
      </c>
      <c r="S195">
        <f>化神!S194+魂环!R194</f>
        <v>66655</v>
      </c>
      <c r="T195">
        <f>魂环!S194</f>
        <v>2000</v>
      </c>
      <c r="U195">
        <f>魂环!T194</f>
        <v>2000</v>
      </c>
      <c r="V195">
        <f>魂核1!Y195+神器1!AD195+VLOOKUP(精神空间!$B$2,精神空间!$BR$4:$BT$11,2,)</f>
        <v>0.78991</v>
      </c>
      <c r="W195">
        <f>魂核1!Z195+神器1!AE195+VLOOKUP(精神空间!$B$2,精神空间!$BR$4:$BT$11,2,)</f>
        <v>0.78991</v>
      </c>
      <c r="Y195">
        <f>(星级!S195+阶位!T195+战魄!D195+武魂!T195+众神殿!D195+精神空间!T194+天赋!S195+魂师之魄1!H195)*(1+BO195)+魂兽1!H197+化神!C194+魂骨!B194+魂环!C194+神兵!D193+神兵!W193+魂核1!H195</f>
        <v>2529604.3199692797</v>
      </c>
      <c r="Z195">
        <f>(星级!T195+阶位!U195+战魄!E195+武魂!U195+众神殿!E195+精神空间!U194+天赋!T195+魂师之魄1!I195)*(1+BP195)+魂兽1!I197+化神!D194+魂骨!C194+魂环!D194+神兵!E193+神兵!X193+魂核1!I195</f>
        <v>563762.49891898001</v>
      </c>
      <c r="AA195">
        <f>(星级!U195+阶位!V195+战魄!F195+武魂!V195+众神殿!F195+精神空间!V194+天赋!U195+魂师之魄1!J195)*(1+BQ195)+魂兽1!J197+化神!E194+魂骨!D194+魂环!E194+神兵!F193+神兵!Y193+魂核1!J195</f>
        <v>206886.00143999999</v>
      </c>
      <c r="AB195">
        <f>(星级!V195+阶位!W195+战魄!G195+武魂!W195+众神殿!G195+精神空间!W194+天赋!V195+魂师之魄1!K195)*(1+BR195)+魂兽1!K197+化神!F194+魂骨!E194+魂环!F194+神兵!G193+神兵!Z193+魂核1!K195</f>
        <v>158823.44144</v>
      </c>
      <c r="AC195">
        <f>(星级!W195+阶位!X195+战魄!H195+武魂!X195+众神殿!H195+精神空间!X194+天赋!W195+魂师之魄1!L195)*(1+BS195)+魂兽1!L197+化神!G194+魂骨!F194+魂环!G194+神兵!H193+神兵!AA193+魂核1!L195</f>
        <v>3023.3520800000001</v>
      </c>
      <c r="AD195">
        <f>(星级!X195+阶位!Y195+战魄!I195+武魂!Y195+众神殿!I195+精神空间!Y194+天赋!X195+魂师之魄1!M195)*(1+BT195)+魂兽1!M197+化神!H194+魂骨!G194+魂环!H194+神兵!I193+神兵!AB193+魂核1!M195</f>
        <v>2465.3680800000002</v>
      </c>
      <c r="AE195">
        <f>(星级!Y195+阶位!Z195+战魄!J195+武魂!Z195+众神殿!J195+精神空间!Z194+天赋!Y195+魂师之魄1!N195)*(1+BU195)+魂兽1!N197+化神!I194+魂骨!H194+魂环!I194+神兵!J193+神兵!AC193+魂核1!N195</f>
        <v>2602.8427040000001</v>
      </c>
      <c r="AF195">
        <f>(星级!Z195+阶位!AA195+战魄!K195+武魂!AA195+众神殿!K195+精神空间!AA194+天赋!Z195+魂师之魄1!O195)*(1+BV195)+魂兽1!O197+化神!J194+魂骨!I194+魂环!J194+神兵!K193+神兵!AD193+魂核1!O195</f>
        <v>2531.4839200000001</v>
      </c>
      <c r="AG195">
        <f>(星级!AA195+阶位!AB195+战魄!L195+武魂!AB195+众神殿!L195+精神空间!AB194+天赋!AA195+魂师之魄1!P195)*(1+BW195)+魂兽1!P197+化神!K194+魂骨!J194+魂环!K194+神兵!L193+神兵!AE193+魂核1!P195</f>
        <v>3182.7460000000001</v>
      </c>
      <c r="AH195">
        <f>(星级!AB195+阶位!AC195+战魄!M195+武魂!AC195+众神殿!M195+精神空间!AC194+天赋!AB195+魂师之魄1!Q195)*(1+BX195)+魂兽1!Q197+化神!L194+魂骨!K194+魂环!L194+神兵!M193+神兵!AF193+魂核1!Q195</f>
        <v>2503.69</v>
      </c>
      <c r="AI195">
        <f>(星级!AC195+阶位!AD195+战魄!N195+武魂!AD195+众神殿!N195+精神空间!AD194+天赋!AC195+魂师之魄1!R195)*(1+BY195)+魂兽1!R197+化神!M194+魂骨!L194+魂环!M194+神兵!N193+神兵!AG193+魂核1!R195</f>
        <v>39372.800000000003</v>
      </c>
      <c r="AJ195">
        <f>(星级!AD195+阶位!AE195+战魄!O195+武魂!AE195+众神殿!O195+精神空间!AE194+天赋!AD195+魂师之魄1!S195)*(1+BZ195)+魂兽1!S197+化神!N194+魂骨!M194+魂环!N194+神兵!O193+神兵!AH193+魂核1!S195</f>
        <v>219.45000000000002</v>
      </c>
      <c r="AK195">
        <f>(星级!AE195+阶位!AF195+战魄!P195+武魂!AF195+众神殿!P195+精神空间!AF194+天赋!AE195+魂师之魄1!T195)*(1+CA195)+魂兽1!T197+化神!O194+魂骨!N194+魂环!O194+神兵!P193+神兵!AI193+魂核1!T195</f>
        <v>147714.31760000001</v>
      </c>
      <c r="AL195">
        <f>(星级!AF195+阶位!AG195+战魄!Q195+武魂!AG195+众神殿!Q195+精神空间!AG194+天赋!AF195+魂师之魄1!U195)*(1+CB195)+魂兽1!U197+化神!P194+魂骨!O194+魂环!P194+神兵!Q193+神兵!AJ193+魂核1!U195</f>
        <v>147714.31760000001</v>
      </c>
      <c r="AM195">
        <f>化神!R194+魂环!Q194</f>
        <v>66655</v>
      </c>
      <c r="AN195">
        <f>化神!S194+魂环!R194</f>
        <v>66655</v>
      </c>
      <c r="AO195">
        <f>魂环!S194</f>
        <v>2000</v>
      </c>
      <c r="AP195">
        <f>魂环!T194</f>
        <v>2000</v>
      </c>
      <c r="AQ195">
        <f>魂核1!Y195+神器1!AD195+VLOOKUP(精神空间!$B$2,精神空间!$BR$4:$BT$11,2,)</f>
        <v>0.78991</v>
      </c>
      <c r="AR195">
        <f>魂核1!Z195+神器1!AE195+VLOOKUP(精神空间!$B$2,精神空间!$BR$4:$BT$11,2,)</f>
        <v>0.78991</v>
      </c>
      <c r="AT195">
        <f>(星级!AH195+阶位!AJ195+战魄!D195+武魂!AJ195+众神殿!D195+精神空间!AJ194+天赋!AI195+魂师之魄1!H195)*(1+BO195)+魂兽1!H197+化神!C194+魂骨!B194+魂环!C194+神兵!D193+神兵!W193+魂核1!H195</f>
        <v>2287729.1253856197</v>
      </c>
      <c r="AU195">
        <f>(星级!AI195+阶位!AK195+战魄!E195+武魂!AK195+众神殿!E195+精神空间!AK194+天赋!AJ195+魂师之魄1!I195)*(1+BP195)+魂兽1!I197+化神!D194+魂骨!C194+魂环!D194+神兵!E193+神兵!X193+魂核1!I195</f>
        <v>632437.39460759994</v>
      </c>
      <c r="AV195">
        <f>(星级!AJ195+阶位!AL195+战魄!F195+武魂!AL195+众神殿!F195+精神空间!AL194+天赋!AK195+魂师之魄1!J195)*(1+BQ195)+魂兽1!J197+化神!E194+魂骨!D194+魂环!E194+神兵!F193+神兵!Y193+魂核1!J195</f>
        <v>137992.62</v>
      </c>
      <c r="AW195">
        <f>(星级!AK195+阶位!AM195+战魄!G195+武魂!AM195+众神殿!G195+精神空间!AM194+天赋!AL195+魂师之魄1!K195)*(1+BR195)+魂兽1!K197+化神!F194+魂骨!E194+魂环!F194+神兵!G193+神兵!Z193+魂核1!K195</f>
        <v>183067.30160000001</v>
      </c>
      <c r="AX195">
        <f>(星级!AL195+阶位!AN195+战魄!H195+武魂!AN195+众神殿!H195+精神空间!AN194+天赋!AM195+魂师之魄1!L195)*(1+BS195)+魂兽1!L197+化神!G194+魂骨!F194+魂环!G194+神兵!H193+神兵!AA193+魂核1!L195</f>
        <v>3051.1460000000002</v>
      </c>
      <c r="AY195">
        <f>(星级!AM195+阶位!AO195+战魄!I195+武魂!AO195+众神殿!I195+精神空间!AO194+天赋!AN195+魂师之魄1!M195)*(1+BT195)+魂兽1!M197+化神!H194+魂骨!G194+魂环!H194+神兵!I193+神兵!AB193+魂核1!M195</f>
        <v>2493.1620000000003</v>
      </c>
      <c r="AZ195">
        <f>(星级!AN195+阶位!AP195+战魄!J195+武魂!AP195+众神殿!J195+精神空间!AP194+天赋!AO195+魂师之魄1!N195)*(1+BU195)+魂兽1!N197+化神!I194+魂骨!H194+魂环!I194+神兵!J193+神兵!AC193+魂核1!N195</f>
        <v>2575.0487840000005</v>
      </c>
      <c r="BA195">
        <f>(星级!AO195+阶位!AQ195+战魄!K195+武魂!AQ195+众神殿!K195+精神空间!AQ194+天赋!AP195+魂师之魄1!O195)*(1+BV195)+魂兽1!O197+化神!J194+魂骨!I194+魂环!J194+神兵!K193+神兵!AD193+魂核1!O195</f>
        <v>2493.1620000000003</v>
      </c>
      <c r="BB195">
        <f>(星级!AP195+阶位!AR195+战魄!L195+武魂!AR195+众神殿!L195+精神空间!AR194+天赋!AQ195+魂师之魄1!P195)*(1+BW195)+魂兽1!P197+化神!K194+魂骨!J194+魂环!K194+神兵!L193+神兵!AE193+魂核1!P195</f>
        <v>3182.7460000000001</v>
      </c>
      <c r="BC195">
        <f>(星级!AQ195+阶位!AS195+战魄!M195+武魂!AS195+众神殿!M195+精神空间!AS194+天赋!AR195+魂师之魄1!Q195)*(1+BX195)+魂兽1!Q197+化神!L194+魂骨!K194+魂环!L194+神兵!M193+神兵!AF193+魂核1!Q195</f>
        <v>2503.69</v>
      </c>
      <c r="BD195">
        <f>(星级!AR195+阶位!AT195+战魄!N195+武魂!AT195+众神殿!N195+精神空间!AT194+天赋!AS195+魂师之魄1!R195)*(1+BY195)+魂兽1!R197+化神!M194+魂骨!L194+魂环!M194+神兵!N193+神兵!AG193+魂核1!R195</f>
        <v>19686.400000000001</v>
      </c>
      <c r="BE195">
        <f>(星级!AS195+阶位!AU195+战魄!O195+武魂!AU195+众神殿!O195+精神空间!AU194+天赋!AT195+魂师之魄1!S195)*(1+BZ195)+魂兽1!S197+化神!N194+魂骨!M194+魂环!N194+神兵!O193+神兵!AH193+魂核1!S195</f>
        <v>277.2</v>
      </c>
      <c r="BF195">
        <f>(星级!AT195+阶位!AV195+战魄!P195+武魂!AV195+众神殿!P195+精神空间!AV194+天赋!AU195+魂师之魄1!T195)*(1+CA195)+魂兽1!T197+化神!O194+魂骨!N194+魂环!O194+神兵!P193+神兵!AI193+魂核1!T195</f>
        <v>147714.31760000001</v>
      </c>
      <c r="BG195">
        <f>(星级!AU195+阶位!AW195+战魄!Q195+武魂!AW195+众神殿!Q195+精神空间!AW194+天赋!AV195+魂师之魄1!U195)*(1+CB195)+魂兽1!U197+化神!P194+魂骨!O194+魂环!P194+神兵!Q193+神兵!AJ193+魂核1!U195</f>
        <v>147714.31760000001</v>
      </c>
      <c r="BH195">
        <f>化神!R194+魂环!Q194</f>
        <v>66655</v>
      </c>
      <c r="BI195">
        <f>化神!S194+魂环!R194</f>
        <v>66655</v>
      </c>
      <c r="BJ195">
        <f>魂环!S194</f>
        <v>2000</v>
      </c>
      <c r="BK195">
        <f>魂环!T194</f>
        <v>2000</v>
      </c>
      <c r="BL195">
        <f>魂核1!Y195+神器1!AD195+VLOOKUP(精神空间!$B$2,精神空间!$BR$4:$BT$11,2,)</f>
        <v>0.78991</v>
      </c>
      <c r="BM195">
        <f>魂核1!Z195+神器1!AE195+VLOOKUP(精神空间!$B$2,精神空间!$BR$4:$BT$11,2,)</f>
        <v>0.78991</v>
      </c>
      <c r="BO195">
        <f>战魄!T195+武魂!AZ195+好感度!D194+魂师之魄1!Y195+神器1!M195+魂兽1!X197+精神空间!BA194+精神空间!BC194</f>
        <v>3.1779099999999998</v>
      </c>
      <c r="BP195">
        <f>战魄!U195+武魂!BA195+好感度!E194+魂师之魄1!Z195+神器1!N195+魂兽1!Y197+精神空间!BB194+精神空间!BD194</f>
        <v>2.1779099999999998</v>
      </c>
      <c r="BQ195">
        <f>战魄!V195+武魂!BB195+好感度!F194+魂师之魄1!AA195+神器1!O195+魂兽1!Z197</f>
        <v>1.08</v>
      </c>
      <c r="BR195">
        <f>战魄!W195+武魂!BC195+好感度!G194+魂师之魄1!AB195+神器1!P195+魂兽1!AA197</f>
        <v>1.08</v>
      </c>
      <c r="BS195">
        <f>战魄!X195+武魂!BD195+好感度!H194+魂师之魄1!AC195+神器1!Q195+魂兽1!AB197</f>
        <v>1.6320000000000001</v>
      </c>
      <c r="BT195">
        <f>战魄!Y195+武魂!BE195+好感度!I194+魂师之魄1!AD195+神器1!R195+魂兽1!AC197</f>
        <v>1.6320000000000001</v>
      </c>
      <c r="BU195">
        <f>战魄!Z195+武魂!BF195+好感度!J194+魂师之魄1!AE195+神器1!S195+魂兽1!AD197</f>
        <v>1.6320000000000001</v>
      </c>
      <c r="BV195">
        <f>战魄!AA195+武魂!BG195+好感度!K194+魂师之魄1!AF195+神器1!T195+魂兽1!AE197</f>
        <v>1.6320000000000001</v>
      </c>
      <c r="BW195">
        <f>战魄!AB195+武魂!BH195+好感度!L194+魂师之魄1!AG195+神器1!U195+魂兽1!AF197</f>
        <v>1.6320000000000001</v>
      </c>
      <c r="BX195">
        <f>战魄!AC195+武魂!BI195+好感度!M194+魂师之魄1!AH195+神器1!V195+魂兽1!AG197</f>
        <v>1.6320000000000001</v>
      </c>
      <c r="BY195">
        <f>战魄!AD195+武魂!BJ195+好感度!N194+魂师之魄1!AI195+神器1!W195+魂兽1!AH197</f>
        <v>1.56</v>
      </c>
      <c r="BZ195">
        <f>战魄!AE195+武魂!BK195+好感度!O194+魂师之魄1!AJ195+神器1!X195+魂兽1!AI197</f>
        <v>1.31</v>
      </c>
      <c r="CA195">
        <f>战魄!AF195+武魂!BL195+好感度!P194+魂师之魄1!AK195+神器1!Y195+魂兽1!AJ197</f>
        <v>1.08</v>
      </c>
      <c r="CB195">
        <f>战魄!AG195+武魂!BM195+好感度!Q194+魂师之魄1!AL195+神器1!Z195+魂兽1!AK197</f>
        <v>1.08</v>
      </c>
    </row>
    <row r="196" spans="2:80" x14ac:dyDescent="0.2">
      <c r="B196">
        <v>192</v>
      </c>
      <c r="D196">
        <f>(星级!D196+阶位!D196+战魄!D196+武魂!D196+众神殿!D196+精神空间!D195+天赋!C196+魂师之魄1!H196)*(1+BO196)+魂兽1!H198+化神!C195+魂骨!B195+魂环!C195+神兵!D194+神兵!W194+魂核1!H196</f>
        <v>2564144.04614694</v>
      </c>
      <c r="E196">
        <f>(星级!E196+阶位!E196+战魄!E196+武魂!E196+众神殿!E196+精神空间!E195+天赋!D196+魂师之魄1!I196)*(1+BP196)+魂兽1!I198+化神!D195+魂骨!C195+魂环!D195+神兵!E194+神兵!X194+魂核1!I196</f>
        <v>577390.26681377995</v>
      </c>
      <c r="F196">
        <f>(星级!F196+阶位!F196+战魄!F196+武魂!F196+众神殿!F196+精神空间!F195+天赋!E196+魂师之魄1!J196)*(1+BQ196)+魂兽1!J198+化神!E195+魂骨!D195+魂环!E195+神兵!F194+神兵!Y194+魂核1!J196</f>
        <v>233027.30832000001</v>
      </c>
      <c r="G196">
        <f>(星级!G196+阶位!G196+战魄!G196+武魂!G196+众神殿!G196+精神空间!G195+天赋!F196+魂师之魄1!K196)*(1+BR196)+魂兽1!K198+化神!F195+魂骨!E195+魂环!F195+神兵!G194+神兵!Z194+魂核1!K196</f>
        <v>175030.66832</v>
      </c>
      <c r="H196">
        <f>(星级!H196+阶位!H196+战魄!H196+武魂!H196+众神殿!H196+精神空间!H195+天赋!G196+魂师之魄1!L196)*(1+BS196)+魂兽1!L198+化神!G195+魂骨!F195+魂环!G195+神兵!H194+神兵!AA194+魂核1!L196</f>
        <v>3053.7780000000002</v>
      </c>
      <c r="I196">
        <f>(星级!I196+阶位!I196+战魄!I196+武魂!I196+众神殿!I196+精神空间!I195+天赋!H196+魂师之魄1!M196)*(1+BT196)+魂兽1!M198+化神!H195+魂骨!G195+魂环!H195+神兵!I194+神兵!AB194+魂核1!M196</f>
        <v>2495.7940000000003</v>
      </c>
      <c r="J196">
        <f>(星级!J196+阶位!J196+战魄!J196+武魂!J196+众神殿!J196+精神空间!J195+天赋!I196+魂师之魄1!N196)*(1+BU196)+魂兽1!N198+化神!I195+魂骨!H195+魂环!I195+神兵!J194+神兵!AC194+魂核1!N196</f>
        <v>2577.6807840000001</v>
      </c>
      <c r="K196">
        <f>(星级!K196+阶位!K196+战魄!K196+武魂!K196+众神殿!K196+精神空间!K195+天赋!J196+魂师之魄1!O196)*(1+BV196)+魂兽1!O198+化神!J195+魂骨!I195+魂环!J195+神兵!K194+神兵!AD194+魂核1!O196</f>
        <v>2506.3220000000001</v>
      </c>
      <c r="L196">
        <f>(星级!L196+阶位!L196+战魄!L196+武魂!L196+众神殿!L196+精神空间!L195+天赋!K196+魂师之魄1!P196)*(1+BW196)+魂兽1!P198+化神!K195+魂骨!J195+魂环!K195+神兵!L194+神兵!AE194+魂核1!P196</f>
        <v>3185.3780000000002</v>
      </c>
      <c r="M196">
        <f>(星级!M196+阶位!M196+战魄!M196+武魂!M196+众神殿!M196+精神空间!M195+天赋!L196+魂师之魄1!Q196)*(1+BX196)+魂兽1!Q198+化神!L195+魂骨!K195+魂环!L195+神兵!M194+神兵!AF194+魂核1!Q196</f>
        <v>2506.3220000000001</v>
      </c>
      <c r="N196">
        <f>(星级!N196+阶位!N196+战魄!N196+武魂!N196+众神殿!N196+精神空间!N195+天赋!M196+魂师之魄1!R196)*(1+BY196)+魂兽1!R198+化神!M195+魂骨!L195+魂环!M195+神兵!N194+神兵!AG194+魂核1!R196</f>
        <v>49536</v>
      </c>
      <c r="O196">
        <f>(星级!O196+阶位!O196+战魄!O196+武魂!O196+众神殿!O196+精神空间!O195+天赋!N196+魂师之魄1!S196)*(1+BZ196)+魂兽1!S198+化神!N195+魂骨!M195+魂环!N195+神兵!O194+神兵!AH194+魂核1!S196</f>
        <v>139.19999999999999</v>
      </c>
      <c r="P196">
        <f>(星级!P196+阶位!P196+战魄!P196+武魂!P196+众神殿!P196+精神空间!P195+天赋!O196+魂师之魄1!T196)*(1+CA196)+魂兽1!T198+化神!O195+魂骨!N195+魂环!O195+神兵!P194+神兵!AI194+魂核1!T196</f>
        <v>154039.03599999999</v>
      </c>
      <c r="Q196">
        <f>(星级!Q196+阶位!Q196+战魄!Q196+武魂!Q196+众神殿!Q196+精神空间!Q195+天赋!P196+魂师之魄1!U196)*(1+CB196)+魂兽1!U198+化神!P195+魂骨!O195+魂环!P195+神兵!Q194+神兵!AJ194+魂核1!U196</f>
        <v>154039.03599999999</v>
      </c>
      <c r="R196">
        <f>化神!R195+魂环!Q195</f>
        <v>66655</v>
      </c>
      <c r="S196">
        <f>化神!S195+魂环!R195</f>
        <v>66655</v>
      </c>
      <c r="T196">
        <f>魂环!S195</f>
        <v>2000</v>
      </c>
      <c r="U196">
        <f>魂环!T195</f>
        <v>2000</v>
      </c>
      <c r="V196">
        <f>魂核1!Y196+神器1!AD196+VLOOKUP(精神空间!$B$2,精神空间!$BR$4:$BT$11,2,)</f>
        <v>0.78991</v>
      </c>
      <c r="W196">
        <f>魂核1!Z196+神器1!AE196+VLOOKUP(精神空间!$B$2,精神空间!$BR$4:$BT$11,2,)</f>
        <v>0.78991</v>
      </c>
      <c r="Y196">
        <f>(星级!S196+阶位!T196+战魄!D196+武魂!T196+众神殿!D196+精神空间!T195+天赋!S196+魂师之魄1!H196)*(1+BO196)+魂兽1!H198+化神!C195+魂骨!B195+魂环!C195+神兵!D194+神兵!W194+魂核1!H196</f>
        <v>2531183.56994928</v>
      </c>
      <c r="Z196">
        <f>(星级!T196+阶位!U196+战魄!E196+武魂!U196+众神殿!E196+精神空间!U195+天赋!T196+魂师之魄1!I196)*(1+BP196)+魂兽1!I198+化神!D195+魂骨!C195+魂环!D195+神兵!E194+神兵!X194+魂核1!I196</f>
        <v>564147.02602898004</v>
      </c>
      <c r="AA196">
        <f>(星级!U196+阶位!V196+战魄!F196+武魂!V196+众神殿!F196+精神空间!V195+天赋!U196+魂师之魄1!J196)*(1+BQ196)+魂兽1!J198+化神!E195+魂骨!D195+魂环!E195+神兵!F194+神兵!Y194+魂核1!J196</f>
        <v>206990.00143999999</v>
      </c>
      <c r="AB196">
        <f>(星级!V196+阶位!W196+战魄!G196+武魂!W196+众神殿!G196+精神空间!W195+天赋!V196+魂师之魄1!K196)*(1+BR196)+魂兽1!K198+化神!F195+魂骨!E195+魂环!F195+神兵!G194+神兵!Z194+魂核1!K196</f>
        <v>158894.16144</v>
      </c>
      <c r="AC196">
        <f>(星级!W196+阶位!X196+战魄!H196+武魂!X196+众神殿!H196+精神空间!X195+天赋!W196+魂师之魄1!L196)*(1+BS196)+魂兽1!L198+化神!G195+魂骨!F195+魂环!G195+神兵!H194+神兵!AA194+魂核1!L196</f>
        <v>3025.9840800000002</v>
      </c>
      <c r="AD196">
        <f>(星级!X196+阶位!Y196+战魄!I196+武魂!Y196+众神殿!I196+精神空间!Y195+天赋!X196+魂师之魄1!M196)*(1+BT196)+魂兽1!M198+化神!H195+魂骨!G195+魂环!H195+神兵!I194+神兵!AB194+魂核1!M196</f>
        <v>2468.0000800000003</v>
      </c>
      <c r="AE196">
        <f>(星级!Y196+阶位!Z196+战魄!J196+武魂!Z196+众神殿!J196+精神空间!Z195+天赋!Y196+魂师之魄1!N196)*(1+BU196)+魂兽1!N198+化神!I195+魂骨!H195+魂环!I195+神兵!J194+神兵!AC194+魂核1!N196</f>
        <v>2605.4747040000002</v>
      </c>
      <c r="AF196">
        <f>(星级!Z196+阶位!AA196+战魄!K196+武魂!AA196+众神殿!K196+精神空间!AA195+天赋!Z196+魂师之魄1!O196)*(1+BV196)+魂兽1!O198+化神!J195+魂骨!I195+魂环!J195+神兵!K194+神兵!AD194+魂核1!O196</f>
        <v>2534.1159200000002</v>
      </c>
      <c r="AG196">
        <f>(星级!AA196+阶位!AB196+战魄!L196+武魂!AB196+众神殿!L196+精神空间!AB195+天赋!AA196+魂师之魄1!P196)*(1+BW196)+魂兽1!P198+化神!K195+魂骨!J195+魂环!K195+神兵!L194+神兵!AE194+魂核1!P196</f>
        <v>3185.3780000000002</v>
      </c>
      <c r="AH196">
        <f>(星级!AB196+阶位!AC196+战魄!M196+武魂!AC196+众神殿!M196+精神空间!AC195+天赋!AB196+魂师之魄1!Q196)*(1+BX196)+魂兽1!Q198+化神!L195+魂骨!K195+魂环!L195+神兵!M194+神兵!AF194+魂核1!Q196</f>
        <v>2506.3220000000001</v>
      </c>
      <c r="AI196">
        <f>(星级!AC196+阶位!AD196+战魄!N196+武魂!AD196+众神殿!N196+精神空间!AD195+天赋!AC196+魂师之魄1!R196)*(1+BY196)+魂兽1!R198+化神!M195+魂骨!L195+魂环!M195+神兵!N194+神兵!AG194+魂核1!R196</f>
        <v>39577.599999999999</v>
      </c>
      <c r="AJ196">
        <f>(星级!AD196+阶位!AE196+战魄!O196+武魂!AE196+众神殿!O196+精神空间!AE195+天赋!AD196+魂师之魄1!S196)*(1+BZ196)+魂兽1!S198+化神!N195+魂骨!M195+魂环!N195+神兵!O194+神兵!AH194+魂核1!S196</f>
        <v>220.39999999999998</v>
      </c>
      <c r="AK196">
        <f>(星级!AE196+阶位!AF196+战魄!P196+武魂!AF196+众神殿!P196+精神空间!AF195+天赋!AE196+魂师之魄1!T196)*(1+CA196)+魂兽1!T198+化神!O195+魂骨!N195+魂环!O195+神兵!P194+神兵!AI194+魂核1!T196</f>
        <v>147724.15600000002</v>
      </c>
      <c r="AL196">
        <f>(星级!AF196+阶位!AG196+战魄!Q196+武魂!AG196+众神殿!Q196+精神空间!AG195+天赋!AF196+魂师之魄1!U196)*(1+CB196)+魂兽1!U198+化神!P195+魂骨!O195+魂环!P195+神兵!Q194+神兵!AJ194+魂核1!U196</f>
        <v>147724.15600000002</v>
      </c>
      <c r="AM196">
        <f>化神!R195+魂环!Q195</f>
        <v>66655</v>
      </c>
      <c r="AN196">
        <f>化神!S195+魂环!R195</f>
        <v>66655</v>
      </c>
      <c r="AO196">
        <f>魂环!S195</f>
        <v>2000</v>
      </c>
      <c r="AP196">
        <f>魂环!T195</f>
        <v>2000</v>
      </c>
      <c r="AQ196">
        <f>魂核1!Y196+神器1!AD196+VLOOKUP(精神空间!$B$2,精神空间!$BR$4:$BT$11,2,)</f>
        <v>0.78991</v>
      </c>
      <c r="AR196">
        <f>魂核1!Z196+神器1!AE196+VLOOKUP(精神空间!$B$2,精神空间!$BR$4:$BT$11,2,)</f>
        <v>0.78991</v>
      </c>
      <c r="AT196">
        <f>(星级!AH196+阶位!AJ196+战魄!D196+武魂!AJ196+众神殿!D196+精神空间!AJ195+天赋!AI196+魂师之魄1!H196)*(1+BO196)+魂兽1!H198+化神!C195+魂骨!B195+魂环!C195+神兵!D194+神兵!W194+魂核1!H196</f>
        <v>2289134.5743096196</v>
      </c>
      <c r="AU196">
        <f>(星级!AI196+阶位!AK196+战魄!E196+武魂!AK196+众神殿!E196+精神空间!AK195+天赋!AJ196+魂师之魄1!I196)*(1+BP196)+魂兽1!I198+化神!D195+魂骨!C195+魂环!D195+神兵!E194+神兵!X194+魂核1!I196</f>
        <v>632844.96156509989</v>
      </c>
      <c r="AV196">
        <f>(星级!AJ196+阶位!AL196+战魄!F196+武魂!AL196+众神殿!F196+精神空间!AL195+天赋!AK196+魂师之魄1!J196)*(1+BQ196)+魂兽1!J198+化神!E195+魂骨!D195+魂环!E195+神兵!F194+神兵!Y194+魂核1!J196</f>
        <v>138056.0392</v>
      </c>
      <c r="AW196">
        <f>(星级!AK196+阶位!AM196+战魄!G196+武魂!AM196+众神殿!G196+精神空间!AM195+天赋!AL196+魂师之魄1!K196)*(1+BR196)+魂兽1!K198+化神!F195+魂骨!E195+魂环!F195+神兵!G194+神兵!Z194+魂核1!K196</f>
        <v>183161.33840000001</v>
      </c>
      <c r="AX196">
        <f>(星级!AL196+阶位!AN196+战魄!H196+武魂!AN196+众神殿!H196+精神空间!AN195+天赋!AM196+魂师之魄1!L196)*(1+BS196)+魂兽1!L198+化神!G195+魂骨!F195+魂环!G195+神兵!H194+神兵!AA194+魂核1!L196</f>
        <v>3053.7780000000002</v>
      </c>
      <c r="AY196">
        <f>(星级!AM196+阶位!AO196+战魄!I196+武魂!AO196+众神殿!I196+精神空间!AO195+天赋!AN196+魂师之魄1!M196)*(1+BT196)+魂兽1!M198+化神!H195+魂骨!G195+魂环!H195+神兵!I194+神兵!AB194+魂核1!M196</f>
        <v>2495.7940000000003</v>
      </c>
      <c r="AZ196">
        <f>(星级!AN196+阶位!AP196+战魄!J196+武魂!AP196+众神殿!J196+精神空间!AP195+天赋!AO196+魂师之魄1!N196)*(1+BU196)+魂兽1!N198+化神!I195+魂骨!H195+魂环!I195+神兵!J194+神兵!AC194+魂核1!N196</f>
        <v>2577.6807840000001</v>
      </c>
      <c r="BA196">
        <f>(星级!AO196+阶位!AQ196+战魄!K196+武魂!AQ196+众神殿!K196+精神空间!AQ195+天赋!AP196+魂师之魄1!O196)*(1+BV196)+魂兽1!O198+化神!J195+魂骨!I195+魂环!J195+神兵!K194+神兵!AD194+魂核1!O196</f>
        <v>2495.7940000000003</v>
      </c>
      <c r="BB196">
        <f>(星级!AP196+阶位!AR196+战魄!L196+武魂!AR196+众神殿!L196+精神空间!AR195+天赋!AQ196+魂师之魄1!P196)*(1+BW196)+魂兽1!P198+化神!K195+魂骨!J195+魂环!K195+神兵!L194+神兵!AE194+魂核1!P196</f>
        <v>3185.3780000000002</v>
      </c>
      <c r="BC196">
        <f>(星级!AQ196+阶位!AS196+战魄!M196+武魂!AS196+众神殿!M196+精神空间!AS195+天赋!AR196+魂师之魄1!Q196)*(1+BX196)+魂兽1!Q198+化神!L195+魂骨!K195+魂环!L195+神兵!M194+神兵!AF194+魂核1!Q196</f>
        <v>2506.3220000000001</v>
      </c>
      <c r="BD196">
        <f>(星级!AR196+阶位!AT196+战魄!N196+武魂!AT196+众神殿!N196+精神空间!AT195+天赋!AS196+魂师之魄1!R196)*(1+BY196)+魂兽1!R198+化神!M195+魂骨!L195+魂环!M195+神兵!N194+神兵!AG194+魂核1!R196</f>
        <v>19788.8</v>
      </c>
      <c r="BE196">
        <f>(星级!AS196+阶位!AU196+战魄!O196+武魂!AU196+众神殿!O196+精神空间!AU195+天赋!AT196+魂师之魄1!S196)*(1+BZ196)+魂兽1!S198+化神!N195+魂骨!M195+魂环!N195+神兵!O194+神兵!AH194+魂核1!S196</f>
        <v>278.39999999999998</v>
      </c>
      <c r="BF196">
        <f>(星级!AT196+阶位!AV196+战魄!P196+武魂!AV196+众神殿!P196+精神空间!AV195+天赋!AU196+魂师之魄1!T196)*(1+CA196)+魂兽1!T198+化神!O195+魂骨!N195+魂环!O195+神兵!P194+神兵!AI194+魂核1!T196</f>
        <v>147724.15600000002</v>
      </c>
      <c r="BG196">
        <f>(星级!AU196+阶位!AW196+战魄!Q196+武魂!AW196+众神殿!Q196+精神空间!AW195+天赋!AV196+魂师之魄1!U196)*(1+CB196)+魂兽1!U198+化神!P195+魂骨!O195+魂环!P195+神兵!Q194+神兵!AJ194+魂核1!U196</f>
        <v>147724.15600000002</v>
      </c>
      <c r="BH196">
        <f>化神!R195+魂环!Q195</f>
        <v>66655</v>
      </c>
      <c r="BI196">
        <f>化神!S195+魂环!R195</f>
        <v>66655</v>
      </c>
      <c r="BJ196">
        <f>魂环!S195</f>
        <v>2000</v>
      </c>
      <c r="BK196">
        <f>魂环!T195</f>
        <v>2000</v>
      </c>
      <c r="BL196">
        <f>魂核1!Y196+神器1!AD196+VLOOKUP(精神空间!$B$2,精神空间!$BR$4:$BT$11,2,)</f>
        <v>0.78991</v>
      </c>
      <c r="BM196">
        <f>魂核1!Z196+神器1!AE196+VLOOKUP(精神空间!$B$2,精神空间!$BR$4:$BT$11,2,)</f>
        <v>0.78991</v>
      </c>
      <c r="BO196">
        <f>战魄!T196+武魂!AZ196+好感度!D195+魂师之魄1!Y196+神器1!M196+魂兽1!X198+精神空间!BA195+精神空间!BC195</f>
        <v>3.1779099999999998</v>
      </c>
      <c r="BP196">
        <f>战魄!U196+武魂!BA196+好感度!E195+魂师之魄1!Z196+神器1!N196+魂兽1!Y198+精神空间!BB195+精神空间!BD195</f>
        <v>2.1779099999999998</v>
      </c>
      <c r="BQ196">
        <f>战魄!V196+武魂!BB196+好感度!F195+魂师之魄1!AA196+神器1!O196+魂兽1!Z198</f>
        <v>1.08</v>
      </c>
      <c r="BR196">
        <f>战魄!W196+武魂!BC196+好感度!G195+魂师之魄1!AB196+神器1!P196+魂兽1!AA198</f>
        <v>1.08</v>
      </c>
      <c r="BS196">
        <f>战魄!X196+武魂!BD196+好感度!H195+魂师之魄1!AC196+神器1!Q196+魂兽1!AB198</f>
        <v>1.6320000000000001</v>
      </c>
      <c r="BT196">
        <f>战魄!Y196+武魂!BE196+好感度!I195+魂师之魄1!AD196+神器1!R196+魂兽1!AC198</f>
        <v>1.6320000000000001</v>
      </c>
      <c r="BU196">
        <f>战魄!Z196+武魂!BF196+好感度!J195+魂师之魄1!AE196+神器1!S196+魂兽1!AD198</f>
        <v>1.6320000000000001</v>
      </c>
      <c r="BV196">
        <f>战魄!AA196+武魂!BG196+好感度!K195+魂师之魄1!AF196+神器1!T196+魂兽1!AE198</f>
        <v>1.6320000000000001</v>
      </c>
      <c r="BW196">
        <f>战魄!AB196+武魂!BH196+好感度!L195+魂师之魄1!AG196+神器1!U196+魂兽1!AF198</f>
        <v>1.6320000000000001</v>
      </c>
      <c r="BX196">
        <f>战魄!AC196+武魂!BI196+好感度!M195+魂师之魄1!AH196+神器1!V196+魂兽1!AG198</f>
        <v>1.6320000000000001</v>
      </c>
      <c r="BY196">
        <f>战魄!AD196+武魂!BJ196+好感度!N195+魂师之魄1!AI196+神器1!W196+魂兽1!AH198</f>
        <v>1.56</v>
      </c>
      <c r="BZ196">
        <f>战魄!AE196+武魂!BK196+好感度!O195+魂师之魄1!AJ196+神器1!X196+魂兽1!AI198</f>
        <v>1.3199999999999998</v>
      </c>
      <c r="CA196">
        <f>战魄!AF196+武魂!BL196+好感度!P195+魂师之魄1!AK196+神器1!Y196+魂兽1!AJ198</f>
        <v>1.08</v>
      </c>
      <c r="CB196">
        <f>战魄!AG196+武魂!BM196+好感度!Q195+魂师之魄1!AL196+神器1!Z196+魂兽1!AK198</f>
        <v>1.08</v>
      </c>
    </row>
    <row r="197" spans="2:80" x14ac:dyDescent="0.2">
      <c r="B197">
        <v>193</v>
      </c>
      <c r="D197">
        <f>(星级!D197+阶位!D197+战魄!D197+武魂!D197+众神殿!D197+精神空间!D196+天赋!C197+魂师之魄1!H197)*(1+BO197)+魂兽1!H199+化神!C196+魂骨!B196+魂环!C196+神兵!D195+神兵!W195+魂核1!H197</f>
        <v>2565902.9462569398</v>
      </c>
      <c r="E197">
        <f>(星级!E197+阶位!E197+战魄!E197+武魂!E197+众神殿!E197+精神空间!E196+天赋!D197+魂师之魄1!I197)*(1+BP197)+魂兽1!I199+化神!D196+魂骨!C196+魂环!D196+神兵!E195+神兵!X195+魂核1!I197</f>
        <v>577758.90437378001</v>
      </c>
      <c r="F197">
        <f>(星级!F197+阶位!F197+战魄!F197+武魂!F197+众神殿!F197+精神空间!F196+天赋!E197+魂师之魄1!J197)*(1+BQ197)+魂兽1!J199+化神!E196+魂骨!D196+魂环!E196+神兵!F195+神兵!Y195+魂核1!J197</f>
        <v>233158.34832000002</v>
      </c>
      <c r="G197">
        <f>(星级!G197+阶位!G197+战魄!G197+武魂!G197+众神殿!G197+精神空间!G196+天赋!F197+魂师之魄1!K197)*(1+BR197)+魂兽1!K199+化神!F196+魂骨!E196+魂环!F196+神兵!G195+神兵!Z195+魂核1!K197</f>
        <v>175118.02831999998</v>
      </c>
      <c r="H197">
        <f>(星级!H197+阶位!H197+战魄!H197+武魂!H197+众神殿!H197+精神空间!H196+天赋!G197+魂师之魄1!L197)*(1+BS197)+魂兽1!L199+化神!G196+魂骨!F196+魂环!G196+神兵!H195+神兵!AA195+魂核1!L197</f>
        <v>3079.6350000000002</v>
      </c>
      <c r="I197">
        <f>(星级!I197+阶位!I197+战魄!I197+武魂!I197+众神殿!I197+精神空间!I196+天赋!H197+魂师之魄1!M197)*(1+BT197)+魂兽1!M199+化神!H196+魂骨!G196+魂环!H196+神兵!I195+神兵!AB195+魂核1!M197</f>
        <v>2498.4259999999999</v>
      </c>
      <c r="J197">
        <f>(星级!J197+阶位!J197+战魄!J197+武魂!J197+众神殿!J197+精神空间!J196+天赋!I197+魂师之魄1!N197)*(1+BU197)+魂兽1!N199+化神!I196+魂骨!H196+魂环!I196+神兵!J195+神兵!AC195+魂核1!N197</f>
        <v>2580.3127840000002</v>
      </c>
      <c r="K197">
        <f>(星级!K197+阶位!K197+战魄!K197+武魂!K197+众神殿!K197+精神空间!K196+天赋!J197+魂师之魄1!O197)*(1+BV197)+魂兽1!O199+化神!J196+魂骨!I196+魂环!J196+神兵!K195+神兵!AD195+魂核1!O197</f>
        <v>2508.9540000000002</v>
      </c>
      <c r="L197">
        <f>(星级!L197+阶位!L197+战魄!L197+武魂!L197+众神殿!L197+精神空间!L196+天赋!K197+魂师之魄1!P197)*(1+BW197)+魂兽1!P199+化神!K196+魂骨!J196+魂环!K196+神兵!L195+神兵!AE195+魂核1!P197</f>
        <v>3188.01</v>
      </c>
      <c r="M197">
        <f>(星级!M197+阶位!M197+战魄!M197+武魂!M197+众神殿!M197+精神空间!M196+天赋!L197+魂师之魄1!Q197)*(1+BX197)+魂兽1!Q199+化神!L196+魂骨!K196+魂环!L196+神兵!M195+神兵!AF195+魂核1!Q197</f>
        <v>2508.9540000000002</v>
      </c>
      <c r="N197">
        <f>(星级!N197+阶位!N197+战魄!N197+武魂!N197+众神殿!N197+精神空间!N196+天赋!M197+魂师之魄1!R197)*(1+BY197)+魂兽1!R199+化神!M196+魂骨!L196+魂环!M196+神兵!N195+神兵!AG195+魂核1!R197</f>
        <v>49792</v>
      </c>
      <c r="O197">
        <f>(星级!O197+阶位!O197+战魄!O197+武魂!O197+众神殿!O197+精神空间!O196+天赋!N197+魂师之魄1!S197)*(1+BZ197)+魂兽1!S199+化神!N196+魂骨!M196+魂环!N196+神兵!O195+神兵!AH195+魂核1!S197</f>
        <v>139.19999999999999</v>
      </c>
      <c r="P197">
        <f>(星级!P197+阶位!P197+战魄!P197+武魂!P197+众神殿!P197+精神空间!P196+天赋!O197+魂师之魄1!T197)*(1+CA197)+魂兽1!T199+化神!O196+魂骨!N196+魂环!O196+神兵!P195+神兵!AI195+魂核1!T197</f>
        <v>154048.8744</v>
      </c>
      <c r="Q197">
        <f>(星级!Q197+阶位!Q197+战魄!Q197+武魂!Q197+众神殿!Q197+精神空间!Q196+天赋!P197+魂师之魄1!U197)*(1+CB197)+魂兽1!U199+化神!P196+魂骨!O196+魂环!P196+神兵!Q195+神兵!AJ195+魂核1!U197</f>
        <v>154048.8744</v>
      </c>
      <c r="R197">
        <f>化神!R196+魂环!Q196</f>
        <v>66655</v>
      </c>
      <c r="S197">
        <f>化神!S196+魂环!R196</f>
        <v>66655</v>
      </c>
      <c r="T197">
        <f>魂环!S196</f>
        <v>2000</v>
      </c>
      <c r="U197">
        <f>魂环!T196</f>
        <v>2000</v>
      </c>
      <c r="V197">
        <f>魂核1!Y197+神器1!AD197+VLOOKUP(精神空间!$B$2,精神空间!$BR$4:$BT$11,2,)</f>
        <v>0.78991</v>
      </c>
      <c r="W197">
        <f>魂核1!Z197+神器1!AE197+VLOOKUP(精神空间!$B$2,精神空间!$BR$4:$BT$11,2,)</f>
        <v>0.78991</v>
      </c>
      <c r="Y197">
        <f>(星级!S197+阶位!T197+战魄!D197+武魂!T197+众神殿!D197+精神空间!T196+天赋!S197+魂师之魄1!H197)*(1+BO197)+魂兽1!H199+化神!C196+魂骨!B196+魂环!C196+神兵!D195+神兵!W195+魂核1!H197</f>
        <v>2532762.8199292799</v>
      </c>
      <c r="Z197">
        <f>(星级!T197+阶位!U197+战魄!E197+武魂!U197+众神殿!E197+精神空间!U196+天赋!T197+魂师之魄1!I197)*(1+BP197)+魂兽1!I199+化神!D196+魂骨!C196+魂环!D196+神兵!E195+神兵!X195+魂核1!I197</f>
        <v>564531.55313897994</v>
      </c>
      <c r="AA197">
        <f>(星级!U197+阶位!V197+战魄!F197+武魂!V197+众神殿!F197+精神空间!V196+天赋!U197+魂师之魄1!J197)*(1+BQ197)+魂兽1!J199+化神!E196+魂骨!D196+魂环!E196+神兵!F195+神兵!Y195+魂核1!J197</f>
        <v>207094.00143999999</v>
      </c>
      <c r="AB197">
        <f>(星级!V197+阶位!W197+战魄!G197+武魂!W197+众神殿!G197+精神空间!W196+天赋!V197+魂师之魄1!K197)*(1+BR197)+魂兽1!K199+化神!F196+魂骨!E196+魂环!F196+神兵!G195+神兵!Z195+魂核1!K197</f>
        <v>158964.88144</v>
      </c>
      <c r="AC197">
        <f>(星级!W197+阶位!X197+战魄!H197+武魂!X197+众神殿!H197+精神空间!X196+天赋!W197+魂师之魄1!L197)*(1+BS197)+魂兽1!L199+化神!G196+魂骨!F196+魂环!G196+神兵!H195+神兵!AA195+魂核1!L197</f>
        <v>3051.6298800000004</v>
      </c>
      <c r="AD197">
        <f>(星级!X197+阶位!Y197+战魄!I197+武魂!Y197+众神殿!I197+精神空间!Y196+天赋!X197+魂师之魄1!M197)*(1+BT197)+魂兽1!M199+化神!H196+魂骨!G196+魂环!H196+神兵!I195+神兵!AB195+魂核1!M197</f>
        <v>2470.6320800000003</v>
      </c>
      <c r="AE197">
        <f>(星级!Y197+阶位!Z197+战魄!J197+武魂!Z197+众神殿!J197+精神空间!Z196+天赋!Y197+魂师之魄1!N197)*(1+BU197)+魂兽1!N199+化神!I196+魂骨!H196+魂环!I196+神兵!J195+神兵!AC195+魂核1!N197</f>
        <v>2608.1067040000003</v>
      </c>
      <c r="AF197">
        <f>(星级!Z197+阶位!AA197+战魄!K197+武魂!AA197+众神殿!K197+精神空间!AA196+天赋!Z197+魂师之魄1!O197)*(1+BV197)+魂兽1!O199+化神!J196+魂骨!I196+魂环!J196+神兵!K195+神兵!AD195+魂核1!O197</f>
        <v>2536.7479199999998</v>
      </c>
      <c r="AG197">
        <f>(星级!AA197+阶位!AB197+战魄!L197+武魂!AB197+众神殿!L197+精神空间!AB196+天赋!AA197+魂师之魄1!P197)*(1+BW197)+魂兽1!P199+化神!K196+魂骨!J196+魂环!K196+神兵!L195+神兵!AE195+魂核1!P197</f>
        <v>3188.01</v>
      </c>
      <c r="AH197">
        <f>(星级!AB197+阶位!AC197+战魄!M197+武魂!AC197+众神殿!M197+精神空间!AC196+天赋!AB197+魂师之魄1!Q197)*(1+BX197)+魂兽1!Q199+化神!L196+魂骨!K196+魂环!L196+神兵!M195+神兵!AF195+魂核1!Q197</f>
        <v>2508.9540000000002</v>
      </c>
      <c r="AI197">
        <f>(星级!AC197+阶位!AD197+战魄!N197+武魂!AD197+众神殿!N197+精神空间!AD196+天赋!AC197+魂师之魄1!R197)*(1+BY197)+魂兽1!R199+化神!M196+魂骨!L196+魂环!M196+神兵!N195+神兵!AG195+魂核1!R197</f>
        <v>39782.400000000001</v>
      </c>
      <c r="AJ197">
        <f>(星级!AD197+阶位!AE197+战魄!O197+武魂!AE197+众神殿!O197+精神空间!AE196+天赋!AD197+魂师之魄1!S197)*(1+BZ197)+魂兽1!S199+化神!N196+魂骨!M196+魂环!N196+神兵!O195+神兵!AH195+魂核1!S197</f>
        <v>220.39999999999998</v>
      </c>
      <c r="AK197">
        <f>(星级!AE197+阶位!AF197+战魄!P197+武魂!AF197+众神殿!P197+精神空间!AF196+天赋!AE197+魂师之魄1!T197)*(1+CA197)+魂兽1!T199+化神!O196+魂骨!N196+魂环!O196+神兵!P195+神兵!AI195+魂核1!T197</f>
        <v>147733.9944</v>
      </c>
      <c r="AL197">
        <f>(星级!AF197+阶位!AG197+战魄!Q197+武魂!AG197+众神殿!Q197+精神空间!AG196+天赋!AF197+魂师之魄1!U197)*(1+CB197)+魂兽1!U199+化神!P196+魂骨!O196+魂环!P196+神兵!Q195+神兵!AJ195+魂核1!U197</f>
        <v>147733.9944</v>
      </c>
      <c r="AM197">
        <f>化神!R196+魂环!Q196</f>
        <v>66655</v>
      </c>
      <c r="AN197">
        <f>化神!S196+魂环!R196</f>
        <v>66655</v>
      </c>
      <c r="AO197">
        <f>魂环!S196</f>
        <v>2000</v>
      </c>
      <c r="AP197">
        <f>魂环!T196</f>
        <v>2000</v>
      </c>
      <c r="AQ197">
        <f>魂核1!Y197+神器1!AD197+VLOOKUP(精神空间!$B$2,精神空间!$BR$4:$BT$11,2,)</f>
        <v>0.78991</v>
      </c>
      <c r="AR197">
        <f>魂核1!Z197+神器1!AE197+VLOOKUP(精神空间!$B$2,精神空间!$BR$4:$BT$11,2,)</f>
        <v>0.78991</v>
      </c>
      <c r="AT197">
        <f>(星级!AH197+阶位!AJ197+战魄!D197+武魂!AJ197+众神殿!D197+精神空间!AJ196+天赋!AI197+魂师之魄1!H197)*(1+BO197)+魂兽1!H199+化神!C196+魂骨!B196+魂环!C196+神兵!D195+神兵!W195+魂核1!H197</f>
        <v>2290540.02323362</v>
      </c>
      <c r="AU197">
        <f>(星级!AI197+阶位!AK197+战魄!E197+武魂!AK197+众神殿!E197+精神空间!AK196+天赋!AJ197+魂师之魄1!I197)*(1+BP197)+魂兽1!I199+化神!D196+魂骨!C196+魂环!D196+神兵!E195+神兵!X195+魂核1!I197</f>
        <v>633252.52852259995</v>
      </c>
      <c r="AV197">
        <f>(星级!AJ197+阶位!AL197+战魄!F197+武魂!AL197+众神殿!F197+精神空间!AL196+天赋!AK197+魂师之魄1!J197)*(1+BQ197)+魂兽1!J199+化神!E196+魂骨!D196+魂环!E196+神兵!F195+神兵!Y195+魂核1!J197</f>
        <v>138119.4584</v>
      </c>
      <c r="AW197">
        <f>(星级!AK197+阶位!AM197+战魄!G197+武魂!AM197+众神殿!G197+精神空间!AM196+天赋!AL197+魂师之魄1!K197)*(1+BR197)+魂兽1!K199+化神!F196+魂骨!E196+魂环!F196+神兵!G195+神兵!Z195+魂核1!K197</f>
        <v>183255.37520000001</v>
      </c>
      <c r="AX197">
        <f>(星级!AL197+阶位!AN197+战魄!H197+武魂!AN197+众神殿!H197+精神空间!AN196+天赋!AM197+魂师之魄1!L197)*(1+BS197)+魂兽1!L199+化神!G196+魂骨!F196+魂环!G196+神兵!H195+神兵!AA195+魂核1!L197</f>
        <v>3079.6350000000002</v>
      </c>
      <c r="AY197">
        <f>(星级!AM197+阶位!AO197+战魄!I197+武魂!AO197+众神殿!I197+精神空间!AO196+天赋!AN197+魂师之魄1!M197)*(1+BT197)+魂兽1!M199+化神!H196+魂骨!G196+魂环!H196+神兵!I195+神兵!AB195+魂核1!M197</f>
        <v>2498.4259999999999</v>
      </c>
      <c r="AZ197">
        <f>(星级!AN197+阶位!AP197+战魄!J197+武魂!AP197+众神殿!J197+精神空间!AP196+天赋!AO197+魂师之魄1!N197)*(1+BU197)+魂兽1!N199+化神!I196+魂骨!H196+魂环!I196+神兵!J195+神兵!AC195+魂核1!N197</f>
        <v>2580.3127840000002</v>
      </c>
      <c r="BA197">
        <f>(星级!AO197+阶位!AQ197+战魄!K197+武魂!AQ197+众神殿!K197+精神空间!AQ196+天赋!AP197+魂师之魄1!O197)*(1+BV197)+魂兽1!O199+化神!J196+魂骨!I196+魂环!J196+神兵!K195+神兵!AD195+魂核1!O197</f>
        <v>2498.4259999999999</v>
      </c>
      <c r="BB197">
        <f>(星级!AP197+阶位!AR197+战魄!L197+武魂!AR197+众神殿!L197+精神空间!AR196+天赋!AQ197+魂师之魄1!P197)*(1+BW197)+魂兽1!P199+化神!K196+魂骨!J196+魂环!K196+神兵!L195+神兵!AE195+魂核1!P197</f>
        <v>3188.01</v>
      </c>
      <c r="BC197">
        <f>(星级!AQ197+阶位!AS197+战魄!M197+武魂!AS197+众神殿!M197+精神空间!AS196+天赋!AR197+魂师之魄1!Q197)*(1+BX197)+魂兽1!Q199+化神!L196+魂骨!K196+魂环!L196+神兵!M195+神兵!AF195+魂核1!Q197</f>
        <v>2508.9540000000002</v>
      </c>
      <c r="BD197">
        <f>(星级!AR197+阶位!AT197+战魄!N197+武魂!AT197+众神殿!N197+精神空间!AT196+天赋!AS197+魂师之魄1!R197)*(1+BY197)+魂兽1!R199+化神!M196+魂骨!L196+魂环!M196+神兵!N195+神兵!AG195+魂核1!R197</f>
        <v>19891.2</v>
      </c>
      <c r="BE197">
        <f>(星级!AS197+阶位!AU197+战魄!O197+武魂!AU197+众神殿!O197+精神空间!AU196+天赋!AT197+魂师之魄1!S197)*(1+BZ197)+魂兽1!S199+化神!N196+魂骨!M196+魂环!N196+神兵!O195+神兵!AH195+魂核1!S197</f>
        <v>278.39999999999998</v>
      </c>
      <c r="BF197">
        <f>(星级!AT197+阶位!AV197+战魄!P197+武魂!AV197+众神殿!P197+精神空间!AV196+天赋!AU197+魂师之魄1!T197)*(1+CA197)+魂兽1!T199+化神!O196+魂骨!N196+魂环!O196+神兵!P195+神兵!AI195+魂核1!T197</f>
        <v>147733.9944</v>
      </c>
      <c r="BG197">
        <f>(星级!AU197+阶位!AW197+战魄!Q197+武魂!AW197+众神殿!Q197+精神空间!AW196+天赋!AV197+魂师之魄1!U197)*(1+CB197)+魂兽1!U199+化神!P196+魂骨!O196+魂环!P196+神兵!Q195+神兵!AJ195+魂核1!U197</f>
        <v>147733.9944</v>
      </c>
      <c r="BH197">
        <f>化神!R196+魂环!Q196</f>
        <v>66655</v>
      </c>
      <c r="BI197">
        <f>化神!S196+魂环!R196</f>
        <v>66655</v>
      </c>
      <c r="BJ197">
        <f>魂环!S196</f>
        <v>2000</v>
      </c>
      <c r="BK197">
        <f>魂环!T196</f>
        <v>2000</v>
      </c>
      <c r="BL197">
        <f>魂核1!Y197+神器1!AD197+VLOOKUP(精神空间!$B$2,精神空间!$BR$4:$BT$11,2,)</f>
        <v>0.78991</v>
      </c>
      <c r="BM197">
        <f>魂核1!Z197+神器1!AE197+VLOOKUP(精神空间!$B$2,精神空间!$BR$4:$BT$11,2,)</f>
        <v>0.78991</v>
      </c>
      <c r="BO197">
        <f>战魄!T197+武魂!AZ197+好感度!D196+魂师之魄1!Y197+神器1!M197+魂兽1!X199+精神空间!BA196+精神空间!BC196</f>
        <v>3.1779099999999998</v>
      </c>
      <c r="BP197">
        <f>战魄!U197+武魂!BA197+好感度!E196+魂师之魄1!Z197+神器1!N197+魂兽1!Y199+精神空间!BB196+精神空间!BD196</f>
        <v>2.1779099999999998</v>
      </c>
      <c r="BQ197">
        <f>战魄!V197+武魂!BB197+好感度!F196+魂师之魄1!AA197+神器1!O197+魂兽1!Z199</f>
        <v>1.08</v>
      </c>
      <c r="BR197">
        <f>战魄!W197+武魂!BC197+好感度!G196+魂师之魄1!AB197+神器1!P197+魂兽1!AA199</f>
        <v>1.08</v>
      </c>
      <c r="BS197">
        <f>战魄!X197+武魂!BD197+好感度!H196+魂师之魄1!AC197+神器1!Q197+魂兽1!AB199</f>
        <v>1.6520000000000001</v>
      </c>
      <c r="BT197">
        <f>战魄!Y197+武魂!BE197+好感度!I196+魂师之魄1!AD197+神器1!R197+魂兽1!AC199</f>
        <v>1.6320000000000001</v>
      </c>
      <c r="BU197">
        <f>战魄!Z197+武魂!BF197+好感度!J196+魂师之魄1!AE197+神器1!S197+魂兽1!AD199</f>
        <v>1.6320000000000001</v>
      </c>
      <c r="BV197">
        <f>战魄!AA197+武魂!BG197+好感度!K196+魂师之魄1!AF197+神器1!T197+魂兽1!AE199</f>
        <v>1.6320000000000001</v>
      </c>
      <c r="BW197">
        <f>战魄!AB197+武魂!BH197+好感度!L196+魂师之魄1!AG197+神器1!U197+魂兽1!AF199</f>
        <v>1.6320000000000001</v>
      </c>
      <c r="BX197">
        <f>战魄!AC197+武魂!BI197+好感度!M196+魂师之魄1!AH197+神器1!V197+魂兽1!AG199</f>
        <v>1.6320000000000001</v>
      </c>
      <c r="BY197">
        <f>战魄!AD197+武魂!BJ197+好感度!N196+魂师之魄1!AI197+神器1!W197+魂兽1!AH199</f>
        <v>1.56</v>
      </c>
      <c r="BZ197">
        <f>战魄!AE197+武魂!BK197+好感度!O196+魂师之魄1!AJ197+神器1!X197+魂兽1!AI199</f>
        <v>1.3199999999999998</v>
      </c>
      <c r="CA197">
        <f>战魄!AF197+武魂!BL197+好感度!P196+魂师之魄1!AK197+神器1!Y197+魂兽1!AJ199</f>
        <v>1.08</v>
      </c>
      <c r="CB197">
        <f>战魄!AG197+武魂!BM197+好感度!Q196+魂师之魄1!AL197+神器1!Z197+魂兽1!AK199</f>
        <v>1.08</v>
      </c>
    </row>
    <row r="198" spans="2:80" x14ac:dyDescent="0.2">
      <c r="B198">
        <v>194</v>
      </c>
      <c r="D198">
        <f>(星级!D198+阶位!D198+战魄!D198+武魂!D198+众神殿!D198+精神空间!D197+天赋!C198+魂师之魄1!H198)*(1+BO198)+魂兽1!H200+化神!C197+魂骨!B197+魂环!C197+神兵!D196+神兵!W196+魂核1!H198</f>
        <v>2567661.8463669401</v>
      </c>
      <c r="E198">
        <f>(星级!E198+阶位!E198+战魄!E198+武魂!E198+众神殿!E198+精神空间!E197+天赋!D198+魂师之魄1!I198)*(1+BP198)+魂兽1!I200+化神!D197+魂骨!C197+魂环!D197+神兵!E196+神兵!X196+魂核1!I198</f>
        <v>578127.54193378007</v>
      </c>
      <c r="F198">
        <f>(星级!F198+阶位!F198+战魄!F198+武魂!F198+众神殿!F198+精神空间!F197+天赋!E198+魂师之魄1!J198)*(1+BQ198)+魂兽1!J200+化神!E197+魂骨!D197+魂环!E197+神兵!F196+神兵!Y196+魂核1!J198</f>
        <v>233289.38832</v>
      </c>
      <c r="G198">
        <f>(星级!G198+阶位!G198+战魄!G198+武魂!G198+众神殿!G198+精神空间!G197+天赋!F198+魂师之魄1!K198)*(1+BR198)+魂兽1!K200+化神!F197+魂骨!E197+魂环!F197+神兵!G196+神兵!Z196+魂核1!K198</f>
        <v>175205.38832</v>
      </c>
      <c r="H198">
        <f>(星级!H198+阶位!H198+战魄!H198+武魂!H198+众神殿!H198+精神空间!H197+天赋!G198+魂师之魄1!L198)*(1+BS198)+魂兽1!L200+化神!G197+魂骨!F197+魂环!G197+神兵!H196+神兵!AA196+魂核1!L198</f>
        <v>3082.2870000000003</v>
      </c>
      <c r="I198">
        <f>(星级!I198+阶位!I198+战魄!I198+武魂!I198+众神殿!I198+精神空间!I197+天赋!H198+魂师之魄1!M198)*(1+BT198)+魂兽1!M200+化神!H197+魂骨!G197+魂环!H197+神兵!I196+神兵!AB196+魂核1!M198</f>
        <v>2520.0630000000001</v>
      </c>
      <c r="J198">
        <f>(星级!J198+阶位!J198+战魄!J198+武魂!J198+众神殿!J198+精神空间!J197+天赋!I198+魂师之魄1!N198)*(1+BU198)+魂兽1!N200+化神!I197+魂骨!H197+魂环!I197+神兵!J196+神兵!AC196+魂核1!N198</f>
        <v>2582.9447840000003</v>
      </c>
      <c r="K198">
        <f>(星级!K198+阶位!K198+战魄!K198+武魂!K198+众神殿!K198+精神空间!K197+天赋!J198+魂师之魄1!O198)*(1+BV198)+魂兽1!O200+化神!J197+魂骨!I197+魂环!J197+神兵!K196+神兵!AD196+魂核1!O198</f>
        <v>2511.5860000000002</v>
      </c>
      <c r="L198">
        <f>(星级!L198+阶位!L198+战魄!L198+武魂!L198+众神殿!L198+精神空间!L197+天赋!K198+魂师之魄1!P198)*(1+BW198)+魂兽1!P200+化神!K197+魂骨!J197+魂环!K197+神兵!L196+神兵!AE196+魂核1!P198</f>
        <v>3190.6420000000003</v>
      </c>
      <c r="M198">
        <f>(星级!M198+阶位!M198+战魄!M198+武魂!M198+众神殿!M198+精神空间!M197+天赋!L198+魂师之魄1!Q198)*(1+BX198)+魂兽1!Q200+化神!L197+魂骨!K197+魂环!L197+神兵!M196+神兵!AF196+魂核1!Q198</f>
        <v>2511.5860000000002</v>
      </c>
      <c r="N198">
        <f>(星级!N198+阶位!N198+战魄!N198+武魂!N198+众神殿!N198+精神空间!N197+天赋!M198+魂师之魄1!R198)*(1+BY198)+魂兽1!R200+化神!M197+魂骨!L197+魂环!M197+神兵!N196+神兵!AG196+魂核1!R198</f>
        <v>50048</v>
      </c>
      <c r="O198">
        <f>(星级!O198+阶位!O198+战魄!O198+武魂!O198+众神殿!O198+精神空间!O197+天赋!N198+魂师之魄1!S198)*(1+BZ198)+魂兽1!S200+化神!N197+魂骨!M197+魂环!N197+神兵!O196+神兵!AH196+魂核1!S198</f>
        <v>139.19999999999999</v>
      </c>
      <c r="P198">
        <f>(星级!P198+阶位!P198+战魄!P198+武魂!P198+众神殿!P198+精神空间!P197+天赋!O198+魂师之魄1!T198)*(1+CA198)+魂兽1!T200+化神!O197+魂骨!N197+魂环!O197+神兵!P196+神兵!AI196+魂核1!T198</f>
        <v>154058.71280000001</v>
      </c>
      <c r="Q198">
        <f>(星级!Q198+阶位!Q198+战魄!Q198+武魂!Q198+众神殿!Q198+精神空间!Q197+天赋!P198+魂师之魄1!U198)*(1+CB198)+魂兽1!U200+化神!P197+魂骨!O197+魂环!P197+神兵!Q196+神兵!AJ196+魂核1!U198</f>
        <v>154058.71280000001</v>
      </c>
      <c r="R198">
        <f>化神!R197+魂环!Q197</f>
        <v>66655</v>
      </c>
      <c r="S198">
        <f>化神!S197+魂环!R197</f>
        <v>66655</v>
      </c>
      <c r="T198">
        <f>魂环!S197</f>
        <v>2000</v>
      </c>
      <c r="U198">
        <f>魂环!T197</f>
        <v>2000</v>
      </c>
      <c r="V198">
        <f>魂核1!Y198+神器1!AD198+VLOOKUP(精神空间!$B$2,精神空间!$BR$4:$BT$11,2,)</f>
        <v>0.78991</v>
      </c>
      <c r="W198">
        <f>魂核1!Z198+神器1!AE198+VLOOKUP(精神空间!$B$2,精神空间!$BR$4:$BT$11,2,)</f>
        <v>0.78991</v>
      </c>
      <c r="Y198">
        <f>(星级!S198+阶位!T198+战魄!D198+武魂!T198+众神殿!D198+精神空间!T197+天赋!S198+魂师之魄1!H198)*(1+BO198)+魂兽1!H200+化神!C197+魂骨!B197+魂环!C197+神兵!D196+神兵!W196+魂核1!H198</f>
        <v>2534342.0699092797</v>
      </c>
      <c r="Z198">
        <f>(星级!T198+阶位!U198+战魄!E198+武魂!U198+众神殿!E198+精神空间!U197+天赋!T198+魂师之魄1!I198)*(1+BP198)+魂兽1!I200+化神!D197+魂骨!C197+魂环!D197+神兵!E196+神兵!X196+魂核1!I198</f>
        <v>564916.08024897997</v>
      </c>
      <c r="AA198">
        <f>(星级!U198+阶位!V198+战魄!F198+武魂!V198+众神殿!F198+精神空间!V197+天赋!U198+魂师之魄1!J198)*(1+BQ198)+魂兽1!J200+化神!E197+魂骨!D197+魂环!E197+神兵!F196+神兵!Y196+魂核1!J198</f>
        <v>207198.00143999999</v>
      </c>
      <c r="AB198">
        <f>(星级!V198+阶位!W198+战魄!G198+武魂!W198+众神殿!G198+精神空间!W197+天赋!V198+魂师之魄1!K198)*(1+BR198)+魂兽1!K200+化神!F197+魂骨!E197+魂环!F197+神兵!G196+神兵!Z196+魂核1!K198</f>
        <v>159035.60144</v>
      </c>
      <c r="AC198">
        <f>(星级!W198+阶位!X198+战魄!H198+武魂!X198+众神殿!H198+精神空间!X197+天赋!W198+魂师之魄1!L198)*(1+BS198)+魂兽1!L200+化神!G197+魂骨!F197+魂环!G197+神兵!H196+神兵!AA196+魂核1!L198</f>
        <v>3054.2818800000005</v>
      </c>
      <c r="AD198">
        <f>(星级!X198+阶位!Y198+战魄!I198+武魂!Y198+众神殿!I198+精神空间!Y197+天赋!X198+魂师之魄1!M198)*(1+BT198)+魂兽1!M200+化神!H197+魂骨!G197+魂环!H197+神兵!I196+神兵!AB196+魂核1!M198</f>
        <v>2492.0578800000003</v>
      </c>
      <c r="AE198">
        <f>(星级!Y198+阶位!Z198+战魄!J198+武魂!Z198+众神殿!J198+精神空间!Z197+天赋!Y198+魂师之魄1!N198)*(1+BU198)+魂兽1!N200+化神!I197+魂骨!H197+魂环!I197+神兵!J196+神兵!AC196+魂核1!N198</f>
        <v>2610.7387040000003</v>
      </c>
      <c r="AF198">
        <f>(星级!Z198+阶位!AA198+战魄!K198+武魂!AA198+众神殿!K198+精神空间!AA197+天赋!Z198+魂师之魄1!O198)*(1+BV198)+魂兽1!O200+化神!J197+魂骨!I197+魂环!J197+神兵!K196+神兵!AD196+魂核1!O198</f>
        <v>2539.3799199999999</v>
      </c>
      <c r="AG198">
        <f>(星级!AA198+阶位!AB198+战魄!L198+武魂!AB198+众神殿!L198+精神空间!AB197+天赋!AA198+魂师之魄1!P198)*(1+BW198)+魂兽1!P200+化神!K197+魂骨!J197+魂环!K197+神兵!L196+神兵!AE196+魂核1!P198</f>
        <v>3190.6420000000003</v>
      </c>
      <c r="AH198">
        <f>(星级!AB198+阶位!AC198+战魄!M198+武魂!AC198+众神殿!M198+精神空间!AC197+天赋!AB198+魂师之魄1!Q198)*(1+BX198)+魂兽1!Q200+化神!L197+魂骨!K197+魂环!L197+神兵!M196+神兵!AF196+魂核1!Q198</f>
        <v>2511.5860000000002</v>
      </c>
      <c r="AI198">
        <f>(星级!AC198+阶位!AD198+战魄!N198+武魂!AD198+众神殿!N198+精神空间!AD197+天赋!AC198+魂师之魄1!R198)*(1+BY198)+魂兽1!R200+化神!M197+魂骨!L197+魂环!M197+神兵!N196+神兵!AG196+魂核1!R198</f>
        <v>39987.200000000004</v>
      </c>
      <c r="AJ198">
        <f>(星级!AD198+阶位!AE198+战魄!O198+武魂!AE198+众神殿!O198+精神空间!AE197+天赋!AD198+魂师之魄1!S198)*(1+BZ198)+魂兽1!S200+化神!N197+魂骨!M197+魂环!N197+神兵!O196+神兵!AH196+魂核1!S198</f>
        <v>220.39999999999998</v>
      </c>
      <c r="AK198">
        <f>(星级!AE198+阶位!AF198+战魄!P198+武魂!AF198+众神殿!P198+精神空间!AF197+天赋!AE198+魂师之魄1!T198)*(1+CA198)+魂兽1!T200+化神!O197+魂骨!N197+魂环!O197+神兵!P196+神兵!AI196+魂核1!T198</f>
        <v>147743.8328</v>
      </c>
      <c r="AL198">
        <f>(星级!AF198+阶位!AG198+战魄!Q198+武魂!AG198+众神殿!Q198+精神空间!AG197+天赋!AF198+魂师之魄1!U198)*(1+CB198)+魂兽1!U200+化神!P197+魂骨!O197+魂环!P197+神兵!Q196+神兵!AJ196+魂核1!U198</f>
        <v>147743.8328</v>
      </c>
      <c r="AM198">
        <f>化神!R197+魂环!Q197</f>
        <v>66655</v>
      </c>
      <c r="AN198">
        <f>化神!S197+魂环!R197</f>
        <v>66655</v>
      </c>
      <c r="AO198">
        <f>魂环!S197</f>
        <v>2000</v>
      </c>
      <c r="AP198">
        <f>魂环!T197</f>
        <v>2000</v>
      </c>
      <c r="AQ198">
        <f>魂核1!Y198+神器1!AD198+VLOOKUP(精神空间!$B$2,精神空间!$BR$4:$BT$11,2,)</f>
        <v>0.78991</v>
      </c>
      <c r="AR198">
        <f>魂核1!Z198+神器1!AE198+VLOOKUP(精神空间!$B$2,精神空间!$BR$4:$BT$11,2,)</f>
        <v>0.78991</v>
      </c>
      <c r="AT198">
        <f>(星级!AH198+阶位!AJ198+战魄!D198+武魂!AJ198+众神殿!D198+精神空间!AJ197+天赋!AI198+魂师之魄1!H198)*(1+BO198)+魂兽1!H200+化神!C197+魂骨!B197+魂环!C197+神兵!D196+神兵!W196+魂核1!H198</f>
        <v>2291945.4721576199</v>
      </c>
      <c r="AU198">
        <f>(星级!AI198+阶位!AK198+战魄!E198+武魂!AK198+众神殿!E198+精神空间!AK197+天赋!AJ198+魂师之魄1!I198)*(1+BP198)+魂兽1!I200+化神!D197+魂骨!C197+魂环!D197+神兵!E196+神兵!X196+魂核1!I198</f>
        <v>633660.0954800999</v>
      </c>
      <c r="AV198">
        <f>(星级!AJ198+阶位!AL198+战魄!F198+武魂!AL198+众神殿!F198+精神空间!AL197+天赋!AK198+魂师之魄1!J198)*(1+BQ198)+魂兽1!J200+化神!E197+魂骨!D197+魂环!E197+神兵!F196+神兵!Y196+魂核1!J198</f>
        <v>138182.87760000001</v>
      </c>
      <c r="AW198">
        <f>(星级!AK198+阶位!AM198+战魄!G198+武魂!AM198+众神殿!G198+精神空间!AM197+天赋!AL198+魂师之魄1!K198)*(1+BR198)+魂兽1!K200+化神!F197+魂骨!E197+魂环!F197+神兵!G196+神兵!Z196+魂核1!K198</f>
        <v>183349.41200000001</v>
      </c>
      <c r="AX198">
        <f>(星级!AL198+阶位!AN198+战魄!H198+武魂!AN198+众神殿!H198+精神空间!AN197+天赋!AM198+魂师之魄1!L198)*(1+BS198)+魂兽1!L200+化神!G197+魂骨!F197+魂环!G197+神兵!H196+神兵!AA196+魂核1!L198</f>
        <v>3082.2870000000003</v>
      </c>
      <c r="AY198">
        <f>(星级!AM198+阶位!AO198+战魄!I198+武魂!AO198+众神殿!I198+精神空间!AO197+天赋!AN198+魂师之魄1!M198)*(1+BT198)+魂兽1!M200+化神!H197+魂骨!G197+魂环!H197+神兵!I196+神兵!AB196+魂核1!M198</f>
        <v>2520.0630000000001</v>
      </c>
      <c r="AZ198">
        <f>(星级!AN198+阶位!AP198+战魄!J198+武魂!AP198+众神殿!J198+精神空间!AP197+天赋!AO198+魂师之魄1!N198)*(1+BU198)+魂兽1!N200+化神!I197+魂骨!H197+魂环!I197+神兵!J196+神兵!AC196+魂核1!N198</f>
        <v>2582.9447840000003</v>
      </c>
      <c r="BA198">
        <f>(星级!AO198+阶位!AQ198+战魄!K198+武魂!AQ198+众神殿!K198+精神空间!AQ197+天赋!AP198+魂师之魄1!O198)*(1+BV198)+魂兽1!O200+化神!J197+魂骨!I197+魂环!J197+神兵!K196+神兵!AD196+魂核1!O198</f>
        <v>2501.058</v>
      </c>
      <c r="BB198">
        <f>(星级!AP198+阶位!AR198+战魄!L198+武魂!AR198+众神殿!L198+精神空间!AR197+天赋!AQ198+魂师之魄1!P198)*(1+BW198)+魂兽1!P200+化神!K197+魂骨!J197+魂环!K197+神兵!L196+神兵!AE196+魂核1!P198</f>
        <v>3190.6420000000003</v>
      </c>
      <c r="BC198">
        <f>(星级!AQ198+阶位!AS198+战魄!M198+武魂!AS198+众神殿!M198+精神空间!AS197+天赋!AR198+魂师之魄1!Q198)*(1+BX198)+魂兽1!Q200+化神!L197+魂骨!K197+魂环!L197+神兵!M196+神兵!AF196+魂核1!Q198</f>
        <v>2511.5860000000002</v>
      </c>
      <c r="BD198">
        <f>(星级!AR198+阶位!AT198+战魄!N198+武魂!AT198+众神殿!N198+精神空间!AT197+天赋!AS198+魂师之魄1!R198)*(1+BY198)+魂兽1!R200+化神!M197+魂骨!L197+魂环!M197+神兵!N196+神兵!AG196+魂核1!R198</f>
        <v>19993.600000000002</v>
      </c>
      <c r="BE198">
        <f>(星级!AS198+阶位!AU198+战魄!O198+武魂!AU198+众神殿!O198+精神空间!AU197+天赋!AT198+魂师之魄1!S198)*(1+BZ198)+魂兽1!S200+化神!N197+魂骨!M197+魂环!N197+神兵!O196+神兵!AH196+魂核1!S198</f>
        <v>278.39999999999998</v>
      </c>
      <c r="BF198">
        <f>(星级!AT198+阶位!AV198+战魄!P198+武魂!AV198+众神殿!P198+精神空间!AV197+天赋!AU198+魂师之魄1!T198)*(1+CA198)+魂兽1!T200+化神!O197+魂骨!N197+魂环!O197+神兵!P196+神兵!AI196+魂核1!T198</f>
        <v>147743.8328</v>
      </c>
      <c r="BG198">
        <f>(星级!AU198+阶位!AW198+战魄!Q198+武魂!AW198+众神殿!Q198+精神空间!AW197+天赋!AV198+魂师之魄1!U198)*(1+CB198)+魂兽1!U200+化神!P197+魂骨!O197+魂环!P197+神兵!Q196+神兵!AJ196+魂核1!U198</f>
        <v>147743.8328</v>
      </c>
      <c r="BH198">
        <f>化神!R197+魂环!Q197</f>
        <v>66655</v>
      </c>
      <c r="BI198">
        <f>化神!S197+魂环!R197</f>
        <v>66655</v>
      </c>
      <c r="BJ198">
        <f>魂环!S197</f>
        <v>2000</v>
      </c>
      <c r="BK198">
        <f>魂环!T197</f>
        <v>2000</v>
      </c>
      <c r="BL198">
        <f>魂核1!Y198+神器1!AD198+VLOOKUP(精神空间!$B$2,精神空间!$BR$4:$BT$11,2,)</f>
        <v>0.78991</v>
      </c>
      <c r="BM198">
        <f>魂核1!Z198+神器1!AE198+VLOOKUP(精神空间!$B$2,精神空间!$BR$4:$BT$11,2,)</f>
        <v>0.78991</v>
      </c>
      <c r="BO198">
        <f>战魄!T198+武魂!AZ198+好感度!D197+魂师之魄1!Y198+神器1!M198+魂兽1!X200+精神空间!BA197+精神空间!BC197</f>
        <v>3.1779099999999998</v>
      </c>
      <c r="BP198">
        <f>战魄!U198+武魂!BA198+好感度!E197+魂师之魄1!Z198+神器1!N198+魂兽1!Y200+精神空间!BB197+精神空间!BD197</f>
        <v>2.1779099999999998</v>
      </c>
      <c r="BQ198">
        <f>战魄!V198+武魂!BB198+好感度!F197+魂师之魄1!AA198+神器1!O198+魂兽1!Z200</f>
        <v>1.08</v>
      </c>
      <c r="BR198">
        <f>战魄!W198+武魂!BC198+好感度!G197+魂师之魄1!AB198+神器1!P198+魂兽1!AA200</f>
        <v>1.08</v>
      </c>
      <c r="BS198">
        <f>战魄!X198+武魂!BD198+好感度!H197+魂师之魄1!AC198+神器1!Q198+魂兽1!AB200</f>
        <v>1.6520000000000001</v>
      </c>
      <c r="BT198">
        <f>战魄!Y198+武魂!BE198+好感度!I197+魂师之魄1!AD198+神器1!R198+魂兽1!AC200</f>
        <v>1.6520000000000001</v>
      </c>
      <c r="BU198">
        <f>战魄!Z198+武魂!BF198+好感度!J197+魂师之魄1!AE198+神器1!S198+魂兽1!AD200</f>
        <v>1.6320000000000001</v>
      </c>
      <c r="BV198">
        <f>战魄!AA198+武魂!BG198+好感度!K197+魂师之魄1!AF198+神器1!T198+魂兽1!AE200</f>
        <v>1.6320000000000001</v>
      </c>
      <c r="BW198">
        <f>战魄!AB198+武魂!BH198+好感度!L197+魂师之魄1!AG198+神器1!U198+魂兽1!AF200</f>
        <v>1.6320000000000001</v>
      </c>
      <c r="BX198">
        <f>战魄!AC198+武魂!BI198+好感度!M197+魂师之魄1!AH198+神器1!V198+魂兽1!AG200</f>
        <v>1.6320000000000001</v>
      </c>
      <c r="BY198">
        <f>战魄!AD198+武魂!BJ198+好感度!N197+魂师之魄1!AI198+神器1!W198+魂兽1!AH200</f>
        <v>1.56</v>
      </c>
      <c r="BZ198">
        <f>战魄!AE198+武魂!BK198+好感度!O197+魂师之魄1!AJ198+神器1!X198+魂兽1!AI200</f>
        <v>1.3199999999999998</v>
      </c>
      <c r="CA198">
        <f>战魄!AF198+武魂!BL198+好感度!P197+魂师之魄1!AK198+神器1!Y198+魂兽1!AJ200</f>
        <v>1.08</v>
      </c>
      <c r="CB198">
        <f>战魄!AG198+武魂!BM198+好感度!Q197+魂师之魄1!AL198+神器1!Z198+魂兽1!AK200</f>
        <v>1.08</v>
      </c>
    </row>
    <row r="199" spans="2:80" x14ac:dyDescent="0.2">
      <c r="B199">
        <v>195</v>
      </c>
      <c r="D199">
        <f>(星级!D199+阶位!D199+战魄!D199+武魂!D199+众神殿!D199+精神空间!D198+天赋!C199+魂师之魄1!H199)*(1+BO199)+魂兽1!H201+化神!C198+魂骨!B198+魂环!C198+神兵!D197+神兵!W197+魂核1!H199</f>
        <v>2569420.7464769399</v>
      </c>
      <c r="E199">
        <f>(星级!E199+阶位!E199+战魄!E199+武魂!E199+众神殿!E199+精神空间!E198+天赋!D199+魂师之魄1!I199)*(1+BP199)+魂兽1!I201+化神!D198+魂骨!C198+魂环!D198+神兵!E197+神兵!X197+魂核1!I199</f>
        <v>578496.17949378002</v>
      </c>
      <c r="F199">
        <f>(星级!F199+阶位!F199+战魄!F199+武魂!F199+众神殿!F199+精神空间!F198+天赋!E199+魂师之魄1!J199)*(1+BQ199)+魂兽1!J201+化神!E198+魂骨!D198+魂环!E198+神兵!F197+神兵!Y197+魂核1!J199</f>
        <v>233420.42832000001</v>
      </c>
      <c r="G199">
        <f>(星级!G199+阶位!G199+战魄!G199+武魂!G199+众神殿!G199+精神空间!G198+天赋!F199+魂师之魄1!K199)*(1+BR199)+魂兽1!K201+化神!F198+魂骨!E198+魂环!F198+神兵!G197+神兵!Z197+魂核1!K199</f>
        <v>175292.74832000001</v>
      </c>
      <c r="H199">
        <f>(星级!H199+阶位!H199+战魄!H199+武魂!H199+众神殿!H199+精神空间!H198+天赋!G199+魂师之魄1!L199)*(1+BS199)+魂兽1!L201+化神!G198+魂骨!F198+魂环!G198+神兵!H197+神兵!AA197+魂核1!L199</f>
        <v>3084.9390000000003</v>
      </c>
      <c r="I199">
        <f>(星级!I199+阶位!I199+战魄!I199+武魂!I199+众神殿!I199+精神空间!I198+天赋!H199+魂师之魄1!M199)*(1+BT199)+魂兽1!M201+化神!H198+魂骨!G198+魂环!H198+神兵!I197+神兵!AB197+魂核1!M199</f>
        <v>2522.7150000000001</v>
      </c>
      <c r="J199">
        <f>(星级!J199+阶位!J199+战魄!J199+武魂!J199+众神殿!J199+精神空间!J198+天赋!I199+魂师之魄1!N199)*(1+BU199)+魂兽1!N201+化神!I198+魂骨!H198+魂环!I198+神兵!J197+神兵!AC197+魂核1!N199</f>
        <v>2605.2240240000006</v>
      </c>
      <c r="K199">
        <f>(星级!K199+阶位!K199+战魄!K199+武魂!K199+众神殿!K199+精神空间!K198+天赋!J199+魂师之魄1!O199)*(1+BV199)+魂兽1!O201+化神!J198+魂骨!I198+魂环!J198+神兵!K197+神兵!AD197+魂核1!O199</f>
        <v>2514.2180000000003</v>
      </c>
      <c r="L199">
        <f>(星级!L199+阶位!L199+战魄!L199+武魂!L199+众神殿!L199+精神空间!L198+天赋!K199+魂师之魄1!P199)*(1+BW199)+魂兽1!P201+化神!K198+魂骨!J198+魂环!K198+神兵!L197+神兵!AE197+魂核1!P199</f>
        <v>3193.2740000000003</v>
      </c>
      <c r="M199">
        <f>(星级!M199+阶位!M199+战魄!M199+武魂!M199+众神殿!M199+精神空间!M198+天赋!L199+魂师之魄1!Q199)*(1+BX199)+魂兽1!Q201+化神!L198+魂骨!K198+魂环!L198+神兵!M197+神兵!AF197+魂核1!Q199</f>
        <v>2514.2180000000003</v>
      </c>
      <c r="N199">
        <f>(星级!N199+阶位!N199+战魄!N199+武魂!N199+众神殿!N199+精神空间!N198+天赋!M199+魂师之魄1!R199)*(1+BY199)+魂兽1!R201+化神!M198+魂骨!L198+魂环!M198+神兵!N197+神兵!AG197+魂核1!R199</f>
        <v>50304</v>
      </c>
      <c r="O199">
        <f>(星级!O199+阶位!O199+战魄!O199+武魂!O199+众神殿!O199+精神空间!O198+天赋!N199+魂师之魄1!S199)*(1+BZ199)+魂兽1!S201+化神!N198+魂骨!M198+魂环!N198+神兵!O197+神兵!AH197+魂核1!S199</f>
        <v>139.19999999999999</v>
      </c>
      <c r="P199">
        <f>(星级!P199+阶位!P199+战魄!P199+武魂!P199+众神殿!P199+精神空间!P198+天赋!O199+魂师之魄1!T199)*(1+CA199)+魂兽1!T201+化神!O198+魂骨!N198+魂环!O198+神兵!P197+神兵!AI197+魂核1!T199</f>
        <v>154068.55119999999</v>
      </c>
      <c r="Q199">
        <f>(星级!Q199+阶位!Q199+战魄!Q199+武魂!Q199+众神殿!Q199+精神空间!Q198+天赋!P199+魂师之魄1!U199)*(1+CB199)+魂兽1!U201+化神!P198+魂骨!O198+魂环!P198+神兵!Q197+神兵!AJ197+魂核1!U199</f>
        <v>154068.55119999999</v>
      </c>
      <c r="R199">
        <f>化神!R198+魂环!Q198</f>
        <v>66655</v>
      </c>
      <c r="S199">
        <f>化神!S198+魂环!R198</f>
        <v>66655</v>
      </c>
      <c r="T199">
        <f>魂环!S198</f>
        <v>2000</v>
      </c>
      <c r="U199">
        <f>魂环!T198</f>
        <v>2000</v>
      </c>
      <c r="V199">
        <f>魂核1!Y199+神器1!AD199+VLOOKUP(精神空间!$B$2,精神空间!$BR$4:$BT$11,2,)</f>
        <v>0.78991</v>
      </c>
      <c r="W199">
        <f>魂核1!Z199+神器1!AE199+VLOOKUP(精神空间!$B$2,精神空间!$BR$4:$BT$11,2,)</f>
        <v>0.78991</v>
      </c>
      <c r="Y199">
        <f>(星级!S199+阶位!T199+战魄!D199+武魂!T199+众神殿!D199+精神空间!T198+天赋!S199+魂师之魄1!H199)*(1+BO199)+魂兽1!H201+化神!C198+魂骨!B198+魂环!C198+神兵!D197+神兵!W197+魂核1!H199</f>
        <v>2535921.31988928</v>
      </c>
      <c r="Z199">
        <f>(星级!T199+阶位!U199+战魄!E199+武魂!U199+众神殿!E199+精神空间!U198+天赋!T199+魂师之魄1!I199)*(1+BP199)+魂兽1!I201+化神!D198+魂骨!C198+魂环!D198+神兵!E197+神兵!X197+魂核1!I199</f>
        <v>565300.60735897999</v>
      </c>
      <c r="AA199">
        <f>(星级!U199+阶位!V199+战魄!F199+武魂!V199+众神殿!F199+精神空间!V198+天赋!U199+魂师之魄1!J199)*(1+BQ199)+魂兽1!J201+化神!E198+魂骨!D198+魂环!E198+神兵!F197+神兵!Y197+魂核1!J199</f>
        <v>207302.00143999999</v>
      </c>
      <c r="AB199">
        <f>(星级!V199+阶位!W199+战魄!G199+武魂!W199+众神殿!G199+精神空间!W198+天赋!V199+魂师之魄1!K199)*(1+BR199)+魂兽1!K201+化神!F198+魂骨!E198+魂环!F198+神兵!G197+神兵!Z197+魂核1!K199</f>
        <v>159106.32144</v>
      </c>
      <c r="AC199">
        <f>(星级!W199+阶位!X199+战魄!H199+武魂!X199+众神殿!H199+精神空间!X198+天赋!W199+魂师之魄1!L199)*(1+BS199)+魂兽1!L201+化神!G198+魂骨!F198+魂环!G198+神兵!H197+神兵!AA197+魂核1!L199</f>
        <v>3056.9338800000005</v>
      </c>
      <c r="AD199">
        <f>(星级!X199+阶位!Y199+战魄!I199+武魂!Y199+众神殿!I199+精神空间!Y198+天赋!X199+魂师之魄1!M199)*(1+BT199)+魂兽1!M201+化神!H198+魂骨!G198+魂环!H198+神兵!I197+神兵!AB197+魂核1!M199</f>
        <v>2494.7098800000003</v>
      </c>
      <c r="AE199">
        <f>(星级!Y199+阶位!Z199+战魄!J199+武魂!Z199+众神殿!J199+精神空间!Z198+天赋!Y199+魂师之魄1!N199)*(1+BU199)+魂兽1!N201+化神!I198+魂骨!H198+魂环!I198+神兵!J197+神兵!AC197+魂核1!N199</f>
        <v>2633.2291440000004</v>
      </c>
      <c r="AF199">
        <f>(星级!Z199+阶位!AA199+战魄!K199+武魂!AA199+众神殿!K199+精神空间!AA198+天赋!Z199+魂师之魄1!O199)*(1+BV199)+魂兽1!O201+化神!J198+魂骨!I198+魂环!J198+神兵!K197+神兵!AD197+魂核1!O199</f>
        <v>2542.0119199999999</v>
      </c>
      <c r="AG199">
        <f>(星级!AA199+阶位!AB199+战魄!L199+武魂!AB199+众神殿!L199+精神空间!AB198+天赋!AA199+魂师之魄1!P199)*(1+BW199)+魂兽1!P201+化神!K198+魂骨!J198+魂环!K198+神兵!L197+神兵!AE197+魂核1!P199</f>
        <v>3193.2740000000003</v>
      </c>
      <c r="AH199">
        <f>(星级!AB199+阶位!AC199+战魄!M199+武魂!AC199+众神殿!M199+精神空间!AC198+天赋!AB199+魂师之魄1!Q199)*(1+BX199)+魂兽1!Q201+化神!L198+魂骨!K198+魂环!L198+神兵!M197+神兵!AF197+魂核1!Q199</f>
        <v>2514.2180000000003</v>
      </c>
      <c r="AI199">
        <f>(星级!AC199+阶位!AD199+战魄!N199+武魂!AD199+众神殿!N199+精神空间!AD198+天赋!AC199+魂师之魄1!R199)*(1+BY199)+魂兽1!R201+化神!M198+魂骨!L198+魂环!M198+神兵!N197+神兵!AG197+魂核1!R199</f>
        <v>40192</v>
      </c>
      <c r="AJ199">
        <f>(星级!AD199+阶位!AE199+战魄!O199+武魂!AE199+众神殿!O199+精神空间!AE198+天赋!AD199+魂师之魄1!S199)*(1+BZ199)+魂兽1!S201+化神!N198+魂骨!M198+魂环!N198+神兵!O197+神兵!AH197+魂核1!S199</f>
        <v>220.39999999999998</v>
      </c>
      <c r="AK199">
        <f>(星级!AE199+阶位!AF199+战魄!P199+武魂!AF199+众神殿!P199+精神空间!AF198+天赋!AE199+魂师之魄1!T199)*(1+CA199)+魂兽1!T201+化神!O198+魂骨!N198+魂环!O198+神兵!P197+神兵!AI197+魂核1!T199</f>
        <v>147753.67119999998</v>
      </c>
      <c r="AL199">
        <f>(星级!AF199+阶位!AG199+战魄!Q199+武魂!AG199+众神殿!Q199+精神空间!AG198+天赋!AF199+魂师之魄1!U199)*(1+CB199)+魂兽1!U201+化神!P198+魂骨!O198+魂环!P198+神兵!Q197+神兵!AJ197+魂核1!U199</f>
        <v>147753.67119999998</v>
      </c>
      <c r="AM199">
        <f>化神!R198+魂环!Q198</f>
        <v>66655</v>
      </c>
      <c r="AN199">
        <f>化神!S198+魂环!R198</f>
        <v>66655</v>
      </c>
      <c r="AO199">
        <f>魂环!S198</f>
        <v>2000</v>
      </c>
      <c r="AP199">
        <f>魂环!T198</f>
        <v>2000</v>
      </c>
      <c r="AQ199">
        <f>魂核1!Y199+神器1!AD199+VLOOKUP(精神空间!$B$2,精神空间!$BR$4:$BT$11,2,)</f>
        <v>0.78991</v>
      </c>
      <c r="AR199">
        <f>魂核1!Z199+神器1!AE199+VLOOKUP(精神空间!$B$2,精神空间!$BR$4:$BT$11,2,)</f>
        <v>0.78991</v>
      </c>
      <c r="AT199">
        <f>(星级!AH199+阶位!AJ199+战魄!D199+武魂!AJ199+众神殿!D199+精神空间!AJ198+天赋!AI199+魂师之魄1!H199)*(1+BO199)+魂兽1!H201+化神!C198+魂骨!B198+魂环!C198+神兵!D197+神兵!W197+魂核1!H199</f>
        <v>2293350.9210816198</v>
      </c>
      <c r="AU199">
        <f>(星级!AI199+阶位!AK199+战魄!E199+武魂!AK199+众神殿!E199+精神空间!AK198+天赋!AJ199+魂师之魄1!I199)*(1+BP199)+魂兽1!I201+化神!D198+魂骨!C198+魂环!D198+神兵!E197+神兵!X197+魂核1!I199</f>
        <v>634067.66243759985</v>
      </c>
      <c r="AV199">
        <f>(星级!AJ199+阶位!AL199+战魄!F199+武魂!AL199+众神殿!F199+精神空间!AL198+天赋!AK199+魂师之魄1!J199)*(1+BQ199)+魂兽1!J201+化神!E198+魂骨!D198+魂环!E198+神兵!F197+神兵!Y197+魂核1!J199</f>
        <v>138246.29680000001</v>
      </c>
      <c r="AW199">
        <f>(星级!AK199+阶位!AM199+战魄!G199+武魂!AM199+众神殿!G199+精神空间!AM198+天赋!AL199+魂师之魄1!K199)*(1+BR199)+魂兽1!K201+化神!F198+魂骨!E198+魂环!F198+神兵!G197+神兵!Z197+魂核1!K199</f>
        <v>183443.44880000001</v>
      </c>
      <c r="AX199">
        <f>(星级!AL199+阶位!AN199+战魄!H199+武魂!AN199+众神殿!H199+精神空间!AN198+天赋!AM199+魂师之魄1!L199)*(1+BS199)+魂兽1!L201+化神!G198+魂骨!F198+魂环!G198+神兵!H197+神兵!AA197+魂核1!L199</f>
        <v>3084.9390000000003</v>
      </c>
      <c r="AY199">
        <f>(星级!AM199+阶位!AO199+战魄!I199+武魂!AO199+众神殿!I199+精神空间!AO198+天赋!AN199+魂师之魄1!M199)*(1+BT199)+魂兽1!M201+化神!H198+魂骨!G198+魂环!H198+神兵!I197+神兵!AB197+魂核1!M199</f>
        <v>2522.7150000000001</v>
      </c>
      <c r="AZ199">
        <f>(星级!AN199+阶位!AP199+战魄!J199+武魂!AP199+众神殿!J199+精神空间!AP198+天赋!AO199+魂师之魄1!N199)*(1+BU199)+魂兽1!N201+化神!I198+魂骨!H198+魂环!I198+神兵!J197+神兵!AC197+魂核1!N199</f>
        <v>2605.2240240000006</v>
      </c>
      <c r="BA199">
        <f>(星级!AO199+阶位!AQ199+战魄!K199+武魂!AQ199+众神殿!K199+精神空间!AQ198+天赋!AP199+魂师之魄1!O199)*(1+BV199)+魂兽1!O201+化神!J198+魂骨!I198+魂环!J198+神兵!K197+神兵!AD197+魂核1!O199</f>
        <v>2503.69</v>
      </c>
      <c r="BB199">
        <f>(星级!AP199+阶位!AR199+战魄!L199+武魂!AR199+众神殿!L199+精神空间!AR198+天赋!AQ199+魂师之魄1!P199)*(1+BW199)+魂兽1!P201+化神!K198+魂骨!J198+魂环!K198+神兵!L197+神兵!AE197+魂核1!P199</f>
        <v>3193.2740000000003</v>
      </c>
      <c r="BC199">
        <f>(星级!AQ199+阶位!AS199+战魄!M199+武魂!AS199+众神殿!M199+精神空间!AS198+天赋!AR199+魂师之魄1!Q199)*(1+BX199)+魂兽1!Q201+化神!L198+魂骨!K198+魂环!L198+神兵!M197+神兵!AF197+魂核1!Q199</f>
        <v>2514.2180000000003</v>
      </c>
      <c r="BD199">
        <f>(星级!AR199+阶位!AT199+战魄!N199+武魂!AT199+众神殿!N199+精神空间!AT198+天赋!AS199+魂师之魄1!R199)*(1+BY199)+魂兽1!R201+化神!M198+魂骨!L198+魂环!M198+神兵!N197+神兵!AG197+魂核1!R199</f>
        <v>20096</v>
      </c>
      <c r="BE199">
        <f>(星级!AS199+阶位!AU199+战魄!O199+武魂!AU199+众神殿!O199+精神空间!AU198+天赋!AT199+魂师之魄1!S199)*(1+BZ199)+魂兽1!S201+化神!N198+魂骨!M198+魂环!N198+神兵!O197+神兵!AH197+魂核1!S199</f>
        <v>278.39999999999998</v>
      </c>
      <c r="BF199">
        <f>(星级!AT199+阶位!AV199+战魄!P199+武魂!AV199+众神殿!P199+精神空间!AV198+天赋!AU199+魂师之魄1!T199)*(1+CA199)+魂兽1!T201+化神!O198+魂骨!N198+魂环!O198+神兵!P197+神兵!AI197+魂核1!T199</f>
        <v>147753.67119999998</v>
      </c>
      <c r="BG199">
        <f>(星级!AU199+阶位!AW199+战魄!Q199+武魂!AW199+众神殿!Q199+精神空间!AW198+天赋!AV199+魂师之魄1!U199)*(1+CB199)+魂兽1!U201+化神!P198+魂骨!O198+魂环!P198+神兵!Q197+神兵!AJ197+魂核1!U199</f>
        <v>147753.67119999998</v>
      </c>
      <c r="BH199">
        <f>化神!R198+魂环!Q198</f>
        <v>66655</v>
      </c>
      <c r="BI199">
        <f>化神!S198+魂环!R198</f>
        <v>66655</v>
      </c>
      <c r="BJ199">
        <f>魂环!S198</f>
        <v>2000</v>
      </c>
      <c r="BK199">
        <f>魂环!T198</f>
        <v>2000</v>
      </c>
      <c r="BL199">
        <f>魂核1!Y199+神器1!AD199+VLOOKUP(精神空间!$B$2,精神空间!$BR$4:$BT$11,2,)</f>
        <v>0.78991</v>
      </c>
      <c r="BM199">
        <f>魂核1!Z199+神器1!AE199+VLOOKUP(精神空间!$B$2,精神空间!$BR$4:$BT$11,2,)</f>
        <v>0.78991</v>
      </c>
      <c r="BO199">
        <f>战魄!T199+武魂!AZ199+好感度!D198+魂师之魄1!Y199+神器1!M199+魂兽1!X201+精神空间!BA198+精神空间!BC198</f>
        <v>3.1779099999999998</v>
      </c>
      <c r="BP199">
        <f>战魄!U199+武魂!BA199+好感度!E198+魂师之魄1!Z199+神器1!N199+魂兽1!Y201+精神空间!BB198+精神空间!BD198</f>
        <v>2.1779099999999998</v>
      </c>
      <c r="BQ199">
        <f>战魄!V199+武魂!BB199+好感度!F198+魂师之魄1!AA199+神器1!O199+魂兽1!Z201</f>
        <v>1.08</v>
      </c>
      <c r="BR199">
        <f>战魄!W199+武魂!BC199+好感度!G198+魂师之魄1!AB199+神器1!P199+魂兽1!AA201</f>
        <v>1.08</v>
      </c>
      <c r="BS199">
        <f>战魄!X199+武魂!BD199+好感度!H198+魂师之魄1!AC199+神器1!Q199+魂兽1!AB201</f>
        <v>1.6520000000000001</v>
      </c>
      <c r="BT199">
        <f>战魄!Y199+武魂!BE199+好感度!I198+魂师之魄1!AD199+神器1!R199+魂兽1!AC201</f>
        <v>1.6520000000000001</v>
      </c>
      <c r="BU199">
        <f>战魄!Z199+武魂!BF199+好感度!J198+魂师之魄1!AE199+神器1!S199+魂兽1!AD201</f>
        <v>1.6520000000000001</v>
      </c>
      <c r="BV199">
        <f>战魄!AA199+武魂!BG199+好感度!K198+魂师之魄1!AF199+神器1!T199+魂兽1!AE201</f>
        <v>1.6320000000000001</v>
      </c>
      <c r="BW199">
        <f>战魄!AB199+武魂!BH199+好感度!L198+魂师之魄1!AG199+神器1!U199+魂兽1!AF201</f>
        <v>1.6320000000000001</v>
      </c>
      <c r="BX199">
        <f>战魄!AC199+武魂!BI199+好感度!M198+魂师之魄1!AH199+神器1!V199+魂兽1!AG201</f>
        <v>1.6320000000000001</v>
      </c>
      <c r="BY199">
        <f>战魄!AD199+武魂!BJ199+好感度!N198+魂师之魄1!AI199+神器1!W199+魂兽1!AH201</f>
        <v>1.56</v>
      </c>
      <c r="BZ199">
        <f>战魄!AE199+武魂!BK199+好感度!O198+魂师之魄1!AJ199+神器1!X199+魂兽1!AI201</f>
        <v>1.3199999999999998</v>
      </c>
      <c r="CA199">
        <f>战魄!AF199+武魂!BL199+好感度!P198+魂师之魄1!AK199+神器1!Y199+魂兽1!AJ201</f>
        <v>1.08</v>
      </c>
      <c r="CB199">
        <f>战魄!AG199+武魂!BM199+好感度!Q198+魂师之魄1!AL199+神器1!Z199+魂兽1!AK201</f>
        <v>1.08</v>
      </c>
    </row>
    <row r="200" spans="2:80" x14ac:dyDescent="0.2">
      <c r="B200">
        <v>196</v>
      </c>
      <c r="D200">
        <f>(星级!D200+阶位!D200+战魄!D200+武魂!D200+众神殿!D200+精神空间!D199+天赋!C200+魂师之魄1!H200)*(1+BO200)+魂兽1!H202+化神!C199+魂骨!B199+魂环!C199+神兵!D198+神兵!W198+魂核1!H200</f>
        <v>2571179.6465869402</v>
      </c>
      <c r="E200">
        <f>(星级!E200+阶位!E200+战魄!E200+武魂!E200+众神殿!E200+精神空间!E199+天赋!D200+魂师之魄1!I200)*(1+BP200)+魂兽1!I202+化神!D199+魂骨!C199+魂环!D199+神兵!E198+神兵!X198+魂核1!I200</f>
        <v>578864.81705377996</v>
      </c>
      <c r="F200">
        <f>(星级!F200+阶位!F200+战魄!F200+武魂!F200+众神殿!F200+精神空间!F199+天赋!E200+魂师之魄1!J200)*(1+BQ200)+魂兽1!J202+化神!E199+魂骨!D199+魂环!E199+神兵!F198+神兵!Y198+魂核1!J200</f>
        <v>233551.46832000001</v>
      </c>
      <c r="G200">
        <f>(星级!G200+阶位!G200+战魄!G200+武魂!G200+众神殿!G200+精神空间!G199+天赋!F200+魂师之魄1!K200)*(1+BR200)+魂兽1!K202+化神!F199+魂骨!E199+魂环!F199+神兵!G198+神兵!Z198+魂核1!K200</f>
        <v>175380.10832</v>
      </c>
      <c r="H200">
        <f>(星级!H200+阶位!H200+战魄!H200+武魂!H200+众神殿!H200+精神空间!H199+天赋!G200+魂师之魄1!L200)*(1+BS200)+魂兽1!L202+化神!G199+魂骨!F199+魂环!G199+神兵!H198+神兵!AA198+魂核1!L200</f>
        <v>3087.5910000000003</v>
      </c>
      <c r="I200">
        <f>(星级!I200+阶位!I200+战魄!I200+武魂!I200+众神殿!I200+精神空间!I199+天赋!H200+魂师之魄1!M200)*(1+BT200)+魂兽1!M202+化神!H199+魂骨!G199+魂环!H199+神兵!I198+神兵!AB198+魂核1!M200</f>
        <v>2525.3670000000002</v>
      </c>
      <c r="J200">
        <f>(星级!J200+阶位!J200+战魄!J200+武魂!J200+众神殿!J200+精神空间!J199+天赋!I200+魂师之魄1!N200)*(1+BU200)+魂兽1!N202+化神!I199+魂骨!H199+魂环!I199+神兵!J198+神兵!AC198+魂核1!N200</f>
        <v>2607.8760240000001</v>
      </c>
      <c r="K200">
        <f>(星级!K200+阶位!K200+战魄!K200+武魂!K200+众神殿!K200+精神空间!K199+天赋!J200+魂师之魄1!O200)*(1+BV200)+魂兽1!O202+化神!J199+魂骨!I199+魂环!J199+神兵!K198+神兵!AD198+魂核1!O200</f>
        <v>2535.9749999999999</v>
      </c>
      <c r="L200">
        <f>(星级!L200+阶位!L200+战魄!L200+武魂!L200+众神殿!L200+精神空间!L199+天赋!K200+魂师之魄1!P200)*(1+BW200)+魂兽1!P202+化神!K199+魂骨!J199+魂环!K199+神兵!L198+神兵!AE198+魂核1!P200</f>
        <v>3195.9059999999999</v>
      </c>
      <c r="M200">
        <f>(星级!M200+阶位!M200+战魄!M200+武魂!M200+众神殿!M200+精神空间!M199+天赋!L200+魂师之魄1!Q200)*(1+BX200)+魂兽1!Q202+化神!L199+魂骨!K199+魂环!L199+神兵!M198+神兵!AF198+魂核1!Q200</f>
        <v>2516.85</v>
      </c>
      <c r="N200">
        <f>(星级!N200+阶位!N200+战魄!N200+武魂!N200+众神殿!N200+精神空间!N199+天赋!M200+魂师之魄1!R200)*(1+BY200)+魂兽1!R202+化神!M199+魂骨!L199+魂环!M199+神兵!N198+神兵!AG198+魂核1!R200</f>
        <v>50560</v>
      </c>
      <c r="O200">
        <f>(星级!O200+阶位!O200+战魄!O200+武魂!O200+众神殿!O200+精神空间!O199+天赋!N200+魂师之魄1!S200)*(1+BZ200)+魂兽1!S202+化神!N199+魂骨!M199+魂环!N199+神兵!O198+神兵!AH198+魂核1!S200</f>
        <v>139.19999999999999</v>
      </c>
      <c r="P200">
        <f>(星级!P200+阶位!P200+战魄!P200+武魂!P200+众神殿!P200+精神空间!P199+天赋!O200+魂师之魄1!T200)*(1+CA200)+魂兽1!T202+化神!O199+魂骨!N199+魂环!O199+神兵!P198+神兵!AI198+魂核1!T200</f>
        <v>154078.38959999999</v>
      </c>
      <c r="Q200">
        <f>(星级!Q200+阶位!Q200+战魄!Q200+武魂!Q200+众神殿!Q200+精神空间!Q199+天赋!P200+魂师之魄1!U200)*(1+CB200)+魂兽1!U202+化神!P199+魂骨!O199+魂环!P199+神兵!Q198+神兵!AJ198+魂核1!U200</f>
        <v>154078.38959999999</v>
      </c>
      <c r="R200">
        <f>化神!R199+魂环!Q199</f>
        <v>66655</v>
      </c>
      <c r="S200">
        <f>化神!S199+魂环!R199</f>
        <v>66655</v>
      </c>
      <c r="T200">
        <f>魂环!S199</f>
        <v>2000</v>
      </c>
      <c r="U200">
        <f>魂环!T199</f>
        <v>2000</v>
      </c>
      <c r="V200">
        <f>魂核1!Y200+神器1!AD200+VLOOKUP(精神空间!$B$2,精神空间!$BR$4:$BT$11,2,)</f>
        <v>0.78991</v>
      </c>
      <c r="W200">
        <f>魂核1!Z200+神器1!AE200+VLOOKUP(精神空间!$B$2,精神空间!$BR$4:$BT$11,2,)</f>
        <v>0.78991</v>
      </c>
      <c r="Y200">
        <f>(星级!S200+阶位!T200+战魄!D200+武魂!T200+众神殿!D200+精神空间!T199+天赋!S200+魂师之魄1!H200)*(1+BO200)+魂兽1!H202+化神!C199+魂骨!B199+魂环!C199+神兵!D198+神兵!W198+魂核1!H200</f>
        <v>2537500.5698692799</v>
      </c>
      <c r="Z200">
        <f>(星级!T200+阶位!U200+战魄!E200+武魂!U200+众神殿!E200+精神空间!U199+天赋!T200+魂师之魄1!I200)*(1+BP200)+魂兽1!I202+化神!D199+魂骨!C199+魂环!D199+神兵!E198+神兵!X198+魂核1!I200</f>
        <v>565685.13446898002</v>
      </c>
      <c r="AA200">
        <f>(星级!U200+阶位!V200+战魄!F200+武魂!V200+众神殿!F200+精神空间!V199+天赋!U200+魂师之魄1!J200)*(1+BQ200)+魂兽1!J202+化神!E199+魂骨!D199+魂环!E199+神兵!F198+神兵!Y198+魂核1!J200</f>
        <v>207406.00143999999</v>
      </c>
      <c r="AB200">
        <f>(星级!V200+阶位!W200+战魄!G200+武魂!W200+众神殿!G200+精神空间!W199+天赋!V200+魂师之魄1!K200)*(1+BR200)+魂兽1!K202+化神!F199+魂骨!E199+魂环!F199+神兵!G198+神兵!Z198+魂核1!K200</f>
        <v>159177.04144</v>
      </c>
      <c r="AC200">
        <f>(星级!W200+阶位!X200+战魄!H200+武魂!X200+众神殿!H200+精神空间!X199+天赋!W200+魂师之魄1!L200)*(1+BS200)+魂兽1!L202+化神!G199+魂骨!F199+魂环!G199+神兵!H198+神兵!AA198+魂核1!L200</f>
        <v>3059.5858800000001</v>
      </c>
      <c r="AD200">
        <f>(星级!X200+阶位!Y200+战魄!I200+武魂!Y200+众神殿!I200+精神空间!Y199+天赋!X200+魂师之魄1!M200)*(1+BT200)+魂兽1!M202+化神!H199+魂骨!G199+魂环!H199+神兵!I198+神兵!AB198+魂核1!M200</f>
        <v>2497.3618800000004</v>
      </c>
      <c r="AE200">
        <f>(星级!Y200+阶位!Z200+战魄!J200+武魂!Z200+众神殿!J200+精神空间!Z199+天赋!Y200+魂师之魄1!N200)*(1+BU200)+魂兽1!N202+化神!I199+魂骨!H199+魂环!I199+神兵!J198+神兵!AC198+魂核1!N200</f>
        <v>2635.8811440000004</v>
      </c>
      <c r="AF200">
        <f>(星级!Z200+阶位!AA200+战魄!K200+武魂!AA200+众神殿!K200+精神空间!AA199+天赋!Z200+魂师之魄1!O200)*(1+BV200)+魂兽1!O202+化神!J199+魂骨!I199+魂环!J199+神兵!K198+神兵!AD198+魂核1!O200</f>
        <v>2563.9801200000002</v>
      </c>
      <c r="AG200">
        <f>(星级!AA200+阶位!AB200+战魄!L200+武魂!AB200+众神殿!L200+精神空间!AB199+天赋!AA200+魂师之魄1!P200)*(1+BW200)+魂兽1!P202+化神!K199+魂骨!J199+魂环!K199+神兵!L198+神兵!AE198+魂核1!P200</f>
        <v>3195.9059999999999</v>
      </c>
      <c r="AH200">
        <f>(星级!AB200+阶位!AC200+战魄!M200+武魂!AC200+众神殿!M200+精神空间!AC199+天赋!AB200+魂师之魄1!Q200)*(1+BX200)+魂兽1!Q202+化神!L199+魂骨!K199+魂环!L199+神兵!M198+神兵!AF198+魂核1!Q200</f>
        <v>2516.85</v>
      </c>
      <c r="AI200">
        <f>(星级!AC200+阶位!AD200+战魄!N200+武魂!AD200+众神殿!N200+精神空间!AD199+天赋!AC200+魂师之魄1!R200)*(1+BY200)+魂兽1!R202+化神!M199+魂骨!L199+魂环!M199+神兵!N198+神兵!AG198+魂核1!R200</f>
        <v>40396.800000000003</v>
      </c>
      <c r="AJ200">
        <f>(星级!AD200+阶位!AE200+战魄!O200+武魂!AE200+众神殿!O200+精神空间!AE199+天赋!AD200+魂师之魄1!S200)*(1+BZ200)+魂兽1!S202+化神!N199+魂骨!M199+魂环!N199+神兵!O198+神兵!AH198+魂核1!S200</f>
        <v>220.39999999999998</v>
      </c>
      <c r="AK200">
        <f>(星级!AE200+阶位!AF200+战魄!P200+武魂!AF200+众神殿!P200+精神空间!AF199+天赋!AE200+魂师之魄1!T200)*(1+CA200)+魂兽1!T202+化神!O199+魂骨!N199+魂环!O199+神兵!P198+神兵!AI198+魂核1!T200</f>
        <v>147763.50959999999</v>
      </c>
      <c r="AL200">
        <f>(星级!AF200+阶位!AG200+战魄!Q200+武魂!AG200+众神殿!Q200+精神空间!AG199+天赋!AF200+魂师之魄1!U200)*(1+CB200)+魂兽1!U202+化神!P199+魂骨!O199+魂环!P199+神兵!Q198+神兵!AJ198+魂核1!U200</f>
        <v>147763.50959999999</v>
      </c>
      <c r="AM200">
        <f>化神!R199+魂环!Q199</f>
        <v>66655</v>
      </c>
      <c r="AN200">
        <f>化神!S199+魂环!R199</f>
        <v>66655</v>
      </c>
      <c r="AO200">
        <f>魂环!S199</f>
        <v>2000</v>
      </c>
      <c r="AP200">
        <f>魂环!T199</f>
        <v>2000</v>
      </c>
      <c r="AQ200">
        <f>魂核1!Y200+神器1!AD200+VLOOKUP(精神空间!$B$2,精神空间!$BR$4:$BT$11,2,)</f>
        <v>0.78991</v>
      </c>
      <c r="AR200">
        <f>魂核1!Z200+神器1!AE200+VLOOKUP(精神空间!$B$2,精神空间!$BR$4:$BT$11,2,)</f>
        <v>0.78991</v>
      </c>
      <c r="AT200">
        <f>(星级!AH200+阶位!AJ200+战魄!D200+武魂!AJ200+众神殿!D200+精神空间!AJ199+天赋!AI200+魂师之魄1!H200)*(1+BO200)+魂兽1!H202+化神!C199+魂骨!B199+魂环!C199+神兵!D198+神兵!W198+魂核1!H200</f>
        <v>2294756.3700056197</v>
      </c>
      <c r="AU200">
        <f>(星级!AI200+阶位!AK200+战魄!E200+武魂!AK200+众神殿!E200+精神空间!AK199+天赋!AJ200+魂师之魄1!I200)*(1+BP200)+魂兽1!I202+化神!D199+魂骨!C199+魂环!D199+神兵!E198+神兵!X198+魂核1!I200</f>
        <v>634475.22939509992</v>
      </c>
      <c r="AV200">
        <f>(星级!AJ200+阶位!AL200+战魄!F200+武魂!AL200+众神殿!F200+精神空间!AL199+天赋!AK200+魂师之魄1!J200)*(1+BQ200)+魂兽1!J202+化神!E199+魂骨!D199+魂环!E199+神兵!F198+神兵!Y198+魂核1!J200</f>
        <v>138309.71600000001</v>
      </c>
      <c r="AW200">
        <f>(星级!AK200+阶位!AM200+战魄!G200+武魂!AM200+众神殿!G200+精神空间!AM199+天赋!AL200+魂师之魄1!K200)*(1+BR200)+魂兽1!K202+化神!F199+魂骨!E199+魂环!F199+神兵!G198+神兵!Z198+魂核1!K200</f>
        <v>183537.48560000001</v>
      </c>
      <c r="AX200">
        <f>(星级!AL200+阶位!AN200+战魄!H200+武魂!AN200+众神殿!H200+精神空间!AN199+天赋!AM200+魂师之魄1!L200)*(1+BS200)+魂兽1!L202+化神!G199+魂骨!F199+魂环!G199+神兵!H198+神兵!AA198+魂核1!L200</f>
        <v>3087.5910000000003</v>
      </c>
      <c r="AY200">
        <f>(星级!AM200+阶位!AO200+战魄!I200+武魂!AO200+众神殿!I200+精神空间!AO199+天赋!AN200+魂师之魄1!M200)*(1+BT200)+魂兽1!M202+化神!H199+魂骨!G199+魂环!H199+神兵!I198+神兵!AB198+魂核1!M200</f>
        <v>2525.3670000000002</v>
      </c>
      <c r="AZ200">
        <f>(星级!AN200+阶位!AP200+战魄!J200+武魂!AP200+众神殿!J200+精神空间!AP199+天赋!AO200+魂师之魄1!N200)*(1+BU200)+魂兽1!N202+化神!I199+魂骨!H199+魂环!I199+神兵!J198+神兵!AC198+魂核1!N200</f>
        <v>2607.8760240000001</v>
      </c>
      <c r="BA200">
        <f>(星级!AO200+阶位!AQ200+战魄!K200+武魂!AQ200+众神殿!K200+精神空间!AQ199+天赋!AP200+魂师之魄1!O200)*(1+BV200)+魂兽1!O202+化神!J199+魂骨!I199+魂环!J199+神兵!K198+神兵!AD198+魂核1!O200</f>
        <v>2525.3670000000002</v>
      </c>
      <c r="BB200">
        <f>(星级!AP200+阶位!AR200+战魄!L200+武魂!AR200+众神殿!L200+精神空间!AR199+天赋!AQ200+魂师之魄1!P200)*(1+BW200)+魂兽1!P202+化神!K199+魂骨!J199+魂环!K199+神兵!L198+神兵!AE198+魂核1!P200</f>
        <v>3195.9059999999999</v>
      </c>
      <c r="BC200">
        <f>(星级!AQ200+阶位!AS200+战魄!M200+武魂!AS200+众神殿!M200+精神空间!AS199+天赋!AR200+魂师之魄1!Q200)*(1+BX200)+魂兽1!Q202+化神!L199+魂骨!K199+魂环!L199+神兵!M198+神兵!AF198+魂核1!Q200</f>
        <v>2516.85</v>
      </c>
      <c r="BD200">
        <f>(星级!AR200+阶位!AT200+战魄!N200+武魂!AT200+众神殿!N200+精神空间!AT199+天赋!AS200+魂师之魄1!R200)*(1+BY200)+魂兽1!R202+化神!M199+魂骨!L199+魂环!M199+神兵!N198+神兵!AG198+魂核1!R200</f>
        <v>20198.400000000001</v>
      </c>
      <c r="BE200">
        <f>(星级!AS200+阶位!AU200+战魄!O200+武魂!AU200+众神殿!O200+精神空间!AU199+天赋!AT200+魂师之魄1!S200)*(1+BZ200)+魂兽1!S202+化神!N199+魂骨!M199+魂环!N199+神兵!O198+神兵!AH198+魂核1!S200</f>
        <v>278.39999999999998</v>
      </c>
      <c r="BF200">
        <f>(星级!AT200+阶位!AV200+战魄!P200+武魂!AV200+众神殿!P200+精神空间!AV199+天赋!AU200+魂师之魄1!T200)*(1+CA200)+魂兽1!T202+化神!O199+魂骨!N199+魂环!O199+神兵!P198+神兵!AI198+魂核1!T200</f>
        <v>147763.50959999999</v>
      </c>
      <c r="BG200">
        <f>(星级!AU200+阶位!AW200+战魄!Q200+武魂!AW200+众神殿!Q200+精神空间!AW199+天赋!AV200+魂师之魄1!U200)*(1+CB200)+魂兽1!U202+化神!P199+魂骨!O199+魂环!P199+神兵!Q198+神兵!AJ198+魂核1!U200</f>
        <v>147763.50959999999</v>
      </c>
      <c r="BH200">
        <f>化神!R199+魂环!Q199</f>
        <v>66655</v>
      </c>
      <c r="BI200">
        <f>化神!S199+魂环!R199</f>
        <v>66655</v>
      </c>
      <c r="BJ200">
        <f>魂环!S199</f>
        <v>2000</v>
      </c>
      <c r="BK200">
        <f>魂环!T199</f>
        <v>2000</v>
      </c>
      <c r="BL200">
        <f>魂核1!Y200+神器1!AD200+VLOOKUP(精神空间!$B$2,精神空间!$BR$4:$BT$11,2,)</f>
        <v>0.78991</v>
      </c>
      <c r="BM200">
        <f>魂核1!Z200+神器1!AE200+VLOOKUP(精神空间!$B$2,精神空间!$BR$4:$BT$11,2,)</f>
        <v>0.78991</v>
      </c>
      <c r="BO200">
        <f>战魄!T200+武魂!AZ200+好感度!D199+魂师之魄1!Y200+神器1!M200+魂兽1!X202+精神空间!BA199+精神空间!BC199</f>
        <v>3.1779099999999998</v>
      </c>
      <c r="BP200">
        <f>战魄!U200+武魂!BA200+好感度!E199+魂师之魄1!Z200+神器1!N200+魂兽1!Y202+精神空间!BB199+精神空间!BD199</f>
        <v>2.1779099999999998</v>
      </c>
      <c r="BQ200">
        <f>战魄!V200+武魂!BB200+好感度!F199+魂师之魄1!AA200+神器1!O200+魂兽1!Z202</f>
        <v>1.08</v>
      </c>
      <c r="BR200">
        <f>战魄!W200+武魂!BC200+好感度!G199+魂师之魄1!AB200+神器1!P200+魂兽1!AA202</f>
        <v>1.08</v>
      </c>
      <c r="BS200">
        <f>战魄!X200+武魂!BD200+好感度!H199+魂师之魄1!AC200+神器1!Q200+魂兽1!AB202</f>
        <v>1.6520000000000001</v>
      </c>
      <c r="BT200">
        <f>战魄!Y200+武魂!BE200+好感度!I199+魂师之魄1!AD200+神器1!R200+魂兽1!AC202</f>
        <v>1.6520000000000001</v>
      </c>
      <c r="BU200">
        <f>战魄!Z200+武魂!BF200+好感度!J199+魂师之魄1!AE200+神器1!S200+魂兽1!AD202</f>
        <v>1.6520000000000001</v>
      </c>
      <c r="BV200">
        <f>战魄!AA200+武魂!BG200+好感度!K199+魂师之魄1!AF200+神器1!T200+魂兽1!AE202</f>
        <v>1.6520000000000001</v>
      </c>
      <c r="BW200">
        <f>战魄!AB200+武魂!BH200+好感度!L199+魂师之魄1!AG200+神器1!U200+魂兽1!AF202</f>
        <v>1.6320000000000001</v>
      </c>
      <c r="BX200">
        <f>战魄!AC200+武魂!BI200+好感度!M199+魂师之魄1!AH200+神器1!V200+魂兽1!AG202</f>
        <v>1.6320000000000001</v>
      </c>
      <c r="BY200">
        <f>战魄!AD200+武魂!BJ200+好感度!N199+魂师之魄1!AI200+神器1!W200+魂兽1!AH202</f>
        <v>1.56</v>
      </c>
      <c r="BZ200">
        <f>战魄!AE200+武魂!BK200+好感度!O199+魂师之魄1!AJ200+神器1!X200+魂兽1!AI202</f>
        <v>1.3199999999999998</v>
      </c>
      <c r="CA200">
        <f>战魄!AF200+武魂!BL200+好感度!P199+魂师之魄1!AK200+神器1!Y200+魂兽1!AJ202</f>
        <v>1.08</v>
      </c>
      <c r="CB200">
        <f>战魄!AG200+武魂!BM200+好感度!Q199+魂师之魄1!AL200+神器1!Z200+魂兽1!AK202</f>
        <v>1.08</v>
      </c>
    </row>
    <row r="201" spans="2:80" x14ac:dyDescent="0.2">
      <c r="B201">
        <v>197</v>
      </c>
      <c r="D201">
        <f>(星级!D201+阶位!D201+战魄!D201+武魂!D201+众神殿!D201+精神空间!D200+天赋!C201+魂师之魄1!H201)*(1+BO201)+魂兽1!H203+化神!C200+魂骨!B200+魂环!C200+神兵!D199+神兵!W199+魂核1!H201</f>
        <v>2572938.54669694</v>
      </c>
      <c r="E201">
        <f>(星级!E201+阶位!E201+战魄!E201+武魂!E201+众神殿!E201+精神空间!E200+天赋!D201+魂师之魄1!I201)*(1+BP201)+魂兽1!I203+化神!D200+魂骨!C200+魂环!D200+神兵!E199+神兵!X199+魂核1!I201</f>
        <v>579233.4546137799</v>
      </c>
      <c r="F201">
        <f>(星级!F201+阶位!F201+战魄!F201+武魂!F201+众神殿!F201+精神空间!F200+天赋!E201+魂师之魄1!J201)*(1+BQ201)+魂兽1!J203+化神!E200+魂骨!D200+魂环!E200+神兵!F199+神兵!Y199+魂核1!J201</f>
        <v>233682.50831999999</v>
      </c>
      <c r="G201">
        <f>(星级!G201+阶位!G201+战魄!G201+武魂!G201+众神殿!G201+精神空间!G200+天赋!F201+魂师之魄1!K201)*(1+BR201)+魂兽1!K203+化神!F200+魂骨!E200+魂环!F200+神兵!G199+神兵!Z199+魂核1!K201</f>
        <v>175467.46831999999</v>
      </c>
      <c r="H201">
        <f>(星级!H201+阶位!H201+战魄!H201+武魂!H201+众神殿!H201+精神空间!H200+天赋!G201+魂师之魄1!L201)*(1+BS201)+魂兽1!L203+化神!G200+魂骨!F200+魂环!G200+神兵!H199+神兵!AA199+魂核1!L201</f>
        <v>3090.2429999999999</v>
      </c>
      <c r="I201">
        <f>(星级!I201+阶位!I201+战魄!I201+武魂!I201+众神殿!I201+精神空间!I200+天赋!H201+魂师之魄1!M201)*(1+BT201)+魂兽1!M203+化神!H200+魂骨!G200+魂环!H200+神兵!I199+神兵!AB199+魂核1!M201</f>
        <v>2528.0190000000002</v>
      </c>
      <c r="J201">
        <f>(星级!J201+阶位!J201+战魄!J201+武魂!J201+众神殿!J201+精神空间!J200+天赋!I201+魂师之魄1!N201)*(1+BU201)+魂兽1!N203+化神!I200+魂骨!H200+魂环!I200+神兵!J199+神兵!AC199+魂核1!N201</f>
        <v>2610.5280240000002</v>
      </c>
      <c r="K201">
        <f>(星级!K201+阶位!K201+战魄!K201+武魂!K201+众神殿!K201+精神空间!K200+天赋!J201+魂师之魄1!O201)*(1+BV201)+魂兽1!O203+化神!J200+魂骨!I200+魂环!J200+神兵!K199+神兵!AD199+魂核1!O201</f>
        <v>2538.627</v>
      </c>
      <c r="L201">
        <f>(星级!L201+阶位!L201+战魄!L201+武魂!L201+众神殿!L201+精神空间!L200+天赋!K201+魂师之魄1!P201)*(1+BW201)+魂兽1!P203+化神!K200+魂骨!J200+魂环!K200+神兵!L199+神兵!AE199+魂核1!P201</f>
        <v>3222.8430000000003</v>
      </c>
      <c r="M201">
        <f>(星级!M201+阶位!M201+战魄!M201+武魂!M201+众神殿!M201+精神空间!M200+天赋!L201+魂师之魄1!Q201)*(1+BX201)+魂兽1!Q203+化神!L200+魂骨!K200+魂环!L200+神兵!M199+神兵!AF199+魂核1!Q201</f>
        <v>2519.482</v>
      </c>
      <c r="N201">
        <f>(星级!N201+阶位!N201+战魄!N201+武魂!N201+众神殿!N201+精神空间!N200+天赋!M201+魂师之魄1!R201)*(1+BY201)+魂兽1!R203+化神!M200+魂骨!L200+魂环!M200+神兵!N199+神兵!AG199+魂核1!R201</f>
        <v>50816</v>
      </c>
      <c r="O201">
        <f>(星级!O201+阶位!O201+战魄!O201+武魂!O201+众神殿!O201+精神空间!O200+天赋!N201+魂师之魄1!S201)*(1+BZ201)+魂兽1!S203+化神!N200+魂骨!M200+魂环!N200+神兵!O199+神兵!AH199+魂核1!S201</f>
        <v>139.19999999999999</v>
      </c>
      <c r="P201">
        <f>(星级!P201+阶位!P201+战魄!P201+武魂!P201+众神殿!P201+精神空间!P200+天赋!O201+魂师之魄1!T201)*(1+CA201)+魂兽1!T203+化神!O200+魂骨!N200+魂环!O200+神兵!P199+神兵!AI199+魂核1!T201</f>
        <v>154088.228</v>
      </c>
      <c r="Q201">
        <f>(星级!Q201+阶位!Q201+战魄!Q201+武魂!Q201+众神殿!Q201+精神空间!Q200+天赋!P201+魂师之魄1!U201)*(1+CB201)+魂兽1!U203+化神!P200+魂骨!O200+魂环!P200+神兵!Q199+神兵!AJ199+魂核1!U201</f>
        <v>154088.228</v>
      </c>
      <c r="R201">
        <f>化神!R200+魂环!Q200</f>
        <v>66655</v>
      </c>
      <c r="S201">
        <f>化神!S200+魂环!R200</f>
        <v>66655</v>
      </c>
      <c r="T201">
        <f>魂环!S200</f>
        <v>2000</v>
      </c>
      <c r="U201">
        <f>魂环!T200</f>
        <v>2000</v>
      </c>
      <c r="V201">
        <f>魂核1!Y201+神器1!AD201+VLOOKUP(精神空间!$B$2,精神空间!$BR$4:$BT$11,2,)</f>
        <v>0.78991</v>
      </c>
      <c r="W201">
        <f>魂核1!Z201+神器1!AE201+VLOOKUP(精神空间!$B$2,精神空间!$BR$4:$BT$11,2,)</f>
        <v>0.78991</v>
      </c>
      <c r="Y201">
        <f>(星级!S201+阶位!T201+战魄!D201+武魂!T201+众神殿!D201+精神空间!T200+天赋!S201+魂师之魄1!H201)*(1+BO201)+魂兽1!H203+化神!C200+魂骨!B200+魂环!C200+神兵!D199+神兵!W199+魂核1!H201</f>
        <v>2539079.8198492797</v>
      </c>
      <c r="Z201">
        <f>(星级!T201+阶位!U201+战魄!E201+武魂!U201+众神殿!E201+精神空间!U200+天赋!T201+魂师之魄1!I201)*(1+BP201)+魂兽1!I203+化神!D200+魂骨!C200+魂环!D200+神兵!E199+神兵!X199+魂核1!I201</f>
        <v>566069.66157898004</v>
      </c>
      <c r="AA201">
        <f>(星级!U201+阶位!V201+战魄!F201+武魂!V201+众神殿!F201+精神空间!V200+天赋!U201+魂师之魄1!J201)*(1+BQ201)+魂兽1!J203+化神!E200+魂骨!D200+魂环!E200+神兵!F199+神兵!Y199+魂核1!J201</f>
        <v>207510.00143999999</v>
      </c>
      <c r="AB201">
        <f>(星级!V201+阶位!W201+战魄!G201+武魂!W201+众神殿!G201+精神空间!W200+天赋!V201+魂师之魄1!K201)*(1+BR201)+魂兽1!K203+化神!F200+魂骨!E200+魂环!F200+神兵!G199+神兵!Z199+魂核1!K201</f>
        <v>159247.76144</v>
      </c>
      <c r="AC201">
        <f>(星级!W201+阶位!X201+战魄!H201+武魂!X201+众神殿!H201+精神空间!X200+天赋!W201+魂师之魄1!L201)*(1+BS201)+魂兽1!L203+化神!G200+魂骨!F200+魂环!G200+神兵!H199+神兵!AA199+魂核1!L201</f>
        <v>3062.2378800000001</v>
      </c>
      <c r="AD201">
        <f>(星级!X201+阶位!Y201+战魄!I201+武魂!Y201+众神殿!I201+精神空间!Y200+天赋!X201+魂师之魄1!M201)*(1+BT201)+魂兽1!M203+化神!H200+魂骨!G200+魂环!H200+神兵!I199+神兵!AB199+魂核1!M201</f>
        <v>2500.0138800000004</v>
      </c>
      <c r="AE201">
        <f>(星级!Y201+阶位!Z201+战魄!J201+武魂!Z201+众神殿!J201+精神空间!Z200+天赋!Y201+魂师之魄1!N201)*(1+BU201)+魂兽1!N203+化神!I200+魂骨!H200+魂环!I200+神兵!J199+神兵!AC199+魂核1!N201</f>
        <v>2638.533144</v>
      </c>
      <c r="AF201">
        <f>(星级!Z201+阶位!AA201+战魄!K201+武魂!AA201+众神殿!K201+精神空间!AA200+天赋!Z201+魂师之魄1!O201)*(1+BV201)+魂兽1!O203+化神!J200+魂骨!I200+魂环!J200+神兵!K199+神兵!AD199+魂核1!O201</f>
        <v>2566.6321199999998</v>
      </c>
      <c r="AG201">
        <f>(星级!AA201+阶位!AB201+战魄!L201+武魂!AB201+众神殿!L201+精神空间!AB200+天赋!AA201+魂师之魄1!P201)*(1+BW201)+魂兽1!P203+化神!K200+魂骨!J200+魂环!K200+神兵!L199+神兵!AE199+魂核1!P201</f>
        <v>3222.8430000000003</v>
      </c>
      <c r="AH201">
        <f>(星级!AB201+阶位!AC201+战魄!M201+武魂!AC201+众神殿!M201+精神空间!AC200+天赋!AB201+魂师之魄1!Q201)*(1+BX201)+魂兽1!Q203+化神!L200+魂骨!K200+魂环!L200+神兵!M199+神兵!AF199+魂核1!Q201</f>
        <v>2519.482</v>
      </c>
      <c r="AI201">
        <f>(星级!AC201+阶位!AD201+战魄!N201+武魂!AD201+众神殿!N201+精神空间!AD200+天赋!AC201+魂师之魄1!R201)*(1+BY201)+魂兽1!R203+化神!M200+魂骨!L200+魂环!M200+神兵!N199+神兵!AG199+魂核1!R201</f>
        <v>40601.599999999999</v>
      </c>
      <c r="AJ201">
        <f>(星级!AD201+阶位!AE201+战魄!O201+武魂!AE201+众神殿!O201+精神空间!AE200+天赋!AD201+魂师之魄1!S201)*(1+BZ201)+魂兽1!S203+化神!N200+魂骨!M200+魂环!N200+神兵!O199+神兵!AH199+魂核1!S201</f>
        <v>220.39999999999998</v>
      </c>
      <c r="AK201">
        <f>(星级!AE201+阶位!AF201+战魄!P201+武魂!AF201+众神殿!P201+精神空间!AF200+天赋!AE201+魂师之魄1!T201)*(1+CA201)+魂兽1!T203+化神!O200+魂骨!N200+魂环!O200+神兵!P199+神兵!AI199+魂核1!T201</f>
        <v>147773.348</v>
      </c>
      <c r="AL201">
        <f>(星级!AF201+阶位!AG201+战魄!Q201+武魂!AG201+众神殿!Q201+精神空间!AG200+天赋!AF201+魂师之魄1!U201)*(1+CB201)+魂兽1!U203+化神!P200+魂骨!O200+魂环!P200+神兵!Q199+神兵!AJ199+魂核1!U201</f>
        <v>147773.348</v>
      </c>
      <c r="AM201">
        <f>化神!R200+魂环!Q200</f>
        <v>66655</v>
      </c>
      <c r="AN201">
        <f>化神!S200+魂环!R200</f>
        <v>66655</v>
      </c>
      <c r="AO201">
        <f>魂环!S200</f>
        <v>2000</v>
      </c>
      <c r="AP201">
        <f>魂环!T200</f>
        <v>2000</v>
      </c>
      <c r="AQ201">
        <f>魂核1!Y201+神器1!AD201+VLOOKUP(精神空间!$B$2,精神空间!$BR$4:$BT$11,2,)</f>
        <v>0.78991</v>
      </c>
      <c r="AR201">
        <f>魂核1!Z201+神器1!AE201+VLOOKUP(精神空间!$B$2,精神空间!$BR$4:$BT$11,2,)</f>
        <v>0.78991</v>
      </c>
      <c r="AT201">
        <f>(星级!AH201+阶位!AJ201+战魄!D201+武魂!AJ201+众神殿!D201+精神空间!AJ200+天赋!AI201+魂师之魄1!H201)*(1+BO201)+魂兽1!H203+化神!C200+魂骨!B200+魂环!C200+神兵!D199+神兵!W199+魂核1!H201</f>
        <v>2296161.8189296196</v>
      </c>
      <c r="AU201">
        <f>(星级!AI201+阶位!AK201+战魄!E201+武魂!AK201+众神殿!E201+精神空间!AK200+天赋!AJ201+魂师之魄1!I201)*(1+BP201)+魂兽1!I203+化神!D200+魂骨!C200+魂环!D200+神兵!E199+神兵!X199+魂核1!I201</f>
        <v>634882.79635259998</v>
      </c>
      <c r="AV201">
        <f>(星级!AJ201+阶位!AL201+战魄!F201+武魂!AL201+众神殿!F201+精神空间!AL200+天赋!AK201+魂师之魄1!J201)*(1+BQ201)+魂兽1!J203+化神!E200+魂骨!D200+魂环!E200+神兵!F199+神兵!Y199+魂核1!J201</f>
        <v>138373.13519999999</v>
      </c>
      <c r="AW201">
        <f>(星级!AK201+阶位!AM201+战魄!G201+武魂!AM201+众神殿!G201+精神空间!AM200+天赋!AL201+魂师之魄1!K201)*(1+BR201)+魂兽1!K203+化神!F200+魂骨!E200+魂环!F200+神兵!G199+神兵!Z199+魂核1!K201</f>
        <v>183631.52240000002</v>
      </c>
      <c r="AX201">
        <f>(星级!AL201+阶位!AN201+战魄!H201+武魂!AN201+众神殿!H201+精神空间!AN200+天赋!AM201+魂师之魄1!L201)*(1+BS201)+魂兽1!L203+化神!G200+魂骨!F200+魂环!G200+神兵!H199+神兵!AA199+魂核1!L201</f>
        <v>3090.2429999999999</v>
      </c>
      <c r="AY201">
        <f>(星级!AM201+阶位!AO201+战魄!I201+武魂!AO201+众神殿!I201+精神空间!AO200+天赋!AN201+魂师之魄1!M201)*(1+BT201)+魂兽1!M203+化神!H200+魂骨!G200+魂环!H200+神兵!I199+神兵!AB199+魂核1!M201</f>
        <v>2528.0190000000002</v>
      </c>
      <c r="AZ201">
        <f>(星级!AN201+阶位!AP201+战魄!J201+武魂!AP201+众神殿!J201+精神空间!AP200+天赋!AO201+魂师之魄1!N201)*(1+BU201)+魂兽1!N203+化神!I200+魂骨!H200+魂环!I200+神兵!J199+神兵!AC199+魂核1!N201</f>
        <v>2610.5280240000002</v>
      </c>
      <c r="BA201">
        <f>(星级!AO201+阶位!AQ201+战魄!K201+武魂!AQ201+众神殿!K201+精神空间!AQ200+天赋!AP201+魂师之魄1!O201)*(1+BV201)+魂兽1!O203+化神!J200+魂骨!I200+魂环!J200+神兵!K199+神兵!AD199+魂核1!O201</f>
        <v>2528.0190000000002</v>
      </c>
      <c r="BB201">
        <f>(星级!AP201+阶位!AR201+战魄!L201+武魂!AR201+众神殿!L201+精神空间!AR200+天赋!AQ201+魂师之魄1!P201)*(1+BW201)+魂兽1!P203+化神!K200+魂骨!J200+魂环!K200+神兵!L199+神兵!AE199+魂核1!P201</f>
        <v>3222.8430000000003</v>
      </c>
      <c r="BC201">
        <f>(星级!AQ201+阶位!AS201+战魄!M201+武魂!AS201+众神殿!M201+精神空间!AS200+天赋!AR201+魂师之魄1!Q201)*(1+BX201)+魂兽1!Q203+化神!L200+魂骨!K200+魂环!L200+神兵!M199+神兵!AF199+魂核1!Q201</f>
        <v>2519.482</v>
      </c>
      <c r="BD201">
        <f>(星级!AR201+阶位!AT201+战魄!N201+武魂!AT201+众神殿!N201+精神空间!AT200+天赋!AS201+魂师之魄1!R201)*(1+BY201)+魂兽1!R203+化神!M200+魂骨!L200+魂环!M200+神兵!N199+神兵!AG199+魂核1!R201</f>
        <v>20300.8</v>
      </c>
      <c r="BE201">
        <f>(星级!AS201+阶位!AU201+战魄!O201+武魂!AU201+众神殿!O201+精神空间!AU200+天赋!AT201+魂师之魄1!S201)*(1+BZ201)+魂兽1!S203+化神!N200+魂骨!M200+魂环!N200+神兵!O199+神兵!AH199+魂核1!S201</f>
        <v>278.39999999999998</v>
      </c>
      <c r="BF201">
        <f>(星级!AT201+阶位!AV201+战魄!P201+武魂!AV201+众神殿!P201+精神空间!AV200+天赋!AU201+魂师之魄1!T201)*(1+CA201)+魂兽1!T203+化神!O200+魂骨!N200+魂环!O200+神兵!P199+神兵!AI199+魂核1!T201</f>
        <v>147773.348</v>
      </c>
      <c r="BG201">
        <f>(星级!AU201+阶位!AW201+战魄!Q201+武魂!AW201+众神殿!Q201+精神空间!AW200+天赋!AV201+魂师之魄1!U201)*(1+CB201)+魂兽1!U203+化神!P200+魂骨!O200+魂环!P200+神兵!Q199+神兵!AJ199+魂核1!U201</f>
        <v>147773.348</v>
      </c>
      <c r="BH201">
        <f>化神!R200+魂环!Q200</f>
        <v>66655</v>
      </c>
      <c r="BI201">
        <f>化神!S200+魂环!R200</f>
        <v>66655</v>
      </c>
      <c r="BJ201">
        <f>魂环!S200</f>
        <v>2000</v>
      </c>
      <c r="BK201">
        <f>魂环!T200</f>
        <v>2000</v>
      </c>
      <c r="BL201">
        <f>魂核1!Y201+神器1!AD201+VLOOKUP(精神空间!$B$2,精神空间!$BR$4:$BT$11,2,)</f>
        <v>0.78991</v>
      </c>
      <c r="BM201">
        <f>魂核1!Z201+神器1!AE201+VLOOKUP(精神空间!$B$2,精神空间!$BR$4:$BT$11,2,)</f>
        <v>0.78991</v>
      </c>
      <c r="BO201">
        <f>战魄!T201+武魂!AZ201+好感度!D200+魂师之魄1!Y201+神器1!M201+魂兽1!X203+精神空间!BA200+精神空间!BC200</f>
        <v>3.1779099999999998</v>
      </c>
      <c r="BP201">
        <f>战魄!U201+武魂!BA201+好感度!E200+魂师之魄1!Z201+神器1!N201+魂兽1!Y203+精神空间!BB200+精神空间!BD200</f>
        <v>2.1779099999999998</v>
      </c>
      <c r="BQ201">
        <f>战魄!V201+武魂!BB201+好感度!F200+魂师之魄1!AA201+神器1!O201+魂兽1!Z203</f>
        <v>1.08</v>
      </c>
      <c r="BR201">
        <f>战魄!W201+武魂!BC201+好感度!G200+魂师之魄1!AB201+神器1!P201+魂兽1!AA203</f>
        <v>1.08</v>
      </c>
      <c r="BS201">
        <f>战魄!X201+武魂!BD201+好感度!H200+魂师之魄1!AC201+神器1!Q201+魂兽1!AB203</f>
        <v>1.6520000000000001</v>
      </c>
      <c r="BT201">
        <f>战魄!Y201+武魂!BE201+好感度!I200+魂师之魄1!AD201+神器1!R201+魂兽1!AC203</f>
        <v>1.6520000000000001</v>
      </c>
      <c r="BU201">
        <f>战魄!Z201+武魂!BF201+好感度!J200+魂师之魄1!AE201+神器1!S201+魂兽1!AD203</f>
        <v>1.6520000000000001</v>
      </c>
      <c r="BV201">
        <f>战魄!AA201+武魂!BG201+好感度!K200+魂师之魄1!AF201+神器1!T201+魂兽1!AE203</f>
        <v>1.6520000000000001</v>
      </c>
      <c r="BW201">
        <f>战魄!AB201+武魂!BH201+好感度!L200+魂师之魄1!AG201+神器1!U201+魂兽1!AF203</f>
        <v>1.6520000000000001</v>
      </c>
      <c r="BX201">
        <f>战魄!AC201+武魂!BI201+好感度!M200+魂师之魄1!AH201+神器1!V201+魂兽1!AG203</f>
        <v>1.6320000000000001</v>
      </c>
      <c r="BY201">
        <f>战魄!AD201+武魂!BJ201+好感度!N200+魂师之魄1!AI201+神器1!W201+魂兽1!AH203</f>
        <v>1.56</v>
      </c>
      <c r="BZ201">
        <f>战魄!AE201+武魂!BK201+好感度!O200+魂师之魄1!AJ201+神器1!X201+魂兽1!AI203</f>
        <v>1.3199999999999998</v>
      </c>
      <c r="CA201">
        <f>战魄!AF201+武魂!BL201+好感度!P200+魂师之魄1!AK201+神器1!Y201+魂兽1!AJ203</f>
        <v>1.08</v>
      </c>
      <c r="CB201">
        <f>战魄!AG201+武魂!BM201+好感度!Q200+魂师之魄1!AL201+神器1!Z201+魂兽1!AK203</f>
        <v>1.08</v>
      </c>
    </row>
    <row r="202" spans="2:80" x14ac:dyDescent="0.2">
      <c r="B202">
        <v>198</v>
      </c>
      <c r="D202">
        <f>(星级!D202+阶位!D202+战魄!D202+武魂!D202+众神殿!D202+精神空间!D201+天赋!C202+魂师之魄1!H202)*(1+BO202)+魂兽1!H204+化神!C201+魂骨!B201+魂环!C201+神兵!D200+神兵!W200+魂核1!H202</f>
        <v>2574697.4468069403</v>
      </c>
      <c r="E202">
        <f>(星级!E202+阶位!E202+战魄!E202+武魂!E202+众神殿!E202+精神空间!E201+天赋!D202+魂师之魄1!I202)*(1+BP202)+魂兽1!I204+化神!D201+魂骨!C201+魂环!D201+神兵!E200+神兵!X200+魂核1!I202</f>
        <v>579602.09217377997</v>
      </c>
      <c r="F202">
        <f>(星级!F202+阶位!F202+战魄!F202+武魂!F202+众神殿!F202+精神空间!F201+天赋!E202+魂师之魄1!J202)*(1+BQ202)+魂兽1!J204+化神!E201+魂骨!D201+魂环!E201+神兵!F200+神兵!Y200+魂核1!J202</f>
        <v>233813.54832</v>
      </c>
      <c r="G202">
        <f>(星级!G202+阶位!G202+战魄!G202+武魂!G202+众神殿!G202+精神空间!G201+天赋!F202+魂师之魄1!K202)*(1+BR202)+魂兽1!K204+化神!F201+魂骨!E201+魂环!F201+神兵!G200+神兵!Z200+魂核1!K202</f>
        <v>175554.82832</v>
      </c>
      <c r="H202">
        <f>(星级!H202+阶位!H202+战魄!H202+武魂!H202+众神殿!H202+精神空间!H201+天赋!G202+魂师之魄1!L202)*(1+BS202)+魂兽1!L204+化神!G201+魂骨!F201+魂环!G201+神兵!H200+神兵!AA200+魂核1!L202</f>
        <v>3092.895</v>
      </c>
      <c r="I202">
        <f>(星级!I202+阶位!I202+战魄!I202+武魂!I202+众神殿!I202+精神空间!I201+天赋!H202+魂师之魄1!M202)*(1+BT202)+魂兽1!M204+化神!H201+魂骨!G201+魂环!H201+神兵!I200+神兵!AB200+魂核1!M202</f>
        <v>2530.6710000000003</v>
      </c>
      <c r="J202">
        <f>(星级!J202+阶位!J202+战魄!J202+武魂!J202+众神殿!J202+精神空间!J201+天赋!I202+魂师之魄1!N202)*(1+BU202)+魂兽1!N204+化神!I201+魂骨!H201+魂环!I201+神兵!J200+神兵!AC200+魂核1!N202</f>
        <v>2613.1800240000002</v>
      </c>
      <c r="K202">
        <f>(星级!K202+阶位!K202+战魄!K202+武魂!K202+众神殿!K202+精神空间!K201+天赋!J202+魂师之魄1!O202)*(1+BV202)+魂兽1!O204+化神!J201+魂骨!I201+魂环!J201+神兵!K200+神兵!AD200+魂核1!O202</f>
        <v>2541.279</v>
      </c>
      <c r="L202">
        <f>(星级!L202+阶位!L202+战魄!L202+武魂!L202+众神殿!L202+精神空间!L201+天赋!K202+魂师之魄1!P202)*(1+BW202)+魂兽1!P204+化神!K201+魂骨!J201+魂环!K201+神兵!L200+神兵!AE200+魂核1!P202</f>
        <v>3225.4950000000003</v>
      </c>
      <c r="M202">
        <f>(星级!M202+阶位!M202+战魄!M202+武魂!M202+众神殿!M202+精神空间!M201+天赋!L202+魂师之魄1!Q202)*(1+BX202)+魂兽1!Q204+化神!L201+魂骨!K201+魂环!L201+神兵!M200+神兵!AF200+魂核1!Q202</f>
        <v>2541.279</v>
      </c>
      <c r="N202">
        <f>(星级!N202+阶位!N202+战魄!N202+武魂!N202+众神殿!N202+精神空间!N201+天赋!M202+魂师之魄1!R202)*(1+BY202)+魂兽1!R204+化神!M201+魂骨!L201+魂环!M201+神兵!N200+神兵!AG200+魂核1!R202</f>
        <v>51072</v>
      </c>
      <c r="O202">
        <f>(星级!O202+阶位!O202+战魄!O202+武魂!O202+众神殿!O202+精神空间!O201+天赋!N202+魂师之魄1!S202)*(1+BZ202)+魂兽1!S204+化神!N201+魂骨!M201+魂环!N201+神兵!O200+神兵!AH200+魂核1!S202</f>
        <v>139.19999999999999</v>
      </c>
      <c r="P202">
        <f>(星级!P202+阶位!P202+战魄!P202+武魂!P202+众神殿!P202+精神空间!P201+天赋!O202+魂师之魄1!T202)*(1+CA202)+魂兽1!T204+化神!O201+魂骨!N201+魂环!O201+神兵!P200+神兵!AI200+魂核1!T202</f>
        <v>154098.06640000001</v>
      </c>
      <c r="Q202">
        <f>(星级!Q202+阶位!Q202+战魄!Q202+武魂!Q202+众神殿!Q202+精神空间!Q201+天赋!P202+魂师之魄1!U202)*(1+CB202)+魂兽1!U204+化神!P201+魂骨!O201+魂环!P201+神兵!Q200+神兵!AJ200+魂核1!U202</f>
        <v>154098.06640000001</v>
      </c>
      <c r="R202">
        <f>化神!R201+魂环!Q201</f>
        <v>66655</v>
      </c>
      <c r="S202">
        <f>化神!S201+魂环!R201</f>
        <v>66655</v>
      </c>
      <c r="T202">
        <f>魂环!S201</f>
        <v>2000</v>
      </c>
      <c r="U202">
        <f>魂环!T201</f>
        <v>2000</v>
      </c>
      <c r="V202">
        <f>魂核1!Y202+神器1!AD202+VLOOKUP(精神空间!$B$2,精神空间!$BR$4:$BT$11,2,)</f>
        <v>0.78991</v>
      </c>
      <c r="W202">
        <f>魂核1!Z202+神器1!AE202+VLOOKUP(精神空间!$B$2,精神空间!$BR$4:$BT$11,2,)</f>
        <v>0.78991</v>
      </c>
      <c r="Y202">
        <f>(星级!S202+阶位!T202+战魄!D202+武魂!T202+众神殿!D202+精神空间!T201+天赋!S202+魂师之魄1!H202)*(1+BO202)+魂兽1!H204+化神!C201+魂骨!B201+魂环!C201+神兵!D200+神兵!W200+魂核1!H202</f>
        <v>2540659.06982928</v>
      </c>
      <c r="Z202">
        <f>(星级!T202+阶位!U202+战魄!E202+武魂!U202+众神殿!E202+精神空间!U201+天赋!T202+魂师之魄1!I202)*(1+BP202)+魂兽1!I204+化神!D201+魂骨!C201+魂环!D201+神兵!E200+神兵!X200+魂核1!I202</f>
        <v>566454.18868897995</v>
      </c>
      <c r="AA202">
        <f>(星级!U202+阶位!V202+战魄!F202+武魂!V202+众神殿!F202+精神空间!V201+天赋!U202+魂师之魄1!J202)*(1+BQ202)+魂兽1!J204+化神!E201+魂骨!D201+魂环!E201+神兵!F200+神兵!Y200+魂核1!J202</f>
        <v>207614.00143999999</v>
      </c>
      <c r="AB202">
        <f>(星级!V202+阶位!W202+战魄!G202+武魂!W202+众神殿!G202+精神空间!W201+天赋!V202+魂师之魄1!K202)*(1+BR202)+魂兽1!K204+化神!F201+魂骨!E201+魂环!F201+神兵!G200+神兵!Z200+魂核1!K202</f>
        <v>159318.48144</v>
      </c>
      <c r="AC202">
        <f>(星级!W202+阶位!X202+战魄!H202+武魂!X202+众神殿!H202+精神空间!X201+天赋!W202+魂师之魄1!L202)*(1+BS202)+魂兽1!L204+化神!G201+魂骨!F201+魂环!G201+神兵!H200+神兵!AA200+魂核1!L202</f>
        <v>3064.8898800000002</v>
      </c>
      <c r="AD202">
        <f>(星级!X202+阶位!Y202+战魄!I202+武魂!Y202+众神殿!I202+精神空间!Y201+天赋!X202+魂师之魄1!M202)*(1+BT202)+魂兽1!M204+化神!H201+魂骨!G201+魂环!H201+神兵!I200+神兵!AB200+魂核1!M202</f>
        <v>2502.6658800000005</v>
      </c>
      <c r="AE202">
        <f>(星级!Y202+阶位!Z202+战魄!J202+武魂!Z202+众神殿!J202+精神空间!Z201+天赋!Y202+魂师之魄1!N202)*(1+BU202)+魂兽1!N204+化神!I201+魂骨!H201+魂环!I201+神兵!J200+神兵!AC200+魂核1!N202</f>
        <v>2641.185144</v>
      </c>
      <c r="AF202">
        <f>(星级!Z202+阶位!AA202+战魄!K202+武魂!AA202+众神殿!K202+精神空间!AA201+天赋!Z202+魂师之魄1!O202)*(1+BV202)+魂兽1!O204+化神!J201+魂骨!I201+魂环!J201+神兵!K200+神兵!AD200+魂核1!O202</f>
        <v>2569.2841199999998</v>
      </c>
      <c r="AG202">
        <f>(星级!AA202+阶位!AB202+战魄!L202+武魂!AB202+众神殿!L202+精神空间!AB201+天赋!AA202+魂师之魄1!P202)*(1+BW202)+魂兽1!P204+化神!K201+魂骨!J201+魂环!K201+神兵!L200+神兵!AE200+魂核1!P202</f>
        <v>3225.4950000000003</v>
      </c>
      <c r="AH202">
        <f>(星级!AB202+阶位!AC202+战魄!M202+武魂!AC202+众神殿!M202+精神空间!AC201+天赋!AB202+魂师之魄1!Q202)*(1+BX202)+魂兽1!Q204+化神!L201+魂骨!K201+魂环!L201+神兵!M200+神兵!AF200+魂核1!Q202</f>
        <v>2541.279</v>
      </c>
      <c r="AI202">
        <f>(星级!AC202+阶位!AD202+战魄!N202+武魂!AD202+众神殿!N202+精神空间!AD201+天赋!AC202+魂师之魄1!R202)*(1+BY202)+魂兽1!R204+化神!M201+魂骨!L201+魂环!M201+神兵!N200+神兵!AG200+魂核1!R202</f>
        <v>40806.400000000001</v>
      </c>
      <c r="AJ202">
        <f>(星级!AD202+阶位!AE202+战魄!O202+武魂!AE202+众神殿!O202+精神空间!AE201+天赋!AD202+魂师之魄1!S202)*(1+BZ202)+魂兽1!S204+化神!N201+魂骨!M201+魂环!N201+神兵!O200+神兵!AH200+魂核1!S202</f>
        <v>220.39999999999998</v>
      </c>
      <c r="AK202">
        <f>(星级!AE202+阶位!AF202+战魄!P202+武魂!AF202+众神殿!P202+精神空间!AF201+天赋!AE202+魂师之魄1!T202)*(1+CA202)+魂兽1!T204+化神!O201+魂骨!N201+魂环!O201+神兵!P200+神兵!AI200+魂核1!T202</f>
        <v>147783.18640000001</v>
      </c>
      <c r="AL202">
        <f>(星级!AF202+阶位!AG202+战魄!Q202+武魂!AG202+众神殿!Q202+精神空间!AG201+天赋!AF202+魂师之魄1!U202)*(1+CB202)+魂兽1!U204+化神!P201+魂骨!O201+魂环!P201+神兵!Q200+神兵!AJ200+魂核1!U202</f>
        <v>147783.18640000001</v>
      </c>
      <c r="AM202">
        <f>化神!R201+魂环!Q201</f>
        <v>66655</v>
      </c>
      <c r="AN202">
        <f>化神!S201+魂环!R201</f>
        <v>66655</v>
      </c>
      <c r="AO202">
        <f>魂环!S201</f>
        <v>2000</v>
      </c>
      <c r="AP202">
        <f>魂环!T201</f>
        <v>2000</v>
      </c>
      <c r="AQ202">
        <f>魂核1!Y202+神器1!AD202+VLOOKUP(精神空间!$B$2,精神空间!$BR$4:$BT$11,2,)</f>
        <v>0.78991</v>
      </c>
      <c r="AR202">
        <f>魂核1!Z202+神器1!AE202+VLOOKUP(精神空间!$B$2,精神空间!$BR$4:$BT$11,2,)</f>
        <v>0.78991</v>
      </c>
      <c r="AT202">
        <f>(星级!AH202+阶位!AJ202+战魄!D202+武魂!AJ202+众神殿!D202+精神空间!AJ201+天赋!AI202+魂师之魄1!H202)*(1+BO202)+魂兽1!H204+化神!C201+魂骨!B201+魂环!C201+神兵!D200+神兵!W200+魂核1!H202</f>
        <v>2297567.26785362</v>
      </c>
      <c r="AU202">
        <f>(星级!AI202+阶位!AK202+战魄!E202+武魂!AK202+众神殿!E202+精神空间!AK201+天赋!AJ202+魂师之魄1!I202)*(1+BP202)+魂兽1!I204+化神!D201+魂骨!C201+魂环!D201+神兵!E200+神兵!X200+魂核1!I202</f>
        <v>635290.36331009993</v>
      </c>
      <c r="AV202">
        <f>(星级!AJ202+阶位!AL202+战魄!F202+武魂!AL202+众神殿!F202+精神空间!AL201+天赋!AK202+魂师之魄1!J202)*(1+BQ202)+魂兽1!J204+化神!E201+魂骨!D201+魂环!E201+神兵!F200+神兵!Y200+魂核1!J202</f>
        <v>138436.55439999999</v>
      </c>
      <c r="AW202">
        <f>(星级!AK202+阶位!AM202+战魄!G202+武魂!AM202+众神殿!G202+精神空间!AM201+天赋!AL202+魂师之魄1!K202)*(1+BR202)+魂兽1!K204+化神!F201+魂骨!E201+魂环!F201+神兵!G200+神兵!Z200+魂核1!K202</f>
        <v>183725.55920000002</v>
      </c>
      <c r="AX202">
        <f>(星级!AL202+阶位!AN202+战魄!H202+武魂!AN202+众神殿!H202+精神空间!AN201+天赋!AM202+魂师之魄1!L202)*(1+BS202)+魂兽1!L204+化神!G201+魂骨!F201+魂环!G201+神兵!H200+神兵!AA200+魂核1!L202</f>
        <v>3092.895</v>
      </c>
      <c r="AY202">
        <f>(星级!AM202+阶位!AO202+战魄!I202+武魂!AO202+众神殿!I202+精神空间!AO201+天赋!AN202+魂师之魄1!M202)*(1+BT202)+魂兽1!M204+化神!H201+魂骨!G201+魂环!H201+神兵!I200+神兵!AB200+魂核1!M202</f>
        <v>2530.6710000000003</v>
      </c>
      <c r="AZ202">
        <f>(星级!AN202+阶位!AP202+战魄!J202+武魂!AP202+众神殿!J202+精神空间!AP201+天赋!AO202+魂师之魄1!N202)*(1+BU202)+魂兽1!N204+化神!I201+魂骨!H201+魂环!I201+神兵!J200+神兵!AC200+魂核1!N202</f>
        <v>2613.1800240000002</v>
      </c>
      <c r="BA202">
        <f>(星级!AO202+阶位!AQ202+战魄!K202+武魂!AQ202+众神殿!K202+精神空间!AQ201+天赋!AP202+魂师之魄1!O202)*(1+BV202)+魂兽1!O204+化神!J201+魂骨!I201+魂环!J201+神兵!K200+神兵!AD200+魂核1!O202</f>
        <v>2530.6710000000003</v>
      </c>
      <c r="BB202">
        <f>(星级!AP202+阶位!AR202+战魄!L202+武魂!AR202+众神殿!L202+精神空间!AR201+天赋!AQ202+魂师之魄1!P202)*(1+BW202)+魂兽1!P204+化神!K201+魂骨!J201+魂环!K201+神兵!L200+神兵!AE200+魂核1!P202</f>
        <v>3225.4950000000003</v>
      </c>
      <c r="BC202">
        <f>(星级!AQ202+阶位!AS202+战魄!M202+武魂!AS202+众神殿!M202+精神空间!AS201+天赋!AR202+魂师之魄1!Q202)*(1+BX202)+魂兽1!Q204+化神!L201+魂骨!K201+魂环!L201+神兵!M200+神兵!AF200+魂核1!Q202</f>
        <v>2541.279</v>
      </c>
      <c r="BD202">
        <f>(星级!AR202+阶位!AT202+战魄!N202+武魂!AT202+众神殿!N202+精神空间!AT201+天赋!AS202+魂师之魄1!R202)*(1+BY202)+魂兽1!R204+化神!M201+魂骨!L201+魂环!M201+神兵!N200+神兵!AG200+魂核1!R202</f>
        <v>20403.2</v>
      </c>
      <c r="BE202">
        <f>(星级!AS202+阶位!AU202+战魄!O202+武魂!AU202+众神殿!O202+精神空间!AU201+天赋!AT202+魂师之魄1!S202)*(1+BZ202)+魂兽1!S204+化神!N201+魂骨!M201+魂环!N201+神兵!O200+神兵!AH200+魂核1!S202</f>
        <v>278.39999999999998</v>
      </c>
      <c r="BF202">
        <f>(星级!AT202+阶位!AV202+战魄!P202+武魂!AV202+众神殿!P202+精神空间!AV201+天赋!AU202+魂师之魄1!T202)*(1+CA202)+魂兽1!T204+化神!O201+魂骨!N201+魂环!O201+神兵!P200+神兵!AI200+魂核1!T202</f>
        <v>147783.18640000001</v>
      </c>
      <c r="BG202">
        <f>(星级!AU202+阶位!AW202+战魄!Q202+武魂!AW202+众神殿!Q202+精神空间!AW201+天赋!AV202+魂师之魄1!U202)*(1+CB202)+魂兽1!U204+化神!P201+魂骨!O201+魂环!P201+神兵!Q200+神兵!AJ200+魂核1!U202</f>
        <v>147783.18640000001</v>
      </c>
      <c r="BH202">
        <f>化神!R201+魂环!Q201</f>
        <v>66655</v>
      </c>
      <c r="BI202">
        <f>化神!S201+魂环!R201</f>
        <v>66655</v>
      </c>
      <c r="BJ202">
        <f>魂环!S201</f>
        <v>2000</v>
      </c>
      <c r="BK202">
        <f>魂环!T201</f>
        <v>2000</v>
      </c>
      <c r="BL202">
        <f>魂核1!Y202+神器1!AD202+VLOOKUP(精神空间!$B$2,精神空间!$BR$4:$BT$11,2,)</f>
        <v>0.78991</v>
      </c>
      <c r="BM202">
        <f>魂核1!Z202+神器1!AE202+VLOOKUP(精神空间!$B$2,精神空间!$BR$4:$BT$11,2,)</f>
        <v>0.78991</v>
      </c>
      <c r="BO202">
        <f>战魄!T202+武魂!AZ202+好感度!D201+魂师之魄1!Y202+神器1!M202+魂兽1!X204+精神空间!BA201+精神空间!BC201</f>
        <v>3.1779099999999998</v>
      </c>
      <c r="BP202">
        <f>战魄!U202+武魂!BA202+好感度!E201+魂师之魄1!Z202+神器1!N202+魂兽1!Y204+精神空间!BB201+精神空间!BD201</f>
        <v>2.1779099999999998</v>
      </c>
      <c r="BQ202">
        <f>战魄!V202+武魂!BB202+好感度!F201+魂师之魄1!AA202+神器1!O202+魂兽1!Z204</f>
        <v>1.08</v>
      </c>
      <c r="BR202">
        <f>战魄!W202+武魂!BC202+好感度!G201+魂师之魄1!AB202+神器1!P202+魂兽1!AA204</f>
        <v>1.08</v>
      </c>
      <c r="BS202">
        <f>战魄!X202+武魂!BD202+好感度!H201+魂师之魄1!AC202+神器1!Q202+魂兽1!AB204</f>
        <v>1.6520000000000001</v>
      </c>
      <c r="BT202">
        <f>战魄!Y202+武魂!BE202+好感度!I201+魂师之魄1!AD202+神器1!R202+魂兽1!AC204</f>
        <v>1.6520000000000001</v>
      </c>
      <c r="BU202">
        <f>战魄!Z202+武魂!BF202+好感度!J201+魂师之魄1!AE202+神器1!S202+魂兽1!AD204</f>
        <v>1.6520000000000001</v>
      </c>
      <c r="BV202">
        <f>战魄!AA202+武魂!BG202+好感度!K201+魂师之魄1!AF202+神器1!T202+魂兽1!AE204</f>
        <v>1.6520000000000001</v>
      </c>
      <c r="BW202">
        <f>战魄!AB202+武魂!BH202+好感度!L201+魂师之魄1!AG202+神器1!U202+魂兽1!AF204</f>
        <v>1.6520000000000001</v>
      </c>
      <c r="BX202">
        <f>战魄!AC202+武魂!BI202+好感度!M201+魂师之魄1!AH202+神器1!V202+魂兽1!AG204</f>
        <v>1.6520000000000001</v>
      </c>
      <c r="BY202">
        <f>战魄!AD202+武魂!BJ202+好感度!N201+魂师之魄1!AI202+神器1!W202+魂兽1!AH204</f>
        <v>1.56</v>
      </c>
      <c r="BZ202">
        <f>战魄!AE202+武魂!BK202+好感度!O201+魂师之魄1!AJ202+神器1!X202+魂兽1!AI204</f>
        <v>1.3199999999999998</v>
      </c>
      <c r="CA202">
        <f>战魄!AF202+武魂!BL202+好感度!P201+魂师之魄1!AK202+神器1!Y202+魂兽1!AJ204</f>
        <v>1.08</v>
      </c>
      <c r="CB202">
        <f>战魄!AG202+武魂!BM202+好感度!Q201+魂师之魄1!AL202+神器1!Z202+魂兽1!AK204</f>
        <v>1.08</v>
      </c>
    </row>
    <row r="203" spans="2:80" x14ac:dyDescent="0.2">
      <c r="B203">
        <v>199</v>
      </c>
      <c r="D203">
        <f>(星级!D203+阶位!D203+战魄!D203+武魂!D203+众神殿!D203+精神空间!D202+天赋!C203+魂师之魄1!H203)*(1+BO203)+魂兽1!H205+化神!C202+魂骨!B202+魂环!C202+神兵!D201+神兵!W201+魂核1!H203</f>
        <v>2576456.3469169401</v>
      </c>
      <c r="E203">
        <f>(星级!E203+阶位!E203+战魄!E203+武魂!E203+众神殿!E203+精神空间!E202+天赋!D203+魂师之魄1!I203)*(1+BP203)+魂兽1!I205+化神!D202+魂骨!C202+魂环!D202+神兵!E201+神兵!X201+魂核1!I203</f>
        <v>579970.72973378003</v>
      </c>
      <c r="F203">
        <f>(星级!F203+阶位!F203+战魄!F203+武魂!F203+众神殿!F203+精神空间!F202+天赋!E203+魂师之魄1!J203)*(1+BQ203)+魂兽1!J205+化神!E202+魂骨!D202+魂环!E202+神兵!F201+神兵!Y201+魂核1!J203</f>
        <v>233944.58832000001</v>
      </c>
      <c r="G203">
        <f>(星级!G203+阶位!G203+战魄!G203+武魂!G203+众神殿!G203+精神空间!G202+天赋!F203+魂师之魄1!K203)*(1+BR203)+魂兽1!K205+化神!F202+魂骨!E202+魂环!F202+神兵!G201+神兵!Z201+魂核1!K203</f>
        <v>175642.18832000002</v>
      </c>
      <c r="H203">
        <f>(星级!H203+阶位!H203+战魄!H203+武魂!H203+众神殿!H203+精神空间!H202+天赋!G203+魂师之魄1!L203)*(1+BS203)+魂兽1!L205+化神!G202+魂骨!F202+魂环!G202+神兵!H201+神兵!AA201+魂核1!L203</f>
        <v>3095.547</v>
      </c>
      <c r="I203">
        <f>(星级!I203+阶位!I203+战魄!I203+武魂!I203+众神殿!I203+精神空间!I202+天赋!H203+魂师之魄1!M203)*(1+BT203)+魂兽1!M205+化神!H202+魂骨!G202+魂环!H202+神兵!I201+神兵!AB201+魂核1!M203</f>
        <v>2533.3230000000003</v>
      </c>
      <c r="J203">
        <f>(星级!J203+阶位!J203+战魄!J203+武魂!J203+众神殿!J203+精神空间!J202+天赋!I203+魂师之魄1!N203)*(1+BU203)+魂兽1!N205+化神!I202+魂骨!H202+魂环!I202+神兵!J201+神兵!AC201+魂核1!N203</f>
        <v>2615.8320240000003</v>
      </c>
      <c r="K203">
        <f>(星级!K203+阶位!K203+战魄!K203+武魂!K203+众神殿!K203+精神空间!K202+天赋!J203+魂师之魄1!O203)*(1+BV203)+魂兽1!O205+化神!J202+魂骨!I202+魂环!J202+神兵!K201+神兵!AD201+魂核1!O203</f>
        <v>2543.931</v>
      </c>
      <c r="L203">
        <f>(星级!L203+阶位!L203+战魄!L203+武魂!L203+众神殿!L203+精神空间!L202+天赋!K203+魂师之魄1!P203)*(1+BW203)+魂兽1!P205+化神!K202+魂骨!J202+魂环!K202+神兵!L201+神兵!AE201+魂核1!P203</f>
        <v>3228.1470000000004</v>
      </c>
      <c r="M203">
        <f>(星级!M203+阶位!M203+战魄!M203+武魂!M203+众神殿!M203+精神空间!M202+天赋!L203+魂师之魄1!Q203)*(1+BX203)+魂兽1!Q205+化神!L202+魂骨!K202+魂环!L202+神兵!M201+神兵!AF201+魂核1!Q203</f>
        <v>2543.931</v>
      </c>
      <c r="N203">
        <f>(星级!N203+阶位!N203+战魄!N203+武魂!N203+众神殿!N203+精神空间!N202+天赋!M203+魂师之魄1!R203)*(1+BY203)+魂兽1!R205+化神!M202+魂骨!L202+魂环!M202+神兵!N201+神兵!AG201+魂核1!R203</f>
        <v>51729</v>
      </c>
      <c r="O203">
        <f>(星级!O203+阶位!O203+战魄!O203+武魂!O203+众神殿!O203+精神空间!O202+天赋!N203+魂师之魄1!S203)*(1+BZ203)+魂兽1!S205+化神!N202+魂骨!M202+魂环!N202+神兵!O201+神兵!AH201+魂核1!S203</f>
        <v>139.19999999999999</v>
      </c>
      <c r="P203">
        <f>(星级!P203+阶位!P203+战魄!P203+武魂!P203+众神殿!P203+精神空间!P202+天赋!O203+魂师之魄1!T203)*(1+CA203)+魂兽1!T205+化神!O202+魂骨!N202+魂环!O202+神兵!P201+神兵!AI201+魂核1!T203</f>
        <v>154107.90479999999</v>
      </c>
      <c r="Q203">
        <f>(星级!Q203+阶位!Q203+战魄!Q203+武魂!Q203+众神殿!Q203+精神空间!Q202+天赋!P203+魂师之魄1!U203)*(1+CB203)+魂兽1!U205+化神!P202+魂骨!O202+魂环!P202+神兵!Q201+神兵!AJ201+魂核1!U203</f>
        <v>154107.90479999999</v>
      </c>
      <c r="R203">
        <f>化神!R202+魂环!Q202</f>
        <v>66655</v>
      </c>
      <c r="S203">
        <f>化神!S202+魂环!R202</f>
        <v>66655</v>
      </c>
      <c r="T203">
        <f>魂环!S202</f>
        <v>2000</v>
      </c>
      <c r="U203">
        <f>魂环!T202</f>
        <v>2000</v>
      </c>
      <c r="V203">
        <f>魂核1!Y203+神器1!AD203+VLOOKUP(精神空间!$B$2,精神空间!$BR$4:$BT$11,2,)</f>
        <v>0.78991</v>
      </c>
      <c r="W203">
        <f>魂核1!Z203+神器1!AE203+VLOOKUP(精神空间!$B$2,精神空间!$BR$4:$BT$11,2,)</f>
        <v>0.78991</v>
      </c>
      <c r="Y203">
        <f>(星级!S203+阶位!T203+战魄!D203+武魂!T203+众神殿!D203+精神空间!T202+天赋!S203+魂师之魄1!H203)*(1+BO203)+魂兽1!H205+化神!C202+魂骨!B202+魂环!C202+神兵!D201+神兵!W201+魂核1!H203</f>
        <v>2542238.3198092799</v>
      </c>
      <c r="Z203">
        <f>(星级!T203+阶位!U203+战魄!E203+武魂!U203+众神殿!E203+精神空间!U202+天赋!T203+魂师之魄1!I203)*(1+BP203)+魂兽1!I205+化神!D202+魂骨!C202+魂环!D202+神兵!E201+神兵!X201+魂核1!I203</f>
        <v>566838.71579897997</v>
      </c>
      <c r="AA203">
        <f>(星级!U203+阶位!V203+战魄!F203+武魂!V203+众神殿!F203+精神空间!V202+天赋!U203+魂师之魄1!J203)*(1+BQ203)+魂兽1!J205+化神!E202+魂骨!D202+魂环!E202+神兵!F201+神兵!Y201+魂核1!J203</f>
        <v>207718.00143999999</v>
      </c>
      <c r="AB203">
        <f>(星级!V203+阶位!W203+战魄!G203+武魂!W203+众神殿!G203+精神空间!W202+天赋!V203+魂师之魄1!K203)*(1+BR203)+魂兽1!K205+化神!F202+魂骨!E202+魂环!F202+神兵!G201+神兵!Z201+魂核1!K203</f>
        <v>159389.20144</v>
      </c>
      <c r="AC203">
        <f>(星级!W203+阶位!X203+战魄!H203+武魂!X203+众神殿!H203+精神空间!X202+天赋!W203+魂师之魄1!L203)*(1+BS203)+魂兽1!L205+化神!G202+魂骨!F202+魂环!G202+神兵!H201+神兵!AA201+魂核1!L203</f>
        <v>3067.5418800000002</v>
      </c>
      <c r="AD203">
        <f>(星级!X203+阶位!Y203+战魄!I203+武魂!Y203+众神殿!I203+精神空间!Y202+天赋!X203+魂师之魄1!M203)*(1+BT203)+魂兽1!M205+化神!H202+魂骨!G202+魂环!H202+神兵!I201+神兵!AB201+魂核1!M203</f>
        <v>2505.3178800000001</v>
      </c>
      <c r="AE203">
        <f>(星级!Y203+阶位!Z203+战魄!J203+武魂!Z203+众神殿!J203+精神空间!Z202+天赋!Y203+魂师之魄1!N203)*(1+BU203)+魂兽1!N205+化神!I202+魂骨!H202+魂环!I202+神兵!J201+神兵!AC201+魂核1!N203</f>
        <v>2643.8371440000001</v>
      </c>
      <c r="AF203">
        <f>(星级!Z203+阶位!AA203+战魄!K203+武魂!AA203+众神殿!K203+精神空间!AA202+天赋!Z203+魂师之魄1!O203)*(1+BV203)+魂兽1!O205+化神!J202+魂骨!I202+魂环!J202+神兵!K201+神兵!AD201+魂核1!O203</f>
        <v>2571.9361199999998</v>
      </c>
      <c r="AG203">
        <f>(星级!AA203+阶位!AB203+战魄!L203+武魂!AB203+众神殿!L203+精神空间!AB202+天赋!AA203+魂师之魄1!P203)*(1+BW203)+魂兽1!P205+化神!K202+魂骨!J202+魂环!K202+神兵!L201+神兵!AE201+魂核1!P203</f>
        <v>3228.1470000000004</v>
      </c>
      <c r="AH203">
        <f>(星级!AB203+阶位!AC203+战魄!M203+武魂!AC203+众神殿!M203+精神空间!AC202+天赋!AB203+魂师之魄1!Q203)*(1+BX203)+魂兽1!Q205+化神!L202+魂骨!K202+魂环!L202+神兵!M201+神兵!AF201+魂核1!Q203</f>
        <v>2543.931</v>
      </c>
      <c r="AI203">
        <f>(星级!AC203+阶位!AD203+战魄!N203+武魂!AD203+众神殿!N203+精神空间!AD202+天赋!AC203+魂师之魄1!R203)*(1+BY203)+魂兽1!R205+化神!M202+魂骨!L202+魂环!M202+神兵!N201+神兵!AG201+魂核1!R203</f>
        <v>41331.599999999999</v>
      </c>
      <c r="AJ203">
        <f>(星级!AD203+阶位!AE203+战魄!O203+武魂!AE203+众神殿!O203+精神空间!AE202+天赋!AD203+魂师之魄1!S203)*(1+BZ203)+魂兽1!S205+化神!N202+魂骨!M202+魂环!N202+神兵!O201+神兵!AH201+魂核1!S203</f>
        <v>220.39999999999998</v>
      </c>
      <c r="AK203">
        <f>(星级!AE203+阶位!AF203+战魄!P203+武魂!AF203+众神殿!P203+精神空间!AF202+天赋!AE203+魂师之魄1!T203)*(1+CA203)+魂兽1!T205+化神!O202+魂骨!N202+魂环!O202+神兵!P201+神兵!AI201+魂核1!T203</f>
        <v>147793.02480000001</v>
      </c>
      <c r="AL203">
        <f>(星级!AF203+阶位!AG203+战魄!Q203+武魂!AG203+众神殿!Q203+精神空间!AG202+天赋!AF203+魂师之魄1!U203)*(1+CB203)+魂兽1!U205+化神!P202+魂骨!O202+魂环!P202+神兵!Q201+神兵!AJ201+魂核1!U203</f>
        <v>147793.02480000001</v>
      </c>
      <c r="AM203">
        <f>化神!R202+魂环!Q202</f>
        <v>66655</v>
      </c>
      <c r="AN203">
        <f>化神!S202+魂环!R202</f>
        <v>66655</v>
      </c>
      <c r="AO203">
        <f>魂环!S202</f>
        <v>2000</v>
      </c>
      <c r="AP203">
        <f>魂环!T202</f>
        <v>2000</v>
      </c>
      <c r="AQ203">
        <f>魂核1!Y203+神器1!AD203+VLOOKUP(精神空间!$B$2,精神空间!$BR$4:$BT$11,2,)</f>
        <v>0.78991</v>
      </c>
      <c r="AR203">
        <f>魂核1!Z203+神器1!AE203+VLOOKUP(精神空间!$B$2,精神空间!$BR$4:$BT$11,2,)</f>
        <v>0.78991</v>
      </c>
      <c r="AT203">
        <f>(星级!AH203+阶位!AJ203+战魄!D203+武魂!AJ203+众神殿!D203+精神空间!AJ202+天赋!AI203+魂师之魄1!H203)*(1+BO203)+魂兽1!H205+化神!C202+魂骨!B202+魂环!C202+神兵!D201+神兵!W201+魂核1!H203</f>
        <v>2298972.7167776199</v>
      </c>
      <c r="AU203">
        <f>(星级!AI203+阶位!AK203+战魄!E203+武魂!AK203+众神殿!E203+精神空间!AK202+天赋!AJ203+魂师之魄1!I203)*(1+BP203)+魂兽1!I205+化神!D202+魂骨!C202+魂环!D202+神兵!E201+神兵!X201+魂核1!I203</f>
        <v>635697.93026759988</v>
      </c>
      <c r="AV203">
        <f>(星级!AJ203+阶位!AL203+战魄!F203+武魂!AL203+众神殿!F203+精神空间!AL202+天赋!AK203+魂师之魄1!J203)*(1+BQ203)+魂兽1!J205+化神!E202+魂骨!D202+魂环!E202+神兵!F201+神兵!Y201+魂核1!J203</f>
        <v>138499.9736</v>
      </c>
      <c r="AW203">
        <f>(星级!AK203+阶位!AM203+战魄!G203+武魂!AM203+众神殿!G203+精神空间!AM202+天赋!AL203+魂师之魄1!K203)*(1+BR203)+魂兽1!K205+化神!F202+魂骨!E202+魂环!F202+神兵!G201+神兵!Z201+魂核1!K203</f>
        <v>183819.59599999999</v>
      </c>
      <c r="AX203">
        <f>(星级!AL203+阶位!AN203+战魄!H203+武魂!AN203+众神殿!H203+精神空间!AN202+天赋!AM203+魂师之魄1!L203)*(1+BS203)+魂兽1!L205+化神!G202+魂骨!F202+魂环!G202+神兵!H201+神兵!AA201+魂核1!L203</f>
        <v>3095.547</v>
      </c>
      <c r="AY203">
        <f>(星级!AM203+阶位!AO203+战魄!I203+武魂!AO203+众神殿!I203+精神空间!AO202+天赋!AN203+魂师之魄1!M203)*(1+BT203)+魂兽1!M205+化神!H202+魂骨!G202+魂环!H202+神兵!I201+神兵!AB201+魂核1!M203</f>
        <v>2533.3230000000003</v>
      </c>
      <c r="AZ203">
        <f>(星级!AN203+阶位!AP203+战魄!J203+武魂!AP203+众神殿!J203+精神空间!AP202+天赋!AO203+魂师之魄1!N203)*(1+BU203)+魂兽1!N205+化神!I202+魂骨!H202+魂环!I202+神兵!J201+神兵!AC201+魂核1!N203</f>
        <v>2615.8320240000003</v>
      </c>
      <c r="BA203">
        <f>(星级!AO203+阶位!AQ203+战魄!K203+武魂!AQ203+众神殿!K203+精神空间!AQ202+天赋!AP203+魂师之魄1!O203)*(1+BV203)+魂兽1!O205+化神!J202+魂骨!I202+魂环!J202+神兵!K201+神兵!AD201+魂核1!O203</f>
        <v>2533.3230000000003</v>
      </c>
      <c r="BB203">
        <f>(星级!AP203+阶位!AR203+战魄!L203+武魂!AR203+众神殿!L203+精神空间!AR202+天赋!AQ203+魂师之魄1!P203)*(1+BW203)+魂兽1!P205+化神!K202+魂骨!J202+魂环!K202+神兵!L201+神兵!AE201+魂核1!P203</f>
        <v>3228.1470000000004</v>
      </c>
      <c r="BC203">
        <f>(星级!AQ203+阶位!AS203+战魄!M203+武魂!AS203+众神殿!M203+精神空间!AS202+天赋!AR203+魂师之魄1!Q203)*(1+BX203)+魂兽1!Q205+化神!L202+魂骨!K202+魂环!L202+神兵!M201+神兵!AF201+魂核1!Q203</f>
        <v>2543.931</v>
      </c>
      <c r="BD203">
        <f>(星级!AR203+阶位!AT203+战魄!N203+武魂!AT203+众神殿!N203+精神空间!AT202+天赋!AS203+魂师之魄1!R203)*(1+BY203)+魂兽1!R205+化神!M202+魂骨!L202+魂环!M202+神兵!N201+神兵!AG201+魂核1!R203</f>
        <v>20665.8</v>
      </c>
      <c r="BE203">
        <f>(星级!AS203+阶位!AU203+战魄!O203+武魂!AU203+众神殿!O203+精神空间!AU202+天赋!AT203+魂师之魄1!S203)*(1+BZ203)+魂兽1!S205+化神!N202+魂骨!M202+魂环!N202+神兵!O201+神兵!AH201+魂核1!S203</f>
        <v>278.39999999999998</v>
      </c>
      <c r="BF203">
        <f>(星级!AT203+阶位!AV203+战魄!P203+武魂!AV203+众神殿!P203+精神空间!AV202+天赋!AU203+魂师之魄1!T203)*(1+CA203)+魂兽1!T205+化神!O202+魂骨!N202+魂环!O202+神兵!P201+神兵!AI201+魂核1!T203</f>
        <v>147793.02480000001</v>
      </c>
      <c r="BG203">
        <f>(星级!AU203+阶位!AW203+战魄!Q203+武魂!AW203+众神殿!Q203+精神空间!AW202+天赋!AV203+魂师之魄1!U203)*(1+CB203)+魂兽1!U205+化神!P202+魂骨!O202+魂环!P202+神兵!Q201+神兵!AJ201+魂核1!U203</f>
        <v>147793.02480000001</v>
      </c>
      <c r="BH203">
        <f>化神!R202+魂环!Q202</f>
        <v>66655</v>
      </c>
      <c r="BI203">
        <f>化神!S202+魂环!R202</f>
        <v>66655</v>
      </c>
      <c r="BJ203">
        <f>魂环!S202</f>
        <v>2000</v>
      </c>
      <c r="BK203">
        <f>魂环!T202</f>
        <v>2000</v>
      </c>
      <c r="BL203">
        <f>魂核1!Y203+神器1!AD203+VLOOKUP(精神空间!$B$2,精神空间!$BR$4:$BT$11,2,)</f>
        <v>0.78991</v>
      </c>
      <c r="BM203">
        <f>魂核1!Z203+神器1!AE203+VLOOKUP(精神空间!$B$2,精神空间!$BR$4:$BT$11,2,)</f>
        <v>0.78991</v>
      </c>
      <c r="BO203">
        <f>战魄!T203+武魂!AZ203+好感度!D202+魂师之魄1!Y203+神器1!M203+魂兽1!X205+精神空间!BA202+精神空间!BC202</f>
        <v>3.1779099999999998</v>
      </c>
      <c r="BP203">
        <f>战魄!U203+武魂!BA203+好感度!E202+魂师之魄1!Z203+神器1!N203+魂兽1!Y205+精神空间!BB202+精神空间!BD202</f>
        <v>2.1779099999999998</v>
      </c>
      <c r="BQ203">
        <f>战魄!V203+武魂!BB203+好感度!F202+魂师之魄1!AA203+神器1!O203+魂兽1!Z205</f>
        <v>1.08</v>
      </c>
      <c r="BR203">
        <f>战魄!W203+武魂!BC203+好感度!G202+魂师之魄1!AB203+神器1!P203+魂兽1!AA205</f>
        <v>1.08</v>
      </c>
      <c r="BS203">
        <f>战魄!X203+武魂!BD203+好感度!H202+魂师之魄1!AC203+神器1!Q203+魂兽1!AB205</f>
        <v>1.6520000000000001</v>
      </c>
      <c r="BT203">
        <f>战魄!Y203+武魂!BE203+好感度!I202+魂师之魄1!AD203+神器1!R203+魂兽1!AC205</f>
        <v>1.6520000000000001</v>
      </c>
      <c r="BU203">
        <f>战魄!Z203+武魂!BF203+好感度!J202+魂师之魄1!AE203+神器1!S203+魂兽1!AD205</f>
        <v>1.6520000000000001</v>
      </c>
      <c r="BV203">
        <f>战魄!AA203+武魂!BG203+好感度!K202+魂师之魄1!AF203+神器1!T203+魂兽1!AE205</f>
        <v>1.6520000000000001</v>
      </c>
      <c r="BW203">
        <f>战魄!AB203+武魂!BH203+好感度!L202+魂师之魄1!AG203+神器1!U203+魂兽1!AF205</f>
        <v>1.6520000000000001</v>
      </c>
      <c r="BX203">
        <f>战魄!AC203+武魂!BI203+好感度!M202+魂师之魄1!AH203+神器1!V203+魂兽1!AG205</f>
        <v>1.6520000000000001</v>
      </c>
      <c r="BY203">
        <f>战魄!AD203+武魂!BJ203+好感度!N202+魂师之魄1!AI203+神器1!W203+魂兽1!AH205</f>
        <v>1.58</v>
      </c>
      <c r="BZ203">
        <f>战魄!AE203+武魂!BK203+好感度!O202+魂师之魄1!AJ203+神器1!X203+魂兽1!AI205</f>
        <v>1.3199999999999998</v>
      </c>
      <c r="CA203">
        <f>战魄!AF203+武魂!BL203+好感度!P202+魂师之魄1!AK203+神器1!Y203+魂兽1!AJ205</f>
        <v>1.08</v>
      </c>
      <c r="CB203">
        <f>战魄!AG203+武魂!BM203+好感度!Q202+魂师之魄1!AL203+神器1!Z203+魂兽1!AK205</f>
        <v>1.08</v>
      </c>
    </row>
    <row r="204" spans="2:80" x14ac:dyDescent="0.2">
      <c r="B204">
        <v>200</v>
      </c>
      <c r="D204">
        <f>(星级!D204+阶位!D204+战魄!D204+武魂!D204+众神殿!D204+精神空间!D203+天赋!C204+魂师之魄1!H204)*(1+BO204)+魂兽1!H206+化神!C203+魂骨!B203+魂环!C203+神兵!D202+神兵!W202+魂核1!H204</f>
        <v>2578215.2470269399</v>
      </c>
      <c r="E204">
        <f>(星级!E204+阶位!E204+战魄!E204+武魂!E204+众神殿!E204+精神空间!E203+天赋!D204+魂师之魄1!I204)*(1+BP204)+魂兽1!I206+化神!D203+魂骨!C203+魂环!D203+神兵!E202+神兵!X202+魂核1!I204</f>
        <v>580339.36729377997</v>
      </c>
      <c r="F204">
        <f>(星级!F204+阶位!F204+战魄!F204+武魂!F204+众神殿!F204+精神空间!F203+天赋!E204+魂师之魄1!J204)*(1+BQ204)+魂兽1!J206+化神!E203+魂骨!D203+魂环!E203+神兵!F202+神兵!Y202+魂核1!J204</f>
        <v>234075.62832000002</v>
      </c>
      <c r="G204">
        <f>(星级!G204+阶位!G204+战魄!G204+武魂!G204+众神殿!G204+精神空间!G203+天赋!F204+魂师之魄1!K204)*(1+BR204)+魂兽1!K206+化神!F203+魂骨!E203+魂环!F203+神兵!G202+神兵!Z202+魂核1!K204</f>
        <v>175729.54832</v>
      </c>
      <c r="H204">
        <f>(星级!H204+阶位!H204+战魄!H204+武魂!H204+众神殿!H204+精神空间!H203+天赋!G204+魂师之魄1!L204)*(1+BS204)+魂兽1!L206+化神!G203+魂骨!F203+魂环!G203+神兵!H202+神兵!AA202+魂核1!L204</f>
        <v>3098.1990000000001</v>
      </c>
      <c r="I204">
        <f>(星级!I204+阶位!I204+战魄!I204+武魂!I204+众神殿!I204+精神空间!I203+天赋!H204+魂师之魄1!M204)*(1+BT204)+魂兽1!M206+化神!H203+魂骨!G203+魂环!H203+神兵!I202+神兵!AB202+魂核1!M204</f>
        <v>2535.9749999999999</v>
      </c>
      <c r="J204">
        <f>(星级!J204+阶位!J204+战魄!J204+武魂!J204+众神殿!J204+精神空间!J203+天赋!I204+魂师之魄1!N204)*(1+BU204)+魂兽1!N206+化神!I203+魂骨!H203+魂环!I203+神兵!J202+神兵!AC202+魂核1!N204</f>
        <v>2618.4840240000003</v>
      </c>
      <c r="K204">
        <f>(星级!K204+阶位!K204+战魄!K204+武魂!K204+众神殿!K204+精神空间!K203+天赋!J204+魂师之魄1!O204)*(1+BV204)+魂兽1!O206+化神!J203+魂骨!I203+魂环!J203+神兵!K202+神兵!AD202+魂核1!O204</f>
        <v>2546.5830000000001</v>
      </c>
      <c r="L204">
        <f>(星级!L204+阶位!L204+战魄!L204+武魂!L204+众神殿!L204+精神空间!L203+天赋!K204+魂师之魄1!P204)*(1+BW204)+魂兽1!P206+化神!K203+魂骨!J203+魂环!K203+神兵!L202+神兵!AE202+魂核1!P204</f>
        <v>3230.799</v>
      </c>
      <c r="M204">
        <f>(星级!M204+阶位!M204+战魄!M204+武魂!M204+众神殿!M204+精神空间!M203+天赋!L204+魂师之魄1!Q204)*(1+BX204)+魂兽1!Q206+化神!L203+魂骨!K203+魂环!L203+神兵!M202+神兵!AF202+魂核1!Q204</f>
        <v>2546.5830000000001</v>
      </c>
      <c r="N204">
        <f>(星级!N204+阶位!N204+战魄!N204+武魂!N204+众神殿!N204+精神空间!N203+天赋!M204+魂师之魄1!R204)*(1+BY204)+魂兽1!R206+化神!M203+魂骨!L203+魂环!M203+神兵!N202+神兵!AG202+魂核1!R204</f>
        <v>51987</v>
      </c>
      <c r="O204">
        <f>(星级!O204+阶位!O204+战魄!O204+武魂!O204+众神殿!O204+精神空间!O203+天赋!N204+魂师之魄1!S204)*(1+BZ204)+魂兽1!S206+化神!N203+魂骨!M203+魂环!N203+神兵!O202+神兵!AH202+魂核1!S204</f>
        <v>139.80000000000001</v>
      </c>
      <c r="P204">
        <f>(星级!P204+阶位!P204+战魄!P204+武魂!P204+众神殿!P204+精神空间!P203+天赋!O204+魂师之魄1!T204)*(1+CA204)+魂兽1!T206+化神!O203+魂骨!N203+魂环!O203+神兵!P202+神兵!AI202+魂核1!T204</f>
        <v>154117.7432</v>
      </c>
      <c r="Q204">
        <f>(星级!Q204+阶位!Q204+战魄!Q204+武魂!Q204+众神殿!Q204+精神空间!Q203+天赋!P204+魂师之魄1!U204)*(1+CB204)+魂兽1!U206+化神!P203+魂骨!O203+魂环!P203+神兵!Q202+神兵!AJ202+魂核1!U204</f>
        <v>154117.7432</v>
      </c>
      <c r="R204">
        <f>化神!R203+魂环!Q203</f>
        <v>66655</v>
      </c>
      <c r="S204">
        <f>化神!S203+魂环!R203</f>
        <v>66655</v>
      </c>
      <c r="T204">
        <f>魂环!S203</f>
        <v>2000</v>
      </c>
      <c r="U204">
        <f>魂环!T203</f>
        <v>2000</v>
      </c>
      <c r="V204">
        <f>魂核1!Y204+神器1!AD204+VLOOKUP(精神空间!$B$2,精神空间!$BR$4:$BT$11,2,)</f>
        <v>0.78991</v>
      </c>
      <c r="W204">
        <f>魂核1!Z204+神器1!AE204+VLOOKUP(精神空间!$B$2,精神空间!$BR$4:$BT$11,2,)</f>
        <v>0.78991</v>
      </c>
      <c r="Y204">
        <f>(星级!S204+阶位!T204+战魄!D204+武魂!T204+众神殿!D204+精神空间!T203+天赋!S204+魂师之魄1!H204)*(1+BO204)+魂兽1!H206+化神!C203+魂骨!B203+魂环!C203+神兵!D202+神兵!W202+魂核1!H204</f>
        <v>2543817.5697892797</v>
      </c>
      <c r="Z204">
        <f>(星级!T204+阶位!U204+战魄!E204+武魂!U204+众神殿!E204+精神空间!U203+天赋!T204+魂师之魄1!I204)*(1+BP204)+魂兽1!I206+化神!D203+魂骨!C203+魂环!D203+神兵!E202+神兵!X202+魂核1!I204</f>
        <v>567223.24290898</v>
      </c>
      <c r="AA204">
        <f>(星级!U204+阶位!V204+战魄!F204+武魂!V204+众神殿!F204+精神空间!V203+天赋!U204+魂师之魄1!J204)*(1+BQ204)+魂兽1!J206+化神!E203+魂骨!D203+魂环!E203+神兵!F202+神兵!Y202+魂核1!J204</f>
        <v>207822.00143999999</v>
      </c>
      <c r="AB204">
        <f>(星级!V204+阶位!W204+战魄!G204+武魂!W204+众神殿!G204+精神空间!W203+天赋!V204+魂师之魄1!K204)*(1+BR204)+魂兽1!K206+化神!F203+魂骨!E203+魂环!F203+神兵!G202+神兵!Z202+魂核1!K204</f>
        <v>159459.92144000001</v>
      </c>
      <c r="AC204">
        <f>(星级!W204+阶位!X204+战魄!H204+武魂!X204+众神殿!H204+精神空间!X203+天赋!W204+魂师之魄1!L204)*(1+BS204)+魂兽1!L206+化神!G203+魂骨!F203+魂环!G203+神兵!H202+神兵!AA202+魂核1!L204</f>
        <v>3070.1938800000003</v>
      </c>
      <c r="AD204">
        <f>(星级!X204+阶位!Y204+战魄!I204+武魂!Y204+众神殿!I204+精神空间!Y203+天赋!X204+魂师之魄1!M204)*(1+BT204)+魂兽1!M206+化神!H203+魂骨!G203+魂环!H203+神兵!I202+神兵!AB202+魂核1!M204</f>
        <v>2507.9698800000001</v>
      </c>
      <c r="AE204">
        <f>(星级!Y204+阶位!Z204+战魄!J204+武魂!Z204+众神殿!J204+精神空间!Z203+天赋!Y204+魂师之魄1!N204)*(1+BU204)+魂兽1!N206+化神!I203+魂骨!H203+魂环!I203+神兵!J202+神兵!AC202+魂核1!N204</f>
        <v>2646.4891440000001</v>
      </c>
      <c r="AF204">
        <f>(星级!Z204+阶位!AA204+战魄!K204+武魂!AA204+众神殿!K204+精神空间!AA203+天赋!Z204+魂师之魄1!O204)*(1+BV204)+魂兽1!O206+化神!J203+魂骨!I203+魂环!J203+神兵!K202+神兵!AD202+魂核1!O204</f>
        <v>2574.5881199999999</v>
      </c>
      <c r="AG204">
        <f>(星级!AA204+阶位!AB204+战魄!L204+武魂!AB204+众神殿!L204+精神空间!AB203+天赋!AA204+魂师之魄1!P204)*(1+BW204)+魂兽1!P206+化神!K203+魂骨!J203+魂环!K203+神兵!L202+神兵!AE202+魂核1!P204</f>
        <v>3230.799</v>
      </c>
      <c r="AH204">
        <f>(星级!AB204+阶位!AC204+战魄!M204+武魂!AC204+众神殿!M204+精神空间!AC203+天赋!AB204+魂师之魄1!Q204)*(1+BX204)+魂兽1!Q206+化神!L203+魂骨!K203+魂环!L203+神兵!M202+神兵!AF202+魂核1!Q204</f>
        <v>2546.5830000000001</v>
      </c>
      <c r="AI204">
        <f>(星级!AC204+阶位!AD204+战魄!N204+武魂!AD204+众神殿!N204+精神空间!AD203+天赋!AC204+魂师之魄1!R204)*(1+BY204)+魂兽1!R206+化神!M203+魂骨!L203+魂环!M203+神兵!N202+神兵!AG202+魂核1!R204</f>
        <v>41538</v>
      </c>
      <c r="AJ204">
        <f>(星级!AD204+阶位!AE204+战魄!O204+武魂!AE204+众神殿!O204+精神空间!AE203+天赋!AD204+魂师之魄1!S204)*(1+BZ204)+魂兽1!S206+化神!N203+魂骨!M203+魂环!N203+神兵!O202+神兵!AH202+魂核1!S204</f>
        <v>221.35</v>
      </c>
      <c r="AK204">
        <f>(星级!AE204+阶位!AF204+战魄!P204+武魂!AF204+众神殿!P204+精神空间!AF203+天赋!AE204+魂师之魄1!T204)*(1+CA204)+魂兽1!T206+化神!O203+魂骨!N203+魂环!O203+神兵!P202+神兵!AI202+魂核1!T204</f>
        <v>147802.86319999999</v>
      </c>
      <c r="AL204">
        <f>(星级!AF204+阶位!AG204+战魄!Q204+武魂!AG204+众神殿!Q204+精神空间!AG203+天赋!AF204+魂师之魄1!U204)*(1+CB204)+魂兽1!U206+化神!P203+魂骨!O203+魂环!P203+神兵!Q202+神兵!AJ202+魂核1!U204</f>
        <v>147802.86319999999</v>
      </c>
      <c r="AM204">
        <f>化神!R203+魂环!Q203</f>
        <v>66655</v>
      </c>
      <c r="AN204">
        <f>化神!S203+魂环!R203</f>
        <v>66655</v>
      </c>
      <c r="AO204">
        <f>魂环!S203</f>
        <v>2000</v>
      </c>
      <c r="AP204">
        <f>魂环!T203</f>
        <v>2000</v>
      </c>
      <c r="AQ204">
        <f>魂核1!Y204+神器1!AD204+VLOOKUP(精神空间!$B$2,精神空间!$BR$4:$BT$11,2,)</f>
        <v>0.78991</v>
      </c>
      <c r="AR204">
        <f>魂核1!Z204+神器1!AE204+VLOOKUP(精神空间!$B$2,精神空间!$BR$4:$BT$11,2,)</f>
        <v>0.78991</v>
      </c>
      <c r="AT204">
        <f>(星级!AH204+阶位!AJ204+战魄!D204+武魂!AJ204+众神殿!D204+精神空间!AJ203+天赋!AI204+魂师之魄1!H204)*(1+BO204)+魂兽1!H206+化神!C203+魂骨!B203+魂环!C203+神兵!D202+神兵!W202+魂核1!H204</f>
        <v>2300378.1657016198</v>
      </c>
      <c r="AU204">
        <f>(星级!AI204+阶位!AK204+战魄!E204+武魂!AK204+众神殿!E204+精神空间!AK203+天赋!AJ204+魂师之魄1!I204)*(1+BP204)+魂兽1!I206+化神!D203+魂骨!C203+魂环!D203+神兵!E202+神兵!X202+魂核1!I204</f>
        <v>636105.49722509994</v>
      </c>
      <c r="AV204">
        <f>(星级!AJ204+阶位!AL204+战魄!F204+武魂!AL204+众神殿!F204+精神空间!AL203+天赋!AK204+魂师之魄1!J204)*(1+BQ204)+魂兽1!J206+化神!E203+魂骨!D203+魂环!E203+神兵!F202+神兵!Y202+魂核1!J204</f>
        <v>138563.3928</v>
      </c>
      <c r="AW204">
        <f>(星级!AK204+阶位!AM204+战魄!G204+武魂!AM204+众神殿!G204+精神空间!AM203+天赋!AL204+魂师之魄1!K204)*(1+BR204)+魂兽1!K206+化神!F203+魂骨!E203+魂环!F203+神兵!G202+神兵!Z202+魂核1!K204</f>
        <v>183913.63280000002</v>
      </c>
      <c r="AX204">
        <f>(星级!AL204+阶位!AN204+战魄!H204+武魂!AN204+众神殿!H204+精神空间!AN203+天赋!AM204+魂师之魄1!L204)*(1+BS204)+魂兽1!L206+化神!G203+魂骨!F203+魂环!G203+神兵!H202+神兵!AA202+魂核1!L204</f>
        <v>3098.1990000000001</v>
      </c>
      <c r="AY204">
        <f>(星级!AM204+阶位!AO204+战魄!I204+武魂!AO204+众神殿!I204+精神空间!AO203+天赋!AN204+魂师之魄1!M204)*(1+BT204)+魂兽1!M206+化神!H203+魂骨!G203+魂环!H203+神兵!I202+神兵!AB202+魂核1!M204</f>
        <v>2535.9749999999999</v>
      </c>
      <c r="AZ204">
        <f>(星级!AN204+阶位!AP204+战魄!J204+武魂!AP204+众神殿!J204+精神空间!AP203+天赋!AO204+魂师之魄1!N204)*(1+BU204)+魂兽1!N206+化神!I203+魂骨!H203+魂环!I203+神兵!J202+神兵!AC202+魂核1!N204</f>
        <v>2618.4840240000003</v>
      </c>
      <c r="BA204">
        <f>(星级!AO204+阶位!AQ204+战魄!K204+武魂!AQ204+众神殿!K204+精神空间!AQ203+天赋!AP204+魂师之魄1!O204)*(1+BV204)+魂兽1!O206+化神!J203+魂骨!I203+魂环!J203+神兵!K202+神兵!AD202+魂核1!O204</f>
        <v>2535.9749999999999</v>
      </c>
      <c r="BB204">
        <f>(星级!AP204+阶位!AR204+战魄!L204+武魂!AR204+众神殿!L204+精神空间!AR203+天赋!AQ204+魂师之魄1!P204)*(1+BW204)+魂兽1!P206+化神!K203+魂骨!J203+魂环!K203+神兵!L202+神兵!AE202+魂核1!P204</f>
        <v>3230.799</v>
      </c>
      <c r="BC204">
        <f>(星级!AQ204+阶位!AS204+战魄!M204+武魂!AS204+众神殿!M204+精神空间!AS203+天赋!AR204+魂师之魄1!Q204)*(1+BX204)+魂兽1!Q206+化神!L203+魂骨!K203+魂环!L203+神兵!M202+神兵!AF202+魂核1!Q204</f>
        <v>2546.5830000000001</v>
      </c>
      <c r="BD204">
        <f>(星级!AR204+阶位!AT204+战魄!N204+武魂!AT204+众神殿!N204+精神空间!AT203+天赋!AS204+魂师之魄1!R204)*(1+BY204)+魂兽1!R206+化神!M203+魂骨!L203+魂环!M203+神兵!N202+神兵!AG202+魂核1!R204</f>
        <v>20769</v>
      </c>
      <c r="BE204">
        <f>(星级!AS204+阶位!AU204+战魄!O204+武魂!AU204+众神殿!O204+精神空间!AU203+天赋!AT204+魂师之魄1!S204)*(1+BZ204)+魂兽1!S206+化神!N203+魂骨!M203+魂环!N203+神兵!O202+神兵!AH202+魂核1!S204</f>
        <v>279.60000000000002</v>
      </c>
      <c r="BF204">
        <f>(星级!AT204+阶位!AV204+战魄!P204+武魂!AV204+众神殿!P204+精神空间!AV203+天赋!AU204+魂师之魄1!T204)*(1+CA204)+魂兽1!T206+化神!O203+魂骨!N203+魂环!O203+神兵!P202+神兵!AI202+魂核1!T204</f>
        <v>147802.86319999999</v>
      </c>
      <c r="BG204">
        <f>(星级!AU204+阶位!AW204+战魄!Q204+武魂!AW204+众神殿!Q204+精神空间!AW203+天赋!AV204+魂师之魄1!U204)*(1+CB204)+魂兽1!U206+化神!P203+魂骨!O203+魂环!P203+神兵!Q202+神兵!AJ202+魂核1!U204</f>
        <v>147802.86319999999</v>
      </c>
      <c r="BH204">
        <f>化神!R203+魂环!Q203</f>
        <v>66655</v>
      </c>
      <c r="BI204">
        <f>化神!S203+魂环!R203</f>
        <v>66655</v>
      </c>
      <c r="BJ204">
        <f>魂环!S203</f>
        <v>2000</v>
      </c>
      <c r="BK204">
        <f>魂环!T203</f>
        <v>2000</v>
      </c>
      <c r="BL204">
        <f>魂核1!Y204+神器1!AD204+VLOOKUP(精神空间!$B$2,精神空间!$BR$4:$BT$11,2,)</f>
        <v>0.78991</v>
      </c>
      <c r="BM204">
        <f>魂核1!Z204+神器1!AE204+VLOOKUP(精神空间!$B$2,精神空间!$BR$4:$BT$11,2,)</f>
        <v>0.78991</v>
      </c>
      <c r="BO204">
        <f>战魄!T204+武魂!AZ204+好感度!D203+魂师之魄1!Y204+神器1!M204+魂兽1!X206+精神空间!BA203+精神空间!BC203</f>
        <v>3.1779099999999998</v>
      </c>
      <c r="BP204">
        <f>战魄!U204+武魂!BA204+好感度!E203+魂师之魄1!Z204+神器1!N204+魂兽1!Y206+精神空间!BB203+精神空间!BD203</f>
        <v>2.1779099999999998</v>
      </c>
      <c r="BQ204">
        <f>战魄!V204+武魂!BB204+好感度!F203+魂师之魄1!AA204+神器1!O204+魂兽1!Z206</f>
        <v>1.08</v>
      </c>
      <c r="BR204">
        <f>战魄!W204+武魂!BC204+好感度!G203+魂师之魄1!AB204+神器1!P204+魂兽1!AA206</f>
        <v>1.08</v>
      </c>
      <c r="BS204">
        <f>战魄!X204+武魂!BD204+好感度!H203+魂师之魄1!AC204+神器1!Q204+魂兽1!AB206</f>
        <v>1.6520000000000001</v>
      </c>
      <c r="BT204">
        <f>战魄!Y204+武魂!BE204+好感度!I203+魂师之魄1!AD204+神器1!R204+魂兽1!AC206</f>
        <v>1.6520000000000001</v>
      </c>
      <c r="BU204">
        <f>战魄!Z204+武魂!BF204+好感度!J203+魂师之魄1!AE204+神器1!S204+魂兽1!AD206</f>
        <v>1.6520000000000001</v>
      </c>
      <c r="BV204">
        <f>战魄!AA204+武魂!BG204+好感度!K203+魂师之魄1!AF204+神器1!T204+魂兽1!AE206</f>
        <v>1.6520000000000001</v>
      </c>
      <c r="BW204">
        <f>战魄!AB204+武魂!BH204+好感度!L203+魂师之魄1!AG204+神器1!U204+魂兽1!AF206</f>
        <v>1.6520000000000001</v>
      </c>
      <c r="BX204">
        <f>战魄!AC204+武魂!BI204+好感度!M203+魂师之魄1!AH204+神器1!V204+魂兽1!AG206</f>
        <v>1.6520000000000001</v>
      </c>
      <c r="BY204">
        <f>战魄!AD204+武魂!BJ204+好感度!N203+魂师之魄1!AI204+神器1!W204+魂兽1!AH206</f>
        <v>1.58</v>
      </c>
      <c r="BZ204">
        <f>战魄!AE204+武魂!BK204+好感度!O203+魂师之魄1!AJ204+神器1!X204+魂兽1!AI206</f>
        <v>1.33</v>
      </c>
      <c r="CA204">
        <f>战魄!AF204+武魂!BL204+好感度!P203+魂师之魄1!AK204+神器1!Y204+魂兽1!AJ206</f>
        <v>1.08</v>
      </c>
      <c r="CB204">
        <f>战魄!AG204+武魂!BM204+好感度!Q203+魂师之魄1!AL204+神器1!Z204+魂兽1!AK206</f>
        <v>1.08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R204"/>
  <sheetViews>
    <sheetView workbookViewId="0">
      <pane ySplit="4" topLeftCell="A5" activePane="bottomLeft" state="frozen"/>
      <selection pane="bottomLeft" activeCell="B15" sqref="B15"/>
    </sheetView>
  </sheetViews>
  <sheetFormatPr defaultRowHeight="14.25" x14ac:dyDescent="0.2"/>
  <cols>
    <col min="9" max="9" width="9" customWidth="1"/>
  </cols>
  <sheetData>
    <row r="1" spans="1:18" x14ac:dyDescent="0.2">
      <c r="A1" t="s">
        <v>1827</v>
      </c>
    </row>
    <row r="2" spans="1:18" x14ac:dyDescent="0.2">
      <c r="B2" t="s">
        <v>1842</v>
      </c>
    </row>
    <row r="4" spans="1:18" x14ac:dyDescent="0.2">
      <c r="D4" t="s">
        <v>1828</v>
      </c>
      <c r="E4" t="s">
        <v>1829</v>
      </c>
      <c r="F4" t="s">
        <v>1830</v>
      </c>
      <c r="G4" t="s">
        <v>1831</v>
      </c>
      <c r="H4" t="s">
        <v>1832</v>
      </c>
      <c r="I4" t="s">
        <v>1833</v>
      </c>
      <c r="J4" t="s">
        <v>1835</v>
      </c>
      <c r="K4" t="s">
        <v>1836</v>
      </c>
      <c r="L4" t="s">
        <v>1837</v>
      </c>
      <c r="M4" t="s">
        <v>1838</v>
      </c>
      <c r="N4" t="s">
        <v>1839</v>
      </c>
      <c r="O4" t="s">
        <v>1840</v>
      </c>
      <c r="P4" t="s">
        <v>1841</v>
      </c>
    </row>
    <row r="5" spans="1:18" x14ac:dyDescent="0.2">
      <c r="B5">
        <v>1</v>
      </c>
      <c r="D5" s="62">
        <f>星级!E5*(1+汇总!$BP5)/汇总!$E5</f>
        <v>4.466293346146976E-2</v>
      </c>
      <c r="E5" s="62">
        <f>阶位!E5*(1+汇总!$BP5)/汇总!$E5</f>
        <v>0</v>
      </c>
      <c r="F5" s="62">
        <f>战魄!E5*(1+汇总!$BP5)/汇总!$E5</f>
        <v>0</v>
      </c>
      <c r="G5" s="62">
        <f>武魂!E5*(1+汇总!$BP5)/汇总!$E5</f>
        <v>0.9518718389423817</v>
      </c>
      <c r="H5" s="62">
        <f>众神殿!E5*(1+汇总!$BP5)/汇总!$E5</f>
        <v>0</v>
      </c>
      <c r="I5" s="62">
        <f>精神空间!E4*(1+汇总!$BP5)/汇总!$E5</f>
        <v>3.4652275961485159E-3</v>
      </c>
      <c r="J5" s="62">
        <f>天赋!D5*(1+汇总!$BP5)/汇总!$E5</f>
        <v>0</v>
      </c>
      <c r="K5" s="62">
        <f>化神!D4/汇总!$E5</f>
        <v>0</v>
      </c>
      <c r="L5" s="62">
        <f>魂骨!C4/汇总!$E5</f>
        <v>0</v>
      </c>
      <c r="M5" s="62">
        <f>魂环!D4/汇总!$E5</f>
        <v>0</v>
      </c>
      <c r="N5" s="62">
        <f>神兵!E3/汇总!$E5</f>
        <v>0</v>
      </c>
      <c r="O5" s="62">
        <f>魂核1!I5/汇总!$E5</f>
        <v>0</v>
      </c>
      <c r="P5" s="62">
        <f>魂兽1!I7/汇总!E5</f>
        <v>0</v>
      </c>
      <c r="R5">
        <f>SUM(D5:P5)</f>
        <v>1</v>
      </c>
    </row>
    <row r="6" spans="1:18" x14ac:dyDescent="0.2">
      <c r="B6">
        <v>2</v>
      </c>
      <c r="D6" s="62">
        <f>星级!E6*(1+汇总!$BP6)/汇总!$E6</f>
        <v>7.9413109735225737E-2</v>
      </c>
      <c r="E6" s="62">
        <f>阶位!E6*(1+汇总!$BP6)/汇总!$E6</f>
        <v>5.9217534414629534E-2</v>
      </c>
      <c r="F6" s="62">
        <f>战魄!E6*(1+汇总!$BP6)/汇总!$E6</f>
        <v>0</v>
      </c>
      <c r="G6" s="62">
        <f>武魂!E6*(1+汇总!$BP6)/汇总!$E6</f>
        <v>0.85828867486903682</v>
      </c>
      <c r="H6" s="62">
        <f>众神殿!E6*(1+汇总!$BP6)/汇总!$E6</f>
        <v>0</v>
      </c>
      <c r="I6" s="62">
        <f>精神空间!E5*(1+汇总!$BP6)/汇总!$E6</f>
        <v>3.0806809811078951E-3</v>
      </c>
      <c r="J6" s="62">
        <f>天赋!D6*(1+汇总!$BP6)/汇总!$E6</f>
        <v>0</v>
      </c>
      <c r="K6" s="62">
        <f>化神!D5/汇总!$E6</f>
        <v>0</v>
      </c>
      <c r="L6" s="62">
        <f>魂骨!C5/汇总!$E6</f>
        <v>0</v>
      </c>
      <c r="M6" s="62">
        <f>魂环!D5/汇总!$E6</f>
        <v>0</v>
      </c>
      <c r="N6" s="62">
        <f>神兵!E4/汇总!$E6</f>
        <v>0</v>
      </c>
      <c r="O6" s="62">
        <f>魂核1!I6/汇总!$E6</f>
        <v>0</v>
      </c>
      <c r="P6" s="62">
        <f>魂兽1!I8/汇总!E6</f>
        <v>0</v>
      </c>
      <c r="R6">
        <f t="shared" ref="R6:R69" si="0">SUM(D6:P6)</f>
        <v>1</v>
      </c>
    </row>
    <row r="7" spans="1:18" x14ac:dyDescent="0.2">
      <c r="B7">
        <v>3</v>
      </c>
      <c r="D7" s="62">
        <f>星级!E7*(1+汇总!$BP7)/汇总!$E7</f>
        <v>0.11180248741258203</v>
      </c>
      <c r="E7" s="62">
        <f>阶位!E7*(1+汇总!$BP7)/汇总!$E7</f>
        <v>6.8430832812873474E-2</v>
      </c>
      <c r="F7" s="62">
        <f>战魄!E7*(1+汇总!$BP7)/汇总!$E7</f>
        <v>0</v>
      </c>
      <c r="G7" s="62">
        <f>武魂!E7*(1+汇总!$BP7)/汇总!$E7</f>
        <v>0.81687523613456381</v>
      </c>
      <c r="H7" s="62">
        <f>众神殿!E7*(1+汇总!$BP7)/汇总!$E7</f>
        <v>0</v>
      </c>
      <c r="I7" s="62">
        <f>精神空间!E6*(1+汇总!$BP7)/汇总!$E7</f>
        <v>2.8914436399805699E-3</v>
      </c>
      <c r="J7" s="62">
        <f>天赋!D7*(1+汇总!$BP7)/汇总!$E7</f>
        <v>0</v>
      </c>
      <c r="K7" s="62">
        <f>化神!D6/汇总!$E7</f>
        <v>0</v>
      </c>
      <c r="L7" s="62">
        <f>魂骨!C6/汇总!$E7</f>
        <v>0</v>
      </c>
      <c r="M7" s="62">
        <f>魂环!D6/汇总!$E7</f>
        <v>0</v>
      </c>
      <c r="N7" s="62">
        <f>神兵!E5/汇总!$E7</f>
        <v>0</v>
      </c>
      <c r="O7" s="62">
        <f>魂核1!I7/汇总!$E7</f>
        <v>0</v>
      </c>
      <c r="P7" s="62">
        <f>魂兽1!I9/汇总!E7</f>
        <v>0</v>
      </c>
      <c r="R7">
        <f t="shared" si="0"/>
        <v>0.99999999999999989</v>
      </c>
    </row>
    <row r="8" spans="1:18" x14ac:dyDescent="0.2">
      <c r="B8">
        <v>4</v>
      </c>
      <c r="D8" s="62">
        <f>星级!E8*(1+汇总!$BP8)/汇总!$E8</f>
        <v>0.14216418001906961</v>
      </c>
      <c r="E8" s="62">
        <f>阶位!E8*(1+汇总!$BP8)/汇总!$E8</f>
        <v>6.5260711948409114E-2</v>
      </c>
      <c r="F8" s="62">
        <f>战魄!E8*(1+汇总!$BP8)/汇总!$E8</f>
        <v>0</v>
      </c>
      <c r="G8" s="62">
        <f>武魂!E8*(1+汇总!$BP8)/汇总!$E8</f>
        <v>0.78981761316146171</v>
      </c>
      <c r="H8" s="62">
        <f>众神殿!E8*(1+汇总!$BP8)/汇总!$E8</f>
        <v>0</v>
      </c>
      <c r="I8" s="62">
        <f>精神空间!E7*(1+汇总!$BP8)/汇总!$E8</f>
        <v>2.7574948710595397E-3</v>
      </c>
      <c r="J8" s="62">
        <f>天赋!D8*(1+汇总!$BP8)/汇总!$E8</f>
        <v>0</v>
      </c>
      <c r="K8" s="62">
        <f>化神!D7/汇总!$E8</f>
        <v>0</v>
      </c>
      <c r="L8" s="62">
        <f>魂骨!C7/汇总!$E8</f>
        <v>0</v>
      </c>
      <c r="M8" s="62">
        <f>魂环!D7/汇总!$E8</f>
        <v>0</v>
      </c>
      <c r="N8" s="62">
        <f>神兵!E6/汇总!$E8</f>
        <v>0</v>
      </c>
      <c r="O8" s="62">
        <f>魂核1!I8/汇总!$E8</f>
        <v>0</v>
      </c>
      <c r="P8" s="62">
        <f>魂兽1!I10/汇总!E8</f>
        <v>0</v>
      </c>
      <c r="R8">
        <f t="shared" si="0"/>
        <v>1</v>
      </c>
    </row>
    <row r="9" spans="1:18" x14ac:dyDescent="0.2">
      <c r="B9">
        <v>5</v>
      </c>
      <c r="D9" s="62">
        <f>星级!E9*(1+汇总!$BP9)/汇总!$E9</f>
        <v>0.1698373543791098</v>
      </c>
      <c r="E9" s="62">
        <f>阶位!E9*(1+汇总!$BP9)/汇总!$E9</f>
        <v>6.2371304280604119E-2</v>
      </c>
      <c r="F9" s="62">
        <f>战魄!E9*(1+汇总!$BP9)/汇总!$E9</f>
        <v>0</v>
      </c>
      <c r="G9" s="62">
        <f>武魂!E9*(1+汇总!$BP9)/汇总!$E9</f>
        <v>0.76515593411716198</v>
      </c>
      <c r="H9" s="62">
        <f>众神殿!E9*(1+汇总!$BP9)/汇总!$E9</f>
        <v>0</v>
      </c>
      <c r="I9" s="62">
        <f>精神空间!E8*(1+汇总!$BP9)/汇总!$E9</f>
        <v>2.6354072231241175E-3</v>
      </c>
      <c r="J9" s="62">
        <f>天赋!D9*(1+汇总!$BP9)/汇总!$E9</f>
        <v>0</v>
      </c>
      <c r="K9" s="62">
        <f>化神!D8/汇总!$E9</f>
        <v>0</v>
      </c>
      <c r="L9" s="62">
        <f>魂骨!C8/汇总!$E9</f>
        <v>0</v>
      </c>
      <c r="M9" s="62">
        <f>魂环!D8/汇总!$E9</f>
        <v>0</v>
      </c>
      <c r="N9" s="62">
        <f>神兵!E7/汇总!$E9</f>
        <v>0</v>
      </c>
      <c r="O9" s="62">
        <f>魂核1!I9/汇总!$E9</f>
        <v>0</v>
      </c>
      <c r="P9" s="62">
        <f>魂兽1!I11/汇总!E9</f>
        <v>0</v>
      </c>
      <c r="R9">
        <f t="shared" si="0"/>
        <v>1</v>
      </c>
    </row>
    <row r="10" spans="1:18" x14ac:dyDescent="0.2">
      <c r="B10">
        <v>6</v>
      </c>
      <c r="D10" s="62">
        <f>星级!E10*(1+汇总!$BP10)/汇总!$E10</f>
        <v>0.19456384154005113</v>
      </c>
      <c r="E10" s="62">
        <f>阶位!E10*(1+汇总!$BP10)/汇总!$E10</f>
        <v>5.9543244609239779E-2</v>
      </c>
      <c r="F10" s="62">
        <f>战魄!E10*(1+汇总!$BP10)/汇总!$E10</f>
        <v>0</v>
      </c>
      <c r="G10" s="62">
        <f>武魂!E10*(1+汇总!$BP10)/汇总!$E10</f>
        <v>0.74030199886392611</v>
      </c>
      <c r="H10" s="62">
        <f>众神殿!E10*(1+汇总!$BP10)/汇总!$E10</f>
        <v>0</v>
      </c>
      <c r="I10" s="62">
        <f>精神空间!E9*(1+汇总!$BP10)/汇总!$E10</f>
        <v>5.5909149867830778E-3</v>
      </c>
      <c r="J10" s="62">
        <f>天赋!D10*(1+汇总!$BP10)/汇总!$E10</f>
        <v>0</v>
      </c>
      <c r="K10" s="62">
        <f>化神!D9/汇总!$E10</f>
        <v>0</v>
      </c>
      <c r="L10" s="62">
        <f>魂骨!C9/汇总!$E10</f>
        <v>0</v>
      </c>
      <c r="M10" s="62">
        <f>魂环!D9/汇总!$E10</f>
        <v>0</v>
      </c>
      <c r="N10" s="62">
        <f>神兵!E8/汇总!$E10</f>
        <v>0</v>
      </c>
      <c r="O10" s="62">
        <f>魂核1!I10/汇总!$E10</f>
        <v>0</v>
      </c>
      <c r="P10" s="62">
        <f>魂兽1!I12/汇总!E10</f>
        <v>0</v>
      </c>
      <c r="R10">
        <f t="shared" si="0"/>
        <v>1</v>
      </c>
    </row>
    <row r="11" spans="1:18" x14ac:dyDescent="0.2">
      <c r="B11">
        <v>7</v>
      </c>
      <c r="D11" s="62">
        <f>星级!E11*(1+汇总!$BP11)/汇总!$E11</f>
        <v>0.2177859218030529</v>
      </c>
      <c r="E11" s="62">
        <f>阶位!E11*(1+汇总!$BP11)/汇总!$E11</f>
        <v>5.7128573083805742E-2</v>
      </c>
      <c r="F11" s="62">
        <f>战魄!E11*(1+汇总!$BP11)/汇总!$E11</f>
        <v>0</v>
      </c>
      <c r="G11" s="62">
        <f>武魂!E11*(1+汇总!$BP11)/汇总!$E11</f>
        <v>0.71972131984705634</v>
      </c>
      <c r="H11" s="62">
        <f>众神殿!E11*(1+汇总!$BP11)/汇总!$E11</f>
        <v>0</v>
      </c>
      <c r="I11" s="62">
        <f>精神空间!E10*(1+汇总!$BP11)/汇总!$E11</f>
        <v>5.364185266085046E-3</v>
      </c>
      <c r="J11" s="62">
        <f>天赋!D11*(1+汇总!$BP11)/汇总!$E11</f>
        <v>0</v>
      </c>
      <c r="K11" s="62">
        <f>化神!D10/汇总!$E11</f>
        <v>0</v>
      </c>
      <c r="L11" s="62">
        <f>魂骨!C10/汇总!$E11</f>
        <v>0</v>
      </c>
      <c r="M11" s="62">
        <f>魂环!D10/汇总!$E11</f>
        <v>0</v>
      </c>
      <c r="N11" s="62">
        <f>神兵!E9/汇总!$E11</f>
        <v>0</v>
      </c>
      <c r="O11" s="62">
        <f>魂核1!I11/汇总!$E11</f>
        <v>0</v>
      </c>
      <c r="P11" s="62">
        <f>魂兽1!I13/汇总!E11</f>
        <v>0</v>
      </c>
      <c r="R11">
        <f t="shared" si="0"/>
        <v>1</v>
      </c>
    </row>
    <row r="12" spans="1:18" x14ac:dyDescent="0.2">
      <c r="B12">
        <v>8</v>
      </c>
      <c r="D12" s="62">
        <f>星级!E12*(1+汇总!$BP12)/汇总!$E12</f>
        <v>0.23919794454731794</v>
      </c>
      <c r="E12" s="62">
        <f>阶位!E12*(1+汇总!$BP12)/汇总!$E12</f>
        <v>5.4902114427347763E-2</v>
      </c>
      <c r="F12" s="62">
        <f>战魄!E12*(1+汇总!$BP12)/汇总!$E12</f>
        <v>0</v>
      </c>
      <c r="G12" s="62">
        <f>武魂!E12*(1+汇总!$BP12)/汇总!$E12</f>
        <v>0.7007448129100905</v>
      </c>
      <c r="H12" s="62">
        <f>众神殿!E12*(1+汇总!$BP12)/汇总!$E12</f>
        <v>0</v>
      </c>
      <c r="I12" s="62">
        <f>精神空间!E11*(1+汇总!$BP12)/汇总!$E12</f>
        <v>5.1551281152439213E-3</v>
      </c>
      <c r="J12" s="62">
        <f>天赋!D12*(1+汇总!$BP12)/汇总!$E12</f>
        <v>0</v>
      </c>
      <c r="K12" s="62">
        <f>化神!D11/汇总!$E12</f>
        <v>0</v>
      </c>
      <c r="L12" s="62">
        <f>魂骨!C11/汇总!$E12</f>
        <v>0</v>
      </c>
      <c r="M12" s="62">
        <f>魂环!D11/汇总!$E12</f>
        <v>0</v>
      </c>
      <c r="N12" s="62">
        <f>神兵!E10/汇总!$E12</f>
        <v>0</v>
      </c>
      <c r="O12" s="62">
        <f>魂核1!I12/汇总!$E12</f>
        <v>0</v>
      </c>
      <c r="P12" s="62">
        <f>魂兽1!I14/汇总!E12</f>
        <v>0</v>
      </c>
      <c r="R12">
        <f t="shared" si="0"/>
        <v>1.0000000000000002</v>
      </c>
    </row>
    <row r="13" spans="1:18" x14ac:dyDescent="0.2">
      <c r="B13">
        <v>9</v>
      </c>
      <c r="D13" s="62">
        <f>星级!E13*(1+汇总!$BP13)/汇总!$E13</f>
        <v>0.24919254434556151</v>
      </c>
      <c r="E13" s="62">
        <f>阶位!E13*(1+汇总!$BP13)/汇总!$E13</f>
        <v>5.1079697787308587E-2</v>
      </c>
      <c r="F13" s="62">
        <f>战魄!E13*(1+汇总!$BP13)/汇总!$E13</f>
        <v>0</v>
      </c>
      <c r="G13" s="62">
        <f>武魂!E13*(1+汇总!$BP13)/汇总!$E13</f>
        <v>0.657312646341213</v>
      </c>
      <c r="H13" s="62">
        <f>众神殿!E13*(1+汇总!$BP13)/汇总!$E13</f>
        <v>0</v>
      </c>
      <c r="I13" s="62">
        <f>精神空间!E12*(1+汇总!$BP13)/汇总!$E13</f>
        <v>4.7738035315241676E-3</v>
      </c>
      <c r="J13" s="62">
        <f>天赋!D13*(1+汇总!$BP13)/汇总!$E13</f>
        <v>0</v>
      </c>
      <c r="K13" s="62">
        <f>化神!D12/汇总!$E13</f>
        <v>3.7641307994392782E-2</v>
      </c>
      <c r="L13" s="62">
        <f>魂骨!C12/汇总!$E13</f>
        <v>0</v>
      </c>
      <c r="M13" s="62">
        <f>魂环!D12/汇总!$E13</f>
        <v>0</v>
      </c>
      <c r="N13" s="62">
        <f>神兵!E11/汇总!$E13</f>
        <v>0</v>
      </c>
      <c r="O13" s="62">
        <f>魂核1!I13/汇总!$E13</f>
        <v>0</v>
      </c>
      <c r="P13" s="62">
        <f>魂兽1!I15/汇总!E13</f>
        <v>0</v>
      </c>
      <c r="R13">
        <f t="shared" si="0"/>
        <v>1</v>
      </c>
    </row>
    <row r="14" spans="1:18" x14ac:dyDescent="0.2">
      <c r="B14">
        <v>10</v>
      </c>
      <c r="D14" s="62">
        <f>星级!E14*(1+汇总!$BP14)/汇总!$E14</f>
        <v>5.7271157816958594E-2</v>
      </c>
      <c r="E14" s="62">
        <f>阶位!E14*(1+汇总!$BP14)/汇总!$E14</f>
        <v>1.0565541183473397E-2</v>
      </c>
      <c r="F14" s="62">
        <f>战魄!E14*(1+汇总!$BP14)/汇总!$E14</f>
        <v>0</v>
      </c>
      <c r="G14" s="62">
        <f>武魂!E14*(1+汇总!$BP14)/汇总!$E14</f>
        <v>0.13821515123080594</v>
      </c>
      <c r="H14" s="62">
        <f>众神殿!E14*(1+汇总!$BP14)/汇总!$E14</f>
        <v>0</v>
      </c>
      <c r="I14" s="62">
        <f>精神空间!E13*(1+汇总!$BP14)/汇总!$E14</f>
        <v>9.8743375546480336E-4</v>
      </c>
      <c r="J14" s="62">
        <f>天赋!D14*(1+汇总!$BP14)/汇总!$E14</f>
        <v>0</v>
      </c>
      <c r="K14" s="62">
        <f>化神!D13/汇总!$E14</f>
        <v>7.534279103636291E-3</v>
      </c>
      <c r="L14" s="62">
        <f>魂骨!C13/汇总!$E14</f>
        <v>0</v>
      </c>
      <c r="M14" s="62">
        <f>魂环!D13/汇总!$E14</f>
        <v>0</v>
      </c>
      <c r="N14" s="62">
        <f>神兵!E12/汇总!$E14</f>
        <v>0</v>
      </c>
      <c r="O14" s="62">
        <f>魂核1!I14/汇总!$E14</f>
        <v>0</v>
      </c>
      <c r="P14" s="62">
        <f>魂兽1!I16/汇总!E14</f>
        <v>0.78542643690966096</v>
      </c>
      <c r="R14">
        <f t="shared" si="0"/>
        <v>1</v>
      </c>
    </row>
    <row r="15" spans="1:18" x14ac:dyDescent="0.2">
      <c r="B15">
        <v>11</v>
      </c>
      <c r="D15" s="62">
        <f>星级!E15*(1+汇总!$BP15)/汇总!$E15</f>
        <v>6.2619804345500976E-2</v>
      </c>
      <c r="E15" s="62">
        <f>阶位!E15*(1+汇总!$BP15)/汇总!$E15</f>
        <v>1.0502067499950789E-2</v>
      </c>
      <c r="F15" s="62">
        <f>战魄!E15*(1+汇总!$BP15)/汇总!$E15</f>
        <v>0</v>
      </c>
      <c r="G15" s="62">
        <f>武魂!E15*(1+汇总!$BP15)/汇总!$E15</f>
        <v>0.13911225095745564</v>
      </c>
      <c r="H15" s="62">
        <f>众神殿!E15*(1+汇总!$BP15)/汇总!$E15</f>
        <v>0</v>
      </c>
      <c r="I15" s="62">
        <f>精神空间!E14*(1+汇总!$BP15)/汇总!$E15</f>
        <v>9.8150163550941947E-4</v>
      </c>
      <c r="J15" s="62">
        <f>天赋!D15*(1+汇总!$BP15)/汇总!$E15</f>
        <v>0</v>
      </c>
      <c r="K15" s="62">
        <f>化神!D14/汇总!$E15</f>
        <v>7.4755948941129628E-3</v>
      </c>
      <c r="L15" s="62">
        <f>魂骨!C14/汇总!$E15</f>
        <v>0</v>
      </c>
      <c r="M15" s="62">
        <f>魂环!D14/汇总!$E15</f>
        <v>0</v>
      </c>
      <c r="N15" s="62">
        <f>神兵!E13/汇总!$E15</f>
        <v>0</v>
      </c>
      <c r="O15" s="62">
        <f>魂核1!I15/汇总!$E15</f>
        <v>0</v>
      </c>
      <c r="P15" s="62">
        <f>魂兽1!I17/汇总!E15</f>
        <v>0.77930878066747011</v>
      </c>
      <c r="R15">
        <f t="shared" si="0"/>
        <v>0.99999999999999989</v>
      </c>
    </row>
    <row r="16" spans="1:18" x14ac:dyDescent="0.2">
      <c r="B16">
        <v>12</v>
      </c>
      <c r="D16" s="62">
        <f>星级!E16*(1+汇总!$BP16)/汇总!$E16</f>
        <v>6.7861193264120601E-2</v>
      </c>
      <c r="E16" s="62">
        <f>阶位!E16*(1+汇总!$BP16)/汇总!$E16</f>
        <v>1.0432683447213943E-2</v>
      </c>
      <c r="F16" s="62">
        <f>战魄!E16*(1+汇总!$BP16)/汇总!$E16</f>
        <v>0</v>
      </c>
      <c r="G16" s="62">
        <f>武魂!E16*(1+汇总!$BP16)/汇总!$E16</f>
        <v>0.13990920764886564</v>
      </c>
      <c r="H16" s="62">
        <f>众神殿!E16*(1+汇总!$BP16)/汇总!$E16</f>
        <v>0</v>
      </c>
      <c r="I16" s="62">
        <f>精神空间!E15*(1+汇总!$BP16)/汇总!$E16</f>
        <v>1.6087782885890662E-3</v>
      </c>
      <c r="J16" s="62">
        <f>天赋!D16*(1+汇总!$BP16)/汇总!$E16</f>
        <v>0</v>
      </c>
      <c r="K16" s="62">
        <f>化神!D15/汇总!$E16</f>
        <v>7.4129210457023155E-3</v>
      </c>
      <c r="L16" s="62">
        <f>魂骨!C15/汇总!$E16</f>
        <v>0</v>
      </c>
      <c r="M16" s="62">
        <f>魂环!D15/汇总!$E16</f>
        <v>0</v>
      </c>
      <c r="N16" s="62">
        <f>神兵!E14/汇总!$E16</f>
        <v>0</v>
      </c>
      <c r="O16" s="62">
        <f>魂核1!I16/汇总!$E16</f>
        <v>0</v>
      </c>
      <c r="P16" s="62">
        <f>魂兽1!I18/汇总!E16</f>
        <v>0.77277521630550838</v>
      </c>
      <c r="R16">
        <f t="shared" si="0"/>
        <v>1</v>
      </c>
    </row>
    <row r="17" spans="2:18" x14ac:dyDescent="0.2">
      <c r="B17">
        <v>13</v>
      </c>
      <c r="D17" s="62">
        <f>星级!E17*(1+汇总!$BP17)/汇总!$E17</f>
        <v>7.3079428518868991E-2</v>
      </c>
      <c r="E17" s="62">
        <f>阶位!E17*(1+汇总!$BP17)/汇总!$E17</f>
        <v>1.037068813198804E-2</v>
      </c>
      <c r="F17" s="62">
        <f>战魄!E17*(1+汇总!$BP17)/汇总!$E17</f>
        <v>0</v>
      </c>
      <c r="G17" s="62">
        <f>武魂!E17*(1+汇总!$BP17)/汇总!$E17</f>
        <v>0.14078364214884145</v>
      </c>
      <c r="H17" s="62">
        <f>众神殿!E17*(1+汇总!$BP17)/汇总!$E17</f>
        <v>0</v>
      </c>
      <c r="I17" s="62">
        <f>精神空间!E16*(1+汇总!$BP17)/汇总!$E17</f>
        <v>1.5992182633439499E-3</v>
      </c>
      <c r="J17" s="62">
        <f>天赋!D17*(1+汇总!$BP17)/汇总!$E17</f>
        <v>0</v>
      </c>
      <c r="K17" s="62">
        <f>化神!D16/汇总!$E17</f>
        <v>7.3557117091036647E-3</v>
      </c>
      <c r="L17" s="62">
        <f>魂骨!C16/汇总!$E17</f>
        <v>0</v>
      </c>
      <c r="M17" s="62">
        <f>魂环!D16/汇总!$E17</f>
        <v>0</v>
      </c>
      <c r="N17" s="62">
        <f>神兵!E15/汇总!$E17</f>
        <v>0</v>
      </c>
      <c r="O17" s="62">
        <f>魂核1!I17/汇总!$E17</f>
        <v>0</v>
      </c>
      <c r="P17" s="62">
        <f>魂兽1!I19/汇总!E17</f>
        <v>0.76681131122785384</v>
      </c>
      <c r="R17">
        <f t="shared" si="0"/>
        <v>0.99999999999999989</v>
      </c>
    </row>
    <row r="18" spans="2:18" x14ac:dyDescent="0.2">
      <c r="B18">
        <v>14</v>
      </c>
      <c r="D18" s="62">
        <f>星级!E18*(1+汇总!$BP18)/汇总!$E18</f>
        <v>7.7864271020373993E-2</v>
      </c>
      <c r="E18" s="62">
        <f>阶位!E18*(1+汇总!$BP18)/汇总!$E18</f>
        <v>1.4623523806166298E-2</v>
      </c>
      <c r="F18" s="62">
        <f>战魄!E18*(1+汇总!$BP18)/汇总!$E18</f>
        <v>0</v>
      </c>
      <c r="G18" s="62">
        <f>武魂!E18*(1+汇总!$BP18)/汇总!$E18</f>
        <v>0.14097470106177787</v>
      </c>
      <c r="H18" s="62">
        <f>众神殿!E18*(1+汇总!$BP18)/汇总!$E18</f>
        <v>0</v>
      </c>
      <c r="I18" s="62">
        <f>精神空间!E17*(1+汇总!$BP18)/汇总!$E18</f>
        <v>1.9657851673862891E-3</v>
      </c>
      <c r="J18" s="62">
        <f>天赋!D18*(1+汇总!$BP18)/汇总!$E18</f>
        <v>0</v>
      </c>
      <c r="K18" s="62">
        <f>化神!D17/汇总!$E18</f>
        <v>7.2645423776285627E-3</v>
      </c>
      <c r="L18" s="62">
        <f>魂骨!C17/汇总!$E18</f>
        <v>0</v>
      </c>
      <c r="M18" s="62">
        <f>魂环!D17/汇总!$E18</f>
        <v>0</v>
      </c>
      <c r="N18" s="62">
        <f>神兵!E16/汇总!$E18</f>
        <v>0</v>
      </c>
      <c r="O18" s="62">
        <f>魂核1!I18/汇总!$E18</f>
        <v>0</v>
      </c>
      <c r="P18" s="62">
        <f>魂兽1!I20/汇总!E18</f>
        <v>0.75730717656666691</v>
      </c>
      <c r="R18">
        <f t="shared" si="0"/>
        <v>0.99999999999999989</v>
      </c>
    </row>
    <row r="19" spans="2:18" x14ac:dyDescent="0.2">
      <c r="B19">
        <v>15</v>
      </c>
      <c r="D19" s="62">
        <f>星级!E19*(1+汇总!$BP19)/汇总!$E19</f>
        <v>8.4017163270040149E-2</v>
      </c>
      <c r="E19" s="62">
        <f>阶位!E19*(1+汇总!$BP19)/汇总!$E19</f>
        <v>1.4727146435265657E-2</v>
      </c>
      <c r="F19" s="62">
        <f>战魄!E19*(1+汇总!$BP19)/汇总!$E19</f>
        <v>0</v>
      </c>
      <c r="G19" s="62">
        <f>武魂!E19*(1+汇总!$BP19)/汇总!$E19</f>
        <v>0.14409397386636444</v>
      </c>
      <c r="H19" s="62">
        <f>众神殿!E19*(1+汇总!$BP19)/汇总!$E19</f>
        <v>0</v>
      </c>
      <c r="I19" s="62">
        <f>精神空间!E18*(1+汇总!$BP19)/汇总!$E19</f>
        <v>1.9797147667078427E-3</v>
      </c>
      <c r="J19" s="62">
        <f>天赋!D19*(1+汇总!$BP19)/汇总!$E19</f>
        <v>0</v>
      </c>
      <c r="K19" s="62">
        <f>化神!D18/汇总!$E19</f>
        <v>7.1753264186494373E-3</v>
      </c>
      <c r="L19" s="62">
        <f>魂骨!C18/汇总!$E19</f>
        <v>0</v>
      </c>
      <c r="M19" s="62">
        <f>魂环!D18/汇总!$E19</f>
        <v>0</v>
      </c>
      <c r="N19" s="62">
        <f>神兵!E17/汇总!$E19</f>
        <v>0</v>
      </c>
      <c r="O19" s="62">
        <f>魂核1!I19/汇总!$E19</f>
        <v>0</v>
      </c>
      <c r="P19" s="62">
        <f>魂兽1!I21/汇总!E19</f>
        <v>0.74800667524297249</v>
      </c>
      <c r="R19">
        <f t="shared" si="0"/>
        <v>1</v>
      </c>
    </row>
    <row r="20" spans="2:18" x14ac:dyDescent="0.2">
      <c r="B20">
        <v>16</v>
      </c>
      <c r="D20" s="62">
        <f>星级!E20*(1+汇总!$BP20)/汇总!$E20</f>
        <v>8.8991350644509776E-2</v>
      </c>
      <c r="E20" s="62">
        <f>阶位!E20*(1+汇总!$BP20)/汇总!$E20</f>
        <v>1.462411742811179E-2</v>
      </c>
      <c r="F20" s="62">
        <f>战魄!E20*(1+汇总!$BP20)/汇总!$E20</f>
        <v>0</v>
      </c>
      <c r="G20" s="62">
        <f>武魂!E20*(1+汇总!$BP20)/汇总!$E20</f>
        <v>0.14477368005815136</v>
      </c>
      <c r="H20" s="62">
        <f>众神殿!E20*(1+汇总!$BP20)/汇总!$E20</f>
        <v>0</v>
      </c>
      <c r="I20" s="62">
        <f>精神空间!E19*(1+汇总!$BP20)/汇总!$E20</f>
        <v>3.0207193376099763E-3</v>
      </c>
      <c r="J20" s="62">
        <f>天赋!D20*(1+汇总!$BP20)/汇总!$E20</f>
        <v>0</v>
      </c>
      <c r="K20" s="62">
        <f>化神!D19/汇总!$E20</f>
        <v>7.1126940828512694E-3</v>
      </c>
      <c r="L20" s="62">
        <f>魂骨!C19/汇总!$E20</f>
        <v>0</v>
      </c>
      <c r="M20" s="62">
        <f>魂环!D19/汇总!$E20</f>
        <v>0</v>
      </c>
      <c r="N20" s="62">
        <f>神兵!E18/汇总!$E20</f>
        <v>0</v>
      </c>
      <c r="O20" s="62">
        <f>魂核1!I20/汇总!$E20</f>
        <v>0</v>
      </c>
      <c r="P20" s="62">
        <f>魂兽1!I22/汇总!E20</f>
        <v>0.7414774384487659</v>
      </c>
      <c r="R20">
        <f t="shared" si="0"/>
        <v>1</v>
      </c>
    </row>
    <row r="21" spans="2:18" x14ac:dyDescent="0.2">
      <c r="B21">
        <v>17</v>
      </c>
      <c r="D21" s="62">
        <f>星级!E21*(1+汇总!$BP21)/汇总!$E21</f>
        <v>9.3994460130299912E-2</v>
      </c>
      <c r="E21" s="62">
        <f>阶位!E21*(1+汇总!$BP21)/汇总!$E21</f>
        <v>1.4537682728063628E-2</v>
      </c>
      <c r="F21" s="62">
        <f>战魄!E21*(1+汇总!$BP21)/汇总!$E21</f>
        <v>0</v>
      </c>
      <c r="G21" s="62">
        <f>武魂!E21*(1+汇总!$BP21)/汇总!$E21</f>
        <v>0.14559579814769438</v>
      </c>
      <c r="H21" s="62">
        <f>众神殿!E21*(1+汇总!$BP21)/汇总!$E21</f>
        <v>0</v>
      </c>
      <c r="I21" s="62">
        <f>精神空间!E20*(1+汇总!$BP21)/汇总!$E21</f>
        <v>3.0028656126819954E-3</v>
      </c>
      <c r="J21" s="62">
        <f>天赋!D21*(1+汇总!$BP21)/汇总!$E21</f>
        <v>0</v>
      </c>
      <c r="K21" s="62">
        <f>化神!D20/汇总!$E21</f>
        <v>7.058336847463347E-3</v>
      </c>
      <c r="L21" s="62">
        <f>魂骨!C20/汇总!$E21</f>
        <v>0</v>
      </c>
      <c r="M21" s="62">
        <f>魂环!D20/汇总!$E21</f>
        <v>0</v>
      </c>
      <c r="N21" s="62">
        <f>神兵!E19/汇总!$E21</f>
        <v>0</v>
      </c>
      <c r="O21" s="62">
        <f>魂核1!I21/汇总!$E21</f>
        <v>0</v>
      </c>
      <c r="P21" s="62">
        <f>魂兽1!I23/汇总!E21</f>
        <v>0.73581085653379674</v>
      </c>
      <c r="R21">
        <f t="shared" si="0"/>
        <v>1</v>
      </c>
    </row>
    <row r="22" spans="2:18" x14ac:dyDescent="0.2">
      <c r="B22">
        <v>18</v>
      </c>
      <c r="D22" s="62">
        <f>星级!E22*(1+汇总!$BP22)/汇总!$E22</f>
        <v>9.8351135351670504E-2</v>
      </c>
      <c r="E22" s="62">
        <f>阶位!E22*(1+汇总!$BP22)/汇总!$E22</f>
        <v>2.0301407728242332E-2</v>
      </c>
      <c r="F22" s="62">
        <f>战魄!E22*(1+汇总!$BP22)/汇总!$E22</f>
        <v>0</v>
      </c>
      <c r="G22" s="62">
        <f>武魂!E22*(1+汇总!$BP22)/汇总!$E22</f>
        <v>0.1455386723672315</v>
      </c>
      <c r="H22" s="62">
        <f>众神殿!E22*(1+汇总!$BP22)/汇总!$E22</f>
        <v>0</v>
      </c>
      <c r="I22" s="62">
        <f>精神空间!E21*(1+汇总!$BP22)/汇总!$E22</f>
        <v>2.9674911528521273E-3</v>
      </c>
      <c r="J22" s="62">
        <f>天赋!D22*(1+汇总!$BP22)/汇总!$E22</f>
        <v>0</v>
      </c>
      <c r="K22" s="62">
        <f>化神!D21/汇总!$E22</f>
        <v>6.9630572254639287E-3</v>
      </c>
      <c r="L22" s="62">
        <f>魂骨!C21/汇总!$E22</f>
        <v>0</v>
      </c>
      <c r="M22" s="62">
        <f>魂环!D21/汇总!$E22</f>
        <v>0</v>
      </c>
      <c r="N22" s="62">
        <f>神兵!E20/汇总!$E22</f>
        <v>0</v>
      </c>
      <c r="O22" s="62">
        <f>魂核1!I22/汇总!$E22</f>
        <v>0</v>
      </c>
      <c r="P22" s="62">
        <f>魂兽1!I24/汇总!E22</f>
        <v>0.72587823617453961</v>
      </c>
      <c r="R22">
        <f t="shared" si="0"/>
        <v>1</v>
      </c>
    </row>
    <row r="23" spans="2:18" x14ac:dyDescent="0.2">
      <c r="B23">
        <v>19</v>
      </c>
      <c r="D23" s="62">
        <f>星级!E23*(1+汇总!$BP23)/汇总!$E23</f>
        <v>0.10214175545488263</v>
      </c>
      <c r="E23" s="62">
        <f>阶位!E23*(1+汇总!$BP23)/汇总!$E23</f>
        <v>2.2291372220416762E-2</v>
      </c>
      <c r="F23" s="62">
        <f>战魄!E23*(1+汇总!$BP23)/汇总!$E23</f>
        <v>0</v>
      </c>
      <c r="G23" s="62">
        <f>武魂!E23*(1+汇总!$BP23)/汇总!$E23</f>
        <v>0.14482412565606873</v>
      </c>
      <c r="H23" s="62">
        <f>众神殿!E23*(1+汇总!$BP23)/汇总!$E23</f>
        <v>0</v>
      </c>
      <c r="I23" s="62">
        <f>精神空间!E22*(1+汇总!$BP23)/汇总!$E23</f>
        <v>2.9196599789735054E-3</v>
      </c>
      <c r="J23" s="62">
        <f>天赋!D23*(1+汇总!$BP23)/汇总!$E23</f>
        <v>0</v>
      </c>
      <c r="K23" s="62">
        <f>化神!D22/汇总!$E23</f>
        <v>1.488473038222273E-2</v>
      </c>
      <c r="L23" s="62">
        <f>魂骨!C22/汇总!$E23</f>
        <v>0</v>
      </c>
      <c r="M23" s="62">
        <f>魂环!D22/汇总!$E23</f>
        <v>0</v>
      </c>
      <c r="N23" s="62">
        <f>神兵!E21/汇总!$E23</f>
        <v>0</v>
      </c>
      <c r="O23" s="62">
        <f>魂核1!I23/汇总!$E23</f>
        <v>0</v>
      </c>
      <c r="P23" s="62">
        <f>魂兽1!I25/汇总!E23</f>
        <v>0.71293835630743574</v>
      </c>
      <c r="R23">
        <f t="shared" si="0"/>
        <v>1</v>
      </c>
    </row>
    <row r="24" spans="2:18" x14ac:dyDescent="0.2">
      <c r="B24">
        <v>20</v>
      </c>
      <c r="D24" s="62">
        <f>星级!E24*(1+汇总!$BP24)/汇总!$E24</f>
        <v>0.10811078729805598</v>
      </c>
      <c r="E24" s="62">
        <f>阶位!E24*(1+汇总!$BP24)/汇总!$E24</f>
        <v>2.2414348573433159E-2</v>
      </c>
      <c r="F24" s="62">
        <f>战魄!E24*(1+汇总!$BP24)/汇总!$E24</f>
        <v>0</v>
      </c>
      <c r="G24" s="62">
        <f>武魂!E24*(1+汇总!$BP24)/汇总!$E24</f>
        <v>0.14766936316100576</v>
      </c>
      <c r="H24" s="62">
        <f>众神殿!E24*(1+汇总!$BP24)/汇总!$E24</f>
        <v>0</v>
      </c>
      <c r="I24" s="62">
        <f>精神空间!E23*(1+汇总!$BP24)/汇总!$E24</f>
        <v>3.6813587054079409E-3</v>
      </c>
      <c r="J24" s="62">
        <f>天赋!D24*(1+汇总!$BP24)/汇总!$E24</f>
        <v>0</v>
      </c>
      <c r="K24" s="62">
        <f>化神!D23/汇总!$E24</f>
        <v>1.4686376997400837E-2</v>
      </c>
      <c r="L24" s="62">
        <f>魂骨!C23/汇总!$E24</f>
        <v>0</v>
      </c>
      <c r="M24" s="62">
        <f>魂环!D23/汇总!$E24</f>
        <v>0</v>
      </c>
      <c r="N24" s="62">
        <f>神兵!E22/汇总!$E24</f>
        <v>0</v>
      </c>
      <c r="O24" s="62">
        <f>魂核1!I24/汇总!$E24</f>
        <v>0</v>
      </c>
      <c r="P24" s="62">
        <f>魂兽1!I26/汇总!E24</f>
        <v>0.70343776526469626</v>
      </c>
      <c r="R24">
        <f t="shared" si="0"/>
        <v>1</v>
      </c>
    </row>
    <row r="25" spans="2:18" x14ac:dyDescent="0.2">
      <c r="B25">
        <v>21</v>
      </c>
      <c r="D25" s="62">
        <f>星级!E25*(1+汇总!$BP25)/汇总!$E25</f>
        <v>0.11285897489093677</v>
      </c>
      <c r="E25" s="62">
        <f>阶位!E25*(1+汇总!$BP25)/汇总!$E25</f>
        <v>2.228455128183111E-2</v>
      </c>
      <c r="F25" s="62">
        <f>战魄!E25*(1+汇总!$BP25)/汇总!$E25</f>
        <v>0</v>
      </c>
      <c r="G25" s="62">
        <f>武魂!E25*(1+汇总!$BP25)/汇总!$E25</f>
        <v>0.14844504047697038</v>
      </c>
      <c r="H25" s="62">
        <f>众神殿!E25*(1+汇总!$BP25)/汇总!$E25</f>
        <v>0</v>
      </c>
      <c r="I25" s="62">
        <f>精神空间!E24*(1+汇总!$BP25)/汇总!$E25</f>
        <v>3.6600406471198705E-3</v>
      </c>
      <c r="J25" s="62">
        <f>天赋!D25*(1+汇总!$BP25)/汇总!$E25</f>
        <v>0</v>
      </c>
      <c r="K25" s="62">
        <f>化神!D24/汇总!$E25</f>
        <v>1.4576498745310775E-2</v>
      </c>
      <c r="L25" s="62">
        <f>魂骨!C24/汇总!$E25</f>
        <v>0</v>
      </c>
      <c r="M25" s="62">
        <f>魂环!D24/汇总!$E25</f>
        <v>0</v>
      </c>
      <c r="N25" s="62">
        <f>神兵!E23/汇总!$E25</f>
        <v>0</v>
      </c>
      <c r="O25" s="62">
        <f>魂核1!I25/汇总!$E25</f>
        <v>0</v>
      </c>
      <c r="P25" s="62">
        <f>魂兽1!I27/汇总!E25</f>
        <v>0.69817489395783117</v>
      </c>
      <c r="R25">
        <f t="shared" si="0"/>
        <v>1</v>
      </c>
    </row>
    <row r="26" spans="2:18" x14ac:dyDescent="0.2">
      <c r="B26">
        <v>22</v>
      </c>
      <c r="D26" s="62">
        <f>星级!E26*(1+汇总!$BP26)/汇总!$E26</f>
        <v>0.11755200549036329</v>
      </c>
      <c r="E26" s="62">
        <f>阶位!E26*(1+汇总!$BP26)/汇总!$E26</f>
        <v>2.215615777463352E-2</v>
      </c>
      <c r="F26" s="62">
        <f>战魄!E26*(1+汇总!$BP26)/汇总!$E26</f>
        <v>0</v>
      </c>
      <c r="G26" s="62">
        <f>武魂!E26*(1+汇总!$BP26)/汇总!$E26</f>
        <v>0.14921117425429731</v>
      </c>
      <c r="H26" s="62">
        <f>众神殿!E26*(1+汇总!$BP26)/汇总!$E26</f>
        <v>0</v>
      </c>
      <c r="I26" s="62">
        <f>精神空间!E25*(1+汇总!$BP26)/汇总!$E26</f>
        <v>3.6389531480167324E-3</v>
      </c>
      <c r="J26" s="62">
        <f>天赋!D26*(1+汇总!$BP26)/汇总!$E26</f>
        <v>0</v>
      </c>
      <c r="K26" s="62">
        <f>化神!D25/汇总!$E26</f>
        <v>1.446791026161259E-2</v>
      </c>
      <c r="L26" s="62">
        <f>魂骨!C25/汇总!$E26</f>
        <v>0</v>
      </c>
      <c r="M26" s="62">
        <f>魂环!D25/汇总!$E26</f>
        <v>0</v>
      </c>
      <c r="N26" s="62">
        <f>神兵!E24/汇总!$E26</f>
        <v>0</v>
      </c>
      <c r="O26" s="62">
        <f>魂核1!I26/汇总!$E26</f>
        <v>0</v>
      </c>
      <c r="P26" s="62">
        <f>魂兽1!I28/汇总!E26</f>
        <v>0.69297379907107648</v>
      </c>
      <c r="R26">
        <f t="shared" si="0"/>
        <v>0.99999999999999989</v>
      </c>
    </row>
    <row r="27" spans="2:18" x14ac:dyDescent="0.2">
      <c r="B27">
        <v>23</v>
      </c>
      <c r="D27" s="62">
        <f>星级!E27*(1+汇总!$BP27)/汇总!$E27</f>
        <v>0.12219077214934758</v>
      </c>
      <c r="E27" s="62">
        <f>阶位!E27*(1+汇总!$BP27)/汇总!$E27</f>
        <v>2.2029145953461837E-2</v>
      </c>
      <c r="F27" s="62">
        <f>战魄!E27*(1+汇总!$BP27)/汇总!$E27</f>
        <v>0</v>
      </c>
      <c r="G27" s="62">
        <f>武魂!E27*(1+汇总!$BP27)/汇总!$E27</f>
        <v>0.1499679222442547</v>
      </c>
      <c r="H27" s="62">
        <f>众神殿!E27*(1+汇总!$BP27)/汇总!$E27</f>
        <v>0</v>
      </c>
      <c r="I27" s="62">
        <f>精神空间!E26*(1+汇总!$BP27)/汇总!$E27</f>
        <v>3.6180925786351049E-3</v>
      </c>
      <c r="J27" s="62">
        <f>天赋!D27*(1+汇总!$BP27)/汇总!$E27</f>
        <v>0</v>
      </c>
      <c r="K27" s="62">
        <f>化神!D26/汇总!$E27</f>
        <v>1.436059058243927E-2</v>
      </c>
      <c r="L27" s="62">
        <f>魂骨!C26/汇总!$E27</f>
        <v>0</v>
      </c>
      <c r="M27" s="62">
        <f>魂环!D26/汇总!$E27</f>
        <v>0</v>
      </c>
      <c r="N27" s="62">
        <f>神兵!E25/汇总!$E27</f>
        <v>0</v>
      </c>
      <c r="O27" s="62">
        <f>魂核1!I27/汇总!$E27</f>
        <v>0</v>
      </c>
      <c r="P27" s="62">
        <f>魂兽1!I29/汇总!E27</f>
        <v>0.68783347649186144</v>
      </c>
      <c r="R27">
        <f t="shared" si="0"/>
        <v>1</v>
      </c>
    </row>
    <row r="28" spans="2:18" x14ac:dyDescent="0.2">
      <c r="B28">
        <v>24</v>
      </c>
      <c r="D28" s="62">
        <f>星级!E28*(1+汇总!$BP28)/汇总!$E28</f>
        <v>0.12604718672023782</v>
      </c>
      <c r="E28" s="62">
        <f>阶位!E28*(1+汇总!$BP28)/汇总!$E28</f>
        <v>2.7527546525109407E-2</v>
      </c>
      <c r="F28" s="62">
        <f>战魄!E28*(1+汇总!$BP28)/汇总!$E28</f>
        <v>0</v>
      </c>
      <c r="G28" s="62">
        <f>武魂!E28*(1+汇总!$BP28)/汇总!$E28</f>
        <v>0.14984882549248973</v>
      </c>
      <c r="H28" s="62">
        <f>众神殿!E28*(1+汇总!$BP28)/汇总!$E28</f>
        <v>0</v>
      </c>
      <c r="I28" s="62">
        <f>精神空间!E27*(1+汇总!$BP28)/汇总!$E28</f>
        <v>3.5767700254665186E-3</v>
      </c>
      <c r="J28" s="62">
        <f>天赋!D28*(1+汇总!$BP28)/汇总!$E28</f>
        <v>0</v>
      </c>
      <c r="K28" s="62">
        <f>化神!D27/汇总!$E28</f>
        <v>1.4172555734997663E-2</v>
      </c>
      <c r="L28" s="62">
        <f>魂骨!C27/汇总!$E28</f>
        <v>0</v>
      </c>
      <c r="M28" s="62">
        <f>魂环!D27/汇总!$E28</f>
        <v>0</v>
      </c>
      <c r="N28" s="62">
        <f>神兵!E26/汇总!$E28</f>
        <v>0</v>
      </c>
      <c r="O28" s="62">
        <f>魂核1!I28/汇总!$E28</f>
        <v>0</v>
      </c>
      <c r="P28" s="62">
        <f>魂兽1!I30/汇总!E28</f>
        <v>0.67882711550169883</v>
      </c>
      <c r="R28">
        <f t="shared" si="0"/>
        <v>1</v>
      </c>
    </row>
    <row r="29" spans="2:18" x14ac:dyDescent="0.2">
      <c r="B29">
        <v>25</v>
      </c>
      <c r="D29" s="62">
        <f>星级!E29*(1+汇总!$BP29)/汇总!$E29</f>
        <v>0.12993192809373838</v>
      </c>
      <c r="E29" s="62">
        <f>阶位!E29*(1+汇总!$BP29)/汇总!$E29</f>
        <v>3.0646013384867946E-2</v>
      </c>
      <c r="F29" s="62">
        <f>战魄!E29*(1+汇总!$BP29)/汇总!$E29</f>
        <v>0</v>
      </c>
      <c r="G29" s="62">
        <f>武魂!E29*(1+汇总!$BP29)/汇总!$E29</f>
        <v>0.15045104700298034</v>
      </c>
      <c r="H29" s="62">
        <f>众神殿!E29*(1+汇总!$BP29)/汇总!$E29</f>
        <v>0</v>
      </c>
      <c r="I29" s="62">
        <f>精神空间!E28*(1+汇总!$BP29)/汇总!$E29</f>
        <v>4.34599897416987E-3</v>
      </c>
      <c r="J29" s="62">
        <f>天赋!D29*(1+汇总!$BP29)/汇总!$E29</f>
        <v>0</v>
      </c>
      <c r="K29" s="62">
        <f>化神!D28/汇总!$E29</f>
        <v>1.4001285354928705E-2</v>
      </c>
      <c r="L29" s="62">
        <f>魂骨!C28/汇总!$E29</f>
        <v>0</v>
      </c>
      <c r="M29" s="62">
        <f>魂环!D28/汇总!$E29</f>
        <v>0</v>
      </c>
      <c r="N29" s="62">
        <f>神兵!E27/汇总!$E29</f>
        <v>0</v>
      </c>
      <c r="O29" s="62">
        <f>魂核1!I29/汇总!$E29</f>
        <v>0</v>
      </c>
      <c r="P29" s="62">
        <f>魂兽1!I31/汇总!E29</f>
        <v>0.67062372718931484</v>
      </c>
      <c r="R29">
        <f t="shared" si="0"/>
        <v>1</v>
      </c>
    </row>
    <row r="30" spans="2:18" x14ac:dyDescent="0.2">
      <c r="B30">
        <v>26</v>
      </c>
      <c r="D30" s="62">
        <f>星级!E30*(1+汇总!$BP30)/汇总!$E30</f>
        <v>0.13590585712182196</v>
      </c>
      <c r="E30" s="62">
        <f>阶位!E30*(1+汇总!$BP30)/汇总!$E30</f>
        <v>3.0822150620466254E-2</v>
      </c>
      <c r="F30" s="62">
        <f>战魄!E30*(1+汇总!$BP30)/汇总!$E30</f>
        <v>0</v>
      </c>
      <c r="G30" s="62">
        <f>武魂!E30*(1+汇总!$BP30)/汇总!$E30</f>
        <v>0.15290192998457597</v>
      </c>
      <c r="H30" s="62">
        <f>众神殿!E30*(1+汇总!$BP30)/汇总!$E30</f>
        <v>0</v>
      </c>
      <c r="I30" s="62">
        <f>精神空间!E29*(1+汇总!$BP30)/汇总!$E30</f>
        <v>4.3709775002707986E-3</v>
      </c>
      <c r="J30" s="62">
        <f>天赋!D30*(1+汇总!$BP30)/汇总!$E30</f>
        <v>0</v>
      </c>
      <c r="K30" s="62">
        <f>化神!D29/汇总!$E30</f>
        <v>1.3824876263871326E-2</v>
      </c>
      <c r="L30" s="62">
        <f>魂骨!C29/汇总!$E30</f>
        <v>0</v>
      </c>
      <c r="M30" s="62">
        <f>魂环!D29/汇总!$E30</f>
        <v>0</v>
      </c>
      <c r="N30" s="62">
        <f>神兵!E28/汇总!$E30</f>
        <v>0</v>
      </c>
      <c r="O30" s="62">
        <f>魂核1!I30/汇总!$E30</f>
        <v>0</v>
      </c>
      <c r="P30" s="62">
        <f>魂兽1!I32/汇总!E30</f>
        <v>0.66217420850899356</v>
      </c>
      <c r="R30">
        <f t="shared" si="0"/>
        <v>0.99999999999999989</v>
      </c>
    </row>
    <row r="31" spans="2:18" x14ac:dyDescent="0.2">
      <c r="B31">
        <v>27</v>
      </c>
      <c r="D31" s="62">
        <f>星级!E31*(1+汇总!$BP31)/汇总!$E31</f>
        <v>0.14033392812673473</v>
      </c>
      <c r="E31" s="62">
        <f>阶位!E31*(1+汇总!$BP31)/汇总!$E31</f>
        <v>3.0647639475953566E-2</v>
      </c>
      <c r="F31" s="62">
        <f>战魄!E31*(1+汇总!$BP31)/汇总!$E31</f>
        <v>0</v>
      </c>
      <c r="G31" s="62">
        <f>武魂!E31*(1+汇总!$BP31)/汇总!$E31</f>
        <v>0.15361340693089592</v>
      </c>
      <c r="H31" s="62">
        <f>众神殿!E31*(1+汇总!$BP31)/汇总!$E31</f>
        <v>0</v>
      </c>
      <c r="I31" s="62">
        <f>精神空间!E30*(1+汇总!$BP31)/汇总!$E31</f>
        <v>4.3462295748062808E-3</v>
      </c>
      <c r="J31" s="62">
        <f>天赋!D31*(1+汇总!$BP31)/汇总!$E31</f>
        <v>0</v>
      </c>
      <c r="K31" s="62">
        <f>化神!D30/汇总!$E31</f>
        <v>1.3723842277243837E-2</v>
      </c>
      <c r="L31" s="62">
        <f>魂骨!C30/汇总!$E31</f>
        <v>0</v>
      </c>
      <c r="M31" s="62">
        <f>魂环!D30/汇总!$E31</f>
        <v>0</v>
      </c>
      <c r="N31" s="62">
        <f>神兵!E29/汇总!$E31</f>
        <v>0</v>
      </c>
      <c r="O31" s="62">
        <f>魂核1!I31/汇总!$E31</f>
        <v>0</v>
      </c>
      <c r="P31" s="62">
        <f>魂兽1!I33/汇总!E31</f>
        <v>0.65733495361436567</v>
      </c>
      <c r="R31">
        <f t="shared" si="0"/>
        <v>1</v>
      </c>
    </row>
    <row r="32" spans="2:18" x14ac:dyDescent="0.2">
      <c r="B32">
        <v>28</v>
      </c>
      <c r="D32" s="62">
        <f>星级!E32*(1+汇总!$BP32)/汇总!$E32</f>
        <v>0.14471160968750257</v>
      </c>
      <c r="E32" s="62">
        <f>阶位!E32*(1+汇总!$BP32)/汇总!$E32</f>
        <v>3.0474981843057809E-2</v>
      </c>
      <c r="F32" s="62">
        <f>战魄!E32*(1+汇总!$BP32)/汇总!$E32</f>
        <v>0</v>
      </c>
      <c r="G32" s="62">
        <f>武魂!E32*(1+汇总!$BP32)/汇总!$E32</f>
        <v>0.15431630813170627</v>
      </c>
      <c r="H32" s="62">
        <f>众神殿!E32*(1+汇总!$BP32)/汇总!$E32</f>
        <v>0</v>
      </c>
      <c r="I32" s="62">
        <f>精神空间!E31*(1+汇总!$BP32)/汇总!$E32</f>
        <v>4.3217445011353908E-3</v>
      </c>
      <c r="J32" s="62">
        <f>天赋!D32*(1+汇总!$BP32)/汇总!$E32</f>
        <v>0</v>
      </c>
      <c r="K32" s="62">
        <f>化神!D31/汇总!$E32</f>
        <v>1.3623970907558104E-2</v>
      </c>
      <c r="L32" s="62">
        <f>魂骨!C31/汇总!$E32</f>
        <v>0</v>
      </c>
      <c r="M32" s="62">
        <f>魂环!D31/汇总!$E32</f>
        <v>0</v>
      </c>
      <c r="N32" s="62">
        <f>神兵!E30/汇总!$E32</f>
        <v>0</v>
      </c>
      <c r="O32" s="62">
        <f>魂核1!I32/汇总!$E32</f>
        <v>0</v>
      </c>
      <c r="P32" s="62">
        <f>魂兽1!I34/汇总!E32</f>
        <v>0.65255138492903986</v>
      </c>
      <c r="R32">
        <f t="shared" si="0"/>
        <v>1</v>
      </c>
    </row>
    <row r="33" spans="2:18" x14ac:dyDescent="0.2">
      <c r="B33">
        <v>29</v>
      </c>
      <c r="D33" s="62">
        <f>星级!E33*(1+汇总!$BP33)/汇总!$E33</f>
        <v>0.14903970356776572</v>
      </c>
      <c r="E33" s="62">
        <f>阶位!E33*(1+汇总!$BP33)/汇总!$E33</f>
        <v>3.0304149001293627E-2</v>
      </c>
      <c r="F33" s="62">
        <f>战魄!E33*(1+汇总!$BP33)/汇总!$E33</f>
        <v>0</v>
      </c>
      <c r="G33" s="62">
        <f>武魂!E33*(1+汇总!$BP33)/汇总!$E33</f>
        <v>0.15501077283311712</v>
      </c>
      <c r="H33" s="62">
        <f>众神殿!E33*(1+汇总!$BP33)/汇总!$E33</f>
        <v>0</v>
      </c>
      <c r="I33" s="62">
        <f>精神空间!E32*(1+汇总!$BP33)/汇总!$E33</f>
        <v>4.2975182063238037E-3</v>
      </c>
      <c r="J33" s="62">
        <f>天赋!D33*(1+汇总!$BP33)/汇总!$E33</f>
        <v>0</v>
      </c>
      <c r="K33" s="62">
        <f>化神!D32/汇总!$E33</f>
        <v>1.3525243580856449E-2</v>
      </c>
      <c r="L33" s="62">
        <f>魂骨!C32/汇总!$E33</f>
        <v>0</v>
      </c>
      <c r="M33" s="62">
        <f>魂环!D32/汇总!$E33</f>
        <v>0</v>
      </c>
      <c r="N33" s="62">
        <f>神兵!E31/汇总!$E33</f>
        <v>0</v>
      </c>
      <c r="O33" s="62">
        <f>魂核1!I33/汇总!$E33</f>
        <v>0</v>
      </c>
      <c r="P33" s="62">
        <f>魂兽1!I35/汇总!E33</f>
        <v>0.64782261281064324</v>
      </c>
      <c r="R33">
        <f t="shared" si="0"/>
        <v>1</v>
      </c>
    </row>
    <row r="34" spans="2:18" x14ac:dyDescent="0.2">
      <c r="B34">
        <v>30</v>
      </c>
      <c r="D34" s="62">
        <f>星级!E34*(1+汇总!$BP34)/汇总!$E34</f>
        <v>0.15439432755119775</v>
      </c>
      <c r="E34" s="62">
        <f>阶位!E34*(1+汇总!$BP34)/汇总!$E34</f>
        <v>3.3008442441980208E-2</v>
      </c>
      <c r="F34" s="62">
        <f>战魄!E34*(1+汇总!$BP34)/汇总!$E34</f>
        <v>0</v>
      </c>
      <c r="G34" s="62">
        <f>武魂!E34*(1+汇总!$BP34)/汇总!$E34</f>
        <v>0.15725257472308232</v>
      </c>
      <c r="H34" s="62">
        <f>众神殿!E34*(1+汇总!$BP34)/汇总!$E34</f>
        <v>0</v>
      </c>
      <c r="I34" s="62">
        <f>精神空间!E33*(1+汇总!$BP34)/汇总!$E34</f>
        <v>4.8802804685723431E-3</v>
      </c>
      <c r="J34" s="62">
        <f>天赋!D34*(1+汇总!$BP34)/汇总!$E34</f>
        <v>0</v>
      </c>
      <c r="K34" s="62">
        <f>化神!D33/汇总!$E34</f>
        <v>1.3302665193544767E-2</v>
      </c>
      <c r="L34" s="62">
        <f>魂骨!C33/汇总!$E34</f>
        <v>0</v>
      </c>
      <c r="M34" s="62">
        <f>魂环!D33/汇总!$E34</f>
        <v>0</v>
      </c>
      <c r="N34" s="62">
        <f>神兵!E32/汇总!$E34</f>
        <v>0</v>
      </c>
      <c r="O34" s="62">
        <f>魂核1!I34/汇总!$E34</f>
        <v>0</v>
      </c>
      <c r="P34" s="62">
        <f>魂兽1!I36/汇总!E34</f>
        <v>0.63716170962162266</v>
      </c>
      <c r="R34">
        <f t="shared" si="0"/>
        <v>1</v>
      </c>
    </row>
    <row r="35" spans="2:18" x14ac:dyDescent="0.2">
      <c r="B35">
        <v>31</v>
      </c>
      <c r="D35" s="62">
        <f>星级!E35*(1+汇总!$BP35)/汇总!$E35</f>
        <v>0.15803005983172083</v>
      </c>
      <c r="E35" s="62">
        <f>阶位!E35*(1+汇总!$BP35)/汇总!$E35</f>
        <v>3.6563128414903154E-2</v>
      </c>
      <c r="F35" s="62">
        <f>战魄!E35*(1+汇总!$BP35)/汇总!$E35</f>
        <v>0</v>
      </c>
      <c r="G35" s="62">
        <f>武魂!E35*(1+汇总!$BP35)/汇总!$E35</f>
        <v>0.15731039902532362</v>
      </c>
      <c r="H35" s="62">
        <f>众神殿!E35*(1+汇总!$BP35)/汇总!$E35</f>
        <v>0</v>
      </c>
      <c r="I35" s="62">
        <f>精神空间!E34*(1+汇总!$BP35)/汇总!$E35</f>
        <v>4.8340674587011388E-3</v>
      </c>
      <c r="J35" s="62">
        <f>天赋!D35*(1+汇总!$BP35)/汇总!$E35</f>
        <v>0</v>
      </c>
      <c r="K35" s="62">
        <f>化神!D34/汇总!$E35</f>
        <v>1.315537628507959E-2</v>
      </c>
      <c r="L35" s="62">
        <f>魂骨!C34/汇总!$E35</f>
        <v>0</v>
      </c>
      <c r="M35" s="62">
        <f>魂环!D34/汇总!$E35</f>
        <v>0</v>
      </c>
      <c r="N35" s="62">
        <f>神兵!E33/汇总!$E35</f>
        <v>0</v>
      </c>
      <c r="O35" s="62">
        <f>魂核1!I35/汇总!$E35</f>
        <v>0</v>
      </c>
      <c r="P35" s="62">
        <f>魂兽1!I37/汇总!E35</f>
        <v>0.63010696898427165</v>
      </c>
      <c r="R35">
        <f t="shared" si="0"/>
        <v>1</v>
      </c>
    </row>
    <row r="36" spans="2:18" x14ac:dyDescent="0.2">
      <c r="B36">
        <v>32</v>
      </c>
      <c r="D36" s="62">
        <f>星级!E36*(1+汇总!$BP36)/汇总!$E36</f>
        <v>0.16221849612258707</v>
      </c>
      <c r="E36" s="62">
        <f>阶位!E36*(1+汇总!$BP36)/汇总!$E36</f>
        <v>3.6359318096441932E-2</v>
      </c>
      <c r="F36" s="62">
        <f>战魄!E36*(1+汇总!$BP36)/汇总!$E36</f>
        <v>0</v>
      </c>
      <c r="G36" s="62">
        <f>武魂!E36*(1+汇总!$BP36)/汇总!$E36</f>
        <v>0.1579717976906882</v>
      </c>
      <c r="H36" s="62">
        <f>众神殿!E36*(1+汇总!$BP36)/汇总!$E36</f>
        <v>0</v>
      </c>
      <c r="I36" s="62">
        <f>精神空间!E35*(1+汇总!$BP36)/汇总!$E36</f>
        <v>4.8071213829430437E-3</v>
      </c>
      <c r="J36" s="62">
        <f>天赋!D36*(1+汇总!$BP36)/汇总!$E36</f>
        <v>0</v>
      </c>
      <c r="K36" s="62">
        <f>化神!D35/汇总!$E36</f>
        <v>1.3060911379710133E-2</v>
      </c>
      <c r="L36" s="62">
        <f>魂骨!C35/汇总!$E36</f>
        <v>0</v>
      </c>
      <c r="M36" s="62">
        <f>魂环!D35/汇总!$E36</f>
        <v>0</v>
      </c>
      <c r="N36" s="62">
        <f>神兵!E34/汇总!$E36</f>
        <v>0</v>
      </c>
      <c r="O36" s="62">
        <f>魂核1!I36/汇总!$E36</f>
        <v>0</v>
      </c>
      <c r="P36" s="62">
        <f>魂兽1!I38/汇总!E36</f>
        <v>0.62558235532762974</v>
      </c>
      <c r="R36">
        <f t="shared" si="0"/>
        <v>1</v>
      </c>
    </row>
    <row r="37" spans="2:18" x14ac:dyDescent="0.2">
      <c r="B37">
        <v>33</v>
      </c>
      <c r="D37" s="62">
        <f>星级!E37*(1+汇总!$BP37)/汇总!$E37</f>
        <v>0.16635994536561521</v>
      </c>
      <c r="E37" s="62">
        <f>阶位!E37*(1+汇总!$BP37)/汇总!$E37</f>
        <v>3.6157647477584084E-2</v>
      </c>
      <c r="F37" s="62">
        <f>战魄!E37*(1+汇总!$BP37)/汇总!$E37</f>
        <v>0</v>
      </c>
      <c r="G37" s="62">
        <f>武魂!E37*(1+汇总!$BP37)/汇总!$E37</f>
        <v>0.15862533783259777</v>
      </c>
      <c r="H37" s="62">
        <f>众神殿!E37*(1+汇总!$BP37)/汇总!$E37</f>
        <v>0</v>
      </c>
      <c r="I37" s="62">
        <f>精神空间!E36*(1+汇总!$BP37)/汇总!$E37</f>
        <v>4.7804582001613567E-3</v>
      </c>
      <c r="J37" s="62">
        <f>天赋!D37*(1+汇总!$BP37)/汇总!$E37</f>
        <v>0</v>
      </c>
      <c r="K37" s="62">
        <f>化神!D36/汇总!$E37</f>
        <v>1.2967518578150308E-2</v>
      </c>
      <c r="L37" s="62">
        <f>魂骨!C36/汇总!$E37</f>
        <v>0</v>
      </c>
      <c r="M37" s="62">
        <f>魂环!D36/汇总!$E37</f>
        <v>0</v>
      </c>
      <c r="N37" s="62">
        <f>神兵!E35/汇总!$E37</f>
        <v>0</v>
      </c>
      <c r="O37" s="62">
        <f>魂核1!I37/汇总!$E37</f>
        <v>0</v>
      </c>
      <c r="P37" s="62">
        <f>魂兽1!I39/汇总!E37</f>
        <v>0.62110909254589119</v>
      </c>
      <c r="R37">
        <f t="shared" si="0"/>
        <v>1</v>
      </c>
    </row>
    <row r="38" spans="2:18" x14ac:dyDescent="0.2">
      <c r="B38">
        <v>34</v>
      </c>
      <c r="D38" s="62">
        <f>星级!E38*(1+汇总!$BP38)/汇总!$E38</f>
        <v>0.1704551468551963</v>
      </c>
      <c r="E38" s="62">
        <f>阶位!E38*(1+汇总!$BP38)/汇总!$E38</f>
        <v>3.5958083717931875E-2</v>
      </c>
      <c r="F38" s="62">
        <f>战魄!E38*(1+汇总!$BP38)/汇总!$E38</f>
        <v>0</v>
      </c>
      <c r="G38" s="62">
        <f>武魂!E38*(1+汇总!$BP38)/汇总!$E38</f>
        <v>0.15927114556650454</v>
      </c>
      <c r="H38" s="62">
        <f>众神殿!E38*(1+汇总!$BP38)/汇总!$E38</f>
        <v>0</v>
      </c>
      <c r="I38" s="62">
        <f>精神空间!E37*(1+汇总!$BP38)/汇总!$E38</f>
        <v>4.7540735684765707E-3</v>
      </c>
      <c r="J38" s="62">
        <f>天赋!D38*(1+汇总!$BP38)/汇总!$E38</f>
        <v>0</v>
      </c>
      <c r="K38" s="62">
        <f>化神!D37/汇总!$E38</f>
        <v>1.2875180942294912E-2</v>
      </c>
      <c r="L38" s="62">
        <f>魂骨!C37/汇总!$E38</f>
        <v>0</v>
      </c>
      <c r="M38" s="62">
        <f>魂环!D37/汇总!$E38</f>
        <v>0</v>
      </c>
      <c r="N38" s="62">
        <f>神兵!E36/汇总!$E38</f>
        <v>0</v>
      </c>
      <c r="O38" s="62">
        <f>魂核1!I38/汇总!$E38</f>
        <v>0</v>
      </c>
      <c r="P38" s="62">
        <f>魂兽1!I40/汇总!E38</f>
        <v>0.61668636934959575</v>
      </c>
      <c r="R38">
        <f t="shared" si="0"/>
        <v>1</v>
      </c>
    </row>
    <row r="39" spans="2:18" x14ac:dyDescent="0.2">
      <c r="B39">
        <v>35</v>
      </c>
      <c r="D39" s="62">
        <f>星级!E39*(1+汇总!$BP39)/汇总!$E39</f>
        <v>0.17595419398742193</v>
      </c>
      <c r="E39" s="62">
        <f>阶位!E39*(1+汇总!$BP39)/汇总!$E39</f>
        <v>3.6057608225993847E-2</v>
      </c>
      <c r="F39" s="62">
        <f>战魄!E39*(1+汇总!$BP39)/汇总!$E39</f>
        <v>0</v>
      </c>
      <c r="G39" s="62">
        <f>武魂!E39*(1+汇总!$BP39)/汇总!$E39</f>
        <v>0.1616913296874129</v>
      </c>
      <c r="H39" s="62">
        <f>众神殿!E39*(1+汇总!$BP39)/汇总!$E39</f>
        <v>0</v>
      </c>
      <c r="I39" s="62">
        <f>精神空间!E38*(1+汇总!$BP39)/汇总!$E39</f>
        <v>5.9807090567153259E-3</v>
      </c>
      <c r="J39" s="62">
        <f>天赋!D39*(1+汇总!$BP39)/汇总!$E39</f>
        <v>0</v>
      </c>
      <c r="K39" s="62">
        <f>化神!D38/汇总!$E39</f>
        <v>1.2686103186254075E-2</v>
      </c>
      <c r="L39" s="62">
        <f>魂骨!C38/汇总!$E39</f>
        <v>0</v>
      </c>
      <c r="M39" s="62">
        <f>魂环!D38/汇总!$E39</f>
        <v>0</v>
      </c>
      <c r="N39" s="62">
        <f>神兵!E37/汇总!$E39</f>
        <v>0</v>
      </c>
      <c r="O39" s="62">
        <f>魂核1!I39/汇总!$E39</f>
        <v>0</v>
      </c>
      <c r="P39" s="62">
        <f>魂兽1!I41/汇总!E39</f>
        <v>0.60763005585620189</v>
      </c>
      <c r="R39">
        <f t="shared" si="0"/>
        <v>1</v>
      </c>
    </row>
    <row r="40" spans="2:18" x14ac:dyDescent="0.2">
      <c r="B40">
        <v>36</v>
      </c>
      <c r="D40" s="62">
        <f>星级!E40*(1+汇总!$BP40)/汇总!$E40</f>
        <v>0.1783489247973509</v>
      </c>
      <c r="E40" s="62">
        <f>阶位!E40*(1+汇总!$BP40)/汇总!$E40</f>
        <v>4.4587231199337725E-2</v>
      </c>
      <c r="F40" s="62">
        <f>战魄!E40*(1+汇总!$BP40)/汇总!$E40</f>
        <v>0</v>
      </c>
      <c r="G40" s="62">
        <f>武魂!E40*(1+汇总!$BP40)/汇总!$E40</f>
        <v>0.16084271366944541</v>
      </c>
      <c r="H40" s="62">
        <f>众神殿!E40*(1+汇总!$BP40)/汇总!$E40</f>
        <v>0</v>
      </c>
      <c r="I40" s="62">
        <f>精神空间!E39*(1+汇总!$BP40)/汇总!$E40</f>
        <v>5.8937144688779751E-3</v>
      </c>
      <c r="J40" s="62">
        <f>天赋!D40*(1+汇总!$BP40)/汇总!$E40</f>
        <v>0</v>
      </c>
      <c r="K40" s="62">
        <f>化神!D39/汇总!$E40</f>
        <v>1.2481823119060665E-2</v>
      </c>
      <c r="L40" s="62">
        <f>魂骨!C39/汇总!$E40</f>
        <v>0</v>
      </c>
      <c r="M40" s="62">
        <f>魂环!D39/汇总!$E40</f>
        <v>0</v>
      </c>
      <c r="N40" s="62">
        <f>神兵!E38/汇总!$E40</f>
        <v>0</v>
      </c>
      <c r="O40" s="62">
        <f>魂核1!I40/汇总!$E40</f>
        <v>0</v>
      </c>
      <c r="P40" s="62">
        <f>魂兽1!I42/汇总!E40</f>
        <v>0.5978455927459273</v>
      </c>
      <c r="R40">
        <f t="shared" si="0"/>
        <v>1</v>
      </c>
    </row>
    <row r="41" spans="2:18" x14ac:dyDescent="0.2">
      <c r="B41">
        <v>37</v>
      </c>
      <c r="D41" s="62">
        <f>星级!E41*(1+汇总!$BP41)/汇总!$E41</f>
        <v>0.17938623263748732</v>
      </c>
      <c r="E41" s="62">
        <f>阶位!E41*(1+汇总!$BP41)/汇总!$E41</f>
        <v>4.973663020470874E-2</v>
      </c>
      <c r="F41" s="62">
        <f>战魄!E41*(1+汇总!$BP41)/汇总!$E41</f>
        <v>0</v>
      </c>
      <c r="G41" s="62">
        <f>武魂!E41*(1+汇总!$BP41)/汇总!$E41</f>
        <v>0.1588770197064189</v>
      </c>
      <c r="H41" s="62">
        <f>众神殿!E41*(1+汇总!$BP41)/汇总!$E41</f>
        <v>0</v>
      </c>
      <c r="I41" s="62">
        <f>精神空间!E40*(1+汇总!$BP41)/汇总!$E41</f>
        <v>5.7677772842435349E-3</v>
      </c>
      <c r="J41" s="62">
        <f>天赋!D41*(1+汇总!$BP41)/汇总!$E41</f>
        <v>0</v>
      </c>
      <c r="K41" s="62">
        <f>化神!D40/汇总!$E41</f>
        <v>2.2084366458894347E-2</v>
      </c>
      <c r="L41" s="62">
        <f>魂骨!C40/汇总!$E41</f>
        <v>0</v>
      </c>
      <c r="M41" s="62">
        <f>魂环!D40/汇总!$E41</f>
        <v>0</v>
      </c>
      <c r="N41" s="62">
        <f>神兵!E39/汇总!$E41</f>
        <v>0</v>
      </c>
      <c r="O41" s="62">
        <f>魂核1!I41/汇总!$E41</f>
        <v>0</v>
      </c>
      <c r="P41" s="62">
        <f>魂兽1!I43/汇总!E41</f>
        <v>0.58414797370824711</v>
      </c>
      <c r="R41">
        <f t="shared" si="0"/>
        <v>1</v>
      </c>
    </row>
    <row r="42" spans="2:18" x14ac:dyDescent="0.2">
      <c r="B42">
        <v>38</v>
      </c>
      <c r="D42" s="62">
        <f>星级!E42*(1+汇总!$BP42)/汇总!$E42</f>
        <v>0.18325140551447597</v>
      </c>
      <c r="E42" s="62">
        <f>阶位!E42*(1+汇总!$BP42)/汇总!$E42</f>
        <v>4.9471227895241922E-2</v>
      </c>
      <c r="F42" s="62">
        <f>战魄!E42*(1+汇总!$BP42)/汇总!$E42</f>
        <v>0</v>
      </c>
      <c r="G42" s="62">
        <f>武魂!E42*(1+汇总!$BP42)/汇总!$E42</f>
        <v>0.15949257809679335</v>
      </c>
      <c r="H42" s="62">
        <f>众神殿!E42*(1+汇总!$BP42)/汇总!$E42</f>
        <v>0</v>
      </c>
      <c r="I42" s="62">
        <f>精神空间!E41*(1+汇总!$BP42)/汇总!$E42</f>
        <v>5.7369995374314158E-3</v>
      </c>
      <c r="J42" s="62">
        <f>天赋!D42*(1+汇总!$BP42)/汇总!$E42</f>
        <v>0</v>
      </c>
      <c r="K42" s="62">
        <f>化神!D41/汇总!$E42</f>
        <v>2.1931927936089519E-2</v>
      </c>
      <c r="L42" s="62">
        <f>魂骨!C41/汇总!$E42</f>
        <v>0</v>
      </c>
      <c r="M42" s="62">
        <f>魂环!D41/汇总!$E42</f>
        <v>0</v>
      </c>
      <c r="N42" s="62">
        <f>神兵!E40/汇总!$E42</f>
        <v>0</v>
      </c>
      <c r="O42" s="62">
        <f>魂核1!I42/汇总!$E42</f>
        <v>0</v>
      </c>
      <c r="P42" s="62">
        <f>魂兽1!I44/汇总!E42</f>
        <v>0.58011586101996782</v>
      </c>
      <c r="R42">
        <f t="shared" si="0"/>
        <v>1</v>
      </c>
    </row>
    <row r="43" spans="2:18" x14ac:dyDescent="0.2">
      <c r="B43">
        <v>39</v>
      </c>
      <c r="D43" s="62">
        <f>星级!E43*(1+汇总!$BP43)/汇总!$E43</f>
        <v>0.18707499135443043</v>
      </c>
      <c r="E43" s="62">
        <f>阶位!E43*(1+汇总!$BP43)/汇总!$E43</f>
        <v>4.9208496841682631E-2</v>
      </c>
      <c r="F43" s="62">
        <f>战魄!E43*(1+汇总!$BP43)/汇总!$E43</f>
        <v>0</v>
      </c>
      <c r="G43" s="62">
        <f>武魂!E43*(1+汇总!$BP43)/汇总!$E43</f>
        <v>0.16010112637643298</v>
      </c>
      <c r="H43" s="62">
        <f>众神殿!E43*(1+汇总!$BP43)/汇总!$E43</f>
        <v>0</v>
      </c>
      <c r="I43" s="62">
        <f>精神空间!E42*(1+汇总!$BP43)/汇总!$E43</f>
        <v>5.7065315665144559E-3</v>
      </c>
      <c r="J43" s="62">
        <f>天赋!D43*(1+汇总!$BP43)/汇总!$E43</f>
        <v>0</v>
      </c>
      <c r="K43" s="62">
        <f>化神!D42/汇总!$E43</f>
        <v>2.1781151157396119E-2</v>
      </c>
      <c r="L43" s="62">
        <f>魂骨!C42/汇总!$E43</f>
        <v>0</v>
      </c>
      <c r="M43" s="62">
        <f>魂环!D42/汇总!$E43</f>
        <v>0</v>
      </c>
      <c r="N43" s="62">
        <f>神兵!E41/汇总!$E43</f>
        <v>0</v>
      </c>
      <c r="O43" s="62">
        <f>魂核1!I43/汇总!$E43</f>
        <v>0</v>
      </c>
      <c r="P43" s="62">
        <f>魂兽1!I45/汇总!E43</f>
        <v>0.5761277027035433</v>
      </c>
      <c r="R43">
        <f t="shared" si="0"/>
        <v>0.99999999999999989</v>
      </c>
    </row>
    <row r="44" spans="2:18" x14ac:dyDescent="0.2">
      <c r="B44">
        <v>40</v>
      </c>
      <c r="D44" s="62">
        <f>星级!E44*(1+汇总!$BP44)/汇总!$E44</f>
        <v>0.1911953041331764</v>
      </c>
      <c r="E44" s="62">
        <f>阶位!E44*(1+汇总!$BP44)/汇总!$E44</f>
        <v>4.9035002568637916E-2</v>
      </c>
      <c r="F44" s="62">
        <f>战魄!E44*(1+汇总!$BP44)/汇总!$E44</f>
        <v>0</v>
      </c>
      <c r="G44" s="62">
        <f>武魂!E44*(1+汇总!$BP44)/汇总!$E44</f>
        <v>0.16141770686743148</v>
      </c>
      <c r="H44" s="62">
        <f>众神殿!E44*(1+汇总!$BP44)/汇总!$E44</f>
        <v>0</v>
      </c>
      <c r="I44" s="62">
        <f>精神空间!E43*(1+汇总!$BP44)/汇总!$E44</f>
        <v>6.7577650598795109E-3</v>
      </c>
      <c r="J44" s="62">
        <f>天赋!D44*(1+汇总!$BP44)/汇总!$E44</f>
        <v>0</v>
      </c>
      <c r="K44" s="62">
        <f>化神!D43/汇总!$E44</f>
        <v>2.133534978568662E-2</v>
      </c>
      <c r="L44" s="62">
        <f>魂骨!C43/汇总!$E44</f>
        <v>0</v>
      </c>
      <c r="M44" s="62">
        <f>魂环!D43/汇总!$E44</f>
        <v>5.9229478509518086E-3</v>
      </c>
      <c r="N44" s="62">
        <f>神兵!E42/汇总!$E44</f>
        <v>0</v>
      </c>
      <c r="O44" s="62">
        <f>魂核1!I44/汇总!$E44</f>
        <v>0</v>
      </c>
      <c r="P44" s="62">
        <f>魂兽1!I46/汇总!E44</f>
        <v>0.56433592373423624</v>
      </c>
      <c r="R44">
        <f t="shared" si="0"/>
        <v>1</v>
      </c>
    </row>
    <row r="45" spans="2:18" x14ac:dyDescent="0.2">
      <c r="B45">
        <v>41</v>
      </c>
      <c r="D45" s="62">
        <f>星级!E45*(1+汇总!$BP45)/汇总!$E45</f>
        <v>0.19493862483123889</v>
      </c>
      <c r="E45" s="62">
        <f>阶位!E45*(1+汇总!$BP45)/汇总!$E45</f>
        <v>4.8775644144065239E-2</v>
      </c>
      <c r="F45" s="62">
        <f>战魄!E45*(1+汇总!$BP45)/汇总!$E45</f>
        <v>0</v>
      </c>
      <c r="G45" s="62">
        <f>武魂!E45*(1+汇总!$BP45)/汇总!$E45</f>
        <v>0.16200670349499874</v>
      </c>
      <c r="H45" s="62">
        <f>众神殿!E45*(1+汇总!$BP45)/汇总!$E45</f>
        <v>0</v>
      </c>
      <c r="I45" s="62">
        <f>精神空间!E44*(1+汇总!$BP45)/汇总!$E45</f>
        <v>6.7220215459047892E-3</v>
      </c>
      <c r="J45" s="62">
        <f>天赋!D45*(1+汇总!$BP45)/汇总!$E45</f>
        <v>0</v>
      </c>
      <c r="K45" s="62">
        <f>化神!D44/汇总!$E45</f>
        <v>2.1189750996293513E-2</v>
      </c>
      <c r="L45" s="62">
        <f>魂骨!C44/汇总!$E45</f>
        <v>0</v>
      </c>
      <c r="M45" s="62">
        <f>魂环!D44/汇总!$E45</f>
        <v>5.8825278885232743E-3</v>
      </c>
      <c r="N45" s="62">
        <f>神兵!E43/汇总!$E45</f>
        <v>0</v>
      </c>
      <c r="O45" s="62">
        <f>魂核1!I45/汇总!$E45</f>
        <v>0</v>
      </c>
      <c r="P45" s="62">
        <f>魂兽1!I47/汇总!E45</f>
        <v>0.56048472709897557</v>
      </c>
      <c r="R45">
        <f t="shared" si="0"/>
        <v>1</v>
      </c>
    </row>
    <row r="46" spans="2:18" x14ac:dyDescent="0.2">
      <c r="B46">
        <v>42</v>
      </c>
      <c r="D46" s="62">
        <f>星级!E46*(1+汇总!$BP46)/汇总!$E46</f>
        <v>0.19659799195160402</v>
      </c>
      <c r="E46" s="62">
        <f>阶位!E46*(1+汇总!$BP46)/汇总!$E46</f>
        <v>5.8309544000424436E-2</v>
      </c>
      <c r="F46" s="62">
        <f>战魄!E46*(1+汇总!$BP46)/汇总!$E46</f>
        <v>0</v>
      </c>
      <c r="G46" s="62">
        <f>武魂!E46*(1+汇总!$BP46)/汇总!$E46</f>
        <v>0.1609160213491464</v>
      </c>
      <c r="H46" s="62">
        <f>众神殿!E46*(1+汇总!$BP46)/汇总!$E46</f>
        <v>0</v>
      </c>
      <c r="I46" s="62">
        <f>精神空间!E45*(1+汇总!$BP46)/汇总!$E46</f>
        <v>6.6178305993561297E-3</v>
      </c>
      <c r="J46" s="62">
        <f>天赋!D46*(1+汇总!$BP46)/汇总!$E46</f>
        <v>0</v>
      </c>
      <c r="K46" s="62">
        <f>化神!D45/汇总!$E46</f>
        <v>2.0829167300389938E-2</v>
      </c>
      <c r="L46" s="62">
        <f>魂骨!C45/汇总!$E46</f>
        <v>0</v>
      </c>
      <c r="M46" s="62">
        <f>魂环!D45/汇总!$E46</f>
        <v>5.7824255490634751E-3</v>
      </c>
      <c r="N46" s="62">
        <f>神兵!E44/汇总!$E46</f>
        <v>0</v>
      </c>
      <c r="O46" s="62">
        <f>魂核1!I46/汇总!$E46</f>
        <v>0</v>
      </c>
      <c r="P46" s="62">
        <f>魂兽1!I48/汇总!E46</f>
        <v>0.55094701925001566</v>
      </c>
      <c r="R46">
        <f t="shared" si="0"/>
        <v>1</v>
      </c>
    </row>
    <row r="47" spans="2:18" x14ac:dyDescent="0.2">
      <c r="B47">
        <v>43</v>
      </c>
      <c r="D47" s="62">
        <f>星级!E47*(1+汇总!$BP47)/汇总!$E47</f>
        <v>0.19930701868008138</v>
      </c>
      <c r="E47" s="62">
        <f>阶位!E47*(1+汇总!$BP47)/汇总!$E47</f>
        <v>6.2373347265358266E-2</v>
      </c>
      <c r="F47" s="62">
        <f>战魄!E47*(1+汇总!$BP47)/汇总!$E47</f>
        <v>0</v>
      </c>
      <c r="G47" s="62">
        <f>武魂!E47*(1+汇总!$BP47)/汇总!$E47</f>
        <v>0.16074606527084176</v>
      </c>
      <c r="H47" s="62">
        <f>众神殿!E47*(1+汇总!$BP47)/汇总!$E47</f>
        <v>0</v>
      </c>
      <c r="I47" s="62">
        <f>精神空间!E46*(1+汇总!$BP47)/汇总!$E47</f>
        <v>6.5529974064822269E-3</v>
      </c>
      <c r="J47" s="62">
        <f>天赋!D47*(1+汇总!$BP47)/汇总!$E47</f>
        <v>0</v>
      </c>
      <c r="K47" s="62">
        <f>化神!D46/汇总!$E47</f>
        <v>2.059337834119649E-2</v>
      </c>
      <c r="L47" s="62">
        <f>魂骨!C46/汇总!$E47</f>
        <v>0</v>
      </c>
      <c r="M47" s="62">
        <f>魂环!D46/汇总!$E47</f>
        <v>5.7169677186008168E-3</v>
      </c>
      <c r="N47" s="62">
        <f>神兵!E45/汇总!$E47</f>
        <v>0</v>
      </c>
      <c r="O47" s="62">
        <f>魂核1!I47/汇总!$E47</f>
        <v>0</v>
      </c>
      <c r="P47" s="62">
        <f>魂兽1!I49/汇总!E47</f>
        <v>0.54471022531743907</v>
      </c>
      <c r="R47">
        <f t="shared" si="0"/>
        <v>1</v>
      </c>
    </row>
    <row r="48" spans="2:18" x14ac:dyDescent="0.2">
      <c r="B48">
        <v>44</v>
      </c>
      <c r="D48" s="62">
        <f>星级!E48*(1+汇总!$BP48)/汇总!$E48</f>
        <v>0.20289423857669409</v>
      </c>
      <c r="E48" s="62">
        <f>阶位!E48*(1+汇总!$BP48)/汇总!$E48</f>
        <v>6.2052881351532023E-2</v>
      </c>
      <c r="F48" s="62">
        <f>战魄!E48*(1+汇总!$BP48)/汇总!$E48</f>
        <v>0</v>
      </c>
      <c r="G48" s="62">
        <f>武魂!E48*(1+汇总!$BP48)/汇总!$E48</f>
        <v>0.16131944410326346</v>
      </c>
      <c r="H48" s="62">
        <f>众神殿!E48*(1+汇总!$BP48)/汇总!$E48</f>
        <v>0</v>
      </c>
      <c r="I48" s="62">
        <f>精神空间!E47*(1+汇总!$BP48)/汇总!$E48</f>
        <v>6.5193289824799824E-3</v>
      </c>
      <c r="J48" s="62">
        <f>天赋!D48*(1+汇总!$BP48)/汇总!$E48</f>
        <v>0</v>
      </c>
      <c r="K48" s="62">
        <f>化神!D47/汇总!$E48</f>
        <v>2.0456101393080007E-2</v>
      </c>
      <c r="L48" s="62">
        <f>魂骨!C47/汇总!$E48</f>
        <v>0</v>
      </c>
      <c r="M48" s="62">
        <f>魂环!D47/汇总!$E48</f>
        <v>5.6788579986759421E-3</v>
      </c>
      <c r="N48" s="62">
        <f>神兵!E46/汇总!$E48</f>
        <v>0</v>
      </c>
      <c r="O48" s="62">
        <f>魂核1!I48/汇总!$E48</f>
        <v>0</v>
      </c>
      <c r="P48" s="62">
        <f>魂兽1!I50/汇总!E48</f>
        <v>0.54107914759427445</v>
      </c>
      <c r="R48">
        <f t="shared" si="0"/>
        <v>1</v>
      </c>
    </row>
    <row r="49" spans="2:18" x14ac:dyDescent="0.2">
      <c r="B49">
        <v>45</v>
      </c>
      <c r="D49" s="62">
        <f>星级!E49*(1+汇总!$BP49)/汇总!$E49</f>
        <v>0.20485245987619172</v>
      </c>
      <c r="E49" s="62">
        <f>阶位!E49*(1+汇总!$BP49)/汇总!$E49</f>
        <v>6.1259519131558478E-2</v>
      </c>
      <c r="F49" s="62">
        <f>战魄!E49*(1+汇总!$BP49)/汇总!$E49</f>
        <v>0</v>
      </c>
      <c r="G49" s="62">
        <f>武魂!E49*(1+汇总!$BP49)/汇总!$E49</f>
        <v>0.16125389136206661</v>
      </c>
      <c r="H49" s="62">
        <f>众神殿!E49*(1+汇总!$BP49)/汇总!$E49</f>
        <v>1.4834143646206987E-2</v>
      </c>
      <c r="I49" s="62">
        <f>精神空间!E48*(1+汇总!$BP49)/汇总!$E49</f>
        <v>7.1423654592848457E-3</v>
      </c>
      <c r="J49" s="62">
        <f>天赋!D49*(1+汇总!$BP49)/汇总!$E49</f>
        <v>0</v>
      </c>
      <c r="K49" s="62">
        <f>化神!D48/汇总!$E49</f>
        <v>1.9859005584645456E-2</v>
      </c>
      <c r="L49" s="62">
        <f>魂骨!C48/汇总!$E49</f>
        <v>0</v>
      </c>
      <c r="M49" s="62">
        <f>魂环!D48/汇总!$E49</f>
        <v>5.5130970727523205E-3</v>
      </c>
      <c r="N49" s="62">
        <f>神兵!E47/汇总!$E49</f>
        <v>0</v>
      </c>
      <c r="O49" s="62">
        <f>魂核1!I49/汇总!$E49</f>
        <v>0</v>
      </c>
      <c r="P49" s="62">
        <f>魂兽1!I51/汇总!E49</f>
        <v>0.52528551786729372</v>
      </c>
      <c r="R49">
        <f t="shared" si="0"/>
        <v>1.0000000000000002</v>
      </c>
    </row>
    <row r="50" spans="2:18" x14ac:dyDescent="0.2">
      <c r="B50">
        <v>46</v>
      </c>
      <c r="D50" s="62">
        <f>星级!E50*(1+汇总!$BP50)/汇总!$E50</f>
        <v>0.20834154838630684</v>
      </c>
      <c r="E50" s="62">
        <f>阶位!E50*(1+汇总!$BP50)/汇总!$E50</f>
        <v>6.0948492696968698E-2</v>
      </c>
      <c r="F50" s="62">
        <f>战魄!E50*(1+汇总!$BP50)/汇总!$E50</f>
        <v>0</v>
      </c>
      <c r="G50" s="62">
        <f>武魂!E50*(1+汇总!$BP50)/汇总!$E50</f>
        <v>0.16180954118292376</v>
      </c>
      <c r="H50" s="62">
        <f>众神殿!E50*(1+汇总!$BP50)/汇总!$E50</f>
        <v>1.4758827827965514E-2</v>
      </c>
      <c r="I50" s="62">
        <f>精神空间!E49*(1+汇总!$BP50)/汇总!$E50</f>
        <v>7.1061022875389523E-3</v>
      </c>
      <c r="J50" s="62">
        <f>天赋!D50*(1+汇总!$BP50)/汇总!$E50</f>
        <v>0</v>
      </c>
      <c r="K50" s="62">
        <f>化神!D49/汇总!$E50</f>
        <v>1.9728376397042655E-2</v>
      </c>
      <c r="L50" s="62">
        <f>魂骨!C49/汇总!$E50</f>
        <v>0</v>
      </c>
      <c r="M50" s="62">
        <f>魂环!D49/汇总!$E50</f>
        <v>5.4768328505222889E-3</v>
      </c>
      <c r="N50" s="62">
        <f>神兵!E48/汇总!$E50</f>
        <v>0</v>
      </c>
      <c r="O50" s="62">
        <f>魂核1!I50/汇总!$E50</f>
        <v>0</v>
      </c>
      <c r="P50" s="62">
        <f>魂兽1!I52/汇总!E50</f>
        <v>0.52183027837073115</v>
      </c>
      <c r="R50">
        <f t="shared" si="0"/>
        <v>0.99999999999999978</v>
      </c>
    </row>
    <row r="51" spans="2:18" x14ac:dyDescent="0.2">
      <c r="B51">
        <v>47</v>
      </c>
      <c r="D51" s="62">
        <f>星级!E51*(1+汇总!$BP51)/汇总!$E51</f>
        <v>0.21179486182733415</v>
      </c>
      <c r="E51" s="62">
        <f>阶位!E51*(1+汇总!$BP51)/汇总!$E51</f>
        <v>6.0640458421215813E-2</v>
      </c>
      <c r="F51" s="62">
        <f>战魄!E51*(1+汇总!$BP51)/汇总!$E51</f>
        <v>0</v>
      </c>
      <c r="G51" s="62">
        <f>武魂!E51*(1+汇总!$BP51)/汇总!$E51</f>
        <v>0.1623591751571421</v>
      </c>
      <c r="H51" s="62">
        <f>众神殿!E51*(1+汇总!$BP51)/汇总!$E51</f>
        <v>1.4684236568366161E-2</v>
      </c>
      <c r="I51" s="62">
        <f>精神空间!E50*(1+汇总!$BP51)/汇总!$E51</f>
        <v>7.0701879773614846E-3</v>
      </c>
      <c r="J51" s="62">
        <f>天赋!D51*(1+汇总!$BP51)/汇总!$E51</f>
        <v>0</v>
      </c>
      <c r="K51" s="62">
        <f>化神!D50/汇总!$E51</f>
        <v>1.959910774209004E-2</v>
      </c>
      <c r="L51" s="62">
        <f>魂骨!C50/汇总!$E51</f>
        <v>0</v>
      </c>
      <c r="M51" s="62">
        <f>魂环!D50/汇总!$E51</f>
        <v>5.4409463284011157E-3</v>
      </c>
      <c r="N51" s="62">
        <f>神兵!E49/汇总!$E51</f>
        <v>0</v>
      </c>
      <c r="O51" s="62">
        <f>魂核1!I51/汇总!$E51</f>
        <v>0</v>
      </c>
      <c r="P51" s="62">
        <f>魂兽1!I53/汇总!E51</f>
        <v>0.51841102597808908</v>
      </c>
      <c r="R51">
        <f t="shared" si="0"/>
        <v>1</v>
      </c>
    </row>
    <row r="52" spans="2:18" x14ac:dyDescent="0.2">
      <c r="B52">
        <v>48</v>
      </c>
      <c r="D52" s="62">
        <f>星级!E52*(1+汇总!$BP52)/汇总!$E52</f>
        <v>0.2152129167589833</v>
      </c>
      <c r="E52" s="62">
        <f>阶位!E52*(1+汇总!$BP52)/汇总!$E52</f>
        <v>6.0335374112926173E-2</v>
      </c>
      <c r="F52" s="62">
        <f>战魄!E52*(1+汇总!$BP52)/汇总!$E52</f>
        <v>0</v>
      </c>
      <c r="G52" s="62">
        <f>武魂!E52*(1+汇总!$BP52)/汇总!$E52</f>
        <v>0.16290288178623333</v>
      </c>
      <c r="H52" s="62">
        <f>众神殿!E52*(1+汇总!$BP52)/汇总!$E52</f>
        <v>1.4610359650663736E-2</v>
      </c>
      <c r="I52" s="62">
        <f>精神空间!E51*(1+汇总!$BP52)/汇总!$E52</f>
        <v>7.0346176095788361E-3</v>
      </c>
      <c r="J52" s="62">
        <f>天赋!D52*(1+汇总!$BP52)/汇总!$E52</f>
        <v>0</v>
      </c>
      <c r="K52" s="62">
        <f>化神!D51/汇总!$E52</f>
        <v>1.9471179866222509E-2</v>
      </c>
      <c r="L52" s="62">
        <f>魂骨!C51/汇总!$E52</f>
        <v>0</v>
      </c>
      <c r="M52" s="62">
        <f>魂环!D51/汇总!$E52</f>
        <v>5.4054320225632637E-3</v>
      </c>
      <c r="N52" s="62">
        <f>神兵!E50/汇总!$E52</f>
        <v>0</v>
      </c>
      <c r="O52" s="62">
        <f>魂核1!I52/汇总!$E52</f>
        <v>0</v>
      </c>
      <c r="P52" s="62">
        <f>魂兽1!I54/汇总!E52</f>
        <v>0.51502723819282881</v>
      </c>
      <c r="R52">
        <f t="shared" si="0"/>
        <v>1</v>
      </c>
    </row>
    <row r="53" spans="2:18" x14ac:dyDescent="0.2">
      <c r="B53">
        <v>49</v>
      </c>
      <c r="D53" s="62">
        <f>星级!E53*(1+汇总!$BP53)/汇总!$E53</f>
        <v>0.21859622005400678</v>
      </c>
      <c r="E53" s="62">
        <f>阶位!E53*(1+汇总!$BP53)/汇总!$E53</f>
        <v>6.0033198364585601E-2</v>
      </c>
      <c r="F53" s="62">
        <f>战魄!E53*(1+汇总!$BP53)/汇总!$E53</f>
        <v>0</v>
      </c>
      <c r="G53" s="62">
        <f>武魂!E53*(1+汇总!$BP53)/汇总!$E53</f>
        <v>0.16344074790016885</v>
      </c>
      <c r="H53" s="62">
        <f>众神殿!E53*(1+汇总!$BP53)/汇总!$E53</f>
        <v>1.4537187047926559E-2</v>
      </c>
      <c r="I53" s="62">
        <f>精神空间!E52*(1+汇总!$BP53)/汇总!$E53</f>
        <v>6.9993863564090835E-3</v>
      </c>
      <c r="J53" s="62">
        <f>天赋!D53*(1+汇总!$BP53)/汇总!$E53</f>
        <v>0</v>
      </c>
      <c r="K53" s="62">
        <f>化神!D52/汇总!$E53</f>
        <v>1.9344573387098992E-2</v>
      </c>
      <c r="L53" s="62">
        <f>魂骨!C52/汇总!$E53</f>
        <v>0</v>
      </c>
      <c r="M53" s="62">
        <f>魂环!D52/汇总!$E53</f>
        <v>5.3702845522394212E-3</v>
      </c>
      <c r="N53" s="62">
        <f>神兵!E51/汇总!$E53</f>
        <v>0</v>
      </c>
      <c r="O53" s="62">
        <f>魂核1!I53/汇总!$E53</f>
        <v>0</v>
      </c>
      <c r="P53" s="62">
        <f>魂兽1!I55/汇总!E53</f>
        <v>0.51167840233756468</v>
      </c>
      <c r="R53">
        <f t="shared" si="0"/>
        <v>1</v>
      </c>
    </row>
    <row r="54" spans="2:18" x14ac:dyDescent="0.2">
      <c r="B54">
        <v>50</v>
      </c>
      <c r="D54" s="62">
        <f>星级!E54*(1+汇总!$BP54)/汇总!$E54</f>
        <v>0.22030575478612624</v>
      </c>
      <c r="E54" s="62">
        <f>阶位!E54*(1+汇总!$BP54)/汇总!$E54</f>
        <v>7.3004769086023227E-2</v>
      </c>
      <c r="F54" s="62">
        <f>战魄!E54*(1+汇总!$BP54)/汇总!$E54</f>
        <v>0</v>
      </c>
      <c r="G54" s="62">
        <f>武魂!E54*(1+汇总!$BP54)/汇总!$E54</f>
        <v>0.1632245337210409</v>
      </c>
      <c r="H54" s="62">
        <f>众神殿!E54*(1+汇总!$BP54)/汇总!$E54</f>
        <v>1.43578578119234E-2</v>
      </c>
      <c r="I54" s="62">
        <f>精神空间!E53*(1+汇总!$BP54)/汇总!$E54</f>
        <v>7.9386039224655838E-3</v>
      </c>
      <c r="J54" s="62">
        <f>天赋!D54*(1+汇总!$BP54)/汇总!$E54</f>
        <v>0</v>
      </c>
      <c r="K54" s="62">
        <f>化神!D53/汇总!$E54</f>
        <v>1.8795504470369349E-2</v>
      </c>
      <c r="L54" s="62">
        <f>魂骨!C53/汇总!$E54</f>
        <v>0</v>
      </c>
      <c r="M54" s="62">
        <f>魂环!D53/汇总!$E54</f>
        <v>5.2178564649085057E-3</v>
      </c>
      <c r="N54" s="62">
        <f>神兵!E52/汇总!$E54</f>
        <v>0</v>
      </c>
      <c r="O54" s="62">
        <f>魂核1!I54/汇总!$E54</f>
        <v>0</v>
      </c>
      <c r="P54" s="62">
        <f>魂兽1!I56/汇总!E54</f>
        <v>0.49715511973714271</v>
      </c>
      <c r="R54">
        <f t="shared" si="0"/>
        <v>1</v>
      </c>
    </row>
    <row r="55" spans="2:18" x14ac:dyDescent="0.2">
      <c r="B55">
        <v>51</v>
      </c>
      <c r="D55" s="62">
        <f>星级!E55*(1+汇总!$BP55)/汇总!$E55</f>
        <v>0.21902990804005842</v>
      </c>
      <c r="E55" s="62">
        <f>阶位!E55*(1+汇总!$BP55)/汇总!$E55</f>
        <v>9.1595671482607263E-2</v>
      </c>
      <c r="F55" s="62">
        <f>战魄!E55*(1+汇总!$BP55)/汇总!$E55</f>
        <v>0</v>
      </c>
      <c r="G55" s="62">
        <f>武魂!E55*(1+汇总!$BP55)/汇总!$E55</f>
        <v>0.1604005331627637</v>
      </c>
      <c r="H55" s="62">
        <f>众神殿!E55*(1+汇总!$BP55)/汇总!$E55</f>
        <v>1.3994811568482434E-2</v>
      </c>
      <c r="I55" s="62">
        <f>精神空间!E54*(1+汇总!$BP55)/汇总!$E55</f>
        <v>7.7378720047958432E-3</v>
      </c>
      <c r="J55" s="62">
        <f>天赋!D55*(1+汇总!$BP55)/汇总!$E55</f>
        <v>0</v>
      </c>
      <c r="K55" s="62">
        <f>化神!D54/汇总!$E55</f>
        <v>1.8293228900132727E-2</v>
      </c>
      <c r="L55" s="62">
        <f>魂骨!C54/汇总!$E55</f>
        <v>0</v>
      </c>
      <c r="M55" s="62">
        <f>魂环!D54/汇总!$E55</f>
        <v>5.0784187692905778E-3</v>
      </c>
      <c r="N55" s="62">
        <f>神兵!E53/汇总!$E55</f>
        <v>0</v>
      </c>
      <c r="O55" s="62">
        <f>魂核1!I55/汇总!$E55</f>
        <v>0</v>
      </c>
      <c r="P55" s="62">
        <f>魂兽1!I57/汇总!E55</f>
        <v>0.48386955607186893</v>
      </c>
      <c r="R55">
        <f t="shared" si="0"/>
        <v>1</v>
      </c>
    </row>
    <row r="56" spans="2:18" x14ac:dyDescent="0.2">
      <c r="B56">
        <v>52</v>
      </c>
      <c r="D56" s="62">
        <f>星级!E56*(1+汇总!$BP56)/汇总!$E56</f>
        <v>0.22224652023241989</v>
      </c>
      <c r="E56" s="62">
        <f>阶位!E56*(1+汇总!$BP56)/汇总!$E56</f>
        <v>9.1153496527686811E-2</v>
      </c>
      <c r="F56" s="62">
        <f>战魄!E56*(1+汇总!$BP56)/汇总!$E56</f>
        <v>0</v>
      </c>
      <c r="G56" s="62">
        <f>武魂!E56*(1+汇总!$BP56)/汇总!$E56</f>
        <v>0.16092313439945652</v>
      </c>
      <c r="H56" s="62">
        <f>众神殿!E56*(1+汇总!$BP56)/汇总!$E56</f>
        <v>1.3927252096792892E-2</v>
      </c>
      <c r="I56" s="62">
        <f>精神空间!E55*(1+汇总!$BP56)/汇总!$E56</f>
        <v>7.7005176937294025E-3</v>
      </c>
      <c r="J56" s="62">
        <f>天赋!D56*(1+汇总!$BP56)/汇总!$E56</f>
        <v>0</v>
      </c>
      <c r="K56" s="62">
        <f>化神!D55/汇总!$E56</f>
        <v>1.8178107598419785E-2</v>
      </c>
      <c r="L56" s="62">
        <f>魂骨!C55/汇总!$E56</f>
        <v>0</v>
      </c>
      <c r="M56" s="62">
        <f>魂环!D55/汇总!$E56</f>
        <v>5.0464597213523577E-3</v>
      </c>
      <c r="N56" s="62">
        <f>神兵!E54/汇总!$E56</f>
        <v>0</v>
      </c>
      <c r="O56" s="62">
        <f>魂核1!I56/汇总!$E56</f>
        <v>0</v>
      </c>
      <c r="P56" s="62">
        <f>魂兽1!I58/汇总!E56</f>
        <v>0.4808245117301424</v>
      </c>
      <c r="R56">
        <f t="shared" si="0"/>
        <v>1</v>
      </c>
    </row>
    <row r="57" spans="2:18" x14ac:dyDescent="0.2">
      <c r="B57">
        <v>53</v>
      </c>
      <c r="D57" s="62">
        <f>星级!E57*(1+汇总!$BP57)/汇总!$E57</f>
        <v>0.22034172658306264</v>
      </c>
      <c r="E57" s="62">
        <f>阶位!E57*(1+汇总!$BP57)/汇总!$E57</f>
        <v>8.866711639012638E-2</v>
      </c>
      <c r="F57" s="62">
        <f>战魄!E57*(1+汇总!$BP57)/汇总!$E57</f>
        <v>0</v>
      </c>
      <c r="G57" s="62">
        <f>武魂!E57*(1+汇总!$BP57)/汇总!$E57</f>
        <v>0.15779521155407283</v>
      </c>
      <c r="H57" s="62">
        <f>众神殿!E57*(1+汇总!$BP57)/汇总!$E57</f>
        <v>3.6126294794360303E-2</v>
      </c>
      <c r="I57" s="62">
        <f>精神空间!E56*(1+汇总!$BP57)/汇总!$E57</f>
        <v>7.490471837322721E-3</v>
      </c>
      <c r="J57" s="62">
        <f>天赋!D57*(1+汇总!$BP57)/汇总!$E57</f>
        <v>0</v>
      </c>
      <c r="K57" s="62">
        <f>化神!D56/汇总!$E57</f>
        <v>1.7656262774437881E-2</v>
      </c>
      <c r="L57" s="62">
        <f>魂骨!C56/汇总!$E57</f>
        <v>0</v>
      </c>
      <c r="M57" s="62">
        <f>魂环!D56/汇总!$E57</f>
        <v>4.9015893672320083E-3</v>
      </c>
      <c r="N57" s="62">
        <f>神兵!E55/汇总!$E57</f>
        <v>0</v>
      </c>
      <c r="O57" s="62">
        <f>魂核1!I57/汇总!$E57</f>
        <v>0</v>
      </c>
      <c r="P57" s="62">
        <f>魂兽1!I59/汇总!E57</f>
        <v>0.46702132669938523</v>
      </c>
      <c r="R57">
        <f t="shared" si="0"/>
        <v>1</v>
      </c>
    </row>
    <row r="58" spans="2:18" x14ac:dyDescent="0.2">
      <c r="B58">
        <v>54</v>
      </c>
      <c r="D58" s="62">
        <f>星级!E58*(1+汇总!$BP58)/汇总!$E58</f>
        <v>0.22344890065331902</v>
      </c>
      <c r="E58" s="62">
        <f>阶位!E58*(1+汇总!$BP58)/汇总!$E58</f>
        <v>8.825232762073934E-2</v>
      </c>
      <c r="F58" s="62">
        <f>战魄!E58*(1+汇总!$BP58)/汇总!$E58</f>
        <v>0</v>
      </c>
      <c r="G58" s="62">
        <f>武魂!E58*(1+汇总!$BP58)/汇总!$E58</f>
        <v>0.15831268998682038</v>
      </c>
      <c r="H58" s="62">
        <f>众神殿!E58*(1+汇总!$BP58)/汇总!$E58</f>
        <v>3.5957294358005362E-2</v>
      </c>
      <c r="I58" s="62">
        <f>精神空间!E57*(1+汇总!$BP58)/汇总!$E58</f>
        <v>7.4554310722451589E-3</v>
      </c>
      <c r="J58" s="62">
        <f>天赋!D58*(1+汇总!$BP58)/汇总!$E58</f>
        <v>0</v>
      </c>
      <c r="K58" s="62">
        <f>化神!D57/汇总!$E58</f>
        <v>1.7547860303958631E-2</v>
      </c>
      <c r="L58" s="62">
        <f>魂骨!C57/汇总!$E58</f>
        <v>0</v>
      </c>
      <c r="M58" s="62">
        <f>魂环!D57/汇总!$E58</f>
        <v>4.8714955470691122E-3</v>
      </c>
      <c r="N58" s="62">
        <f>神兵!E56/汇总!$E58</f>
        <v>0</v>
      </c>
      <c r="O58" s="62">
        <f>魂核1!I58/汇总!$E58</f>
        <v>0</v>
      </c>
      <c r="P58" s="62">
        <f>魂兽1!I60/汇总!E58</f>
        <v>0.46415400045784305</v>
      </c>
      <c r="R58">
        <f t="shared" si="0"/>
        <v>0.99999999999999989</v>
      </c>
    </row>
    <row r="59" spans="2:18" x14ac:dyDescent="0.2">
      <c r="B59">
        <v>55</v>
      </c>
      <c r="D59" s="62">
        <f>星级!E59*(1+汇总!$BP59)/汇总!$E59</f>
        <v>0.21843466402098341</v>
      </c>
      <c r="E59" s="62">
        <f>阶位!E59*(1+汇总!$BP59)/汇总!$E59</f>
        <v>8.4703347772400142E-2</v>
      </c>
      <c r="F59" s="62">
        <f>战魄!E59*(1+汇总!$BP59)/汇总!$E59</f>
        <v>0</v>
      </c>
      <c r="G59" s="62">
        <f>武魂!E59*(1+汇总!$BP59)/汇总!$E59</f>
        <v>0.15356874443213653</v>
      </c>
      <c r="H59" s="62">
        <f>众神殿!E59*(1+汇总!$BP59)/汇总!$E59</f>
        <v>7.5733146836115262E-2</v>
      </c>
      <c r="I59" s="62">
        <f>精神空间!E58*(1+汇总!$BP59)/汇总!$E59</f>
        <v>7.9773160998258836E-3</v>
      </c>
      <c r="J59" s="62">
        <f>天赋!D59*(1+汇总!$BP59)/汇总!$E59</f>
        <v>0</v>
      </c>
      <c r="K59" s="62">
        <f>化神!D58/汇总!$E59</f>
        <v>1.6574467820100167E-2</v>
      </c>
      <c r="L59" s="62">
        <f>魂骨!C58/汇总!$E59</f>
        <v>0</v>
      </c>
      <c r="M59" s="62">
        <f>魂环!D58/汇总!$E59</f>
        <v>4.6012701709531806E-3</v>
      </c>
      <c r="N59" s="62">
        <f>神兵!E57/汇总!$E59</f>
        <v>0</v>
      </c>
      <c r="O59" s="62">
        <f>魂核1!I59/汇总!$E59</f>
        <v>0</v>
      </c>
      <c r="P59" s="62">
        <f>魂兽1!I61/汇总!E59</f>
        <v>0.43840704284748533</v>
      </c>
      <c r="R59">
        <f t="shared" si="0"/>
        <v>0.99999999999999989</v>
      </c>
    </row>
    <row r="60" spans="2:18" x14ac:dyDescent="0.2">
      <c r="B60">
        <v>56</v>
      </c>
      <c r="D60" s="62">
        <f>星级!E60*(1+汇总!$BP60)/汇总!$E60</f>
        <v>0.221406879542068</v>
      </c>
      <c r="E60" s="62">
        <f>阶位!E60*(1+汇总!$BP60)/汇总!$E60</f>
        <v>8.4322755539882416E-2</v>
      </c>
      <c r="F60" s="62">
        <f>战魄!E60*(1+汇总!$BP60)/汇总!$E60</f>
        <v>0</v>
      </c>
      <c r="G60" s="62">
        <f>武魂!E60*(1+汇总!$BP60)/汇总!$E60</f>
        <v>0.15407846534989361</v>
      </c>
      <c r="H60" s="62">
        <f>众神殿!E60*(1+汇总!$BP60)/汇总!$E60</f>
        <v>7.5392859844066254E-2</v>
      </c>
      <c r="I60" s="62">
        <f>精神空间!E59*(1+汇总!$BP60)/汇总!$E60</f>
        <v>7.9414721264319341E-3</v>
      </c>
      <c r="J60" s="62">
        <f>天赋!D60*(1+汇总!$BP60)/汇总!$E60</f>
        <v>0</v>
      </c>
      <c r="K60" s="62">
        <f>化神!D59/汇总!$E60</f>
        <v>1.6476185288536487E-2</v>
      </c>
      <c r="L60" s="62">
        <f>魂骨!C59/汇总!$E60</f>
        <v>0</v>
      </c>
      <c r="M60" s="62">
        <f>魂环!D59/汇总!$E60</f>
        <v>4.5739857666683382E-3</v>
      </c>
      <c r="N60" s="62">
        <f>神兵!E58/汇总!$E60</f>
        <v>0</v>
      </c>
      <c r="O60" s="62">
        <f>魂核1!I60/汇总!$E60</f>
        <v>0</v>
      </c>
      <c r="P60" s="62">
        <f>魂兽1!I62/汇总!E60</f>
        <v>0.43580739654245315</v>
      </c>
      <c r="R60">
        <f t="shared" si="0"/>
        <v>1</v>
      </c>
    </row>
    <row r="61" spans="2:18" x14ac:dyDescent="0.2">
      <c r="B61">
        <v>57</v>
      </c>
      <c r="D61" s="62">
        <f>星级!E61*(1+汇总!$BP61)/汇总!$E61</f>
        <v>0.21091414395321514</v>
      </c>
      <c r="E61" s="62">
        <f>阶位!E61*(1+汇总!$BP61)/汇总!$E61</f>
        <v>0.1031922649256883</v>
      </c>
      <c r="F61" s="62">
        <f>战魄!E61*(1+汇总!$BP61)/汇总!$E61</f>
        <v>0</v>
      </c>
      <c r="G61" s="62">
        <f>武魂!E61*(1+汇总!$BP61)/汇总!$E61</f>
        <v>0.14532431100048537</v>
      </c>
      <c r="H61" s="62">
        <f>众神殿!E61*(1+汇总!$BP61)/汇总!$E61</f>
        <v>7.0559904177935867E-2</v>
      </c>
      <c r="I61" s="62">
        <f>精神空间!E60*(1+汇总!$BP61)/汇总!$E61</f>
        <v>7.4323949699181997E-3</v>
      </c>
      <c r="J61" s="62">
        <f>天赋!D61*(1+汇总!$BP61)/汇总!$E61</f>
        <v>0</v>
      </c>
      <c r="K61" s="62">
        <f>化神!D60/汇总!$E61</f>
        <v>5.1019519960230547E-2</v>
      </c>
      <c r="L61" s="62">
        <f>魂骨!C60/汇总!$E61</f>
        <v>0</v>
      </c>
      <c r="M61" s="62">
        <f>魂环!D60/汇总!$E61</f>
        <v>4.2746084291003976E-3</v>
      </c>
      <c r="N61" s="62">
        <f>神兵!E59/汇总!$E61</f>
        <v>0</v>
      </c>
      <c r="O61" s="62">
        <f>魂核1!I61/汇总!$E61</f>
        <v>0</v>
      </c>
      <c r="P61" s="62">
        <f>魂兽1!I63/汇总!E61</f>
        <v>0.407282852583426</v>
      </c>
      <c r="R61">
        <f t="shared" si="0"/>
        <v>0.99999999999999989</v>
      </c>
    </row>
    <row r="62" spans="2:18" x14ac:dyDescent="0.2">
      <c r="B62">
        <v>58</v>
      </c>
      <c r="D62" s="62">
        <f>星级!E62*(1+汇总!$BP62)/汇总!$E62</f>
        <v>0.21170824946850092</v>
      </c>
      <c r="E62" s="62">
        <f>阶位!E62*(1+汇总!$BP62)/汇总!$E62</f>
        <v>0.11123493785243024</v>
      </c>
      <c r="F62" s="62">
        <f>战魄!E62*(1+汇总!$BP62)/汇总!$E62</f>
        <v>0</v>
      </c>
      <c r="G62" s="62">
        <f>武魂!E62*(1+汇总!$BP62)/汇总!$E62</f>
        <v>0.14446407059689109</v>
      </c>
      <c r="H62" s="62">
        <f>众神殿!E62*(1+汇总!$BP62)/汇总!$E62</f>
        <v>6.960443635914447E-2</v>
      </c>
      <c r="I62" s="62">
        <f>精神空间!E61*(1+汇总!$BP62)/汇总!$E62</f>
        <v>7.3317512078122345E-3</v>
      </c>
      <c r="J62" s="62">
        <f>天赋!D62*(1+汇总!$BP62)/汇总!$E62</f>
        <v>0</v>
      </c>
      <c r="K62" s="62">
        <f>化神!D61/汇总!$E62</f>
        <v>5.025623763035527E-2</v>
      </c>
      <c r="L62" s="62">
        <f>魂骨!C61/汇总!$E62</f>
        <v>0</v>
      </c>
      <c r="M62" s="62">
        <f>魂环!D61/汇总!$E62</f>
        <v>4.2106577474081437E-3</v>
      </c>
      <c r="N62" s="62">
        <f>神兵!E60/汇总!$E62</f>
        <v>0</v>
      </c>
      <c r="O62" s="62">
        <f>魂核1!I62/汇总!$E62</f>
        <v>0</v>
      </c>
      <c r="P62" s="62">
        <f>魂兽1!I64/汇总!E62</f>
        <v>0.40118965913745769</v>
      </c>
      <c r="R62">
        <f t="shared" si="0"/>
        <v>1</v>
      </c>
    </row>
    <row r="63" spans="2:18" x14ac:dyDescent="0.2">
      <c r="B63">
        <v>59</v>
      </c>
      <c r="D63" s="62">
        <f>星级!E63*(1+汇总!$BP63)/汇总!$E63</f>
        <v>0.21447836709092413</v>
      </c>
      <c r="E63" s="62">
        <f>阶位!E63*(1+汇总!$BP63)/汇总!$E63</f>
        <v>0.11078039562630287</v>
      </c>
      <c r="F63" s="62">
        <f>战魄!E63*(1+汇总!$BP63)/汇总!$E63</f>
        <v>0</v>
      </c>
      <c r="G63" s="62">
        <f>武魂!E63*(1+汇总!$BP63)/汇总!$E63</f>
        <v>0.14497684653170223</v>
      </c>
      <c r="H63" s="62">
        <f>众神殿!E63*(1+汇总!$BP63)/汇总!$E63</f>
        <v>6.9320009936458829E-2</v>
      </c>
      <c r="I63" s="62">
        <f>精神空间!E62*(1+汇总!$BP63)/汇总!$E63</f>
        <v>7.3017912817336834E-3</v>
      </c>
      <c r="J63" s="62">
        <f>天赋!D63*(1+汇总!$BP63)/汇总!$E63</f>
        <v>0</v>
      </c>
      <c r="K63" s="62">
        <f>化神!D62/汇总!$E63</f>
        <v>4.9978962080832148E-2</v>
      </c>
      <c r="L63" s="62">
        <f>魂骨!C62/汇总!$E63</f>
        <v>0</v>
      </c>
      <c r="M63" s="62">
        <f>魂环!D62/汇总!$E63</f>
        <v>4.1874265527183695E-3</v>
      </c>
      <c r="N63" s="62">
        <f>神兵!E61/汇总!$E63</f>
        <v>0</v>
      </c>
      <c r="O63" s="62">
        <f>魂核1!I63/汇总!$E63</f>
        <v>0</v>
      </c>
      <c r="P63" s="62">
        <f>魂兽1!I65/汇总!E63</f>
        <v>0.39897620089932762</v>
      </c>
      <c r="R63">
        <f t="shared" si="0"/>
        <v>1</v>
      </c>
    </row>
    <row r="64" spans="2:18" x14ac:dyDescent="0.2">
      <c r="B64">
        <v>60</v>
      </c>
      <c r="D64" s="62">
        <f>星级!E64*(1+汇总!$BP64)/汇总!$E64</f>
        <v>0.20985152300823909</v>
      </c>
      <c r="E64" s="62">
        <f>阶位!E64*(1+汇总!$BP64)/汇总!$E64</f>
        <v>0.10658407095317891</v>
      </c>
      <c r="F64" s="62">
        <f>战魄!E64*(1+汇总!$BP64)/汇总!$E64</f>
        <v>9.0151731867045247E-3</v>
      </c>
      <c r="G64" s="62">
        <f>武魂!E64*(1+汇总!$BP64)/汇总!$E64</f>
        <v>0.14091463437625293</v>
      </c>
      <c r="H64" s="62">
        <f>众神殿!E64*(1+汇总!$BP64)/汇总!$E64</f>
        <v>6.6694190933078296E-2</v>
      </c>
      <c r="I64" s="62">
        <f>精神空间!E63*(1+汇总!$BP64)/汇总!$E64</f>
        <v>8.3518494070807803E-3</v>
      </c>
      <c r="J64" s="62">
        <f>天赋!D64*(1+汇总!$BP64)/汇总!$E64</f>
        <v>0</v>
      </c>
      <c r="K64" s="62">
        <f>化神!D63/汇总!$E64</f>
        <v>4.7337623465498017E-2</v>
      </c>
      <c r="L64" s="62">
        <f>魂骨!C63/汇总!$E64</f>
        <v>0</v>
      </c>
      <c r="M64" s="62">
        <f>魂环!D63/汇总!$E64</f>
        <v>3.3360230590888128E-2</v>
      </c>
      <c r="N64" s="62">
        <f>神兵!E62/汇总!$E64</f>
        <v>0</v>
      </c>
      <c r="O64" s="62">
        <f>魂核1!I64/汇总!$E64</f>
        <v>0</v>
      </c>
      <c r="P64" s="62">
        <f>魂兽1!I66/汇总!E64</f>
        <v>0.37789070407907921</v>
      </c>
      <c r="R64">
        <f t="shared" si="0"/>
        <v>0.99999999999999978</v>
      </c>
    </row>
    <row r="65" spans="2:18" x14ac:dyDescent="0.2">
      <c r="B65">
        <v>61</v>
      </c>
      <c r="D65" s="62">
        <f>星级!E65*(1+汇总!$BP65)/汇总!$E65</f>
        <v>0.20940874747012797</v>
      </c>
      <c r="E65" s="62">
        <f>阶位!E65*(1+汇总!$BP65)/汇总!$E65</f>
        <v>0.10461559105524339</v>
      </c>
      <c r="F65" s="62">
        <f>战魄!E65*(1+汇总!$BP65)/汇总!$E65</f>
        <v>8.8486737554505732E-3</v>
      </c>
      <c r="G65" s="62">
        <f>武魂!E65*(1+汇总!$BP65)/汇总!$E65</f>
        <v>0.13935382694245235</v>
      </c>
      <c r="H65" s="62">
        <f>众神殿!E65*(1+汇总!$BP65)/汇总!$E65</f>
        <v>6.5462429254370125E-2</v>
      </c>
      <c r="I65" s="62">
        <f>精神空间!E64*(1+汇总!$BP65)/汇总!$E65</f>
        <v>8.1976007700996951E-3</v>
      </c>
      <c r="J65" s="62">
        <f>天赋!D65*(1+汇总!$BP65)/汇总!$E65</f>
        <v>0</v>
      </c>
      <c r="K65" s="62">
        <f>化神!D64/汇总!$E65</f>
        <v>4.6397728154819906E-2</v>
      </c>
      <c r="L65" s="62">
        <f>魂骨!C64/汇总!$E65</f>
        <v>1.4629914283051321E-2</v>
      </c>
      <c r="M65" s="62">
        <f>魂环!D64/汇总!$E65</f>
        <v>3.2697858422619699E-2</v>
      </c>
      <c r="N65" s="62">
        <f>神兵!E63/汇总!$E65</f>
        <v>0</v>
      </c>
      <c r="O65" s="62">
        <f>魂核1!I65/汇总!$E65</f>
        <v>0</v>
      </c>
      <c r="P65" s="62">
        <f>魂兽1!I67/汇总!E65</f>
        <v>0.37038762989176499</v>
      </c>
      <c r="R65">
        <f t="shared" si="0"/>
        <v>1</v>
      </c>
    </row>
    <row r="66" spans="2:18" x14ac:dyDescent="0.2">
      <c r="B66">
        <v>62</v>
      </c>
      <c r="D66" s="62">
        <f>星级!E66*(1+汇总!$BP66)/汇总!$E66</f>
        <v>0.21203170717387446</v>
      </c>
      <c r="E66" s="62">
        <f>阶位!E66*(1+汇总!$BP66)/汇总!$E66</f>
        <v>0.10421747564789297</v>
      </c>
      <c r="F66" s="62">
        <f>战魄!E66*(1+汇总!$BP66)/汇总!$E66</f>
        <v>8.8150000618726996E-3</v>
      </c>
      <c r="G66" s="62">
        <f>武魂!E66*(1+汇总!$BP66)/汇总!$E66</f>
        <v>0.13986126743653915</v>
      </c>
      <c r="H66" s="62">
        <f>众神殿!E66*(1+汇总!$BP66)/汇总!$E66</f>
        <v>6.5213311494523127E-2</v>
      </c>
      <c r="I66" s="62">
        <f>精神空间!E65*(1+汇总!$BP66)/汇总!$E66</f>
        <v>8.1664047395944416E-3</v>
      </c>
      <c r="J66" s="62">
        <f>天赋!D66*(1+汇总!$BP66)/汇总!$E66</f>
        <v>0</v>
      </c>
      <c r="K66" s="62">
        <f>化神!D65/汇总!$E66</f>
        <v>4.6155969209441428E-2</v>
      </c>
      <c r="L66" s="62">
        <f>魂骨!C65/汇总!$E66</f>
        <v>1.4553683984959008E-2</v>
      </c>
      <c r="M66" s="62">
        <f>魂环!D65/汇总!$E66</f>
        <v>3.2527483706383385E-2</v>
      </c>
      <c r="N66" s="62">
        <f>神兵!E64/汇总!$E66</f>
        <v>0</v>
      </c>
      <c r="O66" s="62">
        <f>魂核1!I66/汇总!$E66</f>
        <v>0</v>
      </c>
      <c r="P66" s="62">
        <f>魂兽1!I68/汇总!E66</f>
        <v>0.36845769654491933</v>
      </c>
      <c r="R66">
        <f t="shared" si="0"/>
        <v>0.99999999999999989</v>
      </c>
    </row>
    <row r="67" spans="2:18" x14ac:dyDescent="0.2">
      <c r="B67">
        <v>63</v>
      </c>
      <c r="D67" s="62">
        <f>星级!E67*(1+汇总!$BP67)/汇总!$E67</f>
        <v>0.21463438640086177</v>
      </c>
      <c r="E67" s="62">
        <f>阶位!E67*(1+汇总!$BP67)/汇总!$E67</f>
        <v>0.10382218882417164</v>
      </c>
      <c r="F67" s="62">
        <f>战魄!E67*(1+汇总!$BP67)/汇总!$E67</f>
        <v>8.7815656176597791E-3</v>
      </c>
      <c r="G67" s="62">
        <f>武魂!E67*(1+汇总!$BP67)/汇总!$E67</f>
        <v>0.14036460357224328</v>
      </c>
      <c r="H67" s="62">
        <f>众神殿!E67*(1+汇总!$BP67)/汇总!$E67</f>
        <v>6.4965963699877699E-2</v>
      </c>
      <c r="I67" s="62">
        <f>精神空间!E66*(1+汇总!$BP67)/汇总!$E67</f>
        <v>8.1354303548219365E-3</v>
      </c>
      <c r="J67" s="62">
        <f>天赋!D67*(1+汇总!$BP67)/汇总!$E67</f>
        <v>0</v>
      </c>
      <c r="K67" s="62">
        <f>化神!D66/汇总!$E67</f>
        <v>4.5916142237516389E-2</v>
      </c>
      <c r="L67" s="62">
        <f>魂骨!C66/汇总!$E67</f>
        <v>1.4478062867685349E-2</v>
      </c>
      <c r="M67" s="62">
        <f>魂环!D66/汇总!$E67</f>
        <v>3.2358470509276753E-2</v>
      </c>
      <c r="N67" s="62">
        <f>神兵!E65/汇总!$E67</f>
        <v>0</v>
      </c>
      <c r="O67" s="62">
        <f>魂核1!I67/汇总!$E67</f>
        <v>0</v>
      </c>
      <c r="P67" s="62">
        <f>魂兽1!I69/汇总!E67</f>
        <v>0.36654318591588536</v>
      </c>
      <c r="R67">
        <f t="shared" si="0"/>
        <v>1</v>
      </c>
    </row>
    <row r="68" spans="2:18" x14ac:dyDescent="0.2">
      <c r="B68">
        <v>64</v>
      </c>
      <c r="D68" s="62">
        <f>星级!E68*(1+汇总!$BP68)/汇总!$E68</f>
        <v>0.2105454014058239</v>
      </c>
      <c r="E68" s="62">
        <f>阶位!E68*(1+汇总!$BP68)/汇总!$E68</f>
        <v>0.13096695362231878</v>
      </c>
      <c r="F68" s="62">
        <f>战魄!E68*(1+汇总!$BP68)/汇总!$E68</f>
        <v>8.4796706654554615E-3</v>
      </c>
      <c r="G68" s="62">
        <f>武魂!E68*(1+汇总!$BP68)/汇总!$E68</f>
        <v>0.13653738824695902</v>
      </c>
      <c r="H68" s="62">
        <f>众神殿!E68*(1+汇总!$BP68)/汇总!$E68</f>
        <v>6.2732546862834374E-2</v>
      </c>
      <c r="I68" s="62">
        <f>精神空间!E67*(1+汇总!$BP68)/汇总!$E68</f>
        <v>7.8557484091343228E-3</v>
      </c>
      <c r="J68" s="62">
        <f>天赋!D68*(1+汇总!$BP68)/汇总!$E68</f>
        <v>0</v>
      </c>
      <c r="K68" s="62">
        <f>化神!D67/汇总!$E68</f>
        <v>4.4275265600080729E-2</v>
      </c>
      <c r="L68" s="62">
        <f>魂骨!C67/汇总!$E68</f>
        <v>1.3960669333358789E-2</v>
      </c>
      <c r="M68" s="62">
        <f>魂环!D67/汇总!$E68</f>
        <v>3.1202095960056891E-2</v>
      </c>
      <c r="N68" s="62">
        <f>神兵!E66/汇总!$E68</f>
        <v>0</v>
      </c>
      <c r="O68" s="62">
        <f>魂核1!I68/汇总!$E68</f>
        <v>0</v>
      </c>
      <c r="P68" s="62">
        <f>魂兽1!I70/汇总!E68</f>
        <v>0.35344425989397776</v>
      </c>
      <c r="R68">
        <f t="shared" si="0"/>
        <v>1</v>
      </c>
    </row>
    <row r="69" spans="2:18" x14ac:dyDescent="0.2">
      <c r="B69">
        <v>65</v>
      </c>
      <c r="D69" s="62">
        <f>星级!E69*(1+汇总!$BP69)/汇总!$E69</f>
        <v>0.13020406358412778</v>
      </c>
      <c r="E69" s="62">
        <f>阶位!E69*(1+汇总!$BP69)/汇总!$E69</f>
        <v>8.5375184397868398E-2</v>
      </c>
      <c r="F69" s="62">
        <f>战魄!E69*(1+汇总!$BP69)/汇总!$E69</f>
        <v>5.1632645904050667E-3</v>
      </c>
      <c r="G69" s="62">
        <f>武魂!E69*(1+汇总!$BP69)/汇总!$E69</f>
        <v>8.3955821957253846E-2</v>
      </c>
      <c r="H69" s="62">
        <f>众神殿!E69*(1+汇总!$BP69)/汇总!$E69</f>
        <v>6.4307683393540038E-2</v>
      </c>
      <c r="I69" s="62">
        <f>精神空间!E68*(1+汇总!$BP69)/汇总!$E69</f>
        <v>5.3014121379744332E-3</v>
      </c>
      <c r="J69" s="62">
        <f>天赋!D69*(1+汇总!$BP69)/汇总!$E69</f>
        <v>0</v>
      </c>
      <c r="K69" s="62">
        <f>化神!D68/汇总!$E69</f>
        <v>2.654843798511022E-2</v>
      </c>
      <c r="L69" s="62">
        <f>魂骨!C68/汇总!$E69</f>
        <v>1.6742258188808246E-2</v>
      </c>
      <c r="M69" s="62">
        <f>魂环!D68/汇总!$E69</f>
        <v>1.8709473525993215E-2</v>
      </c>
      <c r="N69" s="62">
        <f>神兵!E67/汇总!$E69</f>
        <v>0</v>
      </c>
      <c r="O69" s="62">
        <f>魂核1!I69/汇总!$E69</f>
        <v>0.35175932908030472</v>
      </c>
      <c r="P69" s="62">
        <f>魂兽1!I71/汇总!E69</f>
        <v>0.21193307115861409</v>
      </c>
      <c r="R69">
        <f t="shared" si="0"/>
        <v>1</v>
      </c>
    </row>
    <row r="70" spans="2:18" x14ac:dyDescent="0.2">
      <c r="B70">
        <v>66</v>
      </c>
      <c r="D70" s="62">
        <f>星级!E70*(1+汇总!$BP70)/汇总!$E70</f>
        <v>0.13197682730006283</v>
      </c>
      <c r="E70" s="62">
        <f>阶位!E70*(1+汇总!$BP70)/汇总!$E70</f>
        <v>8.5226415121670673E-2</v>
      </c>
      <c r="F70" s="62">
        <f>战魄!E70*(1+汇总!$BP70)/汇总!$E70</f>
        <v>5.1542674193728825E-3</v>
      </c>
      <c r="G70" s="62">
        <f>武魂!E70*(1+汇总!$BP70)/汇总!$E70</f>
        <v>8.4416315980847909E-2</v>
      </c>
      <c r="H70" s="62">
        <f>众神殿!E70*(1+汇总!$BP70)/汇总!$E70</f>
        <v>6.4195624982423455E-2</v>
      </c>
      <c r="I70" s="62">
        <f>精神空间!E69*(1+汇总!$BP70)/汇总!$E70</f>
        <v>5.29217423995811E-3</v>
      </c>
      <c r="J70" s="62">
        <f>天赋!D70*(1+汇总!$BP70)/汇总!$E70</f>
        <v>0</v>
      </c>
      <c r="K70" s="62">
        <f>化神!D69/汇总!$E70</f>
        <v>2.646552054799493E-2</v>
      </c>
      <c r="L70" s="62">
        <f>魂骨!C69/汇总!$E70</f>
        <v>1.6689967913149955E-2</v>
      </c>
      <c r="M70" s="62">
        <f>魂环!D69/汇总!$E70</f>
        <v>1.8651039142945077E-2</v>
      </c>
      <c r="N70" s="62">
        <f>神兵!E68/汇总!$E70</f>
        <v>0</v>
      </c>
      <c r="O70" s="62">
        <f>魂核1!I70/汇总!$E70</f>
        <v>0.35066069638240016</v>
      </c>
      <c r="P70" s="62">
        <f>魂兽1!I72/汇总!E70</f>
        <v>0.21127115096917395</v>
      </c>
      <c r="R70">
        <f t="shared" ref="R70:R133" si="1">SUM(D70:P70)</f>
        <v>0.99999999999999989</v>
      </c>
    </row>
    <row r="71" spans="2:18" x14ac:dyDescent="0.2">
      <c r="B71">
        <v>67</v>
      </c>
      <c r="D71" s="62">
        <f>星级!E71*(1+汇总!$BP71)/汇总!$E71</f>
        <v>0.13374310493692698</v>
      </c>
      <c r="E71" s="62">
        <f>阶位!E71*(1+汇总!$BP71)/汇总!$E71</f>
        <v>8.507796073187944E-2</v>
      </c>
      <c r="F71" s="62">
        <f>战魄!E71*(1+汇总!$BP71)/汇总!$E71</f>
        <v>5.1452892918349424E-3</v>
      </c>
      <c r="G71" s="62">
        <f>武魂!E71*(1+汇总!$BP71)/汇总!$E71</f>
        <v>8.4875005742220913E-2</v>
      </c>
      <c r="H71" s="62">
        <f>众神殿!E71*(1+汇总!$BP71)/汇总!$E71</f>
        <v>6.4083803755161622E-2</v>
      </c>
      <c r="I71" s="62">
        <f>精神空间!E70*(1+汇总!$BP71)/汇总!$E71</f>
        <v>5.282955894960961E-3</v>
      </c>
      <c r="J71" s="62">
        <f>天赋!D71*(1+汇总!$BP71)/汇总!$E71</f>
        <v>0</v>
      </c>
      <c r="K71" s="62">
        <f>化神!D70/汇总!$E71</f>
        <v>2.6382929811788768E-2</v>
      </c>
      <c r="L71" s="62">
        <f>魂骨!C70/汇总!$E71</f>
        <v>1.6637883665092015E-2</v>
      </c>
      <c r="M71" s="62">
        <f>魂环!D70/汇总!$E71</f>
        <v>1.8592834995740326E-2</v>
      </c>
      <c r="N71" s="62">
        <f>神兵!E69/汇总!$E71</f>
        <v>0</v>
      </c>
      <c r="O71" s="62">
        <f>魂核1!I71/汇总!$E71</f>
        <v>0.34956639237956494</v>
      </c>
      <c r="P71" s="62">
        <f>魂兽1!I73/汇总!E71</f>
        <v>0.21061183879482906</v>
      </c>
      <c r="R71">
        <f t="shared" si="1"/>
        <v>1</v>
      </c>
    </row>
    <row r="72" spans="2:18" x14ac:dyDescent="0.2">
      <c r="B72">
        <v>68</v>
      </c>
      <c r="D72" s="62">
        <f>星级!E72*(1+汇总!$BP72)/汇总!$E72</f>
        <v>0.13550291906158751</v>
      </c>
      <c r="E72" s="62">
        <f>阶位!E72*(1+汇总!$BP72)/汇总!$E72</f>
        <v>8.4929821480792173E-2</v>
      </c>
      <c r="F72" s="62">
        <f>战魄!E72*(1+汇总!$BP72)/汇总!$E72</f>
        <v>5.1363302230495265E-3</v>
      </c>
      <c r="G72" s="62">
        <f>武魂!E72*(1+汇总!$BP72)/汇总!$E72</f>
        <v>8.5331898220593838E-2</v>
      </c>
      <c r="H72" s="62">
        <f>众神殿!E72*(1+汇总!$BP72)/汇总!$E72</f>
        <v>6.3972219901794108E-2</v>
      </c>
      <c r="I72" s="62">
        <f>精神空间!E71*(1+汇总!$BP72)/汇总!$E72</f>
        <v>5.2737571186495134E-3</v>
      </c>
      <c r="J72" s="62">
        <f>天赋!D72*(1+汇总!$BP72)/汇总!$E72</f>
        <v>0</v>
      </c>
      <c r="K72" s="62">
        <f>化神!D71/汇总!$E72</f>
        <v>2.6300664502756196E-2</v>
      </c>
      <c r="L72" s="62">
        <f>魂骨!C71/汇总!$E72</f>
        <v>1.6586004641377782E-2</v>
      </c>
      <c r="M72" s="62">
        <f>魂环!D71/汇总!$E72</f>
        <v>1.8534860186739673E-2</v>
      </c>
      <c r="N72" s="62">
        <f>神兵!E70/汇总!$E72</f>
        <v>0</v>
      </c>
      <c r="O72" s="62">
        <f>魂核1!I72/汇总!$E72</f>
        <v>0.34847640019516185</v>
      </c>
      <c r="P72" s="62">
        <f>魂兽1!I74/汇总!E72</f>
        <v>0.20995512446749789</v>
      </c>
      <c r="R72">
        <f t="shared" si="1"/>
        <v>1.0000000000000002</v>
      </c>
    </row>
    <row r="73" spans="2:18" x14ac:dyDescent="0.2">
      <c r="B73">
        <v>69</v>
      </c>
      <c r="D73" s="62">
        <f>星级!E73*(1+汇总!$BP73)/汇总!$E73</f>
        <v>0.13513340087973669</v>
      </c>
      <c r="E73" s="62">
        <f>阶位!E73*(1+汇总!$BP73)/汇总!$E73</f>
        <v>8.3470706390482041E-2</v>
      </c>
      <c r="F73" s="62">
        <f>战魄!E73*(1+汇总!$BP73)/汇总!$E73</f>
        <v>5.0480868144729225E-3</v>
      </c>
      <c r="G73" s="62">
        <f>武魂!E73*(1+汇总!$BP73)/汇总!$E73</f>
        <v>8.4460165172585713E-2</v>
      </c>
      <c r="H73" s="62">
        <f>众神殿!E73*(1+汇总!$BP73)/汇总!$E73</f>
        <v>7.0200484864810744E-2</v>
      </c>
      <c r="I73" s="62">
        <f>精神空间!E72*(1+汇总!$BP73)/汇总!$E73</f>
        <v>5.1831526824186866E-3</v>
      </c>
      <c r="J73" s="62">
        <f>天赋!D73*(1+汇总!$BP73)/汇总!$E73</f>
        <v>0</v>
      </c>
      <c r="K73" s="62">
        <f>化神!D72/汇总!$E73</f>
        <v>2.5813208233436261E-2</v>
      </c>
      <c r="L73" s="62">
        <f>魂骨!C72/汇总!$E73</f>
        <v>2.4417899680277546E-2</v>
      </c>
      <c r="M73" s="62">
        <f>魂环!D72/汇总!$E73</f>
        <v>1.819133526180677E-2</v>
      </c>
      <c r="N73" s="62">
        <f>神兵!E71/汇总!$E73</f>
        <v>0</v>
      </c>
      <c r="O73" s="62">
        <f>魂核1!I73/汇总!$E73</f>
        <v>0.34201774186098277</v>
      </c>
      <c r="P73" s="62">
        <f>魂兽1!I75/汇总!E73</f>
        <v>0.20606381815898983</v>
      </c>
      <c r="R73">
        <f t="shared" si="1"/>
        <v>1</v>
      </c>
    </row>
    <row r="74" spans="2:18" x14ac:dyDescent="0.2">
      <c r="B74">
        <v>70</v>
      </c>
      <c r="D74" s="62">
        <f>星级!E74*(1+汇总!$BP74)/汇总!$E74</f>
        <v>0.1393843810399111</v>
      </c>
      <c r="E74" s="62">
        <f>阶位!E74*(1+汇总!$BP74)/汇总!$E74</f>
        <v>8.4866549244004982E-2</v>
      </c>
      <c r="F74" s="62">
        <f>战魄!E74*(1+汇总!$BP74)/汇总!$E74</f>
        <v>1.2857007561440075E-2</v>
      </c>
      <c r="G74" s="62">
        <f>武魂!E74*(1+汇总!$BP74)/汇总!$E74</f>
        <v>8.66863736947842E-2</v>
      </c>
      <c r="H74" s="62">
        <f>众神殿!E74*(1+汇总!$BP74)/汇总!$E74</f>
        <v>7.1374415808368272E-2</v>
      </c>
      <c r="I74" s="62">
        <f>精神空间!E73*(1+汇总!$BP74)/汇总!$E74</f>
        <v>5.647470611099846E-3</v>
      </c>
      <c r="J74" s="62">
        <f>天赋!D74*(1+汇总!$BP74)/汇总!$E74</f>
        <v>0</v>
      </c>
      <c r="K74" s="62">
        <f>化神!D73/汇总!$E74</f>
        <v>2.5088006196232512E-2</v>
      </c>
      <c r="L74" s="62">
        <f>魂骨!C73/汇总!$E74</f>
        <v>2.3731897753192916E-2</v>
      </c>
      <c r="M74" s="62">
        <f>魂环!D73/汇总!$E74</f>
        <v>1.7680263826128723E-2</v>
      </c>
      <c r="N74" s="62">
        <f>神兵!E72/汇总!$E74</f>
        <v>0</v>
      </c>
      <c r="O74" s="62">
        <f>魂核1!I74/汇总!$E74</f>
        <v>0.33240901903527326</v>
      </c>
      <c r="P74" s="62">
        <f>魂兽1!I76/汇总!E74</f>
        <v>0.20027461522956422</v>
      </c>
      <c r="R74">
        <f t="shared" si="1"/>
        <v>1</v>
      </c>
    </row>
    <row r="75" spans="2:18" x14ac:dyDescent="0.2">
      <c r="B75">
        <v>71</v>
      </c>
      <c r="D75" s="62">
        <f>星级!E75*(1+汇总!$BP75)/汇总!$E75</f>
        <v>0.13656996664683338</v>
      </c>
      <c r="E75" s="62">
        <f>阶位!E75*(1+汇总!$BP75)/汇总!$E75</f>
        <v>9.438516878991933E-2</v>
      </c>
      <c r="F75" s="62">
        <f>战魄!E75*(1+汇总!$BP75)/汇总!$E75</f>
        <v>1.2419973897338297E-2</v>
      </c>
      <c r="G75" s="62">
        <f>武魂!E75*(1+汇总!$BP75)/汇总!$E75</f>
        <v>8.4323431218060171E-2</v>
      </c>
      <c r="H75" s="62">
        <f>众神殿!E75*(1+汇总!$BP75)/汇总!$E75</f>
        <v>6.8948266308588302E-2</v>
      </c>
      <c r="I75" s="62">
        <f>精神空间!E74*(1+汇总!$BP75)/汇总!$E75</f>
        <v>5.4555025530364483E-3</v>
      </c>
      <c r="J75" s="62">
        <f>天赋!D75*(1+汇总!$BP75)/汇总!$E75</f>
        <v>0</v>
      </c>
      <c r="K75" s="62">
        <f>化神!D74/汇总!$E75</f>
        <v>4.4045735411193665E-2</v>
      </c>
      <c r="L75" s="62">
        <f>魂骨!C74/汇总!$E75</f>
        <v>2.289506048601651E-2</v>
      </c>
      <c r="M75" s="62">
        <f>魂环!D74/汇总!$E75</f>
        <v>1.7056820062082301E-2</v>
      </c>
      <c r="N75" s="62">
        <f>神兵!E73/汇总!$E75</f>
        <v>0</v>
      </c>
      <c r="O75" s="62">
        <f>魂核1!I75/汇总!$E75</f>
        <v>0.32068756894446282</v>
      </c>
      <c r="P75" s="62">
        <f>魂兽1!I77/汇总!E75</f>
        <v>0.19321250568246887</v>
      </c>
      <c r="R75">
        <f t="shared" si="1"/>
        <v>1.0000000000000002</v>
      </c>
    </row>
    <row r="76" spans="2:18" x14ac:dyDescent="0.2">
      <c r="B76">
        <v>72</v>
      </c>
      <c r="D76" s="62">
        <f>星级!E76*(1+汇总!$BP76)/汇总!$E76</f>
        <v>0.13751332191342894</v>
      </c>
      <c r="E76" s="62">
        <f>阶位!E76*(1+汇总!$BP76)/汇总!$E76</f>
        <v>9.9084670890207768E-2</v>
      </c>
      <c r="F76" s="62">
        <f>战魄!E76*(1+汇总!$BP76)/汇总!$E76</f>
        <v>1.2332073528874313E-2</v>
      </c>
      <c r="G76" s="62">
        <f>武魂!E76*(1+汇总!$BP76)/汇总!$E76</f>
        <v>8.4306203752235645E-2</v>
      </c>
      <c r="H76" s="62">
        <f>众神殿!E76*(1+汇总!$BP76)/汇总!$E76</f>
        <v>6.8460296038797594E-2</v>
      </c>
      <c r="I76" s="62">
        <f>精神空间!E75*(1+汇总!$BP76)/汇总!$E76</f>
        <v>5.4168921108139513E-3</v>
      </c>
      <c r="J76" s="62">
        <f>天赋!D76*(1+汇总!$BP76)/汇总!$E76</f>
        <v>0</v>
      </c>
      <c r="K76" s="62">
        <f>化神!D75/汇总!$E76</f>
        <v>4.3676575706226295E-2</v>
      </c>
      <c r="L76" s="62">
        <f>魂骨!C75/汇总!$E76</f>
        <v>2.2703170540365154E-2</v>
      </c>
      <c r="M76" s="62">
        <f>魂环!D75/汇总!$E76</f>
        <v>1.6913862052572039E-2</v>
      </c>
      <c r="N76" s="62">
        <f>神兵!E74/汇总!$E76</f>
        <v>0</v>
      </c>
      <c r="O76" s="62">
        <f>魂核1!I76/汇总!$E76</f>
        <v>0.31799979617297774</v>
      </c>
      <c r="P76" s="62">
        <f>魂兽1!I78/汇总!E76</f>
        <v>0.19159313729350058</v>
      </c>
      <c r="R76">
        <f t="shared" si="1"/>
        <v>1</v>
      </c>
    </row>
    <row r="77" spans="2:18" x14ac:dyDescent="0.2">
      <c r="B77">
        <v>73</v>
      </c>
      <c r="D77" s="62">
        <f>星级!E77*(1+汇总!$BP77)/汇总!$E77</f>
        <v>0.13837954464610466</v>
      </c>
      <c r="E77" s="62">
        <f>阶位!E77*(1+汇总!$BP77)/汇总!$E77</f>
        <v>9.8342949891386144E-2</v>
      </c>
      <c r="F77" s="62">
        <f>战魄!E77*(1+汇总!$BP77)/汇总!$E77</f>
        <v>1.223975896787109E-2</v>
      </c>
      <c r="G77" s="62">
        <f>武魂!E77*(1+汇总!$BP77)/汇总!$E77</f>
        <v>8.4250330001201176E-2</v>
      </c>
      <c r="H77" s="62">
        <f>众神殿!E77*(1+汇总!$BP77)/汇总!$E77</f>
        <v>6.7947820812293711E-2</v>
      </c>
      <c r="I77" s="62">
        <f>精神空间!E76*(1+汇总!$BP77)/汇总!$E77</f>
        <v>5.376342724205058E-3</v>
      </c>
      <c r="J77" s="62">
        <f>天赋!D77*(1+汇总!$BP77)/汇总!$E77</f>
        <v>0</v>
      </c>
      <c r="K77" s="62">
        <f>化神!D76/汇总!$E77</f>
        <v>4.3292771050403779E-2</v>
      </c>
      <c r="L77" s="62">
        <f>魂骨!C76/汇总!$E77</f>
        <v>2.8290325636897519E-2</v>
      </c>
      <c r="M77" s="62">
        <f>魂环!D76/汇总!$E77</f>
        <v>1.6765232749593247E-2</v>
      </c>
      <c r="N77" s="62">
        <f>神兵!E75/汇总!$E77</f>
        <v>0</v>
      </c>
      <c r="O77" s="62">
        <f>魂核1!I77/汇总!$E77</f>
        <v>0.31520539664993086</v>
      </c>
      <c r="P77" s="62">
        <f>魂兽1!I79/汇总!E77</f>
        <v>0.18990952687011281</v>
      </c>
      <c r="R77">
        <f t="shared" si="1"/>
        <v>1</v>
      </c>
    </row>
    <row r="78" spans="2:18" x14ac:dyDescent="0.2">
      <c r="B78">
        <v>74</v>
      </c>
      <c r="D78" s="62">
        <f>星级!E78*(1+汇总!$BP78)/汇总!$E78</f>
        <v>0.14003799855268217</v>
      </c>
      <c r="E78" s="62">
        <f>阶位!E78*(1+汇总!$BP78)/汇总!$E78</f>
        <v>9.8176686310582642E-2</v>
      </c>
      <c r="F78" s="62">
        <f>战魄!E78*(1+汇总!$BP78)/汇总!$E78</f>
        <v>1.2219065810340046E-2</v>
      </c>
      <c r="G78" s="62">
        <f>武魂!E78*(1+汇总!$BP78)/汇总!$E78</f>
        <v>8.4682139270181686E-2</v>
      </c>
      <c r="H78" s="62">
        <f>众神殿!E78*(1+汇总!$BP78)/汇总!$E78</f>
        <v>6.7832944778897078E-2</v>
      </c>
      <c r="I78" s="62">
        <f>精神空间!E77*(1+汇总!$BP78)/汇总!$E78</f>
        <v>5.3672532064110478E-3</v>
      </c>
      <c r="J78" s="62">
        <f>天赋!D78*(1+汇总!$BP78)/汇总!$E78</f>
        <v>0</v>
      </c>
      <c r="K78" s="62">
        <f>化神!D77/汇总!$E78</f>
        <v>4.3162969251866419E-2</v>
      </c>
      <c r="L78" s="62">
        <f>魂骨!C77/汇总!$E78</f>
        <v>2.8205504659635481E-2</v>
      </c>
      <c r="M78" s="62">
        <f>魂环!D77/汇总!$E78</f>
        <v>1.6714966681818072E-2</v>
      </c>
      <c r="N78" s="62">
        <f>神兵!E76/汇总!$E78</f>
        <v>0</v>
      </c>
      <c r="O78" s="62">
        <f>魂核1!I78/汇总!$E78</f>
        <v>0.31426033754650207</v>
      </c>
      <c r="P78" s="62">
        <f>魂兽1!I80/汇总!E78</f>
        <v>0.18934013393108334</v>
      </c>
      <c r="R78">
        <f t="shared" si="1"/>
        <v>1</v>
      </c>
    </row>
    <row r="79" spans="2:18" x14ac:dyDescent="0.2">
      <c r="B79">
        <v>75</v>
      </c>
      <c r="D79" s="62">
        <f>星级!E79*(1+汇总!$BP79)/汇总!$E79</f>
        <v>0.13112678665150063</v>
      </c>
      <c r="E79" s="62">
        <f>阶位!E79*(1+汇总!$BP79)/汇总!$E79</f>
        <v>9.0703563456175959E-2</v>
      </c>
      <c r="F79" s="62">
        <f>战魄!E79*(1+汇总!$BP79)/汇总!$E79</f>
        <v>1.1288961287583216E-2</v>
      </c>
      <c r="G79" s="62">
        <f>武魂!E79*(1+汇总!$BP79)/汇总!$E79</f>
        <v>7.9042292526769128E-2</v>
      </c>
      <c r="H79" s="62">
        <f>众神殿!E79*(1+汇总!$BP79)/汇总!$E79</f>
        <v>9.2843793767039523E-2</v>
      </c>
      <c r="I79" s="62">
        <f>精神空间!E78*(1+汇总!$BP79)/汇总!$E79</f>
        <v>5.4711521327005432E-3</v>
      </c>
      <c r="J79" s="62">
        <f>天赋!D79*(1+汇总!$BP79)/汇总!$E79</f>
        <v>5.06420693274761E-2</v>
      </c>
      <c r="K79" s="62">
        <f>化神!D78/汇总!$E79</f>
        <v>3.9311057808982794E-2</v>
      </c>
      <c r="L79" s="62">
        <f>魂骨!C78/汇总!$E79</f>
        <v>2.5688414013790736E-2</v>
      </c>
      <c r="M79" s="62">
        <f>魂环!D78/汇总!$E79</f>
        <v>1.5223304441127123E-2</v>
      </c>
      <c r="N79" s="62">
        <f>神兵!E77/汇总!$E79</f>
        <v>0</v>
      </c>
      <c r="O79" s="62">
        <f>魂核1!I79/汇总!$E79</f>
        <v>0.28621539505943022</v>
      </c>
      <c r="P79" s="62">
        <f>魂兽1!I81/汇总!E79</f>
        <v>0.17244320952742401</v>
      </c>
      <c r="R79">
        <f t="shared" si="1"/>
        <v>1</v>
      </c>
    </row>
    <row r="80" spans="2:18" x14ac:dyDescent="0.2">
      <c r="B80">
        <v>76</v>
      </c>
      <c r="D80" s="62">
        <f>星级!E80*(1+汇总!$BP80)/汇总!$E80</f>
        <v>0.13035489396292174</v>
      </c>
      <c r="E80" s="62">
        <f>阶位!E80*(1+汇总!$BP80)/汇总!$E80</f>
        <v>8.8983184195651432E-2</v>
      </c>
      <c r="F80" s="62">
        <f>战魄!E80*(1+汇总!$BP80)/汇总!$E80</f>
        <v>1.1074842964862566E-2</v>
      </c>
      <c r="G80" s="62">
        <f>武魂!E80*(1+汇总!$BP80)/汇总!$E80</f>
        <v>7.8063566466363143E-2</v>
      </c>
      <c r="H80" s="62">
        <f>众神殿!E80*(1+汇总!$BP80)/汇总!$E80</f>
        <v>9.1082820645598694E-2</v>
      </c>
      <c r="I80" s="62">
        <f>精神空间!E79*(1+汇总!$BP80)/汇总!$E80</f>
        <v>5.3673805023299222E-3</v>
      </c>
      <c r="J80" s="62">
        <f>天赋!D80*(1+汇总!$BP80)/汇总!$E80</f>
        <v>4.968153853396292E-2</v>
      </c>
      <c r="K80" s="62">
        <f>化神!D79/汇总!$E80</f>
        <v>3.8515711686165827E-2</v>
      </c>
      <c r="L80" s="62">
        <f>魂骨!C79/汇总!$E80</f>
        <v>2.5168682884029153E-2</v>
      </c>
      <c r="M80" s="62">
        <f>魂环!D79/汇总!$E80</f>
        <v>3.2328410477175322E-2</v>
      </c>
      <c r="N80" s="62">
        <f>神兵!E78/汇总!$E80</f>
        <v>0</v>
      </c>
      <c r="O80" s="62">
        <f>魂核1!I80/汇总!$E80</f>
        <v>0.28042465022989205</v>
      </c>
      <c r="P80" s="62">
        <f>魂兽1!I82/汇总!E80</f>
        <v>0.16895431745104722</v>
      </c>
      <c r="R80">
        <f t="shared" si="1"/>
        <v>1</v>
      </c>
    </row>
    <row r="81" spans="2:18" x14ac:dyDescent="0.2">
      <c r="B81">
        <v>77</v>
      </c>
      <c r="D81" s="62">
        <f>星级!E81*(1+汇总!$BP81)/汇总!$E81</f>
        <v>0.13099615765676489</v>
      </c>
      <c r="E81" s="62">
        <f>阶位!E81*(1+汇总!$BP81)/汇总!$E81</f>
        <v>8.8259614507211273E-2</v>
      </c>
      <c r="F81" s="62">
        <f>战魄!E81*(1+汇总!$BP81)/汇总!$E81</f>
        <v>1.0984787515104892E-2</v>
      </c>
      <c r="G81" s="62">
        <f>武魂!E81*(1+汇总!$BP81)/汇总!$E81</f>
        <v>7.7945031023969227E-2</v>
      </c>
      <c r="H81" s="62">
        <f>众神殿!E81*(1+汇总!$BP81)/汇总!$E81</f>
        <v>9.0342177694320611E-2</v>
      </c>
      <c r="I81" s="62">
        <f>精神空间!E80*(1+汇总!$BP81)/汇总!$E81</f>
        <v>5.3237354712724651E-3</v>
      </c>
      <c r="J81" s="62">
        <f>天赋!D81*(1+汇总!$BP81)/汇总!$E81</f>
        <v>4.9277551469629428E-2</v>
      </c>
      <c r="K81" s="62">
        <f>化神!D80/汇总!$E81</f>
        <v>3.815332013294296E-2</v>
      </c>
      <c r="L81" s="62">
        <f>魂骨!C80/汇总!$E81</f>
        <v>3.1542596347532051E-2</v>
      </c>
      <c r="M81" s="62">
        <f>魂环!D80/汇总!$E81</f>
        <v>3.2024234794754844E-2</v>
      </c>
      <c r="N81" s="62">
        <f>神兵!E79/汇总!$E81</f>
        <v>0</v>
      </c>
      <c r="O81" s="62">
        <f>魂核1!I81/汇总!$E81</f>
        <v>0.27778615492213715</v>
      </c>
      <c r="P81" s="62">
        <f>魂兽1!I83/汇总!E81</f>
        <v>0.16736463846436017</v>
      </c>
      <c r="R81">
        <f t="shared" si="1"/>
        <v>1</v>
      </c>
    </row>
    <row r="82" spans="2:18" x14ac:dyDescent="0.2">
      <c r="B82">
        <v>78</v>
      </c>
      <c r="D82" s="62">
        <f>星级!E82*(1+汇总!$BP82)/汇总!$E82</f>
        <v>0.12739275865329278</v>
      </c>
      <c r="E82" s="62">
        <f>阶位!E82*(1+汇总!$BP82)/汇总!$E82</f>
        <v>0.12325333877662745</v>
      </c>
      <c r="F82" s="62">
        <f>战魄!E82*(1+汇总!$BP82)/汇总!$E82</f>
        <v>1.0545664923885534E-2</v>
      </c>
      <c r="G82" s="62">
        <f>武魂!E82*(1+汇总!$BP82)/汇总!$E82</f>
        <v>7.5324741902490472E-2</v>
      </c>
      <c r="H82" s="62">
        <f>众神殿!E82*(1+汇总!$BP82)/汇总!$E82</f>
        <v>8.6730702177750182E-2</v>
      </c>
      <c r="I82" s="62">
        <f>精神空间!E81*(1+汇总!$BP82)/汇总!$E82</f>
        <v>5.1109163783317063E-3</v>
      </c>
      <c r="J82" s="62">
        <f>天赋!D82*(1+汇总!$BP82)/汇总!$E82</f>
        <v>4.7307655733318271E-2</v>
      </c>
      <c r="K82" s="62">
        <f>化神!D81/汇总!$E82</f>
        <v>3.658100983985868E-2</v>
      </c>
      <c r="L82" s="62">
        <f>魂骨!C81/汇总!$E82</f>
        <v>3.0242716055724747E-2</v>
      </c>
      <c r="M82" s="62">
        <f>魂环!D81/汇总!$E82</f>
        <v>3.0704506031425934E-2</v>
      </c>
      <c r="N82" s="62">
        <f>神兵!E80/汇总!$E82</f>
        <v>0</v>
      </c>
      <c r="O82" s="62">
        <f>魂核1!I82/汇总!$E82</f>
        <v>0.26633850032383494</v>
      </c>
      <c r="P82" s="62">
        <f>魂兽1!I84/汇总!E82</f>
        <v>0.16046748920345927</v>
      </c>
      <c r="R82">
        <f t="shared" si="1"/>
        <v>0.99999999999999978</v>
      </c>
    </row>
    <row r="83" spans="2:18" x14ac:dyDescent="0.2">
      <c r="B83">
        <v>79</v>
      </c>
      <c r="D83" s="62">
        <f>星级!E83*(1+汇总!$BP83)/汇总!$E83</f>
        <v>0.1280571344094377</v>
      </c>
      <c r="E83" s="62">
        <f>阶位!E83*(1+汇总!$BP83)/汇总!$E83</f>
        <v>0.12839250883390591</v>
      </c>
      <c r="F83" s="62">
        <f>战魄!E83*(1+汇总!$BP83)/汇总!$E83</f>
        <v>1.0466476830278137E-2</v>
      </c>
      <c r="G83" s="62">
        <f>武魂!E83*(1+汇总!$BP83)/汇总!$E83</f>
        <v>7.5251005935616996E-2</v>
      </c>
      <c r="H83" s="62">
        <f>众神殿!E83*(1+汇总!$BP83)/汇总!$E83</f>
        <v>8.6079435613502425E-2</v>
      </c>
      <c r="I83" s="62">
        <f>精神空间!E82*(1+汇总!$BP83)/汇总!$E83</f>
        <v>5.072538170081394E-3</v>
      </c>
      <c r="J83" s="62">
        <f>天赋!D83*(1+汇总!$BP83)/汇总!$E83</f>
        <v>4.6952419425546781E-2</v>
      </c>
      <c r="K83" s="62">
        <f>化神!D82/汇总!$E83</f>
        <v>3.6259683025828542E-2</v>
      </c>
      <c r="L83" s="62">
        <f>魂骨!C82/汇总!$E83</f>
        <v>2.9977064679769138E-2</v>
      </c>
      <c r="M83" s="62">
        <f>魂环!D82/汇总!$E83</f>
        <v>3.0434798302124894E-2</v>
      </c>
      <c r="N83" s="62">
        <f>神兵!E81/汇总!$E83</f>
        <v>0</v>
      </c>
      <c r="O83" s="62">
        <f>魂核1!I83/汇总!$E83</f>
        <v>0.26399898858981569</v>
      </c>
      <c r="P83" s="62">
        <f>魂兽1!I85/汇总!E83</f>
        <v>0.15905794618409241</v>
      </c>
      <c r="R83">
        <f t="shared" si="1"/>
        <v>1</v>
      </c>
    </row>
    <row r="84" spans="2:18" x14ac:dyDescent="0.2">
      <c r="B84">
        <v>80</v>
      </c>
      <c r="D84" s="62">
        <f>星级!E84*(1+汇总!$BP84)/汇总!$E84</f>
        <v>0.12730861133271035</v>
      </c>
      <c r="E84" s="62">
        <f>阶位!E84*(1+汇总!$BP84)/汇总!$E84</f>
        <v>0.12604650009967056</v>
      </c>
      <c r="F84" s="62">
        <f>战魄!E84*(1+汇总!$BP84)/汇总!$E84</f>
        <v>1.6448601830594798E-2</v>
      </c>
      <c r="G84" s="62">
        <f>武魂!E84*(1+汇总!$BP84)/汇总!$E84</f>
        <v>7.4550249127191354E-2</v>
      </c>
      <c r="H84" s="62">
        <f>众神殿!E84*(1+汇总!$BP84)/汇总!$E84</f>
        <v>8.4506578212230149E-2</v>
      </c>
      <c r="I84" s="62">
        <f>精神空间!E83*(1+汇总!$BP84)/汇总!$E84</f>
        <v>4.9798519303635618E-3</v>
      </c>
      <c r="J84" s="62">
        <f>天赋!D84*(1+汇总!$BP84)/汇总!$E84</f>
        <v>4.6094497206670991E-2</v>
      </c>
      <c r="K84" s="62">
        <f>化神!D83/汇总!$E84</f>
        <v>3.5101155796636516E-2</v>
      </c>
      <c r="L84" s="62">
        <f>魂骨!C83/汇总!$E84</f>
        <v>3.5101155796636516E-2</v>
      </c>
      <c r="M84" s="62">
        <f>魂环!D83/汇总!$E84</f>
        <v>2.9462381016434263E-2</v>
      </c>
      <c r="N84" s="62">
        <f>神兵!E82/汇总!$E84</f>
        <v>1.0860506125196942E-2</v>
      </c>
      <c r="O84" s="62">
        <f>魂核1!I84/汇总!$E84</f>
        <v>0.25556399988507184</v>
      </c>
      <c r="P84" s="62">
        <f>魂兽1!I86/汇总!E84</f>
        <v>0.15397591164059216</v>
      </c>
      <c r="R84">
        <f t="shared" si="1"/>
        <v>1</v>
      </c>
    </row>
    <row r="85" spans="2:18" x14ac:dyDescent="0.2">
      <c r="B85">
        <v>81</v>
      </c>
      <c r="D85" s="62">
        <f>星级!E85*(1+汇总!$BP85)/汇总!$E85</f>
        <v>0.12871766103188242</v>
      </c>
      <c r="E85" s="62">
        <f>阶位!E85*(1+汇总!$BP85)/汇总!$E85</f>
        <v>0.12586822792261981</v>
      </c>
      <c r="F85" s="62">
        <f>战魄!E85*(1+汇总!$BP85)/汇总!$E85</f>
        <v>1.6425337971182102E-2</v>
      </c>
      <c r="G85" s="62">
        <f>武魂!E85*(1+汇总!$BP85)/汇总!$E85</f>
        <v>7.4927021739057589E-2</v>
      </c>
      <c r="H85" s="62">
        <f>众神殿!E85*(1+汇总!$BP85)/汇总!$E85</f>
        <v>8.438705746662363E-2</v>
      </c>
      <c r="I85" s="62">
        <f>精神空间!E84*(1+汇总!$BP85)/汇总!$E85</f>
        <v>4.9728087435688935E-3</v>
      </c>
      <c r="J85" s="62">
        <f>天赋!D85*(1+汇总!$BP85)/汇总!$E85</f>
        <v>4.6029304072703801E-2</v>
      </c>
      <c r="K85" s="62">
        <f>化神!D84/汇总!$E85</f>
        <v>3.5007168748237651E-2</v>
      </c>
      <c r="L85" s="62">
        <f>魂骨!C84/汇总!$E85</f>
        <v>3.5007168748237651E-2</v>
      </c>
      <c r="M85" s="62">
        <f>魂环!D84/汇总!$E85</f>
        <v>2.9383492382493534E-2</v>
      </c>
      <c r="N85" s="62">
        <f>神兵!E83/汇总!$E85</f>
        <v>1.0831425974083432E-2</v>
      </c>
      <c r="O85" s="62">
        <f>魂核1!I85/汇总!$E85</f>
        <v>0.25487970030914425</v>
      </c>
      <c r="P85" s="62">
        <f>魂兽1!I87/汇总!E85</f>
        <v>0.15356362489016526</v>
      </c>
      <c r="R85">
        <f t="shared" si="1"/>
        <v>1</v>
      </c>
    </row>
    <row r="86" spans="2:18" x14ac:dyDescent="0.2">
      <c r="B86">
        <v>82</v>
      </c>
      <c r="D86" s="62">
        <f>星级!E86*(1+汇总!$BP86)/汇总!$E86</f>
        <v>0.13012251490256468</v>
      </c>
      <c r="E86" s="62">
        <f>阶位!E86*(1+汇总!$BP86)/汇总!$E86</f>
        <v>0.12569025093826369</v>
      </c>
      <c r="F86" s="62">
        <f>战魄!E86*(1+汇总!$BP86)/汇总!$E86</f>
        <v>1.6402112633323702E-2</v>
      </c>
      <c r="G86" s="62">
        <f>武魂!E86*(1+汇总!$BP86)/汇总!$E86</f>
        <v>7.5302605253189978E-2</v>
      </c>
      <c r="H86" s="62">
        <f>众神殿!E86*(1+汇总!$BP86)/汇总!$E86</f>
        <v>8.4267734629919933E-2</v>
      </c>
      <c r="I86" s="62">
        <f>精神空间!E85*(1+汇总!$BP86)/汇总!$E86</f>
        <v>4.9657772192631391E-3</v>
      </c>
      <c r="J86" s="62">
        <f>天赋!D86*(1+汇总!$BP86)/汇总!$E86</f>
        <v>4.596421888904724E-2</v>
      </c>
      <c r="K86" s="62">
        <f>化神!D85/汇总!$E86</f>
        <v>3.4913501194449102E-2</v>
      </c>
      <c r="L86" s="62">
        <f>魂骨!C85/汇总!$E86</f>
        <v>3.4913501194449102E-2</v>
      </c>
      <c r="M86" s="62">
        <f>魂环!D85/汇总!$E86</f>
        <v>2.9304871918410125E-2</v>
      </c>
      <c r="N86" s="62">
        <f>神兵!E84/汇总!$E86</f>
        <v>1.080244467650034E-2</v>
      </c>
      <c r="O86" s="62">
        <f>魂核1!I86/汇总!$E86</f>
        <v>0.25419772690506776</v>
      </c>
      <c r="P86" s="62">
        <f>魂兽1!I88/汇总!E86</f>
        <v>0.15315273964555123</v>
      </c>
      <c r="R86">
        <f t="shared" si="1"/>
        <v>1</v>
      </c>
    </row>
    <row r="87" spans="2:18" x14ac:dyDescent="0.2">
      <c r="B87">
        <v>83</v>
      </c>
      <c r="D87" s="62">
        <f>星级!E87*(1+汇总!$BP87)/汇总!$E87</f>
        <v>0.1307344382506376</v>
      </c>
      <c r="E87" s="62">
        <f>阶位!E87*(1+汇总!$BP87)/汇总!$E87</f>
        <v>0.12475986899115687</v>
      </c>
      <c r="F87" s="62">
        <f>战魄!E87*(1+汇总!$BP87)/汇总!$E87</f>
        <v>1.6280701232085013E-2</v>
      </c>
      <c r="G87" s="62">
        <f>武魂!E87*(1+汇总!$BP87)/汇总!$E87</f>
        <v>7.5223167304221197E-2</v>
      </c>
      <c r="H87" s="62">
        <f>众神殿!E87*(1+汇总!$BP87)/汇总!$E87</f>
        <v>8.3643969632730339E-2</v>
      </c>
      <c r="I87" s="62">
        <f>精神空间!E86*(1+汇总!$BP87)/汇总!$E87</f>
        <v>4.9290196390716088E-3</v>
      </c>
      <c r="J87" s="62">
        <f>天赋!D87*(1+汇总!$BP87)/汇总!$E87</f>
        <v>4.5623983436034722E-2</v>
      </c>
      <c r="K87" s="62">
        <f>化神!D86/汇总!$E87</f>
        <v>3.4611335120071064E-2</v>
      </c>
      <c r="L87" s="62">
        <f>魂骨!C86/汇总!$E87</f>
        <v>4.060834863097447E-2</v>
      </c>
      <c r="M87" s="62">
        <f>魂环!D86/汇总!$E87</f>
        <v>2.9051246879247768E-2</v>
      </c>
      <c r="N87" s="62">
        <f>神兵!E85/汇总!$E87</f>
        <v>1.070895269804179E-2</v>
      </c>
      <c r="O87" s="62">
        <f>魂核1!I87/汇总!$E87</f>
        <v>0.25199772041397039</v>
      </c>
      <c r="P87" s="62">
        <f>魂兽1!I89/汇总!E87</f>
        <v>0.15182724777175727</v>
      </c>
      <c r="R87">
        <f t="shared" si="1"/>
        <v>1.0000000000000002</v>
      </c>
    </row>
    <row r="88" spans="2:18" x14ac:dyDescent="0.2">
      <c r="B88">
        <v>84</v>
      </c>
      <c r="D88" s="62">
        <f>星级!E88*(1+汇总!$BP88)/汇总!$E88</f>
        <v>0.13212467751674692</v>
      </c>
      <c r="E88" s="62">
        <f>阶位!E88*(1+汇总!$BP88)/汇总!$E88</f>
        <v>0.12458554361903437</v>
      </c>
      <c r="F88" s="62">
        <f>战魄!E88*(1+汇总!$BP88)/汇总!$E88</f>
        <v>1.6257952416110385E-2</v>
      </c>
      <c r="G88" s="62">
        <f>武魂!E88*(1+汇总!$BP88)/汇总!$E88</f>
        <v>7.5595356618537571E-2</v>
      </c>
      <c r="H88" s="62">
        <f>众神殿!E88*(1+汇总!$BP88)/汇总!$E88</f>
        <v>8.3527094981851513E-2</v>
      </c>
      <c r="I88" s="62">
        <f>精神空间!E87*(1+汇总!$BP88)/汇总!$E88</f>
        <v>4.9221323828591065E-3</v>
      </c>
      <c r="J88" s="62">
        <f>天赋!D88*(1+汇总!$BP88)/汇总!$E88</f>
        <v>4.5560233626464462E-2</v>
      </c>
      <c r="K88" s="62">
        <f>化神!D87/汇总!$E88</f>
        <v>3.4519414286156208E-2</v>
      </c>
      <c r="L88" s="62">
        <f>魂骨!C87/汇总!$E88</f>
        <v>4.0500500919896147E-2</v>
      </c>
      <c r="M88" s="62">
        <f>魂环!D87/汇总!$E88</f>
        <v>2.8974092535731608E-2</v>
      </c>
      <c r="N88" s="62">
        <f>神兵!E86/汇总!$E88</f>
        <v>1.0680511845964174E-2</v>
      </c>
      <c r="O88" s="62">
        <f>魂核1!I88/汇总!$E88</f>
        <v>0.25132846450330593</v>
      </c>
      <c r="P88" s="62">
        <f>魂兽1!I90/汇总!E88</f>
        <v>0.15142402474734165</v>
      </c>
      <c r="R88">
        <f t="shared" si="1"/>
        <v>0.99999999999999989</v>
      </c>
    </row>
    <row r="89" spans="2:18" x14ac:dyDescent="0.2">
      <c r="B89">
        <v>85</v>
      </c>
      <c r="D89" s="62">
        <f>星级!E89*(1+汇总!$BP89)/汇总!$E89</f>
        <v>0.11998278460161194</v>
      </c>
      <c r="E89" s="62">
        <f>阶位!E89*(1+汇总!$BP89)/汇总!$E89</f>
        <v>0.10772896471380025</v>
      </c>
      <c r="F89" s="62">
        <f>战魄!E89*(1+汇总!$BP89)/汇总!$E89</f>
        <v>1.4590198654901899E-2</v>
      </c>
      <c r="G89" s="62">
        <f>武魂!E89*(1+汇总!$BP89)/汇总!$E89</f>
        <v>6.8438521058662979E-2</v>
      </c>
      <c r="H89" s="62">
        <f>众神殿!E89*(1+汇总!$BP89)/汇总!$E89</f>
        <v>0.10235042609372799</v>
      </c>
      <c r="I89" s="62">
        <f>精神空间!E88*(1+汇总!$BP89)/汇总!$E89</f>
        <v>4.4172161065299323E-3</v>
      </c>
      <c r="J89" s="62">
        <f>天赋!D89*(1+汇总!$BP89)/汇总!$E89</f>
        <v>9.345515068360849E-2</v>
      </c>
      <c r="K89" s="62">
        <f>化神!D88/汇总!$E89</f>
        <v>5.6211669483121236E-2</v>
      </c>
      <c r="L89" s="62">
        <f>魂骨!C88/汇总!$E89</f>
        <v>3.6300178930516985E-2</v>
      </c>
      <c r="M89" s="62">
        <f>魂环!D88/汇总!$E89</f>
        <v>2.5969178639954238E-2</v>
      </c>
      <c r="N89" s="62">
        <f>神兵!E87/汇总!$E89</f>
        <v>9.5728319964443528E-3</v>
      </c>
      <c r="O89" s="62">
        <f>魂核1!I89/汇总!$E89</f>
        <v>0.22526309612433029</v>
      </c>
      <c r="P89" s="62">
        <f>魂兽1!I91/汇总!E89</f>
        <v>0.13571978291278944</v>
      </c>
      <c r="R89">
        <f t="shared" si="1"/>
        <v>1</v>
      </c>
    </row>
    <row r="90" spans="2:18" x14ac:dyDescent="0.2">
      <c r="B90">
        <v>86</v>
      </c>
      <c r="D90" s="62">
        <f>星级!E90*(1+汇总!$BP90)/汇总!$E90</f>
        <v>0.12052647369890064</v>
      </c>
      <c r="E90" s="62">
        <f>阶位!E90*(1+汇总!$BP90)/汇总!$E90</f>
        <v>0.10695878825745464</v>
      </c>
      <c r="F90" s="62">
        <f>战魄!E90*(1+汇总!$BP90)/汇总!$E90</f>
        <v>1.4485890333298104E-2</v>
      </c>
      <c r="G90" s="62">
        <f>武魂!E90*(1+汇总!$BP90)/汇总!$E90</f>
        <v>6.8374513884351923E-2</v>
      </c>
      <c r="H90" s="62">
        <f>众神殿!E90*(1+汇总!$BP90)/汇总!$E90</f>
        <v>0.10161870191273591</v>
      </c>
      <c r="I90" s="62">
        <f>精神空间!E89*(1+汇总!$BP90)/汇总!$E90</f>
        <v>4.3856365229251138E-3</v>
      </c>
      <c r="J90" s="62">
        <f>天赋!D90*(1+汇总!$BP90)/汇总!$E90</f>
        <v>9.2787020650316465E-2</v>
      </c>
      <c r="K90" s="62">
        <f>化神!D89/汇总!$E90</f>
        <v>5.5809800732940673E-2</v>
      </c>
      <c r="L90" s="62">
        <f>魂骨!C89/汇总!$E90</f>
        <v>4.1363122069100443E-2</v>
      </c>
      <c r="M90" s="62">
        <f>魂环!D89/汇总!$E90</f>
        <v>2.5783519657411692E-2</v>
      </c>
      <c r="N90" s="62">
        <f>神兵!E88/汇总!$E90</f>
        <v>9.5043938577896239E-3</v>
      </c>
      <c r="O90" s="62">
        <f>魂核1!I90/汇总!$E90</f>
        <v>0.22365264406457652</v>
      </c>
      <c r="P90" s="62">
        <f>魂兽1!I92/汇总!E90</f>
        <v>0.13474949435819816</v>
      </c>
      <c r="R90">
        <f t="shared" si="1"/>
        <v>0.99999999999999978</v>
      </c>
    </row>
    <row r="91" spans="2:18" x14ac:dyDescent="0.2">
      <c r="B91">
        <v>87</v>
      </c>
      <c r="D91" s="62">
        <f>星级!E91*(1+汇总!$BP91)/汇总!$E91</f>
        <v>0.12170561925647704</v>
      </c>
      <c r="E91" s="62">
        <f>阶位!E91*(1+汇总!$BP91)/汇总!$E91</f>
        <v>0.1067637581527538</v>
      </c>
      <c r="F91" s="62">
        <f>战魄!E91*(1+汇总!$BP91)/汇总!$E91</f>
        <v>1.4459476564458579E-2</v>
      </c>
      <c r="G91" s="62">
        <f>武魂!E91*(1+汇总!$BP91)/汇总!$E91</f>
        <v>6.8674337263237711E-2</v>
      </c>
      <c r="H91" s="62">
        <f>众神殿!E91*(1+汇总!$BP91)/汇总!$E91</f>
        <v>0.10143340899387915</v>
      </c>
      <c r="I91" s="62">
        <f>精神空间!E90*(1+汇总!$BP91)/汇总!$E91</f>
        <v>4.3776396938269091E-3</v>
      </c>
      <c r="J91" s="62">
        <f>天赋!D91*(1+汇总!$BP91)/汇总!$E91</f>
        <v>9.2617831538817252E-2</v>
      </c>
      <c r="K91" s="62">
        <f>化神!D90/汇总!$E91</f>
        <v>5.5708036385591499E-2</v>
      </c>
      <c r="L91" s="62">
        <f>魂骨!C90/汇总!$E91</f>
        <v>4.1287699991501052E-2</v>
      </c>
      <c r="M91" s="62">
        <f>魂环!D90/汇总!$E91</f>
        <v>2.5736505638084571E-2</v>
      </c>
      <c r="N91" s="62">
        <f>神兵!E89/汇总!$E91</f>
        <v>9.487063417164765E-3</v>
      </c>
      <c r="O91" s="62">
        <f>魂核1!I91/汇总!$E91</f>
        <v>0.22324483280101265</v>
      </c>
      <c r="P91" s="62">
        <f>魂兽1!I93/汇总!E91</f>
        <v>0.13450379030319518</v>
      </c>
      <c r="R91">
        <f t="shared" si="1"/>
        <v>1.0000000000000002</v>
      </c>
    </row>
    <row r="92" spans="2:18" x14ac:dyDescent="0.2">
      <c r="B92">
        <v>88</v>
      </c>
      <c r="D92" s="62">
        <f>星级!E92*(1+汇总!$BP92)/汇总!$E92</f>
        <v>0.12059239066094705</v>
      </c>
      <c r="E92" s="62">
        <f>阶位!E92*(1+汇总!$BP92)/汇总!$E92</f>
        <v>0.10458507391471045</v>
      </c>
      <c r="F92" s="62">
        <f>战魄!E92*(1+汇总!$BP92)/汇总!$E92</f>
        <v>1.4164407954787963E-2</v>
      </c>
      <c r="G92" s="62">
        <f>武魂!E92*(1+汇总!$BP92)/汇总!$E92</f>
        <v>6.7688764049976091E-2</v>
      </c>
      <c r="H92" s="62">
        <f>众神殿!E92*(1+汇总!$BP92)/汇总!$E92</f>
        <v>9.9363499005605968E-2</v>
      </c>
      <c r="I92" s="62">
        <f>精神空间!E91*(1+汇总!$BP92)/汇总!$E92</f>
        <v>4.2883069954862641E-3</v>
      </c>
      <c r="J92" s="62">
        <f>天赋!D92*(1+汇总!$BP92)/汇总!$E92</f>
        <v>9.0727817425163934E-2</v>
      </c>
      <c r="K92" s="62">
        <f>化神!D91/汇总!$E92</f>
        <v>5.4571225328116535E-2</v>
      </c>
      <c r="L92" s="62">
        <f>魂骨!C91/汇总!$E92</f>
        <v>4.0445158826288005E-2</v>
      </c>
      <c r="M92" s="62">
        <f>魂环!D91/汇总!$E92</f>
        <v>4.3831697400805315E-2</v>
      </c>
      <c r="N92" s="62">
        <f>神兵!E90/汇总!$E92</f>
        <v>9.2934648038345592E-3</v>
      </c>
      <c r="O92" s="62">
        <f>魂核1!I92/汇总!$E92</f>
        <v>0.21868916703143293</v>
      </c>
      <c r="P92" s="62">
        <f>魂兽1!I94/汇总!E92</f>
        <v>0.13175902660284486</v>
      </c>
      <c r="R92">
        <f t="shared" si="1"/>
        <v>0.99999999999999989</v>
      </c>
    </row>
    <row r="93" spans="2:18" x14ac:dyDescent="0.2">
      <c r="B93">
        <v>89</v>
      </c>
      <c r="D93" s="62">
        <f>星级!E93*(1+汇总!$BP93)/汇总!$E93</f>
        <v>0.1211160913472655</v>
      </c>
      <c r="E93" s="62">
        <f>阶位!E93*(1+汇总!$BP93)/汇总!$E93</f>
        <v>0.10385904268668554</v>
      </c>
      <c r="F93" s="62">
        <f>战魄!E93*(1+汇总!$BP93)/汇总!$E93</f>
        <v>1.4066078411988701E-2</v>
      </c>
      <c r="G93" s="62">
        <f>武魂!E93*(1+汇总!$BP93)/汇总!$E93</f>
        <v>6.7631816676329712E-2</v>
      </c>
      <c r="H93" s="62">
        <f>众神殿!E93*(1+汇总!$BP93)/汇总!$E93</f>
        <v>9.8673716032724734E-2</v>
      </c>
      <c r="I93" s="62">
        <f>精神空间!E92*(1+汇总!$BP93)/汇总!$E93</f>
        <v>4.2585375008773133E-3</v>
      </c>
      <c r="J93" s="62">
        <f>天赋!D93*(1+汇总!$BP93)/汇总!$E93</f>
        <v>9.0097983489635713E-2</v>
      </c>
      <c r="K93" s="62">
        <f>化神!D92/汇总!$E93</f>
        <v>5.4192391023595153E-2</v>
      </c>
      <c r="L93" s="62">
        <f>魂骨!C92/汇总!$E93</f>
        <v>4.5332599575595947E-2</v>
      </c>
      <c r="M93" s="62">
        <f>魂环!D92/汇总!$E93</f>
        <v>4.3527417068066107E-2</v>
      </c>
      <c r="N93" s="62">
        <f>神兵!E91/汇总!$E93</f>
        <v>9.2289494249991749E-3</v>
      </c>
      <c r="O93" s="62">
        <f>魂核1!I93/汇总!$E93</f>
        <v>0.21717102339436808</v>
      </c>
      <c r="P93" s="62">
        <f>魂兽1!I95/汇总!E93</f>
        <v>0.13084435336786829</v>
      </c>
      <c r="R93">
        <f t="shared" si="1"/>
        <v>1</v>
      </c>
    </row>
    <row r="94" spans="2:18" x14ac:dyDescent="0.2">
      <c r="B94">
        <v>90</v>
      </c>
      <c r="D94" s="62">
        <f>星级!E94*(1+汇总!$BP94)/汇总!$E94</f>
        <v>0.12024642985371553</v>
      </c>
      <c r="E94" s="62">
        <f>阶位!E94*(1+汇总!$BP94)/汇总!$E94</f>
        <v>0.1019675903730789</v>
      </c>
      <c r="F94" s="62">
        <f>战魄!E94*(1+汇总!$BP94)/汇总!$E94</f>
        <v>1.3809910861552198E-2</v>
      </c>
      <c r="G94" s="62">
        <f>武魂!E94*(1+汇总!$BP94)/汇总!$E94</f>
        <v>6.6966204285544506E-2</v>
      </c>
      <c r="H94" s="62">
        <f>众神殿!E94*(1+汇总!$BP94)/汇总!$E94</f>
        <v>9.6876697461647648E-2</v>
      </c>
      <c r="I94" s="62">
        <f>精神空间!E93*(1+汇总!$BP94)/汇总!$E94</f>
        <v>4.1809821874424086E-3</v>
      </c>
      <c r="J94" s="62">
        <f>天赋!D94*(1+汇总!$BP94)/汇总!$E94</f>
        <v>8.8457143800434429E-2</v>
      </c>
      <c r="K94" s="62">
        <f>化神!D93/汇总!$E94</f>
        <v>5.3205454106694465E-2</v>
      </c>
      <c r="L94" s="62">
        <f>魂骨!C93/汇总!$E94</f>
        <v>4.4507014743202178E-2</v>
      </c>
      <c r="M94" s="62">
        <f>魂环!D93/汇总!$E94</f>
        <v>4.2734707722890626E-2</v>
      </c>
      <c r="N94" s="62">
        <f>神兵!E92/汇总!$E94</f>
        <v>2.5370448143519159E-2</v>
      </c>
      <c r="O94" s="62">
        <f>魂核1!I94/汇总!$E94</f>
        <v>0.21321596446043609</v>
      </c>
      <c r="P94" s="62">
        <f>魂兽1!I96/汇总!E94</f>
        <v>0.12846145199984185</v>
      </c>
      <c r="R94">
        <f t="shared" si="1"/>
        <v>1</v>
      </c>
    </row>
    <row r="95" spans="2:18" x14ac:dyDescent="0.2">
      <c r="B95">
        <v>91</v>
      </c>
      <c r="D95" s="62">
        <f>星级!E95*(1+汇总!$BP95)/汇总!$E95</f>
        <v>0.12137113346535071</v>
      </c>
      <c r="E95" s="62">
        <f>阶位!E95*(1+汇总!$BP95)/汇总!$E95</f>
        <v>0.10179032252451212</v>
      </c>
      <c r="F95" s="62">
        <f>战魄!E95*(1+汇总!$BP95)/汇总!$E95</f>
        <v>1.3785902711723712E-2</v>
      </c>
      <c r="G95" s="62">
        <f>武魂!E95*(1+汇总!$BP95)/汇总!$E95</f>
        <v>6.7254509132393447E-2</v>
      </c>
      <c r="H95" s="62">
        <f>众神殿!E95*(1+汇总!$BP95)/汇总!$E95</f>
        <v>9.6708279990248655E-2</v>
      </c>
      <c r="I95" s="62">
        <f>精神空间!E94*(1+汇总!$BP95)/汇总!$E95</f>
        <v>4.1737136650172712E-3</v>
      </c>
      <c r="J95" s="62">
        <f>天赋!D95*(1+汇总!$BP95)/汇总!$E95</f>
        <v>8.8303363491274489E-2</v>
      </c>
      <c r="K95" s="62">
        <f>化神!D94/汇总!$E95</f>
        <v>5.3112957889543462E-2</v>
      </c>
      <c r="L95" s="62">
        <f>魂骨!C94/汇总!$E95</f>
        <v>4.4429640523405561E-2</v>
      </c>
      <c r="M95" s="62">
        <f>魂环!D94/汇总!$E95</f>
        <v>4.2660414610054966E-2</v>
      </c>
      <c r="N95" s="62">
        <f>神兵!E93/汇总!$E95</f>
        <v>2.5326342317902196E-2</v>
      </c>
      <c r="O95" s="62">
        <f>魂核1!I95/汇总!$E95</f>
        <v>0.21284529437632696</v>
      </c>
      <c r="P95" s="62">
        <f>魂兽1!I97/汇总!E95</f>
        <v>0.12823812530224649</v>
      </c>
      <c r="R95">
        <f t="shared" si="1"/>
        <v>1</v>
      </c>
    </row>
    <row r="96" spans="2:18" x14ac:dyDescent="0.2">
      <c r="B96">
        <v>92</v>
      </c>
      <c r="D96" s="62">
        <f>星级!E96*(1+汇总!$BP96)/汇总!$E96</f>
        <v>0.12171820537763482</v>
      </c>
      <c r="E96" s="62">
        <f>阶位!E96*(1+汇总!$BP96)/汇总!$E96</f>
        <v>0.10097182085908929</v>
      </c>
      <c r="F96" s="62">
        <f>战魄!E96*(1+汇总!$BP96)/汇总!$E96</f>
        <v>1.3675049498480522E-2</v>
      </c>
      <c r="G96" s="62">
        <f>武魂!E96*(1+汇总!$BP96)/汇总!$E96</f>
        <v>6.7115181213343283E-2</v>
      </c>
      <c r="H96" s="62">
        <f>众神殿!E96*(1+汇总!$BP96)/汇总!$E96</f>
        <v>9.5930643312526834E-2</v>
      </c>
      <c r="I96" s="62">
        <f>精神空间!E95*(1+汇总!$BP96)/汇总!$E96</f>
        <v>4.1401526004574063E-3</v>
      </c>
      <c r="J96" s="62">
        <f>天赋!D96*(1+汇总!$BP96)/汇总!$E96</f>
        <v>8.7593311216288924E-2</v>
      </c>
      <c r="K96" s="62">
        <f>化神!D95/汇总!$E96</f>
        <v>5.2685873630353153E-2</v>
      </c>
      <c r="L96" s="62">
        <f>魂骨!C95/汇总!$E96</f>
        <v>5.0388941809956289E-2</v>
      </c>
      <c r="M96" s="62">
        <f>魂环!D95/汇总!$E96</f>
        <v>4.2317379834842919E-2</v>
      </c>
      <c r="N96" s="62">
        <f>神兵!E94/汇总!$E96</f>
        <v>2.5122691785590741E-2</v>
      </c>
      <c r="O96" s="62">
        <f>魂核1!I96/汇总!$E96</f>
        <v>0.21113379348308162</v>
      </c>
      <c r="P96" s="62">
        <f>魂兽1!I98/汇总!E96</f>
        <v>0.12720695537835403</v>
      </c>
      <c r="R96">
        <f t="shared" si="1"/>
        <v>1</v>
      </c>
    </row>
    <row r="97" spans="2:18" x14ac:dyDescent="0.2">
      <c r="B97">
        <v>93</v>
      </c>
      <c r="D97" s="62">
        <f>星级!E97*(1+汇总!$BP97)/汇总!$E97</f>
        <v>0.12102700961063463</v>
      </c>
      <c r="E97" s="62">
        <f>阶位!E97*(1+汇总!$BP97)/汇总!$E97</f>
        <v>0.11399290365718005</v>
      </c>
      <c r="F97" s="62">
        <f>战魄!E97*(1+汇总!$BP97)/汇总!$E97</f>
        <v>1.3451185068886812E-2</v>
      </c>
      <c r="G97" s="62">
        <f>武魂!E97*(1+汇总!$BP97)/汇总!$E97</f>
        <v>6.6411383883228217E-2</v>
      </c>
      <c r="H97" s="62">
        <f>众神殿!E97*(1+汇总!$BP97)/汇总!$E97</f>
        <v>9.4360231538287723E-2</v>
      </c>
      <c r="I97" s="62">
        <f>精神空间!E96*(1+汇总!$BP97)/汇总!$E97</f>
        <v>4.0723771309473834E-3</v>
      </c>
      <c r="J97" s="62">
        <f>天赋!D97*(1+汇总!$BP97)/汇总!$E97</f>
        <v>8.6159383927481833E-2</v>
      </c>
      <c r="K97" s="62">
        <f>化神!D96/汇总!$E97</f>
        <v>5.1823390971755402E-2</v>
      </c>
      <c r="L97" s="62">
        <f>魂骨!C96/汇总!$E97</f>
        <v>4.9564060575166616E-2</v>
      </c>
      <c r="M97" s="62">
        <f>魂环!D96/汇总!$E97</f>
        <v>4.1624632353403815E-2</v>
      </c>
      <c r="N97" s="62">
        <f>神兵!E95/汇总!$E97</f>
        <v>2.4711426212689905E-2</v>
      </c>
      <c r="O97" s="62">
        <f>魂核1!I97/汇总!$E97</f>
        <v>0.20767747354425448</v>
      </c>
      <c r="P97" s="62">
        <f>魂兽1!I99/汇总!E97</f>
        <v>0.12512454152608302</v>
      </c>
      <c r="R97">
        <f t="shared" si="1"/>
        <v>0.99999999999999989</v>
      </c>
    </row>
    <row r="98" spans="2:18" x14ac:dyDescent="0.2">
      <c r="B98">
        <v>94</v>
      </c>
      <c r="D98" s="62">
        <f>星级!E98*(1+汇总!$BP98)/汇总!$E98</f>
        <v>0.12212122560460972</v>
      </c>
      <c r="E98" s="62">
        <f>阶位!E98*(1+汇总!$BP98)/汇总!$E98</f>
        <v>0.11379986916438366</v>
      </c>
      <c r="F98" s="62">
        <f>战魄!E98*(1+汇总!$BP98)/汇总!$E98</f>
        <v>1.342840696074166E-2</v>
      </c>
      <c r="G98" s="62">
        <f>武魂!E98*(1+汇总!$BP98)/汇总!$E98</f>
        <v>6.6693151942168238E-2</v>
      </c>
      <c r="H98" s="62">
        <f>众神殿!E98*(1+汇总!$BP98)/汇总!$E98</f>
        <v>9.4200442824685648E-2</v>
      </c>
      <c r="I98" s="62">
        <f>精神空间!E97*(1+汇总!$BP98)/汇总!$E98</f>
        <v>4.0654810064630715E-3</v>
      </c>
      <c r="J98" s="62">
        <f>天赋!D98*(1+汇总!$BP98)/汇总!$E98</f>
        <v>8.601348245078895E-2</v>
      </c>
      <c r="K98" s="62">
        <f>化神!D97/汇总!$E98</f>
        <v>5.1735633737135717E-2</v>
      </c>
      <c r="L98" s="62">
        <f>魂骨!C97/汇总!$E98</f>
        <v>4.9480129269031711E-2</v>
      </c>
      <c r="M98" s="62">
        <f>魂环!D97/汇总!$E98</f>
        <v>4.1554145599084963E-2</v>
      </c>
      <c r="N98" s="62">
        <f>神兵!E96/汇总!$E98</f>
        <v>2.4669580119887603E-2</v>
      </c>
      <c r="O98" s="62">
        <f>魂核1!I98/汇总!$E98</f>
        <v>0.20732579449683397</v>
      </c>
      <c r="P98" s="62">
        <f>魂兽1!I100/汇总!E98</f>
        <v>0.12491265682418518</v>
      </c>
      <c r="R98">
        <f t="shared" si="1"/>
        <v>1</v>
      </c>
    </row>
    <row r="99" spans="2:18" x14ac:dyDescent="0.2">
      <c r="B99">
        <v>95</v>
      </c>
      <c r="D99" s="62">
        <f>星级!E99*(1+汇总!$BP99)/汇总!$E99</f>
        <v>0.1157879049310603</v>
      </c>
      <c r="E99" s="62">
        <f>阶位!E99*(1+汇总!$BP99)/汇总!$E99</f>
        <v>0.10676233230530886</v>
      </c>
      <c r="F99" s="62">
        <f>战魄!E99*(1+汇总!$BP99)/汇总!$E99</f>
        <v>1.2597976226165273E-2</v>
      </c>
      <c r="G99" s="62">
        <f>武魂!E99*(1+汇总!$BP99)/汇总!$E99</f>
        <v>6.3085159236263275E-2</v>
      </c>
      <c r="H99" s="62">
        <f>众神殿!E99*(1+汇总!$BP99)/汇总!$E99</f>
        <v>8.8374960832590582E-2</v>
      </c>
      <c r="I99" s="62">
        <f>精神空间!E98*(1+汇总!$BP99)/汇总!$E99</f>
        <v>3.8140661969124222E-3</v>
      </c>
      <c r="J99" s="62">
        <f>天赋!D99*(1+汇总!$BP99)/汇总!$E99</f>
        <v>0.13617161959224514</v>
      </c>
      <c r="K99" s="62">
        <f>化神!D98/汇总!$E99</f>
        <v>4.853623261280967E-2</v>
      </c>
      <c r="L99" s="62">
        <f>魂骨!C98/汇总!$E99</f>
        <v>5.1049007598213986E-2</v>
      </c>
      <c r="M99" s="62">
        <f>魂环!D98/汇总!$E99</f>
        <v>3.898438138539774E-2</v>
      </c>
      <c r="N99" s="62">
        <f>神兵!E97/汇总!$E99</f>
        <v>2.314398012872396E-2</v>
      </c>
      <c r="O99" s="62">
        <f>魂核1!I99/汇总!$E99</f>
        <v>0.19450448871395279</v>
      </c>
      <c r="P99" s="62">
        <f>魂兽1!I101/汇总!E99</f>
        <v>0.117187890240356</v>
      </c>
      <c r="R99">
        <f t="shared" si="1"/>
        <v>1</v>
      </c>
    </row>
    <row r="100" spans="2:18" x14ac:dyDescent="0.2">
      <c r="B100">
        <v>96</v>
      </c>
      <c r="D100" s="62">
        <f>星级!E100*(1+汇总!$BP100)/汇总!$E100</f>
        <v>0.11682113487967588</v>
      </c>
      <c r="E100" s="62">
        <f>阶位!E100*(1+汇总!$BP100)/汇总!$E100</f>
        <v>0.10659299133552323</v>
      </c>
      <c r="F100" s="62">
        <f>战魄!E100*(1+汇总!$BP100)/汇总!$E100</f>
        <v>1.2577993958399012E-2</v>
      </c>
      <c r="G100" s="62">
        <f>武魂!E100*(1+汇总!$BP100)/汇总!$E100</f>
        <v>6.3354358980110492E-2</v>
      </c>
      <c r="H100" s="62">
        <f>众神殿!E100*(1+汇总!$BP100)/汇总!$E100</f>
        <v>8.8234784974223587E-2</v>
      </c>
      <c r="I100" s="62">
        <f>精神空间!E99*(1+汇总!$BP100)/汇总!$E100</f>
        <v>3.8080165195152971E-3</v>
      </c>
      <c r="J100" s="62">
        <f>天赋!D100*(1+汇总!$BP100)/汇总!$E100</f>
        <v>0.13595563110996761</v>
      </c>
      <c r="K100" s="62">
        <f>化神!D99/汇总!$E100</f>
        <v>4.8459246914549635E-2</v>
      </c>
      <c r="L100" s="62">
        <f>魂骨!C99/汇总!$E100</f>
        <v>5.096803626434921E-2</v>
      </c>
      <c r="M100" s="62">
        <f>魂环!D99/汇总!$E100</f>
        <v>3.89225463466931E-2</v>
      </c>
      <c r="N100" s="62">
        <f>神兵!E98/汇总!$E100</f>
        <v>2.3107270327101324E-2</v>
      </c>
      <c r="O100" s="62">
        <f>魂核1!I100/汇总!$E100</f>
        <v>0.19419597560792315</v>
      </c>
      <c r="P100" s="62">
        <f>魂兽1!I102/汇总!E100</f>
        <v>0.11700201278196848</v>
      </c>
      <c r="R100">
        <f t="shared" si="1"/>
        <v>1</v>
      </c>
    </row>
    <row r="101" spans="2:18" x14ac:dyDescent="0.2">
      <c r="B101">
        <v>97</v>
      </c>
      <c r="D101" s="62">
        <f>星级!E101*(1+汇总!$BP101)/汇总!$E101</f>
        <v>0.11785109230563935</v>
      </c>
      <c r="E101" s="62">
        <f>阶位!E101*(1+汇总!$BP101)/汇总!$E101</f>
        <v>0.10642418671503745</v>
      </c>
      <c r="F101" s="62">
        <f>战魄!E101*(1+汇总!$BP101)/汇总!$E101</f>
        <v>1.2558074979955704E-2</v>
      </c>
      <c r="G101" s="62">
        <f>武魂!E101*(1+汇总!$BP101)/汇总!$E101</f>
        <v>6.3622706094530079E-2</v>
      </c>
      <c r="H101" s="62">
        <f>众神殿!E101*(1+汇总!$BP101)/汇总!$E101</f>
        <v>8.809505309124889E-2</v>
      </c>
      <c r="I101" s="62">
        <f>精神空间!E100*(1+汇总!$BP101)/汇总!$E101</f>
        <v>3.8019860031058557E-3</v>
      </c>
      <c r="J101" s="62">
        <f>天赋!D101*(1+汇总!$BP101)/汇总!$E101</f>
        <v>0.13574032672245698</v>
      </c>
      <c r="K101" s="62">
        <f>化神!D100/汇总!$E101</f>
        <v>4.8382505051112398E-2</v>
      </c>
      <c r="L101" s="62">
        <f>魂骨!C100/汇总!$E101</f>
        <v>5.0887321388908412E-2</v>
      </c>
      <c r="M101" s="62">
        <f>魂环!D100/汇总!$E101</f>
        <v>3.8860907156516779E-2</v>
      </c>
      <c r="N101" s="62">
        <f>神兵!E99/汇总!$E101</f>
        <v>2.3070676795489565E-2</v>
      </c>
      <c r="O101" s="62">
        <f>魂核1!I101/汇总!$E101</f>
        <v>0.19388843964752239</v>
      </c>
      <c r="P101" s="62">
        <f>魂兽1!I103/汇总!E101</f>
        <v>0.11681672404847601</v>
      </c>
      <c r="R101">
        <f t="shared" si="1"/>
        <v>0.99999999999999989</v>
      </c>
    </row>
    <row r="102" spans="2:18" x14ac:dyDescent="0.2">
      <c r="B102">
        <v>98</v>
      </c>
      <c r="D102" s="62">
        <f>星级!E102*(1+汇总!$BP102)/汇总!$E102</f>
        <v>0.11833265315605168</v>
      </c>
      <c r="E102" s="62">
        <f>阶位!E102*(1+汇总!$BP102)/汇总!$E102</f>
        <v>0.10576865664308947</v>
      </c>
      <c r="F102" s="62">
        <f>战魄!E102*(1+汇总!$BP102)/汇总!$E102</f>
        <v>1.248072230243719E-2</v>
      </c>
      <c r="G102" s="62">
        <f>武魂!E102*(1+汇总!$BP102)/汇总!$E102</f>
        <v>6.3597222408746296E-2</v>
      </c>
      <c r="H102" s="62">
        <f>众神殿!E102*(1+汇总!$BP102)/汇总!$E102</f>
        <v>8.7552423090741613E-2</v>
      </c>
      <c r="I102" s="62">
        <f>精神空间!E101*(1+汇总!$BP102)/汇总!$E102</f>
        <v>3.7785673025727273E-3</v>
      </c>
      <c r="J102" s="62">
        <f>天赋!D102*(1+汇总!$BP102)/汇总!$E102</f>
        <v>0.13490422105053043</v>
      </c>
      <c r="K102" s="62">
        <f>化神!D101/汇总!$E102</f>
        <v>4.8084488331453526E-2</v>
      </c>
      <c r="L102" s="62">
        <f>魂骨!C101/汇总!$E102</f>
        <v>5.5159590156790013E-2</v>
      </c>
      <c r="M102" s="62">
        <f>魂环!D101/汇总!$E102</f>
        <v>3.8621539640065976E-2</v>
      </c>
      <c r="N102" s="62">
        <f>神兵!E100/汇总!$E102</f>
        <v>2.2928570730257131E-2</v>
      </c>
      <c r="O102" s="62">
        <f>魂核1!I102/汇总!$E102</f>
        <v>0.19269416504965917</v>
      </c>
      <c r="P102" s="62">
        <f>魂兽1!I104/汇总!E102</f>
        <v>0.11609718013760482</v>
      </c>
      <c r="R102">
        <f t="shared" si="1"/>
        <v>1.0000000000000002</v>
      </c>
    </row>
    <row r="103" spans="2:18" x14ac:dyDescent="0.2">
      <c r="B103">
        <v>99</v>
      </c>
      <c r="D103" s="62">
        <f>星级!E103*(1+汇总!$BP103)/汇总!$E103</f>
        <v>0.11935228273012083</v>
      </c>
      <c r="E103" s="62">
        <f>阶位!E103*(1+汇总!$BP103)/汇总!$E103</f>
        <v>0.10560245078550659</v>
      </c>
      <c r="F103" s="62">
        <f>战魄!E103*(1+汇总!$BP103)/汇总!$E103</f>
        <v>1.2461109978527941E-2</v>
      </c>
      <c r="G103" s="62">
        <f>武魂!E103*(1+汇总!$BP103)/汇总!$E103</f>
        <v>6.3863115889522121E-2</v>
      </c>
      <c r="H103" s="62">
        <f>众神殿!E103*(1+汇总!$BP103)/汇总!$E103</f>
        <v>8.741484239315972E-2</v>
      </c>
      <c r="I103" s="62">
        <f>精神空间!E102*(1+汇总!$BP103)/汇总!$E103</f>
        <v>3.7726296265268079E-3</v>
      </c>
      <c r="J103" s="62">
        <f>天赋!D103*(1+汇总!$BP103)/汇总!$E103</f>
        <v>0.13469223129418023</v>
      </c>
      <c r="K103" s="62">
        <f>化神!D102/汇总!$E103</f>
        <v>4.8008927916173491E-2</v>
      </c>
      <c r="L103" s="62">
        <f>魂骨!C102/汇总!$E103</f>
        <v>5.5072911860242608E-2</v>
      </c>
      <c r="M103" s="62">
        <f>魂环!D102/汇总!$E103</f>
        <v>3.8560849390981033E-2</v>
      </c>
      <c r="N103" s="62">
        <f>神兵!E101/汇总!$E103</f>
        <v>2.2892540559483272E-2</v>
      </c>
      <c r="O103" s="62">
        <f>魂核1!I103/汇总!$E103</f>
        <v>0.1923913636341002</v>
      </c>
      <c r="P103" s="62">
        <f>魂兽1!I105/汇总!E103</f>
        <v>0.11591474394147501</v>
      </c>
      <c r="R103">
        <f t="shared" si="1"/>
        <v>0.99999999999999989</v>
      </c>
    </row>
    <row r="104" spans="2:18" x14ac:dyDescent="0.2">
      <c r="B104">
        <v>100</v>
      </c>
      <c r="D104" s="62">
        <f>星级!E104*(1+汇总!$BP104)/汇总!$E104</f>
        <v>0.10789532579318725</v>
      </c>
      <c r="E104" s="62">
        <f>阶位!E104*(1+汇总!$BP104)/汇总!$E104</f>
        <v>9.4510724602118595E-2</v>
      </c>
      <c r="F104" s="62">
        <f>战魄!E104*(1+汇总!$BP104)/汇总!$E104</f>
        <v>1.1152284105692373E-2</v>
      </c>
      <c r="G104" s="62">
        <f>武魂!E104*(1+汇总!$BP104)/汇总!$E104</f>
        <v>5.761232763715924E-2</v>
      </c>
      <c r="H104" s="62">
        <f>众神殿!E104*(1+汇总!$BP104)/汇总!$E104</f>
        <v>7.8233412521249823E-2</v>
      </c>
      <c r="I104" s="62">
        <f>精神空间!E103*(1+汇总!$BP104)/汇总!$E104</f>
        <v>3.3763795916316361E-3</v>
      </c>
      <c r="J104" s="62">
        <f>天赋!D104*(1+汇总!$BP104)/汇总!$E104</f>
        <v>0.12054512261031955</v>
      </c>
      <c r="K104" s="62">
        <f>化神!D103/汇总!$E104</f>
        <v>4.296641347788839E-2</v>
      </c>
      <c r="L104" s="62">
        <f>魂骨!C103/汇总!$E104</f>
        <v>4.9288447068640363E-2</v>
      </c>
      <c r="M104" s="62">
        <f>魂环!D103/汇总!$E104</f>
        <v>9.0592399861553236E-2</v>
      </c>
      <c r="N104" s="62">
        <f>神兵!E102/汇总!$E104</f>
        <v>6.7903323752521158E-2</v>
      </c>
      <c r="O104" s="62">
        <f>魂核1!I104/汇总!$E104</f>
        <v>0.1721839507416435</v>
      </c>
      <c r="P104" s="62">
        <f>魂兽1!I106/汇总!E104</f>
        <v>0.10373988823639484</v>
      </c>
      <c r="R104">
        <f t="shared" si="1"/>
        <v>0.99999999999999989</v>
      </c>
    </row>
    <row r="105" spans="2:18" x14ac:dyDescent="0.2">
      <c r="B105">
        <v>101</v>
      </c>
      <c r="D105" s="62">
        <f>星级!E105*(1+汇总!$BP105)/汇总!$E105</f>
        <v>0.10584768780184435</v>
      </c>
      <c r="E105" s="62">
        <f>阶位!E105*(1+汇总!$BP105)/汇总!$E105</f>
        <v>0.11514414314053484</v>
      </c>
      <c r="F105" s="62">
        <f>战魄!E105*(1+汇总!$BP105)/汇总!$E105</f>
        <v>1.0832312877638391E-2</v>
      </c>
      <c r="G105" s="62">
        <f>武魂!E105*(1+汇总!$BP105)/汇总!$E105</f>
        <v>5.6277379802758785E-2</v>
      </c>
      <c r="H105" s="62">
        <f>众神殿!E105*(1+汇总!$BP105)/汇总!$E105</f>
        <v>7.5988810353474975E-2</v>
      </c>
      <c r="I105" s="62">
        <f>精神空间!E104*(1+汇总!$BP105)/汇总!$E105</f>
        <v>3.2795075684593296E-3</v>
      </c>
      <c r="J105" s="62">
        <f>天赋!D105*(1+汇总!$BP105)/汇总!$E105</f>
        <v>0.11708655120449836</v>
      </c>
      <c r="K105" s="62">
        <f>化神!D104/汇总!$E105</f>
        <v>4.1733660083578983E-2</v>
      </c>
      <c r="L105" s="62">
        <f>魂骨!C104/汇总!$E105</f>
        <v>5.1854356943084517E-2</v>
      </c>
      <c r="M105" s="62">
        <f>魂环!D104/汇总!$E105</f>
        <v>8.7993204830172797E-2</v>
      </c>
      <c r="N105" s="62">
        <f>神兵!E103/汇总!$E105</f>
        <v>6.5955103129361883E-2</v>
      </c>
      <c r="O105" s="62">
        <f>魂核1!I105/汇总!$E105</f>
        <v>0.16724380488023483</v>
      </c>
      <c r="P105" s="62">
        <f>魂兽1!I107/汇总!E105</f>
        <v>0.10076347738435787</v>
      </c>
      <c r="R105">
        <f t="shared" si="1"/>
        <v>1</v>
      </c>
    </row>
    <row r="106" spans="2:18" x14ac:dyDescent="0.2">
      <c r="B106">
        <v>102</v>
      </c>
      <c r="D106" s="62">
        <f>星级!E106*(1+汇总!$BP106)/汇总!$E106</f>
        <v>0.10674986335511916</v>
      </c>
      <c r="E106" s="62">
        <f>阶位!E106*(1+汇总!$BP106)/汇总!$E106</f>
        <v>0.11498706968061134</v>
      </c>
      <c r="F106" s="62">
        <f>战魄!E106*(1+汇总!$BP106)/汇总!$E106</f>
        <v>1.0817536017815066E-2</v>
      </c>
      <c r="G106" s="62">
        <f>武魂!E106*(1+汇总!$BP106)/汇总!$E106</f>
        <v>5.6518188260871224E-2</v>
      </c>
      <c r="H106" s="62">
        <f>众神殿!E106*(1+汇总!$BP106)/汇总!$E106</f>
        <v>7.5885150496949549E-2</v>
      </c>
      <c r="I106" s="62">
        <f>精神空间!E105*(1+汇总!$BP106)/汇总!$E106</f>
        <v>3.2750338402559374E-3</v>
      </c>
      <c r="J106" s="62">
        <f>天赋!D106*(1+汇总!$BP106)/汇总!$E106</f>
        <v>0.11692682801574916</v>
      </c>
      <c r="K106" s="62">
        <f>化神!D105/汇总!$E106</f>
        <v>4.1676729264469949E-2</v>
      </c>
      <c r="L106" s="62">
        <f>魂骨!C105/汇总!$E106</f>
        <v>5.1783620012529417E-2</v>
      </c>
      <c r="M106" s="62">
        <f>魂环!D105/汇总!$E106</f>
        <v>8.7873169223015926E-2</v>
      </c>
      <c r="N106" s="62">
        <f>神兵!E104/汇总!$E106</f>
        <v>6.5865130717690928E-2</v>
      </c>
      <c r="O106" s="62">
        <f>魂核1!I106/汇总!$E106</f>
        <v>0.16701565985811898</v>
      </c>
      <c r="P106" s="62">
        <f>魂兽1!I108/汇总!E106</f>
        <v>0.10062602125680332</v>
      </c>
      <c r="R106">
        <f t="shared" si="1"/>
        <v>1</v>
      </c>
    </row>
    <row r="107" spans="2:18" x14ac:dyDescent="0.2">
      <c r="B107">
        <v>103</v>
      </c>
      <c r="D107" s="62">
        <f>星级!E107*(1+汇总!$BP107)/汇总!$E107</f>
        <v>0.10764958086259376</v>
      </c>
      <c r="E107" s="62">
        <f>阶位!E107*(1+汇总!$BP107)/汇总!$E107</f>
        <v>0.11483042417925655</v>
      </c>
      <c r="F107" s="62">
        <f>战魄!E107*(1+汇总!$BP107)/汇总!$E107</f>
        <v>1.080279941866839E-2</v>
      </c>
      <c r="G107" s="62">
        <f>武魂!E107*(1+汇总!$BP107)/汇总!$E107</f>
        <v>5.6758340618054105E-2</v>
      </c>
      <c r="H107" s="62">
        <f>众神殿!E107*(1+汇总!$BP107)/汇总!$E107</f>
        <v>7.5781773069574496E-2</v>
      </c>
      <c r="I107" s="62">
        <f>精神空间!E106*(1+汇总!$BP107)/汇总!$E107</f>
        <v>3.2705723010647419E-3</v>
      </c>
      <c r="J107" s="62">
        <f>天赋!D107*(1+汇总!$BP107)/汇总!$E107</f>
        <v>0.11676754000495607</v>
      </c>
      <c r="K107" s="62">
        <f>化神!D106/汇总!$E107</f>
        <v>4.1619953557700533E-2</v>
      </c>
      <c r="L107" s="62">
        <f>魂骨!C106/汇总!$E107</f>
        <v>5.1713075810112925E-2</v>
      </c>
      <c r="M107" s="62">
        <f>魂环!D106/汇总!$E107</f>
        <v>8.7753460661985486E-2</v>
      </c>
      <c r="N107" s="62">
        <f>神兵!E105/汇总!$E107</f>
        <v>6.5775403442687494E-2</v>
      </c>
      <c r="O107" s="62">
        <f>魂核1!I107/汇总!$E107</f>
        <v>0.16678813643443974</v>
      </c>
      <c r="P107" s="62">
        <f>魂兽1!I109/汇总!E107</f>
        <v>0.10048893963890583</v>
      </c>
      <c r="R107">
        <f t="shared" si="1"/>
        <v>1.0000000000000004</v>
      </c>
    </row>
    <row r="108" spans="2:18" x14ac:dyDescent="0.2">
      <c r="B108">
        <v>104</v>
      </c>
      <c r="D108" s="62">
        <f>星级!E108*(1+汇总!$BP108)/汇总!$E108</f>
        <v>0.10811829047800625</v>
      </c>
      <c r="E108" s="62">
        <f>阶位!E108*(1+汇总!$BP108)/汇总!$E108</f>
        <v>0.11422145326112314</v>
      </c>
      <c r="F108" s="62">
        <f>战魄!E108*(1+汇总!$BP108)/汇总!$E108</f>
        <v>1.0745509804636065E-2</v>
      </c>
      <c r="G108" s="62">
        <f>武魂!E108*(1+汇总!$BP108)/汇总!$E108</f>
        <v>5.6772803200458473E-2</v>
      </c>
      <c r="H108" s="62">
        <f>众神殿!E108*(1+汇总!$BP108)/汇总!$E108</f>
        <v>7.53798857104203E-2</v>
      </c>
      <c r="I108" s="62">
        <f>精神空间!E107*(1+汇总!$BP108)/汇总!$E108</f>
        <v>3.2532277390182585E-3</v>
      </c>
      <c r="J108" s="62">
        <f>天赋!D108*(1+汇总!$BP108)/汇总!$E108</f>
        <v>0.11614829613685021</v>
      </c>
      <c r="K108" s="62">
        <f>化神!D107/汇总!$E108</f>
        <v>4.1399233818033475E-2</v>
      </c>
      <c r="L108" s="62">
        <f>魂骨!C107/汇总!$E108</f>
        <v>5.538698584374506E-2</v>
      </c>
      <c r="M108" s="62">
        <f>魂环!D107/汇总!$E108</f>
        <v>8.7288084818513093E-2</v>
      </c>
      <c r="N108" s="62">
        <f>神兵!E106/汇总!$E108</f>
        <v>6.5426582055747723E-2</v>
      </c>
      <c r="O108" s="62">
        <f>魂核1!I108/汇总!$E108</f>
        <v>0.16590362237552023</v>
      </c>
      <c r="P108" s="62">
        <f>魂兽1!I110/汇总!E108</f>
        <v>9.9956024757927697E-2</v>
      </c>
      <c r="R108">
        <f t="shared" si="1"/>
        <v>1</v>
      </c>
    </row>
    <row r="109" spans="2:18" x14ac:dyDescent="0.2">
      <c r="B109">
        <v>105</v>
      </c>
      <c r="D109" s="62">
        <f>星级!E109*(1+汇总!$BP109)/汇总!$E109</f>
        <v>0.10899656728253984</v>
      </c>
      <c r="E109" s="62">
        <f>阶位!E109*(1+汇总!$BP109)/汇总!$E109</f>
        <v>0.11405264778456241</v>
      </c>
      <c r="F109" s="62">
        <f>战魄!E109*(1+汇总!$BP109)/汇总!$E109</f>
        <v>1.0729629242345259E-2</v>
      </c>
      <c r="G109" s="62">
        <f>武魂!E109*(1+汇总!$BP109)/汇总!$E109</f>
        <v>5.7128716234058449E-2</v>
      </c>
      <c r="H109" s="62">
        <f>众神殿!E109*(1+汇总!$BP109)/汇总!$E109</f>
        <v>7.5268483367277705E-2</v>
      </c>
      <c r="I109" s="62">
        <f>精神空间!E108*(1+汇总!$BP109)/汇总!$E109</f>
        <v>3.2484198623614091E-3</v>
      </c>
      <c r="J109" s="62">
        <f>天赋!D109*(1+汇总!$BP109)/汇总!$E109</f>
        <v>0.11597664301984534</v>
      </c>
      <c r="K109" s="62">
        <f>化神!D108/汇总!$E109</f>
        <v>4.1338050763586376E-2</v>
      </c>
      <c r="L109" s="62">
        <f>魂骨!C108/汇总!$E109</f>
        <v>5.5305130585615557E-2</v>
      </c>
      <c r="M109" s="62">
        <f>魂环!D108/汇总!$E109</f>
        <v>8.7159083599082116E-2</v>
      </c>
      <c r="N109" s="62">
        <f>神兵!E107/汇总!$E109</f>
        <v>6.5329889490136503E-2</v>
      </c>
      <c r="O109" s="62">
        <f>魂核1!I109/汇总!$E109</f>
        <v>0.1656584369113305</v>
      </c>
      <c r="P109" s="62">
        <f>魂兽1!I111/汇总!E109</f>
        <v>9.9808301857258544E-2</v>
      </c>
      <c r="R109">
        <f t="shared" si="1"/>
        <v>1</v>
      </c>
    </row>
    <row r="110" spans="2:18" x14ac:dyDescent="0.2">
      <c r="B110">
        <v>106</v>
      </c>
      <c r="D110" s="62">
        <f>星级!E110*(1+汇总!$BP110)/汇总!$E110</f>
        <v>0.10988594745624249</v>
      </c>
      <c r="E110" s="62">
        <f>阶位!E110*(1+汇总!$BP110)/汇总!$E110</f>
        <v>0.11389853613612641</v>
      </c>
      <c r="F110" s="62">
        <f>战魄!E110*(1+汇总!$BP110)/汇总!$E110</f>
        <v>1.0715131018220131E-2</v>
      </c>
      <c r="G110" s="62">
        <f>武魂!E110*(1+汇总!$BP110)/汇总!$E110</f>
        <v>5.7366094707722783E-2</v>
      </c>
      <c r="H110" s="62">
        <f>众神殿!E110*(1+汇总!$BP110)/汇总!$E110</f>
        <v>7.5166778143660989E-2</v>
      </c>
      <c r="I110" s="62">
        <f>精神空间!E109*(1+汇总!$BP110)/汇总!$E110</f>
        <v>3.2440304917547187E-3</v>
      </c>
      <c r="J110" s="62">
        <f>天赋!D110*(1+汇总!$BP110)/汇总!$E110</f>
        <v>0.11581993160644946</v>
      </c>
      <c r="K110" s="62">
        <f>化神!D109/汇总!$E110</f>
        <v>4.1282193444444247E-2</v>
      </c>
      <c r="L110" s="62">
        <f>魂骨!C109/汇总!$E110</f>
        <v>5.5230400493793255E-2</v>
      </c>
      <c r="M110" s="62">
        <f>魂环!D109/汇总!$E110</f>
        <v>8.7041311409566641E-2</v>
      </c>
      <c r="N110" s="62">
        <f>神兵!E108/汇总!$E110</f>
        <v>6.5241613617922786E-2</v>
      </c>
      <c r="O110" s="62">
        <f>魂核1!I110/汇总!$E110</f>
        <v>0.16543459384161099</v>
      </c>
      <c r="P110" s="62">
        <f>魂兽1!I112/汇总!E110</f>
        <v>9.9673437632485137E-2</v>
      </c>
      <c r="R110">
        <f t="shared" si="1"/>
        <v>1</v>
      </c>
    </row>
    <row r="111" spans="2:18" x14ac:dyDescent="0.2">
      <c r="B111">
        <v>107</v>
      </c>
      <c r="D111" s="62">
        <f>星级!E111*(1+汇总!$BP111)/汇总!$E111</f>
        <v>0.11033910914130199</v>
      </c>
      <c r="E111" s="62">
        <f>阶位!E111*(1+汇总!$BP111)/汇总!$E111</f>
        <v>0.11329938333917931</v>
      </c>
      <c r="F111" s="62">
        <f>战魄!E111*(1+汇总!$BP111)/汇总!$E111</f>
        <v>1.0658765054819616E-2</v>
      </c>
      <c r="G111" s="62">
        <f>武魂!E111*(1+汇总!$BP111)/汇总!$E111</f>
        <v>5.7377243504132244E-2</v>
      </c>
      <c r="H111" s="62">
        <f>众神殿!E111*(1+汇总!$BP111)/汇总!$E111</f>
        <v>7.47713702052442E-2</v>
      </c>
      <c r="I111" s="62">
        <f>精神空间!E110*(1+汇总!$BP111)/汇总!$E111</f>
        <v>3.2269655670554803E-3</v>
      </c>
      <c r="J111" s="62">
        <f>天赋!D111*(1+汇总!$BP111)/汇总!$E111</f>
        <v>0.11521067148495599</v>
      </c>
      <c r="K111" s="62">
        <f>化神!D110/汇总!$E111</f>
        <v>4.1065032254270668E-2</v>
      </c>
      <c r="L111" s="62">
        <f>魂骨!C110/汇总!$E111</f>
        <v>5.8856149770426081E-2</v>
      </c>
      <c r="M111" s="62">
        <f>魂环!D110/汇总!$E111</f>
        <v>8.6583438578623009E-2</v>
      </c>
      <c r="N111" s="62">
        <f>神兵!E109/汇总!$E111</f>
        <v>6.4898416096667536E-2</v>
      </c>
      <c r="O111" s="62">
        <f>魂核1!I111/汇总!$E111</f>
        <v>0.16456434034253581</v>
      </c>
      <c r="P111" s="62">
        <f>魂兽1!I113/汇总!E111</f>
        <v>9.9149114660788115E-2</v>
      </c>
      <c r="R111">
        <f t="shared" si="1"/>
        <v>1.0000000000000002</v>
      </c>
    </row>
    <row r="112" spans="2:18" x14ac:dyDescent="0.2">
      <c r="B112">
        <v>108</v>
      </c>
      <c r="D112" s="62">
        <f>星级!E112*(1+汇总!$BP112)/汇总!$E112</f>
        <v>0.11122082113811574</v>
      </c>
      <c r="E112" s="62">
        <f>阶位!E112*(1+汇总!$BP112)/汇总!$E112</f>
        <v>0.11314729928203106</v>
      </c>
      <c r="F112" s="62">
        <f>战魄!E112*(1+汇总!$BP112)/汇总!$E112</f>
        <v>1.0644457578592018E-2</v>
      </c>
      <c r="G112" s="62">
        <f>武魂!E112*(1+汇总!$BP112)/汇总!$E112</f>
        <v>5.761272270516362E-2</v>
      </c>
      <c r="H112" s="62">
        <f>众神殿!E112*(1+汇总!$BP112)/汇总!$E112</f>
        <v>7.4671003080514969E-2</v>
      </c>
      <c r="I112" s="62">
        <f>精神空间!E111*(1+汇总!$BP112)/汇总!$E112</f>
        <v>3.2226339458122622E-3</v>
      </c>
      <c r="J112" s="62">
        <f>天赋!D112*(1+汇总!$BP112)/汇总!$E112</f>
        <v>0.11505602186701629</v>
      </c>
      <c r="K112" s="62">
        <f>化神!D111/汇总!$E112</f>
        <v>4.1009909829698793E-2</v>
      </c>
      <c r="L112" s="62">
        <f>魂骨!C111/汇总!$E112</f>
        <v>5.8777145968451135E-2</v>
      </c>
      <c r="M112" s="62">
        <f>魂环!D111/汇总!$E112</f>
        <v>8.6467215875261377E-2</v>
      </c>
      <c r="N112" s="62">
        <f>神兵!E110/汇总!$E112</f>
        <v>6.4811301638216079E-2</v>
      </c>
      <c r="O112" s="62">
        <f>魂核1!I112/汇总!$E112</f>
        <v>0.16434344229522432</v>
      </c>
      <c r="P112" s="62">
        <f>魂兽1!I114/汇总!E112</f>
        <v>9.9016024795902186E-2</v>
      </c>
      <c r="R112">
        <f t="shared" si="1"/>
        <v>1</v>
      </c>
    </row>
    <row r="113" spans="2:18" x14ac:dyDescent="0.2">
      <c r="B113">
        <v>109</v>
      </c>
      <c r="D113" s="62">
        <f>星级!E113*(1+汇总!$BP113)/汇总!$E113</f>
        <v>0.10822564588318506</v>
      </c>
      <c r="E113" s="62">
        <f>阶位!E113*(1+汇总!$BP113)/汇总!$E113</f>
        <v>0.14365319636645799</v>
      </c>
      <c r="F113" s="62">
        <f>战魄!E113*(1+汇总!$BP113)/汇总!$E113</f>
        <v>1.0262776764784791E-2</v>
      </c>
      <c r="G113" s="62">
        <f>武魂!E113*(1+汇总!$BP113)/汇总!$E113</f>
        <v>5.5848182313440742E-2</v>
      </c>
      <c r="H113" s="62">
        <f>众神殿!E113*(1+汇总!$BP113)/汇总!$E113</f>
        <v>7.1993507396667947E-2</v>
      </c>
      <c r="I113" s="62">
        <f>精神空间!E112*(1+汇总!$BP113)/汇总!$E113</f>
        <v>3.1070792040174136E-3</v>
      </c>
      <c r="J113" s="62">
        <f>天赋!D113*(1+汇总!$BP113)/汇总!$E113</f>
        <v>0.11093043108558039</v>
      </c>
      <c r="K113" s="62">
        <f>化神!D112/汇总!$E113</f>
        <v>3.9539407867302805E-2</v>
      </c>
      <c r="L113" s="62">
        <f>魂骨!C112/汇总!$E113</f>
        <v>5.666956004959476E-2</v>
      </c>
      <c r="M113" s="62">
        <f>魂环!D112/汇总!$E113</f>
        <v>8.3366740620487489E-2</v>
      </c>
      <c r="N113" s="62">
        <f>神兵!E111/汇总!$E113</f>
        <v>6.2487347583203345E-2</v>
      </c>
      <c r="O113" s="62">
        <f>魂核1!I113/汇总!$E113</f>
        <v>0.15845054091100749</v>
      </c>
      <c r="P113" s="62">
        <f>魂兽1!I115/汇总!E113</f>
        <v>9.5465583954269795E-2</v>
      </c>
      <c r="R113">
        <f t="shared" si="1"/>
        <v>1</v>
      </c>
    </row>
    <row r="114" spans="2:18" x14ac:dyDescent="0.2">
      <c r="B114">
        <v>110</v>
      </c>
      <c r="D114" s="62">
        <f>星级!E114*(1+汇总!$BP114)/汇总!$E114</f>
        <v>0.10864395790721507</v>
      </c>
      <c r="E114" s="62">
        <f>阶位!E114*(1+汇总!$BP114)/汇总!$E114</f>
        <v>0.1428974565483378</v>
      </c>
      <c r="F114" s="62">
        <f>战魄!E114*(1+汇总!$BP114)/汇总!$E114</f>
        <v>1.0208785699902105E-2</v>
      </c>
      <c r="G114" s="62">
        <f>武魂!E114*(1+汇总!$BP114)/汇总!$E114</f>
        <v>5.6076612931476102E-2</v>
      </c>
      <c r="H114" s="62">
        <f>众神殿!E114*(1+汇总!$BP114)/汇总!$E114</f>
        <v>7.1614759401064723E-2</v>
      </c>
      <c r="I114" s="62">
        <f>精神空间!E113*(1+汇总!$BP114)/汇总!$E114</f>
        <v>3.0907332852914632E-3</v>
      </c>
      <c r="J114" s="62">
        <f>天赋!D114*(1+汇总!$BP114)/汇总!$E114</f>
        <v>0.11034684125999272</v>
      </c>
      <c r="K114" s="62">
        <f>化神!D113/汇总!$E114</f>
        <v>3.9331396450459785E-2</v>
      </c>
      <c r="L114" s="62">
        <f>魂骨!C113/汇总!$E114</f>
        <v>6.0122379860239619E-2</v>
      </c>
      <c r="M114" s="62">
        <f>魂环!D113/汇总!$E114</f>
        <v>8.2928159600451717E-2</v>
      </c>
      <c r="N114" s="62">
        <f>神兵!E112/汇总!$E114</f>
        <v>6.2158610194187128E-2</v>
      </c>
      <c r="O114" s="62">
        <f>魂核1!I114/汇总!$E114</f>
        <v>0.15761695428712438</v>
      </c>
      <c r="P114" s="62">
        <f>魂兽1!I116/汇总!E114</f>
        <v>9.4963352574257268E-2</v>
      </c>
      <c r="R114">
        <f t="shared" si="1"/>
        <v>0.99999999999999989</v>
      </c>
    </row>
    <row r="115" spans="2:18" x14ac:dyDescent="0.2">
      <c r="B115">
        <v>111</v>
      </c>
      <c r="D115" s="62">
        <f>星级!E115*(1+汇总!$BP115)/汇总!$E115</f>
        <v>0.10949067416800434</v>
      </c>
      <c r="E115" s="62">
        <f>阶位!E115*(1+汇总!$BP115)/汇总!$E115</f>
        <v>0.14271372977334706</v>
      </c>
      <c r="F115" s="62">
        <f>战魄!E115*(1+汇总!$BP115)/汇总!$E115</f>
        <v>1.0195660013003822E-2</v>
      </c>
      <c r="G115" s="62">
        <f>武魂!E115*(1+汇总!$BP115)/汇总!$E115</f>
        <v>5.630383597963462E-2</v>
      </c>
      <c r="H115" s="62">
        <f>众神殿!E115*(1+汇总!$BP115)/汇总!$E115</f>
        <v>7.152268254326534E-2</v>
      </c>
      <c r="I115" s="62">
        <f>精神空间!E114*(1+汇总!$BP115)/汇总!$E115</f>
        <v>3.0867594534782217E-3</v>
      </c>
      <c r="J115" s="62">
        <f>天赋!D115*(1+汇总!$BP115)/汇总!$E115</f>
        <v>0.11020496561178443</v>
      </c>
      <c r="K115" s="62">
        <f>化神!D114/汇总!$E115</f>
        <v>3.9280827106538116E-2</v>
      </c>
      <c r="L115" s="62">
        <f>魂骨!C114/汇总!$E115</f>
        <v>6.0045079037514673E-2</v>
      </c>
      <c r="M115" s="62">
        <f>魂环!D114/汇总!$E115</f>
        <v>8.2821536825719883E-2</v>
      </c>
      <c r="N115" s="62">
        <f>神兵!E113/汇总!$E115</f>
        <v>6.2078691340032993E-2</v>
      </c>
      <c r="O115" s="62">
        <f>魂核1!I115/汇总!$E115</f>
        <v>0.15741430229180889</v>
      </c>
      <c r="P115" s="62">
        <f>魂兽1!I117/汇总!E115</f>
        <v>9.4841255855867654E-2</v>
      </c>
      <c r="R115">
        <f t="shared" si="1"/>
        <v>1</v>
      </c>
    </row>
    <row r="116" spans="2:18" x14ac:dyDescent="0.2">
      <c r="B116">
        <v>112</v>
      </c>
      <c r="D116" s="62">
        <f>星级!E116*(1+汇总!$BP116)/汇总!$E116</f>
        <v>0.11033521593674213</v>
      </c>
      <c r="E116" s="62">
        <f>阶位!E116*(1+汇总!$BP116)/汇总!$E116</f>
        <v>0.14253047483577147</v>
      </c>
      <c r="F116" s="62">
        <f>战魄!E116*(1+汇总!$BP116)/汇总!$E116</f>
        <v>1.0182568034802478E-2</v>
      </c>
      <c r="G116" s="62">
        <f>武魂!E116*(1+汇总!$BP116)/汇总!$E116</f>
        <v>5.6530475485542894E-2</v>
      </c>
      <c r="H116" s="62">
        <f>众神殿!E116*(1+汇总!$BP116)/汇总!$E116</f>
        <v>7.1430842152396701E-2</v>
      </c>
      <c r="I116" s="62">
        <f>精神空间!E115*(1+汇总!$BP116)/汇总!$E116</f>
        <v>3.0827958270502917E-3</v>
      </c>
      <c r="J116" s="62">
        <f>天赋!D116*(1+汇总!$BP116)/汇总!$E116</f>
        <v>0.11006345432113437</v>
      </c>
      <c r="K116" s="62">
        <f>化神!D115/汇总!$E116</f>
        <v>3.9230387632138847E-2</v>
      </c>
      <c r="L116" s="62">
        <f>魂骨!C115/汇总!$E116</f>
        <v>5.996797673468636E-2</v>
      </c>
      <c r="M116" s="62">
        <f>魂环!D115/汇总!$E116</f>
        <v>8.2715187873975596E-2</v>
      </c>
      <c r="N116" s="62">
        <f>神兵!E114/汇总!$E116</f>
        <v>6.1998977729265756E-2</v>
      </c>
      <c r="O116" s="62">
        <f>魂核1!I116/汇总!$E116</f>
        <v>0.15721217073666133</v>
      </c>
      <c r="P116" s="62">
        <f>魂兽1!I118/汇总!E116</f>
        <v>9.4719472699831705E-2</v>
      </c>
      <c r="R116">
        <f t="shared" si="1"/>
        <v>1</v>
      </c>
    </row>
    <row r="117" spans="2:18" x14ac:dyDescent="0.2">
      <c r="B117">
        <v>113</v>
      </c>
      <c r="D117" s="62">
        <f>星级!E117*(1+汇总!$BP117)/汇总!$E117</f>
        <v>0.11076372075960592</v>
      </c>
      <c r="E117" s="62">
        <f>阶位!E117*(1+汇总!$BP117)/汇总!$E117</f>
        <v>0.14181778497928488</v>
      </c>
      <c r="F117" s="62">
        <f>战魄!E117*(1+汇总!$BP117)/汇总!$E117</f>
        <v>1.0131652516842195E-2</v>
      </c>
      <c r="G117" s="62">
        <f>武魂!E117*(1+汇总!$BP117)/汇总!$E117</f>
        <v>5.6545251251540911E-2</v>
      </c>
      <c r="H117" s="62">
        <f>众神殿!E117*(1+汇总!$BP117)/汇总!$E117</f>
        <v>7.107366915693053E-2</v>
      </c>
      <c r="I117" s="62">
        <f>精神空间!E116*(1+汇总!$BP117)/汇总!$E117</f>
        <v>3.0673810372091053E-3</v>
      </c>
      <c r="J117" s="62">
        <f>天赋!D117*(1+汇总!$BP117)/汇总!$E117</f>
        <v>0.10951310810531681</v>
      </c>
      <c r="K117" s="62">
        <f>化神!D116/汇总!$E117</f>
        <v>3.9034225377268951E-2</v>
      </c>
      <c r="L117" s="62">
        <f>魂骨!C116/汇总!$E117</f>
        <v>6.339073113038772E-2</v>
      </c>
      <c r="M117" s="62">
        <f>魂环!D116/汇总!$E117</f>
        <v>8.2301590182372514E-2</v>
      </c>
      <c r="N117" s="62">
        <f>神兵!E115/汇总!$E117</f>
        <v>6.1688966536283356E-2</v>
      </c>
      <c r="O117" s="62">
        <f>魂核1!I117/汇总!$E117</f>
        <v>0.15642606853971464</v>
      </c>
      <c r="P117" s="62">
        <f>魂兽1!I119/汇总!E117</f>
        <v>9.4245850427242553E-2</v>
      </c>
      <c r="R117">
        <f t="shared" si="1"/>
        <v>1</v>
      </c>
    </row>
    <row r="118" spans="2:18" x14ac:dyDescent="0.2">
      <c r="B118">
        <v>114</v>
      </c>
      <c r="D118" s="62">
        <f>星级!E118*(1+汇总!$BP118)/汇总!$E118</f>
        <v>0.11160134289532525</v>
      </c>
      <c r="E118" s="62">
        <f>阶位!E118*(1+汇总!$BP118)/汇总!$E118</f>
        <v>0.1416368222786028</v>
      </c>
      <c r="F118" s="62">
        <f>战魄!E118*(1+汇总!$BP118)/汇总!$E118</f>
        <v>1.0118724299114864E-2</v>
      </c>
      <c r="G118" s="62">
        <f>武魂!E118*(1+汇总!$BP118)/汇总!$E118</f>
        <v>5.6770161697899245E-2</v>
      </c>
      <c r="H118" s="62">
        <f>众神殿!E118*(1+汇总!$BP118)/汇总!$E118</f>
        <v>7.0982977547835793E-2</v>
      </c>
      <c r="I118" s="62">
        <f>精神空间!E117*(1+汇总!$BP118)/汇总!$E118</f>
        <v>3.0634669896402802E-3</v>
      </c>
      <c r="J118" s="62">
        <f>天赋!D118*(1+汇总!$BP118)/汇总!$E118</f>
        <v>0.10937336690285958</v>
      </c>
      <c r="K118" s="62">
        <f>化神!D117/汇总!$E118</f>
        <v>3.8984416822972781E-2</v>
      </c>
      <c r="L118" s="62">
        <f>魂骨!C117/汇总!$E118</f>
        <v>6.3309843123955795E-2</v>
      </c>
      <c r="M118" s="62">
        <f>魂环!D117/汇总!$E118</f>
        <v>8.2196571492142614E-2</v>
      </c>
      <c r="N118" s="62">
        <f>神兵!E116/汇总!$E118</f>
        <v>6.1610250019956979E-2</v>
      </c>
      <c r="O118" s="62">
        <f>魂核1!I118/汇总!$E118</f>
        <v>0.15622646533885967</v>
      </c>
      <c r="P118" s="62">
        <f>魂兽1!I120/汇总!E118</f>
        <v>9.4125590590834279E-2</v>
      </c>
      <c r="R118">
        <f t="shared" si="1"/>
        <v>1</v>
      </c>
    </row>
    <row r="119" spans="2:18" x14ac:dyDescent="0.2">
      <c r="B119">
        <v>115</v>
      </c>
      <c r="D119" s="62">
        <f>星级!E119*(1+汇总!$BP119)/汇总!$E119</f>
        <v>0.11243683010568352</v>
      </c>
      <c r="E119" s="62">
        <f>阶位!E119*(1+汇总!$BP119)/汇总!$E119</f>
        <v>0.14145632081436929</v>
      </c>
      <c r="F119" s="62">
        <f>战魄!E119*(1+汇总!$BP119)/汇总!$E119</f>
        <v>1.0105829032737221E-2</v>
      </c>
      <c r="G119" s="62">
        <f>武魂!E119*(1+汇总!$BP119)/汇总!$E119</f>
        <v>5.699449889410646E-2</v>
      </c>
      <c r="H119" s="62">
        <f>众神殿!E119*(1+汇总!$BP119)/汇总!$E119</f>
        <v>7.0892517092871365E-2</v>
      </c>
      <c r="I119" s="62">
        <f>精神空间!E118*(1+汇总!$BP119)/汇总!$E119</f>
        <v>3.0595629181681496E-3</v>
      </c>
      <c r="J119" s="62">
        <f>天赋!D119*(1+汇总!$BP119)/汇总!$E119</f>
        <v>0.10923398187178847</v>
      </c>
      <c r="K119" s="62">
        <f>化神!D118/汇总!$E119</f>
        <v>3.8934735220366681E-2</v>
      </c>
      <c r="L119" s="62">
        <f>魂骨!C118/汇总!$E119</f>
        <v>6.32291612843012E-2</v>
      </c>
      <c r="M119" s="62">
        <f>魂环!D118/汇总!$E119</f>
        <v>8.2091820472805818E-2</v>
      </c>
      <c r="N119" s="62">
        <f>神兵!E117/汇总!$E119</f>
        <v>6.1531734135729356E-2</v>
      </c>
      <c r="O119" s="62">
        <f>魂核1!I119/汇总!$E119</f>
        <v>0.15602737088522795</v>
      </c>
      <c r="P119" s="62">
        <f>魂兽1!I121/汇总!E119</f>
        <v>9.4005637271844453E-2</v>
      </c>
      <c r="R119">
        <f t="shared" si="1"/>
        <v>0.99999999999999989</v>
      </c>
    </row>
    <row r="120" spans="2:18" x14ac:dyDescent="0.2">
      <c r="B120">
        <v>116</v>
      </c>
      <c r="D120" s="62">
        <f>星级!E120*(1+汇总!$BP120)/汇总!$E120</f>
        <v>0.11254280340941897</v>
      </c>
      <c r="E120" s="62">
        <f>阶位!E120*(1+汇总!$BP120)/汇总!$E120</f>
        <v>0.14036904500745234</v>
      </c>
      <c r="F120" s="62">
        <f>战魄!E120*(1+汇总!$BP120)/汇总!$E120</f>
        <v>1.0028152592738804E-2</v>
      </c>
      <c r="G120" s="62">
        <f>武魂!E120*(1+汇总!$BP120)/汇总!$E120</f>
        <v>5.6850826521489928E-2</v>
      </c>
      <c r="H120" s="62">
        <f>众神殿!E120*(1+汇总!$BP120)/汇总!$E120</f>
        <v>7.0347615894517157E-2</v>
      </c>
      <c r="I120" s="62">
        <f>精神空间!E119*(1+汇总!$BP120)/汇总!$E120</f>
        <v>3.0360461978016563E-3</v>
      </c>
      <c r="J120" s="62">
        <f>天赋!D120*(1+汇总!$BP120)/汇总!$E120</f>
        <v>0.1083943766487864</v>
      </c>
      <c r="K120" s="62">
        <f>化神!D119/汇总!$E120</f>
        <v>3.8635471140754607E-2</v>
      </c>
      <c r="L120" s="62">
        <f>魂骨!C119/汇总!$E120</f>
        <v>6.916486250538359E-2</v>
      </c>
      <c r="M120" s="62">
        <f>魂环!D119/汇总!$E120</f>
        <v>8.1460838061896232E-2</v>
      </c>
      <c r="N120" s="62">
        <f>神兵!E118/汇总!$E120</f>
        <v>6.1058782729257959E-2</v>
      </c>
      <c r="O120" s="62">
        <f>魂核1!I120/汇总!$E120</f>
        <v>0.15482809760706182</v>
      </c>
      <c r="P120" s="62">
        <f>魂兽1!I122/汇总!E120</f>
        <v>9.3283081683440489E-2</v>
      </c>
      <c r="R120">
        <f t="shared" si="1"/>
        <v>0.99999999999999989</v>
      </c>
    </row>
    <row r="121" spans="2:18" x14ac:dyDescent="0.2">
      <c r="B121">
        <v>117</v>
      </c>
      <c r="D121" s="62">
        <f>星级!E121*(1+汇总!$BP121)/汇总!$E121</f>
        <v>0.11065038666849457</v>
      </c>
      <c r="E121" s="62">
        <f>阶位!E121*(1+汇总!$BP121)/汇总!$E121</f>
        <v>0.16081483031506449</v>
      </c>
      <c r="F121" s="62">
        <f>战魄!E121*(1+汇总!$BP121)/汇总!$E121</f>
        <v>9.7752588870855424E-3</v>
      </c>
      <c r="G121" s="62">
        <f>武魂!E121*(1+汇总!$BP121)/汇总!$E121</f>
        <v>5.5704121176243918E-2</v>
      </c>
      <c r="H121" s="62">
        <f>众神殿!E121*(1+汇总!$BP121)/汇总!$E121</f>
        <v>6.8573563385551706E-2</v>
      </c>
      <c r="I121" s="62">
        <f>精神空间!E120*(1+汇总!$BP121)/汇总!$E121</f>
        <v>2.9594820483836966E-3</v>
      </c>
      <c r="J121" s="62">
        <f>天赋!D121*(1+汇总!$BP121)/汇总!$E121</f>
        <v>0.1056608466860956</v>
      </c>
      <c r="K121" s="62">
        <f>化神!D120/汇总!$E121</f>
        <v>3.76611473681467E-2</v>
      </c>
      <c r="L121" s="62">
        <f>魂骨!C120/汇总!$E121</f>
        <v>6.7420637114093684E-2</v>
      </c>
      <c r="M121" s="62">
        <f>魂环!D120/汇总!$E121</f>
        <v>7.9406528156599224E-2</v>
      </c>
      <c r="N121" s="62">
        <f>神兵!E119/汇总!$E121</f>
        <v>5.9518979491893963E-2</v>
      </c>
      <c r="O121" s="62">
        <f>魂核1!I121/汇总!$E121</f>
        <v>0.15092358468895503</v>
      </c>
      <c r="P121" s="62">
        <f>魂兽1!I123/汇总!E121</f>
        <v>9.0930634013391798E-2</v>
      </c>
      <c r="R121">
        <f t="shared" si="1"/>
        <v>1</v>
      </c>
    </row>
    <row r="122" spans="2:18" x14ac:dyDescent="0.2">
      <c r="B122">
        <v>118</v>
      </c>
      <c r="D122" s="62">
        <f>星级!E122*(1+汇总!$BP122)/汇总!$E122</f>
        <v>0.11145872020369516</v>
      </c>
      <c r="E122" s="62">
        <f>阶位!E122*(1+汇总!$BP122)/汇总!$E122</f>
        <v>0.1606168363543167</v>
      </c>
      <c r="F122" s="62">
        <f>战魄!E122*(1+汇总!$BP122)/汇总!$E122</f>
        <v>9.7632236648327372E-3</v>
      </c>
      <c r="G122" s="62">
        <f>武魂!E122*(1+汇总!$BP122)/汇总!$E122</f>
        <v>5.5922165447915895E-2</v>
      </c>
      <c r="H122" s="62">
        <f>众神殿!E122*(1+汇总!$BP122)/汇总!$E122</f>
        <v>6.8489136150882521E-2</v>
      </c>
      <c r="I122" s="62">
        <f>精神空间!E121*(1+汇总!$BP122)/汇总!$E122</f>
        <v>2.9558383572429389E-3</v>
      </c>
      <c r="J122" s="62">
        <f>天赋!D122*(1+汇总!$BP122)/汇总!$E122</f>
        <v>0.10553075787842557</v>
      </c>
      <c r="K122" s="62">
        <f>化神!D121/汇总!$E122</f>
        <v>3.761477925819616E-2</v>
      </c>
      <c r="L122" s="62">
        <f>魂骨!C121/汇总!$E122</f>
        <v>6.7337629353228554E-2</v>
      </c>
      <c r="M122" s="62">
        <f>魂环!D121/汇总!$E122</f>
        <v>7.9308763460469181E-2</v>
      </c>
      <c r="N122" s="62">
        <f>神兵!E120/汇总!$E122</f>
        <v>5.9445700190064781E-2</v>
      </c>
      <c r="O122" s="62">
        <f>魂核1!I122/汇总!$E122</f>
        <v>0.15073776875242559</v>
      </c>
      <c r="P122" s="62">
        <f>魂兽1!I124/汇总!E122</f>
        <v>9.0818680928304141E-2</v>
      </c>
      <c r="R122">
        <f t="shared" si="1"/>
        <v>0.99999999999999989</v>
      </c>
    </row>
    <row r="123" spans="2:18" x14ac:dyDescent="0.2">
      <c r="B123">
        <v>119</v>
      </c>
      <c r="D123" s="62">
        <f>星级!E123*(1+汇总!$BP123)/汇总!$E123</f>
        <v>0.11226506575863446</v>
      </c>
      <c r="E123" s="62">
        <f>阶位!E123*(1+汇总!$BP123)/汇总!$E123</f>
        <v>0.16041932933128547</v>
      </c>
      <c r="F123" s="62">
        <f>战魄!E123*(1+汇总!$BP123)/汇总!$E123</f>
        <v>9.7512180414809271E-3</v>
      </c>
      <c r="G123" s="62">
        <f>武魂!E123*(1+汇总!$BP123)/汇总!$E123</f>
        <v>5.6139673471010655E-2</v>
      </c>
      <c r="H123" s="62">
        <f>众神殿!E123*(1+汇总!$BP123)/汇总!$E123</f>
        <v>6.8404916552874118E-2</v>
      </c>
      <c r="I123" s="62">
        <f>精神空间!E122*(1+汇总!$BP123)/汇总!$E123</f>
        <v>2.952203627237345E-3</v>
      </c>
      <c r="J123" s="62">
        <f>天赋!D123*(1+汇总!$BP123)/汇总!$E123</f>
        <v>0.10540098900549859</v>
      </c>
      <c r="K123" s="62">
        <f>化神!D122/汇总!$E123</f>
        <v>3.7568525183954066E-2</v>
      </c>
      <c r="L123" s="62">
        <f>魂骨!C122/汇总!$E123</f>
        <v>6.7254825738032209E-2</v>
      </c>
      <c r="M123" s="62">
        <f>魂环!D122/汇总!$E123</f>
        <v>7.9211239202571268E-2</v>
      </c>
      <c r="N123" s="62">
        <f>神兵!E121/汇总!$E123</f>
        <v>5.9372601108156287E-2</v>
      </c>
      <c r="O123" s="62">
        <f>魂核1!I123/汇总!$E123</f>
        <v>0.15055240980351076</v>
      </c>
      <c r="P123" s="62">
        <f>魂兽1!I125/汇总!E123</f>
        <v>9.0707003175753947E-2</v>
      </c>
      <c r="R123">
        <f t="shared" si="1"/>
        <v>1</v>
      </c>
    </row>
    <row r="124" spans="2:18" x14ac:dyDescent="0.2">
      <c r="B124">
        <v>120</v>
      </c>
      <c r="D124" s="62">
        <f>星级!E124*(1+汇总!$BP124)/汇总!$E124</f>
        <v>0.11304543138387241</v>
      </c>
      <c r="E124" s="62">
        <f>阶位!E124*(1+汇总!$BP124)/汇总!$E124</f>
        <v>0.16018829985968988</v>
      </c>
      <c r="F124" s="62">
        <f>战魄!E124*(1+汇总!$BP124)/汇总!$E124</f>
        <v>9.737174729113722E-3</v>
      </c>
      <c r="G124" s="62">
        <f>武魂!E124*(1+汇总!$BP124)/汇总!$E124</f>
        <v>5.6556937922385309E-2</v>
      </c>
      <c r="H124" s="62">
        <f>众神殿!E124*(1+汇总!$BP124)/汇总!$E124</f>
        <v>6.8306402540930372E-2</v>
      </c>
      <c r="I124" s="62">
        <f>精神空间!E123*(1+汇总!$BP124)/汇总!$E124</f>
        <v>2.9479519822087417E-3</v>
      </c>
      <c r="J124" s="62">
        <f>天赋!D124*(1+汇总!$BP124)/汇总!$E124</f>
        <v>0.10524919473670878</v>
      </c>
      <c r="K124" s="62">
        <f>化神!D123/汇总!$E124</f>
        <v>3.751442050368857E-2</v>
      </c>
      <c r="L124" s="62">
        <f>魂骨!C123/汇总!$E124</f>
        <v>6.715796804066318E-2</v>
      </c>
      <c r="M124" s="62">
        <f>魂环!D123/汇总!$E124</f>
        <v>7.9097162359003298E-2</v>
      </c>
      <c r="N124" s="62">
        <f>神兵!E122/汇总!$E124</f>
        <v>5.9287095073949234E-2</v>
      </c>
      <c r="O124" s="62">
        <f>魂核1!I124/汇总!$E124</f>
        <v>0.15033559027291341</v>
      </c>
      <c r="P124" s="62">
        <f>魂兽1!I126/汇总!E124</f>
        <v>9.0576370594873126E-2</v>
      </c>
      <c r="R124">
        <f t="shared" si="1"/>
        <v>1.0000000000000002</v>
      </c>
    </row>
    <row r="125" spans="2:18" x14ac:dyDescent="0.2">
      <c r="B125">
        <v>121</v>
      </c>
      <c r="D125" s="62">
        <f>星级!E125*(1+汇总!$BP125)/汇总!$E125</f>
        <v>0.11384768224847958</v>
      </c>
      <c r="E125" s="62">
        <f>阶位!E125*(1+汇总!$BP125)/汇总!$E125</f>
        <v>0.15999184471012109</v>
      </c>
      <c r="F125" s="62">
        <f>战魄!E125*(1+汇总!$BP125)/汇总!$E125</f>
        <v>9.7252330447368928E-3</v>
      </c>
      <c r="G125" s="62">
        <f>武魂!E125*(1+汇总!$BP125)/汇总!$E125</f>
        <v>5.6773087845366159E-2</v>
      </c>
      <c r="H125" s="62">
        <f>众神殿!E125*(1+汇总!$BP125)/汇总!$E125</f>
        <v>6.822263147563136E-2</v>
      </c>
      <c r="I125" s="62">
        <f>精神空间!E124*(1+汇总!$BP125)/汇总!$E125</f>
        <v>2.9443366098744722E-3</v>
      </c>
      <c r="J125" s="62">
        <f>天赋!D125*(1+汇总!$BP125)/汇总!$E125</f>
        <v>0.1051201169806423</v>
      </c>
      <c r="K125" s="62">
        <f>化神!D124/汇总!$E125</f>
        <v>3.7468412767184128E-2</v>
      </c>
      <c r="L125" s="62">
        <f>魂骨!C124/汇总!$E125</f>
        <v>6.7075605417002651E-2</v>
      </c>
      <c r="M125" s="62">
        <f>魂环!D124/汇总!$E125</f>
        <v>7.9000157491136466E-2</v>
      </c>
      <c r="N125" s="62">
        <f>神兵!E123/汇总!$E125</f>
        <v>5.9214385299637046E-2</v>
      </c>
      <c r="O125" s="62">
        <f>魂核1!I125/汇总!$E125</f>
        <v>0.15015121849982857</v>
      </c>
      <c r="P125" s="62">
        <f>魂兽1!I127/汇总!E125</f>
        <v>9.0465287610359282E-2</v>
      </c>
      <c r="R125">
        <f t="shared" si="1"/>
        <v>1</v>
      </c>
    </row>
    <row r="126" spans="2:18" x14ac:dyDescent="0.2">
      <c r="B126">
        <v>122</v>
      </c>
      <c r="D126" s="62">
        <f>星级!E126*(1+汇总!$BP126)/汇总!$E126</f>
        <v>0.11464796776028763</v>
      </c>
      <c r="E126" s="62">
        <f>阶位!E126*(1+汇总!$BP126)/汇总!$E126</f>
        <v>0.15979587083604249</v>
      </c>
      <c r="F126" s="62">
        <f>战魄!E126*(1+汇总!$BP126)/汇总!$E126</f>
        <v>9.7133206150780711E-3</v>
      </c>
      <c r="G126" s="62">
        <f>武魂!E126*(1+汇总!$BP126)/汇总!$E126</f>
        <v>5.6988708244634548E-2</v>
      </c>
      <c r="H126" s="62">
        <f>众神殿!E126*(1+汇总!$BP126)/汇总!$E126</f>
        <v>6.8139065632545168E-2</v>
      </c>
      <c r="I126" s="62">
        <f>精神空间!E125*(1+汇总!$BP126)/汇总!$E126</f>
        <v>2.9407300944731779E-3</v>
      </c>
      <c r="J126" s="62">
        <f>天赋!D126*(1+汇总!$BP126)/汇总!$E126</f>
        <v>0.10499135543904237</v>
      </c>
      <c r="K126" s="62">
        <f>化神!D125/汇总!$E126</f>
        <v>3.7422517740354079E-2</v>
      </c>
      <c r="L126" s="62">
        <f>魂骨!C125/汇总!$E126</f>
        <v>6.6993444565157018E-2</v>
      </c>
      <c r="M126" s="62">
        <f>魂环!D125/汇总!$E126</f>
        <v>7.8903390265629383E-2</v>
      </c>
      <c r="N126" s="62">
        <f>神兵!E124/汇总!$E126</f>
        <v>5.9141853649605898E-2</v>
      </c>
      <c r="O126" s="62">
        <f>魂核1!I126/汇总!$E126</f>
        <v>0.14996729840039882</v>
      </c>
      <c r="P126" s="62">
        <f>魂兽1!I128/汇总!E126</f>
        <v>9.0354476756751359E-2</v>
      </c>
      <c r="R126">
        <f t="shared" si="1"/>
        <v>1</v>
      </c>
    </row>
    <row r="127" spans="2:18" x14ac:dyDescent="0.2">
      <c r="B127">
        <v>123</v>
      </c>
      <c r="D127" s="62">
        <f>星级!E127*(1+汇总!$BP127)/汇总!$E127</f>
        <v>0.11544629513253794</v>
      </c>
      <c r="E127" s="62">
        <f>阶位!E127*(1+汇总!$BP127)/汇总!$E127</f>
        <v>0.15960037647107592</v>
      </c>
      <c r="F127" s="62">
        <f>战魄!E127*(1+汇总!$BP127)/汇总!$E127</f>
        <v>9.7014373327665403E-3</v>
      </c>
      <c r="G127" s="62">
        <f>武魂!E127*(1+汇总!$BP127)/汇总!$E127</f>
        <v>5.7203801063649334E-2</v>
      </c>
      <c r="H127" s="62">
        <f>众神殿!E127*(1+汇总!$BP127)/汇总!$E127</f>
        <v>6.8055704258464869E-2</v>
      </c>
      <c r="I127" s="62">
        <f>精神空间!E126*(1+汇总!$BP127)/汇总!$E127</f>
        <v>2.9371324034981271E-3</v>
      </c>
      <c r="J127" s="62">
        <f>天赋!D127*(1+汇总!$BP127)/汇总!$E127</f>
        <v>0.10486290895133808</v>
      </c>
      <c r="K127" s="62">
        <f>化神!D126/汇总!$E127</f>
        <v>3.7376735009531148E-2</v>
      </c>
      <c r="L127" s="62">
        <f>魂骨!C126/汇总!$E127</f>
        <v>6.6911484744583014E-2</v>
      </c>
      <c r="M127" s="62">
        <f>魂环!D126/汇总!$E127</f>
        <v>7.8806859810286664E-2</v>
      </c>
      <c r="N127" s="62">
        <f>神兵!E125/汇总!$E127</f>
        <v>5.9069499470103724E-2</v>
      </c>
      <c r="O127" s="62">
        <f>魂核1!I127/汇总!$E127</f>
        <v>0.14978382831689072</v>
      </c>
      <c r="P127" s="62">
        <f>魂兽1!I129/汇总!E127</f>
        <v>9.0243937035273988E-2</v>
      </c>
      <c r="R127">
        <f t="shared" si="1"/>
        <v>1</v>
      </c>
    </row>
    <row r="128" spans="2:18" x14ac:dyDescent="0.2">
      <c r="B128">
        <v>124</v>
      </c>
      <c r="D128" s="62">
        <f>星级!E128*(1+汇总!$BP128)/汇总!$E128</f>
        <v>0.11624267154321634</v>
      </c>
      <c r="E128" s="62">
        <f>阶位!E128*(1+汇总!$BP128)/汇总!$E128</f>
        <v>0.15940535985747653</v>
      </c>
      <c r="F128" s="62">
        <f>战魄!E128*(1+汇总!$BP128)/汇总!$E128</f>
        <v>9.6895830909563673E-3</v>
      </c>
      <c r="G128" s="62">
        <f>武魂!E128*(1+汇总!$BP128)/汇总!$E128</f>
        <v>5.7418368236370532E-2</v>
      </c>
      <c r="H128" s="62">
        <f>众神殿!E128*(1+汇总!$BP128)/汇总!$E128</f>
        <v>6.7972546603864897E-2</v>
      </c>
      <c r="I128" s="62">
        <f>精神空间!E127*(1+汇总!$BP128)/汇总!$E128</f>
        <v>2.9335435046014694E-3</v>
      </c>
      <c r="J128" s="62">
        <f>天赋!D128*(1+汇总!$BP128)/汇总!$E128</f>
        <v>0.10473477636263095</v>
      </c>
      <c r="K128" s="62">
        <f>化神!D127/汇总!$E128</f>
        <v>3.7331064163069951E-2</v>
      </c>
      <c r="L128" s="62">
        <f>魂骨!C127/汇总!$E128</f>
        <v>6.6829725218356825E-2</v>
      </c>
      <c r="M128" s="62">
        <f>魂环!D127/汇总!$E128</f>
        <v>7.8710565257175819E-2</v>
      </c>
      <c r="N128" s="62">
        <f>神兵!E126/汇总!$E128</f>
        <v>5.8997322110573763E-2</v>
      </c>
      <c r="O128" s="62">
        <f>魂核1!I128/汇总!$E128</f>
        <v>0.14960080659967312</v>
      </c>
      <c r="P128" s="62">
        <f>魂兽1!I130/汇总!E128</f>
        <v>9.0133667452033467E-2</v>
      </c>
      <c r="R128">
        <f t="shared" si="1"/>
        <v>1</v>
      </c>
    </row>
    <row r="129" spans="2:18" x14ac:dyDescent="0.2">
      <c r="B129">
        <v>125</v>
      </c>
      <c r="D129" s="62">
        <f>星级!E129*(1+汇总!$BP129)/汇总!$E129</f>
        <v>0.11369309075510994</v>
      </c>
      <c r="E129" s="62">
        <f>阶位!E129*(1+汇总!$BP129)/汇总!$E129</f>
        <v>0.18323405778318375</v>
      </c>
      <c r="F129" s="62">
        <f>战魄!E129*(1+汇总!$BP129)/汇总!$E129</f>
        <v>9.4012424700259875E-3</v>
      </c>
      <c r="G129" s="62">
        <f>武魂!E129*(1+汇总!$BP129)/汇总!$E129</f>
        <v>5.5985724021579759E-2</v>
      </c>
      <c r="H129" s="62">
        <f>众神殿!E129*(1+汇总!$BP129)/汇总!$E129</f>
        <v>6.5949833540774452E-2</v>
      </c>
      <c r="I129" s="62">
        <f>精神空间!E128*(1+汇总!$BP129)/汇总!$E129</f>
        <v>2.8462477202830972E-3</v>
      </c>
      <c r="J129" s="62">
        <f>天赋!D129*(1+汇总!$BP129)/汇总!$E129</f>
        <v>0.10161810042663619</v>
      </c>
      <c r="K129" s="62">
        <f>化神!D128/汇总!$E129</f>
        <v>3.6220174032944745E-2</v>
      </c>
      <c r="L129" s="62">
        <f>魂骨!C128/汇总!$E129</f>
        <v>6.4841019999031871E-2</v>
      </c>
      <c r="M129" s="62">
        <f>魂环!D128/汇总!$E129</f>
        <v>7.6368312443304207E-2</v>
      </c>
      <c r="N129" s="62">
        <f>神兵!E127/汇总!$E129</f>
        <v>5.7241691932174259E-2</v>
      </c>
      <c r="O129" s="62">
        <f>魂核1!I129/汇总!$E129</f>
        <v>0.14514901656271106</v>
      </c>
      <c r="P129" s="62">
        <f>魂兽1!I131/汇总!E129</f>
        <v>8.7451488312240713E-2</v>
      </c>
      <c r="R129">
        <f t="shared" si="1"/>
        <v>1</v>
      </c>
    </row>
    <row r="130" spans="2:18" x14ac:dyDescent="0.2">
      <c r="B130">
        <v>126</v>
      </c>
      <c r="D130" s="62">
        <f>星级!E130*(1+汇总!$BP130)/汇总!$E130</f>
        <v>0.11446692984147562</v>
      </c>
      <c r="E130" s="62">
        <f>阶位!E130*(1+汇总!$BP130)/汇总!$E130</f>
        <v>0.18301708288625096</v>
      </c>
      <c r="F130" s="62">
        <f>战魄!E130*(1+汇总!$BP130)/汇总!$E130</f>
        <v>9.3901100766235149E-3</v>
      </c>
      <c r="G130" s="62">
        <f>武魂!E130*(1+汇总!$BP130)/汇总!$E130</f>
        <v>5.6195102006126298E-2</v>
      </c>
      <c r="H130" s="62">
        <f>众神殿!E130*(1+汇总!$BP130)/汇总!$E130</f>
        <v>6.5871739661785139E-2</v>
      </c>
      <c r="I130" s="62">
        <f>精神空间!E129*(1+汇总!$BP130)/汇总!$E130</f>
        <v>2.842877362647486E-3</v>
      </c>
      <c r="J130" s="62">
        <f>天赋!D130*(1+汇总!$BP130)/汇总!$E130</f>
        <v>0.10149777030278627</v>
      </c>
      <c r="K130" s="62">
        <f>化神!D129/汇总!$E130</f>
        <v>3.6177284252394318E-2</v>
      </c>
      <c r="L130" s="62">
        <f>魂骨!C129/汇总!$E130</f>
        <v>6.4764239111234523E-2</v>
      </c>
      <c r="M130" s="62">
        <f>魂环!D129/汇总!$E130</f>
        <v>7.627788161989843E-2</v>
      </c>
      <c r="N130" s="62">
        <f>神兵!E128/汇总!$E130</f>
        <v>5.7173909717680396E-2</v>
      </c>
      <c r="O130" s="62">
        <f>魂核1!I130/汇总!$E130</f>
        <v>0.14497713971137891</v>
      </c>
      <c r="P130" s="62">
        <f>魂兽1!I132/汇总!E130</f>
        <v>8.7347933449718279E-2</v>
      </c>
      <c r="R130">
        <f t="shared" si="1"/>
        <v>1.0000000000000002</v>
      </c>
    </row>
    <row r="131" spans="2:18" x14ac:dyDescent="0.2">
      <c r="B131">
        <v>127</v>
      </c>
      <c r="D131" s="62">
        <f>星级!E131*(1+汇总!$BP131)/汇总!$E131</f>
        <v>0.11523893842676912</v>
      </c>
      <c r="E131" s="62">
        <f>阶位!E131*(1+汇总!$BP131)/汇总!$E131</f>
        <v>0.18280062123915067</v>
      </c>
      <c r="F131" s="62">
        <f>战魄!E131*(1+汇总!$BP131)/汇总!$E131</f>
        <v>9.3790040166777198E-3</v>
      </c>
      <c r="G131" s="62">
        <f>武魂!E131*(1+汇总!$BP131)/汇总!$E131</f>
        <v>5.6403984711186489E-2</v>
      </c>
      <c r="H131" s="62">
        <f>众神殿!E131*(1+汇总!$BP131)/汇总!$E131</f>
        <v>6.5793830512323848E-2</v>
      </c>
      <c r="I131" s="62">
        <f>精神空间!E130*(1+汇总!$BP131)/汇总!$E131</f>
        <v>2.8395149775262822E-3</v>
      </c>
      <c r="J131" s="62">
        <f>天赋!D131*(1+汇总!$BP131)/汇总!$E131</f>
        <v>0.10137772481746726</v>
      </c>
      <c r="K131" s="62">
        <f>化神!D130/汇总!$E131</f>
        <v>3.6134495926772522E-2</v>
      </c>
      <c r="L131" s="62">
        <f>魂骨!C130/汇总!$E131</f>
        <v>6.4687639847110484E-2</v>
      </c>
      <c r="M131" s="62">
        <f>魂环!D130/汇总!$E131</f>
        <v>7.6187664708819006E-2</v>
      </c>
      <c r="N131" s="62">
        <f>神兵!E129/汇总!$E131</f>
        <v>5.7106287840675916E-2</v>
      </c>
      <c r="O131" s="62">
        <f>魂核1!I131/汇总!$E131</f>
        <v>0.14480566943134324</v>
      </c>
      <c r="P131" s="62">
        <f>魂兽1!I133/汇总!E131</f>
        <v>8.724462354417746E-2</v>
      </c>
      <c r="R131">
        <f t="shared" si="1"/>
        <v>1</v>
      </c>
    </row>
    <row r="132" spans="2:18" x14ac:dyDescent="0.2">
      <c r="B132">
        <v>128</v>
      </c>
      <c r="D132" s="62">
        <f>星级!E132*(1+汇总!$BP132)/汇总!$E132</f>
        <v>0.11600912299833878</v>
      </c>
      <c r="E132" s="62">
        <f>阶位!E132*(1+汇总!$BP132)/汇总!$E132</f>
        <v>0.18258467102291076</v>
      </c>
      <c r="F132" s="62">
        <f>战魄!E132*(1+汇总!$BP132)/汇总!$E132</f>
        <v>9.3679241968620819E-3</v>
      </c>
      <c r="G132" s="62">
        <f>武魂!E132*(1+汇总!$BP132)/汇总!$E132</f>
        <v>5.661237389204507E-2</v>
      </c>
      <c r="H132" s="62">
        <f>众神殿!E132*(1+汇总!$BP132)/汇总!$E132</f>
        <v>6.5716105437703898E-2</v>
      </c>
      <c r="I132" s="62">
        <f>精神空间!E131*(1+汇总!$BP132)/汇总!$E132</f>
        <v>2.8361605366646675E-3</v>
      </c>
      <c r="J132" s="62">
        <f>天赋!D132*(1+汇总!$BP132)/汇总!$E132</f>
        <v>0.10125796296191208</v>
      </c>
      <c r="K132" s="62">
        <f>化神!D131/汇总!$E132</f>
        <v>3.6091808696520178E-2</v>
      </c>
      <c r="L132" s="62">
        <f>魂骨!C131/汇总!$E132</f>
        <v>6.461122156298027E-2</v>
      </c>
      <c r="M132" s="62">
        <f>魂环!D131/汇总!$E132</f>
        <v>7.609766095195454E-2</v>
      </c>
      <c r="N132" s="62">
        <f>神兵!E130/汇总!$E132</f>
        <v>5.7038825732920177E-2</v>
      </c>
      <c r="O132" s="62">
        <f>魂核1!I132/汇总!$E132</f>
        <v>0.14463460428170377</v>
      </c>
      <c r="P132" s="62">
        <f>魂兽1!I134/汇总!E132</f>
        <v>8.7141557727483734E-2</v>
      </c>
      <c r="R132">
        <f t="shared" si="1"/>
        <v>1</v>
      </c>
    </row>
    <row r="133" spans="2:18" x14ac:dyDescent="0.2">
      <c r="B133">
        <v>129</v>
      </c>
      <c r="D133" s="62">
        <f>星级!E133*(1+汇总!$BP133)/汇总!$E133</f>
        <v>0.11677749001291399</v>
      </c>
      <c r="E133" s="62">
        <f>阶位!E133*(1+汇总!$BP133)/汇总!$E133</f>
        <v>0.18236923042714429</v>
      </c>
      <c r="F133" s="62">
        <f>战魄!E133*(1+汇总!$BP133)/汇总!$E133</f>
        <v>9.3568705242905552E-3</v>
      </c>
      <c r="G133" s="62">
        <f>武魂!E133*(1+汇总!$BP133)/汇总!$E133</f>
        <v>5.6820271295702149E-2</v>
      </c>
      <c r="H133" s="62">
        <f>众神殿!E133*(1+汇总!$BP133)/汇总!$E133</f>
        <v>6.5638563786328485E-2</v>
      </c>
      <c r="I133" s="62">
        <f>精神空间!E132*(1+汇总!$BP133)/汇总!$E133</f>
        <v>2.8328140119411776E-3</v>
      </c>
      <c r="J133" s="62">
        <f>天赋!D133*(1+汇总!$BP133)/汇总!$E133</f>
        <v>0.10113848373211476</v>
      </c>
      <c r="K133" s="62">
        <f>化神!D132/汇总!$E133</f>
        <v>3.6049222203775162E-2</v>
      </c>
      <c r="L133" s="62">
        <f>魂骨!C132/汇总!$E133</f>
        <v>6.453498361820241E-2</v>
      </c>
      <c r="M133" s="62">
        <f>魂环!D132/汇总!$E133</f>
        <v>7.6007869594771724E-2</v>
      </c>
      <c r="N133" s="62">
        <f>神兵!E131/汇总!$E133</f>
        <v>5.6971522828854482E-2</v>
      </c>
      <c r="O133" s="62">
        <f>魂核1!I133/汇总!$E133</f>
        <v>0.14446394282836092</v>
      </c>
      <c r="P133" s="62">
        <f>魂兽1!I135/汇总!E133</f>
        <v>8.7038735135599926E-2</v>
      </c>
      <c r="R133">
        <f t="shared" si="1"/>
        <v>1</v>
      </c>
    </row>
    <row r="134" spans="2:18" x14ac:dyDescent="0.2">
      <c r="B134">
        <v>130</v>
      </c>
      <c r="D134" s="62">
        <f>星级!E134*(1+汇总!$BP134)/汇总!$E134</f>
        <v>0.11752010443938882</v>
      </c>
      <c r="E134" s="62">
        <f>阶位!E134*(1+汇总!$BP134)/汇总!$E134</f>
        <v>0.18211719632918286</v>
      </c>
      <c r="F134" s="62">
        <f>战魄!E134*(1+汇总!$BP134)/汇总!$E134</f>
        <v>9.3439393383837662E-3</v>
      </c>
      <c r="G134" s="62">
        <f>武魂!E134*(1+汇总!$BP134)/汇总!$E134</f>
        <v>5.7219743954280269E-2</v>
      </c>
      <c r="H134" s="62">
        <f>众神殿!E134*(1+汇总!$BP134)/汇总!$E134</f>
        <v>6.5547851355417727E-2</v>
      </c>
      <c r="I134" s="62">
        <f>精神空间!E133*(1+汇总!$BP134)/汇总!$E134</f>
        <v>2.8288990657492135E-3</v>
      </c>
      <c r="J134" s="62">
        <f>天赋!D134*(1+汇总!$BP134)/汇总!$E134</f>
        <v>0.10099871044658348</v>
      </c>
      <c r="K134" s="62">
        <f>化神!D133/汇总!$E134</f>
        <v>3.5999402213971736E-2</v>
      </c>
      <c r="L134" s="62">
        <f>魂骨!C133/汇总!$E134</f>
        <v>6.4445796334003894E-2</v>
      </c>
      <c r="M134" s="62">
        <f>魂环!D133/汇总!$E134</f>
        <v>7.5902826793382366E-2</v>
      </c>
      <c r="N134" s="62">
        <f>神兵!E132/汇总!$E134</f>
        <v>5.6892788240064315E-2</v>
      </c>
      <c r="O134" s="62">
        <f>魂核1!I134/汇总!$E134</f>
        <v>0.14426429380076222</v>
      </c>
      <c r="P134" s="62">
        <f>魂兽1!I136/汇总!E134</f>
        <v>8.6918447688829295E-2</v>
      </c>
      <c r="R134">
        <f t="shared" ref="R134:R154" si="2">SUM(D134:P134)</f>
        <v>0.99999999999999989</v>
      </c>
    </row>
    <row r="135" spans="2:18" x14ac:dyDescent="0.2">
      <c r="B135">
        <v>131</v>
      </c>
      <c r="D135" s="62">
        <f>星级!E135*(1+汇总!$BP135)/汇总!$E135</f>
        <v>0.11828472818429378</v>
      </c>
      <c r="E135" s="62">
        <f>阶位!E135*(1+汇总!$BP135)/汇总!$E135</f>
        <v>0.18190285686619909</v>
      </c>
      <c r="F135" s="62">
        <f>战魄!E135*(1+汇总!$BP135)/汇总!$E135</f>
        <v>9.3329421619484237E-3</v>
      </c>
      <c r="G135" s="62">
        <f>武魂!E135*(1+汇总!$BP135)/汇总!$E135</f>
        <v>5.7426394868125591E-2</v>
      </c>
      <c r="H135" s="62">
        <f>众神殿!E135*(1+汇总!$BP135)/汇总!$E135</f>
        <v>6.5470706025144446E-2</v>
      </c>
      <c r="I135" s="62">
        <f>精神空间!E134*(1+汇总!$BP135)/汇总!$E135</f>
        <v>2.8255696453605319E-3</v>
      </c>
      <c r="J135" s="62">
        <f>天赋!D135*(1+汇总!$BP135)/汇总!$E135</f>
        <v>0.10087984188394626</v>
      </c>
      <c r="K135" s="62">
        <f>化神!D134/汇总!$E135</f>
        <v>3.5957033383933676E-2</v>
      </c>
      <c r="L135" s="62">
        <f>魂骨!C134/汇总!$E135</f>
        <v>6.4369948046987535E-2</v>
      </c>
      <c r="M135" s="62">
        <f>魂环!D134/汇总!$E135</f>
        <v>7.5813494366451989E-2</v>
      </c>
      <c r="N135" s="62">
        <f>神兵!E133/汇总!$E135</f>
        <v>5.6825829326107719E-2</v>
      </c>
      <c r="O135" s="62">
        <f>魂核1!I135/汇总!$E135</f>
        <v>0.14409450461070084</v>
      </c>
      <c r="P135" s="62">
        <f>魂兽1!I137/汇总!E135</f>
        <v>8.6816150630800087E-2</v>
      </c>
      <c r="R135">
        <f t="shared" si="2"/>
        <v>0.99999999999999978</v>
      </c>
    </row>
    <row r="136" spans="2:18" x14ac:dyDescent="0.2">
      <c r="B136">
        <v>132</v>
      </c>
      <c r="D136" s="62">
        <f>星级!E136*(1+汇总!$BP136)/汇总!$E136</f>
        <v>0.11441733945769052</v>
      </c>
      <c r="E136" s="62">
        <f>阶位!E136*(1+汇总!$BP136)/汇总!$E136</f>
        <v>0.2135162655214243</v>
      </c>
      <c r="F136" s="62">
        <f>战魄!E136*(1+汇总!$BP136)/汇总!$E136</f>
        <v>8.9594037362703063E-3</v>
      </c>
      <c r="G136" s="62">
        <f>武魂!E136*(1+汇总!$BP136)/汇总!$E136</f>
        <v>5.5391009212708689E-2</v>
      </c>
      <c r="H136" s="62">
        <f>众神殿!E136*(1+汇总!$BP136)/汇总!$E136</f>
        <v>6.2850329295887866E-2</v>
      </c>
      <c r="I136" s="62">
        <f>精神空间!E135*(1+汇总!$BP136)/汇总!$E136</f>
        <v>2.7124800302469735E-3</v>
      </c>
      <c r="J136" s="62">
        <f>天赋!D136*(1+汇总!$BP136)/汇总!$E136</f>
        <v>9.6842262236916735E-2</v>
      </c>
      <c r="K136" s="62">
        <f>化神!D135/汇总!$E136</f>
        <v>3.4517901606491479E-2</v>
      </c>
      <c r="L136" s="62">
        <f>魂骨!C135/汇总!$E136</f>
        <v>6.1793627671566487E-2</v>
      </c>
      <c r="M136" s="62">
        <f>魂环!D135/汇总!$E136</f>
        <v>7.2779161479844978E-2</v>
      </c>
      <c r="N136" s="62">
        <f>神兵!E134/汇总!$E136</f>
        <v>5.4551452130150016E-2</v>
      </c>
      <c r="O136" s="62">
        <f>魂核1!I136/汇总!$E136</f>
        <v>0.138327316357826</v>
      </c>
      <c r="P136" s="62">
        <f>魂兽1!I138/汇总!E136</f>
        <v>8.3341451262975749E-2</v>
      </c>
      <c r="R136">
        <f t="shared" si="2"/>
        <v>1</v>
      </c>
    </row>
    <row r="137" spans="2:18" x14ac:dyDescent="0.2">
      <c r="B137">
        <v>133</v>
      </c>
      <c r="D137" s="62">
        <f>星级!E137*(1+汇总!$BP137)/汇总!$E137</f>
        <v>0.11515403341769657</v>
      </c>
      <c r="E137" s="62">
        <f>阶位!E137*(1+汇总!$BP137)/汇总!$E137</f>
        <v>0.21327530145691354</v>
      </c>
      <c r="F137" s="62">
        <f>战魄!E137*(1+汇总!$BP137)/汇总!$E137</f>
        <v>8.9492925893063392E-3</v>
      </c>
      <c r="G137" s="62">
        <f>武魂!E137*(1+汇总!$BP137)/汇总!$E137</f>
        <v>5.5591229141387956E-2</v>
      </c>
      <c r="H137" s="62">
        <f>众神殿!E137*(1+汇总!$BP137)/汇总!$E137</f>
        <v>6.2779399473440883E-2</v>
      </c>
      <c r="I137" s="62">
        <f>精神空间!E136*(1+汇总!$BP137)/汇总!$E137</f>
        <v>2.7094188573129284E-3</v>
      </c>
      <c r="J137" s="62">
        <f>天赋!D137*(1+汇总!$BP137)/汇总!$E137</f>
        <v>9.6732970773486374E-2</v>
      </c>
      <c r="K137" s="62">
        <f>化神!D136/汇总!$E137</f>
        <v>3.4478946382873403E-2</v>
      </c>
      <c r="L137" s="62">
        <f>魂骨!C136/汇总!$E137</f>
        <v>6.1723890391138493E-2</v>
      </c>
      <c r="M137" s="62">
        <f>魂环!D136/汇总!$E137</f>
        <v>7.2697026460674233E-2</v>
      </c>
      <c r="N137" s="62">
        <f>神兵!E135/汇总!$E137</f>
        <v>5.448988801653018E-2</v>
      </c>
      <c r="O137" s="62">
        <f>魂核1!I137/汇总!$E137</f>
        <v>0.13817120688157111</v>
      </c>
      <c r="P137" s="62">
        <f>魂兽1!I139/汇总!E137</f>
        <v>8.3247396157667922E-2</v>
      </c>
      <c r="R137">
        <f t="shared" si="2"/>
        <v>1</v>
      </c>
    </row>
    <row r="138" spans="2:18" x14ac:dyDescent="0.2">
      <c r="B138">
        <v>134</v>
      </c>
      <c r="D138" s="62">
        <f>星级!E138*(1+汇总!$BP138)/汇总!$E138</f>
        <v>0.11588906645824515</v>
      </c>
      <c r="E138" s="62">
        <f>阶位!E138*(1+汇总!$BP138)/汇总!$E138</f>
        <v>0.21303488065992646</v>
      </c>
      <c r="F138" s="62">
        <f>战魄!E138*(1+汇总!$BP138)/汇总!$E138</f>
        <v>8.939204238512348E-3</v>
      </c>
      <c r="G138" s="62">
        <f>武魂!E138*(1+汇总!$BP138)/汇总!$E138</f>
        <v>5.5790997662571874E-2</v>
      </c>
      <c r="H138" s="62">
        <f>众神殿!E138*(1+汇总!$BP138)/汇总!$E138</f>
        <v>6.2708629566411475E-2</v>
      </c>
      <c r="I138" s="62">
        <f>精神空间!E137*(1+汇总!$BP138)/汇总!$E138</f>
        <v>2.7063645859716286E-3</v>
      </c>
      <c r="J138" s="62">
        <f>天赋!D138*(1+汇总!$BP138)/汇总!$E138</f>
        <v>9.6623925714028377E-2</v>
      </c>
      <c r="K138" s="62">
        <f>化神!D137/汇总!$E138</f>
        <v>3.4440078986076782E-2</v>
      </c>
      <c r="L138" s="62">
        <f>魂骨!C137/汇总!$E138</f>
        <v>6.1654310337472602E-2</v>
      </c>
      <c r="M138" s="62">
        <f>魂环!D137/汇总!$E138</f>
        <v>7.2615076619689953E-2</v>
      </c>
      <c r="N138" s="62">
        <f>神兵!E136/汇总!$E138</f>
        <v>5.4428462702791648E-2</v>
      </c>
      <c r="O138" s="62">
        <f>魂核1!I138/汇总!$E138</f>
        <v>0.13801544936322646</v>
      </c>
      <c r="P138" s="62">
        <f>魂兽1!I140/汇总!E138</f>
        <v>8.3153553105075301E-2</v>
      </c>
      <c r="R138">
        <f t="shared" si="2"/>
        <v>1.0000000000000002</v>
      </c>
    </row>
    <row r="139" spans="2:18" x14ac:dyDescent="0.2">
      <c r="B139">
        <v>135</v>
      </c>
      <c r="D139" s="62">
        <f>星级!E139*(1+汇总!$BP139)/汇总!$E139</f>
        <v>0.11662244418997095</v>
      </c>
      <c r="E139" s="62">
        <f>阶位!E139*(1+汇总!$BP139)/汇总!$E139</f>
        <v>0.21279500129528925</v>
      </c>
      <c r="F139" s="62">
        <f>战魄!E139*(1+汇总!$BP139)/汇总!$E139</f>
        <v>8.9291386068821952E-3</v>
      </c>
      <c r="G139" s="62">
        <f>武魂!E139*(1+汇总!$BP139)/汇总!$E139</f>
        <v>5.5990316301128232E-2</v>
      </c>
      <c r="H139" s="62">
        <f>众神殿!E139*(1+汇总!$BP139)/汇总!$E139</f>
        <v>6.2638019034600617E-2</v>
      </c>
      <c r="I139" s="62">
        <f>精神空间!E138*(1+汇总!$BP139)/汇总!$E139</f>
        <v>2.7033171929092882E-3</v>
      </c>
      <c r="J139" s="62">
        <f>天赋!D139*(1+汇总!$BP139)/汇总!$E139</f>
        <v>9.6515126226182843E-2</v>
      </c>
      <c r="K139" s="62">
        <f>化神!D138/汇总!$E139</f>
        <v>3.4401299119419998E-2</v>
      </c>
      <c r="L139" s="62">
        <f>魂骨!C138/汇总!$E139</f>
        <v>6.1584886979452157E-2</v>
      </c>
      <c r="M139" s="62">
        <f>魂环!D138/汇总!$E139</f>
        <v>7.2533311331354752E-2</v>
      </c>
      <c r="N139" s="62">
        <f>神兵!E137/汇总!$E139</f>
        <v>5.4367175720064304E-2</v>
      </c>
      <c r="O139" s="62">
        <f>魂核1!I139/汇总!$E139</f>
        <v>0.13786004261386781</v>
      </c>
      <c r="P139" s="62">
        <f>魂兽1!I141/汇总!E139</f>
        <v>8.305992138887755E-2</v>
      </c>
      <c r="R139">
        <f t="shared" si="2"/>
        <v>1.0000000000000002</v>
      </c>
    </row>
    <row r="140" spans="2:18" x14ac:dyDescent="0.2">
      <c r="B140">
        <v>136</v>
      </c>
      <c r="D140" s="62">
        <f>星级!E140*(1+汇总!$BP140)/汇总!$E140</f>
        <v>0.1173541721982667</v>
      </c>
      <c r="E140" s="62">
        <f>阶位!E140*(1+汇总!$BP140)/汇总!$E140</f>
        <v>0.21255566153608471</v>
      </c>
      <c r="F140" s="62">
        <f>战魄!E140*(1+汇总!$BP140)/汇总!$E140</f>
        <v>8.9190956177561988E-3</v>
      </c>
      <c r="G140" s="62">
        <f>武魂!E140*(1+汇总!$BP140)/汇总!$E140</f>
        <v>5.6189186575064491E-2</v>
      </c>
      <c r="H140" s="62">
        <f>众神殿!E140*(1+汇总!$BP140)/汇总!$E140</f>
        <v>6.2567567340239688E-2</v>
      </c>
      <c r="I140" s="62">
        <f>精神空间!E139*(1+汇总!$BP140)/汇总!$E140</f>
        <v>2.700276654917014E-3</v>
      </c>
      <c r="J140" s="62">
        <f>天赋!D140*(1+汇总!$BP140)/汇总!$E140</f>
        <v>9.6406571481334705E-2</v>
      </c>
      <c r="K140" s="62">
        <f>化神!D139/汇总!$E140</f>
        <v>3.4362606487556249E-2</v>
      </c>
      <c r="L140" s="62">
        <f>魂骨!C139/汇总!$E140</f>
        <v>6.1515619788350018E-2</v>
      </c>
      <c r="M140" s="62">
        <f>魂环!D139/汇总!$E140</f>
        <v>7.2451729972945578E-2</v>
      </c>
      <c r="N140" s="62">
        <f>神兵!E138/汇总!$E140</f>
        <v>5.4306026601587537E-2</v>
      </c>
      <c r="O140" s="62">
        <f>魂核1!I140/汇总!$E140</f>
        <v>0.13770498544991994</v>
      </c>
      <c r="P140" s="62">
        <f>魂兽1!I142/汇总!E140</f>
        <v>8.2966500295977089E-2</v>
      </c>
      <c r="R140">
        <f t="shared" si="2"/>
        <v>1</v>
      </c>
    </row>
    <row r="141" spans="2:18" x14ac:dyDescent="0.2">
      <c r="B141">
        <v>137</v>
      </c>
      <c r="D141" s="62">
        <f>星级!E141*(1+汇总!$BP141)/汇总!$E141</f>
        <v>0.1180842560434248</v>
      </c>
      <c r="E141" s="62">
        <f>阶位!E141*(1+汇总!$BP141)/汇总!$E141</f>
        <v>0.2123168595636056</v>
      </c>
      <c r="F141" s="62">
        <f>战魄!E141*(1+汇总!$BP141)/汇总!$E141</f>
        <v>8.9090751948191754E-3</v>
      </c>
      <c r="G141" s="62">
        <f>武魂!E141*(1+汇总!$BP141)/汇总!$E141</f>
        <v>5.6387609995566315E-2</v>
      </c>
      <c r="H141" s="62">
        <f>众神殿!E141*(1+汇总!$BP141)/汇总!$E141</f>
        <v>6.2497273947976717E-2</v>
      </c>
      <c r="I141" s="62">
        <f>精神空间!E140*(1+汇总!$BP141)/汇总!$E141</f>
        <v>2.6972429488902093E-3</v>
      </c>
      <c r="J141" s="62">
        <f>天赋!D141*(1+汇总!$BP141)/汇总!$E141</f>
        <v>9.6298260654592585E-2</v>
      </c>
      <c r="K141" s="62">
        <f>化神!D140/汇总!$E141</f>
        <v>3.432400079646597E-2</v>
      </c>
      <c r="L141" s="62">
        <f>魂骨!C140/汇总!$E141</f>
        <v>6.1446508237815098E-2</v>
      </c>
      <c r="M141" s="62">
        <f>魂环!D140/汇总!$E141</f>
        <v>7.237033192453779E-2</v>
      </c>
      <c r="N141" s="62">
        <f>神兵!E139/汇总!$E141</f>
        <v>5.4245014882698263E-2</v>
      </c>
      <c r="O141" s="62">
        <f>魂核1!I141/汇总!$E141</f>
        <v>0.13755027669312653</v>
      </c>
      <c r="P141" s="62">
        <f>魂兽1!I143/汇总!E141</f>
        <v>8.2873289116480911E-2</v>
      </c>
      <c r="R141">
        <f t="shared" si="2"/>
        <v>1</v>
      </c>
    </row>
    <row r="142" spans="2:18" x14ac:dyDescent="0.2">
      <c r="B142">
        <v>138</v>
      </c>
      <c r="D142" s="62">
        <f>星级!E142*(1+汇总!$BP142)/汇总!$E142</f>
        <v>0.11881270126077818</v>
      </c>
      <c r="E142" s="62">
        <f>阶位!E142*(1+汇总!$BP142)/汇总!$E142</f>
        <v>0.21207859356730857</v>
      </c>
      <c r="F142" s="62">
        <f>战魄!E142*(1+汇总!$BP142)/汇总!$E142</f>
        <v>8.8990772620985165E-3</v>
      </c>
      <c r="G142" s="62">
        <f>武魂!E142*(1+汇总!$BP142)/汇总!$E142</f>
        <v>5.6585588067035855E-2</v>
      </c>
      <c r="H142" s="62">
        <f>众神殿!E142*(1+汇总!$BP142)/汇总!$E142</f>
        <v>6.2427138324862901E-2</v>
      </c>
      <c r="I142" s="62">
        <f>精神空间!E141*(1+汇总!$BP142)/汇总!$E142</f>
        <v>2.6942160518279913E-3</v>
      </c>
      <c r="J142" s="62">
        <f>天赋!D142*(1+汇总!$BP142)/汇总!$E142</f>
        <v>9.6190192924767937E-2</v>
      </c>
      <c r="K142" s="62">
        <f>化神!D141/汇总!$E142</f>
        <v>3.4285481753449421E-2</v>
      </c>
      <c r="L142" s="62">
        <f>魂骨!C141/汇总!$E142</f>
        <v>6.1377551803859037E-2</v>
      </c>
      <c r="M142" s="62">
        <f>魂环!D141/汇总!$E142</f>
        <v>7.2289116568989537E-2</v>
      </c>
      <c r="N142" s="62">
        <f>神兵!E140/汇总!$E142</f>
        <v>5.4184140100819241E-2</v>
      </c>
      <c r="O142" s="62">
        <f>魂核1!I142/汇总!$E142</f>
        <v>0.13739591517052027</v>
      </c>
      <c r="P142" s="62">
        <f>魂兽1!I144/汇总!E142</f>
        <v>8.2780287143682643E-2</v>
      </c>
      <c r="R142">
        <f t="shared" si="2"/>
        <v>1.0000000000000002</v>
      </c>
    </row>
    <row r="143" spans="2:18" x14ac:dyDescent="0.2">
      <c r="B143">
        <v>139</v>
      </c>
      <c r="D143" s="62">
        <f>星级!E143*(1+汇总!$BP143)/汇总!$E143</f>
        <v>0.11953951336084016</v>
      </c>
      <c r="E143" s="62">
        <f>阶位!E143*(1+汇总!$BP143)/汇总!$E143</f>
        <v>0.21184086174476846</v>
      </c>
      <c r="F143" s="62">
        <f>战魄!E143*(1+汇总!$BP143)/汇总!$E143</f>
        <v>8.8891017439622529E-3</v>
      </c>
      <c r="G143" s="62">
        <f>武魂!E143*(1+汇总!$BP143)/汇总!$E143</f>
        <v>5.6783122287129686E-2</v>
      </c>
      <c r="H143" s="62">
        <f>众神殿!E143*(1+汇总!$BP143)/汇总!$E143</f>
        <v>6.2357159940339038E-2</v>
      </c>
      <c r="I143" s="62">
        <f>精神空间!E142*(1+汇总!$BP143)/汇总!$E143</f>
        <v>2.6911959408326088E-3</v>
      </c>
      <c r="J143" s="62">
        <f>天赋!D143*(1+汇总!$BP143)/汇总!$E143</f>
        <v>9.608236747435428E-2</v>
      </c>
      <c r="K143" s="62">
        <f>化神!D142/汇总!$E143</f>
        <v>3.4247049067119263E-2</v>
      </c>
      <c r="L143" s="62">
        <f>魂骨!C142/汇总!$E143</f>
        <v>6.130874996484293E-2</v>
      </c>
      <c r="M143" s="62">
        <f>魂环!D142/汇总!$E143</f>
        <v>7.2208083291926115E-2</v>
      </c>
      <c r="N143" s="62">
        <f>神兵!E141/汇总!$E143</f>
        <v>5.4123401795447335E-2</v>
      </c>
      <c r="O143" s="62">
        <f>魂核1!I143/汇总!$E143</f>
        <v>0.13724189971439321</v>
      </c>
      <c r="P143" s="62">
        <f>魂兽1!I145/汇总!E143</f>
        <v>8.2687493674044626E-2</v>
      </c>
      <c r="R143">
        <f t="shared" si="2"/>
        <v>0.99999999999999989</v>
      </c>
    </row>
    <row r="144" spans="2:18" x14ac:dyDescent="0.2">
      <c r="B144">
        <v>140</v>
      </c>
      <c r="D144" s="62">
        <f>星级!E144*(1+汇总!$BP144)/汇总!$E144</f>
        <v>0.11477793795015753</v>
      </c>
      <c r="E144" s="62">
        <f>阶位!E144*(1+汇总!$BP144)/汇总!$E144</f>
        <v>0.24738744840328594</v>
      </c>
      <c r="F144" s="62">
        <f>战魄!E144*(1+汇总!$BP144)/汇总!$E144</f>
        <v>8.474060812945744E-3</v>
      </c>
      <c r="G144" s="62">
        <f>武魂!E144*(1+汇总!$BP144)/汇总!$E144</f>
        <v>5.456536102543473E-2</v>
      </c>
      <c r="H144" s="62">
        <f>众神殿!E144*(1+汇总!$BP144)/汇总!$E144</f>
        <v>5.944564261691964E-2</v>
      </c>
      <c r="I144" s="62">
        <f>精神空间!E143*(1+汇总!$BP144)/汇总!$E144</f>
        <v>2.5655413470386198E-3</v>
      </c>
      <c r="J144" s="62">
        <f>天赋!D144*(1+汇总!$BP144)/汇总!$E144</f>
        <v>9.1596186935593696E-2</v>
      </c>
      <c r="K144" s="62">
        <f>化神!D143/汇总!$E144</f>
        <v>3.264802055571317E-2</v>
      </c>
      <c r="L144" s="62">
        <f>魂骨!C143/汇总!$E144</f>
        <v>5.8446183937611862E-2</v>
      </c>
      <c r="M144" s="62">
        <f>魂环!D143/汇总!$E144</f>
        <v>6.8836616637631756E-2</v>
      </c>
      <c r="N144" s="62">
        <f>神兵!E142/汇总!$E144</f>
        <v>5.1596326763797384E-2</v>
      </c>
      <c r="O144" s="62">
        <f>魂核1!I144/汇总!$E144</f>
        <v>0.13083394000455797</v>
      </c>
      <c r="P144" s="62">
        <f>魂兽1!I146/汇总!E144</f>
        <v>7.8826733009311825E-2</v>
      </c>
      <c r="R144">
        <f t="shared" si="2"/>
        <v>0.99999999999999989</v>
      </c>
    </row>
    <row r="145" spans="2:18" x14ac:dyDescent="0.2">
      <c r="B145">
        <v>141</v>
      </c>
      <c r="D145" s="62">
        <f>星级!E145*(1+汇总!$BP145)/汇总!$E145</f>
        <v>0.11547438187828463</v>
      </c>
      <c r="E145" s="62">
        <f>阶位!E145*(1+汇总!$BP145)/汇总!$E145</f>
        <v>0.24712336689200273</v>
      </c>
      <c r="F145" s="62">
        <f>战魄!E145*(1+汇总!$BP145)/汇总!$E145</f>
        <v>8.4650149102508728E-3</v>
      </c>
      <c r="G145" s="62">
        <f>武魂!E145*(1+汇总!$BP145)/汇总!$E145</f>
        <v>5.475562771411506E-2</v>
      </c>
      <c r="H145" s="62">
        <f>众神殿!E145*(1+汇总!$BP145)/汇总!$E145</f>
        <v>5.938218549634703E-2</v>
      </c>
      <c r="I145" s="62">
        <f>精神空间!E144*(1+汇总!$BP145)/汇总!$E145</f>
        <v>2.5628026792502644E-3</v>
      </c>
      <c r="J145" s="62">
        <f>天赋!D145*(1+汇总!$BP145)/汇总!$E145</f>
        <v>9.1498409705463968E-2</v>
      </c>
      <c r="K145" s="62">
        <f>化神!D144/汇总!$E145</f>
        <v>3.2613169399502921E-2</v>
      </c>
      <c r="L145" s="62">
        <f>魂骨!C144/汇总!$E145</f>
        <v>5.8383793720636019E-2</v>
      </c>
      <c r="M145" s="62">
        <f>魂环!D144/汇总!$E145</f>
        <v>6.8763134826526864E-2</v>
      </c>
      <c r="N145" s="62">
        <f>神兵!E143/汇总!$E145</f>
        <v>5.1541248642266196E-2</v>
      </c>
      <c r="O145" s="62">
        <f>魂核1!I145/汇总!$E145</f>
        <v>0.13069427720102231</v>
      </c>
      <c r="P145" s="62">
        <f>魂兽1!I147/汇总!E145</f>
        <v>7.8742586934331171E-2</v>
      </c>
      <c r="R145">
        <f t="shared" si="2"/>
        <v>1</v>
      </c>
    </row>
    <row r="146" spans="2:18" x14ac:dyDescent="0.2">
      <c r="B146">
        <v>142</v>
      </c>
      <c r="D146" s="62">
        <f>星级!E146*(1+汇总!$BP146)/汇总!$E146</f>
        <v>0.11616934050999438</v>
      </c>
      <c r="E146" s="62">
        <f>阶位!E146*(1+汇总!$BP146)/汇总!$E146</f>
        <v>0.24685984858373802</v>
      </c>
      <c r="F146" s="62">
        <f>战魄!E146*(1+汇总!$BP146)/汇总!$E146</f>
        <v>8.455988299628658E-3</v>
      </c>
      <c r="G146" s="62">
        <f>武魂!E146*(1+汇总!$BP146)/汇总!$E146</f>
        <v>5.4945488623636962E-2</v>
      </c>
      <c r="H146" s="62">
        <f>众神殿!E146*(1+汇总!$BP146)/汇总!$E146</f>
        <v>5.9318863709905453E-2</v>
      </c>
      <c r="I146" s="62">
        <f>精神空间!E145*(1+汇总!$BP146)/汇总!$E146</f>
        <v>2.5600698521811532E-3</v>
      </c>
      <c r="J146" s="62">
        <f>天赋!D146*(1+汇总!$BP146)/汇总!$E146</f>
        <v>9.1400841003492411E-2</v>
      </c>
      <c r="K146" s="62">
        <f>化神!D145/汇总!$E146</f>
        <v>3.2578392569875707E-2</v>
      </c>
      <c r="L146" s="62">
        <f>魂骨!C145/汇总!$E146</f>
        <v>5.8321536562420541E-2</v>
      </c>
      <c r="M146" s="62">
        <f>魂环!D145/汇总!$E146</f>
        <v>6.8689809729073084E-2</v>
      </c>
      <c r="N146" s="62">
        <f>神兵!E144/汇总!$E146</f>
        <v>5.1486287985089668E-2</v>
      </c>
      <c r="O146" s="62">
        <f>魂核1!I146/汇总!$E146</f>
        <v>0.13055491225443291</v>
      </c>
      <c r="P146" s="62">
        <f>魂兽1!I148/汇总!E146</f>
        <v>7.8658620316530953E-2</v>
      </c>
      <c r="R146">
        <f t="shared" si="2"/>
        <v>1</v>
      </c>
    </row>
    <row r="147" spans="2:18" x14ac:dyDescent="0.2">
      <c r="B147">
        <v>143</v>
      </c>
      <c r="D147" s="62">
        <f>星级!E147*(1+汇总!$BP147)/汇总!$E147</f>
        <v>0.11686281859173243</v>
      </c>
      <c r="E147" s="62">
        <f>阶位!E147*(1+汇总!$BP147)/汇总!$E147</f>
        <v>0.24659689167870807</v>
      </c>
      <c r="F147" s="62">
        <f>战魄!E147*(1+汇总!$BP147)/汇总!$E147</f>
        <v>8.4469809194289355E-3</v>
      </c>
      <c r="G147" s="62">
        <f>武魂!E147*(1+汇总!$BP147)/汇总!$E147</f>
        <v>5.5134945050717192E-2</v>
      </c>
      <c r="H147" s="62">
        <f>众神殿!E147*(1+汇总!$BP147)/汇总!$E147</f>
        <v>5.9255676825118238E-2</v>
      </c>
      <c r="I147" s="62">
        <f>精神空间!E146*(1+汇总!$BP147)/汇总!$E147</f>
        <v>2.5573428471665585E-3</v>
      </c>
      <c r="J147" s="62">
        <f>天赋!D147*(1+汇总!$BP147)/汇总!$E147</f>
        <v>9.1303480163301906E-2</v>
      </c>
      <c r="K147" s="62">
        <f>化神!D146/汇总!$E147</f>
        <v>3.2543689829311884E-2</v>
      </c>
      <c r="L147" s="62">
        <f>魂骨!C146/汇总!$E147</f>
        <v>5.8259412037759972E-2</v>
      </c>
      <c r="M147" s="62">
        <f>魂环!D146/汇总!$E147</f>
        <v>6.8616640844472859E-2</v>
      </c>
      <c r="N147" s="62">
        <f>神兵!E145/汇总!$E147</f>
        <v>5.143144441689617E-2</v>
      </c>
      <c r="O147" s="62">
        <f>魂核1!I147/汇总!$E147</f>
        <v>0.13041584421295174</v>
      </c>
      <c r="P147" s="62">
        <f>魂兽1!I149/汇总!E147</f>
        <v>7.8574832582433959E-2</v>
      </c>
      <c r="R147">
        <f t="shared" si="2"/>
        <v>0.99999999999999978</v>
      </c>
    </row>
    <row r="148" spans="2:18" x14ac:dyDescent="0.2">
      <c r="B148">
        <v>144</v>
      </c>
      <c r="D148" s="62">
        <f>星级!E148*(1+汇总!$BP148)/汇总!$E148</f>
        <v>0.11755482084974211</v>
      </c>
      <c r="E148" s="62">
        <f>阶位!E148*(1+汇总!$BP148)/汇总!$E148</f>
        <v>0.24633449438478947</v>
      </c>
      <c r="F148" s="62">
        <f>战魄!E148*(1+汇总!$BP148)/汇总!$E148</f>
        <v>8.4379927082639371E-3</v>
      </c>
      <c r="G148" s="62">
        <f>武魂!E148*(1+汇总!$BP148)/汇总!$E148</f>
        <v>5.5323998286553273E-2</v>
      </c>
      <c r="H148" s="62">
        <f>众神殿!E148*(1+汇总!$BP148)/汇总!$E148</f>
        <v>5.9192624411349433E-2</v>
      </c>
      <c r="I148" s="62">
        <f>精神空间!E147*(1+汇总!$BP148)/汇总!$E148</f>
        <v>2.5546216456211919E-3</v>
      </c>
      <c r="J148" s="62">
        <f>天赋!D148*(1+汇总!$BP148)/汇总!$E148</f>
        <v>9.1206326521351647E-2</v>
      </c>
      <c r="K148" s="62">
        <f>化神!D147/汇总!$E148</f>
        <v>3.2509060941302771E-2</v>
      </c>
      <c r="L148" s="62">
        <f>魂骨!C147/汇总!$E148</f>
        <v>5.8197419723258634E-2</v>
      </c>
      <c r="M148" s="62">
        <f>魂环!D147/汇总!$E148</f>
        <v>6.8543627674060165E-2</v>
      </c>
      <c r="N148" s="62">
        <f>神兵!E146/汇总!$E148</f>
        <v>5.1376717563911732E-2</v>
      </c>
      <c r="O148" s="62">
        <f>魂核1!I148/汇总!$E148</f>
        <v>0.13027707212879192</v>
      </c>
      <c r="P148" s="62">
        <f>魂兽1!I150/汇总!E148</f>
        <v>7.8491223161003765E-2</v>
      </c>
      <c r="R148">
        <f t="shared" si="2"/>
        <v>1</v>
      </c>
    </row>
    <row r="149" spans="2:18" x14ac:dyDescent="0.2">
      <c r="B149">
        <v>145</v>
      </c>
      <c r="D149" s="62">
        <f>星级!E149*(1+汇总!$BP149)/汇总!$E149</f>
        <v>0.11824535199017187</v>
      </c>
      <c r="E149" s="62">
        <f>阶位!E149*(1+汇总!$BP149)/汇总!$E149</f>
        <v>0.24607265491747835</v>
      </c>
      <c r="F149" s="62">
        <f>战魄!E149*(1+汇总!$BP149)/汇总!$E149</f>
        <v>8.4290236050069012E-3</v>
      </c>
      <c r="G149" s="62">
        <f>武魂!E149*(1+汇总!$BP149)/汇总!$E149</f>
        <v>5.5512649616852816E-2</v>
      </c>
      <c r="H149" s="62">
        <f>众神殿!E149*(1+汇总!$BP149)/汇总!$E149</f>
        <v>5.9129706039794026E-2</v>
      </c>
      <c r="I149" s="62">
        <f>精神空间!E148*(1+汇总!$BP149)/汇总!$E149</f>
        <v>2.5519062290387867E-3</v>
      </c>
      <c r="J149" s="62">
        <f>天赋!D149*(1+汇总!$BP149)/汇总!$E149</f>
        <v>9.110937941692196E-2</v>
      </c>
      <c r="K149" s="62">
        <f>化神!D148/汇总!$E149</f>
        <v>3.2474505670345225E-2</v>
      </c>
      <c r="L149" s="62">
        <f>魂骨!C148/汇总!$E149</f>
        <v>5.8135559197321017E-2</v>
      </c>
      <c r="M149" s="62">
        <f>魂环!D148/汇总!$E149</f>
        <v>6.8470769721289196E-2</v>
      </c>
      <c r="N149" s="62">
        <f>神兵!E147/汇总!$E149</f>
        <v>5.1322107053951585E-2</v>
      </c>
      <c r="O149" s="62">
        <f>魂核1!I149/汇总!$E149</f>
        <v>0.1301385950581963</v>
      </c>
      <c r="P149" s="62">
        <f>魂兽1!I151/汇总!E149</f>
        <v>7.8407791483631889E-2</v>
      </c>
      <c r="R149">
        <f t="shared" si="2"/>
        <v>1</v>
      </c>
    </row>
    <row r="150" spans="2:18" x14ac:dyDescent="0.2">
      <c r="B150">
        <v>146</v>
      </c>
      <c r="D150" s="62">
        <f>星级!E150*(1+汇总!$BP150)/汇总!$E150</f>
        <v>0.11893441669918192</v>
      </c>
      <c r="E150" s="62">
        <f>阶位!E150*(1+汇总!$BP150)/汇总!$E150</f>
        <v>0.24581137149985033</v>
      </c>
      <c r="F150" s="62">
        <f>战魄!E150*(1+汇总!$BP150)/汇总!$E150</f>
        <v>8.4200735487906901E-3</v>
      </c>
      <c r="G150" s="62">
        <f>武魂!E150*(1+汇总!$BP150)/汇总!$E150</f>
        <v>5.5700900321862756E-2</v>
      </c>
      <c r="H150" s="62">
        <f>众神殿!E150*(1+汇总!$BP150)/汇总!$E150</f>
        <v>5.9066921283468306E-2</v>
      </c>
      <c r="I150" s="62">
        <f>精神空间!E149*(1+汇总!$BP150)/汇总!$E150</f>
        <v>2.5491965789916772E-3</v>
      </c>
      <c r="J150" s="62">
        <f>天赋!D150*(1+汇总!$BP150)/汇总!$E150</f>
        <v>9.1012638192099538E-2</v>
      </c>
      <c r="K150" s="62">
        <f>化神!D149/汇总!$E150</f>
        <v>3.2440023781936396E-2</v>
      </c>
      <c r="L150" s="62">
        <f>魂骨!C149/汇总!$E150</f>
        <v>5.8073830040142271E-2</v>
      </c>
      <c r="M150" s="62">
        <f>魂环!D149/汇总!$E150</f>
        <v>6.8398066491723114E-2</v>
      </c>
      <c r="N150" s="62">
        <f>神兵!E148/汇总!$E150</f>
        <v>5.1267612516411744E-2</v>
      </c>
      <c r="O150" s="62">
        <f>魂核1!I150/汇总!$E150</f>
        <v>0.13000041206141627</v>
      </c>
      <c r="P150" s="62">
        <f>魂兽1!I152/汇总!E150</f>
        <v>7.8324536984124907E-2</v>
      </c>
      <c r="R150">
        <f t="shared" si="2"/>
        <v>0.99999999999999989</v>
      </c>
    </row>
    <row r="151" spans="2:18" x14ac:dyDescent="0.2">
      <c r="B151">
        <v>147</v>
      </c>
      <c r="D151" s="62">
        <f>星级!E151*(1+汇总!$BP151)/汇总!$E151</f>
        <v>0.1196220196430503</v>
      </c>
      <c r="E151" s="62">
        <f>阶位!E151*(1+汇总!$BP151)/汇总!$E151</f>
        <v>0.24555064236251992</v>
      </c>
      <c r="F151" s="62">
        <f>战魄!E151*(1+汇总!$BP151)/汇总!$E151</f>
        <v>8.4111424790064108E-3</v>
      </c>
      <c r="G151" s="62">
        <f>武魂!E151*(1+汇总!$BP151)/汇总!$E151</f>
        <v>5.5888751676398229E-2</v>
      </c>
      <c r="H151" s="62">
        <f>众神殿!E151*(1+汇总!$BP151)/汇总!$E151</f>
        <v>5.9004269717200096E-2</v>
      </c>
      <c r="I151" s="62">
        <f>精神空间!E150*(1+汇总!$BP151)/汇总!$E151</f>
        <v>2.5464926771303813E-3</v>
      </c>
      <c r="J151" s="62">
        <f>天赋!D151*(1+汇总!$BP151)/汇总!$E151</f>
        <v>9.0916102191762369E-2</v>
      </c>
      <c r="K151" s="62">
        <f>化神!D150/汇总!$E151</f>
        <v>3.2405615042568343E-2</v>
      </c>
      <c r="L151" s="62">
        <f>魂骨!C150/汇总!$E151</f>
        <v>5.8012231833698642E-2</v>
      </c>
      <c r="M151" s="62">
        <f>魂环!D150/汇总!$E151</f>
        <v>6.8325517493022847E-2</v>
      </c>
      <c r="N151" s="62">
        <f>神兵!E149/汇总!$E151</f>
        <v>5.1213233582260598E-2</v>
      </c>
      <c r="O151" s="62">
        <f>魂核1!I151/汇总!$E151</f>
        <v>0.12986252220269023</v>
      </c>
      <c r="P151" s="62">
        <f>魂兽1!I153/汇总!E151</f>
        <v>7.8241459098691582E-2</v>
      </c>
      <c r="R151">
        <f t="shared" si="2"/>
        <v>0.99999999999999989</v>
      </c>
    </row>
    <row r="152" spans="2:18" x14ac:dyDescent="0.2">
      <c r="B152">
        <v>148</v>
      </c>
      <c r="D152" s="62">
        <f>星级!E152*(1+汇总!$BP152)/汇总!$E152</f>
        <v>0.1113076269085513</v>
      </c>
      <c r="E152" s="62">
        <f>阶位!E152*(1+汇总!$BP152)/汇总!$E152</f>
        <v>0.30175207196981557</v>
      </c>
      <c r="F152" s="62">
        <f>战魄!E152*(1+汇总!$BP152)/汇总!$E152</f>
        <v>7.7736396006146897E-3</v>
      </c>
      <c r="G152" s="62">
        <f>武魂!E152*(1+汇总!$BP152)/汇总!$E152</f>
        <v>5.1881011357067894E-2</v>
      </c>
      <c r="H152" s="62">
        <f>众神殿!E152*(1+汇总!$BP152)/汇总!$E152</f>
        <v>5.4532179049849999E-2</v>
      </c>
      <c r="I152" s="62">
        <f>精神空间!E151*(1+汇总!$BP152)/汇总!$E152</f>
        <v>2.3534872185347225E-3</v>
      </c>
      <c r="J152" s="62">
        <f>天赋!D152*(1+汇总!$BP152)/汇总!$E152</f>
        <v>8.4025328793966944E-2</v>
      </c>
      <c r="K152" s="62">
        <f>化神!D151/汇总!$E152</f>
        <v>2.9949507216877138E-2</v>
      </c>
      <c r="L152" s="62">
        <f>魂骨!C151/汇总!$E152</f>
        <v>5.3615330358278694E-2</v>
      </c>
      <c r="M152" s="62">
        <f>魂环!D151/汇总!$E152</f>
        <v>6.3146944644194902E-2</v>
      </c>
      <c r="N152" s="62">
        <f>神兵!E150/汇总!$E152</f>
        <v>4.7331646282803105E-2</v>
      </c>
      <c r="O152" s="62">
        <f>魂核1!I152/汇总!$E152</f>
        <v>0.12001989595945919</v>
      </c>
      <c r="P152" s="62">
        <f>魂兽1!I154/汇总!E152</f>
        <v>7.2311330639985918E-2</v>
      </c>
      <c r="R152">
        <f t="shared" si="2"/>
        <v>1</v>
      </c>
    </row>
    <row r="153" spans="2:18" x14ac:dyDescent="0.2">
      <c r="B153">
        <v>149</v>
      </c>
      <c r="D153" s="62">
        <f>星级!E153*(1+汇总!$BP153)/汇总!$E153</f>
        <v>0.11194996142504339</v>
      </c>
      <c r="E153" s="62">
        <f>阶位!E153*(1+汇总!$BP153)/汇总!$E153</f>
        <v>0.30145655546426575</v>
      </c>
      <c r="F153" s="62">
        <f>战魄!E153*(1+汇总!$BP153)/汇总!$E153</f>
        <v>7.7660265996659927E-3</v>
      </c>
      <c r="G153" s="62">
        <f>武魂!E153*(1+汇总!$BP153)/汇总!$E153</f>
        <v>5.2058195884172723E-2</v>
      </c>
      <c r="H153" s="62">
        <f>众神殿!E153*(1+汇总!$BP153)/汇总!$E153</f>
        <v>5.4478773752953014E-2</v>
      </c>
      <c r="I153" s="62">
        <f>精神空间!E152*(1+汇总!$BP153)/汇总!$E153</f>
        <v>2.3511823650364935E-3</v>
      </c>
      <c r="J153" s="62">
        <f>天赋!D153*(1+汇总!$BP153)/汇总!$E153</f>
        <v>8.3943039809567355E-2</v>
      </c>
      <c r="K153" s="62">
        <f>化神!D152/汇总!$E153</f>
        <v>2.9920176602316998E-2</v>
      </c>
      <c r="L153" s="62">
        <f>魂骨!C152/汇总!$E153</f>
        <v>5.3562822963820894E-2</v>
      </c>
      <c r="M153" s="62">
        <f>魂环!D152/汇总!$E153</f>
        <v>6.308510260183349E-2</v>
      </c>
      <c r="N153" s="62">
        <f>神兵!E151/汇总!$E153</f>
        <v>4.7285292723007792E-2</v>
      </c>
      <c r="O153" s="62">
        <f>魂核1!I153/汇总!$E153</f>
        <v>0.11990235621890709</v>
      </c>
      <c r="P153" s="62">
        <f>魂兽1!I155/汇总!E153</f>
        <v>7.2240513589408972E-2</v>
      </c>
      <c r="R153">
        <f t="shared" si="2"/>
        <v>1</v>
      </c>
    </row>
    <row r="154" spans="2:18" x14ac:dyDescent="0.2">
      <c r="B154">
        <v>150</v>
      </c>
      <c r="D154" s="62">
        <f>星级!E154*(1+汇总!$BP154)/汇总!$E154</f>
        <v>0.1125720009293731</v>
      </c>
      <c r="E154" s="62">
        <f>阶位!E154*(1+汇总!$BP154)/汇总!$E154</f>
        <v>0.30111069352039554</v>
      </c>
      <c r="F154" s="62">
        <f>战魄!E154*(1+汇总!$BP154)/汇总!$E154</f>
        <v>7.7571166157654218E-3</v>
      </c>
      <c r="G154" s="62">
        <f>武魂!E154*(1+汇总!$BP154)/汇总!$E154</f>
        <v>5.2395292144289729E-2</v>
      </c>
      <c r="H154" s="62">
        <f>众神殿!E154*(1+汇总!$BP154)/汇总!$E154</f>
        <v>5.441627010442282E-2</v>
      </c>
      <c r="I154" s="62">
        <f>精神空间!E153*(1+汇总!$BP154)/汇总!$E154</f>
        <v>2.3484848469748527E-3</v>
      </c>
      <c r="J154" s="62">
        <f>天赋!D154*(1+汇总!$BP154)/汇总!$E154</f>
        <v>8.3846731726705467E-2</v>
      </c>
      <c r="K154" s="62">
        <f>化神!D153/汇总!$E154</f>
        <v>2.9885849100549186E-2</v>
      </c>
      <c r="L154" s="62">
        <f>魂骨!C153/汇总!$E154</f>
        <v>5.3501370188176613E-2</v>
      </c>
      <c r="M154" s="62">
        <f>魂环!D153/汇总!$E154</f>
        <v>6.30127248882969E-2</v>
      </c>
      <c r="N154" s="62">
        <f>神兵!E152/汇总!$E154</f>
        <v>4.7231042175254846E-2</v>
      </c>
      <c r="O154" s="62">
        <f>魂核1!I154/汇总!$E154</f>
        <v>0.11976479191239325</v>
      </c>
      <c r="P154" s="62">
        <f>魂兽1!I156/汇总!E154</f>
        <v>7.2157631847402273E-2</v>
      </c>
      <c r="R154">
        <f t="shared" si="2"/>
        <v>0.99999999999999989</v>
      </c>
    </row>
    <row r="155" spans="2:18" x14ac:dyDescent="0.2">
      <c r="D155" s="62"/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</row>
    <row r="156" spans="2:18" x14ac:dyDescent="0.2">
      <c r="D156" s="62"/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</row>
    <row r="157" spans="2:18" x14ac:dyDescent="0.2">
      <c r="D157" s="62"/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</row>
    <row r="158" spans="2:18" x14ac:dyDescent="0.2">
      <c r="D158" s="62"/>
      <c r="E158" s="62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</row>
    <row r="159" spans="2:18" x14ac:dyDescent="0.2">
      <c r="D159" s="62"/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</row>
    <row r="160" spans="2:18" x14ac:dyDescent="0.2">
      <c r="D160" s="62"/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</row>
    <row r="161" spans="4:16" x14ac:dyDescent="0.2">
      <c r="D161" s="62"/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</row>
    <row r="162" spans="4:16" x14ac:dyDescent="0.2">
      <c r="D162" s="62"/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</row>
    <row r="163" spans="4:16" x14ac:dyDescent="0.2">
      <c r="D163" s="62"/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</row>
    <row r="164" spans="4:16" x14ac:dyDescent="0.2">
      <c r="D164" s="62"/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</row>
    <row r="165" spans="4:16" x14ac:dyDescent="0.2">
      <c r="D165" s="62"/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</row>
    <row r="166" spans="4:16" x14ac:dyDescent="0.2">
      <c r="D166" s="62"/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</row>
    <row r="167" spans="4:16" x14ac:dyDescent="0.2">
      <c r="D167" s="62"/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</row>
    <row r="168" spans="4:16" x14ac:dyDescent="0.2">
      <c r="D168" s="62"/>
      <c r="E168" s="62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</row>
    <row r="169" spans="4:16" x14ac:dyDescent="0.2">
      <c r="D169" s="62"/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</row>
    <row r="170" spans="4:16" x14ac:dyDescent="0.2">
      <c r="D170" s="62"/>
      <c r="E170" s="62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</row>
    <row r="171" spans="4:16" x14ac:dyDescent="0.2">
      <c r="D171" s="62"/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</row>
    <row r="172" spans="4:16" x14ac:dyDescent="0.2">
      <c r="D172" s="62"/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</row>
    <row r="173" spans="4:16" x14ac:dyDescent="0.2">
      <c r="D173" s="62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</row>
    <row r="174" spans="4:16" x14ac:dyDescent="0.2"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</row>
    <row r="175" spans="4:16" x14ac:dyDescent="0.2"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</row>
    <row r="176" spans="4:16" x14ac:dyDescent="0.2"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</row>
    <row r="177" spans="4:16" x14ac:dyDescent="0.2"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</row>
    <row r="178" spans="4:16" x14ac:dyDescent="0.2"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</row>
    <row r="179" spans="4:16" x14ac:dyDescent="0.2"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</row>
    <row r="180" spans="4:16" x14ac:dyDescent="0.2"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</row>
    <row r="181" spans="4:16" x14ac:dyDescent="0.2"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</row>
    <row r="182" spans="4:16" x14ac:dyDescent="0.2"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</row>
    <row r="183" spans="4:16" x14ac:dyDescent="0.2"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</row>
    <row r="184" spans="4:16" x14ac:dyDescent="0.2">
      <c r="D184" s="62"/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</row>
    <row r="185" spans="4:16" x14ac:dyDescent="0.2"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</row>
    <row r="186" spans="4:16" x14ac:dyDescent="0.2"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</row>
    <row r="187" spans="4:16" x14ac:dyDescent="0.2"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</row>
    <row r="188" spans="4:16" x14ac:dyDescent="0.2"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</row>
    <row r="189" spans="4:16" x14ac:dyDescent="0.2"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</row>
    <row r="190" spans="4:16" x14ac:dyDescent="0.2"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</row>
    <row r="191" spans="4:16" x14ac:dyDescent="0.2"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</row>
    <row r="192" spans="4:16" x14ac:dyDescent="0.2"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</row>
    <row r="193" spans="4:16" x14ac:dyDescent="0.2">
      <c r="D193" s="62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</row>
    <row r="194" spans="4:16" x14ac:dyDescent="0.2"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</row>
    <row r="195" spans="4:16" x14ac:dyDescent="0.2"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</row>
    <row r="196" spans="4:16" x14ac:dyDescent="0.2">
      <c r="D196" s="62"/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</row>
    <row r="197" spans="4:16" x14ac:dyDescent="0.2">
      <c r="D197" s="62"/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</row>
    <row r="198" spans="4:16" x14ac:dyDescent="0.2">
      <c r="D198" s="62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</row>
    <row r="199" spans="4:16" x14ac:dyDescent="0.2"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</row>
    <row r="200" spans="4:16" x14ac:dyDescent="0.2"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</row>
    <row r="201" spans="4:16" x14ac:dyDescent="0.2"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</row>
    <row r="202" spans="4:16" x14ac:dyDescent="0.2">
      <c r="D202" s="62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</row>
    <row r="203" spans="4:16" x14ac:dyDescent="0.2">
      <c r="D203" s="62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</row>
    <row r="204" spans="4:16" x14ac:dyDescent="0.2">
      <c r="D204" s="62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U204"/>
  <sheetViews>
    <sheetView workbookViewId="0">
      <pane ySplit="4" topLeftCell="A20" activePane="bottomLeft" state="frozen"/>
      <selection pane="bottomLeft" activeCell="L13" sqref="L13"/>
    </sheetView>
  </sheetViews>
  <sheetFormatPr defaultRowHeight="14.25" x14ac:dyDescent="0.2"/>
  <sheetData>
    <row r="1" spans="1:47" x14ac:dyDescent="0.2">
      <c r="A1" t="s">
        <v>593</v>
      </c>
      <c r="B1">
        <v>7</v>
      </c>
    </row>
    <row r="2" spans="1:47" x14ac:dyDescent="0.2">
      <c r="D2" s="8">
        <v>2</v>
      </c>
      <c r="E2" s="8">
        <v>3</v>
      </c>
      <c r="F2" s="8">
        <v>4</v>
      </c>
      <c r="G2" s="8">
        <v>5</v>
      </c>
      <c r="H2" s="8">
        <v>6</v>
      </c>
      <c r="I2" s="8">
        <v>7</v>
      </c>
      <c r="J2" s="8">
        <v>8</v>
      </c>
      <c r="K2" s="8">
        <v>9</v>
      </c>
      <c r="L2" s="8">
        <v>10</v>
      </c>
      <c r="M2" s="8">
        <v>11</v>
      </c>
      <c r="N2" s="8">
        <v>12</v>
      </c>
      <c r="O2" s="8">
        <v>13</v>
      </c>
      <c r="P2" s="8">
        <v>14</v>
      </c>
      <c r="Q2" s="8">
        <v>15</v>
      </c>
    </row>
    <row r="3" spans="1:47" x14ac:dyDescent="0.2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</row>
    <row r="4" spans="1:47" x14ac:dyDescent="0.2">
      <c r="D4" t="s">
        <v>6</v>
      </c>
      <c r="E4" t="s">
        <v>15</v>
      </c>
      <c r="F4" t="s">
        <v>17</v>
      </c>
      <c r="G4" t="s">
        <v>18</v>
      </c>
      <c r="H4" t="s">
        <v>0</v>
      </c>
      <c r="I4" t="s">
        <v>1</v>
      </c>
      <c r="J4" t="s">
        <v>2</v>
      </c>
      <c r="K4" t="s">
        <v>3</v>
      </c>
      <c r="L4" t="s">
        <v>4</v>
      </c>
      <c r="M4" t="s">
        <v>5</v>
      </c>
      <c r="N4" t="s">
        <v>13</v>
      </c>
      <c r="O4" t="s">
        <v>22</v>
      </c>
      <c r="P4" t="s">
        <v>11</v>
      </c>
      <c r="Q4" t="s">
        <v>12</v>
      </c>
      <c r="S4" t="s">
        <v>6</v>
      </c>
      <c r="T4" t="s">
        <v>15</v>
      </c>
      <c r="U4" t="s">
        <v>17</v>
      </c>
      <c r="V4" t="s">
        <v>18</v>
      </c>
      <c r="W4" t="s">
        <v>0</v>
      </c>
      <c r="X4" t="s">
        <v>1</v>
      </c>
      <c r="Y4" t="s">
        <v>2</v>
      </c>
      <c r="Z4" t="s">
        <v>3</v>
      </c>
      <c r="AA4" t="s">
        <v>4</v>
      </c>
      <c r="AB4" t="s">
        <v>5</v>
      </c>
      <c r="AC4" t="s">
        <v>13</v>
      </c>
      <c r="AD4" t="s">
        <v>22</v>
      </c>
      <c r="AE4" t="s">
        <v>11</v>
      </c>
      <c r="AF4" t="s">
        <v>12</v>
      </c>
      <c r="AH4" t="s">
        <v>6</v>
      </c>
      <c r="AI4" t="s">
        <v>15</v>
      </c>
      <c r="AJ4" t="s">
        <v>17</v>
      </c>
      <c r="AK4" t="s">
        <v>18</v>
      </c>
      <c r="AL4" t="s">
        <v>0</v>
      </c>
      <c r="AM4" t="s">
        <v>1</v>
      </c>
      <c r="AN4" t="s">
        <v>2</v>
      </c>
      <c r="AO4" t="s">
        <v>3</v>
      </c>
      <c r="AP4" t="s">
        <v>4</v>
      </c>
      <c r="AQ4" t="s">
        <v>5</v>
      </c>
      <c r="AR4" t="s">
        <v>13</v>
      </c>
      <c r="AS4" t="s">
        <v>22</v>
      </c>
      <c r="AT4" t="s">
        <v>11</v>
      </c>
      <c r="AU4" t="s">
        <v>12</v>
      </c>
    </row>
    <row r="5" spans="1:47" x14ac:dyDescent="0.2">
      <c r="B5">
        <v>1</v>
      </c>
      <c r="D5">
        <f>VLOOKUP($B$1,数据整理1!$D$4:$R$10,$D$2,0)*$B5</f>
        <v>421</v>
      </c>
      <c r="E5">
        <f>VLOOKUP($B$1,数据整理1!$D$4:$R$10,$E$2,0)*$B5</f>
        <v>116</v>
      </c>
      <c r="F5">
        <f>VLOOKUP($B$1,数据整理1!$D$4:$R$10,$F$2,0)*$B5</f>
        <v>63</v>
      </c>
      <c r="G5">
        <f>VLOOKUP($B$1,数据整理1!$D$4:$R$10,$G$2,0)*$B5</f>
        <v>42</v>
      </c>
      <c r="H5">
        <f>VLOOKUP($B$1,数据整理1!$D$4:$R$10,$H$2,0)*$B5</f>
        <v>1</v>
      </c>
      <c r="I5">
        <f>VLOOKUP($B$1,数据整理1!$D$4:$R$10,$I$2,0)*$B5</f>
        <v>1</v>
      </c>
      <c r="J5">
        <f>VLOOKUP($B$1,数据整理1!$D$4:$R$10,$J$2,0)*$B5</f>
        <v>1</v>
      </c>
      <c r="K5">
        <f>VLOOKUP($B$1,数据整理1!$D$4:$R$10,$K$2,0)*$B5</f>
        <v>1</v>
      </c>
      <c r="L5">
        <f>VLOOKUP($B$1,数据整理1!$D$4:$R$10,$L$2,0)*$B5</f>
        <v>1</v>
      </c>
      <c r="M5">
        <f>VLOOKUP($B$1,数据整理1!$D$4:$R$10,$M$2,0)*$B5</f>
        <v>1</v>
      </c>
      <c r="N5">
        <f>VLOOKUP($B$1,数据整理1!$D$4:$R$10,$N$2,0)*$B5</f>
        <v>100</v>
      </c>
      <c r="O5">
        <f>VLOOKUP($B$1,数据整理1!$D$4:$R$10,$O$2,0)*$B5</f>
        <v>0</v>
      </c>
      <c r="P5">
        <f>VLOOKUP($B$1,数据整理1!$D$4:$R$10,$P$2,0)*$B5</f>
        <v>4.7300000000000004</v>
      </c>
      <c r="Q5">
        <f>VLOOKUP($B$1,数据整理1!$D$4:$R$10,$Q$2,0)*$B5</f>
        <v>4.7300000000000004</v>
      </c>
      <c r="S5">
        <f>VLOOKUP($B$1,数据整理1!$D$12:$R$18,$D$2,0)*$B5</f>
        <v>378</v>
      </c>
      <c r="T5">
        <f>VLOOKUP($B$1,数据整理1!$D$12:$R$18,$E$2,0)*$B5</f>
        <v>121</v>
      </c>
      <c r="U5">
        <f>VLOOKUP($B$1,数据整理1!$D$12:$R$18,$F$2,0)*$B5</f>
        <v>50</v>
      </c>
      <c r="V5">
        <f>VLOOKUP($B$1,数据整理1!$D$12:$R$18,$G$2,0)*$B5</f>
        <v>34</v>
      </c>
      <c r="W5">
        <f>VLOOKUP($B$1,数据整理1!$D$12:$R$18,$H$2,0)*$B5</f>
        <v>1</v>
      </c>
      <c r="X5">
        <f>VLOOKUP($B$1,数据整理1!$D$12:$R$18,$I$2,0)*$B5</f>
        <v>1</v>
      </c>
      <c r="Y5">
        <f>VLOOKUP($B$1,数据整理1!$D$12:$R$18,$J$2,0)*$B5</f>
        <v>1</v>
      </c>
      <c r="Z5">
        <f>VLOOKUP($B$1,数据整理1!$D$12:$R$18,$K$2,0)*$B5</f>
        <v>1</v>
      </c>
      <c r="AA5">
        <f>VLOOKUP($B$1,数据整理1!$D$12:$R$18,$L$2,0)*$B5</f>
        <v>1</v>
      </c>
      <c r="AB5">
        <f>VLOOKUP($B$1,数据整理1!$D$12:$R$18,$M$2,0)*$B5</f>
        <v>1</v>
      </c>
      <c r="AC5">
        <f>VLOOKUP($B$1,数据整理1!$D$12:$R$18,$N$2,0)*$B5</f>
        <v>80</v>
      </c>
      <c r="AD5">
        <f>VLOOKUP($B$1,数据整理1!$D$12:$R$18,$O$2,0)*$B5</f>
        <v>0</v>
      </c>
      <c r="AE5">
        <f>VLOOKUP($B$1,数据整理1!$D$12:$R$18,$P$2,0)*$B5</f>
        <v>4.7300000000000004</v>
      </c>
      <c r="AF5">
        <f>VLOOKUP($B$1,数据整理1!$D$12:$R$18,$Q$2,0)*$B5</f>
        <v>4.7300000000000004</v>
      </c>
      <c r="AH5">
        <f>VLOOKUP($B$1,数据整理1!$D$20:$R$26,$D$2,0)*$B5</f>
        <v>336.4</v>
      </c>
      <c r="AI5">
        <f>VLOOKUP($B$1,数据整理1!$D$20:$R$26,$E$2,0)*$B5</f>
        <v>128.25</v>
      </c>
      <c r="AJ5">
        <f>VLOOKUP($B$1,数据整理1!$D$20:$R$26,$F$2,0)*$B5</f>
        <v>30.49</v>
      </c>
      <c r="AK5">
        <f>VLOOKUP($B$1,数据整理1!$D$20:$R$26,$G$2,0)*$B5</f>
        <v>45.21</v>
      </c>
      <c r="AL5">
        <f>VLOOKUP($B$1,数据整理1!$D$20:$R$26,$H$2,0)*$B5</f>
        <v>1</v>
      </c>
      <c r="AM5">
        <f>VLOOKUP($B$1,数据整理1!$D$20:$R$26,$I$2,0)*$B5</f>
        <v>1</v>
      </c>
      <c r="AN5">
        <f>VLOOKUP($B$1,数据整理1!$D$20:$R$26,$J$2,0)*$B5</f>
        <v>1</v>
      </c>
      <c r="AO5">
        <f>VLOOKUP($B$1,数据整理1!$D$20:$R$26,$K$2,0)*$B5</f>
        <v>1</v>
      </c>
      <c r="AP5">
        <f>VLOOKUP($B$1,数据整理1!$D$20:$R$26,$L$2,0)*$B5</f>
        <v>1</v>
      </c>
      <c r="AQ5">
        <f>VLOOKUP($B$1,数据整理1!$D$20:$R$26,$M$2,0)*$B5</f>
        <v>1</v>
      </c>
      <c r="AR5">
        <f>VLOOKUP($B$1,数据整理1!$D$20:$R$26,$N$2,0)*$B5</f>
        <v>40</v>
      </c>
      <c r="AS5">
        <f>VLOOKUP($B$1,数据整理1!$D$20:$R$26,$O$2,0)*$B5</f>
        <v>0</v>
      </c>
      <c r="AT5">
        <f>VLOOKUP($B$1,数据整理1!$D$20:$R$26,$P$2,0)*$B5</f>
        <v>4.7300000000000004</v>
      </c>
      <c r="AU5">
        <f>VLOOKUP($B$1,数据整理1!$D$20:$R$26,$Q$2,0)*$B5</f>
        <v>4.7300000000000004</v>
      </c>
    </row>
    <row r="6" spans="1:47" x14ac:dyDescent="0.2">
      <c r="B6">
        <v>2</v>
      </c>
      <c r="D6">
        <f>VLOOKUP($B$1,数据整理1!$D$4:$R$10,$D$2,0)*$B6</f>
        <v>842</v>
      </c>
      <c r="E6">
        <f>VLOOKUP($B$1,数据整理1!$D$4:$R$10,$E$2,0)*$B6</f>
        <v>232</v>
      </c>
      <c r="F6">
        <f>VLOOKUP($B$1,数据整理1!$D$4:$R$10,$F$2,0)*$B6</f>
        <v>126</v>
      </c>
      <c r="G6">
        <f>VLOOKUP($B$1,数据整理1!$D$4:$R$10,$G$2,0)*$B6</f>
        <v>84</v>
      </c>
      <c r="H6">
        <f>VLOOKUP($B$1,数据整理1!$D$4:$R$10,$H$2,0)*$B6</f>
        <v>2</v>
      </c>
      <c r="I6">
        <f>VLOOKUP($B$1,数据整理1!$D$4:$R$10,$I$2,0)*$B6</f>
        <v>2</v>
      </c>
      <c r="J6">
        <f>VLOOKUP($B$1,数据整理1!$D$4:$R$10,$J$2,0)*$B6</f>
        <v>2</v>
      </c>
      <c r="K6">
        <f>VLOOKUP($B$1,数据整理1!$D$4:$R$10,$K$2,0)*$B6</f>
        <v>2</v>
      </c>
      <c r="L6">
        <f>VLOOKUP($B$1,数据整理1!$D$4:$R$10,$L$2,0)*$B6</f>
        <v>2</v>
      </c>
      <c r="M6">
        <f>VLOOKUP($B$1,数据整理1!$D$4:$R$10,$M$2,0)*$B6</f>
        <v>2</v>
      </c>
      <c r="N6">
        <f>VLOOKUP($B$1,数据整理1!$D$4:$R$10,$N$2,0)*$B6</f>
        <v>200</v>
      </c>
      <c r="O6">
        <f>VLOOKUP($B$1,数据整理1!$D$4:$R$10,$O$2,0)*$B6</f>
        <v>0</v>
      </c>
      <c r="P6">
        <f>VLOOKUP($B$1,数据整理1!$D$4:$R$10,$P$2,0)*$B6</f>
        <v>9.4600000000000009</v>
      </c>
      <c r="Q6">
        <f>VLOOKUP($B$1,数据整理1!$D$4:$R$10,$Q$2,0)*$B6</f>
        <v>9.4600000000000009</v>
      </c>
      <c r="S6">
        <f>VLOOKUP($B$1,数据整理1!$D$12:$R$18,$D$2,0)*$B6</f>
        <v>756</v>
      </c>
      <c r="T6">
        <f>VLOOKUP($B$1,数据整理1!$D$12:$R$18,$E$2,0)*$B6</f>
        <v>242</v>
      </c>
      <c r="U6">
        <f>VLOOKUP($B$1,数据整理1!$D$12:$R$18,$F$2,0)*$B6</f>
        <v>100</v>
      </c>
      <c r="V6">
        <f>VLOOKUP($B$1,数据整理1!$D$12:$R$18,$G$2,0)*$B6</f>
        <v>68</v>
      </c>
      <c r="W6">
        <f>VLOOKUP($B$1,数据整理1!$D$12:$R$18,$H$2,0)*$B6</f>
        <v>2</v>
      </c>
      <c r="X6">
        <f>VLOOKUP($B$1,数据整理1!$D$12:$R$18,$I$2,0)*$B6</f>
        <v>2</v>
      </c>
      <c r="Y6">
        <f>VLOOKUP($B$1,数据整理1!$D$12:$R$18,$J$2,0)*$B6</f>
        <v>2</v>
      </c>
      <c r="Z6">
        <f>VLOOKUP($B$1,数据整理1!$D$12:$R$18,$K$2,0)*$B6</f>
        <v>2</v>
      </c>
      <c r="AA6">
        <f>VLOOKUP($B$1,数据整理1!$D$12:$R$18,$L$2,0)*$B6</f>
        <v>2</v>
      </c>
      <c r="AB6">
        <f>VLOOKUP($B$1,数据整理1!$D$12:$R$18,$M$2,0)*$B6</f>
        <v>2</v>
      </c>
      <c r="AC6">
        <f>VLOOKUP($B$1,数据整理1!$D$12:$R$18,$N$2,0)*$B6</f>
        <v>160</v>
      </c>
      <c r="AD6">
        <f>VLOOKUP($B$1,数据整理1!$D$12:$R$18,$O$2,0)*$B6</f>
        <v>0</v>
      </c>
      <c r="AE6">
        <f>VLOOKUP($B$1,数据整理1!$D$12:$R$18,$P$2,0)*$B6</f>
        <v>9.4600000000000009</v>
      </c>
      <c r="AF6">
        <f>VLOOKUP($B$1,数据整理1!$D$12:$R$18,$Q$2,0)*$B6</f>
        <v>9.4600000000000009</v>
      </c>
      <c r="AH6">
        <f>VLOOKUP($B$1,数据整理1!$D$20:$R$26,$D$2,0)*$B6</f>
        <v>672.8</v>
      </c>
      <c r="AI6">
        <f>VLOOKUP($B$1,数据整理1!$D$20:$R$26,$E$2,0)*$B6</f>
        <v>256.5</v>
      </c>
      <c r="AJ6">
        <f>VLOOKUP($B$1,数据整理1!$D$20:$R$26,$F$2,0)*$B6</f>
        <v>60.98</v>
      </c>
      <c r="AK6">
        <f>VLOOKUP($B$1,数据整理1!$D$20:$R$26,$G$2,0)*$B6</f>
        <v>90.42</v>
      </c>
      <c r="AL6">
        <f>VLOOKUP($B$1,数据整理1!$D$20:$R$26,$H$2,0)*$B6</f>
        <v>2</v>
      </c>
      <c r="AM6">
        <f>VLOOKUP($B$1,数据整理1!$D$20:$R$26,$I$2,0)*$B6</f>
        <v>2</v>
      </c>
      <c r="AN6">
        <f>VLOOKUP($B$1,数据整理1!$D$20:$R$26,$J$2,0)*$B6</f>
        <v>2</v>
      </c>
      <c r="AO6">
        <f>VLOOKUP($B$1,数据整理1!$D$20:$R$26,$K$2,0)*$B6</f>
        <v>2</v>
      </c>
      <c r="AP6">
        <f>VLOOKUP($B$1,数据整理1!$D$20:$R$26,$L$2,0)*$B6</f>
        <v>2</v>
      </c>
      <c r="AQ6">
        <f>VLOOKUP($B$1,数据整理1!$D$20:$R$26,$M$2,0)*$B6</f>
        <v>2</v>
      </c>
      <c r="AR6">
        <f>VLOOKUP($B$1,数据整理1!$D$20:$R$26,$N$2,0)*$B6</f>
        <v>80</v>
      </c>
      <c r="AS6">
        <f>VLOOKUP($B$1,数据整理1!$D$20:$R$26,$O$2,0)*$B6</f>
        <v>0</v>
      </c>
      <c r="AT6">
        <f>VLOOKUP($B$1,数据整理1!$D$20:$R$26,$P$2,0)*$B6</f>
        <v>9.4600000000000009</v>
      </c>
      <c r="AU6">
        <f>VLOOKUP($B$1,数据整理1!$D$20:$R$26,$Q$2,0)*$B6</f>
        <v>9.4600000000000009</v>
      </c>
    </row>
    <row r="7" spans="1:47" x14ac:dyDescent="0.2">
      <c r="B7">
        <v>3</v>
      </c>
      <c r="D7">
        <f>VLOOKUP($B$1,数据整理1!$D$4:$R$10,$D$2,0)*$B7</f>
        <v>1263</v>
      </c>
      <c r="E7">
        <f>VLOOKUP($B$1,数据整理1!$D$4:$R$10,$E$2,0)*$B7</f>
        <v>348</v>
      </c>
      <c r="F7">
        <f>VLOOKUP($B$1,数据整理1!$D$4:$R$10,$F$2,0)*$B7</f>
        <v>189</v>
      </c>
      <c r="G7">
        <f>VLOOKUP($B$1,数据整理1!$D$4:$R$10,$G$2,0)*$B7</f>
        <v>126</v>
      </c>
      <c r="H7">
        <f>VLOOKUP($B$1,数据整理1!$D$4:$R$10,$H$2,0)*$B7</f>
        <v>3</v>
      </c>
      <c r="I7">
        <f>VLOOKUP($B$1,数据整理1!$D$4:$R$10,$I$2,0)*$B7</f>
        <v>3</v>
      </c>
      <c r="J7">
        <f>VLOOKUP($B$1,数据整理1!$D$4:$R$10,$J$2,0)*$B7</f>
        <v>3</v>
      </c>
      <c r="K7">
        <f>VLOOKUP($B$1,数据整理1!$D$4:$R$10,$K$2,0)*$B7</f>
        <v>3</v>
      </c>
      <c r="L7">
        <f>VLOOKUP($B$1,数据整理1!$D$4:$R$10,$L$2,0)*$B7</f>
        <v>3</v>
      </c>
      <c r="M7">
        <f>VLOOKUP($B$1,数据整理1!$D$4:$R$10,$M$2,0)*$B7</f>
        <v>3</v>
      </c>
      <c r="N7">
        <f>VLOOKUP($B$1,数据整理1!$D$4:$R$10,$N$2,0)*$B7</f>
        <v>300</v>
      </c>
      <c r="O7">
        <f>VLOOKUP($B$1,数据整理1!$D$4:$R$10,$O$2,0)*$B7</f>
        <v>0</v>
      </c>
      <c r="P7">
        <f>VLOOKUP($B$1,数据整理1!$D$4:$R$10,$P$2,0)*$B7</f>
        <v>14.190000000000001</v>
      </c>
      <c r="Q7">
        <f>VLOOKUP($B$1,数据整理1!$D$4:$R$10,$Q$2,0)*$B7</f>
        <v>14.190000000000001</v>
      </c>
      <c r="S7">
        <f>VLOOKUP($B$1,数据整理1!$D$12:$R$18,$D$2,0)*$B7</f>
        <v>1134</v>
      </c>
      <c r="T7">
        <f>VLOOKUP($B$1,数据整理1!$D$12:$R$18,$E$2,0)*$B7</f>
        <v>363</v>
      </c>
      <c r="U7">
        <f>VLOOKUP($B$1,数据整理1!$D$12:$R$18,$F$2,0)*$B7</f>
        <v>150</v>
      </c>
      <c r="V7">
        <f>VLOOKUP($B$1,数据整理1!$D$12:$R$18,$G$2,0)*$B7</f>
        <v>102</v>
      </c>
      <c r="W7">
        <f>VLOOKUP($B$1,数据整理1!$D$12:$R$18,$H$2,0)*$B7</f>
        <v>3</v>
      </c>
      <c r="X7">
        <f>VLOOKUP($B$1,数据整理1!$D$12:$R$18,$I$2,0)*$B7</f>
        <v>3</v>
      </c>
      <c r="Y7">
        <f>VLOOKUP($B$1,数据整理1!$D$12:$R$18,$J$2,0)*$B7</f>
        <v>3</v>
      </c>
      <c r="Z7">
        <f>VLOOKUP($B$1,数据整理1!$D$12:$R$18,$K$2,0)*$B7</f>
        <v>3</v>
      </c>
      <c r="AA7">
        <f>VLOOKUP($B$1,数据整理1!$D$12:$R$18,$L$2,0)*$B7</f>
        <v>3</v>
      </c>
      <c r="AB7">
        <f>VLOOKUP($B$1,数据整理1!$D$12:$R$18,$M$2,0)*$B7</f>
        <v>3</v>
      </c>
      <c r="AC7">
        <f>VLOOKUP($B$1,数据整理1!$D$12:$R$18,$N$2,0)*$B7</f>
        <v>240</v>
      </c>
      <c r="AD7">
        <f>VLOOKUP($B$1,数据整理1!$D$12:$R$18,$O$2,0)*$B7</f>
        <v>0</v>
      </c>
      <c r="AE7">
        <f>VLOOKUP($B$1,数据整理1!$D$12:$R$18,$P$2,0)*$B7</f>
        <v>14.190000000000001</v>
      </c>
      <c r="AF7">
        <f>VLOOKUP($B$1,数据整理1!$D$12:$R$18,$Q$2,0)*$B7</f>
        <v>14.190000000000001</v>
      </c>
      <c r="AH7">
        <f>VLOOKUP($B$1,数据整理1!$D$20:$R$26,$D$2,0)*$B7</f>
        <v>1009.1999999999999</v>
      </c>
      <c r="AI7">
        <f>VLOOKUP($B$1,数据整理1!$D$20:$R$26,$E$2,0)*$B7</f>
        <v>384.75</v>
      </c>
      <c r="AJ7">
        <f>VLOOKUP($B$1,数据整理1!$D$20:$R$26,$F$2,0)*$B7</f>
        <v>91.47</v>
      </c>
      <c r="AK7">
        <f>VLOOKUP($B$1,数据整理1!$D$20:$R$26,$G$2,0)*$B7</f>
        <v>135.63</v>
      </c>
      <c r="AL7">
        <f>VLOOKUP($B$1,数据整理1!$D$20:$R$26,$H$2,0)*$B7</f>
        <v>3</v>
      </c>
      <c r="AM7">
        <f>VLOOKUP($B$1,数据整理1!$D$20:$R$26,$I$2,0)*$B7</f>
        <v>3</v>
      </c>
      <c r="AN7">
        <f>VLOOKUP($B$1,数据整理1!$D$20:$R$26,$J$2,0)*$B7</f>
        <v>3</v>
      </c>
      <c r="AO7">
        <f>VLOOKUP($B$1,数据整理1!$D$20:$R$26,$K$2,0)*$B7</f>
        <v>3</v>
      </c>
      <c r="AP7">
        <f>VLOOKUP($B$1,数据整理1!$D$20:$R$26,$L$2,0)*$B7</f>
        <v>3</v>
      </c>
      <c r="AQ7">
        <f>VLOOKUP($B$1,数据整理1!$D$20:$R$26,$M$2,0)*$B7</f>
        <v>3</v>
      </c>
      <c r="AR7">
        <f>VLOOKUP($B$1,数据整理1!$D$20:$R$26,$N$2,0)*$B7</f>
        <v>120</v>
      </c>
      <c r="AS7">
        <f>VLOOKUP($B$1,数据整理1!$D$20:$R$26,$O$2,0)*$B7</f>
        <v>0</v>
      </c>
      <c r="AT7">
        <f>VLOOKUP($B$1,数据整理1!$D$20:$R$26,$P$2,0)*$B7</f>
        <v>14.190000000000001</v>
      </c>
      <c r="AU7">
        <f>VLOOKUP($B$1,数据整理1!$D$20:$R$26,$Q$2,0)*$B7</f>
        <v>14.190000000000001</v>
      </c>
    </row>
    <row r="8" spans="1:47" x14ac:dyDescent="0.2">
      <c r="B8">
        <v>4</v>
      </c>
      <c r="D8">
        <f>VLOOKUP($B$1,数据整理1!$D$4:$R$10,$D$2,0)*$B8</f>
        <v>1684</v>
      </c>
      <c r="E8">
        <f>VLOOKUP($B$1,数据整理1!$D$4:$R$10,$E$2,0)*$B8</f>
        <v>464</v>
      </c>
      <c r="F8">
        <f>VLOOKUP($B$1,数据整理1!$D$4:$R$10,$F$2,0)*$B8</f>
        <v>252</v>
      </c>
      <c r="G8">
        <f>VLOOKUP($B$1,数据整理1!$D$4:$R$10,$G$2,0)*$B8</f>
        <v>168</v>
      </c>
      <c r="H8">
        <f>VLOOKUP($B$1,数据整理1!$D$4:$R$10,$H$2,0)*$B8</f>
        <v>4</v>
      </c>
      <c r="I8">
        <f>VLOOKUP($B$1,数据整理1!$D$4:$R$10,$I$2,0)*$B8</f>
        <v>4</v>
      </c>
      <c r="J8">
        <f>VLOOKUP($B$1,数据整理1!$D$4:$R$10,$J$2,0)*$B8</f>
        <v>4</v>
      </c>
      <c r="K8">
        <f>VLOOKUP($B$1,数据整理1!$D$4:$R$10,$K$2,0)*$B8</f>
        <v>4</v>
      </c>
      <c r="L8">
        <f>VLOOKUP($B$1,数据整理1!$D$4:$R$10,$L$2,0)*$B8</f>
        <v>4</v>
      </c>
      <c r="M8">
        <f>VLOOKUP($B$1,数据整理1!$D$4:$R$10,$M$2,0)*$B8</f>
        <v>4</v>
      </c>
      <c r="N8">
        <f>VLOOKUP($B$1,数据整理1!$D$4:$R$10,$N$2,0)*$B8</f>
        <v>400</v>
      </c>
      <c r="O8">
        <f>VLOOKUP($B$1,数据整理1!$D$4:$R$10,$O$2,0)*$B8</f>
        <v>0</v>
      </c>
      <c r="P8">
        <f>VLOOKUP($B$1,数据整理1!$D$4:$R$10,$P$2,0)*$B8</f>
        <v>18.920000000000002</v>
      </c>
      <c r="Q8">
        <f>VLOOKUP($B$1,数据整理1!$D$4:$R$10,$Q$2,0)*$B8</f>
        <v>18.920000000000002</v>
      </c>
      <c r="S8">
        <f>VLOOKUP($B$1,数据整理1!$D$12:$R$18,$D$2,0)*$B8</f>
        <v>1512</v>
      </c>
      <c r="T8">
        <f>VLOOKUP($B$1,数据整理1!$D$12:$R$18,$E$2,0)*$B8</f>
        <v>484</v>
      </c>
      <c r="U8">
        <f>VLOOKUP($B$1,数据整理1!$D$12:$R$18,$F$2,0)*$B8</f>
        <v>200</v>
      </c>
      <c r="V8">
        <f>VLOOKUP($B$1,数据整理1!$D$12:$R$18,$G$2,0)*$B8</f>
        <v>136</v>
      </c>
      <c r="W8">
        <f>VLOOKUP($B$1,数据整理1!$D$12:$R$18,$H$2,0)*$B8</f>
        <v>4</v>
      </c>
      <c r="X8">
        <f>VLOOKUP($B$1,数据整理1!$D$12:$R$18,$I$2,0)*$B8</f>
        <v>4</v>
      </c>
      <c r="Y8">
        <f>VLOOKUP($B$1,数据整理1!$D$12:$R$18,$J$2,0)*$B8</f>
        <v>4</v>
      </c>
      <c r="Z8">
        <f>VLOOKUP($B$1,数据整理1!$D$12:$R$18,$K$2,0)*$B8</f>
        <v>4</v>
      </c>
      <c r="AA8">
        <f>VLOOKUP($B$1,数据整理1!$D$12:$R$18,$L$2,0)*$B8</f>
        <v>4</v>
      </c>
      <c r="AB8">
        <f>VLOOKUP($B$1,数据整理1!$D$12:$R$18,$M$2,0)*$B8</f>
        <v>4</v>
      </c>
      <c r="AC8">
        <f>VLOOKUP($B$1,数据整理1!$D$12:$R$18,$N$2,0)*$B8</f>
        <v>320</v>
      </c>
      <c r="AD8">
        <f>VLOOKUP($B$1,数据整理1!$D$12:$R$18,$O$2,0)*$B8</f>
        <v>0</v>
      </c>
      <c r="AE8">
        <f>VLOOKUP($B$1,数据整理1!$D$12:$R$18,$P$2,0)*$B8</f>
        <v>18.920000000000002</v>
      </c>
      <c r="AF8">
        <f>VLOOKUP($B$1,数据整理1!$D$12:$R$18,$Q$2,0)*$B8</f>
        <v>18.920000000000002</v>
      </c>
      <c r="AH8">
        <f>VLOOKUP($B$1,数据整理1!$D$20:$R$26,$D$2,0)*$B8</f>
        <v>1345.6</v>
      </c>
      <c r="AI8">
        <f>VLOOKUP($B$1,数据整理1!$D$20:$R$26,$E$2,0)*$B8</f>
        <v>513</v>
      </c>
      <c r="AJ8">
        <f>VLOOKUP($B$1,数据整理1!$D$20:$R$26,$F$2,0)*$B8</f>
        <v>121.96</v>
      </c>
      <c r="AK8">
        <f>VLOOKUP($B$1,数据整理1!$D$20:$R$26,$G$2,0)*$B8</f>
        <v>180.84</v>
      </c>
      <c r="AL8">
        <f>VLOOKUP($B$1,数据整理1!$D$20:$R$26,$H$2,0)*$B8</f>
        <v>4</v>
      </c>
      <c r="AM8">
        <f>VLOOKUP($B$1,数据整理1!$D$20:$R$26,$I$2,0)*$B8</f>
        <v>4</v>
      </c>
      <c r="AN8">
        <f>VLOOKUP($B$1,数据整理1!$D$20:$R$26,$J$2,0)*$B8</f>
        <v>4</v>
      </c>
      <c r="AO8">
        <f>VLOOKUP($B$1,数据整理1!$D$20:$R$26,$K$2,0)*$B8</f>
        <v>4</v>
      </c>
      <c r="AP8">
        <f>VLOOKUP($B$1,数据整理1!$D$20:$R$26,$L$2,0)*$B8</f>
        <v>4</v>
      </c>
      <c r="AQ8">
        <f>VLOOKUP($B$1,数据整理1!$D$20:$R$26,$M$2,0)*$B8</f>
        <v>4</v>
      </c>
      <c r="AR8">
        <f>VLOOKUP($B$1,数据整理1!$D$20:$R$26,$N$2,0)*$B8</f>
        <v>160</v>
      </c>
      <c r="AS8">
        <f>VLOOKUP($B$1,数据整理1!$D$20:$R$26,$O$2,0)*$B8</f>
        <v>0</v>
      </c>
      <c r="AT8">
        <f>VLOOKUP($B$1,数据整理1!$D$20:$R$26,$P$2,0)*$B8</f>
        <v>18.920000000000002</v>
      </c>
      <c r="AU8">
        <f>VLOOKUP($B$1,数据整理1!$D$20:$R$26,$Q$2,0)*$B8</f>
        <v>18.920000000000002</v>
      </c>
    </row>
    <row r="9" spans="1:47" x14ac:dyDescent="0.2">
      <c r="B9">
        <v>5</v>
      </c>
      <c r="D9">
        <f>VLOOKUP($B$1,数据整理1!$D$4:$R$10,$D$2,0)*$B9</f>
        <v>2105</v>
      </c>
      <c r="E9">
        <f>VLOOKUP($B$1,数据整理1!$D$4:$R$10,$E$2,0)*$B9</f>
        <v>580</v>
      </c>
      <c r="F9">
        <f>VLOOKUP($B$1,数据整理1!$D$4:$R$10,$F$2,0)*$B9</f>
        <v>315</v>
      </c>
      <c r="G9">
        <f>VLOOKUP($B$1,数据整理1!$D$4:$R$10,$G$2,0)*$B9</f>
        <v>210</v>
      </c>
      <c r="H9">
        <f>VLOOKUP($B$1,数据整理1!$D$4:$R$10,$H$2,0)*$B9</f>
        <v>5</v>
      </c>
      <c r="I9">
        <f>VLOOKUP($B$1,数据整理1!$D$4:$R$10,$I$2,0)*$B9</f>
        <v>5</v>
      </c>
      <c r="J9">
        <f>VLOOKUP($B$1,数据整理1!$D$4:$R$10,$J$2,0)*$B9</f>
        <v>5</v>
      </c>
      <c r="K9">
        <f>VLOOKUP($B$1,数据整理1!$D$4:$R$10,$K$2,0)*$B9</f>
        <v>5</v>
      </c>
      <c r="L9">
        <f>VLOOKUP($B$1,数据整理1!$D$4:$R$10,$L$2,0)*$B9</f>
        <v>5</v>
      </c>
      <c r="M9">
        <f>VLOOKUP($B$1,数据整理1!$D$4:$R$10,$M$2,0)*$B9</f>
        <v>5</v>
      </c>
      <c r="N9">
        <f>VLOOKUP($B$1,数据整理1!$D$4:$R$10,$N$2,0)*$B9</f>
        <v>500</v>
      </c>
      <c r="O9">
        <f>VLOOKUP($B$1,数据整理1!$D$4:$R$10,$O$2,0)*$B9</f>
        <v>0</v>
      </c>
      <c r="P9">
        <f>VLOOKUP($B$1,数据整理1!$D$4:$R$10,$P$2,0)*$B9</f>
        <v>23.650000000000002</v>
      </c>
      <c r="Q9">
        <f>VLOOKUP($B$1,数据整理1!$D$4:$R$10,$Q$2,0)*$B9</f>
        <v>23.650000000000002</v>
      </c>
      <c r="S9">
        <f>VLOOKUP($B$1,数据整理1!$D$12:$R$18,$D$2,0)*$B9</f>
        <v>1890</v>
      </c>
      <c r="T9">
        <f>VLOOKUP($B$1,数据整理1!$D$12:$R$18,$E$2,0)*$B9</f>
        <v>605</v>
      </c>
      <c r="U9">
        <f>VLOOKUP($B$1,数据整理1!$D$12:$R$18,$F$2,0)*$B9</f>
        <v>250</v>
      </c>
      <c r="V9">
        <f>VLOOKUP($B$1,数据整理1!$D$12:$R$18,$G$2,0)*$B9</f>
        <v>170</v>
      </c>
      <c r="W9">
        <f>VLOOKUP($B$1,数据整理1!$D$12:$R$18,$H$2,0)*$B9</f>
        <v>5</v>
      </c>
      <c r="X9">
        <f>VLOOKUP($B$1,数据整理1!$D$12:$R$18,$I$2,0)*$B9</f>
        <v>5</v>
      </c>
      <c r="Y9">
        <f>VLOOKUP($B$1,数据整理1!$D$12:$R$18,$J$2,0)*$B9</f>
        <v>5</v>
      </c>
      <c r="Z9">
        <f>VLOOKUP($B$1,数据整理1!$D$12:$R$18,$K$2,0)*$B9</f>
        <v>5</v>
      </c>
      <c r="AA9">
        <f>VLOOKUP($B$1,数据整理1!$D$12:$R$18,$L$2,0)*$B9</f>
        <v>5</v>
      </c>
      <c r="AB9">
        <f>VLOOKUP($B$1,数据整理1!$D$12:$R$18,$M$2,0)*$B9</f>
        <v>5</v>
      </c>
      <c r="AC9">
        <f>VLOOKUP($B$1,数据整理1!$D$12:$R$18,$N$2,0)*$B9</f>
        <v>400</v>
      </c>
      <c r="AD9">
        <f>VLOOKUP($B$1,数据整理1!$D$12:$R$18,$O$2,0)*$B9</f>
        <v>0</v>
      </c>
      <c r="AE9">
        <f>VLOOKUP($B$1,数据整理1!$D$12:$R$18,$P$2,0)*$B9</f>
        <v>23.650000000000002</v>
      </c>
      <c r="AF9">
        <f>VLOOKUP($B$1,数据整理1!$D$12:$R$18,$Q$2,0)*$B9</f>
        <v>23.650000000000002</v>
      </c>
      <c r="AH9">
        <f>VLOOKUP($B$1,数据整理1!$D$20:$R$26,$D$2,0)*$B9</f>
        <v>1682</v>
      </c>
      <c r="AI9">
        <f>VLOOKUP($B$1,数据整理1!$D$20:$R$26,$E$2,0)*$B9</f>
        <v>641.25</v>
      </c>
      <c r="AJ9">
        <f>VLOOKUP($B$1,数据整理1!$D$20:$R$26,$F$2,0)*$B9</f>
        <v>152.44999999999999</v>
      </c>
      <c r="AK9">
        <f>VLOOKUP($B$1,数据整理1!$D$20:$R$26,$G$2,0)*$B9</f>
        <v>226.05</v>
      </c>
      <c r="AL9">
        <f>VLOOKUP($B$1,数据整理1!$D$20:$R$26,$H$2,0)*$B9</f>
        <v>5</v>
      </c>
      <c r="AM9">
        <f>VLOOKUP($B$1,数据整理1!$D$20:$R$26,$I$2,0)*$B9</f>
        <v>5</v>
      </c>
      <c r="AN9">
        <f>VLOOKUP($B$1,数据整理1!$D$20:$R$26,$J$2,0)*$B9</f>
        <v>5</v>
      </c>
      <c r="AO9">
        <f>VLOOKUP($B$1,数据整理1!$D$20:$R$26,$K$2,0)*$B9</f>
        <v>5</v>
      </c>
      <c r="AP9">
        <f>VLOOKUP($B$1,数据整理1!$D$20:$R$26,$L$2,0)*$B9</f>
        <v>5</v>
      </c>
      <c r="AQ9">
        <f>VLOOKUP($B$1,数据整理1!$D$20:$R$26,$M$2,0)*$B9</f>
        <v>5</v>
      </c>
      <c r="AR9">
        <f>VLOOKUP($B$1,数据整理1!$D$20:$R$26,$N$2,0)*$B9</f>
        <v>200</v>
      </c>
      <c r="AS9">
        <f>VLOOKUP($B$1,数据整理1!$D$20:$R$26,$O$2,0)*$B9</f>
        <v>0</v>
      </c>
      <c r="AT9">
        <f>VLOOKUP($B$1,数据整理1!$D$20:$R$26,$P$2,0)*$B9</f>
        <v>23.650000000000002</v>
      </c>
      <c r="AU9">
        <f>VLOOKUP($B$1,数据整理1!$D$20:$R$26,$Q$2,0)*$B9</f>
        <v>23.650000000000002</v>
      </c>
    </row>
    <row r="10" spans="1:47" x14ac:dyDescent="0.2">
      <c r="B10">
        <v>6</v>
      </c>
      <c r="D10">
        <f>VLOOKUP($B$1,数据整理1!$D$4:$R$10,$D$2,0)*$B10</f>
        <v>2526</v>
      </c>
      <c r="E10">
        <f>VLOOKUP($B$1,数据整理1!$D$4:$R$10,$E$2,0)*$B10</f>
        <v>696</v>
      </c>
      <c r="F10">
        <f>VLOOKUP($B$1,数据整理1!$D$4:$R$10,$F$2,0)*$B10</f>
        <v>378</v>
      </c>
      <c r="G10">
        <f>VLOOKUP($B$1,数据整理1!$D$4:$R$10,$G$2,0)*$B10</f>
        <v>252</v>
      </c>
      <c r="H10">
        <f>VLOOKUP($B$1,数据整理1!$D$4:$R$10,$H$2,0)*$B10</f>
        <v>6</v>
      </c>
      <c r="I10">
        <f>VLOOKUP($B$1,数据整理1!$D$4:$R$10,$I$2,0)*$B10</f>
        <v>6</v>
      </c>
      <c r="J10">
        <f>VLOOKUP($B$1,数据整理1!$D$4:$R$10,$J$2,0)*$B10</f>
        <v>6</v>
      </c>
      <c r="K10">
        <f>VLOOKUP($B$1,数据整理1!$D$4:$R$10,$K$2,0)*$B10</f>
        <v>6</v>
      </c>
      <c r="L10">
        <f>VLOOKUP($B$1,数据整理1!$D$4:$R$10,$L$2,0)*$B10</f>
        <v>6</v>
      </c>
      <c r="M10">
        <f>VLOOKUP($B$1,数据整理1!$D$4:$R$10,$M$2,0)*$B10</f>
        <v>6</v>
      </c>
      <c r="N10">
        <f>VLOOKUP($B$1,数据整理1!$D$4:$R$10,$N$2,0)*$B10</f>
        <v>600</v>
      </c>
      <c r="O10">
        <f>VLOOKUP($B$1,数据整理1!$D$4:$R$10,$O$2,0)*$B10</f>
        <v>0</v>
      </c>
      <c r="P10">
        <f>VLOOKUP($B$1,数据整理1!$D$4:$R$10,$P$2,0)*$B10</f>
        <v>28.380000000000003</v>
      </c>
      <c r="Q10">
        <f>VLOOKUP($B$1,数据整理1!$D$4:$R$10,$Q$2,0)*$B10</f>
        <v>28.380000000000003</v>
      </c>
      <c r="S10">
        <f>VLOOKUP($B$1,数据整理1!$D$12:$R$18,$D$2,0)*$B10</f>
        <v>2268</v>
      </c>
      <c r="T10">
        <f>VLOOKUP($B$1,数据整理1!$D$12:$R$18,$E$2,0)*$B10</f>
        <v>726</v>
      </c>
      <c r="U10">
        <f>VLOOKUP($B$1,数据整理1!$D$12:$R$18,$F$2,0)*$B10</f>
        <v>300</v>
      </c>
      <c r="V10">
        <f>VLOOKUP($B$1,数据整理1!$D$12:$R$18,$G$2,0)*$B10</f>
        <v>204</v>
      </c>
      <c r="W10">
        <f>VLOOKUP($B$1,数据整理1!$D$12:$R$18,$H$2,0)*$B10</f>
        <v>6</v>
      </c>
      <c r="X10">
        <f>VLOOKUP($B$1,数据整理1!$D$12:$R$18,$I$2,0)*$B10</f>
        <v>6</v>
      </c>
      <c r="Y10">
        <f>VLOOKUP($B$1,数据整理1!$D$12:$R$18,$J$2,0)*$B10</f>
        <v>6</v>
      </c>
      <c r="Z10">
        <f>VLOOKUP($B$1,数据整理1!$D$12:$R$18,$K$2,0)*$B10</f>
        <v>6</v>
      </c>
      <c r="AA10">
        <f>VLOOKUP($B$1,数据整理1!$D$12:$R$18,$L$2,0)*$B10</f>
        <v>6</v>
      </c>
      <c r="AB10">
        <f>VLOOKUP($B$1,数据整理1!$D$12:$R$18,$M$2,0)*$B10</f>
        <v>6</v>
      </c>
      <c r="AC10">
        <f>VLOOKUP($B$1,数据整理1!$D$12:$R$18,$N$2,0)*$B10</f>
        <v>480</v>
      </c>
      <c r="AD10">
        <f>VLOOKUP($B$1,数据整理1!$D$12:$R$18,$O$2,0)*$B10</f>
        <v>0</v>
      </c>
      <c r="AE10">
        <f>VLOOKUP($B$1,数据整理1!$D$12:$R$18,$P$2,0)*$B10</f>
        <v>28.380000000000003</v>
      </c>
      <c r="AF10">
        <f>VLOOKUP($B$1,数据整理1!$D$12:$R$18,$Q$2,0)*$B10</f>
        <v>28.380000000000003</v>
      </c>
      <c r="AH10">
        <f>VLOOKUP($B$1,数据整理1!$D$20:$R$26,$D$2,0)*$B10</f>
        <v>2018.3999999999999</v>
      </c>
      <c r="AI10">
        <f>VLOOKUP($B$1,数据整理1!$D$20:$R$26,$E$2,0)*$B10</f>
        <v>769.5</v>
      </c>
      <c r="AJ10">
        <f>VLOOKUP($B$1,数据整理1!$D$20:$R$26,$F$2,0)*$B10</f>
        <v>182.94</v>
      </c>
      <c r="AK10">
        <f>VLOOKUP($B$1,数据整理1!$D$20:$R$26,$G$2,0)*$B10</f>
        <v>271.26</v>
      </c>
      <c r="AL10">
        <f>VLOOKUP($B$1,数据整理1!$D$20:$R$26,$H$2,0)*$B10</f>
        <v>6</v>
      </c>
      <c r="AM10">
        <f>VLOOKUP($B$1,数据整理1!$D$20:$R$26,$I$2,0)*$B10</f>
        <v>6</v>
      </c>
      <c r="AN10">
        <f>VLOOKUP($B$1,数据整理1!$D$20:$R$26,$J$2,0)*$B10</f>
        <v>6</v>
      </c>
      <c r="AO10">
        <f>VLOOKUP($B$1,数据整理1!$D$20:$R$26,$K$2,0)*$B10</f>
        <v>6</v>
      </c>
      <c r="AP10">
        <f>VLOOKUP($B$1,数据整理1!$D$20:$R$26,$L$2,0)*$B10</f>
        <v>6</v>
      </c>
      <c r="AQ10">
        <f>VLOOKUP($B$1,数据整理1!$D$20:$R$26,$M$2,0)*$B10</f>
        <v>6</v>
      </c>
      <c r="AR10">
        <f>VLOOKUP($B$1,数据整理1!$D$20:$R$26,$N$2,0)*$B10</f>
        <v>240</v>
      </c>
      <c r="AS10">
        <f>VLOOKUP($B$1,数据整理1!$D$20:$R$26,$O$2,0)*$B10</f>
        <v>0</v>
      </c>
      <c r="AT10">
        <f>VLOOKUP($B$1,数据整理1!$D$20:$R$26,$P$2,0)*$B10</f>
        <v>28.380000000000003</v>
      </c>
      <c r="AU10">
        <f>VLOOKUP($B$1,数据整理1!$D$20:$R$26,$Q$2,0)*$B10</f>
        <v>28.380000000000003</v>
      </c>
    </row>
    <row r="11" spans="1:47" x14ac:dyDescent="0.2">
      <c r="B11">
        <v>7</v>
      </c>
      <c r="D11">
        <f>VLOOKUP($B$1,数据整理1!$D$4:$R$10,$D$2,0)*$B11</f>
        <v>2947</v>
      </c>
      <c r="E11">
        <f>VLOOKUP($B$1,数据整理1!$D$4:$R$10,$E$2,0)*$B11</f>
        <v>812</v>
      </c>
      <c r="F11">
        <f>VLOOKUP($B$1,数据整理1!$D$4:$R$10,$F$2,0)*$B11</f>
        <v>441</v>
      </c>
      <c r="G11">
        <f>VLOOKUP($B$1,数据整理1!$D$4:$R$10,$G$2,0)*$B11</f>
        <v>294</v>
      </c>
      <c r="H11">
        <f>VLOOKUP($B$1,数据整理1!$D$4:$R$10,$H$2,0)*$B11</f>
        <v>7</v>
      </c>
      <c r="I11">
        <f>VLOOKUP($B$1,数据整理1!$D$4:$R$10,$I$2,0)*$B11</f>
        <v>7</v>
      </c>
      <c r="J11">
        <f>VLOOKUP($B$1,数据整理1!$D$4:$R$10,$J$2,0)*$B11</f>
        <v>7</v>
      </c>
      <c r="K11">
        <f>VLOOKUP($B$1,数据整理1!$D$4:$R$10,$K$2,0)*$B11</f>
        <v>7</v>
      </c>
      <c r="L11">
        <f>VLOOKUP($B$1,数据整理1!$D$4:$R$10,$L$2,0)*$B11</f>
        <v>7</v>
      </c>
      <c r="M11">
        <f>VLOOKUP($B$1,数据整理1!$D$4:$R$10,$M$2,0)*$B11</f>
        <v>7</v>
      </c>
      <c r="N11">
        <f>VLOOKUP($B$1,数据整理1!$D$4:$R$10,$N$2,0)*$B11</f>
        <v>700</v>
      </c>
      <c r="O11">
        <f>VLOOKUP($B$1,数据整理1!$D$4:$R$10,$O$2,0)*$B11</f>
        <v>0</v>
      </c>
      <c r="P11">
        <f>VLOOKUP($B$1,数据整理1!$D$4:$R$10,$P$2,0)*$B11</f>
        <v>33.11</v>
      </c>
      <c r="Q11">
        <f>VLOOKUP($B$1,数据整理1!$D$4:$R$10,$Q$2,0)*$B11</f>
        <v>33.11</v>
      </c>
      <c r="S11">
        <f>VLOOKUP($B$1,数据整理1!$D$12:$R$18,$D$2,0)*$B11</f>
        <v>2646</v>
      </c>
      <c r="T11">
        <f>VLOOKUP($B$1,数据整理1!$D$12:$R$18,$E$2,0)*$B11</f>
        <v>847</v>
      </c>
      <c r="U11">
        <f>VLOOKUP($B$1,数据整理1!$D$12:$R$18,$F$2,0)*$B11</f>
        <v>350</v>
      </c>
      <c r="V11">
        <f>VLOOKUP($B$1,数据整理1!$D$12:$R$18,$G$2,0)*$B11</f>
        <v>238</v>
      </c>
      <c r="W11">
        <f>VLOOKUP($B$1,数据整理1!$D$12:$R$18,$H$2,0)*$B11</f>
        <v>7</v>
      </c>
      <c r="X11">
        <f>VLOOKUP($B$1,数据整理1!$D$12:$R$18,$I$2,0)*$B11</f>
        <v>7</v>
      </c>
      <c r="Y11">
        <f>VLOOKUP($B$1,数据整理1!$D$12:$R$18,$J$2,0)*$B11</f>
        <v>7</v>
      </c>
      <c r="Z11">
        <f>VLOOKUP($B$1,数据整理1!$D$12:$R$18,$K$2,0)*$B11</f>
        <v>7</v>
      </c>
      <c r="AA11">
        <f>VLOOKUP($B$1,数据整理1!$D$12:$R$18,$L$2,0)*$B11</f>
        <v>7</v>
      </c>
      <c r="AB11">
        <f>VLOOKUP($B$1,数据整理1!$D$12:$R$18,$M$2,0)*$B11</f>
        <v>7</v>
      </c>
      <c r="AC11">
        <f>VLOOKUP($B$1,数据整理1!$D$12:$R$18,$N$2,0)*$B11</f>
        <v>560</v>
      </c>
      <c r="AD11">
        <f>VLOOKUP($B$1,数据整理1!$D$12:$R$18,$O$2,0)*$B11</f>
        <v>0</v>
      </c>
      <c r="AE11">
        <f>VLOOKUP($B$1,数据整理1!$D$12:$R$18,$P$2,0)*$B11</f>
        <v>33.11</v>
      </c>
      <c r="AF11">
        <f>VLOOKUP($B$1,数据整理1!$D$12:$R$18,$Q$2,0)*$B11</f>
        <v>33.11</v>
      </c>
      <c r="AH11">
        <f>VLOOKUP($B$1,数据整理1!$D$20:$R$26,$D$2,0)*$B11</f>
        <v>2354.7999999999997</v>
      </c>
      <c r="AI11">
        <f>VLOOKUP($B$1,数据整理1!$D$20:$R$26,$E$2,0)*$B11</f>
        <v>897.75</v>
      </c>
      <c r="AJ11">
        <f>VLOOKUP($B$1,数据整理1!$D$20:$R$26,$F$2,0)*$B11</f>
        <v>213.42999999999998</v>
      </c>
      <c r="AK11">
        <f>VLOOKUP($B$1,数据整理1!$D$20:$R$26,$G$2,0)*$B11</f>
        <v>316.47000000000003</v>
      </c>
      <c r="AL11">
        <f>VLOOKUP($B$1,数据整理1!$D$20:$R$26,$H$2,0)*$B11</f>
        <v>7</v>
      </c>
      <c r="AM11">
        <f>VLOOKUP($B$1,数据整理1!$D$20:$R$26,$I$2,0)*$B11</f>
        <v>7</v>
      </c>
      <c r="AN11">
        <f>VLOOKUP($B$1,数据整理1!$D$20:$R$26,$J$2,0)*$B11</f>
        <v>7</v>
      </c>
      <c r="AO11">
        <f>VLOOKUP($B$1,数据整理1!$D$20:$R$26,$K$2,0)*$B11</f>
        <v>7</v>
      </c>
      <c r="AP11">
        <f>VLOOKUP($B$1,数据整理1!$D$20:$R$26,$L$2,0)*$B11</f>
        <v>7</v>
      </c>
      <c r="AQ11">
        <f>VLOOKUP($B$1,数据整理1!$D$20:$R$26,$M$2,0)*$B11</f>
        <v>7</v>
      </c>
      <c r="AR11">
        <f>VLOOKUP($B$1,数据整理1!$D$20:$R$26,$N$2,0)*$B11</f>
        <v>280</v>
      </c>
      <c r="AS11">
        <f>VLOOKUP($B$1,数据整理1!$D$20:$R$26,$O$2,0)*$B11</f>
        <v>0</v>
      </c>
      <c r="AT11">
        <f>VLOOKUP($B$1,数据整理1!$D$20:$R$26,$P$2,0)*$B11</f>
        <v>33.11</v>
      </c>
      <c r="AU11">
        <f>VLOOKUP($B$1,数据整理1!$D$20:$R$26,$Q$2,0)*$B11</f>
        <v>33.11</v>
      </c>
    </row>
    <row r="12" spans="1:47" x14ac:dyDescent="0.2">
      <c r="B12">
        <v>8</v>
      </c>
      <c r="D12">
        <f>VLOOKUP($B$1,数据整理1!$D$4:$R$10,$D$2,0)*$B12</f>
        <v>3368</v>
      </c>
      <c r="E12">
        <f>VLOOKUP($B$1,数据整理1!$D$4:$R$10,$E$2,0)*$B12</f>
        <v>928</v>
      </c>
      <c r="F12">
        <f>VLOOKUP($B$1,数据整理1!$D$4:$R$10,$F$2,0)*$B12</f>
        <v>504</v>
      </c>
      <c r="G12">
        <f>VLOOKUP($B$1,数据整理1!$D$4:$R$10,$G$2,0)*$B12</f>
        <v>336</v>
      </c>
      <c r="H12">
        <f>VLOOKUP($B$1,数据整理1!$D$4:$R$10,$H$2,0)*$B12</f>
        <v>8</v>
      </c>
      <c r="I12">
        <f>VLOOKUP($B$1,数据整理1!$D$4:$R$10,$I$2,0)*$B12</f>
        <v>8</v>
      </c>
      <c r="J12">
        <f>VLOOKUP($B$1,数据整理1!$D$4:$R$10,$J$2,0)*$B12</f>
        <v>8</v>
      </c>
      <c r="K12">
        <f>VLOOKUP($B$1,数据整理1!$D$4:$R$10,$K$2,0)*$B12</f>
        <v>8</v>
      </c>
      <c r="L12">
        <f>VLOOKUP($B$1,数据整理1!$D$4:$R$10,$L$2,0)*$B12</f>
        <v>8</v>
      </c>
      <c r="M12">
        <f>VLOOKUP($B$1,数据整理1!$D$4:$R$10,$M$2,0)*$B12</f>
        <v>8</v>
      </c>
      <c r="N12">
        <f>VLOOKUP($B$1,数据整理1!$D$4:$R$10,$N$2,0)*$B12</f>
        <v>800</v>
      </c>
      <c r="O12">
        <f>VLOOKUP($B$1,数据整理1!$D$4:$R$10,$O$2,0)*$B12</f>
        <v>0</v>
      </c>
      <c r="P12">
        <f>VLOOKUP($B$1,数据整理1!$D$4:$R$10,$P$2,0)*$B12</f>
        <v>37.840000000000003</v>
      </c>
      <c r="Q12">
        <f>VLOOKUP($B$1,数据整理1!$D$4:$R$10,$Q$2,0)*$B12</f>
        <v>37.840000000000003</v>
      </c>
      <c r="S12">
        <f>VLOOKUP($B$1,数据整理1!$D$12:$R$18,$D$2,0)*$B12</f>
        <v>3024</v>
      </c>
      <c r="T12">
        <f>VLOOKUP($B$1,数据整理1!$D$12:$R$18,$E$2,0)*$B12</f>
        <v>968</v>
      </c>
      <c r="U12">
        <f>VLOOKUP($B$1,数据整理1!$D$12:$R$18,$F$2,0)*$B12</f>
        <v>400</v>
      </c>
      <c r="V12">
        <f>VLOOKUP($B$1,数据整理1!$D$12:$R$18,$G$2,0)*$B12</f>
        <v>272</v>
      </c>
      <c r="W12">
        <f>VLOOKUP($B$1,数据整理1!$D$12:$R$18,$H$2,0)*$B12</f>
        <v>8</v>
      </c>
      <c r="X12">
        <f>VLOOKUP($B$1,数据整理1!$D$12:$R$18,$I$2,0)*$B12</f>
        <v>8</v>
      </c>
      <c r="Y12">
        <f>VLOOKUP($B$1,数据整理1!$D$12:$R$18,$J$2,0)*$B12</f>
        <v>8</v>
      </c>
      <c r="Z12">
        <f>VLOOKUP($B$1,数据整理1!$D$12:$R$18,$K$2,0)*$B12</f>
        <v>8</v>
      </c>
      <c r="AA12">
        <f>VLOOKUP($B$1,数据整理1!$D$12:$R$18,$L$2,0)*$B12</f>
        <v>8</v>
      </c>
      <c r="AB12">
        <f>VLOOKUP($B$1,数据整理1!$D$12:$R$18,$M$2,0)*$B12</f>
        <v>8</v>
      </c>
      <c r="AC12">
        <f>VLOOKUP($B$1,数据整理1!$D$12:$R$18,$N$2,0)*$B12</f>
        <v>640</v>
      </c>
      <c r="AD12">
        <f>VLOOKUP($B$1,数据整理1!$D$12:$R$18,$O$2,0)*$B12</f>
        <v>0</v>
      </c>
      <c r="AE12">
        <f>VLOOKUP($B$1,数据整理1!$D$12:$R$18,$P$2,0)*$B12</f>
        <v>37.840000000000003</v>
      </c>
      <c r="AF12">
        <f>VLOOKUP($B$1,数据整理1!$D$12:$R$18,$Q$2,0)*$B12</f>
        <v>37.840000000000003</v>
      </c>
      <c r="AH12">
        <f>VLOOKUP($B$1,数据整理1!$D$20:$R$26,$D$2,0)*$B12</f>
        <v>2691.2</v>
      </c>
      <c r="AI12">
        <f>VLOOKUP($B$1,数据整理1!$D$20:$R$26,$E$2,0)*$B12</f>
        <v>1026</v>
      </c>
      <c r="AJ12">
        <f>VLOOKUP($B$1,数据整理1!$D$20:$R$26,$F$2,0)*$B12</f>
        <v>243.92</v>
      </c>
      <c r="AK12">
        <f>VLOOKUP($B$1,数据整理1!$D$20:$R$26,$G$2,0)*$B12</f>
        <v>361.68</v>
      </c>
      <c r="AL12">
        <f>VLOOKUP($B$1,数据整理1!$D$20:$R$26,$H$2,0)*$B12</f>
        <v>8</v>
      </c>
      <c r="AM12">
        <f>VLOOKUP($B$1,数据整理1!$D$20:$R$26,$I$2,0)*$B12</f>
        <v>8</v>
      </c>
      <c r="AN12">
        <f>VLOOKUP($B$1,数据整理1!$D$20:$R$26,$J$2,0)*$B12</f>
        <v>8</v>
      </c>
      <c r="AO12">
        <f>VLOOKUP($B$1,数据整理1!$D$20:$R$26,$K$2,0)*$B12</f>
        <v>8</v>
      </c>
      <c r="AP12">
        <f>VLOOKUP($B$1,数据整理1!$D$20:$R$26,$L$2,0)*$B12</f>
        <v>8</v>
      </c>
      <c r="AQ12">
        <f>VLOOKUP($B$1,数据整理1!$D$20:$R$26,$M$2,0)*$B12</f>
        <v>8</v>
      </c>
      <c r="AR12">
        <f>VLOOKUP($B$1,数据整理1!$D$20:$R$26,$N$2,0)*$B12</f>
        <v>320</v>
      </c>
      <c r="AS12">
        <f>VLOOKUP($B$1,数据整理1!$D$20:$R$26,$O$2,0)*$B12</f>
        <v>0</v>
      </c>
      <c r="AT12">
        <f>VLOOKUP($B$1,数据整理1!$D$20:$R$26,$P$2,0)*$B12</f>
        <v>37.840000000000003</v>
      </c>
      <c r="AU12">
        <f>VLOOKUP($B$1,数据整理1!$D$20:$R$26,$Q$2,0)*$B12</f>
        <v>37.840000000000003</v>
      </c>
    </row>
    <row r="13" spans="1:47" x14ac:dyDescent="0.2">
      <c r="B13">
        <v>9</v>
      </c>
      <c r="D13">
        <f>VLOOKUP($B$1,数据整理1!$D$4:$R$10,$D$2,0)*$B13</f>
        <v>3789</v>
      </c>
      <c r="E13">
        <f>VLOOKUP($B$1,数据整理1!$D$4:$R$10,$E$2,0)*$B13</f>
        <v>1044</v>
      </c>
      <c r="F13">
        <f>VLOOKUP($B$1,数据整理1!$D$4:$R$10,$F$2,0)*$B13</f>
        <v>567</v>
      </c>
      <c r="G13">
        <f>VLOOKUP($B$1,数据整理1!$D$4:$R$10,$G$2,0)*$B13</f>
        <v>378</v>
      </c>
      <c r="H13">
        <f>VLOOKUP($B$1,数据整理1!$D$4:$R$10,$H$2,0)*$B13</f>
        <v>9</v>
      </c>
      <c r="I13">
        <f>VLOOKUP($B$1,数据整理1!$D$4:$R$10,$I$2,0)*$B13</f>
        <v>9</v>
      </c>
      <c r="J13">
        <f>VLOOKUP($B$1,数据整理1!$D$4:$R$10,$J$2,0)*$B13</f>
        <v>9</v>
      </c>
      <c r="K13">
        <f>VLOOKUP($B$1,数据整理1!$D$4:$R$10,$K$2,0)*$B13</f>
        <v>9</v>
      </c>
      <c r="L13">
        <f>VLOOKUP($B$1,数据整理1!$D$4:$R$10,$L$2,0)*$B13</f>
        <v>9</v>
      </c>
      <c r="M13">
        <f>VLOOKUP($B$1,数据整理1!$D$4:$R$10,$M$2,0)*$B13</f>
        <v>9</v>
      </c>
      <c r="N13">
        <f>VLOOKUP($B$1,数据整理1!$D$4:$R$10,$N$2,0)*$B13</f>
        <v>900</v>
      </c>
      <c r="O13">
        <f>VLOOKUP($B$1,数据整理1!$D$4:$R$10,$O$2,0)*$B13</f>
        <v>0</v>
      </c>
      <c r="P13">
        <f>VLOOKUP($B$1,数据整理1!$D$4:$R$10,$P$2,0)*$B13</f>
        <v>42.570000000000007</v>
      </c>
      <c r="Q13">
        <f>VLOOKUP($B$1,数据整理1!$D$4:$R$10,$Q$2,0)*$B13</f>
        <v>42.570000000000007</v>
      </c>
      <c r="S13">
        <f>VLOOKUP($B$1,数据整理1!$D$12:$R$18,$D$2,0)*$B13</f>
        <v>3402</v>
      </c>
      <c r="T13">
        <f>VLOOKUP($B$1,数据整理1!$D$12:$R$18,$E$2,0)*$B13</f>
        <v>1089</v>
      </c>
      <c r="U13">
        <f>VLOOKUP($B$1,数据整理1!$D$12:$R$18,$F$2,0)*$B13</f>
        <v>450</v>
      </c>
      <c r="V13">
        <f>VLOOKUP($B$1,数据整理1!$D$12:$R$18,$G$2,0)*$B13</f>
        <v>306</v>
      </c>
      <c r="W13">
        <f>VLOOKUP($B$1,数据整理1!$D$12:$R$18,$H$2,0)*$B13</f>
        <v>9</v>
      </c>
      <c r="X13">
        <f>VLOOKUP($B$1,数据整理1!$D$12:$R$18,$I$2,0)*$B13</f>
        <v>9</v>
      </c>
      <c r="Y13">
        <f>VLOOKUP($B$1,数据整理1!$D$12:$R$18,$J$2,0)*$B13</f>
        <v>9</v>
      </c>
      <c r="Z13">
        <f>VLOOKUP($B$1,数据整理1!$D$12:$R$18,$K$2,0)*$B13</f>
        <v>9</v>
      </c>
      <c r="AA13">
        <f>VLOOKUP($B$1,数据整理1!$D$12:$R$18,$L$2,0)*$B13</f>
        <v>9</v>
      </c>
      <c r="AB13">
        <f>VLOOKUP($B$1,数据整理1!$D$12:$R$18,$M$2,0)*$B13</f>
        <v>9</v>
      </c>
      <c r="AC13">
        <f>VLOOKUP($B$1,数据整理1!$D$12:$R$18,$N$2,0)*$B13</f>
        <v>720</v>
      </c>
      <c r="AD13">
        <f>VLOOKUP($B$1,数据整理1!$D$12:$R$18,$O$2,0)*$B13</f>
        <v>0</v>
      </c>
      <c r="AE13">
        <f>VLOOKUP($B$1,数据整理1!$D$12:$R$18,$P$2,0)*$B13</f>
        <v>42.570000000000007</v>
      </c>
      <c r="AF13">
        <f>VLOOKUP($B$1,数据整理1!$D$12:$R$18,$Q$2,0)*$B13</f>
        <v>42.570000000000007</v>
      </c>
      <c r="AH13">
        <f>VLOOKUP($B$1,数据整理1!$D$20:$R$26,$D$2,0)*$B13</f>
        <v>3027.6</v>
      </c>
      <c r="AI13">
        <f>VLOOKUP($B$1,数据整理1!$D$20:$R$26,$E$2,0)*$B13</f>
        <v>1154.25</v>
      </c>
      <c r="AJ13">
        <f>VLOOKUP($B$1,数据整理1!$D$20:$R$26,$F$2,0)*$B13</f>
        <v>274.40999999999997</v>
      </c>
      <c r="AK13">
        <f>VLOOKUP($B$1,数据整理1!$D$20:$R$26,$G$2,0)*$B13</f>
        <v>406.89</v>
      </c>
      <c r="AL13">
        <f>VLOOKUP($B$1,数据整理1!$D$20:$R$26,$H$2,0)*$B13</f>
        <v>9</v>
      </c>
      <c r="AM13">
        <f>VLOOKUP($B$1,数据整理1!$D$20:$R$26,$I$2,0)*$B13</f>
        <v>9</v>
      </c>
      <c r="AN13">
        <f>VLOOKUP($B$1,数据整理1!$D$20:$R$26,$J$2,0)*$B13</f>
        <v>9</v>
      </c>
      <c r="AO13">
        <f>VLOOKUP($B$1,数据整理1!$D$20:$R$26,$K$2,0)*$B13</f>
        <v>9</v>
      </c>
      <c r="AP13">
        <f>VLOOKUP($B$1,数据整理1!$D$20:$R$26,$L$2,0)*$B13</f>
        <v>9</v>
      </c>
      <c r="AQ13">
        <f>VLOOKUP($B$1,数据整理1!$D$20:$R$26,$M$2,0)*$B13</f>
        <v>9</v>
      </c>
      <c r="AR13">
        <f>VLOOKUP($B$1,数据整理1!$D$20:$R$26,$N$2,0)*$B13</f>
        <v>360</v>
      </c>
      <c r="AS13">
        <f>VLOOKUP($B$1,数据整理1!$D$20:$R$26,$O$2,0)*$B13</f>
        <v>0</v>
      </c>
      <c r="AT13">
        <f>VLOOKUP($B$1,数据整理1!$D$20:$R$26,$P$2,0)*$B13</f>
        <v>42.570000000000007</v>
      </c>
      <c r="AU13">
        <f>VLOOKUP($B$1,数据整理1!$D$20:$R$26,$Q$2,0)*$B13</f>
        <v>42.570000000000007</v>
      </c>
    </row>
    <row r="14" spans="1:47" x14ac:dyDescent="0.2">
      <c r="B14">
        <v>10</v>
      </c>
      <c r="D14">
        <f>VLOOKUP($B$1,数据整理1!$D$4:$R$10,$D$2,0)*$B14</f>
        <v>4210</v>
      </c>
      <c r="E14">
        <f>VLOOKUP($B$1,数据整理1!$D$4:$R$10,$E$2,0)*$B14</f>
        <v>1160</v>
      </c>
      <c r="F14">
        <f>VLOOKUP($B$1,数据整理1!$D$4:$R$10,$F$2,0)*$B14</f>
        <v>630</v>
      </c>
      <c r="G14">
        <f>VLOOKUP($B$1,数据整理1!$D$4:$R$10,$G$2,0)*$B14</f>
        <v>420</v>
      </c>
      <c r="H14">
        <f>VLOOKUP($B$1,数据整理1!$D$4:$R$10,$H$2,0)*$B14</f>
        <v>10</v>
      </c>
      <c r="I14">
        <f>VLOOKUP($B$1,数据整理1!$D$4:$R$10,$I$2,0)*$B14</f>
        <v>10</v>
      </c>
      <c r="J14">
        <f>VLOOKUP($B$1,数据整理1!$D$4:$R$10,$J$2,0)*$B14</f>
        <v>10</v>
      </c>
      <c r="K14">
        <f>VLOOKUP($B$1,数据整理1!$D$4:$R$10,$K$2,0)*$B14</f>
        <v>10</v>
      </c>
      <c r="L14">
        <f>VLOOKUP($B$1,数据整理1!$D$4:$R$10,$L$2,0)*$B14</f>
        <v>10</v>
      </c>
      <c r="M14">
        <f>VLOOKUP($B$1,数据整理1!$D$4:$R$10,$M$2,0)*$B14</f>
        <v>10</v>
      </c>
      <c r="N14">
        <f>VLOOKUP($B$1,数据整理1!$D$4:$R$10,$N$2,0)*$B14</f>
        <v>1000</v>
      </c>
      <c r="O14">
        <f>VLOOKUP($B$1,数据整理1!$D$4:$R$10,$O$2,0)*$B14</f>
        <v>0</v>
      </c>
      <c r="P14">
        <f>VLOOKUP($B$1,数据整理1!$D$4:$R$10,$P$2,0)*$B14</f>
        <v>47.300000000000004</v>
      </c>
      <c r="Q14">
        <f>VLOOKUP($B$1,数据整理1!$D$4:$R$10,$Q$2,0)*$B14</f>
        <v>47.300000000000004</v>
      </c>
      <c r="S14">
        <f>VLOOKUP($B$1,数据整理1!$D$12:$R$18,$D$2,0)*$B14</f>
        <v>3780</v>
      </c>
      <c r="T14">
        <f>VLOOKUP($B$1,数据整理1!$D$12:$R$18,$E$2,0)*$B14</f>
        <v>1210</v>
      </c>
      <c r="U14">
        <f>VLOOKUP($B$1,数据整理1!$D$12:$R$18,$F$2,0)*$B14</f>
        <v>500</v>
      </c>
      <c r="V14">
        <f>VLOOKUP($B$1,数据整理1!$D$12:$R$18,$G$2,0)*$B14</f>
        <v>340</v>
      </c>
      <c r="W14">
        <f>VLOOKUP($B$1,数据整理1!$D$12:$R$18,$H$2,0)*$B14</f>
        <v>10</v>
      </c>
      <c r="X14">
        <f>VLOOKUP($B$1,数据整理1!$D$12:$R$18,$I$2,0)*$B14</f>
        <v>10</v>
      </c>
      <c r="Y14">
        <f>VLOOKUP($B$1,数据整理1!$D$12:$R$18,$J$2,0)*$B14</f>
        <v>10</v>
      </c>
      <c r="Z14">
        <f>VLOOKUP($B$1,数据整理1!$D$12:$R$18,$K$2,0)*$B14</f>
        <v>10</v>
      </c>
      <c r="AA14">
        <f>VLOOKUP($B$1,数据整理1!$D$12:$R$18,$L$2,0)*$B14</f>
        <v>10</v>
      </c>
      <c r="AB14">
        <f>VLOOKUP($B$1,数据整理1!$D$12:$R$18,$M$2,0)*$B14</f>
        <v>10</v>
      </c>
      <c r="AC14">
        <f>VLOOKUP($B$1,数据整理1!$D$12:$R$18,$N$2,0)*$B14</f>
        <v>800</v>
      </c>
      <c r="AD14">
        <f>VLOOKUP($B$1,数据整理1!$D$12:$R$18,$O$2,0)*$B14</f>
        <v>0</v>
      </c>
      <c r="AE14">
        <f>VLOOKUP($B$1,数据整理1!$D$12:$R$18,$P$2,0)*$B14</f>
        <v>47.300000000000004</v>
      </c>
      <c r="AF14">
        <f>VLOOKUP($B$1,数据整理1!$D$12:$R$18,$Q$2,0)*$B14</f>
        <v>47.300000000000004</v>
      </c>
      <c r="AH14">
        <f>VLOOKUP($B$1,数据整理1!$D$20:$R$26,$D$2,0)*$B14</f>
        <v>3364</v>
      </c>
      <c r="AI14">
        <f>VLOOKUP($B$1,数据整理1!$D$20:$R$26,$E$2,0)*$B14</f>
        <v>1282.5</v>
      </c>
      <c r="AJ14">
        <f>VLOOKUP($B$1,数据整理1!$D$20:$R$26,$F$2,0)*$B14</f>
        <v>304.89999999999998</v>
      </c>
      <c r="AK14">
        <f>VLOOKUP($B$1,数据整理1!$D$20:$R$26,$G$2,0)*$B14</f>
        <v>452.1</v>
      </c>
      <c r="AL14">
        <f>VLOOKUP($B$1,数据整理1!$D$20:$R$26,$H$2,0)*$B14</f>
        <v>10</v>
      </c>
      <c r="AM14">
        <f>VLOOKUP($B$1,数据整理1!$D$20:$R$26,$I$2,0)*$B14</f>
        <v>10</v>
      </c>
      <c r="AN14">
        <f>VLOOKUP($B$1,数据整理1!$D$20:$R$26,$J$2,0)*$B14</f>
        <v>10</v>
      </c>
      <c r="AO14">
        <f>VLOOKUP($B$1,数据整理1!$D$20:$R$26,$K$2,0)*$B14</f>
        <v>10</v>
      </c>
      <c r="AP14">
        <f>VLOOKUP($B$1,数据整理1!$D$20:$R$26,$L$2,0)*$B14</f>
        <v>10</v>
      </c>
      <c r="AQ14">
        <f>VLOOKUP($B$1,数据整理1!$D$20:$R$26,$M$2,0)*$B14</f>
        <v>10</v>
      </c>
      <c r="AR14">
        <f>VLOOKUP($B$1,数据整理1!$D$20:$R$26,$N$2,0)*$B14</f>
        <v>400</v>
      </c>
      <c r="AS14">
        <f>VLOOKUP($B$1,数据整理1!$D$20:$R$26,$O$2,0)*$B14</f>
        <v>0</v>
      </c>
      <c r="AT14">
        <f>VLOOKUP($B$1,数据整理1!$D$20:$R$26,$P$2,0)*$B14</f>
        <v>47.300000000000004</v>
      </c>
      <c r="AU14">
        <f>VLOOKUP($B$1,数据整理1!$D$20:$R$26,$Q$2,0)*$B14</f>
        <v>47.300000000000004</v>
      </c>
    </row>
    <row r="15" spans="1:47" x14ac:dyDescent="0.2">
      <c r="B15">
        <v>11</v>
      </c>
      <c r="D15">
        <f>VLOOKUP($B$1,数据整理1!$D$4:$R$10,$D$2,0)*$B15</f>
        <v>4631</v>
      </c>
      <c r="E15">
        <f>VLOOKUP($B$1,数据整理1!$D$4:$R$10,$E$2,0)*$B15</f>
        <v>1276</v>
      </c>
      <c r="F15">
        <f>VLOOKUP($B$1,数据整理1!$D$4:$R$10,$F$2,0)*$B15</f>
        <v>693</v>
      </c>
      <c r="G15">
        <f>VLOOKUP($B$1,数据整理1!$D$4:$R$10,$G$2,0)*$B15</f>
        <v>462</v>
      </c>
      <c r="H15">
        <f>VLOOKUP($B$1,数据整理1!$D$4:$R$10,$H$2,0)*$B15</f>
        <v>11</v>
      </c>
      <c r="I15">
        <f>VLOOKUP($B$1,数据整理1!$D$4:$R$10,$I$2,0)*$B15</f>
        <v>11</v>
      </c>
      <c r="J15">
        <f>VLOOKUP($B$1,数据整理1!$D$4:$R$10,$J$2,0)*$B15</f>
        <v>11</v>
      </c>
      <c r="K15">
        <f>VLOOKUP($B$1,数据整理1!$D$4:$R$10,$K$2,0)*$B15</f>
        <v>11</v>
      </c>
      <c r="L15">
        <f>VLOOKUP($B$1,数据整理1!$D$4:$R$10,$L$2,0)*$B15</f>
        <v>11</v>
      </c>
      <c r="M15">
        <f>VLOOKUP($B$1,数据整理1!$D$4:$R$10,$M$2,0)*$B15</f>
        <v>11</v>
      </c>
      <c r="N15">
        <f>VLOOKUP($B$1,数据整理1!$D$4:$R$10,$N$2,0)*$B15</f>
        <v>1100</v>
      </c>
      <c r="O15">
        <f>VLOOKUP($B$1,数据整理1!$D$4:$R$10,$O$2,0)*$B15</f>
        <v>0</v>
      </c>
      <c r="P15">
        <f>VLOOKUP($B$1,数据整理1!$D$4:$R$10,$P$2,0)*$B15</f>
        <v>52.03</v>
      </c>
      <c r="Q15">
        <f>VLOOKUP($B$1,数据整理1!$D$4:$R$10,$Q$2,0)*$B15</f>
        <v>52.03</v>
      </c>
      <c r="S15">
        <f>VLOOKUP($B$1,数据整理1!$D$12:$R$18,$D$2,0)*$B15</f>
        <v>4158</v>
      </c>
      <c r="T15">
        <f>VLOOKUP($B$1,数据整理1!$D$12:$R$18,$E$2,0)*$B15</f>
        <v>1331</v>
      </c>
      <c r="U15">
        <f>VLOOKUP($B$1,数据整理1!$D$12:$R$18,$F$2,0)*$B15</f>
        <v>550</v>
      </c>
      <c r="V15">
        <f>VLOOKUP($B$1,数据整理1!$D$12:$R$18,$G$2,0)*$B15</f>
        <v>374</v>
      </c>
      <c r="W15">
        <f>VLOOKUP($B$1,数据整理1!$D$12:$R$18,$H$2,0)*$B15</f>
        <v>11</v>
      </c>
      <c r="X15">
        <f>VLOOKUP($B$1,数据整理1!$D$12:$R$18,$I$2,0)*$B15</f>
        <v>11</v>
      </c>
      <c r="Y15">
        <f>VLOOKUP($B$1,数据整理1!$D$12:$R$18,$J$2,0)*$B15</f>
        <v>11</v>
      </c>
      <c r="Z15">
        <f>VLOOKUP($B$1,数据整理1!$D$12:$R$18,$K$2,0)*$B15</f>
        <v>11</v>
      </c>
      <c r="AA15">
        <f>VLOOKUP($B$1,数据整理1!$D$12:$R$18,$L$2,0)*$B15</f>
        <v>11</v>
      </c>
      <c r="AB15">
        <f>VLOOKUP($B$1,数据整理1!$D$12:$R$18,$M$2,0)*$B15</f>
        <v>11</v>
      </c>
      <c r="AC15">
        <f>VLOOKUP($B$1,数据整理1!$D$12:$R$18,$N$2,0)*$B15</f>
        <v>880</v>
      </c>
      <c r="AD15">
        <f>VLOOKUP($B$1,数据整理1!$D$12:$R$18,$O$2,0)*$B15</f>
        <v>0</v>
      </c>
      <c r="AE15">
        <f>VLOOKUP($B$1,数据整理1!$D$12:$R$18,$P$2,0)*$B15</f>
        <v>52.03</v>
      </c>
      <c r="AF15">
        <f>VLOOKUP($B$1,数据整理1!$D$12:$R$18,$Q$2,0)*$B15</f>
        <v>52.03</v>
      </c>
      <c r="AH15">
        <f>VLOOKUP($B$1,数据整理1!$D$20:$R$26,$D$2,0)*$B15</f>
        <v>3700.3999999999996</v>
      </c>
      <c r="AI15">
        <f>VLOOKUP($B$1,数据整理1!$D$20:$R$26,$E$2,0)*$B15</f>
        <v>1410.75</v>
      </c>
      <c r="AJ15">
        <f>VLOOKUP($B$1,数据整理1!$D$20:$R$26,$F$2,0)*$B15</f>
        <v>335.39</v>
      </c>
      <c r="AK15">
        <f>VLOOKUP($B$1,数据整理1!$D$20:$R$26,$G$2,0)*$B15</f>
        <v>497.31</v>
      </c>
      <c r="AL15">
        <f>VLOOKUP($B$1,数据整理1!$D$20:$R$26,$H$2,0)*$B15</f>
        <v>11</v>
      </c>
      <c r="AM15">
        <f>VLOOKUP($B$1,数据整理1!$D$20:$R$26,$I$2,0)*$B15</f>
        <v>11</v>
      </c>
      <c r="AN15">
        <f>VLOOKUP($B$1,数据整理1!$D$20:$R$26,$J$2,0)*$B15</f>
        <v>11</v>
      </c>
      <c r="AO15">
        <f>VLOOKUP($B$1,数据整理1!$D$20:$R$26,$K$2,0)*$B15</f>
        <v>11</v>
      </c>
      <c r="AP15">
        <f>VLOOKUP($B$1,数据整理1!$D$20:$R$26,$L$2,0)*$B15</f>
        <v>11</v>
      </c>
      <c r="AQ15">
        <f>VLOOKUP($B$1,数据整理1!$D$20:$R$26,$M$2,0)*$B15</f>
        <v>11</v>
      </c>
      <c r="AR15">
        <f>VLOOKUP($B$1,数据整理1!$D$20:$R$26,$N$2,0)*$B15</f>
        <v>440</v>
      </c>
      <c r="AS15">
        <f>VLOOKUP($B$1,数据整理1!$D$20:$R$26,$O$2,0)*$B15</f>
        <v>0</v>
      </c>
      <c r="AT15">
        <f>VLOOKUP($B$1,数据整理1!$D$20:$R$26,$P$2,0)*$B15</f>
        <v>52.03</v>
      </c>
      <c r="AU15">
        <f>VLOOKUP($B$1,数据整理1!$D$20:$R$26,$Q$2,0)*$B15</f>
        <v>52.03</v>
      </c>
    </row>
    <row r="16" spans="1:47" x14ac:dyDescent="0.2">
      <c r="B16">
        <v>12</v>
      </c>
      <c r="D16">
        <f>VLOOKUP($B$1,数据整理1!$D$4:$R$10,$D$2,0)*$B16</f>
        <v>5052</v>
      </c>
      <c r="E16">
        <f>VLOOKUP($B$1,数据整理1!$D$4:$R$10,$E$2,0)*$B16</f>
        <v>1392</v>
      </c>
      <c r="F16">
        <f>VLOOKUP($B$1,数据整理1!$D$4:$R$10,$F$2,0)*$B16</f>
        <v>756</v>
      </c>
      <c r="G16">
        <f>VLOOKUP($B$1,数据整理1!$D$4:$R$10,$G$2,0)*$B16</f>
        <v>504</v>
      </c>
      <c r="H16">
        <f>VLOOKUP($B$1,数据整理1!$D$4:$R$10,$H$2,0)*$B16</f>
        <v>12</v>
      </c>
      <c r="I16">
        <f>VLOOKUP($B$1,数据整理1!$D$4:$R$10,$I$2,0)*$B16</f>
        <v>12</v>
      </c>
      <c r="J16">
        <f>VLOOKUP($B$1,数据整理1!$D$4:$R$10,$J$2,0)*$B16</f>
        <v>12</v>
      </c>
      <c r="K16">
        <f>VLOOKUP($B$1,数据整理1!$D$4:$R$10,$K$2,0)*$B16</f>
        <v>12</v>
      </c>
      <c r="L16">
        <f>VLOOKUP($B$1,数据整理1!$D$4:$R$10,$L$2,0)*$B16</f>
        <v>12</v>
      </c>
      <c r="M16">
        <f>VLOOKUP($B$1,数据整理1!$D$4:$R$10,$M$2,0)*$B16</f>
        <v>12</v>
      </c>
      <c r="N16">
        <f>VLOOKUP($B$1,数据整理1!$D$4:$R$10,$N$2,0)*$B16</f>
        <v>1200</v>
      </c>
      <c r="O16">
        <f>VLOOKUP($B$1,数据整理1!$D$4:$R$10,$O$2,0)*$B16</f>
        <v>0</v>
      </c>
      <c r="P16">
        <f>VLOOKUP($B$1,数据整理1!$D$4:$R$10,$P$2,0)*$B16</f>
        <v>56.760000000000005</v>
      </c>
      <c r="Q16">
        <f>VLOOKUP($B$1,数据整理1!$D$4:$R$10,$Q$2,0)*$B16</f>
        <v>56.760000000000005</v>
      </c>
      <c r="S16">
        <f>VLOOKUP($B$1,数据整理1!$D$12:$R$18,$D$2,0)*$B16</f>
        <v>4536</v>
      </c>
      <c r="T16">
        <f>VLOOKUP($B$1,数据整理1!$D$12:$R$18,$E$2,0)*$B16</f>
        <v>1452</v>
      </c>
      <c r="U16">
        <f>VLOOKUP($B$1,数据整理1!$D$12:$R$18,$F$2,0)*$B16</f>
        <v>600</v>
      </c>
      <c r="V16">
        <f>VLOOKUP($B$1,数据整理1!$D$12:$R$18,$G$2,0)*$B16</f>
        <v>408</v>
      </c>
      <c r="W16">
        <f>VLOOKUP($B$1,数据整理1!$D$12:$R$18,$H$2,0)*$B16</f>
        <v>12</v>
      </c>
      <c r="X16">
        <f>VLOOKUP($B$1,数据整理1!$D$12:$R$18,$I$2,0)*$B16</f>
        <v>12</v>
      </c>
      <c r="Y16">
        <f>VLOOKUP($B$1,数据整理1!$D$12:$R$18,$J$2,0)*$B16</f>
        <v>12</v>
      </c>
      <c r="Z16">
        <f>VLOOKUP($B$1,数据整理1!$D$12:$R$18,$K$2,0)*$B16</f>
        <v>12</v>
      </c>
      <c r="AA16">
        <f>VLOOKUP($B$1,数据整理1!$D$12:$R$18,$L$2,0)*$B16</f>
        <v>12</v>
      </c>
      <c r="AB16">
        <f>VLOOKUP($B$1,数据整理1!$D$12:$R$18,$M$2,0)*$B16</f>
        <v>12</v>
      </c>
      <c r="AC16">
        <f>VLOOKUP($B$1,数据整理1!$D$12:$R$18,$N$2,0)*$B16</f>
        <v>960</v>
      </c>
      <c r="AD16">
        <f>VLOOKUP($B$1,数据整理1!$D$12:$R$18,$O$2,0)*$B16</f>
        <v>0</v>
      </c>
      <c r="AE16">
        <f>VLOOKUP($B$1,数据整理1!$D$12:$R$18,$P$2,0)*$B16</f>
        <v>56.760000000000005</v>
      </c>
      <c r="AF16">
        <f>VLOOKUP($B$1,数据整理1!$D$12:$R$18,$Q$2,0)*$B16</f>
        <v>56.760000000000005</v>
      </c>
      <c r="AH16">
        <f>VLOOKUP($B$1,数据整理1!$D$20:$R$26,$D$2,0)*$B16</f>
        <v>4036.7999999999997</v>
      </c>
      <c r="AI16">
        <f>VLOOKUP($B$1,数据整理1!$D$20:$R$26,$E$2,0)*$B16</f>
        <v>1539</v>
      </c>
      <c r="AJ16">
        <f>VLOOKUP($B$1,数据整理1!$D$20:$R$26,$F$2,0)*$B16</f>
        <v>365.88</v>
      </c>
      <c r="AK16">
        <f>VLOOKUP($B$1,数据整理1!$D$20:$R$26,$G$2,0)*$B16</f>
        <v>542.52</v>
      </c>
      <c r="AL16">
        <f>VLOOKUP($B$1,数据整理1!$D$20:$R$26,$H$2,0)*$B16</f>
        <v>12</v>
      </c>
      <c r="AM16">
        <f>VLOOKUP($B$1,数据整理1!$D$20:$R$26,$I$2,0)*$B16</f>
        <v>12</v>
      </c>
      <c r="AN16">
        <f>VLOOKUP($B$1,数据整理1!$D$20:$R$26,$J$2,0)*$B16</f>
        <v>12</v>
      </c>
      <c r="AO16">
        <f>VLOOKUP($B$1,数据整理1!$D$20:$R$26,$K$2,0)*$B16</f>
        <v>12</v>
      </c>
      <c r="AP16">
        <f>VLOOKUP($B$1,数据整理1!$D$20:$R$26,$L$2,0)*$B16</f>
        <v>12</v>
      </c>
      <c r="AQ16">
        <f>VLOOKUP($B$1,数据整理1!$D$20:$R$26,$M$2,0)*$B16</f>
        <v>12</v>
      </c>
      <c r="AR16">
        <f>VLOOKUP($B$1,数据整理1!$D$20:$R$26,$N$2,0)*$B16</f>
        <v>480</v>
      </c>
      <c r="AS16">
        <f>VLOOKUP($B$1,数据整理1!$D$20:$R$26,$O$2,0)*$B16</f>
        <v>0</v>
      </c>
      <c r="AT16">
        <f>VLOOKUP($B$1,数据整理1!$D$20:$R$26,$P$2,0)*$B16</f>
        <v>56.760000000000005</v>
      </c>
      <c r="AU16">
        <f>VLOOKUP($B$1,数据整理1!$D$20:$R$26,$Q$2,0)*$B16</f>
        <v>56.760000000000005</v>
      </c>
    </row>
    <row r="17" spans="2:47" x14ac:dyDescent="0.2">
      <c r="B17">
        <v>13</v>
      </c>
      <c r="D17">
        <f>VLOOKUP($B$1,数据整理1!$D$4:$R$10,$D$2,0)*$B17</f>
        <v>5473</v>
      </c>
      <c r="E17">
        <f>VLOOKUP($B$1,数据整理1!$D$4:$R$10,$E$2,0)*$B17</f>
        <v>1508</v>
      </c>
      <c r="F17">
        <f>VLOOKUP($B$1,数据整理1!$D$4:$R$10,$F$2,0)*$B17</f>
        <v>819</v>
      </c>
      <c r="G17">
        <f>VLOOKUP($B$1,数据整理1!$D$4:$R$10,$G$2,0)*$B17</f>
        <v>546</v>
      </c>
      <c r="H17">
        <f>VLOOKUP($B$1,数据整理1!$D$4:$R$10,$H$2,0)*$B17</f>
        <v>13</v>
      </c>
      <c r="I17">
        <f>VLOOKUP($B$1,数据整理1!$D$4:$R$10,$I$2,0)*$B17</f>
        <v>13</v>
      </c>
      <c r="J17">
        <f>VLOOKUP($B$1,数据整理1!$D$4:$R$10,$J$2,0)*$B17</f>
        <v>13</v>
      </c>
      <c r="K17">
        <f>VLOOKUP($B$1,数据整理1!$D$4:$R$10,$K$2,0)*$B17</f>
        <v>13</v>
      </c>
      <c r="L17">
        <f>VLOOKUP($B$1,数据整理1!$D$4:$R$10,$L$2,0)*$B17</f>
        <v>13</v>
      </c>
      <c r="M17">
        <f>VLOOKUP($B$1,数据整理1!$D$4:$R$10,$M$2,0)*$B17</f>
        <v>13</v>
      </c>
      <c r="N17">
        <f>VLOOKUP($B$1,数据整理1!$D$4:$R$10,$N$2,0)*$B17</f>
        <v>1300</v>
      </c>
      <c r="O17">
        <f>VLOOKUP($B$1,数据整理1!$D$4:$R$10,$O$2,0)*$B17</f>
        <v>0</v>
      </c>
      <c r="P17">
        <f>VLOOKUP($B$1,数据整理1!$D$4:$R$10,$P$2,0)*$B17</f>
        <v>61.490000000000009</v>
      </c>
      <c r="Q17">
        <f>VLOOKUP($B$1,数据整理1!$D$4:$R$10,$Q$2,0)*$B17</f>
        <v>61.490000000000009</v>
      </c>
      <c r="S17">
        <f>VLOOKUP($B$1,数据整理1!$D$12:$R$18,$D$2,0)*$B17</f>
        <v>4914</v>
      </c>
      <c r="T17">
        <f>VLOOKUP($B$1,数据整理1!$D$12:$R$18,$E$2,0)*$B17</f>
        <v>1573</v>
      </c>
      <c r="U17">
        <f>VLOOKUP($B$1,数据整理1!$D$12:$R$18,$F$2,0)*$B17</f>
        <v>650</v>
      </c>
      <c r="V17">
        <f>VLOOKUP($B$1,数据整理1!$D$12:$R$18,$G$2,0)*$B17</f>
        <v>442</v>
      </c>
      <c r="W17">
        <f>VLOOKUP($B$1,数据整理1!$D$12:$R$18,$H$2,0)*$B17</f>
        <v>13</v>
      </c>
      <c r="X17">
        <f>VLOOKUP($B$1,数据整理1!$D$12:$R$18,$I$2,0)*$B17</f>
        <v>13</v>
      </c>
      <c r="Y17">
        <f>VLOOKUP($B$1,数据整理1!$D$12:$R$18,$J$2,0)*$B17</f>
        <v>13</v>
      </c>
      <c r="Z17">
        <f>VLOOKUP($B$1,数据整理1!$D$12:$R$18,$K$2,0)*$B17</f>
        <v>13</v>
      </c>
      <c r="AA17">
        <f>VLOOKUP($B$1,数据整理1!$D$12:$R$18,$L$2,0)*$B17</f>
        <v>13</v>
      </c>
      <c r="AB17">
        <f>VLOOKUP($B$1,数据整理1!$D$12:$R$18,$M$2,0)*$B17</f>
        <v>13</v>
      </c>
      <c r="AC17">
        <f>VLOOKUP($B$1,数据整理1!$D$12:$R$18,$N$2,0)*$B17</f>
        <v>1040</v>
      </c>
      <c r="AD17">
        <f>VLOOKUP($B$1,数据整理1!$D$12:$R$18,$O$2,0)*$B17</f>
        <v>0</v>
      </c>
      <c r="AE17">
        <f>VLOOKUP($B$1,数据整理1!$D$12:$R$18,$P$2,0)*$B17</f>
        <v>61.490000000000009</v>
      </c>
      <c r="AF17">
        <f>VLOOKUP($B$1,数据整理1!$D$12:$R$18,$Q$2,0)*$B17</f>
        <v>61.490000000000009</v>
      </c>
      <c r="AH17">
        <f>VLOOKUP($B$1,数据整理1!$D$20:$R$26,$D$2,0)*$B17</f>
        <v>4373.2</v>
      </c>
      <c r="AI17">
        <f>VLOOKUP($B$1,数据整理1!$D$20:$R$26,$E$2,0)*$B17</f>
        <v>1667.25</v>
      </c>
      <c r="AJ17">
        <f>VLOOKUP($B$1,数据整理1!$D$20:$R$26,$F$2,0)*$B17</f>
        <v>396.37</v>
      </c>
      <c r="AK17">
        <f>VLOOKUP($B$1,数据整理1!$D$20:$R$26,$G$2,0)*$B17</f>
        <v>587.73</v>
      </c>
      <c r="AL17">
        <f>VLOOKUP($B$1,数据整理1!$D$20:$R$26,$H$2,0)*$B17</f>
        <v>13</v>
      </c>
      <c r="AM17">
        <f>VLOOKUP($B$1,数据整理1!$D$20:$R$26,$I$2,0)*$B17</f>
        <v>13</v>
      </c>
      <c r="AN17">
        <f>VLOOKUP($B$1,数据整理1!$D$20:$R$26,$J$2,0)*$B17</f>
        <v>13</v>
      </c>
      <c r="AO17">
        <f>VLOOKUP($B$1,数据整理1!$D$20:$R$26,$K$2,0)*$B17</f>
        <v>13</v>
      </c>
      <c r="AP17">
        <f>VLOOKUP($B$1,数据整理1!$D$20:$R$26,$L$2,0)*$B17</f>
        <v>13</v>
      </c>
      <c r="AQ17">
        <f>VLOOKUP($B$1,数据整理1!$D$20:$R$26,$M$2,0)*$B17</f>
        <v>13</v>
      </c>
      <c r="AR17">
        <f>VLOOKUP($B$1,数据整理1!$D$20:$R$26,$N$2,0)*$B17</f>
        <v>520</v>
      </c>
      <c r="AS17">
        <f>VLOOKUP($B$1,数据整理1!$D$20:$R$26,$O$2,0)*$B17</f>
        <v>0</v>
      </c>
      <c r="AT17">
        <f>VLOOKUP($B$1,数据整理1!$D$20:$R$26,$P$2,0)*$B17</f>
        <v>61.490000000000009</v>
      </c>
      <c r="AU17">
        <f>VLOOKUP($B$1,数据整理1!$D$20:$R$26,$Q$2,0)*$B17</f>
        <v>61.490000000000009</v>
      </c>
    </row>
    <row r="18" spans="2:47" x14ac:dyDescent="0.2">
      <c r="B18">
        <v>14</v>
      </c>
      <c r="D18">
        <f>VLOOKUP($B$1,数据整理1!$D$4:$R$10,$D$2,0)*$B18</f>
        <v>5894</v>
      </c>
      <c r="E18">
        <f>VLOOKUP($B$1,数据整理1!$D$4:$R$10,$E$2,0)*$B18</f>
        <v>1624</v>
      </c>
      <c r="F18">
        <f>VLOOKUP($B$1,数据整理1!$D$4:$R$10,$F$2,0)*$B18</f>
        <v>882</v>
      </c>
      <c r="G18">
        <f>VLOOKUP($B$1,数据整理1!$D$4:$R$10,$G$2,0)*$B18</f>
        <v>588</v>
      </c>
      <c r="H18">
        <f>VLOOKUP($B$1,数据整理1!$D$4:$R$10,$H$2,0)*$B18</f>
        <v>14</v>
      </c>
      <c r="I18">
        <f>VLOOKUP($B$1,数据整理1!$D$4:$R$10,$I$2,0)*$B18</f>
        <v>14</v>
      </c>
      <c r="J18">
        <f>VLOOKUP($B$1,数据整理1!$D$4:$R$10,$J$2,0)*$B18</f>
        <v>14</v>
      </c>
      <c r="K18">
        <f>VLOOKUP($B$1,数据整理1!$D$4:$R$10,$K$2,0)*$B18</f>
        <v>14</v>
      </c>
      <c r="L18">
        <f>VLOOKUP($B$1,数据整理1!$D$4:$R$10,$L$2,0)*$B18</f>
        <v>14</v>
      </c>
      <c r="M18">
        <f>VLOOKUP($B$1,数据整理1!$D$4:$R$10,$M$2,0)*$B18</f>
        <v>14</v>
      </c>
      <c r="N18">
        <f>VLOOKUP($B$1,数据整理1!$D$4:$R$10,$N$2,0)*$B18</f>
        <v>1400</v>
      </c>
      <c r="O18">
        <f>VLOOKUP($B$1,数据整理1!$D$4:$R$10,$O$2,0)*$B18</f>
        <v>0</v>
      </c>
      <c r="P18">
        <f>VLOOKUP($B$1,数据整理1!$D$4:$R$10,$P$2,0)*$B18</f>
        <v>66.22</v>
      </c>
      <c r="Q18">
        <f>VLOOKUP($B$1,数据整理1!$D$4:$R$10,$Q$2,0)*$B18</f>
        <v>66.22</v>
      </c>
      <c r="S18">
        <f>VLOOKUP($B$1,数据整理1!$D$12:$R$18,$D$2,0)*$B18</f>
        <v>5292</v>
      </c>
      <c r="T18">
        <f>VLOOKUP($B$1,数据整理1!$D$12:$R$18,$E$2,0)*$B18</f>
        <v>1694</v>
      </c>
      <c r="U18">
        <f>VLOOKUP($B$1,数据整理1!$D$12:$R$18,$F$2,0)*$B18</f>
        <v>700</v>
      </c>
      <c r="V18">
        <f>VLOOKUP($B$1,数据整理1!$D$12:$R$18,$G$2,0)*$B18</f>
        <v>476</v>
      </c>
      <c r="W18">
        <f>VLOOKUP($B$1,数据整理1!$D$12:$R$18,$H$2,0)*$B18</f>
        <v>14</v>
      </c>
      <c r="X18">
        <f>VLOOKUP($B$1,数据整理1!$D$12:$R$18,$I$2,0)*$B18</f>
        <v>14</v>
      </c>
      <c r="Y18">
        <f>VLOOKUP($B$1,数据整理1!$D$12:$R$18,$J$2,0)*$B18</f>
        <v>14</v>
      </c>
      <c r="Z18">
        <f>VLOOKUP($B$1,数据整理1!$D$12:$R$18,$K$2,0)*$B18</f>
        <v>14</v>
      </c>
      <c r="AA18">
        <f>VLOOKUP($B$1,数据整理1!$D$12:$R$18,$L$2,0)*$B18</f>
        <v>14</v>
      </c>
      <c r="AB18">
        <f>VLOOKUP($B$1,数据整理1!$D$12:$R$18,$M$2,0)*$B18</f>
        <v>14</v>
      </c>
      <c r="AC18">
        <f>VLOOKUP($B$1,数据整理1!$D$12:$R$18,$N$2,0)*$B18</f>
        <v>1120</v>
      </c>
      <c r="AD18">
        <f>VLOOKUP($B$1,数据整理1!$D$12:$R$18,$O$2,0)*$B18</f>
        <v>0</v>
      </c>
      <c r="AE18">
        <f>VLOOKUP($B$1,数据整理1!$D$12:$R$18,$P$2,0)*$B18</f>
        <v>66.22</v>
      </c>
      <c r="AF18">
        <f>VLOOKUP($B$1,数据整理1!$D$12:$R$18,$Q$2,0)*$B18</f>
        <v>66.22</v>
      </c>
      <c r="AH18">
        <f>VLOOKUP($B$1,数据整理1!$D$20:$R$26,$D$2,0)*$B18</f>
        <v>4709.5999999999995</v>
      </c>
      <c r="AI18">
        <f>VLOOKUP($B$1,数据整理1!$D$20:$R$26,$E$2,0)*$B18</f>
        <v>1795.5</v>
      </c>
      <c r="AJ18">
        <f>VLOOKUP($B$1,数据整理1!$D$20:$R$26,$F$2,0)*$B18</f>
        <v>426.85999999999996</v>
      </c>
      <c r="AK18">
        <f>VLOOKUP($B$1,数据整理1!$D$20:$R$26,$G$2,0)*$B18</f>
        <v>632.94000000000005</v>
      </c>
      <c r="AL18">
        <f>VLOOKUP($B$1,数据整理1!$D$20:$R$26,$H$2,0)*$B18</f>
        <v>14</v>
      </c>
      <c r="AM18">
        <f>VLOOKUP($B$1,数据整理1!$D$20:$R$26,$I$2,0)*$B18</f>
        <v>14</v>
      </c>
      <c r="AN18">
        <f>VLOOKUP($B$1,数据整理1!$D$20:$R$26,$J$2,0)*$B18</f>
        <v>14</v>
      </c>
      <c r="AO18">
        <f>VLOOKUP($B$1,数据整理1!$D$20:$R$26,$K$2,0)*$B18</f>
        <v>14</v>
      </c>
      <c r="AP18">
        <f>VLOOKUP($B$1,数据整理1!$D$20:$R$26,$L$2,0)*$B18</f>
        <v>14</v>
      </c>
      <c r="AQ18">
        <f>VLOOKUP($B$1,数据整理1!$D$20:$R$26,$M$2,0)*$B18</f>
        <v>14</v>
      </c>
      <c r="AR18">
        <f>VLOOKUP($B$1,数据整理1!$D$20:$R$26,$N$2,0)*$B18</f>
        <v>560</v>
      </c>
      <c r="AS18">
        <f>VLOOKUP($B$1,数据整理1!$D$20:$R$26,$O$2,0)*$B18</f>
        <v>0</v>
      </c>
      <c r="AT18">
        <f>VLOOKUP($B$1,数据整理1!$D$20:$R$26,$P$2,0)*$B18</f>
        <v>66.22</v>
      </c>
      <c r="AU18">
        <f>VLOOKUP($B$1,数据整理1!$D$20:$R$26,$Q$2,0)*$B18</f>
        <v>66.22</v>
      </c>
    </row>
    <row r="19" spans="2:47" x14ac:dyDescent="0.2">
      <c r="B19">
        <v>15</v>
      </c>
      <c r="D19">
        <f>VLOOKUP($B$1,数据整理1!$D$4:$R$10,$D$2,0)*$B19</f>
        <v>6315</v>
      </c>
      <c r="E19">
        <f>VLOOKUP($B$1,数据整理1!$D$4:$R$10,$E$2,0)*$B19</f>
        <v>1740</v>
      </c>
      <c r="F19">
        <f>VLOOKUP($B$1,数据整理1!$D$4:$R$10,$F$2,0)*$B19</f>
        <v>945</v>
      </c>
      <c r="G19">
        <f>VLOOKUP($B$1,数据整理1!$D$4:$R$10,$G$2,0)*$B19</f>
        <v>630</v>
      </c>
      <c r="H19">
        <f>VLOOKUP($B$1,数据整理1!$D$4:$R$10,$H$2,0)*$B19</f>
        <v>15</v>
      </c>
      <c r="I19">
        <f>VLOOKUP($B$1,数据整理1!$D$4:$R$10,$I$2,0)*$B19</f>
        <v>15</v>
      </c>
      <c r="J19">
        <f>VLOOKUP($B$1,数据整理1!$D$4:$R$10,$J$2,0)*$B19</f>
        <v>15</v>
      </c>
      <c r="K19">
        <f>VLOOKUP($B$1,数据整理1!$D$4:$R$10,$K$2,0)*$B19</f>
        <v>15</v>
      </c>
      <c r="L19">
        <f>VLOOKUP($B$1,数据整理1!$D$4:$R$10,$L$2,0)*$B19</f>
        <v>15</v>
      </c>
      <c r="M19">
        <f>VLOOKUP($B$1,数据整理1!$D$4:$R$10,$M$2,0)*$B19</f>
        <v>15</v>
      </c>
      <c r="N19">
        <f>VLOOKUP($B$1,数据整理1!$D$4:$R$10,$N$2,0)*$B19</f>
        <v>1500</v>
      </c>
      <c r="O19">
        <f>VLOOKUP($B$1,数据整理1!$D$4:$R$10,$O$2,0)*$B19</f>
        <v>0</v>
      </c>
      <c r="P19">
        <f>VLOOKUP($B$1,数据整理1!$D$4:$R$10,$P$2,0)*$B19</f>
        <v>70.95</v>
      </c>
      <c r="Q19">
        <f>VLOOKUP($B$1,数据整理1!$D$4:$R$10,$Q$2,0)*$B19</f>
        <v>70.95</v>
      </c>
      <c r="S19">
        <f>VLOOKUP($B$1,数据整理1!$D$12:$R$18,$D$2,0)*$B19</f>
        <v>5670</v>
      </c>
      <c r="T19">
        <f>VLOOKUP($B$1,数据整理1!$D$12:$R$18,$E$2,0)*$B19</f>
        <v>1815</v>
      </c>
      <c r="U19">
        <f>VLOOKUP($B$1,数据整理1!$D$12:$R$18,$F$2,0)*$B19</f>
        <v>750</v>
      </c>
      <c r="V19">
        <f>VLOOKUP($B$1,数据整理1!$D$12:$R$18,$G$2,0)*$B19</f>
        <v>510</v>
      </c>
      <c r="W19">
        <f>VLOOKUP($B$1,数据整理1!$D$12:$R$18,$H$2,0)*$B19</f>
        <v>15</v>
      </c>
      <c r="X19">
        <f>VLOOKUP($B$1,数据整理1!$D$12:$R$18,$I$2,0)*$B19</f>
        <v>15</v>
      </c>
      <c r="Y19">
        <f>VLOOKUP($B$1,数据整理1!$D$12:$R$18,$J$2,0)*$B19</f>
        <v>15</v>
      </c>
      <c r="Z19">
        <f>VLOOKUP($B$1,数据整理1!$D$12:$R$18,$K$2,0)*$B19</f>
        <v>15</v>
      </c>
      <c r="AA19">
        <f>VLOOKUP($B$1,数据整理1!$D$12:$R$18,$L$2,0)*$B19</f>
        <v>15</v>
      </c>
      <c r="AB19">
        <f>VLOOKUP($B$1,数据整理1!$D$12:$R$18,$M$2,0)*$B19</f>
        <v>15</v>
      </c>
      <c r="AC19">
        <f>VLOOKUP($B$1,数据整理1!$D$12:$R$18,$N$2,0)*$B19</f>
        <v>1200</v>
      </c>
      <c r="AD19">
        <f>VLOOKUP($B$1,数据整理1!$D$12:$R$18,$O$2,0)*$B19</f>
        <v>0</v>
      </c>
      <c r="AE19">
        <f>VLOOKUP($B$1,数据整理1!$D$12:$R$18,$P$2,0)*$B19</f>
        <v>70.95</v>
      </c>
      <c r="AF19">
        <f>VLOOKUP($B$1,数据整理1!$D$12:$R$18,$Q$2,0)*$B19</f>
        <v>70.95</v>
      </c>
      <c r="AH19">
        <f>VLOOKUP($B$1,数据整理1!$D$20:$R$26,$D$2,0)*$B19</f>
        <v>5046</v>
      </c>
      <c r="AI19">
        <f>VLOOKUP($B$1,数据整理1!$D$20:$R$26,$E$2,0)*$B19</f>
        <v>1923.75</v>
      </c>
      <c r="AJ19">
        <f>VLOOKUP($B$1,数据整理1!$D$20:$R$26,$F$2,0)*$B19</f>
        <v>457.34999999999997</v>
      </c>
      <c r="AK19">
        <f>VLOOKUP($B$1,数据整理1!$D$20:$R$26,$G$2,0)*$B19</f>
        <v>678.15</v>
      </c>
      <c r="AL19">
        <f>VLOOKUP($B$1,数据整理1!$D$20:$R$26,$H$2,0)*$B19</f>
        <v>15</v>
      </c>
      <c r="AM19">
        <f>VLOOKUP($B$1,数据整理1!$D$20:$R$26,$I$2,0)*$B19</f>
        <v>15</v>
      </c>
      <c r="AN19">
        <f>VLOOKUP($B$1,数据整理1!$D$20:$R$26,$J$2,0)*$B19</f>
        <v>15</v>
      </c>
      <c r="AO19">
        <f>VLOOKUP($B$1,数据整理1!$D$20:$R$26,$K$2,0)*$B19</f>
        <v>15</v>
      </c>
      <c r="AP19">
        <f>VLOOKUP($B$1,数据整理1!$D$20:$R$26,$L$2,0)*$B19</f>
        <v>15</v>
      </c>
      <c r="AQ19">
        <f>VLOOKUP($B$1,数据整理1!$D$20:$R$26,$M$2,0)*$B19</f>
        <v>15</v>
      </c>
      <c r="AR19">
        <f>VLOOKUP($B$1,数据整理1!$D$20:$R$26,$N$2,0)*$B19</f>
        <v>600</v>
      </c>
      <c r="AS19">
        <f>VLOOKUP($B$1,数据整理1!$D$20:$R$26,$O$2,0)*$B19</f>
        <v>0</v>
      </c>
      <c r="AT19">
        <f>VLOOKUP($B$1,数据整理1!$D$20:$R$26,$P$2,0)*$B19</f>
        <v>70.95</v>
      </c>
      <c r="AU19">
        <f>VLOOKUP($B$1,数据整理1!$D$20:$R$26,$Q$2,0)*$B19</f>
        <v>70.95</v>
      </c>
    </row>
    <row r="20" spans="2:47" x14ac:dyDescent="0.2">
      <c r="B20">
        <v>16</v>
      </c>
      <c r="D20">
        <f>VLOOKUP($B$1,数据整理1!$D$4:$R$10,$D$2,0)*$B20</f>
        <v>6736</v>
      </c>
      <c r="E20">
        <f>VLOOKUP($B$1,数据整理1!$D$4:$R$10,$E$2,0)*$B20</f>
        <v>1856</v>
      </c>
      <c r="F20">
        <f>VLOOKUP($B$1,数据整理1!$D$4:$R$10,$F$2,0)*$B20</f>
        <v>1008</v>
      </c>
      <c r="G20">
        <f>VLOOKUP($B$1,数据整理1!$D$4:$R$10,$G$2,0)*$B20</f>
        <v>672</v>
      </c>
      <c r="H20">
        <f>VLOOKUP($B$1,数据整理1!$D$4:$R$10,$H$2,0)*$B20</f>
        <v>16</v>
      </c>
      <c r="I20">
        <f>VLOOKUP($B$1,数据整理1!$D$4:$R$10,$I$2,0)*$B20</f>
        <v>16</v>
      </c>
      <c r="J20">
        <f>VLOOKUP($B$1,数据整理1!$D$4:$R$10,$J$2,0)*$B20</f>
        <v>16</v>
      </c>
      <c r="K20">
        <f>VLOOKUP($B$1,数据整理1!$D$4:$R$10,$K$2,0)*$B20</f>
        <v>16</v>
      </c>
      <c r="L20">
        <f>VLOOKUP($B$1,数据整理1!$D$4:$R$10,$L$2,0)*$B20</f>
        <v>16</v>
      </c>
      <c r="M20">
        <f>VLOOKUP($B$1,数据整理1!$D$4:$R$10,$M$2,0)*$B20</f>
        <v>16</v>
      </c>
      <c r="N20">
        <f>VLOOKUP($B$1,数据整理1!$D$4:$R$10,$N$2,0)*$B20</f>
        <v>1600</v>
      </c>
      <c r="O20">
        <f>VLOOKUP($B$1,数据整理1!$D$4:$R$10,$O$2,0)*$B20</f>
        <v>0</v>
      </c>
      <c r="P20">
        <f>VLOOKUP($B$1,数据整理1!$D$4:$R$10,$P$2,0)*$B20</f>
        <v>75.680000000000007</v>
      </c>
      <c r="Q20">
        <f>VLOOKUP($B$1,数据整理1!$D$4:$R$10,$Q$2,0)*$B20</f>
        <v>75.680000000000007</v>
      </c>
      <c r="S20">
        <f>VLOOKUP($B$1,数据整理1!$D$12:$R$18,$D$2,0)*$B20</f>
        <v>6048</v>
      </c>
      <c r="T20">
        <f>VLOOKUP($B$1,数据整理1!$D$12:$R$18,$E$2,0)*$B20</f>
        <v>1936</v>
      </c>
      <c r="U20">
        <f>VLOOKUP($B$1,数据整理1!$D$12:$R$18,$F$2,0)*$B20</f>
        <v>800</v>
      </c>
      <c r="V20">
        <f>VLOOKUP($B$1,数据整理1!$D$12:$R$18,$G$2,0)*$B20</f>
        <v>544</v>
      </c>
      <c r="W20">
        <f>VLOOKUP($B$1,数据整理1!$D$12:$R$18,$H$2,0)*$B20</f>
        <v>16</v>
      </c>
      <c r="X20">
        <f>VLOOKUP($B$1,数据整理1!$D$12:$R$18,$I$2,0)*$B20</f>
        <v>16</v>
      </c>
      <c r="Y20">
        <f>VLOOKUP($B$1,数据整理1!$D$12:$R$18,$J$2,0)*$B20</f>
        <v>16</v>
      </c>
      <c r="Z20">
        <f>VLOOKUP($B$1,数据整理1!$D$12:$R$18,$K$2,0)*$B20</f>
        <v>16</v>
      </c>
      <c r="AA20">
        <f>VLOOKUP($B$1,数据整理1!$D$12:$R$18,$L$2,0)*$B20</f>
        <v>16</v>
      </c>
      <c r="AB20">
        <f>VLOOKUP($B$1,数据整理1!$D$12:$R$18,$M$2,0)*$B20</f>
        <v>16</v>
      </c>
      <c r="AC20">
        <f>VLOOKUP($B$1,数据整理1!$D$12:$R$18,$N$2,0)*$B20</f>
        <v>1280</v>
      </c>
      <c r="AD20">
        <f>VLOOKUP($B$1,数据整理1!$D$12:$R$18,$O$2,0)*$B20</f>
        <v>0</v>
      </c>
      <c r="AE20">
        <f>VLOOKUP($B$1,数据整理1!$D$12:$R$18,$P$2,0)*$B20</f>
        <v>75.680000000000007</v>
      </c>
      <c r="AF20">
        <f>VLOOKUP($B$1,数据整理1!$D$12:$R$18,$Q$2,0)*$B20</f>
        <v>75.680000000000007</v>
      </c>
      <c r="AH20">
        <f>VLOOKUP($B$1,数据整理1!$D$20:$R$26,$D$2,0)*$B20</f>
        <v>5382.4</v>
      </c>
      <c r="AI20">
        <f>VLOOKUP($B$1,数据整理1!$D$20:$R$26,$E$2,0)*$B20</f>
        <v>2052</v>
      </c>
      <c r="AJ20">
        <f>VLOOKUP($B$1,数据整理1!$D$20:$R$26,$F$2,0)*$B20</f>
        <v>487.84</v>
      </c>
      <c r="AK20">
        <f>VLOOKUP($B$1,数据整理1!$D$20:$R$26,$G$2,0)*$B20</f>
        <v>723.36</v>
      </c>
      <c r="AL20">
        <f>VLOOKUP($B$1,数据整理1!$D$20:$R$26,$H$2,0)*$B20</f>
        <v>16</v>
      </c>
      <c r="AM20">
        <f>VLOOKUP($B$1,数据整理1!$D$20:$R$26,$I$2,0)*$B20</f>
        <v>16</v>
      </c>
      <c r="AN20">
        <f>VLOOKUP($B$1,数据整理1!$D$20:$R$26,$J$2,0)*$B20</f>
        <v>16</v>
      </c>
      <c r="AO20">
        <f>VLOOKUP($B$1,数据整理1!$D$20:$R$26,$K$2,0)*$B20</f>
        <v>16</v>
      </c>
      <c r="AP20">
        <f>VLOOKUP($B$1,数据整理1!$D$20:$R$26,$L$2,0)*$B20</f>
        <v>16</v>
      </c>
      <c r="AQ20">
        <f>VLOOKUP($B$1,数据整理1!$D$20:$R$26,$M$2,0)*$B20</f>
        <v>16</v>
      </c>
      <c r="AR20">
        <f>VLOOKUP($B$1,数据整理1!$D$20:$R$26,$N$2,0)*$B20</f>
        <v>640</v>
      </c>
      <c r="AS20">
        <f>VLOOKUP($B$1,数据整理1!$D$20:$R$26,$O$2,0)*$B20</f>
        <v>0</v>
      </c>
      <c r="AT20">
        <f>VLOOKUP($B$1,数据整理1!$D$20:$R$26,$P$2,0)*$B20</f>
        <v>75.680000000000007</v>
      </c>
      <c r="AU20">
        <f>VLOOKUP($B$1,数据整理1!$D$20:$R$26,$Q$2,0)*$B20</f>
        <v>75.680000000000007</v>
      </c>
    </row>
    <row r="21" spans="2:47" x14ac:dyDescent="0.2">
      <c r="B21">
        <v>17</v>
      </c>
      <c r="D21">
        <f>VLOOKUP($B$1,数据整理1!$D$4:$R$10,$D$2,0)*$B21</f>
        <v>7157</v>
      </c>
      <c r="E21">
        <f>VLOOKUP($B$1,数据整理1!$D$4:$R$10,$E$2,0)*$B21</f>
        <v>1972</v>
      </c>
      <c r="F21">
        <f>VLOOKUP($B$1,数据整理1!$D$4:$R$10,$F$2,0)*$B21</f>
        <v>1071</v>
      </c>
      <c r="G21">
        <f>VLOOKUP($B$1,数据整理1!$D$4:$R$10,$G$2,0)*$B21</f>
        <v>714</v>
      </c>
      <c r="H21">
        <f>VLOOKUP($B$1,数据整理1!$D$4:$R$10,$H$2,0)*$B21</f>
        <v>17</v>
      </c>
      <c r="I21">
        <f>VLOOKUP($B$1,数据整理1!$D$4:$R$10,$I$2,0)*$B21</f>
        <v>17</v>
      </c>
      <c r="J21">
        <f>VLOOKUP($B$1,数据整理1!$D$4:$R$10,$J$2,0)*$B21</f>
        <v>17</v>
      </c>
      <c r="K21">
        <f>VLOOKUP($B$1,数据整理1!$D$4:$R$10,$K$2,0)*$B21</f>
        <v>17</v>
      </c>
      <c r="L21">
        <f>VLOOKUP($B$1,数据整理1!$D$4:$R$10,$L$2,0)*$B21</f>
        <v>17</v>
      </c>
      <c r="M21">
        <f>VLOOKUP($B$1,数据整理1!$D$4:$R$10,$M$2,0)*$B21</f>
        <v>17</v>
      </c>
      <c r="N21">
        <f>VLOOKUP($B$1,数据整理1!$D$4:$R$10,$N$2,0)*$B21</f>
        <v>1700</v>
      </c>
      <c r="O21">
        <f>VLOOKUP($B$1,数据整理1!$D$4:$R$10,$O$2,0)*$B21</f>
        <v>0</v>
      </c>
      <c r="P21">
        <f>VLOOKUP($B$1,数据整理1!$D$4:$R$10,$P$2,0)*$B21</f>
        <v>80.410000000000011</v>
      </c>
      <c r="Q21">
        <f>VLOOKUP($B$1,数据整理1!$D$4:$R$10,$Q$2,0)*$B21</f>
        <v>80.410000000000011</v>
      </c>
      <c r="S21">
        <f>VLOOKUP($B$1,数据整理1!$D$12:$R$18,$D$2,0)*$B21</f>
        <v>6426</v>
      </c>
      <c r="T21">
        <f>VLOOKUP($B$1,数据整理1!$D$12:$R$18,$E$2,0)*$B21</f>
        <v>2057</v>
      </c>
      <c r="U21">
        <f>VLOOKUP($B$1,数据整理1!$D$12:$R$18,$F$2,0)*$B21</f>
        <v>850</v>
      </c>
      <c r="V21">
        <f>VLOOKUP($B$1,数据整理1!$D$12:$R$18,$G$2,0)*$B21</f>
        <v>578</v>
      </c>
      <c r="W21">
        <f>VLOOKUP($B$1,数据整理1!$D$12:$R$18,$H$2,0)*$B21</f>
        <v>17</v>
      </c>
      <c r="X21">
        <f>VLOOKUP($B$1,数据整理1!$D$12:$R$18,$I$2,0)*$B21</f>
        <v>17</v>
      </c>
      <c r="Y21">
        <f>VLOOKUP($B$1,数据整理1!$D$12:$R$18,$J$2,0)*$B21</f>
        <v>17</v>
      </c>
      <c r="Z21">
        <f>VLOOKUP($B$1,数据整理1!$D$12:$R$18,$K$2,0)*$B21</f>
        <v>17</v>
      </c>
      <c r="AA21">
        <f>VLOOKUP($B$1,数据整理1!$D$12:$R$18,$L$2,0)*$B21</f>
        <v>17</v>
      </c>
      <c r="AB21">
        <f>VLOOKUP($B$1,数据整理1!$D$12:$R$18,$M$2,0)*$B21</f>
        <v>17</v>
      </c>
      <c r="AC21">
        <f>VLOOKUP($B$1,数据整理1!$D$12:$R$18,$N$2,0)*$B21</f>
        <v>1360</v>
      </c>
      <c r="AD21">
        <f>VLOOKUP($B$1,数据整理1!$D$12:$R$18,$O$2,0)*$B21</f>
        <v>0</v>
      </c>
      <c r="AE21">
        <f>VLOOKUP($B$1,数据整理1!$D$12:$R$18,$P$2,0)*$B21</f>
        <v>80.410000000000011</v>
      </c>
      <c r="AF21">
        <f>VLOOKUP($B$1,数据整理1!$D$12:$R$18,$Q$2,0)*$B21</f>
        <v>80.410000000000011</v>
      </c>
      <c r="AH21">
        <f>VLOOKUP($B$1,数据整理1!$D$20:$R$26,$D$2,0)*$B21</f>
        <v>5718.7999999999993</v>
      </c>
      <c r="AI21">
        <f>VLOOKUP($B$1,数据整理1!$D$20:$R$26,$E$2,0)*$B21</f>
        <v>2180.25</v>
      </c>
      <c r="AJ21">
        <f>VLOOKUP($B$1,数据整理1!$D$20:$R$26,$F$2,0)*$B21</f>
        <v>518.32999999999993</v>
      </c>
      <c r="AK21">
        <f>VLOOKUP($B$1,数据整理1!$D$20:$R$26,$G$2,0)*$B21</f>
        <v>768.57</v>
      </c>
      <c r="AL21">
        <f>VLOOKUP($B$1,数据整理1!$D$20:$R$26,$H$2,0)*$B21</f>
        <v>17</v>
      </c>
      <c r="AM21">
        <f>VLOOKUP($B$1,数据整理1!$D$20:$R$26,$I$2,0)*$B21</f>
        <v>17</v>
      </c>
      <c r="AN21">
        <f>VLOOKUP($B$1,数据整理1!$D$20:$R$26,$J$2,0)*$B21</f>
        <v>17</v>
      </c>
      <c r="AO21">
        <f>VLOOKUP($B$1,数据整理1!$D$20:$R$26,$K$2,0)*$B21</f>
        <v>17</v>
      </c>
      <c r="AP21">
        <f>VLOOKUP($B$1,数据整理1!$D$20:$R$26,$L$2,0)*$B21</f>
        <v>17</v>
      </c>
      <c r="AQ21">
        <f>VLOOKUP($B$1,数据整理1!$D$20:$R$26,$M$2,0)*$B21</f>
        <v>17</v>
      </c>
      <c r="AR21">
        <f>VLOOKUP($B$1,数据整理1!$D$20:$R$26,$N$2,0)*$B21</f>
        <v>680</v>
      </c>
      <c r="AS21">
        <f>VLOOKUP($B$1,数据整理1!$D$20:$R$26,$O$2,0)*$B21</f>
        <v>0</v>
      </c>
      <c r="AT21">
        <f>VLOOKUP($B$1,数据整理1!$D$20:$R$26,$P$2,0)*$B21</f>
        <v>80.410000000000011</v>
      </c>
      <c r="AU21">
        <f>VLOOKUP($B$1,数据整理1!$D$20:$R$26,$Q$2,0)*$B21</f>
        <v>80.410000000000011</v>
      </c>
    </row>
    <row r="22" spans="2:47" x14ac:dyDescent="0.2">
      <c r="B22">
        <v>18</v>
      </c>
      <c r="D22">
        <f>VLOOKUP($B$1,数据整理1!$D$4:$R$10,$D$2,0)*$B22</f>
        <v>7578</v>
      </c>
      <c r="E22">
        <f>VLOOKUP($B$1,数据整理1!$D$4:$R$10,$E$2,0)*$B22</f>
        <v>2088</v>
      </c>
      <c r="F22">
        <f>VLOOKUP($B$1,数据整理1!$D$4:$R$10,$F$2,0)*$B22</f>
        <v>1134</v>
      </c>
      <c r="G22">
        <f>VLOOKUP($B$1,数据整理1!$D$4:$R$10,$G$2,0)*$B22</f>
        <v>756</v>
      </c>
      <c r="H22">
        <f>VLOOKUP($B$1,数据整理1!$D$4:$R$10,$H$2,0)*$B22</f>
        <v>18</v>
      </c>
      <c r="I22">
        <f>VLOOKUP($B$1,数据整理1!$D$4:$R$10,$I$2,0)*$B22</f>
        <v>18</v>
      </c>
      <c r="J22">
        <f>VLOOKUP($B$1,数据整理1!$D$4:$R$10,$J$2,0)*$B22</f>
        <v>18</v>
      </c>
      <c r="K22">
        <f>VLOOKUP($B$1,数据整理1!$D$4:$R$10,$K$2,0)*$B22</f>
        <v>18</v>
      </c>
      <c r="L22">
        <f>VLOOKUP($B$1,数据整理1!$D$4:$R$10,$L$2,0)*$B22</f>
        <v>18</v>
      </c>
      <c r="M22">
        <f>VLOOKUP($B$1,数据整理1!$D$4:$R$10,$M$2,0)*$B22</f>
        <v>18</v>
      </c>
      <c r="N22">
        <f>VLOOKUP($B$1,数据整理1!$D$4:$R$10,$N$2,0)*$B22</f>
        <v>1800</v>
      </c>
      <c r="O22">
        <f>VLOOKUP($B$1,数据整理1!$D$4:$R$10,$O$2,0)*$B22</f>
        <v>0</v>
      </c>
      <c r="P22">
        <f>VLOOKUP($B$1,数据整理1!$D$4:$R$10,$P$2,0)*$B22</f>
        <v>85.140000000000015</v>
      </c>
      <c r="Q22">
        <f>VLOOKUP($B$1,数据整理1!$D$4:$R$10,$Q$2,0)*$B22</f>
        <v>85.140000000000015</v>
      </c>
      <c r="S22">
        <f>VLOOKUP($B$1,数据整理1!$D$12:$R$18,$D$2,0)*$B22</f>
        <v>6804</v>
      </c>
      <c r="T22">
        <f>VLOOKUP($B$1,数据整理1!$D$12:$R$18,$E$2,0)*$B22</f>
        <v>2178</v>
      </c>
      <c r="U22">
        <f>VLOOKUP($B$1,数据整理1!$D$12:$R$18,$F$2,0)*$B22</f>
        <v>900</v>
      </c>
      <c r="V22">
        <f>VLOOKUP($B$1,数据整理1!$D$12:$R$18,$G$2,0)*$B22</f>
        <v>612</v>
      </c>
      <c r="W22">
        <f>VLOOKUP($B$1,数据整理1!$D$12:$R$18,$H$2,0)*$B22</f>
        <v>18</v>
      </c>
      <c r="X22">
        <f>VLOOKUP($B$1,数据整理1!$D$12:$R$18,$I$2,0)*$B22</f>
        <v>18</v>
      </c>
      <c r="Y22">
        <f>VLOOKUP($B$1,数据整理1!$D$12:$R$18,$J$2,0)*$B22</f>
        <v>18</v>
      </c>
      <c r="Z22">
        <f>VLOOKUP($B$1,数据整理1!$D$12:$R$18,$K$2,0)*$B22</f>
        <v>18</v>
      </c>
      <c r="AA22">
        <f>VLOOKUP($B$1,数据整理1!$D$12:$R$18,$L$2,0)*$B22</f>
        <v>18</v>
      </c>
      <c r="AB22">
        <f>VLOOKUP($B$1,数据整理1!$D$12:$R$18,$M$2,0)*$B22</f>
        <v>18</v>
      </c>
      <c r="AC22">
        <f>VLOOKUP($B$1,数据整理1!$D$12:$R$18,$N$2,0)*$B22</f>
        <v>1440</v>
      </c>
      <c r="AD22">
        <f>VLOOKUP($B$1,数据整理1!$D$12:$R$18,$O$2,0)*$B22</f>
        <v>0</v>
      </c>
      <c r="AE22">
        <f>VLOOKUP($B$1,数据整理1!$D$12:$R$18,$P$2,0)*$B22</f>
        <v>85.140000000000015</v>
      </c>
      <c r="AF22">
        <f>VLOOKUP($B$1,数据整理1!$D$12:$R$18,$Q$2,0)*$B22</f>
        <v>85.140000000000015</v>
      </c>
      <c r="AH22">
        <f>VLOOKUP($B$1,数据整理1!$D$20:$R$26,$D$2,0)*$B22</f>
        <v>6055.2</v>
      </c>
      <c r="AI22">
        <f>VLOOKUP($B$1,数据整理1!$D$20:$R$26,$E$2,0)*$B22</f>
        <v>2308.5</v>
      </c>
      <c r="AJ22">
        <f>VLOOKUP($B$1,数据整理1!$D$20:$R$26,$F$2,0)*$B22</f>
        <v>548.81999999999994</v>
      </c>
      <c r="AK22">
        <f>VLOOKUP($B$1,数据整理1!$D$20:$R$26,$G$2,0)*$B22</f>
        <v>813.78</v>
      </c>
      <c r="AL22">
        <f>VLOOKUP($B$1,数据整理1!$D$20:$R$26,$H$2,0)*$B22</f>
        <v>18</v>
      </c>
      <c r="AM22">
        <f>VLOOKUP($B$1,数据整理1!$D$20:$R$26,$I$2,0)*$B22</f>
        <v>18</v>
      </c>
      <c r="AN22">
        <f>VLOOKUP($B$1,数据整理1!$D$20:$R$26,$J$2,0)*$B22</f>
        <v>18</v>
      </c>
      <c r="AO22">
        <f>VLOOKUP($B$1,数据整理1!$D$20:$R$26,$K$2,0)*$B22</f>
        <v>18</v>
      </c>
      <c r="AP22">
        <f>VLOOKUP($B$1,数据整理1!$D$20:$R$26,$L$2,0)*$B22</f>
        <v>18</v>
      </c>
      <c r="AQ22">
        <f>VLOOKUP($B$1,数据整理1!$D$20:$R$26,$M$2,0)*$B22</f>
        <v>18</v>
      </c>
      <c r="AR22">
        <f>VLOOKUP($B$1,数据整理1!$D$20:$R$26,$N$2,0)*$B22</f>
        <v>720</v>
      </c>
      <c r="AS22">
        <f>VLOOKUP($B$1,数据整理1!$D$20:$R$26,$O$2,0)*$B22</f>
        <v>0</v>
      </c>
      <c r="AT22">
        <f>VLOOKUP($B$1,数据整理1!$D$20:$R$26,$P$2,0)*$B22</f>
        <v>85.140000000000015</v>
      </c>
      <c r="AU22">
        <f>VLOOKUP($B$1,数据整理1!$D$20:$R$26,$Q$2,0)*$B22</f>
        <v>85.140000000000015</v>
      </c>
    </row>
    <row r="23" spans="2:47" x14ac:dyDescent="0.2">
      <c r="B23">
        <v>19</v>
      </c>
      <c r="D23">
        <f>VLOOKUP($B$1,数据整理1!$D$4:$R$10,$D$2,0)*$B23</f>
        <v>7999</v>
      </c>
      <c r="E23">
        <f>VLOOKUP($B$1,数据整理1!$D$4:$R$10,$E$2,0)*$B23</f>
        <v>2204</v>
      </c>
      <c r="F23">
        <f>VLOOKUP($B$1,数据整理1!$D$4:$R$10,$F$2,0)*$B23</f>
        <v>1197</v>
      </c>
      <c r="G23">
        <f>VLOOKUP($B$1,数据整理1!$D$4:$R$10,$G$2,0)*$B23</f>
        <v>798</v>
      </c>
      <c r="H23">
        <f>VLOOKUP($B$1,数据整理1!$D$4:$R$10,$H$2,0)*$B23</f>
        <v>19</v>
      </c>
      <c r="I23">
        <f>VLOOKUP($B$1,数据整理1!$D$4:$R$10,$I$2,0)*$B23</f>
        <v>19</v>
      </c>
      <c r="J23">
        <f>VLOOKUP($B$1,数据整理1!$D$4:$R$10,$J$2,0)*$B23</f>
        <v>19</v>
      </c>
      <c r="K23">
        <f>VLOOKUP($B$1,数据整理1!$D$4:$R$10,$K$2,0)*$B23</f>
        <v>19</v>
      </c>
      <c r="L23">
        <f>VLOOKUP($B$1,数据整理1!$D$4:$R$10,$L$2,0)*$B23</f>
        <v>19</v>
      </c>
      <c r="M23">
        <f>VLOOKUP($B$1,数据整理1!$D$4:$R$10,$M$2,0)*$B23</f>
        <v>19</v>
      </c>
      <c r="N23">
        <f>VLOOKUP($B$1,数据整理1!$D$4:$R$10,$N$2,0)*$B23</f>
        <v>1900</v>
      </c>
      <c r="O23">
        <f>VLOOKUP($B$1,数据整理1!$D$4:$R$10,$O$2,0)*$B23</f>
        <v>0</v>
      </c>
      <c r="P23">
        <f>VLOOKUP($B$1,数据整理1!$D$4:$R$10,$P$2,0)*$B23</f>
        <v>89.87</v>
      </c>
      <c r="Q23">
        <f>VLOOKUP($B$1,数据整理1!$D$4:$R$10,$Q$2,0)*$B23</f>
        <v>89.87</v>
      </c>
      <c r="S23">
        <f>VLOOKUP($B$1,数据整理1!$D$12:$R$18,$D$2,0)*$B23</f>
        <v>7182</v>
      </c>
      <c r="T23">
        <f>VLOOKUP($B$1,数据整理1!$D$12:$R$18,$E$2,0)*$B23</f>
        <v>2299</v>
      </c>
      <c r="U23">
        <f>VLOOKUP($B$1,数据整理1!$D$12:$R$18,$F$2,0)*$B23</f>
        <v>950</v>
      </c>
      <c r="V23">
        <f>VLOOKUP($B$1,数据整理1!$D$12:$R$18,$G$2,0)*$B23</f>
        <v>646</v>
      </c>
      <c r="W23">
        <f>VLOOKUP($B$1,数据整理1!$D$12:$R$18,$H$2,0)*$B23</f>
        <v>19</v>
      </c>
      <c r="X23">
        <f>VLOOKUP($B$1,数据整理1!$D$12:$R$18,$I$2,0)*$B23</f>
        <v>19</v>
      </c>
      <c r="Y23">
        <f>VLOOKUP($B$1,数据整理1!$D$12:$R$18,$J$2,0)*$B23</f>
        <v>19</v>
      </c>
      <c r="Z23">
        <f>VLOOKUP($B$1,数据整理1!$D$12:$R$18,$K$2,0)*$B23</f>
        <v>19</v>
      </c>
      <c r="AA23">
        <f>VLOOKUP($B$1,数据整理1!$D$12:$R$18,$L$2,0)*$B23</f>
        <v>19</v>
      </c>
      <c r="AB23">
        <f>VLOOKUP($B$1,数据整理1!$D$12:$R$18,$M$2,0)*$B23</f>
        <v>19</v>
      </c>
      <c r="AC23">
        <f>VLOOKUP($B$1,数据整理1!$D$12:$R$18,$N$2,0)*$B23</f>
        <v>1520</v>
      </c>
      <c r="AD23">
        <f>VLOOKUP($B$1,数据整理1!$D$12:$R$18,$O$2,0)*$B23</f>
        <v>0</v>
      </c>
      <c r="AE23">
        <f>VLOOKUP($B$1,数据整理1!$D$12:$R$18,$P$2,0)*$B23</f>
        <v>89.87</v>
      </c>
      <c r="AF23">
        <f>VLOOKUP($B$1,数据整理1!$D$12:$R$18,$Q$2,0)*$B23</f>
        <v>89.87</v>
      </c>
      <c r="AH23">
        <f>VLOOKUP($B$1,数据整理1!$D$20:$R$26,$D$2,0)*$B23</f>
        <v>6391.5999999999995</v>
      </c>
      <c r="AI23">
        <f>VLOOKUP($B$1,数据整理1!$D$20:$R$26,$E$2,0)*$B23</f>
        <v>2436.75</v>
      </c>
      <c r="AJ23">
        <f>VLOOKUP($B$1,数据整理1!$D$20:$R$26,$F$2,0)*$B23</f>
        <v>579.30999999999995</v>
      </c>
      <c r="AK23">
        <f>VLOOKUP($B$1,数据整理1!$D$20:$R$26,$G$2,0)*$B23</f>
        <v>858.99</v>
      </c>
      <c r="AL23">
        <f>VLOOKUP($B$1,数据整理1!$D$20:$R$26,$H$2,0)*$B23</f>
        <v>19</v>
      </c>
      <c r="AM23">
        <f>VLOOKUP($B$1,数据整理1!$D$20:$R$26,$I$2,0)*$B23</f>
        <v>19</v>
      </c>
      <c r="AN23">
        <f>VLOOKUP($B$1,数据整理1!$D$20:$R$26,$J$2,0)*$B23</f>
        <v>19</v>
      </c>
      <c r="AO23">
        <f>VLOOKUP($B$1,数据整理1!$D$20:$R$26,$K$2,0)*$B23</f>
        <v>19</v>
      </c>
      <c r="AP23">
        <f>VLOOKUP($B$1,数据整理1!$D$20:$R$26,$L$2,0)*$B23</f>
        <v>19</v>
      </c>
      <c r="AQ23">
        <f>VLOOKUP($B$1,数据整理1!$D$20:$R$26,$M$2,0)*$B23</f>
        <v>19</v>
      </c>
      <c r="AR23">
        <f>VLOOKUP($B$1,数据整理1!$D$20:$R$26,$N$2,0)*$B23</f>
        <v>760</v>
      </c>
      <c r="AS23">
        <f>VLOOKUP($B$1,数据整理1!$D$20:$R$26,$O$2,0)*$B23</f>
        <v>0</v>
      </c>
      <c r="AT23">
        <f>VLOOKUP($B$1,数据整理1!$D$20:$R$26,$P$2,0)*$B23</f>
        <v>89.87</v>
      </c>
      <c r="AU23">
        <f>VLOOKUP($B$1,数据整理1!$D$20:$R$26,$Q$2,0)*$B23</f>
        <v>89.87</v>
      </c>
    </row>
    <row r="24" spans="2:47" x14ac:dyDescent="0.2">
      <c r="B24">
        <v>20</v>
      </c>
      <c r="D24">
        <f>VLOOKUP($B$1,数据整理1!$D$4:$R$10,$D$2,0)*$B24</f>
        <v>8420</v>
      </c>
      <c r="E24">
        <f>VLOOKUP($B$1,数据整理1!$D$4:$R$10,$E$2,0)*$B24</f>
        <v>2320</v>
      </c>
      <c r="F24">
        <f>VLOOKUP($B$1,数据整理1!$D$4:$R$10,$F$2,0)*$B24</f>
        <v>1260</v>
      </c>
      <c r="G24">
        <f>VLOOKUP($B$1,数据整理1!$D$4:$R$10,$G$2,0)*$B24</f>
        <v>840</v>
      </c>
      <c r="H24">
        <f>VLOOKUP($B$1,数据整理1!$D$4:$R$10,$H$2,0)*$B24</f>
        <v>20</v>
      </c>
      <c r="I24">
        <f>VLOOKUP($B$1,数据整理1!$D$4:$R$10,$I$2,0)*$B24</f>
        <v>20</v>
      </c>
      <c r="J24">
        <f>VLOOKUP($B$1,数据整理1!$D$4:$R$10,$J$2,0)*$B24</f>
        <v>20</v>
      </c>
      <c r="K24">
        <f>VLOOKUP($B$1,数据整理1!$D$4:$R$10,$K$2,0)*$B24</f>
        <v>20</v>
      </c>
      <c r="L24">
        <f>VLOOKUP($B$1,数据整理1!$D$4:$R$10,$L$2,0)*$B24</f>
        <v>20</v>
      </c>
      <c r="M24">
        <f>VLOOKUP($B$1,数据整理1!$D$4:$R$10,$M$2,0)*$B24</f>
        <v>20</v>
      </c>
      <c r="N24">
        <f>VLOOKUP($B$1,数据整理1!$D$4:$R$10,$N$2,0)*$B24</f>
        <v>2000</v>
      </c>
      <c r="O24">
        <f>VLOOKUP($B$1,数据整理1!$D$4:$R$10,$O$2,0)*$B24</f>
        <v>0</v>
      </c>
      <c r="P24">
        <f>VLOOKUP($B$1,数据整理1!$D$4:$R$10,$P$2,0)*$B24</f>
        <v>94.600000000000009</v>
      </c>
      <c r="Q24">
        <f>VLOOKUP($B$1,数据整理1!$D$4:$R$10,$Q$2,0)*$B24</f>
        <v>94.600000000000009</v>
      </c>
      <c r="S24">
        <f>VLOOKUP($B$1,数据整理1!$D$12:$R$18,$D$2,0)*$B24</f>
        <v>7560</v>
      </c>
      <c r="T24">
        <f>VLOOKUP($B$1,数据整理1!$D$12:$R$18,$E$2,0)*$B24</f>
        <v>2420</v>
      </c>
      <c r="U24">
        <f>VLOOKUP($B$1,数据整理1!$D$12:$R$18,$F$2,0)*$B24</f>
        <v>1000</v>
      </c>
      <c r="V24">
        <f>VLOOKUP($B$1,数据整理1!$D$12:$R$18,$G$2,0)*$B24</f>
        <v>680</v>
      </c>
      <c r="W24">
        <f>VLOOKUP($B$1,数据整理1!$D$12:$R$18,$H$2,0)*$B24</f>
        <v>20</v>
      </c>
      <c r="X24">
        <f>VLOOKUP($B$1,数据整理1!$D$12:$R$18,$I$2,0)*$B24</f>
        <v>20</v>
      </c>
      <c r="Y24">
        <f>VLOOKUP($B$1,数据整理1!$D$12:$R$18,$J$2,0)*$B24</f>
        <v>20</v>
      </c>
      <c r="Z24">
        <f>VLOOKUP($B$1,数据整理1!$D$12:$R$18,$K$2,0)*$B24</f>
        <v>20</v>
      </c>
      <c r="AA24">
        <f>VLOOKUP($B$1,数据整理1!$D$12:$R$18,$L$2,0)*$B24</f>
        <v>20</v>
      </c>
      <c r="AB24">
        <f>VLOOKUP($B$1,数据整理1!$D$12:$R$18,$M$2,0)*$B24</f>
        <v>20</v>
      </c>
      <c r="AC24">
        <f>VLOOKUP($B$1,数据整理1!$D$12:$R$18,$N$2,0)*$B24</f>
        <v>1600</v>
      </c>
      <c r="AD24">
        <f>VLOOKUP($B$1,数据整理1!$D$12:$R$18,$O$2,0)*$B24</f>
        <v>0</v>
      </c>
      <c r="AE24">
        <f>VLOOKUP($B$1,数据整理1!$D$12:$R$18,$P$2,0)*$B24</f>
        <v>94.600000000000009</v>
      </c>
      <c r="AF24">
        <f>VLOOKUP($B$1,数据整理1!$D$12:$R$18,$Q$2,0)*$B24</f>
        <v>94.600000000000009</v>
      </c>
      <c r="AH24">
        <f>VLOOKUP($B$1,数据整理1!$D$20:$R$26,$D$2,0)*$B24</f>
        <v>6728</v>
      </c>
      <c r="AI24">
        <f>VLOOKUP($B$1,数据整理1!$D$20:$R$26,$E$2,0)*$B24</f>
        <v>2565</v>
      </c>
      <c r="AJ24">
        <f>VLOOKUP($B$1,数据整理1!$D$20:$R$26,$F$2,0)*$B24</f>
        <v>609.79999999999995</v>
      </c>
      <c r="AK24">
        <f>VLOOKUP($B$1,数据整理1!$D$20:$R$26,$G$2,0)*$B24</f>
        <v>904.2</v>
      </c>
      <c r="AL24">
        <f>VLOOKUP($B$1,数据整理1!$D$20:$R$26,$H$2,0)*$B24</f>
        <v>20</v>
      </c>
      <c r="AM24">
        <f>VLOOKUP($B$1,数据整理1!$D$20:$R$26,$I$2,0)*$B24</f>
        <v>20</v>
      </c>
      <c r="AN24">
        <f>VLOOKUP($B$1,数据整理1!$D$20:$R$26,$J$2,0)*$B24</f>
        <v>20</v>
      </c>
      <c r="AO24">
        <f>VLOOKUP($B$1,数据整理1!$D$20:$R$26,$K$2,0)*$B24</f>
        <v>20</v>
      </c>
      <c r="AP24">
        <f>VLOOKUP($B$1,数据整理1!$D$20:$R$26,$L$2,0)*$B24</f>
        <v>20</v>
      </c>
      <c r="AQ24">
        <f>VLOOKUP($B$1,数据整理1!$D$20:$R$26,$M$2,0)*$B24</f>
        <v>20</v>
      </c>
      <c r="AR24">
        <f>VLOOKUP($B$1,数据整理1!$D$20:$R$26,$N$2,0)*$B24</f>
        <v>800</v>
      </c>
      <c r="AS24">
        <f>VLOOKUP($B$1,数据整理1!$D$20:$R$26,$O$2,0)*$B24</f>
        <v>0</v>
      </c>
      <c r="AT24">
        <f>VLOOKUP($B$1,数据整理1!$D$20:$R$26,$P$2,0)*$B24</f>
        <v>94.600000000000009</v>
      </c>
      <c r="AU24">
        <f>VLOOKUP($B$1,数据整理1!$D$20:$R$26,$Q$2,0)*$B24</f>
        <v>94.600000000000009</v>
      </c>
    </row>
    <row r="25" spans="2:47" x14ac:dyDescent="0.2">
      <c r="B25">
        <v>21</v>
      </c>
      <c r="D25">
        <f>VLOOKUP($B$1,数据整理1!$D$4:$R$10,$D$2,0)*$B25</f>
        <v>8841</v>
      </c>
      <c r="E25">
        <f>VLOOKUP($B$1,数据整理1!$D$4:$R$10,$E$2,0)*$B25</f>
        <v>2436</v>
      </c>
      <c r="F25">
        <f>VLOOKUP($B$1,数据整理1!$D$4:$R$10,$F$2,0)*$B25</f>
        <v>1323</v>
      </c>
      <c r="G25">
        <f>VLOOKUP($B$1,数据整理1!$D$4:$R$10,$G$2,0)*$B25</f>
        <v>882</v>
      </c>
      <c r="H25">
        <f>VLOOKUP($B$1,数据整理1!$D$4:$R$10,$H$2,0)*$B25</f>
        <v>21</v>
      </c>
      <c r="I25">
        <f>VLOOKUP($B$1,数据整理1!$D$4:$R$10,$I$2,0)*$B25</f>
        <v>21</v>
      </c>
      <c r="J25">
        <f>VLOOKUP($B$1,数据整理1!$D$4:$R$10,$J$2,0)*$B25</f>
        <v>21</v>
      </c>
      <c r="K25">
        <f>VLOOKUP($B$1,数据整理1!$D$4:$R$10,$K$2,0)*$B25</f>
        <v>21</v>
      </c>
      <c r="L25">
        <f>VLOOKUP($B$1,数据整理1!$D$4:$R$10,$L$2,0)*$B25</f>
        <v>21</v>
      </c>
      <c r="M25">
        <f>VLOOKUP($B$1,数据整理1!$D$4:$R$10,$M$2,0)*$B25</f>
        <v>21</v>
      </c>
      <c r="N25">
        <f>VLOOKUP($B$1,数据整理1!$D$4:$R$10,$N$2,0)*$B25</f>
        <v>2100</v>
      </c>
      <c r="O25">
        <f>VLOOKUP($B$1,数据整理1!$D$4:$R$10,$O$2,0)*$B25</f>
        <v>0</v>
      </c>
      <c r="P25">
        <f>VLOOKUP($B$1,数据整理1!$D$4:$R$10,$P$2,0)*$B25</f>
        <v>99.330000000000013</v>
      </c>
      <c r="Q25">
        <f>VLOOKUP($B$1,数据整理1!$D$4:$R$10,$Q$2,0)*$B25</f>
        <v>99.330000000000013</v>
      </c>
      <c r="S25">
        <f>VLOOKUP($B$1,数据整理1!$D$12:$R$18,$D$2,0)*$B25</f>
        <v>7938</v>
      </c>
      <c r="T25">
        <f>VLOOKUP($B$1,数据整理1!$D$12:$R$18,$E$2,0)*$B25</f>
        <v>2541</v>
      </c>
      <c r="U25">
        <f>VLOOKUP($B$1,数据整理1!$D$12:$R$18,$F$2,0)*$B25</f>
        <v>1050</v>
      </c>
      <c r="V25">
        <f>VLOOKUP($B$1,数据整理1!$D$12:$R$18,$G$2,0)*$B25</f>
        <v>714</v>
      </c>
      <c r="W25">
        <f>VLOOKUP($B$1,数据整理1!$D$12:$R$18,$H$2,0)*$B25</f>
        <v>21</v>
      </c>
      <c r="X25">
        <f>VLOOKUP($B$1,数据整理1!$D$12:$R$18,$I$2,0)*$B25</f>
        <v>21</v>
      </c>
      <c r="Y25">
        <f>VLOOKUP($B$1,数据整理1!$D$12:$R$18,$J$2,0)*$B25</f>
        <v>21</v>
      </c>
      <c r="Z25">
        <f>VLOOKUP($B$1,数据整理1!$D$12:$R$18,$K$2,0)*$B25</f>
        <v>21</v>
      </c>
      <c r="AA25">
        <f>VLOOKUP($B$1,数据整理1!$D$12:$R$18,$L$2,0)*$B25</f>
        <v>21</v>
      </c>
      <c r="AB25">
        <f>VLOOKUP($B$1,数据整理1!$D$12:$R$18,$M$2,0)*$B25</f>
        <v>21</v>
      </c>
      <c r="AC25">
        <f>VLOOKUP($B$1,数据整理1!$D$12:$R$18,$N$2,0)*$B25</f>
        <v>1680</v>
      </c>
      <c r="AD25">
        <f>VLOOKUP($B$1,数据整理1!$D$12:$R$18,$O$2,0)*$B25</f>
        <v>0</v>
      </c>
      <c r="AE25">
        <f>VLOOKUP($B$1,数据整理1!$D$12:$R$18,$P$2,0)*$B25</f>
        <v>99.330000000000013</v>
      </c>
      <c r="AF25">
        <f>VLOOKUP($B$1,数据整理1!$D$12:$R$18,$Q$2,0)*$B25</f>
        <v>99.330000000000013</v>
      </c>
      <c r="AH25">
        <f>VLOOKUP($B$1,数据整理1!$D$20:$R$26,$D$2,0)*$B25</f>
        <v>7064.4</v>
      </c>
      <c r="AI25">
        <f>VLOOKUP($B$1,数据整理1!$D$20:$R$26,$E$2,0)*$B25</f>
        <v>2693.25</v>
      </c>
      <c r="AJ25">
        <f>VLOOKUP($B$1,数据整理1!$D$20:$R$26,$F$2,0)*$B25</f>
        <v>640.29</v>
      </c>
      <c r="AK25">
        <f>VLOOKUP($B$1,数据整理1!$D$20:$R$26,$G$2,0)*$B25</f>
        <v>949.41</v>
      </c>
      <c r="AL25">
        <f>VLOOKUP($B$1,数据整理1!$D$20:$R$26,$H$2,0)*$B25</f>
        <v>21</v>
      </c>
      <c r="AM25">
        <f>VLOOKUP($B$1,数据整理1!$D$20:$R$26,$I$2,0)*$B25</f>
        <v>21</v>
      </c>
      <c r="AN25">
        <f>VLOOKUP($B$1,数据整理1!$D$20:$R$26,$J$2,0)*$B25</f>
        <v>21</v>
      </c>
      <c r="AO25">
        <f>VLOOKUP($B$1,数据整理1!$D$20:$R$26,$K$2,0)*$B25</f>
        <v>21</v>
      </c>
      <c r="AP25">
        <f>VLOOKUP($B$1,数据整理1!$D$20:$R$26,$L$2,0)*$B25</f>
        <v>21</v>
      </c>
      <c r="AQ25">
        <f>VLOOKUP($B$1,数据整理1!$D$20:$R$26,$M$2,0)*$B25</f>
        <v>21</v>
      </c>
      <c r="AR25">
        <f>VLOOKUP($B$1,数据整理1!$D$20:$R$26,$N$2,0)*$B25</f>
        <v>840</v>
      </c>
      <c r="AS25">
        <f>VLOOKUP($B$1,数据整理1!$D$20:$R$26,$O$2,0)*$B25</f>
        <v>0</v>
      </c>
      <c r="AT25">
        <f>VLOOKUP($B$1,数据整理1!$D$20:$R$26,$P$2,0)*$B25</f>
        <v>99.330000000000013</v>
      </c>
      <c r="AU25">
        <f>VLOOKUP($B$1,数据整理1!$D$20:$R$26,$Q$2,0)*$B25</f>
        <v>99.330000000000013</v>
      </c>
    </row>
    <row r="26" spans="2:47" x14ac:dyDescent="0.2">
      <c r="B26">
        <v>22</v>
      </c>
      <c r="D26">
        <f>VLOOKUP($B$1,数据整理1!$D$4:$R$10,$D$2,0)*$B26</f>
        <v>9262</v>
      </c>
      <c r="E26">
        <f>VLOOKUP($B$1,数据整理1!$D$4:$R$10,$E$2,0)*$B26</f>
        <v>2552</v>
      </c>
      <c r="F26">
        <f>VLOOKUP($B$1,数据整理1!$D$4:$R$10,$F$2,0)*$B26</f>
        <v>1386</v>
      </c>
      <c r="G26">
        <f>VLOOKUP($B$1,数据整理1!$D$4:$R$10,$G$2,0)*$B26</f>
        <v>924</v>
      </c>
      <c r="H26">
        <f>VLOOKUP($B$1,数据整理1!$D$4:$R$10,$H$2,0)*$B26</f>
        <v>22</v>
      </c>
      <c r="I26">
        <f>VLOOKUP($B$1,数据整理1!$D$4:$R$10,$I$2,0)*$B26</f>
        <v>22</v>
      </c>
      <c r="J26">
        <f>VLOOKUP($B$1,数据整理1!$D$4:$R$10,$J$2,0)*$B26</f>
        <v>22</v>
      </c>
      <c r="K26">
        <f>VLOOKUP($B$1,数据整理1!$D$4:$R$10,$K$2,0)*$B26</f>
        <v>22</v>
      </c>
      <c r="L26">
        <f>VLOOKUP($B$1,数据整理1!$D$4:$R$10,$L$2,0)*$B26</f>
        <v>22</v>
      </c>
      <c r="M26">
        <f>VLOOKUP($B$1,数据整理1!$D$4:$R$10,$M$2,0)*$B26</f>
        <v>22</v>
      </c>
      <c r="N26">
        <f>VLOOKUP($B$1,数据整理1!$D$4:$R$10,$N$2,0)*$B26</f>
        <v>2200</v>
      </c>
      <c r="O26">
        <f>VLOOKUP($B$1,数据整理1!$D$4:$R$10,$O$2,0)*$B26</f>
        <v>0</v>
      </c>
      <c r="P26">
        <f>VLOOKUP($B$1,数据整理1!$D$4:$R$10,$P$2,0)*$B26</f>
        <v>104.06</v>
      </c>
      <c r="Q26">
        <f>VLOOKUP($B$1,数据整理1!$D$4:$R$10,$Q$2,0)*$B26</f>
        <v>104.06</v>
      </c>
      <c r="S26">
        <f>VLOOKUP($B$1,数据整理1!$D$12:$R$18,$D$2,0)*$B26</f>
        <v>8316</v>
      </c>
      <c r="T26">
        <f>VLOOKUP($B$1,数据整理1!$D$12:$R$18,$E$2,0)*$B26</f>
        <v>2662</v>
      </c>
      <c r="U26">
        <f>VLOOKUP($B$1,数据整理1!$D$12:$R$18,$F$2,0)*$B26</f>
        <v>1100</v>
      </c>
      <c r="V26">
        <f>VLOOKUP($B$1,数据整理1!$D$12:$R$18,$G$2,0)*$B26</f>
        <v>748</v>
      </c>
      <c r="W26">
        <f>VLOOKUP($B$1,数据整理1!$D$12:$R$18,$H$2,0)*$B26</f>
        <v>22</v>
      </c>
      <c r="X26">
        <f>VLOOKUP($B$1,数据整理1!$D$12:$R$18,$I$2,0)*$B26</f>
        <v>22</v>
      </c>
      <c r="Y26">
        <f>VLOOKUP($B$1,数据整理1!$D$12:$R$18,$J$2,0)*$B26</f>
        <v>22</v>
      </c>
      <c r="Z26">
        <f>VLOOKUP($B$1,数据整理1!$D$12:$R$18,$K$2,0)*$B26</f>
        <v>22</v>
      </c>
      <c r="AA26">
        <f>VLOOKUP($B$1,数据整理1!$D$12:$R$18,$L$2,0)*$B26</f>
        <v>22</v>
      </c>
      <c r="AB26">
        <f>VLOOKUP($B$1,数据整理1!$D$12:$R$18,$M$2,0)*$B26</f>
        <v>22</v>
      </c>
      <c r="AC26">
        <f>VLOOKUP($B$1,数据整理1!$D$12:$R$18,$N$2,0)*$B26</f>
        <v>1760</v>
      </c>
      <c r="AD26">
        <f>VLOOKUP($B$1,数据整理1!$D$12:$R$18,$O$2,0)*$B26</f>
        <v>0</v>
      </c>
      <c r="AE26">
        <f>VLOOKUP($B$1,数据整理1!$D$12:$R$18,$P$2,0)*$B26</f>
        <v>104.06</v>
      </c>
      <c r="AF26">
        <f>VLOOKUP($B$1,数据整理1!$D$12:$R$18,$Q$2,0)*$B26</f>
        <v>104.06</v>
      </c>
      <c r="AH26">
        <f>VLOOKUP($B$1,数据整理1!$D$20:$R$26,$D$2,0)*$B26</f>
        <v>7400.7999999999993</v>
      </c>
      <c r="AI26">
        <f>VLOOKUP($B$1,数据整理1!$D$20:$R$26,$E$2,0)*$B26</f>
        <v>2821.5</v>
      </c>
      <c r="AJ26">
        <f>VLOOKUP($B$1,数据整理1!$D$20:$R$26,$F$2,0)*$B26</f>
        <v>670.78</v>
      </c>
      <c r="AK26">
        <f>VLOOKUP($B$1,数据整理1!$D$20:$R$26,$G$2,0)*$B26</f>
        <v>994.62</v>
      </c>
      <c r="AL26">
        <f>VLOOKUP($B$1,数据整理1!$D$20:$R$26,$H$2,0)*$B26</f>
        <v>22</v>
      </c>
      <c r="AM26">
        <f>VLOOKUP($B$1,数据整理1!$D$20:$R$26,$I$2,0)*$B26</f>
        <v>22</v>
      </c>
      <c r="AN26">
        <f>VLOOKUP($B$1,数据整理1!$D$20:$R$26,$J$2,0)*$B26</f>
        <v>22</v>
      </c>
      <c r="AO26">
        <f>VLOOKUP($B$1,数据整理1!$D$20:$R$26,$K$2,0)*$B26</f>
        <v>22</v>
      </c>
      <c r="AP26">
        <f>VLOOKUP($B$1,数据整理1!$D$20:$R$26,$L$2,0)*$B26</f>
        <v>22</v>
      </c>
      <c r="AQ26">
        <f>VLOOKUP($B$1,数据整理1!$D$20:$R$26,$M$2,0)*$B26</f>
        <v>22</v>
      </c>
      <c r="AR26">
        <f>VLOOKUP($B$1,数据整理1!$D$20:$R$26,$N$2,0)*$B26</f>
        <v>880</v>
      </c>
      <c r="AS26">
        <f>VLOOKUP($B$1,数据整理1!$D$20:$R$26,$O$2,0)*$B26</f>
        <v>0</v>
      </c>
      <c r="AT26">
        <f>VLOOKUP($B$1,数据整理1!$D$20:$R$26,$P$2,0)*$B26</f>
        <v>104.06</v>
      </c>
      <c r="AU26">
        <f>VLOOKUP($B$1,数据整理1!$D$20:$R$26,$Q$2,0)*$B26</f>
        <v>104.06</v>
      </c>
    </row>
    <row r="27" spans="2:47" x14ac:dyDescent="0.2">
      <c r="B27">
        <v>23</v>
      </c>
      <c r="D27">
        <f>VLOOKUP($B$1,数据整理1!$D$4:$R$10,$D$2,0)*$B27</f>
        <v>9683</v>
      </c>
      <c r="E27">
        <f>VLOOKUP($B$1,数据整理1!$D$4:$R$10,$E$2,0)*$B27</f>
        <v>2668</v>
      </c>
      <c r="F27">
        <f>VLOOKUP($B$1,数据整理1!$D$4:$R$10,$F$2,0)*$B27</f>
        <v>1449</v>
      </c>
      <c r="G27">
        <f>VLOOKUP($B$1,数据整理1!$D$4:$R$10,$G$2,0)*$B27</f>
        <v>966</v>
      </c>
      <c r="H27">
        <f>VLOOKUP($B$1,数据整理1!$D$4:$R$10,$H$2,0)*$B27</f>
        <v>23</v>
      </c>
      <c r="I27">
        <f>VLOOKUP($B$1,数据整理1!$D$4:$R$10,$I$2,0)*$B27</f>
        <v>23</v>
      </c>
      <c r="J27">
        <f>VLOOKUP($B$1,数据整理1!$D$4:$R$10,$J$2,0)*$B27</f>
        <v>23</v>
      </c>
      <c r="K27">
        <f>VLOOKUP($B$1,数据整理1!$D$4:$R$10,$K$2,0)*$B27</f>
        <v>23</v>
      </c>
      <c r="L27">
        <f>VLOOKUP($B$1,数据整理1!$D$4:$R$10,$L$2,0)*$B27</f>
        <v>23</v>
      </c>
      <c r="M27">
        <f>VLOOKUP($B$1,数据整理1!$D$4:$R$10,$M$2,0)*$B27</f>
        <v>23</v>
      </c>
      <c r="N27">
        <f>VLOOKUP($B$1,数据整理1!$D$4:$R$10,$N$2,0)*$B27</f>
        <v>2300</v>
      </c>
      <c r="O27">
        <f>VLOOKUP($B$1,数据整理1!$D$4:$R$10,$O$2,0)*$B27</f>
        <v>0</v>
      </c>
      <c r="P27">
        <f>VLOOKUP($B$1,数据整理1!$D$4:$R$10,$P$2,0)*$B27</f>
        <v>108.79</v>
      </c>
      <c r="Q27">
        <f>VLOOKUP($B$1,数据整理1!$D$4:$R$10,$Q$2,0)*$B27</f>
        <v>108.79</v>
      </c>
      <c r="S27">
        <f>VLOOKUP($B$1,数据整理1!$D$12:$R$18,$D$2,0)*$B27</f>
        <v>8694</v>
      </c>
      <c r="T27">
        <f>VLOOKUP($B$1,数据整理1!$D$12:$R$18,$E$2,0)*$B27</f>
        <v>2783</v>
      </c>
      <c r="U27">
        <f>VLOOKUP($B$1,数据整理1!$D$12:$R$18,$F$2,0)*$B27</f>
        <v>1150</v>
      </c>
      <c r="V27">
        <f>VLOOKUP($B$1,数据整理1!$D$12:$R$18,$G$2,0)*$B27</f>
        <v>782</v>
      </c>
      <c r="W27">
        <f>VLOOKUP($B$1,数据整理1!$D$12:$R$18,$H$2,0)*$B27</f>
        <v>23</v>
      </c>
      <c r="X27">
        <f>VLOOKUP($B$1,数据整理1!$D$12:$R$18,$I$2,0)*$B27</f>
        <v>23</v>
      </c>
      <c r="Y27">
        <f>VLOOKUP($B$1,数据整理1!$D$12:$R$18,$J$2,0)*$B27</f>
        <v>23</v>
      </c>
      <c r="Z27">
        <f>VLOOKUP($B$1,数据整理1!$D$12:$R$18,$K$2,0)*$B27</f>
        <v>23</v>
      </c>
      <c r="AA27">
        <f>VLOOKUP($B$1,数据整理1!$D$12:$R$18,$L$2,0)*$B27</f>
        <v>23</v>
      </c>
      <c r="AB27">
        <f>VLOOKUP($B$1,数据整理1!$D$12:$R$18,$M$2,0)*$B27</f>
        <v>23</v>
      </c>
      <c r="AC27">
        <f>VLOOKUP($B$1,数据整理1!$D$12:$R$18,$N$2,0)*$B27</f>
        <v>1840</v>
      </c>
      <c r="AD27">
        <f>VLOOKUP($B$1,数据整理1!$D$12:$R$18,$O$2,0)*$B27</f>
        <v>0</v>
      </c>
      <c r="AE27">
        <f>VLOOKUP($B$1,数据整理1!$D$12:$R$18,$P$2,0)*$B27</f>
        <v>108.79</v>
      </c>
      <c r="AF27">
        <f>VLOOKUP($B$1,数据整理1!$D$12:$R$18,$Q$2,0)*$B27</f>
        <v>108.79</v>
      </c>
      <c r="AH27">
        <f>VLOOKUP($B$1,数据整理1!$D$20:$R$26,$D$2,0)*$B27</f>
        <v>7737.2</v>
      </c>
      <c r="AI27">
        <f>VLOOKUP($B$1,数据整理1!$D$20:$R$26,$E$2,0)*$B27</f>
        <v>2949.75</v>
      </c>
      <c r="AJ27">
        <f>VLOOKUP($B$1,数据整理1!$D$20:$R$26,$F$2,0)*$B27</f>
        <v>701.27</v>
      </c>
      <c r="AK27">
        <f>VLOOKUP($B$1,数据整理1!$D$20:$R$26,$G$2,0)*$B27</f>
        <v>1039.83</v>
      </c>
      <c r="AL27">
        <f>VLOOKUP($B$1,数据整理1!$D$20:$R$26,$H$2,0)*$B27</f>
        <v>23</v>
      </c>
      <c r="AM27">
        <f>VLOOKUP($B$1,数据整理1!$D$20:$R$26,$I$2,0)*$B27</f>
        <v>23</v>
      </c>
      <c r="AN27">
        <f>VLOOKUP($B$1,数据整理1!$D$20:$R$26,$J$2,0)*$B27</f>
        <v>23</v>
      </c>
      <c r="AO27">
        <f>VLOOKUP($B$1,数据整理1!$D$20:$R$26,$K$2,0)*$B27</f>
        <v>23</v>
      </c>
      <c r="AP27">
        <f>VLOOKUP($B$1,数据整理1!$D$20:$R$26,$L$2,0)*$B27</f>
        <v>23</v>
      </c>
      <c r="AQ27">
        <f>VLOOKUP($B$1,数据整理1!$D$20:$R$26,$M$2,0)*$B27</f>
        <v>23</v>
      </c>
      <c r="AR27">
        <f>VLOOKUP($B$1,数据整理1!$D$20:$R$26,$N$2,0)*$B27</f>
        <v>920</v>
      </c>
      <c r="AS27">
        <f>VLOOKUP($B$1,数据整理1!$D$20:$R$26,$O$2,0)*$B27</f>
        <v>0</v>
      </c>
      <c r="AT27">
        <f>VLOOKUP($B$1,数据整理1!$D$20:$R$26,$P$2,0)*$B27</f>
        <v>108.79</v>
      </c>
      <c r="AU27">
        <f>VLOOKUP($B$1,数据整理1!$D$20:$R$26,$Q$2,0)*$B27</f>
        <v>108.79</v>
      </c>
    </row>
    <row r="28" spans="2:47" x14ac:dyDescent="0.2">
      <c r="B28">
        <v>24</v>
      </c>
      <c r="D28">
        <f>VLOOKUP($B$1,数据整理1!$D$4:$R$10,$D$2,0)*$B28</f>
        <v>10104</v>
      </c>
      <c r="E28">
        <f>VLOOKUP($B$1,数据整理1!$D$4:$R$10,$E$2,0)*$B28</f>
        <v>2784</v>
      </c>
      <c r="F28">
        <f>VLOOKUP($B$1,数据整理1!$D$4:$R$10,$F$2,0)*$B28</f>
        <v>1512</v>
      </c>
      <c r="G28">
        <f>VLOOKUP($B$1,数据整理1!$D$4:$R$10,$G$2,0)*$B28</f>
        <v>1008</v>
      </c>
      <c r="H28">
        <f>VLOOKUP($B$1,数据整理1!$D$4:$R$10,$H$2,0)*$B28</f>
        <v>24</v>
      </c>
      <c r="I28">
        <f>VLOOKUP($B$1,数据整理1!$D$4:$R$10,$I$2,0)*$B28</f>
        <v>24</v>
      </c>
      <c r="J28">
        <f>VLOOKUP($B$1,数据整理1!$D$4:$R$10,$J$2,0)*$B28</f>
        <v>24</v>
      </c>
      <c r="K28">
        <f>VLOOKUP($B$1,数据整理1!$D$4:$R$10,$K$2,0)*$B28</f>
        <v>24</v>
      </c>
      <c r="L28">
        <f>VLOOKUP($B$1,数据整理1!$D$4:$R$10,$L$2,0)*$B28</f>
        <v>24</v>
      </c>
      <c r="M28">
        <f>VLOOKUP($B$1,数据整理1!$D$4:$R$10,$M$2,0)*$B28</f>
        <v>24</v>
      </c>
      <c r="N28">
        <f>VLOOKUP($B$1,数据整理1!$D$4:$R$10,$N$2,0)*$B28</f>
        <v>2400</v>
      </c>
      <c r="O28">
        <f>VLOOKUP($B$1,数据整理1!$D$4:$R$10,$O$2,0)*$B28</f>
        <v>0</v>
      </c>
      <c r="P28">
        <f>VLOOKUP($B$1,数据整理1!$D$4:$R$10,$P$2,0)*$B28</f>
        <v>113.52000000000001</v>
      </c>
      <c r="Q28">
        <f>VLOOKUP($B$1,数据整理1!$D$4:$R$10,$Q$2,0)*$B28</f>
        <v>113.52000000000001</v>
      </c>
      <c r="S28">
        <f>VLOOKUP($B$1,数据整理1!$D$12:$R$18,$D$2,0)*$B28</f>
        <v>9072</v>
      </c>
      <c r="T28">
        <f>VLOOKUP($B$1,数据整理1!$D$12:$R$18,$E$2,0)*$B28</f>
        <v>2904</v>
      </c>
      <c r="U28">
        <f>VLOOKUP($B$1,数据整理1!$D$12:$R$18,$F$2,0)*$B28</f>
        <v>1200</v>
      </c>
      <c r="V28">
        <f>VLOOKUP($B$1,数据整理1!$D$12:$R$18,$G$2,0)*$B28</f>
        <v>816</v>
      </c>
      <c r="W28">
        <f>VLOOKUP($B$1,数据整理1!$D$12:$R$18,$H$2,0)*$B28</f>
        <v>24</v>
      </c>
      <c r="X28">
        <f>VLOOKUP($B$1,数据整理1!$D$12:$R$18,$I$2,0)*$B28</f>
        <v>24</v>
      </c>
      <c r="Y28">
        <f>VLOOKUP($B$1,数据整理1!$D$12:$R$18,$J$2,0)*$B28</f>
        <v>24</v>
      </c>
      <c r="Z28">
        <f>VLOOKUP($B$1,数据整理1!$D$12:$R$18,$K$2,0)*$B28</f>
        <v>24</v>
      </c>
      <c r="AA28">
        <f>VLOOKUP($B$1,数据整理1!$D$12:$R$18,$L$2,0)*$B28</f>
        <v>24</v>
      </c>
      <c r="AB28">
        <f>VLOOKUP($B$1,数据整理1!$D$12:$R$18,$M$2,0)*$B28</f>
        <v>24</v>
      </c>
      <c r="AC28">
        <f>VLOOKUP($B$1,数据整理1!$D$12:$R$18,$N$2,0)*$B28</f>
        <v>1920</v>
      </c>
      <c r="AD28">
        <f>VLOOKUP($B$1,数据整理1!$D$12:$R$18,$O$2,0)*$B28</f>
        <v>0</v>
      </c>
      <c r="AE28">
        <f>VLOOKUP($B$1,数据整理1!$D$12:$R$18,$P$2,0)*$B28</f>
        <v>113.52000000000001</v>
      </c>
      <c r="AF28">
        <f>VLOOKUP($B$1,数据整理1!$D$12:$R$18,$Q$2,0)*$B28</f>
        <v>113.52000000000001</v>
      </c>
      <c r="AH28">
        <f>VLOOKUP($B$1,数据整理1!$D$20:$R$26,$D$2,0)*$B28</f>
        <v>8073.5999999999995</v>
      </c>
      <c r="AI28">
        <f>VLOOKUP($B$1,数据整理1!$D$20:$R$26,$E$2,0)*$B28</f>
        <v>3078</v>
      </c>
      <c r="AJ28">
        <f>VLOOKUP($B$1,数据整理1!$D$20:$R$26,$F$2,0)*$B28</f>
        <v>731.76</v>
      </c>
      <c r="AK28">
        <f>VLOOKUP($B$1,数据整理1!$D$20:$R$26,$G$2,0)*$B28</f>
        <v>1085.04</v>
      </c>
      <c r="AL28">
        <f>VLOOKUP($B$1,数据整理1!$D$20:$R$26,$H$2,0)*$B28</f>
        <v>24</v>
      </c>
      <c r="AM28">
        <f>VLOOKUP($B$1,数据整理1!$D$20:$R$26,$I$2,0)*$B28</f>
        <v>24</v>
      </c>
      <c r="AN28">
        <f>VLOOKUP($B$1,数据整理1!$D$20:$R$26,$J$2,0)*$B28</f>
        <v>24</v>
      </c>
      <c r="AO28">
        <f>VLOOKUP($B$1,数据整理1!$D$20:$R$26,$K$2,0)*$B28</f>
        <v>24</v>
      </c>
      <c r="AP28">
        <f>VLOOKUP($B$1,数据整理1!$D$20:$R$26,$L$2,0)*$B28</f>
        <v>24</v>
      </c>
      <c r="AQ28">
        <f>VLOOKUP($B$1,数据整理1!$D$20:$R$26,$M$2,0)*$B28</f>
        <v>24</v>
      </c>
      <c r="AR28">
        <f>VLOOKUP($B$1,数据整理1!$D$20:$R$26,$N$2,0)*$B28</f>
        <v>960</v>
      </c>
      <c r="AS28">
        <f>VLOOKUP($B$1,数据整理1!$D$20:$R$26,$O$2,0)*$B28</f>
        <v>0</v>
      </c>
      <c r="AT28">
        <f>VLOOKUP($B$1,数据整理1!$D$20:$R$26,$P$2,0)*$B28</f>
        <v>113.52000000000001</v>
      </c>
      <c r="AU28">
        <f>VLOOKUP($B$1,数据整理1!$D$20:$R$26,$Q$2,0)*$B28</f>
        <v>113.52000000000001</v>
      </c>
    </row>
    <row r="29" spans="2:47" x14ac:dyDescent="0.2">
      <c r="B29">
        <v>25</v>
      </c>
      <c r="D29">
        <f>VLOOKUP($B$1,数据整理1!$D$4:$R$10,$D$2,0)*$B29</f>
        <v>10525</v>
      </c>
      <c r="E29">
        <f>VLOOKUP($B$1,数据整理1!$D$4:$R$10,$E$2,0)*$B29</f>
        <v>2900</v>
      </c>
      <c r="F29">
        <f>VLOOKUP($B$1,数据整理1!$D$4:$R$10,$F$2,0)*$B29</f>
        <v>1575</v>
      </c>
      <c r="G29">
        <f>VLOOKUP($B$1,数据整理1!$D$4:$R$10,$G$2,0)*$B29</f>
        <v>1050</v>
      </c>
      <c r="H29">
        <f>VLOOKUP($B$1,数据整理1!$D$4:$R$10,$H$2,0)*$B29</f>
        <v>25</v>
      </c>
      <c r="I29">
        <f>VLOOKUP($B$1,数据整理1!$D$4:$R$10,$I$2,0)*$B29</f>
        <v>25</v>
      </c>
      <c r="J29">
        <f>VLOOKUP($B$1,数据整理1!$D$4:$R$10,$J$2,0)*$B29</f>
        <v>25</v>
      </c>
      <c r="K29">
        <f>VLOOKUP($B$1,数据整理1!$D$4:$R$10,$K$2,0)*$B29</f>
        <v>25</v>
      </c>
      <c r="L29">
        <f>VLOOKUP($B$1,数据整理1!$D$4:$R$10,$L$2,0)*$B29</f>
        <v>25</v>
      </c>
      <c r="M29">
        <f>VLOOKUP($B$1,数据整理1!$D$4:$R$10,$M$2,0)*$B29</f>
        <v>25</v>
      </c>
      <c r="N29">
        <f>VLOOKUP($B$1,数据整理1!$D$4:$R$10,$N$2,0)*$B29</f>
        <v>2500</v>
      </c>
      <c r="O29">
        <f>VLOOKUP($B$1,数据整理1!$D$4:$R$10,$O$2,0)*$B29</f>
        <v>0</v>
      </c>
      <c r="P29">
        <f>VLOOKUP($B$1,数据整理1!$D$4:$R$10,$P$2,0)*$B29</f>
        <v>118.25000000000001</v>
      </c>
      <c r="Q29">
        <f>VLOOKUP($B$1,数据整理1!$D$4:$R$10,$Q$2,0)*$B29</f>
        <v>118.25000000000001</v>
      </c>
      <c r="S29">
        <f>VLOOKUP($B$1,数据整理1!$D$12:$R$18,$D$2,0)*$B29</f>
        <v>9450</v>
      </c>
      <c r="T29">
        <f>VLOOKUP($B$1,数据整理1!$D$12:$R$18,$E$2,0)*$B29</f>
        <v>3025</v>
      </c>
      <c r="U29">
        <f>VLOOKUP($B$1,数据整理1!$D$12:$R$18,$F$2,0)*$B29</f>
        <v>1250</v>
      </c>
      <c r="V29">
        <f>VLOOKUP($B$1,数据整理1!$D$12:$R$18,$G$2,0)*$B29</f>
        <v>850</v>
      </c>
      <c r="W29">
        <f>VLOOKUP($B$1,数据整理1!$D$12:$R$18,$H$2,0)*$B29</f>
        <v>25</v>
      </c>
      <c r="X29">
        <f>VLOOKUP($B$1,数据整理1!$D$12:$R$18,$I$2,0)*$B29</f>
        <v>25</v>
      </c>
      <c r="Y29">
        <f>VLOOKUP($B$1,数据整理1!$D$12:$R$18,$J$2,0)*$B29</f>
        <v>25</v>
      </c>
      <c r="Z29">
        <f>VLOOKUP($B$1,数据整理1!$D$12:$R$18,$K$2,0)*$B29</f>
        <v>25</v>
      </c>
      <c r="AA29">
        <f>VLOOKUP($B$1,数据整理1!$D$12:$R$18,$L$2,0)*$B29</f>
        <v>25</v>
      </c>
      <c r="AB29">
        <f>VLOOKUP($B$1,数据整理1!$D$12:$R$18,$M$2,0)*$B29</f>
        <v>25</v>
      </c>
      <c r="AC29">
        <f>VLOOKUP($B$1,数据整理1!$D$12:$R$18,$N$2,0)*$B29</f>
        <v>2000</v>
      </c>
      <c r="AD29">
        <f>VLOOKUP($B$1,数据整理1!$D$12:$R$18,$O$2,0)*$B29</f>
        <v>0</v>
      </c>
      <c r="AE29">
        <f>VLOOKUP($B$1,数据整理1!$D$12:$R$18,$P$2,0)*$B29</f>
        <v>118.25000000000001</v>
      </c>
      <c r="AF29">
        <f>VLOOKUP($B$1,数据整理1!$D$12:$R$18,$Q$2,0)*$B29</f>
        <v>118.25000000000001</v>
      </c>
      <c r="AH29">
        <f>VLOOKUP($B$1,数据整理1!$D$20:$R$26,$D$2,0)*$B29</f>
        <v>8410</v>
      </c>
      <c r="AI29">
        <f>VLOOKUP($B$1,数据整理1!$D$20:$R$26,$E$2,0)*$B29</f>
        <v>3206.25</v>
      </c>
      <c r="AJ29">
        <f>VLOOKUP($B$1,数据整理1!$D$20:$R$26,$F$2,0)*$B29</f>
        <v>762.25</v>
      </c>
      <c r="AK29">
        <f>VLOOKUP($B$1,数据整理1!$D$20:$R$26,$G$2,0)*$B29</f>
        <v>1130.25</v>
      </c>
      <c r="AL29">
        <f>VLOOKUP($B$1,数据整理1!$D$20:$R$26,$H$2,0)*$B29</f>
        <v>25</v>
      </c>
      <c r="AM29">
        <f>VLOOKUP($B$1,数据整理1!$D$20:$R$26,$I$2,0)*$B29</f>
        <v>25</v>
      </c>
      <c r="AN29">
        <f>VLOOKUP($B$1,数据整理1!$D$20:$R$26,$J$2,0)*$B29</f>
        <v>25</v>
      </c>
      <c r="AO29">
        <f>VLOOKUP($B$1,数据整理1!$D$20:$R$26,$K$2,0)*$B29</f>
        <v>25</v>
      </c>
      <c r="AP29">
        <f>VLOOKUP($B$1,数据整理1!$D$20:$R$26,$L$2,0)*$B29</f>
        <v>25</v>
      </c>
      <c r="AQ29">
        <f>VLOOKUP($B$1,数据整理1!$D$20:$R$26,$M$2,0)*$B29</f>
        <v>25</v>
      </c>
      <c r="AR29">
        <f>VLOOKUP($B$1,数据整理1!$D$20:$R$26,$N$2,0)*$B29</f>
        <v>1000</v>
      </c>
      <c r="AS29">
        <f>VLOOKUP($B$1,数据整理1!$D$20:$R$26,$O$2,0)*$B29</f>
        <v>0</v>
      </c>
      <c r="AT29">
        <f>VLOOKUP($B$1,数据整理1!$D$20:$R$26,$P$2,0)*$B29</f>
        <v>118.25000000000001</v>
      </c>
      <c r="AU29">
        <f>VLOOKUP($B$1,数据整理1!$D$20:$R$26,$Q$2,0)*$B29</f>
        <v>118.25000000000001</v>
      </c>
    </row>
    <row r="30" spans="2:47" x14ac:dyDescent="0.2">
      <c r="B30">
        <v>26</v>
      </c>
      <c r="D30">
        <f>VLOOKUP($B$1,数据整理1!$D$4:$R$10,$D$2,0)*$B30</f>
        <v>10946</v>
      </c>
      <c r="E30">
        <f>VLOOKUP($B$1,数据整理1!$D$4:$R$10,$E$2,0)*$B30</f>
        <v>3016</v>
      </c>
      <c r="F30">
        <f>VLOOKUP($B$1,数据整理1!$D$4:$R$10,$F$2,0)*$B30</f>
        <v>1638</v>
      </c>
      <c r="G30">
        <f>VLOOKUP($B$1,数据整理1!$D$4:$R$10,$G$2,0)*$B30</f>
        <v>1092</v>
      </c>
      <c r="H30">
        <f>VLOOKUP($B$1,数据整理1!$D$4:$R$10,$H$2,0)*$B30</f>
        <v>26</v>
      </c>
      <c r="I30">
        <f>VLOOKUP($B$1,数据整理1!$D$4:$R$10,$I$2,0)*$B30</f>
        <v>26</v>
      </c>
      <c r="J30">
        <f>VLOOKUP($B$1,数据整理1!$D$4:$R$10,$J$2,0)*$B30</f>
        <v>26</v>
      </c>
      <c r="K30">
        <f>VLOOKUP($B$1,数据整理1!$D$4:$R$10,$K$2,0)*$B30</f>
        <v>26</v>
      </c>
      <c r="L30">
        <f>VLOOKUP($B$1,数据整理1!$D$4:$R$10,$L$2,0)*$B30</f>
        <v>26</v>
      </c>
      <c r="M30">
        <f>VLOOKUP($B$1,数据整理1!$D$4:$R$10,$M$2,0)*$B30</f>
        <v>26</v>
      </c>
      <c r="N30">
        <f>VLOOKUP($B$1,数据整理1!$D$4:$R$10,$N$2,0)*$B30</f>
        <v>2600</v>
      </c>
      <c r="O30">
        <f>VLOOKUP($B$1,数据整理1!$D$4:$R$10,$O$2,0)*$B30</f>
        <v>0</v>
      </c>
      <c r="P30">
        <f>VLOOKUP($B$1,数据整理1!$D$4:$R$10,$P$2,0)*$B30</f>
        <v>122.98000000000002</v>
      </c>
      <c r="Q30">
        <f>VLOOKUP($B$1,数据整理1!$D$4:$R$10,$Q$2,0)*$B30</f>
        <v>122.98000000000002</v>
      </c>
      <c r="S30">
        <f>VLOOKUP($B$1,数据整理1!$D$12:$R$18,$D$2,0)*$B30</f>
        <v>9828</v>
      </c>
      <c r="T30">
        <f>VLOOKUP($B$1,数据整理1!$D$12:$R$18,$E$2,0)*$B30</f>
        <v>3146</v>
      </c>
      <c r="U30">
        <f>VLOOKUP($B$1,数据整理1!$D$12:$R$18,$F$2,0)*$B30</f>
        <v>1300</v>
      </c>
      <c r="V30">
        <f>VLOOKUP($B$1,数据整理1!$D$12:$R$18,$G$2,0)*$B30</f>
        <v>884</v>
      </c>
      <c r="W30">
        <f>VLOOKUP($B$1,数据整理1!$D$12:$R$18,$H$2,0)*$B30</f>
        <v>26</v>
      </c>
      <c r="X30">
        <f>VLOOKUP($B$1,数据整理1!$D$12:$R$18,$I$2,0)*$B30</f>
        <v>26</v>
      </c>
      <c r="Y30">
        <f>VLOOKUP($B$1,数据整理1!$D$12:$R$18,$J$2,0)*$B30</f>
        <v>26</v>
      </c>
      <c r="Z30">
        <f>VLOOKUP($B$1,数据整理1!$D$12:$R$18,$K$2,0)*$B30</f>
        <v>26</v>
      </c>
      <c r="AA30">
        <f>VLOOKUP($B$1,数据整理1!$D$12:$R$18,$L$2,0)*$B30</f>
        <v>26</v>
      </c>
      <c r="AB30">
        <f>VLOOKUP($B$1,数据整理1!$D$12:$R$18,$M$2,0)*$B30</f>
        <v>26</v>
      </c>
      <c r="AC30">
        <f>VLOOKUP($B$1,数据整理1!$D$12:$R$18,$N$2,0)*$B30</f>
        <v>2080</v>
      </c>
      <c r="AD30">
        <f>VLOOKUP($B$1,数据整理1!$D$12:$R$18,$O$2,0)*$B30</f>
        <v>0</v>
      </c>
      <c r="AE30">
        <f>VLOOKUP($B$1,数据整理1!$D$12:$R$18,$P$2,0)*$B30</f>
        <v>122.98000000000002</v>
      </c>
      <c r="AF30">
        <f>VLOOKUP($B$1,数据整理1!$D$12:$R$18,$Q$2,0)*$B30</f>
        <v>122.98000000000002</v>
      </c>
      <c r="AH30">
        <f>VLOOKUP($B$1,数据整理1!$D$20:$R$26,$D$2,0)*$B30</f>
        <v>8746.4</v>
      </c>
      <c r="AI30">
        <f>VLOOKUP($B$1,数据整理1!$D$20:$R$26,$E$2,0)*$B30</f>
        <v>3334.5</v>
      </c>
      <c r="AJ30">
        <f>VLOOKUP($B$1,数据整理1!$D$20:$R$26,$F$2,0)*$B30</f>
        <v>792.74</v>
      </c>
      <c r="AK30">
        <f>VLOOKUP($B$1,数据整理1!$D$20:$R$26,$G$2,0)*$B30</f>
        <v>1175.46</v>
      </c>
      <c r="AL30">
        <f>VLOOKUP($B$1,数据整理1!$D$20:$R$26,$H$2,0)*$B30</f>
        <v>26</v>
      </c>
      <c r="AM30">
        <f>VLOOKUP($B$1,数据整理1!$D$20:$R$26,$I$2,0)*$B30</f>
        <v>26</v>
      </c>
      <c r="AN30">
        <f>VLOOKUP($B$1,数据整理1!$D$20:$R$26,$J$2,0)*$B30</f>
        <v>26</v>
      </c>
      <c r="AO30">
        <f>VLOOKUP($B$1,数据整理1!$D$20:$R$26,$K$2,0)*$B30</f>
        <v>26</v>
      </c>
      <c r="AP30">
        <f>VLOOKUP($B$1,数据整理1!$D$20:$R$26,$L$2,0)*$B30</f>
        <v>26</v>
      </c>
      <c r="AQ30">
        <f>VLOOKUP($B$1,数据整理1!$D$20:$R$26,$M$2,0)*$B30</f>
        <v>26</v>
      </c>
      <c r="AR30">
        <f>VLOOKUP($B$1,数据整理1!$D$20:$R$26,$N$2,0)*$B30</f>
        <v>1040</v>
      </c>
      <c r="AS30">
        <f>VLOOKUP($B$1,数据整理1!$D$20:$R$26,$O$2,0)*$B30</f>
        <v>0</v>
      </c>
      <c r="AT30">
        <f>VLOOKUP($B$1,数据整理1!$D$20:$R$26,$P$2,0)*$B30</f>
        <v>122.98000000000002</v>
      </c>
      <c r="AU30">
        <f>VLOOKUP($B$1,数据整理1!$D$20:$R$26,$Q$2,0)*$B30</f>
        <v>122.98000000000002</v>
      </c>
    </row>
    <row r="31" spans="2:47" x14ac:dyDescent="0.2">
      <c r="B31">
        <v>27</v>
      </c>
      <c r="D31">
        <f>VLOOKUP($B$1,数据整理1!$D$4:$R$10,$D$2,0)*$B31</f>
        <v>11367</v>
      </c>
      <c r="E31">
        <f>VLOOKUP($B$1,数据整理1!$D$4:$R$10,$E$2,0)*$B31</f>
        <v>3132</v>
      </c>
      <c r="F31">
        <f>VLOOKUP($B$1,数据整理1!$D$4:$R$10,$F$2,0)*$B31</f>
        <v>1701</v>
      </c>
      <c r="G31">
        <f>VLOOKUP($B$1,数据整理1!$D$4:$R$10,$G$2,0)*$B31</f>
        <v>1134</v>
      </c>
      <c r="H31">
        <f>VLOOKUP($B$1,数据整理1!$D$4:$R$10,$H$2,0)*$B31</f>
        <v>27</v>
      </c>
      <c r="I31">
        <f>VLOOKUP($B$1,数据整理1!$D$4:$R$10,$I$2,0)*$B31</f>
        <v>27</v>
      </c>
      <c r="J31">
        <f>VLOOKUP($B$1,数据整理1!$D$4:$R$10,$J$2,0)*$B31</f>
        <v>27</v>
      </c>
      <c r="K31">
        <f>VLOOKUP($B$1,数据整理1!$D$4:$R$10,$K$2,0)*$B31</f>
        <v>27</v>
      </c>
      <c r="L31">
        <f>VLOOKUP($B$1,数据整理1!$D$4:$R$10,$L$2,0)*$B31</f>
        <v>27</v>
      </c>
      <c r="M31">
        <f>VLOOKUP($B$1,数据整理1!$D$4:$R$10,$M$2,0)*$B31</f>
        <v>27</v>
      </c>
      <c r="N31">
        <f>VLOOKUP($B$1,数据整理1!$D$4:$R$10,$N$2,0)*$B31</f>
        <v>2700</v>
      </c>
      <c r="O31">
        <f>VLOOKUP($B$1,数据整理1!$D$4:$R$10,$O$2,0)*$B31</f>
        <v>0</v>
      </c>
      <c r="P31">
        <f>VLOOKUP($B$1,数据整理1!$D$4:$R$10,$P$2,0)*$B31</f>
        <v>127.71000000000001</v>
      </c>
      <c r="Q31">
        <f>VLOOKUP($B$1,数据整理1!$D$4:$R$10,$Q$2,0)*$B31</f>
        <v>127.71000000000001</v>
      </c>
      <c r="S31">
        <f>VLOOKUP($B$1,数据整理1!$D$12:$R$18,$D$2,0)*$B31</f>
        <v>10206</v>
      </c>
      <c r="T31">
        <f>VLOOKUP($B$1,数据整理1!$D$12:$R$18,$E$2,0)*$B31</f>
        <v>3267</v>
      </c>
      <c r="U31">
        <f>VLOOKUP($B$1,数据整理1!$D$12:$R$18,$F$2,0)*$B31</f>
        <v>1350</v>
      </c>
      <c r="V31">
        <f>VLOOKUP($B$1,数据整理1!$D$12:$R$18,$G$2,0)*$B31</f>
        <v>918</v>
      </c>
      <c r="W31">
        <f>VLOOKUP($B$1,数据整理1!$D$12:$R$18,$H$2,0)*$B31</f>
        <v>27</v>
      </c>
      <c r="X31">
        <f>VLOOKUP($B$1,数据整理1!$D$12:$R$18,$I$2,0)*$B31</f>
        <v>27</v>
      </c>
      <c r="Y31">
        <f>VLOOKUP($B$1,数据整理1!$D$12:$R$18,$J$2,0)*$B31</f>
        <v>27</v>
      </c>
      <c r="Z31">
        <f>VLOOKUP($B$1,数据整理1!$D$12:$R$18,$K$2,0)*$B31</f>
        <v>27</v>
      </c>
      <c r="AA31">
        <f>VLOOKUP($B$1,数据整理1!$D$12:$R$18,$L$2,0)*$B31</f>
        <v>27</v>
      </c>
      <c r="AB31">
        <f>VLOOKUP($B$1,数据整理1!$D$12:$R$18,$M$2,0)*$B31</f>
        <v>27</v>
      </c>
      <c r="AC31">
        <f>VLOOKUP($B$1,数据整理1!$D$12:$R$18,$N$2,0)*$B31</f>
        <v>2160</v>
      </c>
      <c r="AD31">
        <f>VLOOKUP($B$1,数据整理1!$D$12:$R$18,$O$2,0)*$B31</f>
        <v>0</v>
      </c>
      <c r="AE31">
        <f>VLOOKUP($B$1,数据整理1!$D$12:$R$18,$P$2,0)*$B31</f>
        <v>127.71000000000001</v>
      </c>
      <c r="AF31">
        <f>VLOOKUP($B$1,数据整理1!$D$12:$R$18,$Q$2,0)*$B31</f>
        <v>127.71000000000001</v>
      </c>
      <c r="AH31">
        <f>VLOOKUP($B$1,数据整理1!$D$20:$R$26,$D$2,0)*$B31</f>
        <v>9082.7999999999993</v>
      </c>
      <c r="AI31">
        <f>VLOOKUP($B$1,数据整理1!$D$20:$R$26,$E$2,0)*$B31</f>
        <v>3462.75</v>
      </c>
      <c r="AJ31">
        <f>VLOOKUP($B$1,数据整理1!$D$20:$R$26,$F$2,0)*$B31</f>
        <v>823.2299999999999</v>
      </c>
      <c r="AK31">
        <f>VLOOKUP($B$1,数据整理1!$D$20:$R$26,$G$2,0)*$B31</f>
        <v>1220.67</v>
      </c>
      <c r="AL31">
        <f>VLOOKUP($B$1,数据整理1!$D$20:$R$26,$H$2,0)*$B31</f>
        <v>27</v>
      </c>
      <c r="AM31">
        <f>VLOOKUP($B$1,数据整理1!$D$20:$R$26,$I$2,0)*$B31</f>
        <v>27</v>
      </c>
      <c r="AN31">
        <f>VLOOKUP($B$1,数据整理1!$D$20:$R$26,$J$2,0)*$B31</f>
        <v>27</v>
      </c>
      <c r="AO31">
        <f>VLOOKUP($B$1,数据整理1!$D$20:$R$26,$K$2,0)*$B31</f>
        <v>27</v>
      </c>
      <c r="AP31">
        <f>VLOOKUP($B$1,数据整理1!$D$20:$R$26,$L$2,0)*$B31</f>
        <v>27</v>
      </c>
      <c r="AQ31">
        <f>VLOOKUP($B$1,数据整理1!$D$20:$R$26,$M$2,0)*$B31</f>
        <v>27</v>
      </c>
      <c r="AR31">
        <f>VLOOKUP($B$1,数据整理1!$D$20:$R$26,$N$2,0)*$B31</f>
        <v>1080</v>
      </c>
      <c r="AS31">
        <f>VLOOKUP($B$1,数据整理1!$D$20:$R$26,$O$2,0)*$B31</f>
        <v>0</v>
      </c>
      <c r="AT31">
        <f>VLOOKUP($B$1,数据整理1!$D$20:$R$26,$P$2,0)*$B31</f>
        <v>127.71000000000001</v>
      </c>
      <c r="AU31">
        <f>VLOOKUP($B$1,数据整理1!$D$20:$R$26,$Q$2,0)*$B31</f>
        <v>127.71000000000001</v>
      </c>
    </row>
    <row r="32" spans="2:47" x14ac:dyDescent="0.2">
      <c r="B32">
        <v>28</v>
      </c>
      <c r="D32">
        <f>VLOOKUP($B$1,数据整理1!$D$4:$R$10,$D$2,0)*$B32</f>
        <v>11788</v>
      </c>
      <c r="E32">
        <f>VLOOKUP($B$1,数据整理1!$D$4:$R$10,$E$2,0)*$B32</f>
        <v>3248</v>
      </c>
      <c r="F32">
        <f>VLOOKUP($B$1,数据整理1!$D$4:$R$10,$F$2,0)*$B32</f>
        <v>1764</v>
      </c>
      <c r="G32">
        <f>VLOOKUP($B$1,数据整理1!$D$4:$R$10,$G$2,0)*$B32</f>
        <v>1176</v>
      </c>
      <c r="H32">
        <f>VLOOKUP($B$1,数据整理1!$D$4:$R$10,$H$2,0)*$B32</f>
        <v>28</v>
      </c>
      <c r="I32">
        <f>VLOOKUP($B$1,数据整理1!$D$4:$R$10,$I$2,0)*$B32</f>
        <v>28</v>
      </c>
      <c r="J32">
        <f>VLOOKUP($B$1,数据整理1!$D$4:$R$10,$J$2,0)*$B32</f>
        <v>28</v>
      </c>
      <c r="K32">
        <f>VLOOKUP($B$1,数据整理1!$D$4:$R$10,$K$2,0)*$B32</f>
        <v>28</v>
      </c>
      <c r="L32">
        <f>VLOOKUP($B$1,数据整理1!$D$4:$R$10,$L$2,0)*$B32</f>
        <v>28</v>
      </c>
      <c r="M32">
        <f>VLOOKUP($B$1,数据整理1!$D$4:$R$10,$M$2,0)*$B32</f>
        <v>28</v>
      </c>
      <c r="N32">
        <f>VLOOKUP($B$1,数据整理1!$D$4:$R$10,$N$2,0)*$B32</f>
        <v>2800</v>
      </c>
      <c r="O32">
        <f>VLOOKUP($B$1,数据整理1!$D$4:$R$10,$O$2,0)*$B32</f>
        <v>0</v>
      </c>
      <c r="P32">
        <f>VLOOKUP($B$1,数据整理1!$D$4:$R$10,$P$2,0)*$B32</f>
        <v>132.44</v>
      </c>
      <c r="Q32">
        <f>VLOOKUP($B$1,数据整理1!$D$4:$R$10,$Q$2,0)*$B32</f>
        <v>132.44</v>
      </c>
      <c r="S32">
        <f>VLOOKUP($B$1,数据整理1!$D$12:$R$18,$D$2,0)*$B32</f>
        <v>10584</v>
      </c>
      <c r="T32">
        <f>VLOOKUP($B$1,数据整理1!$D$12:$R$18,$E$2,0)*$B32</f>
        <v>3388</v>
      </c>
      <c r="U32">
        <f>VLOOKUP($B$1,数据整理1!$D$12:$R$18,$F$2,0)*$B32</f>
        <v>1400</v>
      </c>
      <c r="V32">
        <f>VLOOKUP($B$1,数据整理1!$D$12:$R$18,$G$2,0)*$B32</f>
        <v>952</v>
      </c>
      <c r="W32">
        <f>VLOOKUP($B$1,数据整理1!$D$12:$R$18,$H$2,0)*$B32</f>
        <v>28</v>
      </c>
      <c r="X32">
        <f>VLOOKUP($B$1,数据整理1!$D$12:$R$18,$I$2,0)*$B32</f>
        <v>28</v>
      </c>
      <c r="Y32">
        <f>VLOOKUP($B$1,数据整理1!$D$12:$R$18,$J$2,0)*$B32</f>
        <v>28</v>
      </c>
      <c r="Z32">
        <f>VLOOKUP($B$1,数据整理1!$D$12:$R$18,$K$2,0)*$B32</f>
        <v>28</v>
      </c>
      <c r="AA32">
        <f>VLOOKUP($B$1,数据整理1!$D$12:$R$18,$L$2,0)*$B32</f>
        <v>28</v>
      </c>
      <c r="AB32">
        <f>VLOOKUP($B$1,数据整理1!$D$12:$R$18,$M$2,0)*$B32</f>
        <v>28</v>
      </c>
      <c r="AC32">
        <f>VLOOKUP($B$1,数据整理1!$D$12:$R$18,$N$2,0)*$B32</f>
        <v>2240</v>
      </c>
      <c r="AD32">
        <f>VLOOKUP($B$1,数据整理1!$D$12:$R$18,$O$2,0)*$B32</f>
        <v>0</v>
      </c>
      <c r="AE32">
        <f>VLOOKUP($B$1,数据整理1!$D$12:$R$18,$P$2,0)*$B32</f>
        <v>132.44</v>
      </c>
      <c r="AF32">
        <f>VLOOKUP($B$1,数据整理1!$D$12:$R$18,$Q$2,0)*$B32</f>
        <v>132.44</v>
      </c>
      <c r="AH32">
        <f>VLOOKUP($B$1,数据整理1!$D$20:$R$26,$D$2,0)*$B32</f>
        <v>9419.1999999999989</v>
      </c>
      <c r="AI32">
        <f>VLOOKUP($B$1,数据整理1!$D$20:$R$26,$E$2,0)*$B32</f>
        <v>3591</v>
      </c>
      <c r="AJ32">
        <f>VLOOKUP($B$1,数据整理1!$D$20:$R$26,$F$2,0)*$B32</f>
        <v>853.71999999999991</v>
      </c>
      <c r="AK32">
        <f>VLOOKUP($B$1,数据整理1!$D$20:$R$26,$G$2,0)*$B32</f>
        <v>1265.8800000000001</v>
      </c>
      <c r="AL32">
        <f>VLOOKUP($B$1,数据整理1!$D$20:$R$26,$H$2,0)*$B32</f>
        <v>28</v>
      </c>
      <c r="AM32">
        <f>VLOOKUP($B$1,数据整理1!$D$20:$R$26,$I$2,0)*$B32</f>
        <v>28</v>
      </c>
      <c r="AN32">
        <f>VLOOKUP($B$1,数据整理1!$D$20:$R$26,$J$2,0)*$B32</f>
        <v>28</v>
      </c>
      <c r="AO32">
        <f>VLOOKUP($B$1,数据整理1!$D$20:$R$26,$K$2,0)*$B32</f>
        <v>28</v>
      </c>
      <c r="AP32">
        <f>VLOOKUP($B$1,数据整理1!$D$20:$R$26,$L$2,0)*$B32</f>
        <v>28</v>
      </c>
      <c r="AQ32">
        <f>VLOOKUP($B$1,数据整理1!$D$20:$R$26,$M$2,0)*$B32</f>
        <v>28</v>
      </c>
      <c r="AR32">
        <f>VLOOKUP($B$1,数据整理1!$D$20:$R$26,$N$2,0)*$B32</f>
        <v>1120</v>
      </c>
      <c r="AS32">
        <f>VLOOKUP($B$1,数据整理1!$D$20:$R$26,$O$2,0)*$B32</f>
        <v>0</v>
      </c>
      <c r="AT32">
        <f>VLOOKUP($B$1,数据整理1!$D$20:$R$26,$P$2,0)*$B32</f>
        <v>132.44</v>
      </c>
      <c r="AU32">
        <f>VLOOKUP($B$1,数据整理1!$D$20:$R$26,$Q$2,0)*$B32</f>
        <v>132.44</v>
      </c>
    </row>
    <row r="33" spans="2:47" x14ac:dyDescent="0.2">
      <c r="B33">
        <v>29</v>
      </c>
      <c r="D33">
        <f>VLOOKUP($B$1,数据整理1!$D$4:$R$10,$D$2,0)*$B33</f>
        <v>12209</v>
      </c>
      <c r="E33">
        <f>VLOOKUP($B$1,数据整理1!$D$4:$R$10,$E$2,0)*$B33</f>
        <v>3364</v>
      </c>
      <c r="F33">
        <f>VLOOKUP($B$1,数据整理1!$D$4:$R$10,$F$2,0)*$B33</f>
        <v>1827</v>
      </c>
      <c r="G33">
        <f>VLOOKUP($B$1,数据整理1!$D$4:$R$10,$G$2,0)*$B33</f>
        <v>1218</v>
      </c>
      <c r="H33">
        <f>VLOOKUP($B$1,数据整理1!$D$4:$R$10,$H$2,0)*$B33</f>
        <v>29</v>
      </c>
      <c r="I33">
        <f>VLOOKUP($B$1,数据整理1!$D$4:$R$10,$I$2,0)*$B33</f>
        <v>29</v>
      </c>
      <c r="J33">
        <f>VLOOKUP($B$1,数据整理1!$D$4:$R$10,$J$2,0)*$B33</f>
        <v>29</v>
      </c>
      <c r="K33">
        <f>VLOOKUP($B$1,数据整理1!$D$4:$R$10,$K$2,0)*$B33</f>
        <v>29</v>
      </c>
      <c r="L33">
        <f>VLOOKUP($B$1,数据整理1!$D$4:$R$10,$L$2,0)*$B33</f>
        <v>29</v>
      </c>
      <c r="M33">
        <f>VLOOKUP($B$1,数据整理1!$D$4:$R$10,$M$2,0)*$B33</f>
        <v>29</v>
      </c>
      <c r="N33">
        <f>VLOOKUP($B$1,数据整理1!$D$4:$R$10,$N$2,0)*$B33</f>
        <v>2900</v>
      </c>
      <c r="O33">
        <f>VLOOKUP($B$1,数据整理1!$D$4:$R$10,$O$2,0)*$B33</f>
        <v>0</v>
      </c>
      <c r="P33">
        <f>VLOOKUP($B$1,数据整理1!$D$4:$R$10,$P$2,0)*$B33</f>
        <v>137.17000000000002</v>
      </c>
      <c r="Q33">
        <f>VLOOKUP($B$1,数据整理1!$D$4:$R$10,$Q$2,0)*$B33</f>
        <v>137.17000000000002</v>
      </c>
      <c r="S33">
        <f>VLOOKUP($B$1,数据整理1!$D$12:$R$18,$D$2,0)*$B33</f>
        <v>10962</v>
      </c>
      <c r="T33">
        <f>VLOOKUP($B$1,数据整理1!$D$12:$R$18,$E$2,0)*$B33</f>
        <v>3509</v>
      </c>
      <c r="U33">
        <f>VLOOKUP($B$1,数据整理1!$D$12:$R$18,$F$2,0)*$B33</f>
        <v>1450</v>
      </c>
      <c r="V33">
        <f>VLOOKUP($B$1,数据整理1!$D$12:$R$18,$G$2,0)*$B33</f>
        <v>986</v>
      </c>
      <c r="W33">
        <f>VLOOKUP($B$1,数据整理1!$D$12:$R$18,$H$2,0)*$B33</f>
        <v>29</v>
      </c>
      <c r="X33">
        <f>VLOOKUP($B$1,数据整理1!$D$12:$R$18,$I$2,0)*$B33</f>
        <v>29</v>
      </c>
      <c r="Y33">
        <f>VLOOKUP($B$1,数据整理1!$D$12:$R$18,$J$2,0)*$B33</f>
        <v>29</v>
      </c>
      <c r="Z33">
        <f>VLOOKUP($B$1,数据整理1!$D$12:$R$18,$K$2,0)*$B33</f>
        <v>29</v>
      </c>
      <c r="AA33">
        <f>VLOOKUP($B$1,数据整理1!$D$12:$R$18,$L$2,0)*$B33</f>
        <v>29</v>
      </c>
      <c r="AB33">
        <f>VLOOKUP($B$1,数据整理1!$D$12:$R$18,$M$2,0)*$B33</f>
        <v>29</v>
      </c>
      <c r="AC33">
        <f>VLOOKUP($B$1,数据整理1!$D$12:$R$18,$N$2,0)*$B33</f>
        <v>2320</v>
      </c>
      <c r="AD33">
        <f>VLOOKUP($B$1,数据整理1!$D$12:$R$18,$O$2,0)*$B33</f>
        <v>0</v>
      </c>
      <c r="AE33">
        <f>VLOOKUP($B$1,数据整理1!$D$12:$R$18,$P$2,0)*$B33</f>
        <v>137.17000000000002</v>
      </c>
      <c r="AF33">
        <f>VLOOKUP($B$1,数据整理1!$D$12:$R$18,$Q$2,0)*$B33</f>
        <v>137.17000000000002</v>
      </c>
      <c r="AH33">
        <f>VLOOKUP($B$1,数据整理1!$D$20:$R$26,$D$2,0)*$B33</f>
        <v>9755.5999999999985</v>
      </c>
      <c r="AI33">
        <f>VLOOKUP($B$1,数据整理1!$D$20:$R$26,$E$2,0)*$B33</f>
        <v>3719.25</v>
      </c>
      <c r="AJ33">
        <f>VLOOKUP($B$1,数据整理1!$D$20:$R$26,$F$2,0)*$B33</f>
        <v>884.20999999999992</v>
      </c>
      <c r="AK33">
        <f>VLOOKUP($B$1,数据整理1!$D$20:$R$26,$G$2,0)*$B33</f>
        <v>1311.09</v>
      </c>
      <c r="AL33">
        <f>VLOOKUP($B$1,数据整理1!$D$20:$R$26,$H$2,0)*$B33</f>
        <v>29</v>
      </c>
      <c r="AM33">
        <f>VLOOKUP($B$1,数据整理1!$D$20:$R$26,$I$2,0)*$B33</f>
        <v>29</v>
      </c>
      <c r="AN33">
        <f>VLOOKUP($B$1,数据整理1!$D$20:$R$26,$J$2,0)*$B33</f>
        <v>29</v>
      </c>
      <c r="AO33">
        <f>VLOOKUP($B$1,数据整理1!$D$20:$R$26,$K$2,0)*$B33</f>
        <v>29</v>
      </c>
      <c r="AP33">
        <f>VLOOKUP($B$1,数据整理1!$D$20:$R$26,$L$2,0)*$B33</f>
        <v>29</v>
      </c>
      <c r="AQ33">
        <f>VLOOKUP($B$1,数据整理1!$D$20:$R$26,$M$2,0)*$B33</f>
        <v>29</v>
      </c>
      <c r="AR33">
        <f>VLOOKUP($B$1,数据整理1!$D$20:$R$26,$N$2,0)*$B33</f>
        <v>1160</v>
      </c>
      <c r="AS33">
        <f>VLOOKUP($B$1,数据整理1!$D$20:$R$26,$O$2,0)*$B33</f>
        <v>0</v>
      </c>
      <c r="AT33">
        <f>VLOOKUP($B$1,数据整理1!$D$20:$R$26,$P$2,0)*$B33</f>
        <v>137.17000000000002</v>
      </c>
      <c r="AU33">
        <f>VLOOKUP($B$1,数据整理1!$D$20:$R$26,$Q$2,0)*$B33</f>
        <v>137.17000000000002</v>
      </c>
    </row>
    <row r="34" spans="2:47" x14ac:dyDescent="0.2">
      <c r="B34">
        <v>30</v>
      </c>
      <c r="D34">
        <f>VLOOKUP($B$1,数据整理1!$D$4:$R$10,$D$2,0)*$B34</f>
        <v>12630</v>
      </c>
      <c r="E34">
        <f>VLOOKUP($B$1,数据整理1!$D$4:$R$10,$E$2,0)*$B34</f>
        <v>3480</v>
      </c>
      <c r="F34">
        <f>VLOOKUP($B$1,数据整理1!$D$4:$R$10,$F$2,0)*$B34</f>
        <v>1890</v>
      </c>
      <c r="G34">
        <f>VLOOKUP($B$1,数据整理1!$D$4:$R$10,$G$2,0)*$B34</f>
        <v>1260</v>
      </c>
      <c r="H34">
        <f>VLOOKUP($B$1,数据整理1!$D$4:$R$10,$H$2,0)*$B34</f>
        <v>30</v>
      </c>
      <c r="I34">
        <f>VLOOKUP($B$1,数据整理1!$D$4:$R$10,$I$2,0)*$B34</f>
        <v>30</v>
      </c>
      <c r="J34">
        <f>VLOOKUP($B$1,数据整理1!$D$4:$R$10,$J$2,0)*$B34</f>
        <v>30</v>
      </c>
      <c r="K34">
        <f>VLOOKUP($B$1,数据整理1!$D$4:$R$10,$K$2,0)*$B34</f>
        <v>30</v>
      </c>
      <c r="L34">
        <f>VLOOKUP($B$1,数据整理1!$D$4:$R$10,$L$2,0)*$B34</f>
        <v>30</v>
      </c>
      <c r="M34">
        <f>VLOOKUP($B$1,数据整理1!$D$4:$R$10,$M$2,0)*$B34</f>
        <v>30</v>
      </c>
      <c r="N34">
        <f>VLOOKUP($B$1,数据整理1!$D$4:$R$10,$N$2,0)*$B34</f>
        <v>3000</v>
      </c>
      <c r="O34">
        <f>VLOOKUP($B$1,数据整理1!$D$4:$R$10,$O$2,0)*$B34</f>
        <v>0</v>
      </c>
      <c r="P34">
        <f>VLOOKUP($B$1,数据整理1!$D$4:$R$10,$P$2,0)*$B34</f>
        <v>141.9</v>
      </c>
      <c r="Q34">
        <f>VLOOKUP($B$1,数据整理1!$D$4:$R$10,$Q$2,0)*$B34</f>
        <v>141.9</v>
      </c>
      <c r="S34">
        <f>VLOOKUP($B$1,数据整理1!$D$12:$R$18,$D$2,0)*$B34</f>
        <v>11340</v>
      </c>
      <c r="T34">
        <f>VLOOKUP($B$1,数据整理1!$D$12:$R$18,$E$2,0)*$B34</f>
        <v>3630</v>
      </c>
      <c r="U34">
        <f>VLOOKUP($B$1,数据整理1!$D$12:$R$18,$F$2,0)*$B34</f>
        <v>1500</v>
      </c>
      <c r="V34">
        <f>VLOOKUP($B$1,数据整理1!$D$12:$R$18,$G$2,0)*$B34</f>
        <v>1020</v>
      </c>
      <c r="W34">
        <f>VLOOKUP($B$1,数据整理1!$D$12:$R$18,$H$2,0)*$B34</f>
        <v>30</v>
      </c>
      <c r="X34">
        <f>VLOOKUP($B$1,数据整理1!$D$12:$R$18,$I$2,0)*$B34</f>
        <v>30</v>
      </c>
      <c r="Y34">
        <f>VLOOKUP($B$1,数据整理1!$D$12:$R$18,$J$2,0)*$B34</f>
        <v>30</v>
      </c>
      <c r="Z34">
        <f>VLOOKUP($B$1,数据整理1!$D$12:$R$18,$K$2,0)*$B34</f>
        <v>30</v>
      </c>
      <c r="AA34">
        <f>VLOOKUP($B$1,数据整理1!$D$12:$R$18,$L$2,0)*$B34</f>
        <v>30</v>
      </c>
      <c r="AB34">
        <f>VLOOKUP($B$1,数据整理1!$D$12:$R$18,$M$2,0)*$B34</f>
        <v>30</v>
      </c>
      <c r="AC34">
        <f>VLOOKUP($B$1,数据整理1!$D$12:$R$18,$N$2,0)*$B34</f>
        <v>2400</v>
      </c>
      <c r="AD34">
        <f>VLOOKUP($B$1,数据整理1!$D$12:$R$18,$O$2,0)*$B34</f>
        <v>0</v>
      </c>
      <c r="AE34">
        <f>VLOOKUP($B$1,数据整理1!$D$12:$R$18,$P$2,0)*$B34</f>
        <v>141.9</v>
      </c>
      <c r="AF34">
        <f>VLOOKUP($B$1,数据整理1!$D$12:$R$18,$Q$2,0)*$B34</f>
        <v>141.9</v>
      </c>
      <c r="AH34">
        <f>VLOOKUP($B$1,数据整理1!$D$20:$R$26,$D$2,0)*$B34</f>
        <v>10092</v>
      </c>
      <c r="AI34">
        <f>VLOOKUP($B$1,数据整理1!$D$20:$R$26,$E$2,0)*$B34</f>
        <v>3847.5</v>
      </c>
      <c r="AJ34">
        <f>VLOOKUP($B$1,数据整理1!$D$20:$R$26,$F$2,0)*$B34</f>
        <v>914.69999999999993</v>
      </c>
      <c r="AK34">
        <f>VLOOKUP($B$1,数据整理1!$D$20:$R$26,$G$2,0)*$B34</f>
        <v>1356.3</v>
      </c>
      <c r="AL34">
        <f>VLOOKUP($B$1,数据整理1!$D$20:$R$26,$H$2,0)*$B34</f>
        <v>30</v>
      </c>
      <c r="AM34">
        <f>VLOOKUP($B$1,数据整理1!$D$20:$R$26,$I$2,0)*$B34</f>
        <v>30</v>
      </c>
      <c r="AN34">
        <f>VLOOKUP($B$1,数据整理1!$D$20:$R$26,$J$2,0)*$B34</f>
        <v>30</v>
      </c>
      <c r="AO34">
        <f>VLOOKUP($B$1,数据整理1!$D$20:$R$26,$K$2,0)*$B34</f>
        <v>30</v>
      </c>
      <c r="AP34">
        <f>VLOOKUP($B$1,数据整理1!$D$20:$R$26,$L$2,0)*$B34</f>
        <v>30</v>
      </c>
      <c r="AQ34">
        <f>VLOOKUP($B$1,数据整理1!$D$20:$R$26,$M$2,0)*$B34</f>
        <v>30</v>
      </c>
      <c r="AR34">
        <f>VLOOKUP($B$1,数据整理1!$D$20:$R$26,$N$2,0)*$B34</f>
        <v>1200</v>
      </c>
      <c r="AS34">
        <f>VLOOKUP($B$1,数据整理1!$D$20:$R$26,$O$2,0)*$B34</f>
        <v>0</v>
      </c>
      <c r="AT34">
        <f>VLOOKUP($B$1,数据整理1!$D$20:$R$26,$P$2,0)*$B34</f>
        <v>141.9</v>
      </c>
      <c r="AU34">
        <f>VLOOKUP($B$1,数据整理1!$D$20:$R$26,$Q$2,0)*$B34</f>
        <v>141.9</v>
      </c>
    </row>
    <row r="35" spans="2:47" x14ac:dyDescent="0.2">
      <c r="B35">
        <v>31</v>
      </c>
      <c r="D35">
        <f>VLOOKUP($B$1,数据整理1!$D$4:$R$10,$D$2,0)*$B35</f>
        <v>13051</v>
      </c>
      <c r="E35">
        <f>VLOOKUP($B$1,数据整理1!$D$4:$R$10,$E$2,0)*$B35</f>
        <v>3596</v>
      </c>
      <c r="F35">
        <f>VLOOKUP($B$1,数据整理1!$D$4:$R$10,$F$2,0)*$B35</f>
        <v>1953</v>
      </c>
      <c r="G35">
        <f>VLOOKUP($B$1,数据整理1!$D$4:$R$10,$G$2,0)*$B35</f>
        <v>1302</v>
      </c>
      <c r="H35">
        <f>VLOOKUP($B$1,数据整理1!$D$4:$R$10,$H$2,0)*$B35</f>
        <v>31</v>
      </c>
      <c r="I35">
        <f>VLOOKUP($B$1,数据整理1!$D$4:$R$10,$I$2,0)*$B35</f>
        <v>31</v>
      </c>
      <c r="J35">
        <f>VLOOKUP($B$1,数据整理1!$D$4:$R$10,$J$2,0)*$B35</f>
        <v>31</v>
      </c>
      <c r="K35">
        <f>VLOOKUP($B$1,数据整理1!$D$4:$R$10,$K$2,0)*$B35</f>
        <v>31</v>
      </c>
      <c r="L35">
        <f>VLOOKUP($B$1,数据整理1!$D$4:$R$10,$L$2,0)*$B35</f>
        <v>31</v>
      </c>
      <c r="M35">
        <f>VLOOKUP($B$1,数据整理1!$D$4:$R$10,$M$2,0)*$B35</f>
        <v>31</v>
      </c>
      <c r="N35">
        <f>VLOOKUP($B$1,数据整理1!$D$4:$R$10,$N$2,0)*$B35</f>
        <v>3100</v>
      </c>
      <c r="O35">
        <f>VLOOKUP($B$1,数据整理1!$D$4:$R$10,$O$2,0)*$B35</f>
        <v>0</v>
      </c>
      <c r="P35">
        <f>VLOOKUP($B$1,数据整理1!$D$4:$R$10,$P$2,0)*$B35</f>
        <v>146.63000000000002</v>
      </c>
      <c r="Q35">
        <f>VLOOKUP($B$1,数据整理1!$D$4:$R$10,$Q$2,0)*$B35</f>
        <v>146.63000000000002</v>
      </c>
      <c r="S35">
        <f>VLOOKUP($B$1,数据整理1!$D$12:$R$18,$D$2,0)*$B35</f>
        <v>11718</v>
      </c>
      <c r="T35">
        <f>VLOOKUP($B$1,数据整理1!$D$12:$R$18,$E$2,0)*$B35</f>
        <v>3751</v>
      </c>
      <c r="U35">
        <f>VLOOKUP($B$1,数据整理1!$D$12:$R$18,$F$2,0)*$B35</f>
        <v>1550</v>
      </c>
      <c r="V35">
        <f>VLOOKUP($B$1,数据整理1!$D$12:$R$18,$G$2,0)*$B35</f>
        <v>1054</v>
      </c>
      <c r="W35">
        <f>VLOOKUP($B$1,数据整理1!$D$12:$R$18,$H$2,0)*$B35</f>
        <v>31</v>
      </c>
      <c r="X35">
        <f>VLOOKUP($B$1,数据整理1!$D$12:$R$18,$I$2,0)*$B35</f>
        <v>31</v>
      </c>
      <c r="Y35">
        <f>VLOOKUP($B$1,数据整理1!$D$12:$R$18,$J$2,0)*$B35</f>
        <v>31</v>
      </c>
      <c r="Z35">
        <f>VLOOKUP($B$1,数据整理1!$D$12:$R$18,$K$2,0)*$B35</f>
        <v>31</v>
      </c>
      <c r="AA35">
        <f>VLOOKUP($B$1,数据整理1!$D$12:$R$18,$L$2,0)*$B35</f>
        <v>31</v>
      </c>
      <c r="AB35">
        <f>VLOOKUP($B$1,数据整理1!$D$12:$R$18,$M$2,0)*$B35</f>
        <v>31</v>
      </c>
      <c r="AC35">
        <f>VLOOKUP($B$1,数据整理1!$D$12:$R$18,$N$2,0)*$B35</f>
        <v>2480</v>
      </c>
      <c r="AD35">
        <f>VLOOKUP($B$1,数据整理1!$D$12:$R$18,$O$2,0)*$B35</f>
        <v>0</v>
      </c>
      <c r="AE35">
        <f>VLOOKUP($B$1,数据整理1!$D$12:$R$18,$P$2,0)*$B35</f>
        <v>146.63000000000002</v>
      </c>
      <c r="AF35">
        <f>VLOOKUP($B$1,数据整理1!$D$12:$R$18,$Q$2,0)*$B35</f>
        <v>146.63000000000002</v>
      </c>
      <c r="AH35">
        <f>VLOOKUP($B$1,数据整理1!$D$20:$R$26,$D$2,0)*$B35</f>
        <v>10428.4</v>
      </c>
      <c r="AI35">
        <f>VLOOKUP($B$1,数据整理1!$D$20:$R$26,$E$2,0)*$B35</f>
        <v>3975.75</v>
      </c>
      <c r="AJ35">
        <f>VLOOKUP($B$1,数据整理1!$D$20:$R$26,$F$2,0)*$B35</f>
        <v>945.18999999999994</v>
      </c>
      <c r="AK35">
        <f>VLOOKUP($B$1,数据整理1!$D$20:$R$26,$G$2,0)*$B35</f>
        <v>1401.51</v>
      </c>
      <c r="AL35">
        <f>VLOOKUP($B$1,数据整理1!$D$20:$R$26,$H$2,0)*$B35</f>
        <v>31</v>
      </c>
      <c r="AM35">
        <f>VLOOKUP($B$1,数据整理1!$D$20:$R$26,$I$2,0)*$B35</f>
        <v>31</v>
      </c>
      <c r="AN35">
        <f>VLOOKUP($B$1,数据整理1!$D$20:$R$26,$J$2,0)*$B35</f>
        <v>31</v>
      </c>
      <c r="AO35">
        <f>VLOOKUP($B$1,数据整理1!$D$20:$R$26,$K$2,0)*$B35</f>
        <v>31</v>
      </c>
      <c r="AP35">
        <f>VLOOKUP($B$1,数据整理1!$D$20:$R$26,$L$2,0)*$B35</f>
        <v>31</v>
      </c>
      <c r="AQ35">
        <f>VLOOKUP($B$1,数据整理1!$D$20:$R$26,$M$2,0)*$B35</f>
        <v>31</v>
      </c>
      <c r="AR35">
        <f>VLOOKUP($B$1,数据整理1!$D$20:$R$26,$N$2,0)*$B35</f>
        <v>1240</v>
      </c>
      <c r="AS35">
        <f>VLOOKUP($B$1,数据整理1!$D$20:$R$26,$O$2,0)*$B35</f>
        <v>0</v>
      </c>
      <c r="AT35">
        <f>VLOOKUP($B$1,数据整理1!$D$20:$R$26,$P$2,0)*$B35</f>
        <v>146.63000000000002</v>
      </c>
      <c r="AU35">
        <f>VLOOKUP($B$1,数据整理1!$D$20:$R$26,$Q$2,0)*$B35</f>
        <v>146.63000000000002</v>
      </c>
    </row>
    <row r="36" spans="2:47" x14ac:dyDescent="0.2">
      <c r="B36">
        <v>32</v>
      </c>
      <c r="D36">
        <f>VLOOKUP($B$1,数据整理1!$D$4:$R$10,$D$2,0)*$B36</f>
        <v>13472</v>
      </c>
      <c r="E36">
        <f>VLOOKUP($B$1,数据整理1!$D$4:$R$10,$E$2,0)*$B36</f>
        <v>3712</v>
      </c>
      <c r="F36">
        <f>VLOOKUP($B$1,数据整理1!$D$4:$R$10,$F$2,0)*$B36</f>
        <v>2016</v>
      </c>
      <c r="G36">
        <f>VLOOKUP($B$1,数据整理1!$D$4:$R$10,$G$2,0)*$B36</f>
        <v>1344</v>
      </c>
      <c r="H36">
        <f>VLOOKUP($B$1,数据整理1!$D$4:$R$10,$H$2,0)*$B36</f>
        <v>32</v>
      </c>
      <c r="I36">
        <f>VLOOKUP($B$1,数据整理1!$D$4:$R$10,$I$2,0)*$B36</f>
        <v>32</v>
      </c>
      <c r="J36">
        <f>VLOOKUP($B$1,数据整理1!$D$4:$R$10,$J$2,0)*$B36</f>
        <v>32</v>
      </c>
      <c r="K36">
        <f>VLOOKUP($B$1,数据整理1!$D$4:$R$10,$K$2,0)*$B36</f>
        <v>32</v>
      </c>
      <c r="L36">
        <f>VLOOKUP($B$1,数据整理1!$D$4:$R$10,$L$2,0)*$B36</f>
        <v>32</v>
      </c>
      <c r="M36">
        <f>VLOOKUP($B$1,数据整理1!$D$4:$R$10,$M$2,0)*$B36</f>
        <v>32</v>
      </c>
      <c r="N36">
        <f>VLOOKUP($B$1,数据整理1!$D$4:$R$10,$N$2,0)*$B36</f>
        <v>3200</v>
      </c>
      <c r="O36">
        <f>VLOOKUP($B$1,数据整理1!$D$4:$R$10,$O$2,0)*$B36</f>
        <v>0</v>
      </c>
      <c r="P36">
        <f>VLOOKUP($B$1,数据整理1!$D$4:$R$10,$P$2,0)*$B36</f>
        <v>151.36000000000001</v>
      </c>
      <c r="Q36">
        <f>VLOOKUP($B$1,数据整理1!$D$4:$R$10,$Q$2,0)*$B36</f>
        <v>151.36000000000001</v>
      </c>
      <c r="S36">
        <f>VLOOKUP($B$1,数据整理1!$D$12:$R$18,$D$2,0)*$B36</f>
        <v>12096</v>
      </c>
      <c r="T36">
        <f>VLOOKUP($B$1,数据整理1!$D$12:$R$18,$E$2,0)*$B36</f>
        <v>3872</v>
      </c>
      <c r="U36">
        <f>VLOOKUP($B$1,数据整理1!$D$12:$R$18,$F$2,0)*$B36</f>
        <v>1600</v>
      </c>
      <c r="V36">
        <f>VLOOKUP($B$1,数据整理1!$D$12:$R$18,$G$2,0)*$B36</f>
        <v>1088</v>
      </c>
      <c r="W36">
        <f>VLOOKUP($B$1,数据整理1!$D$12:$R$18,$H$2,0)*$B36</f>
        <v>32</v>
      </c>
      <c r="X36">
        <f>VLOOKUP($B$1,数据整理1!$D$12:$R$18,$I$2,0)*$B36</f>
        <v>32</v>
      </c>
      <c r="Y36">
        <f>VLOOKUP($B$1,数据整理1!$D$12:$R$18,$J$2,0)*$B36</f>
        <v>32</v>
      </c>
      <c r="Z36">
        <f>VLOOKUP($B$1,数据整理1!$D$12:$R$18,$K$2,0)*$B36</f>
        <v>32</v>
      </c>
      <c r="AA36">
        <f>VLOOKUP($B$1,数据整理1!$D$12:$R$18,$L$2,0)*$B36</f>
        <v>32</v>
      </c>
      <c r="AB36">
        <f>VLOOKUP($B$1,数据整理1!$D$12:$R$18,$M$2,0)*$B36</f>
        <v>32</v>
      </c>
      <c r="AC36">
        <f>VLOOKUP($B$1,数据整理1!$D$12:$R$18,$N$2,0)*$B36</f>
        <v>2560</v>
      </c>
      <c r="AD36">
        <f>VLOOKUP($B$1,数据整理1!$D$12:$R$18,$O$2,0)*$B36</f>
        <v>0</v>
      </c>
      <c r="AE36">
        <f>VLOOKUP($B$1,数据整理1!$D$12:$R$18,$P$2,0)*$B36</f>
        <v>151.36000000000001</v>
      </c>
      <c r="AF36">
        <f>VLOOKUP($B$1,数据整理1!$D$12:$R$18,$Q$2,0)*$B36</f>
        <v>151.36000000000001</v>
      </c>
      <c r="AH36">
        <f>VLOOKUP($B$1,数据整理1!$D$20:$R$26,$D$2,0)*$B36</f>
        <v>10764.8</v>
      </c>
      <c r="AI36">
        <f>VLOOKUP($B$1,数据整理1!$D$20:$R$26,$E$2,0)*$B36</f>
        <v>4104</v>
      </c>
      <c r="AJ36">
        <f>VLOOKUP($B$1,数据整理1!$D$20:$R$26,$F$2,0)*$B36</f>
        <v>975.68</v>
      </c>
      <c r="AK36">
        <f>VLOOKUP($B$1,数据整理1!$D$20:$R$26,$G$2,0)*$B36</f>
        <v>1446.72</v>
      </c>
      <c r="AL36">
        <f>VLOOKUP($B$1,数据整理1!$D$20:$R$26,$H$2,0)*$B36</f>
        <v>32</v>
      </c>
      <c r="AM36">
        <f>VLOOKUP($B$1,数据整理1!$D$20:$R$26,$I$2,0)*$B36</f>
        <v>32</v>
      </c>
      <c r="AN36">
        <f>VLOOKUP($B$1,数据整理1!$D$20:$R$26,$J$2,0)*$B36</f>
        <v>32</v>
      </c>
      <c r="AO36">
        <f>VLOOKUP($B$1,数据整理1!$D$20:$R$26,$K$2,0)*$B36</f>
        <v>32</v>
      </c>
      <c r="AP36">
        <f>VLOOKUP($B$1,数据整理1!$D$20:$R$26,$L$2,0)*$B36</f>
        <v>32</v>
      </c>
      <c r="AQ36">
        <f>VLOOKUP($B$1,数据整理1!$D$20:$R$26,$M$2,0)*$B36</f>
        <v>32</v>
      </c>
      <c r="AR36">
        <f>VLOOKUP($B$1,数据整理1!$D$20:$R$26,$N$2,0)*$B36</f>
        <v>1280</v>
      </c>
      <c r="AS36">
        <f>VLOOKUP($B$1,数据整理1!$D$20:$R$26,$O$2,0)*$B36</f>
        <v>0</v>
      </c>
      <c r="AT36">
        <f>VLOOKUP($B$1,数据整理1!$D$20:$R$26,$P$2,0)*$B36</f>
        <v>151.36000000000001</v>
      </c>
      <c r="AU36">
        <f>VLOOKUP($B$1,数据整理1!$D$20:$R$26,$Q$2,0)*$B36</f>
        <v>151.36000000000001</v>
      </c>
    </row>
    <row r="37" spans="2:47" x14ac:dyDescent="0.2">
      <c r="B37">
        <v>33</v>
      </c>
      <c r="D37">
        <f>VLOOKUP($B$1,数据整理1!$D$4:$R$10,$D$2,0)*$B37</f>
        <v>13893</v>
      </c>
      <c r="E37">
        <f>VLOOKUP($B$1,数据整理1!$D$4:$R$10,$E$2,0)*$B37</f>
        <v>3828</v>
      </c>
      <c r="F37">
        <f>VLOOKUP($B$1,数据整理1!$D$4:$R$10,$F$2,0)*$B37</f>
        <v>2079</v>
      </c>
      <c r="G37">
        <f>VLOOKUP($B$1,数据整理1!$D$4:$R$10,$G$2,0)*$B37</f>
        <v>1386</v>
      </c>
      <c r="H37">
        <f>VLOOKUP($B$1,数据整理1!$D$4:$R$10,$H$2,0)*$B37</f>
        <v>33</v>
      </c>
      <c r="I37">
        <f>VLOOKUP($B$1,数据整理1!$D$4:$R$10,$I$2,0)*$B37</f>
        <v>33</v>
      </c>
      <c r="J37">
        <f>VLOOKUP($B$1,数据整理1!$D$4:$R$10,$J$2,0)*$B37</f>
        <v>33</v>
      </c>
      <c r="K37">
        <f>VLOOKUP($B$1,数据整理1!$D$4:$R$10,$K$2,0)*$B37</f>
        <v>33</v>
      </c>
      <c r="L37">
        <f>VLOOKUP($B$1,数据整理1!$D$4:$R$10,$L$2,0)*$B37</f>
        <v>33</v>
      </c>
      <c r="M37">
        <f>VLOOKUP($B$1,数据整理1!$D$4:$R$10,$M$2,0)*$B37</f>
        <v>33</v>
      </c>
      <c r="N37">
        <f>VLOOKUP($B$1,数据整理1!$D$4:$R$10,$N$2,0)*$B37</f>
        <v>3300</v>
      </c>
      <c r="O37">
        <f>VLOOKUP($B$1,数据整理1!$D$4:$R$10,$O$2,0)*$B37</f>
        <v>0</v>
      </c>
      <c r="P37">
        <f>VLOOKUP($B$1,数据整理1!$D$4:$R$10,$P$2,0)*$B37</f>
        <v>156.09</v>
      </c>
      <c r="Q37">
        <f>VLOOKUP($B$1,数据整理1!$D$4:$R$10,$Q$2,0)*$B37</f>
        <v>156.09</v>
      </c>
      <c r="S37">
        <f>VLOOKUP($B$1,数据整理1!$D$12:$R$18,$D$2,0)*$B37</f>
        <v>12474</v>
      </c>
      <c r="T37">
        <f>VLOOKUP($B$1,数据整理1!$D$12:$R$18,$E$2,0)*$B37</f>
        <v>3993</v>
      </c>
      <c r="U37">
        <f>VLOOKUP($B$1,数据整理1!$D$12:$R$18,$F$2,0)*$B37</f>
        <v>1650</v>
      </c>
      <c r="V37">
        <f>VLOOKUP($B$1,数据整理1!$D$12:$R$18,$G$2,0)*$B37</f>
        <v>1122</v>
      </c>
      <c r="W37">
        <f>VLOOKUP($B$1,数据整理1!$D$12:$R$18,$H$2,0)*$B37</f>
        <v>33</v>
      </c>
      <c r="X37">
        <f>VLOOKUP($B$1,数据整理1!$D$12:$R$18,$I$2,0)*$B37</f>
        <v>33</v>
      </c>
      <c r="Y37">
        <f>VLOOKUP($B$1,数据整理1!$D$12:$R$18,$J$2,0)*$B37</f>
        <v>33</v>
      </c>
      <c r="Z37">
        <f>VLOOKUP($B$1,数据整理1!$D$12:$R$18,$K$2,0)*$B37</f>
        <v>33</v>
      </c>
      <c r="AA37">
        <f>VLOOKUP($B$1,数据整理1!$D$12:$R$18,$L$2,0)*$B37</f>
        <v>33</v>
      </c>
      <c r="AB37">
        <f>VLOOKUP($B$1,数据整理1!$D$12:$R$18,$M$2,0)*$B37</f>
        <v>33</v>
      </c>
      <c r="AC37">
        <f>VLOOKUP($B$1,数据整理1!$D$12:$R$18,$N$2,0)*$B37</f>
        <v>2640</v>
      </c>
      <c r="AD37">
        <f>VLOOKUP($B$1,数据整理1!$D$12:$R$18,$O$2,0)*$B37</f>
        <v>0</v>
      </c>
      <c r="AE37">
        <f>VLOOKUP($B$1,数据整理1!$D$12:$R$18,$P$2,0)*$B37</f>
        <v>156.09</v>
      </c>
      <c r="AF37">
        <f>VLOOKUP($B$1,数据整理1!$D$12:$R$18,$Q$2,0)*$B37</f>
        <v>156.09</v>
      </c>
      <c r="AH37">
        <f>VLOOKUP($B$1,数据整理1!$D$20:$R$26,$D$2,0)*$B37</f>
        <v>11101.199999999999</v>
      </c>
      <c r="AI37">
        <f>VLOOKUP($B$1,数据整理1!$D$20:$R$26,$E$2,0)*$B37</f>
        <v>4232.25</v>
      </c>
      <c r="AJ37">
        <f>VLOOKUP($B$1,数据整理1!$D$20:$R$26,$F$2,0)*$B37</f>
        <v>1006.17</v>
      </c>
      <c r="AK37">
        <f>VLOOKUP($B$1,数据整理1!$D$20:$R$26,$G$2,0)*$B37</f>
        <v>1491.93</v>
      </c>
      <c r="AL37">
        <f>VLOOKUP($B$1,数据整理1!$D$20:$R$26,$H$2,0)*$B37</f>
        <v>33</v>
      </c>
      <c r="AM37">
        <f>VLOOKUP($B$1,数据整理1!$D$20:$R$26,$I$2,0)*$B37</f>
        <v>33</v>
      </c>
      <c r="AN37">
        <f>VLOOKUP($B$1,数据整理1!$D$20:$R$26,$J$2,0)*$B37</f>
        <v>33</v>
      </c>
      <c r="AO37">
        <f>VLOOKUP($B$1,数据整理1!$D$20:$R$26,$K$2,0)*$B37</f>
        <v>33</v>
      </c>
      <c r="AP37">
        <f>VLOOKUP($B$1,数据整理1!$D$20:$R$26,$L$2,0)*$B37</f>
        <v>33</v>
      </c>
      <c r="AQ37">
        <f>VLOOKUP($B$1,数据整理1!$D$20:$R$26,$M$2,0)*$B37</f>
        <v>33</v>
      </c>
      <c r="AR37">
        <f>VLOOKUP($B$1,数据整理1!$D$20:$R$26,$N$2,0)*$B37</f>
        <v>1320</v>
      </c>
      <c r="AS37">
        <f>VLOOKUP($B$1,数据整理1!$D$20:$R$26,$O$2,0)*$B37</f>
        <v>0</v>
      </c>
      <c r="AT37">
        <f>VLOOKUP($B$1,数据整理1!$D$20:$R$26,$P$2,0)*$B37</f>
        <v>156.09</v>
      </c>
      <c r="AU37">
        <f>VLOOKUP($B$1,数据整理1!$D$20:$R$26,$Q$2,0)*$B37</f>
        <v>156.09</v>
      </c>
    </row>
    <row r="38" spans="2:47" x14ac:dyDescent="0.2">
      <c r="B38">
        <v>34</v>
      </c>
      <c r="D38">
        <f>VLOOKUP($B$1,数据整理1!$D$4:$R$10,$D$2,0)*$B38</f>
        <v>14314</v>
      </c>
      <c r="E38">
        <f>VLOOKUP($B$1,数据整理1!$D$4:$R$10,$E$2,0)*$B38</f>
        <v>3944</v>
      </c>
      <c r="F38">
        <f>VLOOKUP($B$1,数据整理1!$D$4:$R$10,$F$2,0)*$B38</f>
        <v>2142</v>
      </c>
      <c r="G38">
        <f>VLOOKUP($B$1,数据整理1!$D$4:$R$10,$G$2,0)*$B38</f>
        <v>1428</v>
      </c>
      <c r="H38">
        <f>VLOOKUP($B$1,数据整理1!$D$4:$R$10,$H$2,0)*$B38</f>
        <v>34</v>
      </c>
      <c r="I38">
        <f>VLOOKUP($B$1,数据整理1!$D$4:$R$10,$I$2,0)*$B38</f>
        <v>34</v>
      </c>
      <c r="J38">
        <f>VLOOKUP($B$1,数据整理1!$D$4:$R$10,$J$2,0)*$B38</f>
        <v>34</v>
      </c>
      <c r="K38">
        <f>VLOOKUP($B$1,数据整理1!$D$4:$R$10,$K$2,0)*$B38</f>
        <v>34</v>
      </c>
      <c r="L38">
        <f>VLOOKUP($B$1,数据整理1!$D$4:$R$10,$L$2,0)*$B38</f>
        <v>34</v>
      </c>
      <c r="M38">
        <f>VLOOKUP($B$1,数据整理1!$D$4:$R$10,$M$2,0)*$B38</f>
        <v>34</v>
      </c>
      <c r="N38">
        <f>VLOOKUP($B$1,数据整理1!$D$4:$R$10,$N$2,0)*$B38</f>
        <v>3400</v>
      </c>
      <c r="O38">
        <f>VLOOKUP($B$1,数据整理1!$D$4:$R$10,$O$2,0)*$B38</f>
        <v>0</v>
      </c>
      <c r="P38">
        <f>VLOOKUP($B$1,数据整理1!$D$4:$R$10,$P$2,0)*$B38</f>
        <v>160.82000000000002</v>
      </c>
      <c r="Q38">
        <f>VLOOKUP($B$1,数据整理1!$D$4:$R$10,$Q$2,0)*$B38</f>
        <v>160.82000000000002</v>
      </c>
      <c r="S38">
        <f>VLOOKUP($B$1,数据整理1!$D$12:$R$18,$D$2,0)*$B38</f>
        <v>12852</v>
      </c>
      <c r="T38">
        <f>VLOOKUP($B$1,数据整理1!$D$12:$R$18,$E$2,0)*$B38</f>
        <v>4114</v>
      </c>
      <c r="U38">
        <f>VLOOKUP($B$1,数据整理1!$D$12:$R$18,$F$2,0)*$B38</f>
        <v>1700</v>
      </c>
      <c r="V38">
        <f>VLOOKUP($B$1,数据整理1!$D$12:$R$18,$G$2,0)*$B38</f>
        <v>1156</v>
      </c>
      <c r="W38">
        <f>VLOOKUP($B$1,数据整理1!$D$12:$R$18,$H$2,0)*$B38</f>
        <v>34</v>
      </c>
      <c r="X38">
        <f>VLOOKUP($B$1,数据整理1!$D$12:$R$18,$I$2,0)*$B38</f>
        <v>34</v>
      </c>
      <c r="Y38">
        <f>VLOOKUP($B$1,数据整理1!$D$12:$R$18,$J$2,0)*$B38</f>
        <v>34</v>
      </c>
      <c r="Z38">
        <f>VLOOKUP($B$1,数据整理1!$D$12:$R$18,$K$2,0)*$B38</f>
        <v>34</v>
      </c>
      <c r="AA38">
        <f>VLOOKUP($B$1,数据整理1!$D$12:$R$18,$L$2,0)*$B38</f>
        <v>34</v>
      </c>
      <c r="AB38">
        <f>VLOOKUP($B$1,数据整理1!$D$12:$R$18,$M$2,0)*$B38</f>
        <v>34</v>
      </c>
      <c r="AC38">
        <f>VLOOKUP($B$1,数据整理1!$D$12:$R$18,$N$2,0)*$B38</f>
        <v>2720</v>
      </c>
      <c r="AD38">
        <f>VLOOKUP($B$1,数据整理1!$D$12:$R$18,$O$2,0)*$B38</f>
        <v>0</v>
      </c>
      <c r="AE38">
        <f>VLOOKUP($B$1,数据整理1!$D$12:$R$18,$P$2,0)*$B38</f>
        <v>160.82000000000002</v>
      </c>
      <c r="AF38">
        <f>VLOOKUP($B$1,数据整理1!$D$12:$R$18,$Q$2,0)*$B38</f>
        <v>160.82000000000002</v>
      </c>
      <c r="AH38">
        <f>VLOOKUP($B$1,数据整理1!$D$20:$R$26,$D$2,0)*$B38</f>
        <v>11437.599999999999</v>
      </c>
      <c r="AI38">
        <f>VLOOKUP($B$1,数据整理1!$D$20:$R$26,$E$2,0)*$B38</f>
        <v>4360.5</v>
      </c>
      <c r="AJ38">
        <f>VLOOKUP($B$1,数据整理1!$D$20:$R$26,$F$2,0)*$B38</f>
        <v>1036.6599999999999</v>
      </c>
      <c r="AK38">
        <f>VLOOKUP($B$1,数据整理1!$D$20:$R$26,$G$2,0)*$B38</f>
        <v>1537.14</v>
      </c>
      <c r="AL38">
        <f>VLOOKUP($B$1,数据整理1!$D$20:$R$26,$H$2,0)*$B38</f>
        <v>34</v>
      </c>
      <c r="AM38">
        <f>VLOOKUP($B$1,数据整理1!$D$20:$R$26,$I$2,0)*$B38</f>
        <v>34</v>
      </c>
      <c r="AN38">
        <f>VLOOKUP($B$1,数据整理1!$D$20:$R$26,$J$2,0)*$B38</f>
        <v>34</v>
      </c>
      <c r="AO38">
        <f>VLOOKUP($B$1,数据整理1!$D$20:$R$26,$K$2,0)*$B38</f>
        <v>34</v>
      </c>
      <c r="AP38">
        <f>VLOOKUP($B$1,数据整理1!$D$20:$R$26,$L$2,0)*$B38</f>
        <v>34</v>
      </c>
      <c r="AQ38">
        <f>VLOOKUP($B$1,数据整理1!$D$20:$R$26,$M$2,0)*$B38</f>
        <v>34</v>
      </c>
      <c r="AR38">
        <f>VLOOKUP($B$1,数据整理1!$D$20:$R$26,$N$2,0)*$B38</f>
        <v>1360</v>
      </c>
      <c r="AS38">
        <f>VLOOKUP($B$1,数据整理1!$D$20:$R$26,$O$2,0)*$B38</f>
        <v>0</v>
      </c>
      <c r="AT38">
        <f>VLOOKUP($B$1,数据整理1!$D$20:$R$26,$P$2,0)*$B38</f>
        <v>160.82000000000002</v>
      </c>
      <c r="AU38">
        <f>VLOOKUP($B$1,数据整理1!$D$20:$R$26,$Q$2,0)*$B38</f>
        <v>160.82000000000002</v>
      </c>
    </row>
    <row r="39" spans="2:47" x14ac:dyDescent="0.2">
      <c r="B39">
        <v>35</v>
      </c>
      <c r="D39">
        <f>VLOOKUP($B$1,数据整理1!$D$4:$R$10,$D$2,0)*$B39</f>
        <v>14735</v>
      </c>
      <c r="E39">
        <f>VLOOKUP($B$1,数据整理1!$D$4:$R$10,$E$2,0)*$B39</f>
        <v>4060</v>
      </c>
      <c r="F39">
        <f>VLOOKUP($B$1,数据整理1!$D$4:$R$10,$F$2,0)*$B39</f>
        <v>2205</v>
      </c>
      <c r="G39">
        <f>VLOOKUP($B$1,数据整理1!$D$4:$R$10,$G$2,0)*$B39</f>
        <v>1470</v>
      </c>
      <c r="H39">
        <f>VLOOKUP($B$1,数据整理1!$D$4:$R$10,$H$2,0)*$B39</f>
        <v>35</v>
      </c>
      <c r="I39">
        <f>VLOOKUP($B$1,数据整理1!$D$4:$R$10,$I$2,0)*$B39</f>
        <v>35</v>
      </c>
      <c r="J39">
        <f>VLOOKUP($B$1,数据整理1!$D$4:$R$10,$J$2,0)*$B39</f>
        <v>35</v>
      </c>
      <c r="K39">
        <f>VLOOKUP($B$1,数据整理1!$D$4:$R$10,$K$2,0)*$B39</f>
        <v>35</v>
      </c>
      <c r="L39">
        <f>VLOOKUP($B$1,数据整理1!$D$4:$R$10,$L$2,0)*$B39</f>
        <v>35</v>
      </c>
      <c r="M39">
        <f>VLOOKUP($B$1,数据整理1!$D$4:$R$10,$M$2,0)*$B39</f>
        <v>35</v>
      </c>
      <c r="N39">
        <f>VLOOKUP($B$1,数据整理1!$D$4:$R$10,$N$2,0)*$B39</f>
        <v>3500</v>
      </c>
      <c r="O39">
        <f>VLOOKUP($B$1,数据整理1!$D$4:$R$10,$O$2,0)*$B39</f>
        <v>0</v>
      </c>
      <c r="P39">
        <f>VLOOKUP($B$1,数据整理1!$D$4:$R$10,$P$2,0)*$B39</f>
        <v>165.55</v>
      </c>
      <c r="Q39">
        <f>VLOOKUP($B$1,数据整理1!$D$4:$R$10,$Q$2,0)*$B39</f>
        <v>165.55</v>
      </c>
      <c r="S39">
        <f>VLOOKUP($B$1,数据整理1!$D$12:$R$18,$D$2,0)*$B39</f>
        <v>13230</v>
      </c>
      <c r="T39">
        <f>VLOOKUP($B$1,数据整理1!$D$12:$R$18,$E$2,0)*$B39</f>
        <v>4235</v>
      </c>
      <c r="U39">
        <f>VLOOKUP($B$1,数据整理1!$D$12:$R$18,$F$2,0)*$B39</f>
        <v>1750</v>
      </c>
      <c r="V39">
        <f>VLOOKUP($B$1,数据整理1!$D$12:$R$18,$G$2,0)*$B39</f>
        <v>1190</v>
      </c>
      <c r="W39">
        <f>VLOOKUP($B$1,数据整理1!$D$12:$R$18,$H$2,0)*$B39</f>
        <v>35</v>
      </c>
      <c r="X39">
        <f>VLOOKUP($B$1,数据整理1!$D$12:$R$18,$I$2,0)*$B39</f>
        <v>35</v>
      </c>
      <c r="Y39">
        <f>VLOOKUP($B$1,数据整理1!$D$12:$R$18,$J$2,0)*$B39</f>
        <v>35</v>
      </c>
      <c r="Z39">
        <f>VLOOKUP($B$1,数据整理1!$D$12:$R$18,$K$2,0)*$B39</f>
        <v>35</v>
      </c>
      <c r="AA39">
        <f>VLOOKUP($B$1,数据整理1!$D$12:$R$18,$L$2,0)*$B39</f>
        <v>35</v>
      </c>
      <c r="AB39">
        <f>VLOOKUP($B$1,数据整理1!$D$12:$R$18,$M$2,0)*$B39</f>
        <v>35</v>
      </c>
      <c r="AC39">
        <f>VLOOKUP($B$1,数据整理1!$D$12:$R$18,$N$2,0)*$B39</f>
        <v>2800</v>
      </c>
      <c r="AD39">
        <f>VLOOKUP($B$1,数据整理1!$D$12:$R$18,$O$2,0)*$B39</f>
        <v>0</v>
      </c>
      <c r="AE39">
        <f>VLOOKUP($B$1,数据整理1!$D$12:$R$18,$P$2,0)*$B39</f>
        <v>165.55</v>
      </c>
      <c r="AF39">
        <f>VLOOKUP($B$1,数据整理1!$D$12:$R$18,$Q$2,0)*$B39</f>
        <v>165.55</v>
      </c>
      <c r="AH39">
        <f>VLOOKUP($B$1,数据整理1!$D$20:$R$26,$D$2,0)*$B39</f>
        <v>11774</v>
      </c>
      <c r="AI39">
        <f>VLOOKUP($B$1,数据整理1!$D$20:$R$26,$E$2,0)*$B39</f>
        <v>4488.75</v>
      </c>
      <c r="AJ39">
        <f>VLOOKUP($B$1,数据整理1!$D$20:$R$26,$F$2,0)*$B39</f>
        <v>1067.1499999999999</v>
      </c>
      <c r="AK39">
        <f>VLOOKUP($B$1,数据整理1!$D$20:$R$26,$G$2,0)*$B39</f>
        <v>1582.3500000000001</v>
      </c>
      <c r="AL39">
        <f>VLOOKUP($B$1,数据整理1!$D$20:$R$26,$H$2,0)*$B39</f>
        <v>35</v>
      </c>
      <c r="AM39">
        <f>VLOOKUP($B$1,数据整理1!$D$20:$R$26,$I$2,0)*$B39</f>
        <v>35</v>
      </c>
      <c r="AN39">
        <f>VLOOKUP($B$1,数据整理1!$D$20:$R$26,$J$2,0)*$B39</f>
        <v>35</v>
      </c>
      <c r="AO39">
        <f>VLOOKUP($B$1,数据整理1!$D$20:$R$26,$K$2,0)*$B39</f>
        <v>35</v>
      </c>
      <c r="AP39">
        <f>VLOOKUP($B$1,数据整理1!$D$20:$R$26,$L$2,0)*$B39</f>
        <v>35</v>
      </c>
      <c r="AQ39">
        <f>VLOOKUP($B$1,数据整理1!$D$20:$R$26,$M$2,0)*$B39</f>
        <v>35</v>
      </c>
      <c r="AR39">
        <f>VLOOKUP($B$1,数据整理1!$D$20:$R$26,$N$2,0)*$B39</f>
        <v>1400</v>
      </c>
      <c r="AS39">
        <f>VLOOKUP($B$1,数据整理1!$D$20:$R$26,$O$2,0)*$B39</f>
        <v>0</v>
      </c>
      <c r="AT39">
        <f>VLOOKUP($B$1,数据整理1!$D$20:$R$26,$P$2,0)*$B39</f>
        <v>165.55</v>
      </c>
      <c r="AU39">
        <f>VLOOKUP($B$1,数据整理1!$D$20:$R$26,$Q$2,0)*$B39</f>
        <v>165.55</v>
      </c>
    </row>
    <row r="40" spans="2:47" x14ac:dyDescent="0.2">
      <c r="B40">
        <v>36</v>
      </c>
      <c r="D40">
        <f>VLOOKUP($B$1,数据整理1!$D$4:$R$10,$D$2,0)*$B40</f>
        <v>15156</v>
      </c>
      <c r="E40">
        <f>VLOOKUP($B$1,数据整理1!$D$4:$R$10,$E$2,0)*$B40</f>
        <v>4176</v>
      </c>
      <c r="F40">
        <f>VLOOKUP($B$1,数据整理1!$D$4:$R$10,$F$2,0)*$B40</f>
        <v>2268</v>
      </c>
      <c r="G40">
        <f>VLOOKUP($B$1,数据整理1!$D$4:$R$10,$G$2,0)*$B40</f>
        <v>1512</v>
      </c>
      <c r="H40">
        <f>VLOOKUP($B$1,数据整理1!$D$4:$R$10,$H$2,0)*$B40</f>
        <v>36</v>
      </c>
      <c r="I40">
        <f>VLOOKUP($B$1,数据整理1!$D$4:$R$10,$I$2,0)*$B40</f>
        <v>36</v>
      </c>
      <c r="J40">
        <f>VLOOKUP($B$1,数据整理1!$D$4:$R$10,$J$2,0)*$B40</f>
        <v>36</v>
      </c>
      <c r="K40">
        <f>VLOOKUP($B$1,数据整理1!$D$4:$R$10,$K$2,0)*$B40</f>
        <v>36</v>
      </c>
      <c r="L40">
        <f>VLOOKUP($B$1,数据整理1!$D$4:$R$10,$L$2,0)*$B40</f>
        <v>36</v>
      </c>
      <c r="M40">
        <f>VLOOKUP($B$1,数据整理1!$D$4:$R$10,$M$2,0)*$B40</f>
        <v>36</v>
      </c>
      <c r="N40">
        <f>VLOOKUP($B$1,数据整理1!$D$4:$R$10,$N$2,0)*$B40</f>
        <v>3600</v>
      </c>
      <c r="O40">
        <f>VLOOKUP($B$1,数据整理1!$D$4:$R$10,$O$2,0)*$B40</f>
        <v>0</v>
      </c>
      <c r="P40">
        <f>VLOOKUP($B$1,数据整理1!$D$4:$R$10,$P$2,0)*$B40</f>
        <v>170.28000000000003</v>
      </c>
      <c r="Q40">
        <f>VLOOKUP($B$1,数据整理1!$D$4:$R$10,$Q$2,0)*$B40</f>
        <v>170.28000000000003</v>
      </c>
      <c r="S40">
        <f>VLOOKUP($B$1,数据整理1!$D$12:$R$18,$D$2,0)*$B40</f>
        <v>13608</v>
      </c>
      <c r="T40">
        <f>VLOOKUP($B$1,数据整理1!$D$12:$R$18,$E$2,0)*$B40</f>
        <v>4356</v>
      </c>
      <c r="U40">
        <f>VLOOKUP($B$1,数据整理1!$D$12:$R$18,$F$2,0)*$B40</f>
        <v>1800</v>
      </c>
      <c r="V40">
        <f>VLOOKUP($B$1,数据整理1!$D$12:$R$18,$G$2,0)*$B40</f>
        <v>1224</v>
      </c>
      <c r="W40">
        <f>VLOOKUP($B$1,数据整理1!$D$12:$R$18,$H$2,0)*$B40</f>
        <v>36</v>
      </c>
      <c r="X40">
        <f>VLOOKUP($B$1,数据整理1!$D$12:$R$18,$I$2,0)*$B40</f>
        <v>36</v>
      </c>
      <c r="Y40">
        <f>VLOOKUP($B$1,数据整理1!$D$12:$R$18,$J$2,0)*$B40</f>
        <v>36</v>
      </c>
      <c r="Z40">
        <f>VLOOKUP($B$1,数据整理1!$D$12:$R$18,$K$2,0)*$B40</f>
        <v>36</v>
      </c>
      <c r="AA40">
        <f>VLOOKUP($B$1,数据整理1!$D$12:$R$18,$L$2,0)*$B40</f>
        <v>36</v>
      </c>
      <c r="AB40">
        <f>VLOOKUP($B$1,数据整理1!$D$12:$R$18,$M$2,0)*$B40</f>
        <v>36</v>
      </c>
      <c r="AC40">
        <f>VLOOKUP($B$1,数据整理1!$D$12:$R$18,$N$2,0)*$B40</f>
        <v>2880</v>
      </c>
      <c r="AD40">
        <f>VLOOKUP($B$1,数据整理1!$D$12:$R$18,$O$2,0)*$B40</f>
        <v>0</v>
      </c>
      <c r="AE40">
        <f>VLOOKUP($B$1,数据整理1!$D$12:$R$18,$P$2,0)*$B40</f>
        <v>170.28000000000003</v>
      </c>
      <c r="AF40">
        <f>VLOOKUP($B$1,数据整理1!$D$12:$R$18,$Q$2,0)*$B40</f>
        <v>170.28000000000003</v>
      </c>
      <c r="AH40">
        <f>VLOOKUP($B$1,数据整理1!$D$20:$R$26,$D$2,0)*$B40</f>
        <v>12110.4</v>
      </c>
      <c r="AI40">
        <f>VLOOKUP($B$1,数据整理1!$D$20:$R$26,$E$2,0)*$B40</f>
        <v>4617</v>
      </c>
      <c r="AJ40">
        <f>VLOOKUP($B$1,数据整理1!$D$20:$R$26,$F$2,0)*$B40</f>
        <v>1097.6399999999999</v>
      </c>
      <c r="AK40">
        <f>VLOOKUP($B$1,数据整理1!$D$20:$R$26,$G$2,0)*$B40</f>
        <v>1627.56</v>
      </c>
      <c r="AL40">
        <f>VLOOKUP($B$1,数据整理1!$D$20:$R$26,$H$2,0)*$B40</f>
        <v>36</v>
      </c>
      <c r="AM40">
        <f>VLOOKUP($B$1,数据整理1!$D$20:$R$26,$I$2,0)*$B40</f>
        <v>36</v>
      </c>
      <c r="AN40">
        <f>VLOOKUP($B$1,数据整理1!$D$20:$R$26,$J$2,0)*$B40</f>
        <v>36</v>
      </c>
      <c r="AO40">
        <f>VLOOKUP($B$1,数据整理1!$D$20:$R$26,$K$2,0)*$B40</f>
        <v>36</v>
      </c>
      <c r="AP40">
        <f>VLOOKUP($B$1,数据整理1!$D$20:$R$26,$L$2,0)*$B40</f>
        <v>36</v>
      </c>
      <c r="AQ40">
        <f>VLOOKUP($B$1,数据整理1!$D$20:$R$26,$M$2,0)*$B40</f>
        <v>36</v>
      </c>
      <c r="AR40">
        <f>VLOOKUP($B$1,数据整理1!$D$20:$R$26,$N$2,0)*$B40</f>
        <v>1440</v>
      </c>
      <c r="AS40">
        <f>VLOOKUP($B$1,数据整理1!$D$20:$R$26,$O$2,0)*$B40</f>
        <v>0</v>
      </c>
      <c r="AT40">
        <f>VLOOKUP($B$1,数据整理1!$D$20:$R$26,$P$2,0)*$B40</f>
        <v>170.28000000000003</v>
      </c>
      <c r="AU40">
        <f>VLOOKUP($B$1,数据整理1!$D$20:$R$26,$Q$2,0)*$B40</f>
        <v>170.28000000000003</v>
      </c>
    </row>
    <row r="41" spans="2:47" x14ac:dyDescent="0.2">
      <c r="B41">
        <v>37</v>
      </c>
      <c r="D41">
        <f>VLOOKUP($B$1,数据整理1!$D$4:$R$10,$D$2,0)*$B41</f>
        <v>15577</v>
      </c>
      <c r="E41">
        <f>VLOOKUP($B$1,数据整理1!$D$4:$R$10,$E$2,0)*$B41</f>
        <v>4292</v>
      </c>
      <c r="F41">
        <f>VLOOKUP($B$1,数据整理1!$D$4:$R$10,$F$2,0)*$B41</f>
        <v>2331</v>
      </c>
      <c r="G41">
        <f>VLOOKUP($B$1,数据整理1!$D$4:$R$10,$G$2,0)*$B41</f>
        <v>1554</v>
      </c>
      <c r="H41">
        <f>VLOOKUP($B$1,数据整理1!$D$4:$R$10,$H$2,0)*$B41</f>
        <v>37</v>
      </c>
      <c r="I41">
        <f>VLOOKUP($B$1,数据整理1!$D$4:$R$10,$I$2,0)*$B41</f>
        <v>37</v>
      </c>
      <c r="J41">
        <f>VLOOKUP($B$1,数据整理1!$D$4:$R$10,$J$2,0)*$B41</f>
        <v>37</v>
      </c>
      <c r="K41">
        <f>VLOOKUP($B$1,数据整理1!$D$4:$R$10,$K$2,0)*$B41</f>
        <v>37</v>
      </c>
      <c r="L41">
        <f>VLOOKUP($B$1,数据整理1!$D$4:$R$10,$L$2,0)*$B41</f>
        <v>37</v>
      </c>
      <c r="M41">
        <f>VLOOKUP($B$1,数据整理1!$D$4:$R$10,$M$2,0)*$B41</f>
        <v>37</v>
      </c>
      <c r="N41">
        <f>VLOOKUP($B$1,数据整理1!$D$4:$R$10,$N$2,0)*$B41</f>
        <v>3700</v>
      </c>
      <c r="O41">
        <f>VLOOKUP($B$1,数据整理1!$D$4:$R$10,$O$2,0)*$B41</f>
        <v>0</v>
      </c>
      <c r="P41">
        <f>VLOOKUP($B$1,数据整理1!$D$4:$R$10,$P$2,0)*$B41</f>
        <v>175.01000000000002</v>
      </c>
      <c r="Q41">
        <f>VLOOKUP($B$1,数据整理1!$D$4:$R$10,$Q$2,0)*$B41</f>
        <v>175.01000000000002</v>
      </c>
      <c r="S41">
        <f>VLOOKUP($B$1,数据整理1!$D$12:$R$18,$D$2,0)*$B41</f>
        <v>13986</v>
      </c>
      <c r="T41">
        <f>VLOOKUP($B$1,数据整理1!$D$12:$R$18,$E$2,0)*$B41</f>
        <v>4477</v>
      </c>
      <c r="U41">
        <f>VLOOKUP($B$1,数据整理1!$D$12:$R$18,$F$2,0)*$B41</f>
        <v>1850</v>
      </c>
      <c r="V41">
        <f>VLOOKUP($B$1,数据整理1!$D$12:$R$18,$G$2,0)*$B41</f>
        <v>1258</v>
      </c>
      <c r="W41">
        <f>VLOOKUP($B$1,数据整理1!$D$12:$R$18,$H$2,0)*$B41</f>
        <v>37</v>
      </c>
      <c r="X41">
        <f>VLOOKUP($B$1,数据整理1!$D$12:$R$18,$I$2,0)*$B41</f>
        <v>37</v>
      </c>
      <c r="Y41">
        <f>VLOOKUP($B$1,数据整理1!$D$12:$R$18,$J$2,0)*$B41</f>
        <v>37</v>
      </c>
      <c r="Z41">
        <f>VLOOKUP($B$1,数据整理1!$D$12:$R$18,$K$2,0)*$B41</f>
        <v>37</v>
      </c>
      <c r="AA41">
        <f>VLOOKUP($B$1,数据整理1!$D$12:$R$18,$L$2,0)*$B41</f>
        <v>37</v>
      </c>
      <c r="AB41">
        <f>VLOOKUP($B$1,数据整理1!$D$12:$R$18,$M$2,0)*$B41</f>
        <v>37</v>
      </c>
      <c r="AC41">
        <f>VLOOKUP($B$1,数据整理1!$D$12:$R$18,$N$2,0)*$B41</f>
        <v>2960</v>
      </c>
      <c r="AD41">
        <f>VLOOKUP($B$1,数据整理1!$D$12:$R$18,$O$2,0)*$B41</f>
        <v>0</v>
      </c>
      <c r="AE41">
        <f>VLOOKUP($B$1,数据整理1!$D$12:$R$18,$P$2,0)*$B41</f>
        <v>175.01000000000002</v>
      </c>
      <c r="AF41">
        <f>VLOOKUP($B$1,数据整理1!$D$12:$R$18,$Q$2,0)*$B41</f>
        <v>175.01000000000002</v>
      </c>
      <c r="AH41">
        <f>VLOOKUP($B$1,数据整理1!$D$20:$R$26,$D$2,0)*$B41</f>
        <v>12446.8</v>
      </c>
      <c r="AI41">
        <f>VLOOKUP($B$1,数据整理1!$D$20:$R$26,$E$2,0)*$B41</f>
        <v>4745.25</v>
      </c>
      <c r="AJ41">
        <f>VLOOKUP($B$1,数据整理1!$D$20:$R$26,$F$2,0)*$B41</f>
        <v>1128.1299999999999</v>
      </c>
      <c r="AK41">
        <f>VLOOKUP($B$1,数据整理1!$D$20:$R$26,$G$2,0)*$B41</f>
        <v>1672.77</v>
      </c>
      <c r="AL41">
        <f>VLOOKUP($B$1,数据整理1!$D$20:$R$26,$H$2,0)*$B41</f>
        <v>37</v>
      </c>
      <c r="AM41">
        <f>VLOOKUP($B$1,数据整理1!$D$20:$R$26,$I$2,0)*$B41</f>
        <v>37</v>
      </c>
      <c r="AN41">
        <f>VLOOKUP($B$1,数据整理1!$D$20:$R$26,$J$2,0)*$B41</f>
        <v>37</v>
      </c>
      <c r="AO41">
        <f>VLOOKUP($B$1,数据整理1!$D$20:$R$26,$K$2,0)*$B41</f>
        <v>37</v>
      </c>
      <c r="AP41">
        <f>VLOOKUP($B$1,数据整理1!$D$20:$R$26,$L$2,0)*$B41</f>
        <v>37</v>
      </c>
      <c r="AQ41">
        <f>VLOOKUP($B$1,数据整理1!$D$20:$R$26,$M$2,0)*$B41</f>
        <v>37</v>
      </c>
      <c r="AR41">
        <f>VLOOKUP($B$1,数据整理1!$D$20:$R$26,$N$2,0)*$B41</f>
        <v>1480</v>
      </c>
      <c r="AS41">
        <f>VLOOKUP($B$1,数据整理1!$D$20:$R$26,$O$2,0)*$B41</f>
        <v>0</v>
      </c>
      <c r="AT41">
        <f>VLOOKUP($B$1,数据整理1!$D$20:$R$26,$P$2,0)*$B41</f>
        <v>175.01000000000002</v>
      </c>
      <c r="AU41">
        <f>VLOOKUP($B$1,数据整理1!$D$20:$R$26,$Q$2,0)*$B41</f>
        <v>175.01000000000002</v>
      </c>
    </row>
    <row r="42" spans="2:47" x14ac:dyDescent="0.2">
      <c r="B42">
        <v>38</v>
      </c>
      <c r="D42">
        <f>VLOOKUP($B$1,数据整理1!$D$4:$R$10,$D$2,0)*$B42</f>
        <v>15998</v>
      </c>
      <c r="E42">
        <f>VLOOKUP($B$1,数据整理1!$D$4:$R$10,$E$2,0)*$B42</f>
        <v>4408</v>
      </c>
      <c r="F42">
        <f>VLOOKUP($B$1,数据整理1!$D$4:$R$10,$F$2,0)*$B42</f>
        <v>2394</v>
      </c>
      <c r="G42">
        <f>VLOOKUP($B$1,数据整理1!$D$4:$R$10,$G$2,0)*$B42</f>
        <v>1596</v>
      </c>
      <c r="H42">
        <f>VLOOKUP($B$1,数据整理1!$D$4:$R$10,$H$2,0)*$B42</f>
        <v>38</v>
      </c>
      <c r="I42">
        <f>VLOOKUP($B$1,数据整理1!$D$4:$R$10,$I$2,0)*$B42</f>
        <v>38</v>
      </c>
      <c r="J42">
        <f>VLOOKUP($B$1,数据整理1!$D$4:$R$10,$J$2,0)*$B42</f>
        <v>38</v>
      </c>
      <c r="K42">
        <f>VLOOKUP($B$1,数据整理1!$D$4:$R$10,$K$2,0)*$B42</f>
        <v>38</v>
      </c>
      <c r="L42">
        <f>VLOOKUP($B$1,数据整理1!$D$4:$R$10,$L$2,0)*$B42</f>
        <v>38</v>
      </c>
      <c r="M42">
        <f>VLOOKUP($B$1,数据整理1!$D$4:$R$10,$M$2,0)*$B42</f>
        <v>38</v>
      </c>
      <c r="N42">
        <f>VLOOKUP($B$1,数据整理1!$D$4:$R$10,$N$2,0)*$B42</f>
        <v>3800</v>
      </c>
      <c r="O42">
        <f>VLOOKUP($B$1,数据整理1!$D$4:$R$10,$O$2,0)*$B42</f>
        <v>0</v>
      </c>
      <c r="P42">
        <f>VLOOKUP($B$1,数据整理1!$D$4:$R$10,$P$2,0)*$B42</f>
        <v>179.74</v>
      </c>
      <c r="Q42">
        <f>VLOOKUP($B$1,数据整理1!$D$4:$R$10,$Q$2,0)*$B42</f>
        <v>179.74</v>
      </c>
      <c r="S42">
        <f>VLOOKUP($B$1,数据整理1!$D$12:$R$18,$D$2,0)*$B42</f>
        <v>14364</v>
      </c>
      <c r="T42">
        <f>VLOOKUP($B$1,数据整理1!$D$12:$R$18,$E$2,0)*$B42</f>
        <v>4598</v>
      </c>
      <c r="U42">
        <f>VLOOKUP($B$1,数据整理1!$D$12:$R$18,$F$2,0)*$B42</f>
        <v>1900</v>
      </c>
      <c r="V42">
        <f>VLOOKUP($B$1,数据整理1!$D$12:$R$18,$G$2,0)*$B42</f>
        <v>1292</v>
      </c>
      <c r="W42">
        <f>VLOOKUP($B$1,数据整理1!$D$12:$R$18,$H$2,0)*$B42</f>
        <v>38</v>
      </c>
      <c r="X42">
        <f>VLOOKUP($B$1,数据整理1!$D$12:$R$18,$I$2,0)*$B42</f>
        <v>38</v>
      </c>
      <c r="Y42">
        <f>VLOOKUP($B$1,数据整理1!$D$12:$R$18,$J$2,0)*$B42</f>
        <v>38</v>
      </c>
      <c r="Z42">
        <f>VLOOKUP($B$1,数据整理1!$D$12:$R$18,$K$2,0)*$B42</f>
        <v>38</v>
      </c>
      <c r="AA42">
        <f>VLOOKUP($B$1,数据整理1!$D$12:$R$18,$L$2,0)*$B42</f>
        <v>38</v>
      </c>
      <c r="AB42">
        <f>VLOOKUP($B$1,数据整理1!$D$12:$R$18,$M$2,0)*$B42</f>
        <v>38</v>
      </c>
      <c r="AC42">
        <f>VLOOKUP($B$1,数据整理1!$D$12:$R$18,$N$2,0)*$B42</f>
        <v>3040</v>
      </c>
      <c r="AD42">
        <f>VLOOKUP($B$1,数据整理1!$D$12:$R$18,$O$2,0)*$B42</f>
        <v>0</v>
      </c>
      <c r="AE42">
        <f>VLOOKUP($B$1,数据整理1!$D$12:$R$18,$P$2,0)*$B42</f>
        <v>179.74</v>
      </c>
      <c r="AF42">
        <f>VLOOKUP($B$1,数据整理1!$D$12:$R$18,$Q$2,0)*$B42</f>
        <v>179.74</v>
      </c>
      <c r="AH42">
        <f>VLOOKUP($B$1,数据整理1!$D$20:$R$26,$D$2,0)*$B42</f>
        <v>12783.199999999999</v>
      </c>
      <c r="AI42">
        <f>VLOOKUP($B$1,数据整理1!$D$20:$R$26,$E$2,0)*$B42</f>
        <v>4873.5</v>
      </c>
      <c r="AJ42">
        <f>VLOOKUP($B$1,数据整理1!$D$20:$R$26,$F$2,0)*$B42</f>
        <v>1158.6199999999999</v>
      </c>
      <c r="AK42">
        <f>VLOOKUP($B$1,数据整理1!$D$20:$R$26,$G$2,0)*$B42</f>
        <v>1717.98</v>
      </c>
      <c r="AL42">
        <f>VLOOKUP($B$1,数据整理1!$D$20:$R$26,$H$2,0)*$B42</f>
        <v>38</v>
      </c>
      <c r="AM42">
        <f>VLOOKUP($B$1,数据整理1!$D$20:$R$26,$I$2,0)*$B42</f>
        <v>38</v>
      </c>
      <c r="AN42">
        <f>VLOOKUP($B$1,数据整理1!$D$20:$R$26,$J$2,0)*$B42</f>
        <v>38</v>
      </c>
      <c r="AO42">
        <f>VLOOKUP($B$1,数据整理1!$D$20:$R$26,$K$2,0)*$B42</f>
        <v>38</v>
      </c>
      <c r="AP42">
        <f>VLOOKUP($B$1,数据整理1!$D$20:$R$26,$L$2,0)*$B42</f>
        <v>38</v>
      </c>
      <c r="AQ42">
        <f>VLOOKUP($B$1,数据整理1!$D$20:$R$26,$M$2,0)*$B42</f>
        <v>38</v>
      </c>
      <c r="AR42">
        <f>VLOOKUP($B$1,数据整理1!$D$20:$R$26,$N$2,0)*$B42</f>
        <v>1520</v>
      </c>
      <c r="AS42">
        <f>VLOOKUP($B$1,数据整理1!$D$20:$R$26,$O$2,0)*$B42</f>
        <v>0</v>
      </c>
      <c r="AT42">
        <f>VLOOKUP($B$1,数据整理1!$D$20:$R$26,$P$2,0)*$B42</f>
        <v>179.74</v>
      </c>
      <c r="AU42">
        <f>VLOOKUP($B$1,数据整理1!$D$20:$R$26,$Q$2,0)*$B42</f>
        <v>179.74</v>
      </c>
    </row>
    <row r="43" spans="2:47" x14ac:dyDescent="0.2">
      <c r="B43">
        <v>39</v>
      </c>
      <c r="D43">
        <f>VLOOKUP($B$1,数据整理1!$D$4:$R$10,$D$2,0)*$B43</f>
        <v>16419</v>
      </c>
      <c r="E43">
        <f>VLOOKUP($B$1,数据整理1!$D$4:$R$10,$E$2,0)*$B43</f>
        <v>4524</v>
      </c>
      <c r="F43">
        <f>VLOOKUP($B$1,数据整理1!$D$4:$R$10,$F$2,0)*$B43</f>
        <v>2457</v>
      </c>
      <c r="G43">
        <f>VLOOKUP($B$1,数据整理1!$D$4:$R$10,$G$2,0)*$B43</f>
        <v>1638</v>
      </c>
      <c r="H43">
        <f>VLOOKUP($B$1,数据整理1!$D$4:$R$10,$H$2,0)*$B43</f>
        <v>39</v>
      </c>
      <c r="I43">
        <f>VLOOKUP($B$1,数据整理1!$D$4:$R$10,$I$2,0)*$B43</f>
        <v>39</v>
      </c>
      <c r="J43">
        <f>VLOOKUP($B$1,数据整理1!$D$4:$R$10,$J$2,0)*$B43</f>
        <v>39</v>
      </c>
      <c r="K43">
        <f>VLOOKUP($B$1,数据整理1!$D$4:$R$10,$K$2,0)*$B43</f>
        <v>39</v>
      </c>
      <c r="L43">
        <f>VLOOKUP($B$1,数据整理1!$D$4:$R$10,$L$2,0)*$B43</f>
        <v>39</v>
      </c>
      <c r="M43">
        <f>VLOOKUP($B$1,数据整理1!$D$4:$R$10,$M$2,0)*$B43</f>
        <v>39</v>
      </c>
      <c r="N43">
        <f>VLOOKUP($B$1,数据整理1!$D$4:$R$10,$N$2,0)*$B43</f>
        <v>3900</v>
      </c>
      <c r="O43">
        <f>VLOOKUP($B$1,数据整理1!$D$4:$R$10,$O$2,0)*$B43</f>
        <v>0</v>
      </c>
      <c r="P43">
        <f>VLOOKUP($B$1,数据整理1!$D$4:$R$10,$P$2,0)*$B43</f>
        <v>184.47000000000003</v>
      </c>
      <c r="Q43">
        <f>VLOOKUP($B$1,数据整理1!$D$4:$R$10,$Q$2,0)*$B43</f>
        <v>184.47000000000003</v>
      </c>
      <c r="S43">
        <f>VLOOKUP($B$1,数据整理1!$D$12:$R$18,$D$2,0)*$B43</f>
        <v>14742</v>
      </c>
      <c r="T43">
        <f>VLOOKUP($B$1,数据整理1!$D$12:$R$18,$E$2,0)*$B43</f>
        <v>4719</v>
      </c>
      <c r="U43">
        <f>VLOOKUP($B$1,数据整理1!$D$12:$R$18,$F$2,0)*$B43</f>
        <v>1950</v>
      </c>
      <c r="V43">
        <f>VLOOKUP($B$1,数据整理1!$D$12:$R$18,$G$2,0)*$B43</f>
        <v>1326</v>
      </c>
      <c r="W43">
        <f>VLOOKUP($B$1,数据整理1!$D$12:$R$18,$H$2,0)*$B43</f>
        <v>39</v>
      </c>
      <c r="X43">
        <f>VLOOKUP($B$1,数据整理1!$D$12:$R$18,$I$2,0)*$B43</f>
        <v>39</v>
      </c>
      <c r="Y43">
        <f>VLOOKUP($B$1,数据整理1!$D$12:$R$18,$J$2,0)*$B43</f>
        <v>39</v>
      </c>
      <c r="Z43">
        <f>VLOOKUP($B$1,数据整理1!$D$12:$R$18,$K$2,0)*$B43</f>
        <v>39</v>
      </c>
      <c r="AA43">
        <f>VLOOKUP($B$1,数据整理1!$D$12:$R$18,$L$2,0)*$B43</f>
        <v>39</v>
      </c>
      <c r="AB43">
        <f>VLOOKUP($B$1,数据整理1!$D$12:$R$18,$M$2,0)*$B43</f>
        <v>39</v>
      </c>
      <c r="AC43">
        <f>VLOOKUP($B$1,数据整理1!$D$12:$R$18,$N$2,0)*$B43</f>
        <v>3120</v>
      </c>
      <c r="AD43">
        <f>VLOOKUP($B$1,数据整理1!$D$12:$R$18,$O$2,0)*$B43</f>
        <v>0</v>
      </c>
      <c r="AE43">
        <f>VLOOKUP($B$1,数据整理1!$D$12:$R$18,$P$2,0)*$B43</f>
        <v>184.47000000000003</v>
      </c>
      <c r="AF43">
        <f>VLOOKUP($B$1,数据整理1!$D$12:$R$18,$Q$2,0)*$B43</f>
        <v>184.47000000000003</v>
      </c>
      <c r="AH43">
        <f>VLOOKUP($B$1,数据整理1!$D$20:$R$26,$D$2,0)*$B43</f>
        <v>13119.599999999999</v>
      </c>
      <c r="AI43">
        <f>VLOOKUP($B$1,数据整理1!$D$20:$R$26,$E$2,0)*$B43</f>
        <v>5001.75</v>
      </c>
      <c r="AJ43">
        <f>VLOOKUP($B$1,数据整理1!$D$20:$R$26,$F$2,0)*$B43</f>
        <v>1189.1099999999999</v>
      </c>
      <c r="AK43">
        <f>VLOOKUP($B$1,数据整理1!$D$20:$R$26,$G$2,0)*$B43</f>
        <v>1763.19</v>
      </c>
      <c r="AL43">
        <f>VLOOKUP($B$1,数据整理1!$D$20:$R$26,$H$2,0)*$B43</f>
        <v>39</v>
      </c>
      <c r="AM43">
        <f>VLOOKUP($B$1,数据整理1!$D$20:$R$26,$I$2,0)*$B43</f>
        <v>39</v>
      </c>
      <c r="AN43">
        <f>VLOOKUP($B$1,数据整理1!$D$20:$R$26,$J$2,0)*$B43</f>
        <v>39</v>
      </c>
      <c r="AO43">
        <f>VLOOKUP($B$1,数据整理1!$D$20:$R$26,$K$2,0)*$B43</f>
        <v>39</v>
      </c>
      <c r="AP43">
        <f>VLOOKUP($B$1,数据整理1!$D$20:$R$26,$L$2,0)*$B43</f>
        <v>39</v>
      </c>
      <c r="AQ43">
        <f>VLOOKUP($B$1,数据整理1!$D$20:$R$26,$M$2,0)*$B43</f>
        <v>39</v>
      </c>
      <c r="AR43">
        <f>VLOOKUP($B$1,数据整理1!$D$20:$R$26,$N$2,0)*$B43</f>
        <v>1560</v>
      </c>
      <c r="AS43">
        <f>VLOOKUP($B$1,数据整理1!$D$20:$R$26,$O$2,0)*$B43</f>
        <v>0</v>
      </c>
      <c r="AT43">
        <f>VLOOKUP($B$1,数据整理1!$D$20:$R$26,$P$2,0)*$B43</f>
        <v>184.47000000000003</v>
      </c>
      <c r="AU43">
        <f>VLOOKUP($B$1,数据整理1!$D$20:$R$26,$Q$2,0)*$B43</f>
        <v>184.47000000000003</v>
      </c>
    </row>
    <row r="44" spans="2:47" x14ac:dyDescent="0.2">
      <c r="B44">
        <v>40</v>
      </c>
      <c r="D44">
        <f>VLOOKUP($B$1,数据整理1!$D$4:$R$10,$D$2,0)*$B44</f>
        <v>16840</v>
      </c>
      <c r="E44">
        <f>VLOOKUP($B$1,数据整理1!$D$4:$R$10,$E$2,0)*$B44</f>
        <v>4640</v>
      </c>
      <c r="F44">
        <f>VLOOKUP($B$1,数据整理1!$D$4:$R$10,$F$2,0)*$B44</f>
        <v>2520</v>
      </c>
      <c r="G44">
        <f>VLOOKUP($B$1,数据整理1!$D$4:$R$10,$G$2,0)*$B44</f>
        <v>1680</v>
      </c>
      <c r="H44">
        <f>VLOOKUP($B$1,数据整理1!$D$4:$R$10,$H$2,0)*$B44</f>
        <v>40</v>
      </c>
      <c r="I44">
        <f>VLOOKUP($B$1,数据整理1!$D$4:$R$10,$I$2,0)*$B44</f>
        <v>40</v>
      </c>
      <c r="J44">
        <f>VLOOKUP($B$1,数据整理1!$D$4:$R$10,$J$2,0)*$B44</f>
        <v>40</v>
      </c>
      <c r="K44">
        <f>VLOOKUP($B$1,数据整理1!$D$4:$R$10,$K$2,0)*$B44</f>
        <v>40</v>
      </c>
      <c r="L44">
        <f>VLOOKUP($B$1,数据整理1!$D$4:$R$10,$L$2,0)*$B44</f>
        <v>40</v>
      </c>
      <c r="M44">
        <f>VLOOKUP($B$1,数据整理1!$D$4:$R$10,$M$2,0)*$B44</f>
        <v>40</v>
      </c>
      <c r="N44">
        <f>VLOOKUP($B$1,数据整理1!$D$4:$R$10,$N$2,0)*$B44</f>
        <v>4000</v>
      </c>
      <c r="O44">
        <f>VLOOKUP($B$1,数据整理1!$D$4:$R$10,$O$2,0)*$B44</f>
        <v>0</v>
      </c>
      <c r="P44">
        <f>VLOOKUP($B$1,数据整理1!$D$4:$R$10,$P$2,0)*$B44</f>
        <v>189.20000000000002</v>
      </c>
      <c r="Q44">
        <f>VLOOKUP($B$1,数据整理1!$D$4:$R$10,$Q$2,0)*$B44</f>
        <v>189.20000000000002</v>
      </c>
      <c r="S44">
        <f>VLOOKUP($B$1,数据整理1!$D$12:$R$18,$D$2,0)*$B44</f>
        <v>15120</v>
      </c>
      <c r="T44">
        <f>VLOOKUP($B$1,数据整理1!$D$12:$R$18,$E$2,0)*$B44</f>
        <v>4840</v>
      </c>
      <c r="U44">
        <f>VLOOKUP($B$1,数据整理1!$D$12:$R$18,$F$2,0)*$B44</f>
        <v>2000</v>
      </c>
      <c r="V44">
        <f>VLOOKUP($B$1,数据整理1!$D$12:$R$18,$G$2,0)*$B44</f>
        <v>1360</v>
      </c>
      <c r="W44">
        <f>VLOOKUP($B$1,数据整理1!$D$12:$R$18,$H$2,0)*$B44</f>
        <v>40</v>
      </c>
      <c r="X44">
        <f>VLOOKUP($B$1,数据整理1!$D$12:$R$18,$I$2,0)*$B44</f>
        <v>40</v>
      </c>
      <c r="Y44">
        <f>VLOOKUP($B$1,数据整理1!$D$12:$R$18,$J$2,0)*$B44</f>
        <v>40</v>
      </c>
      <c r="Z44">
        <f>VLOOKUP($B$1,数据整理1!$D$12:$R$18,$K$2,0)*$B44</f>
        <v>40</v>
      </c>
      <c r="AA44">
        <f>VLOOKUP($B$1,数据整理1!$D$12:$R$18,$L$2,0)*$B44</f>
        <v>40</v>
      </c>
      <c r="AB44">
        <f>VLOOKUP($B$1,数据整理1!$D$12:$R$18,$M$2,0)*$B44</f>
        <v>40</v>
      </c>
      <c r="AC44">
        <f>VLOOKUP($B$1,数据整理1!$D$12:$R$18,$N$2,0)*$B44</f>
        <v>3200</v>
      </c>
      <c r="AD44">
        <f>VLOOKUP($B$1,数据整理1!$D$12:$R$18,$O$2,0)*$B44</f>
        <v>0</v>
      </c>
      <c r="AE44">
        <f>VLOOKUP($B$1,数据整理1!$D$12:$R$18,$P$2,0)*$B44</f>
        <v>189.20000000000002</v>
      </c>
      <c r="AF44">
        <f>VLOOKUP($B$1,数据整理1!$D$12:$R$18,$Q$2,0)*$B44</f>
        <v>189.20000000000002</v>
      </c>
      <c r="AH44">
        <f>VLOOKUP($B$1,数据整理1!$D$20:$R$26,$D$2,0)*$B44</f>
        <v>13456</v>
      </c>
      <c r="AI44">
        <f>VLOOKUP($B$1,数据整理1!$D$20:$R$26,$E$2,0)*$B44</f>
        <v>5130</v>
      </c>
      <c r="AJ44">
        <f>VLOOKUP($B$1,数据整理1!$D$20:$R$26,$F$2,0)*$B44</f>
        <v>1219.5999999999999</v>
      </c>
      <c r="AK44">
        <f>VLOOKUP($B$1,数据整理1!$D$20:$R$26,$G$2,0)*$B44</f>
        <v>1808.4</v>
      </c>
      <c r="AL44">
        <f>VLOOKUP($B$1,数据整理1!$D$20:$R$26,$H$2,0)*$B44</f>
        <v>40</v>
      </c>
      <c r="AM44">
        <f>VLOOKUP($B$1,数据整理1!$D$20:$R$26,$I$2,0)*$B44</f>
        <v>40</v>
      </c>
      <c r="AN44">
        <f>VLOOKUP($B$1,数据整理1!$D$20:$R$26,$J$2,0)*$B44</f>
        <v>40</v>
      </c>
      <c r="AO44">
        <f>VLOOKUP($B$1,数据整理1!$D$20:$R$26,$K$2,0)*$B44</f>
        <v>40</v>
      </c>
      <c r="AP44">
        <f>VLOOKUP($B$1,数据整理1!$D$20:$R$26,$L$2,0)*$B44</f>
        <v>40</v>
      </c>
      <c r="AQ44">
        <f>VLOOKUP($B$1,数据整理1!$D$20:$R$26,$M$2,0)*$B44</f>
        <v>40</v>
      </c>
      <c r="AR44">
        <f>VLOOKUP($B$1,数据整理1!$D$20:$R$26,$N$2,0)*$B44</f>
        <v>1600</v>
      </c>
      <c r="AS44">
        <f>VLOOKUP($B$1,数据整理1!$D$20:$R$26,$O$2,0)*$B44</f>
        <v>0</v>
      </c>
      <c r="AT44">
        <f>VLOOKUP($B$1,数据整理1!$D$20:$R$26,$P$2,0)*$B44</f>
        <v>189.20000000000002</v>
      </c>
      <c r="AU44">
        <f>VLOOKUP($B$1,数据整理1!$D$20:$R$26,$Q$2,0)*$B44</f>
        <v>189.20000000000002</v>
      </c>
    </row>
    <row r="45" spans="2:47" x14ac:dyDescent="0.2">
      <c r="B45">
        <v>41</v>
      </c>
      <c r="D45">
        <f>VLOOKUP($B$1,数据整理1!$D$4:$R$10,$D$2,0)*$B45</f>
        <v>17261</v>
      </c>
      <c r="E45">
        <f>VLOOKUP($B$1,数据整理1!$D$4:$R$10,$E$2,0)*$B45</f>
        <v>4756</v>
      </c>
      <c r="F45">
        <f>VLOOKUP($B$1,数据整理1!$D$4:$R$10,$F$2,0)*$B45</f>
        <v>2583</v>
      </c>
      <c r="G45">
        <f>VLOOKUP($B$1,数据整理1!$D$4:$R$10,$G$2,0)*$B45</f>
        <v>1722</v>
      </c>
      <c r="H45">
        <f>VLOOKUP($B$1,数据整理1!$D$4:$R$10,$H$2,0)*$B45</f>
        <v>41</v>
      </c>
      <c r="I45">
        <f>VLOOKUP($B$1,数据整理1!$D$4:$R$10,$I$2,0)*$B45</f>
        <v>41</v>
      </c>
      <c r="J45">
        <f>VLOOKUP($B$1,数据整理1!$D$4:$R$10,$J$2,0)*$B45</f>
        <v>41</v>
      </c>
      <c r="K45">
        <f>VLOOKUP($B$1,数据整理1!$D$4:$R$10,$K$2,0)*$B45</f>
        <v>41</v>
      </c>
      <c r="L45">
        <f>VLOOKUP($B$1,数据整理1!$D$4:$R$10,$L$2,0)*$B45</f>
        <v>41</v>
      </c>
      <c r="M45">
        <f>VLOOKUP($B$1,数据整理1!$D$4:$R$10,$M$2,0)*$B45</f>
        <v>41</v>
      </c>
      <c r="N45">
        <f>VLOOKUP($B$1,数据整理1!$D$4:$R$10,$N$2,0)*$B45</f>
        <v>4100</v>
      </c>
      <c r="O45">
        <f>VLOOKUP($B$1,数据整理1!$D$4:$R$10,$O$2,0)*$B45</f>
        <v>0</v>
      </c>
      <c r="P45">
        <f>VLOOKUP($B$1,数据整理1!$D$4:$R$10,$P$2,0)*$B45</f>
        <v>193.93</v>
      </c>
      <c r="Q45">
        <f>VLOOKUP($B$1,数据整理1!$D$4:$R$10,$Q$2,0)*$B45</f>
        <v>193.93</v>
      </c>
      <c r="S45">
        <f>VLOOKUP($B$1,数据整理1!$D$12:$R$18,$D$2,0)*$B45</f>
        <v>15498</v>
      </c>
      <c r="T45">
        <f>VLOOKUP($B$1,数据整理1!$D$12:$R$18,$E$2,0)*$B45</f>
        <v>4961</v>
      </c>
      <c r="U45">
        <f>VLOOKUP($B$1,数据整理1!$D$12:$R$18,$F$2,0)*$B45</f>
        <v>2050</v>
      </c>
      <c r="V45">
        <f>VLOOKUP($B$1,数据整理1!$D$12:$R$18,$G$2,0)*$B45</f>
        <v>1394</v>
      </c>
      <c r="W45">
        <f>VLOOKUP($B$1,数据整理1!$D$12:$R$18,$H$2,0)*$B45</f>
        <v>41</v>
      </c>
      <c r="X45">
        <f>VLOOKUP($B$1,数据整理1!$D$12:$R$18,$I$2,0)*$B45</f>
        <v>41</v>
      </c>
      <c r="Y45">
        <f>VLOOKUP($B$1,数据整理1!$D$12:$R$18,$J$2,0)*$B45</f>
        <v>41</v>
      </c>
      <c r="Z45">
        <f>VLOOKUP($B$1,数据整理1!$D$12:$R$18,$K$2,0)*$B45</f>
        <v>41</v>
      </c>
      <c r="AA45">
        <f>VLOOKUP($B$1,数据整理1!$D$12:$R$18,$L$2,0)*$B45</f>
        <v>41</v>
      </c>
      <c r="AB45">
        <f>VLOOKUP($B$1,数据整理1!$D$12:$R$18,$M$2,0)*$B45</f>
        <v>41</v>
      </c>
      <c r="AC45">
        <f>VLOOKUP($B$1,数据整理1!$D$12:$R$18,$N$2,0)*$B45</f>
        <v>3280</v>
      </c>
      <c r="AD45">
        <f>VLOOKUP($B$1,数据整理1!$D$12:$R$18,$O$2,0)*$B45</f>
        <v>0</v>
      </c>
      <c r="AE45">
        <f>VLOOKUP($B$1,数据整理1!$D$12:$R$18,$P$2,0)*$B45</f>
        <v>193.93</v>
      </c>
      <c r="AF45">
        <f>VLOOKUP($B$1,数据整理1!$D$12:$R$18,$Q$2,0)*$B45</f>
        <v>193.93</v>
      </c>
      <c r="AH45">
        <f>VLOOKUP($B$1,数据整理1!$D$20:$R$26,$D$2,0)*$B45</f>
        <v>13792.4</v>
      </c>
      <c r="AI45">
        <f>VLOOKUP($B$1,数据整理1!$D$20:$R$26,$E$2,0)*$B45</f>
        <v>5258.25</v>
      </c>
      <c r="AJ45">
        <f>VLOOKUP($B$1,数据整理1!$D$20:$R$26,$F$2,0)*$B45</f>
        <v>1250.0899999999999</v>
      </c>
      <c r="AK45">
        <f>VLOOKUP($B$1,数据整理1!$D$20:$R$26,$G$2,0)*$B45</f>
        <v>1853.6100000000001</v>
      </c>
      <c r="AL45">
        <f>VLOOKUP($B$1,数据整理1!$D$20:$R$26,$H$2,0)*$B45</f>
        <v>41</v>
      </c>
      <c r="AM45">
        <f>VLOOKUP($B$1,数据整理1!$D$20:$R$26,$I$2,0)*$B45</f>
        <v>41</v>
      </c>
      <c r="AN45">
        <f>VLOOKUP($B$1,数据整理1!$D$20:$R$26,$J$2,0)*$B45</f>
        <v>41</v>
      </c>
      <c r="AO45">
        <f>VLOOKUP($B$1,数据整理1!$D$20:$R$26,$K$2,0)*$B45</f>
        <v>41</v>
      </c>
      <c r="AP45">
        <f>VLOOKUP($B$1,数据整理1!$D$20:$R$26,$L$2,0)*$B45</f>
        <v>41</v>
      </c>
      <c r="AQ45">
        <f>VLOOKUP($B$1,数据整理1!$D$20:$R$26,$M$2,0)*$B45</f>
        <v>41</v>
      </c>
      <c r="AR45">
        <f>VLOOKUP($B$1,数据整理1!$D$20:$R$26,$N$2,0)*$B45</f>
        <v>1640</v>
      </c>
      <c r="AS45">
        <f>VLOOKUP($B$1,数据整理1!$D$20:$R$26,$O$2,0)*$B45</f>
        <v>0</v>
      </c>
      <c r="AT45">
        <f>VLOOKUP($B$1,数据整理1!$D$20:$R$26,$P$2,0)*$B45</f>
        <v>193.93</v>
      </c>
      <c r="AU45">
        <f>VLOOKUP($B$1,数据整理1!$D$20:$R$26,$Q$2,0)*$B45</f>
        <v>193.93</v>
      </c>
    </row>
    <row r="46" spans="2:47" x14ac:dyDescent="0.2">
      <c r="B46">
        <v>42</v>
      </c>
      <c r="D46">
        <f>VLOOKUP($B$1,数据整理1!$D$4:$R$10,$D$2,0)*$B46</f>
        <v>17682</v>
      </c>
      <c r="E46">
        <f>VLOOKUP($B$1,数据整理1!$D$4:$R$10,$E$2,0)*$B46</f>
        <v>4872</v>
      </c>
      <c r="F46">
        <f>VLOOKUP($B$1,数据整理1!$D$4:$R$10,$F$2,0)*$B46</f>
        <v>2646</v>
      </c>
      <c r="G46">
        <f>VLOOKUP($B$1,数据整理1!$D$4:$R$10,$G$2,0)*$B46</f>
        <v>1764</v>
      </c>
      <c r="H46">
        <f>VLOOKUP($B$1,数据整理1!$D$4:$R$10,$H$2,0)*$B46</f>
        <v>42</v>
      </c>
      <c r="I46">
        <f>VLOOKUP($B$1,数据整理1!$D$4:$R$10,$I$2,0)*$B46</f>
        <v>42</v>
      </c>
      <c r="J46">
        <f>VLOOKUP($B$1,数据整理1!$D$4:$R$10,$J$2,0)*$B46</f>
        <v>42</v>
      </c>
      <c r="K46">
        <f>VLOOKUP($B$1,数据整理1!$D$4:$R$10,$K$2,0)*$B46</f>
        <v>42</v>
      </c>
      <c r="L46">
        <f>VLOOKUP($B$1,数据整理1!$D$4:$R$10,$L$2,0)*$B46</f>
        <v>42</v>
      </c>
      <c r="M46">
        <f>VLOOKUP($B$1,数据整理1!$D$4:$R$10,$M$2,0)*$B46</f>
        <v>42</v>
      </c>
      <c r="N46">
        <f>VLOOKUP($B$1,数据整理1!$D$4:$R$10,$N$2,0)*$B46</f>
        <v>4200</v>
      </c>
      <c r="O46">
        <f>VLOOKUP($B$1,数据整理1!$D$4:$R$10,$O$2,0)*$B46</f>
        <v>0</v>
      </c>
      <c r="P46">
        <f>VLOOKUP($B$1,数据整理1!$D$4:$R$10,$P$2,0)*$B46</f>
        <v>198.66000000000003</v>
      </c>
      <c r="Q46">
        <f>VLOOKUP($B$1,数据整理1!$D$4:$R$10,$Q$2,0)*$B46</f>
        <v>198.66000000000003</v>
      </c>
      <c r="S46">
        <f>VLOOKUP($B$1,数据整理1!$D$12:$R$18,$D$2,0)*$B46</f>
        <v>15876</v>
      </c>
      <c r="T46">
        <f>VLOOKUP($B$1,数据整理1!$D$12:$R$18,$E$2,0)*$B46</f>
        <v>5082</v>
      </c>
      <c r="U46">
        <f>VLOOKUP($B$1,数据整理1!$D$12:$R$18,$F$2,0)*$B46</f>
        <v>2100</v>
      </c>
      <c r="V46">
        <f>VLOOKUP($B$1,数据整理1!$D$12:$R$18,$G$2,0)*$B46</f>
        <v>1428</v>
      </c>
      <c r="W46">
        <f>VLOOKUP($B$1,数据整理1!$D$12:$R$18,$H$2,0)*$B46</f>
        <v>42</v>
      </c>
      <c r="X46">
        <f>VLOOKUP($B$1,数据整理1!$D$12:$R$18,$I$2,0)*$B46</f>
        <v>42</v>
      </c>
      <c r="Y46">
        <f>VLOOKUP($B$1,数据整理1!$D$12:$R$18,$J$2,0)*$B46</f>
        <v>42</v>
      </c>
      <c r="Z46">
        <f>VLOOKUP($B$1,数据整理1!$D$12:$R$18,$K$2,0)*$B46</f>
        <v>42</v>
      </c>
      <c r="AA46">
        <f>VLOOKUP($B$1,数据整理1!$D$12:$R$18,$L$2,0)*$B46</f>
        <v>42</v>
      </c>
      <c r="AB46">
        <f>VLOOKUP($B$1,数据整理1!$D$12:$R$18,$M$2,0)*$B46</f>
        <v>42</v>
      </c>
      <c r="AC46">
        <f>VLOOKUP($B$1,数据整理1!$D$12:$R$18,$N$2,0)*$B46</f>
        <v>3360</v>
      </c>
      <c r="AD46">
        <f>VLOOKUP($B$1,数据整理1!$D$12:$R$18,$O$2,0)*$B46</f>
        <v>0</v>
      </c>
      <c r="AE46">
        <f>VLOOKUP($B$1,数据整理1!$D$12:$R$18,$P$2,0)*$B46</f>
        <v>198.66000000000003</v>
      </c>
      <c r="AF46">
        <f>VLOOKUP($B$1,数据整理1!$D$12:$R$18,$Q$2,0)*$B46</f>
        <v>198.66000000000003</v>
      </c>
      <c r="AH46">
        <f>VLOOKUP($B$1,数据整理1!$D$20:$R$26,$D$2,0)*$B46</f>
        <v>14128.8</v>
      </c>
      <c r="AI46">
        <f>VLOOKUP($B$1,数据整理1!$D$20:$R$26,$E$2,0)*$B46</f>
        <v>5386.5</v>
      </c>
      <c r="AJ46">
        <f>VLOOKUP($B$1,数据整理1!$D$20:$R$26,$F$2,0)*$B46</f>
        <v>1280.58</v>
      </c>
      <c r="AK46">
        <f>VLOOKUP($B$1,数据整理1!$D$20:$R$26,$G$2,0)*$B46</f>
        <v>1898.82</v>
      </c>
      <c r="AL46">
        <f>VLOOKUP($B$1,数据整理1!$D$20:$R$26,$H$2,0)*$B46</f>
        <v>42</v>
      </c>
      <c r="AM46">
        <f>VLOOKUP($B$1,数据整理1!$D$20:$R$26,$I$2,0)*$B46</f>
        <v>42</v>
      </c>
      <c r="AN46">
        <f>VLOOKUP($B$1,数据整理1!$D$20:$R$26,$J$2,0)*$B46</f>
        <v>42</v>
      </c>
      <c r="AO46">
        <f>VLOOKUP($B$1,数据整理1!$D$20:$R$26,$K$2,0)*$B46</f>
        <v>42</v>
      </c>
      <c r="AP46">
        <f>VLOOKUP($B$1,数据整理1!$D$20:$R$26,$L$2,0)*$B46</f>
        <v>42</v>
      </c>
      <c r="AQ46">
        <f>VLOOKUP($B$1,数据整理1!$D$20:$R$26,$M$2,0)*$B46</f>
        <v>42</v>
      </c>
      <c r="AR46">
        <f>VLOOKUP($B$1,数据整理1!$D$20:$R$26,$N$2,0)*$B46</f>
        <v>1680</v>
      </c>
      <c r="AS46">
        <f>VLOOKUP($B$1,数据整理1!$D$20:$R$26,$O$2,0)*$B46</f>
        <v>0</v>
      </c>
      <c r="AT46">
        <f>VLOOKUP($B$1,数据整理1!$D$20:$R$26,$P$2,0)*$B46</f>
        <v>198.66000000000003</v>
      </c>
      <c r="AU46">
        <f>VLOOKUP($B$1,数据整理1!$D$20:$R$26,$Q$2,0)*$B46</f>
        <v>198.66000000000003</v>
      </c>
    </row>
    <row r="47" spans="2:47" x14ac:dyDescent="0.2">
      <c r="B47">
        <v>43</v>
      </c>
      <c r="D47">
        <f>VLOOKUP($B$1,数据整理1!$D$4:$R$10,$D$2,0)*$B47</f>
        <v>18103</v>
      </c>
      <c r="E47">
        <f>VLOOKUP($B$1,数据整理1!$D$4:$R$10,$E$2,0)*$B47</f>
        <v>4988</v>
      </c>
      <c r="F47">
        <f>VLOOKUP($B$1,数据整理1!$D$4:$R$10,$F$2,0)*$B47</f>
        <v>2709</v>
      </c>
      <c r="G47">
        <f>VLOOKUP($B$1,数据整理1!$D$4:$R$10,$G$2,0)*$B47</f>
        <v>1806</v>
      </c>
      <c r="H47">
        <f>VLOOKUP($B$1,数据整理1!$D$4:$R$10,$H$2,0)*$B47</f>
        <v>43</v>
      </c>
      <c r="I47">
        <f>VLOOKUP($B$1,数据整理1!$D$4:$R$10,$I$2,0)*$B47</f>
        <v>43</v>
      </c>
      <c r="J47">
        <f>VLOOKUP($B$1,数据整理1!$D$4:$R$10,$J$2,0)*$B47</f>
        <v>43</v>
      </c>
      <c r="K47">
        <f>VLOOKUP($B$1,数据整理1!$D$4:$R$10,$K$2,0)*$B47</f>
        <v>43</v>
      </c>
      <c r="L47">
        <f>VLOOKUP($B$1,数据整理1!$D$4:$R$10,$L$2,0)*$B47</f>
        <v>43</v>
      </c>
      <c r="M47">
        <f>VLOOKUP($B$1,数据整理1!$D$4:$R$10,$M$2,0)*$B47</f>
        <v>43</v>
      </c>
      <c r="N47">
        <f>VLOOKUP($B$1,数据整理1!$D$4:$R$10,$N$2,0)*$B47</f>
        <v>4300</v>
      </c>
      <c r="O47">
        <f>VLOOKUP($B$1,数据整理1!$D$4:$R$10,$O$2,0)*$B47</f>
        <v>0</v>
      </c>
      <c r="P47">
        <f>VLOOKUP($B$1,数据整理1!$D$4:$R$10,$P$2,0)*$B47</f>
        <v>203.39000000000001</v>
      </c>
      <c r="Q47">
        <f>VLOOKUP($B$1,数据整理1!$D$4:$R$10,$Q$2,0)*$B47</f>
        <v>203.39000000000001</v>
      </c>
      <c r="S47">
        <f>VLOOKUP($B$1,数据整理1!$D$12:$R$18,$D$2,0)*$B47</f>
        <v>16254</v>
      </c>
      <c r="T47">
        <f>VLOOKUP($B$1,数据整理1!$D$12:$R$18,$E$2,0)*$B47</f>
        <v>5203</v>
      </c>
      <c r="U47">
        <f>VLOOKUP($B$1,数据整理1!$D$12:$R$18,$F$2,0)*$B47</f>
        <v>2150</v>
      </c>
      <c r="V47">
        <f>VLOOKUP($B$1,数据整理1!$D$12:$R$18,$G$2,0)*$B47</f>
        <v>1462</v>
      </c>
      <c r="W47">
        <f>VLOOKUP($B$1,数据整理1!$D$12:$R$18,$H$2,0)*$B47</f>
        <v>43</v>
      </c>
      <c r="X47">
        <f>VLOOKUP($B$1,数据整理1!$D$12:$R$18,$I$2,0)*$B47</f>
        <v>43</v>
      </c>
      <c r="Y47">
        <f>VLOOKUP($B$1,数据整理1!$D$12:$R$18,$J$2,0)*$B47</f>
        <v>43</v>
      </c>
      <c r="Z47">
        <f>VLOOKUP($B$1,数据整理1!$D$12:$R$18,$K$2,0)*$B47</f>
        <v>43</v>
      </c>
      <c r="AA47">
        <f>VLOOKUP($B$1,数据整理1!$D$12:$R$18,$L$2,0)*$B47</f>
        <v>43</v>
      </c>
      <c r="AB47">
        <f>VLOOKUP($B$1,数据整理1!$D$12:$R$18,$M$2,0)*$B47</f>
        <v>43</v>
      </c>
      <c r="AC47">
        <f>VLOOKUP($B$1,数据整理1!$D$12:$R$18,$N$2,0)*$B47</f>
        <v>3440</v>
      </c>
      <c r="AD47">
        <f>VLOOKUP($B$1,数据整理1!$D$12:$R$18,$O$2,0)*$B47</f>
        <v>0</v>
      </c>
      <c r="AE47">
        <f>VLOOKUP($B$1,数据整理1!$D$12:$R$18,$P$2,0)*$B47</f>
        <v>203.39000000000001</v>
      </c>
      <c r="AF47">
        <f>VLOOKUP($B$1,数据整理1!$D$12:$R$18,$Q$2,0)*$B47</f>
        <v>203.39000000000001</v>
      </c>
      <c r="AH47">
        <f>VLOOKUP($B$1,数据整理1!$D$20:$R$26,$D$2,0)*$B47</f>
        <v>14465.199999999999</v>
      </c>
      <c r="AI47">
        <f>VLOOKUP($B$1,数据整理1!$D$20:$R$26,$E$2,0)*$B47</f>
        <v>5514.75</v>
      </c>
      <c r="AJ47">
        <f>VLOOKUP($B$1,数据整理1!$D$20:$R$26,$F$2,0)*$B47</f>
        <v>1311.07</v>
      </c>
      <c r="AK47">
        <f>VLOOKUP($B$1,数据整理1!$D$20:$R$26,$G$2,0)*$B47</f>
        <v>1944.03</v>
      </c>
      <c r="AL47">
        <f>VLOOKUP($B$1,数据整理1!$D$20:$R$26,$H$2,0)*$B47</f>
        <v>43</v>
      </c>
      <c r="AM47">
        <f>VLOOKUP($B$1,数据整理1!$D$20:$R$26,$I$2,0)*$B47</f>
        <v>43</v>
      </c>
      <c r="AN47">
        <f>VLOOKUP($B$1,数据整理1!$D$20:$R$26,$J$2,0)*$B47</f>
        <v>43</v>
      </c>
      <c r="AO47">
        <f>VLOOKUP($B$1,数据整理1!$D$20:$R$26,$K$2,0)*$B47</f>
        <v>43</v>
      </c>
      <c r="AP47">
        <f>VLOOKUP($B$1,数据整理1!$D$20:$R$26,$L$2,0)*$B47</f>
        <v>43</v>
      </c>
      <c r="AQ47">
        <f>VLOOKUP($B$1,数据整理1!$D$20:$R$26,$M$2,0)*$B47</f>
        <v>43</v>
      </c>
      <c r="AR47">
        <f>VLOOKUP($B$1,数据整理1!$D$20:$R$26,$N$2,0)*$B47</f>
        <v>1720</v>
      </c>
      <c r="AS47">
        <f>VLOOKUP($B$1,数据整理1!$D$20:$R$26,$O$2,0)*$B47</f>
        <v>0</v>
      </c>
      <c r="AT47">
        <f>VLOOKUP($B$1,数据整理1!$D$20:$R$26,$P$2,0)*$B47</f>
        <v>203.39000000000001</v>
      </c>
      <c r="AU47">
        <f>VLOOKUP($B$1,数据整理1!$D$20:$R$26,$Q$2,0)*$B47</f>
        <v>203.39000000000001</v>
      </c>
    </row>
    <row r="48" spans="2:47" x14ac:dyDescent="0.2">
      <c r="B48">
        <v>44</v>
      </c>
      <c r="D48">
        <f>VLOOKUP($B$1,数据整理1!$D$4:$R$10,$D$2,0)*$B48</f>
        <v>18524</v>
      </c>
      <c r="E48">
        <f>VLOOKUP($B$1,数据整理1!$D$4:$R$10,$E$2,0)*$B48</f>
        <v>5104</v>
      </c>
      <c r="F48">
        <f>VLOOKUP($B$1,数据整理1!$D$4:$R$10,$F$2,0)*$B48</f>
        <v>2772</v>
      </c>
      <c r="G48">
        <f>VLOOKUP($B$1,数据整理1!$D$4:$R$10,$G$2,0)*$B48</f>
        <v>1848</v>
      </c>
      <c r="H48">
        <f>VLOOKUP($B$1,数据整理1!$D$4:$R$10,$H$2,0)*$B48</f>
        <v>44</v>
      </c>
      <c r="I48">
        <f>VLOOKUP($B$1,数据整理1!$D$4:$R$10,$I$2,0)*$B48</f>
        <v>44</v>
      </c>
      <c r="J48">
        <f>VLOOKUP($B$1,数据整理1!$D$4:$R$10,$J$2,0)*$B48</f>
        <v>44</v>
      </c>
      <c r="K48">
        <f>VLOOKUP($B$1,数据整理1!$D$4:$R$10,$K$2,0)*$B48</f>
        <v>44</v>
      </c>
      <c r="L48">
        <f>VLOOKUP($B$1,数据整理1!$D$4:$R$10,$L$2,0)*$B48</f>
        <v>44</v>
      </c>
      <c r="M48">
        <f>VLOOKUP($B$1,数据整理1!$D$4:$R$10,$M$2,0)*$B48</f>
        <v>44</v>
      </c>
      <c r="N48">
        <f>VLOOKUP($B$1,数据整理1!$D$4:$R$10,$N$2,0)*$B48</f>
        <v>4400</v>
      </c>
      <c r="O48">
        <f>VLOOKUP($B$1,数据整理1!$D$4:$R$10,$O$2,0)*$B48</f>
        <v>0</v>
      </c>
      <c r="P48">
        <f>VLOOKUP($B$1,数据整理1!$D$4:$R$10,$P$2,0)*$B48</f>
        <v>208.12</v>
      </c>
      <c r="Q48">
        <f>VLOOKUP($B$1,数据整理1!$D$4:$R$10,$Q$2,0)*$B48</f>
        <v>208.12</v>
      </c>
      <c r="S48">
        <f>VLOOKUP($B$1,数据整理1!$D$12:$R$18,$D$2,0)*$B48</f>
        <v>16632</v>
      </c>
      <c r="T48">
        <f>VLOOKUP($B$1,数据整理1!$D$12:$R$18,$E$2,0)*$B48</f>
        <v>5324</v>
      </c>
      <c r="U48">
        <f>VLOOKUP($B$1,数据整理1!$D$12:$R$18,$F$2,0)*$B48</f>
        <v>2200</v>
      </c>
      <c r="V48">
        <f>VLOOKUP($B$1,数据整理1!$D$12:$R$18,$G$2,0)*$B48</f>
        <v>1496</v>
      </c>
      <c r="W48">
        <f>VLOOKUP($B$1,数据整理1!$D$12:$R$18,$H$2,0)*$B48</f>
        <v>44</v>
      </c>
      <c r="X48">
        <f>VLOOKUP($B$1,数据整理1!$D$12:$R$18,$I$2,0)*$B48</f>
        <v>44</v>
      </c>
      <c r="Y48">
        <f>VLOOKUP($B$1,数据整理1!$D$12:$R$18,$J$2,0)*$B48</f>
        <v>44</v>
      </c>
      <c r="Z48">
        <f>VLOOKUP($B$1,数据整理1!$D$12:$R$18,$K$2,0)*$B48</f>
        <v>44</v>
      </c>
      <c r="AA48">
        <f>VLOOKUP($B$1,数据整理1!$D$12:$R$18,$L$2,0)*$B48</f>
        <v>44</v>
      </c>
      <c r="AB48">
        <f>VLOOKUP($B$1,数据整理1!$D$12:$R$18,$M$2,0)*$B48</f>
        <v>44</v>
      </c>
      <c r="AC48">
        <f>VLOOKUP($B$1,数据整理1!$D$12:$R$18,$N$2,0)*$B48</f>
        <v>3520</v>
      </c>
      <c r="AD48">
        <f>VLOOKUP($B$1,数据整理1!$D$12:$R$18,$O$2,0)*$B48</f>
        <v>0</v>
      </c>
      <c r="AE48">
        <f>VLOOKUP($B$1,数据整理1!$D$12:$R$18,$P$2,0)*$B48</f>
        <v>208.12</v>
      </c>
      <c r="AF48">
        <f>VLOOKUP($B$1,数据整理1!$D$12:$R$18,$Q$2,0)*$B48</f>
        <v>208.12</v>
      </c>
      <c r="AH48">
        <f>VLOOKUP($B$1,数据整理1!$D$20:$R$26,$D$2,0)*$B48</f>
        <v>14801.599999999999</v>
      </c>
      <c r="AI48">
        <f>VLOOKUP($B$1,数据整理1!$D$20:$R$26,$E$2,0)*$B48</f>
        <v>5643</v>
      </c>
      <c r="AJ48">
        <f>VLOOKUP($B$1,数据整理1!$D$20:$R$26,$F$2,0)*$B48</f>
        <v>1341.56</v>
      </c>
      <c r="AK48">
        <f>VLOOKUP($B$1,数据整理1!$D$20:$R$26,$G$2,0)*$B48</f>
        <v>1989.24</v>
      </c>
      <c r="AL48">
        <f>VLOOKUP($B$1,数据整理1!$D$20:$R$26,$H$2,0)*$B48</f>
        <v>44</v>
      </c>
      <c r="AM48">
        <f>VLOOKUP($B$1,数据整理1!$D$20:$R$26,$I$2,0)*$B48</f>
        <v>44</v>
      </c>
      <c r="AN48">
        <f>VLOOKUP($B$1,数据整理1!$D$20:$R$26,$J$2,0)*$B48</f>
        <v>44</v>
      </c>
      <c r="AO48">
        <f>VLOOKUP($B$1,数据整理1!$D$20:$R$26,$K$2,0)*$B48</f>
        <v>44</v>
      </c>
      <c r="AP48">
        <f>VLOOKUP($B$1,数据整理1!$D$20:$R$26,$L$2,0)*$B48</f>
        <v>44</v>
      </c>
      <c r="AQ48">
        <f>VLOOKUP($B$1,数据整理1!$D$20:$R$26,$M$2,0)*$B48</f>
        <v>44</v>
      </c>
      <c r="AR48">
        <f>VLOOKUP($B$1,数据整理1!$D$20:$R$26,$N$2,0)*$B48</f>
        <v>1760</v>
      </c>
      <c r="AS48">
        <f>VLOOKUP($B$1,数据整理1!$D$20:$R$26,$O$2,0)*$B48</f>
        <v>0</v>
      </c>
      <c r="AT48">
        <f>VLOOKUP($B$1,数据整理1!$D$20:$R$26,$P$2,0)*$B48</f>
        <v>208.12</v>
      </c>
      <c r="AU48">
        <f>VLOOKUP($B$1,数据整理1!$D$20:$R$26,$Q$2,0)*$B48</f>
        <v>208.12</v>
      </c>
    </row>
    <row r="49" spans="2:47" x14ac:dyDescent="0.2">
      <c r="B49">
        <v>45</v>
      </c>
      <c r="D49">
        <f>VLOOKUP($B$1,数据整理1!$D$4:$R$10,$D$2,0)*$B49</f>
        <v>18945</v>
      </c>
      <c r="E49">
        <f>VLOOKUP($B$1,数据整理1!$D$4:$R$10,$E$2,0)*$B49</f>
        <v>5220</v>
      </c>
      <c r="F49">
        <f>VLOOKUP($B$1,数据整理1!$D$4:$R$10,$F$2,0)*$B49</f>
        <v>2835</v>
      </c>
      <c r="G49">
        <f>VLOOKUP($B$1,数据整理1!$D$4:$R$10,$G$2,0)*$B49</f>
        <v>1890</v>
      </c>
      <c r="H49">
        <f>VLOOKUP($B$1,数据整理1!$D$4:$R$10,$H$2,0)*$B49</f>
        <v>45</v>
      </c>
      <c r="I49">
        <f>VLOOKUP($B$1,数据整理1!$D$4:$R$10,$I$2,0)*$B49</f>
        <v>45</v>
      </c>
      <c r="J49">
        <f>VLOOKUP($B$1,数据整理1!$D$4:$R$10,$J$2,0)*$B49</f>
        <v>45</v>
      </c>
      <c r="K49">
        <f>VLOOKUP($B$1,数据整理1!$D$4:$R$10,$K$2,0)*$B49</f>
        <v>45</v>
      </c>
      <c r="L49">
        <f>VLOOKUP($B$1,数据整理1!$D$4:$R$10,$L$2,0)*$B49</f>
        <v>45</v>
      </c>
      <c r="M49">
        <f>VLOOKUP($B$1,数据整理1!$D$4:$R$10,$M$2,0)*$B49</f>
        <v>45</v>
      </c>
      <c r="N49">
        <f>VLOOKUP($B$1,数据整理1!$D$4:$R$10,$N$2,0)*$B49</f>
        <v>4500</v>
      </c>
      <c r="O49">
        <f>VLOOKUP($B$1,数据整理1!$D$4:$R$10,$O$2,0)*$B49</f>
        <v>0</v>
      </c>
      <c r="P49">
        <f>VLOOKUP($B$1,数据整理1!$D$4:$R$10,$P$2,0)*$B49</f>
        <v>212.85000000000002</v>
      </c>
      <c r="Q49">
        <f>VLOOKUP($B$1,数据整理1!$D$4:$R$10,$Q$2,0)*$B49</f>
        <v>212.85000000000002</v>
      </c>
      <c r="S49">
        <f>VLOOKUP($B$1,数据整理1!$D$12:$R$18,$D$2,0)*$B49</f>
        <v>17010</v>
      </c>
      <c r="T49">
        <f>VLOOKUP($B$1,数据整理1!$D$12:$R$18,$E$2,0)*$B49</f>
        <v>5445</v>
      </c>
      <c r="U49">
        <f>VLOOKUP($B$1,数据整理1!$D$12:$R$18,$F$2,0)*$B49</f>
        <v>2250</v>
      </c>
      <c r="V49">
        <f>VLOOKUP($B$1,数据整理1!$D$12:$R$18,$G$2,0)*$B49</f>
        <v>1530</v>
      </c>
      <c r="W49">
        <f>VLOOKUP($B$1,数据整理1!$D$12:$R$18,$H$2,0)*$B49</f>
        <v>45</v>
      </c>
      <c r="X49">
        <f>VLOOKUP($B$1,数据整理1!$D$12:$R$18,$I$2,0)*$B49</f>
        <v>45</v>
      </c>
      <c r="Y49">
        <f>VLOOKUP($B$1,数据整理1!$D$12:$R$18,$J$2,0)*$B49</f>
        <v>45</v>
      </c>
      <c r="Z49">
        <f>VLOOKUP($B$1,数据整理1!$D$12:$R$18,$K$2,0)*$B49</f>
        <v>45</v>
      </c>
      <c r="AA49">
        <f>VLOOKUP($B$1,数据整理1!$D$12:$R$18,$L$2,0)*$B49</f>
        <v>45</v>
      </c>
      <c r="AB49">
        <f>VLOOKUP($B$1,数据整理1!$D$12:$R$18,$M$2,0)*$B49</f>
        <v>45</v>
      </c>
      <c r="AC49">
        <f>VLOOKUP($B$1,数据整理1!$D$12:$R$18,$N$2,0)*$B49</f>
        <v>3600</v>
      </c>
      <c r="AD49">
        <f>VLOOKUP($B$1,数据整理1!$D$12:$R$18,$O$2,0)*$B49</f>
        <v>0</v>
      </c>
      <c r="AE49">
        <f>VLOOKUP($B$1,数据整理1!$D$12:$R$18,$P$2,0)*$B49</f>
        <v>212.85000000000002</v>
      </c>
      <c r="AF49">
        <f>VLOOKUP($B$1,数据整理1!$D$12:$R$18,$Q$2,0)*$B49</f>
        <v>212.85000000000002</v>
      </c>
      <c r="AH49">
        <f>VLOOKUP($B$1,数据整理1!$D$20:$R$26,$D$2,0)*$B49</f>
        <v>15137.999999999998</v>
      </c>
      <c r="AI49">
        <f>VLOOKUP($B$1,数据整理1!$D$20:$R$26,$E$2,0)*$B49</f>
        <v>5771.25</v>
      </c>
      <c r="AJ49">
        <f>VLOOKUP($B$1,数据整理1!$D$20:$R$26,$F$2,0)*$B49</f>
        <v>1372.05</v>
      </c>
      <c r="AK49">
        <f>VLOOKUP($B$1,数据整理1!$D$20:$R$26,$G$2,0)*$B49</f>
        <v>2034.45</v>
      </c>
      <c r="AL49">
        <f>VLOOKUP($B$1,数据整理1!$D$20:$R$26,$H$2,0)*$B49</f>
        <v>45</v>
      </c>
      <c r="AM49">
        <f>VLOOKUP($B$1,数据整理1!$D$20:$R$26,$I$2,0)*$B49</f>
        <v>45</v>
      </c>
      <c r="AN49">
        <f>VLOOKUP($B$1,数据整理1!$D$20:$R$26,$J$2,0)*$B49</f>
        <v>45</v>
      </c>
      <c r="AO49">
        <f>VLOOKUP($B$1,数据整理1!$D$20:$R$26,$K$2,0)*$B49</f>
        <v>45</v>
      </c>
      <c r="AP49">
        <f>VLOOKUP($B$1,数据整理1!$D$20:$R$26,$L$2,0)*$B49</f>
        <v>45</v>
      </c>
      <c r="AQ49">
        <f>VLOOKUP($B$1,数据整理1!$D$20:$R$26,$M$2,0)*$B49</f>
        <v>45</v>
      </c>
      <c r="AR49">
        <f>VLOOKUP($B$1,数据整理1!$D$20:$R$26,$N$2,0)*$B49</f>
        <v>1800</v>
      </c>
      <c r="AS49">
        <f>VLOOKUP($B$1,数据整理1!$D$20:$R$26,$O$2,0)*$B49</f>
        <v>0</v>
      </c>
      <c r="AT49">
        <f>VLOOKUP($B$1,数据整理1!$D$20:$R$26,$P$2,0)*$B49</f>
        <v>212.85000000000002</v>
      </c>
      <c r="AU49">
        <f>VLOOKUP($B$1,数据整理1!$D$20:$R$26,$Q$2,0)*$B49</f>
        <v>212.85000000000002</v>
      </c>
    </row>
    <row r="50" spans="2:47" x14ac:dyDescent="0.2">
      <c r="B50">
        <v>46</v>
      </c>
      <c r="D50">
        <f>VLOOKUP($B$1,数据整理1!$D$4:$R$10,$D$2,0)*$B50</f>
        <v>19366</v>
      </c>
      <c r="E50">
        <f>VLOOKUP($B$1,数据整理1!$D$4:$R$10,$E$2,0)*$B50</f>
        <v>5336</v>
      </c>
      <c r="F50">
        <f>VLOOKUP($B$1,数据整理1!$D$4:$R$10,$F$2,0)*$B50</f>
        <v>2898</v>
      </c>
      <c r="G50">
        <f>VLOOKUP($B$1,数据整理1!$D$4:$R$10,$G$2,0)*$B50</f>
        <v>1932</v>
      </c>
      <c r="H50">
        <f>VLOOKUP($B$1,数据整理1!$D$4:$R$10,$H$2,0)*$B50</f>
        <v>46</v>
      </c>
      <c r="I50">
        <f>VLOOKUP($B$1,数据整理1!$D$4:$R$10,$I$2,0)*$B50</f>
        <v>46</v>
      </c>
      <c r="J50">
        <f>VLOOKUP($B$1,数据整理1!$D$4:$R$10,$J$2,0)*$B50</f>
        <v>46</v>
      </c>
      <c r="K50">
        <f>VLOOKUP($B$1,数据整理1!$D$4:$R$10,$K$2,0)*$B50</f>
        <v>46</v>
      </c>
      <c r="L50">
        <f>VLOOKUP($B$1,数据整理1!$D$4:$R$10,$L$2,0)*$B50</f>
        <v>46</v>
      </c>
      <c r="M50">
        <f>VLOOKUP($B$1,数据整理1!$D$4:$R$10,$M$2,0)*$B50</f>
        <v>46</v>
      </c>
      <c r="N50">
        <f>VLOOKUP($B$1,数据整理1!$D$4:$R$10,$N$2,0)*$B50</f>
        <v>4600</v>
      </c>
      <c r="O50">
        <f>VLOOKUP($B$1,数据整理1!$D$4:$R$10,$O$2,0)*$B50</f>
        <v>0</v>
      </c>
      <c r="P50">
        <f>VLOOKUP($B$1,数据整理1!$D$4:$R$10,$P$2,0)*$B50</f>
        <v>217.58</v>
      </c>
      <c r="Q50">
        <f>VLOOKUP($B$1,数据整理1!$D$4:$R$10,$Q$2,0)*$B50</f>
        <v>217.58</v>
      </c>
      <c r="S50">
        <f>VLOOKUP($B$1,数据整理1!$D$12:$R$18,$D$2,0)*$B50</f>
        <v>17388</v>
      </c>
      <c r="T50">
        <f>VLOOKUP($B$1,数据整理1!$D$12:$R$18,$E$2,0)*$B50</f>
        <v>5566</v>
      </c>
      <c r="U50">
        <f>VLOOKUP($B$1,数据整理1!$D$12:$R$18,$F$2,0)*$B50</f>
        <v>2300</v>
      </c>
      <c r="V50">
        <f>VLOOKUP($B$1,数据整理1!$D$12:$R$18,$G$2,0)*$B50</f>
        <v>1564</v>
      </c>
      <c r="W50">
        <f>VLOOKUP($B$1,数据整理1!$D$12:$R$18,$H$2,0)*$B50</f>
        <v>46</v>
      </c>
      <c r="X50">
        <f>VLOOKUP($B$1,数据整理1!$D$12:$R$18,$I$2,0)*$B50</f>
        <v>46</v>
      </c>
      <c r="Y50">
        <f>VLOOKUP($B$1,数据整理1!$D$12:$R$18,$J$2,0)*$B50</f>
        <v>46</v>
      </c>
      <c r="Z50">
        <f>VLOOKUP($B$1,数据整理1!$D$12:$R$18,$K$2,0)*$B50</f>
        <v>46</v>
      </c>
      <c r="AA50">
        <f>VLOOKUP($B$1,数据整理1!$D$12:$R$18,$L$2,0)*$B50</f>
        <v>46</v>
      </c>
      <c r="AB50">
        <f>VLOOKUP($B$1,数据整理1!$D$12:$R$18,$M$2,0)*$B50</f>
        <v>46</v>
      </c>
      <c r="AC50">
        <f>VLOOKUP($B$1,数据整理1!$D$12:$R$18,$N$2,0)*$B50</f>
        <v>3680</v>
      </c>
      <c r="AD50">
        <f>VLOOKUP($B$1,数据整理1!$D$12:$R$18,$O$2,0)*$B50</f>
        <v>0</v>
      </c>
      <c r="AE50">
        <f>VLOOKUP($B$1,数据整理1!$D$12:$R$18,$P$2,0)*$B50</f>
        <v>217.58</v>
      </c>
      <c r="AF50">
        <f>VLOOKUP($B$1,数据整理1!$D$12:$R$18,$Q$2,0)*$B50</f>
        <v>217.58</v>
      </c>
      <c r="AH50">
        <f>VLOOKUP($B$1,数据整理1!$D$20:$R$26,$D$2,0)*$B50</f>
        <v>15474.4</v>
      </c>
      <c r="AI50">
        <f>VLOOKUP($B$1,数据整理1!$D$20:$R$26,$E$2,0)*$B50</f>
        <v>5899.5</v>
      </c>
      <c r="AJ50">
        <f>VLOOKUP($B$1,数据整理1!$D$20:$R$26,$F$2,0)*$B50</f>
        <v>1402.54</v>
      </c>
      <c r="AK50">
        <f>VLOOKUP($B$1,数据整理1!$D$20:$R$26,$G$2,0)*$B50</f>
        <v>2079.66</v>
      </c>
      <c r="AL50">
        <f>VLOOKUP($B$1,数据整理1!$D$20:$R$26,$H$2,0)*$B50</f>
        <v>46</v>
      </c>
      <c r="AM50">
        <f>VLOOKUP($B$1,数据整理1!$D$20:$R$26,$I$2,0)*$B50</f>
        <v>46</v>
      </c>
      <c r="AN50">
        <f>VLOOKUP($B$1,数据整理1!$D$20:$R$26,$J$2,0)*$B50</f>
        <v>46</v>
      </c>
      <c r="AO50">
        <f>VLOOKUP($B$1,数据整理1!$D$20:$R$26,$K$2,0)*$B50</f>
        <v>46</v>
      </c>
      <c r="AP50">
        <f>VLOOKUP($B$1,数据整理1!$D$20:$R$26,$L$2,0)*$B50</f>
        <v>46</v>
      </c>
      <c r="AQ50">
        <f>VLOOKUP($B$1,数据整理1!$D$20:$R$26,$M$2,0)*$B50</f>
        <v>46</v>
      </c>
      <c r="AR50">
        <f>VLOOKUP($B$1,数据整理1!$D$20:$R$26,$N$2,0)*$B50</f>
        <v>1840</v>
      </c>
      <c r="AS50">
        <f>VLOOKUP($B$1,数据整理1!$D$20:$R$26,$O$2,0)*$B50</f>
        <v>0</v>
      </c>
      <c r="AT50">
        <f>VLOOKUP($B$1,数据整理1!$D$20:$R$26,$P$2,0)*$B50</f>
        <v>217.58</v>
      </c>
      <c r="AU50">
        <f>VLOOKUP($B$1,数据整理1!$D$20:$R$26,$Q$2,0)*$B50</f>
        <v>217.58</v>
      </c>
    </row>
    <row r="51" spans="2:47" x14ac:dyDescent="0.2">
      <c r="B51">
        <v>47</v>
      </c>
      <c r="D51">
        <f>VLOOKUP($B$1,数据整理1!$D$4:$R$10,$D$2,0)*$B51</f>
        <v>19787</v>
      </c>
      <c r="E51">
        <f>VLOOKUP($B$1,数据整理1!$D$4:$R$10,$E$2,0)*$B51</f>
        <v>5452</v>
      </c>
      <c r="F51">
        <f>VLOOKUP($B$1,数据整理1!$D$4:$R$10,$F$2,0)*$B51</f>
        <v>2961</v>
      </c>
      <c r="G51">
        <f>VLOOKUP($B$1,数据整理1!$D$4:$R$10,$G$2,0)*$B51</f>
        <v>1974</v>
      </c>
      <c r="H51">
        <f>VLOOKUP($B$1,数据整理1!$D$4:$R$10,$H$2,0)*$B51</f>
        <v>47</v>
      </c>
      <c r="I51">
        <f>VLOOKUP($B$1,数据整理1!$D$4:$R$10,$I$2,0)*$B51</f>
        <v>47</v>
      </c>
      <c r="J51">
        <f>VLOOKUP($B$1,数据整理1!$D$4:$R$10,$J$2,0)*$B51</f>
        <v>47</v>
      </c>
      <c r="K51">
        <f>VLOOKUP($B$1,数据整理1!$D$4:$R$10,$K$2,0)*$B51</f>
        <v>47</v>
      </c>
      <c r="L51">
        <f>VLOOKUP($B$1,数据整理1!$D$4:$R$10,$L$2,0)*$B51</f>
        <v>47</v>
      </c>
      <c r="M51">
        <f>VLOOKUP($B$1,数据整理1!$D$4:$R$10,$M$2,0)*$B51</f>
        <v>47</v>
      </c>
      <c r="N51">
        <f>VLOOKUP($B$1,数据整理1!$D$4:$R$10,$N$2,0)*$B51</f>
        <v>4700</v>
      </c>
      <c r="O51">
        <f>VLOOKUP($B$1,数据整理1!$D$4:$R$10,$O$2,0)*$B51</f>
        <v>0</v>
      </c>
      <c r="P51">
        <f>VLOOKUP($B$1,数据整理1!$D$4:$R$10,$P$2,0)*$B51</f>
        <v>222.31000000000003</v>
      </c>
      <c r="Q51">
        <f>VLOOKUP($B$1,数据整理1!$D$4:$R$10,$Q$2,0)*$B51</f>
        <v>222.31000000000003</v>
      </c>
      <c r="S51">
        <f>VLOOKUP($B$1,数据整理1!$D$12:$R$18,$D$2,0)*$B51</f>
        <v>17766</v>
      </c>
      <c r="T51">
        <f>VLOOKUP($B$1,数据整理1!$D$12:$R$18,$E$2,0)*$B51</f>
        <v>5687</v>
      </c>
      <c r="U51">
        <f>VLOOKUP($B$1,数据整理1!$D$12:$R$18,$F$2,0)*$B51</f>
        <v>2350</v>
      </c>
      <c r="V51">
        <f>VLOOKUP($B$1,数据整理1!$D$12:$R$18,$G$2,0)*$B51</f>
        <v>1598</v>
      </c>
      <c r="W51">
        <f>VLOOKUP($B$1,数据整理1!$D$12:$R$18,$H$2,0)*$B51</f>
        <v>47</v>
      </c>
      <c r="X51">
        <f>VLOOKUP($B$1,数据整理1!$D$12:$R$18,$I$2,0)*$B51</f>
        <v>47</v>
      </c>
      <c r="Y51">
        <f>VLOOKUP($B$1,数据整理1!$D$12:$R$18,$J$2,0)*$B51</f>
        <v>47</v>
      </c>
      <c r="Z51">
        <f>VLOOKUP($B$1,数据整理1!$D$12:$R$18,$K$2,0)*$B51</f>
        <v>47</v>
      </c>
      <c r="AA51">
        <f>VLOOKUP($B$1,数据整理1!$D$12:$R$18,$L$2,0)*$B51</f>
        <v>47</v>
      </c>
      <c r="AB51">
        <f>VLOOKUP($B$1,数据整理1!$D$12:$R$18,$M$2,0)*$B51</f>
        <v>47</v>
      </c>
      <c r="AC51">
        <f>VLOOKUP($B$1,数据整理1!$D$12:$R$18,$N$2,0)*$B51</f>
        <v>3760</v>
      </c>
      <c r="AD51">
        <f>VLOOKUP($B$1,数据整理1!$D$12:$R$18,$O$2,0)*$B51</f>
        <v>0</v>
      </c>
      <c r="AE51">
        <f>VLOOKUP($B$1,数据整理1!$D$12:$R$18,$P$2,0)*$B51</f>
        <v>222.31000000000003</v>
      </c>
      <c r="AF51">
        <f>VLOOKUP($B$1,数据整理1!$D$12:$R$18,$Q$2,0)*$B51</f>
        <v>222.31000000000003</v>
      </c>
      <c r="AH51">
        <f>VLOOKUP($B$1,数据整理1!$D$20:$R$26,$D$2,0)*$B51</f>
        <v>15810.8</v>
      </c>
      <c r="AI51">
        <f>VLOOKUP($B$1,数据整理1!$D$20:$R$26,$E$2,0)*$B51</f>
        <v>6027.75</v>
      </c>
      <c r="AJ51">
        <f>VLOOKUP($B$1,数据整理1!$D$20:$R$26,$F$2,0)*$B51</f>
        <v>1433.03</v>
      </c>
      <c r="AK51">
        <f>VLOOKUP($B$1,数据整理1!$D$20:$R$26,$G$2,0)*$B51</f>
        <v>2124.87</v>
      </c>
      <c r="AL51">
        <f>VLOOKUP($B$1,数据整理1!$D$20:$R$26,$H$2,0)*$B51</f>
        <v>47</v>
      </c>
      <c r="AM51">
        <f>VLOOKUP($B$1,数据整理1!$D$20:$R$26,$I$2,0)*$B51</f>
        <v>47</v>
      </c>
      <c r="AN51">
        <f>VLOOKUP($B$1,数据整理1!$D$20:$R$26,$J$2,0)*$B51</f>
        <v>47</v>
      </c>
      <c r="AO51">
        <f>VLOOKUP($B$1,数据整理1!$D$20:$R$26,$K$2,0)*$B51</f>
        <v>47</v>
      </c>
      <c r="AP51">
        <f>VLOOKUP($B$1,数据整理1!$D$20:$R$26,$L$2,0)*$B51</f>
        <v>47</v>
      </c>
      <c r="AQ51">
        <f>VLOOKUP($B$1,数据整理1!$D$20:$R$26,$M$2,0)*$B51</f>
        <v>47</v>
      </c>
      <c r="AR51">
        <f>VLOOKUP($B$1,数据整理1!$D$20:$R$26,$N$2,0)*$B51</f>
        <v>1880</v>
      </c>
      <c r="AS51">
        <f>VLOOKUP($B$1,数据整理1!$D$20:$R$26,$O$2,0)*$B51</f>
        <v>0</v>
      </c>
      <c r="AT51">
        <f>VLOOKUP($B$1,数据整理1!$D$20:$R$26,$P$2,0)*$B51</f>
        <v>222.31000000000003</v>
      </c>
      <c r="AU51">
        <f>VLOOKUP($B$1,数据整理1!$D$20:$R$26,$Q$2,0)*$B51</f>
        <v>222.31000000000003</v>
      </c>
    </row>
    <row r="52" spans="2:47" x14ac:dyDescent="0.2">
      <c r="B52">
        <v>48</v>
      </c>
      <c r="D52">
        <f>VLOOKUP($B$1,数据整理1!$D$4:$R$10,$D$2,0)*$B52</f>
        <v>20208</v>
      </c>
      <c r="E52">
        <f>VLOOKUP($B$1,数据整理1!$D$4:$R$10,$E$2,0)*$B52</f>
        <v>5568</v>
      </c>
      <c r="F52">
        <f>VLOOKUP($B$1,数据整理1!$D$4:$R$10,$F$2,0)*$B52</f>
        <v>3024</v>
      </c>
      <c r="G52">
        <f>VLOOKUP($B$1,数据整理1!$D$4:$R$10,$G$2,0)*$B52</f>
        <v>2016</v>
      </c>
      <c r="H52">
        <f>VLOOKUP($B$1,数据整理1!$D$4:$R$10,$H$2,0)*$B52</f>
        <v>48</v>
      </c>
      <c r="I52">
        <f>VLOOKUP($B$1,数据整理1!$D$4:$R$10,$I$2,0)*$B52</f>
        <v>48</v>
      </c>
      <c r="J52">
        <f>VLOOKUP($B$1,数据整理1!$D$4:$R$10,$J$2,0)*$B52</f>
        <v>48</v>
      </c>
      <c r="K52">
        <f>VLOOKUP($B$1,数据整理1!$D$4:$R$10,$K$2,0)*$B52</f>
        <v>48</v>
      </c>
      <c r="L52">
        <f>VLOOKUP($B$1,数据整理1!$D$4:$R$10,$L$2,0)*$B52</f>
        <v>48</v>
      </c>
      <c r="M52">
        <f>VLOOKUP($B$1,数据整理1!$D$4:$R$10,$M$2,0)*$B52</f>
        <v>48</v>
      </c>
      <c r="N52">
        <f>VLOOKUP($B$1,数据整理1!$D$4:$R$10,$N$2,0)*$B52</f>
        <v>4800</v>
      </c>
      <c r="O52">
        <f>VLOOKUP($B$1,数据整理1!$D$4:$R$10,$O$2,0)*$B52</f>
        <v>0</v>
      </c>
      <c r="P52">
        <f>VLOOKUP($B$1,数据整理1!$D$4:$R$10,$P$2,0)*$B52</f>
        <v>227.04000000000002</v>
      </c>
      <c r="Q52">
        <f>VLOOKUP($B$1,数据整理1!$D$4:$R$10,$Q$2,0)*$B52</f>
        <v>227.04000000000002</v>
      </c>
      <c r="S52">
        <f>VLOOKUP($B$1,数据整理1!$D$12:$R$18,$D$2,0)*$B52</f>
        <v>18144</v>
      </c>
      <c r="T52">
        <f>VLOOKUP($B$1,数据整理1!$D$12:$R$18,$E$2,0)*$B52</f>
        <v>5808</v>
      </c>
      <c r="U52">
        <f>VLOOKUP($B$1,数据整理1!$D$12:$R$18,$F$2,0)*$B52</f>
        <v>2400</v>
      </c>
      <c r="V52">
        <f>VLOOKUP($B$1,数据整理1!$D$12:$R$18,$G$2,0)*$B52</f>
        <v>1632</v>
      </c>
      <c r="W52">
        <f>VLOOKUP($B$1,数据整理1!$D$12:$R$18,$H$2,0)*$B52</f>
        <v>48</v>
      </c>
      <c r="X52">
        <f>VLOOKUP($B$1,数据整理1!$D$12:$R$18,$I$2,0)*$B52</f>
        <v>48</v>
      </c>
      <c r="Y52">
        <f>VLOOKUP($B$1,数据整理1!$D$12:$R$18,$J$2,0)*$B52</f>
        <v>48</v>
      </c>
      <c r="Z52">
        <f>VLOOKUP($B$1,数据整理1!$D$12:$R$18,$K$2,0)*$B52</f>
        <v>48</v>
      </c>
      <c r="AA52">
        <f>VLOOKUP($B$1,数据整理1!$D$12:$R$18,$L$2,0)*$B52</f>
        <v>48</v>
      </c>
      <c r="AB52">
        <f>VLOOKUP($B$1,数据整理1!$D$12:$R$18,$M$2,0)*$B52</f>
        <v>48</v>
      </c>
      <c r="AC52">
        <f>VLOOKUP($B$1,数据整理1!$D$12:$R$18,$N$2,0)*$B52</f>
        <v>3840</v>
      </c>
      <c r="AD52">
        <f>VLOOKUP($B$1,数据整理1!$D$12:$R$18,$O$2,0)*$B52</f>
        <v>0</v>
      </c>
      <c r="AE52">
        <f>VLOOKUP($B$1,数据整理1!$D$12:$R$18,$P$2,0)*$B52</f>
        <v>227.04000000000002</v>
      </c>
      <c r="AF52">
        <f>VLOOKUP($B$1,数据整理1!$D$12:$R$18,$Q$2,0)*$B52</f>
        <v>227.04000000000002</v>
      </c>
      <c r="AH52">
        <f>VLOOKUP($B$1,数据整理1!$D$20:$R$26,$D$2,0)*$B52</f>
        <v>16147.199999999999</v>
      </c>
      <c r="AI52">
        <f>VLOOKUP($B$1,数据整理1!$D$20:$R$26,$E$2,0)*$B52</f>
        <v>6156</v>
      </c>
      <c r="AJ52">
        <f>VLOOKUP($B$1,数据整理1!$D$20:$R$26,$F$2,0)*$B52</f>
        <v>1463.52</v>
      </c>
      <c r="AK52">
        <f>VLOOKUP($B$1,数据整理1!$D$20:$R$26,$G$2,0)*$B52</f>
        <v>2170.08</v>
      </c>
      <c r="AL52">
        <f>VLOOKUP($B$1,数据整理1!$D$20:$R$26,$H$2,0)*$B52</f>
        <v>48</v>
      </c>
      <c r="AM52">
        <f>VLOOKUP($B$1,数据整理1!$D$20:$R$26,$I$2,0)*$B52</f>
        <v>48</v>
      </c>
      <c r="AN52">
        <f>VLOOKUP($B$1,数据整理1!$D$20:$R$26,$J$2,0)*$B52</f>
        <v>48</v>
      </c>
      <c r="AO52">
        <f>VLOOKUP($B$1,数据整理1!$D$20:$R$26,$K$2,0)*$B52</f>
        <v>48</v>
      </c>
      <c r="AP52">
        <f>VLOOKUP($B$1,数据整理1!$D$20:$R$26,$L$2,0)*$B52</f>
        <v>48</v>
      </c>
      <c r="AQ52">
        <f>VLOOKUP($B$1,数据整理1!$D$20:$R$26,$M$2,0)*$B52</f>
        <v>48</v>
      </c>
      <c r="AR52">
        <f>VLOOKUP($B$1,数据整理1!$D$20:$R$26,$N$2,0)*$B52</f>
        <v>1920</v>
      </c>
      <c r="AS52">
        <f>VLOOKUP($B$1,数据整理1!$D$20:$R$26,$O$2,0)*$B52</f>
        <v>0</v>
      </c>
      <c r="AT52">
        <f>VLOOKUP($B$1,数据整理1!$D$20:$R$26,$P$2,0)*$B52</f>
        <v>227.04000000000002</v>
      </c>
      <c r="AU52">
        <f>VLOOKUP($B$1,数据整理1!$D$20:$R$26,$Q$2,0)*$B52</f>
        <v>227.04000000000002</v>
      </c>
    </row>
    <row r="53" spans="2:47" x14ac:dyDescent="0.2">
      <c r="B53">
        <v>49</v>
      </c>
      <c r="D53">
        <f>VLOOKUP($B$1,数据整理1!$D$4:$R$10,$D$2,0)*$B53</f>
        <v>20629</v>
      </c>
      <c r="E53">
        <f>VLOOKUP($B$1,数据整理1!$D$4:$R$10,$E$2,0)*$B53</f>
        <v>5684</v>
      </c>
      <c r="F53">
        <f>VLOOKUP($B$1,数据整理1!$D$4:$R$10,$F$2,0)*$B53</f>
        <v>3087</v>
      </c>
      <c r="G53">
        <f>VLOOKUP($B$1,数据整理1!$D$4:$R$10,$G$2,0)*$B53</f>
        <v>2058</v>
      </c>
      <c r="H53">
        <f>VLOOKUP($B$1,数据整理1!$D$4:$R$10,$H$2,0)*$B53</f>
        <v>49</v>
      </c>
      <c r="I53">
        <f>VLOOKUP($B$1,数据整理1!$D$4:$R$10,$I$2,0)*$B53</f>
        <v>49</v>
      </c>
      <c r="J53">
        <f>VLOOKUP($B$1,数据整理1!$D$4:$R$10,$J$2,0)*$B53</f>
        <v>49</v>
      </c>
      <c r="K53">
        <f>VLOOKUP($B$1,数据整理1!$D$4:$R$10,$K$2,0)*$B53</f>
        <v>49</v>
      </c>
      <c r="L53">
        <f>VLOOKUP($B$1,数据整理1!$D$4:$R$10,$L$2,0)*$B53</f>
        <v>49</v>
      </c>
      <c r="M53">
        <f>VLOOKUP($B$1,数据整理1!$D$4:$R$10,$M$2,0)*$B53</f>
        <v>49</v>
      </c>
      <c r="N53">
        <f>VLOOKUP($B$1,数据整理1!$D$4:$R$10,$N$2,0)*$B53</f>
        <v>4900</v>
      </c>
      <c r="O53">
        <f>VLOOKUP($B$1,数据整理1!$D$4:$R$10,$O$2,0)*$B53</f>
        <v>0</v>
      </c>
      <c r="P53">
        <f>VLOOKUP($B$1,数据整理1!$D$4:$R$10,$P$2,0)*$B53</f>
        <v>231.77</v>
      </c>
      <c r="Q53">
        <f>VLOOKUP($B$1,数据整理1!$D$4:$R$10,$Q$2,0)*$B53</f>
        <v>231.77</v>
      </c>
      <c r="S53">
        <f>VLOOKUP($B$1,数据整理1!$D$12:$R$18,$D$2,0)*$B53</f>
        <v>18522</v>
      </c>
      <c r="T53">
        <f>VLOOKUP($B$1,数据整理1!$D$12:$R$18,$E$2,0)*$B53</f>
        <v>5929</v>
      </c>
      <c r="U53">
        <f>VLOOKUP($B$1,数据整理1!$D$12:$R$18,$F$2,0)*$B53</f>
        <v>2450</v>
      </c>
      <c r="V53">
        <f>VLOOKUP($B$1,数据整理1!$D$12:$R$18,$G$2,0)*$B53</f>
        <v>1666</v>
      </c>
      <c r="W53">
        <f>VLOOKUP($B$1,数据整理1!$D$12:$R$18,$H$2,0)*$B53</f>
        <v>49</v>
      </c>
      <c r="X53">
        <f>VLOOKUP($B$1,数据整理1!$D$12:$R$18,$I$2,0)*$B53</f>
        <v>49</v>
      </c>
      <c r="Y53">
        <f>VLOOKUP($B$1,数据整理1!$D$12:$R$18,$J$2,0)*$B53</f>
        <v>49</v>
      </c>
      <c r="Z53">
        <f>VLOOKUP($B$1,数据整理1!$D$12:$R$18,$K$2,0)*$B53</f>
        <v>49</v>
      </c>
      <c r="AA53">
        <f>VLOOKUP($B$1,数据整理1!$D$12:$R$18,$L$2,0)*$B53</f>
        <v>49</v>
      </c>
      <c r="AB53">
        <f>VLOOKUP($B$1,数据整理1!$D$12:$R$18,$M$2,0)*$B53</f>
        <v>49</v>
      </c>
      <c r="AC53">
        <f>VLOOKUP($B$1,数据整理1!$D$12:$R$18,$N$2,0)*$B53</f>
        <v>3920</v>
      </c>
      <c r="AD53">
        <f>VLOOKUP($B$1,数据整理1!$D$12:$R$18,$O$2,0)*$B53</f>
        <v>0</v>
      </c>
      <c r="AE53">
        <f>VLOOKUP($B$1,数据整理1!$D$12:$R$18,$P$2,0)*$B53</f>
        <v>231.77</v>
      </c>
      <c r="AF53">
        <f>VLOOKUP($B$1,数据整理1!$D$12:$R$18,$Q$2,0)*$B53</f>
        <v>231.77</v>
      </c>
      <c r="AH53">
        <f>VLOOKUP($B$1,数据整理1!$D$20:$R$26,$D$2,0)*$B53</f>
        <v>16483.599999999999</v>
      </c>
      <c r="AI53">
        <f>VLOOKUP($B$1,数据整理1!$D$20:$R$26,$E$2,0)*$B53</f>
        <v>6284.25</v>
      </c>
      <c r="AJ53">
        <f>VLOOKUP($B$1,数据整理1!$D$20:$R$26,$F$2,0)*$B53</f>
        <v>1494.01</v>
      </c>
      <c r="AK53">
        <f>VLOOKUP($B$1,数据整理1!$D$20:$R$26,$G$2,0)*$B53</f>
        <v>2215.29</v>
      </c>
      <c r="AL53">
        <f>VLOOKUP($B$1,数据整理1!$D$20:$R$26,$H$2,0)*$B53</f>
        <v>49</v>
      </c>
      <c r="AM53">
        <f>VLOOKUP($B$1,数据整理1!$D$20:$R$26,$I$2,0)*$B53</f>
        <v>49</v>
      </c>
      <c r="AN53">
        <f>VLOOKUP($B$1,数据整理1!$D$20:$R$26,$J$2,0)*$B53</f>
        <v>49</v>
      </c>
      <c r="AO53">
        <f>VLOOKUP($B$1,数据整理1!$D$20:$R$26,$K$2,0)*$B53</f>
        <v>49</v>
      </c>
      <c r="AP53">
        <f>VLOOKUP($B$1,数据整理1!$D$20:$R$26,$L$2,0)*$B53</f>
        <v>49</v>
      </c>
      <c r="AQ53">
        <f>VLOOKUP($B$1,数据整理1!$D$20:$R$26,$M$2,0)*$B53</f>
        <v>49</v>
      </c>
      <c r="AR53">
        <f>VLOOKUP($B$1,数据整理1!$D$20:$R$26,$N$2,0)*$B53</f>
        <v>1960</v>
      </c>
      <c r="AS53">
        <f>VLOOKUP($B$1,数据整理1!$D$20:$R$26,$O$2,0)*$B53</f>
        <v>0</v>
      </c>
      <c r="AT53">
        <f>VLOOKUP($B$1,数据整理1!$D$20:$R$26,$P$2,0)*$B53</f>
        <v>231.77</v>
      </c>
      <c r="AU53">
        <f>VLOOKUP($B$1,数据整理1!$D$20:$R$26,$Q$2,0)*$B53</f>
        <v>231.77</v>
      </c>
    </row>
    <row r="54" spans="2:47" x14ac:dyDescent="0.2">
      <c r="B54">
        <v>50</v>
      </c>
      <c r="D54">
        <f>VLOOKUP($B$1,数据整理1!$D$4:$R$10,$D$2,0)*$B54</f>
        <v>21050</v>
      </c>
      <c r="E54">
        <f>VLOOKUP($B$1,数据整理1!$D$4:$R$10,$E$2,0)*$B54</f>
        <v>5800</v>
      </c>
      <c r="F54">
        <f>VLOOKUP($B$1,数据整理1!$D$4:$R$10,$F$2,0)*$B54</f>
        <v>3150</v>
      </c>
      <c r="G54">
        <f>VLOOKUP($B$1,数据整理1!$D$4:$R$10,$G$2,0)*$B54</f>
        <v>2100</v>
      </c>
      <c r="H54">
        <f>VLOOKUP($B$1,数据整理1!$D$4:$R$10,$H$2,0)*$B54</f>
        <v>50</v>
      </c>
      <c r="I54">
        <f>VLOOKUP($B$1,数据整理1!$D$4:$R$10,$I$2,0)*$B54</f>
        <v>50</v>
      </c>
      <c r="J54">
        <f>VLOOKUP($B$1,数据整理1!$D$4:$R$10,$J$2,0)*$B54</f>
        <v>50</v>
      </c>
      <c r="K54">
        <f>VLOOKUP($B$1,数据整理1!$D$4:$R$10,$K$2,0)*$B54</f>
        <v>50</v>
      </c>
      <c r="L54">
        <f>VLOOKUP($B$1,数据整理1!$D$4:$R$10,$L$2,0)*$B54</f>
        <v>50</v>
      </c>
      <c r="M54">
        <f>VLOOKUP($B$1,数据整理1!$D$4:$R$10,$M$2,0)*$B54</f>
        <v>50</v>
      </c>
      <c r="N54">
        <f>VLOOKUP($B$1,数据整理1!$D$4:$R$10,$N$2,0)*$B54</f>
        <v>5000</v>
      </c>
      <c r="O54">
        <f>VLOOKUP($B$1,数据整理1!$D$4:$R$10,$O$2,0)*$B54</f>
        <v>0</v>
      </c>
      <c r="P54">
        <f>VLOOKUP($B$1,数据整理1!$D$4:$R$10,$P$2,0)*$B54</f>
        <v>236.50000000000003</v>
      </c>
      <c r="Q54">
        <f>VLOOKUP($B$1,数据整理1!$D$4:$R$10,$Q$2,0)*$B54</f>
        <v>236.50000000000003</v>
      </c>
      <c r="S54">
        <f>VLOOKUP($B$1,数据整理1!$D$12:$R$18,$D$2,0)*$B54</f>
        <v>18900</v>
      </c>
      <c r="T54">
        <f>VLOOKUP($B$1,数据整理1!$D$12:$R$18,$E$2,0)*$B54</f>
        <v>6050</v>
      </c>
      <c r="U54">
        <f>VLOOKUP($B$1,数据整理1!$D$12:$R$18,$F$2,0)*$B54</f>
        <v>2500</v>
      </c>
      <c r="V54">
        <f>VLOOKUP($B$1,数据整理1!$D$12:$R$18,$G$2,0)*$B54</f>
        <v>1700</v>
      </c>
      <c r="W54">
        <f>VLOOKUP($B$1,数据整理1!$D$12:$R$18,$H$2,0)*$B54</f>
        <v>50</v>
      </c>
      <c r="X54">
        <f>VLOOKUP($B$1,数据整理1!$D$12:$R$18,$I$2,0)*$B54</f>
        <v>50</v>
      </c>
      <c r="Y54">
        <f>VLOOKUP($B$1,数据整理1!$D$12:$R$18,$J$2,0)*$B54</f>
        <v>50</v>
      </c>
      <c r="Z54">
        <f>VLOOKUP($B$1,数据整理1!$D$12:$R$18,$K$2,0)*$B54</f>
        <v>50</v>
      </c>
      <c r="AA54">
        <f>VLOOKUP($B$1,数据整理1!$D$12:$R$18,$L$2,0)*$B54</f>
        <v>50</v>
      </c>
      <c r="AB54">
        <f>VLOOKUP($B$1,数据整理1!$D$12:$R$18,$M$2,0)*$B54</f>
        <v>50</v>
      </c>
      <c r="AC54">
        <f>VLOOKUP($B$1,数据整理1!$D$12:$R$18,$N$2,0)*$B54</f>
        <v>4000</v>
      </c>
      <c r="AD54">
        <f>VLOOKUP($B$1,数据整理1!$D$12:$R$18,$O$2,0)*$B54</f>
        <v>0</v>
      </c>
      <c r="AE54">
        <f>VLOOKUP($B$1,数据整理1!$D$12:$R$18,$P$2,0)*$B54</f>
        <v>236.50000000000003</v>
      </c>
      <c r="AF54">
        <f>VLOOKUP($B$1,数据整理1!$D$12:$R$18,$Q$2,0)*$B54</f>
        <v>236.50000000000003</v>
      </c>
      <c r="AH54">
        <f>VLOOKUP($B$1,数据整理1!$D$20:$R$26,$D$2,0)*$B54</f>
        <v>16820</v>
      </c>
      <c r="AI54">
        <f>VLOOKUP($B$1,数据整理1!$D$20:$R$26,$E$2,0)*$B54</f>
        <v>6412.5</v>
      </c>
      <c r="AJ54">
        <f>VLOOKUP($B$1,数据整理1!$D$20:$R$26,$F$2,0)*$B54</f>
        <v>1524.5</v>
      </c>
      <c r="AK54">
        <f>VLOOKUP($B$1,数据整理1!$D$20:$R$26,$G$2,0)*$B54</f>
        <v>2260.5</v>
      </c>
      <c r="AL54">
        <f>VLOOKUP($B$1,数据整理1!$D$20:$R$26,$H$2,0)*$B54</f>
        <v>50</v>
      </c>
      <c r="AM54">
        <f>VLOOKUP($B$1,数据整理1!$D$20:$R$26,$I$2,0)*$B54</f>
        <v>50</v>
      </c>
      <c r="AN54">
        <f>VLOOKUP($B$1,数据整理1!$D$20:$R$26,$J$2,0)*$B54</f>
        <v>50</v>
      </c>
      <c r="AO54">
        <f>VLOOKUP($B$1,数据整理1!$D$20:$R$26,$K$2,0)*$B54</f>
        <v>50</v>
      </c>
      <c r="AP54">
        <f>VLOOKUP($B$1,数据整理1!$D$20:$R$26,$L$2,0)*$B54</f>
        <v>50</v>
      </c>
      <c r="AQ54">
        <f>VLOOKUP($B$1,数据整理1!$D$20:$R$26,$M$2,0)*$B54</f>
        <v>50</v>
      </c>
      <c r="AR54">
        <f>VLOOKUP($B$1,数据整理1!$D$20:$R$26,$N$2,0)*$B54</f>
        <v>2000</v>
      </c>
      <c r="AS54">
        <f>VLOOKUP($B$1,数据整理1!$D$20:$R$26,$O$2,0)*$B54</f>
        <v>0</v>
      </c>
      <c r="AT54">
        <f>VLOOKUP($B$1,数据整理1!$D$20:$R$26,$P$2,0)*$B54</f>
        <v>236.50000000000003</v>
      </c>
      <c r="AU54">
        <f>VLOOKUP($B$1,数据整理1!$D$20:$R$26,$Q$2,0)*$B54</f>
        <v>236.50000000000003</v>
      </c>
    </row>
    <row r="55" spans="2:47" x14ac:dyDescent="0.2">
      <c r="B55">
        <v>51</v>
      </c>
      <c r="D55">
        <f>VLOOKUP($B$1,数据整理1!$D$4:$R$10,$D$2,0)*$B55</f>
        <v>21471</v>
      </c>
      <c r="E55">
        <f>VLOOKUP($B$1,数据整理1!$D$4:$R$10,$E$2,0)*$B55</f>
        <v>5916</v>
      </c>
      <c r="F55">
        <f>VLOOKUP($B$1,数据整理1!$D$4:$R$10,$F$2,0)*$B55</f>
        <v>3213</v>
      </c>
      <c r="G55">
        <f>VLOOKUP($B$1,数据整理1!$D$4:$R$10,$G$2,0)*$B55</f>
        <v>2142</v>
      </c>
      <c r="H55">
        <f>VLOOKUP($B$1,数据整理1!$D$4:$R$10,$H$2,0)*$B55</f>
        <v>51</v>
      </c>
      <c r="I55">
        <f>VLOOKUP($B$1,数据整理1!$D$4:$R$10,$I$2,0)*$B55</f>
        <v>51</v>
      </c>
      <c r="J55">
        <f>VLOOKUP($B$1,数据整理1!$D$4:$R$10,$J$2,0)*$B55</f>
        <v>51</v>
      </c>
      <c r="K55">
        <f>VLOOKUP($B$1,数据整理1!$D$4:$R$10,$K$2,0)*$B55</f>
        <v>51</v>
      </c>
      <c r="L55">
        <f>VLOOKUP($B$1,数据整理1!$D$4:$R$10,$L$2,0)*$B55</f>
        <v>51</v>
      </c>
      <c r="M55">
        <f>VLOOKUP($B$1,数据整理1!$D$4:$R$10,$M$2,0)*$B55</f>
        <v>51</v>
      </c>
      <c r="N55">
        <f>VLOOKUP($B$1,数据整理1!$D$4:$R$10,$N$2,0)*$B55</f>
        <v>5100</v>
      </c>
      <c r="O55">
        <f>VLOOKUP($B$1,数据整理1!$D$4:$R$10,$O$2,0)*$B55</f>
        <v>0</v>
      </c>
      <c r="P55">
        <f>VLOOKUP($B$1,数据整理1!$D$4:$R$10,$P$2,0)*$B55</f>
        <v>241.23000000000002</v>
      </c>
      <c r="Q55">
        <f>VLOOKUP($B$1,数据整理1!$D$4:$R$10,$Q$2,0)*$B55</f>
        <v>241.23000000000002</v>
      </c>
      <c r="S55">
        <f>VLOOKUP($B$1,数据整理1!$D$12:$R$18,$D$2,0)*$B55</f>
        <v>19278</v>
      </c>
      <c r="T55">
        <f>VLOOKUP($B$1,数据整理1!$D$12:$R$18,$E$2,0)*$B55</f>
        <v>6171</v>
      </c>
      <c r="U55">
        <f>VLOOKUP($B$1,数据整理1!$D$12:$R$18,$F$2,0)*$B55</f>
        <v>2550</v>
      </c>
      <c r="V55">
        <f>VLOOKUP($B$1,数据整理1!$D$12:$R$18,$G$2,0)*$B55</f>
        <v>1734</v>
      </c>
      <c r="W55">
        <f>VLOOKUP($B$1,数据整理1!$D$12:$R$18,$H$2,0)*$B55</f>
        <v>51</v>
      </c>
      <c r="X55">
        <f>VLOOKUP($B$1,数据整理1!$D$12:$R$18,$I$2,0)*$B55</f>
        <v>51</v>
      </c>
      <c r="Y55">
        <f>VLOOKUP($B$1,数据整理1!$D$12:$R$18,$J$2,0)*$B55</f>
        <v>51</v>
      </c>
      <c r="Z55">
        <f>VLOOKUP($B$1,数据整理1!$D$12:$R$18,$K$2,0)*$B55</f>
        <v>51</v>
      </c>
      <c r="AA55">
        <f>VLOOKUP($B$1,数据整理1!$D$12:$R$18,$L$2,0)*$B55</f>
        <v>51</v>
      </c>
      <c r="AB55">
        <f>VLOOKUP($B$1,数据整理1!$D$12:$R$18,$M$2,0)*$B55</f>
        <v>51</v>
      </c>
      <c r="AC55">
        <f>VLOOKUP($B$1,数据整理1!$D$12:$R$18,$N$2,0)*$B55</f>
        <v>4080</v>
      </c>
      <c r="AD55">
        <f>VLOOKUP($B$1,数据整理1!$D$12:$R$18,$O$2,0)*$B55</f>
        <v>0</v>
      </c>
      <c r="AE55">
        <f>VLOOKUP($B$1,数据整理1!$D$12:$R$18,$P$2,0)*$B55</f>
        <v>241.23000000000002</v>
      </c>
      <c r="AF55">
        <f>VLOOKUP($B$1,数据整理1!$D$12:$R$18,$Q$2,0)*$B55</f>
        <v>241.23000000000002</v>
      </c>
      <c r="AH55">
        <f>VLOOKUP($B$1,数据整理1!$D$20:$R$26,$D$2,0)*$B55</f>
        <v>17156.399999999998</v>
      </c>
      <c r="AI55">
        <f>VLOOKUP($B$1,数据整理1!$D$20:$R$26,$E$2,0)*$B55</f>
        <v>6540.75</v>
      </c>
      <c r="AJ55">
        <f>VLOOKUP($B$1,数据整理1!$D$20:$R$26,$F$2,0)*$B55</f>
        <v>1554.99</v>
      </c>
      <c r="AK55">
        <f>VLOOKUP($B$1,数据整理1!$D$20:$R$26,$G$2,0)*$B55</f>
        <v>2305.71</v>
      </c>
      <c r="AL55">
        <f>VLOOKUP($B$1,数据整理1!$D$20:$R$26,$H$2,0)*$B55</f>
        <v>51</v>
      </c>
      <c r="AM55">
        <f>VLOOKUP($B$1,数据整理1!$D$20:$R$26,$I$2,0)*$B55</f>
        <v>51</v>
      </c>
      <c r="AN55">
        <f>VLOOKUP($B$1,数据整理1!$D$20:$R$26,$J$2,0)*$B55</f>
        <v>51</v>
      </c>
      <c r="AO55">
        <f>VLOOKUP($B$1,数据整理1!$D$20:$R$26,$K$2,0)*$B55</f>
        <v>51</v>
      </c>
      <c r="AP55">
        <f>VLOOKUP($B$1,数据整理1!$D$20:$R$26,$L$2,0)*$B55</f>
        <v>51</v>
      </c>
      <c r="AQ55">
        <f>VLOOKUP($B$1,数据整理1!$D$20:$R$26,$M$2,0)*$B55</f>
        <v>51</v>
      </c>
      <c r="AR55">
        <f>VLOOKUP($B$1,数据整理1!$D$20:$R$26,$N$2,0)*$B55</f>
        <v>2040</v>
      </c>
      <c r="AS55">
        <f>VLOOKUP($B$1,数据整理1!$D$20:$R$26,$O$2,0)*$B55</f>
        <v>0</v>
      </c>
      <c r="AT55">
        <f>VLOOKUP($B$1,数据整理1!$D$20:$R$26,$P$2,0)*$B55</f>
        <v>241.23000000000002</v>
      </c>
      <c r="AU55">
        <f>VLOOKUP($B$1,数据整理1!$D$20:$R$26,$Q$2,0)*$B55</f>
        <v>241.23000000000002</v>
      </c>
    </row>
    <row r="56" spans="2:47" x14ac:dyDescent="0.2">
      <c r="B56">
        <v>52</v>
      </c>
      <c r="D56">
        <f>VLOOKUP($B$1,数据整理1!$D$4:$R$10,$D$2,0)*$B56</f>
        <v>21892</v>
      </c>
      <c r="E56">
        <f>VLOOKUP($B$1,数据整理1!$D$4:$R$10,$E$2,0)*$B56</f>
        <v>6032</v>
      </c>
      <c r="F56">
        <f>VLOOKUP($B$1,数据整理1!$D$4:$R$10,$F$2,0)*$B56</f>
        <v>3276</v>
      </c>
      <c r="G56">
        <f>VLOOKUP($B$1,数据整理1!$D$4:$R$10,$G$2,0)*$B56</f>
        <v>2184</v>
      </c>
      <c r="H56">
        <f>VLOOKUP($B$1,数据整理1!$D$4:$R$10,$H$2,0)*$B56</f>
        <v>52</v>
      </c>
      <c r="I56">
        <f>VLOOKUP($B$1,数据整理1!$D$4:$R$10,$I$2,0)*$B56</f>
        <v>52</v>
      </c>
      <c r="J56">
        <f>VLOOKUP($B$1,数据整理1!$D$4:$R$10,$J$2,0)*$B56</f>
        <v>52</v>
      </c>
      <c r="K56">
        <f>VLOOKUP($B$1,数据整理1!$D$4:$R$10,$K$2,0)*$B56</f>
        <v>52</v>
      </c>
      <c r="L56">
        <f>VLOOKUP($B$1,数据整理1!$D$4:$R$10,$L$2,0)*$B56</f>
        <v>52</v>
      </c>
      <c r="M56">
        <f>VLOOKUP($B$1,数据整理1!$D$4:$R$10,$M$2,0)*$B56</f>
        <v>52</v>
      </c>
      <c r="N56">
        <f>VLOOKUP($B$1,数据整理1!$D$4:$R$10,$N$2,0)*$B56</f>
        <v>5200</v>
      </c>
      <c r="O56">
        <f>VLOOKUP($B$1,数据整理1!$D$4:$R$10,$O$2,0)*$B56</f>
        <v>0</v>
      </c>
      <c r="P56">
        <f>VLOOKUP($B$1,数据整理1!$D$4:$R$10,$P$2,0)*$B56</f>
        <v>245.96000000000004</v>
      </c>
      <c r="Q56">
        <f>VLOOKUP($B$1,数据整理1!$D$4:$R$10,$Q$2,0)*$B56</f>
        <v>245.96000000000004</v>
      </c>
      <c r="S56">
        <f>VLOOKUP($B$1,数据整理1!$D$12:$R$18,$D$2,0)*$B56</f>
        <v>19656</v>
      </c>
      <c r="T56">
        <f>VLOOKUP($B$1,数据整理1!$D$12:$R$18,$E$2,0)*$B56</f>
        <v>6292</v>
      </c>
      <c r="U56">
        <f>VLOOKUP($B$1,数据整理1!$D$12:$R$18,$F$2,0)*$B56</f>
        <v>2600</v>
      </c>
      <c r="V56">
        <f>VLOOKUP($B$1,数据整理1!$D$12:$R$18,$G$2,0)*$B56</f>
        <v>1768</v>
      </c>
      <c r="W56">
        <f>VLOOKUP($B$1,数据整理1!$D$12:$R$18,$H$2,0)*$B56</f>
        <v>52</v>
      </c>
      <c r="X56">
        <f>VLOOKUP($B$1,数据整理1!$D$12:$R$18,$I$2,0)*$B56</f>
        <v>52</v>
      </c>
      <c r="Y56">
        <f>VLOOKUP($B$1,数据整理1!$D$12:$R$18,$J$2,0)*$B56</f>
        <v>52</v>
      </c>
      <c r="Z56">
        <f>VLOOKUP($B$1,数据整理1!$D$12:$R$18,$K$2,0)*$B56</f>
        <v>52</v>
      </c>
      <c r="AA56">
        <f>VLOOKUP($B$1,数据整理1!$D$12:$R$18,$L$2,0)*$B56</f>
        <v>52</v>
      </c>
      <c r="AB56">
        <f>VLOOKUP($B$1,数据整理1!$D$12:$R$18,$M$2,0)*$B56</f>
        <v>52</v>
      </c>
      <c r="AC56">
        <f>VLOOKUP($B$1,数据整理1!$D$12:$R$18,$N$2,0)*$B56</f>
        <v>4160</v>
      </c>
      <c r="AD56">
        <f>VLOOKUP($B$1,数据整理1!$D$12:$R$18,$O$2,0)*$B56</f>
        <v>0</v>
      </c>
      <c r="AE56">
        <f>VLOOKUP($B$1,数据整理1!$D$12:$R$18,$P$2,0)*$B56</f>
        <v>245.96000000000004</v>
      </c>
      <c r="AF56">
        <f>VLOOKUP($B$1,数据整理1!$D$12:$R$18,$Q$2,0)*$B56</f>
        <v>245.96000000000004</v>
      </c>
      <c r="AH56">
        <f>VLOOKUP($B$1,数据整理1!$D$20:$R$26,$D$2,0)*$B56</f>
        <v>17492.8</v>
      </c>
      <c r="AI56">
        <f>VLOOKUP($B$1,数据整理1!$D$20:$R$26,$E$2,0)*$B56</f>
        <v>6669</v>
      </c>
      <c r="AJ56">
        <f>VLOOKUP($B$1,数据整理1!$D$20:$R$26,$F$2,0)*$B56</f>
        <v>1585.48</v>
      </c>
      <c r="AK56">
        <f>VLOOKUP($B$1,数据整理1!$D$20:$R$26,$G$2,0)*$B56</f>
        <v>2350.92</v>
      </c>
      <c r="AL56">
        <f>VLOOKUP($B$1,数据整理1!$D$20:$R$26,$H$2,0)*$B56</f>
        <v>52</v>
      </c>
      <c r="AM56">
        <f>VLOOKUP($B$1,数据整理1!$D$20:$R$26,$I$2,0)*$B56</f>
        <v>52</v>
      </c>
      <c r="AN56">
        <f>VLOOKUP($B$1,数据整理1!$D$20:$R$26,$J$2,0)*$B56</f>
        <v>52</v>
      </c>
      <c r="AO56">
        <f>VLOOKUP($B$1,数据整理1!$D$20:$R$26,$K$2,0)*$B56</f>
        <v>52</v>
      </c>
      <c r="AP56">
        <f>VLOOKUP($B$1,数据整理1!$D$20:$R$26,$L$2,0)*$B56</f>
        <v>52</v>
      </c>
      <c r="AQ56">
        <f>VLOOKUP($B$1,数据整理1!$D$20:$R$26,$M$2,0)*$B56</f>
        <v>52</v>
      </c>
      <c r="AR56">
        <f>VLOOKUP($B$1,数据整理1!$D$20:$R$26,$N$2,0)*$B56</f>
        <v>2080</v>
      </c>
      <c r="AS56">
        <f>VLOOKUP($B$1,数据整理1!$D$20:$R$26,$O$2,0)*$B56</f>
        <v>0</v>
      </c>
      <c r="AT56">
        <f>VLOOKUP($B$1,数据整理1!$D$20:$R$26,$P$2,0)*$B56</f>
        <v>245.96000000000004</v>
      </c>
      <c r="AU56">
        <f>VLOOKUP($B$1,数据整理1!$D$20:$R$26,$Q$2,0)*$B56</f>
        <v>245.96000000000004</v>
      </c>
    </row>
    <row r="57" spans="2:47" x14ac:dyDescent="0.2">
      <c r="B57">
        <v>53</v>
      </c>
      <c r="D57">
        <f>VLOOKUP($B$1,数据整理1!$D$4:$R$10,$D$2,0)*$B57</f>
        <v>22313</v>
      </c>
      <c r="E57">
        <f>VLOOKUP($B$1,数据整理1!$D$4:$R$10,$E$2,0)*$B57</f>
        <v>6148</v>
      </c>
      <c r="F57">
        <f>VLOOKUP($B$1,数据整理1!$D$4:$R$10,$F$2,0)*$B57</f>
        <v>3339</v>
      </c>
      <c r="G57">
        <f>VLOOKUP($B$1,数据整理1!$D$4:$R$10,$G$2,0)*$B57</f>
        <v>2226</v>
      </c>
      <c r="H57">
        <f>VLOOKUP($B$1,数据整理1!$D$4:$R$10,$H$2,0)*$B57</f>
        <v>53</v>
      </c>
      <c r="I57">
        <f>VLOOKUP($B$1,数据整理1!$D$4:$R$10,$I$2,0)*$B57</f>
        <v>53</v>
      </c>
      <c r="J57">
        <f>VLOOKUP($B$1,数据整理1!$D$4:$R$10,$J$2,0)*$B57</f>
        <v>53</v>
      </c>
      <c r="K57">
        <f>VLOOKUP($B$1,数据整理1!$D$4:$R$10,$K$2,0)*$B57</f>
        <v>53</v>
      </c>
      <c r="L57">
        <f>VLOOKUP($B$1,数据整理1!$D$4:$R$10,$L$2,0)*$B57</f>
        <v>53</v>
      </c>
      <c r="M57">
        <f>VLOOKUP($B$1,数据整理1!$D$4:$R$10,$M$2,0)*$B57</f>
        <v>53</v>
      </c>
      <c r="N57">
        <f>VLOOKUP($B$1,数据整理1!$D$4:$R$10,$N$2,0)*$B57</f>
        <v>5300</v>
      </c>
      <c r="O57">
        <f>VLOOKUP($B$1,数据整理1!$D$4:$R$10,$O$2,0)*$B57</f>
        <v>0</v>
      </c>
      <c r="P57">
        <f>VLOOKUP($B$1,数据整理1!$D$4:$R$10,$P$2,0)*$B57</f>
        <v>250.69000000000003</v>
      </c>
      <c r="Q57">
        <f>VLOOKUP($B$1,数据整理1!$D$4:$R$10,$Q$2,0)*$B57</f>
        <v>250.69000000000003</v>
      </c>
      <c r="S57">
        <f>VLOOKUP($B$1,数据整理1!$D$12:$R$18,$D$2,0)*$B57</f>
        <v>20034</v>
      </c>
      <c r="T57">
        <f>VLOOKUP($B$1,数据整理1!$D$12:$R$18,$E$2,0)*$B57</f>
        <v>6413</v>
      </c>
      <c r="U57">
        <f>VLOOKUP($B$1,数据整理1!$D$12:$R$18,$F$2,0)*$B57</f>
        <v>2650</v>
      </c>
      <c r="V57">
        <f>VLOOKUP($B$1,数据整理1!$D$12:$R$18,$G$2,0)*$B57</f>
        <v>1802</v>
      </c>
      <c r="W57">
        <f>VLOOKUP($B$1,数据整理1!$D$12:$R$18,$H$2,0)*$B57</f>
        <v>53</v>
      </c>
      <c r="X57">
        <f>VLOOKUP($B$1,数据整理1!$D$12:$R$18,$I$2,0)*$B57</f>
        <v>53</v>
      </c>
      <c r="Y57">
        <f>VLOOKUP($B$1,数据整理1!$D$12:$R$18,$J$2,0)*$B57</f>
        <v>53</v>
      </c>
      <c r="Z57">
        <f>VLOOKUP($B$1,数据整理1!$D$12:$R$18,$K$2,0)*$B57</f>
        <v>53</v>
      </c>
      <c r="AA57">
        <f>VLOOKUP($B$1,数据整理1!$D$12:$R$18,$L$2,0)*$B57</f>
        <v>53</v>
      </c>
      <c r="AB57">
        <f>VLOOKUP($B$1,数据整理1!$D$12:$R$18,$M$2,0)*$B57</f>
        <v>53</v>
      </c>
      <c r="AC57">
        <f>VLOOKUP($B$1,数据整理1!$D$12:$R$18,$N$2,0)*$B57</f>
        <v>4240</v>
      </c>
      <c r="AD57">
        <f>VLOOKUP($B$1,数据整理1!$D$12:$R$18,$O$2,0)*$B57</f>
        <v>0</v>
      </c>
      <c r="AE57">
        <f>VLOOKUP($B$1,数据整理1!$D$12:$R$18,$P$2,0)*$B57</f>
        <v>250.69000000000003</v>
      </c>
      <c r="AF57">
        <f>VLOOKUP($B$1,数据整理1!$D$12:$R$18,$Q$2,0)*$B57</f>
        <v>250.69000000000003</v>
      </c>
      <c r="AH57">
        <f>VLOOKUP($B$1,数据整理1!$D$20:$R$26,$D$2,0)*$B57</f>
        <v>17829.199999999997</v>
      </c>
      <c r="AI57">
        <f>VLOOKUP($B$1,数据整理1!$D$20:$R$26,$E$2,0)*$B57</f>
        <v>6797.25</v>
      </c>
      <c r="AJ57">
        <f>VLOOKUP($B$1,数据整理1!$D$20:$R$26,$F$2,0)*$B57</f>
        <v>1615.97</v>
      </c>
      <c r="AK57">
        <f>VLOOKUP($B$1,数据整理1!$D$20:$R$26,$G$2,0)*$B57</f>
        <v>2396.13</v>
      </c>
      <c r="AL57">
        <f>VLOOKUP($B$1,数据整理1!$D$20:$R$26,$H$2,0)*$B57</f>
        <v>53</v>
      </c>
      <c r="AM57">
        <f>VLOOKUP($B$1,数据整理1!$D$20:$R$26,$I$2,0)*$B57</f>
        <v>53</v>
      </c>
      <c r="AN57">
        <f>VLOOKUP($B$1,数据整理1!$D$20:$R$26,$J$2,0)*$B57</f>
        <v>53</v>
      </c>
      <c r="AO57">
        <f>VLOOKUP($B$1,数据整理1!$D$20:$R$26,$K$2,0)*$B57</f>
        <v>53</v>
      </c>
      <c r="AP57">
        <f>VLOOKUP($B$1,数据整理1!$D$20:$R$26,$L$2,0)*$B57</f>
        <v>53</v>
      </c>
      <c r="AQ57">
        <f>VLOOKUP($B$1,数据整理1!$D$20:$R$26,$M$2,0)*$B57</f>
        <v>53</v>
      </c>
      <c r="AR57">
        <f>VLOOKUP($B$1,数据整理1!$D$20:$R$26,$N$2,0)*$B57</f>
        <v>2120</v>
      </c>
      <c r="AS57">
        <f>VLOOKUP($B$1,数据整理1!$D$20:$R$26,$O$2,0)*$B57</f>
        <v>0</v>
      </c>
      <c r="AT57">
        <f>VLOOKUP($B$1,数据整理1!$D$20:$R$26,$P$2,0)*$B57</f>
        <v>250.69000000000003</v>
      </c>
      <c r="AU57">
        <f>VLOOKUP($B$1,数据整理1!$D$20:$R$26,$Q$2,0)*$B57</f>
        <v>250.69000000000003</v>
      </c>
    </row>
    <row r="58" spans="2:47" x14ac:dyDescent="0.2">
      <c r="B58">
        <v>54</v>
      </c>
      <c r="D58">
        <f>VLOOKUP($B$1,数据整理1!$D$4:$R$10,$D$2,0)*$B58</f>
        <v>22734</v>
      </c>
      <c r="E58">
        <f>VLOOKUP($B$1,数据整理1!$D$4:$R$10,$E$2,0)*$B58</f>
        <v>6264</v>
      </c>
      <c r="F58">
        <f>VLOOKUP($B$1,数据整理1!$D$4:$R$10,$F$2,0)*$B58</f>
        <v>3402</v>
      </c>
      <c r="G58">
        <f>VLOOKUP($B$1,数据整理1!$D$4:$R$10,$G$2,0)*$B58</f>
        <v>2268</v>
      </c>
      <c r="H58">
        <f>VLOOKUP($B$1,数据整理1!$D$4:$R$10,$H$2,0)*$B58</f>
        <v>54</v>
      </c>
      <c r="I58">
        <f>VLOOKUP($B$1,数据整理1!$D$4:$R$10,$I$2,0)*$B58</f>
        <v>54</v>
      </c>
      <c r="J58">
        <f>VLOOKUP($B$1,数据整理1!$D$4:$R$10,$J$2,0)*$B58</f>
        <v>54</v>
      </c>
      <c r="K58">
        <f>VLOOKUP($B$1,数据整理1!$D$4:$R$10,$K$2,0)*$B58</f>
        <v>54</v>
      </c>
      <c r="L58">
        <f>VLOOKUP($B$1,数据整理1!$D$4:$R$10,$L$2,0)*$B58</f>
        <v>54</v>
      </c>
      <c r="M58">
        <f>VLOOKUP($B$1,数据整理1!$D$4:$R$10,$M$2,0)*$B58</f>
        <v>54</v>
      </c>
      <c r="N58">
        <f>VLOOKUP($B$1,数据整理1!$D$4:$R$10,$N$2,0)*$B58</f>
        <v>5400</v>
      </c>
      <c r="O58">
        <f>VLOOKUP($B$1,数据整理1!$D$4:$R$10,$O$2,0)*$B58</f>
        <v>0</v>
      </c>
      <c r="P58">
        <f>VLOOKUP($B$1,数据整理1!$D$4:$R$10,$P$2,0)*$B58</f>
        <v>255.42000000000002</v>
      </c>
      <c r="Q58">
        <f>VLOOKUP($B$1,数据整理1!$D$4:$R$10,$Q$2,0)*$B58</f>
        <v>255.42000000000002</v>
      </c>
      <c r="S58">
        <f>VLOOKUP($B$1,数据整理1!$D$12:$R$18,$D$2,0)*$B58</f>
        <v>20412</v>
      </c>
      <c r="T58">
        <f>VLOOKUP($B$1,数据整理1!$D$12:$R$18,$E$2,0)*$B58</f>
        <v>6534</v>
      </c>
      <c r="U58">
        <f>VLOOKUP($B$1,数据整理1!$D$12:$R$18,$F$2,0)*$B58</f>
        <v>2700</v>
      </c>
      <c r="V58">
        <f>VLOOKUP($B$1,数据整理1!$D$12:$R$18,$G$2,0)*$B58</f>
        <v>1836</v>
      </c>
      <c r="W58">
        <f>VLOOKUP($B$1,数据整理1!$D$12:$R$18,$H$2,0)*$B58</f>
        <v>54</v>
      </c>
      <c r="X58">
        <f>VLOOKUP($B$1,数据整理1!$D$12:$R$18,$I$2,0)*$B58</f>
        <v>54</v>
      </c>
      <c r="Y58">
        <f>VLOOKUP($B$1,数据整理1!$D$12:$R$18,$J$2,0)*$B58</f>
        <v>54</v>
      </c>
      <c r="Z58">
        <f>VLOOKUP($B$1,数据整理1!$D$12:$R$18,$K$2,0)*$B58</f>
        <v>54</v>
      </c>
      <c r="AA58">
        <f>VLOOKUP($B$1,数据整理1!$D$12:$R$18,$L$2,0)*$B58</f>
        <v>54</v>
      </c>
      <c r="AB58">
        <f>VLOOKUP($B$1,数据整理1!$D$12:$R$18,$M$2,0)*$B58</f>
        <v>54</v>
      </c>
      <c r="AC58">
        <f>VLOOKUP($B$1,数据整理1!$D$12:$R$18,$N$2,0)*$B58</f>
        <v>4320</v>
      </c>
      <c r="AD58">
        <f>VLOOKUP($B$1,数据整理1!$D$12:$R$18,$O$2,0)*$B58</f>
        <v>0</v>
      </c>
      <c r="AE58">
        <f>VLOOKUP($B$1,数据整理1!$D$12:$R$18,$P$2,0)*$B58</f>
        <v>255.42000000000002</v>
      </c>
      <c r="AF58">
        <f>VLOOKUP($B$1,数据整理1!$D$12:$R$18,$Q$2,0)*$B58</f>
        <v>255.42000000000002</v>
      </c>
      <c r="AH58">
        <f>VLOOKUP($B$1,数据整理1!$D$20:$R$26,$D$2,0)*$B58</f>
        <v>18165.599999999999</v>
      </c>
      <c r="AI58">
        <f>VLOOKUP($B$1,数据整理1!$D$20:$R$26,$E$2,0)*$B58</f>
        <v>6925.5</v>
      </c>
      <c r="AJ58">
        <f>VLOOKUP($B$1,数据整理1!$D$20:$R$26,$F$2,0)*$B58</f>
        <v>1646.4599999999998</v>
      </c>
      <c r="AK58">
        <f>VLOOKUP($B$1,数据整理1!$D$20:$R$26,$G$2,0)*$B58</f>
        <v>2441.34</v>
      </c>
      <c r="AL58">
        <f>VLOOKUP($B$1,数据整理1!$D$20:$R$26,$H$2,0)*$B58</f>
        <v>54</v>
      </c>
      <c r="AM58">
        <f>VLOOKUP($B$1,数据整理1!$D$20:$R$26,$I$2,0)*$B58</f>
        <v>54</v>
      </c>
      <c r="AN58">
        <f>VLOOKUP($B$1,数据整理1!$D$20:$R$26,$J$2,0)*$B58</f>
        <v>54</v>
      </c>
      <c r="AO58">
        <f>VLOOKUP($B$1,数据整理1!$D$20:$R$26,$K$2,0)*$B58</f>
        <v>54</v>
      </c>
      <c r="AP58">
        <f>VLOOKUP($B$1,数据整理1!$D$20:$R$26,$L$2,0)*$B58</f>
        <v>54</v>
      </c>
      <c r="AQ58">
        <f>VLOOKUP($B$1,数据整理1!$D$20:$R$26,$M$2,0)*$B58</f>
        <v>54</v>
      </c>
      <c r="AR58">
        <f>VLOOKUP($B$1,数据整理1!$D$20:$R$26,$N$2,0)*$B58</f>
        <v>2160</v>
      </c>
      <c r="AS58">
        <f>VLOOKUP($B$1,数据整理1!$D$20:$R$26,$O$2,0)*$B58</f>
        <v>0</v>
      </c>
      <c r="AT58">
        <f>VLOOKUP($B$1,数据整理1!$D$20:$R$26,$P$2,0)*$B58</f>
        <v>255.42000000000002</v>
      </c>
      <c r="AU58">
        <f>VLOOKUP($B$1,数据整理1!$D$20:$R$26,$Q$2,0)*$B58</f>
        <v>255.42000000000002</v>
      </c>
    </row>
    <row r="59" spans="2:47" x14ac:dyDescent="0.2">
      <c r="B59">
        <v>55</v>
      </c>
      <c r="D59">
        <f>VLOOKUP($B$1,数据整理1!$D$4:$R$10,$D$2,0)*$B59</f>
        <v>23155</v>
      </c>
      <c r="E59">
        <f>VLOOKUP($B$1,数据整理1!$D$4:$R$10,$E$2,0)*$B59</f>
        <v>6380</v>
      </c>
      <c r="F59">
        <f>VLOOKUP($B$1,数据整理1!$D$4:$R$10,$F$2,0)*$B59</f>
        <v>3465</v>
      </c>
      <c r="G59">
        <f>VLOOKUP($B$1,数据整理1!$D$4:$R$10,$G$2,0)*$B59</f>
        <v>2310</v>
      </c>
      <c r="H59">
        <f>VLOOKUP($B$1,数据整理1!$D$4:$R$10,$H$2,0)*$B59</f>
        <v>55</v>
      </c>
      <c r="I59">
        <f>VLOOKUP($B$1,数据整理1!$D$4:$R$10,$I$2,0)*$B59</f>
        <v>55</v>
      </c>
      <c r="J59">
        <f>VLOOKUP($B$1,数据整理1!$D$4:$R$10,$J$2,0)*$B59</f>
        <v>55</v>
      </c>
      <c r="K59">
        <f>VLOOKUP($B$1,数据整理1!$D$4:$R$10,$K$2,0)*$B59</f>
        <v>55</v>
      </c>
      <c r="L59">
        <f>VLOOKUP($B$1,数据整理1!$D$4:$R$10,$L$2,0)*$B59</f>
        <v>55</v>
      </c>
      <c r="M59">
        <f>VLOOKUP($B$1,数据整理1!$D$4:$R$10,$M$2,0)*$B59</f>
        <v>55</v>
      </c>
      <c r="N59">
        <f>VLOOKUP($B$1,数据整理1!$D$4:$R$10,$N$2,0)*$B59</f>
        <v>5500</v>
      </c>
      <c r="O59">
        <f>VLOOKUP($B$1,数据整理1!$D$4:$R$10,$O$2,0)*$B59</f>
        <v>0</v>
      </c>
      <c r="P59">
        <f>VLOOKUP($B$1,数据整理1!$D$4:$R$10,$P$2,0)*$B59</f>
        <v>260.15000000000003</v>
      </c>
      <c r="Q59">
        <f>VLOOKUP($B$1,数据整理1!$D$4:$R$10,$Q$2,0)*$B59</f>
        <v>260.15000000000003</v>
      </c>
      <c r="S59">
        <f>VLOOKUP($B$1,数据整理1!$D$12:$R$18,$D$2,0)*$B59</f>
        <v>20790</v>
      </c>
      <c r="T59">
        <f>VLOOKUP($B$1,数据整理1!$D$12:$R$18,$E$2,0)*$B59</f>
        <v>6655</v>
      </c>
      <c r="U59">
        <f>VLOOKUP($B$1,数据整理1!$D$12:$R$18,$F$2,0)*$B59</f>
        <v>2750</v>
      </c>
      <c r="V59">
        <f>VLOOKUP($B$1,数据整理1!$D$12:$R$18,$G$2,0)*$B59</f>
        <v>1870</v>
      </c>
      <c r="W59">
        <f>VLOOKUP($B$1,数据整理1!$D$12:$R$18,$H$2,0)*$B59</f>
        <v>55</v>
      </c>
      <c r="X59">
        <f>VLOOKUP($B$1,数据整理1!$D$12:$R$18,$I$2,0)*$B59</f>
        <v>55</v>
      </c>
      <c r="Y59">
        <f>VLOOKUP($B$1,数据整理1!$D$12:$R$18,$J$2,0)*$B59</f>
        <v>55</v>
      </c>
      <c r="Z59">
        <f>VLOOKUP($B$1,数据整理1!$D$12:$R$18,$K$2,0)*$B59</f>
        <v>55</v>
      </c>
      <c r="AA59">
        <f>VLOOKUP($B$1,数据整理1!$D$12:$R$18,$L$2,0)*$B59</f>
        <v>55</v>
      </c>
      <c r="AB59">
        <f>VLOOKUP($B$1,数据整理1!$D$12:$R$18,$M$2,0)*$B59</f>
        <v>55</v>
      </c>
      <c r="AC59">
        <f>VLOOKUP($B$1,数据整理1!$D$12:$R$18,$N$2,0)*$B59</f>
        <v>4400</v>
      </c>
      <c r="AD59">
        <f>VLOOKUP($B$1,数据整理1!$D$12:$R$18,$O$2,0)*$B59</f>
        <v>0</v>
      </c>
      <c r="AE59">
        <f>VLOOKUP($B$1,数据整理1!$D$12:$R$18,$P$2,0)*$B59</f>
        <v>260.15000000000003</v>
      </c>
      <c r="AF59">
        <f>VLOOKUP($B$1,数据整理1!$D$12:$R$18,$Q$2,0)*$B59</f>
        <v>260.15000000000003</v>
      </c>
      <c r="AH59">
        <f>VLOOKUP($B$1,数据整理1!$D$20:$R$26,$D$2,0)*$B59</f>
        <v>18502</v>
      </c>
      <c r="AI59">
        <f>VLOOKUP($B$1,数据整理1!$D$20:$R$26,$E$2,0)*$B59</f>
        <v>7053.75</v>
      </c>
      <c r="AJ59">
        <f>VLOOKUP($B$1,数据整理1!$D$20:$R$26,$F$2,0)*$B59</f>
        <v>1676.9499999999998</v>
      </c>
      <c r="AK59">
        <f>VLOOKUP($B$1,数据整理1!$D$20:$R$26,$G$2,0)*$B59</f>
        <v>2486.5500000000002</v>
      </c>
      <c r="AL59">
        <f>VLOOKUP($B$1,数据整理1!$D$20:$R$26,$H$2,0)*$B59</f>
        <v>55</v>
      </c>
      <c r="AM59">
        <f>VLOOKUP($B$1,数据整理1!$D$20:$R$26,$I$2,0)*$B59</f>
        <v>55</v>
      </c>
      <c r="AN59">
        <f>VLOOKUP($B$1,数据整理1!$D$20:$R$26,$J$2,0)*$B59</f>
        <v>55</v>
      </c>
      <c r="AO59">
        <f>VLOOKUP($B$1,数据整理1!$D$20:$R$26,$K$2,0)*$B59</f>
        <v>55</v>
      </c>
      <c r="AP59">
        <f>VLOOKUP($B$1,数据整理1!$D$20:$R$26,$L$2,0)*$B59</f>
        <v>55</v>
      </c>
      <c r="AQ59">
        <f>VLOOKUP($B$1,数据整理1!$D$20:$R$26,$M$2,0)*$B59</f>
        <v>55</v>
      </c>
      <c r="AR59">
        <f>VLOOKUP($B$1,数据整理1!$D$20:$R$26,$N$2,0)*$B59</f>
        <v>2200</v>
      </c>
      <c r="AS59">
        <f>VLOOKUP($B$1,数据整理1!$D$20:$R$26,$O$2,0)*$B59</f>
        <v>0</v>
      </c>
      <c r="AT59">
        <f>VLOOKUP($B$1,数据整理1!$D$20:$R$26,$P$2,0)*$B59</f>
        <v>260.15000000000003</v>
      </c>
      <c r="AU59">
        <f>VLOOKUP($B$1,数据整理1!$D$20:$R$26,$Q$2,0)*$B59</f>
        <v>260.15000000000003</v>
      </c>
    </row>
    <row r="60" spans="2:47" x14ac:dyDescent="0.2">
      <c r="B60">
        <v>56</v>
      </c>
      <c r="D60">
        <f>VLOOKUP($B$1,数据整理1!$D$4:$R$10,$D$2,0)*$B60</f>
        <v>23576</v>
      </c>
      <c r="E60">
        <f>VLOOKUP($B$1,数据整理1!$D$4:$R$10,$E$2,0)*$B60</f>
        <v>6496</v>
      </c>
      <c r="F60">
        <f>VLOOKUP($B$1,数据整理1!$D$4:$R$10,$F$2,0)*$B60</f>
        <v>3528</v>
      </c>
      <c r="G60">
        <f>VLOOKUP($B$1,数据整理1!$D$4:$R$10,$G$2,0)*$B60</f>
        <v>2352</v>
      </c>
      <c r="H60">
        <f>VLOOKUP($B$1,数据整理1!$D$4:$R$10,$H$2,0)*$B60</f>
        <v>56</v>
      </c>
      <c r="I60">
        <f>VLOOKUP($B$1,数据整理1!$D$4:$R$10,$I$2,0)*$B60</f>
        <v>56</v>
      </c>
      <c r="J60">
        <f>VLOOKUP($B$1,数据整理1!$D$4:$R$10,$J$2,0)*$B60</f>
        <v>56</v>
      </c>
      <c r="K60">
        <f>VLOOKUP($B$1,数据整理1!$D$4:$R$10,$K$2,0)*$B60</f>
        <v>56</v>
      </c>
      <c r="L60">
        <f>VLOOKUP($B$1,数据整理1!$D$4:$R$10,$L$2,0)*$B60</f>
        <v>56</v>
      </c>
      <c r="M60">
        <f>VLOOKUP($B$1,数据整理1!$D$4:$R$10,$M$2,0)*$B60</f>
        <v>56</v>
      </c>
      <c r="N60">
        <f>VLOOKUP($B$1,数据整理1!$D$4:$R$10,$N$2,0)*$B60</f>
        <v>5600</v>
      </c>
      <c r="O60">
        <f>VLOOKUP($B$1,数据整理1!$D$4:$R$10,$O$2,0)*$B60</f>
        <v>0</v>
      </c>
      <c r="P60">
        <f>VLOOKUP($B$1,数据整理1!$D$4:$R$10,$P$2,0)*$B60</f>
        <v>264.88</v>
      </c>
      <c r="Q60">
        <f>VLOOKUP($B$1,数据整理1!$D$4:$R$10,$Q$2,0)*$B60</f>
        <v>264.88</v>
      </c>
      <c r="S60">
        <f>VLOOKUP($B$1,数据整理1!$D$12:$R$18,$D$2,0)*$B60</f>
        <v>21168</v>
      </c>
      <c r="T60">
        <f>VLOOKUP($B$1,数据整理1!$D$12:$R$18,$E$2,0)*$B60</f>
        <v>6776</v>
      </c>
      <c r="U60">
        <f>VLOOKUP($B$1,数据整理1!$D$12:$R$18,$F$2,0)*$B60</f>
        <v>2800</v>
      </c>
      <c r="V60">
        <f>VLOOKUP($B$1,数据整理1!$D$12:$R$18,$G$2,0)*$B60</f>
        <v>1904</v>
      </c>
      <c r="W60">
        <f>VLOOKUP($B$1,数据整理1!$D$12:$R$18,$H$2,0)*$B60</f>
        <v>56</v>
      </c>
      <c r="X60">
        <f>VLOOKUP($B$1,数据整理1!$D$12:$R$18,$I$2,0)*$B60</f>
        <v>56</v>
      </c>
      <c r="Y60">
        <f>VLOOKUP($B$1,数据整理1!$D$12:$R$18,$J$2,0)*$B60</f>
        <v>56</v>
      </c>
      <c r="Z60">
        <f>VLOOKUP($B$1,数据整理1!$D$12:$R$18,$K$2,0)*$B60</f>
        <v>56</v>
      </c>
      <c r="AA60">
        <f>VLOOKUP($B$1,数据整理1!$D$12:$R$18,$L$2,0)*$B60</f>
        <v>56</v>
      </c>
      <c r="AB60">
        <f>VLOOKUP($B$1,数据整理1!$D$12:$R$18,$M$2,0)*$B60</f>
        <v>56</v>
      </c>
      <c r="AC60">
        <f>VLOOKUP($B$1,数据整理1!$D$12:$R$18,$N$2,0)*$B60</f>
        <v>4480</v>
      </c>
      <c r="AD60">
        <f>VLOOKUP($B$1,数据整理1!$D$12:$R$18,$O$2,0)*$B60</f>
        <v>0</v>
      </c>
      <c r="AE60">
        <f>VLOOKUP($B$1,数据整理1!$D$12:$R$18,$P$2,0)*$B60</f>
        <v>264.88</v>
      </c>
      <c r="AF60">
        <f>VLOOKUP($B$1,数据整理1!$D$12:$R$18,$Q$2,0)*$B60</f>
        <v>264.88</v>
      </c>
      <c r="AH60">
        <f>VLOOKUP($B$1,数据整理1!$D$20:$R$26,$D$2,0)*$B60</f>
        <v>18838.399999999998</v>
      </c>
      <c r="AI60">
        <f>VLOOKUP($B$1,数据整理1!$D$20:$R$26,$E$2,0)*$B60</f>
        <v>7182</v>
      </c>
      <c r="AJ60">
        <f>VLOOKUP($B$1,数据整理1!$D$20:$R$26,$F$2,0)*$B60</f>
        <v>1707.4399999999998</v>
      </c>
      <c r="AK60">
        <f>VLOOKUP($B$1,数据整理1!$D$20:$R$26,$G$2,0)*$B60</f>
        <v>2531.7600000000002</v>
      </c>
      <c r="AL60">
        <f>VLOOKUP($B$1,数据整理1!$D$20:$R$26,$H$2,0)*$B60</f>
        <v>56</v>
      </c>
      <c r="AM60">
        <f>VLOOKUP($B$1,数据整理1!$D$20:$R$26,$I$2,0)*$B60</f>
        <v>56</v>
      </c>
      <c r="AN60">
        <f>VLOOKUP($B$1,数据整理1!$D$20:$R$26,$J$2,0)*$B60</f>
        <v>56</v>
      </c>
      <c r="AO60">
        <f>VLOOKUP($B$1,数据整理1!$D$20:$R$26,$K$2,0)*$B60</f>
        <v>56</v>
      </c>
      <c r="AP60">
        <f>VLOOKUP($B$1,数据整理1!$D$20:$R$26,$L$2,0)*$B60</f>
        <v>56</v>
      </c>
      <c r="AQ60">
        <f>VLOOKUP($B$1,数据整理1!$D$20:$R$26,$M$2,0)*$B60</f>
        <v>56</v>
      </c>
      <c r="AR60">
        <f>VLOOKUP($B$1,数据整理1!$D$20:$R$26,$N$2,0)*$B60</f>
        <v>2240</v>
      </c>
      <c r="AS60">
        <f>VLOOKUP($B$1,数据整理1!$D$20:$R$26,$O$2,0)*$B60</f>
        <v>0</v>
      </c>
      <c r="AT60">
        <f>VLOOKUP($B$1,数据整理1!$D$20:$R$26,$P$2,0)*$B60</f>
        <v>264.88</v>
      </c>
      <c r="AU60">
        <f>VLOOKUP($B$1,数据整理1!$D$20:$R$26,$Q$2,0)*$B60</f>
        <v>264.88</v>
      </c>
    </row>
    <row r="61" spans="2:47" x14ac:dyDescent="0.2">
      <c r="B61">
        <v>57</v>
      </c>
      <c r="D61">
        <f>VLOOKUP($B$1,数据整理1!$D$4:$R$10,$D$2,0)*$B61</f>
        <v>23997</v>
      </c>
      <c r="E61">
        <f>VLOOKUP($B$1,数据整理1!$D$4:$R$10,$E$2,0)*$B61</f>
        <v>6612</v>
      </c>
      <c r="F61">
        <f>VLOOKUP($B$1,数据整理1!$D$4:$R$10,$F$2,0)*$B61</f>
        <v>3591</v>
      </c>
      <c r="G61">
        <f>VLOOKUP($B$1,数据整理1!$D$4:$R$10,$G$2,0)*$B61</f>
        <v>2394</v>
      </c>
      <c r="H61">
        <f>VLOOKUP($B$1,数据整理1!$D$4:$R$10,$H$2,0)*$B61</f>
        <v>57</v>
      </c>
      <c r="I61">
        <f>VLOOKUP($B$1,数据整理1!$D$4:$R$10,$I$2,0)*$B61</f>
        <v>57</v>
      </c>
      <c r="J61">
        <f>VLOOKUP($B$1,数据整理1!$D$4:$R$10,$J$2,0)*$B61</f>
        <v>57</v>
      </c>
      <c r="K61">
        <f>VLOOKUP($B$1,数据整理1!$D$4:$R$10,$K$2,0)*$B61</f>
        <v>57</v>
      </c>
      <c r="L61">
        <f>VLOOKUP($B$1,数据整理1!$D$4:$R$10,$L$2,0)*$B61</f>
        <v>57</v>
      </c>
      <c r="M61">
        <f>VLOOKUP($B$1,数据整理1!$D$4:$R$10,$M$2,0)*$B61</f>
        <v>57</v>
      </c>
      <c r="N61">
        <f>VLOOKUP($B$1,数据整理1!$D$4:$R$10,$N$2,0)*$B61</f>
        <v>5700</v>
      </c>
      <c r="O61">
        <f>VLOOKUP($B$1,数据整理1!$D$4:$R$10,$O$2,0)*$B61</f>
        <v>0</v>
      </c>
      <c r="P61">
        <f>VLOOKUP($B$1,数据整理1!$D$4:$R$10,$P$2,0)*$B61</f>
        <v>269.61</v>
      </c>
      <c r="Q61">
        <f>VLOOKUP($B$1,数据整理1!$D$4:$R$10,$Q$2,0)*$B61</f>
        <v>269.61</v>
      </c>
      <c r="S61">
        <f>VLOOKUP($B$1,数据整理1!$D$12:$R$18,$D$2,0)*$B61</f>
        <v>21546</v>
      </c>
      <c r="T61">
        <f>VLOOKUP($B$1,数据整理1!$D$12:$R$18,$E$2,0)*$B61</f>
        <v>6897</v>
      </c>
      <c r="U61">
        <f>VLOOKUP($B$1,数据整理1!$D$12:$R$18,$F$2,0)*$B61</f>
        <v>2850</v>
      </c>
      <c r="V61">
        <f>VLOOKUP($B$1,数据整理1!$D$12:$R$18,$G$2,0)*$B61</f>
        <v>1938</v>
      </c>
      <c r="W61">
        <f>VLOOKUP($B$1,数据整理1!$D$12:$R$18,$H$2,0)*$B61</f>
        <v>57</v>
      </c>
      <c r="X61">
        <f>VLOOKUP($B$1,数据整理1!$D$12:$R$18,$I$2,0)*$B61</f>
        <v>57</v>
      </c>
      <c r="Y61">
        <f>VLOOKUP($B$1,数据整理1!$D$12:$R$18,$J$2,0)*$B61</f>
        <v>57</v>
      </c>
      <c r="Z61">
        <f>VLOOKUP($B$1,数据整理1!$D$12:$R$18,$K$2,0)*$B61</f>
        <v>57</v>
      </c>
      <c r="AA61">
        <f>VLOOKUP($B$1,数据整理1!$D$12:$R$18,$L$2,0)*$B61</f>
        <v>57</v>
      </c>
      <c r="AB61">
        <f>VLOOKUP($B$1,数据整理1!$D$12:$R$18,$M$2,0)*$B61</f>
        <v>57</v>
      </c>
      <c r="AC61">
        <f>VLOOKUP($B$1,数据整理1!$D$12:$R$18,$N$2,0)*$B61</f>
        <v>4560</v>
      </c>
      <c r="AD61">
        <f>VLOOKUP($B$1,数据整理1!$D$12:$R$18,$O$2,0)*$B61</f>
        <v>0</v>
      </c>
      <c r="AE61">
        <f>VLOOKUP($B$1,数据整理1!$D$12:$R$18,$P$2,0)*$B61</f>
        <v>269.61</v>
      </c>
      <c r="AF61">
        <f>VLOOKUP($B$1,数据整理1!$D$12:$R$18,$Q$2,0)*$B61</f>
        <v>269.61</v>
      </c>
      <c r="AH61">
        <f>VLOOKUP($B$1,数据整理1!$D$20:$R$26,$D$2,0)*$B61</f>
        <v>19174.8</v>
      </c>
      <c r="AI61">
        <f>VLOOKUP($B$1,数据整理1!$D$20:$R$26,$E$2,0)*$B61</f>
        <v>7310.25</v>
      </c>
      <c r="AJ61">
        <f>VLOOKUP($B$1,数据整理1!$D$20:$R$26,$F$2,0)*$B61</f>
        <v>1737.9299999999998</v>
      </c>
      <c r="AK61">
        <f>VLOOKUP($B$1,数据整理1!$D$20:$R$26,$G$2,0)*$B61</f>
        <v>2576.9700000000003</v>
      </c>
      <c r="AL61">
        <f>VLOOKUP($B$1,数据整理1!$D$20:$R$26,$H$2,0)*$B61</f>
        <v>57</v>
      </c>
      <c r="AM61">
        <f>VLOOKUP($B$1,数据整理1!$D$20:$R$26,$I$2,0)*$B61</f>
        <v>57</v>
      </c>
      <c r="AN61">
        <f>VLOOKUP($B$1,数据整理1!$D$20:$R$26,$J$2,0)*$B61</f>
        <v>57</v>
      </c>
      <c r="AO61">
        <f>VLOOKUP($B$1,数据整理1!$D$20:$R$26,$K$2,0)*$B61</f>
        <v>57</v>
      </c>
      <c r="AP61">
        <f>VLOOKUP($B$1,数据整理1!$D$20:$R$26,$L$2,0)*$B61</f>
        <v>57</v>
      </c>
      <c r="AQ61">
        <f>VLOOKUP($B$1,数据整理1!$D$20:$R$26,$M$2,0)*$B61</f>
        <v>57</v>
      </c>
      <c r="AR61">
        <f>VLOOKUP($B$1,数据整理1!$D$20:$R$26,$N$2,0)*$B61</f>
        <v>2280</v>
      </c>
      <c r="AS61">
        <f>VLOOKUP($B$1,数据整理1!$D$20:$R$26,$O$2,0)*$B61</f>
        <v>0</v>
      </c>
      <c r="AT61">
        <f>VLOOKUP($B$1,数据整理1!$D$20:$R$26,$P$2,0)*$B61</f>
        <v>269.61</v>
      </c>
      <c r="AU61">
        <f>VLOOKUP($B$1,数据整理1!$D$20:$R$26,$Q$2,0)*$B61</f>
        <v>269.61</v>
      </c>
    </row>
    <row r="62" spans="2:47" x14ac:dyDescent="0.2">
      <c r="B62">
        <v>58</v>
      </c>
      <c r="D62">
        <f>VLOOKUP($B$1,数据整理1!$D$4:$R$10,$D$2,0)*$B62</f>
        <v>24418</v>
      </c>
      <c r="E62">
        <f>VLOOKUP($B$1,数据整理1!$D$4:$R$10,$E$2,0)*$B62</f>
        <v>6728</v>
      </c>
      <c r="F62">
        <f>VLOOKUP($B$1,数据整理1!$D$4:$R$10,$F$2,0)*$B62</f>
        <v>3654</v>
      </c>
      <c r="G62">
        <f>VLOOKUP($B$1,数据整理1!$D$4:$R$10,$G$2,0)*$B62</f>
        <v>2436</v>
      </c>
      <c r="H62">
        <f>VLOOKUP($B$1,数据整理1!$D$4:$R$10,$H$2,0)*$B62</f>
        <v>58</v>
      </c>
      <c r="I62">
        <f>VLOOKUP($B$1,数据整理1!$D$4:$R$10,$I$2,0)*$B62</f>
        <v>58</v>
      </c>
      <c r="J62">
        <f>VLOOKUP($B$1,数据整理1!$D$4:$R$10,$J$2,0)*$B62</f>
        <v>58</v>
      </c>
      <c r="K62">
        <f>VLOOKUP($B$1,数据整理1!$D$4:$R$10,$K$2,0)*$B62</f>
        <v>58</v>
      </c>
      <c r="L62">
        <f>VLOOKUP($B$1,数据整理1!$D$4:$R$10,$L$2,0)*$B62</f>
        <v>58</v>
      </c>
      <c r="M62">
        <f>VLOOKUP($B$1,数据整理1!$D$4:$R$10,$M$2,0)*$B62</f>
        <v>58</v>
      </c>
      <c r="N62">
        <f>VLOOKUP($B$1,数据整理1!$D$4:$R$10,$N$2,0)*$B62</f>
        <v>5800</v>
      </c>
      <c r="O62">
        <f>VLOOKUP($B$1,数据整理1!$D$4:$R$10,$O$2,0)*$B62</f>
        <v>0</v>
      </c>
      <c r="P62">
        <f>VLOOKUP($B$1,数据整理1!$D$4:$R$10,$P$2,0)*$B62</f>
        <v>274.34000000000003</v>
      </c>
      <c r="Q62">
        <f>VLOOKUP($B$1,数据整理1!$D$4:$R$10,$Q$2,0)*$B62</f>
        <v>274.34000000000003</v>
      </c>
      <c r="S62">
        <f>VLOOKUP($B$1,数据整理1!$D$12:$R$18,$D$2,0)*$B62</f>
        <v>21924</v>
      </c>
      <c r="T62">
        <f>VLOOKUP($B$1,数据整理1!$D$12:$R$18,$E$2,0)*$B62</f>
        <v>7018</v>
      </c>
      <c r="U62">
        <f>VLOOKUP($B$1,数据整理1!$D$12:$R$18,$F$2,0)*$B62</f>
        <v>2900</v>
      </c>
      <c r="V62">
        <f>VLOOKUP($B$1,数据整理1!$D$12:$R$18,$G$2,0)*$B62</f>
        <v>1972</v>
      </c>
      <c r="W62">
        <f>VLOOKUP($B$1,数据整理1!$D$12:$R$18,$H$2,0)*$B62</f>
        <v>58</v>
      </c>
      <c r="X62">
        <f>VLOOKUP($B$1,数据整理1!$D$12:$R$18,$I$2,0)*$B62</f>
        <v>58</v>
      </c>
      <c r="Y62">
        <f>VLOOKUP($B$1,数据整理1!$D$12:$R$18,$J$2,0)*$B62</f>
        <v>58</v>
      </c>
      <c r="Z62">
        <f>VLOOKUP($B$1,数据整理1!$D$12:$R$18,$K$2,0)*$B62</f>
        <v>58</v>
      </c>
      <c r="AA62">
        <f>VLOOKUP($B$1,数据整理1!$D$12:$R$18,$L$2,0)*$B62</f>
        <v>58</v>
      </c>
      <c r="AB62">
        <f>VLOOKUP($B$1,数据整理1!$D$12:$R$18,$M$2,0)*$B62</f>
        <v>58</v>
      </c>
      <c r="AC62">
        <f>VLOOKUP($B$1,数据整理1!$D$12:$R$18,$N$2,0)*$B62</f>
        <v>4640</v>
      </c>
      <c r="AD62">
        <f>VLOOKUP($B$1,数据整理1!$D$12:$R$18,$O$2,0)*$B62</f>
        <v>0</v>
      </c>
      <c r="AE62">
        <f>VLOOKUP($B$1,数据整理1!$D$12:$R$18,$P$2,0)*$B62</f>
        <v>274.34000000000003</v>
      </c>
      <c r="AF62">
        <f>VLOOKUP($B$1,数据整理1!$D$12:$R$18,$Q$2,0)*$B62</f>
        <v>274.34000000000003</v>
      </c>
      <c r="AH62">
        <f>VLOOKUP($B$1,数据整理1!$D$20:$R$26,$D$2,0)*$B62</f>
        <v>19511.199999999997</v>
      </c>
      <c r="AI62">
        <f>VLOOKUP($B$1,数据整理1!$D$20:$R$26,$E$2,0)*$B62</f>
        <v>7438.5</v>
      </c>
      <c r="AJ62">
        <f>VLOOKUP($B$1,数据整理1!$D$20:$R$26,$F$2,0)*$B62</f>
        <v>1768.4199999999998</v>
      </c>
      <c r="AK62">
        <f>VLOOKUP($B$1,数据整理1!$D$20:$R$26,$G$2,0)*$B62</f>
        <v>2622.18</v>
      </c>
      <c r="AL62">
        <f>VLOOKUP($B$1,数据整理1!$D$20:$R$26,$H$2,0)*$B62</f>
        <v>58</v>
      </c>
      <c r="AM62">
        <f>VLOOKUP($B$1,数据整理1!$D$20:$R$26,$I$2,0)*$B62</f>
        <v>58</v>
      </c>
      <c r="AN62">
        <f>VLOOKUP($B$1,数据整理1!$D$20:$R$26,$J$2,0)*$B62</f>
        <v>58</v>
      </c>
      <c r="AO62">
        <f>VLOOKUP($B$1,数据整理1!$D$20:$R$26,$K$2,0)*$B62</f>
        <v>58</v>
      </c>
      <c r="AP62">
        <f>VLOOKUP($B$1,数据整理1!$D$20:$R$26,$L$2,0)*$B62</f>
        <v>58</v>
      </c>
      <c r="AQ62">
        <f>VLOOKUP($B$1,数据整理1!$D$20:$R$26,$M$2,0)*$B62</f>
        <v>58</v>
      </c>
      <c r="AR62">
        <f>VLOOKUP($B$1,数据整理1!$D$20:$R$26,$N$2,0)*$B62</f>
        <v>2320</v>
      </c>
      <c r="AS62">
        <f>VLOOKUP($B$1,数据整理1!$D$20:$R$26,$O$2,0)*$B62</f>
        <v>0</v>
      </c>
      <c r="AT62">
        <f>VLOOKUP($B$1,数据整理1!$D$20:$R$26,$P$2,0)*$B62</f>
        <v>274.34000000000003</v>
      </c>
      <c r="AU62">
        <f>VLOOKUP($B$1,数据整理1!$D$20:$R$26,$Q$2,0)*$B62</f>
        <v>274.34000000000003</v>
      </c>
    </row>
    <row r="63" spans="2:47" x14ac:dyDescent="0.2">
      <c r="B63">
        <v>59</v>
      </c>
      <c r="D63">
        <f>VLOOKUP($B$1,数据整理1!$D$4:$R$10,$D$2,0)*$B63</f>
        <v>24839</v>
      </c>
      <c r="E63">
        <f>VLOOKUP($B$1,数据整理1!$D$4:$R$10,$E$2,0)*$B63</f>
        <v>6844</v>
      </c>
      <c r="F63">
        <f>VLOOKUP($B$1,数据整理1!$D$4:$R$10,$F$2,0)*$B63</f>
        <v>3717</v>
      </c>
      <c r="G63">
        <f>VLOOKUP($B$1,数据整理1!$D$4:$R$10,$G$2,0)*$B63</f>
        <v>2478</v>
      </c>
      <c r="H63">
        <f>VLOOKUP($B$1,数据整理1!$D$4:$R$10,$H$2,0)*$B63</f>
        <v>59</v>
      </c>
      <c r="I63">
        <f>VLOOKUP($B$1,数据整理1!$D$4:$R$10,$I$2,0)*$B63</f>
        <v>59</v>
      </c>
      <c r="J63">
        <f>VLOOKUP($B$1,数据整理1!$D$4:$R$10,$J$2,0)*$B63</f>
        <v>59</v>
      </c>
      <c r="K63">
        <f>VLOOKUP($B$1,数据整理1!$D$4:$R$10,$K$2,0)*$B63</f>
        <v>59</v>
      </c>
      <c r="L63">
        <f>VLOOKUP($B$1,数据整理1!$D$4:$R$10,$L$2,0)*$B63</f>
        <v>59</v>
      </c>
      <c r="M63">
        <f>VLOOKUP($B$1,数据整理1!$D$4:$R$10,$M$2,0)*$B63</f>
        <v>59</v>
      </c>
      <c r="N63">
        <f>VLOOKUP($B$1,数据整理1!$D$4:$R$10,$N$2,0)*$B63</f>
        <v>5900</v>
      </c>
      <c r="O63">
        <f>VLOOKUP($B$1,数据整理1!$D$4:$R$10,$O$2,0)*$B63</f>
        <v>0</v>
      </c>
      <c r="P63">
        <f>VLOOKUP($B$1,数据整理1!$D$4:$R$10,$P$2,0)*$B63</f>
        <v>279.07000000000005</v>
      </c>
      <c r="Q63">
        <f>VLOOKUP($B$1,数据整理1!$D$4:$R$10,$Q$2,0)*$B63</f>
        <v>279.07000000000005</v>
      </c>
      <c r="S63">
        <f>VLOOKUP($B$1,数据整理1!$D$12:$R$18,$D$2,0)*$B63</f>
        <v>22302</v>
      </c>
      <c r="T63">
        <f>VLOOKUP($B$1,数据整理1!$D$12:$R$18,$E$2,0)*$B63</f>
        <v>7139</v>
      </c>
      <c r="U63">
        <f>VLOOKUP($B$1,数据整理1!$D$12:$R$18,$F$2,0)*$B63</f>
        <v>2950</v>
      </c>
      <c r="V63">
        <f>VLOOKUP($B$1,数据整理1!$D$12:$R$18,$G$2,0)*$B63</f>
        <v>2006</v>
      </c>
      <c r="W63">
        <f>VLOOKUP($B$1,数据整理1!$D$12:$R$18,$H$2,0)*$B63</f>
        <v>59</v>
      </c>
      <c r="X63">
        <f>VLOOKUP($B$1,数据整理1!$D$12:$R$18,$I$2,0)*$B63</f>
        <v>59</v>
      </c>
      <c r="Y63">
        <f>VLOOKUP($B$1,数据整理1!$D$12:$R$18,$J$2,0)*$B63</f>
        <v>59</v>
      </c>
      <c r="Z63">
        <f>VLOOKUP($B$1,数据整理1!$D$12:$R$18,$K$2,0)*$B63</f>
        <v>59</v>
      </c>
      <c r="AA63">
        <f>VLOOKUP($B$1,数据整理1!$D$12:$R$18,$L$2,0)*$B63</f>
        <v>59</v>
      </c>
      <c r="AB63">
        <f>VLOOKUP($B$1,数据整理1!$D$12:$R$18,$M$2,0)*$B63</f>
        <v>59</v>
      </c>
      <c r="AC63">
        <f>VLOOKUP($B$1,数据整理1!$D$12:$R$18,$N$2,0)*$B63</f>
        <v>4720</v>
      </c>
      <c r="AD63">
        <f>VLOOKUP($B$1,数据整理1!$D$12:$R$18,$O$2,0)*$B63</f>
        <v>0</v>
      </c>
      <c r="AE63">
        <f>VLOOKUP($B$1,数据整理1!$D$12:$R$18,$P$2,0)*$B63</f>
        <v>279.07000000000005</v>
      </c>
      <c r="AF63">
        <f>VLOOKUP($B$1,数据整理1!$D$12:$R$18,$Q$2,0)*$B63</f>
        <v>279.07000000000005</v>
      </c>
      <c r="AH63">
        <f>VLOOKUP($B$1,数据整理1!$D$20:$R$26,$D$2,0)*$B63</f>
        <v>19847.599999999999</v>
      </c>
      <c r="AI63">
        <f>VLOOKUP($B$1,数据整理1!$D$20:$R$26,$E$2,0)*$B63</f>
        <v>7566.75</v>
      </c>
      <c r="AJ63">
        <f>VLOOKUP($B$1,数据整理1!$D$20:$R$26,$F$2,0)*$B63</f>
        <v>1798.9099999999999</v>
      </c>
      <c r="AK63">
        <f>VLOOKUP($B$1,数据整理1!$D$20:$R$26,$G$2,0)*$B63</f>
        <v>2667.39</v>
      </c>
      <c r="AL63">
        <f>VLOOKUP($B$1,数据整理1!$D$20:$R$26,$H$2,0)*$B63</f>
        <v>59</v>
      </c>
      <c r="AM63">
        <f>VLOOKUP($B$1,数据整理1!$D$20:$R$26,$I$2,0)*$B63</f>
        <v>59</v>
      </c>
      <c r="AN63">
        <f>VLOOKUP($B$1,数据整理1!$D$20:$R$26,$J$2,0)*$B63</f>
        <v>59</v>
      </c>
      <c r="AO63">
        <f>VLOOKUP($B$1,数据整理1!$D$20:$R$26,$K$2,0)*$B63</f>
        <v>59</v>
      </c>
      <c r="AP63">
        <f>VLOOKUP($B$1,数据整理1!$D$20:$R$26,$L$2,0)*$B63</f>
        <v>59</v>
      </c>
      <c r="AQ63">
        <f>VLOOKUP($B$1,数据整理1!$D$20:$R$26,$M$2,0)*$B63</f>
        <v>59</v>
      </c>
      <c r="AR63">
        <f>VLOOKUP($B$1,数据整理1!$D$20:$R$26,$N$2,0)*$B63</f>
        <v>2360</v>
      </c>
      <c r="AS63">
        <f>VLOOKUP($B$1,数据整理1!$D$20:$R$26,$O$2,0)*$B63</f>
        <v>0</v>
      </c>
      <c r="AT63">
        <f>VLOOKUP($B$1,数据整理1!$D$20:$R$26,$P$2,0)*$B63</f>
        <v>279.07000000000005</v>
      </c>
      <c r="AU63">
        <f>VLOOKUP($B$1,数据整理1!$D$20:$R$26,$Q$2,0)*$B63</f>
        <v>279.07000000000005</v>
      </c>
    </row>
    <row r="64" spans="2:47" x14ac:dyDescent="0.2">
      <c r="B64">
        <v>60</v>
      </c>
      <c r="D64">
        <f>VLOOKUP($B$1,数据整理1!$D$4:$R$10,$D$2,0)*$B64</f>
        <v>25260</v>
      </c>
      <c r="E64">
        <f>VLOOKUP($B$1,数据整理1!$D$4:$R$10,$E$2,0)*$B64</f>
        <v>6960</v>
      </c>
      <c r="F64">
        <f>VLOOKUP($B$1,数据整理1!$D$4:$R$10,$F$2,0)*$B64</f>
        <v>3780</v>
      </c>
      <c r="G64">
        <f>VLOOKUP($B$1,数据整理1!$D$4:$R$10,$G$2,0)*$B64</f>
        <v>2520</v>
      </c>
      <c r="H64">
        <f>VLOOKUP($B$1,数据整理1!$D$4:$R$10,$H$2,0)*$B64</f>
        <v>60</v>
      </c>
      <c r="I64">
        <f>VLOOKUP($B$1,数据整理1!$D$4:$R$10,$I$2,0)*$B64</f>
        <v>60</v>
      </c>
      <c r="J64">
        <f>VLOOKUP($B$1,数据整理1!$D$4:$R$10,$J$2,0)*$B64</f>
        <v>60</v>
      </c>
      <c r="K64">
        <f>VLOOKUP($B$1,数据整理1!$D$4:$R$10,$K$2,0)*$B64</f>
        <v>60</v>
      </c>
      <c r="L64">
        <f>VLOOKUP($B$1,数据整理1!$D$4:$R$10,$L$2,0)*$B64</f>
        <v>60</v>
      </c>
      <c r="M64">
        <f>VLOOKUP($B$1,数据整理1!$D$4:$R$10,$M$2,0)*$B64</f>
        <v>60</v>
      </c>
      <c r="N64">
        <f>VLOOKUP($B$1,数据整理1!$D$4:$R$10,$N$2,0)*$B64</f>
        <v>6000</v>
      </c>
      <c r="O64">
        <f>VLOOKUP($B$1,数据整理1!$D$4:$R$10,$O$2,0)*$B64</f>
        <v>0</v>
      </c>
      <c r="P64">
        <f>VLOOKUP($B$1,数据整理1!$D$4:$R$10,$P$2,0)*$B64</f>
        <v>283.8</v>
      </c>
      <c r="Q64">
        <f>VLOOKUP($B$1,数据整理1!$D$4:$R$10,$Q$2,0)*$B64</f>
        <v>283.8</v>
      </c>
      <c r="S64">
        <f>VLOOKUP($B$1,数据整理1!$D$12:$R$18,$D$2,0)*$B64</f>
        <v>22680</v>
      </c>
      <c r="T64">
        <f>VLOOKUP($B$1,数据整理1!$D$12:$R$18,$E$2,0)*$B64</f>
        <v>7260</v>
      </c>
      <c r="U64">
        <f>VLOOKUP($B$1,数据整理1!$D$12:$R$18,$F$2,0)*$B64</f>
        <v>3000</v>
      </c>
      <c r="V64">
        <f>VLOOKUP($B$1,数据整理1!$D$12:$R$18,$G$2,0)*$B64</f>
        <v>2040</v>
      </c>
      <c r="W64">
        <f>VLOOKUP($B$1,数据整理1!$D$12:$R$18,$H$2,0)*$B64</f>
        <v>60</v>
      </c>
      <c r="X64">
        <f>VLOOKUP($B$1,数据整理1!$D$12:$R$18,$I$2,0)*$B64</f>
        <v>60</v>
      </c>
      <c r="Y64">
        <f>VLOOKUP($B$1,数据整理1!$D$12:$R$18,$J$2,0)*$B64</f>
        <v>60</v>
      </c>
      <c r="Z64">
        <f>VLOOKUP($B$1,数据整理1!$D$12:$R$18,$K$2,0)*$B64</f>
        <v>60</v>
      </c>
      <c r="AA64">
        <f>VLOOKUP($B$1,数据整理1!$D$12:$R$18,$L$2,0)*$B64</f>
        <v>60</v>
      </c>
      <c r="AB64">
        <f>VLOOKUP($B$1,数据整理1!$D$12:$R$18,$M$2,0)*$B64</f>
        <v>60</v>
      </c>
      <c r="AC64">
        <f>VLOOKUP($B$1,数据整理1!$D$12:$R$18,$N$2,0)*$B64</f>
        <v>4800</v>
      </c>
      <c r="AD64">
        <f>VLOOKUP($B$1,数据整理1!$D$12:$R$18,$O$2,0)*$B64</f>
        <v>0</v>
      </c>
      <c r="AE64">
        <f>VLOOKUP($B$1,数据整理1!$D$12:$R$18,$P$2,0)*$B64</f>
        <v>283.8</v>
      </c>
      <c r="AF64">
        <f>VLOOKUP($B$1,数据整理1!$D$12:$R$18,$Q$2,0)*$B64</f>
        <v>283.8</v>
      </c>
      <c r="AH64">
        <f>VLOOKUP($B$1,数据整理1!$D$20:$R$26,$D$2,0)*$B64</f>
        <v>20184</v>
      </c>
      <c r="AI64">
        <f>VLOOKUP($B$1,数据整理1!$D$20:$R$26,$E$2,0)*$B64</f>
        <v>7695</v>
      </c>
      <c r="AJ64">
        <f>VLOOKUP($B$1,数据整理1!$D$20:$R$26,$F$2,0)*$B64</f>
        <v>1829.3999999999999</v>
      </c>
      <c r="AK64">
        <f>VLOOKUP($B$1,数据整理1!$D$20:$R$26,$G$2,0)*$B64</f>
        <v>2712.6</v>
      </c>
      <c r="AL64">
        <f>VLOOKUP($B$1,数据整理1!$D$20:$R$26,$H$2,0)*$B64</f>
        <v>60</v>
      </c>
      <c r="AM64">
        <f>VLOOKUP($B$1,数据整理1!$D$20:$R$26,$I$2,0)*$B64</f>
        <v>60</v>
      </c>
      <c r="AN64">
        <f>VLOOKUP($B$1,数据整理1!$D$20:$R$26,$J$2,0)*$B64</f>
        <v>60</v>
      </c>
      <c r="AO64">
        <f>VLOOKUP($B$1,数据整理1!$D$20:$R$26,$K$2,0)*$B64</f>
        <v>60</v>
      </c>
      <c r="AP64">
        <f>VLOOKUP($B$1,数据整理1!$D$20:$R$26,$L$2,0)*$B64</f>
        <v>60</v>
      </c>
      <c r="AQ64">
        <f>VLOOKUP($B$1,数据整理1!$D$20:$R$26,$M$2,0)*$B64</f>
        <v>60</v>
      </c>
      <c r="AR64">
        <f>VLOOKUP($B$1,数据整理1!$D$20:$R$26,$N$2,0)*$B64</f>
        <v>2400</v>
      </c>
      <c r="AS64">
        <f>VLOOKUP($B$1,数据整理1!$D$20:$R$26,$O$2,0)*$B64</f>
        <v>0</v>
      </c>
      <c r="AT64">
        <f>VLOOKUP($B$1,数据整理1!$D$20:$R$26,$P$2,0)*$B64</f>
        <v>283.8</v>
      </c>
      <c r="AU64">
        <f>VLOOKUP($B$1,数据整理1!$D$20:$R$26,$Q$2,0)*$B64</f>
        <v>283.8</v>
      </c>
    </row>
    <row r="65" spans="2:47" x14ac:dyDescent="0.2">
      <c r="B65">
        <v>61</v>
      </c>
      <c r="D65">
        <f>VLOOKUP($B$1,数据整理1!$D$4:$R$10,$D$2,0)*$B65</f>
        <v>25681</v>
      </c>
      <c r="E65">
        <f>VLOOKUP($B$1,数据整理1!$D$4:$R$10,$E$2,0)*$B65</f>
        <v>7076</v>
      </c>
      <c r="F65">
        <f>VLOOKUP($B$1,数据整理1!$D$4:$R$10,$F$2,0)*$B65</f>
        <v>3843</v>
      </c>
      <c r="G65">
        <f>VLOOKUP($B$1,数据整理1!$D$4:$R$10,$G$2,0)*$B65</f>
        <v>2562</v>
      </c>
      <c r="H65">
        <f>VLOOKUP($B$1,数据整理1!$D$4:$R$10,$H$2,0)*$B65</f>
        <v>61</v>
      </c>
      <c r="I65">
        <f>VLOOKUP($B$1,数据整理1!$D$4:$R$10,$I$2,0)*$B65</f>
        <v>61</v>
      </c>
      <c r="J65">
        <f>VLOOKUP($B$1,数据整理1!$D$4:$R$10,$J$2,0)*$B65</f>
        <v>61</v>
      </c>
      <c r="K65">
        <f>VLOOKUP($B$1,数据整理1!$D$4:$R$10,$K$2,0)*$B65</f>
        <v>61</v>
      </c>
      <c r="L65">
        <f>VLOOKUP($B$1,数据整理1!$D$4:$R$10,$L$2,0)*$B65</f>
        <v>61</v>
      </c>
      <c r="M65">
        <f>VLOOKUP($B$1,数据整理1!$D$4:$R$10,$M$2,0)*$B65</f>
        <v>61</v>
      </c>
      <c r="N65">
        <f>VLOOKUP($B$1,数据整理1!$D$4:$R$10,$N$2,0)*$B65</f>
        <v>6100</v>
      </c>
      <c r="O65">
        <f>VLOOKUP($B$1,数据整理1!$D$4:$R$10,$O$2,0)*$B65</f>
        <v>0</v>
      </c>
      <c r="P65">
        <f>VLOOKUP($B$1,数据整理1!$D$4:$R$10,$P$2,0)*$B65</f>
        <v>288.53000000000003</v>
      </c>
      <c r="Q65">
        <f>VLOOKUP($B$1,数据整理1!$D$4:$R$10,$Q$2,0)*$B65</f>
        <v>288.53000000000003</v>
      </c>
      <c r="S65">
        <f>VLOOKUP($B$1,数据整理1!$D$12:$R$18,$D$2,0)*$B65</f>
        <v>23058</v>
      </c>
      <c r="T65">
        <f>VLOOKUP($B$1,数据整理1!$D$12:$R$18,$E$2,0)*$B65</f>
        <v>7381</v>
      </c>
      <c r="U65">
        <f>VLOOKUP($B$1,数据整理1!$D$12:$R$18,$F$2,0)*$B65</f>
        <v>3050</v>
      </c>
      <c r="V65">
        <f>VLOOKUP($B$1,数据整理1!$D$12:$R$18,$G$2,0)*$B65</f>
        <v>2074</v>
      </c>
      <c r="W65">
        <f>VLOOKUP($B$1,数据整理1!$D$12:$R$18,$H$2,0)*$B65</f>
        <v>61</v>
      </c>
      <c r="X65">
        <f>VLOOKUP($B$1,数据整理1!$D$12:$R$18,$I$2,0)*$B65</f>
        <v>61</v>
      </c>
      <c r="Y65">
        <f>VLOOKUP($B$1,数据整理1!$D$12:$R$18,$J$2,0)*$B65</f>
        <v>61</v>
      </c>
      <c r="Z65">
        <f>VLOOKUP($B$1,数据整理1!$D$12:$R$18,$K$2,0)*$B65</f>
        <v>61</v>
      </c>
      <c r="AA65">
        <f>VLOOKUP($B$1,数据整理1!$D$12:$R$18,$L$2,0)*$B65</f>
        <v>61</v>
      </c>
      <c r="AB65">
        <f>VLOOKUP($B$1,数据整理1!$D$12:$R$18,$M$2,0)*$B65</f>
        <v>61</v>
      </c>
      <c r="AC65">
        <f>VLOOKUP($B$1,数据整理1!$D$12:$R$18,$N$2,0)*$B65</f>
        <v>4880</v>
      </c>
      <c r="AD65">
        <f>VLOOKUP($B$1,数据整理1!$D$12:$R$18,$O$2,0)*$B65</f>
        <v>0</v>
      </c>
      <c r="AE65">
        <f>VLOOKUP($B$1,数据整理1!$D$12:$R$18,$P$2,0)*$B65</f>
        <v>288.53000000000003</v>
      </c>
      <c r="AF65">
        <f>VLOOKUP($B$1,数据整理1!$D$12:$R$18,$Q$2,0)*$B65</f>
        <v>288.53000000000003</v>
      </c>
      <c r="AH65">
        <f>VLOOKUP($B$1,数据整理1!$D$20:$R$26,$D$2,0)*$B65</f>
        <v>20520.399999999998</v>
      </c>
      <c r="AI65">
        <f>VLOOKUP($B$1,数据整理1!$D$20:$R$26,$E$2,0)*$B65</f>
        <v>7823.25</v>
      </c>
      <c r="AJ65">
        <f>VLOOKUP($B$1,数据整理1!$D$20:$R$26,$F$2,0)*$B65</f>
        <v>1859.8899999999999</v>
      </c>
      <c r="AK65">
        <f>VLOOKUP($B$1,数据整理1!$D$20:$R$26,$G$2,0)*$B65</f>
        <v>2757.81</v>
      </c>
      <c r="AL65">
        <f>VLOOKUP($B$1,数据整理1!$D$20:$R$26,$H$2,0)*$B65</f>
        <v>61</v>
      </c>
      <c r="AM65">
        <f>VLOOKUP($B$1,数据整理1!$D$20:$R$26,$I$2,0)*$B65</f>
        <v>61</v>
      </c>
      <c r="AN65">
        <f>VLOOKUP($B$1,数据整理1!$D$20:$R$26,$J$2,0)*$B65</f>
        <v>61</v>
      </c>
      <c r="AO65">
        <f>VLOOKUP($B$1,数据整理1!$D$20:$R$26,$K$2,0)*$B65</f>
        <v>61</v>
      </c>
      <c r="AP65">
        <f>VLOOKUP($B$1,数据整理1!$D$20:$R$26,$L$2,0)*$B65</f>
        <v>61</v>
      </c>
      <c r="AQ65">
        <f>VLOOKUP($B$1,数据整理1!$D$20:$R$26,$M$2,0)*$B65</f>
        <v>61</v>
      </c>
      <c r="AR65">
        <f>VLOOKUP($B$1,数据整理1!$D$20:$R$26,$N$2,0)*$B65</f>
        <v>2440</v>
      </c>
      <c r="AS65">
        <f>VLOOKUP($B$1,数据整理1!$D$20:$R$26,$O$2,0)*$B65</f>
        <v>0</v>
      </c>
      <c r="AT65">
        <f>VLOOKUP($B$1,数据整理1!$D$20:$R$26,$P$2,0)*$B65</f>
        <v>288.53000000000003</v>
      </c>
      <c r="AU65">
        <f>VLOOKUP($B$1,数据整理1!$D$20:$R$26,$Q$2,0)*$B65</f>
        <v>288.53000000000003</v>
      </c>
    </row>
    <row r="66" spans="2:47" x14ac:dyDescent="0.2">
      <c r="B66">
        <v>62</v>
      </c>
      <c r="D66">
        <f>VLOOKUP($B$1,数据整理1!$D$4:$R$10,$D$2,0)*$B66</f>
        <v>26102</v>
      </c>
      <c r="E66">
        <f>VLOOKUP($B$1,数据整理1!$D$4:$R$10,$E$2,0)*$B66</f>
        <v>7192</v>
      </c>
      <c r="F66">
        <f>VLOOKUP($B$1,数据整理1!$D$4:$R$10,$F$2,0)*$B66</f>
        <v>3906</v>
      </c>
      <c r="G66">
        <f>VLOOKUP($B$1,数据整理1!$D$4:$R$10,$G$2,0)*$B66</f>
        <v>2604</v>
      </c>
      <c r="H66">
        <f>VLOOKUP($B$1,数据整理1!$D$4:$R$10,$H$2,0)*$B66</f>
        <v>62</v>
      </c>
      <c r="I66">
        <f>VLOOKUP($B$1,数据整理1!$D$4:$R$10,$I$2,0)*$B66</f>
        <v>62</v>
      </c>
      <c r="J66">
        <f>VLOOKUP($B$1,数据整理1!$D$4:$R$10,$J$2,0)*$B66</f>
        <v>62</v>
      </c>
      <c r="K66">
        <f>VLOOKUP($B$1,数据整理1!$D$4:$R$10,$K$2,0)*$B66</f>
        <v>62</v>
      </c>
      <c r="L66">
        <f>VLOOKUP($B$1,数据整理1!$D$4:$R$10,$L$2,0)*$B66</f>
        <v>62</v>
      </c>
      <c r="M66">
        <f>VLOOKUP($B$1,数据整理1!$D$4:$R$10,$M$2,0)*$B66</f>
        <v>62</v>
      </c>
      <c r="N66">
        <f>VLOOKUP($B$1,数据整理1!$D$4:$R$10,$N$2,0)*$B66</f>
        <v>6200</v>
      </c>
      <c r="O66">
        <f>VLOOKUP($B$1,数据整理1!$D$4:$R$10,$O$2,0)*$B66</f>
        <v>0</v>
      </c>
      <c r="P66">
        <f>VLOOKUP($B$1,数据整理1!$D$4:$R$10,$P$2,0)*$B66</f>
        <v>293.26000000000005</v>
      </c>
      <c r="Q66">
        <f>VLOOKUP($B$1,数据整理1!$D$4:$R$10,$Q$2,0)*$B66</f>
        <v>293.26000000000005</v>
      </c>
      <c r="S66">
        <f>VLOOKUP($B$1,数据整理1!$D$12:$R$18,$D$2,0)*$B66</f>
        <v>23436</v>
      </c>
      <c r="T66">
        <f>VLOOKUP($B$1,数据整理1!$D$12:$R$18,$E$2,0)*$B66</f>
        <v>7502</v>
      </c>
      <c r="U66">
        <f>VLOOKUP($B$1,数据整理1!$D$12:$R$18,$F$2,0)*$B66</f>
        <v>3100</v>
      </c>
      <c r="V66">
        <f>VLOOKUP($B$1,数据整理1!$D$12:$R$18,$G$2,0)*$B66</f>
        <v>2108</v>
      </c>
      <c r="W66">
        <f>VLOOKUP($B$1,数据整理1!$D$12:$R$18,$H$2,0)*$B66</f>
        <v>62</v>
      </c>
      <c r="X66">
        <f>VLOOKUP($B$1,数据整理1!$D$12:$R$18,$I$2,0)*$B66</f>
        <v>62</v>
      </c>
      <c r="Y66">
        <f>VLOOKUP($B$1,数据整理1!$D$12:$R$18,$J$2,0)*$B66</f>
        <v>62</v>
      </c>
      <c r="Z66">
        <f>VLOOKUP($B$1,数据整理1!$D$12:$R$18,$K$2,0)*$B66</f>
        <v>62</v>
      </c>
      <c r="AA66">
        <f>VLOOKUP($B$1,数据整理1!$D$12:$R$18,$L$2,0)*$B66</f>
        <v>62</v>
      </c>
      <c r="AB66">
        <f>VLOOKUP($B$1,数据整理1!$D$12:$R$18,$M$2,0)*$B66</f>
        <v>62</v>
      </c>
      <c r="AC66">
        <f>VLOOKUP($B$1,数据整理1!$D$12:$R$18,$N$2,0)*$B66</f>
        <v>4960</v>
      </c>
      <c r="AD66">
        <f>VLOOKUP($B$1,数据整理1!$D$12:$R$18,$O$2,0)*$B66</f>
        <v>0</v>
      </c>
      <c r="AE66">
        <f>VLOOKUP($B$1,数据整理1!$D$12:$R$18,$P$2,0)*$B66</f>
        <v>293.26000000000005</v>
      </c>
      <c r="AF66">
        <f>VLOOKUP($B$1,数据整理1!$D$12:$R$18,$Q$2,0)*$B66</f>
        <v>293.26000000000005</v>
      </c>
      <c r="AH66">
        <f>VLOOKUP($B$1,数据整理1!$D$20:$R$26,$D$2,0)*$B66</f>
        <v>20856.8</v>
      </c>
      <c r="AI66">
        <f>VLOOKUP($B$1,数据整理1!$D$20:$R$26,$E$2,0)*$B66</f>
        <v>7951.5</v>
      </c>
      <c r="AJ66">
        <f>VLOOKUP($B$1,数据整理1!$D$20:$R$26,$F$2,0)*$B66</f>
        <v>1890.3799999999999</v>
      </c>
      <c r="AK66">
        <f>VLOOKUP($B$1,数据整理1!$D$20:$R$26,$G$2,0)*$B66</f>
        <v>2803.02</v>
      </c>
      <c r="AL66">
        <f>VLOOKUP($B$1,数据整理1!$D$20:$R$26,$H$2,0)*$B66</f>
        <v>62</v>
      </c>
      <c r="AM66">
        <f>VLOOKUP($B$1,数据整理1!$D$20:$R$26,$I$2,0)*$B66</f>
        <v>62</v>
      </c>
      <c r="AN66">
        <f>VLOOKUP($B$1,数据整理1!$D$20:$R$26,$J$2,0)*$B66</f>
        <v>62</v>
      </c>
      <c r="AO66">
        <f>VLOOKUP($B$1,数据整理1!$D$20:$R$26,$K$2,0)*$B66</f>
        <v>62</v>
      </c>
      <c r="AP66">
        <f>VLOOKUP($B$1,数据整理1!$D$20:$R$26,$L$2,0)*$B66</f>
        <v>62</v>
      </c>
      <c r="AQ66">
        <f>VLOOKUP($B$1,数据整理1!$D$20:$R$26,$M$2,0)*$B66</f>
        <v>62</v>
      </c>
      <c r="AR66">
        <f>VLOOKUP($B$1,数据整理1!$D$20:$R$26,$N$2,0)*$B66</f>
        <v>2480</v>
      </c>
      <c r="AS66">
        <f>VLOOKUP($B$1,数据整理1!$D$20:$R$26,$O$2,0)*$B66</f>
        <v>0</v>
      </c>
      <c r="AT66">
        <f>VLOOKUP($B$1,数据整理1!$D$20:$R$26,$P$2,0)*$B66</f>
        <v>293.26000000000005</v>
      </c>
      <c r="AU66">
        <f>VLOOKUP($B$1,数据整理1!$D$20:$R$26,$Q$2,0)*$B66</f>
        <v>293.26000000000005</v>
      </c>
    </row>
    <row r="67" spans="2:47" x14ac:dyDescent="0.2">
      <c r="B67">
        <v>63</v>
      </c>
      <c r="D67">
        <f>VLOOKUP($B$1,数据整理1!$D$4:$R$10,$D$2,0)*$B67</f>
        <v>26523</v>
      </c>
      <c r="E67">
        <f>VLOOKUP($B$1,数据整理1!$D$4:$R$10,$E$2,0)*$B67</f>
        <v>7308</v>
      </c>
      <c r="F67">
        <f>VLOOKUP($B$1,数据整理1!$D$4:$R$10,$F$2,0)*$B67</f>
        <v>3969</v>
      </c>
      <c r="G67">
        <f>VLOOKUP($B$1,数据整理1!$D$4:$R$10,$G$2,0)*$B67</f>
        <v>2646</v>
      </c>
      <c r="H67">
        <f>VLOOKUP($B$1,数据整理1!$D$4:$R$10,$H$2,0)*$B67</f>
        <v>63</v>
      </c>
      <c r="I67">
        <f>VLOOKUP($B$1,数据整理1!$D$4:$R$10,$I$2,0)*$B67</f>
        <v>63</v>
      </c>
      <c r="J67">
        <f>VLOOKUP($B$1,数据整理1!$D$4:$R$10,$J$2,0)*$B67</f>
        <v>63</v>
      </c>
      <c r="K67">
        <f>VLOOKUP($B$1,数据整理1!$D$4:$R$10,$K$2,0)*$B67</f>
        <v>63</v>
      </c>
      <c r="L67">
        <f>VLOOKUP($B$1,数据整理1!$D$4:$R$10,$L$2,0)*$B67</f>
        <v>63</v>
      </c>
      <c r="M67">
        <f>VLOOKUP($B$1,数据整理1!$D$4:$R$10,$M$2,0)*$B67</f>
        <v>63</v>
      </c>
      <c r="N67">
        <f>VLOOKUP($B$1,数据整理1!$D$4:$R$10,$N$2,0)*$B67</f>
        <v>6300</v>
      </c>
      <c r="O67">
        <f>VLOOKUP($B$1,数据整理1!$D$4:$R$10,$O$2,0)*$B67</f>
        <v>0</v>
      </c>
      <c r="P67">
        <f>VLOOKUP($B$1,数据整理1!$D$4:$R$10,$P$2,0)*$B67</f>
        <v>297.99</v>
      </c>
      <c r="Q67">
        <f>VLOOKUP($B$1,数据整理1!$D$4:$R$10,$Q$2,0)*$B67</f>
        <v>297.99</v>
      </c>
      <c r="S67">
        <f>VLOOKUP($B$1,数据整理1!$D$12:$R$18,$D$2,0)*$B67</f>
        <v>23814</v>
      </c>
      <c r="T67">
        <f>VLOOKUP($B$1,数据整理1!$D$12:$R$18,$E$2,0)*$B67</f>
        <v>7623</v>
      </c>
      <c r="U67">
        <f>VLOOKUP($B$1,数据整理1!$D$12:$R$18,$F$2,0)*$B67</f>
        <v>3150</v>
      </c>
      <c r="V67">
        <f>VLOOKUP($B$1,数据整理1!$D$12:$R$18,$G$2,0)*$B67</f>
        <v>2142</v>
      </c>
      <c r="W67">
        <f>VLOOKUP($B$1,数据整理1!$D$12:$R$18,$H$2,0)*$B67</f>
        <v>63</v>
      </c>
      <c r="X67">
        <f>VLOOKUP($B$1,数据整理1!$D$12:$R$18,$I$2,0)*$B67</f>
        <v>63</v>
      </c>
      <c r="Y67">
        <f>VLOOKUP($B$1,数据整理1!$D$12:$R$18,$J$2,0)*$B67</f>
        <v>63</v>
      </c>
      <c r="Z67">
        <f>VLOOKUP($B$1,数据整理1!$D$12:$R$18,$K$2,0)*$B67</f>
        <v>63</v>
      </c>
      <c r="AA67">
        <f>VLOOKUP($B$1,数据整理1!$D$12:$R$18,$L$2,0)*$B67</f>
        <v>63</v>
      </c>
      <c r="AB67">
        <f>VLOOKUP($B$1,数据整理1!$D$12:$R$18,$M$2,0)*$B67</f>
        <v>63</v>
      </c>
      <c r="AC67">
        <f>VLOOKUP($B$1,数据整理1!$D$12:$R$18,$N$2,0)*$B67</f>
        <v>5040</v>
      </c>
      <c r="AD67">
        <f>VLOOKUP($B$1,数据整理1!$D$12:$R$18,$O$2,0)*$B67</f>
        <v>0</v>
      </c>
      <c r="AE67">
        <f>VLOOKUP($B$1,数据整理1!$D$12:$R$18,$P$2,0)*$B67</f>
        <v>297.99</v>
      </c>
      <c r="AF67">
        <f>VLOOKUP($B$1,数据整理1!$D$12:$R$18,$Q$2,0)*$B67</f>
        <v>297.99</v>
      </c>
      <c r="AH67">
        <f>VLOOKUP($B$1,数据整理1!$D$20:$R$26,$D$2,0)*$B67</f>
        <v>21193.199999999997</v>
      </c>
      <c r="AI67">
        <f>VLOOKUP($B$1,数据整理1!$D$20:$R$26,$E$2,0)*$B67</f>
        <v>8079.75</v>
      </c>
      <c r="AJ67">
        <f>VLOOKUP($B$1,数据整理1!$D$20:$R$26,$F$2,0)*$B67</f>
        <v>1920.87</v>
      </c>
      <c r="AK67">
        <f>VLOOKUP($B$1,数据整理1!$D$20:$R$26,$G$2,0)*$B67</f>
        <v>2848.23</v>
      </c>
      <c r="AL67">
        <f>VLOOKUP($B$1,数据整理1!$D$20:$R$26,$H$2,0)*$B67</f>
        <v>63</v>
      </c>
      <c r="AM67">
        <f>VLOOKUP($B$1,数据整理1!$D$20:$R$26,$I$2,0)*$B67</f>
        <v>63</v>
      </c>
      <c r="AN67">
        <f>VLOOKUP($B$1,数据整理1!$D$20:$R$26,$J$2,0)*$B67</f>
        <v>63</v>
      </c>
      <c r="AO67">
        <f>VLOOKUP($B$1,数据整理1!$D$20:$R$26,$K$2,0)*$B67</f>
        <v>63</v>
      </c>
      <c r="AP67">
        <f>VLOOKUP($B$1,数据整理1!$D$20:$R$26,$L$2,0)*$B67</f>
        <v>63</v>
      </c>
      <c r="AQ67">
        <f>VLOOKUP($B$1,数据整理1!$D$20:$R$26,$M$2,0)*$B67</f>
        <v>63</v>
      </c>
      <c r="AR67">
        <f>VLOOKUP($B$1,数据整理1!$D$20:$R$26,$N$2,0)*$B67</f>
        <v>2520</v>
      </c>
      <c r="AS67">
        <f>VLOOKUP($B$1,数据整理1!$D$20:$R$26,$O$2,0)*$B67</f>
        <v>0</v>
      </c>
      <c r="AT67">
        <f>VLOOKUP($B$1,数据整理1!$D$20:$R$26,$P$2,0)*$B67</f>
        <v>297.99</v>
      </c>
      <c r="AU67">
        <f>VLOOKUP($B$1,数据整理1!$D$20:$R$26,$Q$2,0)*$B67</f>
        <v>297.99</v>
      </c>
    </row>
    <row r="68" spans="2:47" x14ac:dyDescent="0.2">
      <c r="B68">
        <v>64</v>
      </c>
      <c r="D68">
        <f>VLOOKUP($B$1,数据整理1!$D$4:$R$10,$D$2,0)*$B68</f>
        <v>26944</v>
      </c>
      <c r="E68">
        <f>VLOOKUP($B$1,数据整理1!$D$4:$R$10,$E$2,0)*$B68</f>
        <v>7424</v>
      </c>
      <c r="F68">
        <f>VLOOKUP($B$1,数据整理1!$D$4:$R$10,$F$2,0)*$B68</f>
        <v>4032</v>
      </c>
      <c r="G68">
        <f>VLOOKUP($B$1,数据整理1!$D$4:$R$10,$G$2,0)*$B68</f>
        <v>2688</v>
      </c>
      <c r="H68">
        <f>VLOOKUP($B$1,数据整理1!$D$4:$R$10,$H$2,0)*$B68</f>
        <v>64</v>
      </c>
      <c r="I68">
        <f>VLOOKUP($B$1,数据整理1!$D$4:$R$10,$I$2,0)*$B68</f>
        <v>64</v>
      </c>
      <c r="J68">
        <f>VLOOKUP($B$1,数据整理1!$D$4:$R$10,$J$2,0)*$B68</f>
        <v>64</v>
      </c>
      <c r="K68">
        <f>VLOOKUP($B$1,数据整理1!$D$4:$R$10,$K$2,0)*$B68</f>
        <v>64</v>
      </c>
      <c r="L68">
        <f>VLOOKUP($B$1,数据整理1!$D$4:$R$10,$L$2,0)*$B68</f>
        <v>64</v>
      </c>
      <c r="M68">
        <f>VLOOKUP($B$1,数据整理1!$D$4:$R$10,$M$2,0)*$B68</f>
        <v>64</v>
      </c>
      <c r="N68">
        <f>VLOOKUP($B$1,数据整理1!$D$4:$R$10,$N$2,0)*$B68</f>
        <v>6400</v>
      </c>
      <c r="O68">
        <f>VLOOKUP($B$1,数据整理1!$D$4:$R$10,$O$2,0)*$B68</f>
        <v>0</v>
      </c>
      <c r="P68">
        <f>VLOOKUP($B$1,数据整理1!$D$4:$R$10,$P$2,0)*$B68</f>
        <v>302.72000000000003</v>
      </c>
      <c r="Q68">
        <f>VLOOKUP($B$1,数据整理1!$D$4:$R$10,$Q$2,0)*$B68</f>
        <v>302.72000000000003</v>
      </c>
      <c r="S68">
        <f>VLOOKUP($B$1,数据整理1!$D$12:$R$18,$D$2,0)*$B68</f>
        <v>24192</v>
      </c>
      <c r="T68">
        <f>VLOOKUP($B$1,数据整理1!$D$12:$R$18,$E$2,0)*$B68</f>
        <v>7744</v>
      </c>
      <c r="U68">
        <f>VLOOKUP($B$1,数据整理1!$D$12:$R$18,$F$2,0)*$B68</f>
        <v>3200</v>
      </c>
      <c r="V68">
        <f>VLOOKUP($B$1,数据整理1!$D$12:$R$18,$G$2,0)*$B68</f>
        <v>2176</v>
      </c>
      <c r="W68">
        <f>VLOOKUP($B$1,数据整理1!$D$12:$R$18,$H$2,0)*$B68</f>
        <v>64</v>
      </c>
      <c r="X68">
        <f>VLOOKUP($B$1,数据整理1!$D$12:$R$18,$I$2,0)*$B68</f>
        <v>64</v>
      </c>
      <c r="Y68">
        <f>VLOOKUP($B$1,数据整理1!$D$12:$R$18,$J$2,0)*$B68</f>
        <v>64</v>
      </c>
      <c r="Z68">
        <f>VLOOKUP($B$1,数据整理1!$D$12:$R$18,$K$2,0)*$B68</f>
        <v>64</v>
      </c>
      <c r="AA68">
        <f>VLOOKUP($B$1,数据整理1!$D$12:$R$18,$L$2,0)*$B68</f>
        <v>64</v>
      </c>
      <c r="AB68">
        <f>VLOOKUP($B$1,数据整理1!$D$12:$R$18,$M$2,0)*$B68</f>
        <v>64</v>
      </c>
      <c r="AC68">
        <f>VLOOKUP($B$1,数据整理1!$D$12:$R$18,$N$2,0)*$B68</f>
        <v>5120</v>
      </c>
      <c r="AD68">
        <f>VLOOKUP($B$1,数据整理1!$D$12:$R$18,$O$2,0)*$B68</f>
        <v>0</v>
      </c>
      <c r="AE68">
        <f>VLOOKUP($B$1,数据整理1!$D$12:$R$18,$P$2,0)*$B68</f>
        <v>302.72000000000003</v>
      </c>
      <c r="AF68">
        <f>VLOOKUP($B$1,数据整理1!$D$12:$R$18,$Q$2,0)*$B68</f>
        <v>302.72000000000003</v>
      </c>
      <c r="AH68">
        <f>VLOOKUP($B$1,数据整理1!$D$20:$R$26,$D$2,0)*$B68</f>
        <v>21529.599999999999</v>
      </c>
      <c r="AI68">
        <f>VLOOKUP($B$1,数据整理1!$D$20:$R$26,$E$2,0)*$B68</f>
        <v>8208</v>
      </c>
      <c r="AJ68">
        <f>VLOOKUP($B$1,数据整理1!$D$20:$R$26,$F$2,0)*$B68</f>
        <v>1951.36</v>
      </c>
      <c r="AK68">
        <f>VLOOKUP($B$1,数据整理1!$D$20:$R$26,$G$2,0)*$B68</f>
        <v>2893.44</v>
      </c>
      <c r="AL68">
        <f>VLOOKUP($B$1,数据整理1!$D$20:$R$26,$H$2,0)*$B68</f>
        <v>64</v>
      </c>
      <c r="AM68">
        <f>VLOOKUP($B$1,数据整理1!$D$20:$R$26,$I$2,0)*$B68</f>
        <v>64</v>
      </c>
      <c r="AN68">
        <f>VLOOKUP($B$1,数据整理1!$D$20:$R$26,$J$2,0)*$B68</f>
        <v>64</v>
      </c>
      <c r="AO68">
        <f>VLOOKUP($B$1,数据整理1!$D$20:$R$26,$K$2,0)*$B68</f>
        <v>64</v>
      </c>
      <c r="AP68">
        <f>VLOOKUP($B$1,数据整理1!$D$20:$R$26,$L$2,0)*$B68</f>
        <v>64</v>
      </c>
      <c r="AQ68">
        <f>VLOOKUP($B$1,数据整理1!$D$20:$R$26,$M$2,0)*$B68</f>
        <v>64</v>
      </c>
      <c r="AR68">
        <f>VLOOKUP($B$1,数据整理1!$D$20:$R$26,$N$2,0)*$B68</f>
        <v>2560</v>
      </c>
      <c r="AS68">
        <f>VLOOKUP($B$1,数据整理1!$D$20:$R$26,$O$2,0)*$B68</f>
        <v>0</v>
      </c>
      <c r="AT68">
        <f>VLOOKUP($B$1,数据整理1!$D$20:$R$26,$P$2,0)*$B68</f>
        <v>302.72000000000003</v>
      </c>
      <c r="AU68">
        <f>VLOOKUP($B$1,数据整理1!$D$20:$R$26,$Q$2,0)*$B68</f>
        <v>302.72000000000003</v>
      </c>
    </row>
    <row r="69" spans="2:47" x14ac:dyDescent="0.2">
      <c r="B69">
        <v>65</v>
      </c>
      <c r="D69">
        <f>VLOOKUP($B$1,数据整理1!$D$4:$R$10,$D$2,0)*$B69</f>
        <v>27365</v>
      </c>
      <c r="E69">
        <f>VLOOKUP($B$1,数据整理1!$D$4:$R$10,$E$2,0)*$B69</f>
        <v>7540</v>
      </c>
      <c r="F69">
        <f>VLOOKUP($B$1,数据整理1!$D$4:$R$10,$F$2,0)*$B69</f>
        <v>4095</v>
      </c>
      <c r="G69">
        <f>VLOOKUP($B$1,数据整理1!$D$4:$R$10,$G$2,0)*$B69</f>
        <v>2730</v>
      </c>
      <c r="H69">
        <f>VLOOKUP($B$1,数据整理1!$D$4:$R$10,$H$2,0)*$B69</f>
        <v>65</v>
      </c>
      <c r="I69">
        <f>VLOOKUP($B$1,数据整理1!$D$4:$R$10,$I$2,0)*$B69</f>
        <v>65</v>
      </c>
      <c r="J69">
        <f>VLOOKUP($B$1,数据整理1!$D$4:$R$10,$J$2,0)*$B69</f>
        <v>65</v>
      </c>
      <c r="K69">
        <f>VLOOKUP($B$1,数据整理1!$D$4:$R$10,$K$2,0)*$B69</f>
        <v>65</v>
      </c>
      <c r="L69">
        <f>VLOOKUP($B$1,数据整理1!$D$4:$R$10,$L$2,0)*$B69</f>
        <v>65</v>
      </c>
      <c r="M69">
        <f>VLOOKUP($B$1,数据整理1!$D$4:$R$10,$M$2,0)*$B69</f>
        <v>65</v>
      </c>
      <c r="N69">
        <f>VLOOKUP($B$1,数据整理1!$D$4:$R$10,$N$2,0)*$B69</f>
        <v>6500</v>
      </c>
      <c r="O69">
        <f>VLOOKUP($B$1,数据整理1!$D$4:$R$10,$O$2,0)*$B69</f>
        <v>0</v>
      </c>
      <c r="P69">
        <f>VLOOKUP($B$1,数据整理1!$D$4:$R$10,$P$2,0)*$B69</f>
        <v>307.45000000000005</v>
      </c>
      <c r="Q69">
        <f>VLOOKUP($B$1,数据整理1!$D$4:$R$10,$Q$2,0)*$B69</f>
        <v>307.45000000000005</v>
      </c>
      <c r="S69">
        <f>VLOOKUP($B$1,数据整理1!$D$12:$R$18,$D$2,0)*$B69</f>
        <v>24570</v>
      </c>
      <c r="T69">
        <f>VLOOKUP($B$1,数据整理1!$D$12:$R$18,$E$2,0)*$B69</f>
        <v>7865</v>
      </c>
      <c r="U69">
        <f>VLOOKUP($B$1,数据整理1!$D$12:$R$18,$F$2,0)*$B69</f>
        <v>3250</v>
      </c>
      <c r="V69">
        <f>VLOOKUP($B$1,数据整理1!$D$12:$R$18,$G$2,0)*$B69</f>
        <v>2210</v>
      </c>
      <c r="W69">
        <f>VLOOKUP($B$1,数据整理1!$D$12:$R$18,$H$2,0)*$B69</f>
        <v>65</v>
      </c>
      <c r="X69">
        <f>VLOOKUP($B$1,数据整理1!$D$12:$R$18,$I$2,0)*$B69</f>
        <v>65</v>
      </c>
      <c r="Y69">
        <f>VLOOKUP($B$1,数据整理1!$D$12:$R$18,$J$2,0)*$B69</f>
        <v>65</v>
      </c>
      <c r="Z69">
        <f>VLOOKUP($B$1,数据整理1!$D$12:$R$18,$K$2,0)*$B69</f>
        <v>65</v>
      </c>
      <c r="AA69">
        <f>VLOOKUP($B$1,数据整理1!$D$12:$R$18,$L$2,0)*$B69</f>
        <v>65</v>
      </c>
      <c r="AB69">
        <f>VLOOKUP($B$1,数据整理1!$D$12:$R$18,$M$2,0)*$B69</f>
        <v>65</v>
      </c>
      <c r="AC69">
        <f>VLOOKUP($B$1,数据整理1!$D$12:$R$18,$N$2,0)*$B69</f>
        <v>5200</v>
      </c>
      <c r="AD69">
        <f>VLOOKUP($B$1,数据整理1!$D$12:$R$18,$O$2,0)*$B69</f>
        <v>0</v>
      </c>
      <c r="AE69">
        <f>VLOOKUP($B$1,数据整理1!$D$12:$R$18,$P$2,0)*$B69</f>
        <v>307.45000000000005</v>
      </c>
      <c r="AF69">
        <f>VLOOKUP($B$1,数据整理1!$D$12:$R$18,$Q$2,0)*$B69</f>
        <v>307.45000000000005</v>
      </c>
      <c r="AH69">
        <f>VLOOKUP($B$1,数据整理1!$D$20:$R$26,$D$2,0)*$B69</f>
        <v>21866</v>
      </c>
      <c r="AI69">
        <f>VLOOKUP($B$1,数据整理1!$D$20:$R$26,$E$2,0)*$B69</f>
        <v>8336.25</v>
      </c>
      <c r="AJ69">
        <f>VLOOKUP($B$1,数据整理1!$D$20:$R$26,$F$2,0)*$B69</f>
        <v>1981.85</v>
      </c>
      <c r="AK69">
        <f>VLOOKUP($B$1,数据整理1!$D$20:$R$26,$G$2,0)*$B69</f>
        <v>2938.65</v>
      </c>
      <c r="AL69">
        <f>VLOOKUP($B$1,数据整理1!$D$20:$R$26,$H$2,0)*$B69</f>
        <v>65</v>
      </c>
      <c r="AM69">
        <f>VLOOKUP($B$1,数据整理1!$D$20:$R$26,$I$2,0)*$B69</f>
        <v>65</v>
      </c>
      <c r="AN69">
        <f>VLOOKUP($B$1,数据整理1!$D$20:$R$26,$J$2,0)*$B69</f>
        <v>65</v>
      </c>
      <c r="AO69">
        <f>VLOOKUP($B$1,数据整理1!$D$20:$R$26,$K$2,0)*$B69</f>
        <v>65</v>
      </c>
      <c r="AP69">
        <f>VLOOKUP($B$1,数据整理1!$D$20:$R$26,$L$2,0)*$B69</f>
        <v>65</v>
      </c>
      <c r="AQ69">
        <f>VLOOKUP($B$1,数据整理1!$D$20:$R$26,$M$2,0)*$B69</f>
        <v>65</v>
      </c>
      <c r="AR69">
        <f>VLOOKUP($B$1,数据整理1!$D$20:$R$26,$N$2,0)*$B69</f>
        <v>2600</v>
      </c>
      <c r="AS69">
        <f>VLOOKUP($B$1,数据整理1!$D$20:$R$26,$O$2,0)*$B69</f>
        <v>0</v>
      </c>
      <c r="AT69">
        <f>VLOOKUP($B$1,数据整理1!$D$20:$R$26,$P$2,0)*$B69</f>
        <v>307.45000000000005</v>
      </c>
      <c r="AU69">
        <f>VLOOKUP($B$1,数据整理1!$D$20:$R$26,$Q$2,0)*$B69</f>
        <v>307.45000000000005</v>
      </c>
    </row>
    <row r="70" spans="2:47" x14ac:dyDescent="0.2">
      <c r="B70">
        <v>66</v>
      </c>
      <c r="D70">
        <f>VLOOKUP($B$1,数据整理1!$D$4:$R$10,$D$2,0)*$B70</f>
        <v>27786</v>
      </c>
      <c r="E70">
        <f>VLOOKUP($B$1,数据整理1!$D$4:$R$10,$E$2,0)*$B70</f>
        <v>7656</v>
      </c>
      <c r="F70">
        <f>VLOOKUP($B$1,数据整理1!$D$4:$R$10,$F$2,0)*$B70</f>
        <v>4158</v>
      </c>
      <c r="G70">
        <f>VLOOKUP($B$1,数据整理1!$D$4:$R$10,$G$2,0)*$B70</f>
        <v>2772</v>
      </c>
      <c r="H70">
        <f>VLOOKUP($B$1,数据整理1!$D$4:$R$10,$H$2,0)*$B70</f>
        <v>66</v>
      </c>
      <c r="I70">
        <f>VLOOKUP($B$1,数据整理1!$D$4:$R$10,$I$2,0)*$B70</f>
        <v>66</v>
      </c>
      <c r="J70">
        <f>VLOOKUP($B$1,数据整理1!$D$4:$R$10,$J$2,0)*$B70</f>
        <v>66</v>
      </c>
      <c r="K70">
        <f>VLOOKUP($B$1,数据整理1!$D$4:$R$10,$K$2,0)*$B70</f>
        <v>66</v>
      </c>
      <c r="L70">
        <f>VLOOKUP($B$1,数据整理1!$D$4:$R$10,$L$2,0)*$B70</f>
        <v>66</v>
      </c>
      <c r="M70">
        <f>VLOOKUP($B$1,数据整理1!$D$4:$R$10,$M$2,0)*$B70</f>
        <v>66</v>
      </c>
      <c r="N70">
        <f>VLOOKUP($B$1,数据整理1!$D$4:$R$10,$N$2,0)*$B70</f>
        <v>6600</v>
      </c>
      <c r="O70">
        <f>VLOOKUP($B$1,数据整理1!$D$4:$R$10,$O$2,0)*$B70</f>
        <v>0</v>
      </c>
      <c r="P70">
        <f>VLOOKUP($B$1,数据整理1!$D$4:$R$10,$P$2,0)*$B70</f>
        <v>312.18</v>
      </c>
      <c r="Q70">
        <f>VLOOKUP($B$1,数据整理1!$D$4:$R$10,$Q$2,0)*$B70</f>
        <v>312.18</v>
      </c>
      <c r="S70">
        <f>VLOOKUP($B$1,数据整理1!$D$12:$R$18,$D$2,0)*$B70</f>
        <v>24948</v>
      </c>
      <c r="T70">
        <f>VLOOKUP($B$1,数据整理1!$D$12:$R$18,$E$2,0)*$B70</f>
        <v>7986</v>
      </c>
      <c r="U70">
        <f>VLOOKUP($B$1,数据整理1!$D$12:$R$18,$F$2,0)*$B70</f>
        <v>3300</v>
      </c>
      <c r="V70">
        <f>VLOOKUP($B$1,数据整理1!$D$12:$R$18,$G$2,0)*$B70</f>
        <v>2244</v>
      </c>
      <c r="W70">
        <f>VLOOKUP($B$1,数据整理1!$D$12:$R$18,$H$2,0)*$B70</f>
        <v>66</v>
      </c>
      <c r="X70">
        <f>VLOOKUP($B$1,数据整理1!$D$12:$R$18,$I$2,0)*$B70</f>
        <v>66</v>
      </c>
      <c r="Y70">
        <f>VLOOKUP($B$1,数据整理1!$D$12:$R$18,$J$2,0)*$B70</f>
        <v>66</v>
      </c>
      <c r="Z70">
        <f>VLOOKUP($B$1,数据整理1!$D$12:$R$18,$K$2,0)*$B70</f>
        <v>66</v>
      </c>
      <c r="AA70">
        <f>VLOOKUP($B$1,数据整理1!$D$12:$R$18,$L$2,0)*$B70</f>
        <v>66</v>
      </c>
      <c r="AB70">
        <f>VLOOKUP($B$1,数据整理1!$D$12:$R$18,$M$2,0)*$B70</f>
        <v>66</v>
      </c>
      <c r="AC70">
        <f>VLOOKUP($B$1,数据整理1!$D$12:$R$18,$N$2,0)*$B70</f>
        <v>5280</v>
      </c>
      <c r="AD70">
        <f>VLOOKUP($B$1,数据整理1!$D$12:$R$18,$O$2,0)*$B70</f>
        <v>0</v>
      </c>
      <c r="AE70">
        <f>VLOOKUP($B$1,数据整理1!$D$12:$R$18,$P$2,0)*$B70</f>
        <v>312.18</v>
      </c>
      <c r="AF70">
        <f>VLOOKUP($B$1,数据整理1!$D$12:$R$18,$Q$2,0)*$B70</f>
        <v>312.18</v>
      </c>
      <c r="AH70">
        <f>VLOOKUP($B$1,数据整理1!$D$20:$R$26,$D$2,0)*$B70</f>
        <v>22202.399999999998</v>
      </c>
      <c r="AI70">
        <f>VLOOKUP($B$1,数据整理1!$D$20:$R$26,$E$2,0)*$B70</f>
        <v>8464.5</v>
      </c>
      <c r="AJ70">
        <f>VLOOKUP($B$1,数据整理1!$D$20:$R$26,$F$2,0)*$B70</f>
        <v>2012.34</v>
      </c>
      <c r="AK70">
        <f>VLOOKUP($B$1,数据整理1!$D$20:$R$26,$G$2,0)*$B70</f>
        <v>2983.86</v>
      </c>
      <c r="AL70">
        <f>VLOOKUP($B$1,数据整理1!$D$20:$R$26,$H$2,0)*$B70</f>
        <v>66</v>
      </c>
      <c r="AM70">
        <f>VLOOKUP($B$1,数据整理1!$D$20:$R$26,$I$2,0)*$B70</f>
        <v>66</v>
      </c>
      <c r="AN70">
        <f>VLOOKUP($B$1,数据整理1!$D$20:$R$26,$J$2,0)*$B70</f>
        <v>66</v>
      </c>
      <c r="AO70">
        <f>VLOOKUP($B$1,数据整理1!$D$20:$R$26,$K$2,0)*$B70</f>
        <v>66</v>
      </c>
      <c r="AP70">
        <f>VLOOKUP($B$1,数据整理1!$D$20:$R$26,$L$2,0)*$B70</f>
        <v>66</v>
      </c>
      <c r="AQ70">
        <f>VLOOKUP($B$1,数据整理1!$D$20:$R$26,$M$2,0)*$B70</f>
        <v>66</v>
      </c>
      <c r="AR70">
        <f>VLOOKUP($B$1,数据整理1!$D$20:$R$26,$N$2,0)*$B70</f>
        <v>2640</v>
      </c>
      <c r="AS70">
        <f>VLOOKUP($B$1,数据整理1!$D$20:$R$26,$O$2,0)*$B70</f>
        <v>0</v>
      </c>
      <c r="AT70">
        <f>VLOOKUP($B$1,数据整理1!$D$20:$R$26,$P$2,0)*$B70</f>
        <v>312.18</v>
      </c>
      <c r="AU70">
        <f>VLOOKUP($B$1,数据整理1!$D$20:$R$26,$Q$2,0)*$B70</f>
        <v>312.18</v>
      </c>
    </row>
    <row r="71" spans="2:47" x14ac:dyDescent="0.2">
      <c r="B71">
        <v>67</v>
      </c>
      <c r="D71">
        <f>VLOOKUP($B$1,数据整理1!$D$4:$R$10,$D$2,0)*$B71</f>
        <v>28207</v>
      </c>
      <c r="E71">
        <f>VLOOKUP($B$1,数据整理1!$D$4:$R$10,$E$2,0)*$B71</f>
        <v>7772</v>
      </c>
      <c r="F71">
        <f>VLOOKUP($B$1,数据整理1!$D$4:$R$10,$F$2,0)*$B71</f>
        <v>4221</v>
      </c>
      <c r="G71">
        <f>VLOOKUP($B$1,数据整理1!$D$4:$R$10,$G$2,0)*$B71</f>
        <v>2814</v>
      </c>
      <c r="H71">
        <f>VLOOKUP($B$1,数据整理1!$D$4:$R$10,$H$2,0)*$B71</f>
        <v>67</v>
      </c>
      <c r="I71">
        <f>VLOOKUP($B$1,数据整理1!$D$4:$R$10,$I$2,0)*$B71</f>
        <v>67</v>
      </c>
      <c r="J71">
        <f>VLOOKUP($B$1,数据整理1!$D$4:$R$10,$J$2,0)*$B71</f>
        <v>67</v>
      </c>
      <c r="K71">
        <f>VLOOKUP($B$1,数据整理1!$D$4:$R$10,$K$2,0)*$B71</f>
        <v>67</v>
      </c>
      <c r="L71">
        <f>VLOOKUP($B$1,数据整理1!$D$4:$R$10,$L$2,0)*$B71</f>
        <v>67</v>
      </c>
      <c r="M71">
        <f>VLOOKUP($B$1,数据整理1!$D$4:$R$10,$M$2,0)*$B71</f>
        <v>67</v>
      </c>
      <c r="N71">
        <f>VLOOKUP($B$1,数据整理1!$D$4:$R$10,$N$2,0)*$B71</f>
        <v>6700</v>
      </c>
      <c r="O71">
        <f>VLOOKUP($B$1,数据整理1!$D$4:$R$10,$O$2,0)*$B71</f>
        <v>0</v>
      </c>
      <c r="P71">
        <f>VLOOKUP($B$1,数据整理1!$D$4:$R$10,$P$2,0)*$B71</f>
        <v>316.91000000000003</v>
      </c>
      <c r="Q71">
        <f>VLOOKUP($B$1,数据整理1!$D$4:$R$10,$Q$2,0)*$B71</f>
        <v>316.91000000000003</v>
      </c>
      <c r="S71">
        <f>VLOOKUP($B$1,数据整理1!$D$12:$R$18,$D$2,0)*$B71</f>
        <v>25326</v>
      </c>
      <c r="T71">
        <f>VLOOKUP($B$1,数据整理1!$D$12:$R$18,$E$2,0)*$B71</f>
        <v>8107</v>
      </c>
      <c r="U71">
        <f>VLOOKUP($B$1,数据整理1!$D$12:$R$18,$F$2,0)*$B71</f>
        <v>3350</v>
      </c>
      <c r="V71">
        <f>VLOOKUP($B$1,数据整理1!$D$12:$R$18,$G$2,0)*$B71</f>
        <v>2278</v>
      </c>
      <c r="W71">
        <f>VLOOKUP($B$1,数据整理1!$D$12:$R$18,$H$2,0)*$B71</f>
        <v>67</v>
      </c>
      <c r="X71">
        <f>VLOOKUP($B$1,数据整理1!$D$12:$R$18,$I$2,0)*$B71</f>
        <v>67</v>
      </c>
      <c r="Y71">
        <f>VLOOKUP($B$1,数据整理1!$D$12:$R$18,$J$2,0)*$B71</f>
        <v>67</v>
      </c>
      <c r="Z71">
        <f>VLOOKUP($B$1,数据整理1!$D$12:$R$18,$K$2,0)*$B71</f>
        <v>67</v>
      </c>
      <c r="AA71">
        <f>VLOOKUP($B$1,数据整理1!$D$12:$R$18,$L$2,0)*$B71</f>
        <v>67</v>
      </c>
      <c r="AB71">
        <f>VLOOKUP($B$1,数据整理1!$D$12:$R$18,$M$2,0)*$B71</f>
        <v>67</v>
      </c>
      <c r="AC71">
        <f>VLOOKUP($B$1,数据整理1!$D$12:$R$18,$N$2,0)*$B71</f>
        <v>5360</v>
      </c>
      <c r="AD71">
        <f>VLOOKUP($B$1,数据整理1!$D$12:$R$18,$O$2,0)*$B71</f>
        <v>0</v>
      </c>
      <c r="AE71">
        <f>VLOOKUP($B$1,数据整理1!$D$12:$R$18,$P$2,0)*$B71</f>
        <v>316.91000000000003</v>
      </c>
      <c r="AF71">
        <f>VLOOKUP($B$1,数据整理1!$D$12:$R$18,$Q$2,0)*$B71</f>
        <v>316.91000000000003</v>
      </c>
      <c r="AH71">
        <f>VLOOKUP($B$1,数据整理1!$D$20:$R$26,$D$2,0)*$B71</f>
        <v>22538.799999999999</v>
      </c>
      <c r="AI71">
        <f>VLOOKUP($B$1,数据整理1!$D$20:$R$26,$E$2,0)*$B71</f>
        <v>8592.75</v>
      </c>
      <c r="AJ71">
        <f>VLOOKUP($B$1,数据整理1!$D$20:$R$26,$F$2,0)*$B71</f>
        <v>2042.83</v>
      </c>
      <c r="AK71">
        <f>VLOOKUP($B$1,数据整理1!$D$20:$R$26,$G$2,0)*$B71</f>
        <v>3029.07</v>
      </c>
      <c r="AL71">
        <f>VLOOKUP($B$1,数据整理1!$D$20:$R$26,$H$2,0)*$B71</f>
        <v>67</v>
      </c>
      <c r="AM71">
        <f>VLOOKUP($B$1,数据整理1!$D$20:$R$26,$I$2,0)*$B71</f>
        <v>67</v>
      </c>
      <c r="AN71">
        <f>VLOOKUP($B$1,数据整理1!$D$20:$R$26,$J$2,0)*$B71</f>
        <v>67</v>
      </c>
      <c r="AO71">
        <f>VLOOKUP($B$1,数据整理1!$D$20:$R$26,$K$2,0)*$B71</f>
        <v>67</v>
      </c>
      <c r="AP71">
        <f>VLOOKUP($B$1,数据整理1!$D$20:$R$26,$L$2,0)*$B71</f>
        <v>67</v>
      </c>
      <c r="AQ71">
        <f>VLOOKUP($B$1,数据整理1!$D$20:$R$26,$M$2,0)*$B71</f>
        <v>67</v>
      </c>
      <c r="AR71">
        <f>VLOOKUP($B$1,数据整理1!$D$20:$R$26,$N$2,0)*$B71</f>
        <v>2680</v>
      </c>
      <c r="AS71">
        <f>VLOOKUP($B$1,数据整理1!$D$20:$R$26,$O$2,0)*$B71</f>
        <v>0</v>
      </c>
      <c r="AT71">
        <f>VLOOKUP($B$1,数据整理1!$D$20:$R$26,$P$2,0)*$B71</f>
        <v>316.91000000000003</v>
      </c>
      <c r="AU71">
        <f>VLOOKUP($B$1,数据整理1!$D$20:$R$26,$Q$2,0)*$B71</f>
        <v>316.91000000000003</v>
      </c>
    </row>
    <row r="72" spans="2:47" x14ac:dyDescent="0.2">
      <c r="B72">
        <v>68</v>
      </c>
      <c r="D72">
        <f>VLOOKUP($B$1,数据整理1!$D$4:$R$10,$D$2,0)*$B72</f>
        <v>28628</v>
      </c>
      <c r="E72">
        <f>VLOOKUP($B$1,数据整理1!$D$4:$R$10,$E$2,0)*$B72</f>
        <v>7888</v>
      </c>
      <c r="F72">
        <f>VLOOKUP($B$1,数据整理1!$D$4:$R$10,$F$2,0)*$B72</f>
        <v>4284</v>
      </c>
      <c r="G72">
        <f>VLOOKUP($B$1,数据整理1!$D$4:$R$10,$G$2,0)*$B72</f>
        <v>2856</v>
      </c>
      <c r="H72">
        <f>VLOOKUP($B$1,数据整理1!$D$4:$R$10,$H$2,0)*$B72</f>
        <v>68</v>
      </c>
      <c r="I72">
        <f>VLOOKUP($B$1,数据整理1!$D$4:$R$10,$I$2,0)*$B72</f>
        <v>68</v>
      </c>
      <c r="J72">
        <f>VLOOKUP($B$1,数据整理1!$D$4:$R$10,$J$2,0)*$B72</f>
        <v>68</v>
      </c>
      <c r="K72">
        <f>VLOOKUP($B$1,数据整理1!$D$4:$R$10,$K$2,0)*$B72</f>
        <v>68</v>
      </c>
      <c r="L72">
        <f>VLOOKUP($B$1,数据整理1!$D$4:$R$10,$L$2,0)*$B72</f>
        <v>68</v>
      </c>
      <c r="M72">
        <f>VLOOKUP($B$1,数据整理1!$D$4:$R$10,$M$2,0)*$B72</f>
        <v>68</v>
      </c>
      <c r="N72">
        <f>VLOOKUP($B$1,数据整理1!$D$4:$R$10,$N$2,0)*$B72</f>
        <v>6800</v>
      </c>
      <c r="O72">
        <f>VLOOKUP($B$1,数据整理1!$D$4:$R$10,$O$2,0)*$B72</f>
        <v>0</v>
      </c>
      <c r="P72">
        <f>VLOOKUP($B$1,数据整理1!$D$4:$R$10,$P$2,0)*$B72</f>
        <v>321.64000000000004</v>
      </c>
      <c r="Q72">
        <f>VLOOKUP($B$1,数据整理1!$D$4:$R$10,$Q$2,0)*$B72</f>
        <v>321.64000000000004</v>
      </c>
      <c r="S72">
        <f>VLOOKUP($B$1,数据整理1!$D$12:$R$18,$D$2,0)*$B72</f>
        <v>25704</v>
      </c>
      <c r="T72">
        <f>VLOOKUP($B$1,数据整理1!$D$12:$R$18,$E$2,0)*$B72</f>
        <v>8228</v>
      </c>
      <c r="U72">
        <f>VLOOKUP($B$1,数据整理1!$D$12:$R$18,$F$2,0)*$B72</f>
        <v>3400</v>
      </c>
      <c r="V72">
        <f>VLOOKUP($B$1,数据整理1!$D$12:$R$18,$G$2,0)*$B72</f>
        <v>2312</v>
      </c>
      <c r="W72">
        <f>VLOOKUP($B$1,数据整理1!$D$12:$R$18,$H$2,0)*$B72</f>
        <v>68</v>
      </c>
      <c r="X72">
        <f>VLOOKUP($B$1,数据整理1!$D$12:$R$18,$I$2,0)*$B72</f>
        <v>68</v>
      </c>
      <c r="Y72">
        <f>VLOOKUP($B$1,数据整理1!$D$12:$R$18,$J$2,0)*$B72</f>
        <v>68</v>
      </c>
      <c r="Z72">
        <f>VLOOKUP($B$1,数据整理1!$D$12:$R$18,$K$2,0)*$B72</f>
        <v>68</v>
      </c>
      <c r="AA72">
        <f>VLOOKUP($B$1,数据整理1!$D$12:$R$18,$L$2,0)*$B72</f>
        <v>68</v>
      </c>
      <c r="AB72">
        <f>VLOOKUP($B$1,数据整理1!$D$12:$R$18,$M$2,0)*$B72</f>
        <v>68</v>
      </c>
      <c r="AC72">
        <f>VLOOKUP($B$1,数据整理1!$D$12:$R$18,$N$2,0)*$B72</f>
        <v>5440</v>
      </c>
      <c r="AD72">
        <f>VLOOKUP($B$1,数据整理1!$D$12:$R$18,$O$2,0)*$B72</f>
        <v>0</v>
      </c>
      <c r="AE72">
        <f>VLOOKUP($B$1,数据整理1!$D$12:$R$18,$P$2,0)*$B72</f>
        <v>321.64000000000004</v>
      </c>
      <c r="AF72">
        <f>VLOOKUP($B$1,数据整理1!$D$12:$R$18,$Q$2,0)*$B72</f>
        <v>321.64000000000004</v>
      </c>
      <c r="AH72">
        <f>VLOOKUP($B$1,数据整理1!$D$20:$R$26,$D$2,0)*$B72</f>
        <v>22875.199999999997</v>
      </c>
      <c r="AI72">
        <f>VLOOKUP($B$1,数据整理1!$D$20:$R$26,$E$2,0)*$B72</f>
        <v>8721</v>
      </c>
      <c r="AJ72">
        <f>VLOOKUP($B$1,数据整理1!$D$20:$R$26,$F$2,0)*$B72</f>
        <v>2073.3199999999997</v>
      </c>
      <c r="AK72">
        <f>VLOOKUP($B$1,数据整理1!$D$20:$R$26,$G$2,0)*$B72</f>
        <v>3074.28</v>
      </c>
      <c r="AL72">
        <f>VLOOKUP($B$1,数据整理1!$D$20:$R$26,$H$2,0)*$B72</f>
        <v>68</v>
      </c>
      <c r="AM72">
        <f>VLOOKUP($B$1,数据整理1!$D$20:$R$26,$I$2,0)*$B72</f>
        <v>68</v>
      </c>
      <c r="AN72">
        <f>VLOOKUP($B$1,数据整理1!$D$20:$R$26,$J$2,0)*$B72</f>
        <v>68</v>
      </c>
      <c r="AO72">
        <f>VLOOKUP($B$1,数据整理1!$D$20:$R$26,$K$2,0)*$B72</f>
        <v>68</v>
      </c>
      <c r="AP72">
        <f>VLOOKUP($B$1,数据整理1!$D$20:$R$26,$L$2,0)*$B72</f>
        <v>68</v>
      </c>
      <c r="AQ72">
        <f>VLOOKUP($B$1,数据整理1!$D$20:$R$26,$M$2,0)*$B72</f>
        <v>68</v>
      </c>
      <c r="AR72">
        <f>VLOOKUP($B$1,数据整理1!$D$20:$R$26,$N$2,0)*$B72</f>
        <v>2720</v>
      </c>
      <c r="AS72">
        <f>VLOOKUP($B$1,数据整理1!$D$20:$R$26,$O$2,0)*$B72</f>
        <v>0</v>
      </c>
      <c r="AT72">
        <f>VLOOKUP($B$1,数据整理1!$D$20:$R$26,$P$2,0)*$B72</f>
        <v>321.64000000000004</v>
      </c>
      <c r="AU72">
        <f>VLOOKUP($B$1,数据整理1!$D$20:$R$26,$Q$2,0)*$B72</f>
        <v>321.64000000000004</v>
      </c>
    </row>
    <row r="73" spans="2:47" x14ac:dyDescent="0.2">
      <c r="B73">
        <v>69</v>
      </c>
      <c r="D73">
        <f>VLOOKUP($B$1,数据整理1!$D$4:$R$10,$D$2,0)*$B73</f>
        <v>29049</v>
      </c>
      <c r="E73">
        <f>VLOOKUP($B$1,数据整理1!$D$4:$R$10,$E$2,0)*$B73</f>
        <v>8004</v>
      </c>
      <c r="F73">
        <f>VLOOKUP($B$1,数据整理1!$D$4:$R$10,$F$2,0)*$B73</f>
        <v>4347</v>
      </c>
      <c r="G73">
        <f>VLOOKUP($B$1,数据整理1!$D$4:$R$10,$G$2,0)*$B73</f>
        <v>2898</v>
      </c>
      <c r="H73">
        <f>VLOOKUP($B$1,数据整理1!$D$4:$R$10,$H$2,0)*$B73</f>
        <v>69</v>
      </c>
      <c r="I73">
        <f>VLOOKUP($B$1,数据整理1!$D$4:$R$10,$I$2,0)*$B73</f>
        <v>69</v>
      </c>
      <c r="J73">
        <f>VLOOKUP($B$1,数据整理1!$D$4:$R$10,$J$2,0)*$B73</f>
        <v>69</v>
      </c>
      <c r="K73">
        <f>VLOOKUP($B$1,数据整理1!$D$4:$R$10,$K$2,0)*$B73</f>
        <v>69</v>
      </c>
      <c r="L73">
        <f>VLOOKUP($B$1,数据整理1!$D$4:$R$10,$L$2,0)*$B73</f>
        <v>69</v>
      </c>
      <c r="M73">
        <f>VLOOKUP($B$1,数据整理1!$D$4:$R$10,$M$2,0)*$B73</f>
        <v>69</v>
      </c>
      <c r="N73">
        <f>VLOOKUP($B$1,数据整理1!$D$4:$R$10,$N$2,0)*$B73</f>
        <v>6900</v>
      </c>
      <c r="O73">
        <f>VLOOKUP($B$1,数据整理1!$D$4:$R$10,$O$2,0)*$B73</f>
        <v>0</v>
      </c>
      <c r="P73">
        <f>VLOOKUP($B$1,数据整理1!$D$4:$R$10,$P$2,0)*$B73</f>
        <v>326.37</v>
      </c>
      <c r="Q73">
        <f>VLOOKUP($B$1,数据整理1!$D$4:$R$10,$Q$2,0)*$B73</f>
        <v>326.37</v>
      </c>
      <c r="S73">
        <f>VLOOKUP($B$1,数据整理1!$D$12:$R$18,$D$2,0)*$B73</f>
        <v>26082</v>
      </c>
      <c r="T73">
        <f>VLOOKUP($B$1,数据整理1!$D$12:$R$18,$E$2,0)*$B73</f>
        <v>8349</v>
      </c>
      <c r="U73">
        <f>VLOOKUP($B$1,数据整理1!$D$12:$R$18,$F$2,0)*$B73</f>
        <v>3450</v>
      </c>
      <c r="V73">
        <f>VLOOKUP($B$1,数据整理1!$D$12:$R$18,$G$2,0)*$B73</f>
        <v>2346</v>
      </c>
      <c r="W73">
        <f>VLOOKUP($B$1,数据整理1!$D$12:$R$18,$H$2,0)*$B73</f>
        <v>69</v>
      </c>
      <c r="X73">
        <f>VLOOKUP($B$1,数据整理1!$D$12:$R$18,$I$2,0)*$B73</f>
        <v>69</v>
      </c>
      <c r="Y73">
        <f>VLOOKUP($B$1,数据整理1!$D$12:$R$18,$J$2,0)*$B73</f>
        <v>69</v>
      </c>
      <c r="Z73">
        <f>VLOOKUP($B$1,数据整理1!$D$12:$R$18,$K$2,0)*$B73</f>
        <v>69</v>
      </c>
      <c r="AA73">
        <f>VLOOKUP($B$1,数据整理1!$D$12:$R$18,$L$2,0)*$B73</f>
        <v>69</v>
      </c>
      <c r="AB73">
        <f>VLOOKUP($B$1,数据整理1!$D$12:$R$18,$M$2,0)*$B73</f>
        <v>69</v>
      </c>
      <c r="AC73">
        <f>VLOOKUP($B$1,数据整理1!$D$12:$R$18,$N$2,0)*$B73</f>
        <v>5520</v>
      </c>
      <c r="AD73">
        <f>VLOOKUP($B$1,数据整理1!$D$12:$R$18,$O$2,0)*$B73</f>
        <v>0</v>
      </c>
      <c r="AE73">
        <f>VLOOKUP($B$1,数据整理1!$D$12:$R$18,$P$2,0)*$B73</f>
        <v>326.37</v>
      </c>
      <c r="AF73">
        <f>VLOOKUP($B$1,数据整理1!$D$12:$R$18,$Q$2,0)*$B73</f>
        <v>326.37</v>
      </c>
      <c r="AH73">
        <f>VLOOKUP($B$1,数据整理1!$D$20:$R$26,$D$2,0)*$B73</f>
        <v>23211.599999999999</v>
      </c>
      <c r="AI73">
        <f>VLOOKUP($B$1,数据整理1!$D$20:$R$26,$E$2,0)*$B73</f>
        <v>8849.25</v>
      </c>
      <c r="AJ73">
        <f>VLOOKUP($B$1,数据整理1!$D$20:$R$26,$F$2,0)*$B73</f>
        <v>2103.81</v>
      </c>
      <c r="AK73">
        <f>VLOOKUP($B$1,数据整理1!$D$20:$R$26,$G$2,0)*$B73</f>
        <v>3119.4900000000002</v>
      </c>
      <c r="AL73">
        <f>VLOOKUP($B$1,数据整理1!$D$20:$R$26,$H$2,0)*$B73</f>
        <v>69</v>
      </c>
      <c r="AM73">
        <f>VLOOKUP($B$1,数据整理1!$D$20:$R$26,$I$2,0)*$B73</f>
        <v>69</v>
      </c>
      <c r="AN73">
        <f>VLOOKUP($B$1,数据整理1!$D$20:$R$26,$J$2,0)*$B73</f>
        <v>69</v>
      </c>
      <c r="AO73">
        <f>VLOOKUP($B$1,数据整理1!$D$20:$R$26,$K$2,0)*$B73</f>
        <v>69</v>
      </c>
      <c r="AP73">
        <f>VLOOKUP($B$1,数据整理1!$D$20:$R$26,$L$2,0)*$B73</f>
        <v>69</v>
      </c>
      <c r="AQ73">
        <f>VLOOKUP($B$1,数据整理1!$D$20:$R$26,$M$2,0)*$B73</f>
        <v>69</v>
      </c>
      <c r="AR73">
        <f>VLOOKUP($B$1,数据整理1!$D$20:$R$26,$N$2,0)*$B73</f>
        <v>2760</v>
      </c>
      <c r="AS73">
        <f>VLOOKUP($B$1,数据整理1!$D$20:$R$26,$O$2,0)*$B73</f>
        <v>0</v>
      </c>
      <c r="AT73">
        <f>VLOOKUP($B$1,数据整理1!$D$20:$R$26,$P$2,0)*$B73</f>
        <v>326.37</v>
      </c>
      <c r="AU73">
        <f>VLOOKUP($B$1,数据整理1!$D$20:$R$26,$Q$2,0)*$B73</f>
        <v>326.37</v>
      </c>
    </row>
    <row r="74" spans="2:47" x14ac:dyDescent="0.2">
      <c r="B74">
        <v>70</v>
      </c>
      <c r="D74">
        <f>VLOOKUP($B$1,数据整理1!$D$4:$R$10,$D$2,0)*$B74</f>
        <v>29470</v>
      </c>
      <c r="E74">
        <f>VLOOKUP($B$1,数据整理1!$D$4:$R$10,$E$2,0)*$B74</f>
        <v>8120</v>
      </c>
      <c r="F74">
        <f>VLOOKUP($B$1,数据整理1!$D$4:$R$10,$F$2,0)*$B74</f>
        <v>4410</v>
      </c>
      <c r="G74">
        <f>VLOOKUP($B$1,数据整理1!$D$4:$R$10,$G$2,0)*$B74</f>
        <v>2940</v>
      </c>
      <c r="H74">
        <f>VLOOKUP($B$1,数据整理1!$D$4:$R$10,$H$2,0)*$B74</f>
        <v>70</v>
      </c>
      <c r="I74">
        <f>VLOOKUP($B$1,数据整理1!$D$4:$R$10,$I$2,0)*$B74</f>
        <v>70</v>
      </c>
      <c r="J74">
        <f>VLOOKUP($B$1,数据整理1!$D$4:$R$10,$J$2,0)*$B74</f>
        <v>70</v>
      </c>
      <c r="K74">
        <f>VLOOKUP($B$1,数据整理1!$D$4:$R$10,$K$2,0)*$B74</f>
        <v>70</v>
      </c>
      <c r="L74">
        <f>VLOOKUP($B$1,数据整理1!$D$4:$R$10,$L$2,0)*$B74</f>
        <v>70</v>
      </c>
      <c r="M74">
        <f>VLOOKUP($B$1,数据整理1!$D$4:$R$10,$M$2,0)*$B74</f>
        <v>70</v>
      </c>
      <c r="N74">
        <f>VLOOKUP($B$1,数据整理1!$D$4:$R$10,$N$2,0)*$B74</f>
        <v>7000</v>
      </c>
      <c r="O74">
        <f>VLOOKUP($B$1,数据整理1!$D$4:$R$10,$O$2,0)*$B74</f>
        <v>0</v>
      </c>
      <c r="P74">
        <f>VLOOKUP($B$1,数据整理1!$D$4:$R$10,$P$2,0)*$B74</f>
        <v>331.1</v>
      </c>
      <c r="Q74">
        <f>VLOOKUP($B$1,数据整理1!$D$4:$R$10,$Q$2,0)*$B74</f>
        <v>331.1</v>
      </c>
      <c r="S74">
        <f>VLOOKUP($B$1,数据整理1!$D$12:$R$18,$D$2,0)*$B74</f>
        <v>26460</v>
      </c>
      <c r="T74">
        <f>VLOOKUP($B$1,数据整理1!$D$12:$R$18,$E$2,0)*$B74</f>
        <v>8470</v>
      </c>
      <c r="U74">
        <f>VLOOKUP($B$1,数据整理1!$D$12:$R$18,$F$2,0)*$B74</f>
        <v>3500</v>
      </c>
      <c r="V74">
        <f>VLOOKUP($B$1,数据整理1!$D$12:$R$18,$G$2,0)*$B74</f>
        <v>2380</v>
      </c>
      <c r="W74">
        <f>VLOOKUP($B$1,数据整理1!$D$12:$R$18,$H$2,0)*$B74</f>
        <v>70</v>
      </c>
      <c r="X74">
        <f>VLOOKUP($B$1,数据整理1!$D$12:$R$18,$I$2,0)*$B74</f>
        <v>70</v>
      </c>
      <c r="Y74">
        <f>VLOOKUP($B$1,数据整理1!$D$12:$R$18,$J$2,0)*$B74</f>
        <v>70</v>
      </c>
      <c r="Z74">
        <f>VLOOKUP($B$1,数据整理1!$D$12:$R$18,$K$2,0)*$B74</f>
        <v>70</v>
      </c>
      <c r="AA74">
        <f>VLOOKUP($B$1,数据整理1!$D$12:$R$18,$L$2,0)*$B74</f>
        <v>70</v>
      </c>
      <c r="AB74">
        <f>VLOOKUP($B$1,数据整理1!$D$12:$R$18,$M$2,0)*$B74</f>
        <v>70</v>
      </c>
      <c r="AC74">
        <f>VLOOKUP($B$1,数据整理1!$D$12:$R$18,$N$2,0)*$B74</f>
        <v>5600</v>
      </c>
      <c r="AD74">
        <f>VLOOKUP($B$1,数据整理1!$D$12:$R$18,$O$2,0)*$B74</f>
        <v>0</v>
      </c>
      <c r="AE74">
        <f>VLOOKUP($B$1,数据整理1!$D$12:$R$18,$P$2,0)*$B74</f>
        <v>331.1</v>
      </c>
      <c r="AF74">
        <f>VLOOKUP($B$1,数据整理1!$D$12:$R$18,$Q$2,0)*$B74</f>
        <v>331.1</v>
      </c>
      <c r="AH74">
        <f>VLOOKUP($B$1,数据整理1!$D$20:$R$26,$D$2,0)*$B74</f>
        <v>23548</v>
      </c>
      <c r="AI74">
        <f>VLOOKUP($B$1,数据整理1!$D$20:$R$26,$E$2,0)*$B74</f>
        <v>8977.5</v>
      </c>
      <c r="AJ74">
        <f>VLOOKUP($B$1,数据整理1!$D$20:$R$26,$F$2,0)*$B74</f>
        <v>2134.2999999999997</v>
      </c>
      <c r="AK74">
        <f>VLOOKUP($B$1,数据整理1!$D$20:$R$26,$G$2,0)*$B74</f>
        <v>3164.7000000000003</v>
      </c>
      <c r="AL74">
        <f>VLOOKUP($B$1,数据整理1!$D$20:$R$26,$H$2,0)*$B74</f>
        <v>70</v>
      </c>
      <c r="AM74">
        <f>VLOOKUP($B$1,数据整理1!$D$20:$R$26,$I$2,0)*$B74</f>
        <v>70</v>
      </c>
      <c r="AN74">
        <f>VLOOKUP($B$1,数据整理1!$D$20:$R$26,$J$2,0)*$B74</f>
        <v>70</v>
      </c>
      <c r="AO74">
        <f>VLOOKUP($B$1,数据整理1!$D$20:$R$26,$K$2,0)*$B74</f>
        <v>70</v>
      </c>
      <c r="AP74">
        <f>VLOOKUP($B$1,数据整理1!$D$20:$R$26,$L$2,0)*$B74</f>
        <v>70</v>
      </c>
      <c r="AQ74">
        <f>VLOOKUP($B$1,数据整理1!$D$20:$R$26,$M$2,0)*$B74</f>
        <v>70</v>
      </c>
      <c r="AR74">
        <f>VLOOKUP($B$1,数据整理1!$D$20:$R$26,$N$2,0)*$B74</f>
        <v>2800</v>
      </c>
      <c r="AS74">
        <f>VLOOKUP($B$1,数据整理1!$D$20:$R$26,$O$2,0)*$B74</f>
        <v>0</v>
      </c>
      <c r="AT74">
        <f>VLOOKUP($B$1,数据整理1!$D$20:$R$26,$P$2,0)*$B74</f>
        <v>331.1</v>
      </c>
      <c r="AU74">
        <f>VLOOKUP($B$1,数据整理1!$D$20:$R$26,$Q$2,0)*$B74</f>
        <v>331.1</v>
      </c>
    </row>
    <row r="75" spans="2:47" x14ac:dyDescent="0.2">
      <c r="B75">
        <v>71</v>
      </c>
      <c r="D75">
        <f>VLOOKUP($B$1,数据整理1!$D$4:$R$10,$D$2,0)*$B75</f>
        <v>29891</v>
      </c>
      <c r="E75">
        <f>VLOOKUP($B$1,数据整理1!$D$4:$R$10,$E$2,0)*$B75</f>
        <v>8236</v>
      </c>
      <c r="F75">
        <f>VLOOKUP($B$1,数据整理1!$D$4:$R$10,$F$2,0)*$B75</f>
        <v>4473</v>
      </c>
      <c r="G75">
        <f>VLOOKUP($B$1,数据整理1!$D$4:$R$10,$G$2,0)*$B75</f>
        <v>2982</v>
      </c>
      <c r="H75">
        <f>VLOOKUP($B$1,数据整理1!$D$4:$R$10,$H$2,0)*$B75</f>
        <v>71</v>
      </c>
      <c r="I75">
        <f>VLOOKUP($B$1,数据整理1!$D$4:$R$10,$I$2,0)*$B75</f>
        <v>71</v>
      </c>
      <c r="J75">
        <f>VLOOKUP($B$1,数据整理1!$D$4:$R$10,$J$2,0)*$B75</f>
        <v>71</v>
      </c>
      <c r="K75">
        <f>VLOOKUP($B$1,数据整理1!$D$4:$R$10,$K$2,0)*$B75</f>
        <v>71</v>
      </c>
      <c r="L75">
        <f>VLOOKUP($B$1,数据整理1!$D$4:$R$10,$L$2,0)*$B75</f>
        <v>71</v>
      </c>
      <c r="M75">
        <f>VLOOKUP($B$1,数据整理1!$D$4:$R$10,$M$2,0)*$B75</f>
        <v>71</v>
      </c>
      <c r="N75">
        <f>VLOOKUP($B$1,数据整理1!$D$4:$R$10,$N$2,0)*$B75</f>
        <v>7100</v>
      </c>
      <c r="O75">
        <f>VLOOKUP($B$1,数据整理1!$D$4:$R$10,$O$2,0)*$B75</f>
        <v>0</v>
      </c>
      <c r="P75">
        <f>VLOOKUP($B$1,数据整理1!$D$4:$R$10,$P$2,0)*$B75</f>
        <v>335.83000000000004</v>
      </c>
      <c r="Q75">
        <f>VLOOKUP($B$1,数据整理1!$D$4:$R$10,$Q$2,0)*$B75</f>
        <v>335.83000000000004</v>
      </c>
      <c r="S75">
        <f>VLOOKUP($B$1,数据整理1!$D$12:$R$18,$D$2,0)*$B75</f>
        <v>26838</v>
      </c>
      <c r="T75">
        <f>VLOOKUP($B$1,数据整理1!$D$12:$R$18,$E$2,0)*$B75</f>
        <v>8591</v>
      </c>
      <c r="U75">
        <f>VLOOKUP($B$1,数据整理1!$D$12:$R$18,$F$2,0)*$B75</f>
        <v>3550</v>
      </c>
      <c r="V75">
        <f>VLOOKUP($B$1,数据整理1!$D$12:$R$18,$G$2,0)*$B75</f>
        <v>2414</v>
      </c>
      <c r="W75">
        <f>VLOOKUP($B$1,数据整理1!$D$12:$R$18,$H$2,0)*$B75</f>
        <v>71</v>
      </c>
      <c r="X75">
        <f>VLOOKUP($B$1,数据整理1!$D$12:$R$18,$I$2,0)*$B75</f>
        <v>71</v>
      </c>
      <c r="Y75">
        <f>VLOOKUP($B$1,数据整理1!$D$12:$R$18,$J$2,0)*$B75</f>
        <v>71</v>
      </c>
      <c r="Z75">
        <f>VLOOKUP($B$1,数据整理1!$D$12:$R$18,$K$2,0)*$B75</f>
        <v>71</v>
      </c>
      <c r="AA75">
        <f>VLOOKUP($B$1,数据整理1!$D$12:$R$18,$L$2,0)*$B75</f>
        <v>71</v>
      </c>
      <c r="AB75">
        <f>VLOOKUP($B$1,数据整理1!$D$12:$R$18,$M$2,0)*$B75</f>
        <v>71</v>
      </c>
      <c r="AC75">
        <f>VLOOKUP($B$1,数据整理1!$D$12:$R$18,$N$2,0)*$B75</f>
        <v>5680</v>
      </c>
      <c r="AD75">
        <f>VLOOKUP($B$1,数据整理1!$D$12:$R$18,$O$2,0)*$B75</f>
        <v>0</v>
      </c>
      <c r="AE75">
        <f>VLOOKUP($B$1,数据整理1!$D$12:$R$18,$P$2,0)*$B75</f>
        <v>335.83000000000004</v>
      </c>
      <c r="AF75">
        <f>VLOOKUP($B$1,数据整理1!$D$12:$R$18,$Q$2,0)*$B75</f>
        <v>335.83000000000004</v>
      </c>
      <c r="AH75">
        <f>VLOOKUP($B$1,数据整理1!$D$20:$R$26,$D$2,0)*$B75</f>
        <v>23884.399999999998</v>
      </c>
      <c r="AI75">
        <f>VLOOKUP($B$1,数据整理1!$D$20:$R$26,$E$2,0)*$B75</f>
        <v>9105.75</v>
      </c>
      <c r="AJ75">
        <f>VLOOKUP($B$1,数据整理1!$D$20:$R$26,$F$2,0)*$B75</f>
        <v>2164.79</v>
      </c>
      <c r="AK75">
        <f>VLOOKUP($B$1,数据整理1!$D$20:$R$26,$G$2,0)*$B75</f>
        <v>3209.91</v>
      </c>
      <c r="AL75">
        <f>VLOOKUP($B$1,数据整理1!$D$20:$R$26,$H$2,0)*$B75</f>
        <v>71</v>
      </c>
      <c r="AM75">
        <f>VLOOKUP($B$1,数据整理1!$D$20:$R$26,$I$2,0)*$B75</f>
        <v>71</v>
      </c>
      <c r="AN75">
        <f>VLOOKUP($B$1,数据整理1!$D$20:$R$26,$J$2,0)*$B75</f>
        <v>71</v>
      </c>
      <c r="AO75">
        <f>VLOOKUP($B$1,数据整理1!$D$20:$R$26,$K$2,0)*$B75</f>
        <v>71</v>
      </c>
      <c r="AP75">
        <f>VLOOKUP($B$1,数据整理1!$D$20:$R$26,$L$2,0)*$B75</f>
        <v>71</v>
      </c>
      <c r="AQ75">
        <f>VLOOKUP($B$1,数据整理1!$D$20:$R$26,$M$2,0)*$B75</f>
        <v>71</v>
      </c>
      <c r="AR75">
        <f>VLOOKUP($B$1,数据整理1!$D$20:$R$26,$N$2,0)*$B75</f>
        <v>2840</v>
      </c>
      <c r="AS75">
        <f>VLOOKUP($B$1,数据整理1!$D$20:$R$26,$O$2,0)*$B75</f>
        <v>0</v>
      </c>
      <c r="AT75">
        <f>VLOOKUP($B$1,数据整理1!$D$20:$R$26,$P$2,0)*$B75</f>
        <v>335.83000000000004</v>
      </c>
      <c r="AU75">
        <f>VLOOKUP($B$1,数据整理1!$D$20:$R$26,$Q$2,0)*$B75</f>
        <v>335.83000000000004</v>
      </c>
    </row>
    <row r="76" spans="2:47" x14ac:dyDescent="0.2">
      <c r="B76">
        <v>72</v>
      </c>
      <c r="D76">
        <f>VLOOKUP($B$1,数据整理1!$D$4:$R$10,$D$2,0)*$B76</f>
        <v>30312</v>
      </c>
      <c r="E76">
        <f>VLOOKUP($B$1,数据整理1!$D$4:$R$10,$E$2,0)*$B76</f>
        <v>8352</v>
      </c>
      <c r="F76">
        <f>VLOOKUP($B$1,数据整理1!$D$4:$R$10,$F$2,0)*$B76</f>
        <v>4536</v>
      </c>
      <c r="G76">
        <f>VLOOKUP($B$1,数据整理1!$D$4:$R$10,$G$2,0)*$B76</f>
        <v>3024</v>
      </c>
      <c r="H76">
        <f>VLOOKUP($B$1,数据整理1!$D$4:$R$10,$H$2,0)*$B76</f>
        <v>72</v>
      </c>
      <c r="I76">
        <f>VLOOKUP($B$1,数据整理1!$D$4:$R$10,$I$2,0)*$B76</f>
        <v>72</v>
      </c>
      <c r="J76">
        <f>VLOOKUP($B$1,数据整理1!$D$4:$R$10,$J$2,0)*$B76</f>
        <v>72</v>
      </c>
      <c r="K76">
        <f>VLOOKUP($B$1,数据整理1!$D$4:$R$10,$K$2,0)*$B76</f>
        <v>72</v>
      </c>
      <c r="L76">
        <f>VLOOKUP($B$1,数据整理1!$D$4:$R$10,$L$2,0)*$B76</f>
        <v>72</v>
      </c>
      <c r="M76">
        <f>VLOOKUP($B$1,数据整理1!$D$4:$R$10,$M$2,0)*$B76</f>
        <v>72</v>
      </c>
      <c r="N76">
        <f>VLOOKUP($B$1,数据整理1!$D$4:$R$10,$N$2,0)*$B76</f>
        <v>7200</v>
      </c>
      <c r="O76">
        <f>VLOOKUP($B$1,数据整理1!$D$4:$R$10,$O$2,0)*$B76</f>
        <v>0</v>
      </c>
      <c r="P76">
        <f>VLOOKUP($B$1,数据整理1!$D$4:$R$10,$P$2,0)*$B76</f>
        <v>340.56000000000006</v>
      </c>
      <c r="Q76">
        <f>VLOOKUP($B$1,数据整理1!$D$4:$R$10,$Q$2,0)*$B76</f>
        <v>340.56000000000006</v>
      </c>
      <c r="S76">
        <f>VLOOKUP($B$1,数据整理1!$D$12:$R$18,$D$2,0)*$B76</f>
        <v>27216</v>
      </c>
      <c r="T76">
        <f>VLOOKUP($B$1,数据整理1!$D$12:$R$18,$E$2,0)*$B76</f>
        <v>8712</v>
      </c>
      <c r="U76">
        <f>VLOOKUP($B$1,数据整理1!$D$12:$R$18,$F$2,0)*$B76</f>
        <v>3600</v>
      </c>
      <c r="V76">
        <f>VLOOKUP($B$1,数据整理1!$D$12:$R$18,$G$2,0)*$B76</f>
        <v>2448</v>
      </c>
      <c r="W76">
        <f>VLOOKUP($B$1,数据整理1!$D$12:$R$18,$H$2,0)*$B76</f>
        <v>72</v>
      </c>
      <c r="X76">
        <f>VLOOKUP($B$1,数据整理1!$D$12:$R$18,$I$2,0)*$B76</f>
        <v>72</v>
      </c>
      <c r="Y76">
        <f>VLOOKUP($B$1,数据整理1!$D$12:$R$18,$J$2,0)*$B76</f>
        <v>72</v>
      </c>
      <c r="Z76">
        <f>VLOOKUP($B$1,数据整理1!$D$12:$R$18,$K$2,0)*$B76</f>
        <v>72</v>
      </c>
      <c r="AA76">
        <f>VLOOKUP($B$1,数据整理1!$D$12:$R$18,$L$2,0)*$B76</f>
        <v>72</v>
      </c>
      <c r="AB76">
        <f>VLOOKUP($B$1,数据整理1!$D$12:$R$18,$M$2,0)*$B76</f>
        <v>72</v>
      </c>
      <c r="AC76">
        <f>VLOOKUP($B$1,数据整理1!$D$12:$R$18,$N$2,0)*$B76</f>
        <v>5760</v>
      </c>
      <c r="AD76">
        <f>VLOOKUP($B$1,数据整理1!$D$12:$R$18,$O$2,0)*$B76</f>
        <v>0</v>
      </c>
      <c r="AE76">
        <f>VLOOKUP($B$1,数据整理1!$D$12:$R$18,$P$2,0)*$B76</f>
        <v>340.56000000000006</v>
      </c>
      <c r="AF76">
        <f>VLOOKUP($B$1,数据整理1!$D$12:$R$18,$Q$2,0)*$B76</f>
        <v>340.56000000000006</v>
      </c>
      <c r="AH76">
        <f>VLOOKUP($B$1,数据整理1!$D$20:$R$26,$D$2,0)*$B76</f>
        <v>24220.799999999999</v>
      </c>
      <c r="AI76">
        <f>VLOOKUP($B$1,数据整理1!$D$20:$R$26,$E$2,0)*$B76</f>
        <v>9234</v>
      </c>
      <c r="AJ76">
        <f>VLOOKUP($B$1,数据整理1!$D$20:$R$26,$F$2,0)*$B76</f>
        <v>2195.2799999999997</v>
      </c>
      <c r="AK76">
        <f>VLOOKUP($B$1,数据整理1!$D$20:$R$26,$G$2,0)*$B76</f>
        <v>3255.12</v>
      </c>
      <c r="AL76">
        <f>VLOOKUP($B$1,数据整理1!$D$20:$R$26,$H$2,0)*$B76</f>
        <v>72</v>
      </c>
      <c r="AM76">
        <f>VLOOKUP($B$1,数据整理1!$D$20:$R$26,$I$2,0)*$B76</f>
        <v>72</v>
      </c>
      <c r="AN76">
        <f>VLOOKUP($B$1,数据整理1!$D$20:$R$26,$J$2,0)*$B76</f>
        <v>72</v>
      </c>
      <c r="AO76">
        <f>VLOOKUP($B$1,数据整理1!$D$20:$R$26,$K$2,0)*$B76</f>
        <v>72</v>
      </c>
      <c r="AP76">
        <f>VLOOKUP($B$1,数据整理1!$D$20:$R$26,$L$2,0)*$B76</f>
        <v>72</v>
      </c>
      <c r="AQ76">
        <f>VLOOKUP($B$1,数据整理1!$D$20:$R$26,$M$2,0)*$B76</f>
        <v>72</v>
      </c>
      <c r="AR76">
        <f>VLOOKUP($B$1,数据整理1!$D$20:$R$26,$N$2,0)*$B76</f>
        <v>2880</v>
      </c>
      <c r="AS76">
        <f>VLOOKUP($B$1,数据整理1!$D$20:$R$26,$O$2,0)*$B76</f>
        <v>0</v>
      </c>
      <c r="AT76">
        <f>VLOOKUP($B$1,数据整理1!$D$20:$R$26,$P$2,0)*$B76</f>
        <v>340.56000000000006</v>
      </c>
      <c r="AU76">
        <f>VLOOKUP($B$1,数据整理1!$D$20:$R$26,$Q$2,0)*$B76</f>
        <v>340.56000000000006</v>
      </c>
    </row>
    <row r="77" spans="2:47" x14ac:dyDescent="0.2">
      <c r="B77">
        <v>73</v>
      </c>
      <c r="D77">
        <f>VLOOKUP($B$1,数据整理1!$D$4:$R$10,$D$2,0)*$B77</f>
        <v>30733</v>
      </c>
      <c r="E77">
        <f>VLOOKUP($B$1,数据整理1!$D$4:$R$10,$E$2,0)*$B77</f>
        <v>8468</v>
      </c>
      <c r="F77">
        <f>VLOOKUP($B$1,数据整理1!$D$4:$R$10,$F$2,0)*$B77</f>
        <v>4599</v>
      </c>
      <c r="G77">
        <f>VLOOKUP($B$1,数据整理1!$D$4:$R$10,$G$2,0)*$B77</f>
        <v>3066</v>
      </c>
      <c r="H77">
        <f>VLOOKUP($B$1,数据整理1!$D$4:$R$10,$H$2,0)*$B77</f>
        <v>73</v>
      </c>
      <c r="I77">
        <f>VLOOKUP($B$1,数据整理1!$D$4:$R$10,$I$2,0)*$B77</f>
        <v>73</v>
      </c>
      <c r="J77">
        <f>VLOOKUP($B$1,数据整理1!$D$4:$R$10,$J$2,0)*$B77</f>
        <v>73</v>
      </c>
      <c r="K77">
        <f>VLOOKUP($B$1,数据整理1!$D$4:$R$10,$K$2,0)*$B77</f>
        <v>73</v>
      </c>
      <c r="L77">
        <f>VLOOKUP($B$1,数据整理1!$D$4:$R$10,$L$2,0)*$B77</f>
        <v>73</v>
      </c>
      <c r="M77">
        <f>VLOOKUP($B$1,数据整理1!$D$4:$R$10,$M$2,0)*$B77</f>
        <v>73</v>
      </c>
      <c r="N77">
        <f>VLOOKUP($B$1,数据整理1!$D$4:$R$10,$N$2,0)*$B77</f>
        <v>7300</v>
      </c>
      <c r="O77">
        <f>VLOOKUP($B$1,数据整理1!$D$4:$R$10,$O$2,0)*$B77</f>
        <v>0</v>
      </c>
      <c r="P77">
        <f>VLOOKUP($B$1,数据整理1!$D$4:$R$10,$P$2,0)*$B77</f>
        <v>345.29</v>
      </c>
      <c r="Q77">
        <f>VLOOKUP($B$1,数据整理1!$D$4:$R$10,$Q$2,0)*$B77</f>
        <v>345.29</v>
      </c>
      <c r="S77">
        <f>VLOOKUP($B$1,数据整理1!$D$12:$R$18,$D$2,0)*$B77</f>
        <v>27594</v>
      </c>
      <c r="T77">
        <f>VLOOKUP($B$1,数据整理1!$D$12:$R$18,$E$2,0)*$B77</f>
        <v>8833</v>
      </c>
      <c r="U77">
        <f>VLOOKUP($B$1,数据整理1!$D$12:$R$18,$F$2,0)*$B77</f>
        <v>3650</v>
      </c>
      <c r="V77">
        <f>VLOOKUP($B$1,数据整理1!$D$12:$R$18,$G$2,0)*$B77</f>
        <v>2482</v>
      </c>
      <c r="W77">
        <f>VLOOKUP($B$1,数据整理1!$D$12:$R$18,$H$2,0)*$B77</f>
        <v>73</v>
      </c>
      <c r="X77">
        <f>VLOOKUP($B$1,数据整理1!$D$12:$R$18,$I$2,0)*$B77</f>
        <v>73</v>
      </c>
      <c r="Y77">
        <f>VLOOKUP($B$1,数据整理1!$D$12:$R$18,$J$2,0)*$B77</f>
        <v>73</v>
      </c>
      <c r="Z77">
        <f>VLOOKUP($B$1,数据整理1!$D$12:$R$18,$K$2,0)*$B77</f>
        <v>73</v>
      </c>
      <c r="AA77">
        <f>VLOOKUP($B$1,数据整理1!$D$12:$R$18,$L$2,0)*$B77</f>
        <v>73</v>
      </c>
      <c r="AB77">
        <f>VLOOKUP($B$1,数据整理1!$D$12:$R$18,$M$2,0)*$B77</f>
        <v>73</v>
      </c>
      <c r="AC77">
        <f>VLOOKUP($B$1,数据整理1!$D$12:$R$18,$N$2,0)*$B77</f>
        <v>5840</v>
      </c>
      <c r="AD77">
        <f>VLOOKUP($B$1,数据整理1!$D$12:$R$18,$O$2,0)*$B77</f>
        <v>0</v>
      </c>
      <c r="AE77">
        <f>VLOOKUP($B$1,数据整理1!$D$12:$R$18,$P$2,0)*$B77</f>
        <v>345.29</v>
      </c>
      <c r="AF77">
        <f>VLOOKUP($B$1,数据整理1!$D$12:$R$18,$Q$2,0)*$B77</f>
        <v>345.29</v>
      </c>
      <c r="AH77">
        <f>VLOOKUP($B$1,数据整理1!$D$20:$R$26,$D$2,0)*$B77</f>
        <v>24557.199999999997</v>
      </c>
      <c r="AI77">
        <f>VLOOKUP($B$1,数据整理1!$D$20:$R$26,$E$2,0)*$B77</f>
        <v>9362.25</v>
      </c>
      <c r="AJ77">
        <f>VLOOKUP($B$1,数据整理1!$D$20:$R$26,$F$2,0)*$B77</f>
        <v>2225.77</v>
      </c>
      <c r="AK77">
        <f>VLOOKUP($B$1,数据整理1!$D$20:$R$26,$G$2,0)*$B77</f>
        <v>3300.33</v>
      </c>
      <c r="AL77">
        <f>VLOOKUP($B$1,数据整理1!$D$20:$R$26,$H$2,0)*$B77</f>
        <v>73</v>
      </c>
      <c r="AM77">
        <f>VLOOKUP($B$1,数据整理1!$D$20:$R$26,$I$2,0)*$B77</f>
        <v>73</v>
      </c>
      <c r="AN77">
        <f>VLOOKUP($B$1,数据整理1!$D$20:$R$26,$J$2,0)*$B77</f>
        <v>73</v>
      </c>
      <c r="AO77">
        <f>VLOOKUP($B$1,数据整理1!$D$20:$R$26,$K$2,0)*$B77</f>
        <v>73</v>
      </c>
      <c r="AP77">
        <f>VLOOKUP($B$1,数据整理1!$D$20:$R$26,$L$2,0)*$B77</f>
        <v>73</v>
      </c>
      <c r="AQ77">
        <f>VLOOKUP($B$1,数据整理1!$D$20:$R$26,$M$2,0)*$B77</f>
        <v>73</v>
      </c>
      <c r="AR77">
        <f>VLOOKUP($B$1,数据整理1!$D$20:$R$26,$N$2,0)*$B77</f>
        <v>2920</v>
      </c>
      <c r="AS77">
        <f>VLOOKUP($B$1,数据整理1!$D$20:$R$26,$O$2,0)*$B77</f>
        <v>0</v>
      </c>
      <c r="AT77">
        <f>VLOOKUP($B$1,数据整理1!$D$20:$R$26,$P$2,0)*$B77</f>
        <v>345.29</v>
      </c>
      <c r="AU77">
        <f>VLOOKUP($B$1,数据整理1!$D$20:$R$26,$Q$2,0)*$B77</f>
        <v>345.29</v>
      </c>
    </row>
    <row r="78" spans="2:47" x14ac:dyDescent="0.2">
      <c r="B78">
        <v>74</v>
      </c>
      <c r="D78">
        <f>VLOOKUP($B$1,数据整理1!$D$4:$R$10,$D$2,0)*$B78</f>
        <v>31154</v>
      </c>
      <c r="E78">
        <f>VLOOKUP($B$1,数据整理1!$D$4:$R$10,$E$2,0)*$B78</f>
        <v>8584</v>
      </c>
      <c r="F78">
        <f>VLOOKUP($B$1,数据整理1!$D$4:$R$10,$F$2,0)*$B78</f>
        <v>4662</v>
      </c>
      <c r="G78">
        <f>VLOOKUP($B$1,数据整理1!$D$4:$R$10,$G$2,0)*$B78</f>
        <v>3108</v>
      </c>
      <c r="H78">
        <f>VLOOKUP($B$1,数据整理1!$D$4:$R$10,$H$2,0)*$B78</f>
        <v>74</v>
      </c>
      <c r="I78">
        <f>VLOOKUP($B$1,数据整理1!$D$4:$R$10,$I$2,0)*$B78</f>
        <v>74</v>
      </c>
      <c r="J78">
        <f>VLOOKUP($B$1,数据整理1!$D$4:$R$10,$J$2,0)*$B78</f>
        <v>74</v>
      </c>
      <c r="K78">
        <f>VLOOKUP($B$1,数据整理1!$D$4:$R$10,$K$2,0)*$B78</f>
        <v>74</v>
      </c>
      <c r="L78">
        <f>VLOOKUP($B$1,数据整理1!$D$4:$R$10,$L$2,0)*$B78</f>
        <v>74</v>
      </c>
      <c r="M78">
        <f>VLOOKUP($B$1,数据整理1!$D$4:$R$10,$M$2,0)*$B78</f>
        <v>74</v>
      </c>
      <c r="N78">
        <f>VLOOKUP($B$1,数据整理1!$D$4:$R$10,$N$2,0)*$B78</f>
        <v>7400</v>
      </c>
      <c r="O78">
        <f>VLOOKUP($B$1,数据整理1!$D$4:$R$10,$O$2,0)*$B78</f>
        <v>0</v>
      </c>
      <c r="P78">
        <f>VLOOKUP($B$1,数据整理1!$D$4:$R$10,$P$2,0)*$B78</f>
        <v>350.02000000000004</v>
      </c>
      <c r="Q78">
        <f>VLOOKUP($B$1,数据整理1!$D$4:$R$10,$Q$2,0)*$B78</f>
        <v>350.02000000000004</v>
      </c>
      <c r="S78">
        <f>VLOOKUP($B$1,数据整理1!$D$12:$R$18,$D$2,0)*$B78</f>
        <v>27972</v>
      </c>
      <c r="T78">
        <f>VLOOKUP($B$1,数据整理1!$D$12:$R$18,$E$2,0)*$B78</f>
        <v>8954</v>
      </c>
      <c r="U78">
        <f>VLOOKUP($B$1,数据整理1!$D$12:$R$18,$F$2,0)*$B78</f>
        <v>3700</v>
      </c>
      <c r="V78">
        <f>VLOOKUP($B$1,数据整理1!$D$12:$R$18,$G$2,0)*$B78</f>
        <v>2516</v>
      </c>
      <c r="W78">
        <f>VLOOKUP($B$1,数据整理1!$D$12:$R$18,$H$2,0)*$B78</f>
        <v>74</v>
      </c>
      <c r="X78">
        <f>VLOOKUP($B$1,数据整理1!$D$12:$R$18,$I$2,0)*$B78</f>
        <v>74</v>
      </c>
      <c r="Y78">
        <f>VLOOKUP($B$1,数据整理1!$D$12:$R$18,$J$2,0)*$B78</f>
        <v>74</v>
      </c>
      <c r="Z78">
        <f>VLOOKUP($B$1,数据整理1!$D$12:$R$18,$K$2,0)*$B78</f>
        <v>74</v>
      </c>
      <c r="AA78">
        <f>VLOOKUP($B$1,数据整理1!$D$12:$R$18,$L$2,0)*$B78</f>
        <v>74</v>
      </c>
      <c r="AB78">
        <f>VLOOKUP($B$1,数据整理1!$D$12:$R$18,$M$2,0)*$B78</f>
        <v>74</v>
      </c>
      <c r="AC78">
        <f>VLOOKUP($B$1,数据整理1!$D$12:$R$18,$N$2,0)*$B78</f>
        <v>5920</v>
      </c>
      <c r="AD78">
        <f>VLOOKUP($B$1,数据整理1!$D$12:$R$18,$O$2,0)*$B78</f>
        <v>0</v>
      </c>
      <c r="AE78">
        <f>VLOOKUP($B$1,数据整理1!$D$12:$R$18,$P$2,0)*$B78</f>
        <v>350.02000000000004</v>
      </c>
      <c r="AF78">
        <f>VLOOKUP($B$1,数据整理1!$D$12:$R$18,$Q$2,0)*$B78</f>
        <v>350.02000000000004</v>
      </c>
      <c r="AH78">
        <f>VLOOKUP($B$1,数据整理1!$D$20:$R$26,$D$2,0)*$B78</f>
        <v>24893.599999999999</v>
      </c>
      <c r="AI78">
        <f>VLOOKUP($B$1,数据整理1!$D$20:$R$26,$E$2,0)*$B78</f>
        <v>9490.5</v>
      </c>
      <c r="AJ78">
        <f>VLOOKUP($B$1,数据整理1!$D$20:$R$26,$F$2,0)*$B78</f>
        <v>2256.2599999999998</v>
      </c>
      <c r="AK78">
        <f>VLOOKUP($B$1,数据整理1!$D$20:$R$26,$G$2,0)*$B78</f>
        <v>3345.54</v>
      </c>
      <c r="AL78">
        <f>VLOOKUP($B$1,数据整理1!$D$20:$R$26,$H$2,0)*$B78</f>
        <v>74</v>
      </c>
      <c r="AM78">
        <f>VLOOKUP($B$1,数据整理1!$D$20:$R$26,$I$2,0)*$B78</f>
        <v>74</v>
      </c>
      <c r="AN78">
        <f>VLOOKUP($B$1,数据整理1!$D$20:$R$26,$J$2,0)*$B78</f>
        <v>74</v>
      </c>
      <c r="AO78">
        <f>VLOOKUP($B$1,数据整理1!$D$20:$R$26,$K$2,0)*$B78</f>
        <v>74</v>
      </c>
      <c r="AP78">
        <f>VLOOKUP($B$1,数据整理1!$D$20:$R$26,$L$2,0)*$B78</f>
        <v>74</v>
      </c>
      <c r="AQ78">
        <f>VLOOKUP($B$1,数据整理1!$D$20:$R$26,$M$2,0)*$B78</f>
        <v>74</v>
      </c>
      <c r="AR78">
        <f>VLOOKUP($B$1,数据整理1!$D$20:$R$26,$N$2,0)*$B78</f>
        <v>2960</v>
      </c>
      <c r="AS78">
        <f>VLOOKUP($B$1,数据整理1!$D$20:$R$26,$O$2,0)*$B78</f>
        <v>0</v>
      </c>
      <c r="AT78">
        <f>VLOOKUP($B$1,数据整理1!$D$20:$R$26,$P$2,0)*$B78</f>
        <v>350.02000000000004</v>
      </c>
      <c r="AU78">
        <f>VLOOKUP($B$1,数据整理1!$D$20:$R$26,$Q$2,0)*$B78</f>
        <v>350.02000000000004</v>
      </c>
    </row>
    <row r="79" spans="2:47" x14ac:dyDescent="0.2">
      <c r="B79">
        <v>75</v>
      </c>
      <c r="D79">
        <f>VLOOKUP($B$1,数据整理1!$D$4:$R$10,$D$2,0)*$B79</f>
        <v>31575</v>
      </c>
      <c r="E79">
        <f>VLOOKUP($B$1,数据整理1!$D$4:$R$10,$E$2,0)*$B79</f>
        <v>8700</v>
      </c>
      <c r="F79">
        <f>VLOOKUP($B$1,数据整理1!$D$4:$R$10,$F$2,0)*$B79</f>
        <v>4725</v>
      </c>
      <c r="G79">
        <f>VLOOKUP($B$1,数据整理1!$D$4:$R$10,$G$2,0)*$B79</f>
        <v>3150</v>
      </c>
      <c r="H79">
        <f>VLOOKUP($B$1,数据整理1!$D$4:$R$10,$H$2,0)*$B79</f>
        <v>75</v>
      </c>
      <c r="I79">
        <f>VLOOKUP($B$1,数据整理1!$D$4:$R$10,$I$2,0)*$B79</f>
        <v>75</v>
      </c>
      <c r="J79">
        <f>VLOOKUP($B$1,数据整理1!$D$4:$R$10,$J$2,0)*$B79</f>
        <v>75</v>
      </c>
      <c r="K79">
        <f>VLOOKUP($B$1,数据整理1!$D$4:$R$10,$K$2,0)*$B79</f>
        <v>75</v>
      </c>
      <c r="L79">
        <f>VLOOKUP($B$1,数据整理1!$D$4:$R$10,$L$2,0)*$B79</f>
        <v>75</v>
      </c>
      <c r="M79">
        <f>VLOOKUP($B$1,数据整理1!$D$4:$R$10,$M$2,0)*$B79</f>
        <v>75</v>
      </c>
      <c r="N79">
        <f>VLOOKUP($B$1,数据整理1!$D$4:$R$10,$N$2,0)*$B79</f>
        <v>7500</v>
      </c>
      <c r="O79">
        <f>VLOOKUP($B$1,数据整理1!$D$4:$R$10,$O$2,0)*$B79</f>
        <v>0</v>
      </c>
      <c r="P79">
        <f>VLOOKUP($B$1,数据整理1!$D$4:$R$10,$P$2,0)*$B79</f>
        <v>354.75000000000006</v>
      </c>
      <c r="Q79">
        <f>VLOOKUP($B$1,数据整理1!$D$4:$R$10,$Q$2,0)*$B79</f>
        <v>354.75000000000006</v>
      </c>
      <c r="S79">
        <f>VLOOKUP($B$1,数据整理1!$D$12:$R$18,$D$2,0)*$B79</f>
        <v>28350</v>
      </c>
      <c r="T79">
        <f>VLOOKUP($B$1,数据整理1!$D$12:$R$18,$E$2,0)*$B79</f>
        <v>9075</v>
      </c>
      <c r="U79">
        <f>VLOOKUP($B$1,数据整理1!$D$12:$R$18,$F$2,0)*$B79</f>
        <v>3750</v>
      </c>
      <c r="V79">
        <f>VLOOKUP($B$1,数据整理1!$D$12:$R$18,$G$2,0)*$B79</f>
        <v>2550</v>
      </c>
      <c r="W79">
        <f>VLOOKUP($B$1,数据整理1!$D$12:$R$18,$H$2,0)*$B79</f>
        <v>75</v>
      </c>
      <c r="X79">
        <f>VLOOKUP($B$1,数据整理1!$D$12:$R$18,$I$2,0)*$B79</f>
        <v>75</v>
      </c>
      <c r="Y79">
        <f>VLOOKUP($B$1,数据整理1!$D$12:$R$18,$J$2,0)*$B79</f>
        <v>75</v>
      </c>
      <c r="Z79">
        <f>VLOOKUP($B$1,数据整理1!$D$12:$R$18,$K$2,0)*$B79</f>
        <v>75</v>
      </c>
      <c r="AA79">
        <f>VLOOKUP($B$1,数据整理1!$D$12:$R$18,$L$2,0)*$B79</f>
        <v>75</v>
      </c>
      <c r="AB79">
        <f>VLOOKUP($B$1,数据整理1!$D$12:$R$18,$M$2,0)*$B79</f>
        <v>75</v>
      </c>
      <c r="AC79">
        <f>VLOOKUP($B$1,数据整理1!$D$12:$R$18,$N$2,0)*$B79</f>
        <v>6000</v>
      </c>
      <c r="AD79">
        <f>VLOOKUP($B$1,数据整理1!$D$12:$R$18,$O$2,0)*$B79</f>
        <v>0</v>
      </c>
      <c r="AE79">
        <f>VLOOKUP($B$1,数据整理1!$D$12:$R$18,$P$2,0)*$B79</f>
        <v>354.75000000000006</v>
      </c>
      <c r="AF79">
        <f>VLOOKUP($B$1,数据整理1!$D$12:$R$18,$Q$2,0)*$B79</f>
        <v>354.75000000000006</v>
      </c>
      <c r="AH79">
        <f>VLOOKUP($B$1,数据整理1!$D$20:$R$26,$D$2,0)*$B79</f>
        <v>25230</v>
      </c>
      <c r="AI79">
        <f>VLOOKUP($B$1,数据整理1!$D$20:$R$26,$E$2,0)*$B79</f>
        <v>9618.75</v>
      </c>
      <c r="AJ79">
        <f>VLOOKUP($B$1,数据整理1!$D$20:$R$26,$F$2,0)*$B79</f>
        <v>2286.75</v>
      </c>
      <c r="AK79">
        <f>VLOOKUP($B$1,数据整理1!$D$20:$R$26,$G$2,0)*$B79</f>
        <v>3390.75</v>
      </c>
      <c r="AL79">
        <f>VLOOKUP($B$1,数据整理1!$D$20:$R$26,$H$2,0)*$B79</f>
        <v>75</v>
      </c>
      <c r="AM79">
        <f>VLOOKUP($B$1,数据整理1!$D$20:$R$26,$I$2,0)*$B79</f>
        <v>75</v>
      </c>
      <c r="AN79">
        <f>VLOOKUP($B$1,数据整理1!$D$20:$R$26,$J$2,0)*$B79</f>
        <v>75</v>
      </c>
      <c r="AO79">
        <f>VLOOKUP($B$1,数据整理1!$D$20:$R$26,$K$2,0)*$B79</f>
        <v>75</v>
      </c>
      <c r="AP79">
        <f>VLOOKUP($B$1,数据整理1!$D$20:$R$26,$L$2,0)*$B79</f>
        <v>75</v>
      </c>
      <c r="AQ79">
        <f>VLOOKUP($B$1,数据整理1!$D$20:$R$26,$M$2,0)*$B79</f>
        <v>75</v>
      </c>
      <c r="AR79">
        <f>VLOOKUP($B$1,数据整理1!$D$20:$R$26,$N$2,0)*$B79</f>
        <v>3000</v>
      </c>
      <c r="AS79">
        <f>VLOOKUP($B$1,数据整理1!$D$20:$R$26,$O$2,0)*$B79</f>
        <v>0</v>
      </c>
      <c r="AT79">
        <f>VLOOKUP($B$1,数据整理1!$D$20:$R$26,$P$2,0)*$B79</f>
        <v>354.75000000000006</v>
      </c>
      <c r="AU79">
        <f>VLOOKUP($B$1,数据整理1!$D$20:$R$26,$Q$2,0)*$B79</f>
        <v>354.75000000000006</v>
      </c>
    </row>
    <row r="80" spans="2:47" x14ac:dyDescent="0.2">
      <c r="B80">
        <v>76</v>
      </c>
      <c r="D80">
        <f>VLOOKUP($B$1,数据整理1!$D$4:$R$10,$D$2,0)*$B80</f>
        <v>31996</v>
      </c>
      <c r="E80">
        <f>VLOOKUP($B$1,数据整理1!$D$4:$R$10,$E$2,0)*$B80</f>
        <v>8816</v>
      </c>
      <c r="F80">
        <f>VLOOKUP($B$1,数据整理1!$D$4:$R$10,$F$2,0)*$B80</f>
        <v>4788</v>
      </c>
      <c r="G80">
        <f>VLOOKUP($B$1,数据整理1!$D$4:$R$10,$G$2,0)*$B80</f>
        <v>3192</v>
      </c>
      <c r="H80">
        <f>VLOOKUP($B$1,数据整理1!$D$4:$R$10,$H$2,0)*$B80</f>
        <v>76</v>
      </c>
      <c r="I80">
        <f>VLOOKUP($B$1,数据整理1!$D$4:$R$10,$I$2,0)*$B80</f>
        <v>76</v>
      </c>
      <c r="J80">
        <f>VLOOKUP($B$1,数据整理1!$D$4:$R$10,$J$2,0)*$B80</f>
        <v>76</v>
      </c>
      <c r="K80">
        <f>VLOOKUP($B$1,数据整理1!$D$4:$R$10,$K$2,0)*$B80</f>
        <v>76</v>
      </c>
      <c r="L80">
        <f>VLOOKUP($B$1,数据整理1!$D$4:$R$10,$L$2,0)*$B80</f>
        <v>76</v>
      </c>
      <c r="M80">
        <f>VLOOKUP($B$1,数据整理1!$D$4:$R$10,$M$2,0)*$B80</f>
        <v>76</v>
      </c>
      <c r="N80">
        <f>VLOOKUP($B$1,数据整理1!$D$4:$R$10,$N$2,0)*$B80</f>
        <v>7600</v>
      </c>
      <c r="O80">
        <f>VLOOKUP($B$1,数据整理1!$D$4:$R$10,$O$2,0)*$B80</f>
        <v>0</v>
      </c>
      <c r="P80">
        <f>VLOOKUP($B$1,数据整理1!$D$4:$R$10,$P$2,0)*$B80</f>
        <v>359.48</v>
      </c>
      <c r="Q80">
        <f>VLOOKUP($B$1,数据整理1!$D$4:$R$10,$Q$2,0)*$B80</f>
        <v>359.48</v>
      </c>
      <c r="S80">
        <f>VLOOKUP($B$1,数据整理1!$D$12:$R$18,$D$2,0)*$B80</f>
        <v>28728</v>
      </c>
      <c r="T80">
        <f>VLOOKUP($B$1,数据整理1!$D$12:$R$18,$E$2,0)*$B80</f>
        <v>9196</v>
      </c>
      <c r="U80">
        <f>VLOOKUP($B$1,数据整理1!$D$12:$R$18,$F$2,0)*$B80</f>
        <v>3800</v>
      </c>
      <c r="V80">
        <f>VLOOKUP($B$1,数据整理1!$D$12:$R$18,$G$2,0)*$B80</f>
        <v>2584</v>
      </c>
      <c r="W80">
        <f>VLOOKUP($B$1,数据整理1!$D$12:$R$18,$H$2,0)*$B80</f>
        <v>76</v>
      </c>
      <c r="X80">
        <f>VLOOKUP($B$1,数据整理1!$D$12:$R$18,$I$2,0)*$B80</f>
        <v>76</v>
      </c>
      <c r="Y80">
        <f>VLOOKUP($B$1,数据整理1!$D$12:$R$18,$J$2,0)*$B80</f>
        <v>76</v>
      </c>
      <c r="Z80">
        <f>VLOOKUP($B$1,数据整理1!$D$12:$R$18,$K$2,0)*$B80</f>
        <v>76</v>
      </c>
      <c r="AA80">
        <f>VLOOKUP($B$1,数据整理1!$D$12:$R$18,$L$2,0)*$B80</f>
        <v>76</v>
      </c>
      <c r="AB80">
        <f>VLOOKUP($B$1,数据整理1!$D$12:$R$18,$M$2,0)*$B80</f>
        <v>76</v>
      </c>
      <c r="AC80">
        <f>VLOOKUP($B$1,数据整理1!$D$12:$R$18,$N$2,0)*$B80</f>
        <v>6080</v>
      </c>
      <c r="AD80">
        <f>VLOOKUP($B$1,数据整理1!$D$12:$R$18,$O$2,0)*$B80</f>
        <v>0</v>
      </c>
      <c r="AE80">
        <f>VLOOKUP($B$1,数据整理1!$D$12:$R$18,$P$2,0)*$B80</f>
        <v>359.48</v>
      </c>
      <c r="AF80">
        <f>VLOOKUP($B$1,数据整理1!$D$12:$R$18,$Q$2,0)*$B80</f>
        <v>359.48</v>
      </c>
      <c r="AH80">
        <f>VLOOKUP($B$1,数据整理1!$D$20:$R$26,$D$2,0)*$B80</f>
        <v>25566.399999999998</v>
      </c>
      <c r="AI80">
        <f>VLOOKUP($B$1,数据整理1!$D$20:$R$26,$E$2,0)*$B80</f>
        <v>9747</v>
      </c>
      <c r="AJ80">
        <f>VLOOKUP($B$1,数据整理1!$D$20:$R$26,$F$2,0)*$B80</f>
        <v>2317.2399999999998</v>
      </c>
      <c r="AK80">
        <f>VLOOKUP($B$1,数据整理1!$D$20:$R$26,$G$2,0)*$B80</f>
        <v>3435.96</v>
      </c>
      <c r="AL80">
        <f>VLOOKUP($B$1,数据整理1!$D$20:$R$26,$H$2,0)*$B80</f>
        <v>76</v>
      </c>
      <c r="AM80">
        <f>VLOOKUP($B$1,数据整理1!$D$20:$R$26,$I$2,0)*$B80</f>
        <v>76</v>
      </c>
      <c r="AN80">
        <f>VLOOKUP($B$1,数据整理1!$D$20:$R$26,$J$2,0)*$B80</f>
        <v>76</v>
      </c>
      <c r="AO80">
        <f>VLOOKUP($B$1,数据整理1!$D$20:$R$26,$K$2,0)*$B80</f>
        <v>76</v>
      </c>
      <c r="AP80">
        <f>VLOOKUP($B$1,数据整理1!$D$20:$R$26,$L$2,0)*$B80</f>
        <v>76</v>
      </c>
      <c r="AQ80">
        <f>VLOOKUP($B$1,数据整理1!$D$20:$R$26,$M$2,0)*$B80</f>
        <v>76</v>
      </c>
      <c r="AR80">
        <f>VLOOKUP($B$1,数据整理1!$D$20:$R$26,$N$2,0)*$B80</f>
        <v>3040</v>
      </c>
      <c r="AS80">
        <f>VLOOKUP($B$1,数据整理1!$D$20:$R$26,$O$2,0)*$B80</f>
        <v>0</v>
      </c>
      <c r="AT80">
        <f>VLOOKUP($B$1,数据整理1!$D$20:$R$26,$P$2,0)*$B80</f>
        <v>359.48</v>
      </c>
      <c r="AU80">
        <f>VLOOKUP($B$1,数据整理1!$D$20:$R$26,$Q$2,0)*$B80</f>
        <v>359.48</v>
      </c>
    </row>
    <row r="81" spans="2:47" x14ac:dyDescent="0.2">
      <c r="B81">
        <v>77</v>
      </c>
      <c r="D81">
        <f>VLOOKUP($B$1,数据整理1!$D$4:$R$10,$D$2,0)*$B81</f>
        <v>32417</v>
      </c>
      <c r="E81">
        <f>VLOOKUP($B$1,数据整理1!$D$4:$R$10,$E$2,0)*$B81</f>
        <v>8932</v>
      </c>
      <c r="F81">
        <f>VLOOKUP($B$1,数据整理1!$D$4:$R$10,$F$2,0)*$B81</f>
        <v>4851</v>
      </c>
      <c r="G81">
        <f>VLOOKUP($B$1,数据整理1!$D$4:$R$10,$G$2,0)*$B81</f>
        <v>3234</v>
      </c>
      <c r="H81">
        <f>VLOOKUP($B$1,数据整理1!$D$4:$R$10,$H$2,0)*$B81</f>
        <v>77</v>
      </c>
      <c r="I81">
        <f>VLOOKUP($B$1,数据整理1!$D$4:$R$10,$I$2,0)*$B81</f>
        <v>77</v>
      </c>
      <c r="J81">
        <f>VLOOKUP($B$1,数据整理1!$D$4:$R$10,$J$2,0)*$B81</f>
        <v>77</v>
      </c>
      <c r="K81">
        <f>VLOOKUP($B$1,数据整理1!$D$4:$R$10,$K$2,0)*$B81</f>
        <v>77</v>
      </c>
      <c r="L81">
        <f>VLOOKUP($B$1,数据整理1!$D$4:$R$10,$L$2,0)*$B81</f>
        <v>77</v>
      </c>
      <c r="M81">
        <f>VLOOKUP($B$1,数据整理1!$D$4:$R$10,$M$2,0)*$B81</f>
        <v>77</v>
      </c>
      <c r="N81">
        <f>VLOOKUP($B$1,数据整理1!$D$4:$R$10,$N$2,0)*$B81</f>
        <v>7700</v>
      </c>
      <c r="O81">
        <f>VLOOKUP($B$1,数据整理1!$D$4:$R$10,$O$2,0)*$B81</f>
        <v>0</v>
      </c>
      <c r="P81">
        <f>VLOOKUP($B$1,数据整理1!$D$4:$R$10,$P$2,0)*$B81</f>
        <v>364.21000000000004</v>
      </c>
      <c r="Q81">
        <f>VLOOKUP($B$1,数据整理1!$D$4:$R$10,$Q$2,0)*$B81</f>
        <v>364.21000000000004</v>
      </c>
      <c r="S81">
        <f>VLOOKUP($B$1,数据整理1!$D$12:$R$18,$D$2,0)*$B81</f>
        <v>29106</v>
      </c>
      <c r="T81">
        <f>VLOOKUP($B$1,数据整理1!$D$12:$R$18,$E$2,0)*$B81</f>
        <v>9317</v>
      </c>
      <c r="U81">
        <f>VLOOKUP($B$1,数据整理1!$D$12:$R$18,$F$2,0)*$B81</f>
        <v>3850</v>
      </c>
      <c r="V81">
        <f>VLOOKUP($B$1,数据整理1!$D$12:$R$18,$G$2,0)*$B81</f>
        <v>2618</v>
      </c>
      <c r="W81">
        <f>VLOOKUP($B$1,数据整理1!$D$12:$R$18,$H$2,0)*$B81</f>
        <v>77</v>
      </c>
      <c r="X81">
        <f>VLOOKUP($B$1,数据整理1!$D$12:$R$18,$I$2,0)*$B81</f>
        <v>77</v>
      </c>
      <c r="Y81">
        <f>VLOOKUP($B$1,数据整理1!$D$12:$R$18,$J$2,0)*$B81</f>
        <v>77</v>
      </c>
      <c r="Z81">
        <f>VLOOKUP($B$1,数据整理1!$D$12:$R$18,$K$2,0)*$B81</f>
        <v>77</v>
      </c>
      <c r="AA81">
        <f>VLOOKUP($B$1,数据整理1!$D$12:$R$18,$L$2,0)*$B81</f>
        <v>77</v>
      </c>
      <c r="AB81">
        <f>VLOOKUP($B$1,数据整理1!$D$12:$R$18,$M$2,0)*$B81</f>
        <v>77</v>
      </c>
      <c r="AC81">
        <f>VLOOKUP($B$1,数据整理1!$D$12:$R$18,$N$2,0)*$B81</f>
        <v>6160</v>
      </c>
      <c r="AD81">
        <f>VLOOKUP($B$1,数据整理1!$D$12:$R$18,$O$2,0)*$B81</f>
        <v>0</v>
      </c>
      <c r="AE81">
        <f>VLOOKUP($B$1,数据整理1!$D$12:$R$18,$P$2,0)*$B81</f>
        <v>364.21000000000004</v>
      </c>
      <c r="AF81">
        <f>VLOOKUP($B$1,数据整理1!$D$12:$R$18,$Q$2,0)*$B81</f>
        <v>364.21000000000004</v>
      </c>
      <c r="AH81">
        <f>VLOOKUP($B$1,数据整理1!$D$20:$R$26,$D$2,0)*$B81</f>
        <v>25902.799999999999</v>
      </c>
      <c r="AI81">
        <f>VLOOKUP($B$1,数据整理1!$D$20:$R$26,$E$2,0)*$B81</f>
        <v>9875.25</v>
      </c>
      <c r="AJ81">
        <f>VLOOKUP($B$1,数据整理1!$D$20:$R$26,$F$2,0)*$B81</f>
        <v>2347.73</v>
      </c>
      <c r="AK81">
        <f>VLOOKUP($B$1,数据整理1!$D$20:$R$26,$G$2,0)*$B81</f>
        <v>3481.17</v>
      </c>
      <c r="AL81">
        <f>VLOOKUP($B$1,数据整理1!$D$20:$R$26,$H$2,0)*$B81</f>
        <v>77</v>
      </c>
      <c r="AM81">
        <f>VLOOKUP($B$1,数据整理1!$D$20:$R$26,$I$2,0)*$B81</f>
        <v>77</v>
      </c>
      <c r="AN81">
        <f>VLOOKUP($B$1,数据整理1!$D$20:$R$26,$J$2,0)*$B81</f>
        <v>77</v>
      </c>
      <c r="AO81">
        <f>VLOOKUP($B$1,数据整理1!$D$20:$R$26,$K$2,0)*$B81</f>
        <v>77</v>
      </c>
      <c r="AP81">
        <f>VLOOKUP($B$1,数据整理1!$D$20:$R$26,$L$2,0)*$B81</f>
        <v>77</v>
      </c>
      <c r="AQ81">
        <f>VLOOKUP($B$1,数据整理1!$D$20:$R$26,$M$2,0)*$B81</f>
        <v>77</v>
      </c>
      <c r="AR81">
        <f>VLOOKUP($B$1,数据整理1!$D$20:$R$26,$N$2,0)*$B81</f>
        <v>3080</v>
      </c>
      <c r="AS81">
        <f>VLOOKUP($B$1,数据整理1!$D$20:$R$26,$O$2,0)*$B81</f>
        <v>0</v>
      </c>
      <c r="AT81">
        <f>VLOOKUP($B$1,数据整理1!$D$20:$R$26,$P$2,0)*$B81</f>
        <v>364.21000000000004</v>
      </c>
      <c r="AU81">
        <f>VLOOKUP($B$1,数据整理1!$D$20:$R$26,$Q$2,0)*$B81</f>
        <v>364.21000000000004</v>
      </c>
    </row>
    <row r="82" spans="2:47" x14ac:dyDescent="0.2">
      <c r="B82">
        <v>78</v>
      </c>
      <c r="D82">
        <f>VLOOKUP($B$1,数据整理1!$D$4:$R$10,$D$2,0)*$B82</f>
        <v>32838</v>
      </c>
      <c r="E82">
        <f>VLOOKUP($B$1,数据整理1!$D$4:$R$10,$E$2,0)*$B82</f>
        <v>9048</v>
      </c>
      <c r="F82">
        <f>VLOOKUP($B$1,数据整理1!$D$4:$R$10,$F$2,0)*$B82</f>
        <v>4914</v>
      </c>
      <c r="G82">
        <f>VLOOKUP($B$1,数据整理1!$D$4:$R$10,$G$2,0)*$B82</f>
        <v>3276</v>
      </c>
      <c r="H82">
        <f>VLOOKUP($B$1,数据整理1!$D$4:$R$10,$H$2,0)*$B82</f>
        <v>78</v>
      </c>
      <c r="I82">
        <f>VLOOKUP($B$1,数据整理1!$D$4:$R$10,$I$2,0)*$B82</f>
        <v>78</v>
      </c>
      <c r="J82">
        <f>VLOOKUP($B$1,数据整理1!$D$4:$R$10,$J$2,0)*$B82</f>
        <v>78</v>
      </c>
      <c r="K82">
        <f>VLOOKUP($B$1,数据整理1!$D$4:$R$10,$K$2,0)*$B82</f>
        <v>78</v>
      </c>
      <c r="L82">
        <f>VLOOKUP($B$1,数据整理1!$D$4:$R$10,$L$2,0)*$B82</f>
        <v>78</v>
      </c>
      <c r="M82">
        <f>VLOOKUP($B$1,数据整理1!$D$4:$R$10,$M$2,0)*$B82</f>
        <v>78</v>
      </c>
      <c r="N82">
        <f>VLOOKUP($B$1,数据整理1!$D$4:$R$10,$N$2,0)*$B82</f>
        <v>7800</v>
      </c>
      <c r="O82">
        <f>VLOOKUP($B$1,数据整理1!$D$4:$R$10,$O$2,0)*$B82</f>
        <v>0</v>
      </c>
      <c r="P82">
        <f>VLOOKUP($B$1,数据整理1!$D$4:$R$10,$P$2,0)*$B82</f>
        <v>368.94000000000005</v>
      </c>
      <c r="Q82">
        <f>VLOOKUP($B$1,数据整理1!$D$4:$R$10,$Q$2,0)*$B82</f>
        <v>368.94000000000005</v>
      </c>
      <c r="S82">
        <f>VLOOKUP($B$1,数据整理1!$D$12:$R$18,$D$2,0)*$B82</f>
        <v>29484</v>
      </c>
      <c r="T82">
        <f>VLOOKUP($B$1,数据整理1!$D$12:$R$18,$E$2,0)*$B82</f>
        <v>9438</v>
      </c>
      <c r="U82">
        <f>VLOOKUP($B$1,数据整理1!$D$12:$R$18,$F$2,0)*$B82</f>
        <v>3900</v>
      </c>
      <c r="V82">
        <f>VLOOKUP($B$1,数据整理1!$D$12:$R$18,$G$2,0)*$B82</f>
        <v>2652</v>
      </c>
      <c r="W82">
        <f>VLOOKUP($B$1,数据整理1!$D$12:$R$18,$H$2,0)*$B82</f>
        <v>78</v>
      </c>
      <c r="X82">
        <f>VLOOKUP($B$1,数据整理1!$D$12:$R$18,$I$2,0)*$B82</f>
        <v>78</v>
      </c>
      <c r="Y82">
        <f>VLOOKUP($B$1,数据整理1!$D$12:$R$18,$J$2,0)*$B82</f>
        <v>78</v>
      </c>
      <c r="Z82">
        <f>VLOOKUP($B$1,数据整理1!$D$12:$R$18,$K$2,0)*$B82</f>
        <v>78</v>
      </c>
      <c r="AA82">
        <f>VLOOKUP($B$1,数据整理1!$D$12:$R$18,$L$2,0)*$B82</f>
        <v>78</v>
      </c>
      <c r="AB82">
        <f>VLOOKUP($B$1,数据整理1!$D$12:$R$18,$M$2,0)*$B82</f>
        <v>78</v>
      </c>
      <c r="AC82">
        <f>VLOOKUP($B$1,数据整理1!$D$12:$R$18,$N$2,0)*$B82</f>
        <v>6240</v>
      </c>
      <c r="AD82">
        <f>VLOOKUP($B$1,数据整理1!$D$12:$R$18,$O$2,0)*$B82</f>
        <v>0</v>
      </c>
      <c r="AE82">
        <f>VLOOKUP($B$1,数据整理1!$D$12:$R$18,$P$2,0)*$B82</f>
        <v>368.94000000000005</v>
      </c>
      <c r="AF82">
        <f>VLOOKUP($B$1,数据整理1!$D$12:$R$18,$Q$2,0)*$B82</f>
        <v>368.94000000000005</v>
      </c>
      <c r="AH82">
        <f>VLOOKUP($B$1,数据整理1!$D$20:$R$26,$D$2,0)*$B82</f>
        <v>26239.199999999997</v>
      </c>
      <c r="AI82">
        <f>VLOOKUP($B$1,数据整理1!$D$20:$R$26,$E$2,0)*$B82</f>
        <v>10003.5</v>
      </c>
      <c r="AJ82">
        <f>VLOOKUP($B$1,数据整理1!$D$20:$R$26,$F$2,0)*$B82</f>
        <v>2378.2199999999998</v>
      </c>
      <c r="AK82">
        <f>VLOOKUP($B$1,数据整理1!$D$20:$R$26,$G$2,0)*$B82</f>
        <v>3526.38</v>
      </c>
      <c r="AL82">
        <f>VLOOKUP($B$1,数据整理1!$D$20:$R$26,$H$2,0)*$B82</f>
        <v>78</v>
      </c>
      <c r="AM82">
        <f>VLOOKUP($B$1,数据整理1!$D$20:$R$26,$I$2,0)*$B82</f>
        <v>78</v>
      </c>
      <c r="AN82">
        <f>VLOOKUP($B$1,数据整理1!$D$20:$R$26,$J$2,0)*$B82</f>
        <v>78</v>
      </c>
      <c r="AO82">
        <f>VLOOKUP($B$1,数据整理1!$D$20:$R$26,$K$2,0)*$B82</f>
        <v>78</v>
      </c>
      <c r="AP82">
        <f>VLOOKUP($B$1,数据整理1!$D$20:$R$26,$L$2,0)*$B82</f>
        <v>78</v>
      </c>
      <c r="AQ82">
        <f>VLOOKUP($B$1,数据整理1!$D$20:$R$26,$M$2,0)*$B82</f>
        <v>78</v>
      </c>
      <c r="AR82">
        <f>VLOOKUP($B$1,数据整理1!$D$20:$R$26,$N$2,0)*$B82</f>
        <v>3120</v>
      </c>
      <c r="AS82">
        <f>VLOOKUP($B$1,数据整理1!$D$20:$R$26,$O$2,0)*$B82</f>
        <v>0</v>
      </c>
      <c r="AT82">
        <f>VLOOKUP($B$1,数据整理1!$D$20:$R$26,$P$2,0)*$B82</f>
        <v>368.94000000000005</v>
      </c>
      <c r="AU82">
        <f>VLOOKUP($B$1,数据整理1!$D$20:$R$26,$Q$2,0)*$B82</f>
        <v>368.94000000000005</v>
      </c>
    </row>
    <row r="83" spans="2:47" x14ac:dyDescent="0.2">
      <c r="B83">
        <v>79</v>
      </c>
      <c r="D83">
        <f>VLOOKUP($B$1,数据整理1!$D$4:$R$10,$D$2,0)*$B83</f>
        <v>33259</v>
      </c>
      <c r="E83">
        <f>VLOOKUP($B$1,数据整理1!$D$4:$R$10,$E$2,0)*$B83</f>
        <v>9164</v>
      </c>
      <c r="F83">
        <f>VLOOKUP($B$1,数据整理1!$D$4:$R$10,$F$2,0)*$B83</f>
        <v>4977</v>
      </c>
      <c r="G83">
        <f>VLOOKUP($B$1,数据整理1!$D$4:$R$10,$G$2,0)*$B83</f>
        <v>3318</v>
      </c>
      <c r="H83">
        <f>VLOOKUP($B$1,数据整理1!$D$4:$R$10,$H$2,0)*$B83</f>
        <v>79</v>
      </c>
      <c r="I83">
        <f>VLOOKUP($B$1,数据整理1!$D$4:$R$10,$I$2,0)*$B83</f>
        <v>79</v>
      </c>
      <c r="J83">
        <f>VLOOKUP($B$1,数据整理1!$D$4:$R$10,$J$2,0)*$B83</f>
        <v>79</v>
      </c>
      <c r="K83">
        <f>VLOOKUP($B$1,数据整理1!$D$4:$R$10,$K$2,0)*$B83</f>
        <v>79</v>
      </c>
      <c r="L83">
        <f>VLOOKUP($B$1,数据整理1!$D$4:$R$10,$L$2,0)*$B83</f>
        <v>79</v>
      </c>
      <c r="M83">
        <f>VLOOKUP($B$1,数据整理1!$D$4:$R$10,$M$2,0)*$B83</f>
        <v>79</v>
      </c>
      <c r="N83">
        <f>VLOOKUP($B$1,数据整理1!$D$4:$R$10,$N$2,0)*$B83</f>
        <v>7900</v>
      </c>
      <c r="O83">
        <f>VLOOKUP($B$1,数据整理1!$D$4:$R$10,$O$2,0)*$B83</f>
        <v>0</v>
      </c>
      <c r="P83">
        <f>VLOOKUP($B$1,数据整理1!$D$4:$R$10,$P$2,0)*$B83</f>
        <v>373.67</v>
      </c>
      <c r="Q83">
        <f>VLOOKUP($B$1,数据整理1!$D$4:$R$10,$Q$2,0)*$B83</f>
        <v>373.67</v>
      </c>
      <c r="S83">
        <f>VLOOKUP($B$1,数据整理1!$D$12:$R$18,$D$2,0)*$B83</f>
        <v>29862</v>
      </c>
      <c r="T83">
        <f>VLOOKUP($B$1,数据整理1!$D$12:$R$18,$E$2,0)*$B83</f>
        <v>9559</v>
      </c>
      <c r="U83">
        <f>VLOOKUP($B$1,数据整理1!$D$12:$R$18,$F$2,0)*$B83</f>
        <v>3950</v>
      </c>
      <c r="V83">
        <f>VLOOKUP($B$1,数据整理1!$D$12:$R$18,$G$2,0)*$B83</f>
        <v>2686</v>
      </c>
      <c r="W83">
        <f>VLOOKUP($B$1,数据整理1!$D$12:$R$18,$H$2,0)*$B83</f>
        <v>79</v>
      </c>
      <c r="X83">
        <f>VLOOKUP($B$1,数据整理1!$D$12:$R$18,$I$2,0)*$B83</f>
        <v>79</v>
      </c>
      <c r="Y83">
        <f>VLOOKUP($B$1,数据整理1!$D$12:$R$18,$J$2,0)*$B83</f>
        <v>79</v>
      </c>
      <c r="Z83">
        <f>VLOOKUP($B$1,数据整理1!$D$12:$R$18,$K$2,0)*$B83</f>
        <v>79</v>
      </c>
      <c r="AA83">
        <f>VLOOKUP($B$1,数据整理1!$D$12:$R$18,$L$2,0)*$B83</f>
        <v>79</v>
      </c>
      <c r="AB83">
        <f>VLOOKUP($B$1,数据整理1!$D$12:$R$18,$M$2,0)*$B83</f>
        <v>79</v>
      </c>
      <c r="AC83">
        <f>VLOOKUP($B$1,数据整理1!$D$12:$R$18,$N$2,0)*$B83</f>
        <v>6320</v>
      </c>
      <c r="AD83">
        <f>VLOOKUP($B$1,数据整理1!$D$12:$R$18,$O$2,0)*$B83</f>
        <v>0</v>
      </c>
      <c r="AE83">
        <f>VLOOKUP($B$1,数据整理1!$D$12:$R$18,$P$2,0)*$B83</f>
        <v>373.67</v>
      </c>
      <c r="AF83">
        <f>VLOOKUP($B$1,数据整理1!$D$12:$R$18,$Q$2,0)*$B83</f>
        <v>373.67</v>
      </c>
      <c r="AH83">
        <f>VLOOKUP($B$1,数据整理1!$D$20:$R$26,$D$2,0)*$B83</f>
        <v>26575.599999999999</v>
      </c>
      <c r="AI83">
        <f>VLOOKUP($B$1,数据整理1!$D$20:$R$26,$E$2,0)*$B83</f>
        <v>10131.75</v>
      </c>
      <c r="AJ83">
        <f>VLOOKUP($B$1,数据整理1!$D$20:$R$26,$F$2,0)*$B83</f>
        <v>2408.71</v>
      </c>
      <c r="AK83">
        <f>VLOOKUP($B$1,数据整理1!$D$20:$R$26,$G$2,0)*$B83</f>
        <v>3571.59</v>
      </c>
      <c r="AL83">
        <f>VLOOKUP($B$1,数据整理1!$D$20:$R$26,$H$2,0)*$B83</f>
        <v>79</v>
      </c>
      <c r="AM83">
        <f>VLOOKUP($B$1,数据整理1!$D$20:$R$26,$I$2,0)*$B83</f>
        <v>79</v>
      </c>
      <c r="AN83">
        <f>VLOOKUP($B$1,数据整理1!$D$20:$R$26,$J$2,0)*$B83</f>
        <v>79</v>
      </c>
      <c r="AO83">
        <f>VLOOKUP($B$1,数据整理1!$D$20:$R$26,$K$2,0)*$B83</f>
        <v>79</v>
      </c>
      <c r="AP83">
        <f>VLOOKUP($B$1,数据整理1!$D$20:$R$26,$L$2,0)*$B83</f>
        <v>79</v>
      </c>
      <c r="AQ83">
        <f>VLOOKUP($B$1,数据整理1!$D$20:$R$26,$M$2,0)*$B83</f>
        <v>79</v>
      </c>
      <c r="AR83">
        <f>VLOOKUP($B$1,数据整理1!$D$20:$R$26,$N$2,0)*$B83</f>
        <v>3160</v>
      </c>
      <c r="AS83">
        <f>VLOOKUP($B$1,数据整理1!$D$20:$R$26,$O$2,0)*$B83</f>
        <v>0</v>
      </c>
      <c r="AT83">
        <f>VLOOKUP($B$1,数据整理1!$D$20:$R$26,$P$2,0)*$B83</f>
        <v>373.67</v>
      </c>
      <c r="AU83">
        <f>VLOOKUP($B$1,数据整理1!$D$20:$R$26,$Q$2,0)*$B83</f>
        <v>373.67</v>
      </c>
    </row>
    <row r="84" spans="2:47" x14ac:dyDescent="0.2">
      <c r="B84">
        <v>80</v>
      </c>
      <c r="D84">
        <f>VLOOKUP($B$1,数据整理1!$D$4:$R$10,$D$2,0)*$B84</f>
        <v>33680</v>
      </c>
      <c r="E84">
        <f>VLOOKUP($B$1,数据整理1!$D$4:$R$10,$E$2,0)*$B84</f>
        <v>9280</v>
      </c>
      <c r="F84">
        <f>VLOOKUP($B$1,数据整理1!$D$4:$R$10,$F$2,0)*$B84</f>
        <v>5040</v>
      </c>
      <c r="G84">
        <f>VLOOKUP($B$1,数据整理1!$D$4:$R$10,$G$2,0)*$B84</f>
        <v>3360</v>
      </c>
      <c r="H84">
        <f>VLOOKUP($B$1,数据整理1!$D$4:$R$10,$H$2,0)*$B84</f>
        <v>80</v>
      </c>
      <c r="I84">
        <f>VLOOKUP($B$1,数据整理1!$D$4:$R$10,$I$2,0)*$B84</f>
        <v>80</v>
      </c>
      <c r="J84">
        <f>VLOOKUP($B$1,数据整理1!$D$4:$R$10,$J$2,0)*$B84</f>
        <v>80</v>
      </c>
      <c r="K84">
        <f>VLOOKUP($B$1,数据整理1!$D$4:$R$10,$K$2,0)*$B84</f>
        <v>80</v>
      </c>
      <c r="L84">
        <f>VLOOKUP($B$1,数据整理1!$D$4:$R$10,$L$2,0)*$B84</f>
        <v>80</v>
      </c>
      <c r="M84">
        <f>VLOOKUP($B$1,数据整理1!$D$4:$R$10,$M$2,0)*$B84</f>
        <v>80</v>
      </c>
      <c r="N84">
        <f>VLOOKUP($B$1,数据整理1!$D$4:$R$10,$N$2,0)*$B84</f>
        <v>8000</v>
      </c>
      <c r="O84">
        <f>VLOOKUP($B$1,数据整理1!$D$4:$R$10,$O$2,0)*$B84</f>
        <v>0</v>
      </c>
      <c r="P84">
        <f>VLOOKUP($B$1,数据整理1!$D$4:$R$10,$P$2,0)*$B84</f>
        <v>378.40000000000003</v>
      </c>
      <c r="Q84">
        <f>VLOOKUP($B$1,数据整理1!$D$4:$R$10,$Q$2,0)*$B84</f>
        <v>378.40000000000003</v>
      </c>
      <c r="S84">
        <f>VLOOKUP($B$1,数据整理1!$D$12:$R$18,$D$2,0)*$B84</f>
        <v>30240</v>
      </c>
      <c r="T84">
        <f>VLOOKUP($B$1,数据整理1!$D$12:$R$18,$E$2,0)*$B84</f>
        <v>9680</v>
      </c>
      <c r="U84">
        <f>VLOOKUP($B$1,数据整理1!$D$12:$R$18,$F$2,0)*$B84</f>
        <v>4000</v>
      </c>
      <c r="V84">
        <f>VLOOKUP($B$1,数据整理1!$D$12:$R$18,$G$2,0)*$B84</f>
        <v>2720</v>
      </c>
      <c r="W84">
        <f>VLOOKUP($B$1,数据整理1!$D$12:$R$18,$H$2,0)*$B84</f>
        <v>80</v>
      </c>
      <c r="X84">
        <f>VLOOKUP($B$1,数据整理1!$D$12:$R$18,$I$2,0)*$B84</f>
        <v>80</v>
      </c>
      <c r="Y84">
        <f>VLOOKUP($B$1,数据整理1!$D$12:$R$18,$J$2,0)*$B84</f>
        <v>80</v>
      </c>
      <c r="Z84">
        <f>VLOOKUP($B$1,数据整理1!$D$12:$R$18,$K$2,0)*$B84</f>
        <v>80</v>
      </c>
      <c r="AA84">
        <f>VLOOKUP($B$1,数据整理1!$D$12:$R$18,$L$2,0)*$B84</f>
        <v>80</v>
      </c>
      <c r="AB84">
        <f>VLOOKUP($B$1,数据整理1!$D$12:$R$18,$M$2,0)*$B84</f>
        <v>80</v>
      </c>
      <c r="AC84">
        <f>VLOOKUP($B$1,数据整理1!$D$12:$R$18,$N$2,0)*$B84</f>
        <v>6400</v>
      </c>
      <c r="AD84">
        <f>VLOOKUP($B$1,数据整理1!$D$12:$R$18,$O$2,0)*$B84</f>
        <v>0</v>
      </c>
      <c r="AE84">
        <f>VLOOKUP($B$1,数据整理1!$D$12:$R$18,$P$2,0)*$B84</f>
        <v>378.40000000000003</v>
      </c>
      <c r="AF84">
        <f>VLOOKUP($B$1,数据整理1!$D$12:$R$18,$Q$2,0)*$B84</f>
        <v>378.40000000000003</v>
      </c>
      <c r="AH84">
        <f>VLOOKUP($B$1,数据整理1!$D$20:$R$26,$D$2,0)*$B84</f>
        <v>26912</v>
      </c>
      <c r="AI84">
        <f>VLOOKUP($B$1,数据整理1!$D$20:$R$26,$E$2,0)*$B84</f>
        <v>10260</v>
      </c>
      <c r="AJ84">
        <f>VLOOKUP($B$1,数据整理1!$D$20:$R$26,$F$2,0)*$B84</f>
        <v>2439.1999999999998</v>
      </c>
      <c r="AK84">
        <f>VLOOKUP($B$1,数据整理1!$D$20:$R$26,$G$2,0)*$B84</f>
        <v>3616.8</v>
      </c>
      <c r="AL84">
        <f>VLOOKUP($B$1,数据整理1!$D$20:$R$26,$H$2,0)*$B84</f>
        <v>80</v>
      </c>
      <c r="AM84">
        <f>VLOOKUP($B$1,数据整理1!$D$20:$R$26,$I$2,0)*$B84</f>
        <v>80</v>
      </c>
      <c r="AN84">
        <f>VLOOKUP($B$1,数据整理1!$D$20:$R$26,$J$2,0)*$B84</f>
        <v>80</v>
      </c>
      <c r="AO84">
        <f>VLOOKUP($B$1,数据整理1!$D$20:$R$26,$K$2,0)*$B84</f>
        <v>80</v>
      </c>
      <c r="AP84">
        <f>VLOOKUP($B$1,数据整理1!$D$20:$R$26,$L$2,0)*$B84</f>
        <v>80</v>
      </c>
      <c r="AQ84">
        <f>VLOOKUP($B$1,数据整理1!$D$20:$R$26,$M$2,0)*$B84</f>
        <v>80</v>
      </c>
      <c r="AR84">
        <f>VLOOKUP($B$1,数据整理1!$D$20:$R$26,$N$2,0)*$B84</f>
        <v>3200</v>
      </c>
      <c r="AS84">
        <f>VLOOKUP($B$1,数据整理1!$D$20:$R$26,$O$2,0)*$B84</f>
        <v>0</v>
      </c>
      <c r="AT84">
        <f>VLOOKUP($B$1,数据整理1!$D$20:$R$26,$P$2,0)*$B84</f>
        <v>378.40000000000003</v>
      </c>
      <c r="AU84">
        <f>VLOOKUP($B$1,数据整理1!$D$20:$R$26,$Q$2,0)*$B84</f>
        <v>378.40000000000003</v>
      </c>
    </row>
    <row r="85" spans="2:47" x14ac:dyDescent="0.2">
      <c r="B85">
        <v>81</v>
      </c>
      <c r="D85">
        <f>VLOOKUP($B$1,数据整理1!$D$4:$R$10,$D$2,0)*$B85</f>
        <v>34101</v>
      </c>
      <c r="E85">
        <f>VLOOKUP($B$1,数据整理1!$D$4:$R$10,$E$2,0)*$B85</f>
        <v>9396</v>
      </c>
      <c r="F85">
        <f>VLOOKUP($B$1,数据整理1!$D$4:$R$10,$F$2,0)*$B85</f>
        <v>5103</v>
      </c>
      <c r="G85">
        <f>VLOOKUP($B$1,数据整理1!$D$4:$R$10,$G$2,0)*$B85</f>
        <v>3402</v>
      </c>
      <c r="H85">
        <f>VLOOKUP($B$1,数据整理1!$D$4:$R$10,$H$2,0)*$B85</f>
        <v>81</v>
      </c>
      <c r="I85">
        <f>VLOOKUP($B$1,数据整理1!$D$4:$R$10,$I$2,0)*$B85</f>
        <v>81</v>
      </c>
      <c r="J85">
        <f>VLOOKUP($B$1,数据整理1!$D$4:$R$10,$J$2,0)*$B85</f>
        <v>81</v>
      </c>
      <c r="K85">
        <f>VLOOKUP($B$1,数据整理1!$D$4:$R$10,$K$2,0)*$B85</f>
        <v>81</v>
      </c>
      <c r="L85">
        <f>VLOOKUP($B$1,数据整理1!$D$4:$R$10,$L$2,0)*$B85</f>
        <v>81</v>
      </c>
      <c r="M85">
        <f>VLOOKUP($B$1,数据整理1!$D$4:$R$10,$M$2,0)*$B85</f>
        <v>81</v>
      </c>
      <c r="N85">
        <f>VLOOKUP($B$1,数据整理1!$D$4:$R$10,$N$2,0)*$B85</f>
        <v>8100</v>
      </c>
      <c r="O85">
        <f>VLOOKUP($B$1,数据整理1!$D$4:$R$10,$O$2,0)*$B85</f>
        <v>0</v>
      </c>
      <c r="P85">
        <f>VLOOKUP($B$1,数据整理1!$D$4:$R$10,$P$2,0)*$B85</f>
        <v>383.13000000000005</v>
      </c>
      <c r="Q85">
        <f>VLOOKUP($B$1,数据整理1!$D$4:$R$10,$Q$2,0)*$B85</f>
        <v>383.13000000000005</v>
      </c>
      <c r="S85">
        <f>VLOOKUP($B$1,数据整理1!$D$12:$R$18,$D$2,0)*$B85</f>
        <v>30618</v>
      </c>
      <c r="T85">
        <f>VLOOKUP($B$1,数据整理1!$D$12:$R$18,$E$2,0)*$B85</f>
        <v>9801</v>
      </c>
      <c r="U85">
        <f>VLOOKUP($B$1,数据整理1!$D$12:$R$18,$F$2,0)*$B85</f>
        <v>4050</v>
      </c>
      <c r="V85">
        <f>VLOOKUP($B$1,数据整理1!$D$12:$R$18,$G$2,0)*$B85</f>
        <v>2754</v>
      </c>
      <c r="W85">
        <f>VLOOKUP($B$1,数据整理1!$D$12:$R$18,$H$2,0)*$B85</f>
        <v>81</v>
      </c>
      <c r="X85">
        <f>VLOOKUP($B$1,数据整理1!$D$12:$R$18,$I$2,0)*$B85</f>
        <v>81</v>
      </c>
      <c r="Y85">
        <f>VLOOKUP($B$1,数据整理1!$D$12:$R$18,$J$2,0)*$B85</f>
        <v>81</v>
      </c>
      <c r="Z85">
        <f>VLOOKUP($B$1,数据整理1!$D$12:$R$18,$K$2,0)*$B85</f>
        <v>81</v>
      </c>
      <c r="AA85">
        <f>VLOOKUP($B$1,数据整理1!$D$12:$R$18,$L$2,0)*$B85</f>
        <v>81</v>
      </c>
      <c r="AB85">
        <f>VLOOKUP($B$1,数据整理1!$D$12:$R$18,$M$2,0)*$B85</f>
        <v>81</v>
      </c>
      <c r="AC85">
        <f>VLOOKUP($B$1,数据整理1!$D$12:$R$18,$N$2,0)*$B85</f>
        <v>6480</v>
      </c>
      <c r="AD85">
        <f>VLOOKUP($B$1,数据整理1!$D$12:$R$18,$O$2,0)*$B85</f>
        <v>0</v>
      </c>
      <c r="AE85">
        <f>VLOOKUP($B$1,数据整理1!$D$12:$R$18,$P$2,0)*$B85</f>
        <v>383.13000000000005</v>
      </c>
      <c r="AF85">
        <f>VLOOKUP($B$1,数据整理1!$D$12:$R$18,$Q$2,0)*$B85</f>
        <v>383.13000000000005</v>
      </c>
      <c r="AH85">
        <f>VLOOKUP($B$1,数据整理1!$D$20:$R$26,$D$2,0)*$B85</f>
        <v>27248.399999999998</v>
      </c>
      <c r="AI85">
        <f>VLOOKUP($B$1,数据整理1!$D$20:$R$26,$E$2,0)*$B85</f>
        <v>10388.25</v>
      </c>
      <c r="AJ85">
        <f>VLOOKUP($B$1,数据整理1!$D$20:$R$26,$F$2,0)*$B85</f>
        <v>2469.69</v>
      </c>
      <c r="AK85">
        <f>VLOOKUP($B$1,数据整理1!$D$20:$R$26,$G$2,0)*$B85</f>
        <v>3662.01</v>
      </c>
      <c r="AL85">
        <f>VLOOKUP($B$1,数据整理1!$D$20:$R$26,$H$2,0)*$B85</f>
        <v>81</v>
      </c>
      <c r="AM85">
        <f>VLOOKUP($B$1,数据整理1!$D$20:$R$26,$I$2,0)*$B85</f>
        <v>81</v>
      </c>
      <c r="AN85">
        <f>VLOOKUP($B$1,数据整理1!$D$20:$R$26,$J$2,0)*$B85</f>
        <v>81</v>
      </c>
      <c r="AO85">
        <f>VLOOKUP($B$1,数据整理1!$D$20:$R$26,$K$2,0)*$B85</f>
        <v>81</v>
      </c>
      <c r="AP85">
        <f>VLOOKUP($B$1,数据整理1!$D$20:$R$26,$L$2,0)*$B85</f>
        <v>81</v>
      </c>
      <c r="AQ85">
        <f>VLOOKUP($B$1,数据整理1!$D$20:$R$26,$M$2,0)*$B85</f>
        <v>81</v>
      </c>
      <c r="AR85">
        <f>VLOOKUP($B$1,数据整理1!$D$20:$R$26,$N$2,0)*$B85</f>
        <v>3240</v>
      </c>
      <c r="AS85">
        <f>VLOOKUP($B$1,数据整理1!$D$20:$R$26,$O$2,0)*$B85</f>
        <v>0</v>
      </c>
      <c r="AT85">
        <f>VLOOKUP($B$1,数据整理1!$D$20:$R$26,$P$2,0)*$B85</f>
        <v>383.13000000000005</v>
      </c>
      <c r="AU85">
        <f>VLOOKUP($B$1,数据整理1!$D$20:$R$26,$Q$2,0)*$B85</f>
        <v>383.13000000000005</v>
      </c>
    </row>
    <row r="86" spans="2:47" x14ac:dyDescent="0.2">
      <c r="B86">
        <v>82</v>
      </c>
      <c r="D86">
        <f>VLOOKUP($B$1,数据整理1!$D$4:$R$10,$D$2,0)*$B86</f>
        <v>34522</v>
      </c>
      <c r="E86">
        <f>VLOOKUP($B$1,数据整理1!$D$4:$R$10,$E$2,0)*$B86</f>
        <v>9512</v>
      </c>
      <c r="F86">
        <f>VLOOKUP($B$1,数据整理1!$D$4:$R$10,$F$2,0)*$B86</f>
        <v>5166</v>
      </c>
      <c r="G86">
        <f>VLOOKUP($B$1,数据整理1!$D$4:$R$10,$G$2,0)*$B86</f>
        <v>3444</v>
      </c>
      <c r="H86">
        <f>VLOOKUP($B$1,数据整理1!$D$4:$R$10,$H$2,0)*$B86</f>
        <v>82</v>
      </c>
      <c r="I86">
        <f>VLOOKUP($B$1,数据整理1!$D$4:$R$10,$I$2,0)*$B86</f>
        <v>82</v>
      </c>
      <c r="J86">
        <f>VLOOKUP($B$1,数据整理1!$D$4:$R$10,$J$2,0)*$B86</f>
        <v>82</v>
      </c>
      <c r="K86">
        <f>VLOOKUP($B$1,数据整理1!$D$4:$R$10,$K$2,0)*$B86</f>
        <v>82</v>
      </c>
      <c r="L86">
        <f>VLOOKUP($B$1,数据整理1!$D$4:$R$10,$L$2,0)*$B86</f>
        <v>82</v>
      </c>
      <c r="M86">
        <f>VLOOKUP($B$1,数据整理1!$D$4:$R$10,$M$2,0)*$B86</f>
        <v>82</v>
      </c>
      <c r="N86">
        <f>VLOOKUP($B$1,数据整理1!$D$4:$R$10,$N$2,0)*$B86</f>
        <v>8200</v>
      </c>
      <c r="O86">
        <f>VLOOKUP($B$1,数据整理1!$D$4:$R$10,$O$2,0)*$B86</f>
        <v>0</v>
      </c>
      <c r="P86">
        <f>VLOOKUP($B$1,数据整理1!$D$4:$R$10,$P$2,0)*$B86</f>
        <v>387.86</v>
      </c>
      <c r="Q86">
        <f>VLOOKUP($B$1,数据整理1!$D$4:$R$10,$Q$2,0)*$B86</f>
        <v>387.86</v>
      </c>
      <c r="S86">
        <f>VLOOKUP($B$1,数据整理1!$D$12:$R$18,$D$2,0)*$B86</f>
        <v>30996</v>
      </c>
      <c r="T86">
        <f>VLOOKUP($B$1,数据整理1!$D$12:$R$18,$E$2,0)*$B86</f>
        <v>9922</v>
      </c>
      <c r="U86">
        <f>VLOOKUP($B$1,数据整理1!$D$12:$R$18,$F$2,0)*$B86</f>
        <v>4100</v>
      </c>
      <c r="V86">
        <f>VLOOKUP($B$1,数据整理1!$D$12:$R$18,$G$2,0)*$B86</f>
        <v>2788</v>
      </c>
      <c r="W86">
        <f>VLOOKUP($B$1,数据整理1!$D$12:$R$18,$H$2,0)*$B86</f>
        <v>82</v>
      </c>
      <c r="X86">
        <f>VLOOKUP($B$1,数据整理1!$D$12:$R$18,$I$2,0)*$B86</f>
        <v>82</v>
      </c>
      <c r="Y86">
        <f>VLOOKUP($B$1,数据整理1!$D$12:$R$18,$J$2,0)*$B86</f>
        <v>82</v>
      </c>
      <c r="Z86">
        <f>VLOOKUP($B$1,数据整理1!$D$12:$R$18,$K$2,0)*$B86</f>
        <v>82</v>
      </c>
      <c r="AA86">
        <f>VLOOKUP($B$1,数据整理1!$D$12:$R$18,$L$2,0)*$B86</f>
        <v>82</v>
      </c>
      <c r="AB86">
        <f>VLOOKUP($B$1,数据整理1!$D$12:$R$18,$M$2,0)*$B86</f>
        <v>82</v>
      </c>
      <c r="AC86">
        <f>VLOOKUP($B$1,数据整理1!$D$12:$R$18,$N$2,0)*$B86</f>
        <v>6560</v>
      </c>
      <c r="AD86">
        <f>VLOOKUP($B$1,数据整理1!$D$12:$R$18,$O$2,0)*$B86</f>
        <v>0</v>
      </c>
      <c r="AE86">
        <f>VLOOKUP($B$1,数据整理1!$D$12:$R$18,$P$2,0)*$B86</f>
        <v>387.86</v>
      </c>
      <c r="AF86">
        <f>VLOOKUP($B$1,数据整理1!$D$12:$R$18,$Q$2,0)*$B86</f>
        <v>387.86</v>
      </c>
      <c r="AH86">
        <f>VLOOKUP($B$1,数据整理1!$D$20:$R$26,$D$2,0)*$B86</f>
        <v>27584.799999999999</v>
      </c>
      <c r="AI86">
        <f>VLOOKUP($B$1,数据整理1!$D$20:$R$26,$E$2,0)*$B86</f>
        <v>10516.5</v>
      </c>
      <c r="AJ86">
        <f>VLOOKUP($B$1,数据整理1!$D$20:$R$26,$F$2,0)*$B86</f>
        <v>2500.1799999999998</v>
      </c>
      <c r="AK86">
        <f>VLOOKUP($B$1,数据整理1!$D$20:$R$26,$G$2,0)*$B86</f>
        <v>3707.2200000000003</v>
      </c>
      <c r="AL86">
        <f>VLOOKUP($B$1,数据整理1!$D$20:$R$26,$H$2,0)*$B86</f>
        <v>82</v>
      </c>
      <c r="AM86">
        <f>VLOOKUP($B$1,数据整理1!$D$20:$R$26,$I$2,0)*$B86</f>
        <v>82</v>
      </c>
      <c r="AN86">
        <f>VLOOKUP($B$1,数据整理1!$D$20:$R$26,$J$2,0)*$B86</f>
        <v>82</v>
      </c>
      <c r="AO86">
        <f>VLOOKUP($B$1,数据整理1!$D$20:$R$26,$K$2,0)*$B86</f>
        <v>82</v>
      </c>
      <c r="AP86">
        <f>VLOOKUP($B$1,数据整理1!$D$20:$R$26,$L$2,0)*$B86</f>
        <v>82</v>
      </c>
      <c r="AQ86">
        <f>VLOOKUP($B$1,数据整理1!$D$20:$R$26,$M$2,0)*$B86</f>
        <v>82</v>
      </c>
      <c r="AR86">
        <f>VLOOKUP($B$1,数据整理1!$D$20:$R$26,$N$2,0)*$B86</f>
        <v>3280</v>
      </c>
      <c r="AS86">
        <f>VLOOKUP($B$1,数据整理1!$D$20:$R$26,$O$2,0)*$B86</f>
        <v>0</v>
      </c>
      <c r="AT86">
        <f>VLOOKUP($B$1,数据整理1!$D$20:$R$26,$P$2,0)*$B86</f>
        <v>387.86</v>
      </c>
      <c r="AU86">
        <f>VLOOKUP($B$1,数据整理1!$D$20:$R$26,$Q$2,0)*$B86</f>
        <v>387.86</v>
      </c>
    </row>
    <row r="87" spans="2:47" x14ac:dyDescent="0.2">
      <c r="B87">
        <v>83</v>
      </c>
      <c r="D87">
        <f>VLOOKUP($B$1,数据整理1!$D$4:$R$10,$D$2,0)*$B87</f>
        <v>34943</v>
      </c>
      <c r="E87">
        <f>VLOOKUP($B$1,数据整理1!$D$4:$R$10,$E$2,0)*$B87</f>
        <v>9628</v>
      </c>
      <c r="F87">
        <f>VLOOKUP($B$1,数据整理1!$D$4:$R$10,$F$2,0)*$B87</f>
        <v>5229</v>
      </c>
      <c r="G87">
        <f>VLOOKUP($B$1,数据整理1!$D$4:$R$10,$G$2,0)*$B87</f>
        <v>3486</v>
      </c>
      <c r="H87">
        <f>VLOOKUP($B$1,数据整理1!$D$4:$R$10,$H$2,0)*$B87</f>
        <v>83</v>
      </c>
      <c r="I87">
        <f>VLOOKUP($B$1,数据整理1!$D$4:$R$10,$I$2,0)*$B87</f>
        <v>83</v>
      </c>
      <c r="J87">
        <f>VLOOKUP($B$1,数据整理1!$D$4:$R$10,$J$2,0)*$B87</f>
        <v>83</v>
      </c>
      <c r="K87">
        <f>VLOOKUP($B$1,数据整理1!$D$4:$R$10,$K$2,0)*$B87</f>
        <v>83</v>
      </c>
      <c r="L87">
        <f>VLOOKUP($B$1,数据整理1!$D$4:$R$10,$L$2,0)*$B87</f>
        <v>83</v>
      </c>
      <c r="M87">
        <f>VLOOKUP($B$1,数据整理1!$D$4:$R$10,$M$2,0)*$B87</f>
        <v>83</v>
      </c>
      <c r="N87">
        <f>VLOOKUP($B$1,数据整理1!$D$4:$R$10,$N$2,0)*$B87</f>
        <v>8300</v>
      </c>
      <c r="O87">
        <f>VLOOKUP($B$1,数据整理1!$D$4:$R$10,$O$2,0)*$B87</f>
        <v>0</v>
      </c>
      <c r="P87">
        <f>VLOOKUP($B$1,数据整理1!$D$4:$R$10,$P$2,0)*$B87</f>
        <v>392.59000000000003</v>
      </c>
      <c r="Q87">
        <f>VLOOKUP($B$1,数据整理1!$D$4:$R$10,$Q$2,0)*$B87</f>
        <v>392.59000000000003</v>
      </c>
      <c r="S87">
        <f>VLOOKUP($B$1,数据整理1!$D$12:$R$18,$D$2,0)*$B87</f>
        <v>31374</v>
      </c>
      <c r="T87">
        <f>VLOOKUP($B$1,数据整理1!$D$12:$R$18,$E$2,0)*$B87</f>
        <v>10043</v>
      </c>
      <c r="U87">
        <f>VLOOKUP($B$1,数据整理1!$D$12:$R$18,$F$2,0)*$B87</f>
        <v>4150</v>
      </c>
      <c r="V87">
        <f>VLOOKUP($B$1,数据整理1!$D$12:$R$18,$G$2,0)*$B87</f>
        <v>2822</v>
      </c>
      <c r="W87">
        <f>VLOOKUP($B$1,数据整理1!$D$12:$R$18,$H$2,0)*$B87</f>
        <v>83</v>
      </c>
      <c r="X87">
        <f>VLOOKUP($B$1,数据整理1!$D$12:$R$18,$I$2,0)*$B87</f>
        <v>83</v>
      </c>
      <c r="Y87">
        <f>VLOOKUP($B$1,数据整理1!$D$12:$R$18,$J$2,0)*$B87</f>
        <v>83</v>
      </c>
      <c r="Z87">
        <f>VLOOKUP($B$1,数据整理1!$D$12:$R$18,$K$2,0)*$B87</f>
        <v>83</v>
      </c>
      <c r="AA87">
        <f>VLOOKUP($B$1,数据整理1!$D$12:$R$18,$L$2,0)*$B87</f>
        <v>83</v>
      </c>
      <c r="AB87">
        <f>VLOOKUP($B$1,数据整理1!$D$12:$R$18,$M$2,0)*$B87</f>
        <v>83</v>
      </c>
      <c r="AC87">
        <f>VLOOKUP($B$1,数据整理1!$D$12:$R$18,$N$2,0)*$B87</f>
        <v>6640</v>
      </c>
      <c r="AD87">
        <f>VLOOKUP($B$1,数据整理1!$D$12:$R$18,$O$2,0)*$B87</f>
        <v>0</v>
      </c>
      <c r="AE87">
        <f>VLOOKUP($B$1,数据整理1!$D$12:$R$18,$P$2,0)*$B87</f>
        <v>392.59000000000003</v>
      </c>
      <c r="AF87">
        <f>VLOOKUP($B$1,数据整理1!$D$12:$R$18,$Q$2,0)*$B87</f>
        <v>392.59000000000003</v>
      </c>
      <c r="AH87">
        <f>VLOOKUP($B$1,数据整理1!$D$20:$R$26,$D$2,0)*$B87</f>
        <v>27921.199999999997</v>
      </c>
      <c r="AI87">
        <f>VLOOKUP($B$1,数据整理1!$D$20:$R$26,$E$2,0)*$B87</f>
        <v>10644.75</v>
      </c>
      <c r="AJ87">
        <f>VLOOKUP($B$1,数据整理1!$D$20:$R$26,$F$2,0)*$B87</f>
        <v>2530.67</v>
      </c>
      <c r="AK87">
        <f>VLOOKUP($B$1,数据整理1!$D$20:$R$26,$G$2,0)*$B87</f>
        <v>3752.4300000000003</v>
      </c>
      <c r="AL87">
        <f>VLOOKUP($B$1,数据整理1!$D$20:$R$26,$H$2,0)*$B87</f>
        <v>83</v>
      </c>
      <c r="AM87">
        <f>VLOOKUP($B$1,数据整理1!$D$20:$R$26,$I$2,0)*$B87</f>
        <v>83</v>
      </c>
      <c r="AN87">
        <f>VLOOKUP($B$1,数据整理1!$D$20:$R$26,$J$2,0)*$B87</f>
        <v>83</v>
      </c>
      <c r="AO87">
        <f>VLOOKUP($B$1,数据整理1!$D$20:$R$26,$K$2,0)*$B87</f>
        <v>83</v>
      </c>
      <c r="AP87">
        <f>VLOOKUP($B$1,数据整理1!$D$20:$R$26,$L$2,0)*$B87</f>
        <v>83</v>
      </c>
      <c r="AQ87">
        <f>VLOOKUP($B$1,数据整理1!$D$20:$R$26,$M$2,0)*$B87</f>
        <v>83</v>
      </c>
      <c r="AR87">
        <f>VLOOKUP($B$1,数据整理1!$D$20:$R$26,$N$2,0)*$B87</f>
        <v>3320</v>
      </c>
      <c r="AS87">
        <f>VLOOKUP($B$1,数据整理1!$D$20:$R$26,$O$2,0)*$B87</f>
        <v>0</v>
      </c>
      <c r="AT87">
        <f>VLOOKUP($B$1,数据整理1!$D$20:$R$26,$P$2,0)*$B87</f>
        <v>392.59000000000003</v>
      </c>
      <c r="AU87">
        <f>VLOOKUP($B$1,数据整理1!$D$20:$R$26,$Q$2,0)*$B87</f>
        <v>392.59000000000003</v>
      </c>
    </row>
    <row r="88" spans="2:47" x14ac:dyDescent="0.2">
      <c r="B88">
        <v>84</v>
      </c>
      <c r="D88">
        <f>VLOOKUP($B$1,数据整理1!$D$4:$R$10,$D$2,0)*$B88</f>
        <v>35364</v>
      </c>
      <c r="E88">
        <f>VLOOKUP($B$1,数据整理1!$D$4:$R$10,$E$2,0)*$B88</f>
        <v>9744</v>
      </c>
      <c r="F88">
        <f>VLOOKUP($B$1,数据整理1!$D$4:$R$10,$F$2,0)*$B88</f>
        <v>5292</v>
      </c>
      <c r="G88">
        <f>VLOOKUP($B$1,数据整理1!$D$4:$R$10,$G$2,0)*$B88</f>
        <v>3528</v>
      </c>
      <c r="H88">
        <f>VLOOKUP($B$1,数据整理1!$D$4:$R$10,$H$2,0)*$B88</f>
        <v>84</v>
      </c>
      <c r="I88">
        <f>VLOOKUP($B$1,数据整理1!$D$4:$R$10,$I$2,0)*$B88</f>
        <v>84</v>
      </c>
      <c r="J88">
        <f>VLOOKUP($B$1,数据整理1!$D$4:$R$10,$J$2,0)*$B88</f>
        <v>84</v>
      </c>
      <c r="K88">
        <f>VLOOKUP($B$1,数据整理1!$D$4:$R$10,$K$2,0)*$B88</f>
        <v>84</v>
      </c>
      <c r="L88">
        <f>VLOOKUP($B$1,数据整理1!$D$4:$R$10,$L$2,0)*$B88</f>
        <v>84</v>
      </c>
      <c r="M88">
        <f>VLOOKUP($B$1,数据整理1!$D$4:$R$10,$M$2,0)*$B88</f>
        <v>84</v>
      </c>
      <c r="N88">
        <f>VLOOKUP($B$1,数据整理1!$D$4:$R$10,$N$2,0)*$B88</f>
        <v>8400</v>
      </c>
      <c r="O88">
        <f>VLOOKUP($B$1,数据整理1!$D$4:$R$10,$O$2,0)*$B88</f>
        <v>0</v>
      </c>
      <c r="P88">
        <f>VLOOKUP($B$1,数据整理1!$D$4:$R$10,$P$2,0)*$B88</f>
        <v>397.32000000000005</v>
      </c>
      <c r="Q88">
        <f>VLOOKUP($B$1,数据整理1!$D$4:$R$10,$Q$2,0)*$B88</f>
        <v>397.32000000000005</v>
      </c>
      <c r="S88">
        <f>VLOOKUP($B$1,数据整理1!$D$12:$R$18,$D$2,0)*$B88</f>
        <v>31752</v>
      </c>
      <c r="T88">
        <f>VLOOKUP($B$1,数据整理1!$D$12:$R$18,$E$2,0)*$B88</f>
        <v>10164</v>
      </c>
      <c r="U88">
        <f>VLOOKUP($B$1,数据整理1!$D$12:$R$18,$F$2,0)*$B88</f>
        <v>4200</v>
      </c>
      <c r="V88">
        <f>VLOOKUP($B$1,数据整理1!$D$12:$R$18,$G$2,0)*$B88</f>
        <v>2856</v>
      </c>
      <c r="W88">
        <f>VLOOKUP($B$1,数据整理1!$D$12:$R$18,$H$2,0)*$B88</f>
        <v>84</v>
      </c>
      <c r="X88">
        <f>VLOOKUP($B$1,数据整理1!$D$12:$R$18,$I$2,0)*$B88</f>
        <v>84</v>
      </c>
      <c r="Y88">
        <f>VLOOKUP($B$1,数据整理1!$D$12:$R$18,$J$2,0)*$B88</f>
        <v>84</v>
      </c>
      <c r="Z88">
        <f>VLOOKUP($B$1,数据整理1!$D$12:$R$18,$K$2,0)*$B88</f>
        <v>84</v>
      </c>
      <c r="AA88">
        <f>VLOOKUP($B$1,数据整理1!$D$12:$R$18,$L$2,0)*$B88</f>
        <v>84</v>
      </c>
      <c r="AB88">
        <f>VLOOKUP($B$1,数据整理1!$D$12:$R$18,$M$2,0)*$B88</f>
        <v>84</v>
      </c>
      <c r="AC88">
        <f>VLOOKUP($B$1,数据整理1!$D$12:$R$18,$N$2,0)*$B88</f>
        <v>6720</v>
      </c>
      <c r="AD88">
        <f>VLOOKUP($B$1,数据整理1!$D$12:$R$18,$O$2,0)*$B88</f>
        <v>0</v>
      </c>
      <c r="AE88">
        <f>VLOOKUP($B$1,数据整理1!$D$12:$R$18,$P$2,0)*$B88</f>
        <v>397.32000000000005</v>
      </c>
      <c r="AF88">
        <f>VLOOKUP($B$1,数据整理1!$D$12:$R$18,$Q$2,0)*$B88</f>
        <v>397.32000000000005</v>
      </c>
      <c r="AH88">
        <f>VLOOKUP($B$1,数据整理1!$D$20:$R$26,$D$2,0)*$B88</f>
        <v>28257.599999999999</v>
      </c>
      <c r="AI88">
        <f>VLOOKUP($B$1,数据整理1!$D$20:$R$26,$E$2,0)*$B88</f>
        <v>10773</v>
      </c>
      <c r="AJ88">
        <f>VLOOKUP($B$1,数据整理1!$D$20:$R$26,$F$2,0)*$B88</f>
        <v>2561.16</v>
      </c>
      <c r="AK88">
        <f>VLOOKUP($B$1,数据整理1!$D$20:$R$26,$G$2,0)*$B88</f>
        <v>3797.64</v>
      </c>
      <c r="AL88">
        <f>VLOOKUP($B$1,数据整理1!$D$20:$R$26,$H$2,0)*$B88</f>
        <v>84</v>
      </c>
      <c r="AM88">
        <f>VLOOKUP($B$1,数据整理1!$D$20:$R$26,$I$2,0)*$B88</f>
        <v>84</v>
      </c>
      <c r="AN88">
        <f>VLOOKUP($B$1,数据整理1!$D$20:$R$26,$J$2,0)*$B88</f>
        <v>84</v>
      </c>
      <c r="AO88">
        <f>VLOOKUP($B$1,数据整理1!$D$20:$R$26,$K$2,0)*$B88</f>
        <v>84</v>
      </c>
      <c r="AP88">
        <f>VLOOKUP($B$1,数据整理1!$D$20:$R$26,$L$2,0)*$B88</f>
        <v>84</v>
      </c>
      <c r="AQ88">
        <f>VLOOKUP($B$1,数据整理1!$D$20:$R$26,$M$2,0)*$B88</f>
        <v>84</v>
      </c>
      <c r="AR88">
        <f>VLOOKUP($B$1,数据整理1!$D$20:$R$26,$N$2,0)*$B88</f>
        <v>3360</v>
      </c>
      <c r="AS88">
        <f>VLOOKUP($B$1,数据整理1!$D$20:$R$26,$O$2,0)*$B88</f>
        <v>0</v>
      </c>
      <c r="AT88">
        <f>VLOOKUP($B$1,数据整理1!$D$20:$R$26,$P$2,0)*$B88</f>
        <v>397.32000000000005</v>
      </c>
      <c r="AU88">
        <f>VLOOKUP($B$1,数据整理1!$D$20:$R$26,$Q$2,0)*$B88</f>
        <v>397.32000000000005</v>
      </c>
    </row>
    <row r="89" spans="2:47" x14ac:dyDescent="0.2">
      <c r="B89">
        <v>85</v>
      </c>
      <c r="D89">
        <f>VLOOKUP($B$1,数据整理1!$D$4:$R$10,$D$2,0)*$B89</f>
        <v>35785</v>
      </c>
      <c r="E89">
        <f>VLOOKUP($B$1,数据整理1!$D$4:$R$10,$E$2,0)*$B89</f>
        <v>9860</v>
      </c>
      <c r="F89">
        <f>VLOOKUP($B$1,数据整理1!$D$4:$R$10,$F$2,0)*$B89</f>
        <v>5355</v>
      </c>
      <c r="G89">
        <f>VLOOKUP($B$1,数据整理1!$D$4:$R$10,$G$2,0)*$B89</f>
        <v>3570</v>
      </c>
      <c r="H89">
        <f>VLOOKUP($B$1,数据整理1!$D$4:$R$10,$H$2,0)*$B89</f>
        <v>85</v>
      </c>
      <c r="I89">
        <f>VLOOKUP($B$1,数据整理1!$D$4:$R$10,$I$2,0)*$B89</f>
        <v>85</v>
      </c>
      <c r="J89">
        <f>VLOOKUP($B$1,数据整理1!$D$4:$R$10,$J$2,0)*$B89</f>
        <v>85</v>
      </c>
      <c r="K89">
        <f>VLOOKUP($B$1,数据整理1!$D$4:$R$10,$K$2,0)*$B89</f>
        <v>85</v>
      </c>
      <c r="L89">
        <f>VLOOKUP($B$1,数据整理1!$D$4:$R$10,$L$2,0)*$B89</f>
        <v>85</v>
      </c>
      <c r="M89">
        <f>VLOOKUP($B$1,数据整理1!$D$4:$R$10,$M$2,0)*$B89</f>
        <v>85</v>
      </c>
      <c r="N89">
        <f>VLOOKUP($B$1,数据整理1!$D$4:$R$10,$N$2,0)*$B89</f>
        <v>8500</v>
      </c>
      <c r="O89">
        <f>VLOOKUP($B$1,数据整理1!$D$4:$R$10,$O$2,0)*$B89</f>
        <v>0</v>
      </c>
      <c r="P89">
        <f>VLOOKUP($B$1,数据整理1!$D$4:$R$10,$P$2,0)*$B89</f>
        <v>402.05</v>
      </c>
      <c r="Q89">
        <f>VLOOKUP($B$1,数据整理1!$D$4:$R$10,$Q$2,0)*$B89</f>
        <v>402.05</v>
      </c>
      <c r="S89">
        <f>VLOOKUP($B$1,数据整理1!$D$12:$R$18,$D$2,0)*$B89</f>
        <v>32130</v>
      </c>
      <c r="T89">
        <f>VLOOKUP($B$1,数据整理1!$D$12:$R$18,$E$2,0)*$B89</f>
        <v>10285</v>
      </c>
      <c r="U89">
        <f>VLOOKUP($B$1,数据整理1!$D$12:$R$18,$F$2,0)*$B89</f>
        <v>4250</v>
      </c>
      <c r="V89">
        <f>VLOOKUP($B$1,数据整理1!$D$12:$R$18,$G$2,0)*$B89</f>
        <v>2890</v>
      </c>
      <c r="W89">
        <f>VLOOKUP($B$1,数据整理1!$D$12:$R$18,$H$2,0)*$B89</f>
        <v>85</v>
      </c>
      <c r="X89">
        <f>VLOOKUP($B$1,数据整理1!$D$12:$R$18,$I$2,0)*$B89</f>
        <v>85</v>
      </c>
      <c r="Y89">
        <f>VLOOKUP($B$1,数据整理1!$D$12:$R$18,$J$2,0)*$B89</f>
        <v>85</v>
      </c>
      <c r="Z89">
        <f>VLOOKUP($B$1,数据整理1!$D$12:$R$18,$K$2,0)*$B89</f>
        <v>85</v>
      </c>
      <c r="AA89">
        <f>VLOOKUP($B$1,数据整理1!$D$12:$R$18,$L$2,0)*$B89</f>
        <v>85</v>
      </c>
      <c r="AB89">
        <f>VLOOKUP($B$1,数据整理1!$D$12:$R$18,$M$2,0)*$B89</f>
        <v>85</v>
      </c>
      <c r="AC89">
        <f>VLOOKUP($B$1,数据整理1!$D$12:$R$18,$N$2,0)*$B89</f>
        <v>6800</v>
      </c>
      <c r="AD89">
        <f>VLOOKUP($B$1,数据整理1!$D$12:$R$18,$O$2,0)*$B89</f>
        <v>0</v>
      </c>
      <c r="AE89">
        <f>VLOOKUP($B$1,数据整理1!$D$12:$R$18,$P$2,0)*$B89</f>
        <v>402.05</v>
      </c>
      <c r="AF89">
        <f>VLOOKUP($B$1,数据整理1!$D$12:$R$18,$Q$2,0)*$B89</f>
        <v>402.05</v>
      </c>
      <c r="AH89">
        <f>VLOOKUP($B$1,数据整理1!$D$20:$R$26,$D$2,0)*$B89</f>
        <v>28593.999999999996</v>
      </c>
      <c r="AI89">
        <f>VLOOKUP($B$1,数据整理1!$D$20:$R$26,$E$2,0)*$B89</f>
        <v>10901.25</v>
      </c>
      <c r="AJ89">
        <f>VLOOKUP($B$1,数据整理1!$D$20:$R$26,$F$2,0)*$B89</f>
        <v>2591.65</v>
      </c>
      <c r="AK89">
        <f>VLOOKUP($B$1,数据整理1!$D$20:$R$26,$G$2,0)*$B89</f>
        <v>3842.85</v>
      </c>
      <c r="AL89">
        <f>VLOOKUP($B$1,数据整理1!$D$20:$R$26,$H$2,0)*$B89</f>
        <v>85</v>
      </c>
      <c r="AM89">
        <f>VLOOKUP($B$1,数据整理1!$D$20:$R$26,$I$2,0)*$B89</f>
        <v>85</v>
      </c>
      <c r="AN89">
        <f>VLOOKUP($B$1,数据整理1!$D$20:$R$26,$J$2,0)*$B89</f>
        <v>85</v>
      </c>
      <c r="AO89">
        <f>VLOOKUP($B$1,数据整理1!$D$20:$R$26,$K$2,0)*$B89</f>
        <v>85</v>
      </c>
      <c r="AP89">
        <f>VLOOKUP($B$1,数据整理1!$D$20:$R$26,$L$2,0)*$B89</f>
        <v>85</v>
      </c>
      <c r="AQ89">
        <f>VLOOKUP($B$1,数据整理1!$D$20:$R$26,$M$2,0)*$B89</f>
        <v>85</v>
      </c>
      <c r="AR89">
        <f>VLOOKUP($B$1,数据整理1!$D$20:$R$26,$N$2,0)*$B89</f>
        <v>3400</v>
      </c>
      <c r="AS89">
        <f>VLOOKUP($B$1,数据整理1!$D$20:$R$26,$O$2,0)*$B89</f>
        <v>0</v>
      </c>
      <c r="AT89">
        <f>VLOOKUP($B$1,数据整理1!$D$20:$R$26,$P$2,0)*$B89</f>
        <v>402.05</v>
      </c>
      <c r="AU89">
        <f>VLOOKUP($B$1,数据整理1!$D$20:$R$26,$Q$2,0)*$B89</f>
        <v>402.05</v>
      </c>
    </row>
    <row r="90" spans="2:47" x14ac:dyDescent="0.2">
      <c r="B90">
        <v>86</v>
      </c>
      <c r="D90">
        <f>VLOOKUP($B$1,数据整理1!$D$4:$R$10,$D$2,0)*$B90</f>
        <v>36206</v>
      </c>
      <c r="E90">
        <f>VLOOKUP($B$1,数据整理1!$D$4:$R$10,$E$2,0)*$B90</f>
        <v>9976</v>
      </c>
      <c r="F90">
        <f>VLOOKUP($B$1,数据整理1!$D$4:$R$10,$F$2,0)*$B90</f>
        <v>5418</v>
      </c>
      <c r="G90">
        <f>VLOOKUP($B$1,数据整理1!$D$4:$R$10,$G$2,0)*$B90</f>
        <v>3612</v>
      </c>
      <c r="H90">
        <f>VLOOKUP($B$1,数据整理1!$D$4:$R$10,$H$2,0)*$B90</f>
        <v>86</v>
      </c>
      <c r="I90">
        <f>VLOOKUP($B$1,数据整理1!$D$4:$R$10,$I$2,0)*$B90</f>
        <v>86</v>
      </c>
      <c r="J90">
        <f>VLOOKUP($B$1,数据整理1!$D$4:$R$10,$J$2,0)*$B90</f>
        <v>86</v>
      </c>
      <c r="K90">
        <f>VLOOKUP($B$1,数据整理1!$D$4:$R$10,$K$2,0)*$B90</f>
        <v>86</v>
      </c>
      <c r="L90">
        <f>VLOOKUP($B$1,数据整理1!$D$4:$R$10,$L$2,0)*$B90</f>
        <v>86</v>
      </c>
      <c r="M90">
        <f>VLOOKUP($B$1,数据整理1!$D$4:$R$10,$M$2,0)*$B90</f>
        <v>86</v>
      </c>
      <c r="N90">
        <f>VLOOKUP($B$1,数据整理1!$D$4:$R$10,$N$2,0)*$B90</f>
        <v>8600</v>
      </c>
      <c r="O90">
        <f>VLOOKUP($B$1,数据整理1!$D$4:$R$10,$O$2,0)*$B90</f>
        <v>0</v>
      </c>
      <c r="P90">
        <f>VLOOKUP($B$1,数据整理1!$D$4:$R$10,$P$2,0)*$B90</f>
        <v>406.78000000000003</v>
      </c>
      <c r="Q90">
        <f>VLOOKUP($B$1,数据整理1!$D$4:$R$10,$Q$2,0)*$B90</f>
        <v>406.78000000000003</v>
      </c>
      <c r="S90">
        <f>VLOOKUP($B$1,数据整理1!$D$12:$R$18,$D$2,0)*$B90</f>
        <v>32508</v>
      </c>
      <c r="T90">
        <f>VLOOKUP($B$1,数据整理1!$D$12:$R$18,$E$2,0)*$B90</f>
        <v>10406</v>
      </c>
      <c r="U90">
        <f>VLOOKUP($B$1,数据整理1!$D$12:$R$18,$F$2,0)*$B90</f>
        <v>4300</v>
      </c>
      <c r="V90">
        <f>VLOOKUP($B$1,数据整理1!$D$12:$R$18,$G$2,0)*$B90</f>
        <v>2924</v>
      </c>
      <c r="W90">
        <f>VLOOKUP($B$1,数据整理1!$D$12:$R$18,$H$2,0)*$B90</f>
        <v>86</v>
      </c>
      <c r="X90">
        <f>VLOOKUP($B$1,数据整理1!$D$12:$R$18,$I$2,0)*$B90</f>
        <v>86</v>
      </c>
      <c r="Y90">
        <f>VLOOKUP($B$1,数据整理1!$D$12:$R$18,$J$2,0)*$B90</f>
        <v>86</v>
      </c>
      <c r="Z90">
        <f>VLOOKUP($B$1,数据整理1!$D$12:$R$18,$K$2,0)*$B90</f>
        <v>86</v>
      </c>
      <c r="AA90">
        <f>VLOOKUP($B$1,数据整理1!$D$12:$R$18,$L$2,0)*$B90</f>
        <v>86</v>
      </c>
      <c r="AB90">
        <f>VLOOKUP($B$1,数据整理1!$D$12:$R$18,$M$2,0)*$B90</f>
        <v>86</v>
      </c>
      <c r="AC90">
        <f>VLOOKUP($B$1,数据整理1!$D$12:$R$18,$N$2,0)*$B90</f>
        <v>6880</v>
      </c>
      <c r="AD90">
        <f>VLOOKUP($B$1,数据整理1!$D$12:$R$18,$O$2,0)*$B90</f>
        <v>0</v>
      </c>
      <c r="AE90">
        <f>VLOOKUP($B$1,数据整理1!$D$12:$R$18,$P$2,0)*$B90</f>
        <v>406.78000000000003</v>
      </c>
      <c r="AF90">
        <f>VLOOKUP($B$1,数据整理1!$D$12:$R$18,$Q$2,0)*$B90</f>
        <v>406.78000000000003</v>
      </c>
      <c r="AH90">
        <f>VLOOKUP($B$1,数据整理1!$D$20:$R$26,$D$2,0)*$B90</f>
        <v>28930.399999999998</v>
      </c>
      <c r="AI90">
        <f>VLOOKUP($B$1,数据整理1!$D$20:$R$26,$E$2,0)*$B90</f>
        <v>11029.5</v>
      </c>
      <c r="AJ90">
        <f>VLOOKUP($B$1,数据整理1!$D$20:$R$26,$F$2,0)*$B90</f>
        <v>2622.14</v>
      </c>
      <c r="AK90">
        <f>VLOOKUP($B$1,数据整理1!$D$20:$R$26,$G$2,0)*$B90</f>
        <v>3888.06</v>
      </c>
      <c r="AL90">
        <f>VLOOKUP($B$1,数据整理1!$D$20:$R$26,$H$2,0)*$B90</f>
        <v>86</v>
      </c>
      <c r="AM90">
        <f>VLOOKUP($B$1,数据整理1!$D$20:$R$26,$I$2,0)*$B90</f>
        <v>86</v>
      </c>
      <c r="AN90">
        <f>VLOOKUP($B$1,数据整理1!$D$20:$R$26,$J$2,0)*$B90</f>
        <v>86</v>
      </c>
      <c r="AO90">
        <f>VLOOKUP($B$1,数据整理1!$D$20:$R$26,$K$2,0)*$B90</f>
        <v>86</v>
      </c>
      <c r="AP90">
        <f>VLOOKUP($B$1,数据整理1!$D$20:$R$26,$L$2,0)*$B90</f>
        <v>86</v>
      </c>
      <c r="AQ90">
        <f>VLOOKUP($B$1,数据整理1!$D$20:$R$26,$M$2,0)*$B90</f>
        <v>86</v>
      </c>
      <c r="AR90">
        <f>VLOOKUP($B$1,数据整理1!$D$20:$R$26,$N$2,0)*$B90</f>
        <v>3440</v>
      </c>
      <c r="AS90">
        <f>VLOOKUP($B$1,数据整理1!$D$20:$R$26,$O$2,0)*$B90</f>
        <v>0</v>
      </c>
      <c r="AT90">
        <f>VLOOKUP($B$1,数据整理1!$D$20:$R$26,$P$2,0)*$B90</f>
        <v>406.78000000000003</v>
      </c>
      <c r="AU90">
        <f>VLOOKUP($B$1,数据整理1!$D$20:$R$26,$Q$2,0)*$B90</f>
        <v>406.78000000000003</v>
      </c>
    </row>
    <row r="91" spans="2:47" x14ac:dyDescent="0.2">
      <c r="B91">
        <v>87</v>
      </c>
      <c r="D91">
        <f>VLOOKUP($B$1,数据整理1!$D$4:$R$10,$D$2,0)*$B91</f>
        <v>36627</v>
      </c>
      <c r="E91">
        <f>VLOOKUP($B$1,数据整理1!$D$4:$R$10,$E$2,0)*$B91</f>
        <v>10092</v>
      </c>
      <c r="F91">
        <f>VLOOKUP($B$1,数据整理1!$D$4:$R$10,$F$2,0)*$B91</f>
        <v>5481</v>
      </c>
      <c r="G91">
        <f>VLOOKUP($B$1,数据整理1!$D$4:$R$10,$G$2,0)*$B91</f>
        <v>3654</v>
      </c>
      <c r="H91">
        <f>VLOOKUP($B$1,数据整理1!$D$4:$R$10,$H$2,0)*$B91</f>
        <v>87</v>
      </c>
      <c r="I91">
        <f>VLOOKUP($B$1,数据整理1!$D$4:$R$10,$I$2,0)*$B91</f>
        <v>87</v>
      </c>
      <c r="J91">
        <f>VLOOKUP($B$1,数据整理1!$D$4:$R$10,$J$2,0)*$B91</f>
        <v>87</v>
      </c>
      <c r="K91">
        <f>VLOOKUP($B$1,数据整理1!$D$4:$R$10,$K$2,0)*$B91</f>
        <v>87</v>
      </c>
      <c r="L91">
        <f>VLOOKUP($B$1,数据整理1!$D$4:$R$10,$L$2,0)*$B91</f>
        <v>87</v>
      </c>
      <c r="M91">
        <f>VLOOKUP($B$1,数据整理1!$D$4:$R$10,$M$2,0)*$B91</f>
        <v>87</v>
      </c>
      <c r="N91">
        <f>VLOOKUP($B$1,数据整理1!$D$4:$R$10,$N$2,0)*$B91</f>
        <v>8700</v>
      </c>
      <c r="O91">
        <f>VLOOKUP($B$1,数据整理1!$D$4:$R$10,$O$2,0)*$B91</f>
        <v>0</v>
      </c>
      <c r="P91">
        <f>VLOOKUP($B$1,数据整理1!$D$4:$R$10,$P$2,0)*$B91</f>
        <v>411.51000000000005</v>
      </c>
      <c r="Q91">
        <f>VLOOKUP($B$1,数据整理1!$D$4:$R$10,$Q$2,0)*$B91</f>
        <v>411.51000000000005</v>
      </c>
      <c r="S91">
        <f>VLOOKUP($B$1,数据整理1!$D$12:$R$18,$D$2,0)*$B91</f>
        <v>32886</v>
      </c>
      <c r="T91">
        <f>VLOOKUP($B$1,数据整理1!$D$12:$R$18,$E$2,0)*$B91</f>
        <v>10527</v>
      </c>
      <c r="U91">
        <f>VLOOKUP($B$1,数据整理1!$D$12:$R$18,$F$2,0)*$B91</f>
        <v>4350</v>
      </c>
      <c r="V91">
        <f>VLOOKUP($B$1,数据整理1!$D$12:$R$18,$G$2,0)*$B91</f>
        <v>2958</v>
      </c>
      <c r="W91">
        <f>VLOOKUP($B$1,数据整理1!$D$12:$R$18,$H$2,0)*$B91</f>
        <v>87</v>
      </c>
      <c r="X91">
        <f>VLOOKUP($B$1,数据整理1!$D$12:$R$18,$I$2,0)*$B91</f>
        <v>87</v>
      </c>
      <c r="Y91">
        <f>VLOOKUP($B$1,数据整理1!$D$12:$R$18,$J$2,0)*$B91</f>
        <v>87</v>
      </c>
      <c r="Z91">
        <f>VLOOKUP($B$1,数据整理1!$D$12:$R$18,$K$2,0)*$B91</f>
        <v>87</v>
      </c>
      <c r="AA91">
        <f>VLOOKUP($B$1,数据整理1!$D$12:$R$18,$L$2,0)*$B91</f>
        <v>87</v>
      </c>
      <c r="AB91">
        <f>VLOOKUP($B$1,数据整理1!$D$12:$R$18,$M$2,0)*$B91</f>
        <v>87</v>
      </c>
      <c r="AC91">
        <f>VLOOKUP($B$1,数据整理1!$D$12:$R$18,$N$2,0)*$B91</f>
        <v>6960</v>
      </c>
      <c r="AD91">
        <f>VLOOKUP($B$1,数据整理1!$D$12:$R$18,$O$2,0)*$B91</f>
        <v>0</v>
      </c>
      <c r="AE91">
        <f>VLOOKUP($B$1,数据整理1!$D$12:$R$18,$P$2,0)*$B91</f>
        <v>411.51000000000005</v>
      </c>
      <c r="AF91">
        <f>VLOOKUP($B$1,数据整理1!$D$12:$R$18,$Q$2,0)*$B91</f>
        <v>411.51000000000005</v>
      </c>
      <c r="AH91">
        <f>VLOOKUP($B$1,数据整理1!$D$20:$R$26,$D$2,0)*$B91</f>
        <v>29266.799999999999</v>
      </c>
      <c r="AI91">
        <f>VLOOKUP($B$1,数据整理1!$D$20:$R$26,$E$2,0)*$B91</f>
        <v>11157.75</v>
      </c>
      <c r="AJ91">
        <f>VLOOKUP($B$1,数据整理1!$D$20:$R$26,$F$2,0)*$B91</f>
        <v>2652.6299999999997</v>
      </c>
      <c r="AK91">
        <f>VLOOKUP($B$1,数据整理1!$D$20:$R$26,$G$2,0)*$B91</f>
        <v>3933.27</v>
      </c>
      <c r="AL91">
        <f>VLOOKUP($B$1,数据整理1!$D$20:$R$26,$H$2,0)*$B91</f>
        <v>87</v>
      </c>
      <c r="AM91">
        <f>VLOOKUP($B$1,数据整理1!$D$20:$R$26,$I$2,0)*$B91</f>
        <v>87</v>
      </c>
      <c r="AN91">
        <f>VLOOKUP($B$1,数据整理1!$D$20:$R$26,$J$2,0)*$B91</f>
        <v>87</v>
      </c>
      <c r="AO91">
        <f>VLOOKUP($B$1,数据整理1!$D$20:$R$26,$K$2,0)*$B91</f>
        <v>87</v>
      </c>
      <c r="AP91">
        <f>VLOOKUP($B$1,数据整理1!$D$20:$R$26,$L$2,0)*$B91</f>
        <v>87</v>
      </c>
      <c r="AQ91">
        <f>VLOOKUP($B$1,数据整理1!$D$20:$R$26,$M$2,0)*$B91</f>
        <v>87</v>
      </c>
      <c r="AR91">
        <f>VLOOKUP($B$1,数据整理1!$D$20:$R$26,$N$2,0)*$B91</f>
        <v>3480</v>
      </c>
      <c r="AS91">
        <f>VLOOKUP($B$1,数据整理1!$D$20:$R$26,$O$2,0)*$B91</f>
        <v>0</v>
      </c>
      <c r="AT91">
        <f>VLOOKUP($B$1,数据整理1!$D$20:$R$26,$P$2,0)*$B91</f>
        <v>411.51000000000005</v>
      </c>
      <c r="AU91">
        <f>VLOOKUP($B$1,数据整理1!$D$20:$R$26,$Q$2,0)*$B91</f>
        <v>411.51000000000005</v>
      </c>
    </row>
    <row r="92" spans="2:47" x14ac:dyDescent="0.2">
      <c r="B92">
        <v>88</v>
      </c>
      <c r="D92">
        <f>VLOOKUP($B$1,数据整理1!$D$4:$R$10,$D$2,0)*$B92</f>
        <v>37048</v>
      </c>
      <c r="E92">
        <f>VLOOKUP($B$1,数据整理1!$D$4:$R$10,$E$2,0)*$B92</f>
        <v>10208</v>
      </c>
      <c r="F92">
        <f>VLOOKUP($B$1,数据整理1!$D$4:$R$10,$F$2,0)*$B92</f>
        <v>5544</v>
      </c>
      <c r="G92">
        <f>VLOOKUP($B$1,数据整理1!$D$4:$R$10,$G$2,0)*$B92</f>
        <v>3696</v>
      </c>
      <c r="H92">
        <f>VLOOKUP($B$1,数据整理1!$D$4:$R$10,$H$2,0)*$B92</f>
        <v>88</v>
      </c>
      <c r="I92">
        <f>VLOOKUP($B$1,数据整理1!$D$4:$R$10,$I$2,0)*$B92</f>
        <v>88</v>
      </c>
      <c r="J92">
        <f>VLOOKUP($B$1,数据整理1!$D$4:$R$10,$J$2,0)*$B92</f>
        <v>88</v>
      </c>
      <c r="K92">
        <f>VLOOKUP($B$1,数据整理1!$D$4:$R$10,$K$2,0)*$B92</f>
        <v>88</v>
      </c>
      <c r="L92">
        <f>VLOOKUP($B$1,数据整理1!$D$4:$R$10,$L$2,0)*$B92</f>
        <v>88</v>
      </c>
      <c r="M92">
        <f>VLOOKUP($B$1,数据整理1!$D$4:$R$10,$M$2,0)*$B92</f>
        <v>88</v>
      </c>
      <c r="N92">
        <f>VLOOKUP($B$1,数据整理1!$D$4:$R$10,$N$2,0)*$B92</f>
        <v>8800</v>
      </c>
      <c r="O92">
        <f>VLOOKUP($B$1,数据整理1!$D$4:$R$10,$O$2,0)*$B92</f>
        <v>0</v>
      </c>
      <c r="P92">
        <f>VLOOKUP($B$1,数据整理1!$D$4:$R$10,$P$2,0)*$B92</f>
        <v>416.24</v>
      </c>
      <c r="Q92">
        <f>VLOOKUP($B$1,数据整理1!$D$4:$R$10,$Q$2,0)*$B92</f>
        <v>416.24</v>
      </c>
      <c r="S92">
        <f>VLOOKUP($B$1,数据整理1!$D$12:$R$18,$D$2,0)*$B92</f>
        <v>33264</v>
      </c>
      <c r="T92">
        <f>VLOOKUP($B$1,数据整理1!$D$12:$R$18,$E$2,0)*$B92</f>
        <v>10648</v>
      </c>
      <c r="U92">
        <f>VLOOKUP($B$1,数据整理1!$D$12:$R$18,$F$2,0)*$B92</f>
        <v>4400</v>
      </c>
      <c r="V92">
        <f>VLOOKUP($B$1,数据整理1!$D$12:$R$18,$G$2,0)*$B92</f>
        <v>2992</v>
      </c>
      <c r="W92">
        <f>VLOOKUP($B$1,数据整理1!$D$12:$R$18,$H$2,0)*$B92</f>
        <v>88</v>
      </c>
      <c r="X92">
        <f>VLOOKUP($B$1,数据整理1!$D$12:$R$18,$I$2,0)*$B92</f>
        <v>88</v>
      </c>
      <c r="Y92">
        <f>VLOOKUP($B$1,数据整理1!$D$12:$R$18,$J$2,0)*$B92</f>
        <v>88</v>
      </c>
      <c r="Z92">
        <f>VLOOKUP($B$1,数据整理1!$D$12:$R$18,$K$2,0)*$B92</f>
        <v>88</v>
      </c>
      <c r="AA92">
        <f>VLOOKUP($B$1,数据整理1!$D$12:$R$18,$L$2,0)*$B92</f>
        <v>88</v>
      </c>
      <c r="AB92">
        <f>VLOOKUP($B$1,数据整理1!$D$12:$R$18,$M$2,0)*$B92</f>
        <v>88</v>
      </c>
      <c r="AC92">
        <f>VLOOKUP($B$1,数据整理1!$D$12:$R$18,$N$2,0)*$B92</f>
        <v>7040</v>
      </c>
      <c r="AD92">
        <f>VLOOKUP($B$1,数据整理1!$D$12:$R$18,$O$2,0)*$B92</f>
        <v>0</v>
      </c>
      <c r="AE92">
        <f>VLOOKUP($B$1,数据整理1!$D$12:$R$18,$P$2,0)*$B92</f>
        <v>416.24</v>
      </c>
      <c r="AF92">
        <f>VLOOKUP($B$1,数据整理1!$D$12:$R$18,$Q$2,0)*$B92</f>
        <v>416.24</v>
      </c>
      <c r="AH92">
        <f>VLOOKUP($B$1,数据整理1!$D$20:$R$26,$D$2,0)*$B92</f>
        <v>29603.199999999997</v>
      </c>
      <c r="AI92">
        <f>VLOOKUP($B$1,数据整理1!$D$20:$R$26,$E$2,0)*$B92</f>
        <v>11286</v>
      </c>
      <c r="AJ92">
        <f>VLOOKUP($B$1,数据整理1!$D$20:$R$26,$F$2,0)*$B92</f>
        <v>2683.12</v>
      </c>
      <c r="AK92">
        <f>VLOOKUP($B$1,数据整理1!$D$20:$R$26,$G$2,0)*$B92</f>
        <v>3978.48</v>
      </c>
      <c r="AL92">
        <f>VLOOKUP($B$1,数据整理1!$D$20:$R$26,$H$2,0)*$B92</f>
        <v>88</v>
      </c>
      <c r="AM92">
        <f>VLOOKUP($B$1,数据整理1!$D$20:$R$26,$I$2,0)*$B92</f>
        <v>88</v>
      </c>
      <c r="AN92">
        <f>VLOOKUP($B$1,数据整理1!$D$20:$R$26,$J$2,0)*$B92</f>
        <v>88</v>
      </c>
      <c r="AO92">
        <f>VLOOKUP($B$1,数据整理1!$D$20:$R$26,$K$2,0)*$B92</f>
        <v>88</v>
      </c>
      <c r="AP92">
        <f>VLOOKUP($B$1,数据整理1!$D$20:$R$26,$L$2,0)*$B92</f>
        <v>88</v>
      </c>
      <c r="AQ92">
        <f>VLOOKUP($B$1,数据整理1!$D$20:$R$26,$M$2,0)*$B92</f>
        <v>88</v>
      </c>
      <c r="AR92">
        <f>VLOOKUP($B$1,数据整理1!$D$20:$R$26,$N$2,0)*$B92</f>
        <v>3520</v>
      </c>
      <c r="AS92">
        <f>VLOOKUP($B$1,数据整理1!$D$20:$R$26,$O$2,0)*$B92</f>
        <v>0</v>
      </c>
      <c r="AT92">
        <f>VLOOKUP($B$1,数据整理1!$D$20:$R$26,$P$2,0)*$B92</f>
        <v>416.24</v>
      </c>
      <c r="AU92">
        <f>VLOOKUP($B$1,数据整理1!$D$20:$R$26,$Q$2,0)*$B92</f>
        <v>416.24</v>
      </c>
    </row>
    <row r="93" spans="2:47" x14ac:dyDescent="0.2">
      <c r="B93">
        <v>89</v>
      </c>
      <c r="D93">
        <f>VLOOKUP($B$1,数据整理1!$D$4:$R$10,$D$2,0)*$B93</f>
        <v>37469</v>
      </c>
      <c r="E93">
        <f>VLOOKUP($B$1,数据整理1!$D$4:$R$10,$E$2,0)*$B93</f>
        <v>10324</v>
      </c>
      <c r="F93">
        <f>VLOOKUP($B$1,数据整理1!$D$4:$R$10,$F$2,0)*$B93</f>
        <v>5607</v>
      </c>
      <c r="G93">
        <f>VLOOKUP($B$1,数据整理1!$D$4:$R$10,$G$2,0)*$B93</f>
        <v>3738</v>
      </c>
      <c r="H93">
        <f>VLOOKUP($B$1,数据整理1!$D$4:$R$10,$H$2,0)*$B93</f>
        <v>89</v>
      </c>
      <c r="I93">
        <f>VLOOKUP($B$1,数据整理1!$D$4:$R$10,$I$2,0)*$B93</f>
        <v>89</v>
      </c>
      <c r="J93">
        <f>VLOOKUP($B$1,数据整理1!$D$4:$R$10,$J$2,0)*$B93</f>
        <v>89</v>
      </c>
      <c r="K93">
        <f>VLOOKUP($B$1,数据整理1!$D$4:$R$10,$K$2,0)*$B93</f>
        <v>89</v>
      </c>
      <c r="L93">
        <f>VLOOKUP($B$1,数据整理1!$D$4:$R$10,$L$2,0)*$B93</f>
        <v>89</v>
      </c>
      <c r="M93">
        <f>VLOOKUP($B$1,数据整理1!$D$4:$R$10,$M$2,0)*$B93</f>
        <v>89</v>
      </c>
      <c r="N93">
        <f>VLOOKUP($B$1,数据整理1!$D$4:$R$10,$N$2,0)*$B93</f>
        <v>8900</v>
      </c>
      <c r="O93">
        <f>VLOOKUP($B$1,数据整理1!$D$4:$R$10,$O$2,0)*$B93</f>
        <v>0</v>
      </c>
      <c r="P93">
        <f>VLOOKUP($B$1,数据整理1!$D$4:$R$10,$P$2,0)*$B93</f>
        <v>420.97</v>
      </c>
      <c r="Q93">
        <f>VLOOKUP($B$1,数据整理1!$D$4:$R$10,$Q$2,0)*$B93</f>
        <v>420.97</v>
      </c>
      <c r="S93">
        <f>VLOOKUP($B$1,数据整理1!$D$12:$R$18,$D$2,0)*$B93</f>
        <v>33642</v>
      </c>
      <c r="T93">
        <f>VLOOKUP($B$1,数据整理1!$D$12:$R$18,$E$2,0)*$B93</f>
        <v>10769</v>
      </c>
      <c r="U93">
        <f>VLOOKUP($B$1,数据整理1!$D$12:$R$18,$F$2,0)*$B93</f>
        <v>4450</v>
      </c>
      <c r="V93">
        <f>VLOOKUP($B$1,数据整理1!$D$12:$R$18,$G$2,0)*$B93</f>
        <v>3026</v>
      </c>
      <c r="W93">
        <f>VLOOKUP($B$1,数据整理1!$D$12:$R$18,$H$2,0)*$B93</f>
        <v>89</v>
      </c>
      <c r="X93">
        <f>VLOOKUP($B$1,数据整理1!$D$12:$R$18,$I$2,0)*$B93</f>
        <v>89</v>
      </c>
      <c r="Y93">
        <f>VLOOKUP($B$1,数据整理1!$D$12:$R$18,$J$2,0)*$B93</f>
        <v>89</v>
      </c>
      <c r="Z93">
        <f>VLOOKUP($B$1,数据整理1!$D$12:$R$18,$K$2,0)*$B93</f>
        <v>89</v>
      </c>
      <c r="AA93">
        <f>VLOOKUP($B$1,数据整理1!$D$12:$R$18,$L$2,0)*$B93</f>
        <v>89</v>
      </c>
      <c r="AB93">
        <f>VLOOKUP($B$1,数据整理1!$D$12:$R$18,$M$2,0)*$B93</f>
        <v>89</v>
      </c>
      <c r="AC93">
        <f>VLOOKUP($B$1,数据整理1!$D$12:$R$18,$N$2,0)*$B93</f>
        <v>7120</v>
      </c>
      <c r="AD93">
        <f>VLOOKUP($B$1,数据整理1!$D$12:$R$18,$O$2,0)*$B93</f>
        <v>0</v>
      </c>
      <c r="AE93">
        <f>VLOOKUP($B$1,数据整理1!$D$12:$R$18,$P$2,0)*$B93</f>
        <v>420.97</v>
      </c>
      <c r="AF93">
        <f>VLOOKUP($B$1,数据整理1!$D$12:$R$18,$Q$2,0)*$B93</f>
        <v>420.97</v>
      </c>
      <c r="AH93">
        <f>VLOOKUP($B$1,数据整理1!$D$20:$R$26,$D$2,0)*$B93</f>
        <v>29939.599999999999</v>
      </c>
      <c r="AI93">
        <f>VLOOKUP($B$1,数据整理1!$D$20:$R$26,$E$2,0)*$B93</f>
        <v>11414.25</v>
      </c>
      <c r="AJ93">
        <f>VLOOKUP($B$1,数据整理1!$D$20:$R$26,$F$2,0)*$B93</f>
        <v>2713.6099999999997</v>
      </c>
      <c r="AK93">
        <f>VLOOKUP($B$1,数据整理1!$D$20:$R$26,$G$2,0)*$B93</f>
        <v>4023.69</v>
      </c>
      <c r="AL93">
        <f>VLOOKUP($B$1,数据整理1!$D$20:$R$26,$H$2,0)*$B93</f>
        <v>89</v>
      </c>
      <c r="AM93">
        <f>VLOOKUP($B$1,数据整理1!$D$20:$R$26,$I$2,0)*$B93</f>
        <v>89</v>
      </c>
      <c r="AN93">
        <f>VLOOKUP($B$1,数据整理1!$D$20:$R$26,$J$2,0)*$B93</f>
        <v>89</v>
      </c>
      <c r="AO93">
        <f>VLOOKUP($B$1,数据整理1!$D$20:$R$26,$K$2,0)*$B93</f>
        <v>89</v>
      </c>
      <c r="AP93">
        <f>VLOOKUP($B$1,数据整理1!$D$20:$R$26,$L$2,0)*$B93</f>
        <v>89</v>
      </c>
      <c r="AQ93">
        <f>VLOOKUP($B$1,数据整理1!$D$20:$R$26,$M$2,0)*$B93</f>
        <v>89</v>
      </c>
      <c r="AR93">
        <f>VLOOKUP($B$1,数据整理1!$D$20:$R$26,$N$2,0)*$B93</f>
        <v>3560</v>
      </c>
      <c r="AS93">
        <f>VLOOKUP($B$1,数据整理1!$D$20:$R$26,$O$2,0)*$B93</f>
        <v>0</v>
      </c>
      <c r="AT93">
        <f>VLOOKUP($B$1,数据整理1!$D$20:$R$26,$P$2,0)*$B93</f>
        <v>420.97</v>
      </c>
      <c r="AU93">
        <f>VLOOKUP($B$1,数据整理1!$D$20:$R$26,$Q$2,0)*$B93</f>
        <v>420.97</v>
      </c>
    </row>
    <row r="94" spans="2:47" x14ac:dyDescent="0.2">
      <c r="B94">
        <v>90</v>
      </c>
      <c r="D94">
        <f>VLOOKUP($B$1,数据整理1!$D$4:$R$10,$D$2,0)*$B94</f>
        <v>37890</v>
      </c>
      <c r="E94">
        <f>VLOOKUP($B$1,数据整理1!$D$4:$R$10,$E$2,0)*$B94</f>
        <v>10440</v>
      </c>
      <c r="F94">
        <f>VLOOKUP($B$1,数据整理1!$D$4:$R$10,$F$2,0)*$B94</f>
        <v>5670</v>
      </c>
      <c r="G94">
        <f>VLOOKUP($B$1,数据整理1!$D$4:$R$10,$G$2,0)*$B94</f>
        <v>3780</v>
      </c>
      <c r="H94">
        <f>VLOOKUP($B$1,数据整理1!$D$4:$R$10,$H$2,0)*$B94</f>
        <v>90</v>
      </c>
      <c r="I94">
        <f>VLOOKUP($B$1,数据整理1!$D$4:$R$10,$I$2,0)*$B94</f>
        <v>90</v>
      </c>
      <c r="J94">
        <f>VLOOKUP($B$1,数据整理1!$D$4:$R$10,$J$2,0)*$B94</f>
        <v>90</v>
      </c>
      <c r="K94">
        <f>VLOOKUP($B$1,数据整理1!$D$4:$R$10,$K$2,0)*$B94</f>
        <v>90</v>
      </c>
      <c r="L94">
        <f>VLOOKUP($B$1,数据整理1!$D$4:$R$10,$L$2,0)*$B94</f>
        <v>90</v>
      </c>
      <c r="M94">
        <f>VLOOKUP($B$1,数据整理1!$D$4:$R$10,$M$2,0)*$B94</f>
        <v>90</v>
      </c>
      <c r="N94">
        <f>VLOOKUP($B$1,数据整理1!$D$4:$R$10,$N$2,0)*$B94</f>
        <v>9000</v>
      </c>
      <c r="O94">
        <f>VLOOKUP($B$1,数据整理1!$D$4:$R$10,$O$2,0)*$B94</f>
        <v>0</v>
      </c>
      <c r="P94">
        <f>VLOOKUP($B$1,数据整理1!$D$4:$R$10,$P$2,0)*$B94</f>
        <v>425.70000000000005</v>
      </c>
      <c r="Q94">
        <f>VLOOKUP($B$1,数据整理1!$D$4:$R$10,$Q$2,0)*$B94</f>
        <v>425.70000000000005</v>
      </c>
      <c r="S94">
        <f>VLOOKUP($B$1,数据整理1!$D$12:$R$18,$D$2,0)*$B94</f>
        <v>34020</v>
      </c>
      <c r="T94">
        <f>VLOOKUP($B$1,数据整理1!$D$12:$R$18,$E$2,0)*$B94</f>
        <v>10890</v>
      </c>
      <c r="U94">
        <f>VLOOKUP($B$1,数据整理1!$D$12:$R$18,$F$2,0)*$B94</f>
        <v>4500</v>
      </c>
      <c r="V94">
        <f>VLOOKUP($B$1,数据整理1!$D$12:$R$18,$G$2,0)*$B94</f>
        <v>3060</v>
      </c>
      <c r="W94">
        <f>VLOOKUP($B$1,数据整理1!$D$12:$R$18,$H$2,0)*$B94</f>
        <v>90</v>
      </c>
      <c r="X94">
        <f>VLOOKUP($B$1,数据整理1!$D$12:$R$18,$I$2,0)*$B94</f>
        <v>90</v>
      </c>
      <c r="Y94">
        <f>VLOOKUP($B$1,数据整理1!$D$12:$R$18,$J$2,0)*$B94</f>
        <v>90</v>
      </c>
      <c r="Z94">
        <f>VLOOKUP($B$1,数据整理1!$D$12:$R$18,$K$2,0)*$B94</f>
        <v>90</v>
      </c>
      <c r="AA94">
        <f>VLOOKUP($B$1,数据整理1!$D$12:$R$18,$L$2,0)*$B94</f>
        <v>90</v>
      </c>
      <c r="AB94">
        <f>VLOOKUP($B$1,数据整理1!$D$12:$R$18,$M$2,0)*$B94</f>
        <v>90</v>
      </c>
      <c r="AC94">
        <f>VLOOKUP($B$1,数据整理1!$D$12:$R$18,$N$2,0)*$B94</f>
        <v>7200</v>
      </c>
      <c r="AD94">
        <f>VLOOKUP($B$1,数据整理1!$D$12:$R$18,$O$2,0)*$B94</f>
        <v>0</v>
      </c>
      <c r="AE94">
        <f>VLOOKUP($B$1,数据整理1!$D$12:$R$18,$P$2,0)*$B94</f>
        <v>425.70000000000005</v>
      </c>
      <c r="AF94">
        <f>VLOOKUP($B$1,数据整理1!$D$12:$R$18,$Q$2,0)*$B94</f>
        <v>425.70000000000005</v>
      </c>
      <c r="AH94">
        <f>VLOOKUP($B$1,数据整理1!$D$20:$R$26,$D$2,0)*$B94</f>
        <v>30275.999999999996</v>
      </c>
      <c r="AI94">
        <f>VLOOKUP($B$1,数据整理1!$D$20:$R$26,$E$2,0)*$B94</f>
        <v>11542.5</v>
      </c>
      <c r="AJ94">
        <f>VLOOKUP($B$1,数据整理1!$D$20:$R$26,$F$2,0)*$B94</f>
        <v>2744.1</v>
      </c>
      <c r="AK94">
        <f>VLOOKUP($B$1,数据整理1!$D$20:$R$26,$G$2,0)*$B94</f>
        <v>4068.9</v>
      </c>
      <c r="AL94">
        <f>VLOOKUP($B$1,数据整理1!$D$20:$R$26,$H$2,0)*$B94</f>
        <v>90</v>
      </c>
      <c r="AM94">
        <f>VLOOKUP($B$1,数据整理1!$D$20:$R$26,$I$2,0)*$B94</f>
        <v>90</v>
      </c>
      <c r="AN94">
        <f>VLOOKUP($B$1,数据整理1!$D$20:$R$26,$J$2,0)*$B94</f>
        <v>90</v>
      </c>
      <c r="AO94">
        <f>VLOOKUP($B$1,数据整理1!$D$20:$R$26,$K$2,0)*$B94</f>
        <v>90</v>
      </c>
      <c r="AP94">
        <f>VLOOKUP($B$1,数据整理1!$D$20:$R$26,$L$2,0)*$B94</f>
        <v>90</v>
      </c>
      <c r="AQ94">
        <f>VLOOKUP($B$1,数据整理1!$D$20:$R$26,$M$2,0)*$B94</f>
        <v>90</v>
      </c>
      <c r="AR94">
        <f>VLOOKUP($B$1,数据整理1!$D$20:$R$26,$N$2,0)*$B94</f>
        <v>3600</v>
      </c>
      <c r="AS94">
        <f>VLOOKUP($B$1,数据整理1!$D$20:$R$26,$O$2,0)*$B94</f>
        <v>0</v>
      </c>
      <c r="AT94">
        <f>VLOOKUP($B$1,数据整理1!$D$20:$R$26,$P$2,0)*$B94</f>
        <v>425.70000000000005</v>
      </c>
      <c r="AU94">
        <f>VLOOKUP($B$1,数据整理1!$D$20:$R$26,$Q$2,0)*$B94</f>
        <v>425.70000000000005</v>
      </c>
    </row>
    <row r="95" spans="2:47" x14ac:dyDescent="0.2">
      <c r="B95">
        <v>91</v>
      </c>
      <c r="D95">
        <f>VLOOKUP($B$1,数据整理1!$D$4:$R$10,$D$2,0)*$B95</f>
        <v>38311</v>
      </c>
      <c r="E95">
        <f>VLOOKUP($B$1,数据整理1!$D$4:$R$10,$E$2,0)*$B95</f>
        <v>10556</v>
      </c>
      <c r="F95">
        <f>VLOOKUP($B$1,数据整理1!$D$4:$R$10,$F$2,0)*$B95</f>
        <v>5733</v>
      </c>
      <c r="G95">
        <f>VLOOKUP($B$1,数据整理1!$D$4:$R$10,$G$2,0)*$B95</f>
        <v>3822</v>
      </c>
      <c r="H95">
        <f>VLOOKUP($B$1,数据整理1!$D$4:$R$10,$H$2,0)*$B95</f>
        <v>91</v>
      </c>
      <c r="I95">
        <f>VLOOKUP($B$1,数据整理1!$D$4:$R$10,$I$2,0)*$B95</f>
        <v>91</v>
      </c>
      <c r="J95">
        <f>VLOOKUP($B$1,数据整理1!$D$4:$R$10,$J$2,0)*$B95</f>
        <v>91</v>
      </c>
      <c r="K95">
        <f>VLOOKUP($B$1,数据整理1!$D$4:$R$10,$K$2,0)*$B95</f>
        <v>91</v>
      </c>
      <c r="L95">
        <f>VLOOKUP($B$1,数据整理1!$D$4:$R$10,$L$2,0)*$B95</f>
        <v>91</v>
      </c>
      <c r="M95">
        <f>VLOOKUP($B$1,数据整理1!$D$4:$R$10,$M$2,0)*$B95</f>
        <v>91</v>
      </c>
      <c r="N95">
        <f>VLOOKUP($B$1,数据整理1!$D$4:$R$10,$N$2,0)*$B95</f>
        <v>9100</v>
      </c>
      <c r="O95">
        <f>VLOOKUP($B$1,数据整理1!$D$4:$R$10,$O$2,0)*$B95</f>
        <v>0</v>
      </c>
      <c r="P95">
        <f>VLOOKUP($B$1,数据整理1!$D$4:$R$10,$P$2,0)*$B95</f>
        <v>430.43000000000006</v>
      </c>
      <c r="Q95">
        <f>VLOOKUP($B$1,数据整理1!$D$4:$R$10,$Q$2,0)*$B95</f>
        <v>430.43000000000006</v>
      </c>
      <c r="S95">
        <f>VLOOKUP($B$1,数据整理1!$D$12:$R$18,$D$2,0)*$B95</f>
        <v>34398</v>
      </c>
      <c r="T95">
        <f>VLOOKUP($B$1,数据整理1!$D$12:$R$18,$E$2,0)*$B95</f>
        <v>11011</v>
      </c>
      <c r="U95">
        <f>VLOOKUP($B$1,数据整理1!$D$12:$R$18,$F$2,0)*$B95</f>
        <v>4550</v>
      </c>
      <c r="V95">
        <f>VLOOKUP($B$1,数据整理1!$D$12:$R$18,$G$2,0)*$B95</f>
        <v>3094</v>
      </c>
      <c r="W95">
        <f>VLOOKUP($B$1,数据整理1!$D$12:$R$18,$H$2,0)*$B95</f>
        <v>91</v>
      </c>
      <c r="X95">
        <f>VLOOKUP($B$1,数据整理1!$D$12:$R$18,$I$2,0)*$B95</f>
        <v>91</v>
      </c>
      <c r="Y95">
        <f>VLOOKUP($B$1,数据整理1!$D$12:$R$18,$J$2,0)*$B95</f>
        <v>91</v>
      </c>
      <c r="Z95">
        <f>VLOOKUP($B$1,数据整理1!$D$12:$R$18,$K$2,0)*$B95</f>
        <v>91</v>
      </c>
      <c r="AA95">
        <f>VLOOKUP($B$1,数据整理1!$D$12:$R$18,$L$2,0)*$B95</f>
        <v>91</v>
      </c>
      <c r="AB95">
        <f>VLOOKUP($B$1,数据整理1!$D$12:$R$18,$M$2,0)*$B95</f>
        <v>91</v>
      </c>
      <c r="AC95">
        <f>VLOOKUP($B$1,数据整理1!$D$12:$R$18,$N$2,0)*$B95</f>
        <v>7280</v>
      </c>
      <c r="AD95">
        <f>VLOOKUP($B$1,数据整理1!$D$12:$R$18,$O$2,0)*$B95</f>
        <v>0</v>
      </c>
      <c r="AE95">
        <f>VLOOKUP($B$1,数据整理1!$D$12:$R$18,$P$2,0)*$B95</f>
        <v>430.43000000000006</v>
      </c>
      <c r="AF95">
        <f>VLOOKUP($B$1,数据整理1!$D$12:$R$18,$Q$2,0)*$B95</f>
        <v>430.43000000000006</v>
      </c>
      <c r="AH95">
        <f>VLOOKUP($B$1,数据整理1!$D$20:$R$26,$D$2,0)*$B95</f>
        <v>30612.399999999998</v>
      </c>
      <c r="AI95">
        <f>VLOOKUP($B$1,数据整理1!$D$20:$R$26,$E$2,0)*$B95</f>
        <v>11670.75</v>
      </c>
      <c r="AJ95">
        <f>VLOOKUP($B$1,数据整理1!$D$20:$R$26,$F$2,0)*$B95</f>
        <v>2774.5899999999997</v>
      </c>
      <c r="AK95">
        <f>VLOOKUP($B$1,数据整理1!$D$20:$R$26,$G$2,0)*$B95</f>
        <v>4114.1099999999997</v>
      </c>
      <c r="AL95">
        <f>VLOOKUP($B$1,数据整理1!$D$20:$R$26,$H$2,0)*$B95</f>
        <v>91</v>
      </c>
      <c r="AM95">
        <f>VLOOKUP($B$1,数据整理1!$D$20:$R$26,$I$2,0)*$B95</f>
        <v>91</v>
      </c>
      <c r="AN95">
        <f>VLOOKUP($B$1,数据整理1!$D$20:$R$26,$J$2,0)*$B95</f>
        <v>91</v>
      </c>
      <c r="AO95">
        <f>VLOOKUP($B$1,数据整理1!$D$20:$R$26,$K$2,0)*$B95</f>
        <v>91</v>
      </c>
      <c r="AP95">
        <f>VLOOKUP($B$1,数据整理1!$D$20:$R$26,$L$2,0)*$B95</f>
        <v>91</v>
      </c>
      <c r="AQ95">
        <f>VLOOKUP($B$1,数据整理1!$D$20:$R$26,$M$2,0)*$B95</f>
        <v>91</v>
      </c>
      <c r="AR95">
        <f>VLOOKUP($B$1,数据整理1!$D$20:$R$26,$N$2,0)*$B95</f>
        <v>3640</v>
      </c>
      <c r="AS95">
        <f>VLOOKUP($B$1,数据整理1!$D$20:$R$26,$O$2,0)*$B95</f>
        <v>0</v>
      </c>
      <c r="AT95">
        <f>VLOOKUP($B$1,数据整理1!$D$20:$R$26,$P$2,0)*$B95</f>
        <v>430.43000000000006</v>
      </c>
      <c r="AU95">
        <f>VLOOKUP($B$1,数据整理1!$D$20:$R$26,$Q$2,0)*$B95</f>
        <v>430.43000000000006</v>
      </c>
    </row>
    <row r="96" spans="2:47" x14ac:dyDescent="0.2">
      <c r="B96">
        <v>92</v>
      </c>
      <c r="D96">
        <f>VLOOKUP($B$1,数据整理1!$D$4:$R$10,$D$2,0)*$B96</f>
        <v>38732</v>
      </c>
      <c r="E96">
        <f>VLOOKUP($B$1,数据整理1!$D$4:$R$10,$E$2,0)*$B96</f>
        <v>10672</v>
      </c>
      <c r="F96">
        <f>VLOOKUP($B$1,数据整理1!$D$4:$R$10,$F$2,0)*$B96</f>
        <v>5796</v>
      </c>
      <c r="G96">
        <f>VLOOKUP($B$1,数据整理1!$D$4:$R$10,$G$2,0)*$B96</f>
        <v>3864</v>
      </c>
      <c r="H96">
        <f>VLOOKUP($B$1,数据整理1!$D$4:$R$10,$H$2,0)*$B96</f>
        <v>92</v>
      </c>
      <c r="I96">
        <f>VLOOKUP($B$1,数据整理1!$D$4:$R$10,$I$2,0)*$B96</f>
        <v>92</v>
      </c>
      <c r="J96">
        <f>VLOOKUP($B$1,数据整理1!$D$4:$R$10,$J$2,0)*$B96</f>
        <v>92</v>
      </c>
      <c r="K96">
        <f>VLOOKUP($B$1,数据整理1!$D$4:$R$10,$K$2,0)*$B96</f>
        <v>92</v>
      </c>
      <c r="L96">
        <f>VLOOKUP($B$1,数据整理1!$D$4:$R$10,$L$2,0)*$B96</f>
        <v>92</v>
      </c>
      <c r="M96">
        <f>VLOOKUP($B$1,数据整理1!$D$4:$R$10,$M$2,0)*$B96</f>
        <v>92</v>
      </c>
      <c r="N96">
        <f>VLOOKUP($B$1,数据整理1!$D$4:$R$10,$N$2,0)*$B96</f>
        <v>9200</v>
      </c>
      <c r="O96">
        <f>VLOOKUP($B$1,数据整理1!$D$4:$R$10,$O$2,0)*$B96</f>
        <v>0</v>
      </c>
      <c r="P96">
        <f>VLOOKUP($B$1,数据整理1!$D$4:$R$10,$P$2,0)*$B96</f>
        <v>435.16</v>
      </c>
      <c r="Q96">
        <f>VLOOKUP($B$1,数据整理1!$D$4:$R$10,$Q$2,0)*$B96</f>
        <v>435.16</v>
      </c>
      <c r="S96">
        <f>VLOOKUP($B$1,数据整理1!$D$12:$R$18,$D$2,0)*$B96</f>
        <v>34776</v>
      </c>
      <c r="T96">
        <f>VLOOKUP($B$1,数据整理1!$D$12:$R$18,$E$2,0)*$B96</f>
        <v>11132</v>
      </c>
      <c r="U96">
        <f>VLOOKUP($B$1,数据整理1!$D$12:$R$18,$F$2,0)*$B96</f>
        <v>4600</v>
      </c>
      <c r="V96">
        <f>VLOOKUP($B$1,数据整理1!$D$12:$R$18,$G$2,0)*$B96</f>
        <v>3128</v>
      </c>
      <c r="W96">
        <f>VLOOKUP($B$1,数据整理1!$D$12:$R$18,$H$2,0)*$B96</f>
        <v>92</v>
      </c>
      <c r="X96">
        <f>VLOOKUP($B$1,数据整理1!$D$12:$R$18,$I$2,0)*$B96</f>
        <v>92</v>
      </c>
      <c r="Y96">
        <f>VLOOKUP($B$1,数据整理1!$D$12:$R$18,$J$2,0)*$B96</f>
        <v>92</v>
      </c>
      <c r="Z96">
        <f>VLOOKUP($B$1,数据整理1!$D$12:$R$18,$K$2,0)*$B96</f>
        <v>92</v>
      </c>
      <c r="AA96">
        <f>VLOOKUP($B$1,数据整理1!$D$12:$R$18,$L$2,0)*$B96</f>
        <v>92</v>
      </c>
      <c r="AB96">
        <f>VLOOKUP($B$1,数据整理1!$D$12:$R$18,$M$2,0)*$B96</f>
        <v>92</v>
      </c>
      <c r="AC96">
        <f>VLOOKUP($B$1,数据整理1!$D$12:$R$18,$N$2,0)*$B96</f>
        <v>7360</v>
      </c>
      <c r="AD96">
        <f>VLOOKUP($B$1,数据整理1!$D$12:$R$18,$O$2,0)*$B96</f>
        <v>0</v>
      </c>
      <c r="AE96">
        <f>VLOOKUP($B$1,数据整理1!$D$12:$R$18,$P$2,0)*$B96</f>
        <v>435.16</v>
      </c>
      <c r="AF96">
        <f>VLOOKUP($B$1,数据整理1!$D$12:$R$18,$Q$2,0)*$B96</f>
        <v>435.16</v>
      </c>
      <c r="AH96">
        <f>VLOOKUP($B$1,数据整理1!$D$20:$R$26,$D$2,0)*$B96</f>
        <v>30948.799999999999</v>
      </c>
      <c r="AI96">
        <f>VLOOKUP($B$1,数据整理1!$D$20:$R$26,$E$2,0)*$B96</f>
        <v>11799</v>
      </c>
      <c r="AJ96">
        <f>VLOOKUP($B$1,数据整理1!$D$20:$R$26,$F$2,0)*$B96</f>
        <v>2805.08</v>
      </c>
      <c r="AK96">
        <f>VLOOKUP($B$1,数据整理1!$D$20:$R$26,$G$2,0)*$B96</f>
        <v>4159.32</v>
      </c>
      <c r="AL96">
        <f>VLOOKUP($B$1,数据整理1!$D$20:$R$26,$H$2,0)*$B96</f>
        <v>92</v>
      </c>
      <c r="AM96">
        <f>VLOOKUP($B$1,数据整理1!$D$20:$R$26,$I$2,0)*$B96</f>
        <v>92</v>
      </c>
      <c r="AN96">
        <f>VLOOKUP($B$1,数据整理1!$D$20:$R$26,$J$2,0)*$B96</f>
        <v>92</v>
      </c>
      <c r="AO96">
        <f>VLOOKUP($B$1,数据整理1!$D$20:$R$26,$K$2,0)*$B96</f>
        <v>92</v>
      </c>
      <c r="AP96">
        <f>VLOOKUP($B$1,数据整理1!$D$20:$R$26,$L$2,0)*$B96</f>
        <v>92</v>
      </c>
      <c r="AQ96">
        <f>VLOOKUP($B$1,数据整理1!$D$20:$R$26,$M$2,0)*$B96</f>
        <v>92</v>
      </c>
      <c r="AR96">
        <f>VLOOKUP($B$1,数据整理1!$D$20:$R$26,$N$2,0)*$B96</f>
        <v>3680</v>
      </c>
      <c r="AS96">
        <f>VLOOKUP($B$1,数据整理1!$D$20:$R$26,$O$2,0)*$B96</f>
        <v>0</v>
      </c>
      <c r="AT96">
        <f>VLOOKUP($B$1,数据整理1!$D$20:$R$26,$P$2,0)*$B96</f>
        <v>435.16</v>
      </c>
      <c r="AU96">
        <f>VLOOKUP($B$1,数据整理1!$D$20:$R$26,$Q$2,0)*$B96</f>
        <v>435.16</v>
      </c>
    </row>
    <row r="97" spans="2:47" x14ac:dyDescent="0.2">
      <c r="B97">
        <v>93</v>
      </c>
      <c r="D97">
        <f>VLOOKUP($B$1,数据整理1!$D$4:$R$10,$D$2,0)*$B97</f>
        <v>39153</v>
      </c>
      <c r="E97">
        <f>VLOOKUP($B$1,数据整理1!$D$4:$R$10,$E$2,0)*$B97</f>
        <v>10788</v>
      </c>
      <c r="F97">
        <f>VLOOKUP($B$1,数据整理1!$D$4:$R$10,$F$2,0)*$B97</f>
        <v>5859</v>
      </c>
      <c r="G97">
        <f>VLOOKUP($B$1,数据整理1!$D$4:$R$10,$G$2,0)*$B97</f>
        <v>3906</v>
      </c>
      <c r="H97">
        <f>VLOOKUP($B$1,数据整理1!$D$4:$R$10,$H$2,0)*$B97</f>
        <v>93</v>
      </c>
      <c r="I97">
        <f>VLOOKUP($B$1,数据整理1!$D$4:$R$10,$I$2,0)*$B97</f>
        <v>93</v>
      </c>
      <c r="J97">
        <f>VLOOKUP($B$1,数据整理1!$D$4:$R$10,$J$2,0)*$B97</f>
        <v>93</v>
      </c>
      <c r="K97">
        <f>VLOOKUP($B$1,数据整理1!$D$4:$R$10,$K$2,0)*$B97</f>
        <v>93</v>
      </c>
      <c r="L97">
        <f>VLOOKUP($B$1,数据整理1!$D$4:$R$10,$L$2,0)*$B97</f>
        <v>93</v>
      </c>
      <c r="M97">
        <f>VLOOKUP($B$1,数据整理1!$D$4:$R$10,$M$2,0)*$B97</f>
        <v>93</v>
      </c>
      <c r="N97">
        <f>VLOOKUP($B$1,数据整理1!$D$4:$R$10,$N$2,0)*$B97</f>
        <v>9300</v>
      </c>
      <c r="O97">
        <f>VLOOKUP($B$1,数据整理1!$D$4:$R$10,$O$2,0)*$B97</f>
        <v>0</v>
      </c>
      <c r="P97">
        <f>VLOOKUP($B$1,数据整理1!$D$4:$R$10,$P$2,0)*$B97</f>
        <v>439.89000000000004</v>
      </c>
      <c r="Q97">
        <f>VLOOKUP($B$1,数据整理1!$D$4:$R$10,$Q$2,0)*$B97</f>
        <v>439.89000000000004</v>
      </c>
      <c r="S97">
        <f>VLOOKUP($B$1,数据整理1!$D$12:$R$18,$D$2,0)*$B97</f>
        <v>35154</v>
      </c>
      <c r="T97">
        <f>VLOOKUP($B$1,数据整理1!$D$12:$R$18,$E$2,0)*$B97</f>
        <v>11253</v>
      </c>
      <c r="U97">
        <f>VLOOKUP($B$1,数据整理1!$D$12:$R$18,$F$2,0)*$B97</f>
        <v>4650</v>
      </c>
      <c r="V97">
        <f>VLOOKUP($B$1,数据整理1!$D$12:$R$18,$G$2,0)*$B97</f>
        <v>3162</v>
      </c>
      <c r="W97">
        <f>VLOOKUP($B$1,数据整理1!$D$12:$R$18,$H$2,0)*$B97</f>
        <v>93</v>
      </c>
      <c r="X97">
        <f>VLOOKUP($B$1,数据整理1!$D$12:$R$18,$I$2,0)*$B97</f>
        <v>93</v>
      </c>
      <c r="Y97">
        <f>VLOOKUP($B$1,数据整理1!$D$12:$R$18,$J$2,0)*$B97</f>
        <v>93</v>
      </c>
      <c r="Z97">
        <f>VLOOKUP($B$1,数据整理1!$D$12:$R$18,$K$2,0)*$B97</f>
        <v>93</v>
      </c>
      <c r="AA97">
        <f>VLOOKUP($B$1,数据整理1!$D$12:$R$18,$L$2,0)*$B97</f>
        <v>93</v>
      </c>
      <c r="AB97">
        <f>VLOOKUP($B$1,数据整理1!$D$12:$R$18,$M$2,0)*$B97</f>
        <v>93</v>
      </c>
      <c r="AC97">
        <f>VLOOKUP($B$1,数据整理1!$D$12:$R$18,$N$2,0)*$B97</f>
        <v>7440</v>
      </c>
      <c r="AD97">
        <f>VLOOKUP($B$1,数据整理1!$D$12:$R$18,$O$2,0)*$B97</f>
        <v>0</v>
      </c>
      <c r="AE97">
        <f>VLOOKUP($B$1,数据整理1!$D$12:$R$18,$P$2,0)*$B97</f>
        <v>439.89000000000004</v>
      </c>
      <c r="AF97">
        <f>VLOOKUP($B$1,数据整理1!$D$12:$R$18,$Q$2,0)*$B97</f>
        <v>439.89000000000004</v>
      </c>
      <c r="AH97">
        <f>VLOOKUP($B$1,数据整理1!$D$20:$R$26,$D$2,0)*$B97</f>
        <v>31285.199999999997</v>
      </c>
      <c r="AI97">
        <f>VLOOKUP($B$1,数据整理1!$D$20:$R$26,$E$2,0)*$B97</f>
        <v>11927.25</v>
      </c>
      <c r="AJ97">
        <f>VLOOKUP($B$1,数据整理1!$D$20:$R$26,$F$2,0)*$B97</f>
        <v>2835.5699999999997</v>
      </c>
      <c r="AK97">
        <f>VLOOKUP($B$1,数据整理1!$D$20:$R$26,$G$2,0)*$B97</f>
        <v>4204.53</v>
      </c>
      <c r="AL97">
        <f>VLOOKUP($B$1,数据整理1!$D$20:$R$26,$H$2,0)*$B97</f>
        <v>93</v>
      </c>
      <c r="AM97">
        <f>VLOOKUP($B$1,数据整理1!$D$20:$R$26,$I$2,0)*$B97</f>
        <v>93</v>
      </c>
      <c r="AN97">
        <f>VLOOKUP($B$1,数据整理1!$D$20:$R$26,$J$2,0)*$B97</f>
        <v>93</v>
      </c>
      <c r="AO97">
        <f>VLOOKUP($B$1,数据整理1!$D$20:$R$26,$K$2,0)*$B97</f>
        <v>93</v>
      </c>
      <c r="AP97">
        <f>VLOOKUP($B$1,数据整理1!$D$20:$R$26,$L$2,0)*$B97</f>
        <v>93</v>
      </c>
      <c r="AQ97">
        <f>VLOOKUP($B$1,数据整理1!$D$20:$R$26,$M$2,0)*$B97</f>
        <v>93</v>
      </c>
      <c r="AR97">
        <f>VLOOKUP($B$1,数据整理1!$D$20:$R$26,$N$2,0)*$B97</f>
        <v>3720</v>
      </c>
      <c r="AS97">
        <f>VLOOKUP($B$1,数据整理1!$D$20:$R$26,$O$2,0)*$B97</f>
        <v>0</v>
      </c>
      <c r="AT97">
        <f>VLOOKUP($B$1,数据整理1!$D$20:$R$26,$P$2,0)*$B97</f>
        <v>439.89000000000004</v>
      </c>
      <c r="AU97">
        <f>VLOOKUP($B$1,数据整理1!$D$20:$R$26,$Q$2,0)*$B97</f>
        <v>439.89000000000004</v>
      </c>
    </row>
    <row r="98" spans="2:47" x14ac:dyDescent="0.2">
      <c r="B98">
        <v>94</v>
      </c>
      <c r="D98">
        <f>VLOOKUP($B$1,数据整理1!$D$4:$R$10,$D$2,0)*$B98</f>
        <v>39574</v>
      </c>
      <c r="E98">
        <f>VLOOKUP($B$1,数据整理1!$D$4:$R$10,$E$2,0)*$B98</f>
        <v>10904</v>
      </c>
      <c r="F98">
        <f>VLOOKUP($B$1,数据整理1!$D$4:$R$10,$F$2,0)*$B98</f>
        <v>5922</v>
      </c>
      <c r="G98">
        <f>VLOOKUP($B$1,数据整理1!$D$4:$R$10,$G$2,0)*$B98</f>
        <v>3948</v>
      </c>
      <c r="H98">
        <f>VLOOKUP($B$1,数据整理1!$D$4:$R$10,$H$2,0)*$B98</f>
        <v>94</v>
      </c>
      <c r="I98">
        <f>VLOOKUP($B$1,数据整理1!$D$4:$R$10,$I$2,0)*$B98</f>
        <v>94</v>
      </c>
      <c r="J98">
        <f>VLOOKUP($B$1,数据整理1!$D$4:$R$10,$J$2,0)*$B98</f>
        <v>94</v>
      </c>
      <c r="K98">
        <f>VLOOKUP($B$1,数据整理1!$D$4:$R$10,$K$2,0)*$B98</f>
        <v>94</v>
      </c>
      <c r="L98">
        <f>VLOOKUP($B$1,数据整理1!$D$4:$R$10,$L$2,0)*$B98</f>
        <v>94</v>
      </c>
      <c r="M98">
        <f>VLOOKUP($B$1,数据整理1!$D$4:$R$10,$M$2,0)*$B98</f>
        <v>94</v>
      </c>
      <c r="N98">
        <f>VLOOKUP($B$1,数据整理1!$D$4:$R$10,$N$2,0)*$B98</f>
        <v>9400</v>
      </c>
      <c r="O98">
        <f>VLOOKUP($B$1,数据整理1!$D$4:$R$10,$O$2,0)*$B98</f>
        <v>0</v>
      </c>
      <c r="P98">
        <f>VLOOKUP($B$1,数据整理1!$D$4:$R$10,$P$2,0)*$B98</f>
        <v>444.62000000000006</v>
      </c>
      <c r="Q98">
        <f>VLOOKUP($B$1,数据整理1!$D$4:$R$10,$Q$2,0)*$B98</f>
        <v>444.62000000000006</v>
      </c>
      <c r="S98">
        <f>VLOOKUP($B$1,数据整理1!$D$12:$R$18,$D$2,0)*$B98</f>
        <v>35532</v>
      </c>
      <c r="T98">
        <f>VLOOKUP($B$1,数据整理1!$D$12:$R$18,$E$2,0)*$B98</f>
        <v>11374</v>
      </c>
      <c r="U98">
        <f>VLOOKUP($B$1,数据整理1!$D$12:$R$18,$F$2,0)*$B98</f>
        <v>4700</v>
      </c>
      <c r="V98">
        <f>VLOOKUP($B$1,数据整理1!$D$12:$R$18,$G$2,0)*$B98</f>
        <v>3196</v>
      </c>
      <c r="W98">
        <f>VLOOKUP($B$1,数据整理1!$D$12:$R$18,$H$2,0)*$B98</f>
        <v>94</v>
      </c>
      <c r="X98">
        <f>VLOOKUP($B$1,数据整理1!$D$12:$R$18,$I$2,0)*$B98</f>
        <v>94</v>
      </c>
      <c r="Y98">
        <f>VLOOKUP($B$1,数据整理1!$D$12:$R$18,$J$2,0)*$B98</f>
        <v>94</v>
      </c>
      <c r="Z98">
        <f>VLOOKUP($B$1,数据整理1!$D$12:$R$18,$K$2,0)*$B98</f>
        <v>94</v>
      </c>
      <c r="AA98">
        <f>VLOOKUP($B$1,数据整理1!$D$12:$R$18,$L$2,0)*$B98</f>
        <v>94</v>
      </c>
      <c r="AB98">
        <f>VLOOKUP($B$1,数据整理1!$D$12:$R$18,$M$2,0)*$B98</f>
        <v>94</v>
      </c>
      <c r="AC98">
        <f>VLOOKUP($B$1,数据整理1!$D$12:$R$18,$N$2,0)*$B98</f>
        <v>7520</v>
      </c>
      <c r="AD98">
        <f>VLOOKUP($B$1,数据整理1!$D$12:$R$18,$O$2,0)*$B98</f>
        <v>0</v>
      </c>
      <c r="AE98">
        <f>VLOOKUP($B$1,数据整理1!$D$12:$R$18,$P$2,0)*$B98</f>
        <v>444.62000000000006</v>
      </c>
      <c r="AF98">
        <f>VLOOKUP($B$1,数据整理1!$D$12:$R$18,$Q$2,0)*$B98</f>
        <v>444.62000000000006</v>
      </c>
      <c r="AH98">
        <f>VLOOKUP($B$1,数据整理1!$D$20:$R$26,$D$2,0)*$B98</f>
        <v>31621.599999999999</v>
      </c>
      <c r="AI98">
        <f>VLOOKUP($B$1,数据整理1!$D$20:$R$26,$E$2,0)*$B98</f>
        <v>12055.5</v>
      </c>
      <c r="AJ98">
        <f>VLOOKUP($B$1,数据整理1!$D$20:$R$26,$F$2,0)*$B98</f>
        <v>2866.06</v>
      </c>
      <c r="AK98">
        <f>VLOOKUP($B$1,数据整理1!$D$20:$R$26,$G$2,0)*$B98</f>
        <v>4249.74</v>
      </c>
      <c r="AL98">
        <f>VLOOKUP($B$1,数据整理1!$D$20:$R$26,$H$2,0)*$B98</f>
        <v>94</v>
      </c>
      <c r="AM98">
        <f>VLOOKUP($B$1,数据整理1!$D$20:$R$26,$I$2,0)*$B98</f>
        <v>94</v>
      </c>
      <c r="AN98">
        <f>VLOOKUP($B$1,数据整理1!$D$20:$R$26,$J$2,0)*$B98</f>
        <v>94</v>
      </c>
      <c r="AO98">
        <f>VLOOKUP($B$1,数据整理1!$D$20:$R$26,$K$2,0)*$B98</f>
        <v>94</v>
      </c>
      <c r="AP98">
        <f>VLOOKUP($B$1,数据整理1!$D$20:$R$26,$L$2,0)*$B98</f>
        <v>94</v>
      </c>
      <c r="AQ98">
        <f>VLOOKUP($B$1,数据整理1!$D$20:$R$26,$M$2,0)*$B98</f>
        <v>94</v>
      </c>
      <c r="AR98">
        <f>VLOOKUP($B$1,数据整理1!$D$20:$R$26,$N$2,0)*$B98</f>
        <v>3760</v>
      </c>
      <c r="AS98">
        <f>VLOOKUP($B$1,数据整理1!$D$20:$R$26,$O$2,0)*$B98</f>
        <v>0</v>
      </c>
      <c r="AT98">
        <f>VLOOKUP($B$1,数据整理1!$D$20:$R$26,$P$2,0)*$B98</f>
        <v>444.62000000000006</v>
      </c>
      <c r="AU98">
        <f>VLOOKUP($B$1,数据整理1!$D$20:$R$26,$Q$2,0)*$B98</f>
        <v>444.62000000000006</v>
      </c>
    </row>
    <row r="99" spans="2:47" x14ac:dyDescent="0.2">
      <c r="B99">
        <v>95</v>
      </c>
      <c r="D99">
        <f>VLOOKUP($B$1,数据整理1!$D$4:$R$10,$D$2,0)*$B99</f>
        <v>39995</v>
      </c>
      <c r="E99">
        <f>VLOOKUP($B$1,数据整理1!$D$4:$R$10,$E$2,0)*$B99</f>
        <v>11020</v>
      </c>
      <c r="F99">
        <f>VLOOKUP($B$1,数据整理1!$D$4:$R$10,$F$2,0)*$B99</f>
        <v>5985</v>
      </c>
      <c r="G99">
        <f>VLOOKUP($B$1,数据整理1!$D$4:$R$10,$G$2,0)*$B99</f>
        <v>3990</v>
      </c>
      <c r="H99">
        <f>VLOOKUP($B$1,数据整理1!$D$4:$R$10,$H$2,0)*$B99</f>
        <v>95</v>
      </c>
      <c r="I99">
        <f>VLOOKUP($B$1,数据整理1!$D$4:$R$10,$I$2,0)*$B99</f>
        <v>95</v>
      </c>
      <c r="J99">
        <f>VLOOKUP($B$1,数据整理1!$D$4:$R$10,$J$2,0)*$B99</f>
        <v>95</v>
      </c>
      <c r="K99">
        <f>VLOOKUP($B$1,数据整理1!$D$4:$R$10,$K$2,0)*$B99</f>
        <v>95</v>
      </c>
      <c r="L99">
        <f>VLOOKUP($B$1,数据整理1!$D$4:$R$10,$L$2,0)*$B99</f>
        <v>95</v>
      </c>
      <c r="M99">
        <f>VLOOKUP($B$1,数据整理1!$D$4:$R$10,$M$2,0)*$B99</f>
        <v>95</v>
      </c>
      <c r="N99">
        <f>VLOOKUP($B$1,数据整理1!$D$4:$R$10,$N$2,0)*$B99</f>
        <v>9500</v>
      </c>
      <c r="O99">
        <f>VLOOKUP($B$1,数据整理1!$D$4:$R$10,$O$2,0)*$B99</f>
        <v>0</v>
      </c>
      <c r="P99">
        <f>VLOOKUP($B$1,数据整理1!$D$4:$R$10,$P$2,0)*$B99</f>
        <v>449.35</v>
      </c>
      <c r="Q99">
        <f>VLOOKUP($B$1,数据整理1!$D$4:$R$10,$Q$2,0)*$B99</f>
        <v>449.35</v>
      </c>
      <c r="S99">
        <f>VLOOKUP($B$1,数据整理1!$D$12:$R$18,$D$2,0)*$B99</f>
        <v>35910</v>
      </c>
      <c r="T99">
        <f>VLOOKUP($B$1,数据整理1!$D$12:$R$18,$E$2,0)*$B99</f>
        <v>11495</v>
      </c>
      <c r="U99">
        <f>VLOOKUP($B$1,数据整理1!$D$12:$R$18,$F$2,0)*$B99</f>
        <v>4750</v>
      </c>
      <c r="V99">
        <f>VLOOKUP($B$1,数据整理1!$D$12:$R$18,$G$2,0)*$B99</f>
        <v>3230</v>
      </c>
      <c r="W99">
        <f>VLOOKUP($B$1,数据整理1!$D$12:$R$18,$H$2,0)*$B99</f>
        <v>95</v>
      </c>
      <c r="X99">
        <f>VLOOKUP($B$1,数据整理1!$D$12:$R$18,$I$2,0)*$B99</f>
        <v>95</v>
      </c>
      <c r="Y99">
        <f>VLOOKUP($B$1,数据整理1!$D$12:$R$18,$J$2,0)*$B99</f>
        <v>95</v>
      </c>
      <c r="Z99">
        <f>VLOOKUP($B$1,数据整理1!$D$12:$R$18,$K$2,0)*$B99</f>
        <v>95</v>
      </c>
      <c r="AA99">
        <f>VLOOKUP($B$1,数据整理1!$D$12:$R$18,$L$2,0)*$B99</f>
        <v>95</v>
      </c>
      <c r="AB99">
        <f>VLOOKUP($B$1,数据整理1!$D$12:$R$18,$M$2,0)*$B99</f>
        <v>95</v>
      </c>
      <c r="AC99">
        <f>VLOOKUP($B$1,数据整理1!$D$12:$R$18,$N$2,0)*$B99</f>
        <v>7600</v>
      </c>
      <c r="AD99">
        <f>VLOOKUP($B$1,数据整理1!$D$12:$R$18,$O$2,0)*$B99</f>
        <v>0</v>
      </c>
      <c r="AE99">
        <f>VLOOKUP($B$1,数据整理1!$D$12:$R$18,$P$2,0)*$B99</f>
        <v>449.35</v>
      </c>
      <c r="AF99">
        <f>VLOOKUP($B$1,数据整理1!$D$12:$R$18,$Q$2,0)*$B99</f>
        <v>449.35</v>
      </c>
      <c r="AH99">
        <f>VLOOKUP($B$1,数据整理1!$D$20:$R$26,$D$2,0)*$B99</f>
        <v>31957.999999999996</v>
      </c>
      <c r="AI99">
        <f>VLOOKUP($B$1,数据整理1!$D$20:$R$26,$E$2,0)*$B99</f>
        <v>12183.75</v>
      </c>
      <c r="AJ99">
        <f>VLOOKUP($B$1,数据整理1!$D$20:$R$26,$F$2,0)*$B99</f>
        <v>2896.5499999999997</v>
      </c>
      <c r="AK99">
        <f>VLOOKUP($B$1,数据整理1!$D$20:$R$26,$G$2,0)*$B99</f>
        <v>4294.95</v>
      </c>
      <c r="AL99">
        <f>VLOOKUP($B$1,数据整理1!$D$20:$R$26,$H$2,0)*$B99</f>
        <v>95</v>
      </c>
      <c r="AM99">
        <f>VLOOKUP($B$1,数据整理1!$D$20:$R$26,$I$2,0)*$B99</f>
        <v>95</v>
      </c>
      <c r="AN99">
        <f>VLOOKUP($B$1,数据整理1!$D$20:$R$26,$J$2,0)*$B99</f>
        <v>95</v>
      </c>
      <c r="AO99">
        <f>VLOOKUP($B$1,数据整理1!$D$20:$R$26,$K$2,0)*$B99</f>
        <v>95</v>
      </c>
      <c r="AP99">
        <f>VLOOKUP($B$1,数据整理1!$D$20:$R$26,$L$2,0)*$B99</f>
        <v>95</v>
      </c>
      <c r="AQ99">
        <f>VLOOKUP($B$1,数据整理1!$D$20:$R$26,$M$2,0)*$B99</f>
        <v>95</v>
      </c>
      <c r="AR99">
        <f>VLOOKUP($B$1,数据整理1!$D$20:$R$26,$N$2,0)*$B99</f>
        <v>3800</v>
      </c>
      <c r="AS99">
        <f>VLOOKUP($B$1,数据整理1!$D$20:$R$26,$O$2,0)*$B99</f>
        <v>0</v>
      </c>
      <c r="AT99">
        <f>VLOOKUP($B$1,数据整理1!$D$20:$R$26,$P$2,0)*$B99</f>
        <v>449.35</v>
      </c>
      <c r="AU99">
        <f>VLOOKUP($B$1,数据整理1!$D$20:$R$26,$Q$2,0)*$B99</f>
        <v>449.35</v>
      </c>
    </row>
    <row r="100" spans="2:47" x14ac:dyDescent="0.2">
      <c r="B100">
        <v>96</v>
      </c>
      <c r="D100">
        <f>VLOOKUP($B$1,数据整理1!$D$4:$R$10,$D$2,0)*$B100</f>
        <v>40416</v>
      </c>
      <c r="E100">
        <f>VLOOKUP($B$1,数据整理1!$D$4:$R$10,$E$2,0)*$B100</f>
        <v>11136</v>
      </c>
      <c r="F100">
        <f>VLOOKUP($B$1,数据整理1!$D$4:$R$10,$F$2,0)*$B100</f>
        <v>6048</v>
      </c>
      <c r="G100">
        <f>VLOOKUP($B$1,数据整理1!$D$4:$R$10,$G$2,0)*$B100</f>
        <v>4032</v>
      </c>
      <c r="H100">
        <f>VLOOKUP($B$1,数据整理1!$D$4:$R$10,$H$2,0)*$B100</f>
        <v>96</v>
      </c>
      <c r="I100">
        <f>VLOOKUP($B$1,数据整理1!$D$4:$R$10,$I$2,0)*$B100</f>
        <v>96</v>
      </c>
      <c r="J100">
        <f>VLOOKUP($B$1,数据整理1!$D$4:$R$10,$J$2,0)*$B100</f>
        <v>96</v>
      </c>
      <c r="K100">
        <f>VLOOKUP($B$1,数据整理1!$D$4:$R$10,$K$2,0)*$B100</f>
        <v>96</v>
      </c>
      <c r="L100">
        <f>VLOOKUP($B$1,数据整理1!$D$4:$R$10,$L$2,0)*$B100</f>
        <v>96</v>
      </c>
      <c r="M100">
        <f>VLOOKUP($B$1,数据整理1!$D$4:$R$10,$M$2,0)*$B100</f>
        <v>96</v>
      </c>
      <c r="N100">
        <f>VLOOKUP($B$1,数据整理1!$D$4:$R$10,$N$2,0)*$B100</f>
        <v>9600</v>
      </c>
      <c r="O100">
        <f>VLOOKUP($B$1,数据整理1!$D$4:$R$10,$O$2,0)*$B100</f>
        <v>0</v>
      </c>
      <c r="P100">
        <f>VLOOKUP($B$1,数据整理1!$D$4:$R$10,$P$2,0)*$B100</f>
        <v>454.08000000000004</v>
      </c>
      <c r="Q100">
        <f>VLOOKUP($B$1,数据整理1!$D$4:$R$10,$Q$2,0)*$B100</f>
        <v>454.08000000000004</v>
      </c>
      <c r="S100">
        <f>VLOOKUP($B$1,数据整理1!$D$12:$R$18,$D$2,0)*$B100</f>
        <v>36288</v>
      </c>
      <c r="T100">
        <f>VLOOKUP($B$1,数据整理1!$D$12:$R$18,$E$2,0)*$B100</f>
        <v>11616</v>
      </c>
      <c r="U100">
        <f>VLOOKUP($B$1,数据整理1!$D$12:$R$18,$F$2,0)*$B100</f>
        <v>4800</v>
      </c>
      <c r="V100">
        <f>VLOOKUP($B$1,数据整理1!$D$12:$R$18,$G$2,0)*$B100</f>
        <v>3264</v>
      </c>
      <c r="W100">
        <f>VLOOKUP($B$1,数据整理1!$D$12:$R$18,$H$2,0)*$B100</f>
        <v>96</v>
      </c>
      <c r="X100">
        <f>VLOOKUP($B$1,数据整理1!$D$12:$R$18,$I$2,0)*$B100</f>
        <v>96</v>
      </c>
      <c r="Y100">
        <f>VLOOKUP($B$1,数据整理1!$D$12:$R$18,$J$2,0)*$B100</f>
        <v>96</v>
      </c>
      <c r="Z100">
        <f>VLOOKUP($B$1,数据整理1!$D$12:$R$18,$K$2,0)*$B100</f>
        <v>96</v>
      </c>
      <c r="AA100">
        <f>VLOOKUP($B$1,数据整理1!$D$12:$R$18,$L$2,0)*$B100</f>
        <v>96</v>
      </c>
      <c r="AB100">
        <f>VLOOKUP($B$1,数据整理1!$D$12:$R$18,$M$2,0)*$B100</f>
        <v>96</v>
      </c>
      <c r="AC100">
        <f>VLOOKUP($B$1,数据整理1!$D$12:$R$18,$N$2,0)*$B100</f>
        <v>7680</v>
      </c>
      <c r="AD100">
        <f>VLOOKUP($B$1,数据整理1!$D$12:$R$18,$O$2,0)*$B100</f>
        <v>0</v>
      </c>
      <c r="AE100">
        <f>VLOOKUP($B$1,数据整理1!$D$12:$R$18,$P$2,0)*$B100</f>
        <v>454.08000000000004</v>
      </c>
      <c r="AF100">
        <f>VLOOKUP($B$1,数据整理1!$D$12:$R$18,$Q$2,0)*$B100</f>
        <v>454.08000000000004</v>
      </c>
      <c r="AH100">
        <f>VLOOKUP($B$1,数据整理1!$D$20:$R$26,$D$2,0)*$B100</f>
        <v>32294.399999999998</v>
      </c>
      <c r="AI100">
        <f>VLOOKUP($B$1,数据整理1!$D$20:$R$26,$E$2,0)*$B100</f>
        <v>12312</v>
      </c>
      <c r="AJ100">
        <f>VLOOKUP($B$1,数据整理1!$D$20:$R$26,$F$2,0)*$B100</f>
        <v>2927.04</v>
      </c>
      <c r="AK100">
        <f>VLOOKUP($B$1,数据整理1!$D$20:$R$26,$G$2,0)*$B100</f>
        <v>4340.16</v>
      </c>
      <c r="AL100">
        <f>VLOOKUP($B$1,数据整理1!$D$20:$R$26,$H$2,0)*$B100</f>
        <v>96</v>
      </c>
      <c r="AM100">
        <f>VLOOKUP($B$1,数据整理1!$D$20:$R$26,$I$2,0)*$B100</f>
        <v>96</v>
      </c>
      <c r="AN100">
        <f>VLOOKUP($B$1,数据整理1!$D$20:$R$26,$J$2,0)*$B100</f>
        <v>96</v>
      </c>
      <c r="AO100">
        <f>VLOOKUP($B$1,数据整理1!$D$20:$R$26,$K$2,0)*$B100</f>
        <v>96</v>
      </c>
      <c r="AP100">
        <f>VLOOKUP($B$1,数据整理1!$D$20:$R$26,$L$2,0)*$B100</f>
        <v>96</v>
      </c>
      <c r="AQ100">
        <f>VLOOKUP($B$1,数据整理1!$D$20:$R$26,$M$2,0)*$B100</f>
        <v>96</v>
      </c>
      <c r="AR100">
        <f>VLOOKUP($B$1,数据整理1!$D$20:$R$26,$N$2,0)*$B100</f>
        <v>3840</v>
      </c>
      <c r="AS100">
        <f>VLOOKUP($B$1,数据整理1!$D$20:$R$26,$O$2,0)*$B100</f>
        <v>0</v>
      </c>
      <c r="AT100">
        <f>VLOOKUP($B$1,数据整理1!$D$20:$R$26,$P$2,0)*$B100</f>
        <v>454.08000000000004</v>
      </c>
      <c r="AU100">
        <f>VLOOKUP($B$1,数据整理1!$D$20:$R$26,$Q$2,0)*$B100</f>
        <v>454.08000000000004</v>
      </c>
    </row>
    <row r="101" spans="2:47" x14ac:dyDescent="0.2">
      <c r="B101">
        <v>97</v>
      </c>
      <c r="D101">
        <f>VLOOKUP($B$1,数据整理1!$D$4:$R$10,$D$2,0)*$B101</f>
        <v>40837</v>
      </c>
      <c r="E101">
        <f>VLOOKUP($B$1,数据整理1!$D$4:$R$10,$E$2,0)*$B101</f>
        <v>11252</v>
      </c>
      <c r="F101">
        <f>VLOOKUP($B$1,数据整理1!$D$4:$R$10,$F$2,0)*$B101</f>
        <v>6111</v>
      </c>
      <c r="G101">
        <f>VLOOKUP($B$1,数据整理1!$D$4:$R$10,$G$2,0)*$B101</f>
        <v>4074</v>
      </c>
      <c r="H101">
        <f>VLOOKUP($B$1,数据整理1!$D$4:$R$10,$H$2,0)*$B101</f>
        <v>97</v>
      </c>
      <c r="I101">
        <f>VLOOKUP($B$1,数据整理1!$D$4:$R$10,$I$2,0)*$B101</f>
        <v>97</v>
      </c>
      <c r="J101">
        <f>VLOOKUP($B$1,数据整理1!$D$4:$R$10,$J$2,0)*$B101</f>
        <v>97</v>
      </c>
      <c r="K101">
        <f>VLOOKUP($B$1,数据整理1!$D$4:$R$10,$K$2,0)*$B101</f>
        <v>97</v>
      </c>
      <c r="L101">
        <f>VLOOKUP($B$1,数据整理1!$D$4:$R$10,$L$2,0)*$B101</f>
        <v>97</v>
      </c>
      <c r="M101">
        <f>VLOOKUP($B$1,数据整理1!$D$4:$R$10,$M$2,0)*$B101</f>
        <v>97</v>
      </c>
      <c r="N101">
        <f>VLOOKUP($B$1,数据整理1!$D$4:$R$10,$N$2,0)*$B101</f>
        <v>9700</v>
      </c>
      <c r="O101">
        <f>VLOOKUP($B$1,数据整理1!$D$4:$R$10,$O$2,0)*$B101</f>
        <v>0</v>
      </c>
      <c r="P101">
        <f>VLOOKUP($B$1,数据整理1!$D$4:$R$10,$P$2,0)*$B101</f>
        <v>458.81000000000006</v>
      </c>
      <c r="Q101">
        <f>VLOOKUP($B$1,数据整理1!$D$4:$R$10,$Q$2,0)*$B101</f>
        <v>458.81000000000006</v>
      </c>
      <c r="S101">
        <f>VLOOKUP($B$1,数据整理1!$D$12:$R$18,$D$2,0)*$B101</f>
        <v>36666</v>
      </c>
      <c r="T101">
        <f>VLOOKUP($B$1,数据整理1!$D$12:$R$18,$E$2,0)*$B101</f>
        <v>11737</v>
      </c>
      <c r="U101">
        <f>VLOOKUP($B$1,数据整理1!$D$12:$R$18,$F$2,0)*$B101</f>
        <v>4850</v>
      </c>
      <c r="V101">
        <f>VLOOKUP($B$1,数据整理1!$D$12:$R$18,$G$2,0)*$B101</f>
        <v>3298</v>
      </c>
      <c r="W101">
        <f>VLOOKUP($B$1,数据整理1!$D$12:$R$18,$H$2,0)*$B101</f>
        <v>97</v>
      </c>
      <c r="X101">
        <f>VLOOKUP($B$1,数据整理1!$D$12:$R$18,$I$2,0)*$B101</f>
        <v>97</v>
      </c>
      <c r="Y101">
        <f>VLOOKUP($B$1,数据整理1!$D$12:$R$18,$J$2,0)*$B101</f>
        <v>97</v>
      </c>
      <c r="Z101">
        <f>VLOOKUP($B$1,数据整理1!$D$12:$R$18,$K$2,0)*$B101</f>
        <v>97</v>
      </c>
      <c r="AA101">
        <f>VLOOKUP($B$1,数据整理1!$D$12:$R$18,$L$2,0)*$B101</f>
        <v>97</v>
      </c>
      <c r="AB101">
        <f>VLOOKUP($B$1,数据整理1!$D$12:$R$18,$M$2,0)*$B101</f>
        <v>97</v>
      </c>
      <c r="AC101">
        <f>VLOOKUP($B$1,数据整理1!$D$12:$R$18,$N$2,0)*$B101</f>
        <v>7760</v>
      </c>
      <c r="AD101">
        <f>VLOOKUP($B$1,数据整理1!$D$12:$R$18,$O$2,0)*$B101</f>
        <v>0</v>
      </c>
      <c r="AE101">
        <f>VLOOKUP($B$1,数据整理1!$D$12:$R$18,$P$2,0)*$B101</f>
        <v>458.81000000000006</v>
      </c>
      <c r="AF101">
        <f>VLOOKUP($B$1,数据整理1!$D$12:$R$18,$Q$2,0)*$B101</f>
        <v>458.81000000000006</v>
      </c>
      <c r="AH101">
        <f>VLOOKUP($B$1,数据整理1!$D$20:$R$26,$D$2,0)*$B101</f>
        <v>32630.799999999999</v>
      </c>
      <c r="AI101">
        <f>VLOOKUP($B$1,数据整理1!$D$20:$R$26,$E$2,0)*$B101</f>
        <v>12440.25</v>
      </c>
      <c r="AJ101">
        <f>VLOOKUP($B$1,数据整理1!$D$20:$R$26,$F$2,0)*$B101</f>
        <v>2957.5299999999997</v>
      </c>
      <c r="AK101">
        <f>VLOOKUP($B$1,数据整理1!$D$20:$R$26,$G$2,0)*$B101</f>
        <v>4385.37</v>
      </c>
      <c r="AL101">
        <f>VLOOKUP($B$1,数据整理1!$D$20:$R$26,$H$2,0)*$B101</f>
        <v>97</v>
      </c>
      <c r="AM101">
        <f>VLOOKUP($B$1,数据整理1!$D$20:$R$26,$I$2,0)*$B101</f>
        <v>97</v>
      </c>
      <c r="AN101">
        <f>VLOOKUP($B$1,数据整理1!$D$20:$R$26,$J$2,0)*$B101</f>
        <v>97</v>
      </c>
      <c r="AO101">
        <f>VLOOKUP($B$1,数据整理1!$D$20:$R$26,$K$2,0)*$B101</f>
        <v>97</v>
      </c>
      <c r="AP101">
        <f>VLOOKUP($B$1,数据整理1!$D$20:$R$26,$L$2,0)*$B101</f>
        <v>97</v>
      </c>
      <c r="AQ101">
        <f>VLOOKUP($B$1,数据整理1!$D$20:$R$26,$M$2,0)*$B101</f>
        <v>97</v>
      </c>
      <c r="AR101">
        <f>VLOOKUP($B$1,数据整理1!$D$20:$R$26,$N$2,0)*$B101</f>
        <v>3880</v>
      </c>
      <c r="AS101">
        <f>VLOOKUP($B$1,数据整理1!$D$20:$R$26,$O$2,0)*$B101</f>
        <v>0</v>
      </c>
      <c r="AT101">
        <f>VLOOKUP($B$1,数据整理1!$D$20:$R$26,$P$2,0)*$B101</f>
        <v>458.81000000000006</v>
      </c>
      <c r="AU101">
        <f>VLOOKUP($B$1,数据整理1!$D$20:$R$26,$Q$2,0)*$B101</f>
        <v>458.81000000000006</v>
      </c>
    </row>
    <row r="102" spans="2:47" x14ac:dyDescent="0.2">
      <c r="B102">
        <v>98</v>
      </c>
      <c r="D102">
        <f>VLOOKUP($B$1,数据整理1!$D$4:$R$10,$D$2,0)*$B102</f>
        <v>41258</v>
      </c>
      <c r="E102">
        <f>VLOOKUP($B$1,数据整理1!$D$4:$R$10,$E$2,0)*$B102</f>
        <v>11368</v>
      </c>
      <c r="F102">
        <f>VLOOKUP($B$1,数据整理1!$D$4:$R$10,$F$2,0)*$B102</f>
        <v>6174</v>
      </c>
      <c r="G102">
        <f>VLOOKUP($B$1,数据整理1!$D$4:$R$10,$G$2,0)*$B102</f>
        <v>4116</v>
      </c>
      <c r="H102">
        <f>VLOOKUP($B$1,数据整理1!$D$4:$R$10,$H$2,0)*$B102</f>
        <v>98</v>
      </c>
      <c r="I102">
        <f>VLOOKUP($B$1,数据整理1!$D$4:$R$10,$I$2,0)*$B102</f>
        <v>98</v>
      </c>
      <c r="J102">
        <f>VLOOKUP($B$1,数据整理1!$D$4:$R$10,$J$2,0)*$B102</f>
        <v>98</v>
      </c>
      <c r="K102">
        <f>VLOOKUP($B$1,数据整理1!$D$4:$R$10,$K$2,0)*$B102</f>
        <v>98</v>
      </c>
      <c r="L102">
        <f>VLOOKUP($B$1,数据整理1!$D$4:$R$10,$L$2,0)*$B102</f>
        <v>98</v>
      </c>
      <c r="M102">
        <f>VLOOKUP($B$1,数据整理1!$D$4:$R$10,$M$2,0)*$B102</f>
        <v>98</v>
      </c>
      <c r="N102">
        <f>VLOOKUP($B$1,数据整理1!$D$4:$R$10,$N$2,0)*$B102</f>
        <v>9800</v>
      </c>
      <c r="O102">
        <f>VLOOKUP($B$1,数据整理1!$D$4:$R$10,$O$2,0)*$B102</f>
        <v>0</v>
      </c>
      <c r="P102">
        <f>VLOOKUP($B$1,数据整理1!$D$4:$R$10,$P$2,0)*$B102</f>
        <v>463.54</v>
      </c>
      <c r="Q102">
        <f>VLOOKUP($B$1,数据整理1!$D$4:$R$10,$Q$2,0)*$B102</f>
        <v>463.54</v>
      </c>
      <c r="S102">
        <f>VLOOKUP($B$1,数据整理1!$D$12:$R$18,$D$2,0)*$B102</f>
        <v>37044</v>
      </c>
      <c r="T102">
        <f>VLOOKUP($B$1,数据整理1!$D$12:$R$18,$E$2,0)*$B102</f>
        <v>11858</v>
      </c>
      <c r="U102">
        <f>VLOOKUP($B$1,数据整理1!$D$12:$R$18,$F$2,0)*$B102</f>
        <v>4900</v>
      </c>
      <c r="V102">
        <f>VLOOKUP($B$1,数据整理1!$D$12:$R$18,$G$2,0)*$B102</f>
        <v>3332</v>
      </c>
      <c r="W102">
        <f>VLOOKUP($B$1,数据整理1!$D$12:$R$18,$H$2,0)*$B102</f>
        <v>98</v>
      </c>
      <c r="X102">
        <f>VLOOKUP($B$1,数据整理1!$D$12:$R$18,$I$2,0)*$B102</f>
        <v>98</v>
      </c>
      <c r="Y102">
        <f>VLOOKUP($B$1,数据整理1!$D$12:$R$18,$J$2,0)*$B102</f>
        <v>98</v>
      </c>
      <c r="Z102">
        <f>VLOOKUP($B$1,数据整理1!$D$12:$R$18,$K$2,0)*$B102</f>
        <v>98</v>
      </c>
      <c r="AA102">
        <f>VLOOKUP($B$1,数据整理1!$D$12:$R$18,$L$2,0)*$B102</f>
        <v>98</v>
      </c>
      <c r="AB102">
        <f>VLOOKUP($B$1,数据整理1!$D$12:$R$18,$M$2,0)*$B102</f>
        <v>98</v>
      </c>
      <c r="AC102">
        <f>VLOOKUP($B$1,数据整理1!$D$12:$R$18,$N$2,0)*$B102</f>
        <v>7840</v>
      </c>
      <c r="AD102">
        <f>VLOOKUP($B$1,数据整理1!$D$12:$R$18,$O$2,0)*$B102</f>
        <v>0</v>
      </c>
      <c r="AE102">
        <f>VLOOKUP($B$1,数据整理1!$D$12:$R$18,$P$2,0)*$B102</f>
        <v>463.54</v>
      </c>
      <c r="AF102">
        <f>VLOOKUP($B$1,数据整理1!$D$12:$R$18,$Q$2,0)*$B102</f>
        <v>463.54</v>
      </c>
      <c r="AH102">
        <f>VLOOKUP($B$1,数据整理1!$D$20:$R$26,$D$2,0)*$B102</f>
        <v>32967.199999999997</v>
      </c>
      <c r="AI102">
        <f>VLOOKUP($B$1,数据整理1!$D$20:$R$26,$E$2,0)*$B102</f>
        <v>12568.5</v>
      </c>
      <c r="AJ102">
        <f>VLOOKUP($B$1,数据整理1!$D$20:$R$26,$F$2,0)*$B102</f>
        <v>2988.02</v>
      </c>
      <c r="AK102">
        <f>VLOOKUP($B$1,数据整理1!$D$20:$R$26,$G$2,0)*$B102</f>
        <v>4430.58</v>
      </c>
      <c r="AL102">
        <f>VLOOKUP($B$1,数据整理1!$D$20:$R$26,$H$2,0)*$B102</f>
        <v>98</v>
      </c>
      <c r="AM102">
        <f>VLOOKUP($B$1,数据整理1!$D$20:$R$26,$I$2,0)*$B102</f>
        <v>98</v>
      </c>
      <c r="AN102">
        <f>VLOOKUP($B$1,数据整理1!$D$20:$R$26,$J$2,0)*$B102</f>
        <v>98</v>
      </c>
      <c r="AO102">
        <f>VLOOKUP($B$1,数据整理1!$D$20:$R$26,$K$2,0)*$B102</f>
        <v>98</v>
      </c>
      <c r="AP102">
        <f>VLOOKUP($B$1,数据整理1!$D$20:$R$26,$L$2,0)*$B102</f>
        <v>98</v>
      </c>
      <c r="AQ102">
        <f>VLOOKUP($B$1,数据整理1!$D$20:$R$26,$M$2,0)*$B102</f>
        <v>98</v>
      </c>
      <c r="AR102">
        <f>VLOOKUP($B$1,数据整理1!$D$20:$R$26,$N$2,0)*$B102</f>
        <v>3920</v>
      </c>
      <c r="AS102">
        <f>VLOOKUP($B$1,数据整理1!$D$20:$R$26,$O$2,0)*$B102</f>
        <v>0</v>
      </c>
      <c r="AT102">
        <f>VLOOKUP($B$1,数据整理1!$D$20:$R$26,$P$2,0)*$B102</f>
        <v>463.54</v>
      </c>
      <c r="AU102">
        <f>VLOOKUP($B$1,数据整理1!$D$20:$R$26,$Q$2,0)*$B102</f>
        <v>463.54</v>
      </c>
    </row>
    <row r="103" spans="2:47" x14ac:dyDescent="0.2">
      <c r="B103">
        <v>99</v>
      </c>
      <c r="D103">
        <f>VLOOKUP($B$1,数据整理1!$D$4:$R$10,$D$2,0)*$B103</f>
        <v>41679</v>
      </c>
      <c r="E103">
        <f>VLOOKUP($B$1,数据整理1!$D$4:$R$10,$E$2,0)*$B103</f>
        <v>11484</v>
      </c>
      <c r="F103">
        <f>VLOOKUP($B$1,数据整理1!$D$4:$R$10,$F$2,0)*$B103</f>
        <v>6237</v>
      </c>
      <c r="G103">
        <f>VLOOKUP($B$1,数据整理1!$D$4:$R$10,$G$2,0)*$B103</f>
        <v>4158</v>
      </c>
      <c r="H103">
        <f>VLOOKUP($B$1,数据整理1!$D$4:$R$10,$H$2,0)*$B103</f>
        <v>99</v>
      </c>
      <c r="I103">
        <f>VLOOKUP($B$1,数据整理1!$D$4:$R$10,$I$2,0)*$B103</f>
        <v>99</v>
      </c>
      <c r="J103">
        <f>VLOOKUP($B$1,数据整理1!$D$4:$R$10,$J$2,0)*$B103</f>
        <v>99</v>
      </c>
      <c r="K103">
        <f>VLOOKUP($B$1,数据整理1!$D$4:$R$10,$K$2,0)*$B103</f>
        <v>99</v>
      </c>
      <c r="L103">
        <f>VLOOKUP($B$1,数据整理1!$D$4:$R$10,$L$2,0)*$B103</f>
        <v>99</v>
      </c>
      <c r="M103">
        <f>VLOOKUP($B$1,数据整理1!$D$4:$R$10,$M$2,0)*$B103</f>
        <v>99</v>
      </c>
      <c r="N103">
        <f>VLOOKUP($B$1,数据整理1!$D$4:$R$10,$N$2,0)*$B103</f>
        <v>9900</v>
      </c>
      <c r="O103">
        <f>VLOOKUP($B$1,数据整理1!$D$4:$R$10,$O$2,0)*$B103</f>
        <v>0</v>
      </c>
      <c r="P103">
        <f>VLOOKUP($B$1,数据整理1!$D$4:$R$10,$P$2,0)*$B103</f>
        <v>468.27000000000004</v>
      </c>
      <c r="Q103">
        <f>VLOOKUP($B$1,数据整理1!$D$4:$R$10,$Q$2,0)*$B103</f>
        <v>468.27000000000004</v>
      </c>
      <c r="S103">
        <f>VLOOKUP($B$1,数据整理1!$D$12:$R$18,$D$2,0)*$B103</f>
        <v>37422</v>
      </c>
      <c r="T103">
        <f>VLOOKUP($B$1,数据整理1!$D$12:$R$18,$E$2,0)*$B103</f>
        <v>11979</v>
      </c>
      <c r="U103">
        <f>VLOOKUP($B$1,数据整理1!$D$12:$R$18,$F$2,0)*$B103</f>
        <v>4950</v>
      </c>
      <c r="V103">
        <f>VLOOKUP($B$1,数据整理1!$D$12:$R$18,$G$2,0)*$B103</f>
        <v>3366</v>
      </c>
      <c r="W103">
        <f>VLOOKUP($B$1,数据整理1!$D$12:$R$18,$H$2,0)*$B103</f>
        <v>99</v>
      </c>
      <c r="X103">
        <f>VLOOKUP($B$1,数据整理1!$D$12:$R$18,$I$2,0)*$B103</f>
        <v>99</v>
      </c>
      <c r="Y103">
        <f>VLOOKUP($B$1,数据整理1!$D$12:$R$18,$J$2,0)*$B103</f>
        <v>99</v>
      </c>
      <c r="Z103">
        <f>VLOOKUP($B$1,数据整理1!$D$12:$R$18,$K$2,0)*$B103</f>
        <v>99</v>
      </c>
      <c r="AA103">
        <f>VLOOKUP($B$1,数据整理1!$D$12:$R$18,$L$2,0)*$B103</f>
        <v>99</v>
      </c>
      <c r="AB103">
        <f>VLOOKUP($B$1,数据整理1!$D$12:$R$18,$M$2,0)*$B103</f>
        <v>99</v>
      </c>
      <c r="AC103">
        <f>VLOOKUP($B$1,数据整理1!$D$12:$R$18,$N$2,0)*$B103</f>
        <v>7920</v>
      </c>
      <c r="AD103">
        <f>VLOOKUP($B$1,数据整理1!$D$12:$R$18,$O$2,0)*$B103</f>
        <v>0</v>
      </c>
      <c r="AE103">
        <f>VLOOKUP($B$1,数据整理1!$D$12:$R$18,$P$2,0)*$B103</f>
        <v>468.27000000000004</v>
      </c>
      <c r="AF103">
        <f>VLOOKUP($B$1,数据整理1!$D$12:$R$18,$Q$2,0)*$B103</f>
        <v>468.27000000000004</v>
      </c>
      <c r="AH103">
        <f>VLOOKUP($B$1,数据整理1!$D$20:$R$26,$D$2,0)*$B103</f>
        <v>33303.599999999999</v>
      </c>
      <c r="AI103">
        <f>VLOOKUP($B$1,数据整理1!$D$20:$R$26,$E$2,0)*$B103</f>
        <v>12696.75</v>
      </c>
      <c r="AJ103">
        <f>VLOOKUP($B$1,数据整理1!$D$20:$R$26,$F$2,0)*$B103</f>
        <v>3018.5099999999998</v>
      </c>
      <c r="AK103">
        <f>VLOOKUP($B$1,数据整理1!$D$20:$R$26,$G$2,0)*$B103</f>
        <v>4475.79</v>
      </c>
      <c r="AL103">
        <f>VLOOKUP($B$1,数据整理1!$D$20:$R$26,$H$2,0)*$B103</f>
        <v>99</v>
      </c>
      <c r="AM103">
        <f>VLOOKUP($B$1,数据整理1!$D$20:$R$26,$I$2,0)*$B103</f>
        <v>99</v>
      </c>
      <c r="AN103">
        <f>VLOOKUP($B$1,数据整理1!$D$20:$R$26,$J$2,0)*$B103</f>
        <v>99</v>
      </c>
      <c r="AO103">
        <f>VLOOKUP($B$1,数据整理1!$D$20:$R$26,$K$2,0)*$B103</f>
        <v>99</v>
      </c>
      <c r="AP103">
        <f>VLOOKUP($B$1,数据整理1!$D$20:$R$26,$L$2,0)*$B103</f>
        <v>99</v>
      </c>
      <c r="AQ103">
        <f>VLOOKUP($B$1,数据整理1!$D$20:$R$26,$M$2,0)*$B103</f>
        <v>99</v>
      </c>
      <c r="AR103">
        <f>VLOOKUP($B$1,数据整理1!$D$20:$R$26,$N$2,0)*$B103</f>
        <v>3960</v>
      </c>
      <c r="AS103">
        <f>VLOOKUP($B$1,数据整理1!$D$20:$R$26,$O$2,0)*$B103</f>
        <v>0</v>
      </c>
      <c r="AT103">
        <f>VLOOKUP($B$1,数据整理1!$D$20:$R$26,$P$2,0)*$B103</f>
        <v>468.27000000000004</v>
      </c>
      <c r="AU103">
        <f>VLOOKUP($B$1,数据整理1!$D$20:$R$26,$Q$2,0)*$B103</f>
        <v>468.27000000000004</v>
      </c>
    </row>
    <row r="104" spans="2:47" x14ac:dyDescent="0.2">
      <c r="B104">
        <v>100</v>
      </c>
      <c r="D104">
        <f>VLOOKUP($B$1,数据整理1!$D$4:$R$10,$D$2,0)*$B104</f>
        <v>42100</v>
      </c>
      <c r="E104">
        <f>VLOOKUP($B$1,数据整理1!$D$4:$R$10,$E$2,0)*$B104</f>
        <v>11600</v>
      </c>
      <c r="F104">
        <f>VLOOKUP($B$1,数据整理1!$D$4:$R$10,$F$2,0)*$B104</f>
        <v>6300</v>
      </c>
      <c r="G104">
        <f>VLOOKUP($B$1,数据整理1!$D$4:$R$10,$G$2,0)*$B104</f>
        <v>4200</v>
      </c>
      <c r="H104">
        <f>VLOOKUP($B$1,数据整理1!$D$4:$R$10,$H$2,0)*$B104</f>
        <v>100</v>
      </c>
      <c r="I104">
        <f>VLOOKUP($B$1,数据整理1!$D$4:$R$10,$I$2,0)*$B104</f>
        <v>100</v>
      </c>
      <c r="J104">
        <f>VLOOKUP($B$1,数据整理1!$D$4:$R$10,$J$2,0)*$B104</f>
        <v>100</v>
      </c>
      <c r="K104">
        <f>VLOOKUP($B$1,数据整理1!$D$4:$R$10,$K$2,0)*$B104</f>
        <v>100</v>
      </c>
      <c r="L104">
        <f>VLOOKUP($B$1,数据整理1!$D$4:$R$10,$L$2,0)*$B104</f>
        <v>100</v>
      </c>
      <c r="M104">
        <f>VLOOKUP($B$1,数据整理1!$D$4:$R$10,$M$2,0)*$B104</f>
        <v>100</v>
      </c>
      <c r="N104">
        <f>VLOOKUP($B$1,数据整理1!$D$4:$R$10,$N$2,0)*$B104</f>
        <v>10000</v>
      </c>
      <c r="O104">
        <f>VLOOKUP($B$1,数据整理1!$D$4:$R$10,$O$2,0)*$B104</f>
        <v>0</v>
      </c>
      <c r="P104">
        <f>VLOOKUP($B$1,数据整理1!$D$4:$R$10,$P$2,0)*$B104</f>
        <v>473.00000000000006</v>
      </c>
      <c r="Q104">
        <f>VLOOKUP($B$1,数据整理1!$D$4:$R$10,$Q$2,0)*$B104</f>
        <v>473.00000000000006</v>
      </c>
      <c r="S104">
        <f>VLOOKUP($B$1,数据整理1!$D$12:$R$18,$D$2,0)*$B104</f>
        <v>37800</v>
      </c>
      <c r="T104">
        <f>VLOOKUP($B$1,数据整理1!$D$12:$R$18,$E$2,0)*$B104</f>
        <v>12100</v>
      </c>
      <c r="U104">
        <f>VLOOKUP($B$1,数据整理1!$D$12:$R$18,$F$2,0)*$B104</f>
        <v>5000</v>
      </c>
      <c r="V104">
        <f>VLOOKUP($B$1,数据整理1!$D$12:$R$18,$G$2,0)*$B104</f>
        <v>3400</v>
      </c>
      <c r="W104">
        <f>VLOOKUP($B$1,数据整理1!$D$12:$R$18,$H$2,0)*$B104</f>
        <v>100</v>
      </c>
      <c r="X104">
        <f>VLOOKUP($B$1,数据整理1!$D$12:$R$18,$I$2,0)*$B104</f>
        <v>100</v>
      </c>
      <c r="Y104">
        <f>VLOOKUP($B$1,数据整理1!$D$12:$R$18,$J$2,0)*$B104</f>
        <v>100</v>
      </c>
      <c r="Z104">
        <f>VLOOKUP($B$1,数据整理1!$D$12:$R$18,$K$2,0)*$B104</f>
        <v>100</v>
      </c>
      <c r="AA104">
        <f>VLOOKUP($B$1,数据整理1!$D$12:$R$18,$L$2,0)*$B104</f>
        <v>100</v>
      </c>
      <c r="AB104">
        <f>VLOOKUP($B$1,数据整理1!$D$12:$R$18,$M$2,0)*$B104</f>
        <v>100</v>
      </c>
      <c r="AC104">
        <f>VLOOKUP($B$1,数据整理1!$D$12:$R$18,$N$2,0)*$B104</f>
        <v>8000</v>
      </c>
      <c r="AD104">
        <f>VLOOKUP($B$1,数据整理1!$D$12:$R$18,$O$2,0)*$B104</f>
        <v>0</v>
      </c>
      <c r="AE104">
        <f>VLOOKUP($B$1,数据整理1!$D$12:$R$18,$P$2,0)*$B104</f>
        <v>473.00000000000006</v>
      </c>
      <c r="AF104">
        <f>VLOOKUP($B$1,数据整理1!$D$12:$R$18,$Q$2,0)*$B104</f>
        <v>473.00000000000006</v>
      </c>
      <c r="AH104">
        <f>VLOOKUP($B$1,数据整理1!$D$20:$R$26,$D$2,0)*$B104</f>
        <v>33640</v>
      </c>
      <c r="AI104">
        <f>VLOOKUP($B$1,数据整理1!$D$20:$R$26,$E$2,0)*$B104</f>
        <v>12825</v>
      </c>
      <c r="AJ104">
        <f>VLOOKUP($B$1,数据整理1!$D$20:$R$26,$F$2,0)*$B104</f>
        <v>3049</v>
      </c>
      <c r="AK104">
        <f>VLOOKUP($B$1,数据整理1!$D$20:$R$26,$G$2,0)*$B104</f>
        <v>4521</v>
      </c>
      <c r="AL104">
        <f>VLOOKUP($B$1,数据整理1!$D$20:$R$26,$H$2,0)*$B104</f>
        <v>100</v>
      </c>
      <c r="AM104">
        <f>VLOOKUP($B$1,数据整理1!$D$20:$R$26,$I$2,0)*$B104</f>
        <v>100</v>
      </c>
      <c r="AN104">
        <f>VLOOKUP($B$1,数据整理1!$D$20:$R$26,$J$2,0)*$B104</f>
        <v>100</v>
      </c>
      <c r="AO104">
        <f>VLOOKUP($B$1,数据整理1!$D$20:$R$26,$K$2,0)*$B104</f>
        <v>100</v>
      </c>
      <c r="AP104">
        <f>VLOOKUP($B$1,数据整理1!$D$20:$R$26,$L$2,0)*$B104</f>
        <v>100</v>
      </c>
      <c r="AQ104">
        <f>VLOOKUP($B$1,数据整理1!$D$20:$R$26,$M$2,0)*$B104</f>
        <v>100</v>
      </c>
      <c r="AR104">
        <f>VLOOKUP($B$1,数据整理1!$D$20:$R$26,$N$2,0)*$B104</f>
        <v>4000</v>
      </c>
      <c r="AS104">
        <f>VLOOKUP($B$1,数据整理1!$D$20:$R$26,$O$2,0)*$B104</f>
        <v>0</v>
      </c>
      <c r="AT104">
        <f>VLOOKUP($B$1,数据整理1!$D$20:$R$26,$P$2,0)*$B104</f>
        <v>473.00000000000006</v>
      </c>
      <c r="AU104">
        <f>VLOOKUP($B$1,数据整理1!$D$20:$R$26,$Q$2,0)*$B104</f>
        <v>473.00000000000006</v>
      </c>
    </row>
    <row r="105" spans="2:47" x14ac:dyDescent="0.2">
      <c r="B105">
        <v>101</v>
      </c>
      <c r="D105">
        <f>VLOOKUP($B$1,数据整理1!$D$4:$R$10,$D$2,0)*$B105</f>
        <v>42521</v>
      </c>
      <c r="E105">
        <f>VLOOKUP($B$1,数据整理1!$D$4:$R$10,$E$2,0)*$B105</f>
        <v>11716</v>
      </c>
      <c r="F105">
        <f>VLOOKUP($B$1,数据整理1!$D$4:$R$10,$F$2,0)*$B105</f>
        <v>6363</v>
      </c>
      <c r="G105">
        <f>VLOOKUP($B$1,数据整理1!$D$4:$R$10,$G$2,0)*$B105</f>
        <v>4242</v>
      </c>
      <c r="H105">
        <f>VLOOKUP($B$1,数据整理1!$D$4:$R$10,$H$2,0)*$B105</f>
        <v>101</v>
      </c>
      <c r="I105">
        <f>VLOOKUP($B$1,数据整理1!$D$4:$R$10,$I$2,0)*$B105</f>
        <v>101</v>
      </c>
      <c r="J105">
        <f>VLOOKUP($B$1,数据整理1!$D$4:$R$10,$J$2,0)*$B105</f>
        <v>101</v>
      </c>
      <c r="K105">
        <f>VLOOKUP($B$1,数据整理1!$D$4:$R$10,$K$2,0)*$B105</f>
        <v>101</v>
      </c>
      <c r="L105">
        <f>VLOOKUP($B$1,数据整理1!$D$4:$R$10,$L$2,0)*$B105</f>
        <v>101</v>
      </c>
      <c r="M105">
        <f>VLOOKUP($B$1,数据整理1!$D$4:$R$10,$M$2,0)*$B105</f>
        <v>101</v>
      </c>
      <c r="N105">
        <f>VLOOKUP($B$1,数据整理1!$D$4:$R$10,$N$2,0)*$B105</f>
        <v>10100</v>
      </c>
      <c r="O105">
        <f>VLOOKUP($B$1,数据整理1!$D$4:$R$10,$O$2,0)*$B105</f>
        <v>0</v>
      </c>
      <c r="P105">
        <f>VLOOKUP($B$1,数据整理1!$D$4:$R$10,$P$2,0)*$B105</f>
        <v>477.73</v>
      </c>
      <c r="Q105">
        <f>VLOOKUP($B$1,数据整理1!$D$4:$R$10,$Q$2,0)*$B105</f>
        <v>477.73</v>
      </c>
      <c r="S105">
        <f>VLOOKUP($B$1,数据整理1!$D$12:$R$18,$D$2,0)*$B105</f>
        <v>38178</v>
      </c>
      <c r="T105">
        <f>VLOOKUP($B$1,数据整理1!$D$12:$R$18,$E$2,0)*$B105</f>
        <v>12221</v>
      </c>
      <c r="U105">
        <f>VLOOKUP($B$1,数据整理1!$D$12:$R$18,$F$2,0)*$B105</f>
        <v>5050</v>
      </c>
      <c r="V105">
        <f>VLOOKUP($B$1,数据整理1!$D$12:$R$18,$G$2,0)*$B105</f>
        <v>3434</v>
      </c>
      <c r="W105">
        <f>VLOOKUP($B$1,数据整理1!$D$12:$R$18,$H$2,0)*$B105</f>
        <v>101</v>
      </c>
      <c r="X105">
        <f>VLOOKUP($B$1,数据整理1!$D$12:$R$18,$I$2,0)*$B105</f>
        <v>101</v>
      </c>
      <c r="Y105">
        <f>VLOOKUP($B$1,数据整理1!$D$12:$R$18,$J$2,0)*$B105</f>
        <v>101</v>
      </c>
      <c r="Z105">
        <f>VLOOKUP($B$1,数据整理1!$D$12:$R$18,$K$2,0)*$B105</f>
        <v>101</v>
      </c>
      <c r="AA105">
        <f>VLOOKUP($B$1,数据整理1!$D$12:$R$18,$L$2,0)*$B105</f>
        <v>101</v>
      </c>
      <c r="AB105">
        <f>VLOOKUP($B$1,数据整理1!$D$12:$R$18,$M$2,0)*$B105</f>
        <v>101</v>
      </c>
      <c r="AC105">
        <f>VLOOKUP($B$1,数据整理1!$D$12:$R$18,$N$2,0)*$B105</f>
        <v>8080</v>
      </c>
      <c r="AD105">
        <f>VLOOKUP($B$1,数据整理1!$D$12:$R$18,$O$2,0)*$B105</f>
        <v>0</v>
      </c>
      <c r="AE105">
        <f>VLOOKUP($B$1,数据整理1!$D$12:$R$18,$P$2,0)*$B105</f>
        <v>477.73</v>
      </c>
      <c r="AF105">
        <f>VLOOKUP($B$1,数据整理1!$D$12:$R$18,$Q$2,0)*$B105</f>
        <v>477.73</v>
      </c>
      <c r="AH105">
        <f>VLOOKUP($B$1,数据整理1!$D$20:$R$26,$D$2,0)*$B105</f>
        <v>33976.399999999994</v>
      </c>
      <c r="AI105">
        <f>VLOOKUP($B$1,数据整理1!$D$20:$R$26,$E$2,0)*$B105</f>
        <v>12953.25</v>
      </c>
      <c r="AJ105">
        <f>VLOOKUP($B$1,数据整理1!$D$20:$R$26,$F$2,0)*$B105</f>
        <v>3079.49</v>
      </c>
      <c r="AK105">
        <f>VLOOKUP($B$1,数据整理1!$D$20:$R$26,$G$2,0)*$B105</f>
        <v>4566.21</v>
      </c>
      <c r="AL105">
        <f>VLOOKUP($B$1,数据整理1!$D$20:$R$26,$H$2,0)*$B105</f>
        <v>101</v>
      </c>
      <c r="AM105">
        <f>VLOOKUP($B$1,数据整理1!$D$20:$R$26,$I$2,0)*$B105</f>
        <v>101</v>
      </c>
      <c r="AN105">
        <f>VLOOKUP($B$1,数据整理1!$D$20:$R$26,$J$2,0)*$B105</f>
        <v>101</v>
      </c>
      <c r="AO105">
        <f>VLOOKUP($B$1,数据整理1!$D$20:$R$26,$K$2,0)*$B105</f>
        <v>101</v>
      </c>
      <c r="AP105">
        <f>VLOOKUP($B$1,数据整理1!$D$20:$R$26,$L$2,0)*$B105</f>
        <v>101</v>
      </c>
      <c r="AQ105">
        <f>VLOOKUP($B$1,数据整理1!$D$20:$R$26,$M$2,0)*$B105</f>
        <v>101</v>
      </c>
      <c r="AR105">
        <f>VLOOKUP($B$1,数据整理1!$D$20:$R$26,$N$2,0)*$B105</f>
        <v>4040</v>
      </c>
      <c r="AS105">
        <f>VLOOKUP($B$1,数据整理1!$D$20:$R$26,$O$2,0)*$B105</f>
        <v>0</v>
      </c>
      <c r="AT105">
        <f>VLOOKUP($B$1,数据整理1!$D$20:$R$26,$P$2,0)*$B105</f>
        <v>477.73</v>
      </c>
      <c r="AU105">
        <f>VLOOKUP($B$1,数据整理1!$D$20:$R$26,$Q$2,0)*$B105</f>
        <v>477.73</v>
      </c>
    </row>
    <row r="106" spans="2:47" x14ac:dyDescent="0.2">
      <c r="B106">
        <v>102</v>
      </c>
      <c r="D106">
        <f>VLOOKUP($B$1,数据整理1!$D$4:$R$10,$D$2,0)*$B106</f>
        <v>42942</v>
      </c>
      <c r="E106">
        <f>VLOOKUP($B$1,数据整理1!$D$4:$R$10,$E$2,0)*$B106</f>
        <v>11832</v>
      </c>
      <c r="F106">
        <f>VLOOKUP($B$1,数据整理1!$D$4:$R$10,$F$2,0)*$B106</f>
        <v>6426</v>
      </c>
      <c r="G106">
        <f>VLOOKUP($B$1,数据整理1!$D$4:$R$10,$G$2,0)*$B106</f>
        <v>4284</v>
      </c>
      <c r="H106">
        <f>VLOOKUP($B$1,数据整理1!$D$4:$R$10,$H$2,0)*$B106</f>
        <v>102</v>
      </c>
      <c r="I106">
        <f>VLOOKUP($B$1,数据整理1!$D$4:$R$10,$I$2,0)*$B106</f>
        <v>102</v>
      </c>
      <c r="J106">
        <f>VLOOKUP($B$1,数据整理1!$D$4:$R$10,$J$2,0)*$B106</f>
        <v>102</v>
      </c>
      <c r="K106">
        <f>VLOOKUP($B$1,数据整理1!$D$4:$R$10,$K$2,0)*$B106</f>
        <v>102</v>
      </c>
      <c r="L106">
        <f>VLOOKUP($B$1,数据整理1!$D$4:$R$10,$L$2,0)*$B106</f>
        <v>102</v>
      </c>
      <c r="M106">
        <f>VLOOKUP($B$1,数据整理1!$D$4:$R$10,$M$2,0)*$B106</f>
        <v>102</v>
      </c>
      <c r="N106">
        <f>VLOOKUP($B$1,数据整理1!$D$4:$R$10,$N$2,0)*$B106</f>
        <v>10200</v>
      </c>
      <c r="O106">
        <f>VLOOKUP($B$1,数据整理1!$D$4:$R$10,$O$2,0)*$B106</f>
        <v>0</v>
      </c>
      <c r="P106">
        <f>VLOOKUP($B$1,数据整理1!$D$4:$R$10,$P$2,0)*$B106</f>
        <v>482.46000000000004</v>
      </c>
      <c r="Q106">
        <f>VLOOKUP($B$1,数据整理1!$D$4:$R$10,$Q$2,0)*$B106</f>
        <v>482.46000000000004</v>
      </c>
      <c r="S106">
        <f>VLOOKUP($B$1,数据整理1!$D$12:$R$18,$D$2,0)*$B106</f>
        <v>38556</v>
      </c>
      <c r="T106">
        <f>VLOOKUP($B$1,数据整理1!$D$12:$R$18,$E$2,0)*$B106</f>
        <v>12342</v>
      </c>
      <c r="U106">
        <f>VLOOKUP($B$1,数据整理1!$D$12:$R$18,$F$2,0)*$B106</f>
        <v>5100</v>
      </c>
      <c r="V106">
        <f>VLOOKUP($B$1,数据整理1!$D$12:$R$18,$G$2,0)*$B106</f>
        <v>3468</v>
      </c>
      <c r="W106">
        <f>VLOOKUP($B$1,数据整理1!$D$12:$R$18,$H$2,0)*$B106</f>
        <v>102</v>
      </c>
      <c r="X106">
        <f>VLOOKUP($B$1,数据整理1!$D$12:$R$18,$I$2,0)*$B106</f>
        <v>102</v>
      </c>
      <c r="Y106">
        <f>VLOOKUP($B$1,数据整理1!$D$12:$R$18,$J$2,0)*$B106</f>
        <v>102</v>
      </c>
      <c r="Z106">
        <f>VLOOKUP($B$1,数据整理1!$D$12:$R$18,$K$2,0)*$B106</f>
        <v>102</v>
      </c>
      <c r="AA106">
        <f>VLOOKUP($B$1,数据整理1!$D$12:$R$18,$L$2,0)*$B106</f>
        <v>102</v>
      </c>
      <c r="AB106">
        <f>VLOOKUP($B$1,数据整理1!$D$12:$R$18,$M$2,0)*$B106</f>
        <v>102</v>
      </c>
      <c r="AC106">
        <f>VLOOKUP($B$1,数据整理1!$D$12:$R$18,$N$2,0)*$B106</f>
        <v>8160</v>
      </c>
      <c r="AD106">
        <f>VLOOKUP($B$1,数据整理1!$D$12:$R$18,$O$2,0)*$B106</f>
        <v>0</v>
      </c>
      <c r="AE106">
        <f>VLOOKUP($B$1,数据整理1!$D$12:$R$18,$P$2,0)*$B106</f>
        <v>482.46000000000004</v>
      </c>
      <c r="AF106">
        <f>VLOOKUP($B$1,数据整理1!$D$12:$R$18,$Q$2,0)*$B106</f>
        <v>482.46000000000004</v>
      </c>
      <c r="AH106">
        <f>VLOOKUP($B$1,数据整理1!$D$20:$R$26,$D$2,0)*$B106</f>
        <v>34312.799999999996</v>
      </c>
      <c r="AI106">
        <f>VLOOKUP($B$1,数据整理1!$D$20:$R$26,$E$2,0)*$B106</f>
        <v>13081.5</v>
      </c>
      <c r="AJ106">
        <f>VLOOKUP($B$1,数据整理1!$D$20:$R$26,$F$2,0)*$B106</f>
        <v>3109.98</v>
      </c>
      <c r="AK106">
        <f>VLOOKUP($B$1,数据整理1!$D$20:$R$26,$G$2,0)*$B106</f>
        <v>4611.42</v>
      </c>
      <c r="AL106">
        <f>VLOOKUP($B$1,数据整理1!$D$20:$R$26,$H$2,0)*$B106</f>
        <v>102</v>
      </c>
      <c r="AM106">
        <f>VLOOKUP($B$1,数据整理1!$D$20:$R$26,$I$2,0)*$B106</f>
        <v>102</v>
      </c>
      <c r="AN106">
        <f>VLOOKUP($B$1,数据整理1!$D$20:$R$26,$J$2,0)*$B106</f>
        <v>102</v>
      </c>
      <c r="AO106">
        <f>VLOOKUP($B$1,数据整理1!$D$20:$R$26,$K$2,0)*$B106</f>
        <v>102</v>
      </c>
      <c r="AP106">
        <f>VLOOKUP($B$1,数据整理1!$D$20:$R$26,$L$2,0)*$B106</f>
        <v>102</v>
      </c>
      <c r="AQ106">
        <f>VLOOKUP($B$1,数据整理1!$D$20:$R$26,$M$2,0)*$B106</f>
        <v>102</v>
      </c>
      <c r="AR106">
        <f>VLOOKUP($B$1,数据整理1!$D$20:$R$26,$N$2,0)*$B106</f>
        <v>4080</v>
      </c>
      <c r="AS106">
        <f>VLOOKUP($B$1,数据整理1!$D$20:$R$26,$O$2,0)*$B106</f>
        <v>0</v>
      </c>
      <c r="AT106">
        <f>VLOOKUP($B$1,数据整理1!$D$20:$R$26,$P$2,0)*$B106</f>
        <v>482.46000000000004</v>
      </c>
      <c r="AU106">
        <f>VLOOKUP($B$1,数据整理1!$D$20:$R$26,$Q$2,0)*$B106</f>
        <v>482.46000000000004</v>
      </c>
    </row>
    <row r="107" spans="2:47" x14ac:dyDescent="0.2">
      <c r="B107">
        <v>103</v>
      </c>
      <c r="D107">
        <f>VLOOKUP($B$1,数据整理1!$D$4:$R$10,$D$2,0)*$B107</f>
        <v>43363</v>
      </c>
      <c r="E107">
        <f>VLOOKUP($B$1,数据整理1!$D$4:$R$10,$E$2,0)*$B107</f>
        <v>11948</v>
      </c>
      <c r="F107">
        <f>VLOOKUP($B$1,数据整理1!$D$4:$R$10,$F$2,0)*$B107</f>
        <v>6489</v>
      </c>
      <c r="G107">
        <f>VLOOKUP($B$1,数据整理1!$D$4:$R$10,$G$2,0)*$B107</f>
        <v>4326</v>
      </c>
      <c r="H107">
        <f>VLOOKUP($B$1,数据整理1!$D$4:$R$10,$H$2,0)*$B107</f>
        <v>103</v>
      </c>
      <c r="I107">
        <f>VLOOKUP($B$1,数据整理1!$D$4:$R$10,$I$2,0)*$B107</f>
        <v>103</v>
      </c>
      <c r="J107">
        <f>VLOOKUP($B$1,数据整理1!$D$4:$R$10,$J$2,0)*$B107</f>
        <v>103</v>
      </c>
      <c r="K107">
        <f>VLOOKUP($B$1,数据整理1!$D$4:$R$10,$K$2,0)*$B107</f>
        <v>103</v>
      </c>
      <c r="L107">
        <f>VLOOKUP($B$1,数据整理1!$D$4:$R$10,$L$2,0)*$B107</f>
        <v>103</v>
      </c>
      <c r="M107">
        <f>VLOOKUP($B$1,数据整理1!$D$4:$R$10,$M$2,0)*$B107</f>
        <v>103</v>
      </c>
      <c r="N107">
        <f>VLOOKUP($B$1,数据整理1!$D$4:$R$10,$N$2,0)*$B107</f>
        <v>10300</v>
      </c>
      <c r="O107">
        <f>VLOOKUP($B$1,数据整理1!$D$4:$R$10,$O$2,0)*$B107</f>
        <v>0</v>
      </c>
      <c r="P107">
        <f>VLOOKUP($B$1,数据整理1!$D$4:$R$10,$P$2,0)*$B107</f>
        <v>487.19000000000005</v>
      </c>
      <c r="Q107">
        <f>VLOOKUP($B$1,数据整理1!$D$4:$R$10,$Q$2,0)*$B107</f>
        <v>487.19000000000005</v>
      </c>
      <c r="S107">
        <f>VLOOKUP($B$1,数据整理1!$D$12:$R$18,$D$2,0)*$B107</f>
        <v>38934</v>
      </c>
      <c r="T107">
        <f>VLOOKUP($B$1,数据整理1!$D$12:$R$18,$E$2,0)*$B107</f>
        <v>12463</v>
      </c>
      <c r="U107">
        <f>VLOOKUP($B$1,数据整理1!$D$12:$R$18,$F$2,0)*$B107</f>
        <v>5150</v>
      </c>
      <c r="V107">
        <f>VLOOKUP($B$1,数据整理1!$D$12:$R$18,$G$2,0)*$B107</f>
        <v>3502</v>
      </c>
      <c r="W107">
        <f>VLOOKUP($B$1,数据整理1!$D$12:$R$18,$H$2,0)*$B107</f>
        <v>103</v>
      </c>
      <c r="X107">
        <f>VLOOKUP($B$1,数据整理1!$D$12:$R$18,$I$2,0)*$B107</f>
        <v>103</v>
      </c>
      <c r="Y107">
        <f>VLOOKUP($B$1,数据整理1!$D$12:$R$18,$J$2,0)*$B107</f>
        <v>103</v>
      </c>
      <c r="Z107">
        <f>VLOOKUP($B$1,数据整理1!$D$12:$R$18,$K$2,0)*$B107</f>
        <v>103</v>
      </c>
      <c r="AA107">
        <f>VLOOKUP($B$1,数据整理1!$D$12:$R$18,$L$2,0)*$B107</f>
        <v>103</v>
      </c>
      <c r="AB107">
        <f>VLOOKUP($B$1,数据整理1!$D$12:$R$18,$M$2,0)*$B107</f>
        <v>103</v>
      </c>
      <c r="AC107">
        <f>VLOOKUP($B$1,数据整理1!$D$12:$R$18,$N$2,0)*$B107</f>
        <v>8240</v>
      </c>
      <c r="AD107">
        <f>VLOOKUP($B$1,数据整理1!$D$12:$R$18,$O$2,0)*$B107</f>
        <v>0</v>
      </c>
      <c r="AE107">
        <f>VLOOKUP($B$1,数据整理1!$D$12:$R$18,$P$2,0)*$B107</f>
        <v>487.19000000000005</v>
      </c>
      <c r="AF107">
        <f>VLOOKUP($B$1,数据整理1!$D$12:$R$18,$Q$2,0)*$B107</f>
        <v>487.19000000000005</v>
      </c>
      <c r="AH107">
        <f>VLOOKUP($B$1,数据整理1!$D$20:$R$26,$D$2,0)*$B107</f>
        <v>34649.199999999997</v>
      </c>
      <c r="AI107">
        <f>VLOOKUP($B$1,数据整理1!$D$20:$R$26,$E$2,0)*$B107</f>
        <v>13209.75</v>
      </c>
      <c r="AJ107">
        <f>VLOOKUP($B$1,数据整理1!$D$20:$R$26,$F$2,0)*$B107</f>
        <v>3140.47</v>
      </c>
      <c r="AK107">
        <f>VLOOKUP($B$1,数据整理1!$D$20:$R$26,$G$2,0)*$B107</f>
        <v>4656.63</v>
      </c>
      <c r="AL107">
        <f>VLOOKUP($B$1,数据整理1!$D$20:$R$26,$H$2,0)*$B107</f>
        <v>103</v>
      </c>
      <c r="AM107">
        <f>VLOOKUP($B$1,数据整理1!$D$20:$R$26,$I$2,0)*$B107</f>
        <v>103</v>
      </c>
      <c r="AN107">
        <f>VLOOKUP($B$1,数据整理1!$D$20:$R$26,$J$2,0)*$B107</f>
        <v>103</v>
      </c>
      <c r="AO107">
        <f>VLOOKUP($B$1,数据整理1!$D$20:$R$26,$K$2,0)*$B107</f>
        <v>103</v>
      </c>
      <c r="AP107">
        <f>VLOOKUP($B$1,数据整理1!$D$20:$R$26,$L$2,0)*$B107</f>
        <v>103</v>
      </c>
      <c r="AQ107">
        <f>VLOOKUP($B$1,数据整理1!$D$20:$R$26,$M$2,0)*$B107</f>
        <v>103</v>
      </c>
      <c r="AR107">
        <f>VLOOKUP($B$1,数据整理1!$D$20:$R$26,$N$2,0)*$B107</f>
        <v>4120</v>
      </c>
      <c r="AS107">
        <f>VLOOKUP($B$1,数据整理1!$D$20:$R$26,$O$2,0)*$B107</f>
        <v>0</v>
      </c>
      <c r="AT107">
        <f>VLOOKUP($B$1,数据整理1!$D$20:$R$26,$P$2,0)*$B107</f>
        <v>487.19000000000005</v>
      </c>
      <c r="AU107">
        <f>VLOOKUP($B$1,数据整理1!$D$20:$R$26,$Q$2,0)*$B107</f>
        <v>487.19000000000005</v>
      </c>
    </row>
    <row r="108" spans="2:47" x14ac:dyDescent="0.2">
      <c r="B108">
        <v>104</v>
      </c>
      <c r="D108">
        <f>VLOOKUP($B$1,数据整理1!$D$4:$R$10,$D$2,0)*$B108</f>
        <v>43784</v>
      </c>
      <c r="E108">
        <f>VLOOKUP($B$1,数据整理1!$D$4:$R$10,$E$2,0)*$B108</f>
        <v>12064</v>
      </c>
      <c r="F108">
        <f>VLOOKUP($B$1,数据整理1!$D$4:$R$10,$F$2,0)*$B108</f>
        <v>6552</v>
      </c>
      <c r="G108">
        <f>VLOOKUP($B$1,数据整理1!$D$4:$R$10,$G$2,0)*$B108</f>
        <v>4368</v>
      </c>
      <c r="H108">
        <f>VLOOKUP($B$1,数据整理1!$D$4:$R$10,$H$2,0)*$B108</f>
        <v>104</v>
      </c>
      <c r="I108">
        <f>VLOOKUP($B$1,数据整理1!$D$4:$R$10,$I$2,0)*$B108</f>
        <v>104</v>
      </c>
      <c r="J108">
        <f>VLOOKUP($B$1,数据整理1!$D$4:$R$10,$J$2,0)*$B108</f>
        <v>104</v>
      </c>
      <c r="K108">
        <f>VLOOKUP($B$1,数据整理1!$D$4:$R$10,$K$2,0)*$B108</f>
        <v>104</v>
      </c>
      <c r="L108">
        <f>VLOOKUP($B$1,数据整理1!$D$4:$R$10,$L$2,0)*$B108</f>
        <v>104</v>
      </c>
      <c r="M108">
        <f>VLOOKUP($B$1,数据整理1!$D$4:$R$10,$M$2,0)*$B108</f>
        <v>104</v>
      </c>
      <c r="N108">
        <f>VLOOKUP($B$1,数据整理1!$D$4:$R$10,$N$2,0)*$B108</f>
        <v>10400</v>
      </c>
      <c r="O108">
        <f>VLOOKUP($B$1,数据整理1!$D$4:$R$10,$O$2,0)*$B108</f>
        <v>0</v>
      </c>
      <c r="P108">
        <f>VLOOKUP($B$1,数据整理1!$D$4:$R$10,$P$2,0)*$B108</f>
        <v>491.92000000000007</v>
      </c>
      <c r="Q108">
        <f>VLOOKUP($B$1,数据整理1!$D$4:$R$10,$Q$2,0)*$B108</f>
        <v>491.92000000000007</v>
      </c>
      <c r="S108">
        <f>VLOOKUP($B$1,数据整理1!$D$12:$R$18,$D$2,0)*$B108</f>
        <v>39312</v>
      </c>
      <c r="T108">
        <f>VLOOKUP($B$1,数据整理1!$D$12:$R$18,$E$2,0)*$B108</f>
        <v>12584</v>
      </c>
      <c r="U108">
        <f>VLOOKUP($B$1,数据整理1!$D$12:$R$18,$F$2,0)*$B108</f>
        <v>5200</v>
      </c>
      <c r="V108">
        <f>VLOOKUP($B$1,数据整理1!$D$12:$R$18,$G$2,0)*$B108</f>
        <v>3536</v>
      </c>
      <c r="W108">
        <f>VLOOKUP($B$1,数据整理1!$D$12:$R$18,$H$2,0)*$B108</f>
        <v>104</v>
      </c>
      <c r="X108">
        <f>VLOOKUP($B$1,数据整理1!$D$12:$R$18,$I$2,0)*$B108</f>
        <v>104</v>
      </c>
      <c r="Y108">
        <f>VLOOKUP($B$1,数据整理1!$D$12:$R$18,$J$2,0)*$B108</f>
        <v>104</v>
      </c>
      <c r="Z108">
        <f>VLOOKUP($B$1,数据整理1!$D$12:$R$18,$K$2,0)*$B108</f>
        <v>104</v>
      </c>
      <c r="AA108">
        <f>VLOOKUP($B$1,数据整理1!$D$12:$R$18,$L$2,0)*$B108</f>
        <v>104</v>
      </c>
      <c r="AB108">
        <f>VLOOKUP($B$1,数据整理1!$D$12:$R$18,$M$2,0)*$B108</f>
        <v>104</v>
      </c>
      <c r="AC108">
        <f>VLOOKUP($B$1,数据整理1!$D$12:$R$18,$N$2,0)*$B108</f>
        <v>8320</v>
      </c>
      <c r="AD108">
        <f>VLOOKUP($B$1,数据整理1!$D$12:$R$18,$O$2,0)*$B108</f>
        <v>0</v>
      </c>
      <c r="AE108">
        <f>VLOOKUP($B$1,数据整理1!$D$12:$R$18,$P$2,0)*$B108</f>
        <v>491.92000000000007</v>
      </c>
      <c r="AF108">
        <f>VLOOKUP($B$1,数据整理1!$D$12:$R$18,$Q$2,0)*$B108</f>
        <v>491.92000000000007</v>
      </c>
      <c r="AH108">
        <f>VLOOKUP($B$1,数据整理1!$D$20:$R$26,$D$2,0)*$B108</f>
        <v>34985.599999999999</v>
      </c>
      <c r="AI108">
        <f>VLOOKUP($B$1,数据整理1!$D$20:$R$26,$E$2,0)*$B108</f>
        <v>13338</v>
      </c>
      <c r="AJ108">
        <f>VLOOKUP($B$1,数据整理1!$D$20:$R$26,$F$2,0)*$B108</f>
        <v>3170.96</v>
      </c>
      <c r="AK108">
        <f>VLOOKUP($B$1,数据整理1!$D$20:$R$26,$G$2,0)*$B108</f>
        <v>4701.84</v>
      </c>
      <c r="AL108">
        <f>VLOOKUP($B$1,数据整理1!$D$20:$R$26,$H$2,0)*$B108</f>
        <v>104</v>
      </c>
      <c r="AM108">
        <f>VLOOKUP($B$1,数据整理1!$D$20:$R$26,$I$2,0)*$B108</f>
        <v>104</v>
      </c>
      <c r="AN108">
        <f>VLOOKUP($B$1,数据整理1!$D$20:$R$26,$J$2,0)*$B108</f>
        <v>104</v>
      </c>
      <c r="AO108">
        <f>VLOOKUP($B$1,数据整理1!$D$20:$R$26,$K$2,0)*$B108</f>
        <v>104</v>
      </c>
      <c r="AP108">
        <f>VLOOKUP($B$1,数据整理1!$D$20:$R$26,$L$2,0)*$B108</f>
        <v>104</v>
      </c>
      <c r="AQ108">
        <f>VLOOKUP($B$1,数据整理1!$D$20:$R$26,$M$2,0)*$B108</f>
        <v>104</v>
      </c>
      <c r="AR108">
        <f>VLOOKUP($B$1,数据整理1!$D$20:$R$26,$N$2,0)*$B108</f>
        <v>4160</v>
      </c>
      <c r="AS108">
        <f>VLOOKUP($B$1,数据整理1!$D$20:$R$26,$O$2,0)*$B108</f>
        <v>0</v>
      </c>
      <c r="AT108">
        <f>VLOOKUP($B$1,数据整理1!$D$20:$R$26,$P$2,0)*$B108</f>
        <v>491.92000000000007</v>
      </c>
      <c r="AU108">
        <f>VLOOKUP($B$1,数据整理1!$D$20:$R$26,$Q$2,0)*$B108</f>
        <v>491.92000000000007</v>
      </c>
    </row>
    <row r="109" spans="2:47" x14ac:dyDescent="0.2">
      <c r="B109">
        <v>105</v>
      </c>
      <c r="D109">
        <f>VLOOKUP($B$1,数据整理1!$D$4:$R$10,$D$2,0)*$B109</f>
        <v>44205</v>
      </c>
      <c r="E109">
        <f>VLOOKUP($B$1,数据整理1!$D$4:$R$10,$E$2,0)*$B109</f>
        <v>12180</v>
      </c>
      <c r="F109">
        <f>VLOOKUP($B$1,数据整理1!$D$4:$R$10,$F$2,0)*$B109</f>
        <v>6615</v>
      </c>
      <c r="G109">
        <f>VLOOKUP($B$1,数据整理1!$D$4:$R$10,$G$2,0)*$B109</f>
        <v>4410</v>
      </c>
      <c r="H109">
        <f>VLOOKUP($B$1,数据整理1!$D$4:$R$10,$H$2,0)*$B109</f>
        <v>105</v>
      </c>
      <c r="I109">
        <f>VLOOKUP($B$1,数据整理1!$D$4:$R$10,$I$2,0)*$B109</f>
        <v>105</v>
      </c>
      <c r="J109">
        <f>VLOOKUP($B$1,数据整理1!$D$4:$R$10,$J$2,0)*$B109</f>
        <v>105</v>
      </c>
      <c r="K109">
        <f>VLOOKUP($B$1,数据整理1!$D$4:$R$10,$K$2,0)*$B109</f>
        <v>105</v>
      </c>
      <c r="L109">
        <f>VLOOKUP($B$1,数据整理1!$D$4:$R$10,$L$2,0)*$B109</f>
        <v>105</v>
      </c>
      <c r="M109">
        <f>VLOOKUP($B$1,数据整理1!$D$4:$R$10,$M$2,0)*$B109</f>
        <v>105</v>
      </c>
      <c r="N109">
        <f>VLOOKUP($B$1,数据整理1!$D$4:$R$10,$N$2,0)*$B109</f>
        <v>10500</v>
      </c>
      <c r="O109">
        <f>VLOOKUP($B$1,数据整理1!$D$4:$R$10,$O$2,0)*$B109</f>
        <v>0</v>
      </c>
      <c r="P109">
        <f>VLOOKUP($B$1,数据整理1!$D$4:$R$10,$P$2,0)*$B109</f>
        <v>496.65000000000003</v>
      </c>
      <c r="Q109">
        <f>VLOOKUP($B$1,数据整理1!$D$4:$R$10,$Q$2,0)*$B109</f>
        <v>496.65000000000003</v>
      </c>
      <c r="S109">
        <f>VLOOKUP($B$1,数据整理1!$D$12:$R$18,$D$2,0)*$B109</f>
        <v>39690</v>
      </c>
      <c r="T109">
        <f>VLOOKUP($B$1,数据整理1!$D$12:$R$18,$E$2,0)*$B109</f>
        <v>12705</v>
      </c>
      <c r="U109">
        <f>VLOOKUP($B$1,数据整理1!$D$12:$R$18,$F$2,0)*$B109</f>
        <v>5250</v>
      </c>
      <c r="V109">
        <f>VLOOKUP($B$1,数据整理1!$D$12:$R$18,$G$2,0)*$B109</f>
        <v>3570</v>
      </c>
      <c r="W109">
        <f>VLOOKUP($B$1,数据整理1!$D$12:$R$18,$H$2,0)*$B109</f>
        <v>105</v>
      </c>
      <c r="X109">
        <f>VLOOKUP($B$1,数据整理1!$D$12:$R$18,$I$2,0)*$B109</f>
        <v>105</v>
      </c>
      <c r="Y109">
        <f>VLOOKUP($B$1,数据整理1!$D$12:$R$18,$J$2,0)*$B109</f>
        <v>105</v>
      </c>
      <c r="Z109">
        <f>VLOOKUP($B$1,数据整理1!$D$12:$R$18,$K$2,0)*$B109</f>
        <v>105</v>
      </c>
      <c r="AA109">
        <f>VLOOKUP($B$1,数据整理1!$D$12:$R$18,$L$2,0)*$B109</f>
        <v>105</v>
      </c>
      <c r="AB109">
        <f>VLOOKUP($B$1,数据整理1!$D$12:$R$18,$M$2,0)*$B109</f>
        <v>105</v>
      </c>
      <c r="AC109">
        <f>VLOOKUP($B$1,数据整理1!$D$12:$R$18,$N$2,0)*$B109</f>
        <v>8400</v>
      </c>
      <c r="AD109">
        <f>VLOOKUP($B$1,数据整理1!$D$12:$R$18,$O$2,0)*$B109</f>
        <v>0</v>
      </c>
      <c r="AE109">
        <f>VLOOKUP($B$1,数据整理1!$D$12:$R$18,$P$2,0)*$B109</f>
        <v>496.65000000000003</v>
      </c>
      <c r="AF109">
        <f>VLOOKUP($B$1,数据整理1!$D$12:$R$18,$Q$2,0)*$B109</f>
        <v>496.65000000000003</v>
      </c>
      <c r="AH109">
        <f>VLOOKUP($B$1,数据整理1!$D$20:$R$26,$D$2,0)*$B109</f>
        <v>35322</v>
      </c>
      <c r="AI109">
        <f>VLOOKUP($B$1,数据整理1!$D$20:$R$26,$E$2,0)*$B109</f>
        <v>13466.25</v>
      </c>
      <c r="AJ109">
        <f>VLOOKUP($B$1,数据整理1!$D$20:$R$26,$F$2,0)*$B109</f>
        <v>3201.45</v>
      </c>
      <c r="AK109">
        <f>VLOOKUP($B$1,数据整理1!$D$20:$R$26,$G$2,0)*$B109</f>
        <v>4747.05</v>
      </c>
      <c r="AL109">
        <f>VLOOKUP($B$1,数据整理1!$D$20:$R$26,$H$2,0)*$B109</f>
        <v>105</v>
      </c>
      <c r="AM109">
        <f>VLOOKUP($B$1,数据整理1!$D$20:$R$26,$I$2,0)*$B109</f>
        <v>105</v>
      </c>
      <c r="AN109">
        <f>VLOOKUP($B$1,数据整理1!$D$20:$R$26,$J$2,0)*$B109</f>
        <v>105</v>
      </c>
      <c r="AO109">
        <f>VLOOKUP($B$1,数据整理1!$D$20:$R$26,$K$2,0)*$B109</f>
        <v>105</v>
      </c>
      <c r="AP109">
        <f>VLOOKUP($B$1,数据整理1!$D$20:$R$26,$L$2,0)*$B109</f>
        <v>105</v>
      </c>
      <c r="AQ109">
        <f>VLOOKUP($B$1,数据整理1!$D$20:$R$26,$M$2,0)*$B109</f>
        <v>105</v>
      </c>
      <c r="AR109">
        <f>VLOOKUP($B$1,数据整理1!$D$20:$R$26,$N$2,0)*$B109</f>
        <v>4200</v>
      </c>
      <c r="AS109">
        <f>VLOOKUP($B$1,数据整理1!$D$20:$R$26,$O$2,0)*$B109</f>
        <v>0</v>
      </c>
      <c r="AT109">
        <f>VLOOKUP($B$1,数据整理1!$D$20:$R$26,$P$2,0)*$B109</f>
        <v>496.65000000000003</v>
      </c>
      <c r="AU109">
        <f>VLOOKUP($B$1,数据整理1!$D$20:$R$26,$Q$2,0)*$B109</f>
        <v>496.65000000000003</v>
      </c>
    </row>
    <row r="110" spans="2:47" x14ac:dyDescent="0.2">
      <c r="B110">
        <v>106</v>
      </c>
      <c r="D110">
        <f>VLOOKUP($B$1,数据整理1!$D$4:$R$10,$D$2,0)*$B110</f>
        <v>44626</v>
      </c>
      <c r="E110">
        <f>VLOOKUP($B$1,数据整理1!$D$4:$R$10,$E$2,0)*$B110</f>
        <v>12296</v>
      </c>
      <c r="F110">
        <f>VLOOKUP($B$1,数据整理1!$D$4:$R$10,$F$2,0)*$B110</f>
        <v>6678</v>
      </c>
      <c r="G110">
        <f>VLOOKUP($B$1,数据整理1!$D$4:$R$10,$G$2,0)*$B110</f>
        <v>4452</v>
      </c>
      <c r="H110">
        <f>VLOOKUP($B$1,数据整理1!$D$4:$R$10,$H$2,0)*$B110</f>
        <v>106</v>
      </c>
      <c r="I110">
        <f>VLOOKUP($B$1,数据整理1!$D$4:$R$10,$I$2,0)*$B110</f>
        <v>106</v>
      </c>
      <c r="J110">
        <f>VLOOKUP($B$1,数据整理1!$D$4:$R$10,$J$2,0)*$B110</f>
        <v>106</v>
      </c>
      <c r="K110">
        <f>VLOOKUP($B$1,数据整理1!$D$4:$R$10,$K$2,0)*$B110</f>
        <v>106</v>
      </c>
      <c r="L110">
        <f>VLOOKUP($B$1,数据整理1!$D$4:$R$10,$L$2,0)*$B110</f>
        <v>106</v>
      </c>
      <c r="M110">
        <f>VLOOKUP($B$1,数据整理1!$D$4:$R$10,$M$2,0)*$B110</f>
        <v>106</v>
      </c>
      <c r="N110">
        <f>VLOOKUP($B$1,数据整理1!$D$4:$R$10,$N$2,0)*$B110</f>
        <v>10600</v>
      </c>
      <c r="O110">
        <f>VLOOKUP($B$1,数据整理1!$D$4:$R$10,$O$2,0)*$B110</f>
        <v>0</v>
      </c>
      <c r="P110">
        <f>VLOOKUP($B$1,数据整理1!$D$4:$R$10,$P$2,0)*$B110</f>
        <v>501.38000000000005</v>
      </c>
      <c r="Q110">
        <f>VLOOKUP($B$1,数据整理1!$D$4:$R$10,$Q$2,0)*$B110</f>
        <v>501.38000000000005</v>
      </c>
      <c r="S110">
        <f>VLOOKUP($B$1,数据整理1!$D$12:$R$18,$D$2,0)*$B110</f>
        <v>40068</v>
      </c>
      <c r="T110">
        <f>VLOOKUP($B$1,数据整理1!$D$12:$R$18,$E$2,0)*$B110</f>
        <v>12826</v>
      </c>
      <c r="U110">
        <f>VLOOKUP($B$1,数据整理1!$D$12:$R$18,$F$2,0)*$B110</f>
        <v>5300</v>
      </c>
      <c r="V110">
        <f>VLOOKUP($B$1,数据整理1!$D$12:$R$18,$G$2,0)*$B110</f>
        <v>3604</v>
      </c>
      <c r="W110">
        <f>VLOOKUP($B$1,数据整理1!$D$12:$R$18,$H$2,0)*$B110</f>
        <v>106</v>
      </c>
      <c r="X110">
        <f>VLOOKUP($B$1,数据整理1!$D$12:$R$18,$I$2,0)*$B110</f>
        <v>106</v>
      </c>
      <c r="Y110">
        <f>VLOOKUP($B$1,数据整理1!$D$12:$R$18,$J$2,0)*$B110</f>
        <v>106</v>
      </c>
      <c r="Z110">
        <f>VLOOKUP($B$1,数据整理1!$D$12:$R$18,$K$2,0)*$B110</f>
        <v>106</v>
      </c>
      <c r="AA110">
        <f>VLOOKUP($B$1,数据整理1!$D$12:$R$18,$L$2,0)*$B110</f>
        <v>106</v>
      </c>
      <c r="AB110">
        <f>VLOOKUP($B$1,数据整理1!$D$12:$R$18,$M$2,0)*$B110</f>
        <v>106</v>
      </c>
      <c r="AC110">
        <f>VLOOKUP($B$1,数据整理1!$D$12:$R$18,$N$2,0)*$B110</f>
        <v>8480</v>
      </c>
      <c r="AD110">
        <f>VLOOKUP($B$1,数据整理1!$D$12:$R$18,$O$2,0)*$B110</f>
        <v>0</v>
      </c>
      <c r="AE110">
        <f>VLOOKUP($B$1,数据整理1!$D$12:$R$18,$P$2,0)*$B110</f>
        <v>501.38000000000005</v>
      </c>
      <c r="AF110">
        <f>VLOOKUP($B$1,数据整理1!$D$12:$R$18,$Q$2,0)*$B110</f>
        <v>501.38000000000005</v>
      </c>
      <c r="AH110">
        <f>VLOOKUP($B$1,数据整理1!$D$20:$R$26,$D$2,0)*$B110</f>
        <v>35658.399999999994</v>
      </c>
      <c r="AI110">
        <f>VLOOKUP($B$1,数据整理1!$D$20:$R$26,$E$2,0)*$B110</f>
        <v>13594.5</v>
      </c>
      <c r="AJ110">
        <f>VLOOKUP($B$1,数据整理1!$D$20:$R$26,$F$2,0)*$B110</f>
        <v>3231.94</v>
      </c>
      <c r="AK110">
        <f>VLOOKUP($B$1,数据整理1!$D$20:$R$26,$G$2,0)*$B110</f>
        <v>4792.26</v>
      </c>
      <c r="AL110">
        <f>VLOOKUP($B$1,数据整理1!$D$20:$R$26,$H$2,0)*$B110</f>
        <v>106</v>
      </c>
      <c r="AM110">
        <f>VLOOKUP($B$1,数据整理1!$D$20:$R$26,$I$2,0)*$B110</f>
        <v>106</v>
      </c>
      <c r="AN110">
        <f>VLOOKUP($B$1,数据整理1!$D$20:$R$26,$J$2,0)*$B110</f>
        <v>106</v>
      </c>
      <c r="AO110">
        <f>VLOOKUP($B$1,数据整理1!$D$20:$R$26,$K$2,0)*$B110</f>
        <v>106</v>
      </c>
      <c r="AP110">
        <f>VLOOKUP($B$1,数据整理1!$D$20:$R$26,$L$2,0)*$B110</f>
        <v>106</v>
      </c>
      <c r="AQ110">
        <f>VLOOKUP($B$1,数据整理1!$D$20:$R$26,$M$2,0)*$B110</f>
        <v>106</v>
      </c>
      <c r="AR110">
        <f>VLOOKUP($B$1,数据整理1!$D$20:$R$26,$N$2,0)*$B110</f>
        <v>4240</v>
      </c>
      <c r="AS110">
        <f>VLOOKUP($B$1,数据整理1!$D$20:$R$26,$O$2,0)*$B110</f>
        <v>0</v>
      </c>
      <c r="AT110">
        <f>VLOOKUP($B$1,数据整理1!$D$20:$R$26,$P$2,0)*$B110</f>
        <v>501.38000000000005</v>
      </c>
      <c r="AU110">
        <f>VLOOKUP($B$1,数据整理1!$D$20:$R$26,$Q$2,0)*$B110</f>
        <v>501.38000000000005</v>
      </c>
    </row>
    <row r="111" spans="2:47" x14ac:dyDescent="0.2">
      <c r="B111">
        <v>107</v>
      </c>
      <c r="D111">
        <f>VLOOKUP($B$1,数据整理1!$D$4:$R$10,$D$2,0)*$B111</f>
        <v>45047</v>
      </c>
      <c r="E111">
        <f>VLOOKUP($B$1,数据整理1!$D$4:$R$10,$E$2,0)*$B111</f>
        <v>12412</v>
      </c>
      <c r="F111">
        <f>VLOOKUP($B$1,数据整理1!$D$4:$R$10,$F$2,0)*$B111</f>
        <v>6741</v>
      </c>
      <c r="G111">
        <f>VLOOKUP($B$1,数据整理1!$D$4:$R$10,$G$2,0)*$B111</f>
        <v>4494</v>
      </c>
      <c r="H111">
        <f>VLOOKUP($B$1,数据整理1!$D$4:$R$10,$H$2,0)*$B111</f>
        <v>107</v>
      </c>
      <c r="I111">
        <f>VLOOKUP($B$1,数据整理1!$D$4:$R$10,$I$2,0)*$B111</f>
        <v>107</v>
      </c>
      <c r="J111">
        <f>VLOOKUP($B$1,数据整理1!$D$4:$R$10,$J$2,0)*$B111</f>
        <v>107</v>
      </c>
      <c r="K111">
        <f>VLOOKUP($B$1,数据整理1!$D$4:$R$10,$K$2,0)*$B111</f>
        <v>107</v>
      </c>
      <c r="L111">
        <f>VLOOKUP($B$1,数据整理1!$D$4:$R$10,$L$2,0)*$B111</f>
        <v>107</v>
      </c>
      <c r="M111">
        <f>VLOOKUP($B$1,数据整理1!$D$4:$R$10,$M$2,0)*$B111</f>
        <v>107</v>
      </c>
      <c r="N111">
        <f>VLOOKUP($B$1,数据整理1!$D$4:$R$10,$N$2,0)*$B111</f>
        <v>10700</v>
      </c>
      <c r="O111">
        <f>VLOOKUP($B$1,数据整理1!$D$4:$R$10,$O$2,0)*$B111</f>
        <v>0</v>
      </c>
      <c r="P111">
        <f>VLOOKUP($B$1,数据整理1!$D$4:$R$10,$P$2,0)*$B111</f>
        <v>506.11000000000007</v>
      </c>
      <c r="Q111">
        <f>VLOOKUP($B$1,数据整理1!$D$4:$R$10,$Q$2,0)*$B111</f>
        <v>506.11000000000007</v>
      </c>
      <c r="S111">
        <f>VLOOKUP($B$1,数据整理1!$D$12:$R$18,$D$2,0)*$B111</f>
        <v>40446</v>
      </c>
      <c r="T111">
        <f>VLOOKUP($B$1,数据整理1!$D$12:$R$18,$E$2,0)*$B111</f>
        <v>12947</v>
      </c>
      <c r="U111">
        <f>VLOOKUP($B$1,数据整理1!$D$12:$R$18,$F$2,0)*$B111</f>
        <v>5350</v>
      </c>
      <c r="V111">
        <f>VLOOKUP($B$1,数据整理1!$D$12:$R$18,$G$2,0)*$B111</f>
        <v>3638</v>
      </c>
      <c r="W111">
        <f>VLOOKUP($B$1,数据整理1!$D$12:$R$18,$H$2,0)*$B111</f>
        <v>107</v>
      </c>
      <c r="X111">
        <f>VLOOKUP($B$1,数据整理1!$D$12:$R$18,$I$2,0)*$B111</f>
        <v>107</v>
      </c>
      <c r="Y111">
        <f>VLOOKUP($B$1,数据整理1!$D$12:$R$18,$J$2,0)*$B111</f>
        <v>107</v>
      </c>
      <c r="Z111">
        <f>VLOOKUP($B$1,数据整理1!$D$12:$R$18,$K$2,0)*$B111</f>
        <v>107</v>
      </c>
      <c r="AA111">
        <f>VLOOKUP($B$1,数据整理1!$D$12:$R$18,$L$2,0)*$B111</f>
        <v>107</v>
      </c>
      <c r="AB111">
        <f>VLOOKUP($B$1,数据整理1!$D$12:$R$18,$M$2,0)*$B111</f>
        <v>107</v>
      </c>
      <c r="AC111">
        <f>VLOOKUP($B$1,数据整理1!$D$12:$R$18,$N$2,0)*$B111</f>
        <v>8560</v>
      </c>
      <c r="AD111">
        <f>VLOOKUP($B$1,数据整理1!$D$12:$R$18,$O$2,0)*$B111</f>
        <v>0</v>
      </c>
      <c r="AE111">
        <f>VLOOKUP($B$1,数据整理1!$D$12:$R$18,$P$2,0)*$B111</f>
        <v>506.11000000000007</v>
      </c>
      <c r="AF111">
        <f>VLOOKUP($B$1,数据整理1!$D$12:$R$18,$Q$2,0)*$B111</f>
        <v>506.11000000000007</v>
      </c>
      <c r="AH111">
        <f>VLOOKUP($B$1,数据整理1!$D$20:$R$26,$D$2,0)*$B111</f>
        <v>35994.799999999996</v>
      </c>
      <c r="AI111">
        <f>VLOOKUP($B$1,数据整理1!$D$20:$R$26,$E$2,0)*$B111</f>
        <v>13722.75</v>
      </c>
      <c r="AJ111">
        <f>VLOOKUP($B$1,数据整理1!$D$20:$R$26,$F$2,0)*$B111</f>
        <v>3262.43</v>
      </c>
      <c r="AK111">
        <f>VLOOKUP($B$1,数据整理1!$D$20:$R$26,$G$2,0)*$B111</f>
        <v>4837.47</v>
      </c>
      <c r="AL111">
        <f>VLOOKUP($B$1,数据整理1!$D$20:$R$26,$H$2,0)*$B111</f>
        <v>107</v>
      </c>
      <c r="AM111">
        <f>VLOOKUP($B$1,数据整理1!$D$20:$R$26,$I$2,0)*$B111</f>
        <v>107</v>
      </c>
      <c r="AN111">
        <f>VLOOKUP($B$1,数据整理1!$D$20:$R$26,$J$2,0)*$B111</f>
        <v>107</v>
      </c>
      <c r="AO111">
        <f>VLOOKUP($B$1,数据整理1!$D$20:$R$26,$K$2,0)*$B111</f>
        <v>107</v>
      </c>
      <c r="AP111">
        <f>VLOOKUP($B$1,数据整理1!$D$20:$R$26,$L$2,0)*$B111</f>
        <v>107</v>
      </c>
      <c r="AQ111">
        <f>VLOOKUP($B$1,数据整理1!$D$20:$R$26,$M$2,0)*$B111</f>
        <v>107</v>
      </c>
      <c r="AR111">
        <f>VLOOKUP($B$1,数据整理1!$D$20:$R$26,$N$2,0)*$B111</f>
        <v>4280</v>
      </c>
      <c r="AS111">
        <f>VLOOKUP($B$1,数据整理1!$D$20:$R$26,$O$2,0)*$B111</f>
        <v>0</v>
      </c>
      <c r="AT111">
        <f>VLOOKUP($B$1,数据整理1!$D$20:$R$26,$P$2,0)*$B111</f>
        <v>506.11000000000007</v>
      </c>
      <c r="AU111">
        <f>VLOOKUP($B$1,数据整理1!$D$20:$R$26,$Q$2,0)*$B111</f>
        <v>506.11000000000007</v>
      </c>
    </row>
    <row r="112" spans="2:47" x14ac:dyDescent="0.2">
      <c r="B112">
        <v>108</v>
      </c>
      <c r="D112">
        <f>VLOOKUP($B$1,数据整理1!$D$4:$R$10,$D$2,0)*$B112</f>
        <v>45468</v>
      </c>
      <c r="E112">
        <f>VLOOKUP($B$1,数据整理1!$D$4:$R$10,$E$2,0)*$B112</f>
        <v>12528</v>
      </c>
      <c r="F112">
        <f>VLOOKUP($B$1,数据整理1!$D$4:$R$10,$F$2,0)*$B112</f>
        <v>6804</v>
      </c>
      <c r="G112">
        <f>VLOOKUP($B$1,数据整理1!$D$4:$R$10,$G$2,0)*$B112</f>
        <v>4536</v>
      </c>
      <c r="H112">
        <f>VLOOKUP($B$1,数据整理1!$D$4:$R$10,$H$2,0)*$B112</f>
        <v>108</v>
      </c>
      <c r="I112">
        <f>VLOOKUP($B$1,数据整理1!$D$4:$R$10,$I$2,0)*$B112</f>
        <v>108</v>
      </c>
      <c r="J112">
        <f>VLOOKUP($B$1,数据整理1!$D$4:$R$10,$J$2,0)*$B112</f>
        <v>108</v>
      </c>
      <c r="K112">
        <f>VLOOKUP($B$1,数据整理1!$D$4:$R$10,$K$2,0)*$B112</f>
        <v>108</v>
      </c>
      <c r="L112">
        <f>VLOOKUP($B$1,数据整理1!$D$4:$R$10,$L$2,0)*$B112</f>
        <v>108</v>
      </c>
      <c r="M112">
        <f>VLOOKUP($B$1,数据整理1!$D$4:$R$10,$M$2,0)*$B112</f>
        <v>108</v>
      </c>
      <c r="N112">
        <f>VLOOKUP($B$1,数据整理1!$D$4:$R$10,$N$2,0)*$B112</f>
        <v>10800</v>
      </c>
      <c r="O112">
        <f>VLOOKUP($B$1,数据整理1!$D$4:$R$10,$O$2,0)*$B112</f>
        <v>0</v>
      </c>
      <c r="P112">
        <f>VLOOKUP($B$1,数据整理1!$D$4:$R$10,$P$2,0)*$B112</f>
        <v>510.84000000000003</v>
      </c>
      <c r="Q112">
        <f>VLOOKUP($B$1,数据整理1!$D$4:$R$10,$Q$2,0)*$B112</f>
        <v>510.84000000000003</v>
      </c>
      <c r="S112">
        <f>VLOOKUP($B$1,数据整理1!$D$12:$R$18,$D$2,0)*$B112</f>
        <v>40824</v>
      </c>
      <c r="T112">
        <f>VLOOKUP($B$1,数据整理1!$D$12:$R$18,$E$2,0)*$B112</f>
        <v>13068</v>
      </c>
      <c r="U112">
        <f>VLOOKUP($B$1,数据整理1!$D$12:$R$18,$F$2,0)*$B112</f>
        <v>5400</v>
      </c>
      <c r="V112">
        <f>VLOOKUP($B$1,数据整理1!$D$12:$R$18,$G$2,0)*$B112</f>
        <v>3672</v>
      </c>
      <c r="W112">
        <f>VLOOKUP($B$1,数据整理1!$D$12:$R$18,$H$2,0)*$B112</f>
        <v>108</v>
      </c>
      <c r="X112">
        <f>VLOOKUP($B$1,数据整理1!$D$12:$R$18,$I$2,0)*$B112</f>
        <v>108</v>
      </c>
      <c r="Y112">
        <f>VLOOKUP($B$1,数据整理1!$D$12:$R$18,$J$2,0)*$B112</f>
        <v>108</v>
      </c>
      <c r="Z112">
        <f>VLOOKUP($B$1,数据整理1!$D$12:$R$18,$K$2,0)*$B112</f>
        <v>108</v>
      </c>
      <c r="AA112">
        <f>VLOOKUP($B$1,数据整理1!$D$12:$R$18,$L$2,0)*$B112</f>
        <v>108</v>
      </c>
      <c r="AB112">
        <f>VLOOKUP($B$1,数据整理1!$D$12:$R$18,$M$2,0)*$B112</f>
        <v>108</v>
      </c>
      <c r="AC112">
        <f>VLOOKUP($B$1,数据整理1!$D$12:$R$18,$N$2,0)*$B112</f>
        <v>8640</v>
      </c>
      <c r="AD112">
        <f>VLOOKUP($B$1,数据整理1!$D$12:$R$18,$O$2,0)*$B112</f>
        <v>0</v>
      </c>
      <c r="AE112">
        <f>VLOOKUP($B$1,数据整理1!$D$12:$R$18,$P$2,0)*$B112</f>
        <v>510.84000000000003</v>
      </c>
      <c r="AF112">
        <f>VLOOKUP($B$1,数据整理1!$D$12:$R$18,$Q$2,0)*$B112</f>
        <v>510.84000000000003</v>
      </c>
      <c r="AH112">
        <f>VLOOKUP($B$1,数据整理1!$D$20:$R$26,$D$2,0)*$B112</f>
        <v>36331.199999999997</v>
      </c>
      <c r="AI112">
        <f>VLOOKUP($B$1,数据整理1!$D$20:$R$26,$E$2,0)*$B112</f>
        <v>13851</v>
      </c>
      <c r="AJ112">
        <f>VLOOKUP($B$1,数据整理1!$D$20:$R$26,$F$2,0)*$B112</f>
        <v>3292.9199999999996</v>
      </c>
      <c r="AK112">
        <f>VLOOKUP($B$1,数据整理1!$D$20:$R$26,$G$2,0)*$B112</f>
        <v>4882.68</v>
      </c>
      <c r="AL112">
        <f>VLOOKUP($B$1,数据整理1!$D$20:$R$26,$H$2,0)*$B112</f>
        <v>108</v>
      </c>
      <c r="AM112">
        <f>VLOOKUP($B$1,数据整理1!$D$20:$R$26,$I$2,0)*$B112</f>
        <v>108</v>
      </c>
      <c r="AN112">
        <f>VLOOKUP($B$1,数据整理1!$D$20:$R$26,$J$2,0)*$B112</f>
        <v>108</v>
      </c>
      <c r="AO112">
        <f>VLOOKUP($B$1,数据整理1!$D$20:$R$26,$K$2,0)*$B112</f>
        <v>108</v>
      </c>
      <c r="AP112">
        <f>VLOOKUP($B$1,数据整理1!$D$20:$R$26,$L$2,0)*$B112</f>
        <v>108</v>
      </c>
      <c r="AQ112">
        <f>VLOOKUP($B$1,数据整理1!$D$20:$R$26,$M$2,0)*$B112</f>
        <v>108</v>
      </c>
      <c r="AR112">
        <f>VLOOKUP($B$1,数据整理1!$D$20:$R$26,$N$2,0)*$B112</f>
        <v>4320</v>
      </c>
      <c r="AS112">
        <f>VLOOKUP($B$1,数据整理1!$D$20:$R$26,$O$2,0)*$B112</f>
        <v>0</v>
      </c>
      <c r="AT112">
        <f>VLOOKUP($B$1,数据整理1!$D$20:$R$26,$P$2,0)*$B112</f>
        <v>510.84000000000003</v>
      </c>
      <c r="AU112">
        <f>VLOOKUP($B$1,数据整理1!$D$20:$R$26,$Q$2,0)*$B112</f>
        <v>510.84000000000003</v>
      </c>
    </row>
    <row r="113" spans="2:47" x14ac:dyDescent="0.2">
      <c r="B113">
        <v>109</v>
      </c>
      <c r="D113">
        <f>VLOOKUP($B$1,数据整理1!$D$4:$R$10,$D$2,0)*$B113</f>
        <v>45889</v>
      </c>
      <c r="E113">
        <f>VLOOKUP($B$1,数据整理1!$D$4:$R$10,$E$2,0)*$B113</f>
        <v>12644</v>
      </c>
      <c r="F113">
        <f>VLOOKUP($B$1,数据整理1!$D$4:$R$10,$F$2,0)*$B113</f>
        <v>6867</v>
      </c>
      <c r="G113">
        <f>VLOOKUP($B$1,数据整理1!$D$4:$R$10,$G$2,0)*$B113</f>
        <v>4578</v>
      </c>
      <c r="H113">
        <f>VLOOKUP($B$1,数据整理1!$D$4:$R$10,$H$2,0)*$B113</f>
        <v>109</v>
      </c>
      <c r="I113">
        <f>VLOOKUP($B$1,数据整理1!$D$4:$R$10,$I$2,0)*$B113</f>
        <v>109</v>
      </c>
      <c r="J113">
        <f>VLOOKUP($B$1,数据整理1!$D$4:$R$10,$J$2,0)*$B113</f>
        <v>109</v>
      </c>
      <c r="K113">
        <f>VLOOKUP($B$1,数据整理1!$D$4:$R$10,$K$2,0)*$B113</f>
        <v>109</v>
      </c>
      <c r="L113">
        <f>VLOOKUP($B$1,数据整理1!$D$4:$R$10,$L$2,0)*$B113</f>
        <v>109</v>
      </c>
      <c r="M113">
        <f>VLOOKUP($B$1,数据整理1!$D$4:$R$10,$M$2,0)*$B113</f>
        <v>109</v>
      </c>
      <c r="N113">
        <f>VLOOKUP($B$1,数据整理1!$D$4:$R$10,$N$2,0)*$B113</f>
        <v>10900</v>
      </c>
      <c r="O113">
        <f>VLOOKUP($B$1,数据整理1!$D$4:$R$10,$O$2,0)*$B113</f>
        <v>0</v>
      </c>
      <c r="P113">
        <f>VLOOKUP($B$1,数据整理1!$D$4:$R$10,$P$2,0)*$B113</f>
        <v>515.57000000000005</v>
      </c>
      <c r="Q113">
        <f>VLOOKUP($B$1,数据整理1!$D$4:$R$10,$Q$2,0)*$B113</f>
        <v>515.57000000000005</v>
      </c>
      <c r="S113">
        <f>VLOOKUP($B$1,数据整理1!$D$12:$R$18,$D$2,0)*$B113</f>
        <v>41202</v>
      </c>
      <c r="T113">
        <f>VLOOKUP($B$1,数据整理1!$D$12:$R$18,$E$2,0)*$B113</f>
        <v>13189</v>
      </c>
      <c r="U113">
        <f>VLOOKUP($B$1,数据整理1!$D$12:$R$18,$F$2,0)*$B113</f>
        <v>5450</v>
      </c>
      <c r="V113">
        <f>VLOOKUP($B$1,数据整理1!$D$12:$R$18,$G$2,0)*$B113</f>
        <v>3706</v>
      </c>
      <c r="W113">
        <f>VLOOKUP($B$1,数据整理1!$D$12:$R$18,$H$2,0)*$B113</f>
        <v>109</v>
      </c>
      <c r="X113">
        <f>VLOOKUP($B$1,数据整理1!$D$12:$R$18,$I$2,0)*$B113</f>
        <v>109</v>
      </c>
      <c r="Y113">
        <f>VLOOKUP($B$1,数据整理1!$D$12:$R$18,$J$2,0)*$B113</f>
        <v>109</v>
      </c>
      <c r="Z113">
        <f>VLOOKUP($B$1,数据整理1!$D$12:$R$18,$K$2,0)*$B113</f>
        <v>109</v>
      </c>
      <c r="AA113">
        <f>VLOOKUP($B$1,数据整理1!$D$12:$R$18,$L$2,0)*$B113</f>
        <v>109</v>
      </c>
      <c r="AB113">
        <f>VLOOKUP($B$1,数据整理1!$D$12:$R$18,$M$2,0)*$B113</f>
        <v>109</v>
      </c>
      <c r="AC113">
        <f>VLOOKUP($B$1,数据整理1!$D$12:$R$18,$N$2,0)*$B113</f>
        <v>8720</v>
      </c>
      <c r="AD113">
        <f>VLOOKUP($B$1,数据整理1!$D$12:$R$18,$O$2,0)*$B113</f>
        <v>0</v>
      </c>
      <c r="AE113">
        <f>VLOOKUP($B$1,数据整理1!$D$12:$R$18,$P$2,0)*$B113</f>
        <v>515.57000000000005</v>
      </c>
      <c r="AF113">
        <f>VLOOKUP($B$1,数据整理1!$D$12:$R$18,$Q$2,0)*$B113</f>
        <v>515.57000000000005</v>
      </c>
      <c r="AH113">
        <f>VLOOKUP($B$1,数据整理1!$D$20:$R$26,$D$2,0)*$B113</f>
        <v>36667.599999999999</v>
      </c>
      <c r="AI113">
        <f>VLOOKUP($B$1,数据整理1!$D$20:$R$26,$E$2,0)*$B113</f>
        <v>13979.25</v>
      </c>
      <c r="AJ113">
        <f>VLOOKUP($B$1,数据整理1!$D$20:$R$26,$F$2,0)*$B113</f>
        <v>3323.41</v>
      </c>
      <c r="AK113">
        <f>VLOOKUP($B$1,数据整理1!$D$20:$R$26,$G$2,0)*$B113</f>
        <v>4927.8900000000003</v>
      </c>
      <c r="AL113">
        <f>VLOOKUP($B$1,数据整理1!$D$20:$R$26,$H$2,0)*$B113</f>
        <v>109</v>
      </c>
      <c r="AM113">
        <f>VLOOKUP($B$1,数据整理1!$D$20:$R$26,$I$2,0)*$B113</f>
        <v>109</v>
      </c>
      <c r="AN113">
        <f>VLOOKUP($B$1,数据整理1!$D$20:$R$26,$J$2,0)*$B113</f>
        <v>109</v>
      </c>
      <c r="AO113">
        <f>VLOOKUP($B$1,数据整理1!$D$20:$R$26,$K$2,0)*$B113</f>
        <v>109</v>
      </c>
      <c r="AP113">
        <f>VLOOKUP($B$1,数据整理1!$D$20:$R$26,$L$2,0)*$B113</f>
        <v>109</v>
      </c>
      <c r="AQ113">
        <f>VLOOKUP($B$1,数据整理1!$D$20:$R$26,$M$2,0)*$B113</f>
        <v>109</v>
      </c>
      <c r="AR113">
        <f>VLOOKUP($B$1,数据整理1!$D$20:$R$26,$N$2,0)*$B113</f>
        <v>4360</v>
      </c>
      <c r="AS113">
        <f>VLOOKUP($B$1,数据整理1!$D$20:$R$26,$O$2,0)*$B113</f>
        <v>0</v>
      </c>
      <c r="AT113">
        <f>VLOOKUP($B$1,数据整理1!$D$20:$R$26,$P$2,0)*$B113</f>
        <v>515.57000000000005</v>
      </c>
      <c r="AU113">
        <f>VLOOKUP($B$1,数据整理1!$D$20:$R$26,$Q$2,0)*$B113</f>
        <v>515.57000000000005</v>
      </c>
    </row>
    <row r="114" spans="2:47" x14ac:dyDescent="0.2">
      <c r="B114">
        <v>110</v>
      </c>
      <c r="D114">
        <f>VLOOKUP($B$1,数据整理1!$D$4:$R$10,$D$2,0)*$B114</f>
        <v>46310</v>
      </c>
      <c r="E114">
        <f>VLOOKUP($B$1,数据整理1!$D$4:$R$10,$E$2,0)*$B114</f>
        <v>12760</v>
      </c>
      <c r="F114">
        <f>VLOOKUP($B$1,数据整理1!$D$4:$R$10,$F$2,0)*$B114</f>
        <v>6930</v>
      </c>
      <c r="G114">
        <f>VLOOKUP($B$1,数据整理1!$D$4:$R$10,$G$2,0)*$B114</f>
        <v>4620</v>
      </c>
      <c r="H114">
        <f>VLOOKUP($B$1,数据整理1!$D$4:$R$10,$H$2,0)*$B114</f>
        <v>110</v>
      </c>
      <c r="I114">
        <f>VLOOKUP($B$1,数据整理1!$D$4:$R$10,$I$2,0)*$B114</f>
        <v>110</v>
      </c>
      <c r="J114">
        <f>VLOOKUP($B$1,数据整理1!$D$4:$R$10,$J$2,0)*$B114</f>
        <v>110</v>
      </c>
      <c r="K114">
        <f>VLOOKUP($B$1,数据整理1!$D$4:$R$10,$K$2,0)*$B114</f>
        <v>110</v>
      </c>
      <c r="L114">
        <f>VLOOKUP($B$1,数据整理1!$D$4:$R$10,$L$2,0)*$B114</f>
        <v>110</v>
      </c>
      <c r="M114">
        <f>VLOOKUP($B$1,数据整理1!$D$4:$R$10,$M$2,0)*$B114</f>
        <v>110</v>
      </c>
      <c r="N114">
        <f>VLOOKUP($B$1,数据整理1!$D$4:$R$10,$N$2,0)*$B114</f>
        <v>11000</v>
      </c>
      <c r="O114">
        <f>VLOOKUP($B$1,数据整理1!$D$4:$R$10,$O$2,0)*$B114</f>
        <v>0</v>
      </c>
      <c r="P114">
        <f>VLOOKUP($B$1,数据整理1!$D$4:$R$10,$P$2,0)*$B114</f>
        <v>520.30000000000007</v>
      </c>
      <c r="Q114">
        <f>VLOOKUP($B$1,数据整理1!$D$4:$R$10,$Q$2,0)*$B114</f>
        <v>520.30000000000007</v>
      </c>
      <c r="S114">
        <f>VLOOKUP($B$1,数据整理1!$D$12:$R$18,$D$2,0)*$B114</f>
        <v>41580</v>
      </c>
      <c r="T114">
        <f>VLOOKUP($B$1,数据整理1!$D$12:$R$18,$E$2,0)*$B114</f>
        <v>13310</v>
      </c>
      <c r="U114">
        <f>VLOOKUP($B$1,数据整理1!$D$12:$R$18,$F$2,0)*$B114</f>
        <v>5500</v>
      </c>
      <c r="V114">
        <f>VLOOKUP($B$1,数据整理1!$D$12:$R$18,$G$2,0)*$B114</f>
        <v>3740</v>
      </c>
      <c r="W114">
        <f>VLOOKUP($B$1,数据整理1!$D$12:$R$18,$H$2,0)*$B114</f>
        <v>110</v>
      </c>
      <c r="X114">
        <f>VLOOKUP($B$1,数据整理1!$D$12:$R$18,$I$2,0)*$B114</f>
        <v>110</v>
      </c>
      <c r="Y114">
        <f>VLOOKUP($B$1,数据整理1!$D$12:$R$18,$J$2,0)*$B114</f>
        <v>110</v>
      </c>
      <c r="Z114">
        <f>VLOOKUP($B$1,数据整理1!$D$12:$R$18,$K$2,0)*$B114</f>
        <v>110</v>
      </c>
      <c r="AA114">
        <f>VLOOKUP($B$1,数据整理1!$D$12:$R$18,$L$2,0)*$B114</f>
        <v>110</v>
      </c>
      <c r="AB114">
        <f>VLOOKUP($B$1,数据整理1!$D$12:$R$18,$M$2,0)*$B114</f>
        <v>110</v>
      </c>
      <c r="AC114">
        <f>VLOOKUP($B$1,数据整理1!$D$12:$R$18,$N$2,0)*$B114</f>
        <v>8800</v>
      </c>
      <c r="AD114">
        <f>VLOOKUP($B$1,数据整理1!$D$12:$R$18,$O$2,0)*$B114</f>
        <v>0</v>
      </c>
      <c r="AE114">
        <f>VLOOKUP($B$1,数据整理1!$D$12:$R$18,$P$2,0)*$B114</f>
        <v>520.30000000000007</v>
      </c>
      <c r="AF114">
        <f>VLOOKUP($B$1,数据整理1!$D$12:$R$18,$Q$2,0)*$B114</f>
        <v>520.30000000000007</v>
      </c>
      <c r="AH114">
        <f>VLOOKUP($B$1,数据整理1!$D$20:$R$26,$D$2,0)*$B114</f>
        <v>37004</v>
      </c>
      <c r="AI114">
        <f>VLOOKUP($B$1,数据整理1!$D$20:$R$26,$E$2,0)*$B114</f>
        <v>14107.5</v>
      </c>
      <c r="AJ114">
        <f>VLOOKUP($B$1,数据整理1!$D$20:$R$26,$F$2,0)*$B114</f>
        <v>3353.8999999999996</v>
      </c>
      <c r="AK114">
        <f>VLOOKUP($B$1,数据整理1!$D$20:$R$26,$G$2,0)*$B114</f>
        <v>4973.1000000000004</v>
      </c>
      <c r="AL114">
        <f>VLOOKUP($B$1,数据整理1!$D$20:$R$26,$H$2,0)*$B114</f>
        <v>110</v>
      </c>
      <c r="AM114">
        <f>VLOOKUP($B$1,数据整理1!$D$20:$R$26,$I$2,0)*$B114</f>
        <v>110</v>
      </c>
      <c r="AN114">
        <f>VLOOKUP($B$1,数据整理1!$D$20:$R$26,$J$2,0)*$B114</f>
        <v>110</v>
      </c>
      <c r="AO114">
        <f>VLOOKUP($B$1,数据整理1!$D$20:$R$26,$K$2,0)*$B114</f>
        <v>110</v>
      </c>
      <c r="AP114">
        <f>VLOOKUP($B$1,数据整理1!$D$20:$R$26,$L$2,0)*$B114</f>
        <v>110</v>
      </c>
      <c r="AQ114">
        <f>VLOOKUP($B$1,数据整理1!$D$20:$R$26,$M$2,0)*$B114</f>
        <v>110</v>
      </c>
      <c r="AR114">
        <f>VLOOKUP($B$1,数据整理1!$D$20:$R$26,$N$2,0)*$B114</f>
        <v>4400</v>
      </c>
      <c r="AS114">
        <f>VLOOKUP($B$1,数据整理1!$D$20:$R$26,$O$2,0)*$B114</f>
        <v>0</v>
      </c>
      <c r="AT114">
        <f>VLOOKUP($B$1,数据整理1!$D$20:$R$26,$P$2,0)*$B114</f>
        <v>520.30000000000007</v>
      </c>
      <c r="AU114">
        <f>VLOOKUP($B$1,数据整理1!$D$20:$R$26,$Q$2,0)*$B114</f>
        <v>520.30000000000007</v>
      </c>
    </row>
    <row r="115" spans="2:47" x14ac:dyDescent="0.2">
      <c r="B115">
        <v>111</v>
      </c>
      <c r="D115">
        <f>VLOOKUP($B$1,数据整理1!$D$4:$R$10,$D$2,0)*$B115</f>
        <v>46731</v>
      </c>
      <c r="E115">
        <f>VLOOKUP($B$1,数据整理1!$D$4:$R$10,$E$2,0)*$B115</f>
        <v>12876</v>
      </c>
      <c r="F115">
        <f>VLOOKUP($B$1,数据整理1!$D$4:$R$10,$F$2,0)*$B115</f>
        <v>6993</v>
      </c>
      <c r="G115">
        <f>VLOOKUP($B$1,数据整理1!$D$4:$R$10,$G$2,0)*$B115</f>
        <v>4662</v>
      </c>
      <c r="H115">
        <f>VLOOKUP($B$1,数据整理1!$D$4:$R$10,$H$2,0)*$B115</f>
        <v>111</v>
      </c>
      <c r="I115">
        <f>VLOOKUP($B$1,数据整理1!$D$4:$R$10,$I$2,0)*$B115</f>
        <v>111</v>
      </c>
      <c r="J115">
        <f>VLOOKUP($B$1,数据整理1!$D$4:$R$10,$J$2,0)*$B115</f>
        <v>111</v>
      </c>
      <c r="K115">
        <f>VLOOKUP($B$1,数据整理1!$D$4:$R$10,$K$2,0)*$B115</f>
        <v>111</v>
      </c>
      <c r="L115">
        <f>VLOOKUP($B$1,数据整理1!$D$4:$R$10,$L$2,0)*$B115</f>
        <v>111</v>
      </c>
      <c r="M115">
        <f>VLOOKUP($B$1,数据整理1!$D$4:$R$10,$M$2,0)*$B115</f>
        <v>111</v>
      </c>
      <c r="N115">
        <f>VLOOKUP($B$1,数据整理1!$D$4:$R$10,$N$2,0)*$B115</f>
        <v>11100</v>
      </c>
      <c r="O115">
        <f>VLOOKUP($B$1,数据整理1!$D$4:$R$10,$O$2,0)*$B115</f>
        <v>0</v>
      </c>
      <c r="P115">
        <f>VLOOKUP($B$1,数据整理1!$D$4:$R$10,$P$2,0)*$B115</f>
        <v>525.03000000000009</v>
      </c>
      <c r="Q115">
        <f>VLOOKUP($B$1,数据整理1!$D$4:$R$10,$Q$2,0)*$B115</f>
        <v>525.03000000000009</v>
      </c>
      <c r="S115">
        <f>VLOOKUP($B$1,数据整理1!$D$12:$R$18,$D$2,0)*$B115</f>
        <v>41958</v>
      </c>
      <c r="T115">
        <f>VLOOKUP($B$1,数据整理1!$D$12:$R$18,$E$2,0)*$B115</f>
        <v>13431</v>
      </c>
      <c r="U115">
        <f>VLOOKUP($B$1,数据整理1!$D$12:$R$18,$F$2,0)*$B115</f>
        <v>5550</v>
      </c>
      <c r="V115">
        <f>VLOOKUP($B$1,数据整理1!$D$12:$R$18,$G$2,0)*$B115</f>
        <v>3774</v>
      </c>
      <c r="W115">
        <f>VLOOKUP($B$1,数据整理1!$D$12:$R$18,$H$2,0)*$B115</f>
        <v>111</v>
      </c>
      <c r="X115">
        <f>VLOOKUP($B$1,数据整理1!$D$12:$R$18,$I$2,0)*$B115</f>
        <v>111</v>
      </c>
      <c r="Y115">
        <f>VLOOKUP($B$1,数据整理1!$D$12:$R$18,$J$2,0)*$B115</f>
        <v>111</v>
      </c>
      <c r="Z115">
        <f>VLOOKUP($B$1,数据整理1!$D$12:$R$18,$K$2,0)*$B115</f>
        <v>111</v>
      </c>
      <c r="AA115">
        <f>VLOOKUP($B$1,数据整理1!$D$12:$R$18,$L$2,0)*$B115</f>
        <v>111</v>
      </c>
      <c r="AB115">
        <f>VLOOKUP($B$1,数据整理1!$D$12:$R$18,$M$2,0)*$B115</f>
        <v>111</v>
      </c>
      <c r="AC115">
        <f>VLOOKUP($B$1,数据整理1!$D$12:$R$18,$N$2,0)*$B115</f>
        <v>8880</v>
      </c>
      <c r="AD115">
        <f>VLOOKUP($B$1,数据整理1!$D$12:$R$18,$O$2,0)*$B115</f>
        <v>0</v>
      </c>
      <c r="AE115">
        <f>VLOOKUP($B$1,数据整理1!$D$12:$R$18,$P$2,0)*$B115</f>
        <v>525.03000000000009</v>
      </c>
      <c r="AF115">
        <f>VLOOKUP($B$1,数据整理1!$D$12:$R$18,$Q$2,0)*$B115</f>
        <v>525.03000000000009</v>
      </c>
      <c r="AH115">
        <f>VLOOKUP($B$1,数据整理1!$D$20:$R$26,$D$2,0)*$B115</f>
        <v>37340.399999999994</v>
      </c>
      <c r="AI115">
        <f>VLOOKUP($B$1,数据整理1!$D$20:$R$26,$E$2,0)*$B115</f>
        <v>14235.75</v>
      </c>
      <c r="AJ115">
        <f>VLOOKUP($B$1,数据整理1!$D$20:$R$26,$F$2,0)*$B115</f>
        <v>3384.39</v>
      </c>
      <c r="AK115">
        <f>VLOOKUP($B$1,数据整理1!$D$20:$R$26,$G$2,0)*$B115</f>
        <v>5018.3100000000004</v>
      </c>
      <c r="AL115">
        <f>VLOOKUP($B$1,数据整理1!$D$20:$R$26,$H$2,0)*$B115</f>
        <v>111</v>
      </c>
      <c r="AM115">
        <f>VLOOKUP($B$1,数据整理1!$D$20:$R$26,$I$2,0)*$B115</f>
        <v>111</v>
      </c>
      <c r="AN115">
        <f>VLOOKUP($B$1,数据整理1!$D$20:$R$26,$J$2,0)*$B115</f>
        <v>111</v>
      </c>
      <c r="AO115">
        <f>VLOOKUP($B$1,数据整理1!$D$20:$R$26,$K$2,0)*$B115</f>
        <v>111</v>
      </c>
      <c r="AP115">
        <f>VLOOKUP($B$1,数据整理1!$D$20:$R$26,$L$2,0)*$B115</f>
        <v>111</v>
      </c>
      <c r="AQ115">
        <f>VLOOKUP($B$1,数据整理1!$D$20:$R$26,$M$2,0)*$B115</f>
        <v>111</v>
      </c>
      <c r="AR115">
        <f>VLOOKUP($B$1,数据整理1!$D$20:$R$26,$N$2,0)*$B115</f>
        <v>4440</v>
      </c>
      <c r="AS115">
        <f>VLOOKUP($B$1,数据整理1!$D$20:$R$26,$O$2,0)*$B115</f>
        <v>0</v>
      </c>
      <c r="AT115">
        <f>VLOOKUP($B$1,数据整理1!$D$20:$R$26,$P$2,0)*$B115</f>
        <v>525.03000000000009</v>
      </c>
      <c r="AU115">
        <f>VLOOKUP($B$1,数据整理1!$D$20:$R$26,$Q$2,0)*$B115</f>
        <v>525.03000000000009</v>
      </c>
    </row>
    <row r="116" spans="2:47" x14ac:dyDescent="0.2">
      <c r="B116">
        <v>112</v>
      </c>
      <c r="D116">
        <f>VLOOKUP($B$1,数据整理1!$D$4:$R$10,$D$2,0)*$B116</f>
        <v>47152</v>
      </c>
      <c r="E116">
        <f>VLOOKUP($B$1,数据整理1!$D$4:$R$10,$E$2,0)*$B116</f>
        <v>12992</v>
      </c>
      <c r="F116">
        <f>VLOOKUP($B$1,数据整理1!$D$4:$R$10,$F$2,0)*$B116</f>
        <v>7056</v>
      </c>
      <c r="G116">
        <f>VLOOKUP($B$1,数据整理1!$D$4:$R$10,$G$2,0)*$B116</f>
        <v>4704</v>
      </c>
      <c r="H116">
        <f>VLOOKUP($B$1,数据整理1!$D$4:$R$10,$H$2,0)*$B116</f>
        <v>112</v>
      </c>
      <c r="I116">
        <f>VLOOKUP($B$1,数据整理1!$D$4:$R$10,$I$2,0)*$B116</f>
        <v>112</v>
      </c>
      <c r="J116">
        <f>VLOOKUP($B$1,数据整理1!$D$4:$R$10,$J$2,0)*$B116</f>
        <v>112</v>
      </c>
      <c r="K116">
        <f>VLOOKUP($B$1,数据整理1!$D$4:$R$10,$K$2,0)*$B116</f>
        <v>112</v>
      </c>
      <c r="L116">
        <f>VLOOKUP($B$1,数据整理1!$D$4:$R$10,$L$2,0)*$B116</f>
        <v>112</v>
      </c>
      <c r="M116">
        <f>VLOOKUP($B$1,数据整理1!$D$4:$R$10,$M$2,0)*$B116</f>
        <v>112</v>
      </c>
      <c r="N116">
        <f>VLOOKUP($B$1,数据整理1!$D$4:$R$10,$N$2,0)*$B116</f>
        <v>11200</v>
      </c>
      <c r="O116">
        <f>VLOOKUP($B$1,数据整理1!$D$4:$R$10,$O$2,0)*$B116</f>
        <v>0</v>
      </c>
      <c r="P116">
        <f>VLOOKUP($B$1,数据整理1!$D$4:$R$10,$P$2,0)*$B116</f>
        <v>529.76</v>
      </c>
      <c r="Q116">
        <f>VLOOKUP($B$1,数据整理1!$D$4:$R$10,$Q$2,0)*$B116</f>
        <v>529.76</v>
      </c>
      <c r="S116">
        <f>VLOOKUP($B$1,数据整理1!$D$12:$R$18,$D$2,0)*$B116</f>
        <v>42336</v>
      </c>
      <c r="T116">
        <f>VLOOKUP($B$1,数据整理1!$D$12:$R$18,$E$2,0)*$B116</f>
        <v>13552</v>
      </c>
      <c r="U116">
        <f>VLOOKUP($B$1,数据整理1!$D$12:$R$18,$F$2,0)*$B116</f>
        <v>5600</v>
      </c>
      <c r="V116">
        <f>VLOOKUP($B$1,数据整理1!$D$12:$R$18,$G$2,0)*$B116</f>
        <v>3808</v>
      </c>
      <c r="W116">
        <f>VLOOKUP($B$1,数据整理1!$D$12:$R$18,$H$2,0)*$B116</f>
        <v>112</v>
      </c>
      <c r="X116">
        <f>VLOOKUP($B$1,数据整理1!$D$12:$R$18,$I$2,0)*$B116</f>
        <v>112</v>
      </c>
      <c r="Y116">
        <f>VLOOKUP($B$1,数据整理1!$D$12:$R$18,$J$2,0)*$B116</f>
        <v>112</v>
      </c>
      <c r="Z116">
        <f>VLOOKUP($B$1,数据整理1!$D$12:$R$18,$K$2,0)*$B116</f>
        <v>112</v>
      </c>
      <c r="AA116">
        <f>VLOOKUP($B$1,数据整理1!$D$12:$R$18,$L$2,0)*$B116</f>
        <v>112</v>
      </c>
      <c r="AB116">
        <f>VLOOKUP($B$1,数据整理1!$D$12:$R$18,$M$2,0)*$B116</f>
        <v>112</v>
      </c>
      <c r="AC116">
        <f>VLOOKUP($B$1,数据整理1!$D$12:$R$18,$N$2,0)*$B116</f>
        <v>8960</v>
      </c>
      <c r="AD116">
        <f>VLOOKUP($B$1,数据整理1!$D$12:$R$18,$O$2,0)*$B116</f>
        <v>0</v>
      </c>
      <c r="AE116">
        <f>VLOOKUP($B$1,数据整理1!$D$12:$R$18,$P$2,0)*$B116</f>
        <v>529.76</v>
      </c>
      <c r="AF116">
        <f>VLOOKUP($B$1,数据整理1!$D$12:$R$18,$Q$2,0)*$B116</f>
        <v>529.76</v>
      </c>
      <c r="AH116">
        <f>VLOOKUP($B$1,数据整理1!$D$20:$R$26,$D$2,0)*$B116</f>
        <v>37676.799999999996</v>
      </c>
      <c r="AI116">
        <f>VLOOKUP($B$1,数据整理1!$D$20:$R$26,$E$2,0)*$B116</f>
        <v>14364</v>
      </c>
      <c r="AJ116">
        <f>VLOOKUP($B$1,数据整理1!$D$20:$R$26,$F$2,0)*$B116</f>
        <v>3414.8799999999997</v>
      </c>
      <c r="AK116">
        <f>VLOOKUP($B$1,数据整理1!$D$20:$R$26,$G$2,0)*$B116</f>
        <v>5063.5200000000004</v>
      </c>
      <c r="AL116">
        <f>VLOOKUP($B$1,数据整理1!$D$20:$R$26,$H$2,0)*$B116</f>
        <v>112</v>
      </c>
      <c r="AM116">
        <f>VLOOKUP($B$1,数据整理1!$D$20:$R$26,$I$2,0)*$B116</f>
        <v>112</v>
      </c>
      <c r="AN116">
        <f>VLOOKUP($B$1,数据整理1!$D$20:$R$26,$J$2,0)*$B116</f>
        <v>112</v>
      </c>
      <c r="AO116">
        <f>VLOOKUP($B$1,数据整理1!$D$20:$R$26,$K$2,0)*$B116</f>
        <v>112</v>
      </c>
      <c r="AP116">
        <f>VLOOKUP($B$1,数据整理1!$D$20:$R$26,$L$2,0)*$B116</f>
        <v>112</v>
      </c>
      <c r="AQ116">
        <f>VLOOKUP($B$1,数据整理1!$D$20:$R$26,$M$2,0)*$B116</f>
        <v>112</v>
      </c>
      <c r="AR116">
        <f>VLOOKUP($B$1,数据整理1!$D$20:$R$26,$N$2,0)*$B116</f>
        <v>4480</v>
      </c>
      <c r="AS116">
        <f>VLOOKUP($B$1,数据整理1!$D$20:$R$26,$O$2,0)*$B116</f>
        <v>0</v>
      </c>
      <c r="AT116">
        <f>VLOOKUP($B$1,数据整理1!$D$20:$R$26,$P$2,0)*$B116</f>
        <v>529.76</v>
      </c>
      <c r="AU116">
        <f>VLOOKUP($B$1,数据整理1!$D$20:$R$26,$Q$2,0)*$B116</f>
        <v>529.76</v>
      </c>
    </row>
    <row r="117" spans="2:47" x14ac:dyDescent="0.2">
      <c r="B117">
        <v>113</v>
      </c>
      <c r="D117">
        <f>VLOOKUP($B$1,数据整理1!$D$4:$R$10,$D$2,0)*$B117</f>
        <v>47573</v>
      </c>
      <c r="E117">
        <f>VLOOKUP($B$1,数据整理1!$D$4:$R$10,$E$2,0)*$B117</f>
        <v>13108</v>
      </c>
      <c r="F117">
        <f>VLOOKUP($B$1,数据整理1!$D$4:$R$10,$F$2,0)*$B117</f>
        <v>7119</v>
      </c>
      <c r="G117">
        <f>VLOOKUP($B$1,数据整理1!$D$4:$R$10,$G$2,0)*$B117</f>
        <v>4746</v>
      </c>
      <c r="H117">
        <f>VLOOKUP($B$1,数据整理1!$D$4:$R$10,$H$2,0)*$B117</f>
        <v>113</v>
      </c>
      <c r="I117">
        <f>VLOOKUP($B$1,数据整理1!$D$4:$R$10,$I$2,0)*$B117</f>
        <v>113</v>
      </c>
      <c r="J117">
        <f>VLOOKUP($B$1,数据整理1!$D$4:$R$10,$J$2,0)*$B117</f>
        <v>113</v>
      </c>
      <c r="K117">
        <f>VLOOKUP($B$1,数据整理1!$D$4:$R$10,$K$2,0)*$B117</f>
        <v>113</v>
      </c>
      <c r="L117">
        <f>VLOOKUP($B$1,数据整理1!$D$4:$R$10,$L$2,0)*$B117</f>
        <v>113</v>
      </c>
      <c r="M117">
        <f>VLOOKUP($B$1,数据整理1!$D$4:$R$10,$M$2,0)*$B117</f>
        <v>113</v>
      </c>
      <c r="N117">
        <f>VLOOKUP($B$1,数据整理1!$D$4:$R$10,$N$2,0)*$B117</f>
        <v>11300</v>
      </c>
      <c r="O117">
        <f>VLOOKUP($B$1,数据整理1!$D$4:$R$10,$O$2,0)*$B117</f>
        <v>0</v>
      </c>
      <c r="P117">
        <f>VLOOKUP($B$1,数据整理1!$D$4:$R$10,$P$2,0)*$B117</f>
        <v>534.49</v>
      </c>
      <c r="Q117">
        <f>VLOOKUP($B$1,数据整理1!$D$4:$R$10,$Q$2,0)*$B117</f>
        <v>534.49</v>
      </c>
      <c r="S117">
        <f>VLOOKUP($B$1,数据整理1!$D$12:$R$18,$D$2,0)*$B117</f>
        <v>42714</v>
      </c>
      <c r="T117">
        <f>VLOOKUP($B$1,数据整理1!$D$12:$R$18,$E$2,0)*$B117</f>
        <v>13673</v>
      </c>
      <c r="U117">
        <f>VLOOKUP($B$1,数据整理1!$D$12:$R$18,$F$2,0)*$B117</f>
        <v>5650</v>
      </c>
      <c r="V117">
        <f>VLOOKUP($B$1,数据整理1!$D$12:$R$18,$G$2,0)*$B117</f>
        <v>3842</v>
      </c>
      <c r="W117">
        <f>VLOOKUP($B$1,数据整理1!$D$12:$R$18,$H$2,0)*$B117</f>
        <v>113</v>
      </c>
      <c r="X117">
        <f>VLOOKUP($B$1,数据整理1!$D$12:$R$18,$I$2,0)*$B117</f>
        <v>113</v>
      </c>
      <c r="Y117">
        <f>VLOOKUP($B$1,数据整理1!$D$12:$R$18,$J$2,0)*$B117</f>
        <v>113</v>
      </c>
      <c r="Z117">
        <f>VLOOKUP($B$1,数据整理1!$D$12:$R$18,$K$2,0)*$B117</f>
        <v>113</v>
      </c>
      <c r="AA117">
        <f>VLOOKUP($B$1,数据整理1!$D$12:$R$18,$L$2,0)*$B117</f>
        <v>113</v>
      </c>
      <c r="AB117">
        <f>VLOOKUP($B$1,数据整理1!$D$12:$R$18,$M$2,0)*$B117</f>
        <v>113</v>
      </c>
      <c r="AC117">
        <f>VLOOKUP($B$1,数据整理1!$D$12:$R$18,$N$2,0)*$B117</f>
        <v>9040</v>
      </c>
      <c r="AD117">
        <f>VLOOKUP($B$1,数据整理1!$D$12:$R$18,$O$2,0)*$B117</f>
        <v>0</v>
      </c>
      <c r="AE117">
        <f>VLOOKUP($B$1,数据整理1!$D$12:$R$18,$P$2,0)*$B117</f>
        <v>534.49</v>
      </c>
      <c r="AF117">
        <f>VLOOKUP($B$1,数据整理1!$D$12:$R$18,$Q$2,0)*$B117</f>
        <v>534.49</v>
      </c>
      <c r="AH117">
        <f>VLOOKUP($B$1,数据整理1!$D$20:$R$26,$D$2,0)*$B117</f>
        <v>38013.199999999997</v>
      </c>
      <c r="AI117">
        <f>VLOOKUP($B$1,数据整理1!$D$20:$R$26,$E$2,0)*$B117</f>
        <v>14492.25</v>
      </c>
      <c r="AJ117">
        <f>VLOOKUP($B$1,数据整理1!$D$20:$R$26,$F$2,0)*$B117</f>
        <v>3445.37</v>
      </c>
      <c r="AK117">
        <f>VLOOKUP($B$1,数据整理1!$D$20:$R$26,$G$2,0)*$B117</f>
        <v>5108.7300000000005</v>
      </c>
      <c r="AL117">
        <f>VLOOKUP($B$1,数据整理1!$D$20:$R$26,$H$2,0)*$B117</f>
        <v>113</v>
      </c>
      <c r="AM117">
        <f>VLOOKUP($B$1,数据整理1!$D$20:$R$26,$I$2,0)*$B117</f>
        <v>113</v>
      </c>
      <c r="AN117">
        <f>VLOOKUP($B$1,数据整理1!$D$20:$R$26,$J$2,0)*$B117</f>
        <v>113</v>
      </c>
      <c r="AO117">
        <f>VLOOKUP($B$1,数据整理1!$D$20:$R$26,$K$2,0)*$B117</f>
        <v>113</v>
      </c>
      <c r="AP117">
        <f>VLOOKUP($B$1,数据整理1!$D$20:$R$26,$L$2,0)*$B117</f>
        <v>113</v>
      </c>
      <c r="AQ117">
        <f>VLOOKUP($B$1,数据整理1!$D$20:$R$26,$M$2,0)*$B117</f>
        <v>113</v>
      </c>
      <c r="AR117">
        <f>VLOOKUP($B$1,数据整理1!$D$20:$R$26,$N$2,0)*$B117</f>
        <v>4520</v>
      </c>
      <c r="AS117">
        <f>VLOOKUP($B$1,数据整理1!$D$20:$R$26,$O$2,0)*$B117</f>
        <v>0</v>
      </c>
      <c r="AT117">
        <f>VLOOKUP($B$1,数据整理1!$D$20:$R$26,$P$2,0)*$B117</f>
        <v>534.49</v>
      </c>
      <c r="AU117">
        <f>VLOOKUP($B$1,数据整理1!$D$20:$R$26,$Q$2,0)*$B117</f>
        <v>534.49</v>
      </c>
    </row>
    <row r="118" spans="2:47" x14ac:dyDescent="0.2">
      <c r="B118">
        <v>114</v>
      </c>
      <c r="D118">
        <f>VLOOKUP($B$1,数据整理1!$D$4:$R$10,$D$2,0)*$B118</f>
        <v>47994</v>
      </c>
      <c r="E118">
        <f>VLOOKUP($B$1,数据整理1!$D$4:$R$10,$E$2,0)*$B118</f>
        <v>13224</v>
      </c>
      <c r="F118">
        <f>VLOOKUP($B$1,数据整理1!$D$4:$R$10,$F$2,0)*$B118</f>
        <v>7182</v>
      </c>
      <c r="G118">
        <f>VLOOKUP($B$1,数据整理1!$D$4:$R$10,$G$2,0)*$B118</f>
        <v>4788</v>
      </c>
      <c r="H118">
        <f>VLOOKUP($B$1,数据整理1!$D$4:$R$10,$H$2,0)*$B118</f>
        <v>114</v>
      </c>
      <c r="I118">
        <f>VLOOKUP($B$1,数据整理1!$D$4:$R$10,$I$2,0)*$B118</f>
        <v>114</v>
      </c>
      <c r="J118">
        <f>VLOOKUP($B$1,数据整理1!$D$4:$R$10,$J$2,0)*$B118</f>
        <v>114</v>
      </c>
      <c r="K118">
        <f>VLOOKUP($B$1,数据整理1!$D$4:$R$10,$K$2,0)*$B118</f>
        <v>114</v>
      </c>
      <c r="L118">
        <f>VLOOKUP($B$1,数据整理1!$D$4:$R$10,$L$2,0)*$B118</f>
        <v>114</v>
      </c>
      <c r="M118">
        <f>VLOOKUP($B$1,数据整理1!$D$4:$R$10,$M$2,0)*$B118</f>
        <v>114</v>
      </c>
      <c r="N118">
        <f>VLOOKUP($B$1,数据整理1!$D$4:$R$10,$N$2,0)*$B118</f>
        <v>11400</v>
      </c>
      <c r="O118">
        <f>VLOOKUP($B$1,数据整理1!$D$4:$R$10,$O$2,0)*$B118</f>
        <v>0</v>
      </c>
      <c r="P118">
        <f>VLOOKUP($B$1,数据整理1!$D$4:$R$10,$P$2,0)*$B118</f>
        <v>539.22</v>
      </c>
      <c r="Q118">
        <f>VLOOKUP($B$1,数据整理1!$D$4:$R$10,$Q$2,0)*$B118</f>
        <v>539.22</v>
      </c>
      <c r="S118">
        <f>VLOOKUP($B$1,数据整理1!$D$12:$R$18,$D$2,0)*$B118</f>
        <v>43092</v>
      </c>
      <c r="T118">
        <f>VLOOKUP($B$1,数据整理1!$D$12:$R$18,$E$2,0)*$B118</f>
        <v>13794</v>
      </c>
      <c r="U118">
        <f>VLOOKUP($B$1,数据整理1!$D$12:$R$18,$F$2,0)*$B118</f>
        <v>5700</v>
      </c>
      <c r="V118">
        <f>VLOOKUP($B$1,数据整理1!$D$12:$R$18,$G$2,0)*$B118</f>
        <v>3876</v>
      </c>
      <c r="W118">
        <f>VLOOKUP($B$1,数据整理1!$D$12:$R$18,$H$2,0)*$B118</f>
        <v>114</v>
      </c>
      <c r="X118">
        <f>VLOOKUP($B$1,数据整理1!$D$12:$R$18,$I$2,0)*$B118</f>
        <v>114</v>
      </c>
      <c r="Y118">
        <f>VLOOKUP($B$1,数据整理1!$D$12:$R$18,$J$2,0)*$B118</f>
        <v>114</v>
      </c>
      <c r="Z118">
        <f>VLOOKUP($B$1,数据整理1!$D$12:$R$18,$K$2,0)*$B118</f>
        <v>114</v>
      </c>
      <c r="AA118">
        <f>VLOOKUP($B$1,数据整理1!$D$12:$R$18,$L$2,0)*$B118</f>
        <v>114</v>
      </c>
      <c r="AB118">
        <f>VLOOKUP($B$1,数据整理1!$D$12:$R$18,$M$2,0)*$B118</f>
        <v>114</v>
      </c>
      <c r="AC118">
        <f>VLOOKUP($B$1,数据整理1!$D$12:$R$18,$N$2,0)*$B118</f>
        <v>9120</v>
      </c>
      <c r="AD118">
        <f>VLOOKUP($B$1,数据整理1!$D$12:$R$18,$O$2,0)*$B118</f>
        <v>0</v>
      </c>
      <c r="AE118">
        <f>VLOOKUP($B$1,数据整理1!$D$12:$R$18,$P$2,0)*$B118</f>
        <v>539.22</v>
      </c>
      <c r="AF118">
        <f>VLOOKUP($B$1,数据整理1!$D$12:$R$18,$Q$2,0)*$B118</f>
        <v>539.22</v>
      </c>
      <c r="AH118">
        <f>VLOOKUP($B$1,数据整理1!$D$20:$R$26,$D$2,0)*$B118</f>
        <v>38349.599999999999</v>
      </c>
      <c r="AI118">
        <f>VLOOKUP($B$1,数据整理1!$D$20:$R$26,$E$2,0)*$B118</f>
        <v>14620.5</v>
      </c>
      <c r="AJ118">
        <f>VLOOKUP($B$1,数据整理1!$D$20:$R$26,$F$2,0)*$B118</f>
        <v>3475.8599999999997</v>
      </c>
      <c r="AK118">
        <f>VLOOKUP($B$1,数据整理1!$D$20:$R$26,$G$2,0)*$B118</f>
        <v>5153.9400000000005</v>
      </c>
      <c r="AL118">
        <f>VLOOKUP($B$1,数据整理1!$D$20:$R$26,$H$2,0)*$B118</f>
        <v>114</v>
      </c>
      <c r="AM118">
        <f>VLOOKUP($B$1,数据整理1!$D$20:$R$26,$I$2,0)*$B118</f>
        <v>114</v>
      </c>
      <c r="AN118">
        <f>VLOOKUP($B$1,数据整理1!$D$20:$R$26,$J$2,0)*$B118</f>
        <v>114</v>
      </c>
      <c r="AO118">
        <f>VLOOKUP($B$1,数据整理1!$D$20:$R$26,$K$2,0)*$B118</f>
        <v>114</v>
      </c>
      <c r="AP118">
        <f>VLOOKUP($B$1,数据整理1!$D$20:$R$26,$L$2,0)*$B118</f>
        <v>114</v>
      </c>
      <c r="AQ118">
        <f>VLOOKUP($B$1,数据整理1!$D$20:$R$26,$M$2,0)*$B118</f>
        <v>114</v>
      </c>
      <c r="AR118">
        <f>VLOOKUP($B$1,数据整理1!$D$20:$R$26,$N$2,0)*$B118</f>
        <v>4560</v>
      </c>
      <c r="AS118">
        <f>VLOOKUP($B$1,数据整理1!$D$20:$R$26,$O$2,0)*$B118</f>
        <v>0</v>
      </c>
      <c r="AT118">
        <f>VLOOKUP($B$1,数据整理1!$D$20:$R$26,$P$2,0)*$B118</f>
        <v>539.22</v>
      </c>
      <c r="AU118">
        <f>VLOOKUP($B$1,数据整理1!$D$20:$R$26,$Q$2,0)*$B118</f>
        <v>539.22</v>
      </c>
    </row>
    <row r="119" spans="2:47" x14ac:dyDescent="0.2">
      <c r="B119">
        <v>115</v>
      </c>
      <c r="D119">
        <f>VLOOKUP($B$1,数据整理1!$D$4:$R$10,$D$2,0)*$B119</f>
        <v>48415</v>
      </c>
      <c r="E119">
        <f>VLOOKUP($B$1,数据整理1!$D$4:$R$10,$E$2,0)*$B119</f>
        <v>13340</v>
      </c>
      <c r="F119">
        <f>VLOOKUP($B$1,数据整理1!$D$4:$R$10,$F$2,0)*$B119</f>
        <v>7245</v>
      </c>
      <c r="G119">
        <f>VLOOKUP($B$1,数据整理1!$D$4:$R$10,$G$2,0)*$B119</f>
        <v>4830</v>
      </c>
      <c r="H119">
        <f>VLOOKUP($B$1,数据整理1!$D$4:$R$10,$H$2,0)*$B119</f>
        <v>115</v>
      </c>
      <c r="I119">
        <f>VLOOKUP($B$1,数据整理1!$D$4:$R$10,$I$2,0)*$B119</f>
        <v>115</v>
      </c>
      <c r="J119">
        <f>VLOOKUP($B$1,数据整理1!$D$4:$R$10,$J$2,0)*$B119</f>
        <v>115</v>
      </c>
      <c r="K119">
        <f>VLOOKUP($B$1,数据整理1!$D$4:$R$10,$K$2,0)*$B119</f>
        <v>115</v>
      </c>
      <c r="L119">
        <f>VLOOKUP($B$1,数据整理1!$D$4:$R$10,$L$2,0)*$B119</f>
        <v>115</v>
      </c>
      <c r="M119">
        <f>VLOOKUP($B$1,数据整理1!$D$4:$R$10,$M$2,0)*$B119</f>
        <v>115</v>
      </c>
      <c r="N119">
        <f>VLOOKUP($B$1,数据整理1!$D$4:$R$10,$N$2,0)*$B119</f>
        <v>11500</v>
      </c>
      <c r="O119">
        <f>VLOOKUP($B$1,数据整理1!$D$4:$R$10,$O$2,0)*$B119</f>
        <v>0</v>
      </c>
      <c r="P119">
        <f>VLOOKUP($B$1,数据整理1!$D$4:$R$10,$P$2,0)*$B119</f>
        <v>543.95000000000005</v>
      </c>
      <c r="Q119">
        <f>VLOOKUP($B$1,数据整理1!$D$4:$R$10,$Q$2,0)*$B119</f>
        <v>543.95000000000005</v>
      </c>
      <c r="S119">
        <f>VLOOKUP($B$1,数据整理1!$D$12:$R$18,$D$2,0)*$B119</f>
        <v>43470</v>
      </c>
      <c r="T119">
        <f>VLOOKUP($B$1,数据整理1!$D$12:$R$18,$E$2,0)*$B119</f>
        <v>13915</v>
      </c>
      <c r="U119">
        <f>VLOOKUP($B$1,数据整理1!$D$12:$R$18,$F$2,0)*$B119</f>
        <v>5750</v>
      </c>
      <c r="V119">
        <f>VLOOKUP($B$1,数据整理1!$D$12:$R$18,$G$2,0)*$B119</f>
        <v>3910</v>
      </c>
      <c r="W119">
        <f>VLOOKUP($B$1,数据整理1!$D$12:$R$18,$H$2,0)*$B119</f>
        <v>115</v>
      </c>
      <c r="X119">
        <f>VLOOKUP($B$1,数据整理1!$D$12:$R$18,$I$2,0)*$B119</f>
        <v>115</v>
      </c>
      <c r="Y119">
        <f>VLOOKUP($B$1,数据整理1!$D$12:$R$18,$J$2,0)*$B119</f>
        <v>115</v>
      </c>
      <c r="Z119">
        <f>VLOOKUP($B$1,数据整理1!$D$12:$R$18,$K$2,0)*$B119</f>
        <v>115</v>
      </c>
      <c r="AA119">
        <f>VLOOKUP($B$1,数据整理1!$D$12:$R$18,$L$2,0)*$B119</f>
        <v>115</v>
      </c>
      <c r="AB119">
        <f>VLOOKUP($B$1,数据整理1!$D$12:$R$18,$M$2,0)*$B119</f>
        <v>115</v>
      </c>
      <c r="AC119">
        <f>VLOOKUP($B$1,数据整理1!$D$12:$R$18,$N$2,0)*$B119</f>
        <v>9200</v>
      </c>
      <c r="AD119">
        <f>VLOOKUP($B$1,数据整理1!$D$12:$R$18,$O$2,0)*$B119</f>
        <v>0</v>
      </c>
      <c r="AE119">
        <f>VLOOKUP($B$1,数据整理1!$D$12:$R$18,$P$2,0)*$B119</f>
        <v>543.95000000000005</v>
      </c>
      <c r="AF119">
        <f>VLOOKUP($B$1,数据整理1!$D$12:$R$18,$Q$2,0)*$B119</f>
        <v>543.95000000000005</v>
      </c>
      <c r="AH119">
        <f>VLOOKUP($B$1,数据整理1!$D$20:$R$26,$D$2,0)*$B119</f>
        <v>38686</v>
      </c>
      <c r="AI119">
        <f>VLOOKUP($B$1,数据整理1!$D$20:$R$26,$E$2,0)*$B119</f>
        <v>14748.75</v>
      </c>
      <c r="AJ119">
        <f>VLOOKUP($B$1,数据整理1!$D$20:$R$26,$F$2,0)*$B119</f>
        <v>3506.35</v>
      </c>
      <c r="AK119">
        <f>VLOOKUP($B$1,数据整理1!$D$20:$R$26,$G$2,0)*$B119</f>
        <v>5199.1500000000005</v>
      </c>
      <c r="AL119">
        <f>VLOOKUP($B$1,数据整理1!$D$20:$R$26,$H$2,0)*$B119</f>
        <v>115</v>
      </c>
      <c r="AM119">
        <f>VLOOKUP($B$1,数据整理1!$D$20:$R$26,$I$2,0)*$B119</f>
        <v>115</v>
      </c>
      <c r="AN119">
        <f>VLOOKUP($B$1,数据整理1!$D$20:$R$26,$J$2,0)*$B119</f>
        <v>115</v>
      </c>
      <c r="AO119">
        <f>VLOOKUP($B$1,数据整理1!$D$20:$R$26,$K$2,0)*$B119</f>
        <v>115</v>
      </c>
      <c r="AP119">
        <f>VLOOKUP($B$1,数据整理1!$D$20:$R$26,$L$2,0)*$B119</f>
        <v>115</v>
      </c>
      <c r="AQ119">
        <f>VLOOKUP($B$1,数据整理1!$D$20:$R$26,$M$2,0)*$B119</f>
        <v>115</v>
      </c>
      <c r="AR119">
        <f>VLOOKUP($B$1,数据整理1!$D$20:$R$26,$N$2,0)*$B119</f>
        <v>4600</v>
      </c>
      <c r="AS119">
        <f>VLOOKUP($B$1,数据整理1!$D$20:$R$26,$O$2,0)*$B119</f>
        <v>0</v>
      </c>
      <c r="AT119">
        <f>VLOOKUP($B$1,数据整理1!$D$20:$R$26,$P$2,0)*$B119</f>
        <v>543.95000000000005</v>
      </c>
      <c r="AU119">
        <f>VLOOKUP($B$1,数据整理1!$D$20:$R$26,$Q$2,0)*$B119</f>
        <v>543.95000000000005</v>
      </c>
    </row>
    <row r="120" spans="2:47" x14ac:dyDescent="0.2">
      <c r="B120">
        <v>116</v>
      </c>
      <c r="D120">
        <f>VLOOKUP($B$1,数据整理1!$D$4:$R$10,$D$2,0)*$B120</f>
        <v>48836</v>
      </c>
      <c r="E120">
        <f>VLOOKUP($B$1,数据整理1!$D$4:$R$10,$E$2,0)*$B120</f>
        <v>13456</v>
      </c>
      <c r="F120">
        <f>VLOOKUP($B$1,数据整理1!$D$4:$R$10,$F$2,0)*$B120</f>
        <v>7308</v>
      </c>
      <c r="G120">
        <f>VLOOKUP($B$1,数据整理1!$D$4:$R$10,$G$2,0)*$B120</f>
        <v>4872</v>
      </c>
      <c r="H120">
        <f>VLOOKUP($B$1,数据整理1!$D$4:$R$10,$H$2,0)*$B120</f>
        <v>116</v>
      </c>
      <c r="I120">
        <f>VLOOKUP($B$1,数据整理1!$D$4:$R$10,$I$2,0)*$B120</f>
        <v>116</v>
      </c>
      <c r="J120">
        <f>VLOOKUP($B$1,数据整理1!$D$4:$R$10,$J$2,0)*$B120</f>
        <v>116</v>
      </c>
      <c r="K120">
        <f>VLOOKUP($B$1,数据整理1!$D$4:$R$10,$K$2,0)*$B120</f>
        <v>116</v>
      </c>
      <c r="L120">
        <f>VLOOKUP($B$1,数据整理1!$D$4:$R$10,$L$2,0)*$B120</f>
        <v>116</v>
      </c>
      <c r="M120">
        <f>VLOOKUP($B$1,数据整理1!$D$4:$R$10,$M$2,0)*$B120</f>
        <v>116</v>
      </c>
      <c r="N120">
        <f>VLOOKUP($B$1,数据整理1!$D$4:$R$10,$N$2,0)*$B120</f>
        <v>11600</v>
      </c>
      <c r="O120">
        <f>VLOOKUP($B$1,数据整理1!$D$4:$R$10,$O$2,0)*$B120</f>
        <v>0</v>
      </c>
      <c r="P120">
        <f>VLOOKUP($B$1,数据整理1!$D$4:$R$10,$P$2,0)*$B120</f>
        <v>548.68000000000006</v>
      </c>
      <c r="Q120">
        <f>VLOOKUP($B$1,数据整理1!$D$4:$R$10,$Q$2,0)*$B120</f>
        <v>548.68000000000006</v>
      </c>
      <c r="S120">
        <f>VLOOKUP($B$1,数据整理1!$D$12:$R$18,$D$2,0)*$B120</f>
        <v>43848</v>
      </c>
      <c r="T120">
        <f>VLOOKUP($B$1,数据整理1!$D$12:$R$18,$E$2,0)*$B120</f>
        <v>14036</v>
      </c>
      <c r="U120">
        <f>VLOOKUP($B$1,数据整理1!$D$12:$R$18,$F$2,0)*$B120</f>
        <v>5800</v>
      </c>
      <c r="V120">
        <f>VLOOKUP($B$1,数据整理1!$D$12:$R$18,$G$2,0)*$B120</f>
        <v>3944</v>
      </c>
      <c r="W120">
        <f>VLOOKUP($B$1,数据整理1!$D$12:$R$18,$H$2,0)*$B120</f>
        <v>116</v>
      </c>
      <c r="X120">
        <f>VLOOKUP($B$1,数据整理1!$D$12:$R$18,$I$2,0)*$B120</f>
        <v>116</v>
      </c>
      <c r="Y120">
        <f>VLOOKUP($B$1,数据整理1!$D$12:$R$18,$J$2,0)*$B120</f>
        <v>116</v>
      </c>
      <c r="Z120">
        <f>VLOOKUP($B$1,数据整理1!$D$12:$R$18,$K$2,0)*$B120</f>
        <v>116</v>
      </c>
      <c r="AA120">
        <f>VLOOKUP($B$1,数据整理1!$D$12:$R$18,$L$2,0)*$B120</f>
        <v>116</v>
      </c>
      <c r="AB120">
        <f>VLOOKUP($B$1,数据整理1!$D$12:$R$18,$M$2,0)*$B120</f>
        <v>116</v>
      </c>
      <c r="AC120">
        <f>VLOOKUP($B$1,数据整理1!$D$12:$R$18,$N$2,0)*$B120</f>
        <v>9280</v>
      </c>
      <c r="AD120">
        <f>VLOOKUP($B$1,数据整理1!$D$12:$R$18,$O$2,0)*$B120</f>
        <v>0</v>
      </c>
      <c r="AE120">
        <f>VLOOKUP($B$1,数据整理1!$D$12:$R$18,$P$2,0)*$B120</f>
        <v>548.68000000000006</v>
      </c>
      <c r="AF120">
        <f>VLOOKUP($B$1,数据整理1!$D$12:$R$18,$Q$2,0)*$B120</f>
        <v>548.68000000000006</v>
      </c>
      <c r="AH120">
        <f>VLOOKUP($B$1,数据整理1!$D$20:$R$26,$D$2,0)*$B120</f>
        <v>39022.399999999994</v>
      </c>
      <c r="AI120">
        <f>VLOOKUP($B$1,数据整理1!$D$20:$R$26,$E$2,0)*$B120</f>
        <v>14877</v>
      </c>
      <c r="AJ120">
        <f>VLOOKUP($B$1,数据整理1!$D$20:$R$26,$F$2,0)*$B120</f>
        <v>3536.8399999999997</v>
      </c>
      <c r="AK120">
        <f>VLOOKUP($B$1,数据整理1!$D$20:$R$26,$G$2,0)*$B120</f>
        <v>5244.36</v>
      </c>
      <c r="AL120">
        <f>VLOOKUP($B$1,数据整理1!$D$20:$R$26,$H$2,0)*$B120</f>
        <v>116</v>
      </c>
      <c r="AM120">
        <f>VLOOKUP($B$1,数据整理1!$D$20:$R$26,$I$2,0)*$B120</f>
        <v>116</v>
      </c>
      <c r="AN120">
        <f>VLOOKUP($B$1,数据整理1!$D$20:$R$26,$J$2,0)*$B120</f>
        <v>116</v>
      </c>
      <c r="AO120">
        <f>VLOOKUP($B$1,数据整理1!$D$20:$R$26,$K$2,0)*$B120</f>
        <v>116</v>
      </c>
      <c r="AP120">
        <f>VLOOKUP($B$1,数据整理1!$D$20:$R$26,$L$2,0)*$B120</f>
        <v>116</v>
      </c>
      <c r="AQ120">
        <f>VLOOKUP($B$1,数据整理1!$D$20:$R$26,$M$2,0)*$B120</f>
        <v>116</v>
      </c>
      <c r="AR120">
        <f>VLOOKUP($B$1,数据整理1!$D$20:$R$26,$N$2,0)*$B120</f>
        <v>4640</v>
      </c>
      <c r="AS120">
        <f>VLOOKUP($B$1,数据整理1!$D$20:$R$26,$O$2,0)*$B120</f>
        <v>0</v>
      </c>
      <c r="AT120">
        <f>VLOOKUP($B$1,数据整理1!$D$20:$R$26,$P$2,0)*$B120</f>
        <v>548.68000000000006</v>
      </c>
      <c r="AU120">
        <f>VLOOKUP($B$1,数据整理1!$D$20:$R$26,$Q$2,0)*$B120</f>
        <v>548.68000000000006</v>
      </c>
    </row>
    <row r="121" spans="2:47" x14ac:dyDescent="0.2">
      <c r="B121">
        <v>117</v>
      </c>
      <c r="D121">
        <f>VLOOKUP($B$1,数据整理1!$D$4:$R$10,$D$2,0)*$B121</f>
        <v>49257</v>
      </c>
      <c r="E121">
        <f>VLOOKUP($B$1,数据整理1!$D$4:$R$10,$E$2,0)*$B121</f>
        <v>13572</v>
      </c>
      <c r="F121">
        <f>VLOOKUP($B$1,数据整理1!$D$4:$R$10,$F$2,0)*$B121</f>
        <v>7371</v>
      </c>
      <c r="G121">
        <f>VLOOKUP($B$1,数据整理1!$D$4:$R$10,$G$2,0)*$B121</f>
        <v>4914</v>
      </c>
      <c r="H121">
        <f>VLOOKUP($B$1,数据整理1!$D$4:$R$10,$H$2,0)*$B121</f>
        <v>117</v>
      </c>
      <c r="I121">
        <f>VLOOKUP($B$1,数据整理1!$D$4:$R$10,$I$2,0)*$B121</f>
        <v>117</v>
      </c>
      <c r="J121">
        <f>VLOOKUP($B$1,数据整理1!$D$4:$R$10,$J$2,0)*$B121</f>
        <v>117</v>
      </c>
      <c r="K121">
        <f>VLOOKUP($B$1,数据整理1!$D$4:$R$10,$K$2,0)*$B121</f>
        <v>117</v>
      </c>
      <c r="L121">
        <f>VLOOKUP($B$1,数据整理1!$D$4:$R$10,$L$2,0)*$B121</f>
        <v>117</v>
      </c>
      <c r="M121">
        <f>VLOOKUP($B$1,数据整理1!$D$4:$R$10,$M$2,0)*$B121</f>
        <v>117</v>
      </c>
      <c r="N121">
        <f>VLOOKUP($B$1,数据整理1!$D$4:$R$10,$N$2,0)*$B121</f>
        <v>11700</v>
      </c>
      <c r="O121">
        <f>VLOOKUP($B$1,数据整理1!$D$4:$R$10,$O$2,0)*$B121</f>
        <v>0</v>
      </c>
      <c r="P121">
        <f>VLOOKUP($B$1,数据整理1!$D$4:$R$10,$P$2,0)*$B121</f>
        <v>553.41000000000008</v>
      </c>
      <c r="Q121">
        <f>VLOOKUP($B$1,数据整理1!$D$4:$R$10,$Q$2,0)*$B121</f>
        <v>553.41000000000008</v>
      </c>
      <c r="S121">
        <f>VLOOKUP($B$1,数据整理1!$D$12:$R$18,$D$2,0)*$B121</f>
        <v>44226</v>
      </c>
      <c r="T121">
        <f>VLOOKUP($B$1,数据整理1!$D$12:$R$18,$E$2,0)*$B121</f>
        <v>14157</v>
      </c>
      <c r="U121">
        <f>VLOOKUP($B$1,数据整理1!$D$12:$R$18,$F$2,0)*$B121</f>
        <v>5850</v>
      </c>
      <c r="V121">
        <f>VLOOKUP($B$1,数据整理1!$D$12:$R$18,$G$2,0)*$B121</f>
        <v>3978</v>
      </c>
      <c r="W121">
        <f>VLOOKUP($B$1,数据整理1!$D$12:$R$18,$H$2,0)*$B121</f>
        <v>117</v>
      </c>
      <c r="X121">
        <f>VLOOKUP($B$1,数据整理1!$D$12:$R$18,$I$2,0)*$B121</f>
        <v>117</v>
      </c>
      <c r="Y121">
        <f>VLOOKUP($B$1,数据整理1!$D$12:$R$18,$J$2,0)*$B121</f>
        <v>117</v>
      </c>
      <c r="Z121">
        <f>VLOOKUP($B$1,数据整理1!$D$12:$R$18,$K$2,0)*$B121</f>
        <v>117</v>
      </c>
      <c r="AA121">
        <f>VLOOKUP($B$1,数据整理1!$D$12:$R$18,$L$2,0)*$B121</f>
        <v>117</v>
      </c>
      <c r="AB121">
        <f>VLOOKUP($B$1,数据整理1!$D$12:$R$18,$M$2,0)*$B121</f>
        <v>117</v>
      </c>
      <c r="AC121">
        <f>VLOOKUP($B$1,数据整理1!$D$12:$R$18,$N$2,0)*$B121</f>
        <v>9360</v>
      </c>
      <c r="AD121">
        <f>VLOOKUP($B$1,数据整理1!$D$12:$R$18,$O$2,0)*$B121</f>
        <v>0</v>
      </c>
      <c r="AE121">
        <f>VLOOKUP($B$1,数据整理1!$D$12:$R$18,$P$2,0)*$B121</f>
        <v>553.41000000000008</v>
      </c>
      <c r="AF121">
        <f>VLOOKUP($B$1,数据整理1!$D$12:$R$18,$Q$2,0)*$B121</f>
        <v>553.41000000000008</v>
      </c>
      <c r="AH121">
        <f>VLOOKUP($B$1,数据整理1!$D$20:$R$26,$D$2,0)*$B121</f>
        <v>39358.799999999996</v>
      </c>
      <c r="AI121">
        <f>VLOOKUP($B$1,数据整理1!$D$20:$R$26,$E$2,0)*$B121</f>
        <v>15005.25</v>
      </c>
      <c r="AJ121">
        <f>VLOOKUP($B$1,数据整理1!$D$20:$R$26,$F$2,0)*$B121</f>
        <v>3567.33</v>
      </c>
      <c r="AK121">
        <f>VLOOKUP($B$1,数据整理1!$D$20:$R$26,$G$2,0)*$B121</f>
        <v>5289.57</v>
      </c>
      <c r="AL121">
        <f>VLOOKUP($B$1,数据整理1!$D$20:$R$26,$H$2,0)*$B121</f>
        <v>117</v>
      </c>
      <c r="AM121">
        <f>VLOOKUP($B$1,数据整理1!$D$20:$R$26,$I$2,0)*$B121</f>
        <v>117</v>
      </c>
      <c r="AN121">
        <f>VLOOKUP($B$1,数据整理1!$D$20:$R$26,$J$2,0)*$B121</f>
        <v>117</v>
      </c>
      <c r="AO121">
        <f>VLOOKUP($B$1,数据整理1!$D$20:$R$26,$K$2,0)*$B121</f>
        <v>117</v>
      </c>
      <c r="AP121">
        <f>VLOOKUP($B$1,数据整理1!$D$20:$R$26,$L$2,0)*$B121</f>
        <v>117</v>
      </c>
      <c r="AQ121">
        <f>VLOOKUP($B$1,数据整理1!$D$20:$R$26,$M$2,0)*$B121</f>
        <v>117</v>
      </c>
      <c r="AR121">
        <f>VLOOKUP($B$1,数据整理1!$D$20:$R$26,$N$2,0)*$B121</f>
        <v>4680</v>
      </c>
      <c r="AS121">
        <f>VLOOKUP($B$1,数据整理1!$D$20:$R$26,$O$2,0)*$B121</f>
        <v>0</v>
      </c>
      <c r="AT121">
        <f>VLOOKUP($B$1,数据整理1!$D$20:$R$26,$P$2,0)*$B121</f>
        <v>553.41000000000008</v>
      </c>
      <c r="AU121">
        <f>VLOOKUP($B$1,数据整理1!$D$20:$R$26,$Q$2,0)*$B121</f>
        <v>553.41000000000008</v>
      </c>
    </row>
    <row r="122" spans="2:47" x14ac:dyDescent="0.2">
      <c r="B122">
        <v>118</v>
      </c>
      <c r="D122">
        <f>VLOOKUP($B$1,数据整理1!$D$4:$R$10,$D$2,0)*$B122</f>
        <v>49678</v>
      </c>
      <c r="E122">
        <f>VLOOKUP($B$1,数据整理1!$D$4:$R$10,$E$2,0)*$B122</f>
        <v>13688</v>
      </c>
      <c r="F122">
        <f>VLOOKUP($B$1,数据整理1!$D$4:$R$10,$F$2,0)*$B122</f>
        <v>7434</v>
      </c>
      <c r="G122">
        <f>VLOOKUP($B$1,数据整理1!$D$4:$R$10,$G$2,0)*$B122</f>
        <v>4956</v>
      </c>
      <c r="H122">
        <f>VLOOKUP($B$1,数据整理1!$D$4:$R$10,$H$2,0)*$B122</f>
        <v>118</v>
      </c>
      <c r="I122">
        <f>VLOOKUP($B$1,数据整理1!$D$4:$R$10,$I$2,0)*$B122</f>
        <v>118</v>
      </c>
      <c r="J122">
        <f>VLOOKUP($B$1,数据整理1!$D$4:$R$10,$J$2,0)*$B122</f>
        <v>118</v>
      </c>
      <c r="K122">
        <f>VLOOKUP($B$1,数据整理1!$D$4:$R$10,$K$2,0)*$B122</f>
        <v>118</v>
      </c>
      <c r="L122">
        <f>VLOOKUP($B$1,数据整理1!$D$4:$R$10,$L$2,0)*$B122</f>
        <v>118</v>
      </c>
      <c r="M122">
        <f>VLOOKUP($B$1,数据整理1!$D$4:$R$10,$M$2,0)*$B122</f>
        <v>118</v>
      </c>
      <c r="N122">
        <f>VLOOKUP($B$1,数据整理1!$D$4:$R$10,$N$2,0)*$B122</f>
        <v>11800</v>
      </c>
      <c r="O122">
        <f>VLOOKUP($B$1,数据整理1!$D$4:$R$10,$O$2,0)*$B122</f>
        <v>0</v>
      </c>
      <c r="P122">
        <f>VLOOKUP($B$1,数据整理1!$D$4:$R$10,$P$2,0)*$B122</f>
        <v>558.1400000000001</v>
      </c>
      <c r="Q122">
        <f>VLOOKUP($B$1,数据整理1!$D$4:$R$10,$Q$2,0)*$B122</f>
        <v>558.1400000000001</v>
      </c>
      <c r="S122">
        <f>VLOOKUP($B$1,数据整理1!$D$12:$R$18,$D$2,0)*$B122</f>
        <v>44604</v>
      </c>
      <c r="T122">
        <f>VLOOKUP($B$1,数据整理1!$D$12:$R$18,$E$2,0)*$B122</f>
        <v>14278</v>
      </c>
      <c r="U122">
        <f>VLOOKUP($B$1,数据整理1!$D$12:$R$18,$F$2,0)*$B122</f>
        <v>5900</v>
      </c>
      <c r="V122">
        <f>VLOOKUP($B$1,数据整理1!$D$12:$R$18,$G$2,0)*$B122</f>
        <v>4012</v>
      </c>
      <c r="W122">
        <f>VLOOKUP($B$1,数据整理1!$D$12:$R$18,$H$2,0)*$B122</f>
        <v>118</v>
      </c>
      <c r="X122">
        <f>VLOOKUP($B$1,数据整理1!$D$12:$R$18,$I$2,0)*$B122</f>
        <v>118</v>
      </c>
      <c r="Y122">
        <f>VLOOKUP($B$1,数据整理1!$D$12:$R$18,$J$2,0)*$B122</f>
        <v>118</v>
      </c>
      <c r="Z122">
        <f>VLOOKUP($B$1,数据整理1!$D$12:$R$18,$K$2,0)*$B122</f>
        <v>118</v>
      </c>
      <c r="AA122">
        <f>VLOOKUP($B$1,数据整理1!$D$12:$R$18,$L$2,0)*$B122</f>
        <v>118</v>
      </c>
      <c r="AB122">
        <f>VLOOKUP($B$1,数据整理1!$D$12:$R$18,$M$2,0)*$B122</f>
        <v>118</v>
      </c>
      <c r="AC122">
        <f>VLOOKUP($B$1,数据整理1!$D$12:$R$18,$N$2,0)*$B122</f>
        <v>9440</v>
      </c>
      <c r="AD122">
        <f>VLOOKUP($B$1,数据整理1!$D$12:$R$18,$O$2,0)*$B122</f>
        <v>0</v>
      </c>
      <c r="AE122">
        <f>VLOOKUP($B$1,数据整理1!$D$12:$R$18,$P$2,0)*$B122</f>
        <v>558.1400000000001</v>
      </c>
      <c r="AF122">
        <f>VLOOKUP($B$1,数据整理1!$D$12:$R$18,$Q$2,0)*$B122</f>
        <v>558.1400000000001</v>
      </c>
      <c r="AH122">
        <f>VLOOKUP($B$1,数据整理1!$D$20:$R$26,$D$2,0)*$B122</f>
        <v>39695.199999999997</v>
      </c>
      <c r="AI122">
        <f>VLOOKUP($B$1,数据整理1!$D$20:$R$26,$E$2,0)*$B122</f>
        <v>15133.5</v>
      </c>
      <c r="AJ122">
        <f>VLOOKUP($B$1,数据整理1!$D$20:$R$26,$F$2,0)*$B122</f>
        <v>3597.8199999999997</v>
      </c>
      <c r="AK122">
        <f>VLOOKUP($B$1,数据整理1!$D$20:$R$26,$G$2,0)*$B122</f>
        <v>5334.78</v>
      </c>
      <c r="AL122">
        <f>VLOOKUP($B$1,数据整理1!$D$20:$R$26,$H$2,0)*$B122</f>
        <v>118</v>
      </c>
      <c r="AM122">
        <f>VLOOKUP($B$1,数据整理1!$D$20:$R$26,$I$2,0)*$B122</f>
        <v>118</v>
      </c>
      <c r="AN122">
        <f>VLOOKUP($B$1,数据整理1!$D$20:$R$26,$J$2,0)*$B122</f>
        <v>118</v>
      </c>
      <c r="AO122">
        <f>VLOOKUP($B$1,数据整理1!$D$20:$R$26,$K$2,0)*$B122</f>
        <v>118</v>
      </c>
      <c r="AP122">
        <f>VLOOKUP($B$1,数据整理1!$D$20:$R$26,$L$2,0)*$B122</f>
        <v>118</v>
      </c>
      <c r="AQ122">
        <f>VLOOKUP($B$1,数据整理1!$D$20:$R$26,$M$2,0)*$B122</f>
        <v>118</v>
      </c>
      <c r="AR122">
        <f>VLOOKUP($B$1,数据整理1!$D$20:$R$26,$N$2,0)*$B122</f>
        <v>4720</v>
      </c>
      <c r="AS122">
        <f>VLOOKUP($B$1,数据整理1!$D$20:$R$26,$O$2,0)*$B122</f>
        <v>0</v>
      </c>
      <c r="AT122">
        <f>VLOOKUP($B$1,数据整理1!$D$20:$R$26,$P$2,0)*$B122</f>
        <v>558.1400000000001</v>
      </c>
      <c r="AU122">
        <f>VLOOKUP($B$1,数据整理1!$D$20:$R$26,$Q$2,0)*$B122</f>
        <v>558.1400000000001</v>
      </c>
    </row>
    <row r="123" spans="2:47" x14ac:dyDescent="0.2">
      <c r="B123">
        <v>119</v>
      </c>
      <c r="D123">
        <f>VLOOKUP($B$1,数据整理1!$D$4:$R$10,$D$2,0)*$B123</f>
        <v>50099</v>
      </c>
      <c r="E123">
        <f>VLOOKUP($B$1,数据整理1!$D$4:$R$10,$E$2,0)*$B123</f>
        <v>13804</v>
      </c>
      <c r="F123">
        <f>VLOOKUP($B$1,数据整理1!$D$4:$R$10,$F$2,0)*$B123</f>
        <v>7497</v>
      </c>
      <c r="G123">
        <f>VLOOKUP($B$1,数据整理1!$D$4:$R$10,$G$2,0)*$B123</f>
        <v>4998</v>
      </c>
      <c r="H123">
        <f>VLOOKUP($B$1,数据整理1!$D$4:$R$10,$H$2,0)*$B123</f>
        <v>119</v>
      </c>
      <c r="I123">
        <f>VLOOKUP($B$1,数据整理1!$D$4:$R$10,$I$2,0)*$B123</f>
        <v>119</v>
      </c>
      <c r="J123">
        <f>VLOOKUP($B$1,数据整理1!$D$4:$R$10,$J$2,0)*$B123</f>
        <v>119</v>
      </c>
      <c r="K123">
        <f>VLOOKUP($B$1,数据整理1!$D$4:$R$10,$K$2,0)*$B123</f>
        <v>119</v>
      </c>
      <c r="L123">
        <f>VLOOKUP($B$1,数据整理1!$D$4:$R$10,$L$2,0)*$B123</f>
        <v>119</v>
      </c>
      <c r="M123">
        <f>VLOOKUP($B$1,数据整理1!$D$4:$R$10,$M$2,0)*$B123</f>
        <v>119</v>
      </c>
      <c r="N123">
        <f>VLOOKUP($B$1,数据整理1!$D$4:$R$10,$N$2,0)*$B123</f>
        <v>11900</v>
      </c>
      <c r="O123">
        <f>VLOOKUP($B$1,数据整理1!$D$4:$R$10,$O$2,0)*$B123</f>
        <v>0</v>
      </c>
      <c r="P123">
        <f>VLOOKUP($B$1,数据整理1!$D$4:$R$10,$P$2,0)*$B123</f>
        <v>562.87</v>
      </c>
      <c r="Q123">
        <f>VLOOKUP($B$1,数据整理1!$D$4:$R$10,$Q$2,0)*$B123</f>
        <v>562.87</v>
      </c>
      <c r="S123">
        <f>VLOOKUP($B$1,数据整理1!$D$12:$R$18,$D$2,0)*$B123</f>
        <v>44982</v>
      </c>
      <c r="T123">
        <f>VLOOKUP($B$1,数据整理1!$D$12:$R$18,$E$2,0)*$B123</f>
        <v>14399</v>
      </c>
      <c r="U123">
        <f>VLOOKUP($B$1,数据整理1!$D$12:$R$18,$F$2,0)*$B123</f>
        <v>5950</v>
      </c>
      <c r="V123">
        <f>VLOOKUP($B$1,数据整理1!$D$12:$R$18,$G$2,0)*$B123</f>
        <v>4046</v>
      </c>
      <c r="W123">
        <f>VLOOKUP($B$1,数据整理1!$D$12:$R$18,$H$2,0)*$B123</f>
        <v>119</v>
      </c>
      <c r="X123">
        <f>VLOOKUP($B$1,数据整理1!$D$12:$R$18,$I$2,0)*$B123</f>
        <v>119</v>
      </c>
      <c r="Y123">
        <f>VLOOKUP($B$1,数据整理1!$D$12:$R$18,$J$2,0)*$B123</f>
        <v>119</v>
      </c>
      <c r="Z123">
        <f>VLOOKUP($B$1,数据整理1!$D$12:$R$18,$K$2,0)*$B123</f>
        <v>119</v>
      </c>
      <c r="AA123">
        <f>VLOOKUP($B$1,数据整理1!$D$12:$R$18,$L$2,0)*$B123</f>
        <v>119</v>
      </c>
      <c r="AB123">
        <f>VLOOKUP($B$1,数据整理1!$D$12:$R$18,$M$2,0)*$B123</f>
        <v>119</v>
      </c>
      <c r="AC123">
        <f>VLOOKUP($B$1,数据整理1!$D$12:$R$18,$N$2,0)*$B123</f>
        <v>9520</v>
      </c>
      <c r="AD123">
        <f>VLOOKUP($B$1,数据整理1!$D$12:$R$18,$O$2,0)*$B123</f>
        <v>0</v>
      </c>
      <c r="AE123">
        <f>VLOOKUP($B$1,数据整理1!$D$12:$R$18,$P$2,0)*$B123</f>
        <v>562.87</v>
      </c>
      <c r="AF123">
        <f>VLOOKUP($B$1,数据整理1!$D$12:$R$18,$Q$2,0)*$B123</f>
        <v>562.87</v>
      </c>
      <c r="AH123">
        <f>VLOOKUP($B$1,数据整理1!$D$20:$R$26,$D$2,0)*$B123</f>
        <v>40031.599999999999</v>
      </c>
      <c r="AI123">
        <f>VLOOKUP($B$1,数据整理1!$D$20:$R$26,$E$2,0)*$B123</f>
        <v>15261.75</v>
      </c>
      <c r="AJ123">
        <f>VLOOKUP($B$1,数据整理1!$D$20:$R$26,$F$2,0)*$B123</f>
        <v>3628.31</v>
      </c>
      <c r="AK123">
        <f>VLOOKUP($B$1,数据整理1!$D$20:$R$26,$G$2,0)*$B123</f>
        <v>5379.99</v>
      </c>
      <c r="AL123">
        <f>VLOOKUP($B$1,数据整理1!$D$20:$R$26,$H$2,0)*$B123</f>
        <v>119</v>
      </c>
      <c r="AM123">
        <f>VLOOKUP($B$1,数据整理1!$D$20:$R$26,$I$2,0)*$B123</f>
        <v>119</v>
      </c>
      <c r="AN123">
        <f>VLOOKUP($B$1,数据整理1!$D$20:$R$26,$J$2,0)*$B123</f>
        <v>119</v>
      </c>
      <c r="AO123">
        <f>VLOOKUP($B$1,数据整理1!$D$20:$R$26,$K$2,0)*$B123</f>
        <v>119</v>
      </c>
      <c r="AP123">
        <f>VLOOKUP($B$1,数据整理1!$D$20:$R$26,$L$2,0)*$B123</f>
        <v>119</v>
      </c>
      <c r="AQ123">
        <f>VLOOKUP($B$1,数据整理1!$D$20:$R$26,$M$2,0)*$B123</f>
        <v>119</v>
      </c>
      <c r="AR123">
        <f>VLOOKUP($B$1,数据整理1!$D$20:$R$26,$N$2,0)*$B123</f>
        <v>4760</v>
      </c>
      <c r="AS123">
        <f>VLOOKUP($B$1,数据整理1!$D$20:$R$26,$O$2,0)*$B123</f>
        <v>0</v>
      </c>
      <c r="AT123">
        <f>VLOOKUP($B$1,数据整理1!$D$20:$R$26,$P$2,0)*$B123</f>
        <v>562.87</v>
      </c>
      <c r="AU123">
        <f>VLOOKUP($B$1,数据整理1!$D$20:$R$26,$Q$2,0)*$B123</f>
        <v>562.87</v>
      </c>
    </row>
    <row r="124" spans="2:47" x14ac:dyDescent="0.2">
      <c r="B124">
        <v>120</v>
      </c>
      <c r="D124">
        <f>VLOOKUP($B$1,数据整理1!$D$4:$R$10,$D$2,0)*$B124</f>
        <v>50520</v>
      </c>
      <c r="E124">
        <f>VLOOKUP($B$1,数据整理1!$D$4:$R$10,$E$2,0)*$B124</f>
        <v>13920</v>
      </c>
      <c r="F124">
        <f>VLOOKUP($B$1,数据整理1!$D$4:$R$10,$F$2,0)*$B124</f>
        <v>7560</v>
      </c>
      <c r="G124">
        <f>VLOOKUP($B$1,数据整理1!$D$4:$R$10,$G$2,0)*$B124</f>
        <v>5040</v>
      </c>
      <c r="H124">
        <f>VLOOKUP($B$1,数据整理1!$D$4:$R$10,$H$2,0)*$B124</f>
        <v>120</v>
      </c>
      <c r="I124">
        <f>VLOOKUP($B$1,数据整理1!$D$4:$R$10,$I$2,0)*$B124</f>
        <v>120</v>
      </c>
      <c r="J124">
        <f>VLOOKUP($B$1,数据整理1!$D$4:$R$10,$J$2,0)*$B124</f>
        <v>120</v>
      </c>
      <c r="K124">
        <f>VLOOKUP($B$1,数据整理1!$D$4:$R$10,$K$2,0)*$B124</f>
        <v>120</v>
      </c>
      <c r="L124">
        <f>VLOOKUP($B$1,数据整理1!$D$4:$R$10,$L$2,0)*$B124</f>
        <v>120</v>
      </c>
      <c r="M124">
        <f>VLOOKUP($B$1,数据整理1!$D$4:$R$10,$M$2,0)*$B124</f>
        <v>120</v>
      </c>
      <c r="N124">
        <f>VLOOKUP($B$1,数据整理1!$D$4:$R$10,$N$2,0)*$B124</f>
        <v>12000</v>
      </c>
      <c r="O124">
        <f>VLOOKUP($B$1,数据整理1!$D$4:$R$10,$O$2,0)*$B124</f>
        <v>0</v>
      </c>
      <c r="P124">
        <f>VLOOKUP($B$1,数据整理1!$D$4:$R$10,$P$2,0)*$B124</f>
        <v>567.6</v>
      </c>
      <c r="Q124">
        <f>VLOOKUP($B$1,数据整理1!$D$4:$R$10,$Q$2,0)*$B124</f>
        <v>567.6</v>
      </c>
      <c r="S124">
        <f>VLOOKUP($B$1,数据整理1!$D$12:$R$18,$D$2,0)*$B124</f>
        <v>45360</v>
      </c>
      <c r="T124">
        <f>VLOOKUP($B$1,数据整理1!$D$12:$R$18,$E$2,0)*$B124</f>
        <v>14520</v>
      </c>
      <c r="U124">
        <f>VLOOKUP($B$1,数据整理1!$D$12:$R$18,$F$2,0)*$B124</f>
        <v>6000</v>
      </c>
      <c r="V124">
        <f>VLOOKUP($B$1,数据整理1!$D$12:$R$18,$G$2,0)*$B124</f>
        <v>4080</v>
      </c>
      <c r="W124">
        <f>VLOOKUP($B$1,数据整理1!$D$12:$R$18,$H$2,0)*$B124</f>
        <v>120</v>
      </c>
      <c r="X124">
        <f>VLOOKUP($B$1,数据整理1!$D$12:$R$18,$I$2,0)*$B124</f>
        <v>120</v>
      </c>
      <c r="Y124">
        <f>VLOOKUP($B$1,数据整理1!$D$12:$R$18,$J$2,0)*$B124</f>
        <v>120</v>
      </c>
      <c r="Z124">
        <f>VLOOKUP($B$1,数据整理1!$D$12:$R$18,$K$2,0)*$B124</f>
        <v>120</v>
      </c>
      <c r="AA124">
        <f>VLOOKUP($B$1,数据整理1!$D$12:$R$18,$L$2,0)*$B124</f>
        <v>120</v>
      </c>
      <c r="AB124">
        <f>VLOOKUP($B$1,数据整理1!$D$12:$R$18,$M$2,0)*$B124</f>
        <v>120</v>
      </c>
      <c r="AC124">
        <f>VLOOKUP($B$1,数据整理1!$D$12:$R$18,$N$2,0)*$B124</f>
        <v>9600</v>
      </c>
      <c r="AD124">
        <f>VLOOKUP($B$1,数据整理1!$D$12:$R$18,$O$2,0)*$B124</f>
        <v>0</v>
      </c>
      <c r="AE124">
        <f>VLOOKUP($B$1,数据整理1!$D$12:$R$18,$P$2,0)*$B124</f>
        <v>567.6</v>
      </c>
      <c r="AF124">
        <f>VLOOKUP($B$1,数据整理1!$D$12:$R$18,$Q$2,0)*$B124</f>
        <v>567.6</v>
      </c>
      <c r="AH124">
        <f>VLOOKUP($B$1,数据整理1!$D$20:$R$26,$D$2,0)*$B124</f>
        <v>40368</v>
      </c>
      <c r="AI124">
        <f>VLOOKUP($B$1,数据整理1!$D$20:$R$26,$E$2,0)*$B124</f>
        <v>15390</v>
      </c>
      <c r="AJ124">
        <f>VLOOKUP($B$1,数据整理1!$D$20:$R$26,$F$2,0)*$B124</f>
        <v>3658.7999999999997</v>
      </c>
      <c r="AK124">
        <f>VLOOKUP($B$1,数据整理1!$D$20:$R$26,$G$2,0)*$B124</f>
        <v>5425.2</v>
      </c>
      <c r="AL124">
        <f>VLOOKUP($B$1,数据整理1!$D$20:$R$26,$H$2,0)*$B124</f>
        <v>120</v>
      </c>
      <c r="AM124">
        <f>VLOOKUP($B$1,数据整理1!$D$20:$R$26,$I$2,0)*$B124</f>
        <v>120</v>
      </c>
      <c r="AN124">
        <f>VLOOKUP($B$1,数据整理1!$D$20:$R$26,$J$2,0)*$B124</f>
        <v>120</v>
      </c>
      <c r="AO124">
        <f>VLOOKUP($B$1,数据整理1!$D$20:$R$26,$K$2,0)*$B124</f>
        <v>120</v>
      </c>
      <c r="AP124">
        <f>VLOOKUP($B$1,数据整理1!$D$20:$R$26,$L$2,0)*$B124</f>
        <v>120</v>
      </c>
      <c r="AQ124">
        <f>VLOOKUP($B$1,数据整理1!$D$20:$R$26,$M$2,0)*$B124</f>
        <v>120</v>
      </c>
      <c r="AR124">
        <f>VLOOKUP($B$1,数据整理1!$D$20:$R$26,$N$2,0)*$B124</f>
        <v>4800</v>
      </c>
      <c r="AS124">
        <f>VLOOKUP($B$1,数据整理1!$D$20:$R$26,$O$2,0)*$B124</f>
        <v>0</v>
      </c>
      <c r="AT124">
        <f>VLOOKUP($B$1,数据整理1!$D$20:$R$26,$P$2,0)*$B124</f>
        <v>567.6</v>
      </c>
      <c r="AU124">
        <f>VLOOKUP($B$1,数据整理1!$D$20:$R$26,$Q$2,0)*$B124</f>
        <v>567.6</v>
      </c>
    </row>
    <row r="125" spans="2:47" x14ac:dyDescent="0.2">
      <c r="B125">
        <v>121</v>
      </c>
      <c r="D125">
        <f>VLOOKUP($B$1,数据整理1!$D$4:$R$10,$D$2,0)*$B125</f>
        <v>50941</v>
      </c>
      <c r="E125">
        <f>VLOOKUP($B$1,数据整理1!$D$4:$R$10,$E$2,0)*$B125</f>
        <v>14036</v>
      </c>
      <c r="F125">
        <f>VLOOKUP($B$1,数据整理1!$D$4:$R$10,$F$2,0)*$B125</f>
        <v>7623</v>
      </c>
      <c r="G125">
        <f>VLOOKUP($B$1,数据整理1!$D$4:$R$10,$G$2,0)*$B125</f>
        <v>5082</v>
      </c>
      <c r="H125">
        <f>VLOOKUP($B$1,数据整理1!$D$4:$R$10,$H$2,0)*$B125</f>
        <v>121</v>
      </c>
      <c r="I125">
        <f>VLOOKUP($B$1,数据整理1!$D$4:$R$10,$I$2,0)*$B125</f>
        <v>121</v>
      </c>
      <c r="J125">
        <f>VLOOKUP($B$1,数据整理1!$D$4:$R$10,$J$2,0)*$B125</f>
        <v>121</v>
      </c>
      <c r="K125">
        <f>VLOOKUP($B$1,数据整理1!$D$4:$R$10,$K$2,0)*$B125</f>
        <v>121</v>
      </c>
      <c r="L125">
        <f>VLOOKUP($B$1,数据整理1!$D$4:$R$10,$L$2,0)*$B125</f>
        <v>121</v>
      </c>
      <c r="M125">
        <f>VLOOKUP($B$1,数据整理1!$D$4:$R$10,$M$2,0)*$B125</f>
        <v>121</v>
      </c>
      <c r="N125">
        <f>VLOOKUP($B$1,数据整理1!$D$4:$R$10,$N$2,0)*$B125</f>
        <v>12100</v>
      </c>
      <c r="O125">
        <f>VLOOKUP($B$1,数据整理1!$D$4:$R$10,$O$2,0)*$B125</f>
        <v>0</v>
      </c>
      <c r="P125">
        <f>VLOOKUP($B$1,数据整理1!$D$4:$R$10,$P$2,0)*$B125</f>
        <v>572.33000000000004</v>
      </c>
      <c r="Q125">
        <f>VLOOKUP($B$1,数据整理1!$D$4:$R$10,$Q$2,0)*$B125</f>
        <v>572.33000000000004</v>
      </c>
      <c r="S125">
        <f>VLOOKUP($B$1,数据整理1!$D$12:$R$18,$D$2,0)*$B125</f>
        <v>45738</v>
      </c>
      <c r="T125">
        <f>VLOOKUP($B$1,数据整理1!$D$12:$R$18,$E$2,0)*$B125</f>
        <v>14641</v>
      </c>
      <c r="U125">
        <f>VLOOKUP($B$1,数据整理1!$D$12:$R$18,$F$2,0)*$B125</f>
        <v>6050</v>
      </c>
      <c r="V125">
        <f>VLOOKUP($B$1,数据整理1!$D$12:$R$18,$G$2,0)*$B125</f>
        <v>4114</v>
      </c>
      <c r="W125">
        <f>VLOOKUP($B$1,数据整理1!$D$12:$R$18,$H$2,0)*$B125</f>
        <v>121</v>
      </c>
      <c r="X125">
        <f>VLOOKUP($B$1,数据整理1!$D$12:$R$18,$I$2,0)*$B125</f>
        <v>121</v>
      </c>
      <c r="Y125">
        <f>VLOOKUP($B$1,数据整理1!$D$12:$R$18,$J$2,0)*$B125</f>
        <v>121</v>
      </c>
      <c r="Z125">
        <f>VLOOKUP($B$1,数据整理1!$D$12:$R$18,$K$2,0)*$B125</f>
        <v>121</v>
      </c>
      <c r="AA125">
        <f>VLOOKUP($B$1,数据整理1!$D$12:$R$18,$L$2,0)*$B125</f>
        <v>121</v>
      </c>
      <c r="AB125">
        <f>VLOOKUP($B$1,数据整理1!$D$12:$R$18,$M$2,0)*$B125</f>
        <v>121</v>
      </c>
      <c r="AC125">
        <f>VLOOKUP($B$1,数据整理1!$D$12:$R$18,$N$2,0)*$B125</f>
        <v>9680</v>
      </c>
      <c r="AD125">
        <f>VLOOKUP($B$1,数据整理1!$D$12:$R$18,$O$2,0)*$B125</f>
        <v>0</v>
      </c>
      <c r="AE125">
        <f>VLOOKUP($B$1,数据整理1!$D$12:$R$18,$P$2,0)*$B125</f>
        <v>572.33000000000004</v>
      </c>
      <c r="AF125">
        <f>VLOOKUP($B$1,数据整理1!$D$12:$R$18,$Q$2,0)*$B125</f>
        <v>572.33000000000004</v>
      </c>
      <c r="AH125">
        <f>VLOOKUP($B$1,数据整理1!$D$20:$R$26,$D$2,0)*$B125</f>
        <v>40704.399999999994</v>
      </c>
      <c r="AI125">
        <f>VLOOKUP($B$1,数据整理1!$D$20:$R$26,$E$2,0)*$B125</f>
        <v>15518.25</v>
      </c>
      <c r="AJ125">
        <f>VLOOKUP($B$1,数据整理1!$D$20:$R$26,$F$2,0)*$B125</f>
        <v>3689.29</v>
      </c>
      <c r="AK125">
        <f>VLOOKUP($B$1,数据整理1!$D$20:$R$26,$G$2,0)*$B125</f>
        <v>5470.41</v>
      </c>
      <c r="AL125">
        <f>VLOOKUP($B$1,数据整理1!$D$20:$R$26,$H$2,0)*$B125</f>
        <v>121</v>
      </c>
      <c r="AM125">
        <f>VLOOKUP($B$1,数据整理1!$D$20:$R$26,$I$2,0)*$B125</f>
        <v>121</v>
      </c>
      <c r="AN125">
        <f>VLOOKUP($B$1,数据整理1!$D$20:$R$26,$J$2,0)*$B125</f>
        <v>121</v>
      </c>
      <c r="AO125">
        <f>VLOOKUP($B$1,数据整理1!$D$20:$R$26,$K$2,0)*$B125</f>
        <v>121</v>
      </c>
      <c r="AP125">
        <f>VLOOKUP($B$1,数据整理1!$D$20:$R$26,$L$2,0)*$B125</f>
        <v>121</v>
      </c>
      <c r="AQ125">
        <f>VLOOKUP($B$1,数据整理1!$D$20:$R$26,$M$2,0)*$B125</f>
        <v>121</v>
      </c>
      <c r="AR125">
        <f>VLOOKUP($B$1,数据整理1!$D$20:$R$26,$N$2,0)*$B125</f>
        <v>4840</v>
      </c>
      <c r="AS125">
        <f>VLOOKUP($B$1,数据整理1!$D$20:$R$26,$O$2,0)*$B125</f>
        <v>0</v>
      </c>
      <c r="AT125">
        <f>VLOOKUP($B$1,数据整理1!$D$20:$R$26,$P$2,0)*$B125</f>
        <v>572.33000000000004</v>
      </c>
      <c r="AU125">
        <f>VLOOKUP($B$1,数据整理1!$D$20:$R$26,$Q$2,0)*$B125</f>
        <v>572.33000000000004</v>
      </c>
    </row>
    <row r="126" spans="2:47" x14ac:dyDescent="0.2">
      <c r="B126">
        <v>122</v>
      </c>
      <c r="D126">
        <f>VLOOKUP($B$1,数据整理1!$D$4:$R$10,$D$2,0)*$B126</f>
        <v>51362</v>
      </c>
      <c r="E126">
        <f>VLOOKUP($B$1,数据整理1!$D$4:$R$10,$E$2,0)*$B126</f>
        <v>14152</v>
      </c>
      <c r="F126">
        <f>VLOOKUP($B$1,数据整理1!$D$4:$R$10,$F$2,0)*$B126</f>
        <v>7686</v>
      </c>
      <c r="G126">
        <f>VLOOKUP($B$1,数据整理1!$D$4:$R$10,$G$2,0)*$B126</f>
        <v>5124</v>
      </c>
      <c r="H126">
        <f>VLOOKUP($B$1,数据整理1!$D$4:$R$10,$H$2,0)*$B126</f>
        <v>122</v>
      </c>
      <c r="I126">
        <f>VLOOKUP($B$1,数据整理1!$D$4:$R$10,$I$2,0)*$B126</f>
        <v>122</v>
      </c>
      <c r="J126">
        <f>VLOOKUP($B$1,数据整理1!$D$4:$R$10,$J$2,0)*$B126</f>
        <v>122</v>
      </c>
      <c r="K126">
        <f>VLOOKUP($B$1,数据整理1!$D$4:$R$10,$K$2,0)*$B126</f>
        <v>122</v>
      </c>
      <c r="L126">
        <f>VLOOKUP($B$1,数据整理1!$D$4:$R$10,$L$2,0)*$B126</f>
        <v>122</v>
      </c>
      <c r="M126">
        <f>VLOOKUP($B$1,数据整理1!$D$4:$R$10,$M$2,0)*$B126</f>
        <v>122</v>
      </c>
      <c r="N126">
        <f>VLOOKUP($B$1,数据整理1!$D$4:$R$10,$N$2,0)*$B126</f>
        <v>12200</v>
      </c>
      <c r="O126">
        <f>VLOOKUP($B$1,数据整理1!$D$4:$R$10,$O$2,0)*$B126</f>
        <v>0</v>
      </c>
      <c r="P126">
        <f>VLOOKUP($B$1,数据整理1!$D$4:$R$10,$P$2,0)*$B126</f>
        <v>577.06000000000006</v>
      </c>
      <c r="Q126">
        <f>VLOOKUP($B$1,数据整理1!$D$4:$R$10,$Q$2,0)*$B126</f>
        <v>577.06000000000006</v>
      </c>
      <c r="S126">
        <f>VLOOKUP($B$1,数据整理1!$D$12:$R$18,$D$2,0)*$B126</f>
        <v>46116</v>
      </c>
      <c r="T126">
        <f>VLOOKUP($B$1,数据整理1!$D$12:$R$18,$E$2,0)*$B126</f>
        <v>14762</v>
      </c>
      <c r="U126">
        <f>VLOOKUP($B$1,数据整理1!$D$12:$R$18,$F$2,0)*$B126</f>
        <v>6100</v>
      </c>
      <c r="V126">
        <f>VLOOKUP($B$1,数据整理1!$D$12:$R$18,$G$2,0)*$B126</f>
        <v>4148</v>
      </c>
      <c r="W126">
        <f>VLOOKUP($B$1,数据整理1!$D$12:$R$18,$H$2,0)*$B126</f>
        <v>122</v>
      </c>
      <c r="X126">
        <f>VLOOKUP($B$1,数据整理1!$D$12:$R$18,$I$2,0)*$B126</f>
        <v>122</v>
      </c>
      <c r="Y126">
        <f>VLOOKUP($B$1,数据整理1!$D$12:$R$18,$J$2,0)*$B126</f>
        <v>122</v>
      </c>
      <c r="Z126">
        <f>VLOOKUP($B$1,数据整理1!$D$12:$R$18,$K$2,0)*$B126</f>
        <v>122</v>
      </c>
      <c r="AA126">
        <f>VLOOKUP($B$1,数据整理1!$D$12:$R$18,$L$2,0)*$B126</f>
        <v>122</v>
      </c>
      <c r="AB126">
        <f>VLOOKUP($B$1,数据整理1!$D$12:$R$18,$M$2,0)*$B126</f>
        <v>122</v>
      </c>
      <c r="AC126">
        <f>VLOOKUP($B$1,数据整理1!$D$12:$R$18,$N$2,0)*$B126</f>
        <v>9760</v>
      </c>
      <c r="AD126">
        <f>VLOOKUP($B$1,数据整理1!$D$12:$R$18,$O$2,0)*$B126</f>
        <v>0</v>
      </c>
      <c r="AE126">
        <f>VLOOKUP($B$1,数据整理1!$D$12:$R$18,$P$2,0)*$B126</f>
        <v>577.06000000000006</v>
      </c>
      <c r="AF126">
        <f>VLOOKUP($B$1,数据整理1!$D$12:$R$18,$Q$2,0)*$B126</f>
        <v>577.06000000000006</v>
      </c>
      <c r="AH126">
        <f>VLOOKUP($B$1,数据整理1!$D$20:$R$26,$D$2,0)*$B126</f>
        <v>41040.799999999996</v>
      </c>
      <c r="AI126">
        <f>VLOOKUP($B$1,数据整理1!$D$20:$R$26,$E$2,0)*$B126</f>
        <v>15646.5</v>
      </c>
      <c r="AJ126">
        <f>VLOOKUP($B$1,数据整理1!$D$20:$R$26,$F$2,0)*$B126</f>
        <v>3719.7799999999997</v>
      </c>
      <c r="AK126">
        <f>VLOOKUP($B$1,数据整理1!$D$20:$R$26,$G$2,0)*$B126</f>
        <v>5515.62</v>
      </c>
      <c r="AL126">
        <f>VLOOKUP($B$1,数据整理1!$D$20:$R$26,$H$2,0)*$B126</f>
        <v>122</v>
      </c>
      <c r="AM126">
        <f>VLOOKUP($B$1,数据整理1!$D$20:$R$26,$I$2,0)*$B126</f>
        <v>122</v>
      </c>
      <c r="AN126">
        <f>VLOOKUP($B$1,数据整理1!$D$20:$R$26,$J$2,0)*$B126</f>
        <v>122</v>
      </c>
      <c r="AO126">
        <f>VLOOKUP($B$1,数据整理1!$D$20:$R$26,$K$2,0)*$B126</f>
        <v>122</v>
      </c>
      <c r="AP126">
        <f>VLOOKUP($B$1,数据整理1!$D$20:$R$26,$L$2,0)*$B126</f>
        <v>122</v>
      </c>
      <c r="AQ126">
        <f>VLOOKUP($B$1,数据整理1!$D$20:$R$26,$M$2,0)*$B126</f>
        <v>122</v>
      </c>
      <c r="AR126">
        <f>VLOOKUP($B$1,数据整理1!$D$20:$R$26,$N$2,0)*$B126</f>
        <v>4880</v>
      </c>
      <c r="AS126">
        <f>VLOOKUP($B$1,数据整理1!$D$20:$R$26,$O$2,0)*$B126</f>
        <v>0</v>
      </c>
      <c r="AT126">
        <f>VLOOKUP($B$1,数据整理1!$D$20:$R$26,$P$2,0)*$B126</f>
        <v>577.06000000000006</v>
      </c>
      <c r="AU126">
        <f>VLOOKUP($B$1,数据整理1!$D$20:$R$26,$Q$2,0)*$B126</f>
        <v>577.06000000000006</v>
      </c>
    </row>
    <row r="127" spans="2:47" x14ac:dyDescent="0.2">
      <c r="B127">
        <v>123</v>
      </c>
      <c r="D127">
        <f>VLOOKUP($B$1,数据整理1!$D$4:$R$10,$D$2,0)*$B127</f>
        <v>51783</v>
      </c>
      <c r="E127">
        <f>VLOOKUP($B$1,数据整理1!$D$4:$R$10,$E$2,0)*$B127</f>
        <v>14268</v>
      </c>
      <c r="F127">
        <f>VLOOKUP($B$1,数据整理1!$D$4:$R$10,$F$2,0)*$B127</f>
        <v>7749</v>
      </c>
      <c r="G127">
        <f>VLOOKUP($B$1,数据整理1!$D$4:$R$10,$G$2,0)*$B127</f>
        <v>5166</v>
      </c>
      <c r="H127">
        <f>VLOOKUP($B$1,数据整理1!$D$4:$R$10,$H$2,0)*$B127</f>
        <v>123</v>
      </c>
      <c r="I127">
        <f>VLOOKUP($B$1,数据整理1!$D$4:$R$10,$I$2,0)*$B127</f>
        <v>123</v>
      </c>
      <c r="J127">
        <f>VLOOKUP($B$1,数据整理1!$D$4:$R$10,$J$2,0)*$B127</f>
        <v>123</v>
      </c>
      <c r="K127">
        <f>VLOOKUP($B$1,数据整理1!$D$4:$R$10,$K$2,0)*$B127</f>
        <v>123</v>
      </c>
      <c r="L127">
        <f>VLOOKUP($B$1,数据整理1!$D$4:$R$10,$L$2,0)*$B127</f>
        <v>123</v>
      </c>
      <c r="M127">
        <f>VLOOKUP($B$1,数据整理1!$D$4:$R$10,$M$2,0)*$B127</f>
        <v>123</v>
      </c>
      <c r="N127">
        <f>VLOOKUP($B$1,数据整理1!$D$4:$R$10,$N$2,0)*$B127</f>
        <v>12300</v>
      </c>
      <c r="O127">
        <f>VLOOKUP($B$1,数据整理1!$D$4:$R$10,$O$2,0)*$B127</f>
        <v>0</v>
      </c>
      <c r="P127">
        <f>VLOOKUP($B$1,数据整理1!$D$4:$R$10,$P$2,0)*$B127</f>
        <v>581.79000000000008</v>
      </c>
      <c r="Q127">
        <f>VLOOKUP($B$1,数据整理1!$D$4:$R$10,$Q$2,0)*$B127</f>
        <v>581.79000000000008</v>
      </c>
      <c r="S127">
        <f>VLOOKUP($B$1,数据整理1!$D$12:$R$18,$D$2,0)*$B127</f>
        <v>46494</v>
      </c>
      <c r="T127">
        <f>VLOOKUP($B$1,数据整理1!$D$12:$R$18,$E$2,0)*$B127</f>
        <v>14883</v>
      </c>
      <c r="U127">
        <f>VLOOKUP($B$1,数据整理1!$D$12:$R$18,$F$2,0)*$B127</f>
        <v>6150</v>
      </c>
      <c r="V127">
        <f>VLOOKUP($B$1,数据整理1!$D$12:$R$18,$G$2,0)*$B127</f>
        <v>4182</v>
      </c>
      <c r="W127">
        <f>VLOOKUP($B$1,数据整理1!$D$12:$R$18,$H$2,0)*$B127</f>
        <v>123</v>
      </c>
      <c r="X127">
        <f>VLOOKUP($B$1,数据整理1!$D$12:$R$18,$I$2,0)*$B127</f>
        <v>123</v>
      </c>
      <c r="Y127">
        <f>VLOOKUP($B$1,数据整理1!$D$12:$R$18,$J$2,0)*$B127</f>
        <v>123</v>
      </c>
      <c r="Z127">
        <f>VLOOKUP($B$1,数据整理1!$D$12:$R$18,$K$2,0)*$B127</f>
        <v>123</v>
      </c>
      <c r="AA127">
        <f>VLOOKUP($B$1,数据整理1!$D$12:$R$18,$L$2,0)*$B127</f>
        <v>123</v>
      </c>
      <c r="AB127">
        <f>VLOOKUP($B$1,数据整理1!$D$12:$R$18,$M$2,0)*$B127</f>
        <v>123</v>
      </c>
      <c r="AC127">
        <f>VLOOKUP($B$1,数据整理1!$D$12:$R$18,$N$2,0)*$B127</f>
        <v>9840</v>
      </c>
      <c r="AD127">
        <f>VLOOKUP($B$1,数据整理1!$D$12:$R$18,$O$2,0)*$B127</f>
        <v>0</v>
      </c>
      <c r="AE127">
        <f>VLOOKUP($B$1,数据整理1!$D$12:$R$18,$P$2,0)*$B127</f>
        <v>581.79000000000008</v>
      </c>
      <c r="AF127">
        <f>VLOOKUP($B$1,数据整理1!$D$12:$R$18,$Q$2,0)*$B127</f>
        <v>581.79000000000008</v>
      </c>
      <c r="AH127">
        <f>VLOOKUP($B$1,数据整理1!$D$20:$R$26,$D$2,0)*$B127</f>
        <v>41377.199999999997</v>
      </c>
      <c r="AI127">
        <f>VLOOKUP($B$1,数据整理1!$D$20:$R$26,$E$2,0)*$B127</f>
        <v>15774.75</v>
      </c>
      <c r="AJ127">
        <f>VLOOKUP($B$1,数据整理1!$D$20:$R$26,$F$2,0)*$B127</f>
        <v>3750.27</v>
      </c>
      <c r="AK127">
        <f>VLOOKUP($B$1,数据整理1!$D$20:$R$26,$G$2,0)*$B127</f>
        <v>5560.83</v>
      </c>
      <c r="AL127">
        <f>VLOOKUP($B$1,数据整理1!$D$20:$R$26,$H$2,0)*$B127</f>
        <v>123</v>
      </c>
      <c r="AM127">
        <f>VLOOKUP($B$1,数据整理1!$D$20:$R$26,$I$2,0)*$B127</f>
        <v>123</v>
      </c>
      <c r="AN127">
        <f>VLOOKUP($B$1,数据整理1!$D$20:$R$26,$J$2,0)*$B127</f>
        <v>123</v>
      </c>
      <c r="AO127">
        <f>VLOOKUP($B$1,数据整理1!$D$20:$R$26,$K$2,0)*$B127</f>
        <v>123</v>
      </c>
      <c r="AP127">
        <f>VLOOKUP($B$1,数据整理1!$D$20:$R$26,$L$2,0)*$B127</f>
        <v>123</v>
      </c>
      <c r="AQ127">
        <f>VLOOKUP($B$1,数据整理1!$D$20:$R$26,$M$2,0)*$B127</f>
        <v>123</v>
      </c>
      <c r="AR127">
        <f>VLOOKUP($B$1,数据整理1!$D$20:$R$26,$N$2,0)*$B127</f>
        <v>4920</v>
      </c>
      <c r="AS127">
        <f>VLOOKUP($B$1,数据整理1!$D$20:$R$26,$O$2,0)*$B127</f>
        <v>0</v>
      </c>
      <c r="AT127">
        <f>VLOOKUP($B$1,数据整理1!$D$20:$R$26,$P$2,0)*$B127</f>
        <v>581.79000000000008</v>
      </c>
      <c r="AU127">
        <f>VLOOKUP($B$1,数据整理1!$D$20:$R$26,$Q$2,0)*$B127</f>
        <v>581.79000000000008</v>
      </c>
    </row>
    <row r="128" spans="2:47" x14ac:dyDescent="0.2">
      <c r="B128">
        <v>124</v>
      </c>
      <c r="D128">
        <f>VLOOKUP($B$1,数据整理1!$D$4:$R$10,$D$2,0)*$B128</f>
        <v>52204</v>
      </c>
      <c r="E128">
        <f>VLOOKUP($B$1,数据整理1!$D$4:$R$10,$E$2,0)*$B128</f>
        <v>14384</v>
      </c>
      <c r="F128">
        <f>VLOOKUP($B$1,数据整理1!$D$4:$R$10,$F$2,0)*$B128</f>
        <v>7812</v>
      </c>
      <c r="G128">
        <f>VLOOKUP($B$1,数据整理1!$D$4:$R$10,$G$2,0)*$B128</f>
        <v>5208</v>
      </c>
      <c r="H128">
        <f>VLOOKUP($B$1,数据整理1!$D$4:$R$10,$H$2,0)*$B128</f>
        <v>124</v>
      </c>
      <c r="I128">
        <f>VLOOKUP($B$1,数据整理1!$D$4:$R$10,$I$2,0)*$B128</f>
        <v>124</v>
      </c>
      <c r="J128">
        <f>VLOOKUP($B$1,数据整理1!$D$4:$R$10,$J$2,0)*$B128</f>
        <v>124</v>
      </c>
      <c r="K128">
        <f>VLOOKUP($B$1,数据整理1!$D$4:$R$10,$K$2,0)*$B128</f>
        <v>124</v>
      </c>
      <c r="L128">
        <f>VLOOKUP($B$1,数据整理1!$D$4:$R$10,$L$2,0)*$B128</f>
        <v>124</v>
      </c>
      <c r="M128">
        <f>VLOOKUP($B$1,数据整理1!$D$4:$R$10,$M$2,0)*$B128</f>
        <v>124</v>
      </c>
      <c r="N128">
        <f>VLOOKUP($B$1,数据整理1!$D$4:$R$10,$N$2,0)*$B128</f>
        <v>12400</v>
      </c>
      <c r="O128">
        <f>VLOOKUP($B$1,数据整理1!$D$4:$R$10,$O$2,0)*$B128</f>
        <v>0</v>
      </c>
      <c r="P128">
        <f>VLOOKUP($B$1,数据整理1!$D$4:$R$10,$P$2,0)*$B128</f>
        <v>586.5200000000001</v>
      </c>
      <c r="Q128">
        <f>VLOOKUP($B$1,数据整理1!$D$4:$R$10,$Q$2,0)*$B128</f>
        <v>586.5200000000001</v>
      </c>
      <c r="S128">
        <f>VLOOKUP($B$1,数据整理1!$D$12:$R$18,$D$2,0)*$B128</f>
        <v>46872</v>
      </c>
      <c r="T128">
        <f>VLOOKUP($B$1,数据整理1!$D$12:$R$18,$E$2,0)*$B128</f>
        <v>15004</v>
      </c>
      <c r="U128">
        <f>VLOOKUP($B$1,数据整理1!$D$12:$R$18,$F$2,0)*$B128</f>
        <v>6200</v>
      </c>
      <c r="V128">
        <f>VLOOKUP($B$1,数据整理1!$D$12:$R$18,$G$2,0)*$B128</f>
        <v>4216</v>
      </c>
      <c r="W128">
        <f>VLOOKUP($B$1,数据整理1!$D$12:$R$18,$H$2,0)*$B128</f>
        <v>124</v>
      </c>
      <c r="X128">
        <f>VLOOKUP($B$1,数据整理1!$D$12:$R$18,$I$2,0)*$B128</f>
        <v>124</v>
      </c>
      <c r="Y128">
        <f>VLOOKUP($B$1,数据整理1!$D$12:$R$18,$J$2,0)*$B128</f>
        <v>124</v>
      </c>
      <c r="Z128">
        <f>VLOOKUP($B$1,数据整理1!$D$12:$R$18,$K$2,0)*$B128</f>
        <v>124</v>
      </c>
      <c r="AA128">
        <f>VLOOKUP($B$1,数据整理1!$D$12:$R$18,$L$2,0)*$B128</f>
        <v>124</v>
      </c>
      <c r="AB128">
        <f>VLOOKUP($B$1,数据整理1!$D$12:$R$18,$M$2,0)*$B128</f>
        <v>124</v>
      </c>
      <c r="AC128">
        <f>VLOOKUP($B$1,数据整理1!$D$12:$R$18,$N$2,0)*$B128</f>
        <v>9920</v>
      </c>
      <c r="AD128">
        <f>VLOOKUP($B$1,数据整理1!$D$12:$R$18,$O$2,0)*$B128</f>
        <v>0</v>
      </c>
      <c r="AE128">
        <f>VLOOKUP($B$1,数据整理1!$D$12:$R$18,$P$2,0)*$B128</f>
        <v>586.5200000000001</v>
      </c>
      <c r="AF128">
        <f>VLOOKUP($B$1,数据整理1!$D$12:$R$18,$Q$2,0)*$B128</f>
        <v>586.5200000000001</v>
      </c>
      <c r="AH128">
        <f>VLOOKUP($B$1,数据整理1!$D$20:$R$26,$D$2,0)*$B128</f>
        <v>41713.599999999999</v>
      </c>
      <c r="AI128">
        <f>VLOOKUP($B$1,数据整理1!$D$20:$R$26,$E$2,0)*$B128</f>
        <v>15903</v>
      </c>
      <c r="AJ128">
        <f>VLOOKUP($B$1,数据整理1!$D$20:$R$26,$F$2,0)*$B128</f>
        <v>3780.7599999999998</v>
      </c>
      <c r="AK128">
        <f>VLOOKUP($B$1,数据整理1!$D$20:$R$26,$G$2,0)*$B128</f>
        <v>5606.04</v>
      </c>
      <c r="AL128">
        <f>VLOOKUP($B$1,数据整理1!$D$20:$R$26,$H$2,0)*$B128</f>
        <v>124</v>
      </c>
      <c r="AM128">
        <f>VLOOKUP($B$1,数据整理1!$D$20:$R$26,$I$2,0)*$B128</f>
        <v>124</v>
      </c>
      <c r="AN128">
        <f>VLOOKUP($B$1,数据整理1!$D$20:$R$26,$J$2,0)*$B128</f>
        <v>124</v>
      </c>
      <c r="AO128">
        <f>VLOOKUP($B$1,数据整理1!$D$20:$R$26,$K$2,0)*$B128</f>
        <v>124</v>
      </c>
      <c r="AP128">
        <f>VLOOKUP($B$1,数据整理1!$D$20:$R$26,$L$2,0)*$B128</f>
        <v>124</v>
      </c>
      <c r="AQ128">
        <f>VLOOKUP($B$1,数据整理1!$D$20:$R$26,$M$2,0)*$B128</f>
        <v>124</v>
      </c>
      <c r="AR128">
        <f>VLOOKUP($B$1,数据整理1!$D$20:$R$26,$N$2,0)*$B128</f>
        <v>4960</v>
      </c>
      <c r="AS128">
        <f>VLOOKUP($B$1,数据整理1!$D$20:$R$26,$O$2,0)*$B128</f>
        <v>0</v>
      </c>
      <c r="AT128">
        <f>VLOOKUP($B$1,数据整理1!$D$20:$R$26,$P$2,0)*$B128</f>
        <v>586.5200000000001</v>
      </c>
      <c r="AU128">
        <f>VLOOKUP($B$1,数据整理1!$D$20:$R$26,$Q$2,0)*$B128</f>
        <v>586.5200000000001</v>
      </c>
    </row>
    <row r="129" spans="2:47" x14ac:dyDescent="0.2">
      <c r="B129">
        <v>125</v>
      </c>
      <c r="D129">
        <f>VLOOKUP($B$1,数据整理1!$D$4:$R$10,$D$2,0)*$B129</f>
        <v>52625</v>
      </c>
      <c r="E129">
        <f>VLOOKUP($B$1,数据整理1!$D$4:$R$10,$E$2,0)*$B129</f>
        <v>14500</v>
      </c>
      <c r="F129">
        <f>VLOOKUP($B$1,数据整理1!$D$4:$R$10,$F$2,0)*$B129</f>
        <v>7875</v>
      </c>
      <c r="G129">
        <f>VLOOKUP($B$1,数据整理1!$D$4:$R$10,$G$2,0)*$B129</f>
        <v>5250</v>
      </c>
      <c r="H129">
        <f>VLOOKUP($B$1,数据整理1!$D$4:$R$10,$H$2,0)*$B129</f>
        <v>125</v>
      </c>
      <c r="I129">
        <f>VLOOKUP($B$1,数据整理1!$D$4:$R$10,$I$2,0)*$B129</f>
        <v>125</v>
      </c>
      <c r="J129">
        <f>VLOOKUP($B$1,数据整理1!$D$4:$R$10,$J$2,0)*$B129</f>
        <v>125</v>
      </c>
      <c r="K129">
        <f>VLOOKUP($B$1,数据整理1!$D$4:$R$10,$K$2,0)*$B129</f>
        <v>125</v>
      </c>
      <c r="L129">
        <f>VLOOKUP($B$1,数据整理1!$D$4:$R$10,$L$2,0)*$B129</f>
        <v>125</v>
      </c>
      <c r="M129">
        <f>VLOOKUP($B$1,数据整理1!$D$4:$R$10,$M$2,0)*$B129</f>
        <v>125</v>
      </c>
      <c r="N129">
        <f>VLOOKUP($B$1,数据整理1!$D$4:$R$10,$N$2,0)*$B129</f>
        <v>12500</v>
      </c>
      <c r="O129">
        <f>VLOOKUP($B$1,数据整理1!$D$4:$R$10,$O$2,0)*$B129</f>
        <v>0</v>
      </c>
      <c r="P129">
        <f>VLOOKUP($B$1,数据整理1!$D$4:$R$10,$P$2,0)*$B129</f>
        <v>591.25</v>
      </c>
      <c r="Q129">
        <f>VLOOKUP($B$1,数据整理1!$D$4:$R$10,$Q$2,0)*$B129</f>
        <v>591.25</v>
      </c>
      <c r="S129">
        <f>VLOOKUP($B$1,数据整理1!$D$12:$R$18,$D$2,0)*$B129</f>
        <v>47250</v>
      </c>
      <c r="T129">
        <f>VLOOKUP($B$1,数据整理1!$D$12:$R$18,$E$2,0)*$B129</f>
        <v>15125</v>
      </c>
      <c r="U129">
        <f>VLOOKUP($B$1,数据整理1!$D$12:$R$18,$F$2,0)*$B129</f>
        <v>6250</v>
      </c>
      <c r="V129">
        <f>VLOOKUP($B$1,数据整理1!$D$12:$R$18,$G$2,0)*$B129</f>
        <v>4250</v>
      </c>
      <c r="W129">
        <f>VLOOKUP($B$1,数据整理1!$D$12:$R$18,$H$2,0)*$B129</f>
        <v>125</v>
      </c>
      <c r="X129">
        <f>VLOOKUP($B$1,数据整理1!$D$12:$R$18,$I$2,0)*$B129</f>
        <v>125</v>
      </c>
      <c r="Y129">
        <f>VLOOKUP($B$1,数据整理1!$D$12:$R$18,$J$2,0)*$B129</f>
        <v>125</v>
      </c>
      <c r="Z129">
        <f>VLOOKUP($B$1,数据整理1!$D$12:$R$18,$K$2,0)*$B129</f>
        <v>125</v>
      </c>
      <c r="AA129">
        <f>VLOOKUP($B$1,数据整理1!$D$12:$R$18,$L$2,0)*$B129</f>
        <v>125</v>
      </c>
      <c r="AB129">
        <f>VLOOKUP($B$1,数据整理1!$D$12:$R$18,$M$2,0)*$B129</f>
        <v>125</v>
      </c>
      <c r="AC129">
        <f>VLOOKUP($B$1,数据整理1!$D$12:$R$18,$N$2,0)*$B129</f>
        <v>10000</v>
      </c>
      <c r="AD129">
        <f>VLOOKUP($B$1,数据整理1!$D$12:$R$18,$O$2,0)*$B129</f>
        <v>0</v>
      </c>
      <c r="AE129">
        <f>VLOOKUP($B$1,数据整理1!$D$12:$R$18,$P$2,0)*$B129</f>
        <v>591.25</v>
      </c>
      <c r="AF129">
        <f>VLOOKUP($B$1,数据整理1!$D$12:$R$18,$Q$2,0)*$B129</f>
        <v>591.25</v>
      </c>
      <c r="AH129">
        <f>VLOOKUP($B$1,数据整理1!$D$20:$R$26,$D$2,0)*$B129</f>
        <v>42050</v>
      </c>
      <c r="AI129">
        <f>VLOOKUP($B$1,数据整理1!$D$20:$R$26,$E$2,0)*$B129</f>
        <v>16031.25</v>
      </c>
      <c r="AJ129">
        <f>VLOOKUP($B$1,数据整理1!$D$20:$R$26,$F$2,0)*$B129</f>
        <v>3811.25</v>
      </c>
      <c r="AK129">
        <f>VLOOKUP($B$1,数据整理1!$D$20:$R$26,$G$2,0)*$B129</f>
        <v>5651.25</v>
      </c>
      <c r="AL129">
        <f>VLOOKUP($B$1,数据整理1!$D$20:$R$26,$H$2,0)*$B129</f>
        <v>125</v>
      </c>
      <c r="AM129">
        <f>VLOOKUP($B$1,数据整理1!$D$20:$R$26,$I$2,0)*$B129</f>
        <v>125</v>
      </c>
      <c r="AN129">
        <f>VLOOKUP($B$1,数据整理1!$D$20:$R$26,$J$2,0)*$B129</f>
        <v>125</v>
      </c>
      <c r="AO129">
        <f>VLOOKUP($B$1,数据整理1!$D$20:$R$26,$K$2,0)*$B129</f>
        <v>125</v>
      </c>
      <c r="AP129">
        <f>VLOOKUP($B$1,数据整理1!$D$20:$R$26,$L$2,0)*$B129</f>
        <v>125</v>
      </c>
      <c r="AQ129">
        <f>VLOOKUP($B$1,数据整理1!$D$20:$R$26,$M$2,0)*$B129</f>
        <v>125</v>
      </c>
      <c r="AR129">
        <f>VLOOKUP($B$1,数据整理1!$D$20:$R$26,$N$2,0)*$B129</f>
        <v>5000</v>
      </c>
      <c r="AS129">
        <f>VLOOKUP($B$1,数据整理1!$D$20:$R$26,$O$2,0)*$B129</f>
        <v>0</v>
      </c>
      <c r="AT129">
        <f>VLOOKUP($B$1,数据整理1!$D$20:$R$26,$P$2,0)*$B129</f>
        <v>591.25</v>
      </c>
      <c r="AU129">
        <f>VLOOKUP($B$1,数据整理1!$D$20:$R$26,$Q$2,0)*$B129</f>
        <v>591.25</v>
      </c>
    </row>
    <row r="130" spans="2:47" x14ac:dyDescent="0.2">
      <c r="B130">
        <v>126</v>
      </c>
      <c r="D130">
        <f>VLOOKUP($B$1,数据整理1!$D$4:$R$10,$D$2,0)*$B130</f>
        <v>53046</v>
      </c>
      <c r="E130">
        <f>VLOOKUP($B$1,数据整理1!$D$4:$R$10,$E$2,0)*$B130</f>
        <v>14616</v>
      </c>
      <c r="F130">
        <f>VLOOKUP($B$1,数据整理1!$D$4:$R$10,$F$2,0)*$B130</f>
        <v>7938</v>
      </c>
      <c r="G130">
        <f>VLOOKUP($B$1,数据整理1!$D$4:$R$10,$G$2,0)*$B130</f>
        <v>5292</v>
      </c>
      <c r="H130">
        <f>VLOOKUP($B$1,数据整理1!$D$4:$R$10,$H$2,0)*$B130</f>
        <v>126</v>
      </c>
      <c r="I130">
        <f>VLOOKUP($B$1,数据整理1!$D$4:$R$10,$I$2,0)*$B130</f>
        <v>126</v>
      </c>
      <c r="J130">
        <f>VLOOKUP($B$1,数据整理1!$D$4:$R$10,$J$2,0)*$B130</f>
        <v>126</v>
      </c>
      <c r="K130">
        <f>VLOOKUP($B$1,数据整理1!$D$4:$R$10,$K$2,0)*$B130</f>
        <v>126</v>
      </c>
      <c r="L130">
        <f>VLOOKUP($B$1,数据整理1!$D$4:$R$10,$L$2,0)*$B130</f>
        <v>126</v>
      </c>
      <c r="M130">
        <f>VLOOKUP($B$1,数据整理1!$D$4:$R$10,$M$2,0)*$B130</f>
        <v>126</v>
      </c>
      <c r="N130">
        <f>VLOOKUP($B$1,数据整理1!$D$4:$R$10,$N$2,0)*$B130</f>
        <v>12600</v>
      </c>
      <c r="O130">
        <f>VLOOKUP($B$1,数据整理1!$D$4:$R$10,$O$2,0)*$B130</f>
        <v>0</v>
      </c>
      <c r="P130">
        <f>VLOOKUP($B$1,数据整理1!$D$4:$R$10,$P$2,0)*$B130</f>
        <v>595.98</v>
      </c>
      <c r="Q130">
        <f>VLOOKUP($B$1,数据整理1!$D$4:$R$10,$Q$2,0)*$B130</f>
        <v>595.98</v>
      </c>
      <c r="S130">
        <f>VLOOKUP($B$1,数据整理1!$D$12:$R$18,$D$2,0)*$B130</f>
        <v>47628</v>
      </c>
      <c r="T130">
        <f>VLOOKUP($B$1,数据整理1!$D$12:$R$18,$E$2,0)*$B130</f>
        <v>15246</v>
      </c>
      <c r="U130">
        <f>VLOOKUP($B$1,数据整理1!$D$12:$R$18,$F$2,0)*$B130</f>
        <v>6300</v>
      </c>
      <c r="V130">
        <f>VLOOKUP($B$1,数据整理1!$D$12:$R$18,$G$2,0)*$B130</f>
        <v>4284</v>
      </c>
      <c r="W130">
        <f>VLOOKUP($B$1,数据整理1!$D$12:$R$18,$H$2,0)*$B130</f>
        <v>126</v>
      </c>
      <c r="X130">
        <f>VLOOKUP($B$1,数据整理1!$D$12:$R$18,$I$2,0)*$B130</f>
        <v>126</v>
      </c>
      <c r="Y130">
        <f>VLOOKUP($B$1,数据整理1!$D$12:$R$18,$J$2,0)*$B130</f>
        <v>126</v>
      </c>
      <c r="Z130">
        <f>VLOOKUP($B$1,数据整理1!$D$12:$R$18,$K$2,0)*$B130</f>
        <v>126</v>
      </c>
      <c r="AA130">
        <f>VLOOKUP($B$1,数据整理1!$D$12:$R$18,$L$2,0)*$B130</f>
        <v>126</v>
      </c>
      <c r="AB130">
        <f>VLOOKUP($B$1,数据整理1!$D$12:$R$18,$M$2,0)*$B130</f>
        <v>126</v>
      </c>
      <c r="AC130">
        <f>VLOOKUP($B$1,数据整理1!$D$12:$R$18,$N$2,0)*$B130</f>
        <v>10080</v>
      </c>
      <c r="AD130">
        <f>VLOOKUP($B$1,数据整理1!$D$12:$R$18,$O$2,0)*$B130</f>
        <v>0</v>
      </c>
      <c r="AE130">
        <f>VLOOKUP($B$1,数据整理1!$D$12:$R$18,$P$2,0)*$B130</f>
        <v>595.98</v>
      </c>
      <c r="AF130">
        <f>VLOOKUP($B$1,数据整理1!$D$12:$R$18,$Q$2,0)*$B130</f>
        <v>595.98</v>
      </c>
      <c r="AH130">
        <f>VLOOKUP($B$1,数据整理1!$D$20:$R$26,$D$2,0)*$B130</f>
        <v>42386.399999999994</v>
      </c>
      <c r="AI130">
        <f>VLOOKUP($B$1,数据整理1!$D$20:$R$26,$E$2,0)*$B130</f>
        <v>16159.5</v>
      </c>
      <c r="AJ130">
        <f>VLOOKUP($B$1,数据整理1!$D$20:$R$26,$F$2,0)*$B130</f>
        <v>3841.74</v>
      </c>
      <c r="AK130">
        <f>VLOOKUP($B$1,数据整理1!$D$20:$R$26,$G$2,0)*$B130</f>
        <v>5696.46</v>
      </c>
      <c r="AL130">
        <f>VLOOKUP($B$1,数据整理1!$D$20:$R$26,$H$2,0)*$B130</f>
        <v>126</v>
      </c>
      <c r="AM130">
        <f>VLOOKUP($B$1,数据整理1!$D$20:$R$26,$I$2,0)*$B130</f>
        <v>126</v>
      </c>
      <c r="AN130">
        <f>VLOOKUP($B$1,数据整理1!$D$20:$R$26,$J$2,0)*$B130</f>
        <v>126</v>
      </c>
      <c r="AO130">
        <f>VLOOKUP($B$1,数据整理1!$D$20:$R$26,$K$2,0)*$B130</f>
        <v>126</v>
      </c>
      <c r="AP130">
        <f>VLOOKUP($B$1,数据整理1!$D$20:$R$26,$L$2,0)*$B130</f>
        <v>126</v>
      </c>
      <c r="AQ130">
        <f>VLOOKUP($B$1,数据整理1!$D$20:$R$26,$M$2,0)*$B130</f>
        <v>126</v>
      </c>
      <c r="AR130">
        <f>VLOOKUP($B$1,数据整理1!$D$20:$R$26,$N$2,0)*$B130</f>
        <v>5040</v>
      </c>
      <c r="AS130">
        <f>VLOOKUP($B$1,数据整理1!$D$20:$R$26,$O$2,0)*$B130</f>
        <v>0</v>
      </c>
      <c r="AT130">
        <f>VLOOKUP($B$1,数据整理1!$D$20:$R$26,$P$2,0)*$B130</f>
        <v>595.98</v>
      </c>
      <c r="AU130">
        <f>VLOOKUP($B$1,数据整理1!$D$20:$R$26,$Q$2,0)*$B130</f>
        <v>595.98</v>
      </c>
    </row>
    <row r="131" spans="2:47" x14ac:dyDescent="0.2">
      <c r="B131">
        <v>127</v>
      </c>
      <c r="D131">
        <f>VLOOKUP($B$1,数据整理1!$D$4:$R$10,$D$2,0)*$B131</f>
        <v>53467</v>
      </c>
      <c r="E131">
        <f>VLOOKUP($B$1,数据整理1!$D$4:$R$10,$E$2,0)*$B131</f>
        <v>14732</v>
      </c>
      <c r="F131">
        <f>VLOOKUP($B$1,数据整理1!$D$4:$R$10,$F$2,0)*$B131</f>
        <v>8001</v>
      </c>
      <c r="G131">
        <f>VLOOKUP($B$1,数据整理1!$D$4:$R$10,$G$2,0)*$B131</f>
        <v>5334</v>
      </c>
      <c r="H131">
        <f>VLOOKUP($B$1,数据整理1!$D$4:$R$10,$H$2,0)*$B131</f>
        <v>127</v>
      </c>
      <c r="I131">
        <f>VLOOKUP($B$1,数据整理1!$D$4:$R$10,$I$2,0)*$B131</f>
        <v>127</v>
      </c>
      <c r="J131">
        <f>VLOOKUP($B$1,数据整理1!$D$4:$R$10,$J$2,0)*$B131</f>
        <v>127</v>
      </c>
      <c r="K131">
        <f>VLOOKUP($B$1,数据整理1!$D$4:$R$10,$K$2,0)*$B131</f>
        <v>127</v>
      </c>
      <c r="L131">
        <f>VLOOKUP($B$1,数据整理1!$D$4:$R$10,$L$2,0)*$B131</f>
        <v>127</v>
      </c>
      <c r="M131">
        <f>VLOOKUP($B$1,数据整理1!$D$4:$R$10,$M$2,0)*$B131</f>
        <v>127</v>
      </c>
      <c r="N131">
        <f>VLOOKUP($B$1,数据整理1!$D$4:$R$10,$N$2,0)*$B131</f>
        <v>12700</v>
      </c>
      <c r="O131">
        <f>VLOOKUP($B$1,数据整理1!$D$4:$R$10,$O$2,0)*$B131</f>
        <v>0</v>
      </c>
      <c r="P131">
        <f>VLOOKUP($B$1,数据整理1!$D$4:$R$10,$P$2,0)*$B131</f>
        <v>600.71</v>
      </c>
      <c r="Q131">
        <f>VLOOKUP($B$1,数据整理1!$D$4:$R$10,$Q$2,0)*$B131</f>
        <v>600.71</v>
      </c>
      <c r="S131">
        <f>VLOOKUP($B$1,数据整理1!$D$12:$R$18,$D$2,0)*$B131</f>
        <v>48006</v>
      </c>
      <c r="T131">
        <f>VLOOKUP($B$1,数据整理1!$D$12:$R$18,$E$2,0)*$B131</f>
        <v>15367</v>
      </c>
      <c r="U131">
        <f>VLOOKUP($B$1,数据整理1!$D$12:$R$18,$F$2,0)*$B131</f>
        <v>6350</v>
      </c>
      <c r="V131">
        <f>VLOOKUP($B$1,数据整理1!$D$12:$R$18,$G$2,0)*$B131</f>
        <v>4318</v>
      </c>
      <c r="W131">
        <f>VLOOKUP($B$1,数据整理1!$D$12:$R$18,$H$2,0)*$B131</f>
        <v>127</v>
      </c>
      <c r="X131">
        <f>VLOOKUP($B$1,数据整理1!$D$12:$R$18,$I$2,0)*$B131</f>
        <v>127</v>
      </c>
      <c r="Y131">
        <f>VLOOKUP($B$1,数据整理1!$D$12:$R$18,$J$2,0)*$B131</f>
        <v>127</v>
      </c>
      <c r="Z131">
        <f>VLOOKUP($B$1,数据整理1!$D$12:$R$18,$K$2,0)*$B131</f>
        <v>127</v>
      </c>
      <c r="AA131">
        <f>VLOOKUP($B$1,数据整理1!$D$12:$R$18,$L$2,0)*$B131</f>
        <v>127</v>
      </c>
      <c r="AB131">
        <f>VLOOKUP($B$1,数据整理1!$D$12:$R$18,$M$2,0)*$B131</f>
        <v>127</v>
      </c>
      <c r="AC131">
        <f>VLOOKUP($B$1,数据整理1!$D$12:$R$18,$N$2,0)*$B131</f>
        <v>10160</v>
      </c>
      <c r="AD131">
        <f>VLOOKUP($B$1,数据整理1!$D$12:$R$18,$O$2,0)*$B131</f>
        <v>0</v>
      </c>
      <c r="AE131">
        <f>VLOOKUP($B$1,数据整理1!$D$12:$R$18,$P$2,0)*$B131</f>
        <v>600.71</v>
      </c>
      <c r="AF131">
        <f>VLOOKUP($B$1,数据整理1!$D$12:$R$18,$Q$2,0)*$B131</f>
        <v>600.71</v>
      </c>
      <c r="AH131">
        <f>VLOOKUP($B$1,数据整理1!$D$20:$R$26,$D$2,0)*$B131</f>
        <v>42722.799999999996</v>
      </c>
      <c r="AI131">
        <f>VLOOKUP($B$1,数据整理1!$D$20:$R$26,$E$2,0)*$B131</f>
        <v>16287.75</v>
      </c>
      <c r="AJ131">
        <f>VLOOKUP($B$1,数据整理1!$D$20:$R$26,$F$2,0)*$B131</f>
        <v>3872.23</v>
      </c>
      <c r="AK131">
        <f>VLOOKUP($B$1,数据整理1!$D$20:$R$26,$G$2,0)*$B131</f>
        <v>5741.67</v>
      </c>
      <c r="AL131">
        <f>VLOOKUP($B$1,数据整理1!$D$20:$R$26,$H$2,0)*$B131</f>
        <v>127</v>
      </c>
      <c r="AM131">
        <f>VLOOKUP($B$1,数据整理1!$D$20:$R$26,$I$2,0)*$B131</f>
        <v>127</v>
      </c>
      <c r="AN131">
        <f>VLOOKUP($B$1,数据整理1!$D$20:$R$26,$J$2,0)*$B131</f>
        <v>127</v>
      </c>
      <c r="AO131">
        <f>VLOOKUP($B$1,数据整理1!$D$20:$R$26,$K$2,0)*$B131</f>
        <v>127</v>
      </c>
      <c r="AP131">
        <f>VLOOKUP($B$1,数据整理1!$D$20:$R$26,$L$2,0)*$B131</f>
        <v>127</v>
      </c>
      <c r="AQ131">
        <f>VLOOKUP($B$1,数据整理1!$D$20:$R$26,$M$2,0)*$B131</f>
        <v>127</v>
      </c>
      <c r="AR131">
        <f>VLOOKUP($B$1,数据整理1!$D$20:$R$26,$N$2,0)*$B131</f>
        <v>5080</v>
      </c>
      <c r="AS131">
        <f>VLOOKUP($B$1,数据整理1!$D$20:$R$26,$O$2,0)*$B131</f>
        <v>0</v>
      </c>
      <c r="AT131">
        <f>VLOOKUP($B$1,数据整理1!$D$20:$R$26,$P$2,0)*$B131</f>
        <v>600.71</v>
      </c>
      <c r="AU131">
        <f>VLOOKUP($B$1,数据整理1!$D$20:$R$26,$Q$2,0)*$B131</f>
        <v>600.71</v>
      </c>
    </row>
    <row r="132" spans="2:47" x14ac:dyDescent="0.2">
      <c r="B132">
        <v>128</v>
      </c>
      <c r="D132">
        <f>VLOOKUP($B$1,数据整理1!$D$4:$R$10,$D$2,0)*$B132</f>
        <v>53888</v>
      </c>
      <c r="E132">
        <f>VLOOKUP($B$1,数据整理1!$D$4:$R$10,$E$2,0)*$B132</f>
        <v>14848</v>
      </c>
      <c r="F132">
        <f>VLOOKUP($B$1,数据整理1!$D$4:$R$10,$F$2,0)*$B132</f>
        <v>8064</v>
      </c>
      <c r="G132">
        <f>VLOOKUP($B$1,数据整理1!$D$4:$R$10,$G$2,0)*$B132</f>
        <v>5376</v>
      </c>
      <c r="H132">
        <f>VLOOKUP($B$1,数据整理1!$D$4:$R$10,$H$2,0)*$B132</f>
        <v>128</v>
      </c>
      <c r="I132">
        <f>VLOOKUP($B$1,数据整理1!$D$4:$R$10,$I$2,0)*$B132</f>
        <v>128</v>
      </c>
      <c r="J132">
        <f>VLOOKUP($B$1,数据整理1!$D$4:$R$10,$J$2,0)*$B132</f>
        <v>128</v>
      </c>
      <c r="K132">
        <f>VLOOKUP($B$1,数据整理1!$D$4:$R$10,$K$2,0)*$B132</f>
        <v>128</v>
      </c>
      <c r="L132">
        <f>VLOOKUP($B$1,数据整理1!$D$4:$R$10,$L$2,0)*$B132</f>
        <v>128</v>
      </c>
      <c r="M132">
        <f>VLOOKUP($B$1,数据整理1!$D$4:$R$10,$M$2,0)*$B132</f>
        <v>128</v>
      </c>
      <c r="N132">
        <f>VLOOKUP($B$1,数据整理1!$D$4:$R$10,$N$2,0)*$B132</f>
        <v>12800</v>
      </c>
      <c r="O132">
        <f>VLOOKUP($B$1,数据整理1!$D$4:$R$10,$O$2,0)*$B132</f>
        <v>0</v>
      </c>
      <c r="P132">
        <f>VLOOKUP($B$1,数据整理1!$D$4:$R$10,$P$2,0)*$B132</f>
        <v>605.44000000000005</v>
      </c>
      <c r="Q132">
        <f>VLOOKUP($B$1,数据整理1!$D$4:$R$10,$Q$2,0)*$B132</f>
        <v>605.44000000000005</v>
      </c>
      <c r="S132">
        <f>VLOOKUP($B$1,数据整理1!$D$12:$R$18,$D$2,0)*$B132</f>
        <v>48384</v>
      </c>
      <c r="T132">
        <f>VLOOKUP($B$1,数据整理1!$D$12:$R$18,$E$2,0)*$B132</f>
        <v>15488</v>
      </c>
      <c r="U132">
        <f>VLOOKUP($B$1,数据整理1!$D$12:$R$18,$F$2,0)*$B132</f>
        <v>6400</v>
      </c>
      <c r="V132">
        <f>VLOOKUP($B$1,数据整理1!$D$12:$R$18,$G$2,0)*$B132</f>
        <v>4352</v>
      </c>
      <c r="W132">
        <f>VLOOKUP($B$1,数据整理1!$D$12:$R$18,$H$2,0)*$B132</f>
        <v>128</v>
      </c>
      <c r="X132">
        <f>VLOOKUP($B$1,数据整理1!$D$12:$R$18,$I$2,0)*$B132</f>
        <v>128</v>
      </c>
      <c r="Y132">
        <f>VLOOKUP($B$1,数据整理1!$D$12:$R$18,$J$2,0)*$B132</f>
        <v>128</v>
      </c>
      <c r="Z132">
        <f>VLOOKUP($B$1,数据整理1!$D$12:$R$18,$K$2,0)*$B132</f>
        <v>128</v>
      </c>
      <c r="AA132">
        <f>VLOOKUP($B$1,数据整理1!$D$12:$R$18,$L$2,0)*$B132</f>
        <v>128</v>
      </c>
      <c r="AB132">
        <f>VLOOKUP($B$1,数据整理1!$D$12:$R$18,$M$2,0)*$B132</f>
        <v>128</v>
      </c>
      <c r="AC132">
        <f>VLOOKUP($B$1,数据整理1!$D$12:$R$18,$N$2,0)*$B132</f>
        <v>10240</v>
      </c>
      <c r="AD132">
        <f>VLOOKUP($B$1,数据整理1!$D$12:$R$18,$O$2,0)*$B132</f>
        <v>0</v>
      </c>
      <c r="AE132">
        <f>VLOOKUP($B$1,数据整理1!$D$12:$R$18,$P$2,0)*$B132</f>
        <v>605.44000000000005</v>
      </c>
      <c r="AF132">
        <f>VLOOKUP($B$1,数据整理1!$D$12:$R$18,$Q$2,0)*$B132</f>
        <v>605.44000000000005</v>
      </c>
      <c r="AH132">
        <f>VLOOKUP($B$1,数据整理1!$D$20:$R$26,$D$2,0)*$B132</f>
        <v>43059.199999999997</v>
      </c>
      <c r="AI132">
        <f>VLOOKUP($B$1,数据整理1!$D$20:$R$26,$E$2,0)*$B132</f>
        <v>16416</v>
      </c>
      <c r="AJ132">
        <f>VLOOKUP($B$1,数据整理1!$D$20:$R$26,$F$2,0)*$B132</f>
        <v>3902.72</v>
      </c>
      <c r="AK132">
        <f>VLOOKUP($B$1,数据整理1!$D$20:$R$26,$G$2,0)*$B132</f>
        <v>5786.88</v>
      </c>
      <c r="AL132">
        <f>VLOOKUP($B$1,数据整理1!$D$20:$R$26,$H$2,0)*$B132</f>
        <v>128</v>
      </c>
      <c r="AM132">
        <f>VLOOKUP($B$1,数据整理1!$D$20:$R$26,$I$2,0)*$B132</f>
        <v>128</v>
      </c>
      <c r="AN132">
        <f>VLOOKUP($B$1,数据整理1!$D$20:$R$26,$J$2,0)*$B132</f>
        <v>128</v>
      </c>
      <c r="AO132">
        <f>VLOOKUP($B$1,数据整理1!$D$20:$R$26,$K$2,0)*$B132</f>
        <v>128</v>
      </c>
      <c r="AP132">
        <f>VLOOKUP($B$1,数据整理1!$D$20:$R$26,$L$2,0)*$B132</f>
        <v>128</v>
      </c>
      <c r="AQ132">
        <f>VLOOKUP($B$1,数据整理1!$D$20:$R$26,$M$2,0)*$B132</f>
        <v>128</v>
      </c>
      <c r="AR132">
        <f>VLOOKUP($B$1,数据整理1!$D$20:$R$26,$N$2,0)*$B132</f>
        <v>5120</v>
      </c>
      <c r="AS132">
        <f>VLOOKUP($B$1,数据整理1!$D$20:$R$26,$O$2,0)*$B132</f>
        <v>0</v>
      </c>
      <c r="AT132">
        <f>VLOOKUP($B$1,数据整理1!$D$20:$R$26,$P$2,0)*$B132</f>
        <v>605.44000000000005</v>
      </c>
      <c r="AU132">
        <f>VLOOKUP($B$1,数据整理1!$D$20:$R$26,$Q$2,0)*$B132</f>
        <v>605.44000000000005</v>
      </c>
    </row>
    <row r="133" spans="2:47" x14ac:dyDescent="0.2">
      <c r="B133">
        <v>129</v>
      </c>
      <c r="D133">
        <f>VLOOKUP($B$1,数据整理1!$D$4:$R$10,$D$2,0)*$B133</f>
        <v>54309</v>
      </c>
      <c r="E133">
        <f>VLOOKUP($B$1,数据整理1!$D$4:$R$10,$E$2,0)*$B133</f>
        <v>14964</v>
      </c>
      <c r="F133">
        <f>VLOOKUP($B$1,数据整理1!$D$4:$R$10,$F$2,0)*$B133</f>
        <v>8127</v>
      </c>
      <c r="G133">
        <f>VLOOKUP($B$1,数据整理1!$D$4:$R$10,$G$2,0)*$B133</f>
        <v>5418</v>
      </c>
      <c r="H133">
        <f>VLOOKUP($B$1,数据整理1!$D$4:$R$10,$H$2,0)*$B133</f>
        <v>129</v>
      </c>
      <c r="I133">
        <f>VLOOKUP($B$1,数据整理1!$D$4:$R$10,$I$2,0)*$B133</f>
        <v>129</v>
      </c>
      <c r="J133">
        <f>VLOOKUP($B$1,数据整理1!$D$4:$R$10,$J$2,0)*$B133</f>
        <v>129</v>
      </c>
      <c r="K133">
        <f>VLOOKUP($B$1,数据整理1!$D$4:$R$10,$K$2,0)*$B133</f>
        <v>129</v>
      </c>
      <c r="L133">
        <f>VLOOKUP($B$1,数据整理1!$D$4:$R$10,$L$2,0)*$B133</f>
        <v>129</v>
      </c>
      <c r="M133">
        <f>VLOOKUP($B$1,数据整理1!$D$4:$R$10,$M$2,0)*$B133</f>
        <v>129</v>
      </c>
      <c r="N133">
        <f>VLOOKUP($B$1,数据整理1!$D$4:$R$10,$N$2,0)*$B133</f>
        <v>12900</v>
      </c>
      <c r="O133">
        <f>VLOOKUP($B$1,数据整理1!$D$4:$R$10,$O$2,0)*$B133</f>
        <v>0</v>
      </c>
      <c r="P133">
        <f>VLOOKUP($B$1,数据整理1!$D$4:$R$10,$P$2,0)*$B133</f>
        <v>610.17000000000007</v>
      </c>
      <c r="Q133">
        <f>VLOOKUP($B$1,数据整理1!$D$4:$R$10,$Q$2,0)*$B133</f>
        <v>610.17000000000007</v>
      </c>
      <c r="S133">
        <f>VLOOKUP($B$1,数据整理1!$D$12:$R$18,$D$2,0)*$B133</f>
        <v>48762</v>
      </c>
      <c r="T133">
        <f>VLOOKUP($B$1,数据整理1!$D$12:$R$18,$E$2,0)*$B133</f>
        <v>15609</v>
      </c>
      <c r="U133">
        <f>VLOOKUP($B$1,数据整理1!$D$12:$R$18,$F$2,0)*$B133</f>
        <v>6450</v>
      </c>
      <c r="V133">
        <f>VLOOKUP($B$1,数据整理1!$D$12:$R$18,$G$2,0)*$B133</f>
        <v>4386</v>
      </c>
      <c r="W133">
        <f>VLOOKUP($B$1,数据整理1!$D$12:$R$18,$H$2,0)*$B133</f>
        <v>129</v>
      </c>
      <c r="X133">
        <f>VLOOKUP($B$1,数据整理1!$D$12:$R$18,$I$2,0)*$B133</f>
        <v>129</v>
      </c>
      <c r="Y133">
        <f>VLOOKUP($B$1,数据整理1!$D$12:$R$18,$J$2,0)*$B133</f>
        <v>129</v>
      </c>
      <c r="Z133">
        <f>VLOOKUP($B$1,数据整理1!$D$12:$R$18,$K$2,0)*$B133</f>
        <v>129</v>
      </c>
      <c r="AA133">
        <f>VLOOKUP($B$1,数据整理1!$D$12:$R$18,$L$2,0)*$B133</f>
        <v>129</v>
      </c>
      <c r="AB133">
        <f>VLOOKUP($B$1,数据整理1!$D$12:$R$18,$M$2,0)*$B133</f>
        <v>129</v>
      </c>
      <c r="AC133">
        <f>VLOOKUP($B$1,数据整理1!$D$12:$R$18,$N$2,0)*$B133</f>
        <v>10320</v>
      </c>
      <c r="AD133">
        <f>VLOOKUP($B$1,数据整理1!$D$12:$R$18,$O$2,0)*$B133</f>
        <v>0</v>
      </c>
      <c r="AE133">
        <f>VLOOKUP($B$1,数据整理1!$D$12:$R$18,$P$2,0)*$B133</f>
        <v>610.17000000000007</v>
      </c>
      <c r="AF133">
        <f>VLOOKUP($B$1,数据整理1!$D$12:$R$18,$Q$2,0)*$B133</f>
        <v>610.17000000000007</v>
      </c>
      <c r="AH133">
        <f>VLOOKUP($B$1,数据整理1!$D$20:$R$26,$D$2,0)*$B133</f>
        <v>43395.6</v>
      </c>
      <c r="AI133">
        <f>VLOOKUP($B$1,数据整理1!$D$20:$R$26,$E$2,0)*$B133</f>
        <v>16544.25</v>
      </c>
      <c r="AJ133">
        <f>VLOOKUP($B$1,数据整理1!$D$20:$R$26,$F$2,0)*$B133</f>
        <v>3933.2099999999996</v>
      </c>
      <c r="AK133">
        <f>VLOOKUP($B$1,数据整理1!$D$20:$R$26,$G$2,0)*$B133</f>
        <v>5832.09</v>
      </c>
      <c r="AL133">
        <f>VLOOKUP($B$1,数据整理1!$D$20:$R$26,$H$2,0)*$B133</f>
        <v>129</v>
      </c>
      <c r="AM133">
        <f>VLOOKUP($B$1,数据整理1!$D$20:$R$26,$I$2,0)*$B133</f>
        <v>129</v>
      </c>
      <c r="AN133">
        <f>VLOOKUP($B$1,数据整理1!$D$20:$R$26,$J$2,0)*$B133</f>
        <v>129</v>
      </c>
      <c r="AO133">
        <f>VLOOKUP($B$1,数据整理1!$D$20:$R$26,$K$2,0)*$B133</f>
        <v>129</v>
      </c>
      <c r="AP133">
        <f>VLOOKUP($B$1,数据整理1!$D$20:$R$26,$L$2,0)*$B133</f>
        <v>129</v>
      </c>
      <c r="AQ133">
        <f>VLOOKUP($B$1,数据整理1!$D$20:$R$26,$M$2,0)*$B133</f>
        <v>129</v>
      </c>
      <c r="AR133">
        <f>VLOOKUP($B$1,数据整理1!$D$20:$R$26,$N$2,0)*$B133</f>
        <v>5160</v>
      </c>
      <c r="AS133">
        <f>VLOOKUP($B$1,数据整理1!$D$20:$R$26,$O$2,0)*$B133</f>
        <v>0</v>
      </c>
      <c r="AT133">
        <f>VLOOKUP($B$1,数据整理1!$D$20:$R$26,$P$2,0)*$B133</f>
        <v>610.17000000000007</v>
      </c>
      <c r="AU133">
        <f>VLOOKUP($B$1,数据整理1!$D$20:$R$26,$Q$2,0)*$B133</f>
        <v>610.17000000000007</v>
      </c>
    </row>
    <row r="134" spans="2:47" x14ac:dyDescent="0.2">
      <c r="B134">
        <v>130</v>
      </c>
      <c r="D134">
        <f>VLOOKUP($B$1,数据整理1!$D$4:$R$10,$D$2,0)*$B134</f>
        <v>54730</v>
      </c>
      <c r="E134">
        <f>VLOOKUP($B$1,数据整理1!$D$4:$R$10,$E$2,0)*$B134</f>
        <v>15080</v>
      </c>
      <c r="F134">
        <f>VLOOKUP($B$1,数据整理1!$D$4:$R$10,$F$2,0)*$B134</f>
        <v>8190</v>
      </c>
      <c r="G134">
        <f>VLOOKUP($B$1,数据整理1!$D$4:$R$10,$G$2,0)*$B134</f>
        <v>5460</v>
      </c>
      <c r="H134">
        <f>VLOOKUP($B$1,数据整理1!$D$4:$R$10,$H$2,0)*$B134</f>
        <v>130</v>
      </c>
      <c r="I134">
        <f>VLOOKUP($B$1,数据整理1!$D$4:$R$10,$I$2,0)*$B134</f>
        <v>130</v>
      </c>
      <c r="J134">
        <f>VLOOKUP($B$1,数据整理1!$D$4:$R$10,$J$2,0)*$B134</f>
        <v>130</v>
      </c>
      <c r="K134">
        <f>VLOOKUP($B$1,数据整理1!$D$4:$R$10,$K$2,0)*$B134</f>
        <v>130</v>
      </c>
      <c r="L134">
        <f>VLOOKUP($B$1,数据整理1!$D$4:$R$10,$L$2,0)*$B134</f>
        <v>130</v>
      </c>
      <c r="M134">
        <f>VLOOKUP($B$1,数据整理1!$D$4:$R$10,$M$2,0)*$B134</f>
        <v>130</v>
      </c>
      <c r="N134">
        <f>VLOOKUP($B$1,数据整理1!$D$4:$R$10,$N$2,0)*$B134</f>
        <v>13000</v>
      </c>
      <c r="O134">
        <f>VLOOKUP($B$1,数据整理1!$D$4:$R$10,$O$2,0)*$B134</f>
        <v>0</v>
      </c>
      <c r="P134">
        <f>VLOOKUP($B$1,数据整理1!$D$4:$R$10,$P$2,0)*$B134</f>
        <v>614.90000000000009</v>
      </c>
      <c r="Q134">
        <f>VLOOKUP($B$1,数据整理1!$D$4:$R$10,$Q$2,0)*$B134</f>
        <v>614.90000000000009</v>
      </c>
      <c r="S134">
        <f>VLOOKUP($B$1,数据整理1!$D$12:$R$18,$D$2,0)*$B134</f>
        <v>49140</v>
      </c>
      <c r="T134">
        <f>VLOOKUP($B$1,数据整理1!$D$12:$R$18,$E$2,0)*$B134</f>
        <v>15730</v>
      </c>
      <c r="U134">
        <f>VLOOKUP($B$1,数据整理1!$D$12:$R$18,$F$2,0)*$B134</f>
        <v>6500</v>
      </c>
      <c r="V134">
        <f>VLOOKUP($B$1,数据整理1!$D$12:$R$18,$G$2,0)*$B134</f>
        <v>4420</v>
      </c>
      <c r="W134">
        <f>VLOOKUP($B$1,数据整理1!$D$12:$R$18,$H$2,0)*$B134</f>
        <v>130</v>
      </c>
      <c r="X134">
        <f>VLOOKUP($B$1,数据整理1!$D$12:$R$18,$I$2,0)*$B134</f>
        <v>130</v>
      </c>
      <c r="Y134">
        <f>VLOOKUP($B$1,数据整理1!$D$12:$R$18,$J$2,0)*$B134</f>
        <v>130</v>
      </c>
      <c r="Z134">
        <f>VLOOKUP($B$1,数据整理1!$D$12:$R$18,$K$2,0)*$B134</f>
        <v>130</v>
      </c>
      <c r="AA134">
        <f>VLOOKUP($B$1,数据整理1!$D$12:$R$18,$L$2,0)*$B134</f>
        <v>130</v>
      </c>
      <c r="AB134">
        <f>VLOOKUP($B$1,数据整理1!$D$12:$R$18,$M$2,0)*$B134</f>
        <v>130</v>
      </c>
      <c r="AC134">
        <f>VLOOKUP($B$1,数据整理1!$D$12:$R$18,$N$2,0)*$B134</f>
        <v>10400</v>
      </c>
      <c r="AD134">
        <f>VLOOKUP($B$1,数据整理1!$D$12:$R$18,$O$2,0)*$B134</f>
        <v>0</v>
      </c>
      <c r="AE134">
        <f>VLOOKUP($B$1,数据整理1!$D$12:$R$18,$P$2,0)*$B134</f>
        <v>614.90000000000009</v>
      </c>
      <c r="AF134">
        <f>VLOOKUP($B$1,数据整理1!$D$12:$R$18,$Q$2,0)*$B134</f>
        <v>614.90000000000009</v>
      </c>
      <c r="AH134">
        <f>VLOOKUP($B$1,数据整理1!$D$20:$R$26,$D$2,0)*$B134</f>
        <v>43732</v>
      </c>
      <c r="AI134">
        <f>VLOOKUP($B$1,数据整理1!$D$20:$R$26,$E$2,0)*$B134</f>
        <v>16672.5</v>
      </c>
      <c r="AJ134">
        <f>VLOOKUP($B$1,数据整理1!$D$20:$R$26,$F$2,0)*$B134</f>
        <v>3963.7</v>
      </c>
      <c r="AK134">
        <f>VLOOKUP($B$1,数据整理1!$D$20:$R$26,$G$2,0)*$B134</f>
        <v>5877.3</v>
      </c>
      <c r="AL134">
        <f>VLOOKUP($B$1,数据整理1!$D$20:$R$26,$H$2,0)*$B134</f>
        <v>130</v>
      </c>
      <c r="AM134">
        <f>VLOOKUP($B$1,数据整理1!$D$20:$R$26,$I$2,0)*$B134</f>
        <v>130</v>
      </c>
      <c r="AN134">
        <f>VLOOKUP($B$1,数据整理1!$D$20:$R$26,$J$2,0)*$B134</f>
        <v>130</v>
      </c>
      <c r="AO134">
        <f>VLOOKUP($B$1,数据整理1!$D$20:$R$26,$K$2,0)*$B134</f>
        <v>130</v>
      </c>
      <c r="AP134">
        <f>VLOOKUP($B$1,数据整理1!$D$20:$R$26,$L$2,0)*$B134</f>
        <v>130</v>
      </c>
      <c r="AQ134">
        <f>VLOOKUP($B$1,数据整理1!$D$20:$R$26,$M$2,0)*$B134</f>
        <v>130</v>
      </c>
      <c r="AR134">
        <f>VLOOKUP($B$1,数据整理1!$D$20:$R$26,$N$2,0)*$B134</f>
        <v>5200</v>
      </c>
      <c r="AS134">
        <f>VLOOKUP($B$1,数据整理1!$D$20:$R$26,$O$2,0)*$B134</f>
        <v>0</v>
      </c>
      <c r="AT134">
        <f>VLOOKUP($B$1,数据整理1!$D$20:$R$26,$P$2,0)*$B134</f>
        <v>614.90000000000009</v>
      </c>
      <c r="AU134">
        <f>VLOOKUP($B$1,数据整理1!$D$20:$R$26,$Q$2,0)*$B134</f>
        <v>614.90000000000009</v>
      </c>
    </row>
    <row r="135" spans="2:47" x14ac:dyDescent="0.2">
      <c r="B135">
        <v>131</v>
      </c>
      <c r="D135">
        <f>VLOOKUP($B$1,数据整理1!$D$4:$R$10,$D$2,0)*$B135</f>
        <v>55151</v>
      </c>
      <c r="E135">
        <f>VLOOKUP($B$1,数据整理1!$D$4:$R$10,$E$2,0)*$B135</f>
        <v>15196</v>
      </c>
      <c r="F135">
        <f>VLOOKUP($B$1,数据整理1!$D$4:$R$10,$F$2,0)*$B135</f>
        <v>8253</v>
      </c>
      <c r="G135">
        <f>VLOOKUP($B$1,数据整理1!$D$4:$R$10,$G$2,0)*$B135</f>
        <v>5502</v>
      </c>
      <c r="H135">
        <f>VLOOKUP($B$1,数据整理1!$D$4:$R$10,$H$2,0)*$B135</f>
        <v>131</v>
      </c>
      <c r="I135">
        <f>VLOOKUP($B$1,数据整理1!$D$4:$R$10,$I$2,0)*$B135</f>
        <v>131</v>
      </c>
      <c r="J135">
        <f>VLOOKUP($B$1,数据整理1!$D$4:$R$10,$J$2,0)*$B135</f>
        <v>131</v>
      </c>
      <c r="K135">
        <f>VLOOKUP($B$1,数据整理1!$D$4:$R$10,$K$2,0)*$B135</f>
        <v>131</v>
      </c>
      <c r="L135">
        <f>VLOOKUP($B$1,数据整理1!$D$4:$R$10,$L$2,0)*$B135</f>
        <v>131</v>
      </c>
      <c r="M135">
        <f>VLOOKUP($B$1,数据整理1!$D$4:$R$10,$M$2,0)*$B135</f>
        <v>131</v>
      </c>
      <c r="N135">
        <f>VLOOKUP($B$1,数据整理1!$D$4:$R$10,$N$2,0)*$B135</f>
        <v>13100</v>
      </c>
      <c r="O135">
        <f>VLOOKUP($B$1,数据整理1!$D$4:$R$10,$O$2,0)*$B135</f>
        <v>0</v>
      </c>
      <c r="P135">
        <f>VLOOKUP($B$1,数据整理1!$D$4:$R$10,$P$2,0)*$B135</f>
        <v>619.63000000000011</v>
      </c>
      <c r="Q135">
        <f>VLOOKUP($B$1,数据整理1!$D$4:$R$10,$Q$2,0)*$B135</f>
        <v>619.63000000000011</v>
      </c>
      <c r="S135">
        <f>VLOOKUP($B$1,数据整理1!$D$12:$R$18,$D$2,0)*$B135</f>
        <v>49518</v>
      </c>
      <c r="T135">
        <f>VLOOKUP($B$1,数据整理1!$D$12:$R$18,$E$2,0)*$B135</f>
        <v>15851</v>
      </c>
      <c r="U135">
        <f>VLOOKUP($B$1,数据整理1!$D$12:$R$18,$F$2,0)*$B135</f>
        <v>6550</v>
      </c>
      <c r="V135">
        <f>VLOOKUP($B$1,数据整理1!$D$12:$R$18,$G$2,0)*$B135</f>
        <v>4454</v>
      </c>
      <c r="W135">
        <f>VLOOKUP($B$1,数据整理1!$D$12:$R$18,$H$2,0)*$B135</f>
        <v>131</v>
      </c>
      <c r="X135">
        <f>VLOOKUP($B$1,数据整理1!$D$12:$R$18,$I$2,0)*$B135</f>
        <v>131</v>
      </c>
      <c r="Y135">
        <f>VLOOKUP($B$1,数据整理1!$D$12:$R$18,$J$2,0)*$B135</f>
        <v>131</v>
      </c>
      <c r="Z135">
        <f>VLOOKUP($B$1,数据整理1!$D$12:$R$18,$K$2,0)*$B135</f>
        <v>131</v>
      </c>
      <c r="AA135">
        <f>VLOOKUP($B$1,数据整理1!$D$12:$R$18,$L$2,0)*$B135</f>
        <v>131</v>
      </c>
      <c r="AB135">
        <f>VLOOKUP($B$1,数据整理1!$D$12:$R$18,$M$2,0)*$B135</f>
        <v>131</v>
      </c>
      <c r="AC135">
        <f>VLOOKUP($B$1,数据整理1!$D$12:$R$18,$N$2,0)*$B135</f>
        <v>10480</v>
      </c>
      <c r="AD135">
        <f>VLOOKUP($B$1,数据整理1!$D$12:$R$18,$O$2,0)*$B135</f>
        <v>0</v>
      </c>
      <c r="AE135">
        <f>VLOOKUP($B$1,数据整理1!$D$12:$R$18,$P$2,0)*$B135</f>
        <v>619.63000000000011</v>
      </c>
      <c r="AF135">
        <f>VLOOKUP($B$1,数据整理1!$D$12:$R$18,$Q$2,0)*$B135</f>
        <v>619.63000000000011</v>
      </c>
      <c r="AH135">
        <f>VLOOKUP($B$1,数据整理1!$D$20:$R$26,$D$2,0)*$B135</f>
        <v>44068.399999999994</v>
      </c>
      <c r="AI135">
        <f>VLOOKUP($B$1,数据整理1!$D$20:$R$26,$E$2,0)*$B135</f>
        <v>16800.75</v>
      </c>
      <c r="AJ135">
        <f>VLOOKUP($B$1,数据整理1!$D$20:$R$26,$F$2,0)*$B135</f>
        <v>3994.1899999999996</v>
      </c>
      <c r="AK135">
        <f>VLOOKUP($B$1,数据整理1!$D$20:$R$26,$G$2,0)*$B135</f>
        <v>5922.51</v>
      </c>
      <c r="AL135">
        <f>VLOOKUP($B$1,数据整理1!$D$20:$R$26,$H$2,0)*$B135</f>
        <v>131</v>
      </c>
      <c r="AM135">
        <f>VLOOKUP($B$1,数据整理1!$D$20:$R$26,$I$2,0)*$B135</f>
        <v>131</v>
      </c>
      <c r="AN135">
        <f>VLOOKUP($B$1,数据整理1!$D$20:$R$26,$J$2,0)*$B135</f>
        <v>131</v>
      </c>
      <c r="AO135">
        <f>VLOOKUP($B$1,数据整理1!$D$20:$R$26,$K$2,0)*$B135</f>
        <v>131</v>
      </c>
      <c r="AP135">
        <f>VLOOKUP($B$1,数据整理1!$D$20:$R$26,$L$2,0)*$B135</f>
        <v>131</v>
      </c>
      <c r="AQ135">
        <f>VLOOKUP($B$1,数据整理1!$D$20:$R$26,$M$2,0)*$B135</f>
        <v>131</v>
      </c>
      <c r="AR135">
        <f>VLOOKUP($B$1,数据整理1!$D$20:$R$26,$N$2,0)*$B135</f>
        <v>5240</v>
      </c>
      <c r="AS135">
        <f>VLOOKUP($B$1,数据整理1!$D$20:$R$26,$O$2,0)*$B135</f>
        <v>0</v>
      </c>
      <c r="AT135">
        <f>VLOOKUP($B$1,数据整理1!$D$20:$R$26,$P$2,0)*$B135</f>
        <v>619.63000000000011</v>
      </c>
      <c r="AU135">
        <f>VLOOKUP($B$1,数据整理1!$D$20:$R$26,$Q$2,0)*$B135</f>
        <v>619.63000000000011</v>
      </c>
    </row>
    <row r="136" spans="2:47" x14ac:dyDescent="0.2">
      <c r="B136">
        <v>132</v>
      </c>
      <c r="D136">
        <f>VLOOKUP($B$1,数据整理1!$D$4:$R$10,$D$2,0)*$B136</f>
        <v>55572</v>
      </c>
      <c r="E136">
        <f>VLOOKUP($B$1,数据整理1!$D$4:$R$10,$E$2,0)*$B136</f>
        <v>15312</v>
      </c>
      <c r="F136">
        <f>VLOOKUP($B$1,数据整理1!$D$4:$R$10,$F$2,0)*$B136</f>
        <v>8316</v>
      </c>
      <c r="G136">
        <f>VLOOKUP($B$1,数据整理1!$D$4:$R$10,$G$2,0)*$B136</f>
        <v>5544</v>
      </c>
      <c r="H136">
        <f>VLOOKUP($B$1,数据整理1!$D$4:$R$10,$H$2,0)*$B136</f>
        <v>132</v>
      </c>
      <c r="I136">
        <f>VLOOKUP($B$1,数据整理1!$D$4:$R$10,$I$2,0)*$B136</f>
        <v>132</v>
      </c>
      <c r="J136">
        <f>VLOOKUP($B$1,数据整理1!$D$4:$R$10,$J$2,0)*$B136</f>
        <v>132</v>
      </c>
      <c r="K136">
        <f>VLOOKUP($B$1,数据整理1!$D$4:$R$10,$K$2,0)*$B136</f>
        <v>132</v>
      </c>
      <c r="L136">
        <f>VLOOKUP($B$1,数据整理1!$D$4:$R$10,$L$2,0)*$B136</f>
        <v>132</v>
      </c>
      <c r="M136">
        <f>VLOOKUP($B$1,数据整理1!$D$4:$R$10,$M$2,0)*$B136</f>
        <v>132</v>
      </c>
      <c r="N136">
        <f>VLOOKUP($B$1,数据整理1!$D$4:$R$10,$N$2,0)*$B136</f>
        <v>13200</v>
      </c>
      <c r="O136">
        <f>VLOOKUP($B$1,数据整理1!$D$4:$R$10,$O$2,0)*$B136</f>
        <v>0</v>
      </c>
      <c r="P136">
        <f>VLOOKUP($B$1,数据整理1!$D$4:$R$10,$P$2,0)*$B136</f>
        <v>624.36</v>
      </c>
      <c r="Q136">
        <f>VLOOKUP($B$1,数据整理1!$D$4:$R$10,$Q$2,0)*$B136</f>
        <v>624.36</v>
      </c>
      <c r="S136">
        <f>VLOOKUP($B$1,数据整理1!$D$12:$R$18,$D$2,0)*$B136</f>
        <v>49896</v>
      </c>
      <c r="T136">
        <f>VLOOKUP($B$1,数据整理1!$D$12:$R$18,$E$2,0)*$B136</f>
        <v>15972</v>
      </c>
      <c r="U136">
        <f>VLOOKUP($B$1,数据整理1!$D$12:$R$18,$F$2,0)*$B136</f>
        <v>6600</v>
      </c>
      <c r="V136">
        <f>VLOOKUP($B$1,数据整理1!$D$12:$R$18,$G$2,0)*$B136</f>
        <v>4488</v>
      </c>
      <c r="W136">
        <f>VLOOKUP($B$1,数据整理1!$D$12:$R$18,$H$2,0)*$B136</f>
        <v>132</v>
      </c>
      <c r="X136">
        <f>VLOOKUP($B$1,数据整理1!$D$12:$R$18,$I$2,0)*$B136</f>
        <v>132</v>
      </c>
      <c r="Y136">
        <f>VLOOKUP($B$1,数据整理1!$D$12:$R$18,$J$2,0)*$B136</f>
        <v>132</v>
      </c>
      <c r="Z136">
        <f>VLOOKUP($B$1,数据整理1!$D$12:$R$18,$K$2,0)*$B136</f>
        <v>132</v>
      </c>
      <c r="AA136">
        <f>VLOOKUP($B$1,数据整理1!$D$12:$R$18,$L$2,0)*$B136</f>
        <v>132</v>
      </c>
      <c r="AB136">
        <f>VLOOKUP($B$1,数据整理1!$D$12:$R$18,$M$2,0)*$B136</f>
        <v>132</v>
      </c>
      <c r="AC136">
        <f>VLOOKUP($B$1,数据整理1!$D$12:$R$18,$N$2,0)*$B136</f>
        <v>10560</v>
      </c>
      <c r="AD136">
        <f>VLOOKUP($B$1,数据整理1!$D$12:$R$18,$O$2,0)*$B136</f>
        <v>0</v>
      </c>
      <c r="AE136">
        <f>VLOOKUP($B$1,数据整理1!$D$12:$R$18,$P$2,0)*$B136</f>
        <v>624.36</v>
      </c>
      <c r="AF136">
        <f>VLOOKUP($B$1,数据整理1!$D$12:$R$18,$Q$2,0)*$B136</f>
        <v>624.36</v>
      </c>
      <c r="AH136">
        <f>VLOOKUP($B$1,数据整理1!$D$20:$R$26,$D$2,0)*$B136</f>
        <v>44404.799999999996</v>
      </c>
      <c r="AI136">
        <f>VLOOKUP($B$1,数据整理1!$D$20:$R$26,$E$2,0)*$B136</f>
        <v>16929</v>
      </c>
      <c r="AJ136">
        <f>VLOOKUP($B$1,数据整理1!$D$20:$R$26,$F$2,0)*$B136</f>
        <v>4024.68</v>
      </c>
      <c r="AK136">
        <f>VLOOKUP($B$1,数据整理1!$D$20:$R$26,$G$2,0)*$B136</f>
        <v>5967.72</v>
      </c>
      <c r="AL136">
        <f>VLOOKUP($B$1,数据整理1!$D$20:$R$26,$H$2,0)*$B136</f>
        <v>132</v>
      </c>
      <c r="AM136">
        <f>VLOOKUP($B$1,数据整理1!$D$20:$R$26,$I$2,0)*$B136</f>
        <v>132</v>
      </c>
      <c r="AN136">
        <f>VLOOKUP($B$1,数据整理1!$D$20:$R$26,$J$2,0)*$B136</f>
        <v>132</v>
      </c>
      <c r="AO136">
        <f>VLOOKUP($B$1,数据整理1!$D$20:$R$26,$K$2,0)*$B136</f>
        <v>132</v>
      </c>
      <c r="AP136">
        <f>VLOOKUP($B$1,数据整理1!$D$20:$R$26,$L$2,0)*$B136</f>
        <v>132</v>
      </c>
      <c r="AQ136">
        <f>VLOOKUP($B$1,数据整理1!$D$20:$R$26,$M$2,0)*$B136</f>
        <v>132</v>
      </c>
      <c r="AR136">
        <f>VLOOKUP($B$1,数据整理1!$D$20:$R$26,$N$2,0)*$B136</f>
        <v>5280</v>
      </c>
      <c r="AS136">
        <f>VLOOKUP($B$1,数据整理1!$D$20:$R$26,$O$2,0)*$B136</f>
        <v>0</v>
      </c>
      <c r="AT136">
        <f>VLOOKUP($B$1,数据整理1!$D$20:$R$26,$P$2,0)*$B136</f>
        <v>624.36</v>
      </c>
      <c r="AU136">
        <f>VLOOKUP($B$1,数据整理1!$D$20:$R$26,$Q$2,0)*$B136</f>
        <v>624.36</v>
      </c>
    </row>
    <row r="137" spans="2:47" x14ac:dyDescent="0.2">
      <c r="B137">
        <v>133</v>
      </c>
      <c r="D137">
        <f>VLOOKUP($B$1,数据整理1!$D$4:$R$10,$D$2,0)*$B137</f>
        <v>55993</v>
      </c>
      <c r="E137">
        <f>VLOOKUP($B$1,数据整理1!$D$4:$R$10,$E$2,0)*$B137</f>
        <v>15428</v>
      </c>
      <c r="F137">
        <f>VLOOKUP($B$1,数据整理1!$D$4:$R$10,$F$2,0)*$B137</f>
        <v>8379</v>
      </c>
      <c r="G137">
        <f>VLOOKUP($B$1,数据整理1!$D$4:$R$10,$G$2,0)*$B137</f>
        <v>5586</v>
      </c>
      <c r="H137">
        <f>VLOOKUP($B$1,数据整理1!$D$4:$R$10,$H$2,0)*$B137</f>
        <v>133</v>
      </c>
      <c r="I137">
        <f>VLOOKUP($B$1,数据整理1!$D$4:$R$10,$I$2,0)*$B137</f>
        <v>133</v>
      </c>
      <c r="J137">
        <f>VLOOKUP($B$1,数据整理1!$D$4:$R$10,$J$2,0)*$B137</f>
        <v>133</v>
      </c>
      <c r="K137">
        <f>VLOOKUP($B$1,数据整理1!$D$4:$R$10,$K$2,0)*$B137</f>
        <v>133</v>
      </c>
      <c r="L137">
        <f>VLOOKUP($B$1,数据整理1!$D$4:$R$10,$L$2,0)*$B137</f>
        <v>133</v>
      </c>
      <c r="M137">
        <f>VLOOKUP($B$1,数据整理1!$D$4:$R$10,$M$2,0)*$B137</f>
        <v>133</v>
      </c>
      <c r="N137">
        <f>VLOOKUP($B$1,数据整理1!$D$4:$R$10,$N$2,0)*$B137</f>
        <v>13300</v>
      </c>
      <c r="O137">
        <f>VLOOKUP($B$1,数据整理1!$D$4:$R$10,$O$2,0)*$B137</f>
        <v>0</v>
      </c>
      <c r="P137">
        <f>VLOOKUP($B$1,数据整理1!$D$4:$R$10,$P$2,0)*$B137</f>
        <v>629.09</v>
      </c>
      <c r="Q137">
        <f>VLOOKUP($B$1,数据整理1!$D$4:$R$10,$Q$2,0)*$B137</f>
        <v>629.09</v>
      </c>
      <c r="S137">
        <f>VLOOKUP($B$1,数据整理1!$D$12:$R$18,$D$2,0)*$B137</f>
        <v>50274</v>
      </c>
      <c r="T137">
        <f>VLOOKUP($B$1,数据整理1!$D$12:$R$18,$E$2,0)*$B137</f>
        <v>16093</v>
      </c>
      <c r="U137">
        <f>VLOOKUP($B$1,数据整理1!$D$12:$R$18,$F$2,0)*$B137</f>
        <v>6650</v>
      </c>
      <c r="V137">
        <f>VLOOKUP($B$1,数据整理1!$D$12:$R$18,$G$2,0)*$B137</f>
        <v>4522</v>
      </c>
      <c r="W137">
        <f>VLOOKUP($B$1,数据整理1!$D$12:$R$18,$H$2,0)*$B137</f>
        <v>133</v>
      </c>
      <c r="X137">
        <f>VLOOKUP($B$1,数据整理1!$D$12:$R$18,$I$2,0)*$B137</f>
        <v>133</v>
      </c>
      <c r="Y137">
        <f>VLOOKUP($B$1,数据整理1!$D$12:$R$18,$J$2,0)*$B137</f>
        <v>133</v>
      </c>
      <c r="Z137">
        <f>VLOOKUP($B$1,数据整理1!$D$12:$R$18,$K$2,0)*$B137</f>
        <v>133</v>
      </c>
      <c r="AA137">
        <f>VLOOKUP($B$1,数据整理1!$D$12:$R$18,$L$2,0)*$B137</f>
        <v>133</v>
      </c>
      <c r="AB137">
        <f>VLOOKUP($B$1,数据整理1!$D$12:$R$18,$M$2,0)*$B137</f>
        <v>133</v>
      </c>
      <c r="AC137">
        <f>VLOOKUP($B$1,数据整理1!$D$12:$R$18,$N$2,0)*$B137</f>
        <v>10640</v>
      </c>
      <c r="AD137">
        <f>VLOOKUP($B$1,数据整理1!$D$12:$R$18,$O$2,0)*$B137</f>
        <v>0</v>
      </c>
      <c r="AE137">
        <f>VLOOKUP($B$1,数据整理1!$D$12:$R$18,$P$2,0)*$B137</f>
        <v>629.09</v>
      </c>
      <c r="AF137">
        <f>VLOOKUP($B$1,数据整理1!$D$12:$R$18,$Q$2,0)*$B137</f>
        <v>629.09</v>
      </c>
      <c r="AH137">
        <f>VLOOKUP($B$1,数据整理1!$D$20:$R$26,$D$2,0)*$B137</f>
        <v>44741.2</v>
      </c>
      <c r="AI137">
        <f>VLOOKUP($B$1,数据整理1!$D$20:$R$26,$E$2,0)*$B137</f>
        <v>17057.25</v>
      </c>
      <c r="AJ137">
        <f>VLOOKUP($B$1,数据整理1!$D$20:$R$26,$F$2,0)*$B137</f>
        <v>4055.1699999999996</v>
      </c>
      <c r="AK137">
        <f>VLOOKUP($B$1,数据整理1!$D$20:$R$26,$G$2,0)*$B137</f>
        <v>6012.93</v>
      </c>
      <c r="AL137">
        <f>VLOOKUP($B$1,数据整理1!$D$20:$R$26,$H$2,0)*$B137</f>
        <v>133</v>
      </c>
      <c r="AM137">
        <f>VLOOKUP($B$1,数据整理1!$D$20:$R$26,$I$2,0)*$B137</f>
        <v>133</v>
      </c>
      <c r="AN137">
        <f>VLOOKUP($B$1,数据整理1!$D$20:$R$26,$J$2,0)*$B137</f>
        <v>133</v>
      </c>
      <c r="AO137">
        <f>VLOOKUP($B$1,数据整理1!$D$20:$R$26,$K$2,0)*$B137</f>
        <v>133</v>
      </c>
      <c r="AP137">
        <f>VLOOKUP($B$1,数据整理1!$D$20:$R$26,$L$2,0)*$B137</f>
        <v>133</v>
      </c>
      <c r="AQ137">
        <f>VLOOKUP($B$1,数据整理1!$D$20:$R$26,$M$2,0)*$B137</f>
        <v>133</v>
      </c>
      <c r="AR137">
        <f>VLOOKUP($B$1,数据整理1!$D$20:$R$26,$N$2,0)*$B137</f>
        <v>5320</v>
      </c>
      <c r="AS137">
        <f>VLOOKUP($B$1,数据整理1!$D$20:$R$26,$O$2,0)*$B137</f>
        <v>0</v>
      </c>
      <c r="AT137">
        <f>VLOOKUP($B$1,数据整理1!$D$20:$R$26,$P$2,0)*$B137</f>
        <v>629.09</v>
      </c>
      <c r="AU137">
        <f>VLOOKUP($B$1,数据整理1!$D$20:$R$26,$Q$2,0)*$B137</f>
        <v>629.09</v>
      </c>
    </row>
    <row r="138" spans="2:47" x14ac:dyDescent="0.2">
      <c r="B138">
        <v>134</v>
      </c>
      <c r="D138">
        <f>VLOOKUP($B$1,数据整理1!$D$4:$R$10,$D$2,0)*$B138</f>
        <v>56414</v>
      </c>
      <c r="E138">
        <f>VLOOKUP($B$1,数据整理1!$D$4:$R$10,$E$2,0)*$B138</f>
        <v>15544</v>
      </c>
      <c r="F138">
        <f>VLOOKUP($B$1,数据整理1!$D$4:$R$10,$F$2,0)*$B138</f>
        <v>8442</v>
      </c>
      <c r="G138">
        <f>VLOOKUP($B$1,数据整理1!$D$4:$R$10,$G$2,0)*$B138</f>
        <v>5628</v>
      </c>
      <c r="H138">
        <f>VLOOKUP($B$1,数据整理1!$D$4:$R$10,$H$2,0)*$B138</f>
        <v>134</v>
      </c>
      <c r="I138">
        <f>VLOOKUP($B$1,数据整理1!$D$4:$R$10,$I$2,0)*$B138</f>
        <v>134</v>
      </c>
      <c r="J138">
        <f>VLOOKUP($B$1,数据整理1!$D$4:$R$10,$J$2,0)*$B138</f>
        <v>134</v>
      </c>
      <c r="K138">
        <f>VLOOKUP($B$1,数据整理1!$D$4:$R$10,$K$2,0)*$B138</f>
        <v>134</v>
      </c>
      <c r="L138">
        <f>VLOOKUP($B$1,数据整理1!$D$4:$R$10,$L$2,0)*$B138</f>
        <v>134</v>
      </c>
      <c r="M138">
        <f>VLOOKUP($B$1,数据整理1!$D$4:$R$10,$M$2,0)*$B138</f>
        <v>134</v>
      </c>
      <c r="N138">
        <f>VLOOKUP($B$1,数据整理1!$D$4:$R$10,$N$2,0)*$B138</f>
        <v>13400</v>
      </c>
      <c r="O138">
        <f>VLOOKUP($B$1,数据整理1!$D$4:$R$10,$O$2,0)*$B138</f>
        <v>0</v>
      </c>
      <c r="P138">
        <f>VLOOKUP($B$1,数据整理1!$D$4:$R$10,$P$2,0)*$B138</f>
        <v>633.82000000000005</v>
      </c>
      <c r="Q138">
        <f>VLOOKUP($B$1,数据整理1!$D$4:$R$10,$Q$2,0)*$B138</f>
        <v>633.82000000000005</v>
      </c>
      <c r="S138">
        <f>VLOOKUP($B$1,数据整理1!$D$12:$R$18,$D$2,0)*$B138</f>
        <v>50652</v>
      </c>
      <c r="T138">
        <f>VLOOKUP($B$1,数据整理1!$D$12:$R$18,$E$2,0)*$B138</f>
        <v>16214</v>
      </c>
      <c r="U138">
        <f>VLOOKUP($B$1,数据整理1!$D$12:$R$18,$F$2,0)*$B138</f>
        <v>6700</v>
      </c>
      <c r="V138">
        <f>VLOOKUP($B$1,数据整理1!$D$12:$R$18,$G$2,0)*$B138</f>
        <v>4556</v>
      </c>
      <c r="W138">
        <f>VLOOKUP($B$1,数据整理1!$D$12:$R$18,$H$2,0)*$B138</f>
        <v>134</v>
      </c>
      <c r="X138">
        <f>VLOOKUP($B$1,数据整理1!$D$12:$R$18,$I$2,0)*$B138</f>
        <v>134</v>
      </c>
      <c r="Y138">
        <f>VLOOKUP($B$1,数据整理1!$D$12:$R$18,$J$2,0)*$B138</f>
        <v>134</v>
      </c>
      <c r="Z138">
        <f>VLOOKUP($B$1,数据整理1!$D$12:$R$18,$K$2,0)*$B138</f>
        <v>134</v>
      </c>
      <c r="AA138">
        <f>VLOOKUP($B$1,数据整理1!$D$12:$R$18,$L$2,0)*$B138</f>
        <v>134</v>
      </c>
      <c r="AB138">
        <f>VLOOKUP($B$1,数据整理1!$D$12:$R$18,$M$2,0)*$B138</f>
        <v>134</v>
      </c>
      <c r="AC138">
        <f>VLOOKUP($B$1,数据整理1!$D$12:$R$18,$N$2,0)*$B138</f>
        <v>10720</v>
      </c>
      <c r="AD138">
        <f>VLOOKUP($B$1,数据整理1!$D$12:$R$18,$O$2,0)*$B138</f>
        <v>0</v>
      </c>
      <c r="AE138">
        <f>VLOOKUP($B$1,数据整理1!$D$12:$R$18,$P$2,0)*$B138</f>
        <v>633.82000000000005</v>
      </c>
      <c r="AF138">
        <f>VLOOKUP($B$1,数据整理1!$D$12:$R$18,$Q$2,0)*$B138</f>
        <v>633.82000000000005</v>
      </c>
      <c r="AH138">
        <f>VLOOKUP($B$1,数据整理1!$D$20:$R$26,$D$2,0)*$B138</f>
        <v>45077.599999999999</v>
      </c>
      <c r="AI138">
        <f>VLOOKUP($B$1,数据整理1!$D$20:$R$26,$E$2,0)*$B138</f>
        <v>17185.5</v>
      </c>
      <c r="AJ138">
        <f>VLOOKUP($B$1,数据整理1!$D$20:$R$26,$F$2,0)*$B138</f>
        <v>4085.66</v>
      </c>
      <c r="AK138">
        <f>VLOOKUP($B$1,数据整理1!$D$20:$R$26,$G$2,0)*$B138</f>
        <v>6058.14</v>
      </c>
      <c r="AL138">
        <f>VLOOKUP($B$1,数据整理1!$D$20:$R$26,$H$2,0)*$B138</f>
        <v>134</v>
      </c>
      <c r="AM138">
        <f>VLOOKUP($B$1,数据整理1!$D$20:$R$26,$I$2,0)*$B138</f>
        <v>134</v>
      </c>
      <c r="AN138">
        <f>VLOOKUP($B$1,数据整理1!$D$20:$R$26,$J$2,0)*$B138</f>
        <v>134</v>
      </c>
      <c r="AO138">
        <f>VLOOKUP($B$1,数据整理1!$D$20:$R$26,$K$2,0)*$B138</f>
        <v>134</v>
      </c>
      <c r="AP138">
        <f>VLOOKUP($B$1,数据整理1!$D$20:$R$26,$L$2,0)*$B138</f>
        <v>134</v>
      </c>
      <c r="AQ138">
        <f>VLOOKUP($B$1,数据整理1!$D$20:$R$26,$M$2,0)*$B138</f>
        <v>134</v>
      </c>
      <c r="AR138">
        <f>VLOOKUP($B$1,数据整理1!$D$20:$R$26,$N$2,0)*$B138</f>
        <v>5360</v>
      </c>
      <c r="AS138">
        <f>VLOOKUP($B$1,数据整理1!$D$20:$R$26,$O$2,0)*$B138</f>
        <v>0</v>
      </c>
      <c r="AT138">
        <f>VLOOKUP($B$1,数据整理1!$D$20:$R$26,$P$2,0)*$B138</f>
        <v>633.82000000000005</v>
      </c>
      <c r="AU138">
        <f>VLOOKUP($B$1,数据整理1!$D$20:$R$26,$Q$2,0)*$B138</f>
        <v>633.82000000000005</v>
      </c>
    </row>
    <row r="139" spans="2:47" x14ac:dyDescent="0.2">
      <c r="B139">
        <v>135</v>
      </c>
      <c r="D139">
        <f>VLOOKUP($B$1,数据整理1!$D$4:$R$10,$D$2,0)*$B139</f>
        <v>56835</v>
      </c>
      <c r="E139">
        <f>VLOOKUP($B$1,数据整理1!$D$4:$R$10,$E$2,0)*$B139</f>
        <v>15660</v>
      </c>
      <c r="F139">
        <f>VLOOKUP($B$1,数据整理1!$D$4:$R$10,$F$2,0)*$B139</f>
        <v>8505</v>
      </c>
      <c r="G139">
        <f>VLOOKUP($B$1,数据整理1!$D$4:$R$10,$G$2,0)*$B139</f>
        <v>5670</v>
      </c>
      <c r="H139">
        <f>VLOOKUP($B$1,数据整理1!$D$4:$R$10,$H$2,0)*$B139</f>
        <v>135</v>
      </c>
      <c r="I139">
        <f>VLOOKUP($B$1,数据整理1!$D$4:$R$10,$I$2,0)*$B139</f>
        <v>135</v>
      </c>
      <c r="J139">
        <f>VLOOKUP($B$1,数据整理1!$D$4:$R$10,$J$2,0)*$B139</f>
        <v>135</v>
      </c>
      <c r="K139">
        <f>VLOOKUP($B$1,数据整理1!$D$4:$R$10,$K$2,0)*$B139</f>
        <v>135</v>
      </c>
      <c r="L139">
        <f>VLOOKUP($B$1,数据整理1!$D$4:$R$10,$L$2,0)*$B139</f>
        <v>135</v>
      </c>
      <c r="M139">
        <f>VLOOKUP($B$1,数据整理1!$D$4:$R$10,$M$2,0)*$B139</f>
        <v>135</v>
      </c>
      <c r="N139">
        <f>VLOOKUP($B$1,数据整理1!$D$4:$R$10,$N$2,0)*$B139</f>
        <v>13500</v>
      </c>
      <c r="O139">
        <f>VLOOKUP($B$1,数据整理1!$D$4:$R$10,$O$2,0)*$B139</f>
        <v>0</v>
      </c>
      <c r="P139">
        <f>VLOOKUP($B$1,数据整理1!$D$4:$R$10,$P$2,0)*$B139</f>
        <v>638.55000000000007</v>
      </c>
      <c r="Q139">
        <f>VLOOKUP($B$1,数据整理1!$D$4:$R$10,$Q$2,0)*$B139</f>
        <v>638.55000000000007</v>
      </c>
      <c r="S139">
        <f>VLOOKUP($B$1,数据整理1!$D$12:$R$18,$D$2,0)*$B139</f>
        <v>51030</v>
      </c>
      <c r="T139">
        <f>VLOOKUP($B$1,数据整理1!$D$12:$R$18,$E$2,0)*$B139</f>
        <v>16335</v>
      </c>
      <c r="U139">
        <f>VLOOKUP($B$1,数据整理1!$D$12:$R$18,$F$2,0)*$B139</f>
        <v>6750</v>
      </c>
      <c r="V139">
        <f>VLOOKUP($B$1,数据整理1!$D$12:$R$18,$G$2,0)*$B139</f>
        <v>4590</v>
      </c>
      <c r="W139">
        <f>VLOOKUP($B$1,数据整理1!$D$12:$R$18,$H$2,0)*$B139</f>
        <v>135</v>
      </c>
      <c r="X139">
        <f>VLOOKUP($B$1,数据整理1!$D$12:$R$18,$I$2,0)*$B139</f>
        <v>135</v>
      </c>
      <c r="Y139">
        <f>VLOOKUP($B$1,数据整理1!$D$12:$R$18,$J$2,0)*$B139</f>
        <v>135</v>
      </c>
      <c r="Z139">
        <f>VLOOKUP($B$1,数据整理1!$D$12:$R$18,$K$2,0)*$B139</f>
        <v>135</v>
      </c>
      <c r="AA139">
        <f>VLOOKUP($B$1,数据整理1!$D$12:$R$18,$L$2,0)*$B139</f>
        <v>135</v>
      </c>
      <c r="AB139">
        <f>VLOOKUP($B$1,数据整理1!$D$12:$R$18,$M$2,0)*$B139</f>
        <v>135</v>
      </c>
      <c r="AC139">
        <f>VLOOKUP($B$1,数据整理1!$D$12:$R$18,$N$2,0)*$B139</f>
        <v>10800</v>
      </c>
      <c r="AD139">
        <f>VLOOKUP($B$1,数据整理1!$D$12:$R$18,$O$2,0)*$B139</f>
        <v>0</v>
      </c>
      <c r="AE139">
        <f>VLOOKUP($B$1,数据整理1!$D$12:$R$18,$P$2,0)*$B139</f>
        <v>638.55000000000007</v>
      </c>
      <c r="AF139">
        <f>VLOOKUP($B$1,数据整理1!$D$12:$R$18,$Q$2,0)*$B139</f>
        <v>638.55000000000007</v>
      </c>
      <c r="AH139">
        <f>VLOOKUP($B$1,数据整理1!$D$20:$R$26,$D$2,0)*$B139</f>
        <v>45414</v>
      </c>
      <c r="AI139">
        <f>VLOOKUP($B$1,数据整理1!$D$20:$R$26,$E$2,0)*$B139</f>
        <v>17313.75</v>
      </c>
      <c r="AJ139">
        <f>VLOOKUP($B$1,数据整理1!$D$20:$R$26,$F$2,0)*$B139</f>
        <v>4116.1499999999996</v>
      </c>
      <c r="AK139">
        <f>VLOOKUP($B$1,数据整理1!$D$20:$R$26,$G$2,0)*$B139</f>
        <v>6103.35</v>
      </c>
      <c r="AL139">
        <f>VLOOKUP($B$1,数据整理1!$D$20:$R$26,$H$2,0)*$B139</f>
        <v>135</v>
      </c>
      <c r="AM139">
        <f>VLOOKUP($B$1,数据整理1!$D$20:$R$26,$I$2,0)*$B139</f>
        <v>135</v>
      </c>
      <c r="AN139">
        <f>VLOOKUP($B$1,数据整理1!$D$20:$R$26,$J$2,0)*$B139</f>
        <v>135</v>
      </c>
      <c r="AO139">
        <f>VLOOKUP($B$1,数据整理1!$D$20:$R$26,$K$2,0)*$B139</f>
        <v>135</v>
      </c>
      <c r="AP139">
        <f>VLOOKUP($B$1,数据整理1!$D$20:$R$26,$L$2,0)*$B139</f>
        <v>135</v>
      </c>
      <c r="AQ139">
        <f>VLOOKUP($B$1,数据整理1!$D$20:$R$26,$M$2,0)*$B139</f>
        <v>135</v>
      </c>
      <c r="AR139">
        <f>VLOOKUP($B$1,数据整理1!$D$20:$R$26,$N$2,0)*$B139</f>
        <v>5400</v>
      </c>
      <c r="AS139">
        <f>VLOOKUP($B$1,数据整理1!$D$20:$R$26,$O$2,0)*$B139</f>
        <v>0</v>
      </c>
      <c r="AT139">
        <f>VLOOKUP($B$1,数据整理1!$D$20:$R$26,$P$2,0)*$B139</f>
        <v>638.55000000000007</v>
      </c>
      <c r="AU139">
        <f>VLOOKUP($B$1,数据整理1!$D$20:$R$26,$Q$2,0)*$B139</f>
        <v>638.55000000000007</v>
      </c>
    </row>
    <row r="140" spans="2:47" x14ac:dyDescent="0.2">
      <c r="B140">
        <v>136</v>
      </c>
      <c r="D140">
        <f>VLOOKUP($B$1,数据整理1!$D$4:$R$10,$D$2,0)*$B140</f>
        <v>57256</v>
      </c>
      <c r="E140">
        <f>VLOOKUP($B$1,数据整理1!$D$4:$R$10,$E$2,0)*$B140</f>
        <v>15776</v>
      </c>
      <c r="F140">
        <f>VLOOKUP($B$1,数据整理1!$D$4:$R$10,$F$2,0)*$B140</f>
        <v>8568</v>
      </c>
      <c r="G140">
        <f>VLOOKUP($B$1,数据整理1!$D$4:$R$10,$G$2,0)*$B140</f>
        <v>5712</v>
      </c>
      <c r="H140">
        <f>VLOOKUP($B$1,数据整理1!$D$4:$R$10,$H$2,0)*$B140</f>
        <v>136</v>
      </c>
      <c r="I140">
        <f>VLOOKUP($B$1,数据整理1!$D$4:$R$10,$I$2,0)*$B140</f>
        <v>136</v>
      </c>
      <c r="J140">
        <f>VLOOKUP($B$1,数据整理1!$D$4:$R$10,$J$2,0)*$B140</f>
        <v>136</v>
      </c>
      <c r="K140">
        <f>VLOOKUP($B$1,数据整理1!$D$4:$R$10,$K$2,0)*$B140</f>
        <v>136</v>
      </c>
      <c r="L140">
        <f>VLOOKUP($B$1,数据整理1!$D$4:$R$10,$L$2,0)*$B140</f>
        <v>136</v>
      </c>
      <c r="M140">
        <f>VLOOKUP($B$1,数据整理1!$D$4:$R$10,$M$2,0)*$B140</f>
        <v>136</v>
      </c>
      <c r="N140">
        <f>VLOOKUP($B$1,数据整理1!$D$4:$R$10,$N$2,0)*$B140</f>
        <v>13600</v>
      </c>
      <c r="O140">
        <f>VLOOKUP($B$1,数据整理1!$D$4:$R$10,$O$2,0)*$B140</f>
        <v>0</v>
      </c>
      <c r="P140">
        <f>VLOOKUP($B$1,数据整理1!$D$4:$R$10,$P$2,0)*$B140</f>
        <v>643.28000000000009</v>
      </c>
      <c r="Q140">
        <f>VLOOKUP($B$1,数据整理1!$D$4:$R$10,$Q$2,0)*$B140</f>
        <v>643.28000000000009</v>
      </c>
      <c r="S140">
        <f>VLOOKUP($B$1,数据整理1!$D$12:$R$18,$D$2,0)*$B140</f>
        <v>51408</v>
      </c>
      <c r="T140">
        <f>VLOOKUP($B$1,数据整理1!$D$12:$R$18,$E$2,0)*$B140</f>
        <v>16456</v>
      </c>
      <c r="U140">
        <f>VLOOKUP($B$1,数据整理1!$D$12:$R$18,$F$2,0)*$B140</f>
        <v>6800</v>
      </c>
      <c r="V140">
        <f>VLOOKUP($B$1,数据整理1!$D$12:$R$18,$G$2,0)*$B140</f>
        <v>4624</v>
      </c>
      <c r="W140">
        <f>VLOOKUP($B$1,数据整理1!$D$12:$R$18,$H$2,0)*$B140</f>
        <v>136</v>
      </c>
      <c r="X140">
        <f>VLOOKUP($B$1,数据整理1!$D$12:$R$18,$I$2,0)*$B140</f>
        <v>136</v>
      </c>
      <c r="Y140">
        <f>VLOOKUP($B$1,数据整理1!$D$12:$R$18,$J$2,0)*$B140</f>
        <v>136</v>
      </c>
      <c r="Z140">
        <f>VLOOKUP($B$1,数据整理1!$D$12:$R$18,$K$2,0)*$B140</f>
        <v>136</v>
      </c>
      <c r="AA140">
        <f>VLOOKUP($B$1,数据整理1!$D$12:$R$18,$L$2,0)*$B140</f>
        <v>136</v>
      </c>
      <c r="AB140">
        <f>VLOOKUP($B$1,数据整理1!$D$12:$R$18,$M$2,0)*$B140</f>
        <v>136</v>
      </c>
      <c r="AC140">
        <f>VLOOKUP($B$1,数据整理1!$D$12:$R$18,$N$2,0)*$B140</f>
        <v>10880</v>
      </c>
      <c r="AD140">
        <f>VLOOKUP($B$1,数据整理1!$D$12:$R$18,$O$2,0)*$B140</f>
        <v>0</v>
      </c>
      <c r="AE140">
        <f>VLOOKUP($B$1,数据整理1!$D$12:$R$18,$P$2,0)*$B140</f>
        <v>643.28000000000009</v>
      </c>
      <c r="AF140">
        <f>VLOOKUP($B$1,数据整理1!$D$12:$R$18,$Q$2,0)*$B140</f>
        <v>643.28000000000009</v>
      </c>
      <c r="AH140">
        <f>VLOOKUP($B$1,数据整理1!$D$20:$R$26,$D$2,0)*$B140</f>
        <v>45750.399999999994</v>
      </c>
      <c r="AI140">
        <f>VLOOKUP($B$1,数据整理1!$D$20:$R$26,$E$2,0)*$B140</f>
        <v>17442</v>
      </c>
      <c r="AJ140">
        <f>VLOOKUP($B$1,数据整理1!$D$20:$R$26,$F$2,0)*$B140</f>
        <v>4146.6399999999994</v>
      </c>
      <c r="AK140">
        <f>VLOOKUP($B$1,数据整理1!$D$20:$R$26,$G$2,0)*$B140</f>
        <v>6148.56</v>
      </c>
      <c r="AL140">
        <f>VLOOKUP($B$1,数据整理1!$D$20:$R$26,$H$2,0)*$B140</f>
        <v>136</v>
      </c>
      <c r="AM140">
        <f>VLOOKUP($B$1,数据整理1!$D$20:$R$26,$I$2,0)*$B140</f>
        <v>136</v>
      </c>
      <c r="AN140">
        <f>VLOOKUP($B$1,数据整理1!$D$20:$R$26,$J$2,0)*$B140</f>
        <v>136</v>
      </c>
      <c r="AO140">
        <f>VLOOKUP($B$1,数据整理1!$D$20:$R$26,$K$2,0)*$B140</f>
        <v>136</v>
      </c>
      <c r="AP140">
        <f>VLOOKUP($B$1,数据整理1!$D$20:$R$26,$L$2,0)*$B140</f>
        <v>136</v>
      </c>
      <c r="AQ140">
        <f>VLOOKUP($B$1,数据整理1!$D$20:$R$26,$M$2,0)*$B140</f>
        <v>136</v>
      </c>
      <c r="AR140">
        <f>VLOOKUP($B$1,数据整理1!$D$20:$R$26,$N$2,0)*$B140</f>
        <v>5440</v>
      </c>
      <c r="AS140">
        <f>VLOOKUP($B$1,数据整理1!$D$20:$R$26,$O$2,0)*$B140</f>
        <v>0</v>
      </c>
      <c r="AT140">
        <f>VLOOKUP($B$1,数据整理1!$D$20:$R$26,$P$2,0)*$B140</f>
        <v>643.28000000000009</v>
      </c>
      <c r="AU140">
        <f>VLOOKUP($B$1,数据整理1!$D$20:$R$26,$Q$2,0)*$B140</f>
        <v>643.28000000000009</v>
      </c>
    </row>
    <row r="141" spans="2:47" x14ac:dyDescent="0.2">
      <c r="B141">
        <v>137</v>
      </c>
      <c r="D141">
        <f>VLOOKUP($B$1,数据整理1!$D$4:$R$10,$D$2,0)*$B141</f>
        <v>57677</v>
      </c>
      <c r="E141">
        <f>VLOOKUP($B$1,数据整理1!$D$4:$R$10,$E$2,0)*$B141</f>
        <v>15892</v>
      </c>
      <c r="F141">
        <f>VLOOKUP($B$1,数据整理1!$D$4:$R$10,$F$2,0)*$B141</f>
        <v>8631</v>
      </c>
      <c r="G141">
        <f>VLOOKUP($B$1,数据整理1!$D$4:$R$10,$G$2,0)*$B141</f>
        <v>5754</v>
      </c>
      <c r="H141">
        <f>VLOOKUP($B$1,数据整理1!$D$4:$R$10,$H$2,0)*$B141</f>
        <v>137</v>
      </c>
      <c r="I141">
        <f>VLOOKUP($B$1,数据整理1!$D$4:$R$10,$I$2,0)*$B141</f>
        <v>137</v>
      </c>
      <c r="J141">
        <f>VLOOKUP($B$1,数据整理1!$D$4:$R$10,$J$2,0)*$B141</f>
        <v>137</v>
      </c>
      <c r="K141">
        <f>VLOOKUP($B$1,数据整理1!$D$4:$R$10,$K$2,0)*$B141</f>
        <v>137</v>
      </c>
      <c r="L141">
        <f>VLOOKUP($B$1,数据整理1!$D$4:$R$10,$L$2,0)*$B141</f>
        <v>137</v>
      </c>
      <c r="M141">
        <f>VLOOKUP($B$1,数据整理1!$D$4:$R$10,$M$2,0)*$B141</f>
        <v>137</v>
      </c>
      <c r="N141">
        <f>VLOOKUP($B$1,数据整理1!$D$4:$R$10,$N$2,0)*$B141</f>
        <v>13700</v>
      </c>
      <c r="O141">
        <f>VLOOKUP($B$1,数据整理1!$D$4:$R$10,$O$2,0)*$B141</f>
        <v>0</v>
      </c>
      <c r="P141">
        <f>VLOOKUP($B$1,数据整理1!$D$4:$R$10,$P$2,0)*$B141</f>
        <v>648.0100000000001</v>
      </c>
      <c r="Q141">
        <f>VLOOKUP($B$1,数据整理1!$D$4:$R$10,$Q$2,0)*$B141</f>
        <v>648.0100000000001</v>
      </c>
      <c r="S141">
        <f>VLOOKUP($B$1,数据整理1!$D$12:$R$18,$D$2,0)*$B141</f>
        <v>51786</v>
      </c>
      <c r="T141">
        <f>VLOOKUP($B$1,数据整理1!$D$12:$R$18,$E$2,0)*$B141</f>
        <v>16577</v>
      </c>
      <c r="U141">
        <f>VLOOKUP($B$1,数据整理1!$D$12:$R$18,$F$2,0)*$B141</f>
        <v>6850</v>
      </c>
      <c r="V141">
        <f>VLOOKUP($B$1,数据整理1!$D$12:$R$18,$G$2,0)*$B141</f>
        <v>4658</v>
      </c>
      <c r="W141">
        <f>VLOOKUP($B$1,数据整理1!$D$12:$R$18,$H$2,0)*$B141</f>
        <v>137</v>
      </c>
      <c r="X141">
        <f>VLOOKUP($B$1,数据整理1!$D$12:$R$18,$I$2,0)*$B141</f>
        <v>137</v>
      </c>
      <c r="Y141">
        <f>VLOOKUP($B$1,数据整理1!$D$12:$R$18,$J$2,0)*$B141</f>
        <v>137</v>
      </c>
      <c r="Z141">
        <f>VLOOKUP($B$1,数据整理1!$D$12:$R$18,$K$2,0)*$B141</f>
        <v>137</v>
      </c>
      <c r="AA141">
        <f>VLOOKUP($B$1,数据整理1!$D$12:$R$18,$L$2,0)*$B141</f>
        <v>137</v>
      </c>
      <c r="AB141">
        <f>VLOOKUP($B$1,数据整理1!$D$12:$R$18,$M$2,0)*$B141</f>
        <v>137</v>
      </c>
      <c r="AC141">
        <f>VLOOKUP($B$1,数据整理1!$D$12:$R$18,$N$2,0)*$B141</f>
        <v>10960</v>
      </c>
      <c r="AD141">
        <f>VLOOKUP($B$1,数据整理1!$D$12:$R$18,$O$2,0)*$B141</f>
        <v>0</v>
      </c>
      <c r="AE141">
        <f>VLOOKUP($B$1,数据整理1!$D$12:$R$18,$P$2,0)*$B141</f>
        <v>648.0100000000001</v>
      </c>
      <c r="AF141">
        <f>VLOOKUP($B$1,数据整理1!$D$12:$R$18,$Q$2,0)*$B141</f>
        <v>648.0100000000001</v>
      </c>
      <c r="AH141">
        <f>VLOOKUP($B$1,数据整理1!$D$20:$R$26,$D$2,0)*$B141</f>
        <v>46086.799999999996</v>
      </c>
      <c r="AI141">
        <f>VLOOKUP($B$1,数据整理1!$D$20:$R$26,$E$2,0)*$B141</f>
        <v>17570.25</v>
      </c>
      <c r="AJ141">
        <f>VLOOKUP($B$1,数据整理1!$D$20:$R$26,$F$2,0)*$B141</f>
        <v>4177.13</v>
      </c>
      <c r="AK141">
        <f>VLOOKUP($B$1,数据整理1!$D$20:$R$26,$G$2,0)*$B141</f>
        <v>6193.77</v>
      </c>
      <c r="AL141">
        <f>VLOOKUP($B$1,数据整理1!$D$20:$R$26,$H$2,0)*$B141</f>
        <v>137</v>
      </c>
      <c r="AM141">
        <f>VLOOKUP($B$1,数据整理1!$D$20:$R$26,$I$2,0)*$B141</f>
        <v>137</v>
      </c>
      <c r="AN141">
        <f>VLOOKUP($B$1,数据整理1!$D$20:$R$26,$J$2,0)*$B141</f>
        <v>137</v>
      </c>
      <c r="AO141">
        <f>VLOOKUP($B$1,数据整理1!$D$20:$R$26,$K$2,0)*$B141</f>
        <v>137</v>
      </c>
      <c r="AP141">
        <f>VLOOKUP($B$1,数据整理1!$D$20:$R$26,$L$2,0)*$B141</f>
        <v>137</v>
      </c>
      <c r="AQ141">
        <f>VLOOKUP($B$1,数据整理1!$D$20:$R$26,$M$2,0)*$B141</f>
        <v>137</v>
      </c>
      <c r="AR141">
        <f>VLOOKUP($B$1,数据整理1!$D$20:$R$26,$N$2,0)*$B141</f>
        <v>5480</v>
      </c>
      <c r="AS141">
        <f>VLOOKUP($B$1,数据整理1!$D$20:$R$26,$O$2,0)*$B141</f>
        <v>0</v>
      </c>
      <c r="AT141">
        <f>VLOOKUP($B$1,数据整理1!$D$20:$R$26,$P$2,0)*$B141</f>
        <v>648.0100000000001</v>
      </c>
      <c r="AU141">
        <f>VLOOKUP($B$1,数据整理1!$D$20:$R$26,$Q$2,0)*$B141</f>
        <v>648.0100000000001</v>
      </c>
    </row>
    <row r="142" spans="2:47" x14ac:dyDescent="0.2">
      <c r="B142">
        <v>138</v>
      </c>
      <c r="D142">
        <f>VLOOKUP($B$1,数据整理1!$D$4:$R$10,$D$2,0)*$B142</f>
        <v>58098</v>
      </c>
      <c r="E142">
        <f>VLOOKUP($B$1,数据整理1!$D$4:$R$10,$E$2,0)*$B142</f>
        <v>16008</v>
      </c>
      <c r="F142">
        <f>VLOOKUP($B$1,数据整理1!$D$4:$R$10,$F$2,0)*$B142</f>
        <v>8694</v>
      </c>
      <c r="G142">
        <f>VLOOKUP($B$1,数据整理1!$D$4:$R$10,$G$2,0)*$B142</f>
        <v>5796</v>
      </c>
      <c r="H142">
        <f>VLOOKUP($B$1,数据整理1!$D$4:$R$10,$H$2,0)*$B142</f>
        <v>138</v>
      </c>
      <c r="I142">
        <f>VLOOKUP($B$1,数据整理1!$D$4:$R$10,$I$2,0)*$B142</f>
        <v>138</v>
      </c>
      <c r="J142">
        <f>VLOOKUP($B$1,数据整理1!$D$4:$R$10,$J$2,0)*$B142</f>
        <v>138</v>
      </c>
      <c r="K142">
        <f>VLOOKUP($B$1,数据整理1!$D$4:$R$10,$K$2,0)*$B142</f>
        <v>138</v>
      </c>
      <c r="L142">
        <f>VLOOKUP($B$1,数据整理1!$D$4:$R$10,$L$2,0)*$B142</f>
        <v>138</v>
      </c>
      <c r="M142">
        <f>VLOOKUP($B$1,数据整理1!$D$4:$R$10,$M$2,0)*$B142</f>
        <v>138</v>
      </c>
      <c r="N142">
        <f>VLOOKUP($B$1,数据整理1!$D$4:$R$10,$N$2,0)*$B142</f>
        <v>13800</v>
      </c>
      <c r="O142">
        <f>VLOOKUP($B$1,数据整理1!$D$4:$R$10,$O$2,0)*$B142</f>
        <v>0</v>
      </c>
      <c r="P142">
        <f>VLOOKUP($B$1,数据整理1!$D$4:$R$10,$P$2,0)*$B142</f>
        <v>652.74</v>
      </c>
      <c r="Q142">
        <f>VLOOKUP($B$1,数据整理1!$D$4:$R$10,$Q$2,0)*$B142</f>
        <v>652.74</v>
      </c>
      <c r="S142">
        <f>VLOOKUP($B$1,数据整理1!$D$12:$R$18,$D$2,0)*$B142</f>
        <v>52164</v>
      </c>
      <c r="T142">
        <f>VLOOKUP($B$1,数据整理1!$D$12:$R$18,$E$2,0)*$B142</f>
        <v>16698</v>
      </c>
      <c r="U142">
        <f>VLOOKUP($B$1,数据整理1!$D$12:$R$18,$F$2,0)*$B142</f>
        <v>6900</v>
      </c>
      <c r="V142">
        <f>VLOOKUP($B$1,数据整理1!$D$12:$R$18,$G$2,0)*$B142</f>
        <v>4692</v>
      </c>
      <c r="W142">
        <f>VLOOKUP($B$1,数据整理1!$D$12:$R$18,$H$2,0)*$B142</f>
        <v>138</v>
      </c>
      <c r="X142">
        <f>VLOOKUP($B$1,数据整理1!$D$12:$R$18,$I$2,0)*$B142</f>
        <v>138</v>
      </c>
      <c r="Y142">
        <f>VLOOKUP($B$1,数据整理1!$D$12:$R$18,$J$2,0)*$B142</f>
        <v>138</v>
      </c>
      <c r="Z142">
        <f>VLOOKUP($B$1,数据整理1!$D$12:$R$18,$K$2,0)*$B142</f>
        <v>138</v>
      </c>
      <c r="AA142">
        <f>VLOOKUP($B$1,数据整理1!$D$12:$R$18,$L$2,0)*$B142</f>
        <v>138</v>
      </c>
      <c r="AB142">
        <f>VLOOKUP($B$1,数据整理1!$D$12:$R$18,$M$2,0)*$B142</f>
        <v>138</v>
      </c>
      <c r="AC142">
        <f>VLOOKUP($B$1,数据整理1!$D$12:$R$18,$N$2,0)*$B142</f>
        <v>11040</v>
      </c>
      <c r="AD142">
        <f>VLOOKUP($B$1,数据整理1!$D$12:$R$18,$O$2,0)*$B142</f>
        <v>0</v>
      </c>
      <c r="AE142">
        <f>VLOOKUP($B$1,数据整理1!$D$12:$R$18,$P$2,0)*$B142</f>
        <v>652.74</v>
      </c>
      <c r="AF142">
        <f>VLOOKUP($B$1,数据整理1!$D$12:$R$18,$Q$2,0)*$B142</f>
        <v>652.74</v>
      </c>
      <c r="AH142">
        <f>VLOOKUP($B$1,数据整理1!$D$20:$R$26,$D$2,0)*$B142</f>
        <v>46423.199999999997</v>
      </c>
      <c r="AI142">
        <f>VLOOKUP($B$1,数据整理1!$D$20:$R$26,$E$2,0)*$B142</f>
        <v>17698.5</v>
      </c>
      <c r="AJ142">
        <f>VLOOKUP($B$1,数据整理1!$D$20:$R$26,$F$2,0)*$B142</f>
        <v>4207.62</v>
      </c>
      <c r="AK142">
        <f>VLOOKUP($B$1,数据整理1!$D$20:$R$26,$G$2,0)*$B142</f>
        <v>6238.9800000000005</v>
      </c>
      <c r="AL142">
        <f>VLOOKUP($B$1,数据整理1!$D$20:$R$26,$H$2,0)*$B142</f>
        <v>138</v>
      </c>
      <c r="AM142">
        <f>VLOOKUP($B$1,数据整理1!$D$20:$R$26,$I$2,0)*$B142</f>
        <v>138</v>
      </c>
      <c r="AN142">
        <f>VLOOKUP($B$1,数据整理1!$D$20:$R$26,$J$2,0)*$B142</f>
        <v>138</v>
      </c>
      <c r="AO142">
        <f>VLOOKUP($B$1,数据整理1!$D$20:$R$26,$K$2,0)*$B142</f>
        <v>138</v>
      </c>
      <c r="AP142">
        <f>VLOOKUP($B$1,数据整理1!$D$20:$R$26,$L$2,0)*$B142</f>
        <v>138</v>
      </c>
      <c r="AQ142">
        <f>VLOOKUP($B$1,数据整理1!$D$20:$R$26,$M$2,0)*$B142</f>
        <v>138</v>
      </c>
      <c r="AR142">
        <f>VLOOKUP($B$1,数据整理1!$D$20:$R$26,$N$2,0)*$B142</f>
        <v>5520</v>
      </c>
      <c r="AS142">
        <f>VLOOKUP($B$1,数据整理1!$D$20:$R$26,$O$2,0)*$B142</f>
        <v>0</v>
      </c>
      <c r="AT142">
        <f>VLOOKUP($B$1,数据整理1!$D$20:$R$26,$P$2,0)*$B142</f>
        <v>652.74</v>
      </c>
      <c r="AU142">
        <f>VLOOKUP($B$1,数据整理1!$D$20:$R$26,$Q$2,0)*$B142</f>
        <v>652.74</v>
      </c>
    </row>
    <row r="143" spans="2:47" x14ac:dyDescent="0.2">
      <c r="B143">
        <v>139</v>
      </c>
      <c r="D143">
        <f>VLOOKUP($B$1,数据整理1!$D$4:$R$10,$D$2,0)*$B143</f>
        <v>58519</v>
      </c>
      <c r="E143">
        <f>VLOOKUP($B$1,数据整理1!$D$4:$R$10,$E$2,0)*$B143</f>
        <v>16124</v>
      </c>
      <c r="F143">
        <f>VLOOKUP($B$1,数据整理1!$D$4:$R$10,$F$2,0)*$B143</f>
        <v>8757</v>
      </c>
      <c r="G143">
        <f>VLOOKUP($B$1,数据整理1!$D$4:$R$10,$G$2,0)*$B143</f>
        <v>5838</v>
      </c>
      <c r="H143">
        <f>VLOOKUP($B$1,数据整理1!$D$4:$R$10,$H$2,0)*$B143</f>
        <v>139</v>
      </c>
      <c r="I143">
        <f>VLOOKUP($B$1,数据整理1!$D$4:$R$10,$I$2,0)*$B143</f>
        <v>139</v>
      </c>
      <c r="J143">
        <f>VLOOKUP($B$1,数据整理1!$D$4:$R$10,$J$2,0)*$B143</f>
        <v>139</v>
      </c>
      <c r="K143">
        <f>VLOOKUP($B$1,数据整理1!$D$4:$R$10,$K$2,0)*$B143</f>
        <v>139</v>
      </c>
      <c r="L143">
        <f>VLOOKUP($B$1,数据整理1!$D$4:$R$10,$L$2,0)*$B143</f>
        <v>139</v>
      </c>
      <c r="M143">
        <f>VLOOKUP($B$1,数据整理1!$D$4:$R$10,$M$2,0)*$B143</f>
        <v>139</v>
      </c>
      <c r="N143">
        <f>VLOOKUP($B$1,数据整理1!$D$4:$R$10,$N$2,0)*$B143</f>
        <v>13900</v>
      </c>
      <c r="O143">
        <f>VLOOKUP($B$1,数据整理1!$D$4:$R$10,$O$2,0)*$B143</f>
        <v>0</v>
      </c>
      <c r="P143">
        <f>VLOOKUP($B$1,数据整理1!$D$4:$R$10,$P$2,0)*$B143</f>
        <v>657.47</v>
      </c>
      <c r="Q143">
        <f>VLOOKUP($B$1,数据整理1!$D$4:$R$10,$Q$2,0)*$B143</f>
        <v>657.47</v>
      </c>
      <c r="S143">
        <f>VLOOKUP($B$1,数据整理1!$D$12:$R$18,$D$2,0)*$B143</f>
        <v>52542</v>
      </c>
      <c r="T143">
        <f>VLOOKUP($B$1,数据整理1!$D$12:$R$18,$E$2,0)*$B143</f>
        <v>16819</v>
      </c>
      <c r="U143">
        <f>VLOOKUP($B$1,数据整理1!$D$12:$R$18,$F$2,0)*$B143</f>
        <v>6950</v>
      </c>
      <c r="V143">
        <f>VLOOKUP($B$1,数据整理1!$D$12:$R$18,$G$2,0)*$B143</f>
        <v>4726</v>
      </c>
      <c r="W143">
        <f>VLOOKUP($B$1,数据整理1!$D$12:$R$18,$H$2,0)*$B143</f>
        <v>139</v>
      </c>
      <c r="X143">
        <f>VLOOKUP($B$1,数据整理1!$D$12:$R$18,$I$2,0)*$B143</f>
        <v>139</v>
      </c>
      <c r="Y143">
        <f>VLOOKUP($B$1,数据整理1!$D$12:$R$18,$J$2,0)*$B143</f>
        <v>139</v>
      </c>
      <c r="Z143">
        <f>VLOOKUP($B$1,数据整理1!$D$12:$R$18,$K$2,0)*$B143</f>
        <v>139</v>
      </c>
      <c r="AA143">
        <f>VLOOKUP($B$1,数据整理1!$D$12:$R$18,$L$2,0)*$B143</f>
        <v>139</v>
      </c>
      <c r="AB143">
        <f>VLOOKUP($B$1,数据整理1!$D$12:$R$18,$M$2,0)*$B143</f>
        <v>139</v>
      </c>
      <c r="AC143">
        <f>VLOOKUP($B$1,数据整理1!$D$12:$R$18,$N$2,0)*$B143</f>
        <v>11120</v>
      </c>
      <c r="AD143">
        <f>VLOOKUP($B$1,数据整理1!$D$12:$R$18,$O$2,0)*$B143</f>
        <v>0</v>
      </c>
      <c r="AE143">
        <f>VLOOKUP($B$1,数据整理1!$D$12:$R$18,$P$2,0)*$B143</f>
        <v>657.47</v>
      </c>
      <c r="AF143">
        <f>VLOOKUP($B$1,数据整理1!$D$12:$R$18,$Q$2,0)*$B143</f>
        <v>657.47</v>
      </c>
      <c r="AH143">
        <f>VLOOKUP($B$1,数据整理1!$D$20:$R$26,$D$2,0)*$B143</f>
        <v>46759.6</v>
      </c>
      <c r="AI143">
        <f>VLOOKUP($B$1,数据整理1!$D$20:$R$26,$E$2,0)*$B143</f>
        <v>17826.75</v>
      </c>
      <c r="AJ143">
        <f>VLOOKUP($B$1,数据整理1!$D$20:$R$26,$F$2,0)*$B143</f>
        <v>4238.1099999999997</v>
      </c>
      <c r="AK143">
        <f>VLOOKUP($B$1,数据整理1!$D$20:$R$26,$G$2,0)*$B143</f>
        <v>6284.1900000000005</v>
      </c>
      <c r="AL143">
        <f>VLOOKUP($B$1,数据整理1!$D$20:$R$26,$H$2,0)*$B143</f>
        <v>139</v>
      </c>
      <c r="AM143">
        <f>VLOOKUP($B$1,数据整理1!$D$20:$R$26,$I$2,0)*$B143</f>
        <v>139</v>
      </c>
      <c r="AN143">
        <f>VLOOKUP($B$1,数据整理1!$D$20:$R$26,$J$2,0)*$B143</f>
        <v>139</v>
      </c>
      <c r="AO143">
        <f>VLOOKUP($B$1,数据整理1!$D$20:$R$26,$K$2,0)*$B143</f>
        <v>139</v>
      </c>
      <c r="AP143">
        <f>VLOOKUP($B$1,数据整理1!$D$20:$R$26,$L$2,0)*$B143</f>
        <v>139</v>
      </c>
      <c r="AQ143">
        <f>VLOOKUP($B$1,数据整理1!$D$20:$R$26,$M$2,0)*$B143</f>
        <v>139</v>
      </c>
      <c r="AR143">
        <f>VLOOKUP($B$1,数据整理1!$D$20:$R$26,$N$2,0)*$B143</f>
        <v>5560</v>
      </c>
      <c r="AS143">
        <f>VLOOKUP($B$1,数据整理1!$D$20:$R$26,$O$2,0)*$B143</f>
        <v>0</v>
      </c>
      <c r="AT143">
        <f>VLOOKUP($B$1,数据整理1!$D$20:$R$26,$P$2,0)*$B143</f>
        <v>657.47</v>
      </c>
      <c r="AU143">
        <f>VLOOKUP($B$1,数据整理1!$D$20:$R$26,$Q$2,0)*$B143</f>
        <v>657.47</v>
      </c>
    </row>
    <row r="144" spans="2:47" x14ac:dyDescent="0.2">
      <c r="B144">
        <v>140</v>
      </c>
      <c r="D144">
        <f>VLOOKUP($B$1,数据整理1!$D$4:$R$10,$D$2,0)*$B144</f>
        <v>58940</v>
      </c>
      <c r="E144">
        <f>VLOOKUP($B$1,数据整理1!$D$4:$R$10,$E$2,0)*$B144</f>
        <v>16240</v>
      </c>
      <c r="F144">
        <f>VLOOKUP($B$1,数据整理1!$D$4:$R$10,$F$2,0)*$B144</f>
        <v>8820</v>
      </c>
      <c r="G144">
        <f>VLOOKUP($B$1,数据整理1!$D$4:$R$10,$G$2,0)*$B144</f>
        <v>5880</v>
      </c>
      <c r="H144">
        <f>VLOOKUP($B$1,数据整理1!$D$4:$R$10,$H$2,0)*$B144</f>
        <v>140</v>
      </c>
      <c r="I144">
        <f>VLOOKUP($B$1,数据整理1!$D$4:$R$10,$I$2,0)*$B144</f>
        <v>140</v>
      </c>
      <c r="J144">
        <f>VLOOKUP($B$1,数据整理1!$D$4:$R$10,$J$2,0)*$B144</f>
        <v>140</v>
      </c>
      <c r="K144">
        <f>VLOOKUP($B$1,数据整理1!$D$4:$R$10,$K$2,0)*$B144</f>
        <v>140</v>
      </c>
      <c r="L144">
        <f>VLOOKUP($B$1,数据整理1!$D$4:$R$10,$L$2,0)*$B144</f>
        <v>140</v>
      </c>
      <c r="M144">
        <f>VLOOKUP($B$1,数据整理1!$D$4:$R$10,$M$2,0)*$B144</f>
        <v>140</v>
      </c>
      <c r="N144">
        <f>VLOOKUP($B$1,数据整理1!$D$4:$R$10,$N$2,0)*$B144</f>
        <v>14000</v>
      </c>
      <c r="O144">
        <f>VLOOKUP($B$1,数据整理1!$D$4:$R$10,$O$2,0)*$B144</f>
        <v>0</v>
      </c>
      <c r="P144">
        <f>VLOOKUP($B$1,数据整理1!$D$4:$R$10,$P$2,0)*$B144</f>
        <v>662.2</v>
      </c>
      <c r="Q144">
        <f>VLOOKUP($B$1,数据整理1!$D$4:$R$10,$Q$2,0)*$B144</f>
        <v>662.2</v>
      </c>
      <c r="S144">
        <f>VLOOKUP($B$1,数据整理1!$D$12:$R$18,$D$2,0)*$B144</f>
        <v>52920</v>
      </c>
      <c r="T144">
        <f>VLOOKUP($B$1,数据整理1!$D$12:$R$18,$E$2,0)*$B144</f>
        <v>16940</v>
      </c>
      <c r="U144">
        <f>VLOOKUP($B$1,数据整理1!$D$12:$R$18,$F$2,0)*$B144</f>
        <v>7000</v>
      </c>
      <c r="V144">
        <f>VLOOKUP($B$1,数据整理1!$D$12:$R$18,$G$2,0)*$B144</f>
        <v>4760</v>
      </c>
      <c r="W144">
        <f>VLOOKUP($B$1,数据整理1!$D$12:$R$18,$H$2,0)*$B144</f>
        <v>140</v>
      </c>
      <c r="X144">
        <f>VLOOKUP($B$1,数据整理1!$D$12:$R$18,$I$2,0)*$B144</f>
        <v>140</v>
      </c>
      <c r="Y144">
        <f>VLOOKUP($B$1,数据整理1!$D$12:$R$18,$J$2,0)*$B144</f>
        <v>140</v>
      </c>
      <c r="Z144">
        <f>VLOOKUP($B$1,数据整理1!$D$12:$R$18,$K$2,0)*$B144</f>
        <v>140</v>
      </c>
      <c r="AA144">
        <f>VLOOKUP($B$1,数据整理1!$D$12:$R$18,$L$2,0)*$B144</f>
        <v>140</v>
      </c>
      <c r="AB144">
        <f>VLOOKUP($B$1,数据整理1!$D$12:$R$18,$M$2,0)*$B144</f>
        <v>140</v>
      </c>
      <c r="AC144">
        <f>VLOOKUP($B$1,数据整理1!$D$12:$R$18,$N$2,0)*$B144</f>
        <v>11200</v>
      </c>
      <c r="AD144">
        <f>VLOOKUP($B$1,数据整理1!$D$12:$R$18,$O$2,0)*$B144</f>
        <v>0</v>
      </c>
      <c r="AE144">
        <f>VLOOKUP($B$1,数据整理1!$D$12:$R$18,$P$2,0)*$B144</f>
        <v>662.2</v>
      </c>
      <c r="AF144">
        <f>VLOOKUP($B$1,数据整理1!$D$12:$R$18,$Q$2,0)*$B144</f>
        <v>662.2</v>
      </c>
      <c r="AH144">
        <f>VLOOKUP($B$1,数据整理1!$D$20:$R$26,$D$2,0)*$B144</f>
        <v>47096</v>
      </c>
      <c r="AI144">
        <f>VLOOKUP($B$1,数据整理1!$D$20:$R$26,$E$2,0)*$B144</f>
        <v>17955</v>
      </c>
      <c r="AJ144">
        <f>VLOOKUP($B$1,数据整理1!$D$20:$R$26,$F$2,0)*$B144</f>
        <v>4268.5999999999995</v>
      </c>
      <c r="AK144">
        <f>VLOOKUP($B$1,数据整理1!$D$20:$R$26,$G$2,0)*$B144</f>
        <v>6329.4000000000005</v>
      </c>
      <c r="AL144">
        <f>VLOOKUP($B$1,数据整理1!$D$20:$R$26,$H$2,0)*$B144</f>
        <v>140</v>
      </c>
      <c r="AM144">
        <f>VLOOKUP($B$1,数据整理1!$D$20:$R$26,$I$2,0)*$B144</f>
        <v>140</v>
      </c>
      <c r="AN144">
        <f>VLOOKUP($B$1,数据整理1!$D$20:$R$26,$J$2,0)*$B144</f>
        <v>140</v>
      </c>
      <c r="AO144">
        <f>VLOOKUP($B$1,数据整理1!$D$20:$R$26,$K$2,0)*$B144</f>
        <v>140</v>
      </c>
      <c r="AP144">
        <f>VLOOKUP($B$1,数据整理1!$D$20:$R$26,$L$2,0)*$B144</f>
        <v>140</v>
      </c>
      <c r="AQ144">
        <f>VLOOKUP($B$1,数据整理1!$D$20:$R$26,$M$2,0)*$B144</f>
        <v>140</v>
      </c>
      <c r="AR144">
        <f>VLOOKUP($B$1,数据整理1!$D$20:$R$26,$N$2,0)*$B144</f>
        <v>5600</v>
      </c>
      <c r="AS144">
        <f>VLOOKUP($B$1,数据整理1!$D$20:$R$26,$O$2,0)*$B144</f>
        <v>0</v>
      </c>
      <c r="AT144">
        <f>VLOOKUP($B$1,数据整理1!$D$20:$R$26,$P$2,0)*$B144</f>
        <v>662.2</v>
      </c>
      <c r="AU144">
        <f>VLOOKUP($B$1,数据整理1!$D$20:$R$26,$Q$2,0)*$B144</f>
        <v>662.2</v>
      </c>
    </row>
    <row r="145" spans="2:47" x14ac:dyDescent="0.2">
      <c r="B145">
        <v>141</v>
      </c>
      <c r="D145">
        <f>VLOOKUP($B$1,数据整理1!$D$4:$R$10,$D$2,0)*$B145</f>
        <v>59361</v>
      </c>
      <c r="E145">
        <f>VLOOKUP($B$1,数据整理1!$D$4:$R$10,$E$2,0)*$B145</f>
        <v>16356</v>
      </c>
      <c r="F145">
        <f>VLOOKUP($B$1,数据整理1!$D$4:$R$10,$F$2,0)*$B145</f>
        <v>8883</v>
      </c>
      <c r="G145">
        <f>VLOOKUP($B$1,数据整理1!$D$4:$R$10,$G$2,0)*$B145</f>
        <v>5922</v>
      </c>
      <c r="H145">
        <f>VLOOKUP($B$1,数据整理1!$D$4:$R$10,$H$2,0)*$B145</f>
        <v>141</v>
      </c>
      <c r="I145">
        <f>VLOOKUP($B$1,数据整理1!$D$4:$R$10,$I$2,0)*$B145</f>
        <v>141</v>
      </c>
      <c r="J145">
        <f>VLOOKUP($B$1,数据整理1!$D$4:$R$10,$J$2,0)*$B145</f>
        <v>141</v>
      </c>
      <c r="K145">
        <f>VLOOKUP($B$1,数据整理1!$D$4:$R$10,$K$2,0)*$B145</f>
        <v>141</v>
      </c>
      <c r="L145">
        <f>VLOOKUP($B$1,数据整理1!$D$4:$R$10,$L$2,0)*$B145</f>
        <v>141</v>
      </c>
      <c r="M145">
        <f>VLOOKUP($B$1,数据整理1!$D$4:$R$10,$M$2,0)*$B145</f>
        <v>141</v>
      </c>
      <c r="N145">
        <f>VLOOKUP($B$1,数据整理1!$D$4:$R$10,$N$2,0)*$B145</f>
        <v>14100</v>
      </c>
      <c r="O145">
        <f>VLOOKUP($B$1,数据整理1!$D$4:$R$10,$O$2,0)*$B145</f>
        <v>0</v>
      </c>
      <c r="P145">
        <f>VLOOKUP($B$1,数据整理1!$D$4:$R$10,$P$2,0)*$B145</f>
        <v>666.93000000000006</v>
      </c>
      <c r="Q145">
        <f>VLOOKUP($B$1,数据整理1!$D$4:$R$10,$Q$2,0)*$B145</f>
        <v>666.93000000000006</v>
      </c>
      <c r="S145">
        <f>VLOOKUP($B$1,数据整理1!$D$12:$R$18,$D$2,0)*$B145</f>
        <v>53298</v>
      </c>
      <c r="T145">
        <f>VLOOKUP($B$1,数据整理1!$D$12:$R$18,$E$2,0)*$B145</f>
        <v>17061</v>
      </c>
      <c r="U145">
        <f>VLOOKUP($B$1,数据整理1!$D$12:$R$18,$F$2,0)*$B145</f>
        <v>7050</v>
      </c>
      <c r="V145">
        <f>VLOOKUP($B$1,数据整理1!$D$12:$R$18,$G$2,0)*$B145</f>
        <v>4794</v>
      </c>
      <c r="W145">
        <f>VLOOKUP($B$1,数据整理1!$D$12:$R$18,$H$2,0)*$B145</f>
        <v>141</v>
      </c>
      <c r="X145">
        <f>VLOOKUP($B$1,数据整理1!$D$12:$R$18,$I$2,0)*$B145</f>
        <v>141</v>
      </c>
      <c r="Y145">
        <f>VLOOKUP($B$1,数据整理1!$D$12:$R$18,$J$2,0)*$B145</f>
        <v>141</v>
      </c>
      <c r="Z145">
        <f>VLOOKUP($B$1,数据整理1!$D$12:$R$18,$K$2,0)*$B145</f>
        <v>141</v>
      </c>
      <c r="AA145">
        <f>VLOOKUP($B$1,数据整理1!$D$12:$R$18,$L$2,0)*$B145</f>
        <v>141</v>
      </c>
      <c r="AB145">
        <f>VLOOKUP($B$1,数据整理1!$D$12:$R$18,$M$2,0)*$B145</f>
        <v>141</v>
      </c>
      <c r="AC145">
        <f>VLOOKUP($B$1,数据整理1!$D$12:$R$18,$N$2,0)*$B145</f>
        <v>11280</v>
      </c>
      <c r="AD145">
        <f>VLOOKUP($B$1,数据整理1!$D$12:$R$18,$O$2,0)*$B145</f>
        <v>0</v>
      </c>
      <c r="AE145">
        <f>VLOOKUP($B$1,数据整理1!$D$12:$R$18,$P$2,0)*$B145</f>
        <v>666.93000000000006</v>
      </c>
      <c r="AF145">
        <f>VLOOKUP($B$1,数据整理1!$D$12:$R$18,$Q$2,0)*$B145</f>
        <v>666.93000000000006</v>
      </c>
      <c r="AH145">
        <f>VLOOKUP($B$1,数据整理1!$D$20:$R$26,$D$2,0)*$B145</f>
        <v>47432.399999999994</v>
      </c>
      <c r="AI145">
        <f>VLOOKUP($B$1,数据整理1!$D$20:$R$26,$E$2,0)*$B145</f>
        <v>18083.25</v>
      </c>
      <c r="AJ145">
        <f>VLOOKUP($B$1,数据整理1!$D$20:$R$26,$F$2,0)*$B145</f>
        <v>4299.09</v>
      </c>
      <c r="AK145">
        <f>VLOOKUP($B$1,数据整理1!$D$20:$R$26,$G$2,0)*$B145</f>
        <v>6374.61</v>
      </c>
      <c r="AL145">
        <f>VLOOKUP($B$1,数据整理1!$D$20:$R$26,$H$2,0)*$B145</f>
        <v>141</v>
      </c>
      <c r="AM145">
        <f>VLOOKUP($B$1,数据整理1!$D$20:$R$26,$I$2,0)*$B145</f>
        <v>141</v>
      </c>
      <c r="AN145">
        <f>VLOOKUP($B$1,数据整理1!$D$20:$R$26,$J$2,0)*$B145</f>
        <v>141</v>
      </c>
      <c r="AO145">
        <f>VLOOKUP($B$1,数据整理1!$D$20:$R$26,$K$2,0)*$B145</f>
        <v>141</v>
      </c>
      <c r="AP145">
        <f>VLOOKUP($B$1,数据整理1!$D$20:$R$26,$L$2,0)*$B145</f>
        <v>141</v>
      </c>
      <c r="AQ145">
        <f>VLOOKUP($B$1,数据整理1!$D$20:$R$26,$M$2,0)*$B145</f>
        <v>141</v>
      </c>
      <c r="AR145">
        <f>VLOOKUP($B$1,数据整理1!$D$20:$R$26,$N$2,0)*$B145</f>
        <v>5640</v>
      </c>
      <c r="AS145">
        <f>VLOOKUP($B$1,数据整理1!$D$20:$R$26,$O$2,0)*$B145</f>
        <v>0</v>
      </c>
      <c r="AT145">
        <f>VLOOKUP($B$1,数据整理1!$D$20:$R$26,$P$2,0)*$B145</f>
        <v>666.93000000000006</v>
      </c>
      <c r="AU145">
        <f>VLOOKUP($B$1,数据整理1!$D$20:$R$26,$Q$2,0)*$B145</f>
        <v>666.93000000000006</v>
      </c>
    </row>
    <row r="146" spans="2:47" x14ac:dyDescent="0.2">
      <c r="B146">
        <v>142</v>
      </c>
      <c r="D146">
        <f>VLOOKUP($B$1,数据整理1!$D$4:$R$10,$D$2,0)*$B146</f>
        <v>59782</v>
      </c>
      <c r="E146">
        <f>VLOOKUP($B$1,数据整理1!$D$4:$R$10,$E$2,0)*$B146</f>
        <v>16472</v>
      </c>
      <c r="F146">
        <f>VLOOKUP($B$1,数据整理1!$D$4:$R$10,$F$2,0)*$B146</f>
        <v>8946</v>
      </c>
      <c r="G146">
        <f>VLOOKUP($B$1,数据整理1!$D$4:$R$10,$G$2,0)*$B146</f>
        <v>5964</v>
      </c>
      <c r="H146">
        <f>VLOOKUP($B$1,数据整理1!$D$4:$R$10,$H$2,0)*$B146</f>
        <v>142</v>
      </c>
      <c r="I146">
        <f>VLOOKUP($B$1,数据整理1!$D$4:$R$10,$I$2,0)*$B146</f>
        <v>142</v>
      </c>
      <c r="J146">
        <f>VLOOKUP($B$1,数据整理1!$D$4:$R$10,$J$2,0)*$B146</f>
        <v>142</v>
      </c>
      <c r="K146">
        <f>VLOOKUP($B$1,数据整理1!$D$4:$R$10,$K$2,0)*$B146</f>
        <v>142</v>
      </c>
      <c r="L146">
        <f>VLOOKUP($B$1,数据整理1!$D$4:$R$10,$L$2,0)*$B146</f>
        <v>142</v>
      </c>
      <c r="M146">
        <f>VLOOKUP($B$1,数据整理1!$D$4:$R$10,$M$2,0)*$B146</f>
        <v>142</v>
      </c>
      <c r="N146">
        <f>VLOOKUP($B$1,数据整理1!$D$4:$R$10,$N$2,0)*$B146</f>
        <v>14200</v>
      </c>
      <c r="O146">
        <f>VLOOKUP($B$1,数据整理1!$D$4:$R$10,$O$2,0)*$B146</f>
        <v>0</v>
      </c>
      <c r="P146">
        <f>VLOOKUP($B$1,数据整理1!$D$4:$R$10,$P$2,0)*$B146</f>
        <v>671.66000000000008</v>
      </c>
      <c r="Q146">
        <f>VLOOKUP($B$1,数据整理1!$D$4:$R$10,$Q$2,0)*$B146</f>
        <v>671.66000000000008</v>
      </c>
      <c r="S146">
        <f>VLOOKUP($B$1,数据整理1!$D$12:$R$18,$D$2,0)*$B146</f>
        <v>53676</v>
      </c>
      <c r="T146">
        <f>VLOOKUP($B$1,数据整理1!$D$12:$R$18,$E$2,0)*$B146</f>
        <v>17182</v>
      </c>
      <c r="U146">
        <f>VLOOKUP($B$1,数据整理1!$D$12:$R$18,$F$2,0)*$B146</f>
        <v>7100</v>
      </c>
      <c r="V146">
        <f>VLOOKUP($B$1,数据整理1!$D$12:$R$18,$G$2,0)*$B146</f>
        <v>4828</v>
      </c>
      <c r="W146">
        <f>VLOOKUP($B$1,数据整理1!$D$12:$R$18,$H$2,0)*$B146</f>
        <v>142</v>
      </c>
      <c r="X146">
        <f>VLOOKUP($B$1,数据整理1!$D$12:$R$18,$I$2,0)*$B146</f>
        <v>142</v>
      </c>
      <c r="Y146">
        <f>VLOOKUP($B$1,数据整理1!$D$12:$R$18,$J$2,0)*$B146</f>
        <v>142</v>
      </c>
      <c r="Z146">
        <f>VLOOKUP($B$1,数据整理1!$D$12:$R$18,$K$2,0)*$B146</f>
        <v>142</v>
      </c>
      <c r="AA146">
        <f>VLOOKUP($B$1,数据整理1!$D$12:$R$18,$L$2,0)*$B146</f>
        <v>142</v>
      </c>
      <c r="AB146">
        <f>VLOOKUP($B$1,数据整理1!$D$12:$R$18,$M$2,0)*$B146</f>
        <v>142</v>
      </c>
      <c r="AC146">
        <f>VLOOKUP($B$1,数据整理1!$D$12:$R$18,$N$2,0)*$B146</f>
        <v>11360</v>
      </c>
      <c r="AD146">
        <f>VLOOKUP($B$1,数据整理1!$D$12:$R$18,$O$2,0)*$B146</f>
        <v>0</v>
      </c>
      <c r="AE146">
        <f>VLOOKUP($B$1,数据整理1!$D$12:$R$18,$P$2,0)*$B146</f>
        <v>671.66000000000008</v>
      </c>
      <c r="AF146">
        <f>VLOOKUP($B$1,数据整理1!$D$12:$R$18,$Q$2,0)*$B146</f>
        <v>671.66000000000008</v>
      </c>
      <c r="AH146">
        <f>VLOOKUP($B$1,数据整理1!$D$20:$R$26,$D$2,0)*$B146</f>
        <v>47768.799999999996</v>
      </c>
      <c r="AI146">
        <f>VLOOKUP($B$1,数据整理1!$D$20:$R$26,$E$2,0)*$B146</f>
        <v>18211.5</v>
      </c>
      <c r="AJ146">
        <f>VLOOKUP($B$1,数据整理1!$D$20:$R$26,$F$2,0)*$B146</f>
        <v>4329.58</v>
      </c>
      <c r="AK146">
        <f>VLOOKUP($B$1,数据整理1!$D$20:$R$26,$G$2,0)*$B146</f>
        <v>6419.82</v>
      </c>
      <c r="AL146">
        <f>VLOOKUP($B$1,数据整理1!$D$20:$R$26,$H$2,0)*$B146</f>
        <v>142</v>
      </c>
      <c r="AM146">
        <f>VLOOKUP($B$1,数据整理1!$D$20:$R$26,$I$2,0)*$B146</f>
        <v>142</v>
      </c>
      <c r="AN146">
        <f>VLOOKUP($B$1,数据整理1!$D$20:$R$26,$J$2,0)*$B146</f>
        <v>142</v>
      </c>
      <c r="AO146">
        <f>VLOOKUP($B$1,数据整理1!$D$20:$R$26,$K$2,0)*$B146</f>
        <v>142</v>
      </c>
      <c r="AP146">
        <f>VLOOKUP($B$1,数据整理1!$D$20:$R$26,$L$2,0)*$B146</f>
        <v>142</v>
      </c>
      <c r="AQ146">
        <f>VLOOKUP($B$1,数据整理1!$D$20:$R$26,$M$2,0)*$B146</f>
        <v>142</v>
      </c>
      <c r="AR146">
        <f>VLOOKUP($B$1,数据整理1!$D$20:$R$26,$N$2,0)*$B146</f>
        <v>5680</v>
      </c>
      <c r="AS146">
        <f>VLOOKUP($B$1,数据整理1!$D$20:$R$26,$O$2,0)*$B146</f>
        <v>0</v>
      </c>
      <c r="AT146">
        <f>VLOOKUP($B$1,数据整理1!$D$20:$R$26,$P$2,0)*$B146</f>
        <v>671.66000000000008</v>
      </c>
      <c r="AU146">
        <f>VLOOKUP($B$1,数据整理1!$D$20:$R$26,$Q$2,0)*$B146</f>
        <v>671.66000000000008</v>
      </c>
    </row>
    <row r="147" spans="2:47" x14ac:dyDescent="0.2">
      <c r="B147">
        <v>143</v>
      </c>
      <c r="D147">
        <f>VLOOKUP($B$1,数据整理1!$D$4:$R$10,$D$2,0)*$B147</f>
        <v>60203</v>
      </c>
      <c r="E147">
        <f>VLOOKUP($B$1,数据整理1!$D$4:$R$10,$E$2,0)*$B147</f>
        <v>16588</v>
      </c>
      <c r="F147">
        <f>VLOOKUP($B$1,数据整理1!$D$4:$R$10,$F$2,0)*$B147</f>
        <v>9009</v>
      </c>
      <c r="G147">
        <f>VLOOKUP($B$1,数据整理1!$D$4:$R$10,$G$2,0)*$B147</f>
        <v>6006</v>
      </c>
      <c r="H147">
        <f>VLOOKUP($B$1,数据整理1!$D$4:$R$10,$H$2,0)*$B147</f>
        <v>143</v>
      </c>
      <c r="I147">
        <f>VLOOKUP($B$1,数据整理1!$D$4:$R$10,$I$2,0)*$B147</f>
        <v>143</v>
      </c>
      <c r="J147">
        <f>VLOOKUP($B$1,数据整理1!$D$4:$R$10,$J$2,0)*$B147</f>
        <v>143</v>
      </c>
      <c r="K147">
        <f>VLOOKUP($B$1,数据整理1!$D$4:$R$10,$K$2,0)*$B147</f>
        <v>143</v>
      </c>
      <c r="L147">
        <f>VLOOKUP($B$1,数据整理1!$D$4:$R$10,$L$2,0)*$B147</f>
        <v>143</v>
      </c>
      <c r="M147">
        <f>VLOOKUP($B$1,数据整理1!$D$4:$R$10,$M$2,0)*$B147</f>
        <v>143</v>
      </c>
      <c r="N147">
        <f>VLOOKUP($B$1,数据整理1!$D$4:$R$10,$N$2,0)*$B147</f>
        <v>14300</v>
      </c>
      <c r="O147">
        <f>VLOOKUP($B$1,数据整理1!$D$4:$R$10,$O$2,0)*$B147</f>
        <v>0</v>
      </c>
      <c r="P147">
        <f>VLOOKUP($B$1,数据整理1!$D$4:$R$10,$P$2,0)*$B147</f>
        <v>676.3900000000001</v>
      </c>
      <c r="Q147">
        <f>VLOOKUP($B$1,数据整理1!$D$4:$R$10,$Q$2,0)*$B147</f>
        <v>676.3900000000001</v>
      </c>
      <c r="S147">
        <f>VLOOKUP($B$1,数据整理1!$D$12:$R$18,$D$2,0)*$B147</f>
        <v>54054</v>
      </c>
      <c r="T147">
        <f>VLOOKUP($B$1,数据整理1!$D$12:$R$18,$E$2,0)*$B147</f>
        <v>17303</v>
      </c>
      <c r="U147">
        <f>VLOOKUP($B$1,数据整理1!$D$12:$R$18,$F$2,0)*$B147</f>
        <v>7150</v>
      </c>
      <c r="V147">
        <f>VLOOKUP($B$1,数据整理1!$D$12:$R$18,$G$2,0)*$B147</f>
        <v>4862</v>
      </c>
      <c r="W147">
        <f>VLOOKUP($B$1,数据整理1!$D$12:$R$18,$H$2,0)*$B147</f>
        <v>143</v>
      </c>
      <c r="X147">
        <f>VLOOKUP($B$1,数据整理1!$D$12:$R$18,$I$2,0)*$B147</f>
        <v>143</v>
      </c>
      <c r="Y147">
        <f>VLOOKUP($B$1,数据整理1!$D$12:$R$18,$J$2,0)*$B147</f>
        <v>143</v>
      </c>
      <c r="Z147">
        <f>VLOOKUP($B$1,数据整理1!$D$12:$R$18,$K$2,0)*$B147</f>
        <v>143</v>
      </c>
      <c r="AA147">
        <f>VLOOKUP($B$1,数据整理1!$D$12:$R$18,$L$2,0)*$B147</f>
        <v>143</v>
      </c>
      <c r="AB147">
        <f>VLOOKUP($B$1,数据整理1!$D$12:$R$18,$M$2,0)*$B147</f>
        <v>143</v>
      </c>
      <c r="AC147">
        <f>VLOOKUP($B$1,数据整理1!$D$12:$R$18,$N$2,0)*$B147</f>
        <v>11440</v>
      </c>
      <c r="AD147">
        <f>VLOOKUP($B$1,数据整理1!$D$12:$R$18,$O$2,0)*$B147</f>
        <v>0</v>
      </c>
      <c r="AE147">
        <f>VLOOKUP($B$1,数据整理1!$D$12:$R$18,$P$2,0)*$B147</f>
        <v>676.3900000000001</v>
      </c>
      <c r="AF147">
        <f>VLOOKUP($B$1,数据整理1!$D$12:$R$18,$Q$2,0)*$B147</f>
        <v>676.3900000000001</v>
      </c>
      <c r="AH147">
        <f>VLOOKUP($B$1,数据整理1!$D$20:$R$26,$D$2,0)*$B147</f>
        <v>48105.2</v>
      </c>
      <c r="AI147">
        <f>VLOOKUP($B$1,数据整理1!$D$20:$R$26,$E$2,0)*$B147</f>
        <v>18339.75</v>
      </c>
      <c r="AJ147">
        <f>VLOOKUP($B$1,数据整理1!$D$20:$R$26,$F$2,0)*$B147</f>
        <v>4360.07</v>
      </c>
      <c r="AK147">
        <f>VLOOKUP($B$1,数据整理1!$D$20:$R$26,$G$2,0)*$B147</f>
        <v>6465.03</v>
      </c>
      <c r="AL147">
        <f>VLOOKUP($B$1,数据整理1!$D$20:$R$26,$H$2,0)*$B147</f>
        <v>143</v>
      </c>
      <c r="AM147">
        <f>VLOOKUP($B$1,数据整理1!$D$20:$R$26,$I$2,0)*$B147</f>
        <v>143</v>
      </c>
      <c r="AN147">
        <f>VLOOKUP($B$1,数据整理1!$D$20:$R$26,$J$2,0)*$B147</f>
        <v>143</v>
      </c>
      <c r="AO147">
        <f>VLOOKUP($B$1,数据整理1!$D$20:$R$26,$K$2,0)*$B147</f>
        <v>143</v>
      </c>
      <c r="AP147">
        <f>VLOOKUP($B$1,数据整理1!$D$20:$R$26,$L$2,0)*$B147</f>
        <v>143</v>
      </c>
      <c r="AQ147">
        <f>VLOOKUP($B$1,数据整理1!$D$20:$R$26,$M$2,0)*$B147</f>
        <v>143</v>
      </c>
      <c r="AR147">
        <f>VLOOKUP($B$1,数据整理1!$D$20:$R$26,$N$2,0)*$B147</f>
        <v>5720</v>
      </c>
      <c r="AS147">
        <f>VLOOKUP($B$1,数据整理1!$D$20:$R$26,$O$2,0)*$B147</f>
        <v>0</v>
      </c>
      <c r="AT147">
        <f>VLOOKUP($B$1,数据整理1!$D$20:$R$26,$P$2,0)*$B147</f>
        <v>676.3900000000001</v>
      </c>
      <c r="AU147">
        <f>VLOOKUP($B$1,数据整理1!$D$20:$R$26,$Q$2,0)*$B147</f>
        <v>676.3900000000001</v>
      </c>
    </row>
    <row r="148" spans="2:47" x14ac:dyDescent="0.2">
      <c r="B148">
        <v>144</v>
      </c>
      <c r="D148">
        <f>VLOOKUP($B$1,数据整理1!$D$4:$R$10,$D$2,0)*$B148</f>
        <v>60624</v>
      </c>
      <c r="E148">
        <f>VLOOKUP($B$1,数据整理1!$D$4:$R$10,$E$2,0)*$B148</f>
        <v>16704</v>
      </c>
      <c r="F148">
        <f>VLOOKUP($B$1,数据整理1!$D$4:$R$10,$F$2,0)*$B148</f>
        <v>9072</v>
      </c>
      <c r="G148">
        <f>VLOOKUP($B$1,数据整理1!$D$4:$R$10,$G$2,0)*$B148</f>
        <v>6048</v>
      </c>
      <c r="H148">
        <f>VLOOKUP($B$1,数据整理1!$D$4:$R$10,$H$2,0)*$B148</f>
        <v>144</v>
      </c>
      <c r="I148">
        <f>VLOOKUP($B$1,数据整理1!$D$4:$R$10,$I$2,0)*$B148</f>
        <v>144</v>
      </c>
      <c r="J148">
        <f>VLOOKUP($B$1,数据整理1!$D$4:$R$10,$J$2,0)*$B148</f>
        <v>144</v>
      </c>
      <c r="K148">
        <f>VLOOKUP($B$1,数据整理1!$D$4:$R$10,$K$2,0)*$B148</f>
        <v>144</v>
      </c>
      <c r="L148">
        <f>VLOOKUP($B$1,数据整理1!$D$4:$R$10,$L$2,0)*$B148</f>
        <v>144</v>
      </c>
      <c r="M148">
        <f>VLOOKUP($B$1,数据整理1!$D$4:$R$10,$M$2,0)*$B148</f>
        <v>144</v>
      </c>
      <c r="N148">
        <f>VLOOKUP($B$1,数据整理1!$D$4:$R$10,$N$2,0)*$B148</f>
        <v>14400</v>
      </c>
      <c r="O148">
        <f>VLOOKUP($B$1,数据整理1!$D$4:$R$10,$O$2,0)*$B148</f>
        <v>0</v>
      </c>
      <c r="P148">
        <f>VLOOKUP($B$1,数据整理1!$D$4:$R$10,$P$2,0)*$B148</f>
        <v>681.12000000000012</v>
      </c>
      <c r="Q148">
        <f>VLOOKUP($B$1,数据整理1!$D$4:$R$10,$Q$2,0)*$B148</f>
        <v>681.12000000000012</v>
      </c>
      <c r="S148">
        <f>VLOOKUP($B$1,数据整理1!$D$12:$R$18,$D$2,0)*$B148</f>
        <v>54432</v>
      </c>
      <c r="T148">
        <f>VLOOKUP($B$1,数据整理1!$D$12:$R$18,$E$2,0)*$B148</f>
        <v>17424</v>
      </c>
      <c r="U148">
        <f>VLOOKUP($B$1,数据整理1!$D$12:$R$18,$F$2,0)*$B148</f>
        <v>7200</v>
      </c>
      <c r="V148">
        <f>VLOOKUP($B$1,数据整理1!$D$12:$R$18,$G$2,0)*$B148</f>
        <v>4896</v>
      </c>
      <c r="W148">
        <f>VLOOKUP($B$1,数据整理1!$D$12:$R$18,$H$2,0)*$B148</f>
        <v>144</v>
      </c>
      <c r="X148">
        <f>VLOOKUP($B$1,数据整理1!$D$12:$R$18,$I$2,0)*$B148</f>
        <v>144</v>
      </c>
      <c r="Y148">
        <f>VLOOKUP($B$1,数据整理1!$D$12:$R$18,$J$2,0)*$B148</f>
        <v>144</v>
      </c>
      <c r="Z148">
        <f>VLOOKUP($B$1,数据整理1!$D$12:$R$18,$K$2,0)*$B148</f>
        <v>144</v>
      </c>
      <c r="AA148">
        <f>VLOOKUP($B$1,数据整理1!$D$12:$R$18,$L$2,0)*$B148</f>
        <v>144</v>
      </c>
      <c r="AB148">
        <f>VLOOKUP($B$1,数据整理1!$D$12:$R$18,$M$2,0)*$B148</f>
        <v>144</v>
      </c>
      <c r="AC148">
        <f>VLOOKUP($B$1,数据整理1!$D$12:$R$18,$N$2,0)*$B148</f>
        <v>11520</v>
      </c>
      <c r="AD148">
        <f>VLOOKUP($B$1,数据整理1!$D$12:$R$18,$O$2,0)*$B148</f>
        <v>0</v>
      </c>
      <c r="AE148">
        <f>VLOOKUP($B$1,数据整理1!$D$12:$R$18,$P$2,0)*$B148</f>
        <v>681.12000000000012</v>
      </c>
      <c r="AF148">
        <f>VLOOKUP($B$1,数据整理1!$D$12:$R$18,$Q$2,0)*$B148</f>
        <v>681.12000000000012</v>
      </c>
      <c r="AH148">
        <f>VLOOKUP($B$1,数据整理1!$D$20:$R$26,$D$2,0)*$B148</f>
        <v>48441.599999999999</v>
      </c>
      <c r="AI148">
        <f>VLOOKUP($B$1,数据整理1!$D$20:$R$26,$E$2,0)*$B148</f>
        <v>18468</v>
      </c>
      <c r="AJ148">
        <f>VLOOKUP($B$1,数据整理1!$D$20:$R$26,$F$2,0)*$B148</f>
        <v>4390.5599999999995</v>
      </c>
      <c r="AK148">
        <f>VLOOKUP($B$1,数据整理1!$D$20:$R$26,$G$2,0)*$B148</f>
        <v>6510.24</v>
      </c>
      <c r="AL148">
        <f>VLOOKUP($B$1,数据整理1!$D$20:$R$26,$H$2,0)*$B148</f>
        <v>144</v>
      </c>
      <c r="AM148">
        <f>VLOOKUP($B$1,数据整理1!$D$20:$R$26,$I$2,0)*$B148</f>
        <v>144</v>
      </c>
      <c r="AN148">
        <f>VLOOKUP($B$1,数据整理1!$D$20:$R$26,$J$2,0)*$B148</f>
        <v>144</v>
      </c>
      <c r="AO148">
        <f>VLOOKUP($B$1,数据整理1!$D$20:$R$26,$K$2,0)*$B148</f>
        <v>144</v>
      </c>
      <c r="AP148">
        <f>VLOOKUP($B$1,数据整理1!$D$20:$R$26,$L$2,0)*$B148</f>
        <v>144</v>
      </c>
      <c r="AQ148">
        <f>VLOOKUP($B$1,数据整理1!$D$20:$R$26,$M$2,0)*$B148</f>
        <v>144</v>
      </c>
      <c r="AR148">
        <f>VLOOKUP($B$1,数据整理1!$D$20:$R$26,$N$2,0)*$B148</f>
        <v>5760</v>
      </c>
      <c r="AS148">
        <f>VLOOKUP($B$1,数据整理1!$D$20:$R$26,$O$2,0)*$B148</f>
        <v>0</v>
      </c>
      <c r="AT148">
        <f>VLOOKUP($B$1,数据整理1!$D$20:$R$26,$P$2,0)*$B148</f>
        <v>681.12000000000012</v>
      </c>
      <c r="AU148">
        <f>VLOOKUP($B$1,数据整理1!$D$20:$R$26,$Q$2,0)*$B148</f>
        <v>681.12000000000012</v>
      </c>
    </row>
    <row r="149" spans="2:47" x14ac:dyDescent="0.2">
      <c r="B149">
        <v>145</v>
      </c>
      <c r="D149">
        <f>VLOOKUP($B$1,数据整理1!$D$4:$R$10,$D$2,0)*$B149</f>
        <v>61045</v>
      </c>
      <c r="E149">
        <f>VLOOKUP($B$1,数据整理1!$D$4:$R$10,$E$2,0)*$B149</f>
        <v>16820</v>
      </c>
      <c r="F149">
        <f>VLOOKUP($B$1,数据整理1!$D$4:$R$10,$F$2,0)*$B149</f>
        <v>9135</v>
      </c>
      <c r="G149">
        <f>VLOOKUP($B$1,数据整理1!$D$4:$R$10,$G$2,0)*$B149</f>
        <v>6090</v>
      </c>
      <c r="H149">
        <f>VLOOKUP($B$1,数据整理1!$D$4:$R$10,$H$2,0)*$B149</f>
        <v>145</v>
      </c>
      <c r="I149">
        <f>VLOOKUP($B$1,数据整理1!$D$4:$R$10,$I$2,0)*$B149</f>
        <v>145</v>
      </c>
      <c r="J149">
        <f>VLOOKUP($B$1,数据整理1!$D$4:$R$10,$J$2,0)*$B149</f>
        <v>145</v>
      </c>
      <c r="K149">
        <f>VLOOKUP($B$1,数据整理1!$D$4:$R$10,$K$2,0)*$B149</f>
        <v>145</v>
      </c>
      <c r="L149">
        <f>VLOOKUP($B$1,数据整理1!$D$4:$R$10,$L$2,0)*$B149</f>
        <v>145</v>
      </c>
      <c r="M149">
        <f>VLOOKUP($B$1,数据整理1!$D$4:$R$10,$M$2,0)*$B149</f>
        <v>145</v>
      </c>
      <c r="N149">
        <f>VLOOKUP($B$1,数据整理1!$D$4:$R$10,$N$2,0)*$B149</f>
        <v>14500</v>
      </c>
      <c r="O149">
        <f>VLOOKUP($B$1,数据整理1!$D$4:$R$10,$O$2,0)*$B149</f>
        <v>0</v>
      </c>
      <c r="P149">
        <f>VLOOKUP($B$1,数据整理1!$D$4:$R$10,$P$2,0)*$B149</f>
        <v>685.85</v>
      </c>
      <c r="Q149">
        <f>VLOOKUP($B$1,数据整理1!$D$4:$R$10,$Q$2,0)*$B149</f>
        <v>685.85</v>
      </c>
      <c r="S149">
        <f>VLOOKUP($B$1,数据整理1!$D$12:$R$18,$D$2,0)*$B149</f>
        <v>54810</v>
      </c>
      <c r="T149">
        <f>VLOOKUP($B$1,数据整理1!$D$12:$R$18,$E$2,0)*$B149</f>
        <v>17545</v>
      </c>
      <c r="U149">
        <f>VLOOKUP($B$1,数据整理1!$D$12:$R$18,$F$2,0)*$B149</f>
        <v>7250</v>
      </c>
      <c r="V149">
        <f>VLOOKUP($B$1,数据整理1!$D$12:$R$18,$G$2,0)*$B149</f>
        <v>4930</v>
      </c>
      <c r="W149">
        <f>VLOOKUP($B$1,数据整理1!$D$12:$R$18,$H$2,0)*$B149</f>
        <v>145</v>
      </c>
      <c r="X149">
        <f>VLOOKUP($B$1,数据整理1!$D$12:$R$18,$I$2,0)*$B149</f>
        <v>145</v>
      </c>
      <c r="Y149">
        <f>VLOOKUP($B$1,数据整理1!$D$12:$R$18,$J$2,0)*$B149</f>
        <v>145</v>
      </c>
      <c r="Z149">
        <f>VLOOKUP($B$1,数据整理1!$D$12:$R$18,$K$2,0)*$B149</f>
        <v>145</v>
      </c>
      <c r="AA149">
        <f>VLOOKUP($B$1,数据整理1!$D$12:$R$18,$L$2,0)*$B149</f>
        <v>145</v>
      </c>
      <c r="AB149">
        <f>VLOOKUP($B$1,数据整理1!$D$12:$R$18,$M$2,0)*$B149</f>
        <v>145</v>
      </c>
      <c r="AC149">
        <f>VLOOKUP($B$1,数据整理1!$D$12:$R$18,$N$2,0)*$B149</f>
        <v>11600</v>
      </c>
      <c r="AD149">
        <f>VLOOKUP($B$1,数据整理1!$D$12:$R$18,$O$2,0)*$B149</f>
        <v>0</v>
      </c>
      <c r="AE149">
        <f>VLOOKUP($B$1,数据整理1!$D$12:$R$18,$P$2,0)*$B149</f>
        <v>685.85</v>
      </c>
      <c r="AF149">
        <f>VLOOKUP($B$1,数据整理1!$D$12:$R$18,$Q$2,0)*$B149</f>
        <v>685.85</v>
      </c>
      <c r="AH149">
        <f>VLOOKUP($B$1,数据整理1!$D$20:$R$26,$D$2,0)*$B149</f>
        <v>48778</v>
      </c>
      <c r="AI149">
        <f>VLOOKUP($B$1,数据整理1!$D$20:$R$26,$E$2,0)*$B149</f>
        <v>18596.25</v>
      </c>
      <c r="AJ149">
        <f>VLOOKUP($B$1,数据整理1!$D$20:$R$26,$F$2,0)*$B149</f>
        <v>4421.05</v>
      </c>
      <c r="AK149">
        <f>VLOOKUP($B$1,数据整理1!$D$20:$R$26,$G$2,0)*$B149</f>
        <v>6555.45</v>
      </c>
      <c r="AL149">
        <f>VLOOKUP($B$1,数据整理1!$D$20:$R$26,$H$2,0)*$B149</f>
        <v>145</v>
      </c>
      <c r="AM149">
        <f>VLOOKUP($B$1,数据整理1!$D$20:$R$26,$I$2,0)*$B149</f>
        <v>145</v>
      </c>
      <c r="AN149">
        <f>VLOOKUP($B$1,数据整理1!$D$20:$R$26,$J$2,0)*$B149</f>
        <v>145</v>
      </c>
      <c r="AO149">
        <f>VLOOKUP($B$1,数据整理1!$D$20:$R$26,$K$2,0)*$B149</f>
        <v>145</v>
      </c>
      <c r="AP149">
        <f>VLOOKUP($B$1,数据整理1!$D$20:$R$26,$L$2,0)*$B149</f>
        <v>145</v>
      </c>
      <c r="AQ149">
        <f>VLOOKUP($B$1,数据整理1!$D$20:$R$26,$M$2,0)*$B149</f>
        <v>145</v>
      </c>
      <c r="AR149">
        <f>VLOOKUP($B$1,数据整理1!$D$20:$R$26,$N$2,0)*$B149</f>
        <v>5800</v>
      </c>
      <c r="AS149">
        <f>VLOOKUP($B$1,数据整理1!$D$20:$R$26,$O$2,0)*$B149</f>
        <v>0</v>
      </c>
      <c r="AT149">
        <f>VLOOKUP($B$1,数据整理1!$D$20:$R$26,$P$2,0)*$B149</f>
        <v>685.85</v>
      </c>
      <c r="AU149">
        <f>VLOOKUP($B$1,数据整理1!$D$20:$R$26,$Q$2,0)*$B149</f>
        <v>685.85</v>
      </c>
    </row>
    <row r="150" spans="2:47" x14ac:dyDescent="0.2">
      <c r="B150">
        <v>146</v>
      </c>
      <c r="D150">
        <f>VLOOKUP($B$1,数据整理1!$D$4:$R$10,$D$2,0)*$B150</f>
        <v>61466</v>
      </c>
      <c r="E150">
        <f>VLOOKUP($B$1,数据整理1!$D$4:$R$10,$E$2,0)*$B150</f>
        <v>16936</v>
      </c>
      <c r="F150">
        <f>VLOOKUP($B$1,数据整理1!$D$4:$R$10,$F$2,0)*$B150</f>
        <v>9198</v>
      </c>
      <c r="G150">
        <f>VLOOKUP($B$1,数据整理1!$D$4:$R$10,$G$2,0)*$B150</f>
        <v>6132</v>
      </c>
      <c r="H150">
        <f>VLOOKUP($B$1,数据整理1!$D$4:$R$10,$H$2,0)*$B150</f>
        <v>146</v>
      </c>
      <c r="I150">
        <f>VLOOKUP($B$1,数据整理1!$D$4:$R$10,$I$2,0)*$B150</f>
        <v>146</v>
      </c>
      <c r="J150">
        <f>VLOOKUP($B$1,数据整理1!$D$4:$R$10,$J$2,0)*$B150</f>
        <v>146</v>
      </c>
      <c r="K150">
        <f>VLOOKUP($B$1,数据整理1!$D$4:$R$10,$K$2,0)*$B150</f>
        <v>146</v>
      </c>
      <c r="L150">
        <f>VLOOKUP($B$1,数据整理1!$D$4:$R$10,$L$2,0)*$B150</f>
        <v>146</v>
      </c>
      <c r="M150">
        <f>VLOOKUP($B$1,数据整理1!$D$4:$R$10,$M$2,0)*$B150</f>
        <v>146</v>
      </c>
      <c r="N150">
        <f>VLOOKUP($B$1,数据整理1!$D$4:$R$10,$N$2,0)*$B150</f>
        <v>14600</v>
      </c>
      <c r="O150">
        <f>VLOOKUP($B$1,数据整理1!$D$4:$R$10,$O$2,0)*$B150</f>
        <v>0</v>
      </c>
      <c r="P150">
        <f>VLOOKUP($B$1,数据整理1!$D$4:$R$10,$P$2,0)*$B150</f>
        <v>690.58</v>
      </c>
      <c r="Q150">
        <f>VLOOKUP($B$1,数据整理1!$D$4:$R$10,$Q$2,0)*$B150</f>
        <v>690.58</v>
      </c>
      <c r="S150">
        <f>VLOOKUP($B$1,数据整理1!$D$12:$R$18,$D$2,0)*$B150</f>
        <v>55188</v>
      </c>
      <c r="T150">
        <f>VLOOKUP($B$1,数据整理1!$D$12:$R$18,$E$2,0)*$B150</f>
        <v>17666</v>
      </c>
      <c r="U150">
        <f>VLOOKUP($B$1,数据整理1!$D$12:$R$18,$F$2,0)*$B150</f>
        <v>7300</v>
      </c>
      <c r="V150">
        <f>VLOOKUP($B$1,数据整理1!$D$12:$R$18,$G$2,0)*$B150</f>
        <v>4964</v>
      </c>
      <c r="W150">
        <f>VLOOKUP($B$1,数据整理1!$D$12:$R$18,$H$2,0)*$B150</f>
        <v>146</v>
      </c>
      <c r="X150">
        <f>VLOOKUP($B$1,数据整理1!$D$12:$R$18,$I$2,0)*$B150</f>
        <v>146</v>
      </c>
      <c r="Y150">
        <f>VLOOKUP($B$1,数据整理1!$D$12:$R$18,$J$2,0)*$B150</f>
        <v>146</v>
      </c>
      <c r="Z150">
        <f>VLOOKUP($B$1,数据整理1!$D$12:$R$18,$K$2,0)*$B150</f>
        <v>146</v>
      </c>
      <c r="AA150">
        <f>VLOOKUP($B$1,数据整理1!$D$12:$R$18,$L$2,0)*$B150</f>
        <v>146</v>
      </c>
      <c r="AB150">
        <f>VLOOKUP($B$1,数据整理1!$D$12:$R$18,$M$2,0)*$B150</f>
        <v>146</v>
      </c>
      <c r="AC150">
        <f>VLOOKUP($B$1,数据整理1!$D$12:$R$18,$N$2,0)*$B150</f>
        <v>11680</v>
      </c>
      <c r="AD150">
        <f>VLOOKUP($B$1,数据整理1!$D$12:$R$18,$O$2,0)*$B150</f>
        <v>0</v>
      </c>
      <c r="AE150">
        <f>VLOOKUP($B$1,数据整理1!$D$12:$R$18,$P$2,0)*$B150</f>
        <v>690.58</v>
      </c>
      <c r="AF150">
        <f>VLOOKUP($B$1,数据整理1!$D$12:$R$18,$Q$2,0)*$B150</f>
        <v>690.58</v>
      </c>
      <c r="AH150">
        <f>VLOOKUP($B$1,数据整理1!$D$20:$R$26,$D$2,0)*$B150</f>
        <v>49114.399999999994</v>
      </c>
      <c r="AI150">
        <f>VLOOKUP($B$1,数据整理1!$D$20:$R$26,$E$2,0)*$B150</f>
        <v>18724.5</v>
      </c>
      <c r="AJ150">
        <f>VLOOKUP($B$1,数据整理1!$D$20:$R$26,$F$2,0)*$B150</f>
        <v>4451.54</v>
      </c>
      <c r="AK150">
        <f>VLOOKUP($B$1,数据整理1!$D$20:$R$26,$G$2,0)*$B150</f>
        <v>6600.66</v>
      </c>
      <c r="AL150">
        <f>VLOOKUP($B$1,数据整理1!$D$20:$R$26,$H$2,0)*$B150</f>
        <v>146</v>
      </c>
      <c r="AM150">
        <f>VLOOKUP($B$1,数据整理1!$D$20:$R$26,$I$2,0)*$B150</f>
        <v>146</v>
      </c>
      <c r="AN150">
        <f>VLOOKUP($B$1,数据整理1!$D$20:$R$26,$J$2,0)*$B150</f>
        <v>146</v>
      </c>
      <c r="AO150">
        <f>VLOOKUP($B$1,数据整理1!$D$20:$R$26,$K$2,0)*$B150</f>
        <v>146</v>
      </c>
      <c r="AP150">
        <f>VLOOKUP($B$1,数据整理1!$D$20:$R$26,$L$2,0)*$B150</f>
        <v>146</v>
      </c>
      <c r="AQ150">
        <f>VLOOKUP($B$1,数据整理1!$D$20:$R$26,$M$2,0)*$B150</f>
        <v>146</v>
      </c>
      <c r="AR150">
        <f>VLOOKUP($B$1,数据整理1!$D$20:$R$26,$N$2,0)*$B150</f>
        <v>5840</v>
      </c>
      <c r="AS150">
        <f>VLOOKUP($B$1,数据整理1!$D$20:$R$26,$O$2,0)*$B150</f>
        <v>0</v>
      </c>
      <c r="AT150">
        <f>VLOOKUP($B$1,数据整理1!$D$20:$R$26,$P$2,0)*$B150</f>
        <v>690.58</v>
      </c>
      <c r="AU150">
        <f>VLOOKUP($B$1,数据整理1!$D$20:$R$26,$Q$2,0)*$B150</f>
        <v>690.58</v>
      </c>
    </row>
    <row r="151" spans="2:47" x14ac:dyDescent="0.2">
      <c r="B151">
        <v>147</v>
      </c>
      <c r="D151">
        <f>VLOOKUP($B$1,数据整理1!$D$4:$R$10,$D$2,0)*$B151</f>
        <v>61887</v>
      </c>
      <c r="E151">
        <f>VLOOKUP($B$1,数据整理1!$D$4:$R$10,$E$2,0)*$B151</f>
        <v>17052</v>
      </c>
      <c r="F151">
        <f>VLOOKUP($B$1,数据整理1!$D$4:$R$10,$F$2,0)*$B151</f>
        <v>9261</v>
      </c>
      <c r="G151">
        <f>VLOOKUP($B$1,数据整理1!$D$4:$R$10,$G$2,0)*$B151</f>
        <v>6174</v>
      </c>
      <c r="H151">
        <f>VLOOKUP($B$1,数据整理1!$D$4:$R$10,$H$2,0)*$B151</f>
        <v>147</v>
      </c>
      <c r="I151">
        <f>VLOOKUP($B$1,数据整理1!$D$4:$R$10,$I$2,0)*$B151</f>
        <v>147</v>
      </c>
      <c r="J151">
        <f>VLOOKUP($B$1,数据整理1!$D$4:$R$10,$J$2,0)*$B151</f>
        <v>147</v>
      </c>
      <c r="K151">
        <f>VLOOKUP($B$1,数据整理1!$D$4:$R$10,$K$2,0)*$B151</f>
        <v>147</v>
      </c>
      <c r="L151">
        <f>VLOOKUP($B$1,数据整理1!$D$4:$R$10,$L$2,0)*$B151</f>
        <v>147</v>
      </c>
      <c r="M151">
        <f>VLOOKUP($B$1,数据整理1!$D$4:$R$10,$M$2,0)*$B151</f>
        <v>147</v>
      </c>
      <c r="N151">
        <f>VLOOKUP($B$1,数据整理1!$D$4:$R$10,$N$2,0)*$B151</f>
        <v>14700</v>
      </c>
      <c r="O151">
        <f>VLOOKUP($B$1,数据整理1!$D$4:$R$10,$O$2,0)*$B151</f>
        <v>0</v>
      </c>
      <c r="P151">
        <f>VLOOKUP($B$1,数据整理1!$D$4:$R$10,$P$2,0)*$B151</f>
        <v>695.31000000000006</v>
      </c>
      <c r="Q151">
        <f>VLOOKUP($B$1,数据整理1!$D$4:$R$10,$Q$2,0)*$B151</f>
        <v>695.31000000000006</v>
      </c>
      <c r="S151">
        <f>VLOOKUP($B$1,数据整理1!$D$12:$R$18,$D$2,0)*$B151</f>
        <v>55566</v>
      </c>
      <c r="T151">
        <f>VLOOKUP($B$1,数据整理1!$D$12:$R$18,$E$2,0)*$B151</f>
        <v>17787</v>
      </c>
      <c r="U151">
        <f>VLOOKUP($B$1,数据整理1!$D$12:$R$18,$F$2,0)*$B151</f>
        <v>7350</v>
      </c>
      <c r="V151">
        <f>VLOOKUP($B$1,数据整理1!$D$12:$R$18,$G$2,0)*$B151</f>
        <v>4998</v>
      </c>
      <c r="W151">
        <f>VLOOKUP($B$1,数据整理1!$D$12:$R$18,$H$2,0)*$B151</f>
        <v>147</v>
      </c>
      <c r="X151">
        <f>VLOOKUP($B$1,数据整理1!$D$12:$R$18,$I$2,0)*$B151</f>
        <v>147</v>
      </c>
      <c r="Y151">
        <f>VLOOKUP($B$1,数据整理1!$D$12:$R$18,$J$2,0)*$B151</f>
        <v>147</v>
      </c>
      <c r="Z151">
        <f>VLOOKUP($B$1,数据整理1!$D$12:$R$18,$K$2,0)*$B151</f>
        <v>147</v>
      </c>
      <c r="AA151">
        <f>VLOOKUP($B$1,数据整理1!$D$12:$R$18,$L$2,0)*$B151</f>
        <v>147</v>
      </c>
      <c r="AB151">
        <f>VLOOKUP($B$1,数据整理1!$D$12:$R$18,$M$2,0)*$B151</f>
        <v>147</v>
      </c>
      <c r="AC151">
        <f>VLOOKUP($B$1,数据整理1!$D$12:$R$18,$N$2,0)*$B151</f>
        <v>11760</v>
      </c>
      <c r="AD151">
        <f>VLOOKUP($B$1,数据整理1!$D$12:$R$18,$O$2,0)*$B151</f>
        <v>0</v>
      </c>
      <c r="AE151">
        <f>VLOOKUP($B$1,数据整理1!$D$12:$R$18,$P$2,0)*$B151</f>
        <v>695.31000000000006</v>
      </c>
      <c r="AF151">
        <f>VLOOKUP($B$1,数据整理1!$D$12:$R$18,$Q$2,0)*$B151</f>
        <v>695.31000000000006</v>
      </c>
      <c r="AH151">
        <f>VLOOKUP($B$1,数据整理1!$D$20:$R$26,$D$2,0)*$B151</f>
        <v>49450.799999999996</v>
      </c>
      <c r="AI151">
        <f>VLOOKUP($B$1,数据整理1!$D$20:$R$26,$E$2,0)*$B151</f>
        <v>18852.75</v>
      </c>
      <c r="AJ151">
        <f>VLOOKUP($B$1,数据整理1!$D$20:$R$26,$F$2,0)*$B151</f>
        <v>4482.03</v>
      </c>
      <c r="AK151">
        <f>VLOOKUP($B$1,数据整理1!$D$20:$R$26,$G$2,0)*$B151</f>
        <v>6645.87</v>
      </c>
      <c r="AL151">
        <f>VLOOKUP($B$1,数据整理1!$D$20:$R$26,$H$2,0)*$B151</f>
        <v>147</v>
      </c>
      <c r="AM151">
        <f>VLOOKUP($B$1,数据整理1!$D$20:$R$26,$I$2,0)*$B151</f>
        <v>147</v>
      </c>
      <c r="AN151">
        <f>VLOOKUP($B$1,数据整理1!$D$20:$R$26,$J$2,0)*$B151</f>
        <v>147</v>
      </c>
      <c r="AO151">
        <f>VLOOKUP($B$1,数据整理1!$D$20:$R$26,$K$2,0)*$B151</f>
        <v>147</v>
      </c>
      <c r="AP151">
        <f>VLOOKUP($B$1,数据整理1!$D$20:$R$26,$L$2,0)*$B151</f>
        <v>147</v>
      </c>
      <c r="AQ151">
        <f>VLOOKUP($B$1,数据整理1!$D$20:$R$26,$M$2,0)*$B151</f>
        <v>147</v>
      </c>
      <c r="AR151">
        <f>VLOOKUP($B$1,数据整理1!$D$20:$R$26,$N$2,0)*$B151</f>
        <v>5880</v>
      </c>
      <c r="AS151">
        <f>VLOOKUP($B$1,数据整理1!$D$20:$R$26,$O$2,0)*$B151</f>
        <v>0</v>
      </c>
      <c r="AT151">
        <f>VLOOKUP($B$1,数据整理1!$D$20:$R$26,$P$2,0)*$B151</f>
        <v>695.31000000000006</v>
      </c>
      <c r="AU151">
        <f>VLOOKUP($B$1,数据整理1!$D$20:$R$26,$Q$2,0)*$B151</f>
        <v>695.31000000000006</v>
      </c>
    </row>
    <row r="152" spans="2:47" x14ac:dyDescent="0.2">
      <c r="B152">
        <v>148</v>
      </c>
      <c r="D152">
        <f>VLOOKUP($B$1,数据整理1!$D$4:$R$10,$D$2,0)*$B152</f>
        <v>62308</v>
      </c>
      <c r="E152">
        <f>VLOOKUP($B$1,数据整理1!$D$4:$R$10,$E$2,0)*$B152</f>
        <v>17168</v>
      </c>
      <c r="F152">
        <f>VLOOKUP($B$1,数据整理1!$D$4:$R$10,$F$2,0)*$B152</f>
        <v>9324</v>
      </c>
      <c r="G152">
        <f>VLOOKUP($B$1,数据整理1!$D$4:$R$10,$G$2,0)*$B152</f>
        <v>6216</v>
      </c>
      <c r="H152">
        <f>VLOOKUP($B$1,数据整理1!$D$4:$R$10,$H$2,0)*$B152</f>
        <v>148</v>
      </c>
      <c r="I152">
        <f>VLOOKUP($B$1,数据整理1!$D$4:$R$10,$I$2,0)*$B152</f>
        <v>148</v>
      </c>
      <c r="J152">
        <f>VLOOKUP($B$1,数据整理1!$D$4:$R$10,$J$2,0)*$B152</f>
        <v>148</v>
      </c>
      <c r="K152">
        <f>VLOOKUP($B$1,数据整理1!$D$4:$R$10,$K$2,0)*$B152</f>
        <v>148</v>
      </c>
      <c r="L152">
        <f>VLOOKUP($B$1,数据整理1!$D$4:$R$10,$L$2,0)*$B152</f>
        <v>148</v>
      </c>
      <c r="M152">
        <f>VLOOKUP($B$1,数据整理1!$D$4:$R$10,$M$2,0)*$B152</f>
        <v>148</v>
      </c>
      <c r="N152">
        <f>VLOOKUP($B$1,数据整理1!$D$4:$R$10,$N$2,0)*$B152</f>
        <v>14800</v>
      </c>
      <c r="O152">
        <f>VLOOKUP($B$1,数据整理1!$D$4:$R$10,$O$2,0)*$B152</f>
        <v>0</v>
      </c>
      <c r="P152">
        <f>VLOOKUP($B$1,数据整理1!$D$4:$R$10,$P$2,0)*$B152</f>
        <v>700.04000000000008</v>
      </c>
      <c r="Q152">
        <f>VLOOKUP($B$1,数据整理1!$D$4:$R$10,$Q$2,0)*$B152</f>
        <v>700.04000000000008</v>
      </c>
      <c r="S152">
        <f>VLOOKUP($B$1,数据整理1!$D$12:$R$18,$D$2,0)*$B152</f>
        <v>55944</v>
      </c>
      <c r="T152">
        <f>VLOOKUP($B$1,数据整理1!$D$12:$R$18,$E$2,0)*$B152</f>
        <v>17908</v>
      </c>
      <c r="U152">
        <f>VLOOKUP($B$1,数据整理1!$D$12:$R$18,$F$2,0)*$B152</f>
        <v>7400</v>
      </c>
      <c r="V152">
        <f>VLOOKUP($B$1,数据整理1!$D$12:$R$18,$G$2,0)*$B152</f>
        <v>5032</v>
      </c>
      <c r="W152">
        <f>VLOOKUP($B$1,数据整理1!$D$12:$R$18,$H$2,0)*$B152</f>
        <v>148</v>
      </c>
      <c r="X152">
        <f>VLOOKUP($B$1,数据整理1!$D$12:$R$18,$I$2,0)*$B152</f>
        <v>148</v>
      </c>
      <c r="Y152">
        <f>VLOOKUP($B$1,数据整理1!$D$12:$R$18,$J$2,0)*$B152</f>
        <v>148</v>
      </c>
      <c r="Z152">
        <f>VLOOKUP($B$1,数据整理1!$D$12:$R$18,$K$2,0)*$B152</f>
        <v>148</v>
      </c>
      <c r="AA152">
        <f>VLOOKUP($B$1,数据整理1!$D$12:$R$18,$L$2,0)*$B152</f>
        <v>148</v>
      </c>
      <c r="AB152">
        <f>VLOOKUP($B$1,数据整理1!$D$12:$R$18,$M$2,0)*$B152</f>
        <v>148</v>
      </c>
      <c r="AC152">
        <f>VLOOKUP($B$1,数据整理1!$D$12:$R$18,$N$2,0)*$B152</f>
        <v>11840</v>
      </c>
      <c r="AD152">
        <f>VLOOKUP($B$1,数据整理1!$D$12:$R$18,$O$2,0)*$B152</f>
        <v>0</v>
      </c>
      <c r="AE152">
        <f>VLOOKUP($B$1,数据整理1!$D$12:$R$18,$P$2,0)*$B152</f>
        <v>700.04000000000008</v>
      </c>
      <c r="AF152">
        <f>VLOOKUP($B$1,数据整理1!$D$12:$R$18,$Q$2,0)*$B152</f>
        <v>700.04000000000008</v>
      </c>
      <c r="AH152">
        <f>VLOOKUP($B$1,数据整理1!$D$20:$R$26,$D$2,0)*$B152</f>
        <v>49787.199999999997</v>
      </c>
      <c r="AI152">
        <f>VLOOKUP($B$1,数据整理1!$D$20:$R$26,$E$2,0)*$B152</f>
        <v>18981</v>
      </c>
      <c r="AJ152">
        <f>VLOOKUP($B$1,数据整理1!$D$20:$R$26,$F$2,0)*$B152</f>
        <v>4512.5199999999995</v>
      </c>
      <c r="AK152">
        <f>VLOOKUP($B$1,数据整理1!$D$20:$R$26,$G$2,0)*$B152</f>
        <v>6691.08</v>
      </c>
      <c r="AL152">
        <f>VLOOKUP($B$1,数据整理1!$D$20:$R$26,$H$2,0)*$B152</f>
        <v>148</v>
      </c>
      <c r="AM152">
        <f>VLOOKUP($B$1,数据整理1!$D$20:$R$26,$I$2,0)*$B152</f>
        <v>148</v>
      </c>
      <c r="AN152">
        <f>VLOOKUP($B$1,数据整理1!$D$20:$R$26,$J$2,0)*$B152</f>
        <v>148</v>
      </c>
      <c r="AO152">
        <f>VLOOKUP($B$1,数据整理1!$D$20:$R$26,$K$2,0)*$B152</f>
        <v>148</v>
      </c>
      <c r="AP152">
        <f>VLOOKUP($B$1,数据整理1!$D$20:$R$26,$L$2,0)*$B152</f>
        <v>148</v>
      </c>
      <c r="AQ152">
        <f>VLOOKUP($B$1,数据整理1!$D$20:$R$26,$M$2,0)*$B152</f>
        <v>148</v>
      </c>
      <c r="AR152">
        <f>VLOOKUP($B$1,数据整理1!$D$20:$R$26,$N$2,0)*$B152</f>
        <v>5920</v>
      </c>
      <c r="AS152">
        <f>VLOOKUP($B$1,数据整理1!$D$20:$R$26,$O$2,0)*$B152</f>
        <v>0</v>
      </c>
      <c r="AT152">
        <f>VLOOKUP($B$1,数据整理1!$D$20:$R$26,$P$2,0)*$B152</f>
        <v>700.04000000000008</v>
      </c>
      <c r="AU152">
        <f>VLOOKUP($B$1,数据整理1!$D$20:$R$26,$Q$2,0)*$B152</f>
        <v>700.04000000000008</v>
      </c>
    </row>
    <row r="153" spans="2:47" x14ac:dyDescent="0.2">
      <c r="B153">
        <v>149</v>
      </c>
      <c r="D153">
        <f>VLOOKUP($B$1,数据整理1!$D$4:$R$10,$D$2,0)*$B153</f>
        <v>62729</v>
      </c>
      <c r="E153">
        <f>VLOOKUP($B$1,数据整理1!$D$4:$R$10,$E$2,0)*$B153</f>
        <v>17284</v>
      </c>
      <c r="F153">
        <f>VLOOKUP($B$1,数据整理1!$D$4:$R$10,$F$2,0)*$B153</f>
        <v>9387</v>
      </c>
      <c r="G153">
        <f>VLOOKUP($B$1,数据整理1!$D$4:$R$10,$G$2,0)*$B153</f>
        <v>6258</v>
      </c>
      <c r="H153">
        <f>VLOOKUP($B$1,数据整理1!$D$4:$R$10,$H$2,0)*$B153</f>
        <v>149</v>
      </c>
      <c r="I153">
        <f>VLOOKUP($B$1,数据整理1!$D$4:$R$10,$I$2,0)*$B153</f>
        <v>149</v>
      </c>
      <c r="J153">
        <f>VLOOKUP($B$1,数据整理1!$D$4:$R$10,$J$2,0)*$B153</f>
        <v>149</v>
      </c>
      <c r="K153">
        <f>VLOOKUP($B$1,数据整理1!$D$4:$R$10,$K$2,0)*$B153</f>
        <v>149</v>
      </c>
      <c r="L153">
        <f>VLOOKUP($B$1,数据整理1!$D$4:$R$10,$L$2,0)*$B153</f>
        <v>149</v>
      </c>
      <c r="M153">
        <f>VLOOKUP($B$1,数据整理1!$D$4:$R$10,$M$2,0)*$B153</f>
        <v>149</v>
      </c>
      <c r="N153">
        <f>VLOOKUP($B$1,数据整理1!$D$4:$R$10,$N$2,0)*$B153</f>
        <v>14900</v>
      </c>
      <c r="O153">
        <f>VLOOKUP($B$1,数据整理1!$D$4:$R$10,$O$2,0)*$B153</f>
        <v>0</v>
      </c>
      <c r="P153">
        <f>VLOOKUP($B$1,数据整理1!$D$4:$R$10,$P$2,0)*$B153</f>
        <v>704.7700000000001</v>
      </c>
      <c r="Q153">
        <f>VLOOKUP($B$1,数据整理1!$D$4:$R$10,$Q$2,0)*$B153</f>
        <v>704.7700000000001</v>
      </c>
      <c r="S153">
        <f>VLOOKUP($B$1,数据整理1!$D$12:$R$18,$D$2,0)*$B153</f>
        <v>56322</v>
      </c>
      <c r="T153">
        <f>VLOOKUP($B$1,数据整理1!$D$12:$R$18,$E$2,0)*$B153</f>
        <v>18029</v>
      </c>
      <c r="U153">
        <f>VLOOKUP($B$1,数据整理1!$D$12:$R$18,$F$2,0)*$B153</f>
        <v>7450</v>
      </c>
      <c r="V153">
        <f>VLOOKUP($B$1,数据整理1!$D$12:$R$18,$G$2,0)*$B153</f>
        <v>5066</v>
      </c>
      <c r="W153">
        <f>VLOOKUP($B$1,数据整理1!$D$12:$R$18,$H$2,0)*$B153</f>
        <v>149</v>
      </c>
      <c r="X153">
        <f>VLOOKUP($B$1,数据整理1!$D$12:$R$18,$I$2,0)*$B153</f>
        <v>149</v>
      </c>
      <c r="Y153">
        <f>VLOOKUP($B$1,数据整理1!$D$12:$R$18,$J$2,0)*$B153</f>
        <v>149</v>
      </c>
      <c r="Z153">
        <f>VLOOKUP($B$1,数据整理1!$D$12:$R$18,$K$2,0)*$B153</f>
        <v>149</v>
      </c>
      <c r="AA153">
        <f>VLOOKUP($B$1,数据整理1!$D$12:$R$18,$L$2,0)*$B153</f>
        <v>149</v>
      </c>
      <c r="AB153">
        <f>VLOOKUP($B$1,数据整理1!$D$12:$R$18,$M$2,0)*$B153</f>
        <v>149</v>
      </c>
      <c r="AC153">
        <f>VLOOKUP($B$1,数据整理1!$D$12:$R$18,$N$2,0)*$B153</f>
        <v>11920</v>
      </c>
      <c r="AD153">
        <f>VLOOKUP($B$1,数据整理1!$D$12:$R$18,$O$2,0)*$B153</f>
        <v>0</v>
      </c>
      <c r="AE153">
        <f>VLOOKUP($B$1,数据整理1!$D$12:$R$18,$P$2,0)*$B153</f>
        <v>704.7700000000001</v>
      </c>
      <c r="AF153">
        <f>VLOOKUP($B$1,数据整理1!$D$12:$R$18,$Q$2,0)*$B153</f>
        <v>704.7700000000001</v>
      </c>
      <c r="AH153">
        <f>VLOOKUP($B$1,数据整理1!$D$20:$R$26,$D$2,0)*$B153</f>
        <v>50123.6</v>
      </c>
      <c r="AI153">
        <f>VLOOKUP($B$1,数据整理1!$D$20:$R$26,$E$2,0)*$B153</f>
        <v>19109.25</v>
      </c>
      <c r="AJ153">
        <f>VLOOKUP($B$1,数据整理1!$D$20:$R$26,$F$2,0)*$B153</f>
        <v>4543.01</v>
      </c>
      <c r="AK153">
        <f>VLOOKUP($B$1,数据整理1!$D$20:$R$26,$G$2,0)*$B153</f>
        <v>6736.29</v>
      </c>
      <c r="AL153">
        <f>VLOOKUP($B$1,数据整理1!$D$20:$R$26,$H$2,0)*$B153</f>
        <v>149</v>
      </c>
      <c r="AM153">
        <f>VLOOKUP($B$1,数据整理1!$D$20:$R$26,$I$2,0)*$B153</f>
        <v>149</v>
      </c>
      <c r="AN153">
        <f>VLOOKUP($B$1,数据整理1!$D$20:$R$26,$J$2,0)*$B153</f>
        <v>149</v>
      </c>
      <c r="AO153">
        <f>VLOOKUP($B$1,数据整理1!$D$20:$R$26,$K$2,0)*$B153</f>
        <v>149</v>
      </c>
      <c r="AP153">
        <f>VLOOKUP($B$1,数据整理1!$D$20:$R$26,$L$2,0)*$B153</f>
        <v>149</v>
      </c>
      <c r="AQ153">
        <f>VLOOKUP($B$1,数据整理1!$D$20:$R$26,$M$2,0)*$B153</f>
        <v>149</v>
      </c>
      <c r="AR153">
        <f>VLOOKUP($B$1,数据整理1!$D$20:$R$26,$N$2,0)*$B153</f>
        <v>5960</v>
      </c>
      <c r="AS153">
        <f>VLOOKUP($B$1,数据整理1!$D$20:$R$26,$O$2,0)*$B153</f>
        <v>0</v>
      </c>
      <c r="AT153">
        <f>VLOOKUP($B$1,数据整理1!$D$20:$R$26,$P$2,0)*$B153</f>
        <v>704.7700000000001</v>
      </c>
      <c r="AU153">
        <f>VLOOKUP($B$1,数据整理1!$D$20:$R$26,$Q$2,0)*$B153</f>
        <v>704.7700000000001</v>
      </c>
    </row>
    <row r="154" spans="2:47" x14ac:dyDescent="0.2">
      <c r="B154">
        <v>150</v>
      </c>
      <c r="D154">
        <f>VLOOKUP($B$1,数据整理1!$D$4:$R$10,$D$2,0)*$B154</f>
        <v>63150</v>
      </c>
      <c r="E154">
        <f>VLOOKUP($B$1,数据整理1!$D$4:$R$10,$E$2,0)*$B154</f>
        <v>17400</v>
      </c>
      <c r="F154">
        <f>VLOOKUP($B$1,数据整理1!$D$4:$R$10,$F$2,0)*$B154</f>
        <v>9450</v>
      </c>
      <c r="G154">
        <f>VLOOKUP($B$1,数据整理1!$D$4:$R$10,$G$2,0)*$B154</f>
        <v>6300</v>
      </c>
      <c r="H154">
        <f>VLOOKUP($B$1,数据整理1!$D$4:$R$10,$H$2,0)*$B154</f>
        <v>150</v>
      </c>
      <c r="I154">
        <f>VLOOKUP($B$1,数据整理1!$D$4:$R$10,$I$2,0)*$B154</f>
        <v>150</v>
      </c>
      <c r="J154">
        <f>VLOOKUP($B$1,数据整理1!$D$4:$R$10,$J$2,0)*$B154</f>
        <v>150</v>
      </c>
      <c r="K154">
        <f>VLOOKUP($B$1,数据整理1!$D$4:$R$10,$K$2,0)*$B154</f>
        <v>150</v>
      </c>
      <c r="L154">
        <f>VLOOKUP($B$1,数据整理1!$D$4:$R$10,$L$2,0)*$B154</f>
        <v>150</v>
      </c>
      <c r="M154">
        <f>VLOOKUP($B$1,数据整理1!$D$4:$R$10,$M$2,0)*$B154</f>
        <v>150</v>
      </c>
      <c r="N154">
        <f>VLOOKUP($B$1,数据整理1!$D$4:$R$10,$N$2,0)*$B154</f>
        <v>15000</v>
      </c>
      <c r="O154">
        <f>VLOOKUP($B$1,数据整理1!$D$4:$R$10,$O$2,0)*$B154</f>
        <v>0</v>
      </c>
      <c r="P154">
        <f>VLOOKUP($B$1,数据整理1!$D$4:$R$10,$P$2,0)*$B154</f>
        <v>709.50000000000011</v>
      </c>
      <c r="Q154">
        <f>VLOOKUP($B$1,数据整理1!$D$4:$R$10,$Q$2,0)*$B154</f>
        <v>709.50000000000011</v>
      </c>
      <c r="S154">
        <f>VLOOKUP($B$1,数据整理1!$D$12:$R$18,$D$2,0)*$B154</f>
        <v>56700</v>
      </c>
      <c r="T154">
        <f>VLOOKUP($B$1,数据整理1!$D$12:$R$18,$E$2,0)*$B154</f>
        <v>18150</v>
      </c>
      <c r="U154">
        <f>VLOOKUP($B$1,数据整理1!$D$12:$R$18,$F$2,0)*$B154</f>
        <v>7500</v>
      </c>
      <c r="V154">
        <f>VLOOKUP($B$1,数据整理1!$D$12:$R$18,$G$2,0)*$B154</f>
        <v>5100</v>
      </c>
      <c r="W154">
        <f>VLOOKUP($B$1,数据整理1!$D$12:$R$18,$H$2,0)*$B154</f>
        <v>150</v>
      </c>
      <c r="X154">
        <f>VLOOKUP($B$1,数据整理1!$D$12:$R$18,$I$2,0)*$B154</f>
        <v>150</v>
      </c>
      <c r="Y154">
        <f>VLOOKUP($B$1,数据整理1!$D$12:$R$18,$J$2,0)*$B154</f>
        <v>150</v>
      </c>
      <c r="Z154">
        <f>VLOOKUP($B$1,数据整理1!$D$12:$R$18,$K$2,0)*$B154</f>
        <v>150</v>
      </c>
      <c r="AA154">
        <f>VLOOKUP($B$1,数据整理1!$D$12:$R$18,$L$2,0)*$B154</f>
        <v>150</v>
      </c>
      <c r="AB154">
        <f>VLOOKUP($B$1,数据整理1!$D$12:$R$18,$M$2,0)*$B154</f>
        <v>150</v>
      </c>
      <c r="AC154">
        <f>VLOOKUP($B$1,数据整理1!$D$12:$R$18,$N$2,0)*$B154</f>
        <v>12000</v>
      </c>
      <c r="AD154">
        <f>VLOOKUP($B$1,数据整理1!$D$12:$R$18,$O$2,0)*$B154</f>
        <v>0</v>
      </c>
      <c r="AE154">
        <f>VLOOKUP($B$1,数据整理1!$D$12:$R$18,$P$2,0)*$B154</f>
        <v>709.50000000000011</v>
      </c>
      <c r="AF154">
        <f>VLOOKUP($B$1,数据整理1!$D$12:$R$18,$Q$2,0)*$B154</f>
        <v>709.50000000000011</v>
      </c>
      <c r="AH154">
        <f>VLOOKUP($B$1,数据整理1!$D$20:$R$26,$D$2,0)*$B154</f>
        <v>50460</v>
      </c>
      <c r="AI154">
        <f>VLOOKUP($B$1,数据整理1!$D$20:$R$26,$E$2,0)*$B154</f>
        <v>19237.5</v>
      </c>
      <c r="AJ154">
        <f>VLOOKUP($B$1,数据整理1!$D$20:$R$26,$F$2,0)*$B154</f>
        <v>4573.5</v>
      </c>
      <c r="AK154">
        <f>VLOOKUP($B$1,数据整理1!$D$20:$R$26,$G$2,0)*$B154</f>
        <v>6781.5</v>
      </c>
      <c r="AL154">
        <f>VLOOKUP($B$1,数据整理1!$D$20:$R$26,$H$2,0)*$B154</f>
        <v>150</v>
      </c>
      <c r="AM154">
        <f>VLOOKUP($B$1,数据整理1!$D$20:$R$26,$I$2,0)*$B154</f>
        <v>150</v>
      </c>
      <c r="AN154">
        <f>VLOOKUP($B$1,数据整理1!$D$20:$R$26,$J$2,0)*$B154</f>
        <v>150</v>
      </c>
      <c r="AO154">
        <f>VLOOKUP($B$1,数据整理1!$D$20:$R$26,$K$2,0)*$B154</f>
        <v>150</v>
      </c>
      <c r="AP154">
        <f>VLOOKUP($B$1,数据整理1!$D$20:$R$26,$L$2,0)*$B154</f>
        <v>150</v>
      </c>
      <c r="AQ154">
        <f>VLOOKUP($B$1,数据整理1!$D$20:$R$26,$M$2,0)*$B154</f>
        <v>150</v>
      </c>
      <c r="AR154">
        <f>VLOOKUP($B$1,数据整理1!$D$20:$R$26,$N$2,0)*$B154</f>
        <v>6000</v>
      </c>
      <c r="AS154">
        <f>VLOOKUP($B$1,数据整理1!$D$20:$R$26,$O$2,0)*$B154</f>
        <v>0</v>
      </c>
      <c r="AT154">
        <f>VLOOKUP($B$1,数据整理1!$D$20:$R$26,$P$2,0)*$B154</f>
        <v>709.50000000000011</v>
      </c>
      <c r="AU154">
        <f>VLOOKUP($B$1,数据整理1!$D$20:$R$26,$Q$2,0)*$B154</f>
        <v>709.50000000000011</v>
      </c>
    </row>
    <row r="155" spans="2:47" x14ac:dyDescent="0.2">
      <c r="B155">
        <v>151</v>
      </c>
      <c r="D155">
        <f>VLOOKUP($B$1,数据整理1!$D$4:$R$10,$D$2,0)*$B155</f>
        <v>63571</v>
      </c>
      <c r="E155">
        <f>VLOOKUP($B$1,数据整理1!$D$4:$R$10,$E$2,0)*$B155</f>
        <v>17516</v>
      </c>
      <c r="F155">
        <f>VLOOKUP($B$1,数据整理1!$D$4:$R$10,$F$2,0)*$B155</f>
        <v>9513</v>
      </c>
      <c r="G155">
        <f>VLOOKUP($B$1,数据整理1!$D$4:$R$10,$G$2,0)*$B155</f>
        <v>6342</v>
      </c>
      <c r="H155">
        <f>VLOOKUP($B$1,数据整理1!$D$4:$R$10,$H$2,0)*$B155</f>
        <v>151</v>
      </c>
      <c r="I155">
        <f>VLOOKUP($B$1,数据整理1!$D$4:$R$10,$I$2,0)*$B155</f>
        <v>151</v>
      </c>
      <c r="J155">
        <f>VLOOKUP($B$1,数据整理1!$D$4:$R$10,$J$2,0)*$B155</f>
        <v>151</v>
      </c>
      <c r="K155">
        <f>VLOOKUP($B$1,数据整理1!$D$4:$R$10,$K$2,0)*$B155</f>
        <v>151</v>
      </c>
      <c r="L155">
        <f>VLOOKUP($B$1,数据整理1!$D$4:$R$10,$L$2,0)*$B155</f>
        <v>151</v>
      </c>
      <c r="M155">
        <f>VLOOKUP($B$1,数据整理1!$D$4:$R$10,$M$2,0)*$B155</f>
        <v>151</v>
      </c>
      <c r="N155">
        <f>VLOOKUP($B$1,数据整理1!$D$4:$R$10,$N$2,0)*$B155</f>
        <v>15100</v>
      </c>
      <c r="O155">
        <f>VLOOKUP($B$1,数据整理1!$D$4:$R$10,$O$2,0)*$B155</f>
        <v>0</v>
      </c>
      <c r="P155">
        <f>VLOOKUP($B$1,数据整理1!$D$4:$R$10,$P$2,0)*$B155</f>
        <v>714.23</v>
      </c>
      <c r="Q155">
        <f>VLOOKUP($B$1,数据整理1!$D$4:$R$10,$Q$2,0)*$B155</f>
        <v>714.23</v>
      </c>
      <c r="S155">
        <f>VLOOKUP($B$1,数据整理1!$D$12:$R$18,$D$2,0)*$B155</f>
        <v>57078</v>
      </c>
      <c r="T155">
        <f>VLOOKUP($B$1,数据整理1!$D$12:$R$18,$E$2,0)*$B155</f>
        <v>18271</v>
      </c>
      <c r="U155">
        <f>VLOOKUP($B$1,数据整理1!$D$12:$R$18,$F$2,0)*$B155</f>
        <v>7550</v>
      </c>
      <c r="V155">
        <f>VLOOKUP($B$1,数据整理1!$D$12:$R$18,$G$2,0)*$B155</f>
        <v>5134</v>
      </c>
      <c r="W155">
        <f>VLOOKUP($B$1,数据整理1!$D$12:$R$18,$H$2,0)*$B155</f>
        <v>151</v>
      </c>
      <c r="X155">
        <f>VLOOKUP($B$1,数据整理1!$D$12:$R$18,$I$2,0)*$B155</f>
        <v>151</v>
      </c>
      <c r="Y155">
        <f>VLOOKUP($B$1,数据整理1!$D$12:$R$18,$J$2,0)*$B155</f>
        <v>151</v>
      </c>
      <c r="Z155">
        <f>VLOOKUP($B$1,数据整理1!$D$12:$R$18,$K$2,0)*$B155</f>
        <v>151</v>
      </c>
      <c r="AA155">
        <f>VLOOKUP($B$1,数据整理1!$D$12:$R$18,$L$2,0)*$B155</f>
        <v>151</v>
      </c>
      <c r="AB155">
        <f>VLOOKUP($B$1,数据整理1!$D$12:$R$18,$M$2,0)*$B155</f>
        <v>151</v>
      </c>
      <c r="AC155">
        <f>VLOOKUP($B$1,数据整理1!$D$12:$R$18,$N$2,0)*$B155</f>
        <v>12080</v>
      </c>
      <c r="AD155">
        <f>VLOOKUP($B$1,数据整理1!$D$12:$R$18,$O$2,0)*$B155</f>
        <v>0</v>
      </c>
      <c r="AE155">
        <f>VLOOKUP($B$1,数据整理1!$D$12:$R$18,$P$2,0)*$B155</f>
        <v>714.23</v>
      </c>
      <c r="AF155">
        <f>VLOOKUP($B$1,数据整理1!$D$12:$R$18,$Q$2,0)*$B155</f>
        <v>714.23</v>
      </c>
      <c r="AH155">
        <f>VLOOKUP($B$1,数据整理1!$D$20:$R$26,$D$2,0)*$B155</f>
        <v>50796.399999999994</v>
      </c>
      <c r="AI155">
        <f>VLOOKUP($B$1,数据整理1!$D$20:$R$26,$E$2,0)*$B155</f>
        <v>19365.75</v>
      </c>
      <c r="AJ155">
        <f>VLOOKUP($B$1,数据整理1!$D$20:$R$26,$F$2,0)*$B155</f>
        <v>4603.99</v>
      </c>
      <c r="AK155">
        <f>VLOOKUP($B$1,数据整理1!$D$20:$R$26,$G$2,0)*$B155</f>
        <v>6826.71</v>
      </c>
      <c r="AL155">
        <f>VLOOKUP($B$1,数据整理1!$D$20:$R$26,$H$2,0)*$B155</f>
        <v>151</v>
      </c>
      <c r="AM155">
        <f>VLOOKUP($B$1,数据整理1!$D$20:$R$26,$I$2,0)*$B155</f>
        <v>151</v>
      </c>
      <c r="AN155">
        <f>VLOOKUP($B$1,数据整理1!$D$20:$R$26,$J$2,0)*$B155</f>
        <v>151</v>
      </c>
      <c r="AO155">
        <f>VLOOKUP($B$1,数据整理1!$D$20:$R$26,$K$2,0)*$B155</f>
        <v>151</v>
      </c>
      <c r="AP155">
        <f>VLOOKUP($B$1,数据整理1!$D$20:$R$26,$L$2,0)*$B155</f>
        <v>151</v>
      </c>
      <c r="AQ155">
        <f>VLOOKUP($B$1,数据整理1!$D$20:$R$26,$M$2,0)*$B155</f>
        <v>151</v>
      </c>
      <c r="AR155">
        <f>VLOOKUP($B$1,数据整理1!$D$20:$R$26,$N$2,0)*$B155</f>
        <v>6040</v>
      </c>
      <c r="AS155">
        <f>VLOOKUP($B$1,数据整理1!$D$20:$R$26,$O$2,0)*$B155</f>
        <v>0</v>
      </c>
      <c r="AT155">
        <f>VLOOKUP($B$1,数据整理1!$D$20:$R$26,$P$2,0)*$B155</f>
        <v>714.23</v>
      </c>
      <c r="AU155">
        <f>VLOOKUP($B$1,数据整理1!$D$20:$R$26,$Q$2,0)*$B155</f>
        <v>714.23</v>
      </c>
    </row>
    <row r="156" spans="2:47" x14ac:dyDescent="0.2">
      <c r="B156">
        <v>152</v>
      </c>
      <c r="D156">
        <f>VLOOKUP($B$1,数据整理1!$D$4:$R$10,$D$2,0)*$B156</f>
        <v>63992</v>
      </c>
      <c r="E156">
        <f>VLOOKUP($B$1,数据整理1!$D$4:$R$10,$E$2,0)*$B156</f>
        <v>17632</v>
      </c>
      <c r="F156">
        <f>VLOOKUP($B$1,数据整理1!$D$4:$R$10,$F$2,0)*$B156</f>
        <v>9576</v>
      </c>
      <c r="G156">
        <f>VLOOKUP($B$1,数据整理1!$D$4:$R$10,$G$2,0)*$B156</f>
        <v>6384</v>
      </c>
      <c r="H156">
        <f>VLOOKUP($B$1,数据整理1!$D$4:$R$10,$H$2,0)*$B156</f>
        <v>152</v>
      </c>
      <c r="I156">
        <f>VLOOKUP($B$1,数据整理1!$D$4:$R$10,$I$2,0)*$B156</f>
        <v>152</v>
      </c>
      <c r="J156">
        <f>VLOOKUP($B$1,数据整理1!$D$4:$R$10,$J$2,0)*$B156</f>
        <v>152</v>
      </c>
      <c r="K156">
        <f>VLOOKUP($B$1,数据整理1!$D$4:$R$10,$K$2,0)*$B156</f>
        <v>152</v>
      </c>
      <c r="L156">
        <f>VLOOKUP($B$1,数据整理1!$D$4:$R$10,$L$2,0)*$B156</f>
        <v>152</v>
      </c>
      <c r="M156">
        <f>VLOOKUP($B$1,数据整理1!$D$4:$R$10,$M$2,0)*$B156</f>
        <v>152</v>
      </c>
      <c r="N156">
        <f>VLOOKUP($B$1,数据整理1!$D$4:$R$10,$N$2,0)*$B156</f>
        <v>15200</v>
      </c>
      <c r="O156">
        <f>VLOOKUP($B$1,数据整理1!$D$4:$R$10,$O$2,0)*$B156</f>
        <v>0</v>
      </c>
      <c r="P156">
        <f>VLOOKUP($B$1,数据整理1!$D$4:$R$10,$P$2,0)*$B156</f>
        <v>718.96</v>
      </c>
      <c r="Q156">
        <f>VLOOKUP($B$1,数据整理1!$D$4:$R$10,$Q$2,0)*$B156</f>
        <v>718.96</v>
      </c>
      <c r="S156">
        <f>VLOOKUP($B$1,数据整理1!$D$12:$R$18,$D$2,0)*$B156</f>
        <v>57456</v>
      </c>
      <c r="T156">
        <f>VLOOKUP($B$1,数据整理1!$D$12:$R$18,$E$2,0)*$B156</f>
        <v>18392</v>
      </c>
      <c r="U156">
        <f>VLOOKUP($B$1,数据整理1!$D$12:$R$18,$F$2,0)*$B156</f>
        <v>7600</v>
      </c>
      <c r="V156">
        <f>VLOOKUP($B$1,数据整理1!$D$12:$R$18,$G$2,0)*$B156</f>
        <v>5168</v>
      </c>
      <c r="W156">
        <f>VLOOKUP($B$1,数据整理1!$D$12:$R$18,$H$2,0)*$B156</f>
        <v>152</v>
      </c>
      <c r="X156">
        <f>VLOOKUP($B$1,数据整理1!$D$12:$R$18,$I$2,0)*$B156</f>
        <v>152</v>
      </c>
      <c r="Y156">
        <f>VLOOKUP($B$1,数据整理1!$D$12:$R$18,$J$2,0)*$B156</f>
        <v>152</v>
      </c>
      <c r="Z156">
        <f>VLOOKUP($B$1,数据整理1!$D$12:$R$18,$K$2,0)*$B156</f>
        <v>152</v>
      </c>
      <c r="AA156">
        <f>VLOOKUP($B$1,数据整理1!$D$12:$R$18,$L$2,0)*$B156</f>
        <v>152</v>
      </c>
      <c r="AB156">
        <f>VLOOKUP($B$1,数据整理1!$D$12:$R$18,$M$2,0)*$B156</f>
        <v>152</v>
      </c>
      <c r="AC156">
        <f>VLOOKUP($B$1,数据整理1!$D$12:$R$18,$N$2,0)*$B156</f>
        <v>12160</v>
      </c>
      <c r="AD156">
        <f>VLOOKUP($B$1,数据整理1!$D$12:$R$18,$O$2,0)*$B156</f>
        <v>0</v>
      </c>
      <c r="AE156">
        <f>VLOOKUP($B$1,数据整理1!$D$12:$R$18,$P$2,0)*$B156</f>
        <v>718.96</v>
      </c>
      <c r="AF156">
        <f>VLOOKUP($B$1,数据整理1!$D$12:$R$18,$Q$2,0)*$B156</f>
        <v>718.96</v>
      </c>
      <c r="AH156">
        <f>VLOOKUP($B$1,数据整理1!$D$20:$R$26,$D$2,0)*$B156</f>
        <v>51132.799999999996</v>
      </c>
      <c r="AI156">
        <f>VLOOKUP($B$1,数据整理1!$D$20:$R$26,$E$2,0)*$B156</f>
        <v>19494</v>
      </c>
      <c r="AJ156">
        <f>VLOOKUP($B$1,数据整理1!$D$20:$R$26,$F$2,0)*$B156</f>
        <v>4634.4799999999996</v>
      </c>
      <c r="AK156">
        <f>VLOOKUP($B$1,数据整理1!$D$20:$R$26,$G$2,0)*$B156</f>
        <v>6871.92</v>
      </c>
      <c r="AL156">
        <f>VLOOKUP($B$1,数据整理1!$D$20:$R$26,$H$2,0)*$B156</f>
        <v>152</v>
      </c>
      <c r="AM156">
        <f>VLOOKUP($B$1,数据整理1!$D$20:$R$26,$I$2,0)*$B156</f>
        <v>152</v>
      </c>
      <c r="AN156">
        <f>VLOOKUP($B$1,数据整理1!$D$20:$R$26,$J$2,0)*$B156</f>
        <v>152</v>
      </c>
      <c r="AO156">
        <f>VLOOKUP($B$1,数据整理1!$D$20:$R$26,$K$2,0)*$B156</f>
        <v>152</v>
      </c>
      <c r="AP156">
        <f>VLOOKUP($B$1,数据整理1!$D$20:$R$26,$L$2,0)*$B156</f>
        <v>152</v>
      </c>
      <c r="AQ156">
        <f>VLOOKUP($B$1,数据整理1!$D$20:$R$26,$M$2,0)*$B156</f>
        <v>152</v>
      </c>
      <c r="AR156">
        <f>VLOOKUP($B$1,数据整理1!$D$20:$R$26,$N$2,0)*$B156</f>
        <v>6080</v>
      </c>
      <c r="AS156">
        <f>VLOOKUP($B$1,数据整理1!$D$20:$R$26,$O$2,0)*$B156</f>
        <v>0</v>
      </c>
      <c r="AT156">
        <f>VLOOKUP($B$1,数据整理1!$D$20:$R$26,$P$2,0)*$B156</f>
        <v>718.96</v>
      </c>
      <c r="AU156">
        <f>VLOOKUP($B$1,数据整理1!$D$20:$R$26,$Q$2,0)*$B156</f>
        <v>718.96</v>
      </c>
    </row>
    <row r="157" spans="2:47" x14ac:dyDescent="0.2">
      <c r="B157">
        <v>153</v>
      </c>
      <c r="D157">
        <f>VLOOKUP($B$1,数据整理1!$D$4:$R$10,$D$2,0)*$B157</f>
        <v>64413</v>
      </c>
      <c r="E157">
        <f>VLOOKUP($B$1,数据整理1!$D$4:$R$10,$E$2,0)*$B157</f>
        <v>17748</v>
      </c>
      <c r="F157">
        <f>VLOOKUP($B$1,数据整理1!$D$4:$R$10,$F$2,0)*$B157</f>
        <v>9639</v>
      </c>
      <c r="G157">
        <f>VLOOKUP($B$1,数据整理1!$D$4:$R$10,$G$2,0)*$B157</f>
        <v>6426</v>
      </c>
      <c r="H157">
        <f>VLOOKUP($B$1,数据整理1!$D$4:$R$10,$H$2,0)*$B157</f>
        <v>153</v>
      </c>
      <c r="I157">
        <f>VLOOKUP($B$1,数据整理1!$D$4:$R$10,$I$2,0)*$B157</f>
        <v>153</v>
      </c>
      <c r="J157">
        <f>VLOOKUP($B$1,数据整理1!$D$4:$R$10,$J$2,0)*$B157</f>
        <v>153</v>
      </c>
      <c r="K157">
        <f>VLOOKUP($B$1,数据整理1!$D$4:$R$10,$K$2,0)*$B157</f>
        <v>153</v>
      </c>
      <c r="L157">
        <f>VLOOKUP($B$1,数据整理1!$D$4:$R$10,$L$2,0)*$B157</f>
        <v>153</v>
      </c>
      <c r="M157">
        <f>VLOOKUP($B$1,数据整理1!$D$4:$R$10,$M$2,0)*$B157</f>
        <v>153</v>
      </c>
      <c r="N157">
        <f>VLOOKUP($B$1,数据整理1!$D$4:$R$10,$N$2,0)*$B157</f>
        <v>15300</v>
      </c>
      <c r="O157">
        <f>VLOOKUP($B$1,数据整理1!$D$4:$R$10,$O$2,0)*$B157</f>
        <v>0</v>
      </c>
      <c r="P157">
        <f>VLOOKUP($B$1,数据整理1!$D$4:$R$10,$P$2,0)*$B157</f>
        <v>723.69</v>
      </c>
      <c r="Q157">
        <f>VLOOKUP($B$1,数据整理1!$D$4:$R$10,$Q$2,0)*$B157</f>
        <v>723.69</v>
      </c>
      <c r="S157">
        <f>VLOOKUP($B$1,数据整理1!$D$12:$R$18,$D$2,0)*$B157</f>
        <v>57834</v>
      </c>
      <c r="T157">
        <f>VLOOKUP($B$1,数据整理1!$D$12:$R$18,$E$2,0)*$B157</f>
        <v>18513</v>
      </c>
      <c r="U157">
        <f>VLOOKUP($B$1,数据整理1!$D$12:$R$18,$F$2,0)*$B157</f>
        <v>7650</v>
      </c>
      <c r="V157">
        <f>VLOOKUP($B$1,数据整理1!$D$12:$R$18,$G$2,0)*$B157</f>
        <v>5202</v>
      </c>
      <c r="W157">
        <f>VLOOKUP($B$1,数据整理1!$D$12:$R$18,$H$2,0)*$B157</f>
        <v>153</v>
      </c>
      <c r="X157">
        <f>VLOOKUP($B$1,数据整理1!$D$12:$R$18,$I$2,0)*$B157</f>
        <v>153</v>
      </c>
      <c r="Y157">
        <f>VLOOKUP($B$1,数据整理1!$D$12:$R$18,$J$2,0)*$B157</f>
        <v>153</v>
      </c>
      <c r="Z157">
        <f>VLOOKUP($B$1,数据整理1!$D$12:$R$18,$K$2,0)*$B157</f>
        <v>153</v>
      </c>
      <c r="AA157">
        <f>VLOOKUP($B$1,数据整理1!$D$12:$R$18,$L$2,0)*$B157</f>
        <v>153</v>
      </c>
      <c r="AB157">
        <f>VLOOKUP($B$1,数据整理1!$D$12:$R$18,$M$2,0)*$B157</f>
        <v>153</v>
      </c>
      <c r="AC157">
        <f>VLOOKUP($B$1,数据整理1!$D$12:$R$18,$N$2,0)*$B157</f>
        <v>12240</v>
      </c>
      <c r="AD157">
        <f>VLOOKUP($B$1,数据整理1!$D$12:$R$18,$O$2,0)*$B157</f>
        <v>0</v>
      </c>
      <c r="AE157">
        <f>VLOOKUP($B$1,数据整理1!$D$12:$R$18,$P$2,0)*$B157</f>
        <v>723.69</v>
      </c>
      <c r="AF157">
        <f>VLOOKUP($B$1,数据整理1!$D$12:$R$18,$Q$2,0)*$B157</f>
        <v>723.69</v>
      </c>
      <c r="AH157">
        <f>VLOOKUP($B$1,数据整理1!$D$20:$R$26,$D$2,0)*$B157</f>
        <v>51469.2</v>
      </c>
      <c r="AI157">
        <f>VLOOKUP($B$1,数据整理1!$D$20:$R$26,$E$2,0)*$B157</f>
        <v>19622.25</v>
      </c>
      <c r="AJ157">
        <f>VLOOKUP($B$1,数据整理1!$D$20:$R$26,$F$2,0)*$B157</f>
        <v>4664.9699999999993</v>
      </c>
      <c r="AK157">
        <f>VLOOKUP($B$1,数据整理1!$D$20:$R$26,$G$2,0)*$B157</f>
        <v>6917.13</v>
      </c>
      <c r="AL157">
        <f>VLOOKUP($B$1,数据整理1!$D$20:$R$26,$H$2,0)*$B157</f>
        <v>153</v>
      </c>
      <c r="AM157">
        <f>VLOOKUP($B$1,数据整理1!$D$20:$R$26,$I$2,0)*$B157</f>
        <v>153</v>
      </c>
      <c r="AN157">
        <f>VLOOKUP($B$1,数据整理1!$D$20:$R$26,$J$2,0)*$B157</f>
        <v>153</v>
      </c>
      <c r="AO157">
        <f>VLOOKUP($B$1,数据整理1!$D$20:$R$26,$K$2,0)*$B157</f>
        <v>153</v>
      </c>
      <c r="AP157">
        <f>VLOOKUP($B$1,数据整理1!$D$20:$R$26,$L$2,0)*$B157</f>
        <v>153</v>
      </c>
      <c r="AQ157">
        <f>VLOOKUP($B$1,数据整理1!$D$20:$R$26,$M$2,0)*$B157</f>
        <v>153</v>
      </c>
      <c r="AR157">
        <f>VLOOKUP($B$1,数据整理1!$D$20:$R$26,$N$2,0)*$B157</f>
        <v>6120</v>
      </c>
      <c r="AS157">
        <f>VLOOKUP($B$1,数据整理1!$D$20:$R$26,$O$2,0)*$B157</f>
        <v>0</v>
      </c>
      <c r="AT157">
        <f>VLOOKUP($B$1,数据整理1!$D$20:$R$26,$P$2,0)*$B157</f>
        <v>723.69</v>
      </c>
      <c r="AU157">
        <f>VLOOKUP($B$1,数据整理1!$D$20:$R$26,$Q$2,0)*$B157</f>
        <v>723.69</v>
      </c>
    </row>
    <row r="158" spans="2:47" x14ac:dyDescent="0.2">
      <c r="B158">
        <v>154</v>
      </c>
      <c r="D158">
        <f>VLOOKUP($B$1,数据整理1!$D$4:$R$10,$D$2,0)*$B158</f>
        <v>64834</v>
      </c>
      <c r="E158">
        <f>VLOOKUP($B$1,数据整理1!$D$4:$R$10,$E$2,0)*$B158</f>
        <v>17864</v>
      </c>
      <c r="F158">
        <f>VLOOKUP($B$1,数据整理1!$D$4:$R$10,$F$2,0)*$B158</f>
        <v>9702</v>
      </c>
      <c r="G158">
        <f>VLOOKUP($B$1,数据整理1!$D$4:$R$10,$G$2,0)*$B158</f>
        <v>6468</v>
      </c>
      <c r="H158">
        <f>VLOOKUP($B$1,数据整理1!$D$4:$R$10,$H$2,0)*$B158</f>
        <v>154</v>
      </c>
      <c r="I158">
        <f>VLOOKUP($B$1,数据整理1!$D$4:$R$10,$I$2,0)*$B158</f>
        <v>154</v>
      </c>
      <c r="J158">
        <f>VLOOKUP($B$1,数据整理1!$D$4:$R$10,$J$2,0)*$B158</f>
        <v>154</v>
      </c>
      <c r="K158">
        <f>VLOOKUP($B$1,数据整理1!$D$4:$R$10,$K$2,0)*$B158</f>
        <v>154</v>
      </c>
      <c r="L158">
        <f>VLOOKUP($B$1,数据整理1!$D$4:$R$10,$L$2,0)*$B158</f>
        <v>154</v>
      </c>
      <c r="M158">
        <f>VLOOKUP($B$1,数据整理1!$D$4:$R$10,$M$2,0)*$B158</f>
        <v>154</v>
      </c>
      <c r="N158">
        <f>VLOOKUP($B$1,数据整理1!$D$4:$R$10,$N$2,0)*$B158</f>
        <v>15400</v>
      </c>
      <c r="O158">
        <f>VLOOKUP($B$1,数据整理1!$D$4:$R$10,$O$2,0)*$B158</f>
        <v>0</v>
      </c>
      <c r="P158">
        <f>VLOOKUP($B$1,数据整理1!$D$4:$R$10,$P$2,0)*$B158</f>
        <v>728.42000000000007</v>
      </c>
      <c r="Q158">
        <f>VLOOKUP($B$1,数据整理1!$D$4:$R$10,$Q$2,0)*$B158</f>
        <v>728.42000000000007</v>
      </c>
      <c r="S158">
        <f>VLOOKUP($B$1,数据整理1!$D$12:$R$18,$D$2,0)*$B158</f>
        <v>58212</v>
      </c>
      <c r="T158">
        <f>VLOOKUP($B$1,数据整理1!$D$12:$R$18,$E$2,0)*$B158</f>
        <v>18634</v>
      </c>
      <c r="U158">
        <f>VLOOKUP($B$1,数据整理1!$D$12:$R$18,$F$2,0)*$B158</f>
        <v>7700</v>
      </c>
      <c r="V158">
        <f>VLOOKUP($B$1,数据整理1!$D$12:$R$18,$G$2,0)*$B158</f>
        <v>5236</v>
      </c>
      <c r="W158">
        <f>VLOOKUP($B$1,数据整理1!$D$12:$R$18,$H$2,0)*$B158</f>
        <v>154</v>
      </c>
      <c r="X158">
        <f>VLOOKUP($B$1,数据整理1!$D$12:$R$18,$I$2,0)*$B158</f>
        <v>154</v>
      </c>
      <c r="Y158">
        <f>VLOOKUP($B$1,数据整理1!$D$12:$R$18,$J$2,0)*$B158</f>
        <v>154</v>
      </c>
      <c r="Z158">
        <f>VLOOKUP($B$1,数据整理1!$D$12:$R$18,$K$2,0)*$B158</f>
        <v>154</v>
      </c>
      <c r="AA158">
        <f>VLOOKUP($B$1,数据整理1!$D$12:$R$18,$L$2,0)*$B158</f>
        <v>154</v>
      </c>
      <c r="AB158">
        <f>VLOOKUP($B$1,数据整理1!$D$12:$R$18,$M$2,0)*$B158</f>
        <v>154</v>
      </c>
      <c r="AC158">
        <f>VLOOKUP($B$1,数据整理1!$D$12:$R$18,$N$2,0)*$B158</f>
        <v>12320</v>
      </c>
      <c r="AD158">
        <f>VLOOKUP($B$1,数据整理1!$D$12:$R$18,$O$2,0)*$B158</f>
        <v>0</v>
      </c>
      <c r="AE158">
        <f>VLOOKUP($B$1,数据整理1!$D$12:$R$18,$P$2,0)*$B158</f>
        <v>728.42000000000007</v>
      </c>
      <c r="AF158">
        <f>VLOOKUP($B$1,数据整理1!$D$12:$R$18,$Q$2,0)*$B158</f>
        <v>728.42000000000007</v>
      </c>
      <c r="AH158">
        <f>VLOOKUP($B$1,数据整理1!$D$20:$R$26,$D$2,0)*$B158</f>
        <v>51805.599999999999</v>
      </c>
      <c r="AI158">
        <f>VLOOKUP($B$1,数据整理1!$D$20:$R$26,$E$2,0)*$B158</f>
        <v>19750.5</v>
      </c>
      <c r="AJ158">
        <f>VLOOKUP($B$1,数据整理1!$D$20:$R$26,$F$2,0)*$B158</f>
        <v>4695.46</v>
      </c>
      <c r="AK158">
        <f>VLOOKUP($B$1,数据整理1!$D$20:$R$26,$G$2,0)*$B158</f>
        <v>6962.34</v>
      </c>
      <c r="AL158">
        <f>VLOOKUP($B$1,数据整理1!$D$20:$R$26,$H$2,0)*$B158</f>
        <v>154</v>
      </c>
      <c r="AM158">
        <f>VLOOKUP($B$1,数据整理1!$D$20:$R$26,$I$2,0)*$B158</f>
        <v>154</v>
      </c>
      <c r="AN158">
        <f>VLOOKUP($B$1,数据整理1!$D$20:$R$26,$J$2,0)*$B158</f>
        <v>154</v>
      </c>
      <c r="AO158">
        <f>VLOOKUP($B$1,数据整理1!$D$20:$R$26,$K$2,0)*$B158</f>
        <v>154</v>
      </c>
      <c r="AP158">
        <f>VLOOKUP($B$1,数据整理1!$D$20:$R$26,$L$2,0)*$B158</f>
        <v>154</v>
      </c>
      <c r="AQ158">
        <f>VLOOKUP($B$1,数据整理1!$D$20:$R$26,$M$2,0)*$B158</f>
        <v>154</v>
      </c>
      <c r="AR158">
        <f>VLOOKUP($B$1,数据整理1!$D$20:$R$26,$N$2,0)*$B158</f>
        <v>6160</v>
      </c>
      <c r="AS158">
        <f>VLOOKUP($B$1,数据整理1!$D$20:$R$26,$O$2,0)*$B158</f>
        <v>0</v>
      </c>
      <c r="AT158">
        <f>VLOOKUP($B$1,数据整理1!$D$20:$R$26,$P$2,0)*$B158</f>
        <v>728.42000000000007</v>
      </c>
      <c r="AU158">
        <f>VLOOKUP($B$1,数据整理1!$D$20:$R$26,$Q$2,0)*$B158</f>
        <v>728.42000000000007</v>
      </c>
    </row>
    <row r="159" spans="2:47" x14ac:dyDescent="0.2">
      <c r="B159">
        <v>155</v>
      </c>
      <c r="D159">
        <f>VLOOKUP($B$1,数据整理1!$D$4:$R$10,$D$2,0)*$B159</f>
        <v>65255</v>
      </c>
      <c r="E159">
        <f>VLOOKUP($B$1,数据整理1!$D$4:$R$10,$E$2,0)*$B159</f>
        <v>17980</v>
      </c>
      <c r="F159">
        <f>VLOOKUP($B$1,数据整理1!$D$4:$R$10,$F$2,0)*$B159</f>
        <v>9765</v>
      </c>
      <c r="G159">
        <f>VLOOKUP($B$1,数据整理1!$D$4:$R$10,$G$2,0)*$B159</f>
        <v>6510</v>
      </c>
      <c r="H159">
        <f>VLOOKUP($B$1,数据整理1!$D$4:$R$10,$H$2,0)*$B159</f>
        <v>155</v>
      </c>
      <c r="I159">
        <f>VLOOKUP($B$1,数据整理1!$D$4:$R$10,$I$2,0)*$B159</f>
        <v>155</v>
      </c>
      <c r="J159">
        <f>VLOOKUP($B$1,数据整理1!$D$4:$R$10,$J$2,0)*$B159</f>
        <v>155</v>
      </c>
      <c r="K159">
        <f>VLOOKUP($B$1,数据整理1!$D$4:$R$10,$K$2,0)*$B159</f>
        <v>155</v>
      </c>
      <c r="L159">
        <f>VLOOKUP($B$1,数据整理1!$D$4:$R$10,$L$2,0)*$B159</f>
        <v>155</v>
      </c>
      <c r="M159">
        <f>VLOOKUP($B$1,数据整理1!$D$4:$R$10,$M$2,0)*$B159</f>
        <v>155</v>
      </c>
      <c r="N159">
        <f>VLOOKUP($B$1,数据整理1!$D$4:$R$10,$N$2,0)*$B159</f>
        <v>15500</v>
      </c>
      <c r="O159">
        <f>VLOOKUP($B$1,数据整理1!$D$4:$R$10,$O$2,0)*$B159</f>
        <v>0</v>
      </c>
      <c r="P159">
        <f>VLOOKUP($B$1,数据整理1!$D$4:$R$10,$P$2,0)*$B159</f>
        <v>733.15000000000009</v>
      </c>
      <c r="Q159">
        <f>VLOOKUP($B$1,数据整理1!$D$4:$R$10,$Q$2,0)*$B159</f>
        <v>733.15000000000009</v>
      </c>
      <c r="S159">
        <f>VLOOKUP($B$1,数据整理1!$D$12:$R$18,$D$2,0)*$B159</f>
        <v>58590</v>
      </c>
      <c r="T159">
        <f>VLOOKUP($B$1,数据整理1!$D$12:$R$18,$E$2,0)*$B159</f>
        <v>18755</v>
      </c>
      <c r="U159">
        <f>VLOOKUP($B$1,数据整理1!$D$12:$R$18,$F$2,0)*$B159</f>
        <v>7750</v>
      </c>
      <c r="V159">
        <f>VLOOKUP($B$1,数据整理1!$D$12:$R$18,$G$2,0)*$B159</f>
        <v>5270</v>
      </c>
      <c r="W159">
        <f>VLOOKUP($B$1,数据整理1!$D$12:$R$18,$H$2,0)*$B159</f>
        <v>155</v>
      </c>
      <c r="X159">
        <f>VLOOKUP($B$1,数据整理1!$D$12:$R$18,$I$2,0)*$B159</f>
        <v>155</v>
      </c>
      <c r="Y159">
        <f>VLOOKUP($B$1,数据整理1!$D$12:$R$18,$J$2,0)*$B159</f>
        <v>155</v>
      </c>
      <c r="Z159">
        <f>VLOOKUP($B$1,数据整理1!$D$12:$R$18,$K$2,0)*$B159</f>
        <v>155</v>
      </c>
      <c r="AA159">
        <f>VLOOKUP($B$1,数据整理1!$D$12:$R$18,$L$2,0)*$B159</f>
        <v>155</v>
      </c>
      <c r="AB159">
        <f>VLOOKUP($B$1,数据整理1!$D$12:$R$18,$M$2,0)*$B159</f>
        <v>155</v>
      </c>
      <c r="AC159">
        <f>VLOOKUP($B$1,数据整理1!$D$12:$R$18,$N$2,0)*$B159</f>
        <v>12400</v>
      </c>
      <c r="AD159">
        <f>VLOOKUP($B$1,数据整理1!$D$12:$R$18,$O$2,0)*$B159</f>
        <v>0</v>
      </c>
      <c r="AE159">
        <f>VLOOKUP($B$1,数据整理1!$D$12:$R$18,$P$2,0)*$B159</f>
        <v>733.15000000000009</v>
      </c>
      <c r="AF159">
        <f>VLOOKUP($B$1,数据整理1!$D$12:$R$18,$Q$2,0)*$B159</f>
        <v>733.15000000000009</v>
      </c>
      <c r="AH159">
        <f>VLOOKUP($B$1,数据整理1!$D$20:$R$26,$D$2,0)*$B159</f>
        <v>52142</v>
      </c>
      <c r="AI159">
        <f>VLOOKUP($B$1,数据整理1!$D$20:$R$26,$E$2,0)*$B159</f>
        <v>19878.75</v>
      </c>
      <c r="AJ159">
        <f>VLOOKUP($B$1,数据整理1!$D$20:$R$26,$F$2,0)*$B159</f>
        <v>4725.95</v>
      </c>
      <c r="AK159">
        <f>VLOOKUP($B$1,数据整理1!$D$20:$R$26,$G$2,0)*$B159</f>
        <v>7007.55</v>
      </c>
      <c r="AL159">
        <f>VLOOKUP($B$1,数据整理1!$D$20:$R$26,$H$2,0)*$B159</f>
        <v>155</v>
      </c>
      <c r="AM159">
        <f>VLOOKUP($B$1,数据整理1!$D$20:$R$26,$I$2,0)*$B159</f>
        <v>155</v>
      </c>
      <c r="AN159">
        <f>VLOOKUP($B$1,数据整理1!$D$20:$R$26,$J$2,0)*$B159</f>
        <v>155</v>
      </c>
      <c r="AO159">
        <f>VLOOKUP($B$1,数据整理1!$D$20:$R$26,$K$2,0)*$B159</f>
        <v>155</v>
      </c>
      <c r="AP159">
        <f>VLOOKUP($B$1,数据整理1!$D$20:$R$26,$L$2,0)*$B159</f>
        <v>155</v>
      </c>
      <c r="AQ159">
        <f>VLOOKUP($B$1,数据整理1!$D$20:$R$26,$M$2,0)*$B159</f>
        <v>155</v>
      </c>
      <c r="AR159">
        <f>VLOOKUP($B$1,数据整理1!$D$20:$R$26,$N$2,0)*$B159</f>
        <v>6200</v>
      </c>
      <c r="AS159">
        <f>VLOOKUP($B$1,数据整理1!$D$20:$R$26,$O$2,0)*$B159</f>
        <v>0</v>
      </c>
      <c r="AT159">
        <f>VLOOKUP($B$1,数据整理1!$D$20:$R$26,$P$2,0)*$B159</f>
        <v>733.15000000000009</v>
      </c>
      <c r="AU159">
        <f>VLOOKUP($B$1,数据整理1!$D$20:$R$26,$Q$2,0)*$B159</f>
        <v>733.15000000000009</v>
      </c>
    </row>
    <row r="160" spans="2:47" x14ac:dyDescent="0.2">
      <c r="B160">
        <v>156</v>
      </c>
      <c r="D160">
        <f>VLOOKUP($B$1,数据整理1!$D$4:$R$10,$D$2,0)*$B160</f>
        <v>65676</v>
      </c>
      <c r="E160">
        <f>VLOOKUP($B$1,数据整理1!$D$4:$R$10,$E$2,0)*$B160</f>
        <v>18096</v>
      </c>
      <c r="F160">
        <f>VLOOKUP($B$1,数据整理1!$D$4:$R$10,$F$2,0)*$B160</f>
        <v>9828</v>
      </c>
      <c r="G160">
        <f>VLOOKUP($B$1,数据整理1!$D$4:$R$10,$G$2,0)*$B160</f>
        <v>6552</v>
      </c>
      <c r="H160">
        <f>VLOOKUP($B$1,数据整理1!$D$4:$R$10,$H$2,0)*$B160</f>
        <v>156</v>
      </c>
      <c r="I160">
        <f>VLOOKUP($B$1,数据整理1!$D$4:$R$10,$I$2,0)*$B160</f>
        <v>156</v>
      </c>
      <c r="J160">
        <f>VLOOKUP($B$1,数据整理1!$D$4:$R$10,$J$2,0)*$B160</f>
        <v>156</v>
      </c>
      <c r="K160">
        <f>VLOOKUP($B$1,数据整理1!$D$4:$R$10,$K$2,0)*$B160</f>
        <v>156</v>
      </c>
      <c r="L160">
        <f>VLOOKUP($B$1,数据整理1!$D$4:$R$10,$L$2,0)*$B160</f>
        <v>156</v>
      </c>
      <c r="M160">
        <f>VLOOKUP($B$1,数据整理1!$D$4:$R$10,$M$2,0)*$B160</f>
        <v>156</v>
      </c>
      <c r="N160">
        <f>VLOOKUP($B$1,数据整理1!$D$4:$R$10,$N$2,0)*$B160</f>
        <v>15600</v>
      </c>
      <c r="O160">
        <f>VLOOKUP($B$1,数据整理1!$D$4:$R$10,$O$2,0)*$B160</f>
        <v>0</v>
      </c>
      <c r="P160">
        <f>VLOOKUP($B$1,数据整理1!$D$4:$R$10,$P$2,0)*$B160</f>
        <v>737.88000000000011</v>
      </c>
      <c r="Q160">
        <f>VLOOKUP($B$1,数据整理1!$D$4:$R$10,$Q$2,0)*$B160</f>
        <v>737.88000000000011</v>
      </c>
      <c r="S160">
        <f>VLOOKUP($B$1,数据整理1!$D$12:$R$18,$D$2,0)*$B160</f>
        <v>58968</v>
      </c>
      <c r="T160">
        <f>VLOOKUP($B$1,数据整理1!$D$12:$R$18,$E$2,0)*$B160</f>
        <v>18876</v>
      </c>
      <c r="U160">
        <f>VLOOKUP($B$1,数据整理1!$D$12:$R$18,$F$2,0)*$B160</f>
        <v>7800</v>
      </c>
      <c r="V160">
        <f>VLOOKUP($B$1,数据整理1!$D$12:$R$18,$G$2,0)*$B160</f>
        <v>5304</v>
      </c>
      <c r="W160">
        <f>VLOOKUP($B$1,数据整理1!$D$12:$R$18,$H$2,0)*$B160</f>
        <v>156</v>
      </c>
      <c r="X160">
        <f>VLOOKUP($B$1,数据整理1!$D$12:$R$18,$I$2,0)*$B160</f>
        <v>156</v>
      </c>
      <c r="Y160">
        <f>VLOOKUP($B$1,数据整理1!$D$12:$R$18,$J$2,0)*$B160</f>
        <v>156</v>
      </c>
      <c r="Z160">
        <f>VLOOKUP($B$1,数据整理1!$D$12:$R$18,$K$2,0)*$B160</f>
        <v>156</v>
      </c>
      <c r="AA160">
        <f>VLOOKUP($B$1,数据整理1!$D$12:$R$18,$L$2,0)*$B160</f>
        <v>156</v>
      </c>
      <c r="AB160">
        <f>VLOOKUP($B$1,数据整理1!$D$12:$R$18,$M$2,0)*$B160</f>
        <v>156</v>
      </c>
      <c r="AC160">
        <f>VLOOKUP($B$1,数据整理1!$D$12:$R$18,$N$2,0)*$B160</f>
        <v>12480</v>
      </c>
      <c r="AD160">
        <f>VLOOKUP($B$1,数据整理1!$D$12:$R$18,$O$2,0)*$B160</f>
        <v>0</v>
      </c>
      <c r="AE160">
        <f>VLOOKUP($B$1,数据整理1!$D$12:$R$18,$P$2,0)*$B160</f>
        <v>737.88000000000011</v>
      </c>
      <c r="AF160">
        <f>VLOOKUP($B$1,数据整理1!$D$12:$R$18,$Q$2,0)*$B160</f>
        <v>737.88000000000011</v>
      </c>
      <c r="AH160">
        <f>VLOOKUP($B$1,数据整理1!$D$20:$R$26,$D$2,0)*$B160</f>
        <v>52478.399999999994</v>
      </c>
      <c r="AI160">
        <f>VLOOKUP($B$1,数据整理1!$D$20:$R$26,$E$2,0)*$B160</f>
        <v>20007</v>
      </c>
      <c r="AJ160">
        <f>VLOOKUP($B$1,数据整理1!$D$20:$R$26,$F$2,0)*$B160</f>
        <v>4756.4399999999996</v>
      </c>
      <c r="AK160">
        <f>VLOOKUP($B$1,数据整理1!$D$20:$R$26,$G$2,0)*$B160</f>
        <v>7052.76</v>
      </c>
      <c r="AL160">
        <f>VLOOKUP($B$1,数据整理1!$D$20:$R$26,$H$2,0)*$B160</f>
        <v>156</v>
      </c>
      <c r="AM160">
        <f>VLOOKUP($B$1,数据整理1!$D$20:$R$26,$I$2,0)*$B160</f>
        <v>156</v>
      </c>
      <c r="AN160">
        <f>VLOOKUP($B$1,数据整理1!$D$20:$R$26,$J$2,0)*$B160</f>
        <v>156</v>
      </c>
      <c r="AO160">
        <f>VLOOKUP($B$1,数据整理1!$D$20:$R$26,$K$2,0)*$B160</f>
        <v>156</v>
      </c>
      <c r="AP160">
        <f>VLOOKUP($B$1,数据整理1!$D$20:$R$26,$L$2,0)*$B160</f>
        <v>156</v>
      </c>
      <c r="AQ160">
        <f>VLOOKUP($B$1,数据整理1!$D$20:$R$26,$M$2,0)*$B160</f>
        <v>156</v>
      </c>
      <c r="AR160">
        <f>VLOOKUP($B$1,数据整理1!$D$20:$R$26,$N$2,0)*$B160</f>
        <v>6240</v>
      </c>
      <c r="AS160">
        <f>VLOOKUP($B$1,数据整理1!$D$20:$R$26,$O$2,0)*$B160</f>
        <v>0</v>
      </c>
      <c r="AT160">
        <f>VLOOKUP($B$1,数据整理1!$D$20:$R$26,$P$2,0)*$B160</f>
        <v>737.88000000000011</v>
      </c>
      <c r="AU160">
        <f>VLOOKUP($B$1,数据整理1!$D$20:$R$26,$Q$2,0)*$B160</f>
        <v>737.88000000000011</v>
      </c>
    </row>
    <row r="161" spans="2:47" x14ac:dyDescent="0.2">
      <c r="B161">
        <v>157</v>
      </c>
      <c r="D161">
        <f>VLOOKUP($B$1,数据整理1!$D$4:$R$10,$D$2,0)*$B161</f>
        <v>66097</v>
      </c>
      <c r="E161">
        <f>VLOOKUP($B$1,数据整理1!$D$4:$R$10,$E$2,0)*$B161</f>
        <v>18212</v>
      </c>
      <c r="F161">
        <f>VLOOKUP($B$1,数据整理1!$D$4:$R$10,$F$2,0)*$B161</f>
        <v>9891</v>
      </c>
      <c r="G161">
        <f>VLOOKUP($B$1,数据整理1!$D$4:$R$10,$G$2,0)*$B161</f>
        <v>6594</v>
      </c>
      <c r="H161">
        <f>VLOOKUP($B$1,数据整理1!$D$4:$R$10,$H$2,0)*$B161</f>
        <v>157</v>
      </c>
      <c r="I161">
        <f>VLOOKUP($B$1,数据整理1!$D$4:$R$10,$I$2,0)*$B161</f>
        <v>157</v>
      </c>
      <c r="J161">
        <f>VLOOKUP($B$1,数据整理1!$D$4:$R$10,$J$2,0)*$B161</f>
        <v>157</v>
      </c>
      <c r="K161">
        <f>VLOOKUP($B$1,数据整理1!$D$4:$R$10,$K$2,0)*$B161</f>
        <v>157</v>
      </c>
      <c r="L161">
        <f>VLOOKUP($B$1,数据整理1!$D$4:$R$10,$L$2,0)*$B161</f>
        <v>157</v>
      </c>
      <c r="M161">
        <f>VLOOKUP($B$1,数据整理1!$D$4:$R$10,$M$2,0)*$B161</f>
        <v>157</v>
      </c>
      <c r="N161">
        <f>VLOOKUP($B$1,数据整理1!$D$4:$R$10,$N$2,0)*$B161</f>
        <v>15700</v>
      </c>
      <c r="O161">
        <f>VLOOKUP($B$1,数据整理1!$D$4:$R$10,$O$2,0)*$B161</f>
        <v>0</v>
      </c>
      <c r="P161">
        <f>VLOOKUP($B$1,数据整理1!$D$4:$R$10,$P$2,0)*$B161</f>
        <v>742.61</v>
      </c>
      <c r="Q161">
        <f>VLOOKUP($B$1,数据整理1!$D$4:$R$10,$Q$2,0)*$B161</f>
        <v>742.61</v>
      </c>
      <c r="S161">
        <f>VLOOKUP($B$1,数据整理1!$D$12:$R$18,$D$2,0)*$B161</f>
        <v>59346</v>
      </c>
      <c r="T161">
        <f>VLOOKUP($B$1,数据整理1!$D$12:$R$18,$E$2,0)*$B161</f>
        <v>18997</v>
      </c>
      <c r="U161">
        <f>VLOOKUP($B$1,数据整理1!$D$12:$R$18,$F$2,0)*$B161</f>
        <v>7850</v>
      </c>
      <c r="V161">
        <f>VLOOKUP($B$1,数据整理1!$D$12:$R$18,$G$2,0)*$B161</f>
        <v>5338</v>
      </c>
      <c r="W161">
        <f>VLOOKUP($B$1,数据整理1!$D$12:$R$18,$H$2,0)*$B161</f>
        <v>157</v>
      </c>
      <c r="X161">
        <f>VLOOKUP($B$1,数据整理1!$D$12:$R$18,$I$2,0)*$B161</f>
        <v>157</v>
      </c>
      <c r="Y161">
        <f>VLOOKUP($B$1,数据整理1!$D$12:$R$18,$J$2,0)*$B161</f>
        <v>157</v>
      </c>
      <c r="Z161">
        <f>VLOOKUP($B$1,数据整理1!$D$12:$R$18,$K$2,0)*$B161</f>
        <v>157</v>
      </c>
      <c r="AA161">
        <f>VLOOKUP($B$1,数据整理1!$D$12:$R$18,$L$2,0)*$B161</f>
        <v>157</v>
      </c>
      <c r="AB161">
        <f>VLOOKUP($B$1,数据整理1!$D$12:$R$18,$M$2,0)*$B161</f>
        <v>157</v>
      </c>
      <c r="AC161">
        <f>VLOOKUP($B$1,数据整理1!$D$12:$R$18,$N$2,0)*$B161</f>
        <v>12560</v>
      </c>
      <c r="AD161">
        <f>VLOOKUP($B$1,数据整理1!$D$12:$R$18,$O$2,0)*$B161</f>
        <v>0</v>
      </c>
      <c r="AE161">
        <f>VLOOKUP($B$1,数据整理1!$D$12:$R$18,$P$2,0)*$B161</f>
        <v>742.61</v>
      </c>
      <c r="AF161">
        <f>VLOOKUP($B$1,数据整理1!$D$12:$R$18,$Q$2,0)*$B161</f>
        <v>742.61</v>
      </c>
      <c r="AH161">
        <f>VLOOKUP($B$1,数据整理1!$D$20:$R$26,$D$2,0)*$B161</f>
        <v>52814.799999999996</v>
      </c>
      <c r="AI161">
        <f>VLOOKUP($B$1,数据整理1!$D$20:$R$26,$E$2,0)*$B161</f>
        <v>20135.25</v>
      </c>
      <c r="AJ161">
        <f>VLOOKUP($B$1,数据整理1!$D$20:$R$26,$F$2,0)*$B161</f>
        <v>4786.9299999999994</v>
      </c>
      <c r="AK161">
        <f>VLOOKUP($B$1,数据整理1!$D$20:$R$26,$G$2,0)*$B161</f>
        <v>7097.97</v>
      </c>
      <c r="AL161">
        <f>VLOOKUP($B$1,数据整理1!$D$20:$R$26,$H$2,0)*$B161</f>
        <v>157</v>
      </c>
      <c r="AM161">
        <f>VLOOKUP($B$1,数据整理1!$D$20:$R$26,$I$2,0)*$B161</f>
        <v>157</v>
      </c>
      <c r="AN161">
        <f>VLOOKUP($B$1,数据整理1!$D$20:$R$26,$J$2,0)*$B161</f>
        <v>157</v>
      </c>
      <c r="AO161">
        <f>VLOOKUP($B$1,数据整理1!$D$20:$R$26,$K$2,0)*$B161</f>
        <v>157</v>
      </c>
      <c r="AP161">
        <f>VLOOKUP($B$1,数据整理1!$D$20:$R$26,$L$2,0)*$B161</f>
        <v>157</v>
      </c>
      <c r="AQ161">
        <f>VLOOKUP($B$1,数据整理1!$D$20:$R$26,$M$2,0)*$B161</f>
        <v>157</v>
      </c>
      <c r="AR161">
        <f>VLOOKUP($B$1,数据整理1!$D$20:$R$26,$N$2,0)*$B161</f>
        <v>6280</v>
      </c>
      <c r="AS161">
        <f>VLOOKUP($B$1,数据整理1!$D$20:$R$26,$O$2,0)*$B161</f>
        <v>0</v>
      </c>
      <c r="AT161">
        <f>VLOOKUP($B$1,数据整理1!$D$20:$R$26,$P$2,0)*$B161</f>
        <v>742.61</v>
      </c>
      <c r="AU161">
        <f>VLOOKUP($B$1,数据整理1!$D$20:$R$26,$Q$2,0)*$B161</f>
        <v>742.61</v>
      </c>
    </row>
    <row r="162" spans="2:47" x14ac:dyDescent="0.2">
      <c r="B162">
        <v>158</v>
      </c>
      <c r="D162">
        <f>VLOOKUP($B$1,数据整理1!$D$4:$R$10,$D$2,0)*$B162</f>
        <v>66518</v>
      </c>
      <c r="E162">
        <f>VLOOKUP($B$1,数据整理1!$D$4:$R$10,$E$2,0)*$B162</f>
        <v>18328</v>
      </c>
      <c r="F162">
        <f>VLOOKUP($B$1,数据整理1!$D$4:$R$10,$F$2,0)*$B162</f>
        <v>9954</v>
      </c>
      <c r="G162">
        <f>VLOOKUP($B$1,数据整理1!$D$4:$R$10,$G$2,0)*$B162</f>
        <v>6636</v>
      </c>
      <c r="H162">
        <f>VLOOKUP($B$1,数据整理1!$D$4:$R$10,$H$2,0)*$B162</f>
        <v>158</v>
      </c>
      <c r="I162">
        <f>VLOOKUP($B$1,数据整理1!$D$4:$R$10,$I$2,0)*$B162</f>
        <v>158</v>
      </c>
      <c r="J162">
        <f>VLOOKUP($B$1,数据整理1!$D$4:$R$10,$J$2,0)*$B162</f>
        <v>158</v>
      </c>
      <c r="K162">
        <f>VLOOKUP($B$1,数据整理1!$D$4:$R$10,$K$2,0)*$B162</f>
        <v>158</v>
      </c>
      <c r="L162">
        <f>VLOOKUP($B$1,数据整理1!$D$4:$R$10,$L$2,0)*$B162</f>
        <v>158</v>
      </c>
      <c r="M162">
        <f>VLOOKUP($B$1,数据整理1!$D$4:$R$10,$M$2,0)*$B162</f>
        <v>158</v>
      </c>
      <c r="N162">
        <f>VLOOKUP($B$1,数据整理1!$D$4:$R$10,$N$2,0)*$B162</f>
        <v>15800</v>
      </c>
      <c r="O162">
        <f>VLOOKUP($B$1,数据整理1!$D$4:$R$10,$O$2,0)*$B162</f>
        <v>0</v>
      </c>
      <c r="P162">
        <f>VLOOKUP($B$1,数据整理1!$D$4:$R$10,$P$2,0)*$B162</f>
        <v>747.34</v>
      </c>
      <c r="Q162">
        <f>VLOOKUP($B$1,数据整理1!$D$4:$R$10,$Q$2,0)*$B162</f>
        <v>747.34</v>
      </c>
      <c r="S162">
        <f>VLOOKUP($B$1,数据整理1!$D$12:$R$18,$D$2,0)*$B162</f>
        <v>59724</v>
      </c>
      <c r="T162">
        <f>VLOOKUP($B$1,数据整理1!$D$12:$R$18,$E$2,0)*$B162</f>
        <v>19118</v>
      </c>
      <c r="U162">
        <f>VLOOKUP($B$1,数据整理1!$D$12:$R$18,$F$2,0)*$B162</f>
        <v>7900</v>
      </c>
      <c r="V162">
        <f>VLOOKUP($B$1,数据整理1!$D$12:$R$18,$G$2,0)*$B162</f>
        <v>5372</v>
      </c>
      <c r="W162">
        <f>VLOOKUP($B$1,数据整理1!$D$12:$R$18,$H$2,0)*$B162</f>
        <v>158</v>
      </c>
      <c r="X162">
        <f>VLOOKUP($B$1,数据整理1!$D$12:$R$18,$I$2,0)*$B162</f>
        <v>158</v>
      </c>
      <c r="Y162">
        <f>VLOOKUP($B$1,数据整理1!$D$12:$R$18,$J$2,0)*$B162</f>
        <v>158</v>
      </c>
      <c r="Z162">
        <f>VLOOKUP($B$1,数据整理1!$D$12:$R$18,$K$2,0)*$B162</f>
        <v>158</v>
      </c>
      <c r="AA162">
        <f>VLOOKUP($B$1,数据整理1!$D$12:$R$18,$L$2,0)*$B162</f>
        <v>158</v>
      </c>
      <c r="AB162">
        <f>VLOOKUP($B$1,数据整理1!$D$12:$R$18,$M$2,0)*$B162</f>
        <v>158</v>
      </c>
      <c r="AC162">
        <f>VLOOKUP($B$1,数据整理1!$D$12:$R$18,$N$2,0)*$B162</f>
        <v>12640</v>
      </c>
      <c r="AD162">
        <f>VLOOKUP($B$1,数据整理1!$D$12:$R$18,$O$2,0)*$B162</f>
        <v>0</v>
      </c>
      <c r="AE162">
        <f>VLOOKUP($B$1,数据整理1!$D$12:$R$18,$P$2,0)*$B162</f>
        <v>747.34</v>
      </c>
      <c r="AF162">
        <f>VLOOKUP($B$1,数据整理1!$D$12:$R$18,$Q$2,0)*$B162</f>
        <v>747.34</v>
      </c>
      <c r="AH162">
        <f>VLOOKUP($B$1,数据整理1!$D$20:$R$26,$D$2,0)*$B162</f>
        <v>53151.199999999997</v>
      </c>
      <c r="AI162">
        <f>VLOOKUP($B$1,数据整理1!$D$20:$R$26,$E$2,0)*$B162</f>
        <v>20263.5</v>
      </c>
      <c r="AJ162">
        <f>VLOOKUP($B$1,数据整理1!$D$20:$R$26,$F$2,0)*$B162</f>
        <v>4817.42</v>
      </c>
      <c r="AK162">
        <f>VLOOKUP($B$1,数据整理1!$D$20:$R$26,$G$2,0)*$B162</f>
        <v>7143.18</v>
      </c>
      <c r="AL162">
        <f>VLOOKUP($B$1,数据整理1!$D$20:$R$26,$H$2,0)*$B162</f>
        <v>158</v>
      </c>
      <c r="AM162">
        <f>VLOOKUP($B$1,数据整理1!$D$20:$R$26,$I$2,0)*$B162</f>
        <v>158</v>
      </c>
      <c r="AN162">
        <f>VLOOKUP($B$1,数据整理1!$D$20:$R$26,$J$2,0)*$B162</f>
        <v>158</v>
      </c>
      <c r="AO162">
        <f>VLOOKUP($B$1,数据整理1!$D$20:$R$26,$K$2,0)*$B162</f>
        <v>158</v>
      </c>
      <c r="AP162">
        <f>VLOOKUP($B$1,数据整理1!$D$20:$R$26,$L$2,0)*$B162</f>
        <v>158</v>
      </c>
      <c r="AQ162">
        <f>VLOOKUP($B$1,数据整理1!$D$20:$R$26,$M$2,0)*$B162</f>
        <v>158</v>
      </c>
      <c r="AR162">
        <f>VLOOKUP($B$1,数据整理1!$D$20:$R$26,$N$2,0)*$B162</f>
        <v>6320</v>
      </c>
      <c r="AS162">
        <f>VLOOKUP($B$1,数据整理1!$D$20:$R$26,$O$2,0)*$B162</f>
        <v>0</v>
      </c>
      <c r="AT162">
        <f>VLOOKUP($B$1,数据整理1!$D$20:$R$26,$P$2,0)*$B162</f>
        <v>747.34</v>
      </c>
      <c r="AU162">
        <f>VLOOKUP($B$1,数据整理1!$D$20:$R$26,$Q$2,0)*$B162</f>
        <v>747.34</v>
      </c>
    </row>
    <row r="163" spans="2:47" x14ac:dyDescent="0.2">
      <c r="B163">
        <v>159</v>
      </c>
      <c r="D163">
        <f>VLOOKUP($B$1,数据整理1!$D$4:$R$10,$D$2,0)*$B163</f>
        <v>66939</v>
      </c>
      <c r="E163">
        <f>VLOOKUP($B$1,数据整理1!$D$4:$R$10,$E$2,0)*$B163</f>
        <v>18444</v>
      </c>
      <c r="F163">
        <f>VLOOKUP($B$1,数据整理1!$D$4:$R$10,$F$2,0)*$B163</f>
        <v>10017</v>
      </c>
      <c r="G163">
        <f>VLOOKUP($B$1,数据整理1!$D$4:$R$10,$G$2,0)*$B163</f>
        <v>6678</v>
      </c>
      <c r="H163">
        <f>VLOOKUP($B$1,数据整理1!$D$4:$R$10,$H$2,0)*$B163</f>
        <v>159</v>
      </c>
      <c r="I163">
        <f>VLOOKUP($B$1,数据整理1!$D$4:$R$10,$I$2,0)*$B163</f>
        <v>159</v>
      </c>
      <c r="J163">
        <f>VLOOKUP($B$1,数据整理1!$D$4:$R$10,$J$2,0)*$B163</f>
        <v>159</v>
      </c>
      <c r="K163">
        <f>VLOOKUP($B$1,数据整理1!$D$4:$R$10,$K$2,0)*$B163</f>
        <v>159</v>
      </c>
      <c r="L163">
        <f>VLOOKUP($B$1,数据整理1!$D$4:$R$10,$L$2,0)*$B163</f>
        <v>159</v>
      </c>
      <c r="M163">
        <f>VLOOKUP($B$1,数据整理1!$D$4:$R$10,$M$2,0)*$B163</f>
        <v>159</v>
      </c>
      <c r="N163">
        <f>VLOOKUP($B$1,数据整理1!$D$4:$R$10,$N$2,0)*$B163</f>
        <v>15900</v>
      </c>
      <c r="O163">
        <f>VLOOKUP($B$1,数据整理1!$D$4:$R$10,$O$2,0)*$B163</f>
        <v>0</v>
      </c>
      <c r="P163">
        <f>VLOOKUP($B$1,数据整理1!$D$4:$R$10,$P$2,0)*$B163</f>
        <v>752.07</v>
      </c>
      <c r="Q163">
        <f>VLOOKUP($B$1,数据整理1!$D$4:$R$10,$Q$2,0)*$B163</f>
        <v>752.07</v>
      </c>
      <c r="S163">
        <f>VLOOKUP($B$1,数据整理1!$D$12:$R$18,$D$2,0)*$B163</f>
        <v>60102</v>
      </c>
      <c r="T163">
        <f>VLOOKUP($B$1,数据整理1!$D$12:$R$18,$E$2,0)*$B163</f>
        <v>19239</v>
      </c>
      <c r="U163">
        <f>VLOOKUP($B$1,数据整理1!$D$12:$R$18,$F$2,0)*$B163</f>
        <v>7950</v>
      </c>
      <c r="V163">
        <f>VLOOKUP($B$1,数据整理1!$D$12:$R$18,$G$2,0)*$B163</f>
        <v>5406</v>
      </c>
      <c r="W163">
        <f>VLOOKUP($B$1,数据整理1!$D$12:$R$18,$H$2,0)*$B163</f>
        <v>159</v>
      </c>
      <c r="X163">
        <f>VLOOKUP($B$1,数据整理1!$D$12:$R$18,$I$2,0)*$B163</f>
        <v>159</v>
      </c>
      <c r="Y163">
        <f>VLOOKUP($B$1,数据整理1!$D$12:$R$18,$J$2,0)*$B163</f>
        <v>159</v>
      </c>
      <c r="Z163">
        <f>VLOOKUP($B$1,数据整理1!$D$12:$R$18,$K$2,0)*$B163</f>
        <v>159</v>
      </c>
      <c r="AA163">
        <f>VLOOKUP($B$1,数据整理1!$D$12:$R$18,$L$2,0)*$B163</f>
        <v>159</v>
      </c>
      <c r="AB163">
        <f>VLOOKUP($B$1,数据整理1!$D$12:$R$18,$M$2,0)*$B163</f>
        <v>159</v>
      </c>
      <c r="AC163">
        <f>VLOOKUP($B$1,数据整理1!$D$12:$R$18,$N$2,0)*$B163</f>
        <v>12720</v>
      </c>
      <c r="AD163">
        <f>VLOOKUP($B$1,数据整理1!$D$12:$R$18,$O$2,0)*$B163</f>
        <v>0</v>
      </c>
      <c r="AE163">
        <f>VLOOKUP($B$1,数据整理1!$D$12:$R$18,$P$2,0)*$B163</f>
        <v>752.07</v>
      </c>
      <c r="AF163">
        <f>VLOOKUP($B$1,数据整理1!$D$12:$R$18,$Q$2,0)*$B163</f>
        <v>752.07</v>
      </c>
      <c r="AH163">
        <f>VLOOKUP($B$1,数据整理1!$D$20:$R$26,$D$2,0)*$B163</f>
        <v>53487.6</v>
      </c>
      <c r="AI163">
        <f>VLOOKUP($B$1,数据整理1!$D$20:$R$26,$E$2,0)*$B163</f>
        <v>20391.75</v>
      </c>
      <c r="AJ163">
        <f>VLOOKUP($B$1,数据整理1!$D$20:$R$26,$F$2,0)*$B163</f>
        <v>4847.91</v>
      </c>
      <c r="AK163">
        <f>VLOOKUP($B$1,数据整理1!$D$20:$R$26,$G$2,0)*$B163</f>
        <v>7188.39</v>
      </c>
      <c r="AL163">
        <f>VLOOKUP($B$1,数据整理1!$D$20:$R$26,$H$2,0)*$B163</f>
        <v>159</v>
      </c>
      <c r="AM163">
        <f>VLOOKUP($B$1,数据整理1!$D$20:$R$26,$I$2,0)*$B163</f>
        <v>159</v>
      </c>
      <c r="AN163">
        <f>VLOOKUP($B$1,数据整理1!$D$20:$R$26,$J$2,0)*$B163</f>
        <v>159</v>
      </c>
      <c r="AO163">
        <f>VLOOKUP($B$1,数据整理1!$D$20:$R$26,$K$2,0)*$B163</f>
        <v>159</v>
      </c>
      <c r="AP163">
        <f>VLOOKUP($B$1,数据整理1!$D$20:$R$26,$L$2,0)*$B163</f>
        <v>159</v>
      </c>
      <c r="AQ163">
        <f>VLOOKUP($B$1,数据整理1!$D$20:$R$26,$M$2,0)*$B163</f>
        <v>159</v>
      </c>
      <c r="AR163">
        <f>VLOOKUP($B$1,数据整理1!$D$20:$R$26,$N$2,0)*$B163</f>
        <v>6360</v>
      </c>
      <c r="AS163">
        <f>VLOOKUP($B$1,数据整理1!$D$20:$R$26,$O$2,0)*$B163</f>
        <v>0</v>
      </c>
      <c r="AT163">
        <f>VLOOKUP($B$1,数据整理1!$D$20:$R$26,$P$2,0)*$B163</f>
        <v>752.07</v>
      </c>
      <c r="AU163">
        <f>VLOOKUP($B$1,数据整理1!$D$20:$R$26,$Q$2,0)*$B163</f>
        <v>752.07</v>
      </c>
    </row>
    <row r="164" spans="2:47" x14ac:dyDescent="0.2">
      <c r="B164">
        <v>160</v>
      </c>
      <c r="D164">
        <f>VLOOKUP($B$1,数据整理1!$D$4:$R$10,$D$2,0)*$B164</f>
        <v>67360</v>
      </c>
      <c r="E164">
        <f>VLOOKUP($B$1,数据整理1!$D$4:$R$10,$E$2,0)*$B164</f>
        <v>18560</v>
      </c>
      <c r="F164">
        <f>VLOOKUP($B$1,数据整理1!$D$4:$R$10,$F$2,0)*$B164</f>
        <v>10080</v>
      </c>
      <c r="G164">
        <f>VLOOKUP($B$1,数据整理1!$D$4:$R$10,$G$2,0)*$B164</f>
        <v>6720</v>
      </c>
      <c r="H164">
        <f>VLOOKUP($B$1,数据整理1!$D$4:$R$10,$H$2,0)*$B164</f>
        <v>160</v>
      </c>
      <c r="I164">
        <f>VLOOKUP($B$1,数据整理1!$D$4:$R$10,$I$2,0)*$B164</f>
        <v>160</v>
      </c>
      <c r="J164">
        <f>VLOOKUP($B$1,数据整理1!$D$4:$R$10,$J$2,0)*$B164</f>
        <v>160</v>
      </c>
      <c r="K164">
        <f>VLOOKUP($B$1,数据整理1!$D$4:$R$10,$K$2,0)*$B164</f>
        <v>160</v>
      </c>
      <c r="L164">
        <f>VLOOKUP($B$1,数据整理1!$D$4:$R$10,$L$2,0)*$B164</f>
        <v>160</v>
      </c>
      <c r="M164">
        <f>VLOOKUP($B$1,数据整理1!$D$4:$R$10,$M$2,0)*$B164</f>
        <v>160</v>
      </c>
      <c r="N164">
        <f>VLOOKUP($B$1,数据整理1!$D$4:$R$10,$N$2,0)*$B164</f>
        <v>16000</v>
      </c>
      <c r="O164">
        <f>VLOOKUP($B$1,数据整理1!$D$4:$R$10,$O$2,0)*$B164</f>
        <v>0</v>
      </c>
      <c r="P164">
        <f>VLOOKUP($B$1,数据整理1!$D$4:$R$10,$P$2,0)*$B164</f>
        <v>756.80000000000007</v>
      </c>
      <c r="Q164">
        <f>VLOOKUP($B$1,数据整理1!$D$4:$R$10,$Q$2,0)*$B164</f>
        <v>756.80000000000007</v>
      </c>
      <c r="S164">
        <f>VLOOKUP($B$1,数据整理1!$D$12:$R$18,$D$2,0)*$B164</f>
        <v>60480</v>
      </c>
      <c r="T164">
        <f>VLOOKUP($B$1,数据整理1!$D$12:$R$18,$E$2,0)*$B164</f>
        <v>19360</v>
      </c>
      <c r="U164">
        <f>VLOOKUP($B$1,数据整理1!$D$12:$R$18,$F$2,0)*$B164</f>
        <v>8000</v>
      </c>
      <c r="V164">
        <f>VLOOKUP($B$1,数据整理1!$D$12:$R$18,$G$2,0)*$B164</f>
        <v>5440</v>
      </c>
      <c r="W164">
        <f>VLOOKUP($B$1,数据整理1!$D$12:$R$18,$H$2,0)*$B164</f>
        <v>160</v>
      </c>
      <c r="X164">
        <f>VLOOKUP($B$1,数据整理1!$D$12:$R$18,$I$2,0)*$B164</f>
        <v>160</v>
      </c>
      <c r="Y164">
        <f>VLOOKUP($B$1,数据整理1!$D$12:$R$18,$J$2,0)*$B164</f>
        <v>160</v>
      </c>
      <c r="Z164">
        <f>VLOOKUP($B$1,数据整理1!$D$12:$R$18,$K$2,0)*$B164</f>
        <v>160</v>
      </c>
      <c r="AA164">
        <f>VLOOKUP($B$1,数据整理1!$D$12:$R$18,$L$2,0)*$B164</f>
        <v>160</v>
      </c>
      <c r="AB164">
        <f>VLOOKUP($B$1,数据整理1!$D$12:$R$18,$M$2,0)*$B164</f>
        <v>160</v>
      </c>
      <c r="AC164">
        <f>VLOOKUP($B$1,数据整理1!$D$12:$R$18,$N$2,0)*$B164</f>
        <v>12800</v>
      </c>
      <c r="AD164">
        <f>VLOOKUP($B$1,数据整理1!$D$12:$R$18,$O$2,0)*$B164</f>
        <v>0</v>
      </c>
      <c r="AE164">
        <f>VLOOKUP($B$1,数据整理1!$D$12:$R$18,$P$2,0)*$B164</f>
        <v>756.80000000000007</v>
      </c>
      <c r="AF164">
        <f>VLOOKUP($B$1,数据整理1!$D$12:$R$18,$Q$2,0)*$B164</f>
        <v>756.80000000000007</v>
      </c>
      <c r="AH164">
        <f>VLOOKUP($B$1,数据整理1!$D$20:$R$26,$D$2,0)*$B164</f>
        <v>53824</v>
      </c>
      <c r="AI164">
        <f>VLOOKUP($B$1,数据整理1!$D$20:$R$26,$E$2,0)*$B164</f>
        <v>20520</v>
      </c>
      <c r="AJ164">
        <f>VLOOKUP($B$1,数据整理1!$D$20:$R$26,$F$2,0)*$B164</f>
        <v>4878.3999999999996</v>
      </c>
      <c r="AK164">
        <f>VLOOKUP($B$1,数据整理1!$D$20:$R$26,$G$2,0)*$B164</f>
        <v>7233.6</v>
      </c>
      <c r="AL164">
        <f>VLOOKUP($B$1,数据整理1!$D$20:$R$26,$H$2,0)*$B164</f>
        <v>160</v>
      </c>
      <c r="AM164">
        <f>VLOOKUP($B$1,数据整理1!$D$20:$R$26,$I$2,0)*$B164</f>
        <v>160</v>
      </c>
      <c r="AN164">
        <f>VLOOKUP($B$1,数据整理1!$D$20:$R$26,$J$2,0)*$B164</f>
        <v>160</v>
      </c>
      <c r="AO164">
        <f>VLOOKUP($B$1,数据整理1!$D$20:$R$26,$K$2,0)*$B164</f>
        <v>160</v>
      </c>
      <c r="AP164">
        <f>VLOOKUP($B$1,数据整理1!$D$20:$R$26,$L$2,0)*$B164</f>
        <v>160</v>
      </c>
      <c r="AQ164">
        <f>VLOOKUP($B$1,数据整理1!$D$20:$R$26,$M$2,0)*$B164</f>
        <v>160</v>
      </c>
      <c r="AR164">
        <f>VLOOKUP($B$1,数据整理1!$D$20:$R$26,$N$2,0)*$B164</f>
        <v>6400</v>
      </c>
      <c r="AS164">
        <f>VLOOKUP($B$1,数据整理1!$D$20:$R$26,$O$2,0)*$B164</f>
        <v>0</v>
      </c>
      <c r="AT164">
        <f>VLOOKUP($B$1,数据整理1!$D$20:$R$26,$P$2,0)*$B164</f>
        <v>756.80000000000007</v>
      </c>
      <c r="AU164">
        <f>VLOOKUP($B$1,数据整理1!$D$20:$R$26,$Q$2,0)*$B164</f>
        <v>756.80000000000007</v>
      </c>
    </row>
    <row r="165" spans="2:47" x14ac:dyDescent="0.2">
      <c r="B165">
        <v>161</v>
      </c>
      <c r="D165">
        <f>VLOOKUP($B$1,数据整理1!$D$4:$R$10,$D$2,0)*$B165</f>
        <v>67781</v>
      </c>
      <c r="E165">
        <f>VLOOKUP($B$1,数据整理1!$D$4:$R$10,$E$2,0)*$B165</f>
        <v>18676</v>
      </c>
      <c r="F165">
        <f>VLOOKUP($B$1,数据整理1!$D$4:$R$10,$F$2,0)*$B165</f>
        <v>10143</v>
      </c>
      <c r="G165">
        <f>VLOOKUP($B$1,数据整理1!$D$4:$R$10,$G$2,0)*$B165</f>
        <v>6762</v>
      </c>
      <c r="H165">
        <f>VLOOKUP($B$1,数据整理1!$D$4:$R$10,$H$2,0)*$B165</f>
        <v>161</v>
      </c>
      <c r="I165">
        <f>VLOOKUP($B$1,数据整理1!$D$4:$R$10,$I$2,0)*$B165</f>
        <v>161</v>
      </c>
      <c r="J165">
        <f>VLOOKUP($B$1,数据整理1!$D$4:$R$10,$J$2,0)*$B165</f>
        <v>161</v>
      </c>
      <c r="K165">
        <f>VLOOKUP($B$1,数据整理1!$D$4:$R$10,$K$2,0)*$B165</f>
        <v>161</v>
      </c>
      <c r="L165">
        <f>VLOOKUP($B$1,数据整理1!$D$4:$R$10,$L$2,0)*$B165</f>
        <v>161</v>
      </c>
      <c r="M165">
        <f>VLOOKUP($B$1,数据整理1!$D$4:$R$10,$M$2,0)*$B165</f>
        <v>161</v>
      </c>
      <c r="N165">
        <f>VLOOKUP($B$1,数据整理1!$D$4:$R$10,$N$2,0)*$B165</f>
        <v>16100</v>
      </c>
      <c r="O165">
        <f>VLOOKUP($B$1,数据整理1!$D$4:$R$10,$O$2,0)*$B165</f>
        <v>0</v>
      </c>
      <c r="P165">
        <f>VLOOKUP($B$1,数据整理1!$D$4:$R$10,$P$2,0)*$B165</f>
        <v>761.53000000000009</v>
      </c>
      <c r="Q165">
        <f>VLOOKUP($B$1,数据整理1!$D$4:$R$10,$Q$2,0)*$B165</f>
        <v>761.53000000000009</v>
      </c>
      <c r="S165">
        <f>VLOOKUP($B$1,数据整理1!$D$12:$R$18,$D$2,0)*$B165</f>
        <v>60858</v>
      </c>
      <c r="T165">
        <f>VLOOKUP($B$1,数据整理1!$D$12:$R$18,$E$2,0)*$B165</f>
        <v>19481</v>
      </c>
      <c r="U165">
        <f>VLOOKUP($B$1,数据整理1!$D$12:$R$18,$F$2,0)*$B165</f>
        <v>8050</v>
      </c>
      <c r="V165">
        <f>VLOOKUP($B$1,数据整理1!$D$12:$R$18,$G$2,0)*$B165</f>
        <v>5474</v>
      </c>
      <c r="W165">
        <f>VLOOKUP($B$1,数据整理1!$D$12:$R$18,$H$2,0)*$B165</f>
        <v>161</v>
      </c>
      <c r="X165">
        <f>VLOOKUP($B$1,数据整理1!$D$12:$R$18,$I$2,0)*$B165</f>
        <v>161</v>
      </c>
      <c r="Y165">
        <f>VLOOKUP($B$1,数据整理1!$D$12:$R$18,$J$2,0)*$B165</f>
        <v>161</v>
      </c>
      <c r="Z165">
        <f>VLOOKUP($B$1,数据整理1!$D$12:$R$18,$K$2,0)*$B165</f>
        <v>161</v>
      </c>
      <c r="AA165">
        <f>VLOOKUP($B$1,数据整理1!$D$12:$R$18,$L$2,0)*$B165</f>
        <v>161</v>
      </c>
      <c r="AB165">
        <f>VLOOKUP($B$1,数据整理1!$D$12:$R$18,$M$2,0)*$B165</f>
        <v>161</v>
      </c>
      <c r="AC165">
        <f>VLOOKUP($B$1,数据整理1!$D$12:$R$18,$N$2,0)*$B165</f>
        <v>12880</v>
      </c>
      <c r="AD165">
        <f>VLOOKUP($B$1,数据整理1!$D$12:$R$18,$O$2,0)*$B165</f>
        <v>0</v>
      </c>
      <c r="AE165">
        <f>VLOOKUP($B$1,数据整理1!$D$12:$R$18,$P$2,0)*$B165</f>
        <v>761.53000000000009</v>
      </c>
      <c r="AF165">
        <f>VLOOKUP($B$1,数据整理1!$D$12:$R$18,$Q$2,0)*$B165</f>
        <v>761.53000000000009</v>
      </c>
      <c r="AH165">
        <f>VLOOKUP($B$1,数据整理1!$D$20:$R$26,$D$2,0)*$B165</f>
        <v>54160.399999999994</v>
      </c>
      <c r="AI165">
        <f>VLOOKUP($B$1,数据整理1!$D$20:$R$26,$E$2,0)*$B165</f>
        <v>20648.25</v>
      </c>
      <c r="AJ165">
        <f>VLOOKUP($B$1,数据整理1!$D$20:$R$26,$F$2,0)*$B165</f>
        <v>4908.8899999999994</v>
      </c>
      <c r="AK165">
        <f>VLOOKUP($B$1,数据整理1!$D$20:$R$26,$G$2,0)*$B165</f>
        <v>7278.81</v>
      </c>
      <c r="AL165">
        <f>VLOOKUP($B$1,数据整理1!$D$20:$R$26,$H$2,0)*$B165</f>
        <v>161</v>
      </c>
      <c r="AM165">
        <f>VLOOKUP($B$1,数据整理1!$D$20:$R$26,$I$2,0)*$B165</f>
        <v>161</v>
      </c>
      <c r="AN165">
        <f>VLOOKUP($B$1,数据整理1!$D$20:$R$26,$J$2,0)*$B165</f>
        <v>161</v>
      </c>
      <c r="AO165">
        <f>VLOOKUP($B$1,数据整理1!$D$20:$R$26,$K$2,0)*$B165</f>
        <v>161</v>
      </c>
      <c r="AP165">
        <f>VLOOKUP($B$1,数据整理1!$D$20:$R$26,$L$2,0)*$B165</f>
        <v>161</v>
      </c>
      <c r="AQ165">
        <f>VLOOKUP($B$1,数据整理1!$D$20:$R$26,$M$2,0)*$B165</f>
        <v>161</v>
      </c>
      <c r="AR165">
        <f>VLOOKUP($B$1,数据整理1!$D$20:$R$26,$N$2,0)*$B165</f>
        <v>6440</v>
      </c>
      <c r="AS165">
        <f>VLOOKUP($B$1,数据整理1!$D$20:$R$26,$O$2,0)*$B165</f>
        <v>0</v>
      </c>
      <c r="AT165">
        <f>VLOOKUP($B$1,数据整理1!$D$20:$R$26,$P$2,0)*$B165</f>
        <v>761.53000000000009</v>
      </c>
      <c r="AU165">
        <f>VLOOKUP($B$1,数据整理1!$D$20:$R$26,$Q$2,0)*$B165</f>
        <v>761.53000000000009</v>
      </c>
    </row>
    <row r="166" spans="2:47" x14ac:dyDescent="0.2">
      <c r="B166">
        <v>162</v>
      </c>
      <c r="D166">
        <f>VLOOKUP($B$1,数据整理1!$D$4:$R$10,$D$2,0)*$B166</f>
        <v>68202</v>
      </c>
      <c r="E166">
        <f>VLOOKUP($B$1,数据整理1!$D$4:$R$10,$E$2,0)*$B166</f>
        <v>18792</v>
      </c>
      <c r="F166">
        <f>VLOOKUP($B$1,数据整理1!$D$4:$R$10,$F$2,0)*$B166</f>
        <v>10206</v>
      </c>
      <c r="G166">
        <f>VLOOKUP($B$1,数据整理1!$D$4:$R$10,$G$2,0)*$B166</f>
        <v>6804</v>
      </c>
      <c r="H166">
        <f>VLOOKUP($B$1,数据整理1!$D$4:$R$10,$H$2,0)*$B166</f>
        <v>162</v>
      </c>
      <c r="I166">
        <f>VLOOKUP($B$1,数据整理1!$D$4:$R$10,$I$2,0)*$B166</f>
        <v>162</v>
      </c>
      <c r="J166">
        <f>VLOOKUP($B$1,数据整理1!$D$4:$R$10,$J$2,0)*$B166</f>
        <v>162</v>
      </c>
      <c r="K166">
        <f>VLOOKUP($B$1,数据整理1!$D$4:$R$10,$K$2,0)*$B166</f>
        <v>162</v>
      </c>
      <c r="L166">
        <f>VLOOKUP($B$1,数据整理1!$D$4:$R$10,$L$2,0)*$B166</f>
        <v>162</v>
      </c>
      <c r="M166">
        <f>VLOOKUP($B$1,数据整理1!$D$4:$R$10,$M$2,0)*$B166</f>
        <v>162</v>
      </c>
      <c r="N166">
        <f>VLOOKUP($B$1,数据整理1!$D$4:$R$10,$N$2,0)*$B166</f>
        <v>16200</v>
      </c>
      <c r="O166">
        <f>VLOOKUP($B$1,数据整理1!$D$4:$R$10,$O$2,0)*$B166</f>
        <v>0</v>
      </c>
      <c r="P166">
        <f>VLOOKUP($B$1,数据整理1!$D$4:$R$10,$P$2,0)*$B166</f>
        <v>766.2600000000001</v>
      </c>
      <c r="Q166">
        <f>VLOOKUP($B$1,数据整理1!$D$4:$R$10,$Q$2,0)*$B166</f>
        <v>766.2600000000001</v>
      </c>
      <c r="S166">
        <f>VLOOKUP($B$1,数据整理1!$D$12:$R$18,$D$2,0)*$B166</f>
        <v>61236</v>
      </c>
      <c r="T166">
        <f>VLOOKUP($B$1,数据整理1!$D$12:$R$18,$E$2,0)*$B166</f>
        <v>19602</v>
      </c>
      <c r="U166">
        <f>VLOOKUP($B$1,数据整理1!$D$12:$R$18,$F$2,0)*$B166</f>
        <v>8100</v>
      </c>
      <c r="V166">
        <f>VLOOKUP($B$1,数据整理1!$D$12:$R$18,$G$2,0)*$B166</f>
        <v>5508</v>
      </c>
      <c r="W166">
        <f>VLOOKUP($B$1,数据整理1!$D$12:$R$18,$H$2,0)*$B166</f>
        <v>162</v>
      </c>
      <c r="X166">
        <f>VLOOKUP($B$1,数据整理1!$D$12:$R$18,$I$2,0)*$B166</f>
        <v>162</v>
      </c>
      <c r="Y166">
        <f>VLOOKUP($B$1,数据整理1!$D$12:$R$18,$J$2,0)*$B166</f>
        <v>162</v>
      </c>
      <c r="Z166">
        <f>VLOOKUP($B$1,数据整理1!$D$12:$R$18,$K$2,0)*$B166</f>
        <v>162</v>
      </c>
      <c r="AA166">
        <f>VLOOKUP($B$1,数据整理1!$D$12:$R$18,$L$2,0)*$B166</f>
        <v>162</v>
      </c>
      <c r="AB166">
        <f>VLOOKUP($B$1,数据整理1!$D$12:$R$18,$M$2,0)*$B166</f>
        <v>162</v>
      </c>
      <c r="AC166">
        <f>VLOOKUP($B$1,数据整理1!$D$12:$R$18,$N$2,0)*$B166</f>
        <v>12960</v>
      </c>
      <c r="AD166">
        <f>VLOOKUP($B$1,数据整理1!$D$12:$R$18,$O$2,0)*$B166</f>
        <v>0</v>
      </c>
      <c r="AE166">
        <f>VLOOKUP($B$1,数据整理1!$D$12:$R$18,$P$2,0)*$B166</f>
        <v>766.2600000000001</v>
      </c>
      <c r="AF166">
        <f>VLOOKUP($B$1,数据整理1!$D$12:$R$18,$Q$2,0)*$B166</f>
        <v>766.2600000000001</v>
      </c>
      <c r="AH166">
        <f>VLOOKUP($B$1,数据整理1!$D$20:$R$26,$D$2,0)*$B166</f>
        <v>54496.799999999996</v>
      </c>
      <c r="AI166">
        <f>VLOOKUP($B$1,数据整理1!$D$20:$R$26,$E$2,0)*$B166</f>
        <v>20776.5</v>
      </c>
      <c r="AJ166">
        <f>VLOOKUP($B$1,数据整理1!$D$20:$R$26,$F$2,0)*$B166</f>
        <v>4939.38</v>
      </c>
      <c r="AK166">
        <f>VLOOKUP($B$1,数据整理1!$D$20:$R$26,$G$2,0)*$B166</f>
        <v>7324.02</v>
      </c>
      <c r="AL166">
        <f>VLOOKUP($B$1,数据整理1!$D$20:$R$26,$H$2,0)*$B166</f>
        <v>162</v>
      </c>
      <c r="AM166">
        <f>VLOOKUP($B$1,数据整理1!$D$20:$R$26,$I$2,0)*$B166</f>
        <v>162</v>
      </c>
      <c r="AN166">
        <f>VLOOKUP($B$1,数据整理1!$D$20:$R$26,$J$2,0)*$B166</f>
        <v>162</v>
      </c>
      <c r="AO166">
        <f>VLOOKUP($B$1,数据整理1!$D$20:$R$26,$K$2,0)*$B166</f>
        <v>162</v>
      </c>
      <c r="AP166">
        <f>VLOOKUP($B$1,数据整理1!$D$20:$R$26,$L$2,0)*$B166</f>
        <v>162</v>
      </c>
      <c r="AQ166">
        <f>VLOOKUP($B$1,数据整理1!$D$20:$R$26,$M$2,0)*$B166</f>
        <v>162</v>
      </c>
      <c r="AR166">
        <f>VLOOKUP($B$1,数据整理1!$D$20:$R$26,$N$2,0)*$B166</f>
        <v>6480</v>
      </c>
      <c r="AS166">
        <f>VLOOKUP($B$1,数据整理1!$D$20:$R$26,$O$2,0)*$B166</f>
        <v>0</v>
      </c>
      <c r="AT166">
        <f>VLOOKUP($B$1,数据整理1!$D$20:$R$26,$P$2,0)*$B166</f>
        <v>766.2600000000001</v>
      </c>
      <c r="AU166">
        <f>VLOOKUP($B$1,数据整理1!$D$20:$R$26,$Q$2,0)*$B166</f>
        <v>766.2600000000001</v>
      </c>
    </row>
    <row r="167" spans="2:47" x14ac:dyDescent="0.2">
      <c r="B167">
        <v>163</v>
      </c>
      <c r="D167">
        <f>VLOOKUP($B$1,数据整理1!$D$4:$R$10,$D$2,0)*$B167</f>
        <v>68623</v>
      </c>
      <c r="E167">
        <f>VLOOKUP($B$1,数据整理1!$D$4:$R$10,$E$2,0)*$B167</f>
        <v>18908</v>
      </c>
      <c r="F167">
        <f>VLOOKUP($B$1,数据整理1!$D$4:$R$10,$F$2,0)*$B167</f>
        <v>10269</v>
      </c>
      <c r="G167">
        <f>VLOOKUP($B$1,数据整理1!$D$4:$R$10,$G$2,0)*$B167</f>
        <v>6846</v>
      </c>
      <c r="H167">
        <f>VLOOKUP($B$1,数据整理1!$D$4:$R$10,$H$2,0)*$B167</f>
        <v>163</v>
      </c>
      <c r="I167">
        <f>VLOOKUP($B$1,数据整理1!$D$4:$R$10,$I$2,0)*$B167</f>
        <v>163</v>
      </c>
      <c r="J167">
        <f>VLOOKUP($B$1,数据整理1!$D$4:$R$10,$J$2,0)*$B167</f>
        <v>163</v>
      </c>
      <c r="K167">
        <f>VLOOKUP($B$1,数据整理1!$D$4:$R$10,$K$2,0)*$B167</f>
        <v>163</v>
      </c>
      <c r="L167">
        <f>VLOOKUP($B$1,数据整理1!$D$4:$R$10,$L$2,0)*$B167</f>
        <v>163</v>
      </c>
      <c r="M167">
        <f>VLOOKUP($B$1,数据整理1!$D$4:$R$10,$M$2,0)*$B167</f>
        <v>163</v>
      </c>
      <c r="N167">
        <f>VLOOKUP($B$1,数据整理1!$D$4:$R$10,$N$2,0)*$B167</f>
        <v>16300</v>
      </c>
      <c r="O167">
        <f>VLOOKUP($B$1,数据整理1!$D$4:$R$10,$O$2,0)*$B167</f>
        <v>0</v>
      </c>
      <c r="P167">
        <f>VLOOKUP($B$1,数据整理1!$D$4:$R$10,$P$2,0)*$B167</f>
        <v>770.99000000000012</v>
      </c>
      <c r="Q167">
        <f>VLOOKUP($B$1,数据整理1!$D$4:$R$10,$Q$2,0)*$B167</f>
        <v>770.99000000000012</v>
      </c>
      <c r="S167">
        <f>VLOOKUP($B$1,数据整理1!$D$12:$R$18,$D$2,0)*$B167</f>
        <v>61614</v>
      </c>
      <c r="T167">
        <f>VLOOKUP($B$1,数据整理1!$D$12:$R$18,$E$2,0)*$B167</f>
        <v>19723</v>
      </c>
      <c r="U167">
        <f>VLOOKUP($B$1,数据整理1!$D$12:$R$18,$F$2,0)*$B167</f>
        <v>8150</v>
      </c>
      <c r="V167">
        <f>VLOOKUP($B$1,数据整理1!$D$12:$R$18,$G$2,0)*$B167</f>
        <v>5542</v>
      </c>
      <c r="W167">
        <f>VLOOKUP($B$1,数据整理1!$D$12:$R$18,$H$2,0)*$B167</f>
        <v>163</v>
      </c>
      <c r="X167">
        <f>VLOOKUP($B$1,数据整理1!$D$12:$R$18,$I$2,0)*$B167</f>
        <v>163</v>
      </c>
      <c r="Y167">
        <f>VLOOKUP($B$1,数据整理1!$D$12:$R$18,$J$2,0)*$B167</f>
        <v>163</v>
      </c>
      <c r="Z167">
        <f>VLOOKUP($B$1,数据整理1!$D$12:$R$18,$K$2,0)*$B167</f>
        <v>163</v>
      </c>
      <c r="AA167">
        <f>VLOOKUP($B$1,数据整理1!$D$12:$R$18,$L$2,0)*$B167</f>
        <v>163</v>
      </c>
      <c r="AB167">
        <f>VLOOKUP($B$1,数据整理1!$D$12:$R$18,$M$2,0)*$B167</f>
        <v>163</v>
      </c>
      <c r="AC167">
        <f>VLOOKUP($B$1,数据整理1!$D$12:$R$18,$N$2,0)*$B167</f>
        <v>13040</v>
      </c>
      <c r="AD167">
        <f>VLOOKUP($B$1,数据整理1!$D$12:$R$18,$O$2,0)*$B167</f>
        <v>0</v>
      </c>
      <c r="AE167">
        <f>VLOOKUP($B$1,数据整理1!$D$12:$R$18,$P$2,0)*$B167</f>
        <v>770.99000000000012</v>
      </c>
      <c r="AF167">
        <f>VLOOKUP($B$1,数据整理1!$D$12:$R$18,$Q$2,0)*$B167</f>
        <v>770.99000000000012</v>
      </c>
      <c r="AH167">
        <f>VLOOKUP($B$1,数据整理1!$D$20:$R$26,$D$2,0)*$B167</f>
        <v>54833.2</v>
      </c>
      <c r="AI167">
        <f>VLOOKUP($B$1,数据整理1!$D$20:$R$26,$E$2,0)*$B167</f>
        <v>20904.75</v>
      </c>
      <c r="AJ167">
        <f>VLOOKUP($B$1,数据整理1!$D$20:$R$26,$F$2,0)*$B167</f>
        <v>4969.87</v>
      </c>
      <c r="AK167">
        <f>VLOOKUP($B$1,数据整理1!$D$20:$R$26,$G$2,0)*$B167</f>
        <v>7369.2300000000005</v>
      </c>
      <c r="AL167">
        <f>VLOOKUP($B$1,数据整理1!$D$20:$R$26,$H$2,0)*$B167</f>
        <v>163</v>
      </c>
      <c r="AM167">
        <f>VLOOKUP($B$1,数据整理1!$D$20:$R$26,$I$2,0)*$B167</f>
        <v>163</v>
      </c>
      <c r="AN167">
        <f>VLOOKUP($B$1,数据整理1!$D$20:$R$26,$J$2,0)*$B167</f>
        <v>163</v>
      </c>
      <c r="AO167">
        <f>VLOOKUP($B$1,数据整理1!$D$20:$R$26,$K$2,0)*$B167</f>
        <v>163</v>
      </c>
      <c r="AP167">
        <f>VLOOKUP($B$1,数据整理1!$D$20:$R$26,$L$2,0)*$B167</f>
        <v>163</v>
      </c>
      <c r="AQ167">
        <f>VLOOKUP($B$1,数据整理1!$D$20:$R$26,$M$2,0)*$B167</f>
        <v>163</v>
      </c>
      <c r="AR167">
        <f>VLOOKUP($B$1,数据整理1!$D$20:$R$26,$N$2,0)*$B167</f>
        <v>6520</v>
      </c>
      <c r="AS167">
        <f>VLOOKUP($B$1,数据整理1!$D$20:$R$26,$O$2,0)*$B167</f>
        <v>0</v>
      </c>
      <c r="AT167">
        <f>VLOOKUP($B$1,数据整理1!$D$20:$R$26,$P$2,0)*$B167</f>
        <v>770.99000000000012</v>
      </c>
      <c r="AU167">
        <f>VLOOKUP($B$1,数据整理1!$D$20:$R$26,$Q$2,0)*$B167</f>
        <v>770.99000000000012</v>
      </c>
    </row>
    <row r="168" spans="2:47" x14ac:dyDescent="0.2">
      <c r="B168">
        <v>164</v>
      </c>
      <c r="D168">
        <f>VLOOKUP($B$1,数据整理1!$D$4:$R$10,$D$2,0)*$B168</f>
        <v>69044</v>
      </c>
      <c r="E168">
        <f>VLOOKUP($B$1,数据整理1!$D$4:$R$10,$E$2,0)*$B168</f>
        <v>19024</v>
      </c>
      <c r="F168">
        <f>VLOOKUP($B$1,数据整理1!$D$4:$R$10,$F$2,0)*$B168</f>
        <v>10332</v>
      </c>
      <c r="G168">
        <f>VLOOKUP($B$1,数据整理1!$D$4:$R$10,$G$2,0)*$B168</f>
        <v>6888</v>
      </c>
      <c r="H168">
        <f>VLOOKUP($B$1,数据整理1!$D$4:$R$10,$H$2,0)*$B168</f>
        <v>164</v>
      </c>
      <c r="I168">
        <f>VLOOKUP($B$1,数据整理1!$D$4:$R$10,$I$2,0)*$B168</f>
        <v>164</v>
      </c>
      <c r="J168">
        <f>VLOOKUP($B$1,数据整理1!$D$4:$R$10,$J$2,0)*$B168</f>
        <v>164</v>
      </c>
      <c r="K168">
        <f>VLOOKUP($B$1,数据整理1!$D$4:$R$10,$K$2,0)*$B168</f>
        <v>164</v>
      </c>
      <c r="L168">
        <f>VLOOKUP($B$1,数据整理1!$D$4:$R$10,$L$2,0)*$B168</f>
        <v>164</v>
      </c>
      <c r="M168">
        <f>VLOOKUP($B$1,数据整理1!$D$4:$R$10,$M$2,0)*$B168</f>
        <v>164</v>
      </c>
      <c r="N168">
        <f>VLOOKUP($B$1,数据整理1!$D$4:$R$10,$N$2,0)*$B168</f>
        <v>16400</v>
      </c>
      <c r="O168">
        <f>VLOOKUP($B$1,数据整理1!$D$4:$R$10,$O$2,0)*$B168</f>
        <v>0</v>
      </c>
      <c r="P168">
        <f>VLOOKUP($B$1,数据整理1!$D$4:$R$10,$P$2,0)*$B168</f>
        <v>775.72</v>
      </c>
      <c r="Q168">
        <f>VLOOKUP($B$1,数据整理1!$D$4:$R$10,$Q$2,0)*$B168</f>
        <v>775.72</v>
      </c>
      <c r="S168">
        <f>VLOOKUP($B$1,数据整理1!$D$12:$R$18,$D$2,0)*$B168</f>
        <v>61992</v>
      </c>
      <c r="T168">
        <f>VLOOKUP($B$1,数据整理1!$D$12:$R$18,$E$2,0)*$B168</f>
        <v>19844</v>
      </c>
      <c r="U168">
        <f>VLOOKUP($B$1,数据整理1!$D$12:$R$18,$F$2,0)*$B168</f>
        <v>8200</v>
      </c>
      <c r="V168">
        <f>VLOOKUP($B$1,数据整理1!$D$12:$R$18,$G$2,0)*$B168</f>
        <v>5576</v>
      </c>
      <c r="W168">
        <f>VLOOKUP($B$1,数据整理1!$D$12:$R$18,$H$2,0)*$B168</f>
        <v>164</v>
      </c>
      <c r="X168">
        <f>VLOOKUP($B$1,数据整理1!$D$12:$R$18,$I$2,0)*$B168</f>
        <v>164</v>
      </c>
      <c r="Y168">
        <f>VLOOKUP($B$1,数据整理1!$D$12:$R$18,$J$2,0)*$B168</f>
        <v>164</v>
      </c>
      <c r="Z168">
        <f>VLOOKUP($B$1,数据整理1!$D$12:$R$18,$K$2,0)*$B168</f>
        <v>164</v>
      </c>
      <c r="AA168">
        <f>VLOOKUP($B$1,数据整理1!$D$12:$R$18,$L$2,0)*$B168</f>
        <v>164</v>
      </c>
      <c r="AB168">
        <f>VLOOKUP($B$1,数据整理1!$D$12:$R$18,$M$2,0)*$B168</f>
        <v>164</v>
      </c>
      <c r="AC168">
        <f>VLOOKUP($B$1,数据整理1!$D$12:$R$18,$N$2,0)*$B168</f>
        <v>13120</v>
      </c>
      <c r="AD168">
        <f>VLOOKUP($B$1,数据整理1!$D$12:$R$18,$O$2,0)*$B168</f>
        <v>0</v>
      </c>
      <c r="AE168">
        <f>VLOOKUP($B$1,数据整理1!$D$12:$R$18,$P$2,0)*$B168</f>
        <v>775.72</v>
      </c>
      <c r="AF168">
        <f>VLOOKUP($B$1,数据整理1!$D$12:$R$18,$Q$2,0)*$B168</f>
        <v>775.72</v>
      </c>
      <c r="AH168">
        <f>VLOOKUP($B$1,数据整理1!$D$20:$R$26,$D$2,0)*$B168</f>
        <v>55169.599999999999</v>
      </c>
      <c r="AI168">
        <f>VLOOKUP($B$1,数据整理1!$D$20:$R$26,$E$2,0)*$B168</f>
        <v>21033</v>
      </c>
      <c r="AJ168">
        <f>VLOOKUP($B$1,数据整理1!$D$20:$R$26,$F$2,0)*$B168</f>
        <v>5000.3599999999997</v>
      </c>
      <c r="AK168">
        <f>VLOOKUP($B$1,数据整理1!$D$20:$R$26,$G$2,0)*$B168</f>
        <v>7414.4400000000005</v>
      </c>
      <c r="AL168">
        <f>VLOOKUP($B$1,数据整理1!$D$20:$R$26,$H$2,0)*$B168</f>
        <v>164</v>
      </c>
      <c r="AM168">
        <f>VLOOKUP($B$1,数据整理1!$D$20:$R$26,$I$2,0)*$B168</f>
        <v>164</v>
      </c>
      <c r="AN168">
        <f>VLOOKUP($B$1,数据整理1!$D$20:$R$26,$J$2,0)*$B168</f>
        <v>164</v>
      </c>
      <c r="AO168">
        <f>VLOOKUP($B$1,数据整理1!$D$20:$R$26,$K$2,0)*$B168</f>
        <v>164</v>
      </c>
      <c r="AP168">
        <f>VLOOKUP($B$1,数据整理1!$D$20:$R$26,$L$2,0)*$B168</f>
        <v>164</v>
      </c>
      <c r="AQ168">
        <f>VLOOKUP($B$1,数据整理1!$D$20:$R$26,$M$2,0)*$B168</f>
        <v>164</v>
      </c>
      <c r="AR168">
        <f>VLOOKUP($B$1,数据整理1!$D$20:$R$26,$N$2,0)*$B168</f>
        <v>6560</v>
      </c>
      <c r="AS168">
        <f>VLOOKUP($B$1,数据整理1!$D$20:$R$26,$O$2,0)*$B168</f>
        <v>0</v>
      </c>
      <c r="AT168">
        <f>VLOOKUP($B$1,数据整理1!$D$20:$R$26,$P$2,0)*$B168</f>
        <v>775.72</v>
      </c>
      <c r="AU168">
        <f>VLOOKUP($B$1,数据整理1!$D$20:$R$26,$Q$2,0)*$B168</f>
        <v>775.72</v>
      </c>
    </row>
    <row r="169" spans="2:47" x14ac:dyDescent="0.2">
      <c r="B169">
        <v>165</v>
      </c>
      <c r="D169">
        <f>VLOOKUP($B$1,数据整理1!$D$4:$R$10,$D$2,0)*$B169</f>
        <v>69465</v>
      </c>
      <c r="E169">
        <f>VLOOKUP($B$1,数据整理1!$D$4:$R$10,$E$2,0)*$B169</f>
        <v>19140</v>
      </c>
      <c r="F169">
        <f>VLOOKUP($B$1,数据整理1!$D$4:$R$10,$F$2,0)*$B169</f>
        <v>10395</v>
      </c>
      <c r="G169">
        <f>VLOOKUP($B$1,数据整理1!$D$4:$R$10,$G$2,0)*$B169</f>
        <v>6930</v>
      </c>
      <c r="H169">
        <f>VLOOKUP($B$1,数据整理1!$D$4:$R$10,$H$2,0)*$B169</f>
        <v>165</v>
      </c>
      <c r="I169">
        <f>VLOOKUP($B$1,数据整理1!$D$4:$R$10,$I$2,0)*$B169</f>
        <v>165</v>
      </c>
      <c r="J169">
        <f>VLOOKUP($B$1,数据整理1!$D$4:$R$10,$J$2,0)*$B169</f>
        <v>165</v>
      </c>
      <c r="K169">
        <f>VLOOKUP($B$1,数据整理1!$D$4:$R$10,$K$2,0)*$B169</f>
        <v>165</v>
      </c>
      <c r="L169">
        <f>VLOOKUP($B$1,数据整理1!$D$4:$R$10,$L$2,0)*$B169</f>
        <v>165</v>
      </c>
      <c r="M169">
        <f>VLOOKUP($B$1,数据整理1!$D$4:$R$10,$M$2,0)*$B169</f>
        <v>165</v>
      </c>
      <c r="N169">
        <f>VLOOKUP($B$1,数据整理1!$D$4:$R$10,$N$2,0)*$B169</f>
        <v>16500</v>
      </c>
      <c r="O169">
        <f>VLOOKUP($B$1,数据整理1!$D$4:$R$10,$O$2,0)*$B169</f>
        <v>0</v>
      </c>
      <c r="P169">
        <f>VLOOKUP($B$1,数据整理1!$D$4:$R$10,$P$2,0)*$B169</f>
        <v>780.45</v>
      </c>
      <c r="Q169">
        <f>VLOOKUP($B$1,数据整理1!$D$4:$R$10,$Q$2,0)*$B169</f>
        <v>780.45</v>
      </c>
      <c r="S169">
        <f>VLOOKUP($B$1,数据整理1!$D$12:$R$18,$D$2,0)*$B169</f>
        <v>62370</v>
      </c>
      <c r="T169">
        <f>VLOOKUP($B$1,数据整理1!$D$12:$R$18,$E$2,0)*$B169</f>
        <v>19965</v>
      </c>
      <c r="U169">
        <f>VLOOKUP($B$1,数据整理1!$D$12:$R$18,$F$2,0)*$B169</f>
        <v>8250</v>
      </c>
      <c r="V169">
        <f>VLOOKUP($B$1,数据整理1!$D$12:$R$18,$G$2,0)*$B169</f>
        <v>5610</v>
      </c>
      <c r="W169">
        <f>VLOOKUP($B$1,数据整理1!$D$12:$R$18,$H$2,0)*$B169</f>
        <v>165</v>
      </c>
      <c r="X169">
        <f>VLOOKUP($B$1,数据整理1!$D$12:$R$18,$I$2,0)*$B169</f>
        <v>165</v>
      </c>
      <c r="Y169">
        <f>VLOOKUP($B$1,数据整理1!$D$12:$R$18,$J$2,0)*$B169</f>
        <v>165</v>
      </c>
      <c r="Z169">
        <f>VLOOKUP($B$1,数据整理1!$D$12:$R$18,$K$2,0)*$B169</f>
        <v>165</v>
      </c>
      <c r="AA169">
        <f>VLOOKUP($B$1,数据整理1!$D$12:$R$18,$L$2,0)*$B169</f>
        <v>165</v>
      </c>
      <c r="AB169">
        <f>VLOOKUP($B$1,数据整理1!$D$12:$R$18,$M$2,0)*$B169</f>
        <v>165</v>
      </c>
      <c r="AC169">
        <f>VLOOKUP($B$1,数据整理1!$D$12:$R$18,$N$2,0)*$B169</f>
        <v>13200</v>
      </c>
      <c r="AD169">
        <f>VLOOKUP($B$1,数据整理1!$D$12:$R$18,$O$2,0)*$B169</f>
        <v>0</v>
      </c>
      <c r="AE169">
        <f>VLOOKUP($B$1,数据整理1!$D$12:$R$18,$P$2,0)*$B169</f>
        <v>780.45</v>
      </c>
      <c r="AF169">
        <f>VLOOKUP($B$1,数据整理1!$D$12:$R$18,$Q$2,0)*$B169</f>
        <v>780.45</v>
      </c>
      <c r="AH169">
        <f>VLOOKUP($B$1,数据整理1!$D$20:$R$26,$D$2,0)*$B169</f>
        <v>55505.999999999993</v>
      </c>
      <c r="AI169">
        <f>VLOOKUP($B$1,数据整理1!$D$20:$R$26,$E$2,0)*$B169</f>
        <v>21161.25</v>
      </c>
      <c r="AJ169">
        <f>VLOOKUP($B$1,数据整理1!$D$20:$R$26,$F$2,0)*$B169</f>
        <v>5030.8499999999995</v>
      </c>
      <c r="AK169">
        <f>VLOOKUP($B$1,数据整理1!$D$20:$R$26,$G$2,0)*$B169</f>
        <v>7459.6500000000005</v>
      </c>
      <c r="AL169">
        <f>VLOOKUP($B$1,数据整理1!$D$20:$R$26,$H$2,0)*$B169</f>
        <v>165</v>
      </c>
      <c r="AM169">
        <f>VLOOKUP($B$1,数据整理1!$D$20:$R$26,$I$2,0)*$B169</f>
        <v>165</v>
      </c>
      <c r="AN169">
        <f>VLOOKUP($B$1,数据整理1!$D$20:$R$26,$J$2,0)*$B169</f>
        <v>165</v>
      </c>
      <c r="AO169">
        <f>VLOOKUP($B$1,数据整理1!$D$20:$R$26,$K$2,0)*$B169</f>
        <v>165</v>
      </c>
      <c r="AP169">
        <f>VLOOKUP($B$1,数据整理1!$D$20:$R$26,$L$2,0)*$B169</f>
        <v>165</v>
      </c>
      <c r="AQ169">
        <f>VLOOKUP($B$1,数据整理1!$D$20:$R$26,$M$2,0)*$B169</f>
        <v>165</v>
      </c>
      <c r="AR169">
        <f>VLOOKUP($B$1,数据整理1!$D$20:$R$26,$N$2,0)*$B169</f>
        <v>6600</v>
      </c>
      <c r="AS169">
        <f>VLOOKUP($B$1,数据整理1!$D$20:$R$26,$O$2,0)*$B169</f>
        <v>0</v>
      </c>
      <c r="AT169">
        <f>VLOOKUP($B$1,数据整理1!$D$20:$R$26,$P$2,0)*$B169</f>
        <v>780.45</v>
      </c>
      <c r="AU169">
        <f>VLOOKUP($B$1,数据整理1!$D$20:$R$26,$Q$2,0)*$B169</f>
        <v>780.45</v>
      </c>
    </row>
    <row r="170" spans="2:47" x14ac:dyDescent="0.2">
      <c r="B170">
        <v>166</v>
      </c>
      <c r="D170">
        <f>VLOOKUP($B$1,数据整理1!$D$4:$R$10,$D$2,0)*$B170</f>
        <v>69886</v>
      </c>
      <c r="E170">
        <f>VLOOKUP($B$1,数据整理1!$D$4:$R$10,$E$2,0)*$B170</f>
        <v>19256</v>
      </c>
      <c r="F170">
        <f>VLOOKUP($B$1,数据整理1!$D$4:$R$10,$F$2,0)*$B170</f>
        <v>10458</v>
      </c>
      <c r="G170">
        <f>VLOOKUP($B$1,数据整理1!$D$4:$R$10,$G$2,0)*$B170</f>
        <v>6972</v>
      </c>
      <c r="H170">
        <f>VLOOKUP($B$1,数据整理1!$D$4:$R$10,$H$2,0)*$B170</f>
        <v>166</v>
      </c>
      <c r="I170">
        <f>VLOOKUP($B$1,数据整理1!$D$4:$R$10,$I$2,0)*$B170</f>
        <v>166</v>
      </c>
      <c r="J170">
        <f>VLOOKUP($B$1,数据整理1!$D$4:$R$10,$J$2,0)*$B170</f>
        <v>166</v>
      </c>
      <c r="K170">
        <f>VLOOKUP($B$1,数据整理1!$D$4:$R$10,$K$2,0)*$B170</f>
        <v>166</v>
      </c>
      <c r="L170">
        <f>VLOOKUP($B$1,数据整理1!$D$4:$R$10,$L$2,0)*$B170</f>
        <v>166</v>
      </c>
      <c r="M170">
        <f>VLOOKUP($B$1,数据整理1!$D$4:$R$10,$M$2,0)*$B170</f>
        <v>166</v>
      </c>
      <c r="N170">
        <f>VLOOKUP($B$1,数据整理1!$D$4:$R$10,$N$2,0)*$B170</f>
        <v>16600</v>
      </c>
      <c r="O170">
        <f>VLOOKUP($B$1,数据整理1!$D$4:$R$10,$O$2,0)*$B170</f>
        <v>0</v>
      </c>
      <c r="P170">
        <f>VLOOKUP($B$1,数据整理1!$D$4:$R$10,$P$2,0)*$B170</f>
        <v>785.18000000000006</v>
      </c>
      <c r="Q170">
        <f>VLOOKUP($B$1,数据整理1!$D$4:$R$10,$Q$2,0)*$B170</f>
        <v>785.18000000000006</v>
      </c>
      <c r="S170">
        <f>VLOOKUP($B$1,数据整理1!$D$12:$R$18,$D$2,0)*$B170</f>
        <v>62748</v>
      </c>
      <c r="T170">
        <f>VLOOKUP($B$1,数据整理1!$D$12:$R$18,$E$2,0)*$B170</f>
        <v>20086</v>
      </c>
      <c r="U170">
        <f>VLOOKUP($B$1,数据整理1!$D$12:$R$18,$F$2,0)*$B170</f>
        <v>8300</v>
      </c>
      <c r="V170">
        <f>VLOOKUP($B$1,数据整理1!$D$12:$R$18,$G$2,0)*$B170</f>
        <v>5644</v>
      </c>
      <c r="W170">
        <f>VLOOKUP($B$1,数据整理1!$D$12:$R$18,$H$2,0)*$B170</f>
        <v>166</v>
      </c>
      <c r="X170">
        <f>VLOOKUP($B$1,数据整理1!$D$12:$R$18,$I$2,0)*$B170</f>
        <v>166</v>
      </c>
      <c r="Y170">
        <f>VLOOKUP($B$1,数据整理1!$D$12:$R$18,$J$2,0)*$B170</f>
        <v>166</v>
      </c>
      <c r="Z170">
        <f>VLOOKUP($B$1,数据整理1!$D$12:$R$18,$K$2,0)*$B170</f>
        <v>166</v>
      </c>
      <c r="AA170">
        <f>VLOOKUP($B$1,数据整理1!$D$12:$R$18,$L$2,0)*$B170</f>
        <v>166</v>
      </c>
      <c r="AB170">
        <f>VLOOKUP($B$1,数据整理1!$D$12:$R$18,$M$2,0)*$B170</f>
        <v>166</v>
      </c>
      <c r="AC170">
        <f>VLOOKUP($B$1,数据整理1!$D$12:$R$18,$N$2,0)*$B170</f>
        <v>13280</v>
      </c>
      <c r="AD170">
        <f>VLOOKUP($B$1,数据整理1!$D$12:$R$18,$O$2,0)*$B170</f>
        <v>0</v>
      </c>
      <c r="AE170">
        <f>VLOOKUP($B$1,数据整理1!$D$12:$R$18,$P$2,0)*$B170</f>
        <v>785.18000000000006</v>
      </c>
      <c r="AF170">
        <f>VLOOKUP($B$1,数据整理1!$D$12:$R$18,$Q$2,0)*$B170</f>
        <v>785.18000000000006</v>
      </c>
      <c r="AH170">
        <f>VLOOKUP($B$1,数据整理1!$D$20:$R$26,$D$2,0)*$B170</f>
        <v>55842.399999999994</v>
      </c>
      <c r="AI170">
        <f>VLOOKUP($B$1,数据整理1!$D$20:$R$26,$E$2,0)*$B170</f>
        <v>21289.5</v>
      </c>
      <c r="AJ170">
        <f>VLOOKUP($B$1,数据整理1!$D$20:$R$26,$F$2,0)*$B170</f>
        <v>5061.34</v>
      </c>
      <c r="AK170">
        <f>VLOOKUP($B$1,数据整理1!$D$20:$R$26,$G$2,0)*$B170</f>
        <v>7504.8600000000006</v>
      </c>
      <c r="AL170">
        <f>VLOOKUP($B$1,数据整理1!$D$20:$R$26,$H$2,0)*$B170</f>
        <v>166</v>
      </c>
      <c r="AM170">
        <f>VLOOKUP($B$1,数据整理1!$D$20:$R$26,$I$2,0)*$B170</f>
        <v>166</v>
      </c>
      <c r="AN170">
        <f>VLOOKUP($B$1,数据整理1!$D$20:$R$26,$J$2,0)*$B170</f>
        <v>166</v>
      </c>
      <c r="AO170">
        <f>VLOOKUP($B$1,数据整理1!$D$20:$R$26,$K$2,0)*$B170</f>
        <v>166</v>
      </c>
      <c r="AP170">
        <f>VLOOKUP($B$1,数据整理1!$D$20:$R$26,$L$2,0)*$B170</f>
        <v>166</v>
      </c>
      <c r="AQ170">
        <f>VLOOKUP($B$1,数据整理1!$D$20:$R$26,$M$2,0)*$B170</f>
        <v>166</v>
      </c>
      <c r="AR170">
        <f>VLOOKUP($B$1,数据整理1!$D$20:$R$26,$N$2,0)*$B170</f>
        <v>6640</v>
      </c>
      <c r="AS170">
        <f>VLOOKUP($B$1,数据整理1!$D$20:$R$26,$O$2,0)*$B170</f>
        <v>0</v>
      </c>
      <c r="AT170">
        <f>VLOOKUP($B$1,数据整理1!$D$20:$R$26,$P$2,0)*$B170</f>
        <v>785.18000000000006</v>
      </c>
      <c r="AU170">
        <f>VLOOKUP($B$1,数据整理1!$D$20:$R$26,$Q$2,0)*$B170</f>
        <v>785.18000000000006</v>
      </c>
    </row>
    <row r="171" spans="2:47" x14ac:dyDescent="0.2">
      <c r="B171">
        <v>167</v>
      </c>
      <c r="D171">
        <f>VLOOKUP($B$1,数据整理1!$D$4:$R$10,$D$2,0)*$B171</f>
        <v>70307</v>
      </c>
      <c r="E171">
        <f>VLOOKUP($B$1,数据整理1!$D$4:$R$10,$E$2,0)*$B171</f>
        <v>19372</v>
      </c>
      <c r="F171">
        <f>VLOOKUP($B$1,数据整理1!$D$4:$R$10,$F$2,0)*$B171</f>
        <v>10521</v>
      </c>
      <c r="G171">
        <f>VLOOKUP($B$1,数据整理1!$D$4:$R$10,$G$2,0)*$B171</f>
        <v>7014</v>
      </c>
      <c r="H171">
        <f>VLOOKUP($B$1,数据整理1!$D$4:$R$10,$H$2,0)*$B171</f>
        <v>167</v>
      </c>
      <c r="I171">
        <f>VLOOKUP($B$1,数据整理1!$D$4:$R$10,$I$2,0)*$B171</f>
        <v>167</v>
      </c>
      <c r="J171">
        <f>VLOOKUP($B$1,数据整理1!$D$4:$R$10,$J$2,0)*$B171</f>
        <v>167</v>
      </c>
      <c r="K171">
        <f>VLOOKUP($B$1,数据整理1!$D$4:$R$10,$K$2,0)*$B171</f>
        <v>167</v>
      </c>
      <c r="L171">
        <f>VLOOKUP($B$1,数据整理1!$D$4:$R$10,$L$2,0)*$B171</f>
        <v>167</v>
      </c>
      <c r="M171">
        <f>VLOOKUP($B$1,数据整理1!$D$4:$R$10,$M$2,0)*$B171</f>
        <v>167</v>
      </c>
      <c r="N171">
        <f>VLOOKUP($B$1,数据整理1!$D$4:$R$10,$N$2,0)*$B171</f>
        <v>16700</v>
      </c>
      <c r="O171">
        <f>VLOOKUP($B$1,数据整理1!$D$4:$R$10,$O$2,0)*$B171</f>
        <v>0</v>
      </c>
      <c r="P171">
        <f>VLOOKUP($B$1,数据整理1!$D$4:$R$10,$P$2,0)*$B171</f>
        <v>789.91000000000008</v>
      </c>
      <c r="Q171">
        <f>VLOOKUP($B$1,数据整理1!$D$4:$R$10,$Q$2,0)*$B171</f>
        <v>789.91000000000008</v>
      </c>
      <c r="S171">
        <f>VLOOKUP($B$1,数据整理1!$D$12:$R$18,$D$2,0)*$B171</f>
        <v>63126</v>
      </c>
      <c r="T171">
        <f>VLOOKUP($B$1,数据整理1!$D$12:$R$18,$E$2,0)*$B171</f>
        <v>20207</v>
      </c>
      <c r="U171">
        <f>VLOOKUP($B$1,数据整理1!$D$12:$R$18,$F$2,0)*$B171</f>
        <v>8350</v>
      </c>
      <c r="V171">
        <f>VLOOKUP($B$1,数据整理1!$D$12:$R$18,$G$2,0)*$B171</f>
        <v>5678</v>
      </c>
      <c r="W171">
        <f>VLOOKUP($B$1,数据整理1!$D$12:$R$18,$H$2,0)*$B171</f>
        <v>167</v>
      </c>
      <c r="X171">
        <f>VLOOKUP($B$1,数据整理1!$D$12:$R$18,$I$2,0)*$B171</f>
        <v>167</v>
      </c>
      <c r="Y171">
        <f>VLOOKUP($B$1,数据整理1!$D$12:$R$18,$J$2,0)*$B171</f>
        <v>167</v>
      </c>
      <c r="Z171">
        <f>VLOOKUP($B$1,数据整理1!$D$12:$R$18,$K$2,0)*$B171</f>
        <v>167</v>
      </c>
      <c r="AA171">
        <f>VLOOKUP($B$1,数据整理1!$D$12:$R$18,$L$2,0)*$B171</f>
        <v>167</v>
      </c>
      <c r="AB171">
        <f>VLOOKUP($B$1,数据整理1!$D$12:$R$18,$M$2,0)*$B171</f>
        <v>167</v>
      </c>
      <c r="AC171">
        <f>VLOOKUP($B$1,数据整理1!$D$12:$R$18,$N$2,0)*$B171</f>
        <v>13360</v>
      </c>
      <c r="AD171">
        <f>VLOOKUP($B$1,数据整理1!$D$12:$R$18,$O$2,0)*$B171</f>
        <v>0</v>
      </c>
      <c r="AE171">
        <f>VLOOKUP($B$1,数据整理1!$D$12:$R$18,$P$2,0)*$B171</f>
        <v>789.91000000000008</v>
      </c>
      <c r="AF171">
        <f>VLOOKUP($B$1,数据整理1!$D$12:$R$18,$Q$2,0)*$B171</f>
        <v>789.91000000000008</v>
      </c>
      <c r="AH171">
        <f>VLOOKUP($B$1,数据整理1!$D$20:$R$26,$D$2,0)*$B171</f>
        <v>56178.799999999996</v>
      </c>
      <c r="AI171">
        <f>VLOOKUP($B$1,数据整理1!$D$20:$R$26,$E$2,0)*$B171</f>
        <v>21417.75</v>
      </c>
      <c r="AJ171">
        <f>VLOOKUP($B$1,数据整理1!$D$20:$R$26,$F$2,0)*$B171</f>
        <v>5091.83</v>
      </c>
      <c r="AK171">
        <f>VLOOKUP($B$1,数据整理1!$D$20:$R$26,$G$2,0)*$B171</f>
        <v>7550.07</v>
      </c>
      <c r="AL171">
        <f>VLOOKUP($B$1,数据整理1!$D$20:$R$26,$H$2,0)*$B171</f>
        <v>167</v>
      </c>
      <c r="AM171">
        <f>VLOOKUP($B$1,数据整理1!$D$20:$R$26,$I$2,0)*$B171</f>
        <v>167</v>
      </c>
      <c r="AN171">
        <f>VLOOKUP($B$1,数据整理1!$D$20:$R$26,$J$2,0)*$B171</f>
        <v>167</v>
      </c>
      <c r="AO171">
        <f>VLOOKUP($B$1,数据整理1!$D$20:$R$26,$K$2,0)*$B171</f>
        <v>167</v>
      </c>
      <c r="AP171">
        <f>VLOOKUP($B$1,数据整理1!$D$20:$R$26,$L$2,0)*$B171</f>
        <v>167</v>
      </c>
      <c r="AQ171">
        <f>VLOOKUP($B$1,数据整理1!$D$20:$R$26,$M$2,0)*$B171</f>
        <v>167</v>
      </c>
      <c r="AR171">
        <f>VLOOKUP($B$1,数据整理1!$D$20:$R$26,$N$2,0)*$B171</f>
        <v>6680</v>
      </c>
      <c r="AS171">
        <f>VLOOKUP($B$1,数据整理1!$D$20:$R$26,$O$2,0)*$B171</f>
        <v>0</v>
      </c>
      <c r="AT171">
        <f>VLOOKUP($B$1,数据整理1!$D$20:$R$26,$P$2,0)*$B171</f>
        <v>789.91000000000008</v>
      </c>
      <c r="AU171">
        <f>VLOOKUP($B$1,数据整理1!$D$20:$R$26,$Q$2,0)*$B171</f>
        <v>789.91000000000008</v>
      </c>
    </row>
    <row r="172" spans="2:47" x14ac:dyDescent="0.2">
      <c r="B172">
        <v>168</v>
      </c>
      <c r="D172">
        <f>VLOOKUP($B$1,数据整理1!$D$4:$R$10,$D$2,0)*$B172</f>
        <v>70728</v>
      </c>
      <c r="E172">
        <f>VLOOKUP($B$1,数据整理1!$D$4:$R$10,$E$2,0)*$B172</f>
        <v>19488</v>
      </c>
      <c r="F172">
        <f>VLOOKUP($B$1,数据整理1!$D$4:$R$10,$F$2,0)*$B172</f>
        <v>10584</v>
      </c>
      <c r="G172">
        <f>VLOOKUP($B$1,数据整理1!$D$4:$R$10,$G$2,0)*$B172</f>
        <v>7056</v>
      </c>
      <c r="H172">
        <f>VLOOKUP($B$1,数据整理1!$D$4:$R$10,$H$2,0)*$B172</f>
        <v>168</v>
      </c>
      <c r="I172">
        <f>VLOOKUP($B$1,数据整理1!$D$4:$R$10,$I$2,0)*$B172</f>
        <v>168</v>
      </c>
      <c r="J172">
        <f>VLOOKUP($B$1,数据整理1!$D$4:$R$10,$J$2,0)*$B172</f>
        <v>168</v>
      </c>
      <c r="K172">
        <f>VLOOKUP($B$1,数据整理1!$D$4:$R$10,$K$2,0)*$B172</f>
        <v>168</v>
      </c>
      <c r="L172">
        <f>VLOOKUP($B$1,数据整理1!$D$4:$R$10,$L$2,0)*$B172</f>
        <v>168</v>
      </c>
      <c r="M172">
        <f>VLOOKUP($B$1,数据整理1!$D$4:$R$10,$M$2,0)*$B172</f>
        <v>168</v>
      </c>
      <c r="N172">
        <f>VLOOKUP($B$1,数据整理1!$D$4:$R$10,$N$2,0)*$B172</f>
        <v>16800</v>
      </c>
      <c r="O172">
        <f>VLOOKUP($B$1,数据整理1!$D$4:$R$10,$O$2,0)*$B172</f>
        <v>0</v>
      </c>
      <c r="P172">
        <f>VLOOKUP($B$1,数据整理1!$D$4:$R$10,$P$2,0)*$B172</f>
        <v>794.6400000000001</v>
      </c>
      <c r="Q172">
        <f>VLOOKUP($B$1,数据整理1!$D$4:$R$10,$Q$2,0)*$B172</f>
        <v>794.6400000000001</v>
      </c>
      <c r="S172">
        <f>VLOOKUP($B$1,数据整理1!$D$12:$R$18,$D$2,0)*$B172</f>
        <v>63504</v>
      </c>
      <c r="T172">
        <f>VLOOKUP($B$1,数据整理1!$D$12:$R$18,$E$2,0)*$B172</f>
        <v>20328</v>
      </c>
      <c r="U172">
        <f>VLOOKUP($B$1,数据整理1!$D$12:$R$18,$F$2,0)*$B172</f>
        <v>8400</v>
      </c>
      <c r="V172">
        <f>VLOOKUP($B$1,数据整理1!$D$12:$R$18,$G$2,0)*$B172</f>
        <v>5712</v>
      </c>
      <c r="W172">
        <f>VLOOKUP($B$1,数据整理1!$D$12:$R$18,$H$2,0)*$B172</f>
        <v>168</v>
      </c>
      <c r="X172">
        <f>VLOOKUP($B$1,数据整理1!$D$12:$R$18,$I$2,0)*$B172</f>
        <v>168</v>
      </c>
      <c r="Y172">
        <f>VLOOKUP($B$1,数据整理1!$D$12:$R$18,$J$2,0)*$B172</f>
        <v>168</v>
      </c>
      <c r="Z172">
        <f>VLOOKUP($B$1,数据整理1!$D$12:$R$18,$K$2,0)*$B172</f>
        <v>168</v>
      </c>
      <c r="AA172">
        <f>VLOOKUP($B$1,数据整理1!$D$12:$R$18,$L$2,0)*$B172</f>
        <v>168</v>
      </c>
      <c r="AB172">
        <f>VLOOKUP($B$1,数据整理1!$D$12:$R$18,$M$2,0)*$B172</f>
        <v>168</v>
      </c>
      <c r="AC172">
        <f>VLOOKUP($B$1,数据整理1!$D$12:$R$18,$N$2,0)*$B172</f>
        <v>13440</v>
      </c>
      <c r="AD172">
        <f>VLOOKUP($B$1,数据整理1!$D$12:$R$18,$O$2,0)*$B172</f>
        <v>0</v>
      </c>
      <c r="AE172">
        <f>VLOOKUP($B$1,数据整理1!$D$12:$R$18,$P$2,0)*$B172</f>
        <v>794.6400000000001</v>
      </c>
      <c r="AF172">
        <f>VLOOKUP($B$1,数据整理1!$D$12:$R$18,$Q$2,0)*$B172</f>
        <v>794.6400000000001</v>
      </c>
      <c r="AH172">
        <f>VLOOKUP($B$1,数据整理1!$D$20:$R$26,$D$2,0)*$B172</f>
        <v>56515.199999999997</v>
      </c>
      <c r="AI172">
        <f>VLOOKUP($B$1,数据整理1!$D$20:$R$26,$E$2,0)*$B172</f>
        <v>21546</v>
      </c>
      <c r="AJ172">
        <f>VLOOKUP($B$1,数据整理1!$D$20:$R$26,$F$2,0)*$B172</f>
        <v>5122.32</v>
      </c>
      <c r="AK172">
        <f>VLOOKUP($B$1,数据整理1!$D$20:$R$26,$G$2,0)*$B172</f>
        <v>7595.28</v>
      </c>
      <c r="AL172">
        <f>VLOOKUP($B$1,数据整理1!$D$20:$R$26,$H$2,0)*$B172</f>
        <v>168</v>
      </c>
      <c r="AM172">
        <f>VLOOKUP($B$1,数据整理1!$D$20:$R$26,$I$2,0)*$B172</f>
        <v>168</v>
      </c>
      <c r="AN172">
        <f>VLOOKUP($B$1,数据整理1!$D$20:$R$26,$J$2,0)*$B172</f>
        <v>168</v>
      </c>
      <c r="AO172">
        <f>VLOOKUP($B$1,数据整理1!$D$20:$R$26,$K$2,0)*$B172</f>
        <v>168</v>
      </c>
      <c r="AP172">
        <f>VLOOKUP($B$1,数据整理1!$D$20:$R$26,$L$2,0)*$B172</f>
        <v>168</v>
      </c>
      <c r="AQ172">
        <f>VLOOKUP($B$1,数据整理1!$D$20:$R$26,$M$2,0)*$B172</f>
        <v>168</v>
      </c>
      <c r="AR172">
        <f>VLOOKUP($B$1,数据整理1!$D$20:$R$26,$N$2,0)*$B172</f>
        <v>6720</v>
      </c>
      <c r="AS172">
        <f>VLOOKUP($B$1,数据整理1!$D$20:$R$26,$O$2,0)*$B172</f>
        <v>0</v>
      </c>
      <c r="AT172">
        <f>VLOOKUP($B$1,数据整理1!$D$20:$R$26,$P$2,0)*$B172</f>
        <v>794.6400000000001</v>
      </c>
      <c r="AU172">
        <f>VLOOKUP($B$1,数据整理1!$D$20:$R$26,$Q$2,0)*$B172</f>
        <v>794.6400000000001</v>
      </c>
    </row>
    <row r="173" spans="2:47" x14ac:dyDescent="0.2">
      <c r="B173">
        <v>169</v>
      </c>
      <c r="D173">
        <f>VLOOKUP($B$1,数据整理1!$D$4:$R$10,$D$2,0)*$B173</f>
        <v>71149</v>
      </c>
      <c r="E173">
        <f>VLOOKUP($B$1,数据整理1!$D$4:$R$10,$E$2,0)*$B173</f>
        <v>19604</v>
      </c>
      <c r="F173">
        <f>VLOOKUP($B$1,数据整理1!$D$4:$R$10,$F$2,0)*$B173</f>
        <v>10647</v>
      </c>
      <c r="G173">
        <f>VLOOKUP($B$1,数据整理1!$D$4:$R$10,$G$2,0)*$B173</f>
        <v>7098</v>
      </c>
      <c r="H173">
        <f>VLOOKUP($B$1,数据整理1!$D$4:$R$10,$H$2,0)*$B173</f>
        <v>169</v>
      </c>
      <c r="I173">
        <f>VLOOKUP($B$1,数据整理1!$D$4:$R$10,$I$2,0)*$B173</f>
        <v>169</v>
      </c>
      <c r="J173">
        <f>VLOOKUP($B$1,数据整理1!$D$4:$R$10,$J$2,0)*$B173</f>
        <v>169</v>
      </c>
      <c r="K173">
        <f>VLOOKUP($B$1,数据整理1!$D$4:$R$10,$K$2,0)*$B173</f>
        <v>169</v>
      </c>
      <c r="L173">
        <f>VLOOKUP($B$1,数据整理1!$D$4:$R$10,$L$2,0)*$B173</f>
        <v>169</v>
      </c>
      <c r="M173">
        <f>VLOOKUP($B$1,数据整理1!$D$4:$R$10,$M$2,0)*$B173</f>
        <v>169</v>
      </c>
      <c r="N173">
        <f>VLOOKUP($B$1,数据整理1!$D$4:$R$10,$N$2,0)*$B173</f>
        <v>16900</v>
      </c>
      <c r="O173">
        <f>VLOOKUP($B$1,数据整理1!$D$4:$R$10,$O$2,0)*$B173</f>
        <v>0</v>
      </c>
      <c r="P173">
        <f>VLOOKUP($B$1,数据整理1!$D$4:$R$10,$P$2,0)*$B173</f>
        <v>799.37000000000012</v>
      </c>
      <c r="Q173">
        <f>VLOOKUP($B$1,数据整理1!$D$4:$R$10,$Q$2,0)*$B173</f>
        <v>799.37000000000012</v>
      </c>
      <c r="S173">
        <f>VLOOKUP($B$1,数据整理1!$D$12:$R$18,$D$2,0)*$B173</f>
        <v>63882</v>
      </c>
      <c r="T173">
        <f>VLOOKUP($B$1,数据整理1!$D$12:$R$18,$E$2,0)*$B173</f>
        <v>20449</v>
      </c>
      <c r="U173">
        <f>VLOOKUP($B$1,数据整理1!$D$12:$R$18,$F$2,0)*$B173</f>
        <v>8450</v>
      </c>
      <c r="V173">
        <f>VLOOKUP($B$1,数据整理1!$D$12:$R$18,$G$2,0)*$B173</f>
        <v>5746</v>
      </c>
      <c r="W173">
        <f>VLOOKUP($B$1,数据整理1!$D$12:$R$18,$H$2,0)*$B173</f>
        <v>169</v>
      </c>
      <c r="X173">
        <f>VLOOKUP($B$1,数据整理1!$D$12:$R$18,$I$2,0)*$B173</f>
        <v>169</v>
      </c>
      <c r="Y173">
        <f>VLOOKUP($B$1,数据整理1!$D$12:$R$18,$J$2,0)*$B173</f>
        <v>169</v>
      </c>
      <c r="Z173">
        <f>VLOOKUP($B$1,数据整理1!$D$12:$R$18,$K$2,0)*$B173</f>
        <v>169</v>
      </c>
      <c r="AA173">
        <f>VLOOKUP($B$1,数据整理1!$D$12:$R$18,$L$2,0)*$B173</f>
        <v>169</v>
      </c>
      <c r="AB173">
        <f>VLOOKUP($B$1,数据整理1!$D$12:$R$18,$M$2,0)*$B173</f>
        <v>169</v>
      </c>
      <c r="AC173">
        <f>VLOOKUP($B$1,数据整理1!$D$12:$R$18,$N$2,0)*$B173</f>
        <v>13520</v>
      </c>
      <c r="AD173">
        <f>VLOOKUP($B$1,数据整理1!$D$12:$R$18,$O$2,0)*$B173</f>
        <v>0</v>
      </c>
      <c r="AE173">
        <f>VLOOKUP($B$1,数据整理1!$D$12:$R$18,$P$2,0)*$B173</f>
        <v>799.37000000000012</v>
      </c>
      <c r="AF173">
        <f>VLOOKUP($B$1,数据整理1!$D$12:$R$18,$Q$2,0)*$B173</f>
        <v>799.37000000000012</v>
      </c>
      <c r="AH173">
        <f>VLOOKUP($B$1,数据整理1!$D$20:$R$26,$D$2,0)*$B173</f>
        <v>56851.6</v>
      </c>
      <c r="AI173">
        <f>VLOOKUP($B$1,数据整理1!$D$20:$R$26,$E$2,0)*$B173</f>
        <v>21674.25</v>
      </c>
      <c r="AJ173">
        <f>VLOOKUP($B$1,数据整理1!$D$20:$R$26,$F$2,0)*$B173</f>
        <v>5152.8099999999995</v>
      </c>
      <c r="AK173">
        <f>VLOOKUP($B$1,数据整理1!$D$20:$R$26,$G$2,0)*$B173</f>
        <v>7640.49</v>
      </c>
      <c r="AL173">
        <f>VLOOKUP($B$1,数据整理1!$D$20:$R$26,$H$2,0)*$B173</f>
        <v>169</v>
      </c>
      <c r="AM173">
        <f>VLOOKUP($B$1,数据整理1!$D$20:$R$26,$I$2,0)*$B173</f>
        <v>169</v>
      </c>
      <c r="AN173">
        <f>VLOOKUP($B$1,数据整理1!$D$20:$R$26,$J$2,0)*$B173</f>
        <v>169</v>
      </c>
      <c r="AO173">
        <f>VLOOKUP($B$1,数据整理1!$D$20:$R$26,$K$2,0)*$B173</f>
        <v>169</v>
      </c>
      <c r="AP173">
        <f>VLOOKUP($B$1,数据整理1!$D$20:$R$26,$L$2,0)*$B173</f>
        <v>169</v>
      </c>
      <c r="AQ173">
        <f>VLOOKUP($B$1,数据整理1!$D$20:$R$26,$M$2,0)*$B173</f>
        <v>169</v>
      </c>
      <c r="AR173">
        <f>VLOOKUP($B$1,数据整理1!$D$20:$R$26,$N$2,0)*$B173</f>
        <v>6760</v>
      </c>
      <c r="AS173">
        <f>VLOOKUP($B$1,数据整理1!$D$20:$R$26,$O$2,0)*$B173</f>
        <v>0</v>
      </c>
      <c r="AT173">
        <f>VLOOKUP($B$1,数据整理1!$D$20:$R$26,$P$2,0)*$B173</f>
        <v>799.37000000000012</v>
      </c>
      <c r="AU173">
        <f>VLOOKUP($B$1,数据整理1!$D$20:$R$26,$Q$2,0)*$B173</f>
        <v>799.37000000000012</v>
      </c>
    </row>
    <row r="174" spans="2:47" x14ac:dyDescent="0.2">
      <c r="B174">
        <v>170</v>
      </c>
      <c r="D174">
        <f>VLOOKUP($B$1,数据整理1!$D$4:$R$10,$D$2,0)*$B174</f>
        <v>71570</v>
      </c>
      <c r="E174">
        <f>VLOOKUP($B$1,数据整理1!$D$4:$R$10,$E$2,0)*$B174</f>
        <v>19720</v>
      </c>
      <c r="F174">
        <f>VLOOKUP($B$1,数据整理1!$D$4:$R$10,$F$2,0)*$B174</f>
        <v>10710</v>
      </c>
      <c r="G174">
        <f>VLOOKUP($B$1,数据整理1!$D$4:$R$10,$G$2,0)*$B174</f>
        <v>7140</v>
      </c>
      <c r="H174">
        <f>VLOOKUP($B$1,数据整理1!$D$4:$R$10,$H$2,0)*$B174</f>
        <v>170</v>
      </c>
      <c r="I174">
        <f>VLOOKUP($B$1,数据整理1!$D$4:$R$10,$I$2,0)*$B174</f>
        <v>170</v>
      </c>
      <c r="J174">
        <f>VLOOKUP($B$1,数据整理1!$D$4:$R$10,$J$2,0)*$B174</f>
        <v>170</v>
      </c>
      <c r="K174">
        <f>VLOOKUP($B$1,数据整理1!$D$4:$R$10,$K$2,0)*$B174</f>
        <v>170</v>
      </c>
      <c r="L174">
        <f>VLOOKUP($B$1,数据整理1!$D$4:$R$10,$L$2,0)*$B174</f>
        <v>170</v>
      </c>
      <c r="M174">
        <f>VLOOKUP($B$1,数据整理1!$D$4:$R$10,$M$2,0)*$B174</f>
        <v>170</v>
      </c>
      <c r="N174">
        <f>VLOOKUP($B$1,数据整理1!$D$4:$R$10,$N$2,0)*$B174</f>
        <v>17000</v>
      </c>
      <c r="O174">
        <f>VLOOKUP($B$1,数据整理1!$D$4:$R$10,$O$2,0)*$B174</f>
        <v>0</v>
      </c>
      <c r="P174">
        <f>VLOOKUP($B$1,数据整理1!$D$4:$R$10,$P$2,0)*$B174</f>
        <v>804.1</v>
      </c>
      <c r="Q174">
        <f>VLOOKUP($B$1,数据整理1!$D$4:$R$10,$Q$2,0)*$B174</f>
        <v>804.1</v>
      </c>
      <c r="S174">
        <f>VLOOKUP($B$1,数据整理1!$D$12:$R$18,$D$2,0)*$B174</f>
        <v>64260</v>
      </c>
      <c r="T174">
        <f>VLOOKUP($B$1,数据整理1!$D$12:$R$18,$E$2,0)*$B174</f>
        <v>20570</v>
      </c>
      <c r="U174">
        <f>VLOOKUP($B$1,数据整理1!$D$12:$R$18,$F$2,0)*$B174</f>
        <v>8500</v>
      </c>
      <c r="V174">
        <f>VLOOKUP($B$1,数据整理1!$D$12:$R$18,$G$2,0)*$B174</f>
        <v>5780</v>
      </c>
      <c r="W174">
        <f>VLOOKUP($B$1,数据整理1!$D$12:$R$18,$H$2,0)*$B174</f>
        <v>170</v>
      </c>
      <c r="X174">
        <f>VLOOKUP($B$1,数据整理1!$D$12:$R$18,$I$2,0)*$B174</f>
        <v>170</v>
      </c>
      <c r="Y174">
        <f>VLOOKUP($B$1,数据整理1!$D$12:$R$18,$J$2,0)*$B174</f>
        <v>170</v>
      </c>
      <c r="Z174">
        <f>VLOOKUP($B$1,数据整理1!$D$12:$R$18,$K$2,0)*$B174</f>
        <v>170</v>
      </c>
      <c r="AA174">
        <f>VLOOKUP($B$1,数据整理1!$D$12:$R$18,$L$2,0)*$B174</f>
        <v>170</v>
      </c>
      <c r="AB174">
        <f>VLOOKUP($B$1,数据整理1!$D$12:$R$18,$M$2,0)*$B174</f>
        <v>170</v>
      </c>
      <c r="AC174">
        <f>VLOOKUP($B$1,数据整理1!$D$12:$R$18,$N$2,0)*$B174</f>
        <v>13600</v>
      </c>
      <c r="AD174">
        <f>VLOOKUP($B$1,数据整理1!$D$12:$R$18,$O$2,0)*$B174</f>
        <v>0</v>
      </c>
      <c r="AE174">
        <f>VLOOKUP($B$1,数据整理1!$D$12:$R$18,$P$2,0)*$B174</f>
        <v>804.1</v>
      </c>
      <c r="AF174">
        <f>VLOOKUP($B$1,数据整理1!$D$12:$R$18,$Q$2,0)*$B174</f>
        <v>804.1</v>
      </c>
      <c r="AH174">
        <f>VLOOKUP($B$1,数据整理1!$D$20:$R$26,$D$2,0)*$B174</f>
        <v>57187.999999999993</v>
      </c>
      <c r="AI174">
        <f>VLOOKUP($B$1,数据整理1!$D$20:$R$26,$E$2,0)*$B174</f>
        <v>21802.5</v>
      </c>
      <c r="AJ174">
        <f>VLOOKUP($B$1,数据整理1!$D$20:$R$26,$F$2,0)*$B174</f>
        <v>5183.3</v>
      </c>
      <c r="AK174">
        <f>VLOOKUP($B$1,数据整理1!$D$20:$R$26,$G$2,0)*$B174</f>
        <v>7685.7</v>
      </c>
      <c r="AL174">
        <f>VLOOKUP($B$1,数据整理1!$D$20:$R$26,$H$2,0)*$B174</f>
        <v>170</v>
      </c>
      <c r="AM174">
        <f>VLOOKUP($B$1,数据整理1!$D$20:$R$26,$I$2,0)*$B174</f>
        <v>170</v>
      </c>
      <c r="AN174">
        <f>VLOOKUP($B$1,数据整理1!$D$20:$R$26,$J$2,0)*$B174</f>
        <v>170</v>
      </c>
      <c r="AO174">
        <f>VLOOKUP($B$1,数据整理1!$D$20:$R$26,$K$2,0)*$B174</f>
        <v>170</v>
      </c>
      <c r="AP174">
        <f>VLOOKUP($B$1,数据整理1!$D$20:$R$26,$L$2,0)*$B174</f>
        <v>170</v>
      </c>
      <c r="AQ174">
        <f>VLOOKUP($B$1,数据整理1!$D$20:$R$26,$M$2,0)*$B174</f>
        <v>170</v>
      </c>
      <c r="AR174">
        <f>VLOOKUP($B$1,数据整理1!$D$20:$R$26,$N$2,0)*$B174</f>
        <v>6800</v>
      </c>
      <c r="AS174">
        <f>VLOOKUP($B$1,数据整理1!$D$20:$R$26,$O$2,0)*$B174</f>
        <v>0</v>
      </c>
      <c r="AT174">
        <f>VLOOKUP($B$1,数据整理1!$D$20:$R$26,$P$2,0)*$B174</f>
        <v>804.1</v>
      </c>
      <c r="AU174">
        <f>VLOOKUP($B$1,数据整理1!$D$20:$R$26,$Q$2,0)*$B174</f>
        <v>804.1</v>
      </c>
    </row>
    <row r="175" spans="2:47" x14ac:dyDescent="0.2">
      <c r="B175">
        <v>171</v>
      </c>
      <c r="D175">
        <f>VLOOKUP($B$1,数据整理1!$D$4:$R$10,$D$2,0)*$B175</f>
        <v>71991</v>
      </c>
      <c r="E175">
        <f>VLOOKUP($B$1,数据整理1!$D$4:$R$10,$E$2,0)*$B175</f>
        <v>19836</v>
      </c>
      <c r="F175">
        <f>VLOOKUP($B$1,数据整理1!$D$4:$R$10,$F$2,0)*$B175</f>
        <v>10773</v>
      </c>
      <c r="G175">
        <f>VLOOKUP($B$1,数据整理1!$D$4:$R$10,$G$2,0)*$B175</f>
        <v>7182</v>
      </c>
      <c r="H175">
        <f>VLOOKUP($B$1,数据整理1!$D$4:$R$10,$H$2,0)*$B175</f>
        <v>171</v>
      </c>
      <c r="I175">
        <f>VLOOKUP($B$1,数据整理1!$D$4:$R$10,$I$2,0)*$B175</f>
        <v>171</v>
      </c>
      <c r="J175">
        <f>VLOOKUP($B$1,数据整理1!$D$4:$R$10,$J$2,0)*$B175</f>
        <v>171</v>
      </c>
      <c r="K175">
        <f>VLOOKUP($B$1,数据整理1!$D$4:$R$10,$K$2,0)*$B175</f>
        <v>171</v>
      </c>
      <c r="L175">
        <f>VLOOKUP($B$1,数据整理1!$D$4:$R$10,$L$2,0)*$B175</f>
        <v>171</v>
      </c>
      <c r="M175">
        <f>VLOOKUP($B$1,数据整理1!$D$4:$R$10,$M$2,0)*$B175</f>
        <v>171</v>
      </c>
      <c r="N175">
        <f>VLOOKUP($B$1,数据整理1!$D$4:$R$10,$N$2,0)*$B175</f>
        <v>17100</v>
      </c>
      <c r="O175">
        <f>VLOOKUP($B$1,数据整理1!$D$4:$R$10,$O$2,0)*$B175</f>
        <v>0</v>
      </c>
      <c r="P175">
        <f>VLOOKUP($B$1,数据整理1!$D$4:$R$10,$P$2,0)*$B175</f>
        <v>808.83</v>
      </c>
      <c r="Q175">
        <f>VLOOKUP($B$1,数据整理1!$D$4:$R$10,$Q$2,0)*$B175</f>
        <v>808.83</v>
      </c>
      <c r="S175">
        <f>VLOOKUP($B$1,数据整理1!$D$12:$R$18,$D$2,0)*$B175</f>
        <v>64638</v>
      </c>
      <c r="T175">
        <f>VLOOKUP($B$1,数据整理1!$D$12:$R$18,$E$2,0)*$B175</f>
        <v>20691</v>
      </c>
      <c r="U175">
        <f>VLOOKUP($B$1,数据整理1!$D$12:$R$18,$F$2,0)*$B175</f>
        <v>8550</v>
      </c>
      <c r="V175">
        <f>VLOOKUP($B$1,数据整理1!$D$12:$R$18,$G$2,0)*$B175</f>
        <v>5814</v>
      </c>
      <c r="W175">
        <f>VLOOKUP($B$1,数据整理1!$D$12:$R$18,$H$2,0)*$B175</f>
        <v>171</v>
      </c>
      <c r="X175">
        <f>VLOOKUP($B$1,数据整理1!$D$12:$R$18,$I$2,0)*$B175</f>
        <v>171</v>
      </c>
      <c r="Y175">
        <f>VLOOKUP($B$1,数据整理1!$D$12:$R$18,$J$2,0)*$B175</f>
        <v>171</v>
      </c>
      <c r="Z175">
        <f>VLOOKUP($B$1,数据整理1!$D$12:$R$18,$K$2,0)*$B175</f>
        <v>171</v>
      </c>
      <c r="AA175">
        <f>VLOOKUP($B$1,数据整理1!$D$12:$R$18,$L$2,0)*$B175</f>
        <v>171</v>
      </c>
      <c r="AB175">
        <f>VLOOKUP($B$1,数据整理1!$D$12:$R$18,$M$2,0)*$B175</f>
        <v>171</v>
      </c>
      <c r="AC175">
        <f>VLOOKUP($B$1,数据整理1!$D$12:$R$18,$N$2,0)*$B175</f>
        <v>13680</v>
      </c>
      <c r="AD175">
        <f>VLOOKUP($B$1,数据整理1!$D$12:$R$18,$O$2,0)*$B175</f>
        <v>0</v>
      </c>
      <c r="AE175">
        <f>VLOOKUP($B$1,数据整理1!$D$12:$R$18,$P$2,0)*$B175</f>
        <v>808.83</v>
      </c>
      <c r="AF175">
        <f>VLOOKUP($B$1,数据整理1!$D$12:$R$18,$Q$2,0)*$B175</f>
        <v>808.83</v>
      </c>
      <c r="AH175">
        <f>VLOOKUP($B$1,数据整理1!$D$20:$R$26,$D$2,0)*$B175</f>
        <v>57524.399999999994</v>
      </c>
      <c r="AI175">
        <f>VLOOKUP($B$1,数据整理1!$D$20:$R$26,$E$2,0)*$B175</f>
        <v>21930.75</v>
      </c>
      <c r="AJ175">
        <f>VLOOKUP($B$1,数据整理1!$D$20:$R$26,$F$2,0)*$B175</f>
        <v>5213.79</v>
      </c>
      <c r="AK175">
        <f>VLOOKUP($B$1,数据整理1!$D$20:$R$26,$G$2,0)*$B175</f>
        <v>7730.91</v>
      </c>
      <c r="AL175">
        <f>VLOOKUP($B$1,数据整理1!$D$20:$R$26,$H$2,0)*$B175</f>
        <v>171</v>
      </c>
      <c r="AM175">
        <f>VLOOKUP($B$1,数据整理1!$D$20:$R$26,$I$2,0)*$B175</f>
        <v>171</v>
      </c>
      <c r="AN175">
        <f>VLOOKUP($B$1,数据整理1!$D$20:$R$26,$J$2,0)*$B175</f>
        <v>171</v>
      </c>
      <c r="AO175">
        <f>VLOOKUP($B$1,数据整理1!$D$20:$R$26,$K$2,0)*$B175</f>
        <v>171</v>
      </c>
      <c r="AP175">
        <f>VLOOKUP($B$1,数据整理1!$D$20:$R$26,$L$2,0)*$B175</f>
        <v>171</v>
      </c>
      <c r="AQ175">
        <f>VLOOKUP($B$1,数据整理1!$D$20:$R$26,$M$2,0)*$B175</f>
        <v>171</v>
      </c>
      <c r="AR175">
        <f>VLOOKUP($B$1,数据整理1!$D$20:$R$26,$N$2,0)*$B175</f>
        <v>6840</v>
      </c>
      <c r="AS175">
        <f>VLOOKUP($B$1,数据整理1!$D$20:$R$26,$O$2,0)*$B175</f>
        <v>0</v>
      </c>
      <c r="AT175">
        <f>VLOOKUP($B$1,数据整理1!$D$20:$R$26,$P$2,0)*$B175</f>
        <v>808.83</v>
      </c>
      <c r="AU175">
        <f>VLOOKUP($B$1,数据整理1!$D$20:$R$26,$Q$2,0)*$B175</f>
        <v>808.83</v>
      </c>
    </row>
    <row r="176" spans="2:47" x14ac:dyDescent="0.2">
      <c r="B176">
        <v>172</v>
      </c>
      <c r="D176">
        <f>VLOOKUP($B$1,数据整理1!$D$4:$R$10,$D$2,0)*$B176</f>
        <v>72412</v>
      </c>
      <c r="E176">
        <f>VLOOKUP($B$1,数据整理1!$D$4:$R$10,$E$2,0)*$B176</f>
        <v>19952</v>
      </c>
      <c r="F176">
        <f>VLOOKUP($B$1,数据整理1!$D$4:$R$10,$F$2,0)*$B176</f>
        <v>10836</v>
      </c>
      <c r="G176">
        <f>VLOOKUP($B$1,数据整理1!$D$4:$R$10,$G$2,0)*$B176</f>
        <v>7224</v>
      </c>
      <c r="H176">
        <f>VLOOKUP($B$1,数据整理1!$D$4:$R$10,$H$2,0)*$B176</f>
        <v>172</v>
      </c>
      <c r="I176">
        <f>VLOOKUP($B$1,数据整理1!$D$4:$R$10,$I$2,0)*$B176</f>
        <v>172</v>
      </c>
      <c r="J176">
        <f>VLOOKUP($B$1,数据整理1!$D$4:$R$10,$J$2,0)*$B176</f>
        <v>172</v>
      </c>
      <c r="K176">
        <f>VLOOKUP($B$1,数据整理1!$D$4:$R$10,$K$2,0)*$B176</f>
        <v>172</v>
      </c>
      <c r="L176">
        <f>VLOOKUP($B$1,数据整理1!$D$4:$R$10,$L$2,0)*$B176</f>
        <v>172</v>
      </c>
      <c r="M176">
        <f>VLOOKUP($B$1,数据整理1!$D$4:$R$10,$M$2,0)*$B176</f>
        <v>172</v>
      </c>
      <c r="N176">
        <f>VLOOKUP($B$1,数据整理1!$D$4:$R$10,$N$2,0)*$B176</f>
        <v>17200</v>
      </c>
      <c r="O176">
        <f>VLOOKUP($B$1,数据整理1!$D$4:$R$10,$O$2,0)*$B176</f>
        <v>0</v>
      </c>
      <c r="P176">
        <f>VLOOKUP($B$1,数据整理1!$D$4:$R$10,$P$2,0)*$B176</f>
        <v>813.56000000000006</v>
      </c>
      <c r="Q176">
        <f>VLOOKUP($B$1,数据整理1!$D$4:$R$10,$Q$2,0)*$B176</f>
        <v>813.56000000000006</v>
      </c>
      <c r="S176">
        <f>VLOOKUP($B$1,数据整理1!$D$12:$R$18,$D$2,0)*$B176</f>
        <v>65016</v>
      </c>
      <c r="T176">
        <f>VLOOKUP($B$1,数据整理1!$D$12:$R$18,$E$2,0)*$B176</f>
        <v>20812</v>
      </c>
      <c r="U176">
        <f>VLOOKUP($B$1,数据整理1!$D$12:$R$18,$F$2,0)*$B176</f>
        <v>8600</v>
      </c>
      <c r="V176">
        <f>VLOOKUP($B$1,数据整理1!$D$12:$R$18,$G$2,0)*$B176</f>
        <v>5848</v>
      </c>
      <c r="W176">
        <f>VLOOKUP($B$1,数据整理1!$D$12:$R$18,$H$2,0)*$B176</f>
        <v>172</v>
      </c>
      <c r="X176">
        <f>VLOOKUP($B$1,数据整理1!$D$12:$R$18,$I$2,0)*$B176</f>
        <v>172</v>
      </c>
      <c r="Y176">
        <f>VLOOKUP($B$1,数据整理1!$D$12:$R$18,$J$2,0)*$B176</f>
        <v>172</v>
      </c>
      <c r="Z176">
        <f>VLOOKUP($B$1,数据整理1!$D$12:$R$18,$K$2,0)*$B176</f>
        <v>172</v>
      </c>
      <c r="AA176">
        <f>VLOOKUP($B$1,数据整理1!$D$12:$R$18,$L$2,0)*$B176</f>
        <v>172</v>
      </c>
      <c r="AB176">
        <f>VLOOKUP($B$1,数据整理1!$D$12:$R$18,$M$2,0)*$B176</f>
        <v>172</v>
      </c>
      <c r="AC176">
        <f>VLOOKUP($B$1,数据整理1!$D$12:$R$18,$N$2,0)*$B176</f>
        <v>13760</v>
      </c>
      <c r="AD176">
        <f>VLOOKUP($B$1,数据整理1!$D$12:$R$18,$O$2,0)*$B176</f>
        <v>0</v>
      </c>
      <c r="AE176">
        <f>VLOOKUP($B$1,数据整理1!$D$12:$R$18,$P$2,0)*$B176</f>
        <v>813.56000000000006</v>
      </c>
      <c r="AF176">
        <f>VLOOKUP($B$1,数据整理1!$D$12:$R$18,$Q$2,0)*$B176</f>
        <v>813.56000000000006</v>
      </c>
      <c r="AH176">
        <f>VLOOKUP($B$1,数据整理1!$D$20:$R$26,$D$2,0)*$B176</f>
        <v>57860.799999999996</v>
      </c>
      <c r="AI176">
        <f>VLOOKUP($B$1,数据整理1!$D$20:$R$26,$E$2,0)*$B176</f>
        <v>22059</v>
      </c>
      <c r="AJ176">
        <f>VLOOKUP($B$1,数据整理1!$D$20:$R$26,$F$2,0)*$B176</f>
        <v>5244.28</v>
      </c>
      <c r="AK176">
        <f>VLOOKUP($B$1,数据整理1!$D$20:$R$26,$G$2,0)*$B176</f>
        <v>7776.12</v>
      </c>
      <c r="AL176">
        <f>VLOOKUP($B$1,数据整理1!$D$20:$R$26,$H$2,0)*$B176</f>
        <v>172</v>
      </c>
      <c r="AM176">
        <f>VLOOKUP($B$1,数据整理1!$D$20:$R$26,$I$2,0)*$B176</f>
        <v>172</v>
      </c>
      <c r="AN176">
        <f>VLOOKUP($B$1,数据整理1!$D$20:$R$26,$J$2,0)*$B176</f>
        <v>172</v>
      </c>
      <c r="AO176">
        <f>VLOOKUP($B$1,数据整理1!$D$20:$R$26,$K$2,0)*$B176</f>
        <v>172</v>
      </c>
      <c r="AP176">
        <f>VLOOKUP($B$1,数据整理1!$D$20:$R$26,$L$2,0)*$B176</f>
        <v>172</v>
      </c>
      <c r="AQ176">
        <f>VLOOKUP($B$1,数据整理1!$D$20:$R$26,$M$2,0)*$B176</f>
        <v>172</v>
      </c>
      <c r="AR176">
        <f>VLOOKUP($B$1,数据整理1!$D$20:$R$26,$N$2,0)*$B176</f>
        <v>6880</v>
      </c>
      <c r="AS176">
        <f>VLOOKUP($B$1,数据整理1!$D$20:$R$26,$O$2,0)*$B176</f>
        <v>0</v>
      </c>
      <c r="AT176">
        <f>VLOOKUP($B$1,数据整理1!$D$20:$R$26,$P$2,0)*$B176</f>
        <v>813.56000000000006</v>
      </c>
      <c r="AU176">
        <f>VLOOKUP($B$1,数据整理1!$D$20:$R$26,$Q$2,0)*$B176</f>
        <v>813.56000000000006</v>
      </c>
    </row>
    <row r="177" spans="2:47" x14ac:dyDescent="0.2">
      <c r="B177">
        <v>173</v>
      </c>
      <c r="D177">
        <f>VLOOKUP($B$1,数据整理1!$D$4:$R$10,$D$2,0)*$B177</f>
        <v>72833</v>
      </c>
      <c r="E177">
        <f>VLOOKUP($B$1,数据整理1!$D$4:$R$10,$E$2,0)*$B177</f>
        <v>20068</v>
      </c>
      <c r="F177">
        <f>VLOOKUP($B$1,数据整理1!$D$4:$R$10,$F$2,0)*$B177</f>
        <v>10899</v>
      </c>
      <c r="G177">
        <f>VLOOKUP($B$1,数据整理1!$D$4:$R$10,$G$2,0)*$B177</f>
        <v>7266</v>
      </c>
      <c r="H177">
        <f>VLOOKUP($B$1,数据整理1!$D$4:$R$10,$H$2,0)*$B177</f>
        <v>173</v>
      </c>
      <c r="I177">
        <f>VLOOKUP($B$1,数据整理1!$D$4:$R$10,$I$2,0)*$B177</f>
        <v>173</v>
      </c>
      <c r="J177">
        <f>VLOOKUP($B$1,数据整理1!$D$4:$R$10,$J$2,0)*$B177</f>
        <v>173</v>
      </c>
      <c r="K177">
        <f>VLOOKUP($B$1,数据整理1!$D$4:$R$10,$K$2,0)*$B177</f>
        <v>173</v>
      </c>
      <c r="L177">
        <f>VLOOKUP($B$1,数据整理1!$D$4:$R$10,$L$2,0)*$B177</f>
        <v>173</v>
      </c>
      <c r="M177">
        <f>VLOOKUP($B$1,数据整理1!$D$4:$R$10,$M$2,0)*$B177</f>
        <v>173</v>
      </c>
      <c r="N177">
        <f>VLOOKUP($B$1,数据整理1!$D$4:$R$10,$N$2,0)*$B177</f>
        <v>17300</v>
      </c>
      <c r="O177">
        <f>VLOOKUP($B$1,数据整理1!$D$4:$R$10,$O$2,0)*$B177</f>
        <v>0</v>
      </c>
      <c r="P177">
        <f>VLOOKUP($B$1,数据整理1!$D$4:$R$10,$P$2,0)*$B177</f>
        <v>818.29000000000008</v>
      </c>
      <c r="Q177">
        <f>VLOOKUP($B$1,数据整理1!$D$4:$R$10,$Q$2,0)*$B177</f>
        <v>818.29000000000008</v>
      </c>
      <c r="S177">
        <f>VLOOKUP($B$1,数据整理1!$D$12:$R$18,$D$2,0)*$B177</f>
        <v>65394</v>
      </c>
      <c r="T177">
        <f>VLOOKUP($B$1,数据整理1!$D$12:$R$18,$E$2,0)*$B177</f>
        <v>20933</v>
      </c>
      <c r="U177">
        <f>VLOOKUP($B$1,数据整理1!$D$12:$R$18,$F$2,0)*$B177</f>
        <v>8650</v>
      </c>
      <c r="V177">
        <f>VLOOKUP($B$1,数据整理1!$D$12:$R$18,$G$2,0)*$B177</f>
        <v>5882</v>
      </c>
      <c r="W177">
        <f>VLOOKUP($B$1,数据整理1!$D$12:$R$18,$H$2,0)*$B177</f>
        <v>173</v>
      </c>
      <c r="X177">
        <f>VLOOKUP($B$1,数据整理1!$D$12:$R$18,$I$2,0)*$B177</f>
        <v>173</v>
      </c>
      <c r="Y177">
        <f>VLOOKUP($B$1,数据整理1!$D$12:$R$18,$J$2,0)*$B177</f>
        <v>173</v>
      </c>
      <c r="Z177">
        <f>VLOOKUP($B$1,数据整理1!$D$12:$R$18,$K$2,0)*$B177</f>
        <v>173</v>
      </c>
      <c r="AA177">
        <f>VLOOKUP($B$1,数据整理1!$D$12:$R$18,$L$2,0)*$B177</f>
        <v>173</v>
      </c>
      <c r="AB177">
        <f>VLOOKUP($B$1,数据整理1!$D$12:$R$18,$M$2,0)*$B177</f>
        <v>173</v>
      </c>
      <c r="AC177">
        <f>VLOOKUP($B$1,数据整理1!$D$12:$R$18,$N$2,0)*$B177</f>
        <v>13840</v>
      </c>
      <c r="AD177">
        <f>VLOOKUP($B$1,数据整理1!$D$12:$R$18,$O$2,0)*$B177</f>
        <v>0</v>
      </c>
      <c r="AE177">
        <f>VLOOKUP($B$1,数据整理1!$D$12:$R$18,$P$2,0)*$B177</f>
        <v>818.29000000000008</v>
      </c>
      <c r="AF177">
        <f>VLOOKUP($B$1,数据整理1!$D$12:$R$18,$Q$2,0)*$B177</f>
        <v>818.29000000000008</v>
      </c>
      <c r="AH177">
        <f>VLOOKUP($B$1,数据整理1!$D$20:$R$26,$D$2,0)*$B177</f>
        <v>58197.2</v>
      </c>
      <c r="AI177">
        <f>VLOOKUP($B$1,数据整理1!$D$20:$R$26,$E$2,0)*$B177</f>
        <v>22187.25</v>
      </c>
      <c r="AJ177">
        <f>VLOOKUP($B$1,数据整理1!$D$20:$R$26,$F$2,0)*$B177</f>
        <v>5274.7699999999995</v>
      </c>
      <c r="AK177">
        <f>VLOOKUP($B$1,数据整理1!$D$20:$R$26,$G$2,0)*$B177</f>
        <v>7821.33</v>
      </c>
      <c r="AL177">
        <f>VLOOKUP($B$1,数据整理1!$D$20:$R$26,$H$2,0)*$B177</f>
        <v>173</v>
      </c>
      <c r="AM177">
        <f>VLOOKUP($B$1,数据整理1!$D$20:$R$26,$I$2,0)*$B177</f>
        <v>173</v>
      </c>
      <c r="AN177">
        <f>VLOOKUP($B$1,数据整理1!$D$20:$R$26,$J$2,0)*$B177</f>
        <v>173</v>
      </c>
      <c r="AO177">
        <f>VLOOKUP($B$1,数据整理1!$D$20:$R$26,$K$2,0)*$B177</f>
        <v>173</v>
      </c>
      <c r="AP177">
        <f>VLOOKUP($B$1,数据整理1!$D$20:$R$26,$L$2,0)*$B177</f>
        <v>173</v>
      </c>
      <c r="AQ177">
        <f>VLOOKUP($B$1,数据整理1!$D$20:$R$26,$M$2,0)*$B177</f>
        <v>173</v>
      </c>
      <c r="AR177">
        <f>VLOOKUP($B$1,数据整理1!$D$20:$R$26,$N$2,0)*$B177</f>
        <v>6920</v>
      </c>
      <c r="AS177">
        <f>VLOOKUP($B$1,数据整理1!$D$20:$R$26,$O$2,0)*$B177</f>
        <v>0</v>
      </c>
      <c r="AT177">
        <f>VLOOKUP($B$1,数据整理1!$D$20:$R$26,$P$2,0)*$B177</f>
        <v>818.29000000000008</v>
      </c>
      <c r="AU177">
        <f>VLOOKUP($B$1,数据整理1!$D$20:$R$26,$Q$2,0)*$B177</f>
        <v>818.29000000000008</v>
      </c>
    </row>
    <row r="178" spans="2:47" x14ac:dyDescent="0.2">
      <c r="B178">
        <v>174</v>
      </c>
      <c r="D178">
        <f>VLOOKUP($B$1,数据整理1!$D$4:$R$10,$D$2,0)*$B178</f>
        <v>73254</v>
      </c>
      <c r="E178">
        <f>VLOOKUP($B$1,数据整理1!$D$4:$R$10,$E$2,0)*$B178</f>
        <v>20184</v>
      </c>
      <c r="F178">
        <f>VLOOKUP($B$1,数据整理1!$D$4:$R$10,$F$2,0)*$B178</f>
        <v>10962</v>
      </c>
      <c r="G178">
        <f>VLOOKUP($B$1,数据整理1!$D$4:$R$10,$G$2,0)*$B178</f>
        <v>7308</v>
      </c>
      <c r="H178">
        <f>VLOOKUP($B$1,数据整理1!$D$4:$R$10,$H$2,0)*$B178</f>
        <v>174</v>
      </c>
      <c r="I178">
        <f>VLOOKUP($B$1,数据整理1!$D$4:$R$10,$I$2,0)*$B178</f>
        <v>174</v>
      </c>
      <c r="J178">
        <f>VLOOKUP($B$1,数据整理1!$D$4:$R$10,$J$2,0)*$B178</f>
        <v>174</v>
      </c>
      <c r="K178">
        <f>VLOOKUP($B$1,数据整理1!$D$4:$R$10,$K$2,0)*$B178</f>
        <v>174</v>
      </c>
      <c r="L178">
        <f>VLOOKUP($B$1,数据整理1!$D$4:$R$10,$L$2,0)*$B178</f>
        <v>174</v>
      </c>
      <c r="M178">
        <f>VLOOKUP($B$1,数据整理1!$D$4:$R$10,$M$2,0)*$B178</f>
        <v>174</v>
      </c>
      <c r="N178">
        <f>VLOOKUP($B$1,数据整理1!$D$4:$R$10,$N$2,0)*$B178</f>
        <v>17400</v>
      </c>
      <c r="O178">
        <f>VLOOKUP($B$1,数据整理1!$D$4:$R$10,$O$2,0)*$B178</f>
        <v>0</v>
      </c>
      <c r="P178">
        <f>VLOOKUP($B$1,数据整理1!$D$4:$R$10,$P$2,0)*$B178</f>
        <v>823.0200000000001</v>
      </c>
      <c r="Q178">
        <f>VLOOKUP($B$1,数据整理1!$D$4:$R$10,$Q$2,0)*$B178</f>
        <v>823.0200000000001</v>
      </c>
      <c r="S178">
        <f>VLOOKUP($B$1,数据整理1!$D$12:$R$18,$D$2,0)*$B178</f>
        <v>65772</v>
      </c>
      <c r="T178">
        <f>VLOOKUP($B$1,数据整理1!$D$12:$R$18,$E$2,0)*$B178</f>
        <v>21054</v>
      </c>
      <c r="U178">
        <f>VLOOKUP($B$1,数据整理1!$D$12:$R$18,$F$2,0)*$B178</f>
        <v>8700</v>
      </c>
      <c r="V178">
        <f>VLOOKUP($B$1,数据整理1!$D$12:$R$18,$G$2,0)*$B178</f>
        <v>5916</v>
      </c>
      <c r="W178">
        <f>VLOOKUP($B$1,数据整理1!$D$12:$R$18,$H$2,0)*$B178</f>
        <v>174</v>
      </c>
      <c r="X178">
        <f>VLOOKUP($B$1,数据整理1!$D$12:$R$18,$I$2,0)*$B178</f>
        <v>174</v>
      </c>
      <c r="Y178">
        <f>VLOOKUP($B$1,数据整理1!$D$12:$R$18,$J$2,0)*$B178</f>
        <v>174</v>
      </c>
      <c r="Z178">
        <f>VLOOKUP($B$1,数据整理1!$D$12:$R$18,$K$2,0)*$B178</f>
        <v>174</v>
      </c>
      <c r="AA178">
        <f>VLOOKUP($B$1,数据整理1!$D$12:$R$18,$L$2,0)*$B178</f>
        <v>174</v>
      </c>
      <c r="AB178">
        <f>VLOOKUP($B$1,数据整理1!$D$12:$R$18,$M$2,0)*$B178</f>
        <v>174</v>
      </c>
      <c r="AC178">
        <f>VLOOKUP($B$1,数据整理1!$D$12:$R$18,$N$2,0)*$B178</f>
        <v>13920</v>
      </c>
      <c r="AD178">
        <f>VLOOKUP($B$1,数据整理1!$D$12:$R$18,$O$2,0)*$B178</f>
        <v>0</v>
      </c>
      <c r="AE178">
        <f>VLOOKUP($B$1,数据整理1!$D$12:$R$18,$P$2,0)*$B178</f>
        <v>823.0200000000001</v>
      </c>
      <c r="AF178">
        <f>VLOOKUP($B$1,数据整理1!$D$12:$R$18,$Q$2,0)*$B178</f>
        <v>823.0200000000001</v>
      </c>
      <c r="AH178">
        <f>VLOOKUP($B$1,数据整理1!$D$20:$R$26,$D$2,0)*$B178</f>
        <v>58533.599999999999</v>
      </c>
      <c r="AI178">
        <f>VLOOKUP($B$1,数据整理1!$D$20:$R$26,$E$2,0)*$B178</f>
        <v>22315.5</v>
      </c>
      <c r="AJ178">
        <f>VLOOKUP($B$1,数据整理1!$D$20:$R$26,$F$2,0)*$B178</f>
        <v>5305.2599999999993</v>
      </c>
      <c r="AK178">
        <f>VLOOKUP($B$1,数据整理1!$D$20:$R$26,$G$2,0)*$B178</f>
        <v>7866.54</v>
      </c>
      <c r="AL178">
        <f>VLOOKUP($B$1,数据整理1!$D$20:$R$26,$H$2,0)*$B178</f>
        <v>174</v>
      </c>
      <c r="AM178">
        <f>VLOOKUP($B$1,数据整理1!$D$20:$R$26,$I$2,0)*$B178</f>
        <v>174</v>
      </c>
      <c r="AN178">
        <f>VLOOKUP($B$1,数据整理1!$D$20:$R$26,$J$2,0)*$B178</f>
        <v>174</v>
      </c>
      <c r="AO178">
        <f>VLOOKUP($B$1,数据整理1!$D$20:$R$26,$K$2,0)*$B178</f>
        <v>174</v>
      </c>
      <c r="AP178">
        <f>VLOOKUP($B$1,数据整理1!$D$20:$R$26,$L$2,0)*$B178</f>
        <v>174</v>
      </c>
      <c r="AQ178">
        <f>VLOOKUP($B$1,数据整理1!$D$20:$R$26,$M$2,0)*$B178</f>
        <v>174</v>
      </c>
      <c r="AR178">
        <f>VLOOKUP($B$1,数据整理1!$D$20:$R$26,$N$2,0)*$B178</f>
        <v>6960</v>
      </c>
      <c r="AS178">
        <f>VLOOKUP($B$1,数据整理1!$D$20:$R$26,$O$2,0)*$B178</f>
        <v>0</v>
      </c>
      <c r="AT178">
        <f>VLOOKUP($B$1,数据整理1!$D$20:$R$26,$P$2,0)*$B178</f>
        <v>823.0200000000001</v>
      </c>
      <c r="AU178">
        <f>VLOOKUP($B$1,数据整理1!$D$20:$R$26,$Q$2,0)*$B178</f>
        <v>823.0200000000001</v>
      </c>
    </row>
    <row r="179" spans="2:47" x14ac:dyDescent="0.2">
      <c r="B179">
        <v>175</v>
      </c>
      <c r="D179">
        <f>VLOOKUP($B$1,数据整理1!$D$4:$R$10,$D$2,0)*$B179</f>
        <v>73675</v>
      </c>
      <c r="E179">
        <f>VLOOKUP($B$1,数据整理1!$D$4:$R$10,$E$2,0)*$B179</f>
        <v>20300</v>
      </c>
      <c r="F179">
        <f>VLOOKUP($B$1,数据整理1!$D$4:$R$10,$F$2,0)*$B179</f>
        <v>11025</v>
      </c>
      <c r="G179">
        <f>VLOOKUP($B$1,数据整理1!$D$4:$R$10,$G$2,0)*$B179</f>
        <v>7350</v>
      </c>
      <c r="H179">
        <f>VLOOKUP($B$1,数据整理1!$D$4:$R$10,$H$2,0)*$B179</f>
        <v>175</v>
      </c>
      <c r="I179">
        <f>VLOOKUP($B$1,数据整理1!$D$4:$R$10,$I$2,0)*$B179</f>
        <v>175</v>
      </c>
      <c r="J179">
        <f>VLOOKUP($B$1,数据整理1!$D$4:$R$10,$J$2,0)*$B179</f>
        <v>175</v>
      </c>
      <c r="K179">
        <f>VLOOKUP($B$1,数据整理1!$D$4:$R$10,$K$2,0)*$B179</f>
        <v>175</v>
      </c>
      <c r="L179">
        <f>VLOOKUP($B$1,数据整理1!$D$4:$R$10,$L$2,0)*$B179</f>
        <v>175</v>
      </c>
      <c r="M179">
        <f>VLOOKUP($B$1,数据整理1!$D$4:$R$10,$M$2,0)*$B179</f>
        <v>175</v>
      </c>
      <c r="N179">
        <f>VLOOKUP($B$1,数据整理1!$D$4:$R$10,$N$2,0)*$B179</f>
        <v>17500</v>
      </c>
      <c r="O179">
        <f>VLOOKUP($B$1,数据整理1!$D$4:$R$10,$O$2,0)*$B179</f>
        <v>0</v>
      </c>
      <c r="P179">
        <f>VLOOKUP($B$1,数据整理1!$D$4:$R$10,$P$2,0)*$B179</f>
        <v>827.75000000000011</v>
      </c>
      <c r="Q179">
        <f>VLOOKUP($B$1,数据整理1!$D$4:$R$10,$Q$2,0)*$B179</f>
        <v>827.75000000000011</v>
      </c>
      <c r="S179">
        <f>VLOOKUP($B$1,数据整理1!$D$12:$R$18,$D$2,0)*$B179</f>
        <v>66150</v>
      </c>
      <c r="T179">
        <f>VLOOKUP($B$1,数据整理1!$D$12:$R$18,$E$2,0)*$B179</f>
        <v>21175</v>
      </c>
      <c r="U179">
        <f>VLOOKUP($B$1,数据整理1!$D$12:$R$18,$F$2,0)*$B179</f>
        <v>8750</v>
      </c>
      <c r="V179">
        <f>VLOOKUP($B$1,数据整理1!$D$12:$R$18,$G$2,0)*$B179</f>
        <v>5950</v>
      </c>
      <c r="W179">
        <f>VLOOKUP($B$1,数据整理1!$D$12:$R$18,$H$2,0)*$B179</f>
        <v>175</v>
      </c>
      <c r="X179">
        <f>VLOOKUP($B$1,数据整理1!$D$12:$R$18,$I$2,0)*$B179</f>
        <v>175</v>
      </c>
      <c r="Y179">
        <f>VLOOKUP($B$1,数据整理1!$D$12:$R$18,$J$2,0)*$B179</f>
        <v>175</v>
      </c>
      <c r="Z179">
        <f>VLOOKUP($B$1,数据整理1!$D$12:$R$18,$K$2,0)*$B179</f>
        <v>175</v>
      </c>
      <c r="AA179">
        <f>VLOOKUP($B$1,数据整理1!$D$12:$R$18,$L$2,0)*$B179</f>
        <v>175</v>
      </c>
      <c r="AB179">
        <f>VLOOKUP($B$1,数据整理1!$D$12:$R$18,$M$2,0)*$B179</f>
        <v>175</v>
      </c>
      <c r="AC179">
        <f>VLOOKUP($B$1,数据整理1!$D$12:$R$18,$N$2,0)*$B179</f>
        <v>14000</v>
      </c>
      <c r="AD179">
        <f>VLOOKUP($B$1,数据整理1!$D$12:$R$18,$O$2,0)*$B179</f>
        <v>0</v>
      </c>
      <c r="AE179">
        <f>VLOOKUP($B$1,数据整理1!$D$12:$R$18,$P$2,0)*$B179</f>
        <v>827.75000000000011</v>
      </c>
      <c r="AF179">
        <f>VLOOKUP($B$1,数据整理1!$D$12:$R$18,$Q$2,0)*$B179</f>
        <v>827.75000000000011</v>
      </c>
      <c r="AH179">
        <f>VLOOKUP($B$1,数据整理1!$D$20:$R$26,$D$2,0)*$B179</f>
        <v>58869.999999999993</v>
      </c>
      <c r="AI179">
        <f>VLOOKUP($B$1,数据整理1!$D$20:$R$26,$E$2,0)*$B179</f>
        <v>22443.75</v>
      </c>
      <c r="AJ179">
        <f>VLOOKUP($B$1,数据整理1!$D$20:$R$26,$F$2,0)*$B179</f>
        <v>5335.75</v>
      </c>
      <c r="AK179">
        <f>VLOOKUP($B$1,数据整理1!$D$20:$R$26,$G$2,0)*$B179</f>
        <v>7911.75</v>
      </c>
      <c r="AL179">
        <f>VLOOKUP($B$1,数据整理1!$D$20:$R$26,$H$2,0)*$B179</f>
        <v>175</v>
      </c>
      <c r="AM179">
        <f>VLOOKUP($B$1,数据整理1!$D$20:$R$26,$I$2,0)*$B179</f>
        <v>175</v>
      </c>
      <c r="AN179">
        <f>VLOOKUP($B$1,数据整理1!$D$20:$R$26,$J$2,0)*$B179</f>
        <v>175</v>
      </c>
      <c r="AO179">
        <f>VLOOKUP($B$1,数据整理1!$D$20:$R$26,$K$2,0)*$B179</f>
        <v>175</v>
      </c>
      <c r="AP179">
        <f>VLOOKUP($B$1,数据整理1!$D$20:$R$26,$L$2,0)*$B179</f>
        <v>175</v>
      </c>
      <c r="AQ179">
        <f>VLOOKUP($B$1,数据整理1!$D$20:$R$26,$M$2,0)*$B179</f>
        <v>175</v>
      </c>
      <c r="AR179">
        <f>VLOOKUP($B$1,数据整理1!$D$20:$R$26,$N$2,0)*$B179</f>
        <v>7000</v>
      </c>
      <c r="AS179">
        <f>VLOOKUP($B$1,数据整理1!$D$20:$R$26,$O$2,0)*$B179</f>
        <v>0</v>
      </c>
      <c r="AT179">
        <f>VLOOKUP($B$1,数据整理1!$D$20:$R$26,$P$2,0)*$B179</f>
        <v>827.75000000000011</v>
      </c>
      <c r="AU179">
        <f>VLOOKUP($B$1,数据整理1!$D$20:$R$26,$Q$2,0)*$B179</f>
        <v>827.75000000000011</v>
      </c>
    </row>
    <row r="180" spans="2:47" x14ac:dyDescent="0.2">
      <c r="B180">
        <v>176</v>
      </c>
      <c r="D180">
        <f>VLOOKUP($B$1,数据整理1!$D$4:$R$10,$D$2,0)*$B180</f>
        <v>74096</v>
      </c>
      <c r="E180">
        <f>VLOOKUP($B$1,数据整理1!$D$4:$R$10,$E$2,0)*$B180</f>
        <v>20416</v>
      </c>
      <c r="F180">
        <f>VLOOKUP($B$1,数据整理1!$D$4:$R$10,$F$2,0)*$B180</f>
        <v>11088</v>
      </c>
      <c r="G180">
        <f>VLOOKUP($B$1,数据整理1!$D$4:$R$10,$G$2,0)*$B180</f>
        <v>7392</v>
      </c>
      <c r="H180">
        <f>VLOOKUP($B$1,数据整理1!$D$4:$R$10,$H$2,0)*$B180</f>
        <v>176</v>
      </c>
      <c r="I180">
        <f>VLOOKUP($B$1,数据整理1!$D$4:$R$10,$I$2,0)*$B180</f>
        <v>176</v>
      </c>
      <c r="J180">
        <f>VLOOKUP($B$1,数据整理1!$D$4:$R$10,$J$2,0)*$B180</f>
        <v>176</v>
      </c>
      <c r="K180">
        <f>VLOOKUP($B$1,数据整理1!$D$4:$R$10,$K$2,0)*$B180</f>
        <v>176</v>
      </c>
      <c r="L180">
        <f>VLOOKUP($B$1,数据整理1!$D$4:$R$10,$L$2,0)*$B180</f>
        <v>176</v>
      </c>
      <c r="M180">
        <f>VLOOKUP($B$1,数据整理1!$D$4:$R$10,$M$2,0)*$B180</f>
        <v>176</v>
      </c>
      <c r="N180">
        <f>VLOOKUP($B$1,数据整理1!$D$4:$R$10,$N$2,0)*$B180</f>
        <v>17600</v>
      </c>
      <c r="O180">
        <f>VLOOKUP($B$1,数据整理1!$D$4:$R$10,$O$2,0)*$B180</f>
        <v>0</v>
      </c>
      <c r="P180">
        <f>VLOOKUP($B$1,数据整理1!$D$4:$R$10,$P$2,0)*$B180</f>
        <v>832.48</v>
      </c>
      <c r="Q180">
        <f>VLOOKUP($B$1,数据整理1!$D$4:$R$10,$Q$2,0)*$B180</f>
        <v>832.48</v>
      </c>
      <c r="S180">
        <f>VLOOKUP($B$1,数据整理1!$D$12:$R$18,$D$2,0)*$B180</f>
        <v>66528</v>
      </c>
      <c r="T180">
        <f>VLOOKUP($B$1,数据整理1!$D$12:$R$18,$E$2,0)*$B180</f>
        <v>21296</v>
      </c>
      <c r="U180">
        <f>VLOOKUP($B$1,数据整理1!$D$12:$R$18,$F$2,0)*$B180</f>
        <v>8800</v>
      </c>
      <c r="V180">
        <f>VLOOKUP($B$1,数据整理1!$D$12:$R$18,$G$2,0)*$B180</f>
        <v>5984</v>
      </c>
      <c r="W180">
        <f>VLOOKUP($B$1,数据整理1!$D$12:$R$18,$H$2,0)*$B180</f>
        <v>176</v>
      </c>
      <c r="X180">
        <f>VLOOKUP($B$1,数据整理1!$D$12:$R$18,$I$2,0)*$B180</f>
        <v>176</v>
      </c>
      <c r="Y180">
        <f>VLOOKUP($B$1,数据整理1!$D$12:$R$18,$J$2,0)*$B180</f>
        <v>176</v>
      </c>
      <c r="Z180">
        <f>VLOOKUP($B$1,数据整理1!$D$12:$R$18,$K$2,0)*$B180</f>
        <v>176</v>
      </c>
      <c r="AA180">
        <f>VLOOKUP($B$1,数据整理1!$D$12:$R$18,$L$2,0)*$B180</f>
        <v>176</v>
      </c>
      <c r="AB180">
        <f>VLOOKUP($B$1,数据整理1!$D$12:$R$18,$M$2,0)*$B180</f>
        <v>176</v>
      </c>
      <c r="AC180">
        <f>VLOOKUP($B$1,数据整理1!$D$12:$R$18,$N$2,0)*$B180</f>
        <v>14080</v>
      </c>
      <c r="AD180">
        <f>VLOOKUP($B$1,数据整理1!$D$12:$R$18,$O$2,0)*$B180</f>
        <v>0</v>
      </c>
      <c r="AE180">
        <f>VLOOKUP($B$1,数据整理1!$D$12:$R$18,$P$2,0)*$B180</f>
        <v>832.48</v>
      </c>
      <c r="AF180">
        <f>VLOOKUP($B$1,数据整理1!$D$12:$R$18,$Q$2,0)*$B180</f>
        <v>832.48</v>
      </c>
      <c r="AH180">
        <f>VLOOKUP($B$1,数据整理1!$D$20:$R$26,$D$2,0)*$B180</f>
        <v>59206.399999999994</v>
      </c>
      <c r="AI180">
        <f>VLOOKUP($B$1,数据整理1!$D$20:$R$26,$E$2,0)*$B180</f>
        <v>22572</v>
      </c>
      <c r="AJ180">
        <f>VLOOKUP($B$1,数据整理1!$D$20:$R$26,$F$2,0)*$B180</f>
        <v>5366.24</v>
      </c>
      <c r="AK180">
        <f>VLOOKUP($B$1,数据整理1!$D$20:$R$26,$G$2,0)*$B180</f>
        <v>7956.96</v>
      </c>
      <c r="AL180">
        <f>VLOOKUP($B$1,数据整理1!$D$20:$R$26,$H$2,0)*$B180</f>
        <v>176</v>
      </c>
      <c r="AM180">
        <f>VLOOKUP($B$1,数据整理1!$D$20:$R$26,$I$2,0)*$B180</f>
        <v>176</v>
      </c>
      <c r="AN180">
        <f>VLOOKUP($B$1,数据整理1!$D$20:$R$26,$J$2,0)*$B180</f>
        <v>176</v>
      </c>
      <c r="AO180">
        <f>VLOOKUP($B$1,数据整理1!$D$20:$R$26,$K$2,0)*$B180</f>
        <v>176</v>
      </c>
      <c r="AP180">
        <f>VLOOKUP($B$1,数据整理1!$D$20:$R$26,$L$2,0)*$B180</f>
        <v>176</v>
      </c>
      <c r="AQ180">
        <f>VLOOKUP($B$1,数据整理1!$D$20:$R$26,$M$2,0)*$B180</f>
        <v>176</v>
      </c>
      <c r="AR180">
        <f>VLOOKUP($B$1,数据整理1!$D$20:$R$26,$N$2,0)*$B180</f>
        <v>7040</v>
      </c>
      <c r="AS180">
        <f>VLOOKUP($B$1,数据整理1!$D$20:$R$26,$O$2,0)*$B180</f>
        <v>0</v>
      </c>
      <c r="AT180">
        <f>VLOOKUP($B$1,数据整理1!$D$20:$R$26,$P$2,0)*$B180</f>
        <v>832.48</v>
      </c>
      <c r="AU180">
        <f>VLOOKUP($B$1,数据整理1!$D$20:$R$26,$Q$2,0)*$B180</f>
        <v>832.48</v>
      </c>
    </row>
    <row r="181" spans="2:47" x14ac:dyDescent="0.2">
      <c r="B181">
        <v>177</v>
      </c>
      <c r="D181">
        <f>VLOOKUP($B$1,数据整理1!$D$4:$R$10,$D$2,0)*$B181</f>
        <v>74517</v>
      </c>
      <c r="E181">
        <f>VLOOKUP($B$1,数据整理1!$D$4:$R$10,$E$2,0)*$B181</f>
        <v>20532</v>
      </c>
      <c r="F181">
        <f>VLOOKUP($B$1,数据整理1!$D$4:$R$10,$F$2,0)*$B181</f>
        <v>11151</v>
      </c>
      <c r="G181">
        <f>VLOOKUP($B$1,数据整理1!$D$4:$R$10,$G$2,0)*$B181</f>
        <v>7434</v>
      </c>
      <c r="H181">
        <f>VLOOKUP($B$1,数据整理1!$D$4:$R$10,$H$2,0)*$B181</f>
        <v>177</v>
      </c>
      <c r="I181">
        <f>VLOOKUP($B$1,数据整理1!$D$4:$R$10,$I$2,0)*$B181</f>
        <v>177</v>
      </c>
      <c r="J181">
        <f>VLOOKUP($B$1,数据整理1!$D$4:$R$10,$J$2,0)*$B181</f>
        <v>177</v>
      </c>
      <c r="K181">
        <f>VLOOKUP($B$1,数据整理1!$D$4:$R$10,$K$2,0)*$B181</f>
        <v>177</v>
      </c>
      <c r="L181">
        <f>VLOOKUP($B$1,数据整理1!$D$4:$R$10,$L$2,0)*$B181</f>
        <v>177</v>
      </c>
      <c r="M181">
        <f>VLOOKUP($B$1,数据整理1!$D$4:$R$10,$M$2,0)*$B181</f>
        <v>177</v>
      </c>
      <c r="N181">
        <f>VLOOKUP($B$1,数据整理1!$D$4:$R$10,$N$2,0)*$B181</f>
        <v>17700</v>
      </c>
      <c r="O181">
        <f>VLOOKUP($B$1,数据整理1!$D$4:$R$10,$O$2,0)*$B181</f>
        <v>0</v>
      </c>
      <c r="P181">
        <f>VLOOKUP($B$1,数据整理1!$D$4:$R$10,$P$2,0)*$B181</f>
        <v>837.21</v>
      </c>
      <c r="Q181">
        <f>VLOOKUP($B$1,数据整理1!$D$4:$R$10,$Q$2,0)*$B181</f>
        <v>837.21</v>
      </c>
      <c r="S181">
        <f>VLOOKUP($B$1,数据整理1!$D$12:$R$18,$D$2,0)*$B181</f>
        <v>66906</v>
      </c>
      <c r="T181">
        <f>VLOOKUP($B$1,数据整理1!$D$12:$R$18,$E$2,0)*$B181</f>
        <v>21417</v>
      </c>
      <c r="U181">
        <f>VLOOKUP($B$1,数据整理1!$D$12:$R$18,$F$2,0)*$B181</f>
        <v>8850</v>
      </c>
      <c r="V181">
        <f>VLOOKUP($B$1,数据整理1!$D$12:$R$18,$G$2,0)*$B181</f>
        <v>6018</v>
      </c>
      <c r="W181">
        <f>VLOOKUP($B$1,数据整理1!$D$12:$R$18,$H$2,0)*$B181</f>
        <v>177</v>
      </c>
      <c r="X181">
        <f>VLOOKUP($B$1,数据整理1!$D$12:$R$18,$I$2,0)*$B181</f>
        <v>177</v>
      </c>
      <c r="Y181">
        <f>VLOOKUP($B$1,数据整理1!$D$12:$R$18,$J$2,0)*$B181</f>
        <v>177</v>
      </c>
      <c r="Z181">
        <f>VLOOKUP($B$1,数据整理1!$D$12:$R$18,$K$2,0)*$B181</f>
        <v>177</v>
      </c>
      <c r="AA181">
        <f>VLOOKUP($B$1,数据整理1!$D$12:$R$18,$L$2,0)*$B181</f>
        <v>177</v>
      </c>
      <c r="AB181">
        <f>VLOOKUP($B$1,数据整理1!$D$12:$R$18,$M$2,0)*$B181</f>
        <v>177</v>
      </c>
      <c r="AC181">
        <f>VLOOKUP($B$1,数据整理1!$D$12:$R$18,$N$2,0)*$B181</f>
        <v>14160</v>
      </c>
      <c r="AD181">
        <f>VLOOKUP($B$1,数据整理1!$D$12:$R$18,$O$2,0)*$B181</f>
        <v>0</v>
      </c>
      <c r="AE181">
        <f>VLOOKUP($B$1,数据整理1!$D$12:$R$18,$P$2,0)*$B181</f>
        <v>837.21</v>
      </c>
      <c r="AF181">
        <f>VLOOKUP($B$1,数据整理1!$D$12:$R$18,$Q$2,0)*$B181</f>
        <v>837.21</v>
      </c>
      <c r="AH181">
        <f>VLOOKUP($B$1,数据整理1!$D$20:$R$26,$D$2,0)*$B181</f>
        <v>59542.799999999996</v>
      </c>
      <c r="AI181">
        <f>VLOOKUP($B$1,数据整理1!$D$20:$R$26,$E$2,0)*$B181</f>
        <v>22700.25</v>
      </c>
      <c r="AJ181">
        <f>VLOOKUP($B$1,数据整理1!$D$20:$R$26,$F$2,0)*$B181</f>
        <v>5396.73</v>
      </c>
      <c r="AK181">
        <f>VLOOKUP($B$1,数据整理1!$D$20:$R$26,$G$2,0)*$B181</f>
        <v>8002.17</v>
      </c>
      <c r="AL181">
        <f>VLOOKUP($B$1,数据整理1!$D$20:$R$26,$H$2,0)*$B181</f>
        <v>177</v>
      </c>
      <c r="AM181">
        <f>VLOOKUP($B$1,数据整理1!$D$20:$R$26,$I$2,0)*$B181</f>
        <v>177</v>
      </c>
      <c r="AN181">
        <f>VLOOKUP($B$1,数据整理1!$D$20:$R$26,$J$2,0)*$B181</f>
        <v>177</v>
      </c>
      <c r="AO181">
        <f>VLOOKUP($B$1,数据整理1!$D$20:$R$26,$K$2,0)*$B181</f>
        <v>177</v>
      </c>
      <c r="AP181">
        <f>VLOOKUP($B$1,数据整理1!$D$20:$R$26,$L$2,0)*$B181</f>
        <v>177</v>
      </c>
      <c r="AQ181">
        <f>VLOOKUP($B$1,数据整理1!$D$20:$R$26,$M$2,0)*$B181</f>
        <v>177</v>
      </c>
      <c r="AR181">
        <f>VLOOKUP($B$1,数据整理1!$D$20:$R$26,$N$2,0)*$B181</f>
        <v>7080</v>
      </c>
      <c r="AS181">
        <f>VLOOKUP($B$1,数据整理1!$D$20:$R$26,$O$2,0)*$B181</f>
        <v>0</v>
      </c>
      <c r="AT181">
        <f>VLOOKUP($B$1,数据整理1!$D$20:$R$26,$P$2,0)*$B181</f>
        <v>837.21</v>
      </c>
      <c r="AU181">
        <f>VLOOKUP($B$1,数据整理1!$D$20:$R$26,$Q$2,0)*$B181</f>
        <v>837.21</v>
      </c>
    </row>
    <row r="182" spans="2:47" x14ac:dyDescent="0.2">
      <c r="B182">
        <v>178</v>
      </c>
      <c r="D182">
        <f>VLOOKUP($B$1,数据整理1!$D$4:$R$10,$D$2,0)*$B182</f>
        <v>74938</v>
      </c>
      <c r="E182">
        <f>VLOOKUP($B$1,数据整理1!$D$4:$R$10,$E$2,0)*$B182</f>
        <v>20648</v>
      </c>
      <c r="F182">
        <f>VLOOKUP($B$1,数据整理1!$D$4:$R$10,$F$2,0)*$B182</f>
        <v>11214</v>
      </c>
      <c r="G182">
        <f>VLOOKUP($B$1,数据整理1!$D$4:$R$10,$G$2,0)*$B182</f>
        <v>7476</v>
      </c>
      <c r="H182">
        <f>VLOOKUP($B$1,数据整理1!$D$4:$R$10,$H$2,0)*$B182</f>
        <v>178</v>
      </c>
      <c r="I182">
        <f>VLOOKUP($B$1,数据整理1!$D$4:$R$10,$I$2,0)*$B182</f>
        <v>178</v>
      </c>
      <c r="J182">
        <f>VLOOKUP($B$1,数据整理1!$D$4:$R$10,$J$2,0)*$B182</f>
        <v>178</v>
      </c>
      <c r="K182">
        <f>VLOOKUP($B$1,数据整理1!$D$4:$R$10,$K$2,0)*$B182</f>
        <v>178</v>
      </c>
      <c r="L182">
        <f>VLOOKUP($B$1,数据整理1!$D$4:$R$10,$L$2,0)*$B182</f>
        <v>178</v>
      </c>
      <c r="M182">
        <f>VLOOKUP($B$1,数据整理1!$D$4:$R$10,$M$2,0)*$B182</f>
        <v>178</v>
      </c>
      <c r="N182">
        <f>VLOOKUP($B$1,数据整理1!$D$4:$R$10,$N$2,0)*$B182</f>
        <v>17800</v>
      </c>
      <c r="O182">
        <f>VLOOKUP($B$1,数据整理1!$D$4:$R$10,$O$2,0)*$B182</f>
        <v>0</v>
      </c>
      <c r="P182">
        <f>VLOOKUP($B$1,数据整理1!$D$4:$R$10,$P$2,0)*$B182</f>
        <v>841.94</v>
      </c>
      <c r="Q182">
        <f>VLOOKUP($B$1,数据整理1!$D$4:$R$10,$Q$2,0)*$B182</f>
        <v>841.94</v>
      </c>
      <c r="S182">
        <f>VLOOKUP($B$1,数据整理1!$D$12:$R$18,$D$2,0)*$B182</f>
        <v>67284</v>
      </c>
      <c r="T182">
        <f>VLOOKUP($B$1,数据整理1!$D$12:$R$18,$E$2,0)*$B182</f>
        <v>21538</v>
      </c>
      <c r="U182">
        <f>VLOOKUP($B$1,数据整理1!$D$12:$R$18,$F$2,0)*$B182</f>
        <v>8900</v>
      </c>
      <c r="V182">
        <f>VLOOKUP($B$1,数据整理1!$D$12:$R$18,$G$2,0)*$B182</f>
        <v>6052</v>
      </c>
      <c r="W182">
        <f>VLOOKUP($B$1,数据整理1!$D$12:$R$18,$H$2,0)*$B182</f>
        <v>178</v>
      </c>
      <c r="X182">
        <f>VLOOKUP($B$1,数据整理1!$D$12:$R$18,$I$2,0)*$B182</f>
        <v>178</v>
      </c>
      <c r="Y182">
        <f>VLOOKUP($B$1,数据整理1!$D$12:$R$18,$J$2,0)*$B182</f>
        <v>178</v>
      </c>
      <c r="Z182">
        <f>VLOOKUP($B$1,数据整理1!$D$12:$R$18,$K$2,0)*$B182</f>
        <v>178</v>
      </c>
      <c r="AA182">
        <f>VLOOKUP($B$1,数据整理1!$D$12:$R$18,$L$2,0)*$B182</f>
        <v>178</v>
      </c>
      <c r="AB182">
        <f>VLOOKUP($B$1,数据整理1!$D$12:$R$18,$M$2,0)*$B182</f>
        <v>178</v>
      </c>
      <c r="AC182">
        <f>VLOOKUP($B$1,数据整理1!$D$12:$R$18,$N$2,0)*$B182</f>
        <v>14240</v>
      </c>
      <c r="AD182">
        <f>VLOOKUP($B$1,数据整理1!$D$12:$R$18,$O$2,0)*$B182</f>
        <v>0</v>
      </c>
      <c r="AE182">
        <f>VLOOKUP($B$1,数据整理1!$D$12:$R$18,$P$2,0)*$B182</f>
        <v>841.94</v>
      </c>
      <c r="AF182">
        <f>VLOOKUP($B$1,数据整理1!$D$12:$R$18,$Q$2,0)*$B182</f>
        <v>841.94</v>
      </c>
      <c r="AH182">
        <f>VLOOKUP($B$1,数据整理1!$D$20:$R$26,$D$2,0)*$B182</f>
        <v>59879.199999999997</v>
      </c>
      <c r="AI182">
        <f>VLOOKUP($B$1,数据整理1!$D$20:$R$26,$E$2,0)*$B182</f>
        <v>22828.5</v>
      </c>
      <c r="AJ182">
        <f>VLOOKUP($B$1,数据整理1!$D$20:$R$26,$F$2,0)*$B182</f>
        <v>5427.2199999999993</v>
      </c>
      <c r="AK182">
        <f>VLOOKUP($B$1,数据整理1!$D$20:$R$26,$G$2,0)*$B182</f>
        <v>8047.38</v>
      </c>
      <c r="AL182">
        <f>VLOOKUP($B$1,数据整理1!$D$20:$R$26,$H$2,0)*$B182</f>
        <v>178</v>
      </c>
      <c r="AM182">
        <f>VLOOKUP($B$1,数据整理1!$D$20:$R$26,$I$2,0)*$B182</f>
        <v>178</v>
      </c>
      <c r="AN182">
        <f>VLOOKUP($B$1,数据整理1!$D$20:$R$26,$J$2,0)*$B182</f>
        <v>178</v>
      </c>
      <c r="AO182">
        <f>VLOOKUP($B$1,数据整理1!$D$20:$R$26,$K$2,0)*$B182</f>
        <v>178</v>
      </c>
      <c r="AP182">
        <f>VLOOKUP($B$1,数据整理1!$D$20:$R$26,$L$2,0)*$B182</f>
        <v>178</v>
      </c>
      <c r="AQ182">
        <f>VLOOKUP($B$1,数据整理1!$D$20:$R$26,$M$2,0)*$B182</f>
        <v>178</v>
      </c>
      <c r="AR182">
        <f>VLOOKUP($B$1,数据整理1!$D$20:$R$26,$N$2,0)*$B182</f>
        <v>7120</v>
      </c>
      <c r="AS182">
        <f>VLOOKUP($B$1,数据整理1!$D$20:$R$26,$O$2,0)*$B182</f>
        <v>0</v>
      </c>
      <c r="AT182">
        <f>VLOOKUP($B$1,数据整理1!$D$20:$R$26,$P$2,0)*$B182</f>
        <v>841.94</v>
      </c>
      <c r="AU182">
        <f>VLOOKUP($B$1,数据整理1!$D$20:$R$26,$Q$2,0)*$B182</f>
        <v>841.94</v>
      </c>
    </row>
    <row r="183" spans="2:47" x14ac:dyDescent="0.2">
      <c r="B183">
        <v>179</v>
      </c>
      <c r="D183">
        <f>VLOOKUP($B$1,数据整理1!$D$4:$R$10,$D$2,0)*$B183</f>
        <v>75359</v>
      </c>
      <c r="E183">
        <f>VLOOKUP($B$1,数据整理1!$D$4:$R$10,$E$2,0)*$B183</f>
        <v>20764</v>
      </c>
      <c r="F183">
        <f>VLOOKUP($B$1,数据整理1!$D$4:$R$10,$F$2,0)*$B183</f>
        <v>11277</v>
      </c>
      <c r="G183">
        <f>VLOOKUP($B$1,数据整理1!$D$4:$R$10,$G$2,0)*$B183</f>
        <v>7518</v>
      </c>
      <c r="H183">
        <f>VLOOKUP($B$1,数据整理1!$D$4:$R$10,$H$2,0)*$B183</f>
        <v>179</v>
      </c>
      <c r="I183">
        <f>VLOOKUP($B$1,数据整理1!$D$4:$R$10,$I$2,0)*$B183</f>
        <v>179</v>
      </c>
      <c r="J183">
        <f>VLOOKUP($B$1,数据整理1!$D$4:$R$10,$J$2,0)*$B183</f>
        <v>179</v>
      </c>
      <c r="K183">
        <f>VLOOKUP($B$1,数据整理1!$D$4:$R$10,$K$2,0)*$B183</f>
        <v>179</v>
      </c>
      <c r="L183">
        <f>VLOOKUP($B$1,数据整理1!$D$4:$R$10,$L$2,0)*$B183</f>
        <v>179</v>
      </c>
      <c r="M183">
        <f>VLOOKUP($B$1,数据整理1!$D$4:$R$10,$M$2,0)*$B183</f>
        <v>179</v>
      </c>
      <c r="N183">
        <f>VLOOKUP($B$1,数据整理1!$D$4:$R$10,$N$2,0)*$B183</f>
        <v>17900</v>
      </c>
      <c r="O183">
        <f>VLOOKUP($B$1,数据整理1!$D$4:$R$10,$O$2,0)*$B183</f>
        <v>0</v>
      </c>
      <c r="P183">
        <f>VLOOKUP($B$1,数据整理1!$D$4:$R$10,$P$2,0)*$B183</f>
        <v>846.67000000000007</v>
      </c>
      <c r="Q183">
        <f>VLOOKUP($B$1,数据整理1!$D$4:$R$10,$Q$2,0)*$B183</f>
        <v>846.67000000000007</v>
      </c>
      <c r="S183">
        <f>VLOOKUP($B$1,数据整理1!$D$12:$R$18,$D$2,0)*$B183</f>
        <v>67662</v>
      </c>
      <c r="T183">
        <f>VLOOKUP($B$1,数据整理1!$D$12:$R$18,$E$2,0)*$B183</f>
        <v>21659</v>
      </c>
      <c r="U183">
        <f>VLOOKUP($B$1,数据整理1!$D$12:$R$18,$F$2,0)*$B183</f>
        <v>8950</v>
      </c>
      <c r="V183">
        <f>VLOOKUP($B$1,数据整理1!$D$12:$R$18,$G$2,0)*$B183</f>
        <v>6086</v>
      </c>
      <c r="W183">
        <f>VLOOKUP($B$1,数据整理1!$D$12:$R$18,$H$2,0)*$B183</f>
        <v>179</v>
      </c>
      <c r="X183">
        <f>VLOOKUP($B$1,数据整理1!$D$12:$R$18,$I$2,0)*$B183</f>
        <v>179</v>
      </c>
      <c r="Y183">
        <f>VLOOKUP($B$1,数据整理1!$D$12:$R$18,$J$2,0)*$B183</f>
        <v>179</v>
      </c>
      <c r="Z183">
        <f>VLOOKUP($B$1,数据整理1!$D$12:$R$18,$K$2,0)*$B183</f>
        <v>179</v>
      </c>
      <c r="AA183">
        <f>VLOOKUP($B$1,数据整理1!$D$12:$R$18,$L$2,0)*$B183</f>
        <v>179</v>
      </c>
      <c r="AB183">
        <f>VLOOKUP($B$1,数据整理1!$D$12:$R$18,$M$2,0)*$B183</f>
        <v>179</v>
      </c>
      <c r="AC183">
        <f>VLOOKUP($B$1,数据整理1!$D$12:$R$18,$N$2,0)*$B183</f>
        <v>14320</v>
      </c>
      <c r="AD183">
        <f>VLOOKUP($B$1,数据整理1!$D$12:$R$18,$O$2,0)*$B183</f>
        <v>0</v>
      </c>
      <c r="AE183">
        <f>VLOOKUP($B$1,数据整理1!$D$12:$R$18,$P$2,0)*$B183</f>
        <v>846.67000000000007</v>
      </c>
      <c r="AF183">
        <f>VLOOKUP($B$1,数据整理1!$D$12:$R$18,$Q$2,0)*$B183</f>
        <v>846.67000000000007</v>
      </c>
      <c r="AH183">
        <f>VLOOKUP($B$1,数据整理1!$D$20:$R$26,$D$2,0)*$B183</f>
        <v>60215.6</v>
      </c>
      <c r="AI183">
        <f>VLOOKUP($B$1,数据整理1!$D$20:$R$26,$E$2,0)*$B183</f>
        <v>22956.75</v>
      </c>
      <c r="AJ183">
        <f>VLOOKUP($B$1,数据整理1!$D$20:$R$26,$F$2,0)*$B183</f>
        <v>5457.71</v>
      </c>
      <c r="AK183">
        <f>VLOOKUP($B$1,数据整理1!$D$20:$R$26,$G$2,0)*$B183</f>
        <v>8092.59</v>
      </c>
      <c r="AL183">
        <f>VLOOKUP($B$1,数据整理1!$D$20:$R$26,$H$2,0)*$B183</f>
        <v>179</v>
      </c>
      <c r="AM183">
        <f>VLOOKUP($B$1,数据整理1!$D$20:$R$26,$I$2,0)*$B183</f>
        <v>179</v>
      </c>
      <c r="AN183">
        <f>VLOOKUP($B$1,数据整理1!$D$20:$R$26,$J$2,0)*$B183</f>
        <v>179</v>
      </c>
      <c r="AO183">
        <f>VLOOKUP($B$1,数据整理1!$D$20:$R$26,$K$2,0)*$B183</f>
        <v>179</v>
      </c>
      <c r="AP183">
        <f>VLOOKUP($B$1,数据整理1!$D$20:$R$26,$L$2,0)*$B183</f>
        <v>179</v>
      </c>
      <c r="AQ183">
        <f>VLOOKUP($B$1,数据整理1!$D$20:$R$26,$M$2,0)*$B183</f>
        <v>179</v>
      </c>
      <c r="AR183">
        <f>VLOOKUP($B$1,数据整理1!$D$20:$R$26,$N$2,0)*$B183</f>
        <v>7160</v>
      </c>
      <c r="AS183">
        <f>VLOOKUP($B$1,数据整理1!$D$20:$R$26,$O$2,0)*$B183</f>
        <v>0</v>
      </c>
      <c r="AT183">
        <f>VLOOKUP($B$1,数据整理1!$D$20:$R$26,$P$2,0)*$B183</f>
        <v>846.67000000000007</v>
      </c>
      <c r="AU183">
        <f>VLOOKUP($B$1,数据整理1!$D$20:$R$26,$Q$2,0)*$B183</f>
        <v>846.67000000000007</v>
      </c>
    </row>
    <row r="184" spans="2:47" x14ac:dyDescent="0.2">
      <c r="B184">
        <v>180</v>
      </c>
      <c r="D184">
        <f>VLOOKUP($B$1,数据整理1!$D$4:$R$10,$D$2,0)*$B184</f>
        <v>75780</v>
      </c>
      <c r="E184">
        <f>VLOOKUP($B$1,数据整理1!$D$4:$R$10,$E$2,0)*$B184</f>
        <v>20880</v>
      </c>
      <c r="F184">
        <f>VLOOKUP($B$1,数据整理1!$D$4:$R$10,$F$2,0)*$B184</f>
        <v>11340</v>
      </c>
      <c r="G184">
        <f>VLOOKUP($B$1,数据整理1!$D$4:$R$10,$G$2,0)*$B184</f>
        <v>7560</v>
      </c>
      <c r="H184">
        <f>VLOOKUP($B$1,数据整理1!$D$4:$R$10,$H$2,0)*$B184</f>
        <v>180</v>
      </c>
      <c r="I184">
        <f>VLOOKUP($B$1,数据整理1!$D$4:$R$10,$I$2,0)*$B184</f>
        <v>180</v>
      </c>
      <c r="J184">
        <f>VLOOKUP($B$1,数据整理1!$D$4:$R$10,$J$2,0)*$B184</f>
        <v>180</v>
      </c>
      <c r="K184">
        <f>VLOOKUP($B$1,数据整理1!$D$4:$R$10,$K$2,0)*$B184</f>
        <v>180</v>
      </c>
      <c r="L184">
        <f>VLOOKUP($B$1,数据整理1!$D$4:$R$10,$L$2,0)*$B184</f>
        <v>180</v>
      </c>
      <c r="M184">
        <f>VLOOKUP($B$1,数据整理1!$D$4:$R$10,$M$2,0)*$B184</f>
        <v>180</v>
      </c>
      <c r="N184">
        <f>VLOOKUP($B$1,数据整理1!$D$4:$R$10,$N$2,0)*$B184</f>
        <v>18000</v>
      </c>
      <c r="O184">
        <f>VLOOKUP($B$1,数据整理1!$D$4:$R$10,$O$2,0)*$B184</f>
        <v>0</v>
      </c>
      <c r="P184">
        <f>VLOOKUP($B$1,数据整理1!$D$4:$R$10,$P$2,0)*$B184</f>
        <v>851.40000000000009</v>
      </c>
      <c r="Q184">
        <f>VLOOKUP($B$1,数据整理1!$D$4:$R$10,$Q$2,0)*$B184</f>
        <v>851.40000000000009</v>
      </c>
      <c r="S184">
        <f>VLOOKUP($B$1,数据整理1!$D$12:$R$18,$D$2,0)*$B184</f>
        <v>68040</v>
      </c>
      <c r="T184">
        <f>VLOOKUP($B$1,数据整理1!$D$12:$R$18,$E$2,0)*$B184</f>
        <v>21780</v>
      </c>
      <c r="U184">
        <f>VLOOKUP($B$1,数据整理1!$D$12:$R$18,$F$2,0)*$B184</f>
        <v>9000</v>
      </c>
      <c r="V184">
        <f>VLOOKUP($B$1,数据整理1!$D$12:$R$18,$G$2,0)*$B184</f>
        <v>6120</v>
      </c>
      <c r="W184">
        <f>VLOOKUP($B$1,数据整理1!$D$12:$R$18,$H$2,0)*$B184</f>
        <v>180</v>
      </c>
      <c r="X184">
        <f>VLOOKUP($B$1,数据整理1!$D$12:$R$18,$I$2,0)*$B184</f>
        <v>180</v>
      </c>
      <c r="Y184">
        <f>VLOOKUP($B$1,数据整理1!$D$12:$R$18,$J$2,0)*$B184</f>
        <v>180</v>
      </c>
      <c r="Z184">
        <f>VLOOKUP($B$1,数据整理1!$D$12:$R$18,$K$2,0)*$B184</f>
        <v>180</v>
      </c>
      <c r="AA184">
        <f>VLOOKUP($B$1,数据整理1!$D$12:$R$18,$L$2,0)*$B184</f>
        <v>180</v>
      </c>
      <c r="AB184">
        <f>VLOOKUP($B$1,数据整理1!$D$12:$R$18,$M$2,0)*$B184</f>
        <v>180</v>
      </c>
      <c r="AC184">
        <f>VLOOKUP($B$1,数据整理1!$D$12:$R$18,$N$2,0)*$B184</f>
        <v>14400</v>
      </c>
      <c r="AD184">
        <f>VLOOKUP($B$1,数据整理1!$D$12:$R$18,$O$2,0)*$B184</f>
        <v>0</v>
      </c>
      <c r="AE184">
        <f>VLOOKUP($B$1,数据整理1!$D$12:$R$18,$P$2,0)*$B184</f>
        <v>851.40000000000009</v>
      </c>
      <c r="AF184">
        <f>VLOOKUP($B$1,数据整理1!$D$12:$R$18,$Q$2,0)*$B184</f>
        <v>851.40000000000009</v>
      </c>
      <c r="AH184">
        <f>VLOOKUP($B$1,数据整理1!$D$20:$R$26,$D$2,0)*$B184</f>
        <v>60551.999999999993</v>
      </c>
      <c r="AI184">
        <f>VLOOKUP($B$1,数据整理1!$D$20:$R$26,$E$2,0)*$B184</f>
        <v>23085</v>
      </c>
      <c r="AJ184">
        <f>VLOOKUP($B$1,数据整理1!$D$20:$R$26,$F$2,0)*$B184</f>
        <v>5488.2</v>
      </c>
      <c r="AK184">
        <f>VLOOKUP($B$1,数据整理1!$D$20:$R$26,$G$2,0)*$B184</f>
        <v>8137.8</v>
      </c>
      <c r="AL184">
        <f>VLOOKUP($B$1,数据整理1!$D$20:$R$26,$H$2,0)*$B184</f>
        <v>180</v>
      </c>
      <c r="AM184">
        <f>VLOOKUP($B$1,数据整理1!$D$20:$R$26,$I$2,0)*$B184</f>
        <v>180</v>
      </c>
      <c r="AN184">
        <f>VLOOKUP($B$1,数据整理1!$D$20:$R$26,$J$2,0)*$B184</f>
        <v>180</v>
      </c>
      <c r="AO184">
        <f>VLOOKUP($B$1,数据整理1!$D$20:$R$26,$K$2,0)*$B184</f>
        <v>180</v>
      </c>
      <c r="AP184">
        <f>VLOOKUP($B$1,数据整理1!$D$20:$R$26,$L$2,0)*$B184</f>
        <v>180</v>
      </c>
      <c r="AQ184">
        <f>VLOOKUP($B$1,数据整理1!$D$20:$R$26,$M$2,0)*$B184</f>
        <v>180</v>
      </c>
      <c r="AR184">
        <f>VLOOKUP($B$1,数据整理1!$D$20:$R$26,$N$2,0)*$B184</f>
        <v>7200</v>
      </c>
      <c r="AS184">
        <f>VLOOKUP($B$1,数据整理1!$D$20:$R$26,$O$2,0)*$B184</f>
        <v>0</v>
      </c>
      <c r="AT184">
        <f>VLOOKUP($B$1,数据整理1!$D$20:$R$26,$P$2,0)*$B184</f>
        <v>851.40000000000009</v>
      </c>
      <c r="AU184">
        <f>VLOOKUP($B$1,数据整理1!$D$20:$R$26,$Q$2,0)*$B184</f>
        <v>851.40000000000009</v>
      </c>
    </row>
    <row r="185" spans="2:47" x14ac:dyDescent="0.2">
      <c r="B185">
        <v>181</v>
      </c>
      <c r="D185">
        <f>VLOOKUP($B$1,数据整理1!$D$4:$R$10,$D$2,0)*$B185</f>
        <v>76201</v>
      </c>
      <c r="E185">
        <f>VLOOKUP($B$1,数据整理1!$D$4:$R$10,$E$2,0)*$B185</f>
        <v>20996</v>
      </c>
      <c r="F185">
        <f>VLOOKUP($B$1,数据整理1!$D$4:$R$10,$F$2,0)*$B185</f>
        <v>11403</v>
      </c>
      <c r="G185">
        <f>VLOOKUP($B$1,数据整理1!$D$4:$R$10,$G$2,0)*$B185</f>
        <v>7602</v>
      </c>
      <c r="H185">
        <f>VLOOKUP($B$1,数据整理1!$D$4:$R$10,$H$2,0)*$B185</f>
        <v>181</v>
      </c>
      <c r="I185">
        <f>VLOOKUP($B$1,数据整理1!$D$4:$R$10,$I$2,0)*$B185</f>
        <v>181</v>
      </c>
      <c r="J185">
        <f>VLOOKUP($B$1,数据整理1!$D$4:$R$10,$J$2,0)*$B185</f>
        <v>181</v>
      </c>
      <c r="K185">
        <f>VLOOKUP($B$1,数据整理1!$D$4:$R$10,$K$2,0)*$B185</f>
        <v>181</v>
      </c>
      <c r="L185">
        <f>VLOOKUP($B$1,数据整理1!$D$4:$R$10,$L$2,0)*$B185</f>
        <v>181</v>
      </c>
      <c r="M185">
        <f>VLOOKUP($B$1,数据整理1!$D$4:$R$10,$M$2,0)*$B185</f>
        <v>181</v>
      </c>
      <c r="N185">
        <f>VLOOKUP($B$1,数据整理1!$D$4:$R$10,$N$2,0)*$B185</f>
        <v>18100</v>
      </c>
      <c r="O185">
        <f>VLOOKUP($B$1,数据整理1!$D$4:$R$10,$O$2,0)*$B185</f>
        <v>0</v>
      </c>
      <c r="P185">
        <f>VLOOKUP($B$1,数据整理1!$D$4:$R$10,$P$2,0)*$B185</f>
        <v>856.13000000000011</v>
      </c>
      <c r="Q185">
        <f>VLOOKUP($B$1,数据整理1!$D$4:$R$10,$Q$2,0)*$B185</f>
        <v>856.13000000000011</v>
      </c>
      <c r="S185">
        <f>VLOOKUP($B$1,数据整理1!$D$12:$R$18,$D$2,0)*$B185</f>
        <v>68418</v>
      </c>
      <c r="T185">
        <f>VLOOKUP($B$1,数据整理1!$D$12:$R$18,$E$2,0)*$B185</f>
        <v>21901</v>
      </c>
      <c r="U185">
        <f>VLOOKUP($B$1,数据整理1!$D$12:$R$18,$F$2,0)*$B185</f>
        <v>9050</v>
      </c>
      <c r="V185">
        <f>VLOOKUP($B$1,数据整理1!$D$12:$R$18,$G$2,0)*$B185</f>
        <v>6154</v>
      </c>
      <c r="W185">
        <f>VLOOKUP($B$1,数据整理1!$D$12:$R$18,$H$2,0)*$B185</f>
        <v>181</v>
      </c>
      <c r="X185">
        <f>VLOOKUP($B$1,数据整理1!$D$12:$R$18,$I$2,0)*$B185</f>
        <v>181</v>
      </c>
      <c r="Y185">
        <f>VLOOKUP($B$1,数据整理1!$D$12:$R$18,$J$2,0)*$B185</f>
        <v>181</v>
      </c>
      <c r="Z185">
        <f>VLOOKUP($B$1,数据整理1!$D$12:$R$18,$K$2,0)*$B185</f>
        <v>181</v>
      </c>
      <c r="AA185">
        <f>VLOOKUP($B$1,数据整理1!$D$12:$R$18,$L$2,0)*$B185</f>
        <v>181</v>
      </c>
      <c r="AB185">
        <f>VLOOKUP($B$1,数据整理1!$D$12:$R$18,$M$2,0)*$B185</f>
        <v>181</v>
      </c>
      <c r="AC185">
        <f>VLOOKUP($B$1,数据整理1!$D$12:$R$18,$N$2,0)*$B185</f>
        <v>14480</v>
      </c>
      <c r="AD185">
        <f>VLOOKUP($B$1,数据整理1!$D$12:$R$18,$O$2,0)*$B185</f>
        <v>0</v>
      </c>
      <c r="AE185">
        <f>VLOOKUP($B$1,数据整理1!$D$12:$R$18,$P$2,0)*$B185</f>
        <v>856.13000000000011</v>
      </c>
      <c r="AF185">
        <f>VLOOKUP($B$1,数据整理1!$D$12:$R$18,$Q$2,0)*$B185</f>
        <v>856.13000000000011</v>
      </c>
      <c r="AH185">
        <f>VLOOKUP($B$1,数据整理1!$D$20:$R$26,$D$2,0)*$B185</f>
        <v>60888.399999999994</v>
      </c>
      <c r="AI185">
        <f>VLOOKUP($B$1,数据整理1!$D$20:$R$26,$E$2,0)*$B185</f>
        <v>23213.25</v>
      </c>
      <c r="AJ185">
        <f>VLOOKUP($B$1,数据整理1!$D$20:$R$26,$F$2,0)*$B185</f>
        <v>5518.69</v>
      </c>
      <c r="AK185">
        <f>VLOOKUP($B$1,数据整理1!$D$20:$R$26,$G$2,0)*$B185</f>
        <v>8183.01</v>
      </c>
      <c r="AL185">
        <f>VLOOKUP($B$1,数据整理1!$D$20:$R$26,$H$2,0)*$B185</f>
        <v>181</v>
      </c>
      <c r="AM185">
        <f>VLOOKUP($B$1,数据整理1!$D$20:$R$26,$I$2,0)*$B185</f>
        <v>181</v>
      </c>
      <c r="AN185">
        <f>VLOOKUP($B$1,数据整理1!$D$20:$R$26,$J$2,0)*$B185</f>
        <v>181</v>
      </c>
      <c r="AO185">
        <f>VLOOKUP($B$1,数据整理1!$D$20:$R$26,$K$2,0)*$B185</f>
        <v>181</v>
      </c>
      <c r="AP185">
        <f>VLOOKUP($B$1,数据整理1!$D$20:$R$26,$L$2,0)*$B185</f>
        <v>181</v>
      </c>
      <c r="AQ185">
        <f>VLOOKUP($B$1,数据整理1!$D$20:$R$26,$M$2,0)*$B185</f>
        <v>181</v>
      </c>
      <c r="AR185">
        <f>VLOOKUP($B$1,数据整理1!$D$20:$R$26,$N$2,0)*$B185</f>
        <v>7240</v>
      </c>
      <c r="AS185">
        <f>VLOOKUP($B$1,数据整理1!$D$20:$R$26,$O$2,0)*$B185</f>
        <v>0</v>
      </c>
      <c r="AT185">
        <f>VLOOKUP($B$1,数据整理1!$D$20:$R$26,$P$2,0)*$B185</f>
        <v>856.13000000000011</v>
      </c>
      <c r="AU185">
        <f>VLOOKUP($B$1,数据整理1!$D$20:$R$26,$Q$2,0)*$B185</f>
        <v>856.13000000000011</v>
      </c>
    </row>
    <row r="186" spans="2:47" x14ac:dyDescent="0.2">
      <c r="B186">
        <v>182</v>
      </c>
      <c r="D186">
        <f>VLOOKUP($B$1,数据整理1!$D$4:$R$10,$D$2,0)*$B186</f>
        <v>76622</v>
      </c>
      <c r="E186">
        <f>VLOOKUP($B$1,数据整理1!$D$4:$R$10,$E$2,0)*$B186</f>
        <v>21112</v>
      </c>
      <c r="F186">
        <f>VLOOKUP($B$1,数据整理1!$D$4:$R$10,$F$2,0)*$B186</f>
        <v>11466</v>
      </c>
      <c r="G186">
        <f>VLOOKUP($B$1,数据整理1!$D$4:$R$10,$G$2,0)*$B186</f>
        <v>7644</v>
      </c>
      <c r="H186">
        <f>VLOOKUP($B$1,数据整理1!$D$4:$R$10,$H$2,0)*$B186</f>
        <v>182</v>
      </c>
      <c r="I186">
        <f>VLOOKUP($B$1,数据整理1!$D$4:$R$10,$I$2,0)*$B186</f>
        <v>182</v>
      </c>
      <c r="J186">
        <f>VLOOKUP($B$1,数据整理1!$D$4:$R$10,$J$2,0)*$B186</f>
        <v>182</v>
      </c>
      <c r="K186">
        <f>VLOOKUP($B$1,数据整理1!$D$4:$R$10,$K$2,0)*$B186</f>
        <v>182</v>
      </c>
      <c r="L186">
        <f>VLOOKUP($B$1,数据整理1!$D$4:$R$10,$L$2,0)*$B186</f>
        <v>182</v>
      </c>
      <c r="M186">
        <f>VLOOKUP($B$1,数据整理1!$D$4:$R$10,$M$2,0)*$B186</f>
        <v>182</v>
      </c>
      <c r="N186">
        <f>VLOOKUP($B$1,数据整理1!$D$4:$R$10,$N$2,0)*$B186</f>
        <v>18200</v>
      </c>
      <c r="O186">
        <f>VLOOKUP($B$1,数据整理1!$D$4:$R$10,$O$2,0)*$B186</f>
        <v>0</v>
      </c>
      <c r="P186">
        <f>VLOOKUP($B$1,数据整理1!$D$4:$R$10,$P$2,0)*$B186</f>
        <v>860.86000000000013</v>
      </c>
      <c r="Q186">
        <f>VLOOKUP($B$1,数据整理1!$D$4:$R$10,$Q$2,0)*$B186</f>
        <v>860.86000000000013</v>
      </c>
      <c r="S186">
        <f>VLOOKUP($B$1,数据整理1!$D$12:$R$18,$D$2,0)*$B186</f>
        <v>68796</v>
      </c>
      <c r="T186">
        <f>VLOOKUP($B$1,数据整理1!$D$12:$R$18,$E$2,0)*$B186</f>
        <v>22022</v>
      </c>
      <c r="U186">
        <f>VLOOKUP($B$1,数据整理1!$D$12:$R$18,$F$2,0)*$B186</f>
        <v>9100</v>
      </c>
      <c r="V186">
        <f>VLOOKUP($B$1,数据整理1!$D$12:$R$18,$G$2,0)*$B186</f>
        <v>6188</v>
      </c>
      <c r="W186">
        <f>VLOOKUP($B$1,数据整理1!$D$12:$R$18,$H$2,0)*$B186</f>
        <v>182</v>
      </c>
      <c r="X186">
        <f>VLOOKUP($B$1,数据整理1!$D$12:$R$18,$I$2,0)*$B186</f>
        <v>182</v>
      </c>
      <c r="Y186">
        <f>VLOOKUP($B$1,数据整理1!$D$12:$R$18,$J$2,0)*$B186</f>
        <v>182</v>
      </c>
      <c r="Z186">
        <f>VLOOKUP($B$1,数据整理1!$D$12:$R$18,$K$2,0)*$B186</f>
        <v>182</v>
      </c>
      <c r="AA186">
        <f>VLOOKUP($B$1,数据整理1!$D$12:$R$18,$L$2,0)*$B186</f>
        <v>182</v>
      </c>
      <c r="AB186">
        <f>VLOOKUP($B$1,数据整理1!$D$12:$R$18,$M$2,0)*$B186</f>
        <v>182</v>
      </c>
      <c r="AC186">
        <f>VLOOKUP($B$1,数据整理1!$D$12:$R$18,$N$2,0)*$B186</f>
        <v>14560</v>
      </c>
      <c r="AD186">
        <f>VLOOKUP($B$1,数据整理1!$D$12:$R$18,$O$2,0)*$B186</f>
        <v>0</v>
      </c>
      <c r="AE186">
        <f>VLOOKUP($B$1,数据整理1!$D$12:$R$18,$P$2,0)*$B186</f>
        <v>860.86000000000013</v>
      </c>
      <c r="AF186">
        <f>VLOOKUP($B$1,数据整理1!$D$12:$R$18,$Q$2,0)*$B186</f>
        <v>860.86000000000013</v>
      </c>
      <c r="AH186">
        <f>VLOOKUP($B$1,数据整理1!$D$20:$R$26,$D$2,0)*$B186</f>
        <v>61224.799999999996</v>
      </c>
      <c r="AI186">
        <f>VLOOKUP($B$1,数据整理1!$D$20:$R$26,$E$2,0)*$B186</f>
        <v>23341.5</v>
      </c>
      <c r="AJ186">
        <f>VLOOKUP($B$1,数据整理1!$D$20:$R$26,$F$2,0)*$B186</f>
        <v>5549.1799999999994</v>
      </c>
      <c r="AK186">
        <f>VLOOKUP($B$1,数据整理1!$D$20:$R$26,$G$2,0)*$B186</f>
        <v>8228.2199999999993</v>
      </c>
      <c r="AL186">
        <f>VLOOKUP($B$1,数据整理1!$D$20:$R$26,$H$2,0)*$B186</f>
        <v>182</v>
      </c>
      <c r="AM186">
        <f>VLOOKUP($B$1,数据整理1!$D$20:$R$26,$I$2,0)*$B186</f>
        <v>182</v>
      </c>
      <c r="AN186">
        <f>VLOOKUP($B$1,数据整理1!$D$20:$R$26,$J$2,0)*$B186</f>
        <v>182</v>
      </c>
      <c r="AO186">
        <f>VLOOKUP($B$1,数据整理1!$D$20:$R$26,$K$2,0)*$B186</f>
        <v>182</v>
      </c>
      <c r="AP186">
        <f>VLOOKUP($B$1,数据整理1!$D$20:$R$26,$L$2,0)*$B186</f>
        <v>182</v>
      </c>
      <c r="AQ186">
        <f>VLOOKUP($B$1,数据整理1!$D$20:$R$26,$M$2,0)*$B186</f>
        <v>182</v>
      </c>
      <c r="AR186">
        <f>VLOOKUP($B$1,数据整理1!$D$20:$R$26,$N$2,0)*$B186</f>
        <v>7280</v>
      </c>
      <c r="AS186">
        <f>VLOOKUP($B$1,数据整理1!$D$20:$R$26,$O$2,0)*$B186</f>
        <v>0</v>
      </c>
      <c r="AT186">
        <f>VLOOKUP($B$1,数据整理1!$D$20:$R$26,$P$2,0)*$B186</f>
        <v>860.86000000000013</v>
      </c>
      <c r="AU186">
        <f>VLOOKUP($B$1,数据整理1!$D$20:$R$26,$Q$2,0)*$B186</f>
        <v>860.86000000000013</v>
      </c>
    </row>
    <row r="187" spans="2:47" x14ac:dyDescent="0.2">
      <c r="B187">
        <v>183</v>
      </c>
      <c r="D187">
        <f>VLOOKUP($B$1,数据整理1!$D$4:$R$10,$D$2,0)*$B187</f>
        <v>77043</v>
      </c>
      <c r="E187">
        <f>VLOOKUP($B$1,数据整理1!$D$4:$R$10,$E$2,0)*$B187</f>
        <v>21228</v>
      </c>
      <c r="F187">
        <f>VLOOKUP($B$1,数据整理1!$D$4:$R$10,$F$2,0)*$B187</f>
        <v>11529</v>
      </c>
      <c r="G187">
        <f>VLOOKUP($B$1,数据整理1!$D$4:$R$10,$G$2,0)*$B187</f>
        <v>7686</v>
      </c>
      <c r="H187">
        <f>VLOOKUP($B$1,数据整理1!$D$4:$R$10,$H$2,0)*$B187</f>
        <v>183</v>
      </c>
      <c r="I187">
        <f>VLOOKUP($B$1,数据整理1!$D$4:$R$10,$I$2,0)*$B187</f>
        <v>183</v>
      </c>
      <c r="J187">
        <f>VLOOKUP($B$1,数据整理1!$D$4:$R$10,$J$2,0)*$B187</f>
        <v>183</v>
      </c>
      <c r="K187">
        <f>VLOOKUP($B$1,数据整理1!$D$4:$R$10,$K$2,0)*$B187</f>
        <v>183</v>
      </c>
      <c r="L187">
        <f>VLOOKUP($B$1,数据整理1!$D$4:$R$10,$L$2,0)*$B187</f>
        <v>183</v>
      </c>
      <c r="M187">
        <f>VLOOKUP($B$1,数据整理1!$D$4:$R$10,$M$2,0)*$B187</f>
        <v>183</v>
      </c>
      <c r="N187">
        <f>VLOOKUP($B$1,数据整理1!$D$4:$R$10,$N$2,0)*$B187</f>
        <v>18300</v>
      </c>
      <c r="O187">
        <f>VLOOKUP($B$1,数据整理1!$D$4:$R$10,$O$2,0)*$B187</f>
        <v>0</v>
      </c>
      <c r="P187">
        <f>VLOOKUP($B$1,数据整理1!$D$4:$R$10,$P$2,0)*$B187</f>
        <v>865.59</v>
      </c>
      <c r="Q187">
        <f>VLOOKUP($B$1,数据整理1!$D$4:$R$10,$Q$2,0)*$B187</f>
        <v>865.59</v>
      </c>
      <c r="S187">
        <f>VLOOKUP($B$1,数据整理1!$D$12:$R$18,$D$2,0)*$B187</f>
        <v>69174</v>
      </c>
      <c r="T187">
        <f>VLOOKUP($B$1,数据整理1!$D$12:$R$18,$E$2,0)*$B187</f>
        <v>22143</v>
      </c>
      <c r="U187">
        <f>VLOOKUP($B$1,数据整理1!$D$12:$R$18,$F$2,0)*$B187</f>
        <v>9150</v>
      </c>
      <c r="V187">
        <f>VLOOKUP($B$1,数据整理1!$D$12:$R$18,$G$2,0)*$B187</f>
        <v>6222</v>
      </c>
      <c r="W187">
        <f>VLOOKUP($B$1,数据整理1!$D$12:$R$18,$H$2,0)*$B187</f>
        <v>183</v>
      </c>
      <c r="X187">
        <f>VLOOKUP($B$1,数据整理1!$D$12:$R$18,$I$2,0)*$B187</f>
        <v>183</v>
      </c>
      <c r="Y187">
        <f>VLOOKUP($B$1,数据整理1!$D$12:$R$18,$J$2,0)*$B187</f>
        <v>183</v>
      </c>
      <c r="Z187">
        <f>VLOOKUP($B$1,数据整理1!$D$12:$R$18,$K$2,0)*$B187</f>
        <v>183</v>
      </c>
      <c r="AA187">
        <f>VLOOKUP($B$1,数据整理1!$D$12:$R$18,$L$2,0)*$B187</f>
        <v>183</v>
      </c>
      <c r="AB187">
        <f>VLOOKUP($B$1,数据整理1!$D$12:$R$18,$M$2,0)*$B187</f>
        <v>183</v>
      </c>
      <c r="AC187">
        <f>VLOOKUP($B$1,数据整理1!$D$12:$R$18,$N$2,0)*$B187</f>
        <v>14640</v>
      </c>
      <c r="AD187">
        <f>VLOOKUP($B$1,数据整理1!$D$12:$R$18,$O$2,0)*$B187</f>
        <v>0</v>
      </c>
      <c r="AE187">
        <f>VLOOKUP($B$1,数据整理1!$D$12:$R$18,$P$2,0)*$B187</f>
        <v>865.59</v>
      </c>
      <c r="AF187">
        <f>VLOOKUP($B$1,数据整理1!$D$12:$R$18,$Q$2,0)*$B187</f>
        <v>865.59</v>
      </c>
      <c r="AH187">
        <f>VLOOKUP($B$1,数据整理1!$D$20:$R$26,$D$2,0)*$B187</f>
        <v>61561.2</v>
      </c>
      <c r="AI187">
        <f>VLOOKUP($B$1,数据整理1!$D$20:$R$26,$E$2,0)*$B187</f>
        <v>23469.75</v>
      </c>
      <c r="AJ187">
        <f>VLOOKUP($B$1,数据整理1!$D$20:$R$26,$F$2,0)*$B187</f>
        <v>5579.67</v>
      </c>
      <c r="AK187">
        <f>VLOOKUP($B$1,数据整理1!$D$20:$R$26,$G$2,0)*$B187</f>
        <v>8273.43</v>
      </c>
      <c r="AL187">
        <f>VLOOKUP($B$1,数据整理1!$D$20:$R$26,$H$2,0)*$B187</f>
        <v>183</v>
      </c>
      <c r="AM187">
        <f>VLOOKUP($B$1,数据整理1!$D$20:$R$26,$I$2,0)*$B187</f>
        <v>183</v>
      </c>
      <c r="AN187">
        <f>VLOOKUP($B$1,数据整理1!$D$20:$R$26,$J$2,0)*$B187</f>
        <v>183</v>
      </c>
      <c r="AO187">
        <f>VLOOKUP($B$1,数据整理1!$D$20:$R$26,$K$2,0)*$B187</f>
        <v>183</v>
      </c>
      <c r="AP187">
        <f>VLOOKUP($B$1,数据整理1!$D$20:$R$26,$L$2,0)*$B187</f>
        <v>183</v>
      </c>
      <c r="AQ187">
        <f>VLOOKUP($B$1,数据整理1!$D$20:$R$26,$M$2,0)*$B187</f>
        <v>183</v>
      </c>
      <c r="AR187">
        <f>VLOOKUP($B$1,数据整理1!$D$20:$R$26,$N$2,0)*$B187</f>
        <v>7320</v>
      </c>
      <c r="AS187">
        <f>VLOOKUP($B$1,数据整理1!$D$20:$R$26,$O$2,0)*$B187</f>
        <v>0</v>
      </c>
      <c r="AT187">
        <f>VLOOKUP($B$1,数据整理1!$D$20:$R$26,$P$2,0)*$B187</f>
        <v>865.59</v>
      </c>
      <c r="AU187">
        <f>VLOOKUP($B$1,数据整理1!$D$20:$R$26,$Q$2,0)*$B187</f>
        <v>865.59</v>
      </c>
    </row>
    <row r="188" spans="2:47" x14ac:dyDescent="0.2">
      <c r="B188">
        <v>184</v>
      </c>
      <c r="D188">
        <f>VLOOKUP($B$1,数据整理1!$D$4:$R$10,$D$2,0)*$B188</f>
        <v>77464</v>
      </c>
      <c r="E188">
        <f>VLOOKUP($B$1,数据整理1!$D$4:$R$10,$E$2,0)*$B188</f>
        <v>21344</v>
      </c>
      <c r="F188">
        <f>VLOOKUP($B$1,数据整理1!$D$4:$R$10,$F$2,0)*$B188</f>
        <v>11592</v>
      </c>
      <c r="G188">
        <f>VLOOKUP($B$1,数据整理1!$D$4:$R$10,$G$2,0)*$B188</f>
        <v>7728</v>
      </c>
      <c r="H188">
        <f>VLOOKUP($B$1,数据整理1!$D$4:$R$10,$H$2,0)*$B188</f>
        <v>184</v>
      </c>
      <c r="I188">
        <f>VLOOKUP($B$1,数据整理1!$D$4:$R$10,$I$2,0)*$B188</f>
        <v>184</v>
      </c>
      <c r="J188">
        <f>VLOOKUP($B$1,数据整理1!$D$4:$R$10,$J$2,0)*$B188</f>
        <v>184</v>
      </c>
      <c r="K188">
        <f>VLOOKUP($B$1,数据整理1!$D$4:$R$10,$K$2,0)*$B188</f>
        <v>184</v>
      </c>
      <c r="L188">
        <f>VLOOKUP($B$1,数据整理1!$D$4:$R$10,$L$2,0)*$B188</f>
        <v>184</v>
      </c>
      <c r="M188">
        <f>VLOOKUP($B$1,数据整理1!$D$4:$R$10,$M$2,0)*$B188</f>
        <v>184</v>
      </c>
      <c r="N188">
        <f>VLOOKUP($B$1,数据整理1!$D$4:$R$10,$N$2,0)*$B188</f>
        <v>18400</v>
      </c>
      <c r="O188">
        <f>VLOOKUP($B$1,数据整理1!$D$4:$R$10,$O$2,0)*$B188</f>
        <v>0</v>
      </c>
      <c r="P188">
        <f>VLOOKUP($B$1,数据整理1!$D$4:$R$10,$P$2,0)*$B188</f>
        <v>870.32</v>
      </c>
      <c r="Q188">
        <f>VLOOKUP($B$1,数据整理1!$D$4:$R$10,$Q$2,0)*$B188</f>
        <v>870.32</v>
      </c>
      <c r="S188">
        <f>VLOOKUP($B$1,数据整理1!$D$12:$R$18,$D$2,0)*$B188</f>
        <v>69552</v>
      </c>
      <c r="T188">
        <f>VLOOKUP($B$1,数据整理1!$D$12:$R$18,$E$2,0)*$B188</f>
        <v>22264</v>
      </c>
      <c r="U188">
        <f>VLOOKUP($B$1,数据整理1!$D$12:$R$18,$F$2,0)*$B188</f>
        <v>9200</v>
      </c>
      <c r="V188">
        <f>VLOOKUP($B$1,数据整理1!$D$12:$R$18,$G$2,0)*$B188</f>
        <v>6256</v>
      </c>
      <c r="W188">
        <f>VLOOKUP($B$1,数据整理1!$D$12:$R$18,$H$2,0)*$B188</f>
        <v>184</v>
      </c>
      <c r="X188">
        <f>VLOOKUP($B$1,数据整理1!$D$12:$R$18,$I$2,0)*$B188</f>
        <v>184</v>
      </c>
      <c r="Y188">
        <f>VLOOKUP($B$1,数据整理1!$D$12:$R$18,$J$2,0)*$B188</f>
        <v>184</v>
      </c>
      <c r="Z188">
        <f>VLOOKUP($B$1,数据整理1!$D$12:$R$18,$K$2,0)*$B188</f>
        <v>184</v>
      </c>
      <c r="AA188">
        <f>VLOOKUP($B$1,数据整理1!$D$12:$R$18,$L$2,0)*$B188</f>
        <v>184</v>
      </c>
      <c r="AB188">
        <f>VLOOKUP($B$1,数据整理1!$D$12:$R$18,$M$2,0)*$B188</f>
        <v>184</v>
      </c>
      <c r="AC188">
        <f>VLOOKUP($B$1,数据整理1!$D$12:$R$18,$N$2,0)*$B188</f>
        <v>14720</v>
      </c>
      <c r="AD188">
        <f>VLOOKUP($B$1,数据整理1!$D$12:$R$18,$O$2,0)*$B188</f>
        <v>0</v>
      </c>
      <c r="AE188">
        <f>VLOOKUP($B$1,数据整理1!$D$12:$R$18,$P$2,0)*$B188</f>
        <v>870.32</v>
      </c>
      <c r="AF188">
        <f>VLOOKUP($B$1,数据整理1!$D$12:$R$18,$Q$2,0)*$B188</f>
        <v>870.32</v>
      </c>
      <c r="AH188">
        <f>VLOOKUP($B$1,数据整理1!$D$20:$R$26,$D$2,0)*$B188</f>
        <v>61897.599999999999</v>
      </c>
      <c r="AI188">
        <f>VLOOKUP($B$1,数据整理1!$D$20:$R$26,$E$2,0)*$B188</f>
        <v>23598</v>
      </c>
      <c r="AJ188">
        <f>VLOOKUP($B$1,数据整理1!$D$20:$R$26,$F$2,0)*$B188</f>
        <v>5610.16</v>
      </c>
      <c r="AK188">
        <f>VLOOKUP($B$1,数据整理1!$D$20:$R$26,$G$2,0)*$B188</f>
        <v>8318.64</v>
      </c>
      <c r="AL188">
        <f>VLOOKUP($B$1,数据整理1!$D$20:$R$26,$H$2,0)*$B188</f>
        <v>184</v>
      </c>
      <c r="AM188">
        <f>VLOOKUP($B$1,数据整理1!$D$20:$R$26,$I$2,0)*$B188</f>
        <v>184</v>
      </c>
      <c r="AN188">
        <f>VLOOKUP($B$1,数据整理1!$D$20:$R$26,$J$2,0)*$B188</f>
        <v>184</v>
      </c>
      <c r="AO188">
        <f>VLOOKUP($B$1,数据整理1!$D$20:$R$26,$K$2,0)*$B188</f>
        <v>184</v>
      </c>
      <c r="AP188">
        <f>VLOOKUP($B$1,数据整理1!$D$20:$R$26,$L$2,0)*$B188</f>
        <v>184</v>
      </c>
      <c r="AQ188">
        <f>VLOOKUP($B$1,数据整理1!$D$20:$R$26,$M$2,0)*$B188</f>
        <v>184</v>
      </c>
      <c r="AR188">
        <f>VLOOKUP($B$1,数据整理1!$D$20:$R$26,$N$2,0)*$B188</f>
        <v>7360</v>
      </c>
      <c r="AS188">
        <f>VLOOKUP($B$1,数据整理1!$D$20:$R$26,$O$2,0)*$B188</f>
        <v>0</v>
      </c>
      <c r="AT188">
        <f>VLOOKUP($B$1,数据整理1!$D$20:$R$26,$P$2,0)*$B188</f>
        <v>870.32</v>
      </c>
      <c r="AU188">
        <f>VLOOKUP($B$1,数据整理1!$D$20:$R$26,$Q$2,0)*$B188</f>
        <v>870.32</v>
      </c>
    </row>
    <row r="189" spans="2:47" x14ac:dyDescent="0.2">
      <c r="B189">
        <v>185</v>
      </c>
      <c r="D189">
        <f>VLOOKUP($B$1,数据整理1!$D$4:$R$10,$D$2,0)*$B189</f>
        <v>77885</v>
      </c>
      <c r="E189">
        <f>VLOOKUP($B$1,数据整理1!$D$4:$R$10,$E$2,0)*$B189</f>
        <v>21460</v>
      </c>
      <c r="F189">
        <f>VLOOKUP($B$1,数据整理1!$D$4:$R$10,$F$2,0)*$B189</f>
        <v>11655</v>
      </c>
      <c r="G189">
        <f>VLOOKUP($B$1,数据整理1!$D$4:$R$10,$G$2,0)*$B189</f>
        <v>7770</v>
      </c>
      <c r="H189">
        <f>VLOOKUP($B$1,数据整理1!$D$4:$R$10,$H$2,0)*$B189</f>
        <v>185</v>
      </c>
      <c r="I189">
        <f>VLOOKUP($B$1,数据整理1!$D$4:$R$10,$I$2,0)*$B189</f>
        <v>185</v>
      </c>
      <c r="J189">
        <f>VLOOKUP($B$1,数据整理1!$D$4:$R$10,$J$2,0)*$B189</f>
        <v>185</v>
      </c>
      <c r="K189">
        <f>VLOOKUP($B$1,数据整理1!$D$4:$R$10,$K$2,0)*$B189</f>
        <v>185</v>
      </c>
      <c r="L189">
        <f>VLOOKUP($B$1,数据整理1!$D$4:$R$10,$L$2,0)*$B189</f>
        <v>185</v>
      </c>
      <c r="M189">
        <f>VLOOKUP($B$1,数据整理1!$D$4:$R$10,$M$2,0)*$B189</f>
        <v>185</v>
      </c>
      <c r="N189">
        <f>VLOOKUP($B$1,数据整理1!$D$4:$R$10,$N$2,0)*$B189</f>
        <v>18500</v>
      </c>
      <c r="O189">
        <f>VLOOKUP($B$1,数据整理1!$D$4:$R$10,$O$2,0)*$B189</f>
        <v>0</v>
      </c>
      <c r="P189">
        <f>VLOOKUP($B$1,数据整理1!$D$4:$R$10,$P$2,0)*$B189</f>
        <v>875.05000000000007</v>
      </c>
      <c r="Q189">
        <f>VLOOKUP($B$1,数据整理1!$D$4:$R$10,$Q$2,0)*$B189</f>
        <v>875.05000000000007</v>
      </c>
      <c r="S189">
        <f>VLOOKUP($B$1,数据整理1!$D$12:$R$18,$D$2,0)*$B189</f>
        <v>69930</v>
      </c>
      <c r="T189">
        <f>VLOOKUP($B$1,数据整理1!$D$12:$R$18,$E$2,0)*$B189</f>
        <v>22385</v>
      </c>
      <c r="U189">
        <f>VLOOKUP($B$1,数据整理1!$D$12:$R$18,$F$2,0)*$B189</f>
        <v>9250</v>
      </c>
      <c r="V189">
        <f>VLOOKUP($B$1,数据整理1!$D$12:$R$18,$G$2,0)*$B189</f>
        <v>6290</v>
      </c>
      <c r="W189">
        <f>VLOOKUP($B$1,数据整理1!$D$12:$R$18,$H$2,0)*$B189</f>
        <v>185</v>
      </c>
      <c r="X189">
        <f>VLOOKUP($B$1,数据整理1!$D$12:$R$18,$I$2,0)*$B189</f>
        <v>185</v>
      </c>
      <c r="Y189">
        <f>VLOOKUP($B$1,数据整理1!$D$12:$R$18,$J$2,0)*$B189</f>
        <v>185</v>
      </c>
      <c r="Z189">
        <f>VLOOKUP($B$1,数据整理1!$D$12:$R$18,$K$2,0)*$B189</f>
        <v>185</v>
      </c>
      <c r="AA189">
        <f>VLOOKUP($B$1,数据整理1!$D$12:$R$18,$L$2,0)*$B189</f>
        <v>185</v>
      </c>
      <c r="AB189">
        <f>VLOOKUP($B$1,数据整理1!$D$12:$R$18,$M$2,0)*$B189</f>
        <v>185</v>
      </c>
      <c r="AC189">
        <f>VLOOKUP($B$1,数据整理1!$D$12:$R$18,$N$2,0)*$B189</f>
        <v>14800</v>
      </c>
      <c r="AD189">
        <f>VLOOKUP($B$1,数据整理1!$D$12:$R$18,$O$2,0)*$B189</f>
        <v>0</v>
      </c>
      <c r="AE189">
        <f>VLOOKUP($B$1,数据整理1!$D$12:$R$18,$P$2,0)*$B189</f>
        <v>875.05000000000007</v>
      </c>
      <c r="AF189">
        <f>VLOOKUP($B$1,数据整理1!$D$12:$R$18,$Q$2,0)*$B189</f>
        <v>875.05000000000007</v>
      </c>
      <c r="AH189">
        <f>VLOOKUP($B$1,数据整理1!$D$20:$R$26,$D$2,0)*$B189</f>
        <v>62233.999999999993</v>
      </c>
      <c r="AI189">
        <f>VLOOKUP($B$1,数据整理1!$D$20:$R$26,$E$2,0)*$B189</f>
        <v>23726.25</v>
      </c>
      <c r="AJ189">
        <f>VLOOKUP($B$1,数据整理1!$D$20:$R$26,$F$2,0)*$B189</f>
        <v>5640.65</v>
      </c>
      <c r="AK189">
        <f>VLOOKUP($B$1,数据整理1!$D$20:$R$26,$G$2,0)*$B189</f>
        <v>8363.85</v>
      </c>
      <c r="AL189">
        <f>VLOOKUP($B$1,数据整理1!$D$20:$R$26,$H$2,0)*$B189</f>
        <v>185</v>
      </c>
      <c r="AM189">
        <f>VLOOKUP($B$1,数据整理1!$D$20:$R$26,$I$2,0)*$B189</f>
        <v>185</v>
      </c>
      <c r="AN189">
        <f>VLOOKUP($B$1,数据整理1!$D$20:$R$26,$J$2,0)*$B189</f>
        <v>185</v>
      </c>
      <c r="AO189">
        <f>VLOOKUP($B$1,数据整理1!$D$20:$R$26,$K$2,0)*$B189</f>
        <v>185</v>
      </c>
      <c r="AP189">
        <f>VLOOKUP($B$1,数据整理1!$D$20:$R$26,$L$2,0)*$B189</f>
        <v>185</v>
      </c>
      <c r="AQ189">
        <f>VLOOKUP($B$1,数据整理1!$D$20:$R$26,$M$2,0)*$B189</f>
        <v>185</v>
      </c>
      <c r="AR189">
        <f>VLOOKUP($B$1,数据整理1!$D$20:$R$26,$N$2,0)*$B189</f>
        <v>7400</v>
      </c>
      <c r="AS189">
        <f>VLOOKUP($B$1,数据整理1!$D$20:$R$26,$O$2,0)*$B189</f>
        <v>0</v>
      </c>
      <c r="AT189">
        <f>VLOOKUP($B$1,数据整理1!$D$20:$R$26,$P$2,0)*$B189</f>
        <v>875.05000000000007</v>
      </c>
      <c r="AU189">
        <f>VLOOKUP($B$1,数据整理1!$D$20:$R$26,$Q$2,0)*$B189</f>
        <v>875.05000000000007</v>
      </c>
    </row>
    <row r="190" spans="2:47" x14ac:dyDescent="0.2">
      <c r="B190">
        <v>186</v>
      </c>
      <c r="D190">
        <f>VLOOKUP($B$1,数据整理1!$D$4:$R$10,$D$2,0)*$B190</f>
        <v>78306</v>
      </c>
      <c r="E190">
        <f>VLOOKUP($B$1,数据整理1!$D$4:$R$10,$E$2,0)*$B190</f>
        <v>21576</v>
      </c>
      <c r="F190">
        <f>VLOOKUP($B$1,数据整理1!$D$4:$R$10,$F$2,0)*$B190</f>
        <v>11718</v>
      </c>
      <c r="G190">
        <f>VLOOKUP($B$1,数据整理1!$D$4:$R$10,$G$2,0)*$B190</f>
        <v>7812</v>
      </c>
      <c r="H190">
        <f>VLOOKUP($B$1,数据整理1!$D$4:$R$10,$H$2,0)*$B190</f>
        <v>186</v>
      </c>
      <c r="I190">
        <f>VLOOKUP($B$1,数据整理1!$D$4:$R$10,$I$2,0)*$B190</f>
        <v>186</v>
      </c>
      <c r="J190">
        <f>VLOOKUP($B$1,数据整理1!$D$4:$R$10,$J$2,0)*$B190</f>
        <v>186</v>
      </c>
      <c r="K190">
        <f>VLOOKUP($B$1,数据整理1!$D$4:$R$10,$K$2,0)*$B190</f>
        <v>186</v>
      </c>
      <c r="L190">
        <f>VLOOKUP($B$1,数据整理1!$D$4:$R$10,$L$2,0)*$B190</f>
        <v>186</v>
      </c>
      <c r="M190">
        <f>VLOOKUP($B$1,数据整理1!$D$4:$R$10,$M$2,0)*$B190</f>
        <v>186</v>
      </c>
      <c r="N190">
        <f>VLOOKUP($B$1,数据整理1!$D$4:$R$10,$N$2,0)*$B190</f>
        <v>18600</v>
      </c>
      <c r="O190">
        <f>VLOOKUP($B$1,数据整理1!$D$4:$R$10,$O$2,0)*$B190</f>
        <v>0</v>
      </c>
      <c r="P190">
        <f>VLOOKUP($B$1,数据整理1!$D$4:$R$10,$P$2,0)*$B190</f>
        <v>879.78000000000009</v>
      </c>
      <c r="Q190">
        <f>VLOOKUP($B$1,数据整理1!$D$4:$R$10,$Q$2,0)*$B190</f>
        <v>879.78000000000009</v>
      </c>
      <c r="S190">
        <f>VLOOKUP($B$1,数据整理1!$D$12:$R$18,$D$2,0)*$B190</f>
        <v>70308</v>
      </c>
      <c r="T190">
        <f>VLOOKUP($B$1,数据整理1!$D$12:$R$18,$E$2,0)*$B190</f>
        <v>22506</v>
      </c>
      <c r="U190">
        <f>VLOOKUP($B$1,数据整理1!$D$12:$R$18,$F$2,0)*$B190</f>
        <v>9300</v>
      </c>
      <c r="V190">
        <f>VLOOKUP($B$1,数据整理1!$D$12:$R$18,$G$2,0)*$B190</f>
        <v>6324</v>
      </c>
      <c r="W190">
        <f>VLOOKUP($B$1,数据整理1!$D$12:$R$18,$H$2,0)*$B190</f>
        <v>186</v>
      </c>
      <c r="X190">
        <f>VLOOKUP($B$1,数据整理1!$D$12:$R$18,$I$2,0)*$B190</f>
        <v>186</v>
      </c>
      <c r="Y190">
        <f>VLOOKUP($B$1,数据整理1!$D$12:$R$18,$J$2,0)*$B190</f>
        <v>186</v>
      </c>
      <c r="Z190">
        <f>VLOOKUP($B$1,数据整理1!$D$12:$R$18,$K$2,0)*$B190</f>
        <v>186</v>
      </c>
      <c r="AA190">
        <f>VLOOKUP($B$1,数据整理1!$D$12:$R$18,$L$2,0)*$B190</f>
        <v>186</v>
      </c>
      <c r="AB190">
        <f>VLOOKUP($B$1,数据整理1!$D$12:$R$18,$M$2,0)*$B190</f>
        <v>186</v>
      </c>
      <c r="AC190">
        <f>VLOOKUP($B$1,数据整理1!$D$12:$R$18,$N$2,0)*$B190</f>
        <v>14880</v>
      </c>
      <c r="AD190">
        <f>VLOOKUP($B$1,数据整理1!$D$12:$R$18,$O$2,0)*$B190</f>
        <v>0</v>
      </c>
      <c r="AE190">
        <f>VLOOKUP($B$1,数据整理1!$D$12:$R$18,$P$2,0)*$B190</f>
        <v>879.78000000000009</v>
      </c>
      <c r="AF190">
        <f>VLOOKUP($B$1,数据整理1!$D$12:$R$18,$Q$2,0)*$B190</f>
        <v>879.78000000000009</v>
      </c>
      <c r="AH190">
        <f>VLOOKUP($B$1,数据整理1!$D$20:$R$26,$D$2,0)*$B190</f>
        <v>62570.399999999994</v>
      </c>
      <c r="AI190">
        <f>VLOOKUP($B$1,数据整理1!$D$20:$R$26,$E$2,0)*$B190</f>
        <v>23854.5</v>
      </c>
      <c r="AJ190">
        <f>VLOOKUP($B$1,数据整理1!$D$20:$R$26,$F$2,0)*$B190</f>
        <v>5671.1399999999994</v>
      </c>
      <c r="AK190">
        <f>VLOOKUP($B$1,数据整理1!$D$20:$R$26,$G$2,0)*$B190</f>
        <v>8409.06</v>
      </c>
      <c r="AL190">
        <f>VLOOKUP($B$1,数据整理1!$D$20:$R$26,$H$2,0)*$B190</f>
        <v>186</v>
      </c>
      <c r="AM190">
        <f>VLOOKUP($B$1,数据整理1!$D$20:$R$26,$I$2,0)*$B190</f>
        <v>186</v>
      </c>
      <c r="AN190">
        <f>VLOOKUP($B$1,数据整理1!$D$20:$R$26,$J$2,0)*$B190</f>
        <v>186</v>
      </c>
      <c r="AO190">
        <f>VLOOKUP($B$1,数据整理1!$D$20:$R$26,$K$2,0)*$B190</f>
        <v>186</v>
      </c>
      <c r="AP190">
        <f>VLOOKUP($B$1,数据整理1!$D$20:$R$26,$L$2,0)*$B190</f>
        <v>186</v>
      </c>
      <c r="AQ190">
        <f>VLOOKUP($B$1,数据整理1!$D$20:$R$26,$M$2,0)*$B190</f>
        <v>186</v>
      </c>
      <c r="AR190">
        <f>VLOOKUP($B$1,数据整理1!$D$20:$R$26,$N$2,0)*$B190</f>
        <v>7440</v>
      </c>
      <c r="AS190">
        <f>VLOOKUP($B$1,数据整理1!$D$20:$R$26,$O$2,0)*$B190</f>
        <v>0</v>
      </c>
      <c r="AT190">
        <f>VLOOKUP($B$1,数据整理1!$D$20:$R$26,$P$2,0)*$B190</f>
        <v>879.78000000000009</v>
      </c>
      <c r="AU190">
        <f>VLOOKUP($B$1,数据整理1!$D$20:$R$26,$Q$2,0)*$B190</f>
        <v>879.78000000000009</v>
      </c>
    </row>
    <row r="191" spans="2:47" x14ac:dyDescent="0.2">
      <c r="B191">
        <v>187</v>
      </c>
      <c r="D191">
        <f>VLOOKUP($B$1,数据整理1!$D$4:$R$10,$D$2,0)*$B191</f>
        <v>78727</v>
      </c>
      <c r="E191">
        <f>VLOOKUP($B$1,数据整理1!$D$4:$R$10,$E$2,0)*$B191</f>
        <v>21692</v>
      </c>
      <c r="F191">
        <f>VLOOKUP($B$1,数据整理1!$D$4:$R$10,$F$2,0)*$B191</f>
        <v>11781</v>
      </c>
      <c r="G191">
        <f>VLOOKUP($B$1,数据整理1!$D$4:$R$10,$G$2,0)*$B191</f>
        <v>7854</v>
      </c>
      <c r="H191">
        <f>VLOOKUP($B$1,数据整理1!$D$4:$R$10,$H$2,0)*$B191</f>
        <v>187</v>
      </c>
      <c r="I191">
        <f>VLOOKUP($B$1,数据整理1!$D$4:$R$10,$I$2,0)*$B191</f>
        <v>187</v>
      </c>
      <c r="J191">
        <f>VLOOKUP($B$1,数据整理1!$D$4:$R$10,$J$2,0)*$B191</f>
        <v>187</v>
      </c>
      <c r="K191">
        <f>VLOOKUP($B$1,数据整理1!$D$4:$R$10,$K$2,0)*$B191</f>
        <v>187</v>
      </c>
      <c r="L191">
        <f>VLOOKUP($B$1,数据整理1!$D$4:$R$10,$L$2,0)*$B191</f>
        <v>187</v>
      </c>
      <c r="M191">
        <f>VLOOKUP($B$1,数据整理1!$D$4:$R$10,$M$2,0)*$B191</f>
        <v>187</v>
      </c>
      <c r="N191">
        <f>VLOOKUP($B$1,数据整理1!$D$4:$R$10,$N$2,0)*$B191</f>
        <v>18700</v>
      </c>
      <c r="O191">
        <f>VLOOKUP($B$1,数据整理1!$D$4:$R$10,$O$2,0)*$B191</f>
        <v>0</v>
      </c>
      <c r="P191">
        <f>VLOOKUP($B$1,数据整理1!$D$4:$R$10,$P$2,0)*$B191</f>
        <v>884.5100000000001</v>
      </c>
      <c r="Q191">
        <f>VLOOKUP($B$1,数据整理1!$D$4:$R$10,$Q$2,0)*$B191</f>
        <v>884.5100000000001</v>
      </c>
      <c r="S191">
        <f>VLOOKUP($B$1,数据整理1!$D$12:$R$18,$D$2,0)*$B191</f>
        <v>70686</v>
      </c>
      <c r="T191">
        <f>VLOOKUP($B$1,数据整理1!$D$12:$R$18,$E$2,0)*$B191</f>
        <v>22627</v>
      </c>
      <c r="U191">
        <f>VLOOKUP($B$1,数据整理1!$D$12:$R$18,$F$2,0)*$B191</f>
        <v>9350</v>
      </c>
      <c r="V191">
        <f>VLOOKUP($B$1,数据整理1!$D$12:$R$18,$G$2,0)*$B191</f>
        <v>6358</v>
      </c>
      <c r="W191">
        <f>VLOOKUP($B$1,数据整理1!$D$12:$R$18,$H$2,0)*$B191</f>
        <v>187</v>
      </c>
      <c r="X191">
        <f>VLOOKUP($B$1,数据整理1!$D$12:$R$18,$I$2,0)*$B191</f>
        <v>187</v>
      </c>
      <c r="Y191">
        <f>VLOOKUP($B$1,数据整理1!$D$12:$R$18,$J$2,0)*$B191</f>
        <v>187</v>
      </c>
      <c r="Z191">
        <f>VLOOKUP($B$1,数据整理1!$D$12:$R$18,$K$2,0)*$B191</f>
        <v>187</v>
      </c>
      <c r="AA191">
        <f>VLOOKUP($B$1,数据整理1!$D$12:$R$18,$L$2,0)*$B191</f>
        <v>187</v>
      </c>
      <c r="AB191">
        <f>VLOOKUP($B$1,数据整理1!$D$12:$R$18,$M$2,0)*$B191</f>
        <v>187</v>
      </c>
      <c r="AC191">
        <f>VLOOKUP($B$1,数据整理1!$D$12:$R$18,$N$2,0)*$B191</f>
        <v>14960</v>
      </c>
      <c r="AD191">
        <f>VLOOKUP($B$1,数据整理1!$D$12:$R$18,$O$2,0)*$B191</f>
        <v>0</v>
      </c>
      <c r="AE191">
        <f>VLOOKUP($B$1,数据整理1!$D$12:$R$18,$P$2,0)*$B191</f>
        <v>884.5100000000001</v>
      </c>
      <c r="AF191">
        <f>VLOOKUP($B$1,数据整理1!$D$12:$R$18,$Q$2,0)*$B191</f>
        <v>884.5100000000001</v>
      </c>
      <c r="AH191">
        <f>VLOOKUP($B$1,数据整理1!$D$20:$R$26,$D$2,0)*$B191</f>
        <v>62906.799999999996</v>
      </c>
      <c r="AI191">
        <f>VLOOKUP($B$1,数据整理1!$D$20:$R$26,$E$2,0)*$B191</f>
        <v>23982.75</v>
      </c>
      <c r="AJ191">
        <f>VLOOKUP($B$1,数据整理1!$D$20:$R$26,$F$2,0)*$B191</f>
        <v>5701.63</v>
      </c>
      <c r="AK191">
        <f>VLOOKUP($B$1,数据整理1!$D$20:$R$26,$G$2,0)*$B191</f>
        <v>8454.27</v>
      </c>
      <c r="AL191">
        <f>VLOOKUP($B$1,数据整理1!$D$20:$R$26,$H$2,0)*$B191</f>
        <v>187</v>
      </c>
      <c r="AM191">
        <f>VLOOKUP($B$1,数据整理1!$D$20:$R$26,$I$2,0)*$B191</f>
        <v>187</v>
      </c>
      <c r="AN191">
        <f>VLOOKUP($B$1,数据整理1!$D$20:$R$26,$J$2,0)*$B191</f>
        <v>187</v>
      </c>
      <c r="AO191">
        <f>VLOOKUP($B$1,数据整理1!$D$20:$R$26,$K$2,0)*$B191</f>
        <v>187</v>
      </c>
      <c r="AP191">
        <f>VLOOKUP($B$1,数据整理1!$D$20:$R$26,$L$2,0)*$B191</f>
        <v>187</v>
      </c>
      <c r="AQ191">
        <f>VLOOKUP($B$1,数据整理1!$D$20:$R$26,$M$2,0)*$B191</f>
        <v>187</v>
      </c>
      <c r="AR191">
        <f>VLOOKUP($B$1,数据整理1!$D$20:$R$26,$N$2,0)*$B191</f>
        <v>7480</v>
      </c>
      <c r="AS191">
        <f>VLOOKUP($B$1,数据整理1!$D$20:$R$26,$O$2,0)*$B191</f>
        <v>0</v>
      </c>
      <c r="AT191">
        <f>VLOOKUP($B$1,数据整理1!$D$20:$R$26,$P$2,0)*$B191</f>
        <v>884.5100000000001</v>
      </c>
      <c r="AU191">
        <f>VLOOKUP($B$1,数据整理1!$D$20:$R$26,$Q$2,0)*$B191</f>
        <v>884.5100000000001</v>
      </c>
    </row>
    <row r="192" spans="2:47" x14ac:dyDescent="0.2">
      <c r="B192">
        <v>188</v>
      </c>
      <c r="D192">
        <f>VLOOKUP($B$1,数据整理1!$D$4:$R$10,$D$2,0)*$B192</f>
        <v>79148</v>
      </c>
      <c r="E192">
        <f>VLOOKUP($B$1,数据整理1!$D$4:$R$10,$E$2,0)*$B192</f>
        <v>21808</v>
      </c>
      <c r="F192">
        <f>VLOOKUP($B$1,数据整理1!$D$4:$R$10,$F$2,0)*$B192</f>
        <v>11844</v>
      </c>
      <c r="G192">
        <f>VLOOKUP($B$1,数据整理1!$D$4:$R$10,$G$2,0)*$B192</f>
        <v>7896</v>
      </c>
      <c r="H192">
        <f>VLOOKUP($B$1,数据整理1!$D$4:$R$10,$H$2,0)*$B192</f>
        <v>188</v>
      </c>
      <c r="I192">
        <f>VLOOKUP($B$1,数据整理1!$D$4:$R$10,$I$2,0)*$B192</f>
        <v>188</v>
      </c>
      <c r="J192">
        <f>VLOOKUP($B$1,数据整理1!$D$4:$R$10,$J$2,0)*$B192</f>
        <v>188</v>
      </c>
      <c r="K192">
        <f>VLOOKUP($B$1,数据整理1!$D$4:$R$10,$K$2,0)*$B192</f>
        <v>188</v>
      </c>
      <c r="L192">
        <f>VLOOKUP($B$1,数据整理1!$D$4:$R$10,$L$2,0)*$B192</f>
        <v>188</v>
      </c>
      <c r="M192">
        <f>VLOOKUP($B$1,数据整理1!$D$4:$R$10,$M$2,0)*$B192</f>
        <v>188</v>
      </c>
      <c r="N192">
        <f>VLOOKUP($B$1,数据整理1!$D$4:$R$10,$N$2,0)*$B192</f>
        <v>18800</v>
      </c>
      <c r="O192">
        <f>VLOOKUP($B$1,数据整理1!$D$4:$R$10,$O$2,0)*$B192</f>
        <v>0</v>
      </c>
      <c r="P192">
        <f>VLOOKUP($B$1,数据整理1!$D$4:$R$10,$P$2,0)*$B192</f>
        <v>889.24000000000012</v>
      </c>
      <c r="Q192">
        <f>VLOOKUP($B$1,数据整理1!$D$4:$R$10,$Q$2,0)*$B192</f>
        <v>889.24000000000012</v>
      </c>
      <c r="S192">
        <f>VLOOKUP($B$1,数据整理1!$D$12:$R$18,$D$2,0)*$B192</f>
        <v>71064</v>
      </c>
      <c r="T192">
        <f>VLOOKUP($B$1,数据整理1!$D$12:$R$18,$E$2,0)*$B192</f>
        <v>22748</v>
      </c>
      <c r="U192">
        <f>VLOOKUP($B$1,数据整理1!$D$12:$R$18,$F$2,0)*$B192</f>
        <v>9400</v>
      </c>
      <c r="V192">
        <f>VLOOKUP($B$1,数据整理1!$D$12:$R$18,$G$2,0)*$B192</f>
        <v>6392</v>
      </c>
      <c r="W192">
        <f>VLOOKUP($B$1,数据整理1!$D$12:$R$18,$H$2,0)*$B192</f>
        <v>188</v>
      </c>
      <c r="X192">
        <f>VLOOKUP($B$1,数据整理1!$D$12:$R$18,$I$2,0)*$B192</f>
        <v>188</v>
      </c>
      <c r="Y192">
        <f>VLOOKUP($B$1,数据整理1!$D$12:$R$18,$J$2,0)*$B192</f>
        <v>188</v>
      </c>
      <c r="Z192">
        <f>VLOOKUP($B$1,数据整理1!$D$12:$R$18,$K$2,0)*$B192</f>
        <v>188</v>
      </c>
      <c r="AA192">
        <f>VLOOKUP($B$1,数据整理1!$D$12:$R$18,$L$2,0)*$B192</f>
        <v>188</v>
      </c>
      <c r="AB192">
        <f>VLOOKUP($B$1,数据整理1!$D$12:$R$18,$M$2,0)*$B192</f>
        <v>188</v>
      </c>
      <c r="AC192">
        <f>VLOOKUP($B$1,数据整理1!$D$12:$R$18,$N$2,0)*$B192</f>
        <v>15040</v>
      </c>
      <c r="AD192">
        <f>VLOOKUP($B$1,数据整理1!$D$12:$R$18,$O$2,0)*$B192</f>
        <v>0</v>
      </c>
      <c r="AE192">
        <f>VLOOKUP($B$1,数据整理1!$D$12:$R$18,$P$2,0)*$B192</f>
        <v>889.24000000000012</v>
      </c>
      <c r="AF192">
        <f>VLOOKUP($B$1,数据整理1!$D$12:$R$18,$Q$2,0)*$B192</f>
        <v>889.24000000000012</v>
      </c>
      <c r="AH192">
        <f>VLOOKUP($B$1,数据整理1!$D$20:$R$26,$D$2,0)*$B192</f>
        <v>63243.199999999997</v>
      </c>
      <c r="AI192">
        <f>VLOOKUP($B$1,数据整理1!$D$20:$R$26,$E$2,0)*$B192</f>
        <v>24111</v>
      </c>
      <c r="AJ192">
        <f>VLOOKUP($B$1,数据整理1!$D$20:$R$26,$F$2,0)*$B192</f>
        <v>5732.12</v>
      </c>
      <c r="AK192">
        <f>VLOOKUP($B$1,数据整理1!$D$20:$R$26,$G$2,0)*$B192</f>
        <v>8499.48</v>
      </c>
      <c r="AL192">
        <f>VLOOKUP($B$1,数据整理1!$D$20:$R$26,$H$2,0)*$B192</f>
        <v>188</v>
      </c>
      <c r="AM192">
        <f>VLOOKUP($B$1,数据整理1!$D$20:$R$26,$I$2,0)*$B192</f>
        <v>188</v>
      </c>
      <c r="AN192">
        <f>VLOOKUP($B$1,数据整理1!$D$20:$R$26,$J$2,0)*$B192</f>
        <v>188</v>
      </c>
      <c r="AO192">
        <f>VLOOKUP($B$1,数据整理1!$D$20:$R$26,$K$2,0)*$B192</f>
        <v>188</v>
      </c>
      <c r="AP192">
        <f>VLOOKUP($B$1,数据整理1!$D$20:$R$26,$L$2,0)*$B192</f>
        <v>188</v>
      </c>
      <c r="AQ192">
        <f>VLOOKUP($B$1,数据整理1!$D$20:$R$26,$M$2,0)*$B192</f>
        <v>188</v>
      </c>
      <c r="AR192">
        <f>VLOOKUP($B$1,数据整理1!$D$20:$R$26,$N$2,0)*$B192</f>
        <v>7520</v>
      </c>
      <c r="AS192">
        <f>VLOOKUP($B$1,数据整理1!$D$20:$R$26,$O$2,0)*$B192</f>
        <v>0</v>
      </c>
      <c r="AT192">
        <f>VLOOKUP($B$1,数据整理1!$D$20:$R$26,$P$2,0)*$B192</f>
        <v>889.24000000000012</v>
      </c>
      <c r="AU192">
        <f>VLOOKUP($B$1,数据整理1!$D$20:$R$26,$Q$2,0)*$B192</f>
        <v>889.24000000000012</v>
      </c>
    </row>
    <row r="193" spans="2:47" x14ac:dyDescent="0.2">
      <c r="B193">
        <v>189</v>
      </c>
      <c r="D193">
        <f>VLOOKUP($B$1,数据整理1!$D$4:$R$10,$D$2,0)*$B193</f>
        <v>79569</v>
      </c>
      <c r="E193">
        <f>VLOOKUP($B$1,数据整理1!$D$4:$R$10,$E$2,0)*$B193</f>
        <v>21924</v>
      </c>
      <c r="F193">
        <f>VLOOKUP($B$1,数据整理1!$D$4:$R$10,$F$2,0)*$B193</f>
        <v>11907</v>
      </c>
      <c r="G193">
        <f>VLOOKUP($B$1,数据整理1!$D$4:$R$10,$G$2,0)*$B193</f>
        <v>7938</v>
      </c>
      <c r="H193">
        <f>VLOOKUP($B$1,数据整理1!$D$4:$R$10,$H$2,0)*$B193</f>
        <v>189</v>
      </c>
      <c r="I193">
        <f>VLOOKUP($B$1,数据整理1!$D$4:$R$10,$I$2,0)*$B193</f>
        <v>189</v>
      </c>
      <c r="J193">
        <f>VLOOKUP($B$1,数据整理1!$D$4:$R$10,$J$2,0)*$B193</f>
        <v>189</v>
      </c>
      <c r="K193">
        <f>VLOOKUP($B$1,数据整理1!$D$4:$R$10,$K$2,0)*$B193</f>
        <v>189</v>
      </c>
      <c r="L193">
        <f>VLOOKUP($B$1,数据整理1!$D$4:$R$10,$L$2,0)*$B193</f>
        <v>189</v>
      </c>
      <c r="M193">
        <f>VLOOKUP($B$1,数据整理1!$D$4:$R$10,$M$2,0)*$B193</f>
        <v>189</v>
      </c>
      <c r="N193">
        <f>VLOOKUP($B$1,数据整理1!$D$4:$R$10,$N$2,0)*$B193</f>
        <v>18900</v>
      </c>
      <c r="O193">
        <f>VLOOKUP($B$1,数据整理1!$D$4:$R$10,$O$2,0)*$B193</f>
        <v>0</v>
      </c>
      <c r="P193">
        <f>VLOOKUP($B$1,数据整理1!$D$4:$R$10,$P$2,0)*$B193</f>
        <v>893.97</v>
      </c>
      <c r="Q193">
        <f>VLOOKUP($B$1,数据整理1!$D$4:$R$10,$Q$2,0)*$B193</f>
        <v>893.97</v>
      </c>
      <c r="S193">
        <f>VLOOKUP($B$1,数据整理1!$D$12:$R$18,$D$2,0)*$B193</f>
        <v>71442</v>
      </c>
      <c r="T193">
        <f>VLOOKUP($B$1,数据整理1!$D$12:$R$18,$E$2,0)*$B193</f>
        <v>22869</v>
      </c>
      <c r="U193">
        <f>VLOOKUP($B$1,数据整理1!$D$12:$R$18,$F$2,0)*$B193</f>
        <v>9450</v>
      </c>
      <c r="V193">
        <f>VLOOKUP($B$1,数据整理1!$D$12:$R$18,$G$2,0)*$B193</f>
        <v>6426</v>
      </c>
      <c r="W193">
        <f>VLOOKUP($B$1,数据整理1!$D$12:$R$18,$H$2,0)*$B193</f>
        <v>189</v>
      </c>
      <c r="X193">
        <f>VLOOKUP($B$1,数据整理1!$D$12:$R$18,$I$2,0)*$B193</f>
        <v>189</v>
      </c>
      <c r="Y193">
        <f>VLOOKUP($B$1,数据整理1!$D$12:$R$18,$J$2,0)*$B193</f>
        <v>189</v>
      </c>
      <c r="Z193">
        <f>VLOOKUP($B$1,数据整理1!$D$12:$R$18,$K$2,0)*$B193</f>
        <v>189</v>
      </c>
      <c r="AA193">
        <f>VLOOKUP($B$1,数据整理1!$D$12:$R$18,$L$2,0)*$B193</f>
        <v>189</v>
      </c>
      <c r="AB193">
        <f>VLOOKUP($B$1,数据整理1!$D$12:$R$18,$M$2,0)*$B193</f>
        <v>189</v>
      </c>
      <c r="AC193">
        <f>VLOOKUP($B$1,数据整理1!$D$12:$R$18,$N$2,0)*$B193</f>
        <v>15120</v>
      </c>
      <c r="AD193">
        <f>VLOOKUP($B$1,数据整理1!$D$12:$R$18,$O$2,0)*$B193</f>
        <v>0</v>
      </c>
      <c r="AE193">
        <f>VLOOKUP($B$1,数据整理1!$D$12:$R$18,$P$2,0)*$B193</f>
        <v>893.97</v>
      </c>
      <c r="AF193">
        <f>VLOOKUP($B$1,数据整理1!$D$12:$R$18,$Q$2,0)*$B193</f>
        <v>893.97</v>
      </c>
      <c r="AH193">
        <f>VLOOKUP($B$1,数据整理1!$D$20:$R$26,$D$2,0)*$B193</f>
        <v>63579.6</v>
      </c>
      <c r="AI193">
        <f>VLOOKUP($B$1,数据整理1!$D$20:$R$26,$E$2,0)*$B193</f>
        <v>24239.25</v>
      </c>
      <c r="AJ193">
        <f>VLOOKUP($B$1,数据整理1!$D$20:$R$26,$F$2,0)*$B193</f>
        <v>5762.61</v>
      </c>
      <c r="AK193">
        <f>VLOOKUP($B$1,数据整理1!$D$20:$R$26,$G$2,0)*$B193</f>
        <v>8544.69</v>
      </c>
      <c r="AL193">
        <f>VLOOKUP($B$1,数据整理1!$D$20:$R$26,$H$2,0)*$B193</f>
        <v>189</v>
      </c>
      <c r="AM193">
        <f>VLOOKUP($B$1,数据整理1!$D$20:$R$26,$I$2,0)*$B193</f>
        <v>189</v>
      </c>
      <c r="AN193">
        <f>VLOOKUP($B$1,数据整理1!$D$20:$R$26,$J$2,0)*$B193</f>
        <v>189</v>
      </c>
      <c r="AO193">
        <f>VLOOKUP($B$1,数据整理1!$D$20:$R$26,$K$2,0)*$B193</f>
        <v>189</v>
      </c>
      <c r="AP193">
        <f>VLOOKUP($B$1,数据整理1!$D$20:$R$26,$L$2,0)*$B193</f>
        <v>189</v>
      </c>
      <c r="AQ193">
        <f>VLOOKUP($B$1,数据整理1!$D$20:$R$26,$M$2,0)*$B193</f>
        <v>189</v>
      </c>
      <c r="AR193">
        <f>VLOOKUP($B$1,数据整理1!$D$20:$R$26,$N$2,0)*$B193</f>
        <v>7560</v>
      </c>
      <c r="AS193">
        <f>VLOOKUP($B$1,数据整理1!$D$20:$R$26,$O$2,0)*$B193</f>
        <v>0</v>
      </c>
      <c r="AT193">
        <f>VLOOKUP($B$1,数据整理1!$D$20:$R$26,$P$2,0)*$B193</f>
        <v>893.97</v>
      </c>
      <c r="AU193">
        <f>VLOOKUP($B$1,数据整理1!$D$20:$R$26,$Q$2,0)*$B193</f>
        <v>893.97</v>
      </c>
    </row>
    <row r="194" spans="2:47" x14ac:dyDescent="0.2">
      <c r="B194">
        <v>190</v>
      </c>
      <c r="D194">
        <f>VLOOKUP($B$1,数据整理1!$D$4:$R$10,$D$2,0)*$B194</f>
        <v>79990</v>
      </c>
      <c r="E194">
        <f>VLOOKUP($B$1,数据整理1!$D$4:$R$10,$E$2,0)*$B194</f>
        <v>22040</v>
      </c>
      <c r="F194">
        <f>VLOOKUP($B$1,数据整理1!$D$4:$R$10,$F$2,0)*$B194</f>
        <v>11970</v>
      </c>
      <c r="G194">
        <f>VLOOKUP($B$1,数据整理1!$D$4:$R$10,$G$2,0)*$B194</f>
        <v>7980</v>
      </c>
      <c r="H194">
        <f>VLOOKUP($B$1,数据整理1!$D$4:$R$10,$H$2,0)*$B194</f>
        <v>190</v>
      </c>
      <c r="I194">
        <f>VLOOKUP($B$1,数据整理1!$D$4:$R$10,$I$2,0)*$B194</f>
        <v>190</v>
      </c>
      <c r="J194">
        <f>VLOOKUP($B$1,数据整理1!$D$4:$R$10,$J$2,0)*$B194</f>
        <v>190</v>
      </c>
      <c r="K194">
        <f>VLOOKUP($B$1,数据整理1!$D$4:$R$10,$K$2,0)*$B194</f>
        <v>190</v>
      </c>
      <c r="L194">
        <f>VLOOKUP($B$1,数据整理1!$D$4:$R$10,$L$2,0)*$B194</f>
        <v>190</v>
      </c>
      <c r="M194">
        <f>VLOOKUP($B$1,数据整理1!$D$4:$R$10,$M$2,0)*$B194</f>
        <v>190</v>
      </c>
      <c r="N194">
        <f>VLOOKUP($B$1,数据整理1!$D$4:$R$10,$N$2,0)*$B194</f>
        <v>19000</v>
      </c>
      <c r="O194">
        <f>VLOOKUP($B$1,数据整理1!$D$4:$R$10,$O$2,0)*$B194</f>
        <v>0</v>
      </c>
      <c r="P194">
        <f>VLOOKUP($B$1,数据整理1!$D$4:$R$10,$P$2,0)*$B194</f>
        <v>898.7</v>
      </c>
      <c r="Q194">
        <f>VLOOKUP($B$1,数据整理1!$D$4:$R$10,$Q$2,0)*$B194</f>
        <v>898.7</v>
      </c>
      <c r="S194">
        <f>VLOOKUP($B$1,数据整理1!$D$12:$R$18,$D$2,0)*$B194</f>
        <v>71820</v>
      </c>
      <c r="T194">
        <f>VLOOKUP($B$1,数据整理1!$D$12:$R$18,$E$2,0)*$B194</f>
        <v>22990</v>
      </c>
      <c r="U194">
        <f>VLOOKUP($B$1,数据整理1!$D$12:$R$18,$F$2,0)*$B194</f>
        <v>9500</v>
      </c>
      <c r="V194">
        <f>VLOOKUP($B$1,数据整理1!$D$12:$R$18,$G$2,0)*$B194</f>
        <v>6460</v>
      </c>
      <c r="W194">
        <f>VLOOKUP($B$1,数据整理1!$D$12:$R$18,$H$2,0)*$B194</f>
        <v>190</v>
      </c>
      <c r="X194">
        <f>VLOOKUP($B$1,数据整理1!$D$12:$R$18,$I$2,0)*$B194</f>
        <v>190</v>
      </c>
      <c r="Y194">
        <f>VLOOKUP($B$1,数据整理1!$D$12:$R$18,$J$2,0)*$B194</f>
        <v>190</v>
      </c>
      <c r="Z194">
        <f>VLOOKUP($B$1,数据整理1!$D$12:$R$18,$K$2,0)*$B194</f>
        <v>190</v>
      </c>
      <c r="AA194">
        <f>VLOOKUP($B$1,数据整理1!$D$12:$R$18,$L$2,0)*$B194</f>
        <v>190</v>
      </c>
      <c r="AB194">
        <f>VLOOKUP($B$1,数据整理1!$D$12:$R$18,$M$2,0)*$B194</f>
        <v>190</v>
      </c>
      <c r="AC194">
        <f>VLOOKUP($B$1,数据整理1!$D$12:$R$18,$N$2,0)*$B194</f>
        <v>15200</v>
      </c>
      <c r="AD194">
        <f>VLOOKUP($B$1,数据整理1!$D$12:$R$18,$O$2,0)*$B194</f>
        <v>0</v>
      </c>
      <c r="AE194">
        <f>VLOOKUP($B$1,数据整理1!$D$12:$R$18,$P$2,0)*$B194</f>
        <v>898.7</v>
      </c>
      <c r="AF194">
        <f>VLOOKUP($B$1,数据整理1!$D$12:$R$18,$Q$2,0)*$B194</f>
        <v>898.7</v>
      </c>
      <c r="AH194">
        <f>VLOOKUP($B$1,数据整理1!$D$20:$R$26,$D$2,0)*$B194</f>
        <v>63915.999999999993</v>
      </c>
      <c r="AI194">
        <f>VLOOKUP($B$1,数据整理1!$D$20:$R$26,$E$2,0)*$B194</f>
        <v>24367.5</v>
      </c>
      <c r="AJ194">
        <f>VLOOKUP($B$1,数据整理1!$D$20:$R$26,$F$2,0)*$B194</f>
        <v>5793.0999999999995</v>
      </c>
      <c r="AK194">
        <f>VLOOKUP($B$1,数据整理1!$D$20:$R$26,$G$2,0)*$B194</f>
        <v>8589.9</v>
      </c>
      <c r="AL194">
        <f>VLOOKUP($B$1,数据整理1!$D$20:$R$26,$H$2,0)*$B194</f>
        <v>190</v>
      </c>
      <c r="AM194">
        <f>VLOOKUP($B$1,数据整理1!$D$20:$R$26,$I$2,0)*$B194</f>
        <v>190</v>
      </c>
      <c r="AN194">
        <f>VLOOKUP($B$1,数据整理1!$D$20:$R$26,$J$2,0)*$B194</f>
        <v>190</v>
      </c>
      <c r="AO194">
        <f>VLOOKUP($B$1,数据整理1!$D$20:$R$26,$K$2,0)*$B194</f>
        <v>190</v>
      </c>
      <c r="AP194">
        <f>VLOOKUP($B$1,数据整理1!$D$20:$R$26,$L$2,0)*$B194</f>
        <v>190</v>
      </c>
      <c r="AQ194">
        <f>VLOOKUP($B$1,数据整理1!$D$20:$R$26,$M$2,0)*$B194</f>
        <v>190</v>
      </c>
      <c r="AR194">
        <f>VLOOKUP($B$1,数据整理1!$D$20:$R$26,$N$2,0)*$B194</f>
        <v>7600</v>
      </c>
      <c r="AS194">
        <f>VLOOKUP($B$1,数据整理1!$D$20:$R$26,$O$2,0)*$B194</f>
        <v>0</v>
      </c>
      <c r="AT194">
        <f>VLOOKUP($B$1,数据整理1!$D$20:$R$26,$P$2,0)*$B194</f>
        <v>898.7</v>
      </c>
      <c r="AU194">
        <f>VLOOKUP($B$1,数据整理1!$D$20:$R$26,$Q$2,0)*$B194</f>
        <v>898.7</v>
      </c>
    </row>
    <row r="195" spans="2:47" x14ac:dyDescent="0.2">
      <c r="B195">
        <v>191</v>
      </c>
      <c r="D195">
        <f>VLOOKUP($B$1,数据整理1!$D$4:$R$10,$D$2,0)*$B195</f>
        <v>80411</v>
      </c>
      <c r="E195">
        <f>VLOOKUP($B$1,数据整理1!$D$4:$R$10,$E$2,0)*$B195</f>
        <v>22156</v>
      </c>
      <c r="F195">
        <f>VLOOKUP($B$1,数据整理1!$D$4:$R$10,$F$2,0)*$B195</f>
        <v>12033</v>
      </c>
      <c r="G195">
        <f>VLOOKUP($B$1,数据整理1!$D$4:$R$10,$G$2,0)*$B195</f>
        <v>8022</v>
      </c>
      <c r="H195">
        <f>VLOOKUP($B$1,数据整理1!$D$4:$R$10,$H$2,0)*$B195</f>
        <v>191</v>
      </c>
      <c r="I195">
        <f>VLOOKUP($B$1,数据整理1!$D$4:$R$10,$I$2,0)*$B195</f>
        <v>191</v>
      </c>
      <c r="J195">
        <f>VLOOKUP($B$1,数据整理1!$D$4:$R$10,$J$2,0)*$B195</f>
        <v>191</v>
      </c>
      <c r="K195">
        <f>VLOOKUP($B$1,数据整理1!$D$4:$R$10,$K$2,0)*$B195</f>
        <v>191</v>
      </c>
      <c r="L195">
        <f>VLOOKUP($B$1,数据整理1!$D$4:$R$10,$L$2,0)*$B195</f>
        <v>191</v>
      </c>
      <c r="M195">
        <f>VLOOKUP($B$1,数据整理1!$D$4:$R$10,$M$2,0)*$B195</f>
        <v>191</v>
      </c>
      <c r="N195">
        <f>VLOOKUP($B$1,数据整理1!$D$4:$R$10,$N$2,0)*$B195</f>
        <v>19100</v>
      </c>
      <c r="O195">
        <f>VLOOKUP($B$1,数据整理1!$D$4:$R$10,$O$2,0)*$B195</f>
        <v>0</v>
      </c>
      <c r="P195">
        <f>VLOOKUP($B$1,数据整理1!$D$4:$R$10,$P$2,0)*$B195</f>
        <v>903.43000000000006</v>
      </c>
      <c r="Q195">
        <f>VLOOKUP($B$1,数据整理1!$D$4:$R$10,$Q$2,0)*$B195</f>
        <v>903.43000000000006</v>
      </c>
      <c r="S195">
        <f>VLOOKUP($B$1,数据整理1!$D$12:$R$18,$D$2,0)*$B195</f>
        <v>72198</v>
      </c>
      <c r="T195">
        <f>VLOOKUP($B$1,数据整理1!$D$12:$R$18,$E$2,0)*$B195</f>
        <v>23111</v>
      </c>
      <c r="U195">
        <f>VLOOKUP($B$1,数据整理1!$D$12:$R$18,$F$2,0)*$B195</f>
        <v>9550</v>
      </c>
      <c r="V195">
        <f>VLOOKUP($B$1,数据整理1!$D$12:$R$18,$G$2,0)*$B195</f>
        <v>6494</v>
      </c>
      <c r="W195">
        <f>VLOOKUP($B$1,数据整理1!$D$12:$R$18,$H$2,0)*$B195</f>
        <v>191</v>
      </c>
      <c r="X195">
        <f>VLOOKUP($B$1,数据整理1!$D$12:$R$18,$I$2,0)*$B195</f>
        <v>191</v>
      </c>
      <c r="Y195">
        <f>VLOOKUP($B$1,数据整理1!$D$12:$R$18,$J$2,0)*$B195</f>
        <v>191</v>
      </c>
      <c r="Z195">
        <f>VLOOKUP($B$1,数据整理1!$D$12:$R$18,$K$2,0)*$B195</f>
        <v>191</v>
      </c>
      <c r="AA195">
        <f>VLOOKUP($B$1,数据整理1!$D$12:$R$18,$L$2,0)*$B195</f>
        <v>191</v>
      </c>
      <c r="AB195">
        <f>VLOOKUP($B$1,数据整理1!$D$12:$R$18,$M$2,0)*$B195</f>
        <v>191</v>
      </c>
      <c r="AC195">
        <f>VLOOKUP($B$1,数据整理1!$D$12:$R$18,$N$2,0)*$B195</f>
        <v>15280</v>
      </c>
      <c r="AD195">
        <f>VLOOKUP($B$1,数据整理1!$D$12:$R$18,$O$2,0)*$B195</f>
        <v>0</v>
      </c>
      <c r="AE195">
        <f>VLOOKUP($B$1,数据整理1!$D$12:$R$18,$P$2,0)*$B195</f>
        <v>903.43000000000006</v>
      </c>
      <c r="AF195">
        <f>VLOOKUP($B$1,数据整理1!$D$12:$R$18,$Q$2,0)*$B195</f>
        <v>903.43000000000006</v>
      </c>
      <c r="AH195">
        <f>VLOOKUP($B$1,数据整理1!$D$20:$R$26,$D$2,0)*$B195</f>
        <v>64252.399999999994</v>
      </c>
      <c r="AI195">
        <f>VLOOKUP($B$1,数据整理1!$D$20:$R$26,$E$2,0)*$B195</f>
        <v>24495.75</v>
      </c>
      <c r="AJ195">
        <f>VLOOKUP($B$1,数据整理1!$D$20:$R$26,$F$2,0)*$B195</f>
        <v>5823.59</v>
      </c>
      <c r="AK195">
        <f>VLOOKUP($B$1,数据整理1!$D$20:$R$26,$G$2,0)*$B195</f>
        <v>8635.11</v>
      </c>
      <c r="AL195">
        <f>VLOOKUP($B$1,数据整理1!$D$20:$R$26,$H$2,0)*$B195</f>
        <v>191</v>
      </c>
      <c r="AM195">
        <f>VLOOKUP($B$1,数据整理1!$D$20:$R$26,$I$2,0)*$B195</f>
        <v>191</v>
      </c>
      <c r="AN195">
        <f>VLOOKUP($B$1,数据整理1!$D$20:$R$26,$J$2,0)*$B195</f>
        <v>191</v>
      </c>
      <c r="AO195">
        <f>VLOOKUP($B$1,数据整理1!$D$20:$R$26,$K$2,0)*$B195</f>
        <v>191</v>
      </c>
      <c r="AP195">
        <f>VLOOKUP($B$1,数据整理1!$D$20:$R$26,$L$2,0)*$B195</f>
        <v>191</v>
      </c>
      <c r="AQ195">
        <f>VLOOKUP($B$1,数据整理1!$D$20:$R$26,$M$2,0)*$B195</f>
        <v>191</v>
      </c>
      <c r="AR195">
        <f>VLOOKUP($B$1,数据整理1!$D$20:$R$26,$N$2,0)*$B195</f>
        <v>7640</v>
      </c>
      <c r="AS195">
        <f>VLOOKUP($B$1,数据整理1!$D$20:$R$26,$O$2,0)*$B195</f>
        <v>0</v>
      </c>
      <c r="AT195">
        <f>VLOOKUP($B$1,数据整理1!$D$20:$R$26,$P$2,0)*$B195</f>
        <v>903.43000000000006</v>
      </c>
      <c r="AU195">
        <f>VLOOKUP($B$1,数据整理1!$D$20:$R$26,$Q$2,0)*$B195</f>
        <v>903.43000000000006</v>
      </c>
    </row>
    <row r="196" spans="2:47" x14ac:dyDescent="0.2">
      <c r="B196">
        <v>192</v>
      </c>
      <c r="D196">
        <f>VLOOKUP($B$1,数据整理1!$D$4:$R$10,$D$2,0)*$B196</f>
        <v>80832</v>
      </c>
      <c r="E196">
        <f>VLOOKUP($B$1,数据整理1!$D$4:$R$10,$E$2,0)*$B196</f>
        <v>22272</v>
      </c>
      <c r="F196">
        <f>VLOOKUP($B$1,数据整理1!$D$4:$R$10,$F$2,0)*$B196</f>
        <v>12096</v>
      </c>
      <c r="G196">
        <f>VLOOKUP($B$1,数据整理1!$D$4:$R$10,$G$2,0)*$B196</f>
        <v>8064</v>
      </c>
      <c r="H196">
        <f>VLOOKUP($B$1,数据整理1!$D$4:$R$10,$H$2,0)*$B196</f>
        <v>192</v>
      </c>
      <c r="I196">
        <f>VLOOKUP($B$1,数据整理1!$D$4:$R$10,$I$2,0)*$B196</f>
        <v>192</v>
      </c>
      <c r="J196">
        <f>VLOOKUP($B$1,数据整理1!$D$4:$R$10,$J$2,0)*$B196</f>
        <v>192</v>
      </c>
      <c r="K196">
        <f>VLOOKUP($B$1,数据整理1!$D$4:$R$10,$K$2,0)*$B196</f>
        <v>192</v>
      </c>
      <c r="L196">
        <f>VLOOKUP($B$1,数据整理1!$D$4:$R$10,$L$2,0)*$B196</f>
        <v>192</v>
      </c>
      <c r="M196">
        <f>VLOOKUP($B$1,数据整理1!$D$4:$R$10,$M$2,0)*$B196</f>
        <v>192</v>
      </c>
      <c r="N196">
        <f>VLOOKUP($B$1,数据整理1!$D$4:$R$10,$N$2,0)*$B196</f>
        <v>19200</v>
      </c>
      <c r="O196">
        <f>VLOOKUP($B$1,数据整理1!$D$4:$R$10,$O$2,0)*$B196</f>
        <v>0</v>
      </c>
      <c r="P196">
        <f>VLOOKUP($B$1,数据整理1!$D$4:$R$10,$P$2,0)*$B196</f>
        <v>908.16000000000008</v>
      </c>
      <c r="Q196">
        <f>VLOOKUP($B$1,数据整理1!$D$4:$R$10,$Q$2,0)*$B196</f>
        <v>908.16000000000008</v>
      </c>
      <c r="S196">
        <f>VLOOKUP($B$1,数据整理1!$D$12:$R$18,$D$2,0)*$B196</f>
        <v>72576</v>
      </c>
      <c r="T196">
        <f>VLOOKUP($B$1,数据整理1!$D$12:$R$18,$E$2,0)*$B196</f>
        <v>23232</v>
      </c>
      <c r="U196">
        <f>VLOOKUP($B$1,数据整理1!$D$12:$R$18,$F$2,0)*$B196</f>
        <v>9600</v>
      </c>
      <c r="V196">
        <f>VLOOKUP($B$1,数据整理1!$D$12:$R$18,$G$2,0)*$B196</f>
        <v>6528</v>
      </c>
      <c r="W196">
        <f>VLOOKUP($B$1,数据整理1!$D$12:$R$18,$H$2,0)*$B196</f>
        <v>192</v>
      </c>
      <c r="X196">
        <f>VLOOKUP($B$1,数据整理1!$D$12:$R$18,$I$2,0)*$B196</f>
        <v>192</v>
      </c>
      <c r="Y196">
        <f>VLOOKUP($B$1,数据整理1!$D$12:$R$18,$J$2,0)*$B196</f>
        <v>192</v>
      </c>
      <c r="Z196">
        <f>VLOOKUP($B$1,数据整理1!$D$12:$R$18,$K$2,0)*$B196</f>
        <v>192</v>
      </c>
      <c r="AA196">
        <f>VLOOKUP($B$1,数据整理1!$D$12:$R$18,$L$2,0)*$B196</f>
        <v>192</v>
      </c>
      <c r="AB196">
        <f>VLOOKUP($B$1,数据整理1!$D$12:$R$18,$M$2,0)*$B196</f>
        <v>192</v>
      </c>
      <c r="AC196">
        <f>VLOOKUP($B$1,数据整理1!$D$12:$R$18,$N$2,0)*$B196</f>
        <v>15360</v>
      </c>
      <c r="AD196">
        <f>VLOOKUP($B$1,数据整理1!$D$12:$R$18,$O$2,0)*$B196</f>
        <v>0</v>
      </c>
      <c r="AE196">
        <f>VLOOKUP($B$1,数据整理1!$D$12:$R$18,$P$2,0)*$B196</f>
        <v>908.16000000000008</v>
      </c>
      <c r="AF196">
        <f>VLOOKUP($B$1,数据整理1!$D$12:$R$18,$Q$2,0)*$B196</f>
        <v>908.16000000000008</v>
      </c>
      <c r="AH196">
        <f>VLOOKUP($B$1,数据整理1!$D$20:$R$26,$D$2,0)*$B196</f>
        <v>64588.799999999996</v>
      </c>
      <c r="AI196">
        <f>VLOOKUP($B$1,数据整理1!$D$20:$R$26,$E$2,0)*$B196</f>
        <v>24624</v>
      </c>
      <c r="AJ196">
        <f>VLOOKUP($B$1,数据整理1!$D$20:$R$26,$F$2,0)*$B196</f>
        <v>5854.08</v>
      </c>
      <c r="AK196">
        <f>VLOOKUP($B$1,数据整理1!$D$20:$R$26,$G$2,0)*$B196</f>
        <v>8680.32</v>
      </c>
      <c r="AL196">
        <f>VLOOKUP($B$1,数据整理1!$D$20:$R$26,$H$2,0)*$B196</f>
        <v>192</v>
      </c>
      <c r="AM196">
        <f>VLOOKUP($B$1,数据整理1!$D$20:$R$26,$I$2,0)*$B196</f>
        <v>192</v>
      </c>
      <c r="AN196">
        <f>VLOOKUP($B$1,数据整理1!$D$20:$R$26,$J$2,0)*$B196</f>
        <v>192</v>
      </c>
      <c r="AO196">
        <f>VLOOKUP($B$1,数据整理1!$D$20:$R$26,$K$2,0)*$B196</f>
        <v>192</v>
      </c>
      <c r="AP196">
        <f>VLOOKUP($B$1,数据整理1!$D$20:$R$26,$L$2,0)*$B196</f>
        <v>192</v>
      </c>
      <c r="AQ196">
        <f>VLOOKUP($B$1,数据整理1!$D$20:$R$26,$M$2,0)*$B196</f>
        <v>192</v>
      </c>
      <c r="AR196">
        <f>VLOOKUP($B$1,数据整理1!$D$20:$R$26,$N$2,0)*$B196</f>
        <v>7680</v>
      </c>
      <c r="AS196">
        <f>VLOOKUP($B$1,数据整理1!$D$20:$R$26,$O$2,0)*$B196</f>
        <v>0</v>
      </c>
      <c r="AT196">
        <f>VLOOKUP($B$1,数据整理1!$D$20:$R$26,$P$2,0)*$B196</f>
        <v>908.16000000000008</v>
      </c>
      <c r="AU196">
        <f>VLOOKUP($B$1,数据整理1!$D$20:$R$26,$Q$2,0)*$B196</f>
        <v>908.16000000000008</v>
      </c>
    </row>
    <row r="197" spans="2:47" x14ac:dyDescent="0.2">
      <c r="B197">
        <v>193</v>
      </c>
      <c r="D197">
        <f>VLOOKUP($B$1,数据整理1!$D$4:$R$10,$D$2,0)*$B197</f>
        <v>81253</v>
      </c>
      <c r="E197">
        <f>VLOOKUP($B$1,数据整理1!$D$4:$R$10,$E$2,0)*$B197</f>
        <v>22388</v>
      </c>
      <c r="F197">
        <f>VLOOKUP($B$1,数据整理1!$D$4:$R$10,$F$2,0)*$B197</f>
        <v>12159</v>
      </c>
      <c r="G197">
        <f>VLOOKUP($B$1,数据整理1!$D$4:$R$10,$G$2,0)*$B197</f>
        <v>8106</v>
      </c>
      <c r="H197">
        <f>VLOOKUP($B$1,数据整理1!$D$4:$R$10,$H$2,0)*$B197</f>
        <v>193</v>
      </c>
      <c r="I197">
        <f>VLOOKUP($B$1,数据整理1!$D$4:$R$10,$I$2,0)*$B197</f>
        <v>193</v>
      </c>
      <c r="J197">
        <f>VLOOKUP($B$1,数据整理1!$D$4:$R$10,$J$2,0)*$B197</f>
        <v>193</v>
      </c>
      <c r="K197">
        <f>VLOOKUP($B$1,数据整理1!$D$4:$R$10,$K$2,0)*$B197</f>
        <v>193</v>
      </c>
      <c r="L197">
        <f>VLOOKUP($B$1,数据整理1!$D$4:$R$10,$L$2,0)*$B197</f>
        <v>193</v>
      </c>
      <c r="M197">
        <f>VLOOKUP($B$1,数据整理1!$D$4:$R$10,$M$2,0)*$B197</f>
        <v>193</v>
      </c>
      <c r="N197">
        <f>VLOOKUP($B$1,数据整理1!$D$4:$R$10,$N$2,0)*$B197</f>
        <v>19300</v>
      </c>
      <c r="O197">
        <f>VLOOKUP($B$1,数据整理1!$D$4:$R$10,$O$2,0)*$B197</f>
        <v>0</v>
      </c>
      <c r="P197">
        <f>VLOOKUP($B$1,数据整理1!$D$4:$R$10,$P$2,0)*$B197</f>
        <v>912.8900000000001</v>
      </c>
      <c r="Q197">
        <f>VLOOKUP($B$1,数据整理1!$D$4:$R$10,$Q$2,0)*$B197</f>
        <v>912.8900000000001</v>
      </c>
      <c r="S197">
        <f>VLOOKUP($B$1,数据整理1!$D$12:$R$18,$D$2,0)*$B197</f>
        <v>72954</v>
      </c>
      <c r="T197">
        <f>VLOOKUP($B$1,数据整理1!$D$12:$R$18,$E$2,0)*$B197</f>
        <v>23353</v>
      </c>
      <c r="U197">
        <f>VLOOKUP($B$1,数据整理1!$D$12:$R$18,$F$2,0)*$B197</f>
        <v>9650</v>
      </c>
      <c r="V197">
        <f>VLOOKUP($B$1,数据整理1!$D$12:$R$18,$G$2,0)*$B197</f>
        <v>6562</v>
      </c>
      <c r="W197">
        <f>VLOOKUP($B$1,数据整理1!$D$12:$R$18,$H$2,0)*$B197</f>
        <v>193</v>
      </c>
      <c r="X197">
        <f>VLOOKUP($B$1,数据整理1!$D$12:$R$18,$I$2,0)*$B197</f>
        <v>193</v>
      </c>
      <c r="Y197">
        <f>VLOOKUP($B$1,数据整理1!$D$12:$R$18,$J$2,0)*$B197</f>
        <v>193</v>
      </c>
      <c r="Z197">
        <f>VLOOKUP($B$1,数据整理1!$D$12:$R$18,$K$2,0)*$B197</f>
        <v>193</v>
      </c>
      <c r="AA197">
        <f>VLOOKUP($B$1,数据整理1!$D$12:$R$18,$L$2,0)*$B197</f>
        <v>193</v>
      </c>
      <c r="AB197">
        <f>VLOOKUP($B$1,数据整理1!$D$12:$R$18,$M$2,0)*$B197</f>
        <v>193</v>
      </c>
      <c r="AC197">
        <f>VLOOKUP($B$1,数据整理1!$D$12:$R$18,$N$2,0)*$B197</f>
        <v>15440</v>
      </c>
      <c r="AD197">
        <f>VLOOKUP($B$1,数据整理1!$D$12:$R$18,$O$2,0)*$B197</f>
        <v>0</v>
      </c>
      <c r="AE197">
        <f>VLOOKUP($B$1,数据整理1!$D$12:$R$18,$P$2,0)*$B197</f>
        <v>912.8900000000001</v>
      </c>
      <c r="AF197">
        <f>VLOOKUP($B$1,数据整理1!$D$12:$R$18,$Q$2,0)*$B197</f>
        <v>912.8900000000001</v>
      </c>
      <c r="AH197">
        <f>VLOOKUP($B$1,数据整理1!$D$20:$R$26,$D$2,0)*$B197</f>
        <v>64925.2</v>
      </c>
      <c r="AI197">
        <f>VLOOKUP($B$1,数据整理1!$D$20:$R$26,$E$2,0)*$B197</f>
        <v>24752.25</v>
      </c>
      <c r="AJ197">
        <f>VLOOKUP($B$1,数据整理1!$D$20:$R$26,$F$2,0)*$B197</f>
        <v>5884.57</v>
      </c>
      <c r="AK197">
        <f>VLOOKUP($B$1,数据整理1!$D$20:$R$26,$G$2,0)*$B197</f>
        <v>8725.5300000000007</v>
      </c>
      <c r="AL197">
        <f>VLOOKUP($B$1,数据整理1!$D$20:$R$26,$H$2,0)*$B197</f>
        <v>193</v>
      </c>
      <c r="AM197">
        <f>VLOOKUP($B$1,数据整理1!$D$20:$R$26,$I$2,0)*$B197</f>
        <v>193</v>
      </c>
      <c r="AN197">
        <f>VLOOKUP($B$1,数据整理1!$D$20:$R$26,$J$2,0)*$B197</f>
        <v>193</v>
      </c>
      <c r="AO197">
        <f>VLOOKUP($B$1,数据整理1!$D$20:$R$26,$K$2,0)*$B197</f>
        <v>193</v>
      </c>
      <c r="AP197">
        <f>VLOOKUP($B$1,数据整理1!$D$20:$R$26,$L$2,0)*$B197</f>
        <v>193</v>
      </c>
      <c r="AQ197">
        <f>VLOOKUP($B$1,数据整理1!$D$20:$R$26,$M$2,0)*$B197</f>
        <v>193</v>
      </c>
      <c r="AR197">
        <f>VLOOKUP($B$1,数据整理1!$D$20:$R$26,$N$2,0)*$B197</f>
        <v>7720</v>
      </c>
      <c r="AS197">
        <f>VLOOKUP($B$1,数据整理1!$D$20:$R$26,$O$2,0)*$B197</f>
        <v>0</v>
      </c>
      <c r="AT197">
        <f>VLOOKUP($B$1,数据整理1!$D$20:$R$26,$P$2,0)*$B197</f>
        <v>912.8900000000001</v>
      </c>
      <c r="AU197">
        <f>VLOOKUP($B$1,数据整理1!$D$20:$R$26,$Q$2,0)*$B197</f>
        <v>912.8900000000001</v>
      </c>
    </row>
    <row r="198" spans="2:47" x14ac:dyDescent="0.2">
      <c r="B198">
        <v>194</v>
      </c>
      <c r="D198">
        <f>VLOOKUP($B$1,数据整理1!$D$4:$R$10,$D$2,0)*$B198</f>
        <v>81674</v>
      </c>
      <c r="E198">
        <f>VLOOKUP($B$1,数据整理1!$D$4:$R$10,$E$2,0)*$B198</f>
        <v>22504</v>
      </c>
      <c r="F198">
        <f>VLOOKUP($B$1,数据整理1!$D$4:$R$10,$F$2,0)*$B198</f>
        <v>12222</v>
      </c>
      <c r="G198">
        <f>VLOOKUP($B$1,数据整理1!$D$4:$R$10,$G$2,0)*$B198</f>
        <v>8148</v>
      </c>
      <c r="H198">
        <f>VLOOKUP($B$1,数据整理1!$D$4:$R$10,$H$2,0)*$B198</f>
        <v>194</v>
      </c>
      <c r="I198">
        <f>VLOOKUP($B$1,数据整理1!$D$4:$R$10,$I$2,0)*$B198</f>
        <v>194</v>
      </c>
      <c r="J198">
        <f>VLOOKUP($B$1,数据整理1!$D$4:$R$10,$J$2,0)*$B198</f>
        <v>194</v>
      </c>
      <c r="K198">
        <f>VLOOKUP($B$1,数据整理1!$D$4:$R$10,$K$2,0)*$B198</f>
        <v>194</v>
      </c>
      <c r="L198">
        <f>VLOOKUP($B$1,数据整理1!$D$4:$R$10,$L$2,0)*$B198</f>
        <v>194</v>
      </c>
      <c r="M198">
        <f>VLOOKUP($B$1,数据整理1!$D$4:$R$10,$M$2,0)*$B198</f>
        <v>194</v>
      </c>
      <c r="N198">
        <f>VLOOKUP($B$1,数据整理1!$D$4:$R$10,$N$2,0)*$B198</f>
        <v>19400</v>
      </c>
      <c r="O198">
        <f>VLOOKUP($B$1,数据整理1!$D$4:$R$10,$O$2,0)*$B198</f>
        <v>0</v>
      </c>
      <c r="P198">
        <f>VLOOKUP($B$1,数据整理1!$D$4:$R$10,$P$2,0)*$B198</f>
        <v>917.62000000000012</v>
      </c>
      <c r="Q198">
        <f>VLOOKUP($B$1,数据整理1!$D$4:$R$10,$Q$2,0)*$B198</f>
        <v>917.62000000000012</v>
      </c>
      <c r="S198">
        <f>VLOOKUP($B$1,数据整理1!$D$12:$R$18,$D$2,0)*$B198</f>
        <v>73332</v>
      </c>
      <c r="T198">
        <f>VLOOKUP($B$1,数据整理1!$D$12:$R$18,$E$2,0)*$B198</f>
        <v>23474</v>
      </c>
      <c r="U198">
        <f>VLOOKUP($B$1,数据整理1!$D$12:$R$18,$F$2,0)*$B198</f>
        <v>9700</v>
      </c>
      <c r="V198">
        <f>VLOOKUP($B$1,数据整理1!$D$12:$R$18,$G$2,0)*$B198</f>
        <v>6596</v>
      </c>
      <c r="W198">
        <f>VLOOKUP($B$1,数据整理1!$D$12:$R$18,$H$2,0)*$B198</f>
        <v>194</v>
      </c>
      <c r="X198">
        <f>VLOOKUP($B$1,数据整理1!$D$12:$R$18,$I$2,0)*$B198</f>
        <v>194</v>
      </c>
      <c r="Y198">
        <f>VLOOKUP($B$1,数据整理1!$D$12:$R$18,$J$2,0)*$B198</f>
        <v>194</v>
      </c>
      <c r="Z198">
        <f>VLOOKUP($B$1,数据整理1!$D$12:$R$18,$K$2,0)*$B198</f>
        <v>194</v>
      </c>
      <c r="AA198">
        <f>VLOOKUP($B$1,数据整理1!$D$12:$R$18,$L$2,0)*$B198</f>
        <v>194</v>
      </c>
      <c r="AB198">
        <f>VLOOKUP($B$1,数据整理1!$D$12:$R$18,$M$2,0)*$B198</f>
        <v>194</v>
      </c>
      <c r="AC198">
        <f>VLOOKUP($B$1,数据整理1!$D$12:$R$18,$N$2,0)*$B198</f>
        <v>15520</v>
      </c>
      <c r="AD198">
        <f>VLOOKUP($B$1,数据整理1!$D$12:$R$18,$O$2,0)*$B198</f>
        <v>0</v>
      </c>
      <c r="AE198">
        <f>VLOOKUP($B$1,数据整理1!$D$12:$R$18,$P$2,0)*$B198</f>
        <v>917.62000000000012</v>
      </c>
      <c r="AF198">
        <f>VLOOKUP($B$1,数据整理1!$D$12:$R$18,$Q$2,0)*$B198</f>
        <v>917.62000000000012</v>
      </c>
      <c r="AH198">
        <f>VLOOKUP($B$1,数据整理1!$D$20:$R$26,$D$2,0)*$B198</f>
        <v>65261.599999999999</v>
      </c>
      <c r="AI198">
        <f>VLOOKUP($B$1,数据整理1!$D$20:$R$26,$E$2,0)*$B198</f>
        <v>24880.5</v>
      </c>
      <c r="AJ198">
        <f>VLOOKUP($B$1,数据整理1!$D$20:$R$26,$F$2,0)*$B198</f>
        <v>5915.0599999999995</v>
      </c>
      <c r="AK198">
        <f>VLOOKUP($B$1,数据整理1!$D$20:$R$26,$G$2,0)*$B198</f>
        <v>8770.74</v>
      </c>
      <c r="AL198">
        <f>VLOOKUP($B$1,数据整理1!$D$20:$R$26,$H$2,0)*$B198</f>
        <v>194</v>
      </c>
      <c r="AM198">
        <f>VLOOKUP($B$1,数据整理1!$D$20:$R$26,$I$2,0)*$B198</f>
        <v>194</v>
      </c>
      <c r="AN198">
        <f>VLOOKUP($B$1,数据整理1!$D$20:$R$26,$J$2,0)*$B198</f>
        <v>194</v>
      </c>
      <c r="AO198">
        <f>VLOOKUP($B$1,数据整理1!$D$20:$R$26,$K$2,0)*$B198</f>
        <v>194</v>
      </c>
      <c r="AP198">
        <f>VLOOKUP($B$1,数据整理1!$D$20:$R$26,$L$2,0)*$B198</f>
        <v>194</v>
      </c>
      <c r="AQ198">
        <f>VLOOKUP($B$1,数据整理1!$D$20:$R$26,$M$2,0)*$B198</f>
        <v>194</v>
      </c>
      <c r="AR198">
        <f>VLOOKUP($B$1,数据整理1!$D$20:$R$26,$N$2,0)*$B198</f>
        <v>7760</v>
      </c>
      <c r="AS198">
        <f>VLOOKUP($B$1,数据整理1!$D$20:$R$26,$O$2,0)*$B198</f>
        <v>0</v>
      </c>
      <c r="AT198">
        <f>VLOOKUP($B$1,数据整理1!$D$20:$R$26,$P$2,0)*$B198</f>
        <v>917.62000000000012</v>
      </c>
      <c r="AU198">
        <f>VLOOKUP($B$1,数据整理1!$D$20:$R$26,$Q$2,0)*$B198</f>
        <v>917.62000000000012</v>
      </c>
    </row>
    <row r="199" spans="2:47" x14ac:dyDescent="0.2">
      <c r="B199">
        <v>195</v>
      </c>
      <c r="D199">
        <f>VLOOKUP($B$1,数据整理1!$D$4:$R$10,$D$2,0)*$B199</f>
        <v>82095</v>
      </c>
      <c r="E199">
        <f>VLOOKUP($B$1,数据整理1!$D$4:$R$10,$E$2,0)*$B199</f>
        <v>22620</v>
      </c>
      <c r="F199">
        <f>VLOOKUP($B$1,数据整理1!$D$4:$R$10,$F$2,0)*$B199</f>
        <v>12285</v>
      </c>
      <c r="G199">
        <f>VLOOKUP($B$1,数据整理1!$D$4:$R$10,$G$2,0)*$B199</f>
        <v>8190</v>
      </c>
      <c r="H199">
        <f>VLOOKUP($B$1,数据整理1!$D$4:$R$10,$H$2,0)*$B199</f>
        <v>195</v>
      </c>
      <c r="I199">
        <f>VLOOKUP($B$1,数据整理1!$D$4:$R$10,$I$2,0)*$B199</f>
        <v>195</v>
      </c>
      <c r="J199">
        <f>VLOOKUP($B$1,数据整理1!$D$4:$R$10,$J$2,0)*$B199</f>
        <v>195</v>
      </c>
      <c r="K199">
        <f>VLOOKUP($B$1,数据整理1!$D$4:$R$10,$K$2,0)*$B199</f>
        <v>195</v>
      </c>
      <c r="L199">
        <f>VLOOKUP($B$1,数据整理1!$D$4:$R$10,$L$2,0)*$B199</f>
        <v>195</v>
      </c>
      <c r="M199">
        <f>VLOOKUP($B$1,数据整理1!$D$4:$R$10,$M$2,0)*$B199</f>
        <v>195</v>
      </c>
      <c r="N199">
        <f>VLOOKUP($B$1,数据整理1!$D$4:$R$10,$N$2,0)*$B199</f>
        <v>19500</v>
      </c>
      <c r="O199">
        <f>VLOOKUP($B$1,数据整理1!$D$4:$R$10,$O$2,0)*$B199</f>
        <v>0</v>
      </c>
      <c r="P199">
        <f>VLOOKUP($B$1,数据整理1!$D$4:$R$10,$P$2,0)*$B199</f>
        <v>922.35000000000014</v>
      </c>
      <c r="Q199">
        <f>VLOOKUP($B$1,数据整理1!$D$4:$R$10,$Q$2,0)*$B199</f>
        <v>922.35000000000014</v>
      </c>
      <c r="S199">
        <f>VLOOKUP($B$1,数据整理1!$D$12:$R$18,$D$2,0)*$B199</f>
        <v>73710</v>
      </c>
      <c r="T199">
        <f>VLOOKUP($B$1,数据整理1!$D$12:$R$18,$E$2,0)*$B199</f>
        <v>23595</v>
      </c>
      <c r="U199">
        <f>VLOOKUP($B$1,数据整理1!$D$12:$R$18,$F$2,0)*$B199</f>
        <v>9750</v>
      </c>
      <c r="V199">
        <f>VLOOKUP($B$1,数据整理1!$D$12:$R$18,$G$2,0)*$B199</f>
        <v>6630</v>
      </c>
      <c r="W199">
        <f>VLOOKUP($B$1,数据整理1!$D$12:$R$18,$H$2,0)*$B199</f>
        <v>195</v>
      </c>
      <c r="X199">
        <f>VLOOKUP($B$1,数据整理1!$D$12:$R$18,$I$2,0)*$B199</f>
        <v>195</v>
      </c>
      <c r="Y199">
        <f>VLOOKUP($B$1,数据整理1!$D$12:$R$18,$J$2,0)*$B199</f>
        <v>195</v>
      </c>
      <c r="Z199">
        <f>VLOOKUP($B$1,数据整理1!$D$12:$R$18,$K$2,0)*$B199</f>
        <v>195</v>
      </c>
      <c r="AA199">
        <f>VLOOKUP($B$1,数据整理1!$D$12:$R$18,$L$2,0)*$B199</f>
        <v>195</v>
      </c>
      <c r="AB199">
        <f>VLOOKUP($B$1,数据整理1!$D$12:$R$18,$M$2,0)*$B199</f>
        <v>195</v>
      </c>
      <c r="AC199">
        <f>VLOOKUP($B$1,数据整理1!$D$12:$R$18,$N$2,0)*$B199</f>
        <v>15600</v>
      </c>
      <c r="AD199">
        <f>VLOOKUP($B$1,数据整理1!$D$12:$R$18,$O$2,0)*$B199</f>
        <v>0</v>
      </c>
      <c r="AE199">
        <f>VLOOKUP($B$1,数据整理1!$D$12:$R$18,$P$2,0)*$B199</f>
        <v>922.35000000000014</v>
      </c>
      <c r="AF199">
        <f>VLOOKUP($B$1,数据整理1!$D$12:$R$18,$Q$2,0)*$B199</f>
        <v>922.35000000000014</v>
      </c>
      <c r="AH199">
        <f>VLOOKUP($B$1,数据整理1!$D$20:$R$26,$D$2,0)*$B199</f>
        <v>65598</v>
      </c>
      <c r="AI199">
        <f>VLOOKUP($B$1,数据整理1!$D$20:$R$26,$E$2,0)*$B199</f>
        <v>25008.75</v>
      </c>
      <c r="AJ199">
        <f>VLOOKUP($B$1,数据整理1!$D$20:$R$26,$F$2,0)*$B199</f>
        <v>5945.5499999999993</v>
      </c>
      <c r="AK199">
        <f>VLOOKUP($B$1,数据整理1!$D$20:$R$26,$G$2,0)*$B199</f>
        <v>8815.9500000000007</v>
      </c>
      <c r="AL199">
        <f>VLOOKUP($B$1,数据整理1!$D$20:$R$26,$H$2,0)*$B199</f>
        <v>195</v>
      </c>
      <c r="AM199">
        <f>VLOOKUP($B$1,数据整理1!$D$20:$R$26,$I$2,0)*$B199</f>
        <v>195</v>
      </c>
      <c r="AN199">
        <f>VLOOKUP($B$1,数据整理1!$D$20:$R$26,$J$2,0)*$B199</f>
        <v>195</v>
      </c>
      <c r="AO199">
        <f>VLOOKUP($B$1,数据整理1!$D$20:$R$26,$K$2,0)*$B199</f>
        <v>195</v>
      </c>
      <c r="AP199">
        <f>VLOOKUP($B$1,数据整理1!$D$20:$R$26,$L$2,0)*$B199</f>
        <v>195</v>
      </c>
      <c r="AQ199">
        <f>VLOOKUP($B$1,数据整理1!$D$20:$R$26,$M$2,0)*$B199</f>
        <v>195</v>
      </c>
      <c r="AR199">
        <f>VLOOKUP($B$1,数据整理1!$D$20:$R$26,$N$2,0)*$B199</f>
        <v>7800</v>
      </c>
      <c r="AS199">
        <f>VLOOKUP($B$1,数据整理1!$D$20:$R$26,$O$2,0)*$B199</f>
        <v>0</v>
      </c>
      <c r="AT199">
        <f>VLOOKUP($B$1,数据整理1!$D$20:$R$26,$P$2,0)*$B199</f>
        <v>922.35000000000014</v>
      </c>
      <c r="AU199">
        <f>VLOOKUP($B$1,数据整理1!$D$20:$R$26,$Q$2,0)*$B199</f>
        <v>922.35000000000014</v>
      </c>
    </row>
    <row r="200" spans="2:47" x14ac:dyDescent="0.2">
      <c r="B200">
        <v>196</v>
      </c>
      <c r="D200">
        <f>VLOOKUP($B$1,数据整理1!$D$4:$R$10,$D$2,0)*$B200</f>
        <v>82516</v>
      </c>
      <c r="E200">
        <f>VLOOKUP($B$1,数据整理1!$D$4:$R$10,$E$2,0)*$B200</f>
        <v>22736</v>
      </c>
      <c r="F200">
        <f>VLOOKUP($B$1,数据整理1!$D$4:$R$10,$F$2,0)*$B200</f>
        <v>12348</v>
      </c>
      <c r="G200">
        <f>VLOOKUP($B$1,数据整理1!$D$4:$R$10,$G$2,0)*$B200</f>
        <v>8232</v>
      </c>
      <c r="H200">
        <f>VLOOKUP($B$1,数据整理1!$D$4:$R$10,$H$2,0)*$B200</f>
        <v>196</v>
      </c>
      <c r="I200">
        <f>VLOOKUP($B$1,数据整理1!$D$4:$R$10,$I$2,0)*$B200</f>
        <v>196</v>
      </c>
      <c r="J200">
        <f>VLOOKUP($B$1,数据整理1!$D$4:$R$10,$J$2,0)*$B200</f>
        <v>196</v>
      </c>
      <c r="K200">
        <f>VLOOKUP($B$1,数据整理1!$D$4:$R$10,$K$2,0)*$B200</f>
        <v>196</v>
      </c>
      <c r="L200">
        <f>VLOOKUP($B$1,数据整理1!$D$4:$R$10,$L$2,0)*$B200</f>
        <v>196</v>
      </c>
      <c r="M200">
        <f>VLOOKUP($B$1,数据整理1!$D$4:$R$10,$M$2,0)*$B200</f>
        <v>196</v>
      </c>
      <c r="N200">
        <f>VLOOKUP($B$1,数据整理1!$D$4:$R$10,$N$2,0)*$B200</f>
        <v>19600</v>
      </c>
      <c r="O200">
        <f>VLOOKUP($B$1,数据整理1!$D$4:$R$10,$O$2,0)*$B200</f>
        <v>0</v>
      </c>
      <c r="P200">
        <f>VLOOKUP($B$1,数据整理1!$D$4:$R$10,$P$2,0)*$B200</f>
        <v>927.08</v>
      </c>
      <c r="Q200">
        <f>VLOOKUP($B$1,数据整理1!$D$4:$R$10,$Q$2,0)*$B200</f>
        <v>927.08</v>
      </c>
      <c r="S200">
        <f>VLOOKUP($B$1,数据整理1!$D$12:$R$18,$D$2,0)*$B200</f>
        <v>74088</v>
      </c>
      <c r="T200">
        <f>VLOOKUP($B$1,数据整理1!$D$12:$R$18,$E$2,0)*$B200</f>
        <v>23716</v>
      </c>
      <c r="U200">
        <f>VLOOKUP($B$1,数据整理1!$D$12:$R$18,$F$2,0)*$B200</f>
        <v>9800</v>
      </c>
      <c r="V200">
        <f>VLOOKUP($B$1,数据整理1!$D$12:$R$18,$G$2,0)*$B200</f>
        <v>6664</v>
      </c>
      <c r="W200">
        <f>VLOOKUP($B$1,数据整理1!$D$12:$R$18,$H$2,0)*$B200</f>
        <v>196</v>
      </c>
      <c r="X200">
        <f>VLOOKUP($B$1,数据整理1!$D$12:$R$18,$I$2,0)*$B200</f>
        <v>196</v>
      </c>
      <c r="Y200">
        <f>VLOOKUP($B$1,数据整理1!$D$12:$R$18,$J$2,0)*$B200</f>
        <v>196</v>
      </c>
      <c r="Z200">
        <f>VLOOKUP($B$1,数据整理1!$D$12:$R$18,$K$2,0)*$B200</f>
        <v>196</v>
      </c>
      <c r="AA200">
        <f>VLOOKUP($B$1,数据整理1!$D$12:$R$18,$L$2,0)*$B200</f>
        <v>196</v>
      </c>
      <c r="AB200">
        <f>VLOOKUP($B$1,数据整理1!$D$12:$R$18,$M$2,0)*$B200</f>
        <v>196</v>
      </c>
      <c r="AC200">
        <f>VLOOKUP($B$1,数据整理1!$D$12:$R$18,$N$2,0)*$B200</f>
        <v>15680</v>
      </c>
      <c r="AD200">
        <f>VLOOKUP($B$1,数据整理1!$D$12:$R$18,$O$2,0)*$B200</f>
        <v>0</v>
      </c>
      <c r="AE200">
        <f>VLOOKUP($B$1,数据整理1!$D$12:$R$18,$P$2,0)*$B200</f>
        <v>927.08</v>
      </c>
      <c r="AF200">
        <f>VLOOKUP($B$1,数据整理1!$D$12:$R$18,$Q$2,0)*$B200</f>
        <v>927.08</v>
      </c>
      <c r="AH200">
        <f>VLOOKUP($B$1,数据整理1!$D$20:$R$26,$D$2,0)*$B200</f>
        <v>65934.399999999994</v>
      </c>
      <c r="AI200">
        <f>VLOOKUP($B$1,数据整理1!$D$20:$R$26,$E$2,0)*$B200</f>
        <v>25137</v>
      </c>
      <c r="AJ200">
        <f>VLOOKUP($B$1,数据整理1!$D$20:$R$26,$F$2,0)*$B200</f>
        <v>5976.04</v>
      </c>
      <c r="AK200">
        <f>VLOOKUP($B$1,数据整理1!$D$20:$R$26,$G$2,0)*$B200</f>
        <v>8861.16</v>
      </c>
      <c r="AL200">
        <f>VLOOKUP($B$1,数据整理1!$D$20:$R$26,$H$2,0)*$B200</f>
        <v>196</v>
      </c>
      <c r="AM200">
        <f>VLOOKUP($B$1,数据整理1!$D$20:$R$26,$I$2,0)*$B200</f>
        <v>196</v>
      </c>
      <c r="AN200">
        <f>VLOOKUP($B$1,数据整理1!$D$20:$R$26,$J$2,0)*$B200</f>
        <v>196</v>
      </c>
      <c r="AO200">
        <f>VLOOKUP($B$1,数据整理1!$D$20:$R$26,$K$2,0)*$B200</f>
        <v>196</v>
      </c>
      <c r="AP200">
        <f>VLOOKUP($B$1,数据整理1!$D$20:$R$26,$L$2,0)*$B200</f>
        <v>196</v>
      </c>
      <c r="AQ200">
        <f>VLOOKUP($B$1,数据整理1!$D$20:$R$26,$M$2,0)*$B200</f>
        <v>196</v>
      </c>
      <c r="AR200">
        <f>VLOOKUP($B$1,数据整理1!$D$20:$R$26,$N$2,0)*$B200</f>
        <v>7840</v>
      </c>
      <c r="AS200">
        <f>VLOOKUP($B$1,数据整理1!$D$20:$R$26,$O$2,0)*$B200</f>
        <v>0</v>
      </c>
      <c r="AT200">
        <f>VLOOKUP($B$1,数据整理1!$D$20:$R$26,$P$2,0)*$B200</f>
        <v>927.08</v>
      </c>
      <c r="AU200">
        <f>VLOOKUP($B$1,数据整理1!$D$20:$R$26,$Q$2,0)*$B200</f>
        <v>927.08</v>
      </c>
    </row>
    <row r="201" spans="2:47" x14ac:dyDescent="0.2">
      <c r="B201">
        <v>197</v>
      </c>
      <c r="D201">
        <f>VLOOKUP($B$1,数据整理1!$D$4:$R$10,$D$2,0)*$B201</f>
        <v>82937</v>
      </c>
      <c r="E201">
        <f>VLOOKUP($B$1,数据整理1!$D$4:$R$10,$E$2,0)*$B201</f>
        <v>22852</v>
      </c>
      <c r="F201">
        <f>VLOOKUP($B$1,数据整理1!$D$4:$R$10,$F$2,0)*$B201</f>
        <v>12411</v>
      </c>
      <c r="G201">
        <f>VLOOKUP($B$1,数据整理1!$D$4:$R$10,$G$2,0)*$B201</f>
        <v>8274</v>
      </c>
      <c r="H201">
        <f>VLOOKUP($B$1,数据整理1!$D$4:$R$10,$H$2,0)*$B201</f>
        <v>197</v>
      </c>
      <c r="I201">
        <f>VLOOKUP($B$1,数据整理1!$D$4:$R$10,$I$2,0)*$B201</f>
        <v>197</v>
      </c>
      <c r="J201">
        <f>VLOOKUP($B$1,数据整理1!$D$4:$R$10,$J$2,0)*$B201</f>
        <v>197</v>
      </c>
      <c r="K201">
        <f>VLOOKUP($B$1,数据整理1!$D$4:$R$10,$K$2,0)*$B201</f>
        <v>197</v>
      </c>
      <c r="L201">
        <f>VLOOKUP($B$1,数据整理1!$D$4:$R$10,$L$2,0)*$B201</f>
        <v>197</v>
      </c>
      <c r="M201">
        <f>VLOOKUP($B$1,数据整理1!$D$4:$R$10,$M$2,0)*$B201</f>
        <v>197</v>
      </c>
      <c r="N201">
        <f>VLOOKUP($B$1,数据整理1!$D$4:$R$10,$N$2,0)*$B201</f>
        <v>19700</v>
      </c>
      <c r="O201">
        <f>VLOOKUP($B$1,数据整理1!$D$4:$R$10,$O$2,0)*$B201</f>
        <v>0</v>
      </c>
      <c r="P201">
        <f>VLOOKUP($B$1,数据整理1!$D$4:$R$10,$P$2,0)*$B201</f>
        <v>931.81000000000006</v>
      </c>
      <c r="Q201">
        <f>VLOOKUP($B$1,数据整理1!$D$4:$R$10,$Q$2,0)*$B201</f>
        <v>931.81000000000006</v>
      </c>
      <c r="S201">
        <f>VLOOKUP($B$1,数据整理1!$D$12:$R$18,$D$2,0)*$B201</f>
        <v>74466</v>
      </c>
      <c r="T201">
        <f>VLOOKUP($B$1,数据整理1!$D$12:$R$18,$E$2,0)*$B201</f>
        <v>23837</v>
      </c>
      <c r="U201">
        <f>VLOOKUP($B$1,数据整理1!$D$12:$R$18,$F$2,0)*$B201</f>
        <v>9850</v>
      </c>
      <c r="V201">
        <f>VLOOKUP($B$1,数据整理1!$D$12:$R$18,$G$2,0)*$B201</f>
        <v>6698</v>
      </c>
      <c r="W201">
        <f>VLOOKUP($B$1,数据整理1!$D$12:$R$18,$H$2,0)*$B201</f>
        <v>197</v>
      </c>
      <c r="X201">
        <f>VLOOKUP($B$1,数据整理1!$D$12:$R$18,$I$2,0)*$B201</f>
        <v>197</v>
      </c>
      <c r="Y201">
        <f>VLOOKUP($B$1,数据整理1!$D$12:$R$18,$J$2,0)*$B201</f>
        <v>197</v>
      </c>
      <c r="Z201">
        <f>VLOOKUP($B$1,数据整理1!$D$12:$R$18,$K$2,0)*$B201</f>
        <v>197</v>
      </c>
      <c r="AA201">
        <f>VLOOKUP($B$1,数据整理1!$D$12:$R$18,$L$2,0)*$B201</f>
        <v>197</v>
      </c>
      <c r="AB201">
        <f>VLOOKUP($B$1,数据整理1!$D$12:$R$18,$M$2,0)*$B201</f>
        <v>197</v>
      </c>
      <c r="AC201">
        <f>VLOOKUP($B$1,数据整理1!$D$12:$R$18,$N$2,0)*$B201</f>
        <v>15760</v>
      </c>
      <c r="AD201">
        <f>VLOOKUP($B$1,数据整理1!$D$12:$R$18,$O$2,0)*$B201</f>
        <v>0</v>
      </c>
      <c r="AE201">
        <f>VLOOKUP($B$1,数据整理1!$D$12:$R$18,$P$2,0)*$B201</f>
        <v>931.81000000000006</v>
      </c>
      <c r="AF201">
        <f>VLOOKUP($B$1,数据整理1!$D$12:$R$18,$Q$2,0)*$B201</f>
        <v>931.81000000000006</v>
      </c>
      <c r="AH201">
        <f>VLOOKUP($B$1,数据整理1!$D$20:$R$26,$D$2,0)*$B201</f>
        <v>66270.799999999988</v>
      </c>
      <c r="AI201">
        <f>VLOOKUP($B$1,数据整理1!$D$20:$R$26,$E$2,0)*$B201</f>
        <v>25265.25</v>
      </c>
      <c r="AJ201">
        <f>VLOOKUP($B$1,数据整理1!$D$20:$R$26,$F$2,0)*$B201</f>
        <v>6006.53</v>
      </c>
      <c r="AK201">
        <f>VLOOKUP($B$1,数据整理1!$D$20:$R$26,$G$2,0)*$B201</f>
        <v>8906.3700000000008</v>
      </c>
      <c r="AL201">
        <f>VLOOKUP($B$1,数据整理1!$D$20:$R$26,$H$2,0)*$B201</f>
        <v>197</v>
      </c>
      <c r="AM201">
        <f>VLOOKUP($B$1,数据整理1!$D$20:$R$26,$I$2,0)*$B201</f>
        <v>197</v>
      </c>
      <c r="AN201">
        <f>VLOOKUP($B$1,数据整理1!$D$20:$R$26,$J$2,0)*$B201</f>
        <v>197</v>
      </c>
      <c r="AO201">
        <f>VLOOKUP($B$1,数据整理1!$D$20:$R$26,$K$2,0)*$B201</f>
        <v>197</v>
      </c>
      <c r="AP201">
        <f>VLOOKUP($B$1,数据整理1!$D$20:$R$26,$L$2,0)*$B201</f>
        <v>197</v>
      </c>
      <c r="AQ201">
        <f>VLOOKUP($B$1,数据整理1!$D$20:$R$26,$M$2,0)*$B201</f>
        <v>197</v>
      </c>
      <c r="AR201">
        <f>VLOOKUP($B$1,数据整理1!$D$20:$R$26,$N$2,0)*$B201</f>
        <v>7880</v>
      </c>
      <c r="AS201">
        <f>VLOOKUP($B$1,数据整理1!$D$20:$R$26,$O$2,0)*$B201</f>
        <v>0</v>
      </c>
      <c r="AT201">
        <f>VLOOKUP($B$1,数据整理1!$D$20:$R$26,$P$2,0)*$B201</f>
        <v>931.81000000000006</v>
      </c>
      <c r="AU201">
        <f>VLOOKUP($B$1,数据整理1!$D$20:$R$26,$Q$2,0)*$B201</f>
        <v>931.81000000000006</v>
      </c>
    </row>
    <row r="202" spans="2:47" x14ac:dyDescent="0.2">
      <c r="B202">
        <v>198</v>
      </c>
      <c r="D202">
        <f>VLOOKUP($B$1,数据整理1!$D$4:$R$10,$D$2,0)*$B202</f>
        <v>83358</v>
      </c>
      <c r="E202">
        <f>VLOOKUP($B$1,数据整理1!$D$4:$R$10,$E$2,0)*$B202</f>
        <v>22968</v>
      </c>
      <c r="F202">
        <f>VLOOKUP($B$1,数据整理1!$D$4:$R$10,$F$2,0)*$B202</f>
        <v>12474</v>
      </c>
      <c r="G202">
        <f>VLOOKUP($B$1,数据整理1!$D$4:$R$10,$G$2,0)*$B202</f>
        <v>8316</v>
      </c>
      <c r="H202">
        <f>VLOOKUP($B$1,数据整理1!$D$4:$R$10,$H$2,0)*$B202</f>
        <v>198</v>
      </c>
      <c r="I202">
        <f>VLOOKUP($B$1,数据整理1!$D$4:$R$10,$I$2,0)*$B202</f>
        <v>198</v>
      </c>
      <c r="J202">
        <f>VLOOKUP($B$1,数据整理1!$D$4:$R$10,$J$2,0)*$B202</f>
        <v>198</v>
      </c>
      <c r="K202">
        <f>VLOOKUP($B$1,数据整理1!$D$4:$R$10,$K$2,0)*$B202</f>
        <v>198</v>
      </c>
      <c r="L202">
        <f>VLOOKUP($B$1,数据整理1!$D$4:$R$10,$L$2,0)*$B202</f>
        <v>198</v>
      </c>
      <c r="M202">
        <f>VLOOKUP($B$1,数据整理1!$D$4:$R$10,$M$2,0)*$B202</f>
        <v>198</v>
      </c>
      <c r="N202">
        <f>VLOOKUP($B$1,数据整理1!$D$4:$R$10,$N$2,0)*$B202</f>
        <v>19800</v>
      </c>
      <c r="O202">
        <f>VLOOKUP($B$1,数据整理1!$D$4:$R$10,$O$2,0)*$B202</f>
        <v>0</v>
      </c>
      <c r="P202">
        <f>VLOOKUP($B$1,数据整理1!$D$4:$R$10,$P$2,0)*$B202</f>
        <v>936.54000000000008</v>
      </c>
      <c r="Q202">
        <f>VLOOKUP($B$1,数据整理1!$D$4:$R$10,$Q$2,0)*$B202</f>
        <v>936.54000000000008</v>
      </c>
      <c r="S202">
        <f>VLOOKUP($B$1,数据整理1!$D$12:$R$18,$D$2,0)*$B202</f>
        <v>74844</v>
      </c>
      <c r="T202">
        <f>VLOOKUP($B$1,数据整理1!$D$12:$R$18,$E$2,0)*$B202</f>
        <v>23958</v>
      </c>
      <c r="U202">
        <f>VLOOKUP($B$1,数据整理1!$D$12:$R$18,$F$2,0)*$B202</f>
        <v>9900</v>
      </c>
      <c r="V202">
        <f>VLOOKUP($B$1,数据整理1!$D$12:$R$18,$G$2,0)*$B202</f>
        <v>6732</v>
      </c>
      <c r="W202">
        <f>VLOOKUP($B$1,数据整理1!$D$12:$R$18,$H$2,0)*$B202</f>
        <v>198</v>
      </c>
      <c r="X202">
        <f>VLOOKUP($B$1,数据整理1!$D$12:$R$18,$I$2,0)*$B202</f>
        <v>198</v>
      </c>
      <c r="Y202">
        <f>VLOOKUP($B$1,数据整理1!$D$12:$R$18,$J$2,0)*$B202</f>
        <v>198</v>
      </c>
      <c r="Z202">
        <f>VLOOKUP($B$1,数据整理1!$D$12:$R$18,$K$2,0)*$B202</f>
        <v>198</v>
      </c>
      <c r="AA202">
        <f>VLOOKUP($B$1,数据整理1!$D$12:$R$18,$L$2,0)*$B202</f>
        <v>198</v>
      </c>
      <c r="AB202">
        <f>VLOOKUP($B$1,数据整理1!$D$12:$R$18,$M$2,0)*$B202</f>
        <v>198</v>
      </c>
      <c r="AC202">
        <f>VLOOKUP($B$1,数据整理1!$D$12:$R$18,$N$2,0)*$B202</f>
        <v>15840</v>
      </c>
      <c r="AD202">
        <f>VLOOKUP($B$1,数据整理1!$D$12:$R$18,$O$2,0)*$B202</f>
        <v>0</v>
      </c>
      <c r="AE202">
        <f>VLOOKUP($B$1,数据整理1!$D$12:$R$18,$P$2,0)*$B202</f>
        <v>936.54000000000008</v>
      </c>
      <c r="AF202">
        <f>VLOOKUP($B$1,数据整理1!$D$12:$R$18,$Q$2,0)*$B202</f>
        <v>936.54000000000008</v>
      </c>
      <c r="AH202">
        <f>VLOOKUP($B$1,数据整理1!$D$20:$R$26,$D$2,0)*$B202</f>
        <v>66607.199999999997</v>
      </c>
      <c r="AI202">
        <f>VLOOKUP($B$1,数据整理1!$D$20:$R$26,$E$2,0)*$B202</f>
        <v>25393.5</v>
      </c>
      <c r="AJ202">
        <f>VLOOKUP($B$1,数据整理1!$D$20:$R$26,$F$2,0)*$B202</f>
        <v>6037.0199999999995</v>
      </c>
      <c r="AK202">
        <f>VLOOKUP($B$1,数据整理1!$D$20:$R$26,$G$2,0)*$B202</f>
        <v>8951.58</v>
      </c>
      <c r="AL202">
        <f>VLOOKUP($B$1,数据整理1!$D$20:$R$26,$H$2,0)*$B202</f>
        <v>198</v>
      </c>
      <c r="AM202">
        <f>VLOOKUP($B$1,数据整理1!$D$20:$R$26,$I$2,0)*$B202</f>
        <v>198</v>
      </c>
      <c r="AN202">
        <f>VLOOKUP($B$1,数据整理1!$D$20:$R$26,$J$2,0)*$B202</f>
        <v>198</v>
      </c>
      <c r="AO202">
        <f>VLOOKUP($B$1,数据整理1!$D$20:$R$26,$K$2,0)*$B202</f>
        <v>198</v>
      </c>
      <c r="AP202">
        <f>VLOOKUP($B$1,数据整理1!$D$20:$R$26,$L$2,0)*$B202</f>
        <v>198</v>
      </c>
      <c r="AQ202">
        <f>VLOOKUP($B$1,数据整理1!$D$20:$R$26,$M$2,0)*$B202</f>
        <v>198</v>
      </c>
      <c r="AR202">
        <f>VLOOKUP($B$1,数据整理1!$D$20:$R$26,$N$2,0)*$B202</f>
        <v>7920</v>
      </c>
      <c r="AS202">
        <f>VLOOKUP($B$1,数据整理1!$D$20:$R$26,$O$2,0)*$B202</f>
        <v>0</v>
      </c>
      <c r="AT202">
        <f>VLOOKUP($B$1,数据整理1!$D$20:$R$26,$P$2,0)*$B202</f>
        <v>936.54000000000008</v>
      </c>
      <c r="AU202">
        <f>VLOOKUP($B$1,数据整理1!$D$20:$R$26,$Q$2,0)*$B202</f>
        <v>936.54000000000008</v>
      </c>
    </row>
    <row r="203" spans="2:47" x14ac:dyDescent="0.2">
      <c r="B203">
        <v>199</v>
      </c>
      <c r="D203">
        <f>VLOOKUP($B$1,数据整理1!$D$4:$R$10,$D$2,0)*$B203</f>
        <v>83779</v>
      </c>
      <c r="E203">
        <f>VLOOKUP($B$1,数据整理1!$D$4:$R$10,$E$2,0)*$B203</f>
        <v>23084</v>
      </c>
      <c r="F203">
        <f>VLOOKUP($B$1,数据整理1!$D$4:$R$10,$F$2,0)*$B203</f>
        <v>12537</v>
      </c>
      <c r="G203">
        <f>VLOOKUP($B$1,数据整理1!$D$4:$R$10,$G$2,0)*$B203</f>
        <v>8358</v>
      </c>
      <c r="H203">
        <f>VLOOKUP($B$1,数据整理1!$D$4:$R$10,$H$2,0)*$B203</f>
        <v>199</v>
      </c>
      <c r="I203">
        <f>VLOOKUP($B$1,数据整理1!$D$4:$R$10,$I$2,0)*$B203</f>
        <v>199</v>
      </c>
      <c r="J203">
        <f>VLOOKUP($B$1,数据整理1!$D$4:$R$10,$J$2,0)*$B203</f>
        <v>199</v>
      </c>
      <c r="K203">
        <f>VLOOKUP($B$1,数据整理1!$D$4:$R$10,$K$2,0)*$B203</f>
        <v>199</v>
      </c>
      <c r="L203">
        <f>VLOOKUP($B$1,数据整理1!$D$4:$R$10,$L$2,0)*$B203</f>
        <v>199</v>
      </c>
      <c r="M203">
        <f>VLOOKUP($B$1,数据整理1!$D$4:$R$10,$M$2,0)*$B203</f>
        <v>199</v>
      </c>
      <c r="N203">
        <f>VLOOKUP($B$1,数据整理1!$D$4:$R$10,$N$2,0)*$B203</f>
        <v>19900</v>
      </c>
      <c r="O203">
        <f>VLOOKUP($B$1,数据整理1!$D$4:$R$10,$O$2,0)*$B203</f>
        <v>0</v>
      </c>
      <c r="P203">
        <f>VLOOKUP($B$1,数据整理1!$D$4:$R$10,$P$2,0)*$B203</f>
        <v>941.2700000000001</v>
      </c>
      <c r="Q203">
        <f>VLOOKUP($B$1,数据整理1!$D$4:$R$10,$Q$2,0)*$B203</f>
        <v>941.2700000000001</v>
      </c>
      <c r="S203">
        <f>VLOOKUP($B$1,数据整理1!$D$12:$R$18,$D$2,0)*$B203</f>
        <v>75222</v>
      </c>
      <c r="T203">
        <f>VLOOKUP($B$1,数据整理1!$D$12:$R$18,$E$2,0)*$B203</f>
        <v>24079</v>
      </c>
      <c r="U203">
        <f>VLOOKUP($B$1,数据整理1!$D$12:$R$18,$F$2,0)*$B203</f>
        <v>9950</v>
      </c>
      <c r="V203">
        <f>VLOOKUP($B$1,数据整理1!$D$12:$R$18,$G$2,0)*$B203</f>
        <v>6766</v>
      </c>
      <c r="W203">
        <f>VLOOKUP($B$1,数据整理1!$D$12:$R$18,$H$2,0)*$B203</f>
        <v>199</v>
      </c>
      <c r="X203">
        <f>VLOOKUP($B$1,数据整理1!$D$12:$R$18,$I$2,0)*$B203</f>
        <v>199</v>
      </c>
      <c r="Y203">
        <f>VLOOKUP($B$1,数据整理1!$D$12:$R$18,$J$2,0)*$B203</f>
        <v>199</v>
      </c>
      <c r="Z203">
        <f>VLOOKUP($B$1,数据整理1!$D$12:$R$18,$K$2,0)*$B203</f>
        <v>199</v>
      </c>
      <c r="AA203">
        <f>VLOOKUP($B$1,数据整理1!$D$12:$R$18,$L$2,0)*$B203</f>
        <v>199</v>
      </c>
      <c r="AB203">
        <f>VLOOKUP($B$1,数据整理1!$D$12:$R$18,$M$2,0)*$B203</f>
        <v>199</v>
      </c>
      <c r="AC203">
        <f>VLOOKUP($B$1,数据整理1!$D$12:$R$18,$N$2,0)*$B203</f>
        <v>15920</v>
      </c>
      <c r="AD203">
        <f>VLOOKUP($B$1,数据整理1!$D$12:$R$18,$O$2,0)*$B203</f>
        <v>0</v>
      </c>
      <c r="AE203">
        <f>VLOOKUP($B$1,数据整理1!$D$12:$R$18,$P$2,0)*$B203</f>
        <v>941.2700000000001</v>
      </c>
      <c r="AF203">
        <f>VLOOKUP($B$1,数据整理1!$D$12:$R$18,$Q$2,0)*$B203</f>
        <v>941.2700000000001</v>
      </c>
      <c r="AH203">
        <f>VLOOKUP($B$1,数据整理1!$D$20:$R$26,$D$2,0)*$B203</f>
        <v>66943.599999999991</v>
      </c>
      <c r="AI203">
        <f>VLOOKUP($B$1,数据整理1!$D$20:$R$26,$E$2,0)*$B203</f>
        <v>25521.75</v>
      </c>
      <c r="AJ203">
        <f>VLOOKUP($B$1,数据整理1!$D$20:$R$26,$F$2,0)*$B203</f>
        <v>6067.5099999999993</v>
      </c>
      <c r="AK203">
        <f>VLOOKUP($B$1,数据整理1!$D$20:$R$26,$G$2,0)*$B203</f>
        <v>8996.7900000000009</v>
      </c>
      <c r="AL203">
        <f>VLOOKUP($B$1,数据整理1!$D$20:$R$26,$H$2,0)*$B203</f>
        <v>199</v>
      </c>
      <c r="AM203">
        <f>VLOOKUP($B$1,数据整理1!$D$20:$R$26,$I$2,0)*$B203</f>
        <v>199</v>
      </c>
      <c r="AN203">
        <f>VLOOKUP($B$1,数据整理1!$D$20:$R$26,$J$2,0)*$B203</f>
        <v>199</v>
      </c>
      <c r="AO203">
        <f>VLOOKUP($B$1,数据整理1!$D$20:$R$26,$K$2,0)*$B203</f>
        <v>199</v>
      </c>
      <c r="AP203">
        <f>VLOOKUP($B$1,数据整理1!$D$20:$R$26,$L$2,0)*$B203</f>
        <v>199</v>
      </c>
      <c r="AQ203">
        <f>VLOOKUP($B$1,数据整理1!$D$20:$R$26,$M$2,0)*$B203</f>
        <v>199</v>
      </c>
      <c r="AR203">
        <f>VLOOKUP($B$1,数据整理1!$D$20:$R$26,$N$2,0)*$B203</f>
        <v>7960</v>
      </c>
      <c r="AS203">
        <f>VLOOKUP($B$1,数据整理1!$D$20:$R$26,$O$2,0)*$B203</f>
        <v>0</v>
      </c>
      <c r="AT203">
        <f>VLOOKUP($B$1,数据整理1!$D$20:$R$26,$P$2,0)*$B203</f>
        <v>941.2700000000001</v>
      </c>
      <c r="AU203">
        <f>VLOOKUP($B$1,数据整理1!$D$20:$R$26,$Q$2,0)*$B203</f>
        <v>941.2700000000001</v>
      </c>
    </row>
    <row r="204" spans="2:47" x14ac:dyDescent="0.2">
      <c r="B204">
        <v>200</v>
      </c>
      <c r="D204">
        <f>VLOOKUP($B$1,数据整理1!$D$4:$R$10,$D$2,0)*$B204</f>
        <v>84200</v>
      </c>
      <c r="E204">
        <f>VLOOKUP($B$1,数据整理1!$D$4:$R$10,$E$2,0)*$B204</f>
        <v>23200</v>
      </c>
      <c r="F204">
        <f>VLOOKUP($B$1,数据整理1!$D$4:$R$10,$F$2,0)*$B204</f>
        <v>12600</v>
      </c>
      <c r="G204">
        <f>VLOOKUP($B$1,数据整理1!$D$4:$R$10,$G$2,0)*$B204</f>
        <v>8400</v>
      </c>
      <c r="H204">
        <f>VLOOKUP($B$1,数据整理1!$D$4:$R$10,$H$2,0)*$B204</f>
        <v>200</v>
      </c>
      <c r="I204">
        <f>VLOOKUP($B$1,数据整理1!$D$4:$R$10,$I$2,0)*$B204</f>
        <v>200</v>
      </c>
      <c r="J204">
        <f>VLOOKUP($B$1,数据整理1!$D$4:$R$10,$J$2,0)*$B204</f>
        <v>200</v>
      </c>
      <c r="K204">
        <f>VLOOKUP($B$1,数据整理1!$D$4:$R$10,$K$2,0)*$B204</f>
        <v>200</v>
      </c>
      <c r="L204">
        <f>VLOOKUP($B$1,数据整理1!$D$4:$R$10,$L$2,0)*$B204</f>
        <v>200</v>
      </c>
      <c r="M204">
        <f>VLOOKUP($B$1,数据整理1!$D$4:$R$10,$M$2,0)*$B204</f>
        <v>200</v>
      </c>
      <c r="N204">
        <f>VLOOKUP($B$1,数据整理1!$D$4:$R$10,$N$2,0)*$B204</f>
        <v>20000</v>
      </c>
      <c r="O204">
        <f>VLOOKUP($B$1,数据整理1!$D$4:$R$10,$O$2,0)*$B204</f>
        <v>0</v>
      </c>
      <c r="P204">
        <f>VLOOKUP($B$1,数据整理1!$D$4:$R$10,$P$2,0)*$B204</f>
        <v>946.00000000000011</v>
      </c>
      <c r="Q204">
        <f>VLOOKUP($B$1,数据整理1!$D$4:$R$10,$Q$2,0)*$B204</f>
        <v>946.00000000000011</v>
      </c>
      <c r="S204">
        <f>VLOOKUP($B$1,数据整理1!$D$12:$R$18,$D$2,0)*$B204</f>
        <v>75600</v>
      </c>
      <c r="T204">
        <f>VLOOKUP($B$1,数据整理1!$D$12:$R$18,$E$2,0)*$B204</f>
        <v>24200</v>
      </c>
      <c r="U204">
        <f>VLOOKUP($B$1,数据整理1!$D$12:$R$18,$F$2,0)*$B204</f>
        <v>10000</v>
      </c>
      <c r="V204">
        <f>VLOOKUP($B$1,数据整理1!$D$12:$R$18,$G$2,0)*$B204</f>
        <v>6800</v>
      </c>
      <c r="W204">
        <f>VLOOKUP($B$1,数据整理1!$D$12:$R$18,$H$2,0)*$B204</f>
        <v>200</v>
      </c>
      <c r="X204">
        <f>VLOOKUP($B$1,数据整理1!$D$12:$R$18,$I$2,0)*$B204</f>
        <v>200</v>
      </c>
      <c r="Y204">
        <f>VLOOKUP($B$1,数据整理1!$D$12:$R$18,$J$2,0)*$B204</f>
        <v>200</v>
      </c>
      <c r="Z204">
        <f>VLOOKUP($B$1,数据整理1!$D$12:$R$18,$K$2,0)*$B204</f>
        <v>200</v>
      </c>
      <c r="AA204">
        <f>VLOOKUP($B$1,数据整理1!$D$12:$R$18,$L$2,0)*$B204</f>
        <v>200</v>
      </c>
      <c r="AB204">
        <f>VLOOKUP($B$1,数据整理1!$D$12:$R$18,$M$2,0)*$B204</f>
        <v>200</v>
      </c>
      <c r="AC204">
        <f>VLOOKUP($B$1,数据整理1!$D$12:$R$18,$N$2,0)*$B204</f>
        <v>16000</v>
      </c>
      <c r="AD204">
        <f>VLOOKUP($B$1,数据整理1!$D$12:$R$18,$O$2,0)*$B204</f>
        <v>0</v>
      </c>
      <c r="AE204">
        <f>VLOOKUP($B$1,数据整理1!$D$12:$R$18,$P$2,0)*$B204</f>
        <v>946.00000000000011</v>
      </c>
      <c r="AF204">
        <f>VLOOKUP($B$1,数据整理1!$D$12:$R$18,$Q$2,0)*$B204</f>
        <v>946.00000000000011</v>
      </c>
      <c r="AH204">
        <f>VLOOKUP($B$1,数据整理1!$D$20:$R$26,$D$2,0)*$B204</f>
        <v>67280</v>
      </c>
      <c r="AI204">
        <f>VLOOKUP($B$1,数据整理1!$D$20:$R$26,$E$2,0)*$B204</f>
        <v>25650</v>
      </c>
      <c r="AJ204">
        <f>VLOOKUP($B$1,数据整理1!$D$20:$R$26,$F$2,0)*$B204</f>
        <v>6098</v>
      </c>
      <c r="AK204">
        <f>VLOOKUP($B$1,数据整理1!$D$20:$R$26,$G$2,0)*$B204</f>
        <v>9042</v>
      </c>
      <c r="AL204">
        <f>VLOOKUP($B$1,数据整理1!$D$20:$R$26,$H$2,0)*$B204</f>
        <v>200</v>
      </c>
      <c r="AM204">
        <f>VLOOKUP($B$1,数据整理1!$D$20:$R$26,$I$2,0)*$B204</f>
        <v>200</v>
      </c>
      <c r="AN204">
        <f>VLOOKUP($B$1,数据整理1!$D$20:$R$26,$J$2,0)*$B204</f>
        <v>200</v>
      </c>
      <c r="AO204">
        <f>VLOOKUP($B$1,数据整理1!$D$20:$R$26,$K$2,0)*$B204</f>
        <v>200</v>
      </c>
      <c r="AP204">
        <f>VLOOKUP($B$1,数据整理1!$D$20:$R$26,$L$2,0)*$B204</f>
        <v>200</v>
      </c>
      <c r="AQ204">
        <f>VLOOKUP($B$1,数据整理1!$D$20:$R$26,$M$2,0)*$B204</f>
        <v>200</v>
      </c>
      <c r="AR204">
        <f>VLOOKUP($B$1,数据整理1!$D$20:$R$26,$N$2,0)*$B204</f>
        <v>8000</v>
      </c>
      <c r="AS204">
        <f>VLOOKUP($B$1,数据整理1!$D$20:$R$26,$O$2,0)*$B204</f>
        <v>0</v>
      </c>
      <c r="AT204">
        <f>VLOOKUP($B$1,数据整理1!$D$20:$R$26,$P$2,0)*$B204</f>
        <v>946.00000000000011</v>
      </c>
      <c r="AU204">
        <f>VLOOKUP($B$1,数据整理1!$D$20:$R$26,$Q$2,0)*$B204</f>
        <v>946.00000000000011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3:AW723"/>
  <sheetViews>
    <sheetView workbookViewId="0">
      <pane ySplit="4" topLeftCell="A71" activePane="bottomLeft" state="frozen"/>
      <selection activeCell="Y1" sqref="Y1"/>
      <selection pane="bottomLeft" activeCell="A84" sqref="A84:XFD84"/>
    </sheetView>
  </sheetViews>
  <sheetFormatPr defaultRowHeight="14.25" x14ac:dyDescent="0.2"/>
  <sheetData>
    <row r="3" spans="2:49" x14ac:dyDescent="0.2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</row>
    <row r="4" spans="2:49" x14ac:dyDescent="0.2">
      <c r="C4" t="s">
        <v>53</v>
      </c>
      <c r="D4" t="s">
        <v>6</v>
      </c>
      <c r="E4" t="s">
        <v>15</v>
      </c>
      <c r="F4" t="s">
        <v>17</v>
      </c>
      <c r="G4" t="s">
        <v>18</v>
      </c>
      <c r="H4" t="s">
        <v>0</v>
      </c>
      <c r="I4" t="s">
        <v>1</v>
      </c>
      <c r="J4" t="s">
        <v>2</v>
      </c>
      <c r="K4" t="s">
        <v>3</v>
      </c>
      <c r="L4" t="s">
        <v>4</v>
      </c>
      <c r="M4" t="s">
        <v>5</v>
      </c>
      <c r="N4" t="s">
        <v>13</v>
      </c>
      <c r="O4" t="s">
        <v>22</v>
      </c>
      <c r="P4" t="s">
        <v>11</v>
      </c>
      <c r="Q4" t="s">
        <v>12</v>
      </c>
      <c r="T4" t="s">
        <v>6</v>
      </c>
      <c r="U4" t="s">
        <v>15</v>
      </c>
      <c r="V4" t="s">
        <v>17</v>
      </c>
      <c r="W4" t="s">
        <v>18</v>
      </c>
      <c r="X4" t="s">
        <v>0</v>
      </c>
      <c r="Y4" t="s">
        <v>1</v>
      </c>
      <c r="Z4" t="s">
        <v>2</v>
      </c>
      <c r="AA4" t="s">
        <v>3</v>
      </c>
      <c r="AB4" t="s">
        <v>4</v>
      </c>
      <c r="AC4" t="s">
        <v>5</v>
      </c>
      <c r="AD4" t="s">
        <v>13</v>
      </c>
      <c r="AE4" t="s">
        <v>22</v>
      </c>
      <c r="AF4" t="s">
        <v>11</v>
      </c>
      <c r="AG4" t="s">
        <v>12</v>
      </c>
      <c r="AJ4" t="s">
        <v>6</v>
      </c>
      <c r="AK4" t="s">
        <v>15</v>
      </c>
      <c r="AL4" t="s">
        <v>17</v>
      </c>
      <c r="AM4" t="s">
        <v>18</v>
      </c>
      <c r="AN4" t="s">
        <v>0</v>
      </c>
      <c r="AO4" t="s">
        <v>1</v>
      </c>
      <c r="AP4" t="s">
        <v>2</v>
      </c>
      <c r="AQ4" t="s">
        <v>3</v>
      </c>
      <c r="AR4" t="s">
        <v>4</v>
      </c>
      <c r="AS4" t="s">
        <v>5</v>
      </c>
      <c r="AT4" t="s">
        <v>13</v>
      </c>
      <c r="AU4" t="s">
        <v>22</v>
      </c>
      <c r="AV4" t="s">
        <v>11</v>
      </c>
      <c r="AW4" t="s">
        <v>12</v>
      </c>
    </row>
    <row r="5" spans="2:49" x14ac:dyDescent="0.2">
      <c r="B5">
        <v>1</v>
      </c>
      <c r="C5" t="s">
        <v>54</v>
      </c>
      <c r="D5">
        <f>D208+D554</f>
        <v>0</v>
      </c>
      <c r="E5">
        <f t="shared" ref="E5:Q5" si="0">E208+E554</f>
        <v>0</v>
      </c>
      <c r="F5">
        <f t="shared" si="0"/>
        <v>0</v>
      </c>
      <c r="G5">
        <f t="shared" si="0"/>
        <v>0</v>
      </c>
      <c r="H5">
        <f t="shared" si="0"/>
        <v>0</v>
      </c>
      <c r="I5">
        <f t="shared" si="0"/>
        <v>0</v>
      </c>
      <c r="J5">
        <f t="shared" si="0"/>
        <v>0</v>
      </c>
      <c r="K5">
        <f t="shared" si="0"/>
        <v>0</v>
      </c>
      <c r="L5">
        <f t="shared" si="0"/>
        <v>0</v>
      </c>
      <c r="M5">
        <f t="shared" si="0"/>
        <v>0</v>
      </c>
      <c r="N5">
        <f t="shared" si="0"/>
        <v>0</v>
      </c>
      <c r="O5">
        <f t="shared" si="0"/>
        <v>0</v>
      </c>
      <c r="P5">
        <f t="shared" si="0"/>
        <v>0</v>
      </c>
      <c r="Q5">
        <f t="shared" si="0"/>
        <v>0</v>
      </c>
      <c r="T5">
        <f>T208+T554</f>
        <v>0</v>
      </c>
      <c r="U5">
        <f t="shared" ref="U5:AG5" si="1">U208+U554</f>
        <v>0</v>
      </c>
      <c r="V5">
        <f t="shared" si="1"/>
        <v>0</v>
      </c>
      <c r="W5">
        <f t="shared" si="1"/>
        <v>0</v>
      </c>
      <c r="X5">
        <f t="shared" si="1"/>
        <v>0</v>
      </c>
      <c r="Y5">
        <f t="shared" si="1"/>
        <v>0</v>
      </c>
      <c r="Z5">
        <f t="shared" si="1"/>
        <v>0</v>
      </c>
      <c r="AA5">
        <f t="shared" si="1"/>
        <v>0</v>
      </c>
      <c r="AB5">
        <f t="shared" si="1"/>
        <v>0</v>
      </c>
      <c r="AC5">
        <f t="shared" si="1"/>
        <v>0</v>
      </c>
      <c r="AD5">
        <f t="shared" si="1"/>
        <v>0</v>
      </c>
      <c r="AE5">
        <f t="shared" si="1"/>
        <v>0</v>
      </c>
      <c r="AF5">
        <f t="shared" si="1"/>
        <v>0</v>
      </c>
      <c r="AG5">
        <f t="shared" si="1"/>
        <v>0</v>
      </c>
      <c r="AJ5">
        <f>AJ208+AJ554</f>
        <v>0</v>
      </c>
      <c r="AK5">
        <f t="shared" ref="AK5:AW5" si="2">AK208+AK554</f>
        <v>0</v>
      </c>
      <c r="AL5">
        <f t="shared" si="2"/>
        <v>0</v>
      </c>
      <c r="AM5">
        <f t="shared" si="2"/>
        <v>0</v>
      </c>
      <c r="AN5">
        <f t="shared" si="2"/>
        <v>0</v>
      </c>
      <c r="AO5">
        <f t="shared" si="2"/>
        <v>0</v>
      </c>
      <c r="AP5">
        <f t="shared" si="2"/>
        <v>0</v>
      </c>
      <c r="AQ5">
        <f t="shared" si="2"/>
        <v>0</v>
      </c>
      <c r="AR5">
        <f t="shared" si="2"/>
        <v>0</v>
      </c>
      <c r="AS5">
        <f t="shared" si="2"/>
        <v>0</v>
      </c>
      <c r="AT5">
        <f t="shared" si="2"/>
        <v>0</v>
      </c>
      <c r="AU5">
        <f t="shared" si="2"/>
        <v>0</v>
      </c>
      <c r="AV5">
        <f t="shared" si="2"/>
        <v>0</v>
      </c>
      <c r="AW5">
        <f t="shared" si="2"/>
        <v>0</v>
      </c>
    </row>
    <row r="6" spans="2:49" x14ac:dyDescent="0.2">
      <c r="B6">
        <v>2</v>
      </c>
      <c r="C6" t="str">
        <f>INDEX(数据整理1!$C$30:$C$54,MATCH(B6,数据整理1!$D$30:$D$54))</f>
        <v>1阶</v>
      </c>
      <c r="D6">
        <f t="shared" ref="D6:Q6" si="3">D209+D555</f>
        <v>630</v>
      </c>
      <c r="E6">
        <f t="shared" si="3"/>
        <v>173</v>
      </c>
      <c r="F6">
        <f t="shared" si="3"/>
        <v>90</v>
      </c>
      <c r="G6">
        <f t="shared" si="3"/>
        <v>60</v>
      </c>
      <c r="H6">
        <f t="shared" si="3"/>
        <v>24</v>
      </c>
      <c r="I6">
        <f t="shared" si="3"/>
        <v>16</v>
      </c>
      <c r="J6">
        <f t="shared" si="3"/>
        <v>20</v>
      </c>
      <c r="K6">
        <f t="shared" si="3"/>
        <v>20</v>
      </c>
      <c r="L6">
        <f t="shared" si="3"/>
        <v>24</v>
      </c>
      <c r="M6">
        <f t="shared" si="3"/>
        <v>20</v>
      </c>
      <c r="N6">
        <f t="shared" si="3"/>
        <v>150</v>
      </c>
      <c r="O6">
        <f t="shared" si="3"/>
        <v>60</v>
      </c>
      <c r="P6">
        <f t="shared" si="3"/>
        <v>50</v>
      </c>
      <c r="Q6">
        <f t="shared" si="3"/>
        <v>50</v>
      </c>
      <c r="T6">
        <f t="shared" ref="T6:AG6" si="4">T209+T555</f>
        <v>540</v>
      </c>
      <c r="U6">
        <f t="shared" si="4"/>
        <v>180</v>
      </c>
      <c r="V6">
        <f t="shared" si="4"/>
        <v>72</v>
      </c>
      <c r="W6">
        <f t="shared" si="4"/>
        <v>48</v>
      </c>
      <c r="X6">
        <f t="shared" si="4"/>
        <v>24</v>
      </c>
      <c r="Y6">
        <f t="shared" si="4"/>
        <v>16</v>
      </c>
      <c r="Z6">
        <f t="shared" si="4"/>
        <v>20</v>
      </c>
      <c r="AA6">
        <f t="shared" si="4"/>
        <v>20</v>
      </c>
      <c r="AB6">
        <f t="shared" si="4"/>
        <v>24</v>
      </c>
      <c r="AC6">
        <f t="shared" si="4"/>
        <v>20</v>
      </c>
      <c r="AD6">
        <f t="shared" si="4"/>
        <v>100</v>
      </c>
      <c r="AE6">
        <f t="shared" si="4"/>
        <v>95</v>
      </c>
      <c r="AF6">
        <f t="shared" si="4"/>
        <v>50</v>
      </c>
      <c r="AG6">
        <f t="shared" si="4"/>
        <v>50</v>
      </c>
      <c r="AJ6">
        <f t="shared" ref="AJ6:AW6" si="5">AJ209+AJ555</f>
        <v>480</v>
      </c>
      <c r="AK6">
        <f t="shared" si="5"/>
        <v>183</v>
      </c>
      <c r="AL6">
        <f t="shared" si="5"/>
        <v>44</v>
      </c>
      <c r="AM6">
        <f t="shared" si="5"/>
        <v>65</v>
      </c>
      <c r="AN6">
        <f t="shared" si="5"/>
        <v>24</v>
      </c>
      <c r="AO6">
        <f t="shared" si="5"/>
        <v>16</v>
      </c>
      <c r="AP6">
        <f t="shared" si="5"/>
        <v>20</v>
      </c>
      <c r="AQ6">
        <f t="shared" si="5"/>
        <v>16</v>
      </c>
      <c r="AR6">
        <f t="shared" si="5"/>
        <v>24</v>
      </c>
      <c r="AS6">
        <f t="shared" si="5"/>
        <v>20</v>
      </c>
      <c r="AT6">
        <f t="shared" si="5"/>
        <v>50</v>
      </c>
      <c r="AU6">
        <f t="shared" si="5"/>
        <v>120</v>
      </c>
      <c r="AV6">
        <f t="shared" si="5"/>
        <v>50</v>
      </c>
      <c r="AW6">
        <f t="shared" si="5"/>
        <v>50</v>
      </c>
    </row>
    <row r="7" spans="2:49" x14ac:dyDescent="0.2">
      <c r="B7">
        <v>3</v>
      </c>
      <c r="C7" t="str">
        <f>INDEX(数据整理1!$C$30:$C$54,MATCH(B7,数据整理1!$D$30:$D$54))</f>
        <v>1阶</v>
      </c>
      <c r="D7">
        <f t="shared" ref="D7:Q7" si="6">D210+D556</f>
        <v>698</v>
      </c>
      <c r="E7">
        <f t="shared" si="6"/>
        <v>213</v>
      </c>
      <c r="F7">
        <f t="shared" si="6"/>
        <v>106</v>
      </c>
      <c r="G7">
        <f t="shared" si="6"/>
        <v>60</v>
      </c>
      <c r="H7">
        <f t="shared" si="6"/>
        <v>24</v>
      </c>
      <c r="I7">
        <f t="shared" si="6"/>
        <v>16</v>
      </c>
      <c r="J7">
        <f t="shared" si="6"/>
        <v>20</v>
      </c>
      <c r="K7">
        <f t="shared" si="6"/>
        <v>20</v>
      </c>
      <c r="L7">
        <f t="shared" si="6"/>
        <v>24</v>
      </c>
      <c r="M7">
        <f t="shared" si="6"/>
        <v>20</v>
      </c>
      <c r="N7">
        <f t="shared" si="6"/>
        <v>150</v>
      </c>
      <c r="O7">
        <f t="shared" si="6"/>
        <v>60</v>
      </c>
      <c r="P7">
        <f t="shared" si="6"/>
        <v>66</v>
      </c>
      <c r="Q7">
        <f t="shared" si="6"/>
        <v>66</v>
      </c>
      <c r="T7">
        <f t="shared" ref="T7:AG7" si="7">T210+T556</f>
        <v>540</v>
      </c>
      <c r="U7">
        <f t="shared" si="7"/>
        <v>180</v>
      </c>
      <c r="V7">
        <f t="shared" si="7"/>
        <v>72</v>
      </c>
      <c r="W7">
        <f t="shared" si="7"/>
        <v>48</v>
      </c>
      <c r="X7">
        <f t="shared" si="7"/>
        <v>24</v>
      </c>
      <c r="Y7">
        <f t="shared" si="7"/>
        <v>16</v>
      </c>
      <c r="Z7">
        <f t="shared" si="7"/>
        <v>20</v>
      </c>
      <c r="AA7">
        <f t="shared" si="7"/>
        <v>20</v>
      </c>
      <c r="AB7">
        <f t="shared" si="7"/>
        <v>24</v>
      </c>
      <c r="AC7">
        <f t="shared" si="7"/>
        <v>20</v>
      </c>
      <c r="AD7">
        <f t="shared" si="7"/>
        <v>100</v>
      </c>
      <c r="AE7">
        <f t="shared" si="7"/>
        <v>95</v>
      </c>
      <c r="AF7">
        <f t="shared" si="7"/>
        <v>50</v>
      </c>
      <c r="AG7">
        <f t="shared" si="7"/>
        <v>50</v>
      </c>
      <c r="AJ7">
        <f t="shared" ref="AJ7:AW7" si="8">AJ210+AJ556</f>
        <v>480</v>
      </c>
      <c r="AK7">
        <f t="shared" si="8"/>
        <v>183</v>
      </c>
      <c r="AL7">
        <f t="shared" si="8"/>
        <v>44</v>
      </c>
      <c r="AM7">
        <f t="shared" si="8"/>
        <v>65</v>
      </c>
      <c r="AN7">
        <f t="shared" si="8"/>
        <v>24</v>
      </c>
      <c r="AO7">
        <f t="shared" si="8"/>
        <v>16</v>
      </c>
      <c r="AP7">
        <f t="shared" si="8"/>
        <v>20</v>
      </c>
      <c r="AQ7">
        <f t="shared" si="8"/>
        <v>16</v>
      </c>
      <c r="AR7">
        <f t="shared" si="8"/>
        <v>24</v>
      </c>
      <c r="AS7">
        <f t="shared" si="8"/>
        <v>20</v>
      </c>
      <c r="AT7">
        <f t="shared" si="8"/>
        <v>50</v>
      </c>
      <c r="AU7">
        <f t="shared" si="8"/>
        <v>120</v>
      </c>
      <c r="AV7">
        <f t="shared" si="8"/>
        <v>50</v>
      </c>
      <c r="AW7">
        <f t="shared" si="8"/>
        <v>50</v>
      </c>
    </row>
    <row r="8" spans="2:49" x14ac:dyDescent="0.2">
      <c r="B8">
        <v>4</v>
      </c>
      <c r="C8" t="str">
        <f>INDEX(数据整理1!$C$30:$C$54,MATCH(B8,数据整理1!$D$30:$D$54))</f>
        <v>1阶</v>
      </c>
      <c r="D8">
        <f t="shared" ref="D8:Q8" si="9">D211+D557</f>
        <v>698</v>
      </c>
      <c r="E8">
        <f t="shared" si="9"/>
        <v>213</v>
      </c>
      <c r="F8">
        <f t="shared" si="9"/>
        <v>106</v>
      </c>
      <c r="G8">
        <f t="shared" si="9"/>
        <v>60</v>
      </c>
      <c r="H8">
        <f t="shared" si="9"/>
        <v>24</v>
      </c>
      <c r="I8">
        <f t="shared" si="9"/>
        <v>16</v>
      </c>
      <c r="J8">
        <f t="shared" si="9"/>
        <v>20</v>
      </c>
      <c r="K8">
        <f t="shared" si="9"/>
        <v>20</v>
      </c>
      <c r="L8">
        <f t="shared" si="9"/>
        <v>24</v>
      </c>
      <c r="M8">
        <f t="shared" si="9"/>
        <v>20</v>
      </c>
      <c r="N8">
        <f t="shared" si="9"/>
        <v>150</v>
      </c>
      <c r="O8">
        <f t="shared" si="9"/>
        <v>60</v>
      </c>
      <c r="P8">
        <f t="shared" si="9"/>
        <v>66</v>
      </c>
      <c r="Q8">
        <f t="shared" si="9"/>
        <v>66</v>
      </c>
      <c r="T8">
        <f t="shared" ref="T8:AG8" si="10">T211+T557</f>
        <v>540</v>
      </c>
      <c r="U8">
        <f t="shared" si="10"/>
        <v>180</v>
      </c>
      <c r="V8">
        <f t="shared" si="10"/>
        <v>72</v>
      </c>
      <c r="W8">
        <f t="shared" si="10"/>
        <v>48</v>
      </c>
      <c r="X8">
        <f t="shared" si="10"/>
        <v>24</v>
      </c>
      <c r="Y8">
        <f t="shared" si="10"/>
        <v>16</v>
      </c>
      <c r="Z8">
        <f t="shared" si="10"/>
        <v>20</v>
      </c>
      <c r="AA8">
        <f t="shared" si="10"/>
        <v>20</v>
      </c>
      <c r="AB8">
        <f t="shared" si="10"/>
        <v>24</v>
      </c>
      <c r="AC8">
        <f t="shared" si="10"/>
        <v>20</v>
      </c>
      <c r="AD8">
        <f t="shared" si="10"/>
        <v>100</v>
      </c>
      <c r="AE8">
        <f t="shared" si="10"/>
        <v>95</v>
      </c>
      <c r="AF8">
        <f t="shared" si="10"/>
        <v>50</v>
      </c>
      <c r="AG8">
        <f t="shared" si="10"/>
        <v>50</v>
      </c>
      <c r="AJ8">
        <f t="shared" ref="AJ8:AW8" si="11">AJ211+AJ557</f>
        <v>480</v>
      </c>
      <c r="AK8">
        <f t="shared" si="11"/>
        <v>183</v>
      </c>
      <c r="AL8">
        <f t="shared" si="11"/>
        <v>44</v>
      </c>
      <c r="AM8">
        <f t="shared" si="11"/>
        <v>65</v>
      </c>
      <c r="AN8">
        <f t="shared" si="11"/>
        <v>24</v>
      </c>
      <c r="AO8">
        <f t="shared" si="11"/>
        <v>16</v>
      </c>
      <c r="AP8">
        <f t="shared" si="11"/>
        <v>20</v>
      </c>
      <c r="AQ8">
        <f t="shared" si="11"/>
        <v>16</v>
      </c>
      <c r="AR8">
        <f t="shared" si="11"/>
        <v>24</v>
      </c>
      <c r="AS8">
        <f t="shared" si="11"/>
        <v>20</v>
      </c>
      <c r="AT8">
        <f t="shared" si="11"/>
        <v>50</v>
      </c>
      <c r="AU8">
        <f t="shared" si="11"/>
        <v>120</v>
      </c>
      <c r="AV8">
        <f t="shared" si="11"/>
        <v>50</v>
      </c>
      <c r="AW8">
        <f t="shared" si="11"/>
        <v>50</v>
      </c>
    </row>
    <row r="9" spans="2:49" x14ac:dyDescent="0.2">
      <c r="B9">
        <v>5</v>
      </c>
      <c r="C9" t="str">
        <f>INDEX(数据整理1!$C$30:$C$54,MATCH(B9,数据整理1!$D$30:$D$54))</f>
        <v>1阶</v>
      </c>
      <c r="D9">
        <f t="shared" ref="D9:Q9" si="12">D212+D558</f>
        <v>698</v>
      </c>
      <c r="E9">
        <f t="shared" si="12"/>
        <v>213</v>
      </c>
      <c r="F9">
        <f t="shared" si="12"/>
        <v>106</v>
      </c>
      <c r="G9">
        <f t="shared" si="12"/>
        <v>60</v>
      </c>
      <c r="H9">
        <f t="shared" si="12"/>
        <v>24</v>
      </c>
      <c r="I9">
        <f t="shared" si="12"/>
        <v>16</v>
      </c>
      <c r="J9">
        <f t="shared" si="12"/>
        <v>20</v>
      </c>
      <c r="K9">
        <f t="shared" si="12"/>
        <v>20</v>
      </c>
      <c r="L9">
        <f t="shared" si="12"/>
        <v>24</v>
      </c>
      <c r="M9">
        <f t="shared" si="12"/>
        <v>20</v>
      </c>
      <c r="N9">
        <f t="shared" si="12"/>
        <v>150</v>
      </c>
      <c r="O9">
        <f t="shared" si="12"/>
        <v>60</v>
      </c>
      <c r="P9">
        <f t="shared" si="12"/>
        <v>66</v>
      </c>
      <c r="Q9">
        <f t="shared" si="12"/>
        <v>66</v>
      </c>
      <c r="T9">
        <f t="shared" ref="T9:AG9" si="13">T212+T558</f>
        <v>540</v>
      </c>
      <c r="U9">
        <f t="shared" si="13"/>
        <v>180</v>
      </c>
      <c r="V9">
        <f t="shared" si="13"/>
        <v>72</v>
      </c>
      <c r="W9">
        <f t="shared" si="13"/>
        <v>48</v>
      </c>
      <c r="X9">
        <f t="shared" si="13"/>
        <v>24</v>
      </c>
      <c r="Y9">
        <f t="shared" si="13"/>
        <v>16</v>
      </c>
      <c r="Z9">
        <f t="shared" si="13"/>
        <v>20</v>
      </c>
      <c r="AA9">
        <f t="shared" si="13"/>
        <v>20</v>
      </c>
      <c r="AB9">
        <f t="shared" si="13"/>
        <v>24</v>
      </c>
      <c r="AC9">
        <f t="shared" si="13"/>
        <v>20</v>
      </c>
      <c r="AD9">
        <f t="shared" si="13"/>
        <v>100</v>
      </c>
      <c r="AE9">
        <f t="shared" si="13"/>
        <v>95</v>
      </c>
      <c r="AF9">
        <f t="shared" si="13"/>
        <v>50</v>
      </c>
      <c r="AG9">
        <f t="shared" si="13"/>
        <v>50</v>
      </c>
      <c r="AJ9">
        <f t="shared" ref="AJ9:AW9" si="14">AJ212+AJ558</f>
        <v>480</v>
      </c>
      <c r="AK9">
        <f t="shared" si="14"/>
        <v>183</v>
      </c>
      <c r="AL9">
        <f t="shared" si="14"/>
        <v>44</v>
      </c>
      <c r="AM9">
        <f t="shared" si="14"/>
        <v>65</v>
      </c>
      <c r="AN9">
        <f t="shared" si="14"/>
        <v>24</v>
      </c>
      <c r="AO9">
        <f t="shared" si="14"/>
        <v>16</v>
      </c>
      <c r="AP9">
        <f t="shared" si="14"/>
        <v>20</v>
      </c>
      <c r="AQ9">
        <f t="shared" si="14"/>
        <v>16</v>
      </c>
      <c r="AR9">
        <f t="shared" si="14"/>
        <v>24</v>
      </c>
      <c r="AS9">
        <f t="shared" si="14"/>
        <v>20</v>
      </c>
      <c r="AT9">
        <f t="shared" si="14"/>
        <v>50</v>
      </c>
      <c r="AU9">
        <f t="shared" si="14"/>
        <v>120</v>
      </c>
      <c r="AV9">
        <f t="shared" si="14"/>
        <v>50</v>
      </c>
      <c r="AW9">
        <f t="shared" si="14"/>
        <v>50</v>
      </c>
    </row>
    <row r="10" spans="2:49" x14ac:dyDescent="0.2">
      <c r="B10">
        <v>6</v>
      </c>
      <c r="C10" t="str">
        <f>INDEX(数据整理1!$C$30:$C$54,MATCH(B10,数据整理1!$D$30:$D$54))</f>
        <v>1阶</v>
      </c>
      <c r="D10">
        <f t="shared" ref="D10:Q10" si="15">D213+D559</f>
        <v>698</v>
      </c>
      <c r="E10">
        <f t="shared" si="15"/>
        <v>213</v>
      </c>
      <c r="F10">
        <f t="shared" si="15"/>
        <v>106</v>
      </c>
      <c r="G10">
        <f t="shared" si="15"/>
        <v>60</v>
      </c>
      <c r="H10">
        <f t="shared" si="15"/>
        <v>24</v>
      </c>
      <c r="I10">
        <f t="shared" si="15"/>
        <v>16</v>
      </c>
      <c r="J10">
        <f t="shared" si="15"/>
        <v>20</v>
      </c>
      <c r="K10">
        <f t="shared" si="15"/>
        <v>20</v>
      </c>
      <c r="L10">
        <f t="shared" si="15"/>
        <v>24</v>
      </c>
      <c r="M10">
        <f t="shared" si="15"/>
        <v>20</v>
      </c>
      <c r="N10">
        <f t="shared" si="15"/>
        <v>150</v>
      </c>
      <c r="O10">
        <f t="shared" si="15"/>
        <v>60</v>
      </c>
      <c r="P10">
        <f t="shared" si="15"/>
        <v>66</v>
      </c>
      <c r="Q10">
        <f t="shared" si="15"/>
        <v>66</v>
      </c>
      <c r="T10">
        <f t="shared" ref="T10:AG10" si="16">T213+T559</f>
        <v>540</v>
      </c>
      <c r="U10">
        <f t="shared" si="16"/>
        <v>180</v>
      </c>
      <c r="V10">
        <f t="shared" si="16"/>
        <v>72</v>
      </c>
      <c r="W10">
        <f t="shared" si="16"/>
        <v>48</v>
      </c>
      <c r="X10">
        <f t="shared" si="16"/>
        <v>24</v>
      </c>
      <c r="Y10">
        <f t="shared" si="16"/>
        <v>16</v>
      </c>
      <c r="Z10">
        <f t="shared" si="16"/>
        <v>20</v>
      </c>
      <c r="AA10">
        <f t="shared" si="16"/>
        <v>20</v>
      </c>
      <c r="AB10">
        <f t="shared" si="16"/>
        <v>24</v>
      </c>
      <c r="AC10">
        <f t="shared" si="16"/>
        <v>20</v>
      </c>
      <c r="AD10">
        <f t="shared" si="16"/>
        <v>100</v>
      </c>
      <c r="AE10">
        <f t="shared" si="16"/>
        <v>95</v>
      </c>
      <c r="AF10">
        <f t="shared" si="16"/>
        <v>50</v>
      </c>
      <c r="AG10">
        <f t="shared" si="16"/>
        <v>50</v>
      </c>
      <c r="AJ10">
        <f t="shared" ref="AJ10:AW10" si="17">AJ213+AJ559</f>
        <v>480</v>
      </c>
      <c r="AK10">
        <f t="shared" si="17"/>
        <v>183</v>
      </c>
      <c r="AL10">
        <f t="shared" si="17"/>
        <v>44</v>
      </c>
      <c r="AM10">
        <f t="shared" si="17"/>
        <v>65</v>
      </c>
      <c r="AN10">
        <f t="shared" si="17"/>
        <v>24</v>
      </c>
      <c r="AO10">
        <f t="shared" si="17"/>
        <v>16</v>
      </c>
      <c r="AP10">
        <f t="shared" si="17"/>
        <v>20</v>
      </c>
      <c r="AQ10">
        <f t="shared" si="17"/>
        <v>16</v>
      </c>
      <c r="AR10">
        <f t="shared" si="17"/>
        <v>24</v>
      </c>
      <c r="AS10">
        <f t="shared" si="17"/>
        <v>20</v>
      </c>
      <c r="AT10">
        <f t="shared" si="17"/>
        <v>50</v>
      </c>
      <c r="AU10">
        <f t="shared" si="17"/>
        <v>120</v>
      </c>
      <c r="AV10">
        <f t="shared" si="17"/>
        <v>50</v>
      </c>
      <c r="AW10">
        <f t="shared" si="17"/>
        <v>50</v>
      </c>
    </row>
    <row r="11" spans="2:49" x14ac:dyDescent="0.2">
      <c r="B11">
        <v>7</v>
      </c>
      <c r="C11" t="str">
        <f>INDEX(数据整理1!$C$30:$C$54,MATCH(B11,数据整理1!$D$30:$D$54))</f>
        <v>1阶</v>
      </c>
      <c r="D11">
        <f t="shared" ref="D11:Q11" si="18">D214+D560</f>
        <v>698</v>
      </c>
      <c r="E11">
        <f t="shared" si="18"/>
        <v>213</v>
      </c>
      <c r="F11">
        <f t="shared" si="18"/>
        <v>106</v>
      </c>
      <c r="G11">
        <f t="shared" si="18"/>
        <v>60</v>
      </c>
      <c r="H11">
        <f t="shared" si="18"/>
        <v>24</v>
      </c>
      <c r="I11">
        <f t="shared" si="18"/>
        <v>16</v>
      </c>
      <c r="J11">
        <f t="shared" si="18"/>
        <v>20</v>
      </c>
      <c r="K11">
        <f t="shared" si="18"/>
        <v>20</v>
      </c>
      <c r="L11">
        <f t="shared" si="18"/>
        <v>24</v>
      </c>
      <c r="M11">
        <f t="shared" si="18"/>
        <v>20</v>
      </c>
      <c r="N11">
        <f t="shared" si="18"/>
        <v>150</v>
      </c>
      <c r="O11">
        <f t="shared" si="18"/>
        <v>60</v>
      </c>
      <c r="P11">
        <f t="shared" si="18"/>
        <v>66</v>
      </c>
      <c r="Q11">
        <f t="shared" si="18"/>
        <v>66</v>
      </c>
      <c r="T11">
        <f t="shared" ref="T11:AG11" si="19">T214+T560</f>
        <v>540</v>
      </c>
      <c r="U11">
        <f t="shared" si="19"/>
        <v>180</v>
      </c>
      <c r="V11">
        <f t="shared" si="19"/>
        <v>72</v>
      </c>
      <c r="W11">
        <f t="shared" si="19"/>
        <v>48</v>
      </c>
      <c r="X11">
        <f t="shared" si="19"/>
        <v>24</v>
      </c>
      <c r="Y11">
        <f t="shared" si="19"/>
        <v>16</v>
      </c>
      <c r="Z11">
        <f t="shared" si="19"/>
        <v>20</v>
      </c>
      <c r="AA11">
        <f t="shared" si="19"/>
        <v>20</v>
      </c>
      <c r="AB11">
        <f t="shared" si="19"/>
        <v>24</v>
      </c>
      <c r="AC11">
        <f t="shared" si="19"/>
        <v>20</v>
      </c>
      <c r="AD11">
        <f t="shared" si="19"/>
        <v>100</v>
      </c>
      <c r="AE11">
        <f t="shared" si="19"/>
        <v>95</v>
      </c>
      <c r="AF11">
        <f t="shared" si="19"/>
        <v>50</v>
      </c>
      <c r="AG11">
        <f t="shared" si="19"/>
        <v>50</v>
      </c>
      <c r="AJ11">
        <f t="shared" ref="AJ11:AW11" si="20">AJ214+AJ560</f>
        <v>480</v>
      </c>
      <c r="AK11">
        <f t="shared" si="20"/>
        <v>183</v>
      </c>
      <c r="AL11">
        <f t="shared" si="20"/>
        <v>44</v>
      </c>
      <c r="AM11">
        <f t="shared" si="20"/>
        <v>65</v>
      </c>
      <c r="AN11">
        <f t="shared" si="20"/>
        <v>24</v>
      </c>
      <c r="AO11">
        <f t="shared" si="20"/>
        <v>16</v>
      </c>
      <c r="AP11">
        <f t="shared" si="20"/>
        <v>20</v>
      </c>
      <c r="AQ11">
        <f t="shared" si="20"/>
        <v>16</v>
      </c>
      <c r="AR11">
        <f t="shared" si="20"/>
        <v>24</v>
      </c>
      <c r="AS11">
        <f t="shared" si="20"/>
        <v>20</v>
      </c>
      <c r="AT11">
        <f t="shared" si="20"/>
        <v>50</v>
      </c>
      <c r="AU11">
        <f t="shared" si="20"/>
        <v>120</v>
      </c>
      <c r="AV11">
        <f t="shared" si="20"/>
        <v>50</v>
      </c>
      <c r="AW11">
        <f t="shared" si="20"/>
        <v>50</v>
      </c>
    </row>
    <row r="12" spans="2:49" x14ac:dyDescent="0.2">
      <c r="B12">
        <v>8</v>
      </c>
      <c r="C12" t="str">
        <f>INDEX(数据整理1!$C$30:$C$54,MATCH(B12,数据整理1!$D$30:$D$54))</f>
        <v>1阶</v>
      </c>
      <c r="D12">
        <f t="shared" ref="D12:Q12" si="21">D215+D561</f>
        <v>698</v>
      </c>
      <c r="E12">
        <f t="shared" si="21"/>
        <v>213</v>
      </c>
      <c r="F12">
        <f t="shared" si="21"/>
        <v>106</v>
      </c>
      <c r="G12">
        <f t="shared" si="21"/>
        <v>60</v>
      </c>
      <c r="H12">
        <f t="shared" si="21"/>
        <v>24</v>
      </c>
      <c r="I12">
        <f t="shared" si="21"/>
        <v>16</v>
      </c>
      <c r="J12">
        <f t="shared" si="21"/>
        <v>20</v>
      </c>
      <c r="K12">
        <f t="shared" si="21"/>
        <v>20</v>
      </c>
      <c r="L12">
        <f t="shared" si="21"/>
        <v>24</v>
      </c>
      <c r="M12">
        <f t="shared" si="21"/>
        <v>20</v>
      </c>
      <c r="N12">
        <f t="shared" si="21"/>
        <v>150</v>
      </c>
      <c r="O12">
        <f t="shared" si="21"/>
        <v>60</v>
      </c>
      <c r="P12">
        <f t="shared" si="21"/>
        <v>66</v>
      </c>
      <c r="Q12">
        <f t="shared" si="21"/>
        <v>66</v>
      </c>
      <c r="T12">
        <f t="shared" ref="T12:AG12" si="22">T215+T561</f>
        <v>540</v>
      </c>
      <c r="U12">
        <f t="shared" si="22"/>
        <v>180</v>
      </c>
      <c r="V12">
        <f t="shared" si="22"/>
        <v>72</v>
      </c>
      <c r="W12">
        <f t="shared" si="22"/>
        <v>48</v>
      </c>
      <c r="X12">
        <f t="shared" si="22"/>
        <v>24</v>
      </c>
      <c r="Y12">
        <f t="shared" si="22"/>
        <v>16</v>
      </c>
      <c r="Z12">
        <f t="shared" si="22"/>
        <v>20</v>
      </c>
      <c r="AA12">
        <f t="shared" si="22"/>
        <v>20</v>
      </c>
      <c r="AB12">
        <f t="shared" si="22"/>
        <v>24</v>
      </c>
      <c r="AC12">
        <f t="shared" si="22"/>
        <v>20</v>
      </c>
      <c r="AD12">
        <f t="shared" si="22"/>
        <v>100</v>
      </c>
      <c r="AE12">
        <f t="shared" si="22"/>
        <v>95</v>
      </c>
      <c r="AF12">
        <f t="shared" si="22"/>
        <v>50</v>
      </c>
      <c r="AG12">
        <f t="shared" si="22"/>
        <v>50</v>
      </c>
      <c r="AJ12">
        <f t="shared" ref="AJ12:AW12" si="23">AJ215+AJ561</f>
        <v>480</v>
      </c>
      <c r="AK12">
        <f t="shared" si="23"/>
        <v>183</v>
      </c>
      <c r="AL12">
        <f t="shared" si="23"/>
        <v>44</v>
      </c>
      <c r="AM12">
        <f t="shared" si="23"/>
        <v>65</v>
      </c>
      <c r="AN12">
        <f t="shared" si="23"/>
        <v>24</v>
      </c>
      <c r="AO12">
        <f t="shared" si="23"/>
        <v>16</v>
      </c>
      <c r="AP12">
        <f t="shared" si="23"/>
        <v>20</v>
      </c>
      <c r="AQ12">
        <f t="shared" si="23"/>
        <v>16</v>
      </c>
      <c r="AR12">
        <f t="shared" si="23"/>
        <v>24</v>
      </c>
      <c r="AS12">
        <f t="shared" si="23"/>
        <v>20</v>
      </c>
      <c r="AT12">
        <f t="shared" si="23"/>
        <v>50</v>
      </c>
      <c r="AU12">
        <f t="shared" si="23"/>
        <v>120</v>
      </c>
      <c r="AV12">
        <f t="shared" si="23"/>
        <v>50</v>
      </c>
      <c r="AW12">
        <f t="shared" si="23"/>
        <v>50</v>
      </c>
    </row>
    <row r="13" spans="2:49" x14ac:dyDescent="0.2">
      <c r="B13">
        <v>9</v>
      </c>
      <c r="C13" t="str">
        <f>INDEX(数据整理1!$C$30:$C$54,MATCH(B13,数据整理1!$D$30:$D$54))</f>
        <v>2阶</v>
      </c>
      <c r="D13">
        <f t="shared" ref="D13:Q13" si="24">D216+D562</f>
        <v>884</v>
      </c>
      <c r="E13">
        <f t="shared" si="24"/>
        <v>214</v>
      </c>
      <c r="F13">
        <f t="shared" si="24"/>
        <v>160</v>
      </c>
      <c r="G13">
        <f t="shared" si="24"/>
        <v>94</v>
      </c>
      <c r="H13">
        <f t="shared" si="24"/>
        <v>29</v>
      </c>
      <c r="I13">
        <f t="shared" si="24"/>
        <v>21</v>
      </c>
      <c r="J13">
        <f t="shared" si="24"/>
        <v>25</v>
      </c>
      <c r="K13">
        <f t="shared" si="24"/>
        <v>25</v>
      </c>
      <c r="L13">
        <f t="shared" si="24"/>
        <v>29</v>
      </c>
      <c r="M13">
        <f t="shared" si="24"/>
        <v>25</v>
      </c>
      <c r="N13">
        <f t="shared" si="24"/>
        <v>150</v>
      </c>
      <c r="O13">
        <f t="shared" si="24"/>
        <v>60</v>
      </c>
      <c r="P13">
        <f t="shared" si="24"/>
        <v>81</v>
      </c>
      <c r="Q13">
        <f t="shared" si="24"/>
        <v>81</v>
      </c>
      <c r="T13">
        <f t="shared" ref="T13:AG13" si="25">T216+T562</f>
        <v>600</v>
      </c>
      <c r="U13">
        <f t="shared" si="25"/>
        <v>213</v>
      </c>
      <c r="V13">
        <f t="shared" si="25"/>
        <v>72</v>
      </c>
      <c r="W13">
        <f t="shared" si="25"/>
        <v>48</v>
      </c>
      <c r="X13">
        <f t="shared" si="25"/>
        <v>29</v>
      </c>
      <c r="Y13">
        <f t="shared" si="25"/>
        <v>21</v>
      </c>
      <c r="Z13">
        <f t="shared" si="25"/>
        <v>25</v>
      </c>
      <c r="AA13">
        <f t="shared" si="25"/>
        <v>25</v>
      </c>
      <c r="AB13">
        <f t="shared" si="25"/>
        <v>29</v>
      </c>
      <c r="AC13">
        <f t="shared" si="25"/>
        <v>25</v>
      </c>
      <c r="AD13">
        <f t="shared" si="25"/>
        <v>100</v>
      </c>
      <c r="AE13">
        <f t="shared" si="25"/>
        <v>95</v>
      </c>
      <c r="AF13">
        <f t="shared" si="25"/>
        <v>55</v>
      </c>
      <c r="AG13">
        <f t="shared" si="25"/>
        <v>55</v>
      </c>
      <c r="AJ13">
        <f t="shared" ref="AJ13:AW13" si="26">AJ216+AJ562</f>
        <v>540</v>
      </c>
      <c r="AK13">
        <f t="shared" si="26"/>
        <v>216</v>
      </c>
      <c r="AL13">
        <f t="shared" si="26"/>
        <v>44</v>
      </c>
      <c r="AM13">
        <f t="shared" si="26"/>
        <v>65</v>
      </c>
      <c r="AN13">
        <f t="shared" si="26"/>
        <v>29</v>
      </c>
      <c r="AO13">
        <f t="shared" si="26"/>
        <v>21</v>
      </c>
      <c r="AP13">
        <f t="shared" si="26"/>
        <v>25</v>
      </c>
      <c r="AQ13">
        <f t="shared" si="26"/>
        <v>21</v>
      </c>
      <c r="AR13">
        <f t="shared" si="26"/>
        <v>29</v>
      </c>
      <c r="AS13">
        <f t="shared" si="26"/>
        <v>25</v>
      </c>
      <c r="AT13">
        <f t="shared" si="26"/>
        <v>50</v>
      </c>
      <c r="AU13">
        <f t="shared" si="26"/>
        <v>120</v>
      </c>
      <c r="AV13">
        <f t="shared" si="26"/>
        <v>55</v>
      </c>
      <c r="AW13">
        <f t="shared" si="26"/>
        <v>55</v>
      </c>
    </row>
    <row r="14" spans="2:49" x14ac:dyDescent="0.2">
      <c r="B14">
        <v>10</v>
      </c>
      <c r="C14" t="str">
        <f>INDEX(数据整理1!$C$30:$C$54,MATCH(B14,数据整理1!$D$30:$D$54))</f>
        <v>2阶</v>
      </c>
      <c r="D14">
        <f t="shared" ref="D14:Q14" si="27">D217+D563</f>
        <v>1018</v>
      </c>
      <c r="E14">
        <f t="shared" si="27"/>
        <v>214</v>
      </c>
      <c r="F14">
        <f t="shared" si="27"/>
        <v>160</v>
      </c>
      <c r="G14">
        <f t="shared" si="27"/>
        <v>94</v>
      </c>
      <c r="H14">
        <f t="shared" si="27"/>
        <v>29</v>
      </c>
      <c r="I14">
        <f t="shared" si="27"/>
        <v>21</v>
      </c>
      <c r="J14">
        <f t="shared" si="27"/>
        <v>25</v>
      </c>
      <c r="K14">
        <f t="shared" si="27"/>
        <v>25</v>
      </c>
      <c r="L14">
        <f t="shared" si="27"/>
        <v>29</v>
      </c>
      <c r="M14">
        <f t="shared" si="27"/>
        <v>25</v>
      </c>
      <c r="N14">
        <f t="shared" si="27"/>
        <v>150</v>
      </c>
      <c r="O14">
        <f t="shared" si="27"/>
        <v>60</v>
      </c>
      <c r="P14">
        <f t="shared" si="27"/>
        <v>89</v>
      </c>
      <c r="Q14">
        <f t="shared" si="27"/>
        <v>89</v>
      </c>
      <c r="T14">
        <f t="shared" ref="T14:AG14" si="28">T217+T563</f>
        <v>600</v>
      </c>
      <c r="U14">
        <f t="shared" si="28"/>
        <v>213</v>
      </c>
      <c r="V14">
        <f t="shared" si="28"/>
        <v>72</v>
      </c>
      <c r="W14">
        <f t="shared" si="28"/>
        <v>48</v>
      </c>
      <c r="X14">
        <f t="shared" si="28"/>
        <v>29</v>
      </c>
      <c r="Y14">
        <f t="shared" si="28"/>
        <v>21</v>
      </c>
      <c r="Z14">
        <f t="shared" si="28"/>
        <v>25</v>
      </c>
      <c r="AA14">
        <f t="shared" si="28"/>
        <v>25</v>
      </c>
      <c r="AB14">
        <f t="shared" si="28"/>
        <v>29</v>
      </c>
      <c r="AC14">
        <f t="shared" si="28"/>
        <v>25</v>
      </c>
      <c r="AD14">
        <f t="shared" si="28"/>
        <v>100</v>
      </c>
      <c r="AE14">
        <f t="shared" si="28"/>
        <v>95</v>
      </c>
      <c r="AF14">
        <f t="shared" si="28"/>
        <v>55</v>
      </c>
      <c r="AG14">
        <f t="shared" si="28"/>
        <v>55</v>
      </c>
      <c r="AJ14">
        <f t="shared" ref="AJ14:AW14" si="29">AJ217+AJ563</f>
        <v>540</v>
      </c>
      <c r="AK14">
        <f t="shared" si="29"/>
        <v>216</v>
      </c>
      <c r="AL14">
        <f t="shared" si="29"/>
        <v>44</v>
      </c>
      <c r="AM14">
        <f t="shared" si="29"/>
        <v>65</v>
      </c>
      <c r="AN14">
        <f t="shared" si="29"/>
        <v>29</v>
      </c>
      <c r="AO14">
        <f t="shared" si="29"/>
        <v>21</v>
      </c>
      <c r="AP14">
        <f t="shared" si="29"/>
        <v>25</v>
      </c>
      <c r="AQ14">
        <f t="shared" si="29"/>
        <v>21</v>
      </c>
      <c r="AR14">
        <f t="shared" si="29"/>
        <v>29</v>
      </c>
      <c r="AS14">
        <f t="shared" si="29"/>
        <v>25</v>
      </c>
      <c r="AT14">
        <f t="shared" si="29"/>
        <v>50</v>
      </c>
      <c r="AU14">
        <f t="shared" si="29"/>
        <v>120</v>
      </c>
      <c r="AV14">
        <f t="shared" si="29"/>
        <v>55</v>
      </c>
      <c r="AW14">
        <f t="shared" si="29"/>
        <v>55</v>
      </c>
    </row>
    <row r="15" spans="2:49" x14ac:dyDescent="0.2">
      <c r="B15">
        <v>11</v>
      </c>
      <c r="C15" t="str">
        <f>INDEX(数据整理1!$C$30:$C$54,MATCH(B15,数据整理1!$D$30:$D$54))</f>
        <v>2阶</v>
      </c>
      <c r="D15">
        <f t="shared" ref="D15:Q15" si="30">D218+D564</f>
        <v>1018</v>
      </c>
      <c r="E15">
        <f t="shared" si="30"/>
        <v>214</v>
      </c>
      <c r="F15">
        <f t="shared" si="30"/>
        <v>160</v>
      </c>
      <c r="G15">
        <f t="shared" si="30"/>
        <v>94</v>
      </c>
      <c r="H15">
        <f t="shared" si="30"/>
        <v>29</v>
      </c>
      <c r="I15">
        <f t="shared" si="30"/>
        <v>21</v>
      </c>
      <c r="J15">
        <f t="shared" si="30"/>
        <v>25</v>
      </c>
      <c r="K15">
        <f t="shared" si="30"/>
        <v>25</v>
      </c>
      <c r="L15">
        <f t="shared" si="30"/>
        <v>29</v>
      </c>
      <c r="M15">
        <f t="shared" si="30"/>
        <v>25</v>
      </c>
      <c r="N15">
        <f t="shared" si="30"/>
        <v>150</v>
      </c>
      <c r="O15">
        <f t="shared" si="30"/>
        <v>60</v>
      </c>
      <c r="P15">
        <f t="shared" si="30"/>
        <v>89</v>
      </c>
      <c r="Q15">
        <f t="shared" si="30"/>
        <v>89</v>
      </c>
      <c r="T15">
        <f t="shared" ref="T15:AG15" si="31">T218+T564</f>
        <v>600</v>
      </c>
      <c r="U15">
        <f t="shared" si="31"/>
        <v>213</v>
      </c>
      <c r="V15">
        <f t="shared" si="31"/>
        <v>72</v>
      </c>
      <c r="W15">
        <f t="shared" si="31"/>
        <v>48</v>
      </c>
      <c r="X15">
        <f t="shared" si="31"/>
        <v>29</v>
      </c>
      <c r="Y15">
        <f t="shared" si="31"/>
        <v>21</v>
      </c>
      <c r="Z15">
        <f t="shared" si="31"/>
        <v>25</v>
      </c>
      <c r="AA15">
        <f t="shared" si="31"/>
        <v>25</v>
      </c>
      <c r="AB15">
        <f t="shared" si="31"/>
        <v>29</v>
      </c>
      <c r="AC15">
        <f t="shared" si="31"/>
        <v>25</v>
      </c>
      <c r="AD15">
        <f t="shared" si="31"/>
        <v>100</v>
      </c>
      <c r="AE15">
        <f t="shared" si="31"/>
        <v>95</v>
      </c>
      <c r="AF15">
        <f t="shared" si="31"/>
        <v>55</v>
      </c>
      <c r="AG15">
        <f t="shared" si="31"/>
        <v>55</v>
      </c>
      <c r="AJ15">
        <f t="shared" ref="AJ15:AW15" si="32">AJ218+AJ564</f>
        <v>540</v>
      </c>
      <c r="AK15">
        <f t="shared" si="32"/>
        <v>216</v>
      </c>
      <c r="AL15">
        <f t="shared" si="32"/>
        <v>44</v>
      </c>
      <c r="AM15">
        <f t="shared" si="32"/>
        <v>65</v>
      </c>
      <c r="AN15">
        <f t="shared" si="32"/>
        <v>29</v>
      </c>
      <c r="AO15">
        <f t="shared" si="32"/>
        <v>21</v>
      </c>
      <c r="AP15">
        <f t="shared" si="32"/>
        <v>25</v>
      </c>
      <c r="AQ15">
        <f t="shared" si="32"/>
        <v>21</v>
      </c>
      <c r="AR15">
        <f t="shared" si="32"/>
        <v>29</v>
      </c>
      <c r="AS15">
        <f t="shared" si="32"/>
        <v>25</v>
      </c>
      <c r="AT15">
        <f t="shared" si="32"/>
        <v>50</v>
      </c>
      <c r="AU15">
        <f t="shared" si="32"/>
        <v>120</v>
      </c>
      <c r="AV15">
        <f t="shared" si="32"/>
        <v>55</v>
      </c>
      <c r="AW15">
        <f t="shared" si="32"/>
        <v>55</v>
      </c>
    </row>
    <row r="16" spans="2:49" x14ac:dyDescent="0.2">
      <c r="B16">
        <v>12</v>
      </c>
      <c r="C16" t="str">
        <f>INDEX(数据整理1!$C$30:$C$54,MATCH(B16,数据整理1!$D$30:$D$54))</f>
        <v>2阶</v>
      </c>
      <c r="D16">
        <f t="shared" ref="D16:Q16" si="33">D219+D565</f>
        <v>1018</v>
      </c>
      <c r="E16">
        <f t="shared" si="33"/>
        <v>214</v>
      </c>
      <c r="F16">
        <f t="shared" si="33"/>
        <v>160</v>
      </c>
      <c r="G16">
        <f t="shared" si="33"/>
        <v>94</v>
      </c>
      <c r="H16">
        <f t="shared" si="33"/>
        <v>29</v>
      </c>
      <c r="I16">
        <f t="shared" si="33"/>
        <v>21</v>
      </c>
      <c r="J16">
        <f t="shared" si="33"/>
        <v>25</v>
      </c>
      <c r="K16">
        <f t="shared" si="33"/>
        <v>25</v>
      </c>
      <c r="L16">
        <f t="shared" si="33"/>
        <v>29</v>
      </c>
      <c r="M16">
        <f t="shared" si="33"/>
        <v>25</v>
      </c>
      <c r="N16">
        <f t="shared" si="33"/>
        <v>150</v>
      </c>
      <c r="O16">
        <f t="shared" si="33"/>
        <v>60</v>
      </c>
      <c r="P16">
        <f t="shared" si="33"/>
        <v>89</v>
      </c>
      <c r="Q16">
        <f t="shared" si="33"/>
        <v>89</v>
      </c>
      <c r="T16">
        <f t="shared" ref="T16:AG16" si="34">T219+T565</f>
        <v>600</v>
      </c>
      <c r="U16">
        <f t="shared" si="34"/>
        <v>213</v>
      </c>
      <c r="V16">
        <f t="shared" si="34"/>
        <v>72</v>
      </c>
      <c r="W16">
        <f t="shared" si="34"/>
        <v>48</v>
      </c>
      <c r="X16">
        <f t="shared" si="34"/>
        <v>29</v>
      </c>
      <c r="Y16">
        <f t="shared" si="34"/>
        <v>21</v>
      </c>
      <c r="Z16">
        <f t="shared" si="34"/>
        <v>25</v>
      </c>
      <c r="AA16">
        <f t="shared" si="34"/>
        <v>25</v>
      </c>
      <c r="AB16">
        <f t="shared" si="34"/>
        <v>29</v>
      </c>
      <c r="AC16">
        <f t="shared" si="34"/>
        <v>25</v>
      </c>
      <c r="AD16">
        <f t="shared" si="34"/>
        <v>100</v>
      </c>
      <c r="AE16">
        <f t="shared" si="34"/>
        <v>95</v>
      </c>
      <c r="AF16">
        <f t="shared" si="34"/>
        <v>55</v>
      </c>
      <c r="AG16">
        <f t="shared" si="34"/>
        <v>55</v>
      </c>
      <c r="AJ16">
        <f t="shared" ref="AJ16:AW16" si="35">AJ219+AJ565</f>
        <v>540</v>
      </c>
      <c r="AK16">
        <f t="shared" si="35"/>
        <v>216</v>
      </c>
      <c r="AL16">
        <f t="shared" si="35"/>
        <v>44</v>
      </c>
      <c r="AM16">
        <f t="shared" si="35"/>
        <v>65</v>
      </c>
      <c r="AN16">
        <f t="shared" si="35"/>
        <v>29</v>
      </c>
      <c r="AO16">
        <f t="shared" si="35"/>
        <v>21</v>
      </c>
      <c r="AP16">
        <f t="shared" si="35"/>
        <v>25</v>
      </c>
      <c r="AQ16">
        <f t="shared" si="35"/>
        <v>21</v>
      </c>
      <c r="AR16">
        <f t="shared" si="35"/>
        <v>29</v>
      </c>
      <c r="AS16">
        <f t="shared" si="35"/>
        <v>25</v>
      </c>
      <c r="AT16">
        <f t="shared" si="35"/>
        <v>50</v>
      </c>
      <c r="AU16">
        <f t="shared" si="35"/>
        <v>120</v>
      </c>
      <c r="AV16">
        <f t="shared" si="35"/>
        <v>55</v>
      </c>
      <c r="AW16">
        <f t="shared" si="35"/>
        <v>55</v>
      </c>
    </row>
    <row r="17" spans="2:49" x14ac:dyDescent="0.2">
      <c r="B17">
        <v>13</v>
      </c>
      <c r="C17" t="str">
        <f>INDEX(数据整理1!$C$30:$C$54,MATCH(B17,数据整理1!$D$30:$D$54))</f>
        <v>2阶</v>
      </c>
      <c r="D17">
        <f t="shared" ref="D17:Q17" si="36">D220+D566</f>
        <v>1018</v>
      </c>
      <c r="E17">
        <f t="shared" si="36"/>
        <v>214</v>
      </c>
      <c r="F17">
        <f t="shared" si="36"/>
        <v>160</v>
      </c>
      <c r="G17">
        <f t="shared" si="36"/>
        <v>94</v>
      </c>
      <c r="H17">
        <f t="shared" si="36"/>
        <v>29</v>
      </c>
      <c r="I17">
        <f t="shared" si="36"/>
        <v>21</v>
      </c>
      <c r="J17">
        <f t="shared" si="36"/>
        <v>25</v>
      </c>
      <c r="K17">
        <f t="shared" si="36"/>
        <v>25</v>
      </c>
      <c r="L17">
        <f t="shared" si="36"/>
        <v>29</v>
      </c>
      <c r="M17">
        <f t="shared" si="36"/>
        <v>25</v>
      </c>
      <c r="N17">
        <f t="shared" si="36"/>
        <v>150</v>
      </c>
      <c r="O17">
        <f t="shared" si="36"/>
        <v>60</v>
      </c>
      <c r="P17">
        <f t="shared" si="36"/>
        <v>89</v>
      </c>
      <c r="Q17">
        <f t="shared" si="36"/>
        <v>89</v>
      </c>
      <c r="T17">
        <f t="shared" ref="T17:AG17" si="37">T220+T566</f>
        <v>600</v>
      </c>
      <c r="U17">
        <f t="shared" si="37"/>
        <v>213</v>
      </c>
      <c r="V17">
        <f t="shared" si="37"/>
        <v>72</v>
      </c>
      <c r="W17">
        <f t="shared" si="37"/>
        <v>48</v>
      </c>
      <c r="X17">
        <f t="shared" si="37"/>
        <v>29</v>
      </c>
      <c r="Y17">
        <f t="shared" si="37"/>
        <v>21</v>
      </c>
      <c r="Z17">
        <f t="shared" si="37"/>
        <v>25</v>
      </c>
      <c r="AA17">
        <f t="shared" si="37"/>
        <v>25</v>
      </c>
      <c r="AB17">
        <f t="shared" si="37"/>
        <v>29</v>
      </c>
      <c r="AC17">
        <f t="shared" si="37"/>
        <v>25</v>
      </c>
      <c r="AD17">
        <f t="shared" si="37"/>
        <v>100</v>
      </c>
      <c r="AE17">
        <f t="shared" si="37"/>
        <v>95</v>
      </c>
      <c r="AF17">
        <f t="shared" si="37"/>
        <v>55</v>
      </c>
      <c r="AG17">
        <f t="shared" si="37"/>
        <v>55</v>
      </c>
      <c r="AJ17">
        <f t="shared" ref="AJ17:AW17" si="38">AJ220+AJ566</f>
        <v>540</v>
      </c>
      <c r="AK17">
        <f t="shared" si="38"/>
        <v>216</v>
      </c>
      <c r="AL17">
        <f t="shared" si="38"/>
        <v>44</v>
      </c>
      <c r="AM17">
        <f t="shared" si="38"/>
        <v>65</v>
      </c>
      <c r="AN17">
        <f t="shared" si="38"/>
        <v>29</v>
      </c>
      <c r="AO17">
        <f t="shared" si="38"/>
        <v>21</v>
      </c>
      <c r="AP17">
        <f t="shared" si="38"/>
        <v>25</v>
      </c>
      <c r="AQ17">
        <f t="shared" si="38"/>
        <v>21</v>
      </c>
      <c r="AR17">
        <f t="shared" si="38"/>
        <v>29</v>
      </c>
      <c r="AS17">
        <f t="shared" si="38"/>
        <v>25</v>
      </c>
      <c r="AT17">
        <f t="shared" si="38"/>
        <v>50</v>
      </c>
      <c r="AU17">
        <f t="shared" si="38"/>
        <v>120</v>
      </c>
      <c r="AV17">
        <f t="shared" si="38"/>
        <v>55</v>
      </c>
      <c r="AW17">
        <f t="shared" si="38"/>
        <v>55</v>
      </c>
    </row>
    <row r="18" spans="2:49" x14ac:dyDescent="0.2">
      <c r="B18">
        <v>14</v>
      </c>
      <c r="C18" t="str">
        <f>INDEX(数据整理1!$C$30:$C$54,MATCH(B18,数据整理1!$D$30:$D$54))</f>
        <v>3阶</v>
      </c>
      <c r="D18">
        <f t="shared" ref="D18:Q18" si="39">D221+D567</f>
        <v>1088</v>
      </c>
      <c r="E18">
        <f t="shared" si="39"/>
        <v>305</v>
      </c>
      <c r="F18">
        <f t="shared" si="39"/>
        <v>190</v>
      </c>
      <c r="G18">
        <f t="shared" si="39"/>
        <v>60</v>
      </c>
      <c r="H18">
        <f t="shared" si="39"/>
        <v>34</v>
      </c>
      <c r="I18">
        <f t="shared" si="39"/>
        <v>26</v>
      </c>
      <c r="J18">
        <f t="shared" si="39"/>
        <v>30</v>
      </c>
      <c r="K18">
        <f t="shared" si="39"/>
        <v>30</v>
      </c>
      <c r="L18">
        <f t="shared" si="39"/>
        <v>34</v>
      </c>
      <c r="M18">
        <f t="shared" si="39"/>
        <v>30</v>
      </c>
      <c r="N18">
        <f t="shared" si="39"/>
        <v>150</v>
      </c>
      <c r="O18">
        <f t="shared" si="39"/>
        <v>60</v>
      </c>
      <c r="P18">
        <f t="shared" si="39"/>
        <v>104</v>
      </c>
      <c r="Q18">
        <f t="shared" si="39"/>
        <v>104</v>
      </c>
      <c r="T18">
        <f t="shared" ref="T18:AG18" si="40">T221+T567</f>
        <v>762</v>
      </c>
      <c r="U18">
        <f t="shared" si="40"/>
        <v>258</v>
      </c>
      <c r="V18">
        <f t="shared" si="40"/>
        <v>96</v>
      </c>
      <c r="W18">
        <f t="shared" si="40"/>
        <v>48</v>
      </c>
      <c r="X18">
        <f t="shared" si="40"/>
        <v>34</v>
      </c>
      <c r="Y18">
        <f t="shared" si="40"/>
        <v>26</v>
      </c>
      <c r="Z18">
        <f t="shared" si="40"/>
        <v>30</v>
      </c>
      <c r="AA18">
        <f t="shared" si="40"/>
        <v>30</v>
      </c>
      <c r="AB18">
        <f t="shared" si="40"/>
        <v>34</v>
      </c>
      <c r="AC18">
        <f t="shared" si="40"/>
        <v>30</v>
      </c>
      <c r="AD18">
        <f t="shared" si="40"/>
        <v>100</v>
      </c>
      <c r="AE18">
        <f t="shared" si="40"/>
        <v>95</v>
      </c>
      <c r="AF18">
        <f t="shared" si="40"/>
        <v>68</v>
      </c>
      <c r="AG18">
        <f t="shared" si="40"/>
        <v>68</v>
      </c>
      <c r="AJ18">
        <f t="shared" ref="AJ18:AW18" si="41">AJ221+AJ567</f>
        <v>678</v>
      </c>
      <c r="AK18">
        <f t="shared" si="41"/>
        <v>267</v>
      </c>
      <c r="AL18">
        <f t="shared" si="41"/>
        <v>44</v>
      </c>
      <c r="AM18">
        <f t="shared" si="41"/>
        <v>89</v>
      </c>
      <c r="AN18">
        <f t="shared" si="41"/>
        <v>34</v>
      </c>
      <c r="AO18">
        <f t="shared" si="41"/>
        <v>26</v>
      </c>
      <c r="AP18">
        <f t="shared" si="41"/>
        <v>30</v>
      </c>
      <c r="AQ18">
        <f t="shared" si="41"/>
        <v>26</v>
      </c>
      <c r="AR18">
        <f t="shared" si="41"/>
        <v>34</v>
      </c>
      <c r="AS18">
        <f t="shared" si="41"/>
        <v>30</v>
      </c>
      <c r="AT18">
        <f t="shared" si="41"/>
        <v>50</v>
      </c>
      <c r="AU18">
        <f t="shared" si="41"/>
        <v>120</v>
      </c>
      <c r="AV18">
        <f t="shared" si="41"/>
        <v>68</v>
      </c>
      <c r="AW18">
        <f t="shared" si="41"/>
        <v>68</v>
      </c>
    </row>
    <row r="19" spans="2:49" x14ac:dyDescent="0.2">
      <c r="B19">
        <v>15</v>
      </c>
      <c r="C19" t="str">
        <f>INDEX(数据整理1!$C$30:$C$54,MATCH(B19,数据整理1!$D$30:$D$54))</f>
        <v>3阶</v>
      </c>
      <c r="D19">
        <f t="shared" ref="D19:Q19" si="42">D222+D568</f>
        <v>1254</v>
      </c>
      <c r="E19">
        <f t="shared" si="42"/>
        <v>305</v>
      </c>
      <c r="F19">
        <f t="shared" si="42"/>
        <v>190</v>
      </c>
      <c r="G19">
        <f t="shared" si="42"/>
        <v>60</v>
      </c>
      <c r="H19">
        <f t="shared" si="42"/>
        <v>34</v>
      </c>
      <c r="I19">
        <f t="shared" si="42"/>
        <v>26</v>
      </c>
      <c r="J19">
        <f t="shared" si="42"/>
        <v>30</v>
      </c>
      <c r="K19">
        <f t="shared" si="42"/>
        <v>30</v>
      </c>
      <c r="L19">
        <f t="shared" si="42"/>
        <v>34</v>
      </c>
      <c r="M19">
        <f t="shared" si="42"/>
        <v>30</v>
      </c>
      <c r="N19">
        <f t="shared" si="42"/>
        <v>150</v>
      </c>
      <c r="O19">
        <f t="shared" si="42"/>
        <v>60</v>
      </c>
      <c r="P19">
        <f t="shared" si="42"/>
        <v>114</v>
      </c>
      <c r="Q19">
        <f t="shared" si="42"/>
        <v>114</v>
      </c>
      <c r="T19">
        <f t="shared" ref="T19:AG19" si="43">T222+T568</f>
        <v>762</v>
      </c>
      <c r="U19">
        <f t="shared" si="43"/>
        <v>258</v>
      </c>
      <c r="V19">
        <f t="shared" si="43"/>
        <v>96</v>
      </c>
      <c r="W19">
        <f t="shared" si="43"/>
        <v>48</v>
      </c>
      <c r="X19">
        <f t="shared" si="43"/>
        <v>34</v>
      </c>
      <c r="Y19">
        <f t="shared" si="43"/>
        <v>26</v>
      </c>
      <c r="Z19">
        <f t="shared" si="43"/>
        <v>30</v>
      </c>
      <c r="AA19">
        <f t="shared" si="43"/>
        <v>30</v>
      </c>
      <c r="AB19">
        <f t="shared" si="43"/>
        <v>34</v>
      </c>
      <c r="AC19">
        <f t="shared" si="43"/>
        <v>30</v>
      </c>
      <c r="AD19">
        <f t="shared" si="43"/>
        <v>100</v>
      </c>
      <c r="AE19">
        <f t="shared" si="43"/>
        <v>95</v>
      </c>
      <c r="AF19">
        <f t="shared" si="43"/>
        <v>68</v>
      </c>
      <c r="AG19">
        <f t="shared" si="43"/>
        <v>68</v>
      </c>
      <c r="AJ19">
        <f t="shared" ref="AJ19:AW19" si="44">AJ222+AJ568</f>
        <v>678</v>
      </c>
      <c r="AK19">
        <f t="shared" si="44"/>
        <v>267</v>
      </c>
      <c r="AL19">
        <f t="shared" si="44"/>
        <v>44</v>
      </c>
      <c r="AM19">
        <f t="shared" si="44"/>
        <v>89</v>
      </c>
      <c r="AN19">
        <f t="shared" si="44"/>
        <v>34</v>
      </c>
      <c r="AO19">
        <f t="shared" si="44"/>
        <v>26</v>
      </c>
      <c r="AP19">
        <f t="shared" si="44"/>
        <v>30</v>
      </c>
      <c r="AQ19">
        <f t="shared" si="44"/>
        <v>26</v>
      </c>
      <c r="AR19">
        <f t="shared" si="44"/>
        <v>34</v>
      </c>
      <c r="AS19">
        <f t="shared" si="44"/>
        <v>30</v>
      </c>
      <c r="AT19">
        <f t="shared" si="44"/>
        <v>50</v>
      </c>
      <c r="AU19">
        <f t="shared" si="44"/>
        <v>120</v>
      </c>
      <c r="AV19">
        <f t="shared" si="44"/>
        <v>68</v>
      </c>
      <c r="AW19">
        <f t="shared" si="44"/>
        <v>68</v>
      </c>
    </row>
    <row r="20" spans="2:49" x14ac:dyDescent="0.2">
      <c r="B20">
        <v>16</v>
      </c>
      <c r="C20" t="str">
        <f>INDEX(数据整理1!$C$30:$C$54,MATCH(B20,数据整理1!$D$30:$D$54))</f>
        <v>3阶</v>
      </c>
      <c r="D20">
        <f t="shared" ref="D20:Q20" si="45">D223+D569</f>
        <v>1254</v>
      </c>
      <c r="E20">
        <f t="shared" si="45"/>
        <v>305</v>
      </c>
      <c r="F20">
        <f t="shared" si="45"/>
        <v>190</v>
      </c>
      <c r="G20">
        <f t="shared" si="45"/>
        <v>60</v>
      </c>
      <c r="H20">
        <f t="shared" si="45"/>
        <v>34</v>
      </c>
      <c r="I20">
        <f t="shared" si="45"/>
        <v>26</v>
      </c>
      <c r="J20">
        <f t="shared" si="45"/>
        <v>30</v>
      </c>
      <c r="K20">
        <f t="shared" si="45"/>
        <v>30</v>
      </c>
      <c r="L20">
        <f t="shared" si="45"/>
        <v>34</v>
      </c>
      <c r="M20">
        <f t="shared" si="45"/>
        <v>30</v>
      </c>
      <c r="N20">
        <f t="shared" si="45"/>
        <v>150</v>
      </c>
      <c r="O20">
        <f t="shared" si="45"/>
        <v>60</v>
      </c>
      <c r="P20">
        <f t="shared" si="45"/>
        <v>114</v>
      </c>
      <c r="Q20">
        <f t="shared" si="45"/>
        <v>114</v>
      </c>
      <c r="T20">
        <f t="shared" ref="T20:AG20" si="46">T223+T569</f>
        <v>762</v>
      </c>
      <c r="U20">
        <f t="shared" si="46"/>
        <v>258</v>
      </c>
      <c r="V20">
        <f t="shared" si="46"/>
        <v>96</v>
      </c>
      <c r="W20">
        <f t="shared" si="46"/>
        <v>48</v>
      </c>
      <c r="X20">
        <f t="shared" si="46"/>
        <v>34</v>
      </c>
      <c r="Y20">
        <f t="shared" si="46"/>
        <v>26</v>
      </c>
      <c r="Z20">
        <f t="shared" si="46"/>
        <v>30</v>
      </c>
      <c r="AA20">
        <f t="shared" si="46"/>
        <v>30</v>
      </c>
      <c r="AB20">
        <f t="shared" si="46"/>
        <v>34</v>
      </c>
      <c r="AC20">
        <f t="shared" si="46"/>
        <v>30</v>
      </c>
      <c r="AD20">
        <f t="shared" si="46"/>
        <v>100</v>
      </c>
      <c r="AE20">
        <f t="shared" si="46"/>
        <v>95</v>
      </c>
      <c r="AF20">
        <f t="shared" si="46"/>
        <v>68</v>
      </c>
      <c r="AG20">
        <f t="shared" si="46"/>
        <v>68</v>
      </c>
      <c r="AJ20">
        <f t="shared" ref="AJ20:AW20" si="47">AJ223+AJ569</f>
        <v>678</v>
      </c>
      <c r="AK20">
        <f t="shared" si="47"/>
        <v>267</v>
      </c>
      <c r="AL20">
        <f t="shared" si="47"/>
        <v>44</v>
      </c>
      <c r="AM20">
        <f t="shared" si="47"/>
        <v>89</v>
      </c>
      <c r="AN20">
        <f t="shared" si="47"/>
        <v>34</v>
      </c>
      <c r="AO20">
        <f t="shared" si="47"/>
        <v>26</v>
      </c>
      <c r="AP20">
        <f t="shared" si="47"/>
        <v>30</v>
      </c>
      <c r="AQ20">
        <f t="shared" si="47"/>
        <v>26</v>
      </c>
      <c r="AR20">
        <f t="shared" si="47"/>
        <v>34</v>
      </c>
      <c r="AS20">
        <f t="shared" si="47"/>
        <v>30</v>
      </c>
      <c r="AT20">
        <f t="shared" si="47"/>
        <v>50</v>
      </c>
      <c r="AU20">
        <f t="shared" si="47"/>
        <v>120</v>
      </c>
      <c r="AV20">
        <f t="shared" si="47"/>
        <v>68</v>
      </c>
      <c r="AW20">
        <f t="shared" si="47"/>
        <v>68</v>
      </c>
    </row>
    <row r="21" spans="2:49" x14ac:dyDescent="0.2">
      <c r="B21">
        <v>17</v>
      </c>
      <c r="C21" t="str">
        <f>INDEX(数据整理1!$C$30:$C$54,MATCH(B21,数据整理1!$D$30:$D$54))</f>
        <v>3阶</v>
      </c>
      <c r="D21">
        <f t="shared" ref="D21:Q21" si="48">D224+D570</f>
        <v>1254</v>
      </c>
      <c r="E21">
        <f t="shared" si="48"/>
        <v>305</v>
      </c>
      <c r="F21">
        <f t="shared" si="48"/>
        <v>190</v>
      </c>
      <c r="G21">
        <f t="shared" si="48"/>
        <v>60</v>
      </c>
      <c r="H21">
        <f t="shared" si="48"/>
        <v>34</v>
      </c>
      <c r="I21">
        <f t="shared" si="48"/>
        <v>26</v>
      </c>
      <c r="J21">
        <f t="shared" si="48"/>
        <v>30</v>
      </c>
      <c r="K21">
        <f t="shared" si="48"/>
        <v>30</v>
      </c>
      <c r="L21">
        <f t="shared" si="48"/>
        <v>34</v>
      </c>
      <c r="M21">
        <f t="shared" si="48"/>
        <v>30</v>
      </c>
      <c r="N21">
        <f t="shared" si="48"/>
        <v>150</v>
      </c>
      <c r="O21">
        <f t="shared" si="48"/>
        <v>60</v>
      </c>
      <c r="P21">
        <f t="shared" si="48"/>
        <v>114</v>
      </c>
      <c r="Q21">
        <f t="shared" si="48"/>
        <v>114</v>
      </c>
      <c r="T21">
        <f t="shared" ref="T21:AG21" si="49">T224+T570</f>
        <v>762</v>
      </c>
      <c r="U21">
        <f t="shared" si="49"/>
        <v>258</v>
      </c>
      <c r="V21">
        <f t="shared" si="49"/>
        <v>96</v>
      </c>
      <c r="W21">
        <f t="shared" si="49"/>
        <v>48</v>
      </c>
      <c r="X21">
        <f t="shared" si="49"/>
        <v>34</v>
      </c>
      <c r="Y21">
        <f t="shared" si="49"/>
        <v>26</v>
      </c>
      <c r="Z21">
        <f t="shared" si="49"/>
        <v>30</v>
      </c>
      <c r="AA21">
        <f t="shared" si="49"/>
        <v>30</v>
      </c>
      <c r="AB21">
        <f t="shared" si="49"/>
        <v>34</v>
      </c>
      <c r="AC21">
        <f t="shared" si="49"/>
        <v>30</v>
      </c>
      <c r="AD21">
        <f t="shared" si="49"/>
        <v>100</v>
      </c>
      <c r="AE21">
        <f t="shared" si="49"/>
        <v>95</v>
      </c>
      <c r="AF21">
        <f t="shared" si="49"/>
        <v>68</v>
      </c>
      <c r="AG21">
        <f t="shared" si="49"/>
        <v>68</v>
      </c>
      <c r="AJ21">
        <f t="shared" ref="AJ21:AW21" si="50">AJ224+AJ570</f>
        <v>678</v>
      </c>
      <c r="AK21">
        <f t="shared" si="50"/>
        <v>267</v>
      </c>
      <c r="AL21">
        <f t="shared" si="50"/>
        <v>44</v>
      </c>
      <c r="AM21">
        <f t="shared" si="50"/>
        <v>89</v>
      </c>
      <c r="AN21">
        <f t="shared" si="50"/>
        <v>34</v>
      </c>
      <c r="AO21">
        <f t="shared" si="50"/>
        <v>26</v>
      </c>
      <c r="AP21">
        <f t="shared" si="50"/>
        <v>30</v>
      </c>
      <c r="AQ21">
        <f t="shared" si="50"/>
        <v>26</v>
      </c>
      <c r="AR21">
        <f t="shared" si="50"/>
        <v>34</v>
      </c>
      <c r="AS21">
        <f t="shared" si="50"/>
        <v>30</v>
      </c>
      <c r="AT21">
        <f t="shared" si="50"/>
        <v>50</v>
      </c>
      <c r="AU21">
        <f t="shared" si="50"/>
        <v>120</v>
      </c>
      <c r="AV21">
        <f t="shared" si="50"/>
        <v>68</v>
      </c>
      <c r="AW21">
        <f t="shared" si="50"/>
        <v>68</v>
      </c>
    </row>
    <row r="22" spans="2:49" x14ac:dyDescent="0.2">
      <c r="B22">
        <v>18</v>
      </c>
      <c r="C22" t="str">
        <f>INDEX(数据整理1!$C$30:$C$54,MATCH(B22,数据整理1!$D$30:$D$54))</f>
        <v>4阶</v>
      </c>
      <c r="D22">
        <f t="shared" ref="D22:Q22" si="51">D225+D571</f>
        <v>1391</v>
      </c>
      <c r="E22">
        <f t="shared" si="51"/>
        <v>431</v>
      </c>
      <c r="F22">
        <f t="shared" si="51"/>
        <v>165</v>
      </c>
      <c r="G22">
        <f t="shared" si="51"/>
        <v>152</v>
      </c>
      <c r="H22">
        <f t="shared" si="51"/>
        <v>39</v>
      </c>
      <c r="I22">
        <f t="shared" si="51"/>
        <v>31</v>
      </c>
      <c r="J22">
        <f t="shared" si="51"/>
        <v>35</v>
      </c>
      <c r="K22">
        <f t="shared" si="51"/>
        <v>35</v>
      </c>
      <c r="L22">
        <f t="shared" si="51"/>
        <v>39</v>
      </c>
      <c r="M22">
        <f t="shared" si="51"/>
        <v>35</v>
      </c>
      <c r="N22">
        <f t="shared" si="51"/>
        <v>150</v>
      </c>
      <c r="O22">
        <f t="shared" si="51"/>
        <v>60</v>
      </c>
      <c r="P22">
        <f t="shared" si="51"/>
        <v>140</v>
      </c>
      <c r="Q22">
        <f t="shared" si="51"/>
        <v>140</v>
      </c>
      <c r="T22">
        <f t="shared" ref="T22:AG22" si="52">T225+T571</f>
        <v>762</v>
      </c>
      <c r="U22">
        <f t="shared" si="52"/>
        <v>258</v>
      </c>
      <c r="V22">
        <f t="shared" si="52"/>
        <v>96</v>
      </c>
      <c r="W22">
        <f t="shared" si="52"/>
        <v>48</v>
      </c>
      <c r="X22">
        <f t="shared" si="52"/>
        <v>34</v>
      </c>
      <c r="Y22">
        <f t="shared" si="52"/>
        <v>26</v>
      </c>
      <c r="Z22">
        <f t="shared" si="52"/>
        <v>30</v>
      </c>
      <c r="AA22">
        <f t="shared" si="52"/>
        <v>30</v>
      </c>
      <c r="AB22">
        <f t="shared" si="52"/>
        <v>34</v>
      </c>
      <c r="AC22">
        <f t="shared" si="52"/>
        <v>30</v>
      </c>
      <c r="AD22">
        <f t="shared" si="52"/>
        <v>100</v>
      </c>
      <c r="AE22">
        <f t="shared" si="52"/>
        <v>95</v>
      </c>
      <c r="AF22">
        <f t="shared" si="52"/>
        <v>68</v>
      </c>
      <c r="AG22">
        <f t="shared" si="52"/>
        <v>68</v>
      </c>
      <c r="AJ22">
        <f t="shared" ref="AJ22:AW22" si="53">AJ225+AJ571</f>
        <v>678</v>
      </c>
      <c r="AK22">
        <f t="shared" si="53"/>
        <v>267</v>
      </c>
      <c r="AL22">
        <f t="shared" si="53"/>
        <v>44</v>
      </c>
      <c r="AM22">
        <f t="shared" si="53"/>
        <v>89</v>
      </c>
      <c r="AN22">
        <f t="shared" si="53"/>
        <v>34</v>
      </c>
      <c r="AO22">
        <f t="shared" si="53"/>
        <v>26</v>
      </c>
      <c r="AP22">
        <f t="shared" si="53"/>
        <v>30</v>
      </c>
      <c r="AQ22">
        <f t="shared" si="53"/>
        <v>26</v>
      </c>
      <c r="AR22">
        <f t="shared" si="53"/>
        <v>34</v>
      </c>
      <c r="AS22">
        <f t="shared" si="53"/>
        <v>30</v>
      </c>
      <c r="AT22">
        <f t="shared" si="53"/>
        <v>50</v>
      </c>
      <c r="AU22">
        <f t="shared" si="53"/>
        <v>120</v>
      </c>
      <c r="AV22">
        <f t="shared" si="53"/>
        <v>68</v>
      </c>
      <c r="AW22">
        <f t="shared" si="53"/>
        <v>68</v>
      </c>
    </row>
    <row r="23" spans="2:49" x14ac:dyDescent="0.2">
      <c r="B23">
        <v>19</v>
      </c>
      <c r="C23" t="str">
        <f>INDEX(数据整理1!$C$30:$C$54,MATCH(B23,数据整理1!$D$30:$D$54))</f>
        <v>4阶</v>
      </c>
      <c r="D23">
        <f t="shared" ref="D23:Q23" si="54">D226+D572</f>
        <v>1391</v>
      </c>
      <c r="E23">
        <f t="shared" si="54"/>
        <v>481</v>
      </c>
      <c r="F23">
        <f t="shared" si="54"/>
        <v>165</v>
      </c>
      <c r="G23">
        <f t="shared" si="54"/>
        <v>152</v>
      </c>
      <c r="H23">
        <f t="shared" si="54"/>
        <v>39</v>
      </c>
      <c r="I23">
        <f t="shared" si="54"/>
        <v>31</v>
      </c>
      <c r="J23">
        <f t="shared" si="54"/>
        <v>35</v>
      </c>
      <c r="K23">
        <f t="shared" si="54"/>
        <v>35</v>
      </c>
      <c r="L23">
        <f t="shared" si="54"/>
        <v>39</v>
      </c>
      <c r="M23">
        <f t="shared" si="54"/>
        <v>35</v>
      </c>
      <c r="N23">
        <f t="shared" si="54"/>
        <v>150</v>
      </c>
      <c r="O23">
        <f t="shared" si="54"/>
        <v>60</v>
      </c>
      <c r="P23">
        <f t="shared" si="54"/>
        <v>152</v>
      </c>
      <c r="Q23">
        <f t="shared" si="54"/>
        <v>152</v>
      </c>
      <c r="T23">
        <f t="shared" ref="T23:AG23" si="55">T226+T572</f>
        <v>1065</v>
      </c>
      <c r="U23">
        <f t="shared" si="55"/>
        <v>359</v>
      </c>
      <c r="V23">
        <f t="shared" si="55"/>
        <v>147</v>
      </c>
      <c r="W23">
        <f t="shared" si="55"/>
        <v>48</v>
      </c>
      <c r="X23">
        <f t="shared" si="55"/>
        <v>39</v>
      </c>
      <c r="Y23">
        <f t="shared" si="55"/>
        <v>31</v>
      </c>
      <c r="Z23">
        <f t="shared" si="55"/>
        <v>35</v>
      </c>
      <c r="AA23">
        <f t="shared" si="55"/>
        <v>35</v>
      </c>
      <c r="AB23">
        <f t="shared" si="55"/>
        <v>39</v>
      </c>
      <c r="AC23">
        <f t="shared" si="55"/>
        <v>35</v>
      </c>
      <c r="AD23">
        <f t="shared" si="55"/>
        <v>100</v>
      </c>
      <c r="AE23">
        <f t="shared" si="55"/>
        <v>95</v>
      </c>
      <c r="AF23">
        <f t="shared" si="55"/>
        <v>96</v>
      </c>
      <c r="AG23">
        <f t="shared" si="55"/>
        <v>96</v>
      </c>
      <c r="AJ23">
        <f t="shared" ref="AJ23:AW23" si="56">AJ226+AJ572</f>
        <v>981</v>
      </c>
      <c r="AK23">
        <f t="shared" si="56"/>
        <v>368</v>
      </c>
      <c r="AL23">
        <f t="shared" si="56"/>
        <v>44</v>
      </c>
      <c r="AM23">
        <f t="shared" si="56"/>
        <v>140</v>
      </c>
      <c r="AN23">
        <f t="shared" si="56"/>
        <v>39</v>
      </c>
      <c r="AO23">
        <f t="shared" si="56"/>
        <v>31</v>
      </c>
      <c r="AP23">
        <f t="shared" si="56"/>
        <v>35</v>
      </c>
      <c r="AQ23">
        <f t="shared" si="56"/>
        <v>31</v>
      </c>
      <c r="AR23">
        <f t="shared" si="56"/>
        <v>39</v>
      </c>
      <c r="AS23">
        <f t="shared" si="56"/>
        <v>35</v>
      </c>
      <c r="AT23">
        <f t="shared" si="56"/>
        <v>50</v>
      </c>
      <c r="AU23">
        <f t="shared" si="56"/>
        <v>120</v>
      </c>
      <c r="AV23">
        <f t="shared" si="56"/>
        <v>96</v>
      </c>
      <c r="AW23">
        <f t="shared" si="56"/>
        <v>96</v>
      </c>
    </row>
    <row r="24" spans="2:49" x14ac:dyDescent="0.2">
      <c r="B24">
        <v>20</v>
      </c>
      <c r="C24" t="str">
        <f>INDEX(数据整理1!$C$30:$C$54,MATCH(B24,数据整理1!$D$30:$D$54))</f>
        <v>4阶</v>
      </c>
      <c r="D24">
        <f t="shared" ref="D24:Q24" si="57">D227+D573</f>
        <v>1391</v>
      </c>
      <c r="E24">
        <f t="shared" si="57"/>
        <v>481</v>
      </c>
      <c r="F24">
        <f t="shared" si="57"/>
        <v>165</v>
      </c>
      <c r="G24">
        <f t="shared" si="57"/>
        <v>152</v>
      </c>
      <c r="H24">
        <f t="shared" si="57"/>
        <v>39</v>
      </c>
      <c r="I24">
        <f t="shared" si="57"/>
        <v>31</v>
      </c>
      <c r="J24">
        <f t="shared" si="57"/>
        <v>35</v>
      </c>
      <c r="K24">
        <f t="shared" si="57"/>
        <v>35</v>
      </c>
      <c r="L24">
        <f t="shared" si="57"/>
        <v>39</v>
      </c>
      <c r="M24">
        <f t="shared" si="57"/>
        <v>35</v>
      </c>
      <c r="N24">
        <f t="shared" si="57"/>
        <v>150</v>
      </c>
      <c r="O24">
        <f t="shared" si="57"/>
        <v>60</v>
      </c>
      <c r="P24">
        <f t="shared" si="57"/>
        <v>152</v>
      </c>
      <c r="Q24">
        <f t="shared" si="57"/>
        <v>152</v>
      </c>
      <c r="T24">
        <f t="shared" ref="T24:AG24" si="58">T227+T573</f>
        <v>1065</v>
      </c>
      <c r="U24">
        <f t="shared" si="58"/>
        <v>359</v>
      </c>
      <c r="V24">
        <f t="shared" si="58"/>
        <v>147</v>
      </c>
      <c r="W24">
        <f t="shared" si="58"/>
        <v>48</v>
      </c>
      <c r="X24">
        <f t="shared" si="58"/>
        <v>39</v>
      </c>
      <c r="Y24">
        <f t="shared" si="58"/>
        <v>31</v>
      </c>
      <c r="Z24">
        <f t="shared" si="58"/>
        <v>35</v>
      </c>
      <c r="AA24">
        <f t="shared" si="58"/>
        <v>35</v>
      </c>
      <c r="AB24">
        <f t="shared" si="58"/>
        <v>39</v>
      </c>
      <c r="AC24">
        <f t="shared" si="58"/>
        <v>35</v>
      </c>
      <c r="AD24">
        <f t="shared" si="58"/>
        <v>100</v>
      </c>
      <c r="AE24">
        <f t="shared" si="58"/>
        <v>95</v>
      </c>
      <c r="AF24">
        <f t="shared" si="58"/>
        <v>96</v>
      </c>
      <c r="AG24">
        <f t="shared" si="58"/>
        <v>96</v>
      </c>
      <c r="AJ24">
        <f t="shared" ref="AJ24:AW24" si="59">AJ227+AJ573</f>
        <v>981</v>
      </c>
      <c r="AK24">
        <f t="shared" si="59"/>
        <v>368</v>
      </c>
      <c r="AL24">
        <f t="shared" si="59"/>
        <v>44</v>
      </c>
      <c r="AM24">
        <f t="shared" si="59"/>
        <v>140</v>
      </c>
      <c r="AN24">
        <f t="shared" si="59"/>
        <v>39</v>
      </c>
      <c r="AO24">
        <f t="shared" si="59"/>
        <v>31</v>
      </c>
      <c r="AP24">
        <f t="shared" si="59"/>
        <v>35</v>
      </c>
      <c r="AQ24">
        <f t="shared" si="59"/>
        <v>31</v>
      </c>
      <c r="AR24">
        <f t="shared" si="59"/>
        <v>39</v>
      </c>
      <c r="AS24">
        <f t="shared" si="59"/>
        <v>35</v>
      </c>
      <c r="AT24">
        <f t="shared" si="59"/>
        <v>50</v>
      </c>
      <c r="AU24">
        <f t="shared" si="59"/>
        <v>120</v>
      </c>
      <c r="AV24">
        <f t="shared" si="59"/>
        <v>96</v>
      </c>
      <c r="AW24">
        <f t="shared" si="59"/>
        <v>96</v>
      </c>
    </row>
    <row r="25" spans="2:49" x14ac:dyDescent="0.2">
      <c r="B25">
        <v>21</v>
      </c>
      <c r="C25" t="str">
        <f>INDEX(数据整理1!$C$30:$C$54,MATCH(B25,数据整理1!$D$30:$D$54))</f>
        <v>4阶</v>
      </c>
      <c r="D25">
        <f t="shared" ref="D25:Q25" si="60">D228+D574</f>
        <v>1391</v>
      </c>
      <c r="E25">
        <f t="shared" si="60"/>
        <v>481</v>
      </c>
      <c r="F25">
        <f t="shared" si="60"/>
        <v>165</v>
      </c>
      <c r="G25">
        <f t="shared" si="60"/>
        <v>152</v>
      </c>
      <c r="H25">
        <f t="shared" si="60"/>
        <v>39</v>
      </c>
      <c r="I25">
        <f t="shared" si="60"/>
        <v>31</v>
      </c>
      <c r="J25">
        <f t="shared" si="60"/>
        <v>35</v>
      </c>
      <c r="K25">
        <f t="shared" si="60"/>
        <v>35</v>
      </c>
      <c r="L25">
        <f t="shared" si="60"/>
        <v>39</v>
      </c>
      <c r="M25">
        <f t="shared" si="60"/>
        <v>35</v>
      </c>
      <c r="N25">
        <f t="shared" si="60"/>
        <v>150</v>
      </c>
      <c r="O25">
        <f t="shared" si="60"/>
        <v>60</v>
      </c>
      <c r="P25">
        <f t="shared" si="60"/>
        <v>152</v>
      </c>
      <c r="Q25">
        <f t="shared" si="60"/>
        <v>152</v>
      </c>
      <c r="T25">
        <f t="shared" ref="T25:AG25" si="61">T228+T574</f>
        <v>1065</v>
      </c>
      <c r="U25">
        <f t="shared" si="61"/>
        <v>359</v>
      </c>
      <c r="V25">
        <f t="shared" si="61"/>
        <v>147</v>
      </c>
      <c r="W25">
        <f t="shared" si="61"/>
        <v>48</v>
      </c>
      <c r="X25">
        <f t="shared" si="61"/>
        <v>39</v>
      </c>
      <c r="Y25">
        <f t="shared" si="61"/>
        <v>31</v>
      </c>
      <c r="Z25">
        <f t="shared" si="61"/>
        <v>35</v>
      </c>
      <c r="AA25">
        <f t="shared" si="61"/>
        <v>35</v>
      </c>
      <c r="AB25">
        <f t="shared" si="61"/>
        <v>39</v>
      </c>
      <c r="AC25">
        <f t="shared" si="61"/>
        <v>35</v>
      </c>
      <c r="AD25">
        <f t="shared" si="61"/>
        <v>100</v>
      </c>
      <c r="AE25">
        <f t="shared" si="61"/>
        <v>95</v>
      </c>
      <c r="AF25">
        <f t="shared" si="61"/>
        <v>96</v>
      </c>
      <c r="AG25">
        <f t="shared" si="61"/>
        <v>96</v>
      </c>
      <c r="AJ25">
        <f t="shared" ref="AJ25:AW25" si="62">AJ228+AJ574</f>
        <v>981</v>
      </c>
      <c r="AK25">
        <f t="shared" si="62"/>
        <v>368</v>
      </c>
      <c r="AL25">
        <f t="shared" si="62"/>
        <v>44</v>
      </c>
      <c r="AM25">
        <f t="shared" si="62"/>
        <v>140</v>
      </c>
      <c r="AN25">
        <f t="shared" si="62"/>
        <v>39</v>
      </c>
      <c r="AO25">
        <f t="shared" si="62"/>
        <v>31</v>
      </c>
      <c r="AP25">
        <f t="shared" si="62"/>
        <v>35</v>
      </c>
      <c r="AQ25">
        <f t="shared" si="62"/>
        <v>31</v>
      </c>
      <c r="AR25">
        <f t="shared" si="62"/>
        <v>39</v>
      </c>
      <c r="AS25">
        <f t="shared" si="62"/>
        <v>35</v>
      </c>
      <c r="AT25">
        <f t="shared" si="62"/>
        <v>50</v>
      </c>
      <c r="AU25">
        <f t="shared" si="62"/>
        <v>120</v>
      </c>
      <c r="AV25">
        <f t="shared" si="62"/>
        <v>96</v>
      </c>
      <c r="AW25">
        <f t="shared" si="62"/>
        <v>96</v>
      </c>
    </row>
    <row r="26" spans="2:49" x14ac:dyDescent="0.2">
      <c r="B26">
        <v>22</v>
      </c>
      <c r="C26" t="str">
        <f>INDEX(数据整理1!$C$30:$C$54,MATCH(B26,数据整理1!$D$30:$D$54))</f>
        <v>4阶</v>
      </c>
      <c r="D26">
        <f t="shared" ref="D26:Q26" si="63">D229+D575</f>
        <v>1391</v>
      </c>
      <c r="E26">
        <f t="shared" si="63"/>
        <v>481</v>
      </c>
      <c r="F26">
        <f t="shared" si="63"/>
        <v>165</v>
      </c>
      <c r="G26">
        <f t="shared" si="63"/>
        <v>152</v>
      </c>
      <c r="H26">
        <f t="shared" si="63"/>
        <v>39</v>
      </c>
      <c r="I26">
        <f t="shared" si="63"/>
        <v>31</v>
      </c>
      <c r="J26">
        <f t="shared" si="63"/>
        <v>35</v>
      </c>
      <c r="K26">
        <f t="shared" si="63"/>
        <v>35</v>
      </c>
      <c r="L26">
        <f t="shared" si="63"/>
        <v>39</v>
      </c>
      <c r="M26">
        <f t="shared" si="63"/>
        <v>35</v>
      </c>
      <c r="N26">
        <f t="shared" si="63"/>
        <v>150</v>
      </c>
      <c r="O26">
        <f t="shared" si="63"/>
        <v>60</v>
      </c>
      <c r="P26">
        <f t="shared" si="63"/>
        <v>152</v>
      </c>
      <c r="Q26">
        <f t="shared" si="63"/>
        <v>152</v>
      </c>
      <c r="T26">
        <f t="shared" ref="T26:AG26" si="64">T229+T575</f>
        <v>1065</v>
      </c>
      <c r="U26">
        <f t="shared" si="64"/>
        <v>359</v>
      </c>
      <c r="V26">
        <f t="shared" si="64"/>
        <v>147</v>
      </c>
      <c r="W26">
        <f t="shared" si="64"/>
        <v>48</v>
      </c>
      <c r="X26">
        <f t="shared" si="64"/>
        <v>39</v>
      </c>
      <c r="Y26">
        <f t="shared" si="64"/>
        <v>31</v>
      </c>
      <c r="Z26">
        <f t="shared" si="64"/>
        <v>35</v>
      </c>
      <c r="AA26">
        <f t="shared" si="64"/>
        <v>35</v>
      </c>
      <c r="AB26">
        <f t="shared" si="64"/>
        <v>39</v>
      </c>
      <c r="AC26">
        <f t="shared" si="64"/>
        <v>35</v>
      </c>
      <c r="AD26">
        <f t="shared" si="64"/>
        <v>100</v>
      </c>
      <c r="AE26">
        <f t="shared" si="64"/>
        <v>95</v>
      </c>
      <c r="AF26">
        <f t="shared" si="64"/>
        <v>96</v>
      </c>
      <c r="AG26">
        <f t="shared" si="64"/>
        <v>96</v>
      </c>
      <c r="AJ26">
        <f t="shared" ref="AJ26:AW26" si="65">AJ229+AJ575</f>
        <v>981</v>
      </c>
      <c r="AK26">
        <f t="shared" si="65"/>
        <v>368</v>
      </c>
      <c r="AL26">
        <f t="shared" si="65"/>
        <v>44</v>
      </c>
      <c r="AM26">
        <f t="shared" si="65"/>
        <v>140</v>
      </c>
      <c r="AN26">
        <f t="shared" si="65"/>
        <v>39</v>
      </c>
      <c r="AO26">
        <f t="shared" si="65"/>
        <v>31</v>
      </c>
      <c r="AP26">
        <f t="shared" si="65"/>
        <v>35</v>
      </c>
      <c r="AQ26">
        <f t="shared" si="65"/>
        <v>31</v>
      </c>
      <c r="AR26">
        <f t="shared" si="65"/>
        <v>39</v>
      </c>
      <c r="AS26">
        <f t="shared" si="65"/>
        <v>35</v>
      </c>
      <c r="AT26">
        <f t="shared" si="65"/>
        <v>50</v>
      </c>
      <c r="AU26">
        <f t="shared" si="65"/>
        <v>120</v>
      </c>
      <c r="AV26">
        <f t="shared" si="65"/>
        <v>96</v>
      </c>
      <c r="AW26">
        <f t="shared" si="65"/>
        <v>96</v>
      </c>
    </row>
    <row r="27" spans="2:49" x14ac:dyDescent="0.2">
      <c r="B27">
        <v>23</v>
      </c>
      <c r="C27" t="str">
        <f>INDEX(数据整理1!$C$30:$C$54,MATCH(B27,数据整理1!$D$30:$D$54))</f>
        <v>4阶</v>
      </c>
      <c r="D27">
        <f t="shared" ref="D27:Q27" si="66">D230+D576</f>
        <v>1391</v>
      </c>
      <c r="E27">
        <f t="shared" si="66"/>
        <v>481</v>
      </c>
      <c r="F27">
        <f t="shared" si="66"/>
        <v>165</v>
      </c>
      <c r="G27">
        <f t="shared" si="66"/>
        <v>152</v>
      </c>
      <c r="H27">
        <f t="shared" si="66"/>
        <v>39</v>
      </c>
      <c r="I27">
        <f t="shared" si="66"/>
        <v>31</v>
      </c>
      <c r="J27">
        <f t="shared" si="66"/>
        <v>35</v>
      </c>
      <c r="K27">
        <f t="shared" si="66"/>
        <v>35</v>
      </c>
      <c r="L27">
        <f t="shared" si="66"/>
        <v>39</v>
      </c>
      <c r="M27">
        <f t="shared" si="66"/>
        <v>35</v>
      </c>
      <c r="N27">
        <f t="shared" si="66"/>
        <v>150</v>
      </c>
      <c r="O27">
        <f t="shared" si="66"/>
        <v>60</v>
      </c>
      <c r="P27">
        <f t="shared" si="66"/>
        <v>152</v>
      </c>
      <c r="Q27">
        <f t="shared" si="66"/>
        <v>152</v>
      </c>
      <c r="T27">
        <f t="shared" ref="T27:AG27" si="67">T230+T576</f>
        <v>1065</v>
      </c>
      <c r="U27">
        <f t="shared" si="67"/>
        <v>359</v>
      </c>
      <c r="V27">
        <f t="shared" si="67"/>
        <v>147</v>
      </c>
      <c r="W27">
        <f t="shared" si="67"/>
        <v>48</v>
      </c>
      <c r="X27">
        <f t="shared" si="67"/>
        <v>39</v>
      </c>
      <c r="Y27">
        <f t="shared" si="67"/>
        <v>31</v>
      </c>
      <c r="Z27">
        <f t="shared" si="67"/>
        <v>35</v>
      </c>
      <c r="AA27">
        <f t="shared" si="67"/>
        <v>35</v>
      </c>
      <c r="AB27">
        <f t="shared" si="67"/>
        <v>39</v>
      </c>
      <c r="AC27">
        <f t="shared" si="67"/>
        <v>35</v>
      </c>
      <c r="AD27">
        <f t="shared" si="67"/>
        <v>100</v>
      </c>
      <c r="AE27">
        <f t="shared" si="67"/>
        <v>95</v>
      </c>
      <c r="AF27">
        <f t="shared" si="67"/>
        <v>96</v>
      </c>
      <c r="AG27">
        <f t="shared" si="67"/>
        <v>96</v>
      </c>
      <c r="AJ27">
        <f t="shared" ref="AJ27:AW27" si="68">AJ230+AJ576</f>
        <v>981</v>
      </c>
      <c r="AK27">
        <f t="shared" si="68"/>
        <v>368</v>
      </c>
      <c r="AL27">
        <f t="shared" si="68"/>
        <v>44</v>
      </c>
      <c r="AM27">
        <f t="shared" si="68"/>
        <v>140</v>
      </c>
      <c r="AN27">
        <f t="shared" si="68"/>
        <v>39</v>
      </c>
      <c r="AO27">
        <f t="shared" si="68"/>
        <v>31</v>
      </c>
      <c r="AP27">
        <f t="shared" si="68"/>
        <v>35</v>
      </c>
      <c r="AQ27">
        <f t="shared" si="68"/>
        <v>31</v>
      </c>
      <c r="AR27">
        <f t="shared" si="68"/>
        <v>39</v>
      </c>
      <c r="AS27">
        <f t="shared" si="68"/>
        <v>35</v>
      </c>
      <c r="AT27">
        <f t="shared" si="68"/>
        <v>50</v>
      </c>
      <c r="AU27">
        <f t="shared" si="68"/>
        <v>120</v>
      </c>
      <c r="AV27">
        <f t="shared" si="68"/>
        <v>96</v>
      </c>
      <c r="AW27">
        <f t="shared" si="68"/>
        <v>96</v>
      </c>
    </row>
    <row r="28" spans="2:49" x14ac:dyDescent="0.2">
      <c r="B28">
        <v>24</v>
      </c>
      <c r="C28" t="str">
        <f>INDEX(数据整理1!$C$30:$C$54,MATCH(B28,数据整理1!$D$30:$D$54))</f>
        <v>5阶</v>
      </c>
      <c r="D28">
        <f t="shared" ref="D28:Q28" si="69">D231+D577</f>
        <v>2154</v>
      </c>
      <c r="E28">
        <f t="shared" si="69"/>
        <v>608</v>
      </c>
      <c r="F28">
        <f t="shared" si="69"/>
        <v>278</v>
      </c>
      <c r="G28">
        <f t="shared" si="69"/>
        <v>111</v>
      </c>
      <c r="H28">
        <f t="shared" si="69"/>
        <v>44</v>
      </c>
      <c r="I28">
        <f t="shared" si="69"/>
        <v>36</v>
      </c>
      <c r="J28">
        <f t="shared" si="69"/>
        <v>40</v>
      </c>
      <c r="K28">
        <f t="shared" si="69"/>
        <v>40</v>
      </c>
      <c r="L28">
        <f t="shared" si="69"/>
        <v>44</v>
      </c>
      <c r="M28">
        <f t="shared" si="69"/>
        <v>40</v>
      </c>
      <c r="N28">
        <f t="shared" si="69"/>
        <v>150</v>
      </c>
      <c r="O28">
        <f t="shared" si="69"/>
        <v>60</v>
      </c>
      <c r="P28">
        <f t="shared" si="69"/>
        <v>206</v>
      </c>
      <c r="Q28">
        <f t="shared" si="69"/>
        <v>206</v>
      </c>
      <c r="T28">
        <f t="shared" ref="T28:AG28" si="70">T231+T577</f>
        <v>1065</v>
      </c>
      <c r="U28">
        <f t="shared" si="70"/>
        <v>359</v>
      </c>
      <c r="V28">
        <f t="shared" si="70"/>
        <v>147</v>
      </c>
      <c r="W28">
        <f t="shared" si="70"/>
        <v>48</v>
      </c>
      <c r="X28">
        <f t="shared" si="70"/>
        <v>39</v>
      </c>
      <c r="Y28">
        <f t="shared" si="70"/>
        <v>31</v>
      </c>
      <c r="Z28">
        <f t="shared" si="70"/>
        <v>35</v>
      </c>
      <c r="AA28">
        <f t="shared" si="70"/>
        <v>35</v>
      </c>
      <c r="AB28">
        <f t="shared" si="70"/>
        <v>39</v>
      </c>
      <c r="AC28">
        <f t="shared" si="70"/>
        <v>35</v>
      </c>
      <c r="AD28">
        <f t="shared" si="70"/>
        <v>100</v>
      </c>
      <c r="AE28">
        <f t="shared" si="70"/>
        <v>95</v>
      </c>
      <c r="AF28">
        <f t="shared" si="70"/>
        <v>96</v>
      </c>
      <c r="AG28">
        <f t="shared" si="70"/>
        <v>96</v>
      </c>
      <c r="AJ28">
        <f t="shared" ref="AJ28:AW28" si="71">AJ231+AJ577</f>
        <v>1500</v>
      </c>
      <c r="AK28">
        <f t="shared" si="71"/>
        <v>500</v>
      </c>
      <c r="AL28">
        <f t="shared" si="71"/>
        <v>95</v>
      </c>
      <c r="AM28">
        <f t="shared" si="71"/>
        <v>191</v>
      </c>
      <c r="AN28">
        <f t="shared" si="71"/>
        <v>44</v>
      </c>
      <c r="AO28">
        <f t="shared" si="71"/>
        <v>36</v>
      </c>
      <c r="AP28">
        <f t="shared" si="71"/>
        <v>40</v>
      </c>
      <c r="AQ28">
        <f t="shared" si="71"/>
        <v>36</v>
      </c>
      <c r="AR28">
        <f t="shared" si="71"/>
        <v>44</v>
      </c>
      <c r="AS28">
        <f t="shared" si="71"/>
        <v>40</v>
      </c>
      <c r="AT28">
        <f t="shared" si="71"/>
        <v>50</v>
      </c>
      <c r="AU28">
        <f t="shared" si="71"/>
        <v>120</v>
      </c>
      <c r="AV28">
        <f t="shared" si="71"/>
        <v>140</v>
      </c>
      <c r="AW28">
        <f t="shared" si="71"/>
        <v>140</v>
      </c>
    </row>
    <row r="29" spans="2:49" x14ac:dyDescent="0.2">
      <c r="B29">
        <v>25</v>
      </c>
      <c r="C29" t="str">
        <f>INDEX(数据整理1!$C$30:$C$54,MATCH(B29,数据整理1!$D$30:$D$54))</f>
        <v>5阶</v>
      </c>
      <c r="D29">
        <f t="shared" ref="D29:Q29" si="72">D232+D578</f>
        <v>2154</v>
      </c>
      <c r="E29">
        <f t="shared" si="72"/>
        <v>684</v>
      </c>
      <c r="F29">
        <f t="shared" si="72"/>
        <v>278</v>
      </c>
      <c r="G29">
        <f t="shared" si="72"/>
        <v>111</v>
      </c>
      <c r="H29">
        <f t="shared" si="72"/>
        <v>44</v>
      </c>
      <c r="I29">
        <f t="shared" si="72"/>
        <v>36</v>
      </c>
      <c r="J29">
        <f t="shared" si="72"/>
        <v>40</v>
      </c>
      <c r="K29">
        <f t="shared" si="72"/>
        <v>40</v>
      </c>
      <c r="L29">
        <f t="shared" si="72"/>
        <v>44</v>
      </c>
      <c r="M29">
        <f t="shared" si="72"/>
        <v>40</v>
      </c>
      <c r="N29">
        <f t="shared" si="72"/>
        <v>150</v>
      </c>
      <c r="O29">
        <f t="shared" si="72"/>
        <v>60</v>
      </c>
      <c r="P29">
        <f t="shared" si="72"/>
        <v>224</v>
      </c>
      <c r="Q29">
        <f t="shared" si="72"/>
        <v>224</v>
      </c>
      <c r="T29">
        <f t="shared" ref="T29:AG29" si="73">T232+T578</f>
        <v>1584</v>
      </c>
      <c r="U29">
        <f t="shared" si="73"/>
        <v>491</v>
      </c>
      <c r="V29">
        <f t="shared" si="73"/>
        <v>198</v>
      </c>
      <c r="W29">
        <f t="shared" si="73"/>
        <v>99</v>
      </c>
      <c r="X29">
        <f t="shared" si="73"/>
        <v>44</v>
      </c>
      <c r="Y29">
        <f t="shared" si="73"/>
        <v>36</v>
      </c>
      <c r="Z29">
        <f t="shared" si="73"/>
        <v>40</v>
      </c>
      <c r="AA29">
        <f t="shared" si="73"/>
        <v>40</v>
      </c>
      <c r="AB29">
        <f t="shared" si="73"/>
        <v>44</v>
      </c>
      <c r="AC29">
        <f t="shared" si="73"/>
        <v>40</v>
      </c>
      <c r="AD29">
        <f t="shared" si="73"/>
        <v>100</v>
      </c>
      <c r="AE29">
        <f t="shared" si="73"/>
        <v>95</v>
      </c>
      <c r="AF29">
        <f t="shared" si="73"/>
        <v>140</v>
      </c>
      <c r="AG29">
        <f t="shared" si="73"/>
        <v>140</v>
      </c>
      <c r="AJ29">
        <f t="shared" ref="AJ29:AW29" si="74">AJ232+AJ578</f>
        <v>1500</v>
      </c>
      <c r="AK29">
        <f t="shared" si="74"/>
        <v>500</v>
      </c>
      <c r="AL29">
        <f t="shared" si="74"/>
        <v>95</v>
      </c>
      <c r="AM29">
        <f t="shared" si="74"/>
        <v>191</v>
      </c>
      <c r="AN29">
        <f t="shared" si="74"/>
        <v>44</v>
      </c>
      <c r="AO29">
        <f t="shared" si="74"/>
        <v>36</v>
      </c>
      <c r="AP29">
        <f t="shared" si="74"/>
        <v>40</v>
      </c>
      <c r="AQ29">
        <f t="shared" si="74"/>
        <v>36</v>
      </c>
      <c r="AR29">
        <f t="shared" si="74"/>
        <v>44</v>
      </c>
      <c r="AS29">
        <f t="shared" si="74"/>
        <v>40</v>
      </c>
      <c r="AT29">
        <f t="shared" si="74"/>
        <v>50</v>
      </c>
      <c r="AU29">
        <f t="shared" si="74"/>
        <v>120</v>
      </c>
      <c r="AV29">
        <f t="shared" si="74"/>
        <v>140</v>
      </c>
      <c r="AW29">
        <f t="shared" si="74"/>
        <v>140</v>
      </c>
    </row>
    <row r="30" spans="2:49" x14ac:dyDescent="0.2">
      <c r="B30">
        <v>26</v>
      </c>
      <c r="C30" t="str">
        <f>INDEX(数据整理1!$C$30:$C$54,MATCH(B30,数据整理1!$D$30:$D$54))</f>
        <v>5阶</v>
      </c>
      <c r="D30">
        <f t="shared" ref="D30:Q30" si="75">D233+D579</f>
        <v>2154</v>
      </c>
      <c r="E30">
        <f t="shared" si="75"/>
        <v>684</v>
      </c>
      <c r="F30">
        <f t="shared" si="75"/>
        <v>278</v>
      </c>
      <c r="G30">
        <f t="shared" si="75"/>
        <v>111</v>
      </c>
      <c r="H30">
        <f t="shared" si="75"/>
        <v>44</v>
      </c>
      <c r="I30">
        <f t="shared" si="75"/>
        <v>36</v>
      </c>
      <c r="J30">
        <f t="shared" si="75"/>
        <v>40</v>
      </c>
      <c r="K30">
        <f t="shared" si="75"/>
        <v>40</v>
      </c>
      <c r="L30">
        <f t="shared" si="75"/>
        <v>44</v>
      </c>
      <c r="M30">
        <f t="shared" si="75"/>
        <v>40</v>
      </c>
      <c r="N30">
        <f t="shared" si="75"/>
        <v>150</v>
      </c>
      <c r="O30">
        <f t="shared" si="75"/>
        <v>60</v>
      </c>
      <c r="P30">
        <f t="shared" si="75"/>
        <v>224</v>
      </c>
      <c r="Q30">
        <f t="shared" si="75"/>
        <v>224</v>
      </c>
      <c r="T30">
        <f t="shared" ref="T30:AG30" si="76">T233+T579</f>
        <v>1584</v>
      </c>
      <c r="U30">
        <f t="shared" si="76"/>
        <v>491</v>
      </c>
      <c r="V30">
        <f t="shared" si="76"/>
        <v>198</v>
      </c>
      <c r="W30">
        <f t="shared" si="76"/>
        <v>99</v>
      </c>
      <c r="X30">
        <f t="shared" si="76"/>
        <v>44</v>
      </c>
      <c r="Y30">
        <f t="shared" si="76"/>
        <v>36</v>
      </c>
      <c r="Z30">
        <f t="shared" si="76"/>
        <v>40</v>
      </c>
      <c r="AA30">
        <f t="shared" si="76"/>
        <v>40</v>
      </c>
      <c r="AB30">
        <f t="shared" si="76"/>
        <v>44</v>
      </c>
      <c r="AC30">
        <f t="shared" si="76"/>
        <v>40</v>
      </c>
      <c r="AD30">
        <f t="shared" si="76"/>
        <v>100</v>
      </c>
      <c r="AE30">
        <f t="shared" si="76"/>
        <v>95</v>
      </c>
      <c r="AF30">
        <f t="shared" si="76"/>
        <v>140</v>
      </c>
      <c r="AG30">
        <f t="shared" si="76"/>
        <v>140</v>
      </c>
      <c r="AJ30">
        <f t="shared" ref="AJ30:AW30" si="77">AJ233+AJ579</f>
        <v>1500</v>
      </c>
      <c r="AK30">
        <f t="shared" si="77"/>
        <v>500</v>
      </c>
      <c r="AL30">
        <f t="shared" si="77"/>
        <v>95</v>
      </c>
      <c r="AM30">
        <f t="shared" si="77"/>
        <v>191</v>
      </c>
      <c r="AN30">
        <f t="shared" si="77"/>
        <v>44</v>
      </c>
      <c r="AO30">
        <f t="shared" si="77"/>
        <v>36</v>
      </c>
      <c r="AP30">
        <f t="shared" si="77"/>
        <v>40</v>
      </c>
      <c r="AQ30">
        <f t="shared" si="77"/>
        <v>36</v>
      </c>
      <c r="AR30">
        <f t="shared" si="77"/>
        <v>44</v>
      </c>
      <c r="AS30">
        <f t="shared" si="77"/>
        <v>40</v>
      </c>
      <c r="AT30">
        <f t="shared" si="77"/>
        <v>50</v>
      </c>
      <c r="AU30">
        <f t="shared" si="77"/>
        <v>120</v>
      </c>
      <c r="AV30">
        <f t="shared" si="77"/>
        <v>140</v>
      </c>
      <c r="AW30">
        <f t="shared" si="77"/>
        <v>140</v>
      </c>
    </row>
    <row r="31" spans="2:49" x14ac:dyDescent="0.2">
      <c r="B31">
        <v>27</v>
      </c>
      <c r="C31" t="str">
        <f>INDEX(数据整理1!$C$30:$C$54,MATCH(B31,数据整理1!$D$30:$D$54))</f>
        <v>5阶</v>
      </c>
      <c r="D31">
        <f t="shared" ref="D31:Q31" si="78">D234+D580</f>
        <v>2154</v>
      </c>
      <c r="E31">
        <f t="shared" si="78"/>
        <v>684</v>
      </c>
      <c r="F31">
        <f t="shared" si="78"/>
        <v>278</v>
      </c>
      <c r="G31">
        <f t="shared" si="78"/>
        <v>111</v>
      </c>
      <c r="H31">
        <f t="shared" si="78"/>
        <v>44</v>
      </c>
      <c r="I31">
        <f t="shared" si="78"/>
        <v>36</v>
      </c>
      <c r="J31">
        <f t="shared" si="78"/>
        <v>40</v>
      </c>
      <c r="K31">
        <f t="shared" si="78"/>
        <v>40</v>
      </c>
      <c r="L31">
        <f t="shared" si="78"/>
        <v>44</v>
      </c>
      <c r="M31">
        <f t="shared" si="78"/>
        <v>40</v>
      </c>
      <c r="N31">
        <f t="shared" si="78"/>
        <v>150</v>
      </c>
      <c r="O31">
        <f t="shared" si="78"/>
        <v>60</v>
      </c>
      <c r="P31">
        <f t="shared" si="78"/>
        <v>224</v>
      </c>
      <c r="Q31">
        <f t="shared" si="78"/>
        <v>224</v>
      </c>
      <c r="T31">
        <f t="shared" ref="T31:AG31" si="79">T234+T580</f>
        <v>1584</v>
      </c>
      <c r="U31">
        <f t="shared" si="79"/>
        <v>491</v>
      </c>
      <c r="V31">
        <f t="shared" si="79"/>
        <v>198</v>
      </c>
      <c r="W31">
        <f t="shared" si="79"/>
        <v>99</v>
      </c>
      <c r="X31">
        <f t="shared" si="79"/>
        <v>44</v>
      </c>
      <c r="Y31">
        <f t="shared" si="79"/>
        <v>36</v>
      </c>
      <c r="Z31">
        <f t="shared" si="79"/>
        <v>40</v>
      </c>
      <c r="AA31">
        <f t="shared" si="79"/>
        <v>40</v>
      </c>
      <c r="AB31">
        <f t="shared" si="79"/>
        <v>44</v>
      </c>
      <c r="AC31">
        <f t="shared" si="79"/>
        <v>40</v>
      </c>
      <c r="AD31">
        <f t="shared" si="79"/>
        <v>100</v>
      </c>
      <c r="AE31">
        <f t="shared" si="79"/>
        <v>95</v>
      </c>
      <c r="AF31">
        <f t="shared" si="79"/>
        <v>140</v>
      </c>
      <c r="AG31">
        <f t="shared" si="79"/>
        <v>140</v>
      </c>
      <c r="AJ31">
        <f t="shared" ref="AJ31:AW31" si="80">AJ234+AJ580</f>
        <v>1500</v>
      </c>
      <c r="AK31">
        <f t="shared" si="80"/>
        <v>500</v>
      </c>
      <c r="AL31">
        <f t="shared" si="80"/>
        <v>95</v>
      </c>
      <c r="AM31">
        <f t="shared" si="80"/>
        <v>191</v>
      </c>
      <c r="AN31">
        <f t="shared" si="80"/>
        <v>44</v>
      </c>
      <c r="AO31">
        <f t="shared" si="80"/>
        <v>36</v>
      </c>
      <c r="AP31">
        <f t="shared" si="80"/>
        <v>40</v>
      </c>
      <c r="AQ31">
        <f t="shared" si="80"/>
        <v>36</v>
      </c>
      <c r="AR31">
        <f t="shared" si="80"/>
        <v>44</v>
      </c>
      <c r="AS31">
        <f t="shared" si="80"/>
        <v>40</v>
      </c>
      <c r="AT31">
        <f t="shared" si="80"/>
        <v>50</v>
      </c>
      <c r="AU31">
        <f t="shared" si="80"/>
        <v>120</v>
      </c>
      <c r="AV31">
        <f t="shared" si="80"/>
        <v>140</v>
      </c>
      <c r="AW31">
        <f t="shared" si="80"/>
        <v>140</v>
      </c>
    </row>
    <row r="32" spans="2:49" x14ac:dyDescent="0.2">
      <c r="B32">
        <v>28</v>
      </c>
      <c r="C32" t="str">
        <f>INDEX(数据整理1!$C$30:$C$54,MATCH(B32,数据整理1!$D$30:$D$54))</f>
        <v>5阶</v>
      </c>
      <c r="D32">
        <f t="shared" ref="D32:Q32" si="81">D235+D581</f>
        <v>2154</v>
      </c>
      <c r="E32">
        <f t="shared" si="81"/>
        <v>684</v>
      </c>
      <c r="F32">
        <f t="shared" si="81"/>
        <v>278</v>
      </c>
      <c r="G32">
        <f t="shared" si="81"/>
        <v>111</v>
      </c>
      <c r="H32">
        <f t="shared" si="81"/>
        <v>44</v>
      </c>
      <c r="I32">
        <f t="shared" si="81"/>
        <v>36</v>
      </c>
      <c r="J32">
        <f t="shared" si="81"/>
        <v>40</v>
      </c>
      <c r="K32">
        <f t="shared" si="81"/>
        <v>40</v>
      </c>
      <c r="L32">
        <f t="shared" si="81"/>
        <v>44</v>
      </c>
      <c r="M32">
        <f t="shared" si="81"/>
        <v>40</v>
      </c>
      <c r="N32">
        <f t="shared" si="81"/>
        <v>150</v>
      </c>
      <c r="O32">
        <f t="shared" si="81"/>
        <v>60</v>
      </c>
      <c r="P32">
        <f t="shared" si="81"/>
        <v>224</v>
      </c>
      <c r="Q32">
        <f t="shared" si="81"/>
        <v>224</v>
      </c>
      <c r="T32">
        <f t="shared" ref="T32:AG32" si="82">T235+T581</f>
        <v>1584</v>
      </c>
      <c r="U32">
        <f t="shared" si="82"/>
        <v>491</v>
      </c>
      <c r="V32">
        <f t="shared" si="82"/>
        <v>198</v>
      </c>
      <c r="W32">
        <f t="shared" si="82"/>
        <v>99</v>
      </c>
      <c r="X32">
        <f t="shared" si="82"/>
        <v>44</v>
      </c>
      <c r="Y32">
        <f t="shared" si="82"/>
        <v>36</v>
      </c>
      <c r="Z32">
        <f t="shared" si="82"/>
        <v>40</v>
      </c>
      <c r="AA32">
        <f t="shared" si="82"/>
        <v>40</v>
      </c>
      <c r="AB32">
        <f t="shared" si="82"/>
        <v>44</v>
      </c>
      <c r="AC32">
        <f t="shared" si="82"/>
        <v>40</v>
      </c>
      <c r="AD32">
        <f t="shared" si="82"/>
        <v>100</v>
      </c>
      <c r="AE32">
        <f t="shared" si="82"/>
        <v>95</v>
      </c>
      <c r="AF32">
        <f t="shared" si="82"/>
        <v>140</v>
      </c>
      <c r="AG32">
        <f t="shared" si="82"/>
        <v>140</v>
      </c>
      <c r="AJ32">
        <f t="shared" ref="AJ32:AW32" si="83">AJ235+AJ581</f>
        <v>1500</v>
      </c>
      <c r="AK32">
        <f t="shared" si="83"/>
        <v>500</v>
      </c>
      <c r="AL32">
        <f t="shared" si="83"/>
        <v>95</v>
      </c>
      <c r="AM32">
        <f t="shared" si="83"/>
        <v>191</v>
      </c>
      <c r="AN32">
        <f t="shared" si="83"/>
        <v>44</v>
      </c>
      <c r="AO32">
        <f t="shared" si="83"/>
        <v>36</v>
      </c>
      <c r="AP32">
        <f t="shared" si="83"/>
        <v>40</v>
      </c>
      <c r="AQ32">
        <f t="shared" si="83"/>
        <v>36</v>
      </c>
      <c r="AR32">
        <f t="shared" si="83"/>
        <v>44</v>
      </c>
      <c r="AS32">
        <f t="shared" si="83"/>
        <v>40</v>
      </c>
      <c r="AT32">
        <f t="shared" si="83"/>
        <v>50</v>
      </c>
      <c r="AU32">
        <f t="shared" si="83"/>
        <v>120</v>
      </c>
      <c r="AV32">
        <f t="shared" si="83"/>
        <v>140</v>
      </c>
      <c r="AW32">
        <f t="shared" si="83"/>
        <v>140</v>
      </c>
    </row>
    <row r="33" spans="2:49" x14ac:dyDescent="0.2">
      <c r="B33">
        <v>29</v>
      </c>
      <c r="C33" t="str">
        <f>INDEX(数据整理1!$C$30:$C$54,MATCH(B33,数据整理1!$D$30:$D$54))</f>
        <v>5阶</v>
      </c>
      <c r="D33">
        <f t="shared" ref="D33:Q33" si="84">D236+D582</f>
        <v>2154</v>
      </c>
      <c r="E33">
        <f t="shared" si="84"/>
        <v>684</v>
      </c>
      <c r="F33">
        <f t="shared" si="84"/>
        <v>278</v>
      </c>
      <c r="G33">
        <f t="shared" si="84"/>
        <v>111</v>
      </c>
      <c r="H33">
        <f t="shared" si="84"/>
        <v>44</v>
      </c>
      <c r="I33">
        <f t="shared" si="84"/>
        <v>36</v>
      </c>
      <c r="J33">
        <f t="shared" si="84"/>
        <v>40</v>
      </c>
      <c r="K33">
        <f t="shared" si="84"/>
        <v>40</v>
      </c>
      <c r="L33">
        <f t="shared" si="84"/>
        <v>44</v>
      </c>
      <c r="M33">
        <f t="shared" si="84"/>
        <v>40</v>
      </c>
      <c r="N33">
        <f t="shared" si="84"/>
        <v>150</v>
      </c>
      <c r="O33">
        <f t="shared" si="84"/>
        <v>60</v>
      </c>
      <c r="P33">
        <f t="shared" si="84"/>
        <v>224</v>
      </c>
      <c r="Q33">
        <f t="shared" si="84"/>
        <v>224</v>
      </c>
      <c r="T33">
        <f t="shared" ref="T33:AG33" si="85">T236+T582</f>
        <v>1584</v>
      </c>
      <c r="U33">
        <f t="shared" si="85"/>
        <v>491</v>
      </c>
      <c r="V33">
        <f t="shared" si="85"/>
        <v>198</v>
      </c>
      <c r="W33">
        <f t="shared" si="85"/>
        <v>99</v>
      </c>
      <c r="X33">
        <f t="shared" si="85"/>
        <v>44</v>
      </c>
      <c r="Y33">
        <f t="shared" si="85"/>
        <v>36</v>
      </c>
      <c r="Z33">
        <f t="shared" si="85"/>
        <v>40</v>
      </c>
      <c r="AA33">
        <f t="shared" si="85"/>
        <v>40</v>
      </c>
      <c r="AB33">
        <f t="shared" si="85"/>
        <v>44</v>
      </c>
      <c r="AC33">
        <f t="shared" si="85"/>
        <v>40</v>
      </c>
      <c r="AD33">
        <f t="shared" si="85"/>
        <v>100</v>
      </c>
      <c r="AE33">
        <f t="shared" si="85"/>
        <v>95</v>
      </c>
      <c r="AF33">
        <f t="shared" si="85"/>
        <v>140</v>
      </c>
      <c r="AG33">
        <f t="shared" si="85"/>
        <v>140</v>
      </c>
      <c r="AJ33">
        <f t="shared" ref="AJ33:AW33" si="86">AJ236+AJ582</f>
        <v>1500</v>
      </c>
      <c r="AK33">
        <f t="shared" si="86"/>
        <v>500</v>
      </c>
      <c r="AL33">
        <f t="shared" si="86"/>
        <v>95</v>
      </c>
      <c r="AM33">
        <f t="shared" si="86"/>
        <v>191</v>
      </c>
      <c r="AN33">
        <f t="shared" si="86"/>
        <v>44</v>
      </c>
      <c r="AO33">
        <f t="shared" si="86"/>
        <v>36</v>
      </c>
      <c r="AP33">
        <f t="shared" si="86"/>
        <v>40</v>
      </c>
      <c r="AQ33">
        <f t="shared" si="86"/>
        <v>36</v>
      </c>
      <c r="AR33">
        <f t="shared" si="86"/>
        <v>44</v>
      </c>
      <c r="AS33">
        <f t="shared" si="86"/>
        <v>40</v>
      </c>
      <c r="AT33">
        <f t="shared" si="86"/>
        <v>50</v>
      </c>
      <c r="AU33">
        <f t="shared" si="86"/>
        <v>120</v>
      </c>
      <c r="AV33">
        <f t="shared" si="86"/>
        <v>140</v>
      </c>
      <c r="AW33">
        <f t="shared" si="86"/>
        <v>140</v>
      </c>
    </row>
    <row r="34" spans="2:49" x14ac:dyDescent="0.2">
      <c r="B34">
        <v>30</v>
      </c>
      <c r="C34" t="str">
        <f>INDEX(数据整理1!$C$30:$C$54,MATCH(B34,数据整理1!$D$30:$D$54))</f>
        <v>6阶</v>
      </c>
      <c r="D34">
        <f t="shared" ref="D34:Q34" si="87">D237+D583</f>
        <v>3098</v>
      </c>
      <c r="E34">
        <f t="shared" si="87"/>
        <v>744</v>
      </c>
      <c r="F34">
        <f t="shared" si="87"/>
        <v>442</v>
      </c>
      <c r="G34">
        <f t="shared" si="87"/>
        <v>326</v>
      </c>
      <c r="H34">
        <f t="shared" si="87"/>
        <v>49</v>
      </c>
      <c r="I34">
        <f t="shared" si="87"/>
        <v>41</v>
      </c>
      <c r="J34">
        <f t="shared" si="87"/>
        <v>45</v>
      </c>
      <c r="K34">
        <f t="shared" si="87"/>
        <v>45</v>
      </c>
      <c r="L34">
        <f t="shared" si="87"/>
        <v>49</v>
      </c>
      <c r="M34">
        <f t="shared" si="87"/>
        <v>45</v>
      </c>
      <c r="N34">
        <f t="shared" si="87"/>
        <v>150</v>
      </c>
      <c r="O34">
        <f t="shared" si="87"/>
        <v>60</v>
      </c>
      <c r="P34">
        <f t="shared" si="87"/>
        <v>297</v>
      </c>
      <c r="Q34">
        <f t="shared" si="87"/>
        <v>297</v>
      </c>
      <c r="T34">
        <f t="shared" ref="T34:AG34" si="88">T237+T583</f>
        <v>1584</v>
      </c>
      <c r="U34">
        <f t="shared" si="88"/>
        <v>491</v>
      </c>
      <c r="V34">
        <f t="shared" si="88"/>
        <v>198</v>
      </c>
      <c r="W34">
        <f t="shared" si="88"/>
        <v>99</v>
      </c>
      <c r="X34">
        <f t="shared" si="88"/>
        <v>44</v>
      </c>
      <c r="Y34">
        <f t="shared" si="88"/>
        <v>36</v>
      </c>
      <c r="Z34">
        <f t="shared" si="88"/>
        <v>40</v>
      </c>
      <c r="AA34">
        <f t="shared" si="88"/>
        <v>40</v>
      </c>
      <c r="AB34">
        <f t="shared" si="88"/>
        <v>44</v>
      </c>
      <c r="AC34">
        <f t="shared" si="88"/>
        <v>40</v>
      </c>
      <c r="AD34">
        <f t="shared" si="88"/>
        <v>100</v>
      </c>
      <c r="AE34">
        <f t="shared" si="88"/>
        <v>95</v>
      </c>
      <c r="AF34">
        <f t="shared" si="88"/>
        <v>140</v>
      </c>
      <c r="AG34">
        <f t="shared" si="88"/>
        <v>140</v>
      </c>
      <c r="AJ34">
        <f t="shared" ref="AJ34:AW34" si="89">AJ237+AJ583</f>
        <v>2115</v>
      </c>
      <c r="AK34">
        <f t="shared" si="89"/>
        <v>723</v>
      </c>
      <c r="AL34">
        <f t="shared" si="89"/>
        <v>158</v>
      </c>
      <c r="AM34">
        <f t="shared" si="89"/>
        <v>266</v>
      </c>
      <c r="AN34">
        <f t="shared" si="89"/>
        <v>49</v>
      </c>
      <c r="AO34">
        <f t="shared" si="89"/>
        <v>41</v>
      </c>
      <c r="AP34">
        <f t="shared" si="89"/>
        <v>45</v>
      </c>
      <c r="AQ34">
        <f t="shared" si="89"/>
        <v>41</v>
      </c>
      <c r="AR34">
        <f t="shared" si="89"/>
        <v>49</v>
      </c>
      <c r="AS34">
        <f t="shared" si="89"/>
        <v>45</v>
      </c>
      <c r="AT34">
        <f t="shared" si="89"/>
        <v>50</v>
      </c>
      <c r="AU34">
        <f t="shared" si="89"/>
        <v>120</v>
      </c>
      <c r="AV34">
        <f t="shared" si="89"/>
        <v>204</v>
      </c>
      <c r="AW34">
        <f t="shared" si="89"/>
        <v>204</v>
      </c>
    </row>
    <row r="35" spans="2:49" x14ac:dyDescent="0.2">
      <c r="B35">
        <v>31</v>
      </c>
      <c r="C35" t="str">
        <f>INDEX(数据整理1!$C$30:$C$54,MATCH(B35,数据整理1!$D$30:$D$54))</f>
        <v>6阶</v>
      </c>
      <c r="D35">
        <f t="shared" ref="D35:Q35" si="90">D238+D584</f>
        <v>3098</v>
      </c>
      <c r="E35">
        <f t="shared" si="90"/>
        <v>832</v>
      </c>
      <c r="F35">
        <f t="shared" si="90"/>
        <v>442</v>
      </c>
      <c r="G35">
        <f t="shared" si="90"/>
        <v>326</v>
      </c>
      <c r="H35">
        <f t="shared" si="90"/>
        <v>49</v>
      </c>
      <c r="I35">
        <f t="shared" si="90"/>
        <v>41</v>
      </c>
      <c r="J35">
        <f t="shared" si="90"/>
        <v>45</v>
      </c>
      <c r="K35">
        <f t="shared" si="90"/>
        <v>45</v>
      </c>
      <c r="L35">
        <f t="shared" si="90"/>
        <v>49</v>
      </c>
      <c r="M35">
        <f t="shared" si="90"/>
        <v>45</v>
      </c>
      <c r="N35">
        <f t="shared" si="90"/>
        <v>150</v>
      </c>
      <c r="O35">
        <f t="shared" si="90"/>
        <v>60</v>
      </c>
      <c r="P35">
        <f t="shared" si="90"/>
        <v>318</v>
      </c>
      <c r="Q35">
        <f t="shared" si="90"/>
        <v>318</v>
      </c>
      <c r="T35">
        <f t="shared" ref="T35:AG35" si="91">T238+T584</f>
        <v>2226</v>
      </c>
      <c r="U35">
        <f t="shared" si="91"/>
        <v>714</v>
      </c>
      <c r="V35">
        <f t="shared" si="91"/>
        <v>261</v>
      </c>
      <c r="W35">
        <f t="shared" si="91"/>
        <v>162</v>
      </c>
      <c r="X35">
        <f t="shared" si="91"/>
        <v>49</v>
      </c>
      <c r="Y35">
        <f t="shared" si="91"/>
        <v>41</v>
      </c>
      <c r="Z35">
        <f t="shared" si="91"/>
        <v>45</v>
      </c>
      <c r="AA35">
        <f t="shared" si="91"/>
        <v>45</v>
      </c>
      <c r="AB35">
        <f t="shared" si="91"/>
        <v>49</v>
      </c>
      <c r="AC35">
        <f t="shared" si="91"/>
        <v>45</v>
      </c>
      <c r="AD35">
        <f t="shared" si="91"/>
        <v>100</v>
      </c>
      <c r="AE35">
        <f t="shared" si="91"/>
        <v>95</v>
      </c>
      <c r="AF35">
        <f t="shared" si="91"/>
        <v>204</v>
      </c>
      <c r="AG35">
        <f t="shared" si="91"/>
        <v>204</v>
      </c>
      <c r="AJ35">
        <f t="shared" ref="AJ35:AW35" si="92">AJ238+AJ584</f>
        <v>2115</v>
      </c>
      <c r="AK35">
        <f t="shared" si="92"/>
        <v>723</v>
      </c>
      <c r="AL35">
        <f t="shared" si="92"/>
        <v>158</v>
      </c>
      <c r="AM35">
        <f t="shared" si="92"/>
        <v>266</v>
      </c>
      <c r="AN35">
        <f t="shared" si="92"/>
        <v>49</v>
      </c>
      <c r="AO35">
        <f t="shared" si="92"/>
        <v>41</v>
      </c>
      <c r="AP35">
        <f t="shared" si="92"/>
        <v>45</v>
      </c>
      <c r="AQ35">
        <f t="shared" si="92"/>
        <v>41</v>
      </c>
      <c r="AR35">
        <f t="shared" si="92"/>
        <v>49</v>
      </c>
      <c r="AS35">
        <f t="shared" si="92"/>
        <v>45</v>
      </c>
      <c r="AT35">
        <f t="shared" si="92"/>
        <v>50</v>
      </c>
      <c r="AU35">
        <f t="shared" si="92"/>
        <v>120</v>
      </c>
      <c r="AV35">
        <f t="shared" si="92"/>
        <v>204</v>
      </c>
      <c r="AW35">
        <f t="shared" si="92"/>
        <v>204</v>
      </c>
    </row>
    <row r="36" spans="2:49" x14ac:dyDescent="0.2">
      <c r="B36">
        <v>32</v>
      </c>
      <c r="C36" t="str">
        <f>INDEX(数据整理1!$C$30:$C$54,MATCH(B36,数据整理1!$D$30:$D$54))</f>
        <v>6阶</v>
      </c>
      <c r="D36">
        <f t="shared" ref="D36:Q36" si="93">D239+D585</f>
        <v>3098</v>
      </c>
      <c r="E36">
        <f t="shared" si="93"/>
        <v>832</v>
      </c>
      <c r="F36">
        <f t="shared" si="93"/>
        <v>442</v>
      </c>
      <c r="G36">
        <f t="shared" si="93"/>
        <v>326</v>
      </c>
      <c r="H36">
        <f t="shared" si="93"/>
        <v>49</v>
      </c>
      <c r="I36">
        <f t="shared" si="93"/>
        <v>41</v>
      </c>
      <c r="J36">
        <f t="shared" si="93"/>
        <v>45</v>
      </c>
      <c r="K36">
        <f t="shared" si="93"/>
        <v>45</v>
      </c>
      <c r="L36">
        <f t="shared" si="93"/>
        <v>49</v>
      </c>
      <c r="M36">
        <f t="shared" si="93"/>
        <v>45</v>
      </c>
      <c r="N36">
        <f t="shared" si="93"/>
        <v>150</v>
      </c>
      <c r="O36">
        <f t="shared" si="93"/>
        <v>60</v>
      </c>
      <c r="P36">
        <f t="shared" si="93"/>
        <v>318</v>
      </c>
      <c r="Q36">
        <f t="shared" si="93"/>
        <v>318</v>
      </c>
      <c r="T36">
        <f t="shared" ref="T36:AG36" si="94">T239+T585</f>
        <v>2226</v>
      </c>
      <c r="U36">
        <f t="shared" si="94"/>
        <v>714</v>
      </c>
      <c r="V36">
        <f t="shared" si="94"/>
        <v>261</v>
      </c>
      <c r="W36">
        <f t="shared" si="94"/>
        <v>162</v>
      </c>
      <c r="X36">
        <f t="shared" si="94"/>
        <v>49</v>
      </c>
      <c r="Y36">
        <f t="shared" si="94"/>
        <v>41</v>
      </c>
      <c r="Z36">
        <f t="shared" si="94"/>
        <v>45</v>
      </c>
      <c r="AA36">
        <f t="shared" si="94"/>
        <v>45</v>
      </c>
      <c r="AB36">
        <f t="shared" si="94"/>
        <v>49</v>
      </c>
      <c r="AC36">
        <f t="shared" si="94"/>
        <v>45</v>
      </c>
      <c r="AD36">
        <f t="shared" si="94"/>
        <v>100</v>
      </c>
      <c r="AE36">
        <f t="shared" si="94"/>
        <v>95</v>
      </c>
      <c r="AF36">
        <f t="shared" si="94"/>
        <v>204</v>
      </c>
      <c r="AG36">
        <f t="shared" si="94"/>
        <v>204</v>
      </c>
      <c r="AJ36">
        <f t="shared" ref="AJ36:AW36" si="95">AJ239+AJ585</f>
        <v>2115</v>
      </c>
      <c r="AK36">
        <f t="shared" si="95"/>
        <v>723</v>
      </c>
      <c r="AL36">
        <f t="shared" si="95"/>
        <v>158</v>
      </c>
      <c r="AM36">
        <f t="shared" si="95"/>
        <v>266</v>
      </c>
      <c r="AN36">
        <f t="shared" si="95"/>
        <v>49</v>
      </c>
      <c r="AO36">
        <f t="shared" si="95"/>
        <v>41</v>
      </c>
      <c r="AP36">
        <f t="shared" si="95"/>
        <v>45</v>
      </c>
      <c r="AQ36">
        <f t="shared" si="95"/>
        <v>41</v>
      </c>
      <c r="AR36">
        <f t="shared" si="95"/>
        <v>49</v>
      </c>
      <c r="AS36">
        <f t="shared" si="95"/>
        <v>45</v>
      </c>
      <c r="AT36">
        <f t="shared" si="95"/>
        <v>50</v>
      </c>
      <c r="AU36">
        <f t="shared" si="95"/>
        <v>120</v>
      </c>
      <c r="AV36">
        <f t="shared" si="95"/>
        <v>204</v>
      </c>
      <c r="AW36">
        <f t="shared" si="95"/>
        <v>204</v>
      </c>
    </row>
    <row r="37" spans="2:49" x14ac:dyDescent="0.2">
      <c r="B37">
        <v>33</v>
      </c>
      <c r="C37" t="str">
        <f>INDEX(数据整理1!$C$30:$C$54,MATCH(B37,数据整理1!$D$30:$D$54))</f>
        <v>6阶</v>
      </c>
      <c r="D37">
        <f t="shared" ref="D37:Q37" si="96">D240+D586</f>
        <v>3098</v>
      </c>
      <c r="E37">
        <f t="shared" si="96"/>
        <v>832</v>
      </c>
      <c r="F37">
        <f t="shared" si="96"/>
        <v>442</v>
      </c>
      <c r="G37">
        <f t="shared" si="96"/>
        <v>326</v>
      </c>
      <c r="H37">
        <f t="shared" si="96"/>
        <v>49</v>
      </c>
      <c r="I37">
        <f t="shared" si="96"/>
        <v>41</v>
      </c>
      <c r="J37">
        <f t="shared" si="96"/>
        <v>45</v>
      </c>
      <c r="K37">
        <f t="shared" si="96"/>
        <v>45</v>
      </c>
      <c r="L37">
        <f t="shared" si="96"/>
        <v>49</v>
      </c>
      <c r="M37">
        <f t="shared" si="96"/>
        <v>45</v>
      </c>
      <c r="N37">
        <f t="shared" si="96"/>
        <v>150</v>
      </c>
      <c r="O37">
        <f t="shared" si="96"/>
        <v>60</v>
      </c>
      <c r="P37">
        <f t="shared" si="96"/>
        <v>318</v>
      </c>
      <c r="Q37">
        <f t="shared" si="96"/>
        <v>318</v>
      </c>
      <c r="T37">
        <f t="shared" ref="T37:AG37" si="97">T240+T586</f>
        <v>2226</v>
      </c>
      <c r="U37">
        <f t="shared" si="97"/>
        <v>714</v>
      </c>
      <c r="V37">
        <f t="shared" si="97"/>
        <v>261</v>
      </c>
      <c r="W37">
        <f t="shared" si="97"/>
        <v>162</v>
      </c>
      <c r="X37">
        <f t="shared" si="97"/>
        <v>49</v>
      </c>
      <c r="Y37">
        <f t="shared" si="97"/>
        <v>41</v>
      </c>
      <c r="Z37">
        <f t="shared" si="97"/>
        <v>45</v>
      </c>
      <c r="AA37">
        <f t="shared" si="97"/>
        <v>45</v>
      </c>
      <c r="AB37">
        <f t="shared" si="97"/>
        <v>49</v>
      </c>
      <c r="AC37">
        <f t="shared" si="97"/>
        <v>45</v>
      </c>
      <c r="AD37">
        <f t="shared" si="97"/>
        <v>100</v>
      </c>
      <c r="AE37">
        <f t="shared" si="97"/>
        <v>95</v>
      </c>
      <c r="AF37">
        <f t="shared" si="97"/>
        <v>204</v>
      </c>
      <c r="AG37">
        <f t="shared" si="97"/>
        <v>204</v>
      </c>
      <c r="AJ37">
        <f t="shared" ref="AJ37:AW37" si="98">AJ240+AJ586</f>
        <v>2115</v>
      </c>
      <c r="AK37">
        <f t="shared" si="98"/>
        <v>723</v>
      </c>
      <c r="AL37">
        <f t="shared" si="98"/>
        <v>158</v>
      </c>
      <c r="AM37">
        <f t="shared" si="98"/>
        <v>266</v>
      </c>
      <c r="AN37">
        <f t="shared" si="98"/>
        <v>49</v>
      </c>
      <c r="AO37">
        <f t="shared" si="98"/>
        <v>41</v>
      </c>
      <c r="AP37">
        <f t="shared" si="98"/>
        <v>45</v>
      </c>
      <c r="AQ37">
        <f t="shared" si="98"/>
        <v>41</v>
      </c>
      <c r="AR37">
        <f t="shared" si="98"/>
        <v>49</v>
      </c>
      <c r="AS37">
        <f t="shared" si="98"/>
        <v>45</v>
      </c>
      <c r="AT37">
        <f t="shared" si="98"/>
        <v>50</v>
      </c>
      <c r="AU37">
        <f t="shared" si="98"/>
        <v>120</v>
      </c>
      <c r="AV37">
        <f t="shared" si="98"/>
        <v>204</v>
      </c>
      <c r="AW37">
        <f t="shared" si="98"/>
        <v>204</v>
      </c>
    </row>
    <row r="38" spans="2:49" x14ac:dyDescent="0.2">
      <c r="B38">
        <v>34</v>
      </c>
      <c r="C38" t="str">
        <f>INDEX(数据整理1!$C$30:$C$54,MATCH(B38,数据整理1!$D$30:$D$54))</f>
        <v>6阶</v>
      </c>
      <c r="D38">
        <f t="shared" ref="D38:Q38" si="99">D241+D587</f>
        <v>3098</v>
      </c>
      <c r="E38">
        <f t="shared" si="99"/>
        <v>832</v>
      </c>
      <c r="F38">
        <f t="shared" si="99"/>
        <v>442</v>
      </c>
      <c r="G38">
        <f t="shared" si="99"/>
        <v>326</v>
      </c>
      <c r="H38">
        <f t="shared" si="99"/>
        <v>49</v>
      </c>
      <c r="I38">
        <f t="shared" si="99"/>
        <v>41</v>
      </c>
      <c r="J38">
        <f t="shared" si="99"/>
        <v>45</v>
      </c>
      <c r="K38">
        <f t="shared" si="99"/>
        <v>45</v>
      </c>
      <c r="L38">
        <f t="shared" si="99"/>
        <v>49</v>
      </c>
      <c r="M38">
        <f t="shared" si="99"/>
        <v>45</v>
      </c>
      <c r="N38">
        <f t="shared" si="99"/>
        <v>150</v>
      </c>
      <c r="O38">
        <f t="shared" si="99"/>
        <v>60</v>
      </c>
      <c r="P38">
        <f t="shared" si="99"/>
        <v>318</v>
      </c>
      <c r="Q38">
        <f t="shared" si="99"/>
        <v>318</v>
      </c>
      <c r="T38">
        <f t="shared" ref="T38:AG38" si="100">T241+T587</f>
        <v>2226</v>
      </c>
      <c r="U38">
        <f t="shared" si="100"/>
        <v>714</v>
      </c>
      <c r="V38">
        <f t="shared" si="100"/>
        <v>261</v>
      </c>
      <c r="W38">
        <f t="shared" si="100"/>
        <v>162</v>
      </c>
      <c r="X38">
        <f t="shared" si="100"/>
        <v>49</v>
      </c>
      <c r="Y38">
        <f t="shared" si="100"/>
        <v>41</v>
      </c>
      <c r="Z38">
        <f t="shared" si="100"/>
        <v>45</v>
      </c>
      <c r="AA38">
        <f t="shared" si="100"/>
        <v>45</v>
      </c>
      <c r="AB38">
        <f t="shared" si="100"/>
        <v>49</v>
      </c>
      <c r="AC38">
        <f t="shared" si="100"/>
        <v>45</v>
      </c>
      <c r="AD38">
        <f t="shared" si="100"/>
        <v>100</v>
      </c>
      <c r="AE38">
        <f t="shared" si="100"/>
        <v>95</v>
      </c>
      <c r="AF38">
        <f t="shared" si="100"/>
        <v>204</v>
      </c>
      <c r="AG38">
        <f t="shared" si="100"/>
        <v>204</v>
      </c>
      <c r="AJ38">
        <f t="shared" ref="AJ38:AW38" si="101">AJ241+AJ587</f>
        <v>2115</v>
      </c>
      <c r="AK38">
        <f t="shared" si="101"/>
        <v>723</v>
      </c>
      <c r="AL38">
        <f t="shared" si="101"/>
        <v>158</v>
      </c>
      <c r="AM38">
        <f t="shared" si="101"/>
        <v>266</v>
      </c>
      <c r="AN38">
        <f t="shared" si="101"/>
        <v>49</v>
      </c>
      <c r="AO38">
        <f t="shared" si="101"/>
        <v>41</v>
      </c>
      <c r="AP38">
        <f t="shared" si="101"/>
        <v>45</v>
      </c>
      <c r="AQ38">
        <f t="shared" si="101"/>
        <v>41</v>
      </c>
      <c r="AR38">
        <f t="shared" si="101"/>
        <v>49</v>
      </c>
      <c r="AS38">
        <f t="shared" si="101"/>
        <v>45</v>
      </c>
      <c r="AT38">
        <f t="shared" si="101"/>
        <v>50</v>
      </c>
      <c r="AU38">
        <f t="shared" si="101"/>
        <v>120</v>
      </c>
      <c r="AV38">
        <f t="shared" si="101"/>
        <v>204</v>
      </c>
      <c r="AW38">
        <f t="shared" si="101"/>
        <v>204</v>
      </c>
    </row>
    <row r="39" spans="2:49" x14ac:dyDescent="0.2">
      <c r="B39">
        <v>35</v>
      </c>
      <c r="C39" t="str">
        <f>INDEX(数据整理1!$C$30:$C$54,MATCH(B39,数据整理1!$D$30:$D$54))</f>
        <v>6阶</v>
      </c>
      <c r="D39">
        <f t="shared" ref="D39:Q39" si="102">D242+D588</f>
        <v>3098</v>
      </c>
      <c r="E39">
        <f t="shared" si="102"/>
        <v>832</v>
      </c>
      <c r="F39">
        <f t="shared" si="102"/>
        <v>442</v>
      </c>
      <c r="G39">
        <f t="shared" si="102"/>
        <v>326</v>
      </c>
      <c r="H39">
        <f t="shared" si="102"/>
        <v>49</v>
      </c>
      <c r="I39">
        <f t="shared" si="102"/>
        <v>41</v>
      </c>
      <c r="J39">
        <f t="shared" si="102"/>
        <v>45</v>
      </c>
      <c r="K39">
        <f t="shared" si="102"/>
        <v>45</v>
      </c>
      <c r="L39">
        <f t="shared" si="102"/>
        <v>49</v>
      </c>
      <c r="M39">
        <f t="shared" si="102"/>
        <v>45</v>
      </c>
      <c r="N39">
        <f t="shared" si="102"/>
        <v>150</v>
      </c>
      <c r="O39">
        <f t="shared" si="102"/>
        <v>60</v>
      </c>
      <c r="P39">
        <f t="shared" si="102"/>
        <v>318</v>
      </c>
      <c r="Q39">
        <f t="shared" si="102"/>
        <v>318</v>
      </c>
      <c r="T39">
        <f t="shared" ref="T39:AG39" si="103">T242+T588</f>
        <v>2226</v>
      </c>
      <c r="U39">
        <f t="shared" si="103"/>
        <v>714</v>
      </c>
      <c r="V39">
        <f t="shared" si="103"/>
        <v>261</v>
      </c>
      <c r="W39">
        <f t="shared" si="103"/>
        <v>162</v>
      </c>
      <c r="X39">
        <f t="shared" si="103"/>
        <v>49</v>
      </c>
      <c r="Y39">
        <f t="shared" si="103"/>
        <v>41</v>
      </c>
      <c r="Z39">
        <f t="shared" si="103"/>
        <v>45</v>
      </c>
      <c r="AA39">
        <f t="shared" si="103"/>
        <v>45</v>
      </c>
      <c r="AB39">
        <f t="shared" si="103"/>
        <v>49</v>
      </c>
      <c r="AC39">
        <f t="shared" si="103"/>
        <v>45</v>
      </c>
      <c r="AD39">
        <f t="shared" si="103"/>
        <v>100</v>
      </c>
      <c r="AE39">
        <f t="shared" si="103"/>
        <v>95</v>
      </c>
      <c r="AF39">
        <f t="shared" si="103"/>
        <v>204</v>
      </c>
      <c r="AG39">
        <f t="shared" si="103"/>
        <v>204</v>
      </c>
      <c r="AJ39">
        <f t="shared" ref="AJ39:AW39" si="104">AJ242+AJ588</f>
        <v>2115</v>
      </c>
      <c r="AK39">
        <f t="shared" si="104"/>
        <v>723</v>
      </c>
      <c r="AL39">
        <f t="shared" si="104"/>
        <v>158</v>
      </c>
      <c r="AM39">
        <f t="shared" si="104"/>
        <v>266</v>
      </c>
      <c r="AN39">
        <f t="shared" si="104"/>
        <v>49</v>
      </c>
      <c r="AO39">
        <f t="shared" si="104"/>
        <v>41</v>
      </c>
      <c r="AP39">
        <f t="shared" si="104"/>
        <v>45</v>
      </c>
      <c r="AQ39">
        <f t="shared" si="104"/>
        <v>41</v>
      </c>
      <c r="AR39">
        <f t="shared" si="104"/>
        <v>49</v>
      </c>
      <c r="AS39">
        <f t="shared" si="104"/>
        <v>45</v>
      </c>
      <c r="AT39">
        <f t="shared" si="104"/>
        <v>50</v>
      </c>
      <c r="AU39">
        <f t="shared" si="104"/>
        <v>120</v>
      </c>
      <c r="AV39">
        <f t="shared" si="104"/>
        <v>204</v>
      </c>
      <c r="AW39">
        <f t="shared" si="104"/>
        <v>204</v>
      </c>
    </row>
    <row r="40" spans="2:49" x14ac:dyDescent="0.2">
      <c r="B40">
        <v>36</v>
      </c>
      <c r="C40" t="str">
        <f>INDEX(数据整理1!$C$30:$C$54,MATCH(B40,数据整理1!$D$30:$D$54))</f>
        <v>7阶</v>
      </c>
      <c r="D40">
        <f t="shared" ref="D40:Q40" si="105">D243+D589</f>
        <v>4251</v>
      </c>
      <c r="E40">
        <f t="shared" si="105"/>
        <v>1044</v>
      </c>
      <c r="F40">
        <f t="shared" si="105"/>
        <v>504</v>
      </c>
      <c r="G40">
        <f t="shared" si="105"/>
        <v>464</v>
      </c>
      <c r="H40">
        <f t="shared" si="105"/>
        <v>54</v>
      </c>
      <c r="I40">
        <f t="shared" si="105"/>
        <v>46</v>
      </c>
      <c r="J40">
        <f t="shared" si="105"/>
        <v>50</v>
      </c>
      <c r="K40">
        <f t="shared" si="105"/>
        <v>50</v>
      </c>
      <c r="L40">
        <f t="shared" si="105"/>
        <v>54</v>
      </c>
      <c r="M40">
        <f t="shared" si="105"/>
        <v>50</v>
      </c>
      <c r="N40">
        <f t="shared" si="105"/>
        <v>150</v>
      </c>
      <c r="O40">
        <f t="shared" si="105"/>
        <v>60</v>
      </c>
      <c r="P40">
        <f t="shared" si="105"/>
        <v>407</v>
      </c>
      <c r="Q40">
        <f t="shared" si="105"/>
        <v>407</v>
      </c>
      <c r="T40">
        <f t="shared" ref="T40:AG40" si="106">T243+T589</f>
        <v>2226</v>
      </c>
      <c r="U40">
        <f t="shared" si="106"/>
        <v>714</v>
      </c>
      <c r="V40">
        <f t="shared" si="106"/>
        <v>261</v>
      </c>
      <c r="W40">
        <f t="shared" si="106"/>
        <v>162</v>
      </c>
      <c r="X40">
        <f t="shared" si="106"/>
        <v>49</v>
      </c>
      <c r="Y40">
        <f t="shared" si="106"/>
        <v>41</v>
      </c>
      <c r="Z40">
        <f t="shared" si="106"/>
        <v>45</v>
      </c>
      <c r="AA40">
        <f t="shared" si="106"/>
        <v>45</v>
      </c>
      <c r="AB40">
        <f t="shared" si="106"/>
        <v>49</v>
      </c>
      <c r="AC40">
        <f t="shared" si="106"/>
        <v>45</v>
      </c>
      <c r="AD40">
        <f t="shared" si="106"/>
        <v>100</v>
      </c>
      <c r="AE40">
        <f t="shared" si="106"/>
        <v>95</v>
      </c>
      <c r="AF40">
        <f t="shared" si="106"/>
        <v>204</v>
      </c>
      <c r="AG40">
        <f t="shared" si="106"/>
        <v>204</v>
      </c>
      <c r="AJ40">
        <f t="shared" ref="AJ40:AW40" si="107">AJ243+AJ589</f>
        <v>2898</v>
      </c>
      <c r="AK40">
        <f t="shared" si="107"/>
        <v>1017</v>
      </c>
      <c r="AL40">
        <f t="shared" si="107"/>
        <v>158</v>
      </c>
      <c r="AM40">
        <f t="shared" si="107"/>
        <v>455</v>
      </c>
      <c r="AN40">
        <f t="shared" si="107"/>
        <v>54</v>
      </c>
      <c r="AO40">
        <f t="shared" si="107"/>
        <v>46</v>
      </c>
      <c r="AP40">
        <f t="shared" si="107"/>
        <v>50</v>
      </c>
      <c r="AQ40">
        <f t="shared" si="107"/>
        <v>46</v>
      </c>
      <c r="AR40">
        <f t="shared" si="107"/>
        <v>54</v>
      </c>
      <c r="AS40">
        <f t="shared" si="107"/>
        <v>50</v>
      </c>
      <c r="AT40">
        <f t="shared" si="107"/>
        <v>50</v>
      </c>
      <c r="AU40">
        <f t="shared" si="107"/>
        <v>120</v>
      </c>
      <c r="AV40">
        <f t="shared" si="107"/>
        <v>288</v>
      </c>
      <c r="AW40">
        <f t="shared" si="107"/>
        <v>288</v>
      </c>
    </row>
    <row r="41" spans="2:49" x14ac:dyDescent="0.2">
      <c r="B41">
        <v>37</v>
      </c>
      <c r="C41" t="str">
        <f>INDEX(数据整理1!$C$30:$C$54,MATCH(B41,数据整理1!$D$30:$D$54))</f>
        <v>7阶</v>
      </c>
      <c r="D41">
        <f t="shared" ref="D41:Q41" si="108">D244+D590</f>
        <v>4251</v>
      </c>
      <c r="E41">
        <f t="shared" si="108"/>
        <v>1190</v>
      </c>
      <c r="F41">
        <f t="shared" si="108"/>
        <v>504</v>
      </c>
      <c r="G41">
        <f t="shared" si="108"/>
        <v>464</v>
      </c>
      <c r="H41">
        <f t="shared" si="108"/>
        <v>54</v>
      </c>
      <c r="I41">
        <f t="shared" si="108"/>
        <v>46</v>
      </c>
      <c r="J41">
        <f t="shared" si="108"/>
        <v>50</v>
      </c>
      <c r="K41">
        <f t="shared" si="108"/>
        <v>50</v>
      </c>
      <c r="L41">
        <f t="shared" si="108"/>
        <v>54</v>
      </c>
      <c r="M41">
        <f t="shared" si="108"/>
        <v>50</v>
      </c>
      <c r="N41">
        <f t="shared" si="108"/>
        <v>150</v>
      </c>
      <c r="O41">
        <f t="shared" si="108"/>
        <v>60</v>
      </c>
      <c r="P41">
        <f t="shared" si="108"/>
        <v>442</v>
      </c>
      <c r="Q41">
        <f t="shared" si="108"/>
        <v>442</v>
      </c>
      <c r="T41">
        <f t="shared" ref="T41:AG41" si="109">T244+T590</f>
        <v>3234</v>
      </c>
      <c r="U41">
        <f t="shared" si="109"/>
        <v>930</v>
      </c>
      <c r="V41">
        <f t="shared" si="109"/>
        <v>411</v>
      </c>
      <c r="W41">
        <f t="shared" si="109"/>
        <v>237</v>
      </c>
      <c r="X41">
        <f t="shared" si="109"/>
        <v>54</v>
      </c>
      <c r="Y41">
        <f t="shared" si="109"/>
        <v>46</v>
      </c>
      <c r="Z41">
        <f t="shared" si="109"/>
        <v>50</v>
      </c>
      <c r="AA41">
        <f t="shared" si="109"/>
        <v>50</v>
      </c>
      <c r="AB41">
        <f t="shared" si="109"/>
        <v>54</v>
      </c>
      <c r="AC41">
        <f t="shared" si="109"/>
        <v>50</v>
      </c>
      <c r="AD41">
        <f t="shared" si="109"/>
        <v>100</v>
      </c>
      <c r="AE41">
        <f t="shared" si="109"/>
        <v>95</v>
      </c>
      <c r="AF41">
        <f t="shared" si="109"/>
        <v>288</v>
      </c>
      <c r="AG41">
        <f t="shared" si="109"/>
        <v>288</v>
      </c>
      <c r="AJ41">
        <f t="shared" ref="AJ41:AW41" si="110">AJ244+AJ590</f>
        <v>2898</v>
      </c>
      <c r="AK41">
        <f t="shared" si="110"/>
        <v>1017</v>
      </c>
      <c r="AL41">
        <f t="shared" si="110"/>
        <v>158</v>
      </c>
      <c r="AM41">
        <f t="shared" si="110"/>
        <v>455</v>
      </c>
      <c r="AN41">
        <f t="shared" si="110"/>
        <v>54</v>
      </c>
      <c r="AO41">
        <f t="shared" si="110"/>
        <v>46</v>
      </c>
      <c r="AP41">
        <f t="shared" si="110"/>
        <v>50</v>
      </c>
      <c r="AQ41">
        <f t="shared" si="110"/>
        <v>46</v>
      </c>
      <c r="AR41">
        <f t="shared" si="110"/>
        <v>54</v>
      </c>
      <c r="AS41">
        <f t="shared" si="110"/>
        <v>50</v>
      </c>
      <c r="AT41">
        <f t="shared" si="110"/>
        <v>50</v>
      </c>
      <c r="AU41">
        <f t="shared" si="110"/>
        <v>120</v>
      </c>
      <c r="AV41">
        <f t="shared" si="110"/>
        <v>288</v>
      </c>
      <c r="AW41">
        <f t="shared" si="110"/>
        <v>288</v>
      </c>
    </row>
    <row r="42" spans="2:49" x14ac:dyDescent="0.2">
      <c r="B42">
        <v>38</v>
      </c>
      <c r="C42" t="str">
        <f>INDEX(数据整理1!$C$30:$C$54,MATCH(B42,数据整理1!$D$30:$D$54))</f>
        <v>7阶</v>
      </c>
      <c r="D42">
        <f t="shared" ref="D42:Q42" si="111">D245+D591</f>
        <v>4251</v>
      </c>
      <c r="E42">
        <f t="shared" si="111"/>
        <v>1190</v>
      </c>
      <c r="F42">
        <f t="shared" si="111"/>
        <v>504</v>
      </c>
      <c r="G42">
        <f t="shared" si="111"/>
        <v>464</v>
      </c>
      <c r="H42">
        <f t="shared" si="111"/>
        <v>54</v>
      </c>
      <c r="I42">
        <f t="shared" si="111"/>
        <v>46</v>
      </c>
      <c r="J42">
        <f t="shared" si="111"/>
        <v>50</v>
      </c>
      <c r="K42">
        <f t="shared" si="111"/>
        <v>50</v>
      </c>
      <c r="L42">
        <f t="shared" si="111"/>
        <v>54</v>
      </c>
      <c r="M42">
        <f t="shared" si="111"/>
        <v>50</v>
      </c>
      <c r="N42">
        <f t="shared" si="111"/>
        <v>150</v>
      </c>
      <c r="O42">
        <f t="shared" si="111"/>
        <v>60</v>
      </c>
      <c r="P42">
        <f t="shared" si="111"/>
        <v>442</v>
      </c>
      <c r="Q42">
        <f t="shared" si="111"/>
        <v>442</v>
      </c>
      <c r="T42">
        <f t="shared" ref="T42:AG42" si="112">T245+T591</f>
        <v>3234</v>
      </c>
      <c r="U42">
        <f t="shared" si="112"/>
        <v>930</v>
      </c>
      <c r="V42">
        <f t="shared" si="112"/>
        <v>411</v>
      </c>
      <c r="W42">
        <f t="shared" si="112"/>
        <v>237</v>
      </c>
      <c r="X42">
        <f t="shared" si="112"/>
        <v>54</v>
      </c>
      <c r="Y42">
        <f t="shared" si="112"/>
        <v>46</v>
      </c>
      <c r="Z42">
        <f t="shared" si="112"/>
        <v>50</v>
      </c>
      <c r="AA42">
        <f t="shared" si="112"/>
        <v>50</v>
      </c>
      <c r="AB42">
        <f t="shared" si="112"/>
        <v>54</v>
      </c>
      <c r="AC42">
        <f t="shared" si="112"/>
        <v>50</v>
      </c>
      <c r="AD42">
        <f t="shared" si="112"/>
        <v>100</v>
      </c>
      <c r="AE42">
        <f t="shared" si="112"/>
        <v>95</v>
      </c>
      <c r="AF42">
        <f t="shared" si="112"/>
        <v>288</v>
      </c>
      <c r="AG42">
        <f t="shared" si="112"/>
        <v>288</v>
      </c>
      <c r="AJ42">
        <f t="shared" ref="AJ42:AW42" si="113">AJ245+AJ591</f>
        <v>2898</v>
      </c>
      <c r="AK42">
        <f t="shared" si="113"/>
        <v>1017</v>
      </c>
      <c r="AL42">
        <f t="shared" si="113"/>
        <v>158</v>
      </c>
      <c r="AM42">
        <f t="shared" si="113"/>
        <v>455</v>
      </c>
      <c r="AN42">
        <f t="shared" si="113"/>
        <v>54</v>
      </c>
      <c r="AO42">
        <f t="shared" si="113"/>
        <v>46</v>
      </c>
      <c r="AP42">
        <f t="shared" si="113"/>
        <v>50</v>
      </c>
      <c r="AQ42">
        <f t="shared" si="113"/>
        <v>46</v>
      </c>
      <c r="AR42">
        <f t="shared" si="113"/>
        <v>54</v>
      </c>
      <c r="AS42">
        <f t="shared" si="113"/>
        <v>50</v>
      </c>
      <c r="AT42">
        <f t="shared" si="113"/>
        <v>50</v>
      </c>
      <c r="AU42">
        <f t="shared" si="113"/>
        <v>120</v>
      </c>
      <c r="AV42">
        <f t="shared" si="113"/>
        <v>288</v>
      </c>
      <c r="AW42">
        <f t="shared" si="113"/>
        <v>288</v>
      </c>
    </row>
    <row r="43" spans="2:49" x14ac:dyDescent="0.2">
      <c r="B43">
        <v>39</v>
      </c>
      <c r="C43" t="str">
        <f>INDEX(数据整理1!$C$30:$C$54,MATCH(B43,数据整理1!$D$30:$D$54))</f>
        <v>7阶</v>
      </c>
      <c r="D43">
        <f t="shared" ref="D43:Q43" si="114">D246+D592</f>
        <v>4251</v>
      </c>
      <c r="E43">
        <f t="shared" si="114"/>
        <v>1190</v>
      </c>
      <c r="F43">
        <f t="shared" si="114"/>
        <v>504</v>
      </c>
      <c r="G43">
        <f t="shared" si="114"/>
        <v>464</v>
      </c>
      <c r="H43">
        <f t="shared" si="114"/>
        <v>54</v>
      </c>
      <c r="I43">
        <f t="shared" si="114"/>
        <v>46</v>
      </c>
      <c r="J43">
        <f t="shared" si="114"/>
        <v>50</v>
      </c>
      <c r="K43">
        <f t="shared" si="114"/>
        <v>50</v>
      </c>
      <c r="L43">
        <f t="shared" si="114"/>
        <v>54</v>
      </c>
      <c r="M43">
        <f t="shared" si="114"/>
        <v>50</v>
      </c>
      <c r="N43">
        <f t="shared" si="114"/>
        <v>150</v>
      </c>
      <c r="O43">
        <f t="shared" si="114"/>
        <v>60</v>
      </c>
      <c r="P43">
        <f t="shared" si="114"/>
        <v>442</v>
      </c>
      <c r="Q43">
        <f t="shared" si="114"/>
        <v>442</v>
      </c>
      <c r="T43">
        <f t="shared" ref="T43:AG43" si="115">T246+T592</f>
        <v>3234</v>
      </c>
      <c r="U43">
        <f t="shared" si="115"/>
        <v>930</v>
      </c>
      <c r="V43">
        <f t="shared" si="115"/>
        <v>411</v>
      </c>
      <c r="W43">
        <f t="shared" si="115"/>
        <v>237</v>
      </c>
      <c r="X43">
        <f t="shared" si="115"/>
        <v>54</v>
      </c>
      <c r="Y43">
        <f t="shared" si="115"/>
        <v>46</v>
      </c>
      <c r="Z43">
        <f t="shared" si="115"/>
        <v>50</v>
      </c>
      <c r="AA43">
        <f t="shared" si="115"/>
        <v>50</v>
      </c>
      <c r="AB43">
        <f t="shared" si="115"/>
        <v>54</v>
      </c>
      <c r="AC43">
        <f t="shared" si="115"/>
        <v>50</v>
      </c>
      <c r="AD43">
        <f t="shared" si="115"/>
        <v>100</v>
      </c>
      <c r="AE43">
        <f t="shared" si="115"/>
        <v>95</v>
      </c>
      <c r="AF43">
        <f t="shared" si="115"/>
        <v>288</v>
      </c>
      <c r="AG43">
        <f t="shared" si="115"/>
        <v>288</v>
      </c>
      <c r="AJ43">
        <f t="shared" ref="AJ43:AW43" si="116">AJ246+AJ592</f>
        <v>2898</v>
      </c>
      <c r="AK43">
        <f t="shared" si="116"/>
        <v>1017</v>
      </c>
      <c r="AL43">
        <f t="shared" si="116"/>
        <v>158</v>
      </c>
      <c r="AM43">
        <f t="shared" si="116"/>
        <v>455</v>
      </c>
      <c r="AN43">
        <f t="shared" si="116"/>
        <v>54</v>
      </c>
      <c r="AO43">
        <f t="shared" si="116"/>
        <v>46</v>
      </c>
      <c r="AP43">
        <f t="shared" si="116"/>
        <v>50</v>
      </c>
      <c r="AQ43">
        <f t="shared" si="116"/>
        <v>46</v>
      </c>
      <c r="AR43">
        <f t="shared" si="116"/>
        <v>54</v>
      </c>
      <c r="AS43">
        <f t="shared" si="116"/>
        <v>50</v>
      </c>
      <c r="AT43">
        <f t="shared" si="116"/>
        <v>50</v>
      </c>
      <c r="AU43">
        <f t="shared" si="116"/>
        <v>120</v>
      </c>
      <c r="AV43">
        <f t="shared" si="116"/>
        <v>288</v>
      </c>
      <c r="AW43">
        <f t="shared" si="116"/>
        <v>288</v>
      </c>
    </row>
    <row r="44" spans="2:49" x14ac:dyDescent="0.2">
      <c r="B44">
        <v>40</v>
      </c>
      <c r="C44" t="str">
        <f>INDEX(数据整理1!$C$30:$C$54,MATCH(B44,数据整理1!$D$30:$D$54))</f>
        <v>7阶</v>
      </c>
      <c r="D44">
        <f t="shared" ref="D44:Q44" si="117">D247+D593</f>
        <v>4251</v>
      </c>
      <c r="E44">
        <f t="shared" si="117"/>
        <v>1190</v>
      </c>
      <c r="F44">
        <f t="shared" si="117"/>
        <v>504</v>
      </c>
      <c r="G44">
        <f t="shared" si="117"/>
        <v>464</v>
      </c>
      <c r="H44">
        <f t="shared" si="117"/>
        <v>54</v>
      </c>
      <c r="I44">
        <f t="shared" si="117"/>
        <v>46</v>
      </c>
      <c r="J44">
        <f t="shared" si="117"/>
        <v>50</v>
      </c>
      <c r="K44">
        <f t="shared" si="117"/>
        <v>50</v>
      </c>
      <c r="L44">
        <f t="shared" si="117"/>
        <v>54</v>
      </c>
      <c r="M44">
        <f t="shared" si="117"/>
        <v>50</v>
      </c>
      <c r="N44">
        <f t="shared" si="117"/>
        <v>150</v>
      </c>
      <c r="O44">
        <f t="shared" si="117"/>
        <v>60</v>
      </c>
      <c r="P44">
        <f t="shared" si="117"/>
        <v>442</v>
      </c>
      <c r="Q44">
        <f t="shared" si="117"/>
        <v>442</v>
      </c>
      <c r="T44">
        <f t="shared" ref="T44:AG44" si="118">T247+T593</f>
        <v>3234</v>
      </c>
      <c r="U44">
        <f t="shared" si="118"/>
        <v>930</v>
      </c>
      <c r="V44">
        <f t="shared" si="118"/>
        <v>411</v>
      </c>
      <c r="W44">
        <f t="shared" si="118"/>
        <v>237</v>
      </c>
      <c r="X44">
        <f t="shared" si="118"/>
        <v>54</v>
      </c>
      <c r="Y44">
        <f t="shared" si="118"/>
        <v>46</v>
      </c>
      <c r="Z44">
        <f t="shared" si="118"/>
        <v>50</v>
      </c>
      <c r="AA44">
        <f t="shared" si="118"/>
        <v>50</v>
      </c>
      <c r="AB44">
        <f t="shared" si="118"/>
        <v>54</v>
      </c>
      <c r="AC44">
        <f t="shared" si="118"/>
        <v>50</v>
      </c>
      <c r="AD44">
        <f t="shared" si="118"/>
        <v>100</v>
      </c>
      <c r="AE44">
        <f t="shared" si="118"/>
        <v>95</v>
      </c>
      <c r="AF44">
        <f t="shared" si="118"/>
        <v>288</v>
      </c>
      <c r="AG44">
        <f t="shared" si="118"/>
        <v>288</v>
      </c>
      <c r="AJ44">
        <f t="shared" ref="AJ44:AW44" si="119">AJ247+AJ593</f>
        <v>2898</v>
      </c>
      <c r="AK44">
        <f t="shared" si="119"/>
        <v>1017</v>
      </c>
      <c r="AL44">
        <f t="shared" si="119"/>
        <v>158</v>
      </c>
      <c r="AM44">
        <f t="shared" si="119"/>
        <v>455</v>
      </c>
      <c r="AN44">
        <f t="shared" si="119"/>
        <v>54</v>
      </c>
      <c r="AO44">
        <f t="shared" si="119"/>
        <v>46</v>
      </c>
      <c r="AP44">
        <f t="shared" si="119"/>
        <v>50</v>
      </c>
      <c r="AQ44">
        <f t="shared" si="119"/>
        <v>46</v>
      </c>
      <c r="AR44">
        <f t="shared" si="119"/>
        <v>54</v>
      </c>
      <c r="AS44">
        <f t="shared" si="119"/>
        <v>50</v>
      </c>
      <c r="AT44">
        <f t="shared" si="119"/>
        <v>50</v>
      </c>
      <c r="AU44">
        <f t="shared" si="119"/>
        <v>120</v>
      </c>
      <c r="AV44">
        <f t="shared" si="119"/>
        <v>288</v>
      </c>
      <c r="AW44">
        <f t="shared" si="119"/>
        <v>288</v>
      </c>
    </row>
    <row r="45" spans="2:49" x14ac:dyDescent="0.2">
      <c r="B45">
        <v>41</v>
      </c>
      <c r="C45" t="str">
        <f>INDEX(数据整理1!$C$30:$C$54,MATCH(B45,数据整理1!$D$30:$D$54))</f>
        <v>7阶</v>
      </c>
      <c r="D45">
        <f t="shared" ref="D45:Q45" si="120">D248+D594</f>
        <v>4251</v>
      </c>
      <c r="E45">
        <f t="shared" si="120"/>
        <v>1190</v>
      </c>
      <c r="F45">
        <f t="shared" si="120"/>
        <v>504</v>
      </c>
      <c r="G45">
        <f t="shared" si="120"/>
        <v>464</v>
      </c>
      <c r="H45">
        <f t="shared" si="120"/>
        <v>54</v>
      </c>
      <c r="I45">
        <f t="shared" si="120"/>
        <v>46</v>
      </c>
      <c r="J45">
        <f t="shared" si="120"/>
        <v>50</v>
      </c>
      <c r="K45">
        <f t="shared" si="120"/>
        <v>50</v>
      </c>
      <c r="L45">
        <f t="shared" si="120"/>
        <v>54</v>
      </c>
      <c r="M45">
        <f t="shared" si="120"/>
        <v>50</v>
      </c>
      <c r="N45">
        <f t="shared" si="120"/>
        <v>150</v>
      </c>
      <c r="O45">
        <f t="shared" si="120"/>
        <v>60</v>
      </c>
      <c r="P45">
        <f t="shared" si="120"/>
        <v>442</v>
      </c>
      <c r="Q45">
        <f t="shared" si="120"/>
        <v>442</v>
      </c>
      <c r="T45">
        <f t="shared" ref="T45:AG45" si="121">T248+T594</f>
        <v>3234</v>
      </c>
      <c r="U45">
        <f t="shared" si="121"/>
        <v>930</v>
      </c>
      <c r="V45">
        <f t="shared" si="121"/>
        <v>411</v>
      </c>
      <c r="W45">
        <f t="shared" si="121"/>
        <v>237</v>
      </c>
      <c r="X45">
        <f t="shared" si="121"/>
        <v>54</v>
      </c>
      <c r="Y45">
        <f t="shared" si="121"/>
        <v>46</v>
      </c>
      <c r="Z45">
        <f t="shared" si="121"/>
        <v>50</v>
      </c>
      <c r="AA45">
        <f t="shared" si="121"/>
        <v>50</v>
      </c>
      <c r="AB45">
        <f t="shared" si="121"/>
        <v>54</v>
      </c>
      <c r="AC45">
        <f t="shared" si="121"/>
        <v>50</v>
      </c>
      <c r="AD45">
        <f t="shared" si="121"/>
        <v>100</v>
      </c>
      <c r="AE45">
        <f t="shared" si="121"/>
        <v>95</v>
      </c>
      <c r="AF45">
        <f t="shared" si="121"/>
        <v>288</v>
      </c>
      <c r="AG45">
        <f t="shared" si="121"/>
        <v>288</v>
      </c>
      <c r="AJ45">
        <f t="shared" ref="AJ45:AW45" si="122">AJ248+AJ594</f>
        <v>3924</v>
      </c>
      <c r="AK45">
        <f t="shared" si="122"/>
        <v>1427</v>
      </c>
      <c r="AL45">
        <f t="shared" si="122"/>
        <v>272</v>
      </c>
      <c r="AM45">
        <f t="shared" si="122"/>
        <v>569</v>
      </c>
      <c r="AN45">
        <f t="shared" si="122"/>
        <v>59</v>
      </c>
      <c r="AO45">
        <f t="shared" si="122"/>
        <v>51</v>
      </c>
      <c r="AP45">
        <f t="shared" si="122"/>
        <v>55</v>
      </c>
      <c r="AQ45">
        <f t="shared" si="122"/>
        <v>51</v>
      </c>
      <c r="AR45">
        <f t="shared" si="122"/>
        <v>59</v>
      </c>
      <c r="AS45">
        <f t="shared" si="122"/>
        <v>55</v>
      </c>
      <c r="AT45">
        <f t="shared" si="122"/>
        <v>50</v>
      </c>
      <c r="AU45">
        <f t="shared" si="122"/>
        <v>120</v>
      </c>
      <c r="AV45">
        <f t="shared" si="122"/>
        <v>402</v>
      </c>
      <c r="AW45">
        <f t="shared" si="122"/>
        <v>402</v>
      </c>
    </row>
    <row r="46" spans="2:49" x14ac:dyDescent="0.2">
      <c r="B46">
        <v>42</v>
      </c>
      <c r="C46" t="str">
        <f>INDEX(数据整理1!$C$30:$C$54,MATCH(B46,数据整理1!$D$30:$D$54))</f>
        <v>8阶</v>
      </c>
      <c r="D46">
        <f t="shared" ref="D46:Q46" si="123">D249+D595</f>
        <v>6379</v>
      </c>
      <c r="E46">
        <f t="shared" si="123"/>
        <v>1445</v>
      </c>
      <c r="F46">
        <f t="shared" si="123"/>
        <v>732</v>
      </c>
      <c r="G46">
        <f t="shared" si="123"/>
        <v>434</v>
      </c>
      <c r="H46">
        <f t="shared" si="123"/>
        <v>59</v>
      </c>
      <c r="I46">
        <f t="shared" si="123"/>
        <v>51</v>
      </c>
      <c r="J46">
        <f t="shared" si="123"/>
        <v>55</v>
      </c>
      <c r="K46">
        <f t="shared" si="123"/>
        <v>55</v>
      </c>
      <c r="L46">
        <f t="shared" si="123"/>
        <v>59</v>
      </c>
      <c r="M46">
        <f t="shared" si="123"/>
        <v>55</v>
      </c>
      <c r="N46">
        <f t="shared" si="123"/>
        <v>150</v>
      </c>
      <c r="O46">
        <f t="shared" si="123"/>
        <v>60</v>
      </c>
      <c r="P46">
        <f t="shared" si="123"/>
        <v>582</v>
      </c>
      <c r="Q46">
        <f t="shared" si="123"/>
        <v>582</v>
      </c>
      <c r="T46">
        <f t="shared" ref="T46:AG46" si="124">T249+T595</f>
        <v>3234</v>
      </c>
      <c r="U46">
        <f t="shared" si="124"/>
        <v>930</v>
      </c>
      <c r="V46">
        <f t="shared" si="124"/>
        <v>411</v>
      </c>
      <c r="W46">
        <f t="shared" si="124"/>
        <v>237</v>
      </c>
      <c r="X46">
        <f t="shared" si="124"/>
        <v>54</v>
      </c>
      <c r="Y46">
        <f t="shared" si="124"/>
        <v>46</v>
      </c>
      <c r="Z46">
        <f t="shared" si="124"/>
        <v>50</v>
      </c>
      <c r="AA46">
        <f t="shared" si="124"/>
        <v>50</v>
      </c>
      <c r="AB46">
        <f t="shared" si="124"/>
        <v>54</v>
      </c>
      <c r="AC46">
        <f t="shared" si="124"/>
        <v>50</v>
      </c>
      <c r="AD46">
        <f t="shared" si="124"/>
        <v>100</v>
      </c>
      <c r="AE46">
        <f t="shared" si="124"/>
        <v>95</v>
      </c>
      <c r="AF46">
        <f t="shared" si="124"/>
        <v>288</v>
      </c>
      <c r="AG46">
        <f t="shared" si="124"/>
        <v>288</v>
      </c>
      <c r="AJ46">
        <f t="shared" ref="AJ46:AW46" si="125">AJ249+AJ595</f>
        <v>3924</v>
      </c>
      <c r="AK46">
        <f t="shared" si="125"/>
        <v>1427</v>
      </c>
      <c r="AL46">
        <f t="shared" si="125"/>
        <v>272</v>
      </c>
      <c r="AM46">
        <f t="shared" si="125"/>
        <v>569</v>
      </c>
      <c r="AN46">
        <f t="shared" si="125"/>
        <v>59</v>
      </c>
      <c r="AO46">
        <f t="shared" si="125"/>
        <v>51</v>
      </c>
      <c r="AP46">
        <f t="shared" si="125"/>
        <v>55</v>
      </c>
      <c r="AQ46">
        <f t="shared" si="125"/>
        <v>51</v>
      </c>
      <c r="AR46">
        <f t="shared" si="125"/>
        <v>59</v>
      </c>
      <c r="AS46">
        <f t="shared" si="125"/>
        <v>55</v>
      </c>
      <c r="AT46">
        <f t="shared" si="125"/>
        <v>50</v>
      </c>
      <c r="AU46">
        <f t="shared" si="125"/>
        <v>120</v>
      </c>
      <c r="AV46">
        <f t="shared" si="125"/>
        <v>402</v>
      </c>
      <c r="AW46">
        <f t="shared" si="125"/>
        <v>402</v>
      </c>
    </row>
    <row r="47" spans="2:49" x14ac:dyDescent="0.2">
      <c r="B47">
        <v>43</v>
      </c>
      <c r="C47" t="str">
        <f>INDEX(数据整理1!$C$30:$C$54,MATCH(B47,数据整理1!$D$30:$D$54))</f>
        <v>8阶</v>
      </c>
      <c r="D47">
        <f t="shared" ref="D47:Q47" si="126">D250+D596</f>
        <v>6579</v>
      </c>
      <c r="E47">
        <f t="shared" si="126"/>
        <v>1561</v>
      </c>
      <c r="F47">
        <f t="shared" si="126"/>
        <v>732</v>
      </c>
      <c r="G47">
        <f t="shared" si="126"/>
        <v>434</v>
      </c>
      <c r="H47">
        <f t="shared" si="126"/>
        <v>59</v>
      </c>
      <c r="I47">
        <f t="shared" si="126"/>
        <v>51</v>
      </c>
      <c r="J47">
        <f t="shared" si="126"/>
        <v>55</v>
      </c>
      <c r="K47">
        <f t="shared" si="126"/>
        <v>55</v>
      </c>
      <c r="L47">
        <f t="shared" si="126"/>
        <v>59</v>
      </c>
      <c r="M47">
        <f t="shared" si="126"/>
        <v>55</v>
      </c>
      <c r="N47">
        <f t="shared" si="126"/>
        <v>150</v>
      </c>
      <c r="O47">
        <f t="shared" si="126"/>
        <v>60</v>
      </c>
      <c r="P47">
        <f t="shared" si="126"/>
        <v>622</v>
      </c>
      <c r="Q47">
        <f t="shared" si="126"/>
        <v>622</v>
      </c>
      <c r="T47">
        <f t="shared" ref="T47:AG47" si="127">T250+T596</f>
        <v>4524</v>
      </c>
      <c r="U47">
        <f t="shared" si="127"/>
        <v>1322</v>
      </c>
      <c r="V47">
        <f t="shared" si="127"/>
        <v>543</v>
      </c>
      <c r="W47">
        <f t="shared" si="127"/>
        <v>237</v>
      </c>
      <c r="X47">
        <f t="shared" si="127"/>
        <v>59</v>
      </c>
      <c r="Y47">
        <f t="shared" si="127"/>
        <v>51</v>
      </c>
      <c r="Z47">
        <f t="shared" si="127"/>
        <v>55</v>
      </c>
      <c r="AA47">
        <f t="shared" si="127"/>
        <v>55</v>
      </c>
      <c r="AB47">
        <f t="shared" si="127"/>
        <v>59</v>
      </c>
      <c r="AC47">
        <f t="shared" si="127"/>
        <v>55</v>
      </c>
      <c r="AD47">
        <f t="shared" si="127"/>
        <v>100</v>
      </c>
      <c r="AE47">
        <f t="shared" si="127"/>
        <v>95</v>
      </c>
      <c r="AF47">
        <f t="shared" si="127"/>
        <v>402</v>
      </c>
      <c r="AG47">
        <f t="shared" si="127"/>
        <v>402</v>
      </c>
      <c r="AJ47">
        <f t="shared" ref="AJ47:AW47" si="128">AJ250+AJ596</f>
        <v>3924</v>
      </c>
      <c r="AK47">
        <f t="shared" si="128"/>
        <v>1427</v>
      </c>
      <c r="AL47">
        <f t="shared" si="128"/>
        <v>272</v>
      </c>
      <c r="AM47">
        <f t="shared" si="128"/>
        <v>569</v>
      </c>
      <c r="AN47">
        <f t="shared" si="128"/>
        <v>59</v>
      </c>
      <c r="AO47">
        <f t="shared" si="128"/>
        <v>51</v>
      </c>
      <c r="AP47">
        <f t="shared" si="128"/>
        <v>55</v>
      </c>
      <c r="AQ47">
        <f t="shared" si="128"/>
        <v>51</v>
      </c>
      <c r="AR47">
        <f t="shared" si="128"/>
        <v>59</v>
      </c>
      <c r="AS47">
        <f t="shared" si="128"/>
        <v>55</v>
      </c>
      <c r="AT47">
        <f t="shared" si="128"/>
        <v>50</v>
      </c>
      <c r="AU47">
        <f t="shared" si="128"/>
        <v>120</v>
      </c>
      <c r="AV47">
        <f t="shared" si="128"/>
        <v>402</v>
      </c>
      <c r="AW47">
        <f t="shared" si="128"/>
        <v>402</v>
      </c>
    </row>
    <row r="48" spans="2:49" x14ac:dyDescent="0.2">
      <c r="B48">
        <v>44</v>
      </c>
      <c r="C48" t="str">
        <f>INDEX(数据整理1!$C$30:$C$54,MATCH(B48,数据整理1!$D$30:$D$54))</f>
        <v>8阶</v>
      </c>
      <c r="D48">
        <f t="shared" ref="D48:Q48" si="129">D251+D597</f>
        <v>6579</v>
      </c>
      <c r="E48">
        <f t="shared" si="129"/>
        <v>1561</v>
      </c>
      <c r="F48">
        <f t="shared" si="129"/>
        <v>732</v>
      </c>
      <c r="G48">
        <f t="shared" si="129"/>
        <v>434</v>
      </c>
      <c r="H48">
        <f t="shared" si="129"/>
        <v>59</v>
      </c>
      <c r="I48">
        <f t="shared" si="129"/>
        <v>51</v>
      </c>
      <c r="J48">
        <f t="shared" si="129"/>
        <v>55</v>
      </c>
      <c r="K48">
        <f t="shared" si="129"/>
        <v>55</v>
      </c>
      <c r="L48">
        <f t="shared" si="129"/>
        <v>59</v>
      </c>
      <c r="M48">
        <f t="shared" si="129"/>
        <v>55</v>
      </c>
      <c r="N48">
        <f t="shared" si="129"/>
        <v>150</v>
      </c>
      <c r="O48">
        <f t="shared" si="129"/>
        <v>60</v>
      </c>
      <c r="P48">
        <f t="shared" si="129"/>
        <v>622</v>
      </c>
      <c r="Q48">
        <f t="shared" si="129"/>
        <v>622</v>
      </c>
      <c r="T48">
        <f t="shared" ref="T48:AG48" si="130">T251+T597</f>
        <v>4524</v>
      </c>
      <c r="U48">
        <f t="shared" si="130"/>
        <v>1322</v>
      </c>
      <c r="V48">
        <f t="shared" si="130"/>
        <v>543</v>
      </c>
      <c r="W48">
        <f t="shared" si="130"/>
        <v>237</v>
      </c>
      <c r="X48">
        <f t="shared" si="130"/>
        <v>59</v>
      </c>
      <c r="Y48">
        <f t="shared" si="130"/>
        <v>51</v>
      </c>
      <c r="Z48">
        <f t="shared" si="130"/>
        <v>55</v>
      </c>
      <c r="AA48">
        <f t="shared" si="130"/>
        <v>55</v>
      </c>
      <c r="AB48">
        <f t="shared" si="130"/>
        <v>59</v>
      </c>
      <c r="AC48">
        <f t="shared" si="130"/>
        <v>55</v>
      </c>
      <c r="AD48">
        <f t="shared" si="130"/>
        <v>100</v>
      </c>
      <c r="AE48">
        <f t="shared" si="130"/>
        <v>95</v>
      </c>
      <c r="AF48">
        <f t="shared" si="130"/>
        <v>402</v>
      </c>
      <c r="AG48">
        <f t="shared" si="130"/>
        <v>402</v>
      </c>
      <c r="AJ48">
        <f t="shared" ref="AJ48:AW48" si="131">AJ251+AJ597</f>
        <v>3924</v>
      </c>
      <c r="AK48">
        <f t="shared" si="131"/>
        <v>1427</v>
      </c>
      <c r="AL48">
        <f t="shared" si="131"/>
        <v>272</v>
      </c>
      <c r="AM48">
        <f t="shared" si="131"/>
        <v>569</v>
      </c>
      <c r="AN48">
        <f t="shared" si="131"/>
        <v>59</v>
      </c>
      <c r="AO48">
        <f t="shared" si="131"/>
        <v>51</v>
      </c>
      <c r="AP48">
        <f t="shared" si="131"/>
        <v>55</v>
      </c>
      <c r="AQ48">
        <f t="shared" si="131"/>
        <v>51</v>
      </c>
      <c r="AR48">
        <f t="shared" si="131"/>
        <v>59</v>
      </c>
      <c r="AS48">
        <f t="shared" si="131"/>
        <v>55</v>
      </c>
      <c r="AT48">
        <f t="shared" si="131"/>
        <v>50</v>
      </c>
      <c r="AU48">
        <f t="shared" si="131"/>
        <v>120</v>
      </c>
      <c r="AV48">
        <f t="shared" si="131"/>
        <v>402</v>
      </c>
      <c r="AW48">
        <f t="shared" si="131"/>
        <v>402</v>
      </c>
    </row>
    <row r="49" spans="2:49" x14ac:dyDescent="0.2">
      <c r="B49">
        <v>45</v>
      </c>
      <c r="C49" t="str">
        <f>INDEX(数据整理1!$C$30:$C$54,MATCH(B49,数据整理1!$D$30:$D$54))</f>
        <v>8阶</v>
      </c>
      <c r="D49">
        <f t="shared" ref="D49:Q49" si="132">D252+D598</f>
        <v>6579</v>
      </c>
      <c r="E49">
        <f t="shared" si="132"/>
        <v>1561</v>
      </c>
      <c r="F49">
        <f t="shared" si="132"/>
        <v>732</v>
      </c>
      <c r="G49">
        <f t="shared" si="132"/>
        <v>434</v>
      </c>
      <c r="H49">
        <f t="shared" si="132"/>
        <v>59</v>
      </c>
      <c r="I49">
        <f t="shared" si="132"/>
        <v>51</v>
      </c>
      <c r="J49">
        <f t="shared" si="132"/>
        <v>55</v>
      </c>
      <c r="K49">
        <f t="shared" si="132"/>
        <v>55</v>
      </c>
      <c r="L49">
        <f t="shared" si="132"/>
        <v>59</v>
      </c>
      <c r="M49">
        <f t="shared" si="132"/>
        <v>55</v>
      </c>
      <c r="N49">
        <f t="shared" si="132"/>
        <v>150</v>
      </c>
      <c r="O49">
        <f t="shared" si="132"/>
        <v>60</v>
      </c>
      <c r="P49">
        <f t="shared" si="132"/>
        <v>622</v>
      </c>
      <c r="Q49">
        <f t="shared" si="132"/>
        <v>622</v>
      </c>
      <c r="T49">
        <f t="shared" ref="T49:AG49" si="133">T252+T598</f>
        <v>4524</v>
      </c>
      <c r="U49">
        <f t="shared" si="133"/>
        <v>1322</v>
      </c>
      <c r="V49">
        <f t="shared" si="133"/>
        <v>543</v>
      </c>
      <c r="W49">
        <f t="shared" si="133"/>
        <v>237</v>
      </c>
      <c r="X49">
        <f t="shared" si="133"/>
        <v>59</v>
      </c>
      <c r="Y49">
        <f t="shared" si="133"/>
        <v>51</v>
      </c>
      <c r="Z49">
        <f t="shared" si="133"/>
        <v>55</v>
      </c>
      <c r="AA49">
        <f t="shared" si="133"/>
        <v>55</v>
      </c>
      <c r="AB49">
        <f t="shared" si="133"/>
        <v>59</v>
      </c>
      <c r="AC49">
        <f t="shared" si="133"/>
        <v>55</v>
      </c>
      <c r="AD49">
        <f t="shared" si="133"/>
        <v>100</v>
      </c>
      <c r="AE49">
        <f t="shared" si="133"/>
        <v>95</v>
      </c>
      <c r="AF49">
        <f t="shared" si="133"/>
        <v>402</v>
      </c>
      <c r="AG49">
        <f t="shared" si="133"/>
        <v>402</v>
      </c>
      <c r="AJ49">
        <f t="shared" ref="AJ49:AW49" si="134">AJ252+AJ598</f>
        <v>3924</v>
      </c>
      <c r="AK49">
        <f t="shared" si="134"/>
        <v>1427</v>
      </c>
      <c r="AL49">
        <f t="shared" si="134"/>
        <v>272</v>
      </c>
      <c r="AM49">
        <f t="shared" si="134"/>
        <v>569</v>
      </c>
      <c r="AN49">
        <f t="shared" si="134"/>
        <v>59</v>
      </c>
      <c r="AO49">
        <f t="shared" si="134"/>
        <v>51</v>
      </c>
      <c r="AP49">
        <f t="shared" si="134"/>
        <v>55</v>
      </c>
      <c r="AQ49">
        <f t="shared" si="134"/>
        <v>51</v>
      </c>
      <c r="AR49">
        <f t="shared" si="134"/>
        <v>59</v>
      </c>
      <c r="AS49">
        <f t="shared" si="134"/>
        <v>55</v>
      </c>
      <c r="AT49">
        <f t="shared" si="134"/>
        <v>50</v>
      </c>
      <c r="AU49">
        <f t="shared" si="134"/>
        <v>120</v>
      </c>
      <c r="AV49">
        <f t="shared" si="134"/>
        <v>402</v>
      </c>
      <c r="AW49">
        <f t="shared" si="134"/>
        <v>402</v>
      </c>
    </row>
    <row r="50" spans="2:49" x14ac:dyDescent="0.2">
      <c r="B50">
        <v>46</v>
      </c>
      <c r="C50" t="str">
        <f>INDEX(数据整理1!$C$30:$C$54,MATCH(B50,数据整理1!$D$30:$D$54))</f>
        <v>8阶</v>
      </c>
      <c r="D50">
        <f t="shared" ref="D50:Q50" si="135">D253+D599</f>
        <v>6579</v>
      </c>
      <c r="E50">
        <f t="shared" si="135"/>
        <v>1561</v>
      </c>
      <c r="F50">
        <f t="shared" si="135"/>
        <v>732</v>
      </c>
      <c r="G50">
        <f t="shared" si="135"/>
        <v>434</v>
      </c>
      <c r="H50">
        <f t="shared" si="135"/>
        <v>59</v>
      </c>
      <c r="I50">
        <f t="shared" si="135"/>
        <v>51</v>
      </c>
      <c r="J50">
        <f t="shared" si="135"/>
        <v>55</v>
      </c>
      <c r="K50">
        <f t="shared" si="135"/>
        <v>55</v>
      </c>
      <c r="L50">
        <f t="shared" si="135"/>
        <v>59</v>
      </c>
      <c r="M50">
        <f t="shared" si="135"/>
        <v>55</v>
      </c>
      <c r="N50">
        <f t="shared" si="135"/>
        <v>150</v>
      </c>
      <c r="O50">
        <f t="shared" si="135"/>
        <v>60</v>
      </c>
      <c r="P50">
        <f t="shared" si="135"/>
        <v>622</v>
      </c>
      <c r="Q50">
        <f t="shared" si="135"/>
        <v>622</v>
      </c>
      <c r="T50">
        <f t="shared" ref="T50:AG50" si="136">T253+T599</f>
        <v>4524</v>
      </c>
      <c r="U50">
        <f t="shared" si="136"/>
        <v>1322</v>
      </c>
      <c r="V50">
        <f t="shared" si="136"/>
        <v>543</v>
      </c>
      <c r="W50">
        <f t="shared" si="136"/>
        <v>237</v>
      </c>
      <c r="X50">
        <f t="shared" si="136"/>
        <v>59</v>
      </c>
      <c r="Y50">
        <f t="shared" si="136"/>
        <v>51</v>
      </c>
      <c r="Z50">
        <f t="shared" si="136"/>
        <v>55</v>
      </c>
      <c r="AA50">
        <f t="shared" si="136"/>
        <v>55</v>
      </c>
      <c r="AB50">
        <f t="shared" si="136"/>
        <v>59</v>
      </c>
      <c r="AC50">
        <f t="shared" si="136"/>
        <v>55</v>
      </c>
      <c r="AD50">
        <f t="shared" si="136"/>
        <v>100</v>
      </c>
      <c r="AE50">
        <f t="shared" si="136"/>
        <v>95</v>
      </c>
      <c r="AF50">
        <f t="shared" si="136"/>
        <v>402</v>
      </c>
      <c r="AG50">
        <f t="shared" si="136"/>
        <v>402</v>
      </c>
      <c r="AJ50">
        <f t="shared" ref="AJ50:AW50" si="137">AJ253+AJ599</f>
        <v>3924</v>
      </c>
      <c r="AK50">
        <f t="shared" si="137"/>
        <v>1427</v>
      </c>
      <c r="AL50">
        <f t="shared" si="137"/>
        <v>272</v>
      </c>
      <c r="AM50">
        <f t="shared" si="137"/>
        <v>569</v>
      </c>
      <c r="AN50">
        <f t="shared" si="137"/>
        <v>59</v>
      </c>
      <c r="AO50">
        <f t="shared" si="137"/>
        <v>51</v>
      </c>
      <c r="AP50">
        <f t="shared" si="137"/>
        <v>55</v>
      </c>
      <c r="AQ50">
        <f t="shared" si="137"/>
        <v>51</v>
      </c>
      <c r="AR50">
        <f t="shared" si="137"/>
        <v>59</v>
      </c>
      <c r="AS50">
        <f t="shared" si="137"/>
        <v>55</v>
      </c>
      <c r="AT50">
        <f t="shared" si="137"/>
        <v>50</v>
      </c>
      <c r="AU50">
        <f t="shared" si="137"/>
        <v>120</v>
      </c>
      <c r="AV50">
        <f t="shared" si="137"/>
        <v>402</v>
      </c>
      <c r="AW50">
        <f t="shared" si="137"/>
        <v>402</v>
      </c>
    </row>
    <row r="51" spans="2:49" x14ac:dyDescent="0.2">
      <c r="B51">
        <v>47</v>
      </c>
      <c r="C51" t="str">
        <f>INDEX(数据整理1!$C$30:$C$54,MATCH(B51,数据整理1!$D$30:$D$54))</f>
        <v>8阶</v>
      </c>
      <c r="D51">
        <f t="shared" ref="D51:Q51" si="138">D254+D600</f>
        <v>6579</v>
      </c>
      <c r="E51">
        <f t="shared" si="138"/>
        <v>1561</v>
      </c>
      <c r="F51">
        <f t="shared" si="138"/>
        <v>732</v>
      </c>
      <c r="G51">
        <f t="shared" si="138"/>
        <v>434</v>
      </c>
      <c r="H51">
        <f t="shared" si="138"/>
        <v>59</v>
      </c>
      <c r="I51">
        <f t="shared" si="138"/>
        <v>51</v>
      </c>
      <c r="J51">
        <f t="shared" si="138"/>
        <v>55</v>
      </c>
      <c r="K51">
        <f t="shared" si="138"/>
        <v>55</v>
      </c>
      <c r="L51">
        <f t="shared" si="138"/>
        <v>59</v>
      </c>
      <c r="M51">
        <f t="shared" si="138"/>
        <v>55</v>
      </c>
      <c r="N51">
        <f t="shared" si="138"/>
        <v>150</v>
      </c>
      <c r="O51">
        <f t="shared" si="138"/>
        <v>60</v>
      </c>
      <c r="P51">
        <f t="shared" si="138"/>
        <v>622</v>
      </c>
      <c r="Q51">
        <f t="shared" si="138"/>
        <v>622</v>
      </c>
      <c r="T51">
        <f t="shared" ref="T51:AG51" si="139">T254+T600</f>
        <v>4524</v>
      </c>
      <c r="U51">
        <f t="shared" si="139"/>
        <v>1322</v>
      </c>
      <c r="V51">
        <f t="shared" si="139"/>
        <v>543</v>
      </c>
      <c r="W51">
        <f t="shared" si="139"/>
        <v>237</v>
      </c>
      <c r="X51">
        <f t="shared" si="139"/>
        <v>59</v>
      </c>
      <c r="Y51">
        <f t="shared" si="139"/>
        <v>51</v>
      </c>
      <c r="Z51">
        <f t="shared" si="139"/>
        <v>55</v>
      </c>
      <c r="AA51">
        <f t="shared" si="139"/>
        <v>55</v>
      </c>
      <c r="AB51">
        <f t="shared" si="139"/>
        <v>59</v>
      </c>
      <c r="AC51">
        <f t="shared" si="139"/>
        <v>55</v>
      </c>
      <c r="AD51">
        <f t="shared" si="139"/>
        <v>100</v>
      </c>
      <c r="AE51">
        <f t="shared" si="139"/>
        <v>95</v>
      </c>
      <c r="AF51">
        <f t="shared" si="139"/>
        <v>402</v>
      </c>
      <c r="AG51">
        <f t="shared" si="139"/>
        <v>402</v>
      </c>
      <c r="AJ51">
        <f t="shared" ref="AJ51:AW51" si="140">AJ254+AJ600</f>
        <v>3924</v>
      </c>
      <c r="AK51">
        <f t="shared" si="140"/>
        <v>1427</v>
      </c>
      <c r="AL51">
        <f t="shared" si="140"/>
        <v>272</v>
      </c>
      <c r="AM51">
        <f t="shared" si="140"/>
        <v>569</v>
      </c>
      <c r="AN51">
        <f t="shared" si="140"/>
        <v>59</v>
      </c>
      <c r="AO51">
        <f t="shared" si="140"/>
        <v>51</v>
      </c>
      <c r="AP51">
        <f t="shared" si="140"/>
        <v>55</v>
      </c>
      <c r="AQ51">
        <f t="shared" si="140"/>
        <v>51</v>
      </c>
      <c r="AR51">
        <f t="shared" si="140"/>
        <v>59</v>
      </c>
      <c r="AS51">
        <f t="shared" si="140"/>
        <v>55</v>
      </c>
      <c r="AT51">
        <f t="shared" si="140"/>
        <v>50</v>
      </c>
      <c r="AU51">
        <f t="shared" si="140"/>
        <v>120</v>
      </c>
      <c r="AV51">
        <f t="shared" si="140"/>
        <v>402</v>
      </c>
      <c r="AW51">
        <f t="shared" si="140"/>
        <v>402</v>
      </c>
    </row>
    <row r="52" spans="2:49" x14ac:dyDescent="0.2">
      <c r="B52">
        <v>48</v>
      </c>
      <c r="C52" t="str">
        <f>INDEX(数据整理1!$C$30:$C$54,MATCH(B52,数据整理1!$D$30:$D$54))</f>
        <v>8阶</v>
      </c>
      <c r="D52">
        <f t="shared" ref="D52:Q52" si="141">D255+D601</f>
        <v>6579</v>
      </c>
      <c r="E52">
        <f t="shared" si="141"/>
        <v>1561</v>
      </c>
      <c r="F52">
        <f t="shared" si="141"/>
        <v>732</v>
      </c>
      <c r="G52">
        <f t="shared" si="141"/>
        <v>434</v>
      </c>
      <c r="H52">
        <f t="shared" si="141"/>
        <v>59</v>
      </c>
      <c r="I52">
        <f t="shared" si="141"/>
        <v>51</v>
      </c>
      <c r="J52">
        <f t="shared" si="141"/>
        <v>55</v>
      </c>
      <c r="K52">
        <f t="shared" si="141"/>
        <v>55</v>
      </c>
      <c r="L52">
        <f t="shared" si="141"/>
        <v>59</v>
      </c>
      <c r="M52">
        <f t="shared" si="141"/>
        <v>55</v>
      </c>
      <c r="N52">
        <f t="shared" si="141"/>
        <v>150</v>
      </c>
      <c r="O52">
        <f t="shared" si="141"/>
        <v>60</v>
      </c>
      <c r="P52">
        <f t="shared" si="141"/>
        <v>622</v>
      </c>
      <c r="Q52">
        <f t="shared" si="141"/>
        <v>622</v>
      </c>
      <c r="T52">
        <f t="shared" ref="T52:AG52" si="142">T255+T601</f>
        <v>4524</v>
      </c>
      <c r="U52">
        <f t="shared" si="142"/>
        <v>1322</v>
      </c>
      <c r="V52">
        <f t="shared" si="142"/>
        <v>543</v>
      </c>
      <c r="W52">
        <f t="shared" si="142"/>
        <v>237</v>
      </c>
      <c r="X52">
        <f t="shared" si="142"/>
        <v>59</v>
      </c>
      <c r="Y52">
        <f t="shared" si="142"/>
        <v>51</v>
      </c>
      <c r="Z52">
        <f t="shared" si="142"/>
        <v>55</v>
      </c>
      <c r="AA52">
        <f t="shared" si="142"/>
        <v>55</v>
      </c>
      <c r="AB52">
        <f t="shared" si="142"/>
        <v>59</v>
      </c>
      <c r="AC52">
        <f t="shared" si="142"/>
        <v>55</v>
      </c>
      <c r="AD52">
        <f t="shared" si="142"/>
        <v>100</v>
      </c>
      <c r="AE52">
        <f t="shared" si="142"/>
        <v>95</v>
      </c>
      <c r="AF52">
        <f t="shared" si="142"/>
        <v>402</v>
      </c>
      <c r="AG52">
        <f t="shared" si="142"/>
        <v>402</v>
      </c>
      <c r="AJ52">
        <f t="shared" ref="AJ52:AW52" si="143">AJ255+AJ601</f>
        <v>3924</v>
      </c>
      <c r="AK52">
        <f t="shared" si="143"/>
        <v>1427</v>
      </c>
      <c r="AL52">
        <f t="shared" si="143"/>
        <v>272</v>
      </c>
      <c r="AM52">
        <f t="shared" si="143"/>
        <v>569</v>
      </c>
      <c r="AN52">
        <f t="shared" si="143"/>
        <v>59</v>
      </c>
      <c r="AO52">
        <f t="shared" si="143"/>
        <v>51</v>
      </c>
      <c r="AP52">
        <f t="shared" si="143"/>
        <v>55</v>
      </c>
      <c r="AQ52">
        <f t="shared" si="143"/>
        <v>51</v>
      </c>
      <c r="AR52">
        <f t="shared" si="143"/>
        <v>59</v>
      </c>
      <c r="AS52">
        <f t="shared" si="143"/>
        <v>55</v>
      </c>
      <c r="AT52">
        <f t="shared" si="143"/>
        <v>50</v>
      </c>
      <c r="AU52">
        <f t="shared" si="143"/>
        <v>120</v>
      </c>
      <c r="AV52">
        <f t="shared" si="143"/>
        <v>402</v>
      </c>
      <c r="AW52">
        <f t="shared" si="143"/>
        <v>402</v>
      </c>
    </row>
    <row r="53" spans="2:49" x14ac:dyDescent="0.2">
      <c r="B53">
        <v>49</v>
      </c>
      <c r="C53" t="str">
        <f>INDEX(数据整理1!$C$30:$C$54,MATCH(B53,数据整理1!$D$30:$D$54))</f>
        <v>8阶</v>
      </c>
      <c r="D53">
        <f t="shared" ref="D53:Q53" si="144">D256+D602</f>
        <v>6579</v>
      </c>
      <c r="E53">
        <f t="shared" si="144"/>
        <v>1561</v>
      </c>
      <c r="F53">
        <f t="shared" si="144"/>
        <v>732</v>
      </c>
      <c r="G53">
        <f t="shared" si="144"/>
        <v>434</v>
      </c>
      <c r="H53">
        <f t="shared" si="144"/>
        <v>59</v>
      </c>
      <c r="I53">
        <f t="shared" si="144"/>
        <v>51</v>
      </c>
      <c r="J53">
        <f t="shared" si="144"/>
        <v>55</v>
      </c>
      <c r="K53">
        <f t="shared" si="144"/>
        <v>55</v>
      </c>
      <c r="L53">
        <f t="shared" si="144"/>
        <v>59</v>
      </c>
      <c r="M53">
        <f t="shared" si="144"/>
        <v>55</v>
      </c>
      <c r="N53">
        <f t="shared" si="144"/>
        <v>150</v>
      </c>
      <c r="O53">
        <f t="shared" si="144"/>
        <v>60</v>
      </c>
      <c r="P53">
        <f t="shared" si="144"/>
        <v>622</v>
      </c>
      <c r="Q53">
        <f t="shared" si="144"/>
        <v>622</v>
      </c>
      <c r="T53">
        <f t="shared" ref="T53:AG53" si="145">T256+T602</f>
        <v>5895</v>
      </c>
      <c r="U53">
        <f t="shared" si="145"/>
        <v>1841</v>
      </c>
      <c r="V53">
        <f t="shared" si="145"/>
        <v>762</v>
      </c>
      <c r="W53">
        <f t="shared" si="145"/>
        <v>369</v>
      </c>
      <c r="X53">
        <f t="shared" si="145"/>
        <v>64</v>
      </c>
      <c r="Y53">
        <f t="shared" si="145"/>
        <v>56</v>
      </c>
      <c r="Z53">
        <f t="shared" si="145"/>
        <v>60</v>
      </c>
      <c r="AA53">
        <f t="shared" si="145"/>
        <v>60</v>
      </c>
      <c r="AB53">
        <f t="shared" si="145"/>
        <v>64</v>
      </c>
      <c r="AC53">
        <f t="shared" si="145"/>
        <v>60</v>
      </c>
      <c r="AD53">
        <f t="shared" si="145"/>
        <v>100</v>
      </c>
      <c r="AE53">
        <f t="shared" si="145"/>
        <v>95</v>
      </c>
      <c r="AF53">
        <f t="shared" si="145"/>
        <v>556</v>
      </c>
      <c r="AG53">
        <f t="shared" si="145"/>
        <v>556</v>
      </c>
      <c r="AJ53">
        <f t="shared" ref="AJ53:AW53" si="146">AJ256+AJ602</f>
        <v>3924</v>
      </c>
      <c r="AK53">
        <f t="shared" si="146"/>
        <v>1427</v>
      </c>
      <c r="AL53">
        <f t="shared" si="146"/>
        <v>272</v>
      </c>
      <c r="AM53">
        <f t="shared" si="146"/>
        <v>569</v>
      </c>
      <c r="AN53">
        <f t="shared" si="146"/>
        <v>59</v>
      </c>
      <c r="AO53">
        <f t="shared" si="146"/>
        <v>51</v>
      </c>
      <c r="AP53">
        <f t="shared" si="146"/>
        <v>55</v>
      </c>
      <c r="AQ53">
        <f t="shared" si="146"/>
        <v>51</v>
      </c>
      <c r="AR53">
        <f t="shared" si="146"/>
        <v>59</v>
      </c>
      <c r="AS53">
        <f t="shared" si="146"/>
        <v>55</v>
      </c>
      <c r="AT53">
        <f t="shared" si="146"/>
        <v>50</v>
      </c>
      <c r="AU53">
        <f t="shared" si="146"/>
        <v>120</v>
      </c>
      <c r="AV53">
        <f t="shared" si="146"/>
        <v>402</v>
      </c>
      <c r="AW53">
        <f t="shared" si="146"/>
        <v>402</v>
      </c>
    </row>
    <row r="54" spans="2:49" x14ac:dyDescent="0.2">
      <c r="B54">
        <v>50</v>
      </c>
      <c r="C54" t="str">
        <f>INDEX(数据整理1!$C$30:$C$54,MATCH(B54,数据整理1!$D$30:$D$54))</f>
        <v>9阶</v>
      </c>
      <c r="D54">
        <f t="shared" ref="D54:Q54" si="147">D257+D603</f>
        <v>8416</v>
      </c>
      <c r="E54">
        <f t="shared" si="147"/>
        <v>1922</v>
      </c>
      <c r="F54">
        <f t="shared" si="147"/>
        <v>898</v>
      </c>
      <c r="G54">
        <f t="shared" si="147"/>
        <v>752</v>
      </c>
      <c r="H54">
        <f t="shared" si="147"/>
        <v>64</v>
      </c>
      <c r="I54">
        <f t="shared" si="147"/>
        <v>56</v>
      </c>
      <c r="J54">
        <f t="shared" si="147"/>
        <v>60</v>
      </c>
      <c r="K54">
        <f t="shared" si="147"/>
        <v>60</v>
      </c>
      <c r="L54">
        <f t="shared" si="147"/>
        <v>64</v>
      </c>
      <c r="M54">
        <f t="shared" si="147"/>
        <v>60</v>
      </c>
      <c r="N54">
        <f t="shared" si="147"/>
        <v>150</v>
      </c>
      <c r="O54">
        <f t="shared" si="147"/>
        <v>60</v>
      </c>
      <c r="P54">
        <f t="shared" si="147"/>
        <v>782</v>
      </c>
      <c r="Q54">
        <f t="shared" si="147"/>
        <v>782</v>
      </c>
      <c r="T54">
        <f t="shared" ref="T54:AG54" si="148">T257+T603</f>
        <v>5895</v>
      </c>
      <c r="U54">
        <f t="shared" si="148"/>
        <v>1841</v>
      </c>
      <c r="V54">
        <f t="shared" si="148"/>
        <v>762</v>
      </c>
      <c r="W54">
        <f t="shared" si="148"/>
        <v>369</v>
      </c>
      <c r="X54">
        <f t="shared" si="148"/>
        <v>64</v>
      </c>
      <c r="Y54">
        <f t="shared" si="148"/>
        <v>56</v>
      </c>
      <c r="Z54">
        <f t="shared" si="148"/>
        <v>60</v>
      </c>
      <c r="AA54">
        <f t="shared" si="148"/>
        <v>60</v>
      </c>
      <c r="AB54">
        <f t="shared" si="148"/>
        <v>64</v>
      </c>
      <c r="AC54">
        <f t="shared" si="148"/>
        <v>60</v>
      </c>
      <c r="AD54">
        <f t="shared" si="148"/>
        <v>100</v>
      </c>
      <c r="AE54">
        <f t="shared" si="148"/>
        <v>95</v>
      </c>
      <c r="AF54">
        <f t="shared" si="148"/>
        <v>556</v>
      </c>
      <c r="AG54">
        <f t="shared" si="148"/>
        <v>556</v>
      </c>
      <c r="AJ54">
        <f t="shared" ref="AJ54:AW54" si="149">AJ257+AJ603</f>
        <v>5295</v>
      </c>
      <c r="AK54">
        <f t="shared" si="149"/>
        <v>1946</v>
      </c>
      <c r="AL54">
        <f t="shared" si="149"/>
        <v>404</v>
      </c>
      <c r="AM54">
        <f t="shared" si="149"/>
        <v>788</v>
      </c>
      <c r="AN54">
        <f t="shared" si="149"/>
        <v>64</v>
      </c>
      <c r="AO54">
        <f t="shared" si="149"/>
        <v>56</v>
      </c>
      <c r="AP54">
        <f t="shared" si="149"/>
        <v>60</v>
      </c>
      <c r="AQ54">
        <f t="shared" si="149"/>
        <v>56</v>
      </c>
      <c r="AR54">
        <f t="shared" si="149"/>
        <v>64</v>
      </c>
      <c r="AS54">
        <f t="shared" si="149"/>
        <v>60</v>
      </c>
      <c r="AT54">
        <f t="shared" si="149"/>
        <v>50</v>
      </c>
      <c r="AU54">
        <f t="shared" si="149"/>
        <v>120</v>
      </c>
      <c r="AV54">
        <f t="shared" si="149"/>
        <v>556</v>
      </c>
      <c r="AW54">
        <f t="shared" si="149"/>
        <v>556</v>
      </c>
    </row>
    <row r="55" spans="2:49" x14ac:dyDescent="0.2">
      <c r="B55">
        <v>51</v>
      </c>
      <c r="C55" t="str">
        <f>INDEX(数据整理1!$C$30:$C$54,MATCH(B55,数据整理1!$D$30:$D$54))</f>
        <v>9阶</v>
      </c>
      <c r="D55">
        <f t="shared" ref="D55:Q55" si="150">D258+D604</f>
        <v>8416</v>
      </c>
      <c r="E55">
        <f t="shared" si="150"/>
        <v>2474</v>
      </c>
      <c r="F55">
        <f t="shared" si="150"/>
        <v>898</v>
      </c>
      <c r="G55">
        <f t="shared" si="150"/>
        <v>752</v>
      </c>
      <c r="H55">
        <f t="shared" si="150"/>
        <v>64</v>
      </c>
      <c r="I55">
        <f t="shared" si="150"/>
        <v>56</v>
      </c>
      <c r="J55">
        <f t="shared" si="150"/>
        <v>60</v>
      </c>
      <c r="K55">
        <f t="shared" si="150"/>
        <v>60</v>
      </c>
      <c r="L55">
        <f t="shared" si="150"/>
        <v>64</v>
      </c>
      <c r="M55">
        <f t="shared" si="150"/>
        <v>60</v>
      </c>
      <c r="N55">
        <f t="shared" si="150"/>
        <v>150</v>
      </c>
      <c r="O55">
        <f t="shared" si="150"/>
        <v>60</v>
      </c>
      <c r="P55">
        <f t="shared" si="150"/>
        <v>914</v>
      </c>
      <c r="Q55">
        <f t="shared" si="150"/>
        <v>914</v>
      </c>
      <c r="T55">
        <f t="shared" ref="T55:AG55" si="151">T258+T604</f>
        <v>5895</v>
      </c>
      <c r="U55">
        <f t="shared" si="151"/>
        <v>1841</v>
      </c>
      <c r="V55">
        <f t="shared" si="151"/>
        <v>762</v>
      </c>
      <c r="W55">
        <f t="shared" si="151"/>
        <v>369</v>
      </c>
      <c r="X55">
        <f t="shared" si="151"/>
        <v>64</v>
      </c>
      <c r="Y55">
        <f t="shared" si="151"/>
        <v>56</v>
      </c>
      <c r="Z55">
        <f t="shared" si="151"/>
        <v>60</v>
      </c>
      <c r="AA55">
        <f t="shared" si="151"/>
        <v>60</v>
      </c>
      <c r="AB55">
        <f t="shared" si="151"/>
        <v>64</v>
      </c>
      <c r="AC55">
        <f t="shared" si="151"/>
        <v>60</v>
      </c>
      <c r="AD55">
        <f t="shared" si="151"/>
        <v>100</v>
      </c>
      <c r="AE55">
        <f t="shared" si="151"/>
        <v>95</v>
      </c>
      <c r="AF55">
        <f t="shared" si="151"/>
        <v>556</v>
      </c>
      <c r="AG55">
        <f t="shared" si="151"/>
        <v>556</v>
      </c>
      <c r="AJ55">
        <f t="shared" ref="AJ55:AW55" si="152">AJ258+AJ604</f>
        <v>5295</v>
      </c>
      <c r="AK55">
        <f t="shared" si="152"/>
        <v>1946</v>
      </c>
      <c r="AL55">
        <f t="shared" si="152"/>
        <v>404</v>
      </c>
      <c r="AM55">
        <f t="shared" si="152"/>
        <v>788</v>
      </c>
      <c r="AN55">
        <f t="shared" si="152"/>
        <v>64</v>
      </c>
      <c r="AO55">
        <f t="shared" si="152"/>
        <v>56</v>
      </c>
      <c r="AP55">
        <f t="shared" si="152"/>
        <v>60</v>
      </c>
      <c r="AQ55">
        <f t="shared" si="152"/>
        <v>56</v>
      </c>
      <c r="AR55">
        <f t="shared" si="152"/>
        <v>64</v>
      </c>
      <c r="AS55">
        <f t="shared" si="152"/>
        <v>60</v>
      </c>
      <c r="AT55">
        <f t="shared" si="152"/>
        <v>50</v>
      </c>
      <c r="AU55">
        <f t="shared" si="152"/>
        <v>120</v>
      </c>
      <c r="AV55">
        <f t="shared" si="152"/>
        <v>556</v>
      </c>
      <c r="AW55">
        <f t="shared" si="152"/>
        <v>556</v>
      </c>
    </row>
    <row r="56" spans="2:49" x14ac:dyDescent="0.2">
      <c r="B56">
        <v>52</v>
      </c>
      <c r="C56" t="str">
        <f>INDEX(数据整理1!$C$30:$C$54,MATCH(B56,数据整理1!$D$30:$D$54))</f>
        <v>9阶</v>
      </c>
      <c r="D56">
        <f t="shared" ref="D56:Q56" si="153">D259+D605</f>
        <v>8416</v>
      </c>
      <c r="E56">
        <f t="shared" si="153"/>
        <v>2474</v>
      </c>
      <c r="F56">
        <f t="shared" si="153"/>
        <v>898</v>
      </c>
      <c r="G56">
        <f t="shared" si="153"/>
        <v>752</v>
      </c>
      <c r="H56">
        <f t="shared" si="153"/>
        <v>64</v>
      </c>
      <c r="I56">
        <f t="shared" si="153"/>
        <v>56</v>
      </c>
      <c r="J56">
        <f t="shared" si="153"/>
        <v>60</v>
      </c>
      <c r="K56">
        <f t="shared" si="153"/>
        <v>60</v>
      </c>
      <c r="L56">
        <f t="shared" si="153"/>
        <v>64</v>
      </c>
      <c r="M56">
        <f t="shared" si="153"/>
        <v>60</v>
      </c>
      <c r="N56">
        <f t="shared" si="153"/>
        <v>150</v>
      </c>
      <c r="O56">
        <f t="shared" si="153"/>
        <v>60</v>
      </c>
      <c r="P56">
        <f t="shared" si="153"/>
        <v>914</v>
      </c>
      <c r="Q56">
        <f t="shared" si="153"/>
        <v>914</v>
      </c>
      <c r="T56">
        <f t="shared" ref="T56:AG56" si="154">T259+T605</f>
        <v>5895</v>
      </c>
      <c r="U56">
        <f t="shared" si="154"/>
        <v>1841</v>
      </c>
      <c r="V56">
        <f t="shared" si="154"/>
        <v>762</v>
      </c>
      <c r="W56">
        <f t="shared" si="154"/>
        <v>369</v>
      </c>
      <c r="X56">
        <f t="shared" si="154"/>
        <v>64</v>
      </c>
      <c r="Y56">
        <f t="shared" si="154"/>
        <v>56</v>
      </c>
      <c r="Z56">
        <f t="shared" si="154"/>
        <v>60</v>
      </c>
      <c r="AA56">
        <f t="shared" si="154"/>
        <v>60</v>
      </c>
      <c r="AB56">
        <f t="shared" si="154"/>
        <v>64</v>
      </c>
      <c r="AC56">
        <f t="shared" si="154"/>
        <v>60</v>
      </c>
      <c r="AD56">
        <f t="shared" si="154"/>
        <v>100</v>
      </c>
      <c r="AE56">
        <f t="shared" si="154"/>
        <v>95</v>
      </c>
      <c r="AF56">
        <f t="shared" si="154"/>
        <v>556</v>
      </c>
      <c r="AG56">
        <f t="shared" si="154"/>
        <v>556</v>
      </c>
      <c r="AJ56">
        <f t="shared" ref="AJ56:AW56" si="155">AJ259+AJ605</f>
        <v>5295</v>
      </c>
      <c r="AK56">
        <f t="shared" si="155"/>
        <v>1946</v>
      </c>
      <c r="AL56">
        <f t="shared" si="155"/>
        <v>404</v>
      </c>
      <c r="AM56">
        <f t="shared" si="155"/>
        <v>788</v>
      </c>
      <c r="AN56">
        <f t="shared" si="155"/>
        <v>64</v>
      </c>
      <c r="AO56">
        <f t="shared" si="155"/>
        <v>56</v>
      </c>
      <c r="AP56">
        <f t="shared" si="155"/>
        <v>60</v>
      </c>
      <c r="AQ56">
        <f t="shared" si="155"/>
        <v>56</v>
      </c>
      <c r="AR56">
        <f t="shared" si="155"/>
        <v>64</v>
      </c>
      <c r="AS56">
        <f t="shared" si="155"/>
        <v>60</v>
      </c>
      <c r="AT56">
        <f t="shared" si="155"/>
        <v>50</v>
      </c>
      <c r="AU56">
        <f t="shared" si="155"/>
        <v>120</v>
      </c>
      <c r="AV56">
        <f t="shared" si="155"/>
        <v>556</v>
      </c>
      <c r="AW56">
        <f t="shared" si="155"/>
        <v>556</v>
      </c>
    </row>
    <row r="57" spans="2:49" x14ac:dyDescent="0.2">
      <c r="B57">
        <v>53</v>
      </c>
      <c r="C57" t="str">
        <f>INDEX(数据整理1!$C$30:$C$54,MATCH(B57,数据整理1!$D$30:$D$54))</f>
        <v>9阶</v>
      </c>
      <c r="D57">
        <f t="shared" ref="D57:Q57" si="156">D260+D606</f>
        <v>8416</v>
      </c>
      <c r="E57">
        <f t="shared" si="156"/>
        <v>2474</v>
      </c>
      <c r="F57">
        <f t="shared" si="156"/>
        <v>898</v>
      </c>
      <c r="G57">
        <f t="shared" si="156"/>
        <v>752</v>
      </c>
      <c r="H57">
        <f t="shared" si="156"/>
        <v>64</v>
      </c>
      <c r="I57">
        <f t="shared" si="156"/>
        <v>56</v>
      </c>
      <c r="J57">
        <f t="shared" si="156"/>
        <v>60</v>
      </c>
      <c r="K57">
        <f t="shared" si="156"/>
        <v>60</v>
      </c>
      <c r="L57">
        <f t="shared" si="156"/>
        <v>64</v>
      </c>
      <c r="M57">
        <f t="shared" si="156"/>
        <v>60</v>
      </c>
      <c r="N57">
        <f t="shared" si="156"/>
        <v>150</v>
      </c>
      <c r="O57">
        <f t="shared" si="156"/>
        <v>60</v>
      </c>
      <c r="P57">
        <f t="shared" si="156"/>
        <v>914</v>
      </c>
      <c r="Q57">
        <f t="shared" si="156"/>
        <v>914</v>
      </c>
      <c r="T57">
        <f t="shared" ref="T57:AG57" si="157">T260+T606</f>
        <v>5895</v>
      </c>
      <c r="U57">
        <f t="shared" si="157"/>
        <v>1841</v>
      </c>
      <c r="V57">
        <f t="shared" si="157"/>
        <v>762</v>
      </c>
      <c r="W57">
        <f t="shared" si="157"/>
        <v>369</v>
      </c>
      <c r="X57">
        <f t="shared" si="157"/>
        <v>64</v>
      </c>
      <c r="Y57">
        <f t="shared" si="157"/>
        <v>56</v>
      </c>
      <c r="Z57">
        <f t="shared" si="157"/>
        <v>60</v>
      </c>
      <c r="AA57">
        <f t="shared" si="157"/>
        <v>60</v>
      </c>
      <c r="AB57">
        <f t="shared" si="157"/>
        <v>64</v>
      </c>
      <c r="AC57">
        <f t="shared" si="157"/>
        <v>60</v>
      </c>
      <c r="AD57">
        <f t="shared" si="157"/>
        <v>100</v>
      </c>
      <c r="AE57">
        <f t="shared" si="157"/>
        <v>95</v>
      </c>
      <c r="AF57">
        <f t="shared" si="157"/>
        <v>556</v>
      </c>
      <c r="AG57">
        <f t="shared" si="157"/>
        <v>556</v>
      </c>
      <c r="AJ57">
        <f t="shared" ref="AJ57:AW57" si="158">AJ260+AJ606</f>
        <v>5295</v>
      </c>
      <c r="AK57">
        <f t="shared" si="158"/>
        <v>1946</v>
      </c>
      <c r="AL57">
        <f t="shared" si="158"/>
        <v>404</v>
      </c>
      <c r="AM57">
        <f t="shared" si="158"/>
        <v>788</v>
      </c>
      <c r="AN57">
        <f t="shared" si="158"/>
        <v>64</v>
      </c>
      <c r="AO57">
        <f t="shared" si="158"/>
        <v>56</v>
      </c>
      <c r="AP57">
        <f t="shared" si="158"/>
        <v>60</v>
      </c>
      <c r="AQ57">
        <f t="shared" si="158"/>
        <v>56</v>
      </c>
      <c r="AR57">
        <f t="shared" si="158"/>
        <v>64</v>
      </c>
      <c r="AS57">
        <f t="shared" si="158"/>
        <v>60</v>
      </c>
      <c r="AT57">
        <f t="shared" si="158"/>
        <v>50</v>
      </c>
      <c r="AU57">
        <f t="shared" si="158"/>
        <v>120</v>
      </c>
      <c r="AV57">
        <f t="shared" si="158"/>
        <v>556</v>
      </c>
      <c r="AW57">
        <f t="shared" si="158"/>
        <v>556</v>
      </c>
    </row>
    <row r="58" spans="2:49" x14ac:dyDescent="0.2">
      <c r="B58">
        <v>54</v>
      </c>
      <c r="C58" t="str">
        <f>INDEX(数据整理1!$C$30:$C$54,MATCH(B58,数据整理1!$D$30:$D$54))</f>
        <v>9阶</v>
      </c>
      <c r="D58">
        <f t="shared" ref="D58:Q58" si="159">D261+D607</f>
        <v>8416</v>
      </c>
      <c r="E58">
        <f t="shared" si="159"/>
        <v>2474</v>
      </c>
      <c r="F58">
        <f t="shared" si="159"/>
        <v>898</v>
      </c>
      <c r="G58">
        <f t="shared" si="159"/>
        <v>752</v>
      </c>
      <c r="H58">
        <f t="shared" si="159"/>
        <v>64</v>
      </c>
      <c r="I58">
        <f t="shared" si="159"/>
        <v>56</v>
      </c>
      <c r="J58">
        <f t="shared" si="159"/>
        <v>60</v>
      </c>
      <c r="K58">
        <f t="shared" si="159"/>
        <v>60</v>
      </c>
      <c r="L58">
        <f t="shared" si="159"/>
        <v>64</v>
      </c>
      <c r="M58">
        <f t="shared" si="159"/>
        <v>60</v>
      </c>
      <c r="N58">
        <f t="shared" si="159"/>
        <v>150</v>
      </c>
      <c r="O58">
        <f t="shared" si="159"/>
        <v>60</v>
      </c>
      <c r="P58">
        <f t="shared" si="159"/>
        <v>914</v>
      </c>
      <c r="Q58">
        <f t="shared" si="159"/>
        <v>914</v>
      </c>
      <c r="T58">
        <f t="shared" ref="T58:AG58" si="160">T261+T607</f>
        <v>5895</v>
      </c>
      <c r="U58">
        <f t="shared" si="160"/>
        <v>1841</v>
      </c>
      <c r="V58">
        <f t="shared" si="160"/>
        <v>762</v>
      </c>
      <c r="W58">
        <f t="shared" si="160"/>
        <v>369</v>
      </c>
      <c r="X58">
        <f t="shared" si="160"/>
        <v>64</v>
      </c>
      <c r="Y58">
        <f t="shared" si="160"/>
        <v>56</v>
      </c>
      <c r="Z58">
        <f t="shared" si="160"/>
        <v>60</v>
      </c>
      <c r="AA58">
        <f t="shared" si="160"/>
        <v>60</v>
      </c>
      <c r="AB58">
        <f t="shared" si="160"/>
        <v>64</v>
      </c>
      <c r="AC58">
        <f t="shared" si="160"/>
        <v>60</v>
      </c>
      <c r="AD58">
        <f t="shared" si="160"/>
        <v>100</v>
      </c>
      <c r="AE58">
        <f t="shared" si="160"/>
        <v>95</v>
      </c>
      <c r="AF58">
        <f t="shared" si="160"/>
        <v>556</v>
      </c>
      <c r="AG58">
        <f t="shared" si="160"/>
        <v>556</v>
      </c>
      <c r="AJ58">
        <f t="shared" ref="AJ58:AW58" si="161">AJ261+AJ607</f>
        <v>5295</v>
      </c>
      <c r="AK58">
        <f t="shared" si="161"/>
        <v>1946</v>
      </c>
      <c r="AL58">
        <f t="shared" si="161"/>
        <v>404</v>
      </c>
      <c r="AM58">
        <f t="shared" si="161"/>
        <v>788</v>
      </c>
      <c r="AN58">
        <f t="shared" si="161"/>
        <v>64</v>
      </c>
      <c r="AO58">
        <f t="shared" si="161"/>
        <v>56</v>
      </c>
      <c r="AP58">
        <f t="shared" si="161"/>
        <v>60</v>
      </c>
      <c r="AQ58">
        <f t="shared" si="161"/>
        <v>56</v>
      </c>
      <c r="AR58">
        <f t="shared" si="161"/>
        <v>64</v>
      </c>
      <c r="AS58">
        <f t="shared" si="161"/>
        <v>60</v>
      </c>
      <c r="AT58">
        <f t="shared" si="161"/>
        <v>50</v>
      </c>
      <c r="AU58">
        <f t="shared" si="161"/>
        <v>120</v>
      </c>
      <c r="AV58">
        <f t="shared" si="161"/>
        <v>556</v>
      </c>
      <c r="AW58">
        <f t="shared" si="161"/>
        <v>556</v>
      </c>
    </row>
    <row r="59" spans="2:49" x14ac:dyDescent="0.2">
      <c r="B59">
        <v>55</v>
      </c>
      <c r="C59" t="str">
        <f>INDEX(数据整理1!$C$30:$C$54,MATCH(B59,数据整理1!$D$30:$D$54))</f>
        <v>9阶</v>
      </c>
      <c r="D59">
        <f t="shared" ref="D59:Q59" si="162">D262+D608</f>
        <v>8416</v>
      </c>
      <c r="E59">
        <f t="shared" si="162"/>
        <v>2474</v>
      </c>
      <c r="F59">
        <f t="shared" si="162"/>
        <v>898</v>
      </c>
      <c r="G59">
        <f t="shared" si="162"/>
        <v>752</v>
      </c>
      <c r="H59">
        <f t="shared" si="162"/>
        <v>64</v>
      </c>
      <c r="I59">
        <f t="shared" si="162"/>
        <v>56</v>
      </c>
      <c r="J59">
        <f t="shared" si="162"/>
        <v>60</v>
      </c>
      <c r="K59">
        <f t="shared" si="162"/>
        <v>60</v>
      </c>
      <c r="L59">
        <f t="shared" si="162"/>
        <v>64</v>
      </c>
      <c r="M59">
        <f t="shared" si="162"/>
        <v>60</v>
      </c>
      <c r="N59">
        <f t="shared" si="162"/>
        <v>150</v>
      </c>
      <c r="O59">
        <f t="shared" si="162"/>
        <v>60</v>
      </c>
      <c r="P59">
        <f t="shared" si="162"/>
        <v>914</v>
      </c>
      <c r="Q59">
        <f t="shared" si="162"/>
        <v>914</v>
      </c>
      <c r="T59">
        <f t="shared" ref="T59:AG59" si="163">T262+T608</f>
        <v>5895</v>
      </c>
      <c r="U59">
        <f t="shared" si="163"/>
        <v>1841</v>
      </c>
      <c r="V59">
        <f t="shared" si="163"/>
        <v>762</v>
      </c>
      <c r="W59">
        <f t="shared" si="163"/>
        <v>369</v>
      </c>
      <c r="X59">
        <f t="shared" si="163"/>
        <v>64</v>
      </c>
      <c r="Y59">
        <f t="shared" si="163"/>
        <v>56</v>
      </c>
      <c r="Z59">
        <f t="shared" si="163"/>
        <v>60</v>
      </c>
      <c r="AA59">
        <f t="shared" si="163"/>
        <v>60</v>
      </c>
      <c r="AB59">
        <f t="shared" si="163"/>
        <v>64</v>
      </c>
      <c r="AC59">
        <f t="shared" si="163"/>
        <v>60</v>
      </c>
      <c r="AD59">
        <f t="shared" si="163"/>
        <v>100</v>
      </c>
      <c r="AE59">
        <f t="shared" si="163"/>
        <v>95</v>
      </c>
      <c r="AF59">
        <f t="shared" si="163"/>
        <v>556</v>
      </c>
      <c r="AG59">
        <f t="shared" si="163"/>
        <v>556</v>
      </c>
      <c r="AJ59">
        <f t="shared" ref="AJ59:AW59" si="164">AJ262+AJ608</f>
        <v>5295</v>
      </c>
      <c r="AK59">
        <f t="shared" si="164"/>
        <v>1946</v>
      </c>
      <c r="AL59">
        <f t="shared" si="164"/>
        <v>404</v>
      </c>
      <c r="AM59">
        <f t="shared" si="164"/>
        <v>788</v>
      </c>
      <c r="AN59">
        <f t="shared" si="164"/>
        <v>64</v>
      </c>
      <c r="AO59">
        <f t="shared" si="164"/>
        <v>56</v>
      </c>
      <c r="AP59">
        <f t="shared" si="164"/>
        <v>60</v>
      </c>
      <c r="AQ59">
        <f t="shared" si="164"/>
        <v>56</v>
      </c>
      <c r="AR59">
        <f t="shared" si="164"/>
        <v>64</v>
      </c>
      <c r="AS59">
        <f t="shared" si="164"/>
        <v>60</v>
      </c>
      <c r="AT59">
        <f t="shared" si="164"/>
        <v>50</v>
      </c>
      <c r="AU59">
        <f t="shared" si="164"/>
        <v>120</v>
      </c>
      <c r="AV59">
        <f t="shared" si="164"/>
        <v>556</v>
      </c>
      <c r="AW59">
        <f t="shared" si="164"/>
        <v>556</v>
      </c>
    </row>
    <row r="60" spans="2:49" x14ac:dyDescent="0.2">
      <c r="B60">
        <v>56</v>
      </c>
      <c r="C60" t="str">
        <f>INDEX(数据整理1!$C$30:$C$54,MATCH(B60,数据整理1!$D$30:$D$54))</f>
        <v>9阶</v>
      </c>
      <c r="D60">
        <f t="shared" ref="D60:Q60" si="165">D263+D609</f>
        <v>8416</v>
      </c>
      <c r="E60">
        <f t="shared" si="165"/>
        <v>2474</v>
      </c>
      <c r="F60">
        <f t="shared" si="165"/>
        <v>898</v>
      </c>
      <c r="G60">
        <f t="shared" si="165"/>
        <v>752</v>
      </c>
      <c r="H60">
        <f t="shared" si="165"/>
        <v>64</v>
      </c>
      <c r="I60">
        <f t="shared" si="165"/>
        <v>56</v>
      </c>
      <c r="J60">
        <f t="shared" si="165"/>
        <v>60</v>
      </c>
      <c r="K60">
        <f t="shared" si="165"/>
        <v>60</v>
      </c>
      <c r="L60">
        <f t="shared" si="165"/>
        <v>64</v>
      </c>
      <c r="M60">
        <f t="shared" si="165"/>
        <v>60</v>
      </c>
      <c r="N60">
        <f t="shared" si="165"/>
        <v>150</v>
      </c>
      <c r="O60">
        <f t="shared" si="165"/>
        <v>60</v>
      </c>
      <c r="P60">
        <f t="shared" si="165"/>
        <v>914</v>
      </c>
      <c r="Q60">
        <f t="shared" si="165"/>
        <v>914</v>
      </c>
      <c r="T60">
        <f t="shared" ref="T60:AG60" si="166">T263+T609</f>
        <v>8370</v>
      </c>
      <c r="U60">
        <f t="shared" si="166"/>
        <v>2598</v>
      </c>
      <c r="V60">
        <f t="shared" si="166"/>
        <v>1200</v>
      </c>
      <c r="W60">
        <f t="shared" si="166"/>
        <v>588</v>
      </c>
      <c r="X60">
        <f t="shared" si="166"/>
        <v>69</v>
      </c>
      <c r="Y60">
        <f t="shared" si="166"/>
        <v>61</v>
      </c>
      <c r="Z60">
        <f t="shared" si="166"/>
        <v>65</v>
      </c>
      <c r="AA60">
        <f t="shared" si="166"/>
        <v>65</v>
      </c>
      <c r="AB60">
        <f t="shared" si="166"/>
        <v>69</v>
      </c>
      <c r="AC60">
        <f t="shared" si="166"/>
        <v>65</v>
      </c>
      <c r="AD60">
        <f t="shared" si="166"/>
        <v>100</v>
      </c>
      <c r="AE60">
        <f t="shared" si="166"/>
        <v>95</v>
      </c>
      <c r="AF60">
        <f t="shared" si="166"/>
        <v>816</v>
      </c>
      <c r="AG60">
        <f t="shared" si="166"/>
        <v>816</v>
      </c>
      <c r="AJ60">
        <f t="shared" ref="AJ60:AW60" si="167">AJ263+AJ609</f>
        <v>5295</v>
      </c>
      <c r="AK60">
        <f t="shared" si="167"/>
        <v>1946</v>
      </c>
      <c r="AL60">
        <f t="shared" si="167"/>
        <v>404</v>
      </c>
      <c r="AM60">
        <f t="shared" si="167"/>
        <v>788</v>
      </c>
      <c r="AN60">
        <f t="shared" si="167"/>
        <v>64</v>
      </c>
      <c r="AO60">
        <f t="shared" si="167"/>
        <v>56</v>
      </c>
      <c r="AP60">
        <f t="shared" si="167"/>
        <v>60</v>
      </c>
      <c r="AQ60">
        <f t="shared" si="167"/>
        <v>56</v>
      </c>
      <c r="AR60">
        <f t="shared" si="167"/>
        <v>64</v>
      </c>
      <c r="AS60">
        <f t="shared" si="167"/>
        <v>60</v>
      </c>
      <c r="AT60">
        <f t="shared" si="167"/>
        <v>50</v>
      </c>
      <c r="AU60">
        <f t="shared" si="167"/>
        <v>120</v>
      </c>
      <c r="AV60">
        <f t="shared" si="167"/>
        <v>556</v>
      </c>
      <c r="AW60">
        <f t="shared" si="167"/>
        <v>556</v>
      </c>
    </row>
    <row r="61" spans="2:49" x14ac:dyDescent="0.2">
      <c r="B61">
        <v>57</v>
      </c>
      <c r="C61" t="str">
        <f>INDEX(数据整理1!$C$30:$C$54,MATCH(B61,数据整理1!$D$30:$D$54))</f>
        <v>10阶</v>
      </c>
      <c r="D61">
        <f t="shared" ref="D61:Q61" si="168">D264+D610</f>
        <v>11451</v>
      </c>
      <c r="E61">
        <f t="shared" si="168"/>
        <v>3235</v>
      </c>
      <c r="F61">
        <f t="shared" si="168"/>
        <v>1227</v>
      </c>
      <c r="G61">
        <f t="shared" si="168"/>
        <v>939</v>
      </c>
      <c r="H61">
        <f t="shared" si="168"/>
        <v>69</v>
      </c>
      <c r="I61">
        <f t="shared" si="168"/>
        <v>61</v>
      </c>
      <c r="J61">
        <f t="shared" si="168"/>
        <v>65</v>
      </c>
      <c r="K61">
        <f t="shared" si="168"/>
        <v>65</v>
      </c>
      <c r="L61">
        <f t="shared" si="168"/>
        <v>69</v>
      </c>
      <c r="M61">
        <f t="shared" si="168"/>
        <v>65</v>
      </c>
      <c r="N61">
        <f t="shared" si="168"/>
        <v>150</v>
      </c>
      <c r="O61">
        <f t="shared" si="168"/>
        <v>60</v>
      </c>
      <c r="P61">
        <f t="shared" si="168"/>
        <v>1192</v>
      </c>
      <c r="Q61">
        <f t="shared" si="168"/>
        <v>1192</v>
      </c>
      <c r="T61">
        <f t="shared" ref="T61:AG61" si="169">T264+T610</f>
        <v>8370</v>
      </c>
      <c r="U61">
        <f t="shared" si="169"/>
        <v>2598</v>
      </c>
      <c r="V61">
        <f t="shared" si="169"/>
        <v>1200</v>
      </c>
      <c r="W61">
        <f t="shared" si="169"/>
        <v>588</v>
      </c>
      <c r="X61">
        <f t="shared" si="169"/>
        <v>69</v>
      </c>
      <c r="Y61">
        <f t="shared" si="169"/>
        <v>61</v>
      </c>
      <c r="Z61">
        <f t="shared" si="169"/>
        <v>65</v>
      </c>
      <c r="AA61">
        <f t="shared" si="169"/>
        <v>65</v>
      </c>
      <c r="AB61">
        <f t="shared" si="169"/>
        <v>69</v>
      </c>
      <c r="AC61">
        <f t="shared" si="169"/>
        <v>65</v>
      </c>
      <c r="AD61">
        <f t="shared" si="169"/>
        <v>100</v>
      </c>
      <c r="AE61">
        <f t="shared" si="169"/>
        <v>95</v>
      </c>
      <c r="AF61">
        <f t="shared" si="169"/>
        <v>816</v>
      </c>
      <c r="AG61">
        <f t="shared" si="169"/>
        <v>816</v>
      </c>
      <c r="AJ61">
        <f t="shared" ref="AJ61:AW61" si="170">AJ264+AJ610</f>
        <v>7533</v>
      </c>
      <c r="AK61">
        <f t="shared" si="170"/>
        <v>2856</v>
      </c>
      <c r="AL61">
        <f t="shared" si="170"/>
        <v>623</v>
      </c>
      <c r="AM61">
        <f t="shared" si="170"/>
        <v>1037</v>
      </c>
      <c r="AN61">
        <f t="shared" si="170"/>
        <v>69</v>
      </c>
      <c r="AO61">
        <f t="shared" si="170"/>
        <v>61</v>
      </c>
      <c r="AP61">
        <f t="shared" si="170"/>
        <v>65</v>
      </c>
      <c r="AQ61">
        <f t="shared" si="170"/>
        <v>61</v>
      </c>
      <c r="AR61">
        <f t="shared" si="170"/>
        <v>69</v>
      </c>
      <c r="AS61">
        <f t="shared" si="170"/>
        <v>65</v>
      </c>
      <c r="AT61">
        <f t="shared" si="170"/>
        <v>50</v>
      </c>
      <c r="AU61">
        <f t="shared" si="170"/>
        <v>120</v>
      </c>
      <c r="AV61">
        <f t="shared" si="170"/>
        <v>816</v>
      </c>
      <c r="AW61">
        <f t="shared" si="170"/>
        <v>816</v>
      </c>
    </row>
    <row r="62" spans="2:49" x14ac:dyDescent="0.2">
      <c r="B62">
        <v>58</v>
      </c>
      <c r="C62" t="str">
        <f>INDEX(数据整理1!$C$30:$C$54,MATCH(B62,数据整理1!$D$30:$D$54))</f>
        <v>10阶</v>
      </c>
      <c r="D62">
        <f t="shared" ref="D62:Q62" si="171">D265+D611</f>
        <v>11451</v>
      </c>
      <c r="E62">
        <f t="shared" si="171"/>
        <v>3535</v>
      </c>
      <c r="F62">
        <f t="shared" si="171"/>
        <v>1227</v>
      </c>
      <c r="G62">
        <f t="shared" si="171"/>
        <v>939</v>
      </c>
      <c r="H62">
        <f t="shared" si="171"/>
        <v>69</v>
      </c>
      <c r="I62">
        <f t="shared" si="171"/>
        <v>61</v>
      </c>
      <c r="J62">
        <f t="shared" si="171"/>
        <v>65</v>
      </c>
      <c r="K62">
        <f t="shared" si="171"/>
        <v>65</v>
      </c>
      <c r="L62">
        <f t="shared" si="171"/>
        <v>69</v>
      </c>
      <c r="M62">
        <f t="shared" si="171"/>
        <v>65</v>
      </c>
      <c r="N62">
        <f t="shared" si="171"/>
        <v>150</v>
      </c>
      <c r="O62">
        <f t="shared" si="171"/>
        <v>60</v>
      </c>
      <c r="P62">
        <f t="shared" si="171"/>
        <v>1264</v>
      </c>
      <c r="Q62">
        <f t="shared" si="171"/>
        <v>1264</v>
      </c>
      <c r="T62">
        <f t="shared" ref="T62:AG62" si="172">T265+T611</f>
        <v>8370</v>
      </c>
      <c r="U62">
        <f t="shared" si="172"/>
        <v>2598</v>
      </c>
      <c r="V62">
        <f t="shared" si="172"/>
        <v>1200</v>
      </c>
      <c r="W62">
        <f t="shared" si="172"/>
        <v>588</v>
      </c>
      <c r="X62">
        <f t="shared" si="172"/>
        <v>69</v>
      </c>
      <c r="Y62">
        <f t="shared" si="172"/>
        <v>61</v>
      </c>
      <c r="Z62">
        <f t="shared" si="172"/>
        <v>65</v>
      </c>
      <c r="AA62">
        <f t="shared" si="172"/>
        <v>65</v>
      </c>
      <c r="AB62">
        <f t="shared" si="172"/>
        <v>69</v>
      </c>
      <c r="AC62">
        <f t="shared" si="172"/>
        <v>65</v>
      </c>
      <c r="AD62">
        <f t="shared" si="172"/>
        <v>100</v>
      </c>
      <c r="AE62">
        <f t="shared" si="172"/>
        <v>95</v>
      </c>
      <c r="AF62">
        <f t="shared" si="172"/>
        <v>816</v>
      </c>
      <c r="AG62">
        <f t="shared" si="172"/>
        <v>816</v>
      </c>
      <c r="AJ62">
        <f t="shared" ref="AJ62:AW62" si="173">AJ265+AJ611</f>
        <v>7533</v>
      </c>
      <c r="AK62">
        <f t="shared" si="173"/>
        <v>2856</v>
      </c>
      <c r="AL62">
        <f t="shared" si="173"/>
        <v>623</v>
      </c>
      <c r="AM62">
        <f t="shared" si="173"/>
        <v>1037</v>
      </c>
      <c r="AN62">
        <f t="shared" si="173"/>
        <v>69</v>
      </c>
      <c r="AO62">
        <f t="shared" si="173"/>
        <v>61</v>
      </c>
      <c r="AP62">
        <f t="shared" si="173"/>
        <v>65</v>
      </c>
      <c r="AQ62">
        <f t="shared" si="173"/>
        <v>61</v>
      </c>
      <c r="AR62">
        <f t="shared" si="173"/>
        <v>69</v>
      </c>
      <c r="AS62">
        <f t="shared" si="173"/>
        <v>65</v>
      </c>
      <c r="AT62">
        <f t="shared" si="173"/>
        <v>50</v>
      </c>
      <c r="AU62">
        <f t="shared" si="173"/>
        <v>120</v>
      </c>
      <c r="AV62">
        <f t="shared" si="173"/>
        <v>816</v>
      </c>
      <c r="AW62">
        <f t="shared" si="173"/>
        <v>816</v>
      </c>
    </row>
    <row r="63" spans="2:49" x14ac:dyDescent="0.2">
      <c r="B63">
        <v>59</v>
      </c>
      <c r="C63" t="str">
        <f>INDEX(数据整理1!$C$30:$C$54,MATCH(B63,数据整理1!$D$30:$D$54))</f>
        <v>10阶</v>
      </c>
      <c r="D63">
        <f t="shared" ref="D63:Q63" si="174">D266+D612</f>
        <v>11451</v>
      </c>
      <c r="E63">
        <f t="shared" si="174"/>
        <v>3535</v>
      </c>
      <c r="F63">
        <f t="shared" si="174"/>
        <v>1227</v>
      </c>
      <c r="G63">
        <f t="shared" si="174"/>
        <v>939</v>
      </c>
      <c r="H63">
        <f t="shared" si="174"/>
        <v>69</v>
      </c>
      <c r="I63">
        <f t="shared" si="174"/>
        <v>61</v>
      </c>
      <c r="J63">
        <f t="shared" si="174"/>
        <v>65</v>
      </c>
      <c r="K63">
        <f t="shared" si="174"/>
        <v>65</v>
      </c>
      <c r="L63">
        <f t="shared" si="174"/>
        <v>69</v>
      </c>
      <c r="M63">
        <f t="shared" si="174"/>
        <v>65</v>
      </c>
      <c r="N63">
        <f t="shared" si="174"/>
        <v>150</v>
      </c>
      <c r="O63">
        <f t="shared" si="174"/>
        <v>60</v>
      </c>
      <c r="P63">
        <f t="shared" si="174"/>
        <v>1264</v>
      </c>
      <c r="Q63">
        <f t="shared" si="174"/>
        <v>1264</v>
      </c>
      <c r="T63">
        <f t="shared" ref="T63:AG63" si="175">T266+T612</f>
        <v>8370</v>
      </c>
      <c r="U63">
        <f t="shared" si="175"/>
        <v>2598</v>
      </c>
      <c r="V63">
        <f t="shared" si="175"/>
        <v>1200</v>
      </c>
      <c r="W63">
        <f t="shared" si="175"/>
        <v>588</v>
      </c>
      <c r="X63">
        <f t="shared" si="175"/>
        <v>69</v>
      </c>
      <c r="Y63">
        <f t="shared" si="175"/>
        <v>61</v>
      </c>
      <c r="Z63">
        <f t="shared" si="175"/>
        <v>65</v>
      </c>
      <c r="AA63">
        <f t="shared" si="175"/>
        <v>65</v>
      </c>
      <c r="AB63">
        <f t="shared" si="175"/>
        <v>69</v>
      </c>
      <c r="AC63">
        <f t="shared" si="175"/>
        <v>65</v>
      </c>
      <c r="AD63">
        <f t="shared" si="175"/>
        <v>100</v>
      </c>
      <c r="AE63">
        <f t="shared" si="175"/>
        <v>95</v>
      </c>
      <c r="AF63">
        <f t="shared" si="175"/>
        <v>816</v>
      </c>
      <c r="AG63">
        <f t="shared" si="175"/>
        <v>816</v>
      </c>
      <c r="AJ63">
        <f t="shared" ref="AJ63:AW63" si="176">AJ266+AJ612</f>
        <v>7533</v>
      </c>
      <c r="AK63">
        <f t="shared" si="176"/>
        <v>2856</v>
      </c>
      <c r="AL63">
        <f t="shared" si="176"/>
        <v>623</v>
      </c>
      <c r="AM63">
        <f t="shared" si="176"/>
        <v>1037</v>
      </c>
      <c r="AN63">
        <f t="shared" si="176"/>
        <v>69</v>
      </c>
      <c r="AO63">
        <f t="shared" si="176"/>
        <v>61</v>
      </c>
      <c r="AP63">
        <f t="shared" si="176"/>
        <v>65</v>
      </c>
      <c r="AQ63">
        <f t="shared" si="176"/>
        <v>61</v>
      </c>
      <c r="AR63">
        <f t="shared" si="176"/>
        <v>69</v>
      </c>
      <c r="AS63">
        <f t="shared" si="176"/>
        <v>65</v>
      </c>
      <c r="AT63">
        <f t="shared" si="176"/>
        <v>50</v>
      </c>
      <c r="AU63">
        <f t="shared" si="176"/>
        <v>120</v>
      </c>
      <c r="AV63">
        <f t="shared" si="176"/>
        <v>816</v>
      </c>
      <c r="AW63">
        <f t="shared" si="176"/>
        <v>816</v>
      </c>
    </row>
    <row r="64" spans="2:49" x14ac:dyDescent="0.2">
      <c r="B64">
        <v>60</v>
      </c>
      <c r="C64" t="str">
        <f>INDEX(数据整理1!$C$30:$C$54,MATCH(B64,数据整理1!$D$30:$D$54))</f>
        <v>10阶</v>
      </c>
      <c r="D64">
        <f t="shared" ref="D64:Q64" si="177">D267+D613</f>
        <v>11451</v>
      </c>
      <c r="E64">
        <f t="shared" si="177"/>
        <v>3535</v>
      </c>
      <c r="F64">
        <f t="shared" si="177"/>
        <v>1227</v>
      </c>
      <c r="G64">
        <f t="shared" si="177"/>
        <v>939</v>
      </c>
      <c r="H64">
        <f t="shared" si="177"/>
        <v>69</v>
      </c>
      <c r="I64">
        <f t="shared" si="177"/>
        <v>61</v>
      </c>
      <c r="J64">
        <f t="shared" si="177"/>
        <v>65</v>
      </c>
      <c r="K64">
        <f t="shared" si="177"/>
        <v>65</v>
      </c>
      <c r="L64">
        <f t="shared" si="177"/>
        <v>69</v>
      </c>
      <c r="M64">
        <f t="shared" si="177"/>
        <v>65</v>
      </c>
      <c r="N64">
        <f t="shared" si="177"/>
        <v>150</v>
      </c>
      <c r="O64">
        <f t="shared" si="177"/>
        <v>60</v>
      </c>
      <c r="P64">
        <f t="shared" si="177"/>
        <v>1264</v>
      </c>
      <c r="Q64">
        <f t="shared" si="177"/>
        <v>1264</v>
      </c>
      <c r="T64">
        <f t="shared" ref="T64:AG64" si="178">T267+T613</f>
        <v>8370</v>
      </c>
      <c r="U64">
        <f t="shared" si="178"/>
        <v>2598</v>
      </c>
      <c r="V64">
        <f t="shared" si="178"/>
        <v>1200</v>
      </c>
      <c r="W64">
        <f t="shared" si="178"/>
        <v>588</v>
      </c>
      <c r="X64">
        <f t="shared" si="178"/>
        <v>69</v>
      </c>
      <c r="Y64">
        <f t="shared" si="178"/>
        <v>61</v>
      </c>
      <c r="Z64">
        <f t="shared" si="178"/>
        <v>65</v>
      </c>
      <c r="AA64">
        <f t="shared" si="178"/>
        <v>65</v>
      </c>
      <c r="AB64">
        <f t="shared" si="178"/>
        <v>69</v>
      </c>
      <c r="AC64">
        <f t="shared" si="178"/>
        <v>65</v>
      </c>
      <c r="AD64">
        <f t="shared" si="178"/>
        <v>100</v>
      </c>
      <c r="AE64">
        <f t="shared" si="178"/>
        <v>95</v>
      </c>
      <c r="AF64">
        <f t="shared" si="178"/>
        <v>816</v>
      </c>
      <c r="AG64">
        <f t="shared" si="178"/>
        <v>816</v>
      </c>
      <c r="AJ64">
        <f t="shared" ref="AJ64:AW64" si="179">AJ267+AJ613</f>
        <v>7533</v>
      </c>
      <c r="AK64">
        <f t="shared" si="179"/>
        <v>2856</v>
      </c>
      <c r="AL64">
        <f t="shared" si="179"/>
        <v>623</v>
      </c>
      <c r="AM64">
        <f t="shared" si="179"/>
        <v>1037</v>
      </c>
      <c r="AN64">
        <f t="shared" si="179"/>
        <v>69</v>
      </c>
      <c r="AO64">
        <f t="shared" si="179"/>
        <v>61</v>
      </c>
      <c r="AP64">
        <f t="shared" si="179"/>
        <v>65</v>
      </c>
      <c r="AQ64">
        <f t="shared" si="179"/>
        <v>61</v>
      </c>
      <c r="AR64">
        <f t="shared" si="179"/>
        <v>69</v>
      </c>
      <c r="AS64">
        <f t="shared" si="179"/>
        <v>65</v>
      </c>
      <c r="AT64">
        <f t="shared" si="179"/>
        <v>50</v>
      </c>
      <c r="AU64">
        <f t="shared" si="179"/>
        <v>120</v>
      </c>
      <c r="AV64">
        <f t="shared" si="179"/>
        <v>816</v>
      </c>
      <c r="AW64">
        <f t="shared" si="179"/>
        <v>816</v>
      </c>
    </row>
    <row r="65" spans="2:49" x14ac:dyDescent="0.2">
      <c r="B65">
        <v>61</v>
      </c>
      <c r="C65" t="str">
        <f>INDEX(数据整理1!$C$30:$C$54,MATCH(B65,数据整理1!$D$30:$D$54))</f>
        <v>10阶</v>
      </c>
      <c r="D65">
        <f t="shared" ref="D65:Q65" si="180">D268+D614</f>
        <v>11451</v>
      </c>
      <c r="E65">
        <f t="shared" si="180"/>
        <v>3535</v>
      </c>
      <c r="F65">
        <f t="shared" si="180"/>
        <v>1227</v>
      </c>
      <c r="G65">
        <f t="shared" si="180"/>
        <v>939</v>
      </c>
      <c r="H65">
        <f t="shared" si="180"/>
        <v>69</v>
      </c>
      <c r="I65">
        <f t="shared" si="180"/>
        <v>61</v>
      </c>
      <c r="J65">
        <f t="shared" si="180"/>
        <v>65</v>
      </c>
      <c r="K65">
        <f t="shared" si="180"/>
        <v>65</v>
      </c>
      <c r="L65">
        <f t="shared" si="180"/>
        <v>69</v>
      </c>
      <c r="M65">
        <f t="shared" si="180"/>
        <v>65</v>
      </c>
      <c r="N65">
        <f t="shared" si="180"/>
        <v>150</v>
      </c>
      <c r="O65">
        <f t="shared" si="180"/>
        <v>60</v>
      </c>
      <c r="P65">
        <f t="shared" si="180"/>
        <v>1264</v>
      </c>
      <c r="Q65">
        <f t="shared" si="180"/>
        <v>1264</v>
      </c>
      <c r="T65">
        <f t="shared" ref="T65:AG65" si="181">T268+T614</f>
        <v>8370</v>
      </c>
      <c r="U65">
        <f t="shared" si="181"/>
        <v>2598</v>
      </c>
      <c r="V65">
        <f t="shared" si="181"/>
        <v>1200</v>
      </c>
      <c r="W65">
        <f t="shared" si="181"/>
        <v>588</v>
      </c>
      <c r="X65">
        <f t="shared" si="181"/>
        <v>69</v>
      </c>
      <c r="Y65">
        <f t="shared" si="181"/>
        <v>61</v>
      </c>
      <c r="Z65">
        <f t="shared" si="181"/>
        <v>65</v>
      </c>
      <c r="AA65">
        <f t="shared" si="181"/>
        <v>65</v>
      </c>
      <c r="AB65">
        <f t="shared" si="181"/>
        <v>69</v>
      </c>
      <c r="AC65">
        <f t="shared" si="181"/>
        <v>65</v>
      </c>
      <c r="AD65">
        <f t="shared" si="181"/>
        <v>100</v>
      </c>
      <c r="AE65">
        <f t="shared" si="181"/>
        <v>95</v>
      </c>
      <c r="AF65">
        <f t="shared" si="181"/>
        <v>816</v>
      </c>
      <c r="AG65">
        <f t="shared" si="181"/>
        <v>816</v>
      </c>
      <c r="AJ65">
        <f t="shared" ref="AJ65:AW65" si="182">AJ268+AJ614</f>
        <v>7533</v>
      </c>
      <c r="AK65">
        <f t="shared" si="182"/>
        <v>2856</v>
      </c>
      <c r="AL65">
        <f t="shared" si="182"/>
        <v>623</v>
      </c>
      <c r="AM65">
        <f t="shared" si="182"/>
        <v>1037</v>
      </c>
      <c r="AN65">
        <f t="shared" si="182"/>
        <v>69</v>
      </c>
      <c r="AO65">
        <f t="shared" si="182"/>
        <v>61</v>
      </c>
      <c r="AP65">
        <f t="shared" si="182"/>
        <v>65</v>
      </c>
      <c r="AQ65">
        <f t="shared" si="182"/>
        <v>61</v>
      </c>
      <c r="AR65">
        <f t="shared" si="182"/>
        <v>69</v>
      </c>
      <c r="AS65">
        <f t="shared" si="182"/>
        <v>65</v>
      </c>
      <c r="AT65">
        <f t="shared" si="182"/>
        <v>50</v>
      </c>
      <c r="AU65">
        <f t="shared" si="182"/>
        <v>120</v>
      </c>
      <c r="AV65">
        <f t="shared" si="182"/>
        <v>816</v>
      </c>
      <c r="AW65">
        <f t="shared" si="182"/>
        <v>816</v>
      </c>
    </row>
    <row r="66" spans="2:49" x14ac:dyDescent="0.2">
      <c r="B66">
        <v>62</v>
      </c>
      <c r="C66" t="str">
        <f>INDEX(数据整理1!$C$30:$C$54,MATCH(B66,数据整理1!$D$30:$D$54))</f>
        <v>10阶</v>
      </c>
      <c r="D66">
        <f t="shared" ref="D66:Q66" si="183">D269+D615</f>
        <v>11451</v>
      </c>
      <c r="E66">
        <f t="shared" si="183"/>
        <v>3535</v>
      </c>
      <c r="F66">
        <f t="shared" si="183"/>
        <v>1227</v>
      </c>
      <c r="G66">
        <f t="shared" si="183"/>
        <v>939</v>
      </c>
      <c r="H66">
        <f t="shared" si="183"/>
        <v>69</v>
      </c>
      <c r="I66">
        <f t="shared" si="183"/>
        <v>61</v>
      </c>
      <c r="J66">
        <f t="shared" si="183"/>
        <v>65</v>
      </c>
      <c r="K66">
        <f t="shared" si="183"/>
        <v>65</v>
      </c>
      <c r="L66">
        <f t="shared" si="183"/>
        <v>69</v>
      </c>
      <c r="M66">
        <f t="shared" si="183"/>
        <v>65</v>
      </c>
      <c r="N66">
        <f t="shared" si="183"/>
        <v>150</v>
      </c>
      <c r="O66">
        <f t="shared" si="183"/>
        <v>60</v>
      </c>
      <c r="P66">
        <f t="shared" si="183"/>
        <v>1264</v>
      </c>
      <c r="Q66">
        <f t="shared" si="183"/>
        <v>1264</v>
      </c>
      <c r="T66">
        <f t="shared" ref="T66:AG66" si="184">T269+T615</f>
        <v>8370</v>
      </c>
      <c r="U66">
        <f t="shared" si="184"/>
        <v>2598</v>
      </c>
      <c r="V66">
        <f t="shared" si="184"/>
        <v>1200</v>
      </c>
      <c r="W66">
        <f t="shared" si="184"/>
        <v>588</v>
      </c>
      <c r="X66">
        <f t="shared" si="184"/>
        <v>69</v>
      </c>
      <c r="Y66">
        <f t="shared" si="184"/>
        <v>61</v>
      </c>
      <c r="Z66">
        <f t="shared" si="184"/>
        <v>65</v>
      </c>
      <c r="AA66">
        <f t="shared" si="184"/>
        <v>65</v>
      </c>
      <c r="AB66">
        <f t="shared" si="184"/>
        <v>69</v>
      </c>
      <c r="AC66">
        <f t="shared" si="184"/>
        <v>65</v>
      </c>
      <c r="AD66">
        <f t="shared" si="184"/>
        <v>100</v>
      </c>
      <c r="AE66">
        <f t="shared" si="184"/>
        <v>95</v>
      </c>
      <c r="AF66">
        <f t="shared" si="184"/>
        <v>816</v>
      </c>
      <c r="AG66">
        <f t="shared" si="184"/>
        <v>816</v>
      </c>
      <c r="AJ66">
        <f t="shared" ref="AJ66:AW66" si="185">AJ269+AJ615</f>
        <v>7533</v>
      </c>
      <c r="AK66">
        <f t="shared" si="185"/>
        <v>2856</v>
      </c>
      <c r="AL66">
        <f t="shared" si="185"/>
        <v>623</v>
      </c>
      <c r="AM66">
        <f t="shared" si="185"/>
        <v>1037</v>
      </c>
      <c r="AN66">
        <f t="shared" si="185"/>
        <v>69</v>
      </c>
      <c r="AO66">
        <f t="shared" si="185"/>
        <v>61</v>
      </c>
      <c r="AP66">
        <f t="shared" si="185"/>
        <v>65</v>
      </c>
      <c r="AQ66">
        <f t="shared" si="185"/>
        <v>61</v>
      </c>
      <c r="AR66">
        <f t="shared" si="185"/>
        <v>69</v>
      </c>
      <c r="AS66">
        <f t="shared" si="185"/>
        <v>65</v>
      </c>
      <c r="AT66">
        <f t="shared" si="185"/>
        <v>50</v>
      </c>
      <c r="AU66">
        <f t="shared" si="185"/>
        <v>120</v>
      </c>
      <c r="AV66">
        <f t="shared" si="185"/>
        <v>816</v>
      </c>
      <c r="AW66">
        <f t="shared" si="185"/>
        <v>816</v>
      </c>
    </row>
    <row r="67" spans="2:49" x14ac:dyDescent="0.2">
      <c r="B67">
        <v>63</v>
      </c>
      <c r="C67" t="str">
        <f>INDEX(数据整理1!$C$30:$C$54,MATCH(B67,数据整理1!$D$30:$D$54))</f>
        <v>10阶</v>
      </c>
      <c r="D67">
        <f t="shared" ref="D67:Q67" si="186">D270+D616</f>
        <v>11451</v>
      </c>
      <c r="E67">
        <f t="shared" si="186"/>
        <v>3535</v>
      </c>
      <c r="F67">
        <f t="shared" si="186"/>
        <v>1227</v>
      </c>
      <c r="G67">
        <f t="shared" si="186"/>
        <v>939</v>
      </c>
      <c r="H67">
        <f t="shared" si="186"/>
        <v>69</v>
      </c>
      <c r="I67">
        <f t="shared" si="186"/>
        <v>61</v>
      </c>
      <c r="J67">
        <f t="shared" si="186"/>
        <v>65</v>
      </c>
      <c r="K67">
        <f t="shared" si="186"/>
        <v>65</v>
      </c>
      <c r="L67">
        <f t="shared" si="186"/>
        <v>69</v>
      </c>
      <c r="M67">
        <f t="shared" si="186"/>
        <v>65</v>
      </c>
      <c r="N67">
        <f t="shared" si="186"/>
        <v>150</v>
      </c>
      <c r="O67">
        <f t="shared" si="186"/>
        <v>60</v>
      </c>
      <c r="P67">
        <f t="shared" si="186"/>
        <v>1264</v>
      </c>
      <c r="Q67">
        <f t="shared" si="186"/>
        <v>1264</v>
      </c>
      <c r="T67">
        <f t="shared" ref="T67:AG67" si="187">T270+T616</f>
        <v>11499</v>
      </c>
      <c r="U67">
        <f t="shared" si="187"/>
        <v>3729</v>
      </c>
      <c r="V67">
        <f t="shared" si="187"/>
        <v>1614</v>
      </c>
      <c r="W67">
        <f t="shared" si="187"/>
        <v>1002</v>
      </c>
      <c r="X67">
        <f t="shared" si="187"/>
        <v>74</v>
      </c>
      <c r="Y67">
        <f t="shared" si="187"/>
        <v>66</v>
      </c>
      <c r="Z67">
        <f t="shared" si="187"/>
        <v>70</v>
      </c>
      <c r="AA67">
        <f t="shared" si="187"/>
        <v>70</v>
      </c>
      <c r="AB67">
        <f t="shared" si="187"/>
        <v>74</v>
      </c>
      <c r="AC67">
        <f t="shared" si="187"/>
        <v>70</v>
      </c>
      <c r="AD67">
        <f t="shared" si="187"/>
        <v>100</v>
      </c>
      <c r="AE67">
        <f t="shared" si="187"/>
        <v>95</v>
      </c>
      <c r="AF67">
        <f t="shared" si="187"/>
        <v>1174</v>
      </c>
      <c r="AG67">
        <f t="shared" si="187"/>
        <v>1174</v>
      </c>
      <c r="AJ67">
        <f t="shared" ref="AJ67:AW67" si="188">AJ270+AJ616</f>
        <v>7533</v>
      </c>
      <c r="AK67">
        <f t="shared" si="188"/>
        <v>2856</v>
      </c>
      <c r="AL67">
        <f t="shared" si="188"/>
        <v>623</v>
      </c>
      <c r="AM67">
        <f t="shared" si="188"/>
        <v>1037</v>
      </c>
      <c r="AN67">
        <f t="shared" si="188"/>
        <v>69</v>
      </c>
      <c r="AO67">
        <f t="shared" si="188"/>
        <v>61</v>
      </c>
      <c r="AP67">
        <f t="shared" si="188"/>
        <v>65</v>
      </c>
      <c r="AQ67">
        <f t="shared" si="188"/>
        <v>61</v>
      </c>
      <c r="AR67">
        <f t="shared" si="188"/>
        <v>69</v>
      </c>
      <c r="AS67">
        <f t="shared" si="188"/>
        <v>65</v>
      </c>
      <c r="AT67">
        <f t="shared" si="188"/>
        <v>50</v>
      </c>
      <c r="AU67">
        <f t="shared" si="188"/>
        <v>120</v>
      </c>
      <c r="AV67">
        <f t="shared" si="188"/>
        <v>816</v>
      </c>
      <c r="AW67">
        <f t="shared" si="188"/>
        <v>816</v>
      </c>
    </row>
    <row r="68" spans="2:49" x14ac:dyDescent="0.2">
      <c r="B68">
        <v>64</v>
      </c>
      <c r="C68" t="str">
        <f>INDEX(数据整理1!$C$30:$C$54,MATCH(B68,数据整理1!$D$30:$D$54))</f>
        <v>11阶</v>
      </c>
      <c r="D68">
        <f t="shared" ref="D68:Q68" si="189">D271+D617</f>
        <v>14893</v>
      </c>
      <c r="E68">
        <f t="shared" si="189"/>
        <v>4618</v>
      </c>
      <c r="F68">
        <f t="shared" si="189"/>
        <v>1914</v>
      </c>
      <c r="G68">
        <f t="shared" si="189"/>
        <v>888</v>
      </c>
      <c r="H68">
        <f t="shared" si="189"/>
        <v>74</v>
      </c>
      <c r="I68">
        <f t="shared" si="189"/>
        <v>66</v>
      </c>
      <c r="J68">
        <f t="shared" si="189"/>
        <v>70</v>
      </c>
      <c r="K68">
        <f t="shared" si="189"/>
        <v>70</v>
      </c>
      <c r="L68">
        <f t="shared" si="189"/>
        <v>74</v>
      </c>
      <c r="M68">
        <f t="shared" si="189"/>
        <v>70</v>
      </c>
      <c r="N68">
        <f t="shared" si="189"/>
        <v>150</v>
      </c>
      <c r="O68">
        <f t="shared" si="189"/>
        <v>60</v>
      </c>
      <c r="P68">
        <f t="shared" si="189"/>
        <v>1606</v>
      </c>
      <c r="Q68">
        <f t="shared" si="189"/>
        <v>1606</v>
      </c>
      <c r="T68">
        <f t="shared" ref="T68:AG68" si="190">T271+T617</f>
        <v>11499</v>
      </c>
      <c r="U68">
        <f t="shared" si="190"/>
        <v>3729</v>
      </c>
      <c r="V68">
        <f t="shared" si="190"/>
        <v>1614</v>
      </c>
      <c r="W68">
        <f t="shared" si="190"/>
        <v>1002</v>
      </c>
      <c r="X68">
        <f t="shared" si="190"/>
        <v>74</v>
      </c>
      <c r="Y68">
        <f t="shared" si="190"/>
        <v>66</v>
      </c>
      <c r="Z68">
        <f t="shared" si="190"/>
        <v>70</v>
      </c>
      <c r="AA68">
        <f t="shared" si="190"/>
        <v>70</v>
      </c>
      <c r="AB68">
        <f t="shared" si="190"/>
        <v>74</v>
      </c>
      <c r="AC68">
        <f t="shared" si="190"/>
        <v>70</v>
      </c>
      <c r="AD68">
        <f t="shared" si="190"/>
        <v>100</v>
      </c>
      <c r="AE68">
        <f t="shared" si="190"/>
        <v>95</v>
      </c>
      <c r="AF68">
        <f t="shared" si="190"/>
        <v>1174</v>
      </c>
      <c r="AG68">
        <f t="shared" si="190"/>
        <v>1174</v>
      </c>
      <c r="AJ68">
        <f t="shared" ref="AJ68:AW68" si="191">AJ271+AJ617</f>
        <v>11364</v>
      </c>
      <c r="AK68">
        <f t="shared" si="191"/>
        <v>3978</v>
      </c>
      <c r="AL68">
        <f t="shared" si="191"/>
        <v>623</v>
      </c>
      <c r="AM68">
        <f t="shared" si="191"/>
        <v>1535</v>
      </c>
      <c r="AN68">
        <f t="shared" si="191"/>
        <v>74</v>
      </c>
      <c r="AO68">
        <f t="shared" si="191"/>
        <v>66</v>
      </c>
      <c r="AP68">
        <f t="shared" si="191"/>
        <v>70</v>
      </c>
      <c r="AQ68">
        <f t="shared" si="191"/>
        <v>66</v>
      </c>
      <c r="AR68">
        <f t="shared" si="191"/>
        <v>74</v>
      </c>
      <c r="AS68">
        <f t="shared" si="191"/>
        <v>70</v>
      </c>
      <c r="AT68">
        <f t="shared" si="191"/>
        <v>50</v>
      </c>
      <c r="AU68">
        <f t="shared" si="191"/>
        <v>120</v>
      </c>
      <c r="AV68">
        <f t="shared" si="191"/>
        <v>1174</v>
      </c>
      <c r="AW68">
        <f t="shared" si="191"/>
        <v>1174</v>
      </c>
    </row>
    <row r="69" spans="2:49" x14ac:dyDescent="0.2">
      <c r="B69">
        <v>65</v>
      </c>
      <c r="C69" t="str">
        <f>INDEX(数据整理1!$C$30:$C$54,MATCH(B69,数据整理1!$D$30:$D$54))</f>
        <v>11阶</v>
      </c>
      <c r="D69">
        <f t="shared" ref="D69:Q69" si="192">D272+D618</f>
        <v>14893</v>
      </c>
      <c r="E69">
        <f t="shared" si="192"/>
        <v>4944</v>
      </c>
      <c r="F69">
        <f t="shared" si="192"/>
        <v>1914</v>
      </c>
      <c r="G69">
        <f t="shared" si="192"/>
        <v>888</v>
      </c>
      <c r="H69">
        <f t="shared" si="192"/>
        <v>74</v>
      </c>
      <c r="I69">
        <f t="shared" si="192"/>
        <v>66</v>
      </c>
      <c r="J69">
        <f t="shared" si="192"/>
        <v>70</v>
      </c>
      <c r="K69">
        <f t="shared" si="192"/>
        <v>70</v>
      </c>
      <c r="L69">
        <f t="shared" si="192"/>
        <v>74</v>
      </c>
      <c r="M69">
        <f t="shared" si="192"/>
        <v>70</v>
      </c>
      <c r="N69">
        <f t="shared" si="192"/>
        <v>150</v>
      </c>
      <c r="O69">
        <f t="shared" si="192"/>
        <v>60</v>
      </c>
      <c r="P69">
        <f t="shared" si="192"/>
        <v>1684</v>
      </c>
      <c r="Q69">
        <f t="shared" si="192"/>
        <v>1684</v>
      </c>
      <c r="T69">
        <f t="shared" ref="T69:AG69" si="193">T272+T618</f>
        <v>11499</v>
      </c>
      <c r="U69">
        <f t="shared" si="193"/>
        <v>3729</v>
      </c>
      <c r="V69">
        <f t="shared" si="193"/>
        <v>1614</v>
      </c>
      <c r="W69">
        <f t="shared" si="193"/>
        <v>1002</v>
      </c>
      <c r="X69">
        <f t="shared" si="193"/>
        <v>74</v>
      </c>
      <c r="Y69">
        <f t="shared" si="193"/>
        <v>66</v>
      </c>
      <c r="Z69">
        <f t="shared" si="193"/>
        <v>70</v>
      </c>
      <c r="AA69">
        <f t="shared" si="193"/>
        <v>70</v>
      </c>
      <c r="AB69">
        <f t="shared" si="193"/>
        <v>74</v>
      </c>
      <c r="AC69">
        <f t="shared" si="193"/>
        <v>70</v>
      </c>
      <c r="AD69">
        <f t="shared" si="193"/>
        <v>100</v>
      </c>
      <c r="AE69">
        <f t="shared" si="193"/>
        <v>95</v>
      </c>
      <c r="AF69">
        <f t="shared" si="193"/>
        <v>1174</v>
      </c>
      <c r="AG69">
        <f t="shared" si="193"/>
        <v>1174</v>
      </c>
      <c r="AJ69">
        <f t="shared" ref="AJ69:AW69" si="194">AJ272+AJ618</f>
        <v>11364</v>
      </c>
      <c r="AK69">
        <f t="shared" si="194"/>
        <v>3978</v>
      </c>
      <c r="AL69">
        <f t="shared" si="194"/>
        <v>623</v>
      </c>
      <c r="AM69">
        <f t="shared" si="194"/>
        <v>1535</v>
      </c>
      <c r="AN69">
        <f t="shared" si="194"/>
        <v>74</v>
      </c>
      <c r="AO69">
        <f t="shared" si="194"/>
        <v>66</v>
      </c>
      <c r="AP69">
        <f t="shared" si="194"/>
        <v>70</v>
      </c>
      <c r="AQ69">
        <f t="shared" si="194"/>
        <v>66</v>
      </c>
      <c r="AR69">
        <f t="shared" si="194"/>
        <v>74</v>
      </c>
      <c r="AS69">
        <f t="shared" si="194"/>
        <v>70</v>
      </c>
      <c r="AT69">
        <f t="shared" si="194"/>
        <v>50</v>
      </c>
      <c r="AU69">
        <f t="shared" si="194"/>
        <v>120</v>
      </c>
      <c r="AV69">
        <f t="shared" si="194"/>
        <v>1174</v>
      </c>
      <c r="AW69">
        <f t="shared" si="194"/>
        <v>1174</v>
      </c>
    </row>
    <row r="70" spans="2:49" x14ac:dyDescent="0.2">
      <c r="B70">
        <v>66</v>
      </c>
      <c r="C70" t="str">
        <f>INDEX(数据整理1!$C$30:$C$54,MATCH(B70,数据整理1!$D$30:$D$54))</f>
        <v>11阶</v>
      </c>
      <c r="D70">
        <f t="shared" ref="D70:Q70" si="195">D273+D619</f>
        <v>14893</v>
      </c>
      <c r="E70">
        <f t="shared" si="195"/>
        <v>4944</v>
      </c>
      <c r="F70">
        <f t="shared" si="195"/>
        <v>1914</v>
      </c>
      <c r="G70">
        <f t="shared" si="195"/>
        <v>888</v>
      </c>
      <c r="H70">
        <f t="shared" si="195"/>
        <v>74</v>
      </c>
      <c r="I70">
        <f t="shared" si="195"/>
        <v>66</v>
      </c>
      <c r="J70">
        <f t="shared" si="195"/>
        <v>70</v>
      </c>
      <c r="K70">
        <f t="shared" si="195"/>
        <v>70</v>
      </c>
      <c r="L70">
        <f t="shared" si="195"/>
        <v>74</v>
      </c>
      <c r="M70">
        <f t="shared" si="195"/>
        <v>70</v>
      </c>
      <c r="N70">
        <f t="shared" si="195"/>
        <v>150</v>
      </c>
      <c r="O70">
        <f t="shared" si="195"/>
        <v>60</v>
      </c>
      <c r="P70">
        <f t="shared" si="195"/>
        <v>1684</v>
      </c>
      <c r="Q70">
        <f t="shared" si="195"/>
        <v>1684</v>
      </c>
      <c r="T70">
        <f t="shared" ref="T70:AG70" si="196">T273+T619</f>
        <v>11499</v>
      </c>
      <c r="U70">
        <f t="shared" si="196"/>
        <v>3729</v>
      </c>
      <c r="V70">
        <f t="shared" si="196"/>
        <v>1614</v>
      </c>
      <c r="W70">
        <f t="shared" si="196"/>
        <v>1002</v>
      </c>
      <c r="X70">
        <f t="shared" si="196"/>
        <v>74</v>
      </c>
      <c r="Y70">
        <f t="shared" si="196"/>
        <v>66</v>
      </c>
      <c r="Z70">
        <f t="shared" si="196"/>
        <v>70</v>
      </c>
      <c r="AA70">
        <f t="shared" si="196"/>
        <v>70</v>
      </c>
      <c r="AB70">
        <f t="shared" si="196"/>
        <v>74</v>
      </c>
      <c r="AC70">
        <f t="shared" si="196"/>
        <v>70</v>
      </c>
      <c r="AD70">
        <f t="shared" si="196"/>
        <v>100</v>
      </c>
      <c r="AE70">
        <f t="shared" si="196"/>
        <v>95</v>
      </c>
      <c r="AF70">
        <f t="shared" si="196"/>
        <v>1174</v>
      </c>
      <c r="AG70">
        <f t="shared" si="196"/>
        <v>1174</v>
      </c>
      <c r="AJ70">
        <f t="shared" ref="AJ70:AW70" si="197">AJ273+AJ619</f>
        <v>11364</v>
      </c>
      <c r="AK70">
        <f t="shared" si="197"/>
        <v>3978</v>
      </c>
      <c r="AL70">
        <f t="shared" si="197"/>
        <v>623</v>
      </c>
      <c r="AM70">
        <f t="shared" si="197"/>
        <v>1535</v>
      </c>
      <c r="AN70">
        <f t="shared" si="197"/>
        <v>74</v>
      </c>
      <c r="AO70">
        <f t="shared" si="197"/>
        <v>66</v>
      </c>
      <c r="AP70">
        <f t="shared" si="197"/>
        <v>70</v>
      </c>
      <c r="AQ70">
        <f t="shared" si="197"/>
        <v>66</v>
      </c>
      <c r="AR70">
        <f t="shared" si="197"/>
        <v>74</v>
      </c>
      <c r="AS70">
        <f t="shared" si="197"/>
        <v>70</v>
      </c>
      <c r="AT70">
        <f t="shared" si="197"/>
        <v>50</v>
      </c>
      <c r="AU70">
        <f t="shared" si="197"/>
        <v>120</v>
      </c>
      <c r="AV70">
        <f t="shared" si="197"/>
        <v>1174</v>
      </c>
      <c r="AW70">
        <f t="shared" si="197"/>
        <v>1174</v>
      </c>
    </row>
    <row r="71" spans="2:49" x14ac:dyDescent="0.2">
      <c r="B71">
        <v>67</v>
      </c>
      <c r="C71" t="str">
        <f>INDEX(数据整理1!$C$30:$C$54,MATCH(B71,数据整理1!$D$30:$D$54))</f>
        <v>11阶</v>
      </c>
      <c r="D71">
        <f t="shared" ref="D71:Q71" si="198">D274+D620</f>
        <v>14893</v>
      </c>
      <c r="E71">
        <f t="shared" si="198"/>
        <v>4944</v>
      </c>
      <c r="F71">
        <f t="shared" si="198"/>
        <v>1914</v>
      </c>
      <c r="G71">
        <f t="shared" si="198"/>
        <v>888</v>
      </c>
      <c r="H71">
        <f t="shared" si="198"/>
        <v>74</v>
      </c>
      <c r="I71">
        <f t="shared" si="198"/>
        <v>66</v>
      </c>
      <c r="J71">
        <f t="shared" si="198"/>
        <v>70</v>
      </c>
      <c r="K71">
        <f t="shared" si="198"/>
        <v>70</v>
      </c>
      <c r="L71">
        <f t="shared" si="198"/>
        <v>74</v>
      </c>
      <c r="M71">
        <f t="shared" si="198"/>
        <v>70</v>
      </c>
      <c r="N71">
        <f t="shared" si="198"/>
        <v>150</v>
      </c>
      <c r="O71">
        <f t="shared" si="198"/>
        <v>60</v>
      </c>
      <c r="P71">
        <f t="shared" si="198"/>
        <v>1684</v>
      </c>
      <c r="Q71">
        <f t="shared" si="198"/>
        <v>1684</v>
      </c>
      <c r="T71">
        <f t="shared" ref="T71:AG71" si="199">T274+T620</f>
        <v>11499</v>
      </c>
      <c r="U71">
        <f t="shared" si="199"/>
        <v>3729</v>
      </c>
      <c r="V71">
        <f t="shared" si="199"/>
        <v>1614</v>
      </c>
      <c r="W71">
        <f t="shared" si="199"/>
        <v>1002</v>
      </c>
      <c r="X71">
        <f t="shared" si="199"/>
        <v>74</v>
      </c>
      <c r="Y71">
        <f t="shared" si="199"/>
        <v>66</v>
      </c>
      <c r="Z71">
        <f t="shared" si="199"/>
        <v>70</v>
      </c>
      <c r="AA71">
        <f t="shared" si="199"/>
        <v>70</v>
      </c>
      <c r="AB71">
        <f t="shared" si="199"/>
        <v>74</v>
      </c>
      <c r="AC71">
        <f t="shared" si="199"/>
        <v>70</v>
      </c>
      <c r="AD71">
        <f t="shared" si="199"/>
        <v>100</v>
      </c>
      <c r="AE71">
        <f t="shared" si="199"/>
        <v>95</v>
      </c>
      <c r="AF71">
        <f t="shared" si="199"/>
        <v>1174</v>
      </c>
      <c r="AG71">
        <f t="shared" si="199"/>
        <v>1174</v>
      </c>
      <c r="AJ71">
        <f t="shared" ref="AJ71:AW71" si="200">AJ274+AJ620</f>
        <v>11364</v>
      </c>
      <c r="AK71">
        <f t="shared" si="200"/>
        <v>3978</v>
      </c>
      <c r="AL71">
        <f t="shared" si="200"/>
        <v>623</v>
      </c>
      <c r="AM71">
        <f t="shared" si="200"/>
        <v>1535</v>
      </c>
      <c r="AN71">
        <f t="shared" si="200"/>
        <v>74</v>
      </c>
      <c r="AO71">
        <f t="shared" si="200"/>
        <v>66</v>
      </c>
      <c r="AP71">
        <f t="shared" si="200"/>
        <v>70</v>
      </c>
      <c r="AQ71">
        <f t="shared" si="200"/>
        <v>66</v>
      </c>
      <c r="AR71">
        <f t="shared" si="200"/>
        <v>74</v>
      </c>
      <c r="AS71">
        <f t="shared" si="200"/>
        <v>70</v>
      </c>
      <c r="AT71">
        <f t="shared" si="200"/>
        <v>50</v>
      </c>
      <c r="AU71">
        <f t="shared" si="200"/>
        <v>120</v>
      </c>
      <c r="AV71">
        <f t="shared" si="200"/>
        <v>1174</v>
      </c>
      <c r="AW71">
        <f t="shared" si="200"/>
        <v>1174</v>
      </c>
    </row>
    <row r="72" spans="2:49" x14ac:dyDescent="0.2">
      <c r="B72">
        <v>68</v>
      </c>
      <c r="C72" t="str">
        <f>INDEX(数据整理1!$C$30:$C$54,MATCH(B72,数据整理1!$D$30:$D$54))</f>
        <v>11阶</v>
      </c>
      <c r="D72">
        <f t="shared" ref="D72:Q72" si="201">D275+D621</f>
        <v>14893</v>
      </c>
      <c r="E72">
        <f t="shared" si="201"/>
        <v>4944</v>
      </c>
      <c r="F72">
        <f t="shared" si="201"/>
        <v>1914</v>
      </c>
      <c r="G72">
        <f t="shared" si="201"/>
        <v>888</v>
      </c>
      <c r="H72">
        <f t="shared" si="201"/>
        <v>74</v>
      </c>
      <c r="I72">
        <f t="shared" si="201"/>
        <v>66</v>
      </c>
      <c r="J72">
        <f t="shared" si="201"/>
        <v>70</v>
      </c>
      <c r="K72">
        <f t="shared" si="201"/>
        <v>70</v>
      </c>
      <c r="L72">
        <f t="shared" si="201"/>
        <v>74</v>
      </c>
      <c r="M72">
        <f t="shared" si="201"/>
        <v>70</v>
      </c>
      <c r="N72">
        <f t="shared" si="201"/>
        <v>150</v>
      </c>
      <c r="O72">
        <f t="shared" si="201"/>
        <v>60</v>
      </c>
      <c r="P72">
        <f t="shared" si="201"/>
        <v>1684</v>
      </c>
      <c r="Q72">
        <f t="shared" si="201"/>
        <v>1684</v>
      </c>
      <c r="T72">
        <f t="shared" ref="T72:AG72" si="202">T275+T621</f>
        <v>11499</v>
      </c>
      <c r="U72">
        <f t="shared" si="202"/>
        <v>3729</v>
      </c>
      <c r="V72">
        <f t="shared" si="202"/>
        <v>1614</v>
      </c>
      <c r="W72">
        <f t="shared" si="202"/>
        <v>1002</v>
      </c>
      <c r="X72">
        <f t="shared" si="202"/>
        <v>74</v>
      </c>
      <c r="Y72">
        <f t="shared" si="202"/>
        <v>66</v>
      </c>
      <c r="Z72">
        <f t="shared" si="202"/>
        <v>70</v>
      </c>
      <c r="AA72">
        <f t="shared" si="202"/>
        <v>70</v>
      </c>
      <c r="AB72">
        <f t="shared" si="202"/>
        <v>74</v>
      </c>
      <c r="AC72">
        <f t="shared" si="202"/>
        <v>70</v>
      </c>
      <c r="AD72">
        <f t="shared" si="202"/>
        <v>100</v>
      </c>
      <c r="AE72">
        <f t="shared" si="202"/>
        <v>95</v>
      </c>
      <c r="AF72">
        <f t="shared" si="202"/>
        <v>1174</v>
      </c>
      <c r="AG72">
        <f t="shared" si="202"/>
        <v>1174</v>
      </c>
      <c r="AJ72">
        <f t="shared" ref="AJ72:AW72" si="203">AJ275+AJ621</f>
        <v>11364</v>
      </c>
      <c r="AK72">
        <f t="shared" si="203"/>
        <v>3978</v>
      </c>
      <c r="AL72">
        <f t="shared" si="203"/>
        <v>623</v>
      </c>
      <c r="AM72">
        <f t="shared" si="203"/>
        <v>1535</v>
      </c>
      <c r="AN72">
        <f t="shared" si="203"/>
        <v>74</v>
      </c>
      <c r="AO72">
        <f t="shared" si="203"/>
        <v>66</v>
      </c>
      <c r="AP72">
        <f t="shared" si="203"/>
        <v>70</v>
      </c>
      <c r="AQ72">
        <f t="shared" si="203"/>
        <v>66</v>
      </c>
      <c r="AR72">
        <f t="shared" si="203"/>
        <v>74</v>
      </c>
      <c r="AS72">
        <f t="shared" si="203"/>
        <v>70</v>
      </c>
      <c r="AT72">
        <f t="shared" si="203"/>
        <v>50</v>
      </c>
      <c r="AU72">
        <f t="shared" si="203"/>
        <v>120</v>
      </c>
      <c r="AV72">
        <f t="shared" si="203"/>
        <v>1174</v>
      </c>
      <c r="AW72">
        <f t="shared" si="203"/>
        <v>1174</v>
      </c>
    </row>
    <row r="73" spans="2:49" x14ac:dyDescent="0.2">
      <c r="B73">
        <v>69</v>
      </c>
      <c r="C73" t="str">
        <f>INDEX(数据整理1!$C$30:$C$54,MATCH(B73,数据整理1!$D$30:$D$54))</f>
        <v>11阶</v>
      </c>
      <c r="D73">
        <f t="shared" ref="D73:Q73" si="204">D276+D622</f>
        <v>14893</v>
      </c>
      <c r="E73">
        <f t="shared" si="204"/>
        <v>4944</v>
      </c>
      <c r="F73">
        <f t="shared" si="204"/>
        <v>1914</v>
      </c>
      <c r="G73">
        <f t="shared" si="204"/>
        <v>888</v>
      </c>
      <c r="H73">
        <f t="shared" si="204"/>
        <v>74</v>
      </c>
      <c r="I73">
        <f t="shared" si="204"/>
        <v>66</v>
      </c>
      <c r="J73">
        <f t="shared" si="204"/>
        <v>70</v>
      </c>
      <c r="K73">
        <f t="shared" si="204"/>
        <v>70</v>
      </c>
      <c r="L73">
        <f t="shared" si="204"/>
        <v>74</v>
      </c>
      <c r="M73">
        <f t="shared" si="204"/>
        <v>70</v>
      </c>
      <c r="N73">
        <f t="shared" si="204"/>
        <v>150</v>
      </c>
      <c r="O73">
        <f t="shared" si="204"/>
        <v>60</v>
      </c>
      <c r="P73">
        <f t="shared" si="204"/>
        <v>1684</v>
      </c>
      <c r="Q73">
        <f t="shared" si="204"/>
        <v>1684</v>
      </c>
      <c r="T73">
        <f t="shared" ref="T73:AG73" si="205">T276+T622</f>
        <v>11499</v>
      </c>
      <c r="U73">
        <f t="shared" si="205"/>
        <v>3729</v>
      </c>
      <c r="V73">
        <f t="shared" si="205"/>
        <v>1614</v>
      </c>
      <c r="W73">
        <f t="shared" si="205"/>
        <v>1002</v>
      </c>
      <c r="X73">
        <f t="shared" si="205"/>
        <v>74</v>
      </c>
      <c r="Y73">
        <f t="shared" si="205"/>
        <v>66</v>
      </c>
      <c r="Z73">
        <f t="shared" si="205"/>
        <v>70</v>
      </c>
      <c r="AA73">
        <f t="shared" si="205"/>
        <v>70</v>
      </c>
      <c r="AB73">
        <f t="shared" si="205"/>
        <v>74</v>
      </c>
      <c r="AC73">
        <f t="shared" si="205"/>
        <v>70</v>
      </c>
      <c r="AD73">
        <f t="shared" si="205"/>
        <v>100</v>
      </c>
      <c r="AE73">
        <f t="shared" si="205"/>
        <v>95</v>
      </c>
      <c r="AF73">
        <f t="shared" si="205"/>
        <v>1174</v>
      </c>
      <c r="AG73">
        <f t="shared" si="205"/>
        <v>1174</v>
      </c>
      <c r="AJ73">
        <f t="shared" ref="AJ73:AW73" si="206">AJ276+AJ622</f>
        <v>11364</v>
      </c>
      <c r="AK73">
        <f t="shared" si="206"/>
        <v>3978</v>
      </c>
      <c r="AL73">
        <f t="shared" si="206"/>
        <v>623</v>
      </c>
      <c r="AM73">
        <f t="shared" si="206"/>
        <v>1535</v>
      </c>
      <c r="AN73">
        <f t="shared" si="206"/>
        <v>74</v>
      </c>
      <c r="AO73">
        <f t="shared" si="206"/>
        <v>66</v>
      </c>
      <c r="AP73">
        <f t="shared" si="206"/>
        <v>70</v>
      </c>
      <c r="AQ73">
        <f t="shared" si="206"/>
        <v>66</v>
      </c>
      <c r="AR73">
        <f t="shared" si="206"/>
        <v>74</v>
      </c>
      <c r="AS73">
        <f t="shared" si="206"/>
        <v>70</v>
      </c>
      <c r="AT73">
        <f t="shared" si="206"/>
        <v>50</v>
      </c>
      <c r="AU73">
        <f t="shared" si="206"/>
        <v>120</v>
      </c>
      <c r="AV73">
        <f t="shared" si="206"/>
        <v>1174</v>
      </c>
      <c r="AW73">
        <f t="shared" si="206"/>
        <v>1174</v>
      </c>
    </row>
    <row r="74" spans="2:49" x14ac:dyDescent="0.2">
      <c r="B74">
        <v>70</v>
      </c>
      <c r="C74" t="str">
        <f>INDEX(数据整理1!$C$30:$C$54,MATCH(B74,数据整理1!$D$30:$D$54))</f>
        <v>11阶</v>
      </c>
      <c r="D74">
        <f t="shared" ref="D74:Q74" si="207">D277+D623</f>
        <v>14893</v>
      </c>
      <c r="E74">
        <f t="shared" si="207"/>
        <v>4944</v>
      </c>
      <c r="F74">
        <f t="shared" si="207"/>
        <v>1914</v>
      </c>
      <c r="G74">
        <f t="shared" si="207"/>
        <v>888</v>
      </c>
      <c r="H74">
        <f t="shared" si="207"/>
        <v>74</v>
      </c>
      <c r="I74">
        <f t="shared" si="207"/>
        <v>66</v>
      </c>
      <c r="J74">
        <f t="shared" si="207"/>
        <v>70</v>
      </c>
      <c r="K74">
        <f t="shared" si="207"/>
        <v>70</v>
      </c>
      <c r="L74">
        <f t="shared" si="207"/>
        <v>74</v>
      </c>
      <c r="M74">
        <f t="shared" si="207"/>
        <v>70</v>
      </c>
      <c r="N74">
        <f t="shared" si="207"/>
        <v>150</v>
      </c>
      <c r="O74">
        <f t="shared" si="207"/>
        <v>60</v>
      </c>
      <c r="P74">
        <f t="shared" si="207"/>
        <v>1684</v>
      </c>
      <c r="Q74">
        <f t="shared" si="207"/>
        <v>1684</v>
      </c>
      <c r="T74">
        <f t="shared" ref="T74:AG74" si="208">T277+T623</f>
        <v>16182</v>
      </c>
      <c r="U74">
        <f t="shared" si="208"/>
        <v>5246</v>
      </c>
      <c r="V74">
        <f t="shared" si="208"/>
        <v>2442</v>
      </c>
      <c r="W74">
        <f t="shared" si="208"/>
        <v>1002</v>
      </c>
      <c r="X74">
        <f t="shared" si="208"/>
        <v>79</v>
      </c>
      <c r="Y74">
        <f t="shared" si="208"/>
        <v>71</v>
      </c>
      <c r="Z74">
        <f t="shared" si="208"/>
        <v>75</v>
      </c>
      <c r="AA74">
        <f t="shared" si="208"/>
        <v>75</v>
      </c>
      <c r="AB74">
        <f t="shared" si="208"/>
        <v>79</v>
      </c>
      <c r="AC74">
        <f t="shared" si="208"/>
        <v>75</v>
      </c>
      <c r="AD74">
        <f t="shared" si="208"/>
        <v>100</v>
      </c>
      <c r="AE74">
        <f t="shared" si="208"/>
        <v>95</v>
      </c>
      <c r="AF74">
        <f t="shared" si="208"/>
        <v>1654</v>
      </c>
      <c r="AG74">
        <f t="shared" si="208"/>
        <v>1654</v>
      </c>
      <c r="AJ74">
        <f t="shared" ref="AJ74:AW74" si="209">AJ277+AJ623</f>
        <v>11364</v>
      </c>
      <c r="AK74">
        <f t="shared" si="209"/>
        <v>3978</v>
      </c>
      <c r="AL74">
        <f t="shared" si="209"/>
        <v>623</v>
      </c>
      <c r="AM74">
        <f t="shared" si="209"/>
        <v>1535</v>
      </c>
      <c r="AN74">
        <f t="shared" si="209"/>
        <v>74</v>
      </c>
      <c r="AO74">
        <f t="shared" si="209"/>
        <v>66</v>
      </c>
      <c r="AP74">
        <f t="shared" si="209"/>
        <v>70</v>
      </c>
      <c r="AQ74">
        <f t="shared" si="209"/>
        <v>66</v>
      </c>
      <c r="AR74">
        <f t="shared" si="209"/>
        <v>74</v>
      </c>
      <c r="AS74">
        <f t="shared" si="209"/>
        <v>70</v>
      </c>
      <c r="AT74">
        <f t="shared" si="209"/>
        <v>50</v>
      </c>
      <c r="AU74">
        <f t="shared" si="209"/>
        <v>120</v>
      </c>
      <c r="AV74">
        <f t="shared" si="209"/>
        <v>1174</v>
      </c>
      <c r="AW74">
        <f t="shared" si="209"/>
        <v>1174</v>
      </c>
    </row>
    <row r="75" spans="2:49" x14ac:dyDescent="0.2">
      <c r="B75">
        <v>71</v>
      </c>
      <c r="C75" t="str">
        <f>INDEX(数据整理1!$C$30:$C$54,MATCH(B75,数据整理1!$D$30:$D$54))</f>
        <v>12阶</v>
      </c>
      <c r="D75">
        <f t="shared" ref="D75:Q75" si="210">D278+D624</f>
        <v>20216</v>
      </c>
      <c r="E75">
        <f t="shared" si="210"/>
        <v>5692</v>
      </c>
      <c r="F75">
        <f t="shared" si="210"/>
        <v>2768</v>
      </c>
      <c r="G75">
        <f t="shared" si="210"/>
        <v>1628</v>
      </c>
      <c r="H75">
        <f t="shared" si="210"/>
        <v>79</v>
      </c>
      <c r="I75">
        <f t="shared" si="210"/>
        <v>71</v>
      </c>
      <c r="J75">
        <f t="shared" si="210"/>
        <v>75</v>
      </c>
      <c r="K75">
        <f t="shared" si="210"/>
        <v>75</v>
      </c>
      <c r="L75">
        <f t="shared" si="210"/>
        <v>79</v>
      </c>
      <c r="M75">
        <f t="shared" si="210"/>
        <v>75</v>
      </c>
      <c r="N75">
        <f t="shared" si="210"/>
        <v>150</v>
      </c>
      <c r="O75">
        <f t="shared" si="210"/>
        <v>60</v>
      </c>
      <c r="P75">
        <f t="shared" si="210"/>
        <v>2110</v>
      </c>
      <c r="Q75">
        <f t="shared" si="210"/>
        <v>2110</v>
      </c>
      <c r="T75">
        <f t="shared" ref="T75:AG75" si="211">T278+T624</f>
        <v>16182</v>
      </c>
      <c r="U75">
        <f t="shared" si="211"/>
        <v>5246</v>
      </c>
      <c r="V75">
        <f t="shared" si="211"/>
        <v>2442</v>
      </c>
      <c r="W75">
        <f t="shared" si="211"/>
        <v>1002</v>
      </c>
      <c r="X75">
        <f t="shared" si="211"/>
        <v>79</v>
      </c>
      <c r="Y75">
        <f t="shared" si="211"/>
        <v>71</v>
      </c>
      <c r="Z75">
        <f t="shared" si="211"/>
        <v>75</v>
      </c>
      <c r="AA75">
        <f t="shared" si="211"/>
        <v>75</v>
      </c>
      <c r="AB75">
        <f t="shared" si="211"/>
        <v>79</v>
      </c>
      <c r="AC75">
        <f t="shared" si="211"/>
        <v>75</v>
      </c>
      <c r="AD75">
        <f t="shared" si="211"/>
        <v>100</v>
      </c>
      <c r="AE75">
        <f t="shared" si="211"/>
        <v>95</v>
      </c>
      <c r="AF75">
        <f t="shared" si="211"/>
        <v>1654</v>
      </c>
      <c r="AG75">
        <f t="shared" si="211"/>
        <v>1654</v>
      </c>
      <c r="AJ75">
        <f t="shared" ref="AJ75:AW75" si="212">AJ278+AJ624</f>
        <v>15792</v>
      </c>
      <c r="AK75">
        <f t="shared" si="212"/>
        <v>5351</v>
      </c>
      <c r="AL75">
        <f t="shared" si="212"/>
        <v>1037</v>
      </c>
      <c r="AM75">
        <f t="shared" si="212"/>
        <v>2363</v>
      </c>
      <c r="AN75">
        <f t="shared" si="212"/>
        <v>79</v>
      </c>
      <c r="AO75">
        <f t="shared" si="212"/>
        <v>71</v>
      </c>
      <c r="AP75">
        <f t="shared" si="212"/>
        <v>75</v>
      </c>
      <c r="AQ75">
        <f t="shared" si="212"/>
        <v>71</v>
      </c>
      <c r="AR75">
        <f t="shared" si="212"/>
        <v>79</v>
      </c>
      <c r="AS75">
        <f t="shared" si="212"/>
        <v>75</v>
      </c>
      <c r="AT75">
        <f t="shared" si="212"/>
        <v>50</v>
      </c>
      <c r="AU75">
        <f t="shared" si="212"/>
        <v>120</v>
      </c>
      <c r="AV75">
        <f t="shared" si="212"/>
        <v>1654</v>
      </c>
      <c r="AW75">
        <f t="shared" si="212"/>
        <v>1654</v>
      </c>
    </row>
    <row r="76" spans="2:49" x14ac:dyDescent="0.2">
      <c r="B76">
        <v>72</v>
      </c>
      <c r="C76" t="str">
        <f>INDEX(数据整理1!$C$30:$C$54,MATCH(B76,数据整理1!$D$30:$D$54))</f>
        <v>12阶</v>
      </c>
      <c r="D76">
        <f t="shared" ref="D76:Q76" si="213">D279+D625</f>
        <v>20216</v>
      </c>
      <c r="E76">
        <f t="shared" si="213"/>
        <v>6018</v>
      </c>
      <c r="F76">
        <f t="shared" si="213"/>
        <v>2768</v>
      </c>
      <c r="G76">
        <f t="shared" si="213"/>
        <v>1628</v>
      </c>
      <c r="H76">
        <f t="shared" si="213"/>
        <v>79</v>
      </c>
      <c r="I76">
        <f t="shared" si="213"/>
        <v>71</v>
      </c>
      <c r="J76">
        <f t="shared" si="213"/>
        <v>75</v>
      </c>
      <c r="K76">
        <f t="shared" si="213"/>
        <v>75</v>
      </c>
      <c r="L76">
        <f t="shared" si="213"/>
        <v>79</v>
      </c>
      <c r="M76">
        <f t="shared" si="213"/>
        <v>75</v>
      </c>
      <c r="N76">
        <f t="shared" si="213"/>
        <v>150</v>
      </c>
      <c r="O76">
        <f t="shared" si="213"/>
        <v>60</v>
      </c>
      <c r="P76">
        <f t="shared" si="213"/>
        <v>2188</v>
      </c>
      <c r="Q76">
        <f t="shared" si="213"/>
        <v>2188</v>
      </c>
      <c r="T76">
        <f t="shared" ref="T76:AG76" si="214">T279+T625</f>
        <v>16182</v>
      </c>
      <c r="U76">
        <f t="shared" si="214"/>
        <v>5246</v>
      </c>
      <c r="V76">
        <f t="shared" si="214"/>
        <v>2442</v>
      </c>
      <c r="W76">
        <f t="shared" si="214"/>
        <v>1002</v>
      </c>
      <c r="X76">
        <f t="shared" si="214"/>
        <v>79</v>
      </c>
      <c r="Y76">
        <f t="shared" si="214"/>
        <v>71</v>
      </c>
      <c r="Z76">
        <f t="shared" si="214"/>
        <v>75</v>
      </c>
      <c r="AA76">
        <f t="shared" si="214"/>
        <v>75</v>
      </c>
      <c r="AB76">
        <f t="shared" si="214"/>
        <v>79</v>
      </c>
      <c r="AC76">
        <f t="shared" si="214"/>
        <v>75</v>
      </c>
      <c r="AD76">
        <f t="shared" si="214"/>
        <v>100</v>
      </c>
      <c r="AE76">
        <f t="shared" si="214"/>
        <v>95</v>
      </c>
      <c r="AF76">
        <f t="shared" si="214"/>
        <v>1654</v>
      </c>
      <c r="AG76">
        <f t="shared" si="214"/>
        <v>1654</v>
      </c>
      <c r="AJ76">
        <f t="shared" ref="AJ76:AW76" si="215">AJ279+AJ625</f>
        <v>15792</v>
      </c>
      <c r="AK76">
        <f t="shared" si="215"/>
        <v>5351</v>
      </c>
      <c r="AL76">
        <f t="shared" si="215"/>
        <v>1037</v>
      </c>
      <c r="AM76">
        <f t="shared" si="215"/>
        <v>2363</v>
      </c>
      <c r="AN76">
        <f t="shared" si="215"/>
        <v>79</v>
      </c>
      <c r="AO76">
        <f t="shared" si="215"/>
        <v>71</v>
      </c>
      <c r="AP76">
        <f t="shared" si="215"/>
        <v>75</v>
      </c>
      <c r="AQ76">
        <f t="shared" si="215"/>
        <v>71</v>
      </c>
      <c r="AR76">
        <f t="shared" si="215"/>
        <v>79</v>
      </c>
      <c r="AS76">
        <f t="shared" si="215"/>
        <v>75</v>
      </c>
      <c r="AT76">
        <f t="shared" si="215"/>
        <v>50</v>
      </c>
      <c r="AU76">
        <f t="shared" si="215"/>
        <v>120</v>
      </c>
      <c r="AV76">
        <f t="shared" si="215"/>
        <v>1654</v>
      </c>
      <c r="AW76">
        <f t="shared" si="215"/>
        <v>1654</v>
      </c>
    </row>
    <row r="77" spans="2:49" x14ac:dyDescent="0.2">
      <c r="B77">
        <v>73</v>
      </c>
      <c r="C77" t="str">
        <f>INDEX(数据整理1!$C$30:$C$54,MATCH(B77,数据整理1!$D$30:$D$54))</f>
        <v>12阶</v>
      </c>
      <c r="D77">
        <f t="shared" ref="D77:Q77" si="216">D280+D626</f>
        <v>20216</v>
      </c>
      <c r="E77">
        <f t="shared" si="216"/>
        <v>6018</v>
      </c>
      <c r="F77">
        <f t="shared" si="216"/>
        <v>2768</v>
      </c>
      <c r="G77">
        <f t="shared" si="216"/>
        <v>1628</v>
      </c>
      <c r="H77">
        <f t="shared" si="216"/>
        <v>79</v>
      </c>
      <c r="I77">
        <f t="shared" si="216"/>
        <v>71</v>
      </c>
      <c r="J77">
        <f t="shared" si="216"/>
        <v>75</v>
      </c>
      <c r="K77">
        <f t="shared" si="216"/>
        <v>75</v>
      </c>
      <c r="L77">
        <f t="shared" si="216"/>
        <v>79</v>
      </c>
      <c r="M77">
        <f t="shared" si="216"/>
        <v>75</v>
      </c>
      <c r="N77">
        <f t="shared" si="216"/>
        <v>150</v>
      </c>
      <c r="O77">
        <f t="shared" si="216"/>
        <v>60</v>
      </c>
      <c r="P77">
        <f t="shared" si="216"/>
        <v>2188</v>
      </c>
      <c r="Q77">
        <f t="shared" si="216"/>
        <v>2188</v>
      </c>
      <c r="T77">
        <f t="shared" ref="T77:AG77" si="217">T280+T626</f>
        <v>16182</v>
      </c>
      <c r="U77">
        <f t="shared" si="217"/>
        <v>5246</v>
      </c>
      <c r="V77">
        <f t="shared" si="217"/>
        <v>2442</v>
      </c>
      <c r="W77">
        <f t="shared" si="217"/>
        <v>1002</v>
      </c>
      <c r="X77">
        <f t="shared" si="217"/>
        <v>79</v>
      </c>
      <c r="Y77">
        <f t="shared" si="217"/>
        <v>71</v>
      </c>
      <c r="Z77">
        <f t="shared" si="217"/>
        <v>75</v>
      </c>
      <c r="AA77">
        <f t="shared" si="217"/>
        <v>75</v>
      </c>
      <c r="AB77">
        <f t="shared" si="217"/>
        <v>79</v>
      </c>
      <c r="AC77">
        <f t="shared" si="217"/>
        <v>75</v>
      </c>
      <c r="AD77">
        <f t="shared" si="217"/>
        <v>100</v>
      </c>
      <c r="AE77">
        <f t="shared" si="217"/>
        <v>95</v>
      </c>
      <c r="AF77">
        <f t="shared" si="217"/>
        <v>1654</v>
      </c>
      <c r="AG77">
        <f t="shared" si="217"/>
        <v>1654</v>
      </c>
      <c r="AJ77">
        <f t="shared" ref="AJ77:AW77" si="218">AJ280+AJ626</f>
        <v>15792</v>
      </c>
      <c r="AK77">
        <f t="shared" si="218"/>
        <v>5351</v>
      </c>
      <c r="AL77">
        <f t="shared" si="218"/>
        <v>1037</v>
      </c>
      <c r="AM77">
        <f t="shared" si="218"/>
        <v>2363</v>
      </c>
      <c r="AN77">
        <f t="shared" si="218"/>
        <v>79</v>
      </c>
      <c r="AO77">
        <f t="shared" si="218"/>
        <v>71</v>
      </c>
      <c r="AP77">
        <f t="shared" si="218"/>
        <v>75</v>
      </c>
      <c r="AQ77">
        <f t="shared" si="218"/>
        <v>71</v>
      </c>
      <c r="AR77">
        <f t="shared" si="218"/>
        <v>79</v>
      </c>
      <c r="AS77">
        <f t="shared" si="218"/>
        <v>75</v>
      </c>
      <c r="AT77">
        <f t="shared" si="218"/>
        <v>50</v>
      </c>
      <c r="AU77">
        <f t="shared" si="218"/>
        <v>120</v>
      </c>
      <c r="AV77">
        <f t="shared" si="218"/>
        <v>1654</v>
      </c>
      <c r="AW77">
        <f t="shared" si="218"/>
        <v>1654</v>
      </c>
    </row>
    <row r="78" spans="2:49" x14ac:dyDescent="0.2">
      <c r="B78">
        <v>74</v>
      </c>
      <c r="C78" t="str">
        <f>INDEX(数据整理1!$C$30:$C$54,MATCH(B78,数据整理1!$D$30:$D$54))</f>
        <v>12阶</v>
      </c>
      <c r="D78">
        <f t="shared" ref="D78:Q78" si="219">D281+D627</f>
        <v>20216</v>
      </c>
      <c r="E78">
        <f t="shared" si="219"/>
        <v>6018</v>
      </c>
      <c r="F78">
        <f t="shared" si="219"/>
        <v>2768</v>
      </c>
      <c r="G78">
        <f t="shared" si="219"/>
        <v>1628</v>
      </c>
      <c r="H78">
        <f t="shared" si="219"/>
        <v>79</v>
      </c>
      <c r="I78">
        <f t="shared" si="219"/>
        <v>71</v>
      </c>
      <c r="J78">
        <f t="shared" si="219"/>
        <v>75</v>
      </c>
      <c r="K78">
        <f t="shared" si="219"/>
        <v>75</v>
      </c>
      <c r="L78">
        <f t="shared" si="219"/>
        <v>79</v>
      </c>
      <c r="M78">
        <f t="shared" si="219"/>
        <v>75</v>
      </c>
      <c r="N78">
        <f t="shared" si="219"/>
        <v>150</v>
      </c>
      <c r="O78">
        <f t="shared" si="219"/>
        <v>60</v>
      </c>
      <c r="P78">
        <f t="shared" si="219"/>
        <v>2188</v>
      </c>
      <c r="Q78">
        <f t="shared" si="219"/>
        <v>2188</v>
      </c>
      <c r="T78">
        <f t="shared" ref="T78:AG78" si="220">T281+T627</f>
        <v>16182</v>
      </c>
      <c r="U78">
        <f t="shared" si="220"/>
        <v>5246</v>
      </c>
      <c r="V78">
        <f t="shared" si="220"/>
        <v>2442</v>
      </c>
      <c r="W78">
        <f t="shared" si="220"/>
        <v>1002</v>
      </c>
      <c r="X78">
        <f t="shared" si="220"/>
        <v>79</v>
      </c>
      <c r="Y78">
        <f t="shared" si="220"/>
        <v>71</v>
      </c>
      <c r="Z78">
        <f t="shared" si="220"/>
        <v>75</v>
      </c>
      <c r="AA78">
        <f t="shared" si="220"/>
        <v>75</v>
      </c>
      <c r="AB78">
        <f t="shared" si="220"/>
        <v>79</v>
      </c>
      <c r="AC78">
        <f t="shared" si="220"/>
        <v>75</v>
      </c>
      <c r="AD78">
        <f t="shared" si="220"/>
        <v>100</v>
      </c>
      <c r="AE78">
        <f t="shared" si="220"/>
        <v>95</v>
      </c>
      <c r="AF78">
        <f t="shared" si="220"/>
        <v>1654</v>
      </c>
      <c r="AG78">
        <f t="shared" si="220"/>
        <v>1654</v>
      </c>
      <c r="AJ78">
        <f t="shared" ref="AJ78:AW78" si="221">AJ281+AJ627</f>
        <v>15792</v>
      </c>
      <c r="AK78">
        <f t="shared" si="221"/>
        <v>5351</v>
      </c>
      <c r="AL78">
        <f t="shared" si="221"/>
        <v>1037</v>
      </c>
      <c r="AM78">
        <f t="shared" si="221"/>
        <v>2363</v>
      </c>
      <c r="AN78">
        <f t="shared" si="221"/>
        <v>79</v>
      </c>
      <c r="AO78">
        <f t="shared" si="221"/>
        <v>71</v>
      </c>
      <c r="AP78">
        <f t="shared" si="221"/>
        <v>75</v>
      </c>
      <c r="AQ78">
        <f t="shared" si="221"/>
        <v>71</v>
      </c>
      <c r="AR78">
        <f t="shared" si="221"/>
        <v>79</v>
      </c>
      <c r="AS78">
        <f t="shared" si="221"/>
        <v>75</v>
      </c>
      <c r="AT78">
        <f t="shared" si="221"/>
        <v>50</v>
      </c>
      <c r="AU78">
        <f t="shared" si="221"/>
        <v>120</v>
      </c>
      <c r="AV78">
        <f t="shared" si="221"/>
        <v>1654</v>
      </c>
      <c r="AW78">
        <f t="shared" si="221"/>
        <v>1654</v>
      </c>
    </row>
    <row r="79" spans="2:49" x14ac:dyDescent="0.2">
      <c r="B79">
        <v>75</v>
      </c>
      <c r="C79" t="str">
        <f>INDEX(数据整理1!$C$30:$C$54,MATCH(B79,数据整理1!$D$30:$D$54))</f>
        <v>12阶</v>
      </c>
      <c r="D79">
        <f t="shared" ref="D79:Q79" si="222">D282+D628</f>
        <v>20216</v>
      </c>
      <c r="E79">
        <f t="shared" si="222"/>
        <v>6018</v>
      </c>
      <c r="F79">
        <f t="shared" si="222"/>
        <v>2768</v>
      </c>
      <c r="G79">
        <f t="shared" si="222"/>
        <v>1628</v>
      </c>
      <c r="H79">
        <f t="shared" si="222"/>
        <v>79</v>
      </c>
      <c r="I79">
        <f t="shared" si="222"/>
        <v>71</v>
      </c>
      <c r="J79">
        <f t="shared" si="222"/>
        <v>75</v>
      </c>
      <c r="K79">
        <f t="shared" si="222"/>
        <v>75</v>
      </c>
      <c r="L79">
        <f t="shared" si="222"/>
        <v>79</v>
      </c>
      <c r="M79">
        <f t="shared" si="222"/>
        <v>75</v>
      </c>
      <c r="N79">
        <f t="shared" si="222"/>
        <v>150</v>
      </c>
      <c r="O79">
        <f t="shared" si="222"/>
        <v>60</v>
      </c>
      <c r="P79">
        <f t="shared" si="222"/>
        <v>2188</v>
      </c>
      <c r="Q79">
        <f t="shared" si="222"/>
        <v>2188</v>
      </c>
      <c r="T79">
        <f t="shared" ref="T79:AG79" si="223">T282+T628</f>
        <v>16182</v>
      </c>
      <c r="U79">
        <f t="shared" si="223"/>
        <v>5246</v>
      </c>
      <c r="V79">
        <f t="shared" si="223"/>
        <v>2442</v>
      </c>
      <c r="W79">
        <f t="shared" si="223"/>
        <v>1002</v>
      </c>
      <c r="X79">
        <f t="shared" si="223"/>
        <v>79</v>
      </c>
      <c r="Y79">
        <f t="shared" si="223"/>
        <v>71</v>
      </c>
      <c r="Z79">
        <f t="shared" si="223"/>
        <v>75</v>
      </c>
      <c r="AA79">
        <f t="shared" si="223"/>
        <v>75</v>
      </c>
      <c r="AB79">
        <f t="shared" si="223"/>
        <v>79</v>
      </c>
      <c r="AC79">
        <f t="shared" si="223"/>
        <v>75</v>
      </c>
      <c r="AD79">
        <f t="shared" si="223"/>
        <v>100</v>
      </c>
      <c r="AE79">
        <f t="shared" si="223"/>
        <v>95</v>
      </c>
      <c r="AF79">
        <f t="shared" si="223"/>
        <v>1654</v>
      </c>
      <c r="AG79">
        <f t="shared" si="223"/>
        <v>1654</v>
      </c>
      <c r="AJ79">
        <f t="shared" ref="AJ79:AW79" si="224">AJ282+AJ628</f>
        <v>15792</v>
      </c>
      <c r="AK79">
        <f t="shared" si="224"/>
        <v>5351</v>
      </c>
      <c r="AL79">
        <f t="shared" si="224"/>
        <v>1037</v>
      </c>
      <c r="AM79">
        <f t="shared" si="224"/>
        <v>2363</v>
      </c>
      <c r="AN79">
        <f t="shared" si="224"/>
        <v>79</v>
      </c>
      <c r="AO79">
        <f t="shared" si="224"/>
        <v>71</v>
      </c>
      <c r="AP79">
        <f t="shared" si="224"/>
        <v>75</v>
      </c>
      <c r="AQ79">
        <f t="shared" si="224"/>
        <v>71</v>
      </c>
      <c r="AR79">
        <f t="shared" si="224"/>
        <v>79</v>
      </c>
      <c r="AS79">
        <f t="shared" si="224"/>
        <v>75</v>
      </c>
      <c r="AT79">
        <f t="shared" si="224"/>
        <v>50</v>
      </c>
      <c r="AU79">
        <f t="shared" si="224"/>
        <v>120</v>
      </c>
      <c r="AV79">
        <f t="shared" si="224"/>
        <v>1654</v>
      </c>
      <c r="AW79">
        <f t="shared" si="224"/>
        <v>1654</v>
      </c>
    </row>
    <row r="80" spans="2:49" x14ac:dyDescent="0.2">
      <c r="B80">
        <v>76</v>
      </c>
      <c r="C80" t="str">
        <f>INDEX(数据整理1!$C$30:$C$54,MATCH(B80,数据整理1!$D$30:$D$54))</f>
        <v>12阶</v>
      </c>
      <c r="D80">
        <f t="shared" ref="D80:Q80" si="225">D283+D629</f>
        <v>20216</v>
      </c>
      <c r="E80">
        <f t="shared" si="225"/>
        <v>6018</v>
      </c>
      <c r="F80">
        <f t="shared" si="225"/>
        <v>2768</v>
      </c>
      <c r="G80">
        <f t="shared" si="225"/>
        <v>1628</v>
      </c>
      <c r="H80">
        <f t="shared" si="225"/>
        <v>79</v>
      </c>
      <c r="I80">
        <f t="shared" si="225"/>
        <v>71</v>
      </c>
      <c r="J80">
        <f t="shared" si="225"/>
        <v>75</v>
      </c>
      <c r="K80">
        <f t="shared" si="225"/>
        <v>75</v>
      </c>
      <c r="L80">
        <f t="shared" si="225"/>
        <v>79</v>
      </c>
      <c r="M80">
        <f t="shared" si="225"/>
        <v>75</v>
      </c>
      <c r="N80">
        <f t="shared" si="225"/>
        <v>150</v>
      </c>
      <c r="O80">
        <f t="shared" si="225"/>
        <v>60</v>
      </c>
      <c r="P80">
        <f t="shared" si="225"/>
        <v>2188</v>
      </c>
      <c r="Q80">
        <f t="shared" si="225"/>
        <v>2188</v>
      </c>
      <c r="T80">
        <f t="shared" ref="T80:AG80" si="226">T283+T629</f>
        <v>16182</v>
      </c>
      <c r="U80">
        <f t="shared" si="226"/>
        <v>5246</v>
      </c>
      <c r="V80">
        <f t="shared" si="226"/>
        <v>2442</v>
      </c>
      <c r="W80">
        <f t="shared" si="226"/>
        <v>1002</v>
      </c>
      <c r="X80">
        <f t="shared" si="226"/>
        <v>79</v>
      </c>
      <c r="Y80">
        <f t="shared" si="226"/>
        <v>71</v>
      </c>
      <c r="Z80">
        <f t="shared" si="226"/>
        <v>75</v>
      </c>
      <c r="AA80">
        <f t="shared" si="226"/>
        <v>75</v>
      </c>
      <c r="AB80">
        <f t="shared" si="226"/>
        <v>79</v>
      </c>
      <c r="AC80">
        <f t="shared" si="226"/>
        <v>75</v>
      </c>
      <c r="AD80">
        <f t="shared" si="226"/>
        <v>100</v>
      </c>
      <c r="AE80">
        <f t="shared" si="226"/>
        <v>95</v>
      </c>
      <c r="AF80">
        <f t="shared" si="226"/>
        <v>1654</v>
      </c>
      <c r="AG80">
        <f t="shared" si="226"/>
        <v>1654</v>
      </c>
      <c r="AJ80">
        <f t="shared" ref="AJ80:AW80" si="227">AJ283+AJ629</f>
        <v>15792</v>
      </c>
      <c r="AK80">
        <f t="shared" si="227"/>
        <v>5351</v>
      </c>
      <c r="AL80">
        <f t="shared" si="227"/>
        <v>1037</v>
      </c>
      <c r="AM80">
        <f t="shared" si="227"/>
        <v>2363</v>
      </c>
      <c r="AN80">
        <f t="shared" si="227"/>
        <v>79</v>
      </c>
      <c r="AO80">
        <f t="shared" si="227"/>
        <v>71</v>
      </c>
      <c r="AP80">
        <f t="shared" si="227"/>
        <v>75</v>
      </c>
      <c r="AQ80">
        <f t="shared" si="227"/>
        <v>71</v>
      </c>
      <c r="AR80">
        <f t="shared" si="227"/>
        <v>79</v>
      </c>
      <c r="AS80">
        <f t="shared" si="227"/>
        <v>75</v>
      </c>
      <c r="AT80">
        <f t="shared" si="227"/>
        <v>50</v>
      </c>
      <c r="AU80">
        <f t="shared" si="227"/>
        <v>120</v>
      </c>
      <c r="AV80">
        <f t="shared" si="227"/>
        <v>1654</v>
      </c>
      <c r="AW80">
        <f t="shared" si="227"/>
        <v>1654</v>
      </c>
    </row>
    <row r="81" spans="2:49" x14ac:dyDescent="0.2">
      <c r="B81">
        <v>77</v>
      </c>
      <c r="C81" t="str">
        <f>INDEX(数据整理1!$C$30:$C$54,MATCH(B81,数据整理1!$D$30:$D$54))</f>
        <v>12阶</v>
      </c>
      <c r="D81">
        <f t="shared" ref="D81:Q81" si="228">D284+D630</f>
        <v>20216</v>
      </c>
      <c r="E81">
        <f t="shared" si="228"/>
        <v>6018</v>
      </c>
      <c r="F81">
        <f t="shared" si="228"/>
        <v>2768</v>
      </c>
      <c r="G81">
        <f t="shared" si="228"/>
        <v>1628</v>
      </c>
      <c r="H81">
        <f t="shared" si="228"/>
        <v>79</v>
      </c>
      <c r="I81">
        <f t="shared" si="228"/>
        <v>71</v>
      </c>
      <c r="J81">
        <f t="shared" si="228"/>
        <v>75</v>
      </c>
      <c r="K81">
        <f t="shared" si="228"/>
        <v>75</v>
      </c>
      <c r="L81">
        <f t="shared" si="228"/>
        <v>79</v>
      </c>
      <c r="M81">
        <f t="shared" si="228"/>
        <v>75</v>
      </c>
      <c r="N81">
        <f t="shared" si="228"/>
        <v>150</v>
      </c>
      <c r="O81">
        <f t="shared" si="228"/>
        <v>60</v>
      </c>
      <c r="P81">
        <f t="shared" si="228"/>
        <v>2188</v>
      </c>
      <c r="Q81">
        <f t="shared" si="228"/>
        <v>2188</v>
      </c>
      <c r="T81">
        <f t="shared" ref="T81:AG81" si="229">T284+T630</f>
        <v>21018</v>
      </c>
      <c r="U81">
        <f t="shared" si="229"/>
        <v>6716</v>
      </c>
      <c r="V81">
        <f t="shared" si="229"/>
        <v>3381</v>
      </c>
      <c r="W81">
        <f t="shared" si="229"/>
        <v>1452</v>
      </c>
      <c r="X81">
        <f t="shared" si="229"/>
        <v>84</v>
      </c>
      <c r="Y81">
        <f t="shared" si="229"/>
        <v>76</v>
      </c>
      <c r="Z81">
        <f t="shared" si="229"/>
        <v>80</v>
      </c>
      <c r="AA81">
        <f t="shared" si="229"/>
        <v>80</v>
      </c>
      <c r="AB81">
        <f t="shared" si="229"/>
        <v>84</v>
      </c>
      <c r="AC81">
        <f t="shared" si="229"/>
        <v>80</v>
      </c>
      <c r="AD81">
        <f t="shared" si="229"/>
        <v>100</v>
      </c>
      <c r="AE81">
        <f t="shared" si="229"/>
        <v>95</v>
      </c>
      <c r="AF81">
        <f t="shared" si="229"/>
        <v>2176</v>
      </c>
      <c r="AG81">
        <f t="shared" si="229"/>
        <v>2176</v>
      </c>
      <c r="AJ81">
        <f t="shared" ref="AJ81:AW81" si="230">AJ284+AJ630</f>
        <v>15792</v>
      </c>
      <c r="AK81">
        <f t="shared" si="230"/>
        <v>5351</v>
      </c>
      <c r="AL81">
        <f t="shared" si="230"/>
        <v>1037</v>
      </c>
      <c r="AM81">
        <f t="shared" si="230"/>
        <v>2363</v>
      </c>
      <c r="AN81">
        <f t="shared" si="230"/>
        <v>79</v>
      </c>
      <c r="AO81">
        <f t="shared" si="230"/>
        <v>71</v>
      </c>
      <c r="AP81">
        <f t="shared" si="230"/>
        <v>75</v>
      </c>
      <c r="AQ81">
        <f t="shared" si="230"/>
        <v>71</v>
      </c>
      <c r="AR81">
        <f t="shared" si="230"/>
        <v>79</v>
      </c>
      <c r="AS81">
        <f t="shared" si="230"/>
        <v>75</v>
      </c>
      <c r="AT81">
        <f t="shared" si="230"/>
        <v>50</v>
      </c>
      <c r="AU81">
        <f t="shared" si="230"/>
        <v>120</v>
      </c>
      <c r="AV81">
        <f t="shared" si="230"/>
        <v>1654</v>
      </c>
      <c r="AW81">
        <f t="shared" si="230"/>
        <v>1654</v>
      </c>
    </row>
    <row r="82" spans="2:49" x14ac:dyDescent="0.2">
      <c r="B82">
        <v>78</v>
      </c>
      <c r="C82" t="str">
        <f>INDEX(数据整理1!$C$30:$C$54,MATCH(B82,数据整理1!$D$30:$D$54))</f>
        <v>13阶</v>
      </c>
      <c r="D82">
        <f t="shared" ref="D82:Q82" si="231">D285+D631</f>
        <v>22872</v>
      </c>
      <c r="E82">
        <f t="shared" si="231"/>
        <v>8754</v>
      </c>
      <c r="F82">
        <f t="shared" si="231"/>
        <v>3342</v>
      </c>
      <c r="G82">
        <f t="shared" si="231"/>
        <v>1752</v>
      </c>
      <c r="H82">
        <f t="shared" si="231"/>
        <v>84</v>
      </c>
      <c r="I82">
        <f t="shared" si="231"/>
        <v>76</v>
      </c>
      <c r="J82">
        <f t="shared" si="231"/>
        <v>80</v>
      </c>
      <c r="K82">
        <f t="shared" si="231"/>
        <v>80</v>
      </c>
      <c r="L82">
        <f t="shared" si="231"/>
        <v>84</v>
      </c>
      <c r="M82">
        <f t="shared" si="231"/>
        <v>80</v>
      </c>
      <c r="N82">
        <f t="shared" si="231"/>
        <v>150</v>
      </c>
      <c r="O82">
        <f t="shared" si="231"/>
        <v>60</v>
      </c>
      <c r="P82">
        <f t="shared" si="231"/>
        <v>2800</v>
      </c>
      <c r="Q82">
        <f t="shared" si="231"/>
        <v>2800</v>
      </c>
      <c r="T82">
        <f t="shared" ref="T82:AG82" si="232">T285+T631</f>
        <v>21018</v>
      </c>
      <c r="U82">
        <f t="shared" si="232"/>
        <v>6716</v>
      </c>
      <c r="V82">
        <f t="shared" si="232"/>
        <v>3381</v>
      </c>
      <c r="W82">
        <f t="shared" si="232"/>
        <v>1452</v>
      </c>
      <c r="X82">
        <f t="shared" si="232"/>
        <v>84</v>
      </c>
      <c r="Y82">
        <f t="shared" si="232"/>
        <v>76</v>
      </c>
      <c r="Z82">
        <f t="shared" si="232"/>
        <v>80</v>
      </c>
      <c r="AA82">
        <f t="shared" si="232"/>
        <v>80</v>
      </c>
      <c r="AB82">
        <f t="shared" si="232"/>
        <v>84</v>
      </c>
      <c r="AC82">
        <f t="shared" si="232"/>
        <v>80</v>
      </c>
      <c r="AD82">
        <f t="shared" si="232"/>
        <v>100</v>
      </c>
      <c r="AE82">
        <f t="shared" si="232"/>
        <v>95</v>
      </c>
      <c r="AF82">
        <f t="shared" si="232"/>
        <v>2176</v>
      </c>
      <c r="AG82">
        <f t="shared" si="232"/>
        <v>2176</v>
      </c>
      <c r="AJ82">
        <f t="shared" ref="AJ82:AW82" si="233">AJ285+AJ631</f>
        <v>20538</v>
      </c>
      <c r="AK82">
        <f t="shared" si="233"/>
        <v>7088</v>
      </c>
      <c r="AL82">
        <f t="shared" si="233"/>
        <v>1487</v>
      </c>
      <c r="AM82">
        <f t="shared" si="233"/>
        <v>2813</v>
      </c>
      <c r="AN82">
        <f t="shared" si="233"/>
        <v>84</v>
      </c>
      <c r="AO82">
        <f t="shared" si="233"/>
        <v>76</v>
      </c>
      <c r="AP82">
        <f t="shared" si="233"/>
        <v>80</v>
      </c>
      <c r="AQ82">
        <f t="shared" si="233"/>
        <v>76</v>
      </c>
      <c r="AR82">
        <f t="shared" si="233"/>
        <v>84</v>
      </c>
      <c r="AS82">
        <f t="shared" si="233"/>
        <v>80</v>
      </c>
      <c r="AT82">
        <f t="shared" si="233"/>
        <v>50</v>
      </c>
      <c r="AU82">
        <f t="shared" si="233"/>
        <v>120</v>
      </c>
      <c r="AV82">
        <f t="shared" si="233"/>
        <v>2176</v>
      </c>
      <c r="AW82">
        <f t="shared" si="233"/>
        <v>2176</v>
      </c>
    </row>
    <row r="83" spans="2:49" x14ac:dyDescent="0.2">
      <c r="B83">
        <v>79</v>
      </c>
      <c r="C83" t="str">
        <f>INDEX(数据整理1!$C$30:$C$54,MATCH(B83,数据整理1!$D$30:$D$54))</f>
        <v>13阶</v>
      </c>
      <c r="D83">
        <f t="shared" ref="D83:Q83" si="234">D286+D632</f>
        <v>22872</v>
      </c>
      <c r="E83">
        <f t="shared" si="234"/>
        <v>9188</v>
      </c>
      <c r="F83">
        <f t="shared" si="234"/>
        <v>3342</v>
      </c>
      <c r="G83">
        <f t="shared" si="234"/>
        <v>1752</v>
      </c>
      <c r="H83">
        <f t="shared" si="234"/>
        <v>84</v>
      </c>
      <c r="I83">
        <f t="shared" si="234"/>
        <v>76</v>
      </c>
      <c r="J83">
        <f t="shared" si="234"/>
        <v>80</v>
      </c>
      <c r="K83">
        <f t="shared" si="234"/>
        <v>80</v>
      </c>
      <c r="L83">
        <f t="shared" si="234"/>
        <v>84</v>
      </c>
      <c r="M83">
        <f t="shared" si="234"/>
        <v>80</v>
      </c>
      <c r="N83">
        <f t="shared" si="234"/>
        <v>150</v>
      </c>
      <c r="O83">
        <f t="shared" si="234"/>
        <v>60</v>
      </c>
      <c r="P83">
        <f t="shared" si="234"/>
        <v>2904</v>
      </c>
      <c r="Q83">
        <f t="shared" si="234"/>
        <v>2904</v>
      </c>
      <c r="T83">
        <f t="shared" ref="T83:AG83" si="235">T286+T632</f>
        <v>21018</v>
      </c>
      <c r="U83">
        <f t="shared" si="235"/>
        <v>6716</v>
      </c>
      <c r="V83">
        <f t="shared" si="235"/>
        <v>3381</v>
      </c>
      <c r="W83">
        <f t="shared" si="235"/>
        <v>1452</v>
      </c>
      <c r="X83">
        <f t="shared" si="235"/>
        <v>84</v>
      </c>
      <c r="Y83">
        <f t="shared" si="235"/>
        <v>76</v>
      </c>
      <c r="Z83">
        <f t="shared" si="235"/>
        <v>80</v>
      </c>
      <c r="AA83">
        <f t="shared" si="235"/>
        <v>80</v>
      </c>
      <c r="AB83">
        <f t="shared" si="235"/>
        <v>84</v>
      </c>
      <c r="AC83">
        <f t="shared" si="235"/>
        <v>80</v>
      </c>
      <c r="AD83">
        <f t="shared" si="235"/>
        <v>100</v>
      </c>
      <c r="AE83">
        <f t="shared" si="235"/>
        <v>95</v>
      </c>
      <c r="AF83">
        <f t="shared" si="235"/>
        <v>2176</v>
      </c>
      <c r="AG83">
        <f t="shared" si="235"/>
        <v>2176</v>
      </c>
      <c r="AJ83">
        <f t="shared" ref="AJ83:AW83" si="236">AJ286+AJ632</f>
        <v>20538</v>
      </c>
      <c r="AK83">
        <f t="shared" si="236"/>
        <v>7088</v>
      </c>
      <c r="AL83">
        <f t="shared" si="236"/>
        <v>1487</v>
      </c>
      <c r="AM83">
        <f t="shared" si="236"/>
        <v>2813</v>
      </c>
      <c r="AN83">
        <f t="shared" si="236"/>
        <v>84</v>
      </c>
      <c r="AO83">
        <f t="shared" si="236"/>
        <v>76</v>
      </c>
      <c r="AP83">
        <f t="shared" si="236"/>
        <v>80</v>
      </c>
      <c r="AQ83">
        <f t="shared" si="236"/>
        <v>76</v>
      </c>
      <c r="AR83">
        <f t="shared" si="236"/>
        <v>84</v>
      </c>
      <c r="AS83">
        <f t="shared" si="236"/>
        <v>80</v>
      </c>
      <c r="AT83">
        <f t="shared" si="236"/>
        <v>50</v>
      </c>
      <c r="AU83">
        <f t="shared" si="236"/>
        <v>120</v>
      </c>
      <c r="AV83">
        <f t="shared" si="236"/>
        <v>2176</v>
      </c>
      <c r="AW83">
        <f t="shared" si="236"/>
        <v>2176</v>
      </c>
    </row>
    <row r="84" spans="2:49" x14ac:dyDescent="0.2">
      <c r="B84">
        <v>80</v>
      </c>
      <c r="C84" t="str">
        <f>INDEX(数据整理1!$C$30:$C$54,MATCH(B84,数据整理1!$D$30:$D$54))</f>
        <v>13阶</v>
      </c>
      <c r="D84">
        <f t="shared" ref="D84:Q84" si="237">D287+D633</f>
        <v>22872</v>
      </c>
      <c r="E84">
        <f t="shared" si="237"/>
        <v>9188</v>
      </c>
      <c r="F84">
        <f t="shared" si="237"/>
        <v>3342</v>
      </c>
      <c r="G84">
        <f t="shared" si="237"/>
        <v>1752</v>
      </c>
      <c r="H84">
        <f t="shared" si="237"/>
        <v>84</v>
      </c>
      <c r="I84">
        <f t="shared" si="237"/>
        <v>76</v>
      </c>
      <c r="J84">
        <f t="shared" si="237"/>
        <v>80</v>
      </c>
      <c r="K84">
        <f t="shared" si="237"/>
        <v>80</v>
      </c>
      <c r="L84">
        <f t="shared" si="237"/>
        <v>84</v>
      </c>
      <c r="M84">
        <f t="shared" si="237"/>
        <v>80</v>
      </c>
      <c r="N84">
        <f t="shared" si="237"/>
        <v>150</v>
      </c>
      <c r="O84">
        <f t="shared" si="237"/>
        <v>60</v>
      </c>
      <c r="P84">
        <f t="shared" si="237"/>
        <v>2904</v>
      </c>
      <c r="Q84">
        <f t="shared" si="237"/>
        <v>2904</v>
      </c>
      <c r="T84">
        <f t="shared" ref="T84:AG84" si="238">T287+T633</f>
        <v>21018</v>
      </c>
      <c r="U84">
        <f t="shared" si="238"/>
        <v>6716</v>
      </c>
      <c r="V84">
        <f t="shared" si="238"/>
        <v>3381</v>
      </c>
      <c r="W84">
        <f t="shared" si="238"/>
        <v>1452</v>
      </c>
      <c r="X84">
        <f t="shared" si="238"/>
        <v>84</v>
      </c>
      <c r="Y84">
        <f t="shared" si="238"/>
        <v>76</v>
      </c>
      <c r="Z84">
        <f t="shared" si="238"/>
        <v>80</v>
      </c>
      <c r="AA84">
        <f t="shared" si="238"/>
        <v>80</v>
      </c>
      <c r="AB84">
        <f t="shared" si="238"/>
        <v>84</v>
      </c>
      <c r="AC84">
        <f t="shared" si="238"/>
        <v>80</v>
      </c>
      <c r="AD84">
        <f t="shared" si="238"/>
        <v>100</v>
      </c>
      <c r="AE84">
        <f t="shared" si="238"/>
        <v>95</v>
      </c>
      <c r="AF84">
        <f t="shared" si="238"/>
        <v>2176</v>
      </c>
      <c r="AG84">
        <f t="shared" si="238"/>
        <v>2176</v>
      </c>
      <c r="AJ84">
        <f t="shared" ref="AJ84:AW84" si="239">AJ287+AJ633</f>
        <v>20538</v>
      </c>
      <c r="AK84">
        <f t="shared" si="239"/>
        <v>7088</v>
      </c>
      <c r="AL84">
        <f t="shared" si="239"/>
        <v>1487</v>
      </c>
      <c r="AM84">
        <f t="shared" si="239"/>
        <v>2813</v>
      </c>
      <c r="AN84">
        <f t="shared" si="239"/>
        <v>84</v>
      </c>
      <c r="AO84">
        <f t="shared" si="239"/>
        <v>76</v>
      </c>
      <c r="AP84">
        <f t="shared" si="239"/>
        <v>80</v>
      </c>
      <c r="AQ84">
        <f t="shared" si="239"/>
        <v>76</v>
      </c>
      <c r="AR84">
        <f t="shared" si="239"/>
        <v>84</v>
      </c>
      <c r="AS84">
        <f t="shared" si="239"/>
        <v>80</v>
      </c>
      <c r="AT84">
        <f t="shared" si="239"/>
        <v>50</v>
      </c>
      <c r="AU84">
        <f t="shared" si="239"/>
        <v>120</v>
      </c>
      <c r="AV84">
        <f t="shared" si="239"/>
        <v>2176</v>
      </c>
      <c r="AW84">
        <f t="shared" si="239"/>
        <v>2176</v>
      </c>
    </row>
    <row r="85" spans="2:49" x14ac:dyDescent="0.2">
      <c r="B85">
        <v>81</v>
      </c>
      <c r="C85" t="str">
        <f>INDEX(数据整理1!$C$30:$C$54,MATCH(B85,数据整理1!$D$30:$D$54))</f>
        <v>13阶</v>
      </c>
      <c r="D85">
        <f t="shared" ref="D85:Q85" si="240">D288+D634</f>
        <v>22872</v>
      </c>
      <c r="E85">
        <f t="shared" si="240"/>
        <v>9188</v>
      </c>
      <c r="F85">
        <f t="shared" si="240"/>
        <v>3342</v>
      </c>
      <c r="G85">
        <f t="shared" si="240"/>
        <v>1752</v>
      </c>
      <c r="H85">
        <f t="shared" si="240"/>
        <v>84</v>
      </c>
      <c r="I85">
        <f t="shared" si="240"/>
        <v>76</v>
      </c>
      <c r="J85">
        <f t="shared" si="240"/>
        <v>80</v>
      </c>
      <c r="K85">
        <f t="shared" si="240"/>
        <v>80</v>
      </c>
      <c r="L85">
        <f t="shared" si="240"/>
        <v>84</v>
      </c>
      <c r="M85">
        <f t="shared" si="240"/>
        <v>80</v>
      </c>
      <c r="N85">
        <f t="shared" si="240"/>
        <v>150</v>
      </c>
      <c r="O85">
        <f t="shared" si="240"/>
        <v>60</v>
      </c>
      <c r="P85">
        <f t="shared" si="240"/>
        <v>2904</v>
      </c>
      <c r="Q85">
        <f t="shared" si="240"/>
        <v>2904</v>
      </c>
      <c r="T85">
        <f t="shared" ref="T85:AG85" si="241">T288+T634</f>
        <v>21018</v>
      </c>
      <c r="U85">
        <f t="shared" si="241"/>
        <v>6716</v>
      </c>
      <c r="V85">
        <f t="shared" si="241"/>
        <v>3381</v>
      </c>
      <c r="W85">
        <f t="shared" si="241"/>
        <v>1452</v>
      </c>
      <c r="X85">
        <f t="shared" si="241"/>
        <v>84</v>
      </c>
      <c r="Y85">
        <f t="shared" si="241"/>
        <v>76</v>
      </c>
      <c r="Z85">
        <f t="shared" si="241"/>
        <v>80</v>
      </c>
      <c r="AA85">
        <f t="shared" si="241"/>
        <v>80</v>
      </c>
      <c r="AB85">
        <f t="shared" si="241"/>
        <v>84</v>
      </c>
      <c r="AC85">
        <f t="shared" si="241"/>
        <v>80</v>
      </c>
      <c r="AD85">
        <f t="shared" si="241"/>
        <v>100</v>
      </c>
      <c r="AE85">
        <f t="shared" si="241"/>
        <v>95</v>
      </c>
      <c r="AF85">
        <f t="shared" si="241"/>
        <v>2176</v>
      </c>
      <c r="AG85">
        <f t="shared" si="241"/>
        <v>2176</v>
      </c>
      <c r="AJ85">
        <f t="shared" ref="AJ85:AW85" si="242">AJ288+AJ634</f>
        <v>20538</v>
      </c>
      <c r="AK85">
        <f t="shared" si="242"/>
        <v>7088</v>
      </c>
      <c r="AL85">
        <f t="shared" si="242"/>
        <v>1487</v>
      </c>
      <c r="AM85">
        <f t="shared" si="242"/>
        <v>2813</v>
      </c>
      <c r="AN85">
        <f t="shared" si="242"/>
        <v>84</v>
      </c>
      <c r="AO85">
        <f t="shared" si="242"/>
        <v>76</v>
      </c>
      <c r="AP85">
        <f t="shared" si="242"/>
        <v>80</v>
      </c>
      <c r="AQ85">
        <f t="shared" si="242"/>
        <v>76</v>
      </c>
      <c r="AR85">
        <f t="shared" si="242"/>
        <v>84</v>
      </c>
      <c r="AS85">
        <f t="shared" si="242"/>
        <v>80</v>
      </c>
      <c r="AT85">
        <f t="shared" si="242"/>
        <v>50</v>
      </c>
      <c r="AU85">
        <f t="shared" si="242"/>
        <v>120</v>
      </c>
      <c r="AV85">
        <f t="shared" si="242"/>
        <v>2176</v>
      </c>
      <c r="AW85">
        <f t="shared" si="242"/>
        <v>2176</v>
      </c>
    </row>
    <row r="86" spans="2:49" x14ac:dyDescent="0.2">
      <c r="B86">
        <v>82</v>
      </c>
      <c r="C86" t="str">
        <f>INDEX(数据整理1!$C$30:$C$54,MATCH(B86,数据整理1!$D$30:$D$54))</f>
        <v>13阶</v>
      </c>
      <c r="D86">
        <f t="shared" ref="D86:Q86" si="243">D289+D635</f>
        <v>22872</v>
      </c>
      <c r="E86">
        <f t="shared" si="243"/>
        <v>9188</v>
      </c>
      <c r="F86">
        <f t="shared" si="243"/>
        <v>3342</v>
      </c>
      <c r="G86">
        <f t="shared" si="243"/>
        <v>1752</v>
      </c>
      <c r="H86">
        <f t="shared" si="243"/>
        <v>84</v>
      </c>
      <c r="I86">
        <f t="shared" si="243"/>
        <v>76</v>
      </c>
      <c r="J86">
        <f t="shared" si="243"/>
        <v>80</v>
      </c>
      <c r="K86">
        <f t="shared" si="243"/>
        <v>80</v>
      </c>
      <c r="L86">
        <f t="shared" si="243"/>
        <v>84</v>
      </c>
      <c r="M86">
        <f t="shared" si="243"/>
        <v>80</v>
      </c>
      <c r="N86">
        <f t="shared" si="243"/>
        <v>150</v>
      </c>
      <c r="O86">
        <f t="shared" si="243"/>
        <v>60</v>
      </c>
      <c r="P86">
        <f t="shared" si="243"/>
        <v>2904</v>
      </c>
      <c r="Q86">
        <f t="shared" si="243"/>
        <v>2904</v>
      </c>
      <c r="T86">
        <f t="shared" ref="T86:AG86" si="244">T289+T635</f>
        <v>21018</v>
      </c>
      <c r="U86">
        <f t="shared" si="244"/>
        <v>6716</v>
      </c>
      <c r="V86">
        <f t="shared" si="244"/>
        <v>3381</v>
      </c>
      <c r="W86">
        <f t="shared" si="244"/>
        <v>1452</v>
      </c>
      <c r="X86">
        <f t="shared" si="244"/>
        <v>84</v>
      </c>
      <c r="Y86">
        <f t="shared" si="244"/>
        <v>76</v>
      </c>
      <c r="Z86">
        <f t="shared" si="244"/>
        <v>80</v>
      </c>
      <c r="AA86">
        <f t="shared" si="244"/>
        <v>80</v>
      </c>
      <c r="AB86">
        <f t="shared" si="244"/>
        <v>84</v>
      </c>
      <c r="AC86">
        <f t="shared" si="244"/>
        <v>80</v>
      </c>
      <c r="AD86">
        <f t="shared" si="244"/>
        <v>100</v>
      </c>
      <c r="AE86">
        <f t="shared" si="244"/>
        <v>95</v>
      </c>
      <c r="AF86">
        <f t="shared" si="244"/>
        <v>2176</v>
      </c>
      <c r="AG86">
        <f t="shared" si="244"/>
        <v>2176</v>
      </c>
      <c r="AJ86">
        <f t="shared" ref="AJ86:AW86" si="245">AJ289+AJ635</f>
        <v>20538</v>
      </c>
      <c r="AK86">
        <f t="shared" si="245"/>
        <v>7088</v>
      </c>
      <c r="AL86">
        <f t="shared" si="245"/>
        <v>1487</v>
      </c>
      <c r="AM86">
        <f t="shared" si="245"/>
        <v>2813</v>
      </c>
      <c r="AN86">
        <f t="shared" si="245"/>
        <v>84</v>
      </c>
      <c r="AO86">
        <f t="shared" si="245"/>
        <v>76</v>
      </c>
      <c r="AP86">
        <f t="shared" si="245"/>
        <v>80</v>
      </c>
      <c r="AQ86">
        <f t="shared" si="245"/>
        <v>76</v>
      </c>
      <c r="AR86">
        <f t="shared" si="245"/>
        <v>84</v>
      </c>
      <c r="AS86">
        <f t="shared" si="245"/>
        <v>80</v>
      </c>
      <c r="AT86">
        <f t="shared" si="245"/>
        <v>50</v>
      </c>
      <c r="AU86">
        <f t="shared" si="245"/>
        <v>120</v>
      </c>
      <c r="AV86">
        <f t="shared" si="245"/>
        <v>2176</v>
      </c>
      <c r="AW86">
        <f t="shared" si="245"/>
        <v>2176</v>
      </c>
    </row>
    <row r="87" spans="2:49" x14ac:dyDescent="0.2">
      <c r="B87">
        <v>83</v>
      </c>
      <c r="C87" t="str">
        <f>INDEX(数据整理1!$C$30:$C$54,MATCH(B87,数据整理1!$D$30:$D$54))</f>
        <v>13阶</v>
      </c>
      <c r="D87">
        <f t="shared" ref="D87:Q87" si="246">D290+D636</f>
        <v>22872</v>
      </c>
      <c r="E87">
        <f t="shared" si="246"/>
        <v>9188</v>
      </c>
      <c r="F87">
        <f t="shared" si="246"/>
        <v>3342</v>
      </c>
      <c r="G87">
        <f t="shared" si="246"/>
        <v>1752</v>
      </c>
      <c r="H87">
        <f t="shared" si="246"/>
        <v>84</v>
      </c>
      <c r="I87">
        <f t="shared" si="246"/>
        <v>76</v>
      </c>
      <c r="J87">
        <f t="shared" si="246"/>
        <v>80</v>
      </c>
      <c r="K87">
        <f t="shared" si="246"/>
        <v>80</v>
      </c>
      <c r="L87">
        <f t="shared" si="246"/>
        <v>84</v>
      </c>
      <c r="M87">
        <f t="shared" si="246"/>
        <v>80</v>
      </c>
      <c r="N87">
        <f t="shared" si="246"/>
        <v>150</v>
      </c>
      <c r="O87">
        <f t="shared" si="246"/>
        <v>60</v>
      </c>
      <c r="P87">
        <f t="shared" si="246"/>
        <v>2904</v>
      </c>
      <c r="Q87">
        <f t="shared" si="246"/>
        <v>2904</v>
      </c>
      <c r="T87">
        <f t="shared" ref="T87:AG87" si="247">T290+T636</f>
        <v>21018</v>
      </c>
      <c r="U87">
        <f t="shared" si="247"/>
        <v>6716</v>
      </c>
      <c r="V87">
        <f t="shared" si="247"/>
        <v>3381</v>
      </c>
      <c r="W87">
        <f t="shared" si="247"/>
        <v>1452</v>
      </c>
      <c r="X87">
        <f t="shared" si="247"/>
        <v>84</v>
      </c>
      <c r="Y87">
        <f t="shared" si="247"/>
        <v>76</v>
      </c>
      <c r="Z87">
        <f t="shared" si="247"/>
        <v>80</v>
      </c>
      <c r="AA87">
        <f t="shared" si="247"/>
        <v>80</v>
      </c>
      <c r="AB87">
        <f t="shared" si="247"/>
        <v>84</v>
      </c>
      <c r="AC87">
        <f t="shared" si="247"/>
        <v>80</v>
      </c>
      <c r="AD87">
        <f t="shared" si="247"/>
        <v>100</v>
      </c>
      <c r="AE87">
        <f t="shared" si="247"/>
        <v>95</v>
      </c>
      <c r="AF87">
        <f t="shared" si="247"/>
        <v>2176</v>
      </c>
      <c r="AG87">
        <f t="shared" si="247"/>
        <v>2176</v>
      </c>
      <c r="AJ87">
        <f t="shared" ref="AJ87:AW87" si="248">AJ290+AJ636</f>
        <v>20538</v>
      </c>
      <c r="AK87">
        <f t="shared" si="248"/>
        <v>7088</v>
      </c>
      <c r="AL87">
        <f t="shared" si="248"/>
        <v>1487</v>
      </c>
      <c r="AM87">
        <f t="shared" si="248"/>
        <v>2813</v>
      </c>
      <c r="AN87">
        <f t="shared" si="248"/>
        <v>84</v>
      </c>
      <c r="AO87">
        <f t="shared" si="248"/>
        <v>76</v>
      </c>
      <c r="AP87">
        <f t="shared" si="248"/>
        <v>80</v>
      </c>
      <c r="AQ87">
        <f t="shared" si="248"/>
        <v>76</v>
      </c>
      <c r="AR87">
        <f t="shared" si="248"/>
        <v>84</v>
      </c>
      <c r="AS87">
        <f t="shared" si="248"/>
        <v>80</v>
      </c>
      <c r="AT87">
        <f t="shared" si="248"/>
        <v>50</v>
      </c>
      <c r="AU87">
        <f t="shared" si="248"/>
        <v>120</v>
      </c>
      <c r="AV87">
        <f t="shared" si="248"/>
        <v>2176</v>
      </c>
      <c r="AW87">
        <f t="shared" si="248"/>
        <v>2176</v>
      </c>
    </row>
    <row r="88" spans="2:49" x14ac:dyDescent="0.2">
      <c r="B88">
        <v>84</v>
      </c>
      <c r="C88" t="str">
        <f>INDEX(数据整理1!$C$30:$C$54,MATCH(B88,数据整理1!$D$30:$D$54))</f>
        <v>13阶</v>
      </c>
      <c r="D88">
        <f t="shared" ref="D88:Q88" si="249">D291+D637</f>
        <v>22872</v>
      </c>
      <c r="E88">
        <f t="shared" si="249"/>
        <v>9188</v>
      </c>
      <c r="F88">
        <f t="shared" si="249"/>
        <v>3342</v>
      </c>
      <c r="G88">
        <f t="shared" si="249"/>
        <v>1752</v>
      </c>
      <c r="H88">
        <f t="shared" si="249"/>
        <v>84</v>
      </c>
      <c r="I88">
        <f t="shared" si="249"/>
        <v>76</v>
      </c>
      <c r="J88">
        <f t="shared" si="249"/>
        <v>80</v>
      </c>
      <c r="K88">
        <f t="shared" si="249"/>
        <v>80</v>
      </c>
      <c r="L88">
        <f t="shared" si="249"/>
        <v>84</v>
      </c>
      <c r="M88">
        <f t="shared" si="249"/>
        <v>80</v>
      </c>
      <c r="N88">
        <f t="shared" si="249"/>
        <v>150</v>
      </c>
      <c r="O88">
        <f t="shared" si="249"/>
        <v>60</v>
      </c>
      <c r="P88">
        <f t="shared" si="249"/>
        <v>2904</v>
      </c>
      <c r="Q88">
        <f t="shared" si="249"/>
        <v>2904</v>
      </c>
      <c r="T88">
        <f t="shared" ref="T88:AG88" si="250">T291+T637</f>
        <v>26517</v>
      </c>
      <c r="U88">
        <f t="shared" si="250"/>
        <v>8388</v>
      </c>
      <c r="V88">
        <f t="shared" si="250"/>
        <v>3870</v>
      </c>
      <c r="W88">
        <f t="shared" si="250"/>
        <v>1941</v>
      </c>
      <c r="X88">
        <f t="shared" si="250"/>
        <v>89</v>
      </c>
      <c r="Y88">
        <f t="shared" si="250"/>
        <v>81</v>
      </c>
      <c r="Z88">
        <f t="shared" si="250"/>
        <v>85</v>
      </c>
      <c r="AA88">
        <f t="shared" si="250"/>
        <v>85</v>
      </c>
      <c r="AB88">
        <f t="shared" si="250"/>
        <v>89</v>
      </c>
      <c r="AC88">
        <f t="shared" si="250"/>
        <v>85</v>
      </c>
      <c r="AD88">
        <f t="shared" si="250"/>
        <v>100</v>
      </c>
      <c r="AE88">
        <f t="shared" si="250"/>
        <v>95</v>
      </c>
      <c r="AF88">
        <f t="shared" si="250"/>
        <v>2722</v>
      </c>
      <c r="AG88">
        <f t="shared" si="250"/>
        <v>2722</v>
      </c>
      <c r="AJ88">
        <f t="shared" ref="AJ88:AW88" si="251">AJ291+AJ637</f>
        <v>20538</v>
      </c>
      <c r="AK88">
        <f t="shared" si="251"/>
        <v>7088</v>
      </c>
      <c r="AL88">
        <f t="shared" si="251"/>
        <v>1487</v>
      </c>
      <c r="AM88">
        <f t="shared" si="251"/>
        <v>2813</v>
      </c>
      <c r="AN88">
        <f t="shared" si="251"/>
        <v>84</v>
      </c>
      <c r="AO88">
        <f t="shared" si="251"/>
        <v>76</v>
      </c>
      <c r="AP88">
        <f t="shared" si="251"/>
        <v>80</v>
      </c>
      <c r="AQ88">
        <f t="shared" si="251"/>
        <v>76</v>
      </c>
      <c r="AR88">
        <f t="shared" si="251"/>
        <v>84</v>
      </c>
      <c r="AS88">
        <f t="shared" si="251"/>
        <v>80</v>
      </c>
      <c r="AT88">
        <f t="shared" si="251"/>
        <v>50</v>
      </c>
      <c r="AU88">
        <f t="shared" si="251"/>
        <v>120</v>
      </c>
      <c r="AV88">
        <f t="shared" si="251"/>
        <v>2176</v>
      </c>
      <c r="AW88">
        <f t="shared" si="251"/>
        <v>2176</v>
      </c>
    </row>
    <row r="89" spans="2:49" x14ac:dyDescent="0.2">
      <c r="B89">
        <v>85</v>
      </c>
      <c r="C89" t="str">
        <f>INDEX(数据整理1!$C$30:$C$54,MATCH(B89,数据整理1!$D$30:$D$54))</f>
        <v>14阶</v>
      </c>
      <c r="D89">
        <f t="shared" ref="D89:Q89" si="252">D292+D638</f>
        <v>31562</v>
      </c>
      <c r="E89">
        <f t="shared" si="252"/>
        <v>8853</v>
      </c>
      <c r="F89">
        <f t="shared" si="252"/>
        <v>4754</v>
      </c>
      <c r="G89">
        <f t="shared" si="252"/>
        <v>2699</v>
      </c>
      <c r="H89">
        <f t="shared" si="252"/>
        <v>89</v>
      </c>
      <c r="I89">
        <f t="shared" si="252"/>
        <v>81</v>
      </c>
      <c r="J89">
        <f t="shared" si="252"/>
        <v>85</v>
      </c>
      <c r="K89">
        <f t="shared" si="252"/>
        <v>85</v>
      </c>
      <c r="L89">
        <f t="shared" si="252"/>
        <v>89</v>
      </c>
      <c r="M89">
        <f t="shared" si="252"/>
        <v>85</v>
      </c>
      <c r="N89">
        <f t="shared" si="252"/>
        <v>150</v>
      </c>
      <c r="O89">
        <f t="shared" si="252"/>
        <v>60</v>
      </c>
      <c r="P89">
        <f t="shared" si="252"/>
        <v>3326</v>
      </c>
      <c r="Q89">
        <f t="shared" si="252"/>
        <v>3326</v>
      </c>
      <c r="T89">
        <f t="shared" ref="T89:AG89" si="253">T292+T638</f>
        <v>26517</v>
      </c>
      <c r="U89">
        <f t="shared" si="253"/>
        <v>8388</v>
      </c>
      <c r="V89">
        <f t="shared" si="253"/>
        <v>3870</v>
      </c>
      <c r="W89">
        <f t="shared" si="253"/>
        <v>1941</v>
      </c>
      <c r="X89">
        <f t="shared" si="253"/>
        <v>89</v>
      </c>
      <c r="Y89">
        <f t="shared" si="253"/>
        <v>81</v>
      </c>
      <c r="Z89">
        <f t="shared" si="253"/>
        <v>85</v>
      </c>
      <c r="AA89">
        <f t="shared" si="253"/>
        <v>85</v>
      </c>
      <c r="AB89">
        <f t="shared" si="253"/>
        <v>89</v>
      </c>
      <c r="AC89">
        <f t="shared" si="253"/>
        <v>85</v>
      </c>
      <c r="AD89">
        <f t="shared" si="253"/>
        <v>100</v>
      </c>
      <c r="AE89">
        <f t="shared" si="253"/>
        <v>95</v>
      </c>
      <c r="AF89">
        <f t="shared" si="253"/>
        <v>2722</v>
      </c>
      <c r="AG89">
        <f t="shared" si="253"/>
        <v>2722</v>
      </c>
      <c r="AJ89">
        <f t="shared" ref="AJ89:AW89" si="254">AJ292+AJ638</f>
        <v>25842</v>
      </c>
      <c r="AK89">
        <f t="shared" si="254"/>
        <v>8808</v>
      </c>
      <c r="AL89">
        <f t="shared" si="254"/>
        <v>1487</v>
      </c>
      <c r="AM89">
        <f t="shared" si="254"/>
        <v>3791</v>
      </c>
      <c r="AN89">
        <f t="shared" si="254"/>
        <v>89</v>
      </c>
      <c r="AO89">
        <f t="shared" si="254"/>
        <v>81</v>
      </c>
      <c r="AP89">
        <f t="shared" si="254"/>
        <v>85</v>
      </c>
      <c r="AQ89">
        <f t="shared" si="254"/>
        <v>81</v>
      </c>
      <c r="AR89">
        <f t="shared" si="254"/>
        <v>89</v>
      </c>
      <c r="AS89">
        <f t="shared" si="254"/>
        <v>85</v>
      </c>
      <c r="AT89">
        <f t="shared" si="254"/>
        <v>50</v>
      </c>
      <c r="AU89">
        <f t="shared" si="254"/>
        <v>120</v>
      </c>
      <c r="AV89">
        <f t="shared" si="254"/>
        <v>2722</v>
      </c>
      <c r="AW89">
        <f t="shared" si="254"/>
        <v>2722</v>
      </c>
    </row>
    <row r="90" spans="2:49" x14ac:dyDescent="0.2">
      <c r="B90">
        <v>86</v>
      </c>
      <c r="C90" t="str">
        <f>INDEX(数据整理1!$C$30:$C$54,MATCH(B90,数据整理1!$D$30:$D$54))</f>
        <v>14阶</v>
      </c>
      <c r="D90">
        <f t="shared" ref="D90:Q90" si="255">D293+D639</f>
        <v>33396</v>
      </c>
      <c r="E90">
        <f t="shared" si="255"/>
        <v>8853</v>
      </c>
      <c r="F90">
        <f t="shared" si="255"/>
        <v>4754</v>
      </c>
      <c r="G90">
        <f t="shared" si="255"/>
        <v>2699</v>
      </c>
      <c r="H90">
        <f t="shared" si="255"/>
        <v>89</v>
      </c>
      <c r="I90">
        <f t="shared" si="255"/>
        <v>81</v>
      </c>
      <c r="J90">
        <f t="shared" si="255"/>
        <v>85</v>
      </c>
      <c r="K90">
        <f t="shared" si="255"/>
        <v>85</v>
      </c>
      <c r="L90">
        <f t="shared" si="255"/>
        <v>89</v>
      </c>
      <c r="M90">
        <f t="shared" si="255"/>
        <v>85</v>
      </c>
      <c r="N90">
        <f t="shared" si="255"/>
        <v>150</v>
      </c>
      <c r="O90">
        <f t="shared" si="255"/>
        <v>60</v>
      </c>
      <c r="P90">
        <f t="shared" si="255"/>
        <v>3436</v>
      </c>
      <c r="Q90">
        <f t="shared" si="255"/>
        <v>3436</v>
      </c>
      <c r="T90">
        <f t="shared" ref="T90:AG90" si="256">T293+T639</f>
        <v>26517</v>
      </c>
      <c r="U90">
        <f t="shared" si="256"/>
        <v>8388</v>
      </c>
      <c r="V90">
        <f t="shared" si="256"/>
        <v>3870</v>
      </c>
      <c r="W90">
        <f t="shared" si="256"/>
        <v>1941</v>
      </c>
      <c r="X90">
        <f t="shared" si="256"/>
        <v>89</v>
      </c>
      <c r="Y90">
        <f t="shared" si="256"/>
        <v>81</v>
      </c>
      <c r="Z90">
        <f t="shared" si="256"/>
        <v>85</v>
      </c>
      <c r="AA90">
        <f t="shared" si="256"/>
        <v>85</v>
      </c>
      <c r="AB90">
        <f t="shared" si="256"/>
        <v>89</v>
      </c>
      <c r="AC90">
        <f t="shared" si="256"/>
        <v>85</v>
      </c>
      <c r="AD90">
        <f t="shared" si="256"/>
        <v>100</v>
      </c>
      <c r="AE90">
        <f t="shared" si="256"/>
        <v>95</v>
      </c>
      <c r="AF90">
        <f t="shared" si="256"/>
        <v>2722</v>
      </c>
      <c r="AG90">
        <f t="shared" si="256"/>
        <v>2722</v>
      </c>
      <c r="AJ90">
        <f t="shared" ref="AJ90:AW90" si="257">AJ293+AJ639</f>
        <v>25842</v>
      </c>
      <c r="AK90">
        <f t="shared" si="257"/>
        <v>8808</v>
      </c>
      <c r="AL90">
        <f t="shared" si="257"/>
        <v>1487</v>
      </c>
      <c r="AM90">
        <f t="shared" si="257"/>
        <v>3791</v>
      </c>
      <c r="AN90">
        <f t="shared" si="257"/>
        <v>89</v>
      </c>
      <c r="AO90">
        <f t="shared" si="257"/>
        <v>81</v>
      </c>
      <c r="AP90">
        <f t="shared" si="257"/>
        <v>85</v>
      </c>
      <c r="AQ90">
        <f t="shared" si="257"/>
        <v>81</v>
      </c>
      <c r="AR90">
        <f t="shared" si="257"/>
        <v>89</v>
      </c>
      <c r="AS90">
        <f t="shared" si="257"/>
        <v>85</v>
      </c>
      <c r="AT90">
        <f t="shared" si="257"/>
        <v>50</v>
      </c>
      <c r="AU90">
        <f t="shared" si="257"/>
        <v>120</v>
      </c>
      <c r="AV90">
        <f t="shared" si="257"/>
        <v>2722</v>
      </c>
      <c r="AW90">
        <f t="shared" si="257"/>
        <v>2722</v>
      </c>
    </row>
    <row r="91" spans="2:49" x14ac:dyDescent="0.2">
      <c r="B91">
        <v>87</v>
      </c>
      <c r="C91" t="str">
        <f>INDEX(数据整理1!$C$30:$C$54,MATCH(B91,数据整理1!$D$30:$D$54))</f>
        <v>14阶</v>
      </c>
      <c r="D91">
        <f t="shared" ref="D91:Q91" si="258">D294+D640</f>
        <v>33396</v>
      </c>
      <c r="E91">
        <f t="shared" si="258"/>
        <v>8853</v>
      </c>
      <c r="F91">
        <f t="shared" si="258"/>
        <v>4754</v>
      </c>
      <c r="G91">
        <f t="shared" si="258"/>
        <v>2699</v>
      </c>
      <c r="H91">
        <f t="shared" si="258"/>
        <v>89</v>
      </c>
      <c r="I91">
        <f t="shared" si="258"/>
        <v>81</v>
      </c>
      <c r="J91">
        <f t="shared" si="258"/>
        <v>85</v>
      </c>
      <c r="K91">
        <f t="shared" si="258"/>
        <v>85</v>
      </c>
      <c r="L91">
        <f t="shared" si="258"/>
        <v>89</v>
      </c>
      <c r="M91">
        <f t="shared" si="258"/>
        <v>85</v>
      </c>
      <c r="N91">
        <f t="shared" si="258"/>
        <v>150</v>
      </c>
      <c r="O91">
        <f t="shared" si="258"/>
        <v>60</v>
      </c>
      <c r="P91">
        <f t="shared" si="258"/>
        <v>3436</v>
      </c>
      <c r="Q91">
        <f t="shared" si="258"/>
        <v>3436</v>
      </c>
      <c r="T91">
        <f t="shared" ref="T91:AG91" si="259">T294+T640</f>
        <v>26517</v>
      </c>
      <c r="U91">
        <f t="shared" si="259"/>
        <v>8388</v>
      </c>
      <c r="V91">
        <f t="shared" si="259"/>
        <v>3870</v>
      </c>
      <c r="W91">
        <f t="shared" si="259"/>
        <v>1941</v>
      </c>
      <c r="X91">
        <f t="shared" si="259"/>
        <v>89</v>
      </c>
      <c r="Y91">
        <f t="shared" si="259"/>
        <v>81</v>
      </c>
      <c r="Z91">
        <f t="shared" si="259"/>
        <v>85</v>
      </c>
      <c r="AA91">
        <f t="shared" si="259"/>
        <v>85</v>
      </c>
      <c r="AB91">
        <f t="shared" si="259"/>
        <v>89</v>
      </c>
      <c r="AC91">
        <f t="shared" si="259"/>
        <v>85</v>
      </c>
      <c r="AD91">
        <f t="shared" si="259"/>
        <v>100</v>
      </c>
      <c r="AE91">
        <f t="shared" si="259"/>
        <v>95</v>
      </c>
      <c r="AF91">
        <f t="shared" si="259"/>
        <v>2722</v>
      </c>
      <c r="AG91">
        <f t="shared" si="259"/>
        <v>2722</v>
      </c>
      <c r="AJ91">
        <f t="shared" ref="AJ91:AW91" si="260">AJ294+AJ640</f>
        <v>25842</v>
      </c>
      <c r="AK91">
        <f t="shared" si="260"/>
        <v>8808</v>
      </c>
      <c r="AL91">
        <f t="shared" si="260"/>
        <v>1487</v>
      </c>
      <c r="AM91">
        <f t="shared" si="260"/>
        <v>3791</v>
      </c>
      <c r="AN91">
        <f t="shared" si="260"/>
        <v>89</v>
      </c>
      <c r="AO91">
        <f t="shared" si="260"/>
        <v>81</v>
      </c>
      <c r="AP91">
        <f t="shared" si="260"/>
        <v>85</v>
      </c>
      <c r="AQ91">
        <f t="shared" si="260"/>
        <v>81</v>
      </c>
      <c r="AR91">
        <f t="shared" si="260"/>
        <v>89</v>
      </c>
      <c r="AS91">
        <f t="shared" si="260"/>
        <v>85</v>
      </c>
      <c r="AT91">
        <f t="shared" si="260"/>
        <v>50</v>
      </c>
      <c r="AU91">
        <f t="shared" si="260"/>
        <v>120</v>
      </c>
      <c r="AV91">
        <f t="shared" si="260"/>
        <v>2722</v>
      </c>
      <c r="AW91">
        <f t="shared" si="260"/>
        <v>2722</v>
      </c>
    </row>
    <row r="92" spans="2:49" x14ac:dyDescent="0.2">
      <c r="B92">
        <v>88</v>
      </c>
      <c r="C92" t="str">
        <f>INDEX(数据整理1!$C$30:$C$54,MATCH(B92,数据整理1!$D$30:$D$54))</f>
        <v>14阶</v>
      </c>
      <c r="D92">
        <f t="shared" ref="D92:Q92" si="261">D295+D641</f>
        <v>33396</v>
      </c>
      <c r="E92">
        <f t="shared" si="261"/>
        <v>8853</v>
      </c>
      <c r="F92">
        <f t="shared" si="261"/>
        <v>4754</v>
      </c>
      <c r="G92">
        <f t="shared" si="261"/>
        <v>2699</v>
      </c>
      <c r="H92">
        <f t="shared" si="261"/>
        <v>89</v>
      </c>
      <c r="I92">
        <f t="shared" si="261"/>
        <v>81</v>
      </c>
      <c r="J92">
        <f t="shared" si="261"/>
        <v>85</v>
      </c>
      <c r="K92">
        <f t="shared" si="261"/>
        <v>85</v>
      </c>
      <c r="L92">
        <f t="shared" si="261"/>
        <v>89</v>
      </c>
      <c r="M92">
        <f t="shared" si="261"/>
        <v>85</v>
      </c>
      <c r="N92">
        <f t="shared" si="261"/>
        <v>150</v>
      </c>
      <c r="O92">
        <f t="shared" si="261"/>
        <v>60</v>
      </c>
      <c r="P92">
        <f t="shared" si="261"/>
        <v>3436</v>
      </c>
      <c r="Q92">
        <f t="shared" si="261"/>
        <v>3436</v>
      </c>
      <c r="T92">
        <f t="shared" ref="T92:AG92" si="262">T295+T641</f>
        <v>26517</v>
      </c>
      <c r="U92">
        <f t="shared" si="262"/>
        <v>8388</v>
      </c>
      <c r="V92">
        <f t="shared" si="262"/>
        <v>3870</v>
      </c>
      <c r="W92">
        <f t="shared" si="262"/>
        <v>1941</v>
      </c>
      <c r="X92">
        <f t="shared" si="262"/>
        <v>89</v>
      </c>
      <c r="Y92">
        <f t="shared" si="262"/>
        <v>81</v>
      </c>
      <c r="Z92">
        <f t="shared" si="262"/>
        <v>85</v>
      </c>
      <c r="AA92">
        <f t="shared" si="262"/>
        <v>85</v>
      </c>
      <c r="AB92">
        <f t="shared" si="262"/>
        <v>89</v>
      </c>
      <c r="AC92">
        <f t="shared" si="262"/>
        <v>85</v>
      </c>
      <c r="AD92">
        <f t="shared" si="262"/>
        <v>100</v>
      </c>
      <c r="AE92">
        <f t="shared" si="262"/>
        <v>95</v>
      </c>
      <c r="AF92">
        <f t="shared" si="262"/>
        <v>2722</v>
      </c>
      <c r="AG92">
        <f t="shared" si="262"/>
        <v>2722</v>
      </c>
      <c r="AJ92">
        <f t="shared" ref="AJ92:AW92" si="263">AJ295+AJ641</f>
        <v>25842</v>
      </c>
      <c r="AK92">
        <f t="shared" si="263"/>
        <v>8808</v>
      </c>
      <c r="AL92">
        <f t="shared" si="263"/>
        <v>1487</v>
      </c>
      <c r="AM92">
        <f t="shared" si="263"/>
        <v>3791</v>
      </c>
      <c r="AN92">
        <f t="shared" si="263"/>
        <v>89</v>
      </c>
      <c r="AO92">
        <f t="shared" si="263"/>
        <v>81</v>
      </c>
      <c r="AP92">
        <f t="shared" si="263"/>
        <v>85</v>
      </c>
      <c r="AQ92">
        <f t="shared" si="263"/>
        <v>81</v>
      </c>
      <c r="AR92">
        <f t="shared" si="263"/>
        <v>89</v>
      </c>
      <c r="AS92">
        <f t="shared" si="263"/>
        <v>85</v>
      </c>
      <c r="AT92">
        <f t="shared" si="263"/>
        <v>50</v>
      </c>
      <c r="AU92">
        <f t="shared" si="263"/>
        <v>120</v>
      </c>
      <c r="AV92">
        <f t="shared" si="263"/>
        <v>2722</v>
      </c>
      <c r="AW92">
        <f t="shared" si="263"/>
        <v>2722</v>
      </c>
    </row>
    <row r="93" spans="2:49" x14ac:dyDescent="0.2">
      <c r="B93">
        <v>89</v>
      </c>
      <c r="C93" t="str">
        <f>INDEX(数据整理1!$C$30:$C$54,MATCH(B93,数据整理1!$D$30:$D$54))</f>
        <v>14阶</v>
      </c>
      <c r="D93">
        <f t="shared" ref="D93:Q93" si="264">D296+D642</f>
        <v>33396</v>
      </c>
      <c r="E93">
        <f t="shared" si="264"/>
        <v>8853</v>
      </c>
      <c r="F93">
        <f t="shared" si="264"/>
        <v>4754</v>
      </c>
      <c r="G93">
        <f t="shared" si="264"/>
        <v>2699</v>
      </c>
      <c r="H93">
        <f t="shared" si="264"/>
        <v>89</v>
      </c>
      <c r="I93">
        <f t="shared" si="264"/>
        <v>81</v>
      </c>
      <c r="J93">
        <f t="shared" si="264"/>
        <v>85</v>
      </c>
      <c r="K93">
        <f t="shared" si="264"/>
        <v>85</v>
      </c>
      <c r="L93">
        <f t="shared" si="264"/>
        <v>89</v>
      </c>
      <c r="M93">
        <f t="shared" si="264"/>
        <v>85</v>
      </c>
      <c r="N93">
        <f t="shared" si="264"/>
        <v>150</v>
      </c>
      <c r="O93">
        <f t="shared" si="264"/>
        <v>60</v>
      </c>
      <c r="P93">
        <f t="shared" si="264"/>
        <v>3436</v>
      </c>
      <c r="Q93">
        <f t="shared" si="264"/>
        <v>3436</v>
      </c>
      <c r="T93">
        <f t="shared" ref="T93:AG93" si="265">T296+T642</f>
        <v>26517</v>
      </c>
      <c r="U93">
        <f t="shared" si="265"/>
        <v>8388</v>
      </c>
      <c r="V93">
        <f t="shared" si="265"/>
        <v>3870</v>
      </c>
      <c r="W93">
        <f t="shared" si="265"/>
        <v>1941</v>
      </c>
      <c r="X93">
        <f t="shared" si="265"/>
        <v>89</v>
      </c>
      <c r="Y93">
        <f t="shared" si="265"/>
        <v>81</v>
      </c>
      <c r="Z93">
        <f t="shared" si="265"/>
        <v>85</v>
      </c>
      <c r="AA93">
        <f t="shared" si="265"/>
        <v>85</v>
      </c>
      <c r="AB93">
        <f t="shared" si="265"/>
        <v>89</v>
      </c>
      <c r="AC93">
        <f t="shared" si="265"/>
        <v>85</v>
      </c>
      <c r="AD93">
        <f t="shared" si="265"/>
        <v>100</v>
      </c>
      <c r="AE93">
        <f t="shared" si="265"/>
        <v>95</v>
      </c>
      <c r="AF93">
        <f t="shared" si="265"/>
        <v>2722</v>
      </c>
      <c r="AG93">
        <f t="shared" si="265"/>
        <v>2722</v>
      </c>
      <c r="AJ93">
        <f t="shared" ref="AJ93:AW93" si="266">AJ296+AJ642</f>
        <v>25842</v>
      </c>
      <c r="AK93">
        <f t="shared" si="266"/>
        <v>8808</v>
      </c>
      <c r="AL93">
        <f t="shared" si="266"/>
        <v>1487</v>
      </c>
      <c r="AM93">
        <f t="shared" si="266"/>
        <v>3791</v>
      </c>
      <c r="AN93">
        <f t="shared" si="266"/>
        <v>89</v>
      </c>
      <c r="AO93">
        <f t="shared" si="266"/>
        <v>81</v>
      </c>
      <c r="AP93">
        <f t="shared" si="266"/>
        <v>85</v>
      </c>
      <c r="AQ93">
        <f t="shared" si="266"/>
        <v>81</v>
      </c>
      <c r="AR93">
        <f t="shared" si="266"/>
        <v>89</v>
      </c>
      <c r="AS93">
        <f t="shared" si="266"/>
        <v>85</v>
      </c>
      <c r="AT93">
        <f t="shared" si="266"/>
        <v>50</v>
      </c>
      <c r="AU93">
        <f t="shared" si="266"/>
        <v>120</v>
      </c>
      <c r="AV93">
        <f t="shared" si="266"/>
        <v>2722</v>
      </c>
      <c r="AW93">
        <f t="shared" si="266"/>
        <v>2722</v>
      </c>
    </row>
    <row r="94" spans="2:49" x14ac:dyDescent="0.2">
      <c r="B94">
        <v>90</v>
      </c>
      <c r="C94" t="str">
        <f>INDEX(数据整理1!$C$30:$C$54,MATCH(B94,数据整理1!$D$30:$D$54))</f>
        <v>14阶</v>
      </c>
      <c r="D94">
        <f t="shared" ref="D94:Q94" si="267">D297+D643</f>
        <v>33396</v>
      </c>
      <c r="E94">
        <f t="shared" si="267"/>
        <v>8853</v>
      </c>
      <c r="F94">
        <f t="shared" si="267"/>
        <v>4754</v>
      </c>
      <c r="G94">
        <f t="shared" si="267"/>
        <v>2699</v>
      </c>
      <c r="H94">
        <f t="shared" si="267"/>
        <v>89</v>
      </c>
      <c r="I94">
        <f t="shared" si="267"/>
        <v>81</v>
      </c>
      <c r="J94">
        <f t="shared" si="267"/>
        <v>85</v>
      </c>
      <c r="K94">
        <f t="shared" si="267"/>
        <v>85</v>
      </c>
      <c r="L94">
        <f t="shared" si="267"/>
        <v>89</v>
      </c>
      <c r="M94">
        <f t="shared" si="267"/>
        <v>85</v>
      </c>
      <c r="N94">
        <f t="shared" si="267"/>
        <v>150</v>
      </c>
      <c r="O94">
        <f t="shared" si="267"/>
        <v>60</v>
      </c>
      <c r="P94">
        <f t="shared" si="267"/>
        <v>3436</v>
      </c>
      <c r="Q94">
        <f t="shared" si="267"/>
        <v>3436</v>
      </c>
      <c r="T94">
        <f t="shared" ref="T94:AG94" si="268">T297+T643</f>
        <v>26517</v>
      </c>
      <c r="U94">
        <f t="shared" si="268"/>
        <v>8388</v>
      </c>
      <c r="V94">
        <f t="shared" si="268"/>
        <v>3870</v>
      </c>
      <c r="W94">
        <f t="shared" si="268"/>
        <v>1941</v>
      </c>
      <c r="X94">
        <f t="shared" si="268"/>
        <v>89</v>
      </c>
      <c r="Y94">
        <f t="shared" si="268"/>
        <v>81</v>
      </c>
      <c r="Z94">
        <f t="shared" si="268"/>
        <v>85</v>
      </c>
      <c r="AA94">
        <f t="shared" si="268"/>
        <v>85</v>
      </c>
      <c r="AB94">
        <f t="shared" si="268"/>
        <v>89</v>
      </c>
      <c r="AC94">
        <f t="shared" si="268"/>
        <v>85</v>
      </c>
      <c r="AD94">
        <f t="shared" si="268"/>
        <v>100</v>
      </c>
      <c r="AE94">
        <f t="shared" si="268"/>
        <v>95</v>
      </c>
      <c r="AF94">
        <f t="shared" si="268"/>
        <v>2722</v>
      </c>
      <c r="AG94">
        <f t="shared" si="268"/>
        <v>2722</v>
      </c>
      <c r="AJ94">
        <f t="shared" ref="AJ94:AW94" si="269">AJ297+AJ643</f>
        <v>25842</v>
      </c>
      <c r="AK94">
        <f t="shared" si="269"/>
        <v>8808</v>
      </c>
      <c r="AL94">
        <f t="shared" si="269"/>
        <v>1487</v>
      </c>
      <c r="AM94">
        <f t="shared" si="269"/>
        <v>3791</v>
      </c>
      <c r="AN94">
        <f t="shared" si="269"/>
        <v>89</v>
      </c>
      <c r="AO94">
        <f t="shared" si="269"/>
        <v>81</v>
      </c>
      <c r="AP94">
        <f t="shared" si="269"/>
        <v>85</v>
      </c>
      <c r="AQ94">
        <f t="shared" si="269"/>
        <v>81</v>
      </c>
      <c r="AR94">
        <f t="shared" si="269"/>
        <v>89</v>
      </c>
      <c r="AS94">
        <f t="shared" si="269"/>
        <v>85</v>
      </c>
      <c r="AT94">
        <f t="shared" si="269"/>
        <v>50</v>
      </c>
      <c r="AU94">
        <f t="shared" si="269"/>
        <v>120</v>
      </c>
      <c r="AV94">
        <f t="shared" si="269"/>
        <v>2722</v>
      </c>
      <c r="AW94">
        <f t="shared" si="269"/>
        <v>2722</v>
      </c>
    </row>
    <row r="95" spans="2:49" x14ac:dyDescent="0.2">
      <c r="B95">
        <v>91</v>
      </c>
      <c r="C95" t="str">
        <f>INDEX(数据整理1!$C$30:$C$54,MATCH(B95,数据整理1!$D$30:$D$54))</f>
        <v>14阶</v>
      </c>
      <c r="D95">
        <f t="shared" ref="D95:Q95" si="270">D298+D644</f>
        <v>33396</v>
      </c>
      <c r="E95">
        <f t="shared" si="270"/>
        <v>8853</v>
      </c>
      <c r="F95">
        <f t="shared" si="270"/>
        <v>4754</v>
      </c>
      <c r="G95">
        <f t="shared" si="270"/>
        <v>2699</v>
      </c>
      <c r="H95">
        <f t="shared" si="270"/>
        <v>89</v>
      </c>
      <c r="I95">
        <f t="shared" si="270"/>
        <v>81</v>
      </c>
      <c r="J95">
        <f t="shared" si="270"/>
        <v>85</v>
      </c>
      <c r="K95">
        <f t="shared" si="270"/>
        <v>85</v>
      </c>
      <c r="L95">
        <f t="shared" si="270"/>
        <v>89</v>
      </c>
      <c r="M95">
        <f t="shared" si="270"/>
        <v>85</v>
      </c>
      <c r="N95">
        <f t="shared" si="270"/>
        <v>150</v>
      </c>
      <c r="O95">
        <f t="shared" si="270"/>
        <v>60</v>
      </c>
      <c r="P95">
        <f t="shared" si="270"/>
        <v>3436</v>
      </c>
      <c r="Q95">
        <f t="shared" si="270"/>
        <v>3436</v>
      </c>
      <c r="T95">
        <f t="shared" ref="T95:AG95" si="271">T298+T644</f>
        <v>26517</v>
      </c>
      <c r="U95">
        <f t="shared" si="271"/>
        <v>8388</v>
      </c>
      <c r="V95">
        <f t="shared" si="271"/>
        <v>3870</v>
      </c>
      <c r="W95">
        <f t="shared" si="271"/>
        <v>1941</v>
      </c>
      <c r="X95">
        <f t="shared" si="271"/>
        <v>89</v>
      </c>
      <c r="Y95">
        <f t="shared" si="271"/>
        <v>81</v>
      </c>
      <c r="Z95">
        <f t="shared" si="271"/>
        <v>85</v>
      </c>
      <c r="AA95">
        <f t="shared" si="271"/>
        <v>85</v>
      </c>
      <c r="AB95">
        <f t="shared" si="271"/>
        <v>89</v>
      </c>
      <c r="AC95">
        <f t="shared" si="271"/>
        <v>85</v>
      </c>
      <c r="AD95">
        <f t="shared" si="271"/>
        <v>100</v>
      </c>
      <c r="AE95">
        <f t="shared" si="271"/>
        <v>95</v>
      </c>
      <c r="AF95">
        <f t="shared" si="271"/>
        <v>2722</v>
      </c>
      <c r="AG95">
        <f t="shared" si="271"/>
        <v>2722</v>
      </c>
      <c r="AJ95">
        <f t="shared" ref="AJ95:AW95" si="272">AJ298+AJ644</f>
        <v>25842</v>
      </c>
      <c r="AK95">
        <f t="shared" si="272"/>
        <v>8808</v>
      </c>
      <c r="AL95">
        <f t="shared" si="272"/>
        <v>1487</v>
      </c>
      <c r="AM95">
        <f t="shared" si="272"/>
        <v>3791</v>
      </c>
      <c r="AN95">
        <f t="shared" si="272"/>
        <v>89</v>
      </c>
      <c r="AO95">
        <f t="shared" si="272"/>
        <v>81</v>
      </c>
      <c r="AP95">
        <f t="shared" si="272"/>
        <v>85</v>
      </c>
      <c r="AQ95">
        <f t="shared" si="272"/>
        <v>81</v>
      </c>
      <c r="AR95">
        <f t="shared" si="272"/>
        <v>89</v>
      </c>
      <c r="AS95">
        <f t="shared" si="272"/>
        <v>85</v>
      </c>
      <c r="AT95">
        <f t="shared" si="272"/>
        <v>50</v>
      </c>
      <c r="AU95">
        <f t="shared" si="272"/>
        <v>120</v>
      </c>
      <c r="AV95">
        <f t="shared" si="272"/>
        <v>2722</v>
      </c>
      <c r="AW95">
        <f t="shared" si="272"/>
        <v>2722</v>
      </c>
    </row>
    <row r="96" spans="2:49" x14ac:dyDescent="0.2">
      <c r="B96">
        <v>92</v>
      </c>
      <c r="C96" t="str">
        <f>INDEX(数据整理1!$C$30:$C$54,MATCH(B96,数据整理1!$D$30:$D$54))</f>
        <v>14阶</v>
      </c>
      <c r="D96">
        <f t="shared" ref="D96:Q96" si="273">D299+D645</f>
        <v>33396</v>
      </c>
      <c r="E96">
        <f t="shared" si="273"/>
        <v>8853</v>
      </c>
      <c r="F96">
        <f t="shared" si="273"/>
        <v>4754</v>
      </c>
      <c r="G96">
        <f t="shared" si="273"/>
        <v>2699</v>
      </c>
      <c r="H96">
        <f t="shared" si="273"/>
        <v>89</v>
      </c>
      <c r="I96">
        <f t="shared" si="273"/>
        <v>81</v>
      </c>
      <c r="J96">
        <f t="shared" si="273"/>
        <v>85</v>
      </c>
      <c r="K96">
        <f t="shared" si="273"/>
        <v>85</v>
      </c>
      <c r="L96">
        <f t="shared" si="273"/>
        <v>89</v>
      </c>
      <c r="M96">
        <f t="shared" si="273"/>
        <v>85</v>
      </c>
      <c r="N96">
        <f t="shared" si="273"/>
        <v>150</v>
      </c>
      <c r="O96">
        <f t="shared" si="273"/>
        <v>60</v>
      </c>
      <c r="P96">
        <f t="shared" si="273"/>
        <v>3436</v>
      </c>
      <c r="Q96">
        <f t="shared" si="273"/>
        <v>3436</v>
      </c>
      <c r="T96">
        <f t="shared" ref="T96:AG96" si="274">T299+T645</f>
        <v>32619</v>
      </c>
      <c r="U96">
        <f t="shared" si="274"/>
        <v>10080</v>
      </c>
      <c r="V96">
        <f t="shared" si="274"/>
        <v>5010</v>
      </c>
      <c r="W96">
        <f t="shared" si="274"/>
        <v>2430</v>
      </c>
      <c r="X96">
        <f t="shared" si="274"/>
        <v>94</v>
      </c>
      <c r="Y96">
        <f t="shared" si="274"/>
        <v>86</v>
      </c>
      <c r="Z96">
        <f t="shared" si="274"/>
        <v>90</v>
      </c>
      <c r="AA96">
        <f t="shared" si="274"/>
        <v>90</v>
      </c>
      <c r="AB96">
        <f t="shared" si="274"/>
        <v>94</v>
      </c>
      <c r="AC96">
        <f t="shared" si="274"/>
        <v>90</v>
      </c>
      <c r="AD96">
        <f t="shared" si="274"/>
        <v>100</v>
      </c>
      <c r="AE96">
        <f t="shared" si="274"/>
        <v>95</v>
      </c>
      <c r="AF96">
        <f t="shared" si="274"/>
        <v>3346</v>
      </c>
      <c r="AG96">
        <f t="shared" si="274"/>
        <v>3346</v>
      </c>
      <c r="AJ96">
        <f t="shared" ref="AJ96:AW96" si="275">AJ299+AJ645</f>
        <v>25842</v>
      </c>
      <c r="AK96">
        <f t="shared" si="275"/>
        <v>8808</v>
      </c>
      <c r="AL96">
        <f t="shared" si="275"/>
        <v>1487</v>
      </c>
      <c r="AM96">
        <f t="shared" si="275"/>
        <v>3791</v>
      </c>
      <c r="AN96">
        <f t="shared" si="275"/>
        <v>89</v>
      </c>
      <c r="AO96">
        <f t="shared" si="275"/>
        <v>81</v>
      </c>
      <c r="AP96">
        <f t="shared" si="275"/>
        <v>85</v>
      </c>
      <c r="AQ96">
        <f t="shared" si="275"/>
        <v>81</v>
      </c>
      <c r="AR96">
        <f t="shared" si="275"/>
        <v>89</v>
      </c>
      <c r="AS96">
        <f t="shared" si="275"/>
        <v>85</v>
      </c>
      <c r="AT96">
        <f t="shared" si="275"/>
        <v>50</v>
      </c>
      <c r="AU96">
        <f t="shared" si="275"/>
        <v>120</v>
      </c>
      <c r="AV96">
        <f t="shared" si="275"/>
        <v>2722</v>
      </c>
      <c r="AW96">
        <f t="shared" si="275"/>
        <v>2722</v>
      </c>
    </row>
    <row r="97" spans="2:49" x14ac:dyDescent="0.2">
      <c r="B97">
        <v>93</v>
      </c>
      <c r="C97" t="str">
        <f>INDEX(数据整理1!$C$30:$C$54,MATCH(B97,数据整理1!$D$30:$D$54))</f>
        <v>15阶</v>
      </c>
      <c r="D97">
        <f t="shared" ref="D97:Q97" si="276">D300+D646</f>
        <v>42065</v>
      </c>
      <c r="E97">
        <f t="shared" si="276"/>
        <v>10161</v>
      </c>
      <c r="F97">
        <f t="shared" si="276"/>
        <v>6668</v>
      </c>
      <c r="G97">
        <f t="shared" si="276"/>
        <v>3188</v>
      </c>
      <c r="H97">
        <f t="shared" si="276"/>
        <v>94</v>
      </c>
      <c r="I97">
        <f t="shared" si="276"/>
        <v>86</v>
      </c>
      <c r="J97">
        <f t="shared" si="276"/>
        <v>90</v>
      </c>
      <c r="K97">
        <f t="shared" si="276"/>
        <v>90</v>
      </c>
      <c r="L97">
        <f t="shared" si="276"/>
        <v>94</v>
      </c>
      <c r="M97">
        <f t="shared" si="276"/>
        <v>90</v>
      </c>
      <c r="N97">
        <f t="shared" si="276"/>
        <v>150</v>
      </c>
      <c r="O97">
        <f t="shared" si="276"/>
        <v>60</v>
      </c>
      <c r="P97">
        <f t="shared" si="276"/>
        <v>4215</v>
      </c>
      <c r="Q97">
        <f t="shared" si="276"/>
        <v>4215</v>
      </c>
      <c r="T97">
        <f t="shared" ref="T97:AG97" si="277">T300+T646</f>
        <v>32619</v>
      </c>
      <c r="U97">
        <f t="shared" si="277"/>
        <v>10080</v>
      </c>
      <c r="V97">
        <f t="shared" si="277"/>
        <v>5010</v>
      </c>
      <c r="W97">
        <f t="shared" si="277"/>
        <v>2430</v>
      </c>
      <c r="X97">
        <f t="shared" si="277"/>
        <v>94</v>
      </c>
      <c r="Y97">
        <f t="shared" si="277"/>
        <v>86</v>
      </c>
      <c r="Z97">
        <f t="shared" si="277"/>
        <v>90</v>
      </c>
      <c r="AA97">
        <f t="shared" si="277"/>
        <v>90</v>
      </c>
      <c r="AB97">
        <f t="shared" si="277"/>
        <v>94</v>
      </c>
      <c r="AC97">
        <f t="shared" si="277"/>
        <v>90</v>
      </c>
      <c r="AD97">
        <f t="shared" si="277"/>
        <v>100</v>
      </c>
      <c r="AE97">
        <f t="shared" si="277"/>
        <v>95</v>
      </c>
      <c r="AF97">
        <f t="shared" si="277"/>
        <v>3346</v>
      </c>
      <c r="AG97">
        <f t="shared" si="277"/>
        <v>3346</v>
      </c>
      <c r="AJ97">
        <f t="shared" ref="AJ97:AW97" si="278">AJ300+AJ646</f>
        <v>31098</v>
      </c>
      <c r="AK97">
        <f t="shared" si="278"/>
        <v>10956</v>
      </c>
      <c r="AL97">
        <f t="shared" si="278"/>
        <v>1976</v>
      </c>
      <c r="AM97">
        <f t="shared" si="278"/>
        <v>4442</v>
      </c>
      <c r="AN97">
        <f t="shared" si="278"/>
        <v>94</v>
      </c>
      <c r="AO97">
        <f t="shared" si="278"/>
        <v>86</v>
      </c>
      <c r="AP97">
        <f t="shared" si="278"/>
        <v>90</v>
      </c>
      <c r="AQ97">
        <f t="shared" si="278"/>
        <v>86</v>
      </c>
      <c r="AR97">
        <f t="shared" si="278"/>
        <v>94</v>
      </c>
      <c r="AS97">
        <f t="shared" si="278"/>
        <v>90</v>
      </c>
      <c r="AT97">
        <f t="shared" si="278"/>
        <v>50</v>
      </c>
      <c r="AU97">
        <f t="shared" si="278"/>
        <v>120</v>
      </c>
      <c r="AV97">
        <f t="shared" si="278"/>
        <v>3346</v>
      </c>
      <c r="AW97">
        <f t="shared" si="278"/>
        <v>3346</v>
      </c>
    </row>
    <row r="98" spans="2:49" x14ac:dyDescent="0.2">
      <c r="B98">
        <v>94</v>
      </c>
      <c r="C98" t="str">
        <f>INDEX(数据整理1!$C$30:$C$54,MATCH(B98,数据整理1!$D$30:$D$54))</f>
        <v>15阶</v>
      </c>
      <c r="D98">
        <f t="shared" ref="D98:Q98" si="279">D301+D647</f>
        <v>44481</v>
      </c>
      <c r="E98">
        <f t="shared" si="279"/>
        <v>10161</v>
      </c>
      <c r="F98">
        <f t="shared" si="279"/>
        <v>6668</v>
      </c>
      <c r="G98">
        <f t="shared" si="279"/>
        <v>3188</v>
      </c>
      <c r="H98">
        <f t="shared" si="279"/>
        <v>94</v>
      </c>
      <c r="I98">
        <f t="shared" si="279"/>
        <v>86</v>
      </c>
      <c r="J98">
        <f t="shared" si="279"/>
        <v>90</v>
      </c>
      <c r="K98">
        <f t="shared" si="279"/>
        <v>90</v>
      </c>
      <c r="L98">
        <f t="shared" si="279"/>
        <v>94</v>
      </c>
      <c r="M98">
        <f t="shared" si="279"/>
        <v>90</v>
      </c>
      <c r="N98">
        <f t="shared" si="279"/>
        <v>150</v>
      </c>
      <c r="O98">
        <f t="shared" si="279"/>
        <v>60</v>
      </c>
      <c r="P98">
        <f t="shared" si="279"/>
        <v>4360</v>
      </c>
      <c r="Q98">
        <f t="shared" si="279"/>
        <v>4360</v>
      </c>
      <c r="T98">
        <f t="shared" ref="T98:AG98" si="280">T301+T647</f>
        <v>32619</v>
      </c>
      <c r="U98">
        <f t="shared" si="280"/>
        <v>10080</v>
      </c>
      <c r="V98">
        <f t="shared" si="280"/>
        <v>5010</v>
      </c>
      <c r="W98">
        <f t="shared" si="280"/>
        <v>2430</v>
      </c>
      <c r="X98">
        <f t="shared" si="280"/>
        <v>94</v>
      </c>
      <c r="Y98">
        <f t="shared" si="280"/>
        <v>86</v>
      </c>
      <c r="Z98">
        <f t="shared" si="280"/>
        <v>90</v>
      </c>
      <c r="AA98">
        <f t="shared" si="280"/>
        <v>90</v>
      </c>
      <c r="AB98">
        <f t="shared" si="280"/>
        <v>94</v>
      </c>
      <c r="AC98">
        <f t="shared" si="280"/>
        <v>90</v>
      </c>
      <c r="AD98">
        <f t="shared" si="280"/>
        <v>100</v>
      </c>
      <c r="AE98">
        <f t="shared" si="280"/>
        <v>95</v>
      </c>
      <c r="AF98">
        <f t="shared" si="280"/>
        <v>3346</v>
      </c>
      <c r="AG98">
        <f t="shared" si="280"/>
        <v>3346</v>
      </c>
      <c r="AJ98">
        <f t="shared" ref="AJ98:AW98" si="281">AJ301+AJ647</f>
        <v>31098</v>
      </c>
      <c r="AK98">
        <f t="shared" si="281"/>
        <v>10956</v>
      </c>
      <c r="AL98">
        <f t="shared" si="281"/>
        <v>1976</v>
      </c>
      <c r="AM98">
        <f t="shared" si="281"/>
        <v>4442</v>
      </c>
      <c r="AN98">
        <f t="shared" si="281"/>
        <v>94</v>
      </c>
      <c r="AO98">
        <f t="shared" si="281"/>
        <v>86</v>
      </c>
      <c r="AP98">
        <f t="shared" si="281"/>
        <v>90</v>
      </c>
      <c r="AQ98">
        <f t="shared" si="281"/>
        <v>86</v>
      </c>
      <c r="AR98">
        <f t="shared" si="281"/>
        <v>94</v>
      </c>
      <c r="AS98">
        <f t="shared" si="281"/>
        <v>90</v>
      </c>
      <c r="AT98">
        <f t="shared" si="281"/>
        <v>50</v>
      </c>
      <c r="AU98">
        <f t="shared" si="281"/>
        <v>120</v>
      </c>
      <c r="AV98">
        <f t="shared" si="281"/>
        <v>3346</v>
      </c>
      <c r="AW98">
        <f t="shared" si="281"/>
        <v>3346</v>
      </c>
    </row>
    <row r="99" spans="2:49" x14ac:dyDescent="0.2">
      <c r="B99">
        <v>95</v>
      </c>
      <c r="C99" t="str">
        <f>INDEX(数据整理1!$C$30:$C$54,MATCH(B99,数据整理1!$D$30:$D$54))</f>
        <v>15阶</v>
      </c>
      <c r="D99">
        <f t="shared" ref="D99:Q99" si="282">D302+D648</f>
        <v>44481</v>
      </c>
      <c r="E99">
        <f t="shared" si="282"/>
        <v>10161</v>
      </c>
      <c r="F99">
        <f t="shared" si="282"/>
        <v>6668</v>
      </c>
      <c r="G99">
        <f t="shared" si="282"/>
        <v>3188</v>
      </c>
      <c r="H99">
        <f t="shared" si="282"/>
        <v>94</v>
      </c>
      <c r="I99">
        <f t="shared" si="282"/>
        <v>86</v>
      </c>
      <c r="J99">
        <f t="shared" si="282"/>
        <v>90</v>
      </c>
      <c r="K99">
        <f t="shared" si="282"/>
        <v>90</v>
      </c>
      <c r="L99">
        <f t="shared" si="282"/>
        <v>94</v>
      </c>
      <c r="M99">
        <f t="shared" si="282"/>
        <v>90</v>
      </c>
      <c r="N99">
        <f t="shared" si="282"/>
        <v>150</v>
      </c>
      <c r="O99">
        <f t="shared" si="282"/>
        <v>60</v>
      </c>
      <c r="P99">
        <f t="shared" si="282"/>
        <v>4360</v>
      </c>
      <c r="Q99">
        <f t="shared" si="282"/>
        <v>4360</v>
      </c>
      <c r="T99">
        <f t="shared" ref="T99:AG99" si="283">T302+T648</f>
        <v>32619</v>
      </c>
      <c r="U99">
        <f t="shared" si="283"/>
        <v>10080</v>
      </c>
      <c r="V99">
        <f t="shared" si="283"/>
        <v>5010</v>
      </c>
      <c r="W99">
        <f t="shared" si="283"/>
        <v>2430</v>
      </c>
      <c r="X99">
        <f t="shared" si="283"/>
        <v>94</v>
      </c>
      <c r="Y99">
        <f t="shared" si="283"/>
        <v>86</v>
      </c>
      <c r="Z99">
        <f t="shared" si="283"/>
        <v>90</v>
      </c>
      <c r="AA99">
        <f t="shared" si="283"/>
        <v>90</v>
      </c>
      <c r="AB99">
        <f t="shared" si="283"/>
        <v>94</v>
      </c>
      <c r="AC99">
        <f t="shared" si="283"/>
        <v>90</v>
      </c>
      <c r="AD99">
        <f t="shared" si="283"/>
        <v>100</v>
      </c>
      <c r="AE99">
        <f t="shared" si="283"/>
        <v>95</v>
      </c>
      <c r="AF99">
        <f t="shared" si="283"/>
        <v>3346</v>
      </c>
      <c r="AG99">
        <f t="shared" si="283"/>
        <v>3346</v>
      </c>
      <c r="AJ99">
        <f t="shared" ref="AJ99:AW99" si="284">AJ302+AJ648</f>
        <v>31098</v>
      </c>
      <c r="AK99">
        <f t="shared" si="284"/>
        <v>10956</v>
      </c>
      <c r="AL99">
        <f t="shared" si="284"/>
        <v>1976</v>
      </c>
      <c r="AM99">
        <f t="shared" si="284"/>
        <v>4442</v>
      </c>
      <c r="AN99">
        <f t="shared" si="284"/>
        <v>94</v>
      </c>
      <c r="AO99">
        <f t="shared" si="284"/>
        <v>86</v>
      </c>
      <c r="AP99">
        <f t="shared" si="284"/>
        <v>90</v>
      </c>
      <c r="AQ99">
        <f t="shared" si="284"/>
        <v>86</v>
      </c>
      <c r="AR99">
        <f t="shared" si="284"/>
        <v>94</v>
      </c>
      <c r="AS99">
        <f t="shared" si="284"/>
        <v>90</v>
      </c>
      <c r="AT99">
        <f t="shared" si="284"/>
        <v>50</v>
      </c>
      <c r="AU99">
        <f t="shared" si="284"/>
        <v>120</v>
      </c>
      <c r="AV99">
        <f t="shared" si="284"/>
        <v>3346</v>
      </c>
      <c r="AW99">
        <f t="shared" si="284"/>
        <v>3346</v>
      </c>
    </row>
    <row r="100" spans="2:49" x14ac:dyDescent="0.2">
      <c r="B100">
        <v>96</v>
      </c>
      <c r="C100" t="str">
        <f>INDEX(数据整理1!$C$30:$C$54,MATCH(B100,数据整理1!$D$30:$D$54))</f>
        <v>15阶</v>
      </c>
      <c r="D100">
        <f t="shared" ref="D100:Q100" si="285">D303+D649</f>
        <v>44481</v>
      </c>
      <c r="E100">
        <f t="shared" si="285"/>
        <v>10161</v>
      </c>
      <c r="F100">
        <f t="shared" si="285"/>
        <v>6668</v>
      </c>
      <c r="G100">
        <f t="shared" si="285"/>
        <v>3188</v>
      </c>
      <c r="H100">
        <f t="shared" si="285"/>
        <v>94</v>
      </c>
      <c r="I100">
        <f t="shared" si="285"/>
        <v>86</v>
      </c>
      <c r="J100">
        <f t="shared" si="285"/>
        <v>90</v>
      </c>
      <c r="K100">
        <f t="shared" si="285"/>
        <v>90</v>
      </c>
      <c r="L100">
        <f t="shared" si="285"/>
        <v>94</v>
      </c>
      <c r="M100">
        <f t="shared" si="285"/>
        <v>90</v>
      </c>
      <c r="N100">
        <f t="shared" si="285"/>
        <v>150</v>
      </c>
      <c r="O100">
        <f t="shared" si="285"/>
        <v>60</v>
      </c>
      <c r="P100">
        <f t="shared" si="285"/>
        <v>4360</v>
      </c>
      <c r="Q100">
        <f t="shared" si="285"/>
        <v>4360</v>
      </c>
      <c r="T100">
        <f t="shared" ref="T100:AG100" si="286">T303+T649</f>
        <v>32619</v>
      </c>
      <c r="U100">
        <f t="shared" si="286"/>
        <v>10080</v>
      </c>
      <c r="V100">
        <f t="shared" si="286"/>
        <v>5010</v>
      </c>
      <c r="W100">
        <f t="shared" si="286"/>
        <v>2430</v>
      </c>
      <c r="X100">
        <f t="shared" si="286"/>
        <v>94</v>
      </c>
      <c r="Y100">
        <f t="shared" si="286"/>
        <v>86</v>
      </c>
      <c r="Z100">
        <f t="shared" si="286"/>
        <v>90</v>
      </c>
      <c r="AA100">
        <f t="shared" si="286"/>
        <v>90</v>
      </c>
      <c r="AB100">
        <f t="shared" si="286"/>
        <v>94</v>
      </c>
      <c r="AC100">
        <f t="shared" si="286"/>
        <v>90</v>
      </c>
      <c r="AD100">
        <f t="shared" si="286"/>
        <v>100</v>
      </c>
      <c r="AE100">
        <f t="shared" si="286"/>
        <v>95</v>
      </c>
      <c r="AF100">
        <f t="shared" si="286"/>
        <v>3346</v>
      </c>
      <c r="AG100">
        <f t="shared" si="286"/>
        <v>3346</v>
      </c>
      <c r="AJ100">
        <f t="shared" ref="AJ100:AW100" si="287">AJ303+AJ649</f>
        <v>31098</v>
      </c>
      <c r="AK100">
        <f t="shared" si="287"/>
        <v>10956</v>
      </c>
      <c r="AL100">
        <f t="shared" si="287"/>
        <v>1976</v>
      </c>
      <c r="AM100">
        <f t="shared" si="287"/>
        <v>4442</v>
      </c>
      <c r="AN100">
        <f t="shared" si="287"/>
        <v>94</v>
      </c>
      <c r="AO100">
        <f t="shared" si="287"/>
        <v>86</v>
      </c>
      <c r="AP100">
        <f t="shared" si="287"/>
        <v>90</v>
      </c>
      <c r="AQ100">
        <f t="shared" si="287"/>
        <v>86</v>
      </c>
      <c r="AR100">
        <f t="shared" si="287"/>
        <v>94</v>
      </c>
      <c r="AS100">
        <f t="shared" si="287"/>
        <v>90</v>
      </c>
      <c r="AT100">
        <f t="shared" si="287"/>
        <v>50</v>
      </c>
      <c r="AU100">
        <f t="shared" si="287"/>
        <v>120</v>
      </c>
      <c r="AV100">
        <f t="shared" si="287"/>
        <v>3346</v>
      </c>
      <c r="AW100">
        <f t="shared" si="287"/>
        <v>3346</v>
      </c>
    </row>
    <row r="101" spans="2:49" x14ac:dyDescent="0.2">
      <c r="B101">
        <v>97</v>
      </c>
      <c r="C101" t="str">
        <f>INDEX(数据整理1!$C$30:$C$54,MATCH(B101,数据整理1!$D$30:$D$54))</f>
        <v>15阶</v>
      </c>
      <c r="D101">
        <f t="shared" ref="D101:Q101" si="288">D304+D650</f>
        <v>44481</v>
      </c>
      <c r="E101">
        <f t="shared" si="288"/>
        <v>10161</v>
      </c>
      <c r="F101">
        <f t="shared" si="288"/>
        <v>6668</v>
      </c>
      <c r="G101">
        <f t="shared" si="288"/>
        <v>3188</v>
      </c>
      <c r="H101">
        <f t="shared" si="288"/>
        <v>94</v>
      </c>
      <c r="I101">
        <f t="shared" si="288"/>
        <v>86</v>
      </c>
      <c r="J101">
        <f t="shared" si="288"/>
        <v>90</v>
      </c>
      <c r="K101">
        <f t="shared" si="288"/>
        <v>90</v>
      </c>
      <c r="L101">
        <f t="shared" si="288"/>
        <v>94</v>
      </c>
      <c r="M101">
        <f t="shared" si="288"/>
        <v>90</v>
      </c>
      <c r="N101">
        <f t="shared" si="288"/>
        <v>150</v>
      </c>
      <c r="O101">
        <f t="shared" si="288"/>
        <v>60</v>
      </c>
      <c r="P101">
        <f t="shared" si="288"/>
        <v>4360</v>
      </c>
      <c r="Q101">
        <f t="shared" si="288"/>
        <v>4360</v>
      </c>
      <c r="T101">
        <f t="shared" ref="T101:AG101" si="289">T304+T650</f>
        <v>32619</v>
      </c>
      <c r="U101">
        <f t="shared" si="289"/>
        <v>10080</v>
      </c>
      <c r="V101">
        <f t="shared" si="289"/>
        <v>5010</v>
      </c>
      <c r="W101">
        <f t="shared" si="289"/>
        <v>2430</v>
      </c>
      <c r="X101">
        <f t="shared" si="289"/>
        <v>94</v>
      </c>
      <c r="Y101">
        <f t="shared" si="289"/>
        <v>86</v>
      </c>
      <c r="Z101">
        <f t="shared" si="289"/>
        <v>90</v>
      </c>
      <c r="AA101">
        <f t="shared" si="289"/>
        <v>90</v>
      </c>
      <c r="AB101">
        <f t="shared" si="289"/>
        <v>94</v>
      </c>
      <c r="AC101">
        <f t="shared" si="289"/>
        <v>90</v>
      </c>
      <c r="AD101">
        <f t="shared" si="289"/>
        <v>100</v>
      </c>
      <c r="AE101">
        <f t="shared" si="289"/>
        <v>95</v>
      </c>
      <c r="AF101">
        <f t="shared" si="289"/>
        <v>3346</v>
      </c>
      <c r="AG101">
        <f t="shared" si="289"/>
        <v>3346</v>
      </c>
      <c r="AJ101">
        <f t="shared" ref="AJ101:AW101" si="290">AJ304+AJ650</f>
        <v>31098</v>
      </c>
      <c r="AK101">
        <f t="shared" si="290"/>
        <v>10956</v>
      </c>
      <c r="AL101">
        <f t="shared" si="290"/>
        <v>1976</v>
      </c>
      <c r="AM101">
        <f t="shared" si="290"/>
        <v>4442</v>
      </c>
      <c r="AN101">
        <f t="shared" si="290"/>
        <v>94</v>
      </c>
      <c r="AO101">
        <f t="shared" si="290"/>
        <v>86</v>
      </c>
      <c r="AP101">
        <f t="shared" si="290"/>
        <v>90</v>
      </c>
      <c r="AQ101">
        <f t="shared" si="290"/>
        <v>86</v>
      </c>
      <c r="AR101">
        <f t="shared" si="290"/>
        <v>94</v>
      </c>
      <c r="AS101">
        <f t="shared" si="290"/>
        <v>90</v>
      </c>
      <c r="AT101">
        <f t="shared" si="290"/>
        <v>50</v>
      </c>
      <c r="AU101">
        <f t="shared" si="290"/>
        <v>120</v>
      </c>
      <c r="AV101">
        <f t="shared" si="290"/>
        <v>3346</v>
      </c>
      <c r="AW101">
        <f t="shared" si="290"/>
        <v>3346</v>
      </c>
    </row>
    <row r="102" spans="2:49" x14ac:dyDescent="0.2">
      <c r="B102">
        <v>98</v>
      </c>
      <c r="C102" t="str">
        <f>INDEX(数据整理1!$C$30:$C$54,MATCH(B102,数据整理1!$D$30:$D$54))</f>
        <v>15阶</v>
      </c>
      <c r="D102">
        <f t="shared" ref="D102:Q102" si="291">D305+D651</f>
        <v>44481</v>
      </c>
      <c r="E102">
        <f t="shared" si="291"/>
        <v>10161</v>
      </c>
      <c r="F102">
        <f t="shared" si="291"/>
        <v>6668</v>
      </c>
      <c r="G102">
        <f t="shared" si="291"/>
        <v>3188</v>
      </c>
      <c r="H102">
        <f t="shared" si="291"/>
        <v>94</v>
      </c>
      <c r="I102">
        <f t="shared" si="291"/>
        <v>86</v>
      </c>
      <c r="J102">
        <f t="shared" si="291"/>
        <v>90</v>
      </c>
      <c r="K102">
        <f t="shared" si="291"/>
        <v>90</v>
      </c>
      <c r="L102">
        <f t="shared" si="291"/>
        <v>94</v>
      </c>
      <c r="M102">
        <f t="shared" si="291"/>
        <v>90</v>
      </c>
      <c r="N102">
        <f t="shared" si="291"/>
        <v>150</v>
      </c>
      <c r="O102">
        <f t="shared" si="291"/>
        <v>60</v>
      </c>
      <c r="P102">
        <f t="shared" si="291"/>
        <v>4360</v>
      </c>
      <c r="Q102">
        <f t="shared" si="291"/>
        <v>4360</v>
      </c>
      <c r="T102">
        <f t="shared" ref="T102:AG102" si="292">T305+T651</f>
        <v>32619</v>
      </c>
      <c r="U102">
        <f t="shared" si="292"/>
        <v>10080</v>
      </c>
      <c r="V102">
        <f t="shared" si="292"/>
        <v>5010</v>
      </c>
      <c r="W102">
        <f t="shared" si="292"/>
        <v>2430</v>
      </c>
      <c r="X102">
        <f t="shared" si="292"/>
        <v>94</v>
      </c>
      <c r="Y102">
        <f t="shared" si="292"/>
        <v>86</v>
      </c>
      <c r="Z102">
        <f t="shared" si="292"/>
        <v>90</v>
      </c>
      <c r="AA102">
        <f t="shared" si="292"/>
        <v>90</v>
      </c>
      <c r="AB102">
        <f t="shared" si="292"/>
        <v>94</v>
      </c>
      <c r="AC102">
        <f t="shared" si="292"/>
        <v>90</v>
      </c>
      <c r="AD102">
        <f t="shared" si="292"/>
        <v>100</v>
      </c>
      <c r="AE102">
        <f t="shared" si="292"/>
        <v>95</v>
      </c>
      <c r="AF102">
        <f t="shared" si="292"/>
        <v>3346</v>
      </c>
      <c r="AG102">
        <f t="shared" si="292"/>
        <v>3346</v>
      </c>
      <c r="AJ102">
        <f t="shared" ref="AJ102:AW102" si="293">AJ305+AJ651</f>
        <v>31098</v>
      </c>
      <c r="AK102">
        <f t="shared" si="293"/>
        <v>10956</v>
      </c>
      <c r="AL102">
        <f t="shared" si="293"/>
        <v>1976</v>
      </c>
      <c r="AM102">
        <f t="shared" si="293"/>
        <v>4442</v>
      </c>
      <c r="AN102">
        <f t="shared" si="293"/>
        <v>94</v>
      </c>
      <c r="AO102">
        <f t="shared" si="293"/>
        <v>86</v>
      </c>
      <c r="AP102">
        <f t="shared" si="293"/>
        <v>90</v>
      </c>
      <c r="AQ102">
        <f t="shared" si="293"/>
        <v>86</v>
      </c>
      <c r="AR102">
        <f t="shared" si="293"/>
        <v>94</v>
      </c>
      <c r="AS102">
        <f t="shared" si="293"/>
        <v>90</v>
      </c>
      <c r="AT102">
        <f t="shared" si="293"/>
        <v>50</v>
      </c>
      <c r="AU102">
        <f t="shared" si="293"/>
        <v>120</v>
      </c>
      <c r="AV102">
        <f t="shared" si="293"/>
        <v>3346</v>
      </c>
      <c r="AW102">
        <f t="shared" si="293"/>
        <v>3346</v>
      </c>
    </row>
    <row r="103" spans="2:49" x14ac:dyDescent="0.2">
      <c r="B103">
        <v>99</v>
      </c>
      <c r="C103" t="str">
        <f>INDEX(数据整理1!$C$30:$C$54,MATCH(B103,数据整理1!$D$30:$D$54))</f>
        <v>15阶</v>
      </c>
      <c r="D103">
        <f t="shared" ref="D103:Q103" si="294">D306+D652</f>
        <v>44481</v>
      </c>
      <c r="E103">
        <f t="shared" si="294"/>
        <v>10161</v>
      </c>
      <c r="F103">
        <f t="shared" si="294"/>
        <v>6668</v>
      </c>
      <c r="G103">
        <f t="shared" si="294"/>
        <v>3188</v>
      </c>
      <c r="H103">
        <f t="shared" si="294"/>
        <v>94</v>
      </c>
      <c r="I103">
        <f t="shared" si="294"/>
        <v>86</v>
      </c>
      <c r="J103">
        <f t="shared" si="294"/>
        <v>90</v>
      </c>
      <c r="K103">
        <f t="shared" si="294"/>
        <v>90</v>
      </c>
      <c r="L103">
        <f t="shared" si="294"/>
        <v>94</v>
      </c>
      <c r="M103">
        <f t="shared" si="294"/>
        <v>90</v>
      </c>
      <c r="N103">
        <f t="shared" si="294"/>
        <v>150</v>
      </c>
      <c r="O103">
        <f t="shared" si="294"/>
        <v>60</v>
      </c>
      <c r="P103">
        <f t="shared" si="294"/>
        <v>4360</v>
      </c>
      <c r="Q103">
        <f t="shared" si="294"/>
        <v>4360</v>
      </c>
      <c r="T103">
        <f t="shared" ref="T103:AG103" si="295">T306+T652</f>
        <v>32619</v>
      </c>
      <c r="U103">
        <f t="shared" si="295"/>
        <v>10080</v>
      </c>
      <c r="V103">
        <f t="shared" si="295"/>
        <v>5010</v>
      </c>
      <c r="W103">
        <f t="shared" si="295"/>
        <v>2430</v>
      </c>
      <c r="X103">
        <f t="shared" si="295"/>
        <v>94</v>
      </c>
      <c r="Y103">
        <f t="shared" si="295"/>
        <v>86</v>
      </c>
      <c r="Z103">
        <f t="shared" si="295"/>
        <v>90</v>
      </c>
      <c r="AA103">
        <f t="shared" si="295"/>
        <v>90</v>
      </c>
      <c r="AB103">
        <f t="shared" si="295"/>
        <v>94</v>
      </c>
      <c r="AC103">
        <f t="shared" si="295"/>
        <v>90</v>
      </c>
      <c r="AD103">
        <f t="shared" si="295"/>
        <v>100</v>
      </c>
      <c r="AE103">
        <f t="shared" si="295"/>
        <v>95</v>
      </c>
      <c r="AF103">
        <f t="shared" si="295"/>
        <v>3346</v>
      </c>
      <c r="AG103">
        <f t="shared" si="295"/>
        <v>3346</v>
      </c>
      <c r="AJ103">
        <f t="shared" ref="AJ103:AW103" si="296">AJ306+AJ652</f>
        <v>31098</v>
      </c>
      <c r="AK103">
        <f t="shared" si="296"/>
        <v>10956</v>
      </c>
      <c r="AL103">
        <f t="shared" si="296"/>
        <v>1976</v>
      </c>
      <c r="AM103">
        <f t="shared" si="296"/>
        <v>4442</v>
      </c>
      <c r="AN103">
        <f t="shared" si="296"/>
        <v>94</v>
      </c>
      <c r="AO103">
        <f t="shared" si="296"/>
        <v>86</v>
      </c>
      <c r="AP103">
        <f t="shared" si="296"/>
        <v>90</v>
      </c>
      <c r="AQ103">
        <f t="shared" si="296"/>
        <v>86</v>
      </c>
      <c r="AR103">
        <f t="shared" si="296"/>
        <v>94</v>
      </c>
      <c r="AS103">
        <f t="shared" si="296"/>
        <v>90</v>
      </c>
      <c r="AT103">
        <f t="shared" si="296"/>
        <v>50</v>
      </c>
      <c r="AU103">
        <f t="shared" si="296"/>
        <v>120</v>
      </c>
      <c r="AV103">
        <f t="shared" si="296"/>
        <v>3346</v>
      </c>
      <c r="AW103">
        <f t="shared" si="296"/>
        <v>3346</v>
      </c>
    </row>
    <row r="104" spans="2:49" x14ac:dyDescent="0.2">
      <c r="B104">
        <v>100</v>
      </c>
      <c r="C104" t="str">
        <f>INDEX(数据整理1!$C$30:$C$54,MATCH(B104,数据整理1!$D$30:$D$54))</f>
        <v>15阶</v>
      </c>
      <c r="D104">
        <f t="shared" ref="D104:Q104" si="297">D307+D653</f>
        <v>44481</v>
      </c>
      <c r="E104">
        <f t="shared" si="297"/>
        <v>10161</v>
      </c>
      <c r="F104">
        <f t="shared" si="297"/>
        <v>6668</v>
      </c>
      <c r="G104">
        <f t="shared" si="297"/>
        <v>3188</v>
      </c>
      <c r="H104">
        <f t="shared" si="297"/>
        <v>94</v>
      </c>
      <c r="I104">
        <f t="shared" si="297"/>
        <v>86</v>
      </c>
      <c r="J104">
        <f t="shared" si="297"/>
        <v>90</v>
      </c>
      <c r="K104">
        <f t="shared" si="297"/>
        <v>90</v>
      </c>
      <c r="L104">
        <f t="shared" si="297"/>
        <v>94</v>
      </c>
      <c r="M104">
        <f t="shared" si="297"/>
        <v>90</v>
      </c>
      <c r="N104">
        <f t="shared" si="297"/>
        <v>150</v>
      </c>
      <c r="O104">
        <f t="shared" si="297"/>
        <v>60</v>
      </c>
      <c r="P104">
        <f t="shared" si="297"/>
        <v>4360</v>
      </c>
      <c r="Q104">
        <f t="shared" si="297"/>
        <v>4360</v>
      </c>
      <c r="T104">
        <f t="shared" ref="T104:AG104" si="298">T307+T653</f>
        <v>42186</v>
      </c>
      <c r="U104">
        <f t="shared" si="298"/>
        <v>12816</v>
      </c>
      <c r="V104">
        <f t="shared" si="298"/>
        <v>5697</v>
      </c>
      <c r="W104">
        <f t="shared" si="298"/>
        <v>2430</v>
      </c>
      <c r="X104">
        <f t="shared" si="298"/>
        <v>99</v>
      </c>
      <c r="Y104">
        <f t="shared" si="298"/>
        <v>91</v>
      </c>
      <c r="Z104">
        <f t="shared" si="298"/>
        <v>95</v>
      </c>
      <c r="AA104">
        <f t="shared" si="298"/>
        <v>95</v>
      </c>
      <c r="AB104">
        <f t="shared" si="298"/>
        <v>99</v>
      </c>
      <c r="AC104">
        <f t="shared" si="298"/>
        <v>95</v>
      </c>
      <c r="AD104">
        <f t="shared" si="298"/>
        <v>100</v>
      </c>
      <c r="AE104">
        <f t="shared" si="298"/>
        <v>95</v>
      </c>
      <c r="AF104">
        <f t="shared" si="298"/>
        <v>4202</v>
      </c>
      <c r="AG104">
        <f t="shared" si="298"/>
        <v>4202</v>
      </c>
      <c r="AJ104">
        <f t="shared" ref="AJ104:AW104" si="299">AJ307+AJ653</f>
        <v>31098</v>
      </c>
      <c r="AK104">
        <f t="shared" si="299"/>
        <v>10956</v>
      </c>
      <c r="AL104">
        <f t="shared" si="299"/>
        <v>1976</v>
      </c>
      <c r="AM104">
        <f t="shared" si="299"/>
        <v>4442</v>
      </c>
      <c r="AN104">
        <f t="shared" si="299"/>
        <v>94</v>
      </c>
      <c r="AO104">
        <f t="shared" si="299"/>
        <v>86</v>
      </c>
      <c r="AP104">
        <f t="shared" si="299"/>
        <v>90</v>
      </c>
      <c r="AQ104">
        <f t="shared" si="299"/>
        <v>86</v>
      </c>
      <c r="AR104">
        <f t="shared" si="299"/>
        <v>94</v>
      </c>
      <c r="AS104">
        <f t="shared" si="299"/>
        <v>90</v>
      </c>
      <c r="AT104">
        <f t="shared" si="299"/>
        <v>50</v>
      </c>
      <c r="AU104">
        <f t="shared" si="299"/>
        <v>120</v>
      </c>
      <c r="AV104">
        <f t="shared" si="299"/>
        <v>3346</v>
      </c>
      <c r="AW104">
        <f t="shared" si="299"/>
        <v>3346</v>
      </c>
    </row>
    <row r="105" spans="2:49" x14ac:dyDescent="0.2">
      <c r="B105">
        <v>101</v>
      </c>
      <c r="C105" t="str">
        <f>INDEX(数据整理1!$C$30:$C$54,MATCH(B105,数据整理1!$D$30:$D$54))</f>
        <v>16阶</v>
      </c>
      <c r="D105">
        <f t="shared" ref="D105:Q105" si="300">D308+D654</f>
        <v>52439</v>
      </c>
      <c r="E105">
        <f t="shared" si="300"/>
        <v>12745</v>
      </c>
      <c r="F105">
        <f t="shared" si="300"/>
        <v>7586</v>
      </c>
      <c r="G105">
        <f t="shared" si="300"/>
        <v>4809</v>
      </c>
      <c r="H105">
        <f t="shared" si="300"/>
        <v>99</v>
      </c>
      <c r="I105">
        <f t="shared" si="300"/>
        <v>91</v>
      </c>
      <c r="J105">
        <f t="shared" si="300"/>
        <v>95</v>
      </c>
      <c r="K105">
        <f t="shared" si="300"/>
        <v>95</v>
      </c>
      <c r="L105">
        <f t="shared" si="300"/>
        <v>99</v>
      </c>
      <c r="M105">
        <f t="shared" si="300"/>
        <v>95</v>
      </c>
      <c r="N105">
        <f t="shared" si="300"/>
        <v>150</v>
      </c>
      <c r="O105">
        <f t="shared" si="300"/>
        <v>60</v>
      </c>
      <c r="P105">
        <f t="shared" si="300"/>
        <v>5305</v>
      </c>
      <c r="Q105">
        <f t="shared" si="300"/>
        <v>5305</v>
      </c>
      <c r="T105">
        <f t="shared" ref="T105:AG105" si="301">T308+T654</f>
        <v>42186</v>
      </c>
      <c r="U105">
        <f t="shared" si="301"/>
        <v>12816</v>
      </c>
      <c r="V105">
        <f t="shared" si="301"/>
        <v>5697</v>
      </c>
      <c r="W105">
        <f t="shared" si="301"/>
        <v>2430</v>
      </c>
      <c r="X105">
        <f t="shared" si="301"/>
        <v>99</v>
      </c>
      <c r="Y105">
        <f t="shared" si="301"/>
        <v>91</v>
      </c>
      <c r="Z105">
        <f t="shared" si="301"/>
        <v>95</v>
      </c>
      <c r="AA105">
        <f t="shared" si="301"/>
        <v>95</v>
      </c>
      <c r="AB105">
        <f t="shared" si="301"/>
        <v>99</v>
      </c>
      <c r="AC105">
        <f t="shared" si="301"/>
        <v>95</v>
      </c>
      <c r="AD105">
        <f t="shared" si="301"/>
        <v>100</v>
      </c>
      <c r="AE105">
        <f t="shared" si="301"/>
        <v>95</v>
      </c>
      <c r="AF105">
        <f t="shared" si="301"/>
        <v>4202</v>
      </c>
      <c r="AG105">
        <f t="shared" si="301"/>
        <v>4202</v>
      </c>
      <c r="AJ105">
        <f t="shared" ref="AJ105:AW105" si="302">AJ308+AJ654</f>
        <v>36948</v>
      </c>
      <c r="AK105">
        <f t="shared" si="302"/>
        <v>13953</v>
      </c>
      <c r="AL105">
        <f t="shared" si="302"/>
        <v>2663</v>
      </c>
      <c r="AM105">
        <f t="shared" si="302"/>
        <v>5780</v>
      </c>
      <c r="AN105">
        <f t="shared" si="302"/>
        <v>99</v>
      </c>
      <c r="AO105">
        <f t="shared" si="302"/>
        <v>91</v>
      </c>
      <c r="AP105">
        <f t="shared" si="302"/>
        <v>95</v>
      </c>
      <c r="AQ105">
        <f t="shared" si="302"/>
        <v>91</v>
      </c>
      <c r="AR105">
        <f t="shared" si="302"/>
        <v>99</v>
      </c>
      <c r="AS105">
        <f t="shared" si="302"/>
        <v>95</v>
      </c>
      <c r="AT105">
        <f t="shared" si="302"/>
        <v>50</v>
      </c>
      <c r="AU105">
        <f t="shared" si="302"/>
        <v>120</v>
      </c>
      <c r="AV105">
        <f t="shared" si="302"/>
        <v>4202</v>
      </c>
      <c r="AW105">
        <f t="shared" si="302"/>
        <v>4202</v>
      </c>
    </row>
    <row r="106" spans="2:49" x14ac:dyDescent="0.2">
      <c r="B106">
        <v>102</v>
      </c>
      <c r="C106" t="str">
        <f>INDEX(数据整理1!$C$30:$C$54,MATCH(B106,数据整理1!$D$30:$D$54))</f>
        <v>16阶</v>
      </c>
      <c r="D106">
        <f t="shared" ref="D106:Q106" si="303">D309+D655</f>
        <v>55589</v>
      </c>
      <c r="E106">
        <f t="shared" si="303"/>
        <v>12745</v>
      </c>
      <c r="F106">
        <f t="shared" si="303"/>
        <v>7586</v>
      </c>
      <c r="G106">
        <f t="shared" si="303"/>
        <v>4809</v>
      </c>
      <c r="H106">
        <f t="shared" si="303"/>
        <v>99</v>
      </c>
      <c r="I106">
        <f t="shared" si="303"/>
        <v>91</v>
      </c>
      <c r="J106">
        <f t="shared" si="303"/>
        <v>95</v>
      </c>
      <c r="K106">
        <f t="shared" si="303"/>
        <v>95</v>
      </c>
      <c r="L106">
        <f t="shared" si="303"/>
        <v>99</v>
      </c>
      <c r="M106">
        <f t="shared" si="303"/>
        <v>95</v>
      </c>
      <c r="N106">
        <f t="shared" si="303"/>
        <v>150</v>
      </c>
      <c r="O106">
        <f t="shared" si="303"/>
        <v>60</v>
      </c>
      <c r="P106">
        <f t="shared" si="303"/>
        <v>5494</v>
      </c>
      <c r="Q106">
        <f t="shared" si="303"/>
        <v>5494</v>
      </c>
      <c r="T106">
        <f t="shared" ref="T106:AG106" si="304">T309+T655</f>
        <v>42186</v>
      </c>
      <c r="U106">
        <f t="shared" si="304"/>
        <v>12816</v>
      </c>
      <c r="V106">
        <f t="shared" si="304"/>
        <v>5697</v>
      </c>
      <c r="W106">
        <f t="shared" si="304"/>
        <v>2430</v>
      </c>
      <c r="X106">
        <f t="shared" si="304"/>
        <v>99</v>
      </c>
      <c r="Y106">
        <f t="shared" si="304"/>
        <v>91</v>
      </c>
      <c r="Z106">
        <f t="shared" si="304"/>
        <v>95</v>
      </c>
      <c r="AA106">
        <f t="shared" si="304"/>
        <v>95</v>
      </c>
      <c r="AB106">
        <f t="shared" si="304"/>
        <v>99</v>
      </c>
      <c r="AC106">
        <f t="shared" si="304"/>
        <v>95</v>
      </c>
      <c r="AD106">
        <f t="shared" si="304"/>
        <v>100</v>
      </c>
      <c r="AE106">
        <f t="shared" si="304"/>
        <v>95</v>
      </c>
      <c r="AF106">
        <f t="shared" si="304"/>
        <v>4202</v>
      </c>
      <c r="AG106">
        <f t="shared" si="304"/>
        <v>4202</v>
      </c>
      <c r="AJ106">
        <f t="shared" ref="AJ106:AW106" si="305">AJ309+AJ655</f>
        <v>36948</v>
      </c>
      <c r="AK106">
        <f t="shared" si="305"/>
        <v>13953</v>
      </c>
      <c r="AL106">
        <f t="shared" si="305"/>
        <v>2663</v>
      </c>
      <c r="AM106">
        <f t="shared" si="305"/>
        <v>5780</v>
      </c>
      <c r="AN106">
        <f t="shared" si="305"/>
        <v>99</v>
      </c>
      <c r="AO106">
        <f t="shared" si="305"/>
        <v>91</v>
      </c>
      <c r="AP106">
        <f t="shared" si="305"/>
        <v>95</v>
      </c>
      <c r="AQ106">
        <f t="shared" si="305"/>
        <v>91</v>
      </c>
      <c r="AR106">
        <f t="shared" si="305"/>
        <v>99</v>
      </c>
      <c r="AS106">
        <f t="shared" si="305"/>
        <v>95</v>
      </c>
      <c r="AT106">
        <f t="shared" si="305"/>
        <v>50</v>
      </c>
      <c r="AU106">
        <f t="shared" si="305"/>
        <v>120</v>
      </c>
      <c r="AV106">
        <f t="shared" si="305"/>
        <v>4202</v>
      </c>
      <c r="AW106">
        <f t="shared" si="305"/>
        <v>4202</v>
      </c>
    </row>
    <row r="107" spans="2:49" x14ac:dyDescent="0.2">
      <c r="B107">
        <v>103</v>
      </c>
      <c r="C107" t="str">
        <f>INDEX(数据整理1!$C$30:$C$54,MATCH(B107,数据整理1!$D$30:$D$54))</f>
        <v>16阶</v>
      </c>
      <c r="D107">
        <f t="shared" ref="D107:Q107" si="306">D310+D656</f>
        <v>55589</v>
      </c>
      <c r="E107">
        <f t="shared" si="306"/>
        <v>12745</v>
      </c>
      <c r="F107">
        <f t="shared" si="306"/>
        <v>7586</v>
      </c>
      <c r="G107">
        <f t="shared" si="306"/>
        <v>4809</v>
      </c>
      <c r="H107">
        <f t="shared" si="306"/>
        <v>99</v>
      </c>
      <c r="I107">
        <f t="shared" si="306"/>
        <v>91</v>
      </c>
      <c r="J107">
        <f t="shared" si="306"/>
        <v>95</v>
      </c>
      <c r="K107">
        <f t="shared" si="306"/>
        <v>95</v>
      </c>
      <c r="L107">
        <f t="shared" si="306"/>
        <v>99</v>
      </c>
      <c r="M107">
        <f t="shared" si="306"/>
        <v>95</v>
      </c>
      <c r="N107">
        <f t="shared" si="306"/>
        <v>150</v>
      </c>
      <c r="O107">
        <f t="shared" si="306"/>
        <v>60</v>
      </c>
      <c r="P107">
        <f t="shared" si="306"/>
        <v>5494</v>
      </c>
      <c r="Q107">
        <f t="shared" si="306"/>
        <v>5494</v>
      </c>
      <c r="T107">
        <f t="shared" ref="T107:AG107" si="307">T310+T656</f>
        <v>42186</v>
      </c>
      <c r="U107">
        <f t="shared" si="307"/>
        <v>12816</v>
      </c>
      <c r="V107">
        <f t="shared" si="307"/>
        <v>5697</v>
      </c>
      <c r="W107">
        <f t="shared" si="307"/>
        <v>2430</v>
      </c>
      <c r="X107">
        <f t="shared" si="307"/>
        <v>99</v>
      </c>
      <c r="Y107">
        <f t="shared" si="307"/>
        <v>91</v>
      </c>
      <c r="Z107">
        <f t="shared" si="307"/>
        <v>95</v>
      </c>
      <c r="AA107">
        <f t="shared" si="307"/>
        <v>95</v>
      </c>
      <c r="AB107">
        <f t="shared" si="307"/>
        <v>99</v>
      </c>
      <c r="AC107">
        <f t="shared" si="307"/>
        <v>95</v>
      </c>
      <c r="AD107">
        <f t="shared" si="307"/>
        <v>100</v>
      </c>
      <c r="AE107">
        <f t="shared" si="307"/>
        <v>95</v>
      </c>
      <c r="AF107">
        <f t="shared" si="307"/>
        <v>4202</v>
      </c>
      <c r="AG107">
        <f t="shared" si="307"/>
        <v>4202</v>
      </c>
      <c r="AJ107">
        <f t="shared" ref="AJ107:AW107" si="308">AJ310+AJ656</f>
        <v>36948</v>
      </c>
      <c r="AK107">
        <f t="shared" si="308"/>
        <v>13953</v>
      </c>
      <c r="AL107">
        <f t="shared" si="308"/>
        <v>2663</v>
      </c>
      <c r="AM107">
        <f t="shared" si="308"/>
        <v>5780</v>
      </c>
      <c r="AN107">
        <f t="shared" si="308"/>
        <v>99</v>
      </c>
      <c r="AO107">
        <f t="shared" si="308"/>
        <v>91</v>
      </c>
      <c r="AP107">
        <f t="shared" si="308"/>
        <v>95</v>
      </c>
      <c r="AQ107">
        <f t="shared" si="308"/>
        <v>91</v>
      </c>
      <c r="AR107">
        <f t="shared" si="308"/>
        <v>99</v>
      </c>
      <c r="AS107">
        <f t="shared" si="308"/>
        <v>95</v>
      </c>
      <c r="AT107">
        <f t="shared" si="308"/>
        <v>50</v>
      </c>
      <c r="AU107">
        <f t="shared" si="308"/>
        <v>120</v>
      </c>
      <c r="AV107">
        <f t="shared" si="308"/>
        <v>4202</v>
      </c>
      <c r="AW107">
        <f t="shared" si="308"/>
        <v>4202</v>
      </c>
    </row>
    <row r="108" spans="2:49" x14ac:dyDescent="0.2">
      <c r="B108">
        <v>104</v>
      </c>
      <c r="C108" t="str">
        <f>INDEX(数据整理1!$C$30:$C$54,MATCH(B108,数据整理1!$D$30:$D$54))</f>
        <v>16阶</v>
      </c>
      <c r="D108">
        <f t="shared" ref="D108:Q108" si="309">D311+D657</f>
        <v>55589</v>
      </c>
      <c r="E108">
        <f t="shared" si="309"/>
        <v>12745</v>
      </c>
      <c r="F108">
        <f t="shared" si="309"/>
        <v>7586</v>
      </c>
      <c r="G108">
        <f t="shared" si="309"/>
        <v>4809</v>
      </c>
      <c r="H108">
        <f t="shared" si="309"/>
        <v>99</v>
      </c>
      <c r="I108">
        <f t="shared" si="309"/>
        <v>91</v>
      </c>
      <c r="J108">
        <f t="shared" si="309"/>
        <v>95</v>
      </c>
      <c r="K108">
        <f t="shared" si="309"/>
        <v>95</v>
      </c>
      <c r="L108">
        <f t="shared" si="309"/>
        <v>99</v>
      </c>
      <c r="M108">
        <f t="shared" si="309"/>
        <v>95</v>
      </c>
      <c r="N108">
        <f t="shared" si="309"/>
        <v>150</v>
      </c>
      <c r="O108">
        <f t="shared" si="309"/>
        <v>60</v>
      </c>
      <c r="P108">
        <f t="shared" si="309"/>
        <v>5494</v>
      </c>
      <c r="Q108">
        <f t="shared" si="309"/>
        <v>5494</v>
      </c>
      <c r="T108">
        <f t="shared" ref="T108:AG108" si="310">T311+T657</f>
        <v>42186</v>
      </c>
      <c r="U108">
        <f t="shared" si="310"/>
        <v>12816</v>
      </c>
      <c r="V108">
        <f t="shared" si="310"/>
        <v>5697</v>
      </c>
      <c r="W108">
        <f t="shared" si="310"/>
        <v>2430</v>
      </c>
      <c r="X108">
        <f t="shared" si="310"/>
        <v>99</v>
      </c>
      <c r="Y108">
        <f t="shared" si="310"/>
        <v>91</v>
      </c>
      <c r="Z108">
        <f t="shared" si="310"/>
        <v>95</v>
      </c>
      <c r="AA108">
        <f t="shared" si="310"/>
        <v>95</v>
      </c>
      <c r="AB108">
        <f t="shared" si="310"/>
        <v>99</v>
      </c>
      <c r="AC108">
        <f t="shared" si="310"/>
        <v>95</v>
      </c>
      <c r="AD108">
        <f t="shared" si="310"/>
        <v>100</v>
      </c>
      <c r="AE108">
        <f t="shared" si="310"/>
        <v>95</v>
      </c>
      <c r="AF108">
        <f t="shared" si="310"/>
        <v>4202</v>
      </c>
      <c r="AG108">
        <f t="shared" si="310"/>
        <v>4202</v>
      </c>
      <c r="AJ108">
        <f t="shared" ref="AJ108:AW108" si="311">AJ311+AJ657</f>
        <v>36948</v>
      </c>
      <c r="AK108">
        <f t="shared" si="311"/>
        <v>13953</v>
      </c>
      <c r="AL108">
        <f t="shared" si="311"/>
        <v>2663</v>
      </c>
      <c r="AM108">
        <f t="shared" si="311"/>
        <v>5780</v>
      </c>
      <c r="AN108">
        <f t="shared" si="311"/>
        <v>99</v>
      </c>
      <c r="AO108">
        <f t="shared" si="311"/>
        <v>91</v>
      </c>
      <c r="AP108">
        <f t="shared" si="311"/>
        <v>95</v>
      </c>
      <c r="AQ108">
        <f t="shared" si="311"/>
        <v>91</v>
      </c>
      <c r="AR108">
        <f t="shared" si="311"/>
        <v>99</v>
      </c>
      <c r="AS108">
        <f t="shared" si="311"/>
        <v>95</v>
      </c>
      <c r="AT108">
        <f t="shared" si="311"/>
        <v>50</v>
      </c>
      <c r="AU108">
        <f t="shared" si="311"/>
        <v>120</v>
      </c>
      <c r="AV108">
        <f t="shared" si="311"/>
        <v>4202</v>
      </c>
      <c r="AW108">
        <f t="shared" si="311"/>
        <v>4202</v>
      </c>
    </row>
    <row r="109" spans="2:49" x14ac:dyDescent="0.2">
      <c r="B109">
        <v>105</v>
      </c>
      <c r="C109" t="str">
        <f>INDEX(数据整理1!$C$30:$C$54,MATCH(B109,数据整理1!$D$30:$D$54))</f>
        <v>16阶</v>
      </c>
      <c r="D109">
        <f t="shared" ref="D109:Q109" si="312">D312+D658</f>
        <v>55589</v>
      </c>
      <c r="E109">
        <f t="shared" si="312"/>
        <v>12745</v>
      </c>
      <c r="F109">
        <f t="shared" si="312"/>
        <v>7586</v>
      </c>
      <c r="G109">
        <f t="shared" si="312"/>
        <v>4809</v>
      </c>
      <c r="H109">
        <f t="shared" si="312"/>
        <v>99</v>
      </c>
      <c r="I109">
        <f t="shared" si="312"/>
        <v>91</v>
      </c>
      <c r="J109">
        <f t="shared" si="312"/>
        <v>95</v>
      </c>
      <c r="K109">
        <f t="shared" si="312"/>
        <v>95</v>
      </c>
      <c r="L109">
        <f t="shared" si="312"/>
        <v>99</v>
      </c>
      <c r="M109">
        <f t="shared" si="312"/>
        <v>95</v>
      </c>
      <c r="N109">
        <f t="shared" si="312"/>
        <v>150</v>
      </c>
      <c r="O109">
        <f t="shared" si="312"/>
        <v>60</v>
      </c>
      <c r="P109">
        <f t="shared" si="312"/>
        <v>5494</v>
      </c>
      <c r="Q109">
        <f t="shared" si="312"/>
        <v>5494</v>
      </c>
      <c r="T109">
        <f t="shared" ref="T109:AG109" si="313">T312+T658</f>
        <v>42186</v>
      </c>
      <c r="U109">
        <f t="shared" si="313"/>
        <v>12816</v>
      </c>
      <c r="V109">
        <f t="shared" si="313"/>
        <v>5697</v>
      </c>
      <c r="W109">
        <f t="shared" si="313"/>
        <v>2430</v>
      </c>
      <c r="X109">
        <f t="shared" si="313"/>
        <v>99</v>
      </c>
      <c r="Y109">
        <f t="shared" si="313"/>
        <v>91</v>
      </c>
      <c r="Z109">
        <f t="shared" si="313"/>
        <v>95</v>
      </c>
      <c r="AA109">
        <f t="shared" si="313"/>
        <v>95</v>
      </c>
      <c r="AB109">
        <f t="shared" si="313"/>
        <v>99</v>
      </c>
      <c r="AC109">
        <f t="shared" si="313"/>
        <v>95</v>
      </c>
      <c r="AD109">
        <f t="shared" si="313"/>
        <v>100</v>
      </c>
      <c r="AE109">
        <f t="shared" si="313"/>
        <v>95</v>
      </c>
      <c r="AF109">
        <f t="shared" si="313"/>
        <v>4202</v>
      </c>
      <c r="AG109">
        <f t="shared" si="313"/>
        <v>4202</v>
      </c>
      <c r="AJ109">
        <f t="shared" ref="AJ109:AW109" si="314">AJ312+AJ658</f>
        <v>36948</v>
      </c>
      <c r="AK109">
        <f t="shared" si="314"/>
        <v>13953</v>
      </c>
      <c r="AL109">
        <f t="shared" si="314"/>
        <v>2663</v>
      </c>
      <c r="AM109">
        <f t="shared" si="314"/>
        <v>5780</v>
      </c>
      <c r="AN109">
        <f t="shared" si="314"/>
        <v>99</v>
      </c>
      <c r="AO109">
        <f t="shared" si="314"/>
        <v>91</v>
      </c>
      <c r="AP109">
        <f t="shared" si="314"/>
        <v>95</v>
      </c>
      <c r="AQ109">
        <f t="shared" si="314"/>
        <v>91</v>
      </c>
      <c r="AR109">
        <f t="shared" si="314"/>
        <v>99</v>
      </c>
      <c r="AS109">
        <f t="shared" si="314"/>
        <v>95</v>
      </c>
      <c r="AT109">
        <f t="shared" si="314"/>
        <v>50</v>
      </c>
      <c r="AU109">
        <f t="shared" si="314"/>
        <v>120</v>
      </c>
      <c r="AV109">
        <f t="shared" si="314"/>
        <v>4202</v>
      </c>
      <c r="AW109">
        <f t="shared" si="314"/>
        <v>4202</v>
      </c>
    </row>
    <row r="110" spans="2:49" x14ac:dyDescent="0.2">
      <c r="B110">
        <v>106</v>
      </c>
      <c r="C110" t="str">
        <f>INDEX(数据整理1!$C$30:$C$54,MATCH(B110,数据整理1!$D$30:$D$54))</f>
        <v>16阶</v>
      </c>
      <c r="D110">
        <f t="shared" ref="D110:Q110" si="315">D313+D659</f>
        <v>55589</v>
      </c>
      <c r="E110">
        <f t="shared" si="315"/>
        <v>12745</v>
      </c>
      <c r="F110">
        <f t="shared" si="315"/>
        <v>7586</v>
      </c>
      <c r="G110">
        <f t="shared" si="315"/>
        <v>4809</v>
      </c>
      <c r="H110">
        <f t="shared" si="315"/>
        <v>99</v>
      </c>
      <c r="I110">
        <f t="shared" si="315"/>
        <v>91</v>
      </c>
      <c r="J110">
        <f t="shared" si="315"/>
        <v>95</v>
      </c>
      <c r="K110">
        <f t="shared" si="315"/>
        <v>95</v>
      </c>
      <c r="L110">
        <f t="shared" si="315"/>
        <v>99</v>
      </c>
      <c r="M110">
        <f t="shared" si="315"/>
        <v>95</v>
      </c>
      <c r="N110">
        <f t="shared" si="315"/>
        <v>150</v>
      </c>
      <c r="O110">
        <f t="shared" si="315"/>
        <v>60</v>
      </c>
      <c r="P110">
        <f t="shared" si="315"/>
        <v>5494</v>
      </c>
      <c r="Q110">
        <f t="shared" si="315"/>
        <v>5494</v>
      </c>
      <c r="T110">
        <f t="shared" ref="T110:AG110" si="316">T313+T659</f>
        <v>42186</v>
      </c>
      <c r="U110">
        <f t="shared" si="316"/>
        <v>12816</v>
      </c>
      <c r="V110">
        <f t="shared" si="316"/>
        <v>5697</v>
      </c>
      <c r="W110">
        <f t="shared" si="316"/>
        <v>2430</v>
      </c>
      <c r="X110">
        <f t="shared" si="316"/>
        <v>99</v>
      </c>
      <c r="Y110">
        <f t="shared" si="316"/>
        <v>91</v>
      </c>
      <c r="Z110">
        <f t="shared" si="316"/>
        <v>95</v>
      </c>
      <c r="AA110">
        <f t="shared" si="316"/>
        <v>95</v>
      </c>
      <c r="AB110">
        <f t="shared" si="316"/>
        <v>99</v>
      </c>
      <c r="AC110">
        <f t="shared" si="316"/>
        <v>95</v>
      </c>
      <c r="AD110">
        <f t="shared" si="316"/>
        <v>100</v>
      </c>
      <c r="AE110">
        <f t="shared" si="316"/>
        <v>95</v>
      </c>
      <c r="AF110">
        <f t="shared" si="316"/>
        <v>4202</v>
      </c>
      <c r="AG110">
        <f t="shared" si="316"/>
        <v>4202</v>
      </c>
      <c r="AJ110">
        <f t="shared" ref="AJ110:AW110" si="317">AJ313+AJ659</f>
        <v>36948</v>
      </c>
      <c r="AK110">
        <f t="shared" si="317"/>
        <v>13953</v>
      </c>
      <c r="AL110">
        <f t="shared" si="317"/>
        <v>2663</v>
      </c>
      <c r="AM110">
        <f t="shared" si="317"/>
        <v>5780</v>
      </c>
      <c r="AN110">
        <f t="shared" si="317"/>
        <v>99</v>
      </c>
      <c r="AO110">
        <f t="shared" si="317"/>
        <v>91</v>
      </c>
      <c r="AP110">
        <f t="shared" si="317"/>
        <v>95</v>
      </c>
      <c r="AQ110">
        <f t="shared" si="317"/>
        <v>91</v>
      </c>
      <c r="AR110">
        <f t="shared" si="317"/>
        <v>99</v>
      </c>
      <c r="AS110">
        <f t="shared" si="317"/>
        <v>95</v>
      </c>
      <c r="AT110">
        <f t="shared" si="317"/>
        <v>50</v>
      </c>
      <c r="AU110">
        <f t="shared" si="317"/>
        <v>120</v>
      </c>
      <c r="AV110">
        <f t="shared" si="317"/>
        <v>4202</v>
      </c>
      <c r="AW110">
        <f t="shared" si="317"/>
        <v>4202</v>
      </c>
    </row>
    <row r="111" spans="2:49" x14ac:dyDescent="0.2">
      <c r="B111">
        <v>107</v>
      </c>
      <c r="C111" t="str">
        <f>INDEX(数据整理1!$C$30:$C$54,MATCH(B111,数据整理1!$D$30:$D$54))</f>
        <v>16阶</v>
      </c>
      <c r="D111">
        <f t="shared" ref="D111:Q111" si="318">D314+D660</f>
        <v>55589</v>
      </c>
      <c r="E111">
        <f t="shared" si="318"/>
        <v>12745</v>
      </c>
      <c r="F111">
        <f t="shared" si="318"/>
        <v>7586</v>
      </c>
      <c r="G111">
        <f t="shared" si="318"/>
        <v>4809</v>
      </c>
      <c r="H111">
        <f t="shared" si="318"/>
        <v>99</v>
      </c>
      <c r="I111">
        <f t="shared" si="318"/>
        <v>91</v>
      </c>
      <c r="J111">
        <f t="shared" si="318"/>
        <v>95</v>
      </c>
      <c r="K111">
        <f t="shared" si="318"/>
        <v>95</v>
      </c>
      <c r="L111">
        <f t="shared" si="318"/>
        <v>99</v>
      </c>
      <c r="M111">
        <f t="shared" si="318"/>
        <v>95</v>
      </c>
      <c r="N111">
        <f t="shared" si="318"/>
        <v>150</v>
      </c>
      <c r="O111">
        <f t="shared" si="318"/>
        <v>60</v>
      </c>
      <c r="P111">
        <f t="shared" si="318"/>
        <v>5494</v>
      </c>
      <c r="Q111">
        <f t="shared" si="318"/>
        <v>5494</v>
      </c>
      <c r="T111">
        <f t="shared" ref="T111:AG111" si="319">T314+T660</f>
        <v>42186</v>
      </c>
      <c r="U111">
        <f t="shared" si="319"/>
        <v>12816</v>
      </c>
      <c r="V111">
        <f t="shared" si="319"/>
        <v>5697</v>
      </c>
      <c r="W111">
        <f t="shared" si="319"/>
        <v>2430</v>
      </c>
      <c r="X111">
        <f t="shared" si="319"/>
        <v>99</v>
      </c>
      <c r="Y111">
        <f t="shared" si="319"/>
        <v>91</v>
      </c>
      <c r="Z111">
        <f t="shared" si="319"/>
        <v>95</v>
      </c>
      <c r="AA111">
        <f t="shared" si="319"/>
        <v>95</v>
      </c>
      <c r="AB111">
        <f t="shared" si="319"/>
        <v>99</v>
      </c>
      <c r="AC111">
        <f t="shared" si="319"/>
        <v>95</v>
      </c>
      <c r="AD111">
        <f t="shared" si="319"/>
        <v>100</v>
      </c>
      <c r="AE111">
        <f t="shared" si="319"/>
        <v>95</v>
      </c>
      <c r="AF111">
        <f t="shared" si="319"/>
        <v>4202</v>
      </c>
      <c r="AG111">
        <f t="shared" si="319"/>
        <v>4202</v>
      </c>
      <c r="AJ111">
        <f t="shared" ref="AJ111:AW111" si="320">AJ314+AJ660</f>
        <v>36948</v>
      </c>
      <c r="AK111">
        <f t="shared" si="320"/>
        <v>13953</v>
      </c>
      <c r="AL111">
        <f t="shared" si="320"/>
        <v>2663</v>
      </c>
      <c r="AM111">
        <f t="shared" si="320"/>
        <v>5780</v>
      </c>
      <c r="AN111">
        <f t="shared" si="320"/>
        <v>99</v>
      </c>
      <c r="AO111">
        <f t="shared" si="320"/>
        <v>91</v>
      </c>
      <c r="AP111">
        <f t="shared" si="320"/>
        <v>95</v>
      </c>
      <c r="AQ111">
        <f t="shared" si="320"/>
        <v>91</v>
      </c>
      <c r="AR111">
        <f t="shared" si="320"/>
        <v>99</v>
      </c>
      <c r="AS111">
        <f t="shared" si="320"/>
        <v>95</v>
      </c>
      <c r="AT111">
        <f t="shared" si="320"/>
        <v>50</v>
      </c>
      <c r="AU111">
        <f t="shared" si="320"/>
        <v>120</v>
      </c>
      <c r="AV111">
        <f t="shared" si="320"/>
        <v>4202</v>
      </c>
      <c r="AW111">
        <f t="shared" si="320"/>
        <v>4202</v>
      </c>
    </row>
    <row r="112" spans="2:49" x14ac:dyDescent="0.2">
      <c r="B112">
        <v>108</v>
      </c>
      <c r="C112" t="str">
        <f>INDEX(数据整理1!$C$30:$C$54,MATCH(B112,数据整理1!$D$30:$D$54))</f>
        <v>16阶</v>
      </c>
      <c r="D112">
        <f t="shared" ref="D112:Q112" si="321">D315+D661</f>
        <v>55589</v>
      </c>
      <c r="E112">
        <f t="shared" si="321"/>
        <v>12745</v>
      </c>
      <c r="F112">
        <f t="shared" si="321"/>
        <v>7586</v>
      </c>
      <c r="G112">
        <f t="shared" si="321"/>
        <v>4809</v>
      </c>
      <c r="H112">
        <f t="shared" si="321"/>
        <v>99</v>
      </c>
      <c r="I112">
        <f t="shared" si="321"/>
        <v>91</v>
      </c>
      <c r="J112">
        <f t="shared" si="321"/>
        <v>95</v>
      </c>
      <c r="K112">
        <f t="shared" si="321"/>
        <v>95</v>
      </c>
      <c r="L112">
        <f t="shared" si="321"/>
        <v>99</v>
      </c>
      <c r="M112">
        <f t="shared" si="321"/>
        <v>95</v>
      </c>
      <c r="N112">
        <f t="shared" si="321"/>
        <v>150</v>
      </c>
      <c r="O112">
        <f t="shared" si="321"/>
        <v>60</v>
      </c>
      <c r="P112">
        <f t="shared" si="321"/>
        <v>5494</v>
      </c>
      <c r="Q112">
        <f t="shared" si="321"/>
        <v>5494</v>
      </c>
      <c r="T112">
        <f t="shared" ref="T112:AG112" si="322">T315+T661</f>
        <v>50619</v>
      </c>
      <c r="U112">
        <f t="shared" si="322"/>
        <v>16063</v>
      </c>
      <c r="V112">
        <f t="shared" si="322"/>
        <v>7290</v>
      </c>
      <c r="W112">
        <f t="shared" si="322"/>
        <v>3117</v>
      </c>
      <c r="X112">
        <f t="shared" si="322"/>
        <v>104</v>
      </c>
      <c r="Y112">
        <f t="shared" si="322"/>
        <v>96</v>
      </c>
      <c r="Z112">
        <f t="shared" si="322"/>
        <v>100</v>
      </c>
      <c r="AA112">
        <f t="shared" si="322"/>
        <v>100</v>
      </c>
      <c r="AB112">
        <f t="shared" si="322"/>
        <v>104</v>
      </c>
      <c r="AC112">
        <f t="shared" si="322"/>
        <v>100</v>
      </c>
      <c r="AD112">
        <f t="shared" si="322"/>
        <v>100</v>
      </c>
      <c r="AE112">
        <f t="shared" si="322"/>
        <v>95</v>
      </c>
      <c r="AF112">
        <f t="shared" si="322"/>
        <v>5222</v>
      </c>
      <c r="AG112">
        <f t="shared" si="322"/>
        <v>5222</v>
      </c>
      <c r="AJ112">
        <f t="shared" ref="AJ112:AW112" si="323">AJ315+AJ661</f>
        <v>36948</v>
      </c>
      <c r="AK112">
        <f t="shared" si="323"/>
        <v>13953</v>
      </c>
      <c r="AL112">
        <f t="shared" si="323"/>
        <v>2663</v>
      </c>
      <c r="AM112">
        <f t="shared" si="323"/>
        <v>5780</v>
      </c>
      <c r="AN112">
        <f t="shared" si="323"/>
        <v>99</v>
      </c>
      <c r="AO112">
        <f t="shared" si="323"/>
        <v>91</v>
      </c>
      <c r="AP112">
        <f t="shared" si="323"/>
        <v>95</v>
      </c>
      <c r="AQ112">
        <f t="shared" si="323"/>
        <v>91</v>
      </c>
      <c r="AR112">
        <f t="shared" si="323"/>
        <v>99</v>
      </c>
      <c r="AS112">
        <f t="shared" si="323"/>
        <v>95</v>
      </c>
      <c r="AT112">
        <f t="shared" si="323"/>
        <v>50</v>
      </c>
      <c r="AU112">
        <f t="shared" si="323"/>
        <v>120</v>
      </c>
      <c r="AV112">
        <f t="shared" si="323"/>
        <v>4202</v>
      </c>
      <c r="AW112">
        <f t="shared" si="323"/>
        <v>4202</v>
      </c>
    </row>
    <row r="113" spans="2:49" x14ac:dyDescent="0.2">
      <c r="B113">
        <v>109</v>
      </c>
      <c r="C113" t="str">
        <f>INDEX(数据整理1!$C$30:$C$54,MATCH(B113,数据整理1!$D$30:$D$54))</f>
        <v>17阶</v>
      </c>
      <c r="D113">
        <f t="shared" ref="D113:Q113" si="324">D316+D662</f>
        <v>63649</v>
      </c>
      <c r="E113">
        <f t="shared" si="324"/>
        <v>16783</v>
      </c>
      <c r="F113">
        <f t="shared" si="324"/>
        <v>9217</v>
      </c>
      <c r="G113">
        <f t="shared" si="324"/>
        <v>4104</v>
      </c>
      <c r="H113">
        <f t="shared" si="324"/>
        <v>104</v>
      </c>
      <c r="I113">
        <f t="shared" si="324"/>
        <v>96</v>
      </c>
      <c r="J113">
        <f t="shared" si="324"/>
        <v>100</v>
      </c>
      <c r="K113">
        <f t="shared" si="324"/>
        <v>100</v>
      </c>
      <c r="L113">
        <f t="shared" si="324"/>
        <v>104</v>
      </c>
      <c r="M113">
        <f t="shared" si="324"/>
        <v>100</v>
      </c>
      <c r="N113">
        <f t="shared" si="324"/>
        <v>150</v>
      </c>
      <c r="O113">
        <f t="shared" si="324"/>
        <v>60</v>
      </c>
      <c r="P113">
        <f t="shared" si="324"/>
        <v>6519</v>
      </c>
      <c r="Q113">
        <f t="shared" si="324"/>
        <v>6519</v>
      </c>
      <c r="T113">
        <f t="shared" ref="T113:AG113" si="325">T316+T662</f>
        <v>50619</v>
      </c>
      <c r="U113">
        <f t="shared" si="325"/>
        <v>16063</v>
      </c>
      <c r="V113">
        <f t="shared" si="325"/>
        <v>7290</v>
      </c>
      <c r="W113">
        <f t="shared" si="325"/>
        <v>3117</v>
      </c>
      <c r="X113">
        <f t="shared" si="325"/>
        <v>104</v>
      </c>
      <c r="Y113">
        <f t="shared" si="325"/>
        <v>96</v>
      </c>
      <c r="Z113">
        <f t="shared" si="325"/>
        <v>100</v>
      </c>
      <c r="AA113">
        <f t="shared" si="325"/>
        <v>100</v>
      </c>
      <c r="AB113">
        <f t="shared" si="325"/>
        <v>104</v>
      </c>
      <c r="AC113">
        <f t="shared" si="325"/>
        <v>100</v>
      </c>
      <c r="AD113">
        <f t="shared" si="325"/>
        <v>100</v>
      </c>
      <c r="AE113">
        <f t="shared" si="325"/>
        <v>95</v>
      </c>
      <c r="AF113">
        <f t="shared" si="325"/>
        <v>5222</v>
      </c>
      <c r="AG113">
        <f t="shared" si="325"/>
        <v>5222</v>
      </c>
      <c r="AJ113">
        <f t="shared" ref="AJ113:AW113" si="326">AJ316+AJ662</f>
        <v>46641</v>
      </c>
      <c r="AK113">
        <f t="shared" si="326"/>
        <v>16994</v>
      </c>
      <c r="AL113">
        <f t="shared" si="326"/>
        <v>3350</v>
      </c>
      <c r="AM113">
        <f t="shared" si="326"/>
        <v>7154</v>
      </c>
      <c r="AN113">
        <f t="shared" si="326"/>
        <v>104</v>
      </c>
      <c r="AO113">
        <f t="shared" si="326"/>
        <v>96</v>
      </c>
      <c r="AP113">
        <f t="shared" si="326"/>
        <v>100</v>
      </c>
      <c r="AQ113">
        <f t="shared" si="326"/>
        <v>96</v>
      </c>
      <c r="AR113">
        <f t="shared" si="326"/>
        <v>104</v>
      </c>
      <c r="AS113">
        <f t="shared" si="326"/>
        <v>100</v>
      </c>
      <c r="AT113">
        <f t="shared" si="326"/>
        <v>50</v>
      </c>
      <c r="AU113">
        <f t="shared" si="326"/>
        <v>120</v>
      </c>
      <c r="AV113">
        <f t="shared" si="326"/>
        <v>5222</v>
      </c>
      <c r="AW113">
        <f t="shared" si="326"/>
        <v>5222</v>
      </c>
    </row>
    <row r="114" spans="2:49" x14ac:dyDescent="0.2">
      <c r="B114">
        <v>110</v>
      </c>
      <c r="C114" t="str">
        <f>INDEX(数据整理1!$C$30:$C$54,MATCH(B114,数据整理1!$D$30:$D$54))</f>
        <v>17阶</v>
      </c>
      <c r="D114">
        <f t="shared" ref="D114:Q114" si="327">D317+D663</f>
        <v>66949</v>
      </c>
      <c r="E114">
        <f t="shared" si="327"/>
        <v>16783</v>
      </c>
      <c r="F114">
        <f t="shared" si="327"/>
        <v>9217</v>
      </c>
      <c r="G114">
        <f t="shared" si="327"/>
        <v>4104</v>
      </c>
      <c r="H114">
        <f t="shared" si="327"/>
        <v>104</v>
      </c>
      <c r="I114">
        <f t="shared" si="327"/>
        <v>96</v>
      </c>
      <c r="J114">
        <f t="shared" si="327"/>
        <v>100</v>
      </c>
      <c r="K114">
        <f t="shared" si="327"/>
        <v>100</v>
      </c>
      <c r="L114">
        <f t="shared" si="327"/>
        <v>104</v>
      </c>
      <c r="M114">
        <f t="shared" si="327"/>
        <v>100</v>
      </c>
      <c r="N114">
        <f t="shared" si="327"/>
        <v>150</v>
      </c>
      <c r="O114">
        <f t="shared" si="327"/>
        <v>60</v>
      </c>
      <c r="P114">
        <f t="shared" si="327"/>
        <v>6717</v>
      </c>
      <c r="Q114">
        <f t="shared" si="327"/>
        <v>6717</v>
      </c>
      <c r="T114">
        <f t="shared" ref="T114:AG114" si="328">T317+T663</f>
        <v>50619</v>
      </c>
      <c r="U114">
        <f t="shared" si="328"/>
        <v>16063</v>
      </c>
      <c r="V114">
        <f t="shared" si="328"/>
        <v>7290</v>
      </c>
      <c r="W114">
        <f t="shared" si="328"/>
        <v>3117</v>
      </c>
      <c r="X114">
        <f t="shared" si="328"/>
        <v>104</v>
      </c>
      <c r="Y114">
        <f t="shared" si="328"/>
        <v>96</v>
      </c>
      <c r="Z114">
        <f t="shared" si="328"/>
        <v>100</v>
      </c>
      <c r="AA114">
        <f t="shared" si="328"/>
        <v>100</v>
      </c>
      <c r="AB114">
        <f t="shared" si="328"/>
        <v>104</v>
      </c>
      <c r="AC114">
        <f t="shared" si="328"/>
        <v>100</v>
      </c>
      <c r="AD114">
        <f t="shared" si="328"/>
        <v>100</v>
      </c>
      <c r="AE114">
        <f t="shared" si="328"/>
        <v>95</v>
      </c>
      <c r="AF114">
        <f t="shared" si="328"/>
        <v>5222</v>
      </c>
      <c r="AG114">
        <f t="shared" si="328"/>
        <v>5222</v>
      </c>
      <c r="AJ114">
        <f t="shared" ref="AJ114:AW114" si="329">AJ317+AJ663</f>
        <v>46641</v>
      </c>
      <c r="AK114">
        <f t="shared" si="329"/>
        <v>16994</v>
      </c>
      <c r="AL114">
        <f t="shared" si="329"/>
        <v>3350</v>
      </c>
      <c r="AM114">
        <f t="shared" si="329"/>
        <v>7154</v>
      </c>
      <c r="AN114">
        <f t="shared" si="329"/>
        <v>104</v>
      </c>
      <c r="AO114">
        <f t="shared" si="329"/>
        <v>96</v>
      </c>
      <c r="AP114">
        <f t="shared" si="329"/>
        <v>100</v>
      </c>
      <c r="AQ114">
        <f t="shared" si="329"/>
        <v>96</v>
      </c>
      <c r="AR114">
        <f t="shared" si="329"/>
        <v>104</v>
      </c>
      <c r="AS114">
        <f t="shared" si="329"/>
        <v>100</v>
      </c>
      <c r="AT114">
        <f t="shared" si="329"/>
        <v>50</v>
      </c>
      <c r="AU114">
        <f t="shared" si="329"/>
        <v>120</v>
      </c>
      <c r="AV114">
        <f t="shared" si="329"/>
        <v>5222</v>
      </c>
      <c r="AW114">
        <f t="shared" si="329"/>
        <v>5222</v>
      </c>
    </row>
    <row r="115" spans="2:49" x14ac:dyDescent="0.2">
      <c r="B115">
        <v>111</v>
      </c>
      <c r="C115" t="str">
        <f>INDEX(数据整理1!$C$30:$C$54,MATCH(B115,数据整理1!$D$30:$D$54))</f>
        <v>17阶</v>
      </c>
      <c r="D115">
        <f t="shared" ref="D115:Q115" si="330">D318+D664</f>
        <v>66949</v>
      </c>
      <c r="E115">
        <f t="shared" si="330"/>
        <v>16783</v>
      </c>
      <c r="F115">
        <f t="shared" si="330"/>
        <v>9217</v>
      </c>
      <c r="G115">
        <f t="shared" si="330"/>
        <v>4104</v>
      </c>
      <c r="H115">
        <f t="shared" si="330"/>
        <v>104</v>
      </c>
      <c r="I115">
        <f t="shared" si="330"/>
        <v>96</v>
      </c>
      <c r="J115">
        <f t="shared" si="330"/>
        <v>100</v>
      </c>
      <c r="K115">
        <f t="shared" si="330"/>
        <v>100</v>
      </c>
      <c r="L115">
        <f t="shared" si="330"/>
        <v>104</v>
      </c>
      <c r="M115">
        <f t="shared" si="330"/>
        <v>100</v>
      </c>
      <c r="N115">
        <f t="shared" si="330"/>
        <v>150</v>
      </c>
      <c r="O115">
        <f t="shared" si="330"/>
        <v>60</v>
      </c>
      <c r="P115">
        <f t="shared" si="330"/>
        <v>6717</v>
      </c>
      <c r="Q115">
        <f t="shared" si="330"/>
        <v>6717</v>
      </c>
      <c r="T115">
        <f t="shared" ref="T115:AG115" si="331">T318+T664</f>
        <v>50619</v>
      </c>
      <c r="U115">
        <f t="shared" si="331"/>
        <v>16063</v>
      </c>
      <c r="V115">
        <f t="shared" si="331"/>
        <v>7290</v>
      </c>
      <c r="W115">
        <f t="shared" si="331"/>
        <v>3117</v>
      </c>
      <c r="X115">
        <f t="shared" si="331"/>
        <v>104</v>
      </c>
      <c r="Y115">
        <f t="shared" si="331"/>
        <v>96</v>
      </c>
      <c r="Z115">
        <f t="shared" si="331"/>
        <v>100</v>
      </c>
      <c r="AA115">
        <f t="shared" si="331"/>
        <v>100</v>
      </c>
      <c r="AB115">
        <f t="shared" si="331"/>
        <v>104</v>
      </c>
      <c r="AC115">
        <f t="shared" si="331"/>
        <v>100</v>
      </c>
      <c r="AD115">
        <f t="shared" si="331"/>
        <v>100</v>
      </c>
      <c r="AE115">
        <f t="shared" si="331"/>
        <v>95</v>
      </c>
      <c r="AF115">
        <f t="shared" si="331"/>
        <v>5222</v>
      </c>
      <c r="AG115">
        <f t="shared" si="331"/>
        <v>5222</v>
      </c>
      <c r="AJ115">
        <f t="shared" ref="AJ115:AW115" si="332">AJ318+AJ664</f>
        <v>46641</v>
      </c>
      <c r="AK115">
        <f t="shared" si="332"/>
        <v>16994</v>
      </c>
      <c r="AL115">
        <f t="shared" si="332"/>
        <v>3350</v>
      </c>
      <c r="AM115">
        <f t="shared" si="332"/>
        <v>7154</v>
      </c>
      <c r="AN115">
        <f t="shared" si="332"/>
        <v>104</v>
      </c>
      <c r="AO115">
        <f t="shared" si="332"/>
        <v>96</v>
      </c>
      <c r="AP115">
        <f t="shared" si="332"/>
        <v>100</v>
      </c>
      <c r="AQ115">
        <f t="shared" si="332"/>
        <v>96</v>
      </c>
      <c r="AR115">
        <f t="shared" si="332"/>
        <v>104</v>
      </c>
      <c r="AS115">
        <f t="shared" si="332"/>
        <v>100</v>
      </c>
      <c r="AT115">
        <f t="shared" si="332"/>
        <v>50</v>
      </c>
      <c r="AU115">
        <f t="shared" si="332"/>
        <v>120</v>
      </c>
      <c r="AV115">
        <f t="shared" si="332"/>
        <v>5222</v>
      </c>
      <c r="AW115">
        <f t="shared" si="332"/>
        <v>5222</v>
      </c>
    </row>
    <row r="116" spans="2:49" x14ac:dyDescent="0.2">
      <c r="B116">
        <v>112</v>
      </c>
      <c r="C116" t="str">
        <f>INDEX(数据整理1!$C$30:$C$54,MATCH(B116,数据整理1!$D$30:$D$54))</f>
        <v>17阶</v>
      </c>
      <c r="D116">
        <f t="shared" ref="D116:Q116" si="333">D319+D665</f>
        <v>66949</v>
      </c>
      <c r="E116">
        <f t="shared" si="333"/>
        <v>16783</v>
      </c>
      <c r="F116">
        <f t="shared" si="333"/>
        <v>9217</v>
      </c>
      <c r="G116">
        <f t="shared" si="333"/>
        <v>4104</v>
      </c>
      <c r="H116">
        <f t="shared" si="333"/>
        <v>104</v>
      </c>
      <c r="I116">
        <f t="shared" si="333"/>
        <v>96</v>
      </c>
      <c r="J116">
        <f t="shared" si="333"/>
        <v>100</v>
      </c>
      <c r="K116">
        <f t="shared" si="333"/>
        <v>100</v>
      </c>
      <c r="L116">
        <f t="shared" si="333"/>
        <v>104</v>
      </c>
      <c r="M116">
        <f t="shared" si="333"/>
        <v>100</v>
      </c>
      <c r="N116">
        <f t="shared" si="333"/>
        <v>150</v>
      </c>
      <c r="O116">
        <f t="shared" si="333"/>
        <v>60</v>
      </c>
      <c r="P116">
        <f t="shared" si="333"/>
        <v>6717</v>
      </c>
      <c r="Q116">
        <f t="shared" si="333"/>
        <v>6717</v>
      </c>
      <c r="T116">
        <f t="shared" ref="T116:AG116" si="334">T319+T665</f>
        <v>50619</v>
      </c>
      <c r="U116">
        <f t="shared" si="334"/>
        <v>16063</v>
      </c>
      <c r="V116">
        <f t="shared" si="334"/>
        <v>7290</v>
      </c>
      <c r="W116">
        <f t="shared" si="334"/>
        <v>3117</v>
      </c>
      <c r="X116">
        <f t="shared" si="334"/>
        <v>104</v>
      </c>
      <c r="Y116">
        <f t="shared" si="334"/>
        <v>96</v>
      </c>
      <c r="Z116">
        <f t="shared" si="334"/>
        <v>100</v>
      </c>
      <c r="AA116">
        <f t="shared" si="334"/>
        <v>100</v>
      </c>
      <c r="AB116">
        <f t="shared" si="334"/>
        <v>104</v>
      </c>
      <c r="AC116">
        <f t="shared" si="334"/>
        <v>100</v>
      </c>
      <c r="AD116">
        <f t="shared" si="334"/>
        <v>100</v>
      </c>
      <c r="AE116">
        <f t="shared" si="334"/>
        <v>95</v>
      </c>
      <c r="AF116">
        <f t="shared" si="334"/>
        <v>5222</v>
      </c>
      <c r="AG116">
        <f t="shared" si="334"/>
        <v>5222</v>
      </c>
      <c r="AJ116">
        <f t="shared" ref="AJ116:AW116" si="335">AJ319+AJ665</f>
        <v>46641</v>
      </c>
      <c r="AK116">
        <f t="shared" si="335"/>
        <v>16994</v>
      </c>
      <c r="AL116">
        <f t="shared" si="335"/>
        <v>3350</v>
      </c>
      <c r="AM116">
        <f t="shared" si="335"/>
        <v>7154</v>
      </c>
      <c r="AN116">
        <f t="shared" si="335"/>
        <v>104</v>
      </c>
      <c r="AO116">
        <f t="shared" si="335"/>
        <v>96</v>
      </c>
      <c r="AP116">
        <f t="shared" si="335"/>
        <v>100</v>
      </c>
      <c r="AQ116">
        <f t="shared" si="335"/>
        <v>96</v>
      </c>
      <c r="AR116">
        <f t="shared" si="335"/>
        <v>104</v>
      </c>
      <c r="AS116">
        <f t="shared" si="335"/>
        <v>100</v>
      </c>
      <c r="AT116">
        <f t="shared" si="335"/>
        <v>50</v>
      </c>
      <c r="AU116">
        <f t="shared" si="335"/>
        <v>120</v>
      </c>
      <c r="AV116">
        <f t="shared" si="335"/>
        <v>5222</v>
      </c>
      <c r="AW116">
        <f t="shared" si="335"/>
        <v>5222</v>
      </c>
    </row>
    <row r="117" spans="2:49" x14ac:dyDescent="0.2">
      <c r="B117">
        <v>113</v>
      </c>
      <c r="C117" t="str">
        <f>INDEX(数据整理1!$C$30:$C$54,MATCH(B117,数据整理1!$D$30:$D$54))</f>
        <v>17阶</v>
      </c>
      <c r="D117">
        <f t="shared" ref="D117:Q117" si="336">D320+D666</f>
        <v>66949</v>
      </c>
      <c r="E117">
        <f t="shared" si="336"/>
        <v>16783</v>
      </c>
      <c r="F117">
        <f t="shared" si="336"/>
        <v>9217</v>
      </c>
      <c r="G117">
        <f t="shared" si="336"/>
        <v>4104</v>
      </c>
      <c r="H117">
        <f t="shared" si="336"/>
        <v>104</v>
      </c>
      <c r="I117">
        <f t="shared" si="336"/>
        <v>96</v>
      </c>
      <c r="J117">
        <f t="shared" si="336"/>
        <v>100</v>
      </c>
      <c r="K117">
        <f t="shared" si="336"/>
        <v>100</v>
      </c>
      <c r="L117">
        <f t="shared" si="336"/>
        <v>104</v>
      </c>
      <c r="M117">
        <f t="shared" si="336"/>
        <v>100</v>
      </c>
      <c r="N117">
        <f t="shared" si="336"/>
        <v>150</v>
      </c>
      <c r="O117">
        <f t="shared" si="336"/>
        <v>60</v>
      </c>
      <c r="P117">
        <f t="shared" si="336"/>
        <v>6717</v>
      </c>
      <c r="Q117">
        <f t="shared" si="336"/>
        <v>6717</v>
      </c>
      <c r="T117">
        <f t="shared" ref="T117:AG117" si="337">T320+T666</f>
        <v>50619</v>
      </c>
      <c r="U117">
        <f t="shared" si="337"/>
        <v>16063</v>
      </c>
      <c r="V117">
        <f t="shared" si="337"/>
        <v>7290</v>
      </c>
      <c r="W117">
        <f t="shared" si="337"/>
        <v>3117</v>
      </c>
      <c r="X117">
        <f t="shared" si="337"/>
        <v>104</v>
      </c>
      <c r="Y117">
        <f t="shared" si="337"/>
        <v>96</v>
      </c>
      <c r="Z117">
        <f t="shared" si="337"/>
        <v>100</v>
      </c>
      <c r="AA117">
        <f t="shared" si="337"/>
        <v>100</v>
      </c>
      <c r="AB117">
        <f t="shared" si="337"/>
        <v>104</v>
      </c>
      <c r="AC117">
        <f t="shared" si="337"/>
        <v>100</v>
      </c>
      <c r="AD117">
        <f t="shared" si="337"/>
        <v>100</v>
      </c>
      <c r="AE117">
        <f t="shared" si="337"/>
        <v>95</v>
      </c>
      <c r="AF117">
        <f t="shared" si="337"/>
        <v>5222</v>
      </c>
      <c r="AG117">
        <f t="shared" si="337"/>
        <v>5222</v>
      </c>
      <c r="AJ117">
        <f t="shared" ref="AJ117:AW117" si="338">AJ320+AJ666</f>
        <v>46641</v>
      </c>
      <c r="AK117">
        <f t="shared" si="338"/>
        <v>16994</v>
      </c>
      <c r="AL117">
        <f t="shared" si="338"/>
        <v>3350</v>
      </c>
      <c r="AM117">
        <f t="shared" si="338"/>
        <v>7154</v>
      </c>
      <c r="AN117">
        <f t="shared" si="338"/>
        <v>104</v>
      </c>
      <c r="AO117">
        <f t="shared" si="338"/>
        <v>96</v>
      </c>
      <c r="AP117">
        <f t="shared" si="338"/>
        <v>100</v>
      </c>
      <c r="AQ117">
        <f t="shared" si="338"/>
        <v>96</v>
      </c>
      <c r="AR117">
        <f t="shared" si="338"/>
        <v>104</v>
      </c>
      <c r="AS117">
        <f t="shared" si="338"/>
        <v>100</v>
      </c>
      <c r="AT117">
        <f t="shared" si="338"/>
        <v>50</v>
      </c>
      <c r="AU117">
        <f t="shared" si="338"/>
        <v>120</v>
      </c>
      <c r="AV117">
        <f t="shared" si="338"/>
        <v>5222</v>
      </c>
      <c r="AW117">
        <f t="shared" si="338"/>
        <v>5222</v>
      </c>
    </row>
    <row r="118" spans="2:49" x14ac:dyDescent="0.2">
      <c r="B118">
        <v>114</v>
      </c>
      <c r="C118" t="str">
        <f>INDEX(数据整理1!$C$30:$C$54,MATCH(B118,数据整理1!$D$30:$D$54))</f>
        <v>17阶</v>
      </c>
      <c r="D118">
        <f t="shared" ref="D118:Q118" si="339">D321+D667</f>
        <v>66949</v>
      </c>
      <c r="E118">
        <f t="shared" si="339"/>
        <v>16783</v>
      </c>
      <c r="F118">
        <f t="shared" si="339"/>
        <v>9217</v>
      </c>
      <c r="G118">
        <f t="shared" si="339"/>
        <v>4104</v>
      </c>
      <c r="H118">
        <f t="shared" si="339"/>
        <v>104</v>
      </c>
      <c r="I118">
        <f t="shared" si="339"/>
        <v>96</v>
      </c>
      <c r="J118">
        <f t="shared" si="339"/>
        <v>100</v>
      </c>
      <c r="K118">
        <f t="shared" si="339"/>
        <v>100</v>
      </c>
      <c r="L118">
        <f t="shared" si="339"/>
        <v>104</v>
      </c>
      <c r="M118">
        <f t="shared" si="339"/>
        <v>100</v>
      </c>
      <c r="N118">
        <f t="shared" si="339"/>
        <v>150</v>
      </c>
      <c r="O118">
        <f t="shared" si="339"/>
        <v>60</v>
      </c>
      <c r="P118">
        <f t="shared" si="339"/>
        <v>6717</v>
      </c>
      <c r="Q118">
        <f t="shared" si="339"/>
        <v>6717</v>
      </c>
      <c r="T118">
        <f t="shared" ref="T118:AG118" si="340">T321+T667</f>
        <v>50619</v>
      </c>
      <c r="U118">
        <f t="shared" si="340"/>
        <v>16063</v>
      </c>
      <c r="V118">
        <f t="shared" si="340"/>
        <v>7290</v>
      </c>
      <c r="W118">
        <f t="shared" si="340"/>
        <v>3117</v>
      </c>
      <c r="X118">
        <f t="shared" si="340"/>
        <v>104</v>
      </c>
      <c r="Y118">
        <f t="shared" si="340"/>
        <v>96</v>
      </c>
      <c r="Z118">
        <f t="shared" si="340"/>
        <v>100</v>
      </c>
      <c r="AA118">
        <f t="shared" si="340"/>
        <v>100</v>
      </c>
      <c r="AB118">
        <f t="shared" si="340"/>
        <v>104</v>
      </c>
      <c r="AC118">
        <f t="shared" si="340"/>
        <v>100</v>
      </c>
      <c r="AD118">
        <f t="shared" si="340"/>
        <v>100</v>
      </c>
      <c r="AE118">
        <f t="shared" si="340"/>
        <v>95</v>
      </c>
      <c r="AF118">
        <f t="shared" si="340"/>
        <v>5222</v>
      </c>
      <c r="AG118">
        <f t="shared" si="340"/>
        <v>5222</v>
      </c>
      <c r="AJ118">
        <f t="shared" ref="AJ118:AW118" si="341">AJ321+AJ667</f>
        <v>46641</v>
      </c>
      <c r="AK118">
        <f t="shared" si="341"/>
        <v>16994</v>
      </c>
      <c r="AL118">
        <f t="shared" si="341"/>
        <v>3350</v>
      </c>
      <c r="AM118">
        <f t="shared" si="341"/>
        <v>7154</v>
      </c>
      <c r="AN118">
        <f t="shared" si="341"/>
        <v>104</v>
      </c>
      <c r="AO118">
        <f t="shared" si="341"/>
        <v>96</v>
      </c>
      <c r="AP118">
        <f t="shared" si="341"/>
        <v>100</v>
      </c>
      <c r="AQ118">
        <f t="shared" si="341"/>
        <v>96</v>
      </c>
      <c r="AR118">
        <f t="shared" si="341"/>
        <v>104</v>
      </c>
      <c r="AS118">
        <f t="shared" si="341"/>
        <v>100</v>
      </c>
      <c r="AT118">
        <f t="shared" si="341"/>
        <v>50</v>
      </c>
      <c r="AU118">
        <f t="shared" si="341"/>
        <v>120</v>
      </c>
      <c r="AV118">
        <f t="shared" si="341"/>
        <v>5222</v>
      </c>
      <c r="AW118">
        <f t="shared" si="341"/>
        <v>5222</v>
      </c>
    </row>
    <row r="119" spans="2:49" x14ac:dyDescent="0.2">
      <c r="B119">
        <v>115</v>
      </c>
      <c r="C119" t="str">
        <f>INDEX(数据整理1!$C$30:$C$54,MATCH(B119,数据整理1!$D$30:$D$54))</f>
        <v>17阶</v>
      </c>
      <c r="D119">
        <f t="shared" ref="D119:Q119" si="342">D322+D668</f>
        <v>66949</v>
      </c>
      <c r="E119">
        <f t="shared" si="342"/>
        <v>16783</v>
      </c>
      <c r="F119">
        <f t="shared" si="342"/>
        <v>9217</v>
      </c>
      <c r="G119">
        <f t="shared" si="342"/>
        <v>4104</v>
      </c>
      <c r="H119">
        <f t="shared" si="342"/>
        <v>104</v>
      </c>
      <c r="I119">
        <f t="shared" si="342"/>
        <v>96</v>
      </c>
      <c r="J119">
        <f t="shared" si="342"/>
        <v>100</v>
      </c>
      <c r="K119">
        <f t="shared" si="342"/>
        <v>100</v>
      </c>
      <c r="L119">
        <f t="shared" si="342"/>
        <v>104</v>
      </c>
      <c r="M119">
        <f t="shared" si="342"/>
        <v>100</v>
      </c>
      <c r="N119">
        <f t="shared" si="342"/>
        <v>150</v>
      </c>
      <c r="O119">
        <f t="shared" si="342"/>
        <v>60</v>
      </c>
      <c r="P119">
        <f t="shared" si="342"/>
        <v>6717</v>
      </c>
      <c r="Q119">
        <f t="shared" si="342"/>
        <v>6717</v>
      </c>
      <c r="T119">
        <f t="shared" ref="T119:AG119" si="343">T322+T668</f>
        <v>50619</v>
      </c>
      <c r="U119">
        <f t="shared" si="343"/>
        <v>16063</v>
      </c>
      <c r="V119">
        <f t="shared" si="343"/>
        <v>7290</v>
      </c>
      <c r="W119">
        <f t="shared" si="343"/>
        <v>3117</v>
      </c>
      <c r="X119">
        <f t="shared" si="343"/>
        <v>104</v>
      </c>
      <c r="Y119">
        <f t="shared" si="343"/>
        <v>96</v>
      </c>
      <c r="Z119">
        <f t="shared" si="343"/>
        <v>100</v>
      </c>
      <c r="AA119">
        <f t="shared" si="343"/>
        <v>100</v>
      </c>
      <c r="AB119">
        <f t="shared" si="343"/>
        <v>104</v>
      </c>
      <c r="AC119">
        <f t="shared" si="343"/>
        <v>100</v>
      </c>
      <c r="AD119">
        <f t="shared" si="343"/>
        <v>100</v>
      </c>
      <c r="AE119">
        <f t="shared" si="343"/>
        <v>95</v>
      </c>
      <c r="AF119">
        <f t="shared" si="343"/>
        <v>5222</v>
      </c>
      <c r="AG119">
        <f t="shared" si="343"/>
        <v>5222</v>
      </c>
      <c r="AJ119">
        <f t="shared" ref="AJ119:AW119" si="344">AJ322+AJ668</f>
        <v>46641</v>
      </c>
      <c r="AK119">
        <f t="shared" si="344"/>
        <v>16994</v>
      </c>
      <c r="AL119">
        <f t="shared" si="344"/>
        <v>3350</v>
      </c>
      <c r="AM119">
        <f t="shared" si="344"/>
        <v>7154</v>
      </c>
      <c r="AN119">
        <f t="shared" si="344"/>
        <v>104</v>
      </c>
      <c r="AO119">
        <f t="shared" si="344"/>
        <v>96</v>
      </c>
      <c r="AP119">
        <f t="shared" si="344"/>
        <v>100</v>
      </c>
      <c r="AQ119">
        <f t="shared" si="344"/>
        <v>96</v>
      </c>
      <c r="AR119">
        <f t="shared" si="344"/>
        <v>104</v>
      </c>
      <c r="AS119">
        <f t="shared" si="344"/>
        <v>100</v>
      </c>
      <c r="AT119">
        <f t="shared" si="344"/>
        <v>50</v>
      </c>
      <c r="AU119">
        <f t="shared" si="344"/>
        <v>120</v>
      </c>
      <c r="AV119">
        <f t="shared" si="344"/>
        <v>5222</v>
      </c>
      <c r="AW119">
        <f t="shared" si="344"/>
        <v>5222</v>
      </c>
    </row>
    <row r="120" spans="2:49" x14ac:dyDescent="0.2">
      <c r="B120">
        <v>116</v>
      </c>
      <c r="C120" t="str">
        <f>INDEX(数据整理1!$C$30:$C$54,MATCH(B120,数据整理1!$D$30:$D$54))</f>
        <v>17阶</v>
      </c>
      <c r="D120">
        <f t="shared" ref="D120:Q120" si="345">D323+D669</f>
        <v>66949</v>
      </c>
      <c r="E120">
        <f t="shared" si="345"/>
        <v>16783</v>
      </c>
      <c r="F120">
        <f t="shared" si="345"/>
        <v>9217</v>
      </c>
      <c r="G120">
        <f t="shared" si="345"/>
        <v>4104</v>
      </c>
      <c r="H120">
        <f t="shared" si="345"/>
        <v>104</v>
      </c>
      <c r="I120">
        <f t="shared" si="345"/>
        <v>96</v>
      </c>
      <c r="J120">
        <f t="shared" si="345"/>
        <v>100</v>
      </c>
      <c r="K120">
        <f t="shared" si="345"/>
        <v>100</v>
      </c>
      <c r="L120">
        <f t="shared" si="345"/>
        <v>104</v>
      </c>
      <c r="M120">
        <f t="shared" si="345"/>
        <v>100</v>
      </c>
      <c r="N120">
        <f t="shared" si="345"/>
        <v>150</v>
      </c>
      <c r="O120">
        <f t="shared" si="345"/>
        <v>60</v>
      </c>
      <c r="P120">
        <f t="shared" si="345"/>
        <v>6717</v>
      </c>
      <c r="Q120">
        <f t="shared" si="345"/>
        <v>6717</v>
      </c>
      <c r="T120">
        <f t="shared" ref="T120:AG120" si="346">T323+T669</f>
        <v>62664</v>
      </c>
      <c r="U120">
        <f t="shared" si="346"/>
        <v>19750</v>
      </c>
      <c r="V120">
        <f t="shared" si="346"/>
        <v>9654</v>
      </c>
      <c r="W120">
        <f t="shared" si="346"/>
        <v>4299</v>
      </c>
      <c r="X120">
        <f t="shared" si="346"/>
        <v>109</v>
      </c>
      <c r="Y120">
        <f t="shared" si="346"/>
        <v>101</v>
      </c>
      <c r="Z120">
        <f t="shared" si="346"/>
        <v>105</v>
      </c>
      <c r="AA120">
        <f t="shared" si="346"/>
        <v>105</v>
      </c>
      <c r="AB120">
        <f t="shared" si="346"/>
        <v>109</v>
      </c>
      <c r="AC120">
        <f t="shared" si="346"/>
        <v>105</v>
      </c>
      <c r="AD120">
        <f t="shared" si="346"/>
        <v>100</v>
      </c>
      <c r="AE120">
        <f t="shared" si="346"/>
        <v>95</v>
      </c>
      <c r="AF120">
        <f t="shared" si="346"/>
        <v>6558</v>
      </c>
      <c r="AG120">
        <f t="shared" si="346"/>
        <v>6558</v>
      </c>
      <c r="AJ120">
        <f t="shared" ref="AJ120:AW120" si="347">AJ323+AJ669</f>
        <v>46641</v>
      </c>
      <c r="AK120">
        <f t="shared" si="347"/>
        <v>16994</v>
      </c>
      <c r="AL120">
        <f t="shared" si="347"/>
        <v>3350</v>
      </c>
      <c r="AM120">
        <f t="shared" si="347"/>
        <v>7154</v>
      </c>
      <c r="AN120">
        <f t="shared" si="347"/>
        <v>104</v>
      </c>
      <c r="AO120">
        <f t="shared" si="347"/>
        <v>96</v>
      </c>
      <c r="AP120">
        <f t="shared" si="347"/>
        <v>100</v>
      </c>
      <c r="AQ120">
        <f t="shared" si="347"/>
        <v>96</v>
      </c>
      <c r="AR120">
        <f t="shared" si="347"/>
        <v>104</v>
      </c>
      <c r="AS120">
        <f t="shared" si="347"/>
        <v>100</v>
      </c>
      <c r="AT120">
        <f t="shared" si="347"/>
        <v>50</v>
      </c>
      <c r="AU120">
        <f t="shared" si="347"/>
        <v>120</v>
      </c>
      <c r="AV120">
        <f t="shared" si="347"/>
        <v>5222</v>
      </c>
      <c r="AW120">
        <f t="shared" si="347"/>
        <v>5222</v>
      </c>
    </row>
    <row r="121" spans="2:49" x14ac:dyDescent="0.2">
      <c r="B121">
        <v>117</v>
      </c>
      <c r="C121" t="str">
        <f>INDEX(数据整理1!$C$30:$C$54,MATCH(B121,数据整理1!$D$30:$D$54))</f>
        <v>18阶</v>
      </c>
      <c r="D121">
        <f t="shared" ref="D121:Q121" si="348">D324+D670</f>
        <v>77448</v>
      </c>
      <c r="E121">
        <f t="shared" si="348"/>
        <v>19725</v>
      </c>
      <c r="F121">
        <f t="shared" si="348"/>
        <v>13217</v>
      </c>
      <c r="G121">
        <f t="shared" si="348"/>
        <v>6016</v>
      </c>
      <c r="H121">
        <f t="shared" si="348"/>
        <v>109</v>
      </c>
      <c r="I121">
        <f t="shared" si="348"/>
        <v>101</v>
      </c>
      <c r="J121">
        <f t="shared" si="348"/>
        <v>105</v>
      </c>
      <c r="K121">
        <f t="shared" si="348"/>
        <v>105</v>
      </c>
      <c r="L121">
        <f t="shared" si="348"/>
        <v>109</v>
      </c>
      <c r="M121">
        <f t="shared" si="348"/>
        <v>105</v>
      </c>
      <c r="N121">
        <f t="shared" si="348"/>
        <v>150</v>
      </c>
      <c r="O121">
        <f t="shared" si="348"/>
        <v>60</v>
      </c>
      <c r="P121">
        <f t="shared" si="348"/>
        <v>8064</v>
      </c>
      <c r="Q121">
        <f t="shared" si="348"/>
        <v>8064</v>
      </c>
      <c r="T121">
        <f t="shared" ref="T121:AG121" si="349">T324+T670</f>
        <v>62664</v>
      </c>
      <c r="U121">
        <f t="shared" si="349"/>
        <v>19750</v>
      </c>
      <c r="V121">
        <f t="shared" si="349"/>
        <v>9654</v>
      </c>
      <c r="W121">
        <f t="shared" si="349"/>
        <v>4299</v>
      </c>
      <c r="X121">
        <f t="shared" si="349"/>
        <v>109</v>
      </c>
      <c r="Y121">
        <f t="shared" si="349"/>
        <v>101</v>
      </c>
      <c r="Z121">
        <f t="shared" si="349"/>
        <v>105</v>
      </c>
      <c r="AA121">
        <f t="shared" si="349"/>
        <v>105</v>
      </c>
      <c r="AB121">
        <f t="shared" si="349"/>
        <v>109</v>
      </c>
      <c r="AC121">
        <f t="shared" si="349"/>
        <v>105</v>
      </c>
      <c r="AD121">
        <f t="shared" si="349"/>
        <v>100</v>
      </c>
      <c r="AE121">
        <f t="shared" si="349"/>
        <v>95</v>
      </c>
      <c r="AF121">
        <f t="shared" si="349"/>
        <v>6558</v>
      </c>
      <c r="AG121">
        <f t="shared" si="349"/>
        <v>6558</v>
      </c>
      <c r="AJ121">
        <f t="shared" ref="AJ121:AW121" si="350">AJ324+AJ670</f>
        <v>57603</v>
      </c>
      <c r="AK121">
        <f t="shared" si="350"/>
        <v>21230</v>
      </c>
      <c r="AL121">
        <f t="shared" si="350"/>
        <v>4256</v>
      </c>
      <c r="AM121">
        <f t="shared" si="350"/>
        <v>9242</v>
      </c>
      <c r="AN121">
        <f t="shared" si="350"/>
        <v>109</v>
      </c>
      <c r="AO121">
        <f t="shared" si="350"/>
        <v>101</v>
      </c>
      <c r="AP121">
        <f t="shared" si="350"/>
        <v>105</v>
      </c>
      <c r="AQ121">
        <f t="shared" si="350"/>
        <v>101</v>
      </c>
      <c r="AR121">
        <f t="shared" si="350"/>
        <v>109</v>
      </c>
      <c r="AS121">
        <f t="shared" si="350"/>
        <v>105</v>
      </c>
      <c r="AT121">
        <f t="shared" si="350"/>
        <v>50</v>
      </c>
      <c r="AU121">
        <f t="shared" si="350"/>
        <v>120</v>
      </c>
      <c r="AV121">
        <f t="shared" si="350"/>
        <v>6558</v>
      </c>
      <c r="AW121">
        <f t="shared" si="350"/>
        <v>6558</v>
      </c>
    </row>
    <row r="122" spans="2:49" x14ac:dyDescent="0.2">
      <c r="B122">
        <v>118</v>
      </c>
      <c r="C122" t="str">
        <f>INDEX(数据整理1!$C$30:$C$54,MATCH(B122,数据整理1!$D$30:$D$54))</f>
        <v>18阶</v>
      </c>
      <c r="D122">
        <f t="shared" ref="D122:Q122" si="351">D325+D671</f>
        <v>81474</v>
      </c>
      <c r="E122">
        <f t="shared" si="351"/>
        <v>19725</v>
      </c>
      <c r="F122">
        <f t="shared" si="351"/>
        <v>13217</v>
      </c>
      <c r="G122">
        <f t="shared" si="351"/>
        <v>6016</v>
      </c>
      <c r="H122">
        <f t="shared" si="351"/>
        <v>109</v>
      </c>
      <c r="I122">
        <f t="shared" si="351"/>
        <v>101</v>
      </c>
      <c r="J122">
        <f t="shared" si="351"/>
        <v>105</v>
      </c>
      <c r="K122">
        <f t="shared" si="351"/>
        <v>105</v>
      </c>
      <c r="L122">
        <f t="shared" si="351"/>
        <v>109</v>
      </c>
      <c r="M122">
        <f t="shared" si="351"/>
        <v>105</v>
      </c>
      <c r="N122">
        <f t="shared" si="351"/>
        <v>150</v>
      </c>
      <c r="O122">
        <f t="shared" si="351"/>
        <v>60</v>
      </c>
      <c r="P122">
        <f t="shared" si="351"/>
        <v>8305</v>
      </c>
      <c r="Q122">
        <f t="shared" si="351"/>
        <v>8305</v>
      </c>
      <c r="T122">
        <f t="shared" ref="T122:AG122" si="352">T325+T671</f>
        <v>62664</v>
      </c>
      <c r="U122">
        <f t="shared" si="352"/>
        <v>19750</v>
      </c>
      <c r="V122">
        <f t="shared" si="352"/>
        <v>9654</v>
      </c>
      <c r="W122">
        <f t="shared" si="352"/>
        <v>4299</v>
      </c>
      <c r="X122">
        <f t="shared" si="352"/>
        <v>109</v>
      </c>
      <c r="Y122">
        <f t="shared" si="352"/>
        <v>101</v>
      </c>
      <c r="Z122">
        <f t="shared" si="352"/>
        <v>105</v>
      </c>
      <c r="AA122">
        <f t="shared" si="352"/>
        <v>105</v>
      </c>
      <c r="AB122">
        <f t="shared" si="352"/>
        <v>109</v>
      </c>
      <c r="AC122">
        <f t="shared" si="352"/>
        <v>105</v>
      </c>
      <c r="AD122">
        <f t="shared" si="352"/>
        <v>100</v>
      </c>
      <c r="AE122">
        <f t="shared" si="352"/>
        <v>95</v>
      </c>
      <c r="AF122">
        <f t="shared" si="352"/>
        <v>6558</v>
      </c>
      <c r="AG122">
        <f t="shared" si="352"/>
        <v>6558</v>
      </c>
      <c r="AJ122">
        <f t="shared" ref="AJ122:AW122" si="353">AJ325+AJ671</f>
        <v>57603</v>
      </c>
      <c r="AK122">
        <f t="shared" si="353"/>
        <v>21230</v>
      </c>
      <c r="AL122">
        <f t="shared" si="353"/>
        <v>4256</v>
      </c>
      <c r="AM122">
        <f t="shared" si="353"/>
        <v>9242</v>
      </c>
      <c r="AN122">
        <f t="shared" si="353"/>
        <v>109</v>
      </c>
      <c r="AO122">
        <f t="shared" si="353"/>
        <v>101</v>
      </c>
      <c r="AP122">
        <f t="shared" si="353"/>
        <v>105</v>
      </c>
      <c r="AQ122">
        <f t="shared" si="353"/>
        <v>101</v>
      </c>
      <c r="AR122">
        <f t="shared" si="353"/>
        <v>109</v>
      </c>
      <c r="AS122">
        <f t="shared" si="353"/>
        <v>105</v>
      </c>
      <c r="AT122">
        <f t="shared" si="353"/>
        <v>50</v>
      </c>
      <c r="AU122">
        <f t="shared" si="353"/>
        <v>120</v>
      </c>
      <c r="AV122">
        <f t="shared" si="353"/>
        <v>6558</v>
      </c>
      <c r="AW122">
        <f t="shared" si="353"/>
        <v>6558</v>
      </c>
    </row>
    <row r="123" spans="2:49" x14ac:dyDescent="0.2">
      <c r="B123">
        <v>119</v>
      </c>
      <c r="C123" t="str">
        <f>INDEX(数据整理1!$C$30:$C$54,MATCH(B123,数据整理1!$D$30:$D$54))</f>
        <v>18阶</v>
      </c>
      <c r="D123">
        <f t="shared" ref="D123:Q123" si="354">D326+D672</f>
        <v>81474</v>
      </c>
      <c r="E123">
        <f t="shared" si="354"/>
        <v>19725</v>
      </c>
      <c r="F123">
        <f t="shared" si="354"/>
        <v>13217</v>
      </c>
      <c r="G123">
        <f t="shared" si="354"/>
        <v>6016</v>
      </c>
      <c r="H123">
        <f t="shared" si="354"/>
        <v>109</v>
      </c>
      <c r="I123">
        <f t="shared" si="354"/>
        <v>101</v>
      </c>
      <c r="J123">
        <f t="shared" si="354"/>
        <v>105</v>
      </c>
      <c r="K123">
        <f t="shared" si="354"/>
        <v>105</v>
      </c>
      <c r="L123">
        <f t="shared" si="354"/>
        <v>109</v>
      </c>
      <c r="M123">
        <f t="shared" si="354"/>
        <v>105</v>
      </c>
      <c r="N123">
        <f t="shared" si="354"/>
        <v>150</v>
      </c>
      <c r="O123">
        <f t="shared" si="354"/>
        <v>60</v>
      </c>
      <c r="P123">
        <f t="shared" si="354"/>
        <v>8305</v>
      </c>
      <c r="Q123">
        <f t="shared" si="354"/>
        <v>8305</v>
      </c>
      <c r="T123">
        <f t="shared" ref="T123:AG123" si="355">T326+T672</f>
        <v>62664</v>
      </c>
      <c r="U123">
        <f t="shared" si="355"/>
        <v>19750</v>
      </c>
      <c r="V123">
        <f t="shared" si="355"/>
        <v>9654</v>
      </c>
      <c r="W123">
        <f t="shared" si="355"/>
        <v>4299</v>
      </c>
      <c r="X123">
        <f t="shared" si="355"/>
        <v>109</v>
      </c>
      <c r="Y123">
        <f t="shared" si="355"/>
        <v>101</v>
      </c>
      <c r="Z123">
        <f t="shared" si="355"/>
        <v>105</v>
      </c>
      <c r="AA123">
        <f t="shared" si="355"/>
        <v>105</v>
      </c>
      <c r="AB123">
        <f t="shared" si="355"/>
        <v>109</v>
      </c>
      <c r="AC123">
        <f t="shared" si="355"/>
        <v>105</v>
      </c>
      <c r="AD123">
        <f t="shared" si="355"/>
        <v>100</v>
      </c>
      <c r="AE123">
        <f t="shared" si="355"/>
        <v>95</v>
      </c>
      <c r="AF123">
        <f t="shared" si="355"/>
        <v>6558</v>
      </c>
      <c r="AG123">
        <f t="shared" si="355"/>
        <v>6558</v>
      </c>
      <c r="AJ123">
        <f t="shared" ref="AJ123:AW123" si="356">AJ326+AJ672</f>
        <v>57603</v>
      </c>
      <c r="AK123">
        <f t="shared" si="356"/>
        <v>21230</v>
      </c>
      <c r="AL123">
        <f t="shared" si="356"/>
        <v>4256</v>
      </c>
      <c r="AM123">
        <f t="shared" si="356"/>
        <v>9242</v>
      </c>
      <c r="AN123">
        <f t="shared" si="356"/>
        <v>109</v>
      </c>
      <c r="AO123">
        <f t="shared" si="356"/>
        <v>101</v>
      </c>
      <c r="AP123">
        <f t="shared" si="356"/>
        <v>105</v>
      </c>
      <c r="AQ123">
        <f t="shared" si="356"/>
        <v>101</v>
      </c>
      <c r="AR123">
        <f t="shared" si="356"/>
        <v>109</v>
      </c>
      <c r="AS123">
        <f t="shared" si="356"/>
        <v>105</v>
      </c>
      <c r="AT123">
        <f t="shared" si="356"/>
        <v>50</v>
      </c>
      <c r="AU123">
        <f t="shared" si="356"/>
        <v>120</v>
      </c>
      <c r="AV123">
        <f t="shared" si="356"/>
        <v>6558</v>
      </c>
      <c r="AW123">
        <f t="shared" si="356"/>
        <v>6558</v>
      </c>
    </row>
    <row r="124" spans="2:49" x14ac:dyDescent="0.2">
      <c r="B124">
        <v>120</v>
      </c>
      <c r="C124" t="str">
        <f>INDEX(数据整理1!$C$30:$C$54,MATCH(B124,数据整理1!$D$30:$D$54))</f>
        <v>18阶</v>
      </c>
      <c r="D124">
        <f t="shared" ref="D124:Q124" si="357">D327+D673</f>
        <v>81474</v>
      </c>
      <c r="E124">
        <f t="shared" si="357"/>
        <v>19725</v>
      </c>
      <c r="F124">
        <f t="shared" si="357"/>
        <v>13217</v>
      </c>
      <c r="G124">
        <f t="shared" si="357"/>
        <v>6016</v>
      </c>
      <c r="H124">
        <f t="shared" si="357"/>
        <v>109</v>
      </c>
      <c r="I124">
        <f t="shared" si="357"/>
        <v>101</v>
      </c>
      <c r="J124">
        <f t="shared" si="357"/>
        <v>105</v>
      </c>
      <c r="K124">
        <f t="shared" si="357"/>
        <v>105</v>
      </c>
      <c r="L124">
        <f t="shared" si="357"/>
        <v>109</v>
      </c>
      <c r="M124">
        <f t="shared" si="357"/>
        <v>105</v>
      </c>
      <c r="N124">
        <f t="shared" si="357"/>
        <v>150</v>
      </c>
      <c r="O124">
        <f t="shared" si="357"/>
        <v>60</v>
      </c>
      <c r="P124">
        <f t="shared" si="357"/>
        <v>8305</v>
      </c>
      <c r="Q124">
        <f t="shared" si="357"/>
        <v>8305</v>
      </c>
      <c r="T124">
        <f t="shared" ref="T124:AG124" si="358">T327+T673</f>
        <v>62664</v>
      </c>
      <c r="U124">
        <f t="shared" si="358"/>
        <v>19750</v>
      </c>
      <c r="V124">
        <f t="shared" si="358"/>
        <v>9654</v>
      </c>
      <c r="W124">
        <f t="shared" si="358"/>
        <v>4299</v>
      </c>
      <c r="X124">
        <f t="shared" si="358"/>
        <v>109</v>
      </c>
      <c r="Y124">
        <f t="shared" si="358"/>
        <v>101</v>
      </c>
      <c r="Z124">
        <f t="shared" si="358"/>
        <v>105</v>
      </c>
      <c r="AA124">
        <f t="shared" si="358"/>
        <v>105</v>
      </c>
      <c r="AB124">
        <f t="shared" si="358"/>
        <v>109</v>
      </c>
      <c r="AC124">
        <f t="shared" si="358"/>
        <v>105</v>
      </c>
      <c r="AD124">
        <f t="shared" si="358"/>
        <v>100</v>
      </c>
      <c r="AE124">
        <f t="shared" si="358"/>
        <v>95</v>
      </c>
      <c r="AF124">
        <f t="shared" si="358"/>
        <v>6558</v>
      </c>
      <c r="AG124">
        <f t="shared" si="358"/>
        <v>6558</v>
      </c>
      <c r="AJ124">
        <f t="shared" ref="AJ124:AW124" si="359">AJ327+AJ673</f>
        <v>57603</v>
      </c>
      <c r="AK124">
        <f t="shared" si="359"/>
        <v>21230</v>
      </c>
      <c r="AL124">
        <f t="shared" si="359"/>
        <v>4256</v>
      </c>
      <c r="AM124">
        <f t="shared" si="359"/>
        <v>9242</v>
      </c>
      <c r="AN124">
        <f t="shared" si="359"/>
        <v>109</v>
      </c>
      <c r="AO124">
        <f t="shared" si="359"/>
        <v>101</v>
      </c>
      <c r="AP124">
        <f t="shared" si="359"/>
        <v>105</v>
      </c>
      <c r="AQ124">
        <f t="shared" si="359"/>
        <v>101</v>
      </c>
      <c r="AR124">
        <f t="shared" si="359"/>
        <v>109</v>
      </c>
      <c r="AS124">
        <f t="shared" si="359"/>
        <v>105</v>
      </c>
      <c r="AT124">
        <f t="shared" si="359"/>
        <v>50</v>
      </c>
      <c r="AU124">
        <f t="shared" si="359"/>
        <v>120</v>
      </c>
      <c r="AV124">
        <f t="shared" si="359"/>
        <v>6558</v>
      </c>
      <c r="AW124">
        <f t="shared" si="359"/>
        <v>6558</v>
      </c>
    </row>
    <row r="125" spans="2:49" x14ac:dyDescent="0.2">
      <c r="B125">
        <v>121</v>
      </c>
      <c r="C125" t="str">
        <f>INDEX(数据整理1!$C$30:$C$54,MATCH(B125,数据整理1!$D$30:$D$54))</f>
        <v>18阶</v>
      </c>
      <c r="D125">
        <f t="shared" ref="D125:Q125" si="360">D328+D674</f>
        <v>81474</v>
      </c>
      <c r="E125">
        <f t="shared" si="360"/>
        <v>19725</v>
      </c>
      <c r="F125">
        <f t="shared" si="360"/>
        <v>13217</v>
      </c>
      <c r="G125">
        <f t="shared" si="360"/>
        <v>6016</v>
      </c>
      <c r="H125">
        <f t="shared" si="360"/>
        <v>109</v>
      </c>
      <c r="I125">
        <f t="shared" si="360"/>
        <v>101</v>
      </c>
      <c r="J125">
        <f t="shared" si="360"/>
        <v>105</v>
      </c>
      <c r="K125">
        <f t="shared" si="360"/>
        <v>105</v>
      </c>
      <c r="L125">
        <f t="shared" si="360"/>
        <v>109</v>
      </c>
      <c r="M125">
        <f t="shared" si="360"/>
        <v>105</v>
      </c>
      <c r="N125">
        <f t="shared" si="360"/>
        <v>150</v>
      </c>
      <c r="O125">
        <f t="shared" si="360"/>
        <v>60</v>
      </c>
      <c r="P125">
        <f t="shared" si="360"/>
        <v>8305</v>
      </c>
      <c r="Q125">
        <f t="shared" si="360"/>
        <v>8305</v>
      </c>
      <c r="T125">
        <f t="shared" ref="T125:AG125" si="361">T328+T674</f>
        <v>62664</v>
      </c>
      <c r="U125">
        <f t="shared" si="361"/>
        <v>19750</v>
      </c>
      <c r="V125">
        <f t="shared" si="361"/>
        <v>9654</v>
      </c>
      <c r="W125">
        <f t="shared" si="361"/>
        <v>4299</v>
      </c>
      <c r="X125">
        <f t="shared" si="361"/>
        <v>109</v>
      </c>
      <c r="Y125">
        <f t="shared" si="361"/>
        <v>101</v>
      </c>
      <c r="Z125">
        <f t="shared" si="361"/>
        <v>105</v>
      </c>
      <c r="AA125">
        <f t="shared" si="361"/>
        <v>105</v>
      </c>
      <c r="AB125">
        <f t="shared" si="361"/>
        <v>109</v>
      </c>
      <c r="AC125">
        <f t="shared" si="361"/>
        <v>105</v>
      </c>
      <c r="AD125">
        <f t="shared" si="361"/>
        <v>100</v>
      </c>
      <c r="AE125">
        <f t="shared" si="361"/>
        <v>95</v>
      </c>
      <c r="AF125">
        <f t="shared" si="361"/>
        <v>6558</v>
      </c>
      <c r="AG125">
        <f t="shared" si="361"/>
        <v>6558</v>
      </c>
      <c r="AJ125">
        <f t="shared" ref="AJ125:AW125" si="362">AJ328+AJ674</f>
        <v>57603</v>
      </c>
      <c r="AK125">
        <f t="shared" si="362"/>
        <v>21230</v>
      </c>
      <c r="AL125">
        <f t="shared" si="362"/>
        <v>4256</v>
      </c>
      <c r="AM125">
        <f t="shared" si="362"/>
        <v>9242</v>
      </c>
      <c r="AN125">
        <f t="shared" si="362"/>
        <v>109</v>
      </c>
      <c r="AO125">
        <f t="shared" si="362"/>
        <v>101</v>
      </c>
      <c r="AP125">
        <f t="shared" si="362"/>
        <v>105</v>
      </c>
      <c r="AQ125">
        <f t="shared" si="362"/>
        <v>101</v>
      </c>
      <c r="AR125">
        <f t="shared" si="362"/>
        <v>109</v>
      </c>
      <c r="AS125">
        <f t="shared" si="362"/>
        <v>105</v>
      </c>
      <c r="AT125">
        <f t="shared" si="362"/>
        <v>50</v>
      </c>
      <c r="AU125">
        <f t="shared" si="362"/>
        <v>120</v>
      </c>
      <c r="AV125">
        <f t="shared" si="362"/>
        <v>6558</v>
      </c>
      <c r="AW125">
        <f t="shared" si="362"/>
        <v>6558</v>
      </c>
    </row>
    <row r="126" spans="2:49" x14ac:dyDescent="0.2">
      <c r="B126">
        <v>122</v>
      </c>
      <c r="C126" t="str">
        <f>INDEX(数据整理1!$C$30:$C$54,MATCH(B126,数据整理1!$D$30:$D$54))</f>
        <v>18阶</v>
      </c>
      <c r="D126">
        <f t="shared" ref="D126:Q126" si="363">D329+D675</f>
        <v>81474</v>
      </c>
      <c r="E126">
        <f t="shared" si="363"/>
        <v>19725</v>
      </c>
      <c r="F126">
        <f t="shared" si="363"/>
        <v>13217</v>
      </c>
      <c r="G126">
        <f t="shared" si="363"/>
        <v>6016</v>
      </c>
      <c r="H126">
        <f t="shared" si="363"/>
        <v>109</v>
      </c>
      <c r="I126">
        <f t="shared" si="363"/>
        <v>101</v>
      </c>
      <c r="J126">
        <f t="shared" si="363"/>
        <v>105</v>
      </c>
      <c r="K126">
        <f t="shared" si="363"/>
        <v>105</v>
      </c>
      <c r="L126">
        <f t="shared" si="363"/>
        <v>109</v>
      </c>
      <c r="M126">
        <f t="shared" si="363"/>
        <v>105</v>
      </c>
      <c r="N126">
        <f t="shared" si="363"/>
        <v>150</v>
      </c>
      <c r="O126">
        <f t="shared" si="363"/>
        <v>60</v>
      </c>
      <c r="P126">
        <f t="shared" si="363"/>
        <v>8305</v>
      </c>
      <c r="Q126">
        <f t="shared" si="363"/>
        <v>8305</v>
      </c>
      <c r="T126">
        <f t="shared" ref="T126:AG126" si="364">T329+T675</f>
        <v>62664</v>
      </c>
      <c r="U126">
        <f t="shared" si="364"/>
        <v>19750</v>
      </c>
      <c r="V126">
        <f t="shared" si="364"/>
        <v>9654</v>
      </c>
      <c r="W126">
        <f t="shared" si="364"/>
        <v>4299</v>
      </c>
      <c r="X126">
        <f t="shared" si="364"/>
        <v>109</v>
      </c>
      <c r="Y126">
        <f t="shared" si="364"/>
        <v>101</v>
      </c>
      <c r="Z126">
        <f t="shared" si="364"/>
        <v>105</v>
      </c>
      <c r="AA126">
        <f t="shared" si="364"/>
        <v>105</v>
      </c>
      <c r="AB126">
        <f t="shared" si="364"/>
        <v>109</v>
      </c>
      <c r="AC126">
        <f t="shared" si="364"/>
        <v>105</v>
      </c>
      <c r="AD126">
        <f t="shared" si="364"/>
        <v>100</v>
      </c>
      <c r="AE126">
        <f t="shared" si="364"/>
        <v>95</v>
      </c>
      <c r="AF126">
        <f t="shared" si="364"/>
        <v>6558</v>
      </c>
      <c r="AG126">
        <f t="shared" si="364"/>
        <v>6558</v>
      </c>
      <c r="AJ126">
        <f t="shared" ref="AJ126:AW126" si="365">AJ329+AJ675</f>
        <v>57603</v>
      </c>
      <c r="AK126">
        <f t="shared" si="365"/>
        <v>21230</v>
      </c>
      <c r="AL126">
        <f t="shared" si="365"/>
        <v>4256</v>
      </c>
      <c r="AM126">
        <f t="shared" si="365"/>
        <v>9242</v>
      </c>
      <c r="AN126">
        <f t="shared" si="365"/>
        <v>109</v>
      </c>
      <c r="AO126">
        <f t="shared" si="365"/>
        <v>101</v>
      </c>
      <c r="AP126">
        <f t="shared" si="365"/>
        <v>105</v>
      </c>
      <c r="AQ126">
        <f t="shared" si="365"/>
        <v>101</v>
      </c>
      <c r="AR126">
        <f t="shared" si="365"/>
        <v>109</v>
      </c>
      <c r="AS126">
        <f t="shared" si="365"/>
        <v>105</v>
      </c>
      <c r="AT126">
        <f t="shared" si="365"/>
        <v>50</v>
      </c>
      <c r="AU126">
        <f t="shared" si="365"/>
        <v>120</v>
      </c>
      <c r="AV126">
        <f t="shared" si="365"/>
        <v>6558</v>
      </c>
      <c r="AW126">
        <f t="shared" si="365"/>
        <v>6558</v>
      </c>
    </row>
    <row r="127" spans="2:49" x14ac:dyDescent="0.2">
      <c r="B127">
        <v>123</v>
      </c>
      <c r="C127" t="str">
        <f>INDEX(数据整理1!$C$30:$C$54,MATCH(B127,数据整理1!$D$30:$D$54))</f>
        <v>18阶</v>
      </c>
      <c r="D127">
        <f t="shared" ref="D127:Q127" si="366">D330+D676</f>
        <v>81474</v>
      </c>
      <c r="E127">
        <f t="shared" si="366"/>
        <v>19725</v>
      </c>
      <c r="F127">
        <f t="shared" si="366"/>
        <v>13217</v>
      </c>
      <c r="G127">
        <f t="shared" si="366"/>
        <v>6016</v>
      </c>
      <c r="H127">
        <f t="shared" si="366"/>
        <v>109</v>
      </c>
      <c r="I127">
        <f t="shared" si="366"/>
        <v>101</v>
      </c>
      <c r="J127">
        <f t="shared" si="366"/>
        <v>105</v>
      </c>
      <c r="K127">
        <f t="shared" si="366"/>
        <v>105</v>
      </c>
      <c r="L127">
        <f t="shared" si="366"/>
        <v>109</v>
      </c>
      <c r="M127">
        <f t="shared" si="366"/>
        <v>105</v>
      </c>
      <c r="N127">
        <f t="shared" si="366"/>
        <v>150</v>
      </c>
      <c r="O127">
        <f t="shared" si="366"/>
        <v>60</v>
      </c>
      <c r="P127">
        <f t="shared" si="366"/>
        <v>8305</v>
      </c>
      <c r="Q127">
        <f t="shared" si="366"/>
        <v>8305</v>
      </c>
      <c r="T127">
        <f t="shared" ref="T127:AG127" si="367">T330+T676</f>
        <v>62664</v>
      </c>
      <c r="U127">
        <f t="shared" si="367"/>
        <v>19750</v>
      </c>
      <c r="V127">
        <f t="shared" si="367"/>
        <v>9654</v>
      </c>
      <c r="W127">
        <f t="shared" si="367"/>
        <v>4299</v>
      </c>
      <c r="X127">
        <f t="shared" si="367"/>
        <v>109</v>
      </c>
      <c r="Y127">
        <f t="shared" si="367"/>
        <v>101</v>
      </c>
      <c r="Z127">
        <f t="shared" si="367"/>
        <v>105</v>
      </c>
      <c r="AA127">
        <f t="shared" si="367"/>
        <v>105</v>
      </c>
      <c r="AB127">
        <f t="shared" si="367"/>
        <v>109</v>
      </c>
      <c r="AC127">
        <f t="shared" si="367"/>
        <v>105</v>
      </c>
      <c r="AD127">
        <f t="shared" si="367"/>
        <v>100</v>
      </c>
      <c r="AE127">
        <f t="shared" si="367"/>
        <v>95</v>
      </c>
      <c r="AF127">
        <f t="shared" si="367"/>
        <v>6558</v>
      </c>
      <c r="AG127">
        <f t="shared" si="367"/>
        <v>6558</v>
      </c>
      <c r="AJ127">
        <f t="shared" ref="AJ127:AW127" si="368">AJ330+AJ676</f>
        <v>57603</v>
      </c>
      <c r="AK127">
        <f t="shared" si="368"/>
        <v>21230</v>
      </c>
      <c r="AL127">
        <f t="shared" si="368"/>
        <v>4256</v>
      </c>
      <c r="AM127">
        <f t="shared" si="368"/>
        <v>9242</v>
      </c>
      <c r="AN127">
        <f t="shared" si="368"/>
        <v>109</v>
      </c>
      <c r="AO127">
        <f t="shared" si="368"/>
        <v>101</v>
      </c>
      <c r="AP127">
        <f t="shared" si="368"/>
        <v>105</v>
      </c>
      <c r="AQ127">
        <f t="shared" si="368"/>
        <v>101</v>
      </c>
      <c r="AR127">
        <f t="shared" si="368"/>
        <v>109</v>
      </c>
      <c r="AS127">
        <f t="shared" si="368"/>
        <v>105</v>
      </c>
      <c r="AT127">
        <f t="shared" si="368"/>
        <v>50</v>
      </c>
      <c r="AU127">
        <f t="shared" si="368"/>
        <v>120</v>
      </c>
      <c r="AV127">
        <f t="shared" si="368"/>
        <v>6558</v>
      </c>
      <c r="AW127">
        <f t="shared" si="368"/>
        <v>6558</v>
      </c>
    </row>
    <row r="128" spans="2:49" x14ac:dyDescent="0.2">
      <c r="B128">
        <v>124</v>
      </c>
      <c r="C128" t="str">
        <f>INDEX(数据整理1!$C$30:$C$54,MATCH(B128,数据整理1!$D$30:$D$54))</f>
        <v>18阶</v>
      </c>
      <c r="D128">
        <f t="shared" ref="D128:Q128" si="369">D331+D677</f>
        <v>81474</v>
      </c>
      <c r="E128">
        <f t="shared" si="369"/>
        <v>19725</v>
      </c>
      <c r="F128">
        <f t="shared" si="369"/>
        <v>13217</v>
      </c>
      <c r="G128">
        <f t="shared" si="369"/>
        <v>6016</v>
      </c>
      <c r="H128">
        <f t="shared" si="369"/>
        <v>109</v>
      </c>
      <c r="I128">
        <f t="shared" si="369"/>
        <v>101</v>
      </c>
      <c r="J128">
        <f t="shared" si="369"/>
        <v>105</v>
      </c>
      <c r="K128">
        <f t="shared" si="369"/>
        <v>105</v>
      </c>
      <c r="L128">
        <f t="shared" si="369"/>
        <v>109</v>
      </c>
      <c r="M128">
        <f t="shared" si="369"/>
        <v>105</v>
      </c>
      <c r="N128">
        <f t="shared" si="369"/>
        <v>150</v>
      </c>
      <c r="O128">
        <f t="shared" si="369"/>
        <v>60</v>
      </c>
      <c r="P128">
        <f t="shared" si="369"/>
        <v>8305</v>
      </c>
      <c r="Q128">
        <f t="shared" si="369"/>
        <v>8305</v>
      </c>
      <c r="T128">
        <f t="shared" ref="T128:AG128" si="370">T331+T677</f>
        <v>75060</v>
      </c>
      <c r="U128">
        <f t="shared" si="370"/>
        <v>24654</v>
      </c>
      <c r="V128">
        <f t="shared" si="370"/>
        <v>12075</v>
      </c>
      <c r="W128">
        <f t="shared" si="370"/>
        <v>5481</v>
      </c>
      <c r="X128">
        <f t="shared" si="370"/>
        <v>114</v>
      </c>
      <c r="Y128">
        <f t="shared" si="370"/>
        <v>106</v>
      </c>
      <c r="Z128">
        <f t="shared" si="370"/>
        <v>110</v>
      </c>
      <c r="AA128">
        <f t="shared" si="370"/>
        <v>110</v>
      </c>
      <c r="AB128">
        <f t="shared" si="370"/>
        <v>114</v>
      </c>
      <c r="AC128">
        <f t="shared" si="370"/>
        <v>110</v>
      </c>
      <c r="AD128">
        <f t="shared" si="370"/>
        <v>100</v>
      </c>
      <c r="AE128">
        <f t="shared" si="370"/>
        <v>95</v>
      </c>
      <c r="AF128">
        <f t="shared" si="370"/>
        <v>8106</v>
      </c>
      <c r="AG128">
        <f t="shared" si="370"/>
        <v>8106</v>
      </c>
      <c r="AJ128">
        <f t="shared" ref="AJ128:AW128" si="371">AJ331+AJ677</f>
        <v>57603</v>
      </c>
      <c r="AK128">
        <f t="shared" si="371"/>
        <v>21230</v>
      </c>
      <c r="AL128">
        <f t="shared" si="371"/>
        <v>4256</v>
      </c>
      <c r="AM128">
        <f t="shared" si="371"/>
        <v>9242</v>
      </c>
      <c r="AN128">
        <f t="shared" si="371"/>
        <v>109</v>
      </c>
      <c r="AO128">
        <f t="shared" si="371"/>
        <v>101</v>
      </c>
      <c r="AP128">
        <f t="shared" si="371"/>
        <v>105</v>
      </c>
      <c r="AQ128">
        <f t="shared" si="371"/>
        <v>101</v>
      </c>
      <c r="AR128">
        <f t="shared" si="371"/>
        <v>109</v>
      </c>
      <c r="AS128">
        <f t="shared" si="371"/>
        <v>105</v>
      </c>
      <c r="AT128">
        <f t="shared" si="371"/>
        <v>50</v>
      </c>
      <c r="AU128">
        <f t="shared" si="371"/>
        <v>120</v>
      </c>
      <c r="AV128">
        <f t="shared" si="371"/>
        <v>6558</v>
      </c>
      <c r="AW128">
        <f t="shared" si="371"/>
        <v>6558</v>
      </c>
    </row>
    <row r="129" spans="2:49" x14ac:dyDescent="0.2">
      <c r="B129">
        <v>125</v>
      </c>
      <c r="C129" t="str">
        <f>INDEX(数据整理1!$C$30:$C$54,MATCH(B129,数据整理1!$D$30:$D$54))</f>
        <v>19阶</v>
      </c>
      <c r="D129">
        <f t="shared" ref="D129:Q129" si="372">D332+D678</f>
        <v>96440</v>
      </c>
      <c r="E129">
        <f t="shared" si="372"/>
        <v>23369</v>
      </c>
      <c r="F129">
        <f t="shared" si="372"/>
        <v>17155</v>
      </c>
      <c r="G129">
        <f t="shared" si="372"/>
        <v>7198</v>
      </c>
      <c r="H129">
        <f t="shared" si="372"/>
        <v>114</v>
      </c>
      <c r="I129">
        <f t="shared" si="372"/>
        <v>106</v>
      </c>
      <c r="J129">
        <f t="shared" si="372"/>
        <v>110</v>
      </c>
      <c r="K129">
        <f t="shared" si="372"/>
        <v>110</v>
      </c>
      <c r="L129">
        <f t="shared" si="372"/>
        <v>114</v>
      </c>
      <c r="M129">
        <f t="shared" si="372"/>
        <v>110</v>
      </c>
      <c r="N129">
        <f t="shared" si="372"/>
        <v>150</v>
      </c>
      <c r="O129">
        <f t="shared" si="372"/>
        <v>60</v>
      </c>
      <c r="P129">
        <f t="shared" si="372"/>
        <v>9887</v>
      </c>
      <c r="Q129">
        <f t="shared" si="372"/>
        <v>9887</v>
      </c>
      <c r="T129">
        <f t="shared" ref="T129:AG129" si="373">T332+T678</f>
        <v>75060</v>
      </c>
      <c r="U129">
        <f t="shared" si="373"/>
        <v>24654</v>
      </c>
      <c r="V129">
        <f t="shared" si="373"/>
        <v>12075</v>
      </c>
      <c r="W129">
        <f t="shared" si="373"/>
        <v>5481</v>
      </c>
      <c r="X129">
        <f t="shared" si="373"/>
        <v>114</v>
      </c>
      <c r="Y129">
        <f t="shared" si="373"/>
        <v>106</v>
      </c>
      <c r="Z129">
        <f t="shared" si="373"/>
        <v>110</v>
      </c>
      <c r="AA129">
        <f t="shared" si="373"/>
        <v>110</v>
      </c>
      <c r="AB129">
        <f t="shared" si="373"/>
        <v>114</v>
      </c>
      <c r="AC129">
        <f t="shared" si="373"/>
        <v>110</v>
      </c>
      <c r="AD129">
        <f t="shared" si="373"/>
        <v>100</v>
      </c>
      <c r="AE129">
        <f t="shared" si="373"/>
        <v>95</v>
      </c>
      <c r="AF129">
        <f t="shared" si="373"/>
        <v>8106</v>
      </c>
      <c r="AG129">
        <f t="shared" si="373"/>
        <v>8106</v>
      </c>
      <c r="AJ129">
        <f t="shared" ref="AJ129:AW129" si="374">AJ332+AJ678</f>
        <v>69999</v>
      </c>
      <c r="AK129">
        <f t="shared" si="374"/>
        <v>26133</v>
      </c>
      <c r="AL129">
        <f t="shared" si="374"/>
        <v>5438</v>
      </c>
      <c r="AM129">
        <f t="shared" si="374"/>
        <v>11663</v>
      </c>
      <c r="AN129">
        <f t="shared" si="374"/>
        <v>114</v>
      </c>
      <c r="AO129">
        <f t="shared" si="374"/>
        <v>106</v>
      </c>
      <c r="AP129">
        <f t="shared" si="374"/>
        <v>110</v>
      </c>
      <c r="AQ129">
        <f t="shared" si="374"/>
        <v>106</v>
      </c>
      <c r="AR129">
        <f t="shared" si="374"/>
        <v>114</v>
      </c>
      <c r="AS129">
        <f t="shared" si="374"/>
        <v>110</v>
      </c>
      <c r="AT129">
        <f t="shared" si="374"/>
        <v>50</v>
      </c>
      <c r="AU129">
        <f t="shared" si="374"/>
        <v>120</v>
      </c>
      <c r="AV129">
        <f t="shared" si="374"/>
        <v>8106</v>
      </c>
      <c r="AW129">
        <f t="shared" si="374"/>
        <v>8106</v>
      </c>
    </row>
    <row r="130" spans="2:49" x14ac:dyDescent="0.2">
      <c r="B130">
        <v>126</v>
      </c>
      <c r="C130" t="str">
        <f>INDEX(数据整理1!$C$30:$C$54,MATCH(B130,数据整理1!$D$30:$D$54))</f>
        <v>19阶</v>
      </c>
      <c r="D130">
        <f t="shared" ref="D130:Q130" si="375">D333+D679</f>
        <v>101240</v>
      </c>
      <c r="E130">
        <f t="shared" si="375"/>
        <v>23369</v>
      </c>
      <c r="F130">
        <f t="shared" si="375"/>
        <v>17155</v>
      </c>
      <c r="G130">
        <f t="shared" si="375"/>
        <v>7198</v>
      </c>
      <c r="H130">
        <f t="shared" si="375"/>
        <v>114</v>
      </c>
      <c r="I130">
        <f t="shared" si="375"/>
        <v>106</v>
      </c>
      <c r="J130">
        <f t="shared" si="375"/>
        <v>110</v>
      </c>
      <c r="K130">
        <f t="shared" si="375"/>
        <v>110</v>
      </c>
      <c r="L130">
        <f t="shared" si="375"/>
        <v>114</v>
      </c>
      <c r="M130">
        <f t="shared" si="375"/>
        <v>110</v>
      </c>
      <c r="N130">
        <f t="shared" si="375"/>
        <v>150</v>
      </c>
      <c r="O130">
        <f t="shared" si="375"/>
        <v>60</v>
      </c>
      <c r="P130">
        <f t="shared" si="375"/>
        <v>10175</v>
      </c>
      <c r="Q130">
        <f t="shared" si="375"/>
        <v>10175</v>
      </c>
      <c r="T130">
        <f t="shared" ref="T130:AG130" si="376">T333+T679</f>
        <v>75060</v>
      </c>
      <c r="U130">
        <f t="shared" si="376"/>
        <v>24654</v>
      </c>
      <c r="V130">
        <f t="shared" si="376"/>
        <v>12075</v>
      </c>
      <c r="W130">
        <f t="shared" si="376"/>
        <v>5481</v>
      </c>
      <c r="X130">
        <f t="shared" si="376"/>
        <v>114</v>
      </c>
      <c r="Y130">
        <f t="shared" si="376"/>
        <v>106</v>
      </c>
      <c r="Z130">
        <f t="shared" si="376"/>
        <v>110</v>
      </c>
      <c r="AA130">
        <f t="shared" si="376"/>
        <v>110</v>
      </c>
      <c r="AB130">
        <f t="shared" si="376"/>
        <v>114</v>
      </c>
      <c r="AC130">
        <f t="shared" si="376"/>
        <v>110</v>
      </c>
      <c r="AD130">
        <f t="shared" si="376"/>
        <v>100</v>
      </c>
      <c r="AE130">
        <f t="shared" si="376"/>
        <v>95</v>
      </c>
      <c r="AF130">
        <f t="shared" si="376"/>
        <v>8106</v>
      </c>
      <c r="AG130">
        <f t="shared" si="376"/>
        <v>8106</v>
      </c>
      <c r="AJ130">
        <f t="shared" ref="AJ130:AW130" si="377">AJ333+AJ679</f>
        <v>69999</v>
      </c>
      <c r="AK130">
        <f t="shared" si="377"/>
        <v>26133</v>
      </c>
      <c r="AL130">
        <f t="shared" si="377"/>
        <v>5438</v>
      </c>
      <c r="AM130">
        <f t="shared" si="377"/>
        <v>11663</v>
      </c>
      <c r="AN130">
        <f t="shared" si="377"/>
        <v>114</v>
      </c>
      <c r="AO130">
        <f t="shared" si="377"/>
        <v>106</v>
      </c>
      <c r="AP130">
        <f t="shared" si="377"/>
        <v>110</v>
      </c>
      <c r="AQ130">
        <f t="shared" si="377"/>
        <v>106</v>
      </c>
      <c r="AR130">
        <f t="shared" si="377"/>
        <v>114</v>
      </c>
      <c r="AS130">
        <f t="shared" si="377"/>
        <v>110</v>
      </c>
      <c r="AT130">
        <f t="shared" si="377"/>
        <v>50</v>
      </c>
      <c r="AU130">
        <f t="shared" si="377"/>
        <v>120</v>
      </c>
      <c r="AV130">
        <f t="shared" si="377"/>
        <v>8106</v>
      </c>
      <c r="AW130">
        <f t="shared" si="377"/>
        <v>8106</v>
      </c>
    </row>
    <row r="131" spans="2:49" x14ac:dyDescent="0.2">
      <c r="B131">
        <v>127</v>
      </c>
      <c r="C131" t="str">
        <f>INDEX(数据整理1!$C$30:$C$54,MATCH(B131,数据整理1!$D$30:$D$54))</f>
        <v>19阶</v>
      </c>
      <c r="D131">
        <f t="shared" ref="D131:Q131" si="378">D334+D680</f>
        <v>101240</v>
      </c>
      <c r="E131">
        <f t="shared" si="378"/>
        <v>23369</v>
      </c>
      <c r="F131">
        <f t="shared" si="378"/>
        <v>17155</v>
      </c>
      <c r="G131">
        <f t="shared" si="378"/>
        <v>7198</v>
      </c>
      <c r="H131">
        <f t="shared" si="378"/>
        <v>114</v>
      </c>
      <c r="I131">
        <f t="shared" si="378"/>
        <v>106</v>
      </c>
      <c r="J131">
        <f t="shared" si="378"/>
        <v>110</v>
      </c>
      <c r="K131">
        <f t="shared" si="378"/>
        <v>110</v>
      </c>
      <c r="L131">
        <f t="shared" si="378"/>
        <v>114</v>
      </c>
      <c r="M131">
        <f t="shared" si="378"/>
        <v>110</v>
      </c>
      <c r="N131">
        <f t="shared" si="378"/>
        <v>150</v>
      </c>
      <c r="O131">
        <f t="shared" si="378"/>
        <v>60</v>
      </c>
      <c r="P131">
        <f t="shared" si="378"/>
        <v>10175</v>
      </c>
      <c r="Q131">
        <f t="shared" si="378"/>
        <v>10175</v>
      </c>
      <c r="T131">
        <f t="shared" ref="T131:AG131" si="379">T334+T680</f>
        <v>75060</v>
      </c>
      <c r="U131">
        <f t="shared" si="379"/>
        <v>24654</v>
      </c>
      <c r="V131">
        <f t="shared" si="379"/>
        <v>12075</v>
      </c>
      <c r="W131">
        <f t="shared" si="379"/>
        <v>5481</v>
      </c>
      <c r="X131">
        <f t="shared" si="379"/>
        <v>114</v>
      </c>
      <c r="Y131">
        <f t="shared" si="379"/>
        <v>106</v>
      </c>
      <c r="Z131">
        <f t="shared" si="379"/>
        <v>110</v>
      </c>
      <c r="AA131">
        <f t="shared" si="379"/>
        <v>110</v>
      </c>
      <c r="AB131">
        <f t="shared" si="379"/>
        <v>114</v>
      </c>
      <c r="AC131">
        <f t="shared" si="379"/>
        <v>110</v>
      </c>
      <c r="AD131">
        <f t="shared" si="379"/>
        <v>100</v>
      </c>
      <c r="AE131">
        <f t="shared" si="379"/>
        <v>95</v>
      </c>
      <c r="AF131">
        <f t="shared" si="379"/>
        <v>8106</v>
      </c>
      <c r="AG131">
        <f t="shared" si="379"/>
        <v>8106</v>
      </c>
      <c r="AJ131">
        <f t="shared" ref="AJ131:AW131" si="380">AJ334+AJ680</f>
        <v>69999</v>
      </c>
      <c r="AK131">
        <f t="shared" si="380"/>
        <v>26133</v>
      </c>
      <c r="AL131">
        <f t="shared" si="380"/>
        <v>5438</v>
      </c>
      <c r="AM131">
        <f t="shared" si="380"/>
        <v>11663</v>
      </c>
      <c r="AN131">
        <f t="shared" si="380"/>
        <v>114</v>
      </c>
      <c r="AO131">
        <f t="shared" si="380"/>
        <v>106</v>
      </c>
      <c r="AP131">
        <f t="shared" si="380"/>
        <v>110</v>
      </c>
      <c r="AQ131">
        <f t="shared" si="380"/>
        <v>106</v>
      </c>
      <c r="AR131">
        <f t="shared" si="380"/>
        <v>114</v>
      </c>
      <c r="AS131">
        <f t="shared" si="380"/>
        <v>110</v>
      </c>
      <c r="AT131">
        <f t="shared" si="380"/>
        <v>50</v>
      </c>
      <c r="AU131">
        <f t="shared" si="380"/>
        <v>120</v>
      </c>
      <c r="AV131">
        <f t="shared" si="380"/>
        <v>8106</v>
      </c>
      <c r="AW131">
        <f t="shared" si="380"/>
        <v>8106</v>
      </c>
    </row>
    <row r="132" spans="2:49" x14ac:dyDescent="0.2">
      <c r="B132">
        <v>128</v>
      </c>
      <c r="C132" t="str">
        <f>INDEX(数据整理1!$C$30:$C$54,MATCH(B132,数据整理1!$D$30:$D$54))</f>
        <v>19阶</v>
      </c>
      <c r="D132">
        <f t="shared" ref="D132:Q132" si="381">D335+D681</f>
        <v>101240</v>
      </c>
      <c r="E132">
        <f t="shared" si="381"/>
        <v>23369</v>
      </c>
      <c r="F132">
        <f t="shared" si="381"/>
        <v>17155</v>
      </c>
      <c r="G132">
        <f t="shared" si="381"/>
        <v>7198</v>
      </c>
      <c r="H132">
        <f t="shared" si="381"/>
        <v>114</v>
      </c>
      <c r="I132">
        <f t="shared" si="381"/>
        <v>106</v>
      </c>
      <c r="J132">
        <f t="shared" si="381"/>
        <v>110</v>
      </c>
      <c r="K132">
        <f t="shared" si="381"/>
        <v>110</v>
      </c>
      <c r="L132">
        <f t="shared" si="381"/>
        <v>114</v>
      </c>
      <c r="M132">
        <f t="shared" si="381"/>
        <v>110</v>
      </c>
      <c r="N132">
        <f t="shared" si="381"/>
        <v>150</v>
      </c>
      <c r="O132">
        <f t="shared" si="381"/>
        <v>60</v>
      </c>
      <c r="P132">
        <f t="shared" si="381"/>
        <v>10175</v>
      </c>
      <c r="Q132">
        <f t="shared" si="381"/>
        <v>10175</v>
      </c>
      <c r="T132">
        <f t="shared" ref="T132:AG132" si="382">T335+T681</f>
        <v>75060</v>
      </c>
      <c r="U132">
        <f t="shared" si="382"/>
        <v>24654</v>
      </c>
      <c r="V132">
        <f t="shared" si="382"/>
        <v>12075</v>
      </c>
      <c r="W132">
        <f t="shared" si="382"/>
        <v>5481</v>
      </c>
      <c r="X132">
        <f t="shared" si="382"/>
        <v>114</v>
      </c>
      <c r="Y132">
        <f t="shared" si="382"/>
        <v>106</v>
      </c>
      <c r="Z132">
        <f t="shared" si="382"/>
        <v>110</v>
      </c>
      <c r="AA132">
        <f t="shared" si="382"/>
        <v>110</v>
      </c>
      <c r="AB132">
        <f t="shared" si="382"/>
        <v>114</v>
      </c>
      <c r="AC132">
        <f t="shared" si="382"/>
        <v>110</v>
      </c>
      <c r="AD132">
        <f t="shared" si="382"/>
        <v>100</v>
      </c>
      <c r="AE132">
        <f t="shared" si="382"/>
        <v>95</v>
      </c>
      <c r="AF132">
        <f t="shared" si="382"/>
        <v>8106</v>
      </c>
      <c r="AG132">
        <f t="shared" si="382"/>
        <v>8106</v>
      </c>
      <c r="AJ132">
        <f t="shared" ref="AJ132:AW132" si="383">AJ335+AJ681</f>
        <v>69999</v>
      </c>
      <c r="AK132">
        <f t="shared" si="383"/>
        <v>26133</v>
      </c>
      <c r="AL132">
        <f t="shared" si="383"/>
        <v>5438</v>
      </c>
      <c r="AM132">
        <f t="shared" si="383"/>
        <v>11663</v>
      </c>
      <c r="AN132">
        <f t="shared" si="383"/>
        <v>114</v>
      </c>
      <c r="AO132">
        <f t="shared" si="383"/>
        <v>106</v>
      </c>
      <c r="AP132">
        <f t="shared" si="383"/>
        <v>110</v>
      </c>
      <c r="AQ132">
        <f t="shared" si="383"/>
        <v>106</v>
      </c>
      <c r="AR132">
        <f t="shared" si="383"/>
        <v>114</v>
      </c>
      <c r="AS132">
        <f t="shared" si="383"/>
        <v>110</v>
      </c>
      <c r="AT132">
        <f t="shared" si="383"/>
        <v>50</v>
      </c>
      <c r="AU132">
        <f t="shared" si="383"/>
        <v>120</v>
      </c>
      <c r="AV132">
        <f t="shared" si="383"/>
        <v>8106</v>
      </c>
      <c r="AW132">
        <f t="shared" si="383"/>
        <v>8106</v>
      </c>
    </row>
    <row r="133" spans="2:49" x14ac:dyDescent="0.2">
      <c r="B133">
        <v>129</v>
      </c>
      <c r="C133" t="str">
        <f>INDEX(数据整理1!$C$30:$C$54,MATCH(B133,数据整理1!$D$30:$D$54))</f>
        <v>19阶</v>
      </c>
      <c r="D133">
        <f t="shared" ref="D133:Q133" si="384">D336+D682</f>
        <v>101240</v>
      </c>
      <c r="E133">
        <f t="shared" si="384"/>
        <v>23369</v>
      </c>
      <c r="F133">
        <f t="shared" si="384"/>
        <v>17155</v>
      </c>
      <c r="G133">
        <f t="shared" si="384"/>
        <v>7198</v>
      </c>
      <c r="H133">
        <f t="shared" si="384"/>
        <v>114</v>
      </c>
      <c r="I133">
        <f t="shared" si="384"/>
        <v>106</v>
      </c>
      <c r="J133">
        <f t="shared" si="384"/>
        <v>110</v>
      </c>
      <c r="K133">
        <f t="shared" si="384"/>
        <v>110</v>
      </c>
      <c r="L133">
        <f t="shared" si="384"/>
        <v>114</v>
      </c>
      <c r="M133">
        <f t="shared" si="384"/>
        <v>110</v>
      </c>
      <c r="N133">
        <f t="shared" si="384"/>
        <v>150</v>
      </c>
      <c r="O133">
        <f t="shared" si="384"/>
        <v>60</v>
      </c>
      <c r="P133">
        <f t="shared" si="384"/>
        <v>10175</v>
      </c>
      <c r="Q133">
        <f t="shared" si="384"/>
        <v>10175</v>
      </c>
      <c r="T133">
        <f t="shared" ref="T133:AG133" si="385">T336+T682</f>
        <v>75060</v>
      </c>
      <c r="U133">
        <f t="shared" si="385"/>
        <v>24654</v>
      </c>
      <c r="V133">
        <f t="shared" si="385"/>
        <v>12075</v>
      </c>
      <c r="W133">
        <f t="shared" si="385"/>
        <v>5481</v>
      </c>
      <c r="X133">
        <f t="shared" si="385"/>
        <v>114</v>
      </c>
      <c r="Y133">
        <f t="shared" si="385"/>
        <v>106</v>
      </c>
      <c r="Z133">
        <f t="shared" si="385"/>
        <v>110</v>
      </c>
      <c r="AA133">
        <f t="shared" si="385"/>
        <v>110</v>
      </c>
      <c r="AB133">
        <f t="shared" si="385"/>
        <v>114</v>
      </c>
      <c r="AC133">
        <f t="shared" si="385"/>
        <v>110</v>
      </c>
      <c r="AD133">
        <f t="shared" si="385"/>
        <v>100</v>
      </c>
      <c r="AE133">
        <f t="shared" si="385"/>
        <v>95</v>
      </c>
      <c r="AF133">
        <f t="shared" si="385"/>
        <v>8106</v>
      </c>
      <c r="AG133">
        <f t="shared" si="385"/>
        <v>8106</v>
      </c>
      <c r="AJ133">
        <f t="shared" ref="AJ133:AW133" si="386">AJ336+AJ682</f>
        <v>69999</v>
      </c>
      <c r="AK133">
        <f t="shared" si="386"/>
        <v>26133</v>
      </c>
      <c r="AL133">
        <f t="shared" si="386"/>
        <v>5438</v>
      </c>
      <c r="AM133">
        <f t="shared" si="386"/>
        <v>11663</v>
      </c>
      <c r="AN133">
        <f t="shared" si="386"/>
        <v>114</v>
      </c>
      <c r="AO133">
        <f t="shared" si="386"/>
        <v>106</v>
      </c>
      <c r="AP133">
        <f t="shared" si="386"/>
        <v>110</v>
      </c>
      <c r="AQ133">
        <f t="shared" si="386"/>
        <v>106</v>
      </c>
      <c r="AR133">
        <f t="shared" si="386"/>
        <v>114</v>
      </c>
      <c r="AS133">
        <f t="shared" si="386"/>
        <v>110</v>
      </c>
      <c r="AT133">
        <f t="shared" si="386"/>
        <v>50</v>
      </c>
      <c r="AU133">
        <f t="shared" si="386"/>
        <v>120</v>
      </c>
      <c r="AV133">
        <f t="shared" si="386"/>
        <v>8106</v>
      </c>
      <c r="AW133">
        <f t="shared" si="386"/>
        <v>8106</v>
      </c>
    </row>
    <row r="134" spans="2:49" x14ac:dyDescent="0.2">
      <c r="B134">
        <v>130</v>
      </c>
      <c r="C134" t="str">
        <f>INDEX(数据整理1!$C$30:$C$54,MATCH(B134,数据整理1!$D$30:$D$54))</f>
        <v>19阶</v>
      </c>
      <c r="D134">
        <f t="shared" ref="D134:Q134" si="387">D337+D683</f>
        <v>101240</v>
      </c>
      <c r="E134">
        <f t="shared" si="387"/>
        <v>23369</v>
      </c>
      <c r="F134">
        <f t="shared" si="387"/>
        <v>17155</v>
      </c>
      <c r="G134">
        <f t="shared" si="387"/>
        <v>7198</v>
      </c>
      <c r="H134">
        <f t="shared" si="387"/>
        <v>114</v>
      </c>
      <c r="I134">
        <f t="shared" si="387"/>
        <v>106</v>
      </c>
      <c r="J134">
        <f t="shared" si="387"/>
        <v>110</v>
      </c>
      <c r="K134">
        <f t="shared" si="387"/>
        <v>110</v>
      </c>
      <c r="L134">
        <f t="shared" si="387"/>
        <v>114</v>
      </c>
      <c r="M134">
        <f t="shared" si="387"/>
        <v>110</v>
      </c>
      <c r="N134">
        <f t="shared" si="387"/>
        <v>150</v>
      </c>
      <c r="O134">
        <f t="shared" si="387"/>
        <v>60</v>
      </c>
      <c r="P134">
        <f t="shared" si="387"/>
        <v>10175</v>
      </c>
      <c r="Q134">
        <f t="shared" si="387"/>
        <v>10175</v>
      </c>
      <c r="T134">
        <f t="shared" ref="T134:AG134" si="388">T337+T683</f>
        <v>75060</v>
      </c>
      <c r="U134">
        <f t="shared" si="388"/>
        <v>24654</v>
      </c>
      <c r="V134">
        <f t="shared" si="388"/>
        <v>12075</v>
      </c>
      <c r="W134">
        <f t="shared" si="388"/>
        <v>5481</v>
      </c>
      <c r="X134">
        <f t="shared" si="388"/>
        <v>114</v>
      </c>
      <c r="Y134">
        <f t="shared" si="388"/>
        <v>106</v>
      </c>
      <c r="Z134">
        <f t="shared" si="388"/>
        <v>110</v>
      </c>
      <c r="AA134">
        <f t="shared" si="388"/>
        <v>110</v>
      </c>
      <c r="AB134">
        <f t="shared" si="388"/>
        <v>114</v>
      </c>
      <c r="AC134">
        <f t="shared" si="388"/>
        <v>110</v>
      </c>
      <c r="AD134">
        <f t="shared" si="388"/>
        <v>100</v>
      </c>
      <c r="AE134">
        <f t="shared" si="388"/>
        <v>95</v>
      </c>
      <c r="AF134">
        <f t="shared" si="388"/>
        <v>8106</v>
      </c>
      <c r="AG134">
        <f t="shared" si="388"/>
        <v>8106</v>
      </c>
      <c r="AJ134">
        <f t="shared" ref="AJ134:AW134" si="389">AJ337+AJ683</f>
        <v>69999</v>
      </c>
      <c r="AK134">
        <f t="shared" si="389"/>
        <v>26133</v>
      </c>
      <c r="AL134">
        <f t="shared" si="389"/>
        <v>5438</v>
      </c>
      <c r="AM134">
        <f t="shared" si="389"/>
        <v>11663</v>
      </c>
      <c r="AN134">
        <f t="shared" si="389"/>
        <v>114</v>
      </c>
      <c r="AO134">
        <f t="shared" si="389"/>
        <v>106</v>
      </c>
      <c r="AP134">
        <f t="shared" si="389"/>
        <v>110</v>
      </c>
      <c r="AQ134">
        <f t="shared" si="389"/>
        <v>106</v>
      </c>
      <c r="AR134">
        <f t="shared" si="389"/>
        <v>114</v>
      </c>
      <c r="AS134">
        <f t="shared" si="389"/>
        <v>110</v>
      </c>
      <c r="AT134">
        <f t="shared" si="389"/>
        <v>50</v>
      </c>
      <c r="AU134">
        <f t="shared" si="389"/>
        <v>120</v>
      </c>
      <c r="AV134">
        <f t="shared" si="389"/>
        <v>8106</v>
      </c>
      <c r="AW134">
        <f t="shared" si="389"/>
        <v>8106</v>
      </c>
    </row>
    <row r="135" spans="2:49" x14ac:dyDescent="0.2">
      <c r="B135">
        <v>131</v>
      </c>
      <c r="C135" t="str">
        <f>INDEX(数据整理1!$C$30:$C$54,MATCH(B135,数据整理1!$D$30:$D$54))</f>
        <v>19阶</v>
      </c>
      <c r="D135">
        <f t="shared" ref="D135:Q135" si="390">D338+D684</f>
        <v>101240</v>
      </c>
      <c r="E135">
        <f t="shared" si="390"/>
        <v>23369</v>
      </c>
      <c r="F135">
        <f t="shared" si="390"/>
        <v>17155</v>
      </c>
      <c r="G135">
        <f t="shared" si="390"/>
        <v>7198</v>
      </c>
      <c r="H135">
        <f t="shared" si="390"/>
        <v>114</v>
      </c>
      <c r="I135">
        <f t="shared" si="390"/>
        <v>106</v>
      </c>
      <c r="J135">
        <f t="shared" si="390"/>
        <v>110</v>
      </c>
      <c r="K135">
        <f t="shared" si="390"/>
        <v>110</v>
      </c>
      <c r="L135">
        <f t="shared" si="390"/>
        <v>114</v>
      </c>
      <c r="M135">
        <f t="shared" si="390"/>
        <v>110</v>
      </c>
      <c r="N135">
        <f t="shared" si="390"/>
        <v>150</v>
      </c>
      <c r="O135">
        <f t="shared" si="390"/>
        <v>60</v>
      </c>
      <c r="P135">
        <f t="shared" si="390"/>
        <v>10175</v>
      </c>
      <c r="Q135">
        <f t="shared" si="390"/>
        <v>10175</v>
      </c>
      <c r="T135">
        <f t="shared" ref="T135:AG135" si="391">T338+T684</f>
        <v>75060</v>
      </c>
      <c r="U135">
        <f t="shared" si="391"/>
        <v>24654</v>
      </c>
      <c r="V135">
        <f t="shared" si="391"/>
        <v>12075</v>
      </c>
      <c r="W135">
        <f t="shared" si="391"/>
        <v>5481</v>
      </c>
      <c r="X135">
        <f t="shared" si="391"/>
        <v>114</v>
      </c>
      <c r="Y135">
        <f t="shared" si="391"/>
        <v>106</v>
      </c>
      <c r="Z135">
        <f t="shared" si="391"/>
        <v>110</v>
      </c>
      <c r="AA135">
        <f t="shared" si="391"/>
        <v>110</v>
      </c>
      <c r="AB135">
        <f t="shared" si="391"/>
        <v>114</v>
      </c>
      <c r="AC135">
        <f t="shared" si="391"/>
        <v>110</v>
      </c>
      <c r="AD135">
        <f t="shared" si="391"/>
        <v>100</v>
      </c>
      <c r="AE135">
        <f t="shared" si="391"/>
        <v>95</v>
      </c>
      <c r="AF135">
        <f t="shared" si="391"/>
        <v>8106</v>
      </c>
      <c r="AG135">
        <f t="shared" si="391"/>
        <v>8106</v>
      </c>
      <c r="AJ135">
        <f t="shared" ref="AJ135:AW135" si="392">AJ338+AJ684</f>
        <v>69999</v>
      </c>
      <c r="AK135">
        <f t="shared" si="392"/>
        <v>26133</v>
      </c>
      <c r="AL135">
        <f t="shared" si="392"/>
        <v>5438</v>
      </c>
      <c r="AM135">
        <f t="shared" si="392"/>
        <v>11663</v>
      </c>
      <c r="AN135">
        <f t="shared" si="392"/>
        <v>114</v>
      </c>
      <c r="AO135">
        <f t="shared" si="392"/>
        <v>106</v>
      </c>
      <c r="AP135">
        <f t="shared" si="392"/>
        <v>110</v>
      </c>
      <c r="AQ135">
        <f t="shared" si="392"/>
        <v>106</v>
      </c>
      <c r="AR135">
        <f t="shared" si="392"/>
        <v>114</v>
      </c>
      <c r="AS135">
        <f t="shared" si="392"/>
        <v>110</v>
      </c>
      <c r="AT135">
        <f t="shared" si="392"/>
        <v>50</v>
      </c>
      <c r="AU135">
        <f t="shared" si="392"/>
        <v>120</v>
      </c>
      <c r="AV135">
        <f t="shared" si="392"/>
        <v>8106</v>
      </c>
      <c r="AW135">
        <f t="shared" si="392"/>
        <v>8106</v>
      </c>
    </row>
    <row r="136" spans="2:49" x14ac:dyDescent="0.2">
      <c r="B136">
        <v>132</v>
      </c>
      <c r="C136" t="str">
        <f>INDEX(数据整理1!$C$30:$C$54,MATCH(B136,数据整理1!$D$30:$D$54))</f>
        <v>20阶</v>
      </c>
      <c r="D136">
        <f t="shared" ref="D136:Q136" si="393">D339+D685</f>
        <v>111849</v>
      </c>
      <c r="E136">
        <f t="shared" si="393"/>
        <v>28574</v>
      </c>
      <c r="F136">
        <f t="shared" si="393"/>
        <v>22021</v>
      </c>
      <c r="G136">
        <f t="shared" si="393"/>
        <v>9831</v>
      </c>
      <c r="H136">
        <f t="shared" si="393"/>
        <v>119</v>
      </c>
      <c r="I136">
        <f t="shared" si="393"/>
        <v>111</v>
      </c>
      <c r="J136">
        <f t="shared" si="393"/>
        <v>115</v>
      </c>
      <c r="K136">
        <f t="shared" si="393"/>
        <v>115</v>
      </c>
      <c r="L136">
        <f t="shared" si="393"/>
        <v>119</v>
      </c>
      <c r="M136">
        <f t="shared" si="393"/>
        <v>115</v>
      </c>
      <c r="N136">
        <f t="shared" si="393"/>
        <v>150</v>
      </c>
      <c r="O136">
        <f t="shared" si="393"/>
        <v>60</v>
      </c>
      <c r="P136">
        <f t="shared" si="393"/>
        <v>12054</v>
      </c>
      <c r="Q136">
        <f t="shared" si="393"/>
        <v>12054</v>
      </c>
      <c r="T136">
        <f t="shared" ref="T136:AG136" si="394">T339+T685</f>
        <v>75060</v>
      </c>
      <c r="U136">
        <f t="shared" si="394"/>
        <v>24654</v>
      </c>
      <c r="V136">
        <f t="shared" si="394"/>
        <v>12075</v>
      </c>
      <c r="W136">
        <f t="shared" si="394"/>
        <v>5481</v>
      </c>
      <c r="X136">
        <f t="shared" si="394"/>
        <v>114</v>
      </c>
      <c r="Y136">
        <f t="shared" si="394"/>
        <v>106</v>
      </c>
      <c r="Z136">
        <f t="shared" si="394"/>
        <v>110</v>
      </c>
      <c r="AA136">
        <f t="shared" si="394"/>
        <v>110</v>
      </c>
      <c r="AB136">
        <f t="shared" si="394"/>
        <v>114</v>
      </c>
      <c r="AC136">
        <f t="shared" si="394"/>
        <v>110</v>
      </c>
      <c r="AD136">
        <f t="shared" si="394"/>
        <v>100</v>
      </c>
      <c r="AE136">
        <f t="shared" si="394"/>
        <v>95</v>
      </c>
      <c r="AF136">
        <f t="shared" si="394"/>
        <v>8106</v>
      </c>
      <c r="AG136">
        <f t="shared" si="394"/>
        <v>8106</v>
      </c>
      <c r="AJ136">
        <f t="shared" ref="AJ136:AW136" si="395">AJ339+AJ685</f>
        <v>85734</v>
      </c>
      <c r="AK136">
        <f t="shared" si="395"/>
        <v>32556</v>
      </c>
      <c r="AL136">
        <f t="shared" si="395"/>
        <v>5438</v>
      </c>
      <c r="AM136">
        <f t="shared" si="395"/>
        <v>13172</v>
      </c>
      <c r="AN136">
        <f t="shared" si="395"/>
        <v>119</v>
      </c>
      <c r="AO136">
        <f t="shared" si="395"/>
        <v>111</v>
      </c>
      <c r="AP136">
        <f t="shared" si="395"/>
        <v>115</v>
      </c>
      <c r="AQ136">
        <f t="shared" si="395"/>
        <v>111</v>
      </c>
      <c r="AR136">
        <f t="shared" si="395"/>
        <v>119</v>
      </c>
      <c r="AS136">
        <f t="shared" si="395"/>
        <v>115</v>
      </c>
      <c r="AT136">
        <f t="shared" si="395"/>
        <v>50</v>
      </c>
      <c r="AU136">
        <f t="shared" si="395"/>
        <v>120</v>
      </c>
      <c r="AV136">
        <f t="shared" si="395"/>
        <v>9864</v>
      </c>
      <c r="AW136">
        <f t="shared" si="395"/>
        <v>9864</v>
      </c>
    </row>
    <row r="137" spans="2:49" x14ac:dyDescent="0.2">
      <c r="B137">
        <v>133</v>
      </c>
      <c r="C137" t="str">
        <f>INDEX(数据整理1!$C$30:$C$54,MATCH(B137,数据整理1!$D$30:$D$54))</f>
        <v>20阶</v>
      </c>
      <c r="D137">
        <f t="shared" ref="D137:Q137" si="396">D340+D686</f>
        <v>111849</v>
      </c>
      <c r="E137">
        <f t="shared" si="396"/>
        <v>28574</v>
      </c>
      <c r="F137">
        <f t="shared" si="396"/>
        <v>23583</v>
      </c>
      <c r="G137">
        <f t="shared" si="396"/>
        <v>11393</v>
      </c>
      <c r="H137">
        <f t="shared" si="396"/>
        <v>119</v>
      </c>
      <c r="I137">
        <f t="shared" si="396"/>
        <v>111</v>
      </c>
      <c r="J137">
        <f t="shared" si="396"/>
        <v>115</v>
      </c>
      <c r="K137">
        <f t="shared" si="396"/>
        <v>115</v>
      </c>
      <c r="L137">
        <f t="shared" si="396"/>
        <v>119</v>
      </c>
      <c r="M137">
        <f t="shared" si="396"/>
        <v>115</v>
      </c>
      <c r="N137">
        <f t="shared" si="396"/>
        <v>150</v>
      </c>
      <c r="O137">
        <f t="shared" si="396"/>
        <v>60</v>
      </c>
      <c r="P137">
        <f t="shared" si="396"/>
        <v>12429</v>
      </c>
      <c r="Q137">
        <f t="shared" si="396"/>
        <v>12429</v>
      </c>
      <c r="T137">
        <f t="shared" ref="T137:AG137" si="397">T340+T686</f>
        <v>92280</v>
      </c>
      <c r="U137">
        <f t="shared" si="397"/>
        <v>29466</v>
      </c>
      <c r="V137">
        <f t="shared" si="397"/>
        <v>14823</v>
      </c>
      <c r="W137">
        <f t="shared" si="397"/>
        <v>6720</v>
      </c>
      <c r="X137">
        <f t="shared" si="397"/>
        <v>119</v>
      </c>
      <c r="Y137">
        <f t="shared" si="397"/>
        <v>111</v>
      </c>
      <c r="Z137">
        <f t="shared" si="397"/>
        <v>115</v>
      </c>
      <c r="AA137">
        <f t="shared" si="397"/>
        <v>115</v>
      </c>
      <c r="AB137">
        <f t="shared" si="397"/>
        <v>119</v>
      </c>
      <c r="AC137">
        <f t="shared" si="397"/>
        <v>115</v>
      </c>
      <c r="AD137">
        <f t="shared" si="397"/>
        <v>100</v>
      </c>
      <c r="AE137">
        <f t="shared" si="397"/>
        <v>95</v>
      </c>
      <c r="AF137">
        <f t="shared" si="397"/>
        <v>9864</v>
      </c>
      <c r="AG137">
        <f t="shared" si="397"/>
        <v>9864</v>
      </c>
      <c r="AJ137">
        <f t="shared" ref="AJ137:AW137" si="398">AJ340+AJ686</f>
        <v>85734</v>
      </c>
      <c r="AK137">
        <f t="shared" si="398"/>
        <v>32556</v>
      </c>
      <c r="AL137">
        <f t="shared" si="398"/>
        <v>5438</v>
      </c>
      <c r="AM137">
        <f t="shared" si="398"/>
        <v>13172</v>
      </c>
      <c r="AN137">
        <f t="shared" si="398"/>
        <v>119</v>
      </c>
      <c r="AO137">
        <f t="shared" si="398"/>
        <v>111</v>
      </c>
      <c r="AP137">
        <f t="shared" si="398"/>
        <v>115</v>
      </c>
      <c r="AQ137">
        <f t="shared" si="398"/>
        <v>111</v>
      </c>
      <c r="AR137">
        <f t="shared" si="398"/>
        <v>119</v>
      </c>
      <c r="AS137">
        <f t="shared" si="398"/>
        <v>115</v>
      </c>
      <c r="AT137">
        <f t="shared" si="398"/>
        <v>50</v>
      </c>
      <c r="AU137">
        <f t="shared" si="398"/>
        <v>120</v>
      </c>
      <c r="AV137">
        <f t="shared" si="398"/>
        <v>9864</v>
      </c>
      <c r="AW137">
        <f t="shared" si="398"/>
        <v>9864</v>
      </c>
    </row>
    <row r="138" spans="2:49" x14ac:dyDescent="0.2">
      <c r="B138">
        <v>134</v>
      </c>
      <c r="C138" t="str">
        <f>INDEX(数据整理1!$C$30:$C$54,MATCH(B138,数据整理1!$D$30:$D$54))</f>
        <v>20阶</v>
      </c>
      <c r="D138">
        <f t="shared" ref="D138:Q138" si="399">D341+D687</f>
        <v>111849</v>
      </c>
      <c r="E138">
        <f t="shared" si="399"/>
        <v>28574</v>
      </c>
      <c r="F138">
        <f t="shared" si="399"/>
        <v>23583</v>
      </c>
      <c r="G138">
        <f t="shared" si="399"/>
        <v>11393</v>
      </c>
      <c r="H138">
        <f t="shared" si="399"/>
        <v>119</v>
      </c>
      <c r="I138">
        <f t="shared" si="399"/>
        <v>111</v>
      </c>
      <c r="J138">
        <f t="shared" si="399"/>
        <v>115</v>
      </c>
      <c r="K138">
        <f t="shared" si="399"/>
        <v>115</v>
      </c>
      <c r="L138">
        <f t="shared" si="399"/>
        <v>119</v>
      </c>
      <c r="M138">
        <f t="shared" si="399"/>
        <v>115</v>
      </c>
      <c r="N138">
        <f t="shared" si="399"/>
        <v>150</v>
      </c>
      <c r="O138">
        <f t="shared" si="399"/>
        <v>60</v>
      </c>
      <c r="P138">
        <f t="shared" si="399"/>
        <v>12429</v>
      </c>
      <c r="Q138">
        <f t="shared" si="399"/>
        <v>12429</v>
      </c>
      <c r="T138">
        <f t="shared" ref="T138:AG138" si="400">T341+T687</f>
        <v>92280</v>
      </c>
      <c r="U138">
        <f t="shared" si="400"/>
        <v>29466</v>
      </c>
      <c r="V138">
        <f t="shared" si="400"/>
        <v>14823</v>
      </c>
      <c r="W138">
        <f t="shared" si="400"/>
        <v>6720</v>
      </c>
      <c r="X138">
        <f t="shared" si="400"/>
        <v>119</v>
      </c>
      <c r="Y138">
        <f t="shared" si="400"/>
        <v>111</v>
      </c>
      <c r="Z138">
        <f t="shared" si="400"/>
        <v>115</v>
      </c>
      <c r="AA138">
        <f t="shared" si="400"/>
        <v>115</v>
      </c>
      <c r="AB138">
        <f t="shared" si="400"/>
        <v>119</v>
      </c>
      <c r="AC138">
        <f t="shared" si="400"/>
        <v>115</v>
      </c>
      <c r="AD138">
        <f t="shared" si="400"/>
        <v>100</v>
      </c>
      <c r="AE138">
        <f t="shared" si="400"/>
        <v>95</v>
      </c>
      <c r="AF138">
        <f t="shared" si="400"/>
        <v>9864</v>
      </c>
      <c r="AG138">
        <f t="shared" si="400"/>
        <v>9864</v>
      </c>
      <c r="AJ138">
        <f t="shared" ref="AJ138:AW138" si="401">AJ341+AJ687</f>
        <v>85734</v>
      </c>
      <c r="AK138">
        <f t="shared" si="401"/>
        <v>32556</v>
      </c>
      <c r="AL138">
        <f t="shared" si="401"/>
        <v>5438</v>
      </c>
      <c r="AM138">
        <f t="shared" si="401"/>
        <v>13172</v>
      </c>
      <c r="AN138">
        <f t="shared" si="401"/>
        <v>119</v>
      </c>
      <c r="AO138">
        <f t="shared" si="401"/>
        <v>111</v>
      </c>
      <c r="AP138">
        <f t="shared" si="401"/>
        <v>115</v>
      </c>
      <c r="AQ138">
        <f t="shared" si="401"/>
        <v>111</v>
      </c>
      <c r="AR138">
        <f t="shared" si="401"/>
        <v>119</v>
      </c>
      <c r="AS138">
        <f t="shared" si="401"/>
        <v>115</v>
      </c>
      <c r="AT138">
        <f t="shared" si="401"/>
        <v>50</v>
      </c>
      <c r="AU138">
        <f t="shared" si="401"/>
        <v>120</v>
      </c>
      <c r="AV138">
        <f t="shared" si="401"/>
        <v>9864</v>
      </c>
      <c r="AW138">
        <f t="shared" si="401"/>
        <v>9864</v>
      </c>
    </row>
    <row r="139" spans="2:49" x14ac:dyDescent="0.2">
      <c r="B139">
        <v>135</v>
      </c>
      <c r="C139" t="str">
        <f>INDEX(数据整理1!$C$30:$C$54,MATCH(B139,数据整理1!$D$30:$D$54))</f>
        <v>20阶</v>
      </c>
      <c r="D139">
        <f t="shared" ref="D139:Q139" si="402">D342+D688</f>
        <v>111849</v>
      </c>
      <c r="E139">
        <f t="shared" si="402"/>
        <v>28574</v>
      </c>
      <c r="F139">
        <f t="shared" si="402"/>
        <v>23583</v>
      </c>
      <c r="G139">
        <f t="shared" si="402"/>
        <v>11393</v>
      </c>
      <c r="H139">
        <f t="shared" si="402"/>
        <v>119</v>
      </c>
      <c r="I139">
        <f t="shared" si="402"/>
        <v>111</v>
      </c>
      <c r="J139">
        <f t="shared" si="402"/>
        <v>115</v>
      </c>
      <c r="K139">
        <f t="shared" si="402"/>
        <v>115</v>
      </c>
      <c r="L139">
        <f t="shared" si="402"/>
        <v>119</v>
      </c>
      <c r="M139">
        <f t="shared" si="402"/>
        <v>115</v>
      </c>
      <c r="N139">
        <f t="shared" si="402"/>
        <v>150</v>
      </c>
      <c r="O139">
        <f t="shared" si="402"/>
        <v>60</v>
      </c>
      <c r="P139">
        <f t="shared" si="402"/>
        <v>12429</v>
      </c>
      <c r="Q139">
        <f t="shared" si="402"/>
        <v>12429</v>
      </c>
      <c r="T139">
        <f t="shared" ref="T139:AG139" si="403">T342+T688</f>
        <v>92280</v>
      </c>
      <c r="U139">
        <f t="shared" si="403"/>
        <v>29466</v>
      </c>
      <c r="V139">
        <f t="shared" si="403"/>
        <v>14823</v>
      </c>
      <c r="W139">
        <f t="shared" si="403"/>
        <v>6720</v>
      </c>
      <c r="X139">
        <f t="shared" si="403"/>
        <v>119</v>
      </c>
      <c r="Y139">
        <f t="shared" si="403"/>
        <v>111</v>
      </c>
      <c r="Z139">
        <f t="shared" si="403"/>
        <v>115</v>
      </c>
      <c r="AA139">
        <f t="shared" si="403"/>
        <v>115</v>
      </c>
      <c r="AB139">
        <f t="shared" si="403"/>
        <v>119</v>
      </c>
      <c r="AC139">
        <f t="shared" si="403"/>
        <v>115</v>
      </c>
      <c r="AD139">
        <f t="shared" si="403"/>
        <v>100</v>
      </c>
      <c r="AE139">
        <f t="shared" si="403"/>
        <v>95</v>
      </c>
      <c r="AF139">
        <f t="shared" si="403"/>
        <v>9864</v>
      </c>
      <c r="AG139">
        <f t="shared" si="403"/>
        <v>9864</v>
      </c>
      <c r="AJ139">
        <f t="shared" ref="AJ139:AW139" si="404">AJ342+AJ688</f>
        <v>85734</v>
      </c>
      <c r="AK139">
        <f t="shared" si="404"/>
        <v>32556</v>
      </c>
      <c r="AL139">
        <f t="shared" si="404"/>
        <v>5438</v>
      </c>
      <c r="AM139">
        <f t="shared" si="404"/>
        <v>13172</v>
      </c>
      <c r="AN139">
        <f t="shared" si="404"/>
        <v>119</v>
      </c>
      <c r="AO139">
        <f t="shared" si="404"/>
        <v>111</v>
      </c>
      <c r="AP139">
        <f t="shared" si="404"/>
        <v>115</v>
      </c>
      <c r="AQ139">
        <f t="shared" si="404"/>
        <v>111</v>
      </c>
      <c r="AR139">
        <f t="shared" si="404"/>
        <v>119</v>
      </c>
      <c r="AS139">
        <f t="shared" si="404"/>
        <v>115</v>
      </c>
      <c r="AT139">
        <f t="shared" si="404"/>
        <v>50</v>
      </c>
      <c r="AU139">
        <f t="shared" si="404"/>
        <v>120</v>
      </c>
      <c r="AV139">
        <f t="shared" si="404"/>
        <v>9864</v>
      </c>
      <c r="AW139">
        <f t="shared" si="404"/>
        <v>9864</v>
      </c>
    </row>
    <row r="140" spans="2:49" x14ac:dyDescent="0.2">
      <c r="B140">
        <v>136</v>
      </c>
      <c r="C140" t="str">
        <f>INDEX(数据整理1!$C$30:$C$54,MATCH(B140,数据整理1!$D$30:$D$54))</f>
        <v>20阶</v>
      </c>
      <c r="D140">
        <f t="shared" ref="D140:Q140" si="405">D343+D689</f>
        <v>111849</v>
      </c>
      <c r="E140">
        <f t="shared" si="405"/>
        <v>28574</v>
      </c>
      <c r="F140">
        <f t="shared" si="405"/>
        <v>23583</v>
      </c>
      <c r="G140">
        <f t="shared" si="405"/>
        <v>11393</v>
      </c>
      <c r="H140">
        <f t="shared" si="405"/>
        <v>119</v>
      </c>
      <c r="I140">
        <f t="shared" si="405"/>
        <v>111</v>
      </c>
      <c r="J140">
        <f t="shared" si="405"/>
        <v>115</v>
      </c>
      <c r="K140">
        <f t="shared" si="405"/>
        <v>115</v>
      </c>
      <c r="L140">
        <f t="shared" si="405"/>
        <v>119</v>
      </c>
      <c r="M140">
        <f t="shared" si="405"/>
        <v>115</v>
      </c>
      <c r="N140">
        <f t="shared" si="405"/>
        <v>150</v>
      </c>
      <c r="O140">
        <f t="shared" si="405"/>
        <v>60</v>
      </c>
      <c r="P140">
        <f t="shared" si="405"/>
        <v>12429</v>
      </c>
      <c r="Q140">
        <f t="shared" si="405"/>
        <v>12429</v>
      </c>
      <c r="T140">
        <f t="shared" ref="T140:AG140" si="406">T343+T689</f>
        <v>92280</v>
      </c>
      <c r="U140">
        <f t="shared" si="406"/>
        <v>29466</v>
      </c>
      <c r="V140">
        <f t="shared" si="406"/>
        <v>14823</v>
      </c>
      <c r="W140">
        <f t="shared" si="406"/>
        <v>6720</v>
      </c>
      <c r="X140">
        <f t="shared" si="406"/>
        <v>119</v>
      </c>
      <c r="Y140">
        <f t="shared" si="406"/>
        <v>111</v>
      </c>
      <c r="Z140">
        <f t="shared" si="406"/>
        <v>115</v>
      </c>
      <c r="AA140">
        <f t="shared" si="406"/>
        <v>115</v>
      </c>
      <c r="AB140">
        <f t="shared" si="406"/>
        <v>119</v>
      </c>
      <c r="AC140">
        <f t="shared" si="406"/>
        <v>115</v>
      </c>
      <c r="AD140">
        <f t="shared" si="406"/>
        <v>100</v>
      </c>
      <c r="AE140">
        <f t="shared" si="406"/>
        <v>95</v>
      </c>
      <c r="AF140">
        <f t="shared" si="406"/>
        <v>9864</v>
      </c>
      <c r="AG140">
        <f t="shared" si="406"/>
        <v>9864</v>
      </c>
      <c r="AJ140">
        <f t="shared" ref="AJ140:AW140" si="407">AJ343+AJ689</f>
        <v>85734</v>
      </c>
      <c r="AK140">
        <f t="shared" si="407"/>
        <v>32556</v>
      </c>
      <c r="AL140">
        <f t="shared" si="407"/>
        <v>5438</v>
      </c>
      <c r="AM140">
        <f t="shared" si="407"/>
        <v>13172</v>
      </c>
      <c r="AN140">
        <f t="shared" si="407"/>
        <v>119</v>
      </c>
      <c r="AO140">
        <f t="shared" si="407"/>
        <v>111</v>
      </c>
      <c r="AP140">
        <f t="shared" si="407"/>
        <v>115</v>
      </c>
      <c r="AQ140">
        <f t="shared" si="407"/>
        <v>111</v>
      </c>
      <c r="AR140">
        <f t="shared" si="407"/>
        <v>119</v>
      </c>
      <c r="AS140">
        <f t="shared" si="407"/>
        <v>115</v>
      </c>
      <c r="AT140">
        <f t="shared" si="407"/>
        <v>50</v>
      </c>
      <c r="AU140">
        <f t="shared" si="407"/>
        <v>120</v>
      </c>
      <c r="AV140">
        <f t="shared" si="407"/>
        <v>9864</v>
      </c>
      <c r="AW140">
        <f t="shared" si="407"/>
        <v>9864</v>
      </c>
    </row>
    <row r="141" spans="2:49" x14ac:dyDescent="0.2">
      <c r="B141">
        <v>137</v>
      </c>
      <c r="C141" t="str">
        <f>INDEX(数据整理1!$C$30:$C$54,MATCH(B141,数据整理1!$D$30:$D$54))</f>
        <v>20阶</v>
      </c>
      <c r="D141">
        <f t="shared" ref="D141:Q141" si="408">D344+D690</f>
        <v>111849</v>
      </c>
      <c r="E141">
        <f t="shared" si="408"/>
        <v>28574</v>
      </c>
      <c r="F141">
        <f t="shared" si="408"/>
        <v>23583</v>
      </c>
      <c r="G141">
        <f t="shared" si="408"/>
        <v>11393</v>
      </c>
      <c r="H141">
        <f t="shared" si="408"/>
        <v>119</v>
      </c>
      <c r="I141">
        <f t="shared" si="408"/>
        <v>111</v>
      </c>
      <c r="J141">
        <f t="shared" si="408"/>
        <v>115</v>
      </c>
      <c r="K141">
        <f t="shared" si="408"/>
        <v>115</v>
      </c>
      <c r="L141">
        <f t="shared" si="408"/>
        <v>119</v>
      </c>
      <c r="M141">
        <f t="shared" si="408"/>
        <v>115</v>
      </c>
      <c r="N141">
        <f t="shared" si="408"/>
        <v>150</v>
      </c>
      <c r="O141">
        <f t="shared" si="408"/>
        <v>60</v>
      </c>
      <c r="P141">
        <f t="shared" si="408"/>
        <v>12429</v>
      </c>
      <c r="Q141">
        <f t="shared" si="408"/>
        <v>12429</v>
      </c>
      <c r="T141">
        <f t="shared" ref="T141:AG141" si="409">T344+T690</f>
        <v>92280</v>
      </c>
      <c r="U141">
        <f t="shared" si="409"/>
        <v>29466</v>
      </c>
      <c r="V141">
        <f t="shared" si="409"/>
        <v>14823</v>
      </c>
      <c r="W141">
        <f t="shared" si="409"/>
        <v>6720</v>
      </c>
      <c r="X141">
        <f t="shared" si="409"/>
        <v>119</v>
      </c>
      <c r="Y141">
        <f t="shared" si="409"/>
        <v>111</v>
      </c>
      <c r="Z141">
        <f t="shared" si="409"/>
        <v>115</v>
      </c>
      <c r="AA141">
        <f t="shared" si="409"/>
        <v>115</v>
      </c>
      <c r="AB141">
        <f t="shared" si="409"/>
        <v>119</v>
      </c>
      <c r="AC141">
        <f t="shared" si="409"/>
        <v>115</v>
      </c>
      <c r="AD141">
        <f t="shared" si="409"/>
        <v>100</v>
      </c>
      <c r="AE141">
        <f t="shared" si="409"/>
        <v>95</v>
      </c>
      <c r="AF141">
        <f t="shared" si="409"/>
        <v>9864</v>
      </c>
      <c r="AG141">
        <f t="shared" si="409"/>
        <v>9864</v>
      </c>
      <c r="AJ141">
        <f t="shared" ref="AJ141:AW141" si="410">AJ344+AJ690</f>
        <v>85734</v>
      </c>
      <c r="AK141">
        <f t="shared" si="410"/>
        <v>32556</v>
      </c>
      <c r="AL141">
        <f t="shared" si="410"/>
        <v>5438</v>
      </c>
      <c r="AM141">
        <f t="shared" si="410"/>
        <v>13172</v>
      </c>
      <c r="AN141">
        <f t="shared" si="410"/>
        <v>119</v>
      </c>
      <c r="AO141">
        <f t="shared" si="410"/>
        <v>111</v>
      </c>
      <c r="AP141">
        <f t="shared" si="410"/>
        <v>115</v>
      </c>
      <c r="AQ141">
        <f t="shared" si="410"/>
        <v>111</v>
      </c>
      <c r="AR141">
        <f t="shared" si="410"/>
        <v>119</v>
      </c>
      <c r="AS141">
        <f t="shared" si="410"/>
        <v>115</v>
      </c>
      <c r="AT141">
        <f t="shared" si="410"/>
        <v>50</v>
      </c>
      <c r="AU141">
        <f t="shared" si="410"/>
        <v>120</v>
      </c>
      <c r="AV141">
        <f t="shared" si="410"/>
        <v>9864</v>
      </c>
      <c r="AW141">
        <f t="shared" si="410"/>
        <v>9864</v>
      </c>
    </row>
    <row r="142" spans="2:49" x14ac:dyDescent="0.2">
      <c r="B142">
        <v>138</v>
      </c>
      <c r="C142" t="str">
        <f>INDEX(数据整理1!$C$30:$C$54,MATCH(B142,数据整理1!$D$30:$D$54))</f>
        <v>20阶</v>
      </c>
      <c r="D142">
        <f t="shared" ref="D142:Q142" si="411">D345+D691</f>
        <v>111849</v>
      </c>
      <c r="E142">
        <f t="shared" si="411"/>
        <v>28574</v>
      </c>
      <c r="F142">
        <f t="shared" si="411"/>
        <v>23583</v>
      </c>
      <c r="G142">
        <f t="shared" si="411"/>
        <v>11393</v>
      </c>
      <c r="H142">
        <f t="shared" si="411"/>
        <v>119</v>
      </c>
      <c r="I142">
        <f t="shared" si="411"/>
        <v>111</v>
      </c>
      <c r="J142">
        <f t="shared" si="411"/>
        <v>115</v>
      </c>
      <c r="K142">
        <f t="shared" si="411"/>
        <v>115</v>
      </c>
      <c r="L142">
        <f t="shared" si="411"/>
        <v>119</v>
      </c>
      <c r="M142">
        <f t="shared" si="411"/>
        <v>115</v>
      </c>
      <c r="N142">
        <f t="shared" si="411"/>
        <v>150</v>
      </c>
      <c r="O142">
        <f t="shared" si="411"/>
        <v>60</v>
      </c>
      <c r="P142">
        <f t="shared" si="411"/>
        <v>12429</v>
      </c>
      <c r="Q142">
        <f t="shared" si="411"/>
        <v>12429</v>
      </c>
      <c r="T142">
        <f t="shared" ref="T142:AG142" si="412">T345+T691</f>
        <v>92280</v>
      </c>
      <c r="U142">
        <f t="shared" si="412"/>
        <v>29466</v>
      </c>
      <c r="V142">
        <f t="shared" si="412"/>
        <v>14823</v>
      </c>
      <c r="W142">
        <f t="shared" si="412"/>
        <v>6720</v>
      </c>
      <c r="X142">
        <f t="shared" si="412"/>
        <v>119</v>
      </c>
      <c r="Y142">
        <f t="shared" si="412"/>
        <v>111</v>
      </c>
      <c r="Z142">
        <f t="shared" si="412"/>
        <v>115</v>
      </c>
      <c r="AA142">
        <f t="shared" si="412"/>
        <v>115</v>
      </c>
      <c r="AB142">
        <f t="shared" si="412"/>
        <v>119</v>
      </c>
      <c r="AC142">
        <f t="shared" si="412"/>
        <v>115</v>
      </c>
      <c r="AD142">
        <f t="shared" si="412"/>
        <v>100</v>
      </c>
      <c r="AE142">
        <f t="shared" si="412"/>
        <v>95</v>
      </c>
      <c r="AF142">
        <f t="shared" si="412"/>
        <v>9864</v>
      </c>
      <c r="AG142">
        <f t="shared" si="412"/>
        <v>9864</v>
      </c>
      <c r="AJ142">
        <f t="shared" ref="AJ142:AW142" si="413">AJ345+AJ691</f>
        <v>85734</v>
      </c>
      <c r="AK142">
        <f t="shared" si="413"/>
        <v>32556</v>
      </c>
      <c r="AL142">
        <f t="shared" si="413"/>
        <v>5438</v>
      </c>
      <c r="AM142">
        <f t="shared" si="413"/>
        <v>13172</v>
      </c>
      <c r="AN142">
        <f t="shared" si="413"/>
        <v>119</v>
      </c>
      <c r="AO142">
        <f t="shared" si="413"/>
        <v>111</v>
      </c>
      <c r="AP142">
        <f t="shared" si="413"/>
        <v>115</v>
      </c>
      <c r="AQ142">
        <f t="shared" si="413"/>
        <v>111</v>
      </c>
      <c r="AR142">
        <f t="shared" si="413"/>
        <v>119</v>
      </c>
      <c r="AS142">
        <f t="shared" si="413"/>
        <v>115</v>
      </c>
      <c r="AT142">
        <f t="shared" si="413"/>
        <v>50</v>
      </c>
      <c r="AU142">
        <f t="shared" si="413"/>
        <v>120</v>
      </c>
      <c r="AV142">
        <f t="shared" si="413"/>
        <v>9864</v>
      </c>
      <c r="AW142">
        <f t="shared" si="413"/>
        <v>9864</v>
      </c>
    </row>
    <row r="143" spans="2:49" x14ac:dyDescent="0.2">
      <c r="B143">
        <v>139</v>
      </c>
      <c r="C143" t="str">
        <f>INDEX(数据整理1!$C$30:$C$54,MATCH(B143,数据整理1!$D$30:$D$54))</f>
        <v>20阶</v>
      </c>
      <c r="D143">
        <f t="shared" ref="D143:Q143" si="414">D346+D692</f>
        <v>111849</v>
      </c>
      <c r="E143">
        <f t="shared" si="414"/>
        <v>28574</v>
      </c>
      <c r="F143">
        <f t="shared" si="414"/>
        <v>23583</v>
      </c>
      <c r="G143">
        <f t="shared" si="414"/>
        <v>11393</v>
      </c>
      <c r="H143">
        <f t="shared" si="414"/>
        <v>119</v>
      </c>
      <c r="I143">
        <f t="shared" si="414"/>
        <v>111</v>
      </c>
      <c r="J143">
        <f t="shared" si="414"/>
        <v>115</v>
      </c>
      <c r="K143">
        <f t="shared" si="414"/>
        <v>115</v>
      </c>
      <c r="L143">
        <f t="shared" si="414"/>
        <v>119</v>
      </c>
      <c r="M143">
        <f t="shared" si="414"/>
        <v>115</v>
      </c>
      <c r="N143">
        <f t="shared" si="414"/>
        <v>150</v>
      </c>
      <c r="O143">
        <f t="shared" si="414"/>
        <v>60</v>
      </c>
      <c r="P143">
        <f t="shared" si="414"/>
        <v>12429</v>
      </c>
      <c r="Q143">
        <f t="shared" si="414"/>
        <v>12429</v>
      </c>
      <c r="T143">
        <f t="shared" ref="T143:AG143" si="415">T346+T692</f>
        <v>92280</v>
      </c>
      <c r="U143">
        <f t="shared" si="415"/>
        <v>29466</v>
      </c>
      <c r="V143">
        <f t="shared" si="415"/>
        <v>14823</v>
      </c>
      <c r="W143">
        <f t="shared" si="415"/>
        <v>6720</v>
      </c>
      <c r="X143">
        <f t="shared" si="415"/>
        <v>119</v>
      </c>
      <c r="Y143">
        <f t="shared" si="415"/>
        <v>111</v>
      </c>
      <c r="Z143">
        <f t="shared" si="415"/>
        <v>115</v>
      </c>
      <c r="AA143">
        <f t="shared" si="415"/>
        <v>115</v>
      </c>
      <c r="AB143">
        <f t="shared" si="415"/>
        <v>119</v>
      </c>
      <c r="AC143">
        <f t="shared" si="415"/>
        <v>115</v>
      </c>
      <c r="AD143">
        <f t="shared" si="415"/>
        <v>100</v>
      </c>
      <c r="AE143">
        <f t="shared" si="415"/>
        <v>95</v>
      </c>
      <c r="AF143">
        <f t="shared" si="415"/>
        <v>9864</v>
      </c>
      <c r="AG143">
        <f t="shared" si="415"/>
        <v>9864</v>
      </c>
      <c r="AJ143">
        <f t="shared" ref="AJ143:AW143" si="416">AJ346+AJ692</f>
        <v>85734</v>
      </c>
      <c r="AK143">
        <f t="shared" si="416"/>
        <v>32556</v>
      </c>
      <c r="AL143">
        <f t="shared" si="416"/>
        <v>5438</v>
      </c>
      <c r="AM143">
        <f t="shared" si="416"/>
        <v>13172</v>
      </c>
      <c r="AN143">
        <f t="shared" si="416"/>
        <v>119</v>
      </c>
      <c r="AO143">
        <f t="shared" si="416"/>
        <v>111</v>
      </c>
      <c r="AP143">
        <f t="shared" si="416"/>
        <v>115</v>
      </c>
      <c r="AQ143">
        <f t="shared" si="416"/>
        <v>111</v>
      </c>
      <c r="AR143">
        <f t="shared" si="416"/>
        <v>119</v>
      </c>
      <c r="AS143">
        <f t="shared" si="416"/>
        <v>115</v>
      </c>
      <c r="AT143">
        <f t="shared" si="416"/>
        <v>50</v>
      </c>
      <c r="AU143">
        <f t="shared" si="416"/>
        <v>120</v>
      </c>
      <c r="AV143">
        <f t="shared" si="416"/>
        <v>9864</v>
      </c>
      <c r="AW143">
        <f t="shared" si="416"/>
        <v>9864</v>
      </c>
    </row>
    <row r="144" spans="2:49" x14ac:dyDescent="0.2">
      <c r="B144">
        <v>140</v>
      </c>
      <c r="C144" t="str">
        <f>INDEX(数据整理1!$C$30:$C$54,MATCH(B144,数据整理1!$D$30:$D$54))</f>
        <v>21阶</v>
      </c>
      <c r="D144">
        <f t="shared" ref="D144:Q144" si="417">D347+D693</f>
        <v>136027</v>
      </c>
      <c r="E144">
        <f t="shared" si="417"/>
        <v>35003</v>
      </c>
      <c r="F144">
        <f t="shared" si="417"/>
        <v>26930</v>
      </c>
      <c r="G144">
        <f t="shared" si="417"/>
        <v>12064</v>
      </c>
      <c r="H144">
        <f t="shared" si="417"/>
        <v>124</v>
      </c>
      <c r="I144">
        <f t="shared" si="417"/>
        <v>116</v>
      </c>
      <c r="J144">
        <f t="shared" si="417"/>
        <v>120</v>
      </c>
      <c r="K144">
        <f t="shared" si="417"/>
        <v>120</v>
      </c>
      <c r="L144">
        <f t="shared" si="417"/>
        <v>124</v>
      </c>
      <c r="M144">
        <f t="shared" si="417"/>
        <v>120</v>
      </c>
      <c r="N144">
        <f t="shared" si="417"/>
        <v>150</v>
      </c>
      <c r="O144">
        <f t="shared" si="417"/>
        <v>60</v>
      </c>
      <c r="P144">
        <f t="shared" si="417"/>
        <v>14817</v>
      </c>
      <c r="Q144">
        <f t="shared" si="417"/>
        <v>14817</v>
      </c>
      <c r="T144">
        <f t="shared" ref="T144:AG144" si="418">T347+T693</f>
        <v>92280</v>
      </c>
      <c r="U144">
        <f t="shared" si="418"/>
        <v>29466</v>
      </c>
      <c r="V144">
        <f t="shared" si="418"/>
        <v>14823</v>
      </c>
      <c r="W144">
        <f t="shared" si="418"/>
        <v>6720</v>
      </c>
      <c r="X144">
        <f t="shared" si="418"/>
        <v>119</v>
      </c>
      <c r="Y144">
        <f t="shared" si="418"/>
        <v>111</v>
      </c>
      <c r="Z144">
        <f t="shared" si="418"/>
        <v>115</v>
      </c>
      <c r="AA144">
        <f t="shared" si="418"/>
        <v>115</v>
      </c>
      <c r="AB144">
        <f t="shared" si="418"/>
        <v>119</v>
      </c>
      <c r="AC144">
        <f t="shared" si="418"/>
        <v>115</v>
      </c>
      <c r="AD144">
        <f t="shared" si="418"/>
        <v>100</v>
      </c>
      <c r="AE144">
        <f t="shared" si="418"/>
        <v>95</v>
      </c>
      <c r="AF144">
        <f t="shared" si="418"/>
        <v>9864</v>
      </c>
      <c r="AG144">
        <f t="shared" si="418"/>
        <v>9864</v>
      </c>
      <c r="AJ144">
        <f t="shared" ref="AJ144:AW144" si="419">AJ347+AJ693</f>
        <v>102816</v>
      </c>
      <c r="AK144">
        <f t="shared" si="419"/>
        <v>39236</v>
      </c>
      <c r="AL144">
        <f t="shared" si="419"/>
        <v>6947</v>
      </c>
      <c r="AM144">
        <f t="shared" si="419"/>
        <v>16481</v>
      </c>
      <c r="AN144">
        <f t="shared" si="419"/>
        <v>124</v>
      </c>
      <c r="AO144">
        <f t="shared" si="419"/>
        <v>116</v>
      </c>
      <c r="AP144">
        <f t="shared" si="419"/>
        <v>120</v>
      </c>
      <c r="AQ144">
        <f t="shared" si="419"/>
        <v>116</v>
      </c>
      <c r="AR144">
        <f t="shared" si="419"/>
        <v>124</v>
      </c>
      <c r="AS144">
        <f t="shared" si="419"/>
        <v>120</v>
      </c>
      <c r="AT144">
        <f t="shared" si="419"/>
        <v>50</v>
      </c>
      <c r="AU144">
        <f t="shared" si="419"/>
        <v>120</v>
      </c>
      <c r="AV144">
        <f t="shared" si="419"/>
        <v>11982</v>
      </c>
      <c r="AW144">
        <f t="shared" si="419"/>
        <v>11982</v>
      </c>
    </row>
    <row r="145" spans="2:49" x14ac:dyDescent="0.2">
      <c r="B145">
        <v>141</v>
      </c>
      <c r="C145" t="str">
        <f>INDEX(数据整理1!$C$30:$C$54,MATCH(B145,数据整理1!$D$30:$D$54))</f>
        <v>21阶</v>
      </c>
      <c r="D145">
        <f t="shared" ref="D145:Q145" si="420">D348+D694</f>
        <v>136027</v>
      </c>
      <c r="E145">
        <f t="shared" si="420"/>
        <v>35003</v>
      </c>
      <c r="F145">
        <f t="shared" si="420"/>
        <v>28930</v>
      </c>
      <c r="G145">
        <f t="shared" si="420"/>
        <v>14064</v>
      </c>
      <c r="H145">
        <f t="shared" si="420"/>
        <v>124</v>
      </c>
      <c r="I145">
        <f t="shared" si="420"/>
        <v>116</v>
      </c>
      <c r="J145">
        <f t="shared" si="420"/>
        <v>120</v>
      </c>
      <c r="K145">
        <f t="shared" si="420"/>
        <v>120</v>
      </c>
      <c r="L145">
        <f t="shared" si="420"/>
        <v>124</v>
      </c>
      <c r="M145">
        <f t="shared" si="420"/>
        <v>120</v>
      </c>
      <c r="N145">
        <f t="shared" si="420"/>
        <v>150</v>
      </c>
      <c r="O145">
        <f t="shared" si="420"/>
        <v>60</v>
      </c>
      <c r="P145">
        <f t="shared" si="420"/>
        <v>15297</v>
      </c>
      <c r="Q145">
        <f t="shared" si="420"/>
        <v>15297</v>
      </c>
      <c r="T145">
        <f t="shared" ref="T145:AG145" si="421">T348+T694</f>
        <v>115866</v>
      </c>
      <c r="U145">
        <f t="shared" si="421"/>
        <v>34519</v>
      </c>
      <c r="V145">
        <f t="shared" si="421"/>
        <v>18132</v>
      </c>
      <c r="W145">
        <f t="shared" si="421"/>
        <v>8229</v>
      </c>
      <c r="X145">
        <f t="shared" si="421"/>
        <v>124</v>
      </c>
      <c r="Y145">
        <f t="shared" si="421"/>
        <v>116</v>
      </c>
      <c r="Z145">
        <f t="shared" si="421"/>
        <v>120</v>
      </c>
      <c r="AA145">
        <f t="shared" si="421"/>
        <v>120</v>
      </c>
      <c r="AB145">
        <f t="shared" si="421"/>
        <v>124</v>
      </c>
      <c r="AC145">
        <f t="shared" si="421"/>
        <v>120</v>
      </c>
      <c r="AD145">
        <f t="shared" si="421"/>
        <v>100</v>
      </c>
      <c r="AE145">
        <f t="shared" si="421"/>
        <v>95</v>
      </c>
      <c r="AF145">
        <f t="shared" si="421"/>
        <v>11982</v>
      </c>
      <c r="AG145">
        <f t="shared" si="421"/>
        <v>11982</v>
      </c>
      <c r="AJ145">
        <f t="shared" ref="AJ145:AW145" si="422">AJ348+AJ694</f>
        <v>102816</v>
      </c>
      <c r="AK145">
        <f t="shared" si="422"/>
        <v>39236</v>
      </c>
      <c r="AL145">
        <f t="shared" si="422"/>
        <v>6947</v>
      </c>
      <c r="AM145">
        <f t="shared" si="422"/>
        <v>16481</v>
      </c>
      <c r="AN145">
        <f t="shared" si="422"/>
        <v>124</v>
      </c>
      <c r="AO145">
        <f t="shared" si="422"/>
        <v>116</v>
      </c>
      <c r="AP145">
        <f t="shared" si="422"/>
        <v>120</v>
      </c>
      <c r="AQ145">
        <f t="shared" si="422"/>
        <v>116</v>
      </c>
      <c r="AR145">
        <f t="shared" si="422"/>
        <v>124</v>
      </c>
      <c r="AS145">
        <f t="shared" si="422"/>
        <v>120</v>
      </c>
      <c r="AT145">
        <f t="shared" si="422"/>
        <v>50</v>
      </c>
      <c r="AU145">
        <f t="shared" si="422"/>
        <v>120</v>
      </c>
      <c r="AV145">
        <f t="shared" si="422"/>
        <v>11982</v>
      </c>
      <c r="AW145">
        <f t="shared" si="422"/>
        <v>11982</v>
      </c>
    </row>
    <row r="146" spans="2:49" x14ac:dyDescent="0.2">
      <c r="B146">
        <v>142</v>
      </c>
      <c r="C146" t="str">
        <f>INDEX(数据整理1!$C$30:$C$54,MATCH(B146,数据整理1!$D$30:$D$54))</f>
        <v>21阶</v>
      </c>
      <c r="D146">
        <f t="shared" ref="D146:Q146" si="423">D349+D695</f>
        <v>136027</v>
      </c>
      <c r="E146">
        <f t="shared" si="423"/>
        <v>35003</v>
      </c>
      <c r="F146">
        <f t="shared" si="423"/>
        <v>28930</v>
      </c>
      <c r="G146">
        <f t="shared" si="423"/>
        <v>14064</v>
      </c>
      <c r="H146">
        <f t="shared" si="423"/>
        <v>124</v>
      </c>
      <c r="I146">
        <f t="shared" si="423"/>
        <v>116</v>
      </c>
      <c r="J146">
        <f t="shared" si="423"/>
        <v>120</v>
      </c>
      <c r="K146">
        <f t="shared" si="423"/>
        <v>120</v>
      </c>
      <c r="L146">
        <f t="shared" si="423"/>
        <v>124</v>
      </c>
      <c r="M146">
        <f t="shared" si="423"/>
        <v>120</v>
      </c>
      <c r="N146">
        <f t="shared" si="423"/>
        <v>150</v>
      </c>
      <c r="O146">
        <f t="shared" si="423"/>
        <v>60</v>
      </c>
      <c r="P146">
        <f t="shared" si="423"/>
        <v>15297</v>
      </c>
      <c r="Q146">
        <f t="shared" si="423"/>
        <v>15297</v>
      </c>
      <c r="T146">
        <f t="shared" ref="T146:AG146" si="424">T349+T695</f>
        <v>115866</v>
      </c>
      <c r="U146">
        <f t="shared" si="424"/>
        <v>34519</v>
      </c>
      <c r="V146">
        <f t="shared" si="424"/>
        <v>18132</v>
      </c>
      <c r="W146">
        <f t="shared" si="424"/>
        <v>8229</v>
      </c>
      <c r="X146">
        <f t="shared" si="424"/>
        <v>124</v>
      </c>
      <c r="Y146">
        <f t="shared" si="424"/>
        <v>116</v>
      </c>
      <c r="Z146">
        <f t="shared" si="424"/>
        <v>120</v>
      </c>
      <c r="AA146">
        <f t="shared" si="424"/>
        <v>120</v>
      </c>
      <c r="AB146">
        <f t="shared" si="424"/>
        <v>124</v>
      </c>
      <c r="AC146">
        <f t="shared" si="424"/>
        <v>120</v>
      </c>
      <c r="AD146">
        <f t="shared" si="424"/>
        <v>100</v>
      </c>
      <c r="AE146">
        <f t="shared" si="424"/>
        <v>95</v>
      </c>
      <c r="AF146">
        <f t="shared" si="424"/>
        <v>11982</v>
      </c>
      <c r="AG146">
        <f t="shared" si="424"/>
        <v>11982</v>
      </c>
      <c r="AJ146">
        <f t="shared" ref="AJ146:AW146" si="425">AJ349+AJ695</f>
        <v>102816</v>
      </c>
      <c r="AK146">
        <f t="shared" si="425"/>
        <v>39236</v>
      </c>
      <c r="AL146">
        <f t="shared" si="425"/>
        <v>6947</v>
      </c>
      <c r="AM146">
        <f t="shared" si="425"/>
        <v>16481</v>
      </c>
      <c r="AN146">
        <f t="shared" si="425"/>
        <v>124</v>
      </c>
      <c r="AO146">
        <f t="shared" si="425"/>
        <v>116</v>
      </c>
      <c r="AP146">
        <f t="shared" si="425"/>
        <v>120</v>
      </c>
      <c r="AQ146">
        <f t="shared" si="425"/>
        <v>116</v>
      </c>
      <c r="AR146">
        <f t="shared" si="425"/>
        <v>124</v>
      </c>
      <c r="AS146">
        <f t="shared" si="425"/>
        <v>120</v>
      </c>
      <c r="AT146">
        <f t="shared" si="425"/>
        <v>50</v>
      </c>
      <c r="AU146">
        <f t="shared" si="425"/>
        <v>120</v>
      </c>
      <c r="AV146">
        <f t="shared" si="425"/>
        <v>11982</v>
      </c>
      <c r="AW146">
        <f t="shared" si="425"/>
        <v>11982</v>
      </c>
    </row>
    <row r="147" spans="2:49" x14ac:dyDescent="0.2">
      <c r="B147">
        <v>143</v>
      </c>
      <c r="C147" t="str">
        <f>INDEX(数据整理1!$C$30:$C$54,MATCH(B147,数据整理1!$D$30:$D$54))</f>
        <v>21阶</v>
      </c>
      <c r="D147">
        <f t="shared" ref="D147:Q147" si="426">D350+D696</f>
        <v>136027</v>
      </c>
      <c r="E147">
        <f t="shared" si="426"/>
        <v>35003</v>
      </c>
      <c r="F147">
        <f t="shared" si="426"/>
        <v>28930</v>
      </c>
      <c r="G147">
        <f t="shared" si="426"/>
        <v>14064</v>
      </c>
      <c r="H147">
        <f t="shared" si="426"/>
        <v>124</v>
      </c>
      <c r="I147">
        <f t="shared" si="426"/>
        <v>116</v>
      </c>
      <c r="J147">
        <f t="shared" si="426"/>
        <v>120</v>
      </c>
      <c r="K147">
        <f t="shared" si="426"/>
        <v>120</v>
      </c>
      <c r="L147">
        <f t="shared" si="426"/>
        <v>124</v>
      </c>
      <c r="M147">
        <f t="shared" si="426"/>
        <v>120</v>
      </c>
      <c r="N147">
        <f t="shared" si="426"/>
        <v>150</v>
      </c>
      <c r="O147">
        <f t="shared" si="426"/>
        <v>60</v>
      </c>
      <c r="P147">
        <f t="shared" si="426"/>
        <v>15297</v>
      </c>
      <c r="Q147">
        <f t="shared" si="426"/>
        <v>15297</v>
      </c>
      <c r="T147">
        <f t="shared" ref="T147:AG147" si="427">T350+T696</f>
        <v>115866</v>
      </c>
      <c r="U147">
        <f t="shared" si="427"/>
        <v>34519</v>
      </c>
      <c r="V147">
        <f t="shared" si="427"/>
        <v>18132</v>
      </c>
      <c r="W147">
        <f t="shared" si="427"/>
        <v>8229</v>
      </c>
      <c r="X147">
        <f t="shared" si="427"/>
        <v>124</v>
      </c>
      <c r="Y147">
        <f t="shared" si="427"/>
        <v>116</v>
      </c>
      <c r="Z147">
        <f t="shared" si="427"/>
        <v>120</v>
      </c>
      <c r="AA147">
        <f t="shared" si="427"/>
        <v>120</v>
      </c>
      <c r="AB147">
        <f t="shared" si="427"/>
        <v>124</v>
      </c>
      <c r="AC147">
        <f t="shared" si="427"/>
        <v>120</v>
      </c>
      <c r="AD147">
        <f t="shared" si="427"/>
        <v>100</v>
      </c>
      <c r="AE147">
        <f t="shared" si="427"/>
        <v>95</v>
      </c>
      <c r="AF147">
        <f t="shared" si="427"/>
        <v>11982</v>
      </c>
      <c r="AG147">
        <f t="shared" si="427"/>
        <v>11982</v>
      </c>
      <c r="AJ147">
        <f t="shared" ref="AJ147:AW147" si="428">AJ350+AJ696</f>
        <v>102816</v>
      </c>
      <c r="AK147">
        <f t="shared" si="428"/>
        <v>39236</v>
      </c>
      <c r="AL147">
        <f t="shared" si="428"/>
        <v>6947</v>
      </c>
      <c r="AM147">
        <f t="shared" si="428"/>
        <v>16481</v>
      </c>
      <c r="AN147">
        <f t="shared" si="428"/>
        <v>124</v>
      </c>
      <c r="AO147">
        <f t="shared" si="428"/>
        <v>116</v>
      </c>
      <c r="AP147">
        <f t="shared" si="428"/>
        <v>120</v>
      </c>
      <c r="AQ147">
        <f t="shared" si="428"/>
        <v>116</v>
      </c>
      <c r="AR147">
        <f t="shared" si="428"/>
        <v>124</v>
      </c>
      <c r="AS147">
        <f t="shared" si="428"/>
        <v>120</v>
      </c>
      <c r="AT147">
        <f t="shared" si="428"/>
        <v>50</v>
      </c>
      <c r="AU147">
        <f t="shared" si="428"/>
        <v>120</v>
      </c>
      <c r="AV147">
        <f t="shared" si="428"/>
        <v>11982</v>
      </c>
      <c r="AW147">
        <f t="shared" si="428"/>
        <v>11982</v>
      </c>
    </row>
    <row r="148" spans="2:49" x14ac:dyDescent="0.2">
      <c r="B148">
        <v>144</v>
      </c>
      <c r="C148" t="str">
        <f>INDEX(数据整理1!$C$30:$C$54,MATCH(B148,数据整理1!$D$30:$D$54))</f>
        <v>21阶</v>
      </c>
      <c r="D148">
        <f t="shared" ref="D148:Q148" si="429">D351+D697</f>
        <v>136027</v>
      </c>
      <c r="E148">
        <f t="shared" si="429"/>
        <v>35003</v>
      </c>
      <c r="F148">
        <f t="shared" si="429"/>
        <v>28930</v>
      </c>
      <c r="G148">
        <f t="shared" si="429"/>
        <v>14064</v>
      </c>
      <c r="H148">
        <f t="shared" si="429"/>
        <v>124</v>
      </c>
      <c r="I148">
        <f t="shared" si="429"/>
        <v>116</v>
      </c>
      <c r="J148">
        <f t="shared" si="429"/>
        <v>120</v>
      </c>
      <c r="K148">
        <f t="shared" si="429"/>
        <v>120</v>
      </c>
      <c r="L148">
        <f t="shared" si="429"/>
        <v>124</v>
      </c>
      <c r="M148">
        <f t="shared" si="429"/>
        <v>120</v>
      </c>
      <c r="N148">
        <f t="shared" si="429"/>
        <v>150</v>
      </c>
      <c r="O148">
        <f t="shared" si="429"/>
        <v>60</v>
      </c>
      <c r="P148">
        <f t="shared" si="429"/>
        <v>15297</v>
      </c>
      <c r="Q148">
        <f t="shared" si="429"/>
        <v>15297</v>
      </c>
      <c r="T148">
        <f t="shared" ref="T148:AG148" si="430">T351+T697</f>
        <v>115866</v>
      </c>
      <c r="U148">
        <f t="shared" si="430"/>
        <v>34519</v>
      </c>
      <c r="V148">
        <f t="shared" si="430"/>
        <v>18132</v>
      </c>
      <c r="W148">
        <f t="shared" si="430"/>
        <v>8229</v>
      </c>
      <c r="X148">
        <f t="shared" si="430"/>
        <v>124</v>
      </c>
      <c r="Y148">
        <f t="shared" si="430"/>
        <v>116</v>
      </c>
      <c r="Z148">
        <f t="shared" si="430"/>
        <v>120</v>
      </c>
      <c r="AA148">
        <f t="shared" si="430"/>
        <v>120</v>
      </c>
      <c r="AB148">
        <f t="shared" si="430"/>
        <v>124</v>
      </c>
      <c r="AC148">
        <f t="shared" si="430"/>
        <v>120</v>
      </c>
      <c r="AD148">
        <f t="shared" si="430"/>
        <v>100</v>
      </c>
      <c r="AE148">
        <f t="shared" si="430"/>
        <v>95</v>
      </c>
      <c r="AF148">
        <f t="shared" si="430"/>
        <v>11982</v>
      </c>
      <c r="AG148">
        <f t="shared" si="430"/>
        <v>11982</v>
      </c>
      <c r="AJ148">
        <f t="shared" ref="AJ148:AW148" si="431">AJ351+AJ697</f>
        <v>102816</v>
      </c>
      <c r="AK148">
        <f t="shared" si="431"/>
        <v>39236</v>
      </c>
      <c r="AL148">
        <f t="shared" si="431"/>
        <v>6947</v>
      </c>
      <c r="AM148">
        <f t="shared" si="431"/>
        <v>16481</v>
      </c>
      <c r="AN148">
        <f t="shared" si="431"/>
        <v>124</v>
      </c>
      <c r="AO148">
        <f t="shared" si="431"/>
        <v>116</v>
      </c>
      <c r="AP148">
        <f t="shared" si="431"/>
        <v>120</v>
      </c>
      <c r="AQ148">
        <f t="shared" si="431"/>
        <v>116</v>
      </c>
      <c r="AR148">
        <f t="shared" si="431"/>
        <v>124</v>
      </c>
      <c r="AS148">
        <f t="shared" si="431"/>
        <v>120</v>
      </c>
      <c r="AT148">
        <f t="shared" si="431"/>
        <v>50</v>
      </c>
      <c r="AU148">
        <f t="shared" si="431"/>
        <v>120</v>
      </c>
      <c r="AV148">
        <f t="shared" si="431"/>
        <v>11982</v>
      </c>
      <c r="AW148">
        <f t="shared" si="431"/>
        <v>11982</v>
      </c>
    </row>
    <row r="149" spans="2:49" x14ac:dyDescent="0.2">
      <c r="B149">
        <v>145</v>
      </c>
      <c r="C149" t="str">
        <f>INDEX(数据整理1!$C$30:$C$54,MATCH(B149,数据整理1!$D$30:$D$54))</f>
        <v>21阶</v>
      </c>
      <c r="D149">
        <f t="shared" ref="D149:Q149" si="432">D352+D698</f>
        <v>136027</v>
      </c>
      <c r="E149">
        <f t="shared" si="432"/>
        <v>35003</v>
      </c>
      <c r="F149">
        <f t="shared" si="432"/>
        <v>28930</v>
      </c>
      <c r="G149">
        <f t="shared" si="432"/>
        <v>14064</v>
      </c>
      <c r="H149">
        <f t="shared" si="432"/>
        <v>124</v>
      </c>
      <c r="I149">
        <f t="shared" si="432"/>
        <v>116</v>
      </c>
      <c r="J149">
        <f t="shared" si="432"/>
        <v>120</v>
      </c>
      <c r="K149">
        <f t="shared" si="432"/>
        <v>120</v>
      </c>
      <c r="L149">
        <f t="shared" si="432"/>
        <v>124</v>
      </c>
      <c r="M149">
        <f t="shared" si="432"/>
        <v>120</v>
      </c>
      <c r="N149">
        <f t="shared" si="432"/>
        <v>150</v>
      </c>
      <c r="O149">
        <f t="shared" si="432"/>
        <v>60</v>
      </c>
      <c r="P149">
        <f t="shared" si="432"/>
        <v>15297</v>
      </c>
      <c r="Q149">
        <f t="shared" si="432"/>
        <v>15297</v>
      </c>
      <c r="T149">
        <f t="shared" ref="T149:AG149" si="433">T352+T698</f>
        <v>115866</v>
      </c>
      <c r="U149">
        <f t="shared" si="433"/>
        <v>34519</v>
      </c>
      <c r="V149">
        <f t="shared" si="433"/>
        <v>18132</v>
      </c>
      <c r="W149">
        <f t="shared" si="433"/>
        <v>8229</v>
      </c>
      <c r="X149">
        <f t="shared" si="433"/>
        <v>124</v>
      </c>
      <c r="Y149">
        <f t="shared" si="433"/>
        <v>116</v>
      </c>
      <c r="Z149">
        <f t="shared" si="433"/>
        <v>120</v>
      </c>
      <c r="AA149">
        <f t="shared" si="433"/>
        <v>120</v>
      </c>
      <c r="AB149">
        <f t="shared" si="433"/>
        <v>124</v>
      </c>
      <c r="AC149">
        <f t="shared" si="433"/>
        <v>120</v>
      </c>
      <c r="AD149">
        <f t="shared" si="433"/>
        <v>100</v>
      </c>
      <c r="AE149">
        <f t="shared" si="433"/>
        <v>95</v>
      </c>
      <c r="AF149">
        <f t="shared" si="433"/>
        <v>11982</v>
      </c>
      <c r="AG149">
        <f t="shared" si="433"/>
        <v>11982</v>
      </c>
      <c r="AJ149">
        <f t="shared" ref="AJ149:AW149" si="434">AJ352+AJ698</f>
        <v>102816</v>
      </c>
      <c r="AK149">
        <f t="shared" si="434"/>
        <v>39236</v>
      </c>
      <c r="AL149">
        <f t="shared" si="434"/>
        <v>6947</v>
      </c>
      <c r="AM149">
        <f t="shared" si="434"/>
        <v>16481</v>
      </c>
      <c r="AN149">
        <f t="shared" si="434"/>
        <v>124</v>
      </c>
      <c r="AO149">
        <f t="shared" si="434"/>
        <v>116</v>
      </c>
      <c r="AP149">
        <f t="shared" si="434"/>
        <v>120</v>
      </c>
      <c r="AQ149">
        <f t="shared" si="434"/>
        <v>116</v>
      </c>
      <c r="AR149">
        <f t="shared" si="434"/>
        <v>124</v>
      </c>
      <c r="AS149">
        <f t="shared" si="434"/>
        <v>120</v>
      </c>
      <c r="AT149">
        <f t="shared" si="434"/>
        <v>50</v>
      </c>
      <c r="AU149">
        <f t="shared" si="434"/>
        <v>120</v>
      </c>
      <c r="AV149">
        <f t="shared" si="434"/>
        <v>11982</v>
      </c>
      <c r="AW149">
        <f t="shared" si="434"/>
        <v>11982</v>
      </c>
    </row>
    <row r="150" spans="2:49" x14ac:dyDescent="0.2">
      <c r="B150">
        <v>146</v>
      </c>
      <c r="C150" t="str">
        <f>INDEX(数据整理1!$C$30:$C$54,MATCH(B150,数据整理1!$D$30:$D$54))</f>
        <v>21阶</v>
      </c>
      <c r="D150">
        <f t="shared" ref="D150:Q150" si="435">D353+D699</f>
        <v>136027</v>
      </c>
      <c r="E150">
        <f t="shared" si="435"/>
        <v>35003</v>
      </c>
      <c r="F150">
        <f t="shared" si="435"/>
        <v>28930</v>
      </c>
      <c r="G150">
        <f t="shared" si="435"/>
        <v>14064</v>
      </c>
      <c r="H150">
        <f t="shared" si="435"/>
        <v>124</v>
      </c>
      <c r="I150">
        <f t="shared" si="435"/>
        <v>116</v>
      </c>
      <c r="J150">
        <f t="shared" si="435"/>
        <v>120</v>
      </c>
      <c r="K150">
        <f t="shared" si="435"/>
        <v>120</v>
      </c>
      <c r="L150">
        <f t="shared" si="435"/>
        <v>124</v>
      </c>
      <c r="M150">
        <f t="shared" si="435"/>
        <v>120</v>
      </c>
      <c r="N150">
        <f t="shared" si="435"/>
        <v>150</v>
      </c>
      <c r="O150">
        <f t="shared" si="435"/>
        <v>60</v>
      </c>
      <c r="P150">
        <f t="shared" si="435"/>
        <v>15297</v>
      </c>
      <c r="Q150">
        <f t="shared" si="435"/>
        <v>15297</v>
      </c>
      <c r="T150">
        <f t="shared" ref="T150:AG150" si="436">T353+T699</f>
        <v>115866</v>
      </c>
      <c r="U150">
        <f t="shared" si="436"/>
        <v>34519</v>
      </c>
      <c r="V150">
        <f t="shared" si="436"/>
        <v>18132</v>
      </c>
      <c r="W150">
        <f t="shared" si="436"/>
        <v>8229</v>
      </c>
      <c r="X150">
        <f t="shared" si="436"/>
        <v>124</v>
      </c>
      <c r="Y150">
        <f t="shared" si="436"/>
        <v>116</v>
      </c>
      <c r="Z150">
        <f t="shared" si="436"/>
        <v>120</v>
      </c>
      <c r="AA150">
        <f t="shared" si="436"/>
        <v>120</v>
      </c>
      <c r="AB150">
        <f t="shared" si="436"/>
        <v>124</v>
      </c>
      <c r="AC150">
        <f t="shared" si="436"/>
        <v>120</v>
      </c>
      <c r="AD150">
        <f t="shared" si="436"/>
        <v>100</v>
      </c>
      <c r="AE150">
        <f t="shared" si="436"/>
        <v>95</v>
      </c>
      <c r="AF150">
        <f t="shared" si="436"/>
        <v>11982</v>
      </c>
      <c r="AG150">
        <f t="shared" si="436"/>
        <v>11982</v>
      </c>
      <c r="AJ150">
        <f t="shared" ref="AJ150:AW150" si="437">AJ353+AJ699</f>
        <v>102816</v>
      </c>
      <c r="AK150">
        <f t="shared" si="437"/>
        <v>39236</v>
      </c>
      <c r="AL150">
        <f t="shared" si="437"/>
        <v>6947</v>
      </c>
      <c r="AM150">
        <f t="shared" si="437"/>
        <v>16481</v>
      </c>
      <c r="AN150">
        <f t="shared" si="437"/>
        <v>124</v>
      </c>
      <c r="AO150">
        <f t="shared" si="437"/>
        <v>116</v>
      </c>
      <c r="AP150">
        <f t="shared" si="437"/>
        <v>120</v>
      </c>
      <c r="AQ150">
        <f t="shared" si="437"/>
        <v>116</v>
      </c>
      <c r="AR150">
        <f t="shared" si="437"/>
        <v>124</v>
      </c>
      <c r="AS150">
        <f t="shared" si="437"/>
        <v>120</v>
      </c>
      <c r="AT150">
        <f t="shared" si="437"/>
        <v>50</v>
      </c>
      <c r="AU150">
        <f t="shared" si="437"/>
        <v>120</v>
      </c>
      <c r="AV150">
        <f t="shared" si="437"/>
        <v>11982</v>
      </c>
      <c r="AW150">
        <f t="shared" si="437"/>
        <v>11982</v>
      </c>
    </row>
    <row r="151" spans="2:49" x14ac:dyDescent="0.2">
      <c r="B151">
        <v>147</v>
      </c>
      <c r="C151" t="str">
        <f>INDEX(数据整理1!$C$30:$C$54,MATCH(B151,数据整理1!$D$30:$D$54))</f>
        <v>21阶</v>
      </c>
      <c r="D151">
        <f t="shared" ref="D151:Q151" si="438">D354+D700</f>
        <v>136027</v>
      </c>
      <c r="E151">
        <f t="shared" si="438"/>
        <v>35003</v>
      </c>
      <c r="F151">
        <f t="shared" si="438"/>
        <v>28930</v>
      </c>
      <c r="G151">
        <f t="shared" si="438"/>
        <v>14064</v>
      </c>
      <c r="H151">
        <f t="shared" si="438"/>
        <v>124</v>
      </c>
      <c r="I151">
        <f t="shared" si="438"/>
        <v>116</v>
      </c>
      <c r="J151">
        <f t="shared" si="438"/>
        <v>120</v>
      </c>
      <c r="K151">
        <f t="shared" si="438"/>
        <v>120</v>
      </c>
      <c r="L151">
        <f t="shared" si="438"/>
        <v>124</v>
      </c>
      <c r="M151">
        <f t="shared" si="438"/>
        <v>120</v>
      </c>
      <c r="N151">
        <f t="shared" si="438"/>
        <v>150</v>
      </c>
      <c r="O151">
        <f t="shared" si="438"/>
        <v>60</v>
      </c>
      <c r="P151">
        <f t="shared" si="438"/>
        <v>15297</v>
      </c>
      <c r="Q151">
        <f t="shared" si="438"/>
        <v>15297</v>
      </c>
      <c r="T151">
        <f t="shared" ref="T151:AG151" si="439">T354+T700</f>
        <v>115866</v>
      </c>
      <c r="U151">
        <f t="shared" si="439"/>
        <v>34519</v>
      </c>
      <c r="V151">
        <f t="shared" si="439"/>
        <v>18132</v>
      </c>
      <c r="W151">
        <f t="shared" si="439"/>
        <v>8229</v>
      </c>
      <c r="X151">
        <f t="shared" si="439"/>
        <v>124</v>
      </c>
      <c r="Y151">
        <f t="shared" si="439"/>
        <v>116</v>
      </c>
      <c r="Z151">
        <f t="shared" si="439"/>
        <v>120</v>
      </c>
      <c r="AA151">
        <f t="shared" si="439"/>
        <v>120</v>
      </c>
      <c r="AB151">
        <f t="shared" si="439"/>
        <v>124</v>
      </c>
      <c r="AC151">
        <f t="shared" si="439"/>
        <v>120</v>
      </c>
      <c r="AD151">
        <f t="shared" si="439"/>
        <v>100</v>
      </c>
      <c r="AE151">
        <f t="shared" si="439"/>
        <v>95</v>
      </c>
      <c r="AF151">
        <f t="shared" si="439"/>
        <v>11982</v>
      </c>
      <c r="AG151">
        <f t="shared" si="439"/>
        <v>11982</v>
      </c>
      <c r="AJ151">
        <f t="shared" ref="AJ151:AW151" si="440">AJ354+AJ700</f>
        <v>102816</v>
      </c>
      <c r="AK151">
        <f t="shared" si="440"/>
        <v>39236</v>
      </c>
      <c r="AL151">
        <f t="shared" si="440"/>
        <v>6947</v>
      </c>
      <c r="AM151">
        <f t="shared" si="440"/>
        <v>16481</v>
      </c>
      <c r="AN151">
        <f t="shared" si="440"/>
        <v>124</v>
      </c>
      <c r="AO151">
        <f t="shared" si="440"/>
        <v>116</v>
      </c>
      <c r="AP151">
        <f t="shared" si="440"/>
        <v>120</v>
      </c>
      <c r="AQ151">
        <f t="shared" si="440"/>
        <v>116</v>
      </c>
      <c r="AR151">
        <f t="shared" si="440"/>
        <v>124</v>
      </c>
      <c r="AS151">
        <f t="shared" si="440"/>
        <v>120</v>
      </c>
      <c r="AT151">
        <f t="shared" si="440"/>
        <v>50</v>
      </c>
      <c r="AU151">
        <f t="shared" si="440"/>
        <v>120</v>
      </c>
      <c r="AV151">
        <f t="shared" si="440"/>
        <v>11982</v>
      </c>
      <c r="AW151">
        <f t="shared" si="440"/>
        <v>11982</v>
      </c>
    </row>
    <row r="152" spans="2:49" x14ac:dyDescent="0.2">
      <c r="B152">
        <v>148</v>
      </c>
      <c r="C152" t="str">
        <f>INDEX(数据整理1!$C$30:$C$54,MATCH(B152,数据整理1!$D$30:$D$54))</f>
        <v>22阶</v>
      </c>
      <c r="D152">
        <f t="shared" ref="D152:Q152" si="441">D355+D701</f>
        <v>150659</v>
      </c>
      <c r="E152">
        <f t="shared" si="441"/>
        <v>46542</v>
      </c>
      <c r="F152">
        <f t="shared" si="441"/>
        <v>28711</v>
      </c>
      <c r="G152">
        <f t="shared" si="441"/>
        <v>14302</v>
      </c>
      <c r="H152">
        <f t="shared" si="441"/>
        <v>129</v>
      </c>
      <c r="I152">
        <f t="shared" si="441"/>
        <v>121</v>
      </c>
      <c r="J152">
        <f t="shared" si="441"/>
        <v>125</v>
      </c>
      <c r="K152">
        <f t="shared" si="441"/>
        <v>125</v>
      </c>
      <c r="L152">
        <f t="shared" si="441"/>
        <v>129</v>
      </c>
      <c r="M152">
        <f t="shared" si="441"/>
        <v>125</v>
      </c>
      <c r="N152">
        <f t="shared" si="441"/>
        <v>150</v>
      </c>
      <c r="O152">
        <f t="shared" si="441"/>
        <v>60</v>
      </c>
      <c r="P152">
        <f t="shared" si="441"/>
        <v>17592</v>
      </c>
      <c r="Q152">
        <f t="shared" si="441"/>
        <v>17592</v>
      </c>
      <c r="T152">
        <f t="shared" ref="T152:AG152" si="442">T355+T701</f>
        <v>145446</v>
      </c>
      <c r="U152">
        <f t="shared" si="442"/>
        <v>40847</v>
      </c>
      <c r="V152">
        <f t="shared" si="442"/>
        <v>22275</v>
      </c>
      <c r="W152">
        <f t="shared" si="442"/>
        <v>10029</v>
      </c>
      <c r="X152">
        <f t="shared" si="442"/>
        <v>129</v>
      </c>
      <c r="Y152">
        <f t="shared" si="442"/>
        <v>121</v>
      </c>
      <c r="Z152">
        <f t="shared" si="442"/>
        <v>125</v>
      </c>
      <c r="AA152">
        <f t="shared" si="442"/>
        <v>125</v>
      </c>
      <c r="AB152">
        <f t="shared" si="442"/>
        <v>129</v>
      </c>
      <c r="AC152">
        <f t="shared" si="442"/>
        <v>125</v>
      </c>
      <c r="AD152">
        <f t="shared" si="442"/>
        <v>100</v>
      </c>
      <c r="AE152">
        <f t="shared" si="442"/>
        <v>95</v>
      </c>
      <c r="AF152">
        <f t="shared" si="442"/>
        <v>14634</v>
      </c>
      <c r="AG152">
        <f t="shared" si="442"/>
        <v>14634</v>
      </c>
      <c r="AJ152">
        <f t="shared" ref="AJ152:AW152" si="443">AJ355+AJ701</f>
        <v>126486</v>
      </c>
      <c r="AK152">
        <f t="shared" si="443"/>
        <v>48842</v>
      </c>
      <c r="AL152">
        <f t="shared" si="443"/>
        <v>6947</v>
      </c>
      <c r="AM152">
        <f t="shared" si="443"/>
        <v>18824</v>
      </c>
      <c r="AN152">
        <f t="shared" si="443"/>
        <v>129</v>
      </c>
      <c r="AO152">
        <f t="shared" si="443"/>
        <v>121</v>
      </c>
      <c r="AP152">
        <f t="shared" si="443"/>
        <v>125</v>
      </c>
      <c r="AQ152">
        <f t="shared" si="443"/>
        <v>121</v>
      </c>
      <c r="AR152">
        <f t="shared" si="443"/>
        <v>129</v>
      </c>
      <c r="AS152">
        <f t="shared" si="443"/>
        <v>125</v>
      </c>
      <c r="AT152">
        <f t="shared" si="443"/>
        <v>50</v>
      </c>
      <c r="AU152">
        <f t="shared" si="443"/>
        <v>120</v>
      </c>
      <c r="AV152">
        <f t="shared" si="443"/>
        <v>14634</v>
      </c>
      <c r="AW152">
        <f t="shared" si="443"/>
        <v>14634</v>
      </c>
    </row>
    <row r="153" spans="2:49" x14ac:dyDescent="0.2">
      <c r="B153">
        <v>149</v>
      </c>
      <c r="C153" t="str">
        <f>INDEX(数据整理1!$C$30:$C$54,MATCH(B153,数据整理1!$D$30:$D$54))</f>
        <v>22阶</v>
      </c>
      <c r="D153">
        <f t="shared" ref="D153:Q153" si="444">D356+D702</f>
        <v>150659</v>
      </c>
      <c r="E153">
        <f t="shared" si="444"/>
        <v>46542</v>
      </c>
      <c r="F153">
        <f t="shared" si="444"/>
        <v>29911</v>
      </c>
      <c r="G153">
        <f t="shared" si="444"/>
        <v>15502</v>
      </c>
      <c r="H153">
        <f t="shared" si="444"/>
        <v>129</v>
      </c>
      <c r="I153">
        <f t="shared" si="444"/>
        <v>121</v>
      </c>
      <c r="J153">
        <f t="shared" si="444"/>
        <v>125</v>
      </c>
      <c r="K153">
        <f t="shared" si="444"/>
        <v>125</v>
      </c>
      <c r="L153">
        <f t="shared" si="444"/>
        <v>129</v>
      </c>
      <c r="M153">
        <f t="shared" si="444"/>
        <v>125</v>
      </c>
      <c r="N153">
        <f t="shared" si="444"/>
        <v>150</v>
      </c>
      <c r="O153">
        <f t="shared" si="444"/>
        <v>60</v>
      </c>
      <c r="P153">
        <f t="shared" si="444"/>
        <v>17880</v>
      </c>
      <c r="Q153">
        <f t="shared" si="444"/>
        <v>17880</v>
      </c>
      <c r="T153">
        <f t="shared" ref="T153:AG153" si="445">T356+T702</f>
        <v>145446</v>
      </c>
      <c r="U153">
        <f t="shared" si="445"/>
        <v>40847</v>
      </c>
      <c r="V153">
        <f t="shared" si="445"/>
        <v>22275</v>
      </c>
      <c r="W153">
        <f t="shared" si="445"/>
        <v>10029</v>
      </c>
      <c r="X153">
        <f t="shared" si="445"/>
        <v>129</v>
      </c>
      <c r="Y153">
        <f t="shared" si="445"/>
        <v>121</v>
      </c>
      <c r="Z153">
        <f t="shared" si="445"/>
        <v>125</v>
      </c>
      <c r="AA153">
        <f t="shared" si="445"/>
        <v>125</v>
      </c>
      <c r="AB153">
        <f t="shared" si="445"/>
        <v>129</v>
      </c>
      <c r="AC153">
        <f t="shared" si="445"/>
        <v>125</v>
      </c>
      <c r="AD153">
        <f t="shared" si="445"/>
        <v>100</v>
      </c>
      <c r="AE153">
        <f t="shared" si="445"/>
        <v>95</v>
      </c>
      <c r="AF153">
        <f t="shared" si="445"/>
        <v>14634</v>
      </c>
      <c r="AG153">
        <f t="shared" si="445"/>
        <v>14634</v>
      </c>
      <c r="AJ153">
        <f t="shared" ref="AJ153:AW153" si="446">AJ356+AJ702</f>
        <v>126486</v>
      </c>
      <c r="AK153">
        <f t="shared" si="446"/>
        <v>48842</v>
      </c>
      <c r="AL153">
        <f t="shared" si="446"/>
        <v>6947</v>
      </c>
      <c r="AM153">
        <f t="shared" si="446"/>
        <v>18824</v>
      </c>
      <c r="AN153">
        <f t="shared" si="446"/>
        <v>129</v>
      </c>
      <c r="AO153">
        <f t="shared" si="446"/>
        <v>121</v>
      </c>
      <c r="AP153">
        <f t="shared" si="446"/>
        <v>125</v>
      </c>
      <c r="AQ153">
        <f t="shared" si="446"/>
        <v>121</v>
      </c>
      <c r="AR153">
        <f t="shared" si="446"/>
        <v>129</v>
      </c>
      <c r="AS153">
        <f t="shared" si="446"/>
        <v>125</v>
      </c>
      <c r="AT153">
        <f t="shared" si="446"/>
        <v>50</v>
      </c>
      <c r="AU153">
        <f t="shared" si="446"/>
        <v>120</v>
      </c>
      <c r="AV153">
        <f t="shared" si="446"/>
        <v>14634</v>
      </c>
      <c r="AW153">
        <f t="shared" si="446"/>
        <v>14634</v>
      </c>
    </row>
    <row r="154" spans="2:49" x14ac:dyDescent="0.2">
      <c r="B154">
        <v>150</v>
      </c>
      <c r="C154" t="str">
        <f>INDEX(数据整理1!$C$30:$C$54,MATCH(B154,数据整理1!$D$30:$D$54))</f>
        <v>22阶</v>
      </c>
      <c r="D154">
        <f t="shared" ref="D154:Q154" si="447">D357+D703</f>
        <v>150659</v>
      </c>
      <c r="E154">
        <f t="shared" si="447"/>
        <v>46542</v>
      </c>
      <c r="F154">
        <f t="shared" si="447"/>
        <v>29911</v>
      </c>
      <c r="G154">
        <f t="shared" si="447"/>
        <v>15502</v>
      </c>
      <c r="H154">
        <f t="shared" si="447"/>
        <v>129</v>
      </c>
      <c r="I154">
        <f t="shared" si="447"/>
        <v>121</v>
      </c>
      <c r="J154">
        <f t="shared" si="447"/>
        <v>125</v>
      </c>
      <c r="K154">
        <f t="shared" si="447"/>
        <v>125</v>
      </c>
      <c r="L154">
        <f t="shared" si="447"/>
        <v>129</v>
      </c>
      <c r="M154">
        <f t="shared" si="447"/>
        <v>125</v>
      </c>
      <c r="N154">
        <f t="shared" si="447"/>
        <v>150</v>
      </c>
      <c r="O154">
        <f t="shared" si="447"/>
        <v>60</v>
      </c>
      <c r="P154">
        <f t="shared" si="447"/>
        <v>17880</v>
      </c>
      <c r="Q154">
        <f t="shared" si="447"/>
        <v>17880</v>
      </c>
      <c r="T154">
        <f t="shared" ref="T154:AG154" si="448">T357+T703</f>
        <v>145446</v>
      </c>
      <c r="U154">
        <f t="shared" si="448"/>
        <v>40847</v>
      </c>
      <c r="V154">
        <f t="shared" si="448"/>
        <v>22275</v>
      </c>
      <c r="W154">
        <f t="shared" si="448"/>
        <v>10029</v>
      </c>
      <c r="X154">
        <f t="shared" si="448"/>
        <v>129</v>
      </c>
      <c r="Y154">
        <f t="shared" si="448"/>
        <v>121</v>
      </c>
      <c r="Z154">
        <f t="shared" si="448"/>
        <v>125</v>
      </c>
      <c r="AA154">
        <f t="shared" si="448"/>
        <v>125</v>
      </c>
      <c r="AB154">
        <f t="shared" si="448"/>
        <v>129</v>
      </c>
      <c r="AC154">
        <f t="shared" si="448"/>
        <v>125</v>
      </c>
      <c r="AD154">
        <f t="shared" si="448"/>
        <v>100</v>
      </c>
      <c r="AE154">
        <f t="shared" si="448"/>
        <v>95</v>
      </c>
      <c r="AF154">
        <f t="shared" si="448"/>
        <v>14634</v>
      </c>
      <c r="AG154">
        <f t="shared" si="448"/>
        <v>14634</v>
      </c>
      <c r="AJ154">
        <f t="shared" ref="AJ154:AW154" si="449">AJ357+AJ703</f>
        <v>126486</v>
      </c>
      <c r="AK154">
        <f t="shared" si="449"/>
        <v>48842</v>
      </c>
      <c r="AL154">
        <f t="shared" si="449"/>
        <v>6947</v>
      </c>
      <c r="AM154">
        <f t="shared" si="449"/>
        <v>18824</v>
      </c>
      <c r="AN154">
        <f t="shared" si="449"/>
        <v>129</v>
      </c>
      <c r="AO154">
        <f t="shared" si="449"/>
        <v>121</v>
      </c>
      <c r="AP154">
        <f t="shared" si="449"/>
        <v>125</v>
      </c>
      <c r="AQ154">
        <f t="shared" si="449"/>
        <v>121</v>
      </c>
      <c r="AR154">
        <f t="shared" si="449"/>
        <v>129</v>
      </c>
      <c r="AS154">
        <f t="shared" si="449"/>
        <v>125</v>
      </c>
      <c r="AT154">
        <f t="shared" si="449"/>
        <v>50</v>
      </c>
      <c r="AU154">
        <f t="shared" si="449"/>
        <v>120</v>
      </c>
      <c r="AV154">
        <f t="shared" si="449"/>
        <v>14634</v>
      </c>
      <c r="AW154">
        <f t="shared" si="449"/>
        <v>14634</v>
      </c>
    </row>
    <row r="155" spans="2:49" x14ac:dyDescent="0.2">
      <c r="B155">
        <v>151</v>
      </c>
      <c r="C155" t="str">
        <f>INDEX(数据整理1!$C$30:$C$54,MATCH(B155,数据整理1!$D$30:$D$54))</f>
        <v>22阶</v>
      </c>
      <c r="D155">
        <f t="shared" ref="D155:Q155" si="450">D358+D704</f>
        <v>150659</v>
      </c>
      <c r="E155">
        <f t="shared" si="450"/>
        <v>46542</v>
      </c>
      <c r="F155">
        <f t="shared" si="450"/>
        <v>29911</v>
      </c>
      <c r="G155">
        <f t="shared" si="450"/>
        <v>15502</v>
      </c>
      <c r="H155">
        <f t="shared" si="450"/>
        <v>129</v>
      </c>
      <c r="I155">
        <f t="shared" si="450"/>
        <v>121</v>
      </c>
      <c r="J155">
        <f t="shared" si="450"/>
        <v>125</v>
      </c>
      <c r="K155">
        <f t="shared" si="450"/>
        <v>125</v>
      </c>
      <c r="L155">
        <f t="shared" si="450"/>
        <v>129</v>
      </c>
      <c r="M155">
        <f t="shared" si="450"/>
        <v>125</v>
      </c>
      <c r="N155">
        <f t="shared" si="450"/>
        <v>150</v>
      </c>
      <c r="O155">
        <f t="shared" si="450"/>
        <v>60</v>
      </c>
      <c r="P155">
        <f t="shared" si="450"/>
        <v>17880</v>
      </c>
      <c r="Q155">
        <f t="shared" si="450"/>
        <v>17880</v>
      </c>
      <c r="T155">
        <f t="shared" ref="T155:AG155" si="451">T358+T704</f>
        <v>145446</v>
      </c>
      <c r="U155">
        <f t="shared" si="451"/>
        <v>40847</v>
      </c>
      <c r="V155">
        <f t="shared" si="451"/>
        <v>22275</v>
      </c>
      <c r="W155">
        <f t="shared" si="451"/>
        <v>10029</v>
      </c>
      <c r="X155">
        <f t="shared" si="451"/>
        <v>129</v>
      </c>
      <c r="Y155">
        <f t="shared" si="451"/>
        <v>121</v>
      </c>
      <c r="Z155">
        <f t="shared" si="451"/>
        <v>125</v>
      </c>
      <c r="AA155">
        <f t="shared" si="451"/>
        <v>125</v>
      </c>
      <c r="AB155">
        <f t="shared" si="451"/>
        <v>129</v>
      </c>
      <c r="AC155">
        <f t="shared" si="451"/>
        <v>125</v>
      </c>
      <c r="AD155">
        <f t="shared" si="451"/>
        <v>100</v>
      </c>
      <c r="AE155">
        <f t="shared" si="451"/>
        <v>95</v>
      </c>
      <c r="AF155">
        <f t="shared" si="451"/>
        <v>14634</v>
      </c>
      <c r="AG155">
        <f t="shared" si="451"/>
        <v>14634</v>
      </c>
      <c r="AJ155">
        <f t="shared" ref="AJ155:AW155" si="452">AJ358+AJ704</f>
        <v>126486</v>
      </c>
      <c r="AK155">
        <f t="shared" si="452"/>
        <v>48842</v>
      </c>
      <c r="AL155">
        <f t="shared" si="452"/>
        <v>6947</v>
      </c>
      <c r="AM155">
        <f t="shared" si="452"/>
        <v>18824</v>
      </c>
      <c r="AN155">
        <f t="shared" si="452"/>
        <v>129</v>
      </c>
      <c r="AO155">
        <f t="shared" si="452"/>
        <v>121</v>
      </c>
      <c r="AP155">
        <f t="shared" si="452"/>
        <v>125</v>
      </c>
      <c r="AQ155">
        <f t="shared" si="452"/>
        <v>121</v>
      </c>
      <c r="AR155">
        <f t="shared" si="452"/>
        <v>129</v>
      </c>
      <c r="AS155">
        <f t="shared" si="452"/>
        <v>125</v>
      </c>
      <c r="AT155">
        <f t="shared" si="452"/>
        <v>50</v>
      </c>
      <c r="AU155">
        <f t="shared" si="452"/>
        <v>120</v>
      </c>
      <c r="AV155">
        <f t="shared" si="452"/>
        <v>14634</v>
      </c>
      <c r="AW155">
        <f t="shared" si="452"/>
        <v>14634</v>
      </c>
    </row>
    <row r="156" spans="2:49" x14ac:dyDescent="0.2">
      <c r="B156">
        <v>152</v>
      </c>
      <c r="C156" t="str">
        <f>INDEX(数据整理1!$C$30:$C$54,MATCH(B156,数据整理1!$D$30:$D$54))</f>
        <v>22阶</v>
      </c>
      <c r="D156">
        <f t="shared" ref="D156:Q156" si="453">D359+D705</f>
        <v>150659</v>
      </c>
      <c r="E156">
        <f t="shared" si="453"/>
        <v>46542</v>
      </c>
      <c r="F156">
        <f t="shared" si="453"/>
        <v>29911</v>
      </c>
      <c r="G156">
        <f t="shared" si="453"/>
        <v>15502</v>
      </c>
      <c r="H156">
        <f t="shared" si="453"/>
        <v>129</v>
      </c>
      <c r="I156">
        <f t="shared" si="453"/>
        <v>121</v>
      </c>
      <c r="J156">
        <f t="shared" si="453"/>
        <v>125</v>
      </c>
      <c r="K156">
        <f t="shared" si="453"/>
        <v>125</v>
      </c>
      <c r="L156">
        <f t="shared" si="453"/>
        <v>129</v>
      </c>
      <c r="M156">
        <f t="shared" si="453"/>
        <v>125</v>
      </c>
      <c r="N156">
        <f t="shared" si="453"/>
        <v>150</v>
      </c>
      <c r="O156">
        <f t="shared" si="453"/>
        <v>60</v>
      </c>
      <c r="P156">
        <f t="shared" si="453"/>
        <v>17880</v>
      </c>
      <c r="Q156">
        <f t="shared" si="453"/>
        <v>17880</v>
      </c>
      <c r="T156">
        <f t="shared" ref="T156:AG156" si="454">T359+T705</f>
        <v>145446</v>
      </c>
      <c r="U156">
        <f t="shared" si="454"/>
        <v>40847</v>
      </c>
      <c r="V156">
        <f t="shared" si="454"/>
        <v>22275</v>
      </c>
      <c r="W156">
        <f t="shared" si="454"/>
        <v>10029</v>
      </c>
      <c r="X156">
        <f t="shared" si="454"/>
        <v>129</v>
      </c>
      <c r="Y156">
        <f t="shared" si="454"/>
        <v>121</v>
      </c>
      <c r="Z156">
        <f t="shared" si="454"/>
        <v>125</v>
      </c>
      <c r="AA156">
        <f t="shared" si="454"/>
        <v>125</v>
      </c>
      <c r="AB156">
        <f t="shared" si="454"/>
        <v>129</v>
      </c>
      <c r="AC156">
        <f t="shared" si="454"/>
        <v>125</v>
      </c>
      <c r="AD156">
        <f t="shared" si="454"/>
        <v>100</v>
      </c>
      <c r="AE156">
        <f t="shared" si="454"/>
        <v>95</v>
      </c>
      <c r="AF156">
        <f t="shared" si="454"/>
        <v>14634</v>
      </c>
      <c r="AG156">
        <f t="shared" si="454"/>
        <v>14634</v>
      </c>
      <c r="AJ156">
        <f t="shared" ref="AJ156:AW156" si="455">AJ359+AJ705</f>
        <v>126486</v>
      </c>
      <c r="AK156">
        <f t="shared" si="455"/>
        <v>48842</v>
      </c>
      <c r="AL156">
        <f t="shared" si="455"/>
        <v>6947</v>
      </c>
      <c r="AM156">
        <f t="shared" si="455"/>
        <v>18824</v>
      </c>
      <c r="AN156">
        <f t="shared" si="455"/>
        <v>129</v>
      </c>
      <c r="AO156">
        <f t="shared" si="455"/>
        <v>121</v>
      </c>
      <c r="AP156">
        <f t="shared" si="455"/>
        <v>125</v>
      </c>
      <c r="AQ156">
        <f t="shared" si="455"/>
        <v>121</v>
      </c>
      <c r="AR156">
        <f t="shared" si="455"/>
        <v>129</v>
      </c>
      <c r="AS156">
        <f t="shared" si="455"/>
        <v>125</v>
      </c>
      <c r="AT156">
        <f t="shared" si="455"/>
        <v>50</v>
      </c>
      <c r="AU156">
        <f t="shared" si="455"/>
        <v>120</v>
      </c>
      <c r="AV156">
        <f t="shared" si="455"/>
        <v>14634</v>
      </c>
      <c r="AW156">
        <f t="shared" si="455"/>
        <v>14634</v>
      </c>
    </row>
    <row r="157" spans="2:49" x14ac:dyDescent="0.2">
      <c r="B157">
        <v>153</v>
      </c>
      <c r="C157" t="str">
        <f>INDEX(数据整理1!$C$30:$C$54,MATCH(B157,数据整理1!$D$30:$D$54))</f>
        <v>22阶</v>
      </c>
      <c r="D157">
        <f t="shared" ref="D157:Q157" si="456">D360+D706</f>
        <v>150659</v>
      </c>
      <c r="E157">
        <f t="shared" si="456"/>
        <v>46542</v>
      </c>
      <c r="F157">
        <f t="shared" si="456"/>
        <v>29911</v>
      </c>
      <c r="G157">
        <f t="shared" si="456"/>
        <v>15502</v>
      </c>
      <c r="H157">
        <f t="shared" si="456"/>
        <v>129</v>
      </c>
      <c r="I157">
        <f t="shared" si="456"/>
        <v>121</v>
      </c>
      <c r="J157">
        <f t="shared" si="456"/>
        <v>125</v>
      </c>
      <c r="K157">
        <f t="shared" si="456"/>
        <v>125</v>
      </c>
      <c r="L157">
        <f t="shared" si="456"/>
        <v>129</v>
      </c>
      <c r="M157">
        <f t="shared" si="456"/>
        <v>125</v>
      </c>
      <c r="N157">
        <f t="shared" si="456"/>
        <v>150</v>
      </c>
      <c r="O157">
        <f t="shared" si="456"/>
        <v>60</v>
      </c>
      <c r="P157">
        <f t="shared" si="456"/>
        <v>17880</v>
      </c>
      <c r="Q157">
        <f t="shared" si="456"/>
        <v>17880</v>
      </c>
      <c r="T157">
        <f t="shared" ref="T157:AG157" si="457">T360+T706</f>
        <v>145446</v>
      </c>
      <c r="U157">
        <f t="shared" si="457"/>
        <v>40847</v>
      </c>
      <c r="V157">
        <f t="shared" si="457"/>
        <v>22275</v>
      </c>
      <c r="W157">
        <f t="shared" si="457"/>
        <v>10029</v>
      </c>
      <c r="X157">
        <f t="shared" si="457"/>
        <v>129</v>
      </c>
      <c r="Y157">
        <f t="shared" si="457"/>
        <v>121</v>
      </c>
      <c r="Z157">
        <f t="shared" si="457"/>
        <v>125</v>
      </c>
      <c r="AA157">
        <f t="shared" si="457"/>
        <v>125</v>
      </c>
      <c r="AB157">
        <f t="shared" si="457"/>
        <v>129</v>
      </c>
      <c r="AC157">
        <f t="shared" si="457"/>
        <v>125</v>
      </c>
      <c r="AD157">
        <f t="shared" si="457"/>
        <v>100</v>
      </c>
      <c r="AE157">
        <f t="shared" si="457"/>
        <v>95</v>
      </c>
      <c r="AF157">
        <f t="shared" si="457"/>
        <v>14634</v>
      </c>
      <c r="AG157">
        <f t="shared" si="457"/>
        <v>14634</v>
      </c>
      <c r="AJ157">
        <f t="shared" ref="AJ157:AW157" si="458">AJ360+AJ706</f>
        <v>126486</v>
      </c>
      <c r="AK157">
        <f t="shared" si="458"/>
        <v>48842</v>
      </c>
      <c r="AL157">
        <f t="shared" si="458"/>
        <v>6947</v>
      </c>
      <c r="AM157">
        <f t="shared" si="458"/>
        <v>18824</v>
      </c>
      <c r="AN157">
        <f t="shared" si="458"/>
        <v>129</v>
      </c>
      <c r="AO157">
        <f t="shared" si="458"/>
        <v>121</v>
      </c>
      <c r="AP157">
        <f t="shared" si="458"/>
        <v>125</v>
      </c>
      <c r="AQ157">
        <f t="shared" si="458"/>
        <v>121</v>
      </c>
      <c r="AR157">
        <f t="shared" si="458"/>
        <v>129</v>
      </c>
      <c r="AS157">
        <f t="shared" si="458"/>
        <v>125</v>
      </c>
      <c r="AT157">
        <f t="shared" si="458"/>
        <v>50</v>
      </c>
      <c r="AU157">
        <f t="shared" si="458"/>
        <v>120</v>
      </c>
      <c r="AV157">
        <f t="shared" si="458"/>
        <v>14634</v>
      </c>
      <c r="AW157">
        <f t="shared" si="458"/>
        <v>14634</v>
      </c>
    </row>
    <row r="158" spans="2:49" x14ac:dyDescent="0.2">
      <c r="B158">
        <v>154</v>
      </c>
      <c r="C158" t="str">
        <f>INDEX(数据整理1!$C$30:$C$54,MATCH(B158,数据整理1!$D$30:$D$54))</f>
        <v>22阶</v>
      </c>
      <c r="D158">
        <f t="shared" ref="D158:Q158" si="459">D361+D707</f>
        <v>150659</v>
      </c>
      <c r="E158">
        <f t="shared" si="459"/>
        <v>46542</v>
      </c>
      <c r="F158">
        <f t="shared" si="459"/>
        <v>29911</v>
      </c>
      <c r="G158">
        <f t="shared" si="459"/>
        <v>15502</v>
      </c>
      <c r="H158">
        <f t="shared" si="459"/>
        <v>129</v>
      </c>
      <c r="I158">
        <f t="shared" si="459"/>
        <v>121</v>
      </c>
      <c r="J158">
        <f t="shared" si="459"/>
        <v>125</v>
      </c>
      <c r="K158">
        <f t="shared" si="459"/>
        <v>125</v>
      </c>
      <c r="L158">
        <f t="shared" si="459"/>
        <v>129</v>
      </c>
      <c r="M158">
        <f t="shared" si="459"/>
        <v>125</v>
      </c>
      <c r="N158">
        <f t="shared" si="459"/>
        <v>150</v>
      </c>
      <c r="O158">
        <f t="shared" si="459"/>
        <v>60</v>
      </c>
      <c r="P158">
        <f t="shared" si="459"/>
        <v>17880</v>
      </c>
      <c r="Q158">
        <f t="shared" si="459"/>
        <v>17880</v>
      </c>
      <c r="T158">
        <f t="shared" ref="T158:AG158" si="460">T361+T707</f>
        <v>145446</v>
      </c>
      <c r="U158">
        <f t="shared" si="460"/>
        <v>40847</v>
      </c>
      <c r="V158">
        <f t="shared" si="460"/>
        <v>22275</v>
      </c>
      <c r="W158">
        <f t="shared" si="460"/>
        <v>10029</v>
      </c>
      <c r="X158">
        <f t="shared" si="460"/>
        <v>129</v>
      </c>
      <c r="Y158">
        <f t="shared" si="460"/>
        <v>121</v>
      </c>
      <c r="Z158">
        <f t="shared" si="460"/>
        <v>125</v>
      </c>
      <c r="AA158">
        <f t="shared" si="460"/>
        <v>125</v>
      </c>
      <c r="AB158">
        <f t="shared" si="460"/>
        <v>129</v>
      </c>
      <c r="AC158">
        <f t="shared" si="460"/>
        <v>125</v>
      </c>
      <c r="AD158">
        <f t="shared" si="460"/>
        <v>100</v>
      </c>
      <c r="AE158">
        <f t="shared" si="460"/>
        <v>95</v>
      </c>
      <c r="AF158">
        <f t="shared" si="460"/>
        <v>14634</v>
      </c>
      <c r="AG158">
        <f t="shared" si="460"/>
        <v>14634</v>
      </c>
      <c r="AJ158">
        <f t="shared" ref="AJ158:AW158" si="461">AJ361+AJ707</f>
        <v>126486</v>
      </c>
      <c r="AK158">
        <f t="shared" si="461"/>
        <v>48842</v>
      </c>
      <c r="AL158">
        <f t="shared" si="461"/>
        <v>6947</v>
      </c>
      <c r="AM158">
        <f t="shared" si="461"/>
        <v>18824</v>
      </c>
      <c r="AN158">
        <f t="shared" si="461"/>
        <v>129</v>
      </c>
      <c r="AO158">
        <f t="shared" si="461"/>
        <v>121</v>
      </c>
      <c r="AP158">
        <f t="shared" si="461"/>
        <v>125</v>
      </c>
      <c r="AQ158">
        <f t="shared" si="461"/>
        <v>121</v>
      </c>
      <c r="AR158">
        <f t="shared" si="461"/>
        <v>129</v>
      </c>
      <c r="AS158">
        <f t="shared" si="461"/>
        <v>125</v>
      </c>
      <c r="AT158">
        <f t="shared" si="461"/>
        <v>50</v>
      </c>
      <c r="AU158">
        <f t="shared" si="461"/>
        <v>120</v>
      </c>
      <c r="AV158">
        <f t="shared" si="461"/>
        <v>14634</v>
      </c>
      <c r="AW158">
        <f t="shared" si="461"/>
        <v>14634</v>
      </c>
    </row>
    <row r="159" spans="2:49" x14ac:dyDescent="0.2">
      <c r="B159">
        <v>155</v>
      </c>
      <c r="C159" t="str">
        <f>INDEX(数据整理1!$C$30:$C$54,MATCH(B159,数据整理1!$D$30:$D$54))</f>
        <v>22阶</v>
      </c>
      <c r="D159">
        <f t="shared" ref="D159:Q159" si="462">D362+D708</f>
        <v>150659</v>
      </c>
      <c r="E159">
        <f t="shared" si="462"/>
        <v>46542</v>
      </c>
      <c r="F159">
        <f t="shared" si="462"/>
        <v>29911</v>
      </c>
      <c r="G159">
        <f t="shared" si="462"/>
        <v>15502</v>
      </c>
      <c r="H159">
        <f t="shared" si="462"/>
        <v>129</v>
      </c>
      <c r="I159">
        <f t="shared" si="462"/>
        <v>121</v>
      </c>
      <c r="J159">
        <f t="shared" si="462"/>
        <v>125</v>
      </c>
      <c r="K159">
        <f t="shared" si="462"/>
        <v>125</v>
      </c>
      <c r="L159">
        <f t="shared" si="462"/>
        <v>129</v>
      </c>
      <c r="M159">
        <f t="shared" si="462"/>
        <v>125</v>
      </c>
      <c r="N159">
        <f t="shared" si="462"/>
        <v>150</v>
      </c>
      <c r="O159">
        <f t="shared" si="462"/>
        <v>60</v>
      </c>
      <c r="P159">
        <f t="shared" si="462"/>
        <v>17880</v>
      </c>
      <c r="Q159">
        <f t="shared" si="462"/>
        <v>17880</v>
      </c>
      <c r="T159">
        <f t="shared" ref="T159:AG159" si="463">T362+T708</f>
        <v>145446</v>
      </c>
      <c r="U159">
        <f t="shared" si="463"/>
        <v>40847</v>
      </c>
      <c r="V159">
        <f t="shared" si="463"/>
        <v>22275</v>
      </c>
      <c r="W159">
        <f t="shared" si="463"/>
        <v>10029</v>
      </c>
      <c r="X159">
        <f t="shared" si="463"/>
        <v>129</v>
      </c>
      <c r="Y159">
        <f t="shared" si="463"/>
        <v>121</v>
      </c>
      <c r="Z159">
        <f t="shared" si="463"/>
        <v>125</v>
      </c>
      <c r="AA159">
        <f t="shared" si="463"/>
        <v>125</v>
      </c>
      <c r="AB159">
        <f t="shared" si="463"/>
        <v>129</v>
      </c>
      <c r="AC159">
        <f t="shared" si="463"/>
        <v>125</v>
      </c>
      <c r="AD159">
        <f t="shared" si="463"/>
        <v>100</v>
      </c>
      <c r="AE159">
        <f t="shared" si="463"/>
        <v>95</v>
      </c>
      <c r="AF159">
        <f t="shared" si="463"/>
        <v>14634</v>
      </c>
      <c r="AG159">
        <f t="shared" si="463"/>
        <v>14634</v>
      </c>
      <c r="AJ159">
        <f t="shared" ref="AJ159:AW159" si="464">AJ362+AJ708</f>
        <v>126486</v>
      </c>
      <c r="AK159">
        <f t="shared" si="464"/>
        <v>48842</v>
      </c>
      <c r="AL159">
        <f t="shared" si="464"/>
        <v>6947</v>
      </c>
      <c r="AM159">
        <f t="shared" si="464"/>
        <v>18824</v>
      </c>
      <c r="AN159">
        <f t="shared" si="464"/>
        <v>129</v>
      </c>
      <c r="AO159">
        <f t="shared" si="464"/>
        <v>121</v>
      </c>
      <c r="AP159">
        <f t="shared" si="464"/>
        <v>125</v>
      </c>
      <c r="AQ159">
        <f t="shared" si="464"/>
        <v>121</v>
      </c>
      <c r="AR159">
        <f t="shared" si="464"/>
        <v>129</v>
      </c>
      <c r="AS159">
        <f t="shared" si="464"/>
        <v>125</v>
      </c>
      <c r="AT159">
        <f t="shared" si="464"/>
        <v>50</v>
      </c>
      <c r="AU159">
        <f t="shared" si="464"/>
        <v>120</v>
      </c>
      <c r="AV159">
        <f t="shared" si="464"/>
        <v>14634</v>
      </c>
      <c r="AW159">
        <f t="shared" si="464"/>
        <v>14634</v>
      </c>
    </row>
    <row r="160" spans="2:49" x14ac:dyDescent="0.2">
      <c r="B160">
        <v>156</v>
      </c>
      <c r="C160" t="str">
        <f>INDEX(数据整理1!$C$30:$C$54,MATCH(B160,数据整理1!$D$30:$D$54))</f>
        <v>23阶</v>
      </c>
      <c r="D160">
        <f t="shared" ref="D160:Q160" si="465">D363+D709</f>
        <v>190679</v>
      </c>
      <c r="E160">
        <f t="shared" si="465"/>
        <v>54734</v>
      </c>
      <c r="F160">
        <f t="shared" si="465"/>
        <v>35133</v>
      </c>
      <c r="G160">
        <f t="shared" si="465"/>
        <v>16105</v>
      </c>
      <c r="H160">
        <f t="shared" si="465"/>
        <v>134</v>
      </c>
      <c r="I160">
        <f t="shared" si="465"/>
        <v>126</v>
      </c>
      <c r="J160">
        <f t="shared" si="465"/>
        <v>130</v>
      </c>
      <c r="K160">
        <f t="shared" si="465"/>
        <v>130</v>
      </c>
      <c r="L160">
        <f t="shared" si="465"/>
        <v>134</v>
      </c>
      <c r="M160">
        <f t="shared" si="465"/>
        <v>130</v>
      </c>
      <c r="N160">
        <f t="shared" si="465"/>
        <v>150</v>
      </c>
      <c r="O160">
        <f t="shared" si="465"/>
        <v>60</v>
      </c>
      <c r="P160">
        <f t="shared" si="465"/>
        <v>20986</v>
      </c>
      <c r="Q160">
        <f t="shared" si="465"/>
        <v>20986</v>
      </c>
      <c r="T160">
        <f t="shared" ref="T160:AG160" si="466">T363+T709</f>
        <v>188969</v>
      </c>
      <c r="U160">
        <f t="shared" si="466"/>
        <v>50018</v>
      </c>
      <c r="V160">
        <f t="shared" si="466"/>
        <v>28323</v>
      </c>
      <c r="W160">
        <f t="shared" si="466"/>
        <v>12651</v>
      </c>
      <c r="X160">
        <f t="shared" si="466"/>
        <v>134</v>
      </c>
      <c r="Y160">
        <f t="shared" si="466"/>
        <v>126</v>
      </c>
      <c r="Z160">
        <f t="shared" si="466"/>
        <v>130</v>
      </c>
      <c r="AA160">
        <f t="shared" si="466"/>
        <v>130</v>
      </c>
      <c r="AB160">
        <f t="shared" si="466"/>
        <v>134</v>
      </c>
      <c r="AC160">
        <f t="shared" si="466"/>
        <v>130</v>
      </c>
      <c r="AD160">
        <f t="shared" si="466"/>
        <v>100</v>
      </c>
      <c r="AE160">
        <f t="shared" si="466"/>
        <v>95</v>
      </c>
      <c r="AF160">
        <f t="shared" si="466"/>
        <v>18499</v>
      </c>
      <c r="AG160">
        <f t="shared" si="466"/>
        <v>18499</v>
      </c>
      <c r="AJ160">
        <f t="shared" ref="AJ160:AW160" si="467">AJ363+AJ709</f>
        <v>161052</v>
      </c>
      <c r="AK160">
        <f t="shared" si="467"/>
        <v>62918</v>
      </c>
      <c r="AL160">
        <f t="shared" si="467"/>
        <v>7194</v>
      </c>
      <c r="AM160">
        <f t="shared" si="467"/>
        <v>22256</v>
      </c>
      <c r="AN160">
        <f t="shared" si="467"/>
        <v>134</v>
      </c>
      <c r="AO160">
        <f t="shared" si="467"/>
        <v>126</v>
      </c>
      <c r="AP160">
        <f t="shared" si="467"/>
        <v>130</v>
      </c>
      <c r="AQ160">
        <f t="shared" si="467"/>
        <v>126</v>
      </c>
      <c r="AR160">
        <f t="shared" si="467"/>
        <v>134</v>
      </c>
      <c r="AS160">
        <f t="shared" si="467"/>
        <v>130</v>
      </c>
      <c r="AT160">
        <f t="shared" si="467"/>
        <v>50</v>
      </c>
      <c r="AU160">
        <f t="shared" si="467"/>
        <v>120</v>
      </c>
      <c r="AV160">
        <f t="shared" si="467"/>
        <v>18499</v>
      </c>
      <c r="AW160">
        <f t="shared" si="467"/>
        <v>18499</v>
      </c>
    </row>
    <row r="161" spans="2:49" x14ac:dyDescent="0.2">
      <c r="B161">
        <v>157</v>
      </c>
      <c r="C161" t="str">
        <f>INDEX(数据整理1!$C$30:$C$54,MATCH(B161,数据整理1!$D$30:$D$54))</f>
        <v>23阶</v>
      </c>
      <c r="D161">
        <f t="shared" ref="D161:Q161" si="468">D364+D710</f>
        <v>190679</v>
      </c>
      <c r="E161">
        <f t="shared" si="468"/>
        <v>54734</v>
      </c>
      <c r="F161">
        <f t="shared" si="468"/>
        <v>36695</v>
      </c>
      <c r="G161">
        <f t="shared" si="468"/>
        <v>17667</v>
      </c>
      <c r="H161">
        <f t="shared" si="468"/>
        <v>134</v>
      </c>
      <c r="I161">
        <f t="shared" si="468"/>
        <v>126</v>
      </c>
      <c r="J161">
        <f t="shared" si="468"/>
        <v>130</v>
      </c>
      <c r="K161">
        <f t="shared" si="468"/>
        <v>130</v>
      </c>
      <c r="L161">
        <f t="shared" si="468"/>
        <v>134</v>
      </c>
      <c r="M161">
        <f t="shared" si="468"/>
        <v>130</v>
      </c>
      <c r="N161">
        <f t="shared" si="468"/>
        <v>150</v>
      </c>
      <c r="O161">
        <f t="shared" si="468"/>
        <v>60</v>
      </c>
      <c r="P161">
        <f t="shared" si="468"/>
        <v>21361</v>
      </c>
      <c r="Q161">
        <f t="shared" si="468"/>
        <v>21361</v>
      </c>
      <c r="T161">
        <f t="shared" ref="T161:AG161" si="469">T364+T710</f>
        <v>188969</v>
      </c>
      <c r="U161">
        <f t="shared" si="469"/>
        <v>50018</v>
      </c>
      <c r="V161">
        <f t="shared" si="469"/>
        <v>28323</v>
      </c>
      <c r="W161">
        <f t="shared" si="469"/>
        <v>12651</v>
      </c>
      <c r="X161">
        <f t="shared" si="469"/>
        <v>134</v>
      </c>
      <c r="Y161">
        <f t="shared" si="469"/>
        <v>126</v>
      </c>
      <c r="Z161">
        <f t="shared" si="469"/>
        <v>130</v>
      </c>
      <c r="AA161">
        <f t="shared" si="469"/>
        <v>130</v>
      </c>
      <c r="AB161">
        <f t="shared" si="469"/>
        <v>134</v>
      </c>
      <c r="AC161">
        <f t="shared" si="469"/>
        <v>130</v>
      </c>
      <c r="AD161">
        <f t="shared" si="469"/>
        <v>100</v>
      </c>
      <c r="AE161">
        <f t="shared" si="469"/>
        <v>95</v>
      </c>
      <c r="AF161">
        <f t="shared" si="469"/>
        <v>18499</v>
      </c>
      <c r="AG161">
        <f t="shared" si="469"/>
        <v>18499</v>
      </c>
      <c r="AJ161">
        <f t="shared" ref="AJ161:AW161" si="470">AJ364+AJ710</f>
        <v>161052</v>
      </c>
      <c r="AK161">
        <f t="shared" si="470"/>
        <v>62918</v>
      </c>
      <c r="AL161">
        <f t="shared" si="470"/>
        <v>7194</v>
      </c>
      <c r="AM161">
        <f t="shared" si="470"/>
        <v>22256</v>
      </c>
      <c r="AN161">
        <f t="shared" si="470"/>
        <v>134</v>
      </c>
      <c r="AO161">
        <f t="shared" si="470"/>
        <v>126</v>
      </c>
      <c r="AP161">
        <f t="shared" si="470"/>
        <v>130</v>
      </c>
      <c r="AQ161">
        <f t="shared" si="470"/>
        <v>126</v>
      </c>
      <c r="AR161">
        <f t="shared" si="470"/>
        <v>134</v>
      </c>
      <c r="AS161">
        <f t="shared" si="470"/>
        <v>130</v>
      </c>
      <c r="AT161">
        <f t="shared" si="470"/>
        <v>50</v>
      </c>
      <c r="AU161">
        <f t="shared" si="470"/>
        <v>120</v>
      </c>
      <c r="AV161">
        <f t="shared" si="470"/>
        <v>18499</v>
      </c>
      <c r="AW161">
        <f t="shared" si="470"/>
        <v>18499</v>
      </c>
    </row>
    <row r="162" spans="2:49" x14ac:dyDescent="0.2">
      <c r="B162">
        <v>158</v>
      </c>
      <c r="C162" t="str">
        <f>INDEX(数据整理1!$C$30:$C$54,MATCH(B162,数据整理1!$D$30:$D$54))</f>
        <v>23阶</v>
      </c>
      <c r="D162">
        <f t="shared" ref="D162:Q162" si="471">D365+D711</f>
        <v>190679</v>
      </c>
      <c r="E162">
        <f t="shared" si="471"/>
        <v>54734</v>
      </c>
      <c r="F162">
        <f t="shared" si="471"/>
        <v>36695</v>
      </c>
      <c r="G162">
        <f t="shared" si="471"/>
        <v>17667</v>
      </c>
      <c r="H162">
        <f t="shared" si="471"/>
        <v>134</v>
      </c>
      <c r="I162">
        <f t="shared" si="471"/>
        <v>126</v>
      </c>
      <c r="J162">
        <f t="shared" si="471"/>
        <v>130</v>
      </c>
      <c r="K162">
        <f t="shared" si="471"/>
        <v>130</v>
      </c>
      <c r="L162">
        <f t="shared" si="471"/>
        <v>134</v>
      </c>
      <c r="M162">
        <f t="shared" si="471"/>
        <v>130</v>
      </c>
      <c r="N162">
        <f t="shared" si="471"/>
        <v>150</v>
      </c>
      <c r="O162">
        <f t="shared" si="471"/>
        <v>60</v>
      </c>
      <c r="P162">
        <f t="shared" si="471"/>
        <v>21361</v>
      </c>
      <c r="Q162">
        <f t="shared" si="471"/>
        <v>21361</v>
      </c>
      <c r="T162">
        <f t="shared" ref="T162:AG162" si="472">T365+T711</f>
        <v>188969</v>
      </c>
      <c r="U162">
        <f t="shared" si="472"/>
        <v>50018</v>
      </c>
      <c r="V162">
        <f t="shared" si="472"/>
        <v>28323</v>
      </c>
      <c r="W162">
        <f t="shared" si="472"/>
        <v>12651</v>
      </c>
      <c r="X162">
        <f t="shared" si="472"/>
        <v>134</v>
      </c>
      <c r="Y162">
        <f t="shared" si="472"/>
        <v>126</v>
      </c>
      <c r="Z162">
        <f t="shared" si="472"/>
        <v>130</v>
      </c>
      <c r="AA162">
        <f t="shared" si="472"/>
        <v>130</v>
      </c>
      <c r="AB162">
        <f t="shared" si="472"/>
        <v>134</v>
      </c>
      <c r="AC162">
        <f t="shared" si="472"/>
        <v>130</v>
      </c>
      <c r="AD162">
        <f t="shared" si="472"/>
        <v>100</v>
      </c>
      <c r="AE162">
        <f t="shared" si="472"/>
        <v>95</v>
      </c>
      <c r="AF162">
        <f t="shared" si="472"/>
        <v>18499</v>
      </c>
      <c r="AG162">
        <f t="shared" si="472"/>
        <v>18499</v>
      </c>
      <c r="AJ162">
        <f t="shared" ref="AJ162:AW162" si="473">AJ365+AJ711</f>
        <v>161052</v>
      </c>
      <c r="AK162">
        <f t="shared" si="473"/>
        <v>62918</v>
      </c>
      <c r="AL162">
        <f t="shared" si="473"/>
        <v>7194</v>
      </c>
      <c r="AM162">
        <f t="shared" si="473"/>
        <v>22256</v>
      </c>
      <c r="AN162">
        <f t="shared" si="473"/>
        <v>134</v>
      </c>
      <c r="AO162">
        <f t="shared" si="473"/>
        <v>126</v>
      </c>
      <c r="AP162">
        <f t="shared" si="473"/>
        <v>130</v>
      </c>
      <c r="AQ162">
        <f t="shared" si="473"/>
        <v>126</v>
      </c>
      <c r="AR162">
        <f t="shared" si="473"/>
        <v>134</v>
      </c>
      <c r="AS162">
        <f t="shared" si="473"/>
        <v>130</v>
      </c>
      <c r="AT162">
        <f t="shared" si="473"/>
        <v>50</v>
      </c>
      <c r="AU162">
        <f t="shared" si="473"/>
        <v>120</v>
      </c>
      <c r="AV162">
        <f t="shared" si="473"/>
        <v>18499</v>
      </c>
      <c r="AW162">
        <f t="shared" si="473"/>
        <v>18499</v>
      </c>
    </row>
    <row r="163" spans="2:49" x14ac:dyDescent="0.2">
      <c r="B163">
        <v>159</v>
      </c>
      <c r="C163" t="str">
        <f>INDEX(数据整理1!$C$30:$C$54,MATCH(B163,数据整理1!$D$30:$D$54))</f>
        <v>23阶</v>
      </c>
      <c r="D163">
        <f t="shared" ref="D163:Q163" si="474">D366+D712</f>
        <v>190679</v>
      </c>
      <c r="E163">
        <f t="shared" si="474"/>
        <v>54734</v>
      </c>
      <c r="F163">
        <f t="shared" si="474"/>
        <v>36695</v>
      </c>
      <c r="G163">
        <f t="shared" si="474"/>
        <v>17667</v>
      </c>
      <c r="H163">
        <f t="shared" si="474"/>
        <v>134</v>
      </c>
      <c r="I163">
        <f t="shared" si="474"/>
        <v>126</v>
      </c>
      <c r="J163">
        <f t="shared" si="474"/>
        <v>130</v>
      </c>
      <c r="K163">
        <f t="shared" si="474"/>
        <v>130</v>
      </c>
      <c r="L163">
        <f t="shared" si="474"/>
        <v>134</v>
      </c>
      <c r="M163">
        <f t="shared" si="474"/>
        <v>130</v>
      </c>
      <c r="N163">
        <f t="shared" si="474"/>
        <v>150</v>
      </c>
      <c r="O163">
        <f t="shared" si="474"/>
        <v>60</v>
      </c>
      <c r="P163">
        <f t="shared" si="474"/>
        <v>21361</v>
      </c>
      <c r="Q163">
        <f t="shared" si="474"/>
        <v>21361</v>
      </c>
      <c r="T163">
        <f t="shared" ref="T163:AG163" si="475">T366+T712</f>
        <v>188969</v>
      </c>
      <c r="U163">
        <f t="shared" si="475"/>
        <v>50018</v>
      </c>
      <c r="V163">
        <f t="shared" si="475"/>
        <v>28323</v>
      </c>
      <c r="W163">
        <f t="shared" si="475"/>
        <v>12651</v>
      </c>
      <c r="X163">
        <f t="shared" si="475"/>
        <v>134</v>
      </c>
      <c r="Y163">
        <f t="shared" si="475"/>
        <v>126</v>
      </c>
      <c r="Z163">
        <f t="shared" si="475"/>
        <v>130</v>
      </c>
      <c r="AA163">
        <f t="shared" si="475"/>
        <v>130</v>
      </c>
      <c r="AB163">
        <f t="shared" si="475"/>
        <v>134</v>
      </c>
      <c r="AC163">
        <f t="shared" si="475"/>
        <v>130</v>
      </c>
      <c r="AD163">
        <f t="shared" si="475"/>
        <v>100</v>
      </c>
      <c r="AE163">
        <f t="shared" si="475"/>
        <v>95</v>
      </c>
      <c r="AF163">
        <f t="shared" si="475"/>
        <v>18499</v>
      </c>
      <c r="AG163">
        <f t="shared" si="475"/>
        <v>18499</v>
      </c>
      <c r="AJ163">
        <f t="shared" ref="AJ163:AW163" si="476">AJ366+AJ712</f>
        <v>161052</v>
      </c>
      <c r="AK163">
        <f t="shared" si="476"/>
        <v>62918</v>
      </c>
      <c r="AL163">
        <f t="shared" si="476"/>
        <v>7194</v>
      </c>
      <c r="AM163">
        <f t="shared" si="476"/>
        <v>22256</v>
      </c>
      <c r="AN163">
        <f t="shared" si="476"/>
        <v>134</v>
      </c>
      <c r="AO163">
        <f t="shared" si="476"/>
        <v>126</v>
      </c>
      <c r="AP163">
        <f t="shared" si="476"/>
        <v>130</v>
      </c>
      <c r="AQ163">
        <f t="shared" si="476"/>
        <v>126</v>
      </c>
      <c r="AR163">
        <f t="shared" si="476"/>
        <v>134</v>
      </c>
      <c r="AS163">
        <f t="shared" si="476"/>
        <v>130</v>
      </c>
      <c r="AT163">
        <f t="shared" si="476"/>
        <v>50</v>
      </c>
      <c r="AU163">
        <f t="shared" si="476"/>
        <v>120</v>
      </c>
      <c r="AV163">
        <f t="shared" si="476"/>
        <v>18499</v>
      </c>
      <c r="AW163">
        <f t="shared" si="476"/>
        <v>18499</v>
      </c>
    </row>
    <row r="164" spans="2:49" x14ac:dyDescent="0.2">
      <c r="B164">
        <v>160</v>
      </c>
      <c r="C164" t="str">
        <f>INDEX(数据整理1!$C$30:$C$54,MATCH(B164,数据整理1!$D$30:$D$54))</f>
        <v>23阶</v>
      </c>
      <c r="D164">
        <f t="shared" ref="D164:Q164" si="477">D367+D713</f>
        <v>190679</v>
      </c>
      <c r="E164">
        <f t="shared" si="477"/>
        <v>54734</v>
      </c>
      <c r="F164">
        <f t="shared" si="477"/>
        <v>36695</v>
      </c>
      <c r="G164">
        <f t="shared" si="477"/>
        <v>17667</v>
      </c>
      <c r="H164">
        <f t="shared" si="477"/>
        <v>134</v>
      </c>
      <c r="I164">
        <f t="shared" si="477"/>
        <v>126</v>
      </c>
      <c r="J164">
        <f t="shared" si="477"/>
        <v>130</v>
      </c>
      <c r="K164">
        <f t="shared" si="477"/>
        <v>130</v>
      </c>
      <c r="L164">
        <f t="shared" si="477"/>
        <v>134</v>
      </c>
      <c r="M164">
        <f t="shared" si="477"/>
        <v>130</v>
      </c>
      <c r="N164">
        <f t="shared" si="477"/>
        <v>150</v>
      </c>
      <c r="O164">
        <f t="shared" si="477"/>
        <v>60</v>
      </c>
      <c r="P164">
        <f t="shared" si="477"/>
        <v>21361</v>
      </c>
      <c r="Q164">
        <f t="shared" si="477"/>
        <v>21361</v>
      </c>
      <c r="T164">
        <f t="shared" ref="T164:AG164" si="478">T367+T713</f>
        <v>188969</v>
      </c>
      <c r="U164">
        <f t="shared" si="478"/>
        <v>50018</v>
      </c>
      <c r="V164">
        <f t="shared" si="478"/>
        <v>28323</v>
      </c>
      <c r="W164">
        <f t="shared" si="478"/>
        <v>12651</v>
      </c>
      <c r="X164">
        <f t="shared" si="478"/>
        <v>134</v>
      </c>
      <c r="Y164">
        <f t="shared" si="478"/>
        <v>126</v>
      </c>
      <c r="Z164">
        <f t="shared" si="478"/>
        <v>130</v>
      </c>
      <c r="AA164">
        <f t="shared" si="478"/>
        <v>130</v>
      </c>
      <c r="AB164">
        <f t="shared" si="478"/>
        <v>134</v>
      </c>
      <c r="AC164">
        <f t="shared" si="478"/>
        <v>130</v>
      </c>
      <c r="AD164">
        <f t="shared" si="478"/>
        <v>100</v>
      </c>
      <c r="AE164">
        <f t="shared" si="478"/>
        <v>95</v>
      </c>
      <c r="AF164">
        <f t="shared" si="478"/>
        <v>18499</v>
      </c>
      <c r="AG164">
        <f t="shared" si="478"/>
        <v>18499</v>
      </c>
      <c r="AJ164">
        <f t="shared" ref="AJ164:AW164" si="479">AJ367+AJ713</f>
        <v>161052</v>
      </c>
      <c r="AK164">
        <f t="shared" si="479"/>
        <v>62918</v>
      </c>
      <c r="AL164">
        <f t="shared" si="479"/>
        <v>7194</v>
      </c>
      <c r="AM164">
        <f t="shared" si="479"/>
        <v>22256</v>
      </c>
      <c r="AN164">
        <f t="shared" si="479"/>
        <v>134</v>
      </c>
      <c r="AO164">
        <f t="shared" si="479"/>
        <v>126</v>
      </c>
      <c r="AP164">
        <f t="shared" si="479"/>
        <v>130</v>
      </c>
      <c r="AQ164">
        <f t="shared" si="479"/>
        <v>126</v>
      </c>
      <c r="AR164">
        <f t="shared" si="479"/>
        <v>134</v>
      </c>
      <c r="AS164">
        <f t="shared" si="479"/>
        <v>130</v>
      </c>
      <c r="AT164">
        <f t="shared" si="479"/>
        <v>50</v>
      </c>
      <c r="AU164">
        <f t="shared" si="479"/>
        <v>120</v>
      </c>
      <c r="AV164">
        <f t="shared" si="479"/>
        <v>18499</v>
      </c>
      <c r="AW164">
        <f t="shared" si="479"/>
        <v>18499</v>
      </c>
    </row>
    <row r="165" spans="2:49" x14ac:dyDescent="0.2">
      <c r="B165">
        <v>161</v>
      </c>
      <c r="C165" t="str">
        <f>INDEX(数据整理1!$C$30:$C$54,MATCH(B165,数据整理1!$D$30:$D$54))</f>
        <v>23阶</v>
      </c>
      <c r="D165">
        <f t="shared" ref="D165:Q165" si="480">D368+D714</f>
        <v>190679</v>
      </c>
      <c r="E165">
        <f t="shared" si="480"/>
        <v>54734</v>
      </c>
      <c r="F165">
        <f t="shared" si="480"/>
        <v>36695</v>
      </c>
      <c r="G165">
        <f t="shared" si="480"/>
        <v>17667</v>
      </c>
      <c r="H165">
        <f t="shared" si="480"/>
        <v>134</v>
      </c>
      <c r="I165">
        <f t="shared" si="480"/>
        <v>126</v>
      </c>
      <c r="J165">
        <f t="shared" si="480"/>
        <v>130</v>
      </c>
      <c r="K165">
        <f t="shared" si="480"/>
        <v>130</v>
      </c>
      <c r="L165">
        <f t="shared" si="480"/>
        <v>134</v>
      </c>
      <c r="M165">
        <f t="shared" si="480"/>
        <v>130</v>
      </c>
      <c r="N165">
        <f t="shared" si="480"/>
        <v>150</v>
      </c>
      <c r="O165">
        <f t="shared" si="480"/>
        <v>60</v>
      </c>
      <c r="P165">
        <f t="shared" si="480"/>
        <v>21361</v>
      </c>
      <c r="Q165">
        <f t="shared" si="480"/>
        <v>21361</v>
      </c>
      <c r="T165">
        <f t="shared" ref="T165:AG165" si="481">T368+T714</f>
        <v>188969</v>
      </c>
      <c r="U165">
        <f t="shared" si="481"/>
        <v>50018</v>
      </c>
      <c r="V165">
        <f t="shared" si="481"/>
        <v>28323</v>
      </c>
      <c r="W165">
        <f t="shared" si="481"/>
        <v>12651</v>
      </c>
      <c r="X165">
        <f t="shared" si="481"/>
        <v>134</v>
      </c>
      <c r="Y165">
        <f t="shared" si="481"/>
        <v>126</v>
      </c>
      <c r="Z165">
        <f t="shared" si="481"/>
        <v>130</v>
      </c>
      <c r="AA165">
        <f t="shared" si="481"/>
        <v>130</v>
      </c>
      <c r="AB165">
        <f t="shared" si="481"/>
        <v>134</v>
      </c>
      <c r="AC165">
        <f t="shared" si="481"/>
        <v>130</v>
      </c>
      <c r="AD165">
        <f t="shared" si="481"/>
        <v>100</v>
      </c>
      <c r="AE165">
        <f t="shared" si="481"/>
        <v>95</v>
      </c>
      <c r="AF165">
        <f t="shared" si="481"/>
        <v>18499</v>
      </c>
      <c r="AG165">
        <f t="shared" si="481"/>
        <v>18499</v>
      </c>
      <c r="AJ165">
        <f t="shared" ref="AJ165:AW165" si="482">AJ368+AJ714</f>
        <v>161052</v>
      </c>
      <c r="AK165">
        <f t="shared" si="482"/>
        <v>62918</v>
      </c>
      <c r="AL165">
        <f t="shared" si="482"/>
        <v>7194</v>
      </c>
      <c r="AM165">
        <f t="shared" si="482"/>
        <v>22256</v>
      </c>
      <c r="AN165">
        <f t="shared" si="482"/>
        <v>134</v>
      </c>
      <c r="AO165">
        <f t="shared" si="482"/>
        <v>126</v>
      </c>
      <c r="AP165">
        <f t="shared" si="482"/>
        <v>130</v>
      </c>
      <c r="AQ165">
        <f t="shared" si="482"/>
        <v>126</v>
      </c>
      <c r="AR165">
        <f t="shared" si="482"/>
        <v>134</v>
      </c>
      <c r="AS165">
        <f t="shared" si="482"/>
        <v>130</v>
      </c>
      <c r="AT165">
        <f t="shared" si="482"/>
        <v>50</v>
      </c>
      <c r="AU165">
        <f t="shared" si="482"/>
        <v>120</v>
      </c>
      <c r="AV165">
        <f t="shared" si="482"/>
        <v>18499</v>
      </c>
      <c r="AW165">
        <f t="shared" si="482"/>
        <v>18499</v>
      </c>
    </row>
    <row r="166" spans="2:49" x14ac:dyDescent="0.2">
      <c r="B166">
        <v>162</v>
      </c>
      <c r="C166" t="str">
        <f>INDEX(数据整理1!$C$30:$C$54,MATCH(B166,数据整理1!$D$30:$D$54))</f>
        <v>23阶</v>
      </c>
      <c r="D166">
        <f t="shared" ref="D166:Q166" si="483">D369+D715</f>
        <v>190679</v>
      </c>
      <c r="E166">
        <f t="shared" si="483"/>
        <v>54734</v>
      </c>
      <c r="F166">
        <f t="shared" si="483"/>
        <v>36695</v>
      </c>
      <c r="G166">
        <f t="shared" si="483"/>
        <v>17667</v>
      </c>
      <c r="H166">
        <f t="shared" si="483"/>
        <v>134</v>
      </c>
      <c r="I166">
        <f t="shared" si="483"/>
        <v>126</v>
      </c>
      <c r="J166">
        <f t="shared" si="483"/>
        <v>130</v>
      </c>
      <c r="K166">
        <f t="shared" si="483"/>
        <v>130</v>
      </c>
      <c r="L166">
        <f t="shared" si="483"/>
        <v>134</v>
      </c>
      <c r="M166">
        <f t="shared" si="483"/>
        <v>130</v>
      </c>
      <c r="N166">
        <f t="shared" si="483"/>
        <v>150</v>
      </c>
      <c r="O166">
        <f t="shared" si="483"/>
        <v>60</v>
      </c>
      <c r="P166">
        <f t="shared" si="483"/>
        <v>21361</v>
      </c>
      <c r="Q166">
        <f t="shared" si="483"/>
        <v>21361</v>
      </c>
      <c r="T166">
        <f t="shared" ref="T166:AG166" si="484">T369+T715</f>
        <v>188969</v>
      </c>
      <c r="U166">
        <f t="shared" si="484"/>
        <v>50018</v>
      </c>
      <c r="V166">
        <f t="shared" si="484"/>
        <v>28323</v>
      </c>
      <c r="W166">
        <f t="shared" si="484"/>
        <v>12651</v>
      </c>
      <c r="X166">
        <f t="shared" si="484"/>
        <v>134</v>
      </c>
      <c r="Y166">
        <f t="shared" si="484"/>
        <v>126</v>
      </c>
      <c r="Z166">
        <f t="shared" si="484"/>
        <v>130</v>
      </c>
      <c r="AA166">
        <f t="shared" si="484"/>
        <v>130</v>
      </c>
      <c r="AB166">
        <f t="shared" si="484"/>
        <v>134</v>
      </c>
      <c r="AC166">
        <f t="shared" si="484"/>
        <v>130</v>
      </c>
      <c r="AD166">
        <f t="shared" si="484"/>
        <v>100</v>
      </c>
      <c r="AE166">
        <f t="shared" si="484"/>
        <v>95</v>
      </c>
      <c r="AF166">
        <f t="shared" si="484"/>
        <v>18499</v>
      </c>
      <c r="AG166">
        <f t="shared" si="484"/>
        <v>18499</v>
      </c>
      <c r="AJ166">
        <f t="shared" ref="AJ166:AW166" si="485">AJ369+AJ715</f>
        <v>161052</v>
      </c>
      <c r="AK166">
        <f t="shared" si="485"/>
        <v>62918</v>
      </c>
      <c r="AL166">
        <f t="shared" si="485"/>
        <v>7194</v>
      </c>
      <c r="AM166">
        <f t="shared" si="485"/>
        <v>22256</v>
      </c>
      <c r="AN166">
        <f t="shared" si="485"/>
        <v>134</v>
      </c>
      <c r="AO166">
        <f t="shared" si="485"/>
        <v>126</v>
      </c>
      <c r="AP166">
        <f t="shared" si="485"/>
        <v>130</v>
      </c>
      <c r="AQ166">
        <f t="shared" si="485"/>
        <v>126</v>
      </c>
      <c r="AR166">
        <f t="shared" si="485"/>
        <v>134</v>
      </c>
      <c r="AS166">
        <f t="shared" si="485"/>
        <v>130</v>
      </c>
      <c r="AT166">
        <f t="shared" si="485"/>
        <v>50</v>
      </c>
      <c r="AU166">
        <f t="shared" si="485"/>
        <v>120</v>
      </c>
      <c r="AV166">
        <f t="shared" si="485"/>
        <v>18499</v>
      </c>
      <c r="AW166">
        <f t="shared" si="485"/>
        <v>18499</v>
      </c>
    </row>
    <row r="167" spans="2:49" x14ac:dyDescent="0.2">
      <c r="B167">
        <v>163</v>
      </c>
      <c r="C167" t="str">
        <f>INDEX(数据整理1!$C$30:$C$54,MATCH(B167,数据整理1!$D$30:$D$54))</f>
        <v>23阶</v>
      </c>
      <c r="D167">
        <f t="shared" ref="D167:Q167" si="486">D370+D716</f>
        <v>190679</v>
      </c>
      <c r="E167">
        <f t="shared" si="486"/>
        <v>54734</v>
      </c>
      <c r="F167">
        <f t="shared" si="486"/>
        <v>36695</v>
      </c>
      <c r="G167">
        <f t="shared" si="486"/>
        <v>17667</v>
      </c>
      <c r="H167">
        <f t="shared" si="486"/>
        <v>134</v>
      </c>
      <c r="I167">
        <f t="shared" si="486"/>
        <v>126</v>
      </c>
      <c r="J167">
        <f t="shared" si="486"/>
        <v>130</v>
      </c>
      <c r="K167">
        <f t="shared" si="486"/>
        <v>130</v>
      </c>
      <c r="L167">
        <f t="shared" si="486"/>
        <v>134</v>
      </c>
      <c r="M167">
        <f t="shared" si="486"/>
        <v>130</v>
      </c>
      <c r="N167">
        <f t="shared" si="486"/>
        <v>150</v>
      </c>
      <c r="O167">
        <f t="shared" si="486"/>
        <v>60</v>
      </c>
      <c r="P167">
        <f t="shared" si="486"/>
        <v>21361</v>
      </c>
      <c r="Q167">
        <f t="shared" si="486"/>
        <v>21361</v>
      </c>
      <c r="T167">
        <f t="shared" ref="T167:AG167" si="487">T370+T716</f>
        <v>188969</v>
      </c>
      <c r="U167">
        <f t="shared" si="487"/>
        <v>50018</v>
      </c>
      <c r="V167">
        <f t="shared" si="487"/>
        <v>28323</v>
      </c>
      <c r="W167">
        <f t="shared" si="487"/>
        <v>12651</v>
      </c>
      <c r="X167">
        <f t="shared" si="487"/>
        <v>134</v>
      </c>
      <c r="Y167">
        <f t="shared" si="487"/>
        <v>126</v>
      </c>
      <c r="Z167">
        <f t="shared" si="487"/>
        <v>130</v>
      </c>
      <c r="AA167">
        <f t="shared" si="487"/>
        <v>130</v>
      </c>
      <c r="AB167">
        <f t="shared" si="487"/>
        <v>134</v>
      </c>
      <c r="AC167">
        <f t="shared" si="487"/>
        <v>130</v>
      </c>
      <c r="AD167">
        <f t="shared" si="487"/>
        <v>100</v>
      </c>
      <c r="AE167">
        <f t="shared" si="487"/>
        <v>95</v>
      </c>
      <c r="AF167">
        <f t="shared" si="487"/>
        <v>18499</v>
      </c>
      <c r="AG167">
        <f t="shared" si="487"/>
        <v>18499</v>
      </c>
      <c r="AJ167">
        <f t="shared" ref="AJ167:AW167" si="488">AJ370+AJ716</f>
        <v>161052</v>
      </c>
      <c r="AK167">
        <f t="shared" si="488"/>
        <v>62918</v>
      </c>
      <c r="AL167">
        <f t="shared" si="488"/>
        <v>7194</v>
      </c>
      <c r="AM167">
        <f t="shared" si="488"/>
        <v>22256</v>
      </c>
      <c r="AN167">
        <f t="shared" si="488"/>
        <v>134</v>
      </c>
      <c r="AO167">
        <f t="shared" si="488"/>
        <v>126</v>
      </c>
      <c r="AP167">
        <f t="shared" si="488"/>
        <v>130</v>
      </c>
      <c r="AQ167">
        <f t="shared" si="488"/>
        <v>126</v>
      </c>
      <c r="AR167">
        <f t="shared" si="488"/>
        <v>134</v>
      </c>
      <c r="AS167">
        <f t="shared" si="488"/>
        <v>130</v>
      </c>
      <c r="AT167">
        <f t="shared" si="488"/>
        <v>50</v>
      </c>
      <c r="AU167">
        <f t="shared" si="488"/>
        <v>120</v>
      </c>
      <c r="AV167">
        <f t="shared" si="488"/>
        <v>18499</v>
      </c>
      <c r="AW167">
        <f t="shared" si="488"/>
        <v>18499</v>
      </c>
    </row>
    <row r="168" spans="2:49" x14ac:dyDescent="0.2">
      <c r="B168">
        <v>164</v>
      </c>
      <c r="C168" t="str">
        <f>INDEX(数据整理1!$C$30:$C$54,MATCH(B168,数据整理1!$D$30:$D$54))</f>
        <v>24阶</v>
      </c>
      <c r="D168">
        <f t="shared" ref="D168:Q168" si="489">D371+D717</f>
        <v>240258</v>
      </c>
      <c r="E168">
        <f t="shared" si="489"/>
        <v>68096</v>
      </c>
      <c r="F168">
        <f t="shared" si="489"/>
        <v>42771</v>
      </c>
      <c r="G168">
        <f t="shared" si="489"/>
        <v>18917</v>
      </c>
      <c r="H168">
        <f t="shared" si="489"/>
        <v>139</v>
      </c>
      <c r="I168">
        <f t="shared" si="489"/>
        <v>131</v>
      </c>
      <c r="J168">
        <f t="shared" si="489"/>
        <v>135</v>
      </c>
      <c r="K168">
        <f t="shared" si="489"/>
        <v>135</v>
      </c>
      <c r="L168">
        <f t="shared" si="489"/>
        <v>139</v>
      </c>
      <c r="M168">
        <f t="shared" si="489"/>
        <v>135</v>
      </c>
      <c r="N168">
        <f t="shared" si="489"/>
        <v>150</v>
      </c>
      <c r="O168">
        <f t="shared" si="489"/>
        <v>60</v>
      </c>
      <c r="P168">
        <f t="shared" si="489"/>
        <v>25940</v>
      </c>
      <c r="Q168">
        <f t="shared" si="489"/>
        <v>25940</v>
      </c>
      <c r="T168">
        <f t="shared" ref="T168:AG168" si="490">T371+T717</f>
        <v>245514</v>
      </c>
      <c r="U168">
        <f t="shared" si="490"/>
        <v>61259</v>
      </c>
      <c r="V168">
        <f t="shared" si="490"/>
        <v>36012</v>
      </c>
      <c r="W168">
        <f t="shared" si="490"/>
        <v>15959</v>
      </c>
      <c r="X168">
        <f t="shared" si="490"/>
        <v>139</v>
      </c>
      <c r="Y168">
        <f t="shared" si="490"/>
        <v>131</v>
      </c>
      <c r="Z168">
        <f t="shared" si="490"/>
        <v>135</v>
      </c>
      <c r="AA168">
        <f t="shared" si="490"/>
        <v>135</v>
      </c>
      <c r="AB168">
        <f t="shared" si="490"/>
        <v>139</v>
      </c>
      <c r="AC168">
        <f t="shared" si="490"/>
        <v>135</v>
      </c>
      <c r="AD168">
        <f t="shared" si="490"/>
        <v>100</v>
      </c>
      <c r="AE168">
        <f t="shared" si="490"/>
        <v>95</v>
      </c>
      <c r="AF168">
        <f t="shared" si="490"/>
        <v>23384</v>
      </c>
      <c r="AG168">
        <f t="shared" si="490"/>
        <v>23384</v>
      </c>
      <c r="AJ168">
        <f t="shared" ref="AJ168:AW168" si="491">AJ371+AJ717</f>
        <v>205064</v>
      </c>
      <c r="AK168">
        <f t="shared" si="491"/>
        <v>81068</v>
      </c>
      <c r="AL168">
        <f t="shared" si="491"/>
        <v>7446</v>
      </c>
      <c r="AM168">
        <f t="shared" si="491"/>
        <v>26309</v>
      </c>
      <c r="AN168">
        <f t="shared" si="491"/>
        <v>139</v>
      </c>
      <c r="AO168">
        <f t="shared" si="491"/>
        <v>131</v>
      </c>
      <c r="AP168">
        <f t="shared" si="491"/>
        <v>135</v>
      </c>
      <c r="AQ168">
        <f t="shared" si="491"/>
        <v>131</v>
      </c>
      <c r="AR168">
        <f t="shared" si="491"/>
        <v>139</v>
      </c>
      <c r="AS168">
        <f t="shared" si="491"/>
        <v>135</v>
      </c>
      <c r="AT168">
        <f t="shared" si="491"/>
        <v>50</v>
      </c>
      <c r="AU168">
        <f t="shared" si="491"/>
        <v>120</v>
      </c>
      <c r="AV168">
        <f t="shared" si="491"/>
        <v>23384</v>
      </c>
      <c r="AW168">
        <f t="shared" si="491"/>
        <v>23384</v>
      </c>
    </row>
    <row r="169" spans="2:49" x14ac:dyDescent="0.2">
      <c r="B169">
        <v>165</v>
      </c>
      <c r="C169" t="str">
        <f>INDEX(数据整理1!$C$30:$C$54,MATCH(B169,数据整理1!$D$30:$D$54))</f>
        <v>24阶</v>
      </c>
      <c r="D169">
        <f t="shared" ref="D169:Q169" si="492">D372+D718</f>
        <v>240258</v>
      </c>
      <c r="E169">
        <f t="shared" si="492"/>
        <v>68096</v>
      </c>
      <c r="F169">
        <f t="shared" si="492"/>
        <v>44771</v>
      </c>
      <c r="G169">
        <f t="shared" si="492"/>
        <v>20917</v>
      </c>
      <c r="H169">
        <f t="shared" si="492"/>
        <v>139</v>
      </c>
      <c r="I169">
        <f t="shared" si="492"/>
        <v>131</v>
      </c>
      <c r="J169">
        <f t="shared" si="492"/>
        <v>135</v>
      </c>
      <c r="K169">
        <f t="shared" si="492"/>
        <v>135</v>
      </c>
      <c r="L169">
        <f t="shared" si="492"/>
        <v>139</v>
      </c>
      <c r="M169">
        <f t="shared" si="492"/>
        <v>135</v>
      </c>
      <c r="N169">
        <f t="shared" si="492"/>
        <v>150</v>
      </c>
      <c r="O169">
        <f t="shared" si="492"/>
        <v>60</v>
      </c>
      <c r="P169">
        <f t="shared" si="492"/>
        <v>26420</v>
      </c>
      <c r="Q169">
        <f t="shared" si="492"/>
        <v>26420</v>
      </c>
      <c r="T169">
        <f t="shared" ref="T169:AG169" si="493">T372+T718</f>
        <v>245514</v>
      </c>
      <c r="U169">
        <f t="shared" si="493"/>
        <v>61259</v>
      </c>
      <c r="V169">
        <f t="shared" si="493"/>
        <v>36012</v>
      </c>
      <c r="W169">
        <f t="shared" si="493"/>
        <v>15959</v>
      </c>
      <c r="X169">
        <f t="shared" si="493"/>
        <v>139</v>
      </c>
      <c r="Y169">
        <f t="shared" si="493"/>
        <v>131</v>
      </c>
      <c r="Z169">
        <f t="shared" si="493"/>
        <v>135</v>
      </c>
      <c r="AA169">
        <f t="shared" si="493"/>
        <v>135</v>
      </c>
      <c r="AB169">
        <f t="shared" si="493"/>
        <v>139</v>
      </c>
      <c r="AC169">
        <f t="shared" si="493"/>
        <v>135</v>
      </c>
      <c r="AD169">
        <f t="shared" si="493"/>
        <v>100</v>
      </c>
      <c r="AE169">
        <f t="shared" si="493"/>
        <v>95</v>
      </c>
      <c r="AF169">
        <f t="shared" si="493"/>
        <v>23384</v>
      </c>
      <c r="AG169">
        <f t="shared" si="493"/>
        <v>23384</v>
      </c>
      <c r="AJ169">
        <f t="shared" ref="AJ169:AW169" si="494">AJ372+AJ718</f>
        <v>205064</v>
      </c>
      <c r="AK169">
        <f t="shared" si="494"/>
        <v>81068</v>
      </c>
      <c r="AL169">
        <f t="shared" si="494"/>
        <v>7446</v>
      </c>
      <c r="AM169">
        <f t="shared" si="494"/>
        <v>26309</v>
      </c>
      <c r="AN169">
        <f t="shared" si="494"/>
        <v>139</v>
      </c>
      <c r="AO169">
        <f t="shared" si="494"/>
        <v>131</v>
      </c>
      <c r="AP169">
        <f t="shared" si="494"/>
        <v>135</v>
      </c>
      <c r="AQ169">
        <f t="shared" si="494"/>
        <v>131</v>
      </c>
      <c r="AR169">
        <f t="shared" si="494"/>
        <v>139</v>
      </c>
      <c r="AS169">
        <f t="shared" si="494"/>
        <v>135</v>
      </c>
      <c r="AT169">
        <f t="shared" si="494"/>
        <v>50</v>
      </c>
      <c r="AU169">
        <f t="shared" si="494"/>
        <v>120</v>
      </c>
      <c r="AV169">
        <f t="shared" si="494"/>
        <v>23384</v>
      </c>
      <c r="AW169">
        <f t="shared" si="494"/>
        <v>23384</v>
      </c>
    </row>
    <row r="170" spans="2:49" x14ac:dyDescent="0.2">
      <c r="B170">
        <v>166</v>
      </c>
      <c r="C170" t="str">
        <f>INDEX(数据整理1!$C$30:$C$54,MATCH(B170,数据整理1!$D$30:$D$54))</f>
        <v>24阶</v>
      </c>
      <c r="D170">
        <f t="shared" ref="D170:Q170" si="495">D373+D719</f>
        <v>240258</v>
      </c>
      <c r="E170">
        <f t="shared" si="495"/>
        <v>68096</v>
      </c>
      <c r="F170">
        <f t="shared" si="495"/>
        <v>44771</v>
      </c>
      <c r="G170">
        <f t="shared" si="495"/>
        <v>20917</v>
      </c>
      <c r="H170">
        <f t="shared" si="495"/>
        <v>139</v>
      </c>
      <c r="I170">
        <f t="shared" si="495"/>
        <v>131</v>
      </c>
      <c r="J170">
        <f t="shared" si="495"/>
        <v>135</v>
      </c>
      <c r="K170">
        <f t="shared" si="495"/>
        <v>135</v>
      </c>
      <c r="L170">
        <f t="shared" si="495"/>
        <v>139</v>
      </c>
      <c r="M170">
        <f t="shared" si="495"/>
        <v>135</v>
      </c>
      <c r="N170">
        <f t="shared" si="495"/>
        <v>150</v>
      </c>
      <c r="O170">
        <f t="shared" si="495"/>
        <v>60</v>
      </c>
      <c r="P170">
        <f t="shared" si="495"/>
        <v>26420</v>
      </c>
      <c r="Q170">
        <f t="shared" si="495"/>
        <v>26420</v>
      </c>
      <c r="T170">
        <f t="shared" ref="T170:AG170" si="496">T373+T719</f>
        <v>245514</v>
      </c>
      <c r="U170">
        <f t="shared" si="496"/>
        <v>61259</v>
      </c>
      <c r="V170">
        <f t="shared" si="496"/>
        <v>36012</v>
      </c>
      <c r="W170">
        <f t="shared" si="496"/>
        <v>15959</v>
      </c>
      <c r="X170">
        <f t="shared" si="496"/>
        <v>139</v>
      </c>
      <c r="Y170">
        <f t="shared" si="496"/>
        <v>131</v>
      </c>
      <c r="Z170">
        <f t="shared" si="496"/>
        <v>135</v>
      </c>
      <c r="AA170">
        <f t="shared" si="496"/>
        <v>135</v>
      </c>
      <c r="AB170">
        <f t="shared" si="496"/>
        <v>139</v>
      </c>
      <c r="AC170">
        <f t="shared" si="496"/>
        <v>135</v>
      </c>
      <c r="AD170">
        <f t="shared" si="496"/>
        <v>100</v>
      </c>
      <c r="AE170">
        <f t="shared" si="496"/>
        <v>95</v>
      </c>
      <c r="AF170">
        <f t="shared" si="496"/>
        <v>23384</v>
      </c>
      <c r="AG170">
        <f t="shared" si="496"/>
        <v>23384</v>
      </c>
      <c r="AJ170">
        <f t="shared" ref="AJ170:AW170" si="497">AJ373+AJ719</f>
        <v>205064</v>
      </c>
      <c r="AK170">
        <f t="shared" si="497"/>
        <v>81068</v>
      </c>
      <c r="AL170">
        <f t="shared" si="497"/>
        <v>7446</v>
      </c>
      <c r="AM170">
        <f t="shared" si="497"/>
        <v>26309</v>
      </c>
      <c r="AN170">
        <f t="shared" si="497"/>
        <v>139</v>
      </c>
      <c r="AO170">
        <f t="shared" si="497"/>
        <v>131</v>
      </c>
      <c r="AP170">
        <f t="shared" si="497"/>
        <v>135</v>
      </c>
      <c r="AQ170">
        <f t="shared" si="497"/>
        <v>131</v>
      </c>
      <c r="AR170">
        <f t="shared" si="497"/>
        <v>139</v>
      </c>
      <c r="AS170">
        <f t="shared" si="497"/>
        <v>135</v>
      </c>
      <c r="AT170">
        <f t="shared" si="497"/>
        <v>50</v>
      </c>
      <c r="AU170">
        <f t="shared" si="497"/>
        <v>120</v>
      </c>
      <c r="AV170">
        <f t="shared" si="497"/>
        <v>23384</v>
      </c>
      <c r="AW170">
        <f t="shared" si="497"/>
        <v>23384</v>
      </c>
    </row>
    <row r="171" spans="2:49" x14ac:dyDescent="0.2">
      <c r="B171">
        <v>167</v>
      </c>
      <c r="C171" t="str">
        <f>INDEX(数据整理1!$C$30:$C$54,MATCH(B171,数据整理1!$D$30:$D$54))</f>
        <v>24阶</v>
      </c>
      <c r="D171">
        <f t="shared" ref="D171:Q171" si="498">D374+D720</f>
        <v>240258</v>
      </c>
      <c r="E171">
        <f t="shared" si="498"/>
        <v>68096</v>
      </c>
      <c r="F171">
        <f t="shared" si="498"/>
        <v>44771</v>
      </c>
      <c r="G171">
        <f t="shared" si="498"/>
        <v>20917</v>
      </c>
      <c r="H171">
        <f t="shared" si="498"/>
        <v>139</v>
      </c>
      <c r="I171">
        <f t="shared" si="498"/>
        <v>131</v>
      </c>
      <c r="J171">
        <f t="shared" si="498"/>
        <v>135</v>
      </c>
      <c r="K171">
        <f t="shared" si="498"/>
        <v>135</v>
      </c>
      <c r="L171">
        <f t="shared" si="498"/>
        <v>139</v>
      </c>
      <c r="M171">
        <f t="shared" si="498"/>
        <v>135</v>
      </c>
      <c r="N171">
        <f t="shared" si="498"/>
        <v>150</v>
      </c>
      <c r="O171">
        <f t="shared" si="498"/>
        <v>60</v>
      </c>
      <c r="P171">
        <f t="shared" si="498"/>
        <v>26420</v>
      </c>
      <c r="Q171">
        <f t="shared" si="498"/>
        <v>26420</v>
      </c>
      <c r="T171">
        <f t="shared" ref="T171:AG171" si="499">T374+T720</f>
        <v>245514</v>
      </c>
      <c r="U171">
        <f t="shared" si="499"/>
        <v>61259</v>
      </c>
      <c r="V171">
        <f t="shared" si="499"/>
        <v>36012</v>
      </c>
      <c r="W171">
        <f t="shared" si="499"/>
        <v>15959</v>
      </c>
      <c r="X171">
        <f t="shared" si="499"/>
        <v>139</v>
      </c>
      <c r="Y171">
        <f t="shared" si="499"/>
        <v>131</v>
      </c>
      <c r="Z171">
        <f t="shared" si="499"/>
        <v>135</v>
      </c>
      <c r="AA171">
        <f t="shared" si="499"/>
        <v>135</v>
      </c>
      <c r="AB171">
        <f t="shared" si="499"/>
        <v>139</v>
      </c>
      <c r="AC171">
        <f t="shared" si="499"/>
        <v>135</v>
      </c>
      <c r="AD171">
        <f t="shared" si="499"/>
        <v>100</v>
      </c>
      <c r="AE171">
        <f t="shared" si="499"/>
        <v>95</v>
      </c>
      <c r="AF171">
        <f t="shared" si="499"/>
        <v>23384</v>
      </c>
      <c r="AG171">
        <f t="shared" si="499"/>
        <v>23384</v>
      </c>
      <c r="AJ171">
        <f t="shared" ref="AJ171:AW171" si="500">AJ374+AJ720</f>
        <v>205064</v>
      </c>
      <c r="AK171">
        <f t="shared" si="500"/>
        <v>81068</v>
      </c>
      <c r="AL171">
        <f t="shared" si="500"/>
        <v>7446</v>
      </c>
      <c r="AM171">
        <f t="shared" si="500"/>
        <v>26309</v>
      </c>
      <c r="AN171">
        <f t="shared" si="500"/>
        <v>139</v>
      </c>
      <c r="AO171">
        <f t="shared" si="500"/>
        <v>131</v>
      </c>
      <c r="AP171">
        <f t="shared" si="500"/>
        <v>135</v>
      </c>
      <c r="AQ171">
        <f t="shared" si="500"/>
        <v>131</v>
      </c>
      <c r="AR171">
        <f t="shared" si="500"/>
        <v>139</v>
      </c>
      <c r="AS171">
        <f t="shared" si="500"/>
        <v>135</v>
      </c>
      <c r="AT171">
        <f t="shared" si="500"/>
        <v>50</v>
      </c>
      <c r="AU171">
        <f t="shared" si="500"/>
        <v>120</v>
      </c>
      <c r="AV171">
        <f t="shared" si="500"/>
        <v>23384</v>
      </c>
      <c r="AW171">
        <f t="shared" si="500"/>
        <v>23384</v>
      </c>
    </row>
    <row r="172" spans="2:49" x14ac:dyDescent="0.2">
      <c r="B172">
        <v>168</v>
      </c>
      <c r="C172" t="str">
        <f>INDEX(数据整理1!$C$30:$C$54,MATCH(B172,数据整理1!$D$30:$D$54))</f>
        <v>24阶</v>
      </c>
      <c r="D172">
        <f t="shared" ref="D172:Q172" si="501">D375+D721</f>
        <v>240258</v>
      </c>
      <c r="E172">
        <f t="shared" si="501"/>
        <v>68096</v>
      </c>
      <c r="F172">
        <f t="shared" si="501"/>
        <v>44771</v>
      </c>
      <c r="G172">
        <f t="shared" si="501"/>
        <v>20917</v>
      </c>
      <c r="H172">
        <f t="shared" si="501"/>
        <v>139</v>
      </c>
      <c r="I172">
        <f t="shared" si="501"/>
        <v>131</v>
      </c>
      <c r="J172">
        <f t="shared" si="501"/>
        <v>135</v>
      </c>
      <c r="K172">
        <f t="shared" si="501"/>
        <v>135</v>
      </c>
      <c r="L172">
        <f t="shared" si="501"/>
        <v>139</v>
      </c>
      <c r="M172">
        <f t="shared" si="501"/>
        <v>135</v>
      </c>
      <c r="N172">
        <f t="shared" si="501"/>
        <v>150</v>
      </c>
      <c r="O172">
        <f t="shared" si="501"/>
        <v>60</v>
      </c>
      <c r="P172">
        <f t="shared" si="501"/>
        <v>26420</v>
      </c>
      <c r="Q172">
        <f t="shared" si="501"/>
        <v>26420</v>
      </c>
      <c r="T172">
        <f t="shared" ref="T172:AG172" si="502">T375+T721</f>
        <v>245514</v>
      </c>
      <c r="U172">
        <f t="shared" si="502"/>
        <v>61259</v>
      </c>
      <c r="V172">
        <f t="shared" si="502"/>
        <v>36012</v>
      </c>
      <c r="W172">
        <f t="shared" si="502"/>
        <v>15959</v>
      </c>
      <c r="X172">
        <f t="shared" si="502"/>
        <v>139</v>
      </c>
      <c r="Y172">
        <f t="shared" si="502"/>
        <v>131</v>
      </c>
      <c r="Z172">
        <f t="shared" si="502"/>
        <v>135</v>
      </c>
      <c r="AA172">
        <f t="shared" si="502"/>
        <v>135</v>
      </c>
      <c r="AB172">
        <f t="shared" si="502"/>
        <v>139</v>
      </c>
      <c r="AC172">
        <f t="shared" si="502"/>
        <v>135</v>
      </c>
      <c r="AD172">
        <f t="shared" si="502"/>
        <v>100</v>
      </c>
      <c r="AE172">
        <f t="shared" si="502"/>
        <v>95</v>
      </c>
      <c r="AF172">
        <f t="shared" si="502"/>
        <v>23384</v>
      </c>
      <c r="AG172">
        <f t="shared" si="502"/>
        <v>23384</v>
      </c>
      <c r="AJ172">
        <f t="shared" ref="AJ172:AW172" si="503">AJ375+AJ721</f>
        <v>205064</v>
      </c>
      <c r="AK172">
        <f t="shared" si="503"/>
        <v>81068</v>
      </c>
      <c r="AL172">
        <f t="shared" si="503"/>
        <v>7446</v>
      </c>
      <c r="AM172">
        <f t="shared" si="503"/>
        <v>26309</v>
      </c>
      <c r="AN172">
        <f t="shared" si="503"/>
        <v>139</v>
      </c>
      <c r="AO172">
        <f t="shared" si="503"/>
        <v>131</v>
      </c>
      <c r="AP172">
        <f t="shared" si="503"/>
        <v>135</v>
      </c>
      <c r="AQ172">
        <f t="shared" si="503"/>
        <v>131</v>
      </c>
      <c r="AR172">
        <f t="shared" si="503"/>
        <v>139</v>
      </c>
      <c r="AS172">
        <f t="shared" si="503"/>
        <v>135</v>
      </c>
      <c r="AT172">
        <f t="shared" si="503"/>
        <v>50</v>
      </c>
      <c r="AU172">
        <f t="shared" si="503"/>
        <v>120</v>
      </c>
      <c r="AV172">
        <f t="shared" si="503"/>
        <v>23384</v>
      </c>
      <c r="AW172">
        <f t="shared" si="503"/>
        <v>23384</v>
      </c>
    </row>
    <row r="173" spans="2:49" x14ac:dyDescent="0.2">
      <c r="B173">
        <v>169</v>
      </c>
      <c r="C173" t="str">
        <f>INDEX(数据整理1!$C$30:$C$54,MATCH(B173,数据整理1!$D$30:$D$54))</f>
        <v>24阶</v>
      </c>
      <c r="D173">
        <f t="shared" ref="D173:Q173" si="504">D376+D722</f>
        <v>240258</v>
      </c>
      <c r="E173">
        <f t="shared" si="504"/>
        <v>68096</v>
      </c>
      <c r="F173">
        <f t="shared" si="504"/>
        <v>44771</v>
      </c>
      <c r="G173">
        <f t="shared" si="504"/>
        <v>20917</v>
      </c>
      <c r="H173">
        <f t="shared" si="504"/>
        <v>139</v>
      </c>
      <c r="I173">
        <f t="shared" si="504"/>
        <v>131</v>
      </c>
      <c r="J173">
        <f t="shared" si="504"/>
        <v>135</v>
      </c>
      <c r="K173">
        <f t="shared" si="504"/>
        <v>135</v>
      </c>
      <c r="L173">
        <f t="shared" si="504"/>
        <v>139</v>
      </c>
      <c r="M173">
        <f t="shared" si="504"/>
        <v>135</v>
      </c>
      <c r="N173">
        <f t="shared" si="504"/>
        <v>150</v>
      </c>
      <c r="O173">
        <f t="shared" si="504"/>
        <v>60</v>
      </c>
      <c r="P173">
        <f t="shared" si="504"/>
        <v>26420</v>
      </c>
      <c r="Q173">
        <f t="shared" si="504"/>
        <v>26420</v>
      </c>
      <c r="T173">
        <f t="shared" ref="T173:AG173" si="505">T376+T722</f>
        <v>245514</v>
      </c>
      <c r="U173">
        <f t="shared" si="505"/>
        <v>61259</v>
      </c>
      <c r="V173">
        <f t="shared" si="505"/>
        <v>36012</v>
      </c>
      <c r="W173">
        <f t="shared" si="505"/>
        <v>15959</v>
      </c>
      <c r="X173">
        <f t="shared" si="505"/>
        <v>139</v>
      </c>
      <c r="Y173">
        <f t="shared" si="505"/>
        <v>131</v>
      </c>
      <c r="Z173">
        <f t="shared" si="505"/>
        <v>135</v>
      </c>
      <c r="AA173">
        <f t="shared" si="505"/>
        <v>135</v>
      </c>
      <c r="AB173">
        <f t="shared" si="505"/>
        <v>139</v>
      </c>
      <c r="AC173">
        <f t="shared" si="505"/>
        <v>135</v>
      </c>
      <c r="AD173">
        <f t="shared" si="505"/>
        <v>100</v>
      </c>
      <c r="AE173">
        <f t="shared" si="505"/>
        <v>95</v>
      </c>
      <c r="AF173">
        <f t="shared" si="505"/>
        <v>23384</v>
      </c>
      <c r="AG173">
        <f t="shared" si="505"/>
        <v>23384</v>
      </c>
      <c r="AJ173">
        <f t="shared" ref="AJ173:AW173" si="506">AJ376+AJ722</f>
        <v>205064</v>
      </c>
      <c r="AK173">
        <f t="shared" si="506"/>
        <v>81068</v>
      </c>
      <c r="AL173">
        <f t="shared" si="506"/>
        <v>7446</v>
      </c>
      <c r="AM173">
        <f t="shared" si="506"/>
        <v>26309</v>
      </c>
      <c r="AN173">
        <f t="shared" si="506"/>
        <v>139</v>
      </c>
      <c r="AO173">
        <f t="shared" si="506"/>
        <v>131</v>
      </c>
      <c r="AP173">
        <f t="shared" si="506"/>
        <v>135</v>
      </c>
      <c r="AQ173">
        <f t="shared" si="506"/>
        <v>131</v>
      </c>
      <c r="AR173">
        <f t="shared" si="506"/>
        <v>139</v>
      </c>
      <c r="AS173">
        <f t="shared" si="506"/>
        <v>135</v>
      </c>
      <c r="AT173">
        <f t="shared" si="506"/>
        <v>50</v>
      </c>
      <c r="AU173">
        <f t="shared" si="506"/>
        <v>120</v>
      </c>
      <c r="AV173">
        <f t="shared" si="506"/>
        <v>23384</v>
      </c>
      <c r="AW173">
        <f t="shared" si="506"/>
        <v>23384</v>
      </c>
    </row>
    <row r="174" spans="2:49" x14ac:dyDescent="0.2">
      <c r="B174">
        <v>170</v>
      </c>
      <c r="C174" t="str">
        <f>INDEX(数据整理1!$C$30:$C$54,MATCH(B174,数据整理1!$D$30:$D$54))</f>
        <v>24阶</v>
      </c>
      <c r="D174">
        <f t="shared" ref="D174:Q174" si="507">D377+D723</f>
        <v>240258</v>
      </c>
      <c r="E174">
        <f t="shared" si="507"/>
        <v>68096</v>
      </c>
      <c r="F174">
        <f t="shared" si="507"/>
        <v>44771</v>
      </c>
      <c r="G174">
        <f t="shared" si="507"/>
        <v>20917</v>
      </c>
      <c r="H174">
        <f t="shared" si="507"/>
        <v>139</v>
      </c>
      <c r="I174">
        <f t="shared" si="507"/>
        <v>131</v>
      </c>
      <c r="J174">
        <f t="shared" si="507"/>
        <v>135</v>
      </c>
      <c r="K174">
        <f t="shared" si="507"/>
        <v>135</v>
      </c>
      <c r="L174">
        <f t="shared" si="507"/>
        <v>139</v>
      </c>
      <c r="M174">
        <f t="shared" si="507"/>
        <v>135</v>
      </c>
      <c r="N174">
        <f t="shared" si="507"/>
        <v>150</v>
      </c>
      <c r="O174">
        <f t="shared" si="507"/>
        <v>60</v>
      </c>
      <c r="P174">
        <f t="shared" si="507"/>
        <v>26420</v>
      </c>
      <c r="Q174">
        <f t="shared" si="507"/>
        <v>26420</v>
      </c>
      <c r="T174">
        <f t="shared" ref="T174:AG174" si="508">T377+T723</f>
        <v>245514</v>
      </c>
      <c r="U174">
        <f t="shared" si="508"/>
        <v>61259</v>
      </c>
      <c r="V174">
        <f t="shared" si="508"/>
        <v>36012</v>
      </c>
      <c r="W174">
        <f t="shared" si="508"/>
        <v>15959</v>
      </c>
      <c r="X174">
        <f t="shared" si="508"/>
        <v>139</v>
      </c>
      <c r="Y174">
        <f t="shared" si="508"/>
        <v>131</v>
      </c>
      <c r="Z174">
        <f t="shared" si="508"/>
        <v>135</v>
      </c>
      <c r="AA174">
        <f t="shared" si="508"/>
        <v>135</v>
      </c>
      <c r="AB174">
        <f t="shared" si="508"/>
        <v>139</v>
      </c>
      <c r="AC174">
        <f t="shared" si="508"/>
        <v>135</v>
      </c>
      <c r="AD174">
        <f t="shared" si="508"/>
        <v>100</v>
      </c>
      <c r="AE174">
        <f t="shared" si="508"/>
        <v>95</v>
      </c>
      <c r="AF174">
        <f t="shared" si="508"/>
        <v>23384</v>
      </c>
      <c r="AG174">
        <f t="shared" si="508"/>
        <v>23384</v>
      </c>
      <c r="AJ174">
        <f t="shared" ref="AJ174:AW174" si="509">AJ377+AJ723</f>
        <v>205064</v>
      </c>
      <c r="AK174">
        <f t="shared" si="509"/>
        <v>81068</v>
      </c>
      <c r="AL174">
        <f t="shared" si="509"/>
        <v>7446</v>
      </c>
      <c r="AM174">
        <f t="shared" si="509"/>
        <v>26309</v>
      </c>
      <c r="AN174">
        <f t="shared" si="509"/>
        <v>139</v>
      </c>
      <c r="AO174">
        <f t="shared" si="509"/>
        <v>131</v>
      </c>
      <c r="AP174">
        <f t="shared" si="509"/>
        <v>135</v>
      </c>
      <c r="AQ174">
        <f t="shared" si="509"/>
        <v>131</v>
      </c>
      <c r="AR174">
        <f t="shared" si="509"/>
        <v>139</v>
      </c>
      <c r="AS174">
        <f t="shared" si="509"/>
        <v>135</v>
      </c>
      <c r="AT174">
        <f t="shared" si="509"/>
        <v>50</v>
      </c>
      <c r="AU174">
        <f t="shared" si="509"/>
        <v>120</v>
      </c>
      <c r="AV174">
        <f t="shared" si="509"/>
        <v>23384</v>
      </c>
      <c r="AW174">
        <f t="shared" si="509"/>
        <v>23384</v>
      </c>
    </row>
    <row r="175" spans="2:49" x14ac:dyDescent="0.2">
      <c r="B175">
        <v>171</v>
      </c>
      <c r="D175">
        <f>D174</f>
        <v>240258</v>
      </c>
      <c r="E175">
        <f t="shared" ref="E175:Q190" si="510">E174</f>
        <v>68096</v>
      </c>
      <c r="F175">
        <f t="shared" si="510"/>
        <v>44771</v>
      </c>
      <c r="G175">
        <f t="shared" si="510"/>
        <v>20917</v>
      </c>
      <c r="H175">
        <f t="shared" si="510"/>
        <v>139</v>
      </c>
      <c r="I175">
        <f t="shared" si="510"/>
        <v>131</v>
      </c>
      <c r="J175">
        <f t="shared" si="510"/>
        <v>135</v>
      </c>
      <c r="K175">
        <f t="shared" si="510"/>
        <v>135</v>
      </c>
      <c r="L175">
        <f t="shared" si="510"/>
        <v>139</v>
      </c>
      <c r="M175">
        <f t="shared" si="510"/>
        <v>135</v>
      </c>
      <c r="N175">
        <f t="shared" si="510"/>
        <v>150</v>
      </c>
      <c r="O175">
        <f t="shared" si="510"/>
        <v>60</v>
      </c>
      <c r="P175">
        <f t="shared" si="510"/>
        <v>26420</v>
      </c>
      <c r="Q175">
        <f t="shared" si="510"/>
        <v>26420</v>
      </c>
      <c r="T175">
        <f>T174</f>
        <v>245514</v>
      </c>
      <c r="U175">
        <f t="shared" ref="U175:U204" si="511">U174</f>
        <v>61259</v>
      </c>
      <c r="V175">
        <f t="shared" ref="V175:V204" si="512">V174</f>
        <v>36012</v>
      </c>
      <c r="W175">
        <f t="shared" ref="W175:W204" si="513">W174</f>
        <v>15959</v>
      </c>
      <c r="X175">
        <f t="shared" ref="X175:X204" si="514">X174</f>
        <v>139</v>
      </c>
      <c r="Y175">
        <f t="shared" ref="Y175:Y204" si="515">Y174</f>
        <v>131</v>
      </c>
      <c r="Z175">
        <f t="shared" ref="Z175:Z204" si="516">Z174</f>
        <v>135</v>
      </c>
      <c r="AA175">
        <f t="shared" ref="AA175:AA204" si="517">AA174</f>
        <v>135</v>
      </c>
      <c r="AB175">
        <f t="shared" ref="AB175:AB204" si="518">AB174</f>
        <v>139</v>
      </c>
      <c r="AC175">
        <f t="shared" ref="AC175:AC204" si="519">AC174</f>
        <v>135</v>
      </c>
      <c r="AD175">
        <f t="shared" ref="AD175:AD204" si="520">AD174</f>
        <v>100</v>
      </c>
      <c r="AE175">
        <f t="shared" ref="AE175:AE204" si="521">AE174</f>
        <v>95</v>
      </c>
      <c r="AF175">
        <f t="shared" ref="AF175:AF204" si="522">AF174</f>
        <v>23384</v>
      </c>
      <c r="AG175">
        <f t="shared" ref="AG175:AG204" si="523">AG174</f>
        <v>23384</v>
      </c>
      <c r="AJ175">
        <f>AJ174</f>
        <v>205064</v>
      </c>
      <c r="AK175">
        <f t="shared" ref="AK175:AK204" si="524">AK174</f>
        <v>81068</v>
      </c>
      <c r="AL175">
        <f t="shared" ref="AL175:AL204" si="525">AL174</f>
        <v>7446</v>
      </c>
      <c r="AM175">
        <f t="shared" ref="AM175:AM204" si="526">AM174</f>
        <v>26309</v>
      </c>
      <c r="AN175">
        <f t="shared" ref="AN175:AN204" si="527">AN174</f>
        <v>139</v>
      </c>
      <c r="AO175">
        <f t="shared" ref="AO175:AO204" si="528">AO174</f>
        <v>131</v>
      </c>
      <c r="AP175">
        <f t="shared" ref="AP175:AP204" si="529">AP174</f>
        <v>135</v>
      </c>
      <c r="AQ175">
        <f t="shared" ref="AQ175:AQ204" si="530">AQ174</f>
        <v>131</v>
      </c>
      <c r="AR175">
        <f t="shared" ref="AR175:AR204" si="531">AR174</f>
        <v>139</v>
      </c>
      <c r="AS175">
        <f t="shared" ref="AS175:AS204" si="532">AS174</f>
        <v>135</v>
      </c>
      <c r="AT175">
        <f t="shared" ref="AT175:AT204" si="533">AT174</f>
        <v>50</v>
      </c>
      <c r="AU175">
        <f t="shared" ref="AU175:AU204" si="534">AU174</f>
        <v>120</v>
      </c>
      <c r="AV175">
        <f t="shared" ref="AV175:AV204" si="535">AV174</f>
        <v>23384</v>
      </c>
      <c r="AW175">
        <f t="shared" ref="AW175:AW204" si="536">AW174</f>
        <v>23384</v>
      </c>
    </row>
    <row r="176" spans="2:49" x14ac:dyDescent="0.2">
      <c r="B176">
        <v>172</v>
      </c>
      <c r="D176">
        <f t="shared" ref="D176:D204" si="537">D175</f>
        <v>240258</v>
      </c>
      <c r="E176">
        <f t="shared" si="510"/>
        <v>68096</v>
      </c>
      <c r="F176">
        <f t="shared" si="510"/>
        <v>44771</v>
      </c>
      <c r="G176">
        <f t="shared" si="510"/>
        <v>20917</v>
      </c>
      <c r="H176">
        <f t="shared" si="510"/>
        <v>139</v>
      </c>
      <c r="I176">
        <f t="shared" si="510"/>
        <v>131</v>
      </c>
      <c r="J176">
        <f t="shared" si="510"/>
        <v>135</v>
      </c>
      <c r="K176">
        <f t="shared" si="510"/>
        <v>135</v>
      </c>
      <c r="L176">
        <f t="shared" si="510"/>
        <v>139</v>
      </c>
      <c r="M176">
        <f t="shared" si="510"/>
        <v>135</v>
      </c>
      <c r="N176">
        <f t="shared" si="510"/>
        <v>150</v>
      </c>
      <c r="O176">
        <f t="shared" si="510"/>
        <v>60</v>
      </c>
      <c r="P176">
        <f t="shared" si="510"/>
        <v>26420</v>
      </c>
      <c r="Q176">
        <f t="shared" si="510"/>
        <v>26420</v>
      </c>
      <c r="T176">
        <f t="shared" ref="T176:T204" si="538">T175</f>
        <v>245514</v>
      </c>
      <c r="U176">
        <f t="shared" si="511"/>
        <v>61259</v>
      </c>
      <c r="V176">
        <f t="shared" si="512"/>
        <v>36012</v>
      </c>
      <c r="W176">
        <f t="shared" si="513"/>
        <v>15959</v>
      </c>
      <c r="X176">
        <f t="shared" si="514"/>
        <v>139</v>
      </c>
      <c r="Y176">
        <f t="shared" si="515"/>
        <v>131</v>
      </c>
      <c r="Z176">
        <f t="shared" si="516"/>
        <v>135</v>
      </c>
      <c r="AA176">
        <f t="shared" si="517"/>
        <v>135</v>
      </c>
      <c r="AB176">
        <f t="shared" si="518"/>
        <v>139</v>
      </c>
      <c r="AC176">
        <f t="shared" si="519"/>
        <v>135</v>
      </c>
      <c r="AD176">
        <f t="shared" si="520"/>
        <v>100</v>
      </c>
      <c r="AE176">
        <f t="shared" si="521"/>
        <v>95</v>
      </c>
      <c r="AF176">
        <f t="shared" si="522"/>
        <v>23384</v>
      </c>
      <c r="AG176">
        <f t="shared" si="523"/>
        <v>23384</v>
      </c>
      <c r="AJ176">
        <f t="shared" ref="AJ176:AJ204" si="539">AJ175</f>
        <v>205064</v>
      </c>
      <c r="AK176">
        <f t="shared" si="524"/>
        <v>81068</v>
      </c>
      <c r="AL176">
        <f t="shared" si="525"/>
        <v>7446</v>
      </c>
      <c r="AM176">
        <f t="shared" si="526"/>
        <v>26309</v>
      </c>
      <c r="AN176">
        <f t="shared" si="527"/>
        <v>139</v>
      </c>
      <c r="AO176">
        <f t="shared" si="528"/>
        <v>131</v>
      </c>
      <c r="AP176">
        <f t="shared" si="529"/>
        <v>135</v>
      </c>
      <c r="AQ176">
        <f t="shared" si="530"/>
        <v>131</v>
      </c>
      <c r="AR176">
        <f t="shared" si="531"/>
        <v>139</v>
      </c>
      <c r="AS176">
        <f t="shared" si="532"/>
        <v>135</v>
      </c>
      <c r="AT176">
        <f t="shared" si="533"/>
        <v>50</v>
      </c>
      <c r="AU176">
        <f t="shared" si="534"/>
        <v>120</v>
      </c>
      <c r="AV176">
        <f t="shared" si="535"/>
        <v>23384</v>
      </c>
      <c r="AW176">
        <f t="shared" si="536"/>
        <v>23384</v>
      </c>
    </row>
    <row r="177" spans="2:49" x14ac:dyDescent="0.2">
      <c r="B177">
        <v>173</v>
      </c>
      <c r="D177">
        <f t="shared" si="537"/>
        <v>240258</v>
      </c>
      <c r="E177">
        <f t="shared" si="510"/>
        <v>68096</v>
      </c>
      <c r="F177">
        <f t="shared" si="510"/>
        <v>44771</v>
      </c>
      <c r="G177">
        <f t="shared" si="510"/>
        <v>20917</v>
      </c>
      <c r="H177">
        <f t="shared" si="510"/>
        <v>139</v>
      </c>
      <c r="I177">
        <f t="shared" si="510"/>
        <v>131</v>
      </c>
      <c r="J177">
        <f t="shared" si="510"/>
        <v>135</v>
      </c>
      <c r="K177">
        <f t="shared" si="510"/>
        <v>135</v>
      </c>
      <c r="L177">
        <f t="shared" si="510"/>
        <v>139</v>
      </c>
      <c r="M177">
        <f t="shared" si="510"/>
        <v>135</v>
      </c>
      <c r="N177">
        <f t="shared" si="510"/>
        <v>150</v>
      </c>
      <c r="O177">
        <f t="shared" si="510"/>
        <v>60</v>
      </c>
      <c r="P177">
        <f t="shared" si="510"/>
        <v>26420</v>
      </c>
      <c r="Q177">
        <f t="shared" si="510"/>
        <v>26420</v>
      </c>
      <c r="T177">
        <f t="shared" si="538"/>
        <v>245514</v>
      </c>
      <c r="U177">
        <f t="shared" si="511"/>
        <v>61259</v>
      </c>
      <c r="V177">
        <f t="shared" si="512"/>
        <v>36012</v>
      </c>
      <c r="W177">
        <f t="shared" si="513"/>
        <v>15959</v>
      </c>
      <c r="X177">
        <f t="shared" si="514"/>
        <v>139</v>
      </c>
      <c r="Y177">
        <f t="shared" si="515"/>
        <v>131</v>
      </c>
      <c r="Z177">
        <f t="shared" si="516"/>
        <v>135</v>
      </c>
      <c r="AA177">
        <f t="shared" si="517"/>
        <v>135</v>
      </c>
      <c r="AB177">
        <f t="shared" si="518"/>
        <v>139</v>
      </c>
      <c r="AC177">
        <f t="shared" si="519"/>
        <v>135</v>
      </c>
      <c r="AD177">
        <f t="shared" si="520"/>
        <v>100</v>
      </c>
      <c r="AE177">
        <f t="shared" si="521"/>
        <v>95</v>
      </c>
      <c r="AF177">
        <f t="shared" si="522"/>
        <v>23384</v>
      </c>
      <c r="AG177">
        <f t="shared" si="523"/>
        <v>23384</v>
      </c>
      <c r="AJ177">
        <f t="shared" si="539"/>
        <v>205064</v>
      </c>
      <c r="AK177">
        <f t="shared" si="524"/>
        <v>81068</v>
      </c>
      <c r="AL177">
        <f t="shared" si="525"/>
        <v>7446</v>
      </c>
      <c r="AM177">
        <f t="shared" si="526"/>
        <v>26309</v>
      </c>
      <c r="AN177">
        <f t="shared" si="527"/>
        <v>139</v>
      </c>
      <c r="AO177">
        <f t="shared" si="528"/>
        <v>131</v>
      </c>
      <c r="AP177">
        <f t="shared" si="529"/>
        <v>135</v>
      </c>
      <c r="AQ177">
        <f t="shared" si="530"/>
        <v>131</v>
      </c>
      <c r="AR177">
        <f t="shared" si="531"/>
        <v>139</v>
      </c>
      <c r="AS177">
        <f t="shared" si="532"/>
        <v>135</v>
      </c>
      <c r="AT177">
        <f t="shared" si="533"/>
        <v>50</v>
      </c>
      <c r="AU177">
        <f t="shared" si="534"/>
        <v>120</v>
      </c>
      <c r="AV177">
        <f t="shared" si="535"/>
        <v>23384</v>
      </c>
      <c r="AW177">
        <f t="shared" si="536"/>
        <v>23384</v>
      </c>
    </row>
    <row r="178" spans="2:49" x14ac:dyDescent="0.2">
      <c r="B178">
        <v>174</v>
      </c>
      <c r="D178">
        <f t="shared" si="537"/>
        <v>240258</v>
      </c>
      <c r="E178">
        <f t="shared" si="510"/>
        <v>68096</v>
      </c>
      <c r="F178">
        <f t="shared" si="510"/>
        <v>44771</v>
      </c>
      <c r="G178">
        <f t="shared" si="510"/>
        <v>20917</v>
      </c>
      <c r="H178">
        <f t="shared" si="510"/>
        <v>139</v>
      </c>
      <c r="I178">
        <f t="shared" si="510"/>
        <v>131</v>
      </c>
      <c r="J178">
        <f t="shared" si="510"/>
        <v>135</v>
      </c>
      <c r="K178">
        <f t="shared" si="510"/>
        <v>135</v>
      </c>
      <c r="L178">
        <f t="shared" si="510"/>
        <v>139</v>
      </c>
      <c r="M178">
        <f t="shared" si="510"/>
        <v>135</v>
      </c>
      <c r="N178">
        <f t="shared" si="510"/>
        <v>150</v>
      </c>
      <c r="O178">
        <f t="shared" si="510"/>
        <v>60</v>
      </c>
      <c r="P178">
        <f t="shared" si="510"/>
        <v>26420</v>
      </c>
      <c r="Q178">
        <f t="shared" si="510"/>
        <v>26420</v>
      </c>
      <c r="T178">
        <f t="shared" si="538"/>
        <v>245514</v>
      </c>
      <c r="U178">
        <f t="shared" si="511"/>
        <v>61259</v>
      </c>
      <c r="V178">
        <f t="shared" si="512"/>
        <v>36012</v>
      </c>
      <c r="W178">
        <f t="shared" si="513"/>
        <v>15959</v>
      </c>
      <c r="X178">
        <f t="shared" si="514"/>
        <v>139</v>
      </c>
      <c r="Y178">
        <f t="shared" si="515"/>
        <v>131</v>
      </c>
      <c r="Z178">
        <f t="shared" si="516"/>
        <v>135</v>
      </c>
      <c r="AA178">
        <f t="shared" si="517"/>
        <v>135</v>
      </c>
      <c r="AB178">
        <f t="shared" si="518"/>
        <v>139</v>
      </c>
      <c r="AC178">
        <f t="shared" si="519"/>
        <v>135</v>
      </c>
      <c r="AD178">
        <f t="shared" si="520"/>
        <v>100</v>
      </c>
      <c r="AE178">
        <f t="shared" si="521"/>
        <v>95</v>
      </c>
      <c r="AF178">
        <f t="shared" si="522"/>
        <v>23384</v>
      </c>
      <c r="AG178">
        <f t="shared" si="523"/>
        <v>23384</v>
      </c>
      <c r="AJ178">
        <f t="shared" si="539"/>
        <v>205064</v>
      </c>
      <c r="AK178">
        <f t="shared" si="524"/>
        <v>81068</v>
      </c>
      <c r="AL178">
        <f t="shared" si="525"/>
        <v>7446</v>
      </c>
      <c r="AM178">
        <f t="shared" si="526"/>
        <v>26309</v>
      </c>
      <c r="AN178">
        <f t="shared" si="527"/>
        <v>139</v>
      </c>
      <c r="AO178">
        <f t="shared" si="528"/>
        <v>131</v>
      </c>
      <c r="AP178">
        <f t="shared" si="529"/>
        <v>135</v>
      </c>
      <c r="AQ178">
        <f t="shared" si="530"/>
        <v>131</v>
      </c>
      <c r="AR178">
        <f t="shared" si="531"/>
        <v>139</v>
      </c>
      <c r="AS178">
        <f t="shared" si="532"/>
        <v>135</v>
      </c>
      <c r="AT178">
        <f t="shared" si="533"/>
        <v>50</v>
      </c>
      <c r="AU178">
        <f t="shared" si="534"/>
        <v>120</v>
      </c>
      <c r="AV178">
        <f t="shared" si="535"/>
        <v>23384</v>
      </c>
      <c r="AW178">
        <f t="shared" si="536"/>
        <v>23384</v>
      </c>
    </row>
    <row r="179" spans="2:49" x14ac:dyDescent="0.2">
      <c r="B179">
        <v>175</v>
      </c>
      <c r="D179">
        <f t="shared" si="537"/>
        <v>240258</v>
      </c>
      <c r="E179">
        <f t="shared" si="510"/>
        <v>68096</v>
      </c>
      <c r="F179">
        <f t="shared" si="510"/>
        <v>44771</v>
      </c>
      <c r="G179">
        <f t="shared" si="510"/>
        <v>20917</v>
      </c>
      <c r="H179">
        <f t="shared" si="510"/>
        <v>139</v>
      </c>
      <c r="I179">
        <f t="shared" si="510"/>
        <v>131</v>
      </c>
      <c r="J179">
        <f t="shared" si="510"/>
        <v>135</v>
      </c>
      <c r="K179">
        <f t="shared" si="510"/>
        <v>135</v>
      </c>
      <c r="L179">
        <f t="shared" si="510"/>
        <v>139</v>
      </c>
      <c r="M179">
        <f t="shared" si="510"/>
        <v>135</v>
      </c>
      <c r="N179">
        <f t="shared" si="510"/>
        <v>150</v>
      </c>
      <c r="O179">
        <f t="shared" si="510"/>
        <v>60</v>
      </c>
      <c r="P179">
        <f t="shared" si="510"/>
        <v>26420</v>
      </c>
      <c r="Q179">
        <f t="shared" si="510"/>
        <v>26420</v>
      </c>
      <c r="T179">
        <f t="shared" si="538"/>
        <v>245514</v>
      </c>
      <c r="U179">
        <f t="shared" si="511"/>
        <v>61259</v>
      </c>
      <c r="V179">
        <f t="shared" si="512"/>
        <v>36012</v>
      </c>
      <c r="W179">
        <f t="shared" si="513"/>
        <v>15959</v>
      </c>
      <c r="X179">
        <f t="shared" si="514"/>
        <v>139</v>
      </c>
      <c r="Y179">
        <f t="shared" si="515"/>
        <v>131</v>
      </c>
      <c r="Z179">
        <f t="shared" si="516"/>
        <v>135</v>
      </c>
      <c r="AA179">
        <f t="shared" si="517"/>
        <v>135</v>
      </c>
      <c r="AB179">
        <f t="shared" si="518"/>
        <v>139</v>
      </c>
      <c r="AC179">
        <f t="shared" si="519"/>
        <v>135</v>
      </c>
      <c r="AD179">
        <f t="shared" si="520"/>
        <v>100</v>
      </c>
      <c r="AE179">
        <f t="shared" si="521"/>
        <v>95</v>
      </c>
      <c r="AF179">
        <f t="shared" si="522"/>
        <v>23384</v>
      </c>
      <c r="AG179">
        <f t="shared" si="523"/>
        <v>23384</v>
      </c>
      <c r="AJ179">
        <f t="shared" si="539"/>
        <v>205064</v>
      </c>
      <c r="AK179">
        <f t="shared" si="524"/>
        <v>81068</v>
      </c>
      <c r="AL179">
        <f t="shared" si="525"/>
        <v>7446</v>
      </c>
      <c r="AM179">
        <f t="shared" si="526"/>
        <v>26309</v>
      </c>
      <c r="AN179">
        <f t="shared" si="527"/>
        <v>139</v>
      </c>
      <c r="AO179">
        <f t="shared" si="528"/>
        <v>131</v>
      </c>
      <c r="AP179">
        <f t="shared" si="529"/>
        <v>135</v>
      </c>
      <c r="AQ179">
        <f t="shared" si="530"/>
        <v>131</v>
      </c>
      <c r="AR179">
        <f t="shared" si="531"/>
        <v>139</v>
      </c>
      <c r="AS179">
        <f t="shared" si="532"/>
        <v>135</v>
      </c>
      <c r="AT179">
        <f t="shared" si="533"/>
        <v>50</v>
      </c>
      <c r="AU179">
        <f t="shared" si="534"/>
        <v>120</v>
      </c>
      <c r="AV179">
        <f t="shared" si="535"/>
        <v>23384</v>
      </c>
      <c r="AW179">
        <f t="shared" si="536"/>
        <v>23384</v>
      </c>
    </row>
    <row r="180" spans="2:49" x14ac:dyDescent="0.2">
      <c r="B180">
        <v>176</v>
      </c>
      <c r="D180">
        <f t="shared" si="537"/>
        <v>240258</v>
      </c>
      <c r="E180">
        <f t="shared" si="510"/>
        <v>68096</v>
      </c>
      <c r="F180">
        <f t="shared" si="510"/>
        <v>44771</v>
      </c>
      <c r="G180">
        <f t="shared" si="510"/>
        <v>20917</v>
      </c>
      <c r="H180">
        <f t="shared" si="510"/>
        <v>139</v>
      </c>
      <c r="I180">
        <f t="shared" si="510"/>
        <v>131</v>
      </c>
      <c r="J180">
        <f t="shared" si="510"/>
        <v>135</v>
      </c>
      <c r="K180">
        <f t="shared" si="510"/>
        <v>135</v>
      </c>
      <c r="L180">
        <f t="shared" si="510"/>
        <v>139</v>
      </c>
      <c r="M180">
        <f t="shared" si="510"/>
        <v>135</v>
      </c>
      <c r="N180">
        <f t="shared" si="510"/>
        <v>150</v>
      </c>
      <c r="O180">
        <f t="shared" si="510"/>
        <v>60</v>
      </c>
      <c r="P180">
        <f t="shared" si="510"/>
        <v>26420</v>
      </c>
      <c r="Q180">
        <f t="shared" si="510"/>
        <v>26420</v>
      </c>
      <c r="T180">
        <f t="shared" si="538"/>
        <v>245514</v>
      </c>
      <c r="U180">
        <f t="shared" si="511"/>
        <v>61259</v>
      </c>
      <c r="V180">
        <f t="shared" si="512"/>
        <v>36012</v>
      </c>
      <c r="W180">
        <f t="shared" si="513"/>
        <v>15959</v>
      </c>
      <c r="X180">
        <f t="shared" si="514"/>
        <v>139</v>
      </c>
      <c r="Y180">
        <f t="shared" si="515"/>
        <v>131</v>
      </c>
      <c r="Z180">
        <f t="shared" si="516"/>
        <v>135</v>
      </c>
      <c r="AA180">
        <f t="shared" si="517"/>
        <v>135</v>
      </c>
      <c r="AB180">
        <f t="shared" si="518"/>
        <v>139</v>
      </c>
      <c r="AC180">
        <f t="shared" si="519"/>
        <v>135</v>
      </c>
      <c r="AD180">
        <f t="shared" si="520"/>
        <v>100</v>
      </c>
      <c r="AE180">
        <f t="shared" si="521"/>
        <v>95</v>
      </c>
      <c r="AF180">
        <f t="shared" si="522"/>
        <v>23384</v>
      </c>
      <c r="AG180">
        <f t="shared" si="523"/>
        <v>23384</v>
      </c>
      <c r="AJ180">
        <f t="shared" si="539"/>
        <v>205064</v>
      </c>
      <c r="AK180">
        <f t="shared" si="524"/>
        <v>81068</v>
      </c>
      <c r="AL180">
        <f t="shared" si="525"/>
        <v>7446</v>
      </c>
      <c r="AM180">
        <f t="shared" si="526"/>
        <v>26309</v>
      </c>
      <c r="AN180">
        <f t="shared" si="527"/>
        <v>139</v>
      </c>
      <c r="AO180">
        <f t="shared" si="528"/>
        <v>131</v>
      </c>
      <c r="AP180">
        <f t="shared" si="529"/>
        <v>135</v>
      </c>
      <c r="AQ180">
        <f t="shared" si="530"/>
        <v>131</v>
      </c>
      <c r="AR180">
        <f t="shared" si="531"/>
        <v>139</v>
      </c>
      <c r="AS180">
        <f t="shared" si="532"/>
        <v>135</v>
      </c>
      <c r="AT180">
        <f t="shared" si="533"/>
        <v>50</v>
      </c>
      <c r="AU180">
        <f t="shared" si="534"/>
        <v>120</v>
      </c>
      <c r="AV180">
        <f t="shared" si="535"/>
        <v>23384</v>
      </c>
      <c r="AW180">
        <f t="shared" si="536"/>
        <v>23384</v>
      </c>
    </row>
    <row r="181" spans="2:49" x14ac:dyDescent="0.2">
      <c r="B181">
        <v>177</v>
      </c>
      <c r="D181">
        <f t="shared" si="537"/>
        <v>240258</v>
      </c>
      <c r="E181">
        <f t="shared" si="510"/>
        <v>68096</v>
      </c>
      <c r="F181">
        <f t="shared" si="510"/>
        <v>44771</v>
      </c>
      <c r="G181">
        <f t="shared" si="510"/>
        <v>20917</v>
      </c>
      <c r="H181">
        <f t="shared" si="510"/>
        <v>139</v>
      </c>
      <c r="I181">
        <f t="shared" si="510"/>
        <v>131</v>
      </c>
      <c r="J181">
        <f t="shared" si="510"/>
        <v>135</v>
      </c>
      <c r="K181">
        <f t="shared" si="510"/>
        <v>135</v>
      </c>
      <c r="L181">
        <f t="shared" si="510"/>
        <v>139</v>
      </c>
      <c r="M181">
        <f t="shared" si="510"/>
        <v>135</v>
      </c>
      <c r="N181">
        <f t="shared" si="510"/>
        <v>150</v>
      </c>
      <c r="O181">
        <f t="shared" si="510"/>
        <v>60</v>
      </c>
      <c r="P181">
        <f t="shared" si="510"/>
        <v>26420</v>
      </c>
      <c r="Q181">
        <f t="shared" si="510"/>
        <v>26420</v>
      </c>
      <c r="T181">
        <f t="shared" si="538"/>
        <v>245514</v>
      </c>
      <c r="U181">
        <f t="shared" si="511"/>
        <v>61259</v>
      </c>
      <c r="V181">
        <f t="shared" si="512"/>
        <v>36012</v>
      </c>
      <c r="W181">
        <f t="shared" si="513"/>
        <v>15959</v>
      </c>
      <c r="X181">
        <f t="shared" si="514"/>
        <v>139</v>
      </c>
      <c r="Y181">
        <f t="shared" si="515"/>
        <v>131</v>
      </c>
      <c r="Z181">
        <f t="shared" si="516"/>
        <v>135</v>
      </c>
      <c r="AA181">
        <f t="shared" si="517"/>
        <v>135</v>
      </c>
      <c r="AB181">
        <f t="shared" si="518"/>
        <v>139</v>
      </c>
      <c r="AC181">
        <f t="shared" si="519"/>
        <v>135</v>
      </c>
      <c r="AD181">
        <f t="shared" si="520"/>
        <v>100</v>
      </c>
      <c r="AE181">
        <f t="shared" si="521"/>
        <v>95</v>
      </c>
      <c r="AF181">
        <f t="shared" si="522"/>
        <v>23384</v>
      </c>
      <c r="AG181">
        <f t="shared" si="523"/>
        <v>23384</v>
      </c>
      <c r="AJ181">
        <f t="shared" si="539"/>
        <v>205064</v>
      </c>
      <c r="AK181">
        <f t="shared" si="524"/>
        <v>81068</v>
      </c>
      <c r="AL181">
        <f t="shared" si="525"/>
        <v>7446</v>
      </c>
      <c r="AM181">
        <f t="shared" si="526"/>
        <v>26309</v>
      </c>
      <c r="AN181">
        <f t="shared" si="527"/>
        <v>139</v>
      </c>
      <c r="AO181">
        <f t="shared" si="528"/>
        <v>131</v>
      </c>
      <c r="AP181">
        <f t="shared" si="529"/>
        <v>135</v>
      </c>
      <c r="AQ181">
        <f t="shared" si="530"/>
        <v>131</v>
      </c>
      <c r="AR181">
        <f t="shared" si="531"/>
        <v>139</v>
      </c>
      <c r="AS181">
        <f t="shared" si="532"/>
        <v>135</v>
      </c>
      <c r="AT181">
        <f t="shared" si="533"/>
        <v>50</v>
      </c>
      <c r="AU181">
        <f t="shared" si="534"/>
        <v>120</v>
      </c>
      <c r="AV181">
        <f t="shared" si="535"/>
        <v>23384</v>
      </c>
      <c r="AW181">
        <f t="shared" si="536"/>
        <v>23384</v>
      </c>
    </row>
    <row r="182" spans="2:49" x14ac:dyDescent="0.2">
      <c r="B182">
        <v>178</v>
      </c>
      <c r="D182">
        <f t="shared" si="537"/>
        <v>240258</v>
      </c>
      <c r="E182">
        <f t="shared" si="510"/>
        <v>68096</v>
      </c>
      <c r="F182">
        <f t="shared" si="510"/>
        <v>44771</v>
      </c>
      <c r="G182">
        <f t="shared" si="510"/>
        <v>20917</v>
      </c>
      <c r="H182">
        <f t="shared" si="510"/>
        <v>139</v>
      </c>
      <c r="I182">
        <f t="shared" si="510"/>
        <v>131</v>
      </c>
      <c r="J182">
        <f t="shared" si="510"/>
        <v>135</v>
      </c>
      <c r="K182">
        <f t="shared" si="510"/>
        <v>135</v>
      </c>
      <c r="L182">
        <f t="shared" si="510"/>
        <v>139</v>
      </c>
      <c r="M182">
        <f t="shared" si="510"/>
        <v>135</v>
      </c>
      <c r="N182">
        <f t="shared" si="510"/>
        <v>150</v>
      </c>
      <c r="O182">
        <f t="shared" si="510"/>
        <v>60</v>
      </c>
      <c r="P182">
        <f t="shared" si="510"/>
        <v>26420</v>
      </c>
      <c r="Q182">
        <f t="shared" si="510"/>
        <v>26420</v>
      </c>
      <c r="T182">
        <f t="shared" si="538"/>
        <v>245514</v>
      </c>
      <c r="U182">
        <f t="shared" si="511"/>
        <v>61259</v>
      </c>
      <c r="V182">
        <f t="shared" si="512"/>
        <v>36012</v>
      </c>
      <c r="W182">
        <f t="shared" si="513"/>
        <v>15959</v>
      </c>
      <c r="X182">
        <f t="shared" si="514"/>
        <v>139</v>
      </c>
      <c r="Y182">
        <f t="shared" si="515"/>
        <v>131</v>
      </c>
      <c r="Z182">
        <f t="shared" si="516"/>
        <v>135</v>
      </c>
      <c r="AA182">
        <f t="shared" si="517"/>
        <v>135</v>
      </c>
      <c r="AB182">
        <f t="shared" si="518"/>
        <v>139</v>
      </c>
      <c r="AC182">
        <f t="shared" si="519"/>
        <v>135</v>
      </c>
      <c r="AD182">
        <f t="shared" si="520"/>
        <v>100</v>
      </c>
      <c r="AE182">
        <f t="shared" si="521"/>
        <v>95</v>
      </c>
      <c r="AF182">
        <f t="shared" si="522"/>
        <v>23384</v>
      </c>
      <c r="AG182">
        <f t="shared" si="523"/>
        <v>23384</v>
      </c>
      <c r="AJ182">
        <f t="shared" si="539"/>
        <v>205064</v>
      </c>
      <c r="AK182">
        <f t="shared" si="524"/>
        <v>81068</v>
      </c>
      <c r="AL182">
        <f t="shared" si="525"/>
        <v>7446</v>
      </c>
      <c r="AM182">
        <f t="shared" si="526"/>
        <v>26309</v>
      </c>
      <c r="AN182">
        <f t="shared" si="527"/>
        <v>139</v>
      </c>
      <c r="AO182">
        <f t="shared" si="528"/>
        <v>131</v>
      </c>
      <c r="AP182">
        <f t="shared" si="529"/>
        <v>135</v>
      </c>
      <c r="AQ182">
        <f t="shared" si="530"/>
        <v>131</v>
      </c>
      <c r="AR182">
        <f t="shared" si="531"/>
        <v>139</v>
      </c>
      <c r="AS182">
        <f t="shared" si="532"/>
        <v>135</v>
      </c>
      <c r="AT182">
        <f t="shared" si="533"/>
        <v>50</v>
      </c>
      <c r="AU182">
        <f t="shared" si="534"/>
        <v>120</v>
      </c>
      <c r="AV182">
        <f t="shared" si="535"/>
        <v>23384</v>
      </c>
      <c r="AW182">
        <f t="shared" si="536"/>
        <v>23384</v>
      </c>
    </row>
    <row r="183" spans="2:49" x14ac:dyDescent="0.2">
      <c r="B183">
        <v>179</v>
      </c>
      <c r="D183">
        <f t="shared" si="537"/>
        <v>240258</v>
      </c>
      <c r="E183">
        <f t="shared" si="510"/>
        <v>68096</v>
      </c>
      <c r="F183">
        <f t="shared" si="510"/>
        <v>44771</v>
      </c>
      <c r="G183">
        <f t="shared" si="510"/>
        <v>20917</v>
      </c>
      <c r="H183">
        <f t="shared" si="510"/>
        <v>139</v>
      </c>
      <c r="I183">
        <f t="shared" si="510"/>
        <v>131</v>
      </c>
      <c r="J183">
        <f t="shared" si="510"/>
        <v>135</v>
      </c>
      <c r="K183">
        <f t="shared" si="510"/>
        <v>135</v>
      </c>
      <c r="L183">
        <f t="shared" si="510"/>
        <v>139</v>
      </c>
      <c r="M183">
        <f t="shared" si="510"/>
        <v>135</v>
      </c>
      <c r="N183">
        <f t="shared" si="510"/>
        <v>150</v>
      </c>
      <c r="O183">
        <f t="shared" si="510"/>
        <v>60</v>
      </c>
      <c r="P183">
        <f t="shared" si="510"/>
        <v>26420</v>
      </c>
      <c r="Q183">
        <f t="shared" si="510"/>
        <v>26420</v>
      </c>
      <c r="T183">
        <f t="shared" si="538"/>
        <v>245514</v>
      </c>
      <c r="U183">
        <f t="shared" si="511"/>
        <v>61259</v>
      </c>
      <c r="V183">
        <f t="shared" si="512"/>
        <v>36012</v>
      </c>
      <c r="W183">
        <f t="shared" si="513"/>
        <v>15959</v>
      </c>
      <c r="X183">
        <f t="shared" si="514"/>
        <v>139</v>
      </c>
      <c r="Y183">
        <f t="shared" si="515"/>
        <v>131</v>
      </c>
      <c r="Z183">
        <f t="shared" si="516"/>
        <v>135</v>
      </c>
      <c r="AA183">
        <f t="shared" si="517"/>
        <v>135</v>
      </c>
      <c r="AB183">
        <f t="shared" si="518"/>
        <v>139</v>
      </c>
      <c r="AC183">
        <f t="shared" si="519"/>
        <v>135</v>
      </c>
      <c r="AD183">
        <f t="shared" si="520"/>
        <v>100</v>
      </c>
      <c r="AE183">
        <f t="shared" si="521"/>
        <v>95</v>
      </c>
      <c r="AF183">
        <f t="shared" si="522"/>
        <v>23384</v>
      </c>
      <c r="AG183">
        <f t="shared" si="523"/>
        <v>23384</v>
      </c>
      <c r="AJ183">
        <f t="shared" si="539"/>
        <v>205064</v>
      </c>
      <c r="AK183">
        <f t="shared" si="524"/>
        <v>81068</v>
      </c>
      <c r="AL183">
        <f t="shared" si="525"/>
        <v>7446</v>
      </c>
      <c r="AM183">
        <f t="shared" si="526"/>
        <v>26309</v>
      </c>
      <c r="AN183">
        <f t="shared" si="527"/>
        <v>139</v>
      </c>
      <c r="AO183">
        <f t="shared" si="528"/>
        <v>131</v>
      </c>
      <c r="AP183">
        <f t="shared" si="529"/>
        <v>135</v>
      </c>
      <c r="AQ183">
        <f t="shared" si="530"/>
        <v>131</v>
      </c>
      <c r="AR183">
        <f t="shared" si="531"/>
        <v>139</v>
      </c>
      <c r="AS183">
        <f t="shared" si="532"/>
        <v>135</v>
      </c>
      <c r="AT183">
        <f t="shared" si="533"/>
        <v>50</v>
      </c>
      <c r="AU183">
        <f t="shared" si="534"/>
        <v>120</v>
      </c>
      <c r="AV183">
        <f t="shared" si="535"/>
        <v>23384</v>
      </c>
      <c r="AW183">
        <f t="shared" si="536"/>
        <v>23384</v>
      </c>
    </row>
    <row r="184" spans="2:49" x14ac:dyDescent="0.2">
      <c r="B184">
        <v>180</v>
      </c>
      <c r="D184">
        <f t="shared" si="537"/>
        <v>240258</v>
      </c>
      <c r="E184">
        <f t="shared" si="510"/>
        <v>68096</v>
      </c>
      <c r="F184">
        <f t="shared" si="510"/>
        <v>44771</v>
      </c>
      <c r="G184">
        <f t="shared" si="510"/>
        <v>20917</v>
      </c>
      <c r="H184">
        <f t="shared" si="510"/>
        <v>139</v>
      </c>
      <c r="I184">
        <f t="shared" si="510"/>
        <v>131</v>
      </c>
      <c r="J184">
        <f t="shared" si="510"/>
        <v>135</v>
      </c>
      <c r="K184">
        <f t="shared" si="510"/>
        <v>135</v>
      </c>
      <c r="L184">
        <f t="shared" si="510"/>
        <v>139</v>
      </c>
      <c r="M184">
        <f t="shared" si="510"/>
        <v>135</v>
      </c>
      <c r="N184">
        <f t="shared" si="510"/>
        <v>150</v>
      </c>
      <c r="O184">
        <f t="shared" si="510"/>
        <v>60</v>
      </c>
      <c r="P184">
        <f t="shared" si="510"/>
        <v>26420</v>
      </c>
      <c r="Q184">
        <f t="shared" si="510"/>
        <v>26420</v>
      </c>
      <c r="T184">
        <f t="shared" si="538"/>
        <v>245514</v>
      </c>
      <c r="U184">
        <f t="shared" si="511"/>
        <v>61259</v>
      </c>
      <c r="V184">
        <f t="shared" si="512"/>
        <v>36012</v>
      </c>
      <c r="W184">
        <f t="shared" si="513"/>
        <v>15959</v>
      </c>
      <c r="X184">
        <f t="shared" si="514"/>
        <v>139</v>
      </c>
      <c r="Y184">
        <f t="shared" si="515"/>
        <v>131</v>
      </c>
      <c r="Z184">
        <f t="shared" si="516"/>
        <v>135</v>
      </c>
      <c r="AA184">
        <f t="shared" si="517"/>
        <v>135</v>
      </c>
      <c r="AB184">
        <f t="shared" si="518"/>
        <v>139</v>
      </c>
      <c r="AC184">
        <f t="shared" si="519"/>
        <v>135</v>
      </c>
      <c r="AD184">
        <f t="shared" si="520"/>
        <v>100</v>
      </c>
      <c r="AE184">
        <f t="shared" si="521"/>
        <v>95</v>
      </c>
      <c r="AF184">
        <f t="shared" si="522"/>
        <v>23384</v>
      </c>
      <c r="AG184">
        <f t="shared" si="523"/>
        <v>23384</v>
      </c>
      <c r="AJ184">
        <f t="shared" si="539"/>
        <v>205064</v>
      </c>
      <c r="AK184">
        <f t="shared" si="524"/>
        <v>81068</v>
      </c>
      <c r="AL184">
        <f t="shared" si="525"/>
        <v>7446</v>
      </c>
      <c r="AM184">
        <f t="shared" si="526"/>
        <v>26309</v>
      </c>
      <c r="AN184">
        <f t="shared" si="527"/>
        <v>139</v>
      </c>
      <c r="AO184">
        <f t="shared" si="528"/>
        <v>131</v>
      </c>
      <c r="AP184">
        <f t="shared" si="529"/>
        <v>135</v>
      </c>
      <c r="AQ184">
        <f t="shared" si="530"/>
        <v>131</v>
      </c>
      <c r="AR184">
        <f t="shared" si="531"/>
        <v>139</v>
      </c>
      <c r="AS184">
        <f t="shared" si="532"/>
        <v>135</v>
      </c>
      <c r="AT184">
        <f t="shared" si="533"/>
        <v>50</v>
      </c>
      <c r="AU184">
        <f t="shared" si="534"/>
        <v>120</v>
      </c>
      <c r="AV184">
        <f t="shared" si="535"/>
        <v>23384</v>
      </c>
      <c r="AW184">
        <f t="shared" si="536"/>
        <v>23384</v>
      </c>
    </row>
    <row r="185" spans="2:49" x14ac:dyDescent="0.2">
      <c r="B185">
        <v>181</v>
      </c>
      <c r="D185">
        <f t="shared" si="537"/>
        <v>240258</v>
      </c>
      <c r="E185">
        <f t="shared" si="510"/>
        <v>68096</v>
      </c>
      <c r="F185">
        <f t="shared" si="510"/>
        <v>44771</v>
      </c>
      <c r="G185">
        <f t="shared" si="510"/>
        <v>20917</v>
      </c>
      <c r="H185">
        <f t="shared" si="510"/>
        <v>139</v>
      </c>
      <c r="I185">
        <f t="shared" si="510"/>
        <v>131</v>
      </c>
      <c r="J185">
        <f t="shared" si="510"/>
        <v>135</v>
      </c>
      <c r="K185">
        <f t="shared" si="510"/>
        <v>135</v>
      </c>
      <c r="L185">
        <f t="shared" si="510"/>
        <v>139</v>
      </c>
      <c r="M185">
        <f t="shared" si="510"/>
        <v>135</v>
      </c>
      <c r="N185">
        <f t="shared" si="510"/>
        <v>150</v>
      </c>
      <c r="O185">
        <f t="shared" si="510"/>
        <v>60</v>
      </c>
      <c r="P185">
        <f t="shared" si="510"/>
        <v>26420</v>
      </c>
      <c r="Q185">
        <f t="shared" si="510"/>
        <v>26420</v>
      </c>
      <c r="T185">
        <f t="shared" si="538"/>
        <v>245514</v>
      </c>
      <c r="U185">
        <f t="shared" si="511"/>
        <v>61259</v>
      </c>
      <c r="V185">
        <f t="shared" si="512"/>
        <v>36012</v>
      </c>
      <c r="W185">
        <f t="shared" si="513"/>
        <v>15959</v>
      </c>
      <c r="X185">
        <f t="shared" si="514"/>
        <v>139</v>
      </c>
      <c r="Y185">
        <f t="shared" si="515"/>
        <v>131</v>
      </c>
      <c r="Z185">
        <f t="shared" si="516"/>
        <v>135</v>
      </c>
      <c r="AA185">
        <f t="shared" si="517"/>
        <v>135</v>
      </c>
      <c r="AB185">
        <f t="shared" si="518"/>
        <v>139</v>
      </c>
      <c r="AC185">
        <f t="shared" si="519"/>
        <v>135</v>
      </c>
      <c r="AD185">
        <f t="shared" si="520"/>
        <v>100</v>
      </c>
      <c r="AE185">
        <f t="shared" si="521"/>
        <v>95</v>
      </c>
      <c r="AF185">
        <f t="shared" si="522"/>
        <v>23384</v>
      </c>
      <c r="AG185">
        <f t="shared" si="523"/>
        <v>23384</v>
      </c>
      <c r="AJ185">
        <f t="shared" si="539"/>
        <v>205064</v>
      </c>
      <c r="AK185">
        <f t="shared" si="524"/>
        <v>81068</v>
      </c>
      <c r="AL185">
        <f t="shared" si="525"/>
        <v>7446</v>
      </c>
      <c r="AM185">
        <f t="shared" si="526"/>
        <v>26309</v>
      </c>
      <c r="AN185">
        <f t="shared" si="527"/>
        <v>139</v>
      </c>
      <c r="AO185">
        <f t="shared" si="528"/>
        <v>131</v>
      </c>
      <c r="AP185">
        <f t="shared" si="529"/>
        <v>135</v>
      </c>
      <c r="AQ185">
        <f t="shared" si="530"/>
        <v>131</v>
      </c>
      <c r="AR185">
        <f t="shared" si="531"/>
        <v>139</v>
      </c>
      <c r="AS185">
        <f t="shared" si="532"/>
        <v>135</v>
      </c>
      <c r="AT185">
        <f t="shared" si="533"/>
        <v>50</v>
      </c>
      <c r="AU185">
        <f t="shared" si="534"/>
        <v>120</v>
      </c>
      <c r="AV185">
        <f t="shared" si="535"/>
        <v>23384</v>
      </c>
      <c r="AW185">
        <f t="shared" si="536"/>
        <v>23384</v>
      </c>
    </row>
    <row r="186" spans="2:49" x14ac:dyDescent="0.2">
      <c r="B186">
        <v>182</v>
      </c>
      <c r="D186">
        <f t="shared" si="537"/>
        <v>240258</v>
      </c>
      <c r="E186">
        <f t="shared" si="510"/>
        <v>68096</v>
      </c>
      <c r="F186">
        <f t="shared" si="510"/>
        <v>44771</v>
      </c>
      <c r="G186">
        <f t="shared" si="510"/>
        <v>20917</v>
      </c>
      <c r="H186">
        <f t="shared" si="510"/>
        <v>139</v>
      </c>
      <c r="I186">
        <f t="shared" si="510"/>
        <v>131</v>
      </c>
      <c r="J186">
        <f t="shared" si="510"/>
        <v>135</v>
      </c>
      <c r="K186">
        <f t="shared" si="510"/>
        <v>135</v>
      </c>
      <c r="L186">
        <f t="shared" si="510"/>
        <v>139</v>
      </c>
      <c r="M186">
        <f t="shared" si="510"/>
        <v>135</v>
      </c>
      <c r="N186">
        <f t="shared" si="510"/>
        <v>150</v>
      </c>
      <c r="O186">
        <f t="shared" si="510"/>
        <v>60</v>
      </c>
      <c r="P186">
        <f t="shared" si="510"/>
        <v>26420</v>
      </c>
      <c r="Q186">
        <f t="shared" si="510"/>
        <v>26420</v>
      </c>
      <c r="T186">
        <f t="shared" si="538"/>
        <v>245514</v>
      </c>
      <c r="U186">
        <f t="shared" si="511"/>
        <v>61259</v>
      </c>
      <c r="V186">
        <f t="shared" si="512"/>
        <v>36012</v>
      </c>
      <c r="W186">
        <f t="shared" si="513"/>
        <v>15959</v>
      </c>
      <c r="X186">
        <f t="shared" si="514"/>
        <v>139</v>
      </c>
      <c r="Y186">
        <f t="shared" si="515"/>
        <v>131</v>
      </c>
      <c r="Z186">
        <f t="shared" si="516"/>
        <v>135</v>
      </c>
      <c r="AA186">
        <f t="shared" si="517"/>
        <v>135</v>
      </c>
      <c r="AB186">
        <f t="shared" si="518"/>
        <v>139</v>
      </c>
      <c r="AC186">
        <f t="shared" si="519"/>
        <v>135</v>
      </c>
      <c r="AD186">
        <f t="shared" si="520"/>
        <v>100</v>
      </c>
      <c r="AE186">
        <f t="shared" si="521"/>
        <v>95</v>
      </c>
      <c r="AF186">
        <f t="shared" si="522"/>
        <v>23384</v>
      </c>
      <c r="AG186">
        <f t="shared" si="523"/>
        <v>23384</v>
      </c>
      <c r="AJ186">
        <f t="shared" si="539"/>
        <v>205064</v>
      </c>
      <c r="AK186">
        <f t="shared" si="524"/>
        <v>81068</v>
      </c>
      <c r="AL186">
        <f t="shared" si="525"/>
        <v>7446</v>
      </c>
      <c r="AM186">
        <f t="shared" si="526"/>
        <v>26309</v>
      </c>
      <c r="AN186">
        <f t="shared" si="527"/>
        <v>139</v>
      </c>
      <c r="AO186">
        <f t="shared" si="528"/>
        <v>131</v>
      </c>
      <c r="AP186">
        <f t="shared" si="529"/>
        <v>135</v>
      </c>
      <c r="AQ186">
        <f t="shared" si="530"/>
        <v>131</v>
      </c>
      <c r="AR186">
        <f t="shared" si="531"/>
        <v>139</v>
      </c>
      <c r="AS186">
        <f t="shared" si="532"/>
        <v>135</v>
      </c>
      <c r="AT186">
        <f t="shared" si="533"/>
        <v>50</v>
      </c>
      <c r="AU186">
        <f t="shared" si="534"/>
        <v>120</v>
      </c>
      <c r="AV186">
        <f t="shared" si="535"/>
        <v>23384</v>
      </c>
      <c r="AW186">
        <f t="shared" si="536"/>
        <v>23384</v>
      </c>
    </row>
    <row r="187" spans="2:49" x14ac:dyDescent="0.2">
      <c r="B187">
        <v>183</v>
      </c>
      <c r="D187">
        <f t="shared" si="537"/>
        <v>240258</v>
      </c>
      <c r="E187">
        <f t="shared" si="510"/>
        <v>68096</v>
      </c>
      <c r="F187">
        <f t="shared" si="510"/>
        <v>44771</v>
      </c>
      <c r="G187">
        <f t="shared" si="510"/>
        <v>20917</v>
      </c>
      <c r="H187">
        <f t="shared" si="510"/>
        <v>139</v>
      </c>
      <c r="I187">
        <f t="shared" si="510"/>
        <v>131</v>
      </c>
      <c r="J187">
        <f t="shared" si="510"/>
        <v>135</v>
      </c>
      <c r="K187">
        <f t="shared" si="510"/>
        <v>135</v>
      </c>
      <c r="L187">
        <f t="shared" si="510"/>
        <v>139</v>
      </c>
      <c r="M187">
        <f t="shared" si="510"/>
        <v>135</v>
      </c>
      <c r="N187">
        <f t="shared" si="510"/>
        <v>150</v>
      </c>
      <c r="O187">
        <f t="shared" si="510"/>
        <v>60</v>
      </c>
      <c r="P187">
        <f t="shared" si="510"/>
        <v>26420</v>
      </c>
      <c r="Q187">
        <f t="shared" si="510"/>
        <v>26420</v>
      </c>
      <c r="T187">
        <f t="shared" si="538"/>
        <v>245514</v>
      </c>
      <c r="U187">
        <f t="shared" si="511"/>
        <v>61259</v>
      </c>
      <c r="V187">
        <f t="shared" si="512"/>
        <v>36012</v>
      </c>
      <c r="W187">
        <f t="shared" si="513"/>
        <v>15959</v>
      </c>
      <c r="X187">
        <f t="shared" si="514"/>
        <v>139</v>
      </c>
      <c r="Y187">
        <f t="shared" si="515"/>
        <v>131</v>
      </c>
      <c r="Z187">
        <f t="shared" si="516"/>
        <v>135</v>
      </c>
      <c r="AA187">
        <f t="shared" si="517"/>
        <v>135</v>
      </c>
      <c r="AB187">
        <f t="shared" si="518"/>
        <v>139</v>
      </c>
      <c r="AC187">
        <f t="shared" si="519"/>
        <v>135</v>
      </c>
      <c r="AD187">
        <f t="shared" si="520"/>
        <v>100</v>
      </c>
      <c r="AE187">
        <f t="shared" si="521"/>
        <v>95</v>
      </c>
      <c r="AF187">
        <f t="shared" si="522"/>
        <v>23384</v>
      </c>
      <c r="AG187">
        <f t="shared" si="523"/>
        <v>23384</v>
      </c>
      <c r="AJ187">
        <f t="shared" si="539"/>
        <v>205064</v>
      </c>
      <c r="AK187">
        <f t="shared" si="524"/>
        <v>81068</v>
      </c>
      <c r="AL187">
        <f t="shared" si="525"/>
        <v>7446</v>
      </c>
      <c r="AM187">
        <f t="shared" si="526"/>
        <v>26309</v>
      </c>
      <c r="AN187">
        <f t="shared" si="527"/>
        <v>139</v>
      </c>
      <c r="AO187">
        <f t="shared" si="528"/>
        <v>131</v>
      </c>
      <c r="AP187">
        <f t="shared" si="529"/>
        <v>135</v>
      </c>
      <c r="AQ187">
        <f t="shared" si="530"/>
        <v>131</v>
      </c>
      <c r="AR187">
        <f t="shared" si="531"/>
        <v>139</v>
      </c>
      <c r="AS187">
        <f t="shared" si="532"/>
        <v>135</v>
      </c>
      <c r="AT187">
        <f t="shared" si="533"/>
        <v>50</v>
      </c>
      <c r="AU187">
        <f t="shared" si="534"/>
        <v>120</v>
      </c>
      <c r="AV187">
        <f t="shared" si="535"/>
        <v>23384</v>
      </c>
      <c r="AW187">
        <f t="shared" si="536"/>
        <v>23384</v>
      </c>
    </row>
    <row r="188" spans="2:49" x14ac:dyDescent="0.2">
      <c r="B188">
        <v>184</v>
      </c>
      <c r="D188">
        <f t="shared" si="537"/>
        <v>240258</v>
      </c>
      <c r="E188">
        <f t="shared" si="510"/>
        <v>68096</v>
      </c>
      <c r="F188">
        <f t="shared" si="510"/>
        <v>44771</v>
      </c>
      <c r="G188">
        <f t="shared" si="510"/>
        <v>20917</v>
      </c>
      <c r="H188">
        <f t="shared" si="510"/>
        <v>139</v>
      </c>
      <c r="I188">
        <f t="shared" si="510"/>
        <v>131</v>
      </c>
      <c r="J188">
        <f t="shared" si="510"/>
        <v>135</v>
      </c>
      <c r="K188">
        <f t="shared" si="510"/>
        <v>135</v>
      </c>
      <c r="L188">
        <f t="shared" si="510"/>
        <v>139</v>
      </c>
      <c r="M188">
        <f t="shared" si="510"/>
        <v>135</v>
      </c>
      <c r="N188">
        <f t="shared" si="510"/>
        <v>150</v>
      </c>
      <c r="O188">
        <f t="shared" si="510"/>
        <v>60</v>
      </c>
      <c r="P188">
        <f t="shared" si="510"/>
        <v>26420</v>
      </c>
      <c r="Q188">
        <f t="shared" si="510"/>
        <v>26420</v>
      </c>
      <c r="T188">
        <f t="shared" si="538"/>
        <v>245514</v>
      </c>
      <c r="U188">
        <f t="shared" si="511"/>
        <v>61259</v>
      </c>
      <c r="V188">
        <f t="shared" si="512"/>
        <v>36012</v>
      </c>
      <c r="W188">
        <f t="shared" si="513"/>
        <v>15959</v>
      </c>
      <c r="X188">
        <f t="shared" si="514"/>
        <v>139</v>
      </c>
      <c r="Y188">
        <f t="shared" si="515"/>
        <v>131</v>
      </c>
      <c r="Z188">
        <f t="shared" si="516"/>
        <v>135</v>
      </c>
      <c r="AA188">
        <f t="shared" si="517"/>
        <v>135</v>
      </c>
      <c r="AB188">
        <f t="shared" si="518"/>
        <v>139</v>
      </c>
      <c r="AC188">
        <f t="shared" si="519"/>
        <v>135</v>
      </c>
      <c r="AD188">
        <f t="shared" si="520"/>
        <v>100</v>
      </c>
      <c r="AE188">
        <f t="shared" si="521"/>
        <v>95</v>
      </c>
      <c r="AF188">
        <f t="shared" si="522"/>
        <v>23384</v>
      </c>
      <c r="AG188">
        <f t="shared" si="523"/>
        <v>23384</v>
      </c>
      <c r="AJ188">
        <f t="shared" si="539"/>
        <v>205064</v>
      </c>
      <c r="AK188">
        <f t="shared" si="524"/>
        <v>81068</v>
      </c>
      <c r="AL188">
        <f t="shared" si="525"/>
        <v>7446</v>
      </c>
      <c r="AM188">
        <f t="shared" si="526"/>
        <v>26309</v>
      </c>
      <c r="AN188">
        <f t="shared" si="527"/>
        <v>139</v>
      </c>
      <c r="AO188">
        <f t="shared" si="528"/>
        <v>131</v>
      </c>
      <c r="AP188">
        <f t="shared" si="529"/>
        <v>135</v>
      </c>
      <c r="AQ188">
        <f t="shared" si="530"/>
        <v>131</v>
      </c>
      <c r="AR188">
        <f t="shared" si="531"/>
        <v>139</v>
      </c>
      <c r="AS188">
        <f t="shared" si="532"/>
        <v>135</v>
      </c>
      <c r="AT188">
        <f t="shared" si="533"/>
        <v>50</v>
      </c>
      <c r="AU188">
        <f t="shared" si="534"/>
        <v>120</v>
      </c>
      <c r="AV188">
        <f t="shared" si="535"/>
        <v>23384</v>
      </c>
      <c r="AW188">
        <f t="shared" si="536"/>
        <v>23384</v>
      </c>
    </row>
    <row r="189" spans="2:49" x14ac:dyDescent="0.2">
      <c r="B189">
        <v>185</v>
      </c>
      <c r="D189">
        <f t="shared" si="537"/>
        <v>240258</v>
      </c>
      <c r="E189">
        <f t="shared" si="510"/>
        <v>68096</v>
      </c>
      <c r="F189">
        <f t="shared" si="510"/>
        <v>44771</v>
      </c>
      <c r="G189">
        <f t="shared" si="510"/>
        <v>20917</v>
      </c>
      <c r="H189">
        <f t="shared" si="510"/>
        <v>139</v>
      </c>
      <c r="I189">
        <f t="shared" si="510"/>
        <v>131</v>
      </c>
      <c r="J189">
        <f t="shared" si="510"/>
        <v>135</v>
      </c>
      <c r="K189">
        <f t="shared" si="510"/>
        <v>135</v>
      </c>
      <c r="L189">
        <f t="shared" si="510"/>
        <v>139</v>
      </c>
      <c r="M189">
        <f t="shared" si="510"/>
        <v>135</v>
      </c>
      <c r="N189">
        <f t="shared" si="510"/>
        <v>150</v>
      </c>
      <c r="O189">
        <f t="shared" si="510"/>
        <v>60</v>
      </c>
      <c r="P189">
        <f t="shared" si="510"/>
        <v>26420</v>
      </c>
      <c r="Q189">
        <f t="shared" si="510"/>
        <v>26420</v>
      </c>
      <c r="T189">
        <f t="shared" si="538"/>
        <v>245514</v>
      </c>
      <c r="U189">
        <f t="shared" si="511"/>
        <v>61259</v>
      </c>
      <c r="V189">
        <f t="shared" si="512"/>
        <v>36012</v>
      </c>
      <c r="W189">
        <f t="shared" si="513"/>
        <v>15959</v>
      </c>
      <c r="X189">
        <f t="shared" si="514"/>
        <v>139</v>
      </c>
      <c r="Y189">
        <f t="shared" si="515"/>
        <v>131</v>
      </c>
      <c r="Z189">
        <f t="shared" si="516"/>
        <v>135</v>
      </c>
      <c r="AA189">
        <f t="shared" si="517"/>
        <v>135</v>
      </c>
      <c r="AB189">
        <f t="shared" si="518"/>
        <v>139</v>
      </c>
      <c r="AC189">
        <f t="shared" si="519"/>
        <v>135</v>
      </c>
      <c r="AD189">
        <f t="shared" si="520"/>
        <v>100</v>
      </c>
      <c r="AE189">
        <f t="shared" si="521"/>
        <v>95</v>
      </c>
      <c r="AF189">
        <f t="shared" si="522"/>
        <v>23384</v>
      </c>
      <c r="AG189">
        <f t="shared" si="523"/>
        <v>23384</v>
      </c>
      <c r="AJ189">
        <f t="shared" si="539"/>
        <v>205064</v>
      </c>
      <c r="AK189">
        <f t="shared" si="524"/>
        <v>81068</v>
      </c>
      <c r="AL189">
        <f t="shared" si="525"/>
        <v>7446</v>
      </c>
      <c r="AM189">
        <f t="shared" si="526"/>
        <v>26309</v>
      </c>
      <c r="AN189">
        <f t="shared" si="527"/>
        <v>139</v>
      </c>
      <c r="AO189">
        <f t="shared" si="528"/>
        <v>131</v>
      </c>
      <c r="AP189">
        <f t="shared" si="529"/>
        <v>135</v>
      </c>
      <c r="AQ189">
        <f t="shared" si="530"/>
        <v>131</v>
      </c>
      <c r="AR189">
        <f t="shared" si="531"/>
        <v>139</v>
      </c>
      <c r="AS189">
        <f t="shared" si="532"/>
        <v>135</v>
      </c>
      <c r="AT189">
        <f t="shared" si="533"/>
        <v>50</v>
      </c>
      <c r="AU189">
        <f t="shared" si="534"/>
        <v>120</v>
      </c>
      <c r="AV189">
        <f t="shared" si="535"/>
        <v>23384</v>
      </c>
      <c r="AW189">
        <f t="shared" si="536"/>
        <v>23384</v>
      </c>
    </row>
    <row r="190" spans="2:49" x14ac:dyDescent="0.2">
      <c r="B190">
        <v>186</v>
      </c>
      <c r="D190">
        <f t="shared" si="537"/>
        <v>240258</v>
      </c>
      <c r="E190">
        <f t="shared" si="510"/>
        <v>68096</v>
      </c>
      <c r="F190">
        <f t="shared" si="510"/>
        <v>44771</v>
      </c>
      <c r="G190">
        <f t="shared" si="510"/>
        <v>20917</v>
      </c>
      <c r="H190">
        <f t="shared" si="510"/>
        <v>139</v>
      </c>
      <c r="I190">
        <f t="shared" si="510"/>
        <v>131</v>
      </c>
      <c r="J190">
        <f t="shared" si="510"/>
        <v>135</v>
      </c>
      <c r="K190">
        <f t="shared" si="510"/>
        <v>135</v>
      </c>
      <c r="L190">
        <f t="shared" si="510"/>
        <v>139</v>
      </c>
      <c r="M190">
        <f t="shared" si="510"/>
        <v>135</v>
      </c>
      <c r="N190">
        <f t="shared" si="510"/>
        <v>150</v>
      </c>
      <c r="O190">
        <f t="shared" si="510"/>
        <v>60</v>
      </c>
      <c r="P190">
        <f t="shared" si="510"/>
        <v>26420</v>
      </c>
      <c r="Q190">
        <f t="shared" si="510"/>
        <v>26420</v>
      </c>
      <c r="T190">
        <f t="shared" si="538"/>
        <v>245514</v>
      </c>
      <c r="U190">
        <f t="shared" si="511"/>
        <v>61259</v>
      </c>
      <c r="V190">
        <f t="shared" si="512"/>
        <v>36012</v>
      </c>
      <c r="W190">
        <f t="shared" si="513"/>
        <v>15959</v>
      </c>
      <c r="X190">
        <f t="shared" si="514"/>
        <v>139</v>
      </c>
      <c r="Y190">
        <f t="shared" si="515"/>
        <v>131</v>
      </c>
      <c r="Z190">
        <f t="shared" si="516"/>
        <v>135</v>
      </c>
      <c r="AA190">
        <f t="shared" si="517"/>
        <v>135</v>
      </c>
      <c r="AB190">
        <f t="shared" si="518"/>
        <v>139</v>
      </c>
      <c r="AC190">
        <f t="shared" si="519"/>
        <v>135</v>
      </c>
      <c r="AD190">
        <f t="shared" si="520"/>
        <v>100</v>
      </c>
      <c r="AE190">
        <f t="shared" si="521"/>
        <v>95</v>
      </c>
      <c r="AF190">
        <f t="shared" si="522"/>
        <v>23384</v>
      </c>
      <c r="AG190">
        <f t="shared" si="523"/>
        <v>23384</v>
      </c>
      <c r="AJ190">
        <f t="shared" si="539"/>
        <v>205064</v>
      </c>
      <c r="AK190">
        <f t="shared" si="524"/>
        <v>81068</v>
      </c>
      <c r="AL190">
        <f t="shared" si="525"/>
        <v>7446</v>
      </c>
      <c r="AM190">
        <f t="shared" si="526"/>
        <v>26309</v>
      </c>
      <c r="AN190">
        <f t="shared" si="527"/>
        <v>139</v>
      </c>
      <c r="AO190">
        <f t="shared" si="528"/>
        <v>131</v>
      </c>
      <c r="AP190">
        <f t="shared" si="529"/>
        <v>135</v>
      </c>
      <c r="AQ190">
        <f t="shared" si="530"/>
        <v>131</v>
      </c>
      <c r="AR190">
        <f t="shared" si="531"/>
        <v>139</v>
      </c>
      <c r="AS190">
        <f t="shared" si="532"/>
        <v>135</v>
      </c>
      <c r="AT190">
        <f t="shared" si="533"/>
        <v>50</v>
      </c>
      <c r="AU190">
        <f t="shared" si="534"/>
        <v>120</v>
      </c>
      <c r="AV190">
        <f t="shared" si="535"/>
        <v>23384</v>
      </c>
      <c r="AW190">
        <f t="shared" si="536"/>
        <v>23384</v>
      </c>
    </row>
    <row r="191" spans="2:49" x14ac:dyDescent="0.2">
      <c r="B191">
        <v>187</v>
      </c>
      <c r="D191">
        <f t="shared" si="537"/>
        <v>240258</v>
      </c>
      <c r="E191">
        <f t="shared" ref="E191:E204" si="540">E190</f>
        <v>68096</v>
      </c>
      <c r="F191">
        <f t="shared" ref="F191:F204" si="541">F190</f>
        <v>44771</v>
      </c>
      <c r="G191">
        <f t="shared" ref="G191:G204" si="542">G190</f>
        <v>20917</v>
      </c>
      <c r="H191">
        <f t="shared" ref="H191:H204" si="543">H190</f>
        <v>139</v>
      </c>
      <c r="I191">
        <f t="shared" ref="I191:I204" si="544">I190</f>
        <v>131</v>
      </c>
      <c r="J191">
        <f t="shared" ref="J191:J204" si="545">J190</f>
        <v>135</v>
      </c>
      <c r="K191">
        <f t="shared" ref="K191:K204" si="546">K190</f>
        <v>135</v>
      </c>
      <c r="L191">
        <f t="shared" ref="L191:L204" si="547">L190</f>
        <v>139</v>
      </c>
      <c r="M191">
        <f t="shared" ref="M191:M204" si="548">M190</f>
        <v>135</v>
      </c>
      <c r="N191">
        <f t="shared" ref="N191:N204" si="549">N190</f>
        <v>150</v>
      </c>
      <c r="O191">
        <f t="shared" ref="O191:O204" si="550">O190</f>
        <v>60</v>
      </c>
      <c r="P191">
        <f t="shared" ref="P191:P204" si="551">P190</f>
        <v>26420</v>
      </c>
      <c r="Q191">
        <f t="shared" ref="Q191:Q204" si="552">Q190</f>
        <v>26420</v>
      </c>
      <c r="T191">
        <f t="shared" si="538"/>
        <v>245514</v>
      </c>
      <c r="U191">
        <f t="shared" si="511"/>
        <v>61259</v>
      </c>
      <c r="V191">
        <f t="shared" si="512"/>
        <v>36012</v>
      </c>
      <c r="W191">
        <f t="shared" si="513"/>
        <v>15959</v>
      </c>
      <c r="X191">
        <f t="shared" si="514"/>
        <v>139</v>
      </c>
      <c r="Y191">
        <f t="shared" si="515"/>
        <v>131</v>
      </c>
      <c r="Z191">
        <f t="shared" si="516"/>
        <v>135</v>
      </c>
      <c r="AA191">
        <f t="shared" si="517"/>
        <v>135</v>
      </c>
      <c r="AB191">
        <f t="shared" si="518"/>
        <v>139</v>
      </c>
      <c r="AC191">
        <f t="shared" si="519"/>
        <v>135</v>
      </c>
      <c r="AD191">
        <f t="shared" si="520"/>
        <v>100</v>
      </c>
      <c r="AE191">
        <f t="shared" si="521"/>
        <v>95</v>
      </c>
      <c r="AF191">
        <f t="shared" si="522"/>
        <v>23384</v>
      </c>
      <c r="AG191">
        <f t="shared" si="523"/>
        <v>23384</v>
      </c>
      <c r="AJ191">
        <f t="shared" si="539"/>
        <v>205064</v>
      </c>
      <c r="AK191">
        <f t="shared" si="524"/>
        <v>81068</v>
      </c>
      <c r="AL191">
        <f t="shared" si="525"/>
        <v>7446</v>
      </c>
      <c r="AM191">
        <f t="shared" si="526"/>
        <v>26309</v>
      </c>
      <c r="AN191">
        <f t="shared" si="527"/>
        <v>139</v>
      </c>
      <c r="AO191">
        <f t="shared" si="528"/>
        <v>131</v>
      </c>
      <c r="AP191">
        <f t="shared" si="529"/>
        <v>135</v>
      </c>
      <c r="AQ191">
        <f t="shared" si="530"/>
        <v>131</v>
      </c>
      <c r="AR191">
        <f t="shared" si="531"/>
        <v>139</v>
      </c>
      <c r="AS191">
        <f t="shared" si="532"/>
        <v>135</v>
      </c>
      <c r="AT191">
        <f t="shared" si="533"/>
        <v>50</v>
      </c>
      <c r="AU191">
        <f t="shared" si="534"/>
        <v>120</v>
      </c>
      <c r="AV191">
        <f t="shared" si="535"/>
        <v>23384</v>
      </c>
      <c r="AW191">
        <f t="shared" si="536"/>
        <v>23384</v>
      </c>
    </row>
    <row r="192" spans="2:49" x14ac:dyDescent="0.2">
      <c r="B192">
        <v>188</v>
      </c>
      <c r="D192">
        <f t="shared" si="537"/>
        <v>240258</v>
      </c>
      <c r="E192">
        <f t="shared" si="540"/>
        <v>68096</v>
      </c>
      <c r="F192">
        <f t="shared" si="541"/>
        <v>44771</v>
      </c>
      <c r="G192">
        <f t="shared" si="542"/>
        <v>20917</v>
      </c>
      <c r="H192">
        <f t="shared" si="543"/>
        <v>139</v>
      </c>
      <c r="I192">
        <f t="shared" si="544"/>
        <v>131</v>
      </c>
      <c r="J192">
        <f t="shared" si="545"/>
        <v>135</v>
      </c>
      <c r="K192">
        <f t="shared" si="546"/>
        <v>135</v>
      </c>
      <c r="L192">
        <f t="shared" si="547"/>
        <v>139</v>
      </c>
      <c r="M192">
        <f t="shared" si="548"/>
        <v>135</v>
      </c>
      <c r="N192">
        <f t="shared" si="549"/>
        <v>150</v>
      </c>
      <c r="O192">
        <f t="shared" si="550"/>
        <v>60</v>
      </c>
      <c r="P192">
        <f t="shared" si="551"/>
        <v>26420</v>
      </c>
      <c r="Q192">
        <f t="shared" si="552"/>
        <v>26420</v>
      </c>
      <c r="T192">
        <f t="shared" si="538"/>
        <v>245514</v>
      </c>
      <c r="U192">
        <f t="shared" si="511"/>
        <v>61259</v>
      </c>
      <c r="V192">
        <f t="shared" si="512"/>
        <v>36012</v>
      </c>
      <c r="W192">
        <f t="shared" si="513"/>
        <v>15959</v>
      </c>
      <c r="X192">
        <f t="shared" si="514"/>
        <v>139</v>
      </c>
      <c r="Y192">
        <f t="shared" si="515"/>
        <v>131</v>
      </c>
      <c r="Z192">
        <f t="shared" si="516"/>
        <v>135</v>
      </c>
      <c r="AA192">
        <f t="shared" si="517"/>
        <v>135</v>
      </c>
      <c r="AB192">
        <f t="shared" si="518"/>
        <v>139</v>
      </c>
      <c r="AC192">
        <f t="shared" si="519"/>
        <v>135</v>
      </c>
      <c r="AD192">
        <f t="shared" si="520"/>
        <v>100</v>
      </c>
      <c r="AE192">
        <f t="shared" si="521"/>
        <v>95</v>
      </c>
      <c r="AF192">
        <f t="shared" si="522"/>
        <v>23384</v>
      </c>
      <c r="AG192">
        <f t="shared" si="523"/>
        <v>23384</v>
      </c>
      <c r="AJ192">
        <f t="shared" si="539"/>
        <v>205064</v>
      </c>
      <c r="AK192">
        <f t="shared" si="524"/>
        <v>81068</v>
      </c>
      <c r="AL192">
        <f t="shared" si="525"/>
        <v>7446</v>
      </c>
      <c r="AM192">
        <f t="shared" si="526"/>
        <v>26309</v>
      </c>
      <c r="AN192">
        <f t="shared" si="527"/>
        <v>139</v>
      </c>
      <c r="AO192">
        <f t="shared" si="528"/>
        <v>131</v>
      </c>
      <c r="AP192">
        <f t="shared" si="529"/>
        <v>135</v>
      </c>
      <c r="AQ192">
        <f t="shared" si="530"/>
        <v>131</v>
      </c>
      <c r="AR192">
        <f t="shared" si="531"/>
        <v>139</v>
      </c>
      <c r="AS192">
        <f t="shared" si="532"/>
        <v>135</v>
      </c>
      <c r="AT192">
        <f t="shared" si="533"/>
        <v>50</v>
      </c>
      <c r="AU192">
        <f t="shared" si="534"/>
        <v>120</v>
      </c>
      <c r="AV192">
        <f t="shared" si="535"/>
        <v>23384</v>
      </c>
      <c r="AW192">
        <f t="shared" si="536"/>
        <v>23384</v>
      </c>
    </row>
    <row r="193" spans="2:49" x14ac:dyDescent="0.2">
      <c r="B193">
        <v>189</v>
      </c>
      <c r="D193">
        <f t="shared" si="537"/>
        <v>240258</v>
      </c>
      <c r="E193">
        <f t="shared" si="540"/>
        <v>68096</v>
      </c>
      <c r="F193">
        <f t="shared" si="541"/>
        <v>44771</v>
      </c>
      <c r="G193">
        <f t="shared" si="542"/>
        <v>20917</v>
      </c>
      <c r="H193">
        <f t="shared" si="543"/>
        <v>139</v>
      </c>
      <c r="I193">
        <f t="shared" si="544"/>
        <v>131</v>
      </c>
      <c r="J193">
        <f t="shared" si="545"/>
        <v>135</v>
      </c>
      <c r="K193">
        <f t="shared" si="546"/>
        <v>135</v>
      </c>
      <c r="L193">
        <f t="shared" si="547"/>
        <v>139</v>
      </c>
      <c r="M193">
        <f t="shared" si="548"/>
        <v>135</v>
      </c>
      <c r="N193">
        <f t="shared" si="549"/>
        <v>150</v>
      </c>
      <c r="O193">
        <f t="shared" si="550"/>
        <v>60</v>
      </c>
      <c r="P193">
        <f t="shared" si="551"/>
        <v>26420</v>
      </c>
      <c r="Q193">
        <f t="shared" si="552"/>
        <v>26420</v>
      </c>
      <c r="T193">
        <f t="shared" si="538"/>
        <v>245514</v>
      </c>
      <c r="U193">
        <f t="shared" si="511"/>
        <v>61259</v>
      </c>
      <c r="V193">
        <f t="shared" si="512"/>
        <v>36012</v>
      </c>
      <c r="W193">
        <f t="shared" si="513"/>
        <v>15959</v>
      </c>
      <c r="X193">
        <f t="shared" si="514"/>
        <v>139</v>
      </c>
      <c r="Y193">
        <f t="shared" si="515"/>
        <v>131</v>
      </c>
      <c r="Z193">
        <f t="shared" si="516"/>
        <v>135</v>
      </c>
      <c r="AA193">
        <f t="shared" si="517"/>
        <v>135</v>
      </c>
      <c r="AB193">
        <f t="shared" si="518"/>
        <v>139</v>
      </c>
      <c r="AC193">
        <f t="shared" si="519"/>
        <v>135</v>
      </c>
      <c r="AD193">
        <f t="shared" si="520"/>
        <v>100</v>
      </c>
      <c r="AE193">
        <f t="shared" si="521"/>
        <v>95</v>
      </c>
      <c r="AF193">
        <f t="shared" si="522"/>
        <v>23384</v>
      </c>
      <c r="AG193">
        <f t="shared" si="523"/>
        <v>23384</v>
      </c>
      <c r="AJ193">
        <f t="shared" si="539"/>
        <v>205064</v>
      </c>
      <c r="AK193">
        <f t="shared" si="524"/>
        <v>81068</v>
      </c>
      <c r="AL193">
        <f t="shared" si="525"/>
        <v>7446</v>
      </c>
      <c r="AM193">
        <f t="shared" si="526"/>
        <v>26309</v>
      </c>
      <c r="AN193">
        <f t="shared" si="527"/>
        <v>139</v>
      </c>
      <c r="AO193">
        <f t="shared" si="528"/>
        <v>131</v>
      </c>
      <c r="AP193">
        <f t="shared" si="529"/>
        <v>135</v>
      </c>
      <c r="AQ193">
        <f t="shared" si="530"/>
        <v>131</v>
      </c>
      <c r="AR193">
        <f t="shared" si="531"/>
        <v>139</v>
      </c>
      <c r="AS193">
        <f t="shared" si="532"/>
        <v>135</v>
      </c>
      <c r="AT193">
        <f t="shared" si="533"/>
        <v>50</v>
      </c>
      <c r="AU193">
        <f t="shared" si="534"/>
        <v>120</v>
      </c>
      <c r="AV193">
        <f t="shared" si="535"/>
        <v>23384</v>
      </c>
      <c r="AW193">
        <f t="shared" si="536"/>
        <v>23384</v>
      </c>
    </row>
    <row r="194" spans="2:49" x14ac:dyDescent="0.2">
      <c r="B194">
        <v>190</v>
      </c>
      <c r="D194">
        <f t="shared" si="537"/>
        <v>240258</v>
      </c>
      <c r="E194">
        <f t="shared" si="540"/>
        <v>68096</v>
      </c>
      <c r="F194">
        <f t="shared" si="541"/>
        <v>44771</v>
      </c>
      <c r="G194">
        <f t="shared" si="542"/>
        <v>20917</v>
      </c>
      <c r="H194">
        <f t="shared" si="543"/>
        <v>139</v>
      </c>
      <c r="I194">
        <f t="shared" si="544"/>
        <v>131</v>
      </c>
      <c r="J194">
        <f t="shared" si="545"/>
        <v>135</v>
      </c>
      <c r="K194">
        <f t="shared" si="546"/>
        <v>135</v>
      </c>
      <c r="L194">
        <f t="shared" si="547"/>
        <v>139</v>
      </c>
      <c r="M194">
        <f t="shared" si="548"/>
        <v>135</v>
      </c>
      <c r="N194">
        <f t="shared" si="549"/>
        <v>150</v>
      </c>
      <c r="O194">
        <f t="shared" si="550"/>
        <v>60</v>
      </c>
      <c r="P194">
        <f t="shared" si="551"/>
        <v>26420</v>
      </c>
      <c r="Q194">
        <f t="shared" si="552"/>
        <v>26420</v>
      </c>
      <c r="T194">
        <f t="shared" si="538"/>
        <v>245514</v>
      </c>
      <c r="U194">
        <f t="shared" si="511"/>
        <v>61259</v>
      </c>
      <c r="V194">
        <f t="shared" si="512"/>
        <v>36012</v>
      </c>
      <c r="W194">
        <f t="shared" si="513"/>
        <v>15959</v>
      </c>
      <c r="X194">
        <f t="shared" si="514"/>
        <v>139</v>
      </c>
      <c r="Y194">
        <f t="shared" si="515"/>
        <v>131</v>
      </c>
      <c r="Z194">
        <f t="shared" si="516"/>
        <v>135</v>
      </c>
      <c r="AA194">
        <f t="shared" si="517"/>
        <v>135</v>
      </c>
      <c r="AB194">
        <f t="shared" si="518"/>
        <v>139</v>
      </c>
      <c r="AC194">
        <f t="shared" si="519"/>
        <v>135</v>
      </c>
      <c r="AD194">
        <f t="shared" si="520"/>
        <v>100</v>
      </c>
      <c r="AE194">
        <f t="shared" si="521"/>
        <v>95</v>
      </c>
      <c r="AF194">
        <f t="shared" si="522"/>
        <v>23384</v>
      </c>
      <c r="AG194">
        <f t="shared" si="523"/>
        <v>23384</v>
      </c>
      <c r="AJ194">
        <f t="shared" si="539"/>
        <v>205064</v>
      </c>
      <c r="AK194">
        <f t="shared" si="524"/>
        <v>81068</v>
      </c>
      <c r="AL194">
        <f t="shared" si="525"/>
        <v>7446</v>
      </c>
      <c r="AM194">
        <f t="shared" si="526"/>
        <v>26309</v>
      </c>
      <c r="AN194">
        <f t="shared" si="527"/>
        <v>139</v>
      </c>
      <c r="AO194">
        <f t="shared" si="528"/>
        <v>131</v>
      </c>
      <c r="AP194">
        <f t="shared" si="529"/>
        <v>135</v>
      </c>
      <c r="AQ194">
        <f t="shared" si="530"/>
        <v>131</v>
      </c>
      <c r="AR194">
        <f t="shared" si="531"/>
        <v>139</v>
      </c>
      <c r="AS194">
        <f t="shared" si="532"/>
        <v>135</v>
      </c>
      <c r="AT194">
        <f t="shared" si="533"/>
        <v>50</v>
      </c>
      <c r="AU194">
        <f t="shared" si="534"/>
        <v>120</v>
      </c>
      <c r="AV194">
        <f t="shared" si="535"/>
        <v>23384</v>
      </c>
      <c r="AW194">
        <f t="shared" si="536"/>
        <v>23384</v>
      </c>
    </row>
    <row r="195" spans="2:49" x14ac:dyDescent="0.2">
      <c r="B195">
        <v>191</v>
      </c>
      <c r="D195">
        <f t="shared" si="537"/>
        <v>240258</v>
      </c>
      <c r="E195">
        <f t="shared" si="540"/>
        <v>68096</v>
      </c>
      <c r="F195">
        <f t="shared" si="541"/>
        <v>44771</v>
      </c>
      <c r="G195">
        <f t="shared" si="542"/>
        <v>20917</v>
      </c>
      <c r="H195">
        <f t="shared" si="543"/>
        <v>139</v>
      </c>
      <c r="I195">
        <f t="shared" si="544"/>
        <v>131</v>
      </c>
      <c r="J195">
        <f t="shared" si="545"/>
        <v>135</v>
      </c>
      <c r="K195">
        <f t="shared" si="546"/>
        <v>135</v>
      </c>
      <c r="L195">
        <f t="shared" si="547"/>
        <v>139</v>
      </c>
      <c r="M195">
        <f t="shared" si="548"/>
        <v>135</v>
      </c>
      <c r="N195">
        <f t="shared" si="549"/>
        <v>150</v>
      </c>
      <c r="O195">
        <f t="shared" si="550"/>
        <v>60</v>
      </c>
      <c r="P195">
        <f t="shared" si="551"/>
        <v>26420</v>
      </c>
      <c r="Q195">
        <f t="shared" si="552"/>
        <v>26420</v>
      </c>
      <c r="T195">
        <f t="shared" si="538"/>
        <v>245514</v>
      </c>
      <c r="U195">
        <f t="shared" si="511"/>
        <v>61259</v>
      </c>
      <c r="V195">
        <f t="shared" si="512"/>
        <v>36012</v>
      </c>
      <c r="W195">
        <f t="shared" si="513"/>
        <v>15959</v>
      </c>
      <c r="X195">
        <f t="shared" si="514"/>
        <v>139</v>
      </c>
      <c r="Y195">
        <f t="shared" si="515"/>
        <v>131</v>
      </c>
      <c r="Z195">
        <f t="shared" si="516"/>
        <v>135</v>
      </c>
      <c r="AA195">
        <f t="shared" si="517"/>
        <v>135</v>
      </c>
      <c r="AB195">
        <f t="shared" si="518"/>
        <v>139</v>
      </c>
      <c r="AC195">
        <f t="shared" si="519"/>
        <v>135</v>
      </c>
      <c r="AD195">
        <f t="shared" si="520"/>
        <v>100</v>
      </c>
      <c r="AE195">
        <f t="shared" si="521"/>
        <v>95</v>
      </c>
      <c r="AF195">
        <f t="shared" si="522"/>
        <v>23384</v>
      </c>
      <c r="AG195">
        <f t="shared" si="523"/>
        <v>23384</v>
      </c>
      <c r="AJ195">
        <f t="shared" si="539"/>
        <v>205064</v>
      </c>
      <c r="AK195">
        <f t="shared" si="524"/>
        <v>81068</v>
      </c>
      <c r="AL195">
        <f t="shared" si="525"/>
        <v>7446</v>
      </c>
      <c r="AM195">
        <f t="shared" si="526"/>
        <v>26309</v>
      </c>
      <c r="AN195">
        <f t="shared" si="527"/>
        <v>139</v>
      </c>
      <c r="AO195">
        <f t="shared" si="528"/>
        <v>131</v>
      </c>
      <c r="AP195">
        <f t="shared" si="529"/>
        <v>135</v>
      </c>
      <c r="AQ195">
        <f t="shared" si="530"/>
        <v>131</v>
      </c>
      <c r="AR195">
        <f t="shared" si="531"/>
        <v>139</v>
      </c>
      <c r="AS195">
        <f t="shared" si="532"/>
        <v>135</v>
      </c>
      <c r="AT195">
        <f t="shared" si="533"/>
        <v>50</v>
      </c>
      <c r="AU195">
        <f t="shared" si="534"/>
        <v>120</v>
      </c>
      <c r="AV195">
        <f t="shared" si="535"/>
        <v>23384</v>
      </c>
      <c r="AW195">
        <f t="shared" si="536"/>
        <v>23384</v>
      </c>
    </row>
    <row r="196" spans="2:49" x14ac:dyDescent="0.2">
      <c r="B196">
        <v>192</v>
      </c>
      <c r="D196">
        <f t="shared" si="537"/>
        <v>240258</v>
      </c>
      <c r="E196">
        <f t="shared" si="540"/>
        <v>68096</v>
      </c>
      <c r="F196">
        <f t="shared" si="541"/>
        <v>44771</v>
      </c>
      <c r="G196">
        <f t="shared" si="542"/>
        <v>20917</v>
      </c>
      <c r="H196">
        <f t="shared" si="543"/>
        <v>139</v>
      </c>
      <c r="I196">
        <f t="shared" si="544"/>
        <v>131</v>
      </c>
      <c r="J196">
        <f t="shared" si="545"/>
        <v>135</v>
      </c>
      <c r="K196">
        <f t="shared" si="546"/>
        <v>135</v>
      </c>
      <c r="L196">
        <f t="shared" si="547"/>
        <v>139</v>
      </c>
      <c r="M196">
        <f t="shared" si="548"/>
        <v>135</v>
      </c>
      <c r="N196">
        <f t="shared" si="549"/>
        <v>150</v>
      </c>
      <c r="O196">
        <f t="shared" si="550"/>
        <v>60</v>
      </c>
      <c r="P196">
        <f t="shared" si="551"/>
        <v>26420</v>
      </c>
      <c r="Q196">
        <f t="shared" si="552"/>
        <v>26420</v>
      </c>
      <c r="T196">
        <f t="shared" si="538"/>
        <v>245514</v>
      </c>
      <c r="U196">
        <f t="shared" si="511"/>
        <v>61259</v>
      </c>
      <c r="V196">
        <f t="shared" si="512"/>
        <v>36012</v>
      </c>
      <c r="W196">
        <f t="shared" si="513"/>
        <v>15959</v>
      </c>
      <c r="X196">
        <f t="shared" si="514"/>
        <v>139</v>
      </c>
      <c r="Y196">
        <f t="shared" si="515"/>
        <v>131</v>
      </c>
      <c r="Z196">
        <f t="shared" si="516"/>
        <v>135</v>
      </c>
      <c r="AA196">
        <f t="shared" si="517"/>
        <v>135</v>
      </c>
      <c r="AB196">
        <f t="shared" si="518"/>
        <v>139</v>
      </c>
      <c r="AC196">
        <f t="shared" si="519"/>
        <v>135</v>
      </c>
      <c r="AD196">
        <f t="shared" si="520"/>
        <v>100</v>
      </c>
      <c r="AE196">
        <f t="shared" si="521"/>
        <v>95</v>
      </c>
      <c r="AF196">
        <f t="shared" si="522"/>
        <v>23384</v>
      </c>
      <c r="AG196">
        <f t="shared" si="523"/>
        <v>23384</v>
      </c>
      <c r="AJ196">
        <f t="shared" si="539"/>
        <v>205064</v>
      </c>
      <c r="AK196">
        <f t="shared" si="524"/>
        <v>81068</v>
      </c>
      <c r="AL196">
        <f t="shared" si="525"/>
        <v>7446</v>
      </c>
      <c r="AM196">
        <f t="shared" si="526"/>
        <v>26309</v>
      </c>
      <c r="AN196">
        <f t="shared" si="527"/>
        <v>139</v>
      </c>
      <c r="AO196">
        <f t="shared" si="528"/>
        <v>131</v>
      </c>
      <c r="AP196">
        <f t="shared" si="529"/>
        <v>135</v>
      </c>
      <c r="AQ196">
        <f t="shared" si="530"/>
        <v>131</v>
      </c>
      <c r="AR196">
        <f t="shared" si="531"/>
        <v>139</v>
      </c>
      <c r="AS196">
        <f t="shared" si="532"/>
        <v>135</v>
      </c>
      <c r="AT196">
        <f t="shared" si="533"/>
        <v>50</v>
      </c>
      <c r="AU196">
        <f t="shared" si="534"/>
        <v>120</v>
      </c>
      <c r="AV196">
        <f t="shared" si="535"/>
        <v>23384</v>
      </c>
      <c r="AW196">
        <f t="shared" si="536"/>
        <v>23384</v>
      </c>
    </row>
    <row r="197" spans="2:49" x14ac:dyDescent="0.2">
      <c r="B197">
        <v>193</v>
      </c>
      <c r="D197">
        <f t="shared" si="537"/>
        <v>240258</v>
      </c>
      <c r="E197">
        <f t="shared" si="540"/>
        <v>68096</v>
      </c>
      <c r="F197">
        <f t="shared" si="541"/>
        <v>44771</v>
      </c>
      <c r="G197">
        <f t="shared" si="542"/>
        <v>20917</v>
      </c>
      <c r="H197">
        <f t="shared" si="543"/>
        <v>139</v>
      </c>
      <c r="I197">
        <f t="shared" si="544"/>
        <v>131</v>
      </c>
      <c r="J197">
        <f t="shared" si="545"/>
        <v>135</v>
      </c>
      <c r="K197">
        <f t="shared" si="546"/>
        <v>135</v>
      </c>
      <c r="L197">
        <f t="shared" si="547"/>
        <v>139</v>
      </c>
      <c r="M197">
        <f t="shared" si="548"/>
        <v>135</v>
      </c>
      <c r="N197">
        <f t="shared" si="549"/>
        <v>150</v>
      </c>
      <c r="O197">
        <f t="shared" si="550"/>
        <v>60</v>
      </c>
      <c r="P197">
        <f t="shared" si="551"/>
        <v>26420</v>
      </c>
      <c r="Q197">
        <f t="shared" si="552"/>
        <v>26420</v>
      </c>
      <c r="T197">
        <f t="shared" si="538"/>
        <v>245514</v>
      </c>
      <c r="U197">
        <f t="shared" si="511"/>
        <v>61259</v>
      </c>
      <c r="V197">
        <f t="shared" si="512"/>
        <v>36012</v>
      </c>
      <c r="W197">
        <f t="shared" si="513"/>
        <v>15959</v>
      </c>
      <c r="X197">
        <f t="shared" si="514"/>
        <v>139</v>
      </c>
      <c r="Y197">
        <f t="shared" si="515"/>
        <v>131</v>
      </c>
      <c r="Z197">
        <f t="shared" si="516"/>
        <v>135</v>
      </c>
      <c r="AA197">
        <f t="shared" si="517"/>
        <v>135</v>
      </c>
      <c r="AB197">
        <f t="shared" si="518"/>
        <v>139</v>
      </c>
      <c r="AC197">
        <f t="shared" si="519"/>
        <v>135</v>
      </c>
      <c r="AD197">
        <f t="shared" si="520"/>
        <v>100</v>
      </c>
      <c r="AE197">
        <f t="shared" si="521"/>
        <v>95</v>
      </c>
      <c r="AF197">
        <f t="shared" si="522"/>
        <v>23384</v>
      </c>
      <c r="AG197">
        <f t="shared" si="523"/>
        <v>23384</v>
      </c>
      <c r="AJ197">
        <f t="shared" si="539"/>
        <v>205064</v>
      </c>
      <c r="AK197">
        <f t="shared" si="524"/>
        <v>81068</v>
      </c>
      <c r="AL197">
        <f t="shared" si="525"/>
        <v>7446</v>
      </c>
      <c r="AM197">
        <f t="shared" si="526"/>
        <v>26309</v>
      </c>
      <c r="AN197">
        <f t="shared" si="527"/>
        <v>139</v>
      </c>
      <c r="AO197">
        <f t="shared" si="528"/>
        <v>131</v>
      </c>
      <c r="AP197">
        <f t="shared" si="529"/>
        <v>135</v>
      </c>
      <c r="AQ197">
        <f t="shared" si="530"/>
        <v>131</v>
      </c>
      <c r="AR197">
        <f t="shared" si="531"/>
        <v>139</v>
      </c>
      <c r="AS197">
        <f t="shared" si="532"/>
        <v>135</v>
      </c>
      <c r="AT197">
        <f t="shared" si="533"/>
        <v>50</v>
      </c>
      <c r="AU197">
        <f t="shared" si="534"/>
        <v>120</v>
      </c>
      <c r="AV197">
        <f t="shared" si="535"/>
        <v>23384</v>
      </c>
      <c r="AW197">
        <f t="shared" si="536"/>
        <v>23384</v>
      </c>
    </row>
    <row r="198" spans="2:49" x14ac:dyDescent="0.2">
      <c r="B198">
        <v>194</v>
      </c>
      <c r="D198">
        <f t="shared" si="537"/>
        <v>240258</v>
      </c>
      <c r="E198">
        <f t="shared" si="540"/>
        <v>68096</v>
      </c>
      <c r="F198">
        <f t="shared" si="541"/>
        <v>44771</v>
      </c>
      <c r="G198">
        <f t="shared" si="542"/>
        <v>20917</v>
      </c>
      <c r="H198">
        <f t="shared" si="543"/>
        <v>139</v>
      </c>
      <c r="I198">
        <f t="shared" si="544"/>
        <v>131</v>
      </c>
      <c r="J198">
        <f t="shared" si="545"/>
        <v>135</v>
      </c>
      <c r="K198">
        <f t="shared" si="546"/>
        <v>135</v>
      </c>
      <c r="L198">
        <f t="shared" si="547"/>
        <v>139</v>
      </c>
      <c r="M198">
        <f t="shared" si="548"/>
        <v>135</v>
      </c>
      <c r="N198">
        <f t="shared" si="549"/>
        <v>150</v>
      </c>
      <c r="O198">
        <f t="shared" si="550"/>
        <v>60</v>
      </c>
      <c r="P198">
        <f t="shared" si="551"/>
        <v>26420</v>
      </c>
      <c r="Q198">
        <f t="shared" si="552"/>
        <v>26420</v>
      </c>
      <c r="T198">
        <f t="shared" si="538"/>
        <v>245514</v>
      </c>
      <c r="U198">
        <f t="shared" si="511"/>
        <v>61259</v>
      </c>
      <c r="V198">
        <f t="shared" si="512"/>
        <v>36012</v>
      </c>
      <c r="W198">
        <f t="shared" si="513"/>
        <v>15959</v>
      </c>
      <c r="X198">
        <f t="shared" si="514"/>
        <v>139</v>
      </c>
      <c r="Y198">
        <f t="shared" si="515"/>
        <v>131</v>
      </c>
      <c r="Z198">
        <f t="shared" si="516"/>
        <v>135</v>
      </c>
      <c r="AA198">
        <f t="shared" si="517"/>
        <v>135</v>
      </c>
      <c r="AB198">
        <f t="shared" si="518"/>
        <v>139</v>
      </c>
      <c r="AC198">
        <f t="shared" si="519"/>
        <v>135</v>
      </c>
      <c r="AD198">
        <f t="shared" si="520"/>
        <v>100</v>
      </c>
      <c r="AE198">
        <f t="shared" si="521"/>
        <v>95</v>
      </c>
      <c r="AF198">
        <f t="shared" si="522"/>
        <v>23384</v>
      </c>
      <c r="AG198">
        <f t="shared" si="523"/>
        <v>23384</v>
      </c>
      <c r="AJ198">
        <f t="shared" si="539"/>
        <v>205064</v>
      </c>
      <c r="AK198">
        <f t="shared" si="524"/>
        <v>81068</v>
      </c>
      <c r="AL198">
        <f t="shared" si="525"/>
        <v>7446</v>
      </c>
      <c r="AM198">
        <f t="shared" si="526"/>
        <v>26309</v>
      </c>
      <c r="AN198">
        <f t="shared" si="527"/>
        <v>139</v>
      </c>
      <c r="AO198">
        <f t="shared" si="528"/>
        <v>131</v>
      </c>
      <c r="AP198">
        <f t="shared" si="529"/>
        <v>135</v>
      </c>
      <c r="AQ198">
        <f t="shared" si="530"/>
        <v>131</v>
      </c>
      <c r="AR198">
        <f t="shared" si="531"/>
        <v>139</v>
      </c>
      <c r="AS198">
        <f t="shared" si="532"/>
        <v>135</v>
      </c>
      <c r="AT198">
        <f t="shared" si="533"/>
        <v>50</v>
      </c>
      <c r="AU198">
        <f t="shared" si="534"/>
        <v>120</v>
      </c>
      <c r="AV198">
        <f t="shared" si="535"/>
        <v>23384</v>
      </c>
      <c r="AW198">
        <f t="shared" si="536"/>
        <v>23384</v>
      </c>
    </row>
    <row r="199" spans="2:49" x14ac:dyDescent="0.2">
      <c r="B199">
        <v>195</v>
      </c>
      <c r="D199">
        <f t="shared" si="537"/>
        <v>240258</v>
      </c>
      <c r="E199">
        <f t="shared" si="540"/>
        <v>68096</v>
      </c>
      <c r="F199">
        <f t="shared" si="541"/>
        <v>44771</v>
      </c>
      <c r="G199">
        <f t="shared" si="542"/>
        <v>20917</v>
      </c>
      <c r="H199">
        <f t="shared" si="543"/>
        <v>139</v>
      </c>
      <c r="I199">
        <f t="shared" si="544"/>
        <v>131</v>
      </c>
      <c r="J199">
        <f t="shared" si="545"/>
        <v>135</v>
      </c>
      <c r="K199">
        <f t="shared" si="546"/>
        <v>135</v>
      </c>
      <c r="L199">
        <f t="shared" si="547"/>
        <v>139</v>
      </c>
      <c r="M199">
        <f t="shared" si="548"/>
        <v>135</v>
      </c>
      <c r="N199">
        <f t="shared" si="549"/>
        <v>150</v>
      </c>
      <c r="O199">
        <f t="shared" si="550"/>
        <v>60</v>
      </c>
      <c r="P199">
        <f t="shared" si="551"/>
        <v>26420</v>
      </c>
      <c r="Q199">
        <f t="shared" si="552"/>
        <v>26420</v>
      </c>
      <c r="T199">
        <f t="shared" si="538"/>
        <v>245514</v>
      </c>
      <c r="U199">
        <f t="shared" si="511"/>
        <v>61259</v>
      </c>
      <c r="V199">
        <f t="shared" si="512"/>
        <v>36012</v>
      </c>
      <c r="W199">
        <f t="shared" si="513"/>
        <v>15959</v>
      </c>
      <c r="X199">
        <f t="shared" si="514"/>
        <v>139</v>
      </c>
      <c r="Y199">
        <f t="shared" si="515"/>
        <v>131</v>
      </c>
      <c r="Z199">
        <f t="shared" si="516"/>
        <v>135</v>
      </c>
      <c r="AA199">
        <f t="shared" si="517"/>
        <v>135</v>
      </c>
      <c r="AB199">
        <f t="shared" si="518"/>
        <v>139</v>
      </c>
      <c r="AC199">
        <f t="shared" si="519"/>
        <v>135</v>
      </c>
      <c r="AD199">
        <f t="shared" si="520"/>
        <v>100</v>
      </c>
      <c r="AE199">
        <f t="shared" si="521"/>
        <v>95</v>
      </c>
      <c r="AF199">
        <f t="shared" si="522"/>
        <v>23384</v>
      </c>
      <c r="AG199">
        <f t="shared" si="523"/>
        <v>23384</v>
      </c>
      <c r="AJ199">
        <f t="shared" si="539"/>
        <v>205064</v>
      </c>
      <c r="AK199">
        <f t="shared" si="524"/>
        <v>81068</v>
      </c>
      <c r="AL199">
        <f t="shared" si="525"/>
        <v>7446</v>
      </c>
      <c r="AM199">
        <f t="shared" si="526"/>
        <v>26309</v>
      </c>
      <c r="AN199">
        <f t="shared" si="527"/>
        <v>139</v>
      </c>
      <c r="AO199">
        <f t="shared" si="528"/>
        <v>131</v>
      </c>
      <c r="AP199">
        <f t="shared" si="529"/>
        <v>135</v>
      </c>
      <c r="AQ199">
        <f t="shared" si="530"/>
        <v>131</v>
      </c>
      <c r="AR199">
        <f t="shared" si="531"/>
        <v>139</v>
      </c>
      <c r="AS199">
        <f t="shared" si="532"/>
        <v>135</v>
      </c>
      <c r="AT199">
        <f t="shared" si="533"/>
        <v>50</v>
      </c>
      <c r="AU199">
        <f t="shared" si="534"/>
        <v>120</v>
      </c>
      <c r="AV199">
        <f t="shared" si="535"/>
        <v>23384</v>
      </c>
      <c r="AW199">
        <f t="shared" si="536"/>
        <v>23384</v>
      </c>
    </row>
    <row r="200" spans="2:49" x14ac:dyDescent="0.2">
      <c r="B200">
        <v>196</v>
      </c>
      <c r="D200">
        <f t="shared" si="537"/>
        <v>240258</v>
      </c>
      <c r="E200">
        <f t="shared" si="540"/>
        <v>68096</v>
      </c>
      <c r="F200">
        <f t="shared" si="541"/>
        <v>44771</v>
      </c>
      <c r="G200">
        <f t="shared" si="542"/>
        <v>20917</v>
      </c>
      <c r="H200">
        <f t="shared" si="543"/>
        <v>139</v>
      </c>
      <c r="I200">
        <f t="shared" si="544"/>
        <v>131</v>
      </c>
      <c r="J200">
        <f t="shared" si="545"/>
        <v>135</v>
      </c>
      <c r="K200">
        <f t="shared" si="546"/>
        <v>135</v>
      </c>
      <c r="L200">
        <f t="shared" si="547"/>
        <v>139</v>
      </c>
      <c r="M200">
        <f t="shared" si="548"/>
        <v>135</v>
      </c>
      <c r="N200">
        <f t="shared" si="549"/>
        <v>150</v>
      </c>
      <c r="O200">
        <f t="shared" si="550"/>
        <v>60</v>
      </c>
      <c r="P200">
        <f t="shared" si="551"/>
        <v>26420</v>
      </c>
      <c r="Q200">
        <f t="shared" si="552"/>
        <v>26420</v>
      </c>
      <c r="T200">
        <f t="shared" si="538"/>
        <v>245514</v>
      </c>
      <c r="U200">
        <f t="shared" si="511"/>
        <v>61259</v>
      </c>
      <c r="V200">
        <f t="shared" si="512"/>
        <v>36012</v>
      </c>
      <c r="W200">
        <f t="shared" si="513"/>
        <v>15959</v>
      </c>
      <c r="X200">
        <f t="shared" si="514"/>
        <v>139</v>
      </c>
      <c r="Y200">
        <f t="shared" si="515"/>
        <v>131</v>
      </c>
      <c r="Z200">
        <f t="shared" si="516"/>
        <v>135</v>
      </c>
      <c r="AA200">
        <f t="shared" si="517"/>
        <v>135</v>
      </c>
      <c r="AB200">
        <f t="shared" si="518"/>
        <v>139</v>
      </c>
      <c r="AC200">
        <f t="shared" si="519"/>
        <v>135</v>
      </c>
      <c r="AD200">
        <f t="shared" si="520"/>
        <v>100</v>
      </c>
      <c r="AE200">
        <f t="shared" si="521"/>
        <v>95</v>
      </c>
      <c r="AF200">
        <f t="shared" si="522"/>
        <v>23384</v>
      </c>
      <c r="AG200">
        <f t="shared" si="523"/>
        <v>23384</v>
      </c>
      <c r="AJ200">
        <f t="shared" si="539"/>
        <v>205064</v>
      </c>
      <c r="AK200">
        <f t="shared" si="524"/>
        <v>81068</v>
      </c>
      <c r="AL200">
        <f t="shared" si="525"/>
        <v>7446</v>
      </c>
      <c r="AM200">
        <f t="shared" si="526"/>
        <v>26309</v>
      </c>
      <c r="AN200">
        <f t="shared" si="527"/>
        <v>139</v>
      </c>
      <c r="AO200">
        <f t="shared" si="528"/>
        <v>131</v>
      </c>
      <c r="AP200">
        <f t="shared" si="529"/>
        <v>135</v>
      </c>
      <c r="AQ200">
        <f t="shared" si="530"/>
        <v>131</v>
      </c>
      <c r="AR200">
        <f t="shared" si="531"/>
        <v>139</v>
      </c>
      <c r="AS200">
        <f t="shared" si="532"/>
        <v>135</v>
      </c>
      <c r="AT200">
        <f t="shared" si="533"/>
        <v>50</v>
      </c>
      <c r="AU200">
        <f t="shared" si="534"/>
        <v>120</v>
      </c>
      <c r="AV200">
        <f t="shared" si="535"/>
        <v>23384</v>
      </c>
      <c r="AW200">
        <f t="shared" si="536"/>
        <v>23384</v>
      </c>
    </row>
    <row r="201" spans="2:49" x14ac:dyDescent="0.2">
      <c r="B201">
        <v>197</v>
      </c>
      <c r="D201">
        <f t="shared" si="537"/>
        <v>240258</v>
      </c>
      <c r="E201">
        <f t="shared" si="540"/>
        <v>68096</v>
      </c>
      <c r="F201">
        <f t="shared" si="541"/>
        <v>44771</v>
      </c>
      <c r="G201">
        <f t="shared" si="542"/>
        <v>20917</v>
      </c>
      <c r="H201">
        <f t="shared" si="543"/>
        <v>139</v>
      </c>
      <c r="I201">
        <f t="shared" si="544"/>
        <v>131</v>
      </c>
      <c r="J201">
        <f t="shared" si="545"/>
        <v>135</v>
      </c>
      <c r="K201">
        <f t="shared" si="546"/>
        <v>135</v>
      </c>
      <c r="L201">
        <f t="shared" si="547"/>
        <v>139</v>
      </c>
      <c r="M201">
        <f t="shared" si="548"/>
        <v>135</v>
      </c>
      <c r="N201">
        <f t="shared" si="549"/>
        <v>150</v>
      </c>
      <c r="O201">
        <f t="shared" si="550"/>
        <v>60</v>
      </c>
      <c r="P201">
        <f t="shared" si="551"/>
        <v>26420</v>
      </c>
      <c r="Q201">
        <f t="shared" si="552"/>
        <v>26420</v>
      </c>
      <c r="T201">
        <f t="shared" si="538"/>
        <v>245514</v>
      </c>
      <c r="U201">
        <f t="shared" si="511"/>
        <v>61259</v>
      </c>
      <c r="V201">
        <f t="shared" si="512"/>
        <v>36012</v>
      </c>
      <c r="W201">
        <f t="shared" si="513"/>
        <v>15959</v>
      </c>
      <c r="X201">
        <f t="shared" si="514"/>
        <v>139</v>
      </c>
      <c r="Y201">
        <f t="shared" si="515"/>
        <v>131</v>
      </c>
      <c r="Z201">
        <f t="shared" si="516"/>
        <v>135</v>
      </c>
      <c r="AA201">
        <f t="shared" si="517"/>
        <v>135</v>
      </c>
      <c r="AB201">
        <f t="shared" si="518"/>
        <v>139</v>
      </c>
      <c r="AC201">
        <f t="shared" si="519"/>
        <v>135</v>
      </c>
      <c r="AD201">
        <f t="shared" si="520"/>
        <v>100</v>
      </c>
      <c r="AE201">
        <f t="shared" si="521"/>
        <v>95</v>
      </c>
      <c r="AF201">
        <f t="shared" si="522"/>
        <v>23384</v>
      </c>
      <c r="AG201">
        <f t="shared" si="523"/>
        <v>23384</v>
      </c>
      <c r="AJ201">
        <f t="shared" si="539"/>
        <v>205064</v>
      </c>
      <c r="AK201">
        <f t="shared" si="524"/>
        <v>81068</v>
      </c>
      <c r="AL201">
        <f t="shared" si="525"/>
        <v>7446</v>
      </c>
      <c r="AM201">
        <f t="shared" si="526"/>
        <v>26309</v>
      </c>
      <c r="AN201">
        <f t="shared" si="527"/>
        <v>139</v>
      </c>
      <c r="AO201">
        <f t="shared" si="528"/>
        <v>131</v>
      </c>
      <c r="AP201">
        <f t="shared" si="529"/>
        <v>135</v>
      </c>
      <c r="AQ201">
        <f t="shared" si="530"/>
        <v>131</v>
      </c>
      <c r="AR201">
        <f t="shared" si="531"/>
        <v>139</v>
      </c>
      <c r="AS201">
        <f t="shared" si="532"/>
        <v>135</v>
      </c>
      <c r="AT201">
        <f t="shared" si="533"/>
        <v>50</v>
      </c>
      <c r="AU201">
        <f t="shared" si="534"/>
        <v>120</v>
      </c>
      <c r="AV201">
        <f t="shared" si="535"/>
        <v>23384</v>
      </c>
      <c r="AW201">
        <f t="shared" si="536"/>
        <v>23384</v>
      </c>
    </row>
    <row r="202" spans="2:49" x14ac:dyDescent="0.2">
      <c r="B202">
        <v>198</v>
      </c>
      <c r="D202">
        <f t="shared" si="537"/>
        <v>240258</v>
      </c>
      <c r="E202">
        <f t="shared" si="540"/>
        <v>68096</v>
      </c>
      <c r="F202">
        <f t="shared" si="541"/>
        <v>44771</v>
      </c>
      <c r="G202">
        <f t="shared" si="542"/>
        <v>20917</v>
      </c>
      <c r="H202">
        <f t="shared" si="543"/>
        <v>139</v>
      </c>
      <c r="I202">
        <f t="shared" si="544"/>
        <v>131</v>
      </c>
      <c r="J202">
        <f t="shared" si="545"/>
        <v>135</v>
      </c>
      <c r="K202">
        <f t="shared" si="546"/>
        <v>135</v>
      </c>
      <c r="L202">
        <f t="shared" si="547"/>
        <v>139</v>
      </c>
      <c r="M202">
        <f t="shared" si="548"/>
        <v>135</v>
      </c>
      <c r="N202">
        <f t="shared" si="549"/>
        <v>150</v>
      </c>
      <c r="O202">
        <f t="shared" si="550"/>
        <v>60</v>
      </c>
      <c r="P202">
        <f t="shared" si="551"/>
        <v>26420</v>
      </c>
      <c r="Q202">
        <f t="shared" si="552"/>
        <v>26420</v>
      </c>
      <c r="T202">
        <f t="shared" si="538"/>
        <v>245514</v>
      </c>
      <c r="U202">
        <f t="shared" si="511"/>
        <v>61259</v>
      </c>
      <c r="V202">
        <f t="shared" si="512"/>
        <v>36012</v>
      </c>
      <c r="W202">
        <f t="shared" si="513"/>
        <v>15959</v>
      </c>
      <c r="X202">
        <f t="shared" si="514"/>
        <v>139</v>
      </c>
      <c r="Y202">
        <f t="shared" si="515"/>
        <v>131</v>
      </c>
      <c r="Z202">
        <f t="shared" si="516"/>
        <v>135</v>
      </c>
      <c r="AA202">
        <f t="shared" si="517"/>
        <v>135</v>
      </c>
      <c r="AB202">
        <f t="shared" si="518"/>
        <v>139</v>
      </c>
      <c r="AC202">
        <f t="shared" si="519"/>
        <v>135</v>
      </c>
      <c r="AD202">
        <f t="shared" si="520"/>
        <v>100</v>
      </c>
      <c r="AE202">
        <f t="shared" si="521"/>
        <v>95</v>
      </c>
      <c r="AF202">
        <f t="shared" si="522"/>
        <v>23384</v>
      </c>
      <c r="AG202">
        <f t="shared" si="523"/>
        <v>23384</v>
      </c>
      <c r="AJ202">
        <f t="shared" si="539"/>
        <v>205064</v>
      </c>
      <c r="AK202">
        <f t="shared" si="524"/>
        <v>81068</v>
      </c>
      <c r="AL202">
        <f t="shared" si="525"/>
        <v>7446</v>
      </c>
      <c r="AM202">
        <f t="shared" si="526"/>
        <v>26309</v>
      </c>
      <c r="AN202">
        <f t="shared" si="527"/>
        <v>139</v>
      </c>
      <c r="AO202">
        <f t="shared" si="528"/>
        <v>131</v>
      </c>
      <c r="AP202">
        <f t="shared" si="529"/>
        <v>135</v>
      </c>
      <c r="AQ202">
        <f t="shared" si="530"/>
        <v>131</v>
      </c>
      <c r="AR202">
        <f t="shared" si="531"/>
        <v>139</v>
      </c>
      <c r="AS202">
        <f t="shared" si="532"/>
        <v>135</v>
      </c>
      <c r="AT202">
        <f t="shared" si="533"/>
        <v>50</v>
      </c>
      <c r="AU202">
        <f t="shared" si="534"/>
        <v>120</v>
      </c>
      <c r="AV202">
        <f t="shared" si="535"/>
        <v>23384</v>
      </c>
      <c r="AW202">
        <f t="shared" si="536"/>
        <v>23384</v>
      </c>
    </row>
    <row r="203" spans="2:49" x14ac:dyDescent="0.2">
      <c r="B203">
        <v>199</v>
      </c>
      <c r="D203">
        <f t="shared" si="537"/>
        <v>240258</v>
      </c>
      <c r="E203">
        <f t="shared" si="540"/>
        <v>68096</v>
      </c>
      <c r="F203">
        <f t="shared" si="541"/>
        <v>44771</v>
      </c>
      <c r="G203">
        <f t="shared" si="542"/>
        <v>20917</v>
      </c>
      <c r="H203">
        <f t="shared" si="543"/>
        <v>139</v>
      </c>
      <c r="I203">
        <f t="shared" si="544"/>
        <v>131</v>
      </c>
      <c r="J203">
        <f t="shared" si="545"/>
        <v>135</v>
      </c>
      <c r="K203">
        <f t="shared" si="546"/>
        <v>135</v>
      </c>
      <c r="L203">
        <f t="shared" si="547"/>
        <v>139</v>
      </c>
      <c r="M203">
        <f t="shared" si="548"/>
        <v>135</v>
      </c>
      <c r="N203">
        <f t="shared" si="549"/>
        <v>150</v>
      </c>
      <c r="O203">
        <f t="shared" si="550"/>
        <v>60</v>
      </c>
      <c r="P203">
        <f t="shared" si="551"/>
        <v>26420</v>
      </c>
      <c r="Q203">
        <f t="shared" si="552"/>
        <v>26420</v>
      </c>
      <c r="T203">
        <f t="shared" si="538"/>
        <v>245514</v>
      </c>
      <c r="U203">
        <f t="shared" si="511"/>
        <v>61259</v>
      </c>
      <c r="V203">
        <f t="shared" si="512"/>
        <v>36012</v>
      </c>
      <c r="W203">
        <f t="shared" si="513"/>
        <v>15959</v>
      </c>
      <c r="X203">
        <f t="shared" si="514"/>
        <v>139</v>
      </c>
      <c r="Y203">
        <f t="shared" si="515"/>
        <v>131</v>
      </c>
      <c r="Z203">
        <f t="shared" si="516"/>
        <v>135</v>
      </c>
      <c r="AA203">
        <f t="shared" si="517"/>
        <v>135</v>
      </c>
      <c r="AB203">
        <f t="shared" si="518"/>
        <v>139</v>
      </c>
      <c r="AC203">
        <f t="shared" si="519"/>
        <v>135</v>
      </c>
      <c r="AD203">
        <f t="shared" si="520"/>
        <v>100</v>
      </c>
      <c r="AE203">
        <f t="shared" si="521"/>
        <v>95</v>
      </c>
      <c r="AF203">
        <f t="shared" si="522"/>
        <v>23384</v>
      </c>
      <c r="AG203">
        <f t="shared" si="523"/>
        <v>23384</v>
      </c>
      <c r="AJ203">
        <f t="shared" si="539"/>
        <v>205064</v>
      </c>
      <c r="AK203">
        <f t="shared" si="524"/>
        <v>81068</v>
      </c>
      <c r="AL203">
        <f t="shared" si="525"/>
        <v>7446</v>
      </c>
      <c r="AM203">
        <f t="shared" si="526"/>
        <v>26309</v>
      </c>
      <c r="AN203">
        <f t="shared" si="527"/>
        <v>139</v>
      </c>
      <c r="AO203">
        <f t="shared" si="528"/>
        <v>131</v>
      </c>
      <c r="AP203">
        <f t="shared" si="529"/>
        <v>135</v>
      </c>
      <c r="AQ203">
        <f t="shared" si="530"/>
        <v>131</v>
      </c>
      <c r="AR203">
        <f t="shared" si="531"/>
        <v>139</v>
      </c>
      <c r="AS203">
        <f t="shared" si="532"/>
        <v>135</v>
      </c>
      <c r="AT203">
        <f t="shared" si="533"/>
        <v>50</v>
      </c>
      <c r="AU203">
        <f t="shared" si="534"/>
        <v>120</v>
      </c>
      <c r="AV203">
        <f t="shared" si="535"/>
        <v>23384</v>
      </c>
      <c r="AW203">
        <f t="shared" si="536"/>
        <v>23384</v>
      </c>
    </row>
    <row r="204" spans="2:49" x14ac:dyDescent="0.2">
      <c r="B204">
        <v>200</v>
      </c>
      <c r="D204">
        <f t="shared" si="537"/>
        <v>240258</v>
      </c>
      <c r="E204">
        <f t="shared" si="540"/>
        <v>68096</v>
      </c>
      <c r="F204">
        <f t="shared" si="541"/>
        <v>44771</v>
      </c>
      <c r="G204">
        <f t="shared" si="542"/>
        <v>20917</v>
      </c>
      <c r="H204">
        <f t="shared" si="543"/>
        <v>139</v>
      </c>
      <c r="I204">
        <f t="shared" si="544"/>
        <v>131</v>
      </c>
      <c r="J204">
        <f t="shared" si="545"/>
        <v>135</v>
      </c>
      <c r="K204">
        <f t="shared" si="546"/>
        <v>135</v>
      </c>
      <c r="L204">
        <f t="shared" si="547"/>
        <v>139</v>
      </c>
      <c r="M204">
        <f t="shared" si="548"/>
        <v>135</v>
      </c>
      <c r="N204">
        <f t="shared" si="549"/>
        <v>150</v>
      </c>
      <c r="O204">
        <f t="shared" si="550"/>
        <v>60</v>
      </c>
      <c r="P204">
        <f t="shared" si="551"/>
        <v>26420</v>
      </c>
      <c r="Q204">
        <f t="shared" si="552"/>
        <v>26420</v>
      </c>
      <c r="T204">
        <f t="shared" si="538"/>
        <v>245514</v>
      </c>
      <c r="U204">
        <f t="shared" si="511"/>
        <v>61259</v>
      </c>
      <c r="V204">
        <f t="shared" si="512"/>
        <v>36012</v>
      </c>
      <c r="W204">
        <f t="shared" si="513"/>
        <v>15959</v>
      </c>
      <c r="X204">
        <f t="shared" si="514"/>
        <v>139</v>
      </c>
      <c r="Y204">
        <f t="shared" si="515"/>
        <v>131</v>
      </c>
      <c r="Z204">
        <f t="shared" si="516"/>
        <v>135</v>
      </c>
      <c r="AA204">
        <f t="shared" si="517"/>
        <v>135</v>
      </c>
      <c r="AB204">
        <f t="shared" si="518"/>
        <v>139</v>
      </c>
      <c r="AC204">
        <f t="shared" si="519"/>
        <v>135</v>
      </c>
      <c r="AD204">
        <f t="shared" si="520"/>
        <v>100</v>
      </c>
      <c r="AE204">
        <f t="shared" si="521"/>
        <v>95</v>
      </c>
      <c r="AF204">
        <f t="shared" si="522"/>
        <v>23384</v>
      </c>
      <c r="AG204">
        <f t="shared" si="523"/>
        <v>23384</v>
      </c>
      <c r="AJ204">
        <f t="shared" si="539"/>
        <v>205064</v>
      </c>
      <c r="AK204">
        <f t="shared" si="524"/>
        <v>81068</v>
      </c>
      <c r="AL204">
        <f t="shared" si="525"/>
        <v>7446</v>
      </c>
      <c r="AM204">
        <f t="shared" si="526"/>
        <v>26309</v>
      </c>
      <c r="AN204">
        <f t="shared" si="527"/>
        <v>139</v>
      </c>
      <c r="AO204">
        <f t="shared" si="528"/>
        <v>131</v>
      </c>
      <c r="AP204">
        <f t="shared" si="529"/>
        <v>135</v>
      </c>
      <c r="AQ204">
        <f t="shared" si="530"/>
        <v>131</v>
      </c>
      <c r="AR204">
        <f t="shared" si="531"/>
        <v>139</v>
      </c>
      <c r="AS204">
        <f t="shared" si="532"/>
        <v>135</v>
      </c>
      <c r="AT204">
        <f t="shared" si="533"/>
        <v>50</v>
      </c>
      <c r="AU204">
        <f t="shared" si="534"/>
        <v>120</v>
      </c>
      <c r="AV204">
        <f t="shared" si="535"/>
        <v>23384</v>
      </c>
      <c r="AW204">
        <f t="shared" si="536"/>
        <v>23384</v>
      </c>
    </row>
    <row r="208" spans="2:49" x14ac:dyDescent="0.2">
      <c r="B208">
        <v>1</v>
      </c>
      <c r="C208" t="s">
        <v>54</v>
      </c>
      <c r="D208">
        <f>_xlfn.IFNA(VLOOKUP($B208,数据整理1!$D$30:$R$54,2,0),0)</f>
        <v>0</v>
      </c>
      <c r="E208">
        <f>_xlfn.IFNA(VLOOKUP($B208,数据整理1!$D$30:$R$54,2,0),0)</f>
        <v>0</v>
      </c>
      <c r="F208">
        <f>_xlfn.IFNA(VLOOKUP($B208,数据整理1!$D$30:$R$54,2,0),0)</f>
        <v>0</v>
      </c>
      <c r="G208">
        <f>_xlfn.IFNA(VLOOKUP($B208,数据整理1!$D$30:$R$54,2,0),0)</f>
        <v>0</v>
      </c>
      <c r="H208">
        <f>_xlfn.IFNA(VLOOKUP($B208,数据整理1!$D$30:$R$54,2,0),0)</f>
        <v>0</v>
      </c>
      <c r="I208">
        <f>_xlfn.IFNA(VLOOKUP($B208,数据整理1!$D$30:$R$54,2,0),0)</f>
        <v>0</v>
      </c>
      <c r="J208">
        <f>_xlfn.IFNA(VLOOKUP($B208,数据整理1!$D$30:$R$54,2,0),0)</f>
        <v>0</v>
      </c>
      <c r="K208">
        <f>_xlfn.IFNA(VLOOKUP($B208,数据整理1!$D$30:$R$54,2,0),0)</f>
        <v>0</v>
      </c>
      <c r="L208">
        <f>_xlfn.IFNA(VLOOKUP($B208,数据整理1!$D$30:$R$54,2,0),0)</f>
        <v>0</v>
      </c>
      <c r="M208">
        <f>_xlfn.IFNA(VLOOKUP($B208,数据整理1!$D$30:$R$54,2,0),0)</f>
        <v>0</v>
      </c>
      <c r="N208">
        <f>_xlfn.IFNA(VLOOKUP($B208,数据整理1!$D$30:$R$54,2,0),0)</f>
        <v>0</v>
      </c>
      <c r="O208">
        <f>_xlfn.IFNA(VLOOKUP($B208,数据整理1!$D$30:$R$54,2,0),0)</f>
        <v>0</v>
      </c>
      <c r="P208">
        <f>_xlfn.IFNA(VLOOKUP($B208,数据整理1!$D$30:$R$54,2,0),0)</f>
        <v>0</v>
      </c>
      <c r="Q208">
        <f>_xlfn.IFNA(VLOOKUP($B208,数据整理1!$D$30:$R$54,2,0),0)</f>
        <v>0</v>
      </c>
      <c r="S208" t="s">
        <v>54</v>
      </c>
      <c r="T208">
        <f>_xlfn.IFNA(VLOOKUP($B208,数据整理1!$D$56:$R$80,2,0),0)</f>
        <v>0</v>
      </c>
      <c r="U208">
        <f>_xlfn.IFNA(VLOOKUP($B208,数据整理1!$D$56:$R$80,2,0),0)</f>
        <v>0</v>
      </c>
      <c r="V208">
        <f>_xlfn.IFNA(VLOOKUP($B208,数据整理1!$D$56:$R$80,2,0),0)</f>
        <v>0</v>
      </c>
      <c r="W208">
        <f>_xlfn.IFNA(VLOOKUP($B208,数据整理1!$D$56:$R$80,2,0),0)</f>
        <v>0</v>
      </c>
      <c r="X208">
        <f>_xlfn.IFNA(VLOOKUP($B208,数据整理1!$D$56:$R$80,2,0),0)</f>
        <v>0</v>
      </c>
      <c r="Y208">
        <f>_xlfn.IFNA(VLOOKUP($B208,数据整理1!$D$56:$R$80,2,0),0)</f>
        <v>0</v>
      </c>
      <c r="Z208">
        <f>_xlfn.IFNA(VLOOKUP($B208,数据整理1!$D$56:$R$80,2,0),0)</f>
        <v>0</v>
      </c>
      <c r="AA208">
        <f>_xlfn.IFNA(VLOOKUP($B208,数据整理1!$D$56:$R$80,2,0),0)</f>
        <v>0</v>
      </c>
      <c r="AB208">
        <f>_xlfn.IFNA(VLOOKUP($B208,数据整理1!$D$56:$R$80,2,0),0)</f>
        <v>0</v>
      </c>
      <c r="AC208">
        <f>_xlfn.IFNA(VLOOKUP($B208,数据整理1!$D$56:$R$80,2,0),0)</f>
        <v>0</v>
      </c>
      <c r="AD208">
        <f>_xlfn.IFNA(VLOOKUP($B208,数据整理1!$D$56:$R$80,2,0),0)</f>
        <v>0</v>
      </c>
      <c r="AE208">
        <f>_xlfn.IFNA(VLOOKUP($B208,数据整理1!$D$56:$R$80,2,0),0)</f>
        <v>0</v>
      </c>
      <c r="AF208">
        <f>_xlfn.IFNA(VLOOKUP($B208,数据整理1!$D$56:$R$80,2,0),0)</f>
        <v>0</v>
      </c>
      <c r="AG208">
        <f>_xlfn.IFNA(VLOOKUP($B208,数据整理1!$D$56:$R$80,2,0),0)</f>
        <v>0</v>
      </c>
      <c r="AI208" t="s">
        <v>54</v>
      </c>
      <c r="AJ208">
        <f>_xlfn.IFNA(VLOOKUP($B208,数据整理1!$D$82:$R$106,2,0),0)</f>
        <v>0</v>
      </c>
      <c r="AK208">
        <f>_xlfn.IFNA(VLOOKUP($B208,数据整理1!$D$82:$R$106,2,0),0)</f>
        <v>0</v>
      </c>
      <c r="AL208">
        <f>_xlfn.IFNA(VLOOKUP($B208,数据整理1!$D$82:$R$106,2,0),0)</f>
        <v>0</v>
      </c>
      <c r="AM208">
        <f>_xlfn.IFNA(VLOOKUP($B208,数据整理1!$D$82:$R$106,2,0),0)</f>
        <v>0</v>
      </c>
      <c r="AN208">
        <f>_xlfn.IFNA(VLOOKUP($B208,数据整理1!$D$82:$R$106,2,0),0)</f>
        <v>0</v>
      </c>
      <c r="AO208">
        <f>_xlfn.IFNA(VLOOKUP($B208,数据整理1!$D$82:$R$106,2,0),0)</f>
        <v>0</v>
      </c>
      <c r="AP208">
        <f>_xlfn.IFNA(VLOOKUP($B208,数据整理1!$D$82:$R$106,2,0),0)</f>
        <v>0</v>
      </c>
      <c r="AQ208">
        <f>_xlfn.IFNA(VLOOKUP($B208,数据整理1!$D$82:$R$106,2,0),0)</f>
        <v>0</v>
      </c>
      <c r="AR208">
        <f>_xlfn.IFNA(VLOOKUP($B208,数据整理1!$D$82:$R$106,2,0),0)</f>
        <v>0</v>
      </c>
      <c r="AS208">
        <f>_xlfn.IFNA(VLOOKUP($B208,数据整理1!$D$82:$R$106,2,0),0)</f>
        <v>0</v>
      </c>
      <c r="AT208">
        <f>_xlfn.IFNA(VLOOKUP($B208,数据整理1!$D$82:$R$106,2,0),0)</f>
        <v>0</v>
      </c>
      <c r="AU208">
        <f>_xlfn.IFNA(VLOOKUP($B208,数据整理1!$D$82:$R$106,2,0),0)</f>
        <v>0</v>
      </c>
      <c r="AV208">
        <f>_xlfn.IFNA(VLOOKUP($B208,数据整理1!$D$82:$R$106,2,0),0)</f>
        <v>0</v>
      </c>
      <c r="AW208">
        <f>_xlfn.IFNA(VLOOKUP($B208,数据整理1!$D$82:$R$106,2,0),0)</f>
        <v>0</v>
      </c>
    </row>
    <row r="209" spans="2:49" x14ac:dyDescent="0.2">
      <c r="B209">
        <v>2</v>
      </c>
      <c r="C209" t="str">
        <f>INDEX(数据整理1!$C$30:$C$54,MATCH(B209,数据整理1!$D$30:$D$54))</f>
        <v>1阶</v>
      </c>
      <c r="D209">
        <f>_xlfn.IFNA(VLOOKUP($B209,数据整理1!$D$30:$R$54,2,0),D208)</f>
        <v>630</v>
      </c>
      <c r="E209">
        <f>_xlfn.IFNA(VLOOKUP($B209,数据整理1!$D$30:$R$54,3,0),E208)</f>
        <v>173</v>
      </c>
      <c r="F209">
        <f>_xlfn.IFNA(VLOOKUP($B209,数据整理1!$D$30:$R$54,4,0),F208)</f>
        <v>90</v>
      </c>
      <c r="G209">
        <f>_xlfn.IFNA(VLOOKUP($B209,数据整理1!$D$30:$R$54,5,0),G208)</f>
        <v>60</v>
      </c>
      <c r="H209">
        <f>_xlfn.IFNA(VLOOKUP($B209,数据整理1!$D$30:$R$54,6,0),H208)</f>
        <v>24</v>
      </c>
      <c r="I209">
        <f>_xlfn.IFNA(VLOOKUP($B209,数据整理1!$D$30:$R$54,7,0),I208)</f>
        <v>16</v>
      </c>
      <c r="J209">
        <f>_xlfn.IFNA(VLOOKUP($B209,数据整理1!$D$30:$R$54,8,0),J208)</f>
        <v>20</v>
      </c>
      <c r="K209">
        <f>_xlfn.IFNA(VLOOKUP($B209,数据整理1!$D$30:$R$54,9,0),K208)</f>
        <v>20</v>
      </c>
      <c r="L209">
        <f>_xlfn.IFNA(VLOOKUP($B209,数据整理1!$D$30:$R$54,10,0),L208)</f>
        <v>24</v>
      </c>
      <c r="M209">
        <f>_xlfn.IFNA(VLOOKUP($B209,数据整理1!$D$30:$R$54,11,0),M208)</f>
        <v>20</v>
      </c>
      <c r="N209">
        <f>_xlfn.IFNA(VLOOKUP($B209,数据整理1!$D$30:$R$54,12,0),N208)</f>
        <v>150</v>
      </c>
      <c r="O209">
        <f>_xlfn.IFNA(VLOOKUP($B209,数据整理1!$D$30:$R$54,13,0),O208)</f>
        <v>60</v>
      </c>
      <c r="P209">
        <f>_xlfn.IFNA(VLOOKUP($B209,数据整理1!$D$30:$R$54,14,0),P208)</f>
        <v>50</v>
      </c>
      <c r="Q209">
        <f>_xlfn.IFNA(VLOOKUP($B209,数据整理1!$D$30:$R$54,15,0),Q208)</f>
        <v>50</v>
      </c>
      <c r="S209" t="str">
        <f>INDEX(数据整理1!$C$56:$C$80,MATCH(B382,数据整理1!$D$56:$D$80))</f>
        <v>1阶</v>
      </c>
      <c r="T209">
        <f>_xlfn.IFNA(VLOOKUP($B209,数据整理1!$D$56:$R$80,2,0),T208)</f>
        <v>540</v>
      </c>
      <c r="U209">
        <f>_xlfn.IFNA(VLOOKUP($B209,数据整理1!$D$56:$R$80,3,0),U208)</f>
        <v>180</v>
      </c>
      <c r="V209">
        <f>_xlfn.IFNA(VLOOKUP($B209,数据整理1!$D$56:$R$80,4,0),V208)</f>
        <v>72</v>
      </c>
      <c r="W209">
        <f>_xlfn.IFNA(VLOOKUP($B209,数据整理1!$D$56:$R$80,5,0),W208)</f>
        <v>48</v>
      </c>
      <c r="X209">
        <f>_xlfn.IFNA(VLOOKUP($B209,数据整理1!$D$56:$R$80,6,0),X208)</f>
        <v>24</v>
      </c>
      <c r="Y209">
        <f>_xlfn.IFNA(VLOOKUP($B209,数据整理1!$D$56:$R$80,7,0),Y208)</f>
        <v>16</v>
      </c>
      <c r="Z209">
        <f>_xlfn.IFNA(VLOOKUP($B209,数据整理1!$D$56:$R$80,8,0),Z208)</f>
        <v>20</v>
      </c>
      <c r="AA209">
        <f>_xlfn.IFNA(VLOOKUP($B209,数据整理1!$D$56:$R$80,9,0),AA208)</f>
        <v>20</v>
      </c>
      <c r="AB209">
        <f>_xlfn.IFNA(VLOOKUP($B209,数据整理1!$D$56:$R$80,10,0),AB208)</f>
        <v>24</v>
      </c>
      <c r="AC209">
        <f>_xlfn.IFNA(VLOOKUP($B209,数据整理1!$D$56:$R$80,11,0),AC208)</f>
        <v>20</v>
      </c>
      <c r="AD209">
        <f>_xlfn.IFNA(VLOOKUP($B209,数据整理1!$D$56:$R$80,12,0),AD208)</f>
        <v>100</v>
      </c>
      <c r="AE209">
        <f>_xlfn.IFNA(VLOOKUP($B209,数据整理1!$D$56:$R$80,13,0),AE208)</f>
        <v>95</v>
      </c>
      <c r="AF209">
        <f>_xlfn.IFNA(VLOOKUP($B209,数据整理1!$D$56:$R$80,14,0),AF208)</f>
        <v>50</v>
      </c>
      <c r="AG209">
        <f>_xlfn.IFNA(VLOOKUP($B209,数据整理1!$D$56:$R$80,15,0),AG208)</f>
        <v>50</v>
      </c>
      <c r="AI209" t="str">
        <f>INDEX(数据整理1!$C$82:$C$106,MATCH(B209,数据整理1!$D$82:$D$106))</f>
        <v>1阶</v>
      </c>
      <c r="AJ209">
        <f>_xlfn.IFNA(VLOOKUP($B209,数据整理1!$D$82:$R$106,2,0),AJ208)</f>
        <v>480</v>
      </c>
      <c r="AK209">
        <f>_xlfn.IFNA(VLOOKUP($B209,数据整理1!$D$82:$R$106,3,0),AK208)</f>
        <v>183</v>
      </c>
      <c r="AL209">
        <f>_xlfn.IFNA(VLOOKUP($B209,数据整理1!$D$82:$R$106,4,0),AL208)</f>
        <v>44</v>
      </c>
      <c r="AM209">
        <f>_xlfn.IFNA(VLOOKUP($B209,数据整理1!$D$82:$R$106,5,0),AM208)</f>
        <v>65</v>
      </c>
      <c r="AN209">
        <f>_xlfn.IFNA(VLOOKUP($B209,数据整理1!$D$82:$R$106,6,0),AN208)</f>
        <v>24</v>
      </c>
      <c r="AO209">
        <f>_xlfn.IFNA(VLOOKUP($B209,数据整理1!$D$82:$R$106,7,0),AO208)</f>
        <v>16</v>
      </c>
      <c r="AP209">
        <f>_xlfn.IFNA(VLOOKUP($B209,数据整理1!$D$82:$R$106,8,0),AP208)</f>
        <v>20</v>
      </c>
      <c r="AQ209">
        <f>_xlfn.IFNA(VLOOKUP($B209,数据整理1!$D$82:$R$106,9,0),AQ208)</f>
        <v>16</v>
      </c>
      <c r="AR209">
        <f>_xlfn.IFNA(VLOOKUP($B209,数据整理1!$D$82:$R$106,10,0),AR208)</f>
        <v>24</v>
      </c>
      <c r="AS209">
        <f>_xlfn.IFNA(VLOOKUP($B209,数据整理1!$D$82:$R$106,11,0),AS208)</f>
        <v>20</v>
      </c>
      <c r="AT209">
        <f>_xlfn.IFNA(VLOOKUP($B209,数据整理1!$D$82:$R$106,12,0),AT208)</f>
        <v>50</v>
      </c>
      <c r="AU209">
        <f>_xlfn.IFNA(VLOOKUP($B209,数据整理1!$D$82:$R$106,13,0),AU208)</f>
        <v>120</v>
      </c>
      <c r="AV209">
        <f>_xlfn.IFNA(VLOOKUP($B209,数据整理1!$D$82:$R$106,14,0),AV208)</f>
        <v>50</v>
      </c>
      <c r="AW209">
        <f>_xlfn.IFNA(VLOOKUP($B209,数据整理1!$D$82:$R$106,15,0),AW208)</f>
        <v>50</v>
      </c>
    </row>
    <row r="210" spans="2:49" x14ac:dyDescent="0.2">
      <c r="B210">
        <v>3</v>
      </c>
      <c r="C210" t="str">
        <f>INDEX(数据整理1!$C$30:$C$54,MATCH(B210,数据整理1!$D$30:$D$54))</f>
        <v>1阶</v>
      </c>
      <c r="D210">
        <f>_xlfn.IFNA(VLOOKUP($B210,数据整理1!$D$30:$R$54,2,0),D209)</f>
        <v>630</v>
      </c>
      <c r="E210">
        <f>_xlfn.IFNA(VLOOKUP($B210,数据整理1!$D$30:$R$54,3,0),E209)</f>
        <v>173</v>
      </c>
      <c r="F210">
        <f>_xlfn.IFNA(VLOOKUP($B210,数据整理1!$D$30:$R$54,4,0),F209)</f>
        <v>90</v>
      </c>
      <c r="G210">
        <f>_xlfn.IFNA(VLOOKUP($B210,数据整理1!$D$30:$R$54,5,0),G209)</f>
        <v>60</v>
      </c>
      <c r="H210">
        <f>_xlfn.IFNA(VLOOKUP($B210,数据整理1!$D$30:$R$54,6,0),H209)</f>
        <v>24</v>
      </c>
      <c r="I210">
        <f>_xlfn.IFNA(VLOOKUP($B210,数据整理1!$D$30:$R$54,7,0),I209)</f>
        <v>16</v>
      </c>
      <c r="J210">
        <f>_xlfn.IFNA(VLOOKUP($B210,数据整理1!$D$30:$R$54,8,0),J209)</f>
        <v>20</v>
      </c>
      <c r="K210">
        <f>_xlfn.IFNA(VLOOKUP($B210,数据整理1!$D$30:$R$54,9,0),K209)</f>
        <v>20</v>
      </c>
      <c r="L210">
        <f>_xlfn.IFNA(VLOOKUP($B210,数据整理1!$D$30:$R$54,10,0),L209)</f>
        <v>24</v>
      </c>
      <c r="M210">
        <f>_xlfn.IFNA(VLOOKUP($B210,数据整理1!$D$30:$R$54,11,0),M209)</f>
        <v>20</v>
      </c>
      <c r="N210">
        <f>_xlfn.IFNA(VLOOKUP($B210,数据整理1!$D$30:$R$54,12,0),N209)</f>
        <v>150</v>
      </c>
      <c r="O210">
        <f>_xlfn.IFNA(VLOOKUP($B210,数据整理1!$D$30:$R$54,13,0),O209)</f>
        <v>60</v>
      </c>
      <c r="P210">
        <f>_xlfn.IFNA(VLOOKUP($B210,数据整理1!$D$30:$R$54,14,0),P209)</f>
        <v>50</v>
      </c>
      <c r="Q210">
        <f>_xlfn.IFNA(VLOOKUP($B210,数据整理1!$D$30:$R$54,15,0),Q209)</f>
        <v>50</v>
      </c>
      <c r="S210" t="str">
        <f>INDEX(数据整理1!$C$56:$C$80,MATCH(B383,数据整理1!$D$56:$D$80))</f>
        <v>1阶</v>
      </c>
      <c r="T210">
        <f>_xlfn.IFNA(VLOOKUP($B210,数据整理1!$D$56:$R$80,2,0),T209)</f>
        <v>540</v>
      </c>
      <c r="U210">
        <f>_xlfn.IFNA(VLOOKUP($B210,数据整理1!$D$56:$R$80,3,0),U209)</f>
        <v>180</v>
      </c>
      <c r="V210">
        <f>_xlfn.IFNA(VLOOKUP($B210,数据整理1!$D$56:$R$80,4,0),V209)</f>
        <v>72</v>
      </c>
      <c r="W210">
        <f>_xlfn.IFNA(VLOOKUP($B210,数据整理1!$D$56:$R$80,5,0),W209)</f>
        <v>48</v>
      </c>
      <c r="X210">
        <f>_xlfn.IFNA(VLOOKUP($B210,数据整理1!$D$56:$R$80,6,0),X209)</f>
        <v>24</v>
      </c>
      <c r="Y210">
        <f>_xlfn.IFNA(VLOOKUP($B210,数据整理1!$D$56:$R$80,7,0),Y209)</f>
        <v>16</v>
      </c>
      <c r="Z210">
        <f>_xlfn.IFNA(VLOOKUP($B210,数据整理1!$D$56:$R$80,8,0),Z209)</f>
        <v>20</v>
      </c>
      <c r="AA210">
        <f>_xlfn.IFNA(VLOOKUP($B210,数据整理1!$D$56:$R$80,9,0),AA209)</f>
        <v>20</v>
      </c>
      <c r="AB210">
        <f>_xlfn.IFNA(VLOOKUP($B210,数据整理1!$D$56:$R$80,10,0),AB209)</f>
        <v>24</v>
      </c>
      <c r="AC210">
        <f>_xlfn.IFNA(VLOOKUP($B210,数据整理1!$D$56:$R$80,11,0),AC209)</f>
        <v>20</v>
      </c>
      <c r="AD210">
        <f>_xlfn.IFNA(VLOOKUP($B210,数据整理1!$D$56:$R$80,12,0),AD209)</f>
        <v>100</v>
      </c>
      <c r="AE210">
        <f>_xlfn.IFNA(VLOOKUP($B210,数据整理1!$D$56:$R$80,13,0),AE209)</f>
        <v>95</v>
      </c>
      <c r="AF210">
        <f>_xlfn.IFNA(VLOOKUP($B210,数据整理1!$D$56:$R$80,14,0),AF209)</f>
        <v>50</v>
      </c>
      <c r="AG210">
        <f>_xlfn.IFNA(VLOOKUP($B210,数据整理1!$D$56:$R$80,15,0),AG209)</f>
        <v>50</v>
      </c>
      <c r="AI210" t="str">
        <f>INDEX(数据整理1!$C$82:$C$106,MATCH(B210,数据整理1!$D$82:$D$106))</f>
        <v>1阶</v>
      </c>
      <c r="AJ210">
        <f>_xlfn.IFNA(VLOOKUP($B210,数据整理1!$D$82:$R$106,2,0),AJ209)</f>
        <v>480</v>
      </c>
      <c r="AK210">
        <f>_xlfn.IFNA(VLOOKUP($B210,数据整理1!$D$82:$R$106,3,0),AK209)</f>
        <v>183</v>
      </c>
      <c r="AL210">
        <f>_xlfn.IFNA(VLOOKUP($B210,数据整理1!$D$82:$R$106,4,0),AL209)</f>
        <v>44</v>
      </c>
      <c r="AM210">
        <f>_xlfn.IFNA(VLOOKUP($B210,数据整理1!$D$82:$R$106,5,0),AM209)</f>
        <v>65</v>
      </c>
      <c r="AN210">
        <f>_xlfn.IFNA(VLOOKUP($B210,数据整理1!$D$82:$R$106,6,0),AN209)</f>
        <v>24</v>
      </c>
      <c r="AO210">
        <f>_xlfn.IFNA(VLOOKUP($B210,数据整理1!$D$82:$R$106,7,0),AO209)</f>
        <v>16</v>
      </c>
      <c r="AP210">
        <f>_xlfn.IFNA(VLOOKUP($B210,数据整理1!$D$82:$R$106,8,0),AP209)</f>
        <v>20</v>
      </c>
      <c r="AQ210">
        <f>_xlfn.IFNA(VLOOKUP($B210,数据整理1!$D$82:$R$106,9,0),AQ209)</f>
        <v>16</v>
      </c>
      <c r="AR210">
        <f>_xlfn.IFNA(VLOOKUP($B210,数据整理1!$D$82:$R$106,10,0),AR209)</f>
        <v>24</v>
      </c>
      <c r="AS210">
        <f>_xlfn.IFNA(VLOOKUP($B210,数据整理1!$D$82:$R$106,11,0),AS209)</f>
        <v>20</v>
      </c>
      <c r="AT210">
        <f>_xlfn.IFNA(VLOOKUP($B210,数据整理1!$D$82:$R$106,12,0),AT209)</f>
        <v>50</v>
      </c>
      <c r="AU210">
        <f>_xlfn.IFNA(VLOOKUP($B210,数据整理1!$D$82:$R$106,13,0),AU209)</f>
        <v>120</v>
      </c>
      <c r="AV210">
        <f>_xlfn.IFNA(VLOOKUP($B210,数据整理1!$D$82:$R$106,14,0),AV209)</f>
        <v>50</v>
      </c>
      <c r="AW210">
        <f>_xlfn.IFNA(VLOOKUP($B210,数据整理1!$D$82:$R$106,15,0),AW209)</f>
        <v>50</v>
      </c>
    </row>
    <row r="211" spans="2:49" x14ac:dyDescent="0.2">
      <c r="B211">
        <v>4</v>
      </c>
      <c r="C211" t="str">
        <f>INDEX(数据整理1!$C$30:$C$54,MATCH(B211,数据整理1!$D$30:$D$54))</f>
        <v>1阶</v>
      </c>
      <c r="D211">
        <f>_xlfn.IFNA(VLOOKUP($B211,数据整理1!$D$30:$R$54,2,0),D210)</f>
        <v>630</v>
      </c>
      <c r="E211">
        <f>_xlfn.IFNA(VLOOKUP($B211,数据整理1!$D$30:$R$54,3,0),E210)</f>
        <v>173</v>
      </c>
      <c r="F211">
        <f>_xlfn.IFNA(VLOOKUP($B211,数据整理1!$D$30:$R$54,4,0),F210)</f>
        <v>90</v>
      </c>
      <c r="G211">
        <f>_xlfn.IFNA(VLOOKUP($B211,数据整理1!$D$30:$R$54,5,0),G210)</f>
        <v>60</v>
      </c>
      <c r="H211">
        <f>_xlfn.IFNA(VLOOKUP($B211,数据整理1!$D$30:$R$54,6,0),H210)</f>
        <v>24</v>
      </c>
      <c r="I211">
        <f>_xlfn.IFNA(VLOOKUP($B211,数据整理1!$D$30:$R$54,7,0),I210)</f>
        <v>16</v>
      </c>
      <c r="J211">
        <f>_xlfn.IFNA(VLOOKUP($B211,数据整理1!$D$30:$R$54,8,0),J210)</f>
        <v>20</v>
      </c>
      <c r="K211">
        <f>_xlfn.IFNA(VLOOKUP($B211,数据整理1!$D$30:$R$54,9,0),K210)</f>
        <v>20</v>
      </c>
      <c r="L211">
        <f>_xlfn.IFNA(VLOOKUP($B211,数据整理1!$D$30:$R$54,10,0),L210)</f>
        <v>24</v>
      </c>
      <c r="M211">
        <f>_xlfn.IFNA(VLOOKUP($B211,数据整理1!$D$30:$R$54,11,0),M210)</f>
        <v>20</v>
      </c>
      <c r="N211">
        <f>_xlfn.IFNA(VLOOKUP($B211,数据整理1!$D$30:$R$54,12,0),N210)</f>
        <v>150</v>
      </c>
      <c r="O211">
        <f>_xlfn.IFNA(VLOOKUP($B211,数据整理1!$D$30:$R$54,13,0),O210)</f>
        <v>60</v>
      </c>
      <c r="P211">
        <f>_xlfn.IFNA(VLOOKUP($B211,数据整理1!$D$30:$R$54,14,0),P210)</f>
        <v>50</v>
      </c>
      <c r="Q211">
        <f>_xlfn.IFNA(VLOOKUP($B211,数据整理1!$D$30:$R$54,15,0),Q210)</f>
        <v>50</v>
      </c>
      <c r="S211" t="str">
        <f>INDEX(数据整理1!$C$56:$C$80,MATCH(B384,数据整理1!$D$56:$D$80))</f>
        <v>1阶</v>
      </c>
      <c r="T211">
        <f>_xlfn.IFNA(VLOOKUP($B211,数据整理1!$D$56:$R$80,2,0),T210)</f>
        <v>540</v>
      </c>
      <c r="U211">
        <f>_xlfn.IFNA(VLOOKUP($B211,数据整理1!$D$56:$R$80,3,0),U210)</f>
        <v>180</v>
      </c>
      <c r="V211">
        <f>_xlfn.IFNA(VLOOKUP($B211,数据整理1!$D$56:$R$80,4,0),V210)</f>
        <v>72</v>
      </c>
      <c r="W211">
        <f>_xlfn.IFNA(VLOOKUP($B211,数据整理1!$D$56:$R$80,5,0),W210)</f>
        <v>48</v>
      </c>
      <c r="X211">
        <f>_xlfn.IFNA(VLOOKUP($B211,数据整理1!$D$56:$R$80,6,0),X210)</f>
        <v>24</v>
      </c>
      <c r="Y211">
        <f>_xlfn.IFNA(VLOOKUP($B211,数据整理1!$D$56:$R$80,7,0),Y210)</f>
        <v>16</v>
      </c>
      <c r="Z211">
        <f>_xlfn.IFNA(VLOOKUP($B211,数据整理1!$D$56:$R$80,8,0),Z210)</f>
        <v>20</v>
      </c>
      <c r="AA211">
        <f>_xlfn.IFNA(VLOOKUP($B211,数据整理1!$D$56:$R$80,9,0),AA210)</f>
        <v>20</v>
      </c>
      <c r="AB211">
        <f>_xlfn.IFNA(VLOOKUP($B211,数据整理1!$D$56:$R$80,10,0),AB210)</f>
        <v>24</v>
      </c>
      <c r="AC211">
        <f>_xlfn.IFNA(VLOOKUP($B211,数据整理1!$D$56:$R$80,11,0),AC210)</f>
        <v>20</v>
      </c>
      <c r="AD211">
        <f>_xlfn.IFNA(VLOOKUP($B211,数据整理1!$D$56:$R$80,12,0),AD210)</f>
        <v>100</v>
      </c>
      <c r="AE211">
        <f>_xlfn.IFNA(VLOOKUP($B211,数据整理1!$D$56:$R$80,13,0),AE210)</f>
        <v>95</v>
      </c>
      <c r="AF211">
        <f>_xlfn.IFNA(VLOOKUP($B211,数据整理1!$D$56:$R$80,14,0),AF210)</f>
        <v>50</v>
      </c>
      <c r="AG211">
        <f>_xlfn.IFNA(VLOOKUP($B211,数据整理1!$D$56:$R$80,15,0),AG210)</f>
        <v>50</v>
      </c>
      <c r="AI211" t="str">
        <f>INDEX(数据整理1!$C$82:$C$106,MATCH(B211,数据整理1!$D$82:$D$106))</f>
        <v>1阶</v>
      </c>
      <c r="AJ211">
        <f>_xlfn.IFNA(VLOOKUP($B211,数据整理1!$D$82:$R$106,2,0),AJ210)</f>
        <v>480</v>
      </c>
      <c r="AK211">
        <f>_xlfn.IFNA(VLOOKUP($B211,数据整理1!$D$82:$R$106,3,0),AK210)</f>
        <v>183</v>
      </c>
      <c r="AL211">
        <f>_xlfn.IFNA(VLOOKUP($B211,数据整理1!$D$82:$R$106,4,0),AL210)</f>
        <v>44</v>
      </c>
      <c r="AM211">
        <f>_xlfn.IFNA(VLOOKUP($B211,数据整理1!$D$82:$R$106,5,0),AM210)</f>
        <v>65</v>
      </c>
      <c r="AN211">
        <f>_xlfn.IFNA(VLOOKUP($B211,数据整理1!$D$82:$R$106,6,0),AN210)</f>
        <v>24</v>
      </c>
      <c r="AO211">
        <f>_xlfn.IFNA(VLOOKUP($B211,数据整理1!$D$82:$R$106,7,0),AO210)</f>
        <v>16</v>
      </c>
      <c r="AP211">
        <f>_xlfn.IFNA(VLOOKUP($B211,数据整理1!$D$82:$R$106,8,0),AP210)</f>
        <v>20</v>
      </c>
      <c r="AQ211">
        <f>_xlfn.IFNA(VLOOKUP($B211,数据整理1!$D$82:$R$106,9,0),AQ210)</f>
        <v>16</v>
      </c>
      <c r="AR211">
        <f>_xlfn.IFNA(VLOOKUP($B211,数据整理1!$D$82:$R$106,10,0),AR210)</f>
        <v>24</v>
      </c>
      <c r="AS211">
        <f>_xlfn.IFNA(VLOOKUP($B211,数据整理1!$D$82:$R$106,11,0),AS210)</f>
        <v>20</v>
      </c>
      <c r="AT211">
        <f>_xlfn.IFNA(VLOOKUP($B211,数据整理1!$D$82:$R$106,12,0),AT210)</f>
        <v>50</v>
      </c>
      <c r="AU211">
        <f>_xlfn.IFNA(VLOOKUP($B211,数据整理1!$D$82:$R$106,13,0),AU210)</f>
        <v>120</v>
      </c>
      <c r="AV211">
        <f>_xlfn.IFNA(VLOOKUP($B211,数据整理1!$D$82:$R$106,14,0),AV210)</f>
        <v>50</v>
      </c>
      <c r="AW211">
        <f>_xlfn.IFNA(VLOOKUP($B211,数据整理1!$D$82:$R$106,15,0),AW210)</f>
        <v>50</v>
      </c>
    </row>
    <row r="212" spans="2:49" x14ac:dyDescent="0.2">
      <c r="B212">
        <v>5</v>
      </c>
      <c r="C212" t="str">
        <f>INDEX(数据整理1!$C$30:$C$54,MATCH(B212,数据整理1!$D$30:$D$54))</f>
        <v>1阶</v>
      </c>
      <c r="D212">
        <f>_xlfn.IFNA(VLOOKUP($B212,数据整理1!$D$30:$R$54,2,0),D211)</f>
        <v>630</v>
      </c>
      <c r="E212">
        <f>_xlfn.IFNA(VLOOKUP($B212,数据整理1!$D$30:$R$54,3,0),E211)</f>
        <v>173</v>
      </c>
      <c r="F212">
        <f>_xlfn.IFNA(VLOOKUP($B212,数据整理1!$D$30:$R$54,4,0),F211)</f>
        <v>90</v>
      </c>
      <c r="G212">
        <f>_xlfn.IFNA(VLOOKUP($B212,数据整理1!$D$30:$R$54,5,0),G211)</f>
        <v>60</v>
      </c>
      <c r="H212">
        <f>_xlfn.IFNA(VLOOKUP($B212,数据整理1!$D$30:$R$54,6,0),H211)</f>
        <v>24</v>
      </c>
      <c r="I212">
        <f>_xlfn.IFNA(VLOOKUP($B212,数据整理1!$D$30:$R$54,7,0),I211)</f>
        <v>16</v>
      </c>
      <c r="J212">
        <f>_xlfn.IFNA(VLOOKUP($B212,数据整理1!$D$30:$R$54,8,0),J211)</f>
        <v>20</v>
      </c>
      <c r="K212">
        <f>_xlfn.IFNA(VLOOKUP($B212,数据整理1!$D$30:$R$54,9,0),K211)</f>
        <v>20</v>
      </c>
      <c r="L212">
        <f>_xlfn.IFNA(VLOOKUP($B212,数据整理1!$D$30:$R$54,10,0),L211)</f>
        <v>24</v>
      </c>
      <c r="M212">
        <f>_xlfn.IFNA(VLOOKUP($B212,数据整理1!$D$30:$R$54,11,0),M211)</f>
        <v>20</v>
      </c>
      <c r="N212">
        <f>_xlfn.IFNA(VLOOKUP($B212,数据整理1!$D$30:$R$54,12,0),N211)</f>
        <v>150</v>
      </c>
      <c r="O212">
        <f>_xlfn.IFNA(VLOOKUP($B212,数据整理1!$D$30:$R$54,13,0),O211)</f>
        <v>60</v>
      </c>
      <c r="P212">
        <f>_xlfn.IFNA(VLOOKUP($B212,数据整理1!$D$30:$R$54,14,0),P211)</f>
        <v>50</v>
      </c>
      <c r="Q212">
        <f>_xlfn.IFNA(VLOOKUP($B212,数据整理1!$D$30:$R$54,15,0),Q211)</f>
        <v>50</v>
      </c>
      <c r="S212" t="str">
        <f>INDEX(数据整理1!$C$56:$C$80,MATCH(B385,数据整理1!$D$56:$D$80))</f>
        <v>1阶</v>
      </c>
      <c r="T212">
        <f>_xlfn.IFNA(VLOOKUP($B212,数据整理1!$D$56:$R$80,2,0),T211)</f>
        <v>540</v>
      </c>
      <c r="U212">
        <f>_xlfn.IFNA(VLOOKUP($B212,数据整理1!$D$56:$R$80,3,0),U211)</f>
        <v>180</v>
      </c>
      <c r="V212">
        <f>_xlfn.IFNA(VLOOKUP($B212,数据整理1!$D$56:$R$80,4,0),V211)</f>
        <v>72</v>
      </c>
      <c r="W212">
        <f>_xlfn.IFNA(VLOOKUP($B212,数据整理1!$D$56:$R$80,5,0),W211)</f>
        <v>48</v>
      </c>
      <c r="X212">
        <f>_xlfn.IFNA(VLOOKUP($B212,数据整理1!$D$56:$R$80,6,0),X211)</f>
        <v>24</v>
      </c>
      <c r="Y212">
        <f>_xlfn.IFNA(VLOOKUP($B212,数据整理1!$D$56:$R$80,7,0),Y211)</f>
        <v>16</v>
      </c>
      <c r="Z212">
        <f>_xlfn.IFNA(VLOOKUP($B212,数据整理1!$D$56:$R$80,8,0),Z211)</f>
        <v>20</v>
      </c>
      <c r="AA212">
        <f>_xlfn.IFNA(VLOOKUP($B212,数据整理1!$D$56:$R$80,9,0),AA211)</f>
        <v>20</v>
      </c>
      <c r="AB212">
        <f>_xlfn.IFNA(VLOOKUP($B212,数据整理1!$D$56:$R$80,10,0),AB211)</f>
        <v>24</v>
      </c>
      <c r="AC212">
        <f>_xlfn.IFNA(VLOOKUP($B212,数据整理1!$D$56:$R$80,11,0),AC211)</f>
        <v>20</v>
      </c>
      <c r="AD212">
        <f>_xlfn.IFNA(VLOOKUP($B212,数据整理1!$D$56:$R$80,12,0),AD211)</f>
        <v>100</v>
      </c>
      <c r="AE212">
        <f>_xlfn.IFNA(VLOOKUP($B212,数据整理1!$D$56:$R$80,13,0),AE211)</f>
        <v>95</v>
      </c>
      <c r="AF212">
        <f>_xlfn.IFNA(VLOOKUP($B212,数据整理1!$D$56:$R$80,14,0),AF211)</f>
        <v>50</v>
      </c>
      <c r="AG212">
        <f>_xlfn.IFNA(VLOOKUP($B212,数据整理1!$D$56:$R$80,15,0),AG211)</f>
        <v>50</v>
      </c>
      <c r="AI212" t="str">
        <f>INDEX(数据整理1!$C$82:$C$106,MATCH(B212,数据整理1!$D$82:$D$106))</f>
        <v>1阶</v>
      </c>
      <c r="AJ212">
        <f>_xlfn.IFNA(VLOOKUP($B212,数据整理1!$D$82:$R$106,2,0),AJ211)</f>
        <v>480</v>
      </c>
      <c r="AK212">
        <f>_xlfn.IFNA(VLOOKUP($B212,数据整理1!$D$82:$R$106,3,0),AK211)</f>
        <v>183</v>
      </c>
      <c r="AL212">
        <f>_xlfn.IFNA(VLOOKUP($B212,数据整理1!$D$82:$R$106,4,0),AL211)</f>
        <v>44</v>
      </c>
      <c r="AM212">
        <f>_xlfn.IFNA(VLOOKUP($B212,数据整理1!$D$82:$R$106,5,0),AM211)</f>
        <v>65</v>
      </c>
      <c r="AN212">
        <f>_xlfn.IFNA(VLOOKUP($B212,数据整理1!$D$82:$R$106,6,0),AN211)</f>
        <v>24</v>
      </c>
      <c r="AO212">
        <f>_xlfn.IFNA(VLOOKUP($B212,数据整理1!$D$82:$R$106,7,0),AO211)</f>
        <v>16</v>
      </c>
      <c r="AP212">
        <f>_xlfn.IFNA(VLOOKUP($B212,数据整理1!$D$82:$R$106,8,0),AP211)</f>
        <v>20</v>
      </c>
      <c r="AQ212">
        <f>_xlfn.IFNA(VLOOKUP($B212,数据整理1!$D$82:$R$106,9,0),AQ211)</f>
        <v>16</v>
      </c>
      <c r="AR212">
        <f>_xlfn.IFNA(VLOOKUP($B212,数据整理1!$D$82:$R$106,10,0),AR211)</f>
        <v>24</v>
      </c>
      <c r="AS212">
        <f>_xlfn.IFNA(VLOOKUP($B212,数据整理1!$D$82:$R$106,11,0),AS211)</f>
        <v>20</v>
      </c>
      <c r="AT212">
        <f>_xlfn.IFNA(VLOOKUP($B212,数据整理1!$D$82:$R$106,12,0),AT211)</f>
        <v>50</v>
      </c>
      <c r="AU212">
        <f>_xlfn.IFNA(VLOOKUP($B212,数据整理1!$D$82:$R$106,13,0),AU211)</f>
        <v>120</v>
      </c>
      <c r="AV212">
        <f>_xlfn.IFNA(VLOOKUP($B212,数据整理1!$D$82:$R$106,14,0),AV211)</f>
        <v>50</v>
      </c>
      <c r="AW212">
        <f>_xlfn.IFNA(VLOOKUP($B212,数据整理1!$D$82:$R$106,15,0),AW211)</f>
        <v>50</v>
      </c>
    </row>
    <row r="213" spans="2:49" x14ac:dyDescent="0.2">
      <c r="B213">
        <v>6</v>
      </c>
      <c r="C213" t="str">
        <f>INDEX(数据整理1!$C$30:$C$54,MATCH(B213,数据整理1!$D$30:$D$54))</f>
        <v>1阶</v>
      </c>
      <c r="D213">
        <f>_xlfn.IFNA(VLOOKUP($B213,数据整理1!$D$30:$R$54,2,0),D212)</f>
        <v>630</v>
      </c>
      <c r="E213">
        <f>_xlfn.IFNA(VLOOKUP($B213,数据整理1!$D$30:$R$54,3,0),E212)</f>
        <v>173</v>
      </c>
      <c r="F213">
        <f>_xlfn.IFNA(VLOOKUP($B213,数据整理1!$D$30:$R$54,4,0),F212)</f>
        <v>90</v>
      </c>
      <c r="G213">
        <f>_xlfn.IFNA(VLOOKUP($B213,数据整理1!$D$30:$R$54,5,0),G212)</f>
        <v>60</v>
      </c>
      <c r="H213">
        <f>_xlfn.IFNA(VLOOKUP($B213,数据整理1!$D$30:$R$54,6,0),H212)</f>
        <v>24</v>
      </c>
      <c r="I213">
        <f>_xlfn.IFNA(VLOOKUP($B213,数据整理1!$D$30:$R$54,7,0),I212)</f>
        <v>16</v>
      </c>
      <c r="J213">
        <f>_xlfn.IFNA(VLOOKUP($B213,数据整理1!$D$30:$R$54,8,0),J212)</f>
        <v>20</v>
      </c>
      <c r="K213">
        <f>_xlfn.IFNA(VLOOKUP($B213,数据整理1!$D$30:$R$54,9,0),K212)</f>
        <v>20</v>
      </c>
      <c r="L213">
        <f>_xlfn.IFNA(VLOOKUP($B213,数据整理1!$D$30:$R$54,10,0),L212)</f>
        <v>24</v>
      </c>
      <c r="M213">
        <f>_xlfn.IFNA(VLOOKUP($B213,数据整理1!$D$30:$R$54,11,0),M212)</f>
        <v>20</v>
      </c>
      <c r="N213">
        <f>_xlfn.IFNA(VLOOKUP($B213,数据整理1!$D$30:$R$54,12,0),N212)</f>
        <v>150</v>
      </c>
      <c r="O213">
        <f>_xlfn.IFNA(VLOOKUP($B213,数据整理1!$D$30:$R$54,13,0),O212)</f>
        <v>60</v>
      </c>
      <c r="P213">
        <f>_xlfn.IFNA(VLOOKUP($B213,数据整理1!$D$30:$R$54,14,0),P212)</f>
        <v>50</v>
      </c>
      <c r="Q213">
        <f>_xlfn.IFNA(VLOOKUP($B213,数据整理1!$D$30:$R$54,15,0),Q212)</f>
        <v>50</v>
      </c>
      <c r="S213" t="str">
        <f>INDEX(数据整理1!$C$56:$C$80,MATCH(B386,数据整理1!$D$56:$D$80))</f>
        <v>1阶</v>
      </c>
      <c r="T213">
        <f>_xlfn.IFNA(VLOOKUP($B213,数据整理1!$D$56:$R$80,2,0),T212)</f>
        <v>540</v>
      </c>
      <c r="U213">
        <f>_xlfn.IFNA(VLOOKUP($B213,数据整理1!$D$56:$R$80,3,0),U212)</f>
        <v>180</v>
      </c>
      <c r="V213">
        <f>_xlfn.IFNA(VLOOKUP($B213,数据整理1!$D$56:$R$80,4,0),V212)</f>
        <v>72</v>
      </c>
      <c r="W213">
        <f>_xlfn.IFNA(VLOOKUP($B213,数据整理1!$D$56:$R$80,5,0),W212)</f>
        <v>48</v>
      </c>
      <c r="X213">
        <f>_xlfn.IFNA(VLOOKUP($B213,数据整理1!$D$56:$R$80,6,0),X212)</f>
        <v>24</v>
      </c>
      <c r="Y213">
        <f>_xlfn.IFNA(VLOOKUP($B213,数据整理1!$D$56:$R$80,7,0),Y212)</f>
        <v>16</v>
      </c>
      <c r="Z213">
        <f>_xlfn.IFNA(VLOOKUP($B213,数据整理1!$D$56:$R$80,8,0),Z212)</f>
        <v>20</v>
      </c>
      <c r="AA213">
        <f>_xlfn.IFNA(VLOOKUP($B213,数据整理1!$D$56:$R$80,9,0),AA212)</f>
        <v>20</v>
      </c>
      <c r="AB213">
        <f>_xlfn.IFNA(VLOOKUP($B213,数据整理1!$D$56:$R$80,10,0),AB212)</f>
        <v>24</v>
      </c>
      <c r="AC213">
        <f>_xlfn.IFNA(VLOOKUP($B213,数据整理1!$D$56:$R$80,11,0),AC212)</f>
        <v>20</v>
      </c>
      <c r="AD213">
        <f>_xlfn.IFNA(VLOOKUP($B213,数据整理1!$D$56:$R$80,12,0),AD212)</f>
        <v>100</v>
      </c>
      <c r="AE213">
        <f>_xlfn.IFNA(VLOOKUP($B213,数据整理1!$D$56:$R$80,13,0),AE212)</f>
        <v>95</v>
      </c>
      <c r="AF213">
        <f>_xlfn.IFNA(VLOOKUP($B213,数据整理1!$D$56:$R$80,14,0),AF212)</f>
        <v>50</v>
      </c>
      <c r="AG213">
        <f>_xlfn.IFNA(VLOOKUP($B213,数据整理1!$D$56:$R$80,15,0),AG212)</f>
        <v>50</v>
      </c>
      <c r="AI213" t="str">
        <f>INDEX(数据整理1!$C$82:$C$106,MATCH(B213,数据整理1!$D$82:$D$106))</f>
        <v>1阶</v>
      </c>
      <c r="AJ213">
        <f>_xlfn.IFNA(VLOOKUP($B213,数据整理1!$D$82:$R$106,2,0),AJ212)</f>
        <v>480</v>
      </c>
      <c r="AK213">
        <f>_xlfn.IFNA(VLOOKUP($B213,数据整理1!$D$82:$R$106,3,0),AK212)</f>
        <v>183</v>
      </c>
      <c r="AL213">
        <f>_xlfn.IFNA(VLOOKUP($B213,数据整理1!$D$82:$R$106,4,0),AL212)</f>
        <v>44</v>
      </c>
      <c r="AM213">
        <f>_xlfn.IFNA(VLOOKUP($B213,数据整理1!$D$82:$R$106,5,0),AM212)</f>
        <v>65</v>
      </c>
      <c r="AN213">
        <f>_xlfn.IFNA(VLOOKUP($B213,数据整理1!$D$82:$R$106,6,0),AN212)</f>
        <v>24</v>
      </c>
      <c r="AO213">
        <f>_xlfn.IFNA(VLOOKUP($B213,数据整理1!$D$82:$R$106,7,0),AO212)</f>
        <v>16</v>
      </c>
      <c r="AP213">
        <f>_xlfn.IFNA(VLOOKUP($B213,数据整理1!$D$82:$R$106,8,0),AP212)</f>
        <v>20</v>
      </c>
      <c r="AQ213">
        <f>_xlfn.IFNA(VLOOKUP($B213,数据整理1!$D$82:$R$106,9,0),AQ212)</f>
        <v>16</v>
      </c>
      <c r="AR213">
        <f>_xlfn.IFNA(VLOOKUP($B213,数据整理1!$D$82:$R$106,10,0),AR212)</f>
        <v>24</v>
      </c>
      <c r="AS213">
        <f>_xlfn.IFNA(VLOOKUP($B213,数据整理1!$D$82:$R$106,11,0),AS212)</f>
        <v>20</v>
      </c>
      <c r="AT213">
        <f>_xlfn.IFNA(VLOOKUP($B213,数据整理1!$D$82:$R$106,12,0),AT212)</f>
        <v>50</v>
      </c>
      <c r="AU213">
        <f>_xlfn.IFNA(VLOOKUP($B213,数据整理1!$D$82:$R$106,13,0),AU212)</f>
        <v>120</v>
      </c>
      <c r="AV213">
        <f>_xlfn.IFNA(VLOOKUP($B213,数据整理1!$D$82:$R$106,14,0),AV212)</f>
        <v>50</v>
      </c>
      <c r="AW213">
        <f>_xlfn.IFNA(VLOOKUP($B213,数据整理1!$D$82:$R$106,15,0),AW212)</f>
        <v>50</v>
      </c>
    </row>
    <row r="214" spans="2:49" x14ac:dyDescent="0.2">
      <c r="B214">
        <v>7</v>
      </c>
      <c r="C214" t="str">
        <f>INDEX(数据整理1!$C$30:$C$54,MATCH(B214,数据整理1!$D$30:$D$54))</f>
        <v>1阶</v>
      </c>
      <c r="D214">
        <f>_xlfn.IFNA(VLOOKUP($B214,数据整理1!$D$30:$R$54,2,0),D213)</f>
        <v>630</v>
      </c>
      <c r="E214">
        <f>_xlfn.IFNA(VLOOKUP($B214,数据整理1!$D$30:$R$54,3,0),E213)</f>
        <v>173</v>
      </c>
      <c r="F214">
        <f>_xlfn.IFNA(VLOOKUP($B214,数据整理1!$D$30:$R$54,4,0),F213)</f>
        <v>90</v>
      </c>
      <c r="G214">
        <f>_xlfn.IFNA(VLOOKUP($B214,数据整理1!$D$30:$R$54,5,0),G213)</f>
        <v>60</v>
      </c>
      <c r="H214">
        <f>_xlfn.IFNA(VLOOKUP($B214,数据整理1!$D$30:$R$54,6,0),H213)</f>
        <v>24</v>
      </c>
      <c r="I214">
        <f>_xlfn.IFNA(VLOOKUP($B214,数据整理1!$D$30:$R$54,7,0),I213)</f>
        <v>16</v>
      </c>
      <c r="J214">
        <f>_xlfn.IFNA(VLOOKUP($B214,数据整理1!$D$30:$R$54,8,0),J213)</f>
        <v>20</v>
      </c>
      <c r="K214">
        <f>_xlfn.IFNA(VLOOKUP($B214,数据整理1!$D$30:$R$54,9,0),K213)</f>
        <v>20</v>
      </c>
      <c r="L214">
        <f>_xlfn.IFNA(VLOOKUP($B214,数据整理1!$D$30:$R$54,10,0),L213)</f>
        <v>24</v>
      </c>
      <c r="M214">
        <f>_xlfn.IFNA(VLOOKUP($B214,数据整理1!$D$30:$R$54,11,0),M213)</f>
        <v>20</v>
      </c>
      <c r="N214">
        <f>_xlfn.IFNA(VLOOKUP($B214,数据整理1!$D$30:$R$54,12,0),N213)</f>
        <v>150</v>
      </c>
      <c r="O214">
        <f>_xlfn.IFNA(VLOOKUP($B214,数据整理1!$D$30:$R$54,13,0),O213)</f>
        <v>60</v>
      </c>
      <c r="P214">
        <f>_xlfn.IFNA(VLOOKUP($B214,数据整理1!$D$30:$R$54,14,0),P213)</f>
        <v>50</v>
      </c>
      <c r="Q214">
        <f>_xlfn.IFNA(VLOOKUP($B214,数据整理1!$D$30:$R$54,15,0),Q213)</f>
        <v>50</v>
      </c>
      <c r="S214" t="str">
        <f>INDEX(数据整理1!$C$56:$C$80,MATCH(B387,数据整理1!$D$56:$D$80))</f>
        <v>1阶</v>
      </c>
      <c r="T214">
        <f>_xlfn.IFNA(VLOOKUP($B214,数据整理1!$D$56:$R$80,2,0),T213)</f>
        <v>540</v>
      </c>
      <c r="U214">
        <f>_xlfn.IFNA(VLOOKUP($B214,数据整理1!$D$56:$R$80,3,0),U213)</f>
        <v>180</v>
      </c>
      <c r="V214">
        <f>_xlfn.IFNA(VLOOKUP($B214,数据整理1!$D$56:$R$80,4,0),V213)</f>
        <v>72</v>
      </c>
      <c r="W214">
        <f>_xlfn.IFNA(VLOOKUP($B214,数据整理1!$D$56:$R$80,5,0),W213)</f>
        <v>48</v>
      </c>
      <c r="X214">
        <f>_xlfn.IFNA(VLOOKUP($B214,数据整理1!$D$56:$R$80,6,0),X213)</f>
        <v>24</v>
      </c>
      <c r="Y214">
        <f>_xlfn.IFNA(VLOOKUP($B214,数据整理1!$D$56:$R$80,7,0),Y213)</f>
        <v>16</v>
      </c>
      <c r="Z214">
        <f>_xlfn.IFNA(VLOOKUP($B214,数据整理1!$D$56:$R$80,8,0),Z213)</f>
        <v>20</v>
      </c>
      <c r="AA214">
        <f>_xlfn.IFNA(VLOOKUP($B214,数据整理1!$D$56:$R$80,9,0),AA213)</f>
        <v>20</v>
      </c>
      <c r="AB214">
        <f>_xlfn.IFNA(VLOOKUP($B214,数据整理1!$D$56:$R$80,10,0),AB213)</f>
        <v>24</v>
      </c>
      <c r="AC214">
        <f>_xlfn.IFNA(VLOOKUP($B214,数据整理1!$D$56:$R$80,11,0),AC213)</f>
        <v>20</v>
      </c>
      <c r="AD214">
        <f>_xlfn.IFNA(VLOOKUP($B214,数据整理1!$D$56:$R$80,12,0),AD213)</f>
        <v>100</v>
      </c>
      <c r="AE214">
        <f>_xlfn.IFNA(VLOOKUP($B214,数据整理1!$D$56:$R$80,13,0),AE213)</f>
        <v>95</v>
      </c>
      <c r="AF214">
        <f>_xlfn.IFNA(VLOOKUP($B214,数据整理1!$D$56:$R$80,14,0),AF213)</f>
        <v>50</v>
      </c>
      <c r="AG214">
        <f>_xlfn.IFNA(VLOOKUP($B214,数据整理1!$D$56:$R$80,15,0),AG213)</f>
        <v>50</v>
      </c>
      <c r="AI214" t="str">
        <f>INDEX(数据整理1!$C$82:$C$106,MATCH(B214,数据整理1!$D$82:$D$106))</f>
        <v>1阶</v>
      </c>
      <c r="AJ214">
        <f>_xlfn.IFNA(VLOOKUP($B214,数据整理1!$D$82:$R$106,2,0),AJ213)</f>
        <v>480</v>
      </c>
      <c r="AK214">
        <f>_xlfn.IFNA(VLOOKUP($B214,数据整理1!$D$82:$R$106,3,0),AK213)</f>
        <v>183</v>
      </c>
      <c r="AL214">
        <f>_xlfn.IFNA(VLOOKUP($B214,数据整理1!$D$82:$R$106,4,0),AL213)</f>
        <v>44</v>
      </c>
      <c r="AM214">
        <f>_xlfn.IFNA(VLOOKUP($B214,数据整理1!$D$82:$R$106,5,0),AM213)</f>
        <v>65</v>
      </c>
      <c r="AN214">
        <f>_xlfn.IFNA(VLOOKUP($B214,数据整理1!$D$82:$R$106,6,0),AN213)</f>
        <v>24</v>
      </c>
      <c r="AO214">
        <f>_xlfn.IFNA(VLOOKUP($B214,数据整理1!$D$82:$R$106,7,0),AO213)</f>
        <v>16</v>
      </c>
      <c r="AP214">
        <f>_xlfn.IFNA(VLOOKUP($B214,数据整理1!$D$82:$R$106,8,0),AP213)</f>
        <v>20</v>
      </c>
      <c r="AQ214">
        <f>_xlfn.IFNA(VLOOKUP($B214,数据整理1!$D$82:$R$106,9,0),AQ213)</f>
        <v>16</v>
      </c>
      <c r="AR214">
        <f>_xlfn.IFNA(VLOOKUP($B214,数据整理1!$D$82:$R$106,10,0),AR213)</f>
        <v>24</v>
      </c>
      <c r="AS214">
        <f>_xlfn.IFNA(VLOOKUP($B214,数据整理1!$D$82:$R$106,11,0),AS213)</f>
        <v>20</v>
      </c>
      <c r="AT214">
        <f>_xlfn.IFNA(VLOOKUP($B214,数据整理1!$D$82:$R$106,12,0),AT213)</f>
        <v>50</v>
      </c>
      <c r="AU214">
        <f>_xlfn.IFNA(VLOOKUP($B214,数据整理1!$D$82:$R$106,13,0),AU213)</f>
        <v>120</v>
      </c>
      <c r="AV214">
        <f>_xlfn.IFNA(VLOOKUP($B214,数据整理1!$D$82:$R$106,14,0),AV213)</f>
        <v>50</v>
      </c>
      <c r="AW214">
        <f>_xlfn.IFNA(VLOOKUP($B214,数据整理1!$D$82:$R$106,15,0),AW213)</f>
        <v>50</v>
      </c>
    </row>
    <row r="215" spans="2:49" x14ac:dyDescent="0.2">
      <c r="B215">
        <v>8</v>
      </c>
      <c r="C215" t="str">
        <f>INDEX(数据整理1!$C$30:$C$54,MATCH(B215,数据整理1!$D$30:$D$54))</f>
        <v>1阶</v>
      </c>
      <c r="D215">
        <f>_xlfn.IFNA(VLOOKUP($B215,数据整理1!$D$30:$R$54,2,0),D214)</f>
        <v>630</v>
      </c>
      <c r="E215">
        <f>_xlfn.IFNA(VLOOKUP($B215,数据整理1!$D$30:$R$54,3,0),E214)</f>
        <v>173</v>
      </c>
      <c r="F215">
        <f>_xlfn.IFNA(VLOOKUP($B215,数据整理1!$D$30:$R$54,4,0),F214)</f>
        <v>90</v>
      </c>
      <c r="G215">
        <f>_xlfn.IFNA(VLOOKUP($B215,数据整理1!$D$30:$R$54,5,0),G214)</f>
        <v>60</v>
      </c>
      <c r="H215">
        <f>_xlfn.IFNA(VLOOKUP($B215,数据整理1!$D$30:$R$54,6,0),H214)</f>
        <v>24</v>
      </c>
      <c r="I215">
        <f>_xlfn.IFNA(VLOOKUP($B215,数据整理1!$D$30:$R$54,7,0),I214)</f>
        <v>16</v>
      </c>
      <c r="J215">
        <f>_xlfn.IFNA(VLOOKUP($B215,数据整理1!$D$30:$R$54,8,0),J214)</f>
        <v>20</v>
      </c>
      <c r="K215">
        <f>_xlfn.IFNA(VLOOKUP($B215,数据整理1!$D$30:$R$54,9,0),K214)</f>
        <v>20</v>
      </c>
      <c r="L215">
        <f>_xlfn.IFNA(VLOOKUP($B215,数据整理1!$D$30:$R$54,10,0),L214)</f>
        <v>24</v>
      </c>
      <c r="M215">
        <f>_xlfn.IFNA(VLOOKUP($B215,数据整理1!$D$30:$R$54,11,0),M214)</f>
        <v>20</v>
      </c>
      <c r="N215">
        <f>_xlfn.IFNA(VLOOKUP($B215,数据整理1!$D$30:$R$54,12,0),N214)</f>
        <v>150</v>
      </c>
      <c r="O215">
        <f>_xlfn.IFNA(VLOOKUP($B215,数据整理1!$D$30:$R$54,13,0),O214)</f>
        <v>60</v>
      </c>
      <c r="P215">
        <f>_xlfn.IFNA(VLOOKUP($B215,数据整理1!$D$30:$R$54,14,0),P214)</f>
        <v>50</v>
      </c>
      <c r="Q215">
        <f>_xlfn.IFNA(VLOOKUP($B215,数据整理1!$D$30:$R$54,15,0),Q214)</f>
        <v>50</v>
      </c>
      <c r="S215" t="str">
        <f>INDEX(数据整理1!$C$56:$C$80,MATCH(B388,数据整理1!$D$56:$D$80))</f>
        <v>1阶</v>
      </c>
      <c r="T215">
        <f>_xlfn.IFNA(VLOOKUP($B215,数据整理1!$D$56:$R$80,2,0),T214)</f>
        <v>540</v>
      </c>
      <c r="U215">
        <f>_xlfn.IFNA(VLOOKUP($B215,数据整理1!$D$56:$R$80,3,0),U214)</f>
        <v>180</v>
      </c>
      <c r="V215">
        <f>_xlfn.IFNA(VLOOKUP($B215,数据整理1!$D$56:$R$80,4,0),V214)</f>
        <v>72</v>
      </c>
      <c r="W215">
        <f>_xlfn.IFNA(VLOOKUP($B215,数据整理1!$D$56:$R$80,5,0),W214)</f>
        <v>48</v>
      </c>
      <c r="X215">
        <f>_xlfn.IFNA(VLOOKUP($B215,数据整理1!$D$56:$R$80,6,0),X214)</f>
        <v>24</v>
      </c>
      <c r="Y215">
        <f>_xlfn.IFNA(VLOOKUP($B215,数据整理1!$D$56:$R$80,7,0),Y214)</f>
        <v>16</v>
      </c>
      <c r="Z215">
        <f>_xlfn.IFNA(VLOOKUP($B215,数据整理1!$D$56:$R$80,8,0),Z214)</f>
        <v>20</v>
      </c>
      <c r="AA215">
        <f>_xlfn.IFNA(VLOOKUP($B215,数据整理1!$D$56:$R$80,9,0),AA214)</f>
        <v>20</v>
      </c>
      <c r="AB215">
        <f>_xlfn.IFNA(VLOOKUP($B215,数据整理1!$D$56:$R$80,10,0),AB214)</f>
        <v>24</v>
      </c>
      <c r="AC215">
        <f>_xlfn.IFNA(VLOOKUP($B215,数据整理1!$D$56:$R$80,11,0),AC214)</f>
        <v>20</v>
      </c>
      <c r="AD215">
        <f>_xlfn.IFNA(VLOOKUP($B215,数据整理1!$D$56:$R$80,12,0),AD214)</f>
        <v>100</v>
      </c>
      <c r="AE215">
        <f>_xlfn.IFNA(VLOOKUP($B215,数据整理1!$D$56:$R$80,13,0),AE214)</f>
        <v>95</v>
      </c>
      <c r="AF215">
        <f>_xlfn.IFNA(VLOOKUP($B215,数据整理1!$D$56:$R$80,14,0),AF214)</f>
        <v>50</v>
      </c>
      <c r="AG215">
        <f>_xlfn.IFNA(VLOOKUP($B215,数据整理1!$D$56:$R$80,15,0),AG214)</f>
        <v>50</v>
      </c>
      <c r="AI215" t="str">
        <f>INDEX(数据整理1!$C$82:$C$106,MATCH(B215,数据整理1!$D$82:$D$106))</f>
        <v>1阶</v>
      </c>
      <c r="AJ215">
        <f>_xlfn.IFNA(VLOOKUP($B215,数据整理1!$D$82:$R$106,2,0),AJ214)</f>
        <v>480</v>
      </c>
      <c r="AK215">
        <f>_xlfn.IFNA(VLOOKUP($B215,数据整理1!$D$82:$R$106,3,0),AK214)</f>
        <v>183</v>
      </c>
      <c r="AL215">
        <f>_xlfn.IFNA(VLOOKUP($B215,数据整理1!$D$82:$R$106,4,0),AL214)</f>
        <v>44</v>
      </c>
      <c r="AM215">
        <f>_xlfn.IFNA(VLOOKUP($B215,数据整理1!$D$82:$R$106,5,0),AM214)</f>
        <v>65</v>
      </c>
      <c r="AN215">
        <f>_xlfn.IFNA(VLOOKUP($B215,数据整理1!$D$82:$R$106,6,0),AN214)</f>
        <v>24</v>
      </c>
      <c r="AO215">
        <f>_xlfn.IFNA(VLOOKUP($B215,数据整理1!$D$82:$R$106,7,0),AO214)</f>
        <v>16</v>
      </c>
      <c r="AP215">
        <f>_xlfn.IFNA(VLOOKUP($B215,数据整理1!$D$82:$R$106,8,0),AP214)</f>
        <v>20</v>
      </c>
      <c r="AQ215">
        <f>_xlfn.IFNA(VLOOKUP($B215,数据整理1!$D$82:$R$106,9,0),AQ214)</f>
        <v>16</v>
      </c>
      <c r="AR215">
        <f>_xlfn.IFNA(VLOOKUP($B215,数据整理1!$D$82:$R$106,10,0),AR214)</f>
        <v>24</v>
      </c>
      <c r="AS215">
        <f>_xlfn.IFNA(VLOOKUP($B215,数据整理1!$D$82:$R$106,11,0),AS214)</f>
        <v>20</v>
      </c>
      <c r="AT215">
        <f>_xlfn.IFNA(VLOOKUP($B215,数据整理1!$D$82:$R$106,12,0),AT214)</f>
        <v>50</v>
      </c>
      <c r="AU215">
        <f>_xlfn.IFNA(VLOOKUP($B215,数据整理1!$D$82:$R$106,13,0),AU214)</f>
        <v>120</v>
      </c>
      <c r="AV215">
        <f>_xlfn.IFNA(VLOOKUP($B215,数据整理1!$D$82:$R$106,14,0),AV214)</f>
        <v>50</v>
      </c>
      <c r="AW215">
        <f>_xlfn.IFNA(VLOOKUP($B215,数据整理1!$D$82:$R$106,15,0),AW214)</f>
        <v>50</v>
      </c>
    </row>
    <row r="216" spans="2:49" x14ac:dyDescent="0.2">
      <c r="B216">
        <v>9</v>
      </c>
      <c r="C216" t="str">
        <f>INDEX(数据整理1!$C$30:$C$54,MATCH(B216,数据整理1!$D$30:$D$54))</f>
        <v>2阶</v>
      </c>
      <c r="D216">
        <f>_xlfn.IFNA(VLOOKUP($B216,数据整理1!$D$30:$R$54,2,0),D215)</f>
        <v>666</v>
      </c>
      <c r="E216">
        <f>_xlfn.IFNA(VLOOKUP($B216,数据整理1!$D$30:$R$54,3,0),E215)</f>
        <v>206</v>
      </c>
      <c r="F216">
        <f>_xlfn.IFNA(VLOOKUP($B216,数据整理1!$D$30:$R$54,4,0),F215)</f>
        <v>102</v>
      </c>
      <c r="G216">
        <f>_xlfn.IFNA(VLOOKUP($B216,数据整理1!$D$30:$R$54,5,0),G215)</f>
        <v>60</v>
      </c>
      <c r="H216">
        <f>_xlfn.IFNA(VLOOKUP($B216,数据整理1!$D$30:$R$54,6,0),H215)</f>
        <v>29</v>
      </c>
      <c r="I216">
        <f>_xlfn.IFNA(VLOOKUP($B216,数据整理1!$D$30:$R$54,7,0),I215)</f>
        <v>21</v>
      </c>
      <c r="J216">
        <f>_xlfn.IFNA(VLOOKUP($B216,数据整理1!$D$30:$R$54,8,0),J215)</f>
        <v>25</v>
      </c>
      <c r="K216">
        <f>_xlfn.IFNA(VLOOKUP($B216,数据整理1!$D$30:$R$54,9,0),K215)</f>
        <v>25</v>
      </c>
      <c r="L216">
        <f>_xlfn.IFNA(VLOOKUP($B216,数据整理1!$D$30:$R$54,10,0),L215)</f>
        <v>29</v>
      </c>
      <c r="M216">
        <f>_xlfn.IFNA(VLOOKUP($B216,数据整理1!$D$30:$R$54,11,0),M215)</f>
        <v>25</v>
      </c>
      <c r="N216">
        <f>_xlfn.IFNA(VLOOKUP($B216,数据整理1!$D$30:$R$54,12,0),N215)</f>
        <v>150</v>
      </c>
      <c r="O216">
        <f>_xlfn.IFNA(VLOOKUP($B216,数据整理1!$D$30:$R$54,13,0),O215)</f>
        <v>60</v>
      </c>
      <c r="P216">
        <f>_xlfn.IFNA(VLOOKUP($B216,数据整理1!$D$30:$R$54,14,0),P215)</f>
        <v>55</v>
      </c>
      <c r="Q216">
        <f>_xlfn.IFNA(VLOOKUP($B216,数据整理1!$D$30:$R$54,15,0),Q215)</f>
        <v>55</v>
      </c>
      <c r="S216" t="str">
        <f>INDEX(数据整理1!$C$56:$C$80,MATCH(B389,数据整理1!$D$56:$D$80))</f>
        <v>2阶</v>
      </c>
      <c r="T216">
        <f>_xlfn.IFNA(VLOOKUP($B216,数据整理1!$D$56:$R$80,2,0),T215)</f>
        <v>600</v>
      </c>
      <c r="U216">
        <f>_xlfn.IFNA(VLOOKUP($B216,数据整理1!$D$56:$R$80,3,0),U215)</f>
        <v>213</v>
      </c>
      <c r="V216">
        <f>_xlfn.IFNA(VLOOKUP($B216,数据整理1!$D$56:$R$80,4,0),V215)</f>
        <v>72</v>
      </c>
      <c r="W216">
        <f>_xlfn.IFNA(VLOOKUP($B216,数据整理1!$D$56:$R$80,5,0),W215)</f>
        <v>48</v>
      </c>
      <c r="X216">
        <f>_xlfn.IFNA(VLOOKUP($B216,数据整理1!$D$56:$R$80,6,0),X215)</f>
        <v>29</v>
      </c>
      <c r="Y216">
        <f>_xlfn.IFNA(VLOOKUP($B216,数据整理1!$D$56:$R$80,7,0),Y215)</f>
        <v>21</v>
      </c>
      <c r="Z216">
        <f>_xlfn.IFNA(VLOOKUP($B216,数据整理1!$D$56:$R$80,8,0),Z215)</f>
        <v>25</v>
      </c>
      <c r="AA216">
        <f>_xlfn.IFNA(VLOOKUP($B216,数据整理1!$D$56:$R$80,9,0),AA215)</f>
        <v>25</v>
      </c>
      <c r="AB216">
        <f>_xlfn.IFNA(VLOOKUP($B216,数据整理1!$D$56:$R$80,10,0),AB215)</f>
        <v>29</v>
      </c>
      <c r="AC216">
        <f>_xlfn.IFNA(VLOOKUP($B216,数据整理1!$D$56:$R$80,11,0),AC215)</f>
        <v>25</v>
      </c>
      <c r="AD216">
        <f>_xlfn.IFNA(VLOOKUP($B216,数据整理1!$D$56:$R$80,12,0),AD215)</f>
        <v>100</v>
      </c>
      <c r="AE216">
        <f>_xlfn.IFNA(VLOOKUP($B216,数据整理1!$D$56:$R$80,13,0),AE215)</f>
        <v>95</v>
      </c>
      <c r="AF216">
        <f>_xlfn.IFNA(VLOOKUP($B216,数据整理1!$D$56:$R$80,14,0),AF215)</f>
        <v>55</v>
      </c>
      <c r="AG216">
        <f>_xlfn.IFNA(VLOOKUP($B216,数据整理1!$D$56:$R$80,15,0),AG215)</f>
        <v>55</v>
      </c>
      <c r="AI216" t="str">
        <f>INDEX(数据整理1!$C$82:$C$106,MATCH(B216,数据整理1!$D$82:$D$106))</f>
        <v>2阶</v>
      </c>
      <c r="AJ216">
        <f>_xlfn.IFNA(VLOOKUP($B216,数据整理1!$D$82:$R$106,2,0),AJ215)</f>
        <v>540</v>
      </c>
      <c r="AK216">
        <f>_xlfn.IFNA(VLOOKUP($B216,数据整理1!$D$82:$R$106,3,0),AK215)</f>
        <v>216</v>
      </c>
      <c r="AL216">
        <f>_xlfn.IFNA(VLOOKUP($B216,数据整理1!$D$82:$R$106,4,0),AL215)</f>
        <v>44</v>
      </c>
      <c r="AM216">
        <f>_xlfn.IFNA(VLOOKUP($B216,数据整理1!$D$82:$R$106,5,0),AM215)</f>
        <v>65</v>
      </c>
      <c r="AN216">
        <f>_xlfn.IFNA(VLOOKUP($B216,数据整理1!$D$82:$R$106,6,0),AN215)</f>
        <v>29</v>
      </c>
      <c r="AO216">
        <f>_xlfn.IFNA(VLOOKUP($B216,数据整理1!$D$82:$R$106,7,0),AO215)</f>
        <v>21</v>
      </c>
      <c r="AP216">
        <f>_xlfn.IFNA(VLOOKUP($B216,数据整理1!$D$82:$R$106,8,0),AP215)</f>
        <v>25</v>
      </c>
      <c r="AQ216">
        <f>_xlfn.IFNA(VLOOKUP($B216,数据整理1!$D$82:$R$106,9,0),AQ215)</f>
        <v>21</v>
      </c>
      <c r="AR216">
        <f>_xlfn.IFNA(VLOOKUP($B216,数据整理1!$D$82:$R$106,10,0),AR215)</f>
        <v>29</v>
      </c>
      <c r="AS216">
        <f>_xlfn.IFNA(VLOOKUP($B216,数据整理1!$D$82:$R$106,11,0),AS215)</f>
        <v>25</v>
      </c>
      <c r="AT216">
        <f>_xlfn.IFNA(VLOOKUP($B216,数据整理1!$D$82:$R$106,12,0),AT215)</f>
        <v>50</v>
      </c>
      <c r="AU216">
        <f>_xlfn.IFNA(VLOOKUP($B216,数据整理1!$D$82:$R$106,13,0),AU215)</f>
        <v>120</v>
      </c>
      <c r="AV216">
        <f>_xlfn.IFNA(VLOOKUP($B216,数据整理1!$D$82:$R$106,14,0),AV215)</f>
        <v>55</v>
      </c>
      <c r="AW216">
        <f>_xlfn.IFNA(VLOOKUP($B216,数据整理1!$D$82:$R$106,15,0),AW215)</f>
        <v>55</v>
      </c>
    </row>
    <row r="217" spans="2:49" x14ac:dyDescent="0.2">
      <c r="B217">
        <v>10</v>
      </c>
      <c r="C217" t="str">
        <f>INDEX(数据整理1!$C$30:$C$54,MATCH(B217,数据整理1!$D$30:$D$54))</f>
        <v>2阶</v>
      </c>
      <c r="D217">
        <f>_xlfn.IFNA(VLOOKUP($B217,数据整理1!$D$30:$R$54,2,0),D216)</f>
        <v>666</v>
      </c>
      <c r="E217">
        <f>_xlfn.IFNA(VLOOKUP($B217,数据整理1!$D$30:$R$54,3,0),E216)</f>
        <v>206</v>
      </c>
      <c r="F217">
        <f>_xlfn.IFNA(VLOOKUP($B217,数据整理1!$D$30:$R$54,4,0),F216)</f>
        <v>102</v>
      </c>
      <c r="G217">
        <f>_xlfn.IFNA(VLOOKUP($B217,数据整理1!$D$30:$R$54,5,0),G216)</f>
        <v>60</v>
      </c>
      <c r="H217">
        <f>_xlfn.IFNA(VLOOKUP($B217,数据整理1!$D$30:$R$54,6,0),H216)</f>
        <v>29</v>
      </c>
      <c r="I217">
        <f>_xlfn.IFNA(VLOOKUP($B217,数据整理1!$D$30:$R$54,7,0),I216)</f>
        <v>21</v>
      </c>
      <c r="J217">
        <f>_xlfn.IFNA(VLOOKUP($B217,数据整理1!$D$30:$R$54,8,0),J216)</f>
        <v>25</v>
      </c>
      <c r="K217">
        <f>_xlfn.IFNA(VLOOKUP($B217,数据整理1!$D$30:$R$54,9,0),K216)</f>
        <v>25</v>
      </c>
      <c r="L217">
        <f>_xlfn.IFNA(VLOOKUP($B217,数据整理1!$D$30:$R$54,10,0),L216)</f>
        <v>29</v>
      </c>
      <c r="M217">
        <f>_xlfn.IFNA(VLOOKUP($B217,数据整理1!$D$30:$R$54,11,0),M216)</f>
        <v>25</v>
      </c>
      <c r="N217">
        <f>_xlfn.IFNA(VLOOKUP($B217,数据整理1!$D$30:$R$54,12,0),N216)</f>
        <v>150</v>
      </c>
      <c r="O217">
        <f>_xlfn.IFNA(VLOOKUP($B217,数据整理1!$D$30:$R$54,13,0),O216)</f>
        <v>60</v>
      </c>
      <c r="P217">
        <f>_xlfn.IFNA(VLOOKUP($B217,数据整理1!$D$30:$R$54,14,0),P216)</f>
        <v>55</v>
      </c>
      <c r="Q217">
        <f>_xlfn.IFNA(VLOOKUP($B217,数据整理1!$D$30:$R$54,15,0),Q216)</f>
        <v>55</v>
      </c>
      <c r="S217" t="str">
        <f>INDEX(数据整理1!$C$56:$C$80,MATCH(B390,数据整理1!$D$56:$D$80))</f>
        <v>2阶</v>
      </c>
      <c r="T217">
        <f>_xlfn.IFNA(VLOOKUP($B217,数据整理1!$D$56:$R$80,2,0),T216)</f>
        <v>600</v>
      </c>
      <c r="U217">
        <f>_xlfn.IFNA(VLOOKUP($B217,数据整理1!$D$56:$R$80,3,0),U216)</f>
        <v>213</v>
      </c>
      <c r="V217">
        <f>_xlfn.IFNA(VLOOKUP($B217,数据整理1!$D$56:$R$80,4,0),V216)</f>
        <v>72</v>
      </c>
      <c r="W217">
        <f>_xlfn.IFNA(VLOOKUP($B217,数据整理1!$D$56:$R$80,5,0),W216)</f>
        <v>48</v>
      </c>
      <c r="X217">
        <f>_xlfn.IFNA(VLOOKUP($B217,数据整理1!$D$56:$R$80,6,0),X216)</f>
        <v>29</v>
      </c>
      <c r="Y217">
        <f>_xlfn.IFNA(VLOOKUP($B217,数据整理1!$D$56:$R$80,7,0),Y216)</f>
        <v>21</v>
      </c>
      <c r="Z217">
        <f>_xlfn.IFNA(VLOOKUP($B217,数据整理1!$D$56:$R$80,8,0),Z216)</f>
        <v>25</v>
      </c>
      <c r="AA217">
        <f>_xlfn.IFNA(VLOOKUP($B217,数据整理1!$D$56:$R$80,9,0),AA216)</f>
        <v>25</v>
      </c>
      <c r="AB217">
        <f>_xlfn.IFNA(VLOOKUP($B217,数据整理1!$D$56:$R$80,10,0),AB216)</f>
        <v>29</v>
      </c>
      <c r="AC217">
        <f>_xlfn.IFNA(VLOOKUP($B217,数据整理1!$D$56:$R$80,11,0),AC216)</f>
        <v>25</v>
      </c>
      <c r="AD217">
        <f>_xlfn.IFNA(VLOOKUP($B217,数据整理1!$D$56:$R$80,12,0),AD216)</f>
        <v>100</v>
      </c>
      <c r="AE217">
        <f>_xlfn.IFNA(VLOOKUP($B217,数据整理1!$D$56:$R$80,13,0),AE216)</f>
        <v>95</v>
      </c>
      <c r="AF217">
        <f>_xlfn.IFNA(VLOOKUP($B217,数据整理1!$D$56:$R$80,14,0),AF216)</f>
        <v>55</v>
      </c>
      <c r="AG217">
        <f>_xlfn.IFNA(VLOOKUP($B217,数据整理1!$D$56:$R$80,15,0),AG216)</f>
        <v>55</v>
      </c>
      <c r="AI217" t="str">
        <f>INDEX(数据整理1!$C$82:$C$106,MATCH(B217,数据整理1!$D$82:$D$106))</f>
        <v>2阶</v>
      </c>
      <c r="AJ217">
        <f>_xlfn.IFNA(VLOOKUP($B217,数据整理1!$D$82:$R$106,2,0),AJ216)</f>
        <v>540</v>
      </c>
      <c r="AK217">
        <f>_xlfn.IFNA(VLOOKUP($B217,数据整理1!$D$82:$R$106,3,0),AK216)</f>
        <v>216</v>
      </c>
      <c r="AL217">
        <f>_xlfn.IFNA(VLOOKUP($B217,数据整理1!$D$82:$R$106,4,0),AL216)</f>
        <v>44</v>
      </c>
      <c r="AM217">
        <f>_xlfn.IFNA(VLOOKUP($B217,数据整理1!$D$82:$R$106,5,0),AM216)</f>
        <v>65</v>
      </c>
      <c r="AN217">
        <f>_xlfn.IFNA(VLOOKUP($B217,数据整理1!$D$82:$R$106,6,0),AN216)</f>
        <v>29</v>
      </c>
      <c r="AO217">
        <f>_xlfn.IFNA(VLOOKUP($B217,数据整理1!$D$82:$R$106,7,0),AO216)</f>
        <v>21</v>
      </c>
      <c r="AP217">
        <f>_xlfn.IFNA(VLOOKUP($B217,数据整理1!$D$82:$R$106,8,0),AP216)</f>
        <v>25</v>
      </c>
      <c r="AQ217">
        <f>_xlfn.IFNA(VLOOKUP($B217,数据整理1!$D$82:$R$106,9,0),AQ216)</f>
        <v>21</v>
      </c>
      <c r="AR217">
        <f>_xlfn.IFNA(VLOOKUP($B217,数据整理1!$D$82:$R$106,10,0),AR216)</f>
        <v>29</v>
      </c>
      <c r="AS217">
        <f>_xlfn.IFNA(VLOOKUP($B217,数据整理1!$D$82:$R$106,11,0),AS216)</f>
        <v>25</v>
      </c>
      <c r="AT217">
        <f>_xlfn.IFNA(VLOOKUP($B217,数据整理1!$D$82:$R$106,12,0),AT216)</f>
        <v>50</v>
      </c>
      <c r="AU217">
        <f>_xlfn.IFNA(VLOOKUP($B217,数据整理1!$D$82:$R$106,13,0),AU216)</f>
        <v>120</v>
      </c>
      <c r="AV217">
        <f>_xlfn.IFNA(VLOOKUP($B217,数据整理1!$D$82:$R$106,14,0),AV216)</f>
        <v>55</v>
      </c>
      <c r="AW217">
        <f>_xlfn.IFNA(VLOOKUP($B217,数据整理1!$D$82:$R$106,15,0),AW216)</f>
        <v>55</v>
      </c>
    </row>
    <row r="218" spans="2:49" x14ac:dyDescent="0.2">
      <c r="B218">
        <v>11</v>
      </c>
      <c r="C218" t="str">
        <f>INDEX(数据整理1!$C$30:$C$54,MATCH(B218,数据整理1!$D$30:$D$54))</f>
        <v>2阶</v>
      </c>
      <c r="D218">
        <f>_xlfn.IFNA(VLOOKUP($B218,数据整理1!$D$30:$R$54,2,0),D217)</f>
        <v>666</v>
      </c>
      <c r="E218">
        <f>_xlfn.IFNA(VLOOKUP($B218,数据整理1!$D$30:$R$54,3,0),E217)</f>
        <v>206</v>
      </c>
      <c r="F218">
        <f>_xlfn.IFNA(VLOOKUP($B218,数据整理1!$D$30:$R$54,4,0),F217)</f>
        <v>102</v>
      </c>
      <c r="G218">
        <f>_xlfn.IFNA(VLOOKUP($B218,数据整理1!$D$30:$R$54,5,0),G217)</f>
        <v>60</v>
      </c>
      <c r="H218">
        <f>_xlfn.IFNA(VLOOKUP($B218,数据整理1!$D$30:$R$54,6,0),H217)</f>
        <v>29</v>
      </c>
      <c r="I218">
        <f>_xlfn.IFNA(VLOOKUP($B218,数据整理1!$D$30:$R$54,7,0),I217)</f>
        <v>21</v>
      </c>
      <c r="J218">
        <f>_xlfn.IFNA(VLOOKUP($B218,数据整理1!$D$30:$R$54,8,0),J217)</f>
        <v>25</v>
      </c>
      <c r="K218">
        <f>_xlfn.IFNA(VLOOKUP($B218,数据整理1!$D$30:$R$54,9,0),K217)</f>
        <v>25</v>
      </c>
      <c r="L218">
        <f>_xlfn.IFNA(VLOOKUP($B218,数据整理1!$D$30:$R$54,10,0),L217)</f>
        <v>29</v>
      </c>
      <c r="M218">
        <f>_xlfn.IFNA(VLOOKUP($B218,数据整理1!$D$30:$R$54,11,0),M217)</f>
        <v>25</v>
      </c>
      <c r="N218">
        <f>_xlfn.IFNA(VLOOKUP($B218,数据整理1!$D$30:$R$54,12,0),N217)</f>
        <v>150</v>
      </c>
      <c r="O218">
        <f>_xlfn.IFNA(VLOOKUP($B218,数据整理1!$D$30:$R$54,13,0),O217)</f>
        <v>60</v>
      </c>
      <c r="P218">
        <f>_xlfn.IFNA(VLOOKUP($B218,数据整理1!$D$30:$R$54,14,0),P217)</f>
        <v>55</v>
      </c>
      <c r="Q218">
        <f>_xlfn.IFNA(VLOOKUP($B218,数据整理1!$D$30:$R$54,15,0),Q217)</f>
        <v>55</v>
      </c>
      <c r="S218" t="str">
        <f>INDEX(数据整理1!$C$56:$C$80,MATCH(B391,数据整理1!$D$56:$D$80))</f>
        <v>2阶</v>
      </c>
      <c r="T218">
        <f>_xlfn.IFNA(VLOOKUP($B218,数据整理1!$D$56:$R$80,2,0),T217)</f>
        <v>600</v>
      </c>
      <c r="U218">
        <f>_xlfn.IFNA(VLOOKUP($B218,数据整理1!$D$56:$R$80,3,0),U217)</f>
        <v>213</v>
      </c>
      <c r="V218">
        <f>_xlfn.IFNA(VLOOKUP($B218,数据整理1!$D$56:$R$80,4,0),V217)</f>
        <v>72</v>
      </c>
      <c r="W218">
        <f>_xlfn.IFNA(VLOOKUP($B218,数据整理1!$D$56:$R$80,5,0),W217)</f>
        <v>48</v>
      </c>
      <c r="X218">
        <f>_xlfn.IFNA(VLOOKUP($B218,数据整理1!$D$56:$R$80,6,0),X217)</f>
        <v>29</v>
      </c>
      <c r="Y218">
        <f>_xlfn.IFNA(VLOOKUP($B218,数据整理1!$D$56:$R$80,7,0),Y217)</f>
        <v>21</v>
      </c>
      <c r="Z218">
        <f>_xlfn.IFNA(VLOOKUP($B218,数据整理1!$D$56:$R$80,8,0),Z217)</f>
        <v>25</v>
      </c>
      <c r="AA218">
        <f>_xlfn.IFNA(VLOOKUP($B218,数据整理1!$D$56:$R$80,9,0),AA217)</f>
        <v>25</v>
      </c>
      <c r="AB218">
        <f>_xlfn.IFNA(VLOOKUP($B218,数据整理1!$D$56:$R$80,10,0),AB217)</f>
        <v>29</v>
      </c>
      <c r="AC218">
        <f>_xlfn.IFNA(VLOOKUP($B218,数据整理1!$D$56:$R$80,11,0),AC217)</f>
        <v>25</v>
      </c>
      <c r="AD218">
        <f>_xlfn.IFNA(VLOOKUP($B218,数据整理1!$D$56:$R$80,12,0),AD217)</f>
        <v>100</v>
      </c>
      <c r="AE218">
        <f>_xlfn.IFNA(VLOOKUP($B218,数据整理1!$D$56:$R$80,13,0),AE217)</f>
        <v>95</v>
      </c>
      <c r="AF218">
        <f>_xlfn.IFNA(VLOOKUP($B218,数据整理1!$D$56:$R$80,14,0),AF217)</f>
        <v>55</v>
      </c>
      <c r="AG218">
        <f>_xlfn.IFNA(VLOOKUP($B218,数据整理1!$D$56:$R$80,15,0),AG217)</f>
        <v>55</v>
      </c>
      <c r="AI218" t="str">
        <f>INDEX(数据整理1!$C$82:$C$106,MATCH(B218,数据整理1!$D$82:$D$106))</f>
        <v>2阶</v>
      </c>
      <c r="AJ218">
        <f>_xlfn.IFNA(VLOOKUP($B218,数据整理1!$D$82:$R$106,2,0),AJ217)</f>
        <v>540</v>
      </c>
      <c r="AK218">
        <f>_xlfn.IFNA(VLOOKUP($B218,数据整理1!$D$82:$R$106,3,0),AK217)</f>
        <v>216</v>
      </c>
      <c r="AL218">
        <f>_xlfn.IFNA(VLOOKUP($B218,数据整理1!$D$82:$R$106,4,0),AL217)</f>
        <v>44</v>
      </c>
      <c r="AM218">
        <f>_xlfn.IFNA(VLOOKUP($B218,数据整理1!$D$82:$R$106,5,0),AM217)</f>
        <v>65</v>
      </c>
      <c r="AN218">
        <f>_xlfn.IFNA(VLOOKUP($B218,数据整理1!$D$82:$R$106,6,0),AN217)</f>
        <v>29</v>
      </c>
      <c r="AO218">
        <f>_xlfn.IFNA(VLOOKUP($B218,数据整理1!$D$82:$R$106,7,0),AO217)</f>
        <v>21</v>
      </c>
      <c r="AP218">
        <f>_xlfn.IFNA(VLOOKUP($B218,数据整理1!$D$82:$R$106,8,0),AP217)</f>
        <v>25</v>
      </c>
      <c r="AQ218">
        <f>_xlfn.IFNA(VLOOKUP($B218,数据整理1!$D$82:$R$106,9,0),AQ217)</f>
        <v>21</v>
      </c>
      <c r="AR218">
        <f>_xlfn.IFNA(VLOOKUP($B218,数据整理1!$D$82:$R$106,10,0),AR217)</f>
        <v>29</v>
      </c>
      <c r="AS218">
        <f>_xlfn.IFNA(VLOOKUP($B218,数据整理1!$D$82:$R$106,11,0),AS217)</f>
        <v>25</v>
      </c>
      <c r="AT218">
        <f>_xlfn.IFNA(VLOOKUP($B218,数据整理1!$D$82:$R$106,12,0),AT217)</f>
        <v>50</v>
      </c>
      <c r="AU218">
        <f>_xlfn.IFNA(VLOOKUP($B218,数据整理1!$D$82:$R$106,13,0),AU217)</f>
        <v>120</v>
      </c>
      <c r="AV218">
        <f>_xlfn.IFNA(VLOOKUP($B218,数据整理1!$D$82:$R$106,14,0),AV217)</f>
        <v>55</v>
      </c>
      <c r="AW218">
        <f>_xlfn.IFNA(VLOOKUP($B218,数据整理1!$D$82:$R$106,15,0),AW217)</f>
        <v>55</v>
      </c>
    </row>
    <row r="219" spans="2:49" x14ac:dyDescent="0.2">
      <c r="B219">
        <v>12</v>
      </c>
      <c r="C219" t="str">
        <f>INDEX(数据整理1!$C$30:$C$54,MATCH(B219,数据整理1!$D$30:$D$54))</f>
        <v>2阶</v>
      </c>
      <c r="D219">
        <f>_xlfn.IFNA(VLOOKUP($B219,数据整理1!$D$30:$R$54,2,0),D218)</f>
        <v>666</v>
      </c>
      <c r="E219">
        <f>_xlfn.IFNA(VLOOKUP($B219,数据整理1!$D$30:$R$54,3,0),E218)</f>
        <v>206</v>
      </c>
      <c r="F219">
        <f>_xlfn.IFNA(VLOOKUP($B219,数据整理1!$D$30:$R$54,4,0),F218)</f>
        <v>102</v>
      </c>
      <c r="G219">
        <f>_xlfn.IFNA(VLOOKUP($B219,数据整理1!$D$30:$R$54,5,0),G218)</f>
        <v>60</v>
      </c>
      <c r="H219">
        <f>_xlfn.IFNA(VLOOKUP($B219,数据整理1!$D$30:$R$54,6,0),H218)</f>
        <v>29</v>
      </c>
      <c r="I219">
        <f>_xlfn.IFNA(VLOOKUP($B219,数据整理1!$D$30:$R$54,7,0),I218)</f>
        <v>21</v>
      </c>
      <c r="J219">
        <f>_xlfn.IFNA(VLOOKUP($B219,数据整理1!$D$30:$R$54,8,0),J218)</f>
        <v>25</v>
      </c>
      <c r="K219">
        <f>_xlfn.IFNA(VLOOKUP($B219,数据整理1!$D$30:$R$54,9,0),K218)</f>
        <v>25</v>
      </c>
      <c r="L219">
        <f>_xlfn.IFNA(VLOOKUP($B219,数据整理1!$D$30:$R$54,10,0),L218)</f>
        <v>29</v>
      </c>
      <c r="M219">
        <f>_xlfn.IFNA(VLOOKUP($B219,数据整理1!$D$30:$R$54,11,0),M218)</f>
        <v>25</v>
      </c>
      <c r="N219">
        <f>_xlfn.IFNA(VLOOKUP($B219,数据整理1!$D$30:$R$54,12,0),N218)</f>
        <v>150</v>
      </c>
      <c r="O219">
        <f>_xlfn.IFNA(VLOOKUP($B219,数据整理1!$D$30:$R$54,13,0),O218)</f>
        <v>60</v>
      </c>
      <c r="P219">
        <f>_xlfn.IFNA(VLOOKUP($B219,数据整理1!$D$30:$R$54,14,0),P218)</f>
        <v>55</v>
      </c>
      <c r="Q219">
        <f>_xlfn.IFNA(VLOOKUP($B219,数据整理1!$D$30:$R$54,15,0),Q218)</f>
        <v>55</v>
      </c>
      <c r="S219" t="str">
        <f>INDEX(数据整理1!$C$56:$C$80,MATCH(B392,数据整理1!$D$56:$D$80))</f>
        <v>2阶</v>
      </c>
      <c r="T219">
        <f>_xlfn.IFNA(VLOOKUP($B219,数据整理1!$D$56:$R$80,2,0),T218)</f>
        <v>600</v>
      </c>
      <c r="U219">
        <f>_xlfn.IFNA(VLOOKUP($B219,数据整理1!$D$56:$R$80,3,0),U218)</f>
        <v>213</v>
      </c>
      <c r="V219">
        <f>_xlfn.IFNA(VLOOKUP($B219,数据整理1!$D$56:$R$80,4,0),V218)</f>
        <v>72</v>
      </c>
      <c r="W219">
        <f>_xlfn.IFNA(VLOOKUP($B219,数据整理1!$D$56:$R$80,5,0),W218)</f>
        <v>48</v>
      </c>
      <c r="X219">
        <f>_xlfn.IFNA(VLOOKUP($B219,数据整理1!$D$56:$R$80,6,0),X218)</f>
        <v>29</v>
      </c>
      <c r="Y219">
        <f>_xlfn.IFNA(VLOOKUP($B219,数据整理1!$D$56:$R$80,7,0),Y218)</f>
        <v>21</v>
      </c>
      <c r="Z219">
        <f>_xlfn.IFNA(VLOOKUP($B219,数据整理1!$D$56:$R$80,8,0),Z218)</f>
        <v>25</v>
      </c>
      <c r="AA219">
        <f>_xlfn.IFNA(VLOOKUP($B219,数据整理1!$D$56:$R$80,9,0),AA218)</f>
        <v>25</v>
      </c>
      <c r="AB219">
        <f>_xlfn.IFNA(VLOOKUP($B219,数据整理1!$D$56:$R$80,10,0),AB218)</f>
        <v>29</v>
      </c>
      <c r="AC219">
        <f>_xlfn.IFNA(VLOOKUP($B219,数据整理1!$D$56:$R$80,11,0),AC218)</f>
        <v>25</v>
      </c>
      <c r="AD219">
        <f>_xlfn.IFNA(VLOOKUP($B219,数据整理1!$D$56:$R$80,12,0),AD218)</f>
        <v>100</v>
      </c>
      <c r="AE219">
        <f>_xlfn.IFNA(VLOOKUP($B219,数据整理1!$D$56:$R$80,13,0),AE218)</f>
        <v>95</v>
      </c>
      <c r="AF219">
        <f>_xlfn.IFNA(VLOOKUP($B219,数据整理1!$D$56:$R$80,14,0),AF218)</f>
        <v>55</v>
      </c>
      <c r="AG219">
        <f>_xlfn.IFNA(VLOOKUP($B219,数据整理1!$D$56:$R$80,15,0),AG218)</f>
        <v>55</v>
      </c>
      <c r="AI219" t="str">
        <f>INDEX(数据整理1!$C$82:$C$106,MATCH(B219,数据整理1!$D$82:$D$106))</f>
        <v>2阶</v>
      </c>
      <c r="AJ219">
        <f>_xlfn.IFNA(VLOOKUP($B219,数据整理1!$D$82:$R$106,2,0),AJ218)</f>
        <v>540</v>
      </c>
      <c r="AK219">
        <f>_xlfn.IFNA(VLOOKUP($B219,数据整理1!$D$82:$R$106,3,0),AK218)</f>
        <v>216</v>
      </c>
      <c r="AL219">
        <f>_xlfn.IFNA(VLOOKUP($B219,数据整理1!$D$82:$R$106,4,0),AL218)</f>
        <v>44</v>
      </c>
      <c r="AM219">
        <f>_xlfn.IFNA(VLOOKUP($B219,数据整理1!$D$82:$R$106,5,0),AM218)</f>
        <v>65</v>
      </c>
      <c r="AN219">
        <f>_xlfn.IFNA(VLOOKUP($B219,数据整理1!$D$82:$R$106,6,0),AN218)</f>
        <v>29</v>
      </c>
      <c r="AO219">
        <f>_xlfn.IFNA(VLOOKUP($B219,数据整理1!$D$82:$R$106,7,0),AO218)</f>
        <v>21</v>
      </c>
      <c r="AP219">
        <f>_xlfn.IFNA(VLOOKUP($B219,数据整理1!$D$82:$R$106,8,0),AP218)</f>
        <v>25</v>
      </c>
      <c r="AQ219">
        <f>_xlfn.IFNA(VLOOKUP($B219,数据整理1!$D$82:$R$106,9,0),AQ218)</f>
        <v>21</v>
      </c>
      <c r="AR219">
        <f>_xlfn.IFNA(VLOOKUP($B219,数据整理1!$D$82:$R$106,10,0),AR218)</f>
        <v>29</v>
      </c>
      <c r="AS219">
        <f>_xlfn.IFNA(VLOOKUP($B219,数据整理1!$D$82:$R$106,11,0),AS218)</f>
        <v>25</v>
      </c>
      <c r="AT219">
        <f>_xlfn.IFNA(VLOOKUP($B219,数据整理1!$D$82:$R$106,12,0),AT218)</f>
        <v>50</v>
      </c>
      <c r="AU219">
        <f>_xlfn.IFNA(VLOOKUP($B219,数据整理1!$D$82:$R$106,13,0),AU218)</f>
        <v>120</v>
      </c>
      <c r="AV219">
        <f>_xlfn.IFNA(VLOOKUP($B219,数据整理1!$D$82:$R$106,14,0),AV218)</f>
        <v>55</v>
      </c>
      <c r="AW219">
        <f>_xlfn.IFNA(VLOOKUP($B219,数据整理1!$D$82:$R$106,15,0),AW218)</f>
        <v>55</v>
      </c>
    </row>
    <row r="220" spans="2:49" x14ac:dyDescent="0.2">
      <c r="B220">
        <v>13</v>
      </c>
      <c r="C220" t="str">
        <f>INDEX(数据整理1!$C$30:$C$54,MATCH(B220,数据整理1!$D$30:$D$54))</f>
        <v>2阶</v>
      </c>
      <c r="D220">
        <f>_xlfn.IFNA(VLOOKUP($B220,数据整理1!$D$30:$R$54,2,0),D219)</f>
        <v>666</v>
      </c>
      <c r="E220">
        <f>_xlfn.IFNA(VLOOKUP($B220,数据整理1!$D$30:$R$54,3,0),E219)</f>
        <v>206</v>
      </c>
      <c r="F220">
        <f>_xlfn.IFNA(VLOOKUP($B220,数据整理1!$D$30:$R$54,4,0),F219)</f>
        <v>102</v>
      </c>
      <c r="G220">
        <f>_xlfn.IFNA(VLOOKUP($B220,数据整理1!$D$30:$R$54,5,0),G219)</f>
        <v>60</v>
      </c>
      <c r="H220">
        <f>_xlfn.IFNA(VLOOKUP($B220,数据整理1!$D$30:$R$54,6,0),H219)</f>
        <v>29</v>
      </c>
      <c r="I220">
        <f>_xlfn.IFNA(VLOOKUP($B220,数据整理1!$D$30:$R$54,7,0),I219)</f>
        <v>21</v>
      </c>
      <c r="J220">
        <f>_xlfn.IFNA(VLOOKUP($B220,数据整理1!$D$30:$R$54,8,0),J219)</f>
        <v>25</v>
      </c>
      <c r="K220">
        <f>_xlfn.IFNA(VLOOKUP($B220,数据整理1!$D$30:$R$54,9,0),K219)</f>
        <v>25</v>
      </c>
      <c r="L220">
        <f>_xlfn.IFNA(VLOOKUP($B220,数据整理1!$D$30:$R$54,10,0),L219)</f>
        <v>29</v>
      </c>
      <c r="M220">
        <f>_xlfn.IFNA(VLOOKUP($B220,数据整理1!$D$30:$R$54,11,0),M219)</f>
        <v>25</v>
      </c>
      <c r="N220">
        <f>_xlfn.IFNA(VLOOKUP($B220,数据整理1!$D$30:$R$54,12,0),N219)</f>
        <v>150</v>
      </c>
      <c r="O220">
        <f>_xlfn.IFNA(VLOOKUP($B220,数据整理1!$D$30:$R$54,13,0),O219)</f>
        <v>60</v>
      </c>
      <c r="P220">
        <f>_xlfn.IFNA(VLOOKUP($B220,数据整理1!$D$30:$R$54,14,0),P219)</f>
        <v>55</v>
      </c>
      <c r="Q220">
        <f>_xlfn.IFNA(VLOOKUP($B220,数据整理1!$D$30:$R$54,15,0),Q219)</f>
        <v>55</v>
      </c>
      <c r="S220" t="str">
        <f>INDEX(数据整理1!$C$56:$C$80,MATCH(B393,数据整理1!$D$56:$D$80))</f>
        <v>2阶</v>
      </c>
      <c r="T220">
        <f>_xlfn.IFNA(VLOOKUP($B220,数据整理1!$D$56:$R$80,2,0),T219)</f>
        <v>600</v>
      </c>
      <c r="U220">
        <f>_xlfn.IFNA(VLOOKUP($B220,数据整理1!$D$56:$R$80,3,0),U219)</f>
        <v>213</v>
      </c>
      <c r="V220">
        <f>_xlfn.IFNA(VLOOKUP($B220,数据整理1!$D$56:$R$80,4,0),V219)</f>
        <v>72</v>
      </c>
      <c r="W220">
        <f>_xlfn.IFNA(VLOOKUP($B220,数据整理1!$D$56:$R$80,5,0),W219)</f>
        <v>48</v>
      </c>
      <c r="X220">
        <f>_xlfn.IFNA(VLOOKUP($B220,数据整理1!$D$56:$R$80,6,0),X219)</f>
        <v>29</v>
      </c>
      <c r="Y220">
        <f>_xlfn.IFNA(VLOOKUP($B220,数据整理1!$D$56:$R$80,7,0),Y219)</f>
        <v>21</v>
      </c>
      <c r="Z220">
        <f>_xlfn.IFNA(VLOOKUP($B220,数据整理1!$D$56:$R$80,8,0),Z219)</f>
        <v>25</v>
      </c>
      <c r="AA220">
        <f>_xlfn.IFNA(VLOOKUP($B220,数据整理1!$D$56:$R$80,9,0),AA219)</f>
        <v>25</v>
      </c>
      <c r="AB220">
        <f>_xlfn.IFNA(VLOOKUP($B220,数据整理1!$D$56:$R$80,10,0),AB219)</f>
        <v>29</v>
      </c>
      <c r="AC220">
        <f>_xlfn.IFNA(VLOOKUP($B220,数据整理1!$D$56:$R$80,11,0),AC219)</f>
        <v>25</v>
      </c>
      <c r="AD220">
        <f>_xlfn.IFNA(VLOOKUP($B220,数据整理1!$D$56:$R$80,12,0),AD219)</f>
        <v>100</v>
      </c>
      <c r="AE220">
        <f>_xlfn.IFNA(VLOOKUP($B220,数据整理1!$D$56:$R$80,13,0),AE219)</f>
        <v>95</v>
      </c>
      <c r="AF220">
        <f>_xlfn.IFNA(VLOOKUP($B220,数据整理1!$D$56:$R$80,14,0),AF219)</f>
        <v>55</v>
      </c>
      <c r="AG220">
        <f>_xlfn.IFNA(VLOOKUP($B220,数据整理1!$D$56:$R$80,15,0),AG219)</f>
        <v>55</v>
      </c>
      <c r="AI220" t="str">
        <f>INDEX(数据整理1!$C$82:$C$106,MATCH(B220,数据整理1!$D$82:$D$106))</f>
        <v>2阶</v>
      </c>
      <c r="AJ220">
        <f>_xlfn.IFNA(VLOOKUP($B220,数据整理1!$D$82:$R$106,2,0),AJ219)</f>
        <v>540</v>
      </c>
      <c r="AK220">
        <f>_xlfn.IFNA(VLOOKUP($B220,数据整理1!$D$82:$R$106,3,0),AK219)</f>
        <v>216</v>
      </c>
      <c r="AL220">
        <f>_xlfn.IFNA(VLOOKUP($B220,数据整理1!$D$82:$R$106,4,0),AL219)</f>
        <v>44</v>
      </c>
      <c r="AM220">
        <f>_xlfn.IFNA(VLOOKUP($B220,数据整理1!$D$82:$R$106,5,0),AM219)</f>
        <v>65</v>
      </c>
      <c r="AN220">
        <f>_xlfn.IFNA(VLOOKUP($B220,数据整理1!$D$82:$R$106,6,0),AN219)</f>
        <v>29</v>
      </c>
      <c r="AO220">
        <f>_xlfn.IFNA(VLOOKUP($B220,数据整理1!$D$82:$R$106,7,0),AO219)</f>
        <v>21</v>
      </c>
      <c r="AP220">
        <f>_xlfn.IFNA(VLOOKUP($B220,数据整理1!$D$82:$R$106,8,0),AP219)</f>
        <v>25</v>
      </c>
      <c r="AQ220">
        <f>_xlfn.IFNA(VLOOKUP($B220,数据整理1!$D$82:$R$106,9,0),AQ219)</f>
        <v>21</v>
      </c>
      <c r="AR220">
        <f>_xlfn.IFNA(VLOOKUP($B220,数据整理1!$D$82:$R$106,10,0),AR219)</f>
        <v>29</v>
      </c>
      <c r="AS220">
        <f>_xlfn.IFNA(VLOOKUP($B220,数据整理1!$D$82:$R$106,11,0),AS219)</f>
        <v>25</v>
      </c>
      <c r="AT220">
        <f>_xlfn.IFNA(VLOOKUP($B220,数据整理1!$D$82:$R$106,12,0),AT219)</f>
        <v>50</v>
      </c>
      <c r="AU220">
        <f>_xlfn.IFNA(VLOOKUP($B220,数据整理1!$D$82:$R$106,13,0),AU219)</f>
        <v>120</v>
      </c>
      <c r="AV220">
        <f>_xlfn.IFNA(VLOOKUP($B220,数据整理1!$D$82:$R$106,14,0),AV219)</f>
        <v>55</v>
      </c>
      <c r="AW220">
        <f>_xlfn.IFNA(VLOOKUP($B220,数据整理1!$D$82:$R$106,15,0),AW219)</f>
        <v>55</v>
      </c>
    </row>
    <row r="221" spans="2:49" x14ac:dyDescent="0.2">
      <c r="B221">
        <v>14</v>
      </c>
      <c r="C221" t="str">
        <f>INDEX(数据整理1!$C$30:$C$54,MATCH(B221,数据整理1!$D$30:$D$54))</f>
        <v>3阶</v>
      </c>
      <c r="D221">
        <f>_xlfn.IFNA(VLOOKUP($B221,数据整理1!$D$30:$R$54,2,0),D220)</f>
        <v>804</v>
      </c>
      <c r="E221">
        <f>_xlfn.IFNA(VLOOKUP($B221,数据整理1!$D$30:$R$54,3,0),E220)</f>
        <v>263</v>
      </c>
      <c r="F221">
        <f>_xlfn.IFNA(VLOOKUP($B221,数据整理1!$D$30:$R$54,4,0),F220)</f>
        <v>114</v>
      </c>
      <c r="G221">
        <f>_xlfn.IFNA(VLOOKUP($B221,数据整理1!$D$30:$R$54,5,0),G220)</f>
        <v>60</v>
      </c>
      <c r="H221">
        <f>_xlfn.IFNA(VLOOKUP($B221,数据整理1!$D$30:$R$54,6,0),H220)</f>
        <v>34</v>
      </c>
      <c r="I221">
        <f>_xlfn.IFNA(VLOOKUP($B221,数据整理1!$D$30:$R$54,7,0),I220)</f>
        <v>26</v>
      </c>
      <c r="J221">
        <f>_xlfn.IFNA(VLOOKUP($B221,数据整理1!$D$30:$R$54,8,0),J220)</f>
        <v>30</v>
      </c>
      <c r="K221">
        <f>_xlfn.IFNA(VLOOKUP($B221,数据整理1!$D$30:$R$54,9,0),K220)</f>
        <v>30</v>
      </c>
      <c r="L221">
        <f>_xlfn.IFNA(VLOOKUP($B221,数据整理1!$D$30:$R$54,10,0),L220)</f>
        <v>34</v>
      </c>
      <c r="M221">
        <f>_xlfn.IFNA(VLOOKUP($B221,数据整理1!$D$30:$R$54,11,0),M220)</f>
        <v>30</v>
      </c>
      <c r="N221">
        <f>_xlfn.IFNA(VLOOKUP($B221,数据整理1!$D$30:$R$54,12,0),N220)</f>
        <v>150</v>
      </c>
      <c r="O221">
        <f>_xlfn.IFNA(VLOOKUP($B221,数据整理1!$D$30:$R$54,13,0),O220)</f>
        <v>60</v>
      </c>
      <c r="P221">
        <f>_xlfn.IFNA(VLOOKUP($B221,数据整理1!$D$30:$R$54,14,0),P220)</f>
        <v>68</v>
      </c>
      <c r="Q221">
        <f>_xlfn.IFNA(VLOOKUP($B221,数据整理1!$D$30:$R$54,15,0),Q220)</f>
        <v>68</v>
      </c>
      <c r="S221" t="str">
        <f>INDEX(数据整理1!$C$56:$C$80,MATCH(B394,数据整理1!$D$56:$D$80))</f>
        <v>3阶</v>
      </c>
      <c r="T221">
        <f>_xlfn.IFNA(VLOOKUP($B221,数据整理1!$D$56:$R$80,2,0),T220)</f>
        <v>762</v>
      </c>
      <c r="U221">
        <f>_xlfn.IFNA(VLOOKUP($B221,数据整理1!$D$56:$R$80,3,0),U220)</f>
        <v>258</v>
      </c>
      <c r="V221">
        <f>_xlfn.IFNA(VLOOKUP($B221,数据整理1!$D$56:$R$80,4,0),V220)</f>
        <v>96</v>
      </c>
      <c r="W221">
        <f>_xlfn.IFNA(VLOOKUP($B221,数据整理1!$D$56:$R$80,5,0),W220)</f>
        <v>48</v>
      </c>
      <c r="X221">
        <f>_xlfn.IFNA(VLOOKUP($B221,数据整理1!$D$56:$R$80,6,0),X220)</f>
        <v>34</v>
      </c>
      <c r="Y221">
        <f>_xlfn.IFNA(VLOOKUP($B221,数据整理1!$D$56:$R$80,7,0),Y220)</f>
        <v>26</v>
      </c>
      <c r="Z221">
        <f>_xlfn.IFNA(VLOOKUP($B221,数据整理1!$D$56:$R$80,8,0),Z220)</f>
        <v>30</v>
      </c>
      <c r="AA221">
        <f>_xlfn.IFNA(VLOOKUP($B221,数据整理1!$D$56:$R$80,9,0),AA220)</f>
        <v>30</v>
      </c>
      <c r="AB221">
        <f>_xlfn.IFNA(VLOOKUP($B221,数据整理1!$D$56:$R$80,10,0),AB220)</f>
        <v>34</v>
      </c>
      <c r="AC221">
        <f>_xlfn.IFNA(VLOOKUP($B221,数据整理1!$D$56:$R$80,11,0),AC220)</f>
        <v>30</v>
      </c>
      <c r="AD221">
        <f>_xlfn.IFNA(VLOOKUP($B221,数据整理1!$D$56:$R$80,12,0),AD220)</f>
        <v>100</v>
      </c>
      <c r="AE221">
        <f>_xlfn.IFNA(VLOOKUP($B221,数据整理1!$D$56:$R$80,13,0),AE220)</f>
        <v>95</v>
      </c>
      <c r="AF221">
        <f>_xlfn.IFNA(VLOOKUP($B221,数据整理1!$D$56:$R$80,14,0),AF220)</f>
        <v>68</v>
      </c>
      <c r="AG221">
        <f>_xlfn.IFNA(VLOOKUP($B221,数据整理1!$D$56:$R$80,15,0),AG220)</f>
        <v>68</v>
      </c>
      <c r="AI221" t="str">
        <f>INDEX(数据整理1!$C$82:$C$106,MATCH(B221,数据整理1!$D$82:$D$106))</f>
        <v>3阶</v>
      </c>
      <c r="AJ221">
        <f>_xlfn.IFNA(VLOOKUP($B221,数据整理1!$D$82:$R$106,2,0),AJ220)</f>
        <v>678</v>
      </c>
      <c r="AK221">
        <f>_xlfn.IFNA(VLOOKUP($B221,数据整理1!$D$82:$R$106,3,0),AK220)</f>
        <v>267</v>
      </c>
      <c r="AL221">
        <f>_xlfn.IFNA(VLOOKUP($B221,数据整理1!$D$82:$R$106,4,0),AL220)</f>
        <v>44</v>
      </c>
      <c r="AM221">
        <f>_xlfn.IFNA(VLOOKUP($B221,数据整理1!$D$82:$R$106,5,0),AM220)</f>
        <v>89</v>
      </c>
      <c r="AN221">
        <f>_xlfn.IFNA(VLOOKUP($B221,数据整理1!$D$82:$R$106,6,0),AN220)</f>
        <v>34</v>
      </c>
      <c r="AO221">
        <f>_xlfn.IFNA(VLOOKUP($B221,数据整理1!$D$82:$R$106,7,0),AO220)</f>
        <v>26</v>
      </c>
      <c r="AP221">
        <f>_xlfn.IFNA(VLOOKUP($B221,数据整理1!$D$82:$R$106,8,0),AP220)</f>
        <v>30</v>
      </c>
      <c r="AQ221">
        <f>_xlfn.IFNA(VLOOKUP($B221,数据整理1!$D$82:$R$106,9,0),AQ220)</f>
        <v>26</v>
      </c>
      <c r="AR221">
        <f>_xlfn.IFNA(VLOOKUP($B221,数据整理1!$D$82:$R$106,10,0),AR220)</f>
        <v>34</v>
      </c>
      <c r="AS221">
        <f>_xlfn.IFNA(VLOOKUP($B221,数据整理1!$D$82:$R$106,11,0),AS220)</f>
        <v>30</v>
      </c>
      <c r="AT221">
        <f>_xlfn.IFNA(VLOOKUP($B221,数据整理1!$D$82:$R$106,12,0),AT220)</f>
        <v>50</v>
      </c>
      <c r="AU221">
        <f>_xlfn.IFNA(VLOOKUP($B221,数据整理1!$D$82:$R$106,13,0),AU220)</f>
        <v>120</v>
      </c>
      <c r="AV221">
        <f>_xlfn.IFNA(VLOOKUP($B221,数据整理1!$D$82:$R$106,14,0),AV220)</f>
        <v>68</v>
      </c>
      <c r="AW221">
        <f>_xlfn.IFNA(VLOOKUP($B221,数据整理1!$D$82:$R$106,15,0),AW220)</f>
        <v>68</v>
      </c>
    </row>
    <row r="222" spans="2:49" x14ac:dyDescent="0.2">
      <c r="B222">
        <v>15</v>
      </c>
      <c r="C222" t="str">
        <f>INDEX(数据整理1!$C$30:$C$54,MATCH(B222,数据整理1!$D$30:$D$54))</f>
        <v>3阶</v>
      </c>
      <c r="D222">
        <f>_xlfn.IFNA(VLOOKUP($B222,数据整理1!$D$30:$R$54,2,0),D221)</f>
        <v>804</v>
      </c>
      <c r="E222">
        <f>_xlfn.IFNA(VLOOKUP($B222,数据整理1!$D$30:$R$54,3,0),E221)</f>
        <v>263</v>
      </c>
      <c r="F222">
        <f>_xlfn.IFNA(VLOOKUP($B222,数据整理1!$D$30:$R$54,4,0),F221)</f>
        <v>114</v>
      </c>
      <c r="G222">
        <f>_xlfn.IFNA(VLOOKUP($B222,数据整理1!$D$30:$R$54,5,0),G221)</f>
        <v>60</v>
      </c>
      <c r="H222">
        <f>_xlfn.IFNA(VLOOKUP($B222,数据整理1!$D$30:$R$54,6,0),H221)</f>
        <v>34</v>
      </c>
      <c r="I222">
        <f>_xlfn.IFNA(VLOOKUP($B222,数据整理1!$D$30:$R$54,7,0),I221)</f>
        <v>26</v>
      </c>
      <c r="J222">
        <f>_xlfn.IFNA(VLOOKUP($B222,数据整理1!$D$30:$R$54,8,0),J221)</f>
        <v>30</v>
      </c>
      <c r="K222">
        <f>_xlfn.IFNA(VLOOKUP($B222,数据整理1!$D$30:$R$54,9,0),K221)</f>
        <v>30</v>
      </c>
      <c r="L222">
        <f>_xlfn.IFNA(VLOOKUP($B222,数据整理1!$D$30:$R$54,10,0),L221)</f>
        <v>34</v>
      </c>
      <c r="M222">
        <f>_xlfn.IFNA(VLOOKUP($B222,数据整理1!$D$30:$R$54,11,0),M221)</f>
        <v>30</v>
      </c>
      <c r="N222">
        <f>_xlfn.IFNA(VLOOKUP($B222,数据整理1!$D$30:$R$54,12,0),N221)</f>
        <v>150</v>
      </c>
      <c r="O222">
        <f>_xlfn.IFNA(VLOOKUP($B222,数据整理1!$D$30:$R$54,13,0),O221)</f>
        <v>60</v>
      </c>
      <c r="P222">
        <f>_xlfn.IFNA(VLOOKUP($B222,数据整理1!$D$30:$R$54,14,0),P221)</f>
        <v>68</v>
      </c>
      <c r="Q222">
        <f>_xlfn.IFNA(VLOOKUP($B222,数据整理1!$D$30:$R$54,15,0),Q221)</f>
        <v>68</v>
      </c>
      <c r="S222" t="str">
        <f>INDEX(数据整理1!$C$56:$C$80,MATCH(B395,数据整理1!$D$56:$D$80))</f>
        <v>3阶</v>
      </c>
      <c r="T222">
        <f>_xlfn.IFNA(VLOOKUP($B222,数据整理1!$D$56:$R$80,2,0),T221)</f>
        <v>762</v>
      </c>
      <c r="U222">
        <f>_xlfn.IFNA(VLOOKUP($B222,数据整理1!$D$56:$R$80,3,0),U221)</f>
        <v>258</v>
      </c>
      <c r="V222">
        <f>_xlfn.IFNA(VLOOKUP($B222,数据整理1!$D$56:$R$80,4,0),V221)</f>
        <v>96</v>
      </c>
      <c r="W222">
        <f>_xlfn.IFNA(VLOOKUP($B222,数据整理1!$D$56:$R$80,5,0),W221)</f>
        <v>48</v>
      </c>
      <c r="X222">
        <f>_xlfn.IFNA(VLOOKUP($B222,数据整理1!$D$56:$R$80,6,0),X221)</f>
        <v>34</v>
      </c>
      <c r="Y222">
        <f>_xlfn.IFNA(VLOOKUP($B222,数据整理1!$D$56:$R$80,7,0),Y221)</f>
        <v>26</v>
      </c>
      <c r="Z222">
        <f>_xlfn.IFNA(VLOOKUP($B222,数据整理1!$D$56:$R$80,8,0),Z221)</f>
        <v>30</v>
      </c>
      <c r="AA222">
        <f>_xlfn.IFNA(VLOOKUP($B222,数据整理1!$D$56:$R$80,9,0),AA221)</f>
        <v>30</v>
      </c>
      <c r="AB222">
        <f>_xlfn.IFNA(VLOOKUP($B222,数据整理1!$D$56:$R$80,10,0),AB221)</f>
        <v>34</v>
      </c>
      <c r="AC222">
        <f>_xlfn.IFNA(VLOOKUP($B222,数据整理1!$D$56:$R$80,11,0),AC221)</f>
        <v>30</v>
      </c>
      <c r="AD222">
        <f>_xlfn.IFNA(VLOOKUP($B222,数据整理1!$D$56:$R$80,12,0),AD221)</f>
        <v>100</v>
      </c>
      <c r="AE222">
        <f>_xlfn.IFNA(VLOOKUP($B222,数据整理1!$D$56:$R$80,13,0),AE221)</f>
        <v>95</v>
      </c>
      <c r="AF222">
        <f>_xlfn.IFNA(VLOOKUP($B222,数据整理1!$D$56:$R$80,14,0),AF221)</f>
        <v>68</v>
      </c>
      <c r="AG222">
        <f>_xlfn.IFNA(VLOOKUP($B222,数据整理1!$D$56:$R$80,15,0),AG221)</f>
        <v>68</v>
      </c>
      <c r="AI222" t="str">
        <f>INDEX(数据整理1!$C$82:$C$106,MATCH(B222,数据整理1!$D$82:$D$106))</f>
        <v>3阶</v>
      </c>
      <c r="AJ222">
        <f>_xlfn.IFNA(VLOOKUP($B222,数据整理1!$D$82:$R$106,2,0),AJ221)</f>
        <v>678</v>
      </c>
      <c r="AK222">
        <f>_xlfn.IFNA(VLOOKUP($B222,数据整理1!$D$82:$R$106,3,0),AK221)</f>
        <v>267</v>
      </c>
      <c r="AL222">
        <f>_xlfn.IFNA(VLOOKUP($B222,数据整理1!$D$82:$R$106,4,0),AL221)</f>
        <v>44</v>
      </c>
      <c r="AM222">
        <f>_xlfn.IFNA(VLOOKUP($B222,数据整理1!$D$82:$R$106,5,0),AM221)</f>
        <v>89</v>
      </c>
      <c r="AN222">
        <f>_xlfn.IFNA(VLOOKUP($B222,数据整理1!$D$82:$R$106,6,0),AN221)</f>
        <v>34</v>
      </c>
      <c r="AO222">
        <f>_xlfn.IFNA(VLOOKUP($B222,数据整理1!$D$82:$R$106,7,0),AO221)</f>
        <v>26</v>
      </c>
      <c r="AP222">
        <f>_xlfn.IFNA(VLOOKUP($B222,数据整理1!$D$82:$R$106,8,0),AP221)</f>
        <v>30</v>
      </c>
      <c r="AQ222">
        <f>_xlfn.IFNA(VLOOKUP($B222,数据整理1!$D$82:$R$106,9,0),AQ221)</f>
        <v>26</v>
      </c>
      <c r="AR222">
        <f>_xlfn.IFNA(VLOOKUP($B222,数据整理1!$D$82:$R$106,10,0),AR221)</f>
        <v>34</v>
      </c>
      <c r="AS222">
        <f>_xlfn.IFNA(VLOOKUP($B222,数据整理1!$D$82:$R$106,11,0),AS221)</f>
        <v>30</v>
      </c>
      <c r="AT222">
        <f>_xlfn.IFNA(VLOOKUP($B222,数据整理1!$D$82:$R$106,12,0),AT221)</f>
        <v>50</v>
      </c>
      <c r="AU222">
        <f>_xlfn.IFNA(VLOOKUP($B222,数据整理1!$D$82:$R$106,13,0),AU221)</f>
        <v>120</v>
      </c>
      <c r="AV222">
        <f>_xlfn.IFNA(VLOOKUP($B222,数据整理1!$D$82:$R$106,14,0),AV221)</f>
        <v>68</v>
      </c>
      <c r="AW222">
        <f>_xlfn.IFNA(VLOOKUP($B222,数据整理1!$D$82:$R$106,15,0),AW221)</f>
        <v>68</v>
      </c>
    </row>
    <row r="223" spans="2:49" x14ac:dyDescent="0.2">
      <c r="B223">
        <v>16</v>
      </c>
      <c r="C223" t="str">
        <f>INDEX(数据整理1!$C$30:$C$54,MATCH(B223,数据整理1!$D$30:$D$54))</f>
        <v>3阶</v>
      </c>
      <c r="D223">
        <f>_xlfn.IFNA(VLOOKUP($B223,数据整理1!$D$30:$R$54,2,0),D222)</f>
        <v>804</v>
      </c>
      <c r="E223">
        <f>_xlfn.IFNA(VLOOKUP($B223,数据整理1!$D$30:$R$54,3,0),E222)</f>
        <v>263</v>
      </c>
      <c r="F223">
        <f>_xlfn.IFNA(VLOOKUP($B223,数据整理1!$D$30:$R$54,4,0),F222)</f>
        <v>114</v>
      </c>
      <c r="G223">
        <f>_xlfn.IFNA(VLOOKUP($B223,数据整理1!$D$30:$R$54,5,0),G222)</f>
        <v>60</v>
      </c>
      <c r="H223">
        <f>_xlfn.IFNA(VLOOKUP($B223,数据整理1!$D$30:$R$54,6,0),H222)</f>
        <v>34</v>
      </c>
      <c r="I223">
        <f>_xlfn.IFNA(VLOOKUP($B223,数据整理1!$D$30:$R$54,7,0),I222)</f>
        <v>26</v>
      </c>
      <c r="J223">
        <f>_xlfn.IFNA(VLOOKUP($B223,数据整理1!$D$30:$R$54,8,0),J222)</f>
        <v>30</v>
      </c>
      <c r="K223">
        <f>_xlfn.IFNA(VLOOKUP($B223,数据整理1!$D$30:$R$54,9,0),K222)</f>
        <v>30</v>
      </c>
      <c r="L223">
        <f>_xlfn.IFNA(VLOOKUP($B223,数据整理1!$D$30:$R$54,10,0),L222)</f>
        <v>34</v>
      </c>
      <c r="M223">
        <f>_xlfn.IFNA(VLOOKUP($B223,数据整理1!$D$30:$R$54,11,0),M222)</f>
        <v>30</v>
      </c>
      <c r="N223">
        <f>_xlfn.IFNA(VLOOKUP($B223,数据整理1!$D$30:$R$54,12,0),N222)</f>
        <v>150</v>
      </c>
      <c r="O223">
        <f>_xlfn.IFNA(VLOOKUP($B223,数据整理1!$D$30:$R$54,13,0),O222)</f>
        <v>60</v>
      </c>
      <c r="P223">
        <f>_xlfn.IFNA(VLOOKUP($B223,数据整理1!$D$30:$R$54,14,0),P222)</f>
        <v>68</v>
      </c>
      <c r="Q223">
        <f>_xlfn.IFNA(VLOOKUP($B223,数据整理1!$D$30:$R$54,15,0),Q222)</f>
        <v>68</v>
      </c>
      <c r="S223" t="str">
        <f>INDEX(数据整理1!$C$56:$C$80,MATCH(B396,数据整理1!$D$56:$D$80))</f>
        <v>3阶</v>
      </c>
      <c r="T223">
        <f>_xlfn.IFNA(VLOOKUP($B223,数据整理1!$D$56:$R$80,2,0),T222)</f>
        <v>762</v>
      </c>
      <c r="U223">
        <f>_xlfn.IFNA(VLOOKUP($B223,数据整理1!$D$56:$R$80,3,0),U222)</f>
        <v>258</v>
      </c>
      <c r="V223">
        <f>_xlfn.IFNA(VLOOKUP($B223,数据整理1!$D$56:$R$80,4,0),V222)</f>
        <v>96</v>
      </c>
      <c r="W223">
        <f>_xlfn.IFNA(VLOOKUP($B223,数据整理1!$D$56:$R$80,5,0),W222)</f>
        <v>48</v>
      </c>
      <c r="X223">
        <f>_xlfn.IFNA(VLOOKUP($B223,数据整理1!$D$56:$R$80,6,0),X222)</f>
        <v>34</v>
      </c>
      <c r="Y223">
        <f>_xlfn.IFNA(VLOOKUP($B223,数据整理1!$D$56:$R$80,7,0),Y222)</f>
        <v>26</v>
      </c>
      <c r="Z223">
        <f>_xlfn.IFNA(VLOOKUP($B223,数据整理1!$D$56:$R$80,8,0),Z222)</f>
        <v>30</v>
      </c>
      <c r="AA223">
        <f>_xlfn.IFNA(VLOOKUP($B223,数据整理1!$D$56:$R$80,9,0),AA222)</f>
        <v>30</v>
      </c>
      <c r="AB223">
        <f>_xlfn.IFNA(VLOOKUP($B223,数据整理1!$D$56:$R$80,10,0),AB222)</f>
        <v>34</v>
      </c>
      <c r="AC223">
        <f>_xlfn.IFNA(VLOOKUP($B223,数据整理1!$D$56:$R$80,11,0),AC222)</f>
        <v>30</v>
      </c>
      <c r="AD223">
        <f>_xlfn.IFNA(VLOOKUP($B223,数据整理1!$D$56:$R$80,12,0),AD222)</f>
        <v>100</v>
      </c>
      <c r="AE223">
        <f>_xlfn.IFNA(VLOOKUP($B223,数据整理1!$D$56:$R$80,13,0),AE222)</f>
        <v>95</v>
      </c>
      <c r="AF223">
        <f>_xlfn.IFNA(VLOOKUP($B223,数据整理1!$D$56:$R$80,14,0),AF222)</f>
        <v>68</v>
      </c>
      <c r="AG223">
        <f>_xlfn.IFNA(VLOOKUP($B223,数据整理1!$D$56:$R$80,15,0),AG222)</f>
        <v>68</v>
      </c>
      <c r="AI223" t="str">
        <f>INDEX(数据整理1!$C$82:$C$106,MATCH(B223,数据整理1!$D$82:$D$106))</f>
        <v>3阶</v>
      </c>
      <c r="AJ223">
        <f>_xlfn.IFNA(VLOOKUP($B223,数据整理1!$D$82:$R$106,2,0),AJ222)</f>
        <v>678</v>
      </c>
      <c r="AK223">
        <f>_xlfn.IFNA(VLOOKUP($B223,数据整理1!$D$82:$R$106,3,0),AK222)</f>
        <v>267</v>
      </c>
      <c r="AL223">
        <f>_xlfn.IFNA(VLOOKUP($B223,数据整理1!$D$82:$R$106,4,0),AL222)</f>
        <v>44</v>
      </c>
      <c r="AM223">
        <f>_xlfn.IFNA(VLOOKUP($B223,数据整理1!$D$82:$R$106,5,0),AM222)</f>
        <v>89</v>
      </c>
      <c r="AN223">
        <f>_xlfn.IFNA(VLOOKUP($B223,数据整理1!$D$82:$R$106,6,0),AN222)</f>
        <v>34</v>
      </c>
      <c r="AO223">
        <f>_xlfn.IFNA(VLOOKUP($B223,数据整理1!$D$82:$R$106,7,0),AO222)</f>
        <v>26</v>
      </c>
      <c r="AP223">
        <f>_xlfn.IFNA(VLOOKUP($B223,数据整理1!$D$82:$R$106,8,0),AP222)</f>
        <v>30</v>
      </c>
      <c r="AQ223">
        <f>_xlfn.IFNA(VLOOKUP($B223,数据整理1!$D$82:$R$106,9,0),AQ222)</f>
        <v>26</v>
      </c>
      <c r="AR223">
        <f>_xlfn.IFNA(VLOOKUP($B223,数据整理1!$D$82:$R$106,10,0),AR222)</f>
        <v>34</v>
      </c>
      <c r="AS223">
        <f>_xlfn.IFNA(VLOOKUP($B223,数据整理1!$D$82:$R$106,11,0),AS222)</f>
        <v>30</v>
      </c>
      <c r="AT223">
        <f>_xlfn.IFNA(VLOOKUP($B223,数据整理1!$D$82:$R$106,12,0),AT222)</f>
        <v>50</v>
      </c>
      <c r="AU223">
        <f>_xlfn.IFNA(VLOOKUP($B223,数据整理1!$D$82:$R$106,13,0),AU222)</f>
        <v>120</v>
      </c>
      <c r="AV223">
        <f>_xlfn.IFNA(VLOOKUP($B223,数据整理1!$D$82:$R$106,14,0),AV222)</f>
        <v>68</v>
      </c>
      <c r="AW223">
        <f>_xlfn.IFNA(VLOOKUP($B223,数据整理1!$D$82:$R$106,15,0),AW222)</f>
        <v>68</v>
      </c>
    </row>
    <row r="224" spans="2:49" x14ac:dyDescent="0.2">
      <c r="B224">
        <v>17</v>
      </c>
      <c r="C224" t="str">
        <f>INDEX(数据整理1!$C$30:$C$54,MATCH(B224,数据整理1!$D$30:$D$54))</f>
        <v>3阶</v>
      </c>
      <c r="D224">
        <f>_xlfn.IFNA(VLOOKUP($B224,数据整理1!$D$30:$R$54,2,0),D223)</f>
        <v>804</v>
      </c>
      <c r="E224">
        <f>_xlfn.IFNA(VLOOKUP($B224,数据整理1!$D$30:$R$54,3,0),E223)</f>
        <v>263</v>
      </c>
      <c r="F224">
        <f>_xlfn.IFNA(VLOOKUP($B224,数据整理1!$D$30:$R$54,4,0),F223)</f>
        <v>114</v>
      </c>
      <c r="G224">
        <f>_xlfn.IFNA(VLOOKUP($B224,数据整理1!$D$30:$R$54,5,0),G223)</f>
        <v>60</v>
      </c>
      <c r="H224">
        <f>_xlfn.IFNA(VLOOKUP($B224,数据整理1!$D$30:$R$54,6,0),H223)</f>
        <v>34</v>
      </c>
      <c r="I224">
        <f>_xlfn.IFNA(VLOOKUP($B224,数据整理1!$D$30:$R$54,7,0),I223)</f>
        <v>26</v>
      </c>
      <c r="J224">
        <f>_xlfn.IFNA(VLOOKUP($B224,数据整理1!$D$30:$R$54,8,0),J223)</f>
        <v>30</v>
      </c>
      <c r="K224">
        <f>_xlfn.IFNA(VLOOKUP($B224,数据整理1!$D$30:$R$54,9,0),K223)</f>
        <v>30</v>
      </c>
      <c r="L224">
        <f>_xlfn.IFNA(VLOOKUP($B224,数据整理1!$D$30:$R$54,10,0),L223)</f>
        <v>34</v>
      </c>
      <c r="M224">
        <f>_xlfn.IFNA(VLOOKUP($B224,数据整理1!$D$30:$R$54,11,0),M223)</f>
        <v>30</v>
      </c>
      <c r="N224">
        <f>_xlfn.IFNA(VLOOKUP($B224,数据整理1!$D$30:$R$54,12,0),N223)</f>
        <v>150</v>
      </c>
      <c r="O224">
        <f>_xlfn.IFNA(VLOOKUP($B224,数据整理1!$D$30:$R$54,13,0),O223)</f>
        <v>60</v>
      </c>
      <c r="P224">
        <f>_xlfn.IFNA(VLOOKUP($B224,数据整理1!$D$30:$R$54,14,0),P223)</f>
        <v>68</v>
      </c>
      <c r="Q224">
        <f>_xlfn.IFNA(VLOOKUP($B224,数据整理1!$D$30:$R$54,15,0),Q223)</f>
        <v>68</v>
      </c>
      <c r="S224" t="str">
        <f>INDEX(数据整理1!$C$56:$C$80,MATCH(B397,数据整理1!$D$56:$D$80))</f>
        <v>3阶</v>
      </c>
      <c r="T224">
        <f>_xlfn.IFNA(VLOOKUP($B224,数据整理1!$D$56:$R$80,2,0),T223)</f>
        <v>762</v>
      </c>
      <c r="U224">
        <f>_xlfn.IFNA(VLOOKUP($B224,数据整理1!$D$56:$R$80,3,0),U223)</f>
        <v>258</v>
      </c>
      <c r="V224">
        <f>_xlfn.IFNA(VLOOKUP($B224,数据整理1!$D$56:$R$80,4,0),V223)</f>
        <v>96</v>
      </c>
      <c r="W224">
        <f>_xlfn.IFNA(VLOOKUP($B224,数据整理1!$D$56:$R$80,5,0),W223)</f>
        <v>48</v>
      </c>
      <c r="X224">
        <f>_xlfn.IFNA(VLOOKUP($B224,数据整理1!$D$56:$R$80,6,0),X223)</f>
        <v>34</v>
      </c>
      <c r="Y224">
        <f>_xlfn.IFNA(VLOOKUP($B224,数据整理1!$D$56:$R$80,7,0),Y223)</f>
        <v>26</v>
      </c>
      <c r="Z224">
        <f>_xlfn.IFNA(VLOOKUP($B224,数据整理1!$D$56:$R$80,8,0),Z223)</f>
        <v>30</v>
      </c>
      <c r="AA224">
        <f>_xlfn.IFNA(VLOOKUP($B224,数据整理1!$D$56:$R$80,9,0),AA223)</f>
        <v>30</v>
      </c>
      <c r="AB224">
        <f>_xlfn.IFNA(VLOOKUP($B224,数据整理1!$D$56:$R$80,10,0),AB223)</f>
        <v>34</v>
      </c>
      <c r="AC224">
        <f>_xlfn.IFNA(VLOOKUP($B224,数据整理1!$D$56:$R$80,11,0),AC223)</f>
        <v>30</v>
      </c>
      <c r="AD224">
        <f>_xlfn.IFNA(VLOOKUP($B224,数据整理1!$D$56:$R$80,12,0),AD223)</f>
        <v>100</v>
      </c>
      <c r="AE224">
        <f>_xlfn.IFNA(VLOOKUP($B224,数据整理1!$D$56:$R$80,13,0),AE223)</f>
        <v>95</v>
      </c>
      <c r="AF224">
        <f>_xlfn.IFNA(VLOOKUP($B224,数据整理1!$D$56:$R$80,14,0),AF223)</f>
        <v>68</v>
      </c>
      <c r="AG224">
        <f>_xlfn.IFNA(VLOOKUP($B224,数据整理1!$D$56:$R$80,15,0),AG223)</f>
        <v>68</v>
      </c>
      <c r="AI224" t="str">
        <f>INDEX(数据整理1!$C$82:$C$106,MATCH(B224,数据整理1!$D$82:$D$106))</f>
        <v>3阶</v>
      </c>
      <c r="AJ224">
        <f>_xlfn.IFNA(VLOOKUP($B224,数据整理1!$D$82:$R$106,2,0),AJ223)</f>
        <v>678</v>
      </c>
      <c r="AK224">
        <f>_xlfn.IFNA(VLOOKUP($B224,数据整理1!$D$82:$R$106,3,0),AK223)</f>
        <v>267</v>
      </c>
      <c r="AL224">
        <f>_xlfn.IFNA(VLOOKUP($B224,数据整理1!$D$82:$R$106,4,0),AL223)</f>
        <v>44</v>
      </c>
      <c r="AM224">
        <f>_xlfn.IFNA(VLOOKUP($B224,数据整理1!$D$82:$R$106,5,0),AM223)</f>
        <v>89</v>
      </c>
      <c r="AN224">
        <f>_xlfn.IFNA(VLOOKUP($B224,数据整理1!$D$82:$R$106,6,0),AN223)</f>
        <v>34</v>
      </c>
      <c r="AO224">
        <f>_xlfn.IFNA(VLOOKUP($B224,数据整理1!$D$82:$R$106,7,0),AO223)</f>
        <v>26</v>
      </c>
      <c r="AP224">
        <f>_xlfn.IFNA(VLOOKUP($B224,数据整理1!$D$82:$R$106,8,0),AP223)</f>
        <v>30</v>
      </c>
      <c r="AQ224">
        <f>_xlfn.IFNA(VLOOKUP($B224,数据整理1!$D$82:$R$106,9,0),AQ223)</f>
        <v>26</v>
      </c>
      <c r="AR224">
        <f>_xlfn.IFNA(VLOOKUP($B224,数据整理1!$D$82:$R$106,10,0),AR223)</f>
        <v>34</v>
      </c>
      <c r="AS224">
        <f>_xlfn.IFNA(VLOOKUP($B224,数据整理1!$D$82:$R$106,11,0),AS223)</f>
        <v>30</v>
      </c>
      <c r="AT224">
        <f>_xlfn.IFNA(VLOOKUP($B224,数据整理1!$D$82:$R$106,12,0),AT223)</f>
        <v>50</v>
      </c>
      <c r="AU224">
        <f>_xlfn.IFNA(VLOOKUP($B224,数据整理1!$D$82:$R$106,13,0),AU223)</f>
        <v>120</v>
      </c>
      <c r="AV224">
        <f>_xlfn.IFNA(VLOOKUP($B224,数据整理1!$D$82:$R$106,14,0),AV223)</f>
        <v>68</v>
      </c>
      <c r="AW224">
        <f>_xlfn.IFNA(VLOOKUP($B224,数据整理1!$D$82:$R$106,15,0),AW223)</f>
        <v>68</v>
      </c>
    </row>
    <row r="225" spans="2:49" x14ac:dyDescent="0.2">
      <c r="B225">
        <v>18</v>
      </c>
      <c r="C225" t="str">
        <f>INDEX(数据整理1!$C$30:$C$54,MATCH(B225,数据整理1!$D$30:$D$54))</f>
        <v>4阶</v>
      </c>
      <c r="D225">
        <f>_xlfn.IFNA(VLOOKUP($B225,数据整理1!$D$30:$R$54,2,0),D224)</f>
        <v>1107</v>
      </c>
      <c r="E225">
        <f>_xlfn.IFNA(VLOOKUP($B225,数据整理1!$D$30:$R$54,3,0),E224)</f>
        <v>363</v>
      </c>
      <c r="F225">
        <f>_xlfn.IFNA(VLOOKUP($B225,数据整理1!$D$30:$R$54,4,0),F224)</f>
        <v>165</v>
      </c>
      <c r="G225">
        <f>_xlfn.IFNA(VLOOKUP($B225,数据整理1!$D$30:$R$54,5,0),G224)</f>
        <v>60</v>
      </c>
      <c r="H225">
        <f>_xlfn.IFNA(VLOOKUP($B225,数据整理1!$D$30:$R$54,6,0),H224)</f>
        <v>39</v>
      </c>
      <c r="I225">
        <f>_xlfn.IFNA(VLOOKUP($B225,数据整理1!$D$30:$R$54,7,0),I224)</f>
        <v>31</v>
      </c>
      <c r="J225">
        <f>_xlfn.IFNA(VLOOKUP($B225,数据整理1!$D$30:$R$54,8,0),J224)</f>
        <v>35</v>
      </c>
      <c r="K225">
        <f>_xlfn.IFNA(VLOOKUP($B225,数据整理1!$D$30:$R$54,9,0),K224)</f>
        <v>35</v>
      </c>
      <c r="L225">
        <f>_xlfn.IFNA(VLOOKUP($B225,数据整理1!$D$30:$R$54,10,0),L224)</f>
        <v>39</v>
      </c>
      <c r="M225">
        <f>_xlfn.IFNA(VLOOKUP($B225,数据整理1!$D$30:$R$54,11,0),M224)</f>
        <v>35</v>
      </c>
      <c r="N225">
        <f>_xlfn.IFNA(VLOOKUP($B225,数据整理1!$D$30:$R$54,12,0),N224)</f>
        <v>150</v>
      </c>
      <c r="O225">
        <f>_xlfn.IFNA(VLOOKUP($B225,数据整理1!$D$30:$R$54,13,0),O224)</f>
        <v>60</v>
      </c>
      <c r="P225">
        <f>_xlfn.IFNA(VLOOKUP($B225,数据整理1!$D$30:$R$54,14,0),P224)</f>
        <v>96</v>
      </c>
      <c r="Q225">
        <f>_xlfn.IFNA(VLOOKUP($B225,数据整理1!$D$30:$R$54,15,0),Q224)</f>
        <v>96</v>
      </c>
      <c r="S225" t="str">
        <f>INDEX(数据整理1!$C$56:$C$80,MATCH(B398,数据整理1!$D$56:$D$80))</f>
        <v>3阶</v>
      </c>
      <c r="T225">
        <f>_xlfn.IFNA(VLOOKUP($B225,数据整理1!$D$56:$R$80,2,0),T224)</f>
        <v>762</v>
      </c>
      <c r="U225">
        <f>_xlfn.IFNA(VLOOKUP($B225,数据整理1!$D$56:$R$80,3,0),U224)</f>
        <v>258</v>
      </c>
      <c r="V225">
        <f>_xlfn.IFNA(VLOOKUP($B225,数据整理1!$D$56:$R$80,4,0),V224)</f>
        <v>96</v>
      </c>
      <c r="W225">
        <f>_xlfn.IFNA(VLOOKUP($B225,数据整理1!$D$56:$R$80,5,0),W224)</f>
        <v>48</v>
      </c>
      <c r="X225">
        <f>_xlfn.IFNA(VLOOKUP($B225,数据整理1!$D$56:$R$80,6,0),X224)</f>
        <v>34</v>
      </c>
      <c r="Y225">
        <f>_xlfn.IFNA(VLOOKUP($B225,数据整理1!$D$56:$R$80,7,0),Y224)</f>
        <v>26</v>
      </c>
      <c r="Z225">
        <f>_xlfn.IFNA(VLOOKUP($B225,数据整理1!$D$56:$R$80,8,0),Z224)</f>
        <v>30</v>
      </c>
      <c r="AA225">
        <f>_xlfn.IFNA(VLOOKUP($B225,数据整理1!$D$56:$R$80,9,0),AA224)</f>
        <v>30</v>
      </c>
      <c r="AB225">
        <f>_xlfn.IFNA(VLOOKUP($B225,数据整理1!$D$56:$R$80,10,0),AB224)</f>
        <v>34</v>
      </c>
      <c r="AC225">
        <f>_xlfn.IFNA(VLOOKUP($B225,数据整理1!$D$56:$R$80,11,0),AC224)</f>
        <v>30</v>
      </c>
      <c r="AD225">
        <f>_xlfn.IFNA(VLOOKUP($B225,数据整理1!$D$56:$R$80,12,0),AD224)</f>
        <v>100</v>
      </c>
      <c r="AE225">
        <f>_xlfn.IFNA(VLOOKUP($B225,数据整理1!$D$56:$R$80,13,0),AE224)</f>
        <v>95</v>
      </c>
      <c r="AF225">
        <f>_xlfn.IFNA(VLOOKUP($B225,数据整理1!$D$56:$R$80,14,0),AF224)</f>
        <v>68</v>
      </c>
      <c r="AG225">
        <f>_xlfn.IFNA(VLOOKUP($B225,数据整理1!$D$56:$R$80,15,0),AG224)</f>
        <v>68</v>
      </c>
      <c r="AI225" t="str">
        <f>INDEX(数据整理1!$C$82:$C$106,MATCH(B225,数据整理1!$D$82:$D$106))</f>
        <v>3阶</v>
      </c>
      <c r="AJ225">
        <f>_xlfn.IFNA(VLOOKUP($B225,数据整理1!$D$82:$R$106,2,0),AJ224)</f>
        <v>678</v>
      </c>
      <c r="AK225">
        <f>_xlfn.IFNA(VLOOKUP($B225,数据整理1!$D$82:$R$106,3,0),AK224)</f>
        <v>267</v>
      </c>
      <c r="AL225">
        <f>_xlfn.IFNA(VLOOKUP($B225,数据整理1!$D$82:$R$106,4,0),AL224)</f>
        <v>44</v>
      </c>
      <c r="AM225">
        <f>_xlfn.IFNA(VLOOKUP($B225,数据整理1!$D$82:$R$106,5,0),AM224)</f>
        <v>89</v>
      </c>
      <c r="AN225">
        <f>_xlfn.IFNA(VLOOKUP($B225,数据整理1!$D$82:$R$106,6,0),AN224)</f>
        <v>34</v>
      </c>
      <c r="AO225">
        <f>_xlfn.IFNA(VLOOKUP($B225,数据整理1!$D$82:$R$106,7,0),AO224)</f>
        <v>26</v>
      </c>
      <c r="AP225">
        <f>_xlfn.IFNA(VLOOKUP($B225,数据整理1!$D$82:$R$106,8,0),AP224)</f>
        <v>30</v>
      </c>
      <c r="AQ225">
        <f>_xlfn.IFNA(VLOOKUP($B225,数据整理1!$D$82:$R$106,9,0),AQ224)</f>
        <v>26</v>
      </c>
      <c r="AR225">
        <f>_xlfn.IFNA(VLOOKUP($B225,数据整理1!$D$82:$R$106,10,0),AR224)</f>
        <v>34</v>
      </c>
      <c r="AS225">
        <f>_xlfn.IFNA(VLOOKUP($B225,数据整理1!$D$82:$R$106,11,0),AS224)</f>
        <v>30</v>
      </c>
      <c r="AT225">
        <f>_xlfn.IFNA(VLOOKUP($B225,数据整理1!$D$82:$R$106,12,0),AT224)</f>
        <v>50</v>
      </c>
      <c r="AU225">
        <f>_xlfn.IFNA(VLOOKUP($B225,数据整理1!$D$82:$R$106,13,0),AU224)</f>
        <v>120</v>
      </c>
      <c r="AV225">
        <f>_xlfn.IFNA(VLOOKUP($B225,数据整理1!$D$82:$R$106,14,0),AV224)</f>
        <v>68</v>
      </c>
      <c r="AW225">
        <f>_xlfn.IFNA(VLOOKUP($B225,数据整理1!$D$82:$R$106,15,0),AW224)</f>
        <v>68</v>
      </c>
    </row>
    <row r="226" spans="2:49" x14ac:dyDescent="0.2">
      <c r="B226">
        <v>19</v>
      </c>
      <c r="C226" t="str">
        <f>INDEX(数据整理1!$C$30:$C$54,MATCH(B226,数据整理1!$D$30:$D$54))</f>
        <v>4阶</v>
      </c>
      <c r="D226">
        <f>_xlfn.IFNA(VLOOKUP($B226,数据整理1!$D$30:$R$54,2,0),D225)</f>
        <v>1107</v>
      </c>
      <c r="E226">
        <f>_xlfn.IFNA(VLOOKUP($B226,数据整理1!$D$30:$R$54,3,0),E225)</f>
        <v>363</v>
      </c>
      <c r="F226">
        <f>_xlfn.IFNA(VLOOKUP($B226,数据整理1!$D$30:$R$54,4,0),F225)</f>
        <v>165</v>
      </c>
      <c r="G226">
        <f>_xlfn.IFNA(VLOOKUP($B226,数据整理1!$D$30:$R$54,5,0),G225)</f>
        <v>60</v>
      </c>
      <c r="H226">
        <f>_xlfn.IFNA(VLOOKUP($B226,数据整理1!$D$30:$R$54,6,0),H225)</f>
        <v>39</v>
      </c>
      <c r="I226">
        <f>_xlfn.IFNA(VLOOKUP($B226,数据整理1!$D$30:$R$54,7,0),I225)</f>
        <v>31</v>
      </c>
      <c r="J226">
        <f>_xlfn.IFNA(VLOOKUP($B226,数据整理1!$D$30:$R$54,8,0),J225)</f>
        <v>35</v>
      </c>
      <c r="K226">
        <f>_xlfn.IFNA(VLOOKUP($B226,数据整理1!$D$30:$R$54,9,0),K225)</f>
        <v>35</v>
      </c>
      <c r="L226">
        <f>_xlfn.IFNA(VLOOKUP($B226,数据整理1!$D$30:$R$54,10,0),L225)</f>
        <v>39</v>
      </c>
      <c r="M226">
        <f>_xlfn.IFNA(VLOOKUP($B226,数据整理1!$D$30:$R$54,11,0),M225)</f>
        <v>35</v>
      </c>
      <c r="N226">
        <f>_xlfn.IFNA(VLOOKUP($B226,数据整理1!$D$30:$R$54,12,0),N225)</f>
        <v>150</v>
      </c>
      <c r="O226">
        <f>_xlfn.IFNA(VLOOKUP($B226,数据整理1!$D$30:$R$54,13,0),O225)</f>
        <v>60</v>
      </c>
      <c r="P226">
        <f>_xlfn.IFNA(VLOOKUP($B226,数据整理1!$D$30:$R$54,14,0),P225)</f>
        <v>96</v>
      </c>
      <c r="Q226">
        <f>_xlfn.IFNA(VLOOKUP($B226,数据整理1!$D$30:$R$54,15,0),Q225)</f>
        <v>96</v>
      </c>
      <c r="S226" t="str">
        <f>INDEX(数据整理1!$C$56:$C$80,MATCH(B399,数据整理1!$D$56:$D$80))</f>
        <v>4阶</v>
      </c>
      <c r="T226">
        <f>_xlfn.IFNA(VLOOKUP($B226,数据整理1!$D$56:$R$80,2,0),T225)</f>
        <v>1065</v>
      </c>
      <c r="U226">
        <f>_xlfn.IFNA(VLOOKUP($B226,数据整理1!$D$56:$R$80,3,0),U225)</f>
        <v>359</v>
      </c>
      <c r="V226">
        <f>_xlfn.IFNA(VLOOKUP($B226,数据整理1!$D$56:$R$80,4,0),V225)</f>
        <v>147</v>
      </c>
      <c r="W226">
        <f>_xlfn.IFNA(VLOOKUP($B226,数据整理1!$D$56:$R$80,5,0),W225)</f>
        <v>48</v>
      </c>
      <c r="X226">
        <f>_xlfn.IFNA(VLOOKUP($B226,数据整理1!$D$56:$R$80,6,0),X225)</f>
        <v>39</v>
      </c>
      <c r="Y226">
        <f>_xlfn.IFNA(VLOOKUP($B226,数据整理1!$D$56:$R$80,7,0),Y225)</f>
        <v>31</v>
      </c>
      <c r="Z226">
        <f>_xlfn.IFNA(VLOOKUP($B226,数据整理1!$D$56:$R$80,8,0),Z225)</f>
        <v>35</v>
      </c>
      <c r="AA226">
        <f>_xlfn.IFNA(VLOOKUP($B226,数据整理1!$D$56:$R$80,9,0),AA225)</f>
        <v>35</v>
      </c>
      <c r="AB226">
        <f>_xlfn.IFNA(VLOOKUP($B226,数据整理1!$D$56:$R$80,10,0),AB225)</f>
        <v>39</v>
      </c>
      <c r="AC226">
        <f>_xlfn.IFNA(VLOOKUP($B226,数据整理1!$D$56:$R$80,11,0),AC225)</f>
        <v>35</v>
      </c>
      <c r="AD226">
        <f>_xlfn.IFNA(VLOOKUP($B226,数据整理1!$D$56:$R$80,12,0),AD225)</f>
        <v>100</v>
      </c>
      <c r="AE226">
        <f>_xlfn.IFNA(VLOOKUP($B226,数据整理1!$D$56:$R$80,13,0),AE225)</f>
        <v>95</v>
      </c>
      <c r="AF226">
        <f>_xlfn.IFNA(VLOOKUP($B226,数据整理1!$D$56:$R$80,14,0),AF225)</f>
        <v>96</v>
      </c>
      <c r="AG226">
        <f>_xlfn.IFNA(VLOOKUP($B226,数据整理1!$D$56:$R$80,15,0),AG225)</f>
        <v>96</v>
      </c>
      <c r="AI226" t="str">
        <f>INDEX(数据整理1!$C$82:$C$106,MATCH(B226,数据整理1!$D$82:$D$106))</f>
        <v>4阶</v>
      </c>
      <c r="AJ226">
        <f>_xlfn.IFNA(VLOOKUP($B226,数据整理1!$D$82:$R$106,2,0),AJ225)</f>
        <v>981</v>
      </c>
      <c r="AK226">
        <f>_xlfn.IFNA(VLOOKUP($B226,数据整理1!$D$82:$R$106,3,0),AK225)</f>
        <v>368</v>
      </c>
      <c r="AL226">
        <f>_xlfn.IFNA(VLOOKUP($B226,数据整理1!$D$82:$R$106,4,0),AL225)</f>
        <v>44</v>
      </c>
      <c r="AM226">
        <f>_xlfn.IFNA(VLOOKUP($B226,数据整理1!$D$82:$R$106,5,0),AM225)</f>
        <v>140</v>
      </c>
      <c r="AN226">
        <f>_xlfn.IFNA(VLOOKUP($B226,数据整理1!$D$82:$R$106,6,0),AN225)</f>
        <v>39</v>
      </c>
      <c r="AO226">
        <f>_xlfn.IFNA(VLOOKUP($B226,数据整理1!$D$82:$R$106,7,0),AO225)</f>
        <v>31</v>
      </c>
      <c r="AP226">
        <f>_xlfn.IFNA(VLOOKUP($B226,数据整理1!$D$82:$R$106,8,0),AP225)</f>
        <v>35</v>
      </c>
      <c r="AQ226">
        <f>_xlfn.IFNA(VLOOKUP($B226,数据整理1!$D$82:$R$106,9,0),AQ225)</f>
        <v>31</v>
      </c>
      <c r="AR226">
        <f>_xlfn.IFNA(VLOOKUP($B226,数据整理1!$D$82:$R$106,10,0),AR225)</f>
        <v>39</v>
      </c>
      <c r="AS226">
        <f>_xlfn.IFNA(VLOOKUP($B226,数据整理1!$D$82:$R$106,11,0),AS225)</f>
        <v>35</v>
      </c>
      <c r="AT226">
        <f>_xlfn.IFNA(VLOOKUP($B226,数据整理1!$D$82:$R$106,12,0),AT225)</f>
        <v>50</v>
      </c>
      <c r="AU226">
        <f>_xlfn.IFNA(VLOOKUP($B226,数据整理1!$D$82:$R$106,13,0),AU225)</f>
        <v>120</v>
      </c>
      <c r="AV226">
        <f>_xlfn.IFNA(VLOOKUP($B226,数据整理1!$D$82:$R$106,14,0),AV225)</f>
        <v>96</v>
      </c>
      <c r="AW226">
        <f>_xlfn.IFNA(VLOOKUP($B226,数据整理1!$D$82:$R$106,15,0),AW225)</f>
        <v>96</v>
      </c>
    </row>
    <row r="227" spans="2:49" x14ac:dyDescent="0.2">
      <c r="B227">
        <v>20</v>
      </c>
      <c r="C227" t="str">
        <f>INDEX(数据整理1!$C$30:$C$54,MATCH(B227,数据整理1!$D$30:$D$54))</f>
        <v>4阶</v>
      </c>
      <c r="D227">
        <f>_xlfn.IFNA(VLOOKUP($B227,数据整理1!$D$30:$R$54,2,0),D226)</f>
        <v>1107</v>
      </c>
      <c r="E227">
        <f>_xlfn.IFNA(VLOOKUP($B227,数据整理1!$D$30:$R$54,3,0),E226)</f>
        <v>363</v>
      </c>
      <c r="F227">
        <f>_xlfn.IFNA(VLOOKUP($B227,数据整理1!$D$30:$R$54,4,0),F226)</f>
        <v>165</v>
      </c>
      <c r="G227">
        <f>_xlfn.IFNA(VLOOKUP($B227,数据整理1!$D$30:$R$54,5,0),G226)</f>
        <v>60</v>
      </c>
      <c r="H227">
        <f>_xlfn.IFNA(VLOOKUP($B227,数据整理1!$D$30:$R$54,6,0),H226)</f>
        <v>39</v>
      </c>
      <c r="I227">
        <f>_xlfn.IFNA(VLOOKUP($B227,数据整理1!$D$30:$R$54,7,0),I226)</f>
        <v>31</v>
      </c>
      <c r="J227">
        <f>_xlfn.IFNA(VLOOKUP($B227,数据整理1!$D$30:$R$54,8,0),J226)</f>
        <v>35</v>
      </c>
      <c r="K227">
        <f>_xlfn.IFNA(VLOOKUP($B227,数据整理1!$D$30:$R$54,9,0),K226)</f>
        <v>35</v>
      </c>
      <c r="L227">
        <f>_xlfn.IFNA(VLOOKUP($B227,数据整理1!$D$30:$R$54,10,0),L226)</f>
        <v>39</v>
      </c>
      <c r="M227">
        <f>_xlfn.IFNA(VLOOKUP($B227,数据整理1!$D$30:$R$54,11,0),M226)</f>
        <v>35</v>
      </c>
      <c r="N227">
        <f>_xlfn.IFNA(VLOOKUP($B227,数据整理1!$D$30:$R$54,12,0),N226)</f>
        <v>150</v>
      </c>
      <c r="O227">
        <f>_xlfn.IFNA(VLOOKUP($B227,数据整理1!$D$30:$R$54,13,0),O226)</f>
        <v>60</v>
      </c>
      <c r="P227">
        <f>_xlfn.IFNA(VLOOKUP($B227,数据整理1!$D$30:$R$54,14,0),P226)</f>
        <v>96</v>
      </c>
      <c r="Q227">
        <f>_xlfn.IFNA(VLOOKUP($B227,数据整理1!$D$30:$R$54,15,0),Q226)</f>
        <v>96</v>
      </c>
      <c r="S227" t="str">
        <f>INDEX(数据整理1!$C$56:$C$80,MATCH(B400,数据整理1!$D$56:$D$80))</f>
        <v>4阶</v>
      </c>
      <c r="T227">
        <f>_xlfn.IFNA(VLOOKUP($B227,数据整理1!$D$56:$R$80,2,0),T226)</f>
        <v>1065</v>
      </c>
      <c r="U227">
        <f>_xlfn.IFNA(VLOOKUP($B227,数据整理1!$D$56:$R$80,3,0),U226)</f>
        <v>359</v>
      </c>
      <c r="V227">
        <f>_xlfn.IFNA(VLOOKUP($B227,数据整理1!$D$56:$R$80,4,0),V226)</f>
        <v>147</v>
      </c>
      <c r="W227">
        <f>_xlfn.IFNA(VLOOKUP($B227,数据整理1!$D$56:$R$80,5,0),W226)</f>
        <v>48</v>
      </c>
      <c r="X227">
        <f>_xlfn.IFNA(VLOOKUP($B227,数据整理1!$D$56:$R$80,6,0),X226)</f>
        <v>39</v>
      </c>
      <c r="Y227">
        <f>_xlfn.IFNA(VLOOKUP($B227,数据整理1!$D$56:$R$80,7,0),Y226)</f>
        <v>31</v>
      </c>
      <c r="Z227">
        <f>_xlfn.IFNA(VLOOKUP($B227,数据整理1!$D$56:$R$80,8,0),Z226)</f>
        <v>35</v>
      </c>
      <c r="AA227">
        <f>_xlfn.IFNA(VLOOKUP($B227,数据整理1!$D$56:$R$80,9,0),AA226)</f>
        <v>35</v>
      </c>
      <c r="AB227">
        <f>_xlfn.IFNA(VLOOKUP($B227,数据整理1!$D$56:$R$80,10,0),AB226)</f>
        <v>39</v>
      </c>
      <c r="AC227">
        <f>_xlfn.IFNA(VLOOKUP($B227,数据整理1!$D$56:$R$80,11,0),AC226)</f>
        <v>35</v>
      </c>
      <c r="AD227">
        <f>_xlfn.IFNA(VLOOKUP($B227,数据整理1!$D$56:$R$80,12,0),AD226)</f>
        <v>100</v>
      </c>
      <c r="AE227">
        <f>_xlfn.IFNA(VLOOKUP($B227,数据整理1!$D$56:$R$80,13,0),AE226)</f>
        <v>95</v>
      </c>
      <c r="AF227">
        <f>_xlfn.IFNA(VLOOKUP($B227,数据整理1!$D$56:$R$80,14,0),AF226)</f>
        <v>96</v>
      </c>
      <c r="AG227">
        <f>_xlfn.IFNA(VLOOKUP($B227,数据整理1!$D$56:$R$80,15,0),AG226)</f>
        <v>96</v>
      </c>
      <c r="AI227" t="str">
        <f>INDEX(数据整理1!$C$82:$C$106,MATCH(B227,数据整理1!$D$82:$D$106))</f>
        <v>4阶</v>
      </c>
      <c r="AJ227">
        <f>_xlfn.IFNA(VLOOKUP($B227,数据整理1!$D$82:$R$106,2,0),AJ226)</f>
        <v>981</v>
      </c>
      <c r="AK227">
        <f>_xlfn.IFNA(VLOOKUP($B227,数据整理1!$D$82:$R$106,3,0),AK226)</f>
        <v>368</v>
      </c>
      <c r="AL227">
        <f>_xlfn.IFNA(VLOOKUP($B227,数据整理1!$D$82:$R$106,4,0),AL226)</f>
        <v>44</v>
      </c>
      <c r="AM227">
        <f>_xlfn.IFNA(VLOOKUP($B227,数据整理1!$D$82:$R$106,5,0),AM226)</f>
        <v>140</v>
      </c>
      <c r="AN227">
        <f>_xlfn.IFNA(VLOOKUP($B227,数据整理1!$D$82:$R$106,6,0),AN226)</f>
        <v>39</v>
      </c>
      <c r="AO227">
        <f>_xlfn.IFNA(VLOOKUP($B227,数据整理1!$D$82:$R$106,7,0),AO226)</f>
        <v>31</v>
      </c>
      <c r="AP227">
        <f>_xlfn.IFNA(VLOOKUP($B227,数据整理1!$D$82:$R$106,8,0),AP226)</f>
        <v>35</v>
      </c>
      <c r="AQ227">
        <f>_xlfn.IFNA(VLOOKUP($B227,数据整理1!$D$82:$R$106,9,0),AQ226)</f>
        <v>31</v>
      </c>
      <c r="AR227">
        <f>_xlfn.IFNA(VLOOKUP($B227,数据整理1!$D$82:$R$106,10,0),AR226)</f>
        <v>39</v>
      </c>
      <c r="AS227">
        <f>_xlfn.IFNA(VLOOKUP($B227,数据整理1!$D$82:$R$106,11,0),AS226)</f>
        <v>35</v>
      </c>
      <c r="AT227">
        <f>_xlfn.IFNA(VLOOKUP($B227,数据整理1!$D$82:$R$106,12,0),AT226)</f>
        <v>50</v>
      </c>
      <c r="AU227">
        <f>_xlfn.IFNA(VLOOKUP($B227,数据整理1!$D$82:$R$106,13,0),AU226)</f>
        <v>120</v>
      </c>
      <c r="AV227">
        <f>_xlfn.IFNA(VLOOKUP($B227,数据整理1!$D$82:$R$106,14,0),AV226)</f>
        <v>96</v>
      </c>
      <c r="AW227">
        <f>_xlfn.IFNA(VLOOKUP($B227,数据整理1!$D$82:$R$106,15,0),AW226)</f>
        <v>96</v>
      </c>
    </row>
    <row r="228" spans="2:49" x14ac:dyDescent="0.2">
      <c r="B228">
        <v>21</v>
      </c>
      <c r="C228" t="str">
        <f>INDEX(数据整理1!$C$30:$C$54,MATCH(B228,数据整理1!$D$30:$D$54))</f>
        <v>4阶</v>
      </c>
      <c r="D228">
        <f>_xlfn.IFNA(VLOOKUP($B228,数据整理1!$D$30:$R$54,2,0),D227)</f>
        <v>1107</v>
      </c>
      <c r="E228">
        <f>_xlfn.IFNA(VLOOKUP($B228,数据整理1!$D$30:$R$54,3,0),E227)</f>
        <v>363</v>
      </c>
      <c r="F228">
        <f>_xlfn.IFNA(VLOOKUP($B228,数据整理1!$D$30:$R$54,4,0),F227)</f>
        <v>165</v>
      </c>
      <c r="G228">
        <f>_xlfn.IFNA(VLOOKUP($B228,数据整理1!$D$30:$R$54,5,0),G227)</f>
        <v>60</v>
      </c>
      <c r="H228">
        <f>_xlfn.IFNA(VLOOKUP($B228,数据整理1!$D$30:$R$54,6,0),H227)</f>
        <v>39</v>
      </c>
      <c r="I228">
        <f>_xlfn.IFNA(VLOOKUP($B228,数据整理1!$D$30:$R$54,7,0),I227)</f>
        <v>31</v>
      </c>
      <c r="J228">
        <f>_xlfn.IFNA(VLOOKUP($B228,数据整理1!$D$30:$R$54,8,0),J227)</f>
        <v>35</v>
      </c>
      <c r="K228">
        <f>_xlfn.IFNA(VLOOKUP($B228,数据整理1!$D$30:$R$54,9,0),K227)</f>
        <v>35</v>
      </c>
      <c r="L228">
        <f>_xlfn.IFNA(VLOOKUP($B228,数据整理1!$D$30:$R$54,10,0),L227)</f>
        <v>39</v>
      </c>
      <c r="M228">
        <f>_xlfn.IFNA(VLOOKUP($B228,数据整理1!$D$30:$R$54,11,0),M227)</f>
        <v>35</v>
      </c>
      <c r="N228">
        <f>_xlfn.IFNA(VLOOKUP($B228,数据整理1!$D$30:$R$54,12,0),N227)</f>
        <v>150</v>
      </c>
      <c r="O228">
        <f>_xlfn.IFNA(VLOOKUP($B228,数据整理1!$D$30:$R$54,13,0),O227)</f>
        <v>60</v>
      </c>
      <c r="P228">
        <f>_xlfn.IFNA(VLOOKUP($B228,数据整理1!$D$30:$R$54,14,0),P227)</f>
        <v>96</v>
      </c>
      <c r="Q228">
        <f>_xlfn.IFNA(VLOOKUP($B228,数据整理1!$D$30:$R$54,15,0),Q227)</f>
        <v>96</v>
      </c>
      <c r="S228" t="str">
        <f>INDEX(数据整理1!$C$56:$C$80,MATCH(B401,数据整理1!$D$56:$D$80))</f>
        <v>4阶</v>
      </c>
      <c r="T228">
        <f>_xlfn.IFNA(VLOOKUP($B228,数据整理1!$D$56:$R$80,2,0),T227)</f>
        <v>1065</v>
      </c>
      <c r="U228">
        <f>_xlfn.IFNA(VLOOKUP($B228,数据整理1!$D$56:$R$80,3,0),U227)</f>
        <v>359</v>
      </c>
      <c r="V228">
        <f>_xlfn.IFNA(VLOOKUP($B228,数据整理1!$D$56:$R$80,4,0),V227)</f>
        <v>147</v>
      </c>
      <c r="W228">
        <f>_xlfn.IFNA(VLOOKUP($B228,数据整理1!$D$56:$R$80,5,0),W227)</f>
        <v>48</v>
      </c>
      <c r="X228">
        <f>_xlfn.IFNA(VLOOKUP($B228,数据整理1!$D$56:$R$80,6,0),X227)</f>
        <v>39</v>
      </c>
      <c r="Y228">
        <f>_xlfn.IFNA(VLOOKUP($B228,数据整理1!$D$56:$R$80,7,0),Y227)</f>
        <v>31</v>
      </c>
      <c r="Z228">
        <f>_xlfn.IFNA(VLOOKUP($B228,数据整理1!$D$56:$R$80,8,0),Z227)</f>
        <v>35</v>
      </c>
      <c r="AA228">
        <f>_xlfn.IFNA(VLOOKUP($B228,数据整理1!$D$56:$R$80,9,0),AA227)</f>
        <v>35</v>
      </c>
      <c r="AB228">
        <f>_xlfn.IFNA(VLOOKUP($B228,数据整理1!$D$56:$R$80,10,0),AB227)</f>
        <v>39</v>
      </c>
      <c r="AC228">
        <f>_xlfn.IFNA(VLOOKUP($B228,数据整理1!$D$56:$R$80,11,0),AC227)</f>
        <v>35</v>
      </c>
      <c r="AD228">
        <f>_xlfn.IFNA(VLOOKUP($B228,数据整理1!$D$56:$R$80,12,0),AD227)</f>
        <v>100</v>
      </c>
      <c r="AE228">
        <f>_xlfn.IFNA(VLOOKUP($B228,数据整理1!$D$56:$R$80,13,0),AE227)</f>
        <v>95</v>
      </c>
      <c r="AF228">
        <f>_xlfn.IFNA(VLOOKUP($B228,数据整理1!$D$56:$R$80,14,0),AF227)</f>
        <v>96</v>
      </c>
      <c r="AG228">
        <f>_xlfn.IFNA(VLOOKUP($B228,数据整理1!$D$56:$R$80,15,0),AG227)</f>
        <v>96</v>
      </c>
      <c r="AI228" t="str">
        <f>INDEX(数据整理1!$C$82:$C$106,MATCH(B228,数据整理1!$D$82:$D$106))</f>
        <v>4阶</v>
      </c>
      <c r="AJ228">
        <f>_xlfn.IFNA(VLOOKUP($B228,数据整理1!$D$82:$R$106,2,0),AJ227)</f>
        <v>981</v>
      </c>
      <c r="AK228">
        <f>_xlfn.IFNA(VLOOKUP($B228,数据整理1!$D$82:$R$106,3,0),AK227)</f>
        <v>368</v>
      </c>
      <c r="AL228">
        <f>_xlfn.IFNA(VLOOKUP($B228,数据整理1!$D$82:$R$106,4,0),AL227)</f>
        <v>44</v>
      </c>
      <c r="AM228">
        <f>_xlfn.IFNA(VLOOKUP($B228,数据整理1!$D$82:$R$106,5,0),AM227)</f>
        <v>140</v>
      </c>
      <c r="AN228">
        <f>_xlfn.IFNA(VLOOKUP($B228,数据整理1!$D$82:$R$106,6,0),AN227)</f>
        <v>39</v>
      </c>
      <c r="AO228">
        <f>_xlfn.IFNA(VLOOKUP($B228,数据整理1!$D$82:$R$106,7,0),AO227)</f>
        <v>31</v>
      </c>
      <c r="AP228">
        <f>_xlfn.IFNA(VLOOKUP($B228,数据整理1!$D$82:$R$106,8,0),AP227)</f>
        <v>35</v>
      </c>
      <c r="AQ228">
        <f>_xlfn.IFNA(VLOOKUP($B228,数据整理1!$D$82:$R$106,9,0),AQ227)</f>
        <v>31</v>
      </c>
      <c r="AR228">
        <f>_xlfn.IFNA(VLOOKUP($B228,数据整理1!$D$82:$R$106,10,0),AR227)</f>
        <v>39</v>
      </c>
      <c r="AS228">
        <f>_xlfn.IFNA(VLOOKUP($B228,数据整理1!$D$82:$R$106,11,0),AS227)</f>
        <v>35</v>
      </c>
      <c r="AT228">
        <f>_xlfn.IFNA(VLOOKUP($B228,数据整理1!$D$82:$R$106,12,0),AT227)</f>
        <v>50</v>
      </c>
      <c r="AU228">
        <f>_xlfn.IFNA(VLOOKUP($B228,数据整理1!$D$82:$R$106,13,0),AU227)</f>
        <v>120</v>
      </c>
      <c r="AV228">
        <f>_xlfn.IFNA(VLOOKUP($B228,数据整理1!$D$82:$R$106,14,0),AV227)</f>
        <v>96</v>
      </c>
      <c r="AW228">
        <f>_xlfn.IFNA(VLOOKUP($B228,数据整理1!$D$82:$R$106,15,0),AW227)</f>
        <v>96</v>
      </c>
    </row>
    <row r="229" spans="2:49" x14ac:dyDescent="0.2">
      <c r="B229">
        <v>22</v>
      </c>
      <c r="C229" t="str">
        <f>INDEX(数据整理1!$C$30:$C$54,MATCH(B229,数据整理1!$D$30:$D$54))</f>
        <v>4阶</v>
      </c>
      <c r="D229">
        <f>_xlfn.IFNA(VLOOKUP($B229,数据整理1!$D$30:$R$54,2,0),D228)</f>
        <v>1107</v>
      </c>
      <c r="E229">
        <f>_xlfn.IFNA(VLOOKUP($B229,数据整理1!$D$30:$R$54,3,0),E228)</f>
        <v>363</v>
      </c>
      <c r="F229">
        <f>_xlfn.IFNA(VLOOKUP($B229,数据整理1!$D$30:$R$54,4,0),F228)</f>
        <v>165</v>
      </c>
      <c r="G229">
        <f>_xlfn.IFNA(VLOOKUP($B229,数据整理1!$D$30:$R$54,5,0),G228)</f>
        <v>60</v>
      </c>
      <c r="H229">
        <f>_xlfn.IFNA(VLOOKUP($B229,数据整理1!$D$30:$R$54,6,0),H228)</f>
        <v>39</v>
      </c>
      <c r="I229">
        <f>_xlfn.IFNA(VLOOKUP($B229,数据整理1!$D$30:$R$54,7,0),I228)</f>
        <v>31</v>
      </c>
      <c r="J229">
        <f>_xlfn.IFNA(VLOOKUP($B229,数据整理1!$D$30:$R$54,8,0),J228)</f>
        <v>35</v>
      </c>
      <c r="K229">
        <f>_xlfn.IFNA(VLOOKUP($B229,数据整理1!$D$30:$R$54,9,0),K228)</f>
        <v>35</v>
      </c>
      <c r="L229">
        <f>_xlfn.IFNA(VLOOKUP($B229,数据整理1!$D$30:$R$54,10,0),L228)</f>
        <v>39</v>
      </c>
      <c r="M229">
        <f>_xlfn.IFNA(VLOOKUP($B229,数据整理1!$D$30:$R$54,11,0),M228)</f>
        <v>35</v>
      </c>
      <c r="N229">
        <f>_xlfn.IFNA(VLOOKUP($B229,数据整理1!$D$30:$R$54,12,0),N228)</f>
        <v>150</v>
      </c>
      <c r="O229">
        <f>_xlfn.IFNA(VLOOKUP($B229,数据整理1!$D$30:$R$54,13,0),O228)</f>
        <v>60</v>
      </c>
      <c r="P229">
        <f>_xlfn.IFNA(VLOOKUP($B229,数据整理1!$D$30:$R$54,14,0),P228)</f>
        <v>96</v>
      </c>
      <c r="Q229">
        <f>_xlfn.IFNA(VLOOKUP($B229,数据整理1!$D$30:$R$54,15,0),Q228)</f>
        <v>96</v>
      </c>
      <c r="S229" t="str">
        <f>INDEX(数据整理1!$C$56:$C$80,MATCH(B402,数据整理1!$D$56:$D$80))</f>
        <v>4阶</v>
      </c>
      <c r="T229">
        <f>_xlfn.IFNA(VLOOKUP($B229,数据整理1!$D$56:$R$80,2,0),T228)</f>
        <v>1065</v>
      </c>
      <c r="U229">
        <f>_xlfn.IFNA(VLOOKUP($B229,数据整理1!$D$56:$R$80,3,0),U228)</f>
        <v>359</v>
      </c>
      <c r="V229">
        <f>_xlfn.IFNA(VLOOKUP($B229,数据整理1!$D$56:$R$80,4,0),V228)</f>
        <v>147</v>
      </c>
      <c r="W229">
        <f>_xlfn.IFNA(VLOOKUP($B229,数据整理1!$D$56:$R$80,5,0),W228)</f>
        <v>48</v>
      </c>
      <c r="X229">
        <f>_xlfn.IFNA(VLOOKUP($B229,数据整理1!$D$56:$R$80,6,0),X228)</f>
        <v>39</v>
      </c>
      <c r="Y229">
        <f>_xlfn.IFNA(VLOOKUP($B229,数据整理1!$D$56:$R$80,7,0),Y228)</f>
        <v>31</v>
      </c>
      <c r="Z229">
        <f>_xlfn.IFNA(VLOOKUP($B229,数据整理1!$D$56:$R$80,8,0),Z228)</f>
        <v>35</v>
      </c>
      <c r="AA229">
        <f>_xlfn.IFNA(VLOOKUP($B229,数据整理1!$D$56:$R$80,9,0),AA228)</f>
        <v>35</v>
      </c>
      <c r="AB229">
        <f>_xlfn.IFNA(VLOOKUP($B229,数据整理1!$D$56:$R$80,10,0),AB228)</f>
        <v>39</v>
      </c>
      <c r="AC229">
        <f>_xlfn.IFNA(VLOOKUP($B229,数据整理1!$D$56:$R$80,11,0),AC228)</f>
        <v>35</v>
      </c>
      <c r="AD229">
        <f>_xlfn.IFNA(VLOOKUP($B229,数据整理1!$D$56:$R$80,12,0),AD228)</f>
        <v>100</v>
      </c>
      <c r="AE229">
        <f>_xlfn.IFNA(VLOOKUP($B229,数据整理1!$D$56:$R$80,13,0),AE228)</f>
        <v>95</v>
      </c>
      <c r="AF229">
        <f>_xlfn.IFNA(VLOOKUP($B229,数据整理1!$D$56:$R$80,14,0),AF228)</f>
        <v>96</v>
      </c>
      <c r="AG229">
        <f>_xlfn.IFNA(VLOOKUP($B229,数据整理1!$D$56:$R$80,15,0),AG228)</f>
        <v>96</v>
      </c>
      <c r="AI229" t="str">
        <f>INDEX(数据整理1!$C$82:$C$106,MATCH(B229,数据整理1!$D$82:$D$106))</f>
        <v>4阶</v>
      </c>
      <c r="AJ229">
        <f>_xlfn.IFNA(VLOOKUP($B229,数据整理1!$D$82:$R$106,2,0),AJ228)</f>
        <v>981</v>
      </c>
      <c r="AK229">
        <f>_xlfn.IFNA(VLOOKUP($B229,数据整理1!$D$82:$R$106,3,0),AK228)</f>
        <v>368</v>
      </c>
      <c r="AL229">
        <f>_xlfn.IFNA(VLOOKUP($B229,数据整理1!$D$82:$R$106,4,0),AL228)</f>
        <v>44</v>
      </c>
      <c r="AM229">
        <f>_xlfn.IFNA(VLOOKUP($B229,数据整理1!$D$82:$R$106,5,0),AM228)</f>
        <v>140</v>
      </c>
      <c r="AN229">
        <f>_xlfn.IFNA(VLOOKUP($B229,数据整理1!$D$82:$R$106,6,0),AN228)</f>
        <v>39</v>
      </c>
      <c r="AO229">
        <f>_xlfn.IFNA(VLOOKUP($B229,数据整理1!$D$82:$R$106,7,0),AO228)</f>
        <v>31</v>
      </c>
      <c r="AP229">
        <f>_xlfn.IFNA(VLOOKUP($B229,数据整理1!$D$82:$R$106,8,0),AP228)</f>
        <v>35</v>
      </c>
      <c r="AQ229">
        <f>_xlfn.IFNA(VLOOKUP($B229,数据整理1!$D$82:$R$106,9,0),AQ228)</f>
        <v>31</v>
      </c>
      <c r="AR229">
        <f>_xlfn.IFNA(VLOOKUP($B229,数据整理1!$D$82:$R$106,10,0),AR228)</f>
        <v>39</v>
      </c>
      <c r="AS229">
        <f>_xlfn.IFNA(VLOOKUP($B229,数据整理1!$D$82:$R$106,11,0),AS228)</f>
        <v>35</v>
      </c>
      <c r="AT229">
        <f>_xlfn.IFNA(VLOOKUP($B229,数据整理1!$D$82:$R$106,12,0),AT228)</f>
        <v>50</v>
      </c>
      <c r="AU229">
        <f>_xlfn.IFNA(VLOOKUP($B229,数据整理1!$D$82:$R$106,13,0),AU228)</f>
        <v>120</v>
      </c>
      <c r="AV229">
        <f>_xlfn.IFNA(VLOOKUP($B229,数据整理1!$D$82:$R$106,14,0),AV228)</f>
        <v>96</v>
      </c>
      <c r="AW229">
        <f>_xlfn.IFNA(VLOOKUP($B229,数据整理1!$D$82:$R$106,15,0),AW228)</f>
        <v>96</v>
      </c>
    </row>
    <row r="230" spans="2:49" x14ac:dyDescent="0.2">
      <c r="B230">
        <v>23</v>
      </c>
      <c r="C230" t="str">
        <f>INDEX(数据整理1!$C$30:$C$54,MATCH(B230,数据整理1!$D$30:$D$54))</f>
        <v>4阶</v>
      </c>
      <c r="D230">
        <f>_xlfn.IFNA(VLOOKUP($B230,数据整理1!$D$30:$R$54,2,0),D229)</f>
        <v>1107</v>
      </c>
      <c r="E230">
        <f>_xlfn.IFNA(VLOOKUP($B230,数据整理1!$D$30:$R$54,3,0),E229)</f>
        <v>363</v>
      </c>
      <c r="F230">
        <f>_xlfn.IFNA(VLOOKUP($B230,数据整理1!$D$30:$R$54,4,0),F229)</f>
        <v>165</v>
      </c>
      <c r="G230">
        <f>_xlfn.IFNA(VLOOKUP($B230,数据整理1!$D$30:$R$54,5,0),G229)</f>
        <v>60</v>
      </c>
      <c r="H230">
        <f>_xlfn.IFNA(VLOOKUP($B230,数据整理1!$D$30:$R$54,6,0),H229)</f>
        <v>39</v>
      </c>
      <c r="I230">
        <f>_xlfn.IFNA(VLOOKUP($B230,数据整理1!$D$30:$R$54,7,0),I229)</f>
        <v>31</v>
      </c>
      <c r="J230">
        <f>_xlfn.IFNA(VLOOKUP($B230,数据整理1!$D$30:$R$54,8,0),J229)</f>
        <v>35</v>
      </c>
      <c r="K230">
        <f>_xlfn.IFNA(VLOOKUP($B230,数据整理1!$D$30:$R$54,9,0),K229)</f>
        <v>35</v>
      </c>
      <c r="L230">
        <f>_xlfn.IFNA(VLOOKUP($B230,数据整理1!$D$30:$R$54,10,0),L229)</f>
        <v>39</v>
      </c>
      <c r="M230">
        <f>_xlfn.IFNA(VLOOKUP($B230,数据整理1!$D$30:$R$54,11,0),M229)</f>
        <v>35</v>
      </c>
      <c r="N230">
        <f>_xlfn.IFNA(VLOOKUP($B230,数据整理1!$D$30:$R$54,12,0),N229)</f>
        <v>150</v>
      </c>
      <c r="O230">
        <f>_xlfn.IFNA(VLOOKUP($B230,数据整理1!$D$30:$R$54,13,0),O229)</f>
        <v>60</v>
      </c>
      <c r="P230">
        <f>_xlfn.IFNA(VLOOKUP($B230,数据整理1!$D$30:$R$54,14,0),P229)</f>
        <v>96</v>
      </c>
      <c r="Q230">
        <f>_xlfn.IFNA(VLOOKUP($B230,数据整理1!$D$30:$R$54,15,0),Q229)</f>
        <v>96</v>
      </c>
      <c r="S230" t="str">
        <f>INDEX(数据整理1!$C$56:$C$80,MATCH(B403,数据整理1!$D$56:$D$80))</f>
        <v>4阶</v>
      </c>
      <c r="T230">
        <f>_xlfn.IFNA(VLOOKUP($B230,数据整理1!$D$56:$R$80,2,0),T229)</f>
        <v>1065</v>
      </c>
      <c r="U230">
        <f>_xlfn.IFNA(VLOOKUP($B230,数据整理1!$D$56:$R$80,3,0),U229)</f>
        <v>359</v>
      </c>
      <c r="V230">
        <f>_xlfn.IFNA(VLOOKUP($B230,数据整理1!$D$56:$R$80,4,0),V229)</f>
        <v>147</v>
      </c>
      <c r="W230">
        <f>_xlfn.IFNA(VLOOKUP($B230,数据整理1!$D$56:$R$80,5,0),W229)</f>
        <v>48</v>
      </c>
      <c r="X230">
        <f>_xlfn.IFNA(VLOOKUP($B230,数据整理1!$D$56:$R$80,6,0),X229)</f>
        <v>39</v>
      </c>
      <c r="Y230">
        <f>_xlfn.IFNA(VLOOKUP($B230,数据整理1!$D$56:$R$80,7,0),Y229)</f>
        <v>31</v>
      </c>
      <c r="Z230">
        <f>_xlfn.IFNA(VLOOKUP($B230,数据整理1!$D$56:$R$80,8,0),Z229)</f>
        <v>35</v>
      </c>
      <c r="AA230">
        <f>_xlfn.IFNA(VLOOKUP($B230,数据整理1!$D$56:$R$80,9,0),AA229)</f>
        <v>35</v>
      </c>
      <c r="AB230">
        <f>_xlfn.IFNA(VLOOKUP($B230,数据整理1!$D$56:$R$80,10,0),AB229)</f>
        <v>39</v>
      </c>
      <c r="AC230">
        <f>_xlfn.IFNA(VLOOKUP($B230,数据整理1!$D$56:$R$80,11,0),AC229)</f>
        <v>35</v>
      </c>
      <c r="AD230">
        <f>_xlfn.IFNA(VLOOKUP($B230,数据整理1!$D$56:$R$80,12,0),AD229)</f>
        <v>100</v>
      </c>
      <c r="AE230">
        <f>_xlfn.IFNA(VLOOKUP($B230,数据整理1!$D$56:$R$80,13,0),AE229)</f>
        <v>95</v>
      </c>
      <c r="AF230">
        <f>_xlfn.IFNA(VLOOKUP($B230,数据整理1!$D$56:$R$80,14,0),AF229)</f>
        <v>96</v>
      </c>
      <c r="AG230">
        <f>_xlfn.IFNA(VLOOKUP($B230,数据整理1!$D$56:$R$80,15,0),AG229)</f>
        <v>96</v>
      </c>
      <c r="AI230" t="str">
        <f>INDEX(数据整理1!$C$82:$C$106,MATCH(B230,数据整理1!$D$82:$D$106))</f>
        <v>4阶</v>
      </c>
      <c r="AJ230">
        <f>_xlfn.IFNA(VLOOKUP($B230,数据整理1!$D$82:$R$106,2,0),AJ229)</f>
        <v>981</v>
      </c>
      <c r="AK230">
        <f>_xlfn.IFNA(VLOOKUP($B230,数据整理1!$D$82:$R$106,3,0),AK229)</f>
        <v>368</v>
      </c>
      <c r="AL230">
        <f>_xlfn.IFNA(VLOOKUP($B230,数据整理1!$D$82:$R$106,4,0),AL229)</f>
        <v>44</v>
      </c>
      <c r="AM230">
        <f>_xlfn.IFNA(VLOOKUP($B230,数据整理1!$D$82:$R$106,5,0),AM229)</f>
        <v>140</v>
      </c>
      <c r="AN230">
        <f>_xlfn.IFNA(VLOOKUP($B230,数据整理1!$D$82:$R$106,6,0),AN229)</f>
        <v>39</v>
      </c>
      <c r="AO230">
        <f>_xlfn.IFNA(VLOOKUP($B230,数据整理1!$D$82:$R$106,7,0),AO229)</f>
        <v>31</v>
      </c>
      <c r="AP230">
        <f>_xlfn.IFNA(VLOOKUP($B230,数据整理1!$D$82:$R$106,8,0),AP229)</f>
        <v>35</v>
      </c>
      <c r="AQ230">
        <f>_xlfn.IFNA(VLOOKUP($B230,数据整理1!$D$82:$R$106,9,0),AQ229)</f>
        <v>31</v>
      </c>
      <c r="AR230">
        <f>_xlfn.IFNA(VLOOKUP($B230,数据整理1!$D$82:$R$106,10,0),AR229)</f>
        <v>39</v>
      </c>
      <c r="AS230">
        <f>_xlfn.IFNA(VLOOKUP($B230,数据整理1!$D$82:$R$106,11,0),AS229)</f>
        <v>35</v>
      </c>
      <c r="AT230">
        <f>_xlfn.IFNA(VLOOKUP($B230,数据整理1!$D$82:$R$106,12,0),AT229)</f>
        <v>50</v>
      </c>
      <c r="AU230">
        <f>_xlfn.IFNA(VLOOKUP($B230,数据整理1!$D$82:$R$106,13,0),AU229)</f>
        <v>120</v>
      </c>
      <c r="AV230">
        <f>_xlfn.IFNA(VLOOKUP($B230,数据整理1!$D$82:$R$106,14,0),AV229)</f>
        <v>96</v>
      </c>
      <c r="AW230">
        <f>_xlfn.IFNA(VLOOKUP($B230,数据整理1!$D$82:$R$106,15,0),AW229)</f>
        <v>96</v>
      </c>
    </row>
    <row r="231" spans="2:49" x14ac:dyDescent="0.2">
      <c r="B231">
        <v>24</v>
      </c>
      <c r="C231" t="str">
        <f>INDEX(数据整理1!$C$30:$C$54,MATCH(B231,数据整理1!$D$30:$D$54))</f>
        <v>5阶</v>
      </c>
      <c r="D231">
        <f>_xlfn.IFNA(VLOOKUP($B231,数据整理1!$D$30:$R$54,2,0),D230)</f>
        <v>1704</v>
      </c>
      <c r="E231">
        <f>_xlfn.IFNA(VLOOKUP($B231,数据整理1!$D$30:$R$54,3,0),E230)</f>
        <v>468</v>
      </c>
      <c r="F231">
        <f>_xlfn.IFNA(VLOOKUP($B231,数据整理1!$D$30:$R$54,4,0),F230)</f>
        <v>228</v>
      </c>
      <c r="G231">
        <f>_xlfn.IFNA(VLOOKUP($B231,数据整理1!$D$30:$R$54,5,0),G230)</f>
        <v>111</v>
      </c>
      <c r="H231">
        <f>_xlfn.IFNA(VLOOKUP($B231,数据整理1!$D$30:$R$54,6,0),H230)</f>
        <v>44</v>
      </c>
      <c r="I231">
        <f>_xlfn.IFNA(VLOOKUP($B231,数据整理1!$D$30:$R$54,7,0),I230)</f>
        <v>36</v>
      </c>
      <c r="J231">
        <f>_xlfn.IFNA(VLOOKUP($B231,数据整理1!$D$30:$R$54,8,0),J230)</f>
        <v>40</v>
      </c>
      <c r="K231">
        <f>_xlfn.IFNA(VLOOKUP($B231,数据整理1!$D$30:$R$54,9,0),K230)</f>
        <v>40</v>
      </c>
      <c r="L231">
        <f>_xlfn.IFNA(VLOOKUP($B231,数据整理1!$D$30:$R$54,10,0),L230)</f>
        <v>44</v>
      </c>
      <c r="M231">
        <f>_xlfn.IFNA(VLOOKUP($B231,数据整理1!$D$30:$R$54,11,0),M230)</f>
        <v>40</v>
      </c>
      <c r="N231">
        <f>_xlfn.IFNA(VLOOKUP($B231,数据整理1!$D$30:$R$54,12,0),N230)</f>
        <v>150</v>
      </c>
      <c r="O231">
        <f>_xlfn.IFNA(VLOOKUP($B231,数据整理1!$D$30:$R$54,13,0),O230)</f>
        <v>60</v>
      </c>
      <c r="P231">
        <f>_xlfn.IFNA(VLOOKUP($B231,数据整理1!$D$30:$R$54,14,0),P230)</f>
        <v>140</v>
      </c>
      <c r="Q231">
        <f>_xlfn.IFNA(VLOOKUP($B231,数据整理1!$D$30:$R$54,15,0),Q230)</f>
        <v>140</v>
      </c>
      <c r="S231" t="str">
        <f>INDEX(数据整理1!$C$56:$C$80,MATCH(B404,数据整理1!$D$56:$D$80))</f>
        <v>4阶</v>
      </c>
      <c r="T231">
        <f>_xlfn.IFNA(VLOOKUP($B231,数据整理1!$D$56:$R$80,2,0),T230)</f>
        <v>1065</v>
      </c>
      <c r="U231">
        <f>_xlfn.IFNA(VLOOKUP($B231,数据整理1!$D$56:$R$80,3,0),U230)</f>
        <v>359</v>
      </c>
      <c r="V231">
        <f>_xlfn.IFNA(VLOOKUP($B231,数据整理1!$D$56:$R$80,4,0),V230)</f>
        <v>147</v>
      </c>
      <c r="W231">
        <f>_xlfn.IFNA(VLOOKUP($B231,数据整理1!$D$56:$R$80,5,0),W230)</f>
        <v>48</v>
      </c>
      <c r="X231">
        <f>_xlfn.IFNA(VLOOKUP($B231,数据整理1!$D$56:$R$80,6,0),X230)</f>
        <v>39</v>
      </c>
      <c r="Y231">
        <f>_xlfn.IFNA(VLOOKUP($B231,数据整理1!$D$56:$R$80,7,0),Y230)</f>
        <v>31</v>
      </c>
      <c r="Z231">
        <f>_xlfn.IFNA(VLOOKUP($B231,数据整理1!$D$56:$R$80,8,0),Z230)</f>
        <v>35</v>
      </c>
      <c r="AA231">
        <f>_xlfn.IFNA(VLOOKUP($B231,数据整理1!$D$56:$R$80,9,0),AA230)</f>
        <v>35</v>
      </c>
      <c r="AB231">
        <f>_xlfn.IFNA(VLOOKUP($B231,数据整理1!$D$56:$R$80,10,0),AB230)</f>
        <v>39</v>
      </c>
      <c r="AC231">
        <f>_xlfn.IFNA(VLOOKUP($B231,数据整理1!$D$56:$R$80,11,0),AC230)</f>
        <v>35</v>
      </c>
      <c r="AD231">
        <f>_xlfn.IFNA(VLOOKUP($B231,数据整理1!$D$56:$R$80,12,0),AD230)</f>
        <v>100</v>
      </c>
      <c r="AE231">
        <f>_xlfn.IFNA(VLOOKUP($B231,数据整理1!$D$56:$R$80,13,0),AE230)</f>
        <v>95</v>
      </c>
      <c r="AF231">
        <f>_xlfn.IFNA(VLOOKUP($B231,数据整理1!$D$56:$R$80,14,0),AF230)</f>
        <v>96</v>
      </c>
      <c r="AG231">
        <f>_xlfn.IFNA(VLOOKUP($B231,数据整理1!$D$56:$R$80,15,0),AG230)</f>
        <v>96</v>
      </c>
      <c r="AI231" t="str">
        <f>INDEX(数据整理1!$C$82:$C$106,MATCH(B231,数据整理1!$D$82:$D$106))</f>
        <v>5阶</v>
      </c>
      <c r="AJ231">
        <f>_xlfn.IFNA(VLOOKUP($B231,数据整理1!$D$82:$R$106,2,0),AJ230)</f>
        <v>1500</v>
      </c>
      <c r="AK231">
        <f>_xlfn.IFNA(VLOOKUP($B231,数据整理1!$D$82:$R$106,3,0),AK230)</f>
        <v>500</v>
      </c>
      <c r="AL231">
        <f>_xlfn.IFNA(VLOOKUP($B231,数据整理1!$D$82:$R$106,4,0),AL230)</f>
        <v>95</v>
      </c>
      <c r="AM231">
        <f>_xlfn.IFNA(VLOOKUP($B231,数据整理1!$D$82:$R$106,5,0),AM230)</f>
        <v>191</v>
      </c>
      <c r="AN231">
        <f>_xlfn.IFNA(VLOOKUP($B231,数据整理1!$D$82:$R$106,6,0),AN230)</f>
        <v>44</v>
      </c>
      <c r="AO231">
        <f>_xlfn.IFNA(VLOOKUP($B231,数据整理1!$D$82:$R$106,7,0),AO230)</f>
        <v>36</v>
      </c>
      <c r="AP231">
        <f>_xlfn.IFNA(VLOOKUP($B231,数据整理1!$D$82:$R$106,8,0),AP230)</f>
        <v>40</v>
      </c>
      <c r="AQ231">
        <f>_xlfn.IFNA(VLOOKUP($B231,数据整理1!$D$82:$R$106,9,0),AQ230)</f>
        <v>36</v>
      </c>
      <c r="AR231">
        <f>_xlfn.IFNA(VLOOKUP($B231,数据整理1!$D$82:$R$106,10,0),AR230)</f>
        <v>44</v>
      </c>
      <c r="AS231">
        <f>_xlfn.IFNA(VLOOKUP($B231,数据整理1!$D$82:$R$106,11,0),AS230)</f>
        <v>40</v>
      </c>
      <c r="AT231">
        <f>_xlfn.IFNA(VLOOKUP($B231,数据整理1!$D$82:$R$106,12,0),AT230)</f>
        <v>50</v>
      </c>
      <c r="AU231">
        <f>_xlfn.IFNA(VLOOKUP($B231,数据整理1!$D$82:$R$106,13,0),AU230)</f>
        <v>120</v>
      </c>
      <c r="AV231">
        <f>_xlfn.IFNA(VLOOKUP($B231,数据整理1!$D$82:$R$106,14,0),AV230)</f>
        <v>140</v>
      </c>
      <c r="AW231">
        <f>_xlfn.IFNA(VLOOKUP($B231,数据整理1!$D$82:$R$106,15,0),AW230)</f>
        <v>140</v>
      </c>
    </row>
    <row r="232" spans="2:49" x14ac:dyDescent="0.2">
      <c r="B232">
        <v>25</v>
      </c>
      <c r="C232" t="str">
        <f>INDEX(数据整理1!$C$30:$C$54,MATCH(B232,数据整理1!$D$30:$D$54))</f>
        <v>5阶</v>
      </c>
      <c r="D232">
        <f>_xlfn.IFNA(VLOOKUP($B232,数据整理1!$D$30:$R$54,2,0),D231)</f>
        <v>1704</v>
      </c>
      <c r="E232">
        <f>_xlfn.IFNA(VLOOKUP($B232,数据整理1!$D$30:$R$54,3,0),E231)</f>
        <v>468</v>
      </c>
      <c r="F232">
        <f>_xlfn.IFNA(VLOOKUP($B232,数据整理1!$D$30:$R$54,4,0),F231)</f>
        <v>228</v>
      </c>
      <c r="G232">
        <f>_xlfn.IFNA(VLOOKUP($B232,数据整理1!$D$30:$R$54,5,0),G231)</f>
        <v>111</v>
      </c>
      <c r="H232">
        <f>_xlfn.IFNA(VLOOKUP($B232,数据整理1!$D$30:$R$54,6,0),H231)</f>
        <v>44</v>
      </c>
      <c r="I232">
        <f>_xlfn.IFNA(VLOOKUP($B232,数据整理1!$D$30:$R$54,7,0),I231)</f>
        <v>36</v>
      </c>
      <c r="J232">
        <f>_xlfn.IFNA(VLOOKUP($B232,数据整理1!$D$30:$R$54,8,0),J231)</f>
        <v>40</v>
      </c>
      <c r="K232">
        <f>_xlfn.IFNA(VLOOKUP($B232,数据整理1!$D$30:$R$54,9,0),K231)</f>
        <v>40</v>
      </c>
      <c r="L232">
        <f>_xlfn.IFNA(VLOOKUP($B232,数据整理1!$D$30:$R$54,10,0),L231)</f>
        <v>44</v>
      </c>
      <c r="M232">
        <f>_xlfn.IFNA(VLOOKUP($B232,数据整理1!$D$30:$R$54,11,0),M231)</f>
        <v>40</v>
      </c>
      <c r="N232">
        <f>_xlfn.IFNA(VLOOKUP($B232,数据整理1!$D$30:$R$54,12,0),N231)</f>
        <v>150</v>
      </c>
      <c r="O232">
        <f>_xlfn.IFNA(VLOOKUP($B232,数据整理1!$D$30:$R$54,13,0),O231)</f>
        <v>60</v>
      </c>
      <c r="P232">
        <f>_xlfn.IFNA(VLOOKUP($B232,数据整理1!$D$30:$R$54,14,0),P231)</f>
        <v>140</v>
      </c>
      <c r="Q232">
        <f>_xlfn.IFNA(VLOOKUP($B232,数据整理1!$D$30:$R$54,15,0),Q231)</f>
        <v>140</v>
      </c>
      <c r="S232" t="str">
        <f>INDEX(数据整理1!$C$56:$C$80,MATCH(B405,数据整理1!$D$56:$D$80))</f>
        <v>5阶</v>
      </c>
      <c r="T232">
        <f>_xlfn.IFNA(VLOOKUP($B232,数据整理1!$D$56:$R$80,2,0),T231)</f>
        <v>1584</v>
      </c>
      <c r="U232">
        <f>_xlfn.IFNA(VLOOKUP($B232,数据整理1!$D$56:$R$80,3,0),U231)</f>
        <v>491</v>
      </c>
      <c r="V232">
        <f>_xlfn.IFNA(VLOOKUP($B232,数据整理1!$D$56:$R$80,4,0),V231)</f>
        <v>198</v>
      </c>
      <c r="W232">
        <f>_xlfn.IFNA(VLOOKUP($B232,数据整理1!$D$56:$R$80,5,0),W231)</f>
        <v>99</v>
      </c>
      <c r="X232">
        <f>_xlfn.IFNA(VLOOKUP($B232,数据整理1!$D$56:$R$80,6,0),X231)</f>
        <v>44</v>
      </c>
      <c r="Y232">
        <f>_xlfn.IFNA(VLOOKUP($B232,数据整理1!$D$56:$R$80,7,0),Y231)</f>
        <v>36</v>
      </c>
      <c r="Z232">
        <f>_xlfn.IFNA(VLOOKUP($B232,数据整理1!$D$56:$R$80,8,0),Z231)</f>
        <v>40</v>
      </c>
      <c r="AA232">
        <f>_xlfn.IFNA(VLOOKUP($B232,数据整理1!$D$56:$R$80,9,0),AA231)</f>
        <v>40</v>
      </c>
      <c r="AB232">
        <f>_xlfn.IFNA(VLOOKUP($B232,数据整理1!$D$56:$R$80,10,0),AB231)</f>
        <v>44</v>
      </c>
      <c r="AC232">
        <f>_xlfn.IFNA(VLOOKUP($B232,数据整理1!$D$56:$R$80,11,0),AC231)</f>
        <v>40</v>
      </c>
      <c r="AD232">
        <f>_xlfn.IFNA(VLOOKUP($B232,数据整理1!$D$56:$R$80,12,0),AD231)</f>
        <v>100</v>
      </c>
      <c r="AE232">
        <f>_xlfn.IFNA(VLOOKUP($B232,数据整理1!$D$56:$R$80,13,0),AE231)</f>
        <v>95</v>
      </c>
      <c r="AF232">
        <f>_xlfn.IFNA(VLOOKUP($B232,数据整理1!$D$56:$R$80,14,0),AF231)</f>
        <v>140</v>
      </c>
      <c r="AG232">
        <f>_xlfn.IFNA(VLOOKUP($B232,数据整理1!$D$56:$R$80,15,0),AG231)</f>
        <v>140</v>
      </c>
      <c r="AI232" t="str">
        <f>INDEX(数据整理1!$C$82:$C$106,MATCH(B232,数据整理1!$D$82:$D$106))</f>
        <v>5阶</v>
      </c>
      <c r="AJ232">
        <f>_xlfn.IFNA(VLOOKUP($B232,数据整理1!$D$82:$R$106,2,0),AJ231)</f>
        <v>1500</v>
      </c>
      <c r="AK232">
        <f>_xlfn.IFNA(VLOOKUP($B232,数据整理1!$D$82:$R$106,3,0),AK231)</f>
        <v>500</v>
      </c>
      <c r="AL232">
        <f>_xlfn.IFNA(VLOOKUP($B232,数据整理1!$D$82:$R$106,4,0),AL231)</f>
        <v>95</v>
      </c>
      <c r="AM232">
        <f>_xlfn.IFNA(VLOOKUP($B232,数据整理1!$D$82:$R$106,5,0),AM231)</f>
        <v>191</v>
      </c>
      <c r="AN232">
        <f>_xlfn.IFNA(VLOOKUP($B232,数据整理1!$D$82:$R$106,6,0),AN231)</f>
        <v>44</v>
      </c>
      <c r="AO232">
        <f>_xlfn.IFNA(VLOOKUP($B232,数据整理1!$D$82:$R$106,7,0),AO231)</f>
        <v>36</v>
      </c>
      <c r="AP232">
        <f>_xlfn.IFNA(VLOOKUP($B232,数据整理1!$D$82:$R$106,8,0),AP231)</f>
        <v>40</v>
      </c>
      <c r="AQ232">
        <f>_xlfn.IFNA(VLOOKUP($B232,数据整理1!$D$82:$R$106,9,0),AQ231)</f>
        <v>36</v>
      </c>
      <c r="AR232">
        <f>_xlfn.IFNA(VLOOKUP($B232,数据整理1!$D$82:$R$106,10,0),AR231)</f>
        <v>44</v>
      </c>
      <c r="AS232">
        <f>_xlfn.IFNA(VLOOKUP($B232,数据整理1!$D$82:$R$106,11,0),AS231)</f>
        <v>40</v>
      </c>
      <c r="AT232">
        <f>_xlfn.IFNA(VLOOKUP($B232,数据整理1!$D$82:$R$106,12,0),AT231)</f>
        <v>50</v>
      </c>
      <c r="AU232">
        <f>_xlfn.IFNA(VLOOKUP($B232,数据整理1!$D$82:$R$106,13,0),AU231)</f>
        <v>120</v>
      </c>
      <c r="AV232">
        <f>_xlfn.IFNA(VLOOKUP($B232,数据整理1!$D$82:$R$106,14,0),AV231)</f>
        <v>140</v>
      </c>
      <c r="AW232">
        <f>_xlfn.IFNA(VLOOKUP($B232,数据整理1!$D$82:$R$106,15,0),AW231)</f>
        <v>140</v>
      </c>
    </row>
    <row r="233" spans="2:49" x14ac:dyDescent="0.2">
      <c r="B233">
        <v>26</v>
      </c>
      <c r="C233" t="str">
        <f>INDEX(数据整理1!$C$30:$C$54,MATCH(B233,数据整理1!$D$30:$D$54))</f>
        <v>5阶</v>
      </c>
      <c r="D233">
        <f>_xlfn.IFNA(VLOOKUP($B233,数据整理1!$D$30:$R$54,2,0),D232)</f>
        <v>1704</v>
      </c>
      <c r="E233">
        <f>_xlfn.IFNA(VLOOKUP($B233,数据整理1!$D$30:$R$54,3,0),E232)</f>
        <v>468</v>
      </c>
      <c r="F233">
        <f>_xlfn.IFNA(VLOOKUP($B233,数据整理1!$D$30:$R$54,4,0),F232)</f>
        <v>228</v>
      </c>
      <c r="G233">
        <f>_xlfn.IFNA(VLOOKUP($B233,数据整理1!$D$30:$R$54,5,0),G232)</f>
        <v>111</v>
      </c>
      <c r="H233">
        <f>_xlfn.IFNA(VLOOKUP($B233,数据整理1!$D$30:$R$54,6,0),H232)</f>
        <v>44</v>
      </c>
      <c r="I233">
        <f>_xlfn.IFNA(VLOOKUP($B233,数据整理1!$D$30:$R$54,7,0),I232)</f>
        <v>36</v>
      </c>
      <c r="J233">
        <f>_xlfn.IFNA(VLOOKUP($B233,数据整理1!$D$30:$R$54,8,0),J232)</f>
        <v>40</v>
      </c>
      <c r="K233">
        <f>_xlfn.IFNA(VLOOKUP($B233,数据整理1!$D$30:$R$54,9,0),K232)</f>
        <v>40</v>
      </c>
      <c r="L233">
        <f>_xlfn.IFNA(VLOOKUP($B233,数据整理1!$D$30:$R$54,10,0),L232)</f>
        <v>44</v>
      </c>
      <c r="M233">
        <f>_xlfn.IFNA(VLOOKUP($B233,数据整理1!$D$30:$R$54,11,0),M232)</f>
        <v>40</v>
      </c>
      <c r="N233">
        <f>_xlfn.IFNA(VLOOKUP($B233,数据整理1!$D$30:$R$54,12,0),N232)</f>
        <v>150</v>
      </c>
      <c r="O233">
        <f>_xlfn.IFNA(VLOOKUP($B233,数据整理1!$D$30:$R$54,13,0),O232)</f>
        <v>60</v>
      </c>
      <c r="P233">
        <f>_xlfn.IFNA(VLOOKUP($B233,数据整理1!$D$30:$R$54,14,0),P232)</f>
        <v>140</v>
      </c>
      <c r="Q233">
        <f>_xlfn.IFNA(VLOOKUP($B233,数据整理1!$D$30:$R$54,15,0),Q232)</f>
        <v>140</v>
      </c>
      <c r="S233" t="str">
        <f>INDEX(数据整理1!$C$56:$C$80,MATCH(B406,数据整理1!$D$56:$D$80))</f>
        <v>5阶</v>
      </c>
      <c r="T233">
        <f>_xlfn.IFNA(VLOOKUP($B233,数据整理1!$D$56:$R$80,2,0),T232)</f>
        <v>1584</v>
      </c>
      <c r="U233">
        <f>_xlfn.IFNA(VLOOKUP($B233,数据整理1!$D$56:$R$80,3,0),U232)</f>
        <v>491</v>
      </c>
      <c r="V233">
        <f>_xlfn.IFNA(VLOOKUP($B233,数据整理1!$D$56:$R$80,4,0),V232)</f>
        <v>198</v>
      </c>
      <c r="W233">
        <f>_xlfn.IFNA(VLOOKUP($B233,数据整理1!$D$56:$R$80,5,0),W232)</f>
        <v>99</v>
      </c>
      <c r="X233">
        <f>_xlfn.IFNA(VLOOKUP($B233,数据整理1!$D$56:$R$80,6,0),X232)</f>
        <v>44</v>
      </c>
      <c r="Y233">
        <f>_xlfn.IFNA(VLOOKUP($B233,数据整理1!$D$56:$R$80,7,0),Y232)</f>
        <v>36</v>
      </c>
      <c r="Z233">
        <f>_xlfn.IFNA(VLOOKUP($B233,数据整理1!$D$56:$R$80,8,0),Z232)</f>
        <v>40</v>
      </c>
      <c r="AA233">
        <f>_xlfn.IFNA(VLOOKUP($B233,数据整理1!$D$56:$R$80,9,0),AA232)</f>
        <v>40</v>
      </c>
      <c r="AB233">
        <f>_xlfn.IFNA(VLOOKUP($B233,数据整理1!$D$56:$R$80,10,0),AB232)</f>
        <v>44</v>
      </c>
      <c r="AC233">
        <f>_xlfn.IFNA(VLOOKUP($B233,数据整理1!$D$56:$R$80,11,0),AC232)</f>
        <v>40</v>
      </c>
      <c r="AD233">
        <f>_xlfn.IFNA(VLOOKUP($B233,数据整理1!$D$56:$R$80,12,0),AD232)</f>
        <v>100</v>
      </c>
      <c r="AE233">
        <f>_xlfn.IFNA(VLOOKUP($B233,数据整理1!$D$56:$R$80,13,0),AE232)</f>
        <v>95</v>
      </c>
      <c r="AF233">
        <f>_xlfn.IFNA(VLOOKUP($B233,数据整理1!$D$56:$R$80,14,0),AF232)</f>
        <v>140</v>
      </c>
      <c r="AG233">
        <f>_xlfn.IFNA(VLOOKUP($B233,数据整理1!$D$56:$R$80,15,0),AG232)</f>
        <v>140</v>
      </c>
      <c r="AI233" t="str">
        <f>INDEX(数据整理1!$C$82:$C$106,MATCH(B233,数据整理1!$D$82:$D$106))</f>
        <v>5阶</v>
      </c>
      <c r="AJ233">
        <f>_xlfn.IFNA(VLOOKUP($B233,数据整理1!$D$82:$R$106,2,0),AJ232)</f>
        <v>1500</v>
      </c>
      <c r="AK233">
        <f>_xlfn.IFNA(VLOOKUP($B233,数据整理1!$D$82:$R$106,3,0),AK232)</f>
        <v>500</v>
      </c>
      <c r="AL233">
        <f>_xlfn.IFNA(VLOOKUP($B233,数据整理1!$D$82:$R$106,4,0),AL232)</f>
        <v>95</v>
      </c>
      <c r="AM233">
        <f>_xlfn.IFNA(VLOOKUP($B233,数据整理1!$D$82:$R$106,5,0),AM232)</f>
        <v>191</v>
      </c>
      <c r="AN233">
        <f>_xlfn.IFNA(VLOOKUP($B233,数据整理1!$D$82:$R$106,6,0),AN232)</f>
        <v>44</v>
      </c>
      <c r="AO233">
        <f>_xlfn.IFNA(VLOOKUP($B233,数据整理1!$D$82:$R$106,7,0),AO232)</f>
        <v>36</v>
      </c>
      <c r="AP233">
        <f>_xlfn.IFNA(VLOOKUP($B233,数据整理1!$D$82:$R$106,8,0),AP232)</f>
        <v>40</v>
      </c>
      <c r="AQ233">
        <f>_xlfn.IFNA(VLOOKUP($B233,数据整理1!$D$82:$R$106,9,0),AQ232)</f>
        <v>36</v>
      </c>
      <c r="AR233">
        <f>_xlfn.IFNA(VLOOKUP($B233,数据整理1!$D$82:$R$106,10,0),AR232)</f>
        <v>44</v>
      </c>
      <c r="AS233">
        <f>_xlfn.IFNA(VLOOKUP($B233,数据整理1!$D$82:$R$106,11,0),AS232)</f>
        <v>40</v>
      </c>
      <c r="AT233">
        <f>_xlfn.IFNA(VLOOKUP($B233,数据整理1!$D$82:$R$106,12,0),AT232)</f>
        <v>50</v>
      </c>
      <c r="AU233">
        <f>_xlfn.IFNA(VLOOKUP($B233,数据整理1!$D$82:$R$106,13,0),AU232)</f>
        <v>120</v>
      </c>
      <c r="AV233">
        <f>_xlfn.IFNA(VLOOKUP($B233,数据整理1!$D$82:$R$106,14,0),AV232)</f>
        <v>140</v>
      </c>
      <c r="AW233">
        <f>_xlfn.IFNA(VLOOKUP($B233,数据整理1!$D$82:$R$106,15,0),AW232)</f>
        <v>140</v>
      </c>
    </row>
    <row r="234" spans="2:49" x14ac:dyDescent="0.2">
      <c r="B234">
        <v>27</v>
      </c>
      <c r="C234" t="str">
        <f>INDEX(数据整理1!$C$30:$C$54,MATCH(B234,数据整理1!$D$30:$D$54))</f>
        <v>5阶</v>
      </c>
      <c r="D234">
        <f>_xlfn.IFNA(VLOOKUP($B234,数据整理1!$D$30:$R$54,2,0),D233)</f>
        <v>1704</v>
      </c>
      <c r="E234">
        <f>_xlfn.IFNA(VLOOKUP($B234,数据整理1!$D$30:$R$54,3,0),E233)</f>
        <v>468</v>
      </c>
      <c r="F234">
        <f>_xlfn.IFNA(VLOOKUP($B234,数据整理1!$D$30:$R$54,4,0),F233)</f>
        <v>228</v>
      </c>
      <c r="G234">
        <f>_xlfn.IFNA(VLOOKUP($B234,数据整理1!$D$30:$R$54,5,0),G233)</f>
        <v>111</v>
      </c>
      <c r="H234">
        <f>_xlfn.IFNA(VLOOKUP($B234,数据整理1!$D$30:$R$54,6,0),H233)</f>
        <v>44</v>
      </c>
      <c r="I234">
        <f>_xlfn.IFNA(VLOOKUP($B234,数据整理1!$D$30:$R$54,7,0),I233)</f>
        <v>36</v>
      </c>
      <c r="J234">
        <f>_xlfn.IFNA(VLOOKUP($B234,数据整理1!$D$30:$R$54,8,0),J233)</f>
        <v>40</v>
      </c>
      <c r="K234">
        <f>_xlfn.IFNA(VLOOKUP($B234,数据整理1!$D$30:$R$54,9,0),K233)</f>
        <v>40</v>
      </c>
      <c r="L234">
        <f>_xlfn.IFNA(VLOOKUP($B234,数据整理1!$D$30:$R$54,10,0),L233)</f>
        <v>44</v>
      </c>
      <c r="M234">
        <f>_xlfn.IFNA(VLOOKUP($B234,数据整理1!$D$30:$R$54,11,0),M233)</f>
        <v>40</v>
      </c>
      <c r="N234">
        <f>_xlfn.IFNA(VLOOKUP($B234,数据整理1!$D$30:$R$54,12,0),N233)</f>
        <v>150</v>
      </c>
      <c r="O234">
        <f>_xlfn.IFNA(VLOOKUP($B234,数据整理1!$D$30:$R$54,13,0),O233)</f>
        <v>60</v>
      </c>
      <c r="P234">
        <f>_xlfn.IFNA(VLOOKUP($B234,数据整理1!$D$30:$R$54,14,0),P233)</f>
        <v>140</v>
      </c>
      <c r="Q234">
        <f>_xlfn.IFNA(VLOOKUP($B234,数据整理1!$D$30:$R$54,15,0),Q233)</f>
        <v>140</v>
      </c>
      <c r="S234" t="str">
        <f>INDEX(数据整理1!$C$56:$C$80,MATCH(B407,数据整理1!$D$56:$D$80))</f>
        <v>5阶</v>
      </c>
      <c r="T234">
        <f>_xlfn.IFNA(VLOOKUP($B234,数据整理1!$D$56:$R$80,2,0),T233)</f>
        <v>1584</v>
      </c>
      <c r="U234">
        <f>_xlfn.IFNA(VLOOKUP($B234,数据整理1!$D$56:$R$80,3,0),U233)</f>
        <v>491</v>
      </c>
      <c r="V234">
        <f>_xlfn.IFNA(VLOOKUP($B234,数据整理1!$D$56:$R$80,4,0),V233)</f>
        <v>198</v>
      </c>
      <c r="W234">
        <f>_xlfn.IFNA(VLOOKUP($B234,数据整理1!$D$56:$R$80,5,0),W233)</f>
        <v>99</v>
      </c>
      <c r="X234">
        <f>_xlfn.IFNA(VLOOKUP($B234,数据整理1!$D$56:$R$80,6,0),X233)</f>
        <v>44</v>
      </c>
      <c r="Y234">
        <f>_xlfn.IFNA(VLOOKUP($B234,数据整理1!$D$56:$R$80,7,0),Y233)</f>
        <v>36</v>
      </c>
      <c r="Z234">
        <f>_xlfn.IFNA(VLOOKUP($B234,数据整理1!$D$56:$R$80,8,0),Z233)</f>
        <v>40</v>
      </c>
      <c r="AA234">
        <f>_xlfn.IFNA(VLOOKUP($B234,数据整理1!$D$56:$R$80,9,0),AA233)</f>
        <v>40</v>
      </c>
      <c r="AB234">
        <f>_xlfn.IFNA(VLOOKUP($B234,数据整理1!$D$56:$R$80,10,0),AB233)</f>
        <v>44</v>
      </c>
      <c r="AC234">
        <f>_xlfn.IFNA(VLOOKUP($B234,数据整理1!$D$56:$R$80,11,0),AC233)</f>
        <v>40</v>
      </c>
      <c r="AD234">
        <f>_xlfn.IFNA(VLOOKUP($B234,数据整理1!$D$56:$R$80,12,0),AD233)</f>
        <v>100</v>
      </c>
      <c r="AE234">
        <f>_xlfn.IFNA(VLOOKUP($B234,数据整理1!$D$56:$R$80,13,0),AE233)</f>
        <v>95</v>
      </c>
      <c r="AF234">
        <f>_xlfn.IFNA(VLOOKUP($B234,数据整理1!$D$56:$R$80,14,0),AF233)</f>
        <v>140</v>
      </c>
      <c r="AG234">
        <f>_xlfn.IFNA(VLOOKUP($B234,数据整理1!$D$56:$R$80,15,0),AG233)</f>
        <v>140</v>
      </c>
      <c r="AI234" t="str">
        <f>INDEX(数据整理1!$C$82:$C$106,MATCH(B234,数据整理1!$D$82:$D$106))</f>
        <v>5阶</v>
      </c>
      <c r="AJ234">
        <f>_xlfn.IFNA(VLOOKUP($B234,数据整理1!$D$82:$R$106,2,0),AJ233)</f>
        <v>1500</v>
      </c>
      <c r="AK234">
        <f>_xlfn.IFNA(VLOOKUP($B234,数据整理1!$D$82:$R$106,3,0),AK233)</f>
        <v>500</v>
      </c>
      <c r="AL234">
        <f>_xlfn.IFNA(VLOOKUP($B234,数据整理1!$D$82:$R$106,4,0),AL233)</f>
        <v>95</v>
      </c>
      <c r="AM234">
        <f>_xlfn.IFNA(VLOOKUP($B234,数据整理1!$D$82:$R$106,5,0),AM233)</f>
        <v>191</v>
      </c>
      <c r="AN234">
        <f>_xlfn.IFNA(VLOOKUP($B234,数据整理1!$D$82:$R$106,6,0),AN233)</f>
        <v>44</v>
      </c>
      <c r="AO234">
        <f>_xlfn.IFNA(VLOOKUP($B234,数据整理1!$D$82:$R$106,7,0),AO233)</f>
        <v>36</v>
      </c>
      <c r="AP234">
        <f>_xlfn.IFNA(VLOOKUP($B234,数据整理1!$D$82:$R$106,8,0),AP233)</f>
        <v>40</v>
      </c>
      <c r="AQ234">
        <f>_xlfn.IFNA(VLOOKUP($B234,数据整理1!$D$82:$R$106,9,0),AQ233)</f>
        <v>36</v>
      </c>
      <c r="AR234">
        <f>_xlfn.IFNA(VLOOKUP($B234,数据整理1!$D$82:$R$106,10,0),AR233)</f>
        <v>44</v>
      </c>
      <c r="AS234">
        <f>_xlfn.IFNA(VLOOKUP($B234,数据整理1!$D$82:$R$106,11,0),AS233)</f>
        <v>40</v>
      </c>
      <c r="AT234">
        <f>_xlfn.IFNA(VLOOKUP($B234,数据整理1!$D$82:$R$106,12,0),AT233)</f>
        <v>50</v>
      </c>
      <c r="AU234">
        <f>_xlfn.IFNA(VLOOKUP($B234,数据整理1!$D$82:$R$106,13,0),AU233)</f>
        <v>120</v>
      </c>
      <c r="AV234">
        <f>_xlfn.IFNA(VLOOKUP($B234,数据整理1!$D$82:$R$106,14,0),AV233)</f>
        <v>140</v>
      </c>
      <c r="AW234">
        <f>_xlfn.IFNA(VLOOKUP($B234,数据整理1!$D$82:$R$106,15,0),AW233)</f>
        <v>140</v>
      </c>
    </row>
    <row r="235" spans="2:49" x14ac:dyDescent="0.2">
      <c r="B235">
        <v>28</v>
      </c>
      <c r="C235" t="str">
        <f>INDEX(数据整理1!$C$30:$C$54,MATCH(B235,数据整理1!$D$30:$D$54))</f>
        <v>5阶</v>
      </c>
      <c r="D235">
        <f>_xlfn.IFNA(VLOOKUP($B235,数据整理1!$D$30:$R$54,2,0),D234)</f>
        <v>1704</v>
      </c>
      <c r="E235">
        <f>_xlfn.IFNA(VLOOKUP($B235,数据整理1!$D$30:$R$54,3,0),E234)</f>
        <v>468</v>
      </c>
      <c r="F235">
        <f>_xlfn.IFNA(VLOOKUP($B235,数据整理1!$D$30:$R$54,4,0),F234)</f>
        <v>228</v>
      </c>
      <c r="G235">
        <f>_xlfn.IFNA(VLOOKUP($B235,数据整理1!$D$30:$R$54,5,0),G234)</f>
        <v>111</v>
      </c>
      <c r="H235">
        <f>_xlfn.IFNA(VLOOKUP($B235,数据整理1!$D$30:$R$54,6,0),H234)</f>
        <v>44</v>
      </c>
      <c r="I235">
        <f>_xlfn.IFNA(VLOOKUP($B235,数据整理1!$D$30:$R$54,7,0),I234)</f>
        <v>36</v>
      </c>
      <c r="J235">
        <f>_xlfn.IFNA(VLOOKUP($B235,数据整理1!$D$30:$R$54,8,0),J234)</f>
        <v>40</v>
      </c>
      <c r="K235">
        <f>_xlfn.IFNA(VLOOKUP($B235,数据整理1!$D$30:$R$54,9,0),K234)</f>
        <v>40</v>
      </c>
      <c r="L235">
        <f>_xlfn.IFNA(VLOOKUP($B235,数据整理1!$D$30:$R$54,10,0),L234)</f>
        <v>44</v>
      </c>
      <c r="M235">
        <f>_xlfn.IFNA(VLOOKUP($B235,数据整理1!$D$30:$R$54,11,0),M234)</f>
        <v>40</v>
      </c>
      <c r="N235">
        <f>_xlfn.IFNA(VLOOKUP($B235,数据整理1!$D$30:$R$54,12,0),N234)</f>
        <v>150</v>
      </c>
      <c r="O235">
        <f>_xlfn.IFNA(VLOOKUP($B235,数据整理1!$D$30:$R$54,13,0),O234)</f>
        <v>60</v>
      </c>
      <c r="P235">
        <f>_xlfn.IFNA(VLOOKUP($B235,数据整理1!$D$30:$R$54,14,0),P234)</f>
        <v>140</v>
      </c>
      <c r="Q235">
        <f>_xlfn.IFNA(VLOOKUP($B235,数据整理1!$D$30:$R$54,15,0),Q234)</f>
        <v>140</v>
      </c>
      <c r="S235" t="str">
        <f>INDEX(数据整理1!$C$56:$C$80,MATCH(B408,数据整理1!$D$56:$D$80))</f>
        <v>5阶</v>
      </c>
      <c r="T235">
        <f>_xlfn.IFNA(VLOOKUP($B235,数据整理1!$D$56:$R$80,2,0),T234)</f>
        <v>1584</v>
      </c>
      <c r="U235">
        <f>_xlfn.IFNA(VLOOKUP($B235,数据整理1!$D$56:$R$80,3,0),U234)</f>
        <v>491</v>
      </c>
      <c r="V235">
        <f>_xlfn.IFNA(VLOOKUP($B235,数据整理1!$D$56:$R$80,4,0),V234)</f>
        <v>198</v>
      </c>
      <c r="W235">
        <f>_xlfn.IFNA(VLOOKUP($B235,数据整理1!$D$56:$R$80,5,0),W234)</f>
        <v>99</v>
      </c>
      <c r="X235">
        <f>_xlfn.IFNA(VLOOKUP($B235,数据整理1!$D$56:$R$80,6,0),X234)</f>
        <v>44</v>
      </c>
      <c r="Y235">
        <f>_xlfn.IFNA(VLOOKUP($B235,数据整理1!$D$56:$R$80,7,0),Y234)</f>
        <v>36</v>
      </c>
      <c r="Z235">
        <f>_xlfn.IFNA(VLOOKUP($B235,数据整理1!$D$56:$R$80,8,0),Z234)</f>
        <v>40</v>
      </c>
      <c r="AA235">
        <f>_xlfn.IFNA(VLOOKUP($B235,数据整理1!$D$56:$R$80,9,0),AA234)</f>
        <v>40</v>
      </c>
      <c r="AB235">
        <f>_xlfn.IFNA(VLOOKUP($B235,数据整理1!$D$56:$R$80,10,0),AB234)</f>
        <v>44</v>
      </c>
      <c r="AC235">
        <f>_xlfn.IFNA(VLOOKUP($B235,数据整理1!$D$56:$R$80,11,0),AC234)</f>
        <v>40</v>
      </c>
      <c r="AD235">
        <f>_xlfn.IFNA(VLOOKUP($B235,数据整理1!$D$56:$R$80,12,0),AD234)</f>
        <v>100</v>
      </c>
      <c r="AE235">
        <f>_xlfn.IFNA(VLOOKUP($B235,数据整理1!$D$56:$R$80,13,0),AE234)</f>
        <v>95</v>
      </c>
      <c r="AF235">
        <f>_xlfn.IFNA(VLOOKUP($B235,数据整理1!$D$56:$R$80,14,0),AF234)</f>
        <v>140</v>
      </c>
      <c r="AG235">
        <f>_xlfn.IFNA(VLOOKUP($B235,数据整理1!$D$56:$R$80,15,0),AG234)</f>
        <v>140</v>
      </c>
      <c r="AI235" t="str">
        <f>INDEX(数据整理1!$C$82:$C$106,MATCH(B235,数据整理1!$D$82:$D$106))</f>
        <v>5阶</v>
      </c>
      <c r="AJ235">
        <f>_xlfn.IFNA(VLOOKUP($B235,数据整理1!$D$82:$R$106,2,0),AJ234)</f>
        <v>1500</v>
      </c>
      <c r="AK235">
        <f>_xlfn.IFNA(VLOOKUP($B235,数据整理1!$D$82:$R$106,3,0),AK234)</f>
        <v>500</v>
      </c>
      <c r="AL235">
        <f>_xlfn.IFNA(VLOOKUP($B235,数据整理1!$D$82:$R$106,4,0),AL234)</f>
        <v>95</v>
      </c>
      <c r="AM235">
        <f>_xlfn.IFNA(VLOOKUP($B235,数据整理1!$D$82:$R$106,5,0),AM234)</f>
        <v>191</v>
      </c>
      <c r="AN235">
        <f>_xlfn.IFNA(VLOOKUP($B235,数据整理1!$D$82:$R$106,6,0),AN234)</f>
        <v>44</v>
      </c>
      <c r="AO235">
        <f>_xlfn.IFNA(VLOOKUP($B235,数据整理1!$D$82:$R$106,7,0),AO234)</f>
        <v>36</v>
      </c>
      <c r="AP235">
        <f>_xlfn.IFNA(VLOOKUP($B235,数据整理1!$D$82:$R$106,8,0),AP234)</f>
        <v>40</v>
      </c>
      <c r="AQ235">
        <f>_xlfn.IFNA(VLOOKUP($B235,数据整理1!$D$82:$R$106,9,0),AQ234)</f>
        <v>36</v>
      </c>
      <c r="AR235">
        <f>_xlfn.IFNA(VLOOKUP($B235,数据整理1!$D$82:$R$106,10,0),AR234)</f>
        <v>44</v>
      </c>
      <c r="AS235">
        <f>_xlfn.IFNA(VLOOKUP($B235,数据整理1!$D$82:$R$106,11,0),AS234)</f>
        <v>40</v>
      </c>
      <c r="AT235">
        <f>_xlfn.IFNA(VLOOKUP($B235,数据整理1!$D$82:$R$106,12,0),AT234)</f>
        <v>50</v>
      </c>
      <c r="AU235">
        <f>_xlfn.IFNA(VLOOKUP($B235,数据整理1!$D$82:$R$106,13,0),AU234)</f>
        <v>120</v>
      </c>
      <c r="AV235">
        <f>_xlfn.IFNA(VLOOKUP($B235,数据整理1!$D$82:$R$106,14,0),AV234)</f>
        <v>140</v>
      </c>
      <c r="AW235">
        <f>_xlfn.IFNA(VLOOKUP($B235,数据整理1!$D$82:$R$106,15,0),AW234)</f>
        <v>140</v>
      </c>
    </row>
    <row r="236" spans="2:49" x14ac:dyDescent="0.2">
      <c r="B236">
        <v>29</v>
      </c>
      <c r="C236" t="str">
        <f>INDEX(数据整理1!$C$30:$C$54,MATCH(B236,数据整理1!$D$30:$D$54))</f>
        <v>5阶</v>
      </c>
      <c r="D236">
        <f>_xlfn.IFNA(VLOOKUP($B236,数据整理1!$D$30:$R$54,2,0),D235)</f>
        <v>1704</v>
      </c>
      <c r="E236">
        <f>_xlfn.IFNA(VLOOKUP($B236,数据整理1!$D$30:$R$54,3,0),E235)</f>
        <v>468</v>
      </c>
      <c r="F236">
        <f>_xlfn.IFNA(VLOOKUP($B236,数据整理1!$D$30:$R$54,4,0),F235)</f>
        <v>228</v>
      </c>
      <c r="G236">
        <f>_xlfn.IFNA(VLOOKUP($B236,数据整理1!$D$30:$R$54,5,0),G235)</f>
        <v>111</v>
      </c>
      <c r="H236">
        <f>_xlfn.IFNA(VLOOKUP($B236,数据整理1!$D$30:$R$54,6,0),H235)</f>
        <v>44</v>
      </c>
      <c r="I236">
        <f>_xlfn.IFNA(VLOOKUP($B236,数据整理1!$D$30:$R$54,7,0),I235)</f>
        <v>36</v>
      </c>
      <c r="J236">
        <f>_xlfn.IFNA(VLOOKUP($B236,数据整理1!$D$30:$R$54,8,0),J235)</f>
        <v>40</v>
      </c>
      <c r="K236">
        <f>_xlfn.IFNA(VLOOKUP($B236,数据整理1!$D$30:$R$54,9,0),K235)</f>
        <v>40</v>
      </c>
      <c r="L236">
        <f>_xlfn.IFNA(VLOOKUP($B236,数据整理1!$D$30:$R$54,10,0),L235)</f>
        <v>44</v>
      </c>
      <c r="M236">
        <f>_xlfn.IFNA(VLOOKUP($B236,数据整理1!$D$30:$R$54,11,0),M235)</f>
        <v>40</v>
      </c>
      <c r="N236">
        <f>_xlfn.IFNA(VLOOKUP($B236,数据整理1!$D$30:$R$54,12,0),N235)</f>
        <v>150</v>
      </c>
      <c r="O236">
        <f>_xlfn.IFNA(VLOOKUP($B236,数据整理1!$D$30:$R$54,13,0),O235)</f>
        <v>60</v>
      </c>
      <c r="P236">
        <f>_xlfn.IFNA(VLOOKUP($B236,数据整理1!$D$30:$R$54,14,0),P235)</f>
        <v>140</v>
      </c>
      <c r="Q236">
        <f>_xlfn.IFNA(VLOOKUP($B236,数据整理1!$D$30:$R$54,15,0),Q235)</f>
        <v>140</v>
      </c>
      <c r="S236" t="str">
        <f>INDEX(数据整理1!$C$56:$C$80,MATCH(B409,数据整理1!$D$56:$D$80))</f>
        <v>5阶</v>
      </c>
      <c r="T236">
        <f>_xlfn.IFNA(VLOOKUP($B236,数据整理1!$D$56:$R$80,2,0),T235)</f>
        <v>1584</v>
      </c>
      <c r="U236">
        <f>_xlfn.IFNA(VLOOKUP($B236,数据整理1!$D$56:$R$80,3,0),U235)</f>
        <v>491</v>
      </c>
      <c r="V236">
        <f>_xlfn.IFNA(VLOOKUP($B236,数据整理1!$D$56:$R$80,4,0),V235)</f>
        <v>198</v>
      </c>
      <c r="W236">
        <f>_xlfn.IFNA(VLOOKUP($B236,数据整理1!$D$56:$R$80,5,0),W235)</f>
        <v>99</v>
      </c>
      <c r="X236">
        <f>_xlfn.IFNA(VLOOKUP($B236,数据整理1!$D$56:$R$80,6,0),X235)</f>
        <v>44</v>
      </c>
      <c r="Y236">
        <f>_xlfn.IFNA(VLOOKUP($B236,数据整理1!$D$56:$R$80,7,0),Y235)</f>
        <v>36</v>
      </c>
      <c r="Z236">
        <f>_xlfn.IFNA(VLOOKUP($B236,数据整理1!$D$56:$R$80,8,0),Z235)</f>
        <v>40</v>
      </c>
      <c r="AA236">
        <f>_xlfn.IFNA(VLOOKUP($B236,数据整理1!$D$56:$R$80,9,0),AA235)</f>
        <v>40</v>
      </c>
      <c r="AB236">
        <f>_xlfn.IFNA(VLOOKUP($B236,数据整理1!$D$56:$R$80,10,0),AB235)</f>
        <v>44</v>
      </c>
      <c r="AC236">
        <f>_xlfn.IFNA(VLOOKUP($B236,数据整理1!$D$56:$R$80,11,0),AC235)</f>
        <v>40</v>
      </c>
      <c r="AD236">
        <f>_xlfn.IFNA(VLOOKUP($B236,数据整理1!$D$56:$R$80,12,0),AD235)</f>
        <v>100</v>
      </c>
      <c r="AE236">
        <f>_xlfn.IFNA(VLOOKUP($B236,数据整理1!$D$56:$R$80,13,0),AE235)</f>
        <v>95</v>
      </c>
      <c r="AF236">
        <f>_xlfn.IFNA(VLOOKUP($B236,数据整理1!$D$56:$R$80,14,0),AF235)</f>
        <v>140</v>
      </c>
      <c r="AG236">
        <f>_xlfn.IFNA(VLOOKUP($B236,数据整理1!$D$56:$R$80,15,0),AG235)</f>
        <v>140</v>
      </c>
      <c r="AI236" t="str">
        <f>INDEX(数据整理1!$C$82:$C$106,MATCH(B236,数据整理1!$D$82:$D$106))</f>
        <v>5阶</v>
      </c>
      <c r="AJ236">
        <f>_xlfn.IFNA(VLOOKUP($B236,数据整理1!$D$82:$R$106,2,0),AJ235)</f>
        <v>1500</v>
      </c>
      <c r="AK236">
        <f>_xlfn.IFNA(VLOOKUP($B236,数据整理1!$D$82:$R$106,3,0),AK235)</f>
        <v>500</v>
      </c>
      <c r="AL236">
        <f>_xlfn.IFNA(VLOOKUP($B236,数据整理1!$D$82:$R$106,4,0),AL235)</f>
        <v>95</v>
      </c>
      <c r="AM236">
        <f>_xlfn.IFNA(VLOOKUP($B236,数据整理1!$D$82:$R$106,5,0),AM235)</f>
        <v>191</v>
      </c>
      <c r="AN236">
        <f>_xlfn.IFNA(VLOOKUP($B236,数据整理1!$D$82:$R$106,6,0),AN235)</f>
        <v>44</v>
      </c>
      <c r="AO236">
        <f>_xlfn.IFNA(VLOOKUP($B236,数据整理1!$D$82:$R$106,7,0),AO235)</f>
        <v>36</v>
      </c>
      <c r="AP236">
        <f>_xlfn.IFNA(VLOOKUP($B236,数据整理1!$D$82:$R$106,8,0),AP235)</f>
        <v>40</v>
      </c>
      <c r="AQ236">
        <f>_xlfn.IFNA(VLOOKUP($B236,数据整理1!$D$82:$R$106,9,0),AQ235)</f>
        <v>36</v>
      </c>
      <c r="AR236">
        <f>_xlfn.IFNA(VLOOKUP($B236,数据整理1!$D$82:$R$106,10,0),AR235)</f>
        <v>44</v>
      </c>
      <c r="AS236">
        <f>_xlfn.IFNA(VLOOKUP($B236,数据整理1!$D$82:$R$106,11,0),AS235)</f>
        <v>40</v>
      </c>
      <c r="AT236">
        <f>_xlfn.IFNA(VLOOKUP($B236,数据整理1!$D$82:$R$106,12,0),AT235)</f>
        <v>50</v>
      </c>
      <c r="AU236">
        <f>_xlfn.IFNA(VLOOKUP($B236,数据整理1!$D$82:$R$106,13,0),AU235)</f>
        <v>120</v>
      </c>
      <c r="AV236">
        <f>_xlfn.IFNA(VLOOKUP($B236,数据整理1!$D$82:$R$106,14,0),AV235)</f>
        <v>140</v>
      </c>
      <c r="AW236">
        <f>_xlfn.IFNA(VLOOKUP($B236,数据整理1!$D$82:$R$106,15,0),AW235)</f>
        <v>140</v>
      </c>
    </row>
    <row r="237" spans="2:49" x14ac:dyDescent="0.2">
      <c r="B237">
        <v>30</v>
      </c>
      <c r="C237" t="str">
        <f>INDEX(数据整理1!$C$30:$C$54,MATCH(B237,数据整理1!$D$30:$D$54))</f>
        <v>6阶</v>
      </c>
      <c r="D237">
        <f>_xlfn.IFNA(VLOOKUP($B237,数据整理1!$D$30:$R$54,2,0),D236)</f>
        <v>2322</v>
      </c>
      <c r="E237">
        <f>_xlfn.IFNA(VLOOKUP($B237,数据整理1!$D$30:$R$54,3,0),E236)</f>
        <v>668</v>
      </c>
      <c r="F237">
        <f>_xlfn.IFNA(VLOOKUP($B237,数据整理1!$D$30:$R$54,4,0),F236)</f>
        <v>354</v>
      </c>
      <c r="G237">
        <f>_xlfn.IFNA(VLOOKUP($B237,数据整理1!$D$30:$R$54,5,0),G236)</f>
        <v>174</v>
      </c>
      <c r="H237">
        <f>_xlfn.IFNA(VLOOKUP($B237,数据整理1!$D$30:$R$54,6,0),H236)</f>
        <v>49</v>
      </c>
      <c r="I237">
        <f>_xlfn.IFNA(VLOOKUP($B237,数据整理1!$D$30:$R$54,7,0),I236)</f>
        <v>41</v>
      </c>
      <c r="J237">
        <f>_xlfn.IFNA(VLOOKUP($B237,数据整理1!$D$30:$R$54,8,0),J236)</f>
        <v>45</v>
      </c>
      <c r="K237">
        <f>_xlfn.IFNA(VLOOKUP($B237,数据整理1!$D$30:$R$54,9,0),K236)</f>
        <v>45</v>
      </c>
      <c r="L237">
        <f>_xlfn.IFNA(VLOOKUP($B237,数据整理1!$D$30:$R$54,10,0),L236)</f>
        <v>49</v>
      </c>
      <c r="M237">
        <f>_xlfn.IFNA(VLOOKUP($B237,数据整理1!$D$30:$R$54,11,0),M236)</f>
        <v>45</v>
      </c>
      <c r="N237">
        <f>_xlfn.IFNA(VLOOKUP($B237,数据整理1!$D$30:$R$54,12,0),N236)</f>
        <v>150</v>
      </c>
      <c r="O237">
        <f>_xlfn.IFNA(VLOOKUP($B237,数据整理1!$D$30:$R$54,13,0),O236)</f>
        <v>60</v>
      </c>
      <c r="P237">
        <f>_xlfn.IFNA(VLOOKUP($B237,数据整理1!$D$30:$R$54,14,0),P236)</f>
        <v>204</v>
      </c>
      <c r="Q237">
        <f>_xlfn.IFNA(VLOOKUP($B237,数据整理1!$D$30:$R$54,15,0),Q236)</f>
        <v>204</v>
      </c>
      <c r="S237" t="str">
        <f>INDEX(数据整理1!$C$56:$C$80,MATCH(B410,数据整理1!$D$56:$D$80))</f>
        <v>5阶</v>
      </c>
      <c r="T237">
        <f>_xlfn.IFNA(VLOOKUP($B237,数据整理1!$D$56:$R$80,2,0),T236)</f>
        <v>1584</v>
      </c>
      <c r="U237">
        <f>_xlfn.IFNA(VLOOKUP($B237,数据整理1!$D$56:$R$80,3,0),U236)</f>
        <v>491</v>
      </c>
      <c r="V237">
        <f>_xlfn.IFNA(VLOOKUP($B237,数据整理1!$D$56:$R$80,4,0),V236)</f>
        <v>198</v>
      </c>
      <c r="W237">
        <f>_xlfn.IFNA(VLOOKUP($B237,数据整理1!$D$56:$R$80,5,0),W236)</f>
        <v>99</v>
      </c>
      <c r="X237">
        <f>_xlfn.IFNA(VLOOKUP($B237,数据整理1!$D$56:$R$80,6,0),X236)</f>
        <v>44</v>
      </c>
      <c r="Y237">
        <f>_xlfn.IFNA(VLOOKUP($B237,数据整理1!$D$56:$R$80,7,0),Y236)</f>
        <v>36</v>
      </c>
      <c r="Z237">
        <f>_xlfn.IFNA(VLOOKUP($B237,数据整理1!$D$56:$R$80,8,0),Z236)</f>
        <v>40</v>
      </c>
      <c r="AA237">
        <f>_xlfn.IFNA(VLOOKUP($B237,数据整理1!$D$56:$R$80,9,0),AA236)</f>
        <v>40</v>
      </c>
      <c r="AB237">
        <f>_xlfn.IFNA(VLOOKUP($B237,数据整理1!$D$56:$R$80,10,0),AB236)</f>
        <v>44</v>
      </c>
      <c r="AC237">
        <f>_xlfn.IFNA(VLOOKUP($B237,数据整理1!$D$56:$R$80,11,0),AC236)</f>
        <v>40</v>
      </c>
      <c r="AD237">
        <f>_xlfn.IFNA(VLOOKUP($B237,数据整理1!$D$56:$R$80,12,0),AD236)</f>
        <v>100</v>
      </c>
      <c r="AE237">
        <f>_xlfn.IFNA(VLOOKUP($B237,数据整理1!$D$56:$R$80,13,0),AE236)</f>
        <v>95</v>
      </c>
      <c r="AF237">
        <f>_xlfn.IFNA(VLOOKUP($B237,数据整理1!$D$56:$R$80,14,0),AF236)</f>
        <v>140</v>
      </c>
      <c r="AG237">
        <f>_xlfn.IFNA(VLOOKUP($B237,数据整理1!$D$56:$R$80,15,0),AG236)</f>
        <v>140</v>
      </c>
      <c r="AI237" t="str">
        <f>INDEX(数据整理1!$C$82:$C$106,MATCH(B237,数据整理1!$D$82:$D$106))</f>
        <v>6阶</v>
      </c>
      <c r="AJ237">
        <f>_xlfn.IFNA(VLOOKUP($B237,数据整理1!$D$82:$R$106,2,0),AJ236)</f>
        <v>2115</v>
      </c>
      <c r="AK237">
        <f>_xlfn.IFNA(VLOOKUP($B237,数据整理1!$D$82:$R$106,3,0),AK236)</f>
        <v>723</v>
      </c>
      <c r="AL237">
        <f>_xlfn.IFNA(VLOOKUP($B237,数据整理1!$D$82:$R$106,4,0),AL236)</f>
        <v>158</v>
      </c>
      <c r="AM237">
        <f>_xlfn.IFNA(VLOOKUP($B237,数据整理1!$D$82:$R$106,5,0),AM236)</f>
        <v>266</v>
      </c>
      <c r="AN237">
        <f>_xlfn.IFNA(VLOOKUP($B237,数据整理1!$D$82:$R$106,6,0),AN236)</f>
        <v>49</v>
      </c>
      <c r="AO237">
        <f>_xlfn.IFNA(VLOOKUP($B237,数据整理1!$D$82:$R$106,7,0),AO236)</f>
        <v>41</v>
      </c>
      <c r="AP237">
        <f>_xlfn.IFNA(VLOOKUP($B237,数据整理1!$D$82:$R$106,8,0),AP236)</f>
        <v>45</v>
      </c>
      <c r="AQ237">
        <f>_xlfn.IFNA(VLOOKUP($B237,数据整理1!$D$82:$R$106,9,0),AQ236)</f>
        <v>41</v>
      </c>
      <c r="AR237">
        <f>_xlfn.IFNA(VLOOKUP($B237,数据整理1!$D$82:$R$106,10,0),AR236)</f>
        <v>49</v>
      </c>
      <c r="AS237">
        <f>_xlfn.IFNA(VLOOKUP($B237,数据整理1!$D$82:$R$106,11,0),AS236)</f>
        <v>45</v>
      </c>
      <c r="AT237">
        <f>_xlfn.IFNA(VLOOKUP($B237,数据整理1!$D$82:$R$106,12,0),AT236)</f>
        <v>50</v>
      </c>
      <c r="AU237">
        <f>_xlfn.IFNA(VLOOKUP($B237,数据整理1!$D$82:$R$106,13,0),AU236)</f>
        <v>120</v>
      </c>
      <c r="AV237">
        <f>_xlfn.IFNA(VLOOKUP($B237,数据整理1!$D$82:$R$106,14,0),AV236)</f>
        <v>204</v>
      </c>
      <c r="AW237">
        <f>_xlfn.IFNA(VLOOKUP($B237,数据整理1!$D$82:$R$106,15,0),AW236)</f>
        <v>204</v>
      </c>
    </row>
    <row r="238" spans="2:49" x14ac:dyDescent="0.2">
      <c r="B238">
        <v>31</v>
      </c>
      <c r="C238" t="str">
        <f>INDEX(数据整理1!$C$30:$C$54,MATCH(B238,数据整理1!$D$30:$D$54))</f>
        <v>6阶</v>
      </c>
      <c r="D238">
        <f>_xlfn.IFNA(VLOOKUP($B238,数据整理1!$D$30:$R$54,2,0),D237)</f>
        <v>2322</v>
      </c>
      <c r="E238">
        <f>_xlfn.IFNA(VLOOKUP($B238,数据整理1!$D$30:$R$54,3,0),E237)</f>
        <v>668</v>
      </c>
      <c r="F238">
        <f>_xlfn.IFNA(VLOOKUP($B238,数据整理1!$D$30:$R$54,4,0),F237)</f>
        <v>354</v>
      </c>
      <c r="G238">
        <f>_xlfn.IFNA(VLOOKUP($B238,数据整理1!$D$30:$R$54,5,0),G237)</f>
        <v>174</v>
      </c>
      <c r="H238">
        <f>_xlfn.IFNA(VLOOKUP($B238,数据整理1!$D$30:$R$54,6,0),H237)</f>
        <v>49</v>
      </c>
      <c r="I238">
        <f>_xlfn.IFNA(VLOOKUP($B238,数据整理1!$D$30:$R$54,7,0),I237)</f>
        <v>41</v>
      </c>
      <c r="J238">
        <f>_xlfn.IFNA(VLOOKUP($B238,数据整理1!$D$30:$R$54,8,0),J237)</f>
        <v>45</v>
      </c>
      <c r="K238">
        <f>_xlfn.IFNA(VLOOKUP($B238,数据整理1!$D$30:$R$54,9,0),K237)</f>
        <v>45</v>
      </c>
      <c r="L238">
        <f>_xlfn.IFNA(VLOOKUP($B238,数据整理1!$D$30:$R$54,10,0),L237)</f>
        <v>49</v>
      </c>
      <c r="M238">
        <f>_xlfn.IFNA(VLOOKUP($B238,数据整理1!$D$30:$R$54,11,0),M237)</f>
        <v>45</v>
      </c>
      <c r="N238">
        <f>_xlfn.IFNA(VLOOKUP($B238,数据整理1!$D$30:$R$54,12,0),N237)</f>
        <v>150</v>
      </c>
      <c r="O238">
        <f>_xlfn.IFNA(VLOOKUP($B238,数据整理1!$D$30:$R$54,13,0),O237)</f>
        <v>60</v>
      </c>
      <c r="P238">
        <f>_xlfn.IFNA(VLOOKUP($B238,数据整理1!$D$30:$R$54,14,0),P237)</f>
        <v>204</v>
      </c>
      <c r="Q238">
        <f>_xlfn.IFNA(VLOOKUP($B238,数据整理1!$D$30:$R$54,15,0),Q237)</f>
        <v>204</v>
      </c>
      <c r="S238" t="str">
        <f>INDEX(数据整理1!$C$56:$C$80,MATCH(B411,数据整理1!$D$56:$D$80))</f>
        <v>6阶</v>
      </c>
      <c r="T238">
        <f>_xlfn.IFNA(VLOOKUP($B238,数据整理1!$D$56:$R$80,2,0),T237)</f>
        <v>2226</v>
      </c>
      <c r="U238">
        <f>_xlfn.IFNA(VLOOKUP($B238,数据整理1!$D$56:$R$80,3,0),U237)</f>
        <v>714</v>
      </c>
      <c r="V238">
        <f>_xlfn.IFNA(VLOOKUP($B238,数据整理1!$D$56:$R$80,4,0),V237)</f>
        <v>261</v>
      </c>
      <c r="W238">
        <f>_xlfn.IFNA(VLOOKUP($B238,数据整理1!$D$56:$R$80,5,0),W237)</f>
        <v>162</v>
      </c>
      <c r="X238">
        <f>_xlfn.IFNA(VLOOKUP($B238,数据整理1!$D$56:$R$80,6,0),X237)</f>
        <v>49</v>
      </c>
      <c r="Y238">
        <f>_xlfn.IFNA(VLOOKUP($B238,数据整理1!$D$56:$R$80,7,0),Y237)</f>
        <v>41</v>
      </c>
      <c r="Z238">
        <f>_xlfn.IFNA(VLOOKUP($B238,数据整理1!$D$56:$R$80,8,0),Z237)</f>
        <v>45</v>
      </c>
      <c r="AA238">
        <f>_xlfn.IFNA(VLOOKUP($B238,数据整理1!$D$56:$R$80,9,0),AA237)</f>
        <v>45</v>
      </c>
      <c r="AB238">
        <f>_xlfn.IFNA(VLOOKUP($B238,数据整理1!$D$56:$R$80,10,0),AB237)</f>
        <v>49</v>
      </c>
      <c r="AC238">
        <f>_xlfn.IFNA(VLOOKUP($B238,数据整理1!$D$56:$R$80,11,0),AC237)</f>
        <v>45</v>
      </c>
      <c r="AD238">
        <f>_xlfn.IFNA(VLOOKUP($B238,数据整理1!$D$56:$R$80,12,0),AD237)</f>
        <v>100</v>
      </c>
      <c r="AE238">
        <f>_xlfn.IFNA(VLOOKUP($B238,数据整理1!$D$56:$R$80,13,0),AE237)</f>
        <v>95</v>
      </c>
      <c r="AF238">
        <f>_xlfn.IFNA(VLOOKUP($B238,数据整理1!$D$56:$R$80,14,0),AF237)</f>
        <v>204</v>
      </c>
      <c r="AG238">
        <f>_xlfn.IFNA(VLOOKUP($B238,数据整理1!$D$56:$R$80,15,0),AG237)</f>
        <v>204</v>
      </c>
      <c r="AI238" t="str">
        <f>INDEX(数据整理1!$C$82:$C$106,MATCH(B238,数据整理1!$D$82:$D$106))</f>
        <v>6阶</v>
      </c>
      <c r="AJ238">
        <f>_xlfn.IFNA(VLOOKUP($B238,数据整理1!$D$82:$R$106,2,0),AJ237)</f>
        <v>2115</v>
      </c>
      <c r="AK238">
        <f>_xlfn.IFNA(VLOOKUP($B238,数据整理1!$D$82:$R$106,3,0),AK237)</f>
        <v>723</v>
      </c>
      <c r="AL238">
        <f>_xlfn.IFNA(VLOOKUP($B238,数据整理1!$D$82:$R$106,4,0),AL237)</f>
        <v>158</v>
      </c>
      <c r="AM238">
        <f>_xlfn.IFNA(VLOOKUP($B238,数据整理1!$D$82:$R$106,5,0),AM237)</f>
        <v>266</v>
      </c>
      <c r="AN238">
        <f>_xlfn.IFNA(VLOOKUP($B238,数据整理1!$D$82:$R$106,6,0),AN237)</f>
        <v>49</v>
      </c>
      <c r="AO238">
        <f>_xlfn.IFNA(VLOOKUP($B238,数据整理1!$D$82:$R$106,7,0),AO237)</f>
        <v>41</v>
      </c>
      <c r="AP238">
        <f>_xlfn.IFNA(VLOOKUP($B238,数据整理1!$D$82:$R$106,8,0),AP237)</f>
        <v>45</v>
      </c>
      <c r="AQ238">
        <f>_xlfn.IFNA(VLOOKUP($B238,数据整理1!$D$82:$R$106,9,0),AQ237)</f>
        <v>41</v>
      </c>
      <c r="AR238">
        <f>_xlfn.IFNA(VLOOKUP($B238,数据整理1!$D$82:$R$106,10,0),AR237)</f>
        <v>49</v>
      </c>
      <c r="AS238">
        <f>_xlfn.IFNA(VLOOKUP($B238,数据整理1!$D$82:$R$106,11,0),AS237)</f>
        <v>45</v>
      </c>
      <c r="AT238">
        <f>_xlfn.IFNA(VLOOKUP($B238,数据整理1!$D$82:$R$106,12,0),AT237)</f>
        <v>50</v>
      </c>
      <c r="AU238">
        <f>_xlfn.IFNA(VLOOKUP($B238,数据整理1!$D$82:$R$106,13,0),AU237)</f>
        <v>120</v>
      </c>
      <c r="AV238">
        <f>_xlfn.IFNA(VLOOKUP($B238,数据整理1!$D$82:$R$106,14,0),AV237)</f>
        <v>204</v>
      </c>
      <c r="AW238">
        <f>_xlfn.IFNA(VLOOKUP($B238,数据整理1!$D$82:$R$106,15,0),AW237)</f>
        <v>204</v>
      </c>
    </row>
    <row r="239" spans="2:49" x14ac:dyDescent="0.2">
      <c r="B239">
        <v>32</v>
      </c>
      <c r="C239" t="str">
        <f>INDEX(数据整理1!$C$30:$C$54,MATCH(B239,数据整理1!$D$30:$D$54))</f>
        <v>6阶</v>
      </c>
      <c r="D239">
        <f>_xlfn.IFNA(VLOOKUP($B239,数据整理1!$D$30:$R$54,2,0),D238)</f>
        <v>2322</v>
      </c>
      <c r="E239">
        <f>_xlfn.IFNA(VLOOKUP($B239,数据整理1!$D$30:$R$54,3,0),E238)</f>
        <v>668</v>
      </c>
      <c r="F239">
        <f>_xlfn.IFNA(VLOOKUP($B239,数据整理1!$D$30:$R$54,4,0),F238)</f>
        <v>354</v>
      </c>
      <c r="G239">
        <f>_xlfn.IFNA(VLOOKUP($B239,数据整理1!$D$30:$R$54,5,0),G238)</f>
        <v>174</v>
      </c>
      <c r="H239">
        <f>_xlfn.IFNA(VLOOKUP($B239,数据整理1!$D$30:$R$54,6,0),H238)</f>
        <v>49</v>
      </c>
      <c r="I239">
        <f>_xlfn.IFNA(VLOOKUP($B239,数据整理1!$D$30:$R$54,7,0),I238)</f>
        <v>41</v>
      </c>
      <c r="J239">
        <f>_xlfn.IFNA(VLOOKUP($B239,数据整理1!$D$30:$R$54,8,0),J238)</f>
        <v>45</v>
      </c>
      <c r="K239">
        <f>_xlfn.IFNA(VLOOKUP($B239,数据整理1!$D$30:$R$54,9,0),K238)</f>
        <v>45</v>
      </c>
      <c r="L239">
        <f>_xlfn.IFNA(VLOOKUP($B239,数据整理1!$D$30:$R$54,10,0),L238)</f>
        <v>49</v>
      </c>
      <c r="M239">
        <f>_xlfn.IFNA(VLOOKUP($B239,数据整理1!$D$30:$R$54,11,0),M238)</f>
        <v>45</v>
      </c>
      <c r="N239">
        <f>_xlfn.IFNA(VLOOKUP($B239,数据整理1!$D$30:$R$54,12,0),N238)</f>
        <v>150</v>
      </c>
      <c r="O239">
        <f>_xlfn.IFNA(VLOOKUP($B239,数据整理1!$D$30:$R$54,13,0),O238)</f>
        <v>60</v>
      </c>
      <c r="P239">
        <f>_xlfn.IFNA(VLOOKUP($B239,数据整理1!$D$30:$R$54,14,0),P238)</f>
        <v>204</v>
      </c>
      <c r="Q239">
        <f>_xlfn.IFNA(VLOOKUP($B239,数据整理1!$D$30:$R$54,15,0),Q238)</f>
        <v>204</v>
      </c>
      <c r="S239" t="str">
        <f>INDEX(数据整理1!$C$56:$C$80,MATCH(B412,数据整理1!$D$56:$D$80))</f>
        <v>6阶</v>
      </c>
      <c r="T239">
        <f>_xlfn.IFNA(VLOOKUP($B239,数据整理1!$D$56:$R$80,2,0),T238)</f>
        <v>2226</v>
      </c>
      <c r="U239">
        <f>_xlfn.IFNA(VLOOKUP($B239,数据整理1!$D$56:$R$80,3,0),U238)</f>
        <v>714</v>
      </c>
      <c r="V239">
        <f>_xlfn.IFNA(VLOOKUP($B239,数据整理1!$D$56:$R$80,4,0),V238)</f>
        <v>261</v>
      </c>
      <c r="W239">
        <f>_xlfn.IFNA(VLOOKUP($B239,数据整理1!$D$56:$R$80,5,0),W238)</f>
        <v>162</v>
      </c>
      <c r="X239">
        <f>_xlfn.IFNA(VLOOKUP($B239,数据整理1!$D$56:$R$80,6,0),X238)</f>
        <v>49</v>
      </c>
      <c r="Y239">
        <f>_xlfn.IFNA(VLOOKUP($B239,数据整理1!$D$56:$R$80,7,0),Y238)</f>
        <v>41</v>
      </c>
      <c r="Z239">
        <f>_xlfn.IFNA(VLOOKUP($B239,数据整理1!$D$56:$R$80,8,0),Z238)</f>
        <v>45</v>
      </c>
      <c r="AA239">
        <f>_xlfn.IFNA(VLOOKUP($B239,数据整理1!$D$56:$R$80,9,0),AA238)</f>
        <v>45</v>
      </c>
      <c r="AB239">
        <f>_xlfn.IFNA(VLOOKUP($B239,数据整理1!$D$56:$R$80,10,0),AB238)</f>
        <v>49</v>
      </c>
      <c r="AC239">
        <f>_xlfn.IFNA(VLOOKUP($B239,数据整理1!$D$56:$R$80,11,0),AC238)</f>
        <v>45</v>
      </c>
      <c r="AD239">
        <f>_xlfn.IFNA(VLOOKUP($B239,数据整理1!$D$56:$R$80,12,0),AD238)</f>
        <v>100</v>
      </c>
      <c r="AE239">
        <f>_xlfn.IFNA(VLOOKUP($B239,数据整理1!$D$56:$R$80,13,0),AE238)</f>
        <v>95</v>
      </c>
      <c r="AF239">
        <f>_xlfn.IFNA(VLOOKUP($B239,数据整理1!$D$56:$R$80,14,0),AF238)</f>
        <v>204</v>
      </c>
      <c r="AG239">
        <f>_xlfn.IFNA(VLOOKUP($B239,数据整理1!$D$56:$R$80,15,0),AG238)</f>
        <v>204</v>
      </c>
      <c r="AI239" t="str">
        <f>INDEX(数据整理1!$C$82:$C$106,MATCH(B239,数据整理1!$D$82:$D$106))</f>
        <v>6阶</v>
      </c>
      <c r="AJ239">
        <f>_xlfn.IFNA(VLOOKUP($B239,数据整理1!$D$82:$R$106,2,0),AJ238)</f>
        <v>2115</v>
      </c>
      <c r="AK239">
        <f>_xlfn.IFNA(VLOOKUP($B239,数据整理1!$D$82:$R$106,3,0),AK238)</f>
        <v>723</v>
      </c>
      <c r="AL239">
        <f>_xlfn.IFNA(VLOOKUP($B239,数据整理1!$D$82:$R$106,4,0),AL238)</f>
        <v>158</v>
      </c>
      <c r="AM239">
        <f>_xlfn.IFNA(VLOOKUP($B239,数据整理1!$D$82:$R$106,5,0),AM238)</f>
        <v>266</v>
      </c>
      <c r="AN239">
        <f>_xlfn.IFNA(VLOOKUP($B239,数据整理1!$D$82:$R$106,6,0),AN238)</f>
        <v>49</v>
      </c>
      <c r="AO239">
        <f>_xlfn.IFNA(VLOOKUP($B239,数据整理1!$D$82:$R$106,7,0),AO238)</f>
        <v>41</v>
      </c>
      <c r="AP239">
        <f>_xlfn.IFNA(VLOOKUP($B239,数据整理1!$D$82:$R$106,8,0),AP238)</f>
        <v>45</v>
      </c>
      <c r="AQ239">
        <f>_xlfn.IFNA(VLOOKUP($B239,数据整理1!$D$82:$R$106,9,0),AQ238)</f>
        <v>41</v>
      </c>
      <c r="AR239">
        <f>_xlfn.IFNA(VLOOKUP($B239,数据整理1!$D$82:$R$106,10,0),AR238)</f>
        <v>49</v>
      </c>
      <c r="AS239">
        <f>_xlfn.IFNA(VLOOKUP($B239,数据整理1!$D$82:$R$106,11,0),AS238)</f>
        <v>45</v>
      </c>
      <c r="AT239">
        <f>_xlfn.IFNA(VLOOKUP($B239,数据整理1!$D$82:$R$106,12,0),AT238)</f>
        <v>50</v>
      </c>
      <c r="AU239">
        <f>_xlfn.IFNA(VLOOKUP($B239,数据整理1!$D$82:$R$106,13,0),AU238)</f>
        <v>120</v>
      </c>
      <c r="AV239">
        <f>_xlfn.IFNA(VLOOKUP($B239,数据整理1!$D$82:$R$106,14,0),AV238)</f>
        <v>204</v>
      </c>
      <c r="AW239">
        <f>_xlfn.IFNA(VLOOKUP($B239,数据整理1!$D$82:$R$106,15,0),AW238)</f>
        <v>204</v>
      </c>
    </row>
    <row r="240" spans="2:49" x14ac:dyDescent="0.2">
      <c r="B240">
        <v>33</v>
      </c>
      <c r="C240" t="str">
        <f>INDEX(数据整理1!$C$30:$C$54,MATCH(B240,数据整理1!$D$30:$D$54))</f>
        <v>6阶</v>
      </c>
      <c r="D240">
        <f>_xlfn.IFNA(VLOOKUP($B240,数据整理1!$D$30:$R$54,2,0),D239)</f>
        <v>2322</v>
      </c>
      <c r="E240">
        <f>_xlfn.IFNA(VLOOKUP($B240,数据整理1!$D$30:$R$54,3,0),E239)</f>
        <v>668</v>
      </c>
      <c r="F240">
        <f>_xlfn.IFNA(VLOOKUP($B240,数据整理1!$D$30:$R$54,4,0),F239)</f>
        <v>354</v>
      </c>
      <c r="G240">
        <f>_xlfn.IFNA(VLOOKUP($B240,数据整理1!$D$30:$R$54,5,0),G239)</f>
        <v>174</v>
      </c>
      <c r="H240">
        <f>_xlfn.IFNA(VLOOKUP($B240,数据整理1!$D$30:$R$54,6,0),H239)</f>
        <v>49</v>
      </c>
      <c r="I240">
        <f>_xlfn.IFNA(VLOOKUP($B240,数据整理1!$D$30:$R$54,7,0),I239)</f>
        <v>41</v>
      </c>
      <c r="J240">
        <f>_xlfn.IFNA(VLOOKUP($B240,数据整理1!$D$30:$R$54,8,0),J239)</f>
        <v>45</v>
      </c>
      <c r="K240">
        <f>_xlfn.IFNA(VLOOKUP($B240,数据整理1!$D$30:$R$54,9,0),K239)</f>
        <v>45</v>
      </c>
      <c r="L240">
        <f>_xlfn.IFNA(VLOOKUP($B240,数据整理1!$D$30:$R$54,10,0),L239)</f>
        <v>49</v>
      </c>
      <c r="M240">
        <f>_xlfn.IFNA(VLOOKUP($B240,数据整理1!$D$30:$R$54,11,0),M239)</f>
        <v>45</v>
      </c>
      <c r="N240">
        <f>_xlfn.IFNA(VLOOKUP($B240,数据整理1!$D$30:$R$54,12,0),N239)</f>
        <v>150</v>
      </c>
      <c r="O240">
        <f>_xlfn.IFNA(VLOOKUP($B240,数据整理1!$D$30:$R$54,13,0),O239)</f>
        <v>60</v>
      </c>
      <c r="P240">
        <f>_xlfn.IFNA(VLOOKUP($B240,数据整理1!$D$30:$R$54,14,0),P239)</f>
        <v>204</v>
      </c>
      <c r="Q240">
        <f>_xlfn.IFNA(VLOOKUP($B240,数据整理1!$D$30:$R$54,15,0),Q239)</f>
        <v>204</v>
      </c>
      <c r="S240" t="str">
        <f>INDEX(数据整理1!$C$56:$C$80,MATCH(B413,数据整理1!$D$56:$D$80))</f>
        <v>6阶</v>
      </c>
      <c r="T240">
        <f>_xlfn.IFNA(VLOOKUP($B240,数据整理1!$D$56:$R$80,2,0),T239)</f>
        <v>2226</v>
      </c>
      <c r="U240">
        <f>_xlfn.IFNA(VLOOKUP($B240,数据整理1!$D$56:$R$80,3,0),U239)</f>
        <v>714</v>
      </c>
      <c r="V240">
        <f>_xlfn.IFNA(VLOOKUP($B240,数据整理1!$D$56:$R$80,4,0),V239)</f>
        <v>261</v>
      </c>
      <c r="W240">
        <f>_xlfn.IFNA(VLOOKUP($B240,数据整理1!$D$56:$R$80,5,0),W239)</f>
        <v>162</v>
      </c>
      <c r="X240">
        <f>_xlfn.IFNA(VLOOKUP($B240,数据整理1!$D$56:$R$80,6,0),X239)</f>
        <v>49</v>
      </c>
      <c r="Y240">
        <f>_xlfn.IFNA(VLOOKUP($B240,数据整理1!$D$56:$R$80,7,0),Y239)</f>
        <v>41</v>
      </c>
      <c r="Z240">
        <f>_xlfn.IFNA(VLOOKUP($B240,数据整理1!$D$56:$R$80,8,0),Z239)</f>
        <v>45</v>
      </c>
      <c r="AA240">
        <f>_xlfn.IFNA(VLOOKUP($B240,数据整理1!$D$56:$R$80,9,0),AA239)</f>
        <v>45</v>
      </c>
      <c r="AB240">
        <f>_xlfn.IFNA(VLOOKUP($B240,数据整理1!$D$56:$R$80,10,0),AB239)</f>
        <v>49</v>
      </c>
      <c r="AC240">
        <f>_xlfn.IFNA(VLOOKUP($B240,数据整理1!$D$56:$R$80,11,0),AC239)</f>
        <v>45</v>
      </c>
      <c r="AD240">
        <f>_xlfn.IFNA(VLOOKUP($B240,数据整理1!$D$56:$R$80,12,0),AD239)</f>
        <v>100</v>
      </c>
      <c r="AE240">
        <f>_xlfn.IFNA(VLOOKUP($B240,数据整理1!$D$56:$R$80,13,0),AE239)</f>
        <v>95</v>
      </c>
      <c r="AF240">
        <f>_xlfn.IFNA(VLOOKUP($B240,数据整理1!$D$56:$R$80,14,0),AF239)</f>
        <v>204</v>
      </c>
      <c r="AG240">
        <f>_xlfn.IFNA(VLOOKUP($B240,数据整理1!$D$56:$R$80,15,0),AG239)</f>
        <v>204</v>
      </c>
      <c r="AI240" t="str">
        <f>INDEX(数据整理1!$C$82:$C$106,MATCH(B240,数据整理1!$D$82:$D$106))</f>
        <v>6阶</v>
      </c>
      <c r="AJ240">
        <f>_xlfn.IFNA(VLOOKUP($B240,数据整理1!$D$82:$R$106,2,0),AJ239)</f>
        <v>2115</v>
      </c>
      <c r="AK240">
        <f>_xlfn.IFNA(VLOOKUP($B240,数据整理1!$D$82:$R$106,3,0),AK239)</f>
        <v>723</v>
      </c>
      <c r="AL240">
        <f>_xlfn.IFNA(VLOOKUP($B240,数据整理1!$D$82:$R$106,4,0),AL239)</f>
        <v>158</v>
      </c>
      <c r="AM240">
        <f>_xlfn.IFNA(VLOOKUP($B240,数据整理1!$D$82:$R$106,5,0),AM239)</f>
        <v>266</v>
      </c>
      <c r="AN240">
        <f>_xlfn.IFNA(VLOOKUP($B240,数据整理1!$D$82:$R$106,6,0),AN239)</f>
        <v>49</v>
      </c>
      <c r="AO240">
        <f>_xlfn.IFNA(VLOOKUP($B240,数据整理1!$D$82:$R$106,7,0),AO239)</f>
        <v>41</v>
      </c>
      <c r="AP240">
        <f>_xlfn.IFNA(VLOOKUP($B240,数据整理1!$D$82:$R$106,8,0),AP239)</f>
        <v>45</v>
      </c>
      <c r="AQ240">
        <f>_xlfn.IFNA(VLOOKUP($B240,数据整理1!$D$82:$R$106,9,0),AQ239)</f>
        <v>41</v>
      </c>
      <c r="AR240">
        <f>_xlfn.IFNA(VLOOKUP($B240,数据整理1!$D$82:$R$106,10,0),AR239)</f>
        <v>49</v>
      </c>
      <c r="AS240">
        <f>_xlfn.IFNA(VLOOKUP($B240,数据整理1!$D$82:$R$106,11,0),AS239)</f>
        <v>45</v>
      </c>
      <c r="AT240">
        <f>_xlfn.IFNA(VLOOKUP($B240,数据整理1!$D$82:$R$106,12,0),AT239)</f>
        <v>50</v>
      </c>
      <c r="AU240">
        <f>_xlfn.IFNA(VLOOKUP($B240,数据整理1!$D$82:$R$106,13,0),AU239)</f>
        <v>120</v>
      </c>
      <c r="AV240">
        <f>_xlfn.IFNA(VLOOKUP($B240,数据整理1!$D$82:$R$106,14,0),AV239)</f>
        <v>204</v>
      </c>
      <c r="AW240">
        <f>_xlfn.IFNA(VLOOKUP($B240,数据整理1!$D$82:$R$106,15,0),AW239)</f>
        <v>204</v>
      </c>
    </row>
    <row r="241" spans="2:49" x14ac:dyDescent="0.2">
      <c r="B241">
        <v>34</v>
      </c>
      <c r="C241" t="str">
        <f>INDEX(数据整理1!$C$30:$C$54,MATCH(B241,数据整理1!$D$30:$D$54))</f>
        <v>6阶</v>
      </c>
      <c r="D241">
        <f>_xlfn.IFNA(VLOOKUP($B241,数据整理1!$D$30:$R$54,2,0),D240)</f>
        <v>2322</v>
      </c>
      <c r="E241">
        <f>_xlfn.IFNA(VLOOKUP($B241,数据整理1!$D$30:$R$54,3,0),E240)</f>
        <v>668</v>
      </c>
      <c r="F241">
        <f>_xlfn.IFNA(VLOOKUP($B241,数据整理1!$D$30:$R$54,4,0),F240)</f>
        <v>354</v>
      </c>
      <c r="G241">
        <f>_xlfn.IFNA(VLOOKUP($B241,数据整理1!$D$30:$R$54,5,0),G240)</f>
        <v>174</v>
      </c>
      <c r="H241">
        <f>_xlfn.IFNA(VLOOKUP($B241,数据整理1!$D$30:$R$54,6,0),H240)</f>
        <v>49</v>
      </c>
      <c r="I241">
        <f>_xlfn.IFNA(VLOOKUP($B241,数据整理1!$D$30:$R$54,7,0),I240)</f>
        <v>41</v>
      </c>
      <c r="J241">
        <f>_xlfn.IFNA(VLOOKUP($B241,数据整理1!$D$30:$R$54,8,0),J240)</f>
        <v>45</v>
      </c>
      <c r="K241">
        <f>_xlfn.IFNA(VLOOKUP($B241,数据整理1!$D$30:$R$54,9,0),K240)</f>
        <v>45</v>
      </c>
      <c r="L241">
        <f>_xlfn.IFNA(VLOOKUP($B241,数据整理1!$D$30:$R$54,10,0),L240)</f>
        <v>49</v>
      </c>
      <c r="M241">
        <f>_xlfn.IFNA(VLOOKUP($B241,数据整理1!$D$30:$R$54,11,0),M240)</f>
        <v>45</v>
      </c>
      <c r="N241">
        <f>_xlfn.IFNA(VLOOKUP($B241,数据整理1!$D$30:$R$54,12,0),N240)</f>
        <v>150</v>
      </c>
      <c r="O241">
        <f>_xlfn.IFNA(VLOOKUP($B241,数据整理1!$D$30:$R$54,13,0),O240)</f>
        <v>60</v>
      </c>
      <c r="P241">
        <f>_xlfn.IFNA(VLOOKUP($B241,数据整理1!$D$30:$R$54,14,0),P240)</f>
        <v>204</v>
      </c>
      <c r="Q241">
        <f>_xlfn.IFNA(VLOOKUP($B241,数据整理1!$D$30:$R$54,15,0),Q240)</f>
        <v>204</v>
      </c>
      <c r="S241" t="str">
        <f>INDEX(数据整理1!$C$56:$C$80,MATCH(B414,数据整理1!$D$56:$D$80))</f>
        <v>6阶</v>
      </c>
      <c r="T241">
        <f>_xlfn.IFNA(VLOOKUP($B241,数据整理1!$D$56:$R$80,2,0),T240)</f>
        <v>2226</v>
      </c>
      <c r="U241">
        <f>_xlfn.IFNA(VLOOKUP($B241,数据整理1!$D$56:$R$80,3,0),U240)</f>
        <v>714</v>
      </c>
      <c r="V241">
        <f>_xlfn.IFNA(VLOOKUP($B241,数据整理1!$D$56:$R$80,4,0),V240)</f>
        <v>261</v>
      </c>
      <c r="W241">
        <f>_xlfn.IFNA(VLOOKUP($B241,数据整理1!$D$56:$R$80,5,0),W240)</f>
        <v>162</v>
      </c>
      <c r="X241">
        <f>_xlfn.IFNA(VLOOKUP($B241,数据整理1!$D$56:$R$80,6,0),X240)</f>
        <v>49</v>
      </c>
      <c r="Y241">
        <f>_xlfn.IFNA(VLOOKUP($B241,数据整理1!$D$56:$R$80,7,0),Y240)</f>
        <v>41</v>
      </c>
      <c r="Z241">
        <f>_xlfn.IFNA(VLOOKUP($B241,数据整理1!$D$56:$R$80,8,0),Z240)</f>
        <v>45</v>
      </c>
      <c r="AA241">
        <f>_xlfn.IFNA(VLOOKUP($B241,数据整理1!$D$56:$R$80,9,0),AA240)</f>
        <v>45</v>
      </c>
      <c r="AB241">
        <f>_xlfn.IFNA(VLOOKUP($B241,数据整理1!$D$56:$R$80,10,0),AB240)</f>
        <v>49</v>
      </c>
      <c r="AC241">
        <f>_xlfn.IFNA(VLOOKUP($B241,数据整理1!$D$56:$R$80,11,0),AC240)</f>
        <v>45</v>
      </c>
      <c r="AD241">
        <f>_xlfn.IFNA(VLOOKUP($B241,数据整理1!$D$56:$R$80,12,0),AD240)</f>
        <v>100</v>
      </c>
      <c r="AE241">
        <f>_xlfn.IFNA(VLOOKUP($B241,数据整理1!$D$56:$R$80,13,0),AE240)</f>
        <v>95</v>
      </c>
      <c r="AF241">
        <f>_xlfn.IFNA(VLOOKUP($B241,数据整理1!$D$56:$R$80,14,0),AF240)</f>
        <v>204</v>
      </c>
      <c r="AG241">
        <f>_xlfn.IFNA(VLOOKUP($B241,数据整理1!$D$56:$R$80,15,0),AG240)</f>
        <v>204</v>
      </c>
      <c r="AI241" t="str">
        <f>INDEX(数据整理1!$C$82:$C$106,MATCH(B241,数据整理1!$D$82:$D$106))</f>
        <v>6阶</v>
      </c>
      <c r="AJ241">
        <f>_xlfn.IFNA(VLOOKUP($B241,数据整理1!$D$82:$R$106,2,0),AJ240)</f>
        <v>2115</v>
      </c>
      <c r="AK241">
        <f>_xlfn.IFNA(VLOOKUP($B241,数据整理1!$D$82:$R$106,3,0),AK240)</f>
        <v>723</v>
      </c>
      <c r="AL241">
        <f>_xlfn.IFNA(VLOOKUP($B241,数据整理1!$D$82:$R$106,4,0),AL240)</f>
        <v>158</v>
      </c>
      <c r="AM241">
        <f>_xlfn.IFNA(VLOOKUP($B241,数据整理1!$D$82:$R$106,5,0),AM240)</f>
        <v>266</v>
      </c>
      <c r="AN241">
        <f>_xlfn.IFNA(VLOOKUP($B241,数据整理1!$D$82:$R$106,6,0),AN240)</f>
        <v>49</v>
      </c>
      <c r="AO241">
        <f>_xlfn.IFNA(VLOOKUP($B241,数据整理1!$D$82:$R$106,7,0),AO240)</f>
        <v>41</v>
      </c>
      <c r="AP241">
        <f>_xlfn.IFNA(VLOOKUP($B241,数据整理1!$D$82:$R$106,8,0),AP240)</f>
        <v>45</v>
      </c>
      <c r="AQ241">
        <f>_xlfn.IFNA(VLOOKUP($B241,数据整理1!$D$82:$R$106,9,0),AQ240)</f>
        <v>41</v>
      </c>
      <c r="AR241">
        <f>_xlfn.IFNA(VLOOKUP($B241,数据整理1!$D$82:$R$106,10,0),AR240)</f>
        <v>49</v>
      </c>
      <c r="AS241">
        <f>_xlfn.IFNA(VLOOKUP($B241,数据整理1!$D$82:$R$106,11,0),AS240)</f>
        <v>45</v>
      </c>
      <c r="AT241">
        <f>_xlfn.IFNA(VLOOKUP($B241,数据整理1!$D$82:$R$106,12,0),AT240)</f>
        <v>50</v>
      </c>
      <c r="AU241">
        <f>_xlfn.IFNA(VLOOKUP($B241,数据整理1!$D$82:$R$106,13,0),AU240)</f>
        <v>120</v>
      </c>
      <c r="AV241">
        <f>_xlfn.IFNA(VLOOKUP($B241,数据整理1!$D$82:$R$106,14,0),AV240)</f>
        <v>204</v>
      </c>
      <c r="AW241">
        <f>_xlfn.IFNA(VLOOKUP($B241,数据整理1!$D$82:$R$106,15,0),AW240)</f>
        <v>204</v>
      </c>
    </row>
    <row r="242" spans="2:49" x14ac:dyDescent="0.2">
      <c r="B242">
        <v>35</v>
      </c>
      <c r="C242" t="str">
        <f>INDEX(数据整理1!$C$30:$C$54,MATCH(B242,数据整理1!$D$30:$D$54))</f>
        <v>6阶</v>
      </c>
      <c r="D242">
        <f>_xlfn.IFNA(VLOOKUP($B242,数据整理1!$D$30:$R$54,2,0),D241)</f>
        <v>2322</v>
      </c>
      <c r="E242">
        <f>_xlfn.IFNA(VLOOKUP($B242,数据整理1!$D$30:$R$54,3,0),E241)</f>
        <v>668</v>
      </c>
      <c r="F242">
        <f>_xlfn.IFNA(VLOOKUP($B242,数据整理1!$D$30:$R$54,4,0),F241)</f>
        <v>354</v>
      </c>
      <c r="G242">
        <f>_xlfn.IFNA(VLOOKUP($B242,数据整理1!$D$30:$R$54,5,0),G241)</f>
        <v>174</v>
      </c>
      <c r="H242">
        <f>_xlfn.IFNA(VLOOKUP($B242,数据整理1!$D$30:$R$54,6,0),H241)</f>
        <v>49</v>
      </c>
      <c r="I242">
        <f>_xlfn.IFNA(VLOOKUP($B242,数据整理1!$D$30:$R$54,7,0),I241)</f>
        <v>41</v>
      </c>
      <c r="J242">
        <f>_xlfn.IFNA(VLOOKUP($B242,数据整理1!$D$30:$R$54,8,0),J241)</f>
        <v>45</v>
      </c>
      <c r="K242">
        <f>_xlfn.IFNA(VLOOKUP($B242,数据整理1!$D$30:$R$54,9,0),K241)</f>
        <v>45</v>
      </c>
      <c r="L242">
        <f>_xlfn.IFNA(VLOOKUP($B242,数据整理1!$D$30:$R$54,10,0),L241)</f>
        <v>49</v>
      </c>
      <c r="M242">
        <f>_xlfn.IFNA(VLOOKUP($B242,数据整理1!$D$30:$R$54,11,0),M241)</f>
        <v>45</v>
      </c>
      <c r="N242">
        <f>_xlfn.IFNA(VLOOKUP($B242,数据整理1!$D$30:$R$54,12,0),N241)</f>
        <v>150</v>
      </c>
      <c r="O242">
        <f>_xlfn.IFNA(VLOOKUP($B242,数据整理1!$D$30:$R$54,13,0),O241)</f>
        <v>60</v>
      </c>
      <c r="P242">
        <f>_xlfn.IFNA(VLOOKUP($B242,数据整理1!$D$30:$R$54,14,0),P241)</f>
        <v>204</v>
      </c>
      <c r="Q242">
        <f>_xlfn.IFNA(VLOOKUP($B242,数据整理1!$D$30:$R$54,15,0),Q241)</f>
        <v>204</v>
      </c>
      <c r="S242" t="str">
        <f>INDEX(数据整理1!$C$56:$C$80,MATCH(B415,数据整理1!$D$56:$D$80))</f>
        <v>6阶</v>
      </c>
      <c r="T242">
        <f>_xlfn.IFNA(VLOOKUP($B242,数据整理1!$D$56:$R$80,2,0),T241)</f>
        <v>2226</v>
      </c>
      <c r="U242">
        <f>_xlfn.IFNA(VLOOKUP($B242,数据整理1!$D$56:$R$80,3,0),U241)</f>
        <v>714</v>
      </c>
      <c r="V242">
        <f>_xlfn.IFNA(VLOOKUP($B242,数据整理1!$D$56:$R$80,4,0),V241)</f>
        <v>261</v>
      </c>
      <c r="W242">
        <f>_xlfn.IFNA(VLOOKUP($B242,数据整理1!$D$56:$R$80,5,0),W241)</f>
        <v>162</v>
      </c>
      <c r="X242">
        <f>_xlfn.IFNA(VLOOKUP($B242,数据整理1!$D$56:$R$80,6,0),X241)</f>
        <v>49</v>
      </c>
      <c r="Y242">
        <f>_xlfn.IFNA(VLOOKUP($B242,数据整理1!$D$56:$R$80,7,0),Y241)</f>
        <v>41</v>
      </c>
      <c r="Z242">
        <f>_xlfn.IFNA(VLOOKUP($B242,数据整理1!$D$56:$R$80,8,0),Z241)</f>
        <v>45</v>
      </c>
      <c r="AA242">
        <f>_xlfn.IFNA(VLOOKUP($B242,数据整理1!$D$56:$R$80,9,0),AA241)</f>
        <v>45</v>
      </c>
      <c r="AB242">
        <f>_xlfn.IFNA(VLOOKUP($B242,数据整理1!$D$56:$R$80,10,0),AB241)</f>
        <v>49</v>
      </c>
      <c r="AC242">
        <f>_xlfn.IFNA(VLOOKUP($B242,数据整理1!$D$56:$R$80,11,0),AC241)</f>
        <v>45</v>
      </c>
      <c r="AD242">
        <f>_xlfn.IFNA(VLOOKUP($B242,数据整理1!$D$56:$R$80,12,0),AD241)</f>
        <v>100</v>
      </c>
      <c r="AE242">
        <f>_xlfn.IFNA(VLOOKUP($B242,数据整理1!$D$56:$R$80,13,0),AE241)</f>
        <v>95</v>
      </c>
      <c r="AF242">
        <f>_xlfn.IFNA(VLOOKUP($B242,数据整理1!$D$56:$R$80,14,0),AF241)</f>
        <v>204</v>
      </c>
      <c r="AG242">
        <f>_xlfn.IFNA(VLOOKUP($B242,数据整理1!$D$56:$R$80,15,0),AG241)</f>
        <v>204</v>
      </c>
      <c r="AI242" t="str">
        <f>INDEX(数据整理1!$C$82:$C$106,MATCH(B242,数据整理1!$D$82:$D$106))</f>
        <v>6阶</v>
      </c>
      <c r="AJ242">
        <f>_xlfn.IFNA(VLOOKUP($B242,数据整理1!$D$82:$R$106,2,0),AJ241)</f>
        <v>2115</v>
      </c>
      <c r="AK242">
        <f>_xlfn.IFNA(VLOOKUP($B242,数据整理1!$D$82:$R$106,3,0),AK241)</f>
        <v>723</v>
      </c>
      <c r="AL242">
        <f>_xlfn.IFNA(VLOOKUP($B242,数据整理1!$D$82:$R$106,4,0),AL241)</f>
        <v>158</v>
      </c>
      <c r="AM242">
        <f>_xlfn.IFNA(VLOOKUP($B242,数据整理1!$D$82:$R$106,5,0),AM241)</f>
        <v>266</v>
      </c>
      <c r="AN242">
        <f>_xlfn.IFNA(VLOOKUP($B242,数据整理1!$D$82:$R$106,6,0),AN241)</f>
        <v>49</v>
      </c>
      <c r="AO242">
        <f>_xlfn.IFNA(VLOOKUP($B242,数据整理1!$D$82:$R$106,7,0),AO241)</f>
        <v>41</v>
      </c>
      <c r="AP242">
        <f>_xlfn.IFNA(VLOOKUP($B242,数据整理1!$D$82:$R$106,8,0),AP241)</f>
        <v>45</v>
      </c>
      <c r="AQ242">
        <f>_xlfn.IFNA(VLOOKUP($B242,数据整理1!$D$82:$R$106,9,0),AQ241)</f>
        <v>41</v>
      </c>
      <c r="AR242">
        <f>_xlfn.IFNA(VLOOKUP($B242,数据整理1!$D$82:$R$106,10,0),AR241)</f>
        <v>49</v>
      </c>
      <c r="AS242">
        <f>_xlfn.IFNA(VLOOKUP($B242,数据整理1!$D$82:$R$106,11,0),AS241)</f>
        <v>45</v>
      </c>
      <c r="AT242">
        <f>_xlfn.IFNA(VLOOKUP($B242,数据整理1!$D$82:$R$106,12,0),AT241)</f>
        <v>50</v>
      </c>
      <c r="AU242">
        <f>_xlfn.IFNA(VLOOKUP($B242,数据整理1!$D$82:$R$106,13,0),AU241)</f>
        <v>120</v>
      </c>
      <c r="AV242">
        <f>_xlfn.IFNA(VLOOKUP($B242,数据整理1!$D$82:$R$106,14,0),AV241)</f>
        <v>204</v>
      </c>
      <c r="AW242">
        <f>_xlfn.IFNA(VLOOKUP($B242,数据整理1!$D$82:$R$106,15,0),AW241)</f>
        <v>204</v>
      </c>
    </row>
    <row r="243" spans="2:49" x14ac:dyDescent="0.2">
      <c r="B243">
        <v>36</v>
      </c>
      <c r="C243" t="str">
        <f>INDEX(数据整理1!$C$30:$C$54,MATCH(B243,数据整理1!$D$30:$D$54))</f>
        <v>7阶</v>
      </c>
      <c r="D243">
        <f>_xlfn.IFNA(VLOOKUP($B243,数据整理1!$D$30:$R$54,2,0),D242)</f>
        <v>3255</v>
      </c>
      <c r="E243">
        <f>_xlfn.IFNA(VLOOKUP($B243,数据整理1!$D$30:$R$54,3,0),E242)</f>
        <v>884</v>
      </c>
      <c r="F243">
        <f>_xlfn.IFNA(VLOOKUP($B243,数据整理1!$D$30:$R$54,4,0),F242)</f>
        <v>504</v>
      </c>
      <c r="G243">
        <f>_xlfn.IFNA(VLOOKUP($B243,数据整理1!$D$30:$R$54,5,0),G242)</f>
        <v>288</v>
      </c>
      <c r="H243">
        <f>_xlfn.IFNA(VLOOKUP($B243,数据整理1!$D$30:$R$54,6,0),H242)</f>
        <v>54</v>
      </c>
      <c r="I243">
        <f>_xlfn.IFNA(VLOOKUP($B243,数据整理1!$D$30:$R$54,7,0),I242)</f>
        <v>46</v>
      </c>
      <c r="J243">
        <f>_xlfn.IFNA(VLOOKUP($B243,数据整理1!$D$30:$R$54,8,0),J242)</f>
        <v>50</v>
      </c>
      <c r="K243">
        <f>_xlfn.IFNA(VLOOKUP($B243,数据整理1!$D$30:$R$54,9,0),K242)</f>
        <v>50</v>
      </c>
      <c r="L243">
        <f>_xlfn.IFNA(VLOOKUP($B243,数据整理1!$D$30:$R$54,10,0),L242)</f>
        <v>54</v>
      </c>
      <c r="M243">
        <f>_xlfn.IFNA(VLOOKUP($B243,数据整理1!$D$30:$R$54,11,0),M242)</f>
        <v>50</v>
      </c>
      <c r="N243">
        <f>_xlfn.IFNA(VLOOKUP($B243,数据整理1!$D$30:$R$54,12,0),N242)</f>
        <v>150</v>
      </c>
      <c r="O243">
        <f>_xlfn.IFNA(VLOOKUP($B243,数据整理1!$D$30:$R$54,13,0),O242)</f>
        <v>60</v>
      </c>
      <c r="P243">
        <f>_xlfn.IFNA(VLOOKUP($B243,数据整理1!$D$30:$R$54,14,0),P242)</f>
        <v>288</v>
      </c>
      <c r="Q243">
        <f>_xlfn.IFNA(VLOOKUP($B243,数据整理1!$D$30:$R$54,15,0),Q242)</f>
        <v>288</v>
      </c>
      <c r="S243" t="str">
        <f>INDEX(数据整理1!$C$56:$C$80,MATCH(B416,数据整理1!$D$56:$D$80))</f>
        <v>6阶</v>
      </c>
      <c r="T243">
        <f>_xlfn.IFNA(VLOOKUP($B243,数据整理1!$D$56:$R$80,2,0),T242)</f>
        <v>2226</v>
      </c>
      <c r="U243">
        <f>_xlfn.IFNA(VLOOKUP($B243,数据整理1!$D$56:$R$80,3,0),U242)</f>
        <v>714</v>
      </c>
      <c r="V243">
        <f>_xlfn.IFNA(VLOOKUP($B243,数据整理1!$D$56:$R$80,4,0),V242)</f>
        <v>261</v>
      </c>
      <c r="W243">
        <f>_xlfn.IFNA(VLOOKUP($B243,数据整理1!$D$56:$R$80,5,0),W242)</f>
        <v>162</v>
      </c>
      <c r="X243">
        <f>_xlfn.IFNA(VLOOKUP($B243,数据整理1!$D$56:$R$80,6,0),X242)</f>
        <v>49</v>
      </c>
      <c r="Y243">
        <f>_xlfn.IFNA(VLOOKUP($B243,数据整理1!$D$56:$R$80,7,0),Y242)</f>
        <v>41</v>
      </c>
      <c r="Z243">
        <f>_xlfn.IFNA(VLOOKUP($B243,数据整理1!$D$56:$R$80,8,0),Z242)</f>
        <v>45</v>
      </c>
      <c r="AA243">
        <f>_xlfn.IFNA(VLOOKUP($B243,数据整理1!$D$56:$R$80,9,0),AA242)</f>
        <v>45</v>
      </c>
      <c r="AB243">
        <f>_xlfn.IFNA(VLOOKUP($B243,数据整理1!$D$56:$R$80,10,0),AB242)</f>
        <v>49</v>
      </c>
      <c r="AC243">
        <f>_xlfn.IFNA(VLOOKUP($B243,数据整理1!$D$56:$R$80,11,0),AC242)</f>
        <v>45</v>
      </c>
      <c r="AD243">
        <f>_xlfn.IFNA(VLOOKUP($B243,数据整理1!$D$56:$R$80,12,0),AD242)</f>
        <v>100</v>
      </c>
      <c r="AE243">
        <f>_xlfn.IFNA(VLOOKUP($B243,数据整理1!$D$56:$R$80,13,0),AE242)</f>
        <v>95</v>
      </c>
      <c r="AF243">
        <f>_xlfn.IFNA(VLOOKUP($B243,数据整理1!$D$56:$R$80,14,0),AF242)</f>
        <v>204</v>
      </c>
      <c r="AG243">
        <f>_xlfn.IFNA(VLOOKUP($B243,数据整理1!$D$56:$R$80,15,0),AG242)</f>
        <v>204</v>
      </c>
      <c r="AI243" t="str">
        <f>INDEX(数据整理1!$C$82:$C$106,MATCH(B243,数据整理1!$D$82:$D$106))</f>
        <v>7阶</v>
      </c>
      <c r="AJ243">
        <f>_xlfn.IFNA(VLOOKUP($B243,数据整理1!$D$82:$R$106,2,0),AJ242)</f>
        <v>2898</v>
      </c>
      <c r="AK243">
        <f>_xlfn.IFNA(VLOOKUP($B243,数据整理1!$D$82:$R$106,3,0),AK242)</f>
        <v>1017</v>
      </c>
      <c r="AL243">
        <f>_xlfn.IFNA(VLOOKUP($B243,数据整理1!$D$82:$R$106,4,0),AL242)</f>
        <v>158</v>
      </c>
      <c r="AM243">
        <f>_xlfn.IFNA(VLOOKUP($B243,数据整理1!$D$82:$R$106,5,0),AM242)</f>
        <v>455</v>
      </c>
      <c r="AN243">
        <f>_xlfn.IFNA(VLOOKUP($B243,数据整理1!$D$82:$R$106,6,0),AN242)</f>
        <v>54</v>
      </c>
      <c r="AO243">
        <f>_xlfn.IFNA(VLOOKUP($B243,数据整理1!$D$82:$R$106,7,0),AO242)</f>
        <v>46</v>
      </c>
      <c r="AP243">
        <f>_xlfn.IFNA(VLOOKUP($B243,数据整理1!$D$82:$R$106,8,0),AP242)</f>
        <v>50</v>
      </c>
      <c r="AQ243">
        <f>_xlfn.IFNA(VLOOKUP($B243,数据整理1!$D$82:$R$106,9,0),AQ242)</f>
        <v>46</v>
      </c>
      <c r="AR243">
        <f>_xlfn.IFNA(VLOOKUP($B243,数据整理1!$D$82:$R$106,10,0),AR242)</f>
        <v>54</v>
      </c>
      <c r="AS243">
        <f>_xlfn.IFNA(VLOOKUP($B243,数据整理1!$D$82:$R$106,11,0),AS242)</f>
        <v>50</v>
      </c>
      <c r="AT243">
        <f>_xlfn.IFNA(VLOOKUP($B243,数据整理1!$D$82:$R$106,12,0),AT242)</f>
        <v>50</v>
      </c>
      <c r="AU243">
        <f>_xlfn.IFNA(VLOOKUP($B243,数据整理1!$D$82:$R$106,13,0),AU242)</f>
        <v>120</v>
      </c>
      <c r="AV243">
        <f>_xlfn.IFNA(VLOOKUP($B243,数据整理1!$D$82:$R$106,14,0),AV242)</f>
        <v>288</v>
      </c>
      <c r="AW243">
        <f>_xlfn.IFNA(VLOOKUP($B243,数据整理1!$D$82:$R$106,15,0),AW242)</f>
        <v>288</v>
      </c>
    </row>
    <row r="244" spans="2:49" x14ac:dyDescent="0.2">
      <c r="B244">
        <v>37</v>
      </c>
      <c r="C244" t="str">
        <f>INDEX(数据整理1!$C$30:$C$54,MATCH(B244,数据整理1!$D$30:$D$54))</f>
        <v>7阶</v>
      </c>
      <c r="D244">
        <f>_xlfn.IFNA(VLOOKUP($B244,数据整理1!$D$30:$R$54,2,0),D243)</f>
        <v>3255</v>
      </c>
      <c r="E244">
        <f>_xlfn.IFNA(VLOOKUP($B244,数据整理1!$D$30:$R$54,3,0),E243)</f>
        <v>884</v>
      </c>
      <c r="F244">
        <f>_xlfn.IFNA(VLOOKUP($B244,数据整理1!$D$30:$R$54,4,0),F243)</f>
        <v>504</v>
      </c>
      <c r="G244">
        <f>_xlfn.IFNA(VLOOKUP($B244,数据整理1!$D$30:$R$54,5,0),G243)</f>
        <v>288</v>
      </c>
      <c r="H244">
        <f>_xlfn.IFNA(VLOOKUP($B244,数据整理1!$D$30:$R$54,6,0),H243)</f>
        <v>54</v>
      </c>
      <c r="I244">
        <f>_xlfn.IFNA(VLOOKUP($B244,数据整理1!$D$30:$R$54,7,0),I243)</f>
        <v>46</v>
      </c>
      <c r="J244">
        <f>_xlfn.IFNA(VLOOKUP($B244,数据整理1!$D$30:$R$54,8,0),J243)</f>
        <v>50</v>
      </c>
      <c r="K244">
        <f>_xlfn.IFNA(VLOOKUP($B244,数据整理1!$D$30:$R$54,9,0),K243)</f>
        <v>50</v>
      </c>
      <c r="L244">
        <f>_xlfn.IFNA(VLOOKUP($B244,数据整理1!$D$30:$R$54,10,0),L243)</f>
        <v>54</v>
      </c>
      <c r="M244">
        <f>_xlfn.IFNA(VLOOKUP($B244,数据整理1!$D$30:$R$54,11,0),M243)</f>
        <v>50</v>
      </c>
      <c r="N244">
        <f>_xlfn.IFNA(VLOOKUP($B244,数据整理1!$D$30:$R$54,12,0),N243)</f>
        <v>150</v>
      </c>
      <c r="O244">
        <f>_xlfn.IFNA(VLOOKUP($B244,数据整理1!$D$30:$R$54,13,0),O243)</f>
        <v>60</v>
      </c>
      <c r="P244">
        <f>_xlfn.IFNA(VLOOKUP($B244,数据整理1!$D$30:$R$54,14,0),P243)</f>
        <v>288</v>
      </c>
      <c r="Q244">
        <f>_xlfn.IFNA(VLOOKUP($B244,数据整理1!$D$30:$R$54,15,0),Q243)</f>
        <v>288</v>
      </c>
      <c r="S244" t="str">
        <f>INDEX(数据整理1!$C$56:$C$80,MATCH(B417,数据整理1!$D$56:$D$80))</f>
        <v>7阶</v>
      </c>
      <c r="T244">
        <f>_xlfn.IFNA(VLOOKUP($B244,数据整理1!$D$56:$R$80,2,0),T243)</f>
        <v>3234</v>
      </c>
      <c r="U244">
        <f>_xlfn.IFNA(VLOOKUP($B244,数据整理1!$D$56:$R$80,3,0),U243)</f>
        <v>930</v>
      </c>
      <c r="V244">
        <f>_xlfn.IFNA(VLOOKUP($B244,数据整理1!$D$56:$R$80,4,0),V243)</f>
        <v>411</v>
      </c>
      <c r="W244">
        <f>_xlfn.IFNA(VLOOKUP($B244,数据整理1!$D$56:$R$80,5,0),W243)</f>
        <v>237</v>
      </c>
      <c r="X244">
        <f>_xlfn.IFNA(VLOOKUP($B244,数据整理1!$D$56:$R$80,6,0),X243)</f>
        <v>54</v>
      </c>
      <c r="Y244">
        <f>_xlfn.IFNA(VLOOKUP($B244,数据整理1!$D$56:$R$80,7,0),Y243)</f>
        <v>46</v>
      </c>
      <c r="Z244">
        <f>_xlfn.IFNA(VLOOKUP($B244,数据整理1!$D$56:$R$80,8,0),Z243)</f>
        <v>50</v>
      </c>
      <c r="AA244">
        <f>_xlfn.IFNA(VLOOKUP($B244,数据整理1!$D$56:$R$80,9,0),AA243)</f>
        <v>50</v>
      </c>
      <c r="AB244">
        <f>_xlfn.IFNA(VLOOKUP($B244,数据整理1!$D$56:$R$80,10,0),AB243)</f>
        <v>54</v>
      </c>
      <c r="AC244">
        <f>_xlfn.IFNA(VLOOKUP($B244,数据整理1!$D$56:$R$80,11,0),AC243)</f>
        <v>50</v>
      </c>
      <c r="AD244">
        <f>_xlfn.IFNA(VLOOKUP($B244,数据整理1!$D$56:$R$80,12,0),AD243)</f>
        <v>100</v>
      </c>
      <c r="AE244">
        <f>_xlfn.IFNA(VLOOKUP($B244,数据整理1!$D$56:$R$80,13,0),AE243)</f>
        <v>95</v>
      </c>
      <c r="AF244">
        <f>_xlfn.IFNA(VLOOKUP($B244,数据整理1!$D$56:$R$80,14,0),AF243)</f>
        <v>288</v>
      </c>
      <c r="AG244">
        <f>_xlfn.IFNA(VLOOKUP($B244,数据整理1!$D$56:$R$80,15,0),AG243)</f>
        <v>288</v>
      </c>
      <c r="AI244" t="str">
        <f>INDEX(数据整理1!$C$82:$C$106,MATCH(B244,数据整理1!$D$82:$D$106))</f>
        <v>7阶</v>
      </c>
      <c r="AJ244">
        <f>_xlfn.IFNA(VLOOKUP($B244,数据整理1!$D$82:$R$106,2,0),AJ243)</f>
        <v>2898</v>
      </c>
      <c r="AK244">
        <f>_xlfn.IFNA(VLOOKUP($B244,数据整理1!$D$82:$R$106,3,0),AK243)</f>
        <v>1017</v>
      </c>
      <c r="AL244">
        <f>_xlfn.IFNA(VLOOKUP($B244,数据整理1!$D$82:$R$106,4,0),AL243)</f>
        <v>158</v>
      </c>
      <c r="AM244">
        <f>_xlfn.IFNA(VLOOKUP($B244,数据整理1!$D$82:$R$106,5,0),AM243)</f>
        <v>455</v>
      </c>
      <c r="AN244">
        <f>_xlfn.IFNA(VLOOKUP($B244,数据整理1!$D$82:$R$106,6,0),AN243)</f>
        <v>54</v>
      </c>
      <c r="AO244">
        <f>_xlfn.IFNA(VLOOKUP($B244,数据整理1!$D$82:$R$106,7,0),AO243)</f>
        <v>46</v>
      </c>
      <c r="AP244">
        <f>_xlfn.IFNA(VLOOKUP($B244,数据整理1!$D$82:$R$106,8,0),AP243)</f>
        <v>50</v>
      </c>
      <c r="AQ244">
        <f>_xlfn.IFNA(VLOOKUP($B244,数据整理1!$D$82:$R$106,9,0),AQ243)</f>
        <v>46</v>
      </c>
      <c r="AR244">
        <f>_xlfn.IFNA(VLOOKUP($B244,数据整理1!$D$82:$R$106,10,0),AR243)</f>
        <v>54</v>
      </c>
      <c r="AS244">
        <f>_xlfn.IFNA(VLOOKUP($B244,数据整理1!$D$82:$R$106,11,0),AS243)</f>
        <v>50</v>
      </c>
      <c r="AT244">
        <f>_xlfn.IFNA(VLOOKUP($B244,数据整理1!$D$82:$R$106,12,0),AT243)</f>
        <v>50</v>
      </c>
      <c r="AU244">
        <f>_xlfn.IFNA(VLOOKUP($B244,数据整理1!$D$82:$R$106,13,0),AU243)</f>
        <v>120</v>
      </c>
      <c r="AV244">
        <f>_xlfn.IFNA(VLOOKUP($B244,数据整理1!$D$82:$R$106,14,0),AV243)</f>
        <v>288</v>
      </c>
      <c r="AW244">
        <f>_xlfn.IFNA(VLOOKUP($B244,数据整理1!$D$82:$R$106,15,0),AW243)</f>
        <v>288</v>
      </c>
    </row>
    <row r="245" spans="2:49" x14ac:dyDescent="0.2">
      <c r="B245">
        <v>38</v>
      </c>
      <c r="C245" t="str">
        <f>INDEX(数据整理1!$C$30:$C$54,MATCH(B245,数据整理1!$D$30:$D$54))</f>
        <v>7阶</v>
      </c>
      <c r="D245">
        <f>_xlfn.IFNA(VLOOKUP($B245,数据整理1!$D$30:$R$54,2,0),D244)</f>
        <v>3255</v>
      </c>
      <c r="E245">
        <f>_xlfn.IFNA(VLOOKUP($B245,数据整理1!$D$30:$R$54,3,0),E244)</f>
        <v>884</v>
      </c>
      <c r="F245">
        <f>_xlfn.IFNA(VLOOKUP($B245,数据整理1!$D$30:$R$54,4,0),F244)</f>
        <v>504</v>
      </c>
      <c r="G245">
        <f>_xlfn.IFNA(VLOOKUP($B245,数据整理1!$D$30:$R$54,5,0),G244)</f>
        <v>288</v>
      </c>
      <c r="H245">
        <f>_xlfn.IFNA(VLOOKUP($B245,数据整理1!$D$30:$R$54,6,0),H244)</f>
        <v>54</v>
      </c>
      <c r="I245">
        <f>_xlfn.IFNA(VLOOKUP($B245,数据整理1!$D$30:$R$54,7,0),I244)</f>
        <v>46</v>
      </c>
      <c r="J245">
        <f>_xlfn.IFNA(VLOOKUP($B245,数据整理1!$D$30:$R$54,8,0),J244)</f>
        <v>50</v>
      </c>
      <c r="K245">
        <f>_xlfn.IFNA(VLOOKUP($B245,数据整理1!$D$30:$R$54,9,0),K244)</f>
        <v>50</v>
      </c>
      <c r="L245">
        <f>_xlfn.IFNA(VLOOKUP($B245,数据整理1!$D$30:$R$54,10,0),L244)</f>
        <v>54</v>
      </c>
      <c r="M245">
        <f>_xlfn.IFNA(VLOOKUP($B245,数据整理1!$D$30:$R$54,11,0),M244)</f>
        <v>50</v>
      </c>
      <c r="N245">
        <f>_xlfn.IFNA(VLOOKUP($B245,数据整理1!$D$30:$R$54,12,0),N244)</f>
        <v>150</v>
      </c>
      <c r="O245">
        <f>_xlfn.IFNA(VLOOKUP($B245,数据整理1!$D$30:$R$54,13,0),O244)</f>
        <v>60</v>
      </c>
      <c r="P245">
        <f>_xlfn.IFNA(VLOOKUP($B245,数据整理1!$D$30:$R$54,14,0),P244)</f>
        <v>288</v>
      </c>
      <c r="Q245">
        <f>_xlfn.IFNA(VLOOKUP($B245,数据整理1!$D$30:$R$54,15,0),Q244)</f>
        <v>288</v>
      </c>
      <c r="S245" t="str">
        <f>INDEX(数据整理1!$C$56:$C$80,MATCH(B418,数据整理1!$D$56:$D$80))</f>
        <v>7阶</v>
      </c>
      <c r="T245">
        <f>_xlfn.IFNA(VLOOKUP($B245,数据整理1!$D$56:$R$80,2,0),T244)</f>
        <v>3234</v>
      </c>
      <c r="U245">
        <f>_xlfn.IFNA(VLOOKUP($B245,数据整理1!$D$56:$R$80,3,0),U244)</f>
        <v>930</v>
      </c>
      <c r="V245">
        <f>_xlfn.IFNA(VLOOKUP($B245,数据整理1!$D$56:$R$80,4,0),V244)</f>
        <v>411</v>
      </c>
      <c r="W245">
        <f>_xlfn.IFNA(VLOOKUP($B245,数据整理1!$D$56:$R$80,5,0),W244)</f>
        <v>237</v>
      </c>
      <c r="X245">
        <f>_xlfn.IFNA(VLOOKUP($B245,数据整理1!$D$56:$R$80,6,0),X244)</f>
        <v>54</v>
      </c>
      <c r="Y245">
        <f>_xlfn.IFNA(VLOOKUP($B245,数据整理1!$D$56:$R$80,7,0),Y244)</f>
        <v>46</v>
      </c>
      <c r="Z245">
        <f>_xlfn.IFNA(VLOOKUP($B245,数据整理1!$D$56:$R$80,8,0),Z244)</f>
        <v>50</v>
      </c>
      <c r="AA245">
        <f>_xlfn.IFNA(VLOOKUP($B245,数据整理1!$D$56:$R$80,9,0),AA244)</f>
        <v>50</v>
      </c>
      <c r="AB245">
        <f>_xlfn.IFNA(VLOOKUP($B245,数据整理1!$D$56:$R$80,10,0),AB244)</f>
        <v>54</v>
      </c>
      <c r="AC245">
        <f>_xlfn.IFNA(VLOOKUP($B245,数据整理1!$D$56:$R$80,11,0),AC244)</f>
        <v>50</v>
      </c>
      <c r="AD245">
        <f>_xlfn.IFNA(VLOOKUP($B245,数据整理1!$D$56:$R$80,12,0),AD244)</f>
        <v>100</v>
      </c>
      <c r="AE245">
        <f>_xlfn.IFNA(VLOOKUP($B245,数据整理1!$D$56:$R$80,13,0),AE244)</f>
        <v>95</v>
      </c>
      <c r="AF245">
        <f>_xlfn.IFNA(VLOOKUP($B245,数据整理1!$D$56:$R$80,14,0),AF244)</f>
        <v>288</v>
      </c>
      <c r="AG245">
        <f>_xlfn.IFNA(VLOOKUP($B245,数据整理1!$D$56:$R$80,15,0),AG244)</f>
        <v>288</v>
      </c>
      <c r="AI245" t="str">
        <f>INDEX(数据整理1!$C$82:$C$106,MATCH(B245,数据整理1!$D$82:$D$106))</f>
        <v>7阶</v>
      </c>
      <c r="AJ245">
        <f>_xlfn.IFNA(VLOOKUP($B245,数据整理1!$D$82:$R$106,2,0),AJ244)</f>
        <v>2898</v>
      </c>
      <c r="AK245">
        <f>_xlfn.IFNA(VLOOKUP($B245,数据整理1!$D$82:$R$106,3,0),AK244)</f>
        <v>1017</v>
      </c>
      <c r="AL245">
        <f>_xlfn.IFNA(VLOOKUP($B245,数据整理1!$D$82:$R$106,4,0),AL244)</f>
        <v>158</v>
      </c>
      <c r="AM245">
        <f>_xlfn.IFNA(VLOOKUP($B245,数据整理1!$D$82:$R$106,5,0),AM244)</f>
        <v>455</v>
      </c>
      <c r="AN245">
        <f>_xlfn.IFNA(VLOOKUP($B245,数据整理1!$D$82:$R$106,6,0),AN244)</f>
        <v>54</v>
      </c>
      <c r="AO245">
        <f>_xlfn.IFNA(VLOOKUP($B245,数据整理1!$D$82:$R$106,7,0),AO244)</f>
        <v>46</v>
      </c>
      <c r="AP245">
        <f>_xlfn.IFNA(VLOOKUP($B245,数据整理1!$D$82:$R$106,8,0),AP244)</f>
        <v>50</v>
      </c>
      <c r="AQ245">
        <f>_xlfn.IFNA(VLOOKUP($B245,数据整理1!$D$82:$R$106,9,0),AQ244)</f>
        <v>46</v>
      </c>
      <c r="AR245">
        <f>_xlfn.IFNA(VLOOKUP($B245,数据整理1!$D$82:$R$106,10,0),AR244)</f>
        <v>54</v>
      </c>
      <c r="AS245">
        <f>_xlfn.IFNA(VLOOKUP($B245,数据整理1!$D$82:$R$106,11,0),AS244)</f>
        <v>50</v>
      </c>
      <c r="AT245">
        <f>_xlfn.IFNA(VLOOKUP($B245,数据整理1!$D$82:$R$106,12,0),AT244)</f>
        <v>50</v>
      </c>
      <c r="AU245">
        <f>_xlfn.IFNA(VLOOKUP($B245,数据整理1!$D$82:$R$106,13,0),AU244)</f>
        <v>120</v>
      </c>
      <c r="AV245">
        <f>_xlfn.IFNA(VLOOKUP($B245,数据整理1!$D$82:$R$106,14,0),AV244)</f>
        <v>288</v>
      </c>
      <c r="AW245">
        <f>_xlfn.IFNA(VLOOKUP($B245,数据整理1!$D$82:$R$106,15,0),AW244)</f>
        <v>288</v>
      </c>
    </row>
    <row r="246" spans="2:49" x14ac:dyDescent="0.2">
      <c r="B246">
        <v>39</v>
      </c>
      <c r="C246" t="str">
        <f>INDEX(数据整理1!$C$30:$C$54,MATCH(B246,数据整理1!$D$30:$D$54))</f>
        <v>7阶</v>
      </c>
      <c r="D246">
        <f>_xlfn.IFNA(VLOOKUP($B246,数据整理1!$D$30:$R$54,2,0),D245)</f>
        <v>3255</v>
      </c>
      <c r="E246">
        <f>_xlfn.IFNA(VLOOKUP($B246,数据整理1!$D$30:$R$54,3,0),E245)</f>
        <v>884</v>
      </c>
      <c r="F246">
        <f>_xlfn.IFNA(VLOOKUP($B246,数据整理1!$D$30:$R$54,4,0),F245)</f>
        <v>504</v>
      </c>
      <c r="G246">
        <f>_xlfn.IFNA(VLOOKUP($B246,数据整理1!$D$30:$R$54,5,0),G245)</f>
        <v>288</v>
      </c>
      <c r="H246">
        <f>_xlfn.IFNA(VLOOKUP($B246,数据整理1!$D$30:$R$54,6,0),H245)</f>
        <v>54</v>
      </c>
      <c r="I246">
        <f>_xlfn.IFNA(VLOOKUP($B246,数据整理1!$D$30:$R$54,7,0),I245)</f>
        <v>46</v>
      </c>
      <c r="J246">
        <f>_xlfn.IFNA(VLOOKUP($B246,数据整理1!$D$30:$R$54,8,0),J245)</f>
        <v>50</v>
      </c>
      <c r="K246">
        <f>_xlfn.IFNA(VLOOKUP($B246,数据整理1!$D$30:$R$54,9,0),K245)</f>
        <v>50</v>
      </c>
      <c r="L246">
        <f>_xlfn.IFNA(VLOOKUP($B246,数据整理1!$D$30:$R$54,10,0),L245)</f>
        <v>54</v>
      </c>
      <c r="M246">
        <f>_xlfn.IFNA(VLOOKUP($B246,数据整理1!$D$30:$R$54,11,0),M245)</f>
        <v>50</v>
      </c>
      <c r="N246">
        <f>_xlfn.IFNA(VLOOKUP($B246,数据整理1!$D$30:$R$54,12,0),N245)</f>
        <v>150</v>
      </c>
      <c r="O246">
        <f>_xlfn.IFNA(VLOOKUP($B246,数据整理1!$D$30:$R$54,13,0),O245)</f>
        <v>60</v>
      </c>
      <c r="P246">
        <f>_xlfn.IFNA(VLOOKUP($B246,数据整理1!$D$30:$R$54,14,0),P245)</f>
        <v>288</v>
      </c>
      <c r="Q246">
        <f>_xlfn.IFNA(VLOOKUP($B246,数据整理1!$D$30:$R$54,15,0),Q245)</f>
        <v>288</v>
      </c>
      <c r="S246" t="str">
        <f>INDEX(数据整理1!$C$56:$C$80,MATCH(B419,数据整理1!$D$56:$D$80))</f>
        <v>7阶</v>
      </c>
      <c r="T246">
        <f>_xlfn.IFNA(VLOOKUP($B246,数据整理1!$D$56:$R$80,2,0),T245)</f>
        <v>3234</v>
      </c>
      <c r="U246">
        <f>_xlfn.IFNA(VLOOKUP($B246,数据整理1!$D$56:$R$80,3,0),U245)</f>
        <v>930</v>
      </c>
      <c r="V246">
        <f>_xlfn.IFNA(VLOOKUP($B246,数据整理1!$D$56:$R$80,4,0),V245)</f>
        <v>411</v>
      </c>
      <c r="W246">
        <f>_xlfn.IFNA(VLOOKUP($B246,数据整理1!$D$56:$R$80,5,0),W245)</f>
        <v>237</v>
      </c>
      <c r="X246">
        <f>_xlfn.IFNA(VLOOKUP($B246,数据整理1!$D$56:$R$80,6,0),X245)</f>
        <v>54</v>
      </c>
      <c r="Y246">
        <f>_xlfn.IFNA(VLOOKUP($B246,数据整理1!$D$56:$R$80,7,0),Y245)</f>
        <v>46</v>
      </c>
      <c r="Z246">
        <f>_xlfn.IFNA(VLOOKUP($B246,数据整理1!$D$56:$R$80,8,0),Z245)</f>
        <v>50</v>
      </c>
      <c r="AA246">
        <f>_xlfn.IFNA(VLOOKUP($B246,数据整理1!$D$56:$R$80,9,0),AA245)</f>
        <v>50</v>
      </c>
      <c r="AB246">
        <f>_xlfn.IFNA(VLOOKUP($B246,数据整理1!$D$56:$R$80,10,0),AB245)</f>
        <v>54</v>
      </c>
      <c r="AC246">
        <f>_xlfn.IFNA(VLOOKUP($B246,数据整理1!$D$56:$R$80,11,0),AC245)</f>
        <v>50</v>
      </c>
      <c r="AD246">
        <f>_xlfn.IFNA(VLOOKUP($B246,数据整理1!$D$56:$R$80,12,0),AD245)</f>
        <v>100</v>
      </c>
      <c r="AE246">
        <f>_xlfn.IFNA(VLOOKUP($B246,数据整理1!$D$56:$R$80,13,0),AE245)</f>
        <v>95</v>
      </c>
      <c r="AF246">
        <f>_xlfn.IFNA(VLOOKUP($B246,数据整理1!$D$56:$R$80,14,0),AF245)</f>
        <v>288</v>
      </c>
      <c r="AG246">
        <f>_xlfn.IFNA(VLOOKUP($B246,数据整理1!$D$56:$R$80,15,0),AG245)</f>
        <v>288</v>
      </c>
      <c r="AI246" t="str">
        <f>INDEX(数据整理1!$C$82:$C$106,MATCH(B246,数据整理1!$D$82:$D$106))</f>
        <v>7阶</v>
      </c>
      <c r="AJ246">
        <f>_xlfn.IFNA(VLOOKUP($B246,数据整理1!$D$82:$R$106,2,0),AJ245)</f>
        <v>2898</v>
      </c>
      <c r="AK246">
        <f>_xlfn.IFNA(VLOOKUP($B246,数据整理1!$D$82:$R$106,3,0),AK245)</f>
        <v>1017</v>
      </c>
      <c r="AL246">
        <f>_xlfn.IFNA(VLOOKUP($B246,数据整理1!$D$82:$R$106,4,0),AL245)</f>
        <v>158</v>
      </c>
      <c r="AM246">
        <f>_xlfn.IFNA(VLOOKUP($B246,数据整理1!$D$82:$R$106,5,0),AM245)</f>
        <v>455</v>
      </c>
      <c r="AN246">
        <f>_xlfn.IFNA(VLOOKUP($B246,数据整理1!$D$82:$R$106,6,0),AN245)</f>
        <v>54</v>
      </c>
      <c r="AO246">
        <f>_xlfn.IFNA(VLOOKUP($B246,数据整理1!$D$82:$R$106,7,0),AO245)</f>
        <v>46</v>
      </c>
      <c r="AP246">
        <f>_xlfn.IFNA(VLOOKUP($B246,数据整理1!$D$82:$R$106,8,0),AP245)</f>
        <v>50</v>
      </c>
      <c r="AQ246">
        <f>_xlfn.IFNA(VLOOKUP($B246,数据整理1!$D$82:$R$106,9,0),AQ245)</f>
        <v>46</v>
      </c>
      <c r="AR246">
        <f>_xlfn.IFNA(VLOOKUP($B246,数据整理1!$D$82:$R$106,10,0),AR245)</f>
        <v>54</v>
      </c>
      <c r="AS246">
        <f>_xlfn.IFNA(VLOOKUP($B246,数据整理1!$D$82:$R$106,11,0),AS245)</f>
        <v>50</v>
      </c>
      <c r="AT246">
        <f>_xlfn.IFNA(VLOOKUP($B246,数据整理1!$D$82:$R$106,12,0),AT245)</f>
        <v>50</v>
      </c>
      <c r="AU246">
        <f>_xlfn.IFNA(VLOOKUP($B246,数据整理1!$D$82:$R$106,13,0),AU245)</f>
        <v>120</v>
      </c>
      <c r="AV246">
        <f>_xlfn.IFNA(VLOOKUP($B246,数据整理1!$D$82:$R$106,14,0),AV245)</f>
        <v>288</v>
      </c>
      <c r="AW246">
        <f>_xlfn.IFNA(VLOOKUP($B246,数据整理1!$D$82:$R$106,15,0),AW245)</f>
        <v>288</v>
      </c>
    </row>
    <row r="247" spans="2:49" x14ac:dyDescent="0.2">
      <c r="B247">
        <v>40</v>
      </c>
      <c r="C247" t="str">
        <f>INDEX(数据整理1!$C$30:$C$54,MATCH(B247,数据整理1!$D$30:$D$54))</f>
        <v>7阶</v>
      </c>
      <c r="D247">
        <f>_xlfn.IFNA(VLOOKUP($B247,数据整理1!$D$30:$R$54,2,0),D246)</f>
        <v>3255</v>
      </c>
      <c r="E247">
        <f>_xlfn.IFNA(VLOOKUP($B247,数据整理1!$D$30:$R$54,3,0),E246)</f>
        <v>884</v>
      </c>
      <c r="F247">
        <f>_xlfn.IFNA(VLOOKUP($B247,数据整理1!$D$30:$R$54,4,0),F246)</f>
        <v>504</v>
      </c>
      <c r="G247">
        <f>_xlfn.IFNA(VLOOKUP($B247,数据整理1!$D$30:$R$54,5,0),G246)</f>
        <v>288</v>
      </c>
      <c r="H247">
        <f>_xlfn.IFNA(VLOOKUP($B247,数据整理1!$D$30:$R$54,6,0),H246)</f>
        <v>54</v>
      </c>
      <c r="I247">
        <f>_xlfn.IFNA(VLOOKUP($B247,数据整理1!$D$30:$R$54,7,0),I246)</f>
        <v>46</v>
      </c>
      <c r="J247">
        <f>_xlfn.IFNA(VLOOKUP($B247,数据整理1!$D$30:$R$54,8,0),J246)</f>
        <v>50</v>
      </c>
      <c r="K247">
        <f>_xlfn.IFNA(VLOOKUP($B247,数据整理1!$D$30:$R$54,9,0),K246)</f>
        <v>50</v>
      </c>
      <c r="L247">
        <f>_xlfn.IFNA(VLOOKUP($B247,数据整理1!$D$30:$R$54,10,0),L246)</f>
        <v>54</v>
      </c>
      <c r="M247">
        <f>_xlfn.IFNA(VLOOKUP($B247,数据整理1!$D$30:$R$54,11,0),M246)</f>
        <v>50</v>
      </c>
      <c r="N247">
        <f>_xlfn.IFNA(VLOOKUP($B247,数据整理1!$D$30:$R$54,12,0),N246)</f>
        <v>150</v>
      </c>
      <c r="O247">
        <f>_xlfn.IFNA(VLOOKUP($B247,数据整理1!$D$30:$R$54,13,0),O246)</f>
        <v>60</v>
      </c>
      <c r="P247">
        <f>_xlfn.IFNA(VLOOKUP($B247,数据整理1!$D$30:$R$54,14,0),P246)</f>
        <v>288</v>
      </c>
      <c r="Q247">
        <f>_xlfn.IFNA(VLOOKUP($B247,数据整理1!$D$30:$R$54,15,0),Q246)</f>
        <v>288</v>
      </c>
      <c r="S247" t="str">
        <f>INDEX(数据整理1!$C$56:$C$80,MATCH(B420,数据整理1!$D$56:$D$80))</f>
        <v>7阶</v>
      </c>
      <c r="T247">
        <f>_xlfn.IFNA(VLOOKUP($B247,数据整理1!$D$56:$R$80,2,0),T246)</f>
        <v>3234</v>
      </c>
      <c r="U247">
        <f>_xlfn.IFNA(VLOOKUP($B247,数据整理1!$D$56:$R$80,3,0),U246)</f>
        <v>930</v>
      </c>
      <c r="V247">
        <f>_xlfn.IFNA(VLOOKUP($B247,数据整理1!$D$56:$R$80,4,0),V246)</f>
        <v>411</v>
      </c>
      <c r="W247">
        <f>_xlfn.IFNA(VLOOKUP($B247,数据整理1!$D$56:$R$80,5,0),W246)</f>
        <v>237</v>
      </c>
      <c r="X247">
        <f>_xlfn.IFNA(VLOOKUP($B247,数据整理1!$D$56:$R$80,6,0),X246)</f>
        <v>54</v>
      </c>
      <c r="Y247">
        <f>_xlfn.IFNA(VLOOKUP($B247,数据整理1!$D$56:$R$80,7,0),Y246)</f>
        <v>46</v>
      </c>
      <c r="Z247">
        <f>_xlfn.IFNA(VLOOKUP($B247,数据整理1!$D$56:$R$80,8,0),Z246)</f>
        <v>50</v>
      </c>
      <c r="AA247">
        <f>_xlfn.IFNA(VLOOKUP($B247,数据整理1!$D$56:$R$80,9,0),AA246)</f>
        <v>50</v>
      </c>
      <c r="AB247">
        <f>_xlfn.IFNA(VLOOKUP($B247,数据整理1!$D$56:$R$80,10,0),AB246)</f>
        <v>54</v>
      </c>
      <c r="AC247">
        <f>_xlfn.IFNA(VLOOKUP($B247,数据整理1!$D$56:$R$80,11,0),AC246)</f>
        <v>50</v>
      </c>
      <c r="AD247">
        <f>_xlfn.IFNA(VLOOKUP($B247,数据整理1!$D$56:$R$80,12,0),AD246)</f>
        <v>100</v>
      </c>
      <c r="AE247">
        <f>_xlfn.IFNA(VLOOKUP($B247,数据整理1!$D$56:$R$80,13,0),AE246)</f>
        <v>95</v>
      </c>
      <c r="AF247">
        <f>_xlfn.IFNA(VLOOKUP($B247,数据整理1!$D$56:$R$80,14,0),AF246)</f>
        <v>288</v>
      </c>
      <c r="AG247">
        <f>_xlfn.IFNA(VLOOKUP($B247,数据整理1!$D$56:$R$80,15,0),AG246)</f>
        <v>288</v>
      </c>
      <c r="AI247" t="str">
        <f>INDEX(数据整理1!$C$82:$C$106,MATCH(B247,数据整理1!$D$82:$D$106))</f>
        <v>7阶</v>
      </c>
      <c r="AJ247">
        <f>_xlfn.IFNA(VLOOKUP($B247,数据整理1!$D$82:$R$106,2,0),AJ246)</f>
        <v>2898</v>
      </c>
      <c r="AK247">
        <f>_xlfn.IFNA(VLOOKUP($B247,数据整理1!$D$82:$R$106,3,0),AK246)</f>
        <v>1017</v>
      </c>
      <c r="AL247">
        <f>_xlfn.IFNA(VLOOKUP($B247,数据整理1!$D$82:$R$106,4,0),AL246)</f>
        <v>158</v>
      </c>
      <c r="AM247">
        <f>_xlfn.IFNA(VLOOKUP($B247,数据整理1!$D$82:$R$106,5,0),AM246)</f>
        <v>455</v>
      </c>
      <c r="AN247">
        <f>_xlfn.IFNA(VLOOKUP($B247,数据整理1!$D$82:$R$106,6,0),AN246)</f>
        <v>54</v>
      </c>
      <c r="AO247">
        <f>_xlfn.IFNA(VLOOKUP($B247,数据整理1!$D$82:$R$106,7,0),AO246)</f>
        <v>46</v>
      </c>
      <c r="AP247">
        <f>_xlfn.IFNA(VLOOKUP($B247,数据整理1!$D$82:$R$106,8,0),AP246)</f>
        <v>50</v>
      </c>
      <c r="AQ247">
        <f>_xlfn.IFNA(VLOOKUP($B247,数据整理1!$D$82:$R$106,9,0),AQ246)</f>
        <v>46</v>
      </c>
      <c r="AR247">
        <f>_xlfn.IFNA(VLOOKUP($B247,数据整理1!$D$82:$R$106,10,0),AR246)</f>
        <v>54</v>
      </c>
      <c r="AS247">
        <f>_xlfn.IFNA(VLOOKUP($B247,数据整理1!$D$82:$R$106,11,0),AS246)</f>
        <v>50</v>
      </c>
      <c r="AT247">
        <f>_xlfn.IFNA(VLOOKUP($B247,数据整理1!$D$82:$R$106,12,0),AT246)</f>
        <v>50</v>
      </c>
      <c r="AU247">
        <f>_xlfn.IFNA(VLOOKUP($B247,数据整理1!$D$82:$R$106,13,0),AU246)</f>
        <v>120</v>
      </c>
      <c r="AV247">
        <f>_xlfn.IFNA(VLOOKUP($B247,数据整理1!$D$82:$R$106,14,0),AV246)</f>
        <v>288</v>
      </c>
      <c r="AW247">
        <f>_xlfn.IFNA(VLOOKUP($B247,数据整理1!$D$82:$R$106,15,0),AW246)</f>
        <v>288</v>
      </c>
    </row>
    <row r="248" spans="2:49" x14ac:dyDescent="0.2">
      <c r="B248">
        <v>41</v>
      </c>
      <c r="C248" t="str">
        <f>INDEX(数据整理1!$C$30:$C$54,MATCH(B248,数据整理1!$D$30:$D$54))</f>
        <v>7阶</v>
      </c>
      <c r="D248">
        <f>_xlfn.IFNA(VLOOKUP($B248,数据整理1!$D$30:$R$54,2,0),D247)</f>
        <v>3255</v>
      </c>
      <c r="E248">
        <f>_xlfn.IFNA(VLOOKUP($B248,数据整理1!$D$30:$R$54,3,0),E247)</f>
        <v>884</v>
      </c>
      <c r="F248">
        <f>_xlfn.IFNA(VLOOKUP($B248,数据整理1!$D$30:$R$54,4,0),F247)</f>
        <v>504</v>
      </c>
      <c r="G248">
        <f>_xlfn.IFNA(VLOOKUP($B248,数据整理1!$D$30:$R$54,5,0),G247)</f>
        <v>288</v>
      </c>
      <c r="H248">
        <f>_xlfn.IFNA(VLOOKUP($B248,数据整理1!$D$30:$R$54,6,0),H247)</f>
        <v>54</v>
      </c>
      <c r="I248">
        <f>_xlfn.IFNA(VLOOKUP($B248,数据整理1!$D$30:$R$54,7,0),I247)</f>
        <v>46</v>
      </c>
      <c r="J248">
        <f>_xlfn.IFNA(VLOOKUP($B248,数据整理1!$D$30:$R$54,8,0),J247)</f>
        <v>50</v>
      </c>
      <c r="K248">
        <f>_xlfn.IFNA(VLOOKUP($B248,数据整理1!$D$30:$R$54,9,0),K247)</f>
        <v>50</v>
      </c>
      <c r="L248">
        <f>_xlfn.IFNA(VLOOKUP($B248,数据整理1!$D$30:$R$54,10,0),L247)</f>
        <v>54</v>
      </c>
      <c r="M248">
        <f>_xlfn.IFNA(VLOOKUP($B248,数据整理1!$D$30:$R$54,11,0),M247)</f>
        <v>50</v>
      </c>
      <c r="N248">
        <f>_xlfn.IFNA(VLOOKUP($B248,数据整理1!$D$30:$R$54,12,0),N247)</f>
        <v>150</v>
      </c>
      <c r="O248">
        <f>_xlfn.IFNA(VLOOKUP($B248,数据整理1!$D$30:$R$54,13,0),O247)</f>
        <v>60</v>
      </c>
      <c r="P248">
        <f>_xlfn.IFNA(VLOOKUP($B248,数据整理1!$D$30:$R$54,14,0),P247)</f>
        <v>288</v>
      </c>
      <c r="Q248">
        <f>_xlfn.IFNA(VLOOKUP($B248,数据整理1!$D$30:$R$54,15,0),Q247)</f>
        <v>288</v>
      </c>
      <c r="S248" t="str">
        <f>INDEX(数据整理1!$C$56:$C$80,MATCH(B421,数据整理1!$D$56:$D$80))</f>
        <v>7阶</v>
      </c>
      <c r="T248">
        <f>_xlfn.IFNA(VLOOKUP($B248,数据整理1!$D$56:$R$80,2,0),T247)</f>
        <v>3234</v>
      </c>
      <c r="U248">
        <f>_xlfn.IFNA(VLOOKUP($B248,数据整理1!$D$56:$R$80,3,0),U247)</f>
        <v>930</v>
      </c>
      <c r="V248">
        <f>_xlfn.IFNA(VLOOKUP($B248,数据整理1!$D$56:$R$80,4,0),V247)</f>
        <v>411</v>
      </c>
      <c r="W248">
        <f>_xlfn.IFNA(VLOOKUP($B248,数据整理1!$D$56:$R$80,5,0),W247)</f>
        <v>237</v>
      </c>
      <c r="X248">
        <f>_xlfn.IFNA(VLOOKUP($B248,数据整理1!$D$56:$R$80,6,0),X247)</f>
        <v>54</v>
      </c>
      <c r="Y248">
        <f>_xlfn.IFNA(VLOOKUP($B248,数据整理1!$D$56:$R$80,7,0),Y247)</f>
        <v>46</v>
      </c>
      <c r="Z248">
        <f>_xlfn.IFNA(VLOOKUP($B248,数据整理1!$D$56:$R$80,8,0),Z247)</f>
        <v>50</v>
      </c>
      <c r="AA248">
        <f>_xlfn.IFNA(VLOOKUP($B248,数据整理1!$D$56:$R$80,9,0),AA247)</f>
        <v>50</v>
      </c>
      <c r="AB248">
        <f>_xlfn.IFNA(VLOOKUP($B248,数据整理1!$D$56:$R$80,10,0),AB247)</f>
        <v>54</v>
      </c>
      <c r="AC248">
        <f>_xlfn.IFNA(VLOOKUP($B248,数据整理1!$D$56:$R$80,11,0),AC247)</f>
        <v>50</v>
      </c>
      <c r="AD248">
        <f>_xlfn.IFNA(VLOOKUP($B248,数据整理1!$D$56:$R$80,12,0),AD247)</f>
        <v>100</v>
      </c>
      <c r="AE248">
        <f>_xlfn.IFNA(VLOOKUP($B248,数据整理1!$D$56:$R$80,13,0),AE247)</f>
        <v>95</v>
      </c>
      <c r="AF248">
        <f>_xlfn.IFNA(VLOOKUP($B248,数据整理1!$D$56:$R$80,14,0),AF247)</f>
        <v>288</v>
      </c>
      <c r="AG248">
        <f>_xlfn.IFNA(VLOOKUP($B248,数据整理1!$D$56:$R$80,15,0),AG247)</f>
        <v>288</v>
      </c>
      <c r="AI248" t="str">
        <f>INDEX(数据整理1!$C$82:$C$106,MATCH(B248,数据整理1!$D$82:$D$106))</f>
        <v>8阶</v>
      </c>
      <c r="AJ248">
        <f>_xlfn.IFNA(VLOOKUP($B248,数据整理1!$D$82:$R$106,2,0),AJ247)</f>
        <v>3924</v>
      </c>
      <c r="AK248">
        <f>_xlfn.IFNA(VLOOKUP($B248,数据整理1!$D$82:$R$106,3,0),AK247)</f>
        <v>1427</v>
      </c>
      <c r="AL248">
        <f>_xlfn.IFNA(VLOOKUP($B248,数据整理1!$D$82:$R$106,4,0),AL247)</f>
        <v>272</v>
      </c>
      <c r="AM248">
        <f>_xlfn.IFNA(VLOOKUP($B248,数据整理1!$D$82:$R$106,5,0),AM247)</f>
        <v>569</v>
      </c>
      <c r="AN248">
        <f>_xlfn.IFNA(VLOOKUP($B248,数据整理1!$D$82:$R$106,6,0),AN247)</f>
        <v>59</v>
      </c>
      <c r="AO248">
        <f>_xlfn.IFNA(VLOOKUP($B248,数据整理1!$D$82:$R$106,7,0),AO247)</f>
        <v>51</v>
      </c>
      <c r="AP248">
        <f>_xlfn.IFNA(VLOOKUP($B248,数据整理1!$D$82:$R$106,8,0),AP247)</f>
        <v>55</v>
      </c>
      <c r="AQ248">
        <f>_xlfn.IFNA(VLOOKUP($B248,数据整理1!$D$82:$R$106,9,0),AQ247)</f>
        <v>51</v>
      </c>
      <c r="AR248">
        <f>_xlfn.IFNA(VLOOKUP($B248,数据整理1!$D$82:$R$106,10,0),AR247)</f>
        <v>59</v>
      </c>
      <c r="AS248">
        <f>_xlfn.IFNA(VLOOKUP($B248,数据整理1!$D$82:$R$106,11,0),AS247)</f>
        <v>55</v>
      </c>
      <c r="AT248">
        <f>_xlfn.IFNA(VLOOKUP($B248,数据整理1!$D$82:$R$106,12,0),AT247)</f>
        <v>50</v>
      </c>
      <c r="AU248">
        <f>_xlfn.IFNA(VLOOKUP($B248,数据整理1!$D$82:$R$106,13,0),AU247)</f>
        <v>120</v>
      </c>
      <c r="AV248">
        <f>_xlfn.IFNA(VLOOKUP($B248,数据整理1!$D$82:$R$106,14,0),AV247)</f>
        <v>402</v>
      </c>
      <c r="AW248">
        <f>_xlfn.IFNA(VLOOKUP($B248,数据整理1!$D$82:$R$106,15,0),AW247)</f>
        <v>402</v>
      </c>
    </row>
    <row r="249" spans="2:49" x14ac:dyDescent="0.2">
      <c r="B249">
        <v>42</v>
      </c>
      <c r="C249" t="str">
        <f>INDEX(数据整理1!$C$30:$C$54,MATCH(B249,数据整理1!$D$30:$D$54))</f>
        <v>8阶</v>
      </c>
      <c r="D249">
        <f>_xlfn.IFNA(VLOOKUP($B249,数据整理1!$D$30:$R$54,2,0),D248)</f>
        <v>4545</v>
      </c>
      <c r="E249">
        <f>_xlfn.IFNA(VLOOKUP($B249,数据整理1!$D$30:$R$54,3,0),E248)</f>
        <v>1227</v>
      </c>
      <c r="F249">
        <f>_xlfn.IFNA(VLOOKUP($B249,数据整理1!$D$30:$R$54,4,0),F248)</f>
        <v>732</v>
      </c>
      <c r="G249">
        <f>_xlfn.IFNA(VLOOKUP($B249,数据整理1!$D$30:$R$54,5,0),G248)</f>
        <v>288</v>
      </c>
      <c r="H249">
        <f>_xlfn.IFNA(VLOOKUP($B249,数据整理1!$D$30:$R$54,6,0),H248)</f>
        <v>59</v>
      </c>
      <c r="I249">
        <f>_xlfn.IFNA(VLOOKUP($B249,数据整理1!$D$30:$R$54,7,0),I248)</f>
        <v>51</v>
      </c>
      <c r="J249">
        <f>_xlfn.IFNA(VLOOKUP($B249,数据整理1!$D$30:$R$54,8,0),J248)</f>
        <v>55</v>
      </c>
      <c r="K249">
        <f>_xlfn.IFNA(VLOOKUP($B249,数据整理1!$D$30:$R$54,9,0),K248)</f>
        <v>55</v>
      </c>
      <c r="L249">
        <f>_xlfn.IFNA(VLOOKUP($B249,数据整理1!$D$30:$R$54,10,0),L248)</f>
        <v>59</v>
      </c>
      <c r="M249">
        <f>_xlfn.IFNA(VLOOKUP($B249,数据整理1!$D$30:$R$54,11,0),M248)</f>
        <v>55</v>
      </c>
      <c r="N249">
        <f>_xlfn.IFNA(VLOOKUP($B249,数据整理1!$D$30:$R$54,12,0),N248)</f>
        <v>150</v>
      </c>
      <c r="O249">
        <f>_xlfn.IFNA(VLOOKUP($B249,数据整理1!$D$30:$R$54,13,0),O248)</f>
        <v>60</v>
      </c>
      <c r="P249">
        <f>_xlfn.IFNA(VLOOKUP($B249,数据整理1!$D$30:$R$54,14,0),P248)</f>
        <v>402</v>
      </c>
      <c r="Q249">
        <f>_xlfn.IFNA(VLOOKUP($B249,数据整理1!$D$30:$R$54,15,0),Q248)</f>
        <v>402</v>
      </c>
      <c r="S249" t="str">
        <f>INDEX(数据整理1!$C$56:$C$80,MATCH(B422,数据整理1!$D$56:$D$80))</f>
        <v>7阶</v>
      </c>
      <c r="T249">
        <f>_xlfn.IFNA(VLOOKUP($B249,数据整理1!$D$56:$R$80,2,0),T248)</f>
        <v>3234</v>
      </c>
      <c r="U249">
        <f>_xlfn.IFNA(VLOOKUP($B249,数据整理1!$D$56:$R$80,3,0),U248)</f>
        <v>930</v>
      </c>
      <c r="V249">
        <f>_xlfn.IFNA(VLOOKUP($B249,数据整理1!$D$56:$R$80,4,0),V248)</f>
        <v>411</v>
      </c>
      <c r="W249">
        <f>_xlfn.IFNA(VLOOKUP($B249,数据整理1!$D$56:$R$80,5,0),W248)</f>
        <v>237</v>
      </c>
      <c r="X249">
        <f>_xlfn.IFNA(VLOOKUP($B249,数据整理1!$D$56:$R$80,6,0),X248)</f>
        <v>54</v>
      </c>
      <c r="Y249">
        <f>_xlfn.IFNA(VLOOKUP($B249,数据整理1!$D$56:$R$80,7,0),Y248)</f>
        <v>46</v>
      </c>
      <c r="Z249">
        <f>_xlfn.IFNA(VLOOKUP($B249,数据整理1!$D$56:$R$80,8,0),Z248)</f>
        <v>50</v>
      </c>
      <c r="AA249">
        <f>_xlfn.IFNA(VLOOKUP($B249,数据整理1!$D$56:$R$80,9,0),AA248)</f>
        <v>50</v>
      </c>
      <c r="AB249">
        <f>_xlfn.IFNA(VLOOKUP($B249,数据整理1!$D$56:$R$80,10,0),AB248)</f>
        <v>54</v>
      </c>
      <c r="AC249">
        <f>_xlfn.IFNA(VLOOKUP($B249,数据整理1!$D$56:$R$80,11,0),AC248)</f>
        <v>50</v>
      </c>
      <c r="AD249">
        <f>_xlfn.IFNA(VLOOKUP($B249,数据整理1!$D$56:$R$80,12,0),AD248)</f>
        <v>100</v>
      </c>
      <c r="AE249">
        <f>_xlfn.IFNA(VLOOKUP($B249,数据整理1!$D$56:$R$80,13,0),AE248)</f>
        <v>95</v>
      </c>
      <c r="AF249">
        <f>_xlfn.IFNA(VLOOKUP($B249,数据整理1!$D$56:$R$80,14,0),AF248)</f>
        <v>288</v>
      </c>
      <c r="AG249">
        <f>_xlfn.IFNA(VLOOKUP($B249,数据整理1!$D$56:$R$80,15,0),AG248)</f>
        <v>288</v>
      </c>
      <c r="AI249" t="str">
        <f>INDEX(数据整理1!$C$82:$C$106,MATCH(B249,数据整理1!$D$82:$D$106))</f>
        <v>8阶</v>
      </c>
      <c r="AJ249">
        <f>_xlfn.IFNA(VLOOKUP($B249,数据整理1!$D$82:$R$106,2,0),AJ248)</f>
        <v>3924</v>
      </c>
      <c r="AK249">
        <f>_xlfn.IFNA(VLOOKUP($B249,数据整理1!$D$82:$R$106,3,0),AK248)</f>
        <v>1427</v>
      </c>
      <c r="AL249">
        <f>_xlfn.IFNA(VLOOKUP($B249,数据整理1!$D$82:$R$106,4,0),AL248)</f>
        <v>272</v>
      </c>
      <c r="AM249">
        <f>_xlfn.IFNA(VLOOKUP($B249,数据整理1!$D$82:$R$106,5,0),AM248)</f>
        <v>569</v>
      </c>
      <c r="AN249">
        <f>_xlfn.IFNA(VLOOKUP($B249,数据整理1!$D$82:$R$106,6,0),AN248)</f>
        <v>59</v>
      </c>
      <c r="AO249">
        <f>_xlfn.IFNA(VLOOKUP($B249,数据整理1!$D$82:$R$106,7,0),AO248)</f>
        <v>51</v>
      </c>
      <c r="AP249">
        <f>_xlfn.IFNA(VLOOKUP($B249,数据整理1!$D$82:$R$106,8,0),AP248)</f>
        <v>55</v>
      </c>
      <c r="AQ249">
        <f>_xlfn.IFNA(VLOOKUP($B249,数据整理1!$D$82:$R$106,9,0),AQ248)</f>
        <v>51</v>
      </c>
      <c r="AR249">
        <f>_xlfn.IFNA(VLOOKUP($B249,数据整理1!$D$82:$R$106,10,0),AR248)</f>
        <v>59</v>
      </c>
      <c r="AS249">
        <f>_xlfn.IFNA(VLOOKUP($B249,数据整理1!$D$82:$R$106,11,0),AS248)</f>
        <v>55</v>
      </c>
      <c r="AT249">
        <f>_xlfn.IFNA(VLOOKUP($B249,数据整理1!$D$82:$R$106,12,0),AT248)</f>
        <v>50</v>
      </c>
      <c r="AU249">
        <f>_xlfn.IFNA(VLOOKUP($B249,数据整理1!$D$82:$R$106,13,0),AU248)</f>
        <v>120</v>
      </c>
      <c r="AV249">
        <f>_xlfn.IFNA(VLOOKUP($B249,数据整理1!$D$82:$R$106,14,0),AV248)</f>
        <v>402</v>
      </c>
      <c r="AW249">
        <f>_xlfn.IFNA(VLOOKUP($B249,数据整理1!$D$82:$R$106,15,0),AW248)</f>
        <v>402</v>
      </c>
    </row>
    <row r="250" spans="2:49" x14ac:dyDescent="0.2">
      <c r="B250">
        <v>43</v>
      </c>
      <c r="C250" t="str">
        <f>INDEX(数据整理1!$C$30:$C$54,MATCH(B250,数据整理1!$D$30:$D$54))</f>
        <v>8阶</v>
      </c>
      <c r="D250">
        <f>_xlfn.IFNA(VLOOKUP($B250,数据整理1!$D$30:$R$54,2,0),D249)</f>
        <v>4545</v>
      </c>
      <c r="E250">
        <f>_xlfn.IFNA(VLOOKUP($B250,数据整理1!$D$30:$R$54,3,0),E249)</f>
        <v>1227</v>
      </c>
      <c r="F250">
        <f>_xlfn.IFNA(VLOOKUP($B250,数据整理1!$D$30:$R$54,4,0),F249)</f>
        <v>732</v>
      </c>
      <c r="G250">
        <f>_xlfn.IFNA(VLOOKUP($B250,数据整理1!$D$30:$R$54,5,0),G249)</f>
        <v>288</v>
      </c>
      <c r="H250">
        <f>_xlfn.IFNA(VLOOKUP($B250,数据整理1!$D$30:$R$54,6,0),H249)</f>
        <v>59</v>
      </c>
      <c r="I250">
        <f>_xlfn.IFNA(VLOOKUP($B250,数据整理1!$D$30:$R$54,7,0),I249)</f>
        <v>51</v>
      </c>
      <c r="J250">
        <f>_xlfn.IFNA(VLOOKUP($B250,数据整理1!$D$30:$R$54,8,0),J249)</f>
        <v>55</v>
      </c>
      <c r="K250">
        <f>_xlfn.IFNA(VLOOKUP($B250,数据整理1!$D$30:$R$54,9,0),K249)</f>
        <v>55</v>
      </c>
      <c r="L250">
        <f>_xlfn.IFNA(VLOOKUP($B250,数据整理1!$D$30:$R$54,10,0),L249)</f>
        <v>59</v>
      </c>
      <c r="M250">
        <f>_xlfn.IFNA(VLOOKUP($B250,数据整理1!$D$30:$R$54,11,0),M249)</f>
        <v>55</v>
      </c>
      <c r="N250">
        <f>_xlfn.IFNA(VLOOKUP($B250,数据整理1!$D$30:$R$54,12,0),N249)</f>
        <v>150</v>
      </c>
      <c r="O250">
        <f>_xlfn.IFNA(VLOOKUP($B250,数据整理1!$D$30:$R$54,13,0),O249)</f>
        <v>60</v>
      </c>
      <c r="P250">
        <f>_xlfn.IFNA(VLOOKUP($B250,数据整理1!$D$30:$R$54,14,0),P249)</f>
        <v>402</v>
      </c>
      <c r="Q250">
        <f>_xlfn.IFNA(VLOOKUP($B250,数据整理1!$D$30:$R$54,15,0),Q249)</f>
        <v>402</v>
      </c>
      <c r="S250" t="str">
        <f>INDEX(数据整理1!$C$56:$C$80,MATCH(B423,数据整理1!$D$56:$D$80))</f>
        <v>8阶</v>
      </c>
      <c r="T250">
        <f>_xlfn.IFNA(VLOOKUP($B250,数据整理1!$D$56:$R$80,2,0),T249)</f>
        <v>4524</v>
      </c>
      <c r="U250">
        <f>_xlfn.IFNA(VLOOKUP($B250,数据整理1!$D$56:$R$80,3,0),U249)</f>
        <v>1322</v>
      </c>
      <c r="V250">
        <f>_xlfn.IFNA(VLOOKUP($B250,数据整理1!$D$56:$R$80,4,0),V249)</f>
        <v>543</v>
      </c>
      <c r="W250">
        <f>_xlfn.IFNA(VLOOKUP($B250,数据整理1!$D$56:$R$80,5,0),W249)</f>
        <v>237</v>
      </c>
      <c r="X250">
        <f>_xlfn.IFNA(VLOOKUP($B250,数据整理1!$D$56:$R$80,6,0),X249)</f>
        <v>59</v>
      </c>
      <c r="Y250">
        <f>_xlfn.IFNA(VLOOKUP($B250,数据整理1!$D$56:$R$80,7,0),Y249)</f>
        <v>51</v>
      </c>
      <c r="Z250">
        <f>_xlfn.IFNA(VLOOKUP($B250,数据整理1!$D$56:$R$80,8,0),Z249)</f>
        <v>55</v>
      </c>
      <c r="AA250">
        <f>_xlfn.IFNA(VLOOKUP($B250,数据整理1!$D$56:$R$80,9,0),AA249)</f>
        <v>55</v>
      </c>
      <c r="AB250">
        <f>_xlfn.IFNA(VLOOKUP($B250,数据整理1!$D$56:$R$80,10,0),AB249)</f>
        <v>59</v>
      </c>
      <c r="AC250">
        <f>_xlfn.IFNA(VLOOKUP($B250,数据整理1!$D$56:$R$80,11,0),AC249)</f>
        <v>55</v>
      </c>
      <c r="AD250">
        <f>_xlfn.IFNA(VLOOKUP($B250,数据整理1!$D$56:$R$80,12,0),AD249)</f>
        <v>100</v>
      </c>
      <c r="AE250">
        <f>_xlfn.IFNA(VLOOKUP($B250,数据整理1!$D$56:$R$80,13,0),AE249)</f>
        <v>95</v>
      </c>
      <c r="AF250">
        <f>_xlfn.IFNA(VLOOKUP($B250,数据整理1!$D$56:$R$80,14,0),AF249)</f>
        <v>402</v>
      </c>
      <c r="AG250">
        <f>_xlfn.IFNA(VLOOKUP($B250,数据整理1!$D$56:$R$80,15,0),AG249)</f>
        <v>402</v>
      </c>
      <c r="AI250" t="str">
        <f>INDEX(数据整理1!$C$82:$C$106,MATCH(B250,数据整理1!$D$82:$D$106))</f>
        <v>8阶</v>
      </c>
      <c r="AJ250">
        <f>_xlfn.IFNA(VLOOKUP($B250,数据整理1!$D$82:$R$106,2,0),AJ249)</f>
        <v>3924</v>
      </c>
      <c r="AK250">
        <f>_xlfn.IFNA(VLOOKUP($B250,数据整理1!$D$82:$R$106,3,0),AK249)</f>
        <v>1427</v>
      </c>
      <c r="AL250">
        <f>_xlfn.IFNA(VLOOKUP($B250,数据整理1!$D$82:$R$106,4,0),AL249)</f>
        <v>272</v>
      </c>
      <c r="AM250">
        <f>_xlfn.IFNA(VLOOKUP($B250,数据整理1!$D$82:$R$106,5,0),AM249)</f>
        <v>569</v>
      </c>
      <c r="AN250">
        <f>_xlfn.IFNA(VLOOKUP($B250,数据整理1!$D$82:$R$106,6,0),AN249)</f>
        <v>59</v>
      </c>
      <c r="AO250">
        <f>_xlfn.IFNA(VLOOKUP($B250,数据整理1!$D$82:$R$106,7,0),AO249)</f>
        <v>51</v>
      </c>
      <c r="AP250">
        <f>_xlfn.IFNA(VLOOKUP($B250,数据整理1!$D$82:$R$106,8,0),AP249)</f>
        <v>55</v>
      </c>
      <c r="AQ250">
        <f>_xlfn.IFNA(VLOOKUP($B250,数据整理1!$D$82:$R$106,9,0),AQ249)</f>
        <v>51</v>
      </c>
      <c r="AR250">
        <f>_xlfn.IFNA(VLOOKUP($B250,数据整理1!$D$82:$R$106,10,0),AR249)</f>
        <v>59</v>
      </c>
      <c r="AS250">
        <f>_xlfn.IFNA(VLOOKUP($B250,数据整理1!$D$82:$R$106,11,0),AS249)</f>
        <v>55</v>
      </c>
      <c r="AT250">
        <f>_xlfn.IFNA(VLOOKUP($B250,数据整理1!$D$82:$R$106,12,0),AT249)</f>
        <v>50</v>
      </c>
      <c r="AU250">
        <f>_xlfn.IFNA(VLOOKUP($B250,数据整理1!$D$82:$R$106,13,0),AU249)</f>
        <v>120</v>
      </c>
      <c r="AV250">
        <f>_xlfn.IFNA(VLOOKUP($B250,数据整理1!$D$82:$R$106,14,0),AV249)</f>
        <v>402</v>
      </c>
      <c r="AW250">
        <f>_xlfn.IFNA(VLOOKUP($B250,数据整理1!$D$82:$R$106,15,0),AW249)</f>
        <v>402</v>
      </c>
    </row>
    <row r="251" spans="2:49" x14ac:dyDescent="0.2">
      <c r="B251">
        <v>44</v>
      </c>
      <c r="C251" t="str">
        <f>INDEX(数据整理1!$C$30:$C$54,MATCH(B251,数据整理1!$D$30:$D$54))</f>
        <v>8阶</v>
      </c>
      <c r="D251">
        <f>_xlfn.IFNA(VLOOKUP($B251,数据整理1!$D$30:$R$54,2,0),D250)</f>
        <v>4545</v>
      </c>
      <c r="E251">
        <f>_xlfn.IFNA(VLOOKUP($B251,数据整理1!$D$30:$R$54,3,0),E250)</f>
        <v>1227</v>
      </c>
      <c r="F251">
        <f>_xlfn.IFNA(VLOOKUP($B251,数据整理1!$D$30:$R$54,4,0),F250)</f>
        <v>732</v>
      </c>
      <c r="G251">
        <f>_xlfn.IFNA(VLOOKUP($B251,数据整理1!$D$30:$R$54,5,0),G250)</f>
        <v>288</v>
      </c>
      <c r="H251">
        <f>_xlfn.IFNA(VLOOKUP($B251,数据整理1!$D$30:$R$54,6,0),H250)</f>
        <v>59</v>
      </c>
      <c r="I251">
        <f>_xlfn.IFNA(VLOOKUP($B251,数据整理1!$D$30:$R$54,7,0),I250)</f>
        <v>51</v>
      </c>
      <c r="J251">
        <f>_xlfn.IFNA(VLOOKUP($B251,数据整理1!$D$30:$R$54,8,0),J250)</f>
        <v>55</v>
      </c>
      <c r="K251">
        <f>_xlfn.IFNA(VLOOKUP($B251,数据整理1!$D$30:$R$54,9,0),K250)</f>
        <v>55</v>
      </c>
      <c r="L251">
        <f>_xlfn.IFNA(VLOOKUP($B251,数据整理1!$D$30:$R$54,10,0),L250)</f>
        <v>59</v>
      </c>
      <c r="M251">
        <f>_xlfn.IFNA(VLOOKUP($B251,数据整理1!$D$30:$R$54,11,0),M250)</f>
        <v>55</v>
      </c>
      <c r="N251">
        <f>_xlfn.IFNA(VLOOKUP($B251,数据整理1!$D$30:$R$54,12,0),N250)</f>
        <v>150</v>
      </c>
      <c r="O251">
        <f>_xlfn.IFNA(VLOOKUP($B251,数据整理1!$D$30:$R$54,13,0),O250)</f>
        <v>60</v>
      </c>
      <c r="P251">
        <f>_xlfn.IFNA(VLOOKUP($B251,数据整理1!$D$30:$R$54,14,0),P250)</f>
        <v>402</v>
      </c>
      <c r="Q251">
        <f>_xlfn.IFNA(VLOOKUP($B251,数据整理1!$D$30:$R$54,15,0),Q250)</f>
        <v>402</v>
      </c>
      <c r="S251" t="str">
        <f>INDEX(数据整理1!$C$56:$C$80,MATCH(B424,数据整理1!$D$56:$D$80))</f>
        <v>8阶</v>
      </c>
      <c r="T251">
        <f>_xlfn.IFNA(VLOOKUP($B251,数据整理1!$D$56:$R$80,2,0),T250)</f>
        <v>4524</v>
      </c>
      <c r="U251">
        <f>_xlfn.IFNA(VLOOKUP($B251,数据整理1!$D$56:$R$80,3,0),U250)</f>
        <v>1322</v>
      </c>
      <c r="V251">
        <f>_xlfn.IFNA(VLOOKUP($B251,数据整理1!$D$56:$R$80,4,0),V250)</f>
        <v>543</v>
      </c>
      <c r="W251">
        <f>_xlfn.IFNA(VLOOKUP($B251,数据整理1!$D$56:$R$80,5,0),W250)</f>
        <v>237</v>
      </c>
      <c r="X251">
        <f>_xlfn.IFNA(VLOOKUP($B251,数据整理1!$D$56:$R$80,6,0),X250)</f>
        <v>59</v>
      </c>
      <c r="Y251">
        <f>_xlfn.IFNA(VLOOKUP($B251,数据整理1!$D$56:$R$80,7,0),Y250)</f>
        <v>51</v>
      </c>
      <c r="Z251">
        <f>_xlfn.IFNA(VLOOKUP($B251,数据整理1!$D$56:$R$80,8,0),Z250)</f>
        <v>55</v>
      </c>
      <c r="AA251">
        <f>_xlfn.IFNA(VLOOKUP($B251,数据整理1!$D$56:$R$80,9,0),AA250)</f>
        <v>55</v>
      </c>
      <c r="AB251">
        <f>_xlfn.IFNA(VLOOKUP($B251,数据整理1!$D$56:$R$80,10,0),AB250)</f>
        <v>59</v>
      </c>
      <c r="AC251">
        <f>_xlfn.IFNA(VLOOKUP($B251,数据整理1!$D$56:$R$80,11,0),AC250)</f>
        <v>55</v>
      </c>
      <c r="AD251">
        <f>_xlfn.IFNA(VLOOKUP($B251,数据整理1!$D$56:$R$80,12,0),AD250)</f>
        <v>100</v>
      </c>
      <c r="AE251">
        <f>_xlfn.IFNA(VLOOKUP($B251,数据整理1!$D$56:$R$80,13,0),AE250)</f>
        <v>95</v>
      </c>
      <c r="AF251">
        <f>_xlfn.IFNA(VLOOKUP($B251,数据整理1!$D$56:$R$80,14,0),AF250)</f>
        <v>402</v>
      </c>
      <c r="AG251">
        <f>_xlfn.IFNA(VLOOKUP($B251,数据整理1!$D$56:$R$80,15,0),AG250)</f>
        <v>402</v>
      </c>
      <c r="AI251" t="str">
        <f>INDEX(数据整理1!$C$82:$C$106,MATCH(B251,数据整理1!$D$82:$D$106))</f>
        <v>8阶</v>
      </c>
      <c r="AJ251">
        <f>_xlfn.IFNA(VLOOKUP($B251,数据整理1!$D$82:$R$106,2,0),AJ250)</f>
        <v>3924</v>
      </c>
      <c r="AK251">
        <f>_xlfn.IFNA(VLOOKUP($B251,数据整理1!$D$82:$R$106,3,0),AK250)</f>
        <v>1427</v>
      </c>
      <c r="AL251">
        <f>_xlfn.IFNA(VLOOKUP($B251,数据整理1!$D$82:$R$106,4,0),AL250)</f>
        <v>272</v>
      </c>
      <c r="AM251">
        <f>_xlfn.IFNA(VLOOKUP($B251,数据整理1!$D$82:$R$106,5,0),AM250)</f>
        <v>569</v>
      </c>
      <c r="AN251">
        <f>_xlfn.IFNA(VLOOKUP($B251,数据整理1!$D$82:$R$106,6,0),AN250)</f>
        <v>59</v>
      </c>
      <c r="AO251">
        <f>_xlfn.IFNA(VLOOKUP($B251,数据整理1!$D$82:$R$106,7,0),AO250)</f>
        <v>51</v>
      </c>
      <c r="AP251">
        <f>_xlfn.IFNA(VLOOKUP($B251,数据整理1!$D$82:$R$106,8,0),AP250)</f>
        <v>55</v>
      </c>
      <c r="AQ251">
        <f>_xlfn.IFNA(VLOOKUP($B251,数据整理1!$D$82:$R$106,9,0),AQ250)</f>
        <v>51</v>
      </c>
      <c r="AR251">
        <f>_xlfn.IFNA(VLOOKUP($B251,数据整理1!$D$82:$R$106,10,0),AR250)</f>
        <v>59</v>
      </c>
      <c r="AS251">
        <f>_xlfn.IFNA(VLOOKUP($B251,数据整理1!$D$82:$R$106,11,0),AS250)</f>
        <v>55</v>
      </c>
      <c r="AT251">
        <f>_xlfn.IFNA(VLOOKUP($B251,数据整理1!$D$82:$R$106,12,0),AT250)</f>
        <v>50</v>
      </c>
      <c r="AU251">
        <f>_xlfn.IFNA(VLOOKUP($B251,数据整理1!$D$82:$R$106,13,0),AU250)</f>
        <v>120</v>
      </c>
      <c r="AV251">
        <f>_xlfn.IFNA(VLOOKUP($B251,数据整理1!$D$82:$R$106,14,0),AV250)</f>
        <v>402</v>
      </c>
      <c r="AW251">
        <f>_xlfn.IFNA(VLOOKUP($B251,数据整理1!$D$82:$R$106,15,0),AW250)</f>
        <v>402</v>
      </c>
    </row>
    <row r="252" spans="2:49" x14ac:dyDescent="0.2">
      <c r="B252">
        <v>45</v>
      </c>
      <c r="C252" t="str">
        <f>INDEX(数据整理1!$C$30:$C$54,MATCH(B252,数据整理1!$D$30:$D$54))</f>
        <v>8阶</v>
      </c>
      <c r="D252">
        <f>_xlfn.IFNA(VLOOKUP($B252,数据整理1!$D$30:$R$54,2,0),D251)</f>
        <v>4545</v>
      </c>
      <c r="E252">
        <f>_xlfn.IFNA(VLOOKUP($B252,数据整理1!$D$30:$R$54,3,0),E251)</f>
        <v>1227</v>
      </c>
      <c r="F252">
        <f>_xlfn.IFNA(VLOOKUP($B252,数据整理1!$D$30:$R$54,4,0),F251)</f>
        <v>732</v>
      </c>
      <c r="G252">
        <f>_xlfn.IFNA(VLOOKUP($B252,数据整理1!$D$30:$R$54,5,0),G251)</f>
        <v>288</v>
      </c>
      <c r="H252">
        <f>_xlfn.IFNA(VLOOKUP($B252,数据整理1!$D$30:$R$54,6,0),H251)</f>
        <v>59</v>
      </c>
      <c r="I252">
        <f>_xlfn.IFNA(VLOOKUP($B252,数据整理1!$D$30:$R$54,7,0),I251)</f>
        <v>51</v>
      </c>
      <c r="J252">
        <f>_xlfn.IFNA(VLOOKUP($B252,数据整理1!$D$30:$R$54,8,0),J251)</f>
        <v>55</v>
      </c>
      <c r="K252">
        <f>_xlfn.IFNA(VLOOKUP($B252,数据整理1!$D$30:$R$54,9,0),K251)</f>
        <v>55</v>
      </c>
      <c r="L252">
        <f>_xlfn.IFNA(VLOOKUP($B252,数据整理1!$D$30:$R$54,10,0),L251)</f>
        <v>59</v>
      </c>
      <c r="M252">
        <f>_xlfn.IFNA(VLOOKUP($B252,数据整理1!$D$30:$R$54,11,0),M251)</f>
        <v>55</v>
      </c>
      <c r="N252">
        <f>_xlfn.IFNA(VLOOKUP($B252,数据整理1!$D$30:$R$54,12,0),N251)</f>
        <v>150</v>
      </c>
      <c r="O252">
        <f>_xlfn.IFNA(VLOOKUP($B252,数据整理1!$D$30:$R$54,13,0),O251)</f>
        <v>60</v>
      </c>
      <c r="P252">
        <f>_xlfn.IFNA(VLOOKUP($B252,数据整理1!$D$30:$R$54,14,0),P251)</f>
        <v>402</v>
      </c>
      <c r="Q252">
        <f>_xlfn.IFNA(VLOOKUP($B252,数据整理1!$D$30:$R$54,15,0),Q251)</f>
        <v>402</v>
      </c>
      <c r="S252" t="str">
        <f>INDEX(数据整理1!$C$56:$C$80,MATCH(B425,数据整理1!$D$56:$D$80))</f>
        <v>8阶</v>
      </c>
      <c r="T252">
        <f>_xlfn.IFNA(VLOOKUP($B252,数据整理1!$D$56:$R$80,2,0),T251)</f>
        <v>4524</v>
      </c>
      <c r="U252">
        <f>_xlfn.IFNA(VLOOKUP($B252,数据整理1!$D$56:$R$80,3,0),U251)</f>
        <v>1322</v>
      </c>
      <c r="V252">
        <f>_xlfn.IFNA(VLOOKUP($B252,数据整理1!$D$56:$R$80,4,0),V251)</f>
        <v>543</v>
      </c>
      <c r="W252">
        <f>_xlfn.IFNA(VLOOKUP($B252,数据整理1!$D$56:$R$80,5,0),W251)</f>
        <v>237</v>
      </c>
      <c r="X252">
        <f>_xlfn.IFNA(VLOOKUP($B252,数据整理1!$D$56:$R$80,6,0),X251)</f>
        <v>59</v>
      </c>
      <c r="Y252">
        <f>_xlfn.IFNA(VLOOKUP($B252,数据整理1!$D$56:$R$80,7,0),Y251)</f>
        <v>51</v>
      </c>
      <c r="Z252">
        <f>_xlfn.IFNA(VLOOKUP($B252,数据整理1!$D$56:$R$80,8,0),Z251)</f>
        <v>55</v>
      </c>
      <c r="AA252">
        <f>_xlfn.IFNA(VLOOKUP($B252,数据整理1!$D$56:$R$80,9,0),AA251)</f>
        <v>55</v>
      </c>
      <c r="AB252">
        <f>_xlfn.IFNA(VLOOKUP($B252,数据整理1!$D$56:$R$80,10,0),AB251)</f>
        <v>59</v>
      </c>
      <c r="AC252">
        <f>_xlfn.IFNA(VLOOKUP($B252,数据整理1!$D$56:$R$80,11,0),AC251)</f>
        <v>55</v>
      </c>
      <c r="AD252">
        <f>_xlfn.IFNA(VLOOKUP($B252,数据整理1!$D$56:$R$80,12,0),AD251)</f>
        <v>100</v>
      </c>
      <c r="AE252">
        <f>_xlfn.IFNA(VLOOKUP($B252,数据整理1!$D$56:$R$80,13,0),AE251)</f>
        <v>95</v>
      </c>
      <c r="AF252">
        <f>_xlfn.IFNA(VLOOKUP($B252,数据整理1!$D$56:$R$80,14,0),AF251)</f>
        <v>402</v>
      </c>
      <c r="AG252">
        <f>_xlfn.IFNA(VLOOKUP($B252,数据整理1!$D$56:$R$80,15,0),AG251)</f>
        <v>402</v>
      </c>
      <c r="AI252" t="str">
        <f>INDEX(数据整理1!$C$82:$C$106,MATCH(B252,数据整理1!$D$82:$D$106))</f>
        <v>8阶</v>
      </c>
      <c r="AJ252">
        <f>_xlfn.IFNA(VLOOKUP($B252,数据整理1!$D$82:$R$106,2,0),AJ251)</f>
        <v>3924</v>
      </c>
      <c r="AK252">
        <f>_xlfn.IFNA(VLOOKUP($B252,数据整理1!$D$82:$R$106,3,0),AK251)</f>
        <v>1427</v>
      </c>
      <c r="AL252">
        <f>_xlfn.IFNA(VLOOKUP($B252,数据整理1!$D$82:$R$106,4,0),AL251)</f>
        <v>272</v>
      </c>
      <c r="AM252">
        <f>_xlfn.IFNA(VLOOKUP($B252,数据整理1!$D$82:$R$106,5,0),AM251)</f>
        <v>569</v>
      </c>
      <c r="AN252">
        <f>_xlfn.IFNA(VLOOKUP($B252,数据整理1!$D$82:$R$106,6,0),AN251)</f>
        <v>59</v>
      </c>
      <c r="AO252">
        <f>_xlfn.IFNA(VLOOKUP($B252,数据整理1!$D$82:$R$106,7,0),AO251)</f>
        <v>51</v>
      </c>
      <c r="AP252">
        <f>_xlfn.IFNA(VLOOKUP($B252,数据整理1!$D$82:$R$106,8,0),AP251)</f>
        <v>55</v>
      </c>
      <c r="AQ252">
        <f>_xlfn.IFNA(VLOOKUP($B252,数据整理1!$D$82:$R$106,9,0),AQ251)</f>
        <v>51</v>
      </c>
      <c r="AR252">
        <f>_xlfn.IFNA(VLOOKUP($B252,数据整理1!$D$82:$R$106,10,0),AR251)</f>
        <v>59</v>
      </c>
      <c r="AS252">
        <f>_xlfn.IFNA(VLOOKUP($B252,数据整理1!$D$82:$R$106,11,0),AS251)</f>
        <v>55</v>
      </c>
      <c r="AT252">
        <f>_xlfn.IFNA(VLOOKUP($B252,数据整理1!$D$82:$R$106,12,0),AT251)</f>
        <v>50</v>
      </c>
      <c r="AU252">
        <f>_xlfn.IFNA(VLOOKUP($B252,数据整理1!$D$82:$R$106,13,0),AU251)</f>
        <v>120</v>
      </c>
      <c r="AV252">
        <f>_xlfn.IFNA(VLOOKUP($B252,数据整理1!$D$82:$R$106,14,0),AV251)</f>
        <v>402</v>
      </c>
      <c r="AW252">
        <f>_xlfn.IFNA(VLOOKUP($B252,数据整理1!$D$82:$R$106,15,0),AW251)</f>
        <v>402</v>
      </c>
    </row>
    <row r="253" spans="2:49" x14ac:dyDescent="0.2">
      <c r="B253">
        <v>46</v>
      </c>
      <c r="C253" t="str">
        <f>INDEX(数据整理1!$C$30:$C$54,MATCH(B253,数据整理1!$D$30:$D$54))</f>
        <v>8阶</v>
      </c>
      <c r="D253">
        <f>_xlfn.IFNA(VLOOKUP($B253,数据整理1!$D$30:$R$54,2,0),D252)</f>
        <v>4545</v>
      </c>
      <c r="E253">
        <f>_xlfn.IFNA(VLOOKUP($B253,数据整理1!$D$30:$R$54,3,0),E252)</f>
        <v>1227</v>
      </c>
      <c r="F253">
        <f>_xlfn.IFNA(VLOOKUP($B253,数据整理1!$D$30:$R$54,4,0),F252)</f>
        <v>732</v>
      </c>
      <c r="G253">
        <f>_xlfn.IFNA(VLOOKUP($B253,数据整理1!$D$30:$R$54,5,0),G252)</f>
        <v>288</v>
      </c>
      <c r="H253">
        <f>_xlfn.IFNA(VLOOKUP($B253,数据整理1!$D$30:$R$54,6,0),H252)</f>
        <v>59</v>
      </c>
      <c r="I253">
        <f>_xlfn.IFNA(VLOOKUP($B253,数据整理1!$D$30:$R$54,7,0),I252)</f>
        <v>51</v>
      </c>
      <c r="J253">
        <f>_xlfn.IFNA(VLOOKUP($B253,数据整理1!$D$30:$R$54,8,0),J252)</f>
        <v>55</v>
      </c>
      <c r="K253">
        <f>_xlfn.IFNA(VLOOKUP($B253,数据整理1!$D$30:$R$54,9,0),K252)</f>
        <v>55</v>
      </c>
      <c r="L253">
        <f>_xlfn.IFNA(VLOOKUP($B253,数据整理1!$D$30:$R$54,10,0),L252)</f>
        <v>59</v>
      </c>
      <c r="M253">
        <f>_xlfn.IFNA(VLOOKUP($B253,数据整理1!$D$30:$R$54,11,0),M252)</f>
        <v>55</v>
      </c>
      <c r="N253">
        <f>_xlfn.IFNA(VLOOKUP($B253,数据整理1!$D$30:$R$54,12,0),N252)</f>
        <v>150</v>
      </c>
      <c r="O253">
        <f>_xlfn.IFNA(VLOOKUP($B253,数据整理1!$D$30:$R$54,13,0),O252)</f>
        <v>60</v>
      </c>
      <c r="P253">
        <f>_xlfn.IFNA(VLOOKUP($B253,数据整理1!$D$30:$R$54,14,0),P252)</f>
        <v>402</v>
      </c>
      <c r="Q253">
        <f>_xlfn.IFNA(VLOOKUP($B253,数据整理1!$D$30:$R$54,15,0),Q252)</f>
        <v>402</v>
      </c>
      <c r="S253" t="str">
        <f>INDEX(数据整理1!$C$56:$C$80,MATCH(B426,数据整理1!$D$56:$D$80))</f>
        <v>8阶</v>
      </c>
      <c r="T253">
        <f>_xlfn.IFNA(VLOOKUP($B253,数据整理1!$D$56:$R$80,2,0),T252)</f>
        <v>4524</v>
      </c>
      <c r="U253">
        <f>_xlfn.IFNA(VLOOKUP($B253,数据整理1!$D$56:$R$80,3,0),U252)</f>
        <v>1322</v>
      </c>
      <c r="V253">
        <f>_xlfn.IFNA(VLOOKUP($B253,数据整理1!$D$56:$R$80,4,0),V252)</f>
        <v>543</v>
      </c>
      <c r="W253">
        <f>_xlfn.IFNA(VLOOKUP($B253,数据整理1!$D$56:$R$80,5,0),W252)</f>
        <v>237</v>
      </c>
      <c r="X253">
        <f>_xlfn.IFNA(VLOOKUP($B253,数据整理1!$D$56:$R$80,6,0),X252)</f>
        <v>59</v>
      </c>
      <c r="Y253">
        <f>_xlfn.IFNA(VLOOKUP($B253,数据整理1!$D$56:$R$80,7,0),Y252)</f>
        <v>51</v>
      </c>
      <c r="Z253">
        <f>_xlfn.IFNA(VLOOKUP($B253,数据整理1!$D$56:$R$80,8,0),Z252)</f>
        <v>55</v>
      </c>
      <c r="AA253">
        <f>_xlfn.IFNA(VLOOKUP($B253,数据整理1!$D$56:$R$80,9,0),AA252)</f>
        <v>55</v>
      </c>
      <c r="AB253">
        <f>_xlfn.IFNA(VLOOKUP($B253,数据整理1!$D$56:$R$80,10,0),AB252)</f>
        <v>59</v>
      </c>
      <c r="AC253">
        <f>_xlfn.IFNA(VLOOKUP($B253,数据整理1!$D$56:$R$80,11,0),AC252)</f>
        <v>55</v>
      </c>
      <c r="AD253">
        <f>_xlfn.IFNA(VLOOKUP($B253,数据整理1!$D$56:$R$80,12,0),AD252)</f>
        <v>100</v>
      </c>
      <c r="AE253">
        <f>_xlfn.IFNA(VLOOKUP($B253,数据整理1!$D$56:$R$80,13,0),AE252)</f>
        <v>95</v>
      </c>
      <c r="AF253">
        <f>_xlfn.IFNA(VLOOKUP($B253,数据整理1!$D$56:$R$80,14,0),AF252)</f>
        <v>402</v>
      </c>
      <c r="AG253">
        <f>_xlfn.IFNA(VLOOKUP($B253,数据整理1!$D$56:$R$80,15,0),AG252)</f>
        <v>402</v>
      </c>
      <c r="AI253" t="str">
        <f>INDEX(数据整理1!$C$82:$C$106,MATCH(B253,数据整理1!$D$82:$D$106))</f>
        <v>8阶</v>
      </c>
      <c r="AJ253">
        <f>_xlfn.IFNA(VLOOKUP($B253,数据整理1!$D$82:$R$106,2,0),AJ252)</f>
        <v>3924</v>
      </c>
      <c r="AK253">
        <f>_xlfn.IFNA(VLOOKUP($B253,数据整理1!$D$82:$R$106,3,0),AK252)</f>
        <v>1427</v>
      </c>
      <c r="AL253">
        <f>_xlfn.IFNA(VLOOKUP($B253,数据整理1!$D$82:$R$106,4,0),AL252)</f>
        <v>272</v>
      </c>
      <c r="AM253">
        <f>_xlfn.IFNA(VLOOKUP($B253,数据整理1!$D$82:$R$106,5,0),AM252)</f>
        <v>569</v>
      </c>
      <c r="AN253">
        <f>_xlfn.IFNA(VLOOKUP($B253,数据整理1!$D$82:$R$106,6,0),AN252)</f>
        <v>59</v>
      </c>
      <c r="AO253">
        <f>_xlfn.IFNA(VLOOKUP($B253,数据整理1!$D$82:$R$106,7,0),AO252)</f>
        <v>51</v>
      </c>
      <c r="AP253">
        <f>_xlfn.IFNA(VLOOKUP($B253,数据整理1!$D$82:$R$106,8,0),AP252)</f>
        <v>55</v>
      </c>
      <c r="AQ253">
        <f>_xlfn.IFNA(VLOOKUP($B253,数据整理1!$D$82:$R$106,9,0),AQ252)</f>
        <v>51</v>
      </c>
      <c r="AR253">
        <f>_xlfn.IFNA(VLOOKUP($B253,数据整理1!$D$82:$R$106,10,0),AR252)</f>
        <v>59</v>
      </c>
      <c r="AS253">
        <f>_xlfn.IFNA(VLOOKUP($B253,数据整理1!$D$82:$R$106,11,0),AS252)</f>
        <v>55</v>
      </c>
      <c r="AT253">
        <f>_xlfn.IFNA(VLOOKUP($B253,数据整理1!$D$82:$R$106,12,0),AT252)</f>
        <v>50</v>
      </c>
      <c r="AU253">
        <f>_xlfn.IFNA(VLOOKUP($B253,数据整理1!$D$82:$R$106,13,0),AU252)</f>
        <v>120</v>
      </c>
      <c r="AV253">
        <f>_xlfn.IFNA(VLOOKUP($B253,数据整理1!$D$82:$R$106,14,0),AV252)</f>
        <v>402</v>
      </c>
      <c r="AW253">
        <f>_xlfn.IFNA(VLOOKUP($B253,数据整理1!$D$82:$R$106,15,0),AW252)</f>
        <v>402</v>
      </c>
    </row>
    <row r="254" spans="2:49" x14ac:dyDescent="0.2">
      <c r="B254">
        <v>47</v>
      </c>
      <c r="C254" t="str">
        <f>INDEX(数据整理1!$C$30:$C$54,MATCH(B254,数据整理1!$D$30:$D$54))</f>
        <v>8阶</v>
      </c>
      <c r="D254">
        <f>_xlfn.IFNA(VLOOKUP($B254,数据整理1!$D$30:$R$54,2,0),D253)</f>
        <v>4545</v>
      </c>
      <c r="E254">
        <f>_xlfn.IFNA(VLOOKUP($B254,数据整理1!$D$30:$R$54,3,0),E253)</f>
        <v>1227</v>
      </c>
      <c r="F254">
        <f>_xlfn.IFNA(VLOOKUP($B254,数据整理1!$D$30:$R$54,4,0),F253)</f>
        <v>732</v>
      </c>
      <c r="G254">
        <f>_xlfn.IFNA(VLOOKUP($B254,数据整理1!$D$30:$R$54,5,0),G253)</f>
        <v>288</v>
      </c>
      <c r="H254">
        <f>_xlfn.IFNA(VLOOKUP($B254,数据整理1!$D$30:$R$54,6,0),H253)</f>
        <v>59</v>
      </c>
      <c r="I254">
        <f>_xlfn.IFNA(VLOOKUP($B254,数据整理1!$D$30:$R$54,7,0),I253)</f>
        <v>51</v>
      </c>
      <c r="J254">
        <f>_xlfn.IFNA(VLOOKUP($B254,数据整理1!$D$30:$R$54,8,0),J253)</f>
        <v>55</v>
      </c>
      <c r="K254">
        <f>_xlfn.IFNA(VLOOKUP($B254,数据整理1!$D$30:$R$54,9,0),K253)</f>
        <v>55</v>
      </c>
      <c r="L254">
        <f>_xlfn.IFNA(VLOOKUP($B254,数据整理1!$D$30:$R$54,10,0),L253)</f>
        <v>59</v>
      </c>
      <c r="M254">
        <f>_xlfn.IFNA(VLOOKUP($B254,数据整理1!$D$30:$R$54,11,0),M253)</f>
        <v>55</v>
      </c>
      <c r="N254">
        <f>_xlfn.IFNA(VLOOKUP($B254,数据整理1!$D$30:$R$54,12,0),N253)</f>
        <v>150</v>
      </c>
      <c r="O254">
        <f>_xlfn.IFNA(VLOOKUP($B254,数据整理1!$D$30:$R$54,13,0),O253)</f>
        <v>60</v>
      </c>
      <c r="P254">
        <f>_xlfn.IFNA(VLOOKUP($B254,数据整理1!$D$30:$R$54,14,0),P253)</f>
        <v>402</v>
      </c>
      <c r="Q254">
        <f>_xlfn.IFNA(VLOOKUP($B254,数据整理1!$D$30:$R$54,15,0),Q253)</f>
        <v>402</v>
      </c>
      <c r="S254" t="str">
        <f>INDEX(数据整理1!$C$56:$C$80,MATCH(B427,数据整理1!$D$56:$D$80))</f>
        <v>8阶</v>
      </c>
      <c r="T254">
        <f>_xlfn.IFNA(VLOOKUP($B254,数据整理1!$D$56:$R$80,2,0),T253)</f>
        <v>4524</v>
      </c>
      <c r="U254">
        <f>_xlfn.IFNA(VLOOKUP($B254,数据整理1!$D$56:$R$80,3,0),U253)</f>
        <v>1322</v>
      </c>
      <c r="V254">
        <f>_xlfn.IFNA(VLOOKUP($B254,数据整理1!$D$56:$R$80,4,0),V253)</f>
        <v>543</v>
      </c>
      <c r="W254">
        <f>_xlfn.IFNA(VLOOKUP($B254,数据整理1!$D$56:$R$80,5,0),W253)</f>
        <v>237</v>
      </c>
      <c r="X254">
        <f>_xlfn.IFNA(VLOOKUP($B254,数据整理1!$D$56:$R$80,6,0),X253)</f>
        <v>59</v>
      </c>
      <c r="Y254">
        <f>_xlfn.IFNA(VLOOKUP($B254,数据整理1!$D$56:$R$80,7,0),Y253)</f>
        <v>51</v>
      </c>
      <c r="Z254">
        <f>_xlfn.IFNA(VLOOKUP($B254,数据整理1!$D$56:$R$80,8,0),Z253)</f>
        <v>55</v>
      </c>
      <c r="AA254">
        <f>_xlfn.IFNA(VLOOKUP($B254,数据整理1!$D$56:$R$80,9,0),AA253)</f>
        <v>55</v>
      </c>
      <c r="AB254">
        <f>_xlfn.IFNA(VLOOKUP($B254,数据整理1!$D$56:$R$80,10,0),AB253)</f>
        <v>59</v>
      </c>
      <c r="AC254">
        <f>_xlfn.IFNA(VLOOKUP($B254,数据整理1!$D$56:$R$80,11,0),AC253)</f>
        <v>55</v>
      </c>
      <c r="AD254">
        <f>_xlfn.IFNA(VLOOKUP($B254,数据整理1!$D$56:$R$80,12,0),AD253)</f>
        <v>100</v>
      </c>
      <c r="AE254">
        <f>_xlfn.IFNA(VLOOKUP($B254,数据整理1!$D$56:$R$80,13,0),AE253)</f>
        <v>95</v>
      </c>
      <c r="AF254">
        <f>_xlfn.IFNA(VLOOKUP($B254,数据整理1!$D$56:$R$80,14,0),AF253)</f>
        <v>402</v>
      </c>
      <c r="AG254">
        <f>_xlfn.IFNA(VLOOKUP($B254,数据整理1!$D$56:$R$80,15,0),AG253)</f>
        <v>402</v>
      </c>
      <c r="AI254" t="str">
        <f>INDEX(数据整理1!$C$82:$C$106,MATCH(B254,数据整理1!$D$82:$D$106))</f>
        <v>8阶</v>
      </c>
      <c r="AJ254">
        <f>_xlfn.IFNA(VLOOKUP($B254,数据整理1!$D$82:$R$106,2,0),AJ253)</f>
        <v>3924</v>
      </c>
      <c r="AK254">
        <f>_xlfn.IFNA(VLOOKUP($B254,数据整理1!$D$82:$R$106,3,0),AK253)</f>
        <v>1427</v>
      </c>
      <c r="AL254">
        <f>_xlfn.IFNA(VLOOKUP($B254,数据整理1!$D$82:$R$106,4,0),AL253)</f>
        <v>272</v>
      </c>
      <c r="AM254">
        <f>_xlfn.IFNA(VLOOKUP($B254,数据整理1!$D$82:$R$106,5,0),AM253)</f>
        <v>569</v>
      </c>
      <c r="AN254">
        <f>_xlfn.IFNA(VLOOKUP($B254,数据整理1!$D$82:$R$106,6,0),AN253)</f>
        <v>59</v>
      </c>
      <c r="AO254">
        <f>_xlfn.IFNA(VLOOKUP($B254,数据整理1!$D$82:$R$106,7,0),AO253)</f>
        <v>51</v>
      </c>
      <c r="AP254">
        <f>_xlfn.IFNA(VLOOKUP($B254,数据整理1!$D$82:$R$106,8,0),AP253)</f>
        <v>55</v>
      </c>
      <c r="AQ254">
        <f>_xlfn.IFNA(VLOOKUP($B254,数据整理1!$D$82:$R$106,9,0),AQ253)</f>
        <v>51</v>
      </c>
      <c r="AR254">
        <f>_xlfn.IFNA(VLOOKUP($B254,数据整理1!$D$82:$R$106,10,0),AR253)</f>
        <v>59</v>
      </c>
      <c r="AS254">
        <f>_xlfn.IFNA(VLOOKUP($B254,数据整理1!$D$82:$R$106,11,0),AS253)</f>
        <v>55</v>
      </c>
      <c r="AT254">
        <f>_xlfn.IFNA(VLOOKUP($B254,数据整理1!$D$82:$R$106,12,0),AT253)</f>
        <v>50</v>
      </c>
      <c r="AU254">
        <f>_xlfn.IFNA(VLOOKUP($B254,数据整理1!$D$82:$R$106,13,0),AU253)</f>
        <v>120</v>
      </c>
      <c r="AV254">
        <f>_xlfn.IFNA(VLOOKUP($B254,数据整理1!$D$82:$R$106,14,0),AV253)</f>
        <v>402</v>
      </c>
      <c r="AW254">
        <f>_xlfn.IFNA(VLOOKUP($B254,数据整理1!$D$82:$R$106,15,0),AW253)</f>
        <v>402</v>
      </c>
    </row>
    <row r="255" spans="2:49" x14ac:dyDescent="0.2">
      <c r="B255">
        <v>48</v>
      </c>
      <c r="C255" t="str">
        <f>INDEX(数据整理1!$C$30:$C$54,MATCH(B255,数据整理1!$D$30:$D$54))</f>
        <v>8阶</v>
      </c>
      <c r="D255">
        <f>_xlfn.IFNA(VLOOKUP($B255,数据整理1!$D$30:$R$54,2,0),D254)</f>
        <v>4545</v>
      </c>
      <c r="E255">
        <f>_xlfn.IFNA(VLOOKUP($B255,数据整理1!$D$30:$R$54,3,0),E254)</f>
        <v>1227</v>
      </c>
      <c r="F255">
        <f>_xlfn.IFNA(VLOOKUP($B255,数据整理1!$D$30:$R$54,4,0),F254)</f>
        <v>732</v>
      </c>
      <c r="G255">
        <f>_xlfn.IFNA(VLOOKUP($B255,数据整理1!$D$30:$R$54,5,0),G254)</f>
        <v>288</v>
      </c>
      <c r="H255">
        <f>_xlfn.IFNA(VLOOKUP($B255,数据整理1!$D$30:$R$54,6,0),H254)</f>
        <v>59</v>
      </c>
      <c r="I255">
        <f>_xlfn.IFNA(VLOOKUP($B255,数据整理1!$D$30:$R$54,7,0),I254)</f>
        <v>51</v>
      </c>
      <c r="J255">
        <f>_xlfn.IFNA(VLOOKUP($B255,数据整理1!$D$30:$R$54,8,0),J254)</f>
        <v>55</v>
      </c>
      <c r="K255">
        <f>_xlfn.IFNA(VLOOKUP($B255,数据整理1!$D$30:$R$54,9,0),K254)</f>
        <v>55</v>
      </c>
      <c r="L255">
        <f>_xlfn.IFNA(VLOOKUP($B255,数据整理1!$D$30:$R$54,10,0),L254)</f>
        <v>59</v>
      </c>
      <c r="M255">
        <f>_xlfn.IFNA(VLOOKUP($B255,数据整理1!$D$30:$R$54,11,0),M254)</f>
        <v>55</v>
      </c>
      <c r="N255">
        <f>_xlfn.IFNA(VLOOKUP($B255,数据整理1!$D$30:$R$54,12,0),N254)</f>
        <v>150</v>
      </c>
      <c r="O255">
        <f>_xlfn.IFNA(VLOOKUP($B255,数据整理1!$D$30:$R$54,13,0),O254)</f>
        <v>60</v>
      </c>
      <c r="P255">
        <f>_xlfn.IFNA(VLOOKUP($B255,数据整理1!$D$30:$R$54,14,0),P254)</f>
        <v>402</v>
      </c>
      <c r="Q255">
        <f>_xlfn.IFNA(VLOOKUP($B255,数据整理1!$D$30:$R$54,15,0),Q254)</f>
        <v>402</v>
      </c>
      <c r="S255" t="str">
        <f>INDEX(数据整理1!$C$56:$C$80,MATCH(B428,数据整理1!$D$56:$D$80))</f>
        <v>8阶</v>
      </c>
      <c r="T255">
        <f>_xlfn.IFNA(VLOOKUP($B255,数据整理1!$D$56:$R$80,2,0),T254)</f>
        <v>4524</v>
      </c>
      <c r="U255">
        <f>_xlfn.IFNA(VLOOKUP($B255,数据整理1!$D$56:$R$80,3,0),U254)</f>
        <v>1322</v>
      </c>
      <c r="V255">
        <f>_xlfn.IFNA(VLOOKUP($B255,数据整理1!$D$56:$R$80,4,0),V254)</f>
        <v>543</v>
      </c>
      <c r="W255">
        <f>_xlfn.IFNA(VLOOKUP($B255,数据整理1!$D$56:$R$80,5,0),W254)</f>
        <v>237</v>
      </c>
      <c r="X255">
        <f>_xlfn.IFNA(VLOOKUP($B255,数据整理1!$D$56:$R$80,6,0),X254)</f>
        <v>59</v>
      </c>
      <c r="Y255">
        <f>_xlfn.IFNA(VLOOKUP($B255,数据整理1!$D$56:$R$80,7,0),Y254)</f>
        <v>51</v>
      </c>
      <c r="Z255">
        <f>_xlfn.IFNA(VLOOKUP($B255,数据整理1!$D$56:$R$80,8,0),Z254)</f>
        <v>55</v>
      </c>
      <c r="AA255">
        <f>_xlfn.IFNA(VLOOKUP($B255,数据整理1!$D$56:$R$80,9,0),AA254)</f>
        <v>55</v>
      </c>
      <c r="AB255">
        <f>_xlfn.IFNA(VLOOKUP($B255,数据整理1!$D$56:$R$80,10,0),AB254)</f>
        <v>59</v>
      </c>
      <c r="AC255">
        <f>_xlfn.IFNA(VLOOKUP($B255,数据整理1!$D$56:$R$80,11,0),AC254)</f>
        <v>55</v>
      </c>
      <c r="AD255">
        <f>_xlfn.IFNA(VLOOKUP($B255,数据整理1!$D$56:$R$80,12,0),AD254)</f>
        <v>100</v>
      </c>
      <c r="AE255">
        <f>_xlfn.IFNA(VLOOKUP($B255,数据整理1!$D$56:$R$80,13,0),AE254)</f>
        <v>95</v>
      </c>
      <c r="AF255">
        <f>_xlfn.IFNA(VLOOKUP($B255,数据整理1!$D$56:$R$80,14,0),AF254)</f>
        <v>402</v>
      </c>
      <c r="AG255">
        <f>_xlfn.IFNA(VLOOKUP($B255,数据整理1!$D$56:$R$80,15,0),AG254)</f>
        <v>402</v>
      </c>
      <c r="AI255" t="str">
        <f>INDEX(数据整理1!$C$82:$C$106,MATCH(B255,数据整理1!$D$82:$D$106))</f>
        <v>8阶</v>
      </c>
      <c r="AJ255">
        <f>_xlfn.IFNA(VLOOKUP($B255,数据整理1!$D$82:$R$106,2,0),AJ254)</f>
        <v>3924</v>
      </c>
      <c r="AK255">
        <f>_xlfn.IFNA(VLOOKUP($B255,数据整理1!$D$82:$R$106,3,0),AK254)</f>
        <v>1427</v>
      </c>
      <c r="AL255">
        <f>_xlfn.IFNA(VLOOKUP($B255,数据整理1!$D$82:$R$106,4,0),AL254)</f>
        <v>272</v>
      </c>
      <c r="AM255">
        <f>_xlfn.IFNA(VLOOKUP($B255,数据整理1!$D$82:$R$106,5,0),AM254)</f>
        <v>569</v>
      </c>
      <c r="AN255">
        <f>_xlfn.IFNA(VLOOKUP($B255,数据整理1!$D$82:$R$106,6,0),AN254)</f>
        <v>59</v>
      </c>
      <c r="AO255">
        <f>_xlfn.IFNA(VLOOKUP($B255,数据整理1!$D$82:$R$106,7,0),AO254)</f>
        <v>51</v>
      </c>
      <c r="AP255">
        <f>_xlfn.IFNA(VLOOKUP($B255,数据整理1!$D$82:$R$106,8,0),AP254)</f>
        <v>55</v>
      </c>
      <c r="AQ255">
        <f>_xlfn.IFNA(VLOOKUP($B255,数据整理1!$D$82:$R$106,9,0),AQ254)</f>
        <v>51</v>
      </c>
      <c r="AR255">
        <f>_xlfn.IFNA(VLOOKUP($B255,数据整理1!$D$82:$R$106,10,0),AR254)</f>
        <v>59</v>
      </c>
      <c r="AS255">
        <f>_xlfn.IFNA(VLOOKUP($B255,数据整理1!$D$82:$R$106,11,0),AS254)</f>
        <v>55</v>
      </c>
      <c r="AT255">
        <f>_xlfn.IFNA(VLOOKUP($B255,数据整理1!$D$82:$R$106,12,0),AT254)</f>
        <v>50</v>
      </c>
      <c r="AU255">
        <f>_xlfn.IFNA(VLOOKUP($B255,数据整理1!$D$82:$R$106,13,0),AU254)</f>
        <v>120</v>
      </c>
      <c r="AV255">
        <f>_xlfn.IFNA(VLOOKUP($B255,数据整理1!$D$82:$R$106,14,0),AV254)</f>
        <v>402</v>
      </c>
      <c r="AW255">
        <f>_xlfn.IFNA(VLOOKUP($B255,数据整理1!$D$82:$R$106,15,0),AW254)</f>
        <v>402</v>
      </c>
    </row>
    <row r="256" spans="2:49" x14ac:dyDescent="0.2">
      <c r="B256">
        <v>49</v>
      </c>
      <c r="C256" t="str">
        <f>INDEX(数据整理1!$C$30:$C$54,MATCH(B256,数据整理1!$D$30:$D$54))</f>
        <v>8阶</v>
      </c>
      <c r="D256">
        <f>_xlfn.IFNA(VLOOKUP($B256,数据整理1!$D$30:$R$54,2,0),D255)</f>
        <v>4545</v>
      </c>
      <c r="E256">
        <f>_xlfn.IFNA(VLOOKUP($B256,数据整理1!$D$30:$R$54,3,0),E255)</f>
        <v>1227</v>
      </c>
      <c r="F256">
        <f>_xlfn.IFNA(VLOOKUP($B256,数据整理1!$D$30:$R$54,4,0),F255)</f>
        <v>732</v>
      </c>
      <c r="G256">
        <f>_xlfn.IFNA(VLOOKUP($B256,数据整理1!$D$30:$R$54,5,0),G255)</f>
        <v>288</v>
      </c>
      <c r="H256">
        <f>_xlfn.IFNA(VLOOKUP($B256,数据整理1!$D$30:$R$54,6,0),H255)</f>
        <v>59</v>
      </c>
      <c r="I256">
        <f>_xlfn.IFNA(VLOOKUP($B256,数据整理1!$D$30:$R$54,7,0),I255)</f>
        <v>51</v>
      </c>
      <c r="J256">
        <f>_xlfn.IFNA(VLOOKUP($B256,数据整理1!$D$30:$R$54,8,0),J255)</f>
        <v>55</v>
      </c>
      <c r="K256">
        <f>_xlfn.IFNA(VLOOKUP($B256,数据整理1!$D$30:$R$54,9,0),K255)</f>
        <v>55</v>
      </c>
      <c r="L256">
        <f>_xlfn.IFNA(VLOOKUP($B256,数据整理1!$D$30:$R$54,10,0),L255)</f>
        <v>59</v>
      </c>
      <c r="M256">
        <f>_xlfn.IFNA(VLOOKUP($B256,数据整理1!$D$30:$R$54,11,0),M255)</f>
        <v>55</v>
      </c>
      <c r="N256">
        <f>_xlfn.IFNA(VLOOKUP($B256,数据整理1!$D$30:$R$54,12,0),N255)</f>
        <v>150</v>
      </c>
      <c r="O256">
        <f>_xlfn.IFNA(VLOOKUP($B256,数据整理1!$D$30:$R$54,13,0),O255)</f>
        <v>60</v>
      </c>
      <c r="P256">
        <f>_xlfn.IFNA(VLOOKUP($B256,数据整理1!$D$30:$R$54,14,0),P255)</f>
        <v>402</v>
      </c>
      <c r="Q256">
        <f>_xlfn.IFNA(VLOOKUP($B256,数据整理1!$D$30:$R$54,15,0),Q255)</f>
        <v>402</v>
      </c>
      <c r="S256" t="str">
        <f>INDEX(数据整理1!$C$56:$C$80,MATCH(B429,数据整理1!$D$56:$D$80))</f>
        <v>9阶</v>
      </c>
      <c r="T256">
        <f>_xlfn.IFNA(VLOOKUP($B256,数据整理1!$D$56:$R$80,2,0),T255)</f>
        <v>5895</v>
      </c>
      <c r="U256">
        <f>_xlfn.IFNA(VLOOKUP($B256,数据整理1!$D$56:$R$80,3,0),U255)</f>
        <v>1841</v>
      </c>
      <c r="V256">
        <f>_xlfn.IFNA(VLOOKUP($B256,数据整理1!$D$56:$R$80,4,0),V255)</f>
        <v>762</v>
      </c>
      <c r="W256">
        <f>_xlfn.IFNA(VLOOKUP($B256,数据整理1!$D$56:$R$80,5,0),W255)</f>
        <v>369</v>
      </c>
      <c r="X256">
        <f>_xlfn.IFNA(VLOOKUP($B256,数据整理1!$D$56:$R$80,6,0),X255)</f>
        <v>64</v>
      </c>
      <c r="Y256">
        <f>_xlfn.IFNA(VLOOKUP($B256,数据整理1!$D$56:$R$80,7,0),Y255)</f>
        <v>56</v>
      </c>
      <c r="Z256">
        <f>_xlfn.IFNA(VLOOKUP($B256,数据整理1!$D$56:$R$80,8,0),Z255)</f>
        <v>60</v>
      </c>
      <c r="AA256">
        <f>_xlfn.IFNA(VLOOKUP($B256,数据整理1!$D$56:$R$80,9,0),AA255)</f>
        <v>60</v>
      </c>
      <c r="AB256">
        <f>_xlfn.IFNA(VLOOKUP($B256,数据整理1!$D$56:$R$80,10,0),AB255)</f>
        <v>64</v>
      </c>
      <c r="AC256">
        <f>_xlfn.IFNA(VLOOKUP($B256,数据整理1!$D$56:$R$80,11,0),AC255)</f>
        <v>60</v>
      </c>
      <c r="AD256">
        <f>_xlfn.IFNA(VLOOKUP($B256,数据整理1!$D$56:$R$80,12,0),AD255)</f>
        <v>100</v>
      </c>
      <c r="AE256">
        <f>_xlfn.IFNA(VLOOKUP($B256,数据整理1!$D$56:$R$80,13,0),AE255)</f>
        <v>95</v>
      </c>
      <c r="AF256">
        <f>_xlfn.IFNA(VLOOKUP($B256,数据整理1!$D$56:$R$80,14,0),AF255)</f>
        <v>556</v>
      </c>
      <c r="AG256">
        <f>_xlfn.IFNA(VLOOKUP($B256,数据整理1!$D$56:$R$80,15,0),AG255)</f>
        <v>556</v>
      </c>
      <c r="AI256" t="str">
        <f>INDEX(数据整理1!$C$82:$C$106,MATCH(B256,数据整理1!$D$82:$D$106))</f>
        <v>8阶</v>
      </c>
      <c r="AJ256">
        <f>_xlfn.IFNA(VLOOKUP($B256,数据整理1!$D$82:$R$106,2,0),AJ255)</f>
        <v>3924</v>
      </c>
      <c r="AK256">
        <f>_xlfn.IFNA(VLOOKUP($B256,数据整理1!$D$82:$R$106,3,0),AK255)</f>
        <v>1427</v>
      </c>
      <c r="AL256">
        <f>_xlfn.IFNA(VLOOKUP($B256,数据整理1!$D$82:$R$106,4,0),AL255)</f>
        <v>272</v>
      </c>
      <c r="AM256">
        <f>_xlfn.IFNA(VLOOKUP($B256,数据整理1!$D$82:$R$106,5,0),AM255)</f>
        <v>569</v>
      </c>
      <c r="AN256">
        <f>_xlfn.IFNA(VLOOKUP($B256,数据整理1!$D$82:$R$106,6,0),AN255)</f>
        <v>59</v>
      </c>
      <c r="AO256">
        <f>_xlfn.IFNA(VLOOKUP($B256,数据整理1!$D$82:$R$106,7,0),AO255)</f>
        <v>51</v>
      </c>
      <c r="AP256">
        <f>_xlfn.IFNA(VLOOKUP($B256,数据整理1!$D$82:$R$106,8,0),AP255)</f>
        <v>55</v>
      </c>
      <c r="AQ256">
        <f>_xlfn.IFNA(VLOOKUP($B256,数据整理1!$D$82:$R$106,9,0),AQ255)</f>
        <v>51</v>
      </c>
      <c r="AR256">
        <f>_xlfn.IFNA(VLOOKUP($B256,数据整理1!$D$82:$R$106,10,0),AR255)</f>
        <v>59</v>
      </c>
      <c r="AS256">
        <f>_xlfn.IFNA(VLOOKUP($B256,数据整理1!$D$82:$R$106,11,0),AS255)</f>
        <v>55</v>
      </c>
      <c r="AT256">
        <f>_xlfn.IFNA(VLOOKUP($B256,数据整理1!$D$82:$R$106,12,0),AT255)</f>
        <v>50</v>
      </c>
      <c r="AU256">
        <f>_xlfn.IFNA(VLOOKUP($B256,数据整理1!$D$82:$R$106,13,0),AU255)</f>
        <v>120</v>
      </c>
      <c r="AV256">
        <f>_xlfn.IFNA(VLOOKUP($B256,数据整理1!$D$82:$R$106,14,0),AV255)</f>
        <v>402</v>
      </c>
      <c r="AW256">
        <f>_xlfn.IFNA(VLOOKUP($B256,数据整理1!$D$82:$R$106,15,0),AW255)</f>
        <v>402</v>
      </c>
    </row>
    <row r="257" spans="2:49" x14ac:dyDescent="0.2">
      <c r="B257">
        <v>50</v>
      </c>
      <c r="C257" t="str">
        <f>INDEX(数据整理1!$C$30:$C$54,MATCH(B257,数据整理1!$D$30:$D$54))</f>
        <v>9阶</v>
      </c>
      <c r="D257">
        <f>_xlfn.IFNA(VLOOKUP($B257,数据整理1!$D$30:$R$54,2,0),D256)</f>
        <v>6618</v>
      </c>
      <c r="E257">
        <f>_xlfn.IFNA(VLOOKUP($B257,数据整理1!$D$30:$R$54,3,0),E256)</f>
        <v>1680</v>
      </c>
      <c r="F257">
        <f>_xlfn.IFNA(VLOOKUP($B257,数据整理1!$D$30:$R$54,4,0),F256)</f>
        <v>732</v>
      </c>
      <c r="G257">
        <f>_xlfn.IFNA(VLOOKUP($B257,数据整理1!$D$30:$R$54,5,0),G256)</f>
        <v>420</v>
      </c>
      <c r="H257">
        <f>_xlfn.IFNA(VLOOKUP($B257,数据整理1!$D$30:$R$54,6,0),H256)</f>
        <v>64</v>
      </c>
      <c r="I257">
        <f>_xlfn.IFNA(VLOOKUP($B257,数据整理1!$D$30:$R$54,7,0),I256)</f>
        <v>56</v>
      </c>
      <c r="J257">
        <f>_xlfn.IFNA(VLOOKUP($B257,数据整理1!$D$30:$R$54,8,0),J256)</f>
        <v>60</v>
      </c>
      <c r="K257">
        <f>_xlfn.IFNA(VLOOKUP($B257,数据整理1!$D$30:$R$54,9,0),K256)</f>
        <v>60</v>
      </c>
      <c r="L257">
        <f>_xlfn.IFNA(VLOOKUP($B257,数据整理1!$D$30:$R$54,10,0),L256)</f>
        <v>64</v>
      </c>
      <c r="M257">
        <f>_xlfn.IFNA(VLOOKUP($B257,数据整理1!$D$30:$R$54,11,0),M256)</f>
        <v>60</v>
      </c>
      <c r="N257">
        <f>_xlfn.IFNA(VLOOKUP($B257,数据整理1!$D$30:$R$54,12,0),N256)</f>
        <v>150</v>
      </c>
      <c r="O257">
        <f>_xlfn.IFNA(VLOOKUP($B257,数据整理1!$D$30:$R$54,13,0),O256)</f>
        <v>60</v>
      </c>
      <c r="P257">
        <f>_xlfn.IFNA(VLOOKUP($B257,数据整理1!$D$30:$R$54,14,0),P256)</f>
        <v>556</v>
      </c>
      <c r="Q257">
        <f>_xlfn.IFNA(VLOOKUP($B257,数据整理1!$D$30:$R$54,15,0),Q256)</f>
        <v>556</v>
      </c>
      <c r="S257" t="str">
        <f>INDEX(数据整理1!$C$56:$C$80,MATCH(B430,数据整理1!$D$56:$D$80))</f>
        <v>9阶</v>
      </c>
      <c r="T257">
        <f>_xlfn.IFNA(VLOOKUP($B257,数据整理1!$D$56:$R$80,2,0),T256)</f>
        <v>5895</v>
      </c>
      <c r="U257">
        <f>_xlfn.IFNA(VLOOKUP($B257,数据整理1!$D$56:$R$80,3,0),U256)</f>
        <v>1841</v>
      </c>
      <c r="V257">
        <f>_xlfn.IFNA(VLOOKUP($B257,数据整理1!$D$56:$R$80,4,0),V256)</f>
        <v>762</v>
      </c>
      <c r="W257">
        <f>_xlfn.IFNA(VLOOKUP($B257,数据整理1!$D$56:$R$80,5,0),W256)</f>
        <v>369</v>
      </c>
      <c r="X257">
        <f>_xlfn.IFNA(VLOOKUP($B257,数据整理1!$D$56:$R$80,6,0),X256)</f>
        <v>64</v>
      </c>
      <c r="Y257">
        <f>_xlfn.IFNA(VLOOKUP($B257,数据整理1!$D$56:$R$80,7,0),Y256)</f>
        <v>56</v>
      </c>
      <c r="Z257">
        <f>_xlfn.IFNA(VLOOKUP($B257,数据整理1!$D$56:$R$80,8,0),Z256)</f>
        <v>60</v>
      </c>
      <c r="AA257">
        <f>_xlfn.IFNA(VLOOKUP($B257,数据整理1!$D$56:$R$80,9,0),AA256)</f>
        <v>60</v>
      </c>
      <c r="AB257">
        <f>_xlfn.IFNA(VLOOKUP($B257,数据整理1!$D$56:$R$80,10,0),AB256)</f>
        <v>64</v>
      </c>
      <c r="AC257">
        <f>_xlfn.IFNA(VLOOKUP($B257,数据整理1!$D$56:$R$80,11,0),AC256)</f>
        <v>60</v>
      </c>
      <c r="AD257">
        <f>_xlfn.IFNA(VLOOKUP($B257,数据整理1!$D$56:$R$80,12,0),AD256)</f>
        <v>100</v>
      </c>
      <c r="AE257">
        <f>_xlfn.IFNA(VLOOKUP($B257,数据整理1!$D$56:$R$80,13,0),AE256)</f>
        <v>95</v>
      </c>
      <c r="AF257">
        <f>_xlfn.IFNA(VLOOKUP($B257,数据整理1!$D$56:$R$80,14,0),AF256)</f>
        <v>556</v>
      </c>
      <c r="AG257">
        <f>_xlfn.IFNA(VLOOKUP($B257,数据整理1!$D$56:$R$80,15,0),AG256)</f>
        <v>556</v>
      </c>
      <c r="AI257" t="str">
        <f>INDEX(数据整理1!$C$82:$C$106,MATCH(B257,数据整理1!$D$82:$D$106))</f>
        <v>9阶</v>
      </c>
      <c r="AJ257">
        <f>_xlfn.IFNA(VLOOKUP($B257,数据整理1!$D$82:$R$106,2,0),AJ256)</f>
        <v>5295</v>
      </c>
      <c r="AK257">
        <f>_xlfn.IFNA(VLOOKUP($B257,数据整理1!$D$82:$R$106,3,0),AK256)</f>
        <v>1946</v>
      </c>
      <c r="AL257">
        <f>_xlfn.IFNA(VLOOKUP($B257,数据整理1!$D$82:$R$106,4,0),AL256)</f>
        <v>404</v>
      </c>
      <c r="AM257">
        <f>_xlfn.IFNA(VLOOKUP($B257,数据整理1!$D$82:$R$106,5,0),AM256)</f>
        <v>788</v>
      </c>
      <c r="AN257">
        <f>_xlfn.IFNA(VLOOKUP($B257,数据整理1!$D$82:$R$106,6,0),AN256)</f>
        <v>64</v>
      </c>
      <c r="AO257">
        <f>_xlfn.IFNA(VLOOKUP($B257,数据整理1!$D$82:$R$106,7,0),AO256)</f>
        <v>56</v>
      </c>
      <c r="AP257">
        <f>_xlfn.IFNA(VLOOKUP($B257,数据整理1!$D$82:$R$106,8,0),AP256)</f>
        <v>60</v>
      </c>
      <c r="AQ257">
        <f>_xlfn.IFNA(VLOOKUP($B257,数据整理1!$D$82:$R$106,9,0),AQ256)</f>
        <v>56</v>
      </c>
      <c r="AR257">
        <f>_xlfn.IFNA(VLOOKUP($B257,数据整理1!$D$82:$R$106,10,0),AR256)</f>
        <v>64</v>
      </c>
      <c r="AS257">
        <f>_xlfn.IFNA(VLOOKUP($B257,数据整理1!$D$82:$R$106,11,0),AS256)</f>
        <v>60</v>
      </c>
      <c r="AT257">
        <f>_xlfn.IFNA(VLOOKUP($B257,数据整理1!$D$82:$R$106,12,0),AT256)</f>
        <v>50</v>
      </c>
      <c r="AU257">
        <f>_xlfn.IFNA(VLOOKUP($B257,数据整理1!$D$82:$R$106,13,0),AU256)</f>
        <v>120</v>
      </c>
      <c r="AV257">
        <f>_xlfn.IFNA(VLOOKUP($B257,数据整理1!$D$82:$R$106,14,0),AV256)</f>
        <v>556</v>
      </c>
      <c r="AW257">
        <f>_xlfn.IFNA(VLOOKUP($B257,数据整理1!$D$82:$R$106,15,0),AW256)</f>
        <v>556</v>
      </c>
    </row>
    <row r="258" spans="2:49" x14ac:dyDescent="0.2">
      <c r="B258">
        <v>51</v>
      </c>
      <c r="C258" t="str">
        <f>INDEX(数据整理1!$C$30:$C$54,MATCH(B258,数据整理1!$D$30:$D$54))</f>
        <v>9阶</v>
      </c>
      <c r="D258">
        <f>_xlfn.IFNA(VLOOKUP($B258,数据整理1!$D$30:$R$54,2,0),D257)</f>
        <v>6618</v>
      </c>
      <c r="E258">
        <f>_xlfn.IFNA(VLOOKUP($B258,数据整理1!$D$30:$R$54,3,0),E257)</f>
        <v>1680</v>
      </c>
      <c r="F258">
        <f>_xlfn.IFNA(VLOOKUP($B258,数据整理1!$D$30:$R$54,4,0),F257)</f>
        <v>732</v>
      </c>
      <c r="G258">
        <f>_xlfn.IFNA(VLOOKUP($B258,数据整理1!$D$30:$R$54,5,0),G257)</f>
        <v>420</v>
      </c>
      <c r="H258">
        <f>_xlfn.IFNA(VLOOKUP($B258,数据整理1!$D$30:$R$54,6,0),H257)</f>
        <v>64</v>
      </c>
      <c r="I258">
        <f>_xlfn.IFNA(VLOOKUP($B258,数据整理1!$D$30:$R$54,7,0),I257)</f>
        <v>56</v>
      </c>
      <c r="J258">
        <f>_xlfn.IFNA(VLOOKUP($B258,数据整理1!$D$30:$R$54,8,0),J257)</f>
        <v>60</v>
      </c>
      <c r="K258">
        <f>_xlfn.IFNA(VLOOKUP($B258,数据整理1!$D$30:$R$54,9,0),K257)</f>
        <v>60</v>
      </c>
      <c r="L258">
        <f>_xlfn.IFNA(VLOOKUP($B258,数据整理1!$D$30:$R$54,10,0),L257)</f>
        <v>64</v>
      </c>
      <c r="M258">
        <f>_xlfn.IFNA(VLOOKUP($B258,数据整理1!$D$30:$R$54,11,0),M257)</f>
        <v>60</v>
      </c>
      <c r="N258">
        <f>_xlfn.IFNA(VLOOKUP($B258,数据整理1!$D$30:$R$54,12,0),N257)</f>
        <v>150</v>
      </c>
      <c r="O258">
        <f>_xlfn.IFNA(VLOOKUP($B258,数据整理1!$D$30:$R$54,13,0),O257)</f>
        <v>60</v>
      </c>
      <c r="P258">
        <f>_xlfn.IFNA(VLOOKUP($B258,数据整理1!$D$30:$R$54,14,0),P257)</f>
        <v>556</v>
      </c>
      <c r="Q258">
        <f>_xlfn.IFNA(VLOOKUP($B258,数据整理1!$D$30:$R$54,15,0),Q257)</f>
        <v>556</v>
      </c>
      <c r="S258" t="str">
        <f>INDEX(数据整理1!$C$56:$C$80,MATCH(B431,数据整理1!$D$56:$D$80))</f>
        <v>9阶</v>
      </c>
      <c r="T258">
        <f>_xlfn.IFNA(VLOOKUP($B258,数据整理1!$D$56:$R$80,2,0),T257)</f>
        <v>5895</v>
      </c>
      <c r="U258">
        <f>_xlfn.IFNA(VLOOKUP($B258,数据整理1!$D$56:$R$80,3,0),U257)</f>
        <v>1841</v>
      </c>
      <c r="V258">
        <f>_xlfn.IFNA(VLOOKUP($B258,数据整理1!$D$56:$R$80,4,0),V257)</f>
        <v>762</v>
      </c>
      <c r="W258">
        <f>_xlfn.IFNA(VLOOKUP($B258,数据整理1!$D$56:$R$80,5,0),W257)</f>
        <v>369</v>
      </c>
      <c r="X258">
        <f>_xlfn.IFNA(VLOOKUP($B258,数据整理1!$D$56:$R$80,6,0),X257)</f>
        <v>64</v>
      </c>
      <c r="Y258">
        <f>_xlfn.IFNA(VLOOKUP($B258,数据整理1!$D$56:$R$80,7,0),Y257)</f>
        <v>56</v>
      </c>
      <c r="Z258">
        <f>_xlfn.IFNA(VLOOKUP($B258,数据整理1!$D$56:$R$80,8,0),Z257)</f>
        <v>60</v>
      </c>
      <c r="AA258">
        <f>_xlfn.IFNA(VLOOKUP($B258,数据整理1!$D$56:$R$80,9,0),AA257)</f>
        <v>60</v>
      </c>
      <c r="AB258">
        <f>_xlfn.IFNA(VLOOKUP($B258,数据整理1!$D$56:$R$80,10,0),AB257)</f>
        <v>64</v>
      </c>
      <c r="AC258">
        <f>_xlfn.IFNA(VLOOKUP($B258,数据整理1!$D$56:$R$80,11,0),AC257)</f>
        <v>60</v>
      </c>
      <c r="AD258">
        <f>_xlfn.IFNA(VLOOKUP($B258,数据整理1!$D$56:$R$80,12,0),AD257)</f>
        <v>100</v>
      </c>
      <c r="AE258">
        <f>_xlfn.IFNA(VLOOKUP($B258,数据整理1!$D$56:$R$80,13,0),AE257)</f>
        <v>95</v>
      </c>
      <c r="AF258">
        <f>_xlfn.IFNA(VLOOKUP($B258,数据整理1!$D$56:$R$80,14,0),AF257)</f>
        <v>556</v>
      </c>
      <c r="AG258">
        <f>_xlfn.IFNA(VLOOKUP($B258,数据整理1!$D$56:$R$80,15,0),AG257)</f>
        <v>556</v>
      </c>
      <c r="AI258" t="str">
        <f>INDEX(数据整理1!$C$82:$C$106,MATCH(B258,数据整理1!$D$82:$D$106))</f>
        <v>9阶</v>
      </c>
      <c r="AJ258">
        <f>_xlfn.IFNA(VLOOKUP($B258,数据整理1!$D$82:$R$106,2,0),AJ257)</f>
        <v>5295</v>
      </c>
      <c r="AK258">
        <f>_xlfn.IFNA(VLOOKUP($B258,数据整理1!$D$82:$R$106,3,0),AK257)</f>
        <v>1946</v>
      </c>
      <c r="AL258">
        <f>_xlfn.IFNA(VLOOKUP($B258,数据整理1!$D$82:$R$106,4,0),AL257)</f>
        <v>404</v>
      </c>
      <c r="AM258">
        <f>_xlfn.IFNA(VLOOKUP($B258,数据整理1!$D$82:$R$106,5,0),AM257)</f>
        <v>788</v>
      </c>
      <c r="AN258">
        <f>_xlfn.IFNA(VLOOKUP($B258,数据整理1!$D$82:$R$106,6,0),AN257)</f>
        <v>64</v>
      </c>
      <c r="AO258">
        <f>_xlfn.IFNA(VLOOKUP($B258,数据整理1!$D$82:$R$106,7,0),AO257)</f>
        <v>56</v>
      </c>
      <c r="AP258">
        <f>_xlfn.IFNA(VLOOKUP($B258,数据整理1!$D$82:$R$106,8,0),AP257)</f>
        <v>60</v>
      </c>
      <c r="AQ258">
        <f>_xlfn.IFNA(VLOOKUP($B258,数据整理1!$D$82:$R$106,9,0),AQ257)</f>
        <v>56</v>
      </c>
      <c r="AR258">
        <f>_xlfn.IFNA(VLOOKUP($B258,数据整理1!$D$82:$R$106,10,0),AR257)</f>
        <v>64</v>
      </c>
      <c r="AS258">
        <f>_xlfn.IFNA(VLOOKUP($B258,数据整理1!$D$82:$R$106,11,0),AS257)</f>
        <v>60</v>
      </c>
      <c r="AT258">
        <f>_xlfn.IFNA(VLOOKUP($B258,数据整理1!$D$82:$R$106,12,0),AT257)</f>
        <v>50</v>
      </c>
      <c r="AU258">
        <f>_xlfn.IFNA(VLOOKUP($B258,数据整理1!$D$82:$R$106,13,0),AU257)</f>
        <v>120</v>
      </c>
      <c r="AV258">
        <f>_xlfn.IFNA(VLOOKUP($B258,数据整理1!$D$82:$R$106,14,0),AV257)</f>
        <v>556</v>
      </c>
      <c r="AW258">
        <f>_xlfn.IFNA(VLOOKUP($B258,数据整理1!$D$82:$R$106,15,0),AW257)</f>
        <v>556</v>
      </c>
    </row>
    <row r="259" spans="2:49" x14ac:dyDescent="0.2">
      <c r="B259">
        <v>52</v>
      </c>
      <c r="C259" t="str">
        <f>INDEX(数据整理1!$C$30:$C$54,MATCH(B259,数据整理1!$D$30:$D$54))</f>
        <v>9阶</v>
      </c>
      <c r="D259">
        <f>_xlfn.IFNA(VLOOKUP($B259,数据整理1!$D$30:$R$54,2,0),D258)</f>
        <v>6618</v>
      </c>
      <c r="E259">
        <f>_xlfn.IFNA(VLOOKUP($B259,数据整理1!$D$30:$R$54,3,0),E258)</f>
        <v>1680</v>
      </c>
      <c r="F259">
        <f>_xlfn.IFNA(VLOOKUP($B259,数据整理1!$D$30:$R$54,4,0),F258)</f>
        <v>732</v>
      </c>
      <c r="G259">
        <f>_xlfn.IFNA(VLOOKUP($B259,数据整理1!$D$30:$R$54,5,0),G258)</f>
        <v>420</v>
      </c>
      <c r="H259">
        <f>_xlfn.IFNA(VLOOKUP($B259,数据整理1!$D$30:$R$54,6,0),H258)</f>
        <v>64</v>
      </c>
      <c r="I259">
        <f>_xlfn.IFNA(VLOOKUP($B259,数据整理1!$D$30:$R$54,7,0),I258)</f>
        <v>56</v>
      </c>
      <c r="J259">
        <f>_xlfn.IFNA(VLOOKUP($B259,数据整理1!$D$30:$R$54,8,0),J258)</f>
        <v>60</v>
      </c>
      <c r="K259">
        <f>_xlfn.IFNA(VLOOKUP($B259,数据整理1!$D$30:$R$54,9,0),K258)</f>
        <v>60</v>
      </c>
      <c r="L259">
        <f>_xlfn.IFNA(VLOOKUP($B259,数据整理1!$D$30:$R$54,10,0),L258)</f>
        <v>64</v>
      </c>
      <c r="M259">
        <f>_xlfn.IFNA(VLOOKUP($B259,数据整理1!$D$30:$R$54,11,0),M258)</f>
        <v>60</v>
      </c>
      <c r="N259">
        <f>_xlfn.IFNA(VLOOKUP($B259,数据整理1!$D$30:$R$54,12,0),N258)</f>
        <v>150</v>
      </c>
      <c r="O259">
        <f>_xlfn.IFNA(VLOOKUP($B259,数据整理1!$D$30:$R$54,13,0),O258)</f>
        <v>60</v>
      </c>
      <c r="P259">
        <f>_xlfn.IFNA(VLOOKUP($B259,数据整理1!$D$30:$R$54,14,0),P258)</f>
        <v>556</v>
      </c>
      <c r="Q259">
        <f>_xlfn.IFNA(VLOOKUP($B259,数据整理1!$D$30:$R$54,15,0),Q258)</f>
        <v>556</v>
      </c>
      <c r="S259" t="str">
        <f>INDEX(数据整理1!$C$56:$C$80,MATCH(B432,数据整理1!$D$56:$D$80))</f>
        <v>9阶</v>
      </c>
      <c r="T259">
        <f>_xlfn.IFNA(VLOOKUP($B259,数据整理1!$D$56:$R$80,2,0),T258)</f>
        <v>5895</v>
      </c>
      <c r="U259">
        <f>_xlfn.IFNA(VLOOKUP($B259,数据整理1!$D$56:$R$80,3,0),U258)</f>
        <v>1841</v>
      </c>
      <c r="V259">
        <f>_xlfn.IFNA(VLOOKUP($B259,数据整理1!$D$56:$R$80,4,0),V258)</f>
        <v>762</v>
      </c>
      <c r="W259">
        <f>_xlfn.IFNA(VLOOKUP($B259,数据整理1!$D$56:$R$80,5,0),W258)</f>
        <v>369</v>
      </c>
      <c r="X259">
        <f>_xlfn.IFNA(VLOOKUP($B259,数据整理1!$D$56:$R$80,6,0),X258)</f>
        <v>64</v>
      </c>
      <c r="Y259">
        <f>_xlfn.IFNA(VLOOKUP($B259,数据整理1!$D$56:$R$80,7,0),Y258)</f>
        <v>56</v>
      </c>
      <c r="Z259">
        <f>_xlfn.IFNA(VLOOKUP($B259,数据整理1!$D$56:$R$80,8,0),Z258)</f>
        <v>60</v>
      </c>
      <c r="AA259">
        <f>_xlfn.IFNA(VLOOKUP($B259,数据整理1!$D$56:$R$80,9,0),AA258)</f>
        <v>60</v>
      </c>
      <c r="AB259">
        <f>_xlfn.IFNA(VLOOKUP($B259,数据整理1!$D$56:$R$80,10,0),AB258)</f>
        <v>64</v>
      </c>
      <c r="AC259">
        <f>_xlfn.IFNA(VLOOKUP($B259,数据整理1!$D$56:$R$80,11,0),AC258)</f>
        <v>60</v>
      </c>
      <c r="AD259">
        <f>_xlfn.IFNA(VLOOKUP($B259,数据整理1!$D$56:$R$80,12,0),AD258)</f>
        <v>100</v>
      </c>
      <c r="AE259">
        <f>_xlfn.IFNA(VLOOKUP($B259,数据整理1!$D$56:$R$80,13,0),AE258)</f>
        <v>95</v>
      </c>
      <c r="AF259">
        <f>_xlfn.IFNA(VLOOKUP($B259,数据整理1!$D$56:$R$80,14,0),AF258)</f>
        <v>556</v>
      </c>
      <c r="AG259">
        <f>_xlfn.IFNA(VLOOKUP($B259,数据整理1!$D$56:$R$80,15,0),AG258)</f>
        <v>556</v>
      </c>
      <c r="AI259" t="str">
        <f>INDEX(数据整理1!$C$82:$C$106,MATCH(B259,数据整理1!$D$82:$D$106))</f>
        <v>9阶</v>
      </c>
      <c r="AJ259">
        <f>_xlfn.IFNA(VLOOKUP($B259,数据整理1!$D$82:$R$106,2,0),AJ258)</f>
        <v>5295</v>
      </c>
      <c r="AK259">
        <f>_xlfn.IFNA(VLOOKUP($B259,数据整理1!$D$82:$R$106,3,0),AK258)</f>
        <v>1946</v>
      </c>
      <c r="AL259">
        <f>_xlfn.IFNA(VLOOKUP($B259,数据整理1!$D$82:$R$106,4,0),AL258)</f>
        <v>404</v>
      </c>
      <c r="AM259">
        <f>_xlfn.IFNA(VLOOKUP($B259,数据整理1!$D$82:$R$106,5,0),AM258)</f>
        <v>788</v>
      </c>
      <c r="AN259">
        <f>_xlfn.IFNA(VLOOKUP($B259,数据整理1!$D$82:$R$106,6,0),AN258)</f>
        <v>64</v>
      </c>
      <c r="AO259">
        <f>_xlfn.IFNA(VLOOKUP($B259,数据整理1!$D$82:$R$106,7,0),AO258)</f>
        <v>56</v>
      </c>
      <c r="AP259">
        <f>_xlfn.IFNA(VLOOKUP($B259,数据整理1!$D$82:$R$106,8,0),AP258)</f>
        <v>60</v>
      </c>
      <c r="AQ259">
        <f>_xlfn.IFNA(VLOOKUP($B259,数据整理1!$D$82:$R$106,9,0),AQ258)</f>
        <v>56</v>
      </c>
      <c r="AR259">
        <f>_xlfn.IFNA(VLOOKUP($B259,数据整理1!$D$82:$R$106,10,0),AR258)</f>
        <v>64</v>
      </c>
      <c r="AS259">
        <f>_xlfn.IFNA(VLOOKUP($B259,数据整理1!$D$82:$R$106,11,0),AS258)</f>
        <v>60</v>
      </c>
      <c r="AT259">
        <f>_xlfn.IFNA(VLOOKUP($B259,数据整理1!$D$82:$R$106,12,0),AT258)</f>
        <v>50</v>
      </c>
      <c r="AU259">
        <f>_xlfn.IFNA(VLOOKUP($B259,数据整理1!$D$82:$R$106,13,0),AU258)</f>
        <v>120</v>
      </c>
      <c r="AV259">
        <f>_xlfn.IFNA(VLOOKUP($B259,数据整理1!$D$82:$R$106,14,0),AV258)</f>
        <v>556</v>
      </c>
      <c r="AW259">
        <f>_xlfn.IFNA(VLOOKUP($B259,数据整理1!$D$82:$R$106,15,0),AW258)</f>
        <v>556</v>
      </c>
    </row>
    <row r="260" spans="2:49" x14ac:dyDescent="0.2">
      <c r="B260">
        <v>53</v>
      </c>
      <c r="C260" t="str">
        <f>INDEX(数据整理1!$C$30:$C$54,MATCH(B260,数据整理1!$D$30:$D$54))</f>
        <v>9阶</v>
      </c>
      <c r="D260">
        <f>_xlfn.IFNA(VLOOKUP($B260,数据整理1!$D$30:$R$54,2,0),D259)</f>
        <v>6618</v>
      </c>
      <c r="E260">
        <f>_xlfn.IFNA(VLOOKUP($B260,数据整理1!$D$30:$R$54,3,0),E259)</f>
        <v>1680</v>
      </c>
      <c r="F260">
        <f>_xlfn.IFNA(VLOOKUP($B260,数据整理1!$D$30:$R$54,4,0),F259)</f>
        <v>732</v>
      </c>
      <c r="G260">
        <f>_xlfn.IFNA(VLOOKUP($B260,数据整理1!$D$30:$R$54,5,0),G259)</f>
        <v>420</v>
      </c>
      <c r="H260">
        <f>_xlfn.IFNA(VLOOKUP($B260,数据整理1!$D$30:$R$54,6,0),H259)</f>
        <v>64</v>
      </c>
      <c r="I260">
        <f>_xlfn.IFNA(VLOOKUP($B260,数据整理1!$D$30:$R$54,7,0),I259)</f>
        <v>56</v>
      </c>
      <c r="J260">
        <f>_xlfn.IFNA(VLOOKUP($B260,数据整理1!$D$30:$R$54,8,0),J259)</f>
        <v>60</v>
      </c>
      <c r="K260">
        <f>_xlfn.IFNA(VLOOKUP($B260,数据整理1!$D$30:$R$54,9,0),K259)</f>
        <v>60</v>
      </c>
      <c r="L260">
        <f>_xlfn.IFNA(VLOOKUP($B260,数据整理1!$D$30:$R$54,10,0),L259)</f>
        <v>64</v>
      </c>
      <c r="M260">
        <f>_xlfn.IFNA(VLOOKUP($B260,数据整理1!$D$30:$R$54,11,0),M259)</f>
        <v>60</v>
      </c>
      <c r="N260">
        <f>_xlfn.IFNA(VLOOKUP($B260,数据整理1!$D$30:$R$54,12,0),N259)</f>
        <v>150</v>
      </c>
      <c r="O260">
        <f>_xlfn.IFNA(VLOOKUP($B260,数据整理1!$D$30:$R$54,13,0),O259)</f>
        <v>60</v>
      </c>
      <c r="P260">
        <f>_xlfn.IFNA(VLOOKUP($B260,数据整理1!$D$30:$R$54,14,0),P259)</f>
        <v>556</v>
      </c>
      <c r="Q260">
        <f>_xlfn.IFNA(VLOOKUP($B260,数据整理1!$D$30:$R$54,15,0),Q259)</f>
        <v>556</v>
      </c>
      <c r="S260" t="str">
        <f>INDEX(数据整理1!$C$56:$C$80,MATCH(B433,数据整理1!$D$56:$D$80))</f>
        <v>9阶</v>
      </c>
      <c r="T260">
        <f>_xlfn.IFNA(VLOOKUP($B260,数据整理1!$D$56:$R$80,2,0),T259)</f>
        <v>5895</v>
      </c>
      <c r="U260">
        <f>_xlfn.IFNA(VLOOKUP($B260,数据整理1!$D$56:$R$80,3,0),U259)</f>
        <v>1841</v>
      </c>
      <c r="V260">
        <f>_xlfn.IFNA(VLOOKUP($B260,数据整理1!$D$56:$R$80,4,0),V259)</f>
        <v>762</v>
      </c>
      <c r="W260">
        <f>_xlfn.IFNA(VLOOKUP($B260,数据整理1!$D$56:$R$80,5,0),W259)</f>
        <v>369</v>
      </c>
      <c r="X260">
        <f>_xlfn.IFNA(VLOOKUP($B260,数据整理1!$D$56:$R$80,6,0),X259)</f>
        <v>64</v>
      </c>
      <c r="Y260">
        <f>_xlfn.IFNA(VLOOKUP($B260,数据整理1!$D$56:$R$80,7,0),Y259)</f>
        <v>56</v>
      </c>
      <c r="Z260">
        <f>_xlfn.IFNA(VLOOKUP($B260,数据整理1!$D$56:$R$80,8,0),Z259)</f>
        <v>60</v>
      </c>
      <c r="AA260">
        <f>_xlfn.IFNA(VLOOKUP($B260,数据整理1!$D$56:$R$80,9,0),AA259)</f>
        <v>60</v>
      </c>
      <c r="AB260">
        <f>_xlfn.IFNA(VLOOKUP($B260,数据整理1!$D$56:$R$80,10,0),AB259)</f>
        <v>64</v>
      </c>
      <c r="AC260">
        <f>_xlfn.IFNA(VLOOKUP($B260,数据整理1!$D$56:$R$80,11,0),AC259)</f>
        <v>60</v>
      </c>
      <c r="AD260">
        <f>_xlfn.IFNA(VLOOKUP($B260,数据整理1!$D$56:$R$80,12,0),AD259)</f>
        <v>100</v>
      </c>
      <c r="AE260">
        <f>_xlfn.IFNA(VLOOKUP($B260,数据整理1!$D$56:$R$80,13,0),AE259)</f>
        <v>95</v>
      </c>
      <c r="AF260">
        <f>_xlfn.IFNA(VLOOKUP($B260,数据整理1!$D$56:$R$80,14,0),AF259)</f>
        <v>556</v>
      </c>
      <c r="AG260">
        <f>_xlfn.IFNA(VLOOKUP($B260,数据整理1!$D$56:$R$80,15,0),AG259)</f>
        <v>556</v>
      </c>
      <c r="AI260" t="str">
        <f>INDEX(数据整理1!$C$82:$C$106,MATCH(B260,数据整理1!$D$82:$D$106))</f>
        <v>9阶</v>
      </c>
      <c r="AJ260">
        <f>_xlfn.IFNA(VLOOKUP($B260,数据整理1!$D$82:$R$106,2,0),AJ259)</f>
        <v>5295</v>
      </c>
      <c r="AK260">
        <f>_xlfn.IFNA(VLOOKUP($B260,数据整理1!$D$82:$R$106,3,0),AK259)</f>
        <v>1946</v>
      </c>
      <c r="AL260">
        <f>_xlfn.IFNA(VLOOKUP($B260,数据整理1!$D$82:$R$106,4,0),AL259)</f>
        <v>404</v>
      </c>
      <c r="AM260">
        <f>_xlfn.IFNA(VLOOKUP($B260,数据整理1!$D$82:$R$106,5,0),AM259)</f>
        <v>788</v>
      </c>
      <c r="AN260">
        <f>_xlfn.IFNA(VLOOKUP($B260,数据整理1!$D$82:$R$106,6,0),AN259)</f>
        <v>64</v>
      </c>
      <c r="AO260">
        <f>_xlfn.IFNA(VLOOKUP($B260,数据整理1!$D$82:$R$106,7,0),AO259)</f>
        <v>56</v>
      </c>
      <c r="AP260">
        <f>_xlfn.IFNA(VLOOKUP($B260,数据整理1!$D$82:$R$106,8,0),AP259)</f>
        <v>60</v>
      </c>
      <c r="AQ260">
        <f>_xlfn.IFNA(VLOOKUP($B260,数据整理1!$D$82:$R$106,9,0),AQ259)</f>
        <v>56</v>
      </c>
      <c r="AR260">
        <f>_xlfn.IFNA(VLOOKUP($B260,数据整理1!$D$82:$R$106,10,0),AR259)</f>
        <v>64</v>
      </c>
      <c r="AS260">
        <f>_xlfn.IFNA(VLOOKUP($B260,数据整理1!$D$82:$R$106,11,0),AS259)</f>
        <v>60</v>
      </c>
      <c r="AT260">
        <f>_xlfn.IFNA(VLOOKUP($B260,数据整理1!$D$82:$R$106,12,0),AT259)</f>
        <v>50</v>
      </c>
      <c r="AU260">
        <f>_xlfn.IFNA(VLOOKUP($B260,数据整理1!$D$82:$R$106,13,0),AU259)</f>
        <v>120</v>
      </c>
      <c r="AV260">
        <f>_xlfn.IFNA(VLOOKUP($B260,数据整理1!$D$82:$R$106,14,0),AV259)</f>
        <v>556</v>
      </c>
      <c r="AW260">
        <f>_xlfn.IFNA(VLOOKUP($B260,数据整理1!$D$82:$R$106,15,0),AW259)</f>
        <v>556</v>
      </c>
    </row>
    <row r="261" spans="2:49" x14ac:dyDescent="0.2">
      <c r="B261">
        <v>54</v>
      </c>
      <c r="C261" t="str">
        <f>INDEX(数据整理1!$C$30:$C$54,MATCH(B261,数据整理1!$D$30:$D$54))</f>
        <v>9阶</v>
      </c>
      <c r="D261">
        <f>_xlfn.IFNA(VLOOKUP($B261,数据整理1!$D$30:$R$54,2,0),D260)</f>
        <v>6618</v>
      </c>
      <c r="E261">
        <f>_xlfn.IFNA(VLOOKUP($B261,数据整理1!$D$30:$R$54,3,0),E260)</f>
        <v>1680</v>
      </c>
      <c r="F261">
        <f>_xlfn.IFNA(VLOOKUP($B261,数据整理1!$D$30:$R$54,4,0),F260)</f>
        <v>732</v>
      </c>
      <c r="G261">
        <f>_xlfn.IFNA(VLOOKUP($B261,数据整理1!$D$30:$R$54,5,0),G260)</f>
        <v>420</v>
      </c>
      <c r="H261">
        <f>_xlfn.IFNA(VLOOKUP($B261,数据整理1!$D$30:$R$54,6,0),H260)</f>
        <v>64</v>
      </c>
      <c r="I261">
        <f>_xlfn.IFNA(VLOOKUP($B261,数据整理1!$D$30:$R$54,7,0),I260)</f>
        <v>56</v>
      </c>
      <c r="J261">
        <f>_xlfn.IFNA(VLOOKUP($B261,数据整理1!$D$30:$R$54,8,0),J260)</f>
        <v>60</v>
      </c>
      <c r="K261">
        <f>_xlfn.IFNA(VLOOKUP($B261,数据整理1!$D$30:$R$54,9,0),K260)</f>
        <v>60</v>
      </c>
      <c r="L261">
        <f>_xlfn.IFNA(VLOOKUP($B261,数据整理1!$D$30:$R$54,10,0),L260)</f>
        <v>64</v>
      </c>
      <c r="M261">
        <f>_xlfn.IFNA(VLOOKUP($B261,数据整理1!$D$30:$R$54,11,0),M260)</f>
        <v>60</v>
      </c>
      <c r="N261">
        <f>_xlfn.IFNA(VLOOKUP($B261,数据整理1!$D$30:$R$54,12,0),N260)</f>
        <v>150</v>
      </c>
      <c r="O261">
        <f>_xlfn.IFNA(VLOOKUP($B261,数据整理1!$D$30:$R$54,13,0),O260)</f>
        <v>60</v>
      </c>
      <c r="P261">
        <f>_xlfn.IFNA(VLOOKUP($B261,数据整理1!$D$30:$R$54,14,0),P260)</f>
        <v>556</v>
      </c>
      <c r="Q261">
        <f>_xlfn.IFNA(VLOOKUP($B261,数据整理1!$D$30:$R$54,15,0),Q260)</f>
        <v>556</v>
      </c>
      <c r="S261" t="str">
        <f>INDEX(数据整理1!$C$56:$C$80,MATCH(B434,数据整理1!$D$56:$D$80))</f>
        <v>9阶</v>
      </c>
      <c r="T261">
        <f>_xlfn.IFNA(VLOOKUP($B261,数据整理1!$D$56:$R$80,2,0),T260)</f>
        <v>5895</v>
      </c>
      <c r="U261">
        <f>_xlfn.IFNA(VLOOKUP($B261,数据整理1!$D$56:$R$80,3,0),U260)</f>
        <v>1841</v>
      </c>
      <c r="V261">
        <f>_xlfn.IFNA(VLOOKUP($B261,数据整理1!$D$56:$R$80,4,0),V260)</f>
        <v>762</v>
      </c>
      <c r="W261">
        <f>_xlfn.IFNA(VLOOKUP($B261,数据整理1!$D$56:$R$80,5,0),W260)</f>
        <v>369</v>
      </c>
      <c r="X261">
        <f>_xlfn.IFNA(VLOOKUP($B261,数据整理1!$D$56:$R$80,6,0),X260)</f>
        <v>64</v>
      </c>
      <c r="Y261">
        <f>_xlfn.IFNA(VLOOKUP($B261,数据整理1!$D$56:$R$80,7,0),Y260)</f>
        <v>56</v>
      </c>
      <c r="Z261">
        <f>_xlfn.IFNA(VLOOKUP($B261,数据整理1!$D$56:$R$80,8,0),Z260)</f>
        <v>60</v>
      </c>
      <c r="AA261">
        <f>_xlfn.IFNA(VLOOKUP($B261,数据整理1!$D$56:$R$80,9,0),AA260)</f>
        <v>60</v>
      </c>
      <c r="AB261">
        <f>_xlfn.IFNA(VLOOKUP($B261,数据整理1!$D$56:$R$80,10,0),AB260)</f>
        <v>64</v>
      </c>
      <c r="AC261">
        <f>_xlfn.IFNA(VLOOKUP($B261,数据整理1!$D$56:$R$80,11,0),AC260)</f>
        <v>60</v>
      </c>
      <c r="AD261">
        <f>_xlfn.IFNA(VLOOKUP($B261,数据整理1!$D$56:$R$80,12,0),AD260)</f>
        <v>100</v>
      </c>
      <c r="AE261">
        <f>_xlfn.IFNA(VLOOKUP($B261,数据整理1!$D$56:$R$80,13,0),AE260)</f>
        <v>95</v>
      </c>
      <c r="AF261">
        <f>_xlfn.IFNA(VLOOKUP($B261,数据整理1!$D$56:$R$80,14,0),AF260)</f>
        <v>556</v>
      </c>
      <c r="AG261">
        <f>_xlfn.IFNA(VLOOKUP($B261,数据整理1!$D$56:$R$80,15,0),AG260)</f>
        <v>556</v>
      </c>
      <c r="AI261" t="str">
        <f>INDEX(数据整理1!$C$82:$C$106,MATCH(B261,数据整理1!$D$82:$D$106))</f>
        <v>9阶</v>
      </c>
      <c r="AJ261">
        <f>_xlfn.IFNA(VLOOKUP($B261,数据整理1!$D$82:$R$106,2,0),AJ260)</f>
        <v>5295</v>
      </c>
      <c r="AK261">
        <f>_xlfn.IFNA(VLOOKUP($B261,数据整理1!$D$82:$R$106,3,0),AK260)</f>
        <v>1946</v>
      </c>
      <c r="AL261">
        <f>_xlfn.IFNA(VLOOKUP($B261,数据整理1!$D$82:$R$106,4,0),AL260)</f>
        <v>404</v>
      </c>
      <c r="AM261">
        <f>_xlfn.IFNA(VLOOKUP($B261,数据整理1!$D$82:$R$106,5,0),AM260)</f>
        <v>788</v>
      </c>
      <c r="AN261">
        <f>_xlfn.IFNA(VLOOKUP($B261,数据整理1!$D$82:$R$106,6,0),AN260)</f>
        <v>64</v>
      </c>
      <c r="AO261">
        <f>_xlfn.IFNA(VLOOKUP($B261,数据整理1!$D$82:$R$106,7,0),AO260)</f>
        <v>56</v>
      </c>
      <c r="AP261">
        <f>_xlfn.IFNA(VLOOKUP($B261,数据整理1!$D$82:$R$106,8,0),AP260)</f>
        <v>60</v>
      </c>
      <c r="AQ261">
        <f>_xlfn.IFNA(VLOOKUP($B261,数据整理1!$D$82:$R$106,9,0),AQ260)</f>
        <v>56</v>
      </c>
      <c r="AR261">
        <f>_xlfn.IFNA(VLOOKUP($B261,数据整理1!$D$82:$R$106,10,0),AR260)</f>
        <v>64</v>
      </c>
      <c r="AS261">
        <f>_xlfn.IFNA(VLOOKUP($B261,数据整理1!$D$82:$R$106,11,0),AS260)</f>
        <v>60</v>
      </c>
      <c r="AT261">
        <f>_xlfn.IFNA(VLOOKUP($B261,数据整理1!$D$82:$R$106,12,0),AT260)</f>
        <v>50</v>
      </c>
      <c r="AU261">
        <f>_xlfn.IFNA(VLOOKUP($B261,数据整理1!$D$82:$R$106,13,0),AU260)</f>
        <v>120</v>
      </c>
      <c r="AV261">
        <f>_xlfn.IFNA(VLOOKUP($B261,数据整理1!$D$82:$R$106,14,0),AV260)</f>
        <v>556</v>
      </c>
      <c r="AW261">
        <f>_xlfn.IFNA(VLOOKUP($B261,数据整理1!$D$82:$R$106,15,0),AW260)</f>
        <v>556</v>
      </c>
    </row>
    <row r="262" spans="2:49" x14ac:dyDescent="0.2">
      <c r="B262">
        <v>55</v>
      </c>
      <c r="C262" t="str">
        <f>INDEX(数据整理1!$C$30:$C$54,MATCH(B262,数据整理1!$D$30:$D$54))</f>
        <v>9阶</v>
      </c>
      <c r="D262">
        <f>_xlfn.IFNA(VLOOKUP($B262,数据整理1!$D$30:$R$54,2,0),D261)</f>
        <v>6618</v>
      </c>
      <c r="E262">
        <f>_xlfn.IFNA(VLOOKUP($B262,数据整理1!$D$30:$R$54,3,0),E261)</f>
        <v>1680</v>
      </c>
      <c r="F262">
        <f>_xlfn.IFNA(VLOOKUP($B262,数据整理1!$D$30:$R$54,4,0),F261)</f>
        <v>732</v>
      </c>
      <c r="G262">
        <f>_xlfn.IFNA(VLOOKUP($B262,数据整理1!$D$30:$R$54,5,0),G261)</f>
        <v>420</v>
      </c>
      <c r="H262">
        <f>_xlfn.IFNA(VLOOKUP($B262,数据整理1!$D$30:$R$54,6,0),H261)</f>
        <v>64</v>
      </c>
      <c r="I262">
        <f>_xlfn.IFNA(VLOOKUP($B262,数据整理1!$D$30:$R$54,7,0),I261)</f>
        <v>56</v>
      </c>
      <c r="J262">
        <f>_xlfn.IFNA(VLOOKUP($B262,数据整理1!$D$30:$R$54,8,0),J261)</f>
        <v>60</v>
      </c>
      <c r="K262">
        <f>_xlfn.IFNA(VLOOKUP($B262,数据整理1!$D$30:$R$54,9,0),K261)</f>
        <v>60</v>
      </c>
      <c r="L262">
        <f>_xlfn.IFNA(VLOOKUP($B262,数据整理1!$D$30:$R$54,10,0),L261)</f>
        <v>64</v>
      </c>
      <c r="M262">
        <f>_xlfn.IFNA(VLOOKUP($B262,数据整理1!$D$30:$R$54,11,0),M261)</f>
        <v>60</v>
      </c>
      <c r="N262">
        <f>_xlfn.IFNA(VLOOKUP($B262,数据整理1!$D$30:$R$54,12,0),N261)</f>
        <v>150</v>
      </c>
      <c r="O262">
        <f>_xlfn.IFNA(VLOOKUP($B262,数据整理1!$D$30:$R$54,13,0),O261)</f>
        <v>60</v>
      </c>
      <c r="P262">
        <f>_xlfn.IFNA(VLOOKUP($B262,数据整理1!$D$30:$R$54,14,0),P261)</f>
        <v>556</v>
      </c>
      <c r="Q262">
        <f>_xlfn.IFNA(VLOOKUP($B262,数据整理1!$D$30:$R$54,15,0),Q261)</f>
        <v>556</v>
      </c>
      <c r="S262" t="str">
        <f>INDEX(数据整理1!$C$56:$C$80,MATCH(B435,数据整理1!$D$56:$D$80))</f>
        <v>9阶</v>
      </c>
      <c r="T262">
        <f>_xlfn.IFNA(VLOOKUP($B262,数据整理1!$D$56:$R$80,2,0),T261)</f>
        <v>5895</v>
      </c>
      <c r="U262">
        <f>_xlfn.IFNA(VLOOKUP($B262,数据整理1!$D$56:$R$80,3,0),U261)</f>
        <v>1841</v>
      </c>
      <c r="V262">
        <f>_xlfn.IFNA(VLOOKUP($B262,数据整理1!$D$56:$R$80,4,0),V261)</f>
        <v>762</v>
      </c>
      <c r="W262">
        <f>_xlfn.IFNA(VLOOKUP($B262,数据整理1!$D$56:$R$80,5,0),W261)</f>
        <v>369</v>
      </c>
      <c r="X262">
        <f>_xlfn.IFNA(VLOOKUP($B262,数据整理1!$D$56:$R$80,6,0),X261)</f>
        <v>64</v>
      </c>
      <c r="Y262">
        <f>_xlfn.IFNA(VLOOKUP($B262,数据整理1!$D$56:$R$80,7,0),Y261)</f>
        <v>56</v>
      </c>
      <c r="Z262">
        <f>_xlfn.IFNA(VLOOKUP($B262,数据整理1!$D$56:$R$80,8,0),Z261)</f>
        <v>60</v>
      </c>
      <c r="AA262">
        <f>_xlfn.IFNA(VLOOKUP($B262,数据整理1!$D$56:$R$80,9,0),AA261)</f>
        <v>60</v>
      </c>
      <c r="AB262">
        <f>_xlfn.IFNA(VLOOKUP($B262,数据整理1!$D$56:$R$80,10,0),AB261)</f>
        <v>64</v>
      </c>
      <c r="AC262">
        <f>_xlfn.IFNA(VLOOKUP($B262,数据整理1!$D$56:$R$80,11,0),AC261)</f>
        <v>60</v>
      </c>
      <c r="AD262">
        <f>_xlfn.IFNA(VLOOKUP($B262,数据整理1!$D$56:$R$80,12,0),AD261)</f>
        <v>100</v>
      </c>
      <c r="AE262">
        <f>_xlfn.IFNA(VLOOKUP($B262,数据整理1!$D$56:$R$80,13,0),AE261)</f>
        <v>95</v>
      </c>
      <c r="AF262">
        <f>_xlfn.IFNA(VLOOKUP($B262,数据整理1!$D$56:$R$80,14,0),AF261)</f>
        <v>556</v>
      </c>
      <c r="AG262">
        <f>_xlfn.IFNA(VLOOKUP($B262,数据整理1!$D$56:$R$80,15,0),AG261)</f>
        <v>556</v>
      </c>
      <c r="AI262" t="str">
        <f>INDEX(数据整理1!$C$82:$C$106,MATCH(B262,数据整理1!$D$82:$D$106))</f>
        <v>9阶</v>
      </c>
      <c r="AJ262">
        <f>_xlfn.IFNA(VLOOKUP($B262,数据整理1!$D$82:$R$106,2,0),AJ261)</f>
        <v>5295</v>
      </c>
      <c r="AK262">
        <f>_xlfn.IFNA(VLOOKUP($B262,数据整理1!$D$82:$R$106,3,0),AK261)</f>
        <v>1946</v>
      </c>
      <c r="AL262">
        <f>_xlfn.IFNA(VLOOKUP($B262,数据整理1!$D$82:$R$106,4,0),AL261)</f>
        <v>404</v>
      </c>
      <c r="AM262">
        <f>_xlfn.IFNA(VLOOKUP($B262,数据整理1!$D$82:$R$106,5,0),AM261)</f>
        <v>788</v>
      </c>
      <c r="AN262">
        <f>_xlfn.IFNA(VLOOKUP($B262,数据整理1!$D$82:$R$106,6,0),AN261)</f>
        <v>64</v>
      </c>
      <c r="AO262">
        <f>_xlfn.IFNA(VLOOKUP($B262,数据整理1!$D$82:$R$106,7,0),AO261)</f>
        <v>56</v>
      </c>
      <c r="AP262">
        <f>_xlfn.IFNA(VLOOKUP($B262,数据整理1!$D$82:$R$106,8,0),AP261)</f>
        <v>60</v>
      </c>
      <c r="AQ262">
        <f>_xlfn.IFNA(VLOOKUP($B262,数据整理1!$D$82:$R$106,9,0),AQ261)</f>
        <v>56</v>
      </c>
      <c r="AR262">
        <f>_xlfn.IFNA(VLOOKUP($B262,数据整理1!$D$82:$R$106,10,0),AR261)</f>
        <v>64</v>
      </c>
      <c r="AS262">
        <f>_xlfn.IFNA(VLOOKUP($B262,数据整理1!$D$82:$R$106,11,0),AS261)</f>
        <v>60</v>
      </c>
      <c r="AT262">
        <f>_xlfn.IFNA(VLOOKUP($B262,数据整理1!$D$82:$R$106,12,0),AT261)</f>
        <v>50</v>
      </c>
      <c r="AU262">
        <f>_xlfn.IFNA(VLOOKUP($B262,数据整理1!$D$82:$R$106,13,0),AU261)</f>
        <v>120</v>
      </c>
      <c r="AV262">
        <f>_xlfn.IFNA(VLOOKUP($B262,数据整理1!$D$82:$R$106,14,0),AV261)</f>
        <v>556</v>
      </c>
      <c r="AW262">
        <f>_xlfn.IFNA(VLOOKUP($B262,数据整理1!$D$82:$R$106,15,0),AW261)</f>
        <v>556</v>
      </c>
    </row>
    <row r="263" spans="2:49" x14ac:dyDescent="0.2">
      <c r="B263">
        <v>56</v>
      </c>
      <c r="C263" t="str">
        <f>INDEX(数据整理1!$C$30:$C$54,MATCH(B263,数据整理1!$D$30:$D$54))</f>
        <v>9阶</v>
      </c>
      <c r="D263">
        <f>_xlfn.IFNA(VLOOKUP($B263,数据整理1!$D$30:$R$54,2,0),D262)</f>
        <v>6618</v>
      </c>
      <c r="E263">
        <f>_xlfn.IFNA(VLOOKUP($B263,数据整理1!$D$30:$R$54,3,0),E262)</f>
        <v>1680</v>
      </c>
      <c r="F263">
        <f>_xlfn.IFNA(VLOOKUP($B263,数据整理1!$D$30:$R$54,4,0),F262)</f>
        <v>732</v>
      </c>
      <c r="G263">
        <f>_xlfn.IFNA(VLOOKUP($B263,数据整理1!$D$30:$R$54,5,0),G262)</f>
        <v>420</v>
      </c>
      <c r="H263">
        <f>_xlfn.IFNA(VLOOKUP($B263,数据整理1!$D$30:$R$54,6,0),H262)</f>
        <v>64</v>
      </c>
      <c r="I263">
        <f>_xlfn.IFNA(VLOOKUP($B263,数据整理1!$D$30:$R$54,7,0),I262)</f>
        <v>56</v>
      </c>
      <c r="J263">
        <f>_xlfn.IFNA(VLOOKUP($B263,数据整理1!$D$30:$R$54,8,0),J262)</f>
        <v>60</v>
      </c>
      <c r="K263">
        <f>_xlfn.IFNA(VLOOKUP($B263,数据整理1!$D$30:$R$54,9,0),K262)</f>
        <v>60</v>
      </c>
      <c r="L263">
        <f>_xlfn.IFNA(VLOOKUP($B263,数据整理1!$D$30:$R$54,10,0),L262)</f>
        <v>64</v>
      </c>
      <c r="M263">
        <f>_xlfn.IFNA(VLOOKUP($B263,数据整理1!$D$30:$R$54,11,0),M262)</f>
        <v>60</v>
      </c>
      <c r="N263">
        <f>_xlfn.IFNA(VLOOKUP($B263,数据整理1!$D$30:$R$54,12,0),N262)</f>
        <v>150</v>
      </c>
      <c r="O263">
        <f>_xlfn.IFNA(VLOOKUP($B263,数据整理1!$D$30:$R$54,13,0),O262)</f>
        <v>60</v>
      </c>
      <c r="P263">
        <f>_xlfn.IFNA(VLOOKUP($B263,数据整理1!$D$30:$R$54,14,0),P262)</f>
        <v>556</v>
      </c>
      <c r="Q263">
        <f>_xlfn.IFNA(VLOOKUP($B263,数据整理1!$D$30:$R$54,15,0),Q262)</f>
        <v>556</v>
      </c>
      <c r="S263" t="str">
        <f>INDEX(数据整理1!$C$56:$C$80,MATCH(B436,数据整理1!$D$56:$D$80))</f>
        <v>10阶</v>
      </c>
      <c r="T263">
        <f>_xlfn.IFNA(VLOOKUP($B263,数据整理1!$D$56:$R$80,2,0),T262)</f>
        <v>8370</v>
      </c>
      <c r="U263">
        <f>_xlfn.IFNA(VLOOKUP($B263,数据整理1!$D$56:$R$80,3,0),U262)</f>
        <v>2598</v>
      </c>
      <c r="V263">
        <f>_xlfn.IFNA(VLOOKUP($B263,数据整理1!$D$56:$R$80,4,0),V262)</f>
        <v>1200</v>
      </c>
      <c r="W263">
        <f>_xlfn.IFNA(VLOOKUP($B263,数据整理1!$D$56:$R$80,5,0),W262)</f>
        <v>588</v>
      </c>
      <c r="X263">
        <f>_xlfn.IFNA(VLOOKUP($B263,数据整理1!$D$56:$R$80,6,0),X262)</f>
        <v>69</v>
      </c>
      <c r="Y263">
        <f>_xlfn.IFNA(VLOOKUP($B263,数据整理1!$D$56:$R$80,7,0),Y262)</f>
        <v>61</v>
      </c>
      <c r="Z263">
        <f>_xlfn.IFNA(VLOOKUP($B263,数据整理1!$D$56:$R$80,8,0),Z262)</f>
        <v>65</v>
      </c>
      <c r="AA263">
        <f>_xlfn.IFNA(VLOOKUP($B263,数据整理1!$D$56:$R$80,9,0),AA262)</f>
        <v>65</v>
      </c>
      <c r="AB263">
        <f>_xlfn.IFNA(VLOOKUP($B263,数据整理1!$D$56:$R$80,10,0),AB262)</f>
        <v>69</v>
      </c>
      <c r="AC263">
        <f>_xlfn.IFNA(VLOOKUP($B263,数据整理1!$D$56:$R$80,11,0),AC262)</f>
        <v>65</v>
      </c>
      <c r="AD263">
        <f>_xlfn.IFNA(VLOOKUP($B263,数据整理1!$D$56:$R$80,12,0),AD262)</f>
        <v>100</v>
      </c>
      <c r="AE263">
        <f>_xlfn.IFNA(VLOOKUP($B263,数据整理1!$D$56:$R$80,13,0),AE262)</f>
        <v>95</v>
      </c>
      <c r="AF263">
        <f>_xlfn.IFNA(VLOOKUP($B263,数据整理1!$D$56:$R$80,14,0),AF262)</f>
        <v>816</v>
      </c>
      <c r="AG263">
        <f>_xlfn.IFNA(VLOOKUP($B263,数据整理1!$D$56:$R$80,15,0),AG262)</f>
        <v>816</v>
      </c>
      <c r="AI263" t="str">
        <f>INDEX(数据整理1!$C$82:$C$106,MATCH(B263,数据整理1!$D$82:$D$106))</f>
        <v>9阶</v>
      </c>
      <c r="AJ263">
        <f>_xlfn.IFNA(VLOOKUP($B263,数据整理1!$D$82:$R$106,2,0),AJ262)</f>
        <v>5295</v>
      </c>
      <c r="AK263">
        <f>_xlfn.IFNA(VLOOKUP($B263,数据整理1!$D$82:$R$106,3,0),AK262)</f>
        <v>1946</v>
      </c>
      <c r="AL263">
        <f>_xlfn.IFNA(VLOOKUP($B263,数据整理1!$D$82:$R$106,4,0),AL262)</f>
        <v>404</v>
      </c>
      <c r="AM263">
        <f>_xlfn.IFNA(VLOOKUP($B263,数据整理1!$D$82:$R$106,5,0),AM262)</f>
        <v>788</v>
      </c>
      <c r="AN263">
        <f>_xlfn.IFNA(VLOOKUP($B263,数据整理1!$D$82:$R$106,6,0),AN262)</f>
        <v>64</v>
      </c>
      <c r="AO263">
        <f>_xlfn.IFNA(VLOOKUP($B263,数据整理1!$D$82:$R$106,7,0),AO262)</f>
        <v>56</v>
      </c>
      <c r="AP263">
        <f>_xlfn.IFNA(VLOOKUP($B263,数据整理1!$D$82:$R$106,8,0),AP262)</f>
        <v>60</v>
      </c>
      <c r="AQ263">
        <f>_xlfn.IFNA(VLOOKUP($B263,数据整理1!$D$82:$R$106,9,0),AQ262)</f>
        <v>56</v>
      </c>
      <c r="AR263">
        <f>_xlfn.IFNA(VLOOKUP($B263,数据整理1!$D$82:$R$106,10,0),AR262)</f>
        <v>64</v>
      </c>
      <c r="AS263">
        <f>_xlfn.IFNA(VLOOKUP($B263,数据整理1!$D$82:$R$106,11,0),AS262)</f>
        <v>60</v>
      </c>
      <c r="AT263">
        <f>_xlfn.IFNA(VLOOKUP($B263,数据整理1!$D$82:$R$106,12,0),AT262)</f>
        <v>50</v>
      </c>
      <c r="AU263">
        <f>_xlfn.IFNA(VLOOKUP($B263,数据整理1!$D$82:$R$106,13,0),AU262)</f>
        <v>120</v>
      </c>
      <c r="AV263">
        <f>_xlfn.IFNA(VLOOKUP($B263,数据整理1!$D$82:$R$106,14,0),AV262)</f>
        <v>556</v>
      </c>
      <c r="AW263">
        <f>_xlfn.IFNA(VLOOKUP($B263,数据整理1!$D$82:$R$106,15,0),AW262)</f>
        <v>556</v>
      </c>
    </row>
    <row r="264" spans="2:49" x14ac:dyDescent="0.2">
      <c r="B264">
        <v>57</v>
      </c>
      <c r="C264" t="str">
        <f>INDEX(数据整理1!$C$30:$C$54,MATCH(B264,数据整理1!$D$30:$D$54))</f>
        <v>10阶</v>
      </c>
      <c r="D264">
        <f>_xlfn.IFNA(VLOOKUP($B264,数据整理1!$D$30:$R$54,2,0),D263)</f>
        <v>9531</v>
      </c>
      <c r="E264">
        <f>_xlfn.IFNA(VLOOKUP($B264,数据整理1!$D$30:$R$54,3,0),E263)</f>
        <v>2435</v>
      </c>
      <c r="F264">
        <f>_xlfn.IFNA(VLOOKUP($B264,数据整理1!$D$30:$R$54,4,0),F263)</f>
        <v>951</v>
      </c>
      <c r="G264">
        <f>_xlfn.IFNA(VLOOKUP($B264,数据整理1!$D$30:$R$54,5,0),G263)</f>
        <v>639</v>
      </c>
      <c r="H264">
        <f>_xlfn.IFNA(VLOOKUP($B264,数据整理1!$D$30:$R$54,6,0),H263)</f>
        <v>69</v>
      </c>
      <c r="I264">
        <f>_xlfn.IFNA(VLOOKUP($B264,数据整理1!$D$30:$R$54,7,0),I263)</f>
        <v>61</v>
      </c>
      <c r="J264">
        <f>_xlfn.IFNA(VLOOKUP($B264,数据整理1!$D$30:$R$54,8,0),J263)</f>
        <v>65</v>
      </c>
      <c r="K264">
        <f>_xlfn.IFNA(VLOOKUP($B264,数据整理1!$D$30:$R$54,9,0),K263)</f>
        <v>65</v>
      </c>
      <c r="L264">
        <f>_xlfn.IFNA(VLOOKUP($B264,数据整理1!$D$30:$R$54,10,0),L263)</f>
        <v>69</v>
      </c>
      <c r="M264">
        <f>_xlfn.IFNA(VLOOKUP($B264,数据整理1!$D$30:$R$54,11,0),M263)</f>
        <v>65</v>
      </c>
      <c r="N264">
        <f>_xlfn.IFNA(VLOOKUP($B264,数据整理1!$D$30:$R$54,12,0),N263)</f>
        <v>150</v>
      </c>
      <c r="O264">
        <f>_xlfn.IFNA(VLOOKUP($B264,数据整理1!$D$30:$R$54,13,0),O263)</f>
        <v>60</v>
      </c>
      <c r="P264">
        <f>_xlfn.IFNA(VLOOKUP($B264,数据整理1!$D$30:$R$54,14,0),P263)</f>
        <v>816</v>
      </c>
      <c r="Q264">
        <f>_xlfn.IFNA(VLOOKUP($B264,数据整理1!$D$30:$R$54,15,0),Q263)</f>
        <v>816</v>
      </c>
      <c r="S264" t="str">
        <f>INDEX(数据整理1!$C$56:$C$80,MATCH(B437,数据整理1!$D$56:$D$80))</f>
        <v>10阶</v>
      </c>
      <c r="T264">
        <f>_xlfn.IFNA(VLOOKUP($B264,数据整理1!$D$56:$R$80,2,0),T263)</f>
        <v>8370</v>
      </c>
      <c r="U264">
        <f>_xlfn.IFNA(VLOOKUP($B264,数据整理1!$D$56:$R$80,3,0),U263)</f>
        <v>2598</v>
      </c>
      <c r="V264">
        <f>_xlfn.IFNA(VLOOKUP($B264,数据整理1!$D$56:$R$80,4,0),V263)</f>
        <v>1200</v>
      </c>
      <c r="W264">
        <f>_xlfn.IFNA(VLOOKUP($B264,数据整理1!$D$56:$R$80,5,0),W263)</f>
        <v>588</v>
      </c>
      <c r="X264">
        <f>_xlfn.IFNA(VLOOKUP($B264,数据整理1!$D$56:$R$80,6,0),X263)</f>
        <v>69</v>
      </c>
      <c r="Y264">
        <f>_xlfn.IFNA(VLOOKUP($B264,数据整理1!$D$56:$R$80,7,0),Y263)</f>
        <v>61</v>
      </c>
      <c r="Z264">
        <f>_xlfn.IFNA(VLOOKUP($B264,数据整理1!$D$56:$R$80,8,0),Z263)</f>
        <v>65</v>
      </c>
      <c r="AA264">
        <f>_xlfn.IFNA(VLOOKUP($B264,数据整理1!$D$56:$R$80,9,0),AA263)</f>
        <v>65</v>
      </c>
      <c r="AB264">
        <f>_xlfn.IFNA(VLOOKUP($B264,数据整理1!$D$56:$R$80,10,0),AB263)</f>
        <v>69</v>
      </c>
      <c r="AC264">
        <f>_xlfn.IFNA(VLOOKUP($B264,数据整理1!$D$56:$R$80,11,0),AC263)</f>
        <v>65</v>
      </c>
      <c r="AD264">
        <f>_xlfn.IFNA(VLOOKUP($B264,数据整理1!$D$56:$R$80,12,0),AD263)</f>
        <v>100</v>
      </c>
      <c r="AE264">
        <f>_xlfn.IFNA(VLOOKUP($B264,数据整理1!$D$56:$R$80,13,0),AE263)</f>
        <v>95</v>
      </c>
      <c r="AF264">
        <f>_xlfn.IFNA(VLOOKUP($B264,数据整理1!$D$56:$R$80,14,0),AF263)</f>
        <v>816</v>
      </c>
      <c r="AG264">
        <f>_xlfn.IFNA(VLOOKUP($B264,数据整理1!$D$56:$R$80,15,0),AG263)</f>
        <v>816</v>
      </c>
      <c r="AI264" t="str">
        <f>INDEX(数据整理1!$C$82:$C$106,MATCH(B264,数据整理1!$D$82:$D$106))</f>
        <v>10阶</v>
      </c>
      <c r="AJ264">
        <f>_xlfn.IFNA(VLOOKUP($B264,数据整理1!$D$82:$R$106,2,0),AJ263)</f>
        <v>7533</v>
      </c>
      <c r="AK264">
        <f>_xlfn.IFNA(VLOOKUP($B264,数据整理1!$D$82:$R$106,3,0),AK263)</f>
        <v>2856</v>
      </c>
      <c r="AL264">
        <f>_xlfn.IFNA(VLOOKUP($B264,数据整理1!$D$82:$R$106,4,0),AL263)</f>
        <v>623</v>
      </c>
      <c r="AM264">
        <f>_xlfn.IFNA(VLOOKUP($B264,数据整理1!$D$82:$R$106,5,0),AM263)</f>
        <v>1037</v>
      </c>
      <c r="AN264">
        <f>_xlfn.IFNA(VLOOKUP($B264,数据整理1!$D$82:$R$106,6,0),AN263)</f>
        <v>69</v>
      </c>
      <c r="AO264">
        <f>_xlfn.IFNA(VLOOKUP($B264,数据整理1!$D$82:$R$106,7,0),AO263)</f>
        <v>61</v>
      </c>
      <c r="AP264">
        <f>_xlfn.IFNA(VLOOKUP($B264,数据整理1!$D$82:$R$106,8,0),AP263)</f>
        <v>65</v>
      </c>
      <c r="AQ264">
        <f>_xlfn.IFNA(VLOOKUP($B264,数据整理1!$D$82:$R$106,9,0),AQ263)</f>
        <v>61</v>
      </c>
      <c r="AR264">
        <f>_xlfn.IFNA(VLOOKUP($B264,数据整理1!$D$82:$R$106,10,0),AR263)</f>
        <v>69</v>
      </c>
      <c r="AS264">
        <f>_xlfn.IFNA(VLOOKUP($B264,数据整理1!$D$82:$R$106,11,0),AS263)</f>
        <v>65</v>
      </c>
      <c r="AT264">
        <f>_xlfn.IFNA(VLOOKUP($B264,数据整理1!$D$82:$R$106,12,0),AT263)</f>
        <v>50</v>
      </c>
      <c r="AU264">
        <f>_xlfn.IFNA(VLOOKUP($B264,数据整理1!$D$82:$R$106,13,0),AU263)</f>
        <v>120</v>
      </c>
      <c r="AV264">
        <f>_xlfn.IFNA(VLOOKUP($B264,数据整理1!$D$82:$R$106,14,0),AV263)</f>
        <v>816</v>
      </c>
      <c r="AW264">
        <f>_xlfn.IFNA(VLOOKUP($B264,数据整理1!$D$82:$R$106,15,0),AW263)</f>
        <v>816</v>
      </c>
    </row>
    <row r="265" spans="2:49" x14ac:dyDescent="0.2">
      <c r="B265">
        <v>58</v>
      </c>
      <c r="C265" t="str">
        <f>INDEX(数据整理1!$C$30:$C$54,MATCH(B265,数据整理1!$D$30:$D$54))</f>
        <v>10阶</v>
      </c>
      <c r="D265">
        <f>_xlfn.IFNA(VLOOKUP($B265,数据整理1!$D$30:$R$54,2,0),D264)</f>
        <v>9531</v>
      </c>
      <c r="E265">
        <f>_xlfn.IFNA(VLOOKUP($B265,数据整理1!$D$30:$R$54,3,0),E264)</f>
        <v>2435</v>
      </c>
      <c r="F265">
        <f>_xlfn.IFNA(VLOOKUP($B265,数据整理1!$D$30:$R$54,4,0),F264)</f>
        <v>951</v>
      </c>
      <c r="G265">
        <f>_xlfn.IFNA(VLOOKUP($B265,数据整理1!$D$30:$R$54,5,0),G264)</f>
        <v>639</v>
      </c>
      <c r="H265">
        <f>_xlfn.IFNA(VLOOKUP($B265,数据整理1!$D$30:$R$54,6,0),H264)</f>
        <v>69</v>
      </c>
      <c r="I265">
        <f>_xlfn.IFNA(VLOOKUP($B265,数据整理1!$D$30:$R$54,7,0),I264)</f>
        <v>61</v>
      </c>
      <c r="J265">
        <f>_xlfn.IFNA(VLOOKUP($B265,数据整理1!$D$30:$R$54,8,0),J264)</f>
        <v>65</v>
      </c>
      <c r="K265">
        <f>_xlfn.IFNA(VLOOKUP($B265,数据整理1!$D$30:$R$54,9,0),K264)</f>
        <v>65</v>
      </c>
      <c r="L265">
        <f>_xlfn.IFNA(VLOOKUP($B265,数据整理1!$D$30:$R$54,10,0),L264)</f>
        <v>69</v>
      </c>
      <c r="M265">
        <f>_xlfn.IFNA(VLOOKUP($B265,数据整理1!$D$30:$R$54,11,0),M264)</f>
        <v>65</v>
      </c>
      <c r="N265">
        <f>_xlfn.IFNA(VLOOKUP($B265,数据整理1!$D$30:$R$54,12,0),N264)</f>
        <v>150</v>
      </c>
      <c r="O265">
        <f>_xlfn.IFNA(VLOOKUP($B265,数据整理1!$D$30:$R$54,13,0),O264)</f>
        <v>60</v>
      </c>
      <c r="P265">
        <f>_xlfn.IFNA(VLOOKUP($B265,数据整理1!$D$30:$R$54,14,0),P264)</f>
        <v>816</v>
      </c>
      <c r="Q265">
        <f>_xlfn.IFNA(VLOOKUP($B265,数据整理1!$D$30:$R$54,15,0),Q264)</f>
        <v>816</v>
      </c>
      <c r="S265" t="str">
        <f>INDEX(数据整理1!$C$56:$C$80,MATCH(B438,数据整理1!$D$56:$D$80))</f>
        <v>10阶</v>
      </c>
      <c r="T265">
        <f>_xlfn.IFNA(VLOOKUP($B265,数据整理1!$D$56:$R$80,2,0),T264)</f>
        <v>8370</v>
      </c>
      <c r="U265">
        <f>_xlfn.IFNA(VLOOKUP($B265,数据整理1!$D$56:$R$80,3,0),U264)</f>
        <v>2598</v>
      </c>
      <c r="V265">
        <f>_xlfn.IFNA(VLOOKUP($B265,数据整理1!$D$56:$R$80,4,0),V264)</f>
        <v>1200</v>
      </c>
      <c r="W265">
        <f>_xlfn.IFNA(VLOOKUP($B265,数据整理1!$D$56:$R$80,5,0),W264)</f>
        <v>588</v>
      </c>
      <c r="X265">
        <f>_xlfn.IFNA(VLOOKUP($B265,数据整理1!$D$56:$R$80,6,0),X264)</f>
        <v>69</v>
      </c>
      <c r="Y265">
        <f>_xlfn.IFNA(VLOOKUP($B265,数据整理1!$D$56:$R$80,7,0),Y264)</f>
        <v>61</v>
      </c>
      <c r="Z265">
        <f>_xlfn.IFNA(VLOOKUP($B265,数据整理1!$D$56:$R$80,8,0),Z264)</f>
        <v>65</v>
      </c>
      <c r="AA265">
        <f>_xlfn.IFNA(VLOOKUP($B265,数据整理1!$D$56:$R$80,9,0),AA264)</f>
        <v>65</v>
      </c>
      <c r="AB265">
        <f>_xlfn.IFNA(VLOOKUP($B265,数据整理1!$D$56:$R$80,10,0),AB264)</f>
        <v>69</v>
      </c>
      <c r="AC265">
        <f>_xlfn.IFNA(VLOOKUP($B265,数据整理1!$D$56:$R$80,11,0),AC264)</f>
        <v>65</v>
      </c>
      <c r="AD265">
        <f>_xlfn.IFNA(VLOOKUP($B265,数据整理1!$D$56:$R$80,12,0),AD264)</f>
        <v>100</v>
      </c>
      <c r="AE265">
        <f>_xlfn.IFNA(VLOOKUP($B265,数据整理1!$D$56:$R$80,13,0),AE264)</f>
        <v>95</v>
      </c>
      <c r="AF265">
        <f>_xlfn.IFNA(VLOOKUP($B265,数据整理1!$D$56:$R$80,14,0),AF264)</f>
        <v>816</v>
      </c>
      <c r="AG265">
        <f>_xlfn.IFNA(VLOOKUP($B265,数据整理1!$D$56:$R$80,15,0),AG264)</f>
        <v>816</v>
      </c>
      <c r="AI265" t="str">
        <f>INDEX(数据整理1!$C$82:$C$106,MATCH(B265,数据整理1!$D$82:$D$106))</f>
        <v>10阶</v>
      </c>
      <c r="AJ265">
        <f>_xlfn.IFNA(VLOOKUP($B265,数据整理1!$D$82:$R$106,2,0),AJ264)</f>
        <v>7533</v>
      </c>
      <c r="AK265">
        <f>_xlfn.IFNA(VLOOKUP($B265,数据整理1!$D$82:$R$106,3,0),AK264)</f>
        <v>2856</v>
      </c>
      <c r="AL265">
        <f>_xlfn.IFNA(VLOOKUP($B265,数据整理1!$D$82:$R$106,4,0),AL264)</f>
        <v>623</v>
      </c>
      <c r="AM265">
        <f>_xlfn.IFNA(VLOOKUP($B265,数据整理1!$D$82:$R$106,5,0),AM264)</f>
        <v>1037</v>
      </c>
      <c r="AN265">
        <f>_xlfn.IFNA(VLOOKUP($B265,数据整理1!$D$82:$R$106,6,0),AN264)</f>
        <v>69</v>
      </c>
      <c r="AO265">
        <f>_xlfn.IFNA(VLOOKUP($B265,数据整理1!$D$82:$R$106,7,0),AO264)</f>
        <v>61</v>
      </c>
      <c r="AP265">
        <f>_xlfn.IFNA(VLOOKUP($B265,数据整理1!$D$82:$R$106,8,0),AP264)</f>
        <v>65</v>
      </c>
      <c r="AQ265">
        <f>_xlfn.IFNA(VLOOKUP($B265,数据整理1!$D$82:$R$106,9,0),AQ264)</f>
        <v>61</v>
      </c>
      <c r="AR265">
        <f>_xlfn.IFNA(VLOOKUP($B265,数据整理1!$D$82:$R$106,10,0),AR264)</f>
        <v>69</v>
      </c>
      <c r="AS265">
        <f>_xlfn.IFNA(VLOOKUP($B265,数据整理1!$D$82:$R$106,11,0),AS264)</f>
        <v>65</v>
      </c>
      <c r="AT265">
        <f>_xlfn.IFNA(VLOOKUP($B265,数据整理1!$D$82:$R$106,12,0),AT264)</f>
        <v>50</v>
      </c>
      <c r="AU265">
        <f>_xlfn.IFNA(VLOOKUP($B265,数据整理1!$D$82:$R$106,13,0),AU264)</f>
        <v>120</v>
      </c>
      <c r="AV265">
        <f>_xlfn.IFNA(VLOOKUP($B265,数据整理1!$D$82:$R$106,14,0),AV264)</f>
        <v>816</v>
      </c>
      <c r="AW265">
        <f>_xlfn.IFNA(VLOOKUP($B265,数据整理1!$D$82:$R$106,15,0),AW264)</f>
        <v>816</v>
      </c>
    </row>
    <row r="266" spans="2:49" x14ac:dyDescent="0.2">
      <c r="B266">
        <v>59</v>
      </c>
      <c r="C266" t="str">
        <f>INDEX(数据整理1!$C$30:$C$54,MATCH(B266,数据整理1!$D$30:$D$54))</f>
        <v>10阶</v>
      </c>
      <c r="D266">
        <f>_xlfn.IFNA(VLOOKUP($B266,数据整理1!$D$30:$R$54,2,0),D265)</f>
        <v>9531</v>
      </c>
      <c r="E266">
        <f>_xlfn.IFNA(VLOOKUP($B266,数据整理1!$D$30:$R$54,3,0),E265)</f>
        <v>2435</v>
      </c>
      <c r="F266">
        <f>_xlfn.IFNA(VLOOKUP($B266,数据整理1!$D$30:$R$54,4,0),F265)</f>
        <v>951</v>
      </c>
      <c r="G266">
        <f>_xlfn.IFNA(VLOOKUP($B266,数据整理1!$D$30:$R$54,5,0),G265)</f>
        <v>639</v>
      </c>
      <c r="H266">
        <f>_xlfn.IFNA(VLOOKUP($B266,数据整理1!$D$30:$R$54,6,0),H265)</f>
        <v>69</v>
      </c>
      <c r="I266">
        <f>_xlfn.IFNA(VLOOKUP($B266,数据整理1!$D$30:$R$54,7,0),I265)</f>
        <v>61</v>
      </c>
      <c r="J266">
        <f>_xlfn.IFNA(VLOOKUP($B266,数据整理1!$D$30:$R$54,8,0),J265)</f>
        <v>65</v>
      </c>
      <c r="K266">
        <f>_xlfn.IFNA(VLOOKUP($B266,数据整理1!$D$30:$R$54,9,0),K265)</f>
        <v>65</v>
      </c>
      <c r="L266">
        <f>_xlfn.IFNA(VLOOKUP($B266,数据整理1!$D$30:$R$54,10,0),L265)</f>
        <v>69</v>
      </c>
      <c r="M266">
        <f>_xlfn.IFNA(VLOOKUP($B266,数据整理1!$D$30:$R$54,11,0),M265)</f>
        <v>65</v>
      </c>
      <c r="N266">
        <f>_xlfn.IFNA(VLOOKUP($B266,数据整理1!$D$30:$R$54,12,0),N265)</f>
        <v>150</v>
      </c>
      <c r="O266">
        <f>_xlfn.IFNA(VLOOKUP($B266,数据整理1!$D$30:$R$54,13,0),O265)</f>
        <v>60</v>
      </c>
      <c r="P266">
        <f>_xlfn.IFNA(VLOOKUP($B266,数据整理1!$D$30:$R$54,14,0),P265)</f>
        <v>816</v>
      </c>
      <c r="Q266">
        <f>_xlfn.IFNA(VLOOKUP($B266,数据整理1!$D$30:$R$54,15,0),Q265)</f>
        <v>816</v>
      </c>
      <c r="S266" t="str">
        <f>INDEX(数据整理1!$C$56:$C$80,MATCH(B439,数据整理1!$D$56:$D$80))</f>
        <v>10阶</v>
      </c>
      <c r="T266">
        <f>_xlfn.IFNA(VLOOKUP($B266,数据整理1!$D$56:$R$80,2,0),T265)</f>
        <v>8370</v>
      </c>
      <c r="U266">
        <f>_xlfn.IFNA(VLOOKUP($B266,数据整理1!$D$56:$R$80,3,0),U265)</f>
        <v>2598</v>
      </c>
      <c r="V266">
        <f>_xlfn.IFNA(VLOOKUP($B266,数据整理1!$D$56:$R$80,4,0),V265)</f>
        <v>1200</v>
      </c>
      <c r="W266">
        <f>_xlfn.IFNA(VLOOKUP($B266,数据整理1!$D$56:$R$80,5,0),W265)</f>
        <v>588</v>
      </c>
      <c r="X266">
        <f>_xlfn.IFNA(VLOOKUP($B266,数据整理1!$D$56:$R$80,6,0),X265)</f>
        <v>69</v>
      </c>
      <c r="Y266">
        <f>_xlfn.IFNA(VLOOKUP($B266,数据整理1!$D$56:$R$80,7,0),Y265)</f>
        <v>61</v>
      </c>
      <c r="Z266">
        <f>_xlfn.IFNA(VLOOKUP($B266,数据整理1!$D$56:$R$80,8,0),Z265)</f>
        <v>65</v>
      </c>
      <c r="AA266">
        <f>_xlfn.IFNA(VLOOKUP($B266,数据整理1!$D$56:$R$80,9,0),AA265)</f>
        <v>65</v>
      </c>
      <c r="AB266">
        <f>_xlfn.IFNA(VLOOKUP($B266,数据整理1!$D$56:$R$80,10,0),AB265)</f>
        <v>69</v>
      </c>
      <c r="AC266">
        <f>_xlfn.IFNA(VLOOKUP($B266,数据整理1!$D$56:$R$80,11,0),AC265)</f>
        <v>65</v>
      </c>
      <c r="AD266">
        <f>_xlfn.IFNA(VLOOKUP($B266,数据整理1!$D$56:$R$80,12,0),AD265)</f>
        <v>100</v>
      </c>
      <c r="AE266">
        <f>_xlfn.IFNA(VLOOKUP($B266,数据整理1!$D$56:$R$80,13,0),AE265)</f>
        <v>95</v>
      </c>
      <c r="AF266">
        <f>_xlfn.IFNA(VLOOKUP($B266,数据整理1!$D$56:$R$80,14,0),AF265)</f>
        <v>816</v>
      </c>
      <c r="AG266">
        <f>_xlfn.IFNA(VLOOKUP($B266,数据整理1!$D$56:$R$80,15,0),AG265)</f>
        <v>816</v>
      </c>
      <c r="AI266" t="str">
        <f>INDEX(数据整理1!$C$82:$C$106,MATCH(B266,数据整理1!$D$82:$D$106))</f>
        <v>10阶</v>
      </c>
      <c r="AJ266">
        <f>_xlfn.IFNA(VLOOKUP($B266,数据整理1!$D$82:$R$106,2,0),AJ265)</f>
        <v>7533</v>
      </c>
      <c r="AK266">
        <f>_xlfn.IFNA(VLOOKUP($B266,数据整理1!$D$82:$R$106,3,0),AK265)</f>
        <v>2856</v>
      </c>
      <c r="AL266">
        <f>_xlfn.IFNA(VLOOKUP($B266,数据整理1!$D$82:$R$106,4,0),AL265)</f>
        <v>623</v>
      </c>
      <c r="AM266">
        <f>_xlfn.IFNA(VLOOKUP($B266,数据整理1!$D$82:$R$106,5,0),AM265)</f>
        <v>1037</v>
      </c>
      <c r="AN266">
        <f>_xlfn.IFNA(VLOOKUP($B266,数据整理1!$D$82:$R$106,6,0),AN265)</f>
        <v>69</v>
      </c>
      <c r="AO266">
        <f>_xlfn.IFNA(VLOOKUP($B266,数据整理1!$D$82:$R$106,7,0),AO265)</f>
        <v>61</v>
      </c>
      <c r="AP266">
        <f>_xlfn.IFNA(VLOOKUP($B266,数据整理1!$D$82:$R$106,8,0),AP265)</f>
        <v>65</v>
      </c>
      <c r="AQ266">
        <f>_xlfn.IFNA(VLOOKUP($B266,数据整理1!$D$82:$R$106,9,0),AQ265)</f>
        <v>61</v>
      </c>
      <c r="AR266">
        <f>_xlfn.IFNA(VLOOKUP($B266,数据整理1!$D$82:$R$106,10,0),AR265)</f>
        <v>69</v>
      </c>
      <c r="AS266">
        <f>_xlfn.IFNA(VLOOKUP($B266,数据整理1!$D$82:$R$106,11,0),AS265)</f>
        <v>65</v>
      </c>
      <c r="AT266">
        <f>_xlfn.IFNA(VLOOKUP($B266,数据整理1!$D$82:$R$106,12,0),AT265)</f>
        <v>50</v>
      </c>
      <c r="AU266">
        <f>_xlfn.IFNA(VLOOKUP($B266,数据整理1!$D$82:$R$106,13,0),AU265)</f>
        <v>120</v>
      </c>
      <c r="AV266">
        <f>_xlfn.IFNA(VLOOKUP($B266,数据整理1!$D$82:$R$106,14,0),AV265)</f>
        <v>816</v>
      </c>
      <c r="AW266">
        <f>_xlfn.IFNA(VLOOKUP($B266,数据整理1!$D$82:$R$106,15,0),AW265)</f>
        <v>816</v>
      </c>
    </row>
    <row r="267" spans="2:49" x14ac:dyDescent="0.2">
      <c r="B267">
        <v>60</v>
      </c>
      <c r="C267" t="str">
        <f>INDEX(数据整理1!$C$30:$C$54,MATCH(B267,数据整理1!$D$30:$D$54))</f>
        <v>10阶</v>
      </c>
      <c r="D267">
        <f>_xlfn.IFNA(VLOOKUP($B267,数据整理1!$D$30:$R$54,2,0),D266)</f>
        <v>9531</v>
      </c>
      <c r="E267">
        <f>_xlfn.IFNA(VLOOKUP($B267,数据整理1!$D$30:$R$54,3,0),E266)</f>
        <v>2435</v>
      </c>
      <c r="F267">
        <f>_xlfn.IFNA(VLOOKUP($B267,数据整理1!$D$30:$R$54,4,0),F266)</f>
        <v>951</v>
      </c>
      <c r="G267">
        <f>_xlfn.IFNA(VLOOKUP($B267,数据整理1!$D$30:$R$54,5,0),G266)</f>
        <v>639</v>
      </c>
      <c r="H267">
        <f>_xlfn.IFNA(VLOOKUP($B267,数据整理1!$D$30:$R$54,6,0),H266)</f>
        <v>69</v>
      </c>
      <c r="I267">
        <f>_xlfn.IFNA(VLOOKUP($B267,数据整理1!$D$30:$R$54,7,0),I266)</f>
        <v>61</v>
      </c>
      <c r="J267">
        <f>_xlfn.IFNA(VLOOKUP($B267,数据整理1!$D$30:$R$54,8,0),J266)</f>
        <v>65</v>
      </c>
      <c r="K267">
        <f>_xlfn.IFNA(VLOOKUP($B267,数据整理1!$D$30:$R$54,9,0),K266)</f>
        <v>65</v>
      </c>
      <c r="L267">
        <f>_xlfn.IFNA(VLOOKUP($B267,数据整理1!$D$30:$R$54,10,0),L266)</f>
        <v>69</v>
      </c>
      <c r="M267">
        <f>_xlfn.IFNA(VLOOKUP($B267,数据整理1!$D$30:$R$54,11,0),M266)</f>
        <v>65</v>
      </c>
      <c r="N267">
        <f>_xlfn.IFNA(VLOOKUP($B267,数据整理1!$D$30:$R$54,12,0),N266)</f>
        <v>150</v>
      </c>
      <c r="O267">
        <f>_xlfn.IFNA(VLOOKUP($B267,数据整理1!$D$30:$R$54,13,0),O266)</f>
        <v>60</v>
      </c>
      <c r="P267">
        <f>_xlfn.IFNA(VLOOKUP($B267,数据整理1!$D$30:$R$54,14,0),P266)</f>
        <v>816</v>
      </c>
      <c r="Q267">
        <f>_xlfn.IFNA(VLOOKUP($B267,数据整理1!$D$30:$R$54,15,0),Q266)</f>
        <v>816</v>
      </c>
      <c r="S267" t="str">
        <f>INDEX(数据整理1!$C$56:$C$80,MATCH(B440,数据整理1!$D$56:$D$80))</f>
        <v>10阶</v>
      </c>
      <c r="T267">
        <f>_xlfn.IFNA(VLOOKUP($B267,数据整理1!$D$56:$R$80,2,0),T266)</f>
        <v>8370</v>
      </c>
      <c r="U267">
        <f>_xlfn.IFNA(VLOOKUP($B267,数据整理1!$D$56:$R$80,3,0),U266)</f>
        <v>2598</v>
      </c>
      <c r="V267">
        <f>_xlfn.IFNA(VLOOKUP($B267,数据整理1!$D$56:$R$80,4,0),V266)</f>
        <v>1200</v>
      </c>
      <c r="W267">
        <f>_xlfn.IFNA(VLOOKUP($B267,数据整理1!$D$56:$R$80,5,0),W266)</f>
        <v>588</v>
      </c>
      <c r="X267">
        <f>_xlfn.IFNA(VLOOKUP($B267,数据整理1!$D$56:$R$80,6,0),X266)</f>
        <v>69</v>
      </c>
      <c r="Y267">
        <f>_xlfn.IFNA(VLOOKUP($B267,数据整理1!$D$56:$R$80,7,0),Y266)</f>
        <v>61</v>
      </c>
      <c r="Z267">
        <f>_xlfn.IFNA(VLOOKUP($B267,数据整理1!$D$56:$R$80,8,0),Z266)</f>
        <v>65</v>
      </c>
      <c r="AA267">
        <f>_xlfn.IFNA(VLOOKUP($B267,数据整理1!$D$56:$R$80,9,0),AA266)</f>
        <v>65</v>
      </c>
      <c r="AB267">
        <f>_xlfn.IFNA(VLOOKUP($B267,数据整理1!$D$56:$R$80,10,0),AB266)</f>
        <v>69</v>
      </c>
      <c r="AC267">
        <f>_xlfn.IFNA(VLOOKUP($B267,数据整理1!$D$56:$R$80,11,0),AC266)</f>
        <v>65</v>
      </c>
      <c r="AD267">
        <f>_xlfn.IFNA(VLOOKUP($B267,数据整理1!$D$56:$R$80,12,0),AD266)</f>
        <v>100</v>
      </c>
      <c r="AE267">
        <f>_xlfn.IFNA(VLOOKUP($B267,数据整理1!$D$56:$R$80,13,0),AE266)</f>
        <v>95</v>
      </c>
      <c r="AF267">
        <f>_xlfn.IFNA(VLOOKUP($B267,数据整理1!$D$56:$R$80,14,0),AF266)</f>
        <v>816</v>
      </c>
      <c r="AG267">
        <f>_xlfn.IFNA(VLOOKUP($B267,数据整理1!$D$56:$R$80,15,0),AG266)</f>
        <v>816</v>
      </c>
      <c r="AI267" t="str">
        <f>INDEX(数据整理1!$C$82:$C$106,MATCH(B267,数据整理1!$D$82:$D$106))</f>
        <v>10阶</v>
      </c>
      <c r="AJ267">
        <f>_xlfn.IFNA(VLOOKUP($B267,数据整理1!$D$82:$R$106,2,0),AJ266)</f>
        <v>7533</v>
      </c>
      <c r="AK267">
        <f>_xlfn.IFNA(VLOOKUP($B267,数据整理1!$D$82:$R$106,3,0),AK266)</f>
        <v>2856</v>
      </c>
      <c r="AL267">
        <f>_xlfn.IFNA(VLOOKUP($B267,数据整理1!$D$82:$R$106,4,0),AL266)</f>
        <v>623</v>
      </c>
      <c r="AM267">
        <f>_xlfn.IFNA(VLOOKUP($B267,数据整理1!$D$82:$R$106,5,0),AM266)</f>
        <v>1037</v>
      </c>
      <c r="AN267">
        <f>_xlfn.IFNA(VLOOKUP($B267,数据整理1!$D$82:$R$106,6,0),AN266)</f>
        <v>69</v>
      </c>
      <c r="AO267">
        <f>_xlfn.IFNA(VLOOKUP($B267,数据整理1!$D$82:$R$106,7,0),AO266)</f>
        <v>61</v>
      </c>
      <c r="AP267">
        <f>_xlfn.IFNA(VLOOKUP($B267,数据整理1!$D$82:$R$106,8,0),AP266)</f>
        <v>65</v>
      </c>
      <c r="AQ267">
        <f>_xlfn.IFNA(VLOOKUP($B267,数据整理1!$D$82:$R$106,9,0),AQ266)</f>
        <v>61</v>
      </c>
      <c r="AR267">
        <f>_xlfn.IFNA(VLOOKUP($B267,数据整理1!$D$82:$R$106,10,0),AR266)</f>
        <v>69</v>
      </c>
      <c r="AS267">
        <f>_xlfn.IFNA(VLOOKUP($B267,数据整理1!$D$82:$R$106,11,0),AS266)</f>
        <v>65</v>
      </c>
      <c r="AT267">
        <f>_xlfn.IFNA(VLOOKUP($B267,数据整理1!$D$82:$R$106,12,0),AT266)</f>
        <v>50</v>
      </c>
      <c r="AU267">
        <f>_xlfn.IFNA(VLOOKUP($B267,数据整理1!$D$82:$R$106,13,0),AU266)</f>
        <v>120</v>
      </c>
      <c r="AV267">
        <f>_xlfn.IFNA(VLOOKUP($B267,数据整理1!$D$82:$R$106,14,0),AV266)</f>
        <v>816</v>
      </c>
      <c r="AW267">
        <f>_xlfn.IFNA(VLOOKUP($B267,数据整理1!$D$82:$R$106,15,0),AW266)</f>
        <v>816</v>
      </c>
    </row>
    <row r="268" spans="2:49" x14ac:dyDescent="0.2">
      <c r="B268">
        <v>61</v>
      </c>
      <c r="C268" t="str">
        <f>INDEX(数据整理1!$C$30:$C$54,MATCH(B268,数据整理1!$D$30:$D$54))</f>
        <v>10阶</v>
      </c>
      <c r="D268">
        <f>_xlfn.IFNA(VLOOKUP($B268,数据整理1!$D$30:$R$54,2,0),D267)</f>
        <v>9531</v>
      </c>
      <c r="E268">
        <f>_xlfn.IFNA(VLOOKUP($B268,数据整理1!$D$30:$R$54,3,0),E267)</f>
        <v>2435</v>
      </c>
      <c r="F268">
        <f>_xlfn.IFNA(VLOOKUP($B268,数据整理1!$D$30:$R$54,4,0),F267)</f>
        <v>951</v>
      </c>
      <c r="G268">
        <f>_xlfn.IFNA(VLOOKUP($B268,数据整理1!$D$30:$R$54,5,0),G267)</f>
        <v>639</v>
      </c>
      <c r="H268">
        <f>_xlfn.IFNA(VLOOKUP($B268,数据整理1!$D$30:$R$54,6,0),H267)</f>
        <v>69</v>
      </c>
      <c r="I268">
        <f>_xlfn.IFNA(VLOOKUP($B268,数据整理1!$D$30:$R$54,7,0),I267)</f>
        <v>61</v>
      </c>
      <c r="J268">
        <f>_xlfn.IFNA(VLOOKUP($B268,数据整理1!$D$30:$R$54,8,0),J267)</f>
        <v>65</v>
      </c>
      <c r="K268">
        <f>_xlfn.IFNA(VLOOKUP($B268,数据整理1!$D$30:$R$54,9,0),K267)</f>
        <v>65</v>
      </c>
      <c r="L268">
        <f>_xlfn.IFNA(VLOOKUP($B268,数据整理1!$D$30:$R$54,10,0),L267)</f>
        <v>69</v>
      </c>
      <c r="M268">
        <f>_xlfn.IFNA(VLOOKUP($B268,数据整理1!$D$30:$R$54,11,0),M267)</f>
        <v>65</v>
      </c>
      <c r="N268">
        <f>_xlfn.IFNA(VLOOKUP($B268,数据整理1!$D$30:$R$54,12,0),N267)</f>
        <v>150</v>
      </c>
      <c r="O268">
        <f>_xlfn.IFNA(VLOOKUP($B268,数据整理1!$D$30:$R$54,13,0),O267)</f>
        <v>60</v>
      </c>
      <c r="P268">
        <f>_xlfn.IFNA(VLOOKUP($B268,数据整理1!$D$30:$R$54,14,0),P267)</f>
        <v>816</v>
      </c>
      <c r="Q268">
        <f>_xlfn.IFNA(VLOOKUP($B268,数据整理1!$D$30:$R$54,15,0),Q267)</f>
        <v>816</v>
      </c>
      <c r="S268" t="str">
        <f>INDEX(数据整理1!$C$56:$C$80,MATCH(B441,数据整理1!$D$56:$D$80))</f>
        <v>10阶</v>
      </c>
      <c r="T268">
        <f>_xlfn.IFNA(VLOOKUP($B268,数据整理1!$D$56:$R$80,2,0),T267)</f>
        <v>8370</v>
      </c>
      <c r="U268">
        <f>_xlfn.IFNA(VLOOKUP($B268,数据整理1!$D$56:$R$80,3,0),U267)</f>
        <v>2598</v>
      </c>
      <c r="V268">
        <f>_xlfn.IFNA(VLOOKUP($B268,数据整理1!$D$56:$R$80,4,0),V267)</f>
        <v>1200</v>
      </c>
      <c r="W268">
        <f>_xlfn.IFNA(VLOOKUP($B268,数据整理1!$D$56:$R$80,5,0),W267)</f>
        <v>588</v>
      </c>
      <c r="X268">
        <f>_xlfn.IFNA(VLOOKUP($B268,数据整理1!$D$56:$R$80,6,0),X267)</f>
        <v>69</v>
      </c>
      <c r="Y268">
        <f>_xlfn.IFNA(VLOOKUP($B268,数据整理1!$D$56:$R$80,7,0),Y267)</f>
        <v>61</v>
      </c>
      <c r="Z268">
        <f>_xlfn.IFNA(VLOOKUP($B268,数据整理1!$D$56:$R$80,8,0),Z267)</f>
        <v>65</v>
      </c>
      <c r="AA268">
        <f>_xlfn.IFNA(VLOOKUP($B268,数据整理1!$D$56:$R$80,9,0),AA267)</f>
        <v>65</v>
      </c>
      <c r="AB268">
        <f>_xlfn.IFNA(VLOOKUP($B268,数据整理1!$D$56:$R$80,10,0),AB267)</f>
        <v>69</v>
      </c>
      <c r="AC268">
        <f>_xlfn.IFNA(VLOOKUP($B268,数据整理1!$D$56:$R$80,11,0),AC267)</f>
        <v>65</v>
      </c>
      <c r="AD268">
        <f>_xlfn.IFNA(VLOOKUP($B268,数据整理1!$D$56:$R$80,12,0),AD267)</f>
        <v>100</v>
      </c>
      <c r="AE268">
        <f>_xlfn.IFNA(VLOOKUP($B268,数据整理1!$D$56:$R$80,13,0),AE267)</f>
        <v>95</v>
      </c>
      <c r="AF268">
        <f>_xlfn.IFNA(VLOOKUP($B268,数据整理1!$D$56:$R$80,14,0),AF267)</f>
        <v>816</v>
      </c>
      <c r="AG268">
        <f>_xlfn.IFNA(VLOOKUP($B268,数据整理1!$D$56:$R$80,15,0),AG267)</f>
        <v>816</v>
      </c>
      <c r="AI268" t="str">
        <f>INDEX(数据整理1!$C$82:$C$106,MATCH(B268,数据整理1!$D$82:$D$106))</f>
        <v>10阶</v>
      </c>
      <c r="AJ268">
        <f>_xlfn.IFNA(VLOOKUP($B268,数据整理1!$D$82:$R$106,2,0),AJ267)</f>
        <v>7533</v>
      </c>
      <c r="AK268">
        <f>_xlfn.IFNA(VLOOKUP($B268,数据整理1!$D$82:$R$106,3,0),AK267)</f>
        <v>2856</v>
      </c>
      <c r="AL268">
        <f>_xlfn.IFNA(VLOOKUP($B268,数据整理1!$D$82:$R$106,4,0),AL267)</f>
        <v>623</v>
      </c>
      <c r="AM268">
        <f>_xlfn.IFNA(VLOOKUP($B268,数据整理1!$D$82:$R$106,5,0),AM267)</f>
        <v>1037</v>
      </c>
      <c r="AN268">
        <f>_xlfn.IFNA(VLOOKUP($B268,数据整理1!$D$82:$R$106,6,0),AN267)</f>
        <v>69</v>
      </c>
      <c r="AO268">
        <f>_xlfn.IFNA(VLOOKUP($B268,数据整理1!$D$82:$R$106,7,0),AO267)</f>
        <v>61</v>
      </c>
      <c r="AP268">
        <f>_xlfn.IFNA(VLOOKUP($B268,数据整理1!$D$82:$R$106,8,0),AP267)</f>
        <v>65</v>
      </c>
      <c r="AQ268">
        <f>_xlfn.IFNA(VLOOKUP($B268,数据整理1!$D$82:$R$106,9,0),AQ267)</f>
        <v>61</v>
      </c>
      <c r="AR268">
        <f>_xlfn.IFNA(VLOOKUP($B268,数据整理1!$D$82:$R$106,10,0),AR267)</f>
        <v>69</v>
      </c>
      <c r="AS268">
        <f>_xlfn.IFNA(VLOOKUP($B268,数据整理1!$D$82:$R$106,11,0),AS267)</f>
        <v>65</v>
      </c>
      <c r="AT268">
        <f>_xlfn.IFNA(VLOOKUP($B268,数据整理1!$D$82:$R$106,12,0),AT267)</f>
        <v>50</v>
      </c>
      <c r="AU268">
        <f>_xlfn.IFNA(VLOOKUP($B268,数据整理1!$D$82:$R$106,13,0),AU267)</f>
        <v>120</v>
      </c>
      <c r="AV268">
        <f>_xlfn.IFNA(VLOOKUP($B268,数据整理1!$D$82:$R$106,14,0),AV267)</f>
        <v>816</v>
      </c>
      <c r="AW268">
        <f>_xlfn.IFNA(VLOOKUP($B268,数据整理1!$D$82:$R$106,15,0),AW267)</f>
        <v>816</v>
      </c>
    </row>
    <row r="269" spans="2:49" x14ac:dyDescent="0.2">
      <c r="B269">
        <v>62</v>
      </c>
      <c r="C269" t="str">
        <f>INDEX(数据整理1!$C$30:$C$54,MATCH(B269,数据整理1!$D$30:$D$54))</f>
        <v>10阶</v>
      </c>
      <c r="D269">
        <f>_xlfn.IFNA(VLOOKUP($B269,数据整理1!$D$30:$R$54,2,0),D268)</f>
        <v>9531</v>
      </c>
      <c r="E269">
        <f>_xlfn.IFNA(VLOOKUP($B269,数据整理1!$D$30:$R$54,3,0),E268)</f>
        <v>2435</v>
      </c>
      <c r="F269">
        <f>_xlfn.IFNA(VLOOKUP($B269,数据整理1!$D$30:$R$54,4,0),F268)</f>
        <v>951</v>
      </c>
      <c r="G269">
        <f>_xlfn.IFNA(VLOOKUP($B269,数据整理1!$D$30:$R$54,5,0),G268)</f>
        <v>639</v>
      </c>
      <c r="H269">
        <f>_xlfn.IFNA(VLOOKUP($B269,数据整理1!$D$30:$R$54,6,0),H268)</f>
        <v>69</v>
      </c>
      <c r="I269">
        <f>_xlfn.IFNA(VLOOKUP($B269,数据整理1!$D$30:$R$54,7,0),I268)</f>
        <v>61</v>
      </c>
      <c r="J269">
        <f>_xlfn.IFNA(VLOOKUP($B269,数据整理1!$D$30:$R$54,8,0),J268)</f>
        <v>65</v>
      </c>
      <c r="K269">
        <f>_xlfn.IFNA(VLOOKUP($B269,数据整理1!$D$30:$R$54,9,0),K268)</f>
        <v>65</v>
      </c>
      <c r="L269">
        <f>_xlfn.IFNA(VLOOKUP($B269,数据整理1!$D$30:$R$54,10,0),L268)</f>
        <v>69</v>
      </c>
      <c r="M269">
        <f>_xlfn.IFNA(VLOOKUP($B269,数据整理1!$D$30:$R$54,11,0),M268)</f>
        <v>65</v>
      </c>
      <c r="N269">
        <f>_xlfn.IFNA(VLOOKUP($B269,数据整理1!$D$30:$R$54,12,0),N268)</f>
        <v>150</v>
      </c>
      <c r="O269">
        <f>_xlfn.IFNA(VLOOKUP($B269,数据整理1!$D$30:$R$54,13,0),O268)</f>
        <v>60</v>
      </c>
      <c r="P269">
        <f>_xlfn.IFNA(VLOOKUP($B269,数据整理1!$D$30:$R$54,14,0),P268)</f>
        <v>816</v>
      </c>
      <c r="Q269">
        <f>_xlfn.IFNA(VLOOKUP($B269,数据整理1!$D$30:$R$54,15,0),Q268)</f>
        <v>816</v>
      </c>
      <c r="S269" t="str">
        <f>INDEX(数据整理1!$C$56:$C$80,MATCH(B442,数据整理1!$D$56:$D$80))</f>
        <v>10阶</v>
      </c>
      <c r="T269">
        <f>_xlfn.IFNA(VLOOKUP($B269,数据整理1!$D$56:$R$80,2,0),T268)</f>
        <v>8370</v>
      </c>
      <c r="U269">
        <f>_xlfn.IFNA(VLOOKUP($B269,数据整理1!$D$56:$R$80,3,0),U268)</f>
        <v>2598</v>
      </c>
      <c r="V269">
        <f>_xlfn.IFNA(VLOOKUP($B269,数据整理1!$D$56:$R$80,4,0),V268)</f>
        <v>1200</v>
      </c>
      <c r="W269">
        <f>_xlfn.IFNA(VLOOKUP($B269,数据整理1!$D$56:$R$80,5,0),W268)</f>
        <v>588</v>
      </c>
      <c r="X269">
        <f>_xlfn.IFNA(VLOOKUP($B269,数据整理1!$D$56:$R$80,6,0),X268)</f>
        <v>69</v>
      </c>
      <c r="Y269">
        <f>_xlfn.IFNA(VLOOKUP($B269,数据整理1!$D$56:$R$80,7,0),Y268)</f>
        <v>61</v>
      </c>
      <c r="Z269">
        <f>_xlfn.IFNA(VLOOKUP($B269,数据整理1!$D$56:$R$80,8,0),Z268)</f>
        <v>65</v>
      </c>
      <c r="AA269">
        <f>_xlfn.IFNA(VLOOKUP($B269,数据整理1!$D$56:$R$80,9,0),AA268)</f>
        <v>65</v>
      </c>
      <c r="AB269">
        <f>_xlfn.IFNA(VLOOKUP($B269,数据整理1!$D$56:$R$80,10,0),AB268)</f>
        <v>69</v>
      </c>
      <c r="AC269">
        <f>_xlfn.IFNA(VLOOKUP($B269,数据整理1!$D$56:$R$80,11,0),AC268)</f>
        <v>65</v>
      </c>
      <c r="AD269">
        <f>_xlfn.IFNA(VLOOKUP($B269,数据整理1!$D$56:$R$80,12,0),AD268)</f>
        <v>100</v>
      </c>
      <c r="AE269">
        <f>_xlfn.IFNA(VLOOKUP($B269,数据整理1!$D$56:$R$80,13,0),AE268)</f>
        <v>95</v>
      </c>
      <c r="AF269">
        <f>_xlfn.IFNA(VLOOKUP($B269,数据整理1!$D$56:$R$80,14,0),AF268)</f>
        <v>816</v>
      </c>
      <c r="AG269">
        <f>_xlfn.IFNA(VLOOKUP($B269,数据整理1!$D$56:$R$80,15,0),AG268)</f>
        <v>816</v>
      </c>
      <c r="AI269" t="str">
        <f>INDEX(数据整理1!$C$82:$C$106,MATCH(B269,数据整理1!$D$82:$D$106))</f>
        <v>10阶</v>
      </c>
      <c r="AJ269">
        <f>_xlfn.IFNA(VLOOKUP($B269,数据整理1!$D$82:$R$106,2,0),AJ268)</f>
        <v>7533</v>
      </c>
      <c r="AK269">
        <f>_xlfn.IFNA(VLOOKUP($B269,数据整理1!$D$82:$R$106,3,0),AK268)</f>
        <v>2856</v>
      </c>
      <c r="AL269">
        <f>_xlfn.IFNA(VLOOKUP($B269,数据整理1!$D$82:$R$106,4,0),AL268)</f>
        <v>623</v>
      </c>
      <c r="AM269">
        <f>_xlfn.IFNA(VLOOKUP($B269,数据整理1!$D$82:$R$106,5,0),AM268)</f>
        <v>1037</v>
      </c>
      <c r="AN269">
        <f>_xlfn.IFNA(VLOOKUP($B269,数据整理1!$D$82:$R$106,6,0),AN268)</f>
        <v>69</v>
      </c>
      <c r="AO269">
        <f>_xlfn.IFNA(VLOOKUP($B269,数据整理1!$D$82:$R$106,7,0),AO268)</f>
        <v>61</v>
      </c>
      <c r="AP269">
        <f>_xlfn.IFNA(VLOOKUP($B269,数据整理1!$D$82:$R$106,8,0),AP268)</f>
        <v>65</v>
      </c>
      <c r="AQ269">
        <f>_xlfn.IFNA(VLOOKUP($B269,数据整理1!$D$82:$R$106,9,0),AQ268)</f>
        <v>61</v>
      </c>
      <c r="AR269">
        <f>_xlfn.IFNA(VLOOKUP($B269,数据整理1!$D$82:$R$106,10,0),AR268)</f>
        <v>69</v>
      </c>
      <c r="AS269">
        <f>_xlfn.IFNA(VLOOKUP($B269,数据整理1!$D$82:$R$106,11,0),AS268)</f>
        <v>65</v>
      </c>
      <c r="AT269">
        <f>_xlfn.IFNA(VLOOKUP($B269,数据整理1!$D$82:$R$106,12,0),AT268)</f>
        <v>50</v>
      </c>
      <c r="AU269">
        <f>_xlfn.IFNA(VLOOKUP($B269,数据整理1!$D$82:$R$106,13,0),AU268)</f>
        <v>120</v>
      </c>
      <c r="AV269">
        <f>_xlfn.IFNA(VLOOKUP($B269,数据整理1!$D$82:$R$106,14,0),AV268)</f>
        <v>816</v>
      </c>
      <c r="AW269">
        <f>_xlfn.IFNA(VLOOKUP($B269,数据整理1!$D$82:$R$106,15,0),AW268)</f>
        <v>816</v>
      </c>
    </row>
    <row r="270" spans="2:49" x14ac:dyDescent="0.2">
      <c r="B270">
        <v>63</v>
      </c>
      <c r="C270" t="str">
        <f>INDEX(数据整理1!$C$30:$C$54,MATCH(B270,数据整理1!$D$30:$D$54))</f>
        <v>10阶</v>
      </c>
      <c r="D270">
        <f>_xlfn.IFNA(VLOOKUP($B270,数据整理1!$D$30:$R$54,2,0),D269)</f>
        <v>9531</v>
      </c>
      <c r="E270">
        <f>_xlfn.IFNA(VLOOKUP($B270,数据整理1!$D$30:$R$54,3,0),E269)</f>
        <v>2435</v>
      </c>
      <c r="F270">
        <f>_xlfn.IFNA(VLOOKUP($B270,数据整理1!$D$30:$R$54,4,0),F269)</f>
        <v>951</v>
      </c>
      <c r="G270">
        <f>_xlfn.IFNA(VLOOKUP($B270,数据整理1!$D$30:$R$54,5,0),G269)</f>
        <v>639</v>
      </c>
      <c r="H270">
        <f>_xlfn.IFNA(VLOOKUP($B270,数据整理1!$D$30:$R$54,6,0),H269)</f>
        <v>69</v>
      </c>
      <c r="I270">
        <f>_xlfn.IFNA(VLOOKUP($B270,数据整理1!$D$30:$R$54,7,0),I269)</f>
        <v>61</v>
      </c>
      <c r="J270">
        <f>_xlfn.IFNA(VLOOKUP($B270,数据整理1!$D$30:$R$54,8,0),J269)</f>
        <v>65</v>
      </c>
      <c r="K270">
        <f>_xlfn.IFNA(VLOOKUP($B270,数据整理1!$D$30:$R$54,9,0),K269)</f>
        <v>65</v>
      </c>
      <c r="L270">
        <f>_xlfn.IFNA(VLOOKUP($B270,数据整理1!$D$30:$R$54,10,0),L269)</f>
        <v>69</v>
      </c>
      <c r="M270">
        <f>_xlfn.IFNA(VLOOKUP($B270,数据整理1!$D$30:$R$54,11,0),M269)</f>
        <v>65</v>
      </c>
      <c r="N270">
        <f>_xlfn.IFNA(VLOOKUP($B270,数据整理1!$D$30:$R$54,12,0),N269)</f>
        <v>150</v>
      </c>
      <c r="O270">
        <f>_xlfn.IFNA(VLOOKUP($B270,数据整理1!$D$30:$R$54,13,0),O269)</f>
        <v>60</v>
      </c>
      <c r="P270">
        <f>_xlfn.IFNA(VLOOKUP($B270,数据整理1!$D$30:$R$54,14,0),P269)</f>
        <v>816</v>
      </c>
      <c r="Q270">
        <f>_xlfn.IFNA(VLOOKUP($B270,数据整理1!$D$30:$R$54,15,0),Q269)</f>
        <v>816</v>
      </c>
      <c r="S270" t="str">
        <f>INDEX(数据整理1!$C$56:$C$80,MATCH(B443,数据整理1!$D$56:$D$80))</f>
        <v>11阶</v>
      </c>
      <c r="T270">
        <f>_xlfn.IFNA(VLOOKUP($B270,数据整理1!$D$56:$R$80,2,0),T269)</f>
        <v>11499</v>
      </c>
      <c r="U270">
        <f>_xlfn.IFNA(VLOOKUP($B270,数据整理1!$D$56:$R$80,3,0),U269)</f>
        <v>3729</v>
      </c>
      <c r="V270">
        <f>_xlfn.IFNA(VLOOKUP($B270,数据整理1!$D$56:$R$80,4,0),V269)</f>
        <v>1614</v>
      </c>
      <c r="W270">
        <f>_xlfn.IFNA(VLOOKUP($B270,数据整理1!$D$56:$R$80,5,0),W269)</f>
        <v>1002</v>
      </c>
      <c r="X270">
        <f>_xlfn.IFNA(VLOOKUP($B270,数据整理1!$D$56:$R$80,6,0),X269)</f>
        <v>74</v>
      </c>
      <c r="Y270">
        <f>_xlfn.IFNA(VLOOKUP($B270,数据整理1!$D$56:$R$80,7,0),Y269)</f>
        <v>66</v>
      </c>
      <c r="Z270">
        <f>_xlfn.IFNA(VLOOKUP($B270,数据整理1!$D$56:$R$80,8,0),Z269)</f>
        <v>70</v>
      </c>
      <c r="AA270">
        <f>_xlfn.IFNA(VLOOKUP($B270,数据整理1!$D$56:$R$80,9,0),AA269)</f>
        <v>70</v>
      </c>
      <c r="AB270">
        <f>_xlfn.IFNA(VLOOKUP($B270,数据整理1!$D$56:$R$80,10,0),AB269)</f>
        <v>74</v>
      </c>
      <c r="AC270">
        <f>_xlfn.IFNA(VLOOKUP($B270,数据整理1!$D$56:$R$80,11,0),AC269)</f>
        <v>70</v>
      </c>
      <c r="AD270">
        <f>_xlfn.IFNA(VLOOKUP($B270,数据整理1!$D$56:$R$80,12,0),AD269)</f>
        <v>100</v>
      </c>
      <c r="AE270">
        <f>_xlfn.IFNA(VLOOKUP($B270,数据整理1!$D$56:$R$80,13,0),AE269)</f>
        <v>95</v>
      </c>
      <c r="AF270">
        <f>_xlfn.IFNA(VLOOKUP($B270,数据整理1!$D$56:$R$80,14,0),AF269)</f>
        <v>1174</v>
      </c>
      <c r="AG270">
        <f>_xlfn.IFNA(VLOOKUP($B270,数据整理1!$D$56:$R$80,15,0),AG269)</f>
        <v>1174</v>
      </c>
      <c r="AI270" t="str">
        <f>INDEX(数据整理1!$C$82:$C$106,MATCH(B270,数据整理1!$D$82:$D$106))</f>
        <v>10阶</v>
      </c>
      <c r="AJ270">
        <f>_xlfn.IFNA(VLOOKUP($B270,数据整理1!$D$82:$R$106,2,0),AJ269)</f>
        <v>7533</v>
      </c>
      <c r="AK270">
        <f>_xlfn.IFNA(VLOOKUP($B270,数据整理1!$D$82:$R$106,3,0),AK269)</f>
        <v>2856</v>
      </c>
      <c r="AL270">
        <f>_xlfn.IFNA(VLOOKUP($B270,数据整理1!$D$82:$R$106,4,0),AL269)</f>
        <v>623</v>
      </c>
      <c r="AM270">
        <f>_xlfn.IFNA(VLOOKUP($B270,数据整理1!$D$82:$R$106,5,0),AM269)</f>
        <v>1037</v>
      </c>
      <c r="AN270">
        <f>_xlfn.IFNA(VLOOKUP($B270,数据整理1!$D$82:$R$106,6,0),AN269)</f>
        <v>69</v>
      </c>
      <c r="AO270">
        <f>_xlfn.IFNA(VLOOKUP($B270,数据整理1!$D$82:$R$106,7,0),AO269)</f>
        <v>61</v>
      </c>
      <c r="AP270">
        <f>_xlfn.IFNA(VLOOKUP($B270,数据整理1!$D$82:$R$106,8,0),AP269)</f>
        <v>65</v>
      </c>
      <c r="AQ270">
        <f>_xlfn.IFNA(VLOOKUP($B270,数据整理1!$D$82:$R$106,9,0),AQ269)</f>
        <v>61</v>
      </c>
      <c r="AR270">
        <f>_xlfn.IFNA(VLOOKUP($B270,数据整理1!$D$82:$R$106,10,0),AR269)</f>
        <v>69</v>
      </c>
      <c r="AS270">
        <f>_xlfn.IFNA(VLOOKUP($B270,数据整理1!$D$82:$R$106,11,0),AS269)</f>
        <v>65</v>
      </c>
      <c r="AT270">
        <f>_xlfn.IFNA(VLOOKUP($B270,数据整理1!$D$82:$R$106,12,0),AT269)</f>
        <v>50</v>
      </c>
      <c r="AU270">
        <f>_xlfn.IFNA(VLOOKUP($B270,数据整理1!$D$82:$R$106,13,0),AU269)</f>
        <v>120</v>
      </c>
      <c r="AV270">
        <f>_xlfn.IFNA(VLOOKUP($B270,数据整理1!$D$82:$R$106,14,0),AV269)</f>
        <v>816</v>
      </c>
      <c r="AW270">
        <f>_xlfn.IFNA(VLOOKUP($B270,数据整理1!$D$82:$R$106,15,0),AW269)</f>
        <v>816</v>
      </c>
    </row>
    <row r="271" spans="2:49" x14ac:dyDescent="0.2">
      <c r="B271">
        <v>64</v>
      </c>
      <c r="C271" t="str">
        <f>INDEX(数据整理1!$C$30:$C$54,MATCH(B271,数据整理1!$D$30:$D$54))</f>
        <v>11阶</v>
      </c>
      <c r="D271">
        <f>_xlfn.IFNA(VLOOKUP($B271,数据整理1!$D$30:$R$54,2,0),D270)</f>
        <v>12993</v>
      </c>
      <c r="E271">
        <f>_xlfn.IFNA(VLOOKUP($B271,数据整理1!$D$30:$R$54,3,0),E270)</f>
        <v>3440</v>
      </c>
      <c r="F271">
        <f>_xlfn.IFNA(VLOOKUP($B271,数据整理1!$D$30:$R$54,4,0),F270)</f>
        <v>1614</v>
      </c>
      <c r="G271">
        <f>_xlfn.IFNA(VLOOKUP($B271,数据整理1!$D$30:$R$54,5,0),G270)</f>
        <v>888</v>
      </c>
      <c r="H271">
        <f>_xlfn.IFNA(VLOOKUP($B271,数据整理1!$D$30:$R$54,6,0),H270)</f>
        <v>74</v>
      </c>
      <c r="I271">
        <f>_xlfn.IFNA(VLOOKUP($B271,数据整理1!$D$30:$R$54,7,0),I270)</f>
        <v>66</v>
      </c>
      <c r="J271">
        <f>_xlfn.IFNA(VLOOKUP($B271,数据整理1!$D$30:$R$54,8,0),J270)</f>
        <v>70</v>
      </c>
      <c r="K271">
        <f>_xlfn.IFNA(VLOOKUP($B271,数据整理1!$D$30:$R$54,9,0),K270)</f>
        <v>70</v>
      </c>
      <c r="L271">
        <f>_xlfn.IFNA(VLOOKUP($B271,数据整理1!$D$30:$R$54,10,0),L270)</f>
        <v>74</v>
      </c>
      <c r="M271">
        <f>_xlfn.IFNA(VLOOKUP($B271,数据整理1!$D$30:$R$54,11,0),M270)</f>
        <v>70</v>
      </c>
      <c r="N271">
        <f>_xlfn.IFNA(VLOOKUP($B271,数据整理1!$D$30:$R$54,12,0),N270)</f>
        <v>150</v>
      </c>
      <c r="O271">
        <f>_xlfn.IFNA(VLOOKUP($B271,数据整理1!$D$30:$R$54,13,0),O270)</f>
        <v>60</v>
      </c>
      <c r="P271">
        <f>_xlfn.IFNA(VLOOKUP($B271,数据整理1!$D$30:$R$54,14,0),P270)</f>
        <v>1174</v>
      </c>
      <c r="Q271">
        <f>_xlfn.IFNA(VLOOKUP($B271,数据整理1!$D$30:$R$54,15,0),Q270)</f>
        <v>1174</v>
      </c>
      <c r="S271" t="str">
        <f>INDEX(数据整理1!$C$56:$C$80,MATCH(B444,数据整理1!$D$56:$D$80))</f>
        <v>11阶</v>
      </c>
      <c r="T271">
        <f>_xlfn.IFNA(VLOOKUP($B271,数据整理1!$D$56:$R$80,2,0),T270)</f>
        <v>11499</v>
      </c>
      <c r="U271">
        <f>_xlfn.IFNA(VLOOKUP($B271,数据整理1!$D$56:$R$80,3,0),U270)</f>
        <v>3729</v>
      </c>
      <c r="V271">
        <f>_xlfn.IFNA(VLOOKUP($B271,数据整理1!$D$56:$R$80,4,0),V270)</f>
        <v>1614</v>
      </c>
      <c r="W271">
        <f>_xlfn.IFNA(VLOOKUP($B271,数据整理1!$D$56:$R$80,5,0),W270)</f>
        <v>1002</v>
      </c>
      <c r="X271">
        <f>_xlfn.IFNA(VLOOKUP($B271,数据整理1!$D$56:$R$80,6,0),X270)</f>
        <v>74</v>
      </c>
      <c r="Y271">
        <f>_xlfn.IFNA(VLOOKUP($B271,数据整理1!$D$56:$R$80,7,0),Y270)</f>
        <v>66</v>
      </c>
      <c r="Z271">
        <f>_xlfn.IFNA(VLOOKUP($B271,数据整理1!$D$56:$R$80,8,0),Z270)</f>
        <v>70</v>
      </c>
      <c r="AA271">
        <f>_xlfn.IFNA(VLOOKUP($B271,数据整理1!$D$56:$R$80,9,0),AA270)</f>
        <v>70</v>
      </c>
      <c r="AB271">
        <f>_xlfn.IFNA(VLOOKUP($B271,数据整理1!$D$56:$R$80,10,0),AB270)</f>
        <v>74</v>
      </c>
      <c r="AC271">
        <f>_xlfn.IFNA(VLOOKUP($B271,数据整理1!$D$56:$R$80,11,0),AC270)</f>
        <v>70</v>
      </c>
      <c r="AD271">
        <f>_xlfn.IFNA(VLOOKUP($B271,数据整理1!$D$56:$R$80,12,0),AD270)</f>
        <v>100</v>
      </c>
      <c r="AE271">
        <f>_xlfn.IFNA(VLOOKUP($B271,数据整理1!$D$56:$R$80,13,0),AE270)</f>
        <v>95</v>
      </c>
      <c r="AF271">
        <f>_xlfn.IFNA(VLOOKUP($B271,数据整理1!$D$56:$R$80,14,0),AF270)</f>
        <v>1174</v>
      </c>
      <c r="AG271">
        <f>_xlfn.IFNA(VLOOKUP($B271,数据整理1!$D$56:$R$80,15,0),AG270)</f>
        <v>1174</v>
      </c>
      <c r="AI271" t="str">
        <f>INDEX(数据整理1!$C$82:$C$106,MATCH(B271,数据整理1!$D$82:$D$106))</f>
        <v>11阶</v>
      </c>
      <c r="AJ271">
        <f>_xlfn.IFNA(VLOOKUP($B271,数据整理1!$D$82:$R$106,2,0),AJ270)</f>
        <v>11364</v>
      </c>
      <c r="AK271">
        <f>_xlfn.IFNA(VLOOKUP($B271,数据整理1!$D$82:$R$106,3,0),AK270)</f>
        <v>3978</v>
      </c>
      <c r="AL271">
        <f>_xlfn.IFNA(VLOOKUP($B271,数据整理1!$D$82:$R$106,4,0),AL270)</f>
        <v>623</v>
      </c>
      <c r="AM271">
        <f>_xlfn.IFNA(VLOOKUP($B271,数据整理1!$D$82:$R$106,5,0),AM270)</f>
        <v>1535</v>
      </c>
      <c r="AN271">
        <f>_xlfn.IFNA(VLOOKUP($B271,数据整理1!$D$82:$R$106,6,0),AN270)</f>
        <v>74</v>
      </c>
      <c r="AO271">
        <f>_xlfn.IFNA(VLOOKUP($B271,数据整理1!$D$82:$R$106,7,0),AO270)</f>
        <v>66</v>
      </c>
      <c r="AP271">
        <f>_xlfn.IFNA(VLOOKUP($B271,数据整理1!$D$82:$R$106,8,0),AP270)</f>
        <v>70</v>
      </c>
      <c r="AQ271">
        <f>_xlfn.IFNA(VLOOKUP($B271,数据整理1!$D$82:$R$106,9,0),AQ270)</f>
        <v>66</v>
      </c>
      <c r="AR271">
        <f>_xlfn.IFNA(VLOOKUP($B271,数据整理1!$D$82:$R$106,10,0),AR270)</f>
        <v>74</v>
      </c>
      <c r="AS271">
        <f>_xlfn.IFNA(VLOOKUP($B271,数据整理1!$D$82:$R$106,11,0),AS270)</f>
        <v>70</v>
      </c>
      <c r="AT271">
        <f>_xlfn.IFNA(VLOOKUP($B271,数据整理1!$D$82:$R$106,12,0),AT270)</f>
        <v>50</v>
      </c>
      <c r="AU271">
        <f>_xlfn.IFNA(VLOOKUP($B271,数据整理1!$D$82:$R$106,13,0),AU270)</f>
        <v>120</v>
      </c>
      <c r="AV271">
        <f>_xlfn.IFNA(VLOOKUP($B271,数据整理1!$D$82:$R$106,14,0),AV270)</f>
        <v>1174</v>
      </c>
      <c r="AW271">
        <f>_xlfn.IFNA(VLOOKUP($B271,数据整理1!$D$82:$R$106,15,0),AW270)</f>
        <v>1174</v>
      </c>
    </row>
    <row r="272" spans="2:49" x14ac:dyDescent="0.2">
      <c r="B272">
        <v>65</v>
      </c>
      <c r="C272" t="str">
        <f>INDEX(数据整理1!$C$30:$C$54,MATCH(B272,数据整理1!$D$30:$D$54))</f>
        <v>11阶</v>
      </c>
      <c r="D272">
        <f>_xlfn.IFNA(VLOOKUP($B272,数据整理1!$D$30:$R$54,2,0),D271)</f>
        <v>12993</v>
      </c>
      <c r="E272">
        <f>_xlfn.IFNA(VLOOKUP($B272,数据整理1!$D$30:$R$54,3,0),E271)</f>
        <v>3440</v>
      </c>
      <c r="F272">
        <f>_xlfn.IFNA(VLOOKUP($B272,数据整理1!$D$30:$R$54,4,0),F271)</f>
        <v>1614</v>
      </c>
      <c r="G272">
        <f>_xlfn.IFNA(VLOOKUP($B272,数据整理1!$D$30:$R$54,5,0),G271)</f>
        <v>888</v>
      </c>
      <c r="H272">
        <f>_xlfn.IFNA(VLOOKUP($B272,数据整理1!$D$30:$R$54,6,0),H271)</f>
        <v>74</v>
      </c>
      <c r="I272">
        <f>_xlfn.IFNA(VLOOKUP($B272,数据整理1!$D$30:$R$54,7,0),I271)</f>
        <v>66</v>
      </c>
      <c r="J272">
        <f>_xlfn.IFNA(VLOOKUP($B272,数据整理1!$D$30:$R$54,8,0),J271)</f>
        <v>70</v>
      </c>
      <c r="K272">
        <f>_xlfn.IFNA(VLOOKUP($B272,数据整理1!$D$30:$R$54,9,0),K271)</f>
        <v>70</v>
      </c>
      <c r="L272">
        <f>_xlfn.IFNA(VLOOKUP($B272,数据整理1!$D$30:$R$54,10,0),L271)</f>
        <v>74</v>
      </c>
      <c r="M272">
        <f>_xlfn.IFNA(VLOOKUP($B272,数据整理1!$D$30:$R$54,11,0),M271)</f>
        <v>70</v>
      </c>
      <c r="N272">
        <f>_xlfn.IFNA(VLOOKUP($B272,数据整理1!$D$30:$R$54,12,0),N271)</f>
        <v>150</v>
      </c>
      <c r="O272">
        <f>_xlfn.IFNA(VLOOKUP($B272,数据整理1!$D$30:$R$54,13,0),O271)</f>
        <v>60</v>
      </c>
      <c r="P272">
        <f>_xlfn.IFNA(VLOOKUP($B272,数据整理1!$D$30:$R$54,14,0),P271)</f>
        <v>1174</v>
      </c>
      <c r="Q272">
        <f>_xlfn.IFNA(VLOOKUP($B272,数据整理1!$D$30:$R$54,15,0),Q271)</f>
        <v>1174</v>
      </c>
      <c r="S272" t="str">
        <f>INDEX(数据整理1!$C$56:$C$80,MATCH(B445,数据整理1!$D$56:$D$80))</f>
        <v>11阶</v>
      </c>
      <c r="T272">
        <f>_xlfn.IFNA(VLOOKUP($B272,数据整理1!$D$56:$R$80,2,0),T271)</f>
        <v>11499</v>
      </c>
      <c r="U272">
        <f>_xlfn.IFNA(VLOOKUP($B272,数据整理1!$D$56:$R$80,3,0),U271)</f>
        <v>3729</v>
      </c>
      <c r="V272">
        <f>_xlfn.IFNA(VLOOKUP($B272,数据整理1!$D$56:$R$80,4,0),V271)</f>
        <v>1614</v>
      </c>
      <c r="W272">
        <f>_xlfn.IFNA(VLOOKUP($B272,数据整理1!$D$56:$R$80,5,0),W271)</f>
        <v>1002</v>
      </c>
      <c r="X272">
        <f>_xlfn.IFNA(VLOOKUP($B272,数据整理1!$D$56:$R$80,6,0),X271)</f>
        <v>74</v>
      </c>
      <c r="Y272">
        <f>_xlfn.IFNA(VLOOKUP($B272,数据整理1!$D$56:$R$80,7,0),Y271)</f>
        <v>66</v>
      </c>
      <c r="Z272">
        <f>_xlfn.IFNA(VLOOKUP($B272,数据整理1!$D$56:$R$80,8,0),Z271)</f>
        <v>70</v>
      </c>
      <c r="AA272">
        <f>_xlfn.IFNA(VLOOKUP($B272,数据整理1!$D$56:$R$80,9,0),AA271)</f>
        <v>70</v>
      </c>
      <c r="AB272">
        <f>_xlfn.IFNA(VLOOKUP($B272,数据整理1!$D$56:$R$80,10,0),AB271)</f>
        <v>74</v>
      </c>
      <c r="AC272">
        <f>_xlfn.IFNA(VLOOKUP($B272,数据整理1!$D$56:$R$80,11,0),AC271)</f>
        <v>70</v>
      </c>
      <c r="AD272">
        <f>_xlfn.IFNA(VLOOKUP($B272,数据整理1!$D$56:$R$80,12,0),AD271)</f>
        <v>100</v>
      </c>
      <c r="AE272">
        <f>_xlfn.IFNA(VLOOKUP($B272,数据整理1!$D$56:$R$80,13,0),AE271)</f>
        <v>95</v>
      </c>
      <c r="AF272">
        <f>_xlfn.IFNA(VLOOKUP($B272,数据整理1!$D$56:$R$80,14,0),AF271)</f>
        <v>1174</v>
      </c>
      <c r="AG272">
        <f>_xlfn.IFNA(VLOOKUP($B272,数据整理1!$D$56:$R$80,15,0),AG271)</f>
        <v>1174</v>
      </c>
      <c r="AI272" t="str">
        <f>INDEX(数据整理1!$C$82:$C$106,MATCH(B272,数据整理1!$D$82:$D$106))</f>
        <v>11阶</v>
      </c>
      <c r="AJ272">
        <f>_xlfn.IFNA(VLOOKUP($B272,数据整理1!$D$82:$R$106,2,0),AJ271)</f>
        <v>11364</v>
      </c>
      <c r="AK272">
        <f>_xlfn.IFNA(VLOOKUP($B272,数据整理1!$D$82:$R$106,3,0),AK271)</f>
        <v>3978</v>
      </c>
      <c r="AL272">
        <f>_xlfn.IFNA(VLOOKUP($B272,数据整理1!$D$82:$R$106,4,0),AL271)</f>
        <v>623</v>
      </c>
      <c r="AM272">
        <f>_xlfn.IFNA(VLOOKUP($B272,数据整理1!$D$82:$R$106,5,0),AM271)</f>
        <v>1535</v>
      </c>
      <c r="AN272">
        <f>_xlfn.IFNA(VLOOKUP($B272,数据整理1!$D$82:$R$106,6,0),AN271)</f>
        <v>74</v>
      </c>
      <c r="AO272">
        <f>_xlfn.IFNA(VLOOKUP($B272,数据整理1!$D$82:$R$106,7,0),AO271)</f>
        <v>66</v>
      </c>
      <c r="AP272">
        <f>_xlfn.IFNA(VLOOKUP($B272,数据整理1!$D$82:$R$106,8,0),AP271)</f>
        <v>70</v>
      </c>
      <c r="AQ272">
        <f>_xlfn.IFNA(VLOOKUP($B272,数据整理1!$D$82:$R$106,9,0),AQ271)</f>
        <v>66</v>
      </c>
      <c r="AR272">
        <f>_xlfn.IFNA(VLOOKUP($B272,数据整理1!$D$82:$R$106,10,0),AR271)</f>
        <v>74</v>
      </c>
      <c r="AS272">
        <f>_xlfn.IFNA(VLOOKUP($B272,数据整理1!$D$82:$R$106,11,0),AS271)</f>
        <v>70</v>
      </c>
      <c r="AT272">
        <f>_xlfn.IFNA(VLOOKUP($B272,数据整理1!$D$82:$R$106,12,0),AT271)</f>
        <v>50</v>
      </c>
      <c r="AU272">
        <f>_xlfn.IFNA(VLOOKUP($B272,数据整理1!$D$82:$R$106,13,0),AU271)</f>
        <v>120</v>
      </c>
      <c r="AV272">
        <f>_xlfn.IFNA(VLOOKUP($B272,数据整理1!$D$82:$R$106,14,0),AV271)</f>
        <v>1174</v>
      </c>
      <c r="AW272">
        <f>_xlfn.IFNA(VLOOKUP($B272,数据整理1!$D$82:$R$106,15,0),AW271)</f>
        <v>1174</v>
      </c>
    </row>
    <row r="273" spans="2:49" x14ac:dyDescent="0.2">
      <c r="B273">
        <v>66</v>
      </c>
      <c r="C273" t="str">
        <f>INDEX(数据整理1!$C$30:$C$54,MATCH(B273,数据整理1!$D$30:$D$54))</f>
        <v>11阶</v>
      </c>
      <c r="D273">
        <f>_xlfn.IFNA(VLOOKUP($B273,数据整理1!$D$30:$R$54,2,0),D272)</f>
        <v>12993</v>
      </c>
      <c r="E273">
        <f>_xlfn.IFNA(VLOOKUP($B273,数据整理1!$D$30:$R$54,3,0),E272)</f>
        <v>3440</v>
      </c>
      <c r="F273">
        <f>_xlfn.IFNA(VLOOKUP($B273,数据整理1!$D$30:$R$54,4,0),F272)</f>
        <v>1614</v>
      </c>
      <c r="G273">
        <f>_xlfn.IFNA(VLOOKUP($B273,数据整理1!$D$30:$R$54,5,0),G272)</f>
        <v>888</v>
      </c>
      <c r="H273">
        <f>_xlfn.IFNA(VLOOKUP($B273,数据整理1!$D$30:$R$54,6,0),H272)</f>
        <v>74</v>
      </c>
      <c r="I273">
        <f>_xlfn.IFNA(VLOOKUP($B273,数据整理1!$D$30:$R$54,7,0),I272)</f>
        <v>66</v>
      </c>
      <c r="J273">
        <f>_xlfn.IFNA(VLOOKUP($B273,数据整理1!$D$30:$R$54,8,0),J272)</f>
        <v>70</v>
      </c>
      <c r="K273">
        <f>_xlfn.IFNA(VLOOKUP($B273,数据整理1!$D$30:$R$54,9,0),K272)</f>
        <v>70</v>
      </c>
      <c r="L273">
        <f>_xlfn.IFNA(VLOOKUP($B273,数据整理1!$D$30:$R$54,10,0),L272)</f>
        <v>74</v>
      </c>
      <c r="M273">
        <f>_xlfn.IFNA(VLOOKUP($B273,数据整理1!$D$30:$R$54,11,0),M272)</f>
        <v>70</v>
      </c>
      <c r="N273">
        <f>_xlfn.IFNA(VLOOKUP($B273,数据整理1!$D$30:$R$54,12,0),N272)</f>
        <v>150</v>
      </c>
      <c r="O273">
        <f>_xlfn.IFNA(VLOOKUP($B273,数据整理1!$D$30:$R$54,13,0),O272)</f>
        <v>60</v>
      </c>
      <c r="P273">
        <f>_xlfn.IFNA(VLOOKUP($B273,数据整理1!$D$30:$R$54,14,0),P272)</f>
        <v>1174</v>
      </c>
      <c r="Q273">
        <f>_xlfn.IFNA(VLOOKUP($B273,数据整理1!$D$30:$R$54,15,0),Q272)</f>
        <v>1174</v>
      </c>
      <c r="S273" t="str">
        <f>INDEX(数据整理1!$C$56:$C$80,MATCH(B446,数据整理1!$D$56:$D$80))</f>
        <v>11阶</v>
      </c>
      <c r="T273">
        <f>_xlfn.IFNA(VLOOKUP($B273,数据整理1!$D$56:$R$80,2,0),T272)</f>
        <v>11499</v>
      </c>
      <c r="U273">
        <f>_xlfn.IFNA(VLOOKUP($B273,数据整理1!$D$56:$R$80,3,0),U272)</f>
        <v>3729</v>
      </c>
      <c r="V273">
        <f>_xlfn.IFNA(VLOOKUP($B273,数据整理1!$D$56:$R$80,4,0),V272)</f>
        <v>1614</v>
      </c>
      <c r="W273">
        <f>_xlfn.IFNA(VLOOKUP($B273,数据整理1!$D$56:$R$80,5,0),W272)</f>
        <v>1002</v>
      </c>
      <c r="X273">
        <f>_xlfn.IFNA(VLOOKUP($B273,数据整理1!$D$56:$R$80,6,0),X272)</f>
        <v>74</v>
      </c>
      <c r="Y273">
        <f>_xlfn.IFNA(VLOOKUP($B273,数据整理1!$D$56:$R$80,7,0),Y272)</f>
        <v>66</v>
      </c>
      <c r="Z273">
        <f>_xlfn.IFNA(VLOOKUP($B273,数据整理1!$D$56:$R$80,8,0),Z272)</f>
        <v>70</v>
      </c>
      <c r="AA273">
        <f>_xlfn.IFNA(VLOOKUP($B273,数据整理1!$D$56:$R$80,9,0),AA272)</f>
        <v>70</v>
      </c>
      <c r="AB273">
        <f>_xlfn.IFNA(VLOOKUP($B273,数据整理1!$D$56:$R$80,10,0),AB272)</f>
        <v>74</v>
      </c>
      <c r="AC273">
        <f>_xlfn.IFNA(VLOOKUP($B273,数据整理1!$D$56:$R$80,11,0),AC272)</f>
        <v>70</v>
      </c>
      <c r="AD273">
        <f>_xlfn.IFNA(VLOOKUP($B273,数据整理1!$D$56:$R$80,12,0),AD272)</f>
        <v>100</v>
      </c>
      <c r="AE273">
        <f>_xlfn.IFNA(VLOOKUP($B273,数据整理1!$D$56:$R$80,13,0),AE272)</f>
        <v>95</v>
      </c>
      <c r="AF273">
        <f>_xlfn.IFNA(VLOOKUP($B273,数据整理1!$D$56:$R$80,14,0),AF272)</f>
        <v>1174</v>
      </c>
      <c r="AG273">
        <f>_xlfn.IFNA(VLOOKUP($B273,数据整理1!$D$56:$R$80,15,0),AG272)</f>
        <v>1174</v>
      </c>
      <c r="AI273" t="str">
        <f>INDEX(数据整理1!$C$82:$C$106,MATCH(B273,数据整理1!$D$82:$D$106))</f>
        <v>11阶</v>
      </c>
      <c r="AJ273">
        <f>_xlfn.IFNA(VLOOKUP($B273,数据整理1!$D$82:$R$106,2,0),AJ272)</f>
        <v>11364</v>
      </c>
      <c r="AK273">
        <f>_xlfn.IFNA(VLOOKUP($B273,数据整理1!$D$82:$R$106,3,0),AK272)</f>
        <v>3978</v>
      </c>
      <c r="AL273">
        <f>_xlfn.IFNA(VLOOKUP($B273,数据整理1!$D$82:$R$106,4,0),AL272)</f>
        <v>623</v>
      </c>
      <c r="AM273">
        <f>_xlfn.IFNA(VLOOKUP($B273,数据整理1!$D$82:$R$106,5,0),AM272)</f>
        <v>1535</v>
      </c>
      <c r="AN273">
        <f>_xlfn.IFNA(VLOOKUP($B273,数据整理1!$D$82:$R$106,6,0),AN272)</f>
        <v>74</v>
      </c>
      <c r="AO273">
        <f>_xlfn.IFNA(VLOOKUP($B273,数据整理1!$D$82:$R$106,7,0),AO272)</f>
        <v>66</v>
      </c>
      <c r="AP273">
        <f>_xlfn.IFNA(VLOOKUP($B273,数据整理1!$D$82:$R$106,8,0),AP272)</f>
        <v>70</v>
      </c>
      <c r="AQ273">
        <f>_xlfn.IFNA(VLOOKUP($B273,数据整理1!$D$82:$R$106,9,0),AQ272)</f>
        <v>66</v>
      </c>
      <c r="AR273">
        <f>_xlfn.IFNA(VLOOKUP($B273,数据整理1!$D$82:$R$106,10,0),AR272)</f>
        <v>74</v>
      </c>
      <c r="AS273">
        <f>_xlfn.IFNA(VLOOKUP($B273,数据整理1!$D$82:$R$106,11,0),AS272)</f>
        <v>70</v>
      </c>
      <c r="AT273">
        <f>_xlfn.IFNA(VLOOKUP($B273,数据整理1!$D$82:$R$106,12,0),AT272)</f>
        <v>50</v>
      </c>
      <c r="AU273">
        <f>_xlfn.IFNA(VLOOKUP($B273,数据整理1!$D$82:$R$106,13,0),AU272)</f>
        <v>120</v>
      </c>
      <c r="AV273">
        <f>_xlfn.IFNA(VLOOKUP($B273,数据整理1!$D$82:$R$106,14,0),AV272)</f>
        <v>1174</v>
      </c>
      <c r="AW273">
        <f>_xlfn.IFNA(VLOOKUP($B273,数据整理1!$D$82:$R$106,15,0),AW272)</f>
        <v>1174</v>
      </c>
    </row>
    <row r="274" spans="2:49" x14ac:dyDescent="0.2">
      <c r="B274">
        <v>67</v>
      </c>
      <c r="C274" t="str">
        <f>INDEX(数据整理1!$C$30:$C$54,MATCH(B274,数据整理1!$D$30:$D$54))</f>
        <v>11阶</v>
      </c>
      <c r="D274">
        <f>_xlfn.IFNA(VLOOKUP($B274,数据整理1!$D$30:$R$54,2,0),D273)</f>
        <v>12993</v>
      </c>
      <c r="E274">
        <f>_xlfn.IFNA(VLOOKUP($B274,数据整理1!$D$30:$R$54,3,0),E273)</f>
        <v>3440</v>
      </c>
      <c r="F274">
        <f>_xlfn.IFNA(VLOOKUP($B274,数据整理1!$D$30:$R$54,4,0),F273)</f>
        <v>1614</v>
      </c>
      <c r="G274">
        <f>_xlfn.IFNA(VLOOKUP($B274,数据整理1!$D$30:$R$54,5,0),G273)</f>
        <v>888</v>
      </c>
      <c r="H274">
        <f>_xlfn.IFNA(VLOOKUP($B274,数据整理1!$D$30:$R$54,6,0),H273)</f>
        <v>74</v>
      </c>
      <c r="I274">
        <f>_xlfn.IFNA(VLOOKUP($B274,数据整理1!$D$30:$R$54,7,0),I273)</f>
        <v>66</v>
      </c>
      <c r="J274">
        <f>_xlfn.IFNA(VLOOKUP($B274,数据整理1!$D$30:$R$54,8,0),J273)</f>
        <v>70</v>
      </c>
      <c r="K274">
        <f>_xlfn.IFNA(VLOOKUP($B274,数据整理1!$D$30:$R$54,9,0),K273)</f>
        <v>70</v>
      </c>
      <c r="L274">
        <f>_xlfn.IFNA(VLOOKUP($B274,数据整理1!$D$30:$R$54,10,0),L273)</f>
        <v>74</v>
      </c>
      <c r="M274">
        <f>_xlfn.IFNA(VLOOKUP($B274,数据整理1!$D$30:$R$54,11,0),M273)</f>
        <v>70</v>
      </c>
      <c r="N274">
        <f>_xlfn.IFNA(VLOOKUP($B274,数据整理1!$D$30:$R$54,12,0),N273)</f>
        <v>150</v>
      </c>
      <c r="O274">
        <f>_xlfn.IFNA(VLOOKUP($B274,数据整理1!$D$30:$R$54,13,0),O273)</f>
        <v>60</v>
      </c>
      <c r="P274">
        <f>_xlfn.IFNA(VLOOKUP($B274,数据整理1!$D$30:$R$54,14,0),P273)</f>
        <v>1174</v>
      </c>
      <c r="Q274">
        <f>_xlfn.IFNA(VLOOKUP($B274,数据整理1!$D$30:$R$54,15,0),Q273)</f>
        <v>1174</v>
      </c>
      <c r="S274" t="str">
        <f>INDEX(数据整理1!$C$56:$C$80,MATCH(B447,数据整理1!$D$56:$D$80))</f>
        <v>11阶</v>
      </c>
      <c r="T274">
        <f>_xlfn.IFNA(VLOOKUP($B274,数据整理1!$D$56:$R$80,2,0),T273)</f>
        <v>11499</v>
      </c>
      <c r="U274">
        <f>_xlfn.IFNA(VLOOKUP($B274,数据整理1!$D$56:$R$80,3,0),U273)</f>
        <v>3729</v>
      </c>
      <c r="V274">
        <f>_xlfn.IFNA(VLOOKUP($B274,数据整理1!$D$56:$R$80,4,0),V273)</f>
        <v>1614</v>
      </c>
      <c r="W274">
        <f>_xlfn.IFNA(VLOOKUP($B274,数据整理1!$D$56:$R$80,5,0),W273)</f>
        <v>1002</v>
      </c>
      <c r="X274">
        <f>_xlfn.IFNA(VLOOKUP($B274,数据整理1!$D$56:$R$80,6,0),X273)</f>
        <v>74</v>
      </c>
      <c r="Y274">
        <f>_xlfn.IFNA(VLOOKUP($B274,数据整理1!$D$56:$R$80,7,0),Y273)</f>
        <v>66</v>
      </c>
      <c r="Z274">
        <f>_xlfn.IFNA(VLOOKUP($B274,数据整理1!$D$56:$R$80,8,0),Z273)</f>
        <v>70</v>
      </c>
      <c r="AA274">
        <f>_xlfn.IFNA(VLOOKUP($B274,数据整理1!$D$56:$R$80,9,0),AA273)</f>
        <v>70</v>
      </c>
      <c r="AB274">
        <f>_xlfn.IFNA(VLOOKUP($B274,数据整理1!$D$56:$R$80,10,0),AB273)</f>
        <v>74</v>
      </c>
      <c r="AC274">
        <f>_xlfn.IFNA(VLOOKUP($B274,数据整理1!$D$56:$R$80,11,0),AC273)</f>
        <v>70</v>
      </c>
      <c r="AD274">
        <f>_xlfn.IFNA(VLOOKUP($B274,数据整理1!$D$56:$R$80,12,0),AD273)</f>
        <v>100</v>
      </c>
      <c r="AE274">
        <f>_xlfn.IFNA(VLOOKUP($B274,数据整理1!$D$56:$R$80,13,0),AE273)</f>
        <v>95</v>
      </c>
      <c r="AF274">
        <f>_xlfn.IFNA(VLOOKUP($B274,数据整理1!$D$56:$R$80,14,0),AF273)</f>
        <v>1174</v>
      </c>
      <c r="AG274">
        <f>_xlfn.IFNA(VLOOKUP($B274,数据整理1!$D$56:$R$80,15,0),AG273)</f>
        <v>1174</v>
      </c>
      <c r="AI274" t="str">
        <f>INDEX(数据整理1!$C$82:$C$106,MATCH(B274,数据整理1!$D$82:$D$106))</f>
        <v>11阶</v>
      </c>
      <c r="AJ274">
        <f>_xlfn.IFNA(VLOOKUP($B274,数据整理1!$D$82:$R$106,2,0),AJ273)</f>
        <v>11364</v>
      </c>
      <c r="AK274">
        <f>_xlfn.IFNA(VLOOKUP($B274,数据整理1!$D$82:$R$106,3,0),AK273)</f>
        <v>3978</v>
      </c>
      <c r="AL274">
        <f>_xlfn.IFNA(VLOOKUP($B274,数据整理1!$D$82:$R$106,4,0),AL273)</f>
        <v>623</v>
      </c>
      <c r="AM274">
        <f>_xlfn.IFNA(VLOOKUP($B274,数据整理1!$D$82:$R$106,5,0),AM273)</f>
        <v>1535</v>
      </c>
      <c r="AN274">
        <f>_xlfn.IFNA(VLOOKUP($B274,数据整理1!$D$82:$R$106,6,0),AN273)</f>
        <v>74</v>
      </c>
      <c r="AO274">
        <f>_xlfn.IFNA(VLOOKUP($B274,数据整理1!$D$82:$R$106,7,0),AO273)</f>
        <v>66</v>
      </c>
      <c r="AP274">
        <f>_xlfn.IFNA(VLOOKUP($B274,数据整理1!$D$82:$R$106,8,0),AP273)</f>
        <v>70</v>
      </c>
      <c r="AQ274">
        <f>_xlfn.IFNA(VLOOKUP($B274,数据整理1!$D$82:$R$106,9,0),AQ273)</f>
        <v>66</v>
      </c>
      <c r="AR274">
        <f>_xlfn.IFNA(VLOOKUP($B274,数据整理1!$D$82:$R$106,10,0),AR273)</f>
        <v>74</v>
      </c>
      <c r="AS274">
        <f>_xlfn.IFNA(VLOOKUP($B274,数据整理1!$D$82:$R$106,11,0),AS273)</f>
        <v>70</v>
      </c>
      <c r="AT274">
        <f>_xlfn.IFNA(VLOOKUP($B274,数据整理1!$D$82:$R$106,12,0),AT273)</f>
        <v>50</v>
      </c>
      <c r="AU274">
        <f>_xlfn.IFNA(VLOOKUP($B274,数据整理1!$D$82:$R$106,13,0),AU273)</f>
        <v>120</v>
      </c>
      <c r="AV274">
        <f>_xlfn.IFNA(VLOOKUP($B274,数据整理1!$D$82:$R$106,14,0),AV273)</f>
        <v>1174</v>
      </c>
      <c r="AW274">
        <f>_xlfn.IFNA(VLOOKUP($B274,数据整理1!$D$82:$R$106,15,0),AW273)</f>
        <v>1174</v>
      </c>
    </row>
    <row r="275" spans="2:49" x14ac:dyDescent="0.2">
      <c r="B275">
        <v>68</v>
      </c>
      <c r="C275" t="str">
        <f>INDEX(数据整理1!$C$30:$C$54,MATCH(B275,数据整理1!$D$30:$D$54))</f>
        <v>11阶</v>
      </c>
      <c r="D275">
        <f>_xlfn.IFNA(VLOOKUP($B275,数据整理1!$D$30:$R$54,2,0),D274)</f>
        <v>12993</v>
      </c>
      <c r="E275">
        <f>_xlfn.IFNA(VLOOKUP($B275,数据整理1!$D$30:$R$54,3,0),E274)</f>
        <v>3440</v>
      </c>
      <c r="F275">
        <f>_xlfn.IFNA(VLOOKUP($B275,数据整理1!$D$30:$R$54,4,0),F274)</f>
        <v>1614</v>
      </c>
      <c r="G275">
        <f>_xlfn.IFNA(VLOOKUP($B275,数据整理1!$D$30:$R$54,5,0),G274)</f>
        <v>888</v>
      </c>
      <c r="H275">
        <f>_xlfn.IFNA(VLOOKUP($B275,数据整理1!$D$30:$R$54,6,0),H274)</f>
        <v>74</v>
      </c>
      <c r="I275">
        <f>_xlfn.IFNA(VLOOKUP($B275,数据整理1!$D$30:$R$54,7,0),I274)</f>
        <v>66</v>
      </c>
      <c r="J275">
        <f>_xlfn.IFNA(VLOOKUP($B275,数据整理1!$D$30:$R$54,8,0),J274)</f>
        <v>70</v>
      </c>
      <c r="K275">
        <f>_xlfn.IFNA(VLOOKUP($B275,数据整理1!$D$30:$R$54,9,0),K274)</f>
        <v>70</v>
      </c>
      <c r="L275">
        <f>_xlfn.IFNA(VLOOKUP($B275,数据整理1!$D$30:$R$54,10,0),L274)</f>
        <v>74</v>
      </c>
      <c r="M275">
        <f>_xlfn.IFNA(VLOOKUP($B275,数据整理1!$D$30:$R$54,11,0),M274)</f>
        <v>70</v>
      </c>
      <c r="N275">
        <f>_xlfn.IFNA(VLOOKUP($B275,数据整理1!$D$30:$R$54,12,0),N274)</f>
        <v>150</v>
      </c>
      <c r="O275">
        <f>_xlfn.IFNA(VLOOKUP($B275,数据整理1!$D$30:$R$54,13,0),O274)</f>
        <v>60</v>
      </c>
      <c r="P275">
        <f>_xlfn.IFNA(VLOOKUP($B275,数据整理1!$D$30:$R$54,14,0),P274)</f>
        <v>1174</v>
      </c>
      <c r="Q275">
        <f>_xlfn.IFNA(VLOOKUP($B275,数据整理1!$D$30:$R$54,15,0),Q274)</f>
        <v>1174</v>
      </c>
      <c r="S275" t="str">
        <f>INDEX(数据整理1!$C$56:$C$80,MATCH(B448,数据整理1!$D$56:$D$80))</f>
        <v>11阶</v>
      </c>
      <c r="T275">
        <f>_xlfn.IFNA(VLOOKUP($B275,数据整理1!$D$56:$R$80,2,0),T274)</f>
        <v>11499</v>
      </c>
      <c r="U275">
        <f>_xlfn.IFNA(VLOOKUP($B275,数据整理1!$D$56:$R$80,3,0),U274)</f>
        <v>3729</v>
      </c>
      <c r="V275">
        <f>_xlfn.IFNA(VLOOKUP($B275,数据整理1!$D$56:$R$80,4,0),V274)</f>
        <v>1614</v>
      </c>
      <c r="W275">
        <f>_xlfn.IFNA(VLOOKUP($B275,数据整理1!$D$56:$R$80,5,0),W274)</f>
        <v>1002</v>
      </c>
      <c r="X275">
        <f>_xlfn.IFNA(VLOOKUP($B275,数据整理1!$D$56:$R$80,6,0),X274)</f>
        <v>74</v>
      </c>
      <c r="Y275">
        <f>_xlfn.IFNA(VLOOKUP($B275,数据整理1!$D$56:$R$80,7,0),Y274)</f>
        <v>66</v>
      </c>
      <c r="Z275">
        <f>_xlfn.IFNA(VLOOKUP($B275,数据整理1!$D$56:$R$80,8,0),Z274)</f>
        <v>70</v>
      </c>
      <c r="AA275">
        <f>_xlfn.IFNA(VLOOKUP($B275,数据整理1!$D$56:$R$80,9,0),AA274)</f>
        <v>70</v>
      </c>
      <c r="AB275">
        <f>_xlfn.IFNA(VLOOKUP($B275,数据整理1!$D$56:$R$80,10,0),AB274)</f>
        <v>74</v>
      </c>
      <c r="AC275">
        <f>_xlfn.IFNA(VLOOKUP($B275,数据整理1!$D$56:$R$80,11,0),AC274)</f>
        <v>70</v>
      </c>
      <c r="AD275">
        <f>_xlfn.IFNA(VLOOKUP($B275,数据整理1!$D$56:$R$80,12,0),AD274)</f>
        <v>100</v>
      </c>
      <c r="AE275">
        <f>_xlfn.IFNA(VLOOKUP($B275,数据整理1!$D$56:$R$80,13,0),AE274)</f>
        <v>95</v>
      </c>
      <c r="AF275">
        <f>_xlfn.IFNA(VLOOKUP($B275,数据整理1!$D$56:$R$80,14,0),AF274)</f>
        <v>1174</v>
      </c>
      <c r="AG275">
        <f>_xlfn.IFNA(VLOOKUP($B275,数据整理1!$D$56:$R$80,15,0),AG274)</f>
        <v>1174</v>
      </c>
      <c r="AI275" t="str">
        <f>INDEX(数据整理1!$C$82:$C$106,MATCH(B275,数据整理1!$D$82:$D$106))</f>
        <v>11阶</v>
      </c>
      <c r="AJ275">
        <f>_xlfn.IFNA(VLOOKUP($B275,数据整理1!$D$82:$R$106,2,0),AJ274)</f>
        <v>11364</v>
      </c>
      <c r="AK275">
        <f>_xlfn.IFNA(VLOOKUP($B275,数据整理1!$D$82:$R$106,3,0),AK274)</f>
        <v>3978</v>
      </c>
      <c r="AL275">
        <f>_xlfn.IFNA(VLOOKUP($B275,数据整理1!$D$82:$R$106,4,0),AL274)</f>
        <v>623</v>
      </c>
      <c r="AM275">
        <f>_xlfn.IFNA(VLOOKUP($B275,数据整理1!$D$82:$R$106,5,0),AM274)</f>
        <v>1535</v>
      </c>
      <c r="AN275">
        <f>_xlfn.IFNA(VLOOKUP($B275,数据整理1!$D$82:$R$106,6,0),AN274)</f>
        <v>74</v>
      </c>
      <c r="AO275">
        <f>_xlfn.IFNA(VLOOKUP($B275,数据整理1!$D$82:$R$106,7,0),AO274)</f>
        <v>66</v>
      </c>
      <c r="AP275">
        <f>_xlfn.IFNA(VLOOKUP($B275,数据整理1!$D$82:$R$106,8,0),AP274)</f>
        <v>70</v>
      </c>
      <c r="AQ275">
        <f>_xlfn.IFNA(VLOOKUP($B275,数据整理1!$D$82:$R$106,9,0),AQ274)</f>
        <v>66</v>
      </c>
      <c r="AR275">
        <f>_xlfn.IFNA(VLOOKUP($B275,数据整理1!$D$82:$R$106,10,0),AR274)</f>
        <v>74</v>
      </c>
      <c r="AS275">
        <f>_xlfn.IFNA(VLOOKUP($B275,数据整理1!$D$82:$R$106,11,0),AS274)</f>
        <v>70</v>
      </c>
      <c r="AT275">
        <f>_xlfn.IFNA(VLOOKUP($B275,数据整理1!$D$82:$R$106,12,0),AT274)</f>
        <v>50</v>
      </c>
      <c r="AU275">
        <f>_xlfn.IFNA(VLOOKUP($B275,数据整理1!$D$82:$R$106,13,0),AU274)</f>
        <v>120</v>
      </c>
      <c r="AV275">
        <f>_xlfn.IFNA(VLOOKUP($B275,数据整理1!$D$82:$R$106,14,0),AV274)</f>
        <v>1174</v>
      </c>
      <c r="AW275">
        <f>_xlfn.IFNA(VLOOKUP($B275,数据整理1!$D$82:$R$106,15,0),AW274)</f>
        <v>1174</v>
      </c>
    </row>
    <row r="276" spans="2:49" x14ac:dyDescent="0.2">
      <c r="B276">
        <v>69</v>
      </c>
      <c r="C276" t="str">
        <f>INDEX(数据整理1!$C$30:$C$54,MATCH(B276,数据整理1!$D$30:$D$54))</f>
        <v>11阶</v>
      </c>
      <c r="D276">
        <f>_xlfn.IFNA(VLOOKUP($B276,数据整理1!$D$30:$R$54,2,0),D275)</f>
        <v>12993</v>
      </c>
      <c r="E276">
        <f>_xlfn.IFNA(VLOOKUP($B276,数据整理1!$D$30:$R$54,3,0),E275)</f>
        <v>3440</v>
      </c>
      <c r="F276">
        <f>_xlfn.IFNA(VLOOKUP($B276,数据整理1!$D$30:$R$54,4,0),F275)</f>
        <v>1614</v>
      </c>
      <c r="G276">
        <f>_xlfn.IFNA(VLOOKUP($B276,数据整理1!$D$30:$R$54,5,0),G275)</f>
        <v>888</v>
      </c>
      <c r="H276">
        <f>_xlfn.IFNA(VLOOKUP($B276,数据整理1!$D$30:$R$54,6,0),H275)</f>
        <v>74</v>
      </c>
      <c r="I276">
        <f>_xlfn.IFNA(VLOOKUP($B276,数据整理1!$D$30:$R$54,7,0),I275)</f>
        <v>66</v>
      </c>
      <c r="J276">
        <f>_xlfn.IFNA(VLOOKUP($B276,数据整理1!$D$30:$R$54,8,0),J275)</f>
        <v>70</v>
      </c>
      <c r="K276">
        <f>_xlfn.IFNA(VLOOKUP($B276,数据整理1!$D$30:$R$54,9,0),K275)</f>
        <v>70</v>
      </c>
      <c r="L276">
        <f>_xlfn.IFNA(VLOOKUP($B276,数据整理1!$D$30:$R$54,10,0),L275)</f>
        <v>74</v>
      </c>
      <c r="M276">
        <f>_xlfn.IFNA(VLOOKUP($B276,数据整理1!$D$30:$R$54,11,0),M275)</f>
        <v>70</v>
      </c>
      <c r="N276">
        <f>_xlfn.IFNA(VLOOKUP($B276,数据整理1!$D$30:$R$54,12,0),N275)</f>
        <v>150</v>
      </c>
      <c r="O276">
        <f>_xlfn.IFNA(VLOOKUP($B276,数据整理1!$D$30:$R$54,13,0),O275)</f>
        <v>60</v>
      </c>
      <c r="P276">
        <f>_xlfn.IFNA(VLOOKUP($B276,数据整理1!$D$30:$R$54,14,0),P275)</f>
        <v>1174</v>
      </c>
      <c r="Q276">
        <f>_xlfn.IFNA(VLOOKUP($B276,数据整理1!$D$30:$R$54,15,0),Q275)</f>
        <v>1174</v>
      </c>
      <c r="S276" t="str">
        <f>INDEX(数据整理1!$C$56:$C$80,MATCH(B449,数据整理1!$D$56:$D$80))</f>
        <v>11阶</v>
      </c>
      <c r="T276">
        <f>_xlfn.IFNA(VLOOKUP($B276,数据整理1!$D$56:$R$80,2,0),T275)</f>
        <v>11499</v>
      </c>
      <c r="U276">
        <f>_xlfn.IFNA(VLOOKUP($B276,数据整理1!$D$56:$R$80,3,0),U275)</f>
        <v>3729</v>
      </c>
      <c r="V276">
        <f>_xlfn.IFNA(VLOOKUP($B276,数据整理1!$D$56:$R$80,4,0),V275)</f>
        <v>1614</v>
      </c>
      <c r="W276">
        <f>_xlfn.IFNA(VLOOKUP($B276,数据整理1!$D$56:$R$80,5,0),W275)</f>
        <v>1002</v>
      </c>
      <c r="X276">
        <f>_xlfn.IFNA(VLOOKUP($B276,数据整理1!$D$56:$R$80,6,0),X275)</f>
        <v>74</v>
      </c>
      <c r="Y276">
        <f>_xlfn.IFNA(VLOOKUP($B276,数据整理1!$D$56:$R$80,7,0),Y275)</f>
        <v>66</v>
      </c>
      <c r="Z276">
        <f>_xlfn.IFNA(VLOOKUP($B276,数据整理1!$D$56:$R$80,8,0),Z275)</f>
        <v>70</v>
      </c>
      <c r="AA276">
        <f>_xlfn.IFNA(VLOOKUP($B276,数据整理1!$D$56:$R$80,9,0),AA275)</f>
        <v>70</v>
      </c>
      <c r="AB276">
        <f>_xlfn.IFNA(VLOOKUP($B276,数据整理1!$D$56:$R$80,10,0),AB275)</f>
        <v>74</v>
      </c>
      <c r="AC276">
        <f>_xlfn.IFNA(VLOOKUP($B276,数据整理1!$D$56:$R$80,11,0),AC275)</f>
        <v>70</v>
      </c>
      <c r="AD276">
        <f>_xlfn.IFNA(VLOOKUP($B276,数据整理1!$D$56:$R$80,12,0),AD275)</f>
        <v>100</v>
      </c>
      <c r="AE276">
        <f>_xlfn.IFNA(VLOOKUP($B276,数据整理1!$D$56:$R$80,13,0),AE275)</f>
        <v>95</v>
      </c>
      <c r="AF276">
        <f>_xlfn.IFNA(VLOOKUP($B276,数据整理1!$D$56:$R$80,14,0),AF275)</f>
        <v>1174</v>
      </c>
      <c r="AG276">
        <f>_xlfn.IFNA(VLOOKUP($B276,数据整理1!$D$56:$R$80,15,0),AG275)</f>
        <v>1174</v>
      </c>
      <c r="AI276" t="str">
        <f>INDEX(数据整理1!$C$82:$C$106,MATCH(B276,数据整理1!$D$82:$D$106))</f>
        <v>11阶</v>
      </c>
      <c r="AJ276">
        <f>_xlfn.IFNA(VLOOKUP($B276,数据整理1!$D$82:$R$106,2,0),AJ275)</f>
        <v>11364</v>
      </c>
      <c r="AK276">
        <f>_xlfn.IFNA(VLOOKUP($B276,数据整理1!$D$82:$R$106,3,0),AK275)</f>
        <v>3978</v>
      </c>
      <c r="AL276">
        <f>_xlfn.IFNA(VLOOKUP($B276,数据整理1!$D$82:$R$106,4,0),AL275)</f>
        <v>623</v>
      </c>
      <c r="AM276">
        <f>_xlfn.IFNA(VLOOKUP($B276,数据整理1!$D$82:$R$106,5,0),AM275)</f>
        <v>1535</v>
      </c>
      <c r="AN276">
        <f>_xlfn.IFNA(VLOOKUP($B276,数据整理1!$D$82:$R$106,6,0),AN275)</f>
        <v>74</v>
      </c>
      <c r="AO276">
        <f>_xlfn.IFNA(VLOOKUP($B276,数据整理1!$D$82:$R$106,7,0),AO275)</f>
        <v>66</v>
      </c>
      <c r="AP276">
        <f>_xlfn.IFNA(VLOOKUP($B276,数据整理1!$D$82:$R$106,8,0),AP275)</f>
        <v>70</v>
      </c>
      <c r="AQ276">
        <f>_xlfn.IFNA(VLOOKUP($B276,数据整理1!$D$82:$R$106,9,0),AQ275)</f>
        <v>66</v>
      </c>
      <c r="AR276">
        <f>_xlfn.IFNA(VLOOKUP($B276,数据整理1!$D$82:$R$106,10,0),AR275)</f>
        <v>74</v>
      </c>
      <c r="AS276">
        <f>_xlfn.IFNA(VLOOKUP($B276,数据整理1!$D$82:$R$106,11,0),AS275)</f>
        <v>70</v>
      </c>
      <c r="AT276">
        <f>_xlfn.IFNA(VLOOKUP($B276,数据整理1!$D$82:$R$106,12,0),AT275)</f>
        <v>50</v>
      </c>
      <c r="AU276">
        <f>_xlfn.IFNA(VLOOKUP($B276,数据整理1!$D$82:$R$106,13,0),AU275)</f>
        <v>120</v>
      </c>
      <c r="AV276">
        <f>_xlfn.IFNA(VLOOKUP($B276,数据整理1!$D$82:$R$106,14,0),AV275)</f>
        <v>1174</v>
      </c>
      <c r="AW276">
        <f>_xlfn.IFNA(VLOOKUP($B276,数据整理1!$D$82:$R$106,15,0),AW275)</f>
        <v>1174</v>
      </c>
    </row>
    <row r="277" spans="2:49" x14ac:dyDescent="0.2">
      <c r="B277">
        <v>70</v>
      </c>
      <c r="C277" t="str">
        <f>INDEX(数据整理1!$C$30:$C$54,MATCH(B277,数据整理1!$D$30:$D$54))</f>
        <v>11阶</v>
      </c>
      <c r="D277">
        <f>_xlfn.IFNA(VLOOKUP($B277,数据整理1!$D$30:$R$54,2,0),D276)</f>
        <v>12993</v>
      </c>
      <c r="E277">
        <f>_xlfn.IFNA(VLOOKUP($B277,数据整理1!$D$30:$R$54,3,0),E276)</f>
        <v>3440</v>
      </c>
      <c r="F277">
        <f>_xlfn.IFNA(VLOOKUP($B277,数据整理1!$D$30:$R$54,4,0),F276)</f>
        <v>1614</v>
      </c>
      <c r="G277">
        <f>_xlfn.IFNA(VLOOKUP($B277,数据整理1!$D$30:$R$54,5,0),G276)</f>
        <v>888</v>
      </c>
      <c r="H277">
        <f>_xlfn.IFNA(VLOOKUP($B277,数据整理1!$D$30:$R$54,6,0),H276)</f>
        <v>74</v>
      </c>
      <c r="I277">
        <f>_xlfn.IFNA(VLOOKUP($B277,数据整理1!$D$30:$R$54,7,0),I276)</f>
        <v>66</v>
      </c>
      <c r="J277">
        <f>_xlfn.IFNA(VLOOKUP($B277,数据整理1!$D$30:$R$54,8,0),J276)</f>
        <v>70</v>
      </c>
      <c r="K277">
        <f>_xlfn.IFNA(VLOOKUP($B277,数据整理1!$D$30:$R$54,9,0),K276)</f>
        <v>70</v>
      </c>
      <c r="L277">
        <f>_xlfn.IFNA(VLOOKUP($B277,数据整理1!$D$30:$R$54,10,0),L276)</f>
        <v>74</v>
      </c>
      <c r="M277">
        <f>_xlfn.IFNA(VLOOKUP($B277,数据整理1!$D$30:$R$54,11,0),M276)</f>
        <v>70</v>
      </c>
      <c r="N277">
        <f>_xlfn.IFNA(VLOOKUP($B277,数据整理1!$D$30:$R$54,12,0),N276)</f>
        <v>150</v>
      </c>
      <c r="O277">
        <f>_xlfn.IFNA(VLOOKUP($B277,数据整理1!$D$30:$R$54,13,0),O276)</f>
        <v>60</v>
      </c>
      <c r="P277">
        <f>_xlfn.IFNA(VLOOKUP($B277,数据整理1!$D$30:$R$54,14,0),P276)</f>
        <v>1174</v>
      </c>
      <c r="Q277">
        <f>_xlfn.IFNA(VLOOKUP($B277,数据整理1!$D$30:$R$54,15,0),Q276)</f>
        <v>1174</v>
      </c>
      <c r="S277" t="str">
        <f>INDEX(数据整理1!$C$56:$C$80,MATCH(B450,数据整理1!$D$56:$D$80))</f>
        <v>12阶</v>
      </c>
      <c r="T277">
        <f>_xlfn.IFNA(VLOOKUP($B277,数据整理1!$D$56:$R$80,2,0),T276)</f>
        <v>16182</v>
      </c>
      <c r="U277">
        <f>_xlfn.IFNA(VLOOKUP($B277,数据整理1!$D$56:$R$80,3,0),U276)</f>
        <v>5246</v>
      </c>
      <c r="V277">
        <f>_xlfn.IFNA(VLOOKUP($B277,数据整理1!$D$56:$R$80,4,0),V276)</f>
        <v>2442</v>
      </c>
      <c r="W277">
        <f>_xlfn.IFNA(VLOOKUP($B277,数据整理1!$D$56:$R$80,5,0),W276)</f>
        <v>1002</v>
      </c>
      <c r="X277">
        <f>_xlfn.IFNA(VLOOKUP($B277,数据整理1!$D$56:$R$80,6,0),X276)</f>
        <v>79</v>
      </c>
      <c r="Y277">
        <f>_xlfn.IFNA(VLOOKUP($B277,数据整理1!$D$56:$R$80,7,0),Y276)</f>
        <v>71</v>
      </c>
      <c r="Z277">
        <f>_xlfn.IFNA(VLOOKUP($B277,数据整理1!$D$56:$R$80,8,0),Z276)</f>
        <v>75</v>
      </c>
      <c r="AA277">
        <f>_xlfn.IFNA(VLOOKUP($B277,数据整理1!$D$56:$R$80,9,0),AA276)</f>
        <v>75</v>
      </c>
      <c r="AB277">
        <f>_xlfn.IFNA(VLOOKUP($B277,数据整理1!$D$56:$R$80,10,0),AB276)</f>
        <v>79</v>
      </c>
      <c r="AC277">
        <f>_xlfn.IFNA(VLOOKUP($B277,数据整理1!$D$56:$R$80,11,0),AC276)</f>
        <v>75</v>
      </c>
      <c r="AD277">
        <f>_xlfn.IFNA(VLOOKUP($B277,数据整理1!$D$56:$R$80,12,0),AD276)</f>
        <v>100</v>
      </c>
      <c r="AE277">
        <f>_xlfn.IFNA(VLOOKUP($B277,数据整理1!$D$56:$R$80,13,0),AE276)</f>
        <v>95</v>
      </c>
      <c r="AF277">
        <f>_xlfn.IFNA(VLOOKUP($B277,数据整理1!$D$56:$R$80,14,0),AF276)</f>
        <v>1654</v>
      </c>
      <c r="AG277">
        <f>_xlfn.IFNA(VLOOKUP($B277,数据整理1!$D$56:$R$80,15,0),AG276)</f>
        <v>1654</v>
      </c>
      <c r="AI277" t="str">
        <f>INDEX(数据整理1!$C$82:$C$106,MATCH(B277,数据整理1!$D$82:$D$106))</f>
        <v>11阶</v>
      </c>
      <c r="AJ277">
        <f>_xlfn.IFNA(VLOOKUP($B277,数据整理1!$D$82:$R$106,2,0),AJ276)</f>
        <v>11364</v>
      </c>
      <c r="AK277">
        <f>_xlfn.IFNA(VLOOKUP($B277,数据整理1!$D$82:$R$106,3,0),AK276)</f>
        <v>3978</v>
      </c>
      <c r="AL277">
        <f>_xlfn.IFNA(VLOOKUP($B277,数据整理1!$D$82:$R$106,4,0),AL276)</f>
        <v>623</v>
      </c>
      <c r="AM277">
        <f>_xlfn.IFNA(VLOOKUP($B277,数据整理1!$D$82:$R$106,5,0),AM276)</f>
        <v>1535</v>
      </c>
      <c r="AN277">
        <f>_xlfn.IFNA(VLOOKUP($B277,数据整理1!$D$82:$R$106,6,0),AN276)</f>
        <v>74</v>
      </c>
      <c r="AO277">
        <f>_xlfn.IFNA(VLOOKUP($B277,数据整理1!$D$82:$R$106,7,0),AO276)</f>
        <v>66</v>
      </c>
      <c r="AP277">
        <f>_xlfn.IFNA(VLOOKUP($B277,数据整理1!$D$82:$R$106,8,0),AP276)</f>
        <v>70</v>
      </c>
      <c r="AQ277">
        <f>_xlfn.IFNA(VLOOKUP($B277,数据整理1!$D$82:$R$106,9,0),AQ276)</f>
        <v>66</v>
      </c>
      <c r="AR277">
        <f>_xlfn.IFNA(VLOOKUP($B277,数据整理1!$D$82:$R$106,10,0),AR276)</f>
        <v>74</v>
      </c>
      <c r="AS277">
        <f>_xlfn.IFNA(VLOOKUP($B277,数据整理1!$D$82:$R$106,11,0),AS276)</f>
        <v>70</v>
      </c>
      <c r="AT277">
        <f>_xlfn.IFNA(VLOOKUP($B277,数据整理1!$D$82:$R$106,12,0),AT276)</f>
        <v>50</v>
      </c>
      <c r="AU277">
        <f>_xlfn.IFNA(VLOOKUP($B277,数据整理1!$D$82:$R$106,13,0),AU276)</f>
        <v>120</v>
      </c>
      <c r="AV277">
        <f>_xlfn.IFNA(VLOOKUP($B277,数据整理1!$D$82:$R$106,14,0),AV276)</f>
        <v>1174</v>
      </c>
      <c r="AW277">
        <f>_xlfn.IFNA(VLOOKUP($B277,数据整理1!$D$82:$R$106,15,0),AW276)</f>
        <v>1174</v>
      </c>
    </row>
    <row r="278" spans="2:49" x14ac:dyDescent="0.2">
      <c r="B278">
        <v>71</v>
      </c>
      <c r="C278" t="str">
        <f>INDEX(数据整理1!$C$30:$C$54,MATCH(B278,数据整理1!$D$30:$D$54))</f>
        <v>12阶</v>
      </c>
      <c r="D278">
        <f>_xlfn.IFNA(VLOOKUP($B278,数据整理1!$D$30:$R$54,2,0),D277)</f>
        <v>18006</v>
      </c>
      <c r="E278">
        <f>_xlfn.IFNA(VLOOKUP($B278,数据整理1!$D$30:$R$54,3,0),E277)</f>
        <v>4668</v>
      </c>
      <c r="F278">
        <f>_xlfn.IFNA(VLOOKUP($B278,数据整理1!$D$30:$R$54,4,0),F277)</f>
        <v>2442</v>
      </c>
      <c r="G278">
        <f>_xlfn.IFNA(VLOOKUP($B278,数据整理1!$D$30:$R$54,5,0),G277)</f>
        <v>1302</v>
      </c>
      <c r="H278">
        <f>_xlfn.IFNA(VLOOKUP($B278,数据整理1!$D$30:$R$54,6,0),H277)</f>
        <v>79</v>
      </c>
      <c r="I278">
        <f>_xlfn.IFNA(VLOOKUP($B278,数据整理1!$D$30:$R$54,7,0),I277)</f>
        <v>71</v>
      </c>
      <c r="J278">
        <f>_xlfn.IFNA(VLOOKUP($B278,数据整理1!$D$30:$R$54,8,0),J277)</f>
        <v>75</v>
      </c>
      <c r="K278">
        <f>_xlfn.IFNA(VLOOKUP($B278,数据整理1!$D$30:$R$54,9,0),K277)</f>
        <v>75</v>
      </c>
      <c r="L278">
        <f>_xlfn.IFNA(VLOOKUP($B278,数据整理1!$D$30:$R$54,10,0),L277)</f>
        <v>79</v>
      </c>
      <c r="M278">
        <f>_xlfn.IFNA(VLOOKUP($B278,数据整理1!$D$30:$R$54,11,0),M277)</f>
        <v>75</v>
      </c>
      <c r="N278">
        <f>_xlfn.IFNA(VLOOKUP($B278,数据整理1!$D$30:$R$54,12,0),N277)</f>
        <v>150</v>
      </c>
      <c r="O278">
        <f>_xlfn.IFNA(VLOOKUP($B278,数据整理1!$D$30:$R$54,13,0),O277)</f>
        <v>60</v>
      </c>
      <c r="P278">
        <f>_xlfn.IFNA(VLOOKUP($B278,数据整理1!$D$30:$R$54,14,0),P277)</f>
        <v>1654</v>
      </c>
      <c r="Q278">
        <f>_xlfn.IFNA(VLOOKUP($B278,数据整理1!$D$30:$R$54,15,0),Q277)</f>
        <v>1654</v>
      </c>
      <c r="S278" t="str">
        <f>INDEX(数据整理1!$C$56:$C$80,MATCH(B451,数据整理1!$D$56:$D$80))</f>
        <v>12阶</v>
      </c>
      <c r="T278">
        <f>_xlfn.IFNA(VLOOKUP($B278,数据整理1!$D$56:$R$80,2,0),T277)</f>
        <v>16182</v>
      </c>
      <c r="U278">
        <f>_xlfn.IFNA(VLOOKUP($B278,数据整理1!$D$56:$R$80,3,0),U277)</f>
        <v>5246</v>
      </c>
      <c r="V278">
        <f>_xlfn.IFNA(VLOOKUP($B278,数据整理1!$D$56:$R$80,4,0),V277)</f>
        <v>2442</v>
      </c>
      <c r="W278">
        <f>_xlfn.IFNA(VLOOKUP($B278,数据整理1!$D$56:$R$80,5,0),W277)</f>
        <v>1002</v>
      </c>
      <c r="X278">
        <f>_xlfn.IFNA(VLOOKUP($B278,数据整理1!$D$56:$R$80,6,0),X277)</f>
        <v>79</v>
      </c>
      <c r="Y278">
        <f>_xlfn.IFNA(VLOOKUP($B278,数据整理1!$D$56:$R$80,7,0),Y277)</f>
        <v>71</v>
      </c>
      <c r="Z278">
        <f>_xlfn.IFNA(VLOOKUP($B278,数据整理1!$D$56:$R$80,8,0),Z277)</f>
        <v>75</v>
      </c>
      <c r="AA278">
        <f>_xlfn.IFNA(VLOOKUP($B278,数据整理1!$D$56:$R$80,9,0),AA277)</f>
        <v>75</v>
      </c>
      <c r="AB278">
        <f>_xlfn.IFNA(VLOOKUP($B278,数据整理1!$D$56:$R$80,10,0),AB277)</f>
        <v>79</v>
      </c>
      <c r="AC278">
        <f>_xlfn.IFNA(VLOOKUP($B278,数据整理1!$D$56:$R$80,11,0),AC277)</f>
        <v>75</v>
      </c>
      <c r="AD278">
        <f>_xlfn.IFNA(VLOOKUP($B278,数据整理1!$D$56:$R$80,12,0),AD277)</f>
        <v>100</v>
      </c>
      <c r="AE278">
        <f>_xlfn.IFNA(VLOOKUP($B278,数据整理1!$D$56:$R$80,13,0),AE277)</f>
        <v>95</v>
      </c>
      <c r="AF278">
        <f>_xlfn.IFNA(VLOOKUP($B278,数据整理1!$D$56:$R$80,14,0),AF277)</f>
        <v>1654</v>
      </c>
      <c r="AG278">
        <f>_xlfn.IFNA(VLOOKUP($B278,数据整理1!$D$56:$R$80,15,0),AG277)</f>
        <v>1654</v>
      </c>
      <c r="AI278" t="str">
        <f>INDEX(数据整理1!$C$82:$C$106,MATCH(B278,数据整理1!$D$82:$D$106))</f>
        <v>12阶</v>
      </c>
      <c r="AJ278">
        <f>_xlfn.IFNA(VLOOKUP($B278,数据整理1!$D$82:$R$106,2,0),AJ277)</f>
        <v>15792</v>
      </c>
      <c r="AK278">
        <f>_xlfn.IFNA(VLOOKUP($B278,数据整理1!$D$82:$R$106,3,0),AK277)</f>
        <v>5351</v>
      </c>
      <c r="AL278">
        <f>_xlfn.IFNA(VLOOKUP($B278,数据整理1!$D$82:$R$106,4,0),AL277)</f>
        <v>1037</v>
      </c>
      <c r="AM278">
        <f>_xlfn.IFNA(VLOOKUP($B278,数据整理1!$D$82:$R$106,5,0),AM277)</f>
        <v>2363</v>
      </c>
      <c r="AN278">
        <f>_xlfn.IFNA(VLOOKUP($B278,数据整理1!$D$82:$R$106,6,0),AN277)</f>
        <v>79</v>
      </c>
      <c r="AO278">
        <f>_xlfn.IFNA(VLOOKUP($B278,数据整理1!$D$82:$R$106,7,0),AO277)</f>
        <v>71</v>
      </c>
      <c r="AP278">
        <f>_xlfn.IFNA(VLOOKUP($B278,数据整理1!$D$82:$R$106,8,0),AP277)</f>
        <v>75</v>
      </c>
      <c r="AQ278">
        <f>_xlfn.IFNA(VLOOKUP($B278,数据整理1!$D$82:$R$106,9,0),AQ277)</f>
        <v>71</v>
      </c>
      <c r="AR278">
        <f>_xlfn.IFNA(VLOOKUP($B278,数据整理1!$D$82:$R$106,10,0),AR277)</f>
        <v>79</v>
      </c>
      <c r="AS278">
        <f>_xlfn.IFNA(VLOOKUP($B278,数据整理1!$D$82:$R$106,11,0),AS277)</f>
        <v>75</v>
      </c>
      <c r="AT278">
        <f>_xlfn.IFNA(VLOOKUP($B278,数据整理1!$D$82:$R$106,12,0),AT277)</f>
        <v>50</v>
      </c>
      <c r="AU278">
        <f>_xlfn.IFNA(VLOOKUP($B278,数据整理1!$D$82:$R$106,13,0),AU277)</f>
        <v>120</v>
      </c>
      <c r="AV278">
        <f>_xlfn.IFNA(VLOOKUP($B278,数据整理1!$D$82:$R$106,14,0),AV277)</f>
        <v>1654</v>
      </c>
      <c r="AW278">
        <f>_xlfn.IFNA(VLOOKUP($B278,数据整理1!$D$82:$R$106,15,0),AW277)</f>
        <v>1654</v>
      </c>
    </row>
    <row r="279" spans="2:49" x14ac:dyDescent="0.2">
      <c r="B279">
        <v>72</v>
      </c>
      <c r="C279" t="str">
        <f>INDEX(数据整理1!$C$30:$C$54,MATCH(B279,数据整理1!$D$30:$D$54))</f>
        <v>12阶</v>
      </c>
      <c r="D279">
        <f>_xlfn.IFNA(VLOOKUP($B279,数据整理1!$D$30:$R$54,2,0),D278)</f>
        <v>18006</v>
      </c>
      <c r="E279">
        <f>_xlfn.IFNA(VLOOKUP($B279,数据整理1!$D$30:$R$54,3,0),E278)</f>
        <v>4668</v>
      </c>
      <c r="F279">
        <f>_xlfn.IFNA(VLOOKUP($B279,数据整理1!$D$30:$R$54,4,0),F278)</f>
        <v>2442</v>
      </c>
      <c r="G279">
        <f>_xlfn.IFNA(VLOOKUP($B279,数据整理1!$D$30:$R$54,5,0),G278)</f>
        <v>1302</v>
      </c>
      <c r="H279">
        <f>_xlfn.IFNA(VLOOKUP($B279,数据整理1!$D$30:$R$54,6,0),H278)</f>
        <v>79</v>
      </c>
      <c r="I279">
        <f>_xlfn.IFNA(VLOOKUP($B279,数据整理1!$D$30:$R$54,7,0),I278)</f>
        <v>71</v>
      </c>
      <c r="J279">
        <f>_xlfn.IFNA(VLOOKUP($B279,数据整理1!$D$30:$R$54,8,0),J278)</f>
        <v>75</v>
      </c>
      <c r="K279">
        <f>_xlfn.IFNA(VLOOKUP($B279,数据整理1!$D$30:$R$54,9,0),K278)</f>
        <v>75</v>
      </c>
      <c r="L279">
        <f>_xlfn.IFNA(VLOOKUP($B279,数据整理1!$D$30:$R$54,10,0),L278)</f>
        <v>79</v>
      </c>
      <c r="M279">
        <f>_xlfn.IFNA(VLOOKUP($B279,数据整理1!$D$30:$R$54,11,0),M278)</f>
        <v>75</v>
      </c>
      <c r="N279">
        <f>_xlfn.IFNA(VLOOKUP($B279,数据整理1!$D$30:$R$54,12,0),N278)</f>
        <v>150</v>
      </c>
      <c r="O279">
        <f>_xlfn.IFNA(VLOOKUP($B279,数据整理1!$D$30:$R$54,13,0),O278)</f>
        <v>60</v>
      </c>
      <c r="P279">
        <f>_xlfn.IFNA(VLOOKUP($B279,数据整理1!$D$30:$R$54,14,0),P278)</f>
        <v>1654</v>
      </c>
      <c r="Q279">
        <f>_xlfn.IFNA(VLOOKUP($B279,数据整理1!$D$30:$R$54,15,0),Q278)</f>
        <v>1654</v>
      </c>
      <c r="S279" t="str">
        <f>INDEX(数据整理1!$C$56:$C$80,MATCH(B452,数据整理1!$D$56:$D$80))</f>
        <v>12阶</v>
      </c>
      <c r="T279">
        <f>_xlfn.IFNA(VLOOKUP($B279,数据整理1!$D$56:$R$80,2,0),T278)</f>
        <v>16182</v>
      </c>
      <c r="U279">
        <f>_xlfn.IFNA(VLOOKUP($B279,数据整理1!$D$56:$R$80,3,0),U278)</f>
        <v>5246</v>
      </c>
      <c r="V279">
        <f>_xlfn.IFNA(VLOOKUP($B279,数据整理1!$D$56:$R$80,4,0),V278)</f>
        <v>2442</v>
      </c>
      <c r="W279">
        <f>_xlfn.IFNA(VLOOKUP($B279,数据整理1!$D$56:$R$80,5,0),W278)</f>
        <v>1002</v>
      </c>
      <c r="X279">
        <f>_xlfn.IFNA(VLOOKUP($B279,数据整理1!$D$56:$R$80,6,0),X278)</f>
        <v>79</v>
      </c>
      <c r="Y279">
        <f>_xlfn.IFNA(VLOOKUP($B279,数据整理1!$D$56:$R$80,7,0),Y278)</f>
        <v>71</v>
      </c>
      <c r="Z279">
        <f>_xlfn.IFNA(VLOOKUP($B279,数据整理1!$D$56:$R$80,8,0),Z278)</f>
        <v>75</v>
      </c>
      <c r="AA279">
        <f>_xlfn.IFNA(VLOOKUP($B279,数据整理1!$D$56:$R$80,9,0),AA278)</f>
        <v>75</v>
      </c>
      <c r="AB279">
        <f>_xlfn.IFNA(VLOOKUP($B279,数据整理1!$D$56:$R$80,10,0),AB278)</f>
        <v>79</v>
      </c>
      <c r="AC279">
        <f>_xlfn.IFNA(VLOOKUP($B279,数据整理1!$D$56:$R$80,11,0),AC278)</f>
        <v>75</v>
      </c>
      <c r="AD279">
        <f>_xlfn.IFNA(VLOOKUP($B279,数据整理1!$D$56:$R$80,12,0),AD278)</f>
        <v>100</v>
      </c>
      <c r="AE279">
        <f>_xlfn.IFNA(VLOOKUP($B279,数据整理1!$D$56:$R$80,13,0),AE278)</f>
        <v>95</v>
      </c>
      <c r="AF279">
        <f>_xlfn.IFNA(VLOOKUP($B279,数据整理1!$D$56:$R$80,14,0),AF278)</f>
        <v>1654</v>
      </c>
      <c r="AG279">
        <f>_xlfn.IFNA(VLOOKUP($B279,数据整理1!$D$56:$R$80,15,0),AG278)</f>
        <v>1654</v>
      </c>
      <c r="AI279" t="str">
        <f>INDEX(数据整理1!$C$82:$C$106,MATCH(B279,数据整理1!$D$82:$D$106))</f>
        <v>12阶</v>
      </c>
      <c r="AJ279">
        <f>_xlfn.IFNA(VLOOKUP($B279,数据整理1!$D$82:$R$106,2,0),AJ278)</f>
        <v>15792</v>
      </c>
      <c r="AK279">
        <f>_xlfn.IFNA(VLOOKUP($B279,数据整理1!$D$82:$R$106,3,0),AK278)</f>
        <v>5351</v>
      </c>
      <c r="AL279">
        <f>_xlfn.IFNA(VLOOKUP($B279,数据整理1!$D$82:$R$106,4,0),AL278)</f>
        <v>1037</v>
      </c>
      <c r="AM279">
        <f>_xlfn.IFNA(VLOOKUP($B279,数据整理1!$D$82:$R$106,5,0),AM278)</f>
        <v>2363</v>
      </c>
      <c r="AN279">
        <f>_xlfn.IFNA(VLOOKUP($B279,数据整理1!$D$82:$R$106,6,0),AN278)</f>
        <v>79</v>
      </c>
      <c r="AO279">
        <f>_xlfn.IFNA(VLOOKUP($B279,数据整理1!$D$82:$R$106,7,0),AO278)</f>
        <v>71</v>
      </c>
      <c r="AP279">
        <f>_xlfn.IFNA(VLOOKUP($B279,数据整理1!$D$82:$R$106,8,0),AP278)</f>
        <v>75</v>
      </c>
      <c r="AQ279">
        <f>_xlfn.IFNA(VLOOKUP($B279,数据整理1!$D$82:$R$106,9,0),AQ278)</f>
        <v>71</v>
      </c>
      <c r="AR279">
        <f>_xlfn.IFNA(VLOOKUP($B279,数据整理1!$D$82:$R$106,10,0),AR278)</f>
        <v>79</v>
      </c>
      <c r="AS279">
        <f>_xlfn.IFNA(VLOOKUP($B279,数据整理1!$D$82:$R$106,11,0),AS278)</f>
        <v>75</v>
      </c>
      <c r="AT279">
        <f>_xlfn.IFNA(VLOOKUP($B279,数据整理1!$D$82:$R$106,12,0),AT278)</f>
        <v>50</v>
      </c>
      <c r="AU279">
        <f>_xlfn.IFNA(VLOOKUP($B279,数据整理1!$D$82:$R$106,13,0),AU278)</f>
        <v>120</v>
      </c>
      <c r="AV279">
        <f>_xlfn.IFNA(VLOOKUP($B279,数据整理1!$D$82:$R$106,14,0),AV278)</f>
        <v>1654</v>
      </c>
      <c r="AW279">
        <f>_xlfn.IFNA(VLOOKUP($B279,数据整理1!$D$82:$R$106,15,0),AW278)</f>
        <v>1654</v>
      </c>
    </row>
    <row r="280" spans="2:49" x14ac:dyDescent="0.2">
      <c r="B280">
        <v>73</v>
      </c>
      <c r="C280" t="str">
        <f>INDEX(数据整理1!$C$30:$C$54,MATCH(B280,数据整理1!$D$30:$D$54))</f>
        <v>12阶</v>
      </c>
      <c r="D280">
        <f>_xlfn.IFNA(VLOOKUP($B280,数据整理1!$D$30:$R$54,2,0),D279)</f>
        <v>18006</v>
      </c>
      <c r="E280">
        <f>_xlfn.IFNA(VLOOKUP($B280,数据整理1!$D$30:$R$54,3,0),E279)</f>
        <v>4668</v>
      </c>
      <c r="F280">
        <f>_xlfn.IFNA(VLOOKUP($B280,数据整理1!$D$30:$R$54,4,0),F279)</f>
        <v>2442</v>
      </c>
      <c r="G280">
        <f>_xlfn.IFNA(VLOOKUP($B280,数据整理1!$D$30:$R$54,5,0),G279)</f>
        <v>1302</v>
      </c>
      <c r="H280">
        <f>_xlfn.IFNA(VLOOKUP($B280,数据整理1!$D$30:$R$54,6,0),H279)</f>
        <v>79</v>
      </c>
      <c r="I280">
        <f>_xlfn.IFNA(VLOOKUP($B280,数据整理1!$D$30:$R$54,7,0),I279)</f>
        <v>71</v>
      </c>
      <c r="J280">
        <f>_xlfn.IFNA(VLOOKUP($B280,数据整理1!$D$30:$R$54,8,0),J279)</f>
        <v>75</v>
      </c>
      <c r="K280">
        <f>_xlfn.IFNA(VLOOKUP($B280,数据整理1!$D$30:$R$54,9,0),K279)</f>
        <v>75</v>
      </c>
      <c r="L280">
        <f>_xlfn.IFNA(VLOOKUP($B280,数据整理1!$D$30:$R$54,10,0),L279)</f>
        <v>79</v>
      </c>
      <c r="M280">
        <f>_xlfn.IFNA(VLOOKUP($B280,数据整理1!$D$30:$R$54,11,0),M279)</f>
        <v>75</v>
      </c>
      <c r="N280">
        <f>_xlfn.IFNA(VLOOKUP($B280,数据整理1!$D$30:$R$54,12,0),N279)</f>
        <v>150</v>
      </c>
      <c r="O280">
        <f>_xlfn.IFNA(VLOOKUP($B280,数据整理1!$D$30:$R$54,13,0),O279)</f>
        <v>60</v>
      </c>
      <c r="P280">
        <f>_xlfn.IFNA(VLOOKUP($B280,数据整理1!$D$30:$R$54,14,0),P279)</f>
        <v>1654</v>
      </c>
      <c r="Q280">
        <f>_xlfn.IFNA(VLOOKUP($B280,数据整理1!$D$30:$R$54,15,0),Q279)</f>
        <v>1654</v>
      </c>
      <c r="S280" t="str">
        <f>INDEX(数据整理1!$C$56:$C$80,MATCH(B453,数据整理1!$D$56:$D$80))</f>
        <v>12阶</v>
      </c>
      <c r="T280">
        <f>_xlfn.IFNA(VLOOKUP($B280,数据整理1!$D$56:$R$80,2,0),T279)</f>
        <v>16182</v>
      </c>
      <c r="U280">
        <f>_xlfn.IFNA(VLOOKUP($B280,数据整理1!$D$56:$R$80,3,0),U279)</f>
        <v>5246</v>
      </c>
      <c r="V280">
        <f>_xlfn.IFNA(VLOOKUP($B280,数据整理1!$D$56:$R$80,4,0),V279)</f>
        <v>2442</v>
      </c>
      <c r="W280">
        <f>_xlfn.IFNA(VLOOKUP($B280,数据整理1!$D$56:$R$80,5,0),W279)</f>
        <v>1002</v>
      </c>
      <c r="X280">
        <f>_xlfn.IFNA(VLOOKUP($B280,数据整理1!$D$56:$R$80,6,0),X279)</f>
        <v>79</v>
      </c>
      <c r="Y280">
        <f>_xlfn.IFNA(VLOOKUP($B280,数据整理1!$D$56:$R$80,7,0),Y279)</f>
        <v>71</v>
      </c>
      <c r="Z280">
        <f>_xlfn.IFNA(VLOOKUP($B280,数据整理1!$D$56:$R$80,8,0),Z279)</f>
        <v>75</v>
      </c>
      <c r="AA280">
        <f>_xlfn.IFNA(VLOOKUP($B280,数据整理1!$D$56:$R$80,9,0),AA279)</f>
        <v>75</v>
      </c>
      <c r="AB280">
        <f>_xlfn.IFNA(VLOOKUP($B280,数据整理1!$D$56:$R$80,10,0),AB279)</f>
        <v>79</v>
      </c>
      <c r="AC280">
        <f>_xlfn.IFNA(VLOOKUP($B280,数据整理1!$D$56:$R$80,11,0),AC279)</f>
        <v>75</v>
      </c>
      <c r="AD280">
        <f>_xlfn.IFNA(VLOOKUP($B280,数据整理1!$D$56:$R$80,12,0),AD279)</f>
        <v>100</v>
      </c>
      <c r="AE280">
        <f>_xlfn.IFNA(VLOOKUP($B280,数据整理1!$D$56:$R$80,13,0),AE279)</f>
        <v>95</v>
      </c>
      <c r="AF280">
        <f>_xlfn.IFNA(VLOOKUP($B280,数据整理1!$D$56:$R$80,14,0),AF279)</f>
        <v>1654</v>
      </c>
      <c r="AG280">
        <f>_xlfn.IFNA(VLOOKUP($B280,数据整理1!$D$56:$R$80,15,0),AG279)</f>
        <v>1654</v>
      </c>
      <c r="AI280" t="str">
        <f>INDEX(数据整理1!$C$82:$C$106,MATCH(B280,数据整理1!$D$82:$D$106))</f>
        <v>12阶</v>
      </c>
      <c r="AJ280">
        <f>_xlfn.IFNA(VLOOKUP($B280,数据整理1!$D$82:$R$106,2,0),AJ279)</f>
        <v>15792</v>
      </c>
      <c r="AK280">
        <f>_xlfn.IFNA(VLOOKUP($B280,数据整理1!$D$82:$R$106,3,0),AK279)</f>
        <v>5351</v>
      </c>
      <c r="AL280">
        <f>_xlfn.IFNA(VLOOKUP($B280,数据整理1!$D$82:$R$106,4,0),AL279)</f>
        <v>1037</v>
      </c>
      <c r="AM280">
        <f>_xlfn.IFNA(VLOOKUP($B280,数据整理1!$D$82:$R$106,5,0),AM279)</f>
        <v>2363</v>
      </c>
      <c r="AN280">
        <f>_xlfn.IFNA(VLOOKUP($B280,数据整理1!$D$82:$R$106,6,0),AN279)</f>
        <v>79</v>
      </c>
      <c r="AO280">
        <f>_xlfn.IFNA(VLOOKUP($B280,数据整理1!$D$82:$R$106,7,0),AO279)</f>
        <v>71</v>
      </c>
      <c r="AP280">
        <f>_xlfn.IFNA(VLOOKUP($B280,数据整理1!$D$82:$R$106,8,0),AP279)</f>
        <v>75</v>
      </c>
      <c r="AQ280">
        <f>_xlfn.IFNA(VLOOKUP($B280,数据整理1!$D$82:$R$106,9,0),AQ279)</f>
        <v>71</v>
      </c>
      <c r="AR280">
        <f>_xlfn.IFNA(VLOOKUP($B280,数据整理1!$D$82:$R$106,10,0),AR279)</f>
        <v>79</v>
      </c>
      <c r="AS280">
        <f>_xlfn.IFNA(VLOOKUP($B280,数据整理1!$D$82:$R$106,11,0),AS279)</f>
        <v>75</v>
      </c>
      <c r="AT280">
        <f>_xlfn.IFNA(VLOOKUP($B280,数据整理1!$D$82:$R$106,12,0),AT279)</f>
        <v>50</v>
      </c>
      <c r="AU280">
        <f>_xlfn.IFNA(VLOOKUP($B280,数据整理1!$D$82:$R$106,13,0),AU279)</f>
        <v>120</v>
      </c>
      <c r="AV280">
        <f>_xlfn.IFNA(VLOOKUP($B280,数据整理1!$D$82:$R$106,14,0),AV279)</f>
        <v>1654</v>
      </c>
      <c r="AW280">
        <f>_xlfn.IFNA(VLOOKUP($B280,数据整理1!$D$82:$R$106,15,0),AW279)</f>
        <v>1654</v>
      </c>
    </row>
    <row r="281" spans="2:49" x14ac:dyDescent="0.2">
      <c r="B281">
        <v>74</v>
      </c>
      <c r="C281" t="str">
        <f>INDEX(数据整理1!$C$30:$C$54,MATCH(B281,数据整理1!$D$30:$D$54))</f>
        <v>12阶</v>
      </c>
      <c r="D281">
        <f>_xlfn.IFNA(VLOOKUP($B281,数据整理1!$D$30:$R$54,2,0),D280)</f>
        <v>18006</v>
      </c>
      <c r="E281">
        <f>_xlfn.IFNA(VLOOKUP($B281,数据整理1!$D$30:$R$54,3,0),E280)</f>
        <v>4668</v>
      </c>
      <c r="F281">
        <f>_xlfn.IFNA(VLOOKUP($B281,数据整理1!$D$30:$R$54,4,0),F280)</f>
        <v>2442</v>
      </c>
      <c r="G281">
        <f>_xlfn.IFNA(VLOOKUP($B281,数据整理1!$D$30:$R$54,5,0),G280)</f>
        <v>1302</v>
      </c>
      <c r="H281">
        <f>_xlfn.IFNA(VLOOKUP($B281,数据整理1!$D$30:$R$54,6,0),H280)</f>
        <v>79</v>
      </c>
      <c r="I281">
        <f>_xlfn.IFNA(VLOOKUP($B281,数据整理1!$D$30:$R$54,7,0),I280)</f>
        <v>71</v>
      </c>
      <c r="J281">
        <f>_xlfn.IFNA(VLOOKUP($B281,数据整理1!$D$30:$R$54,8,0),J280)</f>
        <v>75</v>
      </c>
      <c r="K281">
        <f>_xlfn.IFNA(VLOOKUP($B281,数据整理1!$D$30:$R$54,9,0),K280)</f>
        <v>75</v>
      </c>
      <c r="L281">
        <f>_xlfn.IFNA(VLOOKUP($B281,数据整理1!$D$30:$R$54,10,0),L280)</f>
        <v>79</v>
      </c>
      <c r="M281">
        <f>_xlfn.IFNA(VLOOKUP($B281,数据整理1!$D$30:$R$54,11,0),M280)</f>
        <v>75</v>
      </c>
      <c r="N281">
        <f>_xlfn.IFNA(VLOOKUP($B281,数据整理1!$D$30:$R$54,12,0),N280)</f>
        <v>150</v>
      </c>
      <c r="O281">
        <f>_xlfn.IFNA(VLOOKUP($B281,数据整理1!$D$30:$R$54,13,0),O280)</f>
        <v>60</v>
      </c>
      <c r="P281">
        <f>_xlfn.IFNA(VLOOKUP($B281,数据整理1!$D$30:$R$54,14,0),P280)</f>
        <v>1654</v>
      </c>
      <c r="Q281">
        <f>_xlfn.IFNA(VLOOKUP($B281,数据整理1!$D$30:$R$54,15,0),Q280)</f>
        <v>1654</v>
      </c>
      <c r="S281" t="str">
        <f>INDEX(数据整理1!$C$56:$C$80,MATCH(B454,数据整理1!$D$56:$D$80))</f>
        <v>12阶</v>
      </c>
      <c r="T281">
        <f>_xlfn.IFNA(VLOOKUP($B281,数据整理1!$D$56:$R$80,2,0),T280)</f>
        <v>16182</v>
      </c>
      <c r="U281">
        <f>_xlfn.IFNA(VLOOKUP($B281,数据整理1!$D$56:$R$80,3,0),U280)</f>
        <v>5246</v>
      </c>
      <c r="V281">
        <f>_xlfn.IFNA(VLOOKUP($B281,数据整理1!$D$56:$R$80,4,0),V280)</f>
        <v>2442</v>
      </c>
      <c r="W281">
        <f>_xlfn.IFNA(VLOOKUP($B281,数据整理1!$D$56:$R$80,5,0),W280)</f>
        <v>1002</v>
      </c>
      <c r="X281">
        <f>_xlfn.IFNA(VLOOKUP($B281,数据整理1!$D$56:$R$80,6,0),X280)</f>
        <v>79</v>
      </c>
      <c r="Y281">
        <f>_xlfn.IFNA(VLOOKUP($B281,数据整理1!$D$56:$R$80,7,0),Y280)</f>
        <v>71</v>
      </c>
      <c r="Z281">
        <f>_xlfn.IFNA(VLOOKUP($B281,数据整理1!$D$56:$R$80,8,0),Z280)</f>
        <v>75</v>
      </c>
      <c r="AA281">
        <f>_xlfn.IFNA(VLOOKUP($B281,数据整理1!$D$56:$R$80,9,0),AA280)</f>
        <v>75</v>
      </c>
      <c r="AB281">
        <f>_xlfn.IFNA(VLOOKUP($B281,数据整理1!$D$56:$R$80,10,0),AB280)</f>
        <v>79</v>
      </c>
      <c r="AC281">
        <f>_xlfn.IFNA(VLOOKUP($B281,数据整理1!$D$56:$R$80,11,0),AC280)</f>
        <v>75</v>
      </c>
      <c r="AD281">
        <f>_xlfn.IFNA(VLOOKUP($B281,数据整理1!$D$56:$R$80,12,0),AD280)</f>
        <v>100</v>
      </c>
      <c r="AE281">
        <f>_xlfn.IFNA(VLOOKUP($B281,数据整理1!$D$56:$R$80,13,0),AE280)</f>
        <v>95</v>
      </c>
      <c r="AF281">
        <f>_xlfn.IFNA(VLOOKUP($B281,数据整理1!$D$56:$R$80,14,0),AF280)</f>
        <v>1654</v>
      </c>
      <c r="AG281">
        <f>_xlfn.IFNA(VLOOKUP($B281,数据整理1!$D$56:$R$80,15,0),AG280)</f>
        <v>1654</v>
      </c>
      <c r="AI281" t="str">
        <f>INDEX(数据整理1!$C$82:$C$106,MATCH(B281,数据整理1!$D$82:$D$106))</f>
        <v>12阶</v>
      </c>
      <c r="AJ281">
        <f>_xlfn.IFNA(VLOOKUP($B281,数据整理1!$D$82:$R$106,2,0),AJ280)</f>
        <v>15792</v>
      </c>
      <c r="AK281">
        <f>_xlfn.IFNA(VLOOKUP($B281,数据整理1!$D$82:$R$106,3,0),AK280)</f>
        <v>5351</v>
      </c>
      <c r="AL281">
        <f>_xlfn.IFNA(VLOOKUP($B281,数据整理1!$D$82:$R$106,4,0),AL280)</f>
        <v>1037</v>
      </c>
      <c r="AM281">
        <f>_xlfn.IFNA(VLOOKUP($B281,数据整理1!$D$82:$R$106,5,0),AM280)</f>
        <v>2363</v>
      </c>
      <c r="AN281">
        <f>_xlfn.IFNA(VLOOKUP($B281,数据整理1!$D$82:$R$106,6,0),AN280)</f>
        <v>79</v>
      </c>
      <c r="AO281">
        <f>_xlfn.IFNA(VLOOKUP($B281,数据整理1!$D$82:$R$106,7,0),AO280)</f>
        <v>71</v>
      </c>
      <c r="AP281">
        <f>_xlfn.IFNA(VLOOKUP($B281,数据整理1!$D$82:$R$106,8,0),AP280)</f>
        <v>75</v>
      </c>
      <c r="AQ281">
        <f>_xlfn.IFNA(VLOOKUP($B281,数据整理1!$D$82:$R$106,9,0),AQ280)</f>
        <v>71</v>
      </c>
      <c r="AR281">
        <f>_xlfn.IFNA(VLOOKUP($B281,数据整理1!$D$82:$R$106,10,0),AR280)</f>
        <v>79</v>
      </c>
      <c r="AS281">
        <f>_xlfn.IFNA(VLOOKUP($B281,数据整理1!$D$82:$R$106,11,0),AS280)</f>
        <v>75</v>
      </c>
      <c r="AT281">
        <f>_xlfn.IFNA(VLOOKUP($B281,数据整理1!$D$82:$R$106,12,0),AT280)</f>
        <v>50</v>
      </c>
      <c r="AU281">
        <f>_xlfn.IFNA(VLOOKUP($B281,数据整理1!$D$82:$R$106,13,0),AU280)</f>
        <v>120</v>
      </c>
      <c r="AV281">
        <f>_xlfn.IFNA(VLOOKUP($B281,数据整理1!$D$82:$R$106,14,0),AV280)</f>
        <v>1654</v>
      </c>
      <c r="AW281">
        <f>_xlfn.IFNA(VLOOKUP($B281,数据整理1!$D$82:$R$106,15,0),AW280)</f>
        <v>1654</v>
      </c>
    </row>
    <row r="282" spans="2:49" x14ac:dyDescent="0.2">
      <c r="B282">
        <v>75</v>
      </c>
      <c r="C282" t="str">
        <f>INDEX(数据整理1!$C$30:$C$54,MATCH(B282,数据整理1!$D$30:$D$54))</f>
        <v>12阶</v>
      </c>
      <c r="D282">
        <f>_xlfn.IFNA(VLOOKUP($B282,数据整理1!$D$30:$R$54,2,0),D281)</f>
        <v>18006</v>
      </c>
      <c r="E282">
        <f>_xlfn.IFNA(VLOOKUP($B282,数据整理1!$D$30:$R$54,3,0),E281)</f>
        <v>4668</v>
      </c>
      <c r="F282">
        <f>_xlfn.IFNA(VLOOKUP($B282,数据整理1!$D$30:$R$54,4,0),F281)</f>
        <v>2442</v>
      </c>
      <c r="G282">
        <f>_xlfn.IFNA(VLOOKUP($B282,数据整理1!$D$30:$R$54,5,0),G281)</f>
        <v>1302</v>
      </c>
      <c r="H282">
        <f>_xlfn.IFNA(VLOOKUP($B282,数据整理1!$D$30:$R$54,6,0),H281)</f>
        <v>79</v>
      </c>
      <c r="I282">
        <f>_xlfn.IFNA(VLOOKUP($B282,数据整理1!$D$30:$R$54,7,0),I281)</f>
        <v>71</v>
      </c>
      <c r="J282">
        <f>_xlfn.IFNA(VLOOKUP($B282,数据整理1!$D$30:$R$54,8,0),J281)</f>
        <v>75</v>
      </c>
      <c r="K282">
        <f>_xlfn.IFNA(VLOOKUP($B282,数据整理1!$D$30:$R$54,9,0),K281)</f>
        <v>75</v>
      </c>
      <c r="L282">
        <f>_xlfn.IFNA(VLOOKUP($B282,数据整理1!$D$30:$R$54,10,0),L281)</f>
        <v>79</v>
      </c>
      <c r="M282">
        <f>_xlfn.IFNA(VLOOKUP($B282,数据整理1!$D$30:$R$54,11,0),M281)</f>
        <v>75</v>
      </c>
      <c r="N282">
        <f>_xlfn.IFNA(VLOOKUP($B282,数据整理1!$D$30:$R$54,12,0),N281)</f>
        <v>150</v>
      </c>
      <c r="O282">
        <f>_xlfn.IFNA(VLOOKUP($B282,数据整理1!$D$30:$R$54,13,0),O281)</f>
        <v>60</v>
      </c>
      <c r="P282">
        <f>_xlfn.IFNA(VLOOKUP($B282,数据整理1!$D$30:$R$54,14,0),P281)</f>
        <v>1654</v>
      </c>
      <c r="Q282">
        <f>_xlfn.IFNA(VLOOKUP($B282,数据整理1!$D$30:$R$54,15,0),Q281)</f>
        <v>1654</v>
      </c>
      <c r="S282" t="str">
        <f>INDEX(数据整理1!$C$56:$C$80,MATCH(B455,数据整理1!$D$56:$D$80))</f>
        <v>12阶</v>
      </c>
      <c r="T282">
        <f>_xlfn.IFNA(VLOOKUP($B282,数据整理1!$D$56:$R$80,2,0),T281)</f>
        <v>16182</v>
      </c>
      <c r="U282">
        <f>_xlfn.IFNA(VLOOKUP($B282,数据整理1!$D$56:$R$80,3,0),U281)</f>
        <v>5246</v>
      </c>
      <c r="V282">
        <f>_xlfn.IFNA(VLOOKUP($B282,数据整理1!$D$56:$R$80,4,0),V281)</f>
        <v>2442</v>
      </c>
      <c r="W282">
        <f>_xlfn.IFNA(VLOOKUP($B282,数据整理1!$D$56:$R$80,5,0),W281)</f>
        <v>1002</v>
      </c>
      <c r="X282">
        <f>_xlfn.IFNA(VLOOKUP($B282,数据整理1!$D$56:$R$80,6,0),X281)</f>
        <v>79</v>
      </c>
      <c r="Y282">
        <f>_xlfn.IFNA(VLOOKUP($B282,数据整理1!$D$56:$R$80,7,0),Y281)</f>
        <v>71</v>
      </c>
      <c r="Z282">
        <f>_xlfn.IFNA(VLOOKUP($B282,数据整理1!$D$56:$R$80,8,0),Z281)</f>
        <v>75</v>
      </c>
      <c r="AA282">
        <f>_xlfn.IFNA(VLOOKUP($B282,数据整理1!$D$56:$R$80,9,0),AA281)</f>
        <v>75</v>
      </c>
      <c r="AB282">
        <f>_xlfn.IFNA(VLOOKUP($B282,数据整理1!$D$56:$R$80,10,0),AB281)</f>
        <v>79</v>
      </c>
      <c r="AC282">
        <f>_xlfn.IFNA(VLOOKUP($B282,数据整理1!$D$56:$R$80,11,0),AC281)</f>
        <v>75</v>
      </c>
      <c r="AD282">
        <f>_xlfn.IFNA(VLOOKUP($B282,数据整理1!$D$56:$R$80,12,0),AD281)</f>
        <v>100</v>
      </c>
      <c r="AE282">
        <f>_xlfn.IFNA(VLOOKUP($B282,数据整理1!$D$56:$R$80,13,0),AE281)</f>
        <v>95</v>
      </c>
      <c r="AF282">
        <f>_xlfn.IFNA(VLOOKUP($B282,数据整理1!$D$56:$R$80,14,0),AF281)</f>
        <v>1654</v>
      </c>
      <c r="AG282">
        <f>_xlfn.IFNA(VLOOKUP($B282,数据整理1!$D$56:$R$80,15,0),AG281)</f>
        <v>1654</v>
      </c>
      <c r="AI282" t="str">
        <f>INDEX(数据整理1!$C$82:$C$106,MATCH(B282,数据整理1!$D$82:$D$106))</f>
        <v>12阶</v>
      </c>
      <c r="AJ282">
        <f>_xlfn.IFNA(VLOOKUP($B282,数据整理1!$D$82:$R$106,2,0),AJ281)</f>
        <v>15792</v>
      </c>
      <c r="AK282">
        <f>_xlfn.IFNA(VLOOKUP($B282,数据整理1!$D$82:$R$106,3,0),AK281)</f>
        <v>5351</v>
      </c>
      <c r="AL282">
        <f>_xlfn.IFNA(VLOOKUP($B282,数据整理1!$D$82:$R$106,4,0),AL281)</f>
        <v>1037</v>
      </c>
      <c r="AM282">
        <f>_xlfn.IFNA(VLOOKUP($B282,数据整理1!$D$82:$R$106,5,0),AM281)</f>
        <v>2363</v>
      </c>
      <c r="AN282">
        <f>_xlfn.IFNA(VLOOKUP($B282,数据整理1!$D$82:$R$106,6,0),AN281)</f>
        <v>79</v>
      </c>
      <c r="AO282">
        <f>_xlfn.IFNA(VLOOKUP($B282,数据整理1!$D$82:$R$106,7,0),AO281)</f>
        <v>71</v>
      </c>
      <c r="AP282">
        <f>_xlfn.IFNA(VLOOKUP($B282,数据整理1!$D$82:$R$106,8,0),AP281)</f>
        <v>75</v>
      </c>
      <c r="AQ282">
        <f>_xlfn.IFNA(VLOOKUP($B282,数据整理1!$D$82:$R$106,9,0),AQ281)</f>
        <v>71</v>
      </c>
      <c r="AR282">
        <f>_xlfn.IFNA(VLOOKUP($B282,数据整理1!$D$82:$R$106,10,0),AR281)</f>
        <v>79</v>
      </c>
      <c r="AS282">
        <f>_xlfn.IFNA(VLOOKUP($B282,数据整理1!$D$82:$R$106,11,0),AS281)</f>
        <v>75</v>
      </c>
      <c r="AT282">
        <f>_xlfn.IFNA(VLOOKUP($B282,数据整理1!$D$82:$R$106,12,0),AT281)</f>
        <v>50</v>
      </c>
      <c r="AU282">
        <f>_xlfn.IFNA(VLOOKUP($B282,数据整理1!$D$82:$R$106,13,0),AU281)</f>
        <v>120</v>
      </c>
      <c r="AV282">
        <f>_xlfn.IFNA(VLOOKUP($B282,数据整理1!$D$82:$R$106,14,0),AV281)</f>
        <v>1654</v>
      </c>
      <c r="AW282">
        <f>_xlfn.IFNA(VLOOKUP($B282,数据整理1!$D$82:$R$106,15,0),AW281)</f>
        <v>1654</v>
      </c>
    </row>
    <row r="283" spans="2:49" x14ac:dyDescent="0.2">
      <c r="B283">
        <v>76</v>
      </c>
      <c r="C283" t="str">
        <f>INDEX(数据整理1!$C$30:$C$54,MATCH(B283,数据整理1!$D$30:$D$54))</f>
        <v>12阶</v>
      </c>
      <c r="D283">
        <f>_xlfn.IFNA(VLOOKUP($B283,数据整理1!$D$30:$R$54,2,0),D282)</f>
        <v>18006</v>
      </c>
      <c r="E283">
        <f>_xlfn.IFNA(VLOOKUP($B283,数据整理1!$D$30:$R$54,3,0),E282)</f>
        <v>4668</v>
      </c>
      <c r="F283">
        <f>_xlfn.IFNA(VLOOKUP($B283,数据整理1!$D$30:$R$54,4,0),F282)</f>
        <v>2442</v>
      </c>
      <c r="G283">
        <f>_xlfn.IFNA(VLOOKUP($B283,数据整理1!$D$30:$R$54,5,0),G282)</f>
        <v>1302</v>
      </c>
      <c r="H283">
        <f>_xlfn.IFNA(VLOOKUP($B283,数据整理1!$D$30:$R$54,6,0),H282)</f>
        <v>79</v>
      </c>
      <c r="I283">
        <f>_xlfn.IFNA(VLOOKUP($B283,数据整理1!$D$30:$R$54,7,0),I282)</f>
        <v>71</v>
      </c>
      <c r="J283">
        <f>_xlfn.IFNA(VLOOKUP($B283,数据整理1!$D$30:$R$54,8,0),J282)</f>
        <v>75</v>
      </c>
      <c r="K283">
        <f>_xlfn.IFNA(VLOOKUP($B283,数据整理1!$D$30:$R$54,9,0),K282)</f>
        <v>75</v>
      </c>
      <c r="L283">
        <f>_xlfn.IFNA(VLOOKUP($B283,数据整理1!$D$30:$R$54,10,0),L282)</f>
        <v>79</v>
      </c>
      <c r="M283">
        <f>_xlfn.IFNA(VLOOKUP($B283,数据整理1!$D$30:$R$54,11,0),M282)</f>
        <v>75</v>
      </c>
      <c r="N283">
        <f>_xlfn.IFNA(VLOOKUP($B283,数据整理1!$D$30:$R$54,12,0),N282)</f>
        <v>150</v>
      </c>
      <c r="O283">
        <f>_xlfn.IFNA(VLOOKUP($B283,数据整理1!$D$30:$R$54,13,0),O282)</f>
        <v>60</v>
      </c>
      <c r="P283">
        <f>_xlfn.IFNA(VLOOKUP($B283,数据整理1!$D$30:$R$54,14,0),P282)</f>
        <v>1654</v>
      </c>
      <c r="Q283">
        <f>_xlfn.IFNA(VLOOKUP($B283,数据整理1!$D$30:$R$54,15,0),Q282)</f>
        <v>1654</v>
      </c>
      <c r="S283" t="str">
        <f>INDEX(数据整理1!$C$56:$C$80,MATCH(B456,数据整理1!$D$56:$D$80))</f>
        <v>12阶</v>
      </c>
      <c r="T283">
        <f>_xlfn.IFNA(VLOOKUP($B283,数据整理1!$D$56:$R$80,2,0),T282)</f>
        <v>16182</v>
      </c>
      <c r="U283">
        <f>_xlfn.IFNA(VLOOKUP($B283,数据整理1!$D$56:$R$80,3,0),U282)</f>
        <v>5246</v>
      </c>
      <c r="V283">
        <f>_xlfn.IFNA(VLOOKUP($B283,数据整理1!$D$56:$R$80,4,0),V282)</f>
        <v>2442</v>
      </c>
      <c r="W283">
        <f>_xlfn.IFNA(VLOOKUP($B283,数据整理1!$D$56:$R$80,5,0),W282)</f>
        <v>1002</v>
      </c>
      <c r="X283">
        <f>_xlfn.IFNA(VLOOKUP($B283,数据整理1!$D$56:$R$80,6,0),X282)</f>
        <v>79</v>
      </c>
      <c r="Y283">
        <f>_xlfn.IFNA(VLOOKUP($B283,数据整理1!$D$56:$R$80,7,0),Y282)</f>
        <v>71</v>
      </c>
      <c r="Z283">
        <f>_xlfn.IFNA(VLOOKUP($B283,数据整理1!$D$56:$R$80,8,0),Z282)</f>
        <v>75</v>
      </c>
      <c r="AA283">
        <f>_xlfn.IFNA(VLOOKUP($B283,数据整理1!$D$56:$R$80,9,0),AA282)</f>
        <v>75</v>
      </c>
      <c r="AB283">
        <f>_xlfn.IFNA(VLOOKUP($B283,数据整理1!$D$56:$R$80,10,0),AB282)</f>
        <v>79</v>
      </c>
      <c r="AC283">
        <f>_xlfn.IFNA(VLOOKUP($B283,数据整理1!$D$56:$R$80,11,0),AC282)</f>
        <v>75</v>
      </c>
      <c r="AD283">
        <f>_xlfn.IFNA(VLOOKUP($B283,数据整理1!$D$56:$R$80,12,0),AD282)</f>
        <v>100</v>
      </c>
      <c r="AE283">
        <f>_xlfn.IFNA(VLOOKUP($B283,数据整理1!$D$56:$R$80,13,0),AE282)</f>
        <v>95</v>
      </c>
      <c r="AF283">
        <f>_xlfn.IFNA(VLOOKUP($B283,数据整理1!$D$56:$R$80,14,0),AF282)</f>
        <v>1654</v>
      </c>
      <c r="AG283">
        <f>_xlfn.IFNA(VLOOKUP($B283,数据整理1!$D$56:$R$80,15,0),AG282)</f>
        <v>1654</v>
      </c>
      <c r="AI283" t="str">
        <f>INDEX(数据整理1!$C$82:$C$106,MATCH(B283,数据整理1!$D$82:$D$106))</f>
        <v>12阶</v>
      </c>
      <c r="AJ283">
        <f>_xlfn.IFNA(VLOOKUP($B283,数据整理1!$D$82:$R$106,2,0),AJ282)</f>
        <v>15792</v>
      </c>
      <c r="AK283">
        <f>_xlfn.IFNA(VLOOKUP($B283,数据整理1!$D$82:$R$106,3,0),AK282)</f>
        <v>5351</v>
      </c>
      <c r="AL283">
        <f>_xlfn.IFNA(VLOOKUP($B283,数据整理1!$D$82:$R$106,4,0),AL282)</f>
        <v>1037</v>
      </c>
      <c r="AM283">
        <f>_xlfn.IFNA(VLOOKUP($B283,数据整理1!$D$82:$R$106,5,0),AM282)</f>
        <v>2363</v>
      </c>
      <c r="AN283">
        <f>_xlfn.IFNA(VLOOKUP($B283,数据整理1!$D$82:$R$106,6,0),AN282)</f>
        <v>79</v>
      </c>
      <c r="AO283">
        <f>_xlfn.IFNA(VLOOKUP($B283,数据整理1!$D$82:$R$106,7,0),AO282)</f>
        <v>71</v>
      </c>
      <c r="AP283">
        <f>_xlfn.IFNA(VLOOKUP($B283,数据整理1!$D$82:$R$106,8,0),AP282)</f>
        <v>75</v>
      </c>
      <c r="AQ283">
        <f>_xlfn.IFNA(VLOOKUP($B283,数据整理1!$D$82:$R$106,9,0),AQ282)</f>
        <v>71</v>
      </c>
      <c r="AR283">
        <f>_xlfn.IFNA(VLOOKUP($B283,数据整理1!$D$82:$R$106,10,0),AR282)</f>
        <v>79</v>
      </c>
      <c r="AS283">
        <f>_xlfn.IFNA(VLOOKUP($B283,数据整理1!$D$82:$R$106,11,0),AS282)</f>
        <v>75</v>
      </c>
      <c r="AT283">
        <f>_xlfn.IFNA(VLOOKUP($B283,数据整理1!$D$82:$R$106,12,0),AT282)</f>
        <v>50</v>
      </c>
      <c r="AU283">
        <f>_xlfn.IFNA(VLOOKUP($B283,数据整理1!$D$82:$R$106,13,0),AU282)</f>
        <v>120</v>
      </c>
      <c r="AV283">
        <f>_xlfn.IFNA(VLOOKUP($B283,数据整理1!$D$82:$R$106,14,0),AV282)</f>
        <v>1654</v>
      </c>
      <c r="AW283">
        <f>_xlfn.IFNA(VLOOKUP($B283,数据整理1!$D$82:$R$106,15,0),AW282)</f>
        <v>1654</v>
      </c>
    </row>
    <row r="284" spans="2:49" x14ac:dyDescent="0.2">
      <c r="B284">
        <v>77</v>
      </c>
      <c r="C284" t="str">
        <f>INDEX(数据整理1!$C$30:$C$54,MATCH(B284,数据整理1!$D$30:$D$54))</f>
        <v>12阶</v>
      </c>
      <c r="D284">
        <f>_xlfn.IFNA(VLOOKUP($B284,数据整理1!$D$30:$R$54,2,0),D283)</f>
        <v>18006</v>
      </c>
      <c r="E284">
        <f>_xlfn.IFNA(VLOOKUP($B284,数据整理1!$D$30:$R$54,3,0),E283)</f>
        <v>4668</v>
      </c>
      <c r="F284">
        <f>_xlfn.IFNA(VLOOKUP($B284,数据整理1!$D$30:$R$54,4,0),F283)</f>
        <v>2442</v>
      </c>
      <c r="G284">
        <f>_xlfn.IFNA(VLOOKUP($B284,数据整理1!$D$30:$R$54,5,0),G283)</f>
        <v>1302</v>
      </c>
      <c r="H284">
        <f>_xlfn.IFNA(VLOOKUP($B284,数据整理1!$D$30:$R$54,6,0),H283)</f>
        <v>79</v>
      </c>
      <c r="I284">
        <f>_xlfn.IFNA(VLOOKUP($B284,数据整理1!$D$30:$R$54,7,0),I283)</f>
        <v>71</v>
      </c>
      <c r="J284">
        <f>_xlfn.IFNA(VLOOKUP($B284,数据整理1!$D$30:$R$54,8,0),J283)</f>
        <v>75</v>
      </c>
      <c r="K284">
        <f>_xlfn.IFNA(VLOOKUP($B284,数据整理1!$D$30:$R$54,9,0),K283)</f>
        <v>75</v>
      </c>
      <c r="L284">
        <f>_xlfn.IFNA(VLOOKUP($B284,数据整理1!$D$30:$R$54,10,0),L283)</f>
        <v>79</v>
      </c>
      <c r="M284">
        <f>_xlfn.IFNA(VLOOKUP($B284,数据整理1!$D$30:$R$54,11,0),M283)</f>
        <v>75</v>
      </c>
      <c r="N284">
        <f>_xlfn.IFNA(VLOOKUP($B284,数据整理1!$D$30:$R$54,12,0),N283)</f>
        <v>150</v>
      </c>
      <c r="O284">
        <f>_xlfn.IFNA(VLOOKUP($B284,数据整理1!$D$30:$R$54,13,0),O283)</f>
        <v>60</v>
      </c>
      <c r="P284">
        <f>_xlfn.IFNA(VLOOKUP($B284,数据整理1!$D$30:$R$54,14,0),P283)</f>
        <v>1654</v>
      </c>
      <c r="Q284">
        <f>_xlfn.IFNA(VLOOKUP($B284,数据整理1!$D$30:$R$54,15,0),Q283)</f>
        <v>1654</v>
      </c>
      <c r="S284" t="str">
        <f>INDEX(数据整理1!$C$56:$C$80,MATCH(B457,数据整理1!$D$56:$D$80))</f>
        <v>13阶</v>
      </c>
      <c r="T284">
        <f>_xlfn.IFNA(VLOOKUP($B284,数据整理1!$D$56:$R$80,2,0),T283)</f>
        <v>21018</v>
      </c>
      <c r="U284">
        <f>_xlfn.IFNA(VLOOKUP($B284,数据整理1!$D$56:$R$80,3,0),U283)</f>
        <v>6716</v>
      </c>
      <c r="V284">
        <f>_xlfn.IFNA(VLOOKUP($B284,数据整理1!$D$56:$R$80,4,0),V283)</f>
        <v>3381</v>
      </c>
      <c r="W284">
        <f>_xlfn.IFNA(VLOOKUP($B284,数据整理1!$D$56:$R$80,5,0),W283)</f>
        <v>1452</v>
      </c>
      <c r="X284">
        <f>_xlfn.IFNA(VLOOKUP($B284,数据整理1!$D$56:$R$80,6,0),X283)</f>
        <v>84</v>
      </c>
      <c r="Y284">
        <f>_xlfn.IFNA(VLOOKUP($B284,数据整理1!$D$56:$R$80,7,0),Y283)</f>
        <v>76</v>
      </c>
      <c r="Z284">
        <f>_xlfn.IFNA(VLOOKUP($B284,数据整理1!$D$56:$R$80,8,0),Z283)</f>
        <v>80</v>
      </c>
      <c r="AA284">
        <f>_xlfn.IFNA(VLOOKUP($B284,数据整理1!$D$56:$R$80,9,0),AA283)</f>
        <v>80</v>
      </c>
      <c r="AB284">
        <f>_xlfn.IFNA(VLOOKUP($B284,数据整理1!$D$56:$R$80,10,0),AB283)</f>
        <v>84</v>
      </c>
      <c r="AC284">
        <f>_xlfn.IFNA(VLOOKUP($B284,数据整理1!$D$56:$R$80,11,0),AC283)</f>
        <v>80</v>
      </c>
      <c r="AD284">
        <f>_xlfn.IFNA(VLOOKUP($B284,数据整理1!$D$56:$R$80,12,0),AD283)</f>
        <v>100</v>
      </c>
      <c r="AE284">
        <f>_xlfn.IFNA(VLOOKUP($B284,数据整理1!$D$56:$R$80,13,0),AE283)</f>
        <v>95</v>
      </c>
      <c r="AF284">
        <f>_xlfn.IFNA(VLOOKUP($B284,数据整理1!$D$56:$R$80,14,0),AF283)</f>
        <v>2176</v>
      </c>
      <c r="AG284">
        <f>_xlfn.IFNA(VLOOKUP($B284,数据整理1!$D$56:$R$80,15,0),AG283)</f>
        <v>2176</v>
      </c>
      <c r="AI284" t="str">
        <f>INDEX(数据整理1!$C$82:$C$106,MATCH(B284,数据整理1!$D$82:$D$106))</f>
        <v>12阶</v>
      </c>
      <c r="AJ284">
        <f>_xlfn.IFNA(VLOOKUP($B284,数据整理1!$D$82:$R$106,2,0),AJ283)</f>
        <v>15792</v>
      </c>
      <c r="AK284">
        <f>_xlfn.IFNA(VLOOKUP($B284,数据整理1!$D$82:$R$106,3,0),AK283)</f>
        <v>5351</v>
      </c>
      <c r="AL284">
        <f>_xlfn.IFNA(VLOOKUP($B284,数据整理1!$D$82:$R$106,4,0),AL283)</f>
        <v>1037</v>
      </c>
      <c r="AM284">
        <f>_xlfn.IFNA(VLOOKUP($B284,数据整理1!$D$82:$R$106,5,0),AM283)</f>
        <v>2363</v>
      </c>
      <c r="AN284">
        <f>_xlfn.IFNA(VLOOKUP($B284,数据整理1!$D$82:$R$106,6,0),AN283)</f>
        <v>79</v>
      </c>
      <c r="AO284">
        <f>_xlfn.IFNA(VLOOKUP($B284,数据整理1!$D$82:$R$106,7,0),AO283)</f>
        <v>71</v>
      </c>
      <c r="AP284">
        <f>_xlfn.IFNA(VLOOKUP($B284,数据整理1!$D$82:$R$106,8,0),AP283)</f>
        <v>75</v>
      </c>
      <c r="AQ284">
        <f>_xlfn.IFNA(VLOOKUP($B284,数据整理1!$D$82:$R$106,9,0),AQ283)</f>
        <v>71</v>
      </c>
      <c r="AR284">
        <f>_xlfn.IFNA(VLOOKUP($B284,数据整理1!$D$82:$R$106,10,0),AR283)</f>
        <v>79</v>
      </c>
      <c r="AS284">
        <f>_xlfn.IFNA(VLOOKUP($B284,数据整理1!$D$82:$R$106,11,0),AS283)</f>
        <v>75</v>
      </c>
      <c r="AT284">
        <f>_xlfn.IFNA(VLOOKUP($B284,数据整理1!$D$82:$R$106,12,0),AT283)</f>
        <v>50</v>
      </c>
      <c r="AU284">
        <f>_xlfn.IFNA(VLOOKUP($B284,数据整理1!$D$82:$R$106,13,0),AU283)</f>
        <v>120</v>
      </c>
      <c r="AV284">
        <f>_xlfn.IFNA(VLOOKUP($B284,数据整理1!$D$82:$R$106,14,0),AV283)</f>
        <v>1654</v>
      </c>
      <c r="AW284">
        <f>_xlfn.IFNA(VLOOKUP($B284,数据整理1!$D$82:$R$106,15,0),AW283)</f>
        <v>1654</v>
      </c>
    </row>
    <row r="285" spans="2:49" x14ac:dyDescent="0.2">
      <c r="B285">
        <v>78</v>
      </c>
      <c r="C285" t="str">
        <f>INDEX(数据整理1!$C$30:$C$54,MATCH(B285,数据整理1!$D$30:$D$54))</f>
        <v>13阶</v>
      </c>
      <c r="D285">
        <f>_xlfn.IFNA(VLOOKUP($B285,数据整理1!$D$30:$R$54,2,0),D284)</f>
        <v>22872</v>
      </c>
      <c r="E285">
        <f>_xlfn.IFNA(VLOOKUP($B285,数据整理1!$D$30:$R$54,3,0),E284)</f>
        <v>6150</v>
      </c>
      <c r="F285">
        <f>_xlfn.IFNA(VLOOKUP($B285,数据整理1!$D$30:$R$54,4,0),F284)</f>
        <v>3342</v>
      </c>
      <c r="G285">
        <f>_xlfn.IFNA(VLOOKUP($B285,数据整理1!$D$30:$R$54,5,0),G284)</f>
        <v>1752</v>
      </c>
      <c r="H285">
        <f>_xlfn.IFNA(VLOOKUP($B285,数据整理1!$D$30:$R$54,6,0),H284)</f>
        <v>84</v>
      </c>
      <c r="I285">
        <f>_xlfn.IFNA(VLOOKUP($B285,数据整理1!$D$30:$R$54,7,0),I284)</f>
        <v>76</v>
      </c>
      <c r="J285">
        <f>_xlfn.IFNA(VLOOKUP($B285,数据整理1!$D$30:$R$54,8,0),J284)</f>
        <v>80</v>
      </c>
      <c r="K285">
        <f>_xlfn.IFNA(VLOOKUP($B285,数据整理1!$D$30:$R$54,9,0),K284)</f>
        <v>80</v>
      </c>
      <c r="L285">
        <f>_xlfn.IFNA(VLOOKUP($B285,数据整理1!$D$30:$R$54,10,0),L284)</f>
        <v>84</v>
      </c>
      <c r="M285">
        <f>_xlfn.IFNA(VLOOKUP($B285,数据整理1!$D$30:$R$54,11,0),M284)</f>
        <v>80</v>
      </c>
      <c r="N285">
        <f>_xlfn.IFNA(VLOOKUP($B285,数据整理1!$D$30:$R$54,12,0),N284)</f>
        <v>150</v>
      </c>
      <c r="O285">
        <f>_xlfn.IFNA(VLOOKUP($B285,数据整理1!$D$30:$R$54,13,0),O284)</f>
        <v>60</v>
      </c>
      <c r="P285">
        <f>_xlfn.IFNA(VLOOKUP($B285,数据整理1!$D$30:$R$54,14,0),P284)</f>
        <v>2176</v>
      </c>
      <c r="Q285">
        <f>_xlfn.IFNA(VLOOKUP($B285,数据整理1!$D$30:$R$54,15,0),Q284)</f>
        <v>2176</v>
      </c>
      <c r="S285" t="str">
        <f>INDEX(数据整理1!$C$56:$C$80,MATCH(B458,数据整理1!$D$56:$D$80))</f>
        <v>13阶</v>
      </c>
      <c r="T285">
        <f>_xlfn.IFNA(VLOOKUP($B285,数据整理1!$D$56:$R$80,2,0),T284)</f>
        <v>21018</v>
      </c>
      <c r="U285">
        <f>_xlfn.IFNA(VLOOKUP($B285,数据整理1!$D$56:$R$80,3,0),U284)</f>
        <v>6716</v>
      </c>
      <c r="V285">
        <f>_xlfn.IFNA(VLOOKUP($B285,数据整理1!$D$56:$R$80,4,0),V284)</f>
        <v>3381</v>
      </c>
      <c r="W285">
        <f>_xlfn.IFNA(VLOOKUP($B285,数据整理1!$D$56:$R$80,5,0),W284)</f>
        <v>1452</v>
      </c>
      <c r="X285">
        <f>_xlfn.IFNA(VLOOKUP($B285,数据整理1!$D$56:$R$80,6,0),X284)</f>
        <v>84</v>
      </c>
      <c r="Y285">
        <f>_xlfn.IFNA(VLOOKUP($B285,数据整理1!$D$56:$R$80,7,0),Y284)</f>
        <v>76</v>
      </c>
      <c r="Z285">
        <f>_xlfn.IFNA(VLOOKUP($B285,数据整理1!$D$56:$R$80,8,0),Z284)</f>
        <v>80</v>
      </c>
      <c r="AA285">
        <f>_xlfn.IFNA(VLOOKUP($B285,数据整理1!$D$56:$R$80,9,0),AA284)</f>
        <v>80</v>
      </c>
      <c r="AB285">
        <f>_xlfn.IFNA(VLOOKUP($B285,数据整理1!$D$56:$R$80,10,0),AB284)</f>
        <v>84</v>
      </c>
      <c r="AC285">
        <f>_xlfn.IFNA(VLOOKUP($B285,数据整理1!$D$56:$R$80,11,0),AC284)</f>
        <v>80</v>
      </c>
      <c r="AD285">
        <f>_xlfn.IFNA(VLOOKUP($B285,数据整理1!$D$56:$R$80,12,0),AD284)</f>
        <v>100</v>
      </c>
      <c r="AE285">
        <f>_xlfn.IFNA(VLOOKUP($B285,数据整理1!$D$56:$R$80,13,0),AE284)</f>
        <v>95</v>
      </c>
      <c r="AF285">
        <f>_xlfn.IFNA(VLOOKUP($B285,数据整理1!$D$56:$R$80,14,0),AF284)</f>
        <v>2176</v>
      </c>
      <c r="AG285">
        <f>_xlfn.IFNA(VLOOKUP($B285,数据整理1!$D$56:$R$80,15,0),AG284)</f>
        <v>2176</v>
      </c>
      <c r="AI285" t="str">
        <f>INDEX(数据整理1!$C$82:$C$106,MATCH(B285,数据整理1!$D$82:$D$106))</f>
        <v>13阶</v>
      </c>
      <c r="AJ285">
        <f>_xlfn.IFNA(VLOOKUP($B285,数据整理1!$D$82:$R$106,2,0),AJ284)</f>
        <v>20538</v>
      </c>
      <c r="AK285">
        <f>_xlfn.IFNA(VLOOKUP($B285,数据整理1!$D$82:$R$106,3,0),AK284)</f>
        <v>7088</v>
      </c>
      <c r="AL285">
        <f>_xlfn.IFNA(VLOOKUP($B285,数据整理1!$D$82:$R$106,4,0),AL284)</f>
        <v>1487</v>
      </c>
      <c r="AM285">
        <f>_xlfn.IFNA(VLOOKUP($B285,数据整理1!$D$82:$R$106,5,0),AM284)</f>
        <v>2813</v>
      </c>
      <c r="AN285">
        <f>_xlfn.IFNA(VLOOKUP($B285,数据整理1!$D$82:$R$106,6,0),AN284)</f>
        <v>84</v>
      </c>
      <c r="AO285">
        <f>_xlfn.IFNA(VLOOKUP($B285,数据整理1!$D$82:$R$106,7,0),AO284)</f>
        <v>76</v>
      </c>
      <c r="AP285">
        <f>_xlfn.IFNA(VLOOKUP($B285,数据整理1!$D$82:$R$106,8,0),AP284)</f>
        <v>80</v>
      </c>
      <c r="AQ285">
        <f>_xlfn.IFNA(VLOOKUP($B285,数据整理1!$D$82:$R$106,9,0),AQ284)</f>
        <v>76</v>
      </c>
      <c r="AR285">
        <f>_xlfn.IFNA(VLOOKUP($B285,数据整理1!$D$82:$R$106,10,0),AR284)</f>
        <v>84</v>
      </c>
      <c r="AS285">
        <f>_xlfn.IFNA(VLOOKUP($B285,数据整理1!$D$82:$R$106,11,0),AS284)</f>
        <v>80</v>
      </c>
      <c r="AT285">
        <f>_xlfn.IFNA(VLOOKUP($B285,数据整理1!$D$82:$R$106,12,0),AT284)</f>
        <v>50</v>
      </c>
      <c r="AU285">
        <f>_xlfn.IFNA(VLOOKUP($B285,数据整理1!$D$82:$R$106,13,0),AU284)</f>
        <v>120</v>
      </c>
      <c r="AV285">
        <f>_xlfn.IFNA(VLOOKUP($B285,数据整理1!$D$82:$R$106,14,0),AV284)</f>
        <v>2176</v>
      </c>
      <c r="AW285">
        <f>_xlfn.IFNA(VLOOKUP($B285,数据整理1!$D$82:$R$106,15,0),AW284)</f>
        <v>2176</v>
      </c>
    </row>
    <row r="286" spans="2:49" x14ac:dyDescent="0.2">
      <c r="B286">
        <v>79</v>
      </c>
      <c r="C286" t="str">
        <f>INDEX(数据整理1!$C$30:$C$54,MATCH(B286,数据整理1!$D$30:$D$54))</f>
        <v>13阶</v>
      </c>
      <c r="D286">
        <f>_xlfn.IFNA(VLOOKUP($B286,数据整理1!$D$30:$R$54,2,0),D285)</f>
        <v>22872</v>
      </c>
      <c r="E286">
        <f>_xlfn.IFNA(VLOOKUP($B286,数据整理1!$D$30:$R$54,3,0),E285)</f>
        <v>6150</v>
      </c>
      <c r="F286">
        <f>_xlfn.IFNA(VLOOKUP($B286,数据整理1!$D$30:$R$54,4,0),F285)</f>
        <v>3342</v>
      </c>
      <c r="G286">
        <f>_xlfn.IFNA(VLOOKUP($B286,数据整理1!$D$30:$R$54,5,0),G285)</f>
        <v>1752</v>
      </c>
      <c r="H286">
        <f>_xlfn.IFNA(VLOOKUP($B286,数据整理1!$D$30:$R$54,6,0),H285)</f>
        <v>84</v>
      </c>
      <c r="I286">
        <f>_xlfn.IFNA(VLOOKUP($B286,数据整理1!$D$30:$R$54,7,0),I285)</f>
        <v>76</v>
      </c>
      <c r="J286">
        <f>_xlfn.IFNA(VLOOKUP($B286,数据整理1!$D$30:$R$54,8,0),J285)</f>
        <v>80</v>
      </c>
      <c r="K286">
        <f>_xlfn.IFNA(VLOOKUP($B286,数据整理1!$D$30:$R$54,9,0),K285)</f>
        <v>80</v>
      </c>
      <c r="L286">
        <f>_xlfn.IFNA(VLOOKUP($B286,数据整理1!$D$30:$R$54,10,0),L285)</f>
        <v>84</v>
      </c>
      <c r="M286">
        <f>_xlfn.IFNA(VLOOKUP($B286,数据整理1!$D$30:$R$54,11,0),M285)</f>
        <v>80</v>
      </c>
      <c r="N286">
        <f>_xlfn.IFNA(VLOOKUP($B286,数据整理1!$D$30:$R$54,12,0),N285)</f>
        <v>150</v>
      </c>
      <c r="O286">
        <f>_xlfn.IFNA(VLOOKUP($B286,数据整理1!$D$30:$R$54,13,0),O285)</f>
        <v>60</v>
      </c>
      <c r="P286">
        <f>_xlfn.IFNA(VLOOKUP($B286,数据整理1!$D$30:$R$54,14,0),P285)</f>
        <v>2176</v>
      </c>
      <c r="Q286">
        <f>_xlfn.IFNA(VLOOKUP($B286,数据整理1!$D$30:$R$54,15,0),Q285)</f>
        <v>2176</v>
      </c>
      <c r="S286" t="str">
        <f>INDEX(数据整理1!$C$56:$C$80,MATCH(B459,数据整理1!$D$56:$D$80))</f>
        <v>13阶</v>
      </c>
      <c r="T286">
        <f>_xlfn.IFNA(VLOOKUP($B286,数据整理1!$D$56:$R$80,2,0),T285)</f>
        <v>21018</v>
      </c>
      <c r="U286">
        <f>_xlfn.IFNA(VLOOKUP($B286,数据整理1!$D$56:$R$80,3,0),U285)</f>
        <v>6716</v>
      </c>
      <c r="V286">
        <f>_xlfn.IFNA(VLOOKUP($B286,数据整理1!$D$56:$R$80,4,0),V285)</f>
        <v>3381</v>
      </c>
      <c r="W286">
        <f>_xlfn.IFNA(VLOOKUP($B286,数据整理1!$D$56:$R$80,5,0),W285)</f>
        <v>1452</v>
      </c>
      <c r="X286">
        <f>_xlfn.IFNA(VLOOKUP($B286,数据整理1!$D$56:$R$80,6,0),X285)</f>
        <v>84</v>
      </c>
      <c r="Y286">
        <f>_xlfn.IFNA(VLOOKUP($B286,数据整理1!$D$56:$R$80,7,0),Y285)</f>
        <v>76</v>
      </c>
      <c r="Z286">
        <f>_xlfn.IFNA(VLOOKUP($B286,数据整理1!$D$56:$R$80,8,0),Z285)</f>
        <v>80</v>
      </c>
      <c r="AA286">
        <f>_xlfn.IFNA(VLOOKUP($B286,数据整理1!$D$56:$R$80,9,0),AA285)</f>
        <v>80</v>
      </c>
      <c r="AB286">
        <f>_xlfn.IFNA(VLOOKUP($B286,数据整理1!$D$56:$R$80,10,0),AB285)</f>
        <v>84</v>
      </c>
      <c r="AC286">
        <f>_xlfn.IFNA(VLOOKUP($B286,数据整理1!$D$56:$R$80,11,0),AC285)</f>
        <v>80</v>
      </c>
      <c r="AD286">
        <f>_xlfn.IFNA(VLOOKUP($B286,数据整理1!$D$56:$R$80,12,0),AD285)</f>
        <v>100</v>
      </c>
      <c r="AE286">
        <f>_xlfn.IFNA(VLOOKUP($B286,数据整理1!$D$56:$R$80,13,0),AE285)</f>
        <v>95</v>
      </c>
      <c r="AF286">
        <f>_xlfn.IFNA(VLOOKUP($B286,数据整理1!$D$56:$R$80,14,0),AF285)</f>
        <v>2176</v>
      </c>
      <c r="AG286">
        <f>_xlfn.IFNA(VLOOKUP($B286,数据整理1!$D$56:$R$80,15,0),AG285)</f>
        <v>2176</v>
      </c>
      <c r="AI286" t="str">
        <f>INDEX(数据整理1!$C$82:$C$106,MATCH(B286,数据整理1!$D$82:$D$106))</f>
        <v>13阶</v>
      </c>
      <c r="AJ286">
        <f>_xlfn.IFNA(VLOOKUP($B286,数据整理1!$D$82:$R$106,2,0),AJ285)</f>
        <v>20538</v>
      </c>
      <c r="AK286">
        <f>_xlfn.IFNA(VLOOKUP($B286,数据整理1!$D$82:$R$106,3,0),AK285)</f>
        <v>7088</v>
      </c>
      <c r="AL286">
        <f>_xlfn.IFNA(VLOOKUP($B286,数据整理1!$D$82:$R$106,4,0),AL285)</f>
        <v>1487</v>
      </c>
      <c r="AM286">
        <f>_xlfn.IFNA(VLOOKUP($B286,数据整理1!$D$82:$R$106,5,0),AM285)</f>
        <v>2813</v>
      </c>
      <c r="AN286">
        <f>_xlfn.IFNA(VLOOKUP($B286,数据整理1!$D$82:$R$106,6,0),AN285)</f>
        <v>84</v>
      </c>
      <c r="AO286">
        <f>_xlfn.IFNA(VLOOKUP($B286,数据整理1!$D$82:$R$106,7,0),AO285)</f>
        <v>76</v>
      </c>
      <c r="AP286">
        <f>_xlfn.IFNA(VLOOKUP($B286,数据整理1!$D$82:$R$106,8,0),AP285)</f>
        <v>80</v>
      </c>
      <c r="AQ286">
        <f>_xlfn.IFNA(VLOOKUP($B286,数据整理1!$D$82:$R$106,9,0),AQ285)</f>
        <v>76</v>
      </c>
      <c r="AR286">
        <f>_xlfn.IFNA(VLOOKUP($B286,数据整理1!$D$82:$R$106,10,0),AR285)</f>
        <v>84</v>
      </c>
      <c r="AS286">
        <f>_xlfn.IFNA(VLOOKUP($B286,数据整理1!$D$82:$R$106,11,0),AS285)</f>
        <v>80</v>
      </c>
      <c r="AT286">
        <f>_xlfn.IFNA(VLOOKUP($B286,数据整理1!$D$82:$R$106,12,0),AT285)</f>
        <v>50</v>
      </c>
      <c r="AU286">
        <f>_xlfn.IFNA(VLOOKUP($B286,数据整理1!$D$82:$R$106,13,0),AU285)</f>
        <v>120</v>
      </c>
      <c r="AV286">
        <f>_xlfn.IFNA(VLOOKUP($B286,数据整理1!$D$82:$R$106,14,0),AV285)</f>
        <v>2176</v>
      </c>
      <c r="AW286">
        <f>_xlfn.IFNA(VLOOKUP($B286,数据整理1!$D$82:$R$106,15,0),AW285)</f>
        <v>2176</v>
      </c>
    </row>
    <row r="287" spans="2:49" x14ac:dyDescent="0.2">
      <c r="B287">
        <v>80</v>
      </c>
      <c r="C287" t="str">
        <f>INDEX(数据整理1!$C$30:$C$54,MATCH(B287,数据整理1!$D$30:$D$54))</f>
        <v>13阶</v>
      </c>
      <c r="D287">
        <f>_xlfn.IFNA(VLOOKUP($B287,数据整理1!$D$30:$R$54,2,0),D286)</f>
        <v>22872</v>
      </c>
      <c r="E287">
        <f>_xlfn.IFNA(VLOOKUP($B287,数据整理1!$D$30:$R$54,3,0),E286)</f>
        <v>6150</v>
      </c>
      <c r="F287">
        <f>_xlfn.IFNA(VLOOKUP($B287,数据整理1!$D$30:$R$54,4,0),F286)</f>
        <v>3342</v>
      </c>
      <c r="G287">
        <f>_xlfn.IFNA(VLOOKUP($B287,数据整理1!$D$30:$R$54,5,0),G286)</f>
        <v>1752</v>
      </c>
      <c r="H287">
        <f>_xlfn.IFNA(VLOOKUP($B287,数据整理1!$D$30:$R$54,6,0),H286)</f>
        <v>84</v>
      </c>
      <c r="I287">
        <f>_xlfn.IFNA(VLOOKUP($B287,数据整理1!$D$30:$R$54,7,0),I286)</f>
        <v>76</v>
      </c>
      <c r="J287">
        <f>_xlfn.IFNA(VLOOKUP($B287,数据整理1!$D$30:$R$54,8,0),J286)</f>
        <v>80</v>
      </c>
      <c r="K287">
        <f>_xlfn.IFNA(VLOOKUP($B287,数据整理1!$D$30:$R$54,9,0),K286)</f>
        <v>80</v>
      </c>
      <c r="L287">
        <f>_xlfn.IFNA(VLOOKUP($B287,数据整理1!$D$30:$R$54,10,0),L286)</f>
        <v>84</v>
      </c>
      <c r="M287">
        <f>_xlfn.IFNA(VLOOKUP($B287,数据整理1!$D$30:$R$54,11,0),M286)</f>
        <v>80</v>
      </c>
      <c r="N287">
        <f>_xlfn.IFNA(VLOOKUP($B287,数据整理1!$D$30:$R$54,12,0),N286)</f>
        <v>150</v>
      </c>
      <c r="O287">
        <f>_xlfn.IFNA(VLOOKUP($B287,数据整理1!$D$30:$R$54,13,0),O286)</f>
        <v>60</v>
      </c>
      <c r="P287">
        <f>_xlfn.IFNA(VLOOKUP($B287,数据整理1!$D$30:$R$54,14,0),P286)</f>
        <v>2176</v>
      </c>
      <c r="Q287">
        <f>_xlfn.IFNA(VLOOKUP($B287,数据整理1!$D$30:$R$54,15,0),Q286)</f>
        <v>2176</v>
      </c>
      <c r="S287" t="str">
        <f>INDEX(数据整理1!$C$56:$C$80,MATCH(B460,数据整理1!$D$56:$D$80))</f>
        <v>13阶</v>
      </c>
      <c r="T287">
        <f>_xlfn.IFNA(VLOOKUP($B287,数据整理1!$D$56:$R$80,2,0),T286)</f>
        <v>21018</v>
      </c>
      <c r="U287">
        <f>_xlfn.IFNA(VLOOKUP($B287,数据整理1!$D$56:$R$80,3,0),U286)</f>
        <v>6716</v>
      </c>
      <c r="V287">
        <f>_xlfn.IFNA(VLOOKUP($B287,数据整理1!$D$56:$R$80,4,0),V286)</f>
        <v>3381</v>
      </c>
      <c r="W287">
        <f>_xlfn.IFNA(VLOOKUP($B287,数据整理1!$D$56:$R$80,5,0),W286)</f>
        <v>1452</v>
      </c>
      <c r="X287">
        <f>_xlfn.IFNA(VLOOKUP($B287,数据整理1!$D$56:$R$80,6,0),X286)</f>
        <v>84</v>
      </c>
      <c r="Y287">
        <f>_xlfn.IFNA(VLOOKUP($B287,数据整理1!$D$56:$R$80,7,0),Y286)</f>
        <v>76</v>
      </c>
      <c r="Z287">
        <f>_xlfn.IFNA(VLOOKUP($B287,数据整理1!$D$56:$R$80,8,0),Z286)</f>
        <v>80</v>
      </c>
      <c r="AA287">
        <f>_xlfn.IFNA(VLOOKUP($B287,数据整理1!$D$56:$R$80,9,0),AA286)</f>
        <v>80</v>
      </c>
      <c r="AB287">
        <f>_xlfn.IFNA(VLOOKUP($B287,数据整理1!$D$56:$R$80,10,0),AB286)</f>
        <v>84</v>
      </c>
      <c r="AC287">
        <f>_xlfn.IFNA(VLOOKUP($B287,数据整理1!$D$56:$R$80,11,0),AC286)</f>
        <v>80</v>
      </c>
      <c r="AD287">
        <f>_xlfn.IFNA(VLOOKUP($B287,数据整理1!$D$56:$R$80,12,0),AD286)</f>
        <v>100</v>
      </c>
      <c r="AE287">
        <f>_xlfn.IFNA(VLOOKUP($B287,数据整理1!$D$56:$R$80,13,0),AE286)</f>
        <v>95</v>
      </c>
      <c r="AF287">
        <f>_xlfn.IFNA(VLOOKUP($B287,数据整理1!$D$56:$R$80,14,0),AF286)</f>
        <v>2176</v>
      </c>
      <c r="AG287">
        <f>_xlfn.IFNA(VLOOKUP($B287,数据整理1!$D$56:$R$80,15,0),AG286)</f>
        <v>2176</v>
      </c>
      <c r="AI287" t="str">
        <f>INDEX(数据整理1!$C$82:$C$106,MATCH(B287,数据整理1!$D$82:$D$106))</f>
        <v>13阶</v>
      </c>
      <c r="AJ287">
        <f>_xlfn.IFNA(VLOOKUP($B287,数据整理1!$D$82:$R$106,2,0),AJ286)</f>
        <v>20538</v>
      </c>
      <c r="AK287">
        <f>_xlfn.IFNA(VLOOKUP($B287,数据整理1!$D$82:$R$106,3,0),AK286)</f>
        <v>7088</v>
      </c>
      <c r="AL287">
        <f>_xlfn.IFNA(VLOOKUP($B287,数据整理1!$D$82:$R$106,4,0),AL286)</f>
        <v>1487</v>
      </c>
      <c r="AM287">
        <f>_xlfn.IFNA(VLOOKUP($B287,数据整理1!$D$82:$R$106,5,0),AM286)</f>
        <v>2813</v>
      </c>
      <c r="AN287">
        <f>_xlfn.IFNA(VLOOKUP($B287,数据整理1!$D$82:$R$106,6,0),AN286)</f>
        <v>84</v>
      </c>
      <c r="AO287">
        <f>_xlfn.IFNA(VLOOKUP($B287,数据整理1!$D$82:$R$106,7,0),AO286)</f>
        <v>76</v>
      </c>
      <c r="AP287">
        <f>_xlfn.IFNA(VLOOKUP($B287,数据整理1!$D$82:$R$106,8,0),AP286)</f>
        <v>80</v>
      </c>
      <c r="AQ287">
        <f>_xlfn.IFNA(VLOOKUP($B287,数据整理1!$D$82:$R$106,9,0),AQ286)</f>
        <v>76</v>
      </c>
      <c r="AR287">
        <f>_xlfn.IFNA(VLOOKUP($B287,数据整理1!$D$82:$R$106,10,0),AR286)</f>
        <v>84</v>
      </c>
      <c r="AS287">
        <f>_xlfn.IFNA(VLOOKUP($B287,数据整理1!$D$82:$R$106,11,0),AS286)</f>
        <v>80</v>
      </c>
      <c r="AT287">
        <f>_xlfn.IFNA(VLOOKUP($B287,数据整理1!$D$82:$R$106,12,0),AT286)</f>
        <v>50</v>
      </c>
      <c r="AU287">
        <f>_xlfn.IFNA(VLOOKUP($B287,数据整理1!$D$82:$R$106,13,0),AU286)</f>
        <v>120</v>
      </c>
      <c r="AV287">
        <f>_xlfn.IFNA(VLOOKUP($B287,数据整理1!$D$82:$R$106,14,0),AV286)</f>
        <v>2176</v>
      </c>
      <c r="AW287">
        <f>_xlfn.IFNA(VLOOKUP($B287,数据整理1!$D$82:$R$106,15,0),AW286)</f>
        <v>2176</v>
      </c>
    </row>
    <row r="288" spans="2:49" x14ac:dyDescent="0.2">
      <c r="B288">
        <v>81</v>
      </c>
      <c r="C288" t="str">
        <f>INDEX(数据整理1!$C$30:$C$54,MATCH(B288,数据整理1!$D$30:$D$54))</f>
        <v>13阶</v>
      </c>
      <c r="D288">
        <f>_xlfn.IFNA(VLOOKUP($B288,数据整理1!$D$30:$R$54,2,0),D287)</f>
        <v>22872</v>
      </c>
      <c r="E288">
        <f>_xlfn.IFNA(VLOOKUP($B288,数据整理1!$D$30:$R$54,3,0),E287)</f>
        <v>6150</v>
      </c>
      <c r="F288">
        <f>_xlfn.IFNA(VLOOKUP($B288,数据整理1!$D$30:$R$54,4,0),F287)</f>
        <v>3342</v>
      </c>
      <c r="G288">
        <f>_xlfn.IFNA(VLOOKUP($B288,数据整理1!$D$30:$R$54,5,0),G287)</f>
        <v>1752</v>
      </c>
      <c r="H288">
        <f>_xlfn.IFNA(VLOOKUP($B288,数据整理1!$D$30:$R$54,6,0),H287)</f>
        <v>84</v>
      </c>
      <c r="I288">
        <f>_xlfn.IFNA(VLOOKUP($B288,数据整理1!$D$30:$R$54,7,0),I287)</f>
        <v>76</v>
      </c>
      <c r="J288">
        <f>_xlfn.IFNA(VLOOKUP($B288,数据整理1!$D$30:$R$54,8,0),J287)</f>
        <v>80</v>
      </c>
      <c r="K288">
        <f>_xlfn.IFNA(VLOOKUP($B288,数据整理1!$D$30:$R$54,9,0),K287)</f>
        <v>80</v>
      </c>
      <c r="L288">
        <f>_xlfn.IFNA(VLOOKUP($B288,数据整理1!$D$30:$R$54,10,0),L287)</f>
        <v>84</v>
      </c>
      <c r="M288">
        <f>_xlfn.IFNA(VLOOKUP($B288,数据整理1!$D$30:$R$54,11,0),M287)</f>
        <v>80</v>
      </c>
      <c r="N288">
        <f>_xlfn.IFNA(VLOOKUP($B288,数据整理1!$D$30:$R$54,12,0),N287)</f>
        <v>150</v>
      </c>
      <c r="O288">
        <f>_xlfn.IFNA(VLOOKUP($B288,数据整理1!$D$30:$R$54,13,0),O287)</f>
        <v>60</v>
      </c>
      <c r="P288">
        <f>_xlfn.IFNA(VLOOKUP($B288,数据整理1!$D$30:$R$54,14,0),P287)</f>
        <v>2176</v>
      </c>
      <c r="Q288">
        <f>_xlfn.IFNA(VLOOKUP($B288,数据整理1!$D$30:$R$54,15,0),Q287)</f>
        <v>2176</v>
      </c>
      <c r="S288" t="str">
        <f>INDEX(数据整理1!$C$56:$C$80,MATCH(B461,数据整理1!$D$56:$D$80))</f>
        <v>13阶</v>
      </c>
      <c r="T288">
        <f>_xlfn.IFNA(VLOOKUP($B288,数据整理1!$D$56:$R$80,2,0),T287)</f>
        <v>21018</v>
      </c>
      <c r="U288">
        <f>_xlfn.IFNA(VLOOKUP($B288,数据整理1!$D$56:$R$80,3,0),U287)</f>
        <v>6716</v>
      </c>
      <c r="V288">
        <f>_xlfn.IFNA(VLOOKUP($B288,数据整理1!$D$56:$R$80,4,0),V287)</f>
        <v>3381</v>
      </c>
      <c r="W288">
        <f>_xlfn.IFNA(VLOOKUP($B288,数据整理1!$D$56:$R$80,5,0),W287)</f>
        <v>1452</v>
      </c>
      <c r="X288">
        <f>_xlfn.IFNA(VLOOKUP($B288,数据整理1!$D$56:$R$80,6,0),X287)</f>
        <v>84</v>
      </c>
      <c r="Y288">
        <f>_xlfn.IFNA(VLOOKUP($B288,数据整理1!$D$56:$R$80,7,0),Y287)</f>
        <v>76</v>
      </c>
      <c r="Z288">
        <f>_xlfn.IFNA(VLOOKUP($B288,数据整理1!$D$56:$R$80,8,0),Z287)</f>
        <v>80</v>
      </c>
      <c r="AA288">
        <f>_xlfn.IFNA(VLOOKUP($B288,数据整理1!$D$56:$R$80,9,0),AA287)</f>
        <v>80</v>
      </c>
      <c r="AB288">
        <f>_xlfn.IFNA(VLOOKUP($B288,数据整理1!$D$56:$R$80,10,0),AB287)</f>
        <v>84</v>
      </c>
      <c r="AC288">
        <f>_xlfn.IFNA(VLOOKUP($B288,数据整理1!$D$56:$R$80,11,0),AC287)</f>
        <v>80</v>
      </c>
      <c r="AD288">
        <f>_xlfn.IFNA(VLOOKUP($B288,数据整理1!$D$56:$R$80,12,0),AD287)</f>
        <v>100</v>
      </c>
      <c r="AE288">
        <f>_xlfn.IFNA(VLOOKUP($B288,数据整理1!$D$56:$R$80,13,0),AE287)</f>
        <v>95</v>
      </c>
      <c r="AF288">
        <f>_xlfn.IFNA(VLOOKUP($B288,数据整理1!$D$56:$R$80,14,0),AF287)</f>
        <v>2176</v>
      </c>
      <c r="AG288">
        <f>_xlfn.IFNA(VLOOKUP($B288,数据整理1!$D$56:$R$80,15,0),AG287)</f>
        <v>2176</v>
      </c>
      <c r="AI288" t="str">
        <f>INDEX(数据整理1!$C$82:$C$106,MATCH(B288,数据整理1!$D$82:$D$106))</f>
        <v>13阶</v>
      </c>
      <c r="AJ288">
        <f>_xlfn.IFNA(VLOOKUP($B288,数据整理1!$D$82:$R$106,2,0),AJ287)</f>
        <v>20538</v>
      </c>
      <c r="AK288">
        <f>_xlfn.IFNA(VLOOKUP($B288,数据整理1!$D$82:$R$106,3,0),AK287)</f>
        <v>7088</v>
      </c>
      <c r="AL288">
        <f>_xlfn.IFNA(VLOOKUP($B288,数据整理1!$D$82:$R$106,4,0),AL287)</f>
        <v>1487</v>
      </c>
      <c r="AM288">
        <f>_xlfn.IFNA(VLOOKUP($B288,数据整理1!$D$82:$R$106,5,0),AM287)</f>
        <v>2813</v>
      </c>
      <c r="AN288">
        <f>_xlfn.IFNA(VLOOKUP($B288,数据整理1!$D$82:$R$106,6,0),AN287)</f>
        <v>84</v>
      </c>
      <c r="AO288">
        <f>_xlfn.IFNA(VLOOKUP($B288,数据整理1!$D$82:$R$106,7,0),AO287)</f>
        <v>76</v>
      </c>
      <c r="AP288">
        <f>_xlfn.IFNA(VLOOKUP($B288,数据整理1!$D$82:$R$106,8,0),AP287)</f>
        <v>80</v>
      </c>
      <c r="AQ288">
        <f>_xlfn.IFNA(VLOOKUP($B288,数据整理1!$D$82:$R$106,9,0),AQ287)</f>
        <v>76</v>
      </c>
      <c r="AR288">
        <f>_xlfn.IFNA(VLOOKUP($B288,数据整理1!$D$82:$R$106,10,0),AR287)</f>
        <v>84</v>
      </c>
      <c r="AS288">
        <f>_xlfn.IFNA(VLOOKUP($B288,数据整理1!$D$82:$R$106,11,0),AS287)</f>
        <v>80</v>
      </c>
      <c r="AT288">
        <f>_xlfn.IFNA(VLOOKUP($B288,数据整理1!$D$82:$R$106,12,0),AT287)</f>
        <v>50</v>
      </c>
      <c r="AU288">
        <f>_xlfn.IFNA(VLOOKUP($B288,数据整理1!$D$82:$R$106,13,0),AU287)</f>
        <v>120</v>
      </c>
      <c r="AV288">
        <f>_xlfn.IFNA(VLOOKUP($B288,数据整理1!$D$82:$R$106,14,0),AV287)</f>
        <v>2176</v>
      </c>
      <c r="AW288">
        <f>_xlfn.IFNA(VLOOKUP($B288,数据整理1!$D$82:$R$106,15,0),AW287)</f>
        <v>2176</v>
      </c>
    </row>
    <row r="289" spans="2:49" x14ac:dyDescent="0.2">
      <c r="B289">
        <v>82</v>
      </c>
      <c r="C289" t="str">
        <f>INDEX(数据整理1!$C$30:$C$54,MATCH(B289,数据整理1!$D$30:$D$54))</f>
        <v>13阶</v>
      </c>
      <c r="D289">
        <f>_xlfn.IFNA(VLOOKUP($B289,数据整理1!$D$30:$R$54,2,0),D288)</f>
        <v>22872</v>
      </c>
      <c r="E289">
        <f>_xlfn.IFNA(VLOOKUP($B289,数据整理1!$D$30:$R$54,3,0),E288)</f>
        <v>6150</v>
      </c>
      <c r="F289">
        <f>_xlfn.IFNA(VLOOKUP($B289,数据整理1!$D$30:$R$54,4,0),F288)</f>
        <v>3342</v>
      </c>
      <c r="G289">
        <f>_xlfn.IFNA(VLOOKUP($B289,数据整理1!$D$30:$R$54,5,0),G288)</f>
        <v>1752</v>
      </c>
      <c r="H289">
        <f>_xlfn.IFNA(VLOOKUP($B289,数据整理1!$D$30:$R$54,6,0),H288)</f>
        <v>84</v>
      </c>
      <c r="I289">
        <f>_xlfn.IFNA(VLOOKUP($B289,数据整理1!$D$30:$R$54,7,0),I288)</f>
        <v>76</v>
      </c>
      <c r="J289">
        <f>_xlfn.IFNA(VLOOKUP($B289,数据整理1!$D$30:$R$54,8,0),J288)</f>
        <v>80</v>
      </c>
      <c r="K289">
        <f>_xlfn.IFNA(VLOOKUP($B289,数据整理1!$D$30:$R$54,9,0),K288)</f>
        <v>80</v>
      </c>
      <c r="L289">
        <f>_xlfn.IFNA(VLOOKUP($B289,数据整理1!$D$30:$R$54,10,0),L288)</f>
        <v>84</v>
      </c>
      <c r="M289">
        <f>_xlfn.IFNA(VLOOKUP($B289,数据整理1!$D$30:$R$54,11,0),M288)</f>
        <v>80</v>
      </c>
      <c r="N289">
        <f>_xlfn.IFNA(VLOOKUP($B289,数据整理1!$D$30:$R$54,12,0),N288)</f>
        <v>150</v>
      </c>
      <c r="O289">
        <f>_xlfn.IFNA(VLOOKUP($B289,数据整理1!$D$30:$R$54,13,0),O288)</f>
        <v>60</v>
      </c>
      <c r="P289">
        <f>_xlfn.IFNA(VLOOKUP($B289,数据整理1!$D$30:$R$54,14,0),P288)</f>
        <v>2176</v>
      </c>
      <c r="Q289">
        <f>_xlfn.IFNA(VLOOKUP($B289,数据整理1!$D$30:$R$54,15,0),Q288)</f>
        <v>2176</v>
      </c>
      <c r="S289" t="str">
        <f>INDEX(数据整理1!$C$56:$C$80,MATCH(B462,数据整理1!$D$56:$D$80))</f>
        <v>13阶</v>
      </c>
      <c r="T289">
        <f>_xlfn.IFNA(VLOOKUP($B289,数据整理1!$D$56:$R$80,2,0),T288)</f>
        <v>21018</v>
      </c>
      <c r="U289">
        <f>_xlfn.IFNA(VLOOKUP($B289,数据整理1!$D$56:$R$80,3,0),U288)</f>
        <v>6716</v>
      </c>
      <c r="V289">
        <f>_xlfn.IFNA(VLOOKUP($B289,数据整理1!$D$56:$R$80,4,0),V288)</f>
        <v>3381</v>
      </c>
      <c r="W289">
        <f>_xlfn.IFNA(VLOOKUP($B289,数据整理1!$D$56:$R$80,5,0),W288)</f>
        <v>1452</v>
      </c>
      <c r="X289">
        <f>_xlfn.IFNA(VLOOKUP($B289,数据整理1!$D$56:$R$80,6,0),X288)</f>
        <v>84</v>
      </c>
      <c r="Y289">
        <f>_xlfn.IFNA(VLOOKUP($B289,数据整理1!$D$56:$R$80,7,0),Y288)</f>
        <v>76</v>
      </c>
      <c r="Z289">
        <f>_xlfn.IFNA(VLOOKUP($B289,数据整理1!$D$56:$R$80,8,0),Z288)</f>
        <v>80</v>
      </c>
      <c r="AA289">
        <f>_xlfn.IFNA(VLOOKUP($B289,数据整理1!$D$56:$R$80,9,0),AA288)</f>
        <v>80</v>
      </c>
      <c r="AB289">
        <f>_xlfn.IFNA(VLOOKUP($B289,数据整理1!$D$56:$R$80,10,0),AB288)</f>
        <v>84</v>
      </c>
      <c r="AC289">
        <f>_xlfn.IFNA(VLOOKUP($B289,数据整理1!$D$56:$R$80,11,0),AC288)</f>
        <v>80</v>
      </c>
      <c r="AD289">
        <f>_xlfn.IFNA(VLOOKUP($B289,数据整理1!$D$56:$R$80,12,0),AD288)</f>
        <v>100</v>
      </c>
      <c r="AE289">
        <f>_xlfn.IFNA(VLOOKUP($B289,数据整理1!$D$56:$R$80,13,0),AE288)</f>
        <v>95</v>
      </c>
      <c r="AF289">
        <f>_xlfn.IFNA(VLOOKUP($B289,数据整理1!$D$56:$R$80,14,0),AF288)</f>
        <v>2176</v>
      </c>
      <c r="AG289">
        <f>_xlfn.IFNA(VLOOKUP($B289,数据整理1!$D$56:$R$80,15,0),AG288)</f>
        <v>2176</v>
      </c>
      <c r="AI289" t="str">
        <f>INDEX(数据整理1!$C$82:$C$106,MATCH(B289,数据整理1!$D$82:$D$106))</f>
        <v>13阶</v>
      </c>
      <c r="AJ289">
        <f>_xlfn.IFNA(VLOOKUP($B289,数据整理1!$D$82:$R$106,2,0),AJ288)</f>
        <v>20538</v>
      </c>
      <c r="AK289">
        <f>_xlfn.IFNA(VLOOKUP($B289,数据整理1!$D$82:$R$106,3,0),AK288)</f>
        <v>7088</v>
      </c>
      <c r="AL289">
        <f>_xlfn.IFNA(VLOOKUP($B289,数据整理1!$D$82:$R$106,4,0),AL288)</f>
        <v>1487</v>
      </c>
      <c r="AM289">
        <f>_xlfn.IFNA(VLOOKUP($B289,数据整理1!$D$82:$R$106,5,0),AM288)</f>
        <v>2813</v>
      </c>
      <c r="AN289">
        <f>_xlfn.IFNA(VLOOKUP($B289,数据整理1!$D$82:$R$106,6,0),AN288)</f>
        <v>84</v>
      </c>
      <c r="AO289">
        <f>_xlfn.IFNA(VLOOKUP($B289,数据整理1!$D$82:$R$106,7,0),AO288)</f>
        <v>76</v>
      </c>
      <c r="AP289">
        <f>_xlfn.IFNA(VLOOKUP($B289,数据整理1!$D$82:$R$106,8,0),AP288)</f>
        <v>80</v>
      </c>
      <c r="AQ289">
        <f>_xlfn.IFNA(VLOOKUP($B289,数据整理1!$D$82:$R$106,9,0),AQ288)</f>
        <v>76</v>
      </c>
      <c r="AR289">
        <f>_xlfn.IFNA(VLOOKUP($B289,数据整理1!$D$82:$R$106,10,0),AR288)</f>
        <v>84</v>
      </c>
      <c r="AS289">
        <f>_xlfn.IFNA(VLOOKUP($B289,数据整理1!$D$82:$R$106,11,0),AS288)</f>
        <v>80</v>
      </c>
      <c r="AT289">
        <f>_xlfn.IFNA(VLOOKUP($B289,数据整理1!$D$82:$R$106,12,0),AT288)</f>
        <v>50</v>
      </c>
      <c r="AU289">
        <f>_xlfn.IFNA(VLOOKUP($B289,数据整理1!$D$82:$R$106,13,0),AU288)</f>
        <v>120</v>
      </c>
      <c r="AV289">
        <f>_xlfn.IFNA(VLOOKUP($B289,数据整理1!$D$82:$R$106,14,0),AV288)</f>
        <v>2176</v>
      </c>
      <c r="AW289">
        <f>_xlfn.IFNA(VLOOKUP($B289,数据整理1!$D$82:$R$106,15,0),AW288)</f>
        <v>2176</v>
      </c>
    </row>
    <row r="290" spans="2:49" x14ac:dyDescent="0.2">
      <c r="B290">
        <v>83</v>
      </c>
      <c r="C290" t="str">
        <f>INDEX(数据整理1!$C$30:$C$54,MATCH(B290,数据整理1!$D$30:$D$54))</f>
        <v>13阶</v>
      </c>
      <c r="D290">
        <f>_xlfn.IFNA(VLOOKUP($B290,数据整理1!$D$30:$R$54,2,0),D289)</f>
        <v>22872</v>
      </c>
      <c r="E290">
        <f>_xlfn.IFNA(VLOOKUP($B290,数据整理1!$D$30:$R$54,3,0),E289)</f>
        <v>6150</v>
      </c>
      <c r="F290">
        <f>_xlfn.IFNA(VLOOKUP($B290,数据整理1!$D$30:$R$54,4,0),F289)</f>
        <v>3342</v>
      </c>
      <c r="G290">
        <f>_xlfn.IFNA(VLOOKUP($B290,数据整理1!$D$30:$R$54,5,0),G289)</f>
        <v>1752</v>
      </c>
      <c r="H290">
        <f>_xlfn.IFNA(VLOOKUP($B290,数据整理1!$D$30:$R$54,6,0),H289)</f>
        <v>84</v>
      </c>
      <c r="I290">
        <f>_xlfn.IFNA(VLOOKUP($B290,数据整理1!$D$30:$R$54,7,0),I289)</f>
        <v>76</v>
      </c>
      <c r="J290">
        <f>_xlfn.IFNA(VLOOKUP($B290,数据整理1!$D$30:$R$54,8,0),J289)</f>
        <v>80</v>
      </c>
      <c r="K290">
        <f>_xlfn.IFNA(VLOOKUP($B290,数据整理1!$D$30:$R$54,9,0),K289)</f>
        <v>80</v>
      </c>
      <c r="L290">
        <f>_xlfn.IFNA(VLOOKUP($B290,数据整理1!$D$30:$R$54,10,0),L289)</f>
        <v>84</v>
      </c>
      <c r="M290">
        <f>_xlfn.IFNA(VLOOKUP($B290,数据整理1!$D$30:$R$54,11,0),M289)</f>
        <v>80</v>
      </c>
      <c r="N290">
        <f>_xlfn.IFNA(VLOOKUP($B290,数据整理1!$D$30:$R$54,12,0),N289)</f>
        <v>150</v>
      </c>
      <c r="O290">
        <f>_xlfn.IFNA(VLOOKUP($B290,数据整理1!$D$30:$R$54,13,0),O289)</f>
        <v>60</v>
      </c>
      <c r="P290">
        <f>_xlfn.IFNA(VLOOKUP($B290,数据整理1!$D$30:$R$54,14,0),P289)</f>
        <v>2176</v>
      </c>
      <c r="Q290">
        <f>_xlfn.IFNA(VLOOKUP($B290,数据整理1!$D$30:$R$54,15,0),Q289)</f>
        <v>2176</v>
      </c>
      <c r="S290" t="str">
        <f>INDEX(数据整理1!$C$56:$C$80,MATCH(B463,数据整理1!$D$56:$D$80))</f>
        <v>13阶</v>
      </c>
      <c r="T290">
        <f>_xlfn.IFNA(VLOOKUP($B290,数据整理1!$D$56:$R$80,2,0),T289)</f>
        <v>21018</v>
      </c>
      <c r="U290">
        <f>_xlfn.IFNA(VLOOKUP($B290,数据整理1!$D$56:$R$80,3,0),U289)</f>
        <v>6716</v>
      </c>
      <c r="V290">
        <f>_xlfn.IFNA(VLOOKUP($B290,数据整理1!$D$56:$R$80,4,0),V289)</f>
        <v>3381</v>
      </c>
      <c r="W290">
        <f>_xlfn.IFNA(VLOOKUP($B290,数据整理1!$D$56:$R$80,5,0),W289)</f>
        <v>1452</v>
      </c>
      <c r="X290">
        <f>_xlfn.IFNA(VLOOKUP($B290,数据整理1!$D$56:$R$80,6,0),X289)</f>
        <v>84</v>
      </c>
      <c r="Y290">
        <f>_xlfn.IFNA(VLOOKUP($B290,数据整理1!$D$56:$R$80,7,0),Y289)</f>
        <v>76</v>
      </c>
      <c r="Z290">
        <f>_xlfn.IFNA(VLOOKUP($B290,数据整理1!$D$56:$R$80,8,0),Z289)</f>
        <v>80</v>
      </c>
      <c r="AA290">
        <f>_xlfn.IFNA(VLOOKUP($B290,数据整理1!$D$56:$R$80,9,0),AA289)</f>
        <v>80</v>
      </c>
      <c r="AB290">
        <f>_xlfn.IFNA(VLOOKUP($B290,数据整理1!$D$56:$R$80,10,0),AB289)</f>
        <v>84</v>
      </c>
      <c r="AC290">
        <f>_xlfn.IFNA(VLOOKUP($B290,数据整理1!$D$56:$R$80,11,0),AC289)</f>
        <v>80</v>
      </c>
      <c r="AD290">
        <f>_xlfn.IFNA(VLOOKUP($B290,数据整理1!$D$56:$R$80,12,0),AD289)</f>
        <v>100</v>
      </c>
      <c r="AE290">
        <f>_xlfn.IFNA(VLOOKUP($B290,数据整理1!$D$56:$R$80,13,0),AE289)</f>
        <v>95</v>
      </c>
      <c r="AF290">
        <f>_xlfn.IFNA(VLOOKUP($B290,数据整理1!$D$56:$R$80,14,0),AF289)</f>
        <v>2176</v>
      </c>
      <c r="AG290">
        <f>_xlfn.IFNA(VLOOKUP($B290,数据整理1!$D$56:$R$80,15,0),AG289)</f>
        <v>2176</v>
      </c>
      <c r="AI290" t="str">
        <f>INDEX(数据整理1!$C$82:$C$106,MATCH(B290,数据整理1!$D$82:$D$106))</f>
        <v>13阶</v>
      </c>
      <c r="AJ290">
        <f>_xlfn.IFNA(VLOOKUP($B290,数据整理1!$D$82:$R$106,2,0),AJ289)</f>
        <v>20538</v>
      </c>
      <c r="AK290">
        <f>_xlfn.IFNA(VLOOKUP($B290,数据整理1!$D$82:$R$106,3,0),AK289)</f>
        <v>7088</v>
      </c>
      <c r="AL290">
        <f>_xlfn.IFNA(VLOOKUP($B290,数据整理1!$D$82:$R$106,4,0),AL289)</f>
        <v>1487</v>
      </c>
      <c r="AM290">
        <f>_xlfn.IFNA(VLOOKUP($B290,数据整理1!$D$82:$R$106,5,0),AM289)</f>
        <v>2813</v>
      </c>
      <c r="AN290">
        <f>_xlfn.IFNA(VLOOKUP($B290,数据整理1!$D$82:$R$106,6,0),AN289)</f>
        <v>84</v>
      </c>
      <c r="AO290">
        <f>_xlfn.IFNA(VLOOKUP($B290,数据整理1!$D$82:$R$106,7,0),AO289)</f>
        <v>76</v>
      </c>
      <c r="AP290">
        <f>_xlfn.IFNA(VLOOKUP($B290,数据整理1!$D$82:$R$106,8,0),AP289)</f>
        <v>80</v>
      </c>
      <c r="AQ290">
        <f>_xlfn.IFNA(VLOOKUP($B290,数据整理1!$D$82:$R$106,9,0),AQ289)</f>
        <v>76</v>
      </c>
      <c r="AR290">
        <f>_xlfn.IFNA(VLOOKUP($B290,数据整理1!$D$82:$R$106,10,0),AR289)</f>
        <v>84</v>
      </c>
      <c r="AS290">
        <f>_xlfn.IFNA(VLOOKUP($B290,数据整理1!$D$82:$R$106,11,0),AS289)</f>
        <v>80</v>
      </c>
      <c r="AT290">
        <f>_xlfn.IFNA(VLOOKUP($B290,数据整理1!$D$82:$R$106,12,0),AT289)</f>
        <v>50</v>
      </c>
      <c r="AU290">
        <f>_xlfn.IFNA(VLOOKUP($B290,数据整理1!$D$82:$R$106,13,0),AU289)</f>
        <v>120</v>
      </c>
      <c r="AV290">
        <f>_xlfn.IFNA(VLOOKUP($B290,数据整理1!$D$82:$R$106,14,0),AV289)</f>
        <v>2176</v>
      </c>
      <c r="AW290">
        <f>_xlfn.IFNA(VLOOKUP($B290,数据整理1!$D$82:$R$106,15,0),AW289)</f>
        <v>2176</v>
      </c>
    </row>
    <row r="291" spans="2:49" x14ac:dyDescent="0.2">
      <c r="B291">
        <v>84</v>
      </c>
      <c r="C291" t="str">
        <f>INDEX(数据整理1!$C$30:$C$54,MATCH(B291,数据整理1!$D$30:$D$54))</f>
        <v>13阶</v>
      </c>
      <c r="D291">
        <f>_xlfn.IFNA(VLOOKUP($B291,数据整理1!$D$30:$R$54,2,0),D290)</f>
        <v>22872</v>
      </c>
      <c r="E291">
        <f>_xlfn.IFNA(VLOOKUP($B291,数据整理1!$D$30:$R$54,3,0),E290)</f>
        <v>6150</v>
      </c>
      <c r="F291">
        <f>_xlfn.IFNA(VLOOKUP($B291,数据整理1!$D$30:$R$54,4,0),F290)</f>
        <v>3342</v>
      </c>
      <c r="G291">
        <f>_xlfn.IFNA(VLOOKUP($B291,数据整理1!$D$30:$R$54,5,0),G290)</f>
        <v>1752</v>
      </c>
      <c r="H291">
        <f>_xlfn.IFNA(VLOOKUP($B291,数据整理1!$D$30:$R$54,6,0),H290)</f>
        <v>84</v>
      </c>
      <c r="I291">
        <f>_xlfn.IFNA(VLOOKUP($B291,数据整理1!$D$30:$R$54,7,0),I290)</f>
        <v>76</v>
      </c>
      <c r="J291">
        <f>_xlfn.IFNA(VLOOKUP($B291,数据整理1!$D$30:$R$54,8,0),J290)</f>
        <v>80</v>
      </c>
      <c r="K291">
        <f>_xlfn.IFNA(VLOOKUP($B291,数据整理1!$D$30:$R$54,9,0),K290)</f>
        <v>80</v>
      </c>
      <c r="L291">
        <f>_xlfn.IFNA(VLOOKUP($B291,数据整理1!$D$30:$R$54,10,0),L290)</f>
        <v>84</v>
      </c>
      <c r="M291">
        <f>_xlfn.IFNA(VLOOKUP($B291,数据整理1!$D$30:$R$54,11,0),M290)</f>
        <v>80</v>
      </c>
      <c r="N291">
        <f>_xlfn.IFNA(VLOOKUP($B291,数据整理1!$D$30:$R$54,12,0),N290)</f>
        <v>150</v>
      </c>
      <c r="O291">
        <f>_xlfn.IFNA(VLOOKUP($B291,数据整理1!$D$30:$R$54,13,0),O290)</f>
        <v>60</v>
      </c>
      <c r="P291">
        <f>_xlfn.IFNA(VLOOKUP($B291,数据整理1!$D$30:$R$54,14,0),P290)</f>
        <v>2176</v>
      </c>
      <c r="Q291">
        <f>_xlfn.IFNA(VLOOKUP($B291,数据整理1!$D$30:$R$54,15,0),Q290)</f>
        <v>2176</v>
      </c>
      <c r="S291" t="str">
        <f>INDEX(数据整理1!$C$56:$C$80,MATCH(B464,数据整理1!$D$56:$D$80))</f>
        <v>14阶</v>
      </c>
      <c r="T291">
        <f>_xlfn.IFNA(VLOOKUP($B291,数据整理1!$D$56:$R$80,2,0),T290)</f>
        <v>26517</v>
      </c>
      <c r="U291">
        <f>_xlfn.IFNA(VLOOKUP($B291,数据整理1!$D$56:$R$80,3,0),U290)</f>
        <v>8388</v>
      </c>
      <c r="V291">
        <f>_xlfn.IFNA(VLOOKUP($B291,数据整理1!$D$56:$R$80,4,0),V290)</f>
        <v>3870</v>
      </c>
      <c r="W291">
        <f>_xlfn.IFNA(VLOOKUP($B291,数据整理1!$D$56:$R$80,5,0),W290)</f>
        <v>1941</v>
      </c>
      <c r="X291">
        <f>_xlfn.IFNA(VLOOKUP($B291,数据整理1!$D$56:$R$80,6,0),X290)</f>
        <v>89</v>
      </c>
      <c r="Y291">
        <f>_xlfn.IFNA(VLOOKUP($B291,数据整理1!$D$56:$R$80,7,0),Y290)</f>
        <v>81</v>
      </c>
      <c r="Z291">
        <f>_xlfn.IFNA(VLOOKUP($B291,数据整理1!$D$56:$R$80,8,0),Z290)</f>
        <v>85</v>
      </c>
      <c r="AA291">
        <f>_xlfn.IFNA(VLOOKUP($B291,数据整理1!$D$56:$R$80,9,0),AA290)</f>
        <v>85</v>
      </c>
      <c r="AB291">
        <f>_xlfn.IFNA(VLOOKUP($B291,数据整理1!$D$56:$R$80,10,0),AB290)</f>
        <v>89</v>
      </c>
      <c r="AC291">
        <f>_xlfn.IFNA(VLOOKUP($B291,数据整理1!$D$56:$R$80,11,0),AC290)</f>
        <v>85</v>
      </c>
      <c r="AD291">
        <f>_xlfn.IFNA(VLOOKUP($B291,数据整理1!$D$56:$R$80,12,0),AD290)</f>
        <v>100</v>
      </c>
      <c r="AE291">
        <f>_xlfn.IFNA(VLOOKUP($B291,数据整理1!$D$56:$R$80,13,0),AE290)</f>
        <v>95</v>
      </c>
      <c r="AF291">
        <f>_xlfn.IFNA(VLOOKUP($B291,数据整理1!$D$56:$R$80,14,0),AF290)</f>
        <v>2722</v>
      </c>
      <c r="AG291">
        <f>_xlfn.IFNA(VLOOKUP($B291,数据整理1!$D$56:$R$80,15,0),AG290)</f>
        <v>2722</v>
      </c>
      <c r="AI291" t="str">
        <f>INDEX(数据整理1!$C$82:$C$106,MATCH(B291,数据整理1!$D$82:$D$106))</f>
        <v>13阶</v>
      </c>
      <c r="AJ291">
        <f>_xlfn.IFNA(VLOOKUP($B291,数据整理1!$D$82:$R$106,2,0),AJ290)</f>
        <v>20538</v>
      </c>
      <c r="AK291">
        <f>_xlfn.IFNA(VLOOKUP($B291,数据整理1!$D$82:$R$106,3,0),AK290)</f>
        <v>7088</v>
      </c>
      <c r="AL291">
        <f>_xlfn.IFNA(VLOOKUP($B291,数据整理1!$D$82:$R$106,4,0),AL290)</f>
        <v>1487</v>
      </c>
      <c r="AM291">
        <f>_xlfn.IFNA(VLOOKUP($B291,数据整理1!$D$82:$R$106,5,0),AM290)</f>
        <v>2813</v>
      </c>
      <c r="AN291">
        <f>_xlfn.IFNA(VLOOKUP($B291,数据整理1!$D$82:$R$106,6,0),AN290)</f>
        <v>84</v>
      </c>
      <c r="AO291">
        <f>_xlfn.IFNA(VLOOKUP($B291,数据整理1!$D$82:$R$106,7,0),AO290)</f>
        <v>76</v>
      </c>
      <c r="AP291">
        <f>_xlfn.IFNA(VLOOKUP($B291,数据整理1!$D$82:$R$106,8,0),AP290)</f>
        <v>80</v>
      </c>
      <c r="AQ291">
        <f>_xlfn.IFNA(VLOOKUP($B291,数据整理1!$D$82:$R$106,9,0),AQ290)</f>
        <v>76</v>
      </c>
      <c r="AR291">
        <f>_xlfn.IFNA(VLOOKUP($B291,数据整理1!$D$82:$R$106,10,0),AR290)</f>
        <v>84</v>
      </c>
      <c r="AS291">
        <f>_xlfn.IFNA(VLOOKUP($B291,数据整理1!$D$82:$R$106,11,0),AS290)</f>
        <v>80</v>
      </c>
      <c r="AT291">
        <f>_xlfn.IFNA(VLOOKUP($B291,数据整理1!$D$82:$R$106,12,0),AT290)</f>
        <v>50</v>
      </c>
      <c r="AU291">
        <f>_xlfn.IFNA(VLOOKUP($B291,数据整理1!$D$82:$R$106,13,0),AU290)</f>
        <v>120</v>
      </c>
      <c r="AV291">
        <f>_xlfn.IFNA(VLOOKUP($B291,数据整理1!$D$82:$R$106,14,0),AV290)</f>
        <v>2176</v>
      </c>
      <c r="AW291">
        <f>_xlfn.IFNA(VLOOKUP($B291,数据整理1!$D$82:$R$106,15,0),AW290)</f>
        <v>2176</v>
      </c>
    </row>
    <row r="292" spans="2:49" x14ac:dyDescent="0.2">
      <c r="B292">
        <v>85</v>
      </c>
      <c r="C292" t="str">
        <f>INDEX(数据整理1!$C$30:$C$54,MATCH(B292,数据整理1!$D$30:$D$54))</f>
        <v>14阶</v>
      </c>
      <c r="D292">
        <f>_xlfn.IFNA(VLOOKUP($B292,数据整理1!$D$30:$R$54,2,0),D291)</f>
        <v>28566</v>
      </c>
      <c r="E292">
        <f>_xlfn.IFNA(VLOOKUP($B292,数据整理1!$D$30:$R$54,3,0),E291)</f>
        <v>7529</v>
      </c>
      <c r="F292">
        <f>_xlfn.IFNA(VLOOKUP($B292,数据整理1!$D$30:$R$54,4,0),F291)</f>
        <v>4320</v>
      </c>
      <c r="G292">
        <f>_xlfn.IFNA(VLOOKUP($B292,数据整理1!$D$30:$R$54,5,0),G291)</f>
        <v>2241</v>
      </c>
      <c r="H292">
        <f>_xlfn.IFNA(VLOOKUP($B292,数据整理1!$D$30:$R$54,6,0),H291)</f>
        <v>89</v>
      </c>
      <c r="I292">
        <f>_xlfn.IFNA(VLOOKUP($B292,数据整理1!$D$30:$R$54,7,0),I291)</f>
        <v>81</v>
      </c>
      <c r="J292">
        <f>_xlfn.IFNA(VLOOKUP($B292,数据整理1!$D$30:$R$54,8,0),J291)</f>
        <v>85</v>
      </c>
      <c r="K292">
        <f>_xlfn.IFNA(VLOOKUP($B292,数据整理1!$D$30:$R$54,9,0),K291)</f>
        <v>85</v>
      </c>
      <c r="L292">
        <f>_xlfn.IFNA(VLOOKUP($B292,数据整理1!$D$30:$R$54,10,0),L291)</f>
        <v>89</v>
      </c>
      <c r="M292">
        <f>_xlfn.IFNA(VLOOKUP($B292,数据整理1!$D$30:$R$54,11,0),M291)</f>
        <v>85</v>
      </c>
      <c r="N292">
        <f>_xlfn.IFNA(VLOOKUP($B292,数据整理1!$D$30:$R$54,12,0),N291)</f>
        <v>150</v>
      </c>
      <c r="O292">
        <f>_xlfn.IFNA(VLOOKUP($B292,数据整理1!$D$30:$R$54,13,0),O291)</f>
        <v>60</v>
      </c>
      <c r="P292">
        <f>_xlfn.IFNA(VLOOKUP($B292,数据整理1!$D$30:$R$54,14,0),P291)</f>
        <v>2722</v>
      </c>
      <c r="Q292">
        <f>_xlfn.IFNA(VLOOKUP($B292,数据整理1!$D$30:$R$54,15,0),Q291)</f>
        <v>2722</v>
      </c>
      <c r="S292" t="str">
        <f>INDEX(数据整理1!$C$56:$C$80,MATCH(B465,数据整理1!$D$56:$D$80))</f>
        <v>14阶</v>
      </c>
      <c r="T292">
        <f>_xlfn.IFNA(VLOOKUP($B292,数据整理1!$D$56:$R$80,2,0),T291)</f>
        <v>26517</v>
      </c>
      <c r="U292">
        <f>_xlfn.IFNA(VLOOKUP($B292,数据整理1!$D$56:$R$80,3,0),U291)</f>
        <v>8388</v>
      </c>
      <c r="V292">
        <f>_xlfn.IFNA(VLOOKUP($B292,数据整理1!$D$56:$R$80,4,0),V291)</f>
        <v>3870</v>
      </c>
      <c r="W292">
        <f>_xlfn.IFNA(VLOOKUP($B292,数据整理1!$D$56:$R$80,5,0),W291)</f>
        <v>1941</v>
      </c>
      <c r="X292">
        <f>_xlfn.IFNA(VLOOKUP($B292,数据整理1!$D$56:$R$80,6,0),X291)</f>
        <v>89</v>
      </c>
      <c r="Y292">
        <f>_xlfn.IFNA(VLOOKUP($B292,数据整理1!$D$56:$R$80,7,0),Y291)</f>
        <v>81</v>
      </c>
      <c r="Z292">
        <f>_xlfn.IFNA(VLOOKUP($B292,数据整理1!$D$56:$R$80,8,0),Z291)</f>
        <v>85</v>
      </c>
      <c r="AA292">
        <f>_xlfn.IFNA(VLOOKUP($B292,数据整理1!$D$56:$R$80,9,0),AA291)</f>
        <v>85</v>
      </c>
      <c r="AB292">
        <f>_xlfn.IFNA(VLOOKUP($B292,数据整理1!$D$56:$R$80,10,0),AB291)</f>
        <v>89</v>
      </c>
      <c r="AC292">
        <f>_xlfn.IFNA(VLOOKUP($B292,数据整理1!$D$56:$R$80,11,0),AC291)</f>
        <v>85</v>
      </c>
      <c r="AD292">
        <f>_xlfn.IFNA(VLOOKUP($B292,数据整理1!$D$56:$R$80,12,0),AD291)</f>
        <v>100</v>
      </c>
      <c r="AE292">
        <f>_xlfn.IFNA(VLOOKUP($B292,数据整理1!$D$56:$R$80,13,0),AE291)</f>
        <v>95</v>
      </c>
      <c r="AF292">
        <f>_xlfn.IFNA(VLOOKUP($B292,数据整理1!$D$56:$R$80,14,0),AF291)</f>
        <v>2722</v>
      </c>
      <c r="AG292">
        <f>_xlfn.IFNA(VLOOKUP($B292,数据整理1!$D$56:$R$80,15,0),AG291)</f>
        <v>2722</v>
      </c>
      <c r="AI292" t="str">
        <f>INDEX(数据整理1!$C$82:$C$106,MATCH(B292,数据整理1!$D$82:$D$106))</f>
        <v>14阶</v>
      </c>
      <c r="AJ292">
        <f>_xlfn.IFNA(VLOOKUP($B292,数据整理1!$D$82:$R$106,2,0),AJ291)</f>
        <v>25842</v>
      </c>
      <c r="AK292">
        <f>_xlfn.IFNA(VLOOKUP($B292,数据整理1!$D$82:$R$106,3,0),AK291)</f>
        <v>8808</v>
      </c>
      <c r="AL292">
        <f>_xlfn.IFNA(VLOOKUP($B292,数据整理1!$D$82:$R$106,4,0),AL291)</f>
        <v>1487</v>
      </c>
      <c r="AM292">
        <f>_xlfn.IFNA(VLOOKUP($B292,数据整理1!$D$82:$R$106,5,0),AM291)</f>
        <v>3791</v>
      </c>
      <c r="AN292">
        <f>_xlfn.IFNA(VLOOKUP($B292,数据整理1!$D$82:$R$106,6,0),AN291)</f>
        <v>89</v>
      </c>
      <c r="AO292">
        <f>_xlfn.IFNA(VLOOKUP($B292,数据整理1!$D$82:$R$106,7,0),AO291)</f>
        <v>81</v>
      </c>
      <c r="AP292">
        <f>_xlfn.IFNA(VLOOKUP($B292,数据整理1!$D$82:$R$106,8,0),AP291)</f>
        <v>85</v>
      </c>
      <c r="AQ292">
        <f>_xlfn.IFNA(VLOOKUP($B292,数据整理1!$D$82:$R$106,9,0),AQ291)</f>
        <v>81</v>
      </c>
      <c r="AR292">
        <f>_xlfn.IFNA(VLOOKUP($B292,数据整理1!$D$82:$R$106,10,0),AR291)</f>
        <v>89</v>
      </c>
      <c r="AS292">
        <f>_xlfn.IFNA(VLOOKUP($B292,数据整理1!$D$82:$R$106,11,0),AS291)</f>
        <v>85</v>
      </c>
      <c r="AT292">
        <f>_xlfn.IFNA(VLOOKUP($B292,数据整理1!$D$82:$R$106,12,0),AT291)</f>
        <v>50</v>
      </c>
      <c r="AU292">
        <f>_xlfn.IFNA(VLOOKUP($B292,数据整理1!$D$82:$R$106,13,0),AU291)</f>
        <v>120</v>
      </c>
      <c r="AV292">
        <f>_xlfn.IFNA(VLOOKUP($B292,数据整理1!$D$82:$R$106,14,0),AV291)</f>
        <v>2722</v>
      </c>
      <c r="AW292">
        <f>_xlfn.IFNA(VLOOKUP($B292,数据整理1!$D$82:$R$106,15,0),AW291)</f>
        <v>2722</v>
      </c>
    </row>
    <row r="293" spans="2:49" x14ac:dyDescent="0.2">
      <c r="B293">
        <v>86</v>
      </c>
      <c r="C293" t="str">
        <f>INDEX(数据整理1!$C$30:$C$54,MATCH(B293,数据整理1!$D$30:$D$54))</f>
        <v>14阶</v>
      </c>
      <c r="D293">
        <f>_xlfn.IFNA(VLOOKUP($B293,数据整理1!$D$30:$R$54,2,0),D292)</f>
        <v>28566</v>
      </c>
      <c r="E293">
        <f>_xlfn.IFNA(VLOOKUP($B293,数据整理1!$D$30:$R$54,3,0),E292)</f>
        <v>7529</v>
      </c>
      <c r="F293">
        <f>_xlfn.IFNA(VLOOKUP($B293,数据整理1!$D$30:$R$54,4,0),F292)</f>
        <v>4320</v>
      </c>
      <c r="G293">
        <f>_xlfn.IFNA(VLOOKUP($B293,数据整理1!$D$30:$R$54,5,0),G292)</f>
        <v>2241</v>
      </c>
      <c r="H293">
        <f>_xlfn.IFNA(VLOOKUP($B293,数据整理1!$D$30:$R$54,6,0),H292)</f>
        <v>89</v>
      </c>
      <c r="I293">
        <f>_xlfn.IFNA(VLOOKUP($B293,数据整理1!$D$30:$R$54,7,0),I292)</f>
        <v>81</v>
      </c>
      <c r="J293">
        <f>_xlfn.IFNA(VLOOKUP($B293,数据整理1!$D$30:$R$54,8,0),J292)</f>
        <v>85</v>
      </c>
      <c r="K293">
        <f>_xlfn.IFNA(VLOOKUP($B293,数据整理1!$D$30:$R$54,9,0),K292)</f>
        <v>85</v>
      </c>
      <c r="L293">
        <f>_xlfn.IFNA(VLOOKUP($B293,数据整理1!$D$30:$R$54,10,0),L292)</f>
        <v>89</v>
      </c>
      <c r="M293">
        <f>_xlfn.IFNA(VLOOKUP($B293,数据整理1!$D$30:$R$54,11,0),M292)</f>
        <v>85</v>
      </c>
      <c r="N293">
        <f>_xlfn.IFNA(VLOOKUP($B293,数据整理1!$D$30:$R$54,12,0),N292)</f>
        <v>150</v>
      </c>
      <c r="O293">
        <f>_xlfn.IFNA(VLOOKUP($B293,数据整理1!$D$30:$R$54,13,0),O292)</f>
        <v>60</v>
      </c>
      <c r="P293">
        <f>_xlfn.IFNA(VLOOKUP($B293,数据整理1!$D$30:$R$54,14,0),P292)</f>
        <v>2722</v>
      </c>
      <c r="Q293">
        <f>_xlfn.IFNA(VLOOKUP($B293,数据整理1!$D$30:$R$54,15,0),Q292)</f>
        <v>2722</v>
      </c>
      <c r="S293" t="str">
        <f>INDEX(数据整理1!$C$56:$C$80,MATCH(B466,数据整理1!$D$56:$D$80))</f>
        <v>14阶</v>
      </c>
      <c r="T293">
        <f>_xlfn.IFNA(VLOOKUP($B293,数据整理1!$D$56:$R$80,2,0),T292)</f>
        <v>26517</v>
      </c>
      <c r="U293">
        <f>_xlfn.IFNA(VLOOKUP($B293,数据整理1!$D$56:$R$80,3,0),U292)</f>
        <v>8388</v>
      </c>
      <c r="V293">
        <f>_xlfn.IFNA(VLOOKUP($B293,数据整理1!$D$56:$R$80,4,0),V292)</f>
        <v>3870</v>
      </c>
      <c r="W293">
        <f>_xlfn.IFNA(VLOOKUP($B293,数据整理1!$D$56:$R$80,5,0),W292)</f>
        <v>1941</v>
      </c>
      <c r="X293">
        <f>_xlfn.IFNA(VLOOKUP($B293,数据整理1!$D$56:$R$80,6,0),X292)</f>
        <v>89</v>
      </c>
      <c r="Y293">
        <f>_xlfn.IFNA(VLOOKUP($B293,数据整理1!$D$56:$R$80,7,0),Y292)</f>
        <v>81</v>
      </c>
      <c r="Z293">
        <f>_xlfn.IFNA(VLOOKUP($B293,数据整理1!$D$56:$R$80,8,0),Z292)</f>
        <v>85</v>
      </c>
      <c r="AA293">
        <f>_xlfn.IFNA(VLOOKUP($B293,数据整理1!$D$56:$R$80,9,0),AA292)</f>
        <v>85</v>
      </c>
      <c r="AB293">
        <f>_xlfn.IFNA(VLOOKUP($B293,数据整理1!$D$56:$R$80,10,0),AB292)</f>
        <v>89</v>
      </c>
      <c r="AC293">
        <f>_xlfn.IFNA(VLOOKUP($B293,数据整理1!$D$56:$R$80,11,0),AC292)</f>
        <v>85</v>
      </c>
      <c r="AD293">
        <f>_xlfn.IFNA(VLOOKUP($B293,数据整理1!$D$56:$R$80,12,0),AD292)</f>
        <v>100</v>
      </c>
      <c r="AE293">
        <f>_xlfn.IFNA(VLOOKUP($B293,数据整理1!$D$56:$R$80,13,0),AE292)</f>
        <v>95</v>
      </c>
      <c r="AF293">
        <f>_xlfn.IFNA(VLOOKUP($B293,数据整理1!$D$56:$R$80,14,0),AF292)</f>
        <v>2722</v>
      </c>
      <c r="AG293">
        <f>_xlfn.IFNA(VLOOKUP($B293,数据整理1!$D$56:$R$80,15,0),AG292)</f>
        <v>2722</v>
      </c>
      <c r="AI293" t="str">
        <f>INDEX(数据整理1!$C$82:$C$106,MATCH(B293,数据整理1!$D$82:$D$106))</f>
        <v>14阶</v>
      </c>
      <c r="AJ293">
        <f>_xlfn.IFNA(VLOOKUP($B293,数据整理1!$D$82:$R$106,2,0),AJ292)</f>
        <v>25842</v>
      </c>
      <c r="AK293">
        <f>_xlfn.IFNA(VLOOKUP($B293,数据整理1!$D$82:$R$106,3,0),AK292)</f>
        <v>8808</v>
      </c>
      <c r="AL293">
        <f>_xlfn.IFNA(VLOOKUP($B293,数据整理1!$D$82:$R$106,4,0),AL292)</f>
        <v>1487</v>
      </c>
      <c r="AM293">
        <f>_xlfn.IFNA(VLOOKUP($B293,数据整理1!$D$82:$R$106,5,0),AM292)</f>
        <v>3791</v>
      </c>
      <c r="AN293">
        <f>_xlfn.IFNA(VLOOKUP($B293,数据整理1!$D$82:$R$106,6,0),AN292)</f>
        <v>89</v>
      </c>
      <c r="AO293">
        <f>_xlfn.IFNA(VLOOKUP($B293,数据整理1!$D$82:$R$106,7,0),AO292)</f>
        <v>81</v>
      </c>
      <c r="AP293">
        <f>_xlfn.IFNA(VLOOKUP($B293,数据整理1!$D$82:$R$106,8,0),AP292)</f>
        <v>85</v>
      </c>
      <c r="AQ293">
        <f>_xlfn.IFNA(VLOOKUP($B293,数据整理1!$D$82:$R$106,9,0),AQ292)</f>
        <v>81</v>
      </c>
      <c r="AR293">
        <f>_xlfn.IFNA(VLOOKUP($B293,数据整理1!$D$82:$R$106,10,0),AR292)</f>
        <v>89</v>
      </c>
      <c r="AS293">
        <f>_xlfn.IFNA(VLOOKUP($B293,数据整理1!$D$82:$R$106,11,0),AS292)</f>
        <v>85</v>
      </c>
      <c r="AT293">
        <f>_xlfn.IFNA(VLOOKUP($B293,数据整理1!$D$82:$R$106,12,0),AT292)</f>
        <v>50</v>
      </c>
      <c r="AU293">
        <f>_xlfn.IFNA(VLOOKUP($B293,数据整理1!$D$82:$R$106,13,0),AU292)</f>
        <v>120</v>
      </c>
      <c r="AV293">
        <f>_xlfn.IFNA(VLOOKUP($B293,数据整理1!$D$82:$R$106,14,0),AV292)</f>
        <v>2722</v>
      </c>
      <c r="AW293">
        <f>_xlfn.IFNA(VLOOKUP($B293,数据整理1!$D$82:$R$106,15,0),AW292)</f>
        <v>2722</v>
      </c>
    </row>
    <row r="294" spans="2:49" x14ac:dyDescent="0.2">
      <c r="B294">
        <v>87</v>
      </c>
      <c r="C294" t="str">
        <f>INDEX(数据整理1!$C$30:$C$54,MATCH(B294,数据整理1!$D$30:$D$54))</f>
        <v>14阶</v>
      </c>
      <c r="D294">
        <f>_xlfn.IFNA(VLOOKUP($B294,数据整理1!$D$30:$R$54,2,0),D293)</f>
        <v>28566</v>
      </c>
      <c r="E294">
        <f>_xlfn.IFNA(VLOOKUP($B294,数据整理1!$D$30:$R$54,3,0),E293)</f>
        <v>7529</v>
      </c>
      <c r="F294">
        <f>_xlfn.IFNA(VLOOKUP($B294,数据整理1!$D$30:$R$54,4,0),F293)</f>
        <v>4320</v>
      </c>
      <c r="G294">
        <f>_xlfn.IFNA(VLOOKUP($B294,数据整理1!$D$30:$R$54,5,0),G293)</f>
        <v>2241</v>
      </c>
      <c r="H294">
        <f>_xlfn.IFNA(VLOOKUP($B294,数据整理1!$D$30:$R$54,6,0),H293)</f>
        <v>89</v>
      </c>
      <c r="I294">
        <f>_xlfn.IFNA(VLOOKUP($B294,数据整理1!$D$30:$R$54,7,0),I293)</f>
        <v>81</v>
      </c>
      <c r="J294">
        <f>_xlfn.IFNA(VLOOKUP($B294,数据整理1!$D$30:$R$54,8,0),J293)</f>
        <v>85</v>
      </c>
      <c r="K294">
        <f>_xlfn.IFNA(VLOOKUP($B294,数据整理1!$D$30:$R$54,9,0),K293)</f>
        <v>85</v>
      </c>
      <c r="L294">
        <f>_xlfn.IFNA(VLOOKUP($B294,数据整理1!$D$30:$R$54,10,0),L293)</f>
        <v>89</v>
      </c>
      <c r="M294">
        <f>_xlfn.IFNA(VLOOKUP($B294,数据整理1!$D$30:$R$54,11,0),M293)</f>
        <v>85</v>
      </c>
      <c r="N294">
        <f>_xlfn.IFNA(VLOOKUP($B294,数据整理1!$D$30:$R$54,12,0),N293)</f>
        <v>150</v>
      </c>
      <c r="O294">
        <f>_xlfn.IFNA(VLOOKUP($B294,数据整理1!$D$30:$R$54,13,0),O293)</f>
        <v>60</v>
      </c>
      <c r="P294">
        <f>_xlfn.IFNA(VLOOKUP($B294,数据整理1!$D$30:$R$54,14,0),P293)</f>
        <v>2722</v>
      </c>
      <c r="Q294">
        <f>_xlfn.IFNA(VLOOKUP($B294,数据整理1!$D$30:$R$54,15,0),Q293)</f>
        <v>2722</v>
      </c>
      <c r="S294" t="str">
        <f>INDEX(数据整理1!$C$56:$C$80,MATCH(B467,数据整理1!$D$56:$D$80))</f>
        <v>14阶</v>
      </c>
      <c r="T294">
        <f>_xlfn.IFNA(VLOOKUP($B294,数据整理1!$D$56:$R$80,2,0),T293)</f>
        <v>26517</v>
      </c>
      <c r="U294">
        <f>_xlfn.IFNA(VLOOKUP($B294,数据整理1!$D$56:$R$80,3,0),U293)</f>
        <v>8388</v>
      </c>
      <c r="V294">
        <f>_xlfn.IFNA(VLOOKUP($B294,数据整理1!$D$56:$R$80,4,0),V293)</f>
        <v>3870</v>
      </c>
      <c r="W294">
        <f>_xlfn.IFNA(VLOOKUP($B294,数据整理1!$D$56:$R$80,5,0),W293)</f>
        <v>1941</v>
      </c>
      <c r="X294">
        <f>_xlfn.IFNA(VLOOKUP($B294,数据整理1!$D$56:$R$80,6,0),X293)</f>
        <v>89</v>
      </c>
      <c r="Y294">
        <f>_xlfn.IFNA(VLOOKUP($B294,数据整理1!$D$56:$R$80,7,0),Y293)</f>
        <v>81</v>
      </c>
      <c r="Z294">
        <f>_xlfn.IFNA(VLOOKUP($B294,数据整理1!$D$56:$R$80,8,0),Z293)</f>
        <v>85</v>
      </c>
      <c r="AA294">
        <f>_xlfn.IFNA(VLOOKUP($B294,数据整理1!$D$56:$R$80,9,0),AA293)</f>
        <v>85</v>
      </c>
      <c r="AB294">
        <f>_xlfn.IFNA(VLOOKUP($B294,数据整理1!$D$56:$R$80,10,0),AB293)</f>
        <v>89</v>
      </c>
      <c r="AC294">
        <f>_xlfn.IFNA(VLOOKUP($B294,数据整理1!$D$56:$R$80,11,0),AC293)</f>
        <v>85</v>
      </c>
      <c r="AD294">
        <f>_xlfn.IFNA(VLOOKUP($B294,数据整理1!$D$56:$R$80,12,0),AD293)</f>
        <v>100</v>
      </c>
      <c r="AE294">
        <f>_xlfn.IFNA(VLOOKUP($B294,数据整理1!$D$56:$R$80,13,0),AE293)</f>
        <v>95</v>
      </c>
      <c r="AF294">
        <f>_xlfn.IFNA(VLOOKUP($B294,数据整理1!$D$56:$R$80,14,0),AF293)</f>
        <v>2722</v>
      </c>
      <c r="AG294">
        <f>_xlfn.IFNA(VLOOKUP($B294,数据整理1!$D$56:$R$80,15,0),AG293)</f>
        <v>2722</v>
      </c>
      <c r="AI294" t="str">
        <f>INDEX(数据整理1!$C$82:$C$106,MATCH(B294,数据整理1!$D$82:$D$106))</f>
        <v>14阶</v>
      </c>
      <c r="AJ294">
        <f>_xlfn.IFNA(VLOOKUP($B294,数据整理1!$D$82:$R$106,2,0),AJ293)</f>
        <v>25842</v>
      </c>
      <c r="AK294">
        <f>_xlfn.IFNA(VLOOKUP($B294,数据整理1!$D$82:$R$106,3,0),AK293)</f>
        <v>8808</v>
      </c>
      <c r="AL294">
        <f>_xlfn.IFNA(VLOOKUP($B294,数据整理1!$D$82:$R$106,4,0),AL293)</f>
        <v>1487</v>
      </c>
      <c r="AM294">
        <f>_xlfn.IFNA(VLOOKUP($B294,数据整理1!$D$82:$R$106,5,0),AM293)</f>
        <v>3791</v>
      </c>
      <c r="AN294">
        <f>_xlfn.IFNA(VLOOKUP($B294,数据整理1!$D$82:$R$106,6,0),AN293)</f>
        <v>89</v>
      </c>
      <c r="AO294">
        <f>_xlfn.IFNA(VLOOKUP($B294,数据整理1!$D$82:$R$106,7,0),AO293)</f>
        <v>81</v>
      </c>
      <c r="AP294">
        <f>_xlfn.IFNA(VLOOKUP($B294,数据整理1!$D$82:$R$106,8,0),AP293)</f>
        <v>85</v>
      </c>
      <c r="AQ294">
        <f>_xlfn.IFNA(VLOOKUP($B294,数据整理1!$D$82:$R$106,9,0),AQ293)</f>
        <v>81</v>
      </c>
      <c r="AR294">
        <f>_xlfn.IFNA(VLOOKUP($B294,数据整理1!$D$82:$R$106,10,0),AR293)</f>
        <v>89</v>
      </c>
      <c r="AS294">
        <f>_xlfn.IFNA(VLOOKUP($B294,数据整理1!$D$82:$R$106,11,0),AS293)</f>
        <v>85</v>
      </c>
      <c r="AT294">
        <f>_xlfn.IFNA(VLOOKUP($B294,数据整理1!$D$82:$R$106,12,0),AT293)</f>
        <v>50</v>
      </c>
      <c r="AU294">
        <f>_xlfn.IFNA(VLOOKUP($B294,数据整理1!$D$82:$R$106,13,0),AU293)</f>
        <v>120</v>
      </c>
      <c r="AV294">
        <f>_xlfn.IFNA(VLOOKUP($B294,数据整理1!$D$82:$R$106,14,0),AV293)</f>
        <v>2722</v>
      </c>
      <c r="AW294">
        <f>_xlfn.IFNA(VLOOKUP($B294,数据整理1!$D$82:$R$106,15,0),AW293)</f>
        <v>2722</v>
      </c>
    </row>
    <row r="295" spans="2:49" x14ac:dyDescent="0.2">
      <c r="B295">
        <v>88</v>
      </c>
      <c r="C295" t="str">
        <f>INDEX(数据整理1!$C$30:$C$54,MATCH(B295,数据整理1!$D$30:$D$54))</f>
        <v>14阶</v>
      </c>
      <c r="D295">
        <f>_xlfn.IFNA(VLOOKUP($B295,数据整理1!$D$30:$R$54,2,0),D294)</f>
        <v>28566</v>
      </c>
      <c r="E295">
        <f>_xlfn.IFNA(VLOOKUP($B295,数据整理1!$D$30:$R$54,3,0),E294)</f>
        <v>7529</v>
      </c>
      <c r="F295">
        <f>_xlfn.IFNA(VLOOKUP($B295,数据整理1!$D$30:$R$54,4,0),F294)</f>
        <v>4320</v>
      </c>
      <c r="G295">
        <f>_xlfn.IFNA(VLOOKUP($B295,数据整理1!$D$30:$R$54,5,0),G294)</f>
        <v>2241</v>
      </c>
      <c r="H295">
        <f>_xlfn.IFNA(VLOOKUP($B295,数据整理1!$D$30:$R$54,6,0),H294)</f>
        <v>89</v>
      </c>
      <c r="I295">
        <f>_xlfn.IFNA(VLOOKUP($B295,数据整理1!$D$30:$R$54,7,0),I294)</f>
        <v>81</v>
      </c>
      <c r="J295">
        <f>_xlfn.IFNA(VLOOKUP($B295,数据整理1!$D$30:$R$54,8,0),J294)</f>
        <v>85</v>
      </c>
      <c r="K295">
        <f>_xlfn.IFNA(VLOOKUP($B295,数据整理1!$D$30:$R$54,9,0),K294)</f>
        <v>85</v>
      </c>
      <c r="L295">
        <f>_xlfn.IFNA(VLOOKUP($B295,数据整理1!$D$30:$R$54,10,0),L294)</f>
        <v>89</v>
      </c>
      <c r="M295">
        <f>_xlfn.IFNA(VLOOKUP($B295,数据整理1!$D$30:$R$54,11,0),M294)</f>
        <v>85</v>
      </c>
      <c r="N295">
        <f>_xlfn.IFNA(VLOOKUP($B295,数据整理1!$D$30:$R$54,12,0),N294)</f>
        <v>150</v>
      </c>
      <c r="O295">
        <f>_xlfn.IFNA(VLOOKUP($B295,数据整理1!$D$30:$R$54,13,0),O294)</f>
        <v>60</v>
      </c>
      <c r="P295">
        <f>_xlfn.IFNA(VLOOKUP($B295,数据整理1!$D$30:$R$54,14,0),P294)</f>
        <v>2722</v>
      </c>
      <c r="Q295">
        <f>_xlfn.IFNA(VLOOKUP($B295,数据整理1!$D$30:$R$54,15,0),Q294)</f>
        <v>2722</v>
      </c>
      <c r="S295" t="str">
        <f>INDEX(数据整理1!$C$56:$C$80,MATCH(B468,数据整理1!$D$56:$D$80))</f>
        <v>14阶</v>
      </c>
      <c r="T295">
        <f>_xlfn.IFNA(VLOOKUP($B295,数据整理1!$D$56:$R$80,2,0),T294)</f>
        <v>26517</v>
      </c>
      <c r="U295">
        <f>_xlfn.IFNA(VLOOKUP($B295,数据整理1!$D$56:$R$80,3,0),U294)</f>
        <v>8388</v>
      </c>
      <c r="V295">
        <f>_xlfn.IFNA(VLOOKUP($B295,数据整理1!$D$56:$R$80,4,0),V294)</f>
        <v>3870</v>
      </c>
      <c r="W295">
        <f>_xlfn.IFNA(VLOOKUP($B295,数据整理1!$D$56:$R$80,5,0),W294)</f>
        <v>1941</v>
      </c>
      <c r="X295">
        <f>_xlfn.IFNA(VLOOKUP($B295,数据整理1!$D$56:$R$80,6,0),X294)</f>
        <v>89</v>
      </c>
      <c r="Y295">
        <f>_xlfn.IFNA(VLOOKUP($B295,数据整理1!$D$56:$R$80,7,0),Y294)</f>
        <v>81</v>
      </c>
      <c r="Z295">
        <f>_xlfn.IFNA(VLOOKUP($B295,数据整理1!$D$56:$R$80,8,0),Z294)</f>
        <v>85</v>
      </c>
      <c r="AA295">
        <f>_xlfn.IFNA(VLOOKUP($B295,数据整理1!$D$56:$R$80,9,0),AA294)</f>
        <v>85</v>
      </c>
      <c r="AB295">
        <f>_xlfn.IFNA(VLOOKUP($B295,数据整理1!$D$56:$R$80,10,0),AB294)</f>
        <v>89</v>
      </c>
      <c r="AC295">
        <f>_xlfn.IFNA(VLOOKUP($B295,数据整理1!$D$56:$R$80,11,0),AC294)</f>
        <v>85</v>
      </c>
      <c r="AD295">
        <f>_xlfn.IFNA(VLOOKUP($B295,数据整理1!$D$56:$R$80,12,0),AD294)</f>
        <v>100</v>
      </c>
      <c r="AE295">
        <f>_xlfn.IFNA(VLOOKUP($B295,数据整理1!$D$56:$R$80,13,0),AE294)</f>
        <v>95</v>
      </c>
      <c r="AF295">
        <f>_xlfn.IFNA(VLOOKUP($B295,数据整理1!$D$56:$R$80,14,0),AF294)</f>
        <v>2722</v>
      </c>
      <c r="AG295">
        <f>_xlfn.IFNA(VLOOKUP($B295,数据整理1!$D$56:$R$80,15,0),AG294)</f>
        <v>2722</v>
      </c>
      <c r="AI295" t="str">
        <f>INDEX(数据整理1!$C$82:$C$106,MATCH(B295,数据整理1!$D$82:$D$106))</f>
        <v>14阶</v>
      </c>
      <c r="AJ295">
        <f>_xlfn.IFNA(VLOOKUP($B295,数据整理1!$D$82:$R$106,2,0),AJ294)</f>
        <v>25842</v>
      </c>
      <c r="AK295">
        <f>_xlfn.IFNA(VLOOKUP($B295,数据整理1!$D$82:$R$106,3,0),AK294)</f>
        <v>8808</v>
      </c>
      <c r="AL295">
        <f>_xlfn.IFNA(VLOOKUP($B295,数据整理1!$D$82:$R$106,4,0),AL294)</f>
        <v>1487</v>
      </c>
      <c r="AM295">
        <f>_xlfn.IFNA(VLOOKUP($B295,数据整理1!$D$82:$R$106,5,0),AM294)</f>
        <v>3791</v>
      </c>
      <c r="AN295">
        <f>_xlfn.IFNA(VLOOKUP($B295,数据整理1!$D$82:$R$106,6,0),AN294)</f>
        <v>89</v>
      </c>
      <c r="AO295">
        <f>_xlfn.IFNA(VLOOKUP($B295,数据整理1!$D$82:$R$106,7,0),AO294)</f>
        <v>81</v>
      </c>
      <c r="AP295">
        <f>_xlfn.IFNA(VLOOKUP($B295,数据整理1!$D$82:$R$106,8,0),AP294)</f>
        <v>85</v>
      </c>
      <c r="AQ295">
        <f>_xlfn.IFNA(VLOOKUP($B295,数据整理1!$D$82:$R$106,9,0),AQ294)</f>
        <v>81</v>
      </c>
      <c r="AR295">
        <f>_xlfn.IFNA(VLOOKUP($B295,数据整理1!$D$82:$R$106,10,0),AR294)</f>
        <v>89</v>
      </c>
      <c r="AS295">
        <f>_xlfn.IFNA(VLOOKUP($B295,数据整理1!$D$82:$R$106,11,0),AS294)</f>
        <v>85</v>
      </c>
      <c r="AT295">
        <f>_xlfn.IFNA(VLOOKUP($B295,数据整理1!$D$82:$R$106,12,0),AT294)</f>
        <v>50</v>
      </c>
      <c r="AU295">
        <f>_xlfn.IFNA(VLOOKUP($B295,数据整理1!$D$82:$R$106,13,0),AU294)</f>
        <v>120</v>
      </c>
      <c r="AV295">
        <f>_xlfn.IFNA(VLOOKUP($B295,数据整理1!$D$82:$R$106,14,0),AV294)</f>
        <v>2722</v>
      </c>
      <c r="AW295">
        <f>_xlfn.IFNA(VLOOKUP($B295,数据整理1!$D$82:$R$106,15,0),AW294)</f>
        <v>2722</v>
      </c>
    </row>
    <row r="296" spans="2:49" x14ac:dyDescent="0.2">
      <c r="B296">
        <v>89</v>
      </c>
      <c r="C296" t="str">
        <f>INDEX(数据整理1!$C$30:$C$54,MATCH(B296,数据整理1!$D$30:$D$54))</f>
        <v>14阶</v>
      </c>
      <c r="D296">
        <f>_xlfn.IFNA(VLOOKUP($B296,数据整理1!$D$30:$R$54,2,0),D295)</f>
        <v>28566</v>
      </c>
      <c r="E296">
        <f>_xlfn.IFNA(VLOOKUP($B296,数据整理1!$D$30:$R$54,3,0),E295)</f>
        <v>7529</v>
      </c>
      <c r="F296">
        <f>_xlfn.IFNA(VLOOKUP($B296,数据整理1!$D$30:$R$54,4,0),F295)</f>
        <v>4320</v>
      </c>
      <c r="G296">
        <f>_xlfn.IFNA(VLOOKUP($B296,数据整理1!$D$30:$R$54,5,0),G295)</f>
        <v>2241</v>
      </c>
      <c r="H296">
        <f>_xlfn.IFNA(VLOOKUP($B296,数据整理1!$D$30:$R$54,6,0),H295)</f>
        <v>89</v>
      </c>
      <c r="I296">
        <f>_xlfn.IFNA(VLOOKUP($B296,数据整理1!$D$30:$R$54,7,0),I295)</f>
        <v>81</v>
      </c>
      <c r="J296">
        <f>_xlfn.IFNA(VLOOKUP($B296,数据整理1!$D$30:$R$54,8,0),J295)</f>
        <v>85</v>
      </c>
      <c r="K296">
        <f>_xlfn.IFNA(VLOOKUP($B296,数据整理1!$D$30:$R$54,9,0),K295)</f>
        <v>85</v>
      </c>
      <c r="L296">
        <f>_xlfn.IFNA(VLOOKUP($B296,数据整理1!$D$30:$R$54,10,0),L295)</f>
        <v>89</v>
      </c>
      <c r="M296">
        <f>_xlfn.IFNA(VLOOKUP($B296,数据整理1!$D$30:$R$54,11,0),M295)</f>
        <v>85</v>
      </c>
      <c r="N296">
        <f>_xlfn.IFNA(VLOOKUP($B296,数据整理1!$D$30:$R$54,12,0),N295)</f>
        <v>150</v>
      </c>
      <c r="O296">
        <f>_xlfn.IFNA(VLOOKUP($B296,数据整理1!$D$30:$R$54,13,0),O295)</f>
        <v>60</v>
      </c>
      <c r="P296">
        <f>_xlfn.IFNA(VLOOKUP($B296,数据整理1!$D$30:$R$54,14,0),P295)</f>
        <v>2722</v>
      </c>
      <c r="Q296">
        <f>_xlfn.IFNA(VLOOKUP($B296,数据整理1!$D$30:$R$54,15,0),Q295)</f>
        <v>2722</v>
      </c>
      <c r="S296" t="str">
        <f>INDEX(数据整理1!$C$56:$C$80,MATCH(B469,数据整理1!$D$56:$D$80))</f>
        <v>14阶</v>
      </c>
      <c r="T296">
        <f>_xlfn.IFNA(VLOOKUP($B296,数据整理1!$D$56:$R$80,2,0),T295)</f>
        <v>26517</v>
      </c>
      <c r="U296">
        <f>_xlfn.IFNA(VLOOKUP($B296,数据整理1!$D$56:$R$80,3,0),U295)</f>
        <v>8388</v>
      </c>
      <c r="V296">
        <f>_xlfn.IFNA(VLOOKUP($B296,数据整理1!$D$56:$R$80,4,0),V295)</f>
        <v>3870</v>
      </c>
      <c r="W296">
        <f>_xlfn.IFNA(VLOOKUP($B296,数据整理1!$D$56:$R$80,5,0),W295)</f>
        <v>1941</v>
      </c>
      <c r="X296">
        <f>_xlfn.IFNA(VLOOKUP($B296,数据整理1!$D$56:$R$80,6,0),X295)</f>
        <v>89</v>
      </c>
      <c r="Y296">
        <f>_xlfn.IFNA(VLOOKUP($B296,数据整理1!$D$56:$R$80,7,0),Y295)</f>
        <v>81</v>
      </c>
      <c r="Z296">
        <f>_xlfn.IFNA(VLOOKUP($B296,数据整理1!$D$56:$R$80,8,0),Z295)</f>
        <v>85</v>
      </c>
      <c r="AA296">
        <f>_xlfn.IFNA(VLOOKUP($B296,数据整理1!$D$56:$R$80,9,0),AA295)</f>
        <v>85</v>
      </c>
      <c r="AB296">
        <f>_xlfn.IFNA(VLOOKUP($B296,数据整理1!$D$56:$R$80,10,0),AB295)</f>
        <v>89</v>
      </c>
      <c r="AC296">
        <f>_xlfn.IFNA(VLOOKUP($B296,数据整理1!$D$56:$R$80,11,0),AC295)</f>
        <v>85</v>
      </c>
      <c r="AD296">
        <f>_xlfn.IFNA(VLOOKUP($B296,数据整理1!$D$56:$R$80,12,0),AD295)</f>
        <v>100</v>
      </c>
      <c r="AE296">
        <f>_xlfn.IFNA(VLOOKUP($B296,数据整理1!$D$56:$R$80,13,0),AE295)</f>
        <v>95</v>
      </c>
      <c r="AF296">
        <f>_xlfn.IFNA(VLOOKUP($B296,数据整理1!$D$56:$R$80,14,0),AF295)</f>
        <v>2722</v>
      </c>
      <c r="AG296">
        <f>_xlfn.IFNA(VLOOKUP($B296,数据整理1!$D$56:$R$80,15,0),AG295)</f>
        <v>2722</v>
      </c>
      <c r="AI296" t="str">
        <f>INDEX(数据整理1!$C$82:$C$106,MATCH(B296,数据整理1!$D$82:$D$106))</f>
        <v>14阶</v>
      </c>
      <c r="AJ296">
        <f>_xlfn.IFNA(VLOOKUP($B296,数据整理1!$D$82:$R$106,2,0),AJ295)</f>
        <v>25842</v>
      </c>
      <c r="AK296">
        <f>_xlfn.IFNA(VLOOKUP($B296,数据整理1!$D$82:$R$106,3,0),AK295)</f>
        <v>8808</v>
      </c>
      <c r="AL296">
        <f>_xlfn.IFNA(VLOOKUP($B296,数据整理1!$D$82:$R$106,4,0),AL295)</f>
        <v>1487</v>
      </c>
      <c r="AM296">
        <f>_xlfn.IFNA(VLOOKUP($B296,数据整理1!$D$82:$R$106,5,0),AM295)</f>
        <v>3791</v>
      </c>
      <c r="AN296">
        <f>_xlfn.IFNA(VLOOKUP($B296,数据整理1!$D$82:$R$106,6,0),AN295)</f>
        <v>89</v>
      </c>
      <c r="AO296">
        <f>_xlfn.IFNA(VLOOKUP($B296,数据整理1!$D$82:$R$106,7,0),AO295)</f>
        <v>81</v>
      </c>
      <c r="AP296">
        <f>_xlfn.IFNA(VLOOKUP($B296,数据整理1!$D$82:$R$106,8,0),AP295)</f>
        <v>85</v>
      </c>
      <c r="AQ296">
        <f>_xlfn.IFNA(VLOOKUP($B296,数据整理1!$D$82:$R$106,9,0),AQ295)</f>
        <v>81</v>
      </c>
      <c r="AR296">
        <f>_xlfn.IFNA(VLOOKUP($B296,数据整理1!$D$82:$R$106,10,0),AR295)</f>
        <v>89</v>
      </c>
      <c r="AS296">
        <f>_xlfn.IFNA(VLOOKUP($B296,数据整理1!$D$82:$R$106,11,0),AS295)</f>
        <v>85</v>
      </c>
      <c r="AT296">
        <f>_xlfn.IFNA(VLOOKUP($B296,数据整理1!$D$82:$R$106,12,0),AT295)</f>
        <v>50</v>
      </c>
      <c r="AU296">
        <f>_xlfn.IFNA(VLOOKUP($B296,数据整理1!$D$82:$R$106,13,0),AU295)</f>
        <v>120</v>
      </c>
      <c r="AV296">
        <f>_xlfn.IFNA(VLOOKUP($B296,数据整理1!$D$82:$R$106,14,0),AV295)</f>
        <v>2722</v>
      </c>
      <c r="AW296">
        <f>_xlfn.IFNA(VLOOKUP($B296,数据整理1!$D$82:$R$106,15,0),AW295)</f>
        <v>2722</v>
      </c>
    </row>
    <row r="297" spans="2:49" x14ac:dyDescent="0.2">
      <c r="B297">
        <v>90</v>
      </c>
      <c r="C297" t="str">
        <f>INDEX(数据整理1!$C$30:$C$54,MATCH(B297,数据整理1!$D$30:$D$54))</f>
        <v>14阶</v>
      </c>
      <c r="D297">
        <f>_xlfn.IFNA(VLOOKUP($B297,数据整理1!$D$30:$R$54,2,0),D296)</f>
        <v>28566</v>
      </c>
      <c r="E297">
        <f>_xlfn.IFNA(VLOOKUP($B297,数据整理1!$D$30:$R$54,3,0),E296)</f>
        <v>7529</v>
      </c>
      <c r="F297">
        <f>_xlfn.IFNA(VLOOKUP($B297,数据整理1!$D$30:$R$54,4,0),F296)</f>
        <v>4320</v>
      </c>
      <c r="G297">
        <f>_xlfn.IFNA(VLOOKUP($B297,数据整理1!$D$30:$R$54,5,0),G296)</f>
        <v>2241</v>
      </c>
      <c r="H297">
        <f>_xlfn.IFNA(VLOOKUP($B297,数据整理1!$D$30:$R$54,6,0),H296)</f>
        <v>89</v>
      </c>
      <c r="I297">
        <f>_xlfn.IFNA(VLOOKUP($B297,数据整理1!$D$30:$R$54,7,0),I296)</f>
        <v>81</v>
      </c>
      <c r="J297">
        <f>_xlfn.IFNA(VLOOKUP($B297,数据整理1!$D$30:$R$54,8,0),J296)</f>
        <v>85</v>
      </c>
      <c r="K297">
        <f>_xlfn.IFNA(VLOOKUP($B297,数据整理1!$D$30:$R$54,9,0),K296)</f>
        <v>85</v>
      </c>
      <c r="L297">
        <f>_xlfn.IFNA(VLOOKUP($B297,数据整理1!$D$30:$R$54,10,0),L296)</f>
        <v>89</v>
      </c>
      <c r="M297">
        <f>_xlfn.IFNA(VLOOKUP($B297,数据整理1!$D$30:$R$54,11,0),M296)</f>
        <v>85</v>
      </c>
      <c r="N297">
        <f>_xlfn.IFNA(VLOOKUP($B297,数据整理1!$D$30:$R$54,12,0),N296)</f>
        <v>150</v>
      </c>
      <c r="O297">
        <f>_xlfn.IFNA(VLOOKUP($B297,数据整理1!$D$30:$R$54,13,0),O296)</f>
        <v>60</v>
      </c>
      <c r="P297">
        <f>_xlfn.IFNA(VLOOKUP($B297,数据整理1!$D$30:$R$54,14,0),P296)</f>
        <v>2722</v>
      </c>
      <c r="Q297">
        <f>_xlfn.IFNA(VLOOKUP($B297,数据整理1!$D$30:$R$54,15,0),Q296)</f>
        <v>2722</v>
      </c>
      <c r="S297" t="str">
        <f>INDEX(数据整理1!$C$56:$C$80,MATCH(B470,数据整理1!$D$56:$D$80))</f>
        <v>14阶</v>
      </c>
      <c r="T297">
        <f>_xlfn.IFNA(VLOOKUP($B297,数据整理1!$D$56:$R$80,2,0),T296)</f>
        <v>26517</v>
      </c>
      <c r="U297">
        <f>_xlfn.IFNA(VLOOKUP($B297,数据整理1!$D$56:$R$80,3,0),U296)</f>
        <v>8388</v>
      </c>
      <c r="V297">
        <f>_xlfn.IFNA(VLOOKUP($B297,数据整理1!$D$56:$R$80,4,0),V296)</f>
        <v>3870</v>
      </c>
      <c r="W297">
        <f>_xlfn.IFNA(VLOOKUP($B297,数据整理1!$D$56:$R$80,5,0),W296)</f>
        <v>1941</v>
      </c>
      <c r="X297">
        <f>_xlfn.IFNA(VLOOKUP($B297,数据整理1!$D$56:$R$80,6,0),X296)</f>
        <v>89</v>
      </c>
      <c r="Y297">
        <f>_xlfn.IFNA(VLOOKUP($B297,数据整理1!$D$56:$R$80,7,0),Y296)</f>
        <v>81</v>
      </c>
      <c r="Z297">
        <f>_xlfn.IFNA(VLOOKUP($B297,数据整理1!$D$56:$R$80,8,0),Z296)</f>
        <v>85</v>
      </c>
      <c r="AA297">
        <f>_xlfn.IFNA(VLOOKUP($B297,数据整理1!$D$56:$R$80,9,0),AA296)</f>
        <v>85</v>
      </c>
      <c r="AB297">
        <f>_xlfn.IFNA(VLOOKUP($B297,数据整理1!$D$56:$R$80,10,0),AB296)</f>
        <v>89</v>
      </c>
      <c r="AC297">
        <f>_xlfn.IFNA(VLOOKUP($B297,数据整理1!$D$56:$R$80,11,0),AC296)</f>
        <v>85</v>
      </c>
      <c r="AD297">
        <f>_xlfn.IFNA(VLOOKUP($B297,数据整理1!$D$56:$R$80,12,0),AD296)</f>
        <v>100</v>
      </c>
      <c r="AE297">
        <f>_xlfn.IFNA(VLOOKUP($B297,数据整理1!$D$56:$R$80,13,0),AE296)</f>
        <v>95</v>
      </c>
      <c r="AF297">
        <f>_xlfn.IFNA(VLOOKUP($B297,数据整理1!$D$56:$R$80,14,0),AF296)</f>
        <v>2722</v>
      </c>
      <c r="AG297">
        <f>_xlfn.IFNA(VLOOKUP($B297,数据整理1!$D$56:$R$80,15,0),AG296)</f>
        <v>2722</v>
      </c>
      <c r="AI297" t="str">
        <f>INDEX(数据整理1!$C$82:$C$106,MATCH(B297,数据整理1!$D$82:$D$106))</f>
        <v>14阶</v>
      </c>
      <c r="AJ297">
        <f>_xlfn.IFNA(VLOOKUP($B297,数据整理1!$D$82:$R$106,2,0),AJ296)</f>
        <v>25842</v>
      </c>
      <c r="AK297">
        <f>_xlfn.IFNA(VLOOKUP($B297,数据整理1!$D$82:$R$106,3,0),AK296)</f>
        <v>8808</v>
      </c>
      <c r="AL297">
        <f>_xlfn.IFNA(VLOOKUP($B297,数据整理1!$D$82:$R$106,4,0),AL296)</f>
        <v>1487</v>
      </c>
      <c r="AM297">
        <f>_xlfn.IFNA(VLOOKUP($B297,数据整理1!$D$82:$R$106,5,0),AM296)</f>
        <v>3791</v>
      </c>
      <c r="AN297">
        <f>_xlfn.IFNA(VLOOKUP($B297,数据整理1!$D$82:$R$106,6,0),AN296)</f>
        <v>89</v>
      </c>
      <c r="AO297">
        <f>_xlfn.IFNA(VLOOKUP($B297,数据整理1!$D$82:$R$106,7,0),AO296)</f>
        <v>81</v>
      </c>
      <c r="AP297">
        <f>_xlfn.IFNA(VLOOKUP($B297,数据整理1!$D$82:$R$106,8,0),AP296)</f>
        <v>85</v>
      </c>
      <c r="AQ297">
        <f>_xlfn.IFNA(VLOOKUP($B297,数据整理1!$D$82:$R$106,9,0),AQ296)</f>
        <v>81</v>
      </c>
      <c r="AR297">
        <f>_xlfn.IFNA(VLOOKUP($B297,数据整理1!$D$82:$R$106,10,0),AR296)</f>
        <v>89</v>
      </c>
      <c r="AS297">
        <f>_xlfn.IFNA(VLOOKUP($B297,数据整理1!$D$82:$R$106,11,0),AS296)</f>
        <v>85</v>
      </c>
      <c r="AT297">
        <f>_xlfn.IFNA(VLOOKUP($B297,数据整理1!$D$82:$R$106,12,0),AT296)</f>
        <v>50</v>
      </c>
      <c r="AU297">
        <f>_xlfn.IFNA(VLOOKUP($B297,数据整理1!$D$82:$R$106,13,0),AU296)</f>
        <v>120</v>
      </c>
      <c r="AV297">
        <f>_xlfn.IFNA(VLOOKUP($B297,数据整理1!$D$82:$R$106,14,0),AV296)</f>
        <v>2722</v>
      </c>
      <c r="AW297">
        <f>_xlfn.IFNA(VLOOKUP($B297,数据整理1!$D$82:$R$106,15,0),AW296)</f>
        <v>2722</v>
      </c>
    </row>
    <row r="298" spans="2:49" x14ac:dyDescent="0.2">
      <c r="B298">
        <v>91</v>
      </c>
      <c r="C298" t="str">
        <f>INDEX(数据整理1!$C$30:$C$54,MATCH(B298,数据整理1!$D$30:$D$54))</f>
        <v>14阶</v>
      </c>
      <c r="D298">
        <f>_xlfn.IFNA(VLOOKUP($B298,数据整理1!$D$30:$R$54,2,0),D297)</f>
        <v>28566</v>
      </c>
      <c r="E298">
        <f>_xlfn.IFNA(VLOOKUP($B298,数据整理1!$D$30:$R$54,3,0),E297)</f>
        <v>7529</v>
      </c>
      <c r="F298">
        <f>_xlfn.IFNA(VLOOKUP($B298,数据整理1!$D$30:$R$54,4,0),F297)</f>
        <v>4320</v>
      </c>
      <c r="G298">
        <f>_xlfn.IFNA(VLOOKUP($B298,数据整理1!$D$30:$R$54,5,0),G297)</f>
        <v>2241</v>
      </c>
      <c r="H298">
        <f>_xlfn.IFNA(VLOOKUP($B298,数据整理1!$D$30:$R$54,6,0),H297)</f>
        <v>89</v>
      </c>
      <c r="I298">
        <f>_xlfn.IFNA(VLOOKUP($B298,数据整理1!$D$30:$R$54,7,0),I297)</f>
        <v>81</v>
      </c>
      <c r="J298">
        <f>_xlfn.IFNA(VLOOKUP($B298,数据整理1!$D$30:$R$54,8,0),J297)</f>
        <v>85</v>
      </c>
      <c r="K298">
        <f>_xlfn.IFNA(VLOOKUP($B298,数据整理1!$D$30:$R$54,9,0),K297)</f>
        <v>85</v>
      </c>
      <c r="L298">
        <f>_xlfn.IFNA(VLOOKUP($B298,数据整理1!$D$30:$R$54,10,0),L297)</f>
        <v>89</v>
      </c>
      <c r="M298">
        <f>_xlfn.IFNA(VLOOKUP($B298,数据整理1!$D$30:$R$54,11,0),M297)</f>
        <v>85</v>
      </c>
      <c r="N298">
        <f>_xlfn.IFNA(VLOOKUP($B298,数据整理1!$D$30:$R$54,12,0),N297)</f>
        <v>150</v>
      </c>
      <c r="O298">
        <f>_xlfn.IFNA(VLOOKUP($B298,数据整理1!$D$30:$R$54,13,0),O297)</f>
        <v>60</v>
      </c>
      <c r="P298">
        <f>_xlfn.IFNA(VLOOKUP($B298,数据整理1!$D$30:$R$54,14,0),P297)</f>
        <v>2722</v>
      </c>
      <c r="Q298">
        <f>_xlfn.IFNA(VLOOKUP($B298,数据整理1!$D$30:$R$54,15,0),Q297)</f>
        <v>2722</v>
      </c>
      <c r="S298" t="str">
        <f>INDEX(数据整理1!$C$56:$C$80,MATCH(B471,数据整理1!$D$56:$D$80))</f>
        <v>14阶</v>
      </c>
      <c r="T298">
        <f>_xlfn.IFNA(VLOOKUP($B298,数据整理1!$D$56:$R$80,2,0),T297)</f>
        <v>26517</v>
      </c>
      <c r="U298">
        <f>_xlfn.IFNA(VLOOKUP($B298,数据整理1!$D$56:$R$80,3,0),U297)</f>
        <v>8388</v>
      </c>
      <c r="V298">
        <f>_xlfn.IFNA(VLOOKUP($B298,数据整理1!$D$56:$R$80,4,0),V297)</f>
        <v>3870</v>
      </c>
      <c r="W298">
        <f>_xlfn.IFNA(VLOOKUP($B298,数据整理1!$D$56:$R$80,5,0),W297)</f>
        <v>1941</v>
      </c>
      <c r="X298">
        <f>_xlfn.IFNA(VLOOKUP($B298,数据整理1!$D$56:$R$80,6,0),X297)</f>
        <v>89</v>
      </c>
      <c r="Y298">
        <f>_xlfn.IFNA(VLOOKUP($B298,数据整理1!$D$56:$R$80,7,0),Y297)</f>
        <v>81</v>
      </c>
      <c r="Z298">
        <f>_xlfn.IFNA(VLOOKUP($B298,数据整理1!$D$56:$R$80,8,0),Z297)</f>
        <v>85</v>
      </c>
      <c r="AA298">
        <f>_xlfn.IFNA(VLOOKUP($B298,数据整理1!$D$56:$R$80,9,0),AA297)</f>
        <v>85</v>
      </c>
      <c r="AB298">
        <f>_xlfn.IFNA(VLOOKUP($B298,数据整理1!$D$56:$R$80,10,0),AB297)</f>
        <v>89</v>
      </c>
      <c r="AC298">
        <f>_xlfn.IFNA(VLOOKUP($B298,数据整理1!$D$56:$R$80,11,0),AC297)</f>
        <v>85</v>
      </c>
      <c r="AD298">
        <f>_xlfn.IFNA(VLOOKUP($B298,数据整理1!$D$56:$R$80,12,0),AD297)</f>
        <v>100</v>
      </c>
      <c r="AE298">
        <f>_xlfn.IFNA(VLOOKUP($B298,数据整理1!$D$56:$R$80,13,0),AE297)</f>
        <v>95</v>
      </c>
      <c r="AF298">
        <f>_xlfn.IFNA(VLOOKUP($B298,数据整理1!$D$56:$R$80,14,0),AF297)</f>
        <v>2722</v>
      </c>
      <c r="AG298">
        <f>_xlfn.IFNA(VLOOKUP($B298,数据整理1!$D$56:$R$80,15,0),AG297)</f>
        <v>2722</v>
      </c>
      <c r="AI298" t="str">
        <f>INDEX(数据整理1!$C$82:$C$106,MATCH(B298,数据整理1!$D$82:$D$106))</f>
        <v>14阶</v>
      </c>
      <c r="AJ298">
        <f>_xlfn.IFNA(VLOOKUP($B298,数据整理1!$D$82:$R$106,2,0),AJ297)</f>
        <v>25842</v>
      </c>
      <c r="AK298">
        <f>_xlfn.IFNA(VLOOKUP($B298,数据整理1!$D$82:$R$106,3,0),AK297)</f>
        <v>8808</v>
      </c>
      <c r="AL298">
        <f>_xlfn.IFNA(VLOOKUP($B298,数据整理1!$D$82:$R$106,4,0),AL297)</f>
        <v>1487</v>
      </c>
      <c r="AM298">
        <f>_xlfn.IFNA(VLOOKUP($B298,数据整理1!$D$82:$R$106,5,0),AM297)</f>
        <v>3791</v>
      </c>
      <c r="AN298">
        <f>_xlfn.IFNA(VLOOKUP($B298,数据整理1!$D$82:$R$106,6,0),AN297)</f>
        <v>89</v>
      </c>
      <c r="AO298">
        <f>_xlfn.IFNA(VLOOKUP($B298,数据整理1!$D$82:$R$106,7,0),AO297)</f>
        <v>81</v>
      </c>
      <c r="AP298">
        <f>_xlfn.IFNA(VLOOKUP($B298,数据整理1!$D$82:$R$106,8,0),AP297)</f>
        <v>85</v>
      </c>
      <c r="AQ298">
        <f>_xlfn.IFNA(VLOOKUP($B298,数据整理1!$D$82:$R$106,9,0),AQ297)</f>
        <v>81</v>
      </c>
      <c r="AR298">
        <f>_xlfn.IFNA(VLOOKUP($B298,数据整理1!$D$82:$R$106,10,0),AR297)</f>
        <v>89</v>
      </c>
      <c r="AS298">
        <f>_xlfn.IFNA(VLOOKUP($B298,数据整理1!$D$82:$R$106,11,0),AS297)</f>
        <v>85</v>
      </c>
      <c r="AT298">
        <f>_xlfn.IFNA(VLOOKUP($B298,数据整理1!$D$82:$R$106,12,0),AT297)</f>
        <v>50</v>
      </c>
      <c r="AU298">
        <f>_xlfn.IFNA(VLOOKUP($B298,数据整理1!$D$82:$R$106,13,0),AU297)</f>
        <v>120</v>
      </c>
      <c r="AV298">
        <f>_xlfn.IFNA(VLOOKUP($B298,数据整理1!$D$82:$R$106,14,0),AV297)</f>
        <v>2722</v>
      </c>
      <c r="AW298">
        <f>_xlfn.IFNA(VLOOKUP($B298,数据整理1!$D$82:$R$106,15,0),AW297)</f>
        <v>2722</v>
      </c>
    </row>
    <row r="299" spans="2:49" x14ac:dyDescent="0.2">
      <c r="B299">
        <v>92</v>
      </c>
      <c r="C299" t="str">
        <f>INDEX(数据整理1!$C$30:$C$54,MATCH(B299,数据整理1!$D$30:$D$54))</f>
        <v>14阶</v>
      </c>
      <c r="D299">
        <f>_xlfn.IFNA(VLOOKUP($B299,数据整理1!$D$30:$R$54,2,0),D298)</f>
        <v>28566</v>
      </c>
      <c r="E299">
        <f>_xlfn.IFNA(VLOOKUP($B299,数据整理1!$D$30:$R$54,3,0),E298)</f>
        <v>7529</v>
      </c>
      <c r="F299">
        <f>_xlfn.IFNA(VLOOKUP($B299,数据整理1!$D$30:$R$54,4,0),F298)</f>
        <v>4320</v>
      </c>
      <c r="G299">
        <f>_xlfn.IFNA(VLOOKUP($B299,数据整理1!$D$30:$R$54,5,0),G298)</f>
        <v>2241</v>
      </c>
      <c r="H299">
        <f>_xlfn.IFNA(VLOOKUP($B299,数据整理1!$D$30:$R$54,6,0),H298)</f>
        <v>89</v>
      </c>
      <c r="I299">
        <f>_xlfn.IFNA(VLOOKUP($B299,数据整理1!$D$30:$R$54,7,0),I298)</f>
        <v>81</v>
      </c>
      <c r="J299">
        <f>_xlfn.IFNA(VLOOKUP($B299,数据整理1!$D$30:$R$54,8,0),J298)</f>
        <v>85</v>
      </c>
      <c r="K299">
        <f>_xlfn.IFNA(VLOOKUP($B299,数据整理1!$D$30:$R$54,9,0),K298)</f>
        <v>85</v>
      </c>
      <c r="L299">
        <f>_xlfn.IFNA(VLOOKUP($B299,数据整理1!$D$30:$R$54,10,0),L298)</f>
        <v>89</v>
      </c>
      <c r="M299">
        <f>_xlfn.IFNA(VLOOKUP($B299,数据整理1!$D$30:$R$54,11,0),M298)</f>
        <v>85</v>
      </c>
      <c r="N299">
        <f>_xlfn.IFNA(VLOOKUP($B299,数据整理1!$D$30:$R$54,12,0),N298)</f>
        <v>150</v>
      </c>
      <c r="O299">
        <f>_xlfn.IFNA(VLOOKUP($B299,数据整理1!$D$30:$R$54,13,0),O298)</f>
        <v>60</v>
      </c>
      <c r="P299">
        <f>_xlfn.IFNA(VLOOKUP($B299,数据整理1!$D$30:$R$54,14,0),P298)</f>
        <v>2722</v>
      </c>
      <c r="Q299">
        <f>_xlfn.IFNA(VLOOKUP($B299,数据整理1!$D$30:$R$54,15,0),Q298)</f>
        <v>2722</v>
      </c>
      <c r="S299" t="str">
        <f>INDEX(数据整理1!$C$56:$C$80,MATCH(B472,数据整理1!$D$56:$D$80))</f>
        <v>15阶</v>
      </c>
      <c r="T299">
        <f>_xlfn.IFNA(VLOOKUP($B299,数据整理1!$D$56:$R$80,2,0),T298)</f>
        <v>32619</v>
      </c>
      <c r="U299">
        <f>_xlfn.IFNA(VLOOKUP($B299,数据整理1!$D$56:$R$80,3,0),U298)</f>
        <v>10080</v>
      </c>
      <c r="V299">
        <f>_xlfn.IFNA(VLOOKUP($B299,数据整理1!$D$56:$R$80,4,0),V298)</f>
        <v>5010</v>
      </c>
      <c r="W299">
        <f>_xlfn.IFNA(VLOOKUP($B299,数据整理1!$D$56:$R$80,5,0),W298)</f>
        <v>2430</v>
      </c>
      <c r="X299">
        <f>_xlfn.IFNA(VLOOKUP($B299,数据整理1!$D$56:$R$80,6,0),X298)</f>
        <v>94</v>
      </c>
      <c r="Y299">
        <f>_xlfn.IFNA(VLOOKUP($B299,数据整理1!$D$56:$R$80,7,0),Y298)</f>
        <v>86</v>
      </c>
      <c r="Z299">
        <f>_xlfn.IFNA(VLOOKUP($B299,数据整理1!$D$56:$R$80,8,0),Z298)</f>
        <v>90</v>
      </c>
      <c r="AA299">
        <f>_xlfn.IFNA(VLOOKUP($B299,数据整理1!$D$56:$R$80,9,0),AA298)</f>
        <v>90</v>
      </c>
      <c r="AB299">
        <f>_xlfn.IFNA(VLOOKUP($B299,数据整理1!$D$56:$R$80,10,0),AB298)</f>
        <v>94</v>
      </c>
      <c r="AC299">
        <f>_xlfn.IFNA(VLOOKUP($B299,数据整理1!$D$56:$R$80,11,0),AC298)</f>
        <v>90</v>
      </c>
      <c r="AD299">
        <f>_xlfn.IFNA(VLOOKUP($B299,数据整理1!$D$56:$R$80,12,0),AD298)</f>
        <v>100</v>
      </c>
      <c r="AE299">
        <f>_xlfn.IFNA(VLOOKUP($B299,数据整理1!$D$56:$R$80,13,0),AE298)</f>
        <v>95</v>
      </c>
      <c r="AF299">
        <f>_xlfn.IFNA(VLOOKUP($B299,数据整理1!$D$56:$R$80,14,0),AF298)</f>
        <v>3346</v>
      </c>
      <c r="AG299">
        <f>_xlfn.IFNA(VLOOKUP($B299,数据整理1!$D$56:$R$80,15,0),AG298)</f>
        <v>3346</v>
      </c>
      <c r="AI299" t="str">
        <f>INDEX(数据整理1!$C$82:$C$106,MATCH(B299,数据整理1!$D$82:$D$106))</f>
        <v>14阶</v>
      </c>
      <c r="AJ299">
        <f>_xlfn.IFNA(VLOOKUP($B299,数据整理1!$D$82:$R$106,2,0),AJ298)</f>
        <v>25842</v>
      </c>
      <c r="AK299">
        <f>_xlfn.IFNA(VLOOKUP($B299,数据整理1!$D$82:$R$106,3,0),AK298)</f>
        <v>8808</v>
      </c>
      <c r="AL299">
        <f>_xlfn.IFNA(VLOOKUP($B299,数据整理1!$D$82:$R$106,4,0),AL298)</f>
        <v>1487</v>
      </c>
      <c r="AM299">
        <f>_xlfn.IFNA(VLOOKUP($B299,数据整理1!$D$82:$R$106,5,0),AM298)</f>
        <v>3791</v>
      </c>
      <c r="AN299">
        <f>_xlfn.IFNA(VLOOKUP($B299,数据整理1!$D$82:$R$106,6,0),AN298)</f>
        <v>89</v>
      </c>
      <c r="AO299">
        <f>_xlfn.IFNA(VLOOKUP($B299,数据整理1!$D$82:$R$106,7,0),AO298)</f>
        <v>81</v>
      </c>
      <c r="AP299">
        <f>_xlfn.IFNA(VLOOKUP($B299,数据整理1!$D$82:$R$106,8,0),AP298)</f>
        <v>85</v>
      </c>
      <c r="AQ299">
        <f>_xlfn.IFNA(VLOOKUP($B299,数据整理1!$D$82:$R$106,9,0),AQ298)</f>
        <v>81</v>
      </c>
      <c r="AR299">
        <f>_xlfn.IFNA(VLOOKUP($B299,数据整理1!$D$82:$R$106,10,0),AR298)</f>
        <v>89</v>
      </c>
      <c r="AS299">
        <f>_xlfn.IFNA(VLOOKUP($B299,数据整理1!$D$82:$R$106,11,0),AS298)</f>
        <v>85</v>
      </c>
      <c r="AT299">
        <f>_xlfn.IFNA(VLOOKUP($B299,数据整理1!$D$82:$R$106,12,0),AT298)</f>
        <v>50</v>
      </c>
      <c r="AU299">
        <f>_xlfn.IFNA(VLOOKUP($B299,数据整理1!$D$82:$R$106,13,0),AU298)</f>
        <v>120</v>
      </c>
      <c r="AV299">
        <f>_xlfn.IFNA(VLOOKUP($B299,数据整理1!$D$82:$R$106,14,0),AV298)</f>
        <v>2722</v>
      </c>
      <c r="AW299">
        <f>_xlfn.IFNA(VLOOKUP($B299,数据整理1!$D$82:$R$106,15,0),AW298)</f>
        <v>2722</v>
      </c>
    </row>
    <row r="300" spans="2:49" x14ac:dyDescent="0.2">
      <c r="B300">
        <v>93</v>
      </c>
      <c r="C300" t="str">
        <f>INDEX(数据整理1!$C$30:$C$54,MATCH(B300,数据整理1!$D$30:$D$54))</f>
        <v>15阶</v>
      </c>
      <c r="D300">
        <f>_xlfn.IFNA(VLOOKUP($B300,数据整理1!$D$30:$R$54,2,0),D299)</f>
        <v>34473</v>
      </c>
      <c r="E300">
        <f>_xlfn.IFNA(VLOOKUP($B300,数据整理1!$D$30:$R$54,3,0),E299)</f>
        <v>9269</v>
      </c>
      <c r="F300">
        <f>_xlfn.IFNA(VLOOKUP($B300,数据整理1!$D$30:$R$54,4,0),F299)</f>
        <v>5460</v>
      </c>
      <c r="G300">
        <f>_xlfn.IFNA(VLOOKUP($B300,数据整理1!$D$30:$R$54,5,0),G299)</f>
        <v>2730</v>
      </c>
      <c r="H300">
        <f>_xlfn.IFNA(VLOOKUP($B300,数据整理1!$D$30:$R$54,6,0),H299)</f>
        <v>94</v>
      </c>
      <c r="I300">
        <f>_xlfn.IFNA(VLOOKUP($B300,数据整理1!$D$30:$R$54,7,0),I299)</f>
        <v>86</v>
      </c>
      <c r="J300">
        <f>_xlfn.IFNA(VLOOKUP($B300,数据整理1!$D$30:$R$54,8,0),J299)</f>
        <v>90</v>
      </c>
      <c r="K300">
        <f>_xlfn.IFNA(VLOOKUP($B300,数据整理1!$D$30:$R$54,9,0),K299)</f>
        <v>90</v>
      </c>
      <c r="L300">
        <f>_xlfn.IFNA(VLOOKUP($B300,数据整理1!$D$30:$R$54,10,0),L299)</f>
        <v>94</v>
      </c>
      <c r="M300">
        <f>_xlfn.IFNA(VLOOKUP($B300,数据整理1!$D$30:$R$54,11,0),M299)</f>
        <v>90</v>
      </c>
      <c r="N300">
        <f>_xlfn.IFNA(VLOOKUP($B300,数据整理1!$D$30:$R$54,12,0),N299)</f>
        <v>150</v>
      </c>
      <c r="O300">
        <f>_xlfn.IFNA(VLOOKUP($B300,数据整理1!$D$30:$R$54,13,0),O299)</f>
        <v>60</v>
      </c>
      <c r="P300">
        <f>_xlfn.IFNA(VLOOKUP($B300,数据整理1!$D$30:$R$54,14,0),P299)</f>
        <v>3346</v>
      </c>
      <c r="Q300">
        <f>_xlfn.IFNA(VLOOKUP($B300,数据整理1!$D$30:$R$54,15,0),Q299)</f>
        <v>3346</v>
      </c>
      <c r="S300" t="str">
        <f>INDEX(数据整理1!$C$56:$C$80,MATCH(B473,数据整理1!$D$56:$D$80))</f>
        <v>15阶</v>
      </c>
      <c r="T300">
        <f>_xlfn.IFNA(VLOOKUP($B300,数据整理1!$D$56:$R$80,2,0),T299)</f>
        <v>32619</v>
      </c>
      <c r="U300">
        <f>_xlfn.IFNA(VLOOKUP($B300,数据整理1!$D$56:$R$80,3,0),U299)</f>
        <v>10080</v>
      </c>
      <c r="V300">
        <f>_xlfn.IFNA(VLOOKUP($B300,数据整理1!$D$56:$R$80,4,0),V299)</f>
        <v>5010</v>
      </c>
      <c r="W300">
        <f>_xlfn.IFNA(VLOOKUP($B300,数据整理1!$D$56:$R$80,5,0),W299)</f>
        <v>2430</v>
      </c>
      <c r="X300">
        <f>_xlfn.IFNA(VLOOKUP($B300,数据整理1!$D$56:$R$80,6,0),X299)</f>
        <v>94</v>
      </c>
      <c r="Y300">
        <f>_xlfn.IFNA(VLOOKUP($B300,数据整理1!$D$56:$R$80,7,0),Y299)</f>
        <v>86</v>
      </c>
      <c r="Z300">
        <f>_xlfn.IFNA(VLOOKUP($B300,数据整理1!$D$56:$R$80,8,0),Z299)</f>
        <v>90</v>
      </c>
      <c r="AA300">
        <f>_xlfn.IFNA(VLOOKUP($B300,数据整理1!$D$56:$R$80,9,0),AA299)</f>
        <v>90</v>
      </c>
      <c r="AB300">
        <f>_xlfn.IFNA(VLOOKUP($B300,数据整理1!$D$56:$R$80,10,0),AB299)</f>
        <v>94</v>
      </c>
      <c r="AC300">
        <f>_xlfn.IFNA(VLOOKUP($B300,数据整理1!$D$56:$R$80,11,0),AC299)</f>
        <v>90</v>
      </c>
      <c r="AD300">
        <f>_xlfn.IFNA(VLOOKUP($B300,数据整理1!$D$56:$R$80,12,0),AD299)</f>
        <v>100</v>
      </c>
      <c r="AE300">
        <f>_xlfn.IFNA(VLOOKUP($B300,数据整理1!$D$56:$R$80,13,0),AE299)</f>
        <v>95</v>
      </c>
      <c r="AF300">
        <f>_xlfn.IFNA(VLOOKUP($B300,数据整理1!$D$56:$R$80,14,0),AF299)</f>
        <v>3346</v>
      </c>
      <c r="AG300">
        <f>_xlfn.IFNA(VLOOKUP($B300,数据整理1!$D$56:$R$80,15,0),AG299)</f>
        <v>3346</v>
      </c>
      <c r="AI300" t="str">
        <f>INDEX(数据整理1!$C$82:$C$106,MATCH(B300,数据整理1!$D$82:$D$106))</f>
        <v>15阶</v>
      </c>
      <c r="AJ300">
        <f>_xlfn.IFNA(VLOOKUP($B300,数据整理1!$D$82:$R$106,2,0),AJ299)</f>
        <v>31098</v>
      </c>
      <c r="AK300">
        <f>_xlfn.IFNA(VLOOKUP($B300,数据整理1!$D$82:$R$106,3,0),AK299)</f>
        <v>10956</v>
      </c>
      <c r="AL300">
        <f>_xlfn.IFNA(VLOOKUP($B300,数据整理1!$D$82:$R$106,4,0),AL299)</f>
        <v>1976</v>
      </c>
      <c r="AM300">
        <f>_xlfn.IFNA(VLOOKUP($B300,数据整理1!$D$82:$R$106,5,0),AM299)</f>
        <v>4442</v>
      </c>
      <c r="AN300">
        <f>_xlfn.IFNA(VLOOKUP($B300,数据整理1!$D$82:$R$106,6,0),AN299)</f>
        <v>94</v>
      </c>
      <c r="AO300">
        <f>_xlfn.IFNA(VLOOKUP($B300,数据整理1!$D$82:$R$106,7,0),AO299)</f>
        <v>86</v>
      </c>
      <c r="AP300">
        <f>_xlfn.IFNA(VLOOKUP($B300,数据整理1!$D$82:$R$106,8,0),AP299)</f>
        <v>90</v>
      </c>
      <c r="AQ300">
        <f>_xlfn.IFNA(VLOOKUP($B300,数据整理1!$D$82:$R$106,9,0),AQ299)</f>
        <v>86</v>
      </c>
      <c r="AR300">
        <f>_xlfn.IFNA(VLOOKUP($B300,数据整理1!$D$82:$R$106,10,0),AR299)</f>
        <v>94</v>
      </c>
      <c r="AS300">
        <f>_xlfn.IFNA(VLOOKUP($B300,数据整理1!$D$82:$R$106,11,0),AS299)</f>
        <v>90</v>
      </c>
      <c r="AT300">
        <f>_xlfn.IFNA(VLOOKUP($B300,数据整理1!$D$82:$R$106,12,0),AT299)</f>
        <v>50</v>
      </c>
      <c r="AU300">
        <f>_xlfn.IFNA(VLOOKUP($B300,数据整理1!$D$82:$R$106,13,0),AU299)</f>
        <v>120</v>
      </c>
      <c r="AV300">
        <f>_xlfn.IFNA(VLOOKUP($B300,数据整理1!$D$82:$R$106,14,0),AV299)</f>
        <v>3346</v>
      </c>
      <c r="AW300">
        <f>_xlfn.IFNA(VLOOKUP($B300,数据整理1!$D$82:$R$106,15,0),AW299)</f>
        <v>3346</v>
      </c>
    </row>
    <row r="301" spans="2:49" x14ac:dyDescent="0.2">
      <c r="B301">
        <v>94</v>
      </c>
      <c r="C301" t="str">
        <f>INDEX(数据整理1!$C$30:$C$54,MATCH(B301,数据整理1!$D$30:$D$54))</f>
        <v>15阶</v>
      </c>
      <c r="D301">
        <f>_xlfn.IFNA(VLOOKUP($B301,数据整理1!$D$30:$R$54,2,0),D300)</f>
        <v>34473</v>
      </c>
      <c r="E301">
        <f>_xlfn.IFNA(VLOOKUP($B301,数据整理1!$D$30:$R$54,3,0),E300)</f>
        <v>9269</v>
      </c>
      <c r="F301">
        <f>_xlfn.IFNA(VLOOKUP($B301,数据整理1!$D$30:$R$54,4,0),F300)</f>
        <v>5460</v>
      </c>
      <c r="G301">
        <f>_xlfn.IFNA(VLOOKUP($B301,数据整理1!$D$30:$R$54,5,0),G300)</f>
        <v>2730</v>
      </c>
      <c r="H301">
        <f>_xlfn.IFNA(VLOOKUP($B301,数据整理1!$D$30:$R$54,6,0),H300)</f>
        <v>94</v>
      </c>
      <c r="I301">
        <f>_xlfn.IFNA(VLOOKUP($B301,数据整理1!$D$30:$R$54,7,0),I300)</f>
        <v>86</v>
      </c>
      <c r="J301">
        <f>_xlfn.IFNA(VLOOKUP($B301,数据整理1!$D$30:$R$54,8,0),J300)</f>
        <v>90</v>
      </c>
      <c r="K301">
        <f>_xlfn.IFNA(VLOOKUP($B301,数据整理1!$D$30:$R$54,9,0),K300)</f>
        <v>90</v>
      </c>
      <c r="L301">
        <f>_xlfn.IFNA(VLOOKUP($B301,数据整理1!$D$30:$R$54,10,0),L300)</f>
        <v>94</v>
      </c>
      <c r="M301">
        <f>_xlfn.IFNA(VLOOKUP($B301,数据整理1!$D$30:$R$54,11,0),M300)</f>
        <v>90</v>
      </c>
      <c r="N301">
        <f>_xlfn.IFNA(VLOOKUP($B301,数据整理1!$D$30:$R$54,12,0),N300)</f>
        <v>150</v>
      </c>
      <c r="O301">
        <f>_xlfn.IFNA(VLOOKUP($B301,数据整理1!$D$30:$R$54,13,0),O300)</f>
        <v>60</v>
      </c>
      <c r="P301">
        <f>_xlfn.IFNA(VLOOKUP($B301,数据整理1!$D$30:$R$54,14,0),P300)</f>
        <v>3346</v>
      </c>
      <c r="Q301">
        <f>_xlfn.IFNA(VLOOKUP($B301,数据整理1!$D$30:$R$54,15,0),Q300)</f>
        <v>3346</v>
      </c>
      <c r="S301" t="str">
        <f>INDEX(数据整理1!$C$56:$C$80,MATCH(B474,数据整理1!$D$56:$D$80))</f>
        <v>15阶</v>
      </c>
      <c r="T301">
        <f>_xlfn.IFNA(VLOOKUP($B301,数据整理1!$D$56:$R$80,2,0),T300)</f>
        <v>32619</v>
      </c>
      <c r="U301">
        <f>_xlfn.IFNA(VLOOKUP($B301,数据整理1!$D$56:$R$80,3,0),U300)</f>
        <v>10080</v>
      </c>
      <c r="V301">
        <f>_xlfn.IFNA(VLOOKUP($B301,数据整理1!$D$56:$R$80,4,0),V300)</f>
        <v>5010</v>
      </c>
      <c r="W301">
        <f>_xlfn.IFNA(VLOOKUP($B301,数据整理1!$D$56:$R$80,5,0),W300)</f>
        <v>2430</v>
      </c>
      <c r="X301">
        <f>_xlfn.IFNA(VLOOKUP($B301,数据整理1!$D$56:$R$80,6,0),X300)</f>
        <v>94</v>
      </c>
      <c r="Y301">
        <f>_xlfn.IFNA(VLOOKUP($B301,数据整理1!$D$56:$R$80,7,0),Y300)</f>
        <v>86</v>
      </c>
      <c r="Z301">
        <f>_xlfn.IFNA(VLOOKUP($B301,数据整理1!$D$56:$R$80,8,0),Z300)</f>
        <v>90</v>
      </c>
      <c r="AA301">
        <f>_xlfn.IFNA(VLOOKUP($B301,数据整理1!$D$56:$R$80,9,0),AA300)</f>
        <v>90</v>
      </c>
      <c r="AB301">
        <f>_xlfn.IFNA(VLOOKUP($B301,数据整理1!$D$56:$R$80,10,0),AB300)</f>
        <v>94</v>
      </c>
      <c r="AC301">
        <f>_xlfn.IFNA(VLOOKUP($B301,数据整理1!$D$56:$R$80,11,0),AC300)</f>
        <v>90</v>
      </c>
      <c r="AD301">
        <f>_xlfn.IFNA(VLOOKUP($B301,数据整理1!$D$56:$R$80,12,0),AD300)</f>
        <v>100</v>
      </c>
      <c r="AE301">
        <f>_xlfn.IFNA(VLOOKUP($B301,数据整理1!$D$56:$R$80,13,0),AE300)</f>
        <v>95</v>
      </c>
      <c r="AF301">
        <f>_xlfn.IFNA(VLOOKUP($B301,数据整理1!$D$56:$R$80,14,0),AF300)</f>
        <v>3346</v>
      </c>
      <c r="AG301">
        <f>_xlfn.IFNA(VLOOKUP($B301,数据整理1!$D$56:$R$80,15,0),AG300)</f>
        <v>3346</v>
      </c>
      <c r="AI301" t="str">
        <f>INDEX(数据整理1!$C$82:$C$106,MATCH(B301,数据整理1!$D$82:$D$106))</f>
        <v>15阶</v>
      </c>
      <c r="AJ301">
        <f>_xlfn.IFNA(VLOOKUP($B301,数据整理1!$D$82:$R$106,2,0),AJ300)</f>
        <v>31098</v>
      </c>
      <c r="AK301">
        <f>_xlfn.IFNA(VLOOKUP($B301,数据整理1!$D$82:$R$106,3,0),AK300)</f>
        <v>10956</v>
      </c>
      <c r="AL301">
        <f>_xlfn.IFNA(VLOOKUP($B301,数据整理1!$D$82:$R$106,4,0),AL300)</f>
        <v>1976</v>
      </c>
      <c r="AM301">
        <f>_xlfn.IFNA(VLOOKUP($B301,数据整理1!$D$82:$R$106,5,0),AM300)</f>
        <v>4442</v>
      </c>
      <c r="AN301">
        <f>_xlfn.IFNA(VLOOKUP($B301,数据整理1!$D$82:$R$106,6,0),AN300)</f>
        <v>94</v>
      </c>
      <c r="AO301">
        <f>_xlfn.IFNA(VLOOKUP($B301,数据整理1!$D$82:$R$106,7,0),AO300)</f>
        <v>86</v>
      </c>
      <c r="AP301">
        <f>_xlfn.IFNA(VLOOKUP($B301,数据整理1!$D$82:$R$106,8,0),AP300)</f>
        <v>90</v>
      </c>
      <c r="AQ301">
        <f>_xlfn.IFNA(VLOOKUP($B301,数据整理1!$D$82:$R$106,9,0),AQ300)</f>
        <v>86</v>
      </c>
      <c r="AR301">
        <f>_xlfn.IFNA(VLOOKUP($B301,数据整理1!$D$82:$R$106,10,0),AR300)</f>
        <v>94</v>
      </c>
      <c r="AS301">
        <f>_xlfn.IFNA(VLOOKUP($B301,数据整理1!$D$82:$R$106,11,0),AS300)</f>
        <v>90</v>
      </c>
      <c r="AT301">
        <f>_xlfn.IFNA(VLOOKUP($B301,数据整理1!$D$82:$R$106,12,0),AT300)</f>
        <v>50</v>
      </c>
      <c r="AU301">
        <f>_xlfn.IFNA(VLOOKUP($B301,数据整理1!$D$82:$R$106,13,0),AU300)</f>
        <v>120</v>
      </c>
      <c r="AV301">
        <f>_xlfn.IFNA(VLOOKUP($B301,数据整理1!$D$82:$R$106,14,0),AV300)</f>
        <v>3346</v>
      </c>
      <c r="AW301">
        <f>_xlfn.IFNA(VLOOKUP($B301,数据整理1!$D$82:$R$106,15,0),AW300)</f>
        <v>3346</v>
      </c>
    </row>
    <row r="302" spans="2:49" x14ac:dyDescent="0.2">
      <c r="B302">
        <v>95</v>
      </c>
      <c r="C302" t="str">
        <f>INDEX(数据整理1!$C$30:$C$54,MATCH(B302,数据整理1!$D$30:$D$54))</f>
        <v>15阶</v>
      </c>
      <c r="D302">
        <f>_xlfn.IFNA(VLOOKUP($B302,数据整理1!$D$30:$R$54,2,0),D301)</f>
        <v>34473</v>
      </c>
      <c r="E302">
        <f>_xlfn.IFNA(VLOOKUP($B302,数据整理1!$D$30:$R$54,3,0),E301)</f>
        <v>9269</v>
      </c>
      <c r="F302">
        <f>_xlfn.IFNA(VLOOKUP($B302,数据整理1!$D$30:$R$54,4,0),F301)</f>
        <v>5460</v>
      </c>
      <c r="G302">
        <f>_xlfn.IFNA(VLOOKUP($B302,数据整理1!$D$30:$R$54,5,0),G301)</f>
        <v>2730</v>
      </c>
      <c r="H302">
        <f>_xlfn.IFNA(VLOOKUP($B302,数据整理1!$D$30:$R$54,6,0),H301)</f>
        <v>94</v>
      </c>
      <c r="I302">
        <f>_xlfn.IFNA(VLOOKUP($B302,数据整理1!$D$30:$R$54,7,0),I301)</f>
        <v>86</v>
      </c>
      <c r="J302">
        <f>_xlfn.IFNA(VLOOKUP($B302,数据整理1!$D$30:$R$54,8,0),J301)</f>
        <v>90</v>
      </c>
      <c r="K302">
        <f>_xlfn.IFNA(VLOOKUP($B302,数据整理1!$D$30:$R$54,9,0),K301)</f>
        <v>90</v>
      </c>
      <c r="L302">
        <f>_xlfn.IFNA(VLOOKUP($B302,数据整理1!$D$30:$R$54,10,0),L301)</f>
        <v>94</v>
      </c>
      <c r="M302">
        <f>_xlfn.IFNA(VLOOKUP($B302,数据整理1!$D$30:$R$54,11,0),M301)</f>
        <v>90</v>
      </c>
      <c r="N302">
        <f>_xlfn.IFNA(VLOOKUP($B302,数据整理1!$D$30:$R$54,12,0),N301)</f>
        <v>150</v>
      </c>
      <c r="O302">
        <f>_xlfn.IFNA(VLOOKUP($B302,数据整理1!$D$30:$R$54,13,0),O301)</f>
        <v>60</v>
      </c>
      <c r="P302">
        <f>_xlfn.IFNA(VLOOKUP($B302,数据整理1!$D$30:$R$54,14,0),P301)</f>
        <v>3346</v>
      </c>
      <c r="Q302">
        <f>_xlfn.IFNA(VLOOKUP($B302,数据整理1!$D$30:$R$54,15,0),Q301)</f>
        <v>3346</v>
      </c>
      <c r="S302" t="str">
        <f>INDEX(数据整理1!$C$56:$C$80,MATCH(B475,数据整理1!$D$56:$D$80))</f>
        <v>15阶</v>
      </c>
      <c r="T302">
        <f>_xlfn.IFNA(VLOOKUP($B302,数据整理1!$D$56:$R$80,2,0),T301)</f>
        <v>32619</v>
      </c>
      <c r="U302">
        <f>_xlfn.IFNA(VLOOKUP($B302,数据整理1!$D$56:$R$80,3,0),U301)</f>
        <v>10080</v>
      </c>
      <c r="V302">
        <f>_xlfn.IFNA(VLOOKUP($B302,数据整理1!$D$56:$R$80,4,0),V301)</f>
        <v>5010</v>
      </c>
      <c r="W302">
        <f>_xlfn.IFNA(VLOOKUP($B302,数据整理1!$D$56:$R$80,5,0),W301)</f>
        <v>2430</v>
      </c>
      <c r="X302">
        <f>_xlfn.IFNA(VLOOKUP($B302,数据整理1!$D$56:$R$80,6,0),X301)</f>
        <v>94</v>
      </c>
      <c r="Y302">
        <f>_xlfn.IFNA(VLOOKUP($B302,数据整理1!$D$56:$R$80,7,0),Y301)</f>
        <v>86</v>
      </c>
      <c r="Z302">
        <f>_xlfn.IFNA(VLOOKUP($B302,数据整理1!$D$56:$R$80,8,0),Z301)</f>
        <v>90</v>
      </c>
      <c r="AA302">
        <f>_xlfn.IFNA(VLOOKUP($B302,数据整理1!$D$56:$R$80,9,0),AA301)</f>
        <v>90</v>
      </c>
      <c r="AB302">
        <f>_xlfn.IFNA(VLOOKUP($B302,数据整理1!$D$56:$R$80,10,0),AB301)</f>
        <v>94</v>
      </c>
      <c r="AC302">
        <f>_xlfn.IFNA(VLOOKUP($B302,数据整理1!$D$56:$R$80,11,0),AC301)</f>
        <v>90</v>
      </c>
      <c r="AD302">
        <f>_xlfn.IFNA(VLOOKUP($B302,数据整理1!$D$56:$R$80,12,0),AD301)</f>
        <v>100</v>
      </c>
      <c r="AE302">
        <f>_xlfn.IFNA(VLOOKUP($B302,数据整理1!$D$56:$R$80,13,0),AE301)</f>
        <v>95</v>
      </c>
      <c r="AF302">
        <f>_xlfn.IFNA(VLOOKUP($B302,数据整理1!$D$56:$R$80,14,0),AF301)</f>
        <v>3346</v>
      </c>
      <c r="AG302">
        <f>_xlfn.IFNA(VLOOKUP($B302,数据整理1!$D$56:$R$80,15,0),AG301)</f>
        <v>3346</v>
      </c>
      <c r="AI302" t="str">
        <f>INDEX(数据整理1!$C$82:$C$106,MATCH(B302,数据整理1!$D$82:$D$106))</f>
        <v>15阶</v>
      </c>
      <c r="AJ302">
        <f>_xlfn.IFNA(VLOOKUP($B302,数据整理1!$D$82:$R$106,2,0),AJ301)</f>
        <v>31098</v>
      </c>
      <c r="AK302">
        <f>_xlfn.IFNA(VLOOKUP($B302,数据整理1!$D$82:$R$106,3,0),AK301)</f>
        <v>10956</v>
      </c>
      <c r="AL302">
        <f>_xlfn.IFNA(VLOOKUP($B302,数据整理1!$D$82:$R$106,4,0),AL301)</f>
        <v>1976</v>
      </c>
      <c r="AM302">
        <f>_xlfn.IFNA(VLOOKUP($B302,数据整理1!$D$82:$R$106,5,0),AM301)</f>
        <v>4442</v>
      </c>
      <c r="AN302">
        <f>_xlfn.IFNA(VLOOKUP($B302,数据整理1!$D$82:$R$106,6,0),AN301)</f>
        <v>94</v>
      </c>
      <c r="AO302">
        <f>_xlfn.IFNA(VLOOKUP($B302,数据整理1!$D$82:$R$106,7,0),AO301)</f>
        <v>86</v>
      </c>
      <c r="AP302">
        <f>_xlfn.IFNA(VLOOKUP($B302,数据整理1!$D$82:$R$106,8,0),AP301)</f>
        <v>90</v>
      </c>
      <c r="AQ302">
        <f>_xlfn.IFNA(VLOOKUP($B302,数据整理1!$D$82:$R$106,9,0),AQ301)</f>
        <v>86</v>
      </c>
      <c r="AR302">
        <f>_xlfn.IFNA(VLOOKUP($B302,数据整理1!$D$82:$R$106,10,0),AR301)</f>
        <v>94</v>
      </c>
      <c r="AS302">
        <f>_xlfn.IFNA(VLOOKUP($B302,数据整理1!$D$82:$R$106,11,0),AS301)</f>
        <v>90</v>
      </c>
      <c r="AT302">
        <f>_xlfn.IFNA(VLOOKUP($B302,数据整理1!$D$82:$R$106,12,0),AT301)</f>
        <v>50</v>
      </c>
      <c r="AU302">
        <f>_xlfn.IFNA(VLOOKUP($B302,数据整理1!$D$82:$R$106,13,0),AU301)</f>
        <v>120</v>
      </c>
      <c r="AV302">
        <f>_xlfn.IFNA(VLOOKUP($B302,数据整理1!$D$82:$R$106,14,0),AV301)</f>
        <v>3346</v>
      </c>
      <c r="AW302">
        <f>_xlfn.IFNA(VLOOKUP($B302,数据整理1!$D$82:$R$106,15,0),AW301)</f>
        <v>3346</v>
      </c>
    </row>
    <row r="303" spans="2:49" x14ac:dyDescent="0.2">
      <c r="B303">
        <v>96</v>
      </c>
      <c r="C303" t="str">
        <f>INDEX(数据整理1!$C$30:$C$54,MATCH(B303,数据整理1!$D$30:$D$54))</f>
        <v>15阶</v>
      </c>
      <c r="D303">
        <f>_xlfn.IFNA(VLOOKUP($B303,数据整理1!$D$30:$R$54,2,0),D302)</f>
        <v>34473</v>
      </c>
      <c r="E303">
        <f>_xlfn.IFNA(VLOOKUP($B303,数据整理1!$D$30:$R$54,3,0),E302)</f>
        <v>9269</v>
      </c>
      <c r="F303">
        <f>_xlfn.IFNA(VLOOKUP($B303,数据整理1!$D$30:$R$54,4,0),F302)</f>
        <v>5460</v>
      </c>
      <c r="G303">
        <f>_xlfn.IFNA(VLOOKUP($B303,数据整理1!$D$30:$R$54,5,0),G302)</f>
        <v>2730</v>
      </c>
      <c r="H303">
        <f>_xlfn.IFNA(VLOOKUP($B303,数据整理1!$D$30:$R$54,6,0),H302)</f>
        <v>94</v>
      </c>
      <c r="I303">
        <f>_xlfn.IFNA(VLOOKUP($B303,数据整理1!$D$30:$R$54,7,0),I302)</f>
        <v>86</v>
      </c>
      <c r="J303">
        <f>_xlfn.IFNA(VLOOKUP($B303,数据整理1!$D$30:$R$54,8,0),J302)</f>
        <v>90</v>
      </c>
      <c r="K303">
        <f>_xlfn.IFNA(VLOOKUP($B303,数据整理1!$D$30:$R$54,9,0),K302)</f>
        <v>90</v>
      </c>
      <c r="L303">
        <f>_xlfn.IFNA(VLOOKUP($B303,数据整理1!$D$30:$R$54,10,0),L302)</f>
        <v>94</v>
      </c>
      <c r="M303">
        <f>_xlfn.IFNA(VLOOKUP($B303,数据整理1!$D$30:$R$54,11,0),M302)</f>
        <v>90</v>
      </c>
      <c r="N303">
        <f>_xlfn.IFNA(VLOOKUP($B303,数据整理1!$D$30:$R$54,12,0),N302)</f>
        <v>150</v>
      </c>
      <c r="O303">
        <f>_xlfn.IFNA(VLOOKUP($B303,数据整理1!$D$30:$R$54,13,0),O302)</f>
        <v>60</v>
      </c>
      <c r="P303">
        <f>_xlfn.IFNA(VLOOKUP($B303,数据整理1!$D$30:$R$54,14,0),P302)</f>
        <v>3346</v>
      </c>
      <c r="Q303">
        <f>_xlfn.IFNA(VLOOKUP($B303,数据整理1!$D$30:$R$54,15,0),Q302)</f>
        <v>3346</v>
      </c>
      <c r="S303" t="str">
        <f>INDEX(数据整理1!$C$56:$C$80,MATCH(B476,数据整理1!$D$56:$D$80))</f>
        <v>15阶</v>
      </c>
      <c r="T303">
        <f>_xlfn.IFNA(VLOOKUP($B303,数据整理1!$D$56:$R$80,2,0),T302)</f>
        <v>32619</v>
      </c>
      <c r="U303">
        <f>_xlfn.IFNA(VLOOKUP($B303,数据整理1!$D$56:$R$80,3,0),U302)</f>
        <v>10080</v>
      </c>
      <c r="V303">
        <f>_xlfn.IFNA(VLOOKUP($B303,数据整理1!$D$56:$R$80,4,0),V302)</f>
        <v>5010</v>
      </c>
      <c r="W303">
        <f>_xlfn.IFNA(VLOOKUP($B303,数据整理1!$D$56:$R$80,5,0),W302)</f>
        <v>2430</v>
      </c>
      <c r="X303">
        <f>_xlfn.IFNA(VLOOKUP($B303,数据整理1!$D$56:$R$80,6,0),X302)</f>
        <v>94</v>
      </c>
      <c r="Y303">
        <f>_xlfn.IFNA(VLOOKUP($B303,数据整理1!$D$56:$R$80,7,0),Y302)</f>
        <v>86</v>
      </c>
      <c r="Z303">
        <f>_xlfn.IFNA(VLOOKUP($B303,数据整理1!$D$56:$R$80,8,0),Z302)</f>
        <v>90</v>
      </c>
      <c r="AA303">
        <f>_xlfn.IFNA(VLOOKUP($B303,数据整理1!$D$56:$R$80,9,0),AA302)</f>
        <v>90</v>
      </c>
      <c r="AB303">
        <f>_xlfn.IFNA(VLOOKUP($B303,数据整理1!$D$56:$R$80,10,0),AB302)</f>
        <v>94</v>
      </c>
      <c r="AC303">
        <f>_xlfn.IFNA(VLOOKUP($B303,数据整理1!$D$56:$R$80,11,0),AC302)</f>
        <v>90</v>
      </c>
      <c r="AD303">
        <f>_xlfn.IFNA(VLOOKUP($B303,数据整理1!$D$56:$R$80,12,0),AD302)</f>
        <v>100</v>
      </c>
      <c r="AE303">
        <f>_xlfn.IFNA(VLOOKUP($B303,数据整理1!$D$56:$R$80,13,0),AE302)</f>
        <v>95</v>
      </c>
      <c r="AF303">
        <f>_xlfn.IFNA(VLOOKUP($B303,数据整理1!$D$56:$R$80,14,0),AF302)</f>
        <v>3346</v>
      </c>
      <c r="AG303">
        <f>_xlfn.IFNA(VLOOKUP($B303,数据整理1!$D$56:$R$80,15,0),AG302)</f>
        <v>3346</v>
      </c>
      <c r="AI303" t="str">
        <f>INDEX(数据整理1!$C$82:$C$106,MATCH(B303,数据整理1!$D$82:$D$106))</f>
        <v>15阶</v>
      </c>
      <c r="AJ303">
        <f>_xlfn.IFNA(VLOOKUP($B303,数据整理1!$D$82:$R$106,2,0),AJ302)</f>
        <v>31098</v>
      </c>
      <c r="AK303">
        <f>_xlfn.IFNA(VLOOKUP($B303,数据整理1!$D$82:$R$106,3,0),AK302)</f>
        <v>10956</v>
      </c>
      <c r="AL303">
        <f>_xlfn.IFNA(VLOOKUP($B303,数据整理1!$D$82:$R$106,4,0),AL302)</f>
        <v>1976</v>
      </c>
      <c r="AM303">
        <f>_xlfn.IFNA(VLOOKUP($B303,数据整理1!$D$82:$R$106,5,0),AM302)</f>
        <v>4442</v>
      </c>
      <c r="AN303">
        <f>_xlfn.IFNA(VLOOKUP($B303,数据整理1!$D$82:$R$106,6,0),AN302)</f>
        <v>94</v>
      </c>
      <c r="AO303">
        <f>_xlfn.IFNA(VLOOKUP($B303,数据整理1!$D$82:$R$106,7,0),AO302)</f>
        <v>86</v>
      </c>
      <c r="AP303">
        <f>_xlfn.IFNA(VLOOKUP($B303,数据整理1!$D$82:$R$106,8,0),AP302)</f>
        <v>90</v>
      </c>
      <c r="AQ303">
        <f>_xlfn.IFNA(VLOOKUP($B303,数据整理1!$D$82:$R$106,9,0),AQ302)</f>
        <v>86</v>
      </c>
      <c r="AR303">
        <f>_xlfn.IFNA(VLOOKUP($B303,数据整理1!$D$82:$R$106,10,0),AR302)</f>
        <v>94</v>
      </c>
      <c r="AS303">
        <f>_xlfn.IFNA(VLOOKUP($B303,数据整理1!$D$82:$R$106,11,0),AS302)</f>
        <v>90</v>
      </c>
      <c r="AT303">
        <f>_xlfn.IFNA(VLOOKUP($B303,数据整理1!$D$82:$R$106,12,0),AT302)</f>
        <v>50</v>
      </c>
      <c r="AU303">
        <f>_xlfn.IFNA(VLOOKUP($B303,数据整理1!$D$82:$R$106,13,0),AU302)</f>
        <v>120</v>
      </c>
      <c r="AV303">
        <f>_xlfn.IFNA(VLOOKUP($B303,数据整理1!$D$82:$R$106,14,0),AV302)</f>
        <v>3346</v>
      </c>
      <c r="AW303">
        <f>_xlfn.IFNA(VLOOKUP($B303,数据整理1!$D$82:$R$106,15,0),AW302)</f>
        <v>3346</v>
      </c>
    </row>
    <row r="304" spans="2:49" x14ac:dyDescent="0.2">
      <c r="B304">
        <v>97</v>
      </c>
      <c r="C304" t="str">
        <f>INDEX(数据整理1!$C$30:$C$54,MATCH(B304,数据整理1!$D$30:$D$54))</f>
        <v>15阶</v>
      </c>
      <c r="D304">
        <f>_xlfn.IFNA(VLOOKUP($B304,数据整理1!$D$30:$R$54,2,0),D303)</f>
        <v>34473</v>
      </c>
      <c r="E304">
        <f>_xlfn.IFNA(VLOOKUP($B304,数据整理1!$D$30:$R$54,3,0),E303)</f>
        <v>9269</v>
      </c>
      <c r="F304">
        <f>_xlfn.IFNA(VLOOKUP($B304,数据整理1!$D$30:$R$54,4,0),F303)</f>
        <v>5460</v>
      </c>
      <c r="G304">
        <f>_xlfn.IFNA(VLOOKUP($B304,数据整理1!$D$30:$R$54,5,0),G303)</f>
        <v>2730</v>
      </c>
      <c r="H304">
        <f>_xlfn.IFNA(VLOOKUP($B304,数据整理1!$D$30:$R$54,6,0),H303)</f>
        <v>94</v>
      </c>
      <c r="I304">
        <f>_xlfn.IFNA(VLOOKUP($B304,数据整理1!$D$30:$R$54,7,0),I303)</f>
        <v>86</v>
      </c>
      <c r="J304">
        <f>_xlfn.IFNA(VLOOKUP($B304,数据整理1!$D$30:$R$54,8,0),J303)</f>
        <v>90</v>
      </c>
      <c r="K304">
        <f>_xlfn.IFNA(VLOOKUP($B304,数据整理1!$D$30:$R$54,9,0),K303)</f>
        <v>90</v>
      </c>
      <c r="L304">
        <f>_xlfn.IFNA(VLOOKUP($B304,数据整理1!$D$30:$R$54,10,0),L303)</f>
        <v>94</v>
      </c>
      <c r="M304">
        <f>_xlfn.IFNA(VLOOKUP($B304,数据整理1!$D$30:$R$54,11,0),M303)</f>
        <v>90</v>
      </c>
      <c r="N304">
        <f>_xlfn.IFNA(VLOOKUP($B304,数据整理1!$D$30:$R$54,12,0),N303)</f>
        <v>150</v>
      </c>
      <c r="O304">
        <f>_xlfn.IFNA(VLOOKUP($B304,数据整理1!$D$30:$R$54,13,0),O303)</f>
        <v>60</v>
      </c>
      <c r="P304">
        <f>_xlfn.IFNA(VLOOKUP($B304,数据整理1!$D$30:$R$54,14,0),P303)</f>
        <v>3346</v>
      </c>
      <c r="Q304">
        <f>_xlfn.IFNA(VLOOKUP($B304,数据整理1!$D$30:$R$54,15,0),Q303)</f>
        <v>3346</v>
      </c>
      <c r="S304" t="str">
        <f>INDEX(数据整理1!$C$56:$C$80,MATCH(B477,数据整理1!$D$56:$D$80))</f>
        <v>15阶</v>
      </c>
      <c r="T304">
        <f>_xlfn.IFNA(VLOOKUP($B304,数据整理1!$D$56:$R$80,2,0),T303)</f>
        <v>32619</v>
      </c>
      <c r="U304">
        <f>_xlfn.IFNA(VLOOKUP($B304,数据整理1!$D$56:$R$80,3,0),U303)</f>
        <v>10080</v>
      </c>
      <c r="V304">
        <f>_xlfn.IFNA(VLOOKUP($B304,数据整理1!$D$56:$R$80,4,0),V303)</f>
        <v>5010</v>
      </c>
      <c r="W304">
        <f>_xlfn.IFNA(VLOOKUP($B304,数据整理1!$D$56:$R$80,5,0),W303)</f>
        <v>2430</v>
      </c>
      <c r="X304">
        <f>_xlfn.IFNA(VLOOKUP($B304,数据整理1!$D$56:$R$80,6,0),X303)</f>
        <v>94</v>
      </c>
      <c r="Y304">
        <f>_xlfn.IFNA(VLOOKUP($B304,数据整理1!$D$56:$R$80,7,0),Y303)</f>
        <v>86</v>
      </c>
      <c r="Z304">
        <f>_xlfn.IFNA(VLOOKUP($B304,数据整理1!$D$56:$R$80,8,0),Z303)</f>
        <v>90</v>
      </c>
      <c r="AA304">
        <f>_xlfn.IFNA(VLOOKUP($B304,数据整理1!$D$56:$R$80,9,0),AA303)</f>
        <v>90</v>
      </c>
      <c r="AB304">
        <f>_xlfn.IFNA(VLOOKUP($B304,数据整理1!$D$56:$R$80,10,0),AB303)</f>
        <v>94</v>
      </c>
      <c r="AC304">
        <f>_xlfn.IFNA(VLOOKUP($B304,数据整理1!$D$56:$R$80,11,0),AC303)</f>
        <v>90</v>
      </c>
      <c r="AD304">
        <f>_xlfn.IFNA(VLOOKUP($B304,数据整理1!$D$56:$R$80,12,0),AD303)</f>
        <v>100</v>
      </c>
      <c r="AE304">
        <f>_xlfn.IFNA(VLOOKUP($B304,数据整理1!$D$56:$R$80,13,0),AE303)</f>
        <v>95</v>
      </c>
      <c r="AF304">
        <f>_xlfn.IFNA(VLOOKUP($B304,数据整理1!$D$56:$R$80,14,0),AF303)</f>
        <v>3346</v>
      </c>
      <c r="AG304">
        <f>_xlfn.IFNA(VLOOKUP($B304,数据整理1!$D$56:$R$80,15,0),AG303)</f>
        <v>3346</v>
      </c>
      <c r="AI304" t="str">
        <f>INDEX(数据整理1!$C$82:$C$106,MATCH(B304,数据整理1!$D$82:$D$106))</f>
        <v>15阶</v>
      </c>
      <c r="AJ304">
        <f>_xlfn.IFNA(VLOOKUP($B304,数据整理1!$D$82:$R$106,2,0),AJ303)</f>
        <v>31098</v>
      </c>
      <c r="AK304">
        <f>_xlfn.IFNA(VLOOKUP($B304,数据整理1!$D$82:$R$106,3,0),AK303)</f>
        <v>10956</v>
      </c>
      <c r="AL304">
        <f>_xlfn.IFNA(VLOOKUP($B304,数据整理1!$D$82:$R$106,4,0),AL303)</f>
        <v>1976</v>
      </c>
      <c r="AM304">
        <f>_xlfn.IFNA(VLOOKUP($B304,数据整理1!$D$82:$R$106,5,0),AM303)</f>
        <v>4442</v>
      </c>
      <c r="AN304">
        <f>_xlfn.IFNA(VLOOKUP($B304,数据整理1!$D$82:$R$106,6,0),AN303)</f>
        <v>94</v>
      </c>
      <c r="AO304">
        <f>_xlfn.IFNA(VLOOKUP($B304,数据整理1!$D$82:$R$106,7,0),AO303)</f>
        <v>86</v>
      </c>
      <c r="AP304">
        <f>_xlfn.IFNA(VLOOKUP($B304,数据整理1!$D$82:$R$106,8,0),AP303)</f>
        <v>90</v>
      </c>
      <c r="AQ304">
        <f>_xlfn.IFNA(VLOOKUP($B304,数据整理1!$D$82:$R$106,9,0),AQ303)</f>
        <v>86</v>
      </c>
      <c r="AR304">
        <f>_xlfn.IFNA(VLOOKUP($B304,数据整理1!$D$82:$R$106,10,0),AR303)</f>
        <v>94</v>
      </c>
      <c r="AS304">
        <f>_xlfn.IFNA(VLOOKUP($B304,数据整理1!$D$82:$R$106,11,0),AS303)</f>
        <v>90</v>
      </c>
      <c r="AT304">
        <f>_xlfn.IFNA(VLOOKUP($B304,数据整理1!$D$82:$R$106,12,0),AT303)</f>
        <v>50</v>
      </c>
      <c r="AU304">
        <f>_xlfn.IFNA(VLOOKUP($B304,数据整理1!$D$82:$R$106,13,0),AU303)</f>
        <v>120</v>
      </c>
      <c r="AV304">
        <f>_xlfn.IFNA(VLOOKUP($B304,数据整理1!$D$82:$R$106,14,0),AV303)</f>
        <v>3346</v>
      </c>
      <c r="AW304">
        <f>_xlfn.IFNA(VLOOKUP($B304,数据整理1!$D$82:$R$106,15,0),AW303)</f>
        <v>3346</v>
      </c>
    </row>
    <row r="305" spans="2:49" x14ac:dyDescent="0.2">
      <c r="B305">
        <v>98</v>
      </c>
      <c r="C305" t="str">
        <f>INDEX(数据整理1!$C$30:$C$54,MATCH(B305,数据整理1!$D$30:$D$54))</f>
        <v>15阶</v>
      </c>
      <c r="D305">
        <f>_xlfn.IFNA(VLOOKUP($B305,数据整理1!$D$30:$R$54,2,0),D304)</f>
        <v>34473</v>
      </c>
      <c r="E305">
        <f>_xlfn.IFNA(VLOOKUP($B305,数据整理1!$D$30:$R$54,3,0),E304)</f>
        <v>9269</v>
      </c>
      <c r="F305">
        <f>_xlfn.IFNA(VLOOKUP($B305,数据整理1!$D$30:$R$54,4,0),F304)</f>
        <v>5460</v>
      </c>
      <c r="G305">
        <f>_xlfn.IFNA(VLOOKUP($B305,数据整理1!$D$30:$R$54,5,0),G304)</f>
        <v>2730</v>
      </c>
      <c r="H305">
        <f>_xlfn.IFNA(VLOOKUP($B305,数据整理1!$D$30:$R$54,6,0),H304)</f>
        <v>94</v>
      </c>
      <c r="I305">
        <f>_xlfn.IFNA(VLOOKUP($B305,数据整理1!$D$30:$R$54,7,0),I304)</f>
        <v>86</v>
      </c>
      <c r="J305">
        <f>_xlfn.IFNA(VLOOKUP($B305,数据整理1!$D$30:$R$54,8,0),J304)</f>
        <v>90</v>
      </c>
      <c r="K305">
        <f>_xlfn.IFNA(VLOOKUP($B305,数据整理1!$D$30:$R$54,9,0),K304)</f>
        <v>90</v>
      </c>
      <c r="L305">
        <f>_xlfn.IFNA(VLOOKUP($B305,数据整理1!$D$30:$R$54,10,0),L304)</f>
        <v>94</v>
      </c>
      <c r="M305">
        <f>_xlfn.IFNA(VLOOKUP($B305,数据整理1!$D$30:$R$54,11,0),M304)</f>
        <v>90</v>
      </c>
      <c r="N305">
        <f>_xlfn.IFNA(VLOOKUP($B305,数据整理1!$D$30:$R$54,12,0),N304)</f>
        <v>150</v>
      </c>
      <c r="O305">
        <f>_xlfn.IFNA(VLOOKUP($B305,数据整理1!$D$30:$R$54,13,0),O304)</f>
        <v>60</v>
      </c>
      <c r="P305">
        <f>_xlfn.IFNA(VLOOKUP($B305,数据整理1!$D$30:$R$54,14,0),P304)</f>
        <v>3346</v>
      </c>
      <c r="Q305">
        <f>_xlfn.IFNA(VLOOKUP($B305,数据整理1!$D$30:$R$54,15,0),Q304)</f>
        <v>3346</v>
      </c>
      <c r="S305" t="str">
        <f>INDEX(数据整理1!$C$56:$C$80,MATCH(B478,数据整理1!$D$56:$D$80))</f>
        <v>15阶</v>
      </c>
      <c r="T305">
        <f>_xlfn.IFNA(VLOOKUP($B305,数据整理1!$D$56:$R$80,2,0),T304)</f>
        <v>32619</v>
      </c>
      <c r="U305">
        <f>_xlfn.IFNA(VLOOKUP($B305,数据整理1!$D$56:$R$80,3,0),U304)</f>
        <v>10080</v>
      </c>
      <c r="V305">
        <f>_xlfn.IFNA(VLOOKUP($B305,数据整理1!$D$56:$R$80,4,0),V304)</f>
        <v>5010</v>
      </c>
      <c r="W305">
        <f>_xlfn.IFNA(VLOOKUP($B305,数据整理1!$D$56:$R$80,5,0),W304)</f>
        <v>2430</v>
      </c>
      <c r="X305">
        <f>_xlfn.IFNA(VLOOKUP($B305,数据整理1!$D$56:$R$80,6,0),X304)</f>
        <v>94</v>
      </c>
      <c r="Y305">
        <f>_xlfn.IFNA(VLOOKUP($B305,数据整理1!$D$56:$R$80,7,0),Y304)</f>
        <v>86</v>
      </c>
      <c r="Z305">
        <f>_xlfn.IFNA(VLOOKUP($B305,数据整理1!$D$56:$R$80,8,0),Z304)</f>
        <v>90</v>
      </c>
      <c r="AA305">
        <f>_xlfn.IFNA(VLOOKUP($B305,数据整理1!$D$56:$R$80,9,0),AA304)</f>
        <v>90</v>
      </c>
      <c r="AB305">
        <f>_xlfn.IFNA(VLOOKUP($B305,数据整理1!$D$56:$R$80,10,0),AB304)</f>
        <v>94</v>
      </c>
      <c r="AC305">
        <f>_xlfn.IFNA(VLOOKUP($B305,数据整理1!$D$56:$R$80,11,0),AC304)</f>
        <v>90</v>
      </c>
      <c r="AD305">
        <f>_xlfn.IFNA(VLOOKUP($B305,数据整理1!$D$56:$R$80,12,0),AD304)</f>
        <v>100</v>
      </c>
      <c r="AE305">
        <f>_xlfn.IFNA(VLOOKUP($B305,数据整理1!$D$56:$R$80,13,0),AE304)</f>
        <v>95</v>
      </c>
      <c r="AF305">
        <f>_xlfn.IFNA(VLOOKUP($B305,数据整理1!$D$56:$R$80,14,0),AF304)</f>
        <v>3346</v>
      </c>
      <c r="AG305">
        <f>_xlfn.IFNA(VLOOKUP($B305,数据整理1!$D$56:$R$80,15,0),AG304)</f>
        <v>3346</v>
      </c>
      <c r="AI305" t="str">
        <f>INDEX(数据整理1!$C$82:$C$106,MATCH(B305,数据整理1!$D$82:$D$106))</f>
        <v>15阶</v>
      </c>
      <c r="AJ305">
        <f>_xlfn.IFNA(VLOOKUP($B305,数据整理1!$D$82:$R$106,2,0),AJ304)</f>
        <v>31098</v>
      </c>
      <c r="AK305">
        <f>_xlfn.IFNA(VLOOKUP($B305,数据整理1!$D$82:$R$106,3,0),AK304)</f>
        <v>10956</v>
      </c>
      <c r="AL305">
        <f>_xlfn.IFNA(VLOOKUP($B305,数据整理1!$D$82:$R$106,4,0),AL304)</f>
        <v>1976</v>
      </c>
      <c r="AM305">
        <f>_xlfn.IFNA(VLOOKUP($B305,数据整理1!$D$82:$R$106,5,0),AM304)</f>
        <v>4442</v>
      </c>
      <c r="AN305">
        <f>_xlfn.IFNA(VLOOKUP($B305,数据整理1!$D$82:$R$106,6,0),AN304)</f>
        <v>94</v>
      </c>
      <c r="AO305">
        <f>_xlfn.IFNA(VLOOKUP($B305,数据整理1!$D$82:$R$106,7,0),AO304)</f>
        <v>86</v>
      </c>
      <c r="AP305">
        <f>_xlfn.IFNA(VLOOKUP($B305,数据整理1!$D$82:$R$106,8,0),AP304)</f>
        <v>90</v>
      </c>
      <c r="AQ305">
        <f>_xlfn.IFNA(VLOOKUP($B305,数据整理1!$D$82:$R$106,9,0),AQ304)</f>
        <v>86</v>
      </c>
      <c r="AR305">
        <f>_xlfn.IFNA(VLOOKUP($B305,数据整理1!$D$82:$R$106,10,0),AR304)</f>
        <v>94</v>
      </c>
      <c r="AS305">
        <f>_xlfn.IFNA(VLOOKUP($B305,数据整理1!$D$82:$R$106,11,0),AS304)</f>
        <v>90</v>
      </c>
      <c r="AT305">
        <f>_xlfn.IFNA(VLOOKUP($B305,数据整理1!$D$82:$R$106,12,0),AT304)</f>
        <v>50</v>
      </c>
      <c r="AU305">
        <f>_xlfn.IFNA(VLOOKUP($B305,数据整理1!$D$82:$R$106,13,0),AU304)</f>
        <v>120</v>
      </c>
      <c r="AV305">
        <f>_xlfn.IFNA(VLOOKUP($B305,数据整理1!$D$82:$R$106,14,0),AV304)</f>
        <v>3346</v>
      </c>
      <c r="AW305">
        <f>_xlfn.IFNA(VLOOKUP($B305,数据整理1!$D$82:$R$106,15,0),AW304)</f>
        <v>3346</v>
      </c>
    </row>
    <row r="306" spans="2:49" x14ac:dyDescent="0.2">
      <c r="B306">
        <v>99</v>
      </c>
      <c r="C306" t="str">
        <f>INDEX(数据整理1!$C$30:$C$54,MATCH(B306,数据整理1!$D$30:$D$54))</f>
        <v>15阶</v>
      </c>
      <c r="D306">
        <f>_xlfn.IFNA(VLOOKUP($B306,数据整理1!$D$30:$R$54,2,0),D305)</f>
        <v>34473</v>
      </c>
      <c r="E306">
        <f>_xlfn.IFNA(VLOOKUP($B306,数据整理1!$D$30:$R$54,3,0),E305)</f>
        <v>9269</v>
      </c>
      <c r="F306">
        <f>_xlfn.IFNA(VLOOKUP($B306,数据整理1!$D$30:$R$54,4,0),F305)</f>
        <v>5460</v>
      </c>
      <c r="G306">
        <f>_xlfn.IFNA(VLOOKUP($B306,数据整理1!$D$30:$R$54,5,0),G305)</f>
        <v>2730</v>
      </c>
      <c r="H306">
        <f>_xlfn.IFNA(VLOOKUP($B306,数据整理1!$D$30:$R$54,6,0),H305)</f>
        <v>94</v>
      </c>
      <c r="I306">
        <f>_xlfn.IFNA(VLOOKUP($B306,数据整理1!$D$30:$R$54,7,0),I305)</f>
        <v>86</v>
      </c>
      <c r="J306">
        <f>_xlfn.IFNA(VLOOKUP($B306,数据整理1!$D$30:$R$54,8,0),J305)</f>
        <v>90</v>
      </c>
      <c r="K306">
        <f>_xlfn.IFNA(VLOOKUP($B306,数据整理1!$D$30:$R$54,9,0),K305)</f>
        <v>90</v>
      </c>
      <c r="L306">
        <f>_xlfn.IFNA(VLOOKUP($B306,数据整理1!$D$30:$R$54,10,0),L305)</f>
        <v>94</v>
      </c>
      <c r="M306">
        <f>_xlfn.IFNA(VLOOKUP($B306,数据整理1!$D$30:$R$54,11,0),M305)</f>
        <v>90</v>
      </c>
      <c r="N306">
        <f>_xlfn.IFNA(VLOOKUP($B306,数据整理1!$D$30:$R$54,12,0),N305)</f>
        <v>150</v>
      </c>
      <c r="O306">
        <f>_xlfn.IFNA(VLOOKUP($B306,数据整理1!$D$30:$R$54,13,0),O305)</f>
        <v>60</v>
      </c>
      <c r="P306">
        <f>_xlfn.IFNA(VLOOKUP($B306,数据整理1!$D$30:$R$54,14,0),P305)</f>
        <v>3346</v>
      </c>
      <c r="Q306">
        <f>_xlfn.IFNA(VLOOKUP($B306,数据整理1!$D$30:$R$54,15,0),Q305)</f>
        <v>3346</v>
      </c>
      <c r="S306" t="str">
        <f>INDEX(数据整理1!$C$56:$C$80,MATCH(B479,数据整理1!$D$56:$D$80))</f>
        <v>15阶</v>
      </c>
      <c r="T306">
        <f>_xlfn.IFNA(VLOOKUP($B306,数据整理1!$D$56:$R$80,2,0),T305)</f>
        <v>32619</v>
      </c>
      <c r="U306">
        <f>_xlfn.IFNA(VLOOKUP($B306,数据整理1!$D$56:$R$80,3,0),U305)</f>
        <v>10080</v>
      </c>
      <c r="V306">
        <f>_xlfn.IFNA(VLOOKUP($B306,数据整理1!$D$56:$R$80,4,0),V305)</f>
        <v>5010</v>
      </c>
      <c r="W306">
        <f>_xlfn.IFNA(VLOOKUP($B306,数据整理1!$D$56:$R$80,5,0),W305)</f>
        <v>2430</v>
      </c>
      <c r="X306">
        <f>_xlfn.IFNA(VLOOKUP($B306,数据整理1!$D$56:$R$80,6,0),X305)</f>
        <v>94</v>
      </c>
      <c r="Y306">
        <f>_xlfn.IFNA(VLOOKUP($B306,数据整理1!$D$56:$R$80,7,0),Y305)</f>
        <v>86</v>
      </c>
      <c r="Z306">
        <f>_xlfn.IFNA(VLOOKUP($B306,数据整理1!$D$56:$R$80,8,0),Z305)</f>
        <v>90</v>
      </c>
      <c r="AA306">
        <f>_xlfn.IFNA(VLOOKUP($B306,数据整理1!$D$56:$R$80,9,0),AA305)</f>
        <v>90</v>
      </c>
      <c r="AB306">
        <f>_xlfn.IFNA(VLOOKUP($B306,数据整理1!$D$56:$R$80,10,0),AB305)</f>
        <v>94</v>
      </c>
      <c r="AC306">
        <f>_xlfn.IFNA(VLOOKUP($B306,数据整理1!$D$56:$R$80,11,0),AC305)</f>
        <v>90</v>
      </c>
      <c r="AD306">
        <f>_xlfn.IFNA(VLOOKUP($B306,数据整理1!$D$56:$R$80,12,0),AD305)</f>
        <v>100</v>
      </c>
      <c r="AE306">
        <f>_xlfn.IFNA(VLOOKUP($B306,数据整理1!$D$56:$R$80,13,0),AE305)</f>
        <v>95</v>
      </c>
      <c r="AF306">
        <f>_xlfn.IFNA(VLOOKUP($B306,数据整理1!$D$56:$R$80,14,0),AF305)</f>
        <v>3346</v>
      </c>
      <c r="AG306">
        <f>_xlfn.IFNA(VLOOKUP($B306,数据整理1!$D$56:$R$80,15,0),AG305)</f>
        <v>3346</v>
      </c>
      <c r="AI306" t="str">
        <f>INDEX(数据整理1!$C$82:$C$106,MATCH(B306,数据整理1!$D$82:$D$106))</f>
        <v>15阶</v>
      </c>
      <c r="AJ306">
        <f>_xlfn.IFNA(VLOOKUP($B306,数据整理1!$D$82:$R$106,2,0),AJ305)</f>
        <v>31098</v>
      </c>
      <c r="AK306">
        <f>_xlfn.IFNA(VLOOKUP($B306,数据整理1!$D$82:$R$106,3,0),AK305)</f>
        <v>10956</v>
      </c>
      <c r="AL306">
        <f>_xlfn.IFNA(VLOOKUP($B306,数据整理1!$D$82:$R$106,4,0),AL305)</f>
        <v>1976</v>
      </c>
      <c r="AM306">
        <f>_xlfn.IFNA(VLOOKUP($B306,数据整理1!$D$82:$R$106,5,0),AM305)</f>
        <v>4442</v>
      </c>
      <c r="AN306">
        <f>_xlfn.IFNA(VLOOKUP($B306,数据整理1!$D$82:$R$106,6,0),AN305)</f>
        <v>94</v>
      </c>
      <c r="AO306">
        <f>_xlfn.IFNA(VLOOKUP($B306,数据整理1!$D$82:$R$106,7,0),AO305)</f>
        <v>86</v>
      </c>
      <c r="AP306">
        <f>_xlfn.IFNA(VLOOKUP($B306,数据整理1!$D$82:$R$106,8,0),AP305)</f>
        <v>90</v>
      </c>
      <c r="AQ306">
        <f>_xlfn.IFNA(VLOOKUP($B306,数据整理1!$D$82:$R$106,9,0),AQ305)</f>
        <v>86</v>
      </c>
      <c r="AR306">
        <f>_xlfn.IFNA(VLOOKUP($B306,数据整理1!$D$82:$R$106,10,0),AR305)</f>
        <v>94</v>
      </c>
      <c r="AS306">
        <f>_xlfn.IFNA(VLOOKUP($B306,数据整理1!$D$82:$R$106,11,0),AS305)</f>
        <v>90</v>
      </c>
      <c r="AT306">
        <f>_xlfn.IFNA(VLOOKUP($B306,数据整理1!$D$82:$R$106,12,0),AT305)</f>
        <v>50</v>
      </c>
      <c r="AU306">
        <f>_xlfn.IFNA(VLOOKUP($B306,数据整理1!$D$82:$R$106,13,0),AU305)</f>
        <v>120</v>
      </c>
      <c r="AV306">
        <f>_xlfn.IFNA(VLOOKUP($B306,数据整理1!$D$82:$R$106,14,0),AV305)</f>
        <v>3346</v>
      </c>
      <c r="AW306">
        <f>_xlfn.IFNA(VLOOKUP($B306,数据整理1!$D$82:$R$106,15,0),AW305)</f>
        <v>3346</v>
      </c>
    </row>
    <row r="307" spans="2:49" x14ac:dyDescent="0.2">
      <c r="B307">
        <v>100</v>
      </c>
      <c r="C307" t="str">
        <f>INDEX(数据整理1!$C$30:$C$54,MATCH(B307,数据整理1!$D$30:$D$54))</f>
        <v>15阶</v>
      </c>
      <c r="D307">
        <f>_xlfn.IFNA(VLOOKUP($B307,数据整理1!$D$30:$R$54,2,0),D306)</f>
        <v>34473</v>
      </c>
      <c r="E307">
        <f>_xlfn.IFNA(VLOOKUP($B307,数据整理1!$D$30:$R$54,3,0),E306)</f>
        <v>9269</v>
      </c>
      <c r="F307">
        <f>_xlfn.IFNA(VLOOKUP($B307,数据整理1!$D$30:$R$54,4,0),F306)</f>
        <v>5460</v>
      </c>
      <c r="G307">
        <f>_xlfn.IFNA(VLOOKUP($B307,数据整理1!$D$30:$R$54,5,0),G306)</f>
        <v>2730</v>
      </c>
      <c r="H307">
        <f>_xlfn.IFNA(VLOOKUP($B307,数据整理1!$D$30:$R$54,6,0),H306)</f>
        <v>94</v>
      </c>
      <c r="I307">
        <f>_xlfn.IFNA(VLOOKUP($B307,数据整理1!$D$30:$R$54,7,0),I306)</f>
        <v>86</v>
      </c>
      <c r="J307">
        <f>_xlfn.IFNA(VLOOKUP($B307,数据整理1!$D$30:$R$54,8,0),J306)</f>
        <v>90</v>
      </c>
      <c r="K307">
        <f>_xlfn.IFNA(VLOOKUP($B307,数据整理1!$D$30:$R$54,9,0),K306)</f>
        <v>90</v>
      </c>
      <c r="L307">
        <f>_xlfn.IFNA(VLOOKUP($B307,数据整理1!$D$30:$R$54,10,0),L306)</f>
        <v>94</v>
      </c>
      <c r="M307">
        <f>_xlfn.IFNA(VLOOKUP($B307,数据整理1!$D$30:$R$54,11,0),M306)</f>
        <v>90</v>
      </c>
      <c r="N307">
        <f>_xlfn.IFNA(VLOOKUP($B307,数据整理1!$D$30:$R$54,12,0),N306)</f>
        <v>150</v>
      </c>
      <c r="O307">
        <f>_xlfn.IFNA(VLOOKUP($B307,数据整理1!$D$30:$R$54,13,0),O306)</f>
        <v>60</v>
      </c>
      <c r="P307">
        <f>_xlfn.IFNA(VLOOKUP($B307,数据整理1!$D$30:$R$54,14,0),P306)</f>
        <v>3346</v>
      </c>
      <c r="Q307">
        <f>_xlfn.IFNA(VLOOKUP($B307,数据整理1!$D$30:$R$54,15,0),Q306)</f>
        <v>3346</v>
      </c>
      <c r="S307" t="str">
        <f>INDEX(数据整理1!$C$56:$C$80,MATCH(B480,数据整理1!$D$56:$D$80))</f>
        <v>16阶</v>
      </c>
      <c r="T307">
        <f>_xlfn.IFNA(VLOOKUP($B307,数据整理1!$D$56:$R$80,2,0),T306)</f>
        <v>42186</v>
      </c>
      <c r="U307">
        <f>_xlfn.IFNA(VLOOKUP($B307,数据整理1!$D$56:$R$80,3,0),U306)</f>
        <v>12816</v>
      </c>
      <c r="V307">
        <f>_xlfn.IFNA(VLOOKUP($B307,数据整理1!$D$56:$R$80,4,0),V306)</f>
        <v>5697</v>
      </c>
      <c r="W307">
        <f>_xlfn.IFNA(VLOOKUP($B307,数据整理1!$D$56:$R$80,5,0),W306)</f>
        <v>2430</v>
      </c>
      <c r="X307">
        <f>_xlfn.IFNA(VLOOKUP($B307,数据整理1!$D$56:$R$80,6,0),X306)</f>
        <v>99</v>
      </c>
      <c r="Y307">
        <f>_xlfn.IFNA(VLOOKUP($B307,数据整理1!$D$56:$R$80,7,0),Y306)</f>
        <v>91</v>
      </c>
      <c r="Z307">
        <f>_xlfn.IFNA(VLOOKUP($B307,数据整理1!$D$56:$R$80,8,0),Z306)</f>
        <v>95</v>
      </c>
      <c r="AA307">
        <f>_xlfn.IFNA(VLOOKUP($B307,数据整理1!$D$56:$R$80,9,0),AA306)</f>
        <v>95</v>
      </c>
      <c r="AB307">
        <f>_xlfn.IFNA(VLOOKUP($B307,数据整理1!$D$56:$R$80,10,0),AB306)</f>
        <v>99</v>
      </c>
      <c r="AC307">
        <f>_xlfn.IFNA(VLOOKUP($B307,数据整理1!$D$56:$R$80,11,0),AC306)</f>
        <v>95</v>
      </c>
      <c r="AD307">
        <f>_xlfn.IFNA(VLOOKUP($B307,数据整理1!$D$56:$R$80,12,0),AD306)</f>
        <v>100</v>
      </c>
      <c r="AE307">
        <f>_xlfn.IFNA(VLOOKUP($B307,数据整理1!$D$56:$R$80,13,0),AE306)</f>
        <v>95</v>
      </c>
      <c r="AF307">
        <f>_xlfn.IFNA(VLOOKUP($B307,数据整理1!$D$56:$R$80,14,0),AF306)</f>
        <v>4202</v>
      </c>
      <c r="AG307">
        <f>_xlfn.IFNA(VLOOKUP($B307,数据整理1!$D$56:$R$80,15,0),AG306)</f>
        <v>4202</v>
      </c>
      <c r="AI307" t="str">
        <f>INDEX(数据整理1!$C$82:$C$106,MATCH(B307,数据整理1!$D$82:$D$106))</f>
        <v>15阶</v>
      </c>
      <c r="AJ307">
        <f>_xlfn.IFNA(VLOOKUP($B307,数据整理1!$D$82:$R$106,2,0),AJ306)</f>
        <v>31098</v>
      </c>
      <c r="AK307">
        <f>_xlfn.IFNA(VLOOKUP($B307,数据整理1!$D$82:$R$106,3,0),AK306)</f>
        <v>10956</v>
      </c>
      <c r="AL307">
        <f>_xlfn.IFNA(VLOOKUP($B307,数据整理1!$D$82:$R$106,4,0),AL306)</f>
        <v>1976</v>
      </c>
      <c r="AM307">
        <f>_xlfn.IFNA(VLOOKUP($B307,数据整理1!$D$82:$R$106,5,0),AM306)</f>
        <v>4442</v>
      </c>
      <c r="AN307">
        <f>_xlfn.IFNA(VLOOKUP($B307,数据整理1!$D$82:$R$106,6,0),AN306)</f>
        <v>94</v>
      </c>
      <c r="AO307">
        <f>_xlfn.IFNA(VLOOKUP($B307,数据整理1!$D$82:$R$106,7,0),AO306)</f>
        <v>86</v>
      </c>
      <c r="AP307">
        <f>_xlfn.IFNA(VLOOKUP($B307,数据整理1!$D$82:$R$106,8,0),AP306)</f>
        <v>90</v>
      </c>
      <c r="AQ307">
        <f>_xlfn.IFNA(VLOOKUP($B307,数据整理1!$D$82:$R$106,9,0),AQ306)</f>
        <v>86</v>
      </c>
      <c r="AR307">
        <f>_xlfn.IFNA(VLOOKUP($B307,数据整理1!$D$82:$R$106,10,0),AR306)</f>
        <v>94</v>
      </c>
      <c r="AS307">
        <f>_xlfn.IFNA(VLOOKUP($B307,数据整理1!$D$82:$R$106,11,0),AS306)</f>
        <v>90</v>
      </c>
      <c r="AT307">
        <f>_xlfn.IFNA(VLOOKUP($B307,数据整理1!$D$82:$R$106,12,0),AT306)</f>
        <v>50</v>
      </c>
      <c r="AU307">
        <f>_xlfn.IFNA(VLOOKUP($B307,数据整理1!$D$82:$R$106,13,0),AU306)</f>
        <v>120</v>
      </c>
      <c r="AV307">
        <f>_xlfn.IFNA(VLOOKUP($B307,数据整理1!$D$82:$R$106,14,0),AV306)</f>
        <v>3346</v>
      </c>
      <c r="AW307">
        <f>_xlfn.IFNA(VLOOKUP($B307,数据整理1!$D$82:$R$106,15,0),AW306)</f>
        <v>3346</v>
      </c>
    </row>
    <row r="308" spans="2:49" x14ac:dyDescent="0.2">
      <c r="B308">
        <v>101</v>
      </c>
      <c r="C308" t="str">
        <f>INDEX(数据整理1!$C$30:$C$54,MATCH(B308,数据整理1!$D$30:$D$54))</f>
        <v>16阶</v>
      </c>
      <c r="D308">
        <f>_xlfn.IFNA(VLOOKUP($B308,数据整理1!$D$30:$R$54,2,0),D307)</f>
        <v>43245</v>
      </c>
      <c r="E308">
        <f>_xlfn.IFNA(VLOOKUP($B308,数据整理1!$D$30:$R$54,3,0),E307)</f>
        <v>11537</v>
      </c>
      <c r="F308">
        <f>_xlfn.IFNA(VLOOKUP($B308,数据整理1!$D$30:$R$54,4,0),F307)</f>
        <v>6798</v>
      </c>
      <c r="G308">
        <f>_xlfn.IFNA(VLOOKUP($B308,数据整理1!$D$30:$R$54,5,0),G307)</f>
        <v>3417</v>
      </c>
      <c r="H308">
        <f>_xlfn.IFNA(VLOOKUP($B308,数据整理1!$D$30:$R$54,6,0),H307)</f>
        <v>99</v>
      </c>
      <c r="I308">
        <f>_xlfn.IFNA(VLOOKUP($B308,数据整理1!$D$30:$R$54,7,0),I307)</f>
        <v>91</v>
      </c>
      <c r="J308">
        <f>_xlfn.IFNA(VLOOKUP($B308,数据整理1!$D$30:$R$54,8,0),J307)</f>
        <v>95</v>
      </c>
      <c r="K308">
        <f>_xlfn.IFNA(VLOOKUP($B308,数据整理1!$D$30:$R$54,9,0),K307)</f>
        <v>95</v>
      </c>
      <c r="L308">
        <f>_xlfn.IFNA(VLOOKUP($B308,数据整理1!$D$30:$R$54,10,0),L307)</f>
        <v>99</v>
      </c>
      <c r="M308">
        <f>_xlfn.IFNA(VLOOKUP($B308,数据整理1!$D$30:$R$54,11,0),M307)</f>
        <v>95</v>
      </c>
      <c r="N308">
        <f>_xlfn.IFNA(VLOOKUP($B308,数据整理1!$D$30:$R$54,12,0),N307)</f>
        <v>150</v>
      </c>
      <c r="O308">
        <f>_xlfn.IFNA(VLOOKUP($B308,数据整理1!$D$30:$R$54,13,0),O307)</f>
        <v>60</v>
      </c>
      <c r="P308">
        <f>_xlfn.IFNA(VLOOKUP($B308,数据整理1!$D$30:$R$54,14,0),P307)</f>
        <v>4202</v>
      </c>
      <c r="Q308">
        <f>_xlfn.IFNA(VLOOKUP($B308,数据整理1!$D$30:$R$54,15,0),Q307)</f>
        <v>4202</v>
      </c>
      <c r="S308" t="str">
        <f>INDEX(数据整理1!$C$56:$C$80,MATCH(B481,数据整理1!$D$56:$D$80))</f>
        <v>16阶</v>
      </c>
      <c r="T308">
        <f>_xlfn.IFNA(VLOOKUP($B308,数据整理1!$D$56:$R$80,2,0),T307)</f>
        <v>42186</v>
      </c>
      <c r="U308">
        <f>_xlfn.IFNA(VLOOKUP($B308,数据整理1!$D$56:$R$80,3,0),U307)</f>
        <v>12816</v>
      </c>
      <c r="V308">
        <f>_xlfn.IFNA(VLOOKUP($B308,数据整理1!$D$56:$R$80,4,0),V307)</f>
        <v>5697</v>
      </c>
      <c r="W308">
        <f>_xlfn.IFNA(VLOOKUP($B308,数据整理1!$D$56:$R$80,5,0),W307)</f>
        <v>2430</v>
      </c>
      <c r="X308">
        <f>_xlfn.IFNA(VLOOKUP($B308,数据整理1!$D$56:$R$80,6,0),X307)</f>
        <v>99</v>
      </c>
      <c r="Y308">
        <f>_xlfn.IFNA(VLOOKUP($B308,数据整理1!$D$56:$R$80,7,0),Y307)</f>
        <v>91</v>
      </c>
      <c r="Z308">
        <f>_xlfn.IFNA(VLOOKUP($B308,数据整理1!$D$56:$R$80,8,0),Z307)</f>
        <v>95</v>
      </c>
      <c r="AA308">
        <f>_xlfn.IFNA(VLOOKUP($B308,数据整理1!$D$56:$R$80,9,0),AA307)</f>
        <v>95</v>
      </c>
      <c r="AB308">
        <f>_xlfn.IFNA(VLOOKUP($B308,数据整理1!$D$56:$R$80,10,0),AB307)</f>
        <v>99</v>
      </c>
      <c r="AC308">
        <f>_xlfn.IFNA(VLOOKUP($B308,数据整理1!$D$56:$R$80,11,0),AC307)</f>
        <v>95</v>
      </c>
      <c r="AD308">
        <f>_xlfn.IFNA(VLOOKUP($B308,数据整理1!$D$56:$R$80,12,0),AD307)</f>
        <v>100</v>
      </c>
      <c r="AE308">
        <f>_xlfn.IFNA(VLOOKUP($B308,数据整理1!$D$56:$R$80,13,0),AE307)</f>
        <v>95</v>
      </c>
      <c r="AF308">
        <f>_xlfn.IFNA(VLOOKUP($B308,数据整理1!$D$56:$R$80,14,0),AF307)</f>
        <v>4202</v>
      </c>
      <c r="AG308">
        <f>_xlfn.IFNA(VLOOKUP($B308,数据整理1!$D$56:$R$80,15,0),AG307)</f>
        <v>4202</v>
      </c>
      <c r="AI308" t="str">
        <f>INDEX(数据整理1!$C$82:$C$106,MATCH(B308,数据整理1!$D$82:$D$106))</f>
        <v>16阶</v>
      </c>
      <c r="AJ308">
        <f>_xlfn.IFNA(VLOOKUP($B308,数据整理1!$D$82:$R$106,2,0),AJ307)</f>
        <v>36948</v>
      </c>
      <c r="AK308">
        <f>_xlfn.IFNA(VLOOKUP($B308,数据整理1!$D$82:$R$106,3,0),AK307)</f>
        <v>13953</v>
      </c>
      <c r="AL308">
        <f>_xlfn.IFNA(VLOOKUP($B308,数据整理1!$D$82:$R$106,4,0),AL307)</f>
        <v>2663</v>
      </c>
      <c r="AM308">
        <f>_xlfn.IFNA(VLOOKUP($B308,数据整理1!$D$82:$R$106,5,0),AM307)</f>
        <v>5780</v>
      </c>
      <c r="AN308">
        <f>_xlfn.IFNA(VLOOKUP($B308,数据整理1!$D$82:$R$106,6,0),AN307)</f>
        <v>99</v>
      </c>
      <c r="AO308">
        <f>_xlfn.IFNA(VLOOKUP($B308,数据整理1!$D$82:$R$106,7,0),AO307)</f>
        <v>91</v>
      </c>
      <c r="AP308">
        <f>_xlfn.IFNA(VLOOKUP($B308,数据整理1!$D$82:$R$106,8,0),AP307)</f>
        <v>95</v>
      </c>
      <c r="AQ308">
        <f>_xlfn.IFNA(VLOOKUP($B308,数据整理1!$D$82:$R$106,9,0),AQ307)</f>
        <v>91</v>
      </c>
      <c r="AR308">
        <f>_xlfn.IFNA(VLOOKUP($B308,数据整理1!$D$82:$R$106,10,0),AR307)</f>
        <v>99</v>
      </c>
      <c r="AS308">
        <f>_xlfn.IFNA(VLOOKUP($B308,数据整理1!$D$82:$R$106,11,0),AS307)</f>
        <v>95</v>
      </c>
      <c r="AT308">
        <f>_xlfn.IFNA(VLOOKUP($B308,数据整理1!$D$82:$R$106,12,0),AT307)</f>
        <v>50</v>
      </c>
      <c r="AU308">
        <f>_xlfn.IFNA(VLOOKUP($B308,数据整理1!$D$82:$R$106,13,0),AU307)</f>
        <v>120</v>
      </c>
      <c r="AV308">
        <f>_xlfn.IFNA(VLOOKUP($B308,数据整理1!$D$82:$R$106,14,0),AV307)</f>
        <v>4202</v>
      </c>
      <c r="AW308">
        <f>_xlfn.IFNA(VLOOKUP($B308,数据整理1!$D$82:$R$106,15,0),AW307)</f>
        <v>4202</v>
      </c>
    </row>
    <row r="309" spans="2:49" x14ac:dyDescent="0.2">
      <c r="B309">
        <v>102</v>
      </c>
      <c r="C309" t="str">
        <f>INDEX(数据整理1!$C$30:$C$54,MATCH(B309,数据整理1!$D$30:$D$54))</f>
        <v>16阶</v>
      </c>
      <c r="D309">
        <f>_xlfn.IFNA(VLOOKUP($B309,数据整理1!$D$30:$R$54,2,0),D308)</f>
        <v>43245</v>
      </c>
      <c r="E309">
        <f>_xlfn.IFNA(VLOOKUP($B309,数据整理1!$D$30:$R$54,3,0),E308)</f>
        <v>11537</v>
      </c>
      <c r="F309">
        <f>_xlfn.IFNA(VLOOKUP($B309,数据整理1!$D$30:$R$54,4,0),F308)</f>
        <v>6798</v>
      </c>
      <c r="G309">
        <f>_xlfn.IFNA(VLOOKUP($B309,数据整理1!$D$30:$R$54,5,0),G308)</f>
        <v>3417</v>
      </c>
      <c r="H309">
        <f>_xlfn.IFNA(VLOOKUP($B309,数据整理1!$D$30:$R$54,6,0),H308)</f>
        <v>99</v>
      </c>
      <c r="I309">
        <f>_xlfn.IFNA(VLOOKUP($B309,数据整理1!$D$30:$R$54,7,0),I308)</f>
        <v>91</v>
      </c>
      <c r="J309">
        <f>_xlfn.IFNA(VLOOKUP($B309,数据整理1!$D$30:$R$54,8,0),J308)</f>
        <v>95</v>
      </c>
      <c r="K309">
        <f>_xlfn.IFNA(VLOOKUP($B309,数据整理1!$D$30:$R$54,9,0),K308)</f>
        <v>95</v>
      </c>
      <c r="L309">
        <f>_xlfn.IFNA(VLOOKUP($B309,数据整理1!$D$30:$R$54,10,0),L308)</f>
        <v>99</v>
      </c>
      <c r="M309">
        <f>_xlfn.IFNA(VLOOKUP($B309,数据整理1!$D$30:$R$54,11,0),M308)</f>
        <v>95</v>
      </c>
      <c r="N309">
        <f>_xlfn.IFNA(VLOOKUP($B309,数据整理1!$D$30:$R$54,12,0),N308)</f>
        <v>150</v>
      </c>
      <c r="O309">
        <f>_xlfn.IFNA(VLOOKUP($B309,数据整理1!$D$30:$R$54,13,0),O308)</f>
        <v>60</v>
      </c>
      <c r="P309">
        <f>_xlfn.IFNA(VLOOKUP($B309,数据整理1!$D$30:$R$54,14,0),P308)</f>
        <v>4202</v>
      </c>
      <c r="Q309">
        <f>_xlfn.IFNA(VLOOKUP($B309,数据整理1!$D$30:$R$54,15,0),Q308)</f>
        <v>4202</v>
      </c>
      <c r="S309" t="str">
        <f>INDEX(数据整理1!$C$56:$C$80,MATCH(B482,数据整理1!$D$56:$D$80))</f>
        <v>16阶</v>
      </c>
      <c r="T309">
        <f>_xlfn.IFNA(VLOOKUP($B309,数据整理1!$D$56:$R$80,2,0),T308)</f>
        <v>42186</v>
      </c>
      <c r="U309">
        <f>_xlfn.IFNA(VLOOKUP($B309,数据整理1!$D$56:$R$80,3,0),U308)</f>
        <v>12816</v>
      </c>
      <c r="V309">
        <f>_xlfn.IFNA(VLOOKUP($B309,数据整理1!$D$56:$R$80,4,0),V308)</f>
        <v>5697</v>
      </c>
      <c r="W309">
        <f>_xlfn.IFNA(VLOOKUP($B309,数据整理1!$D$56:$R$80,5,0),W308)</f>
        <v>2430</v>
      </c>
      <c r="X309">
        <f>_xlfn.IFNA(VLOOKUP($B309,数据整理1!$D$56:$R$80,6,0),X308)</f>
        <v>99</v>
      </c>
      <c r="Y309">
        <f>_xlfn.IFNA(VLOOKUP($B309,数据整理1!$D$56:$R$80,7,0),Y308)</f>
        <v>91</v>
      </c>
      <c r="Z309">
        <f>_xlfn.IFNA(VLOOKUP($B309,数据整理1!$D$56:$R$80,8,0),Z308)</f>
        <v>95</v>
      </c>
      <c r="AA309">
        <f>_xlfn.IFNA(VLOOKUP($B309,数据整理1!$D$56:$R$80,9,0),AA308)</f>
        <v>95</v>
      </c>
      <c r="AB309">
        <f>_xlfn.IFNA(VLOOKUP($B309,数据整理1!$D$56:$R$80,10,0),AB308)</f>
        <v>99</v>
      </c>
      <c r="AC309">
        <f>_xlfn.IFNA(VLOOKUP($B309,数据整理1!$D$56:$R$80,11,0),AC308)</f>
        <v>95</v>
      </c>
      <c r="AD309">
        <f>_xlfn.IFNA(VLOOKUP($B309,数据整理1!$D$56:$R$80,12,0),AD308)</f>
        <v>100</v>
      </c>
      <c r="AE309">
        <f>_xlfn.IFNA(VLOOKUP($B309,数据整理1!$D$56:$R$80,13,0),AE308)</f>
        <v>95</v>
      </c>
      <c r="AF309">
        <f>_xlfn.IFNA(VLOOKUP($B309,数据整理1!$D$56:$R$80,14,0),AF308)</f>
        <v>4202</v>
      </c>
      <c r="AG309">
        <f>_xlfn.IFNA(VLOOKUP($B309,数据整理1!$D$56:$R$80,15,0),AG308)</f>
        <v>4202</v>
      </c>
      <c r="AI309" t="str">
        <f>INDEX(数据整理1!$C$82:$C$106,MATCH(B309,数据整理1!$D$82:$D$106))</f>
        <v>16阶</v>
      </c>
      <c r="AJ309">
        <f>_xlfn.IFNA(VLOOKUP($B309,数据整理1!$D$82:$R$106,2,0),AJ308)</f>
        <v>36948</v>
      </c>
      <c r="AK309">
        <f>_xlfn.IFNA(VLOOKUP($B309,数据整理1!$D$82:$R$106,3,0),AK308)</f>
        <v>13953</v>
      </c>
      <c r="AL309">
        <f>_xlfn.IFNA(VLOOKUP($B309,数据整理1!$D$82:$R$106,4,0),AL308)</f>
        <v>2663</v>
      </c>
      <c r="AM309">
        <f>_xlfn.IFNA(VLOOKUP($B309,数据整理1!$D$82:$R$106,5,0),AM308)</f>
        <v>5780</v>
      </c>
      <c r="AN309">
        <f>_xlfn.IFNA(VLOOKUP($B309,数据整理1!$D$82:$R$106,6,0),AN308)</f>
        <v>99</v>
      </c>
      <c r="AO309">
        <f>_xlfn.IFNA(VLOOKUP($B309,数据整理1!$D$82:$R$106,7,0),AO308)</f>
        <v>91</v>
      </c>
      <c r="AP309">
        <f>_xlfn.IFNA(VLOOKUP($B309,数据整理1!$D$82:$R$106,8,0),AP308)</f>
        <v>95</v>
      </c>
      <c r="AQ309">
        <f>_xlfn.IFNA(VLOOKUP($B309,数据整理1!$D$82:$R$106,9,0),AQ308)</f>
        <v>91</v>
      </c>
      <c r="AR309">
        <f>_xlfn.IFNA(VLOOKUP($B309,数据整理1!$D$82:$R$106,10,0),AR308)</f>
        <v>99</v>
      </c>
      <c r="AS309">
        <f>_xlfn.IFNA(VLOOKUP($B309,数据整理1!$D$82:$R$106,11,0),AS308)</f>
        <v>95</v>
      </c>
      <c r="AT309">
        <f>_xlfn.IFNA(VLOOKUP($B309,数据整理1!$D$82:$R$106,12,0),AT308)</f>
        <v>50</v>
      </c>
      <c r="AU309">
        <f>_xlfn.IFNA(VLOOKUP($B309,数据整理1!$D$82:$R$106,13,0),AU308)</f>
        <v>120</v>
      </c>
      <c r="AV309">
        <f>_xlfn.IFNA(VLOOKUP($B309,数据整理1!$D$82:$R$106,14,0),AV308)</f>
        <v>4202</v>
      </c>
      <c r="AW309">
        <f>_xlfn.IFNA(VLOOKUP($B309,数据整理1!$D$82:$R$106,15,0),AW308)</f>
        <v>4202</v>
      </c>
    </row>
    <row r="310" spans="2:49" x14ac:dyDescent="0.2">
      <c r="B310">
        <v>103</v>
      </c>
      <c r="C310" t="str">
        <f>INDEX(数据整理1!$C$30:$C$54,MATCH(B310,数据整理1!$D$30:$D$54))</f>
        <v>16阶</v>
      </c>
      <c r="D310">
        <f>_xlfn.IFNA(VLOOKUP($B310,数据整理1!$D$30:$R$54,2,0),D309)</f>
        <v>43245</v>
      </c>
      <c r="E310">
        <f>_xlfn.IFNA(VLOOKUP($B310,数据整理1!$D$30:$R$54,3,0),E309)</f>
        <v>11537</v>
      </c>
      <c r="F310">
        <f>_xlfn.IFNA(VLOOKUP($B310,数据整理1!$D$30:$R$54,4,0),F309)</f>
        <v>6798</v>
      </c>
      <c r="G310">
        <f>_xlfn.IFNA(VLOOKUP($B310,数据整理1!$D$30:$R$54,5,0),G309)</f>
        <v>3417</v>
      </c>
      <c r="H310">
        <f>_xlfn.IFNA(VLOOKUP($B310,数据整理1!$D$30:$R$54,6,0),H309)</f>
        <v>99</v>
      </c>
      <c r="I310">
        <f>_xlfn.IFNA(VLOOKUP($B310,数据整理1!$D$30:$R$54,7,0),I309)</f>
        <v>91</v>
      </c>
      <c r="J310">
        <f>_xlfn.IFNA(VLOOKUP($B310,数据整理1!$D$30:$R$54,8,0),J309)</f>
        <v>95</v>
      </c>
      <c r="K310">
        <f>_xlfn.IFNA(VLOOKUP($B310,数据整理1!$D$30:$R$54,9,0),K309)</f>
        <v>95</v>
      </c>
      <c r="L310">
        <f>_xlfn.IFNA(VLOOKUP($B310,数据整理1!$D$30:$R$54,10,0),L309)</f>
        <v>99</v>
      </c>
      <c r="M310">
        <f>_xlfn.IFNA(VLOOKUP($B310,数据整理1!$D$30:$R$54,11,0),M309)</f>
        <v>95</v>
      </c>
      <c r="N310">
        <f>_xlfn.IFNA(VLOOKUP($B310,数据整理1!$D$30:$R$54,12,0),N309)</f>
        <v>150</v>
      </c>
      <c r="O310">
        <f>_xlfn.IFNA(VLOOKUP($B310,数据整理1!$D$30:$R$54,13,0),O309)</f>
        <v>60</v>
      </c>
      <c r="P310">
        <f>_xlfn.IFNA(VLOOKUP($B310,数据整理1!$D$30:$R$54,14,0),P309)</f>
        <v>4202</v>
      </c>
      <c r="Q310">
        <f>_xlfn.IFNA(VLOOKUP($B310,数据整理1!$D$30:$R$54,15,0),Q309)</f>
        <v>4202</v>
      </c>
      <c r="S310" t="str">
        <f>INDEX(数据整理1!$C$56:$C$80,MATCH(B483,数据整理1!$D$56:$D$80))</f>
        <v>16阶</v>
      </c>
      <c r="T310">
        <f>_xlfn.IFNA(VLOOKUP($B310,数据整理1!$D$56:$R$80,2,0),T309)</f>
        <v>42186</v>
      </c>
      <c r="U310">
        <f>_xlfn.IFNA(VLOOKUP($B310,数据整理1!$D$56:$R$80,3,0),U309)</f>
        <v>12816</v>
      </c>
      <c r="V310">
        <f>_xlfn.IFNA(VLOOKUP($B310,数据整理1!$D$56:$R$80,4,0),V309)</f>
        <v>5697</v>
      </c>
      <c r="W310">
        <f>_xlfn.IFNA(VLOOKUP($B310,数据整理1!$D$56:$R$80,5,0),W309)</f>
        <v>2430</v>
      </c>
      <c r="X310">
        <f>_xlfn.IFNA(VLOOKUP($B310,数据整理1!$D$56:$R$80,6,0),X309)</f>
        <v>99</v>
      </c>
      <c r="Y310">
        <f>_xlfn.IFNA(VLOOKUP($B310,数据整理1!$D$56:$R$80,7,0),Y309)</f>
        <v>91</v>
      </c>
      <c r="Z310">
        <f>_xlfn.IFNA(VLOOKUP($B310,数据整理1!$D$56:$R$80,8,0),Z309)</f>
        <v>95</v>
      </c>
      <c r="AA310">
        <f>_xlfn.IFNA(VLOOKUP($B310,数据整理1!$D$56:$R$80,9,0),AA309)</f>
        <v>95</v>
      </c>
      <c r="AB310">
        <f>_xlfn.IFNA(VLOOKUP($B310,数据整理1!$D$56:$R$80,10,0),AB309)</f>
        <v>99</v>
      </c>
      <c r="AC310">
        <f>_xlfn.IFNA(VLOOKUP($B310,数据整理1!$D$56:$R$80,11,0),AC309)</f>
        <v>95</v>
      </c>
      <c r="AD310">
        <f>_xlfn.IFNA(VLOOKUP($B310,数据整理1!$D$56:$R$80,12,0),AD309)</f>
        <v>100</v>
      </c>
      <c r="AE310">
        <f>_xlfn.IFNA(VLOOKUP($B310,数据整理1!$D$56:$R$80,13,0),AE309)</f>
        <v>95</v>
      </c>
      <c r="AF310">
        <f>_xlfn.IFNA(VLOOKUP($B310,数据整理1!$D$56:$R$80,14,0),AF309)</f>
        <v>4202</v>
      </c>
      <c r="AG310">
        <f>_xlfn.IFNA(VLOOKUP($B310,数据整理1!$D$56:$R$80,15,0),AG309)</f>
        <v>4202</v>
      </c>
      <c r="AI310" t="str">
        <f>INDEX(数据整理1!$C$82:$C$106,MATCH(B310,数据整理1!$D$82:$D$106))</f>
        <v>16阶</v>
      </c>
      <c r="AJ310">
        <f>_xlfn.IFNA(VLOOKUP($B310,数据整理1!$D$82:$R$106,2,0),AJ309)</f>
        <v>36948</v>
      </c>
      <c r="AK310">
        <f>_xlfn.IFNA(VLOOKUP($B310,数据整理1!$D$82:$R$106,3,0),AK309)</f>
        <v>13953</v>
      </c>
      <c r="AL310">
        <f>_xlfn.IFNA(VLOOKUP($B310,数据整理1!$D$82:$R$106,4,0),AL309)</f>
        <v>2663</v>
      </c>
      <c r="AM310">
        <f>_xlfn.IFNA(VLOOKUP($B310,数据整理1!$D$82:$R$106,5,0),AM309)</f>
        <v>5780</v>
      </c>
      <c r="AN310">
        <f>_xlfn.IFNA(VLOOKUP($B310,数据整理1!$D$82:$R$106,6,0),AN309)</f>
        <v>99</v>
      </c>
      <c r="AO310">
        <f>_xlfn.IFNA(VLOOKUP($B310,数据整理1!$D$82:$R$106,7,0),AO309)</f>
        <v>91</v>
      </c>
      <c r="AP310">
        <f>_xlfn.IFNA(VLOOKUP($B310,数据整理1!$D$82:$R$106,8,0),AP309)</f>
        <v>95</v>
      </c>
      <c r="AQ310">
        <f>_xlfn.IFNA(VLOOKUP($B310,数据整理1!$D$82:$R$106,9,0),AQ309)</f>
        <v>91</v>
      </c>
      <c r="AR310">
        <f>_xlfn.IFNA(VLOOKUP($B310,数据整理1!$D$82:$R$106,10,0),AR309)</f>
        <v>99</v>
      </c>
      <c r="AS310">
        <f>_xlfn.IFNA(VLOOKUP($B310,数据整理1!$D$82:$R$106,11,0),AS309)</f>
        <v>95</v>
      </c>
      <c r="AT310">
        <f>_xlfn.IFNA(VLOOKUP($B310,数据整理1!$D$82:$R$106,12,0),AT309)</f>
        <v>50</v>
      </c>
      <c r="AU310">
        <f>_xlfn.IFNA(VLOOKUP($B310,数据整理1!$D$82:$R$106,13,0),AU309)</f>
        <v>120</v>
      </c>
      <c r="AV310">
        <f>_xlfn.IFNA(VLOOKUP($B310,数据整理1!$D$82:$R$106,14,0),AV309)</f>
        <v>4202</v>
      </c>
      <c r="AW310">
        <f>_xlfn.IFNA(VLOOKUP($B310,数据整理1!$D$82:$R$106,15,0),AW309)</f>
        <v>4202</v>
      </c>
    </row>
    <row r="311" spans="2:49" x14ac:dyDescent="0.2">
      <c r="B311">
        <v>104</v>
      </c>
      <c r="C311" t="str">
        <f>INDEX(数据整理1!$C$30:$C$54,MATCH(B311,数据整理1!$D$30:$D$54))</f>
        <v>16阶</v>
      </c>
      <c r="D311">
        <f>_xlfn.IFNA(VLOOKUP($B311,数据整理1!$D$30:$R$54,2,0),D310)</f>
        <v>43245</v>
      </c>
      <c r="E311">
        <f>_xlfn.IFNA(VLOOKUP($B311,数据整理1!$D$30:$R$54,3,0),E310)</f>
        <v>11537</v>
      </c>
      <c r="F311">
        <f>_xlfn.IFNA(VLOOKUP($B311,数据整理1!$D$30:$R$54,4,0),F310)</f>
        <v>6798</v>
      </c>
      <c r="G311">
        <f>_xlfn.IFNA(VLOOKUP($B311,数据整理1!$D$30:$R$54,5,0),G310)</f>
        <v>3417</v>
      </c>
      <c r="H311">
        <f>_xlfn.IFNA(VLOOKUP($B311,数据整理1!$D$30:$R$54,6,0),H310)</f>
        <v>99</v>
      </c>
      <c r="I311">
        <f>_xlfn.IFNA(VLOOKUP($B311,数据整理1!$D$30:$R$54,7,0),I310)</f>
        <v>91</v>
      </c>
      <c r="J311">
        <f>_xlfn.IFNA(VLOOKUP($B311,数据整理1!$D$30:$R$54,8,0),J310)</f>
        <v>95</v>
      </c>
      <c r="K311">
        <f>_xlfn.IFNA(VLOOKUP($B311,数据整理1!$D$30:$R$54,9,0),K310)</f>
        <v>95</v>
      </c>
      <c r="L311">
        <f>_xlfn.IFNA(VLOOKUP($B311,数据整理1!$D$30:$R$54,10,0),L310)</f>
        <v>99</v>
      </c>
      <c r="M311">
        <f>_xlfn.IFNA(VLOOKUP($B311,数据整理1!$D$30:$R$54,11,0),M310)</f>
        <v>95</v>
      </c>
      <c r="N311">
        <f>_xlfn.IFNA(VLOOKUP($B311,数据整理1!$D$30:$R$54,12,0),N310)</f>
        <v>150</v>
      </c>
      <c r="O311">
        <f>_xlfn.IFNA(VLOOKUP($B311,数据整理1!$D$30:$R$54,13,0),O310)</f>
        <v>60</v>
      </c>
      <c r="P311">
        <f>_xlfn.IFNA(VLOOKUP($B311,数据整理1!$D$30:$R$54,14,0),P310)</f>
        <v>4202</v>
      </c>
      <c r="Q311">
        <f>_xlfn.IFNA(VLOOKUP($B311,数据整理1!$D$30:$R$54,15,0),Q310)</f>
        <v>4202</v>
      </c>
      <c r="S311" t="str">
        <f>INDEX(数据整理1!$C$56:$C$80,MATCH(B484,数据整理1!$D$56:$D$80))</f>
        <v>16阶</v>
      </c>
      <c r="T311">
        <f>_xlfn.IFNA(VLOOKUP($B311,数据整理1!$D$56:$R$80,2,0),T310)</f>
        <v>42186</v>
      </c>
      <c r="U311">
        <f>_xlfn.IFNA(VLOOKUP($B311,数据整理1!$D$56:$R$80,3,0),U310)</f>
        <v>12816</v>
      </c>
      <c r="V311">
        <f>_xlfn.IFNA(VLOOKUP($B311,数据整理1!$D$56:$R$80,4,0),V310)</f>
        <v>5697</v>
      </c>
      <c r="W311">
        <f>_xlfn.IFNA(VLOOKUP($B311,数据整理1!$D$56:$R$80,5,0),W310)</f>
        <v>2430</v>
      </c>
      <c r="X311">
        <f>_xlfn.IFNA(VLOOKUP($B311,数据整理1!$D$56:$R$80,6,0),X310)</f>
        <v>99</v>
      </c>
      <c r="Y311">
        <f>_xlfn.IFNA(VLOOKUP($B311,数据整理1!$D$56:$R$80,7,0),Y310)</f>
        <v>91</v>
      </c>
      <c r="Z311">
        <f>_xlfn.IFNA(VLOOKUP($B311,数据整理1!$D$56:$R$80,8,0),Z310)</f>
        <v>95</v>
      </c>
      <c r="AA311">
        <f>_xlfn.IFNA(VLOOKUP($B311,数据整理1!$D$56:$R$80,9,0),AA310)</f>
        <v>95</v>
      </c>
      <c r="AB311">
        <f>_xlfn.IFNA(VLOOKUP($B311,数据整理1!$D$56:$R$80,10,0),AB310)</f>
        <v>99</v>
      </c>
      <c r="AC311">
        <f>_xlfn.IFNA(VLOOKUP($B311,数据整理1!$D$56:$R$80,11,0),AC310)</f>
        <v>95</v>
      </c>
      <c r="AD311">
        <f>_xlfn.IFNA(VLOOKUP($B311,数据整理1!$D$56:$R$80,12,0),AD310)</f>
        <v>100</v>
      </c>
      <c r="AE311">
        <f>_xlfn.IFNA(VLOOKUP($B311,数据整理1!$D$56:$R$80,13,0),AE310)</f>
        <v>95</v>
      </c>
      <c r="AF311">
        <f>_xlfn.IFNA(VLOOKUP($B311,数据整理1!$D$56:$R$80,14,0),AF310)</f>
        <v>4202</v>
      </c>
      <c r="AG311">
        <f>_xlfn.IFNA(VLOOKUP($B311,数据整理1!$D$56:$R$80,15,0),AG310)</f>
        <v>4202</v>
      </c>
      <c r="AI311" t="str">
        <f>INDEX(数据整理1!$C$82:$C$106,MATCH(B311,数据整理1!$D$82:$D$106))</f>
        <v>16阶</v>
      </c>
      <c r="AJ311">
        <f>_xlfn.IFNA(VLOOKUP($B311,数据整理1!$D$82:$R$106,2,0),AJ310)</f>
        <v>36948</v>
      </c>
      <c r="AK311">
        <f>_xlfn.IFNA(VLOOKUP($B311,数据整理1!$D$82:$R$106,3,0),AK310)</f>
        <v>13953</v>
      </c>
      <c r="AL311">
        <f>_xlfn.IFNA(VLOOKUP($B311,数据整理1!$D$82:$R$106,4,0),AL310)</f>
        <v>2663</v>
      </c>
      <c r="AM311">
        <f>_xlfn.IFNA(VLOOKUP($B311,数据整理1!$D$82:$R$106,5,0),AM310)</f>
        <v>5780</v>
      </c>
      <c r="AN311">
        <f>_xlfn.IFNA(VLOOKUP($B311,数据整理1!$D$82:$R$106,6,0),AN310)</f>
        <v>99</v>
      </c>
      <c r="AO311">
        <f>_xlfn.IFNA(VLOOKUP($B311,数据整理1!$D$82:$R$106,7,0),AO310)</f>
        <v>91</v>
      </c>
      <c r="AP311">
        <f>_xlfn.IFNA(VLOOKUP($B311,数据整理1!$D$82:$R$106,8,0),AP310)</f>
        <v>95</v>
      </c>
      <c r="AQ311">
        <f>_xlfn.IFNA(VLOOKUP($B311,数据整理1!$D$82:$R$106,9,0),AQ310)</f>
        <v>91</v>
      </c>
      <c r="AR311">
        <f>_xlfn.IFNA(VLOOKUP($B311,数据整理1!$D$82:$R$106,10,0),AR310)</f>
        <v>99</v>
      </c>
      <c r="AS311">
        <f>_xlfn.IFNA(VLOOKUP($B311,数据整理1!$D$82:$R$106,11,0),AS310)</f>
        <v>95</v>
      </c>
      <c r="AT311">
        <f>_xlfn.IFNA(VLOOKUP($B311,数据整理1!$D$82:$R$106,12,0),AT310)</f>
        <v>50</v>
      </c>
      <c r="AU311">
        <f>_xlfn.IFNA(VLOOKUP($B311,数据整理1!$D$82:$R$106,13,0),AU310)</f>
        <v>120</v>
      </c>
      <c r="AV311">
        <f>_xlfn.IFNA(VLOOKUP($B311,数据整理1!$D$82:$R$106,14,0),AV310)</f>
        <v>4202</v>
      </c>
      <c r="AW311">
        <f>_xlfn.IFNA(VLOOKUP($B311,数据整理1!$D$82:$R$106,15,0),AW310)</f>
        <v>4202</v>
      </c>
    </row>
    <row r="312" spans="2:49" x14ac:dyDescent="0.2">
      <c r="B312">
        <v>105</v>
      </c>
      <c r="C312" t="str">
        <f>INDEX(数据整理1!$C$30:$C$54,MATCH(B312,数据整理1!$D$30:$D$54))</f>
        <v>16阶</v>
      </c>
      <c r="D312">
        <f>_xlfn.IFNA(VLOOKUP($B312,数据整理1!$D$30:$R$54,2,0),D311)</f>
        <v>43245</v>
      </c>
      <c r="E312">
        <f>_xlfn.IFNA(VLOOKUP($B312,数据整理1!$D$30:$R$54,3,0),E311)</f>
        <v>11537</v>
      </c>
      <c r="F312">
        <f>_xlfn.IFNA(VLOOKUP($B312,数据整理1!$D$30:$R$54,4,0),F311)</f>
        <v>6798</v>
      </c>
      <c r="G312">
        <f>_xlfn.IFNA(VLOOKUP($B312,数据整理1!$D$30:$R$54,5,0),G311)</f>
        <v>3417</v>
      </c>
      <c r="H312">
        <f>_xlfn.IFNA(VLOOKUP($B312,数据整理1!$D$30:$R$54,6,0),H311)</f>
        <v>99</v>
      </c>
      <c r="I312">
        <f>_xlfn.IFNA(VLOOKUP($B312,数据整理1!$D$30:$R$54,7,0),I311)</f>
        <v>91</v>
      </c>
      <c r="J312">
        <f>_xlfn.IFNA(VLOOKUP($B312,数据整理1!$D$30:$R$54,8,0),J311)</f>
        <v>95</v>
      </c>
      <c r="K312">
        <f>_xlfn.IFNA(VLOOKUP($B312,数据整理1!$D$30:$R$54,9,0),K311)</f>
        <v>95</v>
      </c>
      <c r="L312">
        <f>_xlfn.IFNA(VLOOKUP($B312,数据整理1!$D$30:$R$54,10,0),L311)</f>
        <v>99</v>
      </c>
      <c r="M312">
        <f>_xlfn.IFNA(VLOOKUP($B312,数据整理1!$D$30:$R$54,11,0),M311)</f>
        <v>95</v>
      </c>
      <c r="N312">
        <f>_xlfn.IFNA(VLOOKUP($B312,数据整理1!$D$30:$R$54,12,0),N311)</f>
        <v>150</v>
      </c>
      <c r="O312">
        <f>_xlfn.IFNA(VLOOKUP($B312,数据整理1!$D$30:$R$54,13,0),O311)</f>
        <v>60</v>
      </c>
      <c r="P312">
        <f>_xlfn.IFNA(VLOOKUP($B312,数据整理1!$D$30:$R$54,14,0),P311)</f>
        <v>4202</v>
      </c>
      <c r="Q312">
        <f>_xlfn.IFNA(VLOOKUP($B312,数据整理1!$D$30:$R$54,15,0),Q311)</f>
        <v>4202</v>
      </c>
      <c r="S312" t="str">
        <f>INDEX(数据整理1!$C$56:$C$80,MATCH(B485,数据整理1!$D$56:$D$80))</f>
        <v>16阶</v>
      </c>
      <c r="T312">
        <f>_xlfn.IFNA(VLOOKUP($B312,数据整理1!$D$56:$R$80,2,0),T311)</f>
        <v>42186</v>
      </c>
      <c r="U312">
        <f>_xlfn.IFNA(VLOOKUP($B312,数据整理1!$D$56:$R$80,3,0),U311)</f>
        <v>12816</v>
      </c>
      <c r="V312">
        <f>_xlfn.IFNA(VLOOKUP($B312,数据整理1!$D$56:$R$80,4,0),V311)</f>
        <v>5697</v>
      </c>
      <c r="W312">
        <f>_xlfn.IFNA(VLOOKUP($B312,数据整理1!$D$56:$R$80,5,0),W311)</f>
        <v>2430</v>
      </c>
      <c r="X312">
        <f>_xlfn.IFNA(VLOOKUP($B312,数据整理1!$D$56:$R$80,6,0),X311)</f>
        <v>99</v>
      </c>
      <c r="Y312">
        <f>_xlfn.IFNA(VLOOKUP($B312,数据整理1!$D$56:$R$80,7,0),Y311)</f>
        <v>91</v>
      </c>
      <c r="Z312">
        <f>_xlfn.IFNA(VLOOKUP($B312,数据整理1!$D$56:$R$80,8,0),Z311)</f>
        <v>95</v>
      </c>
      <c r="AA312">
        <f>_xlfn.IFNA(VLOOKUP($B312,数据整理1!$D$56:$R$80,9,0),AA311)</f>
        <v>95</v>
      </c>
      <c r="AB312">
        <f>_xlfn.IFNA(VLOOKUP($B312,数据整理1!$D$56:$R$80,10,0),AB311)</f>
        <v>99</v>
      </c>
      <c r="AC312">
        <f>_xlfn.IFNA(VLOOKUP($B312,数据整理1!$D$56:$R$80,11,0),AC311)</f>
        <v>95</v>
      </c>
      <c r="AD312">
        <f>_xlfn.IFNA(VLOOKUP($B312,数据整理1!$D$56:$R$80,12,0),AD311)</f>
        <v>100</v>
      </c>
      <c r="AE312">
        <f>_xlfn.IFNA(VLOOKUP($B312,数据整理1!$D$56:$R$80,13,0),AE311)</f>
        <v>95</v>
      </c>
      <c r="AF312">
        <f>_xlfn.IFNA(VLOOKUP($B312,数据整理1!$D$56:$R$80,14,0),AF311)</f>
        <v>4202</v>
      </c>
      <c r="AG312">
        <f>_xlfn.IFNA(VLOOKUP($B312,数据整理1!$D$56:$R$80,15,0),AG311)</f>
        <v>4202</v>
      </c>
      <c r="AI312" t="str">
        <f>INDEX(数据整理1!$C$82:$C$106,MATCH(B312,数据整理1!$D$82:$D$106))</f>
        <v>16阶</v>
      </c>
      <c r="AJ312">
        <f>_xlfn.IFNA(VLOOKUP($B312,数据整理1!$D$82:$R$106,2,0),AJ311)</f>
        <v>36948</v>
      </c>
      <c r="AK312">
        <f>_xlfn.IFNA(VLOOKUP($B312,数据整理1!$D$82:$R$106,3,0),AK311)</f>
        <v>13953</v>
      </c>
      <c r="AL312">
        <f>_xlfn.IFNA(VLOOKUP($B312,数据整理1!$D$82:$R$106,4,0),AL311)</f>
        <v>2663</v>
      </c>
      <c r="AM312">
        <f>_xlfn.IFNA(VLOOKUP($B312,数据整理1!$D$82:$R$106,5,0),AM311)</f>
        <v>5780</v>
      </c>
      <c r="AN312">
        <f>_xlfn.IFNA(VLOOKUP($B312,数据整理1!$D$82:$R$106,6,0),AN311)</f>
        <v>99</v>
      </c>
      <c r="AO312">
        <f>_xlfn.IFNA(VLOOKUP($B312,数据整理1!$D$82:$R$106,7,0),AO311)</f>
        <v>91</v>
      </c>
      <c r="AP312">
        <f>_xlfn.IFNA(VLOOKUP($B312,数据整理1!$D$82:$R$106,8,0),AP311)</f>
        <v>95</v>
      </c>
      <c r="AQ312">
        <f>_xlfn.IFNA(VLOOKUP($B312,数据整理1!$D$82:$R$106,9,0),AQ311)</f>
        <v>91</v>
      </c>
      <c r="AR312">
        <f>_xlfn.IFNA(VLOOKUP($B312,数据整理1!$D$82:$R$106,10,0),AR311)</f>
        <v>99</v>
      </c>
      <c r="AS312">
        <f>_xlfn.IFNA(VLOOKUP($B312,数据整理1!$D$82:$R$106,11,0),AS311)</f>
        <v>95</v>
      </c>
      <c r="AT312">
        <f>_xlfn.IFNA(VLOOKUP($B312,数据整理1!$D$82:$R$106,12,0),AT311)</f>
        <v>50</v>
      </c>
      <c r="AU312">
        <f>_xlfn.IFNA(VLOOKUP($B312,数据整理1!$D$82:$R$106,13,0),AU311)</f>
        <v>120</v>
      </c>
      <c r="AV312">
        <f>_xlfn.IFNA(VLOOKUP($B312,数据整理1!$D$82:$R$106,14,0),AV311)</f>
        <v>4202</v>
      </c>
      <c r="AW312">
        <f>_xlfn.IFNA(VLOOKUP($B312,数据整理1!$D$82:$R$106,15,0),AW311)</f>
        <v>4202</v>
      </c>
    </row>
    <row r="313" spans="2:49" x14ac:dyDescent="0.2">
      <c r="B313">
        <v>106</v>
      </c>
      <c r="C313" t="str">
        <f>INDEX(数据整理1!$C$30:$C$54,MATCH(B313,数据整理1!$D$30:$D$54))</f>
        <v>16阶</v>
      </c>
      <c r="D313">
        <f>_xlfn.IFNA(VLOOKUP($B313,数据整理1!$D$30:$R$54,2,0),D312)</f>
        <v>43245</v>
      </c>
      <c r="E313">
        <f>_xlfn.IFNA(VLOOKUP($B313,数据整理1!$D$30:$R$54,3,0),E312)</f>
        <v>11537</v>
      </c>
      <c r="F313">
        <f>_xlfn.IFNA(VLOOKUP($B313,数据整理1!$D$30:$R$54,4,0),F312)</f>
        <v>6798</v>
      </c>
      <c r="G313">
        <f>_xlfn.IFNA(VLOOKUP($B313,数据整理1!$D$30:$R$54,5,0),G312)</f>
        <v>3417</v>
      </c>
      <c r="H313">
        <f>_xlfn.IFNA(VLOOKUP($B313,数据整理1!$D$30:$R$54,6,0),H312)</f>
        <v>99</v>
      </c>
      <c r="I313">
        <f>_xlfn.IFNA(VLOOKUP($B313,数据整理1!$D$30:$R$54,7,0),I312)</f>
        <v>91</v>
      </c>
      <c r="J313">
        <f>_xlfn.IFNA(VLOOKUP($B313,数据整理1!$D$30:$R$54,8,0),J312)</f>
        <v>95</v>
      </c>
      <c r="K313">
        <f>_xlfn.IFNA(VLOOKUP($B313,数据整理1!$D$30:$R$54,9,0),K312)</f>
        <v>95</v>
      </c>
      <c r="L313">
        <f>_xlfn.IFNA(VLOOKUP($B313,数据整理1!$D$30:$R$54,10,0),L312)</f>
        <v>99</v>
      </c>
      <c r="M313">
        <f>_xlfn.IFNA(VLOOKUP($B313,数据整理1!$D$30:$R$54,11,0),M312)</f>
        <v>95</v>
      </c>
      <c r="N313">
        <f>_xlfn.IFNA(VLOOKUP($B313,数据整理1!$D$30:$R$54,12,0),N312)</f>
        <v>150</v>
      </c>
      <c r="O313">
        <f>_xlfn.IFNA(VLOOKUP($B313,数据整理1!$D$30:$R$54,13,0),O312)</f>
        <v>60</v>
      </c>
      <c r="P313">
        <f>_xlfn.IFNA(VLOOKUP($B313,数据整理1!$D$30:$R$54,14,0),P312)</f>
        <v>4202</v>
      </c>
      <c r="Q313">
        <f>_xlfn.IFNA(VLOOKUP($B313,数据整理1!$D$30:$R$54,15,0),Q312)</f>
        <v>4202</v>
      </c>
      <c r="S313" t="str">
        <f>INDEX(数据整理1!$C$56:$C$80,MATCH(B486,数据整理1!$D$56:$D$80))</f>
        <v>16阶</v>
      </c>
      <c r="T313">
        <f>_xlfn.IFNA(VLOOKUP($B313,数据整理1!$D$56:$R$80,2,0),T312)</f>
        <v>42186</v>
      </c>
      <c r="U313">
        <f>_xlfn.IFNA(VLOOKUP($B313,数据整理1!$D$56:$R$80,3,0),U312)</f>
        <v>12816</v>
      </c>
      <c r="V313">
        <f>_xlfn.IFNA(VLOOKUP($B313,数据整理1!$D$56:$R$80,4,0),V312)</f>
        <v>5697</v>
      </c>
      <c r="W313">
        <f>_xlfn.IFNA(VLOOKUP($B313,数据整理1!$D$56:$R$80,5,0),W312)</f>
        <v>2430</v>
      </c>
      <c r="X313">
        <f>_xlfn.IFNA(VLOOKUP($B313,数据整理1!$D$56:$R$80,6,0),X312)</f>
        <v>99</v>
      </c>
      <c r="Y313">
        <f>_xlfn.IFNA(VLOOKUP($B313,数据整理1!$D$56:$R$80,7,0),Y312)</f>
        <v>91</v>
      </c>
      <c r="Z313">
        <f>_xlfn.IFNA(VLOOKUP($B313,数据整理1!$D$56:$R$80,8,0),Z312)</f>
        <v>95</v>
      </c>
      <c r="AA313">
        <f>_xlfn.IFNA(VLOOKUP($B313,数据整理1!$D$56:$R$80,9,0),AA312)</f>
        <v>95</v>
      </c>
      <c r="AB313">
        <f>_xlfn.IFNA(VLOOKUP($B313,数据整理1!$D$56:$R$80,10,0),AB312)</f>
        <v>99</v>
      </c>
      <c r="AC313">
        <f>_xlfn.IFNA(VLOOKUP($B313,数据整理1!$D$56:$R$80,11,0),AC312)</f>
        <v>95</v>
      </c>
      <c r="AD313">
        <f>_xlfn.IFNA(VLOOKUP($B313,数据整理1!$D$56:$R$80,12,0),AD312)</f>
        <v>100</v>
      </c>
      <c r="AE313">
        <f>_xlfn.IFNA(VLOOKUP($B313,数据整理1!$D$56:$R$80,13,0),AE312)</f>
        <v>95</v>
      </c>
      <c r="AF313">
        <f>_xlfn.IFNA(VLOOKUP($B313,数据整理1!$D$56:$R$80,14,0),AF312)</f>
        <v>4202</v>
      </c>
      <c r="AG313">
        <f>_xlfn.IFNA(VLOOKUP($B313,数据整理1!$D$56:$R$80,15,0),AG312)</f>
        <v>4202</v>
      </c>
      <c r="AI313" t="str">
        <f>INDEX(数据整理1!$C$82:$C$106,MATCH(B313,数据整理1!$D$82:$D$106))</f>
        <v>16阶</v>
      </c>
      <c r="AJ313">
        <f>_xlfn.IFNA(VLOOKUP($B313,数据整理1!$D$82:$R$106,2,0),AJ312)</f>
        <v>36948</v>
      </c>
      <c r="AK313">
        <f>_xlfn.IFNA(VLOOKUP($B313,数据整理1!$D$82:$R$106,3,0),AK312)</f>
        <v>13953</v>
      </c>
      <c r="AL313">
        <f>_xlfn.IFNA(VLOOKUP($B313,数据整理1!$D$82:$R$106,4,0),AL312)</f>
        <v>2663</v>
      </c>
      <c r="AM313">
        <f>_xlfn.IFNA(VLOOKUP($B313,数据整理1!$D$82:$R$106,5,0),AM312)</f>
        <v>5780</v>
      </c>
      <c r="AN313">
        <f>_xlfn.IFNA(VLOOKUP($B313,数据整理1!$D$82:$R$106,6,0),AN312)</f>
        <v>99</v>
      </c>
      <c r="AO313">
        <f>_xlfn.IFNA(VLOOKUP($B313,数据整理1!$D$82:$R$106,7,0),AO312)</f>
        <v>91</v>
      </c>
      <c r="AP313">
        <f>_xlfn.IFNA(VLOOKUP($B313,数据整理1!$D$82:$R$106,8,0),AP312)</f>
        <v>95</v>
      </c>
      <c r="AQ313">
        <f>_xlfn.IFNA(VLOOKUP($B313,数据整理1!$D$82:$R$106,9,0),AQ312)</f>
        <v>91</v>
      </c>
      <c r="AR313">
        <f>_xlfn.IFNA(VLOOKUP($B313,数据整理1!$D$82:$R$106,10,0),AR312)</f>
        <v>99</v>
      </c>
      <c r="AS313">
        <f>_xlfn.IFNA(VLOOKUP($B313,数据整理1!$D$82:$R$106,11,0),AS312)</f>
        <v>95</v>
      </c>
      <c r="AT313">
        <f>_xlfn.IFNA(VLOOKUP($B313,数据整理1!$D$82:$R$106,12,0),AT312)</f>
        <v>50</v>
      </c>
      <c r="AU313">
        <f>_xlfn.IFNA(VLOOKUP($B313,数据整理1!$D$82:$R$106,13,0),AU312)</f>
        <v>120</v>
      </c>
      <c r="AV313">
        <f>_xlfn.IFNA(VLOOKUP($B313,数据整理1!$D$82:$R$106,14,0),AV312)</f>
        <v>4202</v>
      </c>
      <c r="AW313">
        <f>_xlfn.IFNA(VLOOKUP($B313,数据整理1!$D$82:$R$106,15,0),AW312)</f>
        <v>4202</v>
      </c>
    </row>
    <row r="314" spans="2:49" x14ac:dyDescent="0.2">
      <c r="B314">
        <v>107</v>
      </c>
      <c r="C314" t="str">
        <f>INDEX(数据整理1!$C$30:$C$54,MATCH(B314,数据整理1!$D$30:$D$54))</f>
        <v>16阶</v>
      </c>
      <c r="D314">
        <f>_xlfn.IFNA(VLOOKUP($B314,数据整理1!$D$30:$R$54,2,0),D313)</f>
        <v>43245</v>
      </c>
      <c r="E314">
        <f>_xlfn.IFNA(VLOOKUP($B314,数据整理1!$D$30:$R$54,3,0),E313)</f>
        <v>11537</v>
      </c>
      <c r="F314">
        <f>_xlfn.IFNA(VLOOKUP($B314,数据整理1!$D$30:$R$54,4,0),F313)</f>
        <v>6798</v>
      </c>
      <c r="G314">
        <f>_xlfn.IFNA(VLOOKUP($B314,数据整理1!$D$30:$R$54,5,0),G313)</f>
        <v>3417</v>
      </c>
      <c r="H314">
        <f>_xlfn.IFNA(VLOOKUP($B314,数据整理1!$D$30:$R$54,6,0),H313)</f>
        <v>99</v>
      </c>
      <c r="I314">
        <f>_xlfn.IFNA(VLOOKUP($B314,数据整理1!$D$30:$R$54,7,0),I313)</f>
        <v>91</v>
      </c>
      <c r="J314">
        <f>_xlfn.IFNA(VLOOKUP($B314,数据整理1!$D$30:$R$54,8,0),J313)</f>
        <v>95</v>
      </c>
      <c r="K314">
        <f>_xlfn.IFNA(VLOOKUP($B314,数据整理1!$D$30:$R$54,9,0),K313)</f>
        <v>95</v>
      </c>
      <c r="L314">
        <f>_xlfn.IFNA(VLOOKUP($B314,数据整理1!$D$30:$R$54,10,0),L313)</f>
        <v>99</v>
      </c>
      <c r="M314">
        <f>_xlfn.IFNA(VLOOKUP($B314,数据整理1!$D$30:$R$54,11,0),M313)</f>
        <v>95</v>
      </c>
      <c r="N314">
        <f>_xlfn.IFNA(VLOOKUP($B314,数据整理1!$D$30:$R$54,12,0),N313)</f>
        <v>150</v>
      </c>
      <c r="O314">
        <f>_xlfn.IFNA(VLOOKUP($B314,数据整理1!$D$30:$R$54,13,0),O313)</f>
        <v>60</v>
      </c>
      <c r="P314">
        <f>_xlfn.IFNA(VLOOKUP($B314,数据整理1!$D$30:$R$54,14,0),P313)</f>
        <v>4202</v>
      </c>
      <c r="Q314">
        <f>_xlfn.IFNA(VLOOKUP($B314,数据整理1!$D$30:$R$54,15,0),Q313)</f>
        <v>4202</v>
      </c>
      <c r="S314" t="str">
        <f>INDEX(数据整理1!$C$56:$C$80,MATCH(B487,数据整理1!$D$56:$D$80))</f>
        <v>16阶</v>
      </c>
      <c r="T314">
        <f>_xlfn.IFNA(VLOOKUP($B314,数据整理1!$D$56:$R$80,2,0),T313)</f>
        <v>42186</v>
      </c>
      <c r="U314">
        <f>_xlfn.IFNA(VLOOKUP($B314,数据整理1!$D$56:$R$80,3,0),U313)</f>
        <v>12816</v>
      </c>
      <c r="V314">
        <f>_xlfn.IFNA(VLOOKUP($B314,数据整理1!$D$56:$R$80,4,0),V313)</f>
        <v>5697</v>
      </c>
      <c r="W314">
        <f>_xlfn.IFNA(VLOOKUP($B314,数据整理1!$D$56:$R$80,5,0),W313)</f>
        <v>2430</v>
      </c>
      <c r="X314">
        <f>_xlfn.IFNA(VLOOKUP($B314,数据整理1!$D$56:$R$80,6,0),X313)</f>
        <v>99</v>
      </c>
      <c r="Y314">
        <f>_xlfn.IFNA(VLOOKUP($B314,数据整理1!$D$56:$R$80,7,0),Y313)</f>
        <v>91</v>
      </c>
      <c r="Z314">
        <f>_xlfn.IFNA(VLOOKUP($B314,数据整理1!$D$56:$R$80,8,0),Z313)</f>
        <v>95</v>
      </c>
      <c r="AA314">
        <f>_xlfn.IFNA(VLOOKUP($B314,数据整理1!$D$56:$R$80,9,0),AA313)</f>
        <v>95</v>
      </c>
      <c r="AB314">
        <f>_xlfn.IFNA(VLOOKUP($B314,数据整理1!$D$56:$R$80,10,0),AB313)</f>
        <v>99</v>
      </c>
      <c r="AC314">
        <f>_xlfn.IFNA(VLOOKUP($B314,数据整理1!$D$56:$R$80,11,0),AC313)</f>
        <v>95</v>
      </c>
      <c r="AD314">
        <f>_xlfn.IFNA(VLOOKUP($B314,数据整理1!$D$56:$R$80,12,0),AD313)</f>
        <v>100</v>
      </c>
      <c r="AE314">
        <f>_xlfn.IFNA(VLOOKUP($B314,数据整理1!$D$56:$R$80,13,0),AE313)</f>
        <v>95</v>
      </c>
      <c r="AF314">
        <f>_xlfn.IFNA(VLOOKUP($B314,数据整理1!$D$56:$R$80,14,0),AF313)</f>
        <v>4202</v>
      </c>
      <c r="AG314">
        <f>_xlfn.IFNA(VLOOKUP($B314,数据整理1!$D$56:$R$80,15,0),AG313)</f>
        <v>4202</v>
      </c>
      <c r="AI314" t="str">
        <f>INDEX(数据整理1!$C$82:$C$106,MATCH(B314,数据整理1!$D$82:$D$106))</f>
        <v>16阶</v>
      </c>
      <c r="AJ314">
        <f>_xlfn.IFNA(VLOOKUP($B314,数据整理1!$D$82:$R$106,2,0),AJ313)</f>
        <v>36948</v>
      </c>
      <c r="AK314">
        <f>_xlfn.IFNA(VLOOKUP($B314,数据整理1!$D$82:$R$106,3,0),AK313)</f>
        <v>13953</v>
      </c>
      <c r="AL314">
        <f>_xlfn.IFNA(VLOOKUP($B314,数据整理1!$D$82:$R$106,4,0),AL313)</f>
        <v>2663</v>
      </c>
      <c r="AM314">
        <f>_xlfn.IFNA(VLOOKUP($B314,数据整理1!$D$82:$R$106,5,0),AM313)</f>
        <v>5780</v>
      </c>
      <c r="AN314">
        <f>_xlfn.IFNA(VLOOKUP($B314,数据整理1!$D$82:$R$106,6,0),AN313)</f>
        <v>99</v>
      </c>
      <c r="AO314">
        <f>_xlfn.IFNA(VLOOKUP($B314,数据整理1!$D$82:$R$106,7,0),AO313)</f>
        <v>91</v>
      </c>
      <c r="AP314">
        <f>_xlfn.IFNA(VLOOKUP($B314,数据整理1!$D$82:$R$106,8,0),AP313)</f>
        <v>95</v>
      </c>
      <c r="AQ314">
        <f>_xlfn.IFNA(VLOOKUP($B314,数据整理1!$D$82:$R$106,9,0),AQ313)</f>
        <v>91</v>
      </c>
      <c r="AR314">
        <f>_xlfn.IFNA(VLOOKUP($B314,数据整理1!$D$82:$R$106,10,0),AR313)</f>
        <v>99</v>
      </c>
      <c r="AS314">
        <f>_xlfn.IFNA(VLOOKUP($B314,数据整理1!$D$82:$R$106,11,0),AS313)</f>
        <v>95</v>
      </c>
      <c r="AT314">
        <f>_xlfn.IFNA(VLOOKUP($B314,数据整理1!$D$82:$R$106,12,0),AT313)</f>
        <v>50</v>
      </c>
      <c r="AU314">
        <f>_xlfn.IFNA(VLOOKUP($B314,数据整理1!$D$82:$R$106,13,0),AU313)</f>
        <v>120</v>
      </c>
      <c r="AV314">
        <f>_xlfn.IFNA(VLOOKUP($B314,数据整理1!$D$82:$R$106,14,0),AV313)</f>
        <v>4202</v>
      </c>
      <c r="AW314">
        <f>_xlfn.IFNA(VLOOKUP($B314,数据整理1!$D$82:$R$106,15,0),AW313)</f>
        <v>4202</v>
      </c>
    </row>
    <row r="315" spans="2:49" x14ac:dyDescent="0.2">
      <c r="B315">
        <v>108</v>
      </c>
      <c r="C315" t="str">
        <f>INDEX(数据整理1!$C$30:$C$54,MATCH(B315,数据整理1!$D$30:$D$54))</f>
        <v>16阶</v>
      </c>
      <c r="D315">
        <f>_xlfn.IFNA(VLOOKUP($B315,数据整理1!$D$30:$R$54,2,0),D314)</f>
        <v>43245</v>
      </c>
      <c r="E315">
        <f>_xlfn.IFNA(VLOOKUP($B315,数据整理1!$D$30:$R$54,3,0),E314)</f>
        <v>11537</v>
      </c>
      <c r="F315">
        <f>_xlfn.IFNA(VLOOKUP($B315,数据整理1!$D$30:$R$54,4,0),F314)</f>
        <v>6798</v>
      </c>
      <c r="G315">
        <f>_xlfn.IFNA(VLOOKUP($B315,数据整理1!$D$30:$R$54,5,0),G314)</f>
        <v>3417</v>
      </c>
      <c r="H315">
        <f>_xlfn.IFNA(VLOOKUP($B315,数据整理1!$D$30:$R$54,6,0),H314)</f>
        <v>99</v>
      </c>
      <c r="I315">
        <f>_xlfn.IFNA(VLOOKUP($B315,数据整理1!$D$30:$R$54,7,0),I314)</f>
        <v>91</v>
      </c>
      <c r="J315">
        <f>_xlfn.IFNA(VLOOKUP($B315,数据整理1!$D$30:$R$54,8,0),J314)</f>
        <v>95</v>
      </c>
      <c r="K315">
        <f>_xlfn.IFNA(VLOOKUP($B315,数据整理1!$D$30:$R$54,9,0),K314)</f>
        <v>95</v>
      </c>
      <c r="L315">
        <f>_xlfn.IFNA(VLOOKUP($B315,数据整理1!$D$30:$R$54,10,0),L314)</f>
        <v>99</v>
      </c>
      <c r="M315">
        <f>_xlfn.IFNA(VLOOKUP($B315,数据整理1!$D$30:$R$54,11,0),M314)</f>
        <v>95</v>
      </c>
      <c r="N315">
        <f>_xlfn.IFNA(VLOOKUP($B315,数据整理1!$D$30:$R$54,12,0),N314)</f>
        <v>150</v>
      </c>
      <c r="O315">
        <f>_xlfn.IFNA(VLOOKUP($B315,数据整理1!$D$30:$R$54,13,0),O314)</f>
        <v>60</v>
      </c>
      <c r="P315">
        <f>_xlfn.IFNA(VLOOKUP($B315,数据整理1!$D$30:$R$54,14,0),P314)</f>
        <v>4202</v>
      </c>
      <c r="Q315">
        <f>_xlfn.IFNA(VLOOKUP($B315,数据整理1!$D$30:$R$54,15,0),Q314)</f>
        <v>4202</v>
      </c>
      <c r="S315" t="str">
        <f>INDEX(数据整理1!$C$56:$C$80,MATCH(B488,数据整理1!$D$56:$D$80))</f>
        <v>17阶</v>
      </c>
      <c r="T315">
        <f>_xlfn.IFNA(VLOOKUP($B315,数据整理1!$D$56:$R$80,2,0),T314)</f>
        <v>50619</v>
      </c>
      <c r="U315">
        <f>_xlfn.IFNA(VLOOKUP($B315,数据整理1!$D$56:$R$80,3,0),U314)</f>
        <v>16063</v>
      </c>
      <c r="V315">
        <f>_xlfn.IFNA(VLOOKUP($B315,数据整理1!$D$56:$R$80,4,0),V314)</f>
        <v>7290</v>
      </c>
      <c r="W315">
        <f>_xlfn.IFNA(VLOOKUP($B315,数据整理1!$D$56:$R$80,5,0),W314)</f>
        <v>3117</v>
      </c>
      <c r="X315">
        <f>_xlfn.IFNA(VLOOKUP($B315,数据整理1!$D$56:$R$80,6,0),X314)</f>
        <v>104</v>
      </c>
      <c r="Y315">
        <f>_xlfn.IFNA(VLOOKUP($B315,数据整理1!$D$56:$R$80,7,0),Y314)</f>
        <v>96</v>
      </c>
      <c r="Z315">
        <f>_xlfn.IFNA(VLOOKUP($B315,数据整理1!$D$56:$R$80,8,0),Z314)</f>
        <v>100</v>
      </c>
      <c r="AA315">
        <f>_xlfn.IFNA(VLOOKUP($B315,数据整理1!$D$56:$R$80,9,0),AA314)</f>
        <v>100</v>
      </c>
      <c r="AB315">
        <f>_xlfn.IFNA(VLOOKUP($B315,数据整理1!$D$56:$R$80,10,0),AB314)</f>
        <v>104</v>
      </c>
      <c r="AC315">
        <f>_xlfn.IFNA(VLOOKUP($B315,数据整理1!$D$56:$R$80,11,0),AC314)</f>
        <v>100</v>
      </c>
      <c r="AD315">
        <f>_xlfn.IFNA(VLOOKUP($B315,数据整理1!$D$56:$R$80,12,0),AD314)</f>
        <v>100</v>
      </c>
      <c r="AE315">
        <f>_xlfn.IFNA(VLOOKUP($B315,数据整理1!$D$56:$R$80,13,0),AE314)</f>
        <v>95</v>
      </c>
      <c r="AF315">
        <f>_xlfn.IFNA(VLOOKUP($B315,数据整理1!$D$56:$R$80,14,0),AF314)</f>
        <v>5222</v>
      </c>
      <c r="AG315">
        <f>_xlfn.IFNA(VLOOKUP($B315,数据整理1!$D$56:$R$80,15,0),AG314)</f>
        <v>5222</v>
      </c>
      <c r="AI315" t="str">
        <f>INDEX(数据整理1!$C$82:$C$106,MATCH(B315,数据整理1!$D$82:$D$106))</f>
        <v>16阶</v>
      </c>
      <c r="AJ315">
        <f>_xlfn.IFNA(VLOOKUP($B315,数据整理1!$D$82:$R$106,2,0),AJ314)</f>
        <v>36948</v>
      </c>
      <c r="AK315">
        <f>_xlfn.IFNA(VLOOKUP($B315,数据整理1!$D$82:$R$106,3,0),AK314)</f>
        <v>13953</v>
      </c>
      <c r="AL315">
        <f>_xlfn.IFNA(VLOOKUP($B315,数据整理1!$D$82:$R$106,4,0),AL314)</f>
        <v>2663</v>
      </c>
      <c r="AM315">
        <f>_xlfn.IFNA(VLOOKUP($B315,数据整理1!$D$82:$R$106,5,0),AM314)</f>
        <v>5780</v>
      </c>
      <c r="AN315">
        <f>_xlfn.IFNA(VLOOKUP($B315,数据整理1!$D$82:$R$106,6,0),AN314)</f>
        <v>99</v>
      </c>
      <c r="AO315">
        <f>_xlfn.IFNA(VLOOKUP($B315,数据整理1!$D$82:$R$106,7,0),AO314)</f>
        <v>91</v>
      </c>
      <c r="AP315">
        <f>_xlfn.IFNA(VLOOKUP($B315,数据整理1!$D$82:$R$106,8,0),AP314)</f>
        <v>95</v>
      </c>
      <c r="AQ315">
        <f>_xlfn.IFNA(VLOOKUP($B315,数据整理1!$D$82:$R$106,9,0),AQ314)</f>
        <v>91</v>
      </c>
      <c r="AR315">
        <f>_xlfn.IFNA(VLOOKUP($B315,数据整理1!$D$82:$R$106,10,0),AR314)</f>
        <v>99</v>
      </c>
      <c r="AS315">
        <f>_xlfn.IFNA(VLOOKUP($B315,数据整理1!$D$82:$R$106,11,0),AS314)</f>
        <v>95</v>
      </c>
      <c r="AT315">
        <f>_xlfn.IFNA(VLOOKUP($B315,数据整理1!$D$82:$R$106,12,0),AT314)</f>
        <v>50</v>
      </c>
      <c r="AU315">
        <f>_xlfn.IFNA(VLOOKUP($B315,数据整理1!$D$82:$R$106,13,0),AU314)</f>
        <v>120</v>
      </c>
      <c r="AV315">
        <f>_xlfn.IFNA(VLOOKUP($B315,数据整理1!$D$82:$R$106,14,0),AV314)</f>
        <v>4202</v>
      </c>
      <c r="AW315">
        <f>_xlfn.IFNA(VLOOKUP($B315,数据整理1!$D$82:$R$106,15,0),AW314)</f>
        <v>4202</v>
      </c>
    </row>
    <row r="316" spans="2:49" x14ac:dyDescent="0.2">
      <c r="B316">
        <v>109</v>
      </c>
      <c r="C316" t="str">
        <f>INDEX(数据整理1!$C$30:$C$54,MATCH(B316,数据整理1!$D$30:$D$54))</f>
        <v>17阶</v>
      </c>
      <c r="D316">
        <f>_xlfn.IFNA(VLOOKUP($B316,数据整理1!$D$30:$R$54,2,0),D315)</f>
        <v>52503</v>
      </c>
      <c r="E316">
        <f>_xlfn.IFNA(VLOOKUP($B316,数据整理1!$D$30:$R$54,3,0),E315)</f>
        <v>14577</v>
      </c>
      <c r="F316">
        <f>_xlfn.IFNA(VLOOKUP($B316,数据整理1!$D$30:$R$54,4,0),F315)</f>
        <v>8391</v>
      </c>
      <c r="G316">
        <f>_xlfn.IFNA(VLOOKUP($B316,数据整理1!$D$30:$R$54,5,0),G315)</f>
        <v>4104</v>
      </c>
      <c r="H316">
        <f>_xlfn.IFNA(VLOOKUP($B316,数据整理1!$D$30:$R$54,6,0),H315)</f>
        <v>104</v>
      </c>
      <c r="I316">
        <f>_xlfn.IFNA(VLOOKUP($B316,数据整理1!$D$30:$R$54,7,0),I315)</f>
        <v>96</v>
      </c>
      <c r="J316">
        <f>_xlfn.IFNA(VLOOKUP($B316,数据整理1!$D$30:$R$54,8,0),J315)</f>
        <v>100</v>
      </c>
      <c r="K316">
        <f>_xlfn.IFNA(VLOOKUP($B316,数据整理1!$D$30:$R$54,9,0),K315)</f>
        <v>100</v>
      </c>
      <c r="L316">
        <f>_xlfn.IFNA(VLOOKUP($B316,数据整理1!$D$30:$R$54,10,0),L315)</f>
        <v>104</v>
      </c>
      <c r="M316">
        <f>_xlfn.IFNA(VLOOKUP($B316,数据整理1!$D$30:$R$54,11,0),M315)</f>
        <v>100</v>
      </c>
      <c r="N316">
        <f>_xlfn.IFNA(VLOOKUP($B316,数据整理1!$D$30:$R$54,12,0),N315)</f>
        <v>150</v>
      </c>
      <c r="O316">
        <f>_xlfn.IFNA(VLOOKUP($B316,数据整理1!$D$30:$R$54,13,0),O315)</f>
        <v>60</v>
      </c>
      <c r="P316">
        <f>_xlfn.IFNA(VLOOKUP($B316,数据整理1!$D$30:$R$54,14,0),P315)</f>
        <v>5222</v>
      </c>
      <c r="Q316">
        <f>_xlfn.IFNA(VLOOKUP($B316,数据整理1!$D$30:$R$54,15,0),Q315)</f>
        <v>5222</v>
      </c>
      <c r="S316" t="str">
        <f>INDEX(数据整理1!$C$56:$C$80,MATCH(B489,数据整理1!$D$56:$D$80))</f>
        <v>17阶</v>
      </c>
      <c r="T316">
        <f>_xlfn.IFNA(VLOOKUP($B316,数据整理1!$D$56:$R$80,2,0),T315)</f>
        <v>50619</v>
      </c>
      <c r="U316">
        <f>_xlfn.IFNA(VLOOKUP($B316,数据整理1!$D$56:$R$80,3,0),U315)</f>
        <v>16063</v>
      </c>
      <c r="V316">
        <f>_xlfn.IFNA(VLOOKUP($B316,数据整理1!$D$56:$R$80,4,0),V315)</f>
        <v>7290</v>
      </c>
      <c r="W316">
        <f>_xlfn.IFNA(VLOOKUP($B316,数据整理1!$D$56:$R$80,5,0),W315)</f>
        <v>3117</v>
      </c>
      <c r="X316">
        <f>_xlfn.IFNA(VLOOKUP($B316,数据整理1!$D$56:$R$80,6,0),X315)</f>
        <v>104</v>
      </c>
      <c r="Y316">
        <f>_xlfn.IFNA(VLOOKUP($B316,数据整理1!$D$56:$R$80,7,0),Y315)</f>
        <v>96</v>
      </c>
      <c r="Z316">
        <f>_xlfn.IFNA(VLOOKUP($B316,数据整理1!$D$56:$R$80,8,0),Z315)</f>
        <v>100</v>
      </c>
      <c r="AA316">
        <f>_xlfn.IFNA(VLOOKUP($B316,数据整理1!$D$56:$R$80,9,0),AA315)</f>
        <v>100</v>
      </c>
      <c r="AB316">
        <f>_xlfn.IFNA(VLOOKUP($B316,数据整理1!$D$56:$R$80,10,0),AB315)</f>
        <v>104</v>
      </c>
      <c r="AC316">
        <f>_xlfn.IFNA(VLOOKUP($B316,数据整理1!$D$56:$R$80,11,0),AC315)</f>
        <v>100</v>
      </c>
      <c r="AD316">
        <f>_xlfn.IFNA(VLOOKUP($B316,数据整理1!$D$56:$R$80,12,0),AD315)</f>
        <v>100</v>
      </c>
      <c r="AE316">
        <f>_xlfn.IFNA(VLOOKUP($B316,数据整理1!$D$56:$R$80,13,0),AE315)</f>
        <v>95</v>
      </c>
      <c r="AF316">
        <f>_xlfn.IFNA(VLOOKUP($B316,数据整理1!$D$56:$R$80,14,0),AF315)</f>
        <v>5222</v>
      </c>
      <c r="AG316">
        <f>_xlfn.IFNA(VLOOKUP($B316,数据整理1!$D$56:$R$80,15,0),AG315)</f>
        <v>5222</v>
      </c>
      <c r="AI316" t="str">
        <f>INDEX(数据整理1!$C$82:$C$106,MATCH(B316,数据整理1!$D$82:$D$106))</f>
        <v>17阶</v>
      </c>
      <c r="AJ316">
        <f>_xlfn.IFNA(VLOOKUP($B316,数据整理1!$D$82:$R$106,2,0),AJ315)</f>
        <v>46641</v>
      </c>
      <c r="AK316">
        <f>_xlfn.IFNA(VLOOKUP($B316,数据整理1!$D$82:$R$106,3,0),AK315)</f>
        <v>16994</v>
      </c>
      <c r="AL316">
        <f>_xlfn.IFNA(VLOOKUP($B316,数据整理1!$D$82:$R$106,4,0),AL315)</f>
        <v>3350</v>
      </c>
      <c r="AM316">
        <f>_xlfn.IFNA(VLOOKUP($B316,数据整理1!$D$82:$R$106,5,0),AM315)</f>
        <v>7154</v>
      </c>
      <c r="AN316">
        <f>_xlfn.IFNA(VLOOKUP($B316,数据整理1!$D$82:$R$106,6,0),AN315)</f>
        <v>104</v>
      </c>
      <c r="AO316">
        <f>_xlfn.IFNA(VLOOKUP($B316,数据整理1!$D$82:$R$106,7,0),AO315)</f>
        <v>96</v>
      </c>
      <c r="AP316">
        <f>_xlfn.IFNA(VLOOKUP($B316,数据整理1!$D$82:$R$106,8,0),AP315)</f>
        <v>100</v>
      </c>
      <c r="AQ316">
        <f>_xlfn.IFNA(VLOOKUP($B316,数据整理1!$D$82:$R$106,9,0),AQ315)</f>
        <v>96</v>
      </c>
      <c r="AR316">
        <f>_xlfn.IFNA(VLOOKUP($B316,数据整理1!$D$82:$R$106,10,0),AR315)</f>
        <v>104</v>
      </c>
      <c r="AS316">
        <f>_xlfn.IFNA(VLOOKUP($B316,数据整理1!$D$82:$R$106,11,0),AS315)</f>
        <v>100</v>
      </c>
      <c r="AT316">
        <f>_xlfn.IFNA(VLOOKUP($B316,数据整理1!$D$82:$R$106,12,0),AT315)</f>
        <v>50</v>
      </c>
      <c r="AU316">
        <f>_xlfn.IFNA(VLOOKUP($B316,数据整理1!$D$82:$R$106,13,0),AU315)</f>
        <v>120</v>
      </c>
      <c r="AV316">
        <f>_xlfn.IFNA(VLOOKUP($B316,数据整理1!$D$82:$R$106,14,0),AV315)</f>
        <v>5222</v>
      </c>
      <c r="AW316">
        <f>_xlfn.IFNA(VLOOKUP($B316,数据整理1!$D$82:$R$106,15,0),AW315)</f>
        <v>5222</v>
      </c>
    </row>
    <row r="317" spans="2:49" x14ac:dyDescent="0.2">
      <c r="B317">
        <v>110</v>
      </c>
      <c r="C317" t="str">
        <f>INDEX(数据整理1!$C$30:$C$54,MATCH(B317,数据整理1!$D$30:$D$54))</f>
        <v>17阶</v>
      </c>
      <c r="D317">
        <f>_xlfn.IFNA(VLOOKUP($B317,数据整理1!$D$30:$R$54,2,0),D316)</f>
        <v>52503</v>
      </c>
      <c r="E317">
        <f>_xlfn.IFNA(VLOOKUP($B317,数据整理1!$D$30:$R$54,3,0),E316)</f>
        <v>14577</v>
      </c>
      <c r="F317">
        <f>_xlfn.IFNA(VLOOKUP($B317,数据整理1!$D$30:$R$54,4,0),F316)</f>
        <v>8391</v>
      </c>
      <c r="G317">
        <f>_xlfn.IFNA(VLOOKUP($B317,数据整理1!$D$30:$R$54,5,0),G316)</f>
        <v>4104</v>
      </c>
      <c r="H317">
        <f>_xlfn.IFNA(VLOOKUP($B317,数据整理1!$D$30:$R$54,6,0),H316)</f>
        <v>104</v>
      </c>
      <c r="I317">
        <f>_xlfn.IFNA(VLOOKUP($B317,数据整理1!$D$30:$R$54,7,0),I316)</f>
        <v>96</v>
      </c>
      <c r="J317">
        <f>_xlfn.IFNA(VLOOKUP($B317,数据整理1!$D$30:$R$54,8,0),J316)</f>
        <v>100</v>
      </c>
      <c r="K317">
        <f>_xlfn.IFNA(VLOOKUP($B317,数据整理1!$D$30:$R$54,9,0),K316)</f>
        <v>100</v>
      </c>
      <c r="L317">
        <f>_xlfn.IFNA(VLOOKUP($B317,数据整理1!$D$30:$R$54,10,0),L316)</f>
        <v>104</v>
      </c>
      <c r="M317">
        <f>_xlfn.IFNA(VLOOKUP($B317,数据整理1!$D$30:$R$54,11,0),M316)</f>
        <v>100</v>
      </c>
      <c r="N317">
        <f>_xlfn.IFNA(VLOOKUP($B317,数据整理1!$D$30:$R$54,12,0),N316)</f>
        <v>150</v>
      </c>
      <c r="O317">
        <f>_xlfn.IFNA(VLOOKUP($B317,数据整理1!$D$30:$R$54,13,0),O316)</f>
        <v>60</v>
      </c>
      <c r="P317">
        <f>_xlfn.IFNA(VLOOKUP($B317,数据整理1!$D$30:$R$54,14,0),P316)</f>
        <v>5222</v>
      </c>
      <c r="Q317">
        <f>_xlfn.IFNA(VLOOKUP($B317,数据整理1!$D$30:$R$54,15,0),Q316)</f>
        <v>5222</v>
      </c>
      <c r="S317" t="str">
        <f>INDEX(数据整理1!$C$56:$C$80,MATCH(B490,数据整理1!$D$56:$D$80))</f>
        <v>17阶</v>
      </c>
      <c r="T317">
        <f>_xlfn.IFNA(VLOOKUP($B317,数据整理1!$D$56:$R$80,2,0),T316)</f>
        <v>50619</v>
      </c>
      <c r="U317">
        <f>_xlfn.IFNA(VLOOKUP($B317,数据整理1!$D$56:$R$80,3,0),U316)</f>
        <v>16063</v>
      </c>
      <c r="V317">
        <f>_xlfn.IFNA(VLOOKUP($B317,数据整理1!$D$56:$R$80,4,0),V316)</f>
        <v>7290</v>
      </c>
      <c r="W317">
        <f>_xlfn.IFNA(VLOOKUP($B317,数据整理1!$D$56:$R$80,5,0),W316)</f>
        <v>3117</v>
      </c>
      <c r="X317">
        <f>_xlfn.IFNA(VLOOKUP($B317,数据整理1!$D$56:$R$80,6,0),X316)</f>
        <v>104</v>
      </c>
      <c r="Y317">
        <f>_xlfn.IFNA(VLOOKUP($B317,数据整理1!$D$56:$R$80,7,0),Y316)</f>
        <v>96</v>
      </c>
      <c r="Z317">
        <f>_xlfn.IFNA(VLOOKUP($B317,数据整理1!$D$56:$R$80,8,0),Z316)</f>
        <v>100</v>
      </c>
      <c r="AA317">
        <f>_xlfn.IFNA(VLOOKUP($B317,数据整理1!$D$56:$R$80,9,0),AA316)</f>
        <v>100</v>
      </c>
      <c r="AB317">
        <f>_xlfn.IFNA(VLOOKUP($B317,数据整理1!$D$56:$R$80,10,0),AB316)</f>
        <v>104</v>
      </c>
      <c r="AC317">
        <f>_xlfn.IFNA(VLOOKUP($B317,数据整理1!$D$56:$R$80,11,0),AC316)</f>
        <v>100</v>
      </c>
      <c r="AD317">
        <f>_xlfn.IFNA(VLOOKUP($B317,数据整理1!$D$56:$R$80,12,0),AD316)</f>
        <v>100</v>
      </c>
      <c r="AE317">
        <f>_xlfn.IFNA(VLOOKUP($B317,数据整理1!$D$56:$R$80,13,0),AE316)</f>
        <v>95</v>
      </c>
      <c r="AF317">
        <f>_xlfn.IFNA(VLOOKUP($B317,数据整理1!$D$56:$R$80,14,0),AF316)</f>
        <v>5222</v>
      </c>
      <c r="AG317">
        <f>_xlfn.IFNA(VLOOKUP($B317,数据整理1!$D$56:$R$80,15,0),AG316)</f>
        <v>5222</v>
      </c>
      <c r="AI317" t="str">
        <f>INDEX(数据整理1!$C$82:$C$106,MATCH(B317,数据整理1!$D$82:$D$106))</f>
        <v>17阶</v>
      </c>
      <c r="AJ317">
        <f>_xlfn.IFNA(VLOOKUP($B317,数据整理1!$D$82:$R$106,2,0),AJ316)</f>
        <v>46641</v>
      </c>
      <c r="AK317">
        <f>_xlfn.IFNA(VLOOKUP($B317,数据整理1!$D$82:$R$106,3,0),AK316)</f>
        <v>16994</v>
      </c>
      <c r="AL317">
        <f>_xlfn.IFNA(VLOOKUP($B317,数据整理1!$D$82:$R$106,4,0),AL316)</f>
        <v>3350</v>
      </c>
      <c r="AM317">
        <f>_xlfn.IFNA(VLOOKUP($B317,数据整理1!$D$82:$R$106,5,0),AM316)</f>
        <v>7154</v>
      </c>
      <c r="AN317">
        <f>_xlfn.IFNA(VLOOKUP($B317,数据整理1!$D$82:$R$106,6,0),AN316)</f>
        <v>104</v>
      </c>
      <c r="AO317">
        <f>_xlfn.IFNA(VLOOKUP($B317,数据整理1!$D$82:$R$106,7,0),AO316)</f>
        <v>96</v>
      </c>
      <c r="AP317">
        <f>_xlfn.IFNA(VLOOKUP($B317,数据整理1!$D$82:$R$106,8,0),AP316)</f>
        <v>100</v>
      </c>
      <c r="AQ317">
        <f>_xlfn.IFNA(VLOOKUP($B317,数据整理1!$D$82:$R$106,9,0),AQ316)</f>
        <v>96</v>
      </c>
      <c r="AR317">
        <f>_xlfn.IFNA(VLOOKUP($B317,数据整理1!$D$82:$R$106,10,0),AR316)</f>
        <v>104</v>
      </c>
      <c r="AS317">
        <f>_xlfn.IFNA(VLOOKUP($B317,数据整理1!$D$82:$R$106,11,0),AS316)</f>
        <v>100</v>
      </c>
      <c r="AT317">
        <f>_xlfn.IFNA(VLOOKUP($B317,数据整理1!$D$82:$R$106,12,0),AT316)</f>
        <v>50</v>
      </c>
      <c r="AU317">
        <f>_xlfn.IFNA(VLOOKUP($B317,数据整理1!$D$82:$R$106,13,0),AU316)</f>
        <v>120</v>
      </c>
      <c r="AV317">
        <f>_xlfn.IFNA(VLOOKUP($B317,数据整理1!$D$82:$R$106,14,0),AV316)</f>
        <v>5222</v>
      </c>
      <c r="AW317">
        <f>_xlfn.IFNA(VLOOKUP($B317,数据整理1!$D$82:$R$106,15,0),AW316)</f>
        <v>5222</v>
      </c>
    </row>
    <row r="318" spans="2:49" x14ac:dyDescent="0.2">
      <c r="B318">
        <v>111</v>
      </c>
      <c r="C318" t="str">
        <f>INDEX(数据整理1!$C$30:$C$54,MATCH(B318,数据整理1!$D$30:$D$54))</f>
        <v>17阶</v>
      </c>
      <c r="D318">
        <f>_xlfn.IFNA(VLOOKUP($B318,数据整理1!$D$30:$R$54,2,0),D317)</f>
        <v>52503</v>
      </c>
      <c r="E318">
        <f>_xlfn.IFNA(VLOOKUP($B318,数据整理1!$D$30:$R$54,3,0),E317)</f>
        <v>14577</v>
      </c>
      <c r="F318">
        <f>_xlfn.IFNA(VLOOKUP($B318,数据整理1!$D$30:$R$54,4,0),F317)</f>
        <v>8391</v>
      </c>
      <c r="G318">
        <f>_xlfn.IFNA(VLOOKUP($B318,数据整理1!$D$30:$R$54,5,0),G317)</f>
        <v>4104</v>
      </c>
      <c r="H318">
        <f>_xlfn.IFNA(VLOOKUP($B318,数据整理1!$D$30:$R$54,6,0),H317)</f>
        <v>104</v>
      </c>
      <c r="I318">
        <f>_xlfn.IFNA(VLOOKUP($B318,数据整理1!$D$30:$R$54,7,0),I317)</f>
        <v>96</v>
      </c>
      <c r="J318">
        <f>_xlfn.IFNA(VLOOKUP($B318,数据整理1!$D$30:$R$54,8,0),J317)</f>
        <v>100</v>
      </c>
      <c r="K318">
        <f>_xlfn.IFNA(VLOOKUP($B318,数据整理1!$D$30:$R$54,9,0),K317)</f>
        <v>100</v>
      </c>
      <c r="L318">
        <f>_xlfn.IFNA(VLOOKUP($B318,数据整理1!$D$30:$R$54,10,0),L317)</f>
        <v>104</v>
      </c>
      <c r="M318">
        <f>_xlfn.IFNA(VLOOKUP($B318,数据整理1!$D$30:$R$54,11,0),M317)</f>
        <v>100</v>
      </c>
      <c r="N318">
        <f>_xlfn.IFNA(VLOOKUP($B318,数据整理1!$D$30:$R$54,12,0),N317)</f>
        <v>150</v>
      </c>
      <c r="O318">
        <f>_xlfn.IFNA(VLOOKUP($B318,数据整理1!$D$30:$R$54,13,0),O317)</f>
        <v>60</v>
      </c>
      <c r="P318">
        <f>_xlfn.IFNA(VLOOKUP($B318,数据整理1!$D$30:$R$54,14,0),P317)</f>
        <v>5222</v>
      </c>
      <c r="Q318">
        <f>_xlfn.IFNA(VLOOKUP($B318,数据整理1!$D$30:$R$54,15,0),Q317)</f>
        <v>5222</v>
      </c>
      <c r="S318" t="str">
        <f>INDEX(数据整理1!$C$56:$C$80,MATCH(B491,数据整理1!$D$56:$D$80))</f>
        <v>17阶</v>
      </c>
      <c r="T318">
        <f>_xlfn.IFNA(VLOOKUP($B318,数据整理1!$D$56:$R$80,2,0),T317)</f>
        <v>50619</v>
      </c>
      <c r="U318">
        <f>_xlfn.IFNA(VLOOKUP($B318,数据整理1!$D$56:$R$80,3,0),U317)</f>
        <v>16063</v>
      </c>
      <c r="V318">
        <f>_xlfn.IFNA(VLOOKUP($B318,数据整理1!$D$56:$R$80,4,0),V317)</f>
        <v>7290</v>
      </c>
      <c r="W318">
        <f>_xlfn.IFNA(VLOOKUP($B318,数据整理1!$D$56:$R$80,5,0),W317)</f>
        <v>3117</v>
      </c>
      <c r="X318">
        <f>_xlfn.IFNA(VLOOKUP($B318,数据整理1!$D$56:$R$80,6,0),X317)</f>
        <v>104</v>
      </c>
      <c r="Y318">
        <f>_xlfn.IFNA(VLOOKUP($B318,数据整理1!$D$56:$R$80,7,0),Y317)</f>
        <v>96</v>
      </c>
      <c r="Z318">
        <f>_xlfn.IFNA(VLOOKUP($B318,数据整理1!$D$56:$R$80,8,0),Z317)</f>
        <v>100</v>
      </c>
      <c r="AA318">
        <f>_xlfn.IFNA(VLOOKUP($B318,数据整理1!$D$56:$R$80,9,0),AA317)</f>
        <v>100</v>
      </c>
      <c r="AB318">
        <f>_xlfn.IFNA(VLOOKUP($B318,数据整理1!$D$56:$R$80,10,0),AB317)</f>
        <v>104</v>
      </c>
      <c r="AC318">
        <f>_xlfn.IFNA(VLOOKUP($B318,数据整理1!$D$56:$R$80,11,0),AC317)</f>
        <v>100</v>
      </c>
      <c r="AD318">
        <f>_xlfn.IFNA(VLOOKUP($B318,数据整理1!$D$56:$R$80,12,0),AD317)</f>
        <v>100</v>
      </c>
      <c r="AE318">
        <f>_xlfn.IFNA(VLOOKUP($B318,数据整理1!$D$56:$R$80,13,0),AE317)</f>
        <v>95</v>
      </c>
      <c r="AF318">
        <f>_xlfn.IFNA(VLOOKUP($B318,数据整理1!$D$56:$R$80,14,0),AF317)</f>
        <v>5222</v>
      </c>
      <c r="AG318">
        <f>_xlfn.IFNA(VLOOKUP($B318,数据整理1!$D$56:$R$80,15,0),AG317)</f>
        <v>5222</v>
      </c>
      <c r="AI318" t="str">
        <f>INDEX(数据整理1!$C$82:$C$106,MATCH(B318,数据整理1!$D$82:$D$106))</f>
        <v>17阶</v>
      </c>
      <c r="AJ318">
        <f>_xlfn.IFNA(VLOOKUP($B318,数据整理1!$D$82:$R$106,2,0),AJ317)</f>
        <v>46641</v>
      </c>
      <c r="AK318">
        <f>_xlfn.IFNA(VLOOKUP($B318,数据整理1!$D$82:$R$106,3,0),AK317)</f>
        <v>16994</v>
      </c>
      <c r="AL318">
        <f>_xlfn.IFNA(VLOOKUP($B318,数据整理1!$D$82:$R$106,4,0),AL317)</f>
        <v>3350</v>
      </c>
      <c r="AM318">
        <f>_xlfn.IFNA(VLOOKUP($B318,数据整理1!$D$82:$R$106,5,0),AM317)</f>
        <v>7154</v>
      </c>
      <c r="AN318">
        <f>_xlfn.IFNA(VLOOKUP($B318,数据整理1!$D$82:$R$106,6,0),AN317)</f>
        <v>104</v>
      </c>
      <c r="AO318">
        <f>_xlfn.IFNA(VLOOKUP($B318,数据整理1!$D$82:$R$106,7,0),AO317)</f>
        <v>96</v>
      </c>
      <c r="AP318">
        <f>_xlfn.IFNA(VLOOKUP($B318,数据整理1!$D$82:$R$106,8,0),AP317)</f>
        <v>100</v>
      </c>
      <c r="AQ318">
        <f>_xlfn.IFNA(VLOOKUP($B318,数据整理1!$D$82:$R$106,9,0),AQ317)</f>
        <v>96</v>
      </c>
      <c r="AR318">
        <f>_xlfn.IFNA(VLOOKUP($B318,数据整理1!$D$82:$R$106,10,0),AR317)</f>
        <v>104</v>
      </c>
      <c r="AS318">
        <f>_xlfn.IFNA(VLOOKUP($B318,数据整理1!$D$82:$R$106,11,0),AS317)</f>
        <v>100</v>
      </c>
      <c r="AT318">
        <f>_xlfn.IFNA(VLOOKUP($B318,数据整理1!$D$82:$R$106,12,0),AT317)</f>
        <v>50</v>
      </c>
      <c r="AU318">
        <f>_xlfn.IFNA(VLOOKUP($B318,数据整理1!$D$82:$R$106,13,0),AU317)</f>
        <v>120</v>
      </c>
      <c r="AV318">
        <f>_xlfn.IFNA(VLOOKUP($B318,数据整理1!$D$82:$R$106,14,0),AV317)</f>
        <v>5222</v>
      </c>
      <c r="AW318">
        <f>_xlfn.IFNA(VLOOKUP($B318,数据整理1!$D$82:$R$106,15,0),AW317)</f>
        <v>5222</v>
      </c>
    </row>
    <row r="319" spans="2:49" x14ac:dyDescent="0.2">
      <c r="B319">
        <v>112</v>
      </c>
      <c r="C319" t="str">
        <f>INDEX(数据整理1!$C$30:$C$54,MATCH(B319,数据整理1!$D$30:$D$54))</f>
        <v>17阶</v>
      </c>
      <c r="D319">
        <f>_xlfn.IFNA(VLOOKUP($B319,数据整理1!$D$30:$R$54,2,0),D318)</f>
        <v>52503</v>
      </c>
      <c r="E319">
        <f>_xlfn.IFNA(VLOOKUP($B319,数据整理1!$D$30:$R$54,3,0),E318)</f>
        <v>14577</v>
      </c>
      <c r="F319">
        <f>_xlfn.IFNA(VLOOKUP($B319,数据整理1!$D$30:$R$54,4,0),F318)</f>
        <v>8391</v>
      </c>
      <c r="G319">
        <f>_xlfn.IFNA(VLOOKUP($B319,数据整理1!$D$30:$R$54,5,0),G318)</f>
        <v>4104</v>
      </c>
      <c r="H319">
        <f>_xlfn.IFNA(VLOOKUP($B319,数据整理1!$D$30:$R$54,6,0),H318)</f>
        <v>104</v>
      </c>
      <c r="I319">
        <f>_xlfn.IFNA(VLOOKUP($B319,数据整理1!$D$30:$R$54,7,0),I318)</f>
        <v>96</v>
      </c>
      <c r="J319">
        <f>_xlfn.IFNA(VLOOKUP($B319,数据整理1!$D$30:$R$54,8,0),J318)</f>
        <v>100</v>
      </c>
      <c r="K319">
        <f>_xlfn.IFNA(VLOOKUP($B319,数据整理1!$D$30:$R$54,9,0),K318)</f>
        <v>100</v>
      </c>
      <c r="L319">
        <f>_xlfn.IFNA(VLOOKUP($B319,数据整理1!$D$30:$R$54,10,0),L318)</f>
        <v>104</v>
      </c>
      <c r="M319">
        <f>_xlfn.IFNA(VLOOKUP($B319,数据整理1!$D$30:$R$54,11,0),M318)</f>
        <v>100</v>
      </c>
      <c r="N319">
        <f>_xlfn.IFNA(VLOOKUP($B319,数据整理1!$D$30:$R$54,12,0),N318)</f>
        <v>150</v>
      </c>
      <c r="O319">
        <f>_xlfn.IFNA(VLOOKUP($B319,数据整理1!$D$30:$R$54,13,0),O318)</f>
        <v>60</v>
      </c>
      <c r="P319">
        <f>_xlfn.IFNA(VLOOKUP($B319,数据整理1!$D$30:$R$54,14,0),P318)</f>
        <v>5222</v>
      </c>
      <c r="Q319">
        <f>_xlfn.IFNA(VLOOKUP($B319,数据整理1!$D$30:$R$54,15,0),Q318)</f>
        <v>5222</v>
      </c>
      <c r="S319" t="str">
        <f>INDEX(数据整理1!$C$56:$C$80,MATCH(B492,数据整理1!$D$56:$D$80))</f>
        <v>17阶</v>
      </c>
      <c r="T319">
        <f>_xlfn.IFNA(VLOOKUP($B319,数据整理1!$D$56:$R$80,2,0),T318)</f>
        <v>50619</v>
      </c>
      <c r="U319">
        <f>_xlfn.IFNA(VLOOKUP($B319,数据整理1!$D$56:$R$80,3,0),U318)</f>
        <v>16063</v>
      </c>
      <c r="V319">
        <f>_xlfn.IFNA(VLOOKUP($B319,数据整理1!$D$56:$R$80,4,0),V318)</f>
        <v>7290</v>
      </c>
      <c r="W319">
        <f>_xlfn.IFNA(VLOOKUP($B319,数据整理1!$D$56:$R$80,5,0),W318)</f>
        <v>3117</v>
      </c>
      <c r="X319">
        <f>_xlfn.IFNA(VLOOKUP($B319,数据整理1!$D$56:$R$80,6,0),X318)</f>
        <v>104</v>
      </c>
      <c r="Y319">
        <f>_xlfn.IFNA(VLOOKUP($B319,数据整理1!$D$56:$R$80,7,0),Y318)</f>
        <v>96</v>
      </c>
      <c r="Z319">
        <f>_xlfn.IFNA(VLOOKUP($B319,数据整理1!$D$56:$R$80,8,0),Z318)</f>
        <v>100</v>
      </c>
      <c r="AA319">
        <f>_xlfn.IFNA(VLOOKUP($B319,数据整理1!$D$56:$R$80,9,0),AA318)</f>
        <v>100</v>
      </c>
      <c r="AB319">
        <f>_xlfn.IFNA(VLOOKUP($B319,数据整理1!$D$56:$R$80,10,0),AB318)</f>
        <v>104</v>
      </c>
      <c r="AC319">
        <f>_xlfn.IFNA(VLOOKUP($B319,数据整理1!$D$56:$R$80,11,0),AC318)</f>
        <v>100</v>
      </c>
      <c r="AD319">
        <f>_xlfn.IFNA(VLOOKUP($B319,数据整理1!$D$56:$R$80,12,0),AD318)</f>
        <v>100</v>
      </c>
      <c r="AE319">
        <f>_xlfn.IFNA(VLOOKUP($B319,数据整理1!$D$56:$R$80,13,0),AE318)</f>
        <v>95</v>
      </c>
      <c r="AF319">
        <f>_xlfn.IFNA(VLOOKUP($B319,数据整理1!$D$56:$R$80,14,0),AF318)</f>
        <v>5222</v>
      </c>
      <c r="AG319">
        <f>_xlfn.IFNA(VLOOKUP($B319,数据整理1!$D$56:$R$80,15,0),AG318)</f>
        <v>5222</v>
      </c>
      <c r="AI319" t="str">
        <f>INDEX(数据整理1!$C$82:$C$106,MATCH(B319,数据整理1!$D$82:$D$106))</f>
        <v>17阶</v>
      </c>
      <c r="AJ319">
        <f>_xlfn.IFNA(VLOOKUP($B319,数据整理1!$D$82:$R$106,2,0),AJ318)</f>
        <v>46641</v>
      </c>
      <c r="AK319">
        <f>_xlfn.IFNA(VLOOKUP($B319,数据整理1!$D$82:$R$106,3,0),AK318)</f>
        <v>16994</v>
      </c>
      <c r="AL319">
        <f>_xlfn.IFNA(VLOOKUP($B319,数据整理1!$D$82:$R$106,4,0),AL318)</f>
        <v>3350</v>
      </c>
      <c r="AM319">
        <f>_xlfn.IFNA(VLOOKUP($B319,数据整理1!$D$82:$R$106,5,0),AM318)</f>
        <v>7154</v>
      </c>
      <c r="AN319">
        <f>_xlfn.IFNA(VLOOKUP($B319,数据整理1!$D$82:$R$106,6,0),AN318)</f>
        <v>104</v>
      </c>
      <c r="AO319">
        <f>_xlfn.IFNA(VLOOKUP($B319,数据整理1!$D$82:$R$106,7,0),AO318)</f>
        <v>96</v>
      </c>
      <c r="AP319">
        <f>_xlfn.IFNA(VLOOKUP($B319,数据整理1!$D$82:$R$106,8,0),AP318)</f>
        <v>100</v>
      </c>
      <c r="AQ319">
        <f>_xlfn.IFNA(VLOOKUP($B319,数据整理1!$D$82:$R$106,9,0),AQ318)</f>
        <v>96</v>
      </c>
      <c r="AR319">
        <f>_xlfn.IFNA(VLOOKUP($B319,数据整理1!$D$82:$R$106,10,0),AR318)</f>
        <v>104</v>
      </c>
      <c r="AS319">
        <f>_xlfn.IFNA(VLOOKUP($B319,数据整理1!$D$82:$R$106,11,0),AS318)</f>
        <v>100</v>
      </c>
      <c r="AT319">
        <f>_xlfn.IFNA(VLOOKUP($B319,数据整理1!$D$82:$R$106,12,0),AT318)</f>
        <v>50</v>
      </c>
      <c r="AU319">
        <f>_xlfn.IFNA(VLOOKUP($B319,数据整理1!$D$82:$R$106,13,0),AU318)</f>
        <v>120</v>
      </c>
      <c r="AV319">
        <f>_xlfn.IFNA(VLOOKUP($B319,数据整理1!$D$82:$R$106,14,0),AV318)</f>
        <v>5222</v>
      </c>
      <c r="AW319">
        <f>_xlfn.IFNA(VLOOKUP($B319,数据整理1!$D$82:$R$106,15,0),AW318)</f>
        <v>5222</v>
      </c>
    </row>
    <row r="320" spans="2:49" x14ac:dyDescent="0.2">
      <c r="B320">
        <v>113</v>
      </c>
      <c r="C320" t="str">
        <f>INDEX(数据整理1!$C$30:$C$54,MATCH(B320,数据整理1!$D$30:$D$54))</f>
        <v>17阶</v>
      </c>
      <c r="D320">
        <f>_xlfn.IFNA(VLOOKUP($B320,数据整理1!$D$30:$R$54,2,0),D319)</f>
        <v>52503</v>
      </c>
      <c r="E320">
        <f>_xlfn.IFNA(VLOOKUP($B320,数据整理1!$D$30:$R$54,3,0),E319)</f>
        <v>14577</v>
      </c>
      <c r="F320">
        <f>_xlfn.IFNA(VLOOKUP($B320,数据整理1!$D$30:$R$54,4,0),F319)</f>
        <v>8391</v>
      </c>
      <c r="G320">
        <f>_xlfn.IFNA(VLOOKUP($B320,数据整理1!$D$30:$R$54,5,0),G319)</f>
        <v>4104</v>
      </c>
      <c r="H320">
        <f>_xlfn.IFNA(VLOOKUP($B320,数据整理1!$D$30:$R$54,6,0),H319)</f>
        <v>104</v>
      </c>
      <c r="I320">
        <f>_xlfn.IFNA(VLOOKUP($B320,数据整理1!$D$30:$R$54,7,0),I319)</f>
        <v>96</v>
      </c>
      <c r="J320">
        <f>_xlfn.IFNA(VLOOKUP($B320,数据整理1!$D$30:$R$54,8,0),J319)</f>
        <v>100</v>
      </c>
      <c r="K320">
        <f>_xlfn.IFNA(VLOOKUP($B320,数据整理1!$D$30:$R$54,9,0),K319)</f>
        <v>100</v>
      </c>
      <c r="L320">
        <f>_xlfn.IFNA(VLOOKUP($B320,数据整理1!$D$30:$R$54,10,0),L319)</f>
        <v>104</v>
      </c>
      <c r="M320">
        <f>_xlfn.IFNA(VLOOKUP($B320,数据整理1!$D$30:$R$54,11,0),M319)</f>
        <v>100</v>
      </c>
      <c r="N320">
        <f>_xlfn.IFNA(VLOOKUP($B320,数据整理1!$D$30:$R$54,12,0),N319)</f>
        <v>150</v>
      </c>
      <c r="O320">
        <f>_xlfn.IFNA(VLOOKUP($B320,数据整理1!$D$30:$R$54,13,0),O319)</f>
        <v>60</v>
      </c>
      <c r="P320">
        <f>_xlfn.IFNA(VLOOKUP($B320,数据整理1!$D$30:$R$54,14,0),P319)</f>
        <v>5222</v>
      </c>
      <c r="Q320">
        <f>_xlfn.IFNA(VLOOKUP($B320,数据整理1!$D$30:$R$54,15,0),Q319)</f>
        <v>5222</v>
      </c>
      <c r="S320" t="str">
        <f>INDEX(数据整理1!$C$56:$C$80,MATCH(B493,数据整理1!$D$56:$D$80))</f>
        <v>17阶</v>
      </c>
      <c r="T320">
        <f>_xlfn.IFNA(VLOOKUP($B320,数据整理1!$D$56:$R$80,2,0),T319)</f>
        <v>50619</v>
      </c>
      <c r="U320">
        <f>_xlfn.IFNA(VLOOKUP($B320,数据整理1!$D$56:$R$80,3,0),U319)</f>
        <v>16063</v>
      </c>
      <c r="V320">
        <f>_xlfn.IFNA(VLOOKUP($B320,数据整理1!$D$56:$R$80,4,0),V319)</f>
        <v>7290</v>
      </c>
      <c r="W320">
        <f>_xlfn.IFNA(VLOOKUP($B320,数据整理1!$D$56:$R$80,5,0),W319)</f>
        <v>3117</v>
      </c>
      <c r="X320">
        <f>_xlfn.IFNA(VLOOKUP($B320,数据整理1!$D$56:$R$80,6,0),X319)</f>
        <v>104</v>
      </c>
      <c r="Y320">
        <f>_xlfn.IFNA(VLOOKUP($B320,数据整理1!$D$56:$R$80,7,0),Y319)</f>
        <v>96</v>
      </c>
      <c r="Z320">
        <f>_xlfn.IFNA(VLOOKUP($B320,数据整理1!$D$56:$R$80,8,0),Z319)</f>
        <v>100</v>
      </c>
      <c r="AA320">
        <f>_xlfn.IFNA(VLOOKUP($B320,数据整理1!$D$56:$R$80,9,0),AA319)</f>
        <v>100</v>
      </c>
      <c r="AB320">
        <f>_xlfn.IFNA(VLOOKUP($B320,数据整理1!$D$56:$R$80,10,0),AB319)</f>
        <v>104</v>
      </c>
      <c r="AC320">
        <f>_xlfn.IFNA(VLOOKUP($B320,数据整理1!$D$56:$R$80,11,0),AC319)</f>
        <v>100</v>
      </c>
      <c r="AD320">
        <f>_xlfn.IFNA(VLOOKUP($B320,数据整理1!$D$56:$R$80,12,0),AD319)</f>
        <v>100</v>
      </c>
      <c r="AE320">
        <f>_xlfn.IFNA(VLOOKUP($B320,数据整理1!$D$56:$R$80,13,0),AE319)</f>
        <v>95</v>
      </c>
      <c r="AF320">
        <f>_xlfn.IFNA(VLOOKUP($B320,数据整理1!$D$56:$R$80,14,0),AF319)</f>
        <v>5222</v>
      </c>
      <c r="AG320">
        <f>_xlfn.IFNA(VLOOKUP($B320,数据整理1!$D$56:$R$80,15,0),AG319)</f>
        <v>5222</v>
      </c>
      <c r="AI320" t="str">
        <f>INDEX(数据整理1!$C$82:$C$106,MATCH(B320,数据整理1!$D$82:$D$106))</f>
        <v>17阶</v>
      </c>
      <c r="AJ320">
        <f>_xlfn.IFNA(VLOOKUP($B320,数据整理1!$D$82:$R$106,2,0),AJ319)</f>
        <v>46641</v>
      </c>
      <c r="AK320">
        <f>_xlfn.IFNA(VLOOKUP($B320,数据整理1!$D$82:$R$106,3,0),AK319)</f>
        <v>16994</v>
      </c>
      <c r="AL320">
        <f>_xlfn.IFNA(VLOOKUP($B320,数据整理1!$D$82:$R$106,4,0),AL319)</f>
        <v>3350</v>
      </c>
      <c r="AM320">
        <f>_xlfn.IFNA(VLOOKUP($B320,数据整理1!$D$82:$R$106,5,0),AM319)</f>
        <v>7154</v>
      </c>
      <c r="AN320">
        <f>_xlfn.IFNA(VLOOKUP($B320,数据整理1!$D$82:$R$106,6,0),AN319)</f>
        <v>104</v>
      </c>
      <c r="AO320">
        <f>_xlfn.IFNA(VLOOKUP($B320,数据整理1!$D$82:$R$106,7,0),AO319)</f>
        <v>96</v>
      </c>
      <c r="AP320">
        <f>_xlfn.IFNA(VLOOKUP($B320,数据整理1!$D$82:$R$106,8,0),AP319)</f>
        <v>100</v>
      </c>
      <c r="AQ320">
        <f>_xlfn.IFNA(VLOOKUP($B320,数据整理1!$D$82:$R$106,9,0),AQ319)</f>
        <v>96</v>
      </c>
      <c r="AR320">
        <f>_xlfn.IFNA(VLOOKUP($B320,数据整理1!$D$82:$R$106,10,0),AR319)</f>
        <v>104</v>
      </c>
      <c r="AS320">
        <f>_xlfn.IFNA(VLOOKUP($B320,数据整理1!$D$82:$R$106,11,0),AS319)</f>
        <v>100</v>
      </c>
      <c r="AT320">
        <f>_xlfn.IFNA(VLOOKUP($B320,数据整理1!$D$82:$R$106,12,0),AT319)</f>
        <v>50</v>
      </c>
      <c r="AU320">
        <f>_xlfn.IFNA(VLOOKUP($B320,数据整理1!$D$82:$R$106,13,0),AU319)</f>
        <v>120</v>
      </c>
      <c r="AV320">
        <f>_xlfn.IFNA(VLOOKUP($B320,数据整理1!$D$82:$R$106,14,0),AV319)</f>
        <v>5222</v>
      </c>
      <c r="AW320">
        <f>_xlfn.IFNA(VLOOKUP($B320,数据整理1!$D$82:$R$106,15,0),AW319)</f>
        <v>5222</v>
      </c>
    </row>
    <row r="321" spans="2:49" x14ac:dyDescent="0.2">
      <c r="B321">
        <v>114</v>
      </c>
      <c r="C321" t="str">
        <f>INDEX(数据整理1!$C$30:$C$54,MATCH(B321,数据整理1!$D$30:$D$54))</f>
        <v>17阶</v>
      </c>
      <c r="D321">
        <f>_xlfn.IFNA(VLOOKUP($B321,数据整理1!$D$30:$R$54,2,0),D320)</f>
        <v>52503</v>
      </c>
      <c r="E321">
        <f>_xlfn.IFNA(VLOOKUP($B321,数据整理1!$D$30:$R$54,3,0),E320)</f>
        <v>14577</v>
      </c>
      <c r="F321">
        <f>_xlfn.IFNA(VLOOKUP($B321,数据整理1!$D$30:$R$54,4,0),F320)</f>
        <v>8391</v>
      </c>
      <c r="G321">
        <f>_xlfn.IFNA(VLOOKUP($B321,数据整理1!$D$30:$R$54,5,0),G320)</f>
        <v>4104</v>
      </c>
      <c r="H321">
        <f>_xlfn.IFNA(VLOOKUP($B321,数据整理1!$D$30:$R$54,6,0),H320)</f>
        <v>104</v>
      </c>
      <c r="I321">
        <f>_xlfn.IFNA(VLOOKUP($B321,数据整理1!$D$30:$R$54,7,0),I320)</f>
        <v>96</v>
      </c>
      <c r="J321">
        <f>_xlfn.IFNA(VLOOKUP($B321,数据整理1!$D$30:$R$54,8,0),J320)</f>
        <v>100</v>
      </c>
      <c r="K321">
        <f>_xlfn.IFNA(VLOOKUP($B321,数据整理1!$D$30:$R$54,9,0),K320)</f>
        <v>100</v>
      </c>
      <c r="L321">
        <f>_xlfn.IFNA(VLOOKUP($B321,数据整理1!$D$30:$R$54,10,0),L320)</f>
        <v>104</v>
      </c>
      <c r="M321">
        <f>_xlfn.IFNA(VLOOKUP($B321,数据整理1!$D$30:$R$54,11,0),M320)</f>
        <v>100</v>
      </c>
      <c r="N321">
        <f>_xlfn.IFNA(VLOOKUP($B321,数据整理1!$D$30:$R$54,12,0),N320)</f>
        <v>150</v>
      </c>
      <c r="O321">
        <f>_xlfn.IFNA(VLOOKUP($B321,数据整理1!$D$30:$R$54,13,0),O320)</f>
        <v>60</v>
      </c>
      <c r="P321">
        <f>_xlfn.IFNA(VLOOKUP($B321,数据整理1!$D$30:$R$54,14,0),P320)</f>
        <v>5222</v>
      </c>
      <c r="Q321">
        <f>_xlfn.IFNA(VLOOKUP($B321,数据整理1!$D$30:$R$54,15,0),Q320)</f>
        <v>5222</v>
      </c>
      <c r="S321" t="str">
        <f>INDEX(数据整理1!$C$56:$C$80,MATCH(B494,数据整理1!$D$56:$D$80))</f>
        <v>17阶</v>
      </c>
      <c r="T321">
        <f>_xlfn.IFNA(VLOOKUP($B321,数据整理1!$D$56:$R$80,2,0),T320)</f>
        <v>50619</v>
      </c>
      <c r="U321">
        <f>_xlfn.IFNA(VLOOKUP($B321,数据整理1!$D$56:$R$80,3,0),U320)</f>
        <v>16063</v>
      </c>
      <c r="V321">
        <f>_xlfn.IFNA(VLOOKUP($B321,数据整理1!$D$56:$R$80,4,0),V320)</f>
        <v>7290</v>
      </c>
      <c r="W321">
        <f>_xlfn.IFNA(VLOOKUP($B321,数据整理1!$D$56:$R$80,5,0),W320)</f>
        <v>3117</v>
      </c>
      <c r="X321">
        <f>_xlfn.IFNA(VLOOKUP($B321,数据整理1!$D$56:$R$80,6,0),X320)</f>
        <v>104</v>
      </c>
      <c r="Y321">
        <f>_xlfn.IFNA(VLOOKUP($B321,数据整理1!$D$56:$R$80,7,0),Y320)</f>
        <v>96</v>
      </c>
      <c r="Z321">
        <f>_xlfn.IFNA(VLOOKUP($B321,数据整理1!$D$56:$R$80,8,0),Z320)</f>
        <v>100</v>
      </c>
      <c r="AA321">
        <f>_xlfn.IFNA(VLOOKUP($B321,数据整理1!$D$56:$R$80,9,0),AA320)</f>
        <v>100</v>
      </c>
      <c r="AB321">
        <f>_xlfn.IFNA(VLOOKUP($B321,数据整理1!$D$56:$R$80,10,0),AB320)</f>
        <v>104</v>
      </c>
      <c r="AC321">
        <f>_xlfn.IFNA(VLOOKUP($B321,数据整理1!$D$56:$R$80,11,0),AC320)</f>
        <v>100</v>
      </c>
      <c r="AD321">
        <f>_xlfn.IFNA(VLOOKUP($B321,数据整理1!$D$56:$R$80,12,0),AD320)</f>
        <v>100</v>
      </c>
      <c r="AE321">
        <f>_xlfn.IFNA(VLOOKUP($B321,数据整理1!$D$56:$R$80,13,0),AE320)</f>
        <v>95</v>
      </c>
      <c r="AF321">
        <f>_xlfn.IFNA(VLOOKUP($B321,数据整理1!$D$56:$R$80,14,0),AF320)</f>
        <v>5222</v>
      </c>
      <c r="AG321">
        <f>_xlfn.IFNA(VLOOKUP($B321,数据整理1!$D$56:$R$80,15,0),AG320)</f>
        <v>5222</v>
      </c>
      <c r="AI321" t="str">
        <f>INDEX(数据整理1!$C$82:$C$106,MATCH(B321,数据整理1!$D$82:$D$106))</f>
        <v>17阶</v>
      </c>
      <c r="AJ321">
        <f>_xlfn.IFNA(VLOOKUP($B321,数据整理1!$D$82:$R$106,2,0),AJ320)</f>
        <v>46641</v>
      </c>
      <c r="AK321">
        <f>_xlfn.IFNA(VLOOKUP($B321,数据整理1!$D$82:$R$106,3,0),AK320)</f>
        <v>16994</v>
      </c>
      <c r="AL321">
        <f>_xlfn.IFNA(VLOOKUP($B321,数据整理1!$D$82:$R$106,4,0),AL320)</f>
        <v>3350</v>
      </c>
      <c r="AM321">
        <f>_xlfn.IFNA(VLOOKUP($B321,数据整理1!$D$82:$R$106,5,0),AM320)</f>
        <v>7154</v>
      </c>
      <c r="AN321">
        <f>_xlfn.IFNA(VLOOKUP($B321,数据整理1!$D$82:$R$106,6,0),AN320)</f>
        <v>104</v>
      </c>
      <c r="AO321">
        <f>_xlfn.IFNA(VLOOKUP($B321,数据整理1!$D$82:$R$106,7,0),AO320)</f>
        <v>96</v>
      </c>
      <c r="AP321">
        <f>_xlfn.IFNA(VLOOKUP($B321,数据整理1!$D$82:$R$106,8,0),AP320)</f>
        <v>100</v>
      </c>
      <c r="AQ321">
        <f>_xlfn.IFNA(VLOOKUP($B321,数据整理1!$D$82:$R$106,9,0),AQ320)</f>
        <v>96</v>
      </c>
      <c r="AR321">
        <f>_xlfn.IFNA(VLOOKUP($B321,数据整理1!$D$82:$R$106,10,0),AR320)</f>
        <v>104</v>
      </c>
      <c r="AS321">
        <f>_xlfn.IFNA(VLOOKUP($B321,数据整理1!$D$82:$R$106,11,0),AS320)</f>
        <v>100</v>
      </c>
      <c r="AT321">
        <f>_xlfn.IFNA(VLOOKUP($B321,数据整理1!$D$82:$R$106,12,0),AT320)</f>
        <v>50</v>
      </c>
      <c r="AU321">
        <f>_xlfn.IFNA(VLOOKUP($B321,数据整理1!$D$82:$R$106,13,0),AU320)</f>
        <v>120</v>
      </c>
      <c r="AV321">
        <f>_xlfn.IFNA(VLOOKUP($B321,数据整理1!$D$82:$R$106,14,0),AV320)</f>
        <v>5222</v>
      </c>
      <c r="AW321">
        <f>_xlfn.IFNA(VLOOKUP($B321,数据整理1!$D$82:$R$106,15,0),AW320)</f>
        <v>5222</v>
      </c>
    </row>
    <row r="322" spans="2:49" x14ac:dyDescent="0.2">
      <c r="B322">
        <v>115</v>
      </c>
      <c r="C322" t="str">
        <f>INDEX(数据整理1!$C$30:$C$54,MATCH(B322,数据整理1!$D$30:$D$54))</f>
        <v>17阶</v>
      </c>
      <c r="D322">
        <f>_xlfn.IFNA(VLOOKUP($B322,数据整理1!$D$30:$R$54,2,0),D321)</f>
        <v>52503</v>
      </c>
      <c r="E322">
        <f>_xlfn.IFNA(VLOOKUP($B322,数据整理1!$D$30:$R$54,3,0),E321)</f>
        <v>14577</v>
      </c>
      <c r="F322">
        <f>_xlfn.IFNA(VLOOKUP($B322,数据整理1!$D$30:$R$54,4,0),F321)</f>
        <v>8391</v>
      </c>
      <c r="G322">
        <f>_xlfn.IFNA(VLOOKUP($B322,数据整理1!$D$30:$R$54,5,0),G321)</f>
        <v>4104</v>
      </c>
      <c r="H322">
        <f>_xlfn.IFNA(VLOOKUP($B322,数据整理1!$D$30:$R$54,6,0),H321)</f>
        <v>104</v>
      </c>
      <c r="I322">
        <f>_xlfn.IFNA(VLOOKUP($B322,数据整理1!$D$30:$R$54,7,0),I321)</f>
        <v>96</v>
      </c>
      <c r="J322">
        <f>_xlfn.IFNA(VLOOKUP($B322,数据整理1!$D$30:$R$54,8,0),J321)</f>
        <v>100</v>
      </c>
      <c r="K322">
        <f>_xlfn.IFNA(VLOOKUP($B322,数据整理1!$D$30:$R$54,9,0),K321)</f>
        <v>100</v>
      </c>
      <c r="L322">
        <f>_xlfn.IFNA(VLOOKUP($B322,数据整理1!$D$30:$R$54,10,0),L321)</f>
        <v>104</v>
      </c>
      <c r="M322">
        <f>_xlfn.IFNA(VLOOKUP($B322,数据整理1!$D$30:$R$54,11,0),M321)</f>
        <v>100</v>
      </c>
      <c r="N322">
        <f>_xlfn.IFNA(VLOOKUP($B322,数据整理1!$D$30:$R$54,12,0),N321)</f>
        <v>150</v>
      </c>
      <c r="O322">
        <f>_xlfn.IFNA(VLOOKUP($B322,数据整理1!$D$30:$R$54,13,0),O321)</f>
        <v>60</v>
      </c>
      <c r="P322">
        <f>_xlfn.IFNA(VLOOKUP($B322,数据整理1!$D$30:$R$54,14,0),P321)</f>
        <v>5222</v>
      </c>
      <c r="Q322">
        <f>_xlfn.IFNA(VLOOKUP($B322,数据整理1!$D$30:$R$54,15,0),Q321)</f>
        <v>5222</v>
      </c>
      <c r="S322" t="str">
        <f>INDEX(数据整理1!$C$56:$C$80,MATCH(B495,数据整理1!$D$56:$D$80))</f>
        <v>17阶</v>
      </c>
      <c r="T322">
        <f>_xlfn.IFNA(VLOOKUP($B322,数据整理1!$D$56:$R$80,2,0),T321)</f>
        <v>50619</v>
      </c>
      <c r="U322">
        <f>_xlfn.IFNA(VLOOKUP($B322,数据整理1!$D$56:$R$80,3,0),U321)</f>
        <v>16063</v>
      </c>
      <c r="V322">
        <f>_xlfn.IFNA(VLOOKUP($B322,数据整理1!$D$56:$R$80,4,0),V321)</f>
        <v>7290</v>
      </c>
      <c r="W322">
        <f>_xlfn.IFNA(VLOOKUP($B322,数据整理1!$D$56:$R$80,5,0),W321)</f>
        <v>3117</v>
      </c>
      <c r="X322">
        <f>_xlfn.IFNA(VLOOKUP($B322,数据整理1!$D$56:$R$80,6,0),X321)</f>
        <v>104</v>
      </c>
      <c r="Y322">
        <f>_xlfn.IFNA(VLOOKUP($B322,数据整理1!$D$56:$R$80,7,0),Y321)</f>
        <v>96</v>
      </c>
      <c r="Z322">
        <f>_xlfn.IFNA(VLOOKUP($B322,数据整理1!$D$56:$R$80,8,0),Z321)</f>
        <v>100</v>
      </c>
      <c r="AA322">
        <f>_xlfn.IFNA(VLOOKUP($B322,数据整理1!$D$56:$R$80,9,0),AA321)</f>
        <v>100</v>
      </c>
      <c r="AB322">
        <f>_xlfn.IFNA(VLOOKUP($B322,数据整理1!$D$56:$R$80,10,0),AB321)</f>
        <v>104</v>
      </c>
      <c r="AC322">
        <f>_xlfn.IFNA(VLOOKUP($B322,数据整理1!$D$56:$R$80,11,0),AC321)</f>
        <v>100</v>
      </c>
      <c r="AD322">
        <f>_xlfn.IFNA(VLOOKUP($B322,数据整理1!$D$56:$R$80,12,0),AD321)</f>
        <v>100</v>
      </c>
      <c r="AE322">
        <f>_xlfn.IFNA(VLOOKUP($B322,数据整理1!$D$56:$R$80,13,0),AE321)</f>
        <v>95</v>
      </c>
      <c r="AF322">
        <f>_xlfn.IFNA(VLOOKUP($B322,数据整理1!$D$56:$R$80,14,0),AF321)</f>
        <v>5222</v>
      </c>
      <c r="AG322">
        <f>_xlfn.IFNA(VLOOKUP($B322,数据整理1!$D$56:$R$80,15,0),AG321)</f>
        <v>5222</v>
      </c>
      <c r="AI322" t="str">
        <f>INDEX(数据整理1!$C$82:$C$106,MATCH(B322,数据整理1!$D$82:$D$106))</f>
        <v>17阶</v>
      </c>
      <c r="AJ322">
        <f>_xlfn.IFNA(VLOOKUP($B322,数据整理1!$D$82:$R$106,2,0),AJ321)</f>
        <v>46641</v>
      </c>
      <c r="AK322">
        <f>_xlfn.IFNA(VLOOKUP($B322,数据整理1!$D$82:$R$106,3,0),AK321)</f>
        <v>16994</v>
      </c>
      <c r="AL322">
        <f>_xlfn.IFNA(VLOOKUP($B322,数据整理1!$D$82:$R$106,4,0),AL321)</f>
        <v>3350</v>
      </c>
      <c r="AM322">
        <f>_xlfn.IFNA(VLOOKUP($B322,数据整理1!$D$82:$R$106,5,0),AM321)</f>
        <v>7154</v>
      </c>
      <c r="AN322">
        <f>_xlfn.IFNA(VLOOKUP($B322,数据整理1!$D$82:$R$106,6,0),AN321)</f>
        <v>104</v>
      </c>
      <c r="AO322">
        <f>_xlfn.IFNA(VLOOKUP($B322,数据整理1!$D$82:$R$106,7,0),AO321)</f>
        <v>96</v>
      </c>
      <c r="AP322">
        <f>_xlfn.IFNA(VLOOKUP($B322,数据整理1!$D$82:$R$106,8,0),AP321)</f>
        <v>100</v>
      </c>
      <c r="AQ322">
        <f>_xlfn.IFNA(VLOOKUP($B322,数据整理1!$D$82:$R$106,9,0),AQ321)</f>
        <v>96</v>
      </c>
      <c r="AR322">
        <f>_xlfn.IFNA(VLOOKUP($B322,数据整理1!$D$82:$R$106,10,0),AR321)</f>
        <v>104</v>
      </c>
      <c r="AS322">
        <f>_xlfn.IFNA(VLOOKUP($B322,数据整理1!$D$82:$R$106,11,0),AS321)</f>
        <v>100</v>
      </c>
      <c r="AT322">
        <f>_xlfn.IFNA(VLOOKUP($B322,数据整理1!$D$82:$R$106,12,0),AT321)</f>
        <v>50</v>
      </c>
      <c r="AU322">
        <f>_xlfn.IFNA(VLOOKUP($B322,数据整理1!$D$82:$R$106,13,0),AU321)</f>
        <v>120</v>
      </c>
      <c r="AV322">
        <f>_xlfn.IFNA(VLOOKUP($B322,数据整理1!$D$82:$R$106,14,0),AV321)</f>
        <v>5222</v>
      </c>
      <c r="AW322">
        <f>_xlfn.IFNA(VLOOKUP($B322,数据整理1!$D$82:$R$106,15,0),AW321)</f>
        <v>5222</v>
      </c>
    </row>
    <row r="323" spans="2:49" x14ac:dyDescent="0.2">
      <c r="B323">
        <v>116</v>
      </c>
      <c r="C323" t="str">
        <f>INDEX(数据整理1!$C$30:$C$54,MATCH(B323,数据整理1!$D$30:$D$54))</f>
        <v>17阶</v>
      </c>
      <c r="D323">
        <f>_xlfn.IFNA(VLOOKUP($B323,数据整理1!$D$30:$R$54,2,0),D322)</f>
        <v>52503</v>
      </c>
      <c r="E323">
        <f>_xlfn.IFNA(VLOOKUP($B323,数据整理1!$D$30:$R$54,3,0),E322)</f>
        <v>14577</v>
      </c>
      <c r="F323">
        <f>_xlfn.IFNA(VLOOKUP($B323,数据整理1!$D$30:$R$54,4,0),F322)</f>
        <v>8391</v>
      </c>
      <c r="G323">
        <f>_xlfn.IFNA(VLOOKUP($B323,数据整理1!$D$30:$R$54,5,0),G322)</f>
        <v>4104</v>
      </c>
      <c r="H323">
        <f>_xlfn.IFNA(VLOOKUP($B323,数据整理1!$D$30:$R$54,6,0),H322)</f>
        <v>104</v>
      </c>
      <c r="I323">
        <f>_xlfn.IFNA(VLOOKUP($B323,数据整理1!$D$30:$R$54,7,0),I322)</f>
        <v>96</v>
      </c>
      <c r="J323">
        <f>_xlfn.IFNA(VLOOKUP($B323,数据整理1!$D$30:$R$54,8,0),J322)</f>
        <v>100</v>
      </c>
      <c r="K323">
        <f>_xlfn.IFNA(VLOOKUP($B323,数据整理1!$D$30:$R$54,9,0),K322)</f>
        <v>100</v>
      </c>
      <c r="L323">
        <f>_xlfn.IFNA(VLOOKUP($B323,数据整理1!$D$30:$R$54,10,0),L322)</f>
        <v>104</v>
      </c>
      <c r="M323">
        <f>_xlfn.IFNA(VLOOKUP($B323,数据整理1!$D$30:$R$54,11,0),M322)</f>
        <v>100</v>
      </c>
      <c r="N323">
        <f>_xlfn.IFNA(VLOOKUP($B323,数据整理1!$D$30:$R$54,12,0),N322)</f>
        <v>150</v>
      </c>
      <c r="O323">
        <f>_xlfn.IFNA(VLOOKUP($B323,数据整理1!$D$30:$R$54,13,0),O322)</f>
        <v>60</v>
      </c>
      <c r="P323">
        <f>_xlfn.IFNA(VLOOKUP($B323,数据整理1!$D$30:$R$54,14,0),P322)</f>
        <v>5222</v>
      </c>
      <c r="Q323">
        <f>_xlfn.IFNA(VLOOKUP($B323,数据整理1!$D$30:$R$54,15,0),Q322)</f>
        <v>5222</v>
      </c>
      <c r="S323" t="str">
        <f>INDEX(数据整理1!$C$56:$C$80,MATCH(B496,数据整理1!$D$56:$D$80))</f>
        <v>18阶</v>
      </c>
      <c r="T323">
        <f>_xlfn.IFNA(VLOOKUP($B323,数据整理1!$D$56:$R$80,2,0),T322)</f>
        <v>62664</v>
      </c>
      <c r="U323">
        <f>_xlfn.IFNA(VLOOKUP($B323,数据整理1!$D$56:$R$80,3,0),U322)</f>
        <v>19750</v>
      </c>
      <c r="V323">
        <f>_xlfn.IFNA(VLOOKUP($B323,数据整理1!$D$56:$R$80,4,0),V322)</f>
        <v>9654</v>
      </c>
      <c r="W323">
        <f>_xlfn.IFNA(VLOOKUP($B323,数据整理1!$D$56:$R$80,5,0),W322)</f>
        <v>4299</v>
      </c>
      <c r="X323">
        <f>_xlfn.IFNA(VLOOKUP($B323,数据整理1!$D$56:$R$80,6,0),X322)</f>
        <v>109</v>
      </c>
      <c r="Y323">
        <f>_xlfn.IFNA(VLOOKUP($B323,数据整理1!$D$56:$R$80,7,0),Y322)</f>
        <v>101</v>
      </c>
      <c r="Z323">
        <f>_xlfn.IFNA(VLOOKUP($B323,数据整理1!$D$56:$R$80,8,0),Z322)</f>
        <v>105</v>
      </c>
      <c r="AA323">
        <f>_xlfn.IFNA(VLOOKUP($B323,数据整理1!$D$56:$R$80,9,0),AA322)</f>
        <v>105</v>
      </c>
      <c r="AB323">
        <f>_xlfn.IFNA(VLOOKUP($B323,数据整理1!$D$56:$R$80,10,0),AB322)</f>
        <v>109</v>
      </c>
      <c r="AC323">
        <f>_xlfn.IFNA(VLOOKUP($B323,数据整理1!$D$56:$R$80,11,0),AC322)</f>
        <v>105</v>
      </c>
      <c r="AD323">
        <f>_xlfn.IFNA(VLOOKUP($B323,数据整理1!$D$56:$R$80,12,0),AD322)</f>
        <v>100</v>
      </c>
      <c r="AE323">
        <f>_xlfn.IFNA(VLOOKUP($B323,数据整理1!$D$56:$R$80,13,0),AE322)</f>
        <v>95</v>
      </c>
      <c r="AF323">
        <f>_xlfn.IFNA(VLOOKUP($B323,数据整理1!$D$56:$R$80,14,0),AF322)</f>
        <v>6558</v>
      </c>
      <c r="AG323">
        <f>_xlfn.IFNA(VLOOKUP($B323,数据整理1!$D$56:$R$80,15,0),AG322)</f>
        <v>6558</v>
      </c>
      <c r="AI323" t="str">
        <f>INDEX(数据整理1!$C$82:$C$106,MATCH(B323,数据整理1!$D$82:$D$106))</f>
        <v>17阶</v>
      </c>
      <c r="AJ323">
        <f>_xlfn.IFNA(VLOOKUP($B323,数据整理1!$D$82:$R$106,2,0),AJ322)</f>
        <v>46641</v>
      </c>
      <c r="AK323">
        <f>_xlfn.IFNA(VLOOKUP($B323,数据整理1!$D$82:$R$106,3,0),AK322)</f>
        <v>16994</v>
      </c>
      <c r="AL323">
        <f>_xlfn.IFNA(VLOOKUP($B323,数据整理1!$D$82:$R$106,4,0),AL322)</f>
        <v>3350</v>
      </c>
      <c r="AM323">
        <f>_xlfn.IFNA(VLOOKUP($B323,数据整理1!$D$82:$R$106,5,0),AM322)</f>
        <v>7154</v>
      </c>
      <c r="AN323">
        <f>_xlfn.IFNA(VLOOKUP($B323,数据整理1!$D$82:$R$106,6,0),AN322)</f>
        <v>104</v>
      </c>
      <c r="AO323">
        <f>_xlfn.IFNA(VLOOKUP($B323,数据整理1!$D$82:$R$106,7,0),AO322)</f>
        <v>96</v>
      </c>
      <c r="AP323">
        <f>_xlfn.IFNA(VLOOKUP($B323,数据整理1!$D$82:$R$106,8,0),AP322)</f>
        <v>100</v>
      </c>
      <c r="AQ323">
        <f>_xlfn.IFNA(VLOOKUP($B323,数据整理1!$D$82:$R$106,9,0),AQ322)</f>
        <v>96</v>
      </c>
      <c r="AR323">
        <f>_xlfn.IFNA(VLOOKUP($B323,数据整理1!$D$82:$R$106,10,0),AR322)</f>
        <v>104</v>
      </c>
      <c r="AS323">
        <f>_xlfn.IFNA(VLOOKUP($B323,数据整理1!$D$82:$R$106,11,0),AS322)</f>
        <v>100</v>
      </c>
      <c r="AT323">
        <f>_xlfn.IFNA(VLOOKUP($B323,数据整理1!$D$82:$R$106,12,0),AT322)</f>
        <v>50</v>
      </c>
      <c r="AU323">
        <f>_xlfn.IFNA(VLOOKUP($B323,数据整理1!$D$82:$R$106,13,0),AU322)</f>
        <v>120</v>
      </c>
      <c r="AV323">
        <f>_xlfn.IFNA(VLOOKUP($B323,数据整理1!$D$82:$R$106,14,0),AV322)</f>
        <v>5222</v>
      </c>
      <c r="AW323">
        <f>_xlfn.IFNA(VLOOKUP($B323,数据整理1!$D$82:$R$106,15,0),AW322)</f>
        <v>5222</v>
      </c>
    </row>
    <row r="324" spans="2:49" x14ac:dyDescent="0.2">
      <c r="B324">
        <v>117</v>
      </c>
      <c r="C324" t="str">
        <f>INDEX(数据整理1!$C$30:$C$54,MATCH(B324,数据整理1!$D$30:$D$54))</f>
        <v>18阶</v>
      </c>
      <c r="D324">
        <f>_xlfn.IFNA(VLOOKUP($B324,数据整理1!$D$30:$R$54,2,0),D323)</f>
        <v>64956</v>
      </c>
      <c r="E324">
        <f>_xlfn.IFNA(VLOOKUP($B324,数据整理1!$D$30:$R$54,3,0),E323)</f>
        <v>17985</v>
      </c>
      <c r="F324">
        <f>_xlfn.IFNA(VLOOKUP($B324,数据整理1!$D$30:$R$54,4,0),F323)</f>
        <v>11385</v>
      </c>
      <c r="G324">
        <f>_xlfn.IFNA(VLOOKUP($B324,数据整理1!$D$30:$R$54,5,0),G323)</f>
        <v>5010</v>
      </c>
      <c r="H324">
        <f>_xlfn.IFNA(VLOOKUP($B324,数据整理1!$D$30:$R$54,6,0),H323)</f>
        <v>109</v>
      </c>
      <c r="I324">
        <f>_xlfn.IFNA(VLOOKUP($B324,数据整理1!$D$30:$R$54,7,0),I323)</f>
        <v>101</v>
      </c>
      <c r="J324">
        <f>_xlfn.IFNA(VLOOKUP($B324,数据整理1!$D$30:$R$54,8,0),J323)</f>
        <v>105</v>
      </c>
      <c r="K324">
        <f>_xlfn.IFNA(VLOOKUP($B324,数据整理1!$D$30:$R$54,9,0),K323)</f>
        <v>105</v>
      </c>
      <c r="L324">
        <f>_xlfn.IFNA(VLOOKUP($B324,数据整理1!$D$30:$R$54,10,0),L323)</f>
        <v>109</v>
      </c>
      <c r="M324">
        <f>_xlfn.IFNA(VLOOKUP($B324,数据整理1!$D$30:$R$54,11,0),M323)</f>
        <v>105</v>
      </c>
      <c r="N324">
        <f>_xlfn.IFNA(VLOOKUP($B324,数据整理1!$D$30:$R$54,12,0),N323)</f>
        <v>150</v>
      </c>
      <c r="O324">
        <f>_xlfn.IFNA(VLOOKUP($B324,数据整理1!$D$30:$R$54,13,0),O323)</f>
        <v>60</v>
      </c>
      <c r="P324">
        <f>_xlfn.IFNA(VLOOKUP($B324,数据整理1!$D$30:$R$54,14,0),P323)</f>
        <v>6558</v>
      </c>
      <c r="Q324">
        <f>_xlfn.IFNA(VLOOKUP($B324,数据整理1!$D$30:$R$54,15,0),Q323)</f>
        <v>6558</v>
      </c>
      <c r="S324" t="str">
        <f>INDEX(数据整理1!$C$56:$C$80,MATCH(B497,数据整理1!$D$56:$D$80))</f>
        <v>18阶</v>
      </c>
      <c r="T324">
        <f>_xlfn.IFNA(VLOOKUP($B324,数据整理1!$D$56:$R$80,2,0),T323)</f>
        <v>62664</v>
      </c>
      <c r="U324">
        <f>_xlfn.IFNA(VLOOKUP($B324,数据整理1!$D$56:$R$80,3,0),U323)</f>
        <v>19750</v>
      </c>
      <c r="V324">
        <f>_xlfn.IFNA(VLOOKUP($B324,数据整理1!$D$56:$R$80,4,0),V323)</f>
        <v>9654</v>
      </c>
      <c r="W324">
        <f>_xlfn.IFNA(VLOOKUP($B324,数据整理1!$D$56:$R$80,5,0),W323)</f>
        <v>4299</v>
      </c>
      <c r="X324">
        <f>_xlfn.IFNA(VLOOKUP($B324,数据整理1!$D$56:$R$80,6,0),X323)</f>
        <v>109</v>
      </c>
      <c r="Y324">
        <f>_xlfn.IFNA(VLOOKUP($B324,数据整理1!$D$56:$R$80,7,0),Y323)</f>
        <v>101</v>
      </c>
      <c r="Z324">
        <f>_xlfn.IFNA(VLOOKUP($B324,数据整理1!$D$56:$R$80,8,0),Z323)</f>
        <v>105</v>
      </c>
      <c r="AA324">
        <f>_xlfn.IFNA(VLOOKUP($B324,数据整理1!$D$56:$R$80,9,0),AA323)</f>
        <v>105</v>
      </c>
      <c r="AB324">
        <f>_xlfn.IFNA(VLOOKUP($B324,数据整理1!$D$56:$R$80,10,0),AB323)</f>
        <v>109</v>
      </c>
      <c r="AC324">
        <f>_xlfn.IFNA(VLOOKUP($B324,数据整理1!$D$56:$R$80,11,0),AC323)</f>
        <v>105</v>
      </c>
      <c r="AD324">
        <f>_xlfn.IFNA(VLOOKUP($B324,数据整理1!$D$56:$R$80,12,0),AD323)</f>
        <v>100</v>
      </c>
      <c r="AE324">
        <f>_xlfn.IFNA(VLOOKUP($B324,数据整理1!$D$56:$R$80,13,0),AE323)</f>
        <v>95</v>
      </c>
      <c r="AF324">
        <f>_xlfn.IFNA(VLOOKUP($B324,数据整理1!$D$56:$R$80,14,0),AF323)</f>
        <v>6558</v>
      </c>
      <c r="AG324">
        <f>_xlfn.IFNA(VLOOKUP($B324,数据整理1!$D$56:$R$80,15,0),AG323)</f>
        <v>6558</v>
      </c>
      <c r="AI324" t="str">
        <f>INDEX(数据整理1!$C$82:$C$106,MATCH(B324,数据整理1!$D$82:$D$106))</f>
        <v>18阶</v>
      </c>
      <c r="AJ324">
        <f>_xlfn.IFNA(VLOOKUP($B324,数据整理1!$D$82:$R$106,2,0),AJ323)</f>
        <v>57603</v>
      </c>
      <c r="AK324">
        <f>_xlfn.IFNA(VLOOKUP($B324,数据整理1!$D$82:$R$106,3,0),AK323)</f>
        <v>21230</v>
      </c>
      <c r="AL324">
        <f>_xlfn.IFNA(VLOOKUP($B324,数据整理1!$D$82:$R$106,4,0),AL323)</f>
        <v>4256</v>
      </c>
      <c r="AM324">
        <f>_xlfn.IFNA(VLOOKUP($B324,数据整理1!$D$82:$R$106,5,0),AM323)</f>
        <v>9242</v>
      </c>
      <c r="AN324">
        <f>_xlfn.IFNA(VLOOKUP($B324,数据整理1!$D$82:$R$106,6,0),AN323)</f>
        <v>109</v>
      </c>
      <c r="AO324">
        <f>_xlfn.IFNA(VLOOKUP($B324,数据整理1!$D$82:$R$106,7,0),AO323)</f>
        <v>101</v>
      </c>
      <c r="AP324">
        <f>_xlfn.IFNA(VLOOKUP($B324,数据整理1!$D$82:$R$106,8,0),AP323)</f>
        <v>105</v>
      </c>
      <c r="AQ324">
        <f>_xlfn.IFNA(VLOOKUP($B324,数据整理1!$D$82:$R$106,9,0),AQ323)</f>
        <v>101</v>
      </c>
      <c r="AR324">
        <f>_xlfn.IFNA(VLOOKUP($B324,数据整理1!$D$82:$R$106,10,0),AR323)</f>
        <v>109</v>
      </c>
      <c r="AS324">
        <f>_xlfn.IFNA(VLOOKUP($B324,数据整理1!$D$82:$R$106,11,0),AS323)</f>
        <v>105</v>
      </c>
      <c r="AT324">
        <f>_xlfn.IFNA(VLOOKUP($B324,数据整理1!$D$82:$R$106,12,0),AT323)</f>
        <v>50</v>
      </c>
      <c r="AU324">
        <f>_xlfn.IFNA(VLOOKUP($B324,数据整理1!$D$82:$R$106,13,0),AU323)</f>
        <v>120</v>
      </c>
      <c r="AV324">
        <f>_xlfn.IFNA(VLOOKUP($B324,数据整理1!$D$82:$R$106,14,0),AV323)</f>
        <v>6558</v>
      </c>
      <c r="AW324">
        <f>_xlfn.IFNA(VLOOKUP($B324,数据整理1!$D$82:$R$106,15,0),AW323)</f>
        <v>6558</v>
      </c>
    </row>
    <row r="325" spans="2:49" x14ac:dyDescent="0.2">
      <c r="B325">
        <v>118</v>
      </c>
      <c r="C325" t="str">
        <f>INDEX(数据整理1!$C$30:$C$54,MATCH(B325,数据整理1!$D$30:$D$54))</f>
        <v>18阶</v>
      </c>
      <c r="D325">
        <f>_xlfn.IFNA(VLOOKUP($B325,数据整理1!$D$30:$R$54,2,0),D324)</f>
        <v>64956</v>
      </c>
      <c r="E325">
        <f>_xlfn.IFNA(VLOOKUP($B325,数据整理1!$D$30:$R$54,3,0),E324)</f>
        <v>17985</v>
      </c>
      <c r="F325">
        <f>_xlfn.IFNA(VLOOKUP($B325,数据整理1!$D$30:$R$54,4,0),F324)</f>
        <v>11385</v>
      </c>
      <c r="G325">
        <f>_xlfn.IFNA(VLOOKUP($B325,数据整理1!$D$30:$R$54,5,0),G324)</f>
        <v>5010</v>
      </c>
      <c r="H325">
        <f>_xlfn.IFNA(VLOOKUP($B325,数据整理1!$D$30:$R$54,6,0),H324)</f>
        <v>109</v>
      </c>
      <c r="I325">
        <f>_xlfn.IFNA(VLOOKUP($B325,数据整理1!$D$30:$R$54,7,0),I324)</f>
        <v>101</v>
      </c>
      <c r="J325">
        <f>_xlfn.IFNA(VLOOKUP($B325,数据整理1!$D$30:$R$54,8,0),J324)</f>
        <v>105</v>
      </c>
      <c r="K325">
        <f>_xlfn.IFNA(VLOOKUP($B325,数据整理1!$D$30:$R$54,9,0),K324)</f>
        <v>105</v>
      </c>
      <c r="L325">
        <f>_xlfn.IFNA(VLOOKUP($B325,数据整理1!$D$30:$R$54,10,0),L324)</f>
        <v>109</v>
      </c>
      <c r="M325">
        <f>_xlfn.IFNA(VLOOKUP($B325,数据整理1!$D$30:$R$54,11,0),M324)</f>
        <v>105</v>
      </c>
      <c r="N325">
        <f>_xlfn.IFNA(VLOOKUP($B325,数据整理1!$D$30:$R$54,12,0),N324)</f>
        <v>150</v>
      </c>
      <c r="O325">
        <f>_xlfn.IFNA(VLOOKUP($B325,数据整理1!$D$30:$R$54,13,0),O324)</f>
        <v>60</v>
      </c>
      <c r="P325">
        <f>_xlfn.IFNA(VLOOKUP($B325,数据整理1!$D$30:$R$54,14,0),P324)</f>
        <v>6558</v>
      </c>
      <c r="Q325">
        <f>_xlfn.IFNA(VLOOKUP($B325,数据整理1!$D$30:$R$54,15,0),Q324)</f>
        <v>6558</v>
      </c>
      <c r="S325" t="str">
        <f>INDEX(数据整理1!$C$56:$C$80,MATCH(B498,数据整理1!$D$56:$D$80))</f>
        <v>18阶</v>
      </c>
      <c r="T325">
        <f>_xlfn.IFNA(VLOOKUP($B325,数据整理1!$D$56:$R$80,2,0),T324)</f>
        <v>62664</v>
      </c>
      <c r="U325">
        <f>_xlfn.IFNA(VLOOKUP($B325,数据整理1!$D$56:$R$80,3,0),U324)</f>
        <v>19750</v>
      </c>
      <c r="V325">
        <f>_xlfn.IFNA(VLOOKUP($B325,数据整理1!$D$56:$R$80,4,0),V324)</f>
        <v>9654</v>
      </c>
      <c r="W325">
        <f>_xlfn.IFNA(VLOOKUP($B325,数据整理1!$D$56:$R$80,5,0),W324)</f>
        <v>4299</v>
      </c>
      <c r="X325">
        <f>_xlfn.IFNA(VLOOKUP($B325,数据整理1!$D$56:$R$80,6,0),X324)</f>
        <v>109</v>
      </c>
      <c r="Y325">
        <f>_xlfn.IFNA(VLOOKUP($B325,数据整理1!$D$56:$R$80,7,0),Y324)</f>
        <v>101</v>
      </c>
      <c r="Z325">
        <f>_xlfn.IFNA(VLOOKUP($B325,数据整理1!$D$56:$R$80,8,0),Z324)</f>
        <v>105</v>
      </c>
      <c r="AA325">
        <f>_xlfn.IFNA(VLOOKUP($B325,数据整理1!$D$56:$R$80,9,0),AA324)</f>
        <v>105</v>
      </c>
      <c r="AB325">
        <f>_xlfn.IFNA(VLOOKUP($B325,数据整理1!$D$56:$R$80,10,0),AB324)</f>
        <v>109</v>
      </c>
      <c r="AC325">
        <f>_xlfn.IFNA(VLOOKUP($B325,数据整理1!$D$56:$R$80,11,0),AC324)</f>
        <v>105</v>
      </c>
      <c r="AD325">
        <f>_xlfn.IFNA(VLOOKUP($B325,数据整理1!$D$56:$R$80,12,0),AD324)</f>
        <v>100</v>
      </c>
      <c r="AE325">
        <f>_xlfn.IFNA(VLOOKUP($B325,数据整理1!$D$56:$R$80,13,0),AE324)</f>
        <v>95</v>
      </c>
      <c r="AF325">
        <f>_xlfn.IFNA(VLOOKUP($B325,数据整理1!$D$56:$R$80,14,0),AF324)</f>
        <v>6558</v>
      </c>
      <c r="AG325">
        <f>_xlfn.IFNA(VLOOKUP($B325,数据整理1!$D$56:$R$80,15,0),AG324)</f>
        <v>6558</v>
      </c>
      <c r="AI325" t="str">
        <f>INDEX(数据整理1!$C$82:$C$106,MATCH(B325,数据整理1!$D$82:$D$106))</f>
        <v>18阶</v>
      </c>
      <c r="AJ325">
        <f>_xlfn.IFNA(VLOOKUP($B325,数据整理1!$D$82:$R$106,2,0),AJ324)</f>
        <v>57603</v>
      </c>
      <c r="AK325">
        <f>_xlfn.IFNA(VLOOKUP($B325,数据整理1!$D$82:$R$106,3,0),AK324)</f>
        <v>21230</v>
      </c>
      <c r="AL325">
        <f>_xlfn.IFNA(VLOOKUP($B325,数据整理1!$D$82:$R$106,4,0),AL324)</f>
        <v>4256</v>
      </c>
      <c r="AM325">
        <f>_xlfn.IFNA(VLOOKUP($B325,数据整理1!$D$82:$R$106,5,0),AM324)</f>
        <v>9242</v>
      </c>
      <c r="AN325">
        <f>_xlfn.IFNA(VLOOKUP($B325,数据整理1!$D$82:$R$106,6,0),AN324)</f>
        <v>109</v>
      </c>
      <c r="AO325">
        <f>_xlfn.IFNA(VLOOKUP($B325,数据整理1!$D$82:$R$106,7,0),AO324)</f>
        <v>101</v>
      </c>
      <c r="AP325">
        <f>_xlfn.IFNA(VLOOKUP($B325,数据整理1!$D$82:$R$106,8,0),AP324)</f>
        <v>105</v>
      </c>
      <c r="AQ325">
        <f>_xlfn.IFNA(VLOOKUP($B325,数据整理1!$D$82:$R$106,9,0),AQ324)</f>
        <v>101</v>
      </c>
      <c r="AR325">
        <f>_xlfn.IFNA(VLOOKUP($B325,数据整理1!$D$82:$R$106,10,0),AR324)</f>
        <v>109</v>
      </c>
      <c r="AS325">
        <f>_xlfn.IFNA(VLOOKUP($B325,数据整理1!$D$82:$R$106,11,0),AS324)</f>
        <v>105</v>
      </c>
      <c r="AT325">
        <f>_xlfn.IFNA(VLOOKUP($B325,数据整理1!$D$82:$R$106,12,0),AT324)</f>
        <v>50</v>
      </c>
      <c r="AU325">
        <f>_xlfn.IFNA(VLOOKUP($B325,数据整理1!$D$82:$R$106,13,0),AU324)</f>
        <v>120</v>
      </c>
      <c r="AV325">
        <f>_xlfn.IFNA(VLOOKUP($B325,数据整理1!$D$82:$R$106,14,0),AV324)</f>
        <v>6558</v>
      </c>
      <c r="AW325">
        <f>_xlfn.IFNA(VLOOKUP($B325,数据整理1!$D$82:$R$106,15,0),AW324)</f>
        <v>6558</v>
      </c>
    </row>
    <row r="326" spans="2:49" x14ac:dyDescent="0.2">
      <c r="B326">
        <v>119</v>
      </c>
      <c r="C326" t="str">
        <f>INDEX(数据整理1!$C$30:$C$54,MATCH(B326,数据整理1!$D$30:$D$54))</f>
        <v>18阶</v>
      </c>
      <c r="D326">
        <f>_xlfn.IFNA(VLOOKUP($B326,数据整理1!$D$30:$R$54,2,0),D325)</f>
        <v>64956</v>
      </c>
      <c r="E326">
        <f>_xlfn.IFNA(VLOOKUP($B326,数据整理1!$D$30:$R$54,3,0),E325)</f>
        <v>17985</v>
      </c>
      <c r="F326">
        <f>_xlfn.IFNA(VLOOKUP($B326,数据整理1!$D$30:$R$54,4,0),F325)</f>
        <v>11385</v>
      </c>
      <c r="G326">
        <f>_xlfn.IFNA(VLOOKUP($B326,数据整理1!$D$30:$R$54,5,0),G325)</f>
        <v>5010</v>
      </c>
      <c r="H326">
        <f>_xlfn.IFNA(VLOOKUP($B326,数据整理1!$D$30:$R$54,6,0),H325)</f>
        <v>109</v>
      </c>
      <c r="I326">
        <f>_xlfn.IFNA(VLOOKUP($B326,数据整理1!$D$30:$R$54,7,0),I325)</f>
        <v>101</v>
      </c>
      <c r="J326">
        <f>_xlfn.IFNA(VLOOKUP($B326,数据整理1!$D$30:$R$54,8,0),J325)</f>
        <v>105</v>
      </c>
      <c r="K326">
        <f>_xlfn.IFNA(VLOOKUP($B326,数据整理1!$D$30:$R$54,9,0),K325)</f>
        <v>105</v>
      </c>
      <c r="L326">
        <f>_xlfn.IFNA(VLOOKUP($B326,数据整理1!$D$30:$R$54,10,0),L325)</f>
        <v>109</v>
      </c>
      <c r="M326">
        <f>_xlfn.IFNA(VLOOKUP($B326,数据整理1!$D$30:$R$54,11,0),M325)</f>
        <v>105</v>
      </c>
      <c r="N326">
        <f>_xlfn.IFNA(VLOOKUP($B326,数据整理1!$D$30:$R$54,12,0),N325)</f>
        <v>150</v>
      </c>
      <c r="O326">
        <f>_xlfn.IFNA(VLOOKUP($B326,数据整理1!$D$30:$R$54,13,0),O325)</f>
        <v>60</v>
      </c>
      <c r="P326">
        <f>_xlfn.IFNA(VLOOKUP($B326,数据整理1!$D$30:$R$54,14,0),P325)</f>
        <v>6558</v>
      </c>
      <c r="Q326">
        <f>_xlfn.IFNA(VLOOKUP($B326,数据整理1!$D$30:$R$54,15,0),Q325)</f>
        <v>6558</v>
      </c>
      <c r="S326" t="str">
        <f>INDEX(数据整理1!$C$56:$C$80,MATCH(B499,数据整理1!$D$56:$D$80))</f>
        <v>18阶</v>
      </c>
      <c r="T326">
        <f>_xlfn.IFNA(VLOOKUP($B326,数据整理1!$D$56:$R$80,2,0),T325)</f>
        <v>62664</v>
      </c>
      <c r="U326">
        <f>_xlfn.IFNA(VLOOKUP($B326,数据整理1!$D$56:$R$80,3,0),U325)</f>
        <v>19750</v>
      </c>
      <c r="V326">
        <f>_xlfn.IFNA(VLOOKUP($B326,数据整理1!$D$56:$R$80,4,0),V325)</f>
        <v>9654</v>
      </c>
      <c r="W326">
        <f>_xlfn.IFNA(VLOOKUP($B326,数据整理1!$D$56:$R$80,5,0),W325)</f>
        <v>4299</v>
      </c>
      <c r="X326">
        <f>_xlfn.IFNA(VLOOKUP($B326,数据整理1!$D$56:$R$80,6,0),X325)</f>
        <v>109</v>
      </c>
      <c r="Y326">
        <f>_xlfn.IFNA(VLOOKUP($B326,数据整理1!$D$56:$R$80,7,0),Y325)</f>
        <v>101</v>
      </c>
      <c r="Z326">
        <f>_xlfn.IFNA(VLOOKUP($B326,数据整理1!$D$56:$R$80,8,0),Z325)</f>
        <v>105</v>
      </c>
      <c r="AA326">
        <f>_xlfn.IFNA(VLOOKUP($B326,数据整理1!$D$56:$R$80,9,0),AA325)</f>
        <v>105</v>
      </c>
      <c r="AB326">
        <f>_xlfn.IFNA(VLOOKUP($B326,数据整理1!$D$56:$R$80,10,0),AB325)</f>
        <v>109</v>
      </c>
      <c r="AC326">
        <f>_xlfn.IFNA(VLOOKUP($B326,数据整理1!$D$56:$R$80,11,0),AC325)</f>
        <v>105</v>
      </c>
      <c r="AD326">
        <f>_xlfn.IFNA(VLOOKUP($B326,数据整理1!$D$56:$R$80,12,0),AD325)</f>
        <v>100</v>
      </c>
      <c r="AE326">
        <f>_xlfn.IFNA(VLOOKUP($B326,数据整理1!$D$56:$R$80,13,0),AE325)</f>
        <v>95</v>
      </c>
      <c r="AF326">
        <f>_xlfn.IFNA(VLOOKUP($B326,数据整理1!$D$56:$R$80,14,0),AF325)</f>
        <v>6558</v>
      </c>
      <c r="AG326">
        <f>_xlfn.IFNA(VLOOKUP($B326,数据整理1!$D$56:$R$80,15,0),AG325)</f>
        <v>6558</v>
      </c>
      <c r="AI326" t="str">
        <f>INDEX(数据整理1!$C$82:$C$106,MATCH(B326,数据整理1!$D$82:$D$106))</f>
        <v>18阶</v>
      </c>
      <c r="AJ326">
        <f>_xlfn.IFNA(VLOOKUP($B326,数据整理1!$D$82:$R$106,2,0),AJ325)</f>
        <v>57603</v>
      </c>
      <c r="AK326">
        <f>_xlfn.IFNA(VLOOKUP($B326,数据整理1!$D$82:$R$106,3,0),AK325)</f>
        <v>21230</v>
      </c>
      <c r="AL326">
        <f>_xlfn.IFNA(VLOOKUP($B326,数据整理1!$D$82:$R$106,4,0),AL325)</f>
        <v>4256</v>
      </c>
      <c r="AM326">
        <f>_xlfn.IFNA(VLOOKUP($B326,数据整理1!$D$82:$R$106,5,0),AM325)</f>
        <v>9242</v>
      </c>
      <c r="AN326">
        <f>_xlfn.IFNA(VLOOKUP($B326,数据整理1!$D$82:$R$106,6,0),AN325)</f>
        <v>109</v>
      </c>
      <c r="AO326">
        <f>_xlfn.IFNA(VLOOKUP($B326,数据整理1!$D$82:$R$106,7,0),AO325)</f>
        <v>101</v>
      </c>
      <c r="AP326">
        <f>_xlfn.IFNA(VLOOKUP($B326,数据整理1!$D$82:$R$106,8,0),AP325)</f>
        <v>105</v>
      </c>
      <c r="AQ326">
        <f>_xlfn.IFNA(VLOOKUP($B326,数据整理1!$D$82:$R$106,9,0),AQ325)</f>
        <v>101</v>
      </c>
      <c r="AR326">
        <f>_xlfn.IFNA(VLOOKUP($B326,数据整理1!$D$82:$R$106,10,0),AR325)</f>
        <v>109</v>
      </c>
      <c r="AS326">
        <f>_xlfn.IFNA(VLOOKUP($B326,数据整理1!$D$82:$R$106,11,0),AS325)</f>
        <v>105</v>
      </c>
      <c r="AT326">
        <f>_xlfn.IFNA(VLOOKUP($B326,数据整理1!$D$82:$R$106,12,0),AT325)</f>
        <v>50</v>
      </c>
      <c r="AU326">
        <f>_xlfn.IFNA(VLOOKUP($B326,数据整理1!$D$82:$R$106,13,0),AU325)</f>
        <v>120</v>
      </c>
      <c r="AV326">
        <f>_xlfn.IFNA(VLOOKUP($B326,数据整理1!$D$82:$R$106,14,0),AV325)</f>
        <v>6558</v>
      </c>
      <c r="AW326">
        <f>_xlfn.IFNA(VLOOKUP($B326,数据整理1!$D$82:$R$106,15,0),AW325)</f>
        <v>6558</v>
      </c>
    </row>
    <row r="327" spans="2:49" x14ac:dyDescent="0.2">
      <c r="B327">
        <v>120</v>
      </c>
      <c r="C327" t="str">
        <f>INDEX(数据整理1!$C$30:$C$54,MATCH(B327,数据整理1!$D$30:$D$54))</f>
        <v>18阶</v>
      </c>
      <c r="D327">
        <f>_xlfn.IFNA(VLOOKUP($B327,数据整理1!$D$30:$R$54,2,0),D326)</f>
        <v>64956</v>
      </c>
      <c r="E327">
        <f>_xlfn.IFNA(VLOOKUP($B327,数据整理1!$D$30:$R$54,3,0),E326)</f>
        <v>17985</v>
      </c>
      <c r="F327">
        <f>_xlfn.IFNA(VLOOKUP($B327,数据整理1!$D$30:$R$54,4,0),F326)</f>
        <v>11385</v>
      </c>
      <c r="G327">
        <f>_xlfn.IFNA(VLOOKUP($B327,数据整理1!$D$30:$R$54,5,0),G326)</f>
        <v>5010</v>
      </c>
      <c r="H327">
        <f>_xlfn.IFNA(VLOOKUP($B327,数据整理1!$D$30:$R$54,6,0),H326)</f>
        <v>109</v>
      </c>
      <c r="I327">
        <f>_xlfn.IFNA(VLOOKUP($B327,数据整理1!$D$30:$R$54,7,0),I326)</f>
        <v>101</v>
      </c>
      <c r="J327">
        <f>_xlfn.IFNA(VLOOKUP($B327,数据整理1!$D$30:$R$54,8,0),J326)</f>
        <v>105</v>
      </c>
      <c r="K327">
        <f>_xlfn.IFNA(VLOOKUP($B327,数据整理1!$D$30:$R$54,9,0),K326)</f>
        <v>105</v>
      </c>
      <c r="L327">
        <f>_xlfn.IFNA(VLOOKUP($B327,数据整理1!$D$30:$R$54,10,0),L326)</f>
        <v>109</v>
      </c>
      <c r="M327">
        <f>_xlfn.IFNA(VLOOKUP($B327,数据整理1!$D$30:$R$54,11,0),M326)</f>
        <v>105</v>
      </c>
      <c r="N327">
        <f>_xlfn.IFNA(VLOOKUP($B327,数据整理1!$D$30:$R$54,12,0),N326)</f>
        <v>150</v>
      </c>
      <c r="O327">
        <f>_xlfn.IFNA(VLOOKUP($B327,数据整理1!$D$30:$R$54,13,0),O326)</f>
        <v>60</v>
      </c>
      <c r="P327">
        <f>_xlfn.IFNA(VLOOKUP($B327,数据整理1!$D$30:$R$54,14,0),P326)</f>
        <v>6558</v>
      </c>
      <c r="Q327">
        <f>_xlfn.IFNA(VLOOKUP($B327,数据整理1!$D$30:$R$54,15,0),Q326)</f>
        <v>6558</v>
      </c>
      <c r="S327" t="str">
        <f>INDEX(数据整理1!$C$56:$C$80,MATCH(B500,数据整理1!$D$56:$D$80))</f>
        <v>18阶</v>
      </c>
      <c r="T327">
        <f>_xlfn.IFNA(VLOOKUP($B327,数据整理1!$D$56:$R$80,2,0),T326)</f>
        <v>62664</v>
      </c>
      <c r="U327">
        <f>_xlfn.IFNA(VLOOKUP($B327,数据整理1!$D$56:$R$80,3,0),U326)</f>
        <v>19750</v>
      </c>
      <c r="V327">
        <f>_xlfn.IFNA(VLOOKUP($B327,数据整理1!$D$56:$R$80,4,0),V326)</f>
        <v>9654</v>
      </c>
      <c r="W327">
        <f>_xlfn.IFNA(VLOOKUP($B327,数据整理1!$D$56:$R$80,5,0),W326)</f>
        <v>4299</v>
      </c>
      <c r="X327">
        <f>_xlfn.IFNA(VLOOKUP($B327,数据整理1!$D$56:$R$80,6,0),X326)</f>
        <v>109</v>
      </c>
      <c r="Y327">
        <f>_xlfn.IFNA(VLOOKUP($B327,数据整理1!$D$56:$R$80,7,0),Y326)</f>
        <v>101</v>
      </c>
      <c r="Z327">
        <f>_xlfn.IFNA(VLOOKUP($B327,数据整理1!$D$56:$R$80,8,0),Z326)</f>
        <v>105</v>
      </c>
      <c r="AA327">
        <f>_xlfn.IFNA(VLOOKUP($B327,数据整理1!$D$56:$R$80,9,0),AA326)</f>
        <v>105</v>
      </c>
      <c r="AB327">
        <f>_xlfn.IFNA(VLOOKUP($B327,数据整理1!$D$56:$R$80,10,0),AB326)</f>
        <v>109</v>
      </c>
      <c r="AC327">
        <f>_xlfn.IFNA(VLOOKUP($B327,数据整理1!$D$56:$R$80,11,0),AC326)</f>
        <v>105</v>
      </c>
      <c r="AD327">
        <f>_xlfn.IFNA(VLOOKUP($B327,数据整理1!$D$56:$R$80,12,0),AD326)</f>
        <v>100</v>
      </c>
      <c r="AE327">
        <f>_xlfn.IFNA(VLOOKUP($B327,数据整理1!$D$56:$R$80,13,0),AE326)</f>
        <v>95</v>
      </c>
      <c r="AF327">
        <f>_xlfn.IFNA(VLOOKUP($B327,数据整理1!$D$56:$R$80,14,0),AF326)</f>
        <v>6558</v>
      </c>
      <c r="AG327">
        <f>_xlfn.IFNA(VLOOKUP($B327,数据整理1!$D$56:$R$80,15,0),AG326)</f>
        <v>6558</v>
      </c>
      <c r="AI327" t="str">
        <f>INDEX(数据整理1!$C$82:$C$106,MATCH(B327,数据整理1!$D$82:$D$106))</f>
        <v>18阶</v>
      </c>
      <c r="AJ327">
        <f>_xlfn.IFNA(VLOOKUP($B327,数据整理1!$D$82:$R$106,2,0),AJ326)</f>
        <v>57603</v>
      </c>
      <c r="AK327">
        <f>_xlfn.IFNA(VLOOKUP($B327,数据整理1!$D$82:$R$106,3,0),AK326)</f>
        <v>21230</v>
      </c>
      <c r="AL327">
        <f>_xlfn.IFNA(VLOOKUP($B327,数据整理1!$D$82:$R$106,4,0),AL326)</f>
        <v>4256</v>
      </c>
      <c r="AM327">
        <f>_xlfn.IFNA(VLOOKUP($B327,数据整理1!$D$82:$R$106,5,0),AM326)</f>
        <v>9242</v>
      </c>
      <c r="AN327">
        <f>_xlfn.IFNA(VLOOKUP($B327,数据整理1!$D$82:$R$106,6,0),AN326)</f>
        <v>109</v>
      </c>
      <c r="AO327">
        <f>_xlfn.IFNA(VLOOKUP($B327,数据整理1!$D$82:$R$106,7,0),AO326)</f>
        <v>101</v>
      </c>
      <c r="AP327">
        <f>_xlfn.IFNA(VLOOKUP($B327,数据整理1!$D$82:$R$106,8,0),AP326)</f>
        <v>105</v>
      </c>
      <c r="AQ327">
        <f>_xlfn.IFNA(VLOOKUP($B327,数据整理1!$D$82:$R$106,9,0),AQ326)</f>
        <v>101</v>
      </c>
      <c r="AR327">
        <f>_xlfn.IFNA(VLOOKUP($B327,数据整理1!$D$82:$R$106,10,0),AR326)</f>
        <v>109</v>
      </c>
      <c r="AS327">
        <f>_xlfn.IFNA(VLOOKUP($B327,数据整理1!$D$82:$R$106,11,0),AS326)</f>
        <v>105</v>
      </c>
      <c r="AT327">
        <f>_xlfn.IFNA(VLOOKUP($B327,数据整理1!$D$82:$R$106,12,0),AT326)</f>
        <v>50</v>
      </c>
      <c r="AU327">
        <f>_xlfn.IFNA(VLOOKUP($B327,数据整理1!$D$82:$R$106,13,0),AU326)</f>
        <v>120</v>
      </c>
      <c r="AV327">
        <f>_xlfn.IFNA(VLOOKUP($B327,数据整理1!$D$82:$R$106,14,0),AV326)</f>
        <v>6558</v>
      </c>
      <c r="AW327">
        <f>_xlfn.IFNA(VLOOKUP($B327,数据整理1!$D$82:$R$106,15,0),AW326)</f>
        <v>6558</v>
      </c>
    </row>
    <row r="328" spans="2:49" x14ac:dyDescent="0.2">
      <c r="B328">
        <v>121</v>
      </c>
      <c r="C328" t="str">
        <f>INDEX(数据整理1!$C$30:$C$54,MATCH(B328,数据整理1!$D$30:$D$54))</f>
        <v>18阶</v>
      </c>
      <c r="D328">
        <f>_xlfn.IFNA(VLOOKUP($B328,数据整理1!$D$30:$R$54,2,0),D327)</f>
        <v>64956</v>
      </c>
      <c r="E328">
        <f>_xlfn.IFNA(VLOOKUP($B328,数据整理1!$D$30:$R$54,3,0),E327)</f>
        <v>17985</v>
      </c>
      <c r="F328">
        <f>_xlfn.IFNA(VLOOKUP($B328,数据整理1!$D$30:$R$54,4,0),F327)</f>
        <v>11385</v>
      </c>
      <c r="G328">
        <f>_xlfn.IFNA(VLOOKUP($B328,数据整理1!$D$30:$R$54,5,0),G327)</f>
        <v>5010</v>
      </c>
      <c r="H328">
        <f>_xlfn.IFNA(VLOOKUP($B328,数据整理1!$D$30:$R$54,6,0),H327)</f>
        <v>109</v>
      </c>
      <c r="I328">
        <f>_xlfn.IFNA(VLOOKUP($B328,数据整理1!$D$30:$R$54,7,0),I327)</f>
        <v>101</v>
      </c>
      <c r="J328">
        <f>_xlfn.IFNA(VLOOKUP($B328,数据整理1!$D$30:$R$54,8,0),J327)</f>
        <v>105</v>
      </c>
      <c r="K328">
        <f>_xlfn.IFNA(VLOOKUP($B328,数据整理1!$D$30:$R$54,9,0),K327)</f>
        <v>105</v>
      </c>
      <c r="L328">
        <f>_xlfn.IFNA(VLOOKUP($B328,数据整理1!$D$30:$R$54,10,0),L327)</f>
        <v>109</v>
      </c>
      <c r="M328">
        <f>_xlfn.IFNA(VLOOKUP($B328,数据整理1!$D$30:$R$54,11,0),M327)</f>
        <v>105</v>
      </c>
      <c r="N328">
        <f>_xlfn.IFNA(VLOOKUP($B328,数据整理1!$D$30:$R$54,12,0),N327)</f>
        <v>150</v>
      </c>
      <c r="O328">
        <f>_xlfn.IFNA(VLOOKUP($B328,数据整理1!$D$30:$R$54,13,0),O327)</f>
        <v>60</v>
      </c>
      <c r="P328">
        <f>_xlfn.IFNA(VLOOKUP($B328,数据整理1!$D$30:$R$54,14,0),P327)</f>
        <v>6558</v>
      </c>
      <c r="Q328">
        <f>_xlfn.IFNA(VLOOKUP($B328,数据整理1!$D$30:$R$54,15,0),Q327)</f>
        <v>6558</v>
      </c>
      <c r="S328" t="str">
        <f>INDEX(数据整理1!$C$56:$C$80,MATCH(B501,数据整理1!$D$56:$D$80))</f>
        <v>18阶</v>
      </c>
      <c r="T328">
        <f>_xlfn.IFNA(VLOOKUP($B328,数据整理1!$D$56:$R$80,2,0),T327)</f>
        <v>62664</v>
      </c>
      <c r="U328">
        <f>_xlfn.IFNA(VLOOKUP($B328,数据整理1!$D$56:$R$80,3,0),U327)</f>
        <v>19750</v>
      </c>
      <c r="V328">
        <f>_xlfn.IFNA(VLOOKUP($B328,数据整理1!$D$56:$R$80,4,0),V327)</f>
        <v>9654</v>
      </c>
      <c r="W328">
        <f>_xlfn.IFNA(VLOOKUP($B328,数据整理1!$D$56:$R$80,5,0),W327)</f>
        <v>4299</v>
      </c>
      <c r="X328">
        <f>_xlfn.IFNA(VLOOKUP($B328,数据整理1!$D$56:$R$80,6,0),X327)</f>
        <v>109</v>
      </c>
      <c r="Y328">
        <f>_xlfn.IFNA(VLOOKUP($B328,数据整理1!$D$56:$R$80,7,0),Y327)</f>
        <v>101</v>
      </c>
      <c r="Z328">
        <f>_xlfn.IFNA(VLOOKUP($B328,数据整理1!$D$56:$R$80,8,0),Z327)</f>
        <v>105</v>
      </c>
      <c r="AA328">
        <f>_xlfn.IFNA(VLOOKUP($B328,数据整理1!$D$56:$R$80,9,0),AA327)</f>
        <v>105</v>
      </c>
      <c r="AB328">
        <f>_xlfn.IFNA(VLOOKUP($B328,数据整理1!$D$56:$R$80,10,0),AB327)</f>
        <v>109</v>
      </c>
      <c r="AC328">
        <f>_xlfn.IFNA(VLOOKUP($B328,数据整理1!$D$56:$R$80,11,0),AC327)</f>
        <v>105</v>
      </c>
      <c r="AD328">
        <f>_xlfn.IFNA(VLOOKUP($B328,数据整理1!$D$56:$R$80,12,0),AD327)</f>
        <v>100</v>
      </c>
      <c r="AE328">
        <f>_xlfn.IFNA(VLOOKUP($B328,数据整理1!$D$56:$R$80,13,0),AE327)</f>
        <v>95</v>
      </c>
      <c r="AF328">
        <f>_xlfn.IFNA(VLOOKUP($B328,数据整理1!$D$56:$R$80,14,0),AF327)</f>
        <v>6558</v>
      </c>
      <c r="AG328">
        <f>_xlfn.IFNA(VLOOKUP($B328,数据整理1!$D$56:$R$80,15,0),AG327)</f>
        <v>6558</v>
      </c>
      <c r="AI328" t="str">
        <f>INDEX(数据整理1!$C$82:$C$106,MATCH(B328,数据整理1!$D$82:$D$106))</f>
        <v>18阶</v>
      </c>
      <c r="AJ328">
        <f>_xlfn.IFNA(VLOOKUP($B328,数据整理1!$D$82:$R$106,2,0),AJ327)</f>
        <v>57603</v>
      </c>
      <c r="AK328">
        <f>_xlfn.IFNA(VLOOKUP($B328,数据整理1!$D$82:$R$106,3,0),AK327)</f>
        <v>21230</v>
      </c>
      <c r="AL328">
        <f>_xlfn.IFNA(VLOOKUP($B328,数据整理1!$D$82:$R$106,4,0),AL327)</f>
        <v>4256</v>
      </c>
      <c r="AM328">
        <f>_xlfn.IFNA(VLOOKUP($B328,数据整理1!$D$82:$R$106,5,0),AM327)</f>
        <v>9242</v>
      </c>
      <c r="AN328">
        <f>_xlfn.IFNA(VLOOKUP($B328,数据整理1!$D$82:$R$106,6,0),AN327)</f>
        <v>109</v>
      </c>
      <c r="AO328">
        <f>_xlfn.IFNA(VLOOKUP($B328,数据整理1!$D$82:$R$106,7,0),AO327)</f>
        <v>101</v>
      </c>
      <c r="AP328">
        <f>_xlfn.IFNA(VLOOKUP($B328,数据整理1!$D$82:$R$106,8,0),AP327)</f>
        <v>105</v>
      </c>
      <c r="AQ328">
        <f>_xlfn.IFNA(VLOOKUP($B328,数据整理1!$D$82:$R$106,9,0),AQ327)</f>
        <v>101</v>
      </c>
      <c r="AR328">
        <f>_xlfn.IFNA(VLOOKUP($B328,数据整理1!$D$82:$R$106,10,0),AR327)</f>
        <v>109</v>
      </c>
      <c r="AS328">
        <f>_xlfn.IFNA(VLOOKUP($B328,数据整理1!$D$82:$R$106,11,0),AS327)</f>
        <v>105</v>
      </c>
      <c r="AT328">
        <f>_xlfn.IFNA(VLOOKUP($B328,数据整理1!$D$82:$R$106,12,0),AT327)</f>
        <v>50</v>
      </c>
      <c r="AU328">
        <f>_xlfn.IFNA(VLOOKUP($B328,数据整理1!$D$82:$R$106,13,0),AU327)</f>
        <v>120</v>
      </c>
      <c r="AV328">
        <f>_xlfn.IFNA(VLOOKUP($B328,数据整理1!$D$82:$R$106,14,0),AV327)</f>
        <v>6558</v>
      </c>
      <c r="AW328">
        <f>_xlfn.IFNA(VLOOKUP($B328,数据整理1!$D$82:$R$106,15,0),AW327)</f>
        <v>6558</v>
      </c>
    </row>
    <row r="329" spans="2:49" x14ac:dyDescent="0.2">
      <c r="B329">
        <v>122</v>
      </c>
      <c r="C329" t="str">
        <f>INDEX(数据整理1!$C$30:$C$54,MATCH(B329,数据整理1!$D$30:$D$54))</f>
        <v>18阶</v>
      </c>
      <c r="D329">
        <f>_xlfn.IFNA(VLOOKUP($B329,数据整理1!$D$30:$R$54,2,0),D328)</f>
        <v>64956</v>
      </c>
      <c r="E329">
        <f>_xlfn.IFNA(VLOOKUP($B329,数据整理1!$D$30:$R$54,3,0),E328)</f>
        <v>17985</v>
      </c>
      <c r="F329">
        <f>_xlfn.IFNA(VLOOKUP($B329,数据整理1!$D$30:$R$54,4,0),F328)</f>
        <v>11385</v>
      </c>
      <c r="G329">
        <f>_xlfn.IFNA(VLOOKUP($B329,数据整理1!$D$30:$R$54,5,0),G328)</f>
        <v>5010</v>
      </c>
      <c r="H329">
        <f>_xlfn.IFNA(VLOOKUP($B329,数据整理1!$D$30:$R$54,6,0),H328)</f>
        <v>109</v>
      </c>
      <c r="I329">
        <f>_xlfn.IFNA(VLOOKUP($B329,数据整理1!$D$30:$R$54,7,0),I328)</f>
        <v>101</v>
      </c>
      <c r="J329">
        <f>_xlfn.IFNA(VLOOKUP($B329,数据整理1!$D$30:$R$54,8,0),J328)</f>
        <v>105</v>
      </c>
      <c r="K329">
        <f>_xlfn.IFNA(VLOOKUP($B329,数据整理1!$D$30:$R$54,9,0),K328)</f>
        <v>105</v>
      </c>
      <c r="L329">
        <f>_xlfn.IFNA(VLOOKUP($B329,数据整理1!$D$30:$R$54,10,0),L328)</f>
        <v>109</v>
      </c>
      <c r="M329">
        <f>_xlfn.IFNA(VLOOKUP($B329,数据整理1!$D$30:$R$54,11,0),M328)</f>
        <v>105</v>
      </c>
      <c r="N329">
        <f>_xlfn.IFNA(VLOOKUP($B329,数据整理1!$D$30:$R$54,12,0),N328)</f>
        <v>150</v>
      </c>
      <c r="O329">
        <f>_xlfn.IFNA(VLOOKUP($B329,数据整理1!$D$30:$R$54,13,0),O328)</f>
        <v>60</v>
      </c>
      <c r="P329">
        <f>_xlfn.IFNA(VLOOKUP($B329,数据整理1!$D$30:$R$54,14,0),P328)</f>
        <v>6558</v>
      </c>
      <c r="Q329">
        <f>_xlfn.IFNA(VLOOKUP($B329,数据整理1!$D$30:$R$54,15,0),Q328)</f>
        <v>6558</v>
      </c>
      <c r="S329" t="str">
        <f>INDEX(数据整理1!$C$56:$C$80,MATCH(B502,数据整理1!$D$56:$D$80))</f>
        <v>18阶</v>
      </c>
      <c r="T329">
        <f>_xlfn.IFNA(VLOOKUP($B329,数据整理1!$D$56:$R$80,2,0),T328)</f>
        <v>62664</v>
      </c>
      <c r="U329">
        <f>_xlfn.IFNA(VLOOKUP($B329,数据整理1!$D$56:$R$80,3,0),U328)</f>
        <v>19750</v>
      </c>
      <c r="V329">
        <f>_xlfn.IFNA(VLOOKUP($B329,数据整理1!$D$56:$R$80,4,0),V328)</f>
        <v>9654</v>
      </c>
      <c r="W329">
        <f>_xlfn.IFNA(VLOOKUP($B329,数据整理1!$D$56:$R$80,5,0),W328)</f>
        <v>4299</v>
      </c>
      <c r="X329">
        <f>_xlfn.IFNA(VLOOKUP($B329,数据整理1!$D$56:$R$80,6,0),X328)</f>
        <v>109</v>
      </c>
      <c r="Y329">
        <f>_xlfn.IFNA(VLOOKUP($B329,数据整理1!$D$56:$R$80,7,0),Y328)</f>
        <v>101</v>
      </c>
      <c r="Z329">
        <f>_xlfn.IFNA(VLOOKUP($B329,数据整理1!$D$56:$R$80,8,0),Z328)</f>
        <v>105</v>
      </c>
      <c r="AA329">
        <f>_xlfn.IFNA(VLOOKUP($B329,数据整理1!$D$56:$R$80,9,0),AA328)</f>
        <v>105</v>
      </c>
      <c r="AB329">
        <f>_xlfn.IFNA(VLOOKUP($B329,数据整理1!$D$56:$R$80,10,0),AB328)</f>
        <v>109</v>
      </c>
      <c r="AC329">
        <f>_xlfn.IFNA(VLOOKUP($B329,数据整理1!$D$56:$R$80,11,0),AC328)</f>
        <v>105</v>
      </c>
      <c r="AD329">
        <f>_xlfn.IFNA(VLOOKUP($B329,数据整理1!$D$56:$R$80,12,0),AD328)</f>
        <v>100</v>
      </c>
      <c r="AE329">
        <f>_xlfn.IFNA(VLOOKUP($B329,数据整理1!$D$56:$R$80,13,0),AE328)</f>
        <v>95</v>
      </c>
      <c r="AF329">
        <f>_xlfn.IFNA(VLOOKUP($B329,数据整理1!$D$56:$R$80,14,0),AF328)</f>
        <v>6558</v>
      </c>
      <c r="AG329">
        <f>_xlfn.IFNA(VLOOKUP($B329,数据整理1!$D$56:$R$80,15,0),AG328)</f>
        <v>6558</v>
      </c>
      <c r="AI329" t="str">
        <f>INDEX(数据整理1!$C$82:$C$106,MATCH(B329,数据整理1!$D$82:$D$106))</f>
        <v>18阶</v>
      </c>
      <c r="AJ329">
        <f>_xlfn.IFNA(VLOOKUP($B329,数据整理1!$D$82:$R$106,2,0),AJ328)</f>
        <v>57603</v>
      </c>
      <c r="AK329">
        <f>_xlfn.IFNA(VLOOKUP($B329,数据整理1!$D$82:$R$106,3,0),AK328)</f>
        <v>21230</v>
      </c>
      <c r="AL329">
        <f>_xlfn.IFNA(VLOOKUP($B329,数据整理1!$D$82:$R$106,4,0),AL328)</f>
        <v>4256</v>
      </c>
      <c r="AM329">
        <f>_xlfn.IFNA(VLOOKUP($B329,数据整理1!$D$82:$R$106,5,0),AM328)</f>
        <v>9242</v>
      </c>
      <c r="AN329">
        <f>_xlfn.IFNA(VLOOKUP($B329,数据整理1!$D$82:$R$106,6,0),AN328)</f>
        <v>109</v>
      </c>
      <c r="AO329">
        <f>_xlfn.IFNA(VLOOKUP($B329,数据整理1!$D$82:$R$106,7,0),AO328)</f>
        <v>101</v>
      </c>
      <c r="AP329">
        <f>_xlfn.IFNA(VLOOKUP($B329,数据整理1!$D$82:$R$106,8,0),AP328)</f>
        <v>105</v>
      </c>
      <c r="AQ329">
        <f>_xlfn.IFNA(VLOOKUP($B329,数据整理1!$D$82:$R$106,9,0),AQ328)</f>
        <v>101</v>
      </c>
      <c r="AR329">
        <f>_xlfn.IFNA(VLOOKUP($B329,数据整理1!$D$82:$R$106,10,0),AR328)</f>
        <v>109</v>
      </c>
      <c r="AS329">
        <f>_xlfn.IFNA(VLOOKUP($B329,数据整理1!$D$82:$R$106,11,0),AS328)</f>
        <v>105</v>
      </c>
      <c r="AT329">
        <f>_xlfn.IFNA(VLOOKUP($B329,数据整理1!$D$82:$R$106,12,0),AT328)</f>
        <v>50</v>
      </c>
      <c r="AU329">
        <f>_xlfn.IFNA(VLOOKUP($B329,数据整理1!$D$82:$R$106,13,0),AU328)</f>
        <v>120</v>
      </c>
      <c r="AV329">
        <f>_xlfn.IFNA(VLOOKUP($B329,数据整理1!$D$82:$R$106,14,0),AV328)</f>
        <v>6558</v>
      </c>
      <c r="AW329">
        <f>_xlfn.IFNA(VLOOKUP($B329,数据整理1!$D$82:$R$106,15,0),AW328)</f>
        <v>6558</v>
      </c>
    </row>
    <row r="330" spans="2:49" x14ac:dyDescent="0.2">
      <c r="B330">
        <v>123</v>
      </c>
      <c r="C330" t="str">
        <f>INDEX(数据整理1!$C$30:$C$54,MATCH(B330,数据整理1!$D$30:$D$54))</f>
        <v>18阶</v>
      </c>
      <c r="D330">
        <f>_xlfn.IFNA(VLOOKUP($B330,数据整理1!$D$30:$R$54,2,0),D329)</f>
        <v>64956</v>
      </c>
      <c r="E330">
        <f>_xlfn.IFNA(VLOOKUP($B330,数据整理1!$D$30:$R$54,3,0),E329)</f>
        <v>17985</v>
      </c>
      <c r="F330">
        <f>_xlfn.IFNA(VLOOKUP($B330,数据整理1!$D$30:$R$54,4,0),F329)</f>
        <v>11385</v>
      </c>
      <c r="G330">
        <f>_xlfn.IFNA(VLOOKUP($B330,数据整理1!$D$30:$R$54,5,0),G329)</f>
        <v>5010</v>
      </c>
      <c r="H330">
        <f>_xlfn.IFNA(VLOOKUP($B330,数据整理1!$D$30:$R$54,6,0),H329)</f>
        <v>109</v>
      </c>
      <c r="I330">
        <f>_xlfn.IFNA(VLOOKUP($B330,数据整理1!$D$30:$R$54,7,0),I329)</f>
        <v>101</v>
      </c>
      <c r="J330">
        <f>_xlfn.IFNA(VLOOKUP($B330,数据整理1!$D$30:$R$54,8,0),J329)</f>
        <v>105</v>
      </c>
      <c r="K330">
        <f>_xlfn.IFNA(VLOOKUP($B330,数据整理1!$D$30:$R$54,9,0),K329)</f>
        <v>105</v>
      </c>
      <c r="L330">
        <f>_xlfn.IFNA(VLOOKUP($B330,数据整理1!$D$30:$R$54,10,0),L329)</f>
        <v>109</v>
      </c>
      <c r="M330">
        <f>_xlfn.IFNA(VLOOKUP($B330,数据整理1!$D$30:$R$54,11,0),M329)</f>
        <v>105</v>
      </c>
      <c r="N330">
        <f>_xlfn.IFNA(VLOOKUP($B330,数据整理1!$D$30:$R$54,12,0),N329)</f>
        <v>150</v>
      </c>
      <c r="O330">
        <f>_xlfn.IFNA(VLOOKUP($B330,数据整理1!$D$30:$R$54,13,0),O329)</f>
        <v>60</v>
      </c>
      <c r="P330">
        <f>_xlfn.IFNA(VLOOKUP($B330,数据整理1!$D$30:$R$54,14,0),P329)</f>
        <v>6558</v>
      </c>
      <c r="Q330">
        <f>_xlfn.IFNA(VLOOKUP($B330,数据整理1!$D$30:$R$54,15,0),Q329)</f>
        <v>6558</v>
      </c>
      <c r="S330" t="str">
        <f>INDEX(数据整理1!$C$56:$C$80,MATCH(B503,数据整理1!$D$56:$D$80))</f>
        <v>18阶</v>
      </c>
      <c r="T330">
        <f>_xlfn.IFNA(VLOOKUP($B330,数据整理1!$D$56:$R$80,2,0),T329)</f>
        <v>62664</v>
      </c>
      <c r="U330">
        <f>_xlfn.IFNA(VLOOKUP($B330,数据整理1!$D$56:$R$80,3,0),U329)</f>
        <v>19750</v>
      </c>
      <c r="V330">
        <f>_xlfn.IFNA(VLOOKUP($B330,数据整理1!$D$56:$R$80,4,0),V329)</f>
        <v>9654</v>
      </c>
      <c r="W330">
        <f>_xlfn.IFNA(VLOOKUP($B330,数据整理1!$D$56:$R$80,5,0),W329)</f>
        <v>4299</v>
      </c>
      <c r="X330">
        <f>_xlfn.IFNA(VLOOKUP($B330,数据整理1!$D$56:$R$80,6,0),X329)</f>
        <v>109</v>
      </c>
      <c r="Y330">
        <f>_xlfn.IFNA(VLOOKUP($B330,数据整理1!$D$56:$R$80,7,0),Y329)</f>
        <v>101</v>
      </c>
      <c r="Z330">
        <f>_xlfn.IFNA(VLOOKUP($B330,数据整理1!$D$56:$R$80,8,0),Z329)</f>
        <v>105</v>
      </c>
      <c r="AA330">
        <f>_xlfn.IFNA(VLOOKUP($B330,数据整理1!$D$56:$R$80,9,0),AA329)</f>
        <v>105</v>
      </c>
      <c r="AB330">
        <f>_xlfn.IFNA(VLOOKUP($B330,数据整理1!$D$56:$R$80,10,0),AB329)</f>
        <v>109</v>
      </c>
      <c r="AC330">
        <f>_xlfn.IFNA(VLOOKUP($B330,数据整理1!$D$56:$R$80,11,0),AC329)</f>
        <v>105</v>
      </c>
      <c r="AD330">
        <f>_xlfn.IFNA(VLOOKUP($B330,数据整理1!$D$56:$R$80,12,0),AD329)</f>
        <v>100</v>
      </c>
      <c r="AE330">
        <f>_xlfn.IFNA(VLOOKUP($B330,数据整理1!$D$56:$R$80,13,0),AE329)</f>
        <v>95</v>
      </c>
      <c r="AF330">
        <f>_xlfn.IFNA(VLOOKUP($B330,数据整理1!$D$56:$R$80,14,0),AF329)</f>
        <v>6558</v>
      </c>
      <c r="AG330">
        <f>_xlfn.IFNA(VLOOKUP($B330,数据整理1!$D$56:$R$80,15,0),AG329)</f>
        <v>6558</v>
      </c>
      <c r="AI330" t="str">
        <f>INDEX(数据整理1!$C$82:$C$106,MATCH(B330,数据整理1!$D$82:$D$106))</f>
        <v>18阶</v>
      </c>
      <c r="AJ330">
        <f>_xlfn.IFNA(VLOOKUP($B330,数据整理1!$D$82:$R$106,2,0),AJ329)</f>
        <v>57603</v>
      </c>
      <c r="AK330">
        <f>_xlfn.IFNA(VLOOKUP($B330,数据整理1!$D$82:$R$106,3,0),AK329)</f>
        <v>21230</v>
      </c>
      <c r="AL330">
        <f>_xlfn.IFNA(VLOOKUP($B330,数据整理1!$D$82:$R$106,4,0),AL329)</f>
        <v>4256</v>
      </c>
      <c r="AM330">
        <f>_xlfn.IFNA(VLOOKUP($B330,数据整理1!$D$82:$R$106,5,0),AM329)</f>
        <v>9242</v>
      </c>
      <c r="AN330">
        <f>_xlfn.IFNA(VLOOKUP($B330,数据整理1!$D$82:$R$106,6,0),AN329)</f>
        <v>109</v>
      </c>
      <c r="AO330">
        <f>_xlfn.IFNA(VLOOKUP($B330,数据整理1!$D$82:$R$106,7,0),AO329)</f>
        <v>101</v>
      </c>
      <c r="AP330">
        <f>_xlfn.IFNA(VLOOKUP($B330,数据整理1!$D$82:$R$106,8,0),AP329)</f>
        <v>105</v>
      </c>
      <c r="AQ330">
        <f>_xlfn.IFNA(VLOOKUP($B330,数据整理1!$D$82:$R$106,9,0),AQ329)</f>
        <v>101</v>
      </c>
      <c r="AR330">
        <f>_xlfn.IFNA(VLOOKUP($B330,数据整理1!$D$82:$R$106,10,0),AR329)</f>
        <v>109</v>
      </c>
      <c r="AS330">
        <f>_xlfn.IFNA(VLOOKUP($B330,数据整理1!$D$82:$R$106,11,0),AS329)</f>
        <v>105</v>
      </c>
      <c r="AT330">
        <f>_xlfn.IFNA(VLOOKUP($B330,数据整理1!$D$82:$R$106,12,0),AT329)</f>
        <v>50</v>
      </c>
      <c r="AU330">
        <f>_xlfn.IFNA(VLOOKUP($B330,数据整理1!$D$82:$R$106,13,0),AU329)</f>
        <v>120</v>
      </c>
      <c r="AV330">
        <f>_xlfn.IFNA(VLOOKUP($B330,数据整理1!$D$82:$R$106,14,0),AV329)</f>
        <v>6558</v>
      </c>
      <c r="AW330">
        <f>_xlfn.IFNA(VLOOKUP($B330,数据整理1!$D$82:$R$106,15,0),AW329)</f>
        <v>6558</v>
      </c>
    </row>
    <row r="331" spans="2:49" x14ac:dyDescent="0.2">
      <c r="B331">
        <v>124</v>
      </c>
      <c r="C331" t="str">
        <f>INDEX(数据整理1!$C$30:$C$54,MATCH(B331,数据整理1!$D$30:$D$54))</f>
        <v>18阶</v>
      </c>
      <c r="D331">
        <f>_xlfn.IFNA(VLOOKUP($B331,数据整理1!$D$30:$R$54,2,0),D330)</f>
        <v>64956</v>
      </c>
      <c r="E331">
        <f>_xlfn.IFNA(VLOOKUP($B331,数据整理1!$D$30:$R$54,3,0),E330)</f>
        <v>17985</v>
      </c>
      <c r="F331">
        <f>_xlfn.IFNA(VLOOKUP($B331,数据整理1!$D$30:$R$54,4,0),F330)</f>
        <v>11385</v>
      </c>
      <c r="G331">
        <f>_xlfn.IFNA(VLOOKUP($B331,数据整理1!$D$30:$R$54,5,0),G330)</f>
        <v>5010</v>
      </c>
      <c r="H331">
        <f>_xlfn.IFNA(VLOOKUP($B331,数据整理1!$D$30:$R$54,6,0),H330)</f>
        <v>109</v>
      </c>
      <c r="I331">
        <f>_xlfn.IFNA(VLOOKUP($B331,数据整理1!$D$30:$R$54,7,0),I330)</f>
        <v>101</v>
      </c>
      <c r="J331">
        <f>_xlfn.IFNA(VLOOKUP($B331,数据整理1!$D$30:$R$54,8,0),J330)</f>
        <v>105</v>
      </c>
      <c r="K331">
        <f>_xlfn.IFNA(VLOOKUP($B331,数据整理1!$D$30:$R$54,9,0),K330)</f>
        <v>105</v>
      </c>
      <c r="L331">
        <f>_xlfn.IFNA(VLOOKUP($B331,数据整理1!$D$30:$R$54,10,0),L330)</f>
        <v>109</v>
      </c>
      <c r="M331">
        <f>_xlfn.IFNA(VLOOKUP($B331,数据整理1!$D$30:$R$54,11,0),M330)</f>
        <v>105</v>
      </c>
      <c r="N331">
        <f>_xlfn.IFNA(VLOOKUP($B331,数据整理1!$D$30:$R$54,12,0),N330)</f>
        <v>150</v>
      </c>
      <c r="O331">
        <f>_xlfn.IFNA(VLOOKUP($B331,数据整理1!$D$30:$R$54,13,0),O330)</f>
        <v>60</v>
      </c>
      <c r="P331">
        <f>_xlfn.IFNA(VLOOKUP($B331,数据整理1!$D$30:$R$54,14,0),P330)</f>
        <v>6558</v>
      </c>
      <c r="Q331">
        <f>_xlfn.IFNA(VLOOKUP($B331,数据整理1!$D$30:$R$54,15,0),Q330)</f>
        <v>6558</v>
      </c>
      <c r="S331" t="str">
        <f>INDEX(数据整理1!$C$56:$C$80,MATCH(B504,数据整理1!$D$56:$D$80))</f>
        <v>19阶</v>
      </c>
      <c r="T331">
        <f>_xlfn.IFNA(VLOOKUP($B331,数据整理1!$D$56:$R$80,2,0),T330)</f>
        <v>75060</v>
      </c>
      <c r="U331">
        <f>_xlfn.IFNA(VLOOKUP($B331,数据整理1!$D$56:$R$80,3,0),U330)</f>
        <v>24654</v>
      </c>
      <c r="V331">
        <f>_xlfn.IFNA(VLOOKUP($B331,数据整理1!$D$56:$R$80,4,0),V330)</f>
        <v>12075</v>
      </c>
      <c r="W331">
        <f>_xlfn.IFNA(VLOOKUP($B331,数据整理1!$D$56:$R$80,5,0),W330)</f>
        <v>5481</v>
      </c>
      <c r="X331">
        <f>_xlfn.IFNA(VLOOKUP($B331,数据整理1!$D$56:$R$80,6,0),X330)</f>
        <v>114</v>
      </c>
      <c r="Y331">
        <f>_xlfn.IFNA(VLOOKUP($B331,数据整理1!$D$56:$R$80,7,0),Y330)</f>
        <v>106</v>
      </c>
      <c r="Z331">
        <f>_xlfn.IFNA(VLOOKUP($B331,数据整理1!$D$56:$R$80,8,0),Z330)</f>
        <v>110</v>
      </c>
      <c r="AA331">
        <f>_xlfn.IFNA(VLOOKUP($B331,数据整理1!$D$56:$R$80,9,0),AA330)</f>
        <v>110</v>
      </c>
      <c r="AB331">
        <f>_xlfn.IFNA(VLOOKUP($B331,数据整理1!$D$56:$R$80,10,0),AB330)</f>
        <v>114</v>
      </c>
      <c r="AC331">
        <f>_xlfn.IFNA(VLOOKUP($B331,数据整理1!$D$56:$R$80,11,0),AC330)</f>
        <v>110</v>
      </c>
      <c r="AD331">
        <f>_xlfn.IFNA(VLOOKUP($B331,数据整理1!$D$56:$R$80,12,0),AD330)</f>
        <v>100</v>
      </c>
      <c r="AE331">
        <f>_xlfn.IFNA(VLOOKUP($B331,数据整理1!$D$56:$R$80,13,0),AE330)</f>
        <v>95</v>
      </c>
      <c r="AF331">
        <f>_xlfn.IFNA(VLOOKUP($B331,数据整理1!$D$56:$R$80,14,0),AF330)</f>
        <v>8106</v>
      </c>
      <c r="AG331">
        <f>_xlfn.IFNA(VLOOKUP($B331,数据整理1!$D$56:$R$80,15,0),AG330)</f>
        <v>8106</v>
      </c>
      <c r="AI331" t="str">
        <f>INDEX(数据整理1!$C$82:$C$106,MATCH(B331,数据整理1!$D$82:$D$106))</f>
        <v>18阶</v>
      </c>
      <c r="AJ331">
        <f>_xlfn.IFNA(VLOOKUP($B331,数据整理1!$D$82:$R$106,2,0),AJ330)</f>
        <v>57603</v>
      </c>
      <c r="AK331">
        <f>_xlfn.IFNA(VLOOKUP($B331,数据整理1!$D$82:$R$106,3,0),AK330)</f>
        <v>21230</v>
      </c>
      <c r="AL331">
        <f>_xlfn.IFNA(VLOOKUP($B331,数据整理1!$D$82:$R$106,4,0),AL330)</f>
        <v>4256</v>
      </c>
      <c r="AM331">
        <f>_xlfn.IFNA(VLOOKUP($B331,数据整理1!$D$82:$R$106,5,0),AM330)</f>
        <v>9242</v>
      </c>
      <c r="AN331">
        <f>_xlfn.IFNA(VLOOKUP($B331,数据整理1!$D$82:$R$106,6,0),AN330)</f>
        <v>109</v>
      </c>
      <c r="AO331">
        <f>_xlfn.IFNA(VLOOKUP($B331,数据整理1!$D$82:$R$106,7,0),AO330)</f>
        <v>101</v>
      </c>
      <c r="AP331">
        <f>_xlfn.IFNA(VLOOKUP($B331,数据整理1!$D$82:$R$106,8,0),AP330)</f>
        <v>105</v>
      </c>
      <c r="AQ331">
        <f>_xlfn.IFNA(VLOOKUP($B331,数据整理1!$D$82:$R$106,9,0),AQ330)</f>
        <v>101</v>
      </c>
      <c r="AR331">
        <f>_xlfn.IFNA(VLOOKUP($B331,数据整理1!$D$82:$R$106,10,0),AR330)</f>
        <v>109</v>
      </c>
      <c r="AS331">
        <f>_xlfn.IFNA(VLOOKUP($B331,数据整理1!$D$82:$R$106,11,0),AS330)</f>
        <v>105</v>
      </c>
      <c r="AT331">
        <f>_xlfn.IFNA(VLOOKUP($B331,数据整理1!$D$82:$R$106,12,0),AT330)</f>
        <v>50</v>
      </c>
      <c r="AU331">
        <f>_xlfn.IFNA(VLOOKUP($B331,数据整理1!$D$82:$R$106,13,0),AU330)</f>
        <v>120</v>
      </c>
      <c r="AV331">
        <f>_xlfn.IFNA(VLOOKUP($B331,数据整理1!$D$82:$R$106,14,0),AV330)</f>
        <v>6558</v>
      </c>
      <c r="AW331">
        <f>_xlfn.IFNA(VLOOKUP($B331,数据整理1!$D$82:$R$106,15,0),AW330)</f>
        <v>6558</v>
      </c>
    </row>
    <row r="332" spans="2:49" x14ac:dyDescent="0.2">
      <c r="B332">
        <v>125</v>
      </c>
      <c r="C332" t="str">
        <f>INDEX(数据整理1!$C$30:$C$54,MATCH(B332,数据整理1!$D$30:$D$54))</f>
        <v>19阶</v>
      </c>
      <c r="D332">
        <f>_xlfn.IFNA(VLOOKUP($B332,数据整理1!$D$30:$R$54,2,0),D331)</f>
        <v>80772</v>
      </c>
      <c r="E332">
        <f>_xlfn.IFNA(VLOOKUP($B332,数据整理1!$D$30:$R$54,3,0),E331)</f>
        <v>22061</v>
      </c>
      <c r="F332">
        <f>_xlfn.IFNA(VLOOKUP($B332,数据整理1!$D$30:$R$54,4,0),F331)</f>
        <v>13749</v>
      </c>
      <c r="G332">
        <f>_xlfn.IFNA(VLOOKUP($B332,数据整理1!$D$30:$R$54,5,0),G331)</f>
        <v>6192</v>
      </c>
      <c r="H332">
        <f>_xlfn.IFNA(VLOOKUP($B332,数据整理1!$D$30:$R$54,6,0),H331)</f>
        <v>114</v>
      </c>
      <c r="I332">
        <f>_xlfn.IFNA(VLOOKUP($B332,数据整理1!$D$30:$R$54,7,0),I331)</f>
        <v>106</v>
      </c>
      <c r="J332">
        <f>_xlfn.IFNA(VLOOKUP($B332,数据整理1!$D$30:$R$54,8,0),J331)</f>
        <v>110</v>
      </c>
      <c r="K332">
        <f>_xlfn.IFNA(VLOOKUP($B332,数据整理1!$D$30:$R$54,9,0),K331)</f>
        <v>110</v>
      </c>
      <c r="L332">
        <f>_xlfn.IFNA(VLOOKUP($B332,数据整理1!$D$30:$R$54,10,0),L331)</f>
        <v>114</v>
      </c>
      <c r="M332">
        <f>_xlfn.IFNA(VLOOKUP($B332,数据整理1!$D$30:$R$54,11,0),M331)</f>
        <v>110</v>
      </c>
      <c r="N332">
        <f>_xlfn.IFNA(VLOOKUP($B332,数据整理1!$D$30:$R$54,12,0),N331)</f>
        <v>150</v>
      </c>
      <c r="O332">
        <f>_xlfn.IFNA(VLOOKUP($B332,数据整理1!$D$30:$R$54,13,0),O331)</f>
        <v>60</v>
      </c>
      <c r="P332">
        <f>_xlfn.IFNA(VLOOKUP($B332,数据整理1!$D$30:$R$54,14,0),P331)</f>
        <v>8106</v>
      </c>
      <c r="Q332">
        <f>_xlfn.IFNA(VLOOKUP($B332,数据整理1!$D$30:$R$54,15,0),Q331)</f>
        <v>8106</v>
      </c>
      <c r="S332" t="str">
        <f>INDEX(数据整理1!$C$56:$C$80,MATCH(B505,数据整理1!$D$56:$D$80))</f>
        <v>19阶</v>
      </c>
      <c r="T332">
        <f>_xlfn.IFNA(VLOOKUP($B332,数据整理1!$D$56:$R$80,2,0),T331)</f>
        <v>75060</v>
      </c>
      <c r="U332">
        <f>_xlfn.IFNA(VLOOKUP($B332,数据整理1!$D$56:$R$80,3,0),U331)</f>
        <v>24654</v>
      </c>
      <c r="V332">
        <f>_xlfn.IFNA(VLOOKUP($B332,数据整理1!$D$56:$R$80,4,0),V331)</f>
        <v>12075</v>
      </c>
      <c r="W332">
        <f>_xlfn.IFNA(VLOOKUP($B332,数据整理1!$D$56:$R$80,5,0),W331)</f>
        <v>5481</v>
      </c>
      <c r="X332">
        <f>_xlfn.IFNA(VLOOKUP($B332,数据整理1!$D$56:$R$80,6,0),X331)</f>
        <v>114</v>
      </c>
      <c r="Y332">
        <f>_xlfn.IFNA(VLOOKUP($B332,数据整理1!$D$56:$R$80,7,0),Y331)</f>
        <v>106</v>
      </c>
      <c r="Z332">
        <f>_xlfn.IFNA(VLOOKUP($B332,数据整理1!$D$56:$R$80,8,0),Z331)</f>
        <v>110</v>
      </c>
      <c r="AA332">
        <f>_xlfn.IFNA(VLOOKUP($B332,数据整理1!$D$56:$R$80,9,0),AA331)</f>
        <v>110</v>
      </c>
      <c r="AB332">
        <f>_xlfn.IFNA(VLOOKUP($B332,数据整理1!$D$56:$R$80,10,0),AB331)</f>
        <v>114</v>
      </c>
      <c r="AC332">
        <f>_xlfn.IFNA(VLOOKUP($B332,数据整理1!$D$56:$R$80,11,0),AC331)</f>
        <v>110</v>
      </c>
      <c r="AD332">
        <f>_xlfn.IFNA(VLOOKUP($B332,数据整理1!$D$56:$R$80,12,0),AD331)</f>
        <v>100</v>
      </c>
      <c r="AE332">
        <f>_xlfn.IFNA(VLOOKUP($B332,数据整理1!$D$56:$R$80,13,0),AE331)</f>
        <v>95</v>
      </c>
      <c r="AF332">
        <f>_xlfn.IFNA(VLOOKUP($B332,数据整理1!$D$56:$R$80,14,0),AF331)</f>
        <v>8106</v>
      </c>
      <c r="AG332">
        <f>_xlfn.IFNA(VLOOKUP($B332,数据整理1!$D$56:$R$80,15,0),AG331)</f>
        <v>8106</v>
      </c>
      <c r="AI332" t="str">
        <f>INDEX(数据整理1!$C$82:$C$106,MATCH(B332,数据整理1!$D$82:$D$106))</f>
        <v>19阶</v>
      </c>
      <c r="AJ332">
        <f>_xlfn.IFNA(VLOOKUP($B332,数据整理1!$D$82:$R$106,2,0),AJ331)</f>
        <v>69999</v>
      </c>
      <c r="AK332">
        <f>_xlfn.IFNA(VLOOKUP($B332,数据整理1!$D$82:$R$106,3,0),AK331)</f>
        <v>26133</v>
      </c>
      <c r="AL332">
        <f>_xlfn.IFNA(VLOOKUP($B332,数据整理1!$D$82:$R$106,4,0),AL331)</f>
        <v>5438</v>
      </c>
      <c r="AM332">
        <f>_xlfn.IFNA(VLOOKUP($B332,数据整理1!$D$82:$R$106,5,0),AM331)</f>
        <v>11663</v>
      </c>
      <c r="AN332">
        <f>_xlfn.IFNA(VLOOKUP($B332,数据整理1!$D$82:$R$106,6,0),AN331)</f>
        <v>114</v>
      </c>
      <c r="AO332">
        <f>_xlfn.IFNA(VLOOKUP($B332,数据整理1!$D$82:$R$106,7,0),AO331)</f>
        <v>106</v>
      </c>
      <c r="AP332">
        <f>_xlfn.IFNA(VLOOKUP($B332,数据整理1!$D$82:$R$106,8,0),AP331)</f>
        <v>110</v>
      </c>
      <c r="AQ332">
        <f>_xlfn.IFNA(VLOOKUP($B332,数据整理1!$D$82:$R$106,9,0),AQ331)</f>
        <v>106</v>
      </c>
      <c r="AR332">
        <f>_xlfn.IFNA(VLOOKUP($B332,数据整理1!$D$82:$R$106,10,0),AR331)</f>
        <v>114</v>
      </c>
      <c r="AS332">
        <f>_xlfn.IFNA(VLOOKUP($B332,数据整理1!$D$82:$R$106,11,0),AS331)</f>
        <v>110</v>
      </c>
      <c r="AT332">
        <f>_xlfn.IFNA(VLOOKUP($B332,数据整理1!$D$82:$R$106,12,0),AT331)</f>
        <v>50</v>
      </c>
      <c r="AU332">
        <f>_xlfn.IFNA(VLOOKUP($B332,数据整理1!$D$82:$R$106,13,0),AU331)</f>
        <v>120</v>
      </c>
      <c r="AV332">
        <f>_xlfn.IFNA(VLOOKUP($B332,数据整理1!$D$82:$R$106,14,0),AV331)</f>
        <v>8106</v>
      </c>
      <c r="AW332">
        <f>_xlfn.IFNA(VLOOKUP($B332,数据整理1!$D$82:$R$106,15,0),AW331)</f>
        <v>8106</v>
      </c>
    </row>
    <row r="333" spans="2:49" x14ac:dyDescent="0.2">
      <c r="B333">
        <v>126</v>
      </c>
      <c r="C333" t="str">
        <f>INDEX(数据整理1!$C$30:$C$54,MATCH(B333,数据整理1!$D$30:$D$54))</f>
        <v>19阶</v>
      </c>
      <c r="D333">
        <f>_xlfn.IFNA(VLOOKUP($B333,数据整理1!$D$30:$R$54,2,0),D332)</f>
        <v>80772</v>
      </c>
      <c r="E333">
        <f>_xlfn.IFNA(VLOOKUP($B333,数据整理1!$D$30:$R$54,3,0),E332)</f>
        <v>22061</v>
      </c>
      <c r="F333">
        <f>_xlfn.IFNA(VLOOKUP($B333,数据整理1!$D$30:$R$54,4,0),F332)</f>
        <v>13749</v>
      </c>
      <c r="G333">
        <f>_xlfn.IFNA(VLOOKUP($B333,数据整理1!$D$30:$R$54,5,0),G332)</f>
        <v>6192</v>
      </c>
      <c r="H333">
        <f>_xlfn.IFNA(VLOOKUP($B333,数据整理1!$D$30:$R$54,6,0),H332)</f>
        <v>114</v>
      </c>
      <c r="I333">
        <f>_xlfn.IFNA(VLOOKUP($B333,数据整理1!$D$30:$R$54,7,0),I332)</f>
        <v>106</v>
      </c>
      <c r="J333">
        <f>_xlfn.IFNA(VLOOKUP($B333,数据整理1!$D$30:$R$54,8,0),J332)</f>
        <v>110</v>
      </c>
      <c r="K333">
        <f>_xlfn.IFNA(VLOOKUP($B333,数据整理1!$D$30:$R$54,9,0),K332)</f>
        <v>110</v>
      </c>
      <c r="L333">
        <f>_xlfn.IFNA(VLOOKUP($B333,数据整理1!$D$30:$R$54,10,0),L332)</f>
        <v>114</v>
      </c>
      <c r="M333">
        <f>_xlfn.IFNA(VLOOKUP($B333,数据整理1!$D$30:$R$54,11,0),M332)</f>
        <v>110</v>
      </c>
      <c r="N333">
        <f>_xlfn.IFNA(VLOOKUP($B333,数据整理1!$D$30:$R$54,12,0),N332)</f>
        <v>150</v>
      </c>
      <c r="O333">
        <f>_xlfn.IFNA(VLOOKUP($B333,数据整理1!$D$30:$R$54,13,0),O332)</f>
        <v>60</v>
      </c>
      <c r="P333">
        <f>_xlfn.IFNA(VLOOKUP($B333,数据整理1!$D$30:$R$54,14,0),P332)</f>
        <v>8106</v>
      </c>
      <c r="Q333">
        <f>_xlfn.IFNA(VLOOKUP($B333,数据整理1!$D$30:$R$54,15,0),Q332)</f>
        <v>8106</v>
      </c>
      <c r="S333" t="str">
        <f>INDEX(数据整理1!$C$56:$C$80,MATCH(B506,数据整理1!$D$56:$D$80))</f>
        <v>19阶</v>
      </c>
      <c r="T333">
        <f>_xlfn.IFNA(VLOOKUP($B333,数据整理1!$D$56:$R$80,2,0),T332)</f>
        <v>75060</v>
      </c>
      <c r="U333">
        <f>_xlfn.IFNA(VLOOKUP($B333,数据整理1!$D$56:$R$80,3,0),U332)</f>
        <v>24654</v>
      </c>
      <c r="V333">
        <f>_xlfn.IFNA(VLOOKUP($B333,数据整理1!$D$56:$R$80,4,0),V332)</f>
        <v>12075</v>
      </c>
      <c r="W333">
        <f>_xlfn.IFNA(VLOOKUP($B333,数据整理1!$D$56:$R$80,5,0),W332)</f>
        <v>5481</v>
      </c>
      <c r="X333">
        <f>_xlfn.IFNA(VLOOKUP($B333,数据整理1!$D$56:$R$80,6,0),X332)</f>
        <v>114</v>
      </c>
      <c r="Y333">
        <f>_xlfn.IFNA(VLOOKUP($B333,数据整理1!$D$56:$R$80,7,0),Y332)</f>
        <v>106</v>
      </c>
      <c r="Z333">
        <f>_xlfn.IFNA(VLOOKUP($B333,数据整理1!$D$56:$R$80,8,0),Z332)</f>
        <v>110</v>
      </c>
      <c r="AA333">
        <f>_xlfn.IFNA(VLOOKUP($B333,数据整理1!$D$56:$R$80,9,0),AA332)</f>
        <v>110</v>
      </c>
      <c r="AB333">
        <f>_xlfn.IFNA(VLOOKUP($B333,数据整理1!$D$56:$R$80,10,0),AB332)</f>
        <v>114</v>
      </c>
      <c r="AC333">
        <f>_xlfn.IFNA(VLOOKUP($B333,数据整理1!$D$56:$R$80,11,0),AC332)</f>
        <v>110</v>
      </c>
      <c r="AD333">
        <f>_xlfn.IFNA(VLOOKUP($B333,数据整理1!$D$56:$R$80,12,0),AD332)</f>
        <v>100</v>
      </c>
      <c r="AE333">
        <f>_xlfn.IFNA(VLOOKUP($B333,数据整理1!$D$56:$R$80,13,0),AE332)</f>
        <v>95</v>
      </c>
      <c r="AF333">
        <f>_xlfn.IFNA(VLOOKUP($B333,数据整理1!$D$56:$R$80,14,0),AF332)</f>
        <v>8106</v>
      </c>
      <c r="AG333">
        <f>_xlfn.IFNA(VLOOKUP($B333,数据整理1!$D$56:$R$80,15,0),AG332)</f>
        <v>8106</v>
      </c>
      <c r="AI333" t="str">
        <f>INDEX(数据整理1!$C$82:$C$106,MATCH(B333,数据整理1!$D$82:$D$106))</f>
        <v>19阶</v>
      </c>
      <c r="AJ333">
        <f>_xlfn.IFNA(VLOOKUP($B333,数据整理1!$D$82:$R$106,2,0),AJ332)</f>
        <v>69999</v>
      </c>
      <c r="AK333">
        <f>_xlfn.IFNA(VLOOKUP($B333,数据整理1!$D$82:$R$106,3,0),AK332)</f>
        <v>26133</v>
      </c>
      <c r="AL333">
        <f>_xlfn.IFNA(VLOOKUP($B333,数据整理1!$D$82:$R$106,4,0),AL332)</f>
        <v>5438</v>
      </c>
      <c r="AM333">
        <f>_xlfn.IFNA(VLOOKUP($B333,数据整理1!$D$82:$R$106,5,0),AM332)</f>
        <v>11663</v>
      </c>
      <c r="AN333">
        <f>_xlfn.IFNA(VLOOKUP($B333,数据整理1!$D$82:$R$106,6,0),AN332)</f>
        <v>114</v>
      </c>
      <c r="AO333">
        <f>_xlfn.IFNA(VLOOKUP($B333,数据整理1!$D$82:$R$106,7,0),AO332)</f>
        <v>106</v>
      </c>
      <c r="AP333">
        <f>_xlfn.IFNA(VLOOKUP($B333,数据整理1!$D$82:$R$106,8,0),AP332)</f>
        <v>110</v>
      </c>
      <c r="AQ333">
        <f>_xlfn.IFNA(VLOOKUP($B333,数据整理1!$D$82:$R$106,9,0),AQ332)</f>
        <v>106</v>
      </c>
      <c r="AR333">
        <f>_xlfn.IFNA(VLOOKUP($B333,数据整理1!$D$82:$R$106,10,0),AR332)</f>
        <v>114</v>
      </c>
      <c r="AS333">
        <f>_xlfn.IFNA(VLOOKUP($B333,数据整理1!$D$82:$R$106,11,0),AS332)</f>
        <v>110</v>
      </c>
      <c r="AT333">
        <f>_xlfn.IFNA(VLOOKUP($B333,数据整理1!$D$82:$R$106,12,0),AT332)</f>
        <v>50</v>
      </c>
      <c r="AU333">
        <f>_xlfn.IFNA(VLOOKUP($B333,数据整理1!$D$82:$R$106,13,0),AU332)</f>
        <v>120</v>
      </c>
      <c r="AV333">
        <f>_xlfn.IFNA(VLOOKUP($B333,数据整理1!$D$82:$R$106,14,0),AV332)</f>
        <v>8106</v>
      </c>
      <c r="AW333">
        <f>_xlfn.IFNA(VLOOKUP($B333,数据整理1!$D$82:$R$106,15,0),AW332)</f>
        <v>8106</v>
      </c>
    </row>
    <row r="334" spans="2:49" x14ac:dyDescent="0.2">
      <c r="B334">
        <v>127</v>
      </c>
      <c r="C334" t="str">
        <f>INDEX(数据整理1!$C$30:$C$54,MATCH(B334,数据整理1!$D$30:$D$54))</f>
        <v>19阶</v>
      </c>
      <c r="D334">
        <f>_xlfn.IFNA(VLOOKUP($B334,数据整理1!$D$30:$R$54,2,0),D333)</f>
        <v>80772</v>
      </c>
      <c r="E334">
        <f>_xlfn.IFNA(VLOOKUP($B334,数据整理1!$D$30:$R$54,3,0),E333)</f>
        <v>22061</v>
      </c>
      <c r="F334">
        <f>_xlfn.IFNA(VLOOKUP($B334,数据整理1!$D$30:$R$54,4,0),F333)</f>
        <v>13749</v>
      </c>
      <c r="G334">
        <f>_xlfn.IFNA(VLOOKUP($B334,数据整理1!$D$30:$R$54,5,0),G333)</f>
        <v>6192</v>
      </c>
      <c r="H334">
        <f>_xlfn.IFNA(VLOOKUP($B334,数据整理1!$D$30:$R$54,6,0),H333)</f>
        <v>114</v>
      </c>
      <c r="I334">
        <f>_xlfn.IFNA(VLOOKUP($B334,数据整理1!$D$30:$R$54,7,0),I333)</f>
        <v>106</v>
      </c>
      <c r="J334">
        <f>_xlfn.IFNA(VLOOKUP($B334,数据整理1!$D$30:$R$54,8,0),J333)</f>
        <v>110</v>
      </c>
      <c r="K334">
        <f>_xlfn.IFNA(VLOOKUP($B334,数据整理1!$D$30:$R$54,9,0),K333)</f>
        <v>110</v>
      </c>
      <c r="L334">
        <f>_xlfn.IFNA(VLOOKUP($B334,数据整理1!$D$30:$R$54,10,0),L333)</f>
        <v>114</v>
      </c>
      <c r="M334">
        <f>_xlfn.IFNA(VLOOKUP($B334,数据整理1!$D$30:$R$54,11,0),M333)</f>
        <v>110</v>
      </c>
      <c r="N334">
        <f>_xlfn.IFNA(VLOOKUP($B334,数据整理1!$D$30:$R$54,12,0),N333)</f>
        <v>150</v>
      </c>
      <c r="O334">
        <f>_xlfn.IFNA(VLOOKUP($B334,数据整理1!$D$30:$R$54,13,0),O333)</f>
        <v>60</v>
      </c>
      <c r="P334">
        <f>_xlfn.IFNA(VLOOKUP($B334,数据整理1!$D$30:$R$54,14,0),P333)</f>
        <v>8106</v>
      </c>
      <c r="Q334">
        <f>_xlfn.IFNA(VLOOKUP($B334,数据整理1!$D$30:$R$54,15,0),Q333)</f>
        <v>8106</v>
      </c>
      <c r="S334" t="str">
        <f>INDEX(数据整理1!$C$56:$C$80,MATCH(B507,数据整理1!$D$56:$D$80))</f>
        <v>19阶</v>
      </c>
      <c r="T334">
        <f>_xlfn.IFNA(VLOOKUP($B334,数据整理1!$D$56:$R$80,2,0),T333)</f>
        <v>75060</v>
      </c>
      <c r="U334">
        <f>_xlfn.IFNA(VLOOKUP($B334,数据整理1!$D$56:$R$80,3,0),U333)</f>
        <v>24654</v>
      </c>
      <c r="V334">
        <f>_xlfn.IFNA(VLOOKUP($B334,数据整理1!$D$56:$R$80,4,0),V333)</f>
        <v>12075</v>
      </c>
      <c r="W334">
        <f>_xlfn.IFNA(VLOOKUP($B334,数据整理1!$D$56:$R$80,5,0),W333)</f>
        <v>5481</v>
      </c>
      <c r="X334">
        <f>_xlfn.IFNA(VLOOKUP($B334,数据整理1!$D$56:$R$80,6,0),X333)</f>
        <v>114</v>
      </c>
      <c r="Y334">
        <f>_xlfn.IFNA(VLOOKUP($B334,数据整理1!$D$56:$R$80,7,0),Y333)</f>
        <v>106</v>
      </c>
      <c r="Z334">
        <f>_xlfn.IFNA(VLOOKUP($B334,数据整理1!$D$56:$R$80,8,0),Z333)</f>
        <v>110</v>
      </c>
      <c r="AA334">
        <f>_xlfn.IFNA(VLOOKUP($B334,数据整理1!$D$56:$R$80,9,0),AA333)</f>
        <v>110</v>
      </c>
      <c r="AB334">
        <f>_xlfn.IFNA(VLOOKUP($B334,数据整理1!$D$56:$R$80,10,0),AB333)</f>
        <v>114</v>
      </c>
      <c r="AC334">
        <f>_xlfn.IFNA(VLOOKUP($B334,数据整理1!$D$56:$R$80,11,0),AC333)</f>
        <v>110</v>
      </c>
      <c r="AD334">
        <f>_xlfn.IFNA(VLOOKUP($B334,数据整理1!$D$56:$R$80,12,0),AD333)</f>
        <v>100</v>
      </c>
      <c r="AE334">
        <f>_xlfn.IFNA(VLOOKUP($B334,数据整理1!$D$56:$R$80,13,0),AE333)</f>
        <v>95</v>
      </c>
      <c r="AF334">
        <f>_xlfn.IFNA(VLOOKUP($B334,数据整理1!$D$56:$R$80,14,0),AF333)</f>
        <v>8106</v>
      </c>
      <c r="AG334">
        <f>_xlfn.IFNA(VLOOKUP($B334,数据整理1!$D$56:$R$80,15,0),AG333)</f>
        <v>8106</v>
      </c>
      <c r="AI334" t="str">
        <f>INDEX(数据整理1!$C$82:$C$106,MATCH(B334,数据整理1!$D$82:$D$106))</f>
        <v>19阶</v>
      </c>
      <c r="AJ334">
        <f>_xlfn.IFNA(VLOOKUP($B334,数据整理1!$D$82:$R$106,2,0),AJ333)</f>
        <v>69999</v>
      </c>
      <c r="AK334">
        <f>_xlfn.IFNA(VLOOKUP($B334,数据整理1!$D$82:$R$106,3,0),AK333)</f>
        <v>26133</v>
      </c>
      <c r="AL334">
        <f>_xlfn.IFNA(VLOOKUP($B334,数据整理1!$D$82:$R$106,4,0),AL333)</f>
        <v>5438</v>
      </c>
      <c r="AM334">
        <f>_xlfn.IFNA(VLOOKUP($B334,数据整理1!$D$82:$R$106,5,0),AM333)</f>
        <v>11663</v>
      </c>
      <c r="AN334">
        <f>_xlfn.IFNA(VLOOKUP($B334,数据整理1!$D$82:$R$106,6,0),AN333)</f>
        <v>114</v>
      </c>
      <c r="AO334">
        <f>_xlfn.IFNA(VLOOKUP($B334,数据整理1!$D$82:$R$106,7,0),AO333)</f>
        <v>106</v>
      </c>
      <c r="AP334">
        <f>_xlfn.IFNA(VLOOKUP($B334,数据整理1!$D$82:$R$106,8,0),AP333)</f>
        <v>110</v>
      </c>
      <c r="AQ334">
        <f>_xlfn.IFNA(VLOOKUP($B334,数据整理1!$D$82:$R$106,9,0),AQ333)</f>
        <v>106</v>
      </c>
      <c r="AR334">
        <f>_xlfn.IFNA(VLOOKUP($B334,数据整理1!$D$82:$R$106,10,0),AR333)</f>
        <v>114</v>
      </c>
      <c r="AS334">
        <f>_xlfn.IFNA(VLOOKUP($B334,数据整理1!$D$82:$R$106,11,0),AS333)</f>
        <v>110</v>
      </c>
      <c r="AT334">
        <f>_xlfn.IFNA(VLOOKUP($B334,数据整理1!$D$82:$R$106,12,0),AT333)</f>
        <v>50</v>
      </c>
      <c r="AU334">
        <f>_xlfn.IFNA(VLOOKUP($B334,数据整理1!$D$82:$R$106,13,0),AU333)</f>
        <v>120</v>
      </c>
      <c r="AV334">
        <f>_xlfn.IFNA(VLOOKUP($B334,数据整理1!$D$82:$R$106,14,0),AV333)</f>
        <v>8106</v>
      </c>
      <c r="AW334">
        <f>_xlfn.IFNA(VLOOKUP($B334,数据整理1!$D$82:$R$106,15,0),AW333)</f>
        <v>8106</v>
      </c>
    </row>
    <row r="335" spans="2:49" x14ac:dyDescent="0.2">
      <c r="B335">
        <v>128</v>
      </c>
      <c r="C335" t="str">
        <f>INDEX(数据整理1!$C$30:$C$54,MATCH(B335,数据整理1!$D$30:$D$54))</f>
        <v>19阶</v>
      </c>
      <c r="D335">
        <f>_xlfn.IFNA(VLOOKUP($B335,数据整理1!$D$30:$R$54,2,0),D334)</f>
        <v>80772</v>
      </c>
      <c r="E335">
        <f>_xlfn.IFNA(VLOOKUP($B335,数据整理1!$D$30:$R$54,3,0),E334)</f>
        <v>22061</v>
      </c>
      <c r="F335">
        <f>_xlfn.IFNA(VLOOKUP($B335,数据整理1!$D$30:$R$54,4,0),F334)</f>
        <v>13749</v>
      </c>
      <c r="G335">
        <f>_xlfn.IFNA(VLOOKUP($B335,数据整理1!$D$30:$R$54,5,0),G334)</f>
        <v>6192</v>
      </c>
      <c r="H335">
        <f>_xlfn.IFNA(VLOOKUP($B335,数据整理1!$D$30:$R$54,6,0),H334)</f>
        <v>114</v>
      </c>
      <c r="I335">
        <f>_xlfn.IFNA(VLOOKUP($B335,数据整理1!$D$30:$R$54,7,0),I334)</f>
        <v>106</v>
      </c>
      <c r="J335">
        <f>_xlfn.IFNA(VLOOKUP($B335,数据整理1!$D$30:$R$54,8,0),J334)</f>
        <v>110</v>
      </c>
      <c r="K335">
        <f>_xlfn.IFNA(VLOOKUP($B335,数据整理1!$D$30:$R$54,9,0),K334)</f>
        <v>110</v>
      </c>
      <c r="L335">
        <f>_xlfn.IFNA(VLOOKUP($B335,数据整理1!$D$30:$R$54,10,0),L334)</f>
        <v>114</v>
      </c>
      <c r="M335">
        <f>_xlfn.IFNA(VLOOKUP($B335,数据整理1!$D$30:$R$54,11,0),M334)</f>
        <v>110</v>
      </c>
      <c r="N335">
        <f>_xlfn.IFNA(VLOOKUP($B335,数据整理1!$D$30:$R$54,12,0),N334)</f>
        <v>150</v>
      </c>
      <c r="O335">
        <f>_xlfn.IFNA(VLOOKUP($B335,数据整理1!$D$30:$R$54,13,0),O334)</f>
        <v>60</v>
      </c>
      <c r="P335">
        <f>_xlfn.IFNA(VLOOKUP($B335,数据整理1!$D$30:$R$54,14,0),P334)</f>
        <v>8106</v>
      </c>
      <c r="Q335">
        <f>_xlfn.IFNA(VLOOKUP($B335,数据整理1!$D$30:$R$54,15,0),Q334)</f>
        <v>8106</v>
      </c>
      <c r="S335" t="str">
        <f>INDEX(数据整理1!$C$56:$C$80,MATCH(B508,数据整理1!$D$56:$D$80))</f>
        <v>19阶</v>
      </c>
      <c r="T335">
        <f>_xlfn.IFNA(VLOOKUP($B335,数据整理1!$D$56:$R$80,2,0),T334)</f>
        <v>75060</v>
      </c>
      <c r="U335">
        <f>_xlfn.IFNA(VLOOKUP($B335,数据整理1!$D$56:$R$80,3,0),U334)</f>
        <v>24654</v>
      </c>
      <c r="V335">
        <f>_xlfn.IFNA(VLOOKUP($B335,数据整理1!$D$56:$R$80,4,0),V334)</f>
        <v>12075</v>
      </c>
      <c r="W335">
        <f>_xlfn.IFNA(VLOOKUP($B335,数据整理1!$D$56:$R$80,5,0),W334)</f>
        <v>5481</v>
      </c>
      <c r="X335">
        <f>_xlfn.IFNA(VLOOKUP($B335,数据整理1!$D$56:$R$80,6,0),X334)</f>
        <v>114</v>
      </c>
      <c r="Y335">
        <f>_xlfn.IFNA(VLOOKUP($B335,数据整理1!$D$56:$R$80,7,0),Y334)</f>
        <v>106</v>
      </c>
      <c r="Z335">
        <f>_xlfn.IFNA(VLOOKUP($B335,数据整理1!$D$56:$R$80,8,0),Z334)</f>
        <v>110</v>
      </c>
      <c r="AA335">
        <f>_xlfn.IFNA(VLOOKUP($B335,数据整理1!$D$56:$R$80,9,0),AA334)</f>
        <v>110</v>
      </c>
      <c r="AB335">
        <f>_xlfn.IFNA(VLOOKUP($B335,数据整理1!$D$56:$R$80,10,0),AB334)</f>
        <v>114</v>
      </c>
      <c r="AC335">
        <f>_xlfn.IFNA(VLOOKUP($B335,数据整理1!$D$56:$R$80,11,0),AC334)</f>
        <v>110</v>
      </c>
      <c r="AD335">
        <f>_xlfn.IFNA(VLOOKUP($B335,数据整理1!$D$56:$R$80,12,0),AD334)</f>
        <v>100</v>
      </c>
      <c r="AE335">
        <f>_xlfn.IFNA(VLOOKUP($B335,数据整理1!$D$56:$R$80,13,0),AE334)</f>
        <v>95</v>
      </c>
      <c r="AF335">
        <f>_xlfn.IFNA(VLOOKUP($B335,数据整理1!$D$56:$R$80,14,0),AF334)</f>
        <v>8106</v>
      </c>
      <c r="AG335">
        <f>_xlfn.IFNA(VLOOKUP($B335,数据整理1!$D$56:$R$80,15,0),AG334)</f>
        <v>8106</v>
      </c>
      <c r="AI335" t="str">
        <f>INDEX(数据整理1!$C$82:$C$106,MATCH(B335,数据整理1!$D$82:$D$106))</f>
        <v>19阶</v>
      </c>
      <c r="AJ335">
        <f>_xlfn.IFNA(VLOOKUP($B335,数据整理1!$D$82:$R$106,2,0),AJ334)</f>
        <v>69999</v>
      </c>
      <c r="AK335">
        <f>_xlfn.IFNA(VLOOKUP($B335,数据整理1!$D$82:$R$106,3,0),AK334)</f>
        <v>26133</v>
      </c>
      <c r="AL335">
        <f>_xlfn.IFNA(VLOOKUP($B335,数据整理1!$D$82:$R$106,4,0),AL334)</f>
        <v>5438</v>
      </c>
      <c r="AM335">
        <f>_xlfn.IFNA(VLOOKUP($B335,数据整理1!$D$82:$R$106,5,0),AM334)</f>
        <v>11663</v>
      </c>
      <c r="AN335">
        <f>_xlfn.IFNA(VLOOKUP($B335,数据整理1!$D$82:$R$106,6,0),AN334)</f>
        <v>114</v>
      </c>
      <c r="AO335">
        <f>_xlfn.IFNA(VLOOKUP($B335,数据整理1!$D$82:$R$106,7,0),AO334)</f>
        <v>106</v>
      </c>
      <c r="AP335">
        <f>_xlfn.IFNA(VLOOKUP($B335,数据整理1!$D$82:$R$106,8,0),AP334)</f>
        <v>110</v>
      </c>
      <c r="AQ335">
        <f>_xlfn.IFNA(VLOOKUP($B335,数据整理1!$D$82:$R$106,9,0),AQ334)</f>
        <v>106</v>
      </c>
      <c r="AR335">
        <f>_xlfn.IFNA(VLOOKUP($B335,数据整理1!$D$82:$R$106,10,0),AR334)</f>
        <v>114</v>
      </c>
      <c r="AS335">
        <f>_xlfn.IFNA(VLOOKUP($B335,数据整理1!$D$82:$R$106,11,0),AS334)</f>
        <v>110</v>
      </c>
      <c r="AT335">
        <f>_xlfn.IFNA(VLOOKUP($B335,数据整理1!$D$82:$R$106,12,0),AT334)</f>
        <v>50</v>
      </c>
      <c r="AU335">
        <f>_xlfn.IFNA(VLOOKUP($B335,数据整理1!$D$82:$R$106,13,0),AU334)</f>
        <v>120</v>
      </c>
      <c r="AV335">
        <f>_xlfn.IFNA(VLOOKUP($B335,数据整理1!$D$82:$R$106,14,0),AV334)</f>
        <v>8106</v>
      </c>
      <c r="AW335">
        <f>_xlfn.IFNA(VLOOKUP($B335,数据整理1!$D$82:$R$106,15,0),AW334)</f>
        <v>8106</v>
      </c>
    </row>
    <row r="336" spans="2:49" x14ac:dyDescent="0.2">
      <c r="B336">
        <v>129</v>
      </c>
      <c r="C336" t="str">
        <f>INDEX(数据整理1!$C$30:$C$54,MATCH(B336,数据整理1!$D$30:$D$54))</f>
        <v>19阶</v>
      </c>
      <c r="D336">
        <f>_xlfn.IFNA(VLOOKUP($B336,数据整理1!$D$30:$R$54,2,0),D335)</f>
        <v>80772</v>
      </c>
      <c r="E336">
        <f>_xlfn.IFNA(VLOOKUP($B336,数据整理1!$D$30:$R$54,3,0),E335)</f>
        <v>22061</v>
      </c>
      <c r="F336">
        <f>_xlfn.IFNA(VLOOKUP($B336,数据整理1!$D$30:$R$54,4,0),F335)</f>
        <v>13749</v>
      </c>
      <c r="G336">
        <f>_xlfn.IFNA(VLOOKUP($B336,数据整理1!$D$30:$R$54,5,0),G335)</f>
        <v>6192</v>
      </c>
      <c r="H336">
        <f>_xlfn.IFNA(VLOOKUP($B336,数据整理1!$D$30:$R$54,6,0),H335)</f>
        <v>114</v>
      </c>
      <c r="I336">
        <f>_xlfn.IFNA(VLOOKUP($B336,数据整理1!$D$30:$R$54,7,0),I335)</f>
        <v>106</v>
      </c>
      <c r="J336">
        <f>_xlfn.IFNA(VLOOKUP($B336,数据整理1!$D$30:$R$54,8,0),J335)</f>
        <v>110</v>
      </c>
      <c r="K336">
        <f>_xlfn.IFNA(VLOOKUP($B336,数据整理1!$D$30:$R$54,9,0),K335)</f>
        <v>110</v>
      </c>
      <c r="L336">
        <f>_xlfn.IFNA(VLOOKUP($B336,数据整理1!$D$30:$R$54,10,0),L335)</f>
        <v>114</v>
      </c>
      <c r="M336">
        <f>_xlfn.IFNA(VLOOKUP($B336,数据整理1!$D$30:$R$54,11,0),M335)</f>
        <v>110</v>
      </c>
      <c r="N336">
        <f>_xlfn.IFNA(VLOOKUP($B336,数据整理1!$D$30:$R$54,12,0),N335)</f>
        <v>150</v>
      </c>
      <c r="O336">
        <f>_xlfn.IFNA(VLOOKUP($B336,数据整理1!$D$30:$R$54,13,0),O335)</f>
        <v>60</v>
      </c>
      <c r="P336">
        <f>_xlfn.IFNA(VLOOKUP($B336,数据整理1!$D$30:$R$54,14,0),P335)</f>
        <v>8106</v>
      </c>
      <c r="Q336">
        <f>_xlfn.IFNA(VLOOKUP($B336,数据整理1!$D$30:$R$54,15,0),Q335)</f>
        <v>8106</v>
      </c>
      <c r="S336" t="str">
        <f>INDEX(数据整理1!$C$56:$C$80,MATCH(B509,数据整理1!$D$56:$D$80))</f>
        <v>19阶</v>
      </c>
      <c r="T336">
        <f>_xlfn.IFNA(VLOOKUP($B336,数据整理1!$D$56:$R$80,2,0),T335)</f>
        <v>75060</v>
      </c>
      <c r="U336">
        <f>_xlfn.IFNA(VLOOKUP($B336,数据整理1!$D$56:$R$80,3,0),U335)</f>
        <v>24654</v>
      </c>
      <c r="V336">
        <f>_xlfn.IFNA(VLOOKUP($B336,数据整理1!$D$56:$R$80,4,0),V335)</f>
        <v>12075</v>
      </c>
      <c r="W336">
        <f>_xlfn.IFNA(VLOOKUP($B336,数据整理1!$D$56:$R$80,5,0),W335)</f>
        <v>5481</v>
      </c>
      <c r="X336">
        <f>_xlfn.IFNA(VLOOKUP($B336,数据整理1!$D$56:$R$80,6,0),X335)</f>
        <v>114</v>
      </c>
      <c r="Y336">
        <f>_xlfn.IFNA(VLOOKUP($B336,数据整理1!$D$56:$R$80,7,0),Y335)</f>
        <v>106</v>
      </c>
      <c r="Z336">
        <f>_xlfn.IFNA(VLOOKUP($B336,数据整理1!$D$56:$R$80,8,0),Z335)</f>
        <v>110</v>
      </c>
      <c r="AA336">
        <f>_xlfn.IFNA(VLOOKUP($B336,数据整理1!$D$56:$R$80,9,0),AA335)</f>
        <v>110</v>
      </c>
      <c r="AB336">
        <f>_xlfn.IFNA(VLOOKUP($B336,数据整理1!$D$56:$R$80,10,0),AB335)</f>
        <v>114</v>
      </c>
      <c r="AC336">
        <f>_xlfn.IFNA(VLOOKUP($B336,数据整理1!$D$56:$R$80,11,0),AC335)</f>
        <v>110</v>
      </c>
      <c r="AD336">
        <f>_xlfn.IFNA(VLOOKUP($B336,数据整理1!$D$56:$R$80,12,0),AD335)</f>
        <v>100</v>
      </c>
      <c r="AE336">
        <f>_xlfn.IFNA(VLOOKUP($B336,数据整理1!$D$56:$R$80,13,0),AE335)</f>
        <v>95</v>
      </c>
      <c r="AF336">
        <f>_xlfn.IFNA(VLOOKUP($B336,数据整理1!$D$56:$R$80,14,0),AF335)</f>
        <v>8106</v>
      </c>
      <c r="AG336">
        <f>_xlfn.IFNA(VLOOKUP($B336,数据整理1!$D$56:$R$80,15,0),AG335)</f>
        <v>8106</v>
      </c>
      <c r="AI336" t="str">
        <f>INDEX(数据整理1!$C$82:$C$106,MATCH(B336,数据整理1!$D$82:$D$106))</f>
        <v>19阶</v>
      </c>
      <c r="AJ336">
        <f>_xlfn.IFNA(VLOOKUP($B336,数据整理1!$D$82:$R$106,2,0),AJ335)</f>
        <v>69999</v>
      </c>
      <c r="AK336">
        <f>_xlfn.IFNA(VLOOKUP($B336,数据整理1!$D$82:$R$106,3,0),AK335)</f>
        <v>26133</v>
      </c>
      <c r="AL336">
        <f>_xlfn.IFNA(VLOOKUP($B336,数据整理1!$D$82:$R$106,4,0),AL335)</f>
        <v>5438</v>
      </c>
      <c r="AM336">
        <f>_xlfn.IFNA(VLOOKUP($B336,数据整理1!$D$82:$R$106,5,0),AM335)</f>
        <v>11663</v>
      </c>
      <c r="AN336">
        <f>_xlfn.IFNA(VLOOKUP($B336,数据整理1!$D$82:$R$106,6,0),AN335)</f>
        <v>114</v>
      </c>
      <c r="AO336">
        <f>_xlfn.IFNA(VLOOKUP($B336,数据整理1!$D$82:$R$106,7,0),AO335)</f>
        <v>106</v>
      </c>
      <c r="AP336">
        <f>_xlfn.IFNA(VLOOKUP($B336,数据整理1!$D$82:$R$106,8,0),AP335)</f>
        <v>110</v>
      </c>
      <c r="AQ336">
        <f>_xlfn.IFNA(VLOOKUP($B336,数据整理1!$D$82:$R$106,9,0),AQ335)</f>
        <v>106</v>
      </c>
      <c r="AR336">
        <f>_xlfn.IFNA(VLOOKUP($B336,数据整理1!$D$82:$R$106,10,0),AR335)</f>
        <v>114</v>
      </c>
      <c r="AS336">
        <f>_xlfn.IFNA(VLOOKUP($B336,数据整理1!$D$82:$R$106,11,0),AS335)</f>
        <v>110</v>
      </c>
      <c r="AT336">
        <f>_xlfn.IFNA(VLOOKUP($B336,数据整理1!$D$82:$R$106,12,0),AT335)</f>
        <v>50</v>
      </c>
      <c r="AU336">
        <f>_xlfn.IFNA(VLOOKUP($B336,数据整理1!$D$82:$R$106,13,0),AU335)</f>
        <v>120</v>
      </c>
      <c r="AV336">
        <f>_xlfn.IFNA(VLOOKUP($B336,数据整理1!$D$82:$R$106,14,0),AV335)</f>
        <v>8106</v>
      </c>
      <c r="AW336">
        <f>_xlfn.IFNA(VLOOKUP($B336,数据整理1!$D$82:$R$106,15,0),AW335)</f>
        <v>8106</v>
      </c>
    </row>
    <row r="337" spans="2:49" x14ac:dyDescent="0.2">
      <c r="B337">
        <v>130</v>
      </c>
      <c r="C337" t="str">
        <f>INDEX(数据整理1!$C$30:$C$54,MATCH(B337,数据整理1!$D$30:$D$54))</f>
        <v>19阶</v>
      </c>
      <c r="D337">
        <f>_xlfn.IFNA(VLOOKUP($B337,数据整理1!$D$30:$R$54,2,0),D336)</f>
        <v>80772</v>
      </c>
      <c r="E337">
        <f>_xlfn.IFNA(VLOOKUP($B337,数据整理1!$D$30:$R$54,3,0),E336)</f>
        <v>22061</v>
      </c>
      <c r="F337">
        <f>_xlfn.IFNA(VLOOKUP($B337,数据整理1!$D$30:$R$54,4,0),F336)</f>
        <v>13749</v>
      </c>
      <c r="G337">
        <f>_xlfn.IFNA(VLOOKUP($B337,数据整理1!$D$30:$R$54,5,0),G336)</f>
        <v>6192</v>
      </c>
      <c r="H337">
        <f>_xlfn.IFNA(VLOOKUP($B337,数据整理1!$D$30:$R$54,6,0),H336)</f>
        <v>114</v>
      </c>
      <c r="I337">
        <f>_xlfn.IFNA(VLOOKUP($B337,数据整理1!$D$30:$R$54,7,0),I336)</f>
        <v>106</v>
      </c>
      <c r="J337">
        <f>_xlfn.IFNA(VLOOKUP($B337,数据整理1!$D$30:$R$54,8,0),J336)</f>
        <v>110</v>
      </c>
      <c r="K337">
        <f>_xlfn.IFNA(VLOOKUP($B337,数据整理1!$D$30:$R$54,9,0),K336)</f>
        <v>110</v>
      </c>
      <c r="L337">
        <f>_xlfn.IFNA(VLOOKUP($B337,数据整理1!$D$30:$R$54,10,0),L336)</f>
        <v>114</v>
      </c>
      <c r="M337">
        <f>_xlfn.IFNA(VLOOKUP($B337,数据整理1!$D$30:$R$54,11,0),M336)</f>
        <v>110</v>
      </c>
      <c r="N337">
        <f>_xlfn.IFNA(VLOOKUP($B337,数据整理1!$D$30:$R$54,12,0),N336)</f>
        <v>150</v>
      </c>
      <c r="O337">
        <f>_xlfn.IFNA(VLOOKUP($B337,数据整理1!$D$30:$R$54,13,0),O336)</f>
        <v>60</v>
      </c>
      <c r="P337">
        <f>_xlfn.IFNA(VLOOKUP($B337,数据整理1!$D$30:$R$54,14,0),P336)</f>
        <v>8106</v>
      </c>
      <c r="Q337">
        <f>_xlfn.IFNA(VLOOKUP($B337,数据整理1!$D$30:$R$54,15,0),Q336)</f>
        <v>8106</v>
      </c>
      <c r="S337" t="str">
        <f>INDEX(数据整理1!$C$56:$C$80,MATCH(B510,数据整理1!$D$56:$D$80))</f>
        <v>19阶</v>
      </c>
      <c r="T337">
        <f>_xlfn.IFNA(VLOOKUP($B337,数据整理1!$D$56:$R$80,2,0),T336)</f>
        <v>75060</v>
      </c>
      <c r="U337">
        <f>_xlfn.IFNA(VLOOKUP($B337,数据整理1!$D$56:$R$80,3,0),U336)</f>
        <v>24654</v>
      </c>
      <c r="V337">
        <f>_xlfn.IFNA(VLOOKUP($B337,数据整理1!$D$56:$R$80,4,0),V336)</f>
        <v>12075</v>
      </c>
      <c r="W337">
        <f>_xlfn.IFNA(VLOOKUP($B337,数据整理1!$D$56:$R$80,5,0),W336)</f>
        <v>5481</v>
      </c>
      <c r="X337">
        <f>_xlfn.IFNA(VLOOKUP($B337,数据整理1!$D$56:$R$80,6,0),X336)</f>
        <v>114</v>
      </c>
      <c r="Y337">
        <f>_xlfn.IFNA(VLOOKUP($B337,数据整理1!$D$56:$R$80,7,0),Y336)</f>
        <v>106</v>
      </c>
      <c r="Z337">
        <f>_xlfn.IFNA(VLOOKUP($B337,数据整理1!$D$56:$R$80,8,0),Z336)</f>
        <v>110</v>
      </c>
      <c r="AA337">
        <f>_xlfn.IFNA(VLOOKUP($B337,数据整理1!$D$56:$R$80,9,0),AA336)</f>
        <v>110</v>
      </c>
      <c r="AB337">
        <f>_xlfn.IFNA(VLOOKUP($B337,数据整理1!$D$56:$R$80,10,0),AB336)</f>
        <v>114</v>
      </c>
      <c r="AC337">
        <f>_xlfn.IFNA(VLOOKUP($B337,数据整理1!$D$56:$R$80,11,0),AC336)</f>
        <v>110</v>
      </c>
      <c r="AD337">
        <f>_xlfn.IFNA(VLOOKUP($B337,数据整理1!$D$56:$R$80,12,0),AD336)</f>
        <v>100</v>
      </c>
      <c r="AE337">
        <f>_xlfn.IFNA(VLOOKUP($B337,数据整理1!$D$56:$R$80,13,0),AE336)</f>
        <v>95</v>
      </c>
      <c r="AF337">
        <f>_xlfn.IFNA(VLOOKUP($B337,数据整理1!$D$56:$R$80,14,0),AF336)</f>
        <v>8106</v>
      </c>
      <c r="AG337">
        <f>_xlfn.IFNA(VLOOKUP($B337,数据整理1!$D$56:$R$80,15,0),AG336)</f>
        <v>8106</v>
      </c>
      <c r="AI337" t="str">
        <f>INDEX(数据整理1!$C$82:$C$106,MATCH(B337,数据整理1!$D$82:$D$106))</f>
        <v>19阶</v>
      </c>
      <c r="AJ337">
        <f>_xlfn.IFNA(VLOOKUP($B337,数据整理1!$D$82:$R$106,2,0),AJ336)</f>
        <v>69999</v>
      </c>
      <c r="AK337">
        <f>_xlfn.IFNA(VLOOKUP($B337,数据整理1!$D$82:$R$106,3,0),AK336)</f>
        <v>26133</v>
      </c>
      <c r="AL337">
        <f>_xlfn.IFNA(VLOOKUP($B337,数据整理1!$D$82:$R$106,4,0),AL336)</f>
        <v>5438</v>
      </c>
      <c r="AM337">
        <f>_xlfn.IFNA(VLOOKUP($B337,数据整理1!$D$82:$R$106,5,0),AM336)</f>
        <v>11663</v>
      </c>
      <c r="AN337">
        <f>_xlfn.IFNA(VLOOKUP($B337,数据整理1!$D$82:$R$106,6,0),AN336)</f>
        <v>114</v>
      </c>
      <c r="AO337">
        <f>_xlfn.IFNA(VLOOKUP($B337,数据整理1!$D$82:$R$106,7,0),AO336)</f>
        <v>106</v>
      </c>
      <c r="AP337">
        <f>_xlfn.IFNA(VLOOKUP($B337,数据整理1!$D$82:$R$106,8,0),AP336)</f>
        <v>110</v>
      </c>
      <c r="AQ337">
        <f>_xlfn.IFNA(VLOOKUP($B337,数据整理1!$D$82:$R$106,9,0),AQ336)</f>
        <v>106</v>
      </c>
      <c r="AR337">
        <f>_xlfn.IFNA(VLOOKUP($B337,数据整理1!$D$82:$R$106,10,0),AR336)</f>
        <v>114</v>
      </c>
      <c r="AS337">
        <f>_xlfn.IFNA(VLOOKUP($B337,数据整理1!$D$82:$R$106,11,0),AS336)</f>
        <v>110</v>
      </c>
      <c r="AT337">
        <f>_xlfn.IFNA(VLOOKUP($B337,数据整理1!$D$82:$R$106,12,0),AT336)</f>
        <v>50</v>
      </c>
      <c r="AU337">
        <f>_xlfn.IFNA(VLOOKUP($B337,数据整理1!$D$82:$R$106,13,0),AU336)</f>
        <v>120</v>
      </c>
      <c r="AV337">
        <f>_xlfn.IFNA(VLOOKUP($B337,数据整理1!$D$82:$R$106,14,0),AV336)</f>
        <v>8106</v>
      </c>
      <c r="AW337">
        <f>_xlfn.IFNA(VLOOKUP($B337,数据整理1!$D$82:$R$106,15,0),AW336)</f>
        <v>8106</v>
      </c>
    </row>
    <row r="338" spans="2:49" x14ac:dyDescent="0.2">
      <c r="B338">
        <v>131</v>
      </c>
      <c r="C338" t="str">
        <f>INDEX(数据整理1!$C$30:$C$54,MATCH(B338,数据整理1!$D$30:$D$54))</f>
        <v>19阶</v>
      </c>
      <c r="D338">
        <f>_xlfn.IFNA(VLOOKUP($B338,数据整理1!$D$30:$R$54,2,0),D337)</f>
        <v>80772</v>
      </c>
      <c r="E338">
        <f>_xlfn.IFNA(VLOOKUP($B338,数据整理1!$D$30:$R$54,3,0),E337)</f>
        <v>22061</v>
      </c>
      <c r="F338">
        <f>_xlfn.IFNA(VLOOKUP($B338,数据整理1!$D$30:$R$54,4,0),F337)</f>
        <v>13749</v>
      </c>
      <c r="G338">
        <f>_xlfn.IFNA(VLOOKUP($B338,数据整理1!$D$30:$R$54,5,0),G337)</f>
        <v>6192</v>
      </c>
      <c r="H338">
        <f>_xlfn.IFNA(VLOOKUP($B338,数据整理1!$D$30:$R$54,6,0),H337)</f>
        <v>114</v>
      </c>
      <c r="I338">
        <f>_xlfn.IFNA(VLOOKUP($B338,数据整理1!$D$30:$R$54,7,0),I337)</f>
        <v>106</v>
      </c>
      <c r="J338">
        <f>_xlfn.IFNA(VLOOKUP($B338,数据整理1!$D$30:$R$54,8,0),J337)</f>
        <v>110</v>
      </c>
      <c r="K338">
        <f>_xlfn.IFNA(VLOOKUP($B338,数据整理1!$D$30:$R$54,9,0),K337)</f>
        <v>110</v>
      </c>
      <c r="L338">
        <f>_xlfn.IFNA(VLOOKUP($B338,数据整理1!$D$30:$R$54,10,0),L337)</f>
        <v>114</v>
      </c>
      <c r="M338">
        <f>_xlfn.IFNA(VLOOKUP($B338,数据整理1!$D$30:$R$54,11,0),M337)</f>
        <v>110</v>
      </c>
      <c r="N338">
        <f>_xlfn.IFNA(VLOOKUP($B338,数据整理1!$D$30:$R$54,12,0),N337)</f>
        <v>150</v>
      </c>
      <c r="O338">
        <f>_xlfn.IFNA(VLOOKUP($B338,数据整理1!$D$30:$R$54,13,0),O337)</f>
        <v>60</v>
      </c>
      <c r="P338">
        <f>_xlfn.IFNA(VLOOKUP($B338,数据整理1!$D$30:$R$54,14,0),P337)</f>
        <v>8106</v>
      </c>
      <c r="Q338">
        <f>_xlfn.IFNA(VLOOKUP($B338,数据整理1!$D$30:$R$54,15,0),Q337)</f>
        <v>8106</v>
      </c>
      <c r="S338" t="str">
        <f>INDEX(数据整理1!$C$56:$C$80,MATCH(B511,数据整理1!$D$56:$D$80))</f>
        <v>19阶</v>
      </c>
      <c r="T338">
        <f>_xlfn.IFNA(VLOOKUP($B338,数据整理1!$D$56:$R$80,2,0),T337)</f>
        <v>75060</v>
      </c>
      <c r="U338">
        <f>_xlfn.IFNA(VLOOKUP($B338,数据整理1!$D$56:$R$80,3,0),U337)</f>
        <v>24654</v>
      </c>
      <c r="V338">
        <f>_xlfn.IFNA(VLOOKUP($B338,数据整理1!$D$56:$R$80,4,0),V337)</f>
        <v>12075</v>
      </c>
      <c r="W338">
        <f>_xlfn.IFNA(VLOOKUP($B338,数据整理1!$D$56:$R$80,5,0),W337)</f>
        <v>5481</v>
      </c>
      <c r="X338">
        <f>_xlfn.IFNA(VLOOKUP($B338,数据整理1!$D$56:$R$80,6,0),X337)</f>
        <v>114</v>
      </c>
      <c r="Y338">
        <f>_xlfn.IFNA(VLOOKUP($B338,数据整理1!$D$56:$R$80,7,0),Y337)</f>
        <v>106</v>
      </c>
      <c r="Z338">
        <f>_xlfn.IFNA(VLOOKUP($B338,数据整理1!$D$56:$R$80,8,0),Z337)</f>
        <v>110</v>
      </c>
      <c r="AA338">
        <f>_xlfn.IFNA(VLOOKUP($B338,数据整理1!$D$56:$R$80,9,0),AA337)</f>
        <v>110</v>
      </c>
      <c r="AB338">
        <f>_xlfn.IFNA(VLOOKUP($B338,数据整理1!$D$56:$R$80,10,0),AB337)</f>
        <v>114</v>
      </c>
      <c r="AC338">
        <f>_xlfn.IFNA(VLOOKUP($B338,数据整理1!$D$56:$R$80,11,0),AC337)</f>
        <v>110</v>
      </c>
      <c r="AD338">
        <f>_xlfn.IFNA(VLOOKUP($B338,数据整理1!$D$56:$R$80,12,0),AD337)</f>
        <v>100</v>
      </c>
      <c r="AE338">
        <f>_xlfn.IFNA(VLOOKUP($B338,数据整理1!$D$56:$R$80,13,0),AE337)</f>
        <v>95</v>
      </c>
      <c r="AF338">
        <f>_xlfn.IFNA(VLOOKUP($B338,数据整理1!$D$56:$R$80,14,0),AF337)</f>
        <v>8106</v>
      </c>
      <c r="AG338">
        <f>_xlfn.IFNA(VLOOKUP($B338,数据整理1!$D$56:$R$80,15,0),AG337)</f>
        <v>8106</v>
      </c>
      <c r="AI338" t="str">
        <f>INDEX(数据整理1!$C$82:$C$106,MATCH(B338,数据整理1!$D$82:$D$106))</f>
        <v>19阶</v>
      </c>
      <c r="AJ338">
        <f>_xlfn.IFNA(VLOOKUP($B338,数据整理1!$D$82:$R$106,2,0),AJ337)</f>
        <v>69999</v>
      </c>
      <c r="AK338">
        <f>_xlfn.IFNA(VLOOKUP($B338,数据整理1!$D$82:$R$106,3,0),AK337)</f>
        <v>26133</v>
      </c>
      <c r="AL338">
        <f>_xlfn.IFNA(VLOOKUP($B338,数据整理1!$D$82:$R$106,4,0),AL337)</f>
        <v>5438</v>
      </c>
      <c r="AM338">
        <f>_xlfn.IFNA(VLOOKUP($B338,数据整理1!$D$82:$R$106,5,0),AM337)</f>
        <v>11663</v>
      </c>
      <c r="AN338">
        <f>_xlfn.IFNA(VLOOKUP($B338,数据整理1!$D$82:$R$106,6,0),AN337)</f>
        <v>114</v>
      </c>
      <c r="AO338">
        <f>_xlfn.IFNA(VLOOKUP($B338,数据整理1!$D$82:$R$106,7,0),AO337)</f>
        <v>106</v>
      </c>
      <c r="AP338">
        <f>_xlfn.IFNA(VLOOKUP($B338,数据整理1!$D$82:$R$106,8,0),AP337)</f>
        <v>110</v>
      </c>
      <c r="AQ338">
        <f>_xlfn.IFNA(VLOOKUP($B338,数据整理1!$D$82:$R$106,9,0),AQ337)</f>
        <v>106</v>
      </c>
      <c r="AR338">
        <f>_xlfn.IFNA(VLOOKUP($B338,数据整理1!$D$82:$R$106,10,0),AR337)</f>
        <v>114</v>
      </c>
      <c r="AS338">
        <f>_xlfn.IFNA(VLOOKUP($B338,数据整理1!$D$82:$R$106,11,0),AS337)</f>
        <v>110</v>
      </c>
      <c r="AT338">
        <f>_xlfn.IFNA(VLOOKUP($B338,数据整理1!$D$82:$R$106,12,0),AT337)</f>
        <v>50</v>
      </c>
      <c r="AU338">
        <f>_xlfn.IFNA(VLOOKUP($B338,数据整理1!$D$82:$R$106,13,0),AU337)</f>
        <v>120</v>
      </c>
      <c r="AV338">
        <f>_xlfn.IFNA(VLOOKUP($B338,数据整理1!$D$82:$R$106,14,0),AV337)</f>
        <v>8106</v>
      </c>
      <c r="AW338">
        <f>_xlfn.IFNA(VLOOKUP($B338,数据整理1!$D$82:$R$106,15,0),AW337)</f>
        <v>8106</v>
      </c>
    </row>
    <row r="339" spans="2:49" x14ac:dyDescent="0.2">
      <c r="B339">
        <v>132</v>
      </c>
      <c r="C339" t="str">
        <f>INDEX(数据整理1!$C$30:$C$54,MATCH(B339,数据整理1!$D$30:$D$54))</f>
        <v>20阶</v>
      </c>
      <c r="D339">
        <f>_xlfn.IFNA(VLOOKUP($B339,数据整理1!$D$30:$R$54,2,0),D338)</f>
        <v>97437</v>
      </c>
      <c r="E339">
        <f>_xlfn.IFNA(VLOOKUP($B339,数据整理1!$D$30:$R$54,3,0),E338)</f>
        <v>27014</v>
      </c>
      <c r="F339">
        <f>_xlfn.IFNA(VLOOKUP($B339,数据整理1!$D$30:$R$54,4,0),F338)</f>
        <v>16497</v>
      </c>
      <c r="G339">
        <f>_xlfn.IFNA(VLOOKUP($B339,数据整理1!$D$30:$R$54,5,0),G338)</f>
        <v>7431</v>
      </c>
      <c r="H339">
        <f>_xlfn.IFNA(VLOOKUP($B339,数据整理1!$D$30:$R$54,6,0),H338)</f>
        <v>119</v>
      </c>
      <c r="I339">
        <f>_xlfn.IFNA(VLOOKUP($B339,数据整理1!$D$30:$R$54,7,0),I338)</f>
        <v>111</v>
      </c>
      <c r="J339">
        <f>_xlfn.IFNA(VLOOKUP($B339,数据整理1!$D$30:$R$54,8,0),J338)</f>
        <v>115</v>
      </c>
      <c r="K339">
        <f>_xlfn.IFNA(VLOOKUP($B339,数据整理1!$D$30:$R$54,9,0),K338)</f>
        <v>115</v>
      </c>
      <c r="L339">
        <f>_xlfn.IFNA(VLOOKUP($B339,数据整理1!$D$30:$R$54,10,0),L338)</f>
        <v>119</v>
      </c>
      <c r="M339">
        <f>_xlfn.IFNA(VLOOKUP($B339,数据整理1!$D$30:$R$54,11,0),M338)</f>
        <v>115</v>
      </c>
      <c r="N339">
        <f>_xlfn.IFNA(VLOOKUP($B339,数据整理1!$D$30:$R$54,12,0),N338)</f>
        <v>150</v>
      </c>
      <c r="O339">
        <f>_xlfn.IFNA(VLOOKUP($B339,数据整理1!$D$30:$R$54,13,0),O338)</f>
        <v>60</v>
      </c>
      <c r="P339">
        <f>_xlfn.IFNA(VLOOKUP($B339,数据整理1!$D$30:$R$54,14,0),P338)</f>
        <v>9864</v>
      </c>
      <c r="Q339">
        <f>_xlfn.IFNA(VLOOKUP($B339,数据整理1!$D$30:$R$54,15,0),Q338)</f>
        <v>9864</v>
      </c>
      <c r="S339" t="str">
        <f>INDEX(数据整理1!$C$56:$C$80,MATCH(B512,数据整理1!$D$56:$D$80))</f>
        <v>19阶</v>
      </c>
      <c r="T339">
        <f>_xlfn.IFNA(VLOOKUP($B339,数据整理1!$D$56:$R$80,2,0),T338)</f>
        <v>75060</v>
      </c>
      <c r="U339">
        <f>_xlfn.IFNA(VLOOKUP($B339,数据整理1!$D$56:$R$80,3,0),U338)</f>
        <v>24654</v>
      </c>
      <c r="V339">
        <f>_xlfn.IFNA(VLOOKUP($B339,数据整理1!$D$56:$R$80,4,0),V338)</f>
        <v>12075</v>
      </c>
      <c r="W339">
        <f>_xlfn.IFNA(VLOOKUP($B339,数据整理1!$D$56:$R$80,5,0),W338)</f>
        <v>5481</v>
      </c>
      <c r="X339">
        <f>_xlfn.IFNA(VLOOKUP($B339,数据整理1!$D$56:$R$80,6,0),X338)</f>
        <v>114</v>
      </c>
      <c r="Y339">
        <f>_xlfn.IFNA(VLOOKUP($B339,数据整理1!$D$56:$R$80,7,0),Y338)</f>
        <v>106</v>
      </c>
      <c r="Z339">
        <f>_xlfn.IFNA(VLOOKUP($B339,数据整理1!$D$56:$R$80,8,0),Z338)</f>
        <v>110</v>
      </c>
      <c r="AA339">
        <f>_xlfn.IFNA(VLOOKUP($B339,数据整理1!$D$56:$R$80,9,0),AA338)</f>
        <v>110</v>
      </c>
      <c r="AB339">
        <f>_xlfn.IFNA(VLOOKUP($B339,数据整理1!$D$56:$R$80,10,0),AB338)</f>
        <v>114</v>
      </c>
      <c r="AC339">
        <f>_xlfn.IFNA(VLOOKUP($B339,数据整理1!$D$56:$R$80,11,0),AC338)</f>
        <v>110</v>
      </c>
      <c r="AD339">
        <f>_xlfn.IFNA(VLOOKUP($B339,数据整理1!$D$56:$R$80,12,0),AD338)</f>
        <v>100</v>
      </c>
      <c r="AE339">
        <f>_xlfn.IFNA(VLOOKUP($B339,数据整理1!$D$56:$R$80,13,0),AE338)</f>
        <v>95</v>
      </c>
      <c r="AF339">
        <f>_xlfn.IFNA(VLOOKUP($B339,数据整理1!$D$56:$R$80,14,0),AF338)</f>
        <v>8106</v>
      </c>
      <c r="AG339">
        <f>_xlfn.IFNA(VLOOKUP($B339,数据整理1!$D$56:$R$80,15,0),AG338)</f>
        <v>8106</v>
      </c>
      <c r="AI339" t="str">
        <f>INDEX(数据整理1!$C$82:$C$106,MATCH(B339,数据整理1!$D$82:$D$106))</f>
        <v>20阶</v>
      </c>
      <c r="AJ339">
        <f>_xlfn.IFNA(VLOOKUP($B339,数据整理1!$D$82:$R$106,2,0),AJ338)</f>
        <v>85734</v>
      </c>
      <c r="AK339">
        <f>_xlfn.IFNA(VLOOKUP($B339,数据整理1!$D$82:$R$106,3,0),AK338)</f>
        <v>32556</v>
      </c>
      <c r="AL339">
        <f>_xlfn.IFNA(VLOOKUP($B339,数据整理1!$D$82:$R$106,4,0),AL338)</f>
        <v>5438</v>
      </c>
      <c r="AM339">
        <f>_xlfn.IFNA(VLOOKUP($B339,数据整理1!$D$82:$R$106,5,0),AM338)</f>
        <v>13172</v>
      </c>
      <c r="AN339">
        <f>_xlfn.IFNA(VLOOKUP($B339,数据整理1!$D$82:$R$106,6,0),AN338)</f>
        <v>119</v>
      </c>
      <c r="AO339">
        <f>_xlfn.IFNA(VLOOKUP($B339,数据整理1!$D$82:$R$106,7,0),AO338)</f>
        <v>111</v>
      </c>
      <c r="AP339">
        <f>_xlfn.IFNA(VLOOKUP($B339,数据整理1!$D$82:$R$106,8,0),AP338)</f>
        <v>115</v>
      </c>
      <c r="AQ339">
        <f>_xlfn.IFNA(VLOOKUP($B339,数据整理1!$D$82:$R$106,9,0),AQ338)</f>
        <v>111</v>
      </c>
      <c r="AR339">
        <f>_xlfn.IFNA(VLOOKUP($B339,数据整理1!$D$82:$R$106,10,0),AR338)</f>
        <v>119</v>
      </c>
      <c r="AS339">
        <f>_xlfn.IFNA(VLOOKUP($B339,数据整理1!$D$82:$R$106,11,0),AS338)</f>
        <v>115</v>
      </c>
      <c r="AT339">
        <f>_xlfn.IFNA(VLOOKUP($B339,数据整理1!$D$82:$R$106,12,0),AT338)</f>
        <v>50</v>
      </c>
      <c r="AU339">
        <f>_xlfn.IFNA(VLOOKUP($B339,数据整理1!$D$82:$R$106,13,0),AU338)</f>
        <v>120</v>
      </c>
      <c r="AV339">
        <f>_xlfn.IFNA(VLOOKUP($B339,数据整理1!$D$82:$R$106,14,0),AV338)</f>
        <v>9864</v>
      </c>
      <c r="AW339">
        <f>_xlfn.IFNA(VLOOKUP($B339,数据整理1!$D$82:$R$106,15,0),AW338)</f>
        <v>9864</v>
      </c>
    </row>
    <row r="340" spans="2:49" x14ac:dyDescent="0.2">
      <c r="B340">
        <v>133</v>
      </c>
      <c r="C340" t="str">
        <f>INDEX(数据整理1!$C$30:$C$54,MATCH(B340,数据整理1!$D$30:$D$54))</f>
        <v>20阶</v>
      </c>
      <c r="D340">
        <f>_xlfn.IFNA(VLOOKUP($B340,数据整理1!$D$30:$R$54,2,0),D339)</f>
        <v>97437</v>
      </c>
      <c r="E340">
        <f>_xlfn.IFNA(VLOOKUP($B340,数据整理1!$D$30:$R$54,3,0),E339)</f>
        <v>27014</v>
      </c>
      <c r="F340">
        <f>_xlfn.IFNA(VLOOKUP($B340,数据整理1!$D$30:$R$54,4,0),F339)</f>
        <v>16497</v>
      </c>
      <c r="G340">
        <f>_xlfn.IFNA(VLOOKUP($B340,数据整理1!$D$30:$R$54,5,0),G339)</f>
        <v>7431</v>
      </c>
      <c r="H340">
        <f>_xlfn.IFNA(VLOOKUP($B340,数据整理1!$D$30:$R$54,6,0),H339)</f>
        <v>119</v>
      </c>
      <c r="I340">
        <f>_xlfn.IFNA(VLOOKUP($B340,数据整理1!$D$30:$R$54,7,0),I339)</f>
        <v>111</v>
      </c>
      <c r="J340">
        <f>_xlfn.IFNA(VLOOKUP($B340,数据整理1!$D$30:$R$54,8,0),J339)</f>
        <v>115</v>
      </c>
      <c r="K340">
        <f>_xlfn.IFNA(VLOOKUP($B340,数据整理1!$D$30:$R$54,9,0),K339)</f>
        <v>115</v>
      </c>
      <c r="L340">
        <f>_xlfn.IFNA(VLOOKUP($B340,数据整理1!$D$30:$R$54,10,0),L339)</f>
        <v>119</v>
      </c>
      <c r="M340">
        <f>_xlfn.IFNA(VLOOKUP($B340,数据整理1!$D$30:$R$54,11,0),M339)</f>
        <v>115</v>
      </c>
      <c r="N340">
        <f>_xlfn.IFNA(VLOOKUP($B340,数据整理1!$D$30:$R$54,12,0),N339)</f>
        <v>150</v>
      </c>
      <c r="O340">
        <f>_xlfn.IFNA(VLOOKUP($B340,数据整理1!$D$30:$R$54,13,0),O339)</f>
        <v>60</v>
      </c>
      <c r="P340">
        <f>_xlfn.IFNA(VLOOKUP($B340,数据整理1!$D$30:$R$54,14,0),P339)</f>
        <v>9864</v>
      </c>
      <c r="Q340">
        <f>_xlfn.IFNA(VLOOKUP($B340,数据整理1!$D$30:$R$54,15,0),Q339)</f>
        <v>9864</v>
      </c>
      <c r="S340" t="str">
        <f>INDEX(数据整理1!$C$56:$C$80,MATCH(B513,数据整理1!$D$56:$D$80))</f>
        <v>20阶</v>
      </c>
      <c r="T340">
        <f>_xlfn.IFNA(VLOOKUP($B340,数据整理1!$D$56:$R$80,2,0),T339)</f>
        <v>92280</v>
      </c>
      <c r="U340">
        <f>_xlfn.IFNA(VLOOKUP($B340,数据整理1!$D$56:$R$80,3,0),U339)</f>
        <v>29466</v>
      </c>
      <c r="V340">
        <f>_xlfn.IFNA(VLOOKUP($B340,数据整理1!$D$56:$R$80,4,0),V339)</f>
        <v>14823</v>
      </c>
      <c r="W340">
        <f>_xlfn.IFNA(VLOOKUP($B340,数据整理1!$D$56:$R$80,5,0),W339)</f>
        <v>6720</v>
      </c>
      <c r="X340">
        <f>_xlfn.IFNA(VLOOKUP($B340,数据整理1!$D$56:$R$80,6,0),X339)</f>
        <v>119</v>
      </c>
      <c r="Y340">
        <f>_xlfn.IFNA(VLOOKUP($B340,数据整理1!$D$56:$R$80,7,0),Y339)</f>
        <v>111</v>
      </c>
      <c r="Z340">
        <f>_xlfn.IFNA(VLOOKUP($B340,数据整理1!$D$56:$R$80,8,0),Z339)</f>
        <v>115</v>
      </c>
      <c r="AA340">
        <f>_xlfn.IFNA(VLOOKUP($B340,数据整理1!$D$56:$R$80,9,0),AA339)</f>
        <v>115</v>
      </c>
      <c r="AB340">
        <f>_xlfn.IFNA(VLOOKUP($B340,数据整理1!$D$56:$R$80,10,0),AB339)</f>
        <v>119</v>
      </c>
      <c r="AC340">
        <f>_xlfn.IFNA(VLOOKUP($B340,数据整理1!$D$56:$R$80,11,0),AC339)</f>
        <v>115</v>
      </c>
      <c r="AD340">
        <f>_xlfn.IFNA(VLOOKUP($B340,数据整理1!$D$56:$R$80,12,0),AD339)</f>
        <v>100</v>
      </c>
      <c r="AE340">
        <f>_xlfn.IFNA(VLOOKUP($B340,数据整理1!$D$56:$R$80,13,0),AE339)</f>
        <v>95</v>
      </c>
      <c r="AF340">
        <f>_xlfn.IFNA(VLOOKUP($B340,数据整理1!$D$56:$R$80,14,0),AF339)</f>
        <v>9864</v>
      </c>
      <c r="AG340">
        <f>_xlfn.IFNA(VLOOKUP($B340,数据整理1!$D$56:$R$80,15,0),AG339)</f>
        <v>9864</v>
      </c>
      <c r="AI340" t="str">
        <f>INDEX(数据整理1!$C$82:$C$106,MATCH(B340,数据整理1!$D$82:$D$106))</f>
        <v>20阶</v>
      </c>
      <c r="AJ340">
        <f>_xlfn.IFNA(VLOOKUP($B340,数据整理1!$D$82:$R$106,2,0),AJ339)</f>
        <v>85734</v>
      </c>
      <c r="AK340">
        <f>_xlfn.IFNA(VLOOKUP($B340,数据整理1!$D$82:$R$106,3,0),AK339)</f>
        <v>32556</v>
      </c>
      <c r="AL340">
        <f>_xlfn.IFNA(VLOOKUP($B340,数据整理1!$D$82:$R$106,4,0),AL339)</f>
        <v>5438</v>
      </c>
      <c r="AM340">
        <f>_xlfn.IFNA(VLOOKUP($B340,数据整理1!$D$82:$R$106,5,0),AM339)</f>
        <v>13172</v>
      </c>
      <c r="AN340">
        <f>_xlfn.IFNA(VLOOKUP($B340,数据整理1!$D$82:$R$106,6,0),AN339)</f>
        <v>119</v>
      </c>
      <c r="AO340">
        <f>_xlfn.IFNA(VLOOKUP($B340,数据整理1!$D$82:$R$106,7,0),AO339)</f>
        <v>111</v>
      </c>
      <c r="AP340">
        <f>_xlfn.IFNA(VLOOKUP($B340,数据整理1!$D$82:$R$106,8,0),AP339)</f>
        <v>115</v>
      </c>
      <c r="AQ340">
        <f>_xlfn.IFNA(VLOOKUP($B340,数据整理1!$D$82:$R$106,9,0),AQ339)</f>
        <v>111</v>
      </c>
      <c r="AR340">
        <f>_xlfn.IFNA(VLOOKUP($B340,数据整理1!$D$82:$R$106,10,0),AR339)</f>
        <v>119</v>
      </c>
      <c r="AS340">
        <f>_xlfn.IFNA(VLOOKUP($B340,数据整理1!$D$82:$R$106,11,0),AS339)</f>
        <v>115</v>
      </c>
      <c r="AT340">
        <f>_xlfn.IFNA(VLOOKUP($B340,数据整理1!$D$82:$R$106,12,0),AT339)</f>
        <v>50</v>
      </c>
      <c r="AU340">
        <f>_xlfn.IFNA(VLOOKUP($B340,数据整理1!$D$82:$R$106,13,0),AU339)</f>
        <v>120</v>
      </c>
      <c r="AV340">
        <f>_xlfn.IFNA(VLOOKUP($B340,数据整理1!$D$82:$R$106,14,0),AV339)</f>
        <v>9864</v>
      </c>
      <c r="AW340">
        <f>_xlfn.IFNA(VLOOKUP($B340,数据整理1!$D$82:$R$106,15,0),AW339)</f>
        <v>9864</v>
      </c>
    </row>
    <row r="341" spans="2:49" x14ac:dyDescent="0.2">
      <c r="B341">
        <v>134</v>
      </c>
      <c r="C341" t="str">
        <f>INDEX(数据整理1!$C$30:$C$54,MATCH(B341,数据整理1!$D$30:$D$54))</f>
        <v>20阶</v>
      </c>
      <c r="D341">
        <f>_xlfn.IFNA(VLOOKUP($B341,数据整理1!$D$30:$R$54,2,0),D340)</f>
        <v>97437</v>
      </c>
      <c r="E341">
        <f>_xlfn.IFNA(VLOOKUP($B341,数据整理1!$D$30:$R$54,3,0),E340)</f>
        <v>27014</v>
      </c>
      <c r="F341">
        <f>_xlfn.IFNA(VLOOKUP($B341,数据整理1!$D$30:$R$54,4,0),F340)</f>
        <v>16497</v>
      </c>
      <c r="G341">
        <f>_xlfn.IFNA(VLOOKUP($B341,数据整理1!$D$30:$R$54,5,0),G340)</f>
        <v>7431</v>
      </c>
      <c r="H341">
        <f>_xlfn.IFNA(VLOOKUP($B341,数据整理1!$D$30:$R$54,6,0),H340)</f>
        <v>119</v>
      </c>
      <c r="I341">
        <f>_xlfn.IFNA(VLOOKUP($B341,数据整理1!$D$30:$R$54,7,0),I340)</f>
        <v>111</v>
      </c>
      <c r="J341">
        <f>_xlfn.IFNA(VLOOKUP($B341,数据整理1!$D$30:$R$54,8,0),J340)</f>
        <v>115</v>
      </c>
      <c r="K341">
        <f>_xlfn.IFNA(VLOOKUP($B341,数据整理1!$D$30:$R$54,9,0),K340)</f>
        <v>115</v>
      </c>
      <c r="L341">
        <f>_xlfn.IFNA(VLOOKUP($B341,数据整理1!$D$30:$R$54,10,0),L340)</f>
        <v>119</v>
      </c>
      <c r="M341">
        <f>_xlfn.IFNA(VLOOKUP($B341,数据整理1!$D$30:$R$54,11,0),M340)</f>
        <v>115</v>
      </c>
      <c r="N341">
        <f>_xlfn.IFNA(VLOOKUP($B341,数据整理1!$D$30:$R$54,12,0),N340)</f>
        <v>150</v>
      </c>
      <c r="O341">
        <f>_xlfn.IFNA(VLOOKUP($B341,数据整理1!$D$30:$R$54,13,0),O340)</f>
        <v>60</v>
      </c>
      <c r="P341">
        <f>_xlfn.IFNA(VLOOKUP($B341,数据整理1!$D$30:$R$54,14,0),P340)</f>
        <v>9864</v>
      </c>
      <c r="Q341">
        <f>_xlfn.IFNA(VLOOKUP($B341,数据整理1!$D$30:$R$54,15,0),Q340)</f>
        <v>9864</v>
      </c>
      <c r="S341" t="str">
        <f>INDEX(数据整理1!$C$56:$C$80,MATCH(B514,数据整理1!$D$56:$D$80))</f>
        <v>20阶</v>
      </c>
      <c r="T341">
        <f>_xlfn.IFNA(VLOOKUP($B341,数据整理1!$D$56:$R$80,2,0),T340)</f>
        <v>92280</v>
      </c>
      <c r="U341">
        <f>_xlfn.IFNA(VLOOKUP($B341,数据整理1!$D$56:$R$80,3,0),U340)</f>
        <v>29466</v>
      </c>
      <c r="V341">
        <f>_xlfn.IFNA(VLOOKUP($B341,数据整理1!$D$56:$R$80,4,0),V340)</f>
        <v>14823</v>
      </c>
      <c r="W341">
        <f>_xlfn.IFNA(VLOOKUP($B341,数据整理1!$D$56:$R$80,5,0),W340)</f>
        <v>6720</v>
      </c>
      <c r="X341">
        <f>_xlfn.IFNA(VLOOKUP($B341,数据整理1!$D$56:$R$80,6,0),X340)</f>
        <v>119</v>
      </c>
      <c r="Y341">
        <f>_xlfn.IFNA(VLOOKUP($B341,数据整理1!$D$56:$R$80,7,0),Y340)</f>
        <v>111</v>
      </c>
      <c r="Z341">
        <f>_xlfn.IFNA(VLOOKUP($B341,数据整理1!$D$56:$R$80,8,0),Z340)</f>
        <v>115</v>
      </c>
      <c r="AA341">
        <f>_xlfn.IFNA(VLOOKUP($B341,数据整理1!$D$56:$R$80,9,0),AA340)</f>
        <v>115</v>
      </c>
      <c r="AB341">
        <f>_xlfn.IFNA(VLOOKUP($B341,数据整理1!$D$56:$R$80,10,0),AB340)</f>
        <v>119</v>
      </c>
      <c r="AC341">
        <f>_xlfn.IFNA(VLOOKUP($B341,数据整理1!$D$56:$R$80,11,0),AC340)</f>
        <v>115</v>
      </c>
      <c r="AD341">
        <f>_xlfn.IFNA(VLOOKUP($B341,数据整理1!$D$56:$R$80,12,0),AD340)</f>
        <v>100</v>
      </c>
      <c r="AE341">
        <f>_xlfn.IFNA(VLOOKUP($B341,数据整理1!$D$56:$R$80,13,0),AE340)</f>
        <v>95</v>
      </c>
      <c r="AF341">
        <f>_xlfn.IFNA(VLOOKUP($B341,数据整理1!$D$56:$R$80,14,0),AF340)</f>
        <v>9864</v>
      </c>
      <c r="AG341">
        <f>_xlfn.IFNA(VLOOKUP($B341,数据整理1!$D$56:$R$80,15,0),AG340)</f>
        <v>9864</v>
      </c>
      <c r="AI341" t="str">
        <f>INDEX(数据整理1!$C$82:$C$106,MATCH(B341,数据整理1!$D$82:$D$106))</f>
        <v>20阶</v>
      </c>
      <c r="AJ341">
        <f>_xlfn.IFNA(VLOOKUP($B341,数据整理1!$D$82:$R$106,2,0),AJ340)</f>
        <v>85734</v>
      </c>
      <c r="AK341">
        <f>_xlfn.IFNA(VLOOKUP($B341,数据整理1!$D$82:$R$106,3,0),AK340)</f>
        <v>32556</v>
      </c>
      <c r="AL341">
        <f>_xlfn.IFNA(VLOOKUP($B341,数据整理1!$D$82:$R$106,4,0),AL340)</f>
        <v>5438</v>
      </c>
      <c r="AM341">
        <f>_xlfn.IFNA(VLOOKUP($B341,数据整理1!$D$82:$R$106,5,0),AM340)</f>
        <v>13172</v>
      </c>
      <c r="AN341">
        <f>_xlfn.IFNA(VLOOKUP($B341,数据整理1!$D$82:$R$106,6,0),AN340)</f>
        <v>119</v>
      </c>
      <c r="AO341">
        <f>_xlfn.IFNA(VLOOKUP($B341,数据整理1!$D$82:$R$106,7,0),AO340)</f>
        <v>111</v>
      </c>
      <c r="AP341">
        <f>_xlfn.IFNA(VLOOKUP($B341,数据整理1!$D$82:$R$106,8,0),AP340)</f>
        <v>115</v>
      </c>
      <c r="AQ341">
        <f>_xlfn.IFNA(VLOOKUP($B341,数据整理1!$D$82:$R$106,9,0),AQ340)</f>
        <v>111</v>
      </c>
      <c r="AR341">
        <f>_xlfn.IFNA(VLOOKUP($B341,数据整理1!$D$82:$R$106,10,0),AR340)</f>
        <v>119</v>
      </c>
      <c r="AS341">
        <f>_xlfn.IFNA(VLOOKUP($B341,数据整理1!$D$82:$R$106,11,0),AS340)</f>
        <v>115</v>
      </c>
      <c r="AT341">
        <f>_xlfn.IFNA(VLOOKUP($B341,数据整理1!$D$82:$R$106,12,0),AT340)</f>
        <v>50</v>
      </c>
      <c r="AU341">
        <f>_xlfn.IFNA(VLOOKUP($B341,数据整理1!$D$82:$R$106,13,0),AU340)</f>
        <v>120</v>
      </c>
      <c r="AV341">
        <f>_xlfn.IFNA(VLOOKUP($B341,数据整理1!$D$82:$R$106,14,0),AV340)</f>
        <v>9864</v>
      </c>
      <c r="AW341">
        <f>_xlfn.IFNA(VLOOKUP($B341,数据整理1!$D$82:$R$106,15,0),AW340)</f>
        <v>9864</v>
      </c>
    </row>
    <row r="342" spans="2:49" x14ac:dyDescent="0.2">
      <c r="B342">
        <v>135</v>
      </c>
      <c r="C342" t="str">
        <f>INDEX(数据整理1!$C$30:$C$54,MATCH(B342,数据整理1!$D$30:$D$54))</f>
        <v>20阶</v>
      </c>
      <c r="D342">
        <f>_xlfn.IFNA(VLOOKUP($B342,数据整理1!$D$30:$R$54,2,0),D341)</f>
        <v>97437</v>
      </c>
      <c r="E342">
        <f>_xlfn.IFNA(VLOOKUP($B342,数据整理1!$D$30:$R$54,3,0),E341)</f>
        <v>27014</v>
      </c>
      <c r="F342">
        <f>_xlfn.IFNA(VLOOKUP($B342,数据整理1!$D$30:$R$54,4,0),F341)</f>
        <v>16497</v>
      </c>
      <c r="G342">
        <f>_xlfn.IFNA(VLOOKUP($B342,数据整理1!$D$30:$R$54,5,0),G341)</f>
        <v>7431</v>
      </c>
      <c r="H342">
        <f>_xlfn.IFNA(VLOOKUP($B342,数据整理1!$D$30:$R$54,6,0),H341)</f>
        <v>119</v>
      </c>
      <c r="I342">
        <f>_xlfn.IFNA(VLOOKUP($B342,数据整理1!$D$30:$R$54,7,0),I341)</f>
        <v>111</v>
      </c>
      <c r="J342">
        <f>_xlfn.IFNA(VLOOKUP($B342,数据整理1!$D$30:$R$54,8,0),J341)</f>
        <v>115</v>
      </c>
      <c r="K342">
        <f>_xlfn.IFNA(VLOOKUP($B342,数据整理1!$D$30:$R$54,9,0),K341)</f>
        <v>115</v>
      </c>
      <c r="L342">
        <f>_xlfn.IFNA(VLOOKUP($B342,数据整理1!$D$30:$R$54,10,0),L341)</f>
        <v>119</v>
      </c>
      <c r="M342">
        <f>_xlfn.IFNA(VLOOKUP($B342,数据整理1!$D$30:$R$54,11,0),M341)</f>
        <v>115</v>
      </c>
      <c r="N342">
        <f>_xlfn.IFNA(VLOOKUP($B342,数据整理1!$D$30:$R$54,12,0),N341)</f>
        <v>150</v>
      </c>
      <c r="O342">
        <f>_xlfn.IFNA(VLOOKUP($B342,数据整理1!$D$30:$R$54,13,0),O341)</f>
        <v>60</v>
      </c>
      <c r="P342">
        <f>_xlfn.IFNA(VLOOKUP($B342,数据整理1!$D$30:$R$54,14,0),P341)</f>
        <v>9864</v>
      </c>
      <c r="Q342">
        <f>_xlfn.IFNA(VLOOKUP($B342,数据整理1!$D$30:$R$54,15,0),Q341)</f>
        <v>9864</v>
      </c>
      <c r="S342" t="str">
        <f>INDEX(数据整理1!$C$56:$C$80,MATCH(B515,数据整理1!$D$56:$D$80))</f>
        <v>20阶</v>
      </c>
      <c r="T342">
        <f>_xlfn.IFNA(VLOOKUP($B342,数据整理1!$D$56:$R$80,2,0),T341)</f>
        <v>92280</v>
      </c>
      <c r="U342">
        <f>_xlfn.IFNA(VLOOKUP($B342,数据整理1!$D$56:$R$80,3,0),U341)</f>
        <v>29466</v>
      </c>
      <c r="V342">
        <f>_xlfn.IFNA(VLOOKUP($B342,数据整理1!$D$56:$R$80,4,0),V341)</f>
        <v>14823</v>
      </c>
      <c r="W342">
        <f>_xlfn.IFNA(VLOOKUP($B342,数据整理1!$D$56:$R$80,5,0),W341)</f>
        <v>6720</v>
      </c>
      <c r="X342">
        <f>_xlfn.IFNA(VLOOKUP($B342,数据整理1!$D$56:$R$80,6,0),X341)</f>
        <v>119</v>
      </c>
      <c r="Y342">
        <f>_xlfn.IFNA(VLOOKUP($B342,数据整理1!$D$56:$R$80,7,0),Y341)</f>
        <v>111</v>
      </c>
      <c r="Z342">
        <f>_xlfn.IFNA(VLOOKUP($B342,数据整理1!$D$56:$R$80,8,0),Z341)</f>
        <v>115</v>
      </c>
      <c r="AA342">
        <f>_xlfn.IFNA(VLOOKUP($B342,数据整理1!$D$56:$R$80,9,0),AA341)</f>
        <v>115</v>
      </c>
      <c r="AB342">
        <f>_xlfn.IFNA(VLOOKUP($B342,数据整理1!$D$56:$R$80,10,0),AB341)</f>
        <v>119</v>
      </c>
      <c r="AC342">
        <f>_xlfn.IFNA(VLOOKUP($B342,数据整理1!$D$56:$R$80,11,0),AC341)</f>
        <v>115</v>
      </c>
      <c r="AD342">
        <f>_xlfn.IFNA(VLOOKUP($B342,数据整理1!$D$56:$R$80,12,0),AD341)</f>
        <v>100</v>
      </c>
      <c r="AE342">
        <f>_xlfn.IFNA(VLOOKUP($B342,数据整理1!$D$56:$R$80,13,0),AE341)</f>
        <v>95</v>
      </c>
      <c r="AF342">
        <f>_xlfn.IFNA(VLOOKUP($B342,数据整理1!$D$56:$R$80,14,0),AF341)</f>
        <v>9864</v>
      </c>
      <c r="AG342">
        <f>_xlfn.IFNA(VLOOKUP($B342,数据整理1!$D$56:$R$80,15,0),AG341)</f>
        <v>9864</v>
      </c>
      <c r="AI342" t="str">
        <f>INDEX(数据整理1!$C$82:$C$106,MATCH(B342,数据整理1!$D$82:$D$106))</f>
        <v>20阶</v>
      </c>
      <c r="AJ342">
        <f>_xlfn.IFNA(VLOOKUP($B342,数据整理1!$D$82:$R$106,2,0),AJ341)</f>
        <v>85734</v>
      </c>
      <c r="AK342">
        <f>_xlfn.IFNA(VLOOKUP($B342,数据整理1!$D$82:$R$106,3,0),AK341)</f>
        <v>32556</v>
      </c>
      <c r="AL342">
        <f>_xlfn.IFNA(VLOOKUP($B342,数据整理1!$D$82:$R$106,4,0),AL341)</f>
        <v>5438</v>
      </c>
      <c r="AM342">
        <f>_xlfn.IFNA(VLOOKUP($B342,数据整理1!$D$82:$R$106,5,0),AM341)</f>
        <v>13172</v>
      </c>
      <c r="AN342">
        <f>_xlfn.IFNA(VLOOKUP($B342,数据整理1!$D$82:$R$106,6,0),AN341)</f>
        <v>119</v>
      </c>
      <c r="AO342">
        <f>_xlfn.IFNA(VLOOKUP($B342,数据整理1!$D$82:$R$106,7,0),AO341)</f>
        <v>111</v>
      </c>
      <c r="AP342">
        <f>_xlfn.IFNA(VLOOKUP($B342,数据整理1!$D$82:$R$106,8,0),AP341)</f>
        <v>115</v>
      </c>
      <c r="AQ342">
        <f>_xlfn.IFNA(VLOOKUP($B342,数据整理1!$D$82:$R$106,9,0),AQ341)</f>
        <v>111</v>
      </c>
      <c r="AR342">
        <f>_xlfn.IFNA(VLOOKUP($B342,数据整理1!$D$82:$R$106,10,0),AR341)</f>
        <v>119</v>
      </c>
      <c r="AS342">
        <f>_xlfn.IFNA(VLOOKUP($B342,数据整理1!$D$82:$R$106,11,0),AS341)</f>
        <v>115</v>
      </c>
      <c r="AT342">
        <f>_xlfn.IFNA(VLOOKUP($B342,数据整理1!$D$82:$R$106,12,0),AT341)</f>
        <v>50</v>
      </c>
      <c r="AU342">
        <f>_xlfn.IFNA(VLOOKUP($B342,数据整理1!$D$82:$R$106,13,0),AU341)</f>
        <v>120</v>
      </c>
      <c r="AV342">
        <f>_xlfn.IFNA(VLOOKUP($B342,数据整理1!$D$82:$R$106,14,0),AV341)</f>
        <v>9864</v>
      </c>
      <c r="AW342">
        <f>_xlfn.IFNA(VLOOKUP($B342,数据整理1!$D$82:$R$106,15,0),AW341)</f>
        <v>9864</v>
      </c>
    </row>
    <row r="343" spans="2:49" x14ac:dyDescent="0.2">
      <c r="B343">
        <v>136</v>
      </c>
      <c r="C343" t="str">
        <f>INDEX(数据整理1!$C$30:$C$54,MATCH(B343,数据整理1!$D$30:$D$54))</f>
        <v>20阶</v>
      </c>
      <c r="D343">
        <f>_xlfn.IFNA(VLOOKUP($B343,数据整理1!$D$30:$R$54,2,0),D342)</f>
        <v>97437</v>
      </c>
      <c r="E343">
        <f>_xlfn.IFNA(VLOOKUP($B343,数据整理1!$D$30:$R$54,3,0),E342)</f>
        <v>27014</v>
      </c>
      <c r="F343">
        <f>_xlfn.IFNA(VLOOKUP($B343,数据整理1!$D$30:$R$54,4,0),F342)</f>
        <v>16497</v>
      </c>
      <c r="G343">
        <f>_xlfn.IFNA(VLOOKUP($B343,数据整理1!$D$30:$R$54,5,0),G342)</f>
        <v>7431</v>
      </c>
      <c r="H343">
        <f>_xlfn.IFNA(VLOOKUP($B343,数据整理1!$D$30:$R$54,6,0),H342)</f>
        <v>119</v>
      </c>
      <c r="I343">
        <f>_xlfn.IFNA(VLOOKUP($B343,数据整理1!$D$30:$R$54,7,0),I342)</f>
        <v>111</v>
      </c>
      <c r="J343">
        <f>_xlfn.IFNA(VLOOKUP($B343,数据整理1!$D$30:$R$54,8,0),J342)</f>
        <v>115</v>
      </c>
      <c r="K343">
        <f>_xlfn.IFNA(VLOOKUP($B343,数据整理1!$D$30:$R$54,9,0),K342)</f>
        <v>115</v>
      </c>
      <c r="L343">
        <f>_xlfn.IFNA(VLOOKUP($B343,数据整理1!$D$30:$R$54,10,0),L342)</f>
        <v>119</v>
      </c>
      <c r="M343">
        <f>_xlfn.IFNA(VLOOKUP($B343,数据整理1!$D$30:$R$54,11,0),M342)</f>
        <v>115</v>
      </c>
      <c r="N343">
        <f>_xlfn.IFNA(VLOOKUP($B343,数据整理1!$D$30:$R$54,12,0),N342)</f>
        <v>150</v>
      </c>
      <c r="O343">
        <f>_xlfn.IFNA(VLOOKUP($B343,数据整理1!$D$30:$R$54,13,0),O342)</f>
        <v>60</v>
      </c>
      <c r="P343">
        <f>_xlfn.IFNA(VLOOKUP($B343,数据整理1!$D$30:$R$54,14,0),P342)</f>
        <v>9864</v>
      </c>
      <c r="Q343">
        <f>_xlfn.IFNA(VLOOKUP($B343,数据整理1!$D$30:$R$54,15,0),Q342)</f>
        <v>9864</v>
      </c>
      <c r="S343" t="str">
        <f>INDEX(数据整理1!$C$56:$C$80,MATCH(B516,数据整理1!$D$56:$D$80))</f>
        <v>20阶</v>
      </c>
      <c r="T343">
        <f>_xlfn.IFNA(VLOOKUP($B343,数据整理1!$D$56:$R$80,2,0),T342)</f>
        <v>92280</v>
      </c>
      <c r="U343">
        <f>_xlfn.IFNA(VLOOKUP($B343,数据整理1!$D$56:$R$80,3,0),U342)</f>
        <v>29466</v>
      </c>
      <c r="V343">
        <f>_xlfn.IFNA(VLOOKUP($B343,数据整理1!$D$56:$R$80,4,0),V342)</f>
        <v>14823</v>
      </c>
      <c r="W343">
        <f>_xlfn.IFNA(VLOOKUP($B343,数据整理1!$D$56:$R$80,5,0),W342)</f>
        <v>6720</v>
      </c>
      <c r="X343">
        <f>_xlfn.IFNA(VLOOKUP($B343,数据整理1!$D$56:$R$80,6,0),X342)</f>
        <v>119</v>
      </c>
      <c r="Y343">
        <f>_xlfn.IFNA(VLOOKUP($B343,数据整理1!$D$56:$R$80,7,0),Y342)</f>
        <v>111</v>
      </c>
      <c r="Z343">
        <f>_xlfn.IFNA(VLOOKUP($B343,数据整理1!$D$56:$R$80,8,0),Z342)</f>
        <v>115</v>
      </c>
      <c r="AA343">
        <f>_xlfn.IFNA(VLOOKUP($B343,数据整理1!$D$56:$R$80,9,0),AA342)</f>
        <v>115</v>
      </c>
      <c r="AB343">
        <f>_xlfn.IFNA(VLOOKUP($B343,数据整理1!$D$56:$R$80,10,0),AB342)</f>
        <v>119</v>
      </c>
      <c r="AC343">
        <f>_xlfn.IFNA(VLOOKUP($B343,数据整理1!$D$56:$R$80,11,0),AC342)</f>
        <v>115</v>
      </c>
      <c r="AD343">
        <f>_xlfn.IFNA(VLOOKUP($B343,数据整理1!$D$56:$R$80,12,0),AD342)</f>
        <v>100</v>
      </c>
      <c r="AE343">
        <f>_xlfn.IFNA(VLOOKUP($B343,数据整理1!$D$56:$R$80,13,0),AE342)</f>
        <v>95</v>
      </c>
      <c r="AF343">
        <f>_xlfn.IFNA(VLOOKUP($B343,数据整理1!$D$56:$R$80,14,0),AF342)</f>
        <v>9864</v>
      </c>
      <c r="AG343">
        <f>_xlfn.IFNA(VLOOKUP($B343,数据整理1!$D$56:$R$80,15,0),AG342)</f>
        <v>9864</v>
      </c>
      <c r="AI343" t="str">
        <f>INDEX(数据整理1!$C$82:$C$106,MATCH(B343,数据整理1!$D$82:$D$106))</f>
        <v>20阶</v>
      </c>
      <c r="AJ343">
        <f>_xlfn.IFNA(VLOOKUP($B343,数据整理1!$D$82:$R$106,2,0),AJ342)</f>
        <v>85734</v>
      </c>
      <c r="AK343">
        <f>_xlfn.IFNA(VLOOKUP($B343,数据整理1!$D$82:$R$106,3,0),AK342)</f>
        <v>32556</v>
      </c>
      <c r="AL343">
        <f>_xlfn.IFNA(VLOOKUP($B343,数据整理1!$D$82:$R$106,4,0),AL342)</f>
        <v>5438</v>
      </c>
      <c r="AM343">
        <f>_xlfn.IFNA(VLOOKUP($B343,数据整理1!$D$82:$R$106,5,0),AM342)</f>
        <v>13172</v>
      </c>
      <c r="AN343">
        <f>_xlfn.IFNA(VLOOKUP($B343,数据整理1!$D$82:$R$106,6,0),AN342)</f>
        <v>119</v>
      </c>
      <c r="AO343">
        <f>_xlfn.IFNA(VLOOKUP($B343,数据整理1!$D$82:$R$106,7,0),AO342)</f>
        <v>111</v>
      </c>
      <c r="AP343">
        <f>_xlfn.IFNA(VLOOKUP($B343,数据整理1!$D$82:$R$106,8,0),AP342)</f>
        <v>115</v>
      </c>
      <c r="AQ343">
        <f>_xlfn.IFNA(VLOOKUP($B343,数据整理1!$D$82:$R$106,9,0),AQ342)</f>
        <v>111</v>
      </c>
      <c r="AR343">
        <f>_xlfn.IFNA(VLOOKUP($B343,数据整理1!$D$82:$R$106,10,0),AR342)</f>
        <v>119</v>
      </c>
      <c r="AS343">
        <f>_xlfn.IFNA(VLOOKUP($B343,数据整理1!$D$82:$R$106,11,0),AS342)</f>
        <v>115</v>
      </c>
      <c r="AT343">
        <f>_xlfn.IFNA(VLOOKUP($B343,数据整理1!$D$82:$R$106,12,0),AT342)</f>
        <v>50</v>
      </c>
      <c r="AU343">
        <f>_xlfn.IFNA(VLOOKUP($B343,数据整理1!$D$82:$R$106,13,0),AU342)</f>
        <v>120</v>
      </c>
      <c r="AV343">
        <f>_xlfn.IFNA(VLOOKUP($B343,数据整理1!$D$82:$R$106,14,0),AV342)</f>
        <v>9864</v>
      </c>
      <c r="AW343">
        <f>_xlfn.IFNA(VLOOKUP($B343,数据整理1!$D$82:$R$106,15,0),AW342)</f>
        <v>9864</v>
      </c>
    </row>
    <row r="344" spans="2:49" x14ac:dyDescent="0.2">
      <c r="B344">
        <v>137</v>
      </c>
      <c r="C344" t="str">
        <f>INDEX(数据整理1!$C$30:$C$54,MATCH(B344,数据整理1!$D$30:$D$54))</f>
        <v>20阶</v>
      </c>
      <c r="D344">
        <f>_xlfn.IFNA(VLOOKUP($B344,数据整理1!$D$30:$R$54,2,0),D343)</f>
        <v>97437</v>
      </c>
      <c r="E344">
        <f>_xlfn.IFNA(VLOOKUP($B344,数据整理1!$D$30:$R$54,3,0),E343)</f>
        <v>27014</v>
      </c>
      <c r="F344">
        <f>_xlfn.IFNA(VLOOKUP($B344,数据整理1!$D$30:$R$54,4,0),F343)</f>
        <v>16497</v>
      </c>
      <c r="G344">
        <f>_xlfn.IFNA(VLOOKUP($B344,数据整理1!$D$30:$R$54,5,0),G343)</f>
        <v>7431</v>
      </c>
      <c r="H344">
        <f>_xlfn.IFNA(VLOOKUP($B344,数据整理1!$D$30:$R$54,6,0),H343)</f>
        <v>119</v>
      </c>
      <c r="I344">
        <f>_xlfn.IFNA(VLOOKUP($B344,数据整理1!$D$30:$R$54,7,0),I343)</f>
        <v>111</v>
      </c>
      <c r="J344">
        <f>_xlfn.IFNA(VLOOKUP($B344,数据整理1!$D$30:$R$54,8,0),J343)</f>
        <v>115</v>
      </c>
      <c r="K344">
        <f>_xlfn.IFNA(VLOOKUP($B344,数据整理1!$D$30:$R$54,9,0),K343)</f>
        <v>115</v>
      </c>
      <c r="L344">
        <f>_xlfn.IFNA(VLOOKUP($B344,数据整理1!$D$30:$R$54,10,0),L343)</f>
        <v>119</v>
      </c>
      <c r="M344">
        <f>_xlfn.IFNA(VLOOKUP($B344,数据整理1!$D$30:$R$54,11,0),M343)</f>
        <v>115</v>
      </c>
      <c r="N344">
        <f>_xlfn.IFNA(VLOOKUP($B344,数据整理1!$D$30:$R$54,12,0),N343)</f>
        <v>150</v>
      </c>
      <c r="O344">
        <f>_xlfn.IFNA(VLOOKUP($B344,数据整理1!$D$30:$R$54,13,0),O343)</f>
        <v>60</v>
      </c>
      <c r="P344">
        <f>_xlfn.IFNA(VLOOKUP($B344,数据整理1!$D$30:$R$54,14,0),P343)</f>
        <v>9864</v>
      </c>
      <c r="Q344">
        <f>_xlfn.IFNA(VLOOKUP($B344,数据整理1!$D$30:$R$54,15,0),Q343)</f>
        <v>9864</v>
      </c>
      <c r="S344" t="str">
        <f>INDEX(数据整理1!$C$56:$C$80,MATCH(B517,数据整理1!$D$56:$D$80))</f>
        <v>20阶</v>
      </c>
      <c r="T344">
        <f>_xlfn.IFNA(VLOOKUP($B344,数据整理1!$D$56:$R$80,2,0),T343)</f>
        <v>92280</v>
      </c>
      <c r="U344">
        <f>_xlfn.IFNA(VLOOKUP($B344,数据整理1!$D$56:$R$80,3,0),U343)</f>
        <v>29466</v>
      </c>
      <c r="V344">
        <f>_xlfn.IFNA(VLOOKUP($B344,数据整理1!$D$56:$R$80,4,0),V343)</f>
        <v>14823</v>
      </c>
      <c r="W344">
        <f>_xlfn.IFNA(VLOOKUP($B344,数据整理1!$D$56:$R$80,5,0),W343)</f>
        <v>6720</v>
      </c>
      <c r="X344">
        <f>_xlfn.IFNA(VLOOKUP($B344,数据整理1!$D$56:$R$80,6,0),X343)</f>
        <v>119</v>
      </c>
      <c r="Y344">
        <f>_xlfn.IFNA(VLOOKUP($B344,数据整理1!$D$56:$R$80,7,0),Y343)</f>
        <v>111</v>
      </c>
      <c r="Z344">
        <f>_xlfn.IFNA(VLOOKUP($B344,数据整理1!$D$56:$R$80,8,0),Z343)</f>
        <v>115</v>
      </c>
      <c r="AA344">
        <f>_xlfn.IFNA(VLOOKUP($B344,数据整理1!$D$56:$R$80,9,0),AA343)</f>
        <v>115</v>
      </c>
      <c r="AB344">
        <f>_xlfn.IFNA(VLOOKUP($B344,数据整理1!$D$56:$R$80,10,0),AB343)</f>
        <v>119</v>
      </c>
      <c r="AC344">
        <f>_xlfn.IFNA(VLOOKUP($B344,数据整理1!$D$56:$R$80,11,0),AC343)</f>
        <v>115</v>
      </c>
      <c r="AD344">
        <f>_xlfn.IFNA(VLOOKUP($B344,数据整理1!$D$56:$R$80,12,0),AD343)</f>
        <v>100</v>
      </c>
      <c r="AE344">
        <f>_xlfn.IFNA(VLOOKUP($B344,数据整理1!$D$56:$R$80,13,0),AE343)</f>
        <v>95</v>
      </c>
      <c r="AF344">
        <f>_xlfn.IFNA(VLOOKUP($B344,数据整理1!$D$56:$R$80,14,0),AF343)</f>
        <v>9864</v>
      </c>
      <c r="AG344">
        <f>_xlfn.IFNA(VLOOKUP($B344,数据整理1!$D$56:$R$80,15,0),AG343)</f>
        <v>9864</v>
      </c>
      <c r="AI344" t="str">
        <f>INDEX(数据整理1!$C$82:$C$106,MATCH(B344,数据整理1!$D$82:$D$106))</f>
        <v>20阶</v>
      </c>
      <c r="AJ344">
        <f>_xlfn.IFNA(VLOOKUP($B344,数据整理1!$D$82:$R$106,2,0),AJ343)</f>
        <v>85734</v>
      </c>
      <c r="AK344">
        <f>_xlfn.IFNA(VLOOKUP($B344,数据整理1!$D$82:$R$106,3,0),AK343)</f>
        <v>32556</v>
      </c>
      <c r="AL344">
        <f>_xlfn.IFNA(VLOOKUP($B344,数据整理1!$D$82:$R$106,4,0),AL343)</f>
        <v>5438</v>
      </c>
      <c r="AM344">
        <f>_xlfn.IFNA(VLOOKUP($B344,数据整理1!$D$82:$R$106,5,0),AM343)</f>
        <v>13172</v>
      </c>
      <c r="AN344">
        <f>_xlfn.IFNA(VLOOKUP($B344,数据整理1!$D$82:$R$106,6,0),AN343)</f>
        <v>119</v>
      </c>
      <c r="AO344">
        <f>_xlfn.IFNA(VLOOKUP($B344,数据整理1!$D$82:$R$106,7,0),AO343)</f>
        <v>111</v>
      </c>
      <c r="AP344">
        <f>_xlfn.IFNA(VLOOKUP($B344,数据整理1!$D$82:$R$106,8,0),AP343)</f>
        <v>115</v>
      </c>
      <c r="AQ344">
        <f>_xlfn.IFNA(VLOOKUP($B344,数据整理1!$D$82:$R$106,9,0),AQ343)</f>
        <v>111</v>
      </c>
      <c r="AR344">
        <f>_xlfn.IFNA(VLOOKUP($B344,数据整理1!$D$82:$R$106,10,0),AR343)</f>
        <v>119</v>
      </c>
      <c r="AS344">
        <f>_xlfn.IFNA(VLOOKUP($B344,数据整理1!$D$82:$R$106,11,0),AS343)</f>
        <v>115</v>
      </c>
      <c r="AT344">
        <f>_xlfn.IFNA(VLOOKUP($B344,数据整理1!$D$82:$R$106,12,0),AT343)</f>
        <v>50</v>
      </c>
      <c r="AU344">
        <f>_xlfn.IFNA(VLOOKUP($B344,数据整理1!$D$82:$R$106,13,0),AU343)</f>
        <v>120</v>
      </c>
      <c r="AV344">
        <f>_xlfn.IFNA(VLOOKUP($B344,数据整理1!$D$82:$R$106,14,0),AV343)</f>
        <v>9864</v>
      </c>
      <c r="AW344">
        <f>_xlfn.IFNA(VLOOKUP($B344,数据整理1!$D$82:$R$106,15,0),AW343)</f>
        <v>9864</v>
      </c>
    </row>
    <row r="345" spans="2:49" x14ac:dyDescent="0.2">
      <c r="B345">
        <v>138</v>
      </c>
      <c r="C345" t="str">
        <f>INDEX(数据整理1!$C$30:$C$54,MATCH(B345,数据整理1!$D$30:$D$54))</f>
        <v>20阶</v>
      </c>
      <c r="D345">
        <f>_xlfn.IFNA(VLOOKUP($B345,数据整理1!$D$30:$R$54,2,0),D344)</f>
        <v>97437</v>
      </c>
      <c r="E345">
        <f>_xlfn.IFNA(VLOOKUP($B345,数据整理1!$D$30:$R$54,3,0),E344)</f>
        <v>27014</v>
      </c>
      <c r="F345">
        <f>_xlfn.IFNA(VLOOKUP($B345,数据整理1!$D$30:$R$54,4,0),F344)</f>
        <v>16497</v>
      </c>
      <c r="G345">
        <f>_xlfn.IFNA(VLOOKUP($B345,数据整理1!$D$30:$R$54,5,0),G344)</f>
        <v>7431</v>
      </c>
      <c r="H345">
        <f>_xlfn.IFNA(VLOOKUP($B345,数据整理1!$D$30:$R$54,6,0),H344)</f>
        <v>119</v>
      </c>
      <c r="I345">
        <f>_xlfn.IFNA(VLOOKUP($B345,数据整理1!$D$30:$R$54,7,0),I344)</f>
        <v>111</v>
      </c>
      <c r="J345">
        <f>_xlfn.IFNA(VLOOKUP($B345,数据整理1!$D$30:$R$54,8,0),J344)</f>
        <v>115</v>
      </c>
      <c r="K345">
        <f>_xlfn.IFNA(VLOOKUP($B345,数据整理1!$D$30:$R$54,9,0),K344)</f>
        <v>115</v>
      </c>
      <c r="L345">
        <f>_xlfn.IFNA(VLOOKUP($B345,数据整理1!$D$30:$R$54,10,0),L344)</f>
        <v>119</v>
      </c>
      <c r="M345">
        <f>_xlfn.IFNA(VLOOKUP($B345,数据整理1!$D$30:$R$54,11,0),M344)</f>
        <v>115</v>
      </c>
      <c r="N345">
        <f>_xlfn.IFNA(VLOOKUP($B345,数据整理1!$D$30:$R$54,12,0),N344)</f>
        <v>150</v>
      </c>
      <c r="O345">
        <f>_xlfn.IFNA(VLOOKUP($B345,数据整理1!$D$30:$R$54,13,0),O344)</f>
        <v>60</v>
      </c>
      <c r="P345">
        <f>_xlfn.IFNA(VLOOKUP($B345,数据整理1!$D$30:$R$54,14,0),P344)</f>
        <v>9864</v>
      </c>
      <c r="Q345">
        <f>_xlfn.IFNA(VLOOKUP($B345,数据整理1!$D$30:$R$54,15,0),Q344)</f>
        <v>9864</v>
      </c>
      <c r="S345" t="str">
        <f>INDEX(数据整理1!$C$56:$C$80,MATCH(B518,数据整理1!$D$56:$D$80))</f>
        <v>20阶</v>
      </c>
      <c r="T345">
        <f>_xlfn.IFNA(VLOOKUP($B345,数据整理1!$D$56:$R$80,2,0),T344)</f>
        <v>92280</v>
      </c>
      <c r="U345">
        <f>_xlfn.IFNA(VLOOKUP($B345,数据整理1!$D$56:$R$80,3,0),U344)</f>
        <v>29466</v>
      </c>
      <c r="V345">
        <f>_xlfn.IFNA(VLOOKUP($B345,数据整理1!$D$56:$R$80,4,0),V344)</f>
        <v>14823</v>
      </c>
      <c r="W345">
        <f>_xlfn.IFNA(VLOOKUP($B345,数据整理1!$D$56:$R$80,5,0),W344)</f>
        <v>6720</v>
      </c>
      <c r="X345">
        <f>_xlfn.IFNA(VLOOKUP($B345,数据整理1!$D$56:$R$80,6,0),X344)</f>
        <v>119</v>
      </c>
      <c r="Y345">
        <f>_xlfn.IFNA(VLOOKUP($B345,数据整理1!$D$56:$R$80,7,0),Y344)</f>
        <v>111</v>
      </c>
      <c r="Z345">
        <f>_xlfn.IFNA(VLOOKUP($B345,数据整理1!$D$56:$R$80,8,0),Z344)</f>
        <v>115</v>
      </c>
      <c r="AA345">
        <f>_xlfn.IFNA(VLOOKUP($B345,数据整理1!$D$56:$R$80,9,0),AA344)</f>
        <v>115</v>
      </c>
      <c r="AB345">
        <f>_xlfn.IFNA(VLOOKUP($B345,数据整理1!$D$56:$R$80,10,0),AB344)</f>
        <v>119</v>
      </c>
      <c r="AC345">
        <f>_xlfn.IFNA(VLOOKUP($B345,数据整理1!$D$56:$R$80,11,0),AC344)</f>
        <v>115</v>
      </c>
      <c r="AD345">
        <f>_xlfn.IFNA(VLOOKUP($B345,数据整理1!$D$56:$R$80,12,0),AD344)</f>
        <v>100</v>
      </c>
      <c r="AE345">
        <f>_xlfn.IFNA(VLOOKUP($B345,数据整理1!$D$56:$R$80,13,0),AE344)</f>
        <v>95</v>
      </c>
      <c r="AF345">
        <f>_xlfn.IFNA(VLOOKUP($B345,数据整理1!$D$56:$R$80,14,0),AF344)</f>
        <v>9864</v>
      </c>
      <c r="AG345">
        <f>_xlfn.IFNA(VLOOKUP($B345,数据整理1!$D$56:$R$80,15,0),AG344)</f>
        <v>9864</v>
      </c>
      <c r="AI345" t="str">
        <f>INDEX(数据整理1!$C$82:$C$106,MATCH(B345,数据整理1!$D$82:$D$106))</f>
        <v>20阶</v>
      </c>
      <c r="AJ345">
        <f>_xlfn.IFNA(VLOOKUP($B345,数据整理1!$D$82:$R$106,2,0),AJ344)</f>
        <v>85734</v>
      </c>
      <c r="AK345">
        <f>_xlfn.IFNA(VLOOKUP($B345,数据整理1!$D$82:$R$106,3,0),AK344)</f>
        <v>32556</v>
      </c>
      <c r="AL345">
        <f>_xlfn.IFNA(VLOOKUP($B345,数据整理1!$D$82:$R$106,4,0),AL344)</f>
        <v>5438</v>
      </c>
      <c r="AM345">
        <f>_xlfn.IFNA(VLOOKUP($B345,数据整理1!$D$82:$R$106,5,0),AM344)</f>
        <v>13172</v>
      </c>
      <c r="AN345">
        <f>_xlfn.IFNA(VLOOKUP($B345,数据整理1!$D$82:$R$106,6,0),AN344)</f>
        <v>119</v>
      </c>
      <c r="AO345">
        <f>_xlfn.IFNA(VLOOKUP($B345,数据整理1!$D$82:$R$106,7,0),AO344)</f>
        <v>111</v>
      </c>
      <c r="AP345">
        <f>_xlfn.IFNA(VLOOKUP($B345,数据整理1!$D$82:$R$106,8,0),AP344)</f>
        <v>115</v>
      </c>
      <c r="AQ345">
        <f>_xlfn.IFNA(VLOOKUP($B345,数据整理1!$D$82:$R$106,9,0),AQ344)</f>
        <v>111</v>
      </c>
      <c r="AR345">
        <f>_xlfn.IFNA(VLOOKUP($B345,数据整理1!$D$82:$R$106,10,0),AR344)</f>
        <v>119</v>
      </c>
      <c r="AS345">
        <f>_xlfn.IFNA(VLOOKUP($B345,数据整理1!$D$82:$R$106,11,0),AS344)</f>
        <v>115</v>
      </c>
      <c r="AT345">
        <f>_xlfn.IFNA(VLOOKUP($B345,数据整理1!$D$82:$R$106,12,0),AT344)</f>
        <v>50</v>
      </c>
      <c r="AU345">
        <f>_xlfn.IFNA(VLOOKUP($B345,数据整理1!$D$82:$R$106,13,0),AU344)</f>
        <v>120</v>
      </c>
      <c r="AV345">
        <f>_xlfn.IFNA(VLOOKUP($B345,数据整理1!$D$82:$R$106,14,0),AV344)</f>
        <v>9864</v>
      </c>
      <c r="AW345">
        <f>_xlfn.IFNA(VLOOKUP($B345,数据整理1!$D$82:$R$106,15,0),AW344)</f>
        <v>9864</v>
      </c>
    </row>
    <row r="346" spans="2:49" x14ac:dyDescent="0.2">
      <c r="B346">
        <v>139</v>
      </c>
      <c r="C346" t="str">
        <f>INDEX(数据整理1!$C$30:$C$54,MATCH(B346,数据整理1!$D$30:$D$54))</f>
        <v>20阶</v>
      </c>
      <c r="D346">
        <f>_xlfn.IFNA(VLOOKUP($B346,数据整理1!$D$30:$R$54,2,0),D345)</f>
        <v>97437</v>
      </c>
      <c r="E346">
        <f>_xlfn.IFNA(VLOOKUP($B346,数据整理1!$D$30:$R$54,3,0),E345)</f>
        <v>27014</v>
      </c>
      <c r="F346">
        <f>_xlfn.IFNA(VLOOKUP($B346,数据整理1!$D$30:$R$54,4,0),F345)</f>
        <v>16497</v>
      </c>
      <c r="G346">
        <f>_xlfn.IFNA(VLOOKUP($B346,数据整理1!$D$30:$R$54,5,0),G345)</f>
        <v>7431</v>
      </c>
      <c r="H346">
        <f>_xlfn.IFNA(VLOOKUP($B346,数据整理1!$D$30:$R$54,6,0),H345)</f>
        <v>119</v>
      </c>
      <c r="I346">
        <f>_xlfn.IFNA(VLOOKUP($B346,数据整理1!$D$30:$R$54,7,0),I345)</f>
        <v>111</v>
      </c>
      <c r="J346">
        <f>_xlfn.IFNA(VLOOKUP($B346,数据整理1!$D$30:$R$54,8,0),J345)</f>
        <v>115</v>
      </c>
      <c r="K346">
        <f>_xlfn.IFNA(VLOOKUP($B346,数据整理1!$D$30:$R$54,9,0),K345)</f>
        <v>115</v>
      </c>
      <c r="L346">
        <f>_xlfn.IFNA(VLOOKUP($B346,数据整理1!$D$30:$R$54,10,0),L345)</f>
        <v>119</v>
      </c>
      <c r="M346">
        <f>_xlfn.IFNA(VLOOKUP($B346,数据整理1!$D$30:$R$54,11,0),M345)</f>
        <v>115</v>
      </c>
      <c r="N346">
        <f>_xlfn.IFNA(VLOOKUP($B346,数据整理1!$D$30:$R$54,12,0),N345)</f>
        <v>150</v>
      </c>
      <c r="O346">
        <f>_xlfn.IFNA(VLOOKUP($B346,数据整理1!$D$30:$R$54,13,0),O345)</f>
        <v>60</v>
      </c>
      <c r="P346">
        <f>_xlfn.IFNA(VLOOKUP($B346,数据整理1!$D$30:$R$54,14,0),P345)</f>
        <v>9864</v>
      </c>
      <c r="Q346">
        <f>_xlfn.IFNA(VLOOKUP($B346,数据整理1!$D$30:$R$54,15,0),Q345)</f>
        <v>9864</v>
      </c>
      <c r="S346" t="str">
        <f>INDEX(数据整理1!$C$56:$C$80,MATCH(B519,数据整理1!$D$56:$D$80))</f>
        <v>20阶</v>
      </c>
      <c r="T346">
        <f>_xlfn.IFNA(VLOOKUP($B346,数据整理1!$D$56:$R$80,2,0),T345)</f>
        <v>92280</v>
      </c>
      <c r="U346">
        <f>_xlfn.IFNA(VLOOKUP($B346,数据整理1!$D$56:$R$80,3,0),U345)</f>
        <v>29466</v>
      </c>
      <c r="V346">
        <f>_xlfn.IFNA(VLOOKUP($B346,数据整理1!$D$56:$R$80,4,0),V345)</f>
        <v>14823</v>
      </c>
      <c r="W346">
        <f>_xlfn.IFNA(VLOOKUP($B346,数据整理1!$D$56:$R$80,5,0),W345)</f>
        <v>6720</v>
      </c>
      <c r="X346">
        <f>_xlfn.IFNA(VLOOKUP($B346,数据整理1!$D$56:$R$80,6,0),X345)</f>
        <v>119</v>
      </c>
      <c r="Y346">
        <f>_xlfn.IFNA(VLOOKUP($B346,数据整理1!$D$56:$R$80,7,0),Y345)</f>
        <v>111</v>
      </c>
      <c r="Z346">
        <f>_xlfn.IFNA(VLOOKUP($B346,数据整理1!$D$56:$R$80,8,0),Z345)</f>
        <v>115</v>
      </c>
      <c r="AA346">
        <f>_xlfn.IFNA(VLOOKUP($B346,数据整理1!$D$56:$R$80,9,0),AA345)</f>
        <v>115</v>
      </c>
      <c r="AB346">
        <f>_xlfn.IFNA(VLOOKUP($B346,数据整理1!$D$56:$R$80,10,0),AB345)</f>
        <v>119</v>
      </c>
      <c r="AC346">
        <f>_xlfn.IFNA(VLOOKUP($B346,数据整理1!$D$56:$R$80,11,0),AC345)</f>
        <v>115</v>
      </c>
      <c r="AD346">
        <f>_xlfn.IFNA(VLOOKUP($B346,数据整理1!$D$56:$R$80,12,0),AD345)</f>
        <v>100</v>
      </c>
      <c r="AE346">
        <f>_xlfn.IFNA(VLOOKUP($B346,数据整理1!$D$56:$R$80,13,0),AE345)</f>
        <v>95</v>
      </c>
      <c r="AF346">
        <f>_xlfn.IFNA(VLOOKUP($B346,数据整理1!$D$56:$R$80,14,0),AF345)</f>
        <v>9864</v>
      </c>
      <c r="AG346">
        <f>_xlfn.IFNA(VLOOKUP($B346,数据整理1!$D$56:$R$80,15,0),AG345)</f>
        <v>9864</v>
      </c>
      <c r="AI346" t="str">
        <f>INDEX(数据整理1!$C$82:$C$106,MATCH(B346,数据整理1!$D$82:$D$106))</f>
        <v>20阶</v>
      </c>
      <c r="AJ346">
        <f>_xlfn.IFNA(VLOOKUP($B346,数据整理1!$D$82:$R$106,2,0),AJ345)</f>
        <v>85734</v>
      </c>
      <c r="AK346">
        <f>_xlfn.IFNA(VLOOKUP($B346,数据整理1!$D$82:$R$106,3,0),AK345)</f>
        <v>32556</v>
      </c>
      <c r="AL346">
        <f>_xlfn.IFNA(VLOOKUP($B346,数据整理1!$D$82:$R$106,4,0),AL345)</f>
        <v>5438</v>
      </c>
      <c r="AM346">
        <f>_xlfn.IFNA(VLOOKUP($B346,数据整理1!$D$82:$R$106,5,0),AM345)</f>
        <v>13172</v>
      </c>
      <c r="AN346">
        <f>_xlfn.IFNA(VLOOKUP($B346,数据整理1!$D$82:$R$106,6,0),AN345)</f>
        <v>119</v>
      </c>
      <c r="AO346">
        <f>_xlfn.IFNA(VLOOKUP($B346,数据整理1!$D$82:$R$106,7,0),AO345)</f>
        <v>111</v>
      </c>
      <c r="AP346">
        <f>_xlfn.IFNA(VLOOKUP($B346,数据整理1!$D$82:$R$106,8,0),AP345)</f>
        <v>115</v>
      </c>
      <c r="AQ346">
        <f>_xlfn.IFNA(VLOOKUP($B346,数据整理1!$D$82:$R$106,9,0),AQ345)</f>
        <v>111</v>
      </c>
      <c r="AR346">
        <f>_xlfn.IFNA(VLOOKUP($B346,数据整理1!$D$82:$R$106,10,0),AR345)</f>
        <v>119</v>
      </c>
      <c r="AS346">
        <f>_xlfn.IFNA(VLOOKUP($B346,数据整理1!$D$82:$R$106,11,0),AS345)</f>
        <v>115</v>
      </c>
      <c r="AT346">
        <f>_xlfn.IFNA(VLOOKUP($B346,数据整理1!$D$82:$R$106,12,0),AT345)</f>
        <v>50</v>
      </c>
      <c r="AU346">
        <f>_xlfn.IFNA(VLOOKUP($B346,数据整理1!$D$82:$R$106,13,0),AU345)</f>
        <v>120</v>
      </c>
      <c r="AV346">
        <f>_xlfn.IFNA(VLOOKUP($B346,数据整理1!$D$82:$R$106,14,0),AV345)</f>
        <v>9864</v>
      </c>
      <c r="AW346">
        <f>_xlfn.IFNA(VLOOKUP($B346,数据整理1!$D$82:$R$106,15,0),AW345)</f>
        <v>9864</v>
      </c>
    </row>
    <row r="347" spans="2:49" x14ac:dyDescent="0.2">
      <c r="B347">
        <v>140</v>
      </c>
      <c r="C347" t="str">
        <f>INDEX(数据整理1!$C$30:$C$54,MATCH(B347,数据整理1!$D$30:$D$54))</f>
        <v>21阶</v>
      </c>
      <c r="D347">
        <f>_xlfn.IFNA(VLOOKUP($B347,数据整理1!$D$30:$R$54,2,0),D346)</f>
        <v>117399</v>
      </c>
      <c r="E347">
        <f>_xlfn.IFNA(VLOOKUP($B347,数据整理1!$D$30:$R$54,3,0),E346)</f>
        <v>32973</v>
      </c>
      <c r="F347">
        <f>_xlfn.IFNA(VLOOKUP($B347,数据整理1!$D$30:$R$54,4,0),F346)</f>
        <v>19806</v>
      </c>
      <c r="G347">
        <f>_xlfn.IFNA(VLOOKUP($B347,数据整理1!$D$30:$R$54,5,0),G346)</f>
        <v>8940</v>
      </c>
      <c r="H347">
        <f>_xlfn.IFNA(VLOOKUP($B347,数据整理1!$D$30:$R$54,6,0),H346)</f>
        <v>124</v>
      </c>
      <c r="I347">
        <f>_xlfn.IFNA(VLOOKUP($B347,数据整理1!$D$30:$R$54,7,0),I346)</f>
        <v>116</v>
      </c>
      <c r="J347">
        <f>_xlfn.IFNA(VLOOKUP($B347,数据整理1!$D$30:$R$54,8,0),J346)</f>
        <v>120</v>
      </c>
      <c r="K347">
        <f>_xlfn.IFNA(VLOOKUP($B347,数据整理1!$D$30:$R$54,9,0),K346)</f>
        <v>120</v>
      </c>
      <c r="L347">
        <f>_xlfn.IFNA(VLOOKUP($B347,数据整理1!$D$30:$R$54,10,0),L346)</f>
        <v>124</v>
      </c>
      <c r="M347">
        <f>_xlfn.IFNA(VLOOKUP($B347,数据整理1!$D$30:$R$54,11,0),M346)</f>
        <v>120</v>
      </c>
      <c r="N347">
        <f>_xlfn.IFNA(VLOOKUP($B347,数据整理1!$D$30:$R$54,12,0),N346)</f>
        <v>150</v>
      </c>
      <c r="O347">
        <f>_xlfn.IFNA(VLOOKUP($B347,数据整理1!$D$30:$R$54,13,0),O346)</f>
        <v>60</v>
      </c>
      <c r="P347">
        <f>_xlfn.IFNA(VLOOKUP($B347,数据整理1!$D$30:$R$54,14,0),P346)</f>
        <v>11982</v>
      </c>
      <c r="Q347">
        <f>_xlfn.IFNA(VLOOKUP($B347,数据整理1!$D$30:$R$54,15,0),Q346)</f>
        <v>11982</v>
      </c>
      <c r="S347" t="str">
        <f>INDEX(数据整理1!$C$56:$C$80,MATCH(B520,数据整理1!$D$56:$D$80))</f>
        <v>20阶</v>
      </c>
      <c r="T347">
        <f>_xlfn.IFNA(VLOOKUP($B347,数据整理1!$D$56:$R$80,2,0),T346)</f>
        <v>92280</v>
      </c>
      <c r="U347">
        <f>_xlfn.IFNA(VLOOKUP($B347,数据整理1!$D$56:$R$80,3,0),U346)</f>
        <v>29466</v>
      </c>
      <c r="V347">
        <f>_xlfn.IFNA(VLOOKUP($B347,数据整理1!$D$56:$R$80,4,0),V346)</f>
        <v>14823</v>
      </c>
      <c r="W347">
        <f>_xlfn.IFNA(VLOOKUP($B347,数据整理1!$D$56:$R$80,5,0),W346)</f>
        <v>6720</v>
      </c>
      <c r="X347">
        <f>_xlfn.IFNA(VLOOKUP($B347,数据整理1!$D$56:$R$80,6,0),X346)</f>
        <v>119</v>
      </c>
      <c r="Y347">
        <f>_xlfn.IFNA(VLOOKUP($B347,数据整理1!$D$56:$R$80,7,0),Y346)</f>
        <v>111</v>
      </c>
      <c r="Z347">
        <f>_xlfn.IFNA(VLOOKUP($B347,数据整理1!$D$56:$R$80,8,0),Z346)</f>
        <v>115</v>
      </c>
      <c r="AA347">
        <f>_xlfn.IFNA(VLOOKUP($B347,数据整理1!$D$56:$R$80,9,0),AA346)</f>
        <v>115</v>
      </c>
      <c r="AB347">
        <f>_xlfn.IFNA(VLOOKUP($B347,数据整理1!$D$56:$R$80,10,0),AB346)</f>
        <v>119</v>
      </c>
      <c r="AC347">
        <f>_xlfn.IFNA(VLOOKUP($B347,数据整理1!$D$56:$R$80,11,0),AC346)</f>
        <v>115</v>
      </c>
      <c r="AD347">
        <f>_xlfn.IFNA(VLOOKUP($B347,数据整理1!$D$56:$R$80,12,0),AD346)</f>
        <v>100</v>
      </c>
      <c r="AE347">
        <f>_xlfn.IFNA(VLOOKUP($B347,数据整理1!$D$56:$R$80,13,0),AE346)</f>
        <v>95</v>
      </c>
      <c r="AF347">
        <f>_xlfn.IFNA(VLOOKUP($B347,数据整理1!$D$56:$R$80,14,0),AF346)</f>
        <v>9864</v>
      </c>
      <c r="AG347">
        <f>_xlfn.IFNA(VLOOKUP($B347,数据整理1!$D$56:$R$80,15,0),AG346)</f>
        <v>9864</v>
      </c>
      <c r="AI347" t="str">
        <f>INDEX(数据整理1!$C$82:$C$106,MATCH(B347,数据整理1!$D$82:$D$106))</f>
        <v>21阶</v>
      </c>
      <c r="AJ347">
        <f>_xlfn.IFNA(VLOOKUP($B347,数据整理1!$D$82:$R$106,2,0),AJ346)</f>
        <v>102816</v>
      </c>
      <c r="AK347">
        <f>_xlfn.IFNA(VLOOKUP($B347,数据整理1!$D$82:$R$106,3,0),AK346)</f>
        <v>39236</v>
      </c>
      <c r="AL347">
        <f>_xlfn.IFNA(VLOOKUP($B347,数据整理1!$D$82:$R$106,4,0),AL346)</f>
        <v>6947</v>
      </c>
      <c r="AM347">
        <f>_xlfn.IFNA(VLOOKUP($B347,数据整理1!$D$82:$R$106,5,0),AM346)</f>
        <v>16481</v>
      </c>
      <c r="AN347">
        <f>_xlfn.IFNA(VLOOKUP($B347,数据整理1!$D$82:$R$106,6,0),AN346)</f>
        <v>124</v>
      </c>
      <c r="AO347">
        <f>_xlfn.IFNA(VLOOKUP($B347,数据整理1!$D$82:$R$106,7,0),AO346)</f>
        <v>116</v>
      </c>
      <c r="AP347">
        <f>_xlfn.IFNA(VLOOKUP($B347,数据整理1!$D$82:$R$106,8,0),AP346)</f>
        <v>120</v>
      </c>
      <c r="AQ347">
        <f>_xlfn.IFNA(VLOOKUP($B347,数据整理1!$D$82:$R$106,9,0),AQ346)</f>
        <v>116</v>
      </c>
      <c r="AR347">
        <f>_xlfn.IFNA(VLOOKUP($B347,数据整理1!$D$82:$R$106,10,0),AR346)</f>
        <v>124</v>
      </c>
      <c r="AS347">
        <f>_xlfn.IFNA(VLOOKUP($B347,数据整理1!$D$82:$R$106,11,0),AS346)</f>
        <v>120</v>
      </c>
      <c r="AT347">
        <f>_xlfn.IFNA(VLOOKUP($B347,数据整理1!$D$82:$R$106,12,0),AT346)</f>
        <v>50</v>
      </c>
      <c r="AU347">
        <f>_xlfn.IFNA(VLOOKUP($B347,数据整理1!$D$82:$R$106,13,0),AU346)</f>
        <v>120</v>
      </c>
      <c r="AV347">
        <f>_xlfn.IFNA(VLOOKUP($B347,数据整理1!$D$82:$R$106,14,0),AV346)</f>
        <v>11982</v>
      </c>
      <c r="AW347">
        <f>_xlfn.IFNA(VLOOKUP($B347,数据整理1!$D$82:$R$106,15,0),AW346)</f>
        <v>11982</v>
      </c>
    </row>
    <row r="348" spans="2:49" x14ac:dyDescent="0.2">
      <c r="B348">
        <v>141</v>
      </c>
      <c r="C348" t="str">
        <f>INDEX(数据整理1!$C$30:$C$54,MATCH(B348,数据整理1!$D$30:$D$54))</f>
        <v>21阶</v>
      </c>
      <c r="D348">
        <f>_xlfn.IFNA(VLOOKUP($B348,数据整理1!$D$30:$R$54,2,0),D347)</f>
        <v>117399</v>
      </c>
      <c r="E348">
        <f>_xlfn.IFNA(VLOOKUP($B348,数据整理1!$D$30:$R$54,3,0),E347)</f>
        <v>32973</v>
      </c>
      <c r="F348">
        <f>_xlfn.IFNA(VLOOKUP($B348,数据整理1!$D$30:$R$54,4,0),F347)</f>
        <v>19806</v>
      </c>
      <c r="G348">
        <f>_xlfn.IFNA(VLOOKUP($B348,数据整理1!$D$30:$R$54,5,0),G347)</f>
        <v>8940</v>
      </c>
      <c r="H348">
        <f>_xlfn.IFNA(VLOOKUP($B348,数据整理1!$D$30:$R$54,6,0),H347)</f>
        <v>124</v>
      </c>
      <c r="I348">
        <f>_xlfn.IFNA(VLOOKUP($B348,数据整理1!$D$30:$R$54,7,0),I347)</f>
        <v>116</v>
      </c>
      <c r="J348">
        <f>_xlfn.IFNA(VLOOKUP($B348,数据整理1!$D$30:$R$54,8,0),J347)</f>
        <v>120</v>
      </c>
      <c r="K348">
        <f>_xlfn.IFNA(VLOOKUP($B348,数据整理1!$D$30:$R$54,9,0),K347)</f>
        <v>120</v>
      </c>
      <c r="L348">
        <f>_xlfn.IFNA(VLOOKUP($B348,数据整理1!$D$30:$R$54,10,0),L347)</f>
        <v>124</v>
      </c>
      <c r="M348">
        <f>_xlfn.IFNA(VLOOKUP($B348,数据整理1!$D$30:$R$54,11,0),M347)</f>
        <v>120</v>
      </c>
      <c r="N348">
        <f>_xlfn.IFNA(VLOOKUP($B348,数据整理1!$D$30:$R$54,12,0),N347)</f>
        <v>150</v>
      </c>
      <c r="O348">
        <f>_xlfn.IFNA(VLOOKUP($B348,数据整理1!$D$30:$R$54,13,0),O347)</f>
        <v>60</v>
      </c>
      <c r="P348">
        <f>_xlfn.IFNA(VLOOKUP($B348,数据整理1!$D$30:$R$54,14,0),P347)</f>
        <v>11982</v>
      </c>
      <c r="Q348">
        <f>_xlfn.IFNA(VLOOKUP($B348,数据整理1!$D$30:$R$54,15,0),Q347)</f>
        <v>11982</v>
      </c>
      <c r="S348" t="str">
        <f>INDEX(数据整理1!$C$56:$C$80,MATCH(B521,数据整理1!$D$56:$D$80))</f>
        <v>21阶</v>
      </c>
      <c r="T348">
        <f>_xlfn.IFNA(VLOOKUP($B348,数据整理1!$D$56:$R$80,2,0),T347)</f>
        <v>115866</v>
      </c>
      <c r="U348">
        <f>_xlfn.IFNA(VLOOKUP($B348,数据整理1!$D$56:$R$80,3,0),U347)</f>
        <v>34519</v>
      </c>
      <c r="V348">
        <f>_xlfn.IFNA(VLOOKUP($B348,数据整理1!$D$56:$R$80,4,0),V347)</f>
        <v>18132</v>
      </c>
      <c r="W348">
        <f>_xlfn.IFNA(VLOOKUP($B348,数据整理1!$D$56:$R$80,5,0),W347)</f>
        <v>8229</v>
      </c>
      <c r="X348">
        <f>_xlfn.IFNA(VLOOKUP($B348,数据整理1!$D$56:$R$80,6,0),X347)</f>
        <v>124</v>
      </c>
      <c r="Y348">
        <f>_xlfn.IFNA(VLOOKUP($B348,数据整理1!$D$56:$R$80,7,0),Y347)</f>
        <v>116</v>
      </c>
      <c r="Z348">
        <f>_xlfn.IFNA(VLOOKUP($B348,数据整理1!$D$56:$R$80,8,0),Z347)</f>
        <v>120</v>
      </c>
      <c r="AA348">
        <f>_xlfn.IFNA(VLOOKUP($B348,数据整理1!$D$56:$R$80,9,0),AA347)</f>
        <v>120</v>
      </c>
      <c r="AB348">
        <f>_xlfn.IFNA(VLOOKUP($B348,数据整理1!$D$56:$R$80,10,0),AB347)</f>
        <v>124</v>
      </c>
      <c r="AC348">
        <f>_xlfn.IFNA(VLOOKUP($B348,数据整理1!$D$56:$R$80,11,0),AC347)</f>
        <v>120</v>
      </c>
      <c r="AD348">
        <f>_xlfn.IFNA(VLOOKUP($B348,数据整理1!$D$56:$R$80,12,0),AD347)</f>
        <v>100</v>
      </c>
      <c r="AE348">
        <f>_xlfn.IFNA(VLOOKUP($B348,数据整理1!$D$56:$R$80,13,0),AE347)</f>
        <v>95</v>
      </c>
      <c r="AF348">
        <f>_xlfn.IFNA(VLOOKUP($B348,数据整理1!$D$56:$R$80,14,0),AF347)</f>
        <v>11982</v>
      </c>
      <c r="AG348">
        <f>_xlfn.IFNA(VLOOKUP($B348,数据整理1!$D$56:$R$80,15,0),AG347)</f>
        <v>11982</v>
      </c>
      <c r="AI348" t="str">
        <f>INDEX(数据整理1!$C$82:$C$106,MATCH(B348,数据整理1!$D$82:$D$106))</f>
        <v>21阶</v>
      </c>
      <c r="AJ348">
        <f>_xlfn.IFNA(VLOOKUP($B348,数据整理1!$D$82:$R$106,2,0),AJ347)</f>
        <v>102816</v>
      </c>
      <c r="AK348">
        <f>_xlfn.IFNA(VLOOKUP($B348,数据整理1!$D$82:$R$106,3,0),AK347)</f>
        <v>39236</v>
      </c>
      <c r="AL348">
        <f>_xlfn.IFNA(VLOOKUP($B348,数据整理1!$D$82:$R$106,4,0),AL347)</f>
        <v>6947</v>
      </c>
      <c r="AM348">
        <f>_xlfn.IFNA(VLOOKUP($B348,数据整理1!$D$82:$R$106,5,0),AM347)</f>
        <v>16481</v>
      </c>
      <c r="AN348">
        <f>_xlfn.IFNA(VLOOKUP($B348,数据整理1!$D$82:$R$106,6,0),AN347)</f>
        <v>124</v>
      </c>
      <c r="AO348">
        <f>_xlfn.IFNA(VLOOKUP($B348,数据整理1!$D$82:$R$106,7,0),AO347)</f>
        <v>116</v>
      </c>
      <c r="AP348">
        <f>_xlfn.IFNA(VLOOKUP($B348,数据整理1!$D$82:$R$106,8,0),AP347)</f>
        <v>120</v>
      </c>
      <c r="AQ348">
        <f>_xlfn.IFNA(VLOOKUP($B348,数据整理1!$D$82:$R$106,9,0),AQ347)</f>
        <v>116</v>
      </c>
      <c r="AR348">
        <f>_xlfn.IFNA(VLOOKUP($B348,数据整理1!$D$82:$R$106,10,0),AR347)</f>
        <v>124</v>
      </c>
      <c r="AS348">
        <f>_xlfn.IFNA(VLOOKUP($B348,数据整理1!$D$82:$R$106,11,0),AS347)</f>
        <v>120</v>
      </c>
      <c r="AT348">
        <f>_xlfn.IFNA(VLOOKUP($B348,数据整理1!$D$82:$R$106,12,0),AT347)</f>
        <v>50</v>
      </c>
      <c r="AU348">
        <f>_xlfn.IFNA(VLOOKUP($B348,数据整理1!$D$82:$R$106,13,0),AU347)</f>
        <v>120</v>
      </c>
      <c r="AV348">
        <f>_xlfn.IFNA(VLOOKUP($B348,数据整理1!$D$82:$R$106,14,0),AV347)</f>
        <v>11982</v>
      </c>
      <c r="AW348">
        <f>_xlfn.IFNA(VLOOKUP($B348,数据整理1!$D$82:$R$106,15,0),AW347)</f>
        <v>11982</v>
      </c>
    </row>
    <row r="349" spans="2:49" x14ac:dyDescent="0.2">
      <c r="B349">
        <v>142</v>
      </c>
      <c r="C349" t="str">
        <f>INDEX(数据整理1!$C$30:$C$54,MATCH(B349,数据整理1!$D$30:$D$54))</f>
        <v>21阶</v>
      </c>
      <c r="D349">
        <f>_xlfn.IFNA(VLOOKUP($B349,数据整理1!$D$30:$R$54,2,0),D348)</f>
        <v>117399</v>
      </c>
      <c r="E349">
        <f>_xlfn.IFNA(VLOOKUP($B349,数据整理1!$D$30:$R$54,3,0),E348)</f>
        <v>32973</v>
      </c>
      <c r="F349">
        <f>_xlfn.IFNA(VLOOKUP($B349,数据整理1!$D$30:$R$54,4,0),F348)</f>
        <v>19806</v>
      </c>
      <c r="G349">
        <f>_xlfn.IFNA(VLOOKUP($B349,数据整理1!$D$30:$R$54,5,0),G348)</f>
        <v>8940</v>
      </c>
      <c r="H349">
        <f>_xlfn.IFNA(VLOOKUP($B349,数据整理1!$D$30:$R$54,6,0),H348)</f>
        <v>124</v>
      </c>
      <c r="I349">
        <f>_xlfn.IFNA(VLOOKUP($B349,数据整理1!$D$30:$R$54,7,0),I348)</f>
        <v>116</v>
      </c>
      <c r="J349">
        <f>_xlfn.IFNA(VLOOKUP($B349,数据整理1!$D$30:$R$54,8,0),J348)</f>
        <v>120</v>
      </c>
      <c r="K349">
        <f>_xlfn.IFNA(VLOOKUP($B349,数据整理1!$D$30:$R$54,9,0),K348)</f>
        <v>120</v>
      </c>
      <c r="L349">
        <f>_xlfn.IFNA(VLOOKUP($B349,数据整理1!$D$30:$R$54,10,0),L348)</f>
        <v>124</v>
      </c>
      <c r="M349">
        <f>_xlfn.IFNA(VLOOKUP($B349,数据整理1!$D$30:$R$54,11,0),M348)</f>
        <v>120</v>
      </c>
      <c r="N349">
        <f>_xlfn.IFNA(VLOOKUP($B349,数据整理1!$D$30:$R$54,12,0),N348)</f>
        <v>150</v>
      </c>
      <c r="O349">
        <f>_xlfn.IFNA(VLOOKUP($B349,数据整理1!$D$30:$R$54,13,0),O348)</f>
        <v>60</v>
      </c>
      <c r="P349">
        <f>_xlfn.IFNA(VLOOKUP($B349,数据整理1!$D$30:$R$54,14,0),P348)</f>
        <v>11982</v>
      </c>
      <c r="Q349">
        <f>_xlfn.IFNA(VLOOKUP($B349,数据整理1!$D$30:$R$54,15,0),Q348)</f>
        <v>11982</v>
      </c>
      <c r="S349" t="str">
        <f>INDEX(数据整理1!$C$56:$C$80,MATCH(B522,数据整理1!$D$56:$D$80))</f>
        <v>21阶</v>
      </c>
      <c r="T349">
        <f>_xlfn.IFNA(VLOOKUP($B349,数据整理1!$D$56:$R$80,2,0),T348)</f>
        <v>115866</v>
      </c>
      <c r="U349">
        <f>_xlfn.IFNA(VLOOKUP($B349,数据整理1!$D$56:$R$80,3,0),U348)</f>
        <v>34519</v>
      </c>
      <c r="V349">
        <f>_xlfn.IFNA(VLOOKUP($B349,数据整理1!$D$56:$R$80,4,0),V348)</f>
        <v>18132</v>
      </c>
      <c r="W349">
        <f>_xlfn.IFNA(VLOOKUP($B349,数据整理1!$D$56:$R$80,5,0),W348)</f>
        <v>8229</v>
      </c>
      <c r="X349">
        <f>_xlfn.IFNA(VLOOKUP($B349,数据整理1!$D$56:$R$80,6,0),X348)</f>
        <v>124</v>
      </c>
      <c r="Y349">
        <f>_xlfn.IFNA(VLOOKUP($B349,数据整理1!$D$56:$R$80,7,0),Y348)</f>
        <v>116</v>
      </c>
      <c r="Z349">
        <f>_xlfn.IFNA(VLOOKUP($B349,数据整理1!$D$56:$R$80,8,0),Z348)</f>
        <v>120</v>
      </c>
      <c r="AA349">
        <f>_xlfn.IFNA(VLOOKUP($B349,数据整理1!$D$56:$R$80,9,0),AA348)</f>
        <v>120</v>
      </c>
      <c r="AB349">
        <f>_xlfn.IFNA(VLOOKUP($B349,数据整理1!$D$56:$R$80,10,0),AB348)</f>
        <v>124</v>
      </c>
      <c r="AC349">
        <f>_xlfn.IFNA(VLOOKUP($B349,数据整理1!$D$56:$R$80,11,0),AC348)</f>
        <v>120</v>
      </c>
      <c r="AD349">
        <f>_xlfn.IFNA(VLOOKUP($B349,数据整理1!$D$56:$R$80,12,0),AD348)</f>
        <v>100</v>
      </c>
      <c r="AE349">
        <f>_xlfn.IFNA(VLOOKUP($B349,数据整理1!$D$56:$R$80,13,0),AE348)</f>
        <v>95</v>
      </c>
      <c r="AF349">
        <f>_xlfn.IFNA(VLOOKUP($B349,数据整理1!$D$56:$R$80,14,0),AF348)</f>
        <v>11982</v>
      </c>
      <c r="AG349">
        <f>_xlfn.IFNA(VLOOKUP($B349,数据整理1!$D$56:$R$80,15,0),AG348)</f>
        <v>11982</v>
      </c>
      <c r="AI349" t="str">
        <f>INDEX(数据整理1!$C$82:$C$106,MATCH(B349,数据整理1!$D$82:$D$106))</f>
        <v>21阶</v>
      </c>
      <c r="AJ349">
        <f>_xlfn.IFNA(VLOOKUP($B349,数据整理1!$D$82:$R$106,2,0),AJ348)</f>
        <v>102816</v>
      </c>
      <c r="AK349">
        <f>_xlfn.IFNA(VLOOKUP($B349,数据整理1!$D$82:$R$106,3,0),AK348)</f>
        <v>39236</v>
      </c>
      <c r="AL349">
        <f>_xlfn.IFNA(VLOOKUP($B349,数据整理1!$D$82:$R$106,4,0),AL348)</f>
        <v>6947</v>
      </c>
      <c r="AM349">
        <f>_xlfn.IFNA(VLOOKUP($B349,数据整理1!$D$82:$R$106,5,0),AM348)</f>
        <v>16481</v>
      </c>
      <c r="AN349">
        <f>_xlfn.IFNA(VLOOKUP($B349,数据整理1!$D$82:$R$106,6,0),AN348)</f>
        <v>124</v>
      </c>
      <c r="AO349">
        <f>_xlfn.IFNA(VLOOKUP($B349,数据整理1!$D$82:$R$106,7,0),AO348)</f>
        <v>116</v>
      </c>
      <c r="AP349">
        <f>_xlfn.IFNA(VLOOKUP($B349,数据整理1!$D$82:$R$106,8,0),AP348)</f>
        <v>120</v>
      </c>
      <c r="AQ349">
        <f>_xlfn.IFNA(VLOOKUP($B349,数据整理1!$D$82:$R$106,9,0),AQ348)</f>
        <v>116</v>
      </c>
      <c r="AR349">
        <f>_xlfn.IFNA(VLOOKUP($B349,数据整理1!$D$82:$R$106,10,0),AR348)</f>
        <v>124</v>
      </c>
      <c r="AS349">
        <f>_xlfn.IFNA(VLOOKUP($B349,数据整理1!$D$82:$R$106,11,0),AS348)</f>
        <v>120</v>
      </c>
      <c r="AT349">
        <f>_xlfn.IFNA(VLOOKUP($B349,数据整理1!$D$82:$R$106,12,0),AT348)</f>
        <v>50</v>
      </c>
      <c r="AU349">
        <f>_xlfn.IFNA(VLOOKUP($B349,数据整理1!$D$82:$R$106,13,0),AU348)</f>
        <v>120</v>
      </c>
      <c r="AV349">
        <f>_xlfn.IFNA(VLOOKUP($B349,数据整理1!$D$82:$R$106,14,0),AV348)</f>
        <v>11982</v>
      </c>
      <c r="AW349">
        <f>_xlfn.IFNA(VLOOKUP($B349,数据整理1!$D$82:$R$106,15,0),AW348)</f>
        <v>11982</v>
      </c>
    </row>
    <row r="350" spans="2:49" x14ac:dyDescent="0.2">
      <c r="B350">
        <v>143</v>
      </c>
      <c r="C350" t="str">
        <f>INDEX(数据整理1!$C$30:$C$54,MATCH(B350,数据整理1!$D$30:$D$54))</f>
        <v>21阶</v>
      </c>
      <c r="D350">
        <f>_xlfn.IFNA(VLOOKUP($B350,数据整理1!$D$30:$R$54,2,0),D349)</f>
        <v>117399</v>
      </c>
      <c r="E350">
        <f>_xlfn.IFNA(VLOOKUP($B350,数据整理1!$D$30:$R$54,3,0),E349)</f>
        <v>32973</v>
      </c>
      <c r="F350">
        <f>_xlfn.IFNA(VLOOKUP($B350,数据整理1!$D$30:$R$54,4,0),F349)</f>
        <v>19806</v>
      </c>
      <c r="G350">
        <f>_xlfn.IFNA(VLOOKUP($B350,数据整理1!$D$30:$R$54,5,0),G349)</f>
        <v>8940</v>
      </c>
      <c r="H350">
        <f>_xlfn.IFNA(VLOOKUP($B350,数据整理1!$D$30:$R$54,6,0),H349)</f>
        <v>124</v>
      </c>
      <c r="I350">
        <f>_xlfn.IFNA(VLOOKUP($B350,数据整理1!$D$30:$R$54,7,0),I349)</f>
        <v>116</v>
      </c>
      <c r="J350">
        <f>_xlfn.IFNA(VLOOKUP($B350,数据整理1!$D$30:$R$54,8,0),J349)</f>
        <v>120</v>
      </c>
      <c r="K350">
        <f>_xlfn.IFNA(VLOOKUP($B350,数据整理1!$D$30:$R$54,9,0),K349)</f>
        <v>120</v>
      </c>
      <c r="L350">
        <f>_xlfn.IFNA(VLOOKUP($B350,数据整理1!$D$30:$R$54,10,0),L349)</f>
        <v>124</v>
      </c>
      <c r="M350">
        <f>_xlfn.IFNA(VLOOKUP($B350,数据整理1!$D$30:$R$54,11,0),M349)</f>
        <v>120</v>
      </c>
      <c r="N350">
        <f>_xlfn.IFNA(VLOOKUP($B350,数据整理1!$D$30:$R$54,12,0),N349)</f>
        <v>150</v>
      </c>
      <c r="O350">
        <f>_xlfn.IFNA(VLOOKUP($B350,数据整理1!$D$30:$R$54,13,0),O349)</f>
        <v>60</v>
      </c>
      <c r="P350">
        <f>_xlfn.IFNA(VLOOKUP($B350,数据整理1!$D$30:$R$54,14,0),P349)</f>
        <v>11982</v>
      </c>
      <c r="Q350">
        <f>_xlfn.IFNA(VLOOKUP($B350,数据整理1!$D$30:$R$54,15,0),Q349)</f>
        <v>11982</v>
      </c>
      <c r="S350" t="str">
        <f>INDEX(数据整理1!$C$56:$C$80,MATCH(B523,数据整理1!$D$56:$D$80))</f>
        <v>21阶</v>
      </c>
      <c r="T350">
        <f>_xlfn.IFNA(VLOOKUP($B350,数据整理1!$D$56:$R$80,2,0),T349)</f>
        <v>115866</v>
      </c>
      <c r="U350">
        <f>_xlfn.IFNA(VLOOKUP($B350,数据整理1!$D$56:$R$80,3,0),U349)</f>
        <v>34519</v>
      </c>
      <c r="V350">
        <f>_xlfn.IFNA(VLOOKUP($B350,数据整理1!$D$56:$R$80,4,0),V349)</f>
        <v>18132</v>
      </c>
      <c r="W350">
        <f>_xlfn.IFNA(VLOOKUP($B350,数据整理1!$D$56:$R$80,5,0),W349)</f>
        <v>8229</v>
      </c>
      <c r="X350">
        <f>_xlfn.IFNA(VLOOKUP($B350,数据整理1!$D$56:$R$80,6,0),X349)</f>
        <v>124</v>
      </c>
      <c r="Y350">
        <f>_xlfn.IFNA(VLOOKUP($B350,数据整理1!$D$56:$R$80,7,0),Y349)</f>
        <v>116</v>
      </c>
      <c r="Z350">
        <f>_xlfn.IFNA(VLOOKUP($B350,数据整理1!$D$56:$R$80,8,0),Z349)</f>
        <v>120</v>
      </c>
      <c r="AA350">
        <f>_xlfn.IFNA(VLOOKUP($B350,数据整理1!$D$56:$R$80,9,0),AA349)</f>
        <v>120</v>
      </c>
      <c r="AB350">
        <f>_xlfn.IFNA(VLOOKUP($B350,数据整理1!$D$56:$R$80,10,0),AB349)</f>
        <v>124</v>
      </c>
      <c r="AC350">
        <f>_xlfn.IFNA(VLOOKUP($B350,数据整理1!$D$56:$R$80,11,0),AC349)</f>
        <v>120</v>
      </c>
      <c r="AD350">
        <f>_xlfn.IFNA(VLOOKUP($B350,数据整理1!$D$56:$R$80,12,0),AD349)</f>
        <v>100</v>
      </c>
      <c r="AE350">
        <f>_xlfn.IFNA(VLOOKUP($B350,数据整理1!$D$56:$R$80,13,0),AE349)</f>
        <v>95</v>
      </c>
      <c r="AF350">
        <f>_xlfn.IFNA(VLOOKUP($B350,数据整理1!$D$56:$R$80,14,0),AF349)</f>
        <v>11982</v>
      </c>
      <c r="AG350">
        <f>_xlfn.IFNA(VLOOKUP($B350,数据整理1!$D$56:$R$80,15,0),AG349)</f>
        <v>11982</v>
      </c>
      <c r="AI350" t="str">
        <f>INDEX(数据整理1!$C$82:$C$106,MATCH(B350,数据整理1!$D$82:$D$106))</f>
        <v>21阶</v>
      </c>
      <c r="AJ350">
        <f>_xlfn.IFNA(VLOOKUP($B350,数据整理1!$D$82:$R$106,2,0),AJ349)</f>
        <v>102816</v>
      </c>
      <c r="AK350">
        <f>_xlfn.IFNA(VLOOKUP($B350,数据整理1!$D$82:$R$106,3,0),AK349)</f>
        <v>39236</v>
      </c>
      <c r="AL350">
        <f>_xlfn.IFNA(VLOOKUP($B350,数据整理1!$D$82:$R$106,4,0),AL349)</f>
        <v>6947</v>
      </c>
      <c r="AM350">
        <f>_xlfn.IFNA(VLOOKUP($B350,数据整理1!$D$82:$R$106,5,0),AM349)</f>
        <v>16481</v>
      </c>
      <c r="AN350">
        <f>_xlfn.IFNA(VLOOKUP($B350,数据整理1!$D$82:$R$106,6,0),AN349)</f>
        <v>124</v>
      </c>
      <c r="AO350">
        <f>_xlfn.IFNA(VLOOKUP($B350,数据整理1!$D$82:$R$106,7,0),AO349)</f>
        <v>116</v>
      </c>
      <c r="AP350">
        <f>_xlfn.IFNA(VLOOKUP($B350,数据整理1!$D$82:$R$106,8,0),AP349)</f>
        <v>120</v>
      </c>
      <c r="AQ350">
        <f>_xlfn.IFNA(VLOOKUP($B350,数据整理1!$D$82:$R$106,9,0),AQ349)</f>
        <v>116</v>
      </c>
      <c r="AR350">
        <f>_xlfn.IFNA(VLOOKUP($B350,数据整理1!$D$82:$R$106,10,0),AR349)</f>
        <v>124</v>
      </c>
      <c r="AS350">
        <f>_xlfn.IFNA(VLOOKUP($B350,数据整理1!$D$82:$R$106,11,0),AS349)</f>
        <v>120</v>
      </c>
      <c r="AT350">
        <f>_xlfn.IFNA(VLOOKUP($B350,数据整理1!$D$82:$R$106,12,0),AT349)</f>
        <v>50</v>
      </c>
      <c r="AU350">
        <f>_xlfn.IFNA(VLOOKUP($B350,数据整理1!$D$82:$R$106,13,0),AU349)</f>
        <v>120</v>
      </c>
      <c r="AV350">
        <f>_xlfn.IFNA(VLOOKUP($B350,数据整理1!$D$82:$R$106,14,0),AV349)</f>
        <v>11982</v>
      </c>
      <c r="AW350">
        <f>_xlfn.IFNA(VLOOKUP($B350,数据整理1!$D$82:$R$106,15,0),AW349)</f>
        <v>11982</v>
      </c>
    </row>
    <row r="351" spans="2:49" x14ac:dyDescent="0.2">
      <c r="B351">
        <v>144</v>
      </c>
      <c r="C351" t="str">
        <f>INDEX(数据整理1!$C$30:$C$54,MATCH(B351,数据整理1!$D$30:$D$54))</f>
        <v>21阶</v>
      </c>
      <c r="D351">
        <f>_xlfn.IFNA(VLOOKUP($B351,数据整理1!$D$30:$R$54,2,0),D350)</f>
        <v>117399</v>
      </c>
      <c r="E351">
        <f>_xlfn.IFNA(VLOOKUP($B351,数据整理1!$D$30:$R$54,3,0),E350)</f>
        <v>32973</v>
      </c>
      <c r="F351">
        <f>_xlfn.IFNA(VLOOKUP($B351,数据整理1!$D$30:$R$54,4,0),F350)</f>
        <v>19806</v>
      </c>
      <c r="G351">
        <f>_xlfn.IFNA(VLOOKUP($B351,数据整理1!$D$30:$R$54,5,0),G350)</f>
        <v>8940</v>
      </c>
      <c r="H351">
        <f>_xlfn.IFNA(VLOOKUP($B351,数据整理1!$D$30:$R$54,6,0),H350)</f>
        <v>124</v>
      </c>
      <c r="I351">
        <f>_xlfn.IFNA(VLOOKUP($B351,数据整理1!$D$30:$R$54,7,0),I350)</f>
        <v>116</v>
      </c>
      <c r="J351">
        <f>_xlfn.IFNA(VLOOKUP($B351,数据整理1!$D$30:$R$54,8,0),J350)</f>
        <v>120</v>
      </c>
      <c r="K351">
        <f>_xlfn.IFNA(VLOOKUP($B351,数据整理1!$D$30:$R$54,9,0),K350)</f>
        <v>120</v>
      </c>
      <c r="L351">
        <f>_xlfn.IFNA(VLOOKUP($B351,数据整理1!$D$30:$R$54,10,0),L350)</f>
        <v>124</v>
      </c>
      <c r="M351">
        <f>_xlfn.IFNA(VLOOKUP($B351,数据整理1!$D$30:$R$54,11,0),M350)</f>
        <v>120</v>
      </c>
      <c r="N351">
        <f>_xlfn.IFNA(VLOOKUP($B351,数据整理1!$D$30:$R$54,12,0),N350)</f>
        <v>150</v>
      </c>
      <c r="O351">
        <f>_xlfn.IFNA(VLOOKUP($B351,数据整理1!$D$30:$R$54,13,0),O350)</f>
        <v>60</v>
      </c>
      <c r="P351">
        <f>_xlfn.IFNA(VLOOKUP($B351,数据整理1!$D$30:$R$54,14,0),P350)</f>
        <v>11982</v>
      </c>
      <c r="Q351">
        <f>_xlfn.IFNA(VLOOKUP($B351,数据整理1!$D$30:$R$54,15,0),Q350)</f>
        <v>11982</v>
      </c>
      <c r="S351" t="str">
        <f>INDEX(数据整理1!$C$56:$C$80,MATCH(B524,数据整理1!$D$56:$D$80))</f>
        <v>21阶</v>
      </c>
      <c r="T351">
        <f>_xlfn.IFNA(VLOOKUP($B351,数据整理1!$D$56:$R$80,2,0),T350)</f>
        <v>115866</v>
      </c>
      <c r="U351">
        <f>_xlfn.IFNA(VLOOKUP($B351,数据整理1!$D$56:$R$80,3,0),U350)</f>
        <v>34519</v>
      </c>
      <c r="V351">
        <f>_xlfn.IFNA(VLOOKUP($B351,数据整理1!$D$56:$R$80,4,0),V350)</f>
        <v>18132</v>
      </c>
      <c r="W351">
        <f>_xlfn.IFNA(VLOOKUP($B351,数据整理1!$D$56:$R$80,5,0),W350)</f>
        <v>8229</v>
      </c>
      <c r="X351">
        <f>_xlfn.IFNA(VLOOKUP($B351,数据整理1!$D$56:$R$80,6,0),X350)</f>
        <v>124</v>
      </c>
      <c r="Y351">
        <f>_xlfn.IFNA(VLOOKUP($B351,数据整理1!$D$56:$R$80,7,0),Y350)</f>
        <v>116</v>
      </c>
      <c r="Z351">
        <f>_xlfn.IFNA(VLOOKUP($B351,数据整理1!$D$56:$R$80,8,0),Z350)</f>
        <v>120</v>
      </c>
      <c r="AA351">
        <f>_xlfn.IFNA(VLOOKUP($B351,数据整理1!$D$56:$R$80,9,0),AA350)</f>
        <v>120</v>
      </c>
      <c r="AB351">
        <f>_xlfn.IFNA(VLOOKUP($B351,数据整理1!$D$56:$R$80,10,0),AB350)</f>
        <v>124</v>
      </c>
      <c r="AC351">
        <f>_xlfn.IFNA(VLOOKUP($B351,数据整理1!$D$56:$R$80,11,0),AC350)</f>
        <v>120</v>
      </c>
      <c r="AD351">
        <f>_xlfn.IFNA(VLOOKUP($B351,数据整理1!$D$56:$R$80,12,0),AD350)</f>
        <v>100</v>
      </c>
      <c r="AE351">
        <f>_xlfn.IFNA(VLOOKUP($B351,数据整理1!$D$56:$R$80,13,0),AE350)</f>
        <v>95</v>
      </c>
      <c r="AF351">
        <f>_xlfn.IFNA(VLOOKUP($B351,数据整理1!$D$56:$R$80,14,0),AF350)</f>
        <v>11982</v>
      </c>
      <c r="AG351">
        <f>_xlfn.IFNA(VLOOKUP($B351,数据整理1!$D$56:$R$80,15,0),AG350)</f>
        <v>11982</v>
      </c>
      <c r="AI351" t="str">
        <f>INDEX(数据整理1!$C$82:$C$106,MATCH(B351,数据整理1!$D$82:$D$106))</f>
        <v>21阶</v>
      </c>
      <c r="AJ351">
        <f>_xlfn.IFNA(VLOOKUP($B351,数据整理1!$D$82:$R$106,2,0),AJ350)</f>
        <v>102816</v>
      </c>
      <c r="AK351">
        <f>_xlfn.IFNA(VLOOKUP($B351,数据整理1!$D$82:$R$106,3,0),AK350)</f>
        <v>39236</v>
      </c>
      <c r="AL351">
        <f>_xlfn.IFNA(VLOOKUP($B351,数据整理1!$D$82:$R$106,4,0),AL350)</f>
        <v>6947</v>
      </c>
      <c r="AM351">
        <f>_xlfn.IFNA(VLOOKUP($B351,数据整理1!$D$82:$R$106,5,0),AM350)</f>
        <v>16481</v>
      </c>
      <c r="AN351">
        <f>_xlfn.IFNA(VLOOKUP($B351,数据整理1!$D$82:$R$106,6,0),AN350)</f>
        <v>124</v>
      </c>
      <c r="AO351">
        <f>_xlfn.IFNA(VLOOKUP($B351,数据整理1!$D$82:$R$106,7,0),AO350)</f>
        <v>116</v>
      </c>
      <c r="AP351">
        <f>_xlfn.IFNA(VLOOKUP($B351,数据整理1!$D$82:$R$106,8,0),AP350)</f>
        <v>120</v>
      </c>
      <c r="AQ351">
        <f>_xlfn.IFNA(VLOOKUP($B351,数据整理1!$D$82:$R$106,9,0),AQ350)</f>
        <v>116</v>
      </c>
      <c r="AR351">
        <f>_xlfn.IFNA(VLOOKUP($B351,数据整理1!$D$82:$R$106,10,0),AR350)</f>
        <v>124</v>
      </c>
      <c r="AS351">
        <f>_xlfn.IFNA(VLOOKUP($B351,数据整理1!$D$82:$R$106,11,0),AS350)</f>
        <v>120</v>
      </c>
      <c r="AT351">
        <f>_xlfn.IFNA(VLOOKUP($B351,数据整理1!$D$82:$R$106,12,0),AT350)</f>
        <v>50</v>
      </c>
      <c r="AU351">
        <f>_xlfn.IFNA(VLOOKUP($B351,数据整理1!$D$82:$R$106,13,0),AU350)</f>
        <v>120</v>
      </c>
      <c r="AV351">
        <f>_xlfn.IFNA(VLOOKUP($B351,数据整理1!$D$82:$R$106,14,0),AV350)</f>
        <v>11982</v>
      </c>
      <c r="AW351">
        <f>_xlfn.IFNA(VLOOKUP($B351,数据整理1!$D$82:$R$106,15,0),AW350)</f>
        <v>11982</v>
      </c>
    </row>
    <row r="352" spans="2:49" x14ac:dyDescent="0.2">
      <c r="B352">
        <v>145</v>
      </c>
      <c r="C352" t="str">
        <f>INDEX(数据整理1!$C$30:$C$54,MATCH(B352,数据整理1!$D$30:$D$54))</f>
        <v>21阶</v>
      </c>
      <c r="D352">
        <f>_xlfn.IFNA(VLOOKUP($B352,数据整理1!$D$30:$R$54,2,0),D351)</f>
        <v>117399</v>
      </c>
      <c r="E352">
        <f>_xlfn.IFNA(VLOOKUP($B352,数据整理1!$D$30:$R$54,3,0),E351)</f>
        <v>32973</v>
      </c>
      <c r="F352">
        <f>_xlfn.IFNA(VLOOKUP($B352,数据整理1!$D$30:$R$54,4,0),F351)</f>
        <v>19806</v>
      </c>
      <c r="G352">
        <f>_xlfn.IFNA(VLOOKUP($B352,数据整理1!$D$30:$R$54,5,0),G351)</f>
        <v>8940</v>
      </c>
      <c r="H352">
        <f>_xlfn.IFNA(VLOOKUP($B352,数据整理1!$D$30:$R$54,6,0),H351)</f>
        <v>124</v>
      </c>
      <c r="I352">
        <f>_xlfn.IFNA(VLOOKUP($B352,数据整理1!$D$30:$R$54,7,0),I351)</f>
        <v>116</v>
      </c>
      <c r="J352">
        <f>_xlfn.IFNA(VLOOKUP($B352,数据整理1!$D$30:$R$54,8,0),J351)</f>
        <v>120</v>
      </c>
      <c r="K352">
        <f>_xlfn.IFNA(VLOOKUP($B352,数据整理1!$D$30:$R$54,9,0),K351)</f>
        <v>120</v>
      </c>
      <c r="L352">
        <f>_xlfn.IFNA(VLOOKUP($B352,数据整理1!$D$30:$R$54,10,0),L351)</f>
        <v>124</v>
      </c>
      <c r="M352">
        <f>_xlfn.IFNA(VLOOKUP($B352,数据整理1!$D$30:$R$54,11,0),M351)</f>
        <v>120</v>
      </c>
      <c r="N352">
        <f>_xlfn.IFNA(VLOOKUP($B352,数据整理1!$D$30:$R$54,12,0),N351)</f>
        <v>150</v>
      </c>
      <c r="O352">
        <f>_xlfn.IFNA(VLOOKUP($B352,数据整理1!$D$30:$R$54,13,0),O351)</f>
        <v>60</v>
      </c>
      <c r="P352">
        <f>_xlfn.IFNA(VLOOKUP($B352,数据整理1!$D$30:$R$54,14,0),P351)</f>
        <v>11982</v>
      </c>
      <c r="Q352">
        <f>_xlfn.IFNA(VLOOKUP($B352,数据整理1!$D$30:$R$54,15,0),Q351)</f>
        <v>11982</v>
      </c>
      <c r="S352" t="str">
        <f>INDEX(数据整理1!$C$56:$C$80,MATCH(B525,数据整理1!$D$56:$D$80))</f>
        <v>21阶</v>
      </c>
      <c r="T352">
        <f>_xlfn.IFNA(VLOOKUP($B352,数据整理1!$D$56:$R$80,2,0),T351)</f>
        <v>115866</v>
      </c>
      <c r="U352">
        <f>_xlfn.IFNA(VLOOKUP($B352,数据整理1!$D$56:$R$80,3,0),U351)</f>
        <v>34519</v>
      </c>
      <c r="V352">
        <f>_xlfn.IFNA(VLOOKUP($B352,数据整理1!$D$56:$R$80,4,0),V351)</f>
        <v>18132</v>
      </c>
      <c r="W352">
        <f>_xlfn.IFNA(VLOOKUP($B352,数据整理1!$D$56:$R$80,5,0),W351)</f>
        <v>8229</v>
      </c>
      <c r="X352">
        <f>_xlfn.IFNA(VLOOKUP($B352,数据整理1!$D$56:$R$80,6,0),X351)</f>
        <v>124</v>
      </c>
      <c r="Y352">
        <f>_xlfn.IFNA(VLOOKUP($B352,数据整理1!$D$56:$R$80,7,0),Y351)</f>
        <v>116</v>
      </c>
      <c r="Z352">
        <f>_xlfn.IFNA(VLOOKUP($B352,数据整理1!$D$56:$R$80,8,0),Z351)</f>
        <v>120</v>
      </c>
      <c r="AA352">
        <f>_xlfn.IFNA(VLOOKUP($B352,数据整理1!$D$56:$R$80,9,0),AA351)</f>
        <v>120</v>
      </c>
      <c r="AB352">
        <f>_xlfn.IFNA(VLOOKUP($B352,数据整理1!$D$56:$R$80,10,0),AB351)</f>
        <v>124</v>
      </c>
      <c r="AC352">
        <f>_xlfn.IFNA(VLOOKUP($B352,数据整理1!$D$56:$R$80,11,0),AC351)</f>
        <v>120</v>
      </c>
      <c r="AD352">
        <f>_xlfn.IFNA(VLOOKUP($B352,数据整理1!$D$56:$R$80,12,0),AD351)</f>
        <v>100</v>
      </c>
      <c r="AE352">
        <f>_xlfn.IFNA(VLOOKUP($B352,数据整理1!$D$56:$R$80,13,0),AE351)</f>
        <v>95</v>
      </c>
      <c r="AF352">
        <f>_xlfn.IFNA(VLOOKUP($B352,数据整理1!$D$56:$R$80,14,0),AF351)</f>
        <v>11982</v>
      </c>
      <c r="AG352">
        <f>_xlfn.IFNA(VLOOKUP($B352,数据整理1!$D$56:$R$80,15,0),AG351)</f>
        <v>11982</v>
      </c>
      <c r="AI352" t="str">
        <f>INDEX(数据整理1!$C$82:$C$106,MATCH(B352,数据整理1!$D$82:$D$106))</f>
        <v>21阶</v>
      </c>
      <c r="AJ352">
        <f>_xlfn.IFNA(VLOOKUP($B352,数据整理1!$D$82:$R$106,2,0),AJ351)</f>
        <v>102816</v>
      </c>
      <c r="AK352">
        <f>_xlfn.IFNA(VLOOKUP($B352,数据整理1!$D$82:$R$106,3,0),AK351)</f>
        <v>39236</v>
      </c>
      <c r="AL352">
        <f>_xlfn.IFNA(VLOOKUP($B352,数据整理1!$D$82:$R$106,4,0),AL351)</f>
        <v>6947</v>
      </c>
      <c r="AM352">
        <f>_xlfn.IFNA(VLOOKUP($B352,数据整理1!$D$82:$R$106,5,0),AM351)</f>
        <v>16481</v>
      </c>
      <c r="AN352">
        <f>_xlfn.IFNA(VLOOKUP($B352,数据整理1!$D$82:$R$106,6,0),AN351)</f>
        <v>124</v>
      </c>
      <c r="AO352">
        <f>_xlfn.IFNA(VLOOKUP($B352,数据整理1!$D$82:$R$106,7,0),AO351)</f>
        <v>116</v>
      </c>
      <c r="AP352">
        <f>_xlfn.IFNA(VLOOKUP($B352,数据整理1!$D$82:$R$106,8,0),AP351)</f>
        <v>120</v>
      </c>
      <c r="AQ352">
        <f>_xlfn.IFNA(VLOOKUP($B352,数据整理1!$D$82:$R$106,9,0),AQ351)</f>
        <v>116</v>
      </c>
      <c r="AR352">
        <f>_xlfn.IFNA(VLOOKUP($B352,数据整理1!$D$82:$R$106,10,0),AR351)</f>
        <v>124</v>
      </c>
      <c r="AS352">
        <f>_xlfn.IFNA(VLOOKUP($B352,数据整理1!$D$82:$R$106,11,0),AS351)</f>
        <v>120</v>
      </c>
      <c r="AT352">
        <f>_xlfn.IFNA(VLOOKUP($B352,数据整理1!$D$82:$R$106,12,0),AT351)</f>
        <v>50</v>
      </c>
      <c r="AU352">
        <f>_xlfn.IFNA(VLOOKUP($B352,数据整理1!$D$82:$R$106,13,0),AU351)</f>
        <v>120</v>
      </c>
      <c r="AV352">
        <f>_xlfn.IFNA(VLOOKUP($B352,数据整理1!$D$82:$R$106,14,0),AV351)</f>
        <v>11982</v>
      </c>
      <c r="AW352">
        <f>_xlfn.IFNA(VLOOKUP($B352,数据整理1!$D$82:$R$106,15,0),AW351)</f>
        <v>11982</v>
      </c>
    </row>
    <row r="353" spans="2:49" x14ac:dyDescent="0.2">
      <c r="B353">
        <v>146</v>
      </c>
      <c r="C353" t="str">
        <f>INDEX(数据整理1!$C$30:$C$54,MATCH(B353,数据整理1!$D$30:$D$54))</f>
        <v>21阶</v>
      </c>
      <c r="D353">
        <f>_xlfn.IFNA(VLOOKUP($B353,数据整理1!$D$30:$R$54,2,0),D352)</f>
        <v>117399</v>
      </c>
      <c r="E353">
        <f>_xlfn.IFNA(VLOOKUP($B353,数据整理1!$D$30:$R$54,3,0),E352)</f>
        <v>32973</v>
      </c>
      <c r="F353">
        <f>_xlfn.IFNA(VLOOKUP($B353,数据整理1!$D$30:$R$54,4,0),F352)</f>
        <v>19806</v>
      </c>
      <c r="G353">
        <f>_xlfn.IFNA(VLOOKUP($B353,数据整理1!$D$30:$R$54,5,0),G352)</f>
        <v>8940</v>
      </c>
      <c r="H353">
        <f>_xlfn.IFNA(VLOOKUP($B353,数据整理1!$D$30:$R$54,6,0),H352)</f>
        <v>124</v>
      </c>
      <c r="I353">
        <f>_xlfn.IFNA(VLOOKUP($B353,数据整理1!$D$30:$R$54,7,0),I352)</f>
        <v>116</v>
      </c>
      <c r="J353">
        <f>_xlfn.IFNA(VLOOKUP($B353,数据整理1!$D$30:$R$54,8,0),J352)</f>
        <v>120</v>
      </c>
      <c r="K353">
        <f>_xlfn.IFNA(VLOOKUP($B353,数据整理1!$D$30:$R$54,9,0),K352)</f>
        <v>120</v>
      </c>
      <c r="L353">
        <f>_xlfn.IFNA(VLOOKUP($B353,数据整理1!$D$30:$R$54,10,0),L352)</f>
        <v>124</v>
      </c>
      <c r="M353">
        <f>_xlfn.IFNA(VLOOKUP($B353,数据整理1!$D$30:$R$54,11,0),M352)</f>
        <v>120</v>
      </c>
      <c r="N353">
        <f>_xlfn.IFNA(VLOOKUP($B353,数据整理1!$D$30:$R$54,12,0),N352)</f>
        <v>150</v>
      </c>
      <c r="O353">
        <f>_xlfn.IFNA(VLOOKUP($B353,数据整理1!$D$30:$R$54,13,0),O352)</f>
        <v>60</v>
      </c>
      <c r="P353">
        <f>_xlfn.IFNA(VLOOKUP($B353,数据整理1!$D$30:$R$54,14,0),P352)</f>
        <v>11982</v>
      </c>
      <c r="Q353">
        <f>_xlfn.IFNA(VLOOKUP($B353,数据整理1!$D$30:$R$54,15,0),Q352)</f>
        <v>11982</v>
      </c>
      <c r="S353" t="str">
        <f>INDEX(数据整理1!$C$56:$C$80,MATCH(B526,数据整理1!$D$56:$D$80))</f>
        <v>21阶</v>
      </c>
      <c r="T353">
        <f>_xlfn.IFNA(VLOOKUP($B353,数据整理1!$D$56:$R$80,2,0),T352)</f>
        <v>115866</v>
      </c>
      <c r="U353">
        <f>_xlfn.IFNA(VLOOKUP($B353,数据整理1!$D$56:$R$80,3,0),U352)</f>
        <v>34519</v>
      </c>
      <c r="V353">
        <f>_xlfn.IFNA(VLOOKUP($B353,数据整理1!$D$56:$R$80,4,0),V352)</f>
        <v>18132</v>
      </c>
      <c r="W353">
        <f>_xlfn.IFNA(VLOOKUP($B353,数据整理1!$D$56:$R$80,5,0),W352)</f>
        <v>8229</v>
      </c>
      <c r="X353">
        <f>_xlfn.IFNA(VLOOKUP($B353,数据整理1!$D$56:$R$80,6,0),X352)</f>
        <v>124</v>
      </c>
      <c r="Y353">
        <f>_xlfn.IFNA(VLOOKUP($B353,数据整理1!$D$56:$R$80,7,0),Y352)</f>
        <v>116</v>
      </c>
      <c r="Z353">
        <f>_xlfn.IFNA(VLOOKUP($B353,数据整理1!$D$56:$R$80,8,0),Z352)</f>
        <v>120</v>
      </c>
      <c r="AA353">
        <f>_xlfn.IFNA(VLOOKUP($B353,数据整理1!$D$56:$R$80,9,0),AA352)</f>
        <v>120</v>
      </c>
      <c r="AB353">
        <f>_xlfn.IFNA(VLOOKUP($B353,数据整理1!$D$56:$R$80,10,0),AB352)</f>
        <v>124</v>
      </c>
      <c r="AC353">
        <f>_xlfn.IFNA(VLOOKUP($B353,数据整理1!$D$56:$R$80,11,0),AC352)</f>
        <v>120</v>
      </c>
      <c r="AD353">
        <f>_xlfn.IFNA(VLOOKUP($B353,数据整理1!$D$56:$R$80,12,0),AD352)</f>
        <v>100</v>
      </c>
      <c r="AE353">
        <f>_xlfn.IFNA(VLOOKUP($B353,数据整理1!$D$56:$R$80,13,0),AE352)</f>
        <v>95</v>
      </c>
      <c r="AF353">
        <f>_xlfn.IFNA(VLOOKUP($B353,数据整理1!$D$56:$R$80,14,0),AF352)</f>
        <v>11982</v>
      </c>
      <c r="AG353">
        <f>_xlfn.IFNA(VLOOKUP($B353,数据整理1!$D$56:$R$80,15,0),AG352)</f>
        <v>11982</v>
      </c>
      <c r="AI353" t="str">
        <f>INDEX(数据整理1!$C$82:$C$106,MATCH(B353,数据整理1!$D$82:$D$106))</f>
        <v>21阶</v>
      </c>
      <c r="AJ353">
        <f>_xlfn.IFNA(VLOOKUP($B353,数据整理1!$D$82:$R$106,2,0),AJ352)</f>
        <v>102816</v>
      </c>
      <c r="AK353">
        <f>_xlfn.IFNA(VLOOKUP($B353,数据整理1!$D$82:$R$106,3,0),AK352)</f>
        <v>39236</v>
      </c>
      <c r="AL353">
        <f>_xlfn.IFNA(VLOOKUP($B353,数据整理1!$D$82:$R$106,4,0),AL352)</f>
        <v>6947</v>
      </c>
      <c r="AM353">
        <f>_xlfn.IFNA(VLOOKUP($B353,数据整理1!$D$82:$R$106,5,0),AM352)</f>
        <v>16481</v>
      </c>
      <c r="AN353">
        <f>_xlfn.IFNA(VLOOKUP($B353,数据整理1!$D$82:$R$106,6,0),AN352)</f>
        <v>124</v>
      </c>
      <c r="AO353">
        <f>_xlfn.IFNA(VLOOKUP($B353,数据整理1!$D$82:$R$106,7,0),AO352)</f>
        <v>116</v>
      </c>
      <c r="AP353">
        <f>_xlfn.IFNA(VLOOKUP($B353,数据整理1!$D$82:$R$106,8,0),AP352)</f>
        <v>120</v>
      </c>
      <c r="AQ353">
        <f>_xlfn.IFNA(VLOOKUP($B353,数据整理1!$D$82:$R$106,9,0),AQ352)</f>
        <v>116</v>
      </c>
      <c r="AR353">
        <f>_xlfn.IFNA(VLOOKUP($B353,数据整理1!$D$82:$R$106,10,0),AR352)</f>
        <v>124</v>
      </c>
      <c r="AS353">
        <f>_xlfn.IFNA(VLOOKUP($B353,数据整理1!$D$82:$R$106,11,0),AS352)</f>
        <v>120</v>
      </c>
      <c r="AT353">
        <f>_xlfn.IFNA(VLOOKUP($B353,数据整理1!$D$82:$R$106,12,0),AT352)</f>
        <v>50</v>
      </c>
      <c r="AU353">
        <f>_xlfn.IFNA(VLOOKUP($B353,数据整理1!$D$82:$R$106,13,0),AU352)</f>
        <v>120</v>
      </c>
      <c r="AV353">
        <f>_xlfn.IFNA(VLOOKUP($B353,数据整理1!$D$82:$R$106,14,0),AV352)</f>
        <v>11982</v>
      </c>
      <c r="AW353">
        <f>_xlfn.IFNA(VLOOKUP($B353,数据整理1!$D$82:$R$106,15,0),AW352)</f>
        <v>11982</v>
      </c>
    </row>
    <row r="354" spans="2:49" x14ac:dyDescent="0.2">
      <c r="B354">
        <v>147</v>
      </c>
      <c r="C354" t="str">
        <f>INDEX(数据整理1!$C$30:$C$54,MATCH(B354,数据整理1!$D$30:$D$54))</f>
        <v>21阶</v>
      </c>
      <c r="D354">
        <f>_xlfn.IFNA(VLOOKUP($B354,数据整理1!$D$30:$R$54,2,0),D353)</f>
        <v>117399</v>
      </c>
      <c r="E354">
        <f>_xlfn.IFNA(VLOOKUP($B354,数据整理1!$D$30:$R$54,3,0),E353)</f>
        <v>32973</v>
      </c>
      <c r="F354">
        <f>_xlfn.IFNA(VLOOKUP($B354,数据整理1!$D$30:$R$54,4,0),F353)</f>
        <v>19806</v>
      </c>
      <c r="G354">
        <f>_xlfn.IFNA(VLOOKUP($B354,数据整理1!$D$30:$R$54,5,0),G353)</f>
        <v>8940</v>
      </c>
      <c r="H354">
        <f>_xlfn.IFNA(VLOOKUP($B354,数据整理1!$D$30:$R$54,6,0),H353)</f>
        <v>124</v>
      </c>
      <c r="I354">
        <f>_xlfn.IFNA(VLOOKUP($B354,数据整理1!$D$30:$R$54,7,0),I353)</f>
        <v>116</v>
      </c>
      <c r="J354">
        <f>_xlfn.IFNA(VLOOKUP($B354,数据整理1!$D$30:$R$54,8,0),J353)</f>
        <v>120</v>
      </c>
      <c r="K354">
        <f>_xlfn.IFNA(VLOOKUP($B354,数据整理1!$D$30:$R$54,9,0),K353)</f>
        <v>120</v>
      </c>
      <c r="L354">
        <f>_xlfn.IFNA(VLOOKUP($B354,数据整理1!$D$30:$R$54,10,0),L353)</f>
        <v>124</v>
      </c>
      <c r="M354">
        <f>_xlfn.IFNA(VLOOKUP($B354,数据整理1!$D$30:$R$54,11,0),M353)</f>
        <v>120</v>
      </c>
      <c r="N354">
        <f>_xlfn.IFNA(VLOOKUP($B354,数据整理1!$D$30:$R$54,12,0),N353)</f>
        <v>150</v>
      </c>
      <c r="O354">
        <f>_xlfn.IFNA(VLOOKUP($B354,数据整理1!$D$30:$R$54,13,0),O353)</f>
        <v>60</v>
      </c>
      <c r="P354">
        <f>_xlfn.IFNA(VLOOKUP($B354,数据整理1!$D$30:$R$54,14,0),P353)</f>
        <v>11982</v>
      </c>
      <c r="Q354">
        <f>_xlfn.IFNA(VLOOKUP($B354,数据整理1!$D$30:$R$54,15,0),Q353)</f>
        <v>11982</v>
      </c>
      <c r="S354" t="str">
        <f>INDEX(数据整理1!$C$56:$C$80,MATCH(B527,数据整理1!$D$56:$D$80))</f>
        <v>21阶</v>
      </c>
      <c r="T354">
        <f>_xlfn.IFNA(VLOOKUP($B354,数据整理1!$D$56:$R$80,2,0),T353)</f>
        <v>115866</v>
      </c>
      <c r="U354">
        <f>_xlfn.IFNA(VLOOKUP($B354,数据整理1!$D$56:$R$80,3,0),U353)</f>
        <v>34519</v>
      </c>
      <c r="V354">
        <f>_xlfn.IFNA(VLOOKUP($B354,数据整理1!$D$56:$R$80,4,0),V353)</f>
        <v>18132</v>
      </c>
      <c r="W354">
        <f>_xlfn.IFNA(VLOOKUP($B354,数据整理1!$D$56:$R$80,5,0),W353)</f>
        <v>8229</v>
      </c>
      <c r="X354">
        <f>_xlfn.IFNA(VLOOKUP($B354,数据整理1!$D$56:$R$80,6,0),X353)</f>
        <v>124</v>
      </c>
      <c r="Y354">
        <f>_xlfn.IFNA(VLOOKUP($B354,数据整理1!$D$56:$R$80,7,0),Y353)</f>
        <v>116</v>
      </c>
      <c r="Z354">
        <f>_xlfn.IFNA(VLOOKUP($B354,数据整理1!$D$56:$R$80,8,0),Z353)</f>
        <v>120</v>
      </c>
      <c r="AA354">
        <f>_xlfn.IFNA(VLOOKUP($B354,数据整理1!$D$56:$R$80,9,0),AA353)</f>
        <v>120</v>
      </c>
      <c r="AB354">
        <f>_xlfn.IFNA(VLOOKUP($B354,数据整理1!$D$56:$R$80,10,0),AB353)</f>
        <v>124</v>
      </c>
      <c r="AC354">
        <f>_xlfn.IFNA(VLOOKUP($B354,数据整理1!$D$56:$R$80,11,0),AC353)</f>
        <v>120</v>
      </c>
      <c r="AD354">
        <f>_xlfn.IFNA(VLOOKUP($B354,数据整理1!$D$56:$R$80,12,0),AD353)</f>
        <v>100</v>
      </c>
      <c r="AE354">
        <f>_xlfn.IFNA(VLOOKUP($B354,数据整理1!$D$56:$R$80,13,0),AE353)</f>
        <v>95</v>
      </c>
      <c r="AF354">
        <f>_xlfn.IFNA(VLOOKUP($B354,数据整理1!$D$56:$R$80,14,0),AF353)</f>
        <v>11982</v>
      </c>
      <c r="AG354">
        <f>_xlfn.IFNA(VLOOKUP($B354,数据整理1!$D$56:$R$80,15,0),AG353)</f>
        <v>11982</v>
      </c>
      <c r="AI354" t="str">
        <f>INDEX(数据整理1!$C$82:$C$106,MATCH(B354,数据整理1!$D$82:$D$106))</f>
        <v>21阶</v>
      </c>
      <c r="AJ354">
        <f>_xlfn.IFNA(VLOOKUP($B354,数据整理1!$D$82:$R$106,2,0),AJ353)</f>
        <v>102816</v>
      </c>
      <c r="AK354">
        <f>_xlfn.IFNA(VLOOKUP($B354,数据整理1!$D$82:$R$106,3,0),AK353)</f>
        <v>39236</v>
      </c>
      <c r="AL354">
        <f>_xlfn.IFNA(VLOOKUP($B354,数据整理1!$D$82:$R$106,4,0),AL353)</f>
        <v>6947</v>
      </c>
      <c r="AM354">
        <f>_xlfn.IFNA(VLOOKUP($B354,数据整理1!$D$82:$R$106,5,0),AM353)</f>
        <v>16481</v>
      </c>
      <c r="AN354">
        <f>_xlfn.IFNA(VLOOKUP($B354,数据整理1!$D$82:$R$106,6,0),AN353)</f>
        <v>124</v>
      </c>
      <c r="AO354">
        <f>_xlfn.IFNA(VLOOKUP($B354,数据整理1!$D$82:$R$106,7,0),AO353)</f>
        <v>116</v>
      </c>
      <c r="AP354">
        <f>_xlfn.IFNA(VLOOKUP($B354,数据整理1!$D$82:$R$106,8,0),AP353)</f>
        <v>120</v>
      </c>
      <c r="AQ354">
        <f>_xlfn.IFNA(VLOOKUP($B354,数据整理1!$D$82:$R$106,9,0),AQ353)</f>
        <v>116</v>
      </c>
      <c r="AR354">
        <f>_xlfn.IFNA(VLOOKUP($B354,数据整理1!$D$82:$R$106,10,0),AR353)</f>
        <v>124</v>
      </c>
      <c r="AS354">
        <f>_xlfn.IFNA(VLOOKUP($B354,数据整理1!$D$82:$R$106,11,0),AS353)</f>
        <v>120</v>
      </c>
      <c r="AT354">
        <f>_xlfn.IFNA(VLOOKUP($B354,数据整理1!$D$82:$R$106,12,0),AT353)</f>
        <v>50</v>
      </c>
      <c r="AU354">
        <f>_xlfn.IFNA(VLOOKUP($B354,数据整理1!$D$82:$R$106,13,0),AU353)</f>
        <v>120</v>
      </c>
      <c r="AV354">
        <f>_xlfn.IFNA(VLOOKUP($B354,数据整理1!$D$82:$R$106,14,0),AV353)</f>
        <v>11982</v>
      </c>
      <c r="AW354">
        <f>_xlfn.IFNA(VLOOKUP($B354,数据整理1!$D$82:$R$106,15,0),AW353)</f>
        <v>11982</v>
      </c>
    </row>
    <row r="355" spans="2:49" x14ac:dyDescent="0.2">
      <c r="B355">
        <v>148</v>
      </c>
      <c r="C355" t="str">
        <f>INDEX(数据整理1!$C$30:$C$54,MATCH(B355,数据整理1!$D$30:$D$54))</f>
        <v>22阶</v>
      </c>
      <c r="D355">
        <f>_xlfn.IFNA(VLOOKUP($B355,数据整理1!$D$30:$R$54,2,0),D354)</f>
        <v>142659</v>
      </c>
      <c r="E355">
        <f>_xlfn.IFNA(VLOOKUP($B355,数据整理1!$D$30:$R$54,3,0),E354)</f>
        <v>40380</v>
      </c>
      <c r="F355">
        <f>_xlfn.IFNA(VLOOKUP($B355,数据整理1!$D$30:$R$54,4,0),F354)</f>
        <v>23949</v>
      </c>
      <c r="G355">
        <f>_xlfn.IFNA(VLOOKUP($B355,数据整理1!$D$30:$R$54,5,0),G354)</f>
        <v>10740</v>
      </c>
      <c r="H355">
        <f>_xlfn.IFNA(VLOOKUP($B355,数据整理1!$D$30:$R$54,6,0),H354)</f>
        <v>129</v>
      </c>
      <c r="I355">
        <f>_xlfn.IFNA(VLOOKUP($B355,数据整理1!$D$30:$R$54,7,0),I354)</f>
        <v>121</v>
      </c>
      <c r="J355">
        <f>_xlfn.IFNA(VLOOKUP($B355,数据整理1!$D$30:$R$54,8,0),J354)</f>
        <v>125</v>
      </c>
      <c r="K355">
        <f>_xlfn.IFNA(VLOOKUP($B355,数据整理1!$D$30:$R$54,9,0),K354)</f>
        <v>125</v>
      </c>
      <c r="L355">
        <f>_xlfn.IFNA(VLOOKUP($B355,数据整理1!$D$30:$R$54,10,0),L354)</f>
        <v>129</v>
      </c>
      <c r="M355">
        <f>_xlfn.IFNA(VLOOKUP($B355,数据整理1!$D$30:$R$54,11,0),M354)</f>
        <v>125</v>
      </c>
      <c r="N355">
        <f>_xlfn.IFNA(VLOOKUP($B355,数据整理1!$D$30:$R$54,12,0),N354)</f>
        <v>150</v>
      </c>
      <c r="O355">
        <f>_xlfn.IFNA(VLOOKUP($B355,数据整理1!$D$30:$R$54,13,0),O354)</f>
        <v>60</v>
      </c>
      <c r="P355">
        <f>_xlfn.IFNA(VLOOKUP($B355,数据整理1!$D$30:$R$54,14,0),P354)</f>
        <v>14634</v>
      </c>
      <c r="Q355">
        <f>_xlfn.IFNA(VLOOKUP($B355,数据整理1!$D$30:$R$54,15,0),Q354)</f>
        <v>14634</v>
      </c>
      <c r="S355" t="str">
        <f>INDEX(数据整理1!$C$56:$C$80,MATCH(B528,数据整理1!$D$56:$D$80))</f>
        <v>22阶</v>
      </c>
      <c r="T355">
        <f>_xlfn.IFNA(VLOOKUP($B355,数据整理1!$D$56:$R$80,2,0),T354)</f>
        <v>145446</v>
      </c>
      <c r="U355">
        <f>_xlfn.IFNA(VLOOKUP($B355,数据整理1!$D$56:$R$80,3,0),U354)</f>
        <v>40847</v>
      </c>
      <c r="V355">
        <f>_xlfn.IFNA(VLOOKUP($B355,数据整理1!$D$56:$R$80,4,0),V354)</f>
        <v>22275</v>
      </c>
      <c r="W355">
        <f>_xlfn.IFNA(VLOOKUP($B355,数据整理1!$D$56:$R$80,5,0),W354)</f>
        <v>10029</v>
      </c>
      <c r="X355">
        <f>_xlfn.IFNA(VLOOKUP($B355,数据整理1!$D$56:$R$80,6,0),X354)</f>
        <v>129</v>
      </c>
      <c r="Y355">
        <f>_xlfn.IFNA(VLOOKUP($B355,数据整理1!$D$56:$R$80,7,0),Y354)</f>
        <v>121</v>
      </c>
      <c r="Z355">
        <f>_xlfn.IFNA(VLOOKUP($B355,数据整理1!$D$56:$R$80,8,0),Z354)</f>
        <v>125</v>
      </c>
      <c r="AA355">
        <f>_xlfn.IFNA(VLOOKUP($B355,数据整理1!$D$56:$R$80,9,0),AA354)</f>
        <v>125</v>
      </c>
      <c r="AB355">
        <f>_xlfn.IFNA(VLOOKUP($B355,数据整理1!$D$56:$R$80,10,0),AB354)</f>
        <v>129</v>
      </c>
      <c r="AC355">
        <f>_xlfn.IFNA(VLOOKUP($B355,数据整理1!$D$56:$R$80,11,0),AC354)</f>
        <v>125</v>
      </c>
      <c r="AD355">
        <f>_xlfn.IFNA(VLOOKUP($B355,数据整理1!$D$56:$R$80,12,0),AD354)</f>
        <v>100</v>
      </c>
      <c r="AE355">
        <f>_xlfn.IFNA(VLOOKUP($B355,数据整理1!$D$56:$R$80,13,0),AE354)</f>
        <v>95</v>
      </c>
      <c r="AF355">
        <f>_xlfn.IFNA(VLOOKUP($B355,数据整理1!$D$56:$R$80,14,0),AF354)</f>
        <v>14634</v>
      </c>
      <c r="AG355">
        <f>_xlfn.IFNA(VLOOKUP($B355,数据整理1!$D$56:$R$80,15,0),AG354)</f>
        <v>14634</v>
      </c>
      <c r="AI355" t="str">
        <f>INDEX(数据整理1!$C$82:$C$106,MATCH(B355,数据整理1!$D$82:$D$106))</f>
        <v>22阶</v>
      </c>
      <c r="AJ355">
        <f>_xlfn.IFNA(VLOOKUP($B355,数据整理1!$D$82:$R$106,2,0),AJ354)</f>
        <v>126486</v>
      </c>
      <c r="AK355">
        <f>_xlfn.IFNA(VLOOKUP($B355,数据整理1!$D$82:$R$106,3,0),AK354)</f>
        <v>48842</v>
      </c>
      <c r="AL355">
        <f>_xlfn.IFNA(VLOOKUP($B355,数据整理1!$D$82:$R$106,4,0),AL354)</f>
        <v>6947</v>
      </c>
      <c r="AM355">
        <f>_xlfn.IFNA(VLOOKUP($B355,数据整理1!$D$82:$R$106,5,0),AM354)</f>
        <v>18824</v>
      </c>
      <c r="AN355">
        <f>_xlfn.IFNA(VLOOKUP($B355,数据整理1!$D$82:$R$106,6,0),AN354)</f>
        <v>129</v>
      </c>
      <c r="AO355">
        <f>_xlfn.IFNA(VLOOKUP($B355,数据整理1!$D$82:$R$106,7,0),AO354)</f>
        <v>121</v>
      </c>
      <c r="AP355">
        <f>_xlfn.IFNA(VLOOKUP($B355,数据整理1!$D$82:$R$106,8,0),AP354)</f>
        <v>125</v>
      </c>
      <c r="AQ355">
        <f>_xlfn.IFNA(VLOOKUP($B355,数据整理1!$D$82:$R$106,9,0),AQ354)</f>
        <v>121</v>
      </c>
      <c r="AR355">
        <f>_xlfn.IFNA(VLOOKUP($B355,数据整理1!$D$82:$R$106,10,0),AR354)</f>
        <v>129</v>
      </c>
      <c r="AS355">
        <f>_xlfn.IFNA(VLOOKUP($B355,数据整理1!$D$82:$R$106,11,0),AS354)</f>
        <v>125</v>
      </c>
      <c r="AT355">
        <f>_xlfn.IFNA(VLOOKUP($B355,数据整理1!$D$82:$R$106,12,0),AT354)</f>
        <v>50</v>
      </c>
      <c r="AU355">
        <f>_xlfn.IFNA(VLOOKUP($B355,数据整理1!$D$82:$R$106,13,0),AU354)</f>
        <v>120</v>
      </c>
      <c r="AV355">
        <f>_xlfn.IFNA(VLOOKUP($B355,数据整理1!$D$82:$R$106,14,0),AV354)</f>
        <v>14634</v>
      </c>
      <c r="AW355">
        <f>_xlfn.IFNA(VLOOKUP($B355,数据整理1!$D$82:$R$106,15,0),AW354)</f>
        <v>14634</v>
      </c>
    </row>
    <row r="356" spans="2:49" x14ac:dyDescent="0.2">
      <c r="B356">
        <v>149</v>
      </c>
      <c r="C356" t="str">
        <f>INDEX(数据整理1!$C$30:$C$54,MATCH(B356,数据整理1!$D$30:$D$54))</f>
        <v>22阶</v>
      </c>
      <c r="D356">
        <f>_xlfn.IFNA(VLOOKUP($B356,数据整理1!$D$30:$R$54,2,0),D355)</f>
        <v>142659</v>
      </c>
      <c r="E356">
        <f>_xlfn.IFNA(VLOOKUP($B356,数据整理1!$D$30:$R$54,3,0),E355)</f>
        <v>40380</v>
      </c>
      <c r="F356">
        <f>_xlfn.IFNA(VLOOKUP($B356,数据整理1!$D$30:$R$54,4,0),F355)</f>
        <v>23949</v>
      </c>
      <c r="G356">
        <f>_xlfn.IFNA(VLOOKUP($B356,数据整理1!$D$30:$R$54,5,0),G355)</f>
        <v>10740</v>
      </c>
      <c r="H356">
        <f>_xlfn.IFNA(VLOOKUP($B356,数据整理1!$D$30:$R$54,6,0),H355)</f>
        <v>129</v>
      </c>
      <c r="I356">
        <f>_xlfn.IFNA(VLOOKUP($B356,数据整理1!$D$30:$R$54,7,0),I355)</f>
        <v>121</v>
      </c>
      <c r="J356">
        <f>_xlfn.IFNA(VLOOKUP($B356,数据整理1!$D$30:$R$54,8,0),J355)</f>
        <v>125</v>
      </c>
      <c r="K356">
        <f>_xlfn.IFNA(VLOOKUP($B356,数据整理1!$D$30:$R$54,9,0),K355)</f>
        <v>125</v>
      </c>
      <c r="L356">
        <f>_xlfn.IFNA(VLOOKUP($B356,数据整理1!$D$30:$R$54,10,0),L355)</f>
        <v>129</v>
      </c>
      <c r="M356">
        <f>_xlfn.IFNA(VLOOKUP($B356,数据整理1!$D$30:$R$54,11,0),M355)</f>
        <v>125</v>
      </c>
      <c r="N356">
        <f>_xlfn.IFNA(VLOOKUP($B356,数据整理1!$D$30:$R$54,12,0),N355)</f>
        <v>150</v>
      </c>
      <c r="O356">
        <f>_xlfn.IFNA(VLOOKUP($B356,数据整理1!$D$30:$R$54,13,0),O355)</f>
        <v>60</v>
      </c>
      <c r="P356">
        <f>_xlfn.IFNA(VLOOKUP($B356,数据整理1!$D$30:$R$54,14,0),P355)</f>
        <v>14634</v>
      </c>
      <c r="Q356">
        <f>_xlfn.IFNA(VLOOKUP($B356,数据整理1!$D$30:$R$54,15,0),Q355)</f>
        <v>14634</v>
      </c>
      <c r="S356" t="str">
        <f>INDEX(数据整理1!$C$56:$C$80,MATCH(B529,数据整理1!$D$56:$D$80))</f>
        <v>22阶</v>
      </c>
      <c r="T356">
        <f>_xlfn.IFNA(VLOOKUP($B356,数据整理1!$D$56:$R$80,2,0),T355)</f>
        <v>145446</v>
      </c>
      <c r="U356">
        <f>_xlfn.IFNA(VLOOKUP($B356,数据整理1!$D$56:$R$80,3,0),U355)</f>
        <v>40847</v>
      </c>
      <c r="V356">
        <f>_xlfn.IFNA(VLOOKUP($B356,数据整理1!$D$56:$R$80,4,0),V355)</f>
        <v>22275</v>
      </c>
      <c r="W356">
        <f>_xlfn.IFNA(VLOOKUP($B356,数据整理1!$D$56:$R$80,5,0),W355)</f>
        <v>10029</v>
      </c>
      <c r="X356">
        <f>_xlfn.IFNA(VLOOKUP($B356,数据整理1!$D$56:$R$80,6,0),X355)</f>
        <v>129</v>
      </c>
      <c r="Y356">
        <f>_xlfn.IFNA(VLOOKUP($B356,数据整理1!$D$56:$R$80,7,0),Y355)</f>
        <v>121</v>
      </c>
      <c r="Z356">
        <f>_xlfn.IFNA(VLOOKUP($B356,数据整理1!$D$56:$R$80,8,0),Z355)</f>
        <v>125</v>
      </c>
      <c r="AA356">
        <f>_xlfn.IFNA(VLOOKUP($B356,数据整理1!$D$56:$R$80,9,0),AA355)</f>
        <v>125</v>
      </c>
      <c r="AB356">
        <f>_xlfn.IFNA(VLOOKUP($B356,数据整理1!$D$56:$R$80,10,0),AB355)</f>
        <v>129</v>
      </c>
      <c r="AC356">
        <f>_xlfn.IFNA(VLOOKUP($B356,数据整理1!$D$56:$R$80,11,0),AC355)</f>
        <v>125</v>
      </c>
      <c r="AD356">
        <f>_xlfn.IFNA(VLOOKUP($B356,数据整理1!$D$56:$R$80,12,0),AD355)</f>
        <v>100</v>
      </c>
      <c r="AE356">
        <f>_xlfn.IFNA(VLOOKUP($B356,数据整理1!$D$56:$R$80,13,0),AE355)</f>
        <v>95</v>
      </c>
      <c r="AF356">
        <f>_xlfn.IFNA(VLOOKUP($B356,数据整理1!$D$56:$R$80,14,0),AF355)</f>
        <v>14634</v>
      </c>
      <c r="AG356">
        <f>_xlfn.IFNA(VLOOKUP($B356,数据整理1!$D$56:$R$80,15,0),AG355)</f>
        <v>14634</v>
      </c>
      <c r="AI356" t="str">
        <f>INDEX(数据整理1!$C$82:$C$106,MATCH(B356,数据整理1!$D$82:$D$106))</f>
        <v>22阶</v>
      </c>
      <c r="AJ356">
        <f>_xlfn.IFNA(VLOOKUP($B356,数据整理1!$D$82:$R$106,2,0),AJ355)</f>
        <v>126486</v>
      </c>
      <c r="AK356">
        <f>_xlfn.IFNA(VLOOKUP($B356,数据整理1!$D$82:$R$106,3,0),AK355)</f>
        <v>48842</v>
      </c>
      <c r="AL356">
        <f>_xlfn.IFNA(VLOOKUP($B356,数据整理1!$D$82:$R$106,4,0),AL355)</f>
        <v>6947</v>
      </c>
      <c r="AM356">
        <f>_xlfn.IFNA(VLOOKUP($B356,数据整理1!$D$82:$R$106,5,0),AM355)</f>
        <v>18824</v>
      </c>
      <c r="AN356">
        <f>_xlfn.IFNA(VLOOKUP($B356,数据整理1!$D$82:$R$106,6,0),AN355)</f>
        <v>129</v>
      </c>
      <c r="AO356">
        <f>_xlfn.IFNA(VLOOKUP($B356,数据整理1!$D$82:$R$106,7,0),AO355)</f>
        <v>121</v>
      </c>
      <c r="AP356">
        <f>_xlfn.IFNA(VLOOKUP($B356,数据整理1!$D$82:$R$106,8,0),AP355)</f>
        <v>125</v>
      </c>
      <c r="AQ356">
        <f>_xlfn.IFNA(VLOOKUP($B356,数据整理1!$D$82:$R$106,9,0),AQ355)</f>
        <v>121</v>
      </c>
      <c r="AR356">
        <f>_xlfn.IFNA(VLOOKUP($B356,数据整理1!$D$82:$R$106,10,0),AR355)</f>
        <v>129</v>
      </c>
      <c r="AS356">
        <f>_xlfn.IFNA(VLOOKUP($B356,数据整理1!$D$82:$R$106,11,0),AS355)</f>
        <v>125</v>
      </c>
      <c r="AT356">
        <f>_xlfn.IFNA(VLOOKUP($B356,数据整理1!$D$82:$R$106,12,0),AT355)</f>
        <v>50</v>
      </c>
      <c r="AU356">
        <f>_xlfn.IFNA(VLOOKUP($B356,数据整理1!$D$82:$R$106,13,0),AU355)</f>
        <v>120</v>
      </c>
      <c r="AV356">
        <f>_xlfn.IFNA(VLOOKUP($B356,数据整理1!$D$82:$R$106,14,0),AV355)</f>
        <v>14634</v>
      </c>
      <c r="AW356">
        <f>_xlfn.IFNA(VLOOKUP($B356,数据整理1!$D$82:$R$106,15,0),AW355)</f>
        <v>14634</v>
      </c>
    </row>
    <row r="357" spans="2:49" x14ac:dyDescent="0.2">
      <c r="B357">
        <v>150</v>
      </c>
      <c r="C357" t="str">
        <f>INDEX(数据整理1!$C$30:$C$54,MATCH(B357,数据整理1!$D$30:$D$54))</f>
        <v>22阶</v>
      </c>
      <c r="D357">
        <f>_xlfn.IFNA(VLOOKUP($B357,数据整理1!$D$30:$R$54,2,0),D356)</f>
        <v>142659</v>
      </c>
      <c r="E357">
        <f>_xlfn.IFNA(VLOOKUP($B357,数据整理1!$D$30:$R$54,3,0),E356)</f>
        <v>40380</v>
      </c>
      <c r="F357">
        <f>_xlfn.IFNA(VLOOKUP($B357,数据整理1!$D$30:$R$54,4,0),F356)</f>
        <v>23949</v>
      </c>
      <c r="G357">
        <f>_xlfn.IFNA(VLOOKUP($B357,数据整理1!$D$30:$R$54,5,0),G356)</f>
        <v>10740</v>
      </c>
      <c r="H357">
        <f>_xlfn.IFNA(VLOOKUP($B357,数据整理1!$D$30:$R$54,6,0),H356)</f>
        <v>129</v>
      </c>
      <c r="I357">
        <f>_xlfn.IFNA(VLOOKUP($B357,数据整理1!$D$30:$R$54,7,0),I356)</f>
        <v>121</v>
      </c>
      <c r="J357">
        <f>_xlfn.IFNA(VLOOKUP($B357,数据整理1!$D$30:$R$54,8,0),J356)</f>
        <v>125</v>
      </c>
      <c r="K357">
        <f>_xlfn.IFNA(VLOOKUP($B357,数据整理1!$D$30:$R$54,9,0),K356)</f>
        <v>125</v>
      </c>
      <c r="L357">
        <f>_xlfn.IFNA(VLOOKUP($B357,数据整理1!$D$30:$R$54,10,0),L356)</f>
        <v>129</v>
      </c>
      <c r="M357">
        <f>_xlfn.IFNA(VLOOKUP($B357,数据整理1!$D$30:$R$54,11,0),M356)</f>
        <v>125</v>
      </c>
      <c r="N357">
        <f>_xlfn.IFNA(VLOOKUP($B357,数据整理1!$D$30:$R$54,12,0),N356)</f>
        <v>150</v>
      </c>
      <c r="O357">
        <f>_xlfn.IFNA(VLOOKUP($B357,数据整理1!$D$30:$R$54,13,0),O356)</f>
        <v>60</v>
      </c>
      <c r="P357">
        <f>_xlfn.IFNA(VLOOKUP($B357,数据整理1!$D$30:$R$54,14,0),P356)</f>
        <v>14634</v>
      </c>
      <c r="Q357">
        <f>_xlfn.IFNA(VLOOKUP($B357,数据整理1!$D$30:$R$54,15,0),Q356)</f>
        <v>14634</v>
      </c>
      <c r="S357" t="str">
        <f>INDEX(数据整理1!$C$56:$C$80,MATCH(B530,数据整理1!$D$56:$D$80))</f>
        <v>22阶</v>
      </c>
      <c r="T357">
        <f>_xlfn.IFNA(VLOOKUP($B357,数据整理1!$D$56:$R$80,2,0),T356)</f>
        <v>145446</v>
      </c>
      <c r="U357">
        <f>_xlfn.IFNA(VLOOKUP($B357,数据整理1!$D$56:$R$80,3,0),U356)</f>
        <v>40847</v>
      </c>
      <c r="V357">
        <f>_xlfn.IFNA(VLOOKUP($B357,数据整理1!$D$56:$R$80,4,0),V356)</f>
        <v>22275</v>
      </c>
      <c r="W357">
        <f>_xlfn.IFNA(VLOOKUP($B357,数据整理1!$D$56:$R$80,5,0),W356)</f>
        <v>10029</v>
      </c>
      <c r="X357">
        <f>_xlfn.IFNA(VLOOKUP($B357,数据整理1!$D$56:$R$80,6,0),X356)</f>
        <v>129</v>
      </c>
      <c r="Y357">
        <f>_xlfn.IFNA(VLOOKUP($B357,数据整理1!$D$56:$R$80,7,0),Y356)</f>
        <v>121</v>
      </c>
      <c r="Z357">
        <f>_xlfn.IFNA(VLOOKUP($B357,数据整理1!$D$56:$R$80,8,0),Z356)</f>
        <v>125</v>
      </c>
      <c r="AA357">
        <f>_xlfn.IFNA(VLOOKUP($B357,数据整理1!$D$56:$R$80,9,0),AA356)</f>
        <v>125</v>
      </c>
      <c r="AB357">
        <f>_xlfn.IFNA(VLOOKUP($B357,数据整理1!$D$56:$R$80,10,0),AB356)</f>
        <v>129</v>
      </c>
      <c r="AC357">
        <f>_xlfn.IFNA(VLOOKUP($B357,数据整理1!$D$56:$R$80,11,0),AC356)</f>
        <v>125</v>
      </c>
      <c r="AD357">
        <f>_xlfn.IFNA(VLOOKUP($B357,数据整理1!$D$56:$R$80,12,0),AD356)</f>
        <v>100</v>
      </c>
      <c r="AE357">
        <f>_xlfn.IFNA(VLOOKUP($B357,数据整理1!$D$56:$R$80,13,0),AE356)</f>
        <v>95</v>
      </c>
      <c r="AF357">
        <f>_xlfn.IFNA(VLOOKUP($B357,数据整理1!$D$56:$R$80,14,0),AF356)</f>
        <v>14634</v>
      </c>
      <c r="AG357">
        <f>_xlfn.IFNA(VLOOKUP($B357,数据整理1!$D$56:$R$80,15,0),AG356)</f>
        <v>14634</v>
      </c>
      <c r="AI357" t="str">
        <f>INDEX(数据整理1!$C$82:$C$106,MATCH(B357,数据整理1!$D$82:$D$106))</f>
        <v>22阶</v>
      </c>
      <c r="AJ357">
        <f>_xlfn.IFNA(VLOOKUP($B357,数据整理1!$D$82:$R$106,2,0),AJ356)</f>
        <v>126486</v>
      </c>
      <c r="AK357">
        <f>_xlfn.IFNA(VLOOKUP($B357,数据整理1!$D$82:$R$106,3,0),AK356)</f>
        <v>48842</v>
      </c>
      <c r="AL357">
        <f>_xlfn.IFNA(VLOOKUP($B357,数据整理1!$D$82:$R$106,4,0),AL356)</f>
        <v>6947</v>
      </c>
      <c r="AM357">
        <f>_xlfn.IFNA(VLOOKUP($B357,数据整理1!$D$82:$R$106,5,0),AM356)</f>
        <v>18824</v>
      </c>
      <c r="AN357">
        <f>_xlfn.IFNA(VLOOKUP($B357,数据整理1!$D$82:$R$106,6,0),AN356)</f>
        <v>129</v>
      </c>
      <c r="AO357">
        <f>_xlfn.IFNA(VLOOKUP($B357,数据整理1!$D$82:$R$106,7,0),AO356)</f>
        <v>121</v>
      </c>
      <c r="AP357">
        <f>_xlfn.IFNA(VLOOKUP($B357,数据整理1!$D$82:$R$106,8,0),AP356)</f>
        <v>125</v>
      </c>
      <c r="AQ357">
        <f>_xlfn.IFNA(VLOOKUP($B357,数据整理1!$D$82:$R$106,9,0),AQ356)</f>
        <v>121</v>
      </c>
      <c r="AR357">
        <f>_xlfn.IFNA(VLOOKUP($B357,数据整理1!$D$82:$R$106,10,0),AR356)</f>
        <v>129</v>
      </c>
      <c r="AS357">
        <f>_xlfn.IFNA(VLOOKUP($B357,数据整理1!$D$82:$R$106,11,0),AS356)</f>
        <v>125</v>
      </c>
      <c r="AT357">
        <f>_xlfn.IFNA(VLOOKUP($B357,数据整理1!$D$82:$R$106,12,0),AT356)</f>
        <v>50</v>
      </c>
      <c r="AU357">
        <f>_xlfn.IFNA(VLOOKUP($B357,数据整理1!$D$82:$R$106,13,0),AU356)</f>
        <v>120</v>
      </c>
      <c r="AV357">
        <f>_xlfn.IFNA(VLOOKUP($B357,数据整理1!$D$82:$R$106,14,0),AV356)</f>
        <v>14634</v>
      </c>
      <c r="AW357">
        <f>_xlfn.IFNA(VLOOKUP($B357,数据整理1!$D$82:$R$106,15,0),AW356)</f>
        <v>14634</v>
      </c>
    </row>
    <row r="358" spans="2:49" x14ac:dyDescent="0.2">
      <c r="B358">
        <v>151</v>
      </c>
      <c r="C358" t="str">
        <f>INDEX(数据整理1!$C$30:$C$54,MATCH(B358,数据整理1!$D$30:$D$54))</f>
        <v>22阶</v>
      </c>
      <c r="D358">
        <f>_xlfn.IFNA(VLOOKUP($B358,数据整理1!$D$30:$R$54,2,0),D357)</f>
        <v>142659</v>
      </c>
      <c r="E358">
        <f>_xlfn.IFNA(VLOOKUP($B358,数据整理1!$D$30:$R$54,3,0),E357)</f>
        <v>40380</v>
      </c>
      <c r="F358">
        <f>_xlfn.IFNA(VLOOKUP($B358,数据整理1!$D$30:$R$54,4,0),F357)</f>
        <v>23949</v>
      </c>
      <c r="G358">
        <f>_xlfn.IFNA(VLOOKUP($B358,数据整理1!$D$30:$R$54,5,0),G357)</f>
        <v>10740</v>
      </c>
      <c r="H358">
        <f>_xlfn.IFNA(VLOOKUP($B358,数据整理1!$D$30:$R$54,6,0),H357)</f>
        <v>129</v>
      </c>
      <c r="I358">
        <f>_xlfn.IFNA(VLOOKUP($B358,数据整理1!$D$30:$R$54,7,0),I357)</f>
        <v>121</v>
      </c>
      <c r="J358">
        <f>_xlfn.IFNA(VLOOKUP($B358,数据整理1!$D$30:$R$54,8,0),J357)</f>
        <v>125</v>
      </c>
      <c r="K358">
        <f>_xlfn.IFNA(VLOOKUP($B358,数据整理1!$D$30:$R$54,9,0),K357)</f>
        <v>125</v>
      </c>
      <c r="L358">
        <f>_xlfn.IFNA(VLOOKUP($B358,数据整理1!$D$30:$R$54,10,0),L357)</f>
        <v>129</v>
      </c>
      <c r="M358">
        <f>_xlfn.IFNA(VLOOKUP($B358,数据整理1!$D$30:$R$54,11,0),M357)</f>
        <v>125</v>
      </c>
      <c r="N358">
        <f>_xlfn.IFNA(VLOOKUP($B358,数据整理1!$D$30:$R$54,12,0),N357)</f>
        <v>150</v>
      </c>
      <c r="O358">
        <f>_xlfn.IFNA(VLOOKUP($B358,数据整理1!$D$30:$R$54,13,0),O357)</f>
        <v>60</v>
      </c>
      <c r="P358">
        <f>_xlfn.IFNA(VLOOKUP($B358,数据整理1!$D$30:$R$54,14,0),P357)</f>
        <v>14634</v>
      </c>
      <c r="Q358">
        <f>_xlfn.IFNA(VLOOKUP($B358,数据整理1!$D$30:$R$54,15,0),Q357)</f>
        <v>14634</v>
      </c>
      <c r="S358" t="str">
        <f>INDEX(数据整理1!$C$56:$C$80,MATCH(B531,数据整理1!$D$56:$D$80))</f>
        <v>22阶</v>
      </c>
      <c r="T358">
        <f>_xlfn.IFNA(VLOOKUP($B358,数据整理1!$D$56:$R$80,2,0),T357)</f>
        <v>145446</v>
      </c>
      <c r="U358">
        <f>_xlfn.IFNA(VLOOKUP($B358,数据整理1!$D$56:$R$80,3,0),U357)</f>
        <v>40847</v>
      </c>
      <c r="V358">
        <f>_xlfn.IFNA(VLOOKUP($B358,数据整理1!$D$56:$R$80,4,0),V357)</f>
        <v>22275</v>
      </c>
      <c r="W358">
        <f>_xlfn.IFNA(VLOOKUP($B358,数据整理1!$D$56:$R$80,5,0),W357)</f>
        <v>10029</v>
      </c>
      <c r="X358">
        <f>_xlfn.IFNA(VLOOKUP($B358,数据整理1!$D$56:$R$80,6,0),X357)</f>
        <v>129</v>
      </c>
      <c r="Y358">
        <f>_xlfn.IFNA(VLOOKUP($B358,数据整理1!$D$56:$R$80,7,0),Y357)</f>
        <v>121</v>
      </c>
      <c r="Z358">
        <f>_xlfn.IFNA(VLOOKUP($B358,数据整理1!$D$56:$R$80,8,0),Z357)</f>
        <v>125</v>
      </c>
      <c r="AA358">
        <f>_xlfn.IFNA(VLOOKUP($B358,数据整理1!$D$56:$R$80,9,0),AA357)</f>
        <v>125</v>
      </c>
      <c r="AB358">
        <f>_xlfn.IFNA(VLOOKUP($B358,数据整理1!$D$56:$R$80,10,0),AB357)</f>
        <v>129</v>
      </c>
      <c r="AC358">
        <f>_xlfn.IFNA(VLOOKUP($B358,数据整理1!$D$56:$R$80,11,0),AC357)</f>
        <v>125</v>
      </c>
      <c r="AD358">
        <f>_xlfn.IFNA(VLOOKUP($B358,数据整理1!$D$56:$R$80,12,0),AD357)</f>
        <v>100</v>
      </c>
      <c r="AE358">
        <f>_xlfn.IFNA(VLOOKUP($B358,数据整理1!$D$56:$R$80,13,0),AE357)</f>
        <v>95</v>
      </c>
      <c r="AF358">
        <f>_xlfn.IFNA(VLOOKUP($B358,数据整理1!$D$56:$R$80,14,0),AF357)</f>
        <v>14634</v>
      </c>
      <c r="AG358">
        <f>_xlfn.IFNA(VLOOKUP($B358,数据整理1!$D$56:$R$80,15,0),AG357)</f>
        <v>14634</v>
      </c>
      <c r="AI358" t="str">
        <f>INDEX(数据整理1!$C$82:$C$106,MATCH(B358,数据整理1!$D$82:$D$106))</f>
        <v>22阶</v>
      </c>
      <c r="AJ358">
        <f>_xlfn.IFNA(VLOOKUP($B358,数据整理1!$D$82:$R$106,2,0),AJ357)</f>
        <v>126486</v>
      </c>
      <c r="AK358">
        <f>_xlfn.IFNA(VLOOKUP($B358,数据整理1!$D$82:$R$106,3,0),AK357)</f>
        <v>48842</v>
      </c>
      <c r="AL358">
        <f>_xlfn.IFNA(VLOOKUP($B358,数据整理1!$D$82:$R$106,4,0),AL357)</f>
        <v>6947</v>
      </c>
      <c r="AM358">
        <f>_xlfn.IFNA(VLOOKUP($B358,数据整理1!$D$82:$R$106,5,0),AM357)</f>
        <v>18824</v>
      </c>
      <c r="AN358">
        <f>_xlfn.IFNA(VLOOKUP($B358,数据整理1!$D$82:$R$106,6,0),AN357)</f>
        <v>129</v>
      </c>
      <c r="AO358">
        <f>_xlfn.IFNA(VLOOKUP($B358,数据整理1!$D$82:$R$106,7,0),AO357)</f>
        <v>121</v>
      </c>
      <c r="AP358">
        <f>_xlfn.IFNA(VLOOKUP($B358,数据整理1!$D$82:$R$106,8,0),AP357)</f>
        <v>125</v>
      </c>
      <c r="AQ358">
        <f>_xlfn.IFNA(VLOOKUP($B358,数据整理1!$D$82:$R$106,9,0),AQ357)</f>
        <v>121</v>
      </c>
      <c r="AR358">
        <f>_xlfn.IFNA(VLOOKUP($B358,数据整理1!$D$82:$R$106,10,0),AR357)</f>
        <v>129</v>
      </c>
      <c r="AS358">
        <f>_xlfn.IFNA(VLOOKUP($B358,数据整理1!$D$82:$R$106,11,0),AS357)</f>
        <v>125</v>
      </c>
      <c r="AT358">
        <f>_xlfn.IFNA(VLOOKUP($B358,数据整理1!$D$82:$R$106,12,0),AT357)</f>
        <v>50</v>
      </c>
      <c r="AU358">
        <f>_xlfn.IFNA(VLOOKUP($B358,数据整理1!$D$82:$R$106,13,0),AU357)</f>
        <v>120</v>
      </c>
      <c r="AV358">
        <f>_xlfn.IFNA(VLOOKUP($B358,数据整理1!$D$82:$R$106,14,0),AV357)</f>
        <v>14634</v>
      </c>
      <c r="AW358">
        <f>_xlfn.IFNA(VLOOKUP($B358,数据整理1!$D$82:$R$106,15,0),AW357)</f>
        <v>14634</v>
      </c>
    </row>
    <row r="359" spans="2:49" x14ac:dyDescent="0.2">
      <c r="B359">
        <v>152</v>
      </c>
      <c r="C359" t="str">
        <f>INDEX(数据整理1!$C$30:$C$54,MATCH(B359,数据整理1!$D$30:$D$54))</f>
        <v>22阶</v>
      </c>
      <c r="D359">
        <f>_xlfn.IFNA(VLOOKUP($B359,数据整理1!$D$30:$R$54,2,0),D358)</f>
        <v>142659</v>
      </c>
      <c r="E359">
        <f>_xlfn.IFNA(VLOOKUP($B359,数据整理1!$D$30:$R$54,3,0),E358)</f>
        <v>40380</v>
      </c>
      <c r="F359">
        <f>_xlfn.IFNA(VLOOKUP($B359,数据整理1!$D$30:$R$54,4,0),F358)</f>
        <v>23949</v>
      </c>
      <c r="G359">
        <f>_xlfn.IFNA(VLOOKUP($B359,数据整理1!$D$30:$R$54,5,0),G358)</f>
        <v>10740</v>
      </c>
      <c r="H359">
        <f>_xlfn.IFNA(VLOOKUP($B359,数据整理1!$D$30:$R$54,6,0),H358)</f>
        <v>129</v>
      </c>
      <c r="I359">
        <f>_xlfn.IFNA(VLOOKUP($B359,数据整理1!$D$30:$R$54,7,0),I358)</f>
        <v>121</v>
      </c>
      <c r="J359">
        <f>_xlfn.IFNA(VLOOKUP($B359,数据整理1!$D$30:$R$54,8,0),J358)</f>
        <v>125</v>
      </c>
      <c r="K359">
        <f>_xlfn.IFNA(VLOOKUP($B359,数据整理1!$D$30:$R$54,9,0),K358)</f>
        <v>125</v>
      </c>
      <c r="L359">
        <f>_xlfn.IFNA(VLOOKUP($B359,数据整理1!$D$30:$R$54,10,0),L358)</f>
        <v>129</v>
      </c>
      <c r="M359">
        <f>_xlfn.IFNA(VLOOKUP($B359,数据整理1!$D$30:$R$54,11,0),M358)</f>
        <v>125</v>
      </c>
      <c r="N359">
        <f>_xlfn.IFNA(VLOOKUP($B359,数据整理1!$D$30:$R$54,12,0),N358)</f>
        <v>150</v>
      </c>
      <c r="O359">
        <f>_xlfn.IFNA(VLOOKUP($B359,数据整理1!$D$30:$R$54,13,0),O358)</f>
        <v>60</v>
      </c>
      <c r="P359">
        <f>_xlfn.IFNA(VLOOKUP($B359,数据整理1!$D$30:$R$54,14,0),P358)</f>
        <v>14634</v>
      </c>
      <c r="Q359">
        <f>_xlfn.IFNA(VLOOKUP($B359,数据整理1!$D$30:$R$54,15,0),Q358)</f>
        <v>14634</v>
      </c>
      <c r="S359" t="str">
        <f>INDEX(数据整理1!$C$56:$C$80,MATCH(B532,数据整理1!$D$56:$D$80))</f>
        <v>22阶</v>
      </c>
      <c r="T359">
        <f>_xlfn.IFNA(VLOOKUP($B359,数据整理1!$D$56:$R$80,2,0),T358)</f>
        <v>145446</v>
      </c>
      <c r="U359">
        <f>_xlfn.IFNA(VLOOKUP($B359,数据整理1!$D$56:$R$80,3,0),U358)</f>
        <v>40847</v>
      </c>
      <c r="V359">
        <f>_xlfn.IFNA(VLOOKUP($B359,数据整理1!$D$56:$R$80,4,0),V358)</f>
        <v>22275</v>
      </c>
      <c r="W359">
        <f>_xlfn.IFNA(VLOOKUP($B359,数据整理1!$D$56:$R$80,5,0),W358)</f>
        <v>10029</v>
      </c>
      <c r="X359">
        <f>_xlfn.IFNA(VLOOKUP($B359,数据整理1!$D$56:$R$80,6,0),X358)</f>
        <v>129</v>
      </c>
      <c r="Y359">
        <f>_xlfn.IFNA(VLOOKUP($B359,数据整理1!$D$56:$R$80,7,0),Y358)</f>
        <v>121</v>
      </c>
      <c r="Z359">
        <f>_xlfn.IFNA(VLOOKUP($B359,数据整理1!$D$56:$R$80,8,0),Z358)</f>
        <v>125</v>
      </c>
      <c r="AA359">
        <f>_xlfn.IFNA(VLOOKUP($B359,数据整理1!$D$56:$R$80,9,0),AA358)</f>
        <v>125</v>
      </c>
      <c r="AB359">
        <f>_xlfn.IFNA(VLOOKUP($B359,数据整理1!$D$56:$R$80,10,0),AB358)</f>
        <v>129</v>
      </c>
      <c r="AC359">
        <f>_xlfn.IFNA(VLOOKUP($B359,数据整理1!$D$56:$R$80,11,0),AC358)</f>
        <v>125</v>
      </c>
      <c r="AD359">
        <f>_xlfn.IFNA(VLOOKUP($B359,数据整理1!$D$56:$R$80,12,0),AD358)</f>
        <v>100</v>
      </c>
      <c r="AE359">
        <f>_xlfn.IFNA(VLOOKUP($B359,数据整理1!$D$56:$R$80,13,0),AE358)</f>
        <v>95</v>
      </c>
      <c r="AF359">
        <f>_xlfn.IFNA(VLOOKUP($B359,数据整理1!$D$56:$R$80,14,0),AF358)</f>
        <v>14634</v>
      </c>
      <c r="AG359">
        <f>_xlfn.IFNA(VLOOKUP($B359,数据整理1!$D$56:$R$80,15,0),AG358)</f>
        <v>14634</v>
      </c>
      <c r="AI359" t="str">
        <f>INDEX(数据整理1!$C$82:$C$106,MATCH(B359,数据整理1!$D$82:$D$106))</f>
        <v>22阶</v>
      </c>
      <c r="AJ359">
        <f>_xlfn.IFNA(VLOOKUP($B359,数据整理1!$D$82:$R$106,2,0),AJ358)</f>
        <v>126486</v>
      </c>
      <c r="AK359">
        <f>_xlfn.IFNA(VLOOKUP($B359,数据整理1!$D$82:$R$106,3,0),AK358)</f>
        <v>48842</v>
      </c>
      <c r="AL359">
        <f>_xlfn.IFNA(VLOOKUP($B359,数据整理1!$D$82:$R$106,4,0),AL358)</f>
        <v>6947</v>
      </c>
      <c r="AM359">
        <f>_xlfn.IFNA(VLOOKUP($B359,数据整理1!$D$82:$R$106,5,0),AM358)</f>
        <v>18824</v>
      </c>
      <c r="AN359">
        <f>_xlfn.IFNA(VLOOKUP($B359,数据整理1!$D$82:$R$106,6,0),AN358)</f>
        <v>129</v>
      </c>
      <c r="AO359">
        <f>_xlfn.IFNA(VLOOKUP($B359,数据整理1!$D$82:$R$106,7,0),AO358)</f>
        <v>121</v>
      </c>
      <c r="AP359">
        <f>_xlfn.IFNA(VLOOKUP($B359,数据整理1!$D$82:$R$106,8,0),AP358)</f>
        <v>125</v>
      </c>
      <c r="AQ359">
        <f>_xlfn.IFNA(VLOOKUP($B359,数据整理1!$D$82:$R$106,9,0),AQ358)</f>
        <v>121</v>
      </c>
      <c r="AR359">
        <f>_xlfn.IFNA(VLOOKUP($B359,数据整理1!$D$82:$R$106,10,0),AR358)</f>
        <v>129</v>
      </c>
      <c r="AS359">
        <f>_xlfn.IFNA(VLOOKUP($B359,数据整理1!$D$82:$R$106,11,0),AS358)</f>
        <v>125</v>
      </c>
      <c r="AT359">
        <f>_xlfn.IFNA(VLOOKUP($B359,数据整理1!$D$82:$R$106,12,0),AT358)</f>
        <v>50</v>
      </c>
      <c r="AU359">
        <f>_xlfn.IFNA(VLOOKUP($B359,数据整理1!$D$82:$R$106,13,0),AU358)</f>
        <v>120</v>
      </c>
      <c r="AV359">
        <f>_xlfn.IFNA(VLOOKUP($B359,数据整理1!$D$82:$R$106,14,0),AV358)</f>
        <v>14634</v>
      </c>
      <c r="AW359">
        <f>_xlfn.IFNA(VLOOKUP($B359,数据整理1!$D$82:$R$106,15,0),AW358)</f>
        <v>14634</v>
      </c>
    </row>
    <row r="360" spans="2:49" x14ac:dyDescent="0.2">
      <c r="B360">
        <v>153</v>
      </c>
      <c r="C360" t="str">
        <f>INDEX(数据整理1!$C$30:$C$54,MATCH(B360,数据整理1!$D$30:$D$54))</f>
        <v>22阶</v>
      </c>
      <c r="D360">
        <f>_xlfn.IFNA(VLOOKUP($B360,数据整理1!$D$30:$R$54,2,0),D359)</f>
        <v>142659</v>
      </c>
      <c r="E360">
        <f>_xlfn.IFNA(VLOOKUP($B360,数据整理1!$D$30:$R$54,3,0),E359)</f>
        <v>40380</v>
      </c>
      <c r="F360">
        <f>_xlfn.IFNA(VLOOKUP($B360,数据整理1!$D$30:$R$54,4,0),F359)</f>
        <v>23949</v>
      </c>
      <c r="G360">
        <f>_xlfn.IFNA(VLOOKUP($B360,数据整理1!$D$30:$R$54,5,0),G359)</f>
        <v>10740</v>
      </c>
      <c r="H360">
        <f>_xlfn.IFNA(VLOOKUP($B360,数据整理1!$D$30:$R$54,6,0),H359)</f>
        <v>129</v>
      </c>
      <c r="I360">
        <f>_xlfn.IFNA(VLOOKUP($B360,数据整理1!$D$30:$R$54,7,0),I359)</f>
        <v>121</v>
      </c>
      <c r="J360">
        <f>_xlfn.IFNA(VLOOKUP($B360,数据整理1!$D$30:$R$54,8,0),J359)</f>
        <v>125</v>
      </c>
      <c r="K360">
        <f>_xlfn.IFNA(VLOOKUP($B360,数据整理1!$D$30:$R$54,9,0),K359)</f>
        <v>125</v>
      </c>
      <c r="L360">
        <f>_xlfn.IFNA(VLOOKUP($B360,数据整理1!$D$30:$R$54,10,0),L359)</f>
        <v>129</v>
      </c>
      <c r="M360">
        <f>_xlfn.IFNA(VLOOKUP($B360,数据整理1!$D$30:$R$54,11,0),M359)</f>
        <v>125</v>
      </c>
      <c r="N360">
        <f>_xlfn.IFNA(VLOOKUP($B360,数据整理1!$D$30:$R$54,12,0),N359)</f>
        <v>150</v>
      </c>
      <c r="O360">
        <f>_xlfn.IFNA(VLOOKUP($B360,数据整理1!$D$30:$R$54,13,0),O359)</f>
        <v>60</v>
      </c>
      <c r="P360">
        <f>_xlfn.IFNA(VLOOKUP($B360,数据整理1!$D$30:$R$54,14,0),P359)</f>
        <v>14634</v>
      </c>
      <c r="Q360">
        <f>_xlfn.IFNA(VLOOKUP($B360,数据整理1!$D$30:$R$54,15,0),Q359)</f>
        <v>14634</v>
      </c>
      <c r="S360" t="str">
        <f>INDEX(数据整理1!$C$56:$C$80,MATCH(B533,数据整理1!$D$56:$D$80))</f>
        <v>22阶</v>
      </c>
      <c r="T360">
        <f>_xlfn.IFNA(VLOOKUP($B360,数据整理1!$D$56:$R$80,2,0),T359)</f>
        <v>145446</v>
      </c>
      <c r="U360">
        <f>_xlfn.IFNA(VLOOKUP($B360,数据整理1!$D$56:$R$80,3,0),U359)</f>
        <v>40847</v>
      </c>
      <c r="V360">
        <f>_xlfn.IFNA(VLOOKUP($B360,数据整理1!$D$56:$R$80,4,0),V359)</f>
        <v>22275</v>
      </c>
      <c r="W360">
        <f>_xlfn.IFNA(VLOOKUP($B360,数据整理1!$D$56:$R$80,5,0),W359)</f>
        <v>10029</v>
      </c>
      <c r="X360">
        <f>_xlfn.IFNA(VLOOKUP($B360,数据整理1!$D$56:$R$80,6,0),X359)</f>
        <v>129</v>
      </c>
      <c r="Y360">
        <f>_xlfn.IFNA(VLOOKUP($B360,数据整理1!$D$56:$R$80,7,0),Y359)</f>
        <v>121</v>
      </c>
      <c r="Z360">
        <f>_xlfn.IFNA(VLOOKUP($B360,数据整理1!$D$56:$R$80,8,0),Z359)</f>
        <v>125</v>
      </c>
      <c r="AA360">
        <f>_xlfn.IFNA(VLOOKUP($B360,数据整理1!$D$56:$R$80,9,0),AA359)</f>
        <v>125</v>
      </c>
      <c r="AB360">
        <f>_xlfn.IFNA(VLOOKUP($B360,数据整理1!$D$56:$R$80,10,0),AB359)</f>
        <v>129</v>
      </c>
      <c r="AC360">
        <f>_xlfn.IFNA(VLOOKUP($B360,数据整理1!$D$56:$R$80,11,0),AC359)</f>
        <v>125</v>
      </c>
      <c r="AD360">
        <f>_xlfn.IFNA(VLOOKUP($B360,数据整理1!$D$56:$R$80,12,0),AD359)</f>
        <v>100</v>
      </c>
      <c r="AE360">
        <f>_xlfn.IFNA(VLOOKUP($B360,数据整理1!$D$56:$R$80,13,0),AE359)</f>
        <v>95</v>
      </c>
      <c r="AF360">
        <f>_xlfn.IFNA(VLOOKUP($B360,数据整理1!$D$56:$R$80,14,0),AF359)</f>
        <v>14634</v>
      </c>
      <c r="AG360">
        <f>_xlfn.IFNA(VLOOKUP($B360,数据整理1!$D$56:$R$80,15,0),AG359)</f>
        <v>14634</v>
      </c>
      <c r="AI360" t="str">
        <f>INDEX(数据整理1!$C$82:$C$106,MATCH(B360,数据整理1!$D$82:$D$106))</f>
        <v>22阶</v>
      </c>
      <c r="AJ360">
        <f>_xlfn.IFNA(VLOOKUP($B360,数据整理1!$D$82:$R$106,2,0),AJ359)</f>
        <v>126486</v>
      </c>
      <c r="AK360">
        <f>_xlfn.IFNA(VLOOKUP($B360,数据整理1!$D$82:$R$106,3,0),AK359)</f>
        <v>48842</v>
      </c>
      <c r="AL360">
        <f>_xlfn.IFNA(VLOOKUP($B360,数据整理1!$D$82:$R$106,4,0),AL359)</f>
        <v>6947</v>
      </c>
      <c r="AM360">
        <f>_xlfn.IFNA(VLOOKUP($B360,数据整理1!$D$82:$R$106,5,0),AM359)</f>
        <v>18824</v>
      </c>
      <c r="AN360">
        <f>_xlfn.IFNA(VLOOKUP($B360,数据整理1!$D$82:$R$106,6,0),AN359)</f>
        <v>129</v>
      </c>
      <c r="AO360">
        <f>_xlfn.IFNA(VLOOKUP($B360,数据整理1!$D$82:$R$106,7,0),AO359)</f>
        <v>121</v>
      </c>
      <c r="AP360">
        <f>_xlfn.IFNA(VLOOKUP($B360,数据整理1!$D$82:$R$106,8,0),AP359)</f>
        <v>125</v>
      </c>
      <c r="AQ360">
        <f>_xlfn.IFNA(VLOOKUP($B360,数据整理1!$D$82:$R$106,9,0),AQ359)</f>
        <v>121</v>
      </c>
      <c r="AR360">
        <f>_xlfn.IFNA(VLOOKUP($B360,数据整理1!$D$82:$R$106,10,0),AR359)</f>
        <v>129</v>
      </c>
      <c r="AS360">
        <f>_xlfn.IFNA(VLOOKUP($B360,数据整理1!$D$82:$R$106,11,0),AS359)</f>
        <v>125</v>
      </c>
      <c r="AT360">
        <f>_xlfn.IFNA(VLOOKUP($B360,数据整理1!$D$82:$R$106,12,0),AT359)</f>
        <v>50</v>
      </c>
      <c r="AU360">
        <f>_xlfn.IFNA(VLOOKUP($B360,数据整理1!$D$82:$R$106,13,0),AU359)</f>
        <v>120</v>
      </c>
      <c r="AV360">
        <f>_xlfn.IFNA(VLOOKUP($B360,数据整理1!$D$82:$R$106,14,0),AV359)</f>
        <v>14634</v>
      </c>
      <c r="AW360">
        <f>_xlfn.IFNA(VLOOKUP($B360,数据整理1!$D$82:$R$106,15,0),AW359)</f>
        <v>14634</v>
      </c>
    </row>
    <row r="361" spans="2:49" x14ac:dyDescent="0.2">
      <c r="B361">
        <v>154</v>
      </c>
      <c r="C361" t="str">
        <f>INDEX(数据整理1!$C$30:$C$54,MATCH(B361,数据整理1!$D$30:$D$54))</f>
        <v>22阶</v>
      </c>
      <c r="D361">
        <f>_xlfn.IFNA(VLOOKUP($B361,数据整理1!$D$30:$R$54,2,0),D360)</f>
        <v>142659</v>
      </c>
      <c r="E361">
        <f>_xlfn.IFNA(VLOOKUP($B361,数据整理1!$D$30:$R$54,3,0),E360)</f>
        <v>40380</v>
      </c>
      <c r="F361">
        <f>_xlfn.IFNA(VLOOKUP($B361,数据整理1!$D$30:$R$54,4,0),F360)</f>
        <v>23949</v>
      </c>
      <c r="G361">
        <f>_xlfn.IFNA(VLOOKUP($B361,数据整理1!$D$30:$R$54,5,0),G360)</f>
        <v>10740</v>
      </c>
      <c r="H361">
        <f>_xlfn.IFNA(VLOOKUP($B361,数据整理1!$D$30:$R$54,6,0),H360)</f>
        <v>129</v>
      </c>
      <c r="I361">
        <f>_xlfn.IFNA(VLOOKUP($B361,数据整理1!$D$30:$R$54,7,0),I360)</f>
        <v>121</v>
      </c>
      <c r="J361">
        <f>_xlfn.IFNA(VLOOKUP($B361,数据整理1!$D$30:$R$54,8,0),J360)</f>
        <v>125</v>
      </c>
      <c r="K361">
        <f>_xlfn.IFNA(VLOOKUP($B361,数据整理1!$D$30:$R$54,9,0),K360)</f>
        <v>125</v>
      </c>
      <c r="L361">
        <f>_xlfn.IFNA(VLOOKUP($B361,数据整理1!$D$30:$R$54,10,0),L360)</f>
        <v>129</v>
      </c>
      <c r="M361">
        <f>_xlfn.IFNA(VLOOKUP($B361,数据整理1!$D$30:$R$54,11,0),M360)</f>
        <v>125</v>
      </c>
      <c r="N361">
        <f>_xlfn.IFNA(VLOOKUP($B361,数据整理1!$D$30:$R$54,12,0),N360)</f>
        <v>150</v>
      </c>
      <c r="O361">
        <f>_xlfn.IFNA(VLOOKUP($B361,数据整理1!$D$30:$R$54,13,0),O360)</f>
        <v>60</v>
      </c>
      <c r="P361">
        <f>_xlfn.IFNA(VLOOKUP($B361,数据整理1!$D$30:$R$54,14,0),P360)</f>
        <v>14634</v>
      </c>
      <c r="Q361">
        <f>_xlfn.IFNA(VLOOKUP($B361,数据整理1!$D$30:$R$54,15,0),Q360)</f>
        <v>14634</v>
      </c>
      <c r="S361" t="str">
        <f>INDEX(数据整理1!$C$56:$C$80,MATCH(B534,数据整理1!$D$56:$D$80))</f>
        <v>22阶</v>
      </c>
      <c r="T361">
        <f>_xlfn.IFNA(VLOOKUP($B361,数据整理1!$D$56:$R$80,2,0),T360)</f>
        <v>145446</v>
      </c>
      <c r="U361">
        <f>_xlfn.IFNA(VLOOKUP($B361,数据整理1!$D$56:$R$80,3,0),U360)</f>
        <v>40847</v>
      </c>
      <c r="V361">
        <f>_xlfn.IFNA(VLOOKUP($B361,数据整理1!$D$56:$R$80,4,0),V360)</f>
        <v>22275</v>
      </c>
      <c r="W361">
        <f>_xlfn.IFNA(VLOOKUP($B361,数据整理1!$D$56:$R$80,5,0),W360)</f>
        <v>10029</v>
      </c>
      <c r="X361">
        <f>_xlfn.IFNA(VLOOKUP($B361,数据整理1!$D$56:$R$80,6,0),X360)</f>
        <v>129</v>
      </c>
      <c r="Y361">
        <f>_xlfn.IFNA(VLOOKUP($B361,数据整理1!$D$56:$R$80,7,0),Y360)</f>
        <v>121</v>
      </c>
      <c r="Z361">
        <f>_xlfn.IFNA(VLOOKUP($B361,数据整理1!$D$56:$R$80,8,0),Z360)</f>
        <v>125</v>
      </c>
      <c r="AA361">
        <f>_xlfn.IFNA(VLOOKUP($B361,数据整理1!$D$56:$R$80,9,0),AA360)</f>
        <v>125</v>
      </c>
      <c r="AB361">
        <f>_xlfn.IFNA(VLOOKUP($B361,数据整理1!$D$56:$R$80,10,0),AB360)</f>
        <v>129</v>
      </c>
      <c r="AC361">
        <f>_xlfn.IFNA(VLOOKUP($B361,数据整理1!$D$56:$R$80,11,0),AC360)</f>
        <v>125</v>
      </c>
      <c r="AD361">
        <f>_xlfn.IFNA(VLOOKUP($B361,数据整理1!$D$56:$R$80,12,0),AD360)</f>
        <v>100</v>
      </c>
      <c r="AE361">
        <f>_xlfn.IFNA(VLOOKUP($B361,数据整理1!$D$56:$R$80,13,0),AE360)</f>
        <v>95</v>
      </c>
      <c r="AF361">
        <f>_xlfn.IFNA(VLOOKUP($B361,数据整理1!$D$56:$R$80,14,0),AF360)</f>
        <v>14634</v>
      </c>
      <c r="AG361">
        <f>_xlfn.IFNA(VLOOKUP($B361,数据整理1!$D$56:$R$80,15,0),AG360)</f>
        <v>14634</v>
      </c>
      <c r="AI361" t="str">
        <f>INDEX(数据整理1!$C$82:$C$106,MATCH(B361,数据整理1!$D$82:$D$106))</f>
        <v>22阶</v>
      </c>
      <c r="AJ361">
        <f>_xlfn.IFNA(VLOOKUP($B361,数据整理1!$D$82:$R$106,2,0),AJ360)</f>
        <v>126486</v>
      </c>
      <c r="AK361">
        <f>_xlfn.IFNA(VLOOKUP($B361,数据整理1!$D$82:$R$106,3,0),AK360)</f>
        <v>48842</v>
      </c>
      <c r="AL361">
        <f>_xlfn.IFNA(VLOOKUP($B361,数据整理1!$D$82:$R$106,4,0),AL360)</f>
        <v>6947</v>
      </c>
      <c r="AM361">
        <f>_xlfn.IFNA(VLOOKUP($B361,数据整理1!$D$82:$R$106,5,0),AM360)</f>
        <v>18824</v>
      </c>
      <c r="AN361">
        <f>_xlfn.IFNA(VLOOKUP($B361,数据整理1!$D$82:$R$106,6,0),AN360)</f>
        <v>129</v>
      </c>
      <c r="AO361">
        <f>_xlfn.IFNA(VLOOKUP($B361,数据整理1!$D$82:$R$106,7,0),AO360)</f>
        <v>121</v>
      </c>
      <c r="AP361">
        <f>_xlfn.IFNA(VLOOKUP($B361,数据整理1!$D$82:$R$106,8,0),AP360)</f>
        <v>125</v>
      </c>
      <c r="AQ361">
        <f>_xlfn.IFNA(VLOOKUP($B361,数据整理1!$D$82:$R$106,9,0),AQ360)</f>
        <v>121</v>
      </c>
      <c r="AR361">
        <f>_xlfn.IFNA(VLOOKUP($B361,数据整理1!$D$82:$R$106,10,0),AR360)</f>
        <v>129</v>
      </c>
      <c r="AS361">
        <f>_xlfn.IFNA(VLOOKUP($B361,数据整理1!$D$82:$R$106,11,0),AS360)</f>
        <v>125</v>
      </c>
      <c r="AT361">
        <f>_xlfn.IFNA(VLOOKUP($B361,数据整理1!$D$82:$R$106,12,0),AT360)</f>
        <v>50</v>
      </c>
      <c r="AU361">
        <f>_xlfn.IFNA(VLOOKUP($B361,数据整理1!$D$82:$R$106,13,0),AU360)</f>
        <v>120</v>
      </c>
      <c r="AV361">
        <f>_xlfn.IFNA(VLOOKUP($B361,数据整理1!$D$82:$R$106,14,0),AV360)</f>
        <v>14634</v>
      </c>
      <c r="AW361">
        <f>_xlfn.IFNA(VLOOKUP($B361,数据整理1!$D$82:$R$106,15,0),AW360)</f>
        <v>14634</v>
      </c>
    </row>
    <row r="362" spans="2:49" x14ac:dyDescent="0.2">
      <c r="B362">
        <v>155</v>
      </c>
      <c r="C362" t="str">
        <f>INDEX(数据整理1!$C$30:$C$54,MATCH(B362,数据整理1!$D$30:$D$54))</f>
        <v>22阶</v>
      </c>
      <c r="D362">
        <f>_xlfn.IFNA(VLOOKUP($B362,数据整理1!$D$30:$R$54,2,0),D361)</f>
        <v>142659</v>
      </c>
      <c r="E362">
        <f>_xlfn.IFNA(VLOOKUP($B362,数据整理1!$D$30:$R$54,3,0),E361)</f>
        <v>40380</v>
      </c>
      <c r="F362">
        <f>_xlfn.IFNA(VLOOKUP($B362,数据整理1!$D$30:$R$54,4,0),F361)</f>
        <v>23949</v>
      </c>
      <c r="G362">
        <f>_xlfn.IFNA(VLOOKUP($B362,数据整理1!$D$30:$R$54,5,0),G361)</f>
        <v>10740</v>
      </c>
      <c r="H362">
        <f>_xlfn.IFNA(VLOOKUP($B362,数据整理1!$D$30:$R$54,6,0),H361)</f>
        <v>129</v>
      </c>
      <c r="I362">
        <f>_xlfn.IFNA(VLOOKUP($B362,数据整理1!$D$30:$R$54,7,0),I361)</f>
        <v>121</v>
      </c>
      <c r="J362">
        <f>_xlfn.IFNA(VLOOKUP($B362,数据整理1!$D$30:$R$54,8,0),J361)</f>
        <v>125</v>
      </c>
      <c r="K362">
        <f>_xlfn.IFNA(VLOOKUP($B362,数据整理1!$D$30:$R$54,9,0),K361)</f>
        <v>125</v>
      </c>
      <c r="L362">
        <f>_xlfn.IFNA(VLOOKUP($B362,数据整理1!$D$30:$R$54,10,0),L361)</f>
        <v>129</v>
      </c>
      <c r="M362">
        <f>_xlfn.IFNA(VLOOKUP($B362,数据整理1!$D$30:$R$54,11,0),M361)</f>
        <v>125</v>
      </c>
      <c r="N362">
        <f>_xlfn.IFNA(VLOOKUP($B362,数据整理1!$D$30:$R$54,12,0),N361)</f>
        <v>150</v>
      </c>
      <c r="O362">
        <f>_xlfn.IFNA(VLOOKUP($B362,数据整理1!$D$30:$R$54,13,0),O361)</f>
        <v>60</v>
      </c>
      <c r="P362">
        <f>_xlfn.IFNA(VLOOKUP($B362,数据整理1!$D$30:$R$54,14,0),P361)</f>
        <v>14634</v>
      </c>
      <c r="Q362">
        <f>_xlfn.IFNA(VLOOKUP($B362,数据整理1!$D$30:$R$54,15,0),Q361)</f>
        <v>14634</v>
      </c>
      <c r="S362" t="str">
        <f>INDEX(数据整理1!$C$56:$C$80,MATCH(B535,数据整理1!$D$56:$D$80))</f>
        <v>22阶</v>
      </c>
      <c r="T362">
        <f>_xlfn.IFNA(VLOOKUP($B362,数据整理1!$D$56:$R$80,2,0),T361)</f>
        <v>145446</v>
      </c>
      <c r="U362">
        <f>_xlfn.IFNA(VLOOKUP($B362,数据整理1!$D$56:$R$80,3,0),U361)</f>
        <v>40847</v>
      </c>
      <c r="V362">
        <f>_xlfn.IFNA(VLOOKUP($B362,数据整理1!$D$56:$R$80,4,0),V361)</f>
        <v>22275</v>
      </c>
      <c r="W362">
        <f>_xlfn.IFNA(VLOOKUP($B362,数据整理1!$D$56:$R$80,5,0),W361)</f>
        <v>10029</v>
      </c>
      <c r="X362">
        <f>_xlfn.IFNA(VLOOKUP($B362,数据整理1!$D$56:$R$80,6,0),X361)</f>
        <v>129</v>
      </c>
      <c r="Y362">
        <f>_xlfn.IFNA(VLOOKUP($B362,数据整理1!$D$56:$R$80,7,0),Y361)</f>
        <v>121</v>
      </c>
      <c r="Z362">
        <f>_xlfn.IFNA(VLOOKUP($B362,数据整理1!$D$56:$R$80,8,0),Z361)</f>
        <v>125</v>
      </c>
      <c r="AA362">
        <f>_xlfn.IFNA(VLOOKUP($B362,数据整理1!$D$56:$R$80,9,0),AA361)</f>
        <v>125</v>
      </c>
      <c r="AB362">
        <f>_xlfn.IFNA(VLOOKUP($B362,数据整理1!$D$56:$R$80,10,0),AB361)</f>
        <v>129</v>
      </c>
      <c r="AC362">
        <f>_xlfn.IFNA(VLOOKUP($B362,数据整理1!$D$56:$R$80,11,0),AC361)</f>
        <v>125</v>
      </c>
      <c r="AD362">
        <f>_xlfn.IFNA(VLOOKUP($B362,数据整理1!$D$56:$R$80,12,0),AD361)</f>
        <v>100</v>
      </c>
      <c r="AE362">
        <f>_xlfn.IFNA(VLOOKUP($B362,数据整理1!$D$56:$R$80,13,0),AE361)</f>
        <v>95</v>
      </c>
      <c r="AF362">
        <f>_xlfn.IFNA(VLOOKUP($B362,数据整理1!$D$56:$R$80,14,0),AF361)</f>
        <v>14634</v>
      </c>
      <c r="AG362">
        <f>_xlfn.IFNA(VLOOKUP($B362,数据整理1!$D$56:$R$80,15,0),AG361)</f>
        <v>14634</v>
      </c>
      <c r="AI362" t="str">
        <f>INDEX(数据整理1!$C$82:$C$106,MATCH(B362,数据整理1!$D$82:$D$106))</f>
        <v>22阶</v>
      </c>
      <c r="AJ362">
        <f>_xlfn.IFNA(VLOOKUP($B362,数据整理1!$D$82:$R$106,2,0),AJ361)</f>
        <v>126486</v>
      </c>
      <c r="AK362">
        <f>_xlfn.IFNA(VLOOKUP($B362,数据整理1!$D$82:$R$106,3,0),AK361)</f>
        <v>48842</v>
      </c>
      <c r="AL362">
        <f>_xlfn.IFNA(VLOOKUP($B362,数据整理1!$D$82:$R$106,4,0),AL361)</f>
        <v>6947</v>
      </c>
      <c r="AM362">
        <f>_xlfn.IFNA(VLOOKUP($B362,数据整理1!$D$82:$R$106,5,0),AM361)</f>
        <v>18824</v>
      </c>
      <c r="AN362">
        <f>_xlfn.IFNA(VLOOKUP($B362,数据整理1!$D$82:$R$106,6,0),AN361)</f>
        <v>129</v>
      </c>
      <c r="AO362">
        <f>_xlfn.IFNA(VLOOKUP($B362,数据整理1!$D$82:$R$106,7,0),AO361)</f>
        <v>121</v>
      </c>
      <c r="AP362">
        <f>_xlfn.IFNA(VLOOKUP($B362,数据整理1!$D$82:$R$106,8,0),AP361)</f>
        <v>125</v>
      </c>
      <c r="AQ362">
        <f>_xlfn.IFNA(VLOOKUP($B362,数据整理1!$D$82:$R$106,9,0),AQ361)</f>
        <v>121</v>
      </c>
      <c r="AR362">
        <f>_xlfn.IFNA(VLOOKUP($B362,数据整理1!$D$82:$R$106,10,0),AR361)</f>
        <v>129</v>
      </c>
      <c r="AS362">
        <f>_xlfn.IFNA(VLOOKUP($B362,数据整理1!$D$82:$R$106,11,0),AS361)</f>
        <v>125</v>
      </c>
      <c r="AT362">
        <f>_xlfn.IFNA(VLOOKUP($B362,数据整理1!$D$82:$R$106,12,0),AT361)</f>
        <v>50</v>
      </c>
      <c r="AU362">
        <f>_xlfn.IFNA(VLOOKUP($B362,数据整理1!$D$82:$R$106,13,0),AU361)</f>
        <v>120</v>
      </c>
      <c r="AV362">
        <f>_xlfn.IFNA(VLOOKUP($B362,数据整理1!$D$82:$R$106,14,0),AV361)</f>
        <v>14634</v>
      </c>
      <c r="AW362">
        <f>_xlfn.IFNA(VLOOKUP($B362,数据整理1!$D$82:$R$106,15,0),AW361)</f>
        <v>14634</v>
      </c>
    </row>
    <row r="363" spans="2:49" x14ac:dyDescent="0.2">
      <c r="B363">
        <v>156</v>
      </c>
      <c r="C363" t="str">
        <f>INDEX(数据整理1!$C$30:$C$54,MATCH(B363,数据整理1!$D$30:$D$54))</f>
        <v>23阶</v>
      </c>
      <c r="D363">
        <f>_xlfn.IFNA(VLOOKUP($B363,数据整理1!$D$30:$R$54,2,0),D362)</f>
        <v>179393</v>
      </c>
      <c r="E363">
        <f>_xlfn.IFNA(VLOOKUP($B363,数据整理1!$D$30:$R$54,3,0),E362)</f>
        <v>51174</v>
      </c>
      <c r="F363">
        <f>_xlfn.IFNA(VLOOKUP($B363,数据整理1!$D$30:$R$54,4,0),F362)</f>
        <v>30371</v>
      </c>
      <c r="G363">
        <f>_xlfn.IFNA(VLOOKUP($B363,数据整理1!$D$30:$R$54,5,0),G362)</f>
        <v>12905</v>
      </c>
      <c r="H363">
        <f>_xlfn.IFNA(VLOOKUP($B363,数据整理1!$D$30:$R$54,6,0),H362)</f>
        <v>134</v>
      </c>
      <c r="I363">
        <f>_xlfn.IFNA(VLOOKUP($B363,数据整理1!$D$30:$R$54,7,0),I362)</f>
        <v>126</v>
      </c>
      <c r="J363">
        <f>_xlfn.IFNA(VLOOKUP($B363,数据整理1!$D$30:$R$54,8,0),J362)</f>
        <v>130</v>
      </c>
      <c r="K363">
        <f>_xlfn.IFNA(VLOOKUP($B363,数据整理1!$D$30:$R$54,9,0),K362)</f>
        <v>130</v>
      </c>
      <c r="L363">
        <f>_xlfn.IFNA(VLOOKUP($B363,数据整理1!$D$30:$R$54,10,0),L362)</f>
        <v>134</v>
      </c>
      <c r="M363">
        <f>_xlfn.IFNA(VLOOKUP($B363,数据整理1!$D$30:$R$54,11,0),M362)</f>
        <v>130</v>
      </c>
      <c r="N363">
        <f>_xlfn.IFNA(VLOOKUP($B363,数据整理1!$D$30:$R$54,12,0),N362)</f>
        <v>150</v>
      </c>
      <c r="O363">
        <f>_xlfn.IFNA(VLOOKUP($B363,数据整理1!$D$30:$R$54,13,0),O362)</f>
        <v>60</v>
      </c>
      <c r="P363">
        <f>_xlfn.IFNA(VLOOKUP($B363,数据整理1!$D$30:$R$54,14,0),P362)</f>
        <v>18499</v>
      </c>
      <c r="Q363">
        <f>_xlfn.IFNA(VLOOKUP($B363,数据整理1!$D$30:$R$54,15,0),Q362)</f>
        <v>18499</v>
      </c>
      <c r="S363" t="str">
        <f>INDEX(数据整理1!$C$56:$C$80,MATCH(B536,数据整理1!$D$56:$D$80))</f>
        <v>23阶</v>
      </c>
      <c r="T363">
        <f>_xlfn.IFNA(VLOOKUP($B363,数据整理1!$D$56:$R$80,2,0),T362)</f>
        <v>188969</v>
      </c>
      <c r="U363">
        <f>_xlfn.IFNA(VLOOKUP($B363,数据整理1!$D$56:$R$80,3,0),U362)</f>
        <v>50018</v>
      </c>
      <c r="V363">
        <f>_xlfn.IFNA(VLOOKUP($B363,数据整理1!$D$56:$R$80,4,0),V362)</f>
        <v>28323</v>
      </c>
      <c r="W363">
        <f>_xlfn.IFNA(VLOOKUP($B363,数据整理1!$D$56:$R$80,5,0),W362)</f>
        <v>12651</v>
      </c>
      <c r="X363">
        <f>_xlfn.IFNA(VLOOKUP($B363,数据整理1!$D$56:$R$80,6,0),X362)</f>
        <v>134</v>
      </c>
      <c r="Y363">
        <f>_xlfn.IFNA(VLOOKUP($B363,数据整理1!$D$56:$R$80,7,0),Y362)</f>
        <v>126</v>
      </c>
      <c r="Z363">
        <f>_xlfn.IFNA(VLOOKUP($B363,数据整理1!$D$56:$R$80,8,0),Z362)</f>
        <v>130</v>
      </c>
      <c r="AA363">
        <f>_xlfn.IFNA(VLOOKUP($B363,数据整理1!$D$56:$R$80,9,0),AA362)</f>
        <v>130</v>
      </c>
      <c r="AB363">
        <f>_xlfn.IFNA(VLOOKUP($B363,数据整理1!$D$56:$R$80,10,0),AB362)</f>
        <v>134</v>
      </c>
      <c r="AC363">
        <f>_xlfn.IFNA(VLOOKUP($B363,数据整理1!$D$56:$R$80,11,0),AC362)</f>
        <v>130</v>
      </c>
      <c r="AD363">
        <f>_xlfn.IFNA(VLOOKUP($B363,数据整理1!$D$56:$R$80,12,0),AD362)</f>
        <v>100</v>
      </c>
      <c r="AE363">
        <f>_xlfn.IFNA(VLOOKUP($B363,数据整理1!$D$56:$R$80,13,0),AE362)</f>
        <v>95</v>
      </c>
      <c r="AF363">
        <f>_xlfn.IFNA(VLOOKUP($B363,数据整理1!$D$56:$R$80,14,0),AF362)</f>
        <v>18499</v>
      </c>
      <c r="AG363">
        <f>_xlfn.IFNA(VLOOKUP($B363,数据整理1!$D$56:$R$80,15,0),AG362)</f>
        <v>18499</v>
      </c>
      <c r="AI363" t="str">
        <f>INDEX(数据整理1!$C$82:$C$106,MATCH(B363,数据整理1!$D$82:$D$106))</f>
        <v>23阶</v>
      </c>
      <c r="AJ363">
        <f>_xlfn.IFNA(VLOOKUP($B363,数据整理1!$D$82:$R$106,2,0),AJ362)</f>
        <v>161052</v>
      </c>
      <c r="AK363">
        <f>_xlfn.IFNA(VLOOKUP($B363,数据整理1!$D$82:$R$106,3,0),AK362)</f>
        <v>62918</v>
      </c>
      <c r="AL363">
        <f>_xlfn.IFNA(VLOOKUP($B363,数据整理1!$D$82:$R$106,4,0),AL362)</f>
        <v>7194</v>
      </c>
      <c r="AM363">
        <f>_xlfn.IFNA(VLOOKUP($B363,数据整理1!$D$82:$R$106,5,0),AM362)</f>
        <v>22256</v>
      </c>
      <c r="AN363">
        <f>_xlfn.IFNA(VLOOKUP($B363,数据整理1!$D$82:$R$106,6,0),AN362)</f>
        <v>134</v>
      </c>
      <c r="AO363">
        <f>_xlfn.IFNA(VLOOKUP($B363,数据整理1!$D$82:$R$106,7,0),AO362)</f>
        <v>126</v>
      </c>
      <c r="AP363">
        <f>_xlfn.IFNA(VLOOKUP($B363,数据整理1!$D$82:$R$106,8,0),AP362)</f>
        <v>130</v>
      </c>
      <c r="AQ363">
        <f>_xlfn.IFNA(VLOOKUP($B363,数据整理1!$D$82:$R$106,9,0),AQ362)</f>
        <v>126</v>
      </c>
      <c r="AR363">
        <f>_xlfn.IFNA(VLOOKUP($B363,数据整理1!$D$82:$R$106,10,0),AR362)</f>
        <v>134</v>
      </c>
      <c r="AS363">
        <f>_xlfn.IFNA(VLOOKUP($B363,数据整理1!$D$82:$R$106,11,0),AS362)</f>
        <v>130</v>
      </c>
      <c r="AT363">
        <f>_xlfn.IFNA(VLOOKUP($B363,数据整理1!$D$82:$R$106,12,0),AT362)</f>
        <v>50</v>
      </c>
      <c r="AU363">
        <f>_xlfn.IFNA(VLOOKUP($B363,数据整理1!$D$82:$R$106,13,0),AU362)</f>
        <v>120</v>
      </c>
      <c r="AV363">
        <f>_xlfn.IFNA(VLOOKUP($B363,数据整理1!$D$82:$R$106,14,0),AV362)</f>
        <v>18499</v>
      </c>
      <c r="AW363">
        <f>_xlfn.IFNA(VLOOKUP($B363,数据整理1!$D$82:$R$106,15,0),AW362)</f>
        <v>18499</v>
      </c>
    </row>
    <row r="364" spans="2:49" x14ac:dyDescent="0.2">
      <c r="B364">
        <v>157</v>
      </c>
      <c r="C364" t="str">
        <f>INDEX(数据整理1!$C$30:$C$54,MATCH(B364,数据整理1!$D$30:$D$54))</f>
        <v>23阶</v>
      </c>
      <c r="D364">
        <f>_xlfn.IFNA(VLOOKUP($B364,数据整理1!$D$30:$R$54,2,0),D363)</f>
        <v>179393</v>
      </c>
      <c r="E364">
        <f>_xlfn.IFNA(VLOOKUP($B364,数据整理1!$D$30:$R$54,3,0),E363)</f>
        <v>51174</v>
      </c>
      <c r="F364">
        <f>_xlfn.IFNA(VLOOKUP($B364,数据整理1!$D$30:$R$54,4,0),F363)</f>
        <v>30371</v>
      </c>
      <c r="G364">
        <f>_xlfn.IFNA(VLOOKUP($B364,数据整理1!$D$30:$R$54,5,0),G363)</f>
        <v>12905</v>
      </c>
      <c r="H364">
        <f>_xlfn.IFNA(VLOOKUP($B364,数据整理1!$D$30:$R$54,6,0),H363)</f>
        <v>134</v>
      </c>
      <c r="I364">
        <f>_xlfn.IFNA(VLOOKUP($B364,数据整理1!$D$30:$R$54,7,0),I363)</f>
        <v>126</v>
      </c>
      <c r="J364">
        <f>_xlfn.IFNA(VLOOKUP($B364,数据整理1!$D$30:$R$54,8,0),J363)</f>
        <v>130</v>
      </c>
      <c r="K364">
        <f>_xlfn.IFNA(VLOOKUP($B364,数据整理1!$D$30:$R$54,9,0),K363)</f>
        <v>130</v>
      </c>
      <c r="L364">
        <f>_xlfn.IFNA(VLOOKUP($B364,数据整理1!$D$30:$R$54,10,0),L363)</f>
        <v>134</v>
      </c>
      <c r="M364">
        <f>_xlfn.IFNA(VLOOKUP($B364,数据整理1!$D$30:$R$54,11,0),M363)</f>
        <v>130</v>
      </c>
      <c r="N364">
        <f>_xlfn.IFNA(VLOOKUP($B364,数据整理1!$D$30:$R$54,12,0),N363)</f>
        <v>150</v>
      </c>
      <c r="O364">
        <f>_xlfn.IFNA(VLOOKUP($B364,数据整理1!$D$30:$R$54,13,0),O363)</f>
        <v>60</v>
      </c>
      <c r="P364">
        <f>_xlfn.IFNA(VLOOKUP($B364,数据整理1!$D$30:$R$54,14,0),P363)</f>
        <v>18499</v>
      </c>
      <c r="Q364">
        <f>_xlfn.IFNA(VLOOKUP($B364,数据整理1!$D$30:$R$54,15,0),Q363)</f>
        <v>18499</v>
      </c>
      <c r="S364" t="str">
        <f>INDEX(数据整理1!$C$56:$C$80,MATCH(B537,数据整理1!$D$56:$D$80))</f>
        <v>23阶</v>
      </c>
      <c r="T364">
        <f>_xlfn.IFNA(VLOOKUP($B364,数据整理1!$D$56:$R$80,2,0),T363)</f>
        <v>188969</v>
      </c>
      <c r="U364">
        <f>_xlfn.IFNA(VLOOKUP($B364,数据整理1!$D$56:$R$80,3,0),U363)</f>
        <v>50018</v>
      </c>
      <c r="V364">
        <f>_xlfn.IFNA(VLOOKUP($B364,数据整理1!$D$56:$R$80,4,0),V363)</f>
        <v>28323</v>
      </c>
      <c r="W364">
        <f>_xlfn.IFNA(VLOOKUP($B364,数据整理1!$D$56:$R$80,5,0),W363)</f>
        <v>12651</v>
      </c>
      <c r="X364">
        <f>_xlfn.IFNA(VLOOKUP($B364,数据整理1!$D$56:$R$80,6,0),X363)</f>
        <v>134</v>
      </c>
      <c r="Y364">
        <f>_xlfn.IFNA(VLOOKUP($B364,数据整理1!$D$56:$R$80,7,0),Y363)</f>
        <v>126</v>
      </c>
      <c r="Z364">
        <f>_xlfn.IFNA(VLOOKUP($B364,数据整理1!$D$56:$R$80,8,0),Z363)</f>
        <v>130</v>
      </c>
      <c r="AA364">
        <f>_xlfn.IFNA(VLOOKUP($B364,数据整理1!$D$56:$R$80,9,0),AA363)</f>
        <v>130</v>
      </c>
      <c r="AB364">
        <f>_xlfn.IFNA(VLOOKUP($B364,数据整理1!$D$56:$R$80,10,0),AB363)</f>
        <v>134</v>
      </c>
      <c r="AC364">
        <f>_xlfn.IFNA(VLOOKUP($B364,数据整理1!$D$56:$R$80,11,0),AC363)</f>
        <v>130</v>
      </c>
      <c r="AD364">
        <f>_xlfn.IFNA(VLOOKUP($B364,数据整理1!$D$56:$R$80,12,0),AD363)</f>
        <v>100</v>
      </c>
      <c r="AE364">
        <f>_xlfn.IFNA(VLOOKUP($B364,数据整理1!$D$56:$R$80,13,0),AE363)</f>
        <v>95</v>
      </c>
      <c r="AF364">
        <f>_xlfn.IFNA(VLOOKUP($B364,数据整理1!$D$56:$R$80,14,0),AF363)</f>
        <v>18499</v>
      </c>
      <c r="AG364">
        <f>_xlfn.IFNA(VLOOKUP($B364,数据整理1!$D$56:$R$80,15,0),AG363)</f>
        <v>18499</v>
      </c>
      <c r="AI364" t="str">
        <f>INDEX(数据整理1!$C$82:$C$106,MATCH(B364,数据整理1!$D$82:$D$106))</f>
        <v>23阶</v>
      </c>
      <c r="AJ364">
        <f>_xlfn.IFNA(VLOOKUP($B364,数据整理1!$D$82:$R$106,2,0),AJ363)</f>
        <v>161052</v>
      </c>
      <c r="AK364">
        <f>_xlfn.IFNA(VLOOKUP($B364,数据整理1!$D$82:$R$106,3,0),AK363)</f>
        <v>62918</v>
      </c>
      <c r="AL364">
        <f>_xlfn.IFNA(VLOOKUP($B364,数据整理1!$D$82:$R$106,4,0),AL363)</f>
        <v>7194</v>
      </c>
      <c r="AM364">
        <f>_xlfn.IFNA(VLOOKUP($B364,数据整理1!$D$82:$R$106,5,0),AM363)</f>
        <v>22256</v>
      </c>
      <c r="AN364">
        <f>_xlfn.IFNA(VLOOKUP($B364,数据整理1!$D$82:$R$106,6,0),AN363)</f>
        <v>134</v>
      </c>
      <c r="AO364">
        <f>_xlfn.IFNA(VLOOKUP($B364,数据整理1!$D$82:$R$106,7,0),AO363)</f>
        <v>126</v>
      </c>
      <c r="AP364">
        <f>_xlfn.IFNA(VLOOKUP($B364,数据整理1!$D$82:$R$106,8,0),AP363)</f>
        <v>130</v>
      </c>
      <c r="AQ364">
        <f>_xlfn.IFNA(VLOOKUP($B364,数据整理1!$D$82:$R$106,9,0),AQ363)</f>
        <v>126</v>
      </c>
      <c r="AR364">
        <f>_xlfn.IFNA(VLOOKUP($B364,数据整理1!$D$82:$R$106,10,0),AR363)</f>
        <v>134</v>
      </c>
      <c r="AS364">
        <f>_xlfn.IFNA(VLOOKUP($B364,数据整理1!$D$82:$R$106,11,0),AS363)</f>
        <v>130</v>
      </c>
      <c r="AT364">
        <f>_xlfn.IFNA(VLOOKUP($B364,数据整理1!$D$82:$R$106,12,0),AT363)</f>
        <v>50</v>
      </c>
      <c r="AU364">
        <f>_xlfn.IFNA(VLOOKUP($B364,数据整理1!$D$82:$R$106,13,0),AU363)</f>
        <v>120</v>
      </c>
      <c r="AV364">
        <f>_xlfn.IFNA(VLOOKUP($B364,数据整理1!$D$82:$R$106,14,0),AV363)</f>
        <v>18499</v>
      </c>
      <c r="AW364">
        <f>_xlfn.IFNA(VLOOKUP($B364,数据整理1!$D$82:$R$106,15,0),AW363)</f>
        <v>18499</v>
      </c>
    </row>
    <row r="365" spans="2:49" x14ac:dyDescent="0.2">
      <c r="B365">
        <v>158</v>
      </c>
      <c r="C365" t="str">
        <f>INDEX(数据整理1!$C$30:$C$54,MATCH(B365,数据整理1!$D$30:$D$54))</f>
        <v>23阶</v>
      </c>
      <c r="D365">
        <f>_xlfn.IFNA(VLOOKUP($B365,数据整理1!$D$30:$R$54,2,0),D364)</f>
        <v>179393</v>
      </c>
      <c r="E365">
        <f>_xlfn.IFNA(VLOOKUP($B365,数据整理1!$D$30:$R$54,3,0),E364)</f>
        <v>51174</v>
      </c>
      <c r="F365">
        <f>_xlfn.IFNA(VLOOKUP($B365,数据整理1!$D$30:$R$54,4,0),F364)</f>
        <v>30371</v>
      </c>
      <c r="G365">
        <f>_xlfn.IFNA(VLOOKUP($B365,数据整理1!$D$30:$R$54,5,0),G364)</f>
        <v>12905</v>
      </c>
      <c r="H365">
        <f>_xlfn.IFNA(VLOOKUP($B365,数据整理1!$D$30:$R$54,6,0),H364)</f>
        <v>134</v>
      </c>
      <c r="I365">
        <f>_xlfn.IFNA(VLOOKUP($B365,数据整理1!$D$30:$R$54,7,0),I364)</f>
        <v>126</v>
      </c>
      <c r="J365">
        <f>_xlfn.IFNA(VLOOKUP($B365,数据整理1!$D$30:$R$54,8,0),J364)</f>
        <v>130</v>
      </c>
      <c r="K365">
        <f>_xlfn.IFNA(VLOOKUP($B365,数据整理1!$D$30:$R$54,9,0),K364)</f>
        <v>130</v>
      </c>
      <c r="L365">
        <f>_xlfn.IFNA(VLOOKUP($B365,数据整理1!$D$30:$R$54,10,0),L364)</f>
        <v>134</v>
      </c>
      <c r="M365">
        <f>_xlfn.IFNA(VLOOKUP($B365,数据整理1!$D$30:$R$54,11,0),M364)</f>
        <v>130</v>
      </c>
      <c r="N365">
        <f>_xlfn.IFNA(VLOOKUP($B365,数据整理1!$D$30:$R$54,12,0),N364)</f>
        <v>150</v>
      </c>
      <c r="O365">
        <f>_xlfn.IFNA(VLOOKUP($B365,数据整理1!$D$30:$R$54,13,0),O364)</f>
        <v>60</v>
      </c>
      <c r="P365">
        <f>_xlfn.IFNA(VLOOKUP($B365,数据整理1!$D$30:$R$54,14,0),P364)</f>
        <v>18499</v>
      </c>
      <c r="Q365">
        <f>_xlfn.IFNA(VLOOKUP($B365,数据整理1!$D$30:$R$54,15,0),Q364)</f>
        <v>18499</v>
      </c>
      <c r="S365" t="str">
        <f>INDEX(数据整理1!$C$56:$C$80,MATCH(B538,数据整理1!$D$56:$D$80))</f>
        <v>23阶</v>
      </c>
      <c r="T365">
        <f>_xlfn.IFNA(VLOOKUP($B365,数据整理1!$D$56:$R$80,2,0),T364)</f>
        <v>188969</v>
      </c>
      <c r="U365">
        <f>_xlfn.IFNA(VLOOKUP($B365,数据整理1!$D$56:$R$80,3,0),U364)</f>
        <v>50018</v>
      </c>
      <c r="V365">
        <f>_xlfn.IFNA(VLOOKUP($B365,数据整理1!$D$56:$R$80,4,0),V364)</f>
        <v>28323</v>
      </c>
      <c r="W365">
        <f>_xlfn.IFNA(VLOOKUP($B365,数据整理1!$D$56:$R$80,5,0),W364)</f>
        <v>12651</v>
      </c>
      <c r="X365">
        <f>_xlfn.IFNA(VLOOKUP($B365,数据整理1!$D$56:$R$80,6,0),X364)</f>
        <v>134</v>
      </c>
      <c r="Y365">
        <f>_xlfn.IFNA(VLOOKUP($B365,数据整理1!$D$56:$R$80,7,0),Y364)</f>
        <v>126</v>
      </c>
      <c r="Z365">
        <f>_xlfn.IFNA(VLOOKUP($B365,数据整理1!$D$56:$R$80,8,0),Z364)</f>
        <v>130</v>
      </c>
      <c r="AA365">
        <f>_xlfn.IFNA(VLOOKUP($B365,数据整理1!$D$56:$R$80,9,0),AA364)</f>
        <v>130</v>
      </c>
      <c r="AB365">
        <f>_xlfn.IFNA(VLOOKUP($B365,数据整理1!$D$56:$R$80,10,0),AB364)</f>
        <v>134</v>
      </c>
      <c r="AC365">
        <f>_xlfn.IFNA(VLOOKUP($B365,数据整理1!$D$56:$R$80,11,0),AC364)</f>
        <v>130</v>
      </c>
      <c r="AD365">
        <f>_xlfn.IFNA(VLOOKUP($B365,数据整理1!$D$56:$R$80,12,0),AD364)</f>
        <v>100</v>
      </c>
      <c r="AE365">
        <f>_xlfn.IFNA(VLOOKUP($B365,数据整理1!$D$56:$R$80,13,0),AE364)</f>
        <v>95</v>
      </c>
      <c r="AF365">
        <f>_xlfn.IFNA(VLOOKUP($B365,数据整理1!$D$56:$R$80,14,0),AF364)</f>
        <v>18499</v>
      </c>
      <c r="AG365">
        <f>_xlfn.IFNA(VLOOKUP($B365,数据整理1!$D$56:$R$80,15,0),AG364)</f>
        <v>18499</v>
      </c>
      <c r="AI365" t="str">
        <f>INDEX(数据整理1!$C$82:$C$106,MATCH(B365,数据整理1!$D$82:$D$106))</f>
        <v>23阶</v>
      </c>
      <c r="AJ365">
        <f>_xlfn.IFNA(VLOOKUP($B365,数据整理1!$D$82:$R$106,2,0),AJ364)</f>
        <v>161052</v>
      </c>
      <c r="AK365">
        <f>_xlfn.IFNA(VLOOKUP($B365,数据整理1!$D$82:$R$106,3,0),AK364)</f>
        <v>62918</v>
      </c>
      <c r="AL365">
        <f>_xlfn.IFNA(VLOOKUP($B365,数据整理1!$D$82:$R$106,4,0),AL364)</f>
        <v>7194</v>
      </c>
      <c r="AM365">
        <f>_xlfn.IFNA(VLOOKUP($B365,数据整理1!$D$82:$R$106,5,0),AM364)</f>
        <v>22256</v>
      </c>
      <c r="AN365">
        <f>_xlfn.IFNA(VLOOKUP($B365,数据整理1!$D$82:$R$106,6,0),AN364)</f>
        <v>134</v>
      </c>
      <c r="AO365">
        <f>_xlfn.IFNA(VLOOKUP($B365,数据整理1!$D$82:$R$106,7,0),AO364)</f>
        <v>126</v>
      </c>
      <c r="AP365">
        <f>_xlfn.IFNA(VLOOKUP($B365,数据整理1!$D$82:$R$106,8,0),AP364)</f>
        <v>130</v>
      </c>
      <c r="AQ365">
        <f>_xlfn.IFNA(VLOOKUP($B365,数据整理1!$D$82:$R$106,9,0),AQ364)</f>
        <v>126</v>
      </c>
      <c r="AR365">
        <f>_xlfn.IFNA(VLOOKUP($B365,数据整理1!$D$82:$R$106,10,0),AR364)</f>
        <v>134</v>
      </c>
      <c r="AS365">
        <f>_xlfn.IFNA(VLOOKUP($B365,数据整理1!$D$82:$R$106,11,0),AS364)</f>
        <v>130</v>
      </c>
      <c r="AT365">
        <f>_xlfn.IFNA(VLOOKUP($B365,数据整理1!$D$82:$R$106,12,0),AT364)</f>
        <v>50</v>
      </c>
      <c r="AU365">
        <f>_xlfn.IFNA(VLOOKUP($B365,数据整理1!$D$82:$R$106,13,0),AU364)</f>
        <v>120</v>
      </c>
      <c r="AV365">
        <f>_xlfn.IFNA(VLOOKUP($B365,数据整理1!$D$82:$R$106,14,0),AV364)</f>
        <v>18499</v>
      </c>
      <c r="AW365">
        <f>_xlfn.IFNA(VLOOKUP($B365,数据整理1!$D$82:$R$106,15,0),AW364)</f>
        <v>18499</v>
      </c>
    </row>
    <row r="366" spans="2:49" x14ac:dyDescent="0.2">
      <c r="B366">
        <v>159</v>
      </c>
      <c r="C366" t="str">
        <f>INDEX(数据整理1!$C$30:$C$54,MATCH(B366,数据整理1!$D$30:$D$54))</f>
        <v>23阶</v>
      </c>
      <c r="D366">
        <f>_xlfn.IFNA(VLOOKUP($B366,数据整理1!$D$30:$R$54,2,0),D365)</f>
        <v>179393</v>
      </c>
      <c r="E366">
        <f>_xlfn.IFNA(VLOOKUP($B366,数据整理1!$D$30:$R$54,3,0),E365)</f>
        <v>51174</v>
      </c>
      <c r="F366">
        <f>_xlfn.IFNA(VLOOKUP($B366,数据整理1!$D$30:$R$54,4,0),F365)</f>
        <v>30371</v>
      </c>
      <c r="G366">
        <f>_xlfn.IFNA(VLOOKUP($B366,数据整理1!$D$30:$R$54,5,0),G365)</f>
        <v>12905</v>
      </c>
      <c r="H366">
        <f>_xlfn.IFNA(VLOOKUP($B366,数据整理1!$D$30:$R$54,6,0),H365)</f>
        <v>134</v>
      </c>
      <c r="I366">
        <f>_xlfn.IFNA(VLOOKUP($B366,数据整理1!$D$30:$R$54,7,0),I365)</f>
        <v>126</v>
      </c>
      <c r="J366">
        <f>_xlfn.IFNA(VLOOKUP($B366,数据整理1!$D$30:$R$54,8,0),J365)</f>
        <v>130</v>
      </c>
      <c r="K366">
        <f>_xlfn.IFNA(VLOOKUP($B366,数据整理1!$D$30:$R$54,9,0),K365)</f>
        <v>130</v>
      </c>
      <c r="L366">
        <f>_xlfn.IFNA(VLOOKUP($B366,数据整理1!$D$30:$R$54,10,0),L365)</f>
        <v>134</v>
      </c>
      <c r="M366">
        <f>_xlfn.IFNA(VLOOKUP($B366,数据整理1!$D$30:$R$54,11,0),M365)</f>
        <v>130</v>
      </c>
      <c r="N366">
        <f>_xlfn.IFNA(VLOOKUP($B366,数据整理1!$D$30:$R$54,12,0),N365)</f>
        <v>150</v>
      </c>
      <c r="O366">
        <f>_xlfn.IFNA(VLOOKUP($B366,数据整理1!$D$30:$R$54,13,0),O365)</f>
        <v>60</v>
      </c>
      <c r="P366">
        <f>_xlfn.IFNA(VLOOKUP($B366,数据整理1!$D$30:$R$54,14,0),P365)</f>
        <v>18499</v>
      </c>
      <c r="Q366">
        <f>_xlfn.IFNA(VLOOKUP($B366,数据整理1!$D$30:$R$54,15,0),Q365)</f>
        <v>18499</v>
      </c>
      <c r="S366" t="str">
        <f>INDEX(数据整理1!$C$56:$C$80,MATCH(B539,数据整理1!$D$56:$D$80))</f>
        <v>23阶</v>
      </c>
      <c r="T366">
        <f>_xlfn.IFNA(VLOOKUP($B366,数据整理1!$D$56:$R$80,2,0),T365)</f>
        <v>188969</v>
      </c>
      <c r="U366">
        <f>_xlfn.IFNA(VLOOKUP($B366,数据整理1!$D$56:$R$80,3,0),U365)</f>
        <v>50018</v>
      </c>
      <c r="V366">
        <f>_xlfn.IFNA(VLOOKUP($B366,数据整理1!$D$56:$R$80,4,0),V365)</f>
        <v>28323</v>
      </c>
      <c r="W366">
        <f>_xlfn.IFNA(VLOOKUP($B366,数据整理1!$D$56:$R$80,5,0),W365)</f>
        <v>12651</v>
      </c>
      <c r="X366">
        <f>_xlfn.IFNA(VLOOKUP($B366,数据整理1!$D$56:$R$80,6,0),X365)</f>
        <v>134</v>
      </c>
      <c r="Y366">
        <f>_xlfn.IFNA(VLOOKUP($B366,数据整理1!$D$56:$R$80,7,0),Y365)</f>
        <v>126</v>
      </c>
      <c r="Z366">
        <f>_xlfn.IFNA(VLOOKUP($B366,数据整理1!$D$56:$R$80,8,0),Z365)</f>
        <v>130</v>
      </c>
      <c r="AA366">
        <f>_xlfn.IFNA(VLOOKUP($B366,数据整理1!$D$56:$R$80,9,0),AA365)</f>
        <v>130</v>
      </c>
      <c r="AB366">
        <f>_xlfn.IFNA(VLOOKUP($B366,数据整理1!$D$56:$R$80,10,0),AB365)</f>
        <v>134</v>
      </c>
      <c r="AC366">
        <f>_xlfn.IFNA(VLOOKUP($B366,数据整理1!$D$56:$R$80,11,0),AC365)</f>
        <v>130</v>
      </c>
      <c r="AD366">
        <f>_xlfn.IFNA(VLOOKUP($B366,数据整理1!$D$56:$R$80,12,0),AD365)</f>
        <v>100</v>
      </c>
      <c r="AE366">
        <f>_xlfn.IFNA(VLOOKUP($B366,数据整理1!$D$56:$R$80,13,0),AE365)</f>
        <v>95</v>
      </c>
      <c r="AF366">
        <f>_xlfn.IFNA(VLOOKUP($B366,数据整理1!$D$56:$R$80,14,0),AF365)</f>
        <v>18499</v>
      </c>
      <c r="AG366">
        <f>_xlfn.IFNA(VLOOKUP($B366,数据整理1!$D$56:$R$80,15,0),AG365)</f>
        <v>18499</v>
      </c>
      <c r="AI366" t="str">
        <f>INDEX(数据整理1!$C$82:$C$106,MATCH(B366,数据整理1!$D$82:$D$106))</f>
        <v>23阶</v>
      </c>
      <c r="AJ366">
        <f>_xlfn.IFNA(VLOOKUP($B366,数据整理1!$D$82:$R$106,2,0),AJ365)</f>
        <v>161052</v>
      </c>
      <c r="AK366">
        <f>_xlfn.IFNA(VLOOKUP($B366,数据整理1!$D$82:$R$106,3,0),AK365)</f>
        <v>62918</v>
      </c>
      <c r="AL366">
        <f>_xlfn.IFNA(VLOOKUP($B366,数据整理1!$D$82:$R$106,4,0),AL365)</f>
        <v>7194</v>
      </c>
      <c r="AM366">
        <f>_xlfn.IFNA(VLOOKUP($B366,数据整理1!$D$82:$R$106,5,0),AM365)</f>
        <v>22256</v>
      </c>
      <c r="AN366">
        <f>_xlfn.IFNA(VLOOKUP($B366,数据整理1!$D$82:$R$106,6,0),AN365)</f>
        <v>134</v>
      </c>
      <c r="AO366">
        <f>_xlfn.IFNA(VLOOKUP($B366,数据整理1!$D$82:$R$106,7,0),AO365)</f>
        <v>126</v>
      </c>
      <c r="AP366">
        <f>_xlfn.IFNA(VLOOKUP($B366,数据整理1!$D$82:$R$106,8,0),AP365)</f>
        <v>130</v>
      </c>
      <c r="AQ366">
        <f>_xlfn.IFNA(VLOOKUP($B366,数据整理1!$D$82:$R$106,9,0),AQ365)</f>
        <v>126</v>
      </c>
      <c r="AR366">
        <f>_xlfn.IFNA(VLOOKUP($B366,数据整理1!$D$82:$R$106,10,0),AR365)</f>
        <v>134</v>
      </c>
      <c r="AS366">
        <f>_xlfn.IFNA(VLOOKUP($B366,数据整理1!$D$82:$R$106,11,0),AS365)</f>
        <v>130</v>
      </c>
      <c r="AT366">
        <f>_xlfn.IFNA(VLOOKUP($B366,数据整理1!$D$82:$R$106,12,0),AT365)</f>
        <v>50</v>
      </c>
      <c r="AU366">
        <f>_xlfn.IFNA(VLOOKUP($B366,数据整理1!$D$82:$R$106,13,0),AU365)</f>
        <v>120</v>
      </c>
      <c r="AV366">
        <f>_xlfn.IFNA(VLOOKUP($B366,数据整理1!$D$82:$R$106,14,0),AV365)</f>
        <v>18499</v>
      </c>
      <c r="AW366">
        <f>_xlfn.IFNA(VLOOKUP($B366,数据整理1!$D$82:$R$106,15,0),AW365)</f>
        <v>18499</v>
      </c>
    </row>
    <row r="367" spans="2:49" x14ac:dyDescent="0.2">
      <c r="B367">
        <v>160</v>
      </c>
      <c r="C367" t="str">
        <f>INDEX(数据整理1!$C$30:$C$54,MATCH(B367,数据整理1!$D$30:$D$54))</f>
        <v>23阶</v>
      </c>
      <c r="D367">
        <f>_xlfn.IFNA(VLOOKUP($B367,数据整理1!$D$30:$R$54,2,0),D366)</f>
        <v>179393</v>
      </c>
      <c r="E367">
        <f>_xlfn.IFNA(VLOOKUP($B367,数据整理1!$D$30:$R$54,3,0),E366)</f>
        <v>51174</v>
      </c>
      <c r="F367">
        <f>_xlfn.IFNA(VLOOKUP($B367,数据整理1!$D$30:$R$54,4,0),F366)</f>
        <v>30371</v>
      </c>
      <c r="G367">
        <f>_xlfn.IFNA(VLOOKUP($B367,数据整理1!$D$30:$R$54,5,0),G366)</f>
        <v>12905</v>
      </c>
      <c r="H367">
        <f>_xlfn.IFNA(VLOOKUP($B367,数据整理1!$D$30:$R$54,6,0),H366)</f>
        <v>134</v>
      </c>
      <c r="I367">
        <f>_xlfn.IFNA(VLOOKUP($B367,数据整理1!$D$30:$R$54,7,0),I366)</f>
        <v>126</v>
      </c>
      <c r="J367">
        <f>_xlfn.IFNA(VLOOKUP($B367,数据整理1!$D$30:$R$54,8,0),J366)</f>
        <v>130</v>
      </c>
      <c r="K367">
        <f>_xlfn.IFNA(VLOOKUP($B367,数据整理1!$D$30:$R$54,9,0),K366)</f>
        <v>130</v>
      </c>
      <c r="L367">
        <f>_xlfn.IFNA(VLOOKUP($B367,数据整理1!$D$30:$R$54,10,0),L366)</f>
        <v>134</v>
      </c>
      <c r="M367">
        <f>_xlfn.IFNA(VLOOKUP($B367,数据整理1!$D$30:$R$54,11,0),M366)</f>
        <v>130</v>
      </c>
      <c r="N367">
        <f>_xlfn.IFNA(VLOOKUP($B367,数据整理1!$D$30:$R$54,12,0),N366)</f>
        <v>150</v>
      </c>
      <c r="O367">
        <f>_xlfn.IFNA(VLOOKUP($B367,数据整理1!$D$30:$R$54,13,0),O366)</f>
        <v>60</v>
      </c>
      <c r="P367">
        <f>_xlfn.IFNA(VLOOKUP($B367,数据整理1!$D$30:$R$54,14,0),P366)</f>
        <v>18499</v>
      </c>
      <c r="Q367">
        <f>_xlfn.IFNA(VLOOKUP($B367,数据整理1!$D$30:$R$54,15,0),Q366)</f>
        <v>18499</v>
      </c>
      <c r="S367" t="str">
        <f>INDEX(数据整理1!$C$56:$C$80,MATCH(B540,数据整理1!$D$56:$D$80))</f>
        <v>23阶</v>
      </c>
      <c r="T367">
        <f>_xlfn.IFNA(VLOOKUP($B367,数据整理1!$D$56:$R$80,2,0),T366)</f>
        <v>188969</v>
      </c>
      <c r="U367">
        <f>_xlfn.IFNA(VLOOKUP($B367,数据整理1!$D$56:$R$80,3,0),U366)</f>
        <v>50018</v>
      </c>
      <c r="V367">
        <f>_xlfn.IFNA(VLOOKUP($B367,数据整理1!$D$56:$R$80,4,0),V366)</f>
        <v>28323</v>
      </c>
      <c r="W367">
        <f>_xlfn.IFNA(VLOOKUP($B367,数据整理1!$D$56:$R$80,5,0),W366)</f>
        <v>12651</v>
      </c>
      <c r="X367">
        <f>_xlfn.IFNA(VLOOKUP($B367,数据整理1!$D$56:$R$80,6,0),X366)</f>
        <v>134</v>
      </c>
      <c r="Y367">
        <f>_xlfn.IFNA(VLOOKUP($B367,数据整理1!$D$56:$R$80,7,0),Y366)</f>
        <v>126</v>
      </c>
      <c r="Z367">
        <f>_xlfn.IFNA(VLOOKUP($B367,数据整理1!$D$56:$R$80,8,0),Z366)</f>
        <v>130</v>
      </c>
      <c r="AA367">
        <f>_xlfn.IFNA(VLOOKUP($B367,数据整理1!$D$56:$R$80,9,0),AA366)</f>
        <v>130</v>
      </c>
      <c r="AB367">
        <f>_xlfn.IFNA(VLOOKUP($B367,数据整理1!$D$56:$R$80,10,0),AB366)</f>
        <v>134</v>
      </c>
      <c r="AC367">
        <f>_xlfn.IFNA(VLOOKUP($B367,数据整理1!$D$56:$R$80,11,0),AC366)</f>
        <v>130</v>
      </c>
      <c r="AD367">
        <f>_xlfn.IFNA(VLOOKUP($B367,数据整理1!$D$56:$R$80,12,0),AD366)</f>
        <v>100</v>
      </c>
      <c r="AE367">
        <f>_xlfn.IFNA(VLOOKUP($B367,数据整理1!$D$56:$R$80,13,0),AE366)</f>
        <v>95</v>
      </c>
      <c r="AF367">
        <f>_xlfn.IFNA(VLOOKUP($B367,数据整理1!$D$56:$R$80,14,0),AF366)</f>
        <v>18499</v>
      </c>
      <c r="AG367">
        <f>_xlfn.IFNA(VLOOKUP($B367,数据整理1!$D$56:$R$80,15,0),AG366)</f>
        <v>18499</v>
      </c>
      <c r="AI367" t="str">
        <f>INDEX(数据整理1!$C$82:$C$106,MATCH(B367,数据整理1!$D$82:$D$106))</f>
        <v>23阶</v>
      </c>
      <c r="AJ367">
        <f>_xlfn.IFNA(VLOOKUP($B367,数据整理1!$D$82:$R$106,2,0),AJ366)</f>
        <v>161052</v>
      </c>
      <c r="AK367">
        <f>_xlfn.IFNA(VLOOKUP($B367,数据整理1!$D$82:$R$106,3,0),AK366)</f>
        <v>62918</v>
      </c>
      <c r="AL367">
        <f>_xlfn.IFNA(VLOOKUP($B367,数据整理1!$D$82:$R$106,4,0),AL366)</f>
        <v>7194</v>
      </c>
      <c r="AM367">
        <f>_xlfn.IFNA(VLOOKUP($B367,数据整理1!$D$82:$R$106,5,0),AM366)</f>
        <v>22256</v>
      </c>
      <c r="AN367">
        <f>_xlfn.IFNA(VLOOKUP($B367,数据整理1!$D$82:$R$106,6,0),AN366)</f>
        <v>134</v>
      </c>
      <c r="AO367">
        <f>_xlfn.IFNA(VLOOKUP($B367,数据整理1!$D$82:$R$106,7,0),AO366)</f>
        <v>126</v>
      </c>
      <c r="AP367">
        <f>_xlfn.IFNA(VLOOKUP($B367,数据整理1!$D$82:$R$106,8,0),AP366)</f>
        <v>130</v>
      </c>
      <c r="AQ367">
        <f>_xlfn.IFNA(VLOOKUP($B367,数据整理1!$D$82:$R$106,9,0),AQ366)</f>
        <v>126</v>
      </c>
      <c r="AR367">
        <f>_xlfn.IFNA(VLOOKUP($B367,数据整理1!$D$82:$R$106,10,0),AR366)</f>
        <v>134</v>
      </c>
      <c r="AS367">
        <f>_xlfn.IFNA(VLOOKUP($B367,数据整理1!$D$82:$R$106,11,0),AS366)</f>
        <v>130</v>
      </c>
      <c r="AT367">
        <f>_xlfn.IFNA(VLOOKUP($B367,数据整理1!$D$82:$R$106,12,0),AT366)</f>
        <v>50</v>
      </c>
      <c r="AU367">
        <f>_xlfn.IFNA(VLOOKUP($B367,数据整理1!$D$82:$R$106,13,0),AU366)</f>
        <v>120</v>
      </c>
      <c r="AV367">
        <f>_xlfn.IFNA(VLOOKUP($B367,数据整理1!$D$82:$R$106,14,0),AV366)</f>
        <v>18499</v>
      </c>
      <c r="AW367">
        <f>_xlfn.IFNA(VLOOKUP($B367,数据整理1!$D$82:$R$106,15,0),AW366)</f>
        <v>18499</v>
      </c>
    </row>
    <row r="368" spans="2:49" x14ac:dyDescent="0.2">
      <c r="B368">
        <v>161</v>
      </c>
      <c r="C368" t="str">
        <f>INDEX(数据整理1!$C$30:$C$54,MATCH(B368,数据整理1!$D$30:$D$54))</f>
        <v>23阶</v>
      </c>
      <c r="D368">
        <f>_xlfn.IFNA(VLOOKUP($B368,数据整理1!$D$30:$R$54,2,0),D367)</f>
        <v>179393</v>
      </c>
      <c r="E368">
        <f>_xlfn.IFNA(VLOOKUP($B368,数据整理1!$D$30:$R$54,3,0),E367)</f>
        <v>51174</v>
      </c>
      <c r="F368">
        <f>_xlfn.IFNA(VLOOKUP($B368,数据整理1!$D$30:$R$54,4,0),F367)</f>
        <v>30371</v>
      </c>
      <c r="G368">
        <f>_xlfn.IFNA(VLOOKUP($B368,数据整理1!$D$30:$R$54,5,0),G367)</f>
        <v>12905</v>
      </c>
      <c r="H368">
        <f>_xlfn.IFNA(VLOOKUP($B368,数据整理1!$D$30:$R$54,6,0),H367)</f>
        <v>134</v>
      </c>
      <c r="I368">
        <f>_xlfn.IFNA(VLOOKUP($B368,数据整理1!$D$30:$R$54,7,0),I367)</f>
        <v>126</v>
      </c>
      <c r="J368">
        <f>_xlfn.IFNA(VLOOKUP($B368,数据整理1!$D$30:$R$54,8,0),J367)</f>
        <v>130</v>
      </c>
      <c r="K368">
        <f>_xlfn.IFNA(VLOOKUP($B368,数据整理1!$D$30:$R$54,9,0),K367)</f>
        <v>130</v>
      </c>
      <c r="L368">
        <f>_xlfn.IFNA(VLOOKUP($B368,数据整理1!$D$30:$R$54,10,0),L367)</f>
        <v>134</v>
      </c>
      <c r="M368">
        <f>_xlfn.IFNA(VLOOKUP($B368,数据整理1!$D$30:$R$54,11,0),M367)</f>
        <v>130</v>
      </c>
      <c r="N368">
        <f>_xlfn.IFNA(VLOOKUP($B368,数据整理1!$D$30:$R$54,12,0),N367)</f>
        <v>150</v>
      </c>
      <c r="O368">
        <f>_xlfn.IFNA(VLOOKUP($B368,数据整理1!$D$30:$R$54,13,0),O367)</f>
        <v>60</v>
      </c>
      <c r="P368">
        <f>_xlfn.IFNA(VLOOKUP($B368,数据整理1!$D$30:$R$54,14,0),P367)</f>
        <v>18499</v>
      </c>
      <c r="Q368">
        <f>_xlfn.IFNA(VLOOKUP($B368,数据整理1!$D$30:$R$54,15,0),Q367)</f>
        <v>18499</v>
      </c>
      <c r="S368" t="str">
        <f>INDEX(数据整理1!$C$56:$C$80,MATCH(B541,数据整理1!$D$56:$D$80))</f>
        <v>23阶</v>
      </c>
      <c r="T368">
        <f>_xlfn.IFNA(VLOOKUP($B368,数据整理1!$D$56:$R$80,2,0),T367)</f>
        <v>188969</v>
      </c>
      <c r="U368">
        <f>_xlfn.IFNA(VLOOKUP($B368,数据整理1!$D$56:$R$80,3,0),U367)</f>
        <v>50018</v>
      </c>
      <c r="V368">
        <f>_xlfn.IFNA(VLOOKUP($B368,数据整理1!$D$56:$R$80,4,0),V367)</f>
        <v>28323</v>
      </c>
      <c r="W368">
        <f>_xlfn.IFNA(VLOOKUP($B368,数据整理1!$D$56:$R$80,5,0),W367)</f>
        <v>12651</v>
      </c>
      <c r="X368">
        <f>_xlfn.IFNA(VLOOKUP($B368,数据整理1!$D$56:$R$80,6,0),X367)</f>
        <v>134</v>
      </c>
      <c r="Y368">
        <f>_xlfn.IFNA(VLOOKUP($B368,数据整理1!$D$56:$R$80,7,0),Y367)</f>
        <v>126</v>
      </c>
      <c r="Z368">
        <f>_xlfn.IFNA(VLOOKUP($B368,数据整理1!$D$56:$R$80,8,0),Z367)</f>
        <v>130</v>
      </c>
      <c r="AA368">
        <f>_xlfn.IFNA(VLOOKUP($B368,数据整理1!$D$56:$R$80,9,0),AA367)</f>
        <v>130</v>
      </c>
      <c r="AB368">
        <f>_xlfn.IFNA(VLOOKUP($B368,数据整理1!$D$56:$R$80,10,0),AB367)</f>
        <v>134</v>
      </c>
      <c r="AC368">
        <f>_xlfn.IFNA(VLOOKUP($B368,数据整理1!$D$56:$R$80,11,0),AC367)</f>
        <v>130</v>
      </c>
      <c r="AD368">
        <f>_xlfn.IFNA(VLOOKUP($B368,数据整理1!$D$56:$R$80,12,0),AD367)</f>
        <v>100</v>
      </c>
      <c r="AE368">
        <f>_xlfn.IFNA(VLOOKUP($B368,数据整理1!$D$56:$R$80,13,0),AE367)</f>
        <v>95</v>
      </c>
      <c r="AF368">
        <f>_xlfn.IFNA(VLOOKUP($B368,数据整理1!$D$56:$R$80,14,0),AF367)</f>
        <v>18499</v>
      </c>
      <c r="AG368">
        <f>_xlfn.IFNA(VLOOKUP($B368,数据整理1!$D$56:$R$80,15,0),AG367)</f>
        <v>18499</v>
      </c>
      <c r="AI368" t="str">
        <f>INDEX(数据整理1!$C$82:$C$106,MATCH(B368,数据整理1!$D$82:$D$106))</f>
        <v>23阶</v>
      </c>
      <c r="AJ368">
        <f>_xlfn.IFNA(VLOOKUP($B368,数据整理1!$D$82:$R$106,2,0),AJ367)</f>
        <v>161052</v>
      </c>
      <c r="AK368">
        <f>_xlfn.IFNA(VLOOKUP($B368,数据整理1!$D$82:$R$106,3,0),AK367)</f>
        <v>62918</v>
      </c>
      <c r="AL368">
        <f>_xlfn.IFNA(VLOOKUP($B368,数据整理1!$D$82:$R$106,4,0),AL367)</f>
        <v>7194</v>
      </c>
      <c r="AM368">
        <f>_xlfn.IFNA(VLOOKUP($B368,数据整理1!$D$82:$R$106,5,0),AM367)</f>
        <v>22256</v>
      </c>
      <c r="AN368">
        <f>_xlfn.IFNA(VLOOKUP($B368,数据整理1!$D$82:$R$106,6,0),AN367)</f>
        <v>134</v>
      </c>
      <c r="AO368">
        <f>_xlfn.IFNA(VLOOKUP($B368,数据整理1!$D$82:$R$106,7,0),AO367)</f>
        <v>126</v>
      </c>
      <c r="AP368">
        <f>_xlfn.IFNA(VLOOKUP($B368,数据整理1!$D$82:$R$106,8,0),AP367)</f>
        <v>130</v>
      </c>
      <c r="AQ368">
        <f>_xlfn.IFNA(VLOOKUP($B368,数据整理1!$D$82:$R$106,9,0),AQ367)</f>
        <v>126</v>
      </c>
      <c r="AR368">
        <f>_xlfn.IFNA(VLOOKUP($B368,数据整理1!$D$82:$R$106,10,0),AR367)</f>
        <v>134</v>
      </c>
      <c r="AS368">
        <f>_xlfn.IFNA(VLOOKUP($B368,数据整理1!$D$82:$R$106,11,0),AS367)</f>
        <v>130</v>
      </c>
      <c r="AT368">
        <f>_xlfn.IFNA(VLOOKUP($B368,数据整理1!$D$82:$R$106,12,0),AT367)</f>
        <v>50</v>
      </c>
      <c r="AU368">
        <f>_xlfn.IFNA(VLOOKUP($B368,数据整理1!$D$82:$R$106,13,0),AU367)</f>
        <v>120</v>
      </c>
      <c r="AV368">
        <f>_xlfn.IFNA(VLOOKUP($B368,数据整理1!$D$82:$R$106,14,0),AV367)</f>
        <v>18499</v>
      </c>
      <c r="AW368">
        <f>_xlfn.IFNA(VLOOKUP($B368,数据整理1!$D$82:$R$106,15,0),AW367)</f>
        <v>18499</v>
      </c>
    </row>
    <row r="369" spans="2:49" x14ac:dyDescent="0.2">
      <c r="B369">
        <v>162</v>
      </c>
      <c r="C369" t="str">
        <f>INDEX(数据整理1!$C$30:$C$54,MATCH(B369,数据整理1!$D$30:$D$54))</f>
        <v>23阶</v>
      </c>
      <c r="D369">
        <f>_xlfn.IFNA(VLOOKUP($B369,数据整理1!$D$30:$R$54,2,0),D368)</f>
        <v>179393</v>
      </c>
      <c r="E369">
        <f>_xlfn.IFNA(VLOOKUP($B369,数据整理1!$D$30:$R$54,3,0),E368)</f>
        <v>51174</v>
      </c>
      <c r="F369">
        <f>_xlfn.IFNA(VLOOKUP($B369,数据整理1!$D$30:$R$54,4,0),F368)</f>
        <v>30371</v>
      </c>
      <c r="G369">
        <f>_xlfn.IFNA(VLOOKUP($B369,数据整理1!$D$30:$R$54,5,0),G368)</f>
        <v>12905</v>
      </c>
      <c r="H369">
        <f>_xlfn.IFNA(VLOOKUP($B369,数据整理1!$D$30:$R$54,6,0),H368)</f>
        <v>134</v>
      </c>
      <c r="I369">
        <f>_xlfn.IFNA(VLOOKUP($B369,数据整理1!$D$30:$R$54,7,0),I368)</f>
        <v>126</v>
      </c>
      <c r="J369">
        <f>_xlfn.IFNA(VLOOKUP($B369,数据整理1!$D$30:$R$54,8,0),J368)</f>
        <v>130</v>
      </c>
      <c r="K369">
        <f>_xlfn.IFNA(VLOOKUP($B369,数据整理1!$D$30:$R$54,9,0),K368)</f>
        <v>130</v>
      </c>
      <c r="L369">
        <f>_xlfn.IFNA(VLOOKUP($B369,数据整理1!$D$30:$R$54,10,0),L368)</f>
        <v>134</v>
      </c>
      <c r="M369">
        <f>_xlfn.IFNA(VLOOKUP($B369,数据整理1!$D$30:$R$54,11,0),M368)</f>
        <v>130</v>
      </c>
      <c r="N369">
        <f>_xlfn.IFNA(VLOOKUP($B369,数据整理1!$D$30:$R$54,12,0),N368)</f>
        <v>150</v>
      </c>
      <c r="O369">
        <f>_xlfn.IFNA(VLOOKUP($B369,数据整理1!$D$30:$R$54,13,0),O368)</f>
        <v>60</v>
      </c>
      <c r="P369">
        <f>_xlfn.IFNA(VLOOKUP($B369,数据整理1!$D$30:$R$54,14,0),P368)</f>
        <v>18499</v>
      </c>
      <c r="Q369">
        <f>_xlfn.IFNA(VLOOKUP($B369,数据整理1!$D$30:$R$54,15,0),Q368)</f>
        <v>18499</v>
      </c>
      <c r="S369" t="str">
        <f>INDEX(数据整理1!$C$56:$C$80,MATCH(B542,数据整理1!$D$56:$D$80))</f>
        <v>23阶</v>
      </c>
      <c r="T369">
        <f>_xlfn.IFNA(VLOOKUP($B369,数据整理1!$D$56:$R$80,2,0),T368)</f>
        <v>188969</v>
      </c>
      <c r="U369">
        <f>_xlfn.IFNA(VLOOKUP($B369,数据整理1!$D$56:$R$80,3,0),U368)</f>
        <v>50018</v>
      </c>
      <c r="V369">
        <f>_xlfn.IFNA(VLOOKUP($B369,数据整理1!$D$56:$R$80,4,0),V368)</f>
        <v>28323</v>
      </c>
      <c r="W369">
        <f>_xlfn.IFNA(VLOOKUP($B369,数据整理1!$D$56:$R$80,5,0),W368)</f>
        <v>12651</v>
      </c>
      <c r="X369">
        <f>_xlfn.IFNA(VLOOKUP($B369,数据整理1!$D$56:$R$80,6,0),X368)</f>
        <v>134</v>
      </c>
      <c r="Y369">
        <f>_xlfn.IFNA(VLOOKUP($B369,数据整理1!$D$56:$R$80,7,0),Y368)</f>
        <v>126</v>
      </c>
      <c r="Z369">
        <f>_xlfn.IFNA(VLOOKUP($B369,数据整理1!$D$56:$R$80,8,0),Z368)</f>
        <v>130</v>
      </c>
      <c r="AA369">
        <f>_xlfn.IFNA(VLOOKUP($B369,数据整理1!$D$56:$R$80,9,0),AA368)</f>
        <v>130</v>
      </c>
      <c r="AB369">
        <f>_xlfn.IFNA(VLOOKUP($B369,数据整理1!$D$56:$R$80,10,0),AB368)</f>
        <v>134</v>
      </c>
      <c r="AC369">
        <f>_xlfn.IFNA(VLOOKUP($B369,数据整理1!$D$56:$R$80,11,0),AC368)</f>
        <v>130</v>
      </c>
      <c r="AD369">
        <f>_xlfn.IFNA(VLOOKUP($B369,数据整理1!$D$56:$R$80,12,0),AD368)</f>
        <v>100</v>
      </c>
      <c r="AE369">
        <f>_xlfn.IFNA(VLOOKUP($B369,数据整理1!$D$56:$R$80,13,0),AE368)</f>
        <v>95</v>
      </c>
      <c r="AF369">
        <f>_xlfn.IFNA(VLOOKUP($B369,数据整理1!$D$56:$R$80,14,0),AF368)</f>
        <v>18499</v>
      </c>
      <c r="AG369">
        <f>_xlfn.IFNA(VLOOKUP($B369,数据整理1!$D$56:$R$80,15,0),AG368)</f>
        <v>18499</v>
      </c>
      <c r="AI369" t="str">
        <f>INDEX(数据整理1!$C$82:$C$106,MATCH(B369,数据整理1!$D$82:$D$106))</f>
        <v>23阶</v>
      </c>
      <c r="AJ369">
        <f>_xlfn.IFNA(VLOOKUP($B369,数据整理1!$D$82:$R$106,2,0),AJ368)</f>
        <v>161052</v>
      </c>
      <c r="AK369">
        <f>_xlfn.IFNA(VLOOKUP($B369,数据整理1!$D$82:$R$106,3,0),AK368)</f>
        <v>62918</v>
      </c>
      <c r="AL369">
        <f>_xlfn.IFNA(VLOOKUP($B369,数据整理1!$D$82:$R$106,4,0),AL368)</f>
        <v>7194</v>
      </c>
      <c r="AM369">
        <f>_xlfn.IFNA(VLOOKUP($B369,数据整理1!$D$82:$R$106,5,0),AM368)</f>
        <v>22256</v>
      </c>
      <c r="AN369">
        <f>_xlfn.IFNA(VLOOKUP($B369,数据整理1!$D$82:$R$106,6,0),AN368)</f>
        <v>134</v>
      </c>
      <c r="AO369">
        <f>_xlfn.IFNA(VLOOKUP($B369,数据整理1!$D$82:$R$106,7,0),AO368)</f>
        <v>126</v>
      </c>
      <c r="AP369">
        <f>_xlfn.IFNA(VLOOKUP($B369,数据整理1!$D$82:$R$106,8,0),AP368)</f>
        <v>130</v>
      </c>
      <c r="AQ369">
        <f>_xlfn.IFNA(VLOOKUP($B369,数据整理1!$D$82:$R$106,9,0),AQ368)</f>
        <v>126</v>
      </c>
      <c r="AR369">
        <f>_xlfn.IFNA(VLOOKUP($B369,数据整理1!$D$82:$R$106,10,0),AR368)</f>
        <v>134</v>
      </c>
      <c r="AS369">
        <f>_xlfn.IFNA(VLOOKUP($B369,数据整理1!$D$82:$R$106,11,0),AS368)</f>
        <v>130</v>
      </c>
      <c r="AT369">
        <f>_xlfn.IFNA(VLOOKUP($B369,数据整理1!$D$82:$R$106,12,0),AT368)</f>
        <v>50</v>
      </c>
      <c r="AU369">
        <f>_xlfn.IFNA(VLOOKUP($B369,数据整理1!$D$82:$R$106,13,0),AU368)</f>
        <v>120</v>
      </c>
      <c r="AV369">
        <f>_xlfn.IFNA(VLOOKUP($B369,数据整理1!$D$82:$R$106,14,0),AV368)</f>
        <v>18499</v>
      </c>
      <c r="AW369">
        <f>_xlfn.IFNA(VLOOKUP($B369,数据整理1!$D$82:$R$106,15,0),AW368)</f>
        <v>18499</v>
      </c>
    </row>
    <row r="370" spans="2:49" x14ac:dyDescent="0.2">
      <c r="B370">
        <v>163</v>
      </c>
      <c r="C370" t="str">
        <f>INDEX(数据整理1!$C$30:$C$54,MATCH(B370,数据整理1!$D$30:$D$54))</f>
        <v>23阶</v>
      </c>
      <c r="D370">
        <f>_xlfn.IFNA(VLOOKUP($B370,数据整理1!$D$30:$R$54,2,0),D369)</f>
        <v>179393</v>
      </c>
      <c r="E370">
        <f>_xlfn.IFNA(VLOOKUP($B370,数据整理1!$D$30:$R$54,3,0),E369)</f>
        <v>51174</v>
      </c>
      <c r="F370">
        <f>_xlfn.IFNA(VLOOKUP($B370,数据整理1!$D$30:$R$54,4,0),F369)</f>
        <v>30371</v>
      </c>
      <c r="G370">
        <f>_xlfn.IFNA(VLOOKUP($B370,数据整理1!$D$30:$R$54,5,0),G369)</f>
        <v>12905</v>
      </c>
      <c r="H370">
        <f>_xlfn.IFNA(VLOOKUP($B370,数据整理1!$D$30:$R$54,6,0),H369)</f>
        <v>134</v>
      </c>
      <c r="I370">
        <f>_xlfn.IFNA(VLOOKUP($B370,数据整理1!$D$30:$R$54,7,0),I369)</f>
        <v>126</v>
      </c>
      <c r="J370">
        <f>_xlfn.IFNA(VLOOKUP($B370,数据整理1!$D$30:$R$54,8,0),J369)</f>
        <v>130</v>
      </c>
      <c r="K370">
        <f>_xlfn.IFNA(VLOOKUP($B370,数据整理1!$D$30:$R$54,9,0),K369)</f>
        <v>130</v>
      </c>
      <c r="L370">
        <f>_xlfn.IFNA(VLOOKUP($B370,数据整理1!$D$30:$R$54,10,0),L369)</f>
        <v>134</v>
      </c>
      <c r="M370">
        <f>_xlfn.IFNA(VLOOKUP($B370,数据整理1!$D$30:$R$54,11,0),M369)</f>
        <v>130</v>
      </c>
      <c r="N370">
        <f>_xlfn.IFNA(VLOOKUP($B370,数据整理1!$D$30:$R$54,12,0),N369)</f>
        <v>150</v>
      </c>
      <c r="O370">
        <f>_xlfn.IFNA(VLOOKUP($B370,数据整理1!$D$30:$R$54,13,0),O369)</f>
        <v>60</v>
      </c>
      <c r="P370">
        <f>_xlfn.IFNA(VLOOKUP($B370,数据整理1!$D$30:$R$54,14,0),P369)</f>
        <v>18499</v>
      </c>
      <c r="Q370">
        <f>_xlfn.IFNA(VLOOKUP($B370,数据整理1!$D$30:$R$54,15,0),Q369)</f>
        <v>18499</v>
      </c>
      <c r="S370" t="str">
        <f>INDEX(数据整理1!$C$56:$C$80,MATCH(B543,数据整理1!$D$56:$D$80))</f>
        <v>23阶</v>
      </c>
      <c r="T370">
        <f>_xlfn.IFNA(VLOOKUP($B370,数据整理1!$D$56:$R$80,2,0),T369)</f>
        <v>188969</v>
      </c>
      <c r="U370">
        <f>_xlfn.IFNA(VLOOKUP($B370,数据整理1!$D$56:$R$80,3,0),U369)</f>
        <v>50018</v>
      </c>
      <c r="V370">
        <f>_xlfn.IFNA(VLOOKUP($B370,数据整理1!$D$56:$R$80,4,0),V369)</f>
        <v>28323</v>
      </c>
      <c r="W370">
        <f>_xlfn.IFNA(VLOOKUP($B370,数据整理1!$D$56:$R$80,5,0),W369)</f>
        <v>12651</v>
      </c>
      <c r="X370">
        <f>_xlfn.IFNA(VLOOKUP($B370,数据整理1!$D$56:$R$80,6,0),X369)</f>
        <v>134</v>
      </c>
      <c r="Y370">
        <f>_xlfn.IFNA(VLOOKUP($B370,数据整理1!$D$56:$R$80,7,0),Y369)</f>
        <v>126</v>
      </c>
      <c r="Z370">
        <f>_xlfn.IFNA(VLOOKUP($B370,数据整理1!$D$56:$R$80,8,0),Z369)</f>
        <v>130</v>
      </c>
      <c r="AA370">
        <f>_xlfn.IFNA(VLOOKUP($B370,数据整理1!$D$56:$R$80,9,0),AA369)</f>
        <v>130</v>
      </c>
      <c r="AB370">
        <f>_xlfn.IFNA(VLOOKUP($B370,数据整理1!$D$56:$R$80,10,0),AB369)</f>
        <v>134</v>
      </c>
      <c r="AC370">
        <f>_xlfn.IFNA(VLOOKUP($B370,数据整理1!$D$56:$R$80,11,0),AC369)</f>
        <v>130</v>
      </c>
      <c r="AD370">
        <f>_xlfn.IFNA(VLOOKUP($B370,数据整理1!$D$56:$R$80,12,0),AD369)</f>
        <v>100</v>
      </c>
      <c r="AE370">
        <f>_xlfn.IFNA(VLOOKUP($B370,数据整理1!$D$56:$R$80,13,0),AE369)</f>
        <v>95</v>
      </c>
      <c r="AF370">
        <f>_xlfn.IFNA(VLOOKUP($B370,数据整理1!$D$56:$R$80,14,0),AF369)</f>
        <v>18499</v>
      </c>
      <c r="AG370">
        <f>_xlfn.IFNA(VLOOKUP($B370,数据整理1!$D$56:$R$80,15,0),AG369)</f>
        <v>18499</v>
      </c>
      <c r="AI370" t="str">
        <f>INDEX(数据整理1!$C$82:$C$106,MATCH(B370,数据整理1!$D$82:$D$106))</f>
        <v>23阶</v>
      </c>
      <c r="AJ370">
        <f>_xlfn.IFNA(VLOOKUP($B370,数据整理1!$D$82:$R$106,2,0),AJ369)</f>
        <v>161052</v>
      </c>
      <c r="AK370">
        <f>_xlfn.IFNA(VLOOKUP($B370,数据整理1!$D$82:$R$106,3,0),AK369)</f>
        <v>62918</v>
      </c>
      <c r="AL370">
        <f>_xlfn.IFNA(VLOOKUP($B370,数据整理1!$D$82:$R$106,4,0),AL369)</f>
        <v>7194</v>
      </c>
      <c r="AM370">
        <f>_xlfn.IFNA(VLOOKUP($B370,数据整理1!$D$82:$R$106,5,0),AM369)</f>
        <v>22256</v>
      </c>
      <c r="AN370">
        <f>_xlfn.IFNA(VLOOKUP($B370,数据整理1!$D$82:$R$106,6,0),AN369)</f>
        <v>134</v>
      </c>
      <c r="AO370">
        <f>_xlfn.IFNA(VLOOKUP($B370,数据整理1!$D$82:$R$106,7,0),AO369)</f>
        <v>126</v>
      </c>
      <c r="AP370">
        <f>_xlfn.IFNA(VLOOKUP($B370,数据整理1!$D$82:$R$106,8,0),AP369)</f>
        <v>130</v>
      </c>
      <c r="AQ370">
        <f>_xlfn.IFNA(VLOOKUP($B370,数据整理1!$D$82:$R$106,9,0),AQ369)</f>
        <v>126</v>
      </c>
      <c r="AR370">
        <f>_xlfn.IFNA(VLOOKUP($B370,数据整理1!$D$82:$R$106,10,0),AR369)</f>
        <v>134</v>
      </c>
      <c r="AS370">
        <f>_xlfn.IFNA(VLOOKUP($B370,数据整理1!$D$82:$R$106,11,0),AS369)</f>
        <v>130</v>
      </c>
      <c r="AT370">
        <f>_xlfn.IFNA(VLOOKUP($B370,数据整理1!$D$82:$R$106,12,0),AT369)</f>
        <v>50</v>
      </c>
      <c r="AU370">
        <f>_xlfn.IFNA(VLOOKUP($B370,数据整理1!$D$82:$R$106,13,0),AU369)</f>
        <v>120</v>
      </c>
      <c r="AV370">
        <f>_xlfn.IFNA(VLOOKUP($B370,数据整理1!$D$82:$R$106,14,0),AV369)</f>
        <v>18499</v>
      </c>
      <c r="AW370">
        <f>_xlfn.IFNA(VLOOKUP($B370,数据整理1!$D$82:$R$106,15,0),AW369)</f>
        <v>18499</v>
      </c>
    </row>
    <row r="371" spans="2:49" x14ac:dyDescent="0.2">
      <c r="B371">
        <v>164</v>
      </c>
      <c r="C371" t="str">
        <f>INDEX(数据整理1!$C$30:$C$54,MATCH(B371,数据整理1!$D$30:$D$54))</f>
        <v>24阶</v>
      </c>
      <c r="D371">
        <f>_xlfn.IFNA(VLOOKUP($B371,数据整理1!$D$30:$R$54,2,0),D370)</f>
        <v>225632</v>
      </c>
      <c r="E371">
        <f>_xlfn.IFNA(VLOOKUP($B371,数据整理1!$D$30:$R$54,3,0),E370)</f>
        <v>64866</v>
      </c>
      <c r="F371">
        <f>_xlfn.IFNA(VLOOKUP($B371,数据整理1!$D$30:$R$54,4,0),F370)</f>
        <v>38009</v>
      </c>
      <c r="G371">
        <f>_xlfn.IFNA(VLOOKUP($B371,数据整理1!$D$30:$R$54,5,0),G370)</f>
        <v>16155</v>
      </c>
      <c r="H371">
        <f>_xlfn.IFNA(VLOOKUP($B371,数据整理1!$D$30:$R$54,6,0),H370)</f>
        <v>139</v>
      </c>
      <c r="I371">
        <f>_xlfn.IFNA(VLOOKUP($B371,数据整理1!$D$30:$R$54,7,0),I370)</f>
        <v>131</v>
      </c>
      <c r="J371">
        <f>_xlfn.IFNA(VLOOKUP($B371,数据整理1!$D$30:$R$54,8,0),J370)</f>
        <v>135</v>
      </c>
      <c r="K371">
        <f>_xlfn.IFNA(VLOOKUP($B371,数据整理1!$D$30:$R$54,9,0),K370)</f>
        <v>135</v>
      </c>
      <c r="L371">
        <f>_xlfn.IFNA(VLOOKUP($B371,数据整理1!$D$30:$R$54,10,0),L370)</f>
        <v>139</v>
      </c>
      <c r="M371">
        <f>_xlfn.IFNA(VLOOKUP($B371,数据整理1!$D$30:$R$54,11,0),M370)</f>
        <v>135</v>
      </c>
      <c r="N371">
        <f>_xlfn.IFNA(VLOOKUP($B371,数据整理1!$D$30:$R$54,12,0),N370)</f>
        <v>150</v>
      </c>
      <c r="O371">
        <f>_xlfn.IFNA(VLOOKUP($B371,数据整理1!$D$30:$R$54,13,0),O370)</f>
        <v>60</v>
      </c>
      <c r="P371">
        <f>_xlfn.IFNA(VLOOKUP($B371,数据整理1!$D$30:$R$54,14,0),P370)</f>
        <v>23384</v>
      </c>
      <c r="Q371">
        <f>_xlfn.IFNA(VLOOKUP($B371,数据整理1!$D$30:$R$54,15,0),Q370)</f>
        <v>23384</v>
      </c>
      <c r="S371" t="str">
        <f>INDEX(数据整理1!$C$56:$C$80,MATCH(B544,数据整理1!$D$56:$D$80))</f>
        <v>24阶</v>
      </c>
      <c r="T371">
        <f>_xlfn.IFNA(VLOOKUP($B371,数据整理1!$D$56:$R$80,2,0),T370)</f>
        <v>245514</v>
      </c>
      <c r="U371">
        <f>_xlfn.IFNA(VLOOKUP($B371,数据整理1!$D$56:$R$80,3,0),U370)</f>
        <v>61259</v>
      </c>
      <c r="V371">
        <f>_xlfn.IFNA(VLOOKUP($B371,数据整理1!$D$56:$R$80,4,0),V370)</f>
        <v>36012</v>
      </c>
      <c r="W371">
        <f>_xlfn.IFNA(VLOOKUP($B371,数据整理1!$D$56:$R$80,5,0),W370)</f>
        <v>15959</v>
      </c>
      <c r="X371">
        <f>_xlfn.IFNA(VLOOKUP($B371,数据整理1!$D$56:$R$80,6,0),X370)</f>
        <v>139</v>
      </c>
      <c r="Y371">
        <f>_xlfn.IFNA(VLOOKUP($B371,数据整理1!$D$56:$R$80,7,0),Y370)</f>
        <v>131</v>
      </c>
      <c r="Z371">
        <f>_xlfn.IFNA(VLOOKUP($B371,数据整理1!$D$56:$R$80,8,0),Z370)</f>
        <v>135</v>
      </c>
      <c r="AA371">
        <f>_xlfn.IFNA(VLOOKUP($B371,数据整理1!$D$56:$R$80,9,0),AA370)</f>
        <v>135</v>
      </c>
      <c r="AB371">
        <f>_xlfn.IFNA(VLOOKUP($B371,数据整理1!$D$56:$R$80,10,0),AB370)</f>
        <v>139</v>
      </c>
      <c r="AC371">
        <f>_xlfn.IFNA(VLOOKUP($B371,数据整理1!$D$56:$R$80,11,0),AC370)</f>
        <v>135</v>
      </c>
      <c r="AD371">
        <f>_xlfn.IFNA(VLOOKUP($B371,数据整理1!$D$56:$R$80,12,0),AD370)</f>
        <v>100</v>
      </c>
      <c r="AE371">
        <f>_xlfn.IFNA(VLOOKUP($B371,数据整理1!$D$56:$R$80,13,0),AE370)</f>
        <v>95</v>
      </c>
      <c r="AF371">
        <f>_xlfn.IFNA(VLOOKUP($B371,数据整理1!$D$56:$R$80,14,0),AF370)</f>
        <v>23384</v>
      </c>
      <c r="AG371">
        <f>_xlfn.IFNA(VLOOKUP($B371,数据整理1!$D$56:$R$80,15,0),AG370)</f>
        <v>23384</v>
      </c>
      <c r="AI371" t="str">
        <f>INDEX(数据整理1!$C$82:$C$106,MATCH(B371,数据整理1!$D$82:$D$106))</f>
        <v>24阶</v>
      </c>
      <c r="AJ371">
        <f>_xlfn.IFNA(VLOOKUP($B371,数据整理1!$D$82:$R$106,2,0),AJ370)</f>
        <v>205064</v>
      </c>
      <c r="AK371">
        <f>_xlfn.IFNA(VLOOKUP($B371,数据整理1!$D$82:$R$106,3,0),AK370)</f>
        <v>81068</v>
      </c>
      <c r="AL371">
        <f>_xlfn.IFNA(VLOOKUP($B371,数据整理1!$D$82:$R$106,4,0),AL370)</f>
        <v>7446</v>
      </c>
      <c r="AM371">
        <f>_xlfn.IFNA(VLOOKUP($B371,数据整理1!$D$82:$R$106,5,0),AM370)</f>
        <v>26309</v>
      </c>
      <c r="AN371">
        <f>_xlfn.IFNA(VLOOKUP($B371,数据整理1!$D$82:$R$106,6,0),AN370)</f>
        <v>139</v>
      </c>
      <c r="AO371">
        <f>_xlfn.IFNA(VLOOKUP($B371,数据整理1!$D$82:$R$106,7,0),AO370)</f>
        <v>131</v>
      </c>
      <c r="AP371">
        <f>_xlfn.IFNA(VLOOKUP($B371,数据整理1!$D$82:$R$106,8,0),AP370)</f>
        <v>135</v>
      </c>
      <c r="AQ371">
        <f>_xlfn.IFNA(VLOOKUP($B371,数据整理1!$D$82:$R$106,9,0),AQ370)</f>
        <v>131</v>
      </c>
      <c r="AR371">
        <f>_xlfn.IFNA(VLOOKUP($B371,数据整理1!$D$82:$R$106,10,0),AR370)</f>
        <v>139</v>
      </c>
      <c r="AS371">
        <f>_xlfn.IFNA(VLOOKUP($B371,数据整理1!$D$82:$R$106,11,0),AS370)</f>
        <v>135</v>
      </c>
      <c r="AT371">
        <f>_xlfn.IFNA(VLOOKUP($B371,数据整理1!$D$82:$R$106,12,0),AT370)</f>
        <v>50</v>
      </c>
      <c r="AU371">
        <f>_xlfn.IFNA(VLOOKUP($B371,数据整理1!$D$82:$R$106,13,0),AU370)</f>
        <v>120</v>
      </c>
      <c r="AV371">
        <f>_xlfn.IFNA(VLOOKUP($B371,数据整理1!$D$82:$R$106,14,0),AV370)</f>
        <v>23384</v>
      </c>
      <c r="AW371">
        <f>_xlfn.IFNA(VLOOKUP($B371,数据整理1!$D$82:$R$106,15,0),AW370)</f>
        <v>23384</v>
      </c>
    </row>
    <row r="372" spans="2:49" x14ac:dyDescent="0.2">
      <c r="B372">
        <v>165</v>
      </c>
      <c r="C372" t="str">
        <f>INDEX(数据整理1!$C$30:$C$54,MATCH(B372,数据整理1!$D$30:$D$54))</f>
        <v>24阶</v>
      </c>
      <c r="D372">
        <f>_xlfn.IFNA(VLOOKUP($B372,数据整理1!$D$30:$R$54,2,0),D371)</f>
        <v>225632</v>
      </c>
      <c r="E372">
        <f>_xlfn.IFNA(VLOOKUP($B372,数据整理1!$D$30:$R$54,3,0),E371)</f>
        <v>64866</v>
      </c>
      <c r="F372">
        <f>_xlfn.IFNA(VLOOKUP($B372,数据整理1!$D$30:$R$54,4,0),F371)</f>
        <v>38009</v>
      </c>
      <c r="G372">
        <f>_xlfn.IFNA(VLOOKUP($B372,数据整理1!$D$30:$R$54,5,0),G371)</f>
        <v>16155</v>
      </c>
      <c r="H372">
        <f>_xlfn.IFNA(VLOOKUP($B372,数据整理1!$D$30:$R$54,6,0),H371)</f>
        <v>139</v>
      </c>
      <c r="I372">
        <f>_xlfn.IFNA(VLOOKUP($B372,数据整理1!$D$30:$R$54,7,0),I371)</f>
        <v>131</v>
      </c>
      <c r="J372">
        <f>_xlfn.IFNA(VLOOKUP($B372,数据整理1!$D$30:$R$54,8,0),J371)</f>
        <v>135</v>
      </c>
      <c r="K372">
        <f>_xlfn.IFNA(VLOOKUP($B372,数据整理1!$D$30:$R$54,9,0),K371)</f>
        <v>135</v>
      </c>
      <c r="L372">
        <f>_xlfn.IFNA(VLOOKUP($B372,数据整理1!$D$30:$R$54,10,0),L371)</f>
        <v>139</v>
      </c>
      <c r="M372">
        <f>_xlfn.IFNA(VLOOKUP($B372,数据整理1!$D$30:$R$54,11,0),M371)</f>
        <v>135</v>
      </c>
      <c r="N372">
        <f>_xlfn.IFNA(VLOOKUP($B372,数据整理1!$D$30:$R$54,12,0),N371)</f>
        <v>150</v>
      </c>
      <c r="O372">
        <f>_xlfn.IFNA(VLOOKUP($B372,数据整理1!$D$30:$R$54,13,0),O371)</f>
        <v>60</v>
      </c>
      <c r="P372">
        <f>_xlfn.IFNA(VLOOKUP($B372,数据整理1!$D$30:$R$54,14,0),P371)</f>
        <v>23384</v>
      </c>
      <c r="Q372">
        <f>_xlfn.IFNA(VLOOKUP($B372,数据整理1!$D$30:$R$54,15,0),Q371)</f>
        <v>23384</v>
      </c>
      <c r="S372" t="str">
        <f>INDEX(数据整理1!$C$56:$C$80,MATCH(B545,数据整理1!$D$56:$D$80))</f>
        <v>24阶</v>
      </c>
      <c r="T372">
        <f>_xlfn.IFNA(VLOOKUP($B372,数据整理1!$D$56:$R$80,2,0),T371)</f>
        <v>245514</v>
      </c>
      <c r="U372">
        <f>_xlfn.IFNA(VLOOKUP($B372,数据整理1!$D$56:$R$80,3,0),U371)</f>
        <v>61259</v>
      </c>
      <c r="V372">
        <f>_xlfn.IFNA(VLOOKUP($B372,数据整理1!$D$56:$R$80,4,0),V371)</f>
        <v>36012</v>
      </c>
      <c r="W372">
        <f>_xlfn.IFNA(VLOOKUP($B372,数据整理1!$D$56:$R$80,5,0),W371)</f>
        <v>15959</v>
      </c>
      <c r="X372">
        <f>_xlfn.IFNA(VLOOKUP($B372,数据整理1!$D$56:$R$80,6,0),X371)</f>
        <v>139</v>
      </c>
      <c r="Y372">
        <f>_xlfn.IFNA(VLOOKUP($B372,数据整理1!$D$56:$R$80,7,0),Y371)</f>
        <v>131</v>
      </c>
      <c r="Z372">
        <f>_xlfn.IFNA(VLOOKUP($B372,数据整理1!$D$56:$R$80,8,0),Z371)</f>
        <v>135</v>
      </c>
      <c r="AA372">
        <f>_xlfn.IFNA(VLOOKUP($B372,数据整理1!$D$56:$R$80,9,0),AA371)</f>
        <v>135</v>
      </c>
      <c r="AB372">
        <f>_xlfn.IFNA(VLOOKUP($B372,数据整理1!$D$56:$R$80,10,0),AB371)</f>
        <v>139</v>
      </c>
      <c r="AC372">
        <f>_xlfn.IFNA(VLOOKUP($B372,数据整理1!$D$56:$R$80,11,0),AC371)</f>
        <v>135</v>
      </c>
      <c r="AD372">
        <f>_xlfn.IFNA(VLOOKUP($B372,数据整理1!$D$56:$R$80,12,0),AD371)</f>
        <v>100</v>
      </c>
      <c r="AE372">
        <f>_xlfn.IFNA(VLOOKUP($B372,数据整理1!$D$56:$R$80,13,0),AE371)</f>
        <v>95</v>
      </c>
      <c r="AF372">
        <f>_xlfn.IFNA(VLOOKUP($B372,数据整理1!$D$56:$R$80,14,0),AF371)</f>
        <v>23384</v>
      </c>
      <c r="AG372">
        <f>_xlfn.IFNA(VLOOKUP($B372,数据整理1!$D$56:$R$80,15,0),AG371)</f>
        <v>23384</v>
      </c>
      <c r="AI372" t="str">
        <f>INDEX(数据整理1!$C$82:$C$106,MATCH(B372,数据整理1!$D$82:$D$106))</f>
        <v>24阶</v>
      </c>
      <c r="AJ372">
        <f>_xlfn.IFNA(VLOOKUP($B372,数据整理1!$D$82:$R$106,2,0),AJ371)</f>
        <v>205064</v>
      </c>
      <c r="AK372">
        <f>_xlfn.IFNA(VLOOKUP($B372,数据整理1!$D$82:$R$106,3,0),AK371)</f>
        <v>81068</v>
      </c>
      <c r="AL372">
        <f>_xlfn.IFNA(VLOOKUP($B372,数据整理1!$D$82:$R$106,4,0),AL371)</f>
        <v>7446</v>
      </c>
      <c r="AM372">
        <f>_xlfn.IFNA(VLOOKUP($B372,数据整理1!$D$82:$R$106,5,0),AM371)</f>
        <v>26309</v>
      </c>
      <c r="AN372">
        <f>_xlfn.IFNA(VLOOKUP($B372,数据整理1!$D$82:$R$106,6,0),AN371)</f>
        <v>139</v>
      </c>
      <c r="AO372">
        <f>_xlfn.IFNA(VLOOKUP($B372,数据整理1!$D$82:$R$106,7,0),AO371)</f>
        <v>131</v>
      </c>
      <c r="AP372">
        <f>_xlfn.IFNA(VLOOKUP($B372,数据整理1!$D$82:$R$106,8,0),AP371)</f>
        <v>135</v>
      </c>
      <c r="AQ372">
        <f>_xlfn.IFNA(VLOOKUP($B372,数据整理1!$D$82:$R$106,9,0),AQ371)</f>
        <v>131</v>
      </c>
      <c r="AR372">
        <f>_xlfn.IFNA(VLOOKUP($B372,数据整理1!$D$82:$R$106,10,0),AR371)</f>
        <v>139</v>
      </c>
      <c r="AS372">
        <f>_xlfn.IFNA(VLOOKUP($B372,数据整理1!$D$82:$R$106,11,0),AS371)</f>
        <v>135</v>
      </c>
      <c r="AT372">
        <f>_xlfn.IFNA(VLOOKUP($B372,数据整理1!$D$82:$R$106,12,0),AT371)</f>
        <v>50</v>
      </c>
      <c r="AU372">
        <f>_xlfn.IFNA(VLOOKUP($B372,数据整理1!$D$82:$R$106,13,0),AU371)</f>
        <v>120</v>
      </c>
      <c r="AV372">
        <f>_xlfn.IFNA(VLOOKUP($B372,数据整理1!$D$82:$R$106,14,0),AV371)</f>
        <v>23384</v>
      </c>
      <c r="AW372">
        <f>_xlfn.IFNA(VLOOKUP($B372,数据整理1!$D$82:$R$106,15,0),AW371)</f>
        <v>23384</v>
      </c>
    </row>
    <row r="373" spans="2:49" x14ac:dyDescent="0.2">
      <c r="B373">
        <v>166</v>
      </c>
      <c r="C373" t="str">
        <f>INDEX(数据整理1!$C$30:$C$54,MATCH(B373,数据整理1!$D$30:$D$54))</f>
        <v>24阶</v>
      </c>
      <c r="D373">
        <f>_xlfn.IFNA(VLOOKUP($B373,数据整理1!$D$30:$R$54,2,0),D372)</f>
        <v>225632</v>
      </c>
      <c r="E373">
        <f>_xlfn.IFNA(VLOOKUP($B373,数据整理1!$D$30:$R$54,3,0),E372)</f>
        <v>64866</v>
      </c>
      <c r="F373">
        <f>_xlfn.IFNA(VLOOKUP($B373,数据整理1!$D$30:$R$54,4,0),F372)</f>
        <v>38009</v>
      </c>
      <c r="G373">
        <f>_xlfn.IFNA(VLOOKUP($B373,数据整理1!$D$30:$R$54,5,0),G372)</f>
        <v>16155</v>
      </c>
      <c r="H373">
        <f>_xlfn.IFNA(VLOOKUP($B373,数据整理1!$D$30:$R$54,6,0),H372)</f>
        <v>139</v>
      </c>
      <c r="I373">
        <f>_xlfn.IFNA(VLOOKUP($B373,数据整理1!$D$30:$R$54,7,0),I372)</f>
        <v>131</v>
      </c>
      <c r="J373">
        <f>_xlfn.IFNA(VLOOKUP($B373,数据整理1!$D$30:$R$54,8,0),J372)</f>
        <v>135</v>
      </c>
      <c r="K373">
        <f>_xlfn.IFNA(VLOOKUP($B373,数据整理1!$D$30:$R$54,9,0),K372)</f>
        <v>135</v>
      </c>
      <c r="L373">
        <f>_xlfn.IFNA(VLOOKUP($B373,数据整理1!$D$30:$R$54,10,0),L372)</f>
        <v>139</v>
      </c>
      <c r="M373">
        <f>_xlfn.IFNA(VLOOKUP($B373,数据整理1!$D$30:$R$54,11,0),M372)</f>
        <v>135</v>
      </c>
      <c r="N373">
        <f>_xlfn.IFNA(VLOOKUP($B373,数据整理1!$D$30:$R$54,12,0),N372)</f>
        <v>150</v>
      </c>
      <c r="O373">
        <f>_xlfn.IFNA(VLOOKUP($B373,数据整理1!$D$30:$R$54,13,0),O372)</f>
        <v>60</v>
      </c>
      <c r="P373">
        <f>_xlfn.IFNA(VLOOKUP($B373,数据整理1!$D$30:$R$54,14,0),P372)</f>
        <v>23384</v>
      </c>
      <c r="Q373">
        <f>_xlfn.IFNA(VLOOKUP($B373,数据整理1!$D$30:$R$54,15,0),Q372)</f>
        <v>23384</v>
      </c>
      <c r="S373" t="str">
        <f>INDEX(数据整理1!$C$56:$C$80,MATCH(B546,数据整理1!$D$56:$D$80))</f>
        <v>24阶</v>
      </c>
      <c r="T373">
        <f>_xlfn.IFNA(VLOOKUP($B373,数据整理1!$D$56:$R$80,2,0),T372)</f>
        <v>245514</v>
      </c>
      <c r="U373">
        <f>_xlfn.IFNA(VLOOKUP($B373,数据整理1!$D$56:$R$80,3,0),U372)</f>
        <v>61259</v>
      </c>
      <c r="V373">
        <f>_xlfn.IFNA(VLOOKUP($B373,数据整理1!$D$56:$R$80,4,0),V372)</f>
        <v>36012</v>
      </c>
      <c r="W373">
        <f>_xlfn.IFNA(VLOOKUP($B373,数据整理1!$D$56:$R$80,5,0),W372)</f>
        <v>15959</v>
      </c>
      <c r="X373">
        <f>_xlfn.IFNA(VLOOKUP($B373,数据整理1!$D$56:$R$80,6,0),X372)</f>
        <v>139</v>
      </c>
      <c r="Y373">
        <f>_xlfn.IFNA(VLOOKUP($B373,数据整理1!$D$56:$R$80,7,0),Y372)</f>
        <v>131</v>
      </c>
      <c r="Z373">
        <f>_xlfn.IFNA(VLOOKUP($B373,数据整理1!$D$56:$R$80,8,0),Z372)</f>
        <v>135</v>
      </c>
      <c r="AA373">
        <f>_xlfn.IFNA(VLOOKUP($B373,数据整理1!$D$56:$R$80,9,0),AA372)</f>
        <v>135</v>
      </c>
      <c r="AB373">
        <f>_xlfn.IFNA(VLOOKUP($B373,数据整理1!$D$56:$R$80,10,0),AB372)</f>
        <v>139</v>
      </c>
      <c r="AC373">
        <f>_xlfn.IFNA(VLOOKUP($B373,数据整理1!$D$56:$R$80,11,0),AC372)</f>
        <v>135</v>
      </c>
      <c r="AD373">
        <f>_xlfn.IFNA(VLOOKUP($B373,数据整理1!$D$56:$R$80,12,0),AD372)</f>
        <v>100</v>
      </c>
      <c r="AE373">
        <f>_xlfn.IFNA(VLOOKUP($B373,数据整理1!$D$56:$R$80,13,0),AE372)</f>
        <v>95</v>
      </c>
      <c r="AF373">
        <f>_xlfn.IFNA(VLOOKUP($B373,数据整理1!$D$56:$R$80,14,0),AF372)</f>
        <v>23384</v>
      </c>
      <c r="AG373">
        <f>_xlfn.IFNA(VLOOKUP($B373,数据整理1!$D$56:$R$80,15,0),AG372)</f>
        <v>23384</v>
      </c>
      <c r="AI373" t="str">
        <f>INDEX(数据整理1!$C$82:$C$106,MATCH(B373,数据整理1!$D$82:$D$106))</f>
        <v>24阶</v>
      </c>
      <c r="AJ373">
        <f>_xlfn.IFNA(VLOOKUP($B373,数据整理1!$D$82:$R$106,2,0),AJ372)</f>
        <v>205064</v>
      </c>
      <c r="AK373">
        <f>_xlfn.IFNA(VLOOKUP($B373,数据整理1!$D$82:$R$106,3,0),AK372)</f>
        <v>81068</v>
      </c>
      <c r="AL373">
        <f>_xlfn.IFNA(VLOOKUP($B373,数据整理1!$D$82:$R$106,4,0),AL372)</f>
        <v>7446</v>
      </c>
      <c r="AM373">
        <f>_xlfn.IFNA(VLOOKUP($B373,数据整理1!$D$82:$R$106,5,0),AM372)</f>
        <v>26309</v>
      </c>
      <c r="AN373">
        <f>_xlfn.IFNA(VLOOKUP($B373,数据整理1!$D$82:$R$106,6,0),AN372)</f>
        <v>139</v>
      </c>
      <c r="AO373">
        <f>_xlfn.IFNA(VLOOKUP($B373,数据整理1!$D$82:$R$106,7,0),AO372)</f>
        <v>131</v>
      </c>
      <c r="AP373">
        <f>_xlfn.IFNA(VLOOKUP($B373,数据整理1!$D$82:$R$106,8,0),AP372)</f>
        <v>135</v>
      </c>
      <c r="AQ373">
        <f>_xlfn.IFNA(VLOOKUP($B373,数据整理1!$D$82:$R$106,9,0),AQ372)</f>
        <v>131</v>
      </c>
      <c r="AR373">
        <f>_xlfn.IFNA(VLOOKUP($B373,数据整理1!$D$82:$R$106,10,0),AR372)</f>
        <v>139</v>
      </c>
      <c r="AS373">
        <f>_xlfn.IFNA(VLOOKUP($B373,数据整理1!$D$82:$R$106,11,0),AS372)</f>
        <v>135</v>
      </c>
      <c r="AT373">
        <f>_xlfn.IFNA(VLOOKUP($B373,数据整理1!$D$82:$R$106,12,0),AT372)</f>
        <v>50</v>
      </c>
      <c r="AU373">
        <f>_xlfn.IFNA(VLOOKUP($B373,数据整理1!$D$82:$R$106,13,0),AU372)</f>
        <v>120</v>
      </c>
      <c r="AV373">
        <f>_xlfn.IFNA(VLOOKUP($B373,数据整理1!$D$82:$R$106,14,0),AV372)</f>
        <v>23384</v>
      </c>
      <c r="AW373">
        <f>_xlfn.IFNA(VLOOKUP($B373,数据整理1!$D$82:$R$106,15,0),AW372)</f>
        <v>23384</v>
      </c>
    </row>
    <row r="374" spans="2:49" x14ac:dyDescent="0.2">
      <c r="B374">
        <v>167</v>
      </c>
      <c r="C374" t="str">
        <f>INDEX(数据整理1!$C$30:$C$54,MATCH(B374,数据整理1!$D$30:$D$54))</f>
        <v>24阶</v>
      </c>
      <c r="D374">
        <f>_xlfn.IFNA(VLOOKUP($B374,数据整理1!$D$30:$R$54,2,0),D373)</f>
        <v>225632</v>
      </c>
      <c r="E374">
        <f>_xlfn.IFNA(VLOOKUP($B374,数据整理1!$D$30:$R$54,3,0),E373)</f>
        <v>64866</v>
      </c>
      <c r="F374">
        <f>_xlfn.IFNA(VLOOKUP($B374,数据整理1!$D$30:$R$54,4,0),F373)</f>
        <v>38009</v>
      </c>
      <c r="G374">
        <f>_xlfn.IFNA(VLOOKUP($B374,数据整理1!$D$30:$R$54,5,0),G373)</f>
        <v>16155</v>
      </c>
      <c r="H374">
        <f>_xlfn.IFNA(VLOOKUP($B374,数据整理1!$D$30:$R$54,6,0),H373)</f>
        <v>139</v>
      </c>
      <c r="I374">
        <f>_xlfn.IFNA(VLOOKUP($B374,数据整理1!$D$30:$R$54,7,0),I373)</f>
        <v>131</v>
      </c>
      <c r="J374">
        <f>_xlfn.IFNA(VLOOKUP($B374,数据整理1!$D$30:$R$54,8,0),J373)</f>
        <v>135</v>
      </c>
      <c r="K374">
        <f>_xlfn.IFNA(VLOOKUP($B374,数据整理1!$D$30:$R$54,9,0),K373)</f>
        <v>135</v>
      </c>
      <c r="L374">
        <f>_xlfn.IFNA(VLOOKUP($B374,数据整理1!$D$30:$R$54,10,0),L373)</f>
        <v>139</v>
      </c>
      <c r="M374">
        <f>_xlfn.IFNA(VLOOKUP($B374,数据整理1!$D$30:$R$54,11,0),M373)</f>
        <v>135</v>
      </c>
      <c r="N374">
        <f>_xlfn.IFNA(VLOOKUP($B374,数据整理1!$D$30:$R$54,12,0),N373)</f>
        <v>150</v>
      </c>
      <c r="O374">
        <f>_xlfn.IFNA(VLOOKUP($B374,数据整理1!$D$30:$R$54,13,0),O373)</f>
        <v>60</v>
      </c>
      <c r="P374">
        <f>_xlfn.IFNA(VLOOKUP($B374,数据整理1!$D$30:$R$54,14,0),P373)</f>
        <v>23384</v>
      </c>
      <c r="Q374">
        <f>_xlfn.IFNA(VLOOKUP($B374,数据整理1!$D$30:$R$54,15,0),Q373)</f>
        <v>23384</v>
      </c>
      <c r="S374" t="str">
        <f>INDEX(数据整理1!$C$56:$C$80,MATCH(B547,数据整理1!$D$56:$D$80))</f>
        <v>24阶</v>
      </c>
      <c r="T374">
        <f>_xlfn.IFNA(VLOOKUP($B374,数据整理1!$D$56:$R$80,2,0),T373)</f>
        <v>245514</v>
      </c>
      <c r="U374">
        <f>_xlfn.IFNA(VLOOKUP($B374,数据整理1!$D$56:$R$80,3,0),U373)</f>
        <v>61259</v>
      </c>
      <c r="V374">
        <f>_xlfn.IFNA(VLOOKUP($B374,数据整理1!$D$56:$R$80,4,0),V373)</f>
        <v>36012</v>
      </c>
      <c r="W374">
        <f>_xlfn.IFNA(VLOOKUP($B374,数据整理1!$D$56:$R$80,5,0),W373)</f>
        <v>15959</v>
      </c>
      <c r="X374">
        <f>_xlfn.IFNA(VLOOKUP($B374,数据整理1!$D$56:$R$80,6,0),X373)</f>
        <v>139</v>
      </c>
      <c r="Y374">
        <f>_xlfn.IFNA(VLOOKUP($B374,数据整理1!$D$56:$R$80,7,0),Y373)</f>
        <v>131</v>
      </c>
      <c r="Z374">
        <f>_xlfn.IFNA(VLOOKUP($B374,数据整理1!$D$56:$R$80,8,0),Z373)</f>
        <v>135</v>
      </c>
      <c r="AA374">
        <f>_xlfn.IFNA(VLOOKUP($B374,数据整理1!$D$56:$R$80,9,0),AA373)</f>
        <v>135</v>
      </c>
      <c r="AB374">
        <f>_xlfn.IFNA(VLOOKUP($B374,数据整理1!$D$56:$R$80,10,0),AB373)</f>
        <v>139</v>
      </c>
      <c r="AC374">
        <f>_xlfn.IFNA(VLOOKUP($B374,数据整理1!$D$56:$R$80,11,0),AC373)</f>
        <v>135</v>
      </c>
      <c r="AD374">
        <f>_xlfn.IFNA(VLOOKUP($B374,数据整理1!$D$56:$R$80,12,0),AD373)</f>
        <v>100</v>
      </c>
      <c r="AE374">
        <f>_xlfn.IFNA(VLOOKUP($B374,数据整理1!$D$56:$R$80,13,0),AE373)</f>
        <v>95</v>
      </c>
      <c r="AF374">
        <f>_xlfn.IFNA(VLOOKUP($B374,数据整理1!$D$56:$R$80,14,0),AF373)</f>
        <v>23384</v>
      </c>
      <c r="AG374">
        <f>_xlfn.IFNA(VLOOKUP($B374,数据整理1!$D$56:$R$80,15,0),AG373)</f>
        <v>23384</v>
      </c>
      <c r="AI374" t="str">
        <f>INDEX(数据整理1!$C$82:$C$106,MATCH(B374,数据整理1!$D$82:$D$106))</f>
        <v>24阶</v>
      </c>
      <c r="AJ374">
        <f>_xlfn.IFNA(VLOOKUP($B374,数据整理1!$D$82:$R$106,2,0),AJ373)</f>
        <v>205064</v>
      </c>
      <c r="AK374">
        <f>_xlfn.IFNA(VLOOKUP($B374,数据整理1!$D$82:$R$106,3,0),AK373)</f>
        <v>81068</v>
      </c>
      <c r="AL374">
        <f>_xlfn.IFNA(VLOOKUP($B374,数据整理1!$D$82:$R$106,4,0),AL373)</f>
        <v>7446</v>
      </c>
      <c r="AM374">
        <f>_xlfn.IFNA(VLOOKUP($B374,数据整理1!$D$82:$R$106,5,0),AM373)</f>
        <v>26309</v>
      </c>
      <c r="AN374">
        <f>_xlfn.IFNA(VLOOKUP($B374,数据整理1!$D$82:$R$106,6,0),AN373)</f>
        <v>139</v>
      </c>
      <c r="AO374">
        <f>_xlfn.IFNA(VLOOKUP($B374,数据整理1!$D$82:$R$106,7,0),AO373)</f>
        <v>131</v>
      </c>
      <c r="AP374">
        <f>_xlfn.IFNA(VLOOKUP($B374,数据整理1!$D$82:$R$106,8,0),AP373)</f>
        <v>135</v>
      </c>
      <c r="AQ374">
        <f>_xlfn.IFNA(VLOOKUP($B374,数据整理1!$D$82:$R$106,9,0),AQ373)</f>
        <v>131</v>
      </c>
      <c r="AR374">
        <f>_xlfn.IFNA(VLOOKUP($B374,数据整理1!$D$82:$R$106,10,0),AR373)</f>
        <v>139</v>
      </c>
      <c r="AS374">
        <f>_xlfn.IFNA(VLOOKUP($B374,数据整理1!$D$82:$R$106,11,0),AS373)</f>
        <v>135</v>
      </c>
      <c r="AT374">
        <f>_xlfn.IFNA(VLOOKUP($B374,数据整理1!$D$82:$R$106,12,0),AT373)</f>
        <v>50</v>
      </c>
      <c r="AU374">
        <f>_xlfn.IFNA(VLOOKUP($B374,数据整理1!$D$82:$R$106,13,0),AU373)</f>
        <v>120</v>
      </c>
      <c r="AV374">
        <f>_xlfn.IFNA(VLOOKUP($B374,数据整理1!$D$82:$R$106,14,0),AV373)</f>
        <v>23384</v>
      </c>
      <c r="AW374">
        <f>_xlfn.IFNA(VLOOKUP($B374,数据整理1!$D$82:$R$106,15,0),AW373)</f>
        <v>23384</v>
      </c>
    </row>
    <row r="375" spans="2:49" x14ac:dyDescent="0.2">
      <c r="B375">
        <v>168</v>
      </c>
      <c r="C375" t="str">
        <f>INDEX(数据整理1!$C$30:$C$54,MATCH(B375,数据整理1!$D$30:$D$54))</f>
        <v>24阶</v>
      </c>
      <c r="D375">
        <f>_xlfn.IFNA(VLOOKUP($B375,数据整理1!$D$30:$R$54,2,0),D374)</f>
        <v>225632</v>
      </c>
      <c r="E375">
        <f>_xlfn.IFNA(VLOOKUP($B375,数据整理1!$D$30:$R$54,3,0),E374)</f>
        <v>64866</v>
      </c>
      <c r="F375">
        <f>_xlfn.IFNA(VLOOKUP($B375,数据整理1!$D$30:$R$54,4,0),F374)</f>
        <v>38009</v>
      </c>
      <c r="G375">
        <f>_xlfn.IFNA(VLOOKUP($B375,数据整理1!$D$30:$R$54,5,0),G374)</f>
        <v>16155</v>
      </c>
      <c r="H375">
        <f>_xlfn.IFNA(VLOOKUP($B375,数据整理1!$D$30:$R$54,6,0),H374)</f>
        <v>139</v>
      </c>
      <c r="I375">
        <f>_xlfn.IFNA(VLOOKUP($B375,数据整理1!$D$30:$R$54,7,0),I374)</f>
        <v>131</v>
      </c>
      <c r="J375">
        <f>_xlfn.IFNA(VLOOKUP($B375,数据整理1!$D$30:$R$54,8,0),J374)</f>
        <v>135</v>
      </c>
      <c r="K375">
        <f>_xlfn.IFNA(VLOOKUP($B375,数据整理1!$D$30:$R$54,9,0),K374)</f>
        <v>135</v>
      </c>
      <c r="L375">
        <f>_xlfn.IFNA(VLOOKUP($B375,数据整理1!$D$30:$R$54,10,0),L374)</f>
        <v>139</v>
      </c>
      <c r="M375">
        <f>_xlfn.IFNA(VLOOKUP($B375,数据整理1!$D$30:$R$54,11,0),M374)</f>
        <v>135</v>
      </c>
      <c r="N375">
        <f>_xlfn.IFNA(VLOOKUP($B375,数据整理1!$D$30:$R$54,12,0),N374)</f>
        <v>150</v>
      </c>
      <c r="O375">
        <f>_xlfn.IFNA(VLOOKUP($B375,数据整理1!$D$30:$R$54,13,0),O374)</f>
        <v>60</v>
      </c>
      <c r="P375">
        <f>_xlfn.IFNA(VLOOKUP($B375,数据整理1!$D$30:$R$54,14,0),P374)</f>
        <v>23384</v>
      </c>
      <c r="Q375">
        <f>_xlfn.IFNA(VLOOKUP($B375,数据整理1!$D$30:$R$54,15,0),Q374)</f>
        <v>23384</v>
      </c>
      <c r="S375" t="str">
        <f>INDEX(数据整理1!$C$56:$C$80,MATCH(B548,数据整理1!$D$56:$D$80))</f>
        <v>24阶</v>
      </c>
      <c r="T375">
        <f>_xlfn.IFNA(VLOOKUP($B375,数据整理1!$D$56:$R$80,2,0),T374)</f>
        <v>245514</v>
      </c>
      <c r="U375">
        <f>_xlfn.IFNA(VLOOKUP($B375,数据整理1!$D$56:$R$80,3,0),U374)</f>
        <v>61259</v>
      </c>
      <c r="V375">
        <f>_xlfn.IFNA(VLOOKUP($B375,数据整理1!$D$56:$R$80,4,0),V374)</f>
        <v>36012</v>
      </c>
      <c r="W375">
        <f>_xlfn.IFNA(VLOOKUP($B375,数据整理1!$D$56:$R$80,5,0),W374)</f>
        <v>15959</v>
      </c>
      <c r="X375">
        <f>_xlfn.IFNA(VLOOKUP($B375,数据整理1!$D$56:$R$80,6,0),X374)</f>
        <v>139</v>
      </c>
      <c r="Y375">
        <f>_xlfn.IFNA(VLOOKUP($B375,数据整理1!$D$56:$R$80,7,0),Y374)</f>
        <v>131</v>
      </c>
      <c r="Z375">
        <f>_xlfn.IFNA(VLOOKUP($B375,数据整理1!$D$56:$R$80,8,0),Z374)</f>
        <v>135</v>
      </c>
      <c r="AA375">
        <f>_xlfn.IFNA(VLOOKUP($B375,数据整理1!$D$56:$R$80,9,0),AA374)</f>
        <v>135</v>
      </c>
      <c r="AB375">
        <f>_xlfn.IFNA(VLOOKUP($B375,数据整理1!$D$56:$R$80,10,0),AB374)</f>
        <v>139</v>
      </c>
      <c r="AC375">
        <f>_xlfn.IFNA(VLOOKUP($B375,数据整理1!$D$56:$R$80,11,0),AC374)</f>
        <v>135</v>
      </c>
      <c r="AD375">
        <f>_xlfn.IFNA(VLOOKUP($B375,数据整理1!$D$56:$R$80,12,0),AD374)</f>
        <v>100</v>
      </c>
      <c r="AE375">
        <f>_xlfn.IFNA(VLOOKUP($B375,数据整理1!$D$56:$R$80,13,0),AE374)</f>
        <v>95</v>
      </c>
      <c r="AF375">
        <f>_xlfn.IFNA(VLOOKUP($B375,数据整理1!$D$56:$R$80,14,0),AF374)</f>
        <v>23384</v>
      </c>
      <c r="AG375">
        <f>_xlfn.IFNA(VLOOKUP($B375,数据整理1!$D$56:$R$80,15,0),AG374)</f>
        <v>23384</v>
      </c>
      <c r="AI375" t="str">
        <f>INDEX(数据整理1!$C$82:$C$106,MATCH(B375,数据整理1!$D$82:$D$106))</f>
        <v>24阶</v>
      </c>
      <c r="AJ375">
        <f>_xlfn.IFNA(VLOOKUP($B375,数据整理1!$D$82:$R$106,2,0),AJ374)</f>
        <v>205064</v>
      </c>
      <c r="AK375">
        <f>_xlfn.IFNA(VLOOKUP($B375,数据整理1!$D$82:$R$106,3,0),AK374)</f>
        <v>81068</v>
      </c>
      <c r="AL375">
        <f>_xlfn.IFNA(VLOOKUP($B375,数据整理1!$D$82:$R$106,4,0),AL374)</f>
        <v>7446</v>
      </c>
      <c r="AM375">
        <f>_xlfn.IFNA(VLOOKUP($B375,数据整理1!$D$82:$R$106,5,0),AM374)</f>
        <v>26309</v>
      </c>
      <c r="AN375">
        <f>_xlfn.IFNA(VLOOKUP($B375,数据整理1!$D$82:$R$106,6,0),AN374)</f>
        <v>139</v>
      </c>
      <c r="AO375">
        <f>_xlfn.IFNA(VLOOKUP($B375,数据整理1!$D$82:$R$106,7,0),AO374)</f>
        <v>131</v>
      </c>
      <c r="AP375">
        <f>_xlfn.IFNA(VLOOKUP($B375,数据整理1!$D$82:$R$106,8,0),AP374)</f>
        <v>135</v>
      </c>
      <c r="AQ375">
        <f>_xlfn.IFNA(VLOOKUP($B375,数据整理1!$D$82:$R$106,9,0),AQ374)</f>
        <v>131</v>
      </c>
      <c r="AR375">
        <f>_xlfn.IFNA(VLOOKUP($B375,数据整理1!$D$82:$R$106,10,0),AR374)</f>
        <v>139</v>
      </c>
      <c r="AS375">
        <f>_xlfn.IFNA(VLOOKUP($B375,数据整理1!$D$82:$R$106,11,0),AS374)</f>
        <v>135</v>
      </c>
      <c r="AT375">
        <f>_xlfn.IFNA(VLOOKUP($B375,数据整理1!$D$82:$R$106,12,0),AT374)</f>
        <v>50</v>
      </c>
      <c r="AU375">
        <f>_xlfn.IFNA(VLOOKUP($B375,数据整理1!$D$82:$R$106,13,0),AU374)</f>
        <v>120</v>
      </c>
      <c r="AV375">
        <f>_xlfn.IFNA(VLOOKUP($B375,数据整理1!$D$82:$R$106,14,0),AV374)</f>
        <v>23384</v>
      </c>
      <c r="AW375">
        <f>_xlfn.IFNA(VLOOKUP($B375,数据整理1!$D$82:$R$106,15,0),AW374)</f>
        <v>23384</v>
      </c>
    </row>
    <row r="376" spans="2:49" x14ac:dyDescent="0.2">
      <c r="B376">
        <v>169</v>
      </c>
      <c r="C376" t="str">
        <f>INDEX(数据整理1!$C$30:$C$54,MATCH(B376,数据整理1!$D$30:$D$54))</f>
        <v>24阶</v>
      </c>
      <c r="D376">
        <f>_xlfn.IFNA(VLOOKUP($B376,数据整理1!$D$30:$R$54,2,0),D375)</f>
        <v>225632</v>
      </c>
      <c r="E376">
        <f>_xlfn.IFNA(VLOOKUP($B376,数据整理1!$D$30:$R$54,3,0),E375)</f>
        <v>64866</v>
      </c>
      <c r="F376">
        <f>_xlfn.IFNA(VLOOKUP($B376,数据整理1!$D$30:$R$54,4,0),F375)</f>
        <v>38009</v>
      </c>
      <c r="G376">
        <f>_xlfn.IFNA(VLOOKUP($B376,数据整理1!$D$30:$R$54,5,0),G375)</f>
        <v>16155</v>
      </c>
      <c r="H376">
        <f>_xlfn.IFNA(VLOOKUP($B376,数据整理1!$D$30:$R$54,6,0),H375)</f>
        <v>139</v>
      </c>
      <c r="I376">
        <f>_xlfn.IFNA(VLOOKUP($B376,数据整理1!$D$30:$R$54,7,0),I375)</f>
        <v>131</v>
      </c>
      <c r="J376">
        <f>_xlfn.IFNA(VLOOKUP($B376,数据整理1!$D$30:$R$54,8,0),J375)</f>
        <v>135</v>
      </c>
      <c r="K376">
        <f>_xlfn.IFNA(VLOOKUP($B376,数据整理1!$D$30:$R$54,9,0),K375)</f>
        <v>135</v>
      </c>
      <c r="L376">
        <f>_xlfn.IFNA(VLOOKUP($B376,数据整理1!$D$30:$R$54,10,0),L375)</f>
        <v>139</v>
      </c>
      <c r="M376">
        <f>_xlfn.IFNA(VLOOKUP($B376,数据整理1!$D$30:$R$54,11,0),M375)</f>
        <v>135</v>
      </c>
      <c r="N376">
        <f>_xlfn.IFNA(VLOOKUP($B376,数据整理1!$D$30:$R$54,12,0),N375)</f>
        <v>150</v>
      </c>
      <c r="O376">
        <f>_xlfn.IFNA(VLOOKUP($B376,数据整理1!$D$30:$R$54,13,0),O375)</f>
        <v>60</v>
      </c>
      <c r="P376">
        <f>_xlfn.IFNA(VLOOKUP($B376,数据整理1!$D$30:$R$54,14,0),P375)</f>
        <v>23384</v>
      </c>
      <c r="Q376">
        <f>_xlfn.IFNA(VLOOKUP($B376,数据整理1!$D$30:$R$54,15,0),Q375)</f>
        <v>23384</v>
      </c>
      <c r="S376" t="str">
        <f>INDEX(数据整理1!$C$56:$C$80,MATCH(B549,数据整理1!$D$56:$D$80))</f>
        <v>24阶</v>
      </c>
      <c r="T376">
        <f>_xlfn.IFNA(VLOOKUP($B376,数据整理1!$D$56:$R$80,2,0),T375)</f>
        <v>245514</v>
      </c>
      <c r="U376">
        <f>_xlfn.IFNA(VLOOKUP($B376,数据整理1!$D$56:$R$80,3,0),U375)</f>
        <v>61259</v>
      </c>
      <c r="V376">
        <f>_xlfn.IFNA(VLOOKUP($B376,数据整理1!$D$56:$R$80,4,0),V375)</f>
        <v>36012</v>
      </c>
      <c r="W376">
        <f>_xlfn.IFNA(VLOOKUP($B376,数据整理1!$D$56:$R$80,5,0),W375)</f>
        <v>15959</v>
      </c>
      <c r="X376">
        <f>_xlfn.IFNA(VLOOKUP($B376,数据整理1!$D$56:$R$80,6,0),X375)</f>
        <v>139</v>
      </c>
      <c r="Y376">
        <f>_xlfn.IFNA(VLOOKUP($B376,数据整理1!$D$56:$R$80,7,0),Y375)</f>
        <v>131</v>
      </c>
      <c r="Z376">
        <f>_xlfn.IFNA(VLOOKUP($B376,数据整理1!$D$56:$R$80,8,0),Z375)</f>
        <v>135</v>
      </c>
      <c r="AA376">
        <f>_xlfn.IFNA(VLOOKUP($B376,数据整理1!$D$56:$R$80,9,0),AA375)</f>
        <v>135</v>
      </c>
      <c r="AB376">
        <f>_xlfn.IFNA(VLOOKUP($B376,数据整理1!$D$56:$R$80,10,0),AB375)</f>
        <v>139</v>
      </c>
      <c r="AC376">
        <f>_xlfn.IFNA(VLOOKUP($B376,数据整理1!$D$56:$R$80,11,0),AC375)</f>
        <v>135</v>
      </c>
      <c r="AD376">
        <f>_xlfn.IFNA(VLOOKUP($B376,数据整理1!$D$56:$R$80,12,0),AD375)</f>
        <v>100</v>
      </c>
      <c r="AE376">
        <f>_xlfn.IFNA(VLOOKUP($B376,数据整理1!$D$56:$R$80,13,0),AE375)</f>
        <v>95</v>
      </c>
      <c r="AF376">
        <f>_xlfn.IFNA(VLOOKUP($B376,数据整理1!$D$56:$R$80,14,0),AF375)</f>
        <v>23384</v>
      </c>
      <c r="AG376">
        <f>_xlfn.IFNA(VLOOKUP($B376,数据整理1!$D$56:$R$80,15,0),AG375)</f>
        <v>23384</v>
      </c>
      <c r="AI376" t="str">
        <f>INDEX(数据整理1!$C$82:$C$106,MATCH(B376,数据整理1!$D$82:$D$106))</f>
        <v>24阶</v>
      </c>
      <c r="AJ376">
        <f>_xlfn.IFNA(VLOOKUP($B376,数据整理1!$D$82:$R$106,2,0),AJ375)</f>
        <v>205064</v>
      </c>
      <c r="AK376">
        <f>_xlfn.IFNA(VLOOKUP($B376,数据整理1!$D$82:$R$106,3,0),AK375)</f>
        <v>81068</v>
      </c>
      <c r="AL376">
        <f>_xlfn.IFNA(VLOOKUP($B376,数据整理1!$D$82:$R$106,4,0),AL375)</f>
        <v>7446</v>
      </c>
      <c r="AM376">
        <f>_xlfn.IFNA(VLOOKUP($B376,数据整理1!$D$82:$R$106,5,0),AM375)</f>
        <v>26309</v>
      </c>
      <c r="AN376">
        <f>_xlfn.IFNA(VLOOKUP($B376,数据整理1!$D$82:$R$106,6,0),AN375)</f>
        <v>139</v>
      </c>
      <c r="AO376">
        <f>_xlfn.IFNA(VLOOKUP($B376,数据整理1!$D$82:$R$106,7,0),AO375)</f>
        <v>131</v>
      </c>
      <c r="AP376">
        <f>_xlfn.IFNA(VLOOKUP($B376,数据整理1!$D$82:$R$106,8,0),AP375)</f>
        <v>135</v>
      </c>
      <c r="AQ376">
        <f>_xlfn.IFNA(VLOOKUP($B376,数据整理1!$D$82:$R$106,9,0),AQ375)</f>
        <v>131</v>
      </c>
      <c r="AR376">
        <f>_xlfn.IFNA(VLOOKUP($B376,数据整理1!$D$82:$R$106,10,0),AR375)</f>
        <v>139</v>
      </c>
      <c r="AS376">
        <f>_xlfn.IFNA(VLOOKUP($B376,数据整理1!$D$82:$R$106,11,0),AS375)</f>
        <v>135</v>
      </c>
      <c r="AT376">
        <f>_xlfn.IFNA(VLOOKUP($B376,数据整理1!$D$82:$R$106,12,0),AT375)</f>
        <v>50</v>
      </c>
      <c r="AU376">
        <f>_xlfn.IFNA(VLOOKUP($B376,数据整理1!$D$82:$R$106,13,0),AU375)</f>
        <v>120</v>
      </c>
      <c r="AV376">
        <f>_xlfn.IFNA(VLOOKUP($B376,数据整理1!$D$82:$R$106,14,0),AV375)</f>
        <v>23384</v>
      </c>
      <c r="AW376">
        <f>_xlfn.IFNA(VLOOKUP($B376,数据整理1!$D$82:$R$106,15,0),AW375)</f>
        <v>23384</v>
      </c>
    </row>
    <row r="377" spans="2:49" x14ac:dyDescent="0.2">
      <c r="B377">
        <v>170</v>
      </c>
      <c r="C377" t="str">
        <f>INDEX(数据整理1!$C$30:$C$54,MATCH(B377,数据整理1!$D$30:$D$54))</f>
        <v>24阶</v>
      </c>
      <c r="D377">
        <f>_xlfn.IFNA(VLOOKUP($B377,数据整理1!$D$30:$R$54,2,0),D376)</f>
        <v>225632</v>
      </c>
      <c r="E377">
        <f>_xlfn.IFNA(VLOOKUP($B377,数据整理1!$D$30:$R$54,3,0),E376)</f>
        <v>64866</v>
      </c>
      <c r="F377">
        <f>_xlfn.IFNA(VLOOKUP($B377,数据整理1!$D$30:$R$54,4,0),F376)</f>
        <v>38009</v>
      </c>
      <c r="G377">
        <f>_xlfn.IFNA(VLOOKUP($B377,数据整理1!$D$30:$R$54,5,0),G376)</f>
        <v>16155</v>
      </c>
      <c r="H377">
        <f>_xlfn.IFNA(VLOOKUP($B377,数据整理1!$D$30:$R$54,6,0),H376)</f>
        <v>139</v>
      </c>
      <c r="I377">
        <f>_xlfn.IFNA(VLOOKUP($B377,数据整理1!$D$30:$R$54,7,0),I376)</f>
        <v>131</v>
      </c>
      <c r="J377">
        <f>_xlfn.IFNA(VLOOKUP($B377,数据整理1!$D$30:$R$54,8,0),J376)</f>
        <v>135</v>
      </c>
      <c r="K377">
        <f>_xlfn.IFNA(VLOOKUP($B377,数据整理1!$D$30:$R$54,9,0),K376)</f>
        <v>135</v>
      </c>
      <c r="L377">
        <f>_xlfn.IFNA(VLOOKUP($B377,数据整理1!$D$30:$R$54,10,0),L376)</f>
        <v>139</v>
      </c>
      <c r="M377">
        <f>_xlfn.IFNA(VLOOKUP($B377,数据整理1!$D$30:$R$54,11,0),M376)</f>
        <v>135</v>
      </c>
      <c r="N377">
        <f>_xlfn.IFNA(VLOOKUP($B377,数据整理1!$D$30:$R$54,12,0),N376)</f>
        <v>150</v>
      </c>
      <c r="O377">
        <f>_xlfn.IFNA(VLOOKUP($B377,数据整理1!$D$30:$R$54,13,0),O376)</f>
        <v>60</v>
      </c>
      <c r="P377">
        <f>_xlfn.IFNA(VLOOKUP($B377,数据整理1!$D$30:$R$54,14,0),P376)</f>
        <v>23384</v>
      </c>
      <c r="Q377">
        <f>_xlfn.IFNA(VLOOKUP($B377,数据整理1!$D$30:$R$54,15,0),Q376)</f>
        <v>23384</v>
      </c>
      <c r="S377" t="str">
        <f>INDEX(数据整理1!$C$56:$C$80,MATCH(B550,数据整理1!$D$56:$D$80))</f>
        <v>24阶</v>
      </c>
      <c r="T377">
        <f>_xlfn.IFNA(VLOOKUP($B377,数据整理1!$D$56:$R$80,2,0),T376)</f>
        <v>245514</v>
      </c>
      <c r="U377">
        <f>_xlfn.IFNA(VLOOKUP($B377,数据整理1!$D$56:$R$80,3,0),U376)</f>
        <v>61259</v>
      </c>
      <c r="V377">
        <f>_xlfn.IFNA(VLOOKUP($B377,数据整理1!$D$56:$R$80,4,0),V376)</f>
        <v>36012</v>
      </c>
      <c r="W377">
        <f>_xlfn.IFNA(VLOOKUP($B377,数据整理1!$D$56:$R$80,5,0),W376)</f>
        <v>15959</v>
      </c>
      <c r="X377">
        <f>_xlfn.IFNA(VLOOKUP($B377,数据整理1!$D$56:$R$80,6,0),X376)</f>
        <v>139</v>
      </c>
      <c r="Y377">
        <f>_xlfn.IFNA(VLOOKUP($B377,数据整理1!$D$56:$R$80,7,0),Y376)</f>
        <v>131</v>
      </c>
      <c r="Z377">
        <f>_xlfn.IFNA(VLOOKUP($B377,数据整理1!$D$56:$R$80,8,0),Z376)</f>
        <v>135</v>
      </c>
      <c r="AA377">
        <f>_xlfn.IFNA(VLOOKUP($B377,数据整理1!$D$56:$R$80,9,0),AA376)</f>
        <v>135</v>
      </c>
      <c r="AB377">
        <f>_xlfn.IFNA(VLOOKUP($B377,数据整理1!$D$56:$R$80,10,0),AB376)</f>
        <v>139</v>
      </c>
      <c r="AC377">
        <f>_xlfn.IFNA(VLOOKUP($B377,数据整理1!$D$56:$R$80,11,0),AC376)</f>
        <v>135</v>
      </c>
      <c r="AD377">
        <f>_xlfn.IFNA(VLOOKUP($B377,数据整理1!$D$56:$R$80,12,0),AD376)</f>
        <v>100</v>
      </c>
      <c r="AE377">
        <f>_xlfn.IFNA(VLOOKUP($B377,数据整理1!$D$56:$R$80,13,0),AE376)</f>
        <v>95</v>
      </c>
      <c r="AF377">
        <f>_xlfn.IFNA(VLOOKUP($B377,数据整理1!$D$56:$R$80,14,0),AF376)</f>
        <v>23384</v>
      </c>
      <c r="AG377">
        <f>_xlfn.IFNA(VLOOKUP($B377,数据整理1!$D$56:$R$80,15,0),AG376)</f>
        <v>23384</v>
      </c>
      <c r="AI377" t="str">
        <f>INDEX(数据整理1!$C$82:$C$106,MATCH(B377,数据整理1!$D$82:$D$106))</f>
        <v>24阶</v>
      </c>
      <c r="AJ377">
        <f>_xlfn.IFNA(VLOOKUP($B377,数据整理1!$D$82:$R$106,2,0),AJ376)</f>
        <v>205064</v>
      </c>
      <c r="AK377">
        <f>_xlfn.IFNA(VLOOKUP($B377,数据整理1!$D$82:$R$106,3,0),AK376)</f>
        <v>81068</v>
      </c>
      <c r="AL377">
        <f>_xlfn.IFNA(VLOOKUP($B377,数据整理1!$D$82:$R$106,4,0),AL376)</f>
        <v>7446</v>
      </c>
      <c r="AM377">
        <f>_xlfn.IFNA(VLOOKUP($B377,数据整理1!$D$82:$R$106,5,0),AM376)</f>
        <v>26309</v>
      </c>
      <c r="AN377">
        <f>_xlfn.IFNA(VLOOKUP($B377,数据整理1!$D$82:$R$106,6,0),AN376)</f>
        <v>139</v>
      </c>
      <c r="AO377">
        <f>_xlfn.IFNA(VLOOKUP($B377,数据整理1!$D$82:$R$106,7,0),AO376)</f>
        <v>131</v>
      </c>
      <c r="AP377">
        <f>_xlfn.IFNA(VLOOKUP($B377,数据整理1!$D$82:$R$106,8,0),AP376)</f>
        <v>135</v>
      </c>
      <c r="AQ377">
        <f>_xlfn.IFNA(VLOOKUP($B377,数据整理1!$D$82:$R$106,9,0),AQ376)</f>
        <v>131</v>
      </c>
      <c r="AR377">
        <f>_xlfn.IFNA(VLOOKUP($B377,数据整理1!$D$82:$R$106,10,0),AR376)</f>
        <v>139</v>
      </c>
      <c r="AS377">
        <f>_xlfn.IFNA(VLOOKUP($B377,数据整理1!$D$82:$R$106,11,0),AS376)</f>
        <v>135</v>
      </c>
      <c r="AT377">
        <f>_xlfn.IFNA(VLOOKUP($B377,数据整理1!$D$82:$R$106,12,0),AT376)</f>
        <v>50</v>
      </c>
      <c r="AU377">
        <f>_xlfn.IFNA(VLOOKUP($B377,数据整理1!$D$82:$R$106,13,0),AU376)</f>
        <v>120</v>
      </c>
      <c r="AV377">
        <f>_xlfn.IFNA(VLOOKUP($B377,数据整理1!$D$82:$R$106,14,0),AV376)</f>
        <v>23384</v>
      </c>
      <c r="AW377">
        <f>_xlfn.IFNA(VLOOKUP($B377,数据整理1!$D$82:$R$106,15,0),AW376)</f>
        <v>23384</v>
      </c>
    </row>
    <row r="380" spans="2:49" x14ac:dyDescent="0.2">
      <c r="C380" t="s">
        <v>53</v>
      </c>
      <c r="D380" t="s">
        <v>55</v>
      </c>
      <c r="E380" t="s">
        <v>56</v>
      </c>
      <c r="F380" t="s">
        <v>57</v>
      </c>
      <c r="G380" t="s">
        <v>58</v>
      </c>
      <c r="H380" t="s">
        <v>59</v>
      </c>
      <c r="I380" t="s">
        <v>60</v>
      </c>
      <c r="J380" t="s">
        <v>61</v>
      </c>
      <c r="K380" t="s">
        <v>62</v>
      </c>
      <c r="T380" t="s">
        <v>55</v>
      </c>
      <c r="U380" t="s">
        <v>56</v>
      </c>
      <c r="V380" t="s">
        <v>57</v>
      </c>
      <c r="W380" t="s">
        <v>58</v>
      </c>
      <c r="X380" t="s">
        <v>59</v>
      </c>
      <c r="Y380" t="s">
        <v>60</v>
      </c>
      <c r="Z380" t="s">
        <v>61</v>
      </c>
      <c r="AA380" t="s">
        <v>62</v>
      </c>
      <c r="AJ380" t="s">
        <v>55</v>
      </c>
      <c r="AK380" t="s">
        <v>56</v>
      </c>
      <c r="AL380" t="s">
        <v>57</v>
      </c>
      <c r="AM380" t="s">
        <v>58</v>
      </c>
      <c r="AN380" t="s">
        <v>59</v>
      </c>
      <c r="AO380" t="s">
        <v>60</v>
      </c>
      <c r="AP380" t="s">
        <v>61</v>
      </c>
      <c r="AQ380" t="s">
        <v>62</v>
      </c>
    </row>
    <row r="381" spans="2:49" x14ac:dyDescent="0.2">
      <c r="B381">
        <v>1</v>
      </c>
      <c r="C381" t="s">
        <v>54</v>
      </c>
      <c r="D381" t="str">
        <f>IF(数据整理1!AC$30&lt;$B381,数据整理1!T$30,"")</f>
        <v/>
      </c>
      <c r="E381" t="str">
        <f>IF(数据整理1!AD$30&lt;$B381,数据整理1!U$30,"")</f>
        <v/>
      </c>
      <c r="F381" t="str">
        <f>IF(数据整理1!AE$30&lt;$B381,数据整理1!V$30,"")</f>
        <v/>
      </c>
      <c r="G381" t="str">
        <f>IF(数据整理1!AF$30&lt;$B381,数据整理1!W$30,"")</f>
        <v/>
      </c>
      <c r="H381" t="str">
        <f>IF(数据整理1!AG$30&lt;$B381,数据整理1!X$30,"")</f>
        <v/>
      </c>
      <c r="I381" t="str">
        <f>IF(数据整理1!AH$30&lt;$B381,数据整理1!Y$30,"")</f>
        <v/>
      </c>
      <c r="J381" t="str">
        <f>IF(数据整理1!AI$30&lt;$B381,数据整理1!Z$30,"")</f>
        <v/>
      </c>
      <c r="K381" t="str">
        <f>IF(数据整理1!AJ$30&lt;$B381,数据整理1!AA$30,"")</f>
        <v/>
      </c>
      <c r="S381" t="s">
        <v>54</v>
      </c>
      <c r="AI381" t="s">
        <v>54</v>
      </c>
    </row>
    <row r="382" spans="2:49" x14ac:dyDescent="0.2">
      <c r="B382">
        <v>2</v>
      </c>
      <c r="C382" t="str">
        <f>INDEX(数据整理1!$C$30:$C$54,MATCH(B382,数据整理1!$D$30:$D$54))</f>
        <v>1阶</v>
      </c>
      <c r="D382" t="str">
        <f>IF(数据整理1!AC$30&lt;$B382,数据整理1!T$30,"")</f>
        <v/>
      </c>
      <c r="E382" t="str">
        <f>IF(数据整理1!AD$30&lt;$B382,数据整理1!U$30,"")</f>
        <v/>
      </c>
      <c r="F382" t="str">
        <f>IF(数据整理1!AE$30&lt;$B382,数据整理1!V$30,"")</f>
        <v/>
      </c>
      <c r="G382" t="str">
        <f>IF(数据整理1!AF$30&lt;$B382,数据整理1!W$30,"")</f>
        <v/>
      </c>
      <c r="H382" t="str">
        <f>IF(数据整理1!AG$30&lt;$B382,数据整理1!X$30,"")</f>
        <v/>
      </c>
      <c r="I382" t="str">
        <f>IF(数据整理1!AH$30&lt;$B382,数据整理1!Y$30,"")</f>
        <v/>
      </c>
      <c r="J382" t="str">
        <f>IF(数据整理1!AI$30&lt;$B382,数据整理1!Z$30,"")</f>
        <v/>
      </c>
      <c r="K382" t="str">
        <f>IF(数据整理1!AJ$30&lt;$B382,数据整理1!AA$30,"")</f>
        <v/>
      </c>
      <c r="S382" t="str">
        <f>INDEX(数据整理1!$C$56:$C$80,MATCH(B382,数据整理1!$D$56:$D$80))</f>
        <v>1阶</v>
      </c>
      <c r="T382" t="str">
        <f>IF(数据整理1!AC$56&lt;$B382,数据整理1!T$56,"")</f>
        <v/>
      </c>
      <c r="U382" t="str">
        <f>IF(数据整理1!AD$56&lt;$B382,数据整理1!U$56,"")</f>
        <v/>
      </c>
      <c r="V382" t="str">
        <f>IF(数据整理1!AE$56&lt;$B382,数据整理1!V$56,"")</f>
        <v/>
      </c>
      <c r="W382">
        <f>IF(数据整理1!AF$56&lt;$B382,数据整理1!W$56,"")</f>
        <v>2000</v>
      </c>
      <c r="X382" t="str">
        <f>IF(数据整理1!AG$56&lt;$B382,数据整理1!X$56,"")</f>
        <v/>
      </c>
      <c r="Y382" t="str">
        <f>IF(数据整理1!AH$56&lt;$B382,数据整理1!Y$56,"")</f>
        <v/>
      </c>
      <c r="Z382" t="str">
        <f>IF(数据整理1!AI$56&lt;$B382,数据整理1!Z$56,"")</f>
        <v/>
      </c>
      <c r="AA382" t="str">
        <f>IF(数据整理1!AJ$56&lt;=$B382,数据整理1!AA$56,"")</f>
        <v/>
      </c>
      <c r="AI382" t="str">
        <f>INDEX(数据整理1!$C$82:$C$106,MATCH(B382,数据整理1!$D$82:$D$106))</f>
        <v>1阶</v>
      </c>
      <c r="AJ382" t="str">
        <f>IF(数据整理1!AC$82&lt;$B382,数据整理1!T$82,"")</f>
        <v/>
      </c>
      <c r="AK382">
        <f>IF(数据整理1!AD$82&lt;$B382,数据整理1!U$82,"")</f>
        <v>2000</v>
      </c>
      <c r="AL382" t="str">
        <f>IF(数据整理1!AE$82&lt;$B382,数据整理1!V$82,"")</f>
        <v/>
      </c>
      <c r="AM382" t="str">
        <f>IF(数据整理1!AF$82&lt;$B382,数据整理1!W$82,"")</f>
        <v/>
      </c>
      <c r="AN382" t="str">
        <f>IF(数据整理1!AG$82&lt;$B382,数据整理1!X$82,"")</f>
        <v/>
      </c>
      <c r="AO382" t="str">
        <f>IF(数据整理1!AH$82&lt;$B382,数据整理1!Y$82,"")</f>
        <v/>
      </c>
      <c r="AP382" t="str">
        <f>IF(数据整理1!AI$82&lt;$B382,数据整理1!Z$82,"")</f>
        <v/>
      </c>
      <c r="AQ382" t="str">
        <f>IF(数据整理1!AJ$82&lt;$B382,数据整理1!AA$82,"")</f>
        <v/>
      </c>
    </row>
    <row r="383" spans="2:49" x14ac:dyDescent="0.2">
      <c r="B383">
        <v>3</v>
      </c>
      <c r="C383" t="str">
        <f>INDEX(数据整理1!$C$30:$C$54,MATCH(B383,数据整理1!$D$30:$D$54))</f>
        <v>1阶</v>
      </c>
      <c r="D383">
        <f>IF(数据整理1!AC$30&lt;$B383,数据整理1!T$30,"")</f>
        <v>2004</v>
      </c>
      <c r="E383">
        <f>IF(数据整理1!AD$30&lt;$B383,数据整理1!U$30,"")</f>
        <v>2002</v>
      </c>
      <c r="F383">
        <f>IF(数据整理1!AE$30&lt;$B383,数据整理1!V$30,"")</f>
        <v>2001</v>
      </c>
      <c r="G383">
        <f>IF(数据整理1!AF$30&lt;$B383,数据整理1!W$30,"")</f>
        <v>2001</v>
      </c>
      <c r="H383" t="str">
        <f>IF(数据整理1!AG$30&lt;$B383,数据整理1!X$30,"")</f>
        <v/>
      </c>
      <c r="I383" t="str">
        <f>IF(数据整理1!AH$30&lt;$B383,数据整理1!Y$30,"")</f>
        <v/>
      </c>
      <c r="J383" t="str">
        <f>IF(数据整理1!AI$30&lt;$B383,数据整理1!Z$30,"")</f>
        <v/>
      </c>
      <c r="K383" t="str">
        <f>IF(数据整理1!AJ$30&lt;$B383,数据整理1!AA$30,"")</f>
        <v/>
      </c>
      <c r="S383" t="str">
        <f>INDEX(数据整理1!$C$56:$C$80,MATCH(B383,数据整理1!$D$56:$D$80))</f>
        <v>1阶</v>
      </c>
      <c r="T383">
        <f>IF(数据整理1!AC$56&lt;$B383,数据整理1!T$56,"")</f>
        <v>2004</v>
      </c>
      <c r="U383">
        <f>IF(数据整理1!AD$56&lt;$B383,数据整理1!U$56,"")</f>
        <v>2001</v>
      </c>
      <c r="V383">
        <f>IF(数据整理1!AE$56&lt;$B383,数据整理1!V$56,"")</f>
        <v>2001</v>
      </c>
      <c r="W383">
        <f>IF(数据整理1!AF$56&lt;$B383,数据整理1!W$56,"")</f>
        <v>2000</v>
      </c>
      <c r="X383" t="str">
        <f>IF(数据整理1!AG$56&lt;$B383,数据整理1!X$56,"")</f>
        <v/>
      </c>
      <c r="Y383" t="str">
        <f>IF(数据整理1!AH$56&lt;$B383,数据整理1!Y$56,"")</f>
        <v/>
      </c>
      <c r="Z383" t="str">
        <f>IF(数据整理1!AI$56&lt;$B383,数据整理1!Z$56,"")</f>
        <v/>
      </c>
      <c r="AA383" t="str">
        <f>IF(数据整理1!AJ$56&lt;=$B383,数据整理1!AA$56,"")</f>
        <v/>
      </c>
      <c r="AI383" t="str">
        <f>INDEX(数据整理1!$C$82:$C$106,MATCH(B383,数据整理1!$D$82:$D$106))</f>
        <v>1阶</v>
      </c>
      <c r="AJ383">
        <f>IF(数据整理1!AC$82&lt;$B383,数据整理1!T$82,"")</f>
        <v>2004</v>
      </c>
      <c r="AK383">
        <f>IF(数据整理1!AD$82&lt;$B383,数据整理1!U$82,"")</f>
        <v>2000</v>
      </c>
      <c r="AL383">
        <f>IF(数据整理1!AE$82&lt;$B383,数据整理1!V$82,"")</f>
        <v>2001</v>
      </c>
      <c r="AM383">
        <f>IF(数据整理1!AF$82&lt;$B383,数据整理1!W$82,"")</f>
        <v>2001</v>
      </c>
      <c r="AN383" t="str">
        <f>IF(数据整理1!AG$82&lt;$B383,数据整理1!X$82,"")</f>
        <v/>
      </c>
      <c r="AO383" t="str">
        <f>IF(数据整理1!AH$82&lt;$B383,数据整理1!Y$82,"")</f>
        <v/>
      </c>
      <c r="AP383" t="str">
        <f>IF(数据整理1!AI$82&lt;$B383,数据整理1!Z$82,"")</f>
        <v/>
      </c>
      <c r="AQ383" t="str">
        <f>IF(数据整理1!AJ$82&lt;$B383,数据整理1!AA$82,"")</f>
        <v/>
      </c>
    </row>
    <row r="384" spans="2:49" x14ac:dyDescent="0.2">
      <c r="B384">
        <v>4</v>
      </c>
      <c r="C384" t="str">
        <f>INDEX(数据整理1!$C$30:$C$54,MATCH(B384,数据整理1!$D$30:$D$54))</f>
        <v>1阶</v>
      </c>
      <c r="D384">
        <f>IF(数据整理1!AC$30&lt;$B384,数据整理1!T$30,"")</f>
        <v>2004</v>
      </c>
      <c r="E384">
        <f>IF(数据整理1!AD$30&lt;$B384,数据整理1!U$30,"")</f>
        <v>2002</v>
      </c>
      <c r="F384">
        <f>IF(数据整理1!AE$30&lt;$B384,数据整理1!V$30,"")</f>
        <v>2001</v>
      </c>
      <c r="G384">
        <f>IF(数据整理1!AF$30&lt;$B384,数据整理1!W$30,"")</f>
        <v>2001</v>
      </c>
      <c r="H384" t="str">
        <f>IF(数据整理1!AG$30&lt;$B384,数据整理1!X$30,"")</f>
        <v/>
      </c>
      <c r="I384" t="str">
        <f>IF(数据整理1!AH$30&lt;$B384,数据整理1!Y$30,"")</f>
        <v/>
      </c>
      <c r="J384" t="str">
        <f>IF(数据整理1!AI$30&lt;$B384,数据整理1!Z$30,"")</f>
        <v/>
      </c>
      <c r="K384" t="str">
        <f>IF(数据整理1!AJ$30&lt;$B384,数据整理1!AA$30,"")</f>
        <v/>
      </c>
      <c r="S384" t="str">
        <f>INDEX(数据整理1!$C$56:$C$80,MATCH(B384,数据整理1!$D$56:$D$80))</f>
        <v>1阶</v>
      </c>
      <c r="T384">
        <f>IF(数据整理1!AC$56&lt;$B384,数据整理1!T$56,"")</f>
        <v>2004</v>
      </c>
      <c r="U384">
        <f>IF(数据整理1!AD$56&lt;$B384,数据整理1!U$56,"")</f>
        <v>2001</v>
      </c>
      <c r="V384">
        <f>IF(数据整理1!AE$56&lt;$B384,数据整理1!V$56,"")</f>
        <v>2001</v>
      </c>
      <c r="W384">
        <f>IF(数据整理1!AF$56&lt;$B384,数据整理1!W$56,"")</f>
        <v>2000</v>
      </c>
      <c r="X384" t="str">
        <f>IF(数据整理1!AG$56&lt;$B384,数据整理1!X$56,"")</f>
        <v/>
      </c>
      <c r="Y384" t="str">
        <f>IF(数据整理1!AH$56&lt;$B384,数据整理1!Y$56,"")</f>
        <v/>
      </c>
      <c r="Z384" t="str">
        <f>IF(数据整理1!AI$56&lt;$B384,数据整理1!Z$56,"")</f>
        <v/>
      </c>
      <c r="AA384" t="str">
        <f>IF(数据整理1!AJ$56&lt;=$B384,数据整理1!AA$56,"")</f>
        <v/>
      </c>
      <c r="AI384" t="str">
        <f>INDEX(数据整理1!$C$82:$C$106,MATCH(B384,数据整理1!$D$82:$D$106))</f>
        <v>1阶</v>
      </c>
      <c r="AJ384">
        <f>IF(数据整理1!AC$82&lt;$B384,数据整理1!T$82,"")</f>
        <v>2004</v>
      </c>
      <c r="AK384">
        <f>IF(数据整理1!AD$82&lt;$B384,数据整理1!U$82,"")</f>
        <v>2000</v>
      </c>
      <c r="AL384">
        <f>IF(数据整理1!AE$82&lt;$B384,数据整理1!V$82,"")</f>
        <v>2001</v>
      </c>
      <c r="AM384">
        <f>IF(数据整理1!AF$82&lt;$B384,数据整理1!W$82,"")</f>
        <v>2001</v>
      </c>
      <c r="AN384" t="str">
        <f>IF(数据整理1!AG$82&lt;$B384,数据整理1!X$82,"")</f>
        <v/>
      </c>
      <c r="AO384" t="str">
        <f>IF(数据整理1!AH$82&lt;$B384,数据整理1!Y$82,"")</f>
        <v/>
      </c>
      <c r="AP384" t="str">
        <f>IF(数据整理1!AI$82&lt;$B384,数据整理1!Z$82,"")</f>
        <v/>
      </c>
      <c r="AQ384" t="str">
        <f>IF(数据整理1!AJ$82&lt;$B384,数据整理1!AA$82,"")</f>
        <v/>
      </c>
    </row>
    <row r="385" spans="2:43" x14ac:dyDescent="0.2">
      <c r="B385">
        <v>5</v>
      </c>
      <c r="C385" t="str">
        <f>INDEX(数据整理1!$C$30:$C$54,MATCH(B385,数据整理1!$D$30:$D$54))</f>
        <v>1阶</v>
      </c>
      <c r="D385">
        <f>IF(数据整理1!AC$30&lt;$B385,数据整理1!T$30,"")</f>
        <v>2004</v>
      </c>
      <c r="E385">
        <f>IF(数据整理1!AD$30&lt;$B385,数据整理1!U$30,"")</f>
        <v>2002</v>
      </c>
      <c r="F385">
        <f>IF(数据整理1!AE$30&lt;$B385,数据整理1!V$30,"")</f>
        <v>2001</v>
      </c>
      <c r="G385">
        <f>IF(数据整理1!AF$30&lt;$B385,数据整理1!W$30,"")</f>
        <v>2001</v>
      </c>
      <c r="H385" t="str">
        <f>IF(数据整理1!AG$30&lt;$B385,数据整理1!X$30,"")</f>
        <v/>
      </c>
      <c r="I385" t="str">
        <f>IF(数据整理1!AH$30&lt;$B385,数据整理1!Y$30,"")</f>
        <v/>
      </c>
      <c r="J385" t="str">
        <f>IF(数据整理1!AI$30&lt;$B385,数据整理1!Z$30,"")</f>
        <v/>
      </c>
      <c r="K385" t="str">
        <f>IF(数据整理1!AJ$30&lt;$B385,数据整理1!AA$30,"")</f>
        <v/>
      </c>
      <c r="S385" t="str">
        <f>INDEX(数据整理1!$C$56:$C$80,MATCH(B385,数据整理1!$D$56:$D$80))</f>
        <v>1阶</v>
      </c>
      <c r="T385">
        <f>IF(数据整理1!AC$56&lt;$B385,数据整理1!T$56,"")</f>
        <v>2004</v>
      </c>
      <c r="U385">
        <f>IF(数据整理1!AD$56&lt;$B385,数据整理1!U$56,"")</f>
        <v>2001</v>
      </c>
      <c r="V385">
        <f>IF(数据整理1!AE$56&lt;$B385,数据整理1!V$56,"")</f>
        <v>2001</v>
      </c>
      <c r="W385">
        <f>IF(数据整理1!AF$56&lt;$B385,数据整理1!W$56,"")</f>
        <v>2000</v>
      </c>
      <c r="X385" t="str">
        <f>IF(数据整理1!AG$56&lt;$B385,数据整理1!X$56,"")</f>
        <v/>
      </c>
      <c r="Y385" t="str">
        <f>IF(数据整理1!AH$56&lt;$B385,数据整理1!Y$56,"")</f>
        <v/>
      </c>
      <c r="Z385" t="str">
        <f>IF(数据整理1!AI$56&lt;$B385,数据整理1!Z$56,"")</f>
        <v/>
      </c>
      <c r="AA385" t="str">
        <f>IF(数据整理1!AJ$56&lt;=$B385,数据整理1!AA$56,"")</f>
        <v/>
      </c>
      <c r="AI385" t="str">
        <f>INDEX(数据整理1!$C$82:$C$106,MATCH(B385,数据整理1!$D$82:$D$106))</f>
        <v>1阶</v>
      </c>
      <c r="AJ385">
        <f>IF(数据整理1!AC$82&lt;$B385,数据整理1!T$82,"")</f>
        <v>2004</v>
      </c>
      <c r="AK385">
        <f>IF(数据整理1!AD$82&lt;$B385,数据整理1!U$82,"")</f>
        <v>2000</v>
      </c>
      <c r="AL385">
        <f>IF(数据整理1!AE$82&lt;$B385,数据整理1!V$82,"")</f>
        <v>2001</v>
      </c>
      <c r="AM385">
        <f>IF(数据整理1!AF$82&lt;$B385,数据整理1!W$82,"")</f>
        <v>2001</v>
      </c>
      <c r="AN385" t="str">
        <f>IF(数据整理1!AG$82&lt;$B385,数据整理1!X$82,"")</f>
        <v/>
      </c>
      <c r="AO385" t="str">
        <f>IF(数据整理1!AH$82&lt;$B385,数据整理1!Y$82,"")</f>
        <v/>
      </c>
      <c r="AP385" t="str">
        <f>IF(数据整理1!AI$82&lt;$B385,数据整理1!Z$82,"")</f>
        <v/>
      </c>
      <c r="AQ385" t="str">
        <f>IF(数据整理1!AJ$82&lt;$B385,数据整理1!AA$82,"")</f>
        <v/>
      </c>
    </row>
    <row r="386" spans="2:43" x14ac:dyDescent="0.2">
      <c r="B386">
        <v>6</v>
      </c>
      <c r="C386" t="str">
        <f>INDEX(数据整理1!$C$30:$C$54,MATCH(B386,数据整理1!$D$30:$D$54))</f>
        <v>1阶</v>
      </c>
      <c r="D386">
        <f>IF(数据整理1!AC$30&lt;$B386,数据整理1!T$30,"")</f>
        <v>2004</v>
      </c>
      <c r="E386">
        <f>IF(数据整理1!AD$30&lt;$B386,数据整理1!U$30,"")</f>
        <v>2002</v>
      </c>
      <c r="F386">
        <f>IF(数据整理1!AE$30&lt;$B386,数据整理1!V$30,"")</f>
        <v>2001</v>
      </c>
      <c r="G386">
        <f>IF(数据整理1!AF$30&lt;$B386,数据整理1!W$30,"")</f>
        <v>2001</v>
      </c>
      <c r="H386" t="str">
        <f>IF(数据整理1!AG$30&lt;$B386,数据整理1!X$30,"")</f>
        <v/>
      </c>
      <c r="I386" t="str">
        <f>IF(数据整理1!AH$30&lt;$B386,数据整理1!Y$30,"")</f>
        <v/>
      </c>
      <c r="J386" t="str">
        <f>IF(数据整理1!AI$30&lt;$B386,数据整理1!Z$30,"")</f>
        <v/>
      </c>
      <c r="K386" t="str">
        <f>IF(数据整理1!AJ$30&lt;$B386,数据整理1!AA$30,"")</f>
        <v/>
      </c>
      <c r="S386" t="str">
        <f>INDEX(数据整理1!$C$56:$C$80,MATCH(B386,数据整理1!$D$56:$D$80))</f>
        <v>1阶</v>
      </c>
      <c r="T386">
        <f>IF(数据整理1!AC$56&lt;$B386,数据整理1!T$56,"")</f>
        <v>2004</v>
      </c>
      <c r="U386">
        <f>IF(数据整理1!AD$56&lt;$B386,数据整理1!U$56,"")</f>
        <v>2001</v>
      </c>
      <c r="V386">
        <f>IF(数据整理1!AE$56&lt;$B386,数据整理1!V$56,"")</f>
        <v>2001</v>
      </c>
      <c r="W386">
        <f>IF(数据整理1!AF$56&lt;$B386,数据整理1!W$56,"")</f>
        <v>2000</v>
      </c>
      <c r="X386" t="str">
        <f>IF(数据整理1!AG$56&lt;$B386,数据整理1!X$56,"")</f>
        <v/>
      </c>
      <c r="Y386" t="str">
        <f>IF(数据整理1!AH$56&lt;$B386,数据整理1!Y$56,"")</f>
        <v/>
      </c>
      <c r="Z386" t="str">
        <f>IF(数据整理1!AI$56&lt;$B386,数据整理1!Z$56,"")</f>
        <v/>
      </c>
      <c r="AA386" t="str">
        <f>IF(数据整理1!AJ$56&lt;=$B386,数据整理1!AA$56,"")</f>
        <v/>
      </c>
      <c r="AI386" t="str">
        <f>INDEX(数据整理1!$C$82:$C$106,MATCH(B386,数据整理1!$D$82:$D$106))</f>
        <v>1阶</v>
      </c>
      <c r="AJ386">
        <f>IF(数据整理1!AC$82&lt;$B386,数据整理1!T$82,"")</f>
        <v>2004</v>
      </c>
      <c r="AK386">
        <f>IF(数据整理1!AD$82&lt;$B386,数据整理1!U$82,"")</f>
        <v>2000</v>
      </c>
      <c r="AL386">
        <f>IF(数据整理1!AE$82&lt;$B386,数据整理1!V$82,"")</f>
        <v>2001</v>
      </c>
      <c r="AM386">
        <f>IF(数据整理1!AF$82&lt;$B386,数据整理1!W$82,"")</f>
        <v>2001</v>
      </c>
      <c r="AN386" t="str">
        <f>IF(数据整理1!AG$82&lt;$B386,数据整理1!X$82,"")</f>
        <v/>
      </c>
      <c r="AO386" t="str">
        <f>IF(数据整理1!AH$82&lt;$B386,数据整理1!Y$82,"")</f>
        <v/>
      </c>
      <c r="AP386" t="str">
        <f>IF(数据整理1!AI$82&lt;$B386,数据整理1!Z$82,"")</f>
        <v/>
      </c>
      <c r="AQ386" t="str">
        <f>IF(数据整理1!AJ$82&lt;$B386,数据整理1!AA$82,"")</f>
        <v/>
      </c>
    </row>
    <row r="387" spans="2:43" x14ac:dyDescent="0.2">
      <c r="B387">
        <v>7</v>
      </c>
      <c r="C387" t="str">
        <f>INDEX(数据整理1!$C$30:$C$54,MATCH(B387,数据整理1!$D$30:$D$54))</f>
        <v>1阶</v>
      </c>
      <c r="D387">
        <f>IF(数据整理1!AC$30&lt;$B387,数据整理1!T$30,"")</f>
        <v>2004</v>
      </c>
      <c r="E387">
        <f>IF(数据整理1!AD$30&lt;$B387,数据整理1!U$30,"")</f>
        <v>2002</v>
      </c>
      <c r="F387">
        <f>IF(数据整理1!AE$30&lt;$B387,数据整理1!V$30,"")</f>
        <v>2001</v>
      </c>
      <c r="G387">
        <f>IF(数据整理1!AF$30&lt;$B387,数据整理1!W$30,"")</f>
        <v>2001</v>
      </c>
      <c r="H387" t="str">
        <f>IF(数据整理1!AG$30&lt;$B387,数据整理1!X$30,"")</f>
        <v/>
      </c>
      <c r="I387" t="str">
        <f>IF(数据整理1!AH$30&lt;$B387,数据整理1!Y$30,"")</f>
        <v/>
      </c>
      <c r="J387" t="str">
        <f>IF(数据整理1!AI$30&lt;$B387,数据整理1!Z$30,"")</f>
        <v/>
      </c>
      <c r="K387" t="str">
        <f>IF(数据整理1!AJ$30&lt;$B387,数据整理1!AA$30,"")</f>
        <v/>
      </c>
      <c r="S387" t="str">
        <f>INDEX(数据整理1!$C$56:$C$80,MATCH(B387,数据整理1!$D$56:$D$80))</f>
        <v>1阶</v>
      </c>
      <c r="T387">
        <f>IF(数据整理1!AC$56&lt;$B387,数据整理1!T$56,"")</f>
        <v>2004</v>
      </c>
      <c r="U387">
        <f>IF(数据整理1!AD$56&lt;$B387,数据整理1!U$56,"")</f>
        <v>2001</v>
      </c>
      <c r="V387">
        <f>IF(数据整理1!AE$56&lt;$B387,数据整理1!V$56,"")</f>
        <v>2001</v>
      </c>
      <c r="W387">
        <f>IF(数据整理1!AF$56&lt;$B387,数据整理1!W$56,"")</f>
        <v>2000</v>
      </c>
      <c r="X387" t="str">
        <f>IF(数据整理1!AG$56&lt;$B387,数据整理1!X$56,"")</f>
        <v/>
      </c>
      <c r="Y387" t="str">
        <f>IF(数据整理1!AH$56&lt;$B387,数据整理1!Y$56,"")</f>
        <v/>
      </c>
      <c r="Z387" t="str">
        <f>IF(数据整理1!AI$56&lt;$B387,数据整理1!Z$56,"")</f>
        <v/>
      </c>
      <c r="AA387" t="str">
        <f>IF(数据整理1!AJ$56&lt;=$B387,数据整理1!AA$56,"")</f>
        <v/>
      </c>
      <c r="AI387" t="str">
        <f>INDEX(数据整理1!$C$82:$C$106,MATCH(B387,数据整理1!$D$82:$D$106))</f>
        <v>1阶</v>
      </c>
      <c r="AJ387">
        <f>IF(数据整理1!AC$82&lt;$B387,数据整理1!T$82,"")</f>
        <v>2004</v>
      </c>
      <c r="AK387">
        <f>IF(数据整理1!AD$82&lt;$B387,数据整理1!U$82,"")</f>
        <v>2000</v>
      </c>
      <c r="AL387">
        <f>IF(数据整理1!AE$82&lt;$B387,数据整理1!V$82,"")</f>
        <v>2001</v>
      </c>
      <c r="AM387">
        <f>IF(数据整理1!AF$82&lt;$B387,数据整理1!W$82,"")</f>
        <v>2001</v>
      </c>
      <c r="AN387" t="str">
        <f>IF(数据整理1!AG$82&lt;$B387,数据整理1!X$82,"")</f>
        <v/>
      </c>
      <c r="AO387" t="str">
        <f>IF(数据整理1!AH$82&lt;$B387,数据整理1!Y$82,"")</f>
        <v/>
      </c>
      <c r="AP387" t="str">
        <f>IF(数据整理1!AI$82&lt;$B387,数据整理1!Z$82,"")</f>
        <v/>
      </c>
      <c r="AQ387" t="str">
        <f>IF(数据整理1!AJ$82&lt;$B387,数据整理1!AA$82,"")</f>
        <v/>
      </c>
    </row>
    <row r="388" spans="2:43" x14ac:dyDescent="0.2">
      <c r="B388">
        <v>8</v>
      </c>
      <c r="C388" t="str">
        <f>INDEX(数据整理1!$C$30:$C$54,MATCH(B388,数据整理1!$D$30:$D$54))</f>
        <v>1阶</v>
      </c>
      <c r="D388">
        <f>IF(数据整理1!AC$30&lt;$B388,数据整理1!T$30,"")</f>
        <v>2004</v>
      </c>
      <c r="E388">
        <f>IF(数据整理1!AD$30&lt;$B388,数据整理1!U$30,"")</f>
        <v>2002</v>
      </c>
      <c r="F388">
        <f>IF(数据整理1!AE$30&lt;$B388,数据整理1!V$30,"")</f>
        <v>2001</v>
      </c>
      <c r="G388">
        <f>IF(数据整理1!AF$30&lt;$B388,数据整理1!W$30,"")</f>
        <v>2001</v>
      </c>
      <c r="H388" t="str">
        <f>IF(数据整理1!AG$30&lt;$B388,数据整理1!X$30,"")</f>
        <v/>
      </c>
      <c r="I388" t="str">
        <f>IF(数据整理1!AH$30&lt;$B388,数据整理1!Y$30,"")</f>
        <v/>
      </c>
      <c r="J388" t="str">
        <f>IF(数据整理1!AI$30&lt;$B388,数据整理1!Z$30,"")</f>
        <v/>
      </c>
      <c r="K388" t="str">
        <f>IF(数据整理1!AJ$30&lt;$B388,数据整理1!AA$30,"")</f>
        <v/>
      </c>
      <c r="S388" t="str">
        <f>INDEX(数据整理1!$C$56:$C$80,MATCH(B388,数据整理1!$D$56:$D$80))</f>
        <v>1阶</v>
      </c>
      <c r="T388">
        <f>IF(数据整理1!AC$56&lt;$B388,数据整理1!T$56,"")</f>
        <v>2004</v>
      </c>
      <c r="U388">
        <f>IF(数据整理1!AD$56&lt;$B388,数据整理1!U$56,"")</f>
        <v>2001</v>
      </c>
      <c r="V388">
        <f>IF(数据整理1!AE$56&lt;$B388,数据整理1!V$56,"")</f>
        <v>2001</v>
      </c>
      <c r="W388">
        <f>IF(数据整理1!AF$56&lt;$B388,数据整理1!W$56,"")</f>
        <v>2000</v>
      </c>
      <c r="X388" t="str">
        <f>IF(数据整理1!AG$56&lt;$B388,数据整理1!X$56,"")</f>
        <v/>
      </c>
      <c r="Y388" t="str">
        <f>IF(数据整理1!AH$56&lt;$B388,数据整理1!Y$56,"")</f>
        <v/>
      </c>
      <c r="Z388" t="str">
        <f>IF(数据整理1!AI$56&lt;$B388,数据整理1!Z$56,"")</f>
        <v/>
      </c>
      <c r="AA388" t="str">
        <f>IF(数据整理1!AJ$56&lt;=$B388,数据整理1!AA$56,"")</f>
        <v/>
      </c>
      <c r="AI388" t="str">
        <f>INDEX(数据整理1!$C$82:$C$106,MATCH(B388,数据整理1!$D$82:$D$106))</f>
        <v>1阶</v>
      </c>
      <c r="AJ388">
        <f>IF(数据整理1!AC$82&lt;$B388,数据整理1!T$82,"")</f>
        <v>2004</v>
      </c>
      <c r="AK388">
        <f>IF(数据整理1!AD$82&lt;$B388,数据整理1!U$82,"")</f>
        <v>2000</v>
      </c>
      <c r="AL388">
        <f>IF(数据整理1!AE$82&lt;$B388,数据整理1!V$82,"")</f>
        <v>2001</v>
      </c>
      <c r="AM388">
        <f>IF(数据整理1!AF$82&lt;$B388,数据整理1!W$82,"")</f>
        <v>2001</v>
      </c>
      <c r="AN388" t="str">
        <f>IF(数据整理1!AG$82&lt;$B388,数据整理1!X$82,"")</f>
        <v/>
      </c>
      <c r="AO388" t="str">
        <f>IF(数据整理1!AH$82&lt;$B388,数据整理1!Y$82,"")</f>
        <v/>
      </c>
      <c r="AP388" t="str">
        <f>IF(数据整理1!AI$82&lt;$B388,数据整理1!Z$82,"")</f>
        <v/>
      </c>
      <c r="AQ388" t="str">
        <f>IF(数据整理1!AJ$82&lt;$B388,数据整理1!AA$82,"")</f>
        <v/>
      </c>
    </row>
    <row r="389" spans="2:43" x14ac:dyDescent="0.2">
      <c r="B389">
        <v>9</v>
      </c>
      <c r="C389" t="str">
        <f>INDEX(数据整理1!$C$30:$C$54,MATCH(B389,数据整理1!$D$30:$D$54))</f>
        <v>2阶</v>
      </c>
      <c r="D389" t="str">
        <f>IF(数据整理1!AC$31&lt;$B389,数据整理1!T$31,"")</f>
        <v/>
      </c>
      <c r="E389">
        <f>IF(数据整理1!AD$31&lt;$B389,数据整理1!U$31,"")</f>
        <v>2005</v>
      </c>
      <c r="F389">
        <f>IF(数据整理1!AE$31&lt;$B389,数据整理1!V$31,"")</f>
        <v>2004</v>
      </c>
      <c r="G389">
        <f>IF(数据整理1!AF$31&lt;$B389,数据整理1!W$31,"")</f>
        <v>2002</v>
      </c>
      <c r="H389">
        <f>IF(数据整理1!AG$31&lt;$B389,数据整理1!X$31,"")</f>
        <v>2504</v>
      </c>
      <c r="I389" t="str">
        <f>IF(数据整理1!AH$31&lt;$B389,数据整理1!Y$31,"")</f>
        <v/>
      </c>
      <c r="J389" t="str">
        <f>IF(数据整理1!AI$31&lt;$B389,数据整理1!Z$31,"")</f>
        <v/>
      </c>
      <c r="K389" t="str">
        <f>IF(数据整理1!AJ$31&lt;$B389,数据整理1!AA$31,"")</f>
        <v/>
      </c>
      <c r="S389" t="str">
        <f>INDEX(数据整理1!$C$56:$C$80,MATCH(B389,数据整理1!$D$56:$D$80))</f>
        <v>2阶</v>
      </c>
      <c r="T389" t="str">
        <f>IF(数据整理1!AC$57&lt;$B389,数据整理1!T$57,"")</f>
        <v/>
      </c>
      <c r="U389">
        <f>IF(数据整理1!AD$57&lt;$B389,数据整理1!U$57,"")</f>
        <v>2503</v>
      </c>
      <c r="V389">
        <f>IF(数据整理1!AE$57&lt;$B389,数据整理1!V$57,"")</f>
        <v>2000</v>
      </c>
      <c r="W389">
        <f>IF(数据整理1!AF$57&lt;$B389,数据整理1!W$57,"")</f>
        <v>2004</v>
      </c>
      <c r="X389">
        <f>IF(数据整理1!AG$57&lt;$B389,数据整理1!X$57,"")</f>
        <v>2005</v>
      </c>
      <c r="Y389" t="str">
        <f>IF(数据整理1!AH$57&lt;$B389,数据整理1!Y$57,"")</f>
        <v/>
      </c>
      <c r="Z389" t="str">
        <f>IF(数据整理1!AI$57&lt;$B389,数据整理1!Z$57,"")</f>
        <v/>
      </c>
      <c r="AA389" t="str">
        <f>IF(数据整理1!AJ$57&lt;=$B389,数据整理1!AA$57,"")</f>
        <v/>
      </c>
      <c r="AI389" t="str">
        <f>INDEX(数据整理1!$C$82:$C$106,MATCH(B389,数据整理1!$D$82:$D$106))</f>
        <v>2阶</v>
      </c>
      <c r="AJ389" t="str">
        <f>IF(数据整理1!AC$83&lt;$B389,数据整理1!T$83,"")</f>
        <v/>
      </c>
      <c r="AK389">
        <f>IF(数据整理1!AD$83&lt;$B389,数据整理1!U$83,"")</f>
        <v>2502</v>
      </c>
      <c r="AL389">
        <f>IF(数据整理1!AE$83&lt;$B389,数据整理1!V$83,"")</f>
        <v>2001</v>
      </c>
      <c r="AM389">
        <f>IF(数据整理1!AF$83&lt;$B389,数据整理1!W$83,"")</f>
        <v>2004</v>
      </c>
      <c r="AN389">
        <f>IF(数据整理1!AG$83&lt;$B389,数据整理1!X$83,"")</f>
        <v>2005</v>
      </c>
      <c r="AO389" t="str">
        <f>IF(数据整理1!AH$83&lt;$B389,数据整理1!Y$83,"")</f>
        <v/>
      </c>
      <c r="AP389" t="str">
        <f>IF(数据整理1!AI$83&lt;$B389,数据整理1!Z$83,"")</f>
        <v/>
      </c>
      <c r="AQ389" t="str">
        <f>IF(数据整理1!AJ$83&lt;$B389,数据整理1!AA$83,"")</f>
        <v/>
      </c>
    </row>
    <row r="390" spans="2:43" x14ac:dyDescent="0.2">
      <c r="B390">
        <v>10</v>
      </c>
      <c r="C390" t="str">
        <f>INDEX(数据整理1!$C$30:$C$54,MATCH(B390,数据整理1!$D$30:$D$54))</f>
        <v>2阶</v>
      </c>
      <c r="D390">
        <f>IF(数据整理1!AC$31&lt;$B390,数据整理1!T$31,"")</f>
        <v>2501</v>
      </c>
      <c r="E390">
        <f>IF(数据整理1!AD$31&lt;$B390,数据整理1!U$31,"")</f>
        <v>2005</v>
      </c>
      <c r="F390">
        <f>IF(数据整理1!AE$31&lt;$B390,数据整理1!V$31,"")</f>
        <v>2004</v>
      </c>
      <c r="G390">
        <f>IF(数据整理1!AF$31&lt;$B390,数据整理1!W$31,"")</f>
        <v>2002</v>
      </c>
      <c r="H390">
        <f>IF(数据整理1!AG$31&lt;$B390,数据整理1!X$31,"")</f>
        <v>2504</v>
      </c>
      <c r="I390" t="str">
        <f>IF(数据整理1!AH$31&lt;$B390,数据整理1!Y$31,"")</f>
        <v/>
      </c>
      <c r="J390" t="str">
        <f>IF(数据整理1!AI$31&lt;$B390,数据整理1!Z$31,"")</f>
        <v/>
      </c>
      <c r="K390" t="str">
        <f>IF(数据整理1!AJ$31&lt;$B390,数据整理1!AA$31,"")</f>
        <v/>
      </c>
      <c r="S390" t="str">
        <f>INDEX(数据整理1!$C$56:$C$80,MATCH(B390,数据整理1!$D$56:$D$80))</f>
        <v>2阶</v>
      </c>
      <c r="T390">
        <f>IF(数据整理1!AC$57&lt;$B390,数据整理1!T$57,"")</f>
        <v>2501</v>
      </c>
      <c r="U390">
        <f>IF(数据整理1!AD$57&lt;$B390,数据整理1!U$57,"")</f>
        <v>2503</v>
      </c>
      <c r="V390">
        <f>IF(数据整理1!AE$57&lt;$B390,数据整理1!V$57,"")</f>
        <v>2000</v>
      </c>
      <c r="W390">
        <f>IF(数据整理1!AF$57&lt;$B390,数据整理1!W$57,"")</f>
        <v>2004</v>
      </c>
      <c r="X390">
        <f>IF(数据整理1!AG$57&lt;$B390,数据整理1!X$57,"")</f>
        <v>2005</v>
      </c>
      <c r="Y390" t="str">
        <f>IF(数据整理1!AH$57&lt;$B390,数据整理1!Y$57,"")</f>
        <v/>
      </c>
      <c r="Z390" t="str">
        <f>IF(数据整理1!AI$57&lt;$B390,数据整理1!Z$57,"")</f>
        <v/>
      </c>
      <c r="AA390" t="str">
        <f>IF(数据整理1!AJ$57&lt;=$B390,数据整理1!AA$57,"")</f>
        <v/>
      </c>
      <c r="AI390" t="str">
        <f>INDEX(数据整理1!$C$82:$C$106,MATCH(B390,数据整理1!$D$82:$D$106))</f>
        <v>2阶</v>
      </c>
      <c r="AJ390">
        <f>IF(数据整理1!AC$83&lt;$B390,数据整理1!T$83,"")</f>
        <v>2501</v>
      </c>
      <c r="AK390">
        <f>IF(数据整理1!AD$83&lt;$B390,数据整理1!U$83,"")</f>
        <v>2502</v>
      </c>
      <c r="AL390">
        <f>IF(数据整理1!AE$83&lt;$B390,数据整理1!V$83,"")</f>
        <v>2001</v>
      </c>
      <c r="AM390">
        <f>IF(数据整理1!AF$83&lt;$B390,数据整理1!W$83,"")</f>
        <v>2004</v>
      </c>
      <c r="AN390">
        <f>IF(数据整理1!AG$83&lt;$B390,数据整理1!X$83,"")</f>
        <v>2005</v>
      </c>
      <c r="AO390" t="str">
        <f>IF(数据整理1!AH$83&lt;$B390,数据整理1!Y$83,"")</f>
        <v/>
      </c>
      <c r="AP390" t="str">
        <f>IF(数据整理1!AI$83&lt;$B390,数据整理1!Z$83,"")</f>
        <v/>
      </c>
      <c r="AQ390" t="str">
        <f>IF(数据整理1!AJ$83&lt;$B390,数据整理1!AA$83,"")</f>
        <v/>
      </c>
    </row>
    <row r="391" spans="2:43" x14ac:dyDescent="0.2">
      <c r="B391">
        <v>11</v>
      </c>
      <c r="C391" t="str">
        <f>INDEX(数据整理1!$C$30:$C$54,MATCH(B391,数据整理1!$D$30:$D$54))</f>
        <v>2阶</v>
      </c>
      <c r="D391">
        <f>IF(数据整理1!AC$31&lt;$B391,数据整理1!T$31,"")</f>
        <v>2501</v>
      </c>
      <c r="E391">
        <f>IF(数据整理1!AD$31&lt;$B391,数据整理1!U$31,"")</f>
        <v>2005</v>
      </c>
      <c r="F391">
        <f>IF(数据整理1!AE$31&lt;$B391,数据整理1!V$31,"")</f>
        <v>2004</v>
      </c>
      <c r="G391">
        <f>IF(数据整理1!AF$31&lt;$B391,数据整理1!W$31,"")</f>
        <v>2002</v>
      </c>
      <c r="H391">
        <f>IF(数据整理1!AG$31&lt;$B391,数据整理1!X$31,"")</f>
        <v>2504</v>
      </c>
      <c r="I391" t="str">
        <f>IF(数据整理1!AH$31&lt;$B391,数据整理1!Y$31,"")</f>
        <v/>
      </c>
      <c r="J391" t="str">
        <f>IF(数据整理1!AI$31&lt;$B391,数据整理1!Z$31,"")</f>
        <v/>
      </c>
      <c r="K391" t="str">
        <f>IF(数据整理1!AJ$31&lt;$B391,数据整理1!AA$31,"")</f>
        <v/>
      </c>
      <c r="S391" t="str">
        <f>INDEX(数据整理1!$C$56:$C$80,MATCH(B391,数据整理1!$D$56:$D$80))</f>
        <v>2阶</v>
      </c>
      <c r="T391">
        <f>IF(数据整理1!AC$57&lt;$B391,数据整理1!T$57,"")</f>
        <v>2501</v>
      </c>
      <c r="U391">
        <f>IF(数据整理1!AD$57&lt;$B391,数据整理1!U$57,"")</f>
        <v>2503</v>
      </c>
      <c r="V391">
        <f>IF(数据整理1!AE$57&lt;$B391,数据整理1!V$57,"")</f>
        <v>2000</v>
      </c>
      <c r="W391">
        <f>IF(数据整理1!AF$57&lt;$B391,数据整理1!W$57,"")</f>
        <v>2004</v>
      </c>
      <c r="X391">
        <f>IF(数据整理1!AG$57&lt;$B391,数据整理1!X$57,"")</f>
        <v>2005</v>
      </c>
      <c r="Y391" t="str">
        <f>IF(数据整理1!AH$57&lt;$B391,数据整理1!Y$57,"")</f>
        <v/>
      </c>
      <c r="Z391" t="str">
        <f>IF(数据整理1!AI$57&lt;$B391,数据整理1!Z$57,"")</f>
        <v/>
      </c>
      <c r="AA391" t="str">
        <f>IF(数据整理1!AJ$57&lt;=$B391,数据整理1!AA$57,"")</f>
        <v/>
      </c>
      <c r="AI391" t="str">
        <f>INDEX(数据整理1!$C$82:$C$106,MATCH(B391,数据整理1!$D$82:$D$106))</f>
        <v>2阶</v>
      </c>
      <c r="AJ391">
        <f>IF(数据整理1!AC$83&lt;$B391,数据整理1!T$83,"")</f>
        <v>2501</v>
      </c>
      <c r="AK391">
        <f>IF(数据整理1!AD$83&lt;$B391,数据整理1!U$83,"")</f>
        <v>2502</v>
      </c>
      <c r="AL391">
        <f>IF(数据整理1!AE$83&lt;$B391,数据整理1!V$83,"")</f>
        <v>2001</v>
      </c>
      <c r="AM391">
        <f>IF(数据整理1!AF$83&lt;$B391,数据整理1!W$83,"")</f>
        <v>2004</v>
      </c>
      <c r="AN391">
        <f>IF(数据整理1!AG$83&lt;$B391,数据整理1!X$83,"")</f>
        <v>2005</v>
      </c>
      <c r="AO391" t="str">
        <f>IF(数据整理1!AH$83&lt;$B391,数据整理1!Y$83,"")</f>
        <v/>
      </c>
      <c r="AP391" t="str">
        <f>IF(数据整理1!AI$83&lt;$B391,数据整理1!Z$83,"")</f>
        <v/>
      </c>
      <c r="AQ391" t="str">
        <f>IF(数据整理1!AJ$83&lt;$B391,数据整理1!AA$83,"")</f>
        <v/>
      </c>
    </row>
    <row r="392" spans="2:43" x14ac:dyDescent="0.2">
      <c r="B392">
        <v>12</v>
      </c>
      <c r="C392" t="str">
        <f>INDEX(数据整理1!$C$30:$C$54,MATCH(B392,数据整理1!$D$30:$D$54))</f>
        <v>2阶</v>
      </c>
      <c r="D392">
        <f>IF(数据整理1!AC$31&lt;$B392,数据整理1!T$31,"")</f>
        <v>2501</v>
      </c>
      <c r="E392">
        <f>IF(数据整理1!AD$31&lt;$B392,数据整理1!U$31,"")</f>
        <v>2005</v>
      </c>
      <c r="F392">
        <f>IF(数据整理1!AE$31&lt;$B392,数据整理1!V$31,"")</f>
        <v>2004</v>
      </c>
      <c r="G392">
        <f>IF(数据整理1!AF$31&lt;$B392,数据整理1!W$31,"")</f>
        <v>2002</v>
      </c>
      <c r="H392">
        <f>IF(数据整理1!AG$31&lt;$B392,数据整理1!X$31,"")</f>
        <v>2504</v>
      </c>
      <c r="I392" t="str">
        <f>IF(数据整理1!AH$31&lt;$B392,数据整理1!Y$31,"")</f>
        <v/>
      </c>
      <c r="J392" t="str">
        <f>IF(数据整理1!AI$31&lt;$B392,数据整理1!Z$31,"")</f>
        <v/>
      </c>
      <c r="K392" t="str">
        <f>IF(数据整理1!AJ$31&lt;$B392,数据整理1!AA$31,"")</f>
        <v/>
      </c>
      <c r="S392" t="str">
        <f>INDEX(数据整理1!$C$56:$C$80,MATCH(B392,数据整理1!$D$56:$D$80))</f>
        <v>2阶</v>
      </c>
      <c r="T392">
        <f>IF(数据整理1!AC$57&lt;$B392,数据整理1!T$57,"")</f>
        <v>2501</v>
      </c>
      <c r="U392">
        <f>IF(数据整理1!AD$57&lt;$B392,数据整理1!U$57,"")</f>
        <v>2503</v>
      </c>
      <c r="V392">
        <f>IF(数据整理1!AE$57&lt;$B392,数据整理1!V$57,"")</f>
        <v>2000</v>
      </c>
      <c r="W392">
        <f>IF(数据整理1!AF$57&lt;$B392,数据整理1!W$57,"")</f>
        <v>2004</v>
      </c>
      <c r="X392">
        <f>IF(数据整理1!AG$57&lt;$B392,数据整理1!X$57,"")</f>
        <v>2005</v>
      </c>
      <c r="Y392" t="str">
        <f>IF(数据整理1!AH$57&lt;$B392,数据整理1!Y$57,"")</f>
        <v/>
      </c>
      <c r="Z392" t="str">
        <f>IF(数据整理1!AI$57&lt;$B392,数据整理1!Z$57,"")</f>
        <v/>
      </c>
      <c r="AA392" t="str">
        <f>IF(数据整理1!AJ$57&lt;=$B392,数据整理1!AA$57,"")</f>
        <v/>
      </c>
      <c r="AI392" t="str">
        <f>INDEX(数据整理1!$C$82:$C$106,MATCH(B392,数据整理1!$D$82:$D$106))</f>
        <v>2阶</v>
      </c>
      <c r="AJ392">
        <f>IF(数据整理1!AC$83&lt;$B392,数据整理1!T$83,"")</f>
        <v>2501</v>
      </c>
      <c r="AK392">
        <f>IF(数据整理1!AD$83&lt;$B392,数据整理1!U$83,"")</f>
        <v>2502</v>
      </c>
      <c r="AL392">
        <f>IF(数据整理1!AE$83&lt;$B392,数据整理1!V$83,"")</f>
        <v>2001</v>
      </c>
      <c r="AM392">
        <f>IF(数据整理1!AF$83&lt;$B392,数据整理1!W$83,"")</f>
        <v>2004</v>
      </c>
      <c r="AN392">
        <f>IF(数据整理1!AG$83&lt;$B392,数据整理1!X$83,"")</f>
        <v>2005</v>
      </c>
      <c r="AO392" t="str">
        <f>IF(数据整理1!AH$83&lt;$B392,数据整理1!Y$83,"")</f>
        <v/>
      </c>
      <c r="AP392" t="str">
        <f>IF(数据整理1!AI$83&lt;$B392,数据整理1!Z$83,"")</f>
        <v/>
      </c>
      <c r="AQ392" t="str">
        <f>IF(数据整理1!AJ$83&lt;$B392,数据整理1!AA$83,"")</f>
        <v/>
      </c>
    </row>
    <row r="393" spans="2:43" x14ac:dyDescent="0.2">
      <c r="B393">
        <v>13</v>
      </c>
      <c r="C393" t="str">
        <f>INDEX(数据整理1!$C$30:$C$54,MATCH(B393,数据整理1!$D$30:$D$54))</f>
        <v>2阶</v>
      </c>
      <c r="D393">
        <f>IF(数据整理1!AC$31&lt;$B393,数据整理1!T$31,"")</f>
        <v>2501</v>
      </c>
      <c r="E393">
        <f>IF(数据整理1!AD$31&lt;$B393,数据整理1!U$31,"")</f>
        <v>2005</v>
      </c>
      <c r="F393">
        <f>IF(数据整理1!AE$31&lt;$B393,数据整理1!V$31,"")</f>
        <v>2004</v>
      </c>
      <c r="G393">
        <f>IF(数据整理1!AF$31&lt;$B393,数据整理1!W$31,"")</f>
        <v>2002</v>
      </c>
      <c r="H393">
        <f>IF(数据整理1!AG$31&lt;$B393,数据整理1!X$31,"")</f>
        <v>2504</v>
      </c>
      <c r="I393" t="str">
        <f>IF(数据整理1!AH$31&lt;$B393,数据整理1!Y$31,"")</f>
        <v/>
      </c>
      <c r="J393" t="str">
        <f>IF(数据整理1!AI$31&lt;$B393,数据整理1!Z$31,"")</f>
        <v/>
      </c>
      <c r="K393" t="str">
        <f>IF(数据整理1!AJ$31&lt;$B393,数据整理1!AA$31,"")</f>
        <v/>
      </c>
      <c r="S393" t="str">
        <f>INDEX(数据整理1!$C$56:$C$80,MATCH(B393,数据整理1!$D$56:$D$80))</f>
        <v>2阶</v>
      </c>
      <c r="T393">
        <f>IF(数据整理1!AC$57&lt;$B393,数据整理1!T$57,"")</f>
        <v>2501</v>
      </c>
      <c r="U393">
        <f>IF(数据整理1!AD$57&lt;$B393,数据整理1!U$57,"")</f>
        <v>2503</v>
      </c>
      <c r="V393">
        <f>IF(数据整理1!AE$57&lt;$B393,数据整理1!V$57,"")</f>
        <v>2000</v>
      </c>
      <c r="W393">
        <f>IF(数据整理1!AF$57&lt;$B393,数据整理1!W$57,"")</f>
        <v>2004</v>
      </c>
      <c r="X393">
        <f>IF(数据整理1!AG$57&lt;$B393,数据整理1!X$57,"")</f>
        <v>2005</v>
      </c>
      <c r="Y393" t="str">
        <f>IF(数据整理1!AH$57&lt;$B393,数据整理1!Y$57,"")</f>
        <v/>
      </c>
      <c r="Z393" t="str">
        <f>IF(数据整理1!AI$57&lt;$B393,数据整理1!Z$57,"")</f>
        <v/>
      </c>
      <c r="AA393" t="str">
        <f>IF(数据整理1!AJ$57&lt;=$B393,数据整理1!AA$57,"")</f>
        <v/>
      </c>
      <c r="AI393" t="str">
        <f>INDEX(数据整理1!$C$82:$C$106,MATCH(B393,数据整理1!$D$82:$D$106))</f>
        <v>2阶</v>
      </c>
      <c r="AJ393">
        <f>IF(数据整理1!AC$83&lt;$B393,数据整理1!T$83,"")</f>
        <v>2501</v>
      </c>
      <c r="AK393">
        <f>IF(数据整理1!AD$83&lt;$B393,数据整理1!U$83,"")</f>
        <v>2502</v>
      </c>
      <c r="AL393">
        <f>IF(数据整理1!AE$83&lt;$B393,数据整理1!V$83,"")</f>
        <v>2001</v>
      </c>
      <c r="AM393">
        <f>IF(数据整理1!AF$83&lt;$B393,数据整理1!W$83,"")</f>
        <v>2004</v>
      </c>
      <c r="AN393">
        <f>IF(数据整理1!AG$83&lt;$B393,数据整理1!X$83,"")</f>
        <v>2005</v>
      </c>
      <c r="AO393" t="str">
        <f>IF(数据整理1!AH$83&lt;$B393,数据整理1!Y$83,"")</f>
        <v/>
      </c>
      <c r="AP393" t="str">
        <f>IF(数据整理1!AI$83&lt;$B393,数据整理1!Z$83,"")</f>
        <v/>
      </c>
      <c r="AQ393" t="str">
        <f>IF(数据整理1!AJ$83&lt;$B393,数据整理1!AA$83,"")</f>
        <v/>
      </c>
    </row>
    <row r="394" spans="2:43" x14ac:dyDescent="0.2">
      <c r="B394">
        <v>14</v>
      </c>
      <c r="C394" t="str">
        <f>INDEX(数据整理1!$C$30:$C$54,MATCH(B394,数据整理1!$D$30:$D$54))</f>
        <v>3阶</v>
      </c>
      <c r="D394" t="str">
        <f>IF(数据整理1!AC$32&lt;$B394,数据整理1!T$32,"")</f>
        <v/>
      </c>
      <c r="E394">
        <f>IF(数据整理1!AD$32&lt;$B394,数据整理1!U$32,"")</f>
        <v>2506</v>
      </c>
      <c r="F394">
        <f>IF(数据整理1!AE$32&lt;$B394,数据整理1!V$32,"")</f>
        <v>2501</v>
      </c>
      <c r="G394">
        <f>IF(数据整理1!AF$32&lt;$B394,数据整理1!W$32,"")</f>
        <v>2504</v>
      </c>
      <c r="H394">
        <f>IF(数据整理1!AG$32&lt;$B394,数据整理1!X$32,"")</f>
        <v>2500</v>
      </c>
      <c r="I394" t="str">
        <f>IF(数据整理1!AH$32&lt;$B394,数据整理1!Y$32,"")</f>
        <v/>
      </c>
      <c r="J394" t="str">
        <f>IF(数据整理1!AI$32&lt;$B394,数据整理1!Z$32,"")</f>
        <v/>
      </c>
      <c r="K394" t="str">
        <f>IF(数据整理1!AJ$32&lt;$B394,数据整理1!AA$32,"")</f>
        <v/>
      </c>
      <c r="S394" t="str">
        <f>INDEX(数据整理1!$C$56:$C$80,MATCH(B394,数据整理1!$D$56:$D$80))</f>
        <v>3阶</v>
      </c>
      <c r="T394" t="str">
        <f>IF(数据整理1!AC$58&lt;$B394,数据整理1!T$57,"")</f>
        <v/>
      </c>
      <c r="U394">
        <f>IF(数据整理1!AD$58&lt;$B394,数据整理1!U$57,"")</f>
        <v>2503</v>
      </c>
      <c r="V394">
        <f>IF(数据整理1!AE$58&lt;$B394,数据整理1!V$57,"")</f>
        <v>2000</v>
      </c>
      <c r="W394">
        <f>IF(数据整理1!AF$58&lt;$B394,数据整理1!W$57,"")</f>
        <v>2004</v>
      </c>
      <c r="X394">
        <f>IF(数据整理1!AG$58&lt;$B394,数据整理1!X$57,"")</f>
        <v>2005</v>
      </c>
      <c r="Y394" t="str">
        <f>IF(数据整理1!AH$58&lt;$B394,数据整理1!Y$57,"")</f>
        <v/>
      </c>
      <c r="Z394" t="str">
        <f>IF(数据整理1!AI$58&lt;$B394,数据整理1!Z$57,"")</f>
        <v/>
      </c>
      <c r="AA394" t="str">
        <f>IF(数据整理1!AJ$58&lt;=$B394,数据整理1!AA$57,"")</f>
        <v/>
      </c>
      <c r="AI394" t="str">
        <f>INDEX(数据整理1!$C$82:$C$106,MATCH(B394,数据整理1!$D$82:$D$106))</f>
        <v>3阶</v>
      </c>
      <c r="AJ394" t="str">
        <f>IF(数据整理1!AC$84&lt;$B394,数据整理1!T$84,"")</f>
        <v/>
      </c>
      <c r="AK394">
        <f>IF(数据整理1!AD$84&lt;$B394,数据整理1!U$84,"")</f>
        <v>2506</v>
      </c>
      <c r="AL394">
        <f>IF(数据整理1!AE$84&lt;$B394,数据整理1!V$84,"")</f>
        <v>2500</v>
      </c>
      <c r="AM394">
        <f>IF(数据整理1!AF$84&lt;$B394,数据整理1!W$84,"")</f>
        <v>2504</v>
      </c>
      <c r="AN394">
        <f>IF(数据整理1!AG$84&lt;$B394,数据整理1!X$84,"")</f>
        <v>2501</v>
      </c>
      <c r="AO394" t="str">
        <f>IF(数据整理1!AH$84&lt;$B394,数据整理1!Y$84,"")</f>
        <v/>
      </c>
      <c r="AP394" t="str">
        <f>IF(数据整理1!AI$84&lt;$B394,数据整理1!Z$84,"")</f>
        <v/>
      </c>
      <c r="AQ394" t="str">
        <f>IF(数据整理1!AJ$84&lt;$B394,数据整理1!AA$84,"")</f>
        <v/>
      </c>
    </row>
    <row r="395" spans="2:43" x14ac:dyDescent="0.2">
      <c r="B395">
        <v>15</v>
      </c>
      <c r="C395" t="str">
        <f>INDEX(数据整理1!$C$30:$C$54,MATCH(B395,数据整理1!$D$30:$D$54))</f>
        <v>3阶</v>
      </c>
      <c r="D395">
        <f>IF(数据整理1!AC$32&lt;$B395,数据整理1!T$32,"")</f>
        <v>2508</v>
      </c>
      <c r="E395">
        <f>IF(数据整理1!AD$32&lt;$B395,数据整理1!U$32,"")</f>
        <v>2506</v>
      </c>
      <c r="F395">
        <f>IF(数据整理1!AE$32&lt;$B395,数据整理1!V$32,"")</f>
        <v>2501</v>
      </c>
      <c r="G395">
        <f>IF(数据整理1!AF$32&lt;$B395,数据整理1!W$32,"")</f>
        <v>2504</v>
      </c>
      <c r="H395">
        <f>IF(数据整理1!AG$32&lt;$B395,数据整理1!X$32,"")</f>
        <v>2500</v>
      </c>
      <c r="I395" t="str">
        <f>IF(数据整理1!AH$32&lt;$B395,数据整理1!Y$32,"")</f>
        <v/>
      </c>
      <c r="J395" t="str">
        <f>IF(数据整理1!AI$32&lt;$B395,数据整理1!Z$32,"")</f>
        <v/>
      </c>
      <c r="K395" t="str">
        <f>IF(数据整理1!AJ$32&lt;$B395,数据整理1!AA$32,"")</f>
        <v/>
      </c>
      <c r="S395" t="str">
        <f>INDEX(数据整理1!$C$56:$C$80,MATCH(B395,数据整理1!$D$56:$D$80))</f>
        <v>3阶</v>
      </c>
      <c r="T395">
        <f>IF(数据整理1!AC$58&lt;$B395,数据整理1!T$57,"")</f>
        <v>2501</v>
      </c>
      <c r="U395">
        <f>IF(数据整理1!AD$58&lt;$B395,数据整理1!U$57,"")</f>
        <v>2503</v>
      </c>
      <c r="V395">
        <f>IF(数据整理1!AE$58&lt;$B395,数据整理1!V$57,"")</f>
        <v>2000</v>
      </c>
      <c r="W395">
        <f>IF(数据整理1!AF$58&lt;$B395,数据整理1!W$57,"")</f>
        <v>2004</v>
      </c>
      <c r="X395">
        <f>IF(数据整理1!AG$58&lt;$B395,数据整理1!X$57,"")</f>
        <v>2005</v>
      </c>
      <c r="Y395" t="str">
        <f>IF(数据整理1!AH$58&lt;$B395,数据整理1!Y$57,"")</f>
        <v/>
      </c>
      <c r="Z395" t="str">
        <f>IF(数据整理1!AI$58&lt;$B395,数据整理1!Z$57,"")</f>
        <v/>
      </c>
      <c r="AA395" t="str">
        <f>IF(数据整理1!AJ$58&lt;=$B395,数据整理1!AA$57,"")</f>
        <v/>
      </c>
      <c r="AI395" t="str">
        <f>INDEX(数据整理1!$C$82:$C$106,MATCH(B395,数据整理1!$D$82:$D$106))</f>
        <v>3阶</v>
      </c>
      <c r="AJ395">
        <f>IF(数据整理1!AC$84&lt;$B395,数据整理1!T$84,"")</f>
        <v>2508</v>
      </c>
      <c r="AK395">
        <f>IF(数据整理1!AD$84&lt;$B395,数据整理1!U$84,"")</f>
        <v>2506</v>
      </c>
      <c r="AL395">
        <f>IF(数据整理1!AE$84&lt;$B395,数据整理1!V$84,"")</f>
        <v>2500</v>
      </c>
      <c r="AM395">
        <f>IF(数据整理1!AF$84&lt;$B395,数据整理1!W$84,"")</f>
        <v>2504</v>
      </c>
      <c r="AN395">
        <f>IF(数据整理1!AG$84&lt;$B395,数据整理1!X$84,"")</f>
        <v>2501</v>
      </c>
      <c r="AO395" t="str">
        <f>IF(数据整理1!AH$84&lt;$B395,数据整理1!Y$84,"")</f>
        <v/>
      </c>
      <c r="AP395" t="str">
        <f>IF(数据整理1!AI$84&lt;$B395,数据整理1!Z$84,"")</f>
        <v/>
      </c>
      <c r="AQ395" t="str">
        <f>IF(数据整理1!AJ$84&lt;$B395,数据整理1!AA$84,"")</f>
        <v/>
      </c>
    </row>
    <row r="396" spans="2:43" x14ac:dyDescent="0.2">
      <c r="B396">
        <v>16</v>
      </c>
      <c r="C396" t="str">
        <f>INDEX(数据整理1!$C$30:$C$54,MATCH(B396,数据整理1!$D$30:$D$54))</f>
        <v>3阶</v>
      </c>
      <c r="D396">
        <f>IF(数据整理1!AC$32&lt;$B396,数据整理1!T$32,"")</f>
        <v>2508</v>
      </c>
      <c r="E396">
        <f>IF(数据整理1!AD$32&lt;$B396,数据整理1!U$32,"")</f>
        <v>2506</v>
      </c>
      <c r="F396">
        <f>IF(数据整理1!AE$32&lt;$B396,数据整理1!V$32,"")</f>
        <v>2501</v>
      </c>
      <c r="G396">
        <f>IF(数据整理1!AF$32&lt;$B396,数据整理1!W$32,"")</f>
        <v>2504</v>
      </c>
      <c r="H396">
        <f>IF(数据整理1!AG$32&lt;$B396,数据整理1!X$32,"")</f>
        <v>2500</v>
      </c>
      <c r="I396" t="str">
        <f>IF(数据整理1!AH$32&lt;$B396,数据整理1!Y$32,"")</f>
        <v/>
      </c>
      <c r="J396" t="str">
        <f>IF(数据整理1!AI$32&lt;$B396,数据整理1!Z$32,"")</f>
        <v/>
      </c>
      <c r="K396" t="str">
        <f>IF(数据整理1!AJ$32&lt;$B396,数据整理1!AA$32,"")</f>
        <v/>
      </c>
      <c r="S396" t="str">
        <f>INDEX(数据整理1!$C$56:$C$80,MATCH(B396,数据整理1!$D$56:$D$80))</f>
        <v>3阶</v>
      </c>
      <c r="T396">
        <f>IF(数据整理1!AC$58&lt;$B396,数据整理1!T$57,"")</f>
        <v>2501</v>
      </c>
      <c r="U396">
        <f>IF(数据整理1!AD$58&lt;$B396,数据整理1!U$57,"")</f>
        <v>2503</v>
      </c>
      <c r="V396">
        <f>IF(数据整理1!AE$58&lt;$B396,数据整理1!V$57,"")</f>
        <v>2000</v>
      </c>
      <c r="W396">
        <f>IF(数据整理1!AF$58&lt;$B396,数据整理1!W$57,"")</f>
        <v>2004</v>
      </c>
      <c r="X396">
        <f>IF(数据整理1!AG$58&lt;$B396,数据整理1!X$57,"")</f>
        <v>2005</v>
      </c>
      <c r="Y396" t="str">
        <f>IF(数据整理1!AH$58&lt;$B396,数据整理1!Y$57,"")</f>
        <v/>
      </c>
      <c r="Z396" t="str">
        <f>IF(数据整理1!AI$58&lt;$B396,数据整理1!Z$57,"")</f>
        <v/>
      </c>
      <c r="AA396" t="str">
        <f>IF(数据整理1!AJ$58&lt;=$B396,数据整理1!AA$57,"")</f>
        <v/>
      </c>
      <c r="AI396" t="str">
        <f>INDEX(数据整理1!$C$82:$C$106,MATCH(B396,数据整理1!$D$82:$D$106))</f>
        <v>3阶</v>
      </c>
      <c r="AJ396">
        <f>IF(数据整理1!AC$84&lt;$B396,数据整理1!T$84,"")</f>
        <v>2508</v>
      </c>
      <c r="AK396">
        <f>IF(数据整理1!AD$84&lt;$B396,数据整理1!U$84,"")</f>
        <v>2506</v>
      </c>
      <c r="AL396">
        <f>IF(数据整理1!AE$84&lt;$B396,数据整理1!V$84,"")</f>
        <v>2500</v>
      </c>
      <c r="AM396">
        <f>IF(数据整理1!AF$84&lt;$B396,数据整理1!W$84,"")</f>
        <v>2504</v>
      </c>
      <c r="AN396">
        <f>IF(数据整理1!AG$84&lt;$B396,数据整理1!X$84,"")</f>
        <v>2501</v>
      </c>
      <c r="AO396" t="str">
        <f>IF(数据整理1!AH$84&lt;$B396,数据整理1!Y$84,"")</f>
        <v/>
      </c>
      <c r="AP396" t="str">
        <f>IF(数据整理1!AI$84&lt;$B396,数据整理1!Z$84,"")</f>
        <v/>
      </c>
      <c r="AQ396" t="str">
        <f>IF(数据整理1!AJ$84&lt;$B396,数据整理1!AA$84,"")</f>
        <v/>
      </c>
    </row>
    <row r="397" spans="2:43" x14ac:dyDescent="0.2">
      <c r="B397">
        <v>17</v>
      </c>
      <c r="C397" t="str">
        <f>INDEX(数据整理1!$C$30:$C$54,MATCH(B397,数据整理1!$D$30:$D$54))</f>
        <v>3阶</v>
      </c>
      <c r="D397">
        <f>IF(数据整理1!AC$32&lt;$B397,数据整理1!T$32,"")</f>
        <v>2508</v>
      </c>
      <c r="E397">
        <f>IF(数据整理1!AD$32&lt;$B397,数据整理1!U$32,"")</f>
        <v>2506</v>
      </c>
      <c r="F397">
        <f>IF(数据整理1!AE$32&lt;$B397,数据整理1!V$32,"")</f>
        <v>2501</v>
      </c>
      <c r="G397">
        <f>IF(数据整理1!AF$32&lt;$B397,数据整理1!W$32,"")</f>
        <v>2504</v>
      </c>
      <c r="H397">
        <f>IF(数据整理1!AG$32&lt;$B397,数据整理1!X$32,"")</f>
        <v>2500</v>
      </c>
      <c r="I397" t="str">
        <f>IF(数据整理1!AH$32&lt;$B397,数据整理1!Y$32,"")</f>
        <v/>
      </c>
      <c r="J397" t="str">
        <f>IF(数据整理1!AI$32&lt;$B397,数据整理1!Z$32,"")</f>
        <v/>
      </c>
      <c r="K397" t="str">
        <f>IF(数据整理1!AJ$32&lt;$B397,数据整理1!AA$32,"")</f>
        <v/>
      </c>
      <c r="S397" t="str">
        <f>INDEX(数据整理1!$C$56:$C$80,MATCH(B397,数据整理1!$D$56:$D$80))</f>
        <v>3阶</v>
      </c>
      <c r="T397">
        <f>IF(数据整理1!AC$58&lt;$B397,数据整理1!T$57,"")</f>
        <v>2501</v>
      </c>
      <c r="U397">
        <f>IF(数据整理1!AD$58&lt;$B397,数据整理1!U$57,"")</f>
        <v>2503</v>
      </c>
      <c r="V397">
        <f>IF(数据整理1!AE$58&lt;$B397,数据整理1!V$57,"")</f>
        <v>2000</v>
      </c>
      <c r="W397">
        <f>IF(数据整理1!AF$58&lt;$B397,数据整理1!W$57,"")</f>
        <v>2004</v>
      </c>
      <c r="X397">
        <f>IF(数据整理1!AG$58&lt;$B397,数据整理1!X$57,"")</f>
        <v>2005</v>
      </c>
      <c r="Y397" t="str">
        <f>IF(数据整理1!AH$58&lt;$B397,数据整理1!Y$57,"")</f>
        <v/>
      </c>
      <c r="Z397" t="str">
        <f>IF(数据整理1!AI$58&lt;$B397,数据整理1!Z$57,"")</f>
        <v/>
      </c>
      <c r="AA397" t="str">
        <f>IF(数据整理1!AJ$58&lt;=$B397,数据整理1!AA$57,"")</f>
        <v/>
      </c>
      <c r="AI397" t="str">
        <f>INDEX(数据整理1!$C$82:$C$106,MATCH(B397,数据整理1!$D$82:$D$106))</f>
        <v>3阶</v>
      </c>
      <c r="AJ397">
        <f>IF(数据整理1!AC$84&lt;$B397,数据整理1!T$84,"")</f>
        <v>2508</v>
      </c>
      <c r="AK397">
        <f>IF(数据整理1!AD$84&lt;$B397,数据整理1!U$84,"")</f>
        <v>2506</v>
      </c>
      <c r="AL397">
        <f>IF(数据整理1!AE$84&lt;$B397,数据整理1!V$84,"")</f>
        <v>2500</v>
      </c>
      <c r="AM397">
        <f>IF(数据整理1!AF$84&lt;$B397,数据整理1!W$84,"")</f>
        <v>2504</v>
      </c>
      <c r="AN397">
        <f>IF(数据整理1!AG$84&lt;$B397,数据整理1!X$84,"")</f>
        <v>2501</v>
      </c>
      <c r="AO397" t="str">
        <f>IF(数据整理1!AH$84&lt;$B397,数据整理1!Y$84,"")</f>
        <v/>
      </c>
      <c r="AP397" t="str">
        <f>IF(数据整理1!AI$84&lt;$B397,数据整理1!Z$84,"")</f>
        <v/>
      </c>
      <c r="AQ397" t="str">
        <f>IF(数据整理1!AJ$84&lt;$B397,数据整理1!AA$84,"")</f>
        <v/>
      </c>
    </row>
    <row r="398" spans="2:43" x14ac:dyDescent="0.2">
      <c r="B398">
        <v>18</v>
      </c>
      <c r="C398" t="str">
        <f>INDEX(数据整理1!$C$30:$C$54,MATCH(B398,数据整理1!$D$30:$D$54))</f>
        <v>4阶</v>
      </c>
      <c r="D398" t="str">
        <f>IF(数据整理1!AC$33&lt;$B398,数据整理1!T$33,"")</f>
        <v/>
      </c>
      <c r="E398">
        <f>IF(数据整理1!AD$33&lt;$B398,数据整理1!U$33,"")</f>
        <v>2510</v>
      </c>
      <c r="F398">
        <f>IF(数据整理1!AE$33&lt;$B398,数据整理1!V$33,"")</f>
        <v>2507</v>
      </c>
      <c r="G398">
        <f>IF(数据整理1!AF$33&lt;$B398,数据整理1!W$33,"")</f>
        <v>2509</v>
      </c>
      <c r="H398">
        <f>IF(数据整理1!AG$33&lt;$B398,数据整理1!X$33,"")</f>
        <v>2505</v>
      </c>
      <c r="I398" t="str">
        <f>IF(数据整理1!AH$33&lt;$B398,数据整理1!Y$33,"")</f>
        <v/>
      </c>
      <c r="J398" t="str">
        <f>IF(数据整理1!AI$33&lt;$B398,数据整理1!Z$33,"")</f>
        <v/>
      </c>
      <c r="K398" t="str">
        <f>IF(数据整理1!AJ$33&lt;$B398,数据整理1!AA$33,"")</f>
        <v/>
      </c>
      <c r="S398" t="str">
        <f>INDEX(数据整理1!$C$56:$C$80,MATCH(B398,数据整理1!$D$56:$D$80))</f>
        <v>3阶</v>
      </c>
      <c r="T398">
        <f>IF(数据整理1!AC$58&lt;$B398,数据整理1!T$57,"")</f>
        <v>2501</v>
      </c>
      <c r="U398">
        <f>IF(数据整理1!AD$58&lt;$B398,数据整理1!U$57,"")</f>
        <v>2503</v>
      </c>
      <c r="V398">
        <f>IF(数据整理1!AE$58&lt;$B398,数据整理1!V$57,"")</f>
        <v>2000</v>
      </c>
      <c r="W398">
        <f>IF(数据整理1!AF$58&lt;$B398,数据整理1!W$57,"")</f>
        <v>2004</v>
      </c>
      <c r="X398">
        <f>IF(数据整理1!AG$58&lt;$B398,数据整理1!X$57,"")</f>
        <v>2005</v>
      </c>
      <c r="Y398" t="str">
        <f>IF(数据整理1!AH$58&lt;$B398,数据整理1!Y$57,"")</f>
        <v/>
      </c>
      <c r="Z398" t="str">
        <f>IF(数据整理1!AI$58&lt;$B398,数据整理1!Z$57,"")</f>
        <v/>
      </c>
      <c r="AA398" t="str">
        <f>IF(数据整理1!AJ$58&lt;=$B398,数据整理1!AA$57,"")</f>
        <v/>
      </c>
      <c r="AI398" t="str">
        <f>INDEX(数据整理1!$C$82:$C$106,MATCH(B398,数据整理1!$D$82:$D$106))</f>
        <v>3阶</v>
      </c>
      <c r="AJ398">
        <f>IF(数据整理1!AC$84&lt;$B398,数据整理1!T$84,"")</f>
        <v>2508</v>
      </c>
      <c r="AK398">
        <f>IF(数据整理1!AD$84&lt;$B398,数据整理1!U$84,"")</f>
        <v>2506</v>
      </c>
      <c r="AL398">
        <f>IF(数据整理1!AE$84&lt;$B398,数据整理1!V$84,"")</f>
        <v>2500</v>
      </c>
      <c r="AM398">
        <f>IF(数据整理1!AF$84&lt;$B398,数据整理1!W$84,"")</f>
        <v>2504</v>
      </c>
      <c r="AN398">
        <f>IF(数据整理1!AG$84&lt;$B398,数据整理1!X$84,"")</f>
        <v>2501</v>
      </c>
      <c r="AO398" t="str">
        <f>IF(数据整理1!AH$84&lt;$B398,数据整理1!Y$84,"")</f>
        <v/>
      </c>
      <c r="AP398" t="str">
        <f>IF(数据整理1!AI$84&lt;$B398,数据整理1!Z$84,"")</f>
        <v/>
      </c>
      <c r="AQ398" t="str">
        <f>IF(数据整理1!AJ$84&lt;$B398,数据整理1!AA$84,"")</f>
        <v/>
      </c>
    </row>
    <row r="399" spans="2:43" x14ac:dyDescent="0.2">
      <c r="B399">
        <v>19</v>
      </c>
      <c r="C399" t="str">
        <f>INDEX(数据整理1!$C$30:$C$54,MATCH(B399,数据整理1!$D$30:$D$54))</f>
        <v>4阶</v>
      </c>
      <c r="D399">
        <f>IF(数据整理1!AC$33&lt;$B399,数据整理1!T$33,"")</f>
        <v>2513</v>
      </c>
      <c r="E399">
        <f>IF(数据整理1!AD$33&lt;$B399,数据整理1!U$33,"")</f>
        <v>2510</v>
      </c>
      <c r="F399">
        <f>IF(数据整理1!AE$33&lt;$B399,数据整理1!V$33,"")</f>
        <v>2507</v>
      </c>
      <c r="G399">
        <f>IF(数据整理1!AF$33&lt;$B399,数据整理1!W$33,"")</f>
        <v>2509</v>
      </c>
      <c r="H399">
        <f>IF(数据整理1!AG$33&lt;$B399,数据整理1!X$33,"")</f>
        <v>2505</v>
      </c>
      <c r="I399" t="str">
        <f>IF(数据整理1!AH$33&lt;$B399,数据整理1!Y$33,"")</f>
        <v/>
      </c>
      <c r="J399" t="str">
        <f>IF(数据整理1!AI$33&lt;$B399,数据整理1!Z$33,"")</f>
        <v/>
      </c>
      <c r="K399" t="str">
        <f>IF(数据整理1!AJ$33&lt;$B399,数据整理1!AA$33,"")</f>
        <v/>
      </c>
      <c r="S399" t="str">
        <f>INDEX(数据整理1!$C$56:$C$80,MATCH(B399,数据整理1!$D$56:$D$80))</f>
        <v>4阶</v>
      </c>
      <c r="T399">
        <f>IF(数据整理1!AC$59&lt;$B399,数据整理1!T$57,"")</f>
        <v>2501</v>
      </c>
      <c r="U399" t="str">
        <f>IF(数据整理1!AD$59&lt;$B399,数据整理1!U$57,"")</f>
        <v/>
      </c>
      <c r="V399">
        <f>IF(数据整理1!AE$59&lt;$B399,数据整理1!V$57,"")</f>
        <v>2000</v>
      </c>
      <c r="W399">
        <f>IF(数据整理1!AF$59&lt;$B399,数据整理1!W$57,"")</f>
        <v>2004</v>
      </c>
      <c r="X399">
        <f>IF(数据整理1!AG$59&lt;$B399,数据整理1!X$57,"")</f>
        <v>2005</v>
      </c>
      <c r="Y399" t="str">
        <f>IF(数据整理1!AH$59&lt;$B399,数据整理1!Y$57,"")</f>
        <v/>
      </c>
      <c r="Z399" t="str">
        <f>IF(数据整理1!AI$59&lt;$B399,数据整理1!Z$57,"")</f>
        <v/>
      </c>
      <c r="AA399" t="str">
        <f>IF(数据整理1!AJ$59&lt;=$B399,数据整理1!AA$57,"")</f>
        <v/>
      </c>
      <c r="AI399" t="str">
        <f>INDEX(数据整理1!$C$82:$C$106,MATCH(B399,数据整理1!$D$82:$D$106))</f>
        <v>4阶</v>
      </c>
      <c r="AJ399">
        <f>IF(数据整理1!AC$85&lt;$B399,数据整理1!T$85,"")</f>
        <v>2513</v>
      </c>
      <c r="AK399" t="str">
        <f>IF(数据整理1!AD$85&lt;$B399,数据整理1!U$85,"")</f>
        <v/>
      </c>
      <c r="AL399">
        <f>IF(数据整理1!AE$85&lt;$B399,数据整理1!V$85,"")</f>
        <v>2508</v>
      </c>
      <c r="AM399">
        <f>IF(数据整理1!AF$85&lt;$B399,数据整理1!W$85,"")</f>
        <v>2505</v>
      </c>
      <c r="AN399">
        <f>IF(数据整理1!AG$85&lt;$B399,数据整理1!X$85,"")</f>
        <v>2506</v>
      </c>
      <c r="AO399" t="str">
        <f>IF(数据整理1!AH$85&lt;$B399,数据整理1!Y$85,"")</f>
        <v/>
      </c>
      <c r="AP399" t="str">
        <f>IF(数据整理1!AI$85&lt;$B399,数据整理1!Z$85,"")</f>
        <v/>
      </c>
      <c r="AQ399" t="str">
        <f>IF(数据整理1!AJ$85&lt;$B399,数据整理1!AA$85,"")</f>
        <v/>
      </c>
    </row>
    <row r="400" spans="2:43" x14ac:dyDescent="0.2">
      <c r="B400">
        <v>20</v>
      </c>
      <c r="C400" t="str">
        <f>INDEX(数据整理1!$C$30:$C$54,MATCH(B400,数据整理1!$D$30:$D$54))</f>
        <v>4阶</v>
      </c>
      <c r="D400">
        <f>IF(数据整理1!AC$33&lt;$B400,数据整理1!T$33,"")</f>
        <v>2513</v>
      </c>
      <c r="E400">
        <f>IF(数据整理1!AD$33&lt;$B400,数据整理1!U$33,"")</f>
        <v>2510</v>
      </c>
      <c r="F400">
        <f>IF(数据整理1!AE$33&lt;$B400,数据整理1!V$33,"")</f>
        <v>2507</v>
      </c>
      <c r="G400">
        <f>IF(数据整理1!AF$33&lt;$B400,数据整理1!W$33,"")</f>
        <v>2509</v>
      </c>
      <c r="H400">
        <f>IF(数据整理1!AG$33&lt;$B400,数据整理1!X$33,"")</f>
        <v>2505</v>
      </c>
      <c r="I400" t="str">
        <f>IF(数据整理1!AH$33&lt;$B400,数据整理1!Y$33,"")</f>
        <v/>
      </c>
      <c r="J400" t="str">
        <f>IF(数据整理1!AI$33&lt;$B400,数据整理1!Z$33,"")</f>
        <v/>
      </c>
      <c r="K400" t="str">
        <f>IF(数据整理1!AJ$33&lt;$B400,数据整理1!AA$33,"")</f>
        <v/>
      </c>
      <c r="S400" t="str">
        <f>INDEX(数据整理1!$C$56:$C$80,MATCH(B400,数据整理1!$D$56:$D$80))</f>
        <v>4阶</v>
      </c>
      <c r="T400">
        <f>IF(数据整理1!AC$59&lt;$B400,数据整理1!T$57,"")</f>
        <v>2501</v>
      </c>
      <c r="U400">
        <f>IF(数据整理1!AD$59&lt;$B400,数据整理1!U$57,"")</f>
        <v>2503</v>
      </c>
      <c r="V400">
        <f>IF(数据整理1!AE$59&lt;$B400,数据整理1!V$57,"")</f>
        <v>2000</v>
      </c>
      <c r="W400">
        <f>IF(数据整理1!AF$59&lt;$B400,数据整理1!W$57,"")</f>
        <v>2004</v>
      </c>
      <c r="X400">
        <f>IF(数据整理1!AG$59&lt;$B400,数据整理1!X$57,"")</f>
        <v>2005</v>
      </c>
      <c r="Y400" t="str">
        <f>IF(数据整理1!AH$59&lt;$B400,数据整理1!Y$57,"")</f>
        <v/>
      </c>
      <c r="Z400" t="str">
        <f>IF(数据整理1!AI$59&lt;$B400,数据整理1!Z$57,"")</f>
        <v/>
      </c>
      <c r="AA400" t="str">
        <f>IF(数据整理1!AJ$59&lt;=$B400,数据整理1!AA$57,"")</f>
        <v/>
      </c>
      <c r="AI400" t="str">
        <f>INDEX(数据整理1!$C$82:$C$106,MATCH(B400,数据整理1!$D$82:$D$106))</f>
        <v>4阶</v>
      </c>
      <c r="AJ400">
        <f>IF(数据整理1!AC$85&lt;$B400,数据整理1!T$85,"")</f>
        <v>2513</v>
      </c>
      <c r="AK400">
        <f>IF(数据整理1!AD$85&lt;$B400,数据整理1!U$85,"")</f>
        <v>2514</v>
      </c>
      <c r="AL400">
        <f>IF(数据整理1!AE$85&lt;$B400,数据整理1!V$85,"")</f>
        <v>2508</v>
      </c>
      <c r="AM400">
        <f>IF(数据整理1!AF$85&lt;$B400,数据整理1!W$85,"")</f>
        <v>2505</v>
      </c>
      <c r="AN400">
        <f>IF(数据整理1!AG$85&lt;$B400,数据整理1!X$85,"")</f>
        <v>2506</v>
      </c>
      <c r="AO400" t="str">
        <f>IF(数据整理1!AH$85&lt;$B400,数据整理1!Y$85,"")</f>
        <v/>
      </c>
      <c r="AP400" t="str">
        <f>IF(数据整理1!AI$85&lt;$B400,数据整理1!Z$85,"")</f>
        <v/>
      </c>
      <c r="AQ400" t="str">
        <f>IF(数据整理1!AJ$85&lt;$B400,数据整理1!AA$85,"")</f>
        <v/>
      </c>
    </row>
    <row r="401" spans="2:43" x14ac:dyDescent="0.2">
      <c r="B401">
        <v>21</v>
      </c>
      <c r="C401" t="str">
        <f>INDEX(数据整理1!$C$30:$C$54,MATCH(B401,数据整理1!$D$30:$D$54))</f>
        <v>4阶</v>
      </c>
      <c r="D401">
        <f>IF(数据整理1!AC$33&lt;$B401,数据整理1!T$33,"")</f>
        <v>2513</v>
      </c>
      <c r="E401">
        <f>IF(数据整理1!AD$33&lt;$B401,数据整理1!U$33,"")</f>
        <v>2510</v>
      </c>
      <c r="F401">
        <f>IF(数据整理1!AE$33&lt;$B401,数据整理1!V$33,"")</f>
        <v>2507</v>
      </c>
      <c r="G401">
        <f>IF(数据整理1!AF$33&lt;$B401,数据整理1!W$33,"")</f>
        <v>2509</v>
      </c>
      <c r="H401">
        <f>IF(数据整理1!AG$33&lt;$B401,数据整理1!X$33,"")</f>
        <v>2505</v>
      </c>
      <c r="I401" t="str">
        <f>IF(数据整理1!AH$33&lt;$B401,数据整理1!Y$33,"")</f>
        <v/>
      </c>
      <c r="J401" t="str">
        <f>IF(数据整理1!AI$33&lt;$B401,数据整理1!Z$33,"")</f>
        <v/>
      </c>
      <c r="K401" t="str">
        <f>IF(数据整理1!AJ$33&lt;$B401,数据整理1!AA$33,"")</f>
        <v/>
      </c>
      <c r="S401" t="str">
        <f>INDEX(数据整理1!$C$56:$C$80,MATCH(B401,数据整理1!$D$56:$D$80))</f>
        <v>4阶</v>
      </c>
      <c r="T401">
        <f>IF(数据整理1!AC$59&lt;$B401,数据整理1!T$57,"")</f>
        <v>2501</v>
      </c>
      <c r="U401">
        <f>IF(数据整理1!AD$59&lt;$B401,数据整理1!U$57,"")</f>
        <v>2503</v>
      </c>
      <c r="V401">
        <f>IF(数据整理1!AE$59&lt;$B401,数据整理1!V$57,"")</f>
        <v>2000</v>
      </c>
      <c r="W401">
        <f>IF(数据整理1!AF$59&lt;$B401,数据整理1!W$57,"")</f>
        <v>2004</v>
      </c>
      <c r="X401">
        <f>IF(数据整理1!AG$59&lt;$B401,数据整理1!X$57,"")</f>
        <v>2005</v>
      </c>
      <c r="Y401" t="str">
        <f>IF(数据整理1!AH$59&lt;$B401,数据整理1!Y$57,"")</f>
        <v/>
      </c>
      <c r="Z401" t="str">
        <f>IF(数据整理1!AI$59&lt;$B401,数据整理1!Z$57,"")</f>
        <v/>
      </c>
      <c r="AA401" t="str">
        <f>IF(数据整理1!AJ$59&lt;=$B401,数据整理1!AA$57,"")</f>
        <v/>
      </c>
      <c r="AI401" t="str">
        <f>INDEX(数据整理1!$C$82:$C$106,MATCH(B401,数据整理1!$D$82:$D$106))</f>
        <v>4阶</v>
      </c>
      <c r="AJ401">
        <f>IF(数据整理1!AC$85&lt;$B401,数据整理1!T$85,"")</f>
        <v>2513</v>
      </c>
      <c r="AK401">
        <f>IF(数据整理1!AD$85&lt;$B401,数据整理1!U$85,"")</f>
        <v>2514</v>
      </c>
      <c r="AL401">
        <f>IF(数据整理1!AE$85&lt;$B401,数据整理1!V$85,"")</f>
        <v>2508</v>
      </c>
      <c r="AM401">
        <f>IF(数据整理1!AF$85&lt;$B401,数据整理1!W$85,"")</f>
        <v>2505</v>
      </c>
      <c r="AN401">
        <f>IF(数据整理1!AG$85&lt;$B401,数据整理1!X$85,"")</f>
        <v>2506</v>
      </c>
      <c r="AO401" t="str">
        <f>IF(数据整理1!AH$85&lt;$B401,数据整理1!Y$85,"")</f>
        <v/>
      </c>
      <c r="AP401" t="str">
        <f>IF(数据整理1!AI$85&lt;$B401,数据整理1!Z$85,"")</f>
        <v/>
      </c>
      <c r="AQ401" t="str">
        <f>IF(数据整理1!AJ$85&lt;$B401,数据整理1!AA$85,"")</f>
        <v/>
      </c>
    </row>
    <row r="402" spans="2:43" x14ac:dyDescent="0.2">
      <c r="B402">
        <v>22</v>
      </c>
      <c r="C402" t="str">
        <f>INDEX(数据整理1!$C$30:$C$54,MATCH(B402,数据整理1!$D$30:$D$54))</f>
        <v>4阶</v>
      </c>
      <c r="D402">
        <f>IF(数据整理1!AC$33&lt;$B402,数据整理1!T$33,"")</f>
        <v>2513</v>
      </c>
      <c r="E402">
        <f>IF(数据整理1!AD$33&lt;$B402,数据整理1!U$33,"")</f>
        <v>2510</v>
      </c>
      <c r="F402">
        <f>IF(数据整理1!AE$33&lt;$B402,数据整理1!V$33,"")</f>
        <v>2507</v>
      </c>
      <c r="G402">
        <f>IF(数据整理1!AF$33&lt;$B402,数据整理1!W$33,"")</f>
        <v>2509</v>
      </c>
      <c r="H402">
        <f>IF(数据整理1!AG$33&lt;$B402,数据整理1!X$33,"")</f>
        <v>2505</v>
      </c>
      <c r="I402" t="str">
        <f>IF(数据整理1!AH$33&lt;$B402,数据整理1!Y$33,"")</f>
        <v/>
      </c>
      <c r="J402" t="str">
        <f>IF(数据整理1!AI$33&lt;$B402,数据整理1!Z$33,"")</f>
        <v/>
      </c>
      <c r="K402" t="str">
        <f>IF(数据整理1!AJ$33&lt;$B402,数据整理1!AA$33,"")</f>
        <v/>
      </c>
      <c r="S402" t="str">
        <f>INDEX(数据整理1!$C$56:$C$80,MATCH(B402,数据整理1!$D$56:$D$80))</f>
        <v>4阶</v>
      </c>
      <c r="T402">
        <f>IF(数据整理1!AC$59&lt;$B402,数据整理1!T$57,"")</f>
        <v>2501</v>
      </c>
      <c r="U402">
        <f>IF(数据整理1!AD$59&lt;$B402,数据整理1!U$57,"")</f>
        <v>2503</v>
      </c>
      <c r="V402">
        <f>IF(数据整理1!AE$59&lt;$B402,数据整理1!V$57,"")</f>
        <v>2000</v>
      </c>
      <c r="W402">
        <f>IF(数据整理1!AF$59&lt;$B402,数据整理1!W$57,"")</f>
        <v>2004</v>
      </c>
      <c r="X402">
        <f>IF(数据整理1!AG$59&lt;$B402,数据整理1!X$57,"")</f>
        <v>2005</v>
      </c>
      <c r="Y402" t="str">
        <f>IF(数据整理1!AH$59&lt;$B402,数据整理1!Y$57,"")</f>
        <v/>
      </c>
      <c r="Z402" t="str">
        <f>IF(数据整理1!AI$59&lt;$B402,数据整理1!Z$57,"")</f>
        <v/>
      </c>
      <c r="AA402" t="str">
        <f>IF(数据整理1!AJ$59&lt;=$B402,数据整理1!AA$57,"")</f>
        <v/>
      </c>
      <c r="AI402" t="str">
        <f>INDEX(数据整理1!$C$82:$C$106,MATCH(B402,数据整理1!$D$82:$D$106))</f>
        <v>4阶</v>
      </c>
      <c r="AJ402">
        <f>IF(数据整理1!AC$85&lt;$B402,数据整理1!T$85,"")</f>
        <v>2513</v>
      </c>
      <c r="AK402">
        <f>IF(数据整理1!AD$85&lt;$B402,数据整理1!U$85,"")</f>
        <v>2514</v>
      </c>
      <c r="AL402">
        <f>IF(数据整理1!AE$85&lt;$B402,数据整理1!V$85,"")</f>
        <v>2508</v>
      </c>
      <c r="AM402">
        <f>IF(数据整理1!AF$85&lt;$B402,数据整理1!W$85,"")</f>
        <v>2505</v>
      </c>
      <c r="AN402">
        <f>IF(数据整理1!AG$85&lt;$B402,数据整理1!X$85,"")</f>
        <v>2506</v>
      </c>
      <c r="AO402" t="str">
        <f>IF(数据整理1!AH$85&lt;$B402,数据整理1!Y$85,"")</f>
        <v/>
      </c>
      <c r="AP402" t="str">
        <f>IF(数据整理1!AI$85&lt;$B402,数据整理1!Z$85,"")</f>
        <v/>
      </c>
      <c r="AQ402" t="str">
        <f>IF(数据整理1!AJ$85&lt;$B402,数据整理1!AA$85,"")</f>
        <v/>
      </c>
    </row>
    <row r="403" spans="2:43" x14ac:dyDescent="0.2">
      <c r="B403">
        <v>23</v>
      </c>
      <c r="C403" t="str">
        <f>INDEX(数据整理1!$C$30:$C$54,MATCH(B403,数据整理1!$D$30:$D$54))</f>
        <v>4阶</v>
      </c>
      <c r="D403">
        <f>IF(数据整理1!AC$33&lt;$B403,数据整理1!T$33,"")</f>
        <v>2513</v>
      </c>
      <c r="E403">
        <f>IF(数据整理1!AD$33&lt;$B403,数据整理1!U$33,"")</f>
        <v>2510</v>
      </c>
      <c r="F403">
        <f>IF(数据整理1!AE$33&lt;$B403,数据整理1!V$33,"")</f>
        <v>2507</v>
      </c>
      <c r="G403">
        <f>IF(数据整理1!AF$33&lt;$B403,数据整理1!W$33,"")</f>
        <v>2509</v>
      </c>
      <c r="H403">
        <f>IF(数据整理1!AG$33&lt;$B403,数据整理1!X$33,"")</f>
        <v>2505</v>
      </c>
      <c r="I403" t="str">
        <f>IF(数据整理1!AH$33&lt;$B403,数据整理1!Y$33,"")</f>
        <v/>
      </c>
      <c r="J403" t="str">
        <f>IF(数据整理1!AI$33&lt;$B403,数据整理1!Z$33,"")</f>
        <v/>
      </c>
      <c r="K403" t="str">
        <f>IF(数据整理1!AJ$33&lt;$B403,数据整理1!AA$33,"")</f>
        <v/>
      </c>
      <c r="S403" t="str">
        <f>INDEX(数据整理1!$C$56:$C$80,MATCH(B403,数据整理1!$D$56:$D$80))</f>
        <v>4阶</v>
      </c>
      <c r="T403">
        <f>IF(数据整理1!AC$59&lt;$B403,数据整理1!T$57,"")</f>
        <v>2501</v>
      </c>
      <c r="U403">
        <f>IF(数据整理1!AD$59&lt;$B403,数据整理1!U$57,"")</f>
        <v>2503</v>
      </c>
      <c r="V403">
        <f>IF(数据整理1!AE$59&lt;$B403,数据整理1!V$57,"")</f>
        <v>2000</v>
      </c>
      <c r="W403">
        <f>IF(数据整理1!AF$59&lt;$B403,数据整理1!W$57,"")</f>
        <v>2004</v>
      </c>
      <c r="X403">
        <f>IF(数据整理1!AG$59&lt;$B403,数据整理1!X$57,"")</f>
        <v>2005</v>
      </c>
      <c r="Y403" t="str">
        <f>IF(数据整理1!AH$59&lt;$B403,数据整理1!Y$57,"")</f>
        <v/>
      </c>
      <c r="Z403" t="str">
        <f>IF(数据整理1!AI$59&lt;$B403,数据整理1!Z$57,"")</f>
        <v/>
      </c>
      <c r="AA403" t="str">
        <f>IF(数据整理1!AJ$59&lt;=$B403,数据整理1!AA$57,"")</f>
        <v/>
      </c>
      <c r="AI403" t="str">
        <f>INDEX(数据整理1!$C$82:$C$106,MATCH(B403,数据整理1!$D$82:$D$106))</f>
        <v>4阶</v>
      </c>
      <c r="AJ403">
        <f>IF(数据整理1!AC$85&lt;$B403,数据整理1!T$85,"")</f>
        <v>2513</v>
      </c>
      <c r="AK403">
        <f>IF(数据整理1!AD$85&lt;$B403,数据整理1!U$85,"")</f>
        <v>2514</v>
      </c>
      <c r="AL403">
        <f>IF(数据整理1!AE$85&lt;$B403,数据整理1!V$85,"")</f>
        <v>2508</v>
      </c>
      <c r="AM403">
        <f>IF(数据整理1!AF$85&lt;$B403,数据整理1!W$85,"")</f>
        <v>2505</v>
      </c>
      <c r="AN403">
        <f>IF(数据整理1!AG$85&lt;$B403,数据整理1!X$85,"")</f>
        <v>2506</v>
      </c>
      <c r="AO403" t="str">
        <f>IF(数据整理1!AH$85&lt;$B403,数据整理1!Y$85,"")</f>
        <v/>
      </c>
      <c r="AP403" t="str">
        <f>IF(数据整理1!AI$85&lt;$B403,数据整理1!Z$85,"")</f>
        <v/>
      </c>
      <c r="AQ403" t="str">
        <f>IF(数据整理1!AJ$85&lt;$B403,数据整理1!AA$85,"")</f>
        <v/>
      </c>
    </row>
    <row r="404" spans="2:43" x14ac:dyDescent="0.2">
      <c r="B404">
        <v>24</v>
      </c>
      <c r="C404" t="str">
        <f>INDEX(数据整理1!$C$30:$C$54,MATCH(B404,数据整理1!$D$30:$D$54))</f>
        <v>5阶</v>
      </c>
      <c r="D404" t="str">
        <f>IF(数据整理1!AC$34&lt;$B404,数据整理1!T$34,"")</f>
        <v/>
      </c>
      <c r="E404">
        <f>IF(数据整理1!AD$34&lt;$B404,数据整理1!U$34,"")</f>
        <v>2516</v>
      </c>
      <c r="F404">
        <f>IF(数据整理1!AE$34&lt;$B404,数据整理1!V$34,"")</f>
        <v>2510</v>
      </c>
      <c r="G404">
        <f>IF(数据整理1!AF$34&lt;$B404,数据整理1!W$34,"")</f>
        <v>2511</v>
      </c>
      <c r="H404">
        <f>IF(数据整理1!AG$34&lt;$B404,数据整理1!X$34,"")</f>
        <v>2510</v>
      </c>
      <c r="I404">
        <f>IF(数据整理1!AH$34&lt;$B404,数据整理1!Y$34,"")</f>
        <v>2513</v>
      </c>
      <c r="J404" t="str">
        <f>IF(数据整理1!AI$34&lt;$B404,数据整理1!Z$34,"")</f>
        <v/>
      </c>
      <c r="K404" t="str">
        <f>IF(数据整理1!AJ$34&lt;$B404,数据整理1!AA$34,"")</f>
        <v/>
      </c>
      <c r="S404" t="str">
        <f>INDEX(数据整理1!$C$56:$C$80,MATCH(B404,数据整理1!$D$56:$D$80))</f>
        <v>4阶</v>
      </c>
      <c r="T404">
        <f>IF(数据整理1!AC$59&lt;$B404,数据整理1!T$57,"")</f>
        <v>2501</v>
      </c>
      <c r="U404">
        <f>IF(数据整理1!AD$59&lt;$B404,数据整理1!U$57,"")</f>
        <v>2503</v>
      </c>
      <c r="V404">
        <f>IF(数据整理1!AE$59&lt;$B404,数据整理1!V$57,"")</f>
        <v>2000</v>
      </c>
      <c r="W404">
        <f>IF(数据整理1!AF$59&lt;$B404,数据整理1!W$57,"")</f>
        <v>2004</v>
      </c>
      <c r="X404">
        <f>IF(数据整理1!AG$59&lt;$B404,数据整理1!X$57,"")</f>
        <v>2005</v>
      </c>
      <c r="Y404" t="str">
        <f>IF(数据整理1!AH$59&lt;$B404,数据整理1!Y$57,"")</f>
        <v/>
      </c>
      <c r="Z404" t="str">
        <f>IF(数据整理1!AI$59&lt;$B404,数据整理1!Z$57,"")</f>
        <v/>
      </c>
      <c r="AA404" t="str">
        <f>IF(数据整理1!AJ$59&lt;=$B404,数据整理1!AA$57,"")</f>
        <v/>
      </c>
      <c r="AI404" t="str">
        <f>INDEX(数据整理1!$C$82:$C$106,MATCH(B404,数据整理1!$D$82:$D$106))</f>
        <v>5阶</v>
      </c>
      <c r="AJ404" t="str">
        <f>IF(数据整理1!AC$86&lt;$B404,数据整理1!T$86,"")</f>
        <v/>
      </c>
      <c r="AK404">
        <f>IF(数据整理1!AD$86&lt;$B404,数据整理1!U$86,"")</f>
        <v>2517</v>
      </c>
      <c r="AL404">
        <f>IF(数据整理1!AE$86&lt;$B404,数据整理1!V$86,"")</f>
        <v>2511</v>
      </c>
      <c r="AM404">
        <f>IF(数据整理1!AF$86&lt;$B404,数据整理1!W$86,"")</f>
        <v>2513</v>
      </c>
      <c r="AN404">
        <f>IF(数据整理1!AG$86&lt;$B404,数据整理1!X$86,"")</f>
        <v>2513</v>
      </c>
      <c r="AO404">
        <f>IF(数据整理1!AH$86&lt;$B404,数据整理1!Y$86,"")</f>
        <v>2514</v>
      </c>
      <c r="AP404" t="str">
        <f>IF(数据整理1!AI$86&lt;$B404,数据整理1!Z$86,"")</f>
        <v/>
      </c>
      <c r="AQ404" t="str">
        <f>IF(数据整理1!AJ$86&lt;$B404,数据整理1!AA$86,"")</f>
        <v/>
      </c>
    </row>
    <row r="405" spans="2:43" x14ac:dyDescent="0.2">
      <c r="B405">
        <v>25</v>
      </c>
      <c r="C405" t="str">
        <f>INDEX(数据整理1!$C$30:$C$54,MATCH(B405,数据整理1!$D$30:$D$54))</f>
        <v>5阶</v>
      </c>
      <c r="D405">
        <f>IF(数据整理1!AC$34&lt;$B405,数据整理1!T$34,"")</f>
        <v>2519</v>
      </c>
      <c r="E405">
        <f>IF(数据整理1!AD$34&lt;$B405,数据整理1!U$34,"")</f>
        <v>2516</v>
      </c>
      <c r="F405">
        <f>IF(数据整理1!AE$34&lt;$B405,数据整理1!V$34,"")</f>
        <v>2510</v>
      </c>
      <c r="G405">
        <f>IF(数据整理1!AF$34&lt;$B405,数据整理1!W$34,"")</f>
        <v>2511</v>
      </c>
      <c r="H405">
        <f>IF(数据整理1!AG$34&lt;$B405,数据整理1!X$34,"")</f>
        <v>2510</v>
      </c>
      <c r="I405">
        <f>IF(数据整理1!AH$34&lt;$B405,数据整理1!Y$34,"")</f>
        <v>2513</v>
      </c>
      <c r="J405" t="str">
        <f>IF(数据整理1!AI$34&lt;$B405,数据整理1!Z$34,"")</f>
        <v/>
      </c>
      <c r="K405" t="str">
        <f>IF(数据整理1!AJ$34&lt;$B405,数据整理1!AA$34,"")</f>
        <v/>
      </c>
      <c r="S405" t="str">
        <f>INDEX(数据整理1!$C$56:$C$80,MATCH(B405,数据整理1!$D$56:$D$80))</f>
        <v>5阶</v>
      </c>
      <c r="T405" t="str">
        <f>IF(数据整理1!AC$60&lt;$B405,数据整理1!T$60,"")</f>
        <v/>
      </c>
      <c r="U405">
        <f>IF(数据整理1!AD$60&lt;$B405,数据整理1!U$60,"")</f>
        <v>2518</v>
      </c>
      <c r="V405">
        <f>IF(数据整理1!AE$60&lt;$B405,数据整理1!V$60,"")</f>
        <v>2512</v>
      </c>
      <c r="W405">
        <f>IF(数据整理1!AF$60&lt;$B405,数据整理1!W$60,"")</f>
        <v>2511</v>
      </c>
      <c r="X405">
        <f>IF(数据整理1!AG$60&lt;$B405,数据整理1!X$60,"")</f>
        <v>2510</v>
      </c>
      <c r="Y405">
        <f>IF(数据整理1!AH$60&lt;$B405,数据整理1!Y$60,"")</f>
        <v>2512</v>
      </c>
      <c r="Z405" t="str">
        <f>IF(数据整理1!AI$60&lt;$B405,数据整理1!Z$60,"")</f>
        <v/>
      </c>
      <c r="AA405" t="str">
        <f>IF(数据整理1!AJ$60&lt;=$B405,数据整理1!AA$60,"")</f>
        <v/>
      </c>
      <c r="AI405" t="str">
        <f>INDEX(数据整理1!$C$82:$C$106,MATCH(B405,数据整理1!$D$82:$D$106))</f>
        <v>5阶</v>
      </c>
      <c r="AJ405">
        <f>IF(数据整理1!AC$86&lt;$B405,数据整理1!T$86,"")</f>
        <v>2519</v>
      </c>
      <c r="AK405">
        <f>IF(数据整理1!AD$86&lt;$B405,数据整理1!U$86,"")</f>
        <v>2517</v>
      </c>
      <c r="AL405">
        <f>IF(数据整理1!AE$86&lt;$B405,数据整理1!V$86,"")</f>
        <v>2511</v>
      </c>
      <c r="AM405">
        <f>IF(数据整理1!AF$86&lt;$B405,数据整理1!W$86,"")</f>
        <v>2513</v>
      </c>
      <c r="AN405">
        <f>IF(数据整理1!AG$86&lt;$B405,数据整理1!X$86,"")</f>
        <v>2513</v>
      </c>
      <c r="AO405">
        <f>IF(数据整理1!AH$86&lt;$B405,数据整理1!Y$86,"")</f>
        <v>2514</v>
      </c>
      <c r="AP405" t="str">
        <f>IF(数据整理1!AI$86&lt;$B405,数据整理1!Z$86,"")</f>
        <v/>
      </c>
      <c r="AQ405" t="str">
        <f>IF(数据整理1!AJ$86&lt;$B405,数据整理1!AA$86,"")</f>
        <v/>
      </c>
    </row>
    <row r="406" spans="2:43" x14ac:dyDescent="0.2">
      <c r="B406">
        <v>26</v>
      </c>
      <c r="C406" t="str">
        <f>INDEX(数据整理1!$C$30:$C$54,MATCH(B406,数据整理1!$D$30:$D$54))</f>
        <v>5阶</v>
      </c>
      <c r="D406">
        <f>IF(数据整理1!AC$34&lt;$B406,数据整理1!T$34,"")</f>
        <v>2519</v>
      </c>
      <c r="E406">
        <f>IF(数据整理1!AD$34&lt;$B406,数据整理1!U$34,"")</f>
        <v>2516</v>
      </c>
      <c r="F406">
        <f>IF(数据整理1!AE$34&lt;$B406,数据整理1!V$34,"")</f>
        <v>2510</v>
      </c>
      <c r="G406">
        <f>IF(数据整理1!AF$34&lt;$B406,数据整理1!W$34,"")</f>
        <v>2511</v>
      </c>
      <c r="H406">
        <f>IF(数据整理1!AG$34&lt;$B406,数据整理1!X$34,"")</f>
        <v>2510</v>
      </c>
      <c r="I406">
        <f>IF(数据整理1!AH$34&lt;$B406,数据整理1!Y$34,"")</f>
        <v>2513</v>
      </c>
      <c r="J406" t="str">
        <f>IF(数据整理1!AI$34&lt;$B406,数据整理1!Z$34,"")</f>
        <v/>
      </c>
      <c r="K406" t="str">
        <f>IF(数据整理1!AJ$34&lt;$B406,数据整理1!AA$34,"")</f>
        <v/>
      </c>
      <c r="S406" t="str">
        <f>INDEX(数据整理1!$C$56:$C$80,MATCH(B406,数据整理1!$D$56:$D$80))</f>
        <v>5阶</v>
      </c>
      <c r="T406">
        <f>IF(数据整理1!AC$60&lt;$B406,数据整理1!T$60,"")</f>
        <v>2520</v>
      </c>
      <c r="U406">
        <f>IF(数据整理1!AD$60&lt;$B406,数据整理1!U$60,"")</f>
        <v>2518</v>
      </c>
      <c r="V406">
        <f>IF(数据整理1!AE$60&lt;$B406,数据整理1!V$60,"")</f>
        <v>2512</v>
      </c>
      <c r="W406">
        <f>IF(数据整理1!AF$60&lt;$B406,数据整理1!W$60,"")</f>
        <v>2511</v>
      </c>
      <c r="X406">
        <f>IF(数据整理1!AG$60&lt;$B406,数据整理1!X$60,"")</f>
        <v>2510</v>
      </c>
      <c r="Y406">
        <f>IF(数据整理1!AH$60&lt;$B406,数据整理1!Y$60,"")</f>
        <v>2512</v>
      </c>
      <c r="Z406" t="str">
        <f>IF(数据整理1!AI$57&lt;$B406,数据整理1!Z$57,"")</f>
        <v/>
      </c>
      <c r="AA406" t="str">
        <f>IF(数据整理1!AJ$57&lt;=$B406,数据整理1!AA$57,"")</f>
        <v/>
      </c>
      <c r="AI406" t="str">
        <f>INDEX(数据整理1!$C$82:$C$106,MATCH(B406,数据整理1!$D$82:$D$106))</f>
        <v>5阶</v>
      </c>
      <c r="AJ406">
        <f>IF(数据整理1!AC$86&lt;$B406,数据整理1!T$86,"")</f>
        <v>2519</v>
      </c>
      <c r="AK406">
        <f>IF(数据整理1!AD$86&lt;$B406,数据整理1!U$86,"")</f>
        <v>2517</v>
      </c>
      <c r="AL406">
        <f>IF(数据整理1!AE$86&lt;$B406,数据整理1!V$86,"")</f>
        <v>2511</v>
      </c>
      <c r="AM406">
        <f>IF(数据整理1!AF$86&lt;$B406,数据整理1!W$86,"")</f>
        <v>2513</v>
      </c>
      <c r="AN406">
        <f>IF(数据整理1!AG$86&lt;$B406,数据整理1!X$86,"")</f>
        <v>2513</v>
      </c>
      <c r="AO406">
        <f>IF(数据整理1!AH$86&lt;$B406,数据整理1!Y$86,"")</f>
        <v>2514</v>
      </c>
      <c r="AP406" t="str">
        <f>IF(数据整理1!AI$86&lt;$B406,数据整理1!Z$86,"")</f>
        <v/>
      </c>
      <c r="AQ406" t="str">
        <f>IF(数据整理1!AJ$86&lt;$B406,数据整理1!AA$86,"")</f>
        <v/>
      </c>
    </row>
    <row r="407" spans="2:43" x14ac:dyDescent="0.2">
      <c r="B407">
        <v>27</v>
      </c>
      <c r="C407" t="str">
        <f>INDEX(数据整理1!$C$30:$C$54,MATCH(B407,数据整理1!$D$30:$D$54))</f>
        <v>5阶</v>
      </c>
      <c r="D407">
        <f>IF(数据整理1!AC$34&lt;$B407,数据整理1!T$34,"")</f>
        <v>2519</v>
      </c>
      <c r="E407">
        <f>IF(数据整理1!AD$34&lt;$B407,数据整理1!U$34,"")</f>
        <v>2516</v>
      </c>
      <c r="F407">
        <f>IF(数据整理1!AE$34&lt;$B407,数据整理1!V$34,"")</f>
        <v>2510</v>
      </c>
      <c r="G407">
        <f>IF(数据整理1!AF$34&lt;$B407,数据整理1!W$34,"")</f>
        <v>2511</v>
      </c>
      <c r="H407">
        <f>IF(数据整理1!AG$34&lt;$B407,数据整理1!X$34,"")</f>
        <v>2510</v>
      </c>
      <c r="I407">
        <f>IF(数据整理1!AH$34&lt;$B407,数据整理1!Y$34,"")</f>
        <v>2513</v>
      </c>
      <c r="J407" t="str">
        <f>IF(数据整理1!AI$34&lt;$B407,数据整理1!Z$34,"")</f>
        <v/>
      </c>
      <c r="K407" t="str">
        <f>IF(数据整理1!AJ$34&lt;$B407,数据整理1!AA$34,"")</f>
        <v/>
      </c>
      <c r="S407" t="str">
        <f>INDEX(数据整理1!$C$56:$C$80,MATCH(B407,数据整理1!$D$56:$D$80))</f>
        <v>5阶</v>
      </c>
      <c r="T407">
        <f>IF(数据整理1!AC$60&lt;$B407,数据整理1!T$60,"")</f>
        <v>2520</v>
      </c>
      <c r="U407">
        <f>IF(数据整理1!AD$60&lt;$B407,数据整理1!U$60,"")</f>
        <v>2518</v>
      </c>
      <c r="V407">
        <f>IF(数据整理1!AE$60&lt;$B407,数据整理1!V$60,"")</f>
        <v>2512</v>
      </c>
      <c r="W407">
        <f>IF(数据整理1!AF$60&lt;$B407,数据整理1!W$60,"")</f>
        <v>2511</v>
      </c>
      <c r="X407">
        <f>IF(数据整理1!AG$60&lt;$B407,数据整理1!X$60,"")</f>
        <v>2510</v>
      </c>
      <c r="Y407">
        <f>IF(数据整理1!AH$60&lt;$B407,数据整理1!Y$60,"")</f>
        <v>2512</v>
      </c>
      <c r="Z407" t="str">
        <f>IF(数据整理1!AI$57&lt;$B407,数据整理1!Z$57,"")</f>
        <v/>
      </c>
      <c r="AA407" t="str">
        <f>IF(数据整理1!AJ$57&lt;=$B407,数据整理1!AA$57,"")</f>
        <v/>
      </c>
      <c r="AI407" t="str">
        <f>INDEX(数据整理1!$C$82:$C$106,MATCH(B407,数据整理1!$D$82:$D$106))</f>
        <v>5阶</v>
      </c>
      <c r="AJ407">
        <f>IF(数据整理1!AC$86&lt;$B407,数据整理1!T$86,"")</f>
        <v>2519</v>
      </c>
      <c r="AK407">
        <f>IF(数据整理1!AD$86&lt;$B407,数据整理1!U$86,"")</f>
        <v>2517</v>
      </c>
      <c r="AL407">
        <f>IF(数据整理1!AE$86&lt;$B407,数据整理1!V$86,"")</f>
        <v>2511</v>
      </c>
      <c r="AM407">
        <f>IF(数据整理1!AF$86&lt;$B407,数据整理1!W$86,"")</f>
        <v>2513</v>
      </c>
      <c r="AN407">
        <f>IF(数据整理1!AG$86&lt;$B407,数据整理1!X$86,"")</f>
        <v>2513</v>
      </c>
      <c r="AO407">
        <f>IF(数据整理1!AH$86&lt;$B407,数据整理1!Y$86,"")</f>
        <v>2514</v>
      </c>
      <c r="AP407" t="str">
        <f>IF(数据整理1!AI$86&lt;$B407,数据整理1!Z$86,"")</f>
        <v/>
      </c>
      <c r="AQ407" t="str">
        <f>IF(数据整理1!AJ$86&lt;$B407,数据整理1!AA$86,"")</f>
        <v/>
      </c>
    </row>
    <row r="408" spans="2:43" x14ac:dyDescent="0.2">
      <c r="B408">
        <v>28</v>
      </c>
      <c r="C408" t="str">
        <f>INDEX(数据整理1!$C$30:$C$54,MATCH(B408,数据整理1!$D$30:$D$54))</f>
        <v>5阶</v>
      </c>
      <c r="D408">
        <f>IF(数据整理1!AC$34&lt;$B408,数据整理1!T$34,"")</f>
        <v>2519</v>
      </c>
      <c r="E408">
        <f>IF(数据整理1!AD$34&lt;$B408,数据整理1!U$34,"")</f>
        <v>2516</v>
      </c>
      <c r="F408">
        <f>IF(数据整理1!AE$34&lt;$B408,数据整理1!V$34,"")</f>
        <v>2510</v>
      </c>
      <c r="G408">
        <f>IF(数据整理1!AF$34&lt;$B408,数据整理1!W$34,"")</f>
        <v>2511</v>
      </c>
      <c r="H408">
        <f>IF(数据整理1!AG$34&lt;$B408,数据整理1!X$34,"")</f>
        <v>2510</v>
      </c>
      <c r="I408">
        <f>IF(数据整理1!AH$34&lt;$B408,数据整理1!Y$34,"")</f>
        <v>2513</v>
      </c>
      <c r="J408" t="str">
        <f>IF(数据整理1!AI$34&lt;$B408,数据整理1!Z$34,"")</f>
        <v/>
      </c>
      <c r="K408" t="str">
        <f>IF(数据整理1!AJ$34&lt;$B408,数据整理1!AA$34,"")</f>
        <v/>
      </c>
      <c r="S408" t="str">
        <f>INDEX(数据整理1!$C$56:$C$80,MATCH(B408,数据整理1!$D$56:$D$80))</f>
        <v>5阶</v>
      </c>
      <c r="T408">
        <f>IF(数据整理1!AC$60&lt;$B408,数据整理1!T$60,"")</f>
        <v>2520</v>
      </c>
      <c r="U408">
        <f>IF(数据整理1!AD$60&lt;$B408,数据整理1!U$60,"")</f>
        <v>2518</v>
      </c>
      <c r="V408">
        <f>IF(数据整理1!AE$60&lt;$B408,数据整理1!V$60,"")</f>
        <v>2512</v>
      </c>
      <c r="W408">
        <f>IF(数据整理1!AF$60&lt;$B408,数据整理1!W$60,"")</f>
        <v>2511</v>
      </c>
      <c r="X408">
        <f>IF(数据整理1!AG$60&lt;$B408,数据整理1!X$60,"")</f>
        <v>2510</v>
      </c>
      <c r="Y408">
        <f>IF(数据整理1!AH$60&lt;$B408,数据整理1!Y$60,"")</f>
        <v>2512</v>
      </c>
      <c r="Z408" t="str">
        <f>IF(数据整理1!AI$57&lt;$B408,数据整理1!Z$57,"")</f>
        <v/>
      </c>
      <c r="AA408" t="str">
        <f>IF(数据整理1!AJ$57&lt;=$B408,数据整理1!AA$57,"")</f>
        <v/>
      </c>
      <c r="AI408" t="str">
        <f>INDEX(数据整理1!$C$82:$C$106,MATCH(B408,数据整理1!$D$82:$D$106))</f>
        <v>5阶</v>
      </c>
      <c r="AJ408">
        <f>IF(数据整理1!AC$86&lt;$B408,数据整理1!T$86,"")</f>
        <v>2519</v>
      </c>
      <c r="AK408">
        <f>IF(数据整理1!AD$86&lt;$B408,数据整理1!U$86,"")</f>
        <v>2517</v>
      </c>
      <c r="AL408">
        <f>IF(数据整理1!AE$86&lt;$B408,数据整理1!V$86,"")</f>
        <v>2511</v>
      </c>
      <c r="AM408">
        <f>IF(数据整理1!AF$86&lt;$B408,数据整理1!W$86,"")</f>
        <v>2513</v>
      </c>
      <c r="AN408">
        <f>IF(数据整理1!AG$86&lt;$B408,数据整理1!X$86,"")</f>
        <v>2513</v>
      </c>
      <c r="AO408">
        <f>IF(数据整理1!AH$86&lt;$B408,数据整理1!Y$86,"")</f>
        <v>2514</v>
      </c>
      <c r="AP408" t="str">
        <f>IF(数据整理1!AI$86&lt;$B408,数据整理1!Z$86,"")</f>
        <v/>
      </c>
      <c r="AQ408" t="str">
        <f>IF(数据整理1!AJ$86&lt;$B408,数据整理1!AA$86,"")</f>
        <v/>
      </c>
    </row>
    <row r="409" spans="2:43" x14ac:dyDescent="0.2">
      <c r="B409">
        <v>29</v>
      </c>
      <c r="C409" t="str">
        <f>INDEX(数据整理1!$C$30:$C$54,MATCH(B409,数据整理1!$D$30:$D$54))</f>
        <v>5阶</v>
      </c>
      <c r="D409">
        <f>IF(数据整理1!AC$34&lt;$B409,数据整理1!T$34,"")</f>
        <v>2519</v>
      </c>
      <c r="E409">
        <f>IF(数据整理1!AD$34&lt;$B409,数据整理1!U$34,"")</f>
        <v>2516</v>
      </c>
      <c r="F409">
        <f>IF(数据整理1!AE$34&lt;$B409,数据整理1!V$34,"")</f>
        <v>2510</v>
      </c>
      <c r="G409">
        <f>IF(数据整理1!AF$34&lt;$B409,数据整理1!W$34,"")</f>
        <v>2511</v>
      </c>
      <c r="H409">
        <f>IF(数据整理1!AG$34&lt;$B409,数据整理1!X$34,"")</f>
        <v>2510</v>
      </c>
      <c r="I409">
        <f>IF(数据整理1!AH$34&lt;$B409,数据整理1!Y$34,"")</f>
        <v>2513</v>
      </c>
      <c r="J409" t="str">
        <f>IF(数据整理1!AI$34&lt;$B409,数据整理1!Z$34,"")</f>
        <v/>
      </c>
      <c r="K409" t="str">
        <f>IF(数据整理1!AJ$34&lt;$B409,数据整理1!AA$34,"")</f>
        <v/>
      </c>
      <c r="S409" t="str">
        <f>INDEX(数据整理1!$C$56:$C$80,MATCH(B409,数据整理1!$D$56:$D$80))</f>
        <v>5阶</v>
      </c>
      <c r="T409">
        <f>IF(数据整理1!AC$60&lt;$B409,数据整理1!T$60,"")</f>
        <v>2520</v>
      </c>
      <c r="U409">
        <f>IF(数据整理1!AD$60&lt;$B409,数据整理1!U$60,"")</f>
        <v>2518</v>
      </c>
      <c r="V409">
        <f>IF(数据整理1!AE$60&lt;$B409,数据整理1!V$60,"")</f>
        <v>2512</v>
      </c>
      <c r="W409">
        <f>IF(数据整理1!AF$60&lt;$B409,数据整理1!W$60,"")</f>
        <v>2511</v>
      </c>
      <c r="X409">
        <f>IF(数据整理1!AG$60&lt;$B409,数据整理1!X$60,"")</f>
        <v>2510</v>
      </c>
      <c r="Y409">
        <f>IF(数据整理1!AH$60&lt;$B409,数据整理1!Y$60,"")</f>
        <v>2512</v>
      </c>
      <c r="Z409" t="str">
        <f>IF(数据整理1!AI$57&lt;$B409,数据整理1!Z$57,"")</f>
        <v/>
      </c>
      <c r="AA409" t="str">
        <f>IF(数据整理1!AJ$57&lt;=$B409,数据整理1!AA$57,"")</f>
        <v/>
      </c>
      <c r="AI409" t="str">
        <f>INDEX(数据整理1!$C$82:$C$106,MATCH(B409,数据整理1!$D$82:$D$106))</f>
        <v>5阶</v>
      </c>
      <c r="AJ409">
        <f>IF(数据整理1!AC$86&lt;$B409,数据整理1!T$86,"")</f>
        <v>2519</v>
      </c>
      <c r="AK409">
        <f>IF(数据整理1!AD$86&lt;$B409,数据整理1!U$86,"")</f>
        <v>2517</v>
      </c>
      <c r="AL409">
        <f>IF(数据整理1!AE$86&lt;$B409,数据整理1!V$86,"")</f>
        <v>2511</v>
      </c>
      <c r="AM409">
        <f>IF(数据整理1!AF$86&lt;$B409,数据整理1!W$86,"")</f>
        <v>2513</v>
      </c>
      <c r="AN409">
        <f>IF(数据整理1!AG$86&lt;$B409,数据整理1!X$86,"")</f>
        <v>2513</v>
      </c>
      <c r="AO409">
        <f>IF(数据整理1!AH$86&lt;$B409,数据整理1!Y$86,"")</f>
        <v>2514</v>
      </c>
      <c r="AP409" t="str">
        <f>IF(数据整理1!AI$86&lt;$B409,数据整理1!Z$86,"")</f>
        <v/>
      </c>
      <c r="AQ409" t="str">
        <f>IF(数据整理1!AJ$86&lt;$B409,数据整理1!AA$86,"")</f>
        <v/>
      </c>
    </row>
    <row r="410" spans="2:43" x14ac:dyDescent="0.2">
      <c r="B410">
        <v>30</v>
      </c>
      <c r="C410" t="str">
        <f>INDEX(数据整理1!$C$30:$C$54,MATCH(B410,数据整理1!$D$30:$D$54))</f>
        <v>6阶</v>
      </c>
      <c r="D410" t="str">
        <f>IF(数据整理1!AC$35&lt;$B410,数据整理1!T$35,"")</f>
        <v/>
      </c>
      <c r="E410">
        <f>IF(数据整理1!AD$35&lt;$B410,数据整理1!U$35,"")</f>
        <v>2523</v>
      </c>
      <c r="F410">
        <f>IF(数据整理1!AE$35&lt;$B410,数据整理1!V$35,"")</f>
        <v>2517</v>
      </c>
      <c r="G410">
        <f>IF(数据整理1!AF$35&lt;$B410,数据整理1!W$35,"")</f>
        <v>2518</v>
      </c>
      <c r="H410">
        <f>IF(数据整理1!AG$35&lt;$B410,数据整理1!X$35,"")</f>
        <v>2517</v>
      </c>
      <c r="I410">
        <f>IF(数据整理1!AH$35&lt;$B410,数据整理1!Y$35,"")</f>
        <v>2519</v>
      </c>
      <c r="J410" t="str">
        <f>IF(数据整理1!AI$35&lt;$B410,数据整理1!Z$35,"")</f>
        <v/>
      </c>
      <c r="K410" t="str">
        <f>IF(数据整理1!AJ$35&lt;$B410,数据整理1!AA$35,"")</f>
        <v/>
      </c>
      <c r="S410" t="str">
        <f>INDEX(数据整理1!$C$56:$C$80,MATCH(B410,数据整理1!$D$56:$D$80))</f>
        <v>5阶</v>
      </c>
      <c r="T410">
        <f>IF(数据整理1!AC$60&lt;$B410,数据整理1!T$60,"")</f>
        <v>2520</v>
      </c>
      <c r="U410">
        <f>IF(数据整理1!AD$60&lt;$B410,数据整理1!U$60,"")</f>
        <v>2518</v>
      </c>
      <c r="V410">
        <f>IF(数据整理1!AE$60&lt;$B410,数据整理1!V$60,"")</f>
        <v>2512</v>
      </c>
      <c r="W410">
        <f>IF(数据整理1!AF$60&lt;$B410,数据整理1!W$60,"")</f>
        <v>2511</v>
      </c>
      <c r="X410">
        <f>IF(数据整理1!AG$60&lt;$B410,数据整理1!X$60,"")</f>
        <v>2510</v>
      </c>
      <c r="Y410">
        <f>IF(数据整理1!AH$60&lt;$B410,数据整理1!Y$60,"")</f>
        <v>2512</v>
      </c>
      <c r="Z410" t="str">
        <f>IF(数据整理1!AI$57&lt;$B410,数据整理1!Z$57,"")</f>
        <v/>
      </c>
      <c r="AA410" t="str">
        <f>IF(数据整理1!AJ$57&lt;=$B410,数据整理1!AA$57,"")</f>
        <v/>
      </c>
      <c r="AI410" t="str">
        <f>INDEX(数据整理1!$C$82:$C$106,MATCH(B410,数据整理1!$D$82:$D$106))</f>
        <v>6阶</v>
      </c>
      <c r="AJ410" t="str">
        <f>IF(数据整理1!AC$87&lt;$B410,数据整理1!T$87,"")</f>
        <v/>
      </c>
      <c r="AK410">
        <f>IF(数据整理1!AD$87&lt;$B410,数据整理1!U$87,"")</f>
        <v>2521</v>
      </c>
      <c r="AL410">
        <f>IF(数据整理1!AE$87&lt;$B410,数据整理1!V$87,"")</f>
        <v>2517</v>
      </c>
      <c r="AM410">
        <f>IF(数据整理1!AF$87&lt;$B410,数据整理1!W$87,"")</f>
        <v>2516</v>
      </c>
      <c r="AN410">
        <f>IF(数据整理1!AG$87&lt;$B410,数据整理1!X$87,"")</f>
        <v>2519</v>
      </c>
      <c r="AO410">
        <f>IF(数据整理1!AH$87&lt;$B410,数据整理1!Y$87,"")</f>
        <v>2516</v>
      </c>
      <c r="AP410" t="str">
        <f>IF(数据整理1!AI$87&lt;$B410,数据整理1!Z$87,"")</f>
        <v/>
      </c>
      <c r="AQ410" t="str">
        <f>IF(数据整理1!AJ$87&lt;$B410,数据整理1!AA$87,"")</f>
        <v/>
      </c>
    </row>
    <row r="411" spans="2:43" x14ac:dyDescent="0.2">
      <c r="B411">
        <v>31</v>
      </c>
      <c r="C411" t="str">
        <f>INDEX(数据整理1!$C$30:$C$54,MATCH(B411,数据整理1!$D$30:$D$54))</f>
        <v>6阶</v>
      </c>
      <c r="D411">
        <f>IF(数据整理1!AC$35&lt;$B411,数据整理1!T$35,"")</f>
        <v>2525</v>
      </c>
      <c r="E411">
        <f>IF(数据整理1!AD$35&lt;$B411,数据整理1!U$35,"")</f>
        <v>2523</v>
      </c>
      <c r="F411">
        <f>IF(数据整理1!AE$35&lt;$B411,数据整理1!V$35,"")</f>
        <v>2517</v>
      </c>
      <c r="G411">
        <f>IF(数据整理1!AF$35&lt;$B411,数据整理1!W$35,"")</f>
        <v>2518</v>
      </c>
      <c r="H411">
        <f>IF(数据整理1!AG$35&lt;$B411,数据整理1!X$35,"")</f>
        <v>2517</v>
      </c>
      <c r="I411">
        <f>IF(数据整理1!AH$35&lt;$B411,数据整理1!Y$35,"")</f>
        <v>2519</v>
      </c>
      <c r="J411" t="str">
        <f>IF(数据整理1!AI$35&lt;$B411,数据整理1!Z$35,"")</f>
        <v/>
      </c>
      <c r="K411" t="str">
        <f>IF(数据整理1!AJ$35&lt;$B411,数据整理1!AA$35,"")</f>
        <v/>
      </c>
      <c r="S411" t="str">
        <f>INDEX(数据整理1!$C$56:$C$80,MATCH(B411,数据整理1!$D$56:$D$80))</f>
        <v>6阶</v>
      </c>
      <c r="T411" t="str">
        <f>IF(数据整理1!AC$61&lt;$B411,数据整理1!T$61,"")</f>
        <v/>
      </c>
      <c r="U411">
        <f>IF(数据整理1!AD$61&lt;$B411,数据整理1!U$61,"")</f>
        <v>2524</v>
      </c>
      <c r="V411">
        <f>IF(数据整理1!AE$61&lt;$B411,数据整理1!V$61,"")</f>
        <v>2515</v>
      </c>
      <c r="W411">
        <f>IF(数据整理1!AF$61&lt;$B411,数据整理1!W$61,"")</f>
        <v>2515</v>
      </c>
      <c r="X411">
        <f>IF(数据整理1!AG$61&lt;$B411,数据整理1!X$61,"")</f>
        <v>2517</v>
      </c>
      <c r="Y411">
        <f>IF(数据整理1!AH$61&lt;$B411,数据整理1!Y$61,"")</f>
        <v>2520</v>
      </c>
      <c r="Z411" t="str">
        <f>IF(数据整理1!AI$57&lt;$B411,数据整理1!Z$57,"")</f>
        <v/>
      </c>
      <c r="AA411" t="str">
        <f>IF(数据整理1!AJ$57&lt;=$B411,数据整理1!AA$57,"")</f>
        <v/>
      </c>
      <c r="AI411" t="str">
        <f>INDEX(数据整理1!$C$82:$C$106,MATCH(B411,数据整理1!$D$82:$D$106))</f>
        <v>6阶</v>
      </c>
      <c r="AJ411">
        <f>IF(数据整理1!AC$87&lt;$B411,数据整理1!T$87,"")</f>
        <v>2525</v>
      </c>
      <c r="AK411">
        <f>IF(数据整理1!AD$87&lt;$B411,数据整理1!U$87,"")</f>
        <v>2521</v>
      </c>
      <c r="AL411">
        <f>IF(数据整理1!AE$87&lt;$B411,数据整理1!V$87,"")</f>
        <v>2517</v>
      </c>
      <c r="AM411">
        <f>IF(数据整理1!AF$87&lt;$B411,数据整理1!W$87,"")</f>
        <v>2516</v>
      </c>
      <c r="AN411">
        <f>IF(数据整理1!AG$87&lt;$B411,数据整理1!X$87,"")</f>
        <v>2519</v>
      </c>
      <c r="AO411">
        <f>IF(数据整理1!AH$87&lt;$B411,数据整理1!Y$87,"")</f>
        <v>2516</v>
      </c>
      <c r="AP411" t="str">
        <f>IF(数据整理1!AI$87&lt;$B411,数据整理1!Z$87,"")</f>
        <v/>
      </c>
      <c r="AQ411" t="str">
        <f>IF(数据整理1!AJ$87&lt;$B411,数据整理1!AA$87,"")</f>
        <v/>
      </c>
    </row>
    <row r="412" spans="2:43" x14ac:dyDescent="0.2">
      <c r="B412">
        <v>32</v>
      </c>
      <c r="C412" t="str">
        <f>INDEX(数据整理1!$C$30:$C$54,MATCH(B412,数据整理1!$D$30:$D$54))</f>
        <v>6阶</v>
      </c>
      <c r="D412">
        <f>IF(数据整理1!AC$35&lt;$B412,数据整理1!T$35,"")</f>
        <v>2525</v>
      </c>
      <c r="E412">
        <f>IF(数据整理1!AD$35&lt;$B412,数据整理1!U$35,"")</f>
        <v>2523</v>
      </c>
      <c r="F412">
        <f>IF(数据整理1!AE$35&lt;$B412,数据整理1!V$35,"")</f>
        <v>2517</v>
      </c>
      <c r="G412">
        <f>IF(数据整理1!AF$35&lt;$B412,数据整理1!W$35,"")</f>
        <v>2518</v>
      </c>
      <c r="H412">
        <f>IF(数据整理1!AG$35&lt;$B412,数据整理1!X$35,"")</f>
        <v>2517</v>
      </c>
      <c r="I412">
        <f>IF(数据整理1!AH$35&lt;$B412,数据整理1!Y$35,"")</f>
        <v>2519</v>
      </c>
      <c r="J412" t="str">
        <f>IF(数据整理1!AI$35&lt;$B412,数据整理1!Z$35,"")</f>
        <v/>
      </c>
      <c r="K412" t="str">
        <f>IF(数据整理1!AJ$35&lt;$B412,数据整理1!AA$35,"")</f>
        <v/>
      </c>
      <c r="S412" t="str">
        <f>INDEX(数据整理1!$C$56:$C$80,MATCH(B412,数据整理1!$D$56:$D$80))</f>
        <v>6阶</v>
      </c>
      <c r="T412">
        <f>IF(数据整理1!AC$61&lt;$B412,数据整理1!T$61,"")</f>
        <v>2526</v>
      </c>
      <c r="U412">
        <f>IF(数据整理1!AD$61&lt;$B412,数据整理1!U$61,"")</f>
        <v>2524</v>
      </c>
      <c r="V412">
        <f>IF(数据整理1!AE$61&lt;$B412,数据整理1!V$61,"")</f>
        <v>2515</v>
      </c>
      <c r="W412">
        <f>IF(数据整理1!AF$61&lt;$B412,数据整理1!W$61,"")</f>
        <v>2515</v>
      </c>
      <c r="X412">
        <f>IF(数据整理1!AG$61&lt;$B412,数据整理1!X$61,"")</f>
        <v>2517</v>
      </c>
      <c r="Y412">
        <f>IF(数据整理1!AH$61&lt;$B412,数据整理1!Y$61,"")</f>
        <v>2520</v>
      </c>
      <c r="Z412" t="str">
        <f>IF(数据整理1!AI$57&lt;$B412,数据整理1!Z$57,"")</f>
        <v/>
      </c>
      <c r="AA412" t="str">
        <f>IF(数据整理1!AJ$57&lt;=$B412,数据整理1!AA$57,"")</f>
        <v/>
      </c>
      <c r="AI412" t="str">
        <f>INDEX(数据整理1!$C$82:$C$106,MATCH(B412,数据整理1!$D$82:$D$106))</f>
        <v>6阶</v>
      </c>
      <c r="AJ412">
        <f>IF(数据整理1!AC$87&lt;$B412,数据整理1!T$87,"")</f>
        <v>2525</v>
      </c>
      <c r="AK412">
        <f>IF(数据整理1!AD$87&lt;$B412,数据整理1!U$87,"")</f>
        <v>2521</v>
      </c>
      <c r="AL412">
        <f>IF(数据整理1!AE$87&lt;$B412,数据整理1!V$87,"")</f>
        <v>2517</v>
      </c>
      <c r="AM412">
        <f>IF(数据整理1!AF$87&lt;$B412,数据整理1!W$87,"")</f>
        <v>2516</v>
      </c>
      <c r="AN412">
        <f>IF(数据整理1!AG$87&lt;$B412,数据整理1!X$87,"")</f>
        <v>2519</v>
      </c>
      <c r="AO412">
        <f>IF(数据整理1!AH$87&lt;$B412,数据整理1!Y$87,"")</f>
        <v>2516</v>
      </c>
      <c r="AP412" t="str">
        <f>IF(数据整理1!AI$87&lt;$B412,数据整理1!Z$87,"")</f>
        <v/>
      </c>
      <c r="AQ412" t="str">
        <f>IF(数据整理1!AJ$87&lt;$B412,数据整理1!AA$87,"")</f>
        <v/>
      </c>
    </row>
    <row r="413" spans="2:43" x14ac:dyDescent="0.2">
      <c r="B413">
        <v>33</v>
      </c>
      <c r="C413" t="str">
        <f>INDEX(数据整理1!$C$30:$C$54,MATCH(B413,数据整理1!$D$30:$D$54))</f>
        <v>6阶</v>
      </c>
      <c r="D413">
        <f>IF(数据整理1!AC$35&lt;$B413,数据整理1!T$35,"")</f>
        <v>2525</v>
      </c>
      <c r="E413">
        <f>IF(数据整理1!AD$35&lt;$B413,数据整理1!U$35,"")</f>
        <v>2523</v>
      </c>
      <c r="F413">
        <f>IF(数据整理1!AE$35&lt;$B413,数据整理1!V$35,"")</f>
        <v>2517</v>
      </c>
      <c r="G413">
        <f>IF(数据整理1!AF$35&lt;$B413,数据整理1!W$35,"")</f>
        <v>2518</v>
      </c>
      <c r="H413">
        <f>IF(数据整理1!AG$35&lt;$B413,数据整理1!X$35,"")</f>
        <v>2517</v>
      </c>
      <c r="I413">
        <f>IF(数据整理1!AH$35&lt;$B413,数据整理1!Y$35,"")</f>
        <v>2519</v>
      </c>
      <c r="J413" t="str">
        <f>IF(数据整理1!AI$35&lt;$B413,数据整理1!Z$35,"")</f>
        <v/>
      </c>
      <c r="K413" t="str">
        <f>IF(数据整理1!AJ$35&lt;$B413,数据整理1!AA$35,"")</f>
        <v/>
      </c>
      <c r="S413" t="str">
        <f>INDEX(数据整理1!$C$56:$C$80,MATCH(B413,数据整理1!$D$56:$D$80))</f>
        <v>6阶</v>
      </c>
      <c r="T413">
        <f>IF(数据整理1!AC$61&lt;$B413,数据整理1!T$61,"")</f>
        <v>2526</v>
      </c>
      <c r="U413">
        <f>IF(数据整理1!AD$61&lt;$B413,数据整理1!U$61,"")</f>
        <v>2524</v>
      </c>
      <c r="V413">
        <f>IF(数据整理1!AE$61&lt;$B413,数据整理1!V$61,"")</f>
        <v>2515</v>
      </c>
      <c r="W413">
        <f>IF(数据整理1!AF$61&lt;$B413,数据整理1!W$61,"")</f>
        <v>2515</v>
      </c>
      <c r="X413">
        <f>IF(数据整理1!AG$61&lt;$B413,数据整理1!X$61,"")</f>
        <v>2517</v>
      </c>
      <c r="Y413">
        <f>IF(数据整理1!AH$61&lt;$B413,数据整理1!Y$61,"")</f>
        <v>2520</v>
      </c>
      <c r="Z413" t="str">
        <f>IF(数据整理1!AI$57&lt;$B413,数据整理1!Z$57,"")</f>
        <v/>
      </c>
      <c r="AA413" t="str">
        <f>IF(数据整理1!AJ$57&lt;=$B413,数据整理1!AA$57,"")</f>
        <v/>
      </c>
      <c r="AI413" t="str">
        <f>INDEX(数据整理1!$C$82:$C$106,MATCH(B413,数据整理1!$D$82:$D$106))</f>
        <v>6阶</v>
      </c>
      <c r="AJ413">
        <f>IF(数据整理1!AC$87&lt;$B413,数据整理1!T$87,"")</f>
        <v>2525</v>
      </c>
      <c r="AK413">
        <f>IF(数据整理1!AD$87&lt;$B413,数据整理1!U$87,"")</f>
        <v>2521</v>
      </c>
      <c r="AL413">
        <f>IF(数据整理1!AE$87&lt;$B413,数据整理1!V$87,"")</f>
        <v>2517</v>
      </c>
      <c r="AM413">
        <f>IF(数据整理1!AF$87&lt;$B413,数据整理1!W$87,"")</f>
        <v>2516</v>
      </c>
      <c r="AN413">
        <f>IF(数据整理1!AG$87&lt;$B413,数据整理1!X$87,"")</f>
        <v>2519</v>
      </c>
      <c r="AO413">
        <f>IF(数据整理1!AH$87&lt;$B413,数据整理1!Y$87,"")</f>
        <v>2516</v>
      </c>
      <c r="AP413" t="str">
        <f>IF(数据整理1!AI$87&lt;$B413,数据整理1!Z$87,"")</f>
        <v/>
      </c>
      <c r="AQ413" t="str">
        <f>IF(数据整理1!AJ$87&lt;$B413,数据整理1!AA$87,"")</f>
        <v/>
      </c>
    </row>
    <row r="414" spans="2:43" x14ac:dyDescent="0.2">
      <c r="B414">
        <v>34</v>
      </c>
      <c r="C414" t="str">
        <f>INDEX(数据整理1!$C$30:$C$54,MATCH(B414,数据整理1!$D$30:$D$54))</f>
        <v>6阶</v>
      </c>
      <c r="D414">
        <f>IF(数据整理1!AC$35&lt;$B414,数据整理1!T$35,"")</f>
        <v>2525</v>
      </c>
      <c r="E414">
        <f>IF(数据整理1!AD$35&lt;$B414,数据整理1!U$35,"")</f>
        <v>2523</v>
      </c>
      <c r="F414">
        <f>IF(数据整理1!AE$35&lt;$B414,数据整理1!V$35,"")</f>
        <v>2517</v>
      </c>
      <c r="G414">
        <f>IF(数据整理1!AF$35&lt;$B414,数据整理1!W$35,"")</f>
        <v>2518</v>
      </c>
      <c r="H414">
        <f>IF(数据整理1!AG$35&lt;$B414,数据整理1!X$35,"")</f>
        <v>2517</v>
      </c>
      <c r="I414">
        <f>IF(数据整理1!AH$35&lt;$B414,数据整理1!Y$35,"")</f>
        <v>2519</v>
      </c>
      <c r="J414" t="str">
        <f>IF(数据整理1!AI$35&lt;$B414,数据整理1!Z$35,"")</f>
        <v/>
      </c>
      <c r="K414" t="str">
        <f>IF(数据整理1!AJ$35&lt;$B414,数据整理1!AA$35,"")</f>
        <v/>
      </c>
      <c r="S414" t="str">
        <f>INDEX(数据整理1!$C$56:$C$80,MATCH(B414,数据整理1!$D$56:$D$80))</f>
        <v>6阶</v>
      </c>
      <c r="T414">
        <f>IF(数据整理1!AC$61&lt;$B414,数据整理1!T$61,"")</f>
        <v>2526</v>
      </c>
      <c r="U414">
        <f>IF(数据整理1!AD$61&lt;$B414,数据整理1!U$61,"")</f>
        <v>2524</v>
      </c>
      <c r="V414">
        <f>IF(数据整理1!AE$61&lt;$B414,数据整理1!V$61,"")</f>
        <v>2515</v>
      </c>
      <c r="W414">
        <f>IF(数据整理1!AF$61&lt;$B414,数据整理1!W$61,"")</f>
        <v>2515</v>
      </c>
      <c r="X414">
        <f>IF(数据整理1!AG$61&lt;$B414,数据整理1!X$61,"")</f>
        <v>2517</v>
      </c>
      <c r="Y414">
        <f>IF(数据整理1!AH$61&lt;$B414,数据整理1!Y$61,"")</f>
        <v>2520</v>
      </c>
      <c r="Z414" t="str">
        <f>IF(数据整理1!AI$57&lt;$B414,数据整理1!Z$57,"")</f>
        <v/>
      </c>
      <c r="AA414" t="str">
        <f>IF(数据整理1!AJ$57&lt;=$B414,数据整理1!AA$57,"")</f>
        <v/>
      </c>
      <c r="AI414" t="str">
        <f>INDEX(数据整理1!$C$82:$C$106,MATCH(B414,数据整理1!$D$82:$D$106))</f>
        <v>6阶</v>
      </c>
      <c r="AJ414">
        <f>IF(数据整理1!AC$87&lt;$B414,数据整理1!T$87,"")</f>
        <v>2525</v>
      </c>
      <c r="AK414">
        <f>IF(数据整理1!AD$87&lt;$B414,数据整理1!U$87,"")</f>
        <v>2521</v>
      </c>
      <c r="AL414">
        <f>IF(数据整理1!AE$87&lt;$B414,数据整理1!V$87,"")</f>
        <v>2517</v>
      </c>
      <c r="AM414">
        <f>IF(数据整理1!AF$87&lt;$B414,数据整理1!W$87,"")</f>
        <v>2516</v>
      </c>
      <c r="AN414">
        <f>IF(数据整理1!AG$87&lt;$B414,数据整理1!X$87,"")</f>
        <v>2519</v>
      </c>
      <c r="AO414">
        <f>IF(数据整理1!AH$87&lt;$B414,数据整理1!Y$87,"")</f>
        <v>2516</v>
      </c>
      <c r="AP414" t="str">
        <f>IF(数据整理1!AI$87&lt;$B414,数据整理1!Z$87,"")</f>
        <v/>
      </c>
      <c r="AQ414" t="str">
        <f>IF(数据整理1!AJ$87&lt;$B414,数据整理1!AA$87,"")</f>
        <v/>
      </c>
    </row>
    <row r="415" spans="2:43" x14ac:dyDescent="0.2">
      <c r="B415">
        <v>35</v>
      </c>
      <c r="C415" t="str">
        <f>INDEX(数据整理1!$C$30:$C$54,MATCH(B415,数据整理1!$D$30:$D$54))</f>
        <v>6阶</v>
      </c>
      <c r="D415">
        <f>IF(数据整理1!AC$35&lt;$B415,数据整理1!T$35,"")</f>
        <v>2525</v>
      </c>
      <c r="E415">
        <f>IF(数据整理1!AD$35&lt;$B415,数据整理1!U$35,"")</f>
        <v>2523</v>
      </c>
      <c r="F415">
        <f>IF(数据整理1!AE$35&lt;$B415,数据整理1!V$35,"")</f>
        <v>2517</v>
      </c>
      <c r="G415">
        <f>IF(数据整理1!AF$35&lt;$B415,数据整理1!W$35,"")</f>
        <v>2518</v>
      </c>
      <c r="H415">
        <f>IF(数据整理1!AG$35&lt;$B415,数据整理1!X$35,"")</f>
        <v>2517</v>
      </c>
      <c r="I415">
        <f>IF(数据整理1!AH$35&lt;$B415,数据整理1!Y$35,"")</f>
        <v>2519</v>
      </c>
      <c r="J415" t="str">
        <f>IF(数据整理1!AI$35&lt;$B415,数据整理1!Z$35,"")</f>
        <v/>
      </c>
      <c r="K415" t="str">
        <f>IF(数据整理1!AJ$35&lt;$B415,数据整理1!AA$35,"")</f>
        <v/>
      </c>
      <c r="S415" t="str">
        <f>INDEX(数据整理1!$C$56:$C$80,MATCH(B415,数据整理1!$D$56:$D$80))</f>
        <v>6阶</v>
      </c>
      <c r="T415">
        <f>IF(数据整理1!AC$61&lt;$B415,数据整理1!T$61,"")</f>
        <v>2526</v>
      </c>
      <c r="U415">
        <f>IF(数据整理1!AD$61&lt;$B415,数据整理1!U$61,"")</f>
        <v>2524</v>
      </c>
      <c r="V415">
        <f>IF(数据整理1!AE$61&lt;$B415,数据整理1!V$61,"")</f>
        <v>2515</v>
      </c>
      <c r="W415">
        <f>IF(数据整理1!AF$61&lt;$B415,数据整理1!W$61,"")</f>
        <v>2515</v>
      </c>
      <c r="X415">
        <f>IF(数据整理1!AG$61&lt;$B415,数据整理1!X$61,"")</f>
        <v>2517</v>
      </c>
      <c r="Y415">
        <f>IF(数据整理1!AH$61&lt;$B415,数据整理1!Y$61,"")</f>
        <v>2520</v>
      </c>
      <c r="Z415" t="str">
        <f>IF(数据整理1!AI$57&lt;$B415,数据整理1!Z$57,"")</f>
        <v/>
      </c>
      <c r="AA415" t="str">
        <f>IF(数据整理1!AJ$57&lt;=$B415,数据整理1!AA$57,"")</f>
        <v/>
      </c>
      <c r="AI415" t="str">
        <f>INDEX(数据整理1!$C$82:$C$106,MATCH(B415,数据整理1!$D$82:$D$106))</f>
        <v>6阶</v>
      </c>
      <c r="AJ415">
        <f>IF(数据整理1!AC$87&lt;$B415,数据整理1!T$87,"")</f>
        <v>2525</v>
      </c>
      <c r="AK415">
        <f>IF(数据整理1!AD$87&lt;$B415,数据整理1!U$87,"")</f>
        <v>2521</v>
      </c>
      <c r="AL415">
        <f>IF(数据整理1!AE$87&lt;$B415,数据整理1!V$87,"")</f>
        <v>2517</v>
      </c>
      <c r="AM415">
        <f>IF(数据整理1!AF$87&lt;$B415,数据整理1!W$87,"")</f>
        <v>2516</v>
      </c>
      <c r="AN415">
        <f>IF(数据整理1!AG$87&lt;$B415,数据整理1!X$87,"")</f>
        <v>2519</v>
      </c>
      <c r="AO415">
        <f>IF(数据整理1!AH$87&lt;$B415,数据整理1!Y$87,"")</f>
        <v>2516</v>
      </c>
      <c r="AP415" t="str">
        <f>IF(数据整理1!AI$87&lt;$B415,数据整理1!Z$87,"")</f>
        <v/>
      </c>
      <c r="AQ415" t="str">
        <f>IF(数据整理1!AJ$87&lt;$B415,数据整理1!AA$87,"")</f>
        <v/>
      </c>
    </row>
    <row r="416" spans="2:43" x14ac:dyDescent="0.2">
      <c r="B416">
        <v>36</v>
      </c>
      <c r="C416" t="str">
        <f>INDEX(数据整理1!$C$30:$C$54,MATCH(B416,数据整理1!$D$30:$D$54))</f>
        <v>7阶</v>
      </c>
      <c r="D416" t="str">
        <f>IF(数据整理1!AC$36&lt;$B416,数据整理1!T$36,"")</f>
        <v/>
      </c>
      <c r="E416">
        <f>IF(数据整理1!AD$36&lt;$B416,数据整理1!U$36,"")</f>
        <v>2528</v>
      </c>
      <c r="F416">
        <f>IF(数据整理1!AE$36&lt;$B416,数据整理1!V$36,"")</f>
        <v>2521</v>
      </c>
      <c r="G416">
        <f>IF(数据整理1!AF$36&lt;$B416,数据整理1!W$36,"")</f>
        <v>2522</v>
      </c>
      <c r="H416">
        <f>IF(数据整理1!AG$36&lt;$B416,数据整理1!X$36,"")</f>
        <v>2521</v>
      </c>
      <c r="I416">
        <f>IF(数据整理1!AH$36&lt;$B416,数据整理1!Y$36,"")</f>
        <v>2522</v>
      </c>
      <c r="J416" t="str">
        <f>IF(数据整理1!AI$36&lt;$B416,数据整理1!Z$36,"")</f>
        <v/>
      </c>
      <c r="K416" t="str">
        <f>IF(数据整理1!AJ$36&lt;$B416,数据整理1!AA$36,"")</f>
        <v/>
      </c>
      <c r="S416" t="str">
        <f>INDEX(数据整理1!$C$56:$C$80,MATCH(B416,数据整理1!$D$56:$D$80))</f>
        <v>6阶</v>
      </c>
      <c r="T416">
        <f>IF(数据整理1!AC$61&lt;$B416,数据整理1!T$61,"")</f>
        <v>2526</v>
      </c>
      <c r="U416">
        <f>IF(数据整理1!AD$61&lt;$B416,数据整理1!U$61,"")</f>
        <v>2524</v>
      </c>
      <c r="V416">
        <f>IF(数据整理1!AE$61&lt;$B416,数据整理1!V$61,"")</f>
        <v>2515</v>
      </c>
      <c r="W416">
        <f>IF(数据整理1!AF$61&lt;$B416,数据整理1!W$61,"")</f>
        <v>2515</v>
      </c>
      <c r="X416">
        <f>IF(数据整理1!AG$61&lt;$B416,数据整理1!X$61,"")</f>
        <v>2517</v>
      </c>
      <c r="Y416">
        <f>IF(数据整理1!AH$61&lt;$B416,数据整理1!Y$61,"")</f>
        <v>2520</v>
      </c>
      <c r="Z416" t="str">
        <f>IF(数据整理1!AI$57&lt;$B416,数据整理1!Z$57,"")</f>
        <v/>
      </c>
      <c r="AA416" t="str">
        <f>IF(数据整理1!AJ$57&lt;=$B416,数据整理1!AA$57,"")</f>
        <v/>
      </c>
      <c r="AI416" t="str">
        <f>INDEX(数据整理1!$C$82:$C$106,MATCH(B416,数据整理1!$D$82:$D$106))</f>
        <v>7阶</v>
      </c>
      <c r="AJ416" t="str">
        <f>IF(数据整理1!AC$88&lt;$B416,数据整理1!T$88,"")</f>
        <v/>
      </c>
      <c r="AK416" t="str">
        <f>IF(数据整理1!AD$88&lt;$B416,数据整理1!U$88,"")</f>
        <v/>
      </c>
      <c r="AL416">
        <f>IF(数据整理1!AE$88&lt;$B416,数据整理1!V$88,"")</f>
        <v>2525</v>
      </c>
      <c r="AM416">
        <f>IF(数据整理1!AF$88&lt;$B416,数据整理1!W$88,"")</f>
        <v>2523</v>
      </c>
      <c r="AN416">
        <f>IF(数据整理1!AG$88&lt;$B416,数据整理1!X$88,"")</f>
        <v>2521</v>
      </c>
      <c r="AO416">
        <f>IF(数据整理1!AH$88&lt;$B416,数据整理1!Y$88,"")</f>
        <v>2524</v>
      </c>
      <c r="AP416" t="str">
        <f>IF(数据整理1!AI$88&lt;$B416,数据整理1!Z$88,"")</f>
        <v/>
      </c>
      <c r="AQ416" t="str">
        <f>IF(数据整理1!AJ$88&lt;$B416,数据整理1!AA$88,"")</f>
        <v/>
      </c>
    </row>
    <row r="417" spans="2:43" x14ac:dyDescent="0.2">
      <c r="B417">
        <v>37</v>
      </c>
      <c r="C417" t="str">
        <f>INDEX(数据整理1!$C$30:$C$54,MATCH(B417,数据整理1!$D$30:$D$54))</f>
        <v>7阶</v>
      </c>
      <c r="D417">
        <f>IF(数据整理1!AC$36&lt;$B417,数据整理1!T$36,"")</f>
        <v>2531</v>
      </c>
      <c r="E417">
        <f>IF(数据整理1!AD$36&lt;$B417,数据整理1!U$36,"")</f>
        <v>2528</v>
      </c>
      <c r="F417">
        <f>IF(数据整理1!AE$36&lt;$B417,数据整理1!V$36,"")</f>
        <v>2521</v>
      </c>
      <c r="G417">
        <f>IF(数据整理1!AF$36&lt;$B417,数据整理1!W$36,"")</f>
        <v>2522</v>
      </c>
      <c r="H417">
        <f>IF(数据整理1!AG$36&lt;$B417,数据整理1!X$36,"")</f>
        <v>2521</v>
      </c>
      <c r="I417">
        <f>IF(数据整理1!AH$36&lt;$B417,数据整理1!Y$36,"")</f>
        <v>2522</v>
      </c>
      <c r="J417" t="str">
        <f>IF(数据整理1!AI$36&lt;$B417,数据整理1!Z$36,"")</f>
        <v/>
      </c>
      <c r="K417" t="str">
        <f>IF(数据整理1!AJ$36&lt;$B417,数据整理1!AA$36,"")</f>
        <v/>
      </c>
      <c r="S417" t="str">
        <f>INDEX(数据整理1!$C$56:$C$80,MATCH(B417,数据整理1!$D$56:$D$80))</f>
        <v>7阶</v>
      </c>
      <c r="T417" t="str">
        <f>IF(数据整理1!AC$62&lt;$B417,数据整理1!T$62,"")</f>
        <v/>
      </c>
      <c r="U417">
        <f>IF(数据整理1!AD$62&lt;$B417,数据整理1!U$62,"")</f>
        <v>2527</v>
      </c>
      <c r="V417">
        <f>IF(数据整理1!AE$62&lt;$B417,数据整理1!V$62,"")</f>
        <v>2524</v>
      </c>
      <c r="W417">
        <f>IF(数据整理1!AF$62&lt;$B417,数据整理1!W$62,"")</f>
        <v>2524</v>
      </c>
      <c r="X417">
        <f>IF(数据整理1!AG$62&lt;$B417,数据整理1!X$62,"")</f>
        <v>2526</v>
      </c>
      <c r="Y417">
        <f>IF(数据整理1!AH$62&lt;$B417,数据整理1!Y$62,"")</f>
        <v>2526</v>
      </c>
      <c r="Z417" t="str">
        <f>IF(数据整理1!AI$62&lt;$B417,数据整理1!Z$62,"")</f>
        <v/>
      </c>
      <c r="AA417" t="str">
        <f>IF(数据整理1!AJ$57&lt;=$B417,数据整理1!AA$57,"")</f>
        <v/>
      </c>
      <c r="AI417" t="str">
        <f>INDEX(数据整理1!$C$82:$C$106,MATCH(B417,数据整理1!$D$82:$D$106))</f>
        <v>7阶</v>
      </c>
      <c r="AJ417">
        <f>IF(数据整理1!AC$88&lt;$B417,数据整理1!T$88,"")</f>
        <v>2531</v>
      </c>
      <c r="AK417">
        <f>IF(数据整理1!AD$88&lt;$B417,数据整理1!U$88,"")</f>
        <v>2531</v>
      </c>
      <c r="AL417">
        <f>IF(数据整理1!AE$88&lt;$B417,数据整理1!V$88,"")</f>
        <v>2525</v>
      </c>
      <c r="AM417">
        <f>IF(数据整理1!AF$88&lt;$B417,数据整理1!W$88,"")</f>
        <v>2523</v>
      </c>
      <c r="AN417">
        <f>IF(数据整理1!AG$88&lt;$B417,数据整理1!X$88,"")</f>
        <v>2521</v>
      </c>
      <c r="AO417">
        <f>IF(数据整理1!AH$88&lt;$B417,数据整理1!Y$88,"")</f>
        <v>2524</v>
      </c>
      <c r="AP417" t="str">
        <f>IF(数据整理1!AI$88&lt;$B417,数据整理1!Z$88,"")</f>
        <v/>
      </c>
      <c r="AQ417" t="str">
        <f>IF(数据整理1!AJ$88&lt;$B417,数据整理1!AA$88,"")</f>
        <v/>
      </c>
    </row>
    <row r="418" spans="2:43" x14ac:dyDescent="0.2">
      <c r="B418">
        <v>38</v>
      </c>
      <c r="C418" t="str">
        <f>INDEX(数据整理1!$C$30:$C$54,MATCH(B418,数据整理1!$D$30:$D$54))</f>
        <v>7阶</v>
      </c>
      <c r="D418">
        <f>IF(数据整理1!AC$36&lt;$B418,数据整理1!T$36,"")</f>
        <v>2531</v>
      </c>
      <c r="E418">
        <f>IF(数据整理1!AD$36&lt;$B418,数据整理1!U$36,"")</f>
        <v>2528</v>
      </c>
      <c r="F418">
        <f>IF(数据整理1!AE$36&lt;$B418,数据整理1!V$36,"")</f>
        <v>2521</v>
      </c>
      <c r="G418">
        <f>IF(数据整理1!AF$36&lt;$B418,数据整理1!W$36,"")</f>
        <v>2522</v>
      </c>
      <c r="H418">
        <f>IF(数据整理1!AG$36&lt;$B418,数据整理1!X$36,"")</f>
        <v>2521</v>
      </c>
      <c r="I418">
        <f>IF(数据整理1!AH$36&lt;$B418,数据整理1!Y$36,"")</f>
        <v>2522</v>
      </c>
      <c r="J418" t="str">
        <f>IF(数据整理1!AI$36&lt;$B418,数据整理1!Z$36,"")</f>
        <v/>
      </c>
      <c r="K418" t="str">
        <f>IF(数据整理1!AJ$36&lt;$B418,数据整理1!AA$36,"")</f>
        <v/>
      </c>
      <c r="S418" t="str">
        <f>INDEX(数据整理1!$C$56:$C$80,MATCH(B418,数据整理1!$D$56:$D$80))</f>
        <v>7阶</v>
      </c>
      <c r="T418">
        <f>IF(数据整理1!AC$62&lt;$B418,数据整理1!T$62,"")</f>
        <v>2532</v>
      </c>
      <c r="U418">
        <f>IF(数据整理1!AD$62&lt;$B418,数据整理1!U$62,"")</f>
        <v>2527</v>
      </c>
      <c r="V418">
        <f>IF(数据整理1!AE$62&lt;$B418,数据整理1!V$62,"")</f>
        <v>2524</v>
      </c>
      <c r="W418">
        <f>IF(数据整理1!AF$62&lt;$B418,数据整理1!W$62,"")</f>
        <v>2524</v>
      </c>
      <c r="X418">
        <f>IF(数据整理1!AG$62&lt;$B418,数据整理1!X$62,"")</f>
        <v>2526</v>
      </c>
      <c r="Y418">
        <f>IF(数据整理1!AH$62&lt;$B418,数据整理1!Y$62,"")</f>
        <v>2526</v>
      </c>
      <c r="Z418" t="str">
        <f>IF(数据整理1!AI$62&lt;$B418,数据整理1!Z$62,"")</f>
        <v/>
      </c>
      <c r="AA418" t="str">
        <f>IF(数据整理1!AJ$57&lt;=$B418,数据整理1!AA$57,"")</f>
        <v/>
      </c>
      <c r="AI418" t="str">
        <f>INDEX(数据整理1!$C$82:$C$106,MATCH(B418,数据整理1!$D$82:$D$106))</f>
        <v>7阶</v>
      </c>
      <c r="AJ418">
        <f>IF(数据整理1!AC$88&lt;$B418,数据整理1!T$88,"")</f>
        <v>2531</v>
      </c>
      <c r="AK418">
        <f>IF(数据整理1!AD$88&lt;$B418,数据整理1!U$88,"")</f>
        <v>2531</v>
      </c>
      <c r="AL418">
        <f>IF(数据整理1!AE$88&lt;$B418,数据整理1!V$88,"")</f>
        <v>2525</v>
      </c>
      <c r="AM418">
        <f>IF(数据整理1!AF$88&lt;$B418,数据整理1!W$88,"")</f>
        <v>2523</v>
      </c>
      <c r="AN418">
        <f>IF(数据整理1!AG$88&lt;$B418,数据整理1!X$88,"")</f>
        <v>2521</v>
      </c>
      <c r="AO418">
        <f>IF(数据整理1!AH$88&lt;$B418,数据整理1!Y$88,"")</f>
        <v>2524</v>
      </c>
      <c r="AP418" t="str">
        <f>IF(数据整理1!AI$88&lt;$B418,数据整理1!Z$88,"")</f>
        <v/>
      </c>
      <c r="AQ418" t="str">
        <f>IF(数据整理1!AJ$88&lt;$B418,数据整理1!AA$88,"")</f>
        <v/>
      </c>
    </row>
    <row r="419" spans="2:43" x14ac:dyDescent="0.2">
      <c r="B419">
        <v>39</v>
      </c>
      <c r="C419" t="str">
        <f>INDEX(数据整理1!$C$30:$C$54,MATCH(B419,数据整理1!$D$30:$D$54))</f>
        <v>7阶</v>
      </c>
      <c r="D419">
        <f>IF(数据整理1!AC$36&lt;$B419,数据整理1!T$36,"")</f>
        <v>2531</v>
      </c>
      <c r="E419">
        <f>IF(数据整理1!AD$36&lt;$B419,数据整理1!U$36,"")</f>
        <v>2528</v>
      </c>
      <c r="F419">
        <f>IF(数据整理1!AE$36&lt;$B419,数据整理1!V$36,"")</f>
        <v>2521</v>
      </c>
      <c r="G419">
        <f>IF(数据整理1!AF$36&lt;$B419,数据整理1!W$36,"")</f>
        <v>2522</v>
      </c>
      <c r="H419">
        <f>IF(数据整理1!AG$36&lt;$B419,数据整理1!X$36,"")</f>
        <v>2521</v>
      </c>
      <c r="I419">
        <f>IF(数据整理1!AH$36&lt;$B419,数据整理1!Y$36,"")</f>
        <v>2522</v>
      </c>
      <c r="J419" t="str">
        <f>IF(数据整理1!AI$36&lt;$B419,数据整理1!Z$36,"")</f>
        <v/>
      </c>
      <c r="K419" t="str">
        <f>IF(数据整理1!AJ$36&lt;$B419,数据整理1!AA$36,"")</f>
        <v/>
      </c>
      <c r="S419" t="str">
        <f>INDEX(数据整理1!$C$56:$C$80,MATCH(B419,数据整理1!$D$56:$D$80))</f>
        <v>7阶</v>
      </c>
      <c r="T419">
        <f>IF(数据整理1!AC$62&lt;$B419,数据整理1!T$62,"")</f>
        <v>2532</v>
      </c>
      <c r="U419">
        <f>IF(数据整理1!AD$62&lt;$B419,数据整理1!U$62,"")</f>
        <v>2527</v>
      </c>
      <c r="V419">
        <f>IF(数据整理1!AE$62&lt;$B419,数据整理1!V$62,"")</f>
        <v>2524</v>
      </c>
      <c r="W419">
        <f>IF(数据整理1!AF$62&lt;$B419,数据整理1!W$62,"")</f>
        <v>2524</v>
      </c>
      <c r="X419">
        <f>IF(数据整理1!AG$62&lt;$B419,数据整理1!X$62,"")</f>
        <v>2526</v>
      </c>
      <c r="Y419">
        <f>IF(数据整理1!AH$62&lt;$B419,数据整理1!Y$62,"")</f>
        <v>2526</v>
      </c>
      <c r="Z419" t="str">
        <f>IF(数据整理1!AI$62&lt;$B419,数据整理1!Z$62,"")</f>
        <v/>
      </c>
      <c r="AA419" t="str">
        <f>IF(数据整理1!AJ$57&lt;=$B419,数据整理1!AA$57,"")</f>
        <v/>
      </c>
      <c r="AI419" t="str">
        <f>INDEX(数据整理1!$C$82:$C$106,MATCH(B419,数据整理1!$D$82:$D$106))</f>
        <v>7阶</v>
      </c>
      <c r="AJ419">
        <f>IF(数据整理1!AC$88&lt;$B419,数据整理1!T$88,"")</f>
        <v>2531</v>
      </c>
      <c r="AK419">
        <f>IF(数据整理1!AD$88&lt;$B419,数据整理1!U$88,"")</f>
        <v>2531</v>
      </c>
      <c r="AL419">
        <f>IF(数据整理1!AE$88&lt;$B419,数据整理1!V$88,"")</f>
        <v>2525</v>
      </c>
      <c r="AM419">
        <f>IF(数据整理1!AF$88&lt;$B419,数据整理1!W$88,"")</f>
        <v>2523</v>
      </c>
      <c r="AN419">
        <f>IF(数据整理1!AG$88&lt;$B419,数据整理1!X$88,"")</f>
        <v>2521</v>
      </c>
      <c r="AO419">
        <f>IF(数据整理1!AH$88&lt;$B419,数据整理1!Y$88,"")</f>
        <v>2524</v>
      </c>
      <c r="AP419" t="str">
        <f>IF(数据整理1!AI$88&lt;$B419,数据整理1!Z$88,"")</f>
        <v/>
      </c>
      <c r="AQ419" t="str">
        <f>IF(数据整理1!AJ$88&lt;$B419,数据整理1!AA$88,"")</f>
        <v/>
      </c>
    </row>
    <row r="420" spans="2:43" x14ac:dyDescent="0.2">
      <c r="B420">
        <v>40</v>
      </c>
      <c r="C420" t="str">
        <f>INDEX(数据整理1!$C$30:$C$54,MATCH(B420,数据整理1!$D$30:$D$54))</f>
        <v>7阶</v>
      </c>
      <c r="D420">
        <f>IF(数据整理1!AC$36&lt;$B420,数据整理1!T$36,"")</f>
        <v>2531</v>
      </c>
      <c r="E420">
        <f>IF(数据整理1!AD$36&lt;$B420,数据整理1!U$36,"")</f>
        <v>2528</v>
      </c>
      <c r="F420">
        <f>IF(数据整理1!AE$36&lt;$B420,数据整理1!V$36,"")</f>
        <v>2521</v>
      </c>
      <c r="G420">
        <f>IF(数据整理1!AF$36&lt;$B420,数据整理1!W$36,"")</f>
        <v>2522</v>
      </c>
      <c r="H420">
        <f>IF(数据整理1!AG$36&lt;$B420,数据整理1!X$36,"")</f>
        <v>2521</v>
      </c>
      <c r="I420">
        <f>IF(数据整理1!AH$36&lt;$B420,数据整理1!Y$36,"")</f>
        <v>2522</v>
      </c>
      <c r="J420" t="str">
        <f>IF(数据整理1!AI$36&lt;$B420,数据整理1!Z$36,"")</f>
        <v/>
      </c>
      <c r="K420" t="str">
        <f>IF(数据整理1!AJ$36&lt;$B420,数据整理1!AA$36,"")</f>
        <v/>
      </c>
      <c r="S420" t="str">
        <f>INDEX(数据整理1!$C$56:$C$80,MATCH(B420,数据整理1!$D$56:$D$80))</f>
        <v>7阶</v>
      </c>
      <c r="T420">
        <f>IF(数据整理1!AC$62&lt;$B420,数据整理1!T$62,"")</f>
        <v>2532</v>
      </c>
      <c r="U420">
        <f>IF(数据整理1!AD$62&lt;$B420,数据整理1!U$62,"")</f>
        <v>2527</v>
      </c>
      <c r="V420">
        <f>IF(数据整理1!AE$62&lt;$B420,数据整理1!V$62,"")</f>
        <v>2524</v>
      </c>
      <c r="W420">
        <f>IF(数据整理1!AF$62&lt;$B420,数据整理1!W$62,"")</f>
        <v>2524</v>
      </c>
      <c r="X420">
        <f>IF(数据整理1!AG$62&lt;$B420,数据整理1!X$62,"")</f>
        <v>2526</v>
      </c>
      <c r="Y420">
        <f>IF(数据整理1!AH$62&lt;$B420,数据整理1!Y$62,"")</f>
        <v>2526</v>
      </c>
      <c r="Z420" t="str">
        <f>IF(数据整理1!AI$62&lt;$B420,数据整理1!Z$62,"")</f>
        <v/>
      </c>
      <c r="AA420" t="str">
        <f>IF(数据整理1!AJ$57&lt;=$B420,数据整理1!AA$57,"")</f>
        <v/>
      </c>
      <c r="AI420" t="str">
        <f>INDEX(数据整理1!$C$82:$C$106,MATCH(B420,数据整理1!$D$82:$D$106))</f>
        <v>7阶</v>
      </c>
      <c r="AJ420">
        <f>IF(数据整理1!AC$88&lt;$B420,数据整理1!T$88,"")</f>
        <v>2531</v>
      </c>
      <c r="AK420">
        <f>IF(数据整理1!AD$88&lt;$B420,数据整理1!U$88,"")</f>
        <v>2531</v>
      </c>
      <c r="AL420">
        <f>IF(数据整理1!AE$88&lt;$B420,数据整理1!V$88,"")</f>
        <v>2525</v>
      </c>
      <c r="AM420">
        <f>IF(数据整理1!AF$88&lt;$B420,数据整理1!W$88,"")</f>
        <v>2523</v>
      </c>
      <c r="AN420">
        <f>IF(数据整理1!AG$88&lt;$B420,数据整理1!X$88,"")</f>
        <v>2521</v>
      </c>
      <c r="AO420">
        <f>IF(数据整理1!AH$88&lt;$B420,数据整理1!Y$88,"")</f>
        <v>2524</v>
      </c>
      <c r="AP420" t="str">
        <f>IF(数据整理1!AI$88&lt;$B420,数据整理1!Z$88,"")</f>
        <v/>
      </c>
      <c r="AQ420" t="str">
        <f>IF(数据整理1!AJ$88&lt;$B420,数据整理1!AA$88,"")</f>
        <v/>
      </c>
    </row>
    <row r="421" spans="2:43" x14ac:dyDescent="0.2">
      <c r="B421">
        <v>41</v>
      </c>
      <c r="C421" t="str">
        <f>INDEX(数据整理1!$C$30:$C$54,MATCH(B421,数据整理1!$D$30:$D$54))</f>
        <v>7阶</v>
      </c>
      <c r="D421">
        <f>IF(数据整理1!AC$36&lt;$B421,数据整理1!T$36,"")</f>
        <v>2531</v>
      </c>
      <c r="E421">
        <f>IF(数据整理1!AD$36&lt;$B421,数据整理1!U$36,"")</f>
        <v>2528</v>
      </c>
      <c r="F421">
        <f>IF(数据整理1!AE$36&lt;$B421,数据整理1!V$36,"")</f>
        <v>2521</v>
      </c>
      <c r="G421">
        <f>IF(数据整理1!AF$36&lt;$B421,数据整理1!W$36,"")</f>
        <v>2522</v>
      </c>
      <c r="H421">
        <f>IF(数据整理1!AG$36&lt;$B421,数据整理1!X$36,"")</f>
        <v>2521</v>
      </c>
      <c r="I421">
        <f>IF(数据整理1!AH$36&lt;$B421,数据整理1!Y$36,"")</f>
        <v>2522</v>
      </c>
      <c r="J421" t="str">
        <f>IF(数据整理1!AI$36&lt;$B421,数据整理1!Z$36,"")</f>
        <v/>
      </c>
      <c r="K421" t="str">
        <f>IF(数据整理1!AJ$36&lt;$B421,数据整理1!AA$36,"")</f>
        <v/>
      </c>
      <c r="S421" t="str">
        <f>INDEX(数据整理1!$C$56:$C$80,MATCH(B421,数据整理1!$D$56:$D$80))</f>
        <v>7阶</v>
      </c>
      <c r="T421">
        <f>IF(数据整理1!AC$62&lt;$B421,数据整理1!T$62,"")</f>
        <v>2532</v>
      </c>
      <c r="U421">
        <f>IF(数据整理1!AD$62&lt;$B421,数据整理1!U$62,"")</f>
        <v>2527</v>
      </c>
      <c r="V421">
        <f>IF(数据整理1!AE$62&lt;$B421,数据整理1!V$62,"")</f>
        <v>2524</v>
      </c>
      <c r="W421">
        <f>IF(数据整理1!AF$62&lt;$B421,数据整理1!W$62,"")</f>
        <v>2524</v>
      </c>
      <c r="X421">
        <f>IF(数据整理1!AG$62&lt;$B421,数据整理1!X$62,"")</f>
        <v>2526</v>
      </c>
      <c r="Y421">
        <f>IF(数据整理1!AH$62&lt;$B421,数据整理1!Y$62,"")</f>
        <v>2526</v>
      </c>
      <c r="Z421" t="str">
        <f>IF(数据整理1!AI$62&lt;$B421,数据整理1!Z$62,"")</f>
        <v/>
      </c>
      <c r="AA421" t="str">
        <f>IF(数据整理1!AJ$57&lt;=$B421,数据整理1!AA$57,"")</f>
        <v/>
      </c>
      <c r="AI421" t="str">
        <f>INDEX(数据整理1!$C$82:$C$106,MATCH(B421,数据整理1!$D$82:$D$106))</f>
        <v>8阶</v>
      </c>
      <c r="AJ421" t="str">
        <f>IF(数据整理1!AC$89&lt;$B421,数据整理1!T$89,"")</f>
        <v/>
      </c>
      <c r="AK421">
        <f>IF(数据整理1!AD$89&lt;$B421,数据整理1!U$89,"")</f>
        <v>2535</v>
      </c>
      <c r="AL421">
        <f>IF(数据整理1!AE$89&lt;$B421,数据整理1!V$89,"")</f>
        <v>2531</v>
      </c>
      <c r="AM421">
        <f>IF(数据整理1!AF$89&lt;$B421,数据整理1!W$89,"")</f>
        <v>2531</v>
      </c>
      <c r="AN421">
        <f>IF(数据整理1!AG$89&lt;$B421,数据整理1!X$89,"")</f>
        <v>2527</v>
      </c>
      <c r="AO421">
        <f>IF(数据整理1!AH$89&lt;$B421,数据整理1!Y$89,"")</f>
        <v>2530</v>
      </c>
      <c r="AP421" t="str">
        <f>IF(数据整理1!AI$89&lt;$B421,数据整理1!Z$89,"")</f>
        <v/>
      </c>
      <c r="AQ421" t="str">
        <f>IF(数据整理1!AJ$89&lt;$B421,数据整理1!AA$89,"")</f>
        <v/>
      </c>
    </row>
    <row r="422" spans="2:43" x14ac:dyDescent="0.2">
      <c r="B422">
        <v>42</v>
      </c>
      <c r="C422" t="str">
        <f>INDEX(数据整理1!$C$30:$C$54,MATCH(B422,数据整理1!$D$30:$D$54))</f>
        <v>8阶</v>
      </c>
      <c r="D422">
        <f>IF(数据整理1!AC$37&lt;$B422,数据整理1!T$37,"")</f>
        <v>2537</v>
      </c>
      <c r="E422" t="str">
        <f>IF(数据整理1!AD$37&lt;$B422,数据整理1!U$37,"")</f>
        <v/>
      </c>
      <c r="F422">
        <f>IF(数据整理1!AE$37&lt;$B422,数据整理1!V$37,"")</f>
        <v>2531</v>
      </c>
      <c r="G422">
        <f>IF(数据整理1!AF$37&lt;$B422,数据整理1!W$37,"")</f>
        <v>2528</v>
      </c>
      <c r="H422">
        <f>IF(数据整理1!AG$37&lt;$B422,数据整理1!X$37,"")</f>
        <v>2527</v>
      </c>
      <c r="I422">
        <f>IF(数据整理1!AH$37&lt;$B422,数据整理1!Y$37,"")</f>
        <v>2530</v>
      </c>
      <c r="J422" t="str">
        <f>IF(数据整理1!AI$37&lt;$B422,数据整理1!Z$37,"")</f>
        <v/>
      </c>
      <c r="K422" t="str">
        <f>IF(数据整理1!AJ$37&lt;$B422,数据整理1!AA$37,"")</f>
        <v/>
      </c>
      <c r="S422" t="str">
        <f>INDEX(数据整理1!$C$56:$C$80,MATCH(B422,数据整理1!$D$56:$D$80))</f>
        <v>7阶</v>
      </c>
      <c r="T422">
        <f>IF(数据整理1!AC$62&lt;$B422,数据整理1!T$62,"")</f>
        <v>2532</v>
      </c>
      <c r="U422">
        <f>IF(数据整理1!AD$62&lt;$B422,数据整理1!U$62,"")</f>
        <v>2527</v>
      </c>
      <c r="V422">
        <f>IF(数据整理1!AE$62&lt;$B422,数据整理1!V$62,"")</f>
        <v>2524</v>
      </c>
      <c r="W422">
        <f>IF(数据整理1!AF$62&lt;$B422,数据整理1!W$62,"")</f>
        <v>2524</v>
      </c>
      <c r="X422">
        <f>IF(数据整理1!AG$62&lt;$B422,数据整理1!X$62,"")</f>
        <v>2526</v>
      </c>
      <c r="Y422">
        <f>IF(数据整理1!AH$62&lt;$B422,数据整理1!Y$62,"")</f>
        <v>2526</v>
      </c>
      <c r="Z422" t="str">
        <f>IF(数据整理1!AI$62&lt;$B422,数据整理1!Z$62,"")</f>
        <v/>
      </c>
      <c r="AA422" t="str">
        <f>IF(数据整理1!AJ$57&lt;=$B422,数据整理1!AA$57,"")</f>
        <v/>
      </c>
      <c r="AI422" t="str">
        <f>INDEX(数据整理1!$C$82:$C$106,MATCH(B422,数据整理1!$D$82:$D$106))</f>
        <v>8阶</v>
      </c>
      <c r="AJ422">
        <f>IF(数据整理1!AC$89&lt;$B422,数据整理1!T$89,"")</f>
        <v>2537</v>
      </c>
      <c r="AK422">
        <f>IF(数据整理1!AD$89&lt;$B422,数据整理1!U$89,"")</f>
        <v>2535</v>
      </c>
      <c r="AL422">
        <f>IF(数据整理1!AE$89&lt;$B422,数据整理1!V$89,"")</f>
        <v>2531</v>
      </c>
      <c r="AM422">
        <f>IF(数据整理1!AF$89&lt;$B422,数据整理1!W$89,"")</f>
        <v>2531</v>
      </c>
      <c r="AN422">
        <f>IF(数据整理1!AG$89&lt;$B422,数据整理1!X$89,"")</f>
        <v>2527</v>
      </c>
      <c r="AO422">
        <f>IF(数据整理1!AH$89&lt;$B422,数据整理1!Y$89,"")</f>
        <v>2530</v>
      </c>
      <c r="AP422" t="str">
        <f>IF(数据整理1!AI$89&lt;$B422,数据整理1!Z$89,"")</f>
        <v/>
      </c>
      <c r="AQ422" t="str">
        <f>IF(数据整理1!AJ$89&lt;$B422,数据整理1!AA$89,"")</f>
        <v/>
      </c>
    </row>
    <row r="423" spans="2:43" x14ac:dyDescent="0.2">
      <c r="B423">
        <v>43</v>
      </c>
      <c r="C423" t="str">
        <f>INDEX(数据整理1!$C$30:$C$54,MATCH(B423,数据整理1!$D$30:$D$54))</f>
        <v>8阶</v>
      </c>
      <c r="D423">
        <f>IF(数据整理1!AC$37&lt;$B423,数据整理1!T$37,"")</f>
        <v>2537</v>
      </c>
      <c r="E423">
        <f>IF(数据整理1!AD$37&lt;$B423,数据整理1!U$37,"")</f>
        <v>2536</v>
      </c>
      <c r="F423">
        <f>IF(数据整理1!AE$37&lt;$B423,数据整理1!V$37,"")</f>
        <v>2531</v>
      </c>
      <c r="G423">
        <f>IF(数据整理1!AF$37&lt;$B423,数据整理1!W$37,"")</f>
        <v>2528</v>
      </c>
      <c r="H423">
        <f>IF(数据整理1!AG$37&lt;$B423,数据整理1!X$37,"")</f>
        <v>2527</v>
      </c>
      <c r="I423">
        <f>IF(数据整理1!AH$37&lt;$B423,数据整理1!Y$37,"")</f>
        <v>2530</v>
      </c>
      <c r="J423" t="str">
        <f>IF(数据整理1!AI$37&lt;$B423,数据整理1!Z$37,"")</f>
        <v/>
      </c>
      <c r="K423" t="str">
        <f>IF(数据整理1!AJ$37&lt;$B423,数据整理1!AA$37,"")</f>
        <v/>
      </c>
      <c r="S423" t="str">
        <f>INDEX(数据整理1!$C$56:$C$80,MATCH(B423,数据整理1!$D$56:$D$80))</f>
        <v>8阶</v>
      </c>
      <c r="T423" t="str">
        <f>IF(数据整理1!AC$63&lt;$B423,数据整理1!T$63,"")</f>
        <v/>
      </c>
      <c r="U423">
        <f>IF(数据整理1!AD$63&lt;$B423,数据整理1!U$63,"")</f>
        <v>2533</v>
      </c>
      <c r="V423">
        <f>IF(数据整理1!AE$63&lt;$B423,数据整理1!V$63,"")</f>
        <v>2532</v>
      </c>
      <c r="W423">
        <f>IF(数据整理1!AF$63&lt;$B423,数据整理1!W$63,"")</f>
        <v>2532</v>
      </c>
      <c r="X423">
        <f>IF(数据整理1!AG$63&lt;$B423,数据整理1!X$63,"")</f>
        <v>2529</v>
      </c>
      <c r="Y423">
        <f>IF(数据整理1!AH$63&lt;$B423,数据整理1!Y$63,"")</f>
        <v>2530</v>
      </c>
      <c r="Z423" t="str">
        <f>IF(数据整理1!AI$63&lt;$B423,数据整理1!Z$63,"")</f>
        <v/>
      </c>
      <c r="AA423" t="str">
        <f>IF(数据整理1!AJ$57&lt;=$B423,数据整理1!AA$57,"")</f>
        <v/>
      </c>
      <c r="AI423" t="str">
        <f>INDEX(数据整理1!$C$82:$C$106,MATCH(B423,数据整理1!$D$82:$D$106))</f>
        <v>8阶</v>
      </c>
      <c r="AJ423">
        <f>IF(数据整理1!AC$89&lt;$B423,数据整理1!T$89,"")</f>
        <v>2537</v>
      </c>
      <c r="AK423">
        <f>IF(数据整理1!AD$89&lt;$B423,数据整理1!U$89,"")</f>
        <v>2535</v>
      </c>
      <c r="AL423">
        <f>IF(数据整理1!AE$89&lt;$B423,数据整理1!V$89,"")</f>
        <v>2531</v>
      </c>
      <c r="AM423">
        <f>IF(数据整理1!AF$89&lt;$B423,数据整理1!W$89,"")</f>
        <v>2531</v>
      </c>
      <c r="AN423">
        <f>IF(数据整理1!AG$89&lt;$B423,数据整理1!X$89,"")</f>
        <v>2527</v>
      </c>
      <c r="AO423">
        <f>IF(数据整理1!AH$89&lt;$B423,数据整理1!Y$89,"")</f>
        <v>2530</v>
      </c>
      <c r="AP423" t="str">
        <f>IF(数据整理1!AI$89&lt;$B423,数据整理1!Z$89,"")</f>
        <v/>
      </c>
      <c r="AQ423" t="str">
        <f>IF(数据整理1!AJ$89&lt;$B423,数据整理1!AA$89,"")</f>
        <v/>
      </c>
    </row>
    <row r="424" spans="2:43" x14ac:dyDescent="0.2">
      <c r="B424">
        <v>44</v>
      </c>
      <c r="C424" t="str">
        <f>INDEX(数据整理1!$C$30:$C$54,MATCH(B424,数据整理1!$D$30:$D$54))</f>
        <v>8阶</v>
      </c>
      <c r="D424">
        <f>IF(数据整理1!AC$37&lt;$B424,数据整理1!T$37,"")</f>
        <v>2537</v>
      </c>
      <c r="E424">
        <f>IF(数据整理1!AD$37&lt;$B424,数据整理1!U$37,"")</f>
        <v>2536</v>
      </c>
      <c r="F424">
        <f>IF(数据整理1!AE$37&lt;$B424,数据整理1!V$37,"")</f>
        <v>2531</v>
      </c>
      <c r="G424">
        <f>IF(数据整理1!AF$37&lt;$B424,数据整理1!W$37,"")</f>
        <v>2528</v>
      </c>
      <c r="H424">
        <f>IF(数据整理1!AG$37&lt;$B424,数据整理1!X$37,"")</f>
        <v>2527</v>
      </c>
      <c r="I424">
        <f>IF(数据整理1!AH$37&lt;$B424,数据整理1!Y$37,"")</f>
        <v>2530</v>
      </c>
      <c r="J424" t="str">
        <f>IF(数据整理1!AI$37&lt;$B424,数据整理1!Z$37,"")</f>
        <v/>
      </c>
      <c r="K424" t="str">
        <f>IF(数据整理1!AJ$37&lt;$B424,数据整理1!AA$37,"")</f>
        <v/>
      </c>
      <c r="S424" t="str">
        <f>INDEX(数据整理1!$C$56:$C$80,MATCH(B424,数据整理1!$D$56:$D$80))</f>
        <v>8阶</v>
      </c>
      <c r="T424">
        <f>IF(数据整理1!AC$63&lt;$B424,数据整理1!T$63,"")</f>
        <v>2538</v>
      </c>
      <c r="U424">
        <f>IF(数据整理1!AD$63&lt;$B424,数据整理1!U$63,"")</f>
        <v>2533</v>
      </c>
      <c r="V424">
        <f>IF(数据整理1!AE$63&lt;$B424,数据整理1!V$63,"")</f>
        <v>2532</v>
      </c>
      <c r="W424">
        <f>IF(数据整理1!AF$63&lt;$B424,数据整理1!W$63,"")</f>
        <v>2532</v>
      </c>
      <c r="X424">
        <f>IF(数据整理1!AG$63&lt;$B424,数据整理1!X$63,"")</f>
        <v>2529</v>
      </c>
      <c r="Y424">
        <f>IF(数据整理1!AH$63&lt;$B424,数据整理1!Y$63,"")</f>
        <v>2530</v>
      </c>
      <c r="Z424" t="str">
        <f>IF(数据整理1!AI$63&lt;$B424,数据整理1!Z$63,"")</f>
        <v/>
      </c>
      <c r="AA424" t="str">
        <f>IF(数据整理1!AJ$57&lt;=$B424,数据整理1!AA$57,"")</f>
        <v/>
      </c>
      <c r="AI424" t="str">
        <f>INDEX(数据整理1!$C$82:$C$106,MATCH(B424,数据整理1!$D$82:$D$106))</f>
        <v>8阶</v>
      </c>
      <c r="AJ424">
        <f>IF(数据整理1!AC$89&lt;$B424,数据整理1!T$89,"")</f>
        <v>2537</v>
      </c>
      <c r="AK424">
        <f>IF(数据整理1!AD$89&lt;$B424,数据整理1!U$89,"")</f>
        <v>2535</v>
      </c>
      <c r="AL424">
        <f>IF(数据整理1!AE$89&lt;$B424,数据整理1!V$89,"")</f>
        <v>2531</v>
      </c>
      <c r="AM424">
        <f>IF(数据整理1!AF$89&lt;$B424,数据整理1!W$89,"")</f>
        <v>2531</v>
      </c>
      <c r="AN424">
        <f>IF(数据整理1!AG$89&lt;$B424,数据整理1!X$89,"")</f>
        <v>2527</v>
      </c>
      <c r="AO424">
        <f>IF(数据整理1!AH$89&lt;$B424,数据整理1!Y$89,"")</f>
        <v>2530</v>
      </c>
      <c r="AP424" t="str">
        <f>IF(数据整理1!AI$89&lt;$B424,数据整理1!Z$89,"")</f>
        <v/>
      </c>
      <c r="AQ424" t="str">
        <f>IF(数据整理1!AJ$89&lt;$B424,数据整理1!AA$89,"")</f>
        <v/>
      </c>
    </row>
    <row r="425" spans="2:43" x14ac:dyDescent="0.2">
      <c r="B425">
        <v>45</v>
      </c>
      <c r="C425" t="str">
        <f>INDEX(数据整理1!$C$30:$C$54,MATCH(B425,数据整理1!$D$30:$D$54))</f>
        <v>8阶</v>
      </c>
      <c r="D425">
        <f>IF(数据整理1!AC$37&lt;$B425,数据整理1!T$37,"")</f>
        <v>2537</v>
      </c>
      <c r="E425">
        <f>IF(数据整理1!AD$37&lt;$B425,数据整理1!U$37,"")</f>
        <v>2536</v>
      </c>
      <c r="F425">
        <f>IF(数据整理1!AE$37&lt;$B425,数据整理1!V$37,"")</f>
        <v>2531</v>
      </c>
      <c r="G425">
        <f>IF(数据整理1!AF$37&lt;$B425,数据整理1!W$37,"")</f>
        <v>2528</v>
      </c>
      <c r="H425">
        <f>IF(数据整理1!AG$37&lt;$B425,数据整理1!X$37,"")</f>
        <v>2527</v>
      </c>
      <c r="I425">
        <f>IF(数据整理1!AH$37&lt;$B425,数据整理1!Y$37,"")</f>
        <v>2530</v>
      </c>
      <c r="J425" t="str">
        <f>IF(数据整理1!AI$37&lt;$B425,数据整理1!Z$37,"")</f>
        <v/>
      </c>
      <c r="K425" t="str">
        <f>IF(数据整理1!AJ$37&lt;$B425,数据整理1!AA$37,"")</f>
        <v/>
      </c>
      <c r="S425" t="str">
        <f>INDEX(数据整理1!$C$56:$C$80,MATCH(B425,数据整理1!$D$56:$D$80))</f>
        <v>8阶</v>
      </c>
      <c r="T425">
        <f>IF(数据整理1!AC$63&lt;$B425,数据整理1!T$63,"")</f>
        <v>2538</v>
      </c>
      <c r="U425">
        <f>IF(数据整理1!AD$63&lt;$B425,数据整理1!U$63,"")</f>
        <v>2533</v>
      </c>
      <c r="V425">
        <f>IF(数据整理1!AE$63&lt;$B425,数据整理1!V$63,"")</f>
        <v>2532</v>
      </c>
      <c r="W425">
        <f>IF(数据整理1!AF$63&lt;$B425,数据整理1!W$63,"")</f>
        <v>2532</v>
      </c>
      <c r="X425">
        <f>IF(数据整理1!AG$63&lt;$B425,数据整理1!X$63,"")</f>
        <v>2529</v>
      </c>
      <c r="Y425">
        <f>IF(数据整理1!AH$63&lt;$B425,数据整理1!Y$63,"")</f>
        <v>2530</v>
      </c>
      <c r="Z425" t="str">
        <f>IF(数据整理1!AI$63&lt;$B425,数据整理1!Z$63,"")</f>
        <v/>
      </c>
      <c r="AA425" t="str">
        <f>IF(数据整理1!AJ$57&lt;=$B425,数据整理1!AA$57,"")</f>
        <v/>
      </c>
      <c r="AI425" t="str">
        <f>INDEX(数据整理1!$C$82:$C$106,MATCH(B425,数据整理1!$D$82:$D$106))</f>
        <v>8阶</v>
      </c>
      <c r="AJ425">
        <f>IF(数据整理1!AC$89&lt;$B425,数据整理1!T$89,"")</f>
        <v>2537</v>
      </c>
      <c r="AK425">
        <f>IF(数据整理1!AD$89&lt;$B425,数据整理1!U$89,"")</f>
        <v>2535</v>
      </c>
      <c r="AL425">
        <f>IF(数据整理1!AE$89&lt;$B425,数据整理1!V$89,"")</f>
        <v>2531</v>
      </c>
      <c r="AM425">
        <f>IF(数据整理1!AF$89&lt;$B425,数据整理1!W$89,"")</f>
        <v>2531</v>
      </c>
      <c r="AN425">
        <f>IF(数据整理1!AG$89&lt;$B425,数据整理1!X$89,"")</f>
        <v>2527</v>
      </c>
      <c r="AO425">
        <f>IF(数据整理1!AH$89&lt;$B425,数据整理1!Y$89,"")</f>
        <v>2530</v>
      </c>
      <c r="AP425" t="str">
        <f>IF(数据整理1!AI$89&lt;$B425,数据整理1!Z$89,"")</f>
        <v/>
      </c>
      <c r="AQ425" t="str">
        <f>IF(数据整理1!AJ$89&lt;$B425,数据整理1!AA$89,"")</f>
        <v/>
      </c>
    </row>
    <row r="426" spans="2:43" x14ac:dyDescent="0.2">
      <c r="B426">
        <v>46</v>
      </c>
      <c r="C426" t="str">
        <f>INDEX(数据整理1!$C$30:$C$54,MATCH(B426,数据整理1!$D$30:$D$54))</f>
        <v>8阶</v>
      </c>
      <c r="D426">
        <f>IF(数据整理1!AC$37&lt;$B426,数据整理1!T$37,"")</f>
        <v>2537</v>
      </c>
      <c r="E426">
        <f>IF(数据整理1!AD$37&lt;$B426,数据整理1!U$37,"")</f>
        <v>2536</v>
      </c>
      <c r="F426">
        <f>IF(数据整理1!AE$37&lt;$B426,数据整理1!V$37,"")</f>
        <v>2531</v>
      </c>
      <c r="G426">
        <f>IF(数据整理1!AF$37&lt;$B426,数据整理1!W$37,"")</f>
        <v>2528</v>
      </c>
      <c r="H426">
        <f>IF(数据整理1!AG$37&lt;$B426,数据整理1!X$37,"")</f>
        <v>2527</v>
      </c>
      <c r="I426">
        <f>IF(数据整理1!AH$37&lt;$B426,数据整理1!Y$37,"")</f>
        <v>2530</v>
      </c>
      <c r="J426" t="str">
        <f>IF(数据整理1!AI$37&lt;$B426,数据整理1!Z$37,"")</f>
        <v/>
      </c>
      <c r="K426" t="str">
        <f>IF(数据整理1!AJ$37&lt;$B426,数据整理1!AA$37,"")</f>
        <v/>
      </c>
      <c r="S426" t="str">
        <f>INDEX(数据整理1!$C$56:$C$80,MATCH(B426,数据整理1!$D$56:$D$80))</f>
        <v>8阶</v>
      </c>
      <c r="T426">
        <f>IF(数据整理1!AC$63&lt;$B426,数据整理1!T$63,"")</f>
        <v>2538</v>
      </c>
      <c r="U426">
        <f>IF(数据整理1!AD$63&lt;$B426,数据整理1!U$63,"")</f>
        <v>2533</v>
      </c>
      <c r="V426">
        <f>IF(数据整理1!AE$63&lt;$B426,数据整理1!V$63,"")</f>
        <v>2532</v>
      </c>
      <c r="W426">
        <f>IF(数据整理1!AF$63&lt;$B426,数据整理1!W$63,"")</f>
        <v>2532</v>
      </c>
      <c r="X426">
        <f>IF(数据整理1!AG$63&lt;$B426,数据整理1!X$63,"")</f>
        <v>2529</v>
      </c>
      <c r="Y426">
        <f>IF(数据整理1!AH$63&lt;$B426,数据整理1!Y$63,"")</f>
        <v>2530</v>
      </c>
      <c r="Z426" t="str">
        <f>IF(数据整理1!AI$63&lt;$B426,数据整理1!Z$63,"")</f>
        <v/>
      </c>
      <c r="AA426" t="str">
        <f>IF(数据整理1!AJ$57&lt;=$B426,数据整理1!AA$57,"")</f>
        <v/>
      </c>
      <c r="AI426" t="str">
        <f>INDEX(数据整理1!$C$82:$C$106,MATCH(B426,数据整理1!$D$82:$D$106))</f>
        <v>8阶</v>
      </c>
      <c r="AJ426">
        <f>IF(数据整理1!AC$89&lt;$B426,数据整理1!T$89,"")</f>
        <v>2537</v>
      </c>
      <c r="AK426">
        <f>IF(数据整理1!AD$89&lt;$B426,数据整理1!U$89,"")</f>
        <v>2535</v>
      </c>
      <c r="AL426">
        <f>IF(数据整理1!AE$89&lt;$B426,数据整理1!V$89,"")</f>
        <v>2531</v>
      </c>
      <c r="AM426">
        <f>IF(数据整理1!AF$89&lt;$B426,数据整理1!W$89,"")</f>
        <v>2531</v>
      </c>
      <c r="AN426">
        <f>IF(数据整理1!AG$89&lt;$B426,数据整理1!X$89,"")</f>
        <v>2527</v>
      </c>
      <c r="AO426">
        <f>IF(数据整理1!AH$89&lt;$B426,数据整理1!Y$89,"")</f>
        <v>2530</v>
      </c>
      <c r="AP426" t="str">
        <f>IF(数据整理1!AI$89&lt;$B426,数据整理1!Z$89,"")</f>
        <v/>
      </c>
      <c r="AQ426" t="str">
        <f>IF(数据整理1!AJ$89&lt;$B426,数据整理1!AA$89,"")</f>
        <v/>
      </c>
    </row>
    <row r="427" spans="2:43" x14ac:dyDescent="0.2">
      <c r="B427">
        <v>47</v>
      </c>
      <c r="C427" t="str">
        <f>INDEX(数据整理1!$C$30:$C$54,MATCH(B427,数据整理1!$D$30:$D$54))</f>
        <v>8阶</v>
      </c>
      <c r="D427">
        <f>IF(数据整理1!AC$37&lt;$B427,数据整理1!T$37,"")</f>
        <v>2537</v>
      </c>
      <c r="E427">
        <f>IF(数据整理1!AD$37&lt;$B427,数据整理1!U$37,"")</f>
        <v>2536</v>
      </c>
      <c r="F427">
        <f>IF(数据整理1!AE$37&lt;$B427,数据整理1!V$37,"")</f>
        <v>2531</v>
      </c>
      <c r="G427">
        <f>IF(数据整理1!AF$37&lt;$B427,数据整理1!W$37,"")</f>
        <v>2528</v>
      </c>
      <c r="H427">
        <f>IF(数据整理1!AG$37&lt;$B427,数据整理1!X$37,"")</f>
        <v>2527</v>
      </c>
      <c r="I427">
        <f>IF(数据整理1!AH$37&lt;$B427,数据整理1!Y$37,"")</f>
        <v>2530</v>
      </c>
      <c r="J427" t="str">
        <f>IF(数据整理1!AI$37&lt;$B427,数据整理1!Z$37,"")</f>
        <v/>
      </c>
      <c r="K427" t="str">
        <f>IF(数据整理1!AJ$37&lt;$B427,数据整理1!AA$37,"")</f>
        <v/>
      </c>
      <c r="S427" t="str">
        <f>INDEX(数据整理1!$C$56:$C$80,MATCH(B427,数据整理1!$D$56:$D$80))</f>
        <v>8阶</v>
      </c>
      <c r="T427">
        <f>IF(数据整理1!AC$63&lt;$B427,数据整理1!T$63,"")</f>
        <v>2538</v>
      </c>
      <c r="U427">
        <f>IF(数据整理1!AD$63&lt;$B427,数据整理1!U$63,"")</f>
        <v>2533</v>
      </c>
      <c r="V427">
        <f>IF(数据整理1!AE$63&lt;$B427,数据整理1!V$63,"")</f>
        <v>2532</v>
      </c>
      <c r="W427">
        <f>IF(数据整理1!AF$63&lt;$B427,数据整理1!W$63,"")</f>
        <v>2532</v>
      </c>
      <c r="X427">
        <f>IF(数据整理1!AG$63&lt;$B427,数据整理1!X$63,"")</f>
        <v>2529</v>
      </c>
      <c r="Y427">
        <f>IF(数据整理1!AH$63&lt;$B427,数据整理1!Y$63,"")</f>
        <v>2530</v>
      </c>
      <c r="Z427" t="str">
        <f>IF(数据整理1!AI$63&lt;$B427,数据整理1!Z$63,"")</f>
        <v/>
      </c>
      <c r="AA427" t="str">
        <f>IF(数据整理1!AJ$57&lt;=$B427,数据整理1!AA$57,"")</f>
        <v/>
      </c>
      <c r="AI427" t="str">
        <f>INDEX(数据整理1!$C$82:$C$106,MATCH(B427,数据整理1!$D$82:$D$106))</f>
        <v>8阶</v>
      </c>
      <c r="AJ427">
        <f>IF(数据整理1!AC$89&lt;$B427,数据整理1!T$89,"")</f>
        <v>2537</v>
      </c>
      <c r="AK427">
        <f>IF(数据整理1!AD$89&lt;$B427,数据整理1!U$89,"")</f>
        <v>2535</v>
      </c>
      <c r="AL427">
        <f>IF(数据整理1!AE$89&lt;$B427,数据整理1!V$89,"")</f>
        <v>2531</v>
      </c>
      <c r="AM427">
        <f>IF(数据整理1!AF$89&lt;$B427,数据整理1!W$89,"")</f>
        <v>2531</v>
      </c>
      <c r="AN427">
        <f>IF(数据整理1!AG$89&lt;$B427,数据整理1!X$89,"")</f>
        <v>2527</v>
      </c>
      <c r="AO427">
        <f>IF(数据整理1!AH$89&lt;$B427,数据整理1!Y$89,"")</f>
        <v>2530</v>
      </c>
      <c r="AP427" t="str">
        <f>IF(数据整理1!AI$89&lt;$B427,数据整理1!Z$89,"")</f>
        <v/>
      </c>
      <c r="AQ427" t="str">
        <f>IF(数据整理1!AJ$89&lt;$B427,数据整理1!AA$89,"")</f>
        <v/>
      </c>
    </row>
    <row r="428" spans="2:43" x14ac:dyDescent="0.2">
      <c r="B428">
        <v>48</v>
      </c>
      <c r="C428" t="str">
        <f>INDEX(数据整理1!$C$30:$C$54,MATCH(B428,数据整理1!$D$30:$D$54))</f>
        <v>8阶</v>
      </c>
      <c r="D428">
        <f>IF(数据整理1!AC$37&lt;$B428,数据整理1!T$37,"")</f>
        <v>2537</v>
      </c>
      <c r="E428">
        <f>IF(数据整理1!AD$37&lt;$B428,数据整理1!U$37,"")</f>
        <v>2536</v>
      </c>
      <c r="F428">
        <f>IF(数据整理1!AE$37&lt;$B428,数据整理1!V$37,"")</f>
        <v>2531</v>
      </c>
      <c r="G428">
        <f>IF(数据整理1!AF$37&lt;$B428,数据整理1!W$37,"")</f>
        <v>2528</v>
      </c>
      <c r="H428">
        <f>IF(数据整理1!AG$37&lt;$B428,数据整理1!X$37,"")</f>
        <v>2527</v>
      </c>
      <c r="I428">
        <f>IF(数据整理1!AH$37&lt;$B428,数据整理1!Y$37,"")</f>
        <v>2530</v>
      </c>
      <c r="J428" t="str">
        <f>IF(数据整理1!AI$37&lt;$B428,数据整理1!Z$37,"")</f>
        <v/>
      </c>
      <c r="K428" t="str">
        <f>IF(数据整理1!AJ$37&lt;$B428,数据整理1!AA$37,"")</f>
        <v/>
      </c>
      <c r="S428" t="str">
        <f>INDEX(数据整理1!$C$56:$C$80,MATCH(B428,数据整理1!$D$56:$D$80))</f>
        <v>8阶</v>
      </c>
      <c r="T428">
        <f>IF(数据整理1!AC$63&lt;$B428,数据整理1!T$63,"")</f>
        <v>2538</v>
      </c>
      <c r="U428">
        <f>IF(数据整理1!AD$63&lt;$B428,数据整理1!U$63,"")</f>
        <v>2533</v>
      </c>
      <c r="V428">
        <f>IF(数据整理1!AE$63&lt;$B428,数据整理1!V$63,"")</f>
        <v>2532</v>
      </c>
      <c r="W428">
        <f>IF(数据整理1!AF$63&lt;$B428,数据整理1!W$63,"")</f>
        <v>2532</v>
      </c>
      <c r="X428">
        <f>IF(数据整理1!AG$63&lt;$B428,数据整理1!X$63,"")</f>
        <v>2529</v>
      </c>
      <c r="Y428">
        <f>IF(数据整理1!AH$63&lt;$B428,数据整理1!Y$63,"")</f>
        <v>2530</v>
      </c>
      <c r="Z428" t="str">
        <f>IF(数据整理1!AI$63&lt;$B428,数据整理1!Z$63,"")</f>
        <v/>
      </c>
      <c r="AA428" t="str">
        <f>IF(数据整理1!AJ$57&lt;=$B428,数据整理1!AA$57,"")</f>
        <v/>
      </c>
      <c r="AI428" t="str">
        <f>INDEX(数据整理1!$C$82:$C$106,MATCH(B428,数据整理1!$D$82:$D$106))</f>
        <v>8阶</v>
      </c>
      <c r="AJ428">
        <f>IF(数据整理1!AC$89&lt;$B428,数据整理1!T$89,"")</f>
        <v>2537</v>
      </c>
      <c r="AK428">
        <f>IF(数据整理1!AD$89&lt;$B428,数据整理1!U$89,"")</f>
        <v>2535</v>
      </c>
      <c r="AL428">
        <f>IF(数据整理1!AE$89&lt;$B428,数据整理1!V$89,"")</f>
        <v>2531</v>
      </c>
      <c r="AM428">
        <f>IF(数据整理1!AF$89&lt;$B428,数据整理1!W$89,"")</f>
        <v>2531</v>
      </c>
      <c r="AN428">
        <f>IF(数据整理1!AG$89&lt;$B428,数据整理1!X$89,"")</f>
        <v>2527</v>
      </c>
      <c r="AO428">
        <f>IF(数据整理1!AH$89&lt;$B428,数据整理1!Y$89,"")</f>
        <v>2530</v>
      </c>
      <c r="AP428" t="str">
        <f>IF(数据整理1!AI$89&lt;$B428,数据整理1!Z$89,"")</f>
        <v/>
      </c>
      <c r="AQ428" t="str">
        <f>IF(数据整理1!AJ$89&lt;$B428,数据整理1!AA$89,"")</f>
        <v/>
      </c>
    </row>
    <row r="429" spans="2:43" x14ac:dyDescent="0.2">
      <c r="B429">
        <v>49</v>
      </c>
      <c r="C429" t="str">
        <f>INDEX(数据整理1!$C$30:$C$54,MATCH(B429,数据整理1!$D$30:$D$54))</f>
        <v>8阶</v>
      </c>
      <c r="D429">
        <f>IF(数据整理1!AC$37&lt;$B429,数据整理1!T$37,"")</f>
        <v>2537</v>
      </c>
      <c r="E429">
        <f>IF(数据整理1!AD$37&lt;$B429,数据整理1!U$37,"")</f>
        <v>2536</v>
      </c>
      <c r="F429">
        <f>IF(数据整理1!AE$37&lt;$B429,数据整理1!V$37,"")</f>
        <v>2531</v>
      </c>
      <c r="G429">
        <f>IF(数据整理1!AF$37&lt;$B429,数据整理1!W$37,"")</f>
        <v>2528</v>
      </c>
      <c r="H429">
        <f>IF(数据整理1!AG$37&lt;$B429,数据整理1!X$37,"")</f>
        <v>2527</v>
      </c>
      <c r="I429">
        <f>IF(数据整理1!AH$37&lt;$B429,数据整理1!Y$37,"")</f>
        <v>2530</v>
      </c>
      <c r="J429" t="str">
        <f>IF(数据整理1!AI$37&lt;$B429,数据整理1!Z$37,"")</f>
        <v/>
      </c>
      <c r="K429" t="str">
        <f>IF(数据整理1!AJ$37&lt;$B429,数据整理1!AA$37,"")</f>
        <v/>
      </c>
      <c r="S429" t="str">
        <f>INDEX(数据整理1!$C$56:$C$80,MATCH(B429,数据整理1!$D$56:$D$80))</f>
        <v>9阶</v>
      </c>
      <c r="T429" t="str">
        <f>IF(数据整理1!AC$64&lt;$B429,数据整理1!T$64,"")</f>
        <v/>
      </c>
      <c r="U429">
        <f>IF(数据整理1!AD$64&lt;$B429,数据整理1!U$64,"")</f>
        <v>2542</v>
      </c>
      <c r="V429">
        <f>IF(数据整理1!AE$64&lt;$B429,数据整理1!V$64,"")</f>
        <v>2541</v>
      </c>
      <c r="W429">
        <f>IF(数据整理1!AF$64&lt;$B429,数据整理1!W$64,"")</f>
        <v>2535</v>
      </c>
      <c r="X429">
        <f>IF(数据整理1!AG$64&lt;$B429,数据整理1!X$64,"")</f>
        <v>2533</v>
      </c>
      <c r="Y429">
        <f>IF(数据整理1!AH$64&lt;$B429,数据整理1!Y$64,"")</f>
        <v>2533</v>
      </c>
      <c r="Z429">
        <f>IF(数据整理1!AI$64&lt;$B429,数据整理1!Z$64,"")</f>
        <v>2538</v>
      </c>
      <c r="AA429" t="str">
        <f>IF(数据整理1!AJ$64&lt;=$B429,数据整理1!AA$64,"")</f>
        <v/>
      </c>
      <c r="AI429" t="str">
        <f>INDEX(数据整理1!$C$82:$C$106,MATCH(B429,数据整理1!$D$82:$D$106))</f>
        <v>8阶</v>
      </c>
      <c r="AJ429">
        <f>IF(数据整理1!AC$89&lt;$B429,数据整理1!T$89,"")</f>
        <v>2537</v>
      </c>
      <c r="AK429">
        <f>IF(数据整理1!AD$89&lt;$B429,数据整理1!U$89,"")</f>
        <v>2535</v>
      </c>
      <c r="AL429">
        <f>IF(数据整理1!AE$89&lt;$B429,数据整理1!V$89,"")</f>
        <v>2531</v>
      </c>
      <c r="AM429">
        <f>IF(数据整理1!AF$89&lt;$B429,数据整理1!W$89,"")</f>
        <v>2531</v>
      </c>
      <c r="AN429">
        <f>IF(数据整理1!AG$89&lt;$B429,数据整理1!X$89,"")</f>
        <v>2527</v>
      </c>
      <c r="AO429">
        <f>IF(数据整理1!AH$89&lt;$B429,数据整理1!Y$89,"")</f>
        <v>2530</v>
      </c>
      <c r="AP429" t="str">
        <f>IF(数据整理1!AI$89&lt;$B429,数据整理1!Z$89,"")</f>
        <v/>
      </c>
      <c r="AQ429" t="str">
        <f>IF(数据整理1!AJ$89&lt;$B429,数据整理1!AA$89,"")</f>
        <v/>
      </c>
    </row>
    <row r="430" spans="2:43" x14ac:dyDescent="0.2">
      <c r="B430">
        <v>50</v>
      </c>
      <c r="C430" t="str">
        <f>INDEX(数据整理1!$C$30:$C$54,MATCH(B430,数据整理1!$D$30:$D$54))</f>
        <v>9阶</v>
      </c>
      <c r="D430" t="str">
        <f>IF(数据整理1!AC$38&lt;$B430,数据整理1!T$38,"")</f>
        <v/>
      </c>
      <c r="E430">
        <f>IF(数据整理1!AD$38&lt;$B430,数据整理1!U$38,"")</f>
        <v>2543</v>
      </c>
      <c r="F430" t="str">
        <f>IF(数据整理1!AE$38&lt;$B430,数据整理1!V$38,"")</f>
        <v/>
      </c>
      <c r="G430">
        <f>IF(数据整理1!AF$38&lt;$B430,数据整理1!W$38,"")</f>
        <v>2534</v>
      </c>
      <c r="H430">
        <f>IF(数据整理1!AG$38&lt;$B430,数据整理1!X$38,"")</f>
        <v>2533</v>
      </c>
      <c r="I430">
        <f>IF(数据整理1!AH$38&lt;$B430,数据整理1!Y$38,"")</f>
        <v>2535</v>
      </c>
      <c r="J430">
        <f>IF(数据整理1!AI$38&lt;$B430,数据整理1!Z$38,"")</f>
        <v>2534</v>
      </c>
      <c r="K430" t="str">
        <f>IF(数据整理1!AJ$38&lt;$B430,数据整理1!AA$38,"")</f>
        <v/>
      </c>
      <c r="S430" t="str">
        <f>INDEX(数据整理1!$C$56:$C$80,MATCH(B430,数据整理1!$D$56:$D$80))</f>
        <v>9阶</v>
      </c>
      <c r="T430">
        <f>IF(数据整理1!AC$64&lt;$B430,数据整理1!T$64,"")</f>
        <v>2544</v>
      </c>
      <c r="U430">
        <f>IF(数据整理1!AD$64&lt;$B430,数据整理1!U$64,"")</f>
        <v>2542</v>
      </c>
      <c r="V430">
        <f>IF(数据整理1!AE$64&lt;$B430,数据整理1!V$64,"")</f>
        <v>2541</v>
      </c>
      <c r="W430">
        <f>IF(数据整理1!AF$64&lt;$B430,数据整理1!W$64,"")</f>
        <v>2535</v>
      </c>
      <c r="X430">
        <f>IF(数据整理1!AG$64&lt;$B430,数据整理1!X$64,"")</f>
        <v>2533</v>
      </c>
      <c r="Y430">
        <f>IF(数据整理1!AH$64&lt;$B430,数据整理1!Y$64,"")</f>
        <v>2533</v>
      </c>
      <c r="Z430">
        <f>IF(数据整理1!AI$64&lt;$B430,数据整理1!Z$64,"")</f>
        <v>2538</v>
      </c>
      <c r="AA430" t="str">
        <f>IF(数据整理1!AJ$64&lt;=$B430,数据整理1!AA$64,"")</f>
        <v/>
      </c>
      <c r="AI430" t="str">
        <f>INDEX(数据整理1!$C$82:$C$106,MATCH(B430,数据整理1!$D$82:$D$106))</f>
        <v>9阶</v>
      </c>
      <c r="AJ430" t="str">
        <f>IF(数据整理1!AC$90&lt;$B430,数据整理1!T$90,"")</f>
        <v/>
      </c>
      <c r="AK430">
        <f>IF(数据整理1!AD$90&lt;$B430,数据整理1!U$90,"")</f>
        <v>2541</v>
      </c>
      <c r="AL430">
        <f>IF(数据整理1!AE$90&lt;$B430,数据整理1!V$90,"")</f>
        <v>2539</v>
      </c>
      <c r="AM430">
        <f>IF(数据整理1!AF$90&lt;$B430,数据整理1!W$90,"")</f>
        <v>2537</v>
      </c>
      <c r="AN430">
        <f>IF(数据整理1!AG$90&lt;$B430,数据整理1!X$90,"")</f>
        <v>2534</v>
      </c>
      <c r="AO430">
        <f>IF(数据整理1!AH$90&lt;$B430,数据整理1!Y$90,"")</f>
        <v>2533</v>
      </c>
      <c r="AP430">
        <f>IF(数据整理1!AI$90&lt;$B430,数据整理1!Z$90,"")</f>
        <v>2537</v>
      </c>
      <c r="AQ430" t="str">
        <f>IF(数据整理1!AJ$90&lt;$B430,数据整理1!AA$90,"")</f>
        <v/>
      </c>
    </row>
    <row r="431" spans="2:43" x14ac:dyDescent="0.2">
      <c r="B431">
        <v>51</v>
      </c>
      <c r="C431" t="str">
        <f>INDEX(数据整理1!$C$30:$C$54,MATCH(B431,数据整理1!$D$30:$D$54))</f>
        <v>9阶</v>
      </c>
      <c r="D431">
        <f>IF(数据整理1!AC$38&lt;$B431,数据整理1!T$38,"")</f>
        <v>2545</v>
      </c>
      <c r="E431">
        <f>IF(数据整理1!AD$38&lt;$B431,数据整理1!U$38,"")</f>
        <v>2543</v>
      </c>
      <c r="F431">
        <f>IF(数据整理1!AE$38&lt;$B431,数据整理1!V$38,"")</f>
        <v>2545</v>
      </c>
      <c r="G431">
        <f>IF(数据整理1!AF$38&lt;$B431,数据整理1!W$38,"")</f>
        <v>2534</v>
      </c>
      <c r="H431">
        <f>IF(数据整理1!AG$38&lt;$B431,数据整理1!X$38,"")</f>
        <v>2533</v>
      </c>
      <c r="I431">
        <f>IF(数据整理1!AH$38&lt;$B431,数据整理1!Y$38,"")</f>
        <v>2535</v>
      </c>
      <c r="J431">
        <f>IF(数据整理1!AI$38&lt;$B431,数据整理1!Z$38,"")</f>
        <v>2534</v>
      </c>
      <c r="K431" t="str">
        <f>IF(数据整理1!AJ$38&lt;$B431,数据整理1!AA$38,"")</f>
        <v/>
      </c>
      <c r="S431" t="str">
        <f>INDEX(数据整理1!$C$56:$C$80,MATCH(B431,数据整理1!$D$56:$D$80))</f>
        <v>9阶</v>
      </c>
      <c r="T431">
        <f>IF(数据整理1!AC$64&lt;$B431,数据整理1!T$64,"")</f>
        <v>2544</v>
      </c>
      <c r="U431">
        <f>IF(数据整理1!AD$64&lt;$B431,数据整理1!U$64,"")</f>
        <v>2542</v>
      </c>
      <c r="V431">
        <f>IF(数据整理1!AE$64&lt;$B431,数据整理1!V$64,"")</f>
        <v>2541</v>
      </c>
      <c r="W431">
        <f>IF(数据整理1!AF$64&lt;$B431,数据整理1!W$64,"")</f>
        <v>2535</v>
      </c>
      <c r="X431">
        <f>IF(数据整理1!AG$64&lt;$B431,数据整理1!X$64,"")</f>
        <v>2533</v>
      </c>
      <c r="Y431">
        <f>IF(数据整理1!AH$64&lt;$B431,数据整理1!Y$64,"")</f>
        <v>2533</v>
      </c>
      <c r="Z431">
        <f>IF(数据整理1!AI$64&lt;$B431,数据整理1!Z$64,"")</f>
        <v>2538</v>
      </c>
      <c r="AA431" t="str">
        <f>IF(数据整理1!AJ$64&lt;=$B431,数据整理1!AA$64,"")</f>
        <v/>
      </c>
      <c r="AI431" t="str">
        <f>INDEX(数据整理1!$C$82:$C$106,MATCH(B431,数据整理1!$D$82:$D$106))</f>
        <v>9阶</v>
      </c>
      <c r="AJ431">
        <f>IF(数据整理1!AC$90&lt;$B431,数据整理1!T$90,"")</f>
        <v>2545</v>
      </c>
      <c r="AK431">
        <f>IF(数据整理1!AD$90&lt;$B431,数据整理1!U$90,"")</f>
        <v>2541</v>
      </c>
      <c r="AL431">
        <f>IF(数据整理1!AE$90&lt;$B431,数据整理1!V$90,"")</f>
        <v>2539</v>
      </c>
      <c r="AM431">
        <f>IF(数据整理1!AF$90&lt;$B431,数据整理1!W$90,"")</f>
        <v>2537</v>
      </c>
      <c r="AN431">
        <f>IF(数据整理1!AG$90&lt;$B431,数据整理1!X$90,"")</f>
        <v>2534</v>
      </c>
      <c r="AO431">
        <f>IF(数据整理1!AH$90&lt;$B431,数据整理1!Y$90,"")</f>
        <v>2533</v>
      </c>
      <c r="AP431">
        <f>IF(数据整理1!AI$90&lt;$B431,数据整理1!Z$90,"")</f>
        <v>2537</v>
      </c>
      <c r="AQ431" t="str">
        <f>IF(数据整理1!AJ$90&lt;$B431,数据整理1!AA$90,"")</f>
        <v/>
      </c>
    </row>
    <row r="432" spans="2:43" x14ac:dyDescent="0.2">
      <c r="B432">
        <v>52</v>
      </c>
      <c r="C432" t="str">
        <f>INDEX(数据整理1!$C$30:$C$54,MATCH(B432,数据整理1!$D$30:$D$54))</f>
        <v>9阶</v>
      </c>
      <c r="D432">
        <f>IF(数据整理1!AC$38&lt;$B432,数据整理1!T$38,"")</f>
        <v>2545</v>
      </c>
      <c r="E432">
        <f>IF(数据整理1!AD$38&lt;$B432,数据整理1!U$38,"")</f>
        <v>2543</v>
      </c>
      <c r="F432">
        <f>IF(数据整理1!AE$38&lt;$B432,数据整理1!V$38,"")</f>
        <v>2545</v>
      </c>
      <c r="G432">
        <f>IF(数据整理1!AF$38&lt;$B432,数据整理1!W$38,"")</f>
        <v>2534</v>
      </c>
      <c r="H432">
        <f>IF(数据整理1!AG$38&lt;$B432,数据整理1!X$38,"")</f>
        <v>2533</v>
      </c>
      <c r="I432">
        <f>IF(数据整理1!AH$38&lt;$B432,数据整理1!Y$38,"")</f>
        <v>2535</v>
      </c>
      <c r="J432">
        <f>IF(数据整理1!AI$38&lt;$B432,数据整理1!Z$38,"")</f>
        <v>2534</v>
      </c>
      <c r="K432" t="str">
        <f>IF(数据整理1!AJ$38&lt;$B432,数据整理1!AA$38,"")</f>
        <v/>
      </c>
      <c r="S432" t="str">
        <f>INDEX(数据整理1!$C$56:$C$80,MATCH(B432,数据整理1!$D$56:$D$80))</f>
        <v>9阶</v>
      </c>
      <c r="T432">
        <f>IF(数据整理1!AC$64&lt;$B432,数据整理1!T$64,"")</f>
        <v>2544</v>
      </c>
      <c r="U432">
        <f>IF(数据整理1!AD$64&lt;$B432,数据整理1!U$64,"")</f>
        <v>2542</v>
      </c>
      <c r="V432">
        <f>IF(数据整理1!AE$64&lt;$B432,数据整理1!V$64,"")</f>
        <v>2541</v>
      </c>
      <c r="W432">
        <f>IF(数据整理1!AF$64&lt;$B432,数据整理1!W$64,"")</f>
        <v>2535</v>
      </c>
      <c r="X432">
        <f>IF(数据整理1!AG$64&lt;$B432,数据整理1!X$64,"")</f>
        <v>2533</v>
      </c>
      <c r="Y432">
        <f>IF(数据整理1!AH$64&lt;$B432,数据整理1!Y$64,"")</f>
        <v>2533</v>
      </c>
      <c r="Z432">
        <f>IF(数据整理1!AI$64&lt;$B432,数据整理1!Z$64,"")</f>
        <v>2538</v>
      </c>
      <c r="AA432" t="str">
        <f>IF(数据整理1!AJ$64&lt;=$B432,数据整理1!AA$64,"")</f>
        <v/>
      </c>
      <c r="AI432" t="str">
        <f>INDEX(数据整理1!$C$82:$C$106,MATCH(B432,数据整理1!$D$82:$D$106))</f>
        <v>9阶</v>
      </c>
      <c r="AJ432">
        <f>IF(数据整理1!AC$90&lt;$B432,数据整理1!T$90,"")</f>
        <v>2545</v>
      </c>
      <c r="AK432">
        <f>IF(数据整理1!AD$90&lt;$B432,数据整理1!U$90,"")</f>
        <v>2541</v>
      </c>
      <c r="AL432">
        <f>IF(数据整理1!AE$90&lt;$B432,数据整理1!V$90,"")</f>
        <v>2539</v>
      </c>
      <c r="AM432">
        <f>IF(数据整理1!AF$90&lt;$B432,数据整理1!W$90,"")</f>
        <v>2537</v>
      </c>
      <c r="AN432">
        <f>IF(数据整理1!AG$90&lt;$B432,数据整理1!X$90,"")</f>
        <v>2534</v>
      </c>
      <c r="AO432">
        <f>IF(数据整理1!AH$90&lt;$B432,数据整理1!Y$90,"")</f>
        <v>2533</v>
      </c>
      <c r="AP432">
        <f>IF(数据整理1!AI$90&lt;$B432,数据整理1!Z$90,"")</f>
        <v>2537</v>
      </c>
      <c r="AQ432" t="str">
        <f>IF(数据整理1!AJ$90&lt;$B432,数据整理1!AA$90,"")</f>
        <v/>
      </c>
    </row>
    <row r="433" spans="2:43" x14ac:dyDescent="0.2">
      <c r="B433">
        <v>53</v>
      </c>
      <c r="C433" t="str">
        <f>INDEX(数据整理1!$C$30:$C$54,MATCH(B433,数据整理1!$D$30:$D$54))</f>
        <v>9阶</v>
      </c>
      <c r="D433">
        <f>IF(数据整理1!AC$38&lt;$B433,数据整理1!T$38,"")</f>
        <v>2545</v>
      </c>
      <c r="E433">
        <f>IF(数据整理1!AD$38&lt;$B433,数据整理1!U$38,"")</f>
        <v>2543</v>
      </c>
      <c r="F433">
        <f>IF(数据整理1!AE$38&lt;$B433,数据整理1!V$38,"")</f>
        <v>2545</v>
      </c>
      <c r="G433">
        <f>IF(数据整理1!AF$38&lt;$B433,数据整理1!W$38,"")</f>
        <v>2534</v>
      </c>
      <c r="H433">
        <f>IF(数据整理1!AG$38&lt;$B433,数据整理1!X$38,"")</f>
        <v>2533</v>
      </c>
      <c r="I433">
        <f>IF(数据整理1!AH$38&lt;$B433,数据整理1!Y$38,"")</f>
        <v>2535</v>
      </c>
      <c r="J433">
        <f>IF(数据整理1!AI$38&lt;$B433,数据整理1!Z$38,"")</f>
        <v>2534</v>
      </c>
      <c r="K433" t="str">
        <f>IF(数据整理1!AJ$38&lt;$B433,数据整理1!AA$38,"")</f>
        <v/>
      </c>
      <c r="S433" t="str">
        <f>INDEX(数据整理1!$C$56:$C$80,MATCH(B433,数据整理1!$D$56:$D$80))</f>
        <v>9阶</v>
      </c>
      <c r="T433">
        <f>IF(数据整理1!AC$64&lt;$B433,数据整理1!T$64,"")</f>
        <v>2544</v>
      </c>
      <c r="U433">
        <f>IF(数据整理1!AD$64&lt;$B433,数据整理1!U$64,"")</f>
        <v>2542</v>
      </c>
      <c r="V433">
        <f>IF(数据整理1!AE$64&lt;$B433,数据整理1!V$64,"")</f>
        <v>2541</v>
      </c>
      <c r="W433">
        <f>IF(数据整理1!AF$64&lt;$B433,数据整理1!W$64,"")</f>
        <v>2535</v>
      </c>
      <c r="X433">
        <f>IF(数据整理1!AG$64&lt;$B433,数据整理1!X$64,"")</f>
        <v>2533</v>
      </c>
      <c r="Y433">
        <f>IF(数据整理1!AH$64&lt;$B433,数据整理1!Y$64,"")</f>
        <v>2533</v>
      </c>
      <c r="Z433">
        <f>IF(数据整理1!AI$64&lt;$B433,数据整理1!Z$64,"")</f>
        <v>2538</v>
      </c>
      <c r="AA433" t="str">
        <f>IF(数据整理1!AJ$64&lt;=$B433,数据整理1!AA$64,"")</f>
        <v/>
      </c>
      <c r="AI433" t="str">
        <f>INDEX(数据整理1!$C$82:$C$106,MATCH(B433,数据整理1!$D$82:$D$106))</f>
        <v>9阶</v>
      </c>
      <c r="AJ433">
        <f>IF(数据整理1!AC$90&lt;$B433,数据整理1!T$90,"")</f>
        <v>2545</v>
      </c>
      <c r="AK433">
        <f>IF(数据整理1!AD$90&lt;$B433,数据整理1!U$90,"")</f>
        <v>2541</v>
      </c>
      <c r="AL433">
        <f>IF(数据整理1!AE$90&lt;$B433,数据整理1!V$90,"")</f>
        <v>2539</v>
      </c>
      <c r="AM433">
        <f>IF(数据整理1!AF$90&lt;$B433,数据整理1!W$90,"")</f>
        <v>2537</v>
      </c>
      <c r="AN433">
        <f>IF(数据整理1!AG$90&lt;$B433,数据整理1!X$90,"")</f>
        <v>2534</v>
      </c>
      <c r="AO433">
        <f>IF(数据整理1!AH$90&lt;$B433,数据整理1!Y$90,"")</f>
        <v>2533</v>
      </c>
      <c r="AP433">
        <f>IF(数据整理1!AI$90&lt;$B433,数据整理1!Z$90,"")</f>
        <v>2537</v>
      </c>
      <c r="AQ433" t="str">
        <f>IF(数据整理1!AJ$90&lt;$B433,数据整理1!AA$90,"")</f>
        <v/>
      </c>
    </row>
    <row r="434" spans="2:43" x14ac:dyDescent="0.2">
      <c r="B434">
        <v>54</v>
      </c>
      <c r="C434" t="str">
        <f>INDEX(数据整理1!$C$30:$C$54,MATCH(B434,数据整理1!$D$30:$D$54))</f>
        <v>9阶</v>
      </c>
      <c r="D434">
        <f>IF(数据整理1!AC$38&lt;$B434,数据整理1!T$38,"")</f>
        <v>2545</v>
      </c>
      <c r="E434">
        <f>IF(数据整理1!AD$38&lt;$B434,数据整理1!U$38,"")</f>
        <v>2543</v>
      </c>
      <c r="F434">
        <f>IF(数据整理1!AE$38&lt;$B434,数据整理1!V$38,"")</f>
        <v>2545</v>
      </c>
      <c r="G434">
        <f>IF(数据整理1!AF$38&lt;$B434,数据整理1!W$38,"")</f>
        <v>2534</v>
      </c>
      <c r="H434">
        <f>IF(数据整理1!AG$38&lt;$B434,数据整理1!X$38,"")</f>
        <v>2533</v>
      </c>
      <c r="I434">
        <f>IF(数据整理1!AH$38&lt;$B434,数据整理1!Y$38,"")</f>
        <v>2535</v>
      </c>
      <c r="J434">
        <f>IF(数据整理1!AI$38&lt;$B434,数据整理1!Z$38,"")</f>
        <v>2534</v>
      </c>
      <c r="K434" t="str">
        <f>IF(数据整理1!AJ$38&lt;$B434,数据整理1!AA$38,"")</f>
        <v/>
      </c>
      <c r="S434" t="str">
        <f>INDEX(数据整理1!$C$56:$C$80,MATCH(B434,数据整理1!$D$56:$D$80))</f>
        <v>9阶</v>
      </c>
      <c r="T434">
        <f>IF(数据整理1!AC$64&lt;$B434,数据整理1!T$64,"")</f>
        <v>2544</v>
      </c>
      <c r="U434">
        <f>IF(数据整理1!AD$64&lt;$B434,数据整理1!U$64,"")</f>
        <v>2542</v>
      </c>
      <c r="V434">
        <f>IF(数据整理1!AE$64&lt;$B434,数据整理1!V$64,"")</f>
        <v>2541</v>
      </c>
      <c r="W434">
        <f>IF(数据整理1!AF$64&lt;$B434,数据整理1!W$64,"")</f>
        <v>2535</v>
      </c>
      <c r="X434">
        <f>IF(数据整理1!AG$64&lt;$B434,数据整理1!X$64,"")</f>
        <v>2533</v>
      </c>
      <c r="Y434">
        <f>IF(数据整理1!AH$64&lt;$B434,数据整理1!Y$64,"")</f>
        <v>2533</v>
      </c>
      <c r="Z434">
        <f>IF(数据整理1!AI$64&lt;$B434,数据整理1!Z$64,"")</f>
        <v>2538</v>
      </c>
      <c r="AA434" t="str">
        <f>IF(数据整理1!AJ$64&lt;=$B434,数据整理1!AA$64,"")</f>
        <v/>
      </c>
      <c r="AI434" t="str">
        <f>INDEX(数据整理1!$C$82:$C$106,MATCH(B434,数据整理1!$D$82:$D$106))</f>
        <v>9阶</v>
      </c>
      <c r="AJ434">
        <f>IF(数据整理1!AC$90&lt;$B434,数据整理1!T$90,"")</f>
        <v>2545</v>
      </c>
      <c r="AK434">
        <f>IF(数据整理1!AD$90&lt;$B434,数据整理1!U$90,"")</f>
        <v>2541</v>
      </c>
      <c r="AL434">
        <f>IF(数据整理1!AE$90&lt;$B434,数据整理1!V$90,"")</f>
        <v>2539</v>
      </c>
      <c r="AM434">
        <f>IF(数据整理1!AF$90&lt;$B434,数据整理1!W$90,"")</f>
        <v>2537</v>
      </c>
      <c r="AN434">
        <f>IF(数据整理1!AG$90&lt;$B434,数据整理1!X$90,"")</f>
        <v>2534</v>
      </c>
      <c r="AO434">
        <f>IF(数据整理1!AH$90&lt;$B434,数据整理1!Y$90,"")</f>
        <v>2533</v>
      </c>
      <c r="AP434">
        <f>IF(数据整理1!AI$90&lt;$B434,数据整理1!Z$90,"")</f>
        <v>2537</v>
      </c>
      <c r="AQ434" t="str">
        <f>IF(数据整理1!AJ$90&lt;$B434,数据整理1!AA$90,"")</f>
        <v/>
      </c>
    </row>
    <row r="435" spans="2:43" x14ac:dyDescent="0.2">
      <c r="B435">
        <v>55</v>
      </c>
      <c r="C435" t="str">
        <f>INDEX(数据整理1!$C$30:$C$54,MATCH(B435,数据整理1!$D$30:$D$54))</f>
        <v>9阶</v>
      </c>
      <c r="D435">
        <f>IF(数据整理1!AC$38&lt;$B435,数据整理1!T$38,"")</f>
        <v>2545</v>
      </c>
      <c r="E435">
        <f>IF(数据整理1!AD$38&lt;$B435,数据整理1!U$38,"")</f>
        <v>2543</v>
      </c>
      <c r="F435">
        <f>IF(数据整理1!AE$38&lt;$B435,数据整理1!V$38,"")</f>
        <v>2545</v>
      </c>
      <c r="G435">
        <f>IF(数据整理1!AF$38&lt;$B435,数据整理1!W$38,"")</f>
        <v>2534</v>
      </c>
      <c r="H435">
        <f>IF(数据整理1!AG$38&lt;$B435,数据整理1!X$38,"")</f>
        <v>2533</v>
      </c>
      <c r="I435">
        <f>IF(数据整理1!AH$38&lt;$B435,数据整理1!Y$38,"")</f>
        <v>2535</v>
      </c>
      <c r="J435">
        <f>IF(数据整理1!AI$38&lt;$B435,数据整理1!Z$38,"")</f>
        <v>2534</v>
      </c>
      <c r="K435" t="str">
        <f>IF(数据整理1!AJ$38&lt;$B435,数据整理1!AA$38,"")</f>
        <v/>
      </c>
      <c r="S435" t="str">
        <f>INDEX(数据整理1!$C$56:$C$80,MATCH(B435,数据整理1!$D$56:$D$80))</f>
        <v>9阶</v>
      </c>
      <c r="T435">
        <f>IF(数据整理1!AC$64&lt;$B435,数据整理1!T$64,"")</f>
        <v>2544</v>
      </c>
      <c r="U435">
        <f>IF(数据整理1!AD$64&lt;$B435,数据整理1!U$64,"")</f>
        <v>2542</v>
      </c>
      <c r="V435">
        <f>IF(数据整理1!AE$64&lt;$B435,数据整理1!V$64,"")</f>
        <v>2541</v>
      </c>
      <c r="W435">
        <f>IF(数据整理1!AF$64&lt;$B435,数据整理1!W$64,"")</f>
        <v>2535</v>
      </c>
      <c r="X435">
        <f>IF(数据整理1!AG$64&lt;$B435,数据整理1!X$64,"")</f>
        <v>2533</v>
      </c>
      <c r="Y435">
        <f>IF(数据整理1!AH$64&lt;$B435,数据整理1!Y$64,"")</f>
        <v>2533</v>
      </c>
      <c r="Z435">
        <f>IF(数据整理1!AI$64&lt;$B435,数据整理1!Z$64,"")</f>
        <v>2538</v>
      </c>
      <c r="AA435" t="str">
        <f>IF(数据整理1!AJ$64&lt;=$B435,数据整理1!AA$64,"")</f>
        <v/>
      </c>
      <c r="AI435" t="str">
        <f>INDEX(数据整理1!$C$82:$C$106,MATCH(B435,数据整理1!$D$82:$D$106))</f>
        <v>9阶</v>
      </c>
      <c r="AJ435">
        <f>IF(数据整理1!AC$90&lt;$B435,数据整理1!T$90,"")</f>
        <v>2545</v>
      </c>
      <c r="AK435">
        <f>IF(数据整理1!AD$90&lt;$B435,数据整理1!U$90,"")</f>
        <v>2541</v>
      </c>
      <c r="AL435">
        <f>IF(数据整理1!AE$90&lt;$B435,数据整理1!V$90,"")</f>
        <v>2539</v>
      </c>
      <c r="AM435">
        <f>IF(数据整理1!AF$90&lt;$B435,数据整理1!W$90,"")</f>
        <v>2537</v>
      </c>
      <c r="AN435">
        <f>IF(数据整理1!AG$90&lt;$B435,数据整理1!X$90,"")</f>
        <v>2534</v>
      </c>
      <c r="AO435">
        <f>IF(数据整理1!AH$90&lt;$B435,数据整理1!Y$90,"")</f>
        <v>2533</v>
      </c>
      <c r="AP435">
        <f>IF(数据整理1!AI$90&lt;$B435,数据整理1!Z$90,"")</f>
        <v>2537</v>
      </c>
      <c r="AQ435" t="str">
        <f>IF(数据整理1!AJ$90&lt;$B435,数据整理1!AA$90,"")</f>
        <v/>
      </c>
    </row>
    <row r="436" spans="2:43" x14ac:dyDescent="0.2">
      <c r="B436">
        <v>56</v>
      </c>
      <c r="C436" t="str">
        <f>INDEX(数据整理1!$C$30:$C$54,MATCH(B436,数据整理1!$D$30:$D$54))</f>
        <v>9阶</v>
      </c>
      <c r="D436">
        <f>IF(数据整理1!AC$38&lt;$B436,数据整理1!T$38,"")</f>
        <v>2545</v>
      </c>
      <c r="E436">
        <f>IF(数据整理1!AD$38&lt;$B436,数据整理1!U$38,"")</f>
        <v>2543</v>
      </c>
      <c r="F436">
        <f>IF(数据整理1!AE$38&lt;$B436,数据整理1!V$38,"")</f>
        <v>2545</v>
      </c>
      <c r="G436">
        <f>IF(数据整理1!AF$38&lt;$B436,数据整理1!W$38,"")</f>
        <v>2534</v>
      </c>
      <c r="H436">
        <f>IF(数据整理1!AG$38&lt;$B436,数据整理1!X$38,"")</f>
        <v>2533</v>
      </c>
      <c r="I436">
        <f>IF(数据整理1!AH$38&lt;$B436,数据整理1!Y$38,"")</f>
        <v>2535</v>
      </c>
      <c r="J436">
        <f>IF(数据整理1!AI$38&lt;$B436,数据整理1!Z$38,"")</f>
        <v>2534</v>
      </c>
      <c r="K436" t="str">
        <f>IF(数据整理1!AJ$38&lt;$B436,数据整理1!AA$38,"")</f>
        <v/>
      </c>
      <c r="S436" t="str">
        <f>INDEX(数据整理1!$C$56:$C$80,MATCH(B436,数据整理1!$D$56:$D$80))</f>
        <v>10阶</v>
      </c>
      <c r="T436" t="str">
        <f>IF(数据整理1!AC$65&lt;$B436,数据整理1!T$65,"")</f>
        <v/>
      </c>
      <c r="U436">
        <f>IF(数据整理1!AD$65&lt;$B436,数据整理1!U$65,"")</f>
        <v>2546</v>
      </c>
      <c r="V436">
        <f>IF(数据整理1!AE$65&lt;$B436,数据整理1!V$65,"")</f>
        <v>2547</v>
      </c>
      <c r="W436">
        <f>IF(数据整理1!AF$65&lt;$B436,数据整理1!W$65,"")</f>
        <v>2541</v>
      </c>
      <c r="X436">
        <f>IF(数据整理1!AG$65&lt;$B436,数据整理1!X$65,"")</f>
        <v>2542</v>
      </c>
      <c r="Y436">
        <f>IF(数据整理1!AH$65&lt;$B436,数据整理1!Y$65,"")</f>
        <v>2544</v>
      </c>
      <c r="Z436">
        <f>IF(数据整理1!AI$65&lt;$B436,数据整理1!Z$65,"")</f>
        <v>2542</v>
      </c>
      <c r="AA436" t="str">
        <f>IF(数据整理1!AJ$65&lt;=$B436,数据整理1!AA$65,"")</f>
        <v/>
      </c>
      <c r="AI436" t="str">
        <f>INDEX(数据整理1!$C$82:$C$106,MATCH(B436,数据整理1!$D$82:$D$106))</f>
        <v>9阶</v>
      </c>
      <c r="AJ436">
        <f>IF(数据整理1!AC$90&lt;$B436,数据整理1!T$90,"")</f>
        <v>2545</v>
      </c>
      <c r="AK436">
        <f>IF(数据整理1!AD$90&lt;$B436,数据整理1!U$90,"")</f>
        <v>2541</v>
      </c>
      <c r="AL436">
        <f>IF(数据整理1!AE$90&lt;$B436,数据整理1!V$90,"")</f>
        <v>2539</v>
      </c>
      <c r="AM436">
        <f>IF(数据整理1!AF$90&lt;$B436,数据整理1!W$90,"")</f>
        <v>2537</v>
      </c>
      <c r="AN436">
        <f>IF(数据整理1!AG$90&lt;$B436,数据整理1!X$90,"")</f>
        <v>2534</v>
      </c>
      <c r="AO436">
        <f>IF(数据整理1!AH$90&lt;$B436,数据整理1!Y$90,"")</f>
        <v>2533</v>
      </c>
      <c r="AP436">
        <f>IF(数据整理1!AI$90&lt;$B436,数据整理1!Z$90,"")</f>
        <v>2537</v>
      </c>
      <c r="AQ436" t="str">
        <f>IF(数据整理1!AJ$90&lt;$B436,数据整理1!AA$90,"")</f>
        <v/>
      </c>
    </row>
    <row r="437" spans="2:43" x14ac:dyDescent="0.2">
      <c r="B437">
        <v>57</v>
      </c>
      <c r="C437" t="str">
        <f>INDEX(数据整理1!$C$30:$C$54,MATCH(B437,数据整理1!$D$30:$D$54))</f>
        <v>10阶</v>
      </c>
      <c r="D437" t="str">
        <f>IF(数据整理1!AC$39&lt;$B437,数据整理1!T$39,"")</f>
        <v/>
      </c>
      <c r="E437">
        <f>IF(数据整理1!AD$39&lt;$B437,数据整理1!U$39,"")</f>
        <v>2548</v>
      </c>
      <c r="F437">
        <f>IF(数据整理1!AE$39&lt;$B437,数据整理1!V$39,"")</f>
        <v>2546</v>
      </c>
      <c r="G437">
        <f>IF(数据整理1!AF$39&lt;$B437,数据整理1!W$39,"")</f>
        <v>2540</v>
      </c>
      <c r="H437">
        <f>IF(数据整理1!AG$39&lt;$B437,数据整理1!X$39,"")</f>
        <v>2545</v>
      </c>
      <c r="I437">
        <f>IF(数据整理1!AH$39&lt;$B437,数据整理1!Y$39,"")</f>
        <v>2539</v>
      </c>
      <c r="J437">
        <f>IF(数据整理1!AI$39&lt;$B437,数据整理1!Z$39,"")</f>
        <v>2542</v>
      </c>
      <c r="K437" t="str">
        <f>IF(数据整理1!AJ$39&lt;$B437,数据整理1!AA$39,"")</f>
        <v/>
      </c>
      <c r="S437" t="str">
        <f>INDEX(数据整理1!$C$56:$C$80,MATCH(B437,数据整理1!$D$56:$D$80))</f>
        <v>10阶</v>
      </c>
      <c r="T437">
        <f>IF(数据整理1!AC$65&lt;$B437,数据整理1!T$65,"")</f>
        <v>2551</v>
      </c>
      <c r="U437">
        <f>IF(数据整理1!AD$65&lt;$B437,数据整理1!U$65,"")</f>
        <v>2546</v>
      </c>
      <c r="V437">
        <f>IF(数据整理1!AE$65&lt;$B437,数据整理1!V$65,"")</f>
        <v>2547</v>
      </c>
      <c r="W437">
        <f>IF(数据整理1!AF$65&lt;$B437,数据整理1!W$65,"")</f>
        <v>2541</v>
      </c>
      <c r="X437">
        <f>IF(数据整理1!AG$65&lt;$B437,数据整理1!X$65,"")</f>
        <v>2542</v>
      </c>
      <c r="Y437">
        <f>IF(数据整理1!AH$65&lt;$B437,数据整理1!Y$65,"")</f>
        <v>2544</v>
      </c>
      <c r="Z437">
        <f>IF(数据整理1!AI$65&lt;$B437,数据整理1!Z$65,"")</f>
        <v>2542</v>
      </c>
      <c r="AA437" t="str">
        <f>IF(数据整理1!AJ$65&lt;=$B437,数据整理1!AA$65,"")</f>
        <v/>
      </c>
      <c r="AI437" t="str">
        <f>INDEX(数据整理1!$C$82:$C$106,MATCH(B437,数据整理1!$D$82:$D$106))</f>
        <v>10阶</v>
      </c>
      <c r="AJ437" t="str">
        <f>IF(数据整理1!AC$91&lt;$B437,数据整理1!T$91,"")</f>
        <v/>
      </c>
      <c r="AK437">
        <f>IF(数据整理1!AD$91&lt;$B437,数据整理1!U$91,"")</f>
        <v>2550</v>
      </c>
      <c r="AL437" t="str">
        <f>IF(数据整理1!AE$91&lt;$B437,数据整理1!V$91,"")</f>
        <v/>
      </c>
      <c r="AM437">
        <f>IF(数据整理1!AF$91&lt;$B437,数据整理1!W$91,"")</f>
        <v>2539</v>
      </c>
      <c r="AN437">
        <f>IF(数据整理1!AG$91&lt;$B437,数据整理1!X$91,"")</f>
        <v>2539</v>
      </c>
      <c r="AO437">
        <f>IF(数据整理1!AH$91&lt;$B437,数据整理1!Y$91,"")</f>
        <v>2545</v>
      </c>
      <c r="AP437">
        <f>IF(数据整理1!AI$91&lt;$B437,数据整理1!Z$91,"")</f>
        <v>2543</v>
      </c>
      <c r="AQ437" t="str">
        <f>IF(数据整理1!AJ$90&lt;$B437,数据整理1!AA$90,"")</f>
        <v/>
      </c>
    </row>
    <row r="438" spans="2:43" x14ac:dyDescent="0.2">
      <c r="B438">
        <v>58</v>
      </c>
      <c r="C438" t="str">
        <f>INDEX(数据整理1!$C$30:$C$54,MATCH(B438,数据整理1!$D$30:$D$54))</f>
        <v>10阶</v>
      </c>
      <c r="D438">
        <f>IF(数据整理1!AC$39&lt;$B438,数据整理1!T$39,"")</f>
        <v>2552</v>
      </c>
      <c r="E438">
        <f>IF(数据整理1!AD$39&lt;$B438,数据整理1!U$39,"")</f>
        <v>2548</v>
      </c>
      <c r="F438">
        <f>IF(数据整理1!AE$39&lt;$B438,数据整理1!V$39,"")</f>
        <v>2546</v>
      </c>
      <c r="G438">
        <f>IF(数据整理1!AF$39&lt;$B438,数据整理1!W$39,"")</f>
        <v>2540</v>
      </c>
      <c r="H438">
        <f>IF(数据整理1!AG$39&lt;$B438,数据整理1!X$39,"")</f>
        <v>2545</v>
      </c>
      <c r="I438">
        <f>IF(数据整理1!AH$39&lt;$B438,数据整理1!Y$39,"")</f>
        <v>2539</v>
      </c>
      <c r="J438">
        <f>IF(数据整理1!AI$39&lt;$B438,数据整理1!Z$39,"")</f>
        <v>2542</v>
      </c>
      <c r="K438" t="str">
        <f>IF(数据整理1!AJ$39&lt;$B438,数据整理1!AA$39,"")</f>
        <v/>
      </c>
      <c r="S438" t="str">
        <f>INDEX(数据整理1!$C$56:$C$80,MATCH(B438,数据整理1!$D$56:$D$80))</f>
        <v>10阶</v>
      </c>
      <c r="T438">
        <f>IF(数据整理1!AC$65&lt;$B438,数据整理1!T$65,"")</f>
        <v>2551</v>
      </c>
      <c r="U438">
        <f>IF(数据整理1!AD$65&lt;$B438,数据整理1!U$65,"")</f>
        <v>2546</v>
      </c>
      <c r="V438">
        <f>IF(数据整理1!AE$65&lt;$B438,数据整理1!V$65,"")</f>
        <v>2547</v>
      </c>
      <c r="W438">
        <f>IF(数据整理1!AF$65&lt;$B438,数据整理1!W$65,"")</f>
        <v>2541</v>
      </c>
      <c r="X438">
        <f>IF(数据整理1!AG$65&lt;$B438,数据整理1!X$65,"")</f>
        <v>2542</v>
      </c>
      <c r="Y438">
        <f>IF(数据整理1!AH$65&lt;$B438,数据整理1!Y$65,"")</f>
        <v>2544</v>
      </c>
      <c r="Z438">
        <f>IF(数据整理1!AI$65&lt;$B438,数据整理1!Z$65,"")</f>
        <v>2542</v>
      </c>
      <c r="AA438" t="str">
        <f>IF(数据整理1!AJ$65&lt;=$B438,数据整理1!AA$65,"")</f>
        <v/>
      </c>
      <c r="AI438" t="str">
        <f>INDEX(数据整理1!$C$82:$C$106,MATCH(B438,数据整理1!$D$82:$D$106))</f>
        <v>10阶</v>
      </c>
      <c r="AJ438">
        <f>IF(数据整理1!AC$91&lt;$B438,数据整理1!T$91,"")</f>
        <v>2552</v>
      </c>
      <c r="AK438">
        <f>IF(数据整理1!AD$91&lt;$B438,数据整理1!U$91,"")</f>
        <v>2550</v>
      </c>
      <c r="AL438">
        <f>IF(数据整理1!AE$91&lt;$B438,数据整理1!V$91,"")</f>
        <v>2552</v>
      </c>
      <c r="AM438">
        <f>IF(数据整理1!AF$91&lt;$B438,数据整理1!W$91,"")</f>
        <v>2539</v>
      </c>
      <c r="AN438">
        <f>IF(数据整理1!AG$91&lt;$B438,数据整理1!X$91,"")</f>
        <v>2539</v>
      </c>
      <c r="AO438">
        <f>IF(数据整理1!AH$91&lt;$B438,数据整理1!Y$91,"")</f>
        <v>2545</v>
      </c>
      <c r="AP438">
        <f>IF(数据整理1!AI$91&lt;$B438,数据整理1!Z$91,"")</f>
        <v>2543</v>
      </c>
      <c r="AQ438" t="str">
        <f>IF(数据整理1!AJ$90&lt;$B438,数据整理1!AA$90,"")</f>
        <v/>
      </c>
    </row>
    <row r="439" spans="2:43" x14ac:dyDescent="0.2">
      <c r="B439">
        <v>59</v>
      </c>
      <c r="C439" t="str">
        <f>INDEX(数据整理1!$C$30:$C$54,MATCH(B439,数据整理1!$D$30:$D$54))</f>
        <v>10阶</v>
      </c>
      <c r="D439">
        <f>IF(数据整理1!AC$39&lt;$B439,数据整理1!T$39,"")</f>
        <v>2552</v>
      </c>
      <c r="E439">
        <f>IF(数据整理1!AD$39&lt;$B439,数据整理1!U$39,"")</f>
        <v>2548</v>
      </c>
      <c r="F439">
        <f>IF(数据整理1!AE$39&lt;$B439,数据整理1!V$39,"")</f>
        <v>2546</v>
      </c>
      <c r="G439">
        <f>IF(数据整理1!AF$39&lt;$B439,数据整理1!W$39,"")</f>
        <v>2540</v>
      </c>
      <c r="H439">
        <f>IF(数据整理1!AG$39&lt;$B439,数据整理1!X$39,"")</f>
        <v>2545</v>
      </c>
      <c r="I439">
        <f>IF(数据整理1!AH$39&lt;$B439,数据整理1!Y$39,"")</f>
        <v>2539</v>
      </c>
      <c r="J439">
        <f>IF(数据整理1!AI$39&lt;$B439,数据整理1!Z$39,"")</f>
        <v>2542</v>
      </c>
      <c r="K439" t="str">
        <f>IF(数据整理1!AJ$39&lt;$B439,数据整理1!AA$39,"")</f>
        <v/>
      </c>
      <c r="S439" t="str">
        <f>INDEX(数据整理1!$C$56:$C$80,MATCH(B439,数据整理1!$D$56:$D$80))</f>
        <v>10阶</v>
      </c>
      <c r="T439">
        <f>IF(数据整理1!AC$65&lt;$B439,数据整理1!T$65,"")</f>
        <v>2551</v>
      </c>
      <c r="U439">
        <f>IF(数据整理1!AD$65&lt;$B439,数据整理1!U$65,"")</f>
        <v>2546</v>
      </c>
      <c r="V439">
        <f>IF(数据整理1!AE$65&lt;$B439,数据整理1!V$65,"")</f>
        <v>2547</v>
      </c>
      <c r="W439">
        <f>IF(数据整理1!AF$65&lt;$B439,数据整理1!W$65,"")</f>
        <v>2541</v>
      </c>
      <c r="X439">
        <f>IF(数据整理1!AG$65&lt;$B439,数据整理1!X$65,"")</f>
        <v>2542</v>
      </c>
      <c r="Y439">
        <f>IF(数据整理1!AH$65&lt;$B439,数据整理1!Y$65,"")</f>
        <v>2544</v>
      </c>
      <c r="Z439">
        <f>IF(数据整理1!AI$65&lt;$B439,数据整理1!Z$65,"")</f>
        <v>2542</v>
      </c>
      <c r="AA439" t="str">
        <f>IF(数据整理1!AJ$65&lt;=$B439,数据整理1!AA$65,"")</f>
        <v/>
      </c>
      <c r="AI439" t="str">
        <f>INDEX(数据整理1!$C$82:$C$106,MATCH(B439,数据整理1!$D$82:$D$106))</f>
        <v>10阶</v>
      </c>
      <c r="AJ439">
        <f>IF(数据整理1!AC$91&lt;$B439,数据整理1!T$91,"")</f>
        <v>2552</v>
      </c>
      <c r="AK439">
        <f>IF(数据整理1!AD$91&lt;$B439,数据整理1!U$91,"")</f>
        <v>2550</v>
      </c>
      <c r="AL439">
        <f>IF(数据整理1!AE$91&lt;$B439,数据整理1!V$91,"")</f>
        <v>2552</v>
      </c>
      <c r="AM439">
        <f>IF(数据整理1!AF$91&lt;$B439,数据整理1!W$91,"")</f>
        <v>2539</v>
      </c>
      <c r="AN439">
        <f>IF(数据整理1!AG$91&lt;$B439,数据整理1!X$91,"")</f>
        <v>2539</v>
      </c>
      <c r="AO439">
        <f>IF(数据整理1!AH$91&lt;$B439,数据整理1!Y$91,"")</f>
        <v>2545</v>
      </c>
      <c r="AP439">
        <f>IF(数据整理1!AI$91&lt;$B439,数据整理1!Z$91,"")</f>
        <v>2543</v>
      </c>
      <c r="AQ439" t="str">
        <f>IF(数据整理1!AJ$90&lt;$B439,数据整理1!AA$90,"")</f>
        <v/>
      </c>
    </row>
    <row r="440" spans="2:43" x14ac:dyDescent="0.2">
      <c r="B440">
        <v>60</v>
      </c>
      <c r="C440" t="str">
        <f>INDEX(数据整理1!$C$30:$C$54,MATCH(B440,数据整理1!$D$30:$D$54))</f>
        <v>10阶</v>
      </c>
      <c r="D440">
        <f>IF(数据整理1!AC$39&lt;$B440,数据整理1!T$39,"")</f>
        <v>2552</v>
      </c>
      <c r="E440">
        <f>IF(数据整理1!AD$39&lt;$B440,数据整理1!U$39,"")</f>
        <v>2548</v>
      </c>
      <c r="F440">
        <f>IF(数据整理1!AE$39&lt;$B440,数据整理1!V$39,"")</f>
        <v>2546</v>
      </c>
      <c r="G440">
        <f>IF(数据整理1!AF$39&lt;$B440,数据整理1!W$39,"")</f>
        <v>2540</v>
      </c>
      <c r="H440">
        <f>IF(数据整理1!AG$39&lt;$B440,数据整理1!X$39,"")</f>
        <v>2545</v>
      </c>
      <c r="I440">
        <f>IF(数据整理1!AH$39&lt;$B440,数据整理1!Y$39,"")</f>
        <v>2539</v>
      </c>
      <c r="J440">
        <f>IF(数据整理1!AI$39&lt;$B440,数据整理1!Z$39,"")</f>
        <v>2542</v>
      </c>
      <c r="K440" t="str">
        <f>IF(数据整理1!AJ$39&lt;$B440,数据整理1!AA$39,"")</f>
        <v/>
      </c>
      <c r="S440" t="str">
        <f>INDEX(数据整理1!$C$56:$C$80,MATCH(B440,数据整理1!$D$56:$D$80))</f>
        <v>10阶</v>
      </c>
      <c r="T440">
        <f>IF(数据整理1!AC$65&lt;$B440,数据整理1!T$65,"")</f>
        <v>2551</v>
      </c>
      <c r="U440">
        <f>IF(数据整理1!AD$65&lt;$B440,数据整理1!U$65,"")</f>
        <v>2546</v>
      </c>
      <c r="V440">
        <f>IF(数据整理1!AE$65&lt;$B440,数据整理1!V$65,"")</f>
        <v>2547</v>
      </c>
      <c r="W440">
        <f>IF(数据整理1!AF$65&lt;$B440,数据整理1!W$65,"")</f>
        <v>2541</v>
      </c>
      <c r="X440">
        <f>IF(数据整理1!AG$65&lt;$B440,数据整理1!X$65,"")</f>
        <v>2542</v>
      </c>
      <c r="Y440">
        <f>IF(数据整理1!AH$65&lt;$B440,数据整理1!Y$65,"")</f>
        <v>2544</v>
      </c>
      <c r="Z440">
        <f>IF(数据整理1!AI$65&lt;$B440,数据整理1!Z$65,"")</f>
        <v>2542</v>
      </c>
      <c r="AA440" t="str">
        <f>IF(数据整理1!AJ$65&lt;=$B440,数据整理1!AA$65,"")</f>
        <v/>
      </c>
      <c r="AI440" t="str">
        <f>INDEX(数据整理1!$C$82:$C$106,MATCH(B440,数据整理1!$D$82:$D$106))</f>
        <v>10阶</v>
      </c>
      <c r="AJ440">
        <f>IF(数据整理1!AC$91&lt;$B440,数据整理1!T$91,"")</f>
        <v>2552</v>
      </c>
      <c r="AK440">
        <f>IF(数据整理1!AD$91&lt;$B440,数据整理1!U$91,"")</f>
        <v>2550</v>
      </c>
      <c r="AL440">
        <f>IF(数据整理1!AE$91&lt;$B440,数据整理1!V$91,"")</f>
        <v>2552</v>
      </c>
      <c r="AM440">
        <f>IF(数据整理1!AF$91&lt;$B440,数据整理1!W$91,"")</f>
        <v>2539</v>
      </c>
      <c r="AN440">
        <f>IF(数据整理1!AG$91&lt;$B440,数据整理1!X$91,"")</f>
        <v>2539</v>
      </c>
      <c r="AO440">
        <f>IF(数据整理1!AH$91&lt;$B440,数据整理1!Y$91,"")</f>
        <v>2545</v>
      </c>
      <c r="AP440">
        <f>IF(数据整理1!AI$91&lt;$B440,数据整理1!Z$91,"")</f>
        <v>2543</v>
      </c>
      <c r="AQ440" t="str">
        <f>IF(数据整理1!AJ$90&lt;$B440,数据整理1!AA$90,"")</f>
        <v/>
      </c>
    </row>
    <row r="441" spans="2:43" x14ac:dyDescent="0.2">
      <c r="B441">
        <v>61</v>
      </c>
      <c r="C441" t="str">
        <f>INDEX(数据整理1!$C$30:$C$54,MATCH(B441,数据整理1!$D$30:$D$54))</f>
        <v>10阶</v>
      </c>
      <c r="D441">
        <f>IF(数据整理1!AC$39&lt;$B441,数据整理1!T$39,"")</f>
        <v>2552</v>
      </c>
      <c r="E441">
        <f>IF(数据整理1!AD$39&lt;$B441,数据整理1!U$39,"")</f>
        <v>2548</v>
      </c>
      <c r="F441">
        <f>IF(数据整理1!AE$39&lt;$B441,数据整理1!V$39,"")</f>
        <v>2546</v>
      </c>
      <c r="G441">
        <f>IF(数据整理1!AF$39&lt;$B441,数据整理1!W$39,"")</f>
        <v>2540</v>
      </c>
      <c r="H441">
        <f>IF(数据整理1!AG$39&lt;$B441,数据整理1!X$39,"")</f>
        <v>2545</v>
      </c>
      <c r="I441">
        <f>IF(数据整理1!AH$39&lt;$B441,数据整理1!Y$39,"")</f>
        <v>2539</v>
      </c>
      <c r="J441">
        <f>IF(数据整理1!AI$39&lt;$B441,数据整理1!Z$39,"")</f>
        <v>2542</v>
      </c>
      <c r="K441" t="str">
        <f>IF(数据整理1!AJ$39&lt;$B441,数据整理1!AA$39,"")</f>
        <v/>
      </c>
      <c r="S441" t="str">
        <f>INDEX(数据整理1!$C$56:$C$80,MATCH(B441,数据整理1!$D$56:$D$80))</f>
        <v>10阶</v>
      </c>
      <c r="T441">
        <f>IF(数据整理1!AC$65&lt;$B441,数据整理1!T$65,"")</f>
        <v>2551</v>
      </c>
      <c r="U441">
        <f>IF(数据整理1!AD$65&lt;$B441,数据整理1!U$65,"")</f>
        <v>2546</v>
      </c>
      <c r="V441">
        <f>IF(数据整理1!AE$65&lt;$B441,数据整理1!V$65,"")</f>
        <v>2547</v>
      </c>
      <c r="W441">
        <f>IF(数据整理1!AF$65&lt;$B441,数据整理1!W$65,"")</f>
        <v>2541</v>
      </c>
      <c r="X441">
        <f>IF(数据整理1!AG$65&lt;$B441,数据整理1!X$65,"")</f>
        <v>2542</v>
      </c>
      <c r="Y441">
        <f>IF(数据整理1!AH$65&lt;$B441,数据整理1!Y$65,"")</f>
        <v>2544</v>
      </c>
      <c r="Z441">
        <f>IF(数据整理1!AI$65&lt;$B441,数据整理1!Z$65,"")</f>
        <v>2542</v>
      </c>
      <c r="AA441" t="str">
        <f>IF(数据整理1!AJ$65&lt;=$B441,数据整理1!AA$65,"")</f>
        <v/>
      </c>
      <c r="AI441" t="str">
        <f>INDEX(数据整理1!$C$82:$C$106,MATCH(B441,数据整理1!$D$82:$D$106))</f>
        <v>10阶</v>
      </c>
      <c r="AJ441">
        <f>IF(数据整理1!AC$91&lt;$B441,数据整理1!T$91,"")</f>
        <v>2552</v>
      </c>
      <c r="AK441">
        <f>IF(数据整理1!AD$91&lt;$B441,数据整理1!U$91,"")</f>
        <v>2550</v>
      </c>
      <c r="AL441">
        <f>IF(数据整理1!AE$91&lt;$B441,数据整理1!V$91,"")</f>
        <v>2552</v>
      </c>
      <c r="AM441">
        <f>IF(数据整理1!AF$91&lt;$B441,数据整理1!W$91,"")</f>
        <v>2539</v>
      </c>
      <c r="AN441">
        <f>IF(数据整理1!AG$91&lt;$B441,数据整理1!X$91,"")</f>
        <v>2539</v>
      </c>
      <c r="AO441">
        <f>IF(数据整理1!AH$91&lt;$B441,数据整理1!Y$91,"")</f>
        <v>2545</v>
      </c>
      <c r="AP441">
        <f>IF(数据整理1!AI$91&lt;$B441,数据整理1!Z$91,"")</f>
        <v>2543</v>
      </c>
      <c r="AQ441" t="str">
        <f>IF(数据整理1!AJ$90&lt;$B441,数据整理1!AA$90,"")</f>
        <v/>
      </c>
    </row>
    <row r="442" spans="2:43" x14ac:dyDescent="0.2">
      <c r="B442">
        <v>62</v>
      </c>
      <c r="C442" t="str">
        <f>INDEX(数据整理1!$C$30:$C$54,MATCH(B442,数据整理1!$D$30:$D$54))</f>
        <v>10阶</v>
      </c>
      <c r="D442">
        <f>IF(数据整理1!AC$39&lt;$B442,数据整理1!T$39,"")</f>
        <v>2552</v>
      </c>
      <c r="E442">
        <f>IF(数据整理1!AD$39&lt;$B442,数据整理1!U$39,"")</f>
        <v>2548</v>
      </c>
      <c r="F442">
        <f>IF(数据整理1!AE$39&lt;$B442,数据整理1!V$39,"")</f>
        <v>2546</v>
      </c>
      <c r="G442">
        <f>IF(数据整理1!AF$39&lt;$B442,数据整理1!W$39,"")</f>
        <v>2540</v>
      </c>
      <c r="H442">
        <f>IF(数据整理1!AG$39&lt;$B442,数据整理1!X$39,"")</f>
        <v>2545</v>
      </c>
      <c r="I442">
        <f>IF(数据整理1!AH$39&lt;$B442,数据整理1!Y$39,"")</f>
        <v>2539</v>
      </c>
      <c r="J442">
        <f>IF(数据整理1!AI$39&lt;$B442,数据整理1!Z$39,"")</f>
        <v>2542</v>
      </c>
      <c r="K442" t="str">
        <f>IF(数据整理1!AJ$39&lt;$B442,数据整理1!AA$39,"")</f>
        <v/>
      </c>
      <c r="S442" t="str">
        <f>INDEX(数据整理1!$C$56:$C$80,MATCH(B442,数据整理1!$D$56:$D$80))</f>
        <v>10阶</v>
      </c>
      <c r="T442">
        <f>IF(数据整理1!AC$65&lt;$B442,数据整理1!T$65,"")</f>
        <v>2551</v>
      </c>
      <c r="U442">
        <f>IF(数据整理1!AD$65&lt;$B442,数据整理1!U$65,"")</f>
        <v>2546</v>
      </c>
      <c r="V442">
        <f>IF(数据整理1!AE$65&lt;$B442,数据整理1!V$65,"")</f>
        <v>2547</v>
      </c>
      <c r="W442">
        <f>IF(数据整理1!AF$65&lt;$B442,数据整理1!W$65,"")</f>
        <v>2541</v>
      </c>
      <c r="X442">
        <f>IF(数据整理1!AG$65&lt;$B442,数据整理1!X$65,"")</f>
        <v>2542</v>
      </c>
      <c r="Y442">
        <f>IF(数据整理1!AH$65&lt;$B442,数据整理1!Y$65,"")</f>
        <v>2544</v>
      </c>
      <c r="Z442">
        <f>IF(数据整理1!AI$65&lt;$B442,数据整理1!Z$65,"")</f>
        <v>2542</v>
      </c>
      <c r="AA442" t="str">
        <f>IF(数据整理1!AJ$65&lt;=$B442,数据整理1!AA$65,"")</f>
        <v/>
      </c>
      <c r="AI442" t="str">
        <f>INDEX(数据整理1!$C$82:$C$106,MATCH(B442,数据整理1!$D$82:$D$106))</f>
        <v>10阶</v>
      </c>
      <c r="AJ442">
        <f>IF(数据整理1!AC$91&lt;$B442,数据整理1!T$91,"")</f>
        <v>2552</v>
      </c>
      <c r="AK442">
        <f>IF(数据整理1!AD$91&lt;$B442,数据整理1!U$91,"")</f>
        <v>2550</v>
      </c>
      <c r="AL442">
        <f>IF(数据整理1!AE$91&lt;$B442,数据整理1!V$91,"")</f>
        <v>2552</v>
      </c>
      <c r="AM442">
        <f>IF(数据整理1!AF$91&lt;$B442,数据整理1!W$91,"")</f>
        <v>2539</v>
      </c>
      <c r="AN442">
        <f>IF(数据整理1!AG$91&lt;$B442,数据整理1!X$91,"")</f>
        <v>2539</v>
      </c>
      <c r="AO442">
        <f>IF(数据整理1!AH$91&lt;$B442,数据整理1!Y$91,"")</f>
        <v>2545</v>
      </c>
      <c r="AP442">
        <f>IF(数据整理1!AI$91&lt;$B442,数据整理1!Z$91,"")</f>
        <v>2543</v>
      </c>
      <c r="AQ442" t="str">
        <f>IF(数据整理1!AJ$90&lt;$B442,数据整理1!AA$90,"")</f>
        <v/>
      </c>
    </row>
    <row r="443" spans="2:43" x14ac:dyDescent="0.2">
      <c r="B443">
        <v>63</v>
      </c>
      <c r="C443" t="str">
        <f>INDEX(数据整理1!$C$30:$C$54,MATCH(B443,数据整理1!$D$30:$D$54))</f>
        <v>10阶</v>
      </c>
      <c r="D443">
        <f>IF(数据整理1!AC$39&lt;$B443,数据整理1!T$39,"")</f>
        <v>2552</v>
      </c>
      <c r="E443">
        <f>IF(数据整理1!AD$39&lt;$B443,数据整理1!U$39,"")</f>
        <v>2548</v>
      </c>
      <c r="F443">
        <f>IF(数据整理1!AE$39&lt;$B443,数据整理1!V$39,"")</f>
        <v>2546</v>
      </c>
      <c r="G443">
        <f>IF(数据整理1!AF$39&lt;$B443,数据整理1!W$39,"")</f>
        <v>2540</v>
      </c>
      <c r="H443">
        <f>IF(数据整理1!AG$39&lt;$B443,数据整理1!X$39,"")</f>
        <v>2545</v>
      </c>
      <c r="I443">
        <f>IF(数据整理1!AH$39&lt;$B443,数据整理1!Y$39,"")</f>
        <v>2539</v>
      </c>
      <c r="J443">
        <f>IF(数据整理1!AI$39&lt;$B443,数据整理1!Z$39,"")</f>
        <v>2542</v>
      </c>
      <c r="K443" t="str">
        <f>IF(数据整理1!AJ$39&lt;$B443,数据整理1!AA$39,"")</f>
        <v/>
      </c>
      <c r="S443" t="str">
        <f>INDEX(数据整理1!$C$56:$C$80,MATCH(B443,数据整理1!$D$56:$D$80))</f>
        <v>11阶</v>
      </c>
      <c r="T443" t="str">
        <f>IF(数据整理1!AC$66&lt;$B443,数据整理1!T$66,"")</f>
        <v/>
      </c>
      <c r="U443">
        <f>IF(数据整理1!AD$66&lt;$B443,数据整理1!U$66,"")</f>
        <v>2556</v>
      </c>
      <c r="V443">
        <f>IF(数据整理1!AE$66&lt;$B443,数据整理1!V$66,"")</f>
        <v>2557</v>
      </c>
      <c r="W443">
        <f>IF(数据整理1!AF$66&lt;$B443,数据整理1!W$66,"")</f>
        <v>2547</v>
      </c>
      <c r="X443">
        <f>IF(数据整理1!AG$66&lt;$B443,数据整理1!X$66,"")</f>
        <v>2547</v>
      </c>
      <c r="Y443">
        <f>IF(数据整理1!AH$66&lt;$B443,数据整理1!Y$66,"")</f>
        <v>2551</v>
      </c>
      <c r="Z443">
        <f>IF(数据整理1!AI$66&lt;$B443,数据整理1!Z$66,"")</f>
        <v>2549</v>
      </c>
      <c r="AA443" t="str">
        <f>IF(数据整理1!AJ$66&lt;=$B443,数据整理1!AA$66,"")</f>
        <v/>
      </c>
      <c r="AI443" t="str">
        <f>INDEX(数据整理1!$C$82:$C$106,MATCH(B443,数据整理1!$D$82:$D$106))</f>
        <v>10阶</v>
      </c>
      <c r="AJ443">
        <f>IF(数据整理1!AC$91&lt;$B443,数据整理1!T$91,"")</f>
        <v>2552</v>
      </c>
      <c r="AK443">
        <f>IF(数据整理1!AD$91&lt;$B443,数据整理1!U$91,"")</f>
        <v>2550</v>
      </c>
      <c r="AL443">
        <f>IF(数据整理1!AE$91&lt;$B443,数据整理1!V$91,"")</f>
        <v>2552</v>
      </c>
      <c r="AM443">
        <f>IF(数据整理1!AF$91&lt;$B443,数据整理1!W$91,"")</f>
        <v>2539</v>
      </c>
      <c r="AN443">
        <f>IF(数据整理1!AG$91&lt;$B443,数据整理1!X$91,"")</f>
        <v>2539</v>
      </c>
      <c r="AO443">
        <f>IF(数据整理1!AH$91&lt;$B443,数据整理1!Y$91,"")</f>
        <v>2545</v>
      </c>
      <c r="AP443">
        <f>IF(数据整理1!AI$91&lt;$B443,数据整理1!Z$91,"")</f>
        <v>2543</v>
      </c>
      <c r="AQ443" t="str">
        <f>IF(数据整理1!AJ$90&lt;$B443,数据整理1!AA$90,"")</f>
        <v/>
      </c>
    </row>
    <row r="444" spans="2:43" x14ac:dyDescent="0.2">
      <c r="B444">
        <v>64</v>
      </c>
      <c r="C444" t="str">
        <f>INDEX(数据整理1!$C$30:$C$54,MATCH(B444,数据整理1!$D$30:$D$54))</f>
        <v>11阶</v>
      </c>
      <c r="D444" t="str">
        <f>IF(数据整理1!AC$40&lt;$B444,数据整理1!T$40,"")</f>
        <v/>
      </c>
      <c r="E444">
        <f>IF(数据整理1!AD$40&lt;$B444,数据整理1!U$40,"")</f>
        <v>2557</v>
      </c>
      <c r="F444">
        <f>IF(数据整理1!AE$40&lt;$B444,数据整理1!V$40,"")</f>
        <v>2556</v>
      </c>
      <c r="G444">
        <f>IF(数据整理1!AF$40&lt;$B444,数据整理1!W$40,"")</f>
        <v>2552</v>
      </c>
      <c r="H444">
        <f>IF(数据整理1!AG$40&lt;$B444,数据整理1!X$40,"")</f>
        <v>2546</v>
      </c>
      <c r="I444">
        <f>IF(数据整理1!AH$40&lt;$B444,数据整理1!Y$40,"")</f>
        <v>2547</v>
      </c>
      <c r="J444">
        <f>IF(数据整理1!AI$40&lt;$B444,数据整理1!Z$40,"")</f>
        <v>2546</v>
      </c>
      <c r="K444" t="str">
        <f>IF(数据整理1!AJ$40&lt;$B444,数据整理1!AA$40,"")</f>
        <v/>
      </c>
      <c r="S444" t="str">
        <f>INDEX(数据整理1!$C$56:$C$80,MATCH(B444,数据整理1!$D$56:$D$80))</f>
        <v>11阶</v>
      </c>
      <c r="T444">
        <f>IF(数据整理1!AC$66&lt;$B444,数据整理1!T$66,"")</f>
        <v>2558</v>
      </c>
      <c r="U444">
        <f>IF(数据整理1!AD$66&lt;$B444,数据整理1!U$66,"")</f>
        <v>2556</v>
      </c>
      <c r="V444">
        <f>IF(数据整理1!AE$66&lt;$B444,数据整理1!V$66,"")</f>
        <v>2557</v>
      </c>
      <c r="W444">
        <f>IF(数据整理1!AF$66&lt;$B444,数据整理1!W$66,"")</f>
        <v>2547</v>
      </c>
      <c r="X444">
        <f>IF(数据整理1!AG$66&lt;$B444,数据整理1!X$66,"")</f>
        <v>2547</v>
      </c>
      <c r="Y444">
        <f>IF(数据整理1!AH$66&lt;$B444,数据整理1!Y$66,"")</f>
        <v>2551</v>
      </c>
      <c r="Z444">
        <f>IF(数据整理1!AI$66&lt;$B444,数据整理1!Z$66,"")</f>
        <v>2549</v>
      </c>
      <c r="AA444" t="str">
        <f>IF(数据整理1!AJ$66&lt;=$B444,数据整理1!AA$66,"")</f>
        <v/>
      </c>
      <c r="AI444" t="str">
        <f>INDEX(数据整理1!$C$82:$C$106,MATCH(B444,数据整理1!$D$82:$D$106))</f>
        <v>11阶</v>
      </c>
      <c r="AJ444" t="str">
        <f>IF(数据整理1!AC$92&lt;$B444,数据整理1!T$92,"")</f>
        <v/>
      </c>
      <c r="AK444" t="str">
        <f>IF(数据整理1!AD$92&lt;$B444,数据整理1!U$92,"")</f>
        <v/>
      </c>
      <c r="AL444">
        <f>IF(数据整理1!AE$92&lt;$B444,数据整理1!V$92,"")</f>
        <v>2555</v>
      </c>
      <c r="AM444">
        <f>IF(数据整理1!AF$92&lt;$B444,数据整理1!W$92,"")</f>
        <v>2549</v>
      </c>
      <c r="AN444">
        <f>IF(数据整理1!AG$92&lt;$B444,数据整理1!X$92,"")</f>
        <v>2546</v>
      </c>
      <c r="AO444">
        <f>IF(数据整理1!AH$92&lt;$B444,数据整理1!Y$92,"")</f>
        <v>2547</v>
      </c>
      <c r="AP444">
        <f>IF(数据整理1!AI$92&lt;$B444,数据整理1!Z$92,"")</f>
        <v>2546</v>
      </c>
      <c r="AQ444" t="str">
        <f>IF(数据整理1!AJ$90&lt;$B444,数据整理1!AA$90,"")</f>
        <v/>
      </c>
    </row>
    <row r="445" spans="2:43" x14ac:dyDescent="0.2">
      <c r="B445">
        <v>65</v>
      </c>
      <c r="C445" t="str">
        <f>INDEX(数据整理1!$C$30:$C$54,MATCH(B445,数据整理1!$D$30:$D$54))</f>
        <v>11阶</v>
      </c>
      <c r="D445">
        <f>IF(数据整理1!AC$40&lt;$B445,数据整理1!T$40,"")</f>
        <v>2559</v>
      </c>
      <c r="E445">
        <f>IF(数据整理1!AD$40&lt;$B445,数据整理1!U$40,"")</f>
        <v>2557</v>
      </c>
      <c r="F445">
        <f>IF(数据整理1!AE$40&lt;$B445,数据整理1!V$40,"")</f>
        <v>2556</v>
      </c>
      <c r="G445">
        <f>IF(数据整理1!AF$40&lt;$B445,数据整理1!W$40,"")</f>
        <v>2552</v>
      </c>
      <c r="H445">
        <f>IF(数据整理1!AG$40&lt;$B445,数据整理1!X$40,"")</f>
        <v>2546</v>
      </c>
      <c r="I445">
        <f>IF(数据整理1!AH$40&lt;$B445,数据整理1!Y$40,"")</f>
        <v>2547</v>
      </c>
      <c r="J445">
        <f>IF(数据整理1!AI$40&lt;$B445,数据整理1!Z$40,"")</f>
        <v>2546</v>
      </c>
      <c r="K445" t="str">
        <f>IF(数据整理1!AJ$40&lt;$B445,数据整理1!AA$40,"")</f>
        <v/>
      </c>
      <c r="S445" t="str">
        <f>INDEX(数据整理1!$C$56:$C$80,MATCH(B445,数据整理1!$D$56:$D$80))</f>
        <v>11阶</v>
      </c>
      <c r="T445">
        <f>IF(数据整理1!AC$66&lt;$B445,数据整理1!T$66,"")</f>
        <v>2558</v>
      </c>
      <c r="U445">
        <f>IF(数据整理1!AD$66&lt;$B445,数据整理1!U$66,"")</f>
        <v>2556</v>
      </c>
      <c r="V445">
        <f>IF(数据整理1!AE$66&lt;$B445,数据整理1!V$66,"")</f>
        <v>2557</v>
      </c>
      <c r="W445">
        <f>IF(数据整理1!AF$66&lt;$B445,数据整理1!W$66,"")</f>
        <v>2547</v>
      </c>
      <c r="X445">
        <f>IF(数据整理1!AG$66&lt;$B445,数据整理1!X$66,"")</f>
        <v>2547</v>
      </c>
      <c r="Y445">
        <f>IF(数据整理1!AH$66&lt;$B445,数据整理1!Y$66,"")</f>
        <v>2551</v>
      </c>
      <c r="Z445">
        <f>IF(数据整理1!AI$66&lt;$B445,数据整理1!Z$66,"")</f>
        <v>2549</v>
      </c>
      <c r="AA445" t="str">
        <f>IF(数据整理1!AJ$66&lt;=$B445,数据整理1!AA$66,"")</f>
        <v/>
      </c>
      <c r="AI445" t="str">
        <f>INDEX(数据整理1!$C$82:$C$106,MATCH(B445,数据整理1!$D$82:$D$106))</f>
        <v>11阶</v>
      </c>
      <c r="AJ445">
        <f>IF(数据整理1!AC$92&lt;$B445,数据整理1!T$92,"")</f>
        <v>2559</v>
      </c>
      <c r="AK445">
        <f>IF(数据整理1!AD$92&lt;$B445,数据整理1!U$92,"")</f>
        <v>2559</v>
      </c>
      <c r="AL445">
        <f>IF(数据整理1!AE$92&lt;$B445,数据整理1!V$92,"")</f>
        <v>2555</v>
      </c>
      <c r="AM445">
        <f>IF(数据整理1!AF$92&lt;$B445,数据整理1!W$92,"")</f>
        <v>2549</v>
      </c>
      <c r="AN445">
        <f>IF(数据整理1!AG$92&lt;$B445,数据整理1!X$92,"")</f>
        <v>2546</v>
      </c>
      <c r="AO445">
        <f>IF(数据整理1!AH$92&lt;$B445,数据整理1!Y$92,"")</f>
        <v>2547</v>
      </c>
      <c r="AP445">
        <f>IF(数据整理1!AI$92&lt;$B445,数据整理1!Z$92,"")</f>
        <v>2546</v>
      </c>
      <c r="AQ445" t="str">
        <f>IF(数据整理1!AJ$90&lt;$B445,数据整理1!AA$90,"")</f>
        <v/>
      </c>
    </row>
    <row r="446" spans="2:43" x14ac:dyDescent="0.2">
      <c r="B446">
        <v>66</v>
      </c>
      <c r="C446" t="str">
        <f>INDEX(数据整理1!$C$30:$C$54,MATCH(B446,数据整理1!$D$30:$D$54))</f>
        <v>11阶</v>
      </c>
      <c r="D446">
        <f>IF(数据整理1!AC$40&lt;$B446,数据整理1!T$40,"")</f>
        <v>2559</v>
      </c>
      <c r="E446">
        <f>IF(数据整理1!AD$40&lt;$B446,数据整理1!U$40,"")</f>
        <v>2557</v>
      </c>
      <c r="F446">
        <f>IF(数据整理1!AE$40&lt;$B446,数据整理1!V$40,"")</f>
        <v>2556</v>
      </c>
      <c r="G446">
        <f>IF(数据整理1!AF$40&lt;$B446,数据整理1!W$40,"")</f>
        <v>2552</v>
      </c>
      <c r="H446">
        <f>IF(数据整理1!AG$40&lt;$B446,数据整理1!X$40,"")</f>
        <v>2546</v>
      </c>
      <c r="I446">
        <f>IF(数据整理1!AH$40&lt;$B446,数据整理1!Y$40,"")</f>
        <v>2547</v>
      </c>
      <c r="J446">
        <f>IF(数据整理1!AI$40&lt;$B446,数据整理1!Z$40,"")</f>
        <v>2546</v>
      </c>
      <c r="K446" t="str">
        <f>IF(数据整理1!AJ$40&lt;$B446,数据整理1!AA$40,"")</f>
        <v/>
      </c>
      <c r="S446" t="str">
        <f>INDEX(数据整理1!$C$56:$C$80,MATCH(B446,数据整理1!$D$56:$D$80))</f>
        <v>11阶</v>
      </c>
      <c r="T446">
        <f>IF(数据整理1!AC$66&lt;$B446,数据整理1!T$66,"")</f>
        <v>2558</v>
      </c>
      <c r="U446">
        <f>IF(数据整理1!AD$66&lt;$B446,数据整理1!U$66,"")</f>
        <v>2556</v>
      </c>
      <c r="V446">
        <f>IF(数据整理1!AE$66&lt;$B446,数据整理1!V$66,"")</f>
        <v>2557</v>
      </c>
      <c r="W446">
        <f>IF(数据整理1!AF$66&lt;$B446,数据整理1!W$66,"")</f>
        <v>2547</v>
      </c>
      <c r="X446">
        <f>IF(数据整理1!AG$66&lt;$B446,数据整理1!X$66,"")</f>
        <v>2547</v>
      </c>
      <c r="Y446">
        <f>IF(数据整理1!AH$66&lt;$B446,数据整理1!Y$66,"")</f>
        <v>2551</v>
      </c>
      <c r="Z446">
        <f>IF(数据整理1!AI$66&lt;$B446,数据整理1!Z$66,"")</f>
        <v>2549</v>
      </c>
      <c r="AA446" t="str">
        <f>IF(数据整理1!AJ$66&lt;=$B446,数据整理1!AA$66,"")</f>
        <v/>
      </c>
      <c r="AI446" t="str">
        <f>INDEX(数据整理1!$C$82:$C$106,MATCH(B446,数据整理1!$D$82:$D$106))</f>
        <v>11阶</v>
      </c>
      <c r="AJ446">
        <f>IF(数据整理1!AC$92&lt;$B446,数据整理1!T$92,"")</f>
        <v>2559</v>
      </c>
      <c r="AK446">
        <f>IF(数据整理1!AD$92&lt;$B446,数据整理1!U$92,"")</f>
        <v>2559</v>
      </c>
      <c r="AL446">
        <f>IF(数据整理1!AE$92&lt;$B446,数据整理1!V$92,"")</f>
        <v>2555</v>
      </c>
      <c r="AM446">
        <f>IF(数据整理1!AF$92&lt;$B446,数据整理1!W$92,"")</f>
        <v>2549</v>
      </c>
      <c r="AN446">
        <f>IF(数据整理1!AG$92&lt;$B446,数据整理1!X$92,"")</f>
        <v>2546</v>
      </c>
      <c r="AO446">
        <f>IF(数据整理1!AH$92&lt;$B446,数据整理1!Y$92,"")</f>
        <v>2547</v>
      </c>
      <c r="AP446">
        <f>IF(数据整理1!AI$92&lt;$B446,数据整理1!Z$92,"")</f>
        <v>2546</v>
      </c>
      <c r="AQ446" t="str">
        <f>IF(数据整理1!AJ$90&lt;$B446,数据整理1!AA$90,"")</f>
        <v/>
      </c>
    </row>
    <row r="447" spans="2:43" x14ac:dyDescent="0.2">
      <c r="B447">
        <v>67</v>
      </c>
      <c r="C447" t="str">
        <f>INDEX(数据整理1!$C$30:$C$54,MATCH(B447,数据整理1!$D$30:$D$54))</f>
        <v>11阶</v>
      </c>
      <c r="D447">
        <f>IF(数据整理1!AC$40&lt;$B447,数据整理1!T$40,"")</f>
        <v>2559</v>
      </c>
      <c r="E447">
        <f>IF(数据整理1!AD$40&lt;$B447,数据整理1!U$40,"")</f>
        <v>2557</v>
      </c>
      <c r="F447">
        <f>IF(数据整理1!AE$40&lt;$B447,数据整理1!V$40,"")</f>
        <v>2556</v>
      </c>
      <c r="G447">
        <f>IF(数据整理1!AF$40&lt;$B447,数据整理1!W$40,"")</f>
        <v>2552</v>
      </c>
      <c r="H447">
        <f>IF(数据整理1!AG$40&lt;$B447,数据整理1!X$40,"")</f>
        <v>2546</v>
      </c>
      <c r="I447">
        <f>IF(数据整理1!AH$40&lt;$B447,数据整理1!Y$40,"")</f>
        <v>2547</v>
      </c>
      <c r="J447">
        <f>IF(数据整理1!AI$40&lt;$B447,数据整理1!Z$40,"")</f>
        <v>2546</v>
      </c>
      <c r="K447" t="str">
        <f>IF(数据整理1!AJ$40&lt;$B447,数据整理1!AA$40,"")</f>
        <v/>
      </c>
      <c r="S447" t="str">
        <f>INDEX(数据整理1!$C$56:$C$80,MATCH(B447,数据整理1!$D$56:$D$80))</f>
        <v>11阶</v>
      </c>
      <c r="T447">
        <f>IF(数据整理1!AC$66&lt;$B447,数据整理1!T$66,"")</f>
        <v>2558</v>
      </c>
      <c r="U447">
        <f>IF(数据整理1!AD$66&lt;$B447,数据整理1!U$66,"")</f>
        <v>2556</v>
      </c>
      <c r="V447">
        <f>IF(数据整理1!AE$66&lt;$B447,数据整理1!V$66,"")</f>
        <v>2557</v>
      </c>
      <c r="W447">
        <f>IF(数据整理1!AF$66&lt;$B447,数据整理1!W$66,"")</f>
        <v>2547</v>
      </c>
      <c r="X447">
        <f>IF(数据整理1!AG$66&lt;$B447,数据整理1!X$66,"")</f>
        <v>2547</v>
      </c>
      <c r="Y447">
        <f>IF(数据整理1!AH$66&lt;$B447,数据整理1!Y$66,"")</f>
        <v>2551</v>
      </c>
      <c r="Z447">
        <f>IF(数据整理1!AI$66&lt;$B447,数据整理1!Z$66,"")</f>
        <v>2549</v>
      </c>
      <c r="AA447" t="str">
        <f>IF(数据整理1!AJ$66&lt;=$B447,数据整理1!AA$66,"")</f>
        <v/>
      </c>
      <c r="AI447" t="str">
        <f>INDEX(数据整理1!$C$82:$C$106,MATCH(B447,数据整理1!$D$82:$D$106))</f>
        <v>11阶</v>
      </c>
      <c r="AJ447">
        <f>IF(数据整理1!AC$92&lt;$B447,数据整理1!T$92,"")</f>
        <v>2559</v>
      </c>
      <c r="AK447">
        <f>IF(数据整理1!AD$92&lt;$B447,数据整理1!U$92,"")</f>
        <v>2559</v>
      </c>
      <c r="AL447">
        <f>IF(数据整理1!AE$92&lt;$B447,数据整理1!V$92,"")</f>
        <v>2555</v>
      </c>
      <c r="AM447">
        <f>IF(数据整理1!AF$92&lt;$B447,数据整理1!W$92,"")</f>
        <v>2549</v>
      </c>
      <c r="AN447">
        <f>IF(数据整理1!AG$92&lt;$B447,数据整理1!X$92,"")</f>
        <v>2546</v>
      </c>
      <c r="AO447">
        <f>IF(数据整理1!AH$92&lt;$B447,数据整理1!Y$92,"")</f>
        <v>2547</v>
      </c>
      <c r="AP447">
        <f>IF(数据整理1!AI$92&lt;$B447,数据整理1!Z$92,"")</f>
        <v>2546</v>
      </c>
      <c r="AQ447" t="str">
        <f>IF(数据整理1!AJ$90&lt;$B447,数据整理1!AA$90,"")</f>
        <v/>
      </c>
    </row>
    <row r="448" spans="2:43" x14ac:dyDescent="0.2">
      <c r="B448">
        <v>68</v>
      </c>
      <c r="C448" t="str">
        <f>INDEX(数据整理1!$C$30:$C$54,MATCH(B448,数据整理1!$D$30:$D$54))</f>
        <v>11阶</v>
      </c>
      <c r="D448">
        <f>IF(数据整理1!AC$40&lt;$B448,数据整理1!T$40,"")</f>
        <v>2559</v>
      </c>
      <c r="E448">
        <f>IF(数据整理1!AD$40&lt;$B448,数据整理1!U$40,"")</f>
        <v>2557</v>
      </c>
      <c r="F448">
        <f>IF(数据整理1!AE$40&lt;$B448,数据整理1!V$40,"")</f>
        <v>2556</v>
      </c>
      <c r="G448">
        <f>IF(数据整理1!AF$40&lt;$B448,数据整理1!W$40,"")</f>
        <v>2552</v>
      </c>
      <c r="H448">
        <f>IF(数据整理1!AG$40&lt;$B448,数据整理1!X$40,"")</f>
        <v>2546</v>
      </c>
      <c r="I448">
        <f>IF(数据整理1!AH$40&lt;$B448,数据整理1!Y$40,"")</f>
        <v>2547</v>
      </c>
      <c r="J448">
        <f>IF(数据整理1!AI$40&lt;$B448,数据整理1!Z$40,"")</f>
        <v>2546</v>
      </c>
      <c r="K448" t="str">
        <f>IF(数据整理1!AJ$40&lt;$B448,数据整理1!AA$40,"")</f>
        <v/>
      </c>
      <c r="S448" t="str">
        <f>INDEX(数据整理1!$C$56:$C$80,MATCH(B448,数据整理1!$D$56:$D$80))</f>
        <v>11阶</v>
      </c>
      <c r="T448">
        <f>IF(数据整理1!AC$66&lt;$B448,数据整理1!T$66,"")</f>
        <v>2558</v>
      </c>
      <c r="U448">
        <f>IF(数据整理1!AD$66&lt;$B448,数据整理1!U$66,"")</f>
        <v>2556</v>
      </c>
      <c r="V448">
        <f>IF(数据整理1!AE$66&lt;$B448,数据整理1!V$66,"")</f>
        <v>2557</v>
      </c>
      <c r="W448">
        <f>IF(数据整理1!AF$66&lt;$B448,数据整理1!W$66,"")</f>
        <v>2547</v>
      </c>
      <c r="X448">
        <f>IF(数据整理1!AG$66&lt;$B448,数据整理1!X$66,"")</f>
        <v>2547</v>
      </c>
      <c r="Y448">
        <f>IF(数据整理1!AH$66&lt;$B448,数据整理1!Y$66,"")</f>
        <v>2551</v>
      </c>
      <c r="Z448">
        <f>IF(数据整理1!AI$66&lt;$B448,数据整理1!Z$66,"")</f>
        <v>2549</v>
      </c>
      <c r="AA448" t="str">
        <f>IF(数据整理1!AJ$66&lt;=$B448,数据整理1!AA$66,"")</f>
        <v/>
      </c>
      <c r="AI448" t="str">
        <f>INDEX(数据整理1!$C$82:$C$106,MATCH(B448,数据整理1!$D$82:$D$106))</f>
        <v>11阶</v>
      </c>
      <c r="AJ448">
        <f>IF(数据整理1!AC$92&lt;$B448,数据整理1!T$92,"")</f>
        <v>2559</v>
      </c>
      <c r="AK448">
        <f>IF(数据整理1!AD$92&lt;$B448,数据整理1!U$92,"")</f>
        <v>2559</v>
      </c>
      <c r="AL448">
        <f>IF(数据整理1!AE$92&lt;$B448,数据整理1!V$92,"")</f>
        <v>2555</v>
      </c>
      <c r="AM448">
        <f>IF(数据整理1!AF$92&lt;$B448,数据整理1!W$92,"")</f>
        <v>2549</v>
      </c>
      <c r="AN448">
        <f>IF(数据整理1!AG$92&lt;$B448,数据整理1!X$92,"")</f>
        <v>2546</v>
      </c>
      <c r="AO448">
        <f>IF(数据整理1!AH$92&lt;$B448,数据整理1!Y$92,"")</f>
        <v>2547</v>
      </c>
      <c r="AP448">
        <f>IF(数据整理1!AI$92&lt;$B448,数据整理1!Z$92,"")</f>
        <v>2546</v>
      </c>
      <c r="AQ448" t="str">
        <f>IF(数据整理1!AJ$90&lt;$B448,数据整理1!AA$90,"")</f>
        <v/>
      </c>
    </row>
    <row r="449" spans="2:43" x14ac:dyDescent="0.2">
      <c r="B449">
        <v>69</v>
      </c>
      <c r="C449" t="str">
        <f>INDEX(数据整理1!$C$30:$C$54,MATCH(B449,数据整理1!$D$30:$D$54))</f>
        <v>11阶</v>
      </c>
      <c r="D449">
        <f>IF(数据整理1!AC$40&lt;$B449,数据整理1!T$40,"")</f>
        <v>2559</v>
      </c>
      <c r="E449">
        <f>IF(数据整理1!AD$40&lt;$B449,数据整理1!U$40,"")</f>
        <v>2557</v>
      </c>
      <c r="F449">
        <f>IF(数据整理1!AE$40&lt;$B449,数据整理1!V$40,"")</f>
        <v>2556</v>
      </c>
      <c r="G449">
        <f>IF(数据整理1!AF$40&lt;$B449,数据整理1!W$40,"")</f>
        <v>2552</v>
      </c>
      <c r="H449">
        <f>IF(数据整理1!AG$40&lt;$B449,数据整理1!X$40,"")</f>
        <v>2546</v>
      </c>
      <c r="I449">
        <f>IF(数据整理1!AH$40&lt;$B449,数据整理1!Y$40,"")</f>
        <v>2547</v>
      </c>
      <c r="J449">
        <f>IF(数据整理1!AI$40&lt;$B449,数据整理1!Z$40,"")</f>
        <v>2546</v>
      </c>
      <c r="K449" t="str">
        <f>IF(数据整理1!AJ$40&lt;$B449,数据整理1!AA$40,"")</f>
        <v/>
      </c>
      <c r="S449" t="str">
        <f>INDEX(数据整理1!$C$56:$C$80,MATCH(B449,数据整理1!$D$56:$D$80))</f>
        <v>11阶</v>
      </c>
      <c r="T449">
        <f>IF(数据整理1!AC$66&lt;$B449,数据整理1!T$66,"")</f>
        <v>2558</v>
      </c>
      <c r="U449">
        <f>IF(数据整理1!AD$66&lt;$B449,数据整理1!U$66,"")</f>
        <v>2556</v>
      </c>
      <c r="V449">
        <f>IF(数据整理1!AE$66&lt;$B449,数据整理1!V$66,"")</f>
        <v>2557</v>
      </c>
      <c r="W449">
        <f>IF(数据整理1!AF$66&lt;$B449,数据整理1!W$66,"")</f>
        <v>2547</v>
      </c>
      <c r="X449">
        <f>IF(数据整理1!AG$66&lt;$B449,数据整理1!X$66,"")</f>
        <v>2547</v>
      </c>
      <c r="Y449">
        <f>IF(数据整理1!AH$66&lt;$B449,数据整理1!Y$66,"")</f>
        <v>2551</v>
      </c>
      <c r="Z449">
        <f>IF(数据整理1!AI$66&lt;$B449,数据整理1!Z$66,"")</f>
        <v>2549</v>
      </c>
      <c r="AA449" t="str">
        <f>IF(数据整理1!AJ$66&lt;=$B449,数据整理1!AA$66,"")</f>
        <v/>
      </c>
      <c r="AI449" t="str">
        <f>INDEX(数据整理1!$C$82:$C$106,MATCH(B449,数据整理1!$D$82:$D$106))</f>
        <v>11阶</v>
      </c>
      <c r="AJ449">
        <f>IF(数据整理1!AC$92&lt;$B449,数据整理1!T$92,"")</f>
        <v>2559</v>
      </c>
      <c r="AK449">
        <f>IF(数据整理1!AD$92&lt;$B449,数据整理1!U$92,"")</f>
        <v>2559</v>
      </c>
      <c r="AL449">
        <f>IF(数据整理1!AE$92&lt;$B449,数据整理1!V$92,"")</f>
        <v>2555</v>
      </c>
      <c r="AM449">
        <f>IF(数据整理1!AF$92&lt;$B449,数据整理1!W$92,"")</f>
        <v>2549</v>
      </c>
      <c r="AN449">
        <f>IF(数据整理1!AG$92&lt;$B449,数据整理1!X$92,"")</f>
        <v>2546</v>
      </c>
      <c r="AO449">
        <f>IF(数据整理1!AH$92&lt;$B449,数据整理1!Y$92,"")</f>
        <v>2547</v>
      </c>
      <c r="AP449">
        <f>IF(数据整理1!AI$92&lt;$B449,数据整理1!Z$92,"")</f>
        <v>2546</v>
      </c>
      <c r="AQ449" t="str">
        <f>IF(数据整理1!AJ$90&lt;$B449,数据整理1!AA$90,"")</f>
        <v/>
      </c>
    </row>
    <row r="450" spans="2:43" x14ac:dyDescent="0.2">
      <c r="B450">
        <v>70</v>
      </c>
      <c r="C450" t="str">
        <f>INDEX(数据整理1!$C$30:$C$54,MATCH(B450,数据整理1!$D$30:$D$54))</f>
        <v>11阶</v>
      </c>
      <c r="D450">
        <f>IF(数据整理1!AC$40&lt;$B450,数据整理1!T$40,"")</f>
        <v>2559</v>
      </c>
      <c r="E450">
        <f>IF(数据整理1!AD$40&lt;$B450,数据整理1!U$40,"")</f>
        <v>2557</v>
      </c>
      <c r="F450">
        <f>IF(数据整理1!AE$40&lt;$B450,数据整理1!V$40,"")</f>
        <v>2556</v>
      </c>
      <c r="G450">
        <f>IF(数据整理1!AF$40&lt;$B450,数据整理1!W$40,"")</f>
        <v>2552</v>
      </c>
      <c r="H450">
        <f>IF(数据整理1!AG$40&lt;$B450,数据整理1!X$40,"")</f>
        <v>2546</v>
      </c>
      <c r="I450">
        <f>IF(数据整理1!AH$40&lt;$B450,数据整理1!Y$40,"")</f>
        <v>2547</v>
      </c>
      <c r="J450">
        <f>IF(数据整理1!AI$40&lt;$B450,数据整理1!Z$40,"")</f>
        <v>2546</v>
      </c>
      <c r="K450" t="str">
        <f>IF(数据整理1!AJ$40&lt;$B450,数据整理1!AA$40,"")</f>
        <v/>
      </c>
      <c r="S450" t="str">
        <f>INDEX(数据整理1!$C$56:$C$80,MATCH(B450,数据整理1!$D$56:$D$80))</f>
        <v>12阶</v>
      </c>
      <c r="T450" t="str">
        <f>IF(数据整理1!AC$67&lt;$B450,数据整理1!T$67,"")</f>
        <v/>
      </c>
      <c r="U450">
        <f>IF(数据整理1!AD$67&lt;$B450,数据整理1!U$67,"")</f>
        <v>2561</v>
      </c>
      <c r="V450">
        <f>IF(数据整理1!AE$67&lt;$B450,数据整理1!V$67,"")</f>
        <v>2563</v>
      </c>
      <c r="W450">
        <f>IF(数据整理1!AF$67&lt;$B450,数据整理1!W$67,"")</f>
        <v>2554</v>
      </c>
      <c r="X450">
        <f>IF(数据整理1!AG$67&lt;$B450,数据整理1!X$67,"")</f>
        <v>2553</v>
      </c>
      <c r="Y450">
        <f>IF(数据整理1!AH$67&lt;$B450,数据整理1!Y$67,"")</f>
        <v>2558</v>
      </c>
      <c r="Z450">
        <f>IF(数据整理1!AI$67&lt;$B450,数据整理1!Z$67,"")</f>
        <v>2555</v>
      </c>
      <c r="AA450" t="str">
        <f>IF(数据整理1!AJ$57&lt;=$B450,数据整理1!AA$57,"")</f>
        <v/>
      </c>
      <c r="AI450" t="str">
        <f>INDEX(数据整理1!$C$82:$C$106,MATCH(B450,数据整理1!$D$82:$D$106))</f>
        <v>11阶</v>
      </c>
      <c r="AJ450">
        <f>IF(数据整理1!AC$92&lt;$B450,数据整理1!T$92,"")</f>
        <v>2559</v>
      </c>
      <c r="AK450">
        <f>IF(数据整理1!AD$92&lt;$B450,数据整理1!U$92,"")</f>
        <v>2559</v>
      </c>
      <c r="AL450">
        <f>IF(数据整理1!AE$92&lt;$B450,数据整理1!V$92,"")</f>
        <v>2555</v>
      </c>
      <c r="AM450">
        <f>IF(数据整理1!AF$92&lt;$B450,数据整理1!W$92,"")</f>
        <v>2549</v>
      </c>
      <c r="AN450">
        <f>IF(数据整理1!AG$92&lt;$B450,数据整理1!X$92,"")</f>
        <v>2546</v>
      </c>
      <c r="AO450">
        <f>IF(数据整理1!AH$92&lt;$B450,数据整理1!Y$92,"")</f>
        <v>2547</v>
      </c>
      <c r="AP450">
        <f>IF(数据整理1!AI$92&lt;$B450,数据整理1!Z$92,"")</f>
        <v>2546</v>
      </c>
      <c r="AQ450" t="str">
        <f>IF(数据整理1!AJ$90&lt;$B450,数据整理1!AA$90,"")</f>
        <v/>
      </c>
    </row>
    <row r="451" spans="2:43" x14ac:dyDescent="0.2">
      <c r="B451">
        <v>71</v>
      </c>
      <c r="C451" t="str">
        <f>INDEX(数据整理1!$C$30:$C$54,MATCH(B451,数据整理1!$D$30:$D$54))</f>
        <v>12阶</v>
      </c>
      <c r="D451" t="str">
        <f>IF(数据整理1!AC$41&lt;$B451,数据整理1!T$41,"")</f>
        <v/>
      </c>
      <c r="E451">
        <f>IF(数据整理1!AD$41&lt;$B451,数据整理1!U$41,"")</f>
        <v>2562</v>
      </c>
      <c r="F451">
        <f>IF(数据整理1!AE$41&lt;$B451,数据整理1!V$41,"")</f>
        <v>2563</v>
      </c>
      <c r="G451">
        <f>IF(数据整理1!AF$41&lt;$B451,数据整理1!W$41,"")</f>
        <v>2553</v>
      </c>
      <c r="H451">
        <f>IF(数据整理1!AG$41&lt;$B451,数据整理1!X$41,"")</f>
        <v>2554</v>
      </c>
      <c r="I451">
        <f>IF(数据整理1!AH$41&lt;$B451,数据整理1!Y$41,"")</f>
        <v>2559</v>
      </c>
      <c r="J451">
        <f>IF(数据整理1!AI$41&lt;$B451,数据整理1!Z$41,"")</f>
        <v>2553</v>
      </c>
      <c r="K451" t="str">
        <f>IF(数据整理1!AJ$41&lt;$B451,数据整理1!AA$41,"")</f>
        <v/>
      </c>
      <c r="S451" t="str">
        <f>INDEX(数据整理1!$C$56:$C$80,MATCH(B451,数据整理1!$D$56:$D$80))</f>
        <v>12阶</v>
      </c>
      <c r="T451">
        <f>IF(数据整理1!AC$67&lt;$B451,数据整理1!T$67,"")</f>
        <v>2565</v>
      </c>
      <c r="U451">
        <f>IF(数据整理1!AD$67&lt;$B451,数据整理1!U$67,"")</f>
        <v>2561</v>
      </c>
      <c r="V451">
        <f>IF(数据整理1!AE$67&lt;$B451,数据整理1!V$67,"")</f>
        <v>2563</v>
      </c>
      <c r="W451">
        <f>IF(数据整理1!AF$67&lt;$B451,数据整理1!W$67,"")</f>
        <v>2554</v>
      </c>
      <c r="X451">
        <f>IF(数据整理1!AG$67&lt;$B451,数据整理1!X$67,"")</f>
        <v>2553</v>
      </c>
      <c r="Y451">
        <f>IF(数据整理1!AH$67&lt;$B451,数据整理1!Y$67,"")</f>
        <v>2558</v>
      </c>
      <c r="Z451">
        <f>IF(数据整理1!AI$67&lt;$B451,数据整理1!Z$67,"")</f>
        <v>2555</v>
      </c>
      <c r="AA451" t="str">
        <f>IF(数据整理1!AJ$57&lt;=$B451,数据整理1!AA$57,"")</f>
        <v/>
      </c>
      <c r="AI451" t="str">
        <f>INDEX(数据整理1!$C$82:$C$106,MATCH(B451,数据整理1!$D$82:$D$106))</f>
        <v>12阶</v>
      </c>
      <c r="AJ451" t="str">
        <f>IF(数据整理1!AC$93&lt;$B451,数据整理1!T$93,"")</f>
        <v/>
      </c>
      <c r="AK451">
        <f>IF(数据整理1!AD$93&lt;$B451,数据整理1!U$93,"")</f>
        <v>2562</v>
      </c>
      <c r="AL451">
        <f>IF(数据整理1!AE$93&lt;$B451,数据整理1!V$93,"")</f>
        <v>2562</v>
      </c>
      <c r="AM451">
        <f>IF(数据整理1!AF$93&lt;$B451,数据整理1!W$93,"")</f>
        <v>2553</v>
      </c>
      <c r="AN451">
        <f>IF(数据整理1!AG$93&lt;$B451,数据整理1!X$93,"")</f>
        <v>2554</v>
      </c>
      <c r="AO451">
        <f>IF(数据整理1!AH$93&lt;$B451,数据整理1!Y$93,"")</f>
        <v>2559</v>
      </c>
      <c r="AP451">
        <f>IF(数据整理1!AI$93&lt;$B451,数据整理1!Z$93,"")</f>
        <v>2559</v>
      </c>
      <c r="AQ451" t="str">
        <f>IF(数据整理1!AJ$90&lt;$B451,数据整理1!AA$90,"")</f>
        <v/>
      </c>
    </row>
    <row r="452" spans="2:43" x14ac:dyDescent="0.2">
      <c r="B452">
        <v>72</v>
      </c>
      <c r="C452" t="str">
        <f>INDEX(数据整理1!$C$30:$C$54,MATCH(B452,数据整理1!$D$30:$D$54))</f>
        <v>12阶</v>
      </c>
      <c r="D452">
        <f>IF(数据整理1!AC$41&lt;$B452,数据整理1!T$41,"")</f>
        <v>2566</v>
      </c>
      <c r="E452">
        <f>IF(数据整理1!AD$41&lt;$B452,数据整理1!U$41,"")</f>
        <v>2562</v>
      </c>
      <c r="F452">
        <f>IF(数据整理1!AE$41&lt;$B452,数据整理1!V$41,"")</f>
        <v>2563</v>
      </c>
      <c r="G452">
        <f>IF(数据整理1!AF$41&lt;$B452,数据整理1!W$41,"")</f>
        <v>2553</v>
      </c>
      <c r="H452">
        <f>IF(数据整理1!AG$41&lt;$B452,数据整理1!X$41,"")</f>
        <v>2554</v>
      </c>
      <c r="I452">
        <f>IF(数据整理1!AH$41&lt;$B452,数据整理1!Y$41,"")</f>
        <v>2559</v>
      </c>
      <c r="J452">
        <f>IF(数据整理1!AI$41&lt;$B452,数据整理1!Z$41,"")</f>
        <v>2553</v>
      </c>
      <c r="K452" t="str">
        <f>IF(数据整理1!AJ$41&lt;$B452,数据整理1!AA$41,"")</f>
        <v/>
      </c>
      <c r="S452" t="str">
        <f>INDEX(数据整理1!$C$56:$C$80,MATCH(B452,数据整理1!$D$56:$D$80))</f>
        <v>12阶</v>
      </c>
      <c r="T452">
        <f>IF(数据整理1!AC$67&lt;$B452,数据整理1!T$67,"")</f>
        <v>2565</v>
      </c>
      <c r="U452">
        <f>IF(数据整理1!AD$67&lt;$B452,数据整理1!U$67,"")</f>
        <v>2561</v>
      </c>
      <c r="V452">
        <f>IF(数据整理1!AE$67&lt;$B452,数据整理1!V$67,"")</f>
        <v>2563</v>
      </c>
      <c r="W452">
        <f>IF(数据整理1!AF$67&lt;$B452,数据整理1!W$67,"")</f>
        <v>2554</v>
      </c>
      <c r="X452">
        <f>IF(数据整理1!AG$67&lt;$B452,数据整理1!X$67,"")</f>
        <v>2553</v>
      </c>
      <c r="Y452">
        <f>IF(数据整理1!AH$67&lt;$B452,数据整理1!Y$67,"")</f>
        <v>2558</v>
      </c>
      <c r="Z452">
        <f>IF(数据整理1!AI$67&lt;$B452,数据整理1!Z$67,"")</f>
        <v>2555</v>
      </c>
      <c r="AA452" t="str">
        <f>IF(数据整理1!AJ$57&lt;=$B452,数据整理1!AA$57,"")</f>
        <v/>
      </c>
      <c r="AI452" t="str">
        <f>INDEX(数据整理1!$C$82:$C$106,MATCH(B452,数据整理1!$D$82:$D$106))</f>
        <v>12阶</v>
      </c>
      <c r="AJ452">
        <f>IF(数据整理1!AC$93&lt;$B452,数据整理1!T$93,"")</f>
        <v>2566</v>
      </c>
      <c r="AK452">
        <f>IF(数据整理1!AD$93&lt;$B452,数据整理1!U$93,"")</f>
        <v>2562</v>
      </c>
      <c r="AL452">
        <f>IF(数据整理1!AE$93&lt;$B452,数据整理1!V$93,"")</f>
        <v>2562</v>
      </c>
      <c r="AM452">
        <f>IF(数据整理1!AF$93&lt;$B452,数据整理1!W$93,"")</f>
        <v>2553</v>
      </c>
      <c r="AN452">
        <f>IF(数据整理1!AG$93&lt;$B452,数据整理1!X$93,"")</f>
        <v>2554</v>
      </c>
      <c r="AO452">
        <f>IF(数据整理1!AH$93&lt;$B452,数据整理1!Y$93,"")</f>
        <v>2559</v>
      </c>
      <c r="AP452">
        <f>IF(数据整理1!AI$93&lt;$B452,数据整理1!Z$93,"")</f>
        <v>2559</v>
      </c>
      <c r="AQ452" t="str">
        <f>IF(数据整理1!AJ$90&lt;$B452,数据整理1!AA$90,"")</f>
        <v/>
      </c>
    </row>
    <row r="453" spans="2:43" x14ac:dyDescent="0.2">
      <c r="B453">
        <v>73</v>
      </c>
      <c r="C453" t="str">
        <f>INDEX(数据整理1!$C$30:$C$54,MATCH(B453,数据整理1!$D$30:$D$54))</f>
        <v>12阶</v>
      </c>
      <c r="D453">
        <f>IF(数据整理1!AC$41&lt;$B453,数据整理1!T$41,"")</f>
        <v>2566</v>
      </c>
      <c r="E453">
        <f>IF(数据整理1!AD$41&lt;$B453,数据整理1!U$41,"")</f>
        <v>2562</v>
      </c>
      <c r="F453">
        <f>IF(数据整理1!AE$41&lt;$B453,数据整理1!V$41,"")</f>
        <v>2563</v>
      </c>
      <c r="G453">
        <f>IF(数据整理1!AF$41&lt;$B453,数据整理1!W$41,"")</f>
        <v>2553</v>
      </c>
      <c r="H453">
        <f>IF(数据整理1!AG$41&lt;$B453,数据整理1!X$41,"")</f>
        <v>2554</v>
      </c>
      <c r="I453">
        <f>IF(数据整理1!AH$41&lt;$B453,数据整理1!Y$41,"")</f>
        <v>2559</v>
      </c>
      <c r="J453">
        <f>IF(数据整理1!AI$41&lt;$B453,数据整理1!Z$41,"")</f>
        <v>2553</v>
      </c>
      <c r="K453" t="str">
        <f>IF(数据整理1!AJ$41&lt;$B453,数据整理1!AA$41,"")</f>
        <v/>
      </c>
      <c r="S453" t="str">
        <f>INDEX(数据整理1!$C$56:$C$80,MATCH(B453,数据整理1!$D$56:$D$80))</f>
        <v>12阶</v>
      </c>
      <c r="T453">
        <f>IF(数据整理1!AC$67&lt;$B453,数据整理1!T$67,"")</f>
        <v>2565</v>
      </c>
      <c r="U453">
        <f>IF(数据整理1!AD$67&lt;$B453,数据整理1!U$67,"")</f>
        <v>2561</v>
      </c>
      <c r="V453">
        <f>IF(数据整理1!AE$67&lt;$B453,数据整理1!V$67,"")</f>
        <v>2563</v>
      </c>
      <c r="W453">
        <f>IF(数据整理1!AF$67&lt;$B453,数据整理1!W$67,"")</f>
        <v>2554</v>
      </c>
      <c r="X453">
        <f>IF(数据整理1!AG$67&lt;$B453,数据整理1!X$67,"")</f>
        <v>2553</v>
      </c>
      <c r="Y453">
        <f>IF(数据整理1!AH$67&lt;$B453,数据整理1!Y$67,"")</f>
        <v>2558</v>
      </c>
      <c r="Z453">
        <f>IF(数据整理1!AI$67&lt;$B453,数据整理1!Z$67,"")</f>
        <v>2555</v>
      </c>
      <c r="AA453" t="str">
        <f>IF(数据整理1!AJ$57&lt;=$B453,数据整理1!AA$57,"")</f>
        <v/>
      </c>
      <c r="AI453" t="str">
        <f>INDEX(数据整理1!$C$82:$C$106,MATCH(B453,数据整理1!$D$82:$D$106))</f>
        <v>12阶</v>
      </c>
      <c r="AJ453">
        <f>IF(数据整理1!AC$93&lt;$B453,数据整理1!T$93,"")</f>
        <v>2566</v>
      </c>
      <c r="AK453">
        <f>IF(数据整理1!AD$93&lt;$B453,数据整理1!U$93,"")</f>
        <v>2562</v>
      </c>
      <c r="AL453">
        <f>IF(数据整理1!AE$93&lt;$B453,数据整理1!V$93,"")</f>
        <v>2562</v>
      </c>
      <c r="AM453">
        <f>IF(数据整理1!AF$93&lt;$B453,数据整理1!W$93,"")</f>
        <v>2553</v>
      </c>
      <c r="AN453">
        <f>IF(数据整理1!AG$93&lt;$B453,数据整理1!X$93,"")</f>
        <v>2554</v>
      </c>
      <c r="AO453">
        <f>IF(数据整理1!AH$93&lt;$B453,数据整理1!Y$93,"")</f>
        <v>2559</v>
      </c>
      <c r="AP453">
        <f>IF(数据整理1!AI$93&lt;$B453,数据整理1!Z$93,"")</f>
        <v>2559</v>
      </c>
      <c r="AQ453" t="str">
        <f>IF(数据整理1!AJ$90&lt;$B453,数据整理1!AA$90,"")</f>
        <v/>
      </c>
    </row>
    <row r="454" spans="2:43" x14ac:dyDescent="0.2">
      <c r="B454">
        <v>74</v>
      </c>
      <c r="C454" t="str">
        <f>INDEX(数据整理1!$C$30:$C$54,MATCH(B454,数据整理1!$D$30:$D$54))</f>
        <v>12阶</v>
      </c>
      <c r="D454">
        <f>IF(数据整理1!AC$41&lt;$B454,数据整理1!T$41,"")</f>
        <v>2566</v>
      </c>
      <c r="E454">
        <f>IF(数据整理1!AD$41&lt;$B454,数据整理1!U$41,"")</f>
        <v>2562</v>
      </c>
      <c r="F454">
        <f>IF(数据整理1!AE$41&lt;$B454,数据整理1!V$41,"")</f>
        <v>2563</v>
      </c>
      <c r="G454">
        <f>IF(数据整理1!AF$41&lt;$B454,数据整理1!W$41,"")</f>
        <v>2553</v>
      </c>
      <c r="H454">
        <f>IF(数据整理1!AG$41&lt;$B454,数据整理1!X$41,"")</f>
        <v>2554</v>
      </c>
      <c r="I454">
        <f>IF(数据整理1!AH$41&lt;$B454,数据整理1!Y$41,"")</f>
        <v>2559</v>
      </c>
      <c r="J454">
        <f>IF(数据整理1!AI$41&lt;$B454,数据整理1!Z$41,"")</f>
        <v>2553</v>
      </c>
      <c r="K454" t="str">
        <f>IF(数据整理1!AJ$41&lt;$B454,数据整理1!AA$41,"")</f>
        <v/>
      </c>
      <c r="S454" t="str">
        <f>INDEX(数据整理1!$C$56:$C$80,MATCH(B454,数据整理1!$D$56:$D$80))</f>
        <v>12阶</v>
      </c>
      <c r="T454">
        <f>IF(数据整理1!AC$67&lt;$B454,数据整理1!T$67,"")</f>
        <v>2565</v>
      </c>
      <c r="U454">
        <f>IF(数据整理1!AD$67&lt;$B454,数据整理1!U$67,"")</f>
        <v>2561</v>
      </c>
      <c r="V454">
        <f>IF(数据整理1!AE$67&lt;$B454,数据整理1!V$67,"")</f>
        <v>2563</v>
      </c>
      <c r="W454">
        <f>IF(数据整理1!AF$67&lt;$B454,数据整理1!W$67,"")</f>
        <v>2554</v>
      </c>
      <c r="X454">
        <f>IF(数据整理1!AG$67&lt;$B454,数据整理1!X$67,"")</f>
        <v>2553</v>
      </c>
      <c r="Y454">
        <f>IF(数据整理1!AH$67&lt;$B454,数据整理1!Y$67,"")</f>
        <v>2558</v>
      </c>
      <c r="Z454">
        <f>IF(数据整理1!AI$67&lt;$B454,数据整理1!Z$67,"")</f>
        <v>2555</v>
      </c>
      <c r="AA454" t="str">
        <f>IF(数据整理1!AJ$57&lt;=$B454,数据整理1!AA$57,"")</f>
        <v/>
      </c>
      <c r="AI454" t="str">
        <f>INDEX(数据整理1!$C$82:$C$106,MATCH(B454,数据整理1!$D$82:$D$106))</f>
        <v>12阶</v>
      </c>
      <c r="AJ454">
        <f>IF(数据整理1!AC$93&lt;$B454,数据整理1!T$93,"")</f>
        <v>2566</v>
      </c>
      <c r="AK454">
        <f>IF(数据整理1!AD$93&lt;$B454,数据整理1!U$93,"")</f>
        <v>2562</v>
      </c>
      <c r="AL454">
        <f>IF(数据整理1!AE$93&lt;$B454,数据整理1!V$93,"")</f>
        <v>2562</v>
      </c>
      <c r="AM454">
        <f>IF(数据整理1!AF$93&lt;$B454,数据整理1!W$93,"")</f>
        <v>2553</v>
      </c>
      <c r="AN454">
        <f>IF(数据整理1!AG$93&lt;$B454,数据整理1!X$93,"")</f>
        <v>2554</v>
      </c>
      <c r="AO454">
        <f>IF(数据整理1!AH$93&lt;$B454,数据整理1!Y$93,"")</f>
        <v>2559</v>
      </c>
      <c r="AP454">
        <f>IF(数据整理1!AI$93&lt;$B454,数据整理1!Z$93,"")</f>
        <v>2559</v>
      </c>
      <c r="AQ454" t="str">
        <f>IF(数据整理1!AJ$90&lt;$B454,数据整理1!AA$90,"")</f>
        <v/>
      </c>
    </row>
    <row r="455" spans="2:43" x14ac:dyDescent="0.2">
      <c r="B455">
        <v>75</v>
      </c>
      <c r="C455" t="str">
        <f>INDEX(数据整理1!$C$30:$C$54,MATCH(B455,数据整理1!$D$30:$D$54))</f>
        <v>12阶</v>
      </c>
      <c r="D455">
        <f>IF(数据整理1!AC$41&lt;$B455,数据整理1!T$41,"")</f>
        <v>2566</v>
      </c>
      <c r="E455">
        <f>IF(数据整理1!AD$41&lt;$B455,数据整理1!U$41,"")</f>
        <v>2562</v>
      </c>
      <c r="F455">
        <f>IF(数据整理1!AE$41&lt;$B455,数据整理1!V$41,"")</f>
        <v>2563</v>
      </c>
      <c r="G455">
        <f>IF(数据整理1!AF$41&lt;$B455,数据整理1!W$41,"")</f>
        <v>2553</v>
      </c>
      <c r="H455">
        <f>IF(数据整理1!AG$41&lt;$B455,数据整理1!X$41,"")</f>
        <v>2554</v>
      </c>
      <c r="I455">
        <f>IF(数据整理1!AH$41&lt;$B455,数据整理1!Y$41,"")</f>
        <v>2559</v>
      </c>
      <c r="J455">
        <f>IF(数据整理1!AI$41&lt;$B455,数据整理1!Z$41,"")</f>
        <v>2553</v>
      </c>
      <c r="K455" t="str">
        <f>IF(数据整理1!AJ$41&lt;$B455,数据整理1!AA$41,"")</f>
        <v/>
      </c>
      <c r="S455" t="str">
        <f>INDEX(数据整理1!$C$56:$C$80,MATCH(B455,数据整理1!$D$56:$D$80))</f>
        <v>12阶</v>
      </c>
      <c r="T455">
        <f>IF(数据整理1!AC$67&lt;$B455,数据整理1!T$67,"")</f>
        <v>2565</v>
      </c>
      <c r="U455">
        <f>IF(数据整理1!AD$67&lt;$B455,数据整理1!U$67,"")</f>
        <v>2561</v>
      </c>
      <c r="V455">
        <f>IF(数据整理1!AE$67&lt;$B455,数据整理1!V$67,"")</f>
        <v>2563</v>
      </c>
      <c r="W455">
        <f>IF(数据整理1!AF$67&lt;$B455,数据整理1!W$67,"")</f>
        <v>2554</v>
      </c>
      <c r="X455">
        <f>IF(数据整理1!AG$67&lt;$B455,数据整理1!X$67,"")</f>
        <v>2553</v>
      </c>
      <c r="Y455">
        <f>IF(数据整理1!AH$67&lt;$B455,数据整理1!Y$67,"")</f>
        <v>2558</v>
      </c>
      <c r="Z455">
        <f>IF(数据整理1!AI$67&lt;$B455,数据整理1!Z$67,"")</f>
        <v>2555</v>
      </c>
      <c r="AA455" t="str">
        <f>IF(数据整理1!AJ$57&lt;=$B455,数据整理1!AA$57,"")</f>
        <v/>
      </c>
      <c r="AI455" t="str">
        <f>INDEX(数据整理1!$C$82:$C$106,MATCH(B455,数据整理1!$D$82:$D$106))</f>
        <v>12阶</v>
      </c>
      <c r="AJ455">
        <f>IF(数据整理1!AC$93&lt;$B455,数据整理1!T$93,"")</f>
        <v>2566</v>
      </c>
      <c r="AK455">
        <f>IF(数据整理1!AD$93&lt;$B455,数据整理1!U$93,"")</f>
        <v>2562</v>
      </c>
      <c r="AL455">
        <f>IF(数据整理1!AE$93&lt;$B455,数据整理1!V$93,"")</f>
        <v>2562</v>
      </c>
      <c r="AM455">
        <f>IF(数据整理1!AF$93&lt;$B455,数据整理1!W$93,"")</f>
        <v>2553</v>
      </c>
      <c r="AN455">
        <f>IF(数据整理1!AG$93&lt;$B455,数据整理1!X$93,"")</f>
        <v>2554</v>
      </c>
      <c r="AO455">
        <f>IF(数据整理1!AH$93&lt;$B455,数据整理1!Y$93,"")</f>
        <v>2559</v>
      </c>
      <c r="AP455">
        <f>IF(数据整理1!AI$93&lt;$B455,数据整理1!Z$93,"")</f>
        <v>2559</v>
      </c>
      <c r="AQ455" t="str">
        <f>IF(数据整理1!AJ$90&lt;$B455,数据整理1!AA$90,"")</f>
        <v/>
      </c>
    </row>
    <row r="456" spans="2:43" x14ac:dyDescent="0.2">
      <c r="B456">
        <v>76</v>
      </c>
      <c r="C456" t="str">
        <f>INDEX(数据整理1!$C$30:$C$54,MATCH(B456,数据整理1!$D$30:$D$54))</f>
        <v>12阶</v>
      </c>
      <c r="D456">
        <f>IF(数据整理1!AC$41&lt;$B456,数据整理1!T$41,"")</f>
        <v>2566</v>
      </c>
      <c r="E456">
        <f>IF(数据整理1!AD$41&lt;$B456,数据整理1!U$41,"")</f>
        <v>2562</v>
      </c>
      <c r="F456">
        <f>IF(数据整理1!AE$41&lt;$B456,数据整理1!V$41,"")</f>
        <v>2563</v>
      </c>
      <c r="G456">
        <f>IF(数据整理1!AF$41&lt;$B456,数据整理1!W$41,"")</f>
        <v>2553</v>
      </c>
      <c r="H456">
        <f>IF(数据整理1!AG$41&lt;$B456,数据整理1!X$41,"")</f>
        <v>2554</v>
      </c>
      <c r="I456">
        <f>IF(数据整理1!AH$41&lt;$B456,数据整理1!Y$41,"")</f>
        <v>2559</v>
      </c>
      <c r="J456">
        <f>IF(数据整理1!AI$41&lt;$B456,数据整理1!Z$41,"")</f>
        <v>2553</v>
      </c>
      <c r="K456" t="str">
        <f>IF(数据整理1!AJ$41&lt;$B456,数据整理1!AA$41,"")</f>
        <v/>
      </c>
      <c r="S456" t="str">
        <f>INDEX(数据整理1!$C$56:$C$80,MATCH(B456,数据整理1!$D$56:$D$80))</f>
        <v>12阶</v>
      </c>
      <c r="T456">
        <f>IF(数据整理1!AC$67&lt;$B456,数据整理1!T$67,"")</f>
        <v>2565</v>
      </c>
      <c r="U456">
        <f>IF(数据整理1!AD$67&lt;$B456,数据整理1!U$67,"")</f>
        <v>2561</v>
      </c>
      <c r="V456">
        <f>IF(数据整理1!AE$67&lt;$B456,数据整理1!V$67,"")</f>
        <v>2563</v>
      </c>
      <c r="W456">
        <f>IF(数据整理1!AF$67&lt;$B456,数据整理1!W$67,"")</f>
        <v>2554</v>
      </c>
      <c r="X456">
        <f>IF(数据整理1!AG$67&lt;$B456,数据整理1!X$67,"")</f>
        <v>2553</v>
      </c>
      <c r="Y456">
        <f>IF(数据整理1!AH$67&lt;$B456,数据整理1!Y$67,"")</f>
        <v>2558</v>
      </c>
      <c r="Z456">
        <f>IF(数据整理1!AI$67&lt;$B456,数据整理1!Z$67,"")</f>
        <v>2555</v>
      </c>
      <c r="AA456" t="str">
        <f>IF(数据整理1!AJ$57&lt;=$B456,数据整理1!AA$57,"")</f>
        <v/>
      </c>
      <c r="AI456" t="str">
        <f>INDEX(数据整理1!$C$82:$C$106,MATCH(B456,数据整理1!$D$82:$D$106))</f>
        <v>12阶</v>
      </c>
      <c r="AJ456">
        <f>IF(数据整理1!AC$93&lt;$B456,数据整理1!T$93,"")</f>
        <v>2566</v>
      </c>
      <c r="AK456">
        <f>IF(数据整理1!AD$93&lt;$B456,数据整理1!U$93,"")</f>
        <v>2562</v>
      </c>
      <c r="AL456">
        <f>IF(数据整理1!AE$93&lt;$B456,数据整理1!V$93,"")</f>
        <v>2562</v>
      </c>
      <c r="AM456">
        <f>IF(数据整理1!AF$93&lt;$B456,数据整理1!W$93,"")</f>
        <v>2553</v>
      </c>
      <c r="AN456">
        <f>IF(数据整理1!AG$93&lt;$B456,数据整理1!X$93,"")</f>
        <v>2554</v>
      </c>
      <c r="AO456">
        <f>IF(数据整理1!AH$93&lt;$B456,数据整理1!Y$93,"")</f>
        <v>2559</v>
      </c>
      <c r="AP456">
        <f>IF(数据整理1!AI$93&lt;$B456,数据整理1!Z$93,"")</f>
        <v>2559</v>
      </c>
      <c r="AQ456" t="str">
        <f>IF(数据整理1!AJ$90&lt;$B456,数据整理1!AA$90,"")</f>
        <v/>
      </c>
    </row>
    <row r="457" spans="2:43" x14ac:dyDescent="0.2">
      <c r="B457">
        <v>77</v>
      </c>
      <c r="C457" t="str">
        <f>INDEX(数据整理1!$C$30:$C$54,MATCH(B457,数据整理1!$D$30:$D$54))</f>
        <v>12阶</v>
      </c>
      <c r="D457">
        <f>IF(数据整理1!AC$41&lt;$B457,数据整理1!T$41,"")</f>
        <v>2566</v>
      </c>
      <c r="E457">
        <f>IF(数据整理1!AD$41&lt;$B457,数据整理1!U$41,"")</f>
        <v>2562</v>
      </c>
      <c r="F457">
        <f>IF(数据整理1!AE$41&lt;$B457,数据整理1!V$41,"")</f>
        <v>2563</v>
      </c>
      <c r="G457">
        <f>IF(数据整理1!AF$41&lt;$B457,数据整理1!W$41,"")</f>
        <v>2553</v>
      </c>
      <c r="H457">
        <f>IF(数据整理1!AG$41&lt;$B457,数据整理1!X$41,"")</f>
        <v>2554</v>
      </c>
      <c r="I457">
        <f>IF(数据整理1!AH$41&lt;$B457,数据整理1!Y$41,"")</f>
        <v>2559</v>
      </c>
      <c r="J457">
        <f>IF(数据整理1!AI$41&lt;$B457,数据整理1!Z$41,"")</f>
        <v>2553</v>
      </c>
      <c r="K457" t="str">
        <f>IF(数据整理1!AJ$41&lt;$B457,数据整理1!AA$41,"")</f>
        <v/>
      </c>
      <c r="S457" t="str">
        <f>INDEX(数据整理1!$C$56:$C$80,MATCH(B457,数据整理1!$D$56:$D$80))</f>
        <v>13阶</v>
      </c>
      <c r="T457" t="str">
        <f>IF(数据整理1!AC$68&lt;$B457,数据整理1!T$68,"")</f>
        <v/>
      </c>
      <c r="U457">
        <f>IF(数据整理1!AD$68&lt;$B457,数据整理1!U$68,"")</f>
        <v>2569</v>
      </c>
      <c r="V457">
        <f>IF(数据整理1!AE$68&lt;$B457,数据整理1!V$68,"")</f>
        <v>2569</v>
      </c>
      <c r="W457">
        <f>IF(数据整理1!AF$68&lt;$B457,数据整理1!W$68,"")</f>
        <v>2561</v>
      </c>
      <c r="X457">
        <f>IF(数据整理1!AG$68&lt;$B457,数据整理1!X$68,"")</f>
        <v>2563</v>
      </c>
      <c r="Y457">
        <f>IF(数据整理1!AH$68&lt;$B457,数据整理1!Y$68,"")</f>
        <v>2560</v>
      </c>
      <c r="Z457">
        <f>IF(数据整理1!AI$68&lt;$B457,数据整理1!Z$68,"")</f>
        <v>2565</v>
      </c>
      <c r="AA457" t="str">
        <f>IF(数据整理1!AJ$57&lt;=$B457,数据整理1!AA$57,"")</f>
        <v/>
      </c>
      <c r="AI457" t="str">
        <f>INDEX(数据整理1!$C$82:$C$106,MATCH(B457,数据整理1!$D$82:$D$106))</f>
        <v>12阶</v>
      </c>
      <c r="AJ457">
        <f>IF(数据整理1!AC$93&lt;$B457,数据整理1!T$93,"")</f>
        <v>2566</v>
      </c>
      <c r="AK457">
        <f>IF(数据整理1!AD$93&lt;$B457,数据整理1!U$93,"")</f>
        <v>2562</v>
      </c>
      <c r="AL457">
        <f>IF(数据整理1!AE$93&lt;$B457,数据整理1!V$93,"")</f>
        <v>2562</v>
      </c>
      <c r="AM457">
        <f>IF(数据整理1!AF$93&lt;$B457,数据整理1!W$93,"")</f>
        <v>2553</v>
      </c>
      <c r="AN457">
        <f>IF(数据整理1!AG$93&lt;$B457,数据整理1!X$93,"")</f>
        <v>2554</v>
      </c>
      <c r="AO457">
        <f>IF(数据整理1!AH$93&lt;$B457,数据整理1!Y$93,"")</f>
        <v>2559</v>
      </c>
      <c r="AP457">
        <f>IF(数据整理1!AI$93&lt;$B457,数据整理1!Z$93,"")</f>
        <v>2559</v>
      </c>
      <c r="AQ457" t="str">
        <f>IF(数据整理1!AJ$90&lt;$B457,数据整理1!AA$90,"")</f>
        <v/>
      </c>
    </row>
    <row r="458" spans="2:43" x14ac:dyDescent="0.2">
      <c r="B458">
        <v>78</v>
      </c>
      <c r="C458" t="str">
        <f>INDEX(数据整理1!$C$30:$C$54,MATCH(B458,数据整理1!$D$30:$D$54))</f>
        <v>13阶</v>
      </c>
      <c r="D458" t="str">
        <f>IF(数据整理1!AC$42&lt;$B458,数据整理1!$T$42,"")</f>
        <v/>
      </c>
      <c r="E458">
        <f>IF(数据整理1!AD$42&lt;$B458,数据整理1!$T$42,"")</f>
        <v>2573</v>
      </c>
      <c r="F458">
        <f>IF(数据整理1!AE$42&lt;$B458,数据整理1!$T$42,"")</f>
        <v>2573</v>
      </c>
      <c r="G458">
        <f>IF(数据整理1!AF$42&lt;$B458,数据整理1!$T$42,"")</f>
        <v>2573</v>
      </c>
      <c r="H458">
        <f>IF(数据整理1!AG$42&lt;$B458,数据整理1!$T$42,"")</f>
        <v>2573</v>
      </c>
      <c r="I458">
        <f>IF(数据整理1!AH$42&lt;$B458,数据整理1!$T$42,"")</f>
        <v>2573</v>
      </c>
      <c r="J458">
        <f>IF(数据整理1!AI$42&lt;$B458,数据整理1!$T$42,"")</f>
        <v>2573</v>
      </c>
      <c r="K458" t="str">
        <f>IF(数据整理1!AJ$42&lt;$B458,数据整理1!$T$42,"")</f>
        <v/>
      </c>
      <c r="S458" t="str">
        <f>INDEX(数据整理1!$C$56:$C$80,MATCH(B458,数据整理1!$D$56:$D$80))</f>
        <v>13阶</v>
      </c>
      <c r="T458">
        <f>IF(数据整理1!AC$68&lt;$B458,数据整理1!T$68,"")</f>
        <v>2572</v>
      </c>
      <c r="U458">
        <f>IF(数据整理1!AD$68&lt;$B458,数据整理1!U$68,"")</f>
        <v>2569</v>
      </c>
      <c r="V458">
        <f>IF(数据整理1!AE$68&lt;$B458,数据整理1!V$68,"")</f>
        <v>2569</v>
      </c>
      <c r="W458">
        <f>IF(数据整理1!AF$68&lt;$B458,数据整理1!W$68,"")</f>
        <v>2561</v>
      </c>
      <c r="X458">
        <f>IF(数据整理1!AG$68&lt;$B458,数据整理1!X$68,"")</f>
        <v>2563</v>
      </c>
      <c r="Y458">
        <f>IF(数据整理1!AH$68&lt;$B458,数据整理1!Y$68,"")</f>
        <v>2560</v>
      </c>
      <c r="Z458">
        <f>IF(数据整理1!AI$68&lt;$B458,数据整理1!Z$68,"")</f>
        <v>2565</v>
      </c>
      <c r="AA458" t="str">
        <f>IF(数据整理1!AJ$57&lt;=$B458,数据整理1!AA$57,"")</f>
        <v/>
      </c>
      <c r="AI458" t="str">
        <f>INDEX(数据整理1!$C$82:$C$106,MATCH(B458,数据整理1!$D$82:$D$106))</f>
        <v>13阶</v>
      </c>
      <c r="AJ458" t="str">
        <f>IF(数据整理1!AC$94&lt;$B458,数据整理1!T$94,"")</f>
        <v/>
      </c>
      <c r="AK458">
        <f>IF(数据整理1!AD$94&lt;$B458,数据整理1!U$94,"")</f>
        <v>2570</v>
      </c>
      <c r="AL458">
        <f>IF(数据整理1!AE$94&lt;$B458,数据整理1!V$94,"")</f>
        <v>2567</v>
      </c>
      <c r="AM458">
        <f>IF(数据整理1!AF$94&lt;$B458,数据整理1!W$94,"")</f>
        <v>2560</v>
      </c>
      <c r="AN458">
        <f>IF(数据整理1!AG$94&lt;$B458,数据整理1!X$94,"")</f>
        <v>2564</v>
      </c>
      <c r="AO458">
        <f>IF(数据整理1!AH$94&lt;$B458,数据整理1!Y$94,"")</f>
        <v>2563</v>
      </c>
      <c r="AP458">
        <f>IF(数据整理1!AI$94&lt;$B458,数据整理1!Z$94,"")</f>
        <v>2566</v>
      </c>
      <c r="AQ458" t="str">
        <f>IF(数据整理1!AJ$90&lt;$B458,数据整理1!AA$90,"")</f>
        <v/>
      </c>
    </row>
    <row r="459" spans="2:43" x14ac:dyDescent="0.2">
      <c r="B459">
        <v>79</v>
      </c>
      <c r="C459" t="str">
        <f>INDEX(数据整理1!$C$30:$C$54,MATCH(B459,数据整理1!$D$30:$D$54))</f>
        <v>13阶</v>
      </c>
      <c r="D459">
        <f>IF(数据整理1!AC$42&lt;$B459,数据整理1!$T$42,"")</f>
        <v>2573</v>
      </c>
      <c r="E459">
        <f>IF(数据整理1!AD$42&lt;$B459,数据整理1!$T$42,"")</f>
        <v>2573</v>
      </c>
      <c r="F459">
        <f>IF(数据整理1!AE$42&lt;$B459,数据整理1!$T$42,"")</f>
        <v>2573</v>
      </c>
      <c r="G459">
        <f>IF(数据整理1!AF$42&lt;$B459,数据整理1!$T$42,"")</f>
        <v>2573</v>
      </c>
      <c r="H459">
        <f>IF(数据整理1!AG$42&lt;$B459,数据整理1!$T$42,"")</f>
        <v>2573</v>
      </c>
      <c r="I459">
        <f>IF(数据整理1!AH$42&lt;$B459,数据整理1!$T$42,"")</f>
        <v>2573</v>
      </c>
      <c r="J459">
        <f>IF(数据整理1!AI$42&lt;$B459,数据整理1!$T$42,"")</f>
        <v>2573</v>
      </c>
      <c r="K459" t="str">
        <f>IF(数据整理1!AJ$42&lt;$B459,数据整理1!$T$42,"")</f>
        <v/>
      </c>
      <c r="S459" t="str">
        <f>INDEX(数据整理1!$C$56:$C$80,MATCH(B459,数据整理1!$D$56:$D$80))</f>
        <v>13阶</v>
      </c>
      <c r="T459">
        <f>IF(数据整理1!AC$68&lt;$B459,数据整理1!T$68,"")</f>
        <v>2572</v>
      </c>
      <c r="U459">
        <f>IF(数据整理1!AD$68&lt;$B459,数据整理1!U$68,"")</f>
        <v>2569</v>
      </c>
      <c r="V459">
        <f>IF(数据整理1!AE$68&lt;$B459,数据整理1!V$68,"")</f>
        <v>2569</v>
      </c>
      <c r="W459">
        <f>IF(数据整理1!AF$68&lt;$B459,数据整理1!W$68,"")</f>
        <v>2561</v>
      </c>
      <c r="X459">
        <f>IF(数据整理1!AG$68&lt;$B459,数据整理1!X$68,"")</f>
        <v>2563</v>
      </c>
      <c r="Y459">
        <f>IF(数据整理1!AH$68&lt;$B459,数据整理1!Y$68,"")</f>
        <v>2560</v>
      </c>
      <c r="Z459">
        <f>IF(数据整理1!AI$68&lt;$B459,数据整理1!Z$68,"")</f>
        <v>2565</v>
      </c>
      <c r="AA459" t="str">
        <f>IF(数据整理1!AJ$57&lt;=$B459,数据整理1!AA$57,"")</f>
        <v/>
      </c>
      <c r="AI459" t="str">
        <f>INDEX(数据整理1!$C$82:$C$106,MATCH(B459,数据整理1!$D$82:$D$106))</f>
        <v>13阶</v>
      </c>
      <c r="AJ459">
        <f>IF(数据整理1!AC$94&lt;$B459,数据整理1!T$94,"")</f>
        <v>2573</v>
      </c>
      <c r="AK459">
        <f>IF(数据整理1!AD$94&lt;$B459,数据整理1!U$94,"")</f>
        <v>2570</v>
      </c>
      <c r="AL459">
        <f>IF(数据整理1!AE$94&lt;$B459,数据整理1!V$94,"")</f>
        <v>2567</v>
      </c>
      <c r="AM459">
        <f>IF(数据整理1!AF$94&lt;$B459,数据整理1!W$94,"")</f>
        <v>2560</v>
      </c>
      <c r="AN459">
        <f>IF(数据整理1!AG$94&lt;$B459,数据整理1!X$94,"")</f>
        <v>2564</v>
      </c>
      <c r="AO459">
        <f>IF(数据整理1!AH$94&lt;$B459,数据整理1!Y$94,"")</f>
        <v>2563</v>
      </c>
      <c r="AP459">
        <f>IF(数据整理1!AI$94&lt;$B459,数据整理1!Z$94,"")</f>
        <v>2566</v>
      </c>
      <c r="AQ459" t="str">
        <f>IF(数据整理1!AJ$90&lt;$B459,数据整理1!AA$90,"")</f>
        <v/>
      </c>
    </row>
    <row r="460" spans="2:43" x14ac:dyDescent="0.2">
      <c r="B460">
        <v>80</v>
      </c>
      <c r="C460" t="str">
        <f>INDEX(数据整理1!$C$30:$C$54,MATCH(B460,数据整理1!$D$30:$D$54))</f>
        <v>13阶</v>
      </c>
      <c r="D460">
        <f>IF(数据整理1!AC$42&lt;$B460,数据整理1!$T$42,"")</f>
        <v>2573</v>
      </c>
      <c r="E460">
        <f>IF(数据整理1!AD$42&lt;$B460,数据整理1!$T$42,"")</f>
        <v>2573</v>
      </c>
      <c r="F460">
        <f>IF(数据整理1!AE$42&lt;$B460,数据整理1!$T$42,"")</f>
        <v>2573</v>
      </c>
      <c r="G460">
        <f>IF(数据整理1!AF$42&lt;$B460,数据整理1!$T$42,"")</f>
        <v>2573</v>
      </c>
      <c r="H460">
        <f>IF(数据整理1!AG$42&lt;$B460,数据整理1!$T$42,"")</f>
        <v>2573</v>
      </c>
      <c r="I460">
        <f>IF(数据整理1!AH$42&lt;$B460,数据整理1!$T$42,"")</f>
        <v>2573</v>
      </c>
      <c r="J460">
        <f>IF(数据整理1!AI$42&lt;$B460,数据整理1!$T$42,"")</f>
        <v>2573</v>
      </c>
      <c r="K460" t="str">
        <f>IF(数据整理1!AJ$42&lt;$B460,数据整理1!$T$42,"")</f>
        <v/>
      </c>
      <c r="S460" t="str">
        <f>INDEX(数据整理1!$C$56:$C$80,MATCH(B460,数据整理1!$D$56:$D$80))</f>
        <v>13阶</v>
      </c>
      <c r="T460">
        <f>IF(数据整理1!AC$68&lt;$B460,数据整理1!T$68,"")</f>
        <v>2572</v>
      </c>
      <c r="U460">
        <f>IF(数据整理1!AD$68&lt;$B460,数据整理1!U$68,"")</f>
        <v>2569</v>
      </c>
      <c r="V460">
        <f>IF(数据整理1!AE$68&lt;$B460,数据整理1!V$68,"")</f>
        <v>2569</v>
      </c>
      <c r="W460">
        <f>IF(数据整理1!AF$68&lt;$B460,数据整理1!W$68,"")</f>
        <v>2561</v>
      </c>
      <c r="X460">
        <f>IF(数据整理1!AG$68&lt;$B460,数据整理1!X$68,"")</f>
        <v>2563</v>
      </c>
      <c r="Y460">
        <f>IF(数据整理1!AH$68&lt;$B460,数据整理1!Y$68,"")</f>
        <v>2560</v>
      </c>
      <c r="Z460">
        <f>IF(数据整理1!AI$68&lt;$B460,数据整理1!Z$68,"")</f>
        <v>2565</v>
      </c>
      <c r="AA460" t="str">
        <f>IF(数据整理1!AJ$57&lt;=$B460,数据整理1!AA$57,"")</f>
        <v/>
      </c>
      <c r="AI460" t="str">
        <f>INDEX(数据整理1!$C$82:$C$106,MATCH(B460,数据整理1!$D$82:$D$106))</f>
        <v>13阶</v>
      </c>
      <c r="AJ460">
        <f>IF(数据整理1!AC$94&lt;$B460,数据整理1!T$94,"")</f>
        <v>2573</v>
      </c>
      <c r="AK460">
        <f>IF(数据整理1!AD$94&lt;$B460,数据整理1!U$94,"")</f>
        <v>2570</v>
      </c>
      <c r="AL460">
        <f>IF(数据整理1!AE$94&lt;$B460,数据整理1!V$94,"")</f>
        <v>2567</v>
      </c>
      <c r="AM460">
        <f>IF(数据整理1!AF$94&lt;$B460,数据整理1!W$94,"")</f>
        <v>2560</v>
      </c>
      <c r="AN460">
        <f>IF(数据整理1!AG$94&lt;$B460,数据整理1!X$94,"")</f>
        <v>2564</v>
      </c>
      <c r="AO460">
        <f>IF(数据整理1!AH$94&lt;$B460,数据整理1!Y$94,"")</f>
        <v>2563</v>
      </c>
      <c r="AP460">
        <f>IF(数据整理1!AI$94&lt;$B460,数据整理1!Z$94,"")</f>
        <v>2566</v>
      </c>
      <c r="AQ460" t="str">
        <f>IF(数据整理1!AJ$90&lt;$B460,数据整理1!AA$90,"")</f>
        <v/>
      </c>
    </row>
    <row r="461" spans="2:43" x14ac:dyDescent="0.2">
      <c r="B461">
        <v>81</v>
      </c>
      <c r="C461" t="str">
        <f>INDEX(数据整理1!$C$30:$C$54,MATCH(B461,数据整理1!$D$30:$D$54))</f>
        <v>13阶</v>
      </c>
      <c r="D461">
        <f>IF(数据整理1!AC$42&lt;$B461,数据整理1!$T$42,"")</f>
        <v>2573</v>
      </c>
      <c r="E461">
        <f>IF(数据整理1!AD$42&lt;$B461,数据整理1!$T$42,"")</f>
        <v>2573</v>
      </c>
      <c r="F461">
        <f>IF(数据整理1!AE$42&lt;$B461,数据整理1!$T$42,"")</f>
        <v>2573</v>
      </c>
      <c r="G461">
        <f>IF(数据整理1!AF$42&lt;$B461,数据整理1!$T$42,"")</f>
        <v>2573</v>
      </c>
      <c r="H461">
        <f>IF(数据整理1!AG$42&lt;$B461,数据整理1!$T$42,"")</f>
        <v>2573</v>
      </c>
      <c r="I461">
        <f>IF(数据整理1!AH$42&lt;$B461,数据整理1!$T$42,"")</f>
        <v>2573</v>
      </c>
      <c r="J461">
        <f>IF(数据整理1!AI$42&lt;$B461,数据整理1!$T$42,"")</f>
        <v>2573</v>
      </c>
      <c r="K461" t="str">
        <f>IF(数据整理1!AJ$42&lt;$B461,数据整理1!$T$42,"")</f>
        <v/>
      </c>
      <c r="S461" t="str">
        <f>INDEX(数据整理1!$C$56:$C$80,MATCH(B461,数据整理1!$D$56:$D$80))</f>
        <v>13阶</v>
      </c>
      <c r="T461">
        <f>IF(数据整理1!AC$68&lt;$B461,数据整理1!T$68,"")</f>
        <v>2572</v>
      </c>
      <c r="U461">
        <f>IF(数据整理1!AD$68&lt;$B461,数据整理1!U$68,"")</f>
        <v>2569</v>
      </c>
      <c r="V461">
        <f>IF(数据整理1!AE$68&lt;$B461,数据整理1!V$68,"")</f>
        <v>2569</v>
      </c>
      <c r="W461">
        <f>IF(数据整理1!AF$68&lt;$B461,数据整理1!W$68,"")</f>
        <v>2561</v>
      </c>
      <c r="X461">
        <f>IF(数据整理1!AG$68&lt;$B461,数据整理1!X$68,"")</f>
        <v>2563</v>
      </c>
      <c r="Y461">
        <f>IF(数据整理1!AH$68&lt;$B461,数据整理1!Y$68,"")</f>
        <v>2560</v>
      </c>
      <c r="Z461">
        <f>IF(数据整理1!AI$68&lt;$B461,数据整理1!Z$68,"")</f>
        <v>2565</v>
      </c>
      <c r="AA461" t="str">
        <f>IF(数据整理1!AJ$57&lt;=$B461,数据整理1!AA$57,"")</f>
        <v/>
      </c>
      <c r="AI461" t="str">
        <f>INDEX(数据整理1!$C$82:$C$106,MATCH(B461,数据整理1!$D$82:$D$106))</f>
        <v>13阶</v>
      </c>
      <c r="AJ461">
        <f>IF(数据整理1!AC$94&lt;$B461,数据整理1!T$94,"")</f>
        <v>2573</v>
      </c>
      <c r="AK461">
        <f>IF(数据整理1!AD$94&lt;$B461,数据整理1!U$94,"")</f>
        <v>2570</v>
      </c>
      <c r="AL461">
        <f>IF(数据整理1!AE$94&lt;$B461,数据整理1!V$94,"")</f>
        <v>2567</v>
      </c>
      <c r="AM461">
        <f>IF(数据整理1!AF$94&lt;$B461,数据整理1!W$94,"")</f>
        <v>2560</v>
      </c>
      <c r="AN461">
        <f>IF(数据整理1!AG$94&lt;$B461,数据整理1!X$94,"")</f>
        <v>2564</v>
      </c>
      <c r="AO461">
        <f>IF(数据整理1!AH$94&lt;$B461,数据整理1!Y$94,"")</f>
        <v>2563</v>
      </c>
      <c r="AP461">
        <f>IF(数据整理1!AI$94&lt;$B461,数据整理1!Z$94,"")</f>
        <v>2566</v>
      </c>
      <c r="AQ461" t="str">
        <f>IF(数据整理1!AJ$90&lt;$B461,数据整理1!AA$90,"")</f>
        <v/>
      </c>
    </row>
    <row r="462" spans="2:43" x14ac:dyDescent="0.2">
      <c r="B462">
        <v>82</v>
      </c>
      <c r="C462" t="str">
        <f>INDEX(数据整理1!$C$30:$C$54,MATCH(B462,数据整理1!$D$30:$D$54))</f>
        <v>13阶</v>
      </c>
      <c r="D462">
        <f>IF(数据整理1!AC$42&lt;$B462,数据整理1!$T$42,"")</f>
        <v>2573</v>
      </c>
      <c r="E462">
        <f>IF(数据整理1!AD$42&lt;$B462,数据整理1!$T$42,"")</f>
        <v>2573</v>
      </c>
      <c r="F462">
        <f>IF(数据整理1!AE$42&lt;$B462,数据整理1!$T$42,"")</f>
        <v>2573</v>
      </c>
      <c r="G462">
        <f>IF(数据整理1!AF$42&lt;$B462,数据整理1!$T$42,"")</f>
        <v>2573</v>
      </c>
      <c r="H462">
        <f>IF(数据整理1!AG$42&lt;$B462,数据整理1!$T$42,"")</f>
        <v>2573</v>
      </c>
      <c r="I462">
        <f>IF(数据整理1!AH$42&lt;$B462,数据整理1!$T$42,"")</f>
        <v>2573</v>
      </c>
      <c r="J462">
        <f>IF(数据整理1!AI$42&lt;$B462,数据整理1!$T$42,"")</f>
        <v>2573</v>
      </c>
      <c r="K462" t="str">
        <f>IF(数据整理1!AJ$42&lt;$B462,数据整理1!$T$42,"")</f>
        <v/>
      </c>
      <c r="S462" t="str">
        <f>INDEX(数据整理1!$C$56:$C$80,MATCH(B462,数据整理1!$D$56:$D$80))</f>
        <v>13阶</v>
      </c>
      <c r="T462">
        <f>IF(数据整理1!AC$68&lt;$B462,数据整理1!T$68,"")</f>
        <v>2572</v>
      </c>
      <c r="U462">
        <f>IF(数据整理1!AD$68&lt;$B462,数据整理1!U$68,"")</f>
        <v>2569</v>
      </c>
      <c r="V462">
        <f>IF(数据整理1!AE$68&lt;$B462,数据整理1!V$68,"")</f>
        <v>2569</v>
      </c>
      <c r="W462">
        <f>IF(数据整理1!AF$68&lt;$B462,数据整理1!W$68,"")</f>
        <v>2561</v>
      </c>
      <c r="X462">
        <f>IF(数据整理1!AG$68&lt;$B462,数据整理1!X$68,"")</f>
        <v>2563</v>
      </c>
      <c r="Y462">
        <f>IF(数据整理1!AH$68&lt;$B462,数据整理1!Y$68,"")</f>
        <v>2560</v>
      </c>
      <c r="Z462">
        <f>IF(数据整理1!AI$68&lt;$B462,数据整理1!Z$68,"")</f>
        <v>2565</v>
      </c>
      <c r="AA462" t="str">
        <f>IF(数据整理1!AJ$57&lt;=$B462,数据整理1!AA$57,"")</f>
        <v/>
      </c>
      <c r="AI462" t="str">
        <f>INDEX(数据整理1!$C$82:$C$106,MATCH(B462,数据整理1!$D$82:$D$106))</f>
        <v>13阶</v>
      </c>
      <c r="AJ462">
        <f>IF(数据整理1!AC$94&lt;$B462,数据整理1!T$94,"")</f>
        <v>2573</v>
      </c>
      <c r="AK462">
        <f>IF(数据整理1!AD$94&lt;$B462,数据整理1!U$94,"")</f>
        <v>2570</v>
      </c>
      <c r="AL462">
        <f>IF(数据整理1!AE$94&lt;$B462,数据整理1!V$94,"")</f>
        <v>2567</v>
      </c>
      <c r="AM462">
        <f>IF(数据整理1!AF$94&lt;$B462,数据整理1!W$94,"")</f>
        <v>2560</v>
      </c>
      <c r="AN462">
        <f>IF(数据整理1!AG$94&lt;$B462,数据整理1!X$94,"")</f>
        <v>2564</v>
      </c>
      <c r="AO462">
        <f>IF(数据整理1!AH$94&lt;$B462,数据整理1!Y$94,"")</f>
        <v>2563</v>
      </c>
      <c r="AP462">
        <f>IF(数据整理1!AI$94&lt;$B462,数据整理1!Z$94,"")</f>
        <v>2566</v>
      </c>
      <c r="AQ462" t="str">
        <f>IF(数据整理1!AJ$90&lt;$B462,数据整理1!AA$90,"")</f>
        <v/>
      </c>
    </row>
    <row r="463" spans="2:43" x14ac:dyDescent="0.2">
      <c r="B463">
        <v>83</v>
      </c>
      <c r="C463" t="str">
        <f>INDEX(数据整理1!$C$30:$C$54,MATCH(B463,数据整理1!$D$30:$D$54))</f>
        <v>13阶</v>
      </c>
      <c r="D463">
        <f>IF(数据整理1!AC$42&lt;$B463,数据整理1!$T$42,"")</f>
        <v>2573</v>
      </c>
      <c r="E463">
        <f>IF(数据整理1!AD$42&lt;$B463,数据整理1!$T$42,"")</f>
        <v>2573</v>
      </c>
      <c r="F463">
        <f>IF(数据整理1!AE$42&lt;$B463,数据整理1!$T$42,"")</f>
        <v>2573</v>
      </c>
      <c r="G463">
        <f>IF(数据整理1!AF$42&lt;$B463,数据整理1!$T$42,"")</f>
        <v>2573</v>
      </c>
      <c r="H463">
        <f>IF(数据整理1!AG$42&lt;$B463,数据整理1!$T$42,"")</f>
        <v>2573</v>
      </c>
      <c r="I463">
        <f>IF(数据整理1!AH$42&lt;$B463,数据整理1!$T$42,"")</f>
        <v>2573</v>
      </c>
      <c r="J463">
        <f>IF(数据整理1!AI$42&lt;$B463,数据整理1!$T$42,"")</f>
        <v>2573</v>
      </c>
      <c r="K463" t="str">
        <f>IF(数据整理1!AJ$42&lt;$B463,数据整理1!$T$42,"")</f>
        <v/>
      </c>
      <c r="S463" t="str">
        <f>INDEX(数据整理1!$C$56:$C$80,MATCH(B463,数据整理1!$D$56:$D$80))</f>
        <v>13阶</v>
      </c>
      <c r="T463">
        <f>IF(数据整理1!AC$68&lt;$B463,数据整理1!T$68,"")</f>
        <v>2572</v>
      </c>
      <c r="U463">
        <f>IF(数据整理1!AD$68&lt;$B463,数据整理1!U$68,"")</f>
        <v>2569</v>
      </c>
      <c r="V463">
        <f>IF(数据整理1!AE$68&lt;$B463,数据整理1!V$68,"")</f>
        <v>2569</v>
      </c>
      <c r="W463">
        <f>IF(数据整理1!AF$68&lt;$B463,数据整理1!W$68,"")</f>
        <v>2561</v>
      </c>
      <c r="X463">
        <f>IF(数据整理1!AG$68&lt;$B463,数据整理1!X$68,"")</f>
        <v>2563</v>
      </c>
      <c r="Y463">
        <f>IF(数据整理1!AH$68&lt;$B463,数据整理1!Y$68,"")</f>
        <v>2560</v>
      </c>
      <c r="Z463">
        <f>IF(数据整理1!AI$68&lt;$B463,数据整理1!Z$68,"")</f>
        <v>2565</v>
      </c>
      <c r="AA463" t="str">
        <f>IF(数据整理1!AJ$57&lt;=$B463,数据整理1!AA$57,"")</f>
        <v/>
      </c>
      <c r="AI463" t="str">
        <f>INDEX(数据整理1!$C$82:$C$106,MATCH(B463,数据整理1!$D$82:$D$106))</f>
        <v>13阶</v>
      </c>
      <c r="AJ463">
        <f>IF(数据整理1!AC$94&lt;$B463,数据整理1!T$94,"")</f>
        <v>2573</v>
      </c>
      <c r="AK463">
        <f>IF(数据整理1!AD$94&lt;$B463,数据整理1!U$94,"")</f>
        <v>2570</v>
      </c>
      <c r="AL463">
        <f>IF(数据整理1!AE$94&lt;$B463,数据整理1!V$94,"")</f>
        <v>2567</v>
      </c>
      <c r="AM463">
        <f>IF(数据整理1!AF$94&lt;$B463,数据整理1!W$94,"")</f>
        <v>2560</v>
      </c>
      <c r="AN463">
        <f>IF(数据整理1!AG$94&lt;$B463,数据整理1!X$94,"")</f>
        <v>2564</v>
      </c>
      <c r="AO463">
        <f>IF(数据整理1!AH$94&lt;$B463,数据整理1!Y$94,"")</f>
        <v>2563</v>
      </c>
      <c r="AP463">
        <f>IF(数据整理1!AI$94&lt;$B463,数据整理1!Z$94,"")</f>
        <v>2566</v>
      </c>
      <c r="AQ463" t="str">
        <f>IF(数据整理1!AJ$90&lt;$B463,数据整理1!AA$90,"")</f>
        <v/>
      </c>
    </row>
    <row r="464" spans="2:43" x14ac:dyDescent="0.2">
      <c r="B464">
        <v>84</v>
      </c>
      <c r="C464" t="str">
        <f>INDEX(数据整理1!$C$30:$C$54,MATCH(B464,数据整理1!$D$30:$D$54))</f>
        <v>13阶</v>
      </c>
      <c r="D464">
        <f>IF(数据整理1!AC$42&lt;$B464,数据整理1!$T$42,"")</f>
        <v>2573</v>
      </c>
      <c r="E464">
        <f>IF(数据整理1!AD$42&lt;$B464,数据整理1!$T$42,"")</f>
        <v>2573</v>
      </c>
      <c r="F464">
        <f>IF(数据整理1!AE$42&lt;$B464,数据整理1!$T$42,"")</f>
        <v>2573</v>
      </c>
      <c r="G464">
        <f>IF(数据整理1!AF$42&lt;$B464,数据整理1!$T$42,"")</f>
        <v>2573</v>
      </c>
      <c r="H464">
        <f>IF(数据整理1!AG$42&lt;$B464,数据整理1!$T$42,"")</f>
        <v>2573</v>
      </c>
      <c r="I464">
        <f>IF(数据整理1!AH$42&lt;$B464,数据整理1!$T$42,"")</f>
        <v>2573</v>
      </c>
      <c r="J464">
        <f>IF(数据整理1!AI$42&lt;$B464,数据整理1!$T$42,"")</f>
        <v>2573</v>
      </c>
      <c r="K464" t="str">
        <f>IF(数据整理1!AJ$42&lt;$B464,数据整理1!$T$42,"")</f>
        <v/>
      </c>
      <c r="S464" t="str">
        <f>INDEX(数据整理1!$C$56:$C$80,MATCH(B464,数据整理1!$D$56:$D$80))</f>
        <v>14阶</v>
      </c>
      <c r="T464" t="str">
        <f>IF(数据整理1!AC$69&lt;$B464,数据整理1!T$69,"")</f>
        <v/>
      </c>
      <c r="U464">
        <f>IF(数据整理1!AD$69&lt;$B464,数据整理1!U$69,"")</f>
        <v>2578</v>
      </c>
      <c r="V464">
        <f>IF(数据整理1!AE$69&lt;$B464,数据整理1!V$69,"")</f>
        <v>2575</v>
      </c>
      <c r="W464">
        <f>IF(数据整理1!AF$69&lt;$B464,数据整理1!W$69,"")</f>
        <v>2567</v>
      </c>
      <c r="X464">
        <f>IF(数据整理1!AG$69&lt;$B464,数据整理1!X$69,"")</f>
        <v>2568</v>
      </c>
      <c r="Y464">
        <f>IF(数据整理1!AH$69&lt;$B464,数据整理1!Y$69,"")</f>
        <v>2572</v>
      </c>
      <c r="Z464">
        <f>IF(数据整理1!AI$69&lt;$B464,数据整理1!Z$69,"")</f>
        <v>2572</v>
      </c>
      <c r="AA464" t="str">
        <f>IF(数据整理1!AJ$57&lt;=$B464,数据整理1!AA$57,"")</f>
        <v/>
      </c>
      <c r="AI464" t="str">
        <f>INDEX(数据整理1!$C$82:$C$106,MATCH(B464,数据整理1!$D$82:$D$106))</f>
        <v>13阶</v>
      </c>
      <c r="AJ464">
        <f>IF(数据整理1!AC$94&lt;$B464,数据整理1!T$94,"")</f>
        <v>2573</v>
      </c>
      <c r="AK464">
        <f>IF(数据整理1!AD$94&lt;$B464,数据整理1!U$94,"")</f>
        <v>2570</v>
      </c>
      <c r="AL464">
        <f>IF(数据整理1!AE$94&lt;$B464,数据整理1!V$94,"")</f>
        <v>2567</v>
      </c>
      <c r="AM464">
        <f>IF(数据整理1!AF$94&lt;$B464,数据整理1!W$94,"")</f>
        <v>2560</v>
      </c>
      <c r="AN464">
        <f>IF(数据整理1!AG$94&lt;$B464,数据整理1!X$94,"")</f>
        <v>2564</v>
      </c>
      <c r="AO464">
        <f>IF(数据整理1!AH$94&lt;$B464,数据整理1!Y$94,"")</f>
        <v>2563</v>
      </c>
      <c r="AP464">
        <f>IF(数据整理1!AI$94&lt;$B464,数据整理1!Z$94,"")</f>
        <v>2566</v>
      </c>
      <c r="AQ464" t="str">
        <f>IF(数据整理1!AJ$90&lt;$B464,数据整理1!AA$90,"")</f>
        <v/>
      </c>
    </row>
    <row r="465" spans="2:43" x14ac:dyDescent="0.2">
      <c r="B465">
        <v>85</v>
      </c>
      <c r="C465" t="str">
        <f>INDEX(数据整理1!$C$30:$C$54,MATCH(B465,数据整理1!$D$30:$D$54))</f>
        <v>14阶</v>
      </c>
      <c r="D465" t="str">
        <f>IF(数据整理1!AC$43&lt;$B465,数据整理1!T$43,"")</f>
        <v/>
      </c>
      <c r="E465">
        <f>IF(数据整理1!AD$43&lt;$B465,数据整理1!U$43,"")</f>
        <v>2576</v>
      </c>
      <c r="F465">
        <f>IF(数据整理1!AE$43&lt;$B465,数据整理1!V$43,"")</f>
        <v>2574</v>
      </c>
      <c r="G465">
        <f>IF(数据整理1!AF$43&lt;$B465,数据整理1!W$43,"")</f>
        <v>2570</v>
      </c>
      <c r="H465">
        <f>IF(数据整理1!AG$43&lt;$B465,数据整理1!X$43,"")</f>
        <v>2573</v>
      </c>
      <c r="I465">
        <f>IF(数据整理1!AH$43&lt;$B465,数据整理1!Y$43,"")</f>
        <v>2567</v>
      </c>
      <c r="J465">
        <f>IF(数据整理1!AI$43&lt;$B465,数据整理1!Z$43,"")</f>
        <v>2568</v>
      </c>
      <c r="K465" t="str">
        <f>IF(数据整理1!AJ$43&lt;$B465,数据整理1!AA$43,"")</f>
        <v/>
      </c>
      <c r="S465" t="str">
        <f>INDEX(数据整理1!$C$56:$C$80,MATCH(B465,数据整理1!$D$56:$D$80))</f>
        <v>14阶</v>
      </c>
      <c r="T465">
        <f>IF(数据整理1!AC$69&lt;$B465,数据整理1!T$69,"")</f>
        <v>2579</v>
      </c>
      <c r="U465">
        <f>IF(数据整理1!AD$69&lt;$B465,数据整理1!U$69,"")</f>
        <v>2578</v>
      </c>
      <c r="V465">
        <f>IF(数据整理1!AE$69&lt;$B465,数据整理1!V$69,"")</f>
        <v>2575</v>
      </c>
      <c r="W465">
        <f>IF(数据整理1!AF$69&lt;$B465,数据整理1!W$69,"")</f>
        <v>2567</v>
      </c>
      <c r="X465">
        <f>IF(数据整理1!AG$69&lt;$B465,数据整理1!X$69,"")</f>
        <v>2568</v>
      </c>
      <c r="Y465">
        <f>IF(数据整理1!AH$69&lt;$B465,数据整理1!Y$69,"")</f>
        <v>2572</v>
      </c>
      <c r="Z465">
        <f>IF(数据整理1!AI$69&lt;$B465,数据整理1!Z$69,"")</f>
        <v>2572</v>
      </c>
      <c r="AA465" t="str">
        <f>IF(数据整理1!AJ$57&lt;=$B465,数据整理1!AA$57,"")</f>
        <v/>
      </c>
      <c r="AI465" t="str">
        <f>INDEX(数据整理1!$C$82:$C$106,MATCH(B465,数据整理1!$D$82:$D$106))</f>
        <v>14阶</v>
      </c>
      <c r="AJ465" t="str">
        <f>IF(数据整理1!AC$95&lt;$B465,数据整理1!T$95,"")</f>
        <v/>
      </c>
      <c r="AK465">
        <f>IF(数据整理1!AD$95&lt;$B465,数据整理1!U$95,"")</f>
        <v>2574</v>
      </c>
      <c r="AL465">
        <f>IF(数据整理1!AE$95&lt;$B465,数据整理1!V$95,"")</f>
        <v>2577</v>
      </c>
      <c r="AM465">
        <f>IF(数据整理1!AF$95&lt;$B465,数据整理1!W$95,"")</f>
        <v>2571</v>
      </c>
      <c r="AN465">
        <f>IF(数据整理1!AG$95&lt;$B465,数据整理1!X$95,"")</f>
        <v>2568</v>
      </c>
      <c r="AO465">
        <f>IF(数据整理1!AH$95&lt;$B465,数据整理1!Y$95,"")</f>
        <v>2573</v>
      </c>
      <c r="AP465">
        <f>IF(数据整理1!AI$95&lt;$B465,数据整理1!Z$95,"")</f>
        <v>2573</v>
      </c>
      <c r="AQ465" t="str">
        <f>IF(数据整理1!AJ$95&lt;$B465,数据整理1!AA$95,"")</f>
        <v/>
      </c>
    </row>
    <row r="466" spans="2:43" x14ac:dyDescent="0.2">
      <c r="B466">
        <v>86</v>
      </c>
      <c r="C466" t="str">
        <f>INDEX(数据整理1!$C$30:$C$54,MATCH(B466,数据整理1!$D$30:$D$54))</f>
        <v>14阶</v>
      </c>
      <c r="D466">
        <f>IF(数据整理1!AC$43&lt;$B466,数据整理1!T$43,"")</f>
        <v>2580</v>
      </c>
      <c r="E466">
        <f>IF(数据整理1!AD$43&lt;$B466,数据整理1!U$43,"")</f>
        <v>2576</v>
      </c>
      <c r="F466">
        <f>IF(数据整理1!AE$43&lt;$B466,数据整理1!V$43,"")</f>
        <v>2574</v>
      </c>
      <c r="G466">
        <f>IF(数据整理1!AF$43&lt;$B466,数据整理1!W$43,"")</f>
        <v>2570</v>
      </c>
      <c r="H466">
        <f>IF(数据整理1!AG$43&lt;$B466,数据整理1!X$43,"")</f>
        <v>2573</v>
      </c>
      <c r="I466">
        <f>IF(数据整理1!AH$43&lt;$B466,数据整理1!Y$43,"")</f>
        <v>2567</v>
      </c>
      <c r="J466">
        <f>IF(数据整理1!AI$43&lt;$B466,数据整理1!Z$43,"")</f>
        <v>2568</v>
      </c>
      <c r="K466" t="str">
        <f>IF(数据整理1!AJ$43&lt;$B466,数据整理1!AA$43,"")</f>
        <v/>
      </c>
      <c r="S466" t="str">
        <f>INDEX(数据整理1!$C$56:$C$80,MATCH(B466,数据整理1!$D$56:$D$80))</f>
        <v>14阶</v>
      </c>
      <c r="T466">
        <f>IF(数据整理1!AC$69&lt;$B466,数据整理1!T$69,"")</f>
        <v>2579</v>
      </c>
      <c r="U466">
        <f>IF(数据整理1!AD$69&lt;$B466,数据整理1!U$69,"")</f>
        <v>2578</v>
      </c>
      <c r="V466">
        <f>IF(数据整理1!AE$69&lt;$B466,数据整理1!V$69,"")</f>
        <v>2575</v>
      </c>
      <c r="W466">
        <f>IF(数据整理1!AF$69&lt;$B466,数据整理1!W$69,"")</f>
        <v>2567</v>
      </c>
      <c r="X466">
        <f>IF(数据整理1!AG$69&lt;$B466,数据整理1!X$69,"")</f>
        <v>2568</v>
      </c>
      <c r="Y466">
        <f>IF(数据整理1!AH$69&lt;$B466,数据整理1!Y$69,"")</f>
        <v>2572</v>
      </c>
      <c r="Z466">
        <f>IF(数据整理1!AI$69&lt;$B466,数据整理1!Z$69,"")</f>
        <v>2572</v>
      </c>
      <c r="AA466" t="str">
        <f>IF(数据整理1!AJ$57&lt;=$B466,数据整理1!AA$57,"")</f>
        <v/>
      </c>
      <c r="AI466" t="str">
        <f>INDEX(数据整理1!$C$82:$C$106,MATCH(B466,数据整理1!$D$82:$D$106))</f>
        <v>14阶</v>
      </c>
      <c r="AJ466">
        <f>IF(数据整理1!AC$95&lt;$B466,数据整理1!T$95,"")</f>
        <v>2580</v>
      </c>
      <c r="AK466">
        <f>IF(数据整理1!AD$95&lt;$B466,数据整理1!U$95,"")</f>
        <v>2574</v>
      </c>
      <c r="AL466">
        <f>IF(数据整理1!AE$95&lt;$B466,数据整理1!V$95,"")</f>
        <v>2577</v>
      </c>
      <c r="AM466">
        <f>IF(数据整理1!AF$95&lt;$B466,数据整理1!W$95,"")</f>
        <v>2571</v>
      </c>
      <c r="AN466">
        <f>IF(数据整理1!AG$95&lt;$B466,数据整理1!X$95,"")</f>
        <v>2568</v>
      </c>
      <c r="AO466">
        <f>IF(数据整理1!AH$95&lt;$B466,数据整理1!Y$95,"")</f>
        <v>2573</v>
      </c>
      <c r="AP466">
        <f>IF(数据整理1!AI$95&lt;$B466,数据整理1!Z$95,"")</f>
        <v>2573</v>
      </c>
      <c r="AQ466" t="str">
        <f>IF(数据整理1!AJ$95&lt;$B466,数据整理1!AA$95,"")</f>
        <v/>
      </c>
    </row>
    <row r="467" spans="2:43" x14ac:dyDescent="0.2">
      <c r="B467">
        <v>87</v>
      </c>
      <c r="C467" t="str">
        <f>INDEX(数据整理1!$C$30:$C$54,MATCH(B467,数据整理1!$D$30:$D$54))</f>
        <v>14阶</v>
      </c>
      <c r="D467">
        <f>IF(数据整理1!AC$43&lt;$B467,数据整理1!T$43,"")</f>
        <v>2580</v>
      </c>
      <c r="E467">
        <f>IF(数据整理1!AD$43&lt;$B467,数据整理1!U$43,"")</f>
        <v>2576</v>
      </c>
      <c r="F467">
        <f>IF(数据整理1!AE$43&lt;$B467,数据整理1!V$43,"")</f>
        <v>2574</v>
      </c>
      <c r="G467">
        <f>IF(数据整理1!AF$43&lt;$B467,数据整理1!W$43,"")</f>
        <v>2570</v>
      </c>
      <c r="H467">
        <f>IF(数据整理1!AG$43&lt;$B467,数据整理1!X$43,"")</f>
        <v>2573</v>
      </c>
      <c r="I467">
        <f>IF(数据整理1!AH$43&lt;$B467,数据整理1!Y$43,"")</f>
        <v>2567</v>
      </c>
      <c r="J467">
        <f>IF(数据整理1!AI$43&lt;$B467,数据整理1!Z$43,"")</f>
        <v>2568</v>
      </c>
      <c r="K467" t="str">
        <f>IF(数据整理1!AJ$43&lt;$B467,数据整理1!AA$43,"")</f>
        <v/>
      </c>
      <c r="S467" t="str">
        <f>INDEX(数据整理1!$C$56:$C$80,MATCH(B467,数据整理1!$D$56:$D$80))</f>
        <v>14阶</v>
      </c>
      <c r="T467">
        <f>IF(数据整理1!AC$69&lt;$B467,数据整理1!T$69,"")</f>
        <v>2579</v>
      </c>
      <c r="U467">
        <f>IF(数据整理1!AD$69&lt;$B467,数据整理1!U$69,"")</f>
        <v>2578</v>
      </c>
      <c r="V467">
        <f>IF(数据整理1!AE$69&lt;$B467,数据整理1!V$69,"")</f>
        <v>2575</v>
      </c>
      <c r="W467">
        <f>IF(数据整理1!AF$69&lt;$B467,数据整理1!W$69,"")</f>
        <v>2567</v>
      </c>
      <c r="X467">
        <f>IF(数据整理1!AG$69&lt;$B467,数据整理1!X$69,"")</f>
        <v>2568</v>
      </c>
      <c r="Y467">
        <f>IF(数据整理1!AH$69&lt;$B467,数据整理1!Y$69,"")</f>
        <v>2572</v>
      </c>
      <c r="Z467">
        <f>IF(数据整理1!AI$69&lt;$B467,数据整理1!Z$69,"")</f>
        <v>2572</v>
      </c>
      <c r="AA467" t="str">
        <f>IF(数据整理1!AJ$57&lt;=$B467,数据整理1!AA$57,"")</f>
        <v/>
      </c>
      <c r="AI467" t="str">
        <f>INDEX(数据整理1!$C$82:$C$106,MATCH(B467,数据整理1!$D$82:$D$106))</f>
        <v>14阶</v>
      </c>
      <c r="AJ467">
        <f>IF(数据整理1!AC$95&lt;$B467,数据整理1!T$95,"")</f>
        <v>2580</v>
      </c>
      <c r="AK467">
        <f>IF(数据整理1!AD$95&lt;$B467,数据整理1!U$95,"")</f>
        <v>2574</v>
      </c>
      <c r="AL467">
        <f>IF(数据整理1!AE$95&lt;$B467,数据整理1!V$95,"")</f>
        <v>2577</v>
      </c>
      <c r="AM467">
        <f>IF(数据整理1!AF$95&lt;$B467,数据整理1!W$95,"")</f>
        <v>2571</v>
      </c>
      <c r="AN467">
        <f>IF(数据整理1!AG$95&lt;$B467,数据整理1!X$95,"")</f>
        <v>2568</v>
      </c>
      <c r="AO467">
        <f>IF(数据整理1!AH$95&lt;$B467,数据整理1!Y$95,"")</f>
        <v>2573</v>
      </c>
      <c r="AP467">
        <f>IF(数据整理1!AI$95&lt;$B467,数据整理1!Z$95,"")</f>
        <v>2573</v>
      </c>
      <c r="AQ467" t="str">
        <f>IF(数据整理1!AJ$95&lt;$B467,数据整理1!AA$95,"")</f>
        <v/>
      </c>
    </row>
    <row r="468" spans="2:43" x14ac:dyDescent="0.2">
      <c r="B468">
        <v>88</v>
      </c>
      <c r="C468" t="str">
        <f>INDEX(数据整理1!$C$30:$C$54,MATCH(B468,数据整理1!$D$30:$D$54))</f>
        <v>14阶</v>
      </c>
      <c r="D468">
        <f>IF(数据整理1!AC$43&lt;$B468,数据整理1!T$43,"")</f>
        <v>2580</v>
      </c>
      <c r="E468">
        <f>IF(数据整理1!AD$43&lt;$B468,数据整理1!U$43,"")</f>
        <v>2576</v>
      </c>
      <c r="F468">
        <f>IF(数据整理1!AE$43&lt;$B468,数据整理1!V$43,"")</f>
        <v>2574</v>
      </c>
      <c r="G468">
        <f>IF(数据整理1!AF$43&lt;$B468,数据整理1!W$43,"")</f>
        <v>2570</v>
      </c>
      <c r="H468">
        <f>IF(数据整理1!AG$43&lt;$B468,数据整理1!X$43,"")</f>
        <v>2573</v>
      </c>
      <c r="I468">
        <f>IF(数据整理1!AH$43&lt;$B468,数据整理1!Y$43,"")</f>
        <v>2567</v>
      </c>
      <c r="J468">
        <f>IF(数据整理1!AI$43&lt;$B468,数据整理1!Z$43,"")</f>
        <v>2568</v>
      </c>
      <c r="K468" t="str">
        <f>IF(数据整理1!AJ$43&lt;$B468,数据整理1!AA$43,"")</f>
        <v/>
      </c>
      <c r="S468" t="str">
        <f>INDEX(数据整理1!$C$56:$C$80,MATCH(B468,数据整理1!$D$56:$D$80))</f>
        <v>14阶</v>
      </c>
      <c r="T468">
        <f>IF(数据整理1!AC$69&lt;$B468,数据整理1!T$69,"")</f>
        <v>2579</v>
      </c>
      <c r="U468">
        <f>IF(数据整理1!AD$69&lt;$B468,数据整理1!U$69,"")</f>
        <v>2578</v>
      </c>
      <c r="V468">
        <f>IF(数据整理1!AE$69&lt;$B468,数据整理1!V$69,"")</f>
        <v>2575</v>
      </c>
      <c r="W468">
        <f>IF(数据整理1!AF$69&lt;$B468,数据整理1!W$69,"")</f>
        <v>2567</v>
      </c>
      <c r="X468">
        <f>IF(数据整理1!AG$69&lt;$B468,数据整理1!X$69,"")</f>
        <v>2568</v>
      </c>
      <c r="Y468">
        <f>IF(数据整理1!AH$69&lt;$B468,数据整理1!Y$69,"")</f>
        <v>2572</v>
      </c>
      <c r="Z468">
        <f>IF(数据整理1!AI$69&lt;$B468,数据整理1!Z$69,"")</f>
        <v>2572</v>
      </c>
      <c r="AA468" t="str">
        <f>IF(数据整理1!AJ$57&lt;=$B468,数据整理1!AA$57,"")</f>
        <v/>
      </c>
      <c r="AI468" t="str">
        <f>INDEX(数据整理1!$C$82:$C$106,MATCH(B468,数据整理1!$D$82:$D$106))</f>
        <v>14阶</v>
      </c>
      <c r="AJ468">
        <f>IF(数据整理1!AC$95&lt;$B468,数据整理1!T$95,"")</f>
        <v>2580</v>
      </c>
      <c r="AK468">
        <f>IF(数据整理1!AD$95&lt;$B468,数据整理1!U$95,"")</f>
        <v>2574</v>
      </c>
      <c r="AL468">
        <f>IF(数据整理1!AE$95&lt;$B468,数据整理1!V$95,"")</f>
        <v>2577</v>
      </c>
      <c r="AM468">
        <f>IF(数据整理1!AF$95&lt;$B468,数据整理1!W$95,"")</f>
        <v>2571</v>
      </c>
      <c r="AN468">
        <f>IF(数据整理1!AG$95&lt;$B468,数据整理1!X$95,"")</f>
        <v>2568</v>
      </c>
      <c r="AO468">
        <f>IF(数据整理1!AH$95&lt;$B468,数据整理1!Y$95,"")</f>
        <v>2573</v>
      </c>
      <c r="AP468">
        <f>IF(数据整理1!AI$95&lt;$B468,数据整理1!Z$95,"")</f>
        <v>2573</v>
      </c>
      <c r="AQ468" t="str">
        <f>IF(数据整理1!AJ$95&lt;$B468,数据整理1!AA$95,"")</f>
        <v/>
      </c>
    </row>
    <row r="469" spans="2:43" x14ac:dyDescent="0.2">
      <c r="B469">
        <v>89</v>
      </c>
      <c r="C469" t="str">
        <f>INDEX(数据整理1!$C$30:$C$54,MATCH(B469,数据整理1!$D$30:$D$54))</f>
        <v>14阶</v>
      </c>
      <c r="D469">
        <f>IF(数据整理1!AC$43&lt;$B469,数据整理1!T$43,"")</f>
        <v>2580</v>
      </c>
      <c r="E469">
        <f>IF(数据整理1!AD$43&lt;$B469,数据整理1!U$43,"")</f>
        <v>2576</v>
      </c>
      <c r="F469">
        <f>IF(数据整理1!AE$43&lt;$B469,数据整理1!V$43,"")</f>
        <v>2574</v>
      </c>
      <c r="G469">
        <f>IF(数据整理1!AF$43&lt;$B469,数据整理1!W$43,"")</f>
        <v>2570</v>
      </c>
      <c r="H469">
        <f>IF(数据整理1!AG$43&lt;$B469,数据整理1!X$43,"")</f>
        <v>2573</v>
      </c>
      <c r="I469">
        <f>IF(数据整理1!AH$43&lt;$B469,数据整理1!Y$43,"")</f>
        <v>2567</v>
      </c>
      <c r="J469">
        <f>IF(数据整理1!AI$43&lt;$B469,数据整理1!Z$43,"")</f>
        <v>2568</v>
      </c>
      <c r="K469" t="str">
        <f>IF(数据整理1!AJ$43&lt;$B469,数据整理1!AA$43,"")</f>
        <v/>
      </c>
      <c r="S469" t="str">
        <f>INDEX(数据整理1!$C$56:$C$80,MATCH(B469,数据整理1!$D$56:$D$80))</f>
        <v>14阶</v>
      </c>
      <c r="T469">
        <f>IF(数据整理1!AC$69&lt;$B469,数据整理1!T$69,"")</f>
        <v>2579</v>
      </c>
      <c r="U469">
        <f>IF(数据整理1!AD$69&lt;$B469,数据整理1!U$69,"")</f>
        <v>2578</v>
      </c>
      <c r="V469">
        <f>IF(数据整理1!AE$69&lt;$B469,数据整理1!V$69,"")</f>
        <v>2575</v>
      </c>
      <c r="W469">
        <f>IF(数据整理1!AF$69&lt;$B469,数据整理1!W$69,"")</f>
        <v>2567</v>
      </c>
      <c r="X469">
        <f>IF(数据整理1!AG$69&lt;$B469,数据整理1!X$69,"")</f>
        <v>2568</v>
      </c>
      <c r="Y469">
        <f>IF(数据整理1!AH$69&lt;$B469,数据整理1!Y$69,"")</f>
        <v>2572</v>
      </c>
      <c r="Z469">
        <f>IF(数据整理1!AI$69&lt;$B469,数据整理1!Z$69,"")</f>
        <v>2572</v>
      </c>
      <c r="AA469" t="str">
        <f>IF(数据整理1!AJ$57&lt;=$B469,数据整理1!AA$57,"")</f>
        <v/>
      </c>
      <c r="AI469" t="str">
        <f>INDEX(数据整理1!$C$82:$C$106,MATCH(B469,数据整理1!$D$82:$D$106))</f>
        <v>14阶</v>
      </c>
      <c r="AJ469">
        <f>IF(数据整理1!AC$95&lt;$B469,数据整理1!T$95,"")</f>
        <v>2580</v>
      </c>
      <c r="AK469">
        <f>IF(数据整理1!AD$95&lt;$B469,数据整理1!U$95,"")</f>
        <v>2574</v>
      </c>
      <c r="AL469">
        <f>IF(数据整理1!AE$95&lt;$B469,数据整理1!V$95,"")</f>
        <v>2577</v>
      </c>
      <c r="AM469">
        <f>IF(数据整理1!AF$95&lt;$B469,数据整理1!W$95,"")</f>
        <v>2571</v>
      </c>
      <c r="AN469">
        <f>IF(数据整理1!AG$95&lt;$B469,数据整理1!X$95,"")</f>
        <v>2568</v>
      </c>
      <c r="AO469">
        <f>IF(数据整理1!AH$95&lt;$B469,数据整理1!Y$95,"")</f>
        <v>2573</v>
      </c>
      <c r="AP469">
        <f>IF(数据整理1!AI$95&lt;$B469,数据整理1!Z$95,"")</f>
        <v>2573</v>
      </c>
      <c r="AQ469" t="str">
        <f>IF(数据整理1!AJ$95&lt;$B469,数据整理1!AA$95,"")</f>
        <v/>
      </c>
    </row>
    <row r="470" spans="2:43" x14ac:dyDescent="0.2">
      <c r="B470">
        <v>90</v>
      </c>
      <c r="C470" t="str">
        <f>INDEX(数据整理1!$C$30:$C$54,MATCH(B470,数据整理1!$D$30:$D$54))</f>
        <v>14阶</v>
      </c>
      <c r="D470">
        <f>IF(数据整理1!AC$43&lt;$B470,数据整理1!T$43,"")</f>
        <v>2580</v>
      </c>
      <c r="E470">
        <f>IF(数据整理1!AD$43&lt;$B470,数据整理1!U$43,"")</f>
        <v>2576</v>
      </c>
      <c r="F470">
        <f>IF(数据整理1!AE$43&lt;$B470,数据整理1!V$43,"")</f>
        <v>2574</v>
      </c>
      <c r="G470">
        <f>IF(数据整理1!AF$43&lt;$B470,数据整理1!W$43,"")</f>
        <v>2570</v>
      </c>
      <c r="H470">
        <f>IF(数据整理1!AG$43&lt;$B470,数据整理1!X$43,"")</f>
        <v>2573</v>
      </c>
      <c r="I470">
        <f>IF(数据整理1!AH$43&lt;$B470,数据整理1!Y$43,"")</f>
        <v>2567</v>
      </c>
      <c r="J470">
        <f>IF(数据整理1!AI$43&lt;$B470,数据整理1!Z$43,"")</f>
        <v>2568</v>
      </c>
      <c r="K470" t="str">
        <f>IF(数据整理1!AJ$43&lt;$B470,数据整理1!AA$43,"")</f>
        <v/>
      </c>
      <c r="S470" t="str">
        <f>INDEX(数据整理1!$C$56:$C$80,MATCH(B470,数据整理1!$D$56:$D$80))</f>
        <v>14阶</v>
      </c>
      <c r="T470">
        <f>IF(数据整理1!AC$69&lt;$B470,数据整理1!T$69,"")</f>
        <v>2579</v>
      </c>
      <c r="U470">
        <f>IF(数据整理1!AD$69&lt;$B470,数据整理1!U$69,"")</f>
        <v>2578</v>
      </c>
      <c r="V470">
        <f>IF(数据整理1!AE$69&lt;$B470,数据整理1!V$69,"")</f>
        <v>2575</v>
      </c>
      <c r="W470">
        <f>IF(数据整理1!AF$69&lt;$B470,数据整理1!W$69,"")</f>
        <v>2567</v>
      </c>
      <c r="X470">
        <f>IF(数据整理1!AG$69&lt;$B470,数据整理1!X$69,"")</f>
        <v>2568</v>
      </c>
      <c r="Y470">
        <f>IF(数据整理1!AH$69&lt;$B470,数据整理1!Y$69,"")</f>
        <v>2572</v>
      </c>
      <c r="Z470">
        <f>IF(数据整理1!AI$69&lt;$B470,数据整理1!Z$69,"")</f>
        <v>2572</v>
      </c>
      <c r="AA470" t="str">
        <f>IF(数据整理1!AJ$57&lt;=$B470,数据整理1!AA$57,"")</f>
        <v/>
      </c>
      <c r="AI470" t="str">
        <f>INDEX(数据整理1!$C$82:$C$106,MATCH(B470,数据整理1!$D$82:$D$106))</f>
        <v>14阶</v>
      </c>
      <c r="AJ470">
        <f>IF(数据整理1!AC$95&lt;$B470,数据整理1!T$95,"")</f>
        <v>2580</v>
      </c>
      <c r="AK470">
        <f>IF(数据整理1!AD$95&lt;$B470,数据整理1!U$95,"")</f>
        <v>2574</v>
      </c>
      <c r="AL470">
        <f>IF(数据整理1!AE$95&lt;$B470,数据整理1!V$95,"")</f>
        <v>2577</v>
      </c>
      <c r="AM470">
        <f>IF(数据整理1!AF$95&lt;$B470,数据整理1!W$95,"")</f>
        <v>2571</v>
      </c>
      <c r="AN470">
        <f>IF(数据整理1!AG$95&lt;$B470,数据整理1!X$95,"")</f>
        <v>2568</v>
      </c>
      <c r="AO470">
        <f>IF(数据整理1!AH$95&lt;$B470,数据整理1!Y$95,"")</f>
        <v>2573</v>
      </c>
      <c r="AP470">
        <f>IF(数据整理1!AI$95&lt;$B470,数据整理1!Z$95,"")</f>
        <v>2573</v>
      </c>
      <c r="AQ470" t="str">
        <f>IF(数据整理1!AJ$95&lt;$B470,数据整理1!AA$95,"")</f>
        <v/>
      </c>
    </row>
    <row r="471" spans="2:43" x14ac:dyDescent="0.2">
      <c r="B471">
        <v>91</v>
      </c>
      <c r="C471" t="str">
        <f>INDEX(数据整理1!$C$30:$C$54,MATCH(B471,数据整理1!$D$30:$D$54))</f>
        <v>14阶</v>
      </c>
      <c r="D471">
        <f>IF(数据整理1!AC$43&lt;$B471,数据整理1!T$43,"")</f>
        <v>2580</v>
      </c>
      <c r="E471">
        <f>IF(数据整理1!AD$43&lt;$B471,数据整理1!U$43,"")</f>
        <v>2576</v>
      </c>
      <c r="F471">
        <f>IF(数据整理1!AE$43&lt;$B471,数据整理1!V$43,"")</f>
        <v>2574</v>
      </c>
      <c r="G471">
        <f>IF(数据整理1!AF$43&lt;$B471,数据整理1!W$43,"")</f>
        <v>2570</v>
      </c>
      <c r="H471">
        <f>IF(数据整理1!AG$43&lt;$B471,数据整理1!X$43,"")</f>
        <v>2573</v>
      </c>
      <c r="I471">
        <f>IF(数据整理1!AH$43&lt;$B471,数据整理1!Y$43,"")</f>
        <v>2567</v>
      </c>
      <c r="J471">
        <f>IF(数据整理1!AI$43&lt;$B471,数据整理1!Z$43,"")</f>
        <v>2568</v>
      </c>
      <c r="K471" t="str">
        <f>IF(数据整理1!AJ$43&lt;$B471,数据整理1!AA$43,"")</f>
        <v/>
      </c>
      <c r="S471" t="str">
        <f>INDEX(数据整理1!$C$56:$C$80,MATCH(B471,数据整理1!$D$56:$D$80))</f>
        <v>14阶</v>
      </c>
      <c r="T471">
        <f>IF(数据整理1!AC$69&lt;$B471,数据整理1!T$69,"")</f>
        <v>2579</v>
      </c>
      <c r="U471">
        <f>IF(数据整理1!AD$69&lt;$B471,数据整理1!U$69,"")</f>
        <v>2578</v>
      </c>
      <c r="V471">
        <f>IF(数据整理1!AE$69&lt;$B471,数据整理1!V$69,"")</f>
        <v>2575</v>
      </c>
      <c r="W471">
        <f>IF(数据整理1!AF$69&lt;$B471,数据整理1!W$69,"")</f>
        <v>2567</v>
      </c>
      <c r="X471">
        <f>IF(数据整理1!AG$69&lt;$B471,数据整理1!X$69,"")</f>
        <v>2568</v>
      </c>
      <c r="Y471">
        <f>IF(数据整理1!AH$69&lt;$B471,数据整理1!Y$69,"")</f>
        <v>2572</v>
      </c>
      <c r="Z471">
        <f>IF(数据整理1!AI$69&lt;$B471,数据整理1!Z$69,"")</f>
        <v>2572</v>
      </c>
      <c r="AA471" t="str">
        <f>IF(数据整理1!AJ$57&lt;=$B471,数据整理1!AA$57,"")</f>
        <v/>
      </c>
      <c r="AI471" t="str">
        <f>INDEX(数据整理1!$C$82:$C$106,MATCH(B471,数据整理1!$D$82:$D$106))</f>
        <v>14阶</v>
      </c>
      <c r="AJ471">
        <f>IF(数据整理1!AC$95&lt;$B471,数据整理1!T$95,"")</f>
        <v>2580</v>
      </c>
      <c r="AK471">
        <f>IF(数据整理1!AD$95&lt;$B471,数据整理1!U$95,"")</f>
        <v>2574</v>
      </c>
      <c r="AL471">
        <f>IF(数据整理1!AE$95&lt;$B471,数据整理1!V$95,"")</f>
        <v>2577</v>
      </c>
      <c r="AM471">
        <f>IF(数据整理1!AF$95&lt;$B471,数据整理1!W$95,"")</f>
        <v>2571</v>
      </c>
      <c r="AN471">
        <f>IF(数据整理1!AG$95&lt;$B471,数据整理1!X$95,"")</f>
        <v>2568</v>
      </c>
      <c r="AO471">
        <f>IF(数据整理1!AH$95&lt;$B471,数据整理1!Y$95,"")</f>
        <v>2573</v>
      </c>
      <c r="AP471">
        <f>IF(数据整理1!AI$95&lt;$B471,数据整理1!Z$95,"")</f>
        <v>2573</v>
      </c>
      <c r="AQ471" t="str">
        <f>IF(数据整理1!AJ$95&lt;$B471,数据整理1!AA$95,"")</f>
        <v/>
      </c>
    </row>
    <row r="472" spans="2:43" x14ac:dyDescent="0.2">
      <c r="B472">
        <v>92</v>
      </c>
      <c r="C472" t="str">
        <f>INDEX(数据整理1!$C$30:$C$54,MATCH(B472,数据整理1!$D$30:$D$54))</f>
        <v>14阶</v>
      </c>
      <c r="D472">
        <f>IF(数据整理1!AC$43&lt;$B472,数据整理1!T$43,"")</f>
        <v>2580</v>
      </c>
      <c r="E472">
        <f>IF(数据整理1!AD$43&lt;$B472,数据整理1!U$43,"")</f>
        <v>2576</v>
      </c>
      <c r="F472">
        <f>IF(数据整理1!AE$43&lt;$B472,数据整理1!V$43,"")</f>
        <v>2574</v>
      </c>
      <c r="G472">
        <f>IF(数据整理1!AF$43&lt;$B472,数据整理1!W$43,"")</f>
        <v>2570</v>
      </c>
      <c r="H472">
        <f>IF(数据整理1!AG$43&lt;$B472,数据整理1!X$43,"")</f>
        <v>2573</v>
      </c>
      <c r="I472">
        <f>IF(数据整理1!AH$43&lt;$B472,数据整理1!Y$43,"")</f>
        <v>2567</v>
      </c>
      <c r="J472">
        <f>IF(数据整理1!AI$43&lt;$B472,数据整理1!Z$43,"")</f>
        <v>2568</v>
      </c>
      <c r="K472" t="str">
        <f>IF(数据整理1!AJ$43&lt;$B472,数据整理1!AA$43,"")</f>
        <v/>
      </c>
      <c r="S472" t="str">
        <f>INDEX(数据整理1!$C$56:$C$80,MATCH(B472,数据整理1!$D$56:$D$80))</f>
        <v>15阶</v>
      </c>
      <c r="T472" t="str">
        <f>IF(数据整理1!AC$70&lt;$B472,数据整理1!T$70,"")</f>
        <v/>
      </c>
      <c r="U472">
        <f>IF(数据整理1!AD$70&lt;$B472,数据整理1!U$70,"")</f>
        <v>2583</v>
      </c>
      <c r="V472">
        <f>IF(数据整理1!AE$70&lt;$B472,数据整理1!V$70,"")</f>
        <v>2584</v>
      </c>
      <c r="W472">
        <f>IF(数据整理1!AF$70&lt;$B472,数据整理1!W$70,"")</f>
        <v>2582</v>
      </c>
      <c r="X472">
        <f>IF(数据整理1!AG$70&lt;$B472,数据整理1!X$70,"")</f>
        <v>2578</v>
      </c>
      <c r="Y472">
        <f>IF(数据整理1!AH$70&lt;$B472,数据整理1!Y$70,"")</f>
        <v>2579</v>
      </c>
      <c r="Z472">
        <f>IF(数据整理1!AI$70&lt;$B472,数据整理1!Z$70,"")</f>
        <v>2576</v>
      </c>
      <c r="AA472" t="str">
        <f>IF(数据整理1!AJ$57&lt;=$B472,数据整理1!AA$57,"")</f>
        <v/>
      </c>
      <c r="AI472" t="str">
        <f>INDEX(数据整理1!$C$82:$C$106,MATCH(B472,数据整理1!$D$82:$D$106))</f>
        <v>14阶</v>
      </c>
      <c r="AJ472">
        <f>IF(数据整理1!AC$95&lt;$B472,数据整理1!T$95,"")</f>
        <v>2580</v>
      </c>
      <c r="AK472">
        <f>IF(数据整理1!AD$95&lt;$B472,数据整理1!U$95,"")</f>
        <v>2574</v>
      </c>
      <c r="AL472">
        <f>IF(数据整理1!AE$95&lt;$B472,数据整理1!V$95,"")</f>
        <v>2577</v>
      </c>
      <c r="AM472">
        <f>IF(数据整理1!AF$95&lt;$B472,数据整理1!W$95,"")</f>
        <v>2571</v>
      </c>
      <c r="AN472">
        <f>IF(数据整理1!AG$95&lt;$B472,数据整理1!X$95,"")</f>
        <v>2568</v>
      </c>
      <c r="AO472">
        <f>IF(数据整理1!AH$95&lt;$B472,数据整理1!Y$95,"")</f>
        <v>2573</v>
      </c>
      <c r="AP472">
        <f>IF(数据整理1!AI$95&lt;$B472,数据整理1!Z$95,"")</f>
        <v>2573</v>
      </c>
      <c r="AQ472" t="str">
        <f>IF(数据整理1!AJ$95&lt;$B472,数据整理1!AA$95,"")</f>
        <v/>
      </c>
    </row>
    <row r="473" spans="2:43" x14ac:dyDescent="0.2">
      <c r="B473">
        <v>93</v>
      </c>
      <c r="C473" t="str">
        <f>INDEX(数据整理1!$C$30:$C$54,MATCH(B473,数据整理1!$D$30:$D$54))</f>
        <v>15阶</v>
      </c>
      <c r="D473" t="str">
        <f>IF(数据整理1!AC$44&lt;$B473,数据整理1!T$44,"")</f>
        <v/>
      </c>
      <c r="E473">
        <f>IF(数据整理1!AD$44&lt;$B473,数据整理1!U$44,"")</f>
        <v>2585</v>
      </c>
      <c r="F473">
        <f>IF(数据整理1!AE$44&lt;$B473,数据整理1!V$44,"")</f>
        <v>2583</v>
      </c>
      <c r="G473">
        <f>IF(数据整理1!AF$44&lt;$B473,数据整理1!W$44,"")</f>
        <v>2583</v>
      </c>
      <c r="H473">
        <f>IF(数据整理1!AG$44&lt;$B473,数据整理1!X$44,"")</f>
        <v>2576</v>
      </c>
      <c r="I473">
        <f>IF(数据整理1!AH$44&lt;$B473,数据整理1!Y$44,"")</f>
        <v>2574</v>
      </c>
      <c r="J473">
        <f>IF(数据整理1!AI$44&lt;$B473,数据整理1!Z$44,"")</f>
        <v>2577</v>
      </c>
      <c r="K473">
        <f>IF(数据整理1!AJ$44&lt;$B473,数据整理1!AA$44,"")</f>
        <v>2577</v>
      </c>
      <c r="S473" t="str">
        <f>INDEX(数据整理1!$C$56:$C$80,MATCH(B473,数据整理1!$D$56:$D$80))</f>
        <v>15阶</v>
      </c>
      <c r="T473">
        <f>IF(数据整理1!AC$70&lt;$B473,数据整理1!T$70,"")</f>
        <v>2587</v>
      </c>
      <c r="U473">
        <f>IF(数据整理1!AD$70&lt;$B473,数据整理1!U$70,"")</f>
        <v>2583</v>
      </c>
      <c r="V473">
        <f>IF(数据整理1!AE$70&lt;$B473,数据整理1!V$70,"")</f>
        <v>2584</v>
      </c>
      <c r="W473">
        <f>IF(数据整理1!AF$70&lt;$B473,数据整理1!W$70,"")</f>
        <v>2582</v>
      </c>
      <c r="X473">
        <f>IF(数据整理1!AG$70&lt;$B473,数据整理1!X$70,"")</f>
        <v>2578</v>
      </c>
      <c r="Y473">
        <f>IF(数据整理1!AH$70&lt;$B473,数据整理1!Y$70,"")</f>
        <v>2579</v>
      </c>
      <c r="Z473">
        <f>IF(数据整理1!AI$70&lt;$B473,数据整理1!Z$70,"")</f>
        <v>2576</v>
      </c>
      <c r="AA473" t="str">
        <f>IF(数据整理1!AJ$57&lt;=$B473,数据整理1!AA$57,"")</f>
        <v/>
      </c>
      <c r="AI473" t="str">
        <f>INDEX(数据整理1!$C$82:$C$106,MATCH(B473,数据整理1!$D$82:$D$106))</f>
        <v>15阶</v>
      </c>
      <c r="AJ473" t="str">
        <f>IF(数据整理1!AC$96&lt;$B473,数据整理1!T$96,"")</f>
        <v/>
      </c>
      <c r="AK473">
        <f>IF(数据整理1!AD$96&lt;$B473,数据整理1!U$96,"")</f>
        <v>2584</v>
      </c>
      <c r="AL473">
        <f>IF(数据整理1!AE$96&lt;$B473,数据整理1!V$96,"")</f>
        <v>2585</v>
      </c>
      <c r="AM473">
        <f>IF(数据整理1!AF$96&lt;$B473,数据整理1!W$96,"")</f>
        <v>2583</v>
      </c>
      <c r="AN473">
        <f>IF(数据整理1!AG$96&lt;$B473,数据整理1!X$96,"")</f>
        <v>2574</v>
      </c>
      <c r="AO473">
        <f>IF(数据整理1!AH$96&lt;$B473,数据整理1!Y$96,"")</f>
        <v>2577</v>
      </c>
      <c r="AP473">
        <f>IF(数据整理1!AI$96&lt;$B473,数据整理1!Z$96,"")</f>
        <v>2580</v>
      </c>
      <c r="AQ473">
        <f>IF(数据整理1!AJ$96&lt;$B473,数据整理1!AA$96,"")</f>
        <v>2577</v>
      </c>
    </row>
    <row r="474" spans="2:43" x14ac:dyDescent="0.2">
      <c r="B474">
        <v>94</v>
      </c>
      <c r="C474" t="str">
        <f>INDEX(数据整理1!$C$30:$C$54,MATCH(B474,数据整理1!$D$30:$D$54))</f>
        <v>15阶</v>
      </c>
      <c r="D474">
        <f>IF(数据整理1!AC$44&lt;$B474,数据整理1!T$44,"")</f>
        <v>2588</v>
      </c>
      <c r="E474">
        <f>IF(数据整理1!AD$44&lt;$B474,数据整理1!U$44,"")</f>
        <v>2585</v>
      </c>
      <c r="F474">
        <f>IF(数据整理1!AE$44&lt;$B474,数据整理1!V$44,"")</f>
        <v>2583</v>
      </c>
      <c r="G474">
        <f>IF(数据整理1!AF$44&lt;$B474,数据整理1!W$44,"")</f>
        <v>2583</v>
      </c>
      <c r="H474">
        <f>IF(数据整理1!AG$44&lt;$B474,数据整理1!X$44,"")</f>
        <v>2576</v>
      </c>
      <c r="I474">
        <f>IF(数据整理1!AH$44&lt;$B474,数据整理1!Y$44,"")</f>
        <v>2574</v>
      </c>
      <c r="J474">
        <f>IF(数据整理1!AI$44&lt;$B474,数据整理1!Z$44,"")</f>
        <v>2577</v>
      </c>
      <c r="K474">
        <f>IF(数据整理1!AJ$44&lt;$B474,数据整理1!AA$44,"")</f>
        <v>2577</v>
      </c>
      <c r="S474" t="str">
        <f>INDEX(数据整理1!$C$56:$C$80,MATCH(B474,数据整理1!$D$56:$D$80))</f>
        <v>15阶</v>
      </c>
      <c r="T474">
        <f>IF(数据整理1!AC$70&lt;$B474,数据整理1!T$70,"")</f>
        <v>2587</v>
      </c>
      <c r="U474">
        <f>IF(数据整理1!AD$70&lt;$B474,数据整理1!U$70,"")</f>
        <v>2583</v>
      </c>
      <c r="V474">
        <f>IF(数据整理1!AE$70&lt;$B474,数据整理1!V$70,"")</f>
        <v>2584</v>
      </c>
      <c r="W474">
        <f>IF(数据整理1!AF$70&lt;$B474,数据整理1!W$70,"")</f>
        <v>2582</v>
      </c>
      <c r="X474">
        <f>IF(数据整理1!AG$70&lt;$B474,数据整理1!X$70,"")</f>
        <v>2578</v>
      </c>
      <c r="Y474">
        <f>IF(数据整理1!AH$70&lt;$B474,数据整理1!Y$70,"")</f>
        <v>2579</v>
      </c>
      <c r="Z474">
        <f>IF(数据整理1!AI$70&lt;$B474,数据整理1!Z$70,"")</f>
        <v>2576</v>
      </c>
      <c r="AA474" t="str">
        <f>IF(数据整理1!AJ$57&lt;=$B474,数据整理1!AA$57,"")</f>
        <v/>
      </c>
      <c r="AI474" t="str">
        <f>INDEX(数据整理1!$C$82:$C$106,MATCH(B474,数据整理1!$D$82:$D$106))</f>
        <v>15阶</v>
      </c>
      <c r="AJ474">
        <f>IF(数据整理1!AC$96&lt;$B474,数据整理1!T$96,"")</f>
        <v>2588</v>
      </c>
      <c r="AK474">
        <f>IF(数据整理1!AD$96&lt;$B474,数据整理1!U$96,"")</f>
        <v>2584</v>
      </c>
      <c r="AL474">
        <f>IF(数据整理1!AE$96&lt;$B474,数据整理1!V$96,"")</f>
        <v>2585</v>
      </c>
      <c r="AM474">
        <f>IF(数据整理1!AF$96&lt;$B474,数据整理1!W$96,"")</f>
        <v>2583</v>
      </c>
      <c r="AN474">
        <f>IF(数据整理1!AG$96&lt;$B474,数据整理1!X$96,"")</f>
        <v>2574</v>
      </c>
      <c r="AO474">
        <f>IF(数据整理1!AH$96&lt;$B474,数据整理1!Y$96,"")</f>
        <v>2577</v>
      </c>
      <c r="AP474">
        <f>IF(数据整理1!AI$96&lt;$B474,数据整理1!Z$96,"")</f>
        <v>2580</v>
      </c>
      <c r="AQ474">
        <f>IF(数据整理1!AJ$96&lt;$B474,数据整理1!AA$96,"")</f>
        <v>2577</v>
      </c>
    </row>
    <row r="475" spans="2:43" x14ac:dyDescent="0.2">
      <c r="B475">
        <v>95</v>
      </c>
      <c r="C475" t="str">
        <f>INDEX(数据整理1!$C$30:$C$54,MATCH(B475,数据整理1!$D$30:$D$54))</f>
        <v>15阶</v>
      </c>
      <c r="D475">
        <f>IF(数据整理1!AC$44&lt;$B475,数据整理1!T$44,"")</f>
        <v>2588</v>
      </c>
      <c r="E475">
        <f>IF(数据整理1!AD$44&lt;$B475,数据整理1!U$44,"")</f>
        <v>2585</v>
      </c>
      <c r="F475">
        <f>IF(数据整理1!AE$44&lt;$B475,数据整理1!V$44,"")</f>
        <v>2583</v>
      </c>
      <c r="G475">
        <f>IF(数据整理1!AF$44&lt;$B475,数据整理1!W$44,"")</f>
        <v>2583</v>
      </c>
      <c r="H475">
        <f>IF(数据整理1!AG$44&lt;$B475,数据整理1!X$44,"")</f>
        <v>2576</v>
      </c>
      <c r="I475">
        <f>IF(数据整理1!AH$44&lt;$B475,数据整理1!Y$44,"")</f>
        <v>2574</v>
      </c>
      <c r="J475">
        <f>IF(数据整理1!AI$44&lt;$B475,数据整理1!Z$44,"")</f>
        <v>2577</v>
      </c>
      <c r="K475">
        <f>IF(数据整理1!AJ$44&lt;$B475,数据整理1!AA$44,"")</f>
        <v>2577</v>
      </c>
      <c r="S475" t="str">
        <f>INDEX(数据整理1!$C$56:$C$80,MATCH(B475,数据整理1!$D$56:$D$80))</f>
        <v>15阶</v>
      </c>
      <c r="T475">
        <f>IF(数据整理1!AC$70&lt;$B475,数据整理1!T$70,"")</f>
        <v>2587</v>
      </c>
      <c r="U475">
        <f>IF(数据整理1!AD$70&lt;$B475,数据整理1!U$70,"")</f>
        <v>2583</v>
      </c>
      <c r="V475">
        <f>IF(数据整理1!AE$70&lt;$B475,数据整理1!V$70,"")</f>
        <v>2584</v>
      </c>
      <c r="W475">
        <f>IF(数据整理1!AF$70&lt;$B475,数据整理1!W$70,"")</f>
        <v>2582</v>
      </c>
      <c r="X475">
        <f>IF(数据整理1!AG$70&lt;$B475,数据整理1!X$70,"")</f>
        <v>2578</v>
      </c>
      <c r="Y475">
        <f>IF(数据整理1!AH$70&lt;$B475,数据整理1!Y$70,"")</f>
        <v>2579</v>
      </c>
      <c r="Z475">
        <f>IF(数据整理1!AI$70&lt;$B475,数据整理1!Z$70,"")</f>
        <v>2576</v>
      </c>
      <c r="AA475" t="str">
        <f>IF(数据整理1!AJ$57&lt;=$B475,数据整理1!AA$57,"")</f>
        <v/>
      </c>
      <c r="AI475" t="str">
        <f>INDEX(数据整理1!$C$82:$C$106,MATCH(B475,数据整理1!$D$82:$D$106))</f>
        <v>15阶</v>
      </c>
      <c r="AJ475">
        <f>IF(数据整理1!AC$96&lt;$B475,数据整理1!T$96,"")</f>
        <v>2588</v>
      </c>
      <c r="AK475">
        <f>IF(数据整理1!AD$96&lt;$B475,数据整理1!U$96,"")</f>
        <v>2584</v>
      </c>
      <c r="AL475">
        <f>IF(数据整理1!AE$96&lt;$B475,数据整理1!V$96,"")</f>
        <v>2585</v>
      </c>
      <c r="AM475">
        <f>IF(数据整理1!AF$96&lt;$B475,数据整理1!W$96,"")</f>
        <v>2583</v>
      </c>
      <c r="AN475">
        <f>IF(数据整理1!AG$96&lt;$B475,数据整理1!X$96,"")</f>
        <v>2574</v>
      </c>
      <c r="AO475">
        <f>IF(数据整理1!AH$96&lt;$B475,数据整理1!Y$96,"")</f>
        <v>2577</v>
      </c>
      <c r="AP475">
        <f>IF(数据整理1!AI$96&lt;$B475,数据整理1!Z$96,"")</f>
        <v>2580</v>
      </c>
      <c r="AQ475">
        <f>IF(数据整理1!AJ$96&lt;$B475,数据整理1!AA$96,"")</f>
        <v>2577</v>
      </c>
    </row>
    <row r="476" spans="2:43" x14ac:dyDescent="0.2">
      <c r="B476">
        <v>96</v>
      </c>
      <c r="C476" t="str">
        <f>INDEX(数据整理1!$C$30:$C$54,MATCH(B476,数据整理1!$D$30:$D$54))</f>
        <v>15阶</v>
      </c>
      <c r="D476">
        <f>IF(数据整理1!AC$44&lt;$B476,数据整理1!T$44,"")</f>
        <v>2588</v>
      </c>
      <c r="E476">
        <f>IF(数据整理1!AD$44&lt;$B476,数据整理1!U$44,"")</f>
        <v>2585</v>
      </c>
      <c r="F476">
        <f>IF(数据整理1!AE$44&lt;$B476,数据整理1!V$44,"")</f>
        <v>2583</v>
      </c>
      <c r="G476">
        <f>IF(数据整理1!AF$44&lt;$B476,数据整理1!W$44,"")</f>
        <v>2583</v>
      </c>
      <c r="H476">
        <f>IF(数据整理1!AG$44&lt;$B476,数据整理1!X$44,"")</f>
        <v>2576</v>
      </c>
      <c r="I476">
        <f>IF(数据整理1!AH$44&lt;$B476,数据整理1!Y$44,"")</f>
        <v>2574</v>
      </c>
      <c r="J476">
        <f>IF(数据整理1!AI$44&lt;$B476,数据整理1!Z$44,"")</f>
        <v>2577</v>
      </c>
      <c r="K476">
        <f>IF(数据整理1!AJ$44&lt;$B476,数据整理1!AA$44,"")</f>
        <v>2577</v>
      </c>
      <c r="S476" t="str">
        <f>INDEX(数据整理1!$C$56:$C$80,MATCH(B476,数据整理1!$D$56:$D$80))</f>
        <v>15阶</v>
      </c>
      <c r="T476">
        <f>IF(数据整理1!AC$70&lt;$B476,数据整理1!T$70,"")</f>
        <v>2587</v>
      </c>
      <c r="U476">
        <f>IF(数据整理1!AD$70&lt;$B476,数据整理1!U$70,"")</f>
        <v>2583</v>
      </c>
      <c r="V476">
        <f>IF(数据整理1!AE$70&lt;$B476,数据整理1!V$70,"")</f>
        <v>2584</v>
      </c>
      <c r="W476">
        <f>IF(数据整理1!AF$70&lt;$B476,数据整理1!W$70,"")</f>
        <v>2582</v>
      </c>
      <c r="X476">
        <f>IF(数据整理1!AG$70&lt;$B476,数据整理1!X$70,"")</f>
        <v>2578</v>
      </c>
      <c r="Y476">
        <f>IF(数据整理1!AH$70&lt;$B476,数据整理1!Y$70,"")</f>
        <v>2579</v>
      </c>
      <c r="Z476">
        <f>IF(数据整理1!AI$70&lt;$B476,数据整理1!Z$70,"")</f>
        <v>2576</v>
      </c>
      <c r="AA476" t="str">
        <f>IF(数据整理1!AJ$57&lt;=$B476,数据整理1!AA$57,"")</f>
        <v/>
      </c>
      <c r="AI476" t="str">
        <f>INDEX(数据整理1!$C$82:$C$106,MATCH(B476,数据整理1!$D$82:$D$106))</f>
        <v>15阶</v>
      </c>
      <c r="AJ476">
        <f>IF(数据整理1!AC$96&lt;$B476,数据整理1!T$96,"")</f>
        <v>2588</v>
      </c>
      <c r="AK476">
        <f>IF(数据整理1!AD$96&lt;$B476,数据整理1!U$96,"")</f>
        <v>2584</v>
      </c>
      <c r="AL476">
        <f>IF(数据整理1!AE$96&lt;$B476,数据整理1!V$96,"")</f>
        <v>2585</v>
      </c>
      <c r="AM476">
        <f>IF(数据整理1!AF$96&lt;$B476,数据整理1!W$96,"")</f>
        <v>2583</v>
      </c>
      <c r="AN476">
        <f>IF(数据整理1!AG$96&lt;$B476,数据整理1!X$96,"")</f>
        <v>2574</v>
      </c>
      <c r="AO476">
        <f>IF(数据整理1!AH$96&lt;$B476,数据整理1!Y$96,"")</f>
        <v>2577</v>
      </c>
      <c r="AP476">
        <f>IF(数据整理1!AI$96&lt;$B476,数据整理1!Z$96,"")</f>
        <v>2580</v>
      </c>
      <c r="AQ476">
        <f>IF(数据整理1!AJ$96&lt;$B476,数据整理1!AA$96,"")</f>
        <v>2577</v>
      </c>
    </row>
    <row r="477" spans="2:43" x14ac:dyDescent="0.2">
      <c r="B477">
        <v>97</v>
      </c>
      <c r="C477" t="str">
        <f>INDEX(数据整理1!$C$30:$C$54,MATCH(B477,数据整理1!$D$30:$D$54))</f>
        <v>15阶</v>
      </c>
      <c r="D477">
        <f>IF(数据整理1!AC$44&lt;$B477,数据整理1!T$44,"")</f>
        <v>2588</v>
      </c>
      <c r="E477">
        <f>IF(数据整理1!AD$44&lt;$B477,数据整理1!U$44,"")</f>
        <v>2585</v>
      </c>
      <c r="F477">
        <f>IF(数据整理1!AE$44&lt;$B477,数据整理1!V$44,"")</f>
        <v>2583</v>
      </c>
      <c r="G477">
        <f>IF(数据整理1!AF$44&lt;$B477,数据整理1!W$44,"")</f>
        <v>2583</v>
      </c>
      <c r="H477">
        <f>IF(数据整理1!AG$44&lt;$B477,数据整理1!X$44,"")</f>
        <v>2576</v>
      </c>
      <c r="I477">
        <f>IF(数据整理1!AH$44&lt;$B477,数据整理1!Y$44,"")</f>
        <v>2574</v>
      </c>
      <c r="J477">
        <f>IF(数据整理1!AI$44&lt;$B477,数据整理1!Z$44,"")</f>
        <v>2577</v>
      </c>
      <c r="K477">
        <f>IF(数据整理1!AJ$44&lt;$B477,数据整理1!AA$44,"")</f>
        <v>2577</v>
      </c>
      <c r="S477" t="str">
        <f>INDEX(数据整理1!$C$56:$C$80,MATCH(B477,数据整理1!$D$56:$D$80))</f>
        <v>15阶</v>
      </c>
      <c r="T477">
        <f>IF(数据整理1!AC$70&lt;$B477,数据整理1!T$70,"")</f>
        <v>2587</v>
      </c>
      <c r="U477">
        <f>IF(数据整理1!AD$70&lt;$B477,数据整理1!U$70,"")</f>
        <v>2583</v>
      </c>
      <c r="V477">
        <f>IF(数据整理1!AE$70&lt;$B477,数据整理1!V$70,"")</f>
        <v>2584</v>
      </c>
      <c r="W477">
        <f>IF(数据整理1!AF$70&lt;$B477,数据整理1!W$70,"")</f>
        <v>2582</v>
      </c>
      <c r="X477">
        <f>IF(数据整理1!AG$70&lt;$B477,数据整理1!X$70,"")</f>
        <v>2578</v>
      </c>
      <c r="Y477">
        <f>IF(数据整理1!AH$70&lt;$B477,数据整理1!Y$70,"")</f>
        <v>2579</v>
      </c>
      <c r="Z477">
        <f>IF(数据整理1!AI$70&lt;$B477,数据整理1!Z$70,"")</f>
        <v>2576</v>
      </c>
      <c r="AA477" t="str">
        <f>IF(数据整理1!AJ$57&lt;=$B477,数据整理1!AA$57,"")</f>
        <v/>
      </c>
      <c r="AI477" t="str">
        <f>INDEX(数据整理1!$C$82:$C$106,MATCH(B477,数据整理1!$D$82:$D$106))</f>
        <v>15阶</v>
      </c>
      <c r="AJ477">
        <f>IF(数据整理1!AC$96&lt;$B477,数据整理1!T$96,"")</f>
        <v>2588</v>
      </c>
      <c r="AK477">
        <f>IF(数据整理1!AD$96&lt;$B477,数据整理1!U$96,"")</f>
        <v>2584</v>
      </c>
      <c r="AL477">
        <f>IF(数据整理1!AE$96&lt;$B477,数据整理1!V$96,"")</f>
        <v>2585</v>
      </c>
      <c r="AM477">
        <f>IF(数据整理1!AF$96&lt;$B477,数据整理1!W$96,"")</f>
        <v>2583</v>
      </c>
      <c r="AN477">
        <f>IF(数据整理1!AG$96&lt;$B477,数据整理1!X$96,"")</f>
        <v>2574</v>
      </c>
      <c r="AO477">
        <f>IF(数据整理1!AH$96&lt;$B477,数据整理1!Y$96,"")</f>
        <v>2577</v>
      </c>
      <c r="AP477">
        <f>IF(数据整理1!AI$96&lt;$B477,数据整理1!Z$96,"")</f>
        <v>2580</v>
      </c>
      <c r="AQ477">
        <f>IF(数据整理1!AJ$96&lt;$B477,数据整理1!AA$96,"")</f>
        <v>2577</v>
      </c>
    </row>
    <row r="478" spans="2:43" x14ac:dyDescent="0.2">
      <c r="B478">
        <v>98</v>
      </c>
      <c r="C478" t="str">
        <f>INDEX(数据整理1!$C$30:$C$54,MATCH(B478,数据整理1!$D$30:$D$54))</f>
        <v>15阶</v>
      </c>
      <c r="D478">
        <f>IF(数据整理1!AC$44&lt;$B478,数据整理1!T$44,"")</f>
        <v>2588</v>
      </c>
      <c r="E478">
        <f>IF(数据整理1!AD$44&lt;$B478,数据整理1!U$44,"")</f>
        <v>2585</v>
      </c>
      <c r="F478">
        <f>IF(数据整理1!AE$44&lt;$B478,数据整理1!V$44,"")</f>
        <v>2583</v>
      </c>
      <c r="G478">
        <f>IF(数据整理1!AF$44&lt;$B478,数据整理1!W$44,"")</f>
        <v>2583</v>
      </c>
      <c r="H478">
        <f>IF(数据整理1!AG$44&lt;$B478,数据整理1!X$44,"")</f>
        <v>2576</v>
      </c>
      <c r="I478">
        <f>IF(数据整理1!AH$44&lt;$B478,数据整理1!Y$44,"")</f>
        <v>2574</v>
      </c>
      <c r="J478">
        <f>IF(数据整理1!AI$44&lt;$B478,数据整理1!Z$44,"")</f>
        <v>2577</v>
      </c>
      <c r="K478">
        <f>IF(数据整理1!AJ$44&lt;$B478,数据整理1!AA$44,"")</f>
        <v>2577</v>
      </c>
      <c r="S478" t="str">
        <f>INDEX(数据整理1!$C$56:$C$80,MATCH(B478,数据整理1!$D$56:$D$80))</f>
        <v>15阶</v>
      </c>
      <c r="T478">
        <f>IF(数据整理1!AC$70&lt;$B478,数据整理1!T$70,"")</f>
        <v>2587</v>
      </c>
      <c r="U478">
        <f>IF(数据整理1!AD$70&lt;$B478,数据整理1!U$70,"")</f>
        <v>2583</v>
      </c>
      <c r="V478">
        <f>IF(数据整理1!AE$70&lt;$B478,数据整理1!V$70,"")</f>
        <v>2584</v>
      </c>
      <c r="W478">
        <f>IF(数据整理1!AF$70&lt;$B478,数据整理1!W$70,"")</f>
        <v>2582</v>
      </c>
      <c r="X478">
        <f>IF(数据整理1!AG$70&lt;$B478,数据整理1!X$70,"")</f>
        <v>2578</v>
      </c>
      <c r="Y478">
        <f>IF(数据整理1!AH$70&lt;$B478,数据整理1!Y$70,"")</f>
        <v>2579</v>
      </c>
      <c r="Z478">
        <f>IF(数据整理1!AI$70&lt;$B478,数据整理1!Z$70,"")</f>
        <v>2576</v>
      </c>
      <c r="AA478" t="str">
        <f>IF(数据整理1!AJ$57&lt;=$B478,数据整理1!AA$57,"")</f>
        <v/>
      </c>
      <c r="AI478" t="str">
        <f>INDEX(数据整理1!$C$82:$C$106,MATCH(B478,数据整理1!$D$82:$D$106))</f>
        <v>15阶</v>
      </c>
      <c r="AJ478">
        <f>IF(数据整理1!AC$96&lt;$B478,数据整理1!T$96,"")</f>
        <v>2588</v>
      </c>
      <c r="AK478">
        <f>IF(数据整理1!AD$96&lt;$B478,数据整理1!U$96,"")</f>
        <v>2584</v>
      </c>
      <c r="AL478">
        <f>IF(数据整理1!AE$96&lt;$B478,数据整理1!V$96,"")</f>
        <v>2585</v>
      </c>
      <c r="AM478">
        <f>IF(数据整理1!AF$96&lt;$B478,数据整理1!W$96,"")</f>
        <v>2583</v>
      </c>
      <c r="AN478">
        <f>IF(数据整理1!AG$96&lt;$B478,数据整理1!X$96,"")</f>
        <v>2574</v>
      </c>
      <c r="AO478">
        <f>IF(数据整理1!AH$96&lt;$B478,数据整理1!Y$96,"")</f>
        <v>2577</v>
      </c>
      <c r="AP478">
        <f>IF(数据整理1!AI$96&lt;$B478,数据整理1!Z$96,"")</f>
        <v>2580</v>
      </c>
      <c r="AQ478">
        <f>IF(数据整理1!AJ$96&lt;$B478,数据整理1!AA$96,"")</f>
        <v>2577</v>
      </c>
    </row>
    <row r="479" spans="2:43" x14ac:dyDescent="0.2">
      <c r="B479">
        <v>99</v>
      </c>
      <c r="C479" t="str">
        <f>INDEX(数据整理1!$C$30:$C$54,MATCH(B479,数据整理1!$D$30:$D$54))</f>
        <v>15阶</v>
      </c>
      <c r="D479">
        <f>IF(数据整理1!AC$44&lt;$B479,数据整理1!T$44,"")</f>
        <v>2588</v>
      </c>
      <c r="E479">
        <f>IF(数据整理1!AD$44&lt;$B479,数据整理1!U$44,"")</f>
        <v>2585</v>
      </c>
      <c r="F479">
        <f>IF(数据整理1!AE$44&lt;$B479,数据整理1!V$44,"")</f>
        <v>2583</v>
      </c>
      <c r="G479">
        <f>IF(数据整理1!AF$44&lt;$B479,数据整理1!W$44,"")</f>
        <v>2583</v>
      </c>
      <c r="H479">
        <f>IF(数据整理1!AG$44&lt;$B479,数据整理1!X$44,"")</f>
        <v>2576</v>
      </c>
      <c r="I479">
        <f>IF(数据整理1!AH$44&lt;$B479,数据整理1!Y$44,"")</f>
        <v>2574</v>
      </c>
      <c r="J479">
        <f>IF(数据整理1!AI$44&lt;$B479,数据整理1!Z$44,"")</f>
        <v>2577</v>
      </c>
      <c r="K479">
        <f>IF(数据整理1!AJ$44&lt;$B479,数据整理1!AA$44,"")</f>
        <v>2577</v>
      </c>
      <c r="S479" t="str">
        <f>INDEX(数据整理1!$C$56:$C$80,MATCH(B479,数据整理1!$D$56:$D$80))</f>
        <v>15阶</v>
      </c>
      <c r="T479">
        <f>IF(数据整理1!AC$70&lt;$B479,数据整理1!T$70,"")</f>
        <v>2587</v>
      </c>
      <c r="U479">
        <f>IF(数据整理1!AD$70&lt;$B479,数据整理1!U$70,"")</f>
        <v>2583</v>
      </c>
      <c r="V479">
        <f>IF(数据整理1!AE$70&lt;$B479,数据整理1!V$70,"")</f>
        <v>2584</v>
      </c>
      <c r="W479">
        <f>IF(数据整理1!AF$70&lt;$B479,数据整理1!W$70,"")</f>
        <v>2582</v>
      </c>
      <c r="X479">
        <f>IF(数据整理1!AG$70&lt;$B479,数据整理1!X$70,"")</f>
        <v>2578</v>
      </c>
      <c r="Y479">
        <f>IF(数据整理1!AH$70&lt;$B479,数据整理1!Y$70,"")</f>
        <v>2579</v>
      </c>
      <c r="Z479">
        <f>IF(数据整理1!AI$70&lt;$B479,数据整理1!Z$70,"")</f>
        <v>2576</v>
      </c>
      <c r="AA479" t="str">
        <f>IF(数据整理1!AJ$57&lt;=$B479,数据整理1!AA$57,"")</f>
        <v/>
      </c>
      <c r="AI479" t="str">
        <f>INDEX(数据整理1!$C$82:$C$106,MATCH(B479,数据整理1!$D$82:$D$106))</f>
        <v>15阶</v>
      </c>
      <c r="AJ479">
        <f>IF(数据整理1!AC$96&lt;$B479,数据整理1!T$96,"")</f>
        <v>2588</v>
      </c>
      <c r="AK479">
        <f>IF(数据整理1!AD$96&lt;$B479,数据整理1!U$96,"")</f>
        <v>2584</v>
      </c>
      <c r="AL479">
        <f>IF(数据整理1!AE$96&lt;$B479,数据整理1!V$96,"")</f>
        <v>2585</v>
      </c>
      <c r="AM479">
        <f>IF(数据整理1!AF$96&lt;$B479,数据整理1!W$96,"")</f>
        <v>2583</v>
      </c>
      <c r="AN479">
        <f>IF(数据整理1!AG$96&lt;$B479,数据整理1!X$96,"")</f>
        <v>2574</v>
      </c>
      <c r="AO479">
        <f>IF(数据整理1!AH$96&lt;$B479,数据整理1!Y$96,"")</f>
        <v>2577</v>
      </c>
      <c r="AP479">
        <f>IF(数据整理1!AI$96&lt;$B479,数据整理1!Z$96,"")</f>
        <v>2580</v>
      </c>
      <c r="AQ479">
        <f>IF(数据整理1!AJ$96&lt;$B479,数据整理1!AA$96,"")</f>
        <v>2577</v>
      </c>
    </row>
    <row r="480" spans="2:43" x14ac:dyDescent="0.2">
      <c r="B480">
        <v>100</v>
      </c>
      <c r="C480" t="str">
        <f>INDEX(数据整理1!$C$30:$C$54,MATCH(B480,数据整理1!$D$30:$D$54))</f>
        <v>15阶</v>
      </c>
      <c r="D480">
        <f>IF(数据整理1!AC$44&lt;$B480,数据整理1!T$44,"")</f>
        <v>2588</v>
      </c>
      <c r="E480">
        <f>IF(数据整理1!AD$44&lt;$B480,数据整理1!U$44,"")</f>
        <v>2585</v>
      </c>
      <c r="F480">
        <f>IF(数据整理1!AE$44&lt;$B480,数据整理1!V$44,"")</f>
        <v>2583</v>
      </c>
      <c r="G480">
        <f>IF(数据整理1!AF$44&lt;$B480,数据整理1!W$44,"")</f>
        <v>2583</v>
      </c>
      <c r="H480">
        <f>IF(数据整理1!AG$44&lt;$B480,数据整理1!X$44,"")</f>
        <v>2576</v>
      </c>
      <c r="I480">
        <f>IF(数据整理1!AH$44&lt;$B480,数据整理1!Y$44,"")</f>
        <v>2574</v>
      </c>
      <c r="J480">
        <f>IF(数据整理1!AI$44&lt;$B480,数据整理1!Z$44,"")</f>
        <v>2577</v>
      </c>
      <c r="K480">
        <f>IF(数据整理1!AJ$44&lt;$B480,数据整理1!AA$44,"")</f>
        <v>2577</v>
      </c>
      <c r="S480" t="str">
        <f>INDEX(数据整理1!$C$56:$C$80,MATCH(B480,数据整理1!$D$56:$D$80))</f>
        <v>16阶</v>
      </c>
      <c r="T480" t="str">
        <f>IF(数据整理1!AC$71&lt;$B480,数据整理1!T$71,"")</f>
        <v/>
      </c>
      <c r="U480">
        <f>IF(数据整理1!AD$71&lt;$B480,数据整理1!U$71,"")</f>
        <v>2591</v>
      </c>
      <c r="V480">
        <f>IF(数据整理1!AE$71&lt;$B480,数据整理1!V$71,"")</f>
        <v>2592</v>
      </c>
      <c r="W480">
        <f>IF(数据整理1!AF$71&lt;$B480,数据整理1!W$71,"")</f>
        <v>2590</v>
      </c>
      <c r="X480">
        <f>IF(数据整理1!AG$71&lt;$B480,数据整理1!X$71,"")</f>
        <v>2585</v>
      </c>
      <c r="Y480">
        <f>IF(数据整理1!AH$71&lt;$B480,数据整理1!Y$71,"")</f>
        <v>2584</v>
      </c>
      <c r="Z480">
        <f>IF(数据整理1!AI$71&lt;$B480,数据整理1!Z$71,"")</f>
        <v>2587</v>
      </c>
      <c r="AA480" t="str">
        <f>IF(数据整理1!AJ$57&lt;=$B480,数据整理1!AA$57,"")</f>
        <v/>
      </c>
      <c r="AI480" t="str">
        <f>INDEX(数据整理1!$C$82:$C$106,MATCH(B480,数据整理1!$D$82:$D$106))</f>
        <v>15阶</v>
      </c>
      <c r="AJ480">
        <f>IF(数据整理1!AC$96&lt;$B480,数据整理1!T$96,"")</f>
        <v>2588</v>
      </c>
      <c r="AK480">
        <f>IF(数据整理1!AD$96&lt;$B480,数据整理1!U$96,"")</f>
        <v>2584</v>
      </c>
      <c r="AL480">
        <f>IF(数据整理1!AE$96&lt;$B480,数据整理1!V$96,"")</f>
        <v>2585</v>
      </c>
      <c r="AM480">
        <f>IF(数据整理1!AF$96&lt;$B480,数据整理1!W$96,"")</f>
        <v>2583</v>
      </c>
      <c r="AN480">
        <f>IF(数据整理1!AG$96&lt;$B480,数据整理1!X$96,"")</f>
        <v>2574</v>
      </c>
      <c r="AO480">
        <f>IF(数据整理1!AH$96&lt;$B480,数据整理1!Y$96,"")</f>
        <v>2577</v>
      </c>
      <c r="AP480">
        <f>IF(数据整理1!AI$96&lt;$B480,数据整理1!Z$96,"")</f>
        <v>2580</v>
      </c>
      <c r="AQ480">
        <f>IF(数据整理1!AJ$96&lt;$B480,数据整理1!AA$96,"")</f>
        <v>2577</v>
      </c>
    </row>
    <row r="481" spans="2:43" x14ac:dyDescent="0.2">
      <c r="B481">
        <v>101</v>
      </c>
      <c r="C481" t="str">
        <f>INDEX(数据整理1!$C$30:$C$54,MATCH(B481,数据整理1!$D$30:$D$54))</f>
        <v>16阶</v>
      </c>
      <c r="D481" t="str">
        <f>IF(数据整理1!AC$45&lt;$B481,数据整理1!T$45,"")</f>
        <v/>
      </c>
      <c r="E481">
        <f>IF(数据整理1!AD$45&lt;$B481,数据整理1!U$45,"")</f>
        <v>2589</v>
      </c>
      <c r="F481">
        <f>IF(数据整理1!AE$45&lt;$B481,数据整理1!V$45,"")</f>
        <v>2591</v>
      </c>
      <c r="G481">
        <f>IF(数据整理1!AF$45&lt;$B481,数据整理1!W$45,"")</f>
        <v>2592</v>
      </c>
      <c r="H481">
        <f>IF(数据整理1!AG$45&lt;$B481,数据整理1!X$45,"")</f>
        <v>2585</v>
      </c>
      <c r="I481">
        <f>IF(数据整理1!AH$45&lt;$B481,数据整理1!Y$45,"")</f>
        <v>2588</v>
      </c>
      <c r="J481">
        <f>IF(数据整理1!AI$45&lt;$B481,数据整理1!Z$45,"")</f>
        <v>2586</v>
      </c>
      <c r="K481">
        <f>IF(数据整理1!AJ$45&lt;$B481,数据整理1!AA$45,"")</f>
        <v>2584</v>
      </c>
      <c r="S481" t="str">
        <f>INDEX(数据整理1!$C$56:$C$80,MATCH(B481,数据整理1!$D$56:$D$80))</f>
        <v>16阶</v>
      </c>
      <c r="T481">
        <f>IF(数据整理1!AC$71&lt;$B481,数据整理1!T$71,"")</f>
        <v>2595</v>
      </c>
      <c r="U481">
        <f>IF(数据整理1!AD$71&lt;$B481,数据整理1!U$71,"")</f>
        <v>2591</v>
      </c>
      <c r="V481">
        <f>IF(数据整理1!AE$71&lt;$B481,数据整理1!V$71,"")</f>
        <v>2592</v>
      </c>
      <c r="W481">
        <f>IF(数据整理1!AF$71&lt;$B481,数据整理1!W$71,"")</f>
        <v>2590</v>
      </c>
      <c r="X481">
        <f>IF(数据整理1!AG$71&lt;$B481,数据整理1!X$71,"")</f>
        <v>2585</v>
      </c>
      <c r="Y481">
        <f>IF(数据整理1!AH$71&lt;$B481,数据整理1!Y$71,"")</f>
        <v>2584</v>
      </c>
      <c r="Z481">
        <f>IF(数据整理1!AI$71&lt;$B481,数据整理1!Z$71,"")</f>
        <v>2587</v>
      </c>
      <c r="AA481" t="str">
        <f>IF(数据整理1!AJ$57&lt;=$B481,数据整理1!AA$57,"")</f>
        <v/>
      </c>
      <c r="AI481" t="str">
        <f>INDEX(数据整理1!$C$82:$C$106,MATCH(B481,数据整理1!$D$82:$D$106))</f>
        <v>16阶</v>
      </c>
      <c r="AJ481" t="str">
        <f>IF(数据整理1!AC$97&lt;$B481,数据整理1!T$97,"")</f>
        <v/>
      </c>
      <c r="AK481">
        <f>IF(数据整理1!AD$97&lt;$B481,数据整理1!U$97,"")</f>
        <v>2591</v>
      </c>
      <c r="AL481">
        <f>IF(数据整理1!AE$97&lt;$B481,数据整理1!V$97,"")</f>
        <v>2594</v>
      </c>
      <c r="AM481">
        <f>IF(数据整理1!AF$97&lt;$B481,数据整理1!W$97,"")</f>
        <v>2592</v>
      </c>
      <c r="AN481">
        <f>IF(数据整理1!AG$97&lt;$B481,数据整理1!X$97,"")</f>
        <v>2588</v>
      </c>
      <c r="AO481">
        <f>IF(数据整理1!AH$97&lt;$B481,数据整理1!Y$97,"")</f>
        <v>2584</v>
      </c>
      <c r="AP481">
        <f>IF(数据整理1!AI$97&lt;$B481,数据整理1!Z$97,"")</f>
        <v>2581</v>
      </c>
      <c r="AQ481">
        <f>IF(数据整理1!AJ$97&lt;$B481,数据整理1!AA$97,"")</f>
        <v>2585</v>
      </c>
    </row>
    <row r="482" spans="2:43" x14ac:dyDescent="0.2">
      <c r="B482">
        <v>102</v>
      </c>
      <c r="C482" t="str">
        <f>INDEX(数据整理1!$C$30:$C$54,MATCH(B482,数据整理1!$D$30:$D$54))</f>
        <v>16阶</v>
      </c>
      <c r="D482">
        <f>IF(数据整理1!AC$45&lt;$B482,数据整理1!T$45,"")</f>
        <v>2596</v>
      </c>
      <c r="E482">
        <f>IF(数据整理1!AD$45&lt;$B482,数据整理1!U$45,"")</f>
        <v>2589</v>
      </c>
      <c r="F482">
        <f>IF(数据整理1!AE$45&lt;$B482,数据整理1!V$45,"")</f>
        <v>2591</v>
      </c>
      <c r="G482">
        <f>IF(数据整理1!AF$45&lt;$B482,数据整理1!W$45,"")</f>
        <v>2592</v>
      </c>
      <c r="H482">
        <f>IF(数据整理1!AG$45&lt;$B482,数据整理1!X$45,"")</f>
        <v>2585</v>
      </c>
      <c r="I482">
        <f>IF(数据整理1!AH$45&lt;$B482,数据整理1!Y$45,"")</f>
        <v>2588</v>
      </c>
      <c r="J482">
        <f>IF(数据整理1!AI$45&lt;$B482,数据整理1!Z$45,"")</f>
        <v>2586</v>
      </c>
      <c r="K482">
        <f>IF(数据整理1!AJ$45&lt;$B482,数据整理1!AA$45,"")</f>
        <v>2584</v>
      </c>
      <c r="S482" t="str">
        <f>INDEX(数据整理1!$C$56:$C$80,MATCH(B482,数据整理1!$D$56:$D$80))</f>
        <v>16阶</v>
      </c>
      <c r="T482">
        <f>IF(数据整理1!AC$71&lt;$B482,数据整理1!T$71,"")</f>
        <v>2595</v>
      </c>
      <c r="U482">
        <f>IF(数据整理1!AD$71&lt;$B482,数据整理1!U$71,"")</f>
        <v>2591</v>
      </c>
      <c r="V482">
        <f>IF(数据整理1!AE$71&lt;$B482,数据整理1!V$71,"")</f>
        <v>2592</v>
      </c>
      <c r="W482">
        <f>IF(数据整理1!AF$71&lt;$B482,数据整理1!W$71,"")</f>
        <v>2590</v>
      </c>
      <c r="X482">
        <f>IF(数据整理1!AG$71&lt;$B482,数据整理1!X$71,"")</f>
        <v>2585</v>
      </c>
      <c r="Y482">
        <f>IF(数据整理1!AH$71&lt;$B482,数据整理1!Y$71,"")</f>
        <v>2584</v>
      </c>
      <c r="Z482">
        <f>IF(数据整理1!AI$71&lt;$B482,数据整理1!Z$71,"")</f>
        <v>2587</v>
      </c>
      <c r="AA482" t="str">
        <f>IF(数据整理1!AJ$57&lt;=$B482,数据整理1!AA$57,"")</f>
        <v/>
      </c>
      <c r="AI482" t="str">
        <f>INDEX(数据整理1!$C$82:$C$106,MATCH(B482,数据整理1!$D$82:$D$106))</f>
        <v>16阶</v>
      </c>
      <c r="AJ482">
        <f>IF(数据整理1!AC$97&lt;$B482,数据整理1!T$97,"")</f>
        <v>2596</v>
      </c>
      <c r="AK482">
        <f>IF(数据整理1!AD$97&lt;$B482,数据整理1!U$97,"")</f>
        <v>2591</v>
      </c>
      <c r="AL482">
        <f>IF(数据整理1!AE$97&lt;$B482,数据整理1!V$97,"")</f>
        <v>2594</v>
      </c>
      <c r="AM482">
        <f>IF(数据整理1!AF$97&lt;$B482,数据整理1!W$97,"")</f>
        <v>2592</v>
      </c>
      <c r="AN482">
        <f>IF(数据整理1!AG$97&lt;$B482,数据整理1!X$97,"")</f>
        <v>2588</v>
      </c>
      <c r="AO482">
        <f>IF(数据整理1!AH$97&lt;$B482,数据整理1!Y$97,"")</f>
        <v>2584</v>
      </c>
      <c r="AP482">
        <f>IF(数据整理1!AI$97&lt;$B482,数据整理1!Z$97,"")</f>
        <v>2581</v>
      </c>
      <c r="AQ482">
        <f>IF(数据整理1!AJ$97&lt;$B482,数据整理1!AA$97,"")</f>
        <v>2585</v>
      </c>
    </row>
    <row r="483" spans="2:43" x14ac:dyDescent="0.2">
      <c r="B483">
        <v>103</v>
      </c>
      <c r="C483" t="str">
        <f>INDEX(数据整理1!$C$30:$C$54,MATCH(B483,数据整理1!$D$30:$D$54))</f>
        <v>16阶</v>
      </c>
      <c r="D483">
        <f>IF(数据整理1!AC$45&lt;$B483,数据整理1!T$45,"")</f>
        <v>2596</v>
      </c>
      <c r="E483">
        <f>IF(数据整理1!AD$45&lt;$B483,数据整理1!U$45,"")</f>
        <v>2589</v>
      </c>
      <c r="F483">
        <f>IF(数据整理1!AE$45&lt;$B483,数据整理1!V$45,"")</f>
        <v>2591</v>
      </c>
      <c r="G483">
        <f>IF(数据整理1!AF$45&lt;$B483,数据整理1!W$45,"")</f>
        <v>2592</v>
      </c>
      <c r="H483">
        <f>IF(数据整理1!AG$45&lt;$B483,数据整理1!X$45,"")</f>
        <v>2585</v>
      </c>
      <c r="I483">
        <f>IF(数据整理1!AH$45&lt;$B483,数据整理1!Y$45,"")</f>
        <v>2588</v>
      </c>
      <c r="J483">
        <f>IF(数据整理1!AI$45&lt;$B483,数据整理1!Z$45,"")</f>
        <v>2586</v>
      </c>
      <c r="K483">
        <f>IF(数据整理1!AJ$45&lt;$B483,数据整理1!AA$45,"")</f>
        <v>2584</v>
      </c>
      <c r="S483" t="str">
        <f>INDEX(数据整理1!$C$56:$C$80,MATCH(B483,数据整理1!$D$56:$D$80))</f>
        <v>16阶</v>
      </c>
      <c r="T483">
        <f>IF(数据整理1!AC$71&lt;$B483,数据整理1!T$71,"")</f>
        <v>2595</v>
      </c>
      <c r="U483">
        <f>IF(数据整理1!AD$71&lt;$B483,数据整理1!U$71,"")</f>
        <v>2591</v>
      </c>
      <c r="V483">
        <f>IF(数据整理1!AE$71&lt;$B483,数据整理1!V$71,"")</f>
        <v>2592</v>
      </c>
      <c r="W483">
        <f>IF(数据整理1!AF$71&lt;$B483,数据整理1!W$71,"")</f>
        <v>2590</v>
      </c>
      <c r="X483">
        <f>IF(数据整理1!AG$71&lt;$B483,数据整理1!X$71,"")</f>
        <v>2585</v>
      </c>
      <c r="Y483">
        <f>IF(数据整理1!AH$71&lt;$B483,数据整理1!Y$71,"")</f>
        <v>2584</v>
      </c>
      <c r="Z483">
        <f>IF(数据整理1!AI$71&lt;$B483,数据整理1!Z$71,"")</f>
        <v>2587</v>
      </c>
      <c r="AA483" t="str">
        <f>IF(数据整理1!AJ$57&lt;=$B483,数据整理1!AA$57,"")</f>
        <v/>
      </c>
      <c r="AI483" t="str">
        <f>INDEX(数据整理1!$C$82:$C$106,MATCH(B483,数据整理1!$D$82:$D$106))</f>
        <v>16阶</v>
      </c>
      <c r="AJ483">
        <f>IF(数据整理1!AC$97&lt;$B483,数据整理1!T$97,"")</f>
        <v>2596</v>
      </c>
      <c r="AK483">
        <f>IF(数据整理1!AD$97&lt;$B483,数据整理1!U$97,"")</f>
        <v>2591</v>
      </c>
      <c r="AL483">
        <f>IF(数据整理1!AE$97&lt;$B483,数据整理1!V$97,"")</f>
        <v>2594</v>
      </c>
      <c r="AM483">
        <f>IF(数据整理1!AF$97&lt;$B483,数据整理1!W$97,"")</f>
        <v>2592</v>
      </c>
      <c r="AN483">
        <f>IF(数据整理1!AG$97&lt;$B483,数据整理1!X$97,"")</f>
        <v>2588</v>
      </c>
      <c r="AO483">
        <f>IF(数据整理1!AH$97&lt;$B483,数据整理1!Y$97,"")</f>
        <v>2584</v>
      </c>
      <c r="AP483">
        <f>IF(数据整理1!AI$97&lt;$B483,数据整理1!Z$97,"")</f>
        <v>2581</v>
      </c>
      <c r="AQ483">
        <f>IF(数据整理1!AJ$97&lt;$B483,数据整理1!AA$97,"")</f>
        <v>2585</v>
      </c>
    </row>
    <row r="484" spans="2:43" x14ac:dyDescent="0.2">
      <c r="B484">
        <v>104</v>
      </c>
      <c r="C484" t="str">
        <f>INDEX(数据整理1!$C$30:$C$54,MATCH(B484,数据整理1!$D$30:$D$54))</f>
        <v>16阶</v>
      </c>
      <c r="D484">
        <f>IF(数据整理1!AC$45&lt;$B484,数据整理1!T$45,"")</f>
        <v>2596</v>
      </c>
      <c r="E484">
        <f>IF(数据整理1!AD$45&lt;$B484,数据整理1!U$45,"")</f>
        <v>2589</v>
      </c>
      <c r="F484">
        <f>IF(数据整理1!AE$45&lt;$B484,数据整理1!V$45,"")</f>
        <v>2591</v>
      </c>
      <c r="G484">
        <f>IF(数据整理1!AF$45&lt;$B484,数据整理1!W$45,"")</f>
        <v>2592</v>
      </c>
      <c r="H484">
        <f>IF(数据整理1!AG$45&lt;$B484,数据整理1!X$45,"")</f>
        <v>2585</v>
      </c>
      <c r="I484">
        <f>IF(数据整理1!AH$45&lt;$B484,数据整理1!Y$45,"")</f>
        <v>2588</v>
      </c>
      <c r="J484">
        <f>IF(数据整理1!AI$45&lt;$B484,数据整理1!Z$45,"")</f>
        <v>2586</v>
      </c>
      <c r="K484">
        <f>IF(数据整理1!AJ$45&lt;$B484,数据整理1!AA$45,"")</f>
        <v>2584</v>
      </c>
      <c r="S484" t="str">
        <f>INDEX(数据整理1!$C$56:$C$80,MATCH(B484,数据整理1!$D$56:$D$80))</f>
        <v>16阶</v>
      </c>
      <c r="T484">
        <f>IF(数据整理1!AC$71&lt;$B484,数据整理1!T$71,"")</f>
        <v>2595</v>
      </c>
      <c r="U484">
        <f>IF(数据整理1!AD$71&lt;$B484,数据整理1!U$71,"")</f>
        <v>2591</v>
      </c>
      <c r="V484">
        <f>IF(数据整理1!AE$71&lt;$B484,数据整理1!V$71,"")</f>
        <v>2592</v>
      </c>
      <c r="W484">
        <f>IF(数据整理1!AF$71&lt;$B484,数据整理1!W$71,"")</f>
        <v>2590</v>
      </c>
      <c r="X484">
        <f>IF(数据整理1!AG$71&lt;$B484,数据整理1!X$71,"")</f>
        <v>2585</v>
      </c>
      <c r="Y484">
        <f>IF(数据整理1!AH$71&lt;$B484,数据整理1!Y$71,"")</f>
        <v>2584</v>
      </c>
      <c r="Z484">
        <f>IF(数据整理1!AI$71&lt;$B484,数据整理1!Z$71,"")</f>
        <v>2587</v>
      </c>
      <c r="AA484" t="str">
        <f>IF(数据整理1!AJ$57&lt;=$B484,数据整理1!AA$57,"")</f>
        <v/>
      </c>
      <c r="AI484" t="str">
        <f>INDEX(数据整理1!$C$82:$C$106,MATCH(B484,数据整理1!$D$82:$D$106))</f>
        <v>16阶</v>
      </c>
      <c r="AJ484">
        <f>IF(数据整理1!AC$97&lt;$B484,数据整理1!T$97,"")</f>
        <v>2596</v>
      </c>
      <c r="AK484">
        <f>IF(数据整理1!AD$97&lt;$B484,数据整理1!U$97,"")</f>
        <v>2591</v>
      </c>
      <c r="AL484">
        <f>IF(数据整理1!AE$97&lt;$B484,数据整理1!V$97,"")</f>
        <v>2594</v>
      </c>
      <c r="AM484">
        <f>IF(数据整理1!AF$97&lt;$B484,数据整理1!W$97,"")</f>
        <v>2592</v>
      </c>
      <c r="AN484">
        <f>IF(数据整理1!AG$97&lt;$B484,数据整理1!X$97,"")</f>
        <v>2588</v>
      </c>
      <c r="AO484">
        <f>IF(数据整理1!AH$97&lt;$B484,数据整理1!Y$97,"")</f>
        <v>2584</v>
      </c>
      <c r="AP484">
        <f>IF(数据整理1!AI$97&lt;$B484,数据整理1!Z$97,"")</f>
        <v>2581</v>
      </c>
      <c r="AQ484">
        <f>IF(数据整理1!AJ$97&lt;$B484,数据整理1!AA$97,"")</f>
        <v>2585</v>
      </c>
    </row>
    <row r="485" spans="2:43" x14ac:dyDescent="0.2">
      <c r="B485">
        <v>105</v>
      </c>
      <c r="C485" t="str">
        <f>INDEX(数据整理1!$C$30:$C$54,MATCH(B485,数据整理1!$D$30:$D$54))</f>
        <v>16阶</v>
      </c>
      <c r="D485">
        <f>IF(数据整理1!AC$45&lt;$B485,数据整理1!T$45,"")</f>
        <v>2596</v>
      </c>
      <c r="E485">
        <f>IF(数据整理1!AD$45&lt;$B485,数据整理1!U$45,"")</f>
        <v>2589</v>
      </c>
      <c r="F485">
        <f>IF(数据整理1!AE$45&lt;$B485,数据整理1!V$45,"")</f>
        <v>2591</v>
      </c>
      <c r="G485">
        <f>IF(数据整理1!AF$45&lt;$B485,数据整理1!W$45,"")</f>
        <v>2592</v>
      </c>
      <c r="H485">
        <f>IF(数据整理1!AG$45&lt;$B485,数据整理1!X$45,"")</f>
        <v>2585</v>
      </c>
      <c r="I485">
        <f>IF(数据整理1!AH$45&lt;$B485,数据整理1!Y$45,"")</f>
        <v>2588</v>
      </c>
      <c r="J485">
        <f>IF(数据整理1!AI$45&lt;$B485,数据整理1!Z$45,"")</f>
        <v>2586</v>
      </c>
      <c r="K485">
        <f>IF(数据整理1!AJ$45&lt;$B485,数据整理1!AA$45,"")</f>
        <v>2584</v>
      </c>
      <c r="S485" t="str">
        <f>INDEX(数据整理1!$C$56:$C$80,MATCH(B485,数据整理1!$D$56:$D$80))</f>
        <v>16阶</v>
      </c>
      <c r="T485">
        <f>IF(数据整理1!AC$71&lt;$B485,数据整理1!T$71,"")</f>
        <v>2595</v>
      </c>
      <c r="U485">
        <f>IF(数据整理1!AD$71&lt;$B485,数据整理1!U$71,"")</f>
        <v>2591</v>
      </c>
      <c r="V485">
        <f>IF(数据整理1!AE$71&lt;$B485,数据整理1!V$71,"")</f>
        <v>2592</v>
      </c>
      <c r="W485">
        <f>IF(数据整理1!AF$71&lt;$B485,数据整理1!W$71,"")</f>
        <v>2590</v>
      </c>
      <c r="X485">
        <f>IF(数据整理1!AG$71&lt;$B485,数据整理1!X$71,"")</f>
        <v>2585</v>
      </c>
      <c r="Y485">
        <f>IF(数据整理1!AH$71&lt;$B485,数据整理1!Y$71,"")</f>
        <v>2584</v>
      </c>
      <c r="Z485">
        <f>IF(数据整理1!AI$71&lt;$B485,数据整理1!Z$71,"")</f>
        <v>2587</v>
      </c>
      <c r="AA485" t="str">
        <f>IF(数据整理1!AJ$57&lt;=$B485,数据整理1!AA$57,"")</f>
        <v/>
      </c>
      <c r="AI485" t="str">
        <f>INDEX(数据整理1!$C$82:$C$106,MATCH(B485,数据整理1!$D$82:$D$106))</f>
        <v>16阶</v>
      </c>
      <c r="AJ485">
        <f>IF(数据整理1!AC$97&lt;$B485,数据整理1!T$97,"")</f>
        <v>2596</v>
      </c>
      <c r="AK485">
        <f>IF(数据整理1!AD$97&lt;$B485,数据整理1!U$97,"")</f>
        <v>2591</v>
      </c>
      <c r="AL485">
        <f>IF(数据整理1!AE$97&lt;$B485,数据整理1!V$97,"")</f>
        <v>2594</v>
      </c>
      <c r="AM485">
        <f>IF(数据整理1!AF$97&lt;$B485,数据整理1!W$97,"")</f>
        <v>2592</v>
      </c>
      <c r="AN485">
        <f>IF(数据整理1!AG$97&lt;$B485,数据整理1!X$97,"")</f>
        <v>2588</v>
      </c>
      <c r="AO485">
        <f>IF(数据整理1!AH$97&lt;$B485,数据整理1!Y$97,"")</f>
        <v>2584</v>
      </c>
      <c r="AP485">
        <f>IF(数据整理1!AI$97&lt;$B485,数据整理1!Z$97,"")</f>
        <v>2581</v>
      </c>
      <c r="AQ485">
        <f>IF(数据整理1!AJ$97&lt;$B485,数据整理1!AA$97,"")</f>
        <v>2585</v>
      </c>
    </row>
    <row r="486" spans="2:43" x14ac:dyDescent="0.2">
      <c r="B486">
        <v>106</v>
      </c>
      <c r="C486" t="str">
        <f>INDEX(数据整理1!$C$30:$C$54,MATCH(B486,数据整理1!$D$30:$D$54))</f>
        <v>16阶</v>
      </c>
      <c r="D486">
        <f>IF(数据整理1!AC$45&lt;$B486,数据整理1!T$45,"")</f>
        <v>2596</v>
      </c>
      <c r="E486">
        <f>IF(数据整理1!AD$45&lt;$B486,数据整理1!U$45,"")</f>
        <v>2589</v>
      </c>
      <c r="F486">
        <f>IF(数据整理1!AE$45&lt;$B486,数据整理1!V$45,"")</f>
        <v>2591</v>
      </c>
      <c r="G486">
        <f>IF(数据整理1!AF$45&lt;$B486,数据整理1!W$45,"")</f>
        <v>2592</v>
      </c>
      <c r="H486">
        <f>IF(数据整理1!AG$45&lt;$B486,数据整理1!X$45,"")</f>
        <v>2585</v>
      </c>
      <c r="I486">
        <f>IF(数据整理1!AH$45&lt;$B486,数据整理1!Y$45,"")</f>
        <v>2588</v>
      </c>
      <c r="J486">
        <f>IF(数据整理1!AI$45&lt;$B486,数据整理1!Z$45,"")</f>
        <v>2586</v>
      </c>
      <c r="K486">
        <f>IF(数据整理1!AJ$45&lt;$B486,数据整理1!AA$45,"")</f>
        <v>2584</v>
      </c>
      <c r="S486" t="str">
        <f>INDEX(数据整理1!$C$56:$C$80,MATCH(B486,数据整理1!$D$56:$D$80))</f>
        <v>16阶</v>
      </c>
      <c r="T486">
        <f>IF(数据整理1!AC$71&lt;$B486,数据整理1!T$71,"")</f>
        <v>2595</v>
      </c>
      <c r="U486">
        <f>IF(数据整理1!AD$71&lt;$B486,数据整理1!U$71,"")</f>
        <v>2591</v>
      </c>
      <c r="V486">
        <f>IF(数据整理1!AE$71&lt;$B486,数据整理1!V$71,"")</f>
        <v>2592</v>
      </c>
      <c r="W486">
        <f>IF(数据整理1!AF$71&lt;$B486,数据整理1!W$71,"")</f>
        <v>2590</v>
      </c>
      <c r="X486">
        <f>IF(数据整理1!AG$71&lt;$B486,数据整理1!X$71,"")</f>
        <v>2585</v>
      </c>
      <c r="Y486">
        <f>IF(数据整理1!AH$71&lt;$B486,数据整理1!Y$71,"")</f>
        <v>2584</v>
      </c>
      <c r="Z486">
        <f>IF(数据整理1!AI$71&lt;$B486,数据整理1!Z$71,"")</f>
        <v>2587</v>
      </c>
      <c r="AA486" t="str">
        <f>IF(数据整理1!AJ$57&lt;=$B486,数据整理1!AA$57,"")</f>
        <v/>
      </c>
      <c r="AI486" t="str">
        <f>INDEX(数据整理1!$C$82:$C$106,MATCH(B486,数据整理1!$D$82:$D$106))</f>
        <v>16阶</v>
      </c>
      <c r="AJ486">
        <f>IF(数据整理1!AC$97&lt;$B486,数据整理1!T$97,"")</f>
        <v>2596</v>
      </c>
      <c r="AK486">
        <f>IF(数据整理1!AD$97&lt;$B486,数据整理1!U$97,"")</f>
        <v>2591</v>
      </c>
      <c r="AL486">
        <f>IF(数据整理1!AE$97&lt;$B486,数据整理1!V$97,"")</f>
        <v>2594</v>
      </c>
      <c r="AM486">
        <f>IF(数据整理1!AF$97&lt;$B486,数据整理1!W$97,"")</f>
        <v>2592</v>
      </c>
      <c r="AN486">
        <f>IF(数据整理1!AG$97&lt;$B486,数据整理1!X$97,"")</f>
        <v>2588</v>
      </c>
      <c r="AO486">
        <f>IF(数据整理1!AH$97&lt;$B486,数据整理1!Y$97,"")</f>
        <v>2584</v>
      </c>
      <c r="AP486">
        <f>IF(数据整理1!AI$97&lt;$B486,数据整理1!Z$97,"")</f>
        <v>2581</v>
      </c>
      <c r="AQ486">
        <f>IF(数据整理1!AJ$97&lt;$B486,数据整理1!AA$97,"")</f>
        <v>2585</v>
      </c>
    </row>
    <row r="487" spans="2:43" x14ac:dyDescent="0.2">
      <c r="B487">
        <v>107</v>
      </c>
      <c r="C487" t="str">
        <f>INDEX(数据整理1!$C$30:$C$54,MATCH(B487,数据整理1!$D$30:$D$54))</f>
        <v>16阶</v>
      </c>
      <c r="D487">
        <f>IF(数据整理1!AC$45&lt;$B487,数据整理1!T$45,"")</f>
        <v>2596</v>
      </c>
      <c r="E487">
        <f>IF(数据整理1!AD$45&lt;$B487,数据整理1!U$45,"")</f>
        <v>2589</v>
      </c>
      <c r="F487">
        <f>IF(数据整理1!AE$45&lt;$B487,数据整理1!V$45,"")</f>
        <v>2591</v>
      </c>
      <c r="G487">
        <f>IF(数据整理1!AF$45&lt;$B487,数据整理1!W$45,"")</f>
        <v>2592</v>
      </c>
      <c r="H487">
        <f>IF(数据整理1!AG$45&lt;$B487,数据整理1!X$45,"")</f>
        <v>2585</v>
      </c>
      <c r="I487">
        <f>IF(数据整理1!AH$45&lt;$B487,数据整理1!Y$45,"")</f>
        <v>2588</v>
      </c>
      <c r="J487">
        <f>IF(数据整理1!AI$45&lt;$B487,数据整理1!Z$45,"")</f>
        <v>2586</v>
      </c>
      <c r="K487">
        <f>IF(数据整理1!AJ$45&lt;$B487,数据整理1!AA$45,"")</f>
        <v>2584</v>
      </c>
      <c r="S487" t="str">
        <f>INDEX(数据整理1!$C$56:$C$80,MATCH(B487,数据整理1!$D$56:$D$80))</f>
        <v>16阶</v>
      </c>
      <c r="T487">
        <f>IF(数据整理1!AC$71&lt;$B487,数据整理1!T$71,"")</f>
        <v>2595</v>
      </c>
      <c r="U487">
        <f>IF(数据整理1!AD$71&lt;$B487,数据整理1!U$71,"")</f>
        <v>2591</v>
      </c>
      <c r="V487">
        <f>IF(数据整理1!AE$71&lt;$B487,数据整理1!V$71,"")</f>
        <v>2592</v>
      </c>
      <c r="W487">
        <f>IF(数据整理1!AF$71&lt;$B487,数据整理1!W$71,"")</f>
        <v>2590</v>
      </c>
      <c r="X487">
        <f>IF(数据整理1!AG$71&lt;$B487,数据整理1!X$71,"")</f>
        <v>2585</v>
      </c>
      <c r="Y487">
        <f>IF(数据整理1!AH$71&lt;$B487,数据整理1!Y$71,"")</f>
        <v>2584</v>
      </c>
      <c r="Z487">
        <f>IF(数据整理1!AI$71&lt;$B487,数据整理1!Z$71,"")</f>
        <v>2587</v>
      </c>
      <c r="AA487" t="str">
        <f>IF(数据整理1!AJ$57&lt;=$B487,数据整理1!AA$57,"")</f>
        <v/>
      </c>
      <c r="AI487" t="str">
        <f>INDEX(数据整理1!$C$82:$C$106,MATCH(B487,数据整理1!$D$82:$D$106))</f>
        <v>16阶</v>
      </c>
      <c r="AJ487">
        <f>IF(数据整理1!AC$97&lt;$B487,数据整理1!T$97,"")</f>
        <v>2596</v>
      </c>
      <c r="AK487">
        <f>IF(数据整理1!AD$97&lt;$B487,数据整理1!U$97,"")</f>
        <v>2591</v>
      </c>
      <c r="AL487">
        <f>IF(数据整理1!AE$97&lt;$B487,数据整理1!V$97,"")</f>
        <v>2594</v>
      </c>
      <c r="AM487">
        <f>IF(数据整理1!AF$97&lt;$B487,数据整理1!W$97,"")</f>
        <v>2592</v>
      </c>
      <c r="AN487">
        <f>IF(数据整理1!AG$97&lt;$B487,数据整理1!X$97,"")</f>
        <v>2588</v>
      </c>
      <c r="AO487">
        <f>IF(数据整理1!AH$97&lt;$B487,数据整理1!Y$97,"")</f>
        <v>2584</v>
      </c>
      <c r="AP487">
        <f>IF(数据整理1!AI$97&lt;$B487,数据整理1!Z$97,"")</f>
        <v>2581</v>
      </c>
      <c r="AQ487">
        <f>IF(数据整理1!AJ$97&lt;$B487,数据整理1!AA$97,"")</f>
        <v>2585</v>
      </c>
    </row>
    <row r="488" spans="2:43" x14ac:dyDescent="0.2">
      <c r="B488">
        <v>108</v>
      </c>
      <c r="C488" t="str">
        <f>INDEX(数据整理1!$C$30:$C$54,MATCH(B488,数据整理1!$D$30:$D$54))</f>
        <v>16阶</v>
      </c>
      <c r="D488">
        <f>IF(数据整理1!AC$45&lt;$B488,数据整理1!T$45,"")</f>
        <v>2596</v>
      </c>
      <c r="E488">
        <f>IF(数据整理1!AD$45&lt;$B488,数据整理1!U$45,"")</f>
        <v>2589</v>
      </c>
      <c r="F488">
        <f>IF(数据整理1!AE$45&lt;$B488,数据整理1!V$45,"")</f>
        <v>2591</v>
      </c>
      <c r="G488">
        <f>IF(数据整理1!AF$45&lt;$B488,数据整理1!W$45,"")</f>
        <v>2592</v>
      </c>
      <c r="H488">
        <f>IF(数据整理1!AG$45&lt;$B488,数据整理1!X$45,"")</f>
        <v>2585</v>
      </c>
      <c r="I488">
        <f>IF(数据整理1!AH$45&lt;$B488,数据整理1!Y$45,"")</f>
        <v>2588</v>
      </c>
      <c r="J488">
        <f>IF(数据整理1!AI$45&lt;$B488,数据整理1!Z$45,"")</f>
        <v>2586</v>
      </c>
      <c r="K488">
        <f>IF(数据整理1!AJ$45&lt;$B488,数据整理1!AA$45,"")</f>
        <v>2584</v>
      </c>
      <c r="S488" t="str">
        <f>INDEX(数据整理1!$C$56:$C$80,MATCH(B488,数据整理1!$D$56:$D$80))</f>
        <v>17阶</v>
      </c>
      <c r="T488" t="str">
        <f>IF(数据整理1!AC$72&lt;$B488,数据整理1!T$72,"")</f>
        <v/>
      </c>
      <c r="U488">
        <f>IF(数据整理1!AD$72&lt;$B488,数据整理1!U$72,"")</f>
        <v>2598</v>
      </c>
      <c r="V488">
        <f>IF(数据整理1!AE$72&lt;$B488,数据整理1!V$72,"")</f>
        <v>2602</v>
      </c>
      <c r="W488">
        <f>IF(数据整理1!AF$72&lt;$B488,数据整理1!W$72,"")</f>
        <v>2601</v>
      </c>
      <c r="X488">
        <f>IF(数据整理1!AG$72&lt;$B488,数据整理1!X$72,"")</f>
        <v>2595</v>
      </c>
      <c r="Y488">
        <f>IF(数据整理1!AH$72&lt;$B488,数据整理1!Y$72,"")</f>
        <v>2592</v>
      </c>
      <c r="Z488">
        <f>IF(数据整理1!AI$72&lt;$B488,数据整理1!Z$72,"")</f>
        <v>2594</v>
      </c>
      <c r="AA488" t="str">
        <f>IF(数据整理1!AJ$57&lt;=$B488,数据整理1!AA$57,"")</f>
        <v/>
      </c>
      <c r="AI488" t="str">
        <f>INDEX(数据整理1!$C$82:$C$106,MATCH(B488,数据整理1!$D$82:$D$106))</f>
        <v>16阶</v>
      </c>
      <c r="AJ488">
        <f>IF(数据整理1!AC$97&lt;$B488,数据整理1!T$97,"")</f>
        <v>2596</v>
      </c>
      <c r="AK488">
        <f>IF(数据整理1!AD$97&lt;$B488,数据整理1!U$97,"")</f>
        <v>2591</v>
      </c>
      <c r="AL488">
        <f>IF(数据整理1!AE$97&lt;$B488,数据整理1!V$97,"")</f>
        <v>2594</v>
      </c>
      <c r="AM488">
        <f>IF(数据整理1!AF$97&lt;$B488,数据整理1!W$97,"")</f>
        <v>2592</v>
      </c>
      <c r="AN488">
        <f>IF(数据整理1!AG$97&lt;$B488,数据整理1!X$97,"")</f>
        <v>2588</v>
      </c>
      <c r="AO488">
        <f>IF(数据整理1!AH$97&lt;$B488,数据整理1!Y$97,"")</f>
        <v>2584</v>
      </c>
      <c r="AP488">
        <f>IF(数据整理1!AI$97&lt;$B488,数据整理1!Z$97,"")</f>
        <v>2581</v>
      </c>
      <c r="AQ488">
        <f>IF(数据整理1!AJ$97&lt;$B488,数据整理1!AA$97,"")</f>
        <v>2585</v>
      </c>
    </row>
    <row r="489" spans="2:43" x14ac:dyDescent="0.2">
      <c r="B489">
        <v>109</v>
      </c>
      <c r="C489" t="str">
        <f>INDEX(数据整理1!$C$30:$C$54,MATCH(B489,数据整理1!$D$30:$D$54))</f>
        <v>17阶</v>
      </c>
      <c r="D489" t="str">
        <f>IF(数据整理1!AC$46&lt;$B489,数据整理1!T$46,"")</f>
        <v/>
      </c>
      <c r="E489">
        <f>IF(数据整理1!AD$46&lt;$B489,数据整理1!U$46,"")</f>
        <v>2602</v>
      </c>
      <c r="F489">
        <f>IF(数据整理1!AE$46&lt;$B489,数据整理1!V$46,"")</f>
        <v>2597</v>
      </c>
      <c r="G489">
        <f>IF(数据整理1!AF$46&lt;$B489,数据整理1!W$46,"")</f>
        <v>2599</v>
      </c>
      <c r="H489">
        <f>IF(数据整理1!AG$46&lt;$B489,数据整理1!X$46,"")</f>
        <v>2593</v>
      </c>
      <c r="I489">
        <f>IF(数据整理1!AH$46&lt;$B489,数据整理1!Y$46,"")</f>
        <v>2589</v>
      </c>
      <c r="J489">
        <f>IF(数据整理1!AI$46&lt;$B489,数据整理1!Z$46,"")</f>
        <v>2596</v>
      </c>
      <c r="K489">
        <f>IF(数据整理1!AJ$46&lt;$B489,数据整理1!AA$46,"")</f>
        <v>2596</v>
      </c>
      <c r="S489" t="str">
        <f>INDEX(数据整理1!$C$56:$C$80,MATCH(B489,数据整理1!$D$56:$D$80))</f>
        <v>17阶</v>
      </c>
      <c r="T489">
        <f>IF(数据整理1!AC$72&lt;$B489,数据整理1!T$72,"")</f>
        <v>2603</v>
      </c>
      <c r="U489">
        <f>IF(数据整理1!AD$72&lt;$B489,数据整理1!U$72,"")</f>
        <v>2598</v>
      </c>
      <c r="V489">
        <f>IF(数据整理1!AE$72&lt;$B489,数据整理1!V$72,"")</f>
        <v>2602</v>
      </c>
      <c r="W489">
        <f>IF(数据整理1!AF$72&lt;$B489,数据整理1!W$72,"")</f>
        <v>2601</v>
      </c>
      <c r="X489">
        <f>IF(数据整理1!AG$72&lt;$B489,数据整理1!X$72,"")</f>
        <v>2595</v>
      </c>
      <c r="Y489">
        <f>IF(数据整理1!AH$72&lt;$B489,数据整理1!Y$72,"")</f>
        <v>2592</v>
      </c>
      <c r="Z489">
        <f>IF(数据整理1!AI$72&lt;$B489,数据整理1!Z$72,"")</f>
        <v>2594</v>
      </c>
      <c r="AA489" t="str">
        <f>IF(数据整理1!AJ$57&lt;=$B489,数据整理1!AA$57,"")</f>
        <v/>
      </c>
      <c r="AI489" t="str">
        <f>INDEX(数据整理1!$C$82:$C$106,MATCH(B489,数据整理1!$D$82:$D$106))</f>
        <v>17阶</v>
      </c>
      <c r="AJ489" t="str">
        <f>IF(数据整理1!AC$98&lt;$B489,数据整理1!T$98,"")</f>
        <v/>
      </c>
      <c r="AK489">
        <f>IF(数据整理1!AD$98&lt;$B489,数据整理1!U$98,"")</f>
        <v>2600</v>
      </c>
      <c r="AL489">
        <f>IF(数据整理1!AE$98&lt;$B489,数据整理1!V$98,"")</f>
        <v>2599</v>
      </c>
      <c r="AM489">
        <f>IF(数据整理1!AF$98&lt;$B489,数据整理1!W$98,"")</f>
        <v>2597</v>
      </c>
      <c r="AN489">
        <f>IF(数据整理1!AG$98&lt;$B489,数据整理1!X$98,"")</f>
        <v>2593</v>
      </c>
      <c r="AO489">
        <f>IF(数据整理1!AH$98&lt;$B489,数据整理1!Y$98,"")</f>
        <v>2592</v>
      </c>
      <c r="AP489">
        <f>IF(数据整理1!AI$98&lt;$B489,数据整理1!Z$98,"")</f>
        <v>2591</v>
      </c>
      <c r="AQ489">
        <f>IF(数据整理1!AJ$98&lt;$B489,数据整理1!AA$98,"")</f>
        <v>2596</v>
      </c>
    </row>
    <row r="490" spans="2:43" x14ac:dyDescent="0.2">
      <c r="B490">
        <v>110</v>
      </c>
      <c r="C490" t="str">
        <f>INDEX(数据整理1!$C$30:$C$54,MATCH(B490,数据整理1!$D$30:$D$54))</f>
        <v>17阶</v>
      </c>
      <c r="D490">
        <f>IF(数据整理1!AC$46&lt;$B490,数据整理1!T$46,"")</f>
        <v>2604</v>
      </c>
      <c r="E490">
        <f>IF(数据整理1!AD$46&lt;$B490,数据整理1!U$46,"")</f>
        <v>2602</v>
      </c>
      <c r="F490">
        <f>IF(数据整理1!AE$46&lt;$B490,数据整理1!V$46,"")</f>
        <v>2597</v>
      </c>
      <c r="G490">
        <f>IF(数据整理1!AF$46&lt;$B490,数据整理1!W$46,"")</f>
        <v>2599</v>
      </c>
      <c r="H490">
        <f>IF(数据整理1!AG$46&lt;$B490,数据整理1!X$46,"")</f>
        <v>2593</v>
      </c>
      <c r="I490">
        <f>IF(数据整理1!AH$46&lt;$B490,数据整理1!Y$46,"")</f>
        <v>2589</v>
      </c>
      <c r="J490">
        <f>IF(数据整理1!AI$46&lt;$B490,数据整理1!Z$46,"")</f>
        <v>2596</v>
      </c>
      <c r="K490">
        <f>IF(数据整理1!AJ$46&lt;$B490,数据整理1!AA$46,"")</f>
        <v>2596</v>
      </c>
      <c r="S490" t="str">
        <f>INDEX(数据整理1!$C$56:$C$80,MATCH(B490,数据整理1!$D$56:$D$80))</f>
        <v>17阶</v>
      </c>
      <c r="T490">
        <f>IF(数据整理1!AC$72&lt;$B490,数据整理1!T$72,"")</f>
        <v>2603</v>
      </c>
      <c r="U490">
        <f>IF(数据整理1!AD$72&lt;$B490,数据整理1!U$72,"")</f>
        <v>2598</v>
      </c>
      <c r="V490">
        <f>IF(数据整理1!AE$72&lt;$B490,数据整理1!V$72,"")</f>
        <v>2602</v>
      </c>
      <c r="W490">
        <f>IF(数据整理1!AF$72&lt;$B490,数据整理1!W$72,"")</f>
        <v>2601</v>
      </c>
      <c r="X490">
        <f>IF(数据整理1!AG$72&lt;$B490,数据整理1!X$72,"")</f>
        <v>2595</v>
      </c>
      <c r="Y490">
        <f>IF(数据整理1!AH$72&lt;$B490,数据整理1!Y$72,"")</f>
        <v>2592</v>
      </c>
      <c r="Z490">
        <f>IF(数据整理1!AI$72&lt;$B490,数据整理1!Z$72,"")</f>
        <v>2594</v>
      </c>
      <c r="AA490" t="str">
        <f>IF(数据整理1!AJ$57&lt;=$B490,数据整理1!AA$57,"")</f>
        <v/>
      </c>
      <c r="AI490" t="str">
        <f>INDEX(数据整理1!$C$82:$C$106,MATCH(B490,数据整理1!$D$82:$D$106))</f>
        <v>17阶</v>
      </c>
      <c r="AJ490">
        <f>IF(数据整理1!AC$98&lt;$B490,数据整理1!T$98,"")</f>
        <v>2604</v>
      </c>
      <c r="AK490">
        <f>IF(数据整理1!AD$98&lt;$B490,数据整理1!U$98,"")</f>
        <v>2600</v>
      </c>
      <c r="AL490">
        <f>IF(数据整理1!AE$98&lt;$B490,数据整理1!V$98,"")</f>
        <v>2599</v>
      </c>
      <c r="AM490">
        <f>IF(数据整理1!AF$98&lt;$B490,数据整理1!W$98,"")</f>
        <v>2597</v>
      </c>
      <c r="AN490">
        <f>IF(数据整理1!AG$98&lt;$B490,数据整理1!X$98,"")</f>
        <v>2593</v>
      </c>
      <c r="AO490">
        <f>IF(数据整理1!AH$98&lt;$B490,数据整理1!Y$98,"")</f>
        <v>2592</v>
      </c>
      <c r="AP490">
        <f>IF(数据整理1!AI$98&lt;$B490,数据整理1!Z$98,"")</f>
        <v>2591</v>
      </c>
      <c r="AQ490">
        <f>IF(数据整理1!AJ$98&lt;$B490,数据整理1!AA$98,"")</f>
        <v>2596</v>
      </c>
    </row>
    <row r="491" spans="2:43" x14ac:dyDescent="0.2">
      <c r="B491">
        <v>111</v>
      </c>
      <c r="C491" t="str">
        <f>INDEX(数据整理1!$C$30:$C$54,MATCH(B491,数据整理1!$D$30:$D$54))</f>
        <v>17阶</v>
      </c>
      <c r="D491">
        <f>IF(数据整理1!AC$46&lt;$B491,数据整理1!T$46,"")</f>
        <v>2604</v>
      </c>
      <c r="E491">
        <f>IF(数据整理1!AD$46&lt;$B491,数据整理1!U$46,"")</f>
        <v>2602</v>
      </c>
      <c r="F491">
        <f>IF(数据整理1!AE$46&lt;$B491,数据整理1!V$46,"")</f>
        <v>2597</v>
      </c>
      <c r="G491">
        <f>IF(数据整理1!AF$46&lt;$B491,数据整理1!W$46,"")</f>
        <v>2599</v>
      </c>
      <c r="H491">
        <f>IF(数据整理1!AG$46&lt;$B491,数据整理1!X$46,"")</f>
        <v>2593</v>
      </c>
      <c r="I491">
        <f>IF(数据整理1!AH$46&lt;$B491,数据整理1!Y$46,"")</f>
        <v>2589</v>
      </c>
      <c r="J491">
        <f>IF(数据整理1!AI$46&lt;$B491,数据整理1!Z$46,"")</f>
        <v>2596</v>
      </c>
      <c r="K491">
        <f>IF(数据整理1!AJ$46&lt;$B491,数据整理1!AA$46,"")</f>
        <v>2596</v>
      </c>
      <c r="S491" t="str">
        <f>INDEX(数据整理1!$C$56:$C$80,MATCH(B491,数据整理1!$D$56:$D$80))</f>
        <v>17阶</v>
      </c>
      <c r="T491">
        <f>IF(数据整理1!AC$72&lt;$B491,数据整理1!T$72,"")</f>
        <v>2603</v>
      </c>
      <c r="U491">
        <f>IF(数据整理1!AD$72&lt;$B491,数据整理1!U$72,"")</f>
        <v>2598</v>
      </c>
      <c r="V491">
        <f>IF(数据整理1!AE$72&lt;$B491,数据整理1!V$72,"")</f>
        <v>2602</v>
      </c>
      <c r="W491">
        <f>IF(数据整理1!AF$72&lt;$B491,数据整理1!W$72,"")</f>
        <v>2601</v>
      </c>
      <c r="X491">
        <f>IF(数据整理1!AG$72&lt;$B491,数据整理1!X$72,"")</f>
        <v>2595</v>
      </c>
      <c r="Y491">
        <f>IF(数据整理1!AH$72&lt;$B491,数据整理1!Y$72,"")</f>
        <v>2592</v>
      </c>
      <c r="Z491">
        <f>IF(数据整理1!AI$72&lt;$B491,数据整理1!Z$72,"")</f>
        <v>2594</v>
      </c>
      <c r="AA491" t="str">
        <f>IF(数据整理1!AJ$57&lt;=$B491,数据整理1!AA$57,"")</f>
        <v/>
      </c>
      <c r="AI491" t="str">
        <f>INDEX(数据整理1!$C$82:$C$106,MATCH(B491,数据整理1!$D$82:$D$106))</f>
        <v>17阶</v>
      </c>
      <c r="AJ491">
        <f>IF(数据整理1!AC$98&lt;$B491,数据整理1!T$98,"")</f>
        <v>2604</v>
      </c>
      <c r="AK491">
        <f>IF(数据整理1!AD$98&lt;$B491,数据整理1!U$98,"")</f>
        <v>2600</v>
      </c>
      <c r="AL491">
        <f>IF(数据整理1!AE$98&lt;$B491,数据整理1!V$98,"")</f>
        <v>2599</v>
      </c>
      <c r="AM491">
        <f>IF(数据整理1!AF$98&lt;$B491,数据整理1!W$98,"")</f>
        <v>2597</v>
      </c>
      <c r="AN491">
        <f>IF(数据整理1!AG$98&lt;$B491,数据整理1!X$98,"")</f>
        <v>2593</v>
      </c>
      <c r="AO491">
        <f>IF(数据整理1!AH$98&lt;$B491,数据整理1!Y$98,"")</f>
        <v>2592</v>
      </c>
      <c r="AP491">
        <f>IF(数据整理1!AI$98&lt;$B491,数据整理1!Z$98,"")</f>
        <v>2591</v>
      </c>
      <c r="AQ491">
        <f>IF(数据整理1!AJ$98&lt;$B491,数据整理1!AA$98,"")</f>
        <v>2596</v>
      </c>
    </row>
    <row r="492" spans="2:43" x14ac:dyDescent="0.2">
      <c r="B492">
        <v>112</v>
      </c>
      <c r="C492" t="str">
        <f>INDEX(数据整理1!$C$30:$C$54,MATCH(B492,数据整理1!$D$30:$D$54))</f>
        <v>17阶</v>
      </c>
      <c r="D492">
        <f>IF(数据整理1!AC$46&lt;$B492,数据整理1!T$46,"")</f>
        <v>2604</v>
      </c>
      <c r="E492">
        <f>IF(数据整理1!AD$46&lt;$B492,数据整理1!U$46,"")</f>
        <v>2602</v>
      </c>
      <c r="F492">
        <f>IF(数据整理1!AE$46&lt;$B492,数据整理1!V$46,"")</f>
        <v>2597</v>
      </c>
      <c r="G492">
        <f>IF(数据整理1!AF$46&lt;$B492,数据整理1!W$46,"")</f>
        <v>2599</v>
      </c>
      <c r="H492">
        <f>IF(数据整理1!AG$46&lt;$B492,数据整理1!X$46,"")</f>
        <v>2593</v>
      </c>
      <c r="I492">
        <f>IF(数据整理1!AH$46&lt;$B492,数据整理1!Y$46,"")</f>
        <v>2589</v>
      </c>
      <c r="J492">
        <f>IF(数据整理1!AI$46&lt;$B492,数据整理1!Z$46,"")</f>
        <v>2596</v>
      </c>
      <c r="K492">
        <f>IF(数据整理1!AJ$46&lt;$B492,数据整理1!AA$46,"")</f>
        <v>2596</v>
      </c>
      <c r="S492" t="str">
        <f>INDEX(数据整理1!$C$56:$C$80,MATCH(B492,数据整理1!$D$56:$D$80))</f>
        <v>17阶</v>
      </c>
      <c r="T492">
        <f>IF(数据整理1!AC$72&lt;$B492,数据整理1!T$72,"")</f>
        <v>2603</v>
      </c>
      <c r="U492">
        <f>IF(数据整理1!AD$72&lt;$B492,数据整理1!U$72,"")</f>
        <v>2598</v>
      </c>
      <c r="V492">
        <f>IF(数据整理1!AE$72&lt;$B492,数据整理1!V$72,"")</f>
        <v>2602</v>
      </c>
      <c r="W492">
        <f>IF(数据整理1!AF$72&lt;$B492,数据整理1!W$72,"")</f>
        <v>2601</v>
      </c>
      <c r="X492">
        <f>IF(数据整理1!AG$72&lt;$B492,数据整理1!X$72,"")</f>
        <v>2595</v>
      </c>
      <c r="Y492">
        <f>IF(数据整理1!AH$72&lt;$B492,数据整理1!Y$72,"")</f>
        <v>2592</v>
      </c>
      <c r="Z492">
        <f>IF(数据整理1!AI$72&lt;$B492,数据整理1!Z$72,"")</f>
        <v>2594</v>
      </c>
      <c r="AA492" t="str">
        <f>IF(数据整理1!AJ$57&lt;=$B492,数据整理1!AA$57,"")</f>
        <v/>
      </c>
      <c r="AI492" t="str">
        <f>INDEX(数据整理1!$C$82:$C$106,MATCH(B492,数据整理1!$D$82:$D$106))</f>
        <v>17阶</v>
      </c>
      <c r="AJ492">
        <f>IF(数据整理1!AC$98&lt;$B492,数据整理1!T$98,"")</f>
        <v>2604</v>
      </c>
      <c r="AK492">
        <f>IF(数据整理1!AD$98&lt;$B492,数据整理1!U$98,"")</f>
        <v>2600</v>
      </c>
      <c r="AL492">
        <f>IF(数据整理1!AE$98&lt;$B492,数据整理1!V$98,"")</f>
        <v>2599</v>
      </c>
      <c r="AM492">
        <f>IF(数据整理1!AF$98&lt;$B492,数据整理1!W$98,"")</f>
        <v>2597</v>
      </c>
      <c r="AN492">
        <f>IF(数据整理1!AG$98&lt;$B492,数据整理1!X$98,"")</f>
        <v>2593</v>
      </c>
      <c r="AO492">
        <f>IF(数据整理1!AH$98&lt;$B492,数据整理1!Y$98,"")</f>
        <v>2592</v>
      </c>
      <c r="AP492">
        <f>IF(数据整理1!AI$98&lt;$B492,数据整理1!Z$98,"")</f>
        <v>2591</v>
      </c>
      <c r="AQ492">
        <f>IF(数据整理1!AJ$98&lt;$B492,数据整理1!AA$98,"")</f>
        <v>2596</v>
      </c>
    </row>
    <row r="493" spans="2:43" x14ac:dyDescent="0.2">
      <c r="B493">
        <v>113</v>
      </c>
      <c r="C493" t="str">
        <f>INDEX(数据整理1!$C$30:$C$54,MATCH(B493,数据整理1!$D$30:$D$54))</f>
        <v>17阶</v>
      </c>
      <c r="D493">
        <f>IF(数据整理1!AC$46&lt;$B493,数据整理1!T$46,"")</f>
        <v>2604</v>
      </c>
      <c r="E493">
        <f>IF(数据整理1!AD$46&lt;$B493,数据整理1!U$46,"")</f>
        <v>2602</v>
      </c>
      <c r="F493">
        <f>IF(数据整理1!AE$46&lt;$B493,数据整理1!V$46,"")</f>
        <v>2597</v>
      </c>
      <c r="G493">
        <f>IF(数据整理1!AF$46&lt;$B493,数据整理1!W$46,"")</f>
        <v>2599</v>
      </c>
      <c r="H493">
        <f>IF(数据整理1!AG$46&lt;$B493,数据整理1!X$46,"")</f>
        <v>2593</v>
      </c>
      <c r="I493">
        <f>IF(数据整理1!AH$46&lt;$B493,数据整理1!Y$46,"")</f>
        <v>2589</v>
      </c>
      <c r="J493">
        <f>IF(数据整理1!AI$46&lt;$B493,数据整理1!Z$46,"")</f>
        <v>2596</v>
      </c>
      <c r="K493">
        <f>IF(数据整理1!AJ$46&lt;$B493,数据整理1!AA$46,"")</f>
        <v>2596</v>
      </c>
      <c r="S493" t="str">
        <f>INDEX(数据整理1!$C$56:$C$80,MATCH(B493,数据整理1!$D$56:$D$80))</f>
        <v>17阶</v>
      </c>
      <c r="T493">
        <f>IF(数据整理1!AC$72&lt;$B493,数据整理1!T$72,"")</f>
        <v>2603</v>
      </c>
      <c r="U493">
        <f>IF(数据整理1!AD$72&lt;$B493,数据整理1!U$72,"")</f>
        <v>2598</v>
      </c>
      <c r="V493">
        <f>IF(数据整理1!AE$72&lt;$B493,数据整理1!V$72,"")</f>
        <v>2602</v>
      </c>
      <c r="W493">
        <f>IF(数据整理1!AF$72&lt;$B493,数据整理1!W$72,"")</f>
        <v>2601</v>
      </c>
      <c r="X493">
        <f>IF(数据整理1!AG$72&lt;$B493,数据整理1!X$72,"")</f>
        <v>2595</v>
      </c>
      <c r="Y493">
        <f>IF(数据整理1!AH$72&lt;$B493,数据整理1!Y$72,"")</f>
        <v>2592</v>
      </c>
      <c r="Z493">
        <f>IF(数据整理1!AI$72&lt;$B493,数据整理1!Z$72,"")</f>
        <v>2594</v>
      </c>
      <c r="AA493" t="str">
        <f>IF(数据整理1!AJ$57&lt;=$B493,数据整理1!AA$57,"")</f>
        <v/>
      </c>
      <c r="AI493" t="str">
        <f>INDEX(数据整理1!$C$82:$C$106,MATCH(B493,数据整理1!$D$82:$D$106))</f>
        <v>17阶</v>
      </c>
      <c r="AJ493">
        <f>IF(数据整理1!AC$98&lt;$B493,数据整理1!T$98,"")</f>
        <v>2604</v>
      </c>
      <c r="AK493">
        <f>IF(数据整理1!AD$98&lt;$B493,数据整理1!U$98,"")</f>
        <v>2600</v>
      </c>
      <c r="AL493">
        <f>IF(数据整理1!AE$98&lt;$B493,数据整理1!V$98,"")</f>
        <v>2599</v>
      </c>
      <c r="AM493">
        <f>IF(数据整理1!AF$98&lt;$B493,数据整理1!W$98,"")</f>
        <v>2597</v>
      </c>
      <c r="AN493">
        <f>IF(数据整理1!AG$98&lt;$B493,数据整理1!X$98,"")</f>
        <v>2593</v>
      </c>
      <c r="AO493">
        <f>IF(数据整理1!AH$98&lt;$B493,数据整理1!Y$98,"")</f>
        <v>2592</v>
      </c>
      <c r="AP493">
        <f>IF(数据整理1!AI$98&lt;$B493,数据整理1!Z$98,"")</f>
        <v>2591</v>
      </c>
      <c r="AQ493">
        <f>IF(数据整理1!AJ$98&lt;$B493,数据整理1!AA$98,"")</f>
        <v>2596</v>
      </c>
    </row>
    <row r="494" spans="2:43" x14ac:dyDescent="0.2">
      <c r="B494">
        <v>114</v>
      </c>
      <c r="C494" t="str">
        <f>INDEX(数据整理1!$C$30:$C$54,MATCH(B494,数据整理1!$D$30:$D$54))</f>
        <v>17阶</v>
      </c>
      <c r="D494">
        <f>IF(数据整理1!AC$46&lt;$B494,数据整理1!T$46,"")</f>
        <v>2604</v>
      </c>
      <c r="E494">
        <f>IF(数据整理1!AD$46&lt;$B494,数据整理1!U$46,"")</f>
        <v>2602</v>
      </c>
      <c r="F494">
        <f>IF(数据整理1!AE$46&lt;$B494,数据整理1!V$46,"")</f>
        <v>2597</v>
      </c>
      <c r="G494">
        <f>IF(数据整理1!AF$46&lt;$B494,数据整理1!W$46,"")</f>
        <v>2599</v>
      </c>
      <c r="H494">
        <f>IF(数据整理1!AG$46&lt;$B494,数据整理1!X$46,"")</f>
        <v>2593</v>
      </c>
      <c r="I494">
        <f>IF(数据整理1!AH$46&lt;$B494,数据整理1!Y$46,"")</f>
        <v>2589</v>
      </c>
      <c r="J494">
        <f>IF(数据整理1!AI$46&lt;$B494,数据整理1!Z$46,"")</f>
        <v>2596</v>
      </c>
      <c r="K494">
        <f>IF(数据整理1!AJ$46&lt;$B494,数据整理1!AA$46,"")</f>
        <v>2596</v>
      </c>
      <c r="S494" t="str">
        <f>INDEX(数据整理1!$C$56:$C$80,MATCH(B494,数据整理1!$D$56:$D$80))</f>
        <v>17阶</v>
      </c>
      <c r="T494">
        <f>IF(数据整理1!AC$72&lt;$B494,数据整理1!T$72,"")</f>
        <v>2603</v>
      </c>
      <c r="U494">
        <f>IF(数据整理1!AD$72&lt;$B494,数据整理1!U$72,"")</f>
        <v>2598</v>
      </c>
      <c r="V494">
        <f>IF(数据整理1!AE$72&lt;$B494,数据整理1!V$72,"")</f>
        <v>2602</v>
      </c>
      <c r="W494">
        <f>IF(数据整理1!AF$72&lt;$B494,数据整理1!W$72,"")</f>
        <v>2601</v>
      </c>
      <c r="X494">
        <f>IF(数据整理1!AG$72&lt;$B494,数据整理1!X$72,"")</f>
        <v>2595</v>
      </c>
      <c r="Y494">
        <f>IF(数据整理1!AH$72&lt;$B494,数据整理1!Y$72,"")</f>
        <v>2592</v>
      </c>
      <c r="Z494">
        <f>IF(数据整理1!AI$72&lt;$B494,数据整理1!Z$72,"")</f>
        <v>2594</v>
      </c>
      <c r="AA494" t="str">
        <f>IF(数据整理1!AJ$57&lt;=$B494,数据整理1!AA$57,"")</f>
        <v/>
      </c>
      <c r="AI494" t="str">
        <f>INDEX(数据整理1!$C$82:$C$106,MATCH(B494,数据整理1!$D$82:$D$106))</f>
        <v>17阶</v>
      </c>
      <c r="AJ494">
        <f>IF(数据整理1!AC$98&lt;$B494,数据整理1!T$98,"")</f>
        <v>2604</v>
      </c>
      <c r="AK494">
        <f>IF(数据整理1!AD$98&lt;$B494,数据整理1!U$98,"")</f>
        <v>2600</v>
      </c>
      <c r="AL494">
        <f>IF(数据整理1!AE$98&lt;$B494,数据整理1!V$98,"")</f>
        <v>2599</v>
      </c>
      <c r="AM494">
        <f>IF(数据整理1!AF$98&lt;$B494,数据整理1!W$98,"")</f>
        <v>2597</v>
      </c>
      <c r="AN494">
        <f>IF(数据整理1!AG$98&lt;$B494,数据整理1!X$98,"")</f>
        <v>2593</v>
      </c>
      <c r="AO494">
        <f>IF(数据整理1!AH$98&lt;$B494,数据整理1!Y$98,"")</f>
        <v>2592</v>
      </c>
      <c r="AP494">
        <f>IF(数据整理1!AI$98&lt;$B494,数据整理1!Z$98,"")</f>
        <v>2591</v>
      </c>
      <c r="AQ494">
        <f>IF(数据整理1!AJ$98&lt;$B494,数据整理1!AA$98,"")</f>
        <v>2596</v>
      </c>
    </row>
    <row r="495" spans="2:43" x14ac:dyDescent="0.2">
      <c r="B495">
        <v>115</v>
      </c>
      <c r="C495" t="str">
        <f>INDEX(数据整理1!$C$30:$C$54,MATCH(B495,数据整理1!$D$30:$D$54))</f>
        <v>17阶</v>
      </c>
      <c r="D495">
        <f>IF(数据整理1!AC$46&lt;$B495,数据整理1!T$46,"")</f>
        <v>2604</v>
      </c>
      <c r="E495">
        <f>IF(数据整理1!AD$46&lt;$B495,数据整理1!U$46,"")</f>
        <v>2602</v>
      </c>
      <c r="F495">
        <f>IF(数据整理1!AE$46&lt;$B495,数据整理1!V$46,"")</f>
        <v>2597</v>
      </c>
      <c r="G495">
        <f>IF(数据整理1!AF$46&lt;$B495,数据整理1!W$46,"")</f>
        <v>2599</v>
      </c>
      <c r="H495">
        <f>IF(数据整理1!AG$46&lt;$B495,数据整理1!X$46,"")</f>
        <v>2593</v>
      </c>
      <c r="I495">
        <f>IF(数据整理1!AH$46&lt;$B495,数据整理1!Y$46,"")</f>
        <v>2589</v>
      </c>
      <c r="J495">
        <f>IF(数据整理1!AI$46&lt;$B495,数据整理1!Z$46,"")</f>
        <v>2596</v>
      </c>
      <c r="K495">
        <f>IF(数据整理1!AJ$46&lt;$B495,数据整理1!AA$46,"")</f>
        <v>2596</v>
      </c>
      <c r="S495" t="str">
        <f>INDEX(数据整理1!$C$56:$C$80,MATCH(B495,数据整理1!$D$56:$D$80))</f>
        <v>17阶</v>
      </c>
      <c r="T495">
        <f>IF(数据整理1!AC$72&lt;$B495,数据整理1!T$72,"")</f>
        <v>2603</v>
      </c>
      <c r="U495">
        <f>IF(数据整理1!AD$72&lt;$B495,数据整理1!U$72,"")</f>
        <v>2598</v>
      </c>
      <c r="V495">
        <f>IF(数据整理1!AE$72&lt;$B495,数据整理1!V$72,"")</f>
        <v>2602</v>
      </c>
      <c r="W495">
        <f>IF(数据整理1!AF$72&lt;$B495,数据整理1!W$72,"")</f>
        <v>2601</v>
      </c>
      <c r="X495">
        <f>IF(数据整理1!AG$72&lt;$B495,数据整理1!X$72,"")</f>
        <v>2595</v>
      </c>
      <c r="Y495">
        <f>IF(数据整理1!AH$72&lt;$B495,数据整理1!Y$72,"")</f>
        <v>2592</v>
      </c>
      <c r="Z495">
        <f>IF(数据整理1!AI$72&lt;$B495,数据整理1!Z$72,"")</f>
        <v>2594</v>
      </c>
      <c r="AA495" t="str">
        <f>IF(数据整理1!AJ$57&lt;=$B495,数据整理1!AA$57,"")</f>
        <v/>
      </c>
      <c r="AI495" t="str">
        <f>INDEX(数据整理1!$C$82:$C$106,MATCH(B495,数据整理1!$D$82:$D$106))</f>
        <v>17阶</v>
      </c>
      <c r="AJ495">
        <f>IF(数据整理1!AC$98&lt;$B495,数据整理1!T$98,"")</f>
        <v>2604</v>
      </c>
      <c r="AK495">
        <f>IF(数据整理1!AD$98&lt;$B495,数据整理1!U$98,"")</f>
        <v>2600</v>
      </c>
      <c r="AL495">
        <f>IF(数据整理1!AE$98&lt;$B495,数据整理1!V$98,"")</f>
        <v>2599</v>
      </c>
      <c r="AM495">
        <f>IF(数据整理1!AF$98&lt;$B495,数据整理1!W$98,"")</f>
        <v>2597</v>
      </c>
      <c r="AN495">
        <f>IF(数据整理1!AG$98&lt;$B495,数据整理1!X$98,"")</f>
        <v>2593</v>
      </c>
      <c r="AO495">
        <f>IF(数据整理1!AH$98&lt;$B495,数据整理1!Y$98,"")</f>
        <v>2592</v>
      </c>
      <c r="AP495">
        <f>IF(数据整理1!AI$98&lt;$B495,数据整理1!Z$98,"")</f>
        <v>2591</v>
      </c>
      <c r="AQ495">
        <f>IF(数据整理1!AJ$98&lt;$B495,数据整理1!AA$98,"")</f>
        <v>2596</v>
      </c>
    </row>
    <row r="496" spans="2:43" x14ac:dyDescent="0.2">
      <c r="B496">
        <v>116</v>
      </c>
      <c r="C496" t="str">
        <f>INDEX(数据整理1!$C$30:$C$54,MATCH(B496,数据整理1!$D$30:$D$54))</f>
        <v>17阶</v>
      </c>
      <c r="D496">
        <f>IF(数据整理1!AC$46&lt;$B496,数据整理1!T$46,"")</f>
        <v>2604</v>
      </c>
      <c r="E496">
        <f>IF(数据整理1!AD$46&lt;$B496,数据整理1!U$46,"")</f>
        <v>2602</v>
      </c>
      <c r="F496">
        <f>IF(数据整理1!AE$46&lt;$B496,数据整理1!V$46,"")</f>
        <v>2597</v>
      </c>
      <c r="G496">
        <f>IF(数据整理1!AF$46&lt;$B496,数据整理1!W$46,"")</f>
        <v>2599</v>
      </c>
      <c r="H496">
        <f>IF(数据整理1!AG$46&lt;$B496,数据整理1!X$46,"")</f>
        <v>2593</v>
      </c>
      <c r="I496">
        <f>IF(数据整理1!AH$46&lt;$B496,数据整理1!Y$46,"")</f>
        <v>2589</v>
      </c>
      <c r="J496">
        <f>IF(数据整理1!AI$46&lt;$B496,数据整理1!Z$46,"")</f>
        <v>2596</v>
      </c>
      <c r="K496">
        <f>IF(数据整理1!AJ$46&lt;$B496,数据整理1!AA$46,"")</f>
        <v>2596</v>
      </c>
      <c r="S496" t="str">
        <f>INDEX(数据整理1!$C$56:$C$80,MATCH(B496,数据整理1!$D$56:$D$80))</f>
        <v>18阶</v>
      </c>
      <c r="T496" t="str">
        <f>IF(数据整理1!AC$73&lt;$B496,数据整理1!T$73,"")</f>
        <v/>
      </c>
      <c r="U496">
        <f>IF(数据整理1!AD$73&lt;$B496,数据整理1!U$73,"")</f>
        <v>2607</v>
      </c>
      <c r="V496">
        <f>IF(数据整理1!AE$73&lt;$B496,数据整理1!V$73,"")</f>
        <v>2606</v>
      </c>
      <c r="W496">
        <f>IF(数据整理1!AF$73&lt;$B496,数据整理1!W$73,"")</f>
        <v>2608</v>
      </c>
      <c r="X496">
        <f>IF(数据整理1!AG$73&lt;$B496,数据整理1!X$73,"")</f>
        <v>2599</v>
      </c>
      <c r="Y496">
        <f>IF(数据整理1!AH$73&lt;$B496,数据整理1!Y$73,"")</f>
        <v>2600</v>
      </c>
      <c r="Z496">
        <f>IF(数据整理1!AI$73&lt;$B496,数据整理1!Z$73,"")</f>
        <v>2603</v>
      </c>
      <c r="AA496" t="str">
        <f>IF(数据整理1!AJ$57&lt;=$B496,数据整理1!AA$57,"")</f>
        <v/>
      </c>
      <c r="AI496" t="str">
        <f>INDEX(数据整理1!$C$82:$C$106,MATCH(B496,数据整理1!$D$82:$D$106))</f>
        <v>17阶</v>
      </c>
      <c r="AJ496">
        <f>IF(数据整理1!AC$98&lt;$B496,数据整理1!T$98,"")</f>
        <v>2604</v>
      </c>
      <c r="AK496">
        <f>IF(数据整理1!AD$98&lt;$B496,数据整理1!U$98,"")</f>
        <v>2600</v>
      </c>
      <c r="AL496">
        <f>IF(数据整理1!AE$98&lt;$B496,数据整理1!V$98,"")</f>
        <v>2599</v>
      </c>
      <c r="AM496">
        <f>IF(数据整理1!AF$98&lt;$B496,数据整理1!W$98,"")</f>
        <v>2597</v>
      </c>
      <c r="AN496">
        <f>IF(数据整理1!AG$98&lt;$B496,数据整理1!X$98,"")</f>
        <v>2593</v>
      </c>
      <c r="AO496">
        <f>IF(数据整理1!AH$98&lt;$B496,数据整理1!Y$98,"")</f>
        <v>2592</v>
      </c>
      <c r="AP496">
        <f>IF(数据整理1!AI$98&lt;$B496,数据整理1!Z$98,"")</f>
        <v>2591</v>
      </c>
      <c r="AQ496">
        <f>IF(数据整理1!AJ$98&lt;$B496,数据整理1!AA$98,"")</f>
        <v>2596</v>
      </c>
    </row>
    <row r="497" spans="2:43" x14ac:dyDescent="0.2">
      <c r="B497">
        <v>117</v>
      </c>
      <c r="C497" t="str">
        <f>INDEX(数据整理1!$C$30:$C$54,MATCH(B497,数据整理1!$D$30:$D$54))</f>
        <v>18阶</v>
      </c>
      <c r="D497" t="str">
        <f>IF(数据整理1!AC$47&lt;$B497,数据整理1!T$47,"")</f>
        <v/>
      </c>
      <c r="E497">
        <f>IF(数据整理1!AD$47&lt;$B497,数据整理1!U$47,"")</f>
        <v>2610</v>
      </c>
      <c r="F497">
        <f>IF(数据整理1!AE$47&lt;$B497,数据整理1!V$47,"")</f>
        <v>2608</v>
      </c>
      <c r="G497">
        <f>IF(数据整理1!AF$47&lt;$B497,数据整理1!W$47,"")</f>
        <v>2607</v>
      </c>
      <c r="H497">
        <f>IF(数据整理1!AG$47&lt;$B497,数据整理1!X$47,"")</f>
        <v>2601</v>
      </c>
      <c r="I497">
        <f>IF(数据整理1!AH$47&lt;$B497,数据整理1!Y$47,"")</f>
        <v>2597</v>
      </c>
      <c r="J497">
        <f>IF(数据整理1!AI$47&lt;$B497,数据整理1!Z$47,"")</f>
        <v>2604</v>
      </c>
      <c r="K497">
        <f>IF(数据整理1!AJ$47&lt;$B497,数据整理1!AA$47,"")</f>
        <v>2599</v>
      </c>
      <c r="S497" t="str">
        <f>INDEX(数据整理1!$C$56:$C$80,MATCH(B497,数据整理1!$D$56:$D$80))</f>
        <v>18阶</v>
      </c>
      <c r="T497">
        <f>IF(数据整理1!AC$73&lt;$B497,数据整理1!T$73,"")</f>
        <v>2611</v>
      </c>
      <c r="U497">
        <f>IF(数据整理1!AD$73&lt;$B497,数据整理1!U$73,"")</f>
        <v>2607</v>
      </c>
      <c r="V497">
        <f>IF(数据整理1!AE$73&lt;$B497,数据整理1!V$73,"")</f>
        <v>2606</v>
      </c>
      <c r="W497">
        <f>IF(数据整理1!AF$73&lt;$B497,数据整理1!W$73,"")</f>
        <v>2608</v>
      </c>
      <c r="X497">
        <f>IF(数据整理1!AG$73&lt;$B497,数据整理1!X$73,"")</f>
        <v>2599</v>
      </c>
      <c r="Y497">
        <f>IF(数据整理1!AH$73&lt;$B497,数据整理1!Y$73,"")</f>
        <v>2600</v>
      </c>
      <c r="Z497">
        <f>IF(数据整理1!AI$73&lt;$B497,数据整理1!Z$73,"")</f>
        <v>2603</v>
      </c>
      <c r="AA497" t="str">
        <f>IF(数据整理1!AJ$57&lt;=$B497,数据整理1!AA$57,"")</f>
        <v/>
      </c>
      <c r="AI497" t="str">
        <f>INDEX(数据整理1!$C$82:$C$106,MATCH(B497,数据整理1!$D$82:$D$106))</f>
        <v>18阶</v>
      </c>
      <c r="AJ497" t="str">
        <f>IF(数据整理1!AC$99&lt;$B497,数据整理1!T$99,"")</f>
        <v/>
      </c>
      <c r="AK497">
        <f>IF(数据整理1!AD$99&lt;$B497,数据整理1!U$99,"")</f>
        <v>2607</v>
      </c>
      <c r="AL497">
        <f>IF(数据整理1!AE$99&lt;$B497,数据整理1!V$99,"")</f>
        <v>2605</v>
      </c>
      <c r="AM497">
        <f>IF(数据整理1!AF$99&lt;$B497,数据整理1!W$99,"")</f>
        <v>2608</v>
      </c>
      <c r="AN497">
        <f>IF(数据整理1!AG$99&lt;$B497,数据整理1!X$99,"")</f>
        <v>2604</v>
      </c>
      <c r="AO497">
        <f>IF(数据整理1!AH$99&lt;$B497,数据整理1!Y$99,"")</f>
        <v>2600</v>
      </c>
      <c r="AP497">
        <f>IF(数据整理1!AI$99&lt;$B497,数据整理1!Z$99,"")</f>
        <v>2599</v>
      </c>
      <c r="AQ497">
        <f>IF(数据整理1!AJ$99&lt;$B497,数据整理1!AA$99,"")</f>
        <v>2601</v>
      </c>
    </row>
    <row r="498" spans="2:43" x14ac:dyDescent="0.2">
      <c r="B498">
        <v>118</v>
      </c>
      <c r="C498" t="str">
        <f>INDEX(数据整理1!$C$30:$C$54,MATCH(B498,数据整理1!$D$30:$D$54))</f>
        <v>18阶</v>
      </c>
      <c r="D498">
        <f>IF(数据整理1!AC$47&lt;$B498,数据整理1!T$47,"")</f>
        <v>2612</v>
      </c>
      <c r="E498">
        <f>IF(数据整理1!AD$47&lt;$B498,数据整理1!U$47,"")</f>
        <v>2610</v>
      </c>
      <c r="F498">
        <f>IF(数据整理1!AE$47&lt;$B498,数据整理1!V$47,"")</f>
        <v>2608</v>
      </c>
      <c r="G498">
        <f>IF(数据整理1!AF$47&lt;$B498,数据整理1!W$47,"")</f>
        <v>2607</v>
      </c>
      <c r="H498">
        <f>IF(数据整理1!AG$47&lt;$B498,数据整理1!X$47,"")</f>
        <v>2601</v>
      </c>
      <c r="I498">
        <f>IF(数据整理1!AH$47&lt;$B498,数据整理1!Y$47,"")</f>
        <v>2597</v>
      </c>
      <c r="J498">
        <f>IF(数据整理1!AI$47&lt;$B498,数据整理1!Z$47,"")</f>
        <v>2604</v>
      </c>
      <c r="K498">
        <f>IF(数据整理1!AJ$47&lt;$B498,数据整理1!AA$47,"")</f>
        <v>2599</v>
      </c>
      <c r="S498" t="str">
        <f>INDEX(数据整理1!$C$56:$C$80,MATCH(B498,数据整理1!$D$56:$D$80))</f>
        <v>18阶</v>
      </c>
      <c r="T498">
        <f>IF(数据整理1!AC$73&lt;$B498,数据整理1!T$73,"")</f>
        <v>2611</v>
      </c>
      <c r="U498">
        <f>IF(数据整理1!AD$73&lt;$B498,数据整理1!U$73,"")</f>
        <v>2607</v>
      </c>
      <c r="V498">
        <f>IF(数据整理1!AE$73&lt;$B498,数据整理1!V$73,"")</f>
        <v>2606</v>
      </c>
      <c r="W498">
        <f>IF(数据整理1!AF$73&lt;$B498,数据整理1!W$73,"")</f>
        <v>2608</v>
      </c>
      <c r="X498">
        <f>IF(数据整理1!AG$73&lt;$B498,数据整理1!X$73,"")</f>
        <v>2599</v>
      </c>
      <c r="Y498">
        <f>IF(数据整理1!AH$73&lt;$B498,数据整理1!Y$73,"")</f>
        <v>2600</v>
      </c>
      <c r="Z498">
        <f>IF(数据整理1!AI$73&lt;$B498,数据整理1!Z$73,"")</f>
        <v>2603</v>
      </c>
      <c r="AA498" t="str">
        <f>IF(数据整理1!AJ$57&lt;=$B498,数据整理1!AA$57,"")</f>
        <v/>
      </c>
      <c r="AI498" t="str">
        <f>INDEX(数据整理1!$C$82:$C$106,MATCH(B498,数据整理1!$D$82:$D$106))</f>
        <v>18阶</v>
      </c>
      <c r="AJ498">
        <f>IF(数据整理1!AC$99&lt;$B498,数据整理1!T$99,"")</f>
        <v>2612</v>
      </c>
      <c r="AK498">
        <f>IF(数据整理1!AD$99&lt;$B498,数据整理1!U$99,"")</f>
        <v>2607</v>
      </c>
      <c r="AL498">
        <f>IF(数据整理1!AE$99&lt;$B498,数据整理1!V$99,"")</f>
        <v>2605</v>
      </c>
      <c r="AM498">
        <f>IF(数据整理1!AF$99&lt;$B498,数据整理1!W$99,"")</f>
        <v>2608</v>
      </c>
      <c r="AN498">
        <f>IF(数据整理1!AG$99&lt;$B498,数据整理1!X$99,"")</f>
        <v>2604</v>
      </c>
      <c r="AO498">
        <f>IF(数据整理1!AH$99&lt;$B498,数据整理1!Y$99,"")</f>
        <v>2600</v>
      </c>
      <c r="AP498">
        <f>IF(数据整理1!AI$99&lt;$B498,数据整理1!Z$99,"")</f>
        <v>2599</v>
      </c>
      <c r="AQ498">
        <f>IF(数据整理1!AJ$99&lt;$B498,数据整理1!AA$99,"")</f>
        <v>2601</v>
      </c>
    </row>
    <row r="499" spans="2:43" x14ac:dyDescent="0.2">
      <c r="B499">
        <v>119</v>
      </c>
      <c r="C499" t="str">
        <f>INDEX(数据整理1!$C$30:$C$54,MATCH(B499,数据整理1!$D$30:$D$54))</f>
        <v>18阶</v>
      </c>
      <c r="D499">
        <f>IF(数据整理1!AC$47&lt;$B499,数据整理1!T$47,"")</f>
        <v>2612</v>
      </c>
      <c r="E499">
        <f>IF(数据整理1!AD$47&lt;$B499,数据整理1!U$47,"")</f>
        <v>2610</v>
      </c>
      <c r="F499">
        <f>IF(数据整理1!AE$47&lt;$B499,数据整理1!V$47,"")</f>
        <v>2608</v>
      </c>
      <c r="G499">
        <f>IF(数据整理1!AF$47&lt;$B499,数据整理1!W$47,"")</f>
        <v>2607</v>
      </c>
      <c r="H499">
        <f>IF(数据整理1!AG$47&lt;$B499,数据整理1!X$47,"")</f>
        <v>2601</v>
      </c>
      <c r="I499">
        <f>IF(数据整理1!AH$47&lt;$B499,数据整理1!Y$47,"")</f>
        <v>2597</v>
      </c>
      <c r="J499">
        <f>IF(数据整理1!AI$47&lt;$B499,数据整理1!Z$47,"")</f>
        <v>2604</v>
      </c>
      <c r="K499">
        <f>IF(数据整理1!AJ$47&lt;$B499,数据整理1!AA$47,"")</f>
        <v>2599</v>
      </c>
      <c r="S499" t="str">
        <f>INDEX(数据整理1!$C$56:$C$80,MATCH(B499,数据整理1!$D$56:$D$80))</f>
        <v>18阶</v>
      </c>
      <c r="T499">
        <f>IF(数据整理1!AC$73&lt;$B499,数据整理1!T$73,"")</f>
        <v>2611</v>
      </c>
      <c r="U499">
        <f>IF(数据整理1!AD$73&lt;$B499,数据整理1!U$73,"")</f>
        <v>2607</v>
      </c>
      <c r="V499">
        <f>IF(数据整理1!AE$73&lt;$B499,数据整理1!V$73,"")</f>
        <v>2606</v>
      </c>
      <c r="W499">
        <f>IF(数据整理1!AF$73&lt;$B499,数据整理1!W$73,"")</f>
        <v>2608</v>
      </c>
      <c r="X499">
        <f>IF(数据整理1!AG$73&lt;$B499,数据整理1!X$73,"")</f>
        <v>2599</v>
      </c>
      <c r="Y499">
        <f>IF(数据整理1!AH$73&lt;$B499,数据整理1!Y$73,"")</f>
        <v>2600</v>
      </c>
      <c r="Z499">
        <f>IF(数据整理1!AI$73&lt;$B499,数据整理1!Z$73,"")</f>
        <v>2603</v>
      </c>
      <c r="AA499" t="str">
        <f>IF(数据整理1!AJ$57&lt;=$B499,数据整理1!AA$57,"")</f>
        <v/>
      </c>
      <c r="AI499" t="str">
        <f>INDEX(数据整理1!$C$82:$C$106,MATCH(B499,数据整理1!$D$82:$D$106))</f>
        <v>18阶</v>
      </c>
      <c r="AJ499">
        <f>IF(数据整理1!AC$99&lt;$B499,数据整理1!T$99,"")</f>
        <v>2612</v>
      </c>
      <c r="AK499">
        <f>IF(数据整理1!AD$99&lt;$B499,数据整理1!U$99,"")</f>
        <v>2607</v>
      </c>
      <c r="AL499">
        <f>IF(数据整理1!AE$99&lt;$B499,数据整理1!V$99,"")</f>
        <v>2605</v>
      </c>
      <c r="AM499">
        <f>IF(数据整理1!AF$99&lt;$B499,数据整理1!W$99,"")</f>
        <v>2608</v>
      </c>
      <c r="AN499">
        <f>IF(数据整理1!AG$99&lt;$B499,数据整理1!X$99,"")</f>
        <v>2604</v>
      </c>
      <c r="AO499">
        <f>IF(数据整理1!AH$99&lt;$B499,数据整理1!Y$99,"")</f>
        <v>2600</v>
      </c>
      <c r="AP499">
        <f>IF(数据整理1!AI$99&lt;$B499,数据整理1!Z$99,"")</f>
        <v>2599</v>
      </c>
      <c r="AQ499">
        <f>IF(数据整理1!AJ$99&lt;$B499,数据整理1!AA$99,"")</f>
        <v>2601</v>
      </c>
    </row>
    <row r="500" spans="2:43" x14ac:dyDescent="0.2">
      <c r="B500">
        <v>120</v>
      </c>
      <c r="C500" t="str">
        <f>INDEX(数据整理1!$C$30:$C$54,MATCH(B500,数据整理1!$D$30:$D$54))</f>
        <v>18阶</v>
      </c>
      <c r="D500">
        <f>IF(数据整理1!AC$47&lt;$B500,数据整理1!T$47,"")</f>
        <v>2612</v>
      </c>
      <c r="E500">
        <f>IF(数据整理1!AD$47&lt;$B500,数据整理1!U$47,"")</f>
        <v>2610</v>
      </c>
      <c r="F500">
        <f>IF(数据整理1!AE$47&lt;$B500,数据整理1!V$47,"")</f>
        <v>2608</v>
      </c>
      <c r="G500">
        <f>IF(数据整理1!AF$47&lt;$B500,数据整理1!W$47,"")</f>
        <v>2607</v>
      </c>
      <c r="H500">
        <f>IF(数据整理1!AG$47&lt;$B500,数据整理1!X$47,"")</f>
        <v>2601</v>
      </c>
      <c r="I500">
        <f>IF(数据整理1!AH$47&lt;$B500,数据整理1!Y$47,"")</f>
        <v>2597</v>
      </c>
      <c r="J500">
        <f>IF(数据整理1!AI$47&lt;$B500,数据整理1!Z$47,"")</f>
        <v>2604</v>
      </c>
      <c r="K500">
        <f>IF(数据整理1!AJ$47&lt;$B500,数据整理1!AA$47,"")</f>
        <v>2599</v>
      </c>
      <c r="S500" t="str">
        <f>INDEX(数据整理1!$C$56:$C$80,MATCH(B500,数据整理1!$D$56:$D$80))</f>
        <v>18阶</v>
      </c>
      <c r="T500">
        <f>IF(数据整理1!AC$73&lt;$B500,数据整理1!T$73,"")</f>
        <v>2611</v>
      </c>
      <c r="U500">
        <f>IF(数据整理1!AD$73&lt;$B500,数据整理1!U$73,"")</f>
        <v>2607</v>
      </c>
      <c r="V500">
        <f>IF(数据整理1!AE$73&lt;$B500,数据整理1!V$73,"")</f>
        <v>2606</v>
      </c>
      <c r="W500">
        <f>IF(数据整理1!AF$73&lt;$B500,数据整理1!W$73,"")</f>
        <v>2608</v>
      </c>
      <c r="X500">
        <f>IF(数据整理1!AG$73&lt;$B500,数据整理1!X$73,"")</f>
        <v>2599</v>
      </c>
      <c r="Y500">
        <f>IF(数据整理1!AH$73&lt;$B500,数据整理1!Y$73,"")</f>
        <v>2600</v>
      </c>
      <c r="Z500">
        <f>IF(数据整理1!AI$73&lt;$B500,数据整理1!Z$73,"")</f>
        <v>2603</v>
      </c>
      <c r="AA500" t="str">
        <f>IF(数据整理1!AJ$57&lt;=$B500,数据整理1!AA$57,"")</f>
        <v/>
      </c>
      <c r="AI500" t="str">
        <f>INDEX(数据整理1!$C$82:$C$106,MATCH(B500,数据整理1!$D$82:$D$106))</f>
        <v>18阶</v>
      </c>
      <c r="AJ500">
        <f>IF(数据整理1!AC$99&lt;$B500,数据整理1!T$99,"")</f>
        <v>2612</v>
      </c>
      <c r="AK500">
        <f>IF(数据整理1!AD$99&lt;$B500,数据整理1!U$99,"")</f>
        <v>2607</v>
      </c>
      <c r="AL500">
        <f>IF(数据整理1!AE$99&lt;$B500,数据整理1!V$99,"")</f>
        <v>2605</v>
      </c>
      <c r="AM500">
        <f>IF(数据整理1!AF$99&lt;$B500,数据整理1!W$99,"")</f>
        <v>2608</v>
      </c>
      <c r="AN500">
        <f>IF(数据整理1!AG$99&lt;$B500,数据整理1!X$99,"")</f>
        <v>2604</v>
      </c>
      <c r="AO500">
        <f>IF(数据整理1!AH$99&lt;$B500,数据整理1!Y$99,"")</f>
        <v>2600</v>
      </c>
      <c r="AP500">
        <f>IF(数据整理1!AI$99&lt;$B500,数据整理1!Z$99,"")</f>
        <v>2599</v>
      </c>
      <c r="AQ500">
        <f>IF(数据整理1!AJ$99&lt;$B500,数据整理1!AA$99,"")</f>
        <v>2601</v>
      </c>
    </row>
    <row r="501" spans="2:43" x14ac:dyDescent="0.2">
      <c r="B501">
        <v>121</v>
      </c>
      <c r="C501" t="str">
        <f>INDEX(数据整理1!$C$30:$C$54,MATCH(B501,数据整理1!$D$30:$D$54))</f>
        <v>18阶</v>
      </c>
      <c r="D501">
        <f>IF(数据整理1!AC$47&lt;$B501,数据整理1!T$47,"")</f>
        <v>2612</v>
      </c>
      <c r="E501">
        <f>IF(数据整理1!AD$47&lt;$B501,数据整理1!U$47,"")</f>
        <v>2610</v>
      </c>
      <c r="F501">
        <f>IF(数据整理1!AE$47&lt;$B501,数据整理1!V$47,"")</f>
        <v>2608</v>
      </c>
      <c r="G501">
        <f>IF(数据整理1!AF$47&lt;$B501,数据整理1!W$47,"")</f>
        <v>2607</v>
      </c>
      <c r="H501">
        <f>IF(数据整理1!AG$47&lt;$B501,数据整理1!X$47,"")</f>
        <v>2601</v>
      </c>
      <c r="I501">
        <f>IF(数据整理1!AH$47&lt;$B501,数据整理1!Y$47,"")</f>
        <v>2597</v>
      </c>
      <c r="J501">
        <f>IF(数据整理1!AI$47&lt;$B501,数据整理1!Z$47,"")</f>
        <v>2604</v>
      </c>
      <c r="K501">
        <f>IF(数据整理1!AJ$47&lt;$B501,数据整理1!AA$47,"")</f>
        <v>2599</v>
      </c>
      <c r="S501" t="str">
        <f>INDEX(数据整理1!$C$56:$C$80,MATCH(B501,数据整理1!$D$56:$D$80))</f>
        <v>18阶</v>
      </c>
      <c r="T501">
        <f>IF(数据整理1!AC$73&lt;$B501,数据整理1!T$73,"")</f>
        <v>2611</v>
      </c>
      <c r="U501">
        <f>IF(数据整理1!AD$73&lt;$B501,数据整理1!U$73,"")</f>
        <v>2607</v>
      </c>
      <c r="V501">
        <f>IF(数据整理1!AE$73&lt;$B501,数据整理1!V$73,"")</f>
        <v>2606</v>
      </c>
      <c r="W501">
        <f>IF(数据整理1!AF$73&lt;$B501,数据整理1!W$73,"")</f>
        <v>2608</v>
      </c>
      <c r="X501">
        <f>IF(数据整理1!AG$73&lt;$B501,数据整理1!X$73,"")</f>
        <v>2599</v>
      </c>
      <c r="Y501">
        <f>IF(数据整理1!AH$73&lt;$B501,数据整理1!Y$73,"")</f>
        <v>2600</v>
      </c>
      <c r="Z501">
        <f>IF(数据整理1!AI$73&lt;$B501,数据整理1!Z$73,"")</f>
        <v>2603</v>
      </c>
      <c r="AA501" t="str">
        <f>IF(数据整理1!AJ$57&lt;=$B501,数据整理1!AA$57,"")</f>
        <v/>
      </c>
      <c r="AI501" t="str">
        <f>INDEX(数据整理1!$C$82:$C$106,MATCH(B501,数据整理1!$D$82:$D$106))</f>
        <v>18阶</v>
      </c>
      <c r="AJ501">
        <f>IF(数据整理1!AC$99&lt;$B501,数据整理1!T$99,"")</f>
        <v>2612</v>
      </c>
      <c r="AK501">
        <f>IF(数据整理1!AD$99&lt;$B501,数据整理1!U$99,"")</f>
        <v>2607</v>
      </c>
      <c r="AL501">
        <f>IF(数据整理1!AE$99&lt;$B501,数据整理1!V$99,"")</f>
        <v>2605</v>
      </c>
      <c r="AM501">
        <f>IF(数据整理1!AF$99&lt;$B501,数据整理1!W$99,"")</f>
        <v>2608</v>
      </c>
      <c r="AN501">
        <f>IF(数据整理1!AG$99&lt;$B501,数据整理1!X$99,"")</f>
        <v>2604</v>
      </c>
      <c r="AO501">
        <f>IF(数据整理1!AH$99&lt;$B501,数据整理1!Y$99,"")</f>
        <v>2600</v>
      </c>
      <c r="AP501">
        <f>IF(数据整理1!AI$99&lt;$B501,数据整理1!Z$99,"")</f>
        <v>2599</v>
      </c>
      <c r="AQ501">
        <f>IF(数据整理1!AJ$99&lt;$B501,数据整理1!AA$99,"")</f>
        <v>2601</v>
      </c>
    </row>
    <row r="502" spans="2:43" x14ac:dyDescent="0.2">
      <c r="B502">
        <v>122</v>
      </c>
      <c r="C502" t="str">
        <f>INDEX(数据整理1!$C$30:$C$54,MATCH(B502,数据整理1!$D$30:$D$54))</f>
        <v>18阶</v>
      </c>
      <c r="D502">
        <f>IF(数据整理1!AC$47&lt;$B502,数据整理1!T$47,"")</f>
        <v>2612</v>
      </c>
      <c r="E502">
        <f>IF(数据整理1!AD$47&lt;$B502,数据整理1!U$47,"")</f>
        <v>2610</v>
      </c>
      <c r="F502">
        <f>IF(数据整理1!AE$47&lt;$B502,数据整理1!V$47,"")</f>
        <v>2608</v>
      </c>
      <c r="G502">
        <f>IF(数据整理1!AF$47&lt;$B502,数据整理1!W$47,"")</f>
        <v>2607</v>
      </c>
      <c r="H502">
        <f>IF(数据整理1!AG$47&lt;$B502,数据整理1!X$47,"")</f>
        <v>2601</v>
      </c>
      <c r="I502">
        <f>IF(数据整理1!AH$47&lt;$B502,数据整理1!Y$47,"")</f>
        <v>2597</v>
      </c>
      <c r="J502">
        <f>IF(数据整理1!AI$47&lt;$B502,数据整理1!Z$47,"")</f>
        <v>2604</v>
      </c>
      <c r="K502">
        <f>IF(数据整理1!AJ$47&lt;$B502,数据整理1!AA$47,"")</f>
        <v>2599</v>
      </c>
      <c r="S502" t="str">
        <f>INDEX(数据整理1!$C$56:$C$80,MATCH(B502,数据整理1!$D$56:$D$80))</f>
        <v>18阶</v>
      </c>
      <c r="T502">
        <f>IF(数据整理1!AC$73&lt;$B502,数据整理1!T$73,"")</f>
        <v>2611</v>
      </c>
      <c r="U502">
        <f>IF(数据整理1!AD$73&lt;$B502,数据整理1!U$73,"")</f>
        <v>2607</v>
      </c>
      <c r="V502">
        <f>IF(数据整理1!AE$73&lt;$B502,数据整理1!V$73,"")</f>
        <v>2606</v>
      </c>
      <c r="W502">
        <f>IF(数据整理1!AF$73&lt;$B502,数据整理1!W$73,"")</f>
        <v>2608</v>
      </c>
      <c r="X502">
        <f>IF(数据整理1!AG$73&lt;$B502,数据整理1!X$73,"")</f>
        <v>2599</v>
      </c>
      <c r="Y502">
        <f>IF(数据整理1!AH$73&lt;$B502,数据整理1!Y$73,"")</f>
        <v>2600</v>
      </c>
      <c r="Z502">
        <f>IF(数据整理1!AI$73&lt;$B502,数据整理1!Z$73,"")</f>
        <v>2603</v>
      </c>
      <c r="AA502" t="str">
        <f>IF(数据整理1!AJ$57&lt;=$B502,数据整理1!AA$57,"")</f>
        <v/>
      </c>
      <c r="AI502" t="str">
        <f>INDEX(数据整理1!$C$82:$C$106,MATCH(B502,数据整理1!$D$82:$D$106))</f>
        <v>18阶</v>
      </c>
      <c r="AJ502">
        <f>IF(数据整理1!AC$99&lt;$B502,数据整理1!T$99,"")</f>
        <v>2612</v>
      </c>
      <c r="AK502">
        <f>IF(数据整理1!AD$99&lt;$B502,数据整理1!U$99,"")</f>
        <v>2607</v>
      </c>
      <c r="AL502">
        <f>IF(数据整理1!AE$99&lt;$B502,数据整理1!V$99,"")</f>
        <v>2605</v>
      </c>
      <c r="AM502">
        <f>IF(数据整理1!AF$99&lt;$B502,数据整理1!W$99,"")</f>
        <v>2608</v>
      </c>
      <c r="AN502">
        <f>IF(数据整理1!AG$99&lt;$B502,数据整理1!X$99,"")</f>
        <v>2604</v>
      </c>
      <c r="AO502">
        <f>IF(数据整理1!AH$99&lt;$B502,数据整理1!Y$99,"")</f>
        <v>2600</v>
      </c>
      <c r="AP502">
        <f>IF(数据整理1!AI$99&lt;$B502,数据整理1!Z$99,"")</f>
        <v>2599</v>
      </c>
      <c r="AQ502">
        <f>IF(数据整理1!AJ$99&lt;$B502,数据整理1!AA$99,"")</f>
        <v>2601</v>
      </c>
    </row>
    <row r="503" spans="2:43" x14ac:dyDescent="0.2">
      <c r="B503">
        <v>123</v>
      </c>
      <c r="C503" t="str">
        <f>INDEX(数据整理1!$C$30:$C$54,MATCH(B503,数据整理1!$D$30:$D$54))</f>
        <v>18阶</v>
      </c>
      <c r="D503">
        <f>IF(数据整理1!AC$47&lt;$B503,数据整理1!T$47,"")</f>
        <v>2612</v>
      </c>
      <c r="E503">
        <f>IF(数据整理1!AD$47&lt;$B503,数据整理1!U$47,"")</f>
        <v>2610</v>
      </c>
      <c r="F503">
        <f>IF(数据整理1!AE$47&lt;$B503,数据整理1!V$47,"")</f>
        <v>2608</v>
      </c>
      <c r="G503">
        <f>IF(数据整理1!AF$47&lt;$B503,数据整理1!W$47,"")</f>
        <v>2607</v>
      </c>
      <c r="H503">
        <f>IF(数据整理1!AG$47&lt;$B503,数据整理1!X$47,"")</f>
        <v>2601</v>
      </c>
      <c r="I503">
        <f>IF(数据整理1!AH$47&lt;$B503,数据整理1!Y$47,"")</f>
        <v>2597</v>
      </c>
      <c r="J503">
        <f>IF(数据整理1!AI$47&lt;$B503,数据整理1!Z$47,"")</f>
        <v>2604</v>
      </c>
      <c r="K503">
        <f>IF(数据整理1!AJ$47&lt;$B503,数据整理1!AA$47,"")</f>
        <v>2599</v>
      </c>
      <c r="S503" t="str">
        <f>INDEX(数据整理1!$C$56:$C$80,MATCH(B503,数据整理1!$D$56:$D$80))</f>
        <v>18阶</v>
      </c>
      <c r="T503">
        <f>IF(数据整理1!AC$73&lt;$B503,数据整理1!T$73,"")</f>
        <v>2611</v>
      </c>
      <c r="U503">
        <f>IF(数据整理1!AD$73&lt;$B503,数据整理1!U$73,"")</f>
        <v>2607</v>
      </c>
      <c r="V503">
        <f>IF(数据整理1!AE$73&lt;$B503,数据整理1!V$73,"")</f>
        <v>2606</v>
      </c>
      <c r="W503">
        <f>IF(数据整理1!AF$73&lt;$B503,数据整理1!W$73,"")</f>
        <v>2608</v>
      </c>
      <c r="X503">
        <f>IF(数据整理1!AG$73&lt;$B503,数据整理1!X$73,"")</f>
        <v>2599</v>
      </c>
      <c r="Y503">
        <f>IF(数据整理1!AH$73&lt;$B503,数据整理1!Y$73,"")</f>
        <v>2600</v>
      </c>
      <c r="Z503">
        <f>IF(数据整理1!AI$73&lt;$B503,数据整理1!Z$73,"")</f>
        <v>2603</v>
      </c>
      <c r="AA503" t="str">
        <f>IF(数据整理1!AJ$57&lt;=$B503,数据整理1!AA$57,"")</f>
        <v/>
      </c>
      <c r="AI503" t="str">
        <f>INDEX(数据整理1!$C$82:$C$106,MATCH(B503,数据整理1!$D$82:$D$106))</f>
        <v>18阶</v>
      </c>
      <c r="AJ503">
        <f>IF(数据整理1!AC$99&lt;$B503,数据整理1!T$99,"")</f>
        <v>2612</v>
      </c>
      <c r="AK503">
        <f>IF(数据整理1!AD$99&lt;$B503,数据整理1!U$99,"")</f>
        <v>2607</v>
      </c>
      <c r="AL503">
        <f>IF(数据整理1!AE$99&lt;$B503,数据整理1!V$99,"")</f>
        <v>2605</v>
      </c>
      <c r="AM503">
        <f>IF(数据整理1!AF$99&lt;$B503,数据整理1!W$99,"")</f>
        <v>2608</v>
      </c>
      <c r="AN503">
        <f>IF(数据整理1!AG$99&lt;$B503,数据整理1!X$99,"")</f>
        <v>2604</v>
      </c>
      <c r="AO503">
        <f>IF(数据整理1!AH$99&lt;$B503,数据整理1!Y$99,"")</f>
        <v>2600</v>
      </c>
      <c r="AP503">
        <f>IF(数据整理1!AI$99&lt;$B503,数据整理1!Z$99,"")</f>
        <v>2599</v>
      </c>
      <c r="AQ503">
        <f>IF(数据整理1!AJ$99&lt;$B503,数据整理1!AA$99,"")</f>
        <v>2601</v>
      </c>
    </row>
    <row r="504" spans="2:43" x14ac:dyDescent="0.2">
      <c r="B504">
        <v>124</v>
      </c>
      <c r="C504" t="str">
        <f>INDEX(数据整理1!$C$30:$C$54,MATCH(B504,数据整理1!$D$30:$D$54))</f>
        <v>18阶</v>
      </c>
      <c r="D504">
        <f>IF(数据整理1!AC$47&lt;$B504,数据整理1!T$47,"")</f>
        <v>2612</v>
      </c>
      <c r="E504">
        <f>IF(数据整理1!AD$47&lt;$B504,数据整理1!U$47,"")</f>
        <v>2610</v>
      </c>
      <c r="F504">
        <f>IF(数据整理1!AE$47&lt;$B504,数据整理1!V$47,"")</f>
        <v>2608</v>
      </c>
      <c r="G504">
        <f>IF(数据整理1!AF$47&lt;$B504,数据整理1!W$47,"")</f>
        <v>2607</v>
      </c>
      <c r="H504">
        <f>IF(数据整理1!AG$47&lt;$B504,数据整理1!X$47,"")</f>
        <v>2601</v>
      </c>
      <c r="I504">
        <f>IF(数据整理1!AH$47&lt;$B504,数据整理1!Y$47,"")</f>
        <v>2597</v>
      </c>
      <c r="J504">
        <f>IF(数据整理1!AI$47&lt;$B504,数据整理1!Z$47,"")</f>
        <v>2604</v>
      </c>
      <c r="K504">
        <f>IF(数据整理1!AJ$47&lt;$B504,数据整理1!AA$47,"")</f>
        <v>2599</v>
      </c>
      <c r="S504" t="str">
        <f>INDEX(数据整理1!$C$56:$C$80,MATCH(B504,数据整理1!$D$56:$D$80))</f>
        <v>19阶</v>
      </c>
      <c r="T504" t="str">
        <f>IF(数据整理1!AC$74&lt;$B504,数据整理1!T$74,"")</f>
        <v/>
      </c>
      <c r="U504">
        <f>IF(数据整理1!AD$74&lt;$B504,数据整理1!U$74,"")</f>
        <v>2614</v>
      </c>
      <c r="V504">
        <f>IF(数据整理1!AE$74&lt;$B504,数据整理1!V$74,"")</f>
        <v>2615</v>
      </c>
      <c r="W504">
        <f>IF(数据整理1!AF$74&lt;$B504,数据整理1!W$74,"")</f>
        <v>2616</v>
      </c>
      <c r="X504">
        <f>IF(数据整理1!AG$74&lt;$B504,数据整理1!X$74,"")</f>
        <v>2608</v>
      </c>
      <c r="Y504">
        <f>IF(数据整理1!AH$74&lt;$B504,数据整理1!Y$74,"")</f>
        <v>2609</v>
      </c>
      <c r="Z504">
        <f>IF(数据整理1!AI$74&lt;$B504,数据整理1!Z$74,"")</f>
        <v>2610</v>
      </c>
      <c r="AA504" t="str">
        <f>IF(数据整理1!AJ$57&lt;=$B504,数据整理1!AA$57,"")</f>
        <v/>
      </c>
      <c r="AI504" t="str">
        <f>INDEX(数据整理1!$C$82:$C$106,MATCH(B504,数据整理1!$D$82:$D$106))</f>
        <v>18阶</v>
      </c>
      <c r="AJ504">
        <f>IF(数据整理1!AC$99&lt;$B504,数据整理1!T$99,"")</f>
        <v>2612</v>
      </c>
      <c r="AK504">
        <f>IF(数据整理1!AD$99&lt;$B504,数据整理1!U$99,"")</f>
        <v>2607</v>
      </c>
      <c r="AL504">
        <f>IF(数据整理1!AE$99&lt;$B504,数据整理1!V$99,"")</f>
        <v>2605</v>
      </c>
      <c r="AM504">
        <f>IF(数据整理1!AF$99&lt;$B504,数据整理1!W$99,"")</f>
        <v>2608</v>
      </c>
      <c r="AN504">
        <f>IF(数据整理1!AG$99&lt;$B504,数据整理1!X$99,"")</f>
        <v>2604</v>
      </c>
      <c r="AO504">
        <f>IF(数据整理1!AH$99&lt;$B504,数据整理1!Y$99,"")</f>
        <v>2600</v>
      </c>
      <c r="AP504">
        <f>IF(数据整理1!AI$99&lt;$B504,数据整理1!Z$99,"")</f>
        <v>2599</v>
      </c>
      <c r="AQ504">
        <f>IF(数据整理1!AJ$99&lt;$B504,数据整理1!AA$99,"")</f>
        <v>2601</v>
      </c>
    </row>
    <row r="505" spans="2:43" x14ac:dyDescent="0.2">
      <c r="B505">
        <v>125</v>
      </c>
      <c r="C505" t="str">
        <f>INDEX(数据整理1!$C$30:$C$54,MATCH(B505,数据整理1!$D$30:$D$54))</f>
        <v>19阶</v>
      </c>
      <c r="D505" t="str">
        <f>IF(数据整理1!AC$48&lt;$B505,数据整理1!T$48,"")</f>
        <v/>
      </c>
      <c r="E505">
        <f>IF(数据整理1!AD$48&lt;$B505,数据整理1!U$48,"")</f>
        <v>2615</v>
      </c>
      <c r="F505">
        <f>IF(数据整理1!AE$48&lt;$B505,数据整理1!V$48,"")</f>
        <v>2613</v>
      </c>
      <c r="G505">
        <f>IF(数据整理1!AF$48&lt;$B505,数据整理1!W$48,"")</f>
        <v>2615</v>
      </c>
      <c r="H505">
        <f>IF(数据整理1!AG$48&lt;$B505,数据整理1!X$48,"")</f>
        <v>2608</v>
      </c>
      <c r="I505">
        <f>IF(数据整理1!AH$48&lt;$B505,数据整理1!Y$48,"")</f>
        <v>2612</v>
      </c>
      <c r="J505">
        <f>IF(数据整理1!AI$48&lt;$B505,数据整理1!Z$48,"")</f>
        <v>2609</v>
      </c>
      <c r="K505">
        <f>IF(数据整理1!AJ$48&lt;$B505,数据整理1!AA$48,"")</f>
        <v>2607</v>
      </c>
      <c r="S505" t="str">
        <f>INDEX(数据整理1!$C$56:$C$80,MATCH(B505,数据整理1!$D$56:$D$80))</f>
        <v>19阶</v>
      </c>
      <c r="T505">
        <f>IF(数据整理1!AC$74&lt;$B505,数据整理1!T$74,"")</f>
        <v>2619</v>
      </c>
      <c r="U505">
        <f>IF(数据整理1!AD$74&lt;$B505,数据整理1!U$74,"")</f>
        <v>2614</v>
      </c>
      <c r="V505">
        <f>IF(数据整理1!AE$74&lt;$B505,数据整理1!V$74,"")</f>
        <v>2615</v>
      </c>
      <c r="W505">
        <f>IF(数据整理1!AF$74&lt;$B505,数据整理1!W$74,"")</f>
        <v>2616</v>
      </c>
      <c r="X505">
        <f>IF(数据整理1!AG$74&lt;$B505,数据整理1!X$74,"")</f>
        <v>2608</v>
      </c>
      <c r="Y505">
        <f>IF(数据整理1!AH$74&lt;$B505,数据整理1!Y$74,"")</f>
        <v>2609</v>
      </c>
      <c r="Z505">
        <f>IF(数据整理1!AI$74&lt;$B505,数据整理1!Z$74,"")</f>
        <v>2610</v>
      </c>
      <c r="AA505" t="str">
        <f>IF(数据整理1!AJ$57&lt;=$B505,数据整理1!AA$57,"")</f>
        <v/>
      </c>
      <c r="AI505" t="str">
        <f>INDEX(数据整理1!$C$82:$C$106,MATCH(B505,数据整理1!$D$82:$D$106))</f>
        <v>19阶</v>
      </c>
      <c r="AJ505" t="str">
        <f>IF(数据整理1!AC$100&lt;$B505,数据整理1!T$100,"")</f>
        <v/>
      </c>
      <c r="AK505">
        <f>IF(数据整理1!AD$100&lt;$B505,数据整理1!U$100,"")</f>
        <v>2613</v>
      </c>
      <c r="AL505">
        <f>IF(数据整理1!AE$100&lt;$B505,数据整理1!V$100,"")</f>
        <v>2616</v>
      </c>
      <c r="AM505">
        <f>IF(数据整理1!AF$100&lt;$B505,数据整理1!W$100,"")</f>
        <v>2615</v>
      </c>
      <c r="AN505">
        <f>IF(数据整理1!AG$100&lt;$B505,数据整理1!X$100,"")</f>
        <v>2607</v>
      </c>
      <c r="AO505">
        <f>IF(数据整理1!AH$100&lt;$B505,数据整理1!Y$100,"")</f>
        <v>2608</v>
      </c>
      <c r="AP505">
        <f>IF(数据整理1!AI$100&lt;$B505,数据整理1!Z$100,"")</f>
        <v>2612</v>
      </c>
      <c r="AQ505">
        <f>IF(数据整理1!AJ$100&lt;$B505,数据整理1!AA$100,"")</f>
        <v>2608</v>
      </c>
    </row>
    <row r="506" spans="2:43" x14ac:dyDescent="0.2">
      <c r="B506">
        <v>126</v>
      </c>
      <c r="C506" t="str">
        <f>INDEX(数据整理1!$C$30:$C$54,MATCH(B506,数据整理1!$D$30:$D$54))</f>
        <v>19阶</v>
      </c>
      <c r="D506">
        <f>IF(数据整理1!AC$48&lt;$B506,数据整理1!T$48,"")</f>
        <v>2620</v>
      </c>
      <c r="E506">
        <f>IF(数据整理1!AD$48&lt;$B506,数据整理1!U$48,"")</f>
        <v>2615</v>
      </c>
      <c r="F506">
        <f>IF(数据整理1!AE$48&lt;$B506,数据整理1!V$48,"")</f>
        <v>2613</v>
      </c>
      <c r="G506">
        <f>IF(数据整理1!AF$48&lt;$B506,数据整理1!W$48,"")</f>
        <v>2615</v>
      </c>
      <c r="H506">
        <f>IF(数据整理1!AG$48&lt;$B506,数据整理1!X$48,"")</f>
        <v>2608</v>
      </c>
      <c r="I506">
        <f>IF(数据整理1!AH$48&lt;$B506,数据整理1!Y$48,"")</f>
        <v>2612</v>
      </c>
      <c r="J506">
        <f>IF(数据整理1!AI$48&lt;$B506,数据整理1!Z$48,"")</f>
        <v>2609</v>
      </c>
      <c r="K506">
        <f>IF(数据整理1!AJ$48&lt;$B506,数据整理1!AA$48,"")</f>
        <v>2607</v>
      </c>
      <c r="S506" t="str">
        <f>INDEX(数据整理1!$C$56:$C$80,MATCH(B506,数据整理1!$D$56:$D$80))</f>
        <v>19阶</v>
      </c>
      <c r="T506">
        <f>IF(数据整理1!AC$74&lt;$B506,数据整理1!T$74,"")</f>
        <v>2619</v>
      </c>
      <c r="U506">
        <f>IF(数据整理1!AD$74&lt;$B506,数据整理1!U$74,"")</f>
        <v>2614</v>
      </c>
      <c r="V506">
        <f>IF(数据整理1!AE$74&lt;$B506,数据整理1!V$74,"")</f>
        <v>2615</v>
      </c>
      <c r="W506">
        <f>IF(数据整理1!AF$74&lt;$B506,数据整理1!W$74,"")</f>
        <v>2616</v>
      </c>
      <c r="X506">
        <f>IF(数据整理1!AG$74&lt;$B506,数据整理1!X$74,"")</f>
        <v>2608</v>
      </c>
      <c r="Y506">
        <f>IF(数据整理1!AH$74&lt;$B506,数据整理1!Y$74,"")</f>
        <v>2609</v>
      </c>
      <c r="Z506">
        <f>IF(数据整理1!AI$74&lt;$B506,数据整理1!Z$74,"")</f>
        <v>2610</v>
      </c>
      <c r="AA506" t="str">
        <f>IF(数据整理1!AJ$57&lt;=$B506,数据整理1!AA$57,"")</f>
        <v/>
      </c>
      <c r="AI506" t="str">
        <f>INDEX(数据整理1!$C$82:$C$106,MATCH(B506,数据整理1!$D$82:$D$106))</f>
        <v>19阶</v>
      </c>
      <c r="AJ506">
        <f>IF(数据整理1!AC$100&lt;$B506,数据整理1!T$100,"")</f>
        <v>2620</v>
      </c>
      <c r="AK506">
        <f>IF(数据整理1!AD$100&lt;$B506,数据整理1!U$100,"")</f>
        <v>2613</v>
      </c>
      <c r="AL506">
        <f>IF(数据整理1!AE$100&lt;$B506,数据整理1!V$100,"")</f>
        <v>2616</v>
      </c>
      <c r="AM506">
        <f>IF(数据整理1!AF$100&lt;$B506,数据整理1!W$100,"")</f>
        <v>2615</v>
      </c>
      <c r="AN506">
        <f>IF(数据整理1!AG$100&lt;$B506,数据整理1!X$100,"")</f>
        <v>2607</v>
      </c>
      <c r="AO506">
        <f>IF(数据整理1!AH$100&lt;$B506,数据整理1!Y$100,"")</f>
        <v>2608</v>
      </c>
      <c r="AP506">
        <f>IF(数据整理1!AI$100&lt;$B506,数据整理1!Z$100,"")</f>
        <v>2612</v>
      </c>
      <c r="AQ506">
        <f>IF(数据整理1!AJ$100&lt;$B506,数据整理1!AA$100,"")</f>
        <v>2608</v>
      </c>
    </row>
    <row r="507" spans="2:43" x14ac:dyDescent="0.2">
      <c r="B507">
        <v>127</v>
      </c>
      <c r="C507" t="str">
        <f>INDEX(数据整理1!$C$30:$C$54,MATCH(B507,数据整理1!$D$30:$D$54))</f>
        <v>19阶</v>
      </c>
      <c r="D507">
        <f>IF(数据整理1!AC$48&lt;$B507,数据整理1!T$48,"")</f>
        <v>2620</v>
      </c>
      <c r="E507">
        <f>IF(数据整理1!AD$48&lt;$B507,数据整理1!U$48,"")</f>
        <v>2615</v>
      </c>
      <c r="F507">
        <f>IF(数据整理1!AE$48&lt;$B507,数据整理1!V$48,"")</f>
        <v>2613</v>
      </c>
      <c r="G507">
        <f>IF(数据整理1!AF$48&lt;$B507,数据整理1!W$48,"")</f>
        <v>2615</v>
      </c>
      <c r="H507">
        <f>IF(数据整理1!AG$48&lt;$B507,数据整理1!X$48,"")</f>
        <v>2608</v>
      </c>
      <c r="I507">
        <f>IF(数据整理1!AH$48&lt;$B507,数据整理1!Y$48,"")</f>
        <v>2612</v>
      </c>
      <c r="J507">
        <f>IF(数据整理1!AI$48&lt;$B507,数据整理1!Z$48,"")</f>
        <v>2609</v>
      </c>
      <c r="K507">
        <f>IF(数据整理1!AJ$48&lt;$B507,数据整理1!AA$48,"")</f>
        <v>2607</v>
      </c>
      <c r="S507" t="str">
        <f>INDEX(数据整理1!$C$56:$C$80,MATCH(B507,数据整理1!$D$56:$D$80))</f>
        <v>19阶</v>
      </c>
      <c r="T507">
        <f>IF(数据整理1!AC$74&lt;$B507,数据整理1!T$74,"")</f>
        <v>2619</v>
      </c>
      <c r="U507">
        <f>IF(数据整理1!AD$74&lt;$B507,数据整理1!U$74,"")</f>
        <v>2614</v>
      </c>
      <c r="V507">
        <f>IF(数据整理1!AE$74&lt;$B507,数据整理1!V$74,"")</f>
        <v>2615</v>
      </c>
      <c r="W507">
        <f>IF(数据整理1!AF$74&lt;$B507,数据整理1!W$74,"")</f>
        <v>2616</v>
      </c>
      <c r="X507">
        <f>IF(数据整理1!AG$74&lt;$B507,数据整理1!X$74,"")</f>
        <v>2608</v>
      </c>
      <c r="Y507">
        <f>IF(数据整理1!AH$74&lt;$B507,数据整理1!Y$74,"")</f>
        <v>2609</v>
      </c>
      <c r="Z507">
        <f>IF(数据整理1!AI$74&lt;$B507,数据整理1!Z$74,"")</f>
        <v>2610</v>
      </c>
      <c r="AA507" t="str">
        <f>IF(数据整理1!AJ$57&lt;=$B507,数据整理1!AA$57,"")</f>
        <v/>
      </c>
      <c r="AI507" t="str">
        <f>INDEX(数据整理1!$C$82:$C$106,MATCH(B507,数据整理1!$D$82:$D$106))</f>
        <v>19阶</v>
      </c>
      <c r="AJ507">
        <f>IF(数据整理1!AC$100&lt;$B507,数据整理1!T$100,"")</f>
        <v>2620</v>
      </c>
      <c r="AK507">
        <f>IF(数据整理1!AD$100&lt;$B507,数据整理1!U$100,"")</f>
        <v>2613</v>
      </c>
      <c r="AL507">
        <f>IF(数据整理1!AE$100&lt;$B507,数据整理1!V$100,"")</f>
        <v>2616</v>
      </c>
      <c r="AM507">
        <f>IF(数据整理1!AF$100&lt;$B507,数据整理1!W$100,"")</f>
        <v>2615</v>
      </c>
      <c r="AN507">
        <f>IF(数据整理1!AG$100&lt;$B507,数据整理1!X$100,"")</f>
        <v>2607</v>
      </c>
      <c r="AO507">
        <f>IF(数据整理1!AH$100&lt;$B507,数据整理1!Y$100,"")</f>
        <v>2608</v>
      </c>
      <c r="AP507">
        <f>IF(数据整理1!AI$100&lt;$B507,数据整理1!Z$100,"")</f>
        <v>2612</v>
      </c>
      <c r="AQ507">
        <f>IF(数据整理1!AJ$100&lt;$B507,数据整理1!AA$100,"")</f>
        <v>2608</v>
      </c>
    </row>
    <row r="508" spans="2:43" x14ac:dyDescent="0.2">
      <c r="B508">
        <v>128</v>
      </c>
      <c r="C508" t="str">
        <f>INDEX(数据整理1!$C$30:$C$54,MATCH(B508,数据整理1!$D$30:$D$54))</f>
        <v>19阶</v>
      </c>
      <c r="D508">
        <f>IF(数据整理1!AC$48&lt;$B508,数据整理1!T$48,"")</f>
        <v>2620</v>
      </c>
      <c r="E508">
        <f>IF(数据整理1!AD$48&lt;$B508,数据整理1!U$48,"")</f>
        <v>2615</v>
      </c>
      <c r="F508">
        <f>IF(数据整理1!AE$48&lt;$B508,数据整理1!V$48,"")</f>
        <v>2613</v>
      </c>
      <c r="G508">
        <f>IF(数据整理1!AF$48&lt;$B508,数据整理1!W$48,"")</f>
        <v>2615</v>
      </c>
      <c r="H508">
        <f>IF(数据整理1!AG$48&lt;$B508,数据整理1!X$48,"")</f>
        <v>2608</v>
      </c>
      <c r="I508">
        <f>IF(数据整理1!AH$48&lt;$B508,数据整理1!Y$48,"")</f>
        <v>2612</v>
      </c>
      <c r="J508">
        <f>IF(数据整理1!AI$48&lt;$B508,数据整理1!Z$48,"")</f>
        <v>2609</v>
      </c>
      <c r="K508">
        <f>IF(数据整理1!AJ$48&lt;$B508,数据整理1!AA$48,"")</f>
        <v>2607</v>
      </c>
      <c r="S508" t="str">
        <f>INDEX(数据整理1!$C$56:$C$80,MATCH(B508,数据整理1!$D$56:$D$80))</f>
        <v>19阶</v>
      </c>
      <c r="T508">
        <f>IF(数据整理1!AC$74&lt;$B508,数据整理1!T$74,"")</f>
        <v>2619</v>
      </c>
      <c r="U508">
        <f>IF(数据整理1!AD$74&lt;$B508,数据整理1!U$74,"")</f>
        <v>2614</v>
      </c>
      <c r="V508">
        <f>IF(数据整理1!AE$74&lt;$B508,数据整理1!V$74,"")</f>
        <v>2615</v>
      </c>
      <c r="W508">
        <f>IF(数据整理1!AF$74&lt;$B508,数据整理1!W$74,"")</f>
        <v>2616</v>
      </c>
      <c r="X508">
        <f>IF(数据整理1!AG$74&lt;$B508,数据整理1!X$74,"")</f>
        <v>2608</v>
      </c>
      <c r="Y508">
        <f>IF(数据整理1!AH$74&lt;$B508,数据整理1!Y$74,"")</f>
        <v>2609</v>
      </c>
      <c r="Z508">
        <f>IF(数据整理1!AI$74&lt;$B508,数据整理1!Z$74,"")</f>
        <v>2610</v>
      </c>
      <c r="AA508" t="str">
        <f>IF(数据整理1!AJ$57&lt;=$B508,数据整理1!AA$57,"")</f>
        <v/>
      </c>
      <c r="AI508" t="str">
        <f>INDEX(数据整理1!$C$82:$C$106,MATCH(B508,数据整理1!$D$82:$D$106))</f>
        <v>19阶</v>
      </c>
      <c r="AJ508">
        <f>IF(数据整理1!AC$100&lt;$B508,数据整理1!T$100,"")</f>
        <v>2620</v>
      </c>
      <c r="AK508">
        <f>IF(数据整理1!AD$100&lt;$B508,数据整理1!U$100,"")</f>
        <v>2613</v>
      </c>
      <c r="AL508">
        <f>IF(数据整理1!AE$100&lt;$B508,数据整理1!V$100,"")</f>
        <v>2616</v>
      </c>
      <c r="AM508">
        <f>IF(数据整理1!AF$100&lt;$B508,数据整理1!W$100,"")</f>
        <v>2615</v>
      </c>
      <c r="AN508">
        <f>IF(数据整理1!AG$100&lt;$B508,数据整理1!X$100,"")</f>
        <v>2607</v>
      </c>
      <c r="AO508">
        <f>IF(数据整理1!AH$100&lt;$B508,数据整理1!Y$100,"")</f>
        <v>2608</v>
      </c>
      <c r="AP508">
        <f>IF(数据整理1!AI$100&lt;$B508,数据整理1!Z$100,"")</f>
        <v>2612</v>
      </c>
      <c r="AQ508">
        <f>IF(数据整理1!AJ$100&lt;$B508,数据整理1!AA$100,"")</f>
        <v>2608</v>
      </c>
    </row>
    <row r="509" spans="2:43" x14ac:dyDescent="0.2">
      <c r="B509">
        <v>129</v>
      </c>
      <c r="C509" t="str">
        <f>INDEX(数据整理1!$C$30:$C$54,MATCH(B509,数据整理1!$D$30:$D$54))</f>
        <v>19阶</v>
      </c>
      <c r="D509">
        <f>IF(数据整理1!AC$48&lt;$B509,数据整理1!T$48,"")</f>
        <v>2620</v>
      </c>
      <c r="E509">
        <f>IF(数据整理1!AD$48&lt;$B509,数据整理1!U$48,"")</f>
        <v>2615</v>
      </c>
      <c r="F509">
        <f>IF(数据整理1!AE$48&lt;$B509,数据整理1!V$48,"")</f>
        <v>2613</v>
      </c>
      <c r="G509">
        <f>IF(数据整理1!AF$48&lt;$B509,数据整理1!W$48,"")</f>
        <v>2615</v>
      </c>
      <c r="H509">
        <f>IF(数据整理1!AG$48&lt;$B509,数据整理1!X$48,"")</f>
        <v>2608</v>
      </c>
      <c r="I509">
        <f>IF(数据整理1!AH$48&lt;$B509,数据整理1!Y$48,"")</f>
        <v>2612</v>
      </c>
      <c r="J509">
        <f>IF(数据整理1!AI$48&lt;$B509,数据整理1!Z$48,"")</f>
        <v>2609</v>
      </c>
      <c r="K509">
        <f>IF(数据整理1!AJ$48&lt;$B509,数据整理1!AA$48,"")</f>
        <v>2607</v>
      </c>
      <c r="S509" t="str">
        <f>INDEX(数据整理1!$C$56:$C$80,MATCH(B509,数据整理1!$D$56:$D$80))</f>
        <v>19阶</v>
      </c>
      <c r="T509">
        <f>IF(数据整理1!AC$74&lt;$B509,数据整理1!T$74,"")</f>
        <v>2619</v>
      </c>
      <c r="U509">
        <f>IF(数据整理1!AD$74&lt;$B509,数据整理1!U$74,"")</f>
        <v>2614</v>
      </c>
      <c r="V509">
        <f>IF(数据整理1!AE$74&lt;$B509,数据整理1!V$74,"")</f>
        <v>2615</v>
      </c>
      <c r="W509">
        <f>IF(数据整理1!AF$74&lt;$B509,数据整理1!W$74,"")</f>
        <v>2616</v>
      </c>
      <c r="X509">
        <f>IF(数据整理1!AG$74&lt;$B509,数据整理1!X$74,"")</f>
        <v>2608</v>
      </c>
      <c r="Y509">
        <f>IF(数据整理1!AH$74&lt;$B509,数据整理1!Y$74,"")</f>
        <v>2609</v>
      </c>
      <c r="Z509">
        <f>IF(数据整理1!AI$74&lt;$B509,数据整理1!Z$74,"")</f>
        <v>2610</v>
      </c>
      <c r="AA509" t="str">
        <f>IF(数据整理1!AJ$57&lt;=$B509,数据整理1!AA$57,"")</f>
        <v/>
      </c>
      <c r="AI509" t="str">
        <f>INDEX(数据整理1!$C$82:$C$106,MATCH(B509,数据整理1!$D$82:$D$106))</f>
        <v>19阶</v>
      </c>
      <c r="AJ509">
        <f>IF(数据整理1!AC$100&lt;$B509,数据整理1!T$100,"")</f>
        <v>2620</v>
      </c>
      <c r="AK509">
        <f>IF(数据整理1!AD$100&lt;$B509,数据整理1!U$100,"")</f>
        <v>2613</v>
      </c>
      <c r="AL509">
        <f>IF(数据整理1!AE$100&lt;$B509,数据整理1!V$100,"")</f>
        <v>2616</v>
      </c>
      <c r="AM509">
        <f>IF(数据整理1!AF$100&lt;$B509,数据整理1!W$100,"")</f>
        <v>2615</v>
      </c>
      <c r="AN509">
        <f>IF(数据整理1!AG$100&lt;$B509,数据整理1!X$100,"")</f>
        <v>2607</v>
      </c>
      <c r="AO509">
        <f>IF(数据整理1!AH$100&lt;$B509,数据整理1!Y$100,"")</f>
        <v>2608</v>
      </c>
      <c r="AP509">
        <f>IF(数据整理1!AI$100&lt;$B509,数据整理1!Z$100,"")</f>
        <v>2612</v>
      </c>
      <c r="AQ509">
        <f>IF(数据整理1!AJ$100&lt;$B509,数据整理1!AA$100,"")</f>
        <v>2608</v>
      </c>
    </row>
    <row r="510" spans="2:43" x14ac:dyDescent="0.2">
      <c r="B510">
        <v>130</v>
      </c>
      <c r="C510" t="str">
        <f>INDEX(数据整理1!$C$30:$C$54,MATCH(B510,数据整理1!$D$30:$D$54))</f>
        <v>19阶</v>
      </c>
      <c r="D510">
        <f>IF(数据整理1!AC$48&lt;$B510,数据整理1!T$48,"")</f>
        <v>2620</v>
      </c>
      <c r="E510">
        <f>IF(数据整理1!AD$48&lt;$B510,数据整理1!U$48,"")</f>
        <v>2615</v>
      </c>
      <c r="F510">
        <f>IF(数据整理1!AE$48&lt;$B510,数据整理1!V$48,"")</f>
        <v>2613</v>
      </c>
      <c r="G510">
        <f>IF(数据整理1!AF$48&lt;$B510,数据整理1!W$48,"")</f>
        <v>2615</v>
      </c>
      <c r="H510">
        <f>IF(数据整理1!AG$48&lt;$B510,数据整理1!X$48,"")</f>
        <v>2608</v>
      </c>
      <c r="I510">
        <f>IF(数据整理1!AH$48&lt;$B510,数据整理1!Y$48,"")</f>
        <v>2612</v>
      </c>
      <c r="J510">
        <f>IF(数据整理1!AI$48&lt;$B510,数据整理1!Z$48,"")</f>
        <v>2609</v>
      </c>
      <c r="K510">
        <f>IF(数据整理1!AJ$48&lt;$B510,数据整理1!AA$48,"")</f>
        <v>2607</v>
      </c>
      <c r="S510" t="str">
        <f>INDEX(数据整理1!$C$56:$C$80,MATCH(B510,数据整理1!$D$56:$D$80))</f>
        <v>19阶</v>
      </c>
      <c r="T510">
        <f>IF(数据整理1!AC$74&lt;$B510,数据整理1!T$74,"")</f>
        <v>2619</v>
      </c>
      <c r="U510">
        <f>IF(数据整理1!AD$74&lt;$B510,数据整理1!U$74,"")</f>
        <v>2614</v>
      </c>
      <c r="V510">
        <f>IF(数据整理1!AE$74&lt;$B510,数据整理1!V$74,"")</f>
        <v>2615</v>
      </c>
      <c r="W510">
        <f>IF(数据整理1!AF$74&lt;$B510,数据整理1!W$74,"")</f>
        <v>2616</v>
      </c>
      <c r="X510">
        <f>IF(数据整理1!AG$74&lt;$B510,数据整理1!X$74,"")</f>
        <v>2608</v>
      </c>
      <c r="Y510">
        <f>IF(数据整理1!AH$74&lt;$B510,数据整理1!Y$74,"")</f>
        <v>2609</v>
      </c>
      <c r="Z510">
        <f>IF(数据整理1!AI$74&lt;$B510,数据整理1!Z$74,"")</f>
        <v>2610</v>
      </c>
      <c r="AA510" t="str">
        <f>IF(数据整理1!AJ$57&lt;=$B510,数据整理1!AA$57,"")</f>
        <v/>
      </c>
      <c r="AI510" t="str">
        <f>INDEX(数据整理1!$C$82:$C$106,MATCH(B510,数据整理1!$D$82:$D$106))</f>
        <v>19阶</v>
      </c>
      <c r="AJ510">
        <f>IF(数据整理1!AC$100&lt;$B510,数据整理1!T$100,"")</f>
        <v>2620</v>
      </c>
      <c r="AK510">
        <f>IF(数据整理1!AD$100&lt;$B510,数据整理1!U$100,"")</f>
        <v>2613</v>
      </c>
      <c r="AL510">
        <f>IF(数据整理1!AE$100&lt;$B510,数据整理1!V$100,"")</f>
        <v>2616</v>
      </c>
      <c r="AM510">
        <f>IF(数据整理1!AF$100&lt;$B510,数据整理1!W$100,"")</f>
        <v>2615</v>
      </c>
      <c r="AN510">
        <f>IF(数据整理1!AG$100&lt;$B510,数据整理1!X$100,"")</f>
        <v>2607</v>
      </c>
      <c r="AO510">
        <f>IF(数据整理1!AH$100&lt;$B510,数据整理1!Y$100,"")</f>
        <v>2608</v>
      </c>
      <c r="AP510">
        <f>IF(数据整理1!AI$100&lt;$B510,数据整理1!Z$100,"")</f>
        <v>2612</v>
      </c>
      <c r="AQ510">
        <f>IF(数据整理1!AJ$100&lt;$B510,数据整理1!AA$100,"")</f>
        <v>2608</v>
      </c>
    </row>
    <row r="511" spans="2:43" x14ac:dyDescent="0.2">
      <c r="B511">
        <v>131</v>
      </c>
      <c r="C511" t="str">
        <f>INDEX(数据整理1!$C$30:$C$54,MATCH(B511,数据整理1!$D$30:$D$54))</f>
        <v>19阶</v>
      </c>
      <c r="D511">
        <f>IF(数据整理1!AC$48&lt;$B511,数据整理1!T$48,"")</f>
        <v>2620</v>
      </c>
      <c r="E511">
        <f>IF(数据整理1!AD$48&lt;$B511,数据整理1!U$48,"")</f>
        <v>2615</v>
      </c>
      <c r="F511">
        <f>IF(数据整理1!AE$48&lt;$B511,数据整理1!V$48,"")</f>
        <v>2613</v>
      </c>
      <c r="G511">
        <f>IF(数据整理1!AF$48&lt;$B511,数据整理1!W$48,"")</f>
        <v>2615</v>
      </c>
      <c r="H511">
        <f>IF(数据整理1!AG$48&lt;$B511,数据整理1!X$48,"")</f>
        <v>2608</v>
      </c>
      <c r="I511">
        <f>IF(数据整理1!AH$48&lt;$B511,数据整理1!Y$48,"")</f>
        <v>2612</v>
      </c>
      <c r="J511">
        <f>IF(数据整理1!AI$48&lt;$B511,数据整理1!Z$48,"")</f>
        <v>2609</v>
      </c>
      <c r="K511">
        <f>IF(数据整理1!AJ$48&lt;$B511,数据整理1!AA$48,"")</f>
        <v>2607</v>
      </c>
      <c r="S511" t="str">
        <f>INDEX(数据整理1!$C$56:$C$80,MATCH(B511,数据整理1!$D$56:$D$80))</f>
        <v>19阶</v>
      </c>
      <c r="T511">
        <f>IF(数据整理1!AC$74&lt;$B511,数据整理1!T$74,"")</f>
        <v>2619</v>
      </c>
      <c r="U511">
        <f>IF(数据整理1!AD$74&lt;$B511,数据整理1!U$74,"")</f>
        <v>2614</v>
      </c>
      <c r="V511">
        <f>IF(数据整理1!AE$74&lt;$B511,数据整理1!V$74,"")</f>
        <v>2615</v>
      </c>
      <c r="W511">
        <f>IF(数据整理1!AF$74&lt;$B511,数据整理1!W$74,"")</f>
        <v>2616</v>
      </c>
      <c r="X511">
        <f>IF(数据整理1!AG$74&lt;$B511,数据整理1!X$74,"")</f>
        <v>2608</v>
      </c>
      <c r="Y511">
        <f>IF(数据整理1!AH$74&lt;$B511,数据整理1!Y$74,"")</f>
        <v>2609</v>
      </c>
      <c r="Z511">
        <f>IF(数据整理1!AI$74&lt;$B511,数据整理1!Z$74,"")</f>
        <v>2610</v>
      </c>
      <c r="AA511" t="str">
        <f>IF(数据整理1!AJ$57&lt;=$B511,数据整理1!AA$57,"")</f>
        <v/>
      </c>
      <c r="AI511" t="str">
        <f>INDEX(数据整理1!$C$82:$C$106,MATCH(B511,数据整理1!$D$82:$D$106))</f>
        <v>19阶</v>
      </c>
      <c r="AJ511">
        <f>IF(数据整理1!AC$100&lt;$B511,数据整理1!T$100,"")</f>
        <v>2620</v>
      </c>
      <c r="AK511">
        <f>IF(数据整理1!AD$100&lt;$B511,数据整理1!U$100,"")</f>
        <v>2613</v>
      </c>
      <c r="AL511">
        <f>IF(数据整理1!AE$100&lt;$B511,数据整理1!V$100,"")</f>
        <v>2616</v>
      </c>
      <c r="AM511">
        <f>IF(数据整理1!AF$100&lt;$B511,数据整理1!W$100,"")</f>
        <v>2615</v>
      </c>
      <c r="AN511">
        <f>IF(数据整理1!AG$100&lt;$B511,数据整理1!X$100,"")</f>
        <v>2607</v>
      </c>
      <c r="AO511">
        <f>IF(数据整理1!AH$100&lt;$B511,数据整理1!Y$100,"")</f>
        <v>2608</v>
      </c>
      <c r="AP511">
        <f>IF(数据整理1!AI$100&lt;$B511,数据整理1!Z$100,"")</f>
        <v>2612</v>
      </c>
      <c r="AQ511">
        <f>IF(数据整理1!AJ$100&lt;$B511,数据整理1!AA$100,"")</f>
        <v>2608</v>
      </c>
    </row>
    <row r="512" spans="2:43" x14ac:dyDescent="0.2">
      <c r="B512">
        <v>132</v>
      </c>
      <c r="C512" t="str">
        <f>INDEX(数据整理1!$C$30:$C$54,MATCH(B512,数据整理1!$D$30:$D$54))</f>
        <v>20阶</v>
      </c>
      <c r="D512" t="str">
        <f>IF(数据整理1!AC$49&lt;$B512,数据整理1!T$49,"")</f>
        <v/>
      </c>
      <c r="E512">
        <f>IF(数据整理1!AD$49&lt;$B512,数据整理1!U$49,"")</f>
        <v>2623</v>
      </c>
      <c r="F512">
        <f>IF(数据整理1!AE$49&lt;$B512,数据整理1!V$49,"")</f>
        <v>2621</v>
      </c>
      <c r="G512">
        <f>IF(数据整理1!AF$49&lt;$B512,数据整理1!W$49,"")</f>
        <v>2623</v>
      </c>
      <c r="H512">
        <f>IF(数据整理1!AG$49&lt;$B512,数据整理1!X$49,"")</f>
        <v>2616</v>
      </c>
      <c r="I512">
        <f>IF(数据整理1!AH$49&lt;$B512,数据整理1!Y$49,"")</f>
        <v>2619</v>
      </c>
      <c r="J512">
        <f>IF(数据整理1!AI$49&lt;$B512,数据整理1!Z$49,"")</f>
        <v>2617</v>
      </c>
      <c r="K512">
        <f>IF(数据整理1!AJ$49&lt;$B512,数据整理1!AA$49,"")</f>
        <v>2615</v>
      </c>
      <c r="S512" t="str">
        <f>INDEX(数据整理1!$C$56:$C$80,MATCH(B512,数据整理1!$D$56:$D$80))</f>
        <v>19阶</v>
      </c>
      <c r="T512">
        <f>IF(数据整理1!AC$74&lt;$B512,数据整理1!T$74,"")</f>
        <v>2619</v>
      </c>
      <c r="U512">
        <f>IF(数据整理1!AD$74&lt;$B512,数据整理1!U$74,"")</f>
        <v>2614</v>
      </c>
      <c r="V512">
        <f>IF(数据整理1!AE$74&lt;$B512,数据整理1!V$74,"")</f>
        <v>2615</v>
      </c>
      <c r="W512">
        <f>IF(数据整理1!AF$74&lt;$B512,数据整理1!W$74,"")</f>
        <v>2616</v>
      </c>
      <c r="X512">
        <f>IF(数据整理1!AG$74&lt;$B512,数据整理1!X$74,"")</f>
        <v>2608</v>
      </c>
      <c r="Y512">
        <f>IF(数据整理1!AH$74&lt;$B512,数据整理1!Y$74,"")</f>
        <v>2609</v>
      </c>
      <c r="Z512">
        <f>IF(数据整理1!AI$74&lt;$B512,数据整理1!Z$74,"")</f>
        <v>2610</v>
      </c>
      <c r="AA512" t="str">
        <f>IF(数据整理1!AJ$57&lt;=$B512,数据整理1!AA$57,"")</f>
        <v/>
      </c>
      <c r="AI512" t="str">
        <f>INDEX(数据整理1!$C$82:$C$106,MATCH(B512,数据整理1!$D$82:$D$106))</f>
        <v>20阶</v>
      </c>
      <c r="AJ512" t="str">
        <f>IF(数据整理1!AC$101&lt;$B512,数据整理1!T$101,"")</f>
        <v/>
      </c>
      <c r="AK512">
        <f>IF(数据整理1!AD$101&lt;$B512,数据整理1!U$101,"")</f>
        <v>2623</v>
      </c>
      <c r="AL512">
        <f>IF(数据整理1!AE$101&lt;$B512,数据整理1!V$101,"")</f>
        <v>2621</v>
      </c>
      <c r="AM512">
        <f>IF(数据整理1!AF$101&lt;$B512,数据整理1!W$101,"")</f>
        <v>2624</v>
      </c>
      <c r="AN512">
        <f>IF(数据整理1!AG$101&lt;$B512,数据整理1!X$101,"")</f>
        <v>2619</v>
      </c>
      <c r="AO512">
        <f>IF(数据整理1!AH$101&lt;$B512,数据整理1!Y$101,"")</f>
        <v>2616</v>
      </c>
      <c r="AP512">
        <f>IF(数据整理1!AI$101&lt;$B512,数据整理1!Z$101,"")</f>
        <v>2615</v>
      </c>
      <c r="AQ512">
        <f>IF(数据整理1!AJ$101&lt;$B512,数据整理1!AA$101,"")</f>
        <v>2617</v>
      </c>
    </row>
    <row r="513" spans="2:43" x14ac:dyDescent="0.2">
      <c r="B513">
        <v>133</v>
      </c>
      <c r="C513" t="str">
        <f>INDEX(数据整理1!$C$30:$C$54,MATCH(B513,数据整理1!$D$30:$D$54))</f>
        <v>20阶</v>
      </c>
      <c r="D513">
        <f>IF(数据整理1!AC$49&lt;$B513,数据整理1!T$49,"")</f>
        <v>2627</v>
      </c>
      <c r="E513">
        <f>IF(数据整理1!AD$49&lt;$B513,数据整理1!U$49,"")</f>
        <v>2623</v>
      </c>
      <c r="F513">
        <f>IF(数据整理1!AE$49&lt;$B513,数据整理1!V$49,"")</f>
        <v>2621</v>
      </c>
      <c r="G513">
        <f>IF(数据整理1!AF$49&lt;$B513,数据整理1!W$49,"")</f>
        <v>2623</v>
      </c>
      <c r="H513">
        <f>IF(数据整理1!AG$49&lt;$B513,数据整理1!X$49,"")</f>
        <v>2616</v>
      </c>
      <c r="I513">
        <f>IF(数据整理1!AH$49&lt;$B513,数据整理1!Y$49,"")</f>
        <v>2619</v>
      </c>
      <c r="J513">
        <f>IF(数据整理1!AI$49&lt;$B513,数据整理1!Z$49,"")</f>
        <v>2617</v>
      </c>
      <c r="K513">
        <f>IF(数据整理1!AJ$49&lt;$B513,数据整理1!AA$49,"")</f>
        <v>2615</v>
      </c>
      <c r="S513" t="str">
        <f>INDEX(数据整理1!$C$56:$C$80,MATCH(B513,数据整理1!$D$56:$D$80))</f>
        <v>20阶</v>
      </c>
      <c r="T513" t="str">
        <f>IF(数据整理1!AC$75&lt;$B513,数据整理1!T$75,"")</f>
        <v/>
      </c>
      <c r="U513">
        <f>IF(数据整理1!AD$75&lt;$B513,数据整理1!U$75,"")</f>
        <v>2622</v>
      </c>
      <c r="V513">
        <f>IF(数据整理1!AE$75&lt;$B513,数据整理1!V$75,"")</f>
        <v>2623</v>
      </c>
      <c r="W513">
        <f>IF(数据整理1!AF$75&lt;$B513,数据整理1!W$75,"")</f>
        <v>2623</v>
      </c>
      <c r="X513">
        <f>IF(数据整理1!AG$75&lt;$B513,数据整理1!X$75,"")</f>
        <v>2616</v>
      </c>
      <c r="Y513">
        <f>IF(数据整理1!AH$75&lt;$B513,数据整理1!Y$75,"")</f>
        <v>2617</v>
      </c>
      <c r="Z513">
        <f>IF(数据整理1!AI$75&lt;$B513,数据整理1!Z$75,"")</f>
        <v>2618</v>
      </c>
      <c r="AA513" t="str">
        <f>IF(数据整理1!AJ$57&lt;=$B513,数据整理1!AA$57,"")</f>
        <v/>
      </c>
      <c r="AI513" t="str">
        <f>INDEX(数据整理1!$C$82:$C$106,MATCH(B513,数据整理1!$D$82:$D$106))</f>
        <v>20阶</v>
      </c>
      <c r="AJ513">
        <f>IF(数据整理1!AC$101&lt;$B513,数据整理1!T$101,"")</f>
        <v>2627</v>
      </c>
      <c r="AK513">
        <f>IF(数据整理1!AD$101&lt;$B513,数据整理1!U$101,"")</f>
        <v>2623</v>
      </c>
      <c r="AL513">
        <f>IF(数据整理1!AE$101&lt;$B513,数据整理1!V$101,"")</f>
        <v>2621</v>
      </c>
      <c r="AM513">
        <f>IF(数据整理1!AF$101&lt;$B513,数据整理1!W$101,"")</f>
        <v>2624</v>
      </c>
      <c r="AN513">
        <f>IF(数据整理1!AG$101&lt;$B513,数据整理1!X$101,"")</f>
        <v>2619</v>
      </c>
      <c r="AO513">
        <f>IF(数据整理1!AH$101&lt;$B513,数据整理1!Y$101,"")</f>
        <v>2616</v>
      </c>
      <c r="AP513">
        <f>IF(数据整理1!AI$101&lt;$B513,数据整理1!Z$101,"")</f>
        <v>2615</v>
      </c>
      <c r="AQ513">
        <f>IF(数据整理1!AJ$101&lt;$B513,数据整理1!AA$101,"")</f>
        <v>2617</v>
      </c>
    </row>
    <row r="514" spans="2:43" x14ac:dyDescent="0.2">
      <c r="B514">
        <v>134</v>
      </c>
      <c r="C514" t="str">
        <f>INDEX(数据整理1!$C$30:$C$54,MATCH(B514,数据整理1!$D$30:$D$54))</f>
        <v>20阶</v>
      </c>
      <c r="D514">
        <f>IF(数据整理1!AC$49&lt;$B514,数据整理1!T$49,"")</f>
        <v>2627</v>
      </c>
      <c r="E514">
        <f>IF(数据整理1!AD$49&lt;$B514,数据整理1!U$49,"")</f>
        <v>2623</v>
      </c>
      <c r="F514">
        <f>IF(数据整理1!AE$49&lt;$B514,数据整理1!V$49,"")</f>
        <v>2621</v>
      </c>
      <c r="G514">
        <f>IF(数据整理1!AF$49&lt;$B514,数据整理1!W$49,"")</f>
        <v>2623</v>
      </c>
      <c r="H514">
        <f>IF(数据整理1!AG$49&lt;$B514,数据整理1!X$49,"")</f>
        <v>2616</v>
      </c>
      <c r="I514">
        <f>IF(数据整理1!AH$49&lt;$B514,数据整理1!Y$49,"")</f>
        <v>2619</v>
      </c>
      <c r="J514">
        <f>IF(数据整理1!AI$49&lt;$B514,数据整理1!Z$49,"")</f>
        <v>2617</v>
      </c>
      <c r="K514">
        <f>IF(数据整理1!AJ$49&lt;$B514,数据整理1!AA$49,"")</f>
        <v>2615</v>
      </c>
      <c r="S514" t="str">
        <f>INDEX(数据整理1!$C$56:$C$80,MATCH(B514,数据整理1!$D$56:$D$80))</f>
        <v>20阶</v>
      </c>
      <c r="T514">
        <f>IF(数据整理1!AC$75&lt;$B514,数据整理1!T$75,"")</f>
        <v>2628</v>
      </c>
      <c r="U514">
        <f>IF(数据整理1!AD$75&lt;$B514,数据整理1!U$75,"")</f>
        <v>2622</v>
      </c>
      <c r="V514">
        <f>IF(数据整理1!AE$75&lt;$B514,数据整理1!V$75,"")</f>
        <v>2623</v>
      </c>
      <c r="W514">
        <f>IF(数据整理1!AF$75&lt;$B514,数据整理1!W$75,"")</f>
        <v>2623</v>
      </c>
      <c r="X514">
        <f>IF(数据整理1!AG$75&lt;$B514,数据整理1!X$75,"")</f>
        <v>2616</v>
      </c>
      <c r="Y514">
        <f>IF(数据整理1!AH$75&lt;$B514,数据整理1!Y$75,"")</f>
        <v>2617</v>
      </c>
      <c r="Z514">
        <f>IF(数据整理1!AI$75&lt;$B514,数据整理1!Z$75,"")</f>
        <v>2618</v>
      </c>
      <c r="AA514" t="str">
        <f>IF(数据整理1!AJ$57&lt;=$B514,数据整理1!AA$57,"")</f>
        <v/>
      </c>
      <c r="AI514" t="str">
        <f>INDEX(数据整理1!$C$82:$C$106,MATCH(B514,数据整理1!$D$82:$D$106))</f>
        <v>20阶</v>
      </c>
      <c r="AJ514">
        <f>IF(数据整理1!AC$101&lt;$B514,数据整理1!T$101,"")</f>
        <v>2627</v>
      </c>
      <c r="AK514">
        <f>IF(数据整理1!AD$101&lt;$B514,数据整理1!U$101,"")</f>
        <v>2623</v>
      </c>
      <c r="AL514">
        <f>IF(数据整理1!AE$101&lt;$B514,数据整理1!V$101,"")</f>
        <v>2621</v>
      </c>
      <c r="AM514">
        <f>IF(数据整理1!AF$101&lt;$B514,数据整理1!W$101,"")</f>
        <v>2624</v>
      </c>
      <c r="AN514">
        <f>IF(数据整理1!AG$101&lt;$B514,数据整理1!X$101,"")</f>
        <v>2619</v>
      </c>
      <c r="AO514">
        <f>IF(数据整理1!AH$101&lt;$B514,数据整理1!Y$101,"")</f>
        <v>2616</v>
      </c>
      <c r="AP514">
        <f>IF(数据整理1!AI$101&lt;$B514,数据整理1!Z$101,"")</f>
        <v>2615</v>
      </c>
      <c r="AQ514">
        <f>IF(数据整理1!AJ$101&lt;$B514,数据整理1!AA$101,"")</f>
        <v>2617</v>
      </c>
    </row>
    <row r="515" spans="2:43" x14ac:dyDescent="0.2">
      <c r="B515">
        <v>135</v>
      </c>
      <c r="C515" t="str">
        <f>INDEX(数据整理1!$C$30:$C$54,MATCH(B515,数据整理1!$D$30:$D$54))</f>
        <v>20阶</v>
      </c>
      <c r="D515">
        <f>IF(数据整理1!AC$49&lt;$B515,数据整理1!T$49,"")</f>
        <v>2627</v>
      </c>
      <c r="E515">
        <f>IF(数据整理1!AD$49&lt;$B515,数据整理1!U$49,"")</f>
        <v>2623</v>
      </c>
      <c r="F515">
        <f>IF(数据整理1!AE$49&lt;$B515,数据整理1!V$49,"")</f>
        <v>2621</v>
      </c>
      <c r="G515">
        <f>IF(数据整理1!AF$49&lt;$B515,数据整理1!W$49,"")</f>
        <v>2623</v>
      </c>
      <c r="H515">
        <f>IF(数据整理1!AG$49&lt;$B515,数据整理1!X$49,"")</f>
        <v>2616</v>
      </c>
      <c r="I515">
        <f>IF(数据整理1!AH$49&lt;$B515,数据整理1!Y$49,"")</f>
        <v>2619</v>
      </c>
      <c r="J515">
        <f>IF(数据整理1!AI$49&lt;$B515,数据整理1!Z$49,"")</f>
        <v>2617</v>
      </c>
      <c r="K515">
        <f>IF(数据整理1!AJ$49&lt;$B515,数据整理1!AA$49,"")</f>
        <v>2615</v>
      </c>
      <c r="S515" t="str">
        <f>INDEX(数据整理1!$C$56:$C$80,MATCH(B515,数据整理1!$D$56:$D$80))</f>
        <v>20阶</v>
      </c>
      <c r="T515">
        <f>IF(数据整理1!AC$75&lt;$B515,数据整理1!T$75,"")</f>
        <v>2628</v>
      </c>
      <c r="U515">
        <f>IF(数据整理1!AD$75&lt;$B515,数据整理1!U$75,"")</f>
        <v>2622</v>
      </c>
      <c r="V515">
        <f>IF(数据整理1!AE$75&lt;$B515,数据整理1!V$75,"")</f>
        <v>2623</v>
      </c>
      <c r="W515">
        <f>IF(数据整理1!AF$75&lt;$B515,数据整理1!W$75,"")</f>
        <v>2623</v>
      </c>
      <c r="X515">
        <f>IF(数据整理1!AG$75&lt;$B515,数据整理1!X$75,"")</f>
        <v>2616</v>
      </c>
      <c r="Y515">
        <f>IF(数据整理1!AH$75&lt;$B515,数据整理1!Y$75,"")</f>
        <v>2617</v>
      </c>
      <c r="Z515">
        <f>IF(数据整理1!AI$75&lt;$B515,数据整理1!Z$75,"")</f>
        <v>2618</v>
      </c>
      <c r="AA515" t="str">
        <f>IF(数据整理1!AJ$57&lt;=$B515,数据整理1!AA$57,"")</f>
        <v/>
      </c>
      <c r="AI515" t="str">
        <f>INDEX(数据整理1!$C$82:$C$106,MATCH(B515,数据整理1!$D$82:$D$106))</f>
        <v>20阶</v>
      </c>
      <c r="AJ515">
        <f>IF(数据整理1!AC$101&lt;$B515,数据整理1!T$101,"")</f>
        <v>2627</v>
      </c>
      <c r="AK515">
        <f>IF(数据整理1!AD$101&lt;$B515,数据整理1!U$101,"")</f>
        <v>2623</v>
      </c>
      <c r="AL515">
        <f>IF(数据整理1!AE$101&lt;$B515,数据整理1!V$101,"")</f>
        <v>2621</v>
      </c>
      <c r="AM515">
        <f>IF(数据整理1!AF$101&lt;$B515,数据整理1!W$101,"")</f>
        <v>2624</v>
      </c>
      <c r="AN515">
        <f>IF(数据整理1!AG$101&lt;$B515,数据整理1!X$101,"")</f>
        <v>2619</v>
      </c>
      <c r="AO515">
        <f>IF(数据整理1!AH$101&lt;$B515,数据整理1!Y$101,"")</f>
        <v>2616</v>
      </c>
      <c r="AP515">
        <f>IF(数据整理1!AI$101&lt;$B515,数据整理1!Z$101,"")</f>
        <v>2615</v>
      </c>
      <c r="AQ515">
        <f>IF(数据整理1!AJ$101&lt;$B515,数据整理1!AA$101,"")</f>
        <v>2617</v>
      </c>
    </row>
    <row r="516" spans="2:43" x14ac:dyDescent="0.2">
      <c r="B516">
        <v>136</v>
      </c>
      <c r="C516" t="str">
        <f>INDEX(数据整理1!$C$30:$C$54,MATCH(B516,数据整理1!$D$30:$D$54))</f>
        <v>20阶</v>
      </c>
      <c r="D516">
        <f>IF(数据整理1!AC$49&lt;$B516,数据整理1!T$49,"")</f>
        <v>2627</v>
      </c>
      <c r="E516">
        <f>IF(数据整理1!AD$49&lt;$B516,数据整理1!U$49,"")</f>
        <v>2623</v>
      </c>
      <c r="F516">
        <f>IF(数据整理1!AE$49&lt;$B516,数据整理1!V$49,"")</f>
        <v>2621</v>
      </c>
      <c r="G516">
        <f>IF(数据整理1!AF$49&lt;$B516,数据整理1!W$49,"")</f>
        <v>2623</v>
      </c>
      <c r="H516">
        <f>IF(数据整理1!AG$49&lt;$B516,数据整理1!X$49,"")</f>
        <v>2616</v>
      </c>
      <c r="I516">
        <f>IF(数据整理1!AH$49&lt;$B516,数据整理1!Y$49,"")</f>
        <v>2619</v>
      </c>
      <c r="J516">
        <f>IF(数据整理1!AI$49&lt;$B516,数据整理1!Z$49,"")</f>
        <v>2617</v>
      </c>
      <c r="K516">
        <f>IF(数据整理1!AJ$49&lt;$B516,数据整理1!AA$49,"")</f>
        <v>2615</v>
      </c>
      <c r="S516" t="str">
        <f>INDEX(数据整理1!$C$56:$C$80,MATCH(B516,数据整理1!$D$56:$D$80))</f>
        <v>20阶</v>
      </c>
      <c r="T516">
        <f>IF(数据整理1!AC$75&lt;$B516,数据整理1!T$75,"")</f>
        <v>2628</v>
      </c>
      <c r="U516">
        <f>IF(数据整理1!AD$75&lt;$B516,数据整理1!U$75,"")</f>
        <v>2622</v>
      </c>
      <c r="V516">
        <f>IF(数据整理1!AE$75&lt;$B516,数据整理1!V$75,"")</f>
        <v>2623</v>
      </c>
      <c r="W516">
        <f>IF(数据整理1!AF$75&lt;$B516,数据整理1!W$75,"")</f>
        <v>2623</v>
      </c>
      <c r="X516">
        <f>IF(数据整理1!AG$75&lt;$B516,数据整理1!X$75,"")</f>
        <v>2616</v>
      </c>
      <c r="Y516">
        <f>IF(数据整理1!AH$75&lt;$B516,数据整理1!Y$75,"")</f>
        <v>2617</v>
      </c>
      <c r="Z516">
        <f>IF(数据整理1!AI$75&lt;$B516,数据整理1!Z$75,"")</f>
        <v>2618</v>
      </c>
      <c r="AA516" t="str">
        <f>IF(数据整理1!AJ$57&lt;=$B516,数据整理1!AA$57,"")</f>
        <v/>
      </c>
      <c r="AI516" t="str">
        <f>INDEX(数据整理1!$C$82:$C$106,MATCH(B516,数据整理1!$D$82:$D$106))</f>
        <v>20阶</v>
      </c>
      <c r="AJ516">
        <f>IF(数据整理1!AC$101&lt;$B516,数据整理1!T$101,"")</f>
        <v>2627</v>
      </c>
      <c r="AK516">
        <f>IF(数据整理1!AD$101&lt;$B516,数据整理1!U$101,"")</f>
        <v>2623</v>
      </c>
      <c r="AL516">
        <f>IF(数据整理1!AE$101&lt;$B516,数据整理1!V$101,"")</f>
        <v>2621</v>
      </c>
      <c r="AM516">
        <f>IF(数据整理1!AF$101&lt;$B516,数据整理1!W$101,"")</f>
        <v>2624</v>
      </c>
      <c r="AN516">
        <f>IF(数据整理1!AG$101&lt;$B516,数据整理1!X$101,"")</f>
        <v>2619</v>
      </c>
      <c r="AO516">
        <f>IF(数据整理1!AH$101&lt;$B516,数据整理1!Y$101,"")</f>
        <v>2616</v>
      </c>
      <c r="AP516">
        <f>IF(数据整理1!AI$101&lt;$B516,数据整理1!Z$101,"")</f>
        <v>2615</v>
      </c>
      <c r="AQ516">
        <f>IF(数据整理1!AJ$101&lt;$B516,数据整理1!AA$101,"")</f>
        <v>2617</v>
      </c>
    </row>
    <row r="517" spans="2:43" x14ac:dyDescent="0.2">
      <c r="B517">
        <v>137</v>
      </c>
      <c r="C517" t="str">
        <f>INDEX(数据整理1!$C$30:$C$54,MATCH(B517,数据整理1!$D$30:$D$54))</f>
        <v>20阶</v>
      </c>
      <c r="D517">
        <f>IF(数据整理1!AC$49&lt;$B517,数据整理1!T$49,"")</f>
        <v>2627</v>
      </c>
      <c r="E517">
        <f>IF(数据整理1!AD$49&lt;$B517,数据整理1!U$49,"")</f>
        <v>2623</v>
      </c>
      <c r="F517">
        <f>IF(数据整理1!AE$49&lt;$B517,数据整理1!V$49,"")</f>
        <v>2621</v>
      </c>
      <c r="G517">
        <f>IF(数据整理1!AF$49&lt;$B517,数据整理1!W$49,"")</f>
        <v>2623</v>
      </c>
      <c r="H517">
        <f>IF(数据整理1!AG$49&lt;$B517,数据整理1!X$49,"")</f>
        <v>2616</v>
      </c>
      <c r="I517">
        <f>IF(数据整理1!AH$49&lt;$B517,数据整理1!Y$49,"")</f>
        <v>2619</v>
      </c>
      <c r="J517">
        <f>IF(数据整理1!AI$49&lt;$B517,数据整理1!Z$49,"")</f>
        <v>2617</v>
      </c>
      <c r="K517">
        <f>IF(数据整理1!AJ$49&lt;$B517,数据整理1!AA$49,"")</f>
        <v>2615</v>
      </c>
      <c r="S517" t="str">
        <f>INDEX(数据整理1!$C$56:$C$80,MATCH(B517,数据整理1!$D$56:$D$80))</f>
        <v>20阶</v>
      </c>
      <c r="T517">
        <f>IF(数据整理1!AC$75&lt;$B517,数据整理1!T$75,"")</f>
        <v>2628</v>
      </c>
      <c r="U517">
        <f>IF(数据整理1!AD$75&lt;$B517,数据整理1!U$75,"")</f>
        <v>2622</v>
      </c>
      <c r="V517">
        <f>IF(数据整理1!AE$75&lt;$B517,数据整理1!V$75,"")</f>
        <v>2623</v>
      </c>
      <c r="W517">
        <f>IF(数据整理1!AF$75&lt;$B517,数据整理1!W$75,"")</f>
        <v>2623</v>
      </c>
      <c r="X517">
        <f>IF(数据整理1!AG$75&lt;$B517,数据整理1!X$75,"")</f>
        <v>2616</v>
      </c>
      <c r="Y517">
        <f>IF(数据整理1!AH$75&lt;$B517,数据整理1!Y$75,"")</f>
        <v>2617</v>
      </c>
      <c r="Z517">
        <f>IF(数据整理1!AI$75&lt;$B517,数据整理1!Z$75,"")</f>
        <v>2618</v>
      </c>
      <c r="AA517" t="str">
        <f>IF(数据整理1!AJ$57&lt;=$B517,数据整理1!AA$57,"")</f>
        <v/>
      </c>
      <c r="AI517" t="str">
        <f>INDEX(数据整理1!$C$82:$C$106,MATCH(B517,数据整理1!$D$82:$D$106))</f>
        <v>20阶</v>
      </c>
      <c r="AJ517">
        <f>IF(数据整理1!AC$101&lt;$B517,数据整理1!T$101,"")</f>
        <v>2627</v>
      </c>
      <c r="AK517">
        <f>IF(数据整理1!AD$101&lt;$B517,数据整理1!U$101,"")</f>
        <v>2623</v>
      </c>
      <c r="AL517">
        <f>IF(数据整理1!AE$101&lt;$B517,数据整理1!V$101,"")</f>
        <v>2621</v>
      </c>
      <c r="AM517">
        <f>IF(数据整理1!AF$101&lt;$B517,数据整理1!W$101,"")</f>
        <v>2624</v>
      </c>
      <c r="AN517">
        <f>IF(数据整理1!AG$101&lt;$B517,数据整理1!X$101,"")</f>
        <v>2619</v>
      </c>
      <c r="AO517">
        <f>IF(数据整理1!AH$101&lt;$B517,数据整理1!Y$101,"")</f>
        <v>2616</v>
      </c>
      <c r="AP517">
        <f>IF(数据整理1!AI$101&lt;$B517,数据整理1!Z$101,"")</f>
        <v>2615</v>
      </c>
      <c r="AQ517">
        <f>IF(数据整理1!AJ$101&lt;$B517,数据整理1!AA$101,"")</f>
        <v>2617</v>
      </c>
    </row>
    <row r="518" spans="2:43" x14ac:dyDescent="0.2">
      <c r="B518">
        <v>138</v>
      </c>
      <c r="C518" t="str">
        <f>INDEX(数据整理1!$C$30:$C$54,MATCH(B518,数据整理1!$D$30:$D$54))</f>
        <v>20阶</v>
      </c>
      <c r="D518">
        <f>IF(数据整理1!AC$49&lt;$B518,数据整理1!T$49,"")</f>
        <v>2627</v>
      </c>
      <c r="E518">
        <f>IF(数据整理1!AD$49&lt;$B518,数据整理1!U$49,"")</f>
        <v>2623</v>
      </c>
      <c r="F518">
        <f>IF(数据整理1!AE$49&lt;$B518,数据整理1!V$49,"")</f>
        <v>2621</v>
      </c>
      <c r="G518">
        <f>IF(数据整理1!AF$49&lt;$B518,数据整理1!W$49,"")</f>
        <v>2623</v>
      </c>
      <c r="H518">
        <f>IF(数据整理1!AG$49&lt;$B518,数据整理1!X$49,"")</f>
        <v>2616</v>
      </c>
      <c r="I518">
        <f>IF(数据整理1!AH$49&lt;$B518,数据整理1!Y$49,"")</f>
        <v>2619</v>
      </c>
      <c r="J518">
        <f>IF(数据整理1!AI$49&lt;$B518,数据整理1!Z$49,"")</f>
        <v>2617</v>
      </c>
      <c r="K518">
        <f>IF(数据整理1!AJ$49&lt;$B518,数据整理1!AA$49,"")</f>
        <v>2615</v>
      </c>
      <c r="S518" t="str">
        <f>INDEX(数据整理1!$C$56:$C$80,MATCH(B518,数据整理1!$D$56:$D$80))</f>
        <v>20阶</v>
      </c>
      <c r="T518">
        <f>IF(数据整理1!AC$75&lt;$B518,数据整理1!T$75,"")</f>
        <v>2628</v>
      </c>
      <c r="U518">
        <f>IF(数据整理1!AD$75&lt;$B518,数据整理1!U$75,"")</f>
        <v>2622</v>
      </c>
      <c r="V518">
        <f>IF(数据整理1!AE$75&lt;$B518,数据整理1!V$75,"")</f>
        <v>2623</v>
      </c>
      <c r="W518">
        <f>IF(数据整理1!AF$75&lt;$B518,数据整理1!W$75,"")</f>
        <v>2623</v>
      </c>
      <c r="X518">
        <f>IF(数据整理1!AG$75&lt;$B518,数据整理1!X$75,"")</f>
        <v>2616</v>
      </c>
      <c r="Y518">
        <f>IF(数据整理1!AH$75&lt;$B518,数据整理1!Y$75,"")</f>
        <v>2617</v>
      </c>
      <c r="Z518">
        <f>IF(数据整理1!AI$75&lt;$B518,数据整理1!Z$75,"")</f>
        <v>2618</v>
      </c>
      <c r="AA518" t="str">
        <f>IF(数据整理1!AJ$57&lt;=$B518,数据整理1!AA$57,"")</f>
        <v/>
      </c>
      <c r="AI518" t="str">
        <f>INDEX(数据整理1!$C$82:$C$106,MATCH(B518,数据整理1!$D$82:$D$106))</f>
        <v>20阶</v>
      </c>
      <c r="AJ518">
        <f>IF(数据整理1!AC$101&lt;$B518,数据整理1!T$101,"")</f>
        <v>2627</v>
      </c>
      <c r="AK518">
        <f>IF(数据整理1!AD$101&lt;$B518,数据整理1!U$101,"")</f>
        <v>2623</v>
      </c>
      <c r="AL518">
        <f>IF(数据整理1!AE$101&lt;$B518,数据整理1!V$101,"")</f>
        <v>2621</v>
      </c>
      <c r="AM518">
        <f>IF(数据整理1!AF$101&lt;$B518,数据整理1!W$101,"")</f>
        <v>2624</v>
      </c>
      <c r="AN518">
        <f>IF(数据整理1!AG$101&lt;$B518,数据整理1!X$101,"")</f>
        <v>2619</v>
      </c>
      <c r="AO518">
        <f>IF(数据整理1!AH$101&lt;$B518,数据整理1!Y$101,"")</f>
        <v>2616</v>
      </c>
      <c r="AP518">
        <f>IF(数据整理1!AI$101&lt;$B518,数据整理1!Z$101,"")</f>
        <v>2615</v>
      </c>
      <c r="AQ518">
        <f>IF(数据整理1!AJ$101&lt;$B518,数据整理1!AA$101,"")</f>
        <v>2617</v>
      </c>
    </row>
    <row r="519" spans="2:43" x14ac:dyDescent="0.2">
      <c r="B519">
        <v>139</v>
      </c>
      <c r="C519" t="str">
        <f>INDEX(数据整理1!$C$30:$C$54,MATCH(B519,数据整理1!$D$30:$D$54))</f>
        <v>20阶</v>
      </c>
      <c r="D519">
        <f>IF(数据整理1!AC$49&lt;$B519,数据整理1!T$49,"")</f>
        <v>2627</v>
      </c>
      <c r="E519">
        <f>IF(数据整理1!AD$49&lt;$B519,数据整理1!U$49,"")</f>
        <v>2623</v>
      </c>
      <c r="F519">
        <f>IF(数据整理1!AE$49&lt;$B519,数据整理1!V$49,"")</f>
        <v>2621</v>
      </c>
      <c r="G519">
        <f>IF(数据整理1!AF$49&lt;$B519,数据整理1!W$49,"")</f>
        <v>2623</v>
      </c>
      <c r="H519">
        <f>IF(数据整理1!AG$49&lt;$B519,数据整理1!X$49,"")</f>
        <v>2616</v>
      </c>
      <c r="I519">
        <f>IF(数据整理1!AH$49&lt;$B519,数据整理1!Y$49,"")</f>
        <v>2619</v>
      </c>
      <c r="J519">
        <f>IF(数据整理1!AI$49&lt;$B519,数据整理1!Z$49,"")</f>
        <v>2617</v>
      </c>
      <c r="K519">
        <f>IF(数据整理1!AJ$49&lt;$B519,数据整理1!AA$49,"")</f>
        <v>2615</v>
      </c>
      <c r="S519" t="str">
        <f>INDEX(数据整理1!$C$56:$C$80,MATCH(B519,数据整理1!$D$56:$D$80))</f>
        <v>20阶</v>
      </c>
      <c r="T519">
        <f>IF(数据整理1!AC$75&lt;$B519,数据整理1!T$75,"")</f>
        <v>2628</v>
      </c>
      <c r="U519">
        <f>IF(数据整理1!AD$75&lt;$B519,数据整理1!U$75,"")</f>
        <v>2622</v>
      </c>
      <c r="V519">
        <f>IF(数据整理1!AE$75&lt;$B519,数据整理1!V$75,"")</f>
        <v>2623</v>
      </c>
      <c r="W519">
        <f>IF(数据整理1!AF$75&lt;$B519,数据整理1!W$75,"")</f>
        <v>2623</v>
      </c>
      <c r="X519">
        <f>IF(数据整理1!AG$75&lt;$B519,数据整理1!X$75,"")</f>
        <v>2616</v>
      </c>
      <c r="Y519">
        <f>IF(数据整理1!AH$75&lt;$B519,数据整理1!Y$75,"")</f>
        <v>2617</v>
      </c>
      <c r="Z519">
        <f>IF(数据整理1!AI$75&lt;$B519,数据整理1!Z$75,"")</f>
        <v>2618</v>
      </c>
      <c r="AA519" t="str">
        <f>IF(数据整理1!AJ$57&lt;=$B519,数据整理1!AA$57,"")</f>
        <v/>
      </c>
      <c r="AI519" t="str">
        <f>INDEX(数据整理1!$C$82:$C$106,MATCH(B519,数据整理1!$D$82:$D$106))</f>
        <v>20阶</v>
      </c>
      <c r="AJ519">
        <f>IF(数据整理1!AC$101&lt;$B519,数据整理1!T$101,"")</f>
        <v>2627</v>
      </c>
      <c r="AK519">
        <f>IF(数据整理1!AD$101&lt;$B519,数据整理1!U$101,"")</f>
        <v>2623</v>
      </c>
      <c r="AL519">
        <f>IF(数据整理1!AE$101&lt;$B519,数据整理1!V$101,"")</f>
        <v>2621</v>
      </c>
      <c r="AM519">
        <f>IF(数据整理1!AF$101&lt;$B519,数据整理1!W$101,"")</f>
        <v>2624</v>
      </c>
      <c r="AN519">
        <f>IF(数据整理1!AG$101&lt;$B519,数据整理1!X$101,"")</f>
        <v>2619</v>
      </c>
      <c r="AO519">
        <f>IF(数据整理1!AH$101&lt;$B519,数据整理1!Y$101,"")</f>
        <v>2616</v>
      </c>
      <c r="AP519">
        <f>IF(数据整理1!AI$101&lt;$B519,数据整理1!Z$101,"")</f>
        <v>2615</v>
      </c>
      <c r="AQ519">
        <f>IF(数据整理1!AJ$101&lt;$B519,数据整理1!AA$101,"")</f>
        <v>2617</v>
      </c>
    </row>
    <row r="520" spans="2:43" x14ac:dyDescent="0.2">
      <c r="B520">
        <v>140</v>
      </c>
      <c r="C520" t="str">
        <f>INDEX(数据整理1!$C$30:$C$54,MATCH(B520,数据整理1!$D$30:$D$54))</f>
        <v>21阶</v>
      </c>
      <c r="D520" t="str">
        <f>IF(数据整理1!AC$50&lt;$B520,数据整理1!T$50,"")</f>
        <v/>
      </c>
      <c r="E520">
        <f>IF(数据整理1!AD$50&lt;$B520,数据整理1!U$50,"")</f>
        <v>2631</v>
      </c>
      <c r="F520">
        <f>IF(数据整理1!AE$50&lt;$B520,数据整理1!V$50,"")</f>
        <v>2629</v>
      </c>
      <c r="G520">
        <f>IF(数据整理1!AF$50&lt;$B520,数据整理1!W$50,"")</f>
        <v>2631</v>
      </c>
      <c r="H520">
        <f>IF(数据整理1!AG$50&lt;$B520,数据整理1!X$50,"")</f>
        <v>2624</v>
      </c>
      <c r="I520">
        <f>IF(数据整理1!AH$50&lt;$B520,数据整理1!Y$50,"")</f>
        <v>2627</v>
      </c>
      <c r="J520">
        <f>IF(数据整理1!AI$50&lt;$B520,数据整理1!Z$50,"")</f>
        <v>2625</v>
      </c>
      <c r="K520">
        <f>IF(数据整理1!AJ$50&lt;$B520,数据整理1!AA$50,"")</f>
        <v>2623</v>
      </c>
      <c r="S520" t="str">
        <f>INDEX(数据整理1!$C$56:$C$80,MATCH(B520,数据整理1!$D$56:$D$80))</f>
        <v>20阶</v>
      </c>
      <c r="T520">
        <f>IF(数据整理1!AC$75&lt;$B520,数据整理1!T$75,"")</f>
        <v>2628</v>
      </c>
      <c r="U520">
        <f>IF(数据整理1!AD$75&lt;$B520,数据整理1!U$75,"")</f>
        <v>2622</v>
      </c>
      <c r="V520">
        <f>IF(数据整理1!AE$75&lt;$B520,数据整理1!V$75,"")</f>
        <v>2623</v>
      </c>
      <c r="W520">
        <f>IF(数据整理1!AF$75&lt;$B520,数据整理1!W$75,"")</f>
        <v>2623</v>
      </c>
      <c r="X520">
        <f>IF(数据整理1!AG$75&lt;$B520,数据整理1!X$75,"")</f>
        <v>2616</v>
      </c>
      <c r="Y520">
        <f>IF(数据整理1!AH$75&lt;$B520,数据整理1!Y$75,"")</f>
        <v>2617</v>
      </c>
      <c r="Z520">
        <f>IF(数据整理1!AI$75&lt;$B520,数据整理1!Z$75,"")</f>
        <v>2618</v>
      </c>
      <c r="AA520" t="str">
        <f>IF(数据整理1!AJ$57&lt;=$B520,数据整理1!AA$57,"")</f>
        <v/>
      </c>
      <c r="AI520" t="str">
        <f>INDEX(数据整理1!$C$82:$C$106,MATCH(B520,数据整理1!$D$82:$D$106))</f>
        <v>21阶</v>
      </c>
      <c r="AJ520" t="str">
        <f>IF(数据整理1!AC$102&lt;$B520,数据整理1!T$102,"")</f>
        <v/>
      </c>
      <c r="AK520">
        <f>IF(数据整理1!AD$102&lt;$B520,数据整理1!U$102,"")</f>
        <v>2629</v>
      </c>
      <c r="AL520">
        <f>IF(数据整理1!AE$102&lt;$B520,数据整理1!V$102,"")</f>
        <v>2632</v>
      </c>
      <c r="AM520">
        <f>IF(数据整理1!AF$102&lt;$B520,数据整理1!W$102,"")</f>
        <v>2631</v>
      </c>
      <c r="AN520">
        <f>IF(数据整理1!AG$102&lt;$B520,数据整理1!X$102,"")</f>
        <v>2623</v>
      </c>
      <c r="AO520">
        <f>IF(数据整理1!AH$102&lt;$B520,数据整理1!Y$102,"")</f>
        <v>2624</v>
      </c>
      <c r="AP520">
        <f>IF(数据整理1!AI$102&lt;$B520,数据整理1!Z$102,"")</f>
        <v>2627</v>
      </c>
      <c r="AQ520">
        <f>IF(数据整理1!AJ$102&lt;$B520,数据整理1!AA$102,"")</f>
        <v>2624</v>
      </c>
    </row>
    <row r="521" spans="2:43" x14ac:dyDescent="0.2">
      <c r="B521">
        <v>141</v>
      </c>
      <c r="C521" t="str">
        <f>INDEX(数据整理1!$C$30:$C$54,MATCH(B521,数据整理1!$D$30:$D$54))</f>
        <v>21阶</v>
      </c>
      <c r="D521">
        <f>IF(数据整理1!AC$50&lt;$B521,数据整理1!T$50,"")</f>
        <v>2635</v>
      </c>
      <c r="E521">
        <f>IF(数据整理1!AD$50&lt;$B521,数据整理1!U$50,"")</f>
        <v>2631</v>
      </c>
      <c r="F521">
        <f>IF(数据整理1!AE$50&lt;$B521,数据整理1!V$50,"")</f>
        <v>2629</v>
      </c>
      <c r="G521">
        <f>IF(数据整理1!AF$50&lt;$B521,数据整理1!W$50,"")</f>
        <v>2631</v>
      </c>
      <c r="H521">
        <f>IF(数据整理1!AG$50&lt;$B521,数据整理1!X$50,"")</f>
        <v>2624</v>
      </c>
      <c r="I521">
        <f>IF(数据整理1!AH$50&lt;$B521,数据整理1!Y$50,"")</f>
        <v>2627</v>
      </c>
      <c r="J521">
        <f>IF(数据整理1!AI$50&lt;$B521,数据整理1!Z$50,"")</f>
        <v>2625</v>
      </c>
      <c r="K521">
        <f>IF(数据整理1!AJ$50&lt;$B521,数据整理1!AA$50,"")</f>
        <v>2623</v>
      </c>
      <c r="S521" t="str">
        <f>INDEX(数据整理1!$C$56:$C$80,MATCH(B521,数据整理1!$D$56:$D$80))</f>
        <v>21阶</v>
      </c>
      <c r="T521" t="str">
        <f>IF(数据整理1!AC$76&lt;$B521,数据整理1!T$76,"")</f>
        <v/>
      </c>
      <c r="U521">
        <f>IF(数据整理1!AD$76&lt;$B521,数据整理1!U$76,"")</f>
        <v>2630</v>
      </c>
      <c r="V521">
        <f>IF(数据整理1!AE$76&lt;$B521,数据整理1!V$76,"")</f>
        <v>2631</v>
      </c>
      <c r="W521">
        <f>IF(数据整理1!AF$76&lt;$B521,数据整理1!W$76,"")</f>
        <v>2631</v>
      </c>
      <c r="X521">
        <f>IF(数据整理1!AG$76&lt;$B521,数据整理1!X$76,"")</f>
        <v>2624</v>
      </c>
      <c r="Y521">
        <f>IF(数据整理1!AH$76&lt;$B521,数据整理1!Y$76,"")</f>
        <v>2625</v>
      </c>
      <c r="Z521">
        <f>IF(数据整理1!AI$76&lt;$B521,数据整理1!Z$76,"")</f>
        <v>2626</v>
      </c>
      <c r="AA521" t="str">
        <f>IF(数据整理1!AJ$57&lt;=$B521,数据整理1!AA$57,"")</f>
        <v/>
      </c>
      <c r="AI521" t="str">
        <f>INDEX(数据整理1!$C$82:$C$106,MATCH(B521,数据整理1!$D$82:$D$106))</f>
        <v>21阶</v>
      </c>
      <c r="AJ521">
        <f>IF(数据整理1!AC$102&lt;$B521,数据整理1!T$102,"")</f>
        <v>2635</v>
      </c>
      <c r="AK521">
        <f>IF(数据整理1!AD$102&lt;$B521,数据整理1!U$102,"")</f>
        <v>2629</v>
      </c>
      <c r="AL521">
        <f>IF(数据整理1!AE$102&lt;$B521,数据整理1!V$102,"")</f>
        <v>2632</v>
      </c>
      <c r="AM521">
        <f>IF(数据整理1!AF$102&lt;$B521,数据整理1!W$102,"")</f>
        <v>2631</v>
      </c>
      <c r="AN521">
        <f>IF(数据整理1!AG$102&lt;$B521,数据整理1!X$102,"")</f>
        <v>2623</v>
      </c>
      <c r="AO521">
        <f>IF(数据整理1!AH$102&lt;$B521,数据整理1!Y$102,"")</f>
        <v>2624</v>
      </c>
      <c r="AP521">
        <f>IF(数据整理1!AI$102&lt;$B521,数据整理1!Z$102,"")</f>
        <v>2627</v>
      </c>
      <c r="AQ521">
        <f>IF(数据整理1!AJ$102&lt;$B521,数据整理1!AA$102,"")</f>
        <v>2624</v>
      </c>
    </row>
    <row r="522" spans="2:43" x14ac:dyDescent="0.2">
      <c r="B522">
        <v>142</v>
      </c>
      <c r="C522" t="str">
        <f>INDEX(数据整理1!$C$30:$C$54,MATCH(B522,数据整理1!$D$30:$D$54))</f>
        <v>21阶</v>
      </c>
      <c r="D522">
        <f>IF(数据整理1!AC$50&lt;$B522,数据整理1!T$50,"")</f>
        <v>2635</v>
      </c>
      <c r="E522">
        <f>IF(数据整理1!AD$50&lt;$B522,数据整理1!U$50,"")</f>
        <v>2631</v>
      </c>
      <c r="F522">
        <f>IF(数据整理1!AE$50&lt;$B522,数据整理1!V$50,"")</f>
        <v>2629</v>
      </c>
      <c r="G522">
        <f>IF(数据整理1!AF$50&lt;$B522,数据整理1!W$50,"")</f>
        <v>2631</v>
      </c>
      <c r="H522">
        <f>IF(数据整理1!AG$50&lt;$B522,数据整理1!X$50,"")</f>
        <v>2624</v>
      </c>
      <c r="I522">
        <f>IF(数据整理1!AH$50&lt;$B522,数据整理1!Y$50,"")</f>
        <v>2627</v>
      </c>
      <c r="J522">
        <f>IF(数据整理1!AI$50&lt;$B522,数据整理1!Z$50,"")</f>
        <v>2625</v>
      </c>
      <c r="K522">
        <f>IF(数据整理1!AJ$50&lt;$B522,数据整理1!AA$50,"")</f>
        <v>2623</v>
      </c>
      <c r="S522" t="str">
        <f>INDEX(数据整理1!$C$56:$C$80,MATCH(B522,数据整理1!$D$56:$D$80))</f>
        <v>21阶</v>
      </c>
      <c r="T522">
        <f>IF(数据整理1!AC$76&lt;$B522,数据整理1!T$76,"")</f>
        <v>2636</v>
      </c>
      <c r="U522">
        <f>IF(数据整理1!AD$76&lt;$B522,数据整理1!U$76,"")</f>
        <v>2630</v>
      </c>
      <c r="V522">
        <f>IF(数据整理1!AE$76&lt;$B522,数据整理1!V$76,"")</f>
        <v>2631</v>
      </c>
      <c r="W522">
        <f>IF(数据整理1!AF$76&lt;$B522,数据整理1!W$76,"")</f>
        <v>2631</v>
      </c>
      <c r="X522">
        <f>IF(数据整理1!AG$76&lt;$B522,数据整理1!X$76,"")</f>
        <v>2624</v>
      </c>
      <c r="Y522">
        <f>IF(数据整理1!AH$76&lt;$B522,数据整理1!Y$76,"")</f>
        <v>2625</v>
      </c>
      <c r="Z522">
        <f>IF(数据整理1!AI$76&lt;$B522,数据整理1!Z$76,"")</f>
        <v>2626</v>
      </c>
      <c r="AA522" t="str">
        <f>IF(数据整理1!AJ$57&lt;=$B522,数据整理1!AA$57,"")</f>
        <v/>
      </c>
      <c r="AI522" t="str">
        <f>INDEX(数据整理1!$C$82:$C$106,MATCH(B522,数据整理1!$D$82:$D$106))</f>
        <v>21阶</v>
      </c>
      <c r="AJ522">
        <f>IF(数据整理1!AC$102&lt;$B522,数据整理1!T$102,"")</f>
        <v>2635</v>
      </c>
      <c r="AK522">
        <f>IF(数据整理1!AD$102&lt;$B522,数据整理1!U$102,"")</f>
        <v>2629</v>
      </c>
      <c r="AL522">
        <f>IF(数据整理1!AE$102&lt;$B522,数据整理1!V$102,"")</f>
        <v>2632</v>
      </c>
      <c r="AM522">
        <f>IF(数据整理1!AF$102&lt;$B522,数据整理1!W$102,"")</f>
        <v>2631</v>
      </c>
      <c r="AN522">
        <f>IF(数据整理1!AG$102&lt;$B522,数据整理1!X$102,"")</f>
        <v>2623</v>
      </c>
      <c r="AO522">
        <f>IF(数据整理1!AH$102&lt;$B522,数据整理1!Y$102,"")</f>
        <v>2624</v>
      </c>
      <c r="AP522">
        <f>IF(数据整理1!AI$102&lt;$B522,数据整理1!Z$102,"")</f>
        <v>2627</v>
      </c>
      <c r="AQ522">
        <f>IF(数据整理1!AJ$102&lt;$B522,数据整理1!AA$102,"")</f>
        <v>2624</v>
      </c>
    </row>
    <row r="523" spans="2:43" x14ac:dyDescent="0.2">
      <c r="B523">
        <v>143</v>
      </c>
      <c r="C523" t="str">
        <f>INDEX(数据整理1!$C$30:$C$54,MATCH(B523,数据整理1!$D$30:$D$54))</f>
        <v>21阶</v>
      </c>
      <c r="D523">
        <f>IF(数据整理1!AC$50&lt;$B523,数据整理1!T$50,"")</f>
        <v>2635</v>
      </c>
      <c r="E523">
        <f>IF(数据整理1!AD$50&lt;$B523,数据整理1!U$50,"")</f>
        <v>2631</v>
      </c>
      <c r="F523">
        <f>IF(数据整理1!AE$50&lt;$B523,数据整理1!V$50,"")</f>
        <v>2629</v>
      </c>
      <c r="G523">
        <f>IF(数据整理1!AF$50&lt;$B523,数据整理1!W$50,"")</f>
        <v>2631</v>
      </c>
      <c r="H523">
        <f>IF(数据整理1!AG$50&lt;$B523,数据整理1!X$50,"")</f>
        <v>2624</v>
      </c>
      <c r="I523">
        <f>IF(数据整理1!AH$50&lt;$B523,数据整理1!Y$50,"")</f>
        <v>2627</v>
      </c>
      <c r="J523">
        <f>IF(数据整理1!AI$50&lt;$B523,数据整理1!Z$50,"")</f>
        <v>2625</v>
      </c>
      <c r="K523">
        <f>IF(数据整理1!AJ$50&lt;$B523,数据整理1!AA$50,"")</f>
        <v>2623</v>
      </c>
      <c r="S523" t="str">
        <f>INDEX(数据整理1!$C$56:$C$80,MATCH(B523,数据整理1!$D$56:$D$80))</f>
        <v>21阶</v>
      </c>
      <c r="T523">
        <f>IF(数据整理1!AC$76&lt;$B523,数据整理1!T$76,"")</f>
        <v>2636</v>
      </c>
      <c r="U523">
        <f>IF(数据整理1!AD$76&lt;$B523,数据整理1!U$76,"")</f>
        <v>2630</v>
      </c>
      <c r="V523">
        <f>IF(数据整理1!AE$76&lt;$B523,数据整理1!V$76,"")</f>
        <v>2631</v>
      </c>
      <c r="W523">
        <f>IF(数据整理1!AF$76&lt;$B523,数据整理1!W$76,"")</f>
        <v>2631</v>
      </c>
      <c r="X523">
        <f>IF(数据整理1!AG$76&lt;$B523,数据整理1!X$76,"")</f>
        <v>2624</v>
      </c>
      <c r="Y523">
        <f>IF(数据整理1!AH$76&lt;$B523,数据整理1!Y$76,"")</f>
        <v>2625</v>
      </c>
      <c r="Z523">
        <f>IF(数据整理1!AI$76&lt;$B523,数据整理1!Z$76,"")</f>
        <v>2626</v>
      </c>
      <c r="AA523" t="str">
        <f>IF(数据整理1!AJ$57&lt;=$B523,数据整理1!AA$57,"")</f>
        <v/>
      </c>
      <c r="AI523" t="str">
        <f>INDEX(数据整理1!$C$82:$C$106,MATCH(B523,数据整理1!$D$82:$D$106))</f>
        <v>21阶</v>
      </c>
      <c r="AJ523">
        <f>IF(数据整理1!AC$102&lt;$B523,数据整理1!T$102,"")</f>
        <v>2635</v>
      </c>
      <c r="AK523">
        <f>IF(数据整理1!AD$102&lt;$B523,数据整理1!U$102,"")</f>
        <v>2629</v>
      </c>
      <c r="AL523">
        <f>IF(数据整理1!AE$102&lt;$B523,数据整理1!V$102,"")</f>
        <v>2632</v>
      </c>
      <c r="AM523">
        <f>IF(数据整理1!AF$102&lt;$B523,数据整理1!W$102,"")</f>
        <v>2631</v>
      </c>
      <c r="AN523">
        <f>IF(数据整理1!AG$102&lt;$B523,数据整理1!X$102,"")</f>
        <v>2623</v>
      </c>
      <c r="AO523">
        <f>IF(数据整理1!AH$102&lt;$B523,数据整理1!Y$102,"")</f>
        <v>2624</v>
      </c>
      <c r="AP523">
        <f>IF(数据整理1!AI$102&lt;$B523,数据整理1!Z$102,"")</f>
        <v>2627</v>
      </c>
      <c r="AQ523">
        <f>IF(数据整理1!AJ$102&lt;$B523,数据整理1!AA$102,"")</f>
        <v>2624</v>
      </c>
    </row>
    <row r="524" spans="2:43" x14ac:dyDescent="0.2">
      <c r="B524">
        <v>144</v>
      </c>
      <c r="C524" t="str">
        <f>INDEX(数据整理1!$C$30:$C$54,MATCH(B524,数据整理1!$D$30:$D$54))</f>
        <v>21阶</v>
      </c>
      <c r="D524">
        <f>IF(数据整理1!AC$50&lt;$B524,数据整理1!T$50,"")</f>
        <v>2635</v>
      </c>
      <c r="E524">
        <f>IF(数据整理1!AD$50&lt;$B524,数据整理1!U$50,"")</f>
        <v>2631</v>
      </c>
      <c r="F524">
        <f>IF(数据整理1!AE$50&lt;$B524,数据整理1!V$50,"")</f>
        <v>2629</v>
      </c>
      <c r="G524">
        <f>IF(数据整理1!AF$50&lt;$B524,数据整理1!W$50,"")</f>
        <v>2631</v>
      </c>
      <c r="H524">
        <f>IF(数据整理1!AG$50&lt;$B524,数据整理1!X$50,"")</f>
        <v>2624</v>
      </c>
      <c r="I524">
        <f>IF(数据整理1!AH$50&lt;$B524,数据整理1!Y$50,"")</f>
        <v>2627</v>
      </c>
      <c r="J524">
        <f>IF(数据整理1!AI$50&lt;$B524,数据整理1!Z$50,"")</f>
        <v>2625</v>
      </c>
      <c r="K524">
        <f>IF(数据整理1!AJ$50&lt;$B524,数据整理1!AA$50,"")</f>
        <v>2623</v>
      </c>
      <c r="S524" t="str">
        <f>INDEX(数据整理1!$C$56:$C$80,MATCH(B524,数据整理1!$D$56:$D$80))</f>
        <v>21阶</v>
      </c>
      <c r="T524">
        <f>IF(数据整理1!AC$76&lt;$B524,数据整理1!T$76,"")</f>
        <v>2636</v>
      </c>
      <c r="U524">
        <f>IF(数据整理1!AD$76&lt;$B524,数据整理1!U$76,"")</f>
        <v>2630</v>
      </c>
      <c r="V524">
        <f>IF(数据整理1!AE$76&lt;$B524,数据整理1!V$76,"")</f>
        <v>2631</v>
      </c>
      <c r="W524">
        <f>IF(数据整理1!AF$76&lt;$B524,数据整理1!W$76,"")</f>
        <v>2631</v>
      </c>
      <c r="X524">
        <f>IF(数据整理1!AG$76&lt;$B524,数据整理1!X$76,"")</f>
        <v>2624</v>
      </c>
      <c r="Y524">
        <f>IF(数据整理1!AH$76&lt;$B524,数据整理1!Y$76,"")</f>
        <v>2625</v>
      </c>
      <c r="Z524">
        <f>IF(数据整理1!AI$76&lt;$B524,数据整理1!Z$76,"")</f>
        <v>2626</v>
      </c>
      <c r="AA524" t="str">
        <f>IF(数据整理1!AJ$57&lt;=$B524,数据整理1!AA$57,"")</f>
        <v/>
      </c>
      <c r="AI524" t="str">
        <f>INDEX(数据整理1!$C$82:$C$106,MATCH(B524,数据整理1!$D$82:$D$106))</f>
        <v>21阶</v>
      </c>
      <c r="AJ524">
        <f>IF(数据整理1!AC$102&lt;$B524,数据整理1!T$102,"")</f>
        <v>2635</v>
      </c>
      <c r="AK524">
        <f>IF(数据整理1!AD$102&lt;$B524,数据整理1!U$102,"")</f>
        <v>2629</v>
      </c>
      <c r="AL524">
        <f>IF(数据整理1!AE$102&lt;$B524,数据整理1!V$102,"")</f>
        <v>2632</v>
      </c>
      <c r="AM524">
        <f>IF(数据整理1!AF$102&lt;$B524,数据整理1!W$102,"")</f>
        <v>2631</v>
      </c>
      <c r="AN524">
        <f>IF(数据整理1!AG$102&lt;$B524,数据整理1!X$102,"")</f>
        <v>2623</v>
      </c>
      <c r="AO524">
        <f>IF(数据整理1!AH$102&lt;$B524,数据整理1!Y$102,"")</f>
        <v>2624</v>
      </c>
      <c r="AP524">
        <f>IF(数据整理1!AI$102&lt;$B524,数据整理1!Z$102,"")</f>
        <v>2627</v>
      </c>
      <c r="AQ524">
        <f>IF(数据整理1!AJ$102&lt;$B524,数据整理1!AA$102,"")</f>
        <v>2624</v>
      </c>
    </row>
    <row r="525" spans="2:43" x14ac:dyDescent="0.2">
      <c r="B525">
        <v>145</v>
      </c>
      <c r="C525" t="str">
        <f>INDEX(数据整理1!$C$30:$C$54,MATCH(B525,数据整理1!$D$30:$D$54))</f>
        <v>21阶</v>
      </c>
      <c r="D525">
        <f>IF(数据整理1!AC$50&lt;$B525,数据整理1!T$50,"")</f>
        <v>2635</v>
      </c>
      <c r="E525">
        <f>IF(数据整理1!AD$50&lt;$B525,数据整理1!U$50,"")</f>
        <v>2631</v>
      </c>
      <c r="F525">
        <f>IF(数据整理1!AE$50&lt;$B525,数据整理1!V$50,"")</f>
        <v>2629</v>
      </c>
      <c r="G525">
        <f>IF(数据整理1!AF$50&lt;$B525,数据整理1!W$50,"")</f>
        <v>2631</v>
      </c>
      <c r="H525">
        <f>IF(数据整理1!AG$50&lt;$B525,数据整理1!X$50,"")</f>
        <v>2624</v>
      </c>
      <c r="I525">
        <f>IF(数据整理1!AH$50&lt;$B525,数据整理1!Y$50,"")</f>
        <v>2627</v>
      </c>
      <c r="J525">
        <f>IF(数据整理1!AI$50&lt;$B525,数据整理1!Z$50,"")</f>
        <v>2625</v>
      </c>
      <c r="K525">
        <f>IF(数据整理1!AJ$50&lt;$B525,数据整理1!AA$50,"")</f>
        <v>2623</v>
      </c>
      <c r="S525" t="str">
        <f>INDEX(数据整理1!$C$56:$C$80,MATCH(B525,数据整理1!$D$56:$D$80))</f>
        <v>21阶</v>
      </c>
      <c r="T525">
        <f>IF(数据整理1!AC$76&lt;$B525,数据整理1!T$76,"")</f>
        <v>2636</v>
      </c>
      <c r="U525">
        <f>IF(数据整理1!AD$76&lt;$B525,数据整理1!U$76,"")</f>
        <v>2630</v>
      </c>
      <c r="V525">
        <f>IF(数据整理1!AE$76&lt;$B525,数据整理1!V$76,"")</f>
        <v>2631</v>
      </c>
      <c r="W525">
        <f>IF(数据整理1!AF$76&lt;$B525,数据整理1!W$76,"")</f>
        <v>2631</v>
      </c>
      <c r="X525">
        <f>IF(数据整理1!AG$76&lt;$B525,数据整理1!X$76,"")</f>
        <v>2624</v>
      </c>
      <c r="Y525">
        <f>IF(数据整理1!AH$76&lt;$B525,数据整理1!Y$76,"")</f>
        <v>2625</v>
      </c>
      <c r="Z525">
        <f>IF(数据整理1!AI$76&lt;$B525,数据整理1!Z$76,"")</f>
        <v>2626</v>
      </c>
      <c r="AA525" t="str">
        <f>IF(数据整理1!AJ$57&lt;=$B525,数据整理1!AA$57,"")</f>
        <v/>
      </c>
      <c r="AI525" t="str">
        <f>INDEX(数据整理1!$C$82:$C$106,MATCH(B525,数据整理1!$D$82:$D$106))</f>
        <v>21阶</v>
      </c>
      <c r="AJ525">
        <f>IF(数据整理1!AC$102&lt;$B525,数据整理1!T$102,"")</f>
        <v>2635</v>
      </c>
      <c r="AK525">
        <f>IF(数据整理1!AD$102&lt;$B525,数据整理1!U$102,"")</f>
        <v>2629</v>
      </c>
      <c r="AL525">
        <f>IF(数据整理1!AE$102&lt;$B525,数据整理1!V$102,"")</f>
        <v>2632</v>
      </c>
      <c r="AM525">
        <f>IF(数据整理1!AF$102&lt;$B525,数据整理1!W$102,"")</f>
        <v>2631</v>
      </c>
      <c r="AN525">
        <f>IF(数据整理1!AG$102&lt;$B525,数据整理1!X$102,"")</f>
        <v>2623</v>
      </c>
      <c r="AO525">
        <f>IF(数据整理1!AH$102&lt;$B525,数据整理1!Y$102,"")</f>
        <v>2624</v>
      </c>
      <c r="AP525">
        <f>IF(数据整理1!AI$102&lt;$B525,数据整理1!Z$102,"")</f>
        <v>2627</v>
      </c>
      <c r="AQ525">
        <f>IF(数据整理1!AJ$102&lt;$B525,数据整理1!AA$102,"")</f>
        <v>2624</v>
      </c>
    </row>
    <row r="526" spans="2:43" x14ac:dyDescent="0.2">
      <c r="B526">
        <v>146</v>
      </c>
      <c r="C526" t="str">
        <f>INDEX(数据整理1!$C$30:$C$54,MATCH(B526,数据整理1!$D$30:$D$54))</f>
        <v>21阶</v>
      </c>
      <c r="D526">
        <f>IF(数据整理1!AC$50&lt;$B526,数据整理1!T$50,"")</f>
        <v>2635</v>
      </c>
      <c r="E526">
        <f>IF(数据整理1!AD$50&lt;$B526,数据整理1!U$50,"")</f>
        <v>2631</v>
      </c>
      <c r="F526">
        <f>IF(数据整理1!AE$50&lt;$B526,数据整理1!V$50,"")</f>
        <v>2629</v>
      </c>
      <c r="G526">
        <f>IF(数据整理1!AF$50&lt;$B526,数据整理1!W$50,"")</f>
        <v>2631</v>
      </c>
      <c r="H526">
        <f>IF(数据整理1!AG$50&lt;$B526,数据整理1!X$50,"")</f>
        <v>2624</v>
      </c>
      <c r="I526">
        <f>IF(数据整理1!AH$50&lt;$B526,数据整理1!Y$50,"")</f>
        <v>2627</v>
      </c>
      <c r="J526">
        <f>IF(数据整理1!AI$50&lt;$B526,数据整理1!Z$50,"")</f>
        <v>2625</v>
      </c>
      <c r="K526">
        <f>IF(数据整理1!AJ$50&lt;$B526,数据整理1!AA$50,"")</f>
        <v>2623</v>
      </c>
      <c r="S526" t="str">
        <f>INDEX(数据整理1!$C$56:$C$80,MATCH(B526,数据整理1!$D$56:$D$80))</f>
        <v>21阶</v>
      </c>
      <c r="T526">
        <f>IF(数据整理1!AC$76&lt;$B526,数据整理1!T$76,"")</f>
        <v>2636</v>
      </c>
      <c r="U526">
        <f>IF(数据整理1!AD$76&lt;$B526,数据整理1!U$76,"")</f>
        <v>2630</v>
      </c>
      <c r="V526">
        <f>IF(数据整理1!AE$76&lt;$B526,数据整理1!V$76,"")</f>
        <v>2631</v>
      </c>
      <c r="W526">
        <f>IF(数据整理1!AF$76&lt;$B526,数据整理1!W$76,"")</f>
        <v>2631</v>
      </c>
      <c r="X526">
        <f>IF(数据整理1!AG$76&lt;$B526,数据整理1!X$76,"")</f>
        <v>2624</v>
      </c>
      <c r="Y526">
        <f>IF(数据整理1!AH$76&lt;$B526,数据整理1!Y$76,"")</f>
        <v>2625</v>
      </c>
      <c r="Z526">
        <f>IF(数据整理1!AI$76&lt;$B526,数据整理1!Z$76,"")</f>
        <v>2626</v>
      </c>
      <c r="AA526" t="str">
        <f>IF(数据整理1!AJ$57&lt;=$B526,数据整理1!AA$57,"")</f>
        <v/>
      </c>
      <c r="AI526" t="str">
        <f>INDEX(数据整理1!$C$82:$C$106,MATCH(B526,数据整理1!$D$82:$D$106))</f>
        <v>21阶</v>
      </c>
      <c r="AJ526">
        <f>IF(数据整理1!AC$102&lt;$B526,数据整理1!T$102,"")</f>
        <v>2635</v>
      </c>
      <c r="AK526">
        <f>IF(数据整理1!AD$102&lt;$B526,数据整理1!U$102,"")</f>
        <v>2629</v>
      </c>
      <c r="AL526">
        <f>IF(数据整理1!AE$102&lt;$B526,数据整理1!V$102,"")</f>
        <v>2632</v>
      </c>
      <c r="AM526">
        <f>IF(数据整理1!AF$102&lt;$B526,数据整理1!W$102,"")</f>
        <v>2631</v>
      </c>
      <c r="AN526">
        <f>IF(数据整理1!AG$102&lt;$B526,数据整理1!X$102,"")</f>
        <v>2623</v>
      </c>
      <c r="AO526">
        <f>IF(数据整理1!AH$102&lt;$B526,数据整理1!Y$102,"")</f>
        <v>2624</v>
      </c>
      <c r="AP526">
        <f>IF(数据整理1!AI$102&lt;$B526,数据整理1!Z$102,"")</f>
        <v>2627</v>
      </c>
      <c r="AQ526">
        <f>IF(数据整理1!AJ$102&lt;$B526,数据整理1!AA$102,"")</f>
        <v>2624</v>
      </c>
    </row>
    <row r="527" spans="2:43" x14ac:dyDescent="0.2">
      <c r="B527">
        <v>147</v>
      </c>
      <c r="C527" t="str">
        <f>INDEX(数据整理1!$C$30:$C$54,MATCH(B527,数据整理1!$D$30:$D$54))</f>
        <v>21阶</v>
      </c>
      <c r="D527">
        <f>IF(数据整理1!AC$50&lt;$B527,数据整理1!T$50,"")</f>
        <v>2635</v>
      </c>
      <c r="E527">
        <f>IF(数据整理1!AD$50&lt;$B527,数据整理1!U$50,"")</f>
        <v>2631</v>
      </c>
      <c r="F527">
        <f>IF(数据整理1!AE$50&lt;$B527,数据整理1!V$50,"")</f>
        <v>2629</v>
      </c>
      <c r="G527">
        <f>IF(数据整理1!AF$50&lt;$B527,数据整理1!W$50,"")</f>
        <v>2631</v>
      </c>
      <c r="H527">
        <f>IF(数据整理1!AG$50&lt;$B527,数据整理1!X$50,"")</f>
        <v>2624</v>
      </c>
      <c r="I527">
        <f>IF(数据整理1!AH$50&lt;$B527,数据整理1!Y$50,"")</f>
        <v>2627</v>
      </c>
      <c r="J527">
        <f>IF(数据整理1!AI$50&lt;$B527,数据整理1!Z$50,"")</f>
        <v>2625</v>
      </c>
      <c r="K527">
        <f>IF(数据整理1!AJ$50&lt;$B527,数据整理1!AA$50,"")</f>
        <v>2623</v>
      </c>
      <c r="S527" t="str">
        <f>INDEX(数据整理1!$C$56:$C$80,MATCH(B527,数据整理1!$D$56:$D$80))</f>
        <v>21阶</v>
      </c>
      <c r="T527">
        <f>IF(数据整理1!AC$76&lt;$B527,数据整理1!T$76,"")</f>
        <v>2636</v>
      </c>
      <c r="U527">
        <f>IF(数据整理1!AD$76&lt;$B527,数据整理1!U$76,"")</f>
        <v>2630</v>
      </c>
      <c r="V527">
        <f>IF(数据整理1!AE$76&lt;$B527,数据整理1!V$76,"")</f>
        <v>2631</v>
      </c>
      <c r="W527">
        <f>IF(数据整理1!AF$76&lt;$B527,数据整理1!W$76,"")</f>
        <v>2631</v>
      </c>
      <c r="X527">
        <f>IF(数据整理1!AG$76&lt;$B527,数据整理1!X$76,"")</f>
        <v>2624</v>
      </c>
      <c r="Y527">
        <f>IF(数据整理1!AH$76&lt;$B527,数据整理1!Y$76,"")</f>
        <v>2625</v>
      </c>
      <c r="Z527">
        <f>IF(数据整理1!AI$76&lt;$B527,数据整理1!Z$76,"")</f>
        <v>2626</v>
      </c>
      <c r="AA527" t="str">
        <f>IF(数据整理1!AJ$57&lt;=$B527,数据整理1!AA$57,"")</f>
        <v/>
      </c>
      <c r="AI527" t="str">
        <f>INDEX(数据整理1!$C$82:$C$106,MATCH(B527,数据整理1!$D$82:$D$106))</f>
        <v>21阶</v>
      </c>
      <c r="AJ527">
        <f>IF(数据整理1!AC$102&lt;$B527,数据整理1!T$102,"")</f>
        <v>2635</v>
      </c>
      <c r="AK527">
        <f>IF(数据整理1!AD$102&lt;$B527,数据整理1!U$102,"")</f>
        <v>2629</v>
      </c>
      <c r="AL527">
        <f>IF(数据整理1!AE$102&lt;$B527,数据整理1!V$102,"")</f>
        <v>2632</v>
      </c>
      <c r="AM527">
        <f>IF(数据整理1!AF$102&lt;$B527,数据整理1!W$102,"")</f>
        <v>2631</v>
      </c>
      <c r="AN527">
        <f>IF(数据整理1!AG$102&lt;$B527,数据整理1!X$102,"")</f>
        <v>2623</v>
      </c>
      <c r="AO527">
        <f>IF(数据整理1!AH$102&lt;$B527,数据整理1!Y$102,"")</f>
        <v>2624</v>
      </c>
      <c r="AP527">
        <f>IF(数据整理1!AI$102&lt;$B527,数据整理1!Z$102,"")</f>
        <v>2627</v>
      </c>
      <c r="AQ527">
        <f>IF(数据整理1!AJ$102&lt;$B527,数据整理1!AA$102,"")</f>
        <v>2624</v>
      </c>
    </row>
    <row r="528" spans="2:43" x14ac:dyDescent="0.2">
      <c r="B528">
        <v>148</v>
      </c>
      <c r="C528" t="str">
        <f>INDEX(数据整理1!$C$30:$C$54,MATCH(B528,数据整理1!$D$30:$D$54))</f>
        <v>22阶</v>
      </c>
      <c r="D528" t="str">
        <f>IF(数据整理1!AC$51&lt;$B528,数据整理1!T$51,"")</f>
        <v/>
      </c>
      <c r="E528">
        <f>IF(数据整理1!AD$51&lt;$B528,数据整理1!U$51,"")</f>
        <v>2637</v>
      </c>
      <c r="F528">
        <f>IF(数据整理1!AE$51&lt;$B528,数据整理1!V$51,"")</f>
        <v>2637</v>
      </c>
      <c r="G528">
        <f>IF(数据整理1!AF$51&lt;$B528,数据整理1!W$51,"")</f>
        <v>2639</v>
      </c>
      <c r="H528">
        <f>IF(数据整理1!AG$51&lt;$B528,数据整理1!X$51,"")</f>
        <v>2630</v>
      </c>
      <c r="I528">
        <f>IF(数据整理1!AH$51&lt;$B528,数据整理1!Y$51,"")</f>
        <v>2627</v>
      </c>
      <c r="J528">
        <f>IF(数据整理1!AI$51&lt;$B528,数据整理1!Z$51,"")</f>
        <v>2633</v>
      </c>
      <c r="K528">
        <f>IF(数据整理1!AJ$51&lt;$B528,数据整理1!AA$51,"")</f>
        <v>2635</v>
      </c>
      <c r="S528" t="str">
        <f>INDEX(数据整理1!$C$56:$C$80,MATCH(B528,数据整理1!$D$56:$D$80))</f>
        <v>22阶</v>
      </c>
      <c r="T528" t="str">
        <f>IF(数据整理1!AC$77&lt;$B528,数据整理1!T$77,"")</f>
        <v/>
      </c>
      <c r="U528">
        <f>IF(数据整理1!AD$77&lt;$B528,数据整理1!U$77,"")</f>
        <v>2639</v>
      </c>
      <c r="V528">
        <f>IF(数据整理1!AE$77&lt;$B528,数据整理1!V$77,"")</f>
        <v>2638</v>
      </c>
      <c r="W528">
        <f>IF(数据整理1!AF$77&lt;$B528,数据整理1!W$77,"")</f>
        <v>2639</v>
      </c>
      <c r="X528">
        <f>IF(数据整理1!AG$77&lt;$B528,数据整理1!X$77,"")</f>
        <v>2632</v>
      </c>
      <c r="Y528">
        <f>IF(数据整理1!AH$77&lt;$B528,数据整理1!Y$77,"")</f>
        <v>2628</v>
      </c>
      <c r="Z528">
        <f>IF(数据整理1!AI$77&lt;$B528,数据整理1!Z$77,"")</f>
        <v>2633</v>
      </c>
      <c r="AA528" t="str">
        <f>IF(数据整理1!AJ$57&lt;=$B528,数据整理1!AA$57,"")</f>
        <v/>
      </c>
      <c r="AI528" t="str">
        <f>INDEX(数据整理1!$C$82:$C$106,MATCH(B528,数据整理1!$D$82:$D$106))</f>
        <v>22阶</v>
      </c>
      <c r="AJ528" t="str">
        <f>IF(数据整理1!AC$103&lt;$B528,数据整理1!T$103,"")</f>
        <v/>
      </c>
      <c r="AK528">
        <f>IF(数据整理1!AD$103&lt;$B528,数据整理1!U$103,"")</f>
        <v>2639</v>
      </c>
      <c r="AL528">
        <f>IF(数据整理1!AE$103&lt;$B528,数据整理1!V$103,"")</f>
        <v>2641</v>
      </c>
      <c r="AM528">
        <f>IF(数据整理1!AF$103&lt;$B528,数据整理1!W$103,"")</f>
        <v>2639</v>
      </c>
      <c r="AN528">
        <f>IF(数据整理1!AG$103&lt;$B528,数据整理1!X$103,"")</f>
        <v>2632</v>
      </c>
      <c r="AO528">
        <f>IF(数据整理1!AH$103&lt;$B528,数据整理1!Y$103,"")</f>
        <v>2628</v>
      </c>
      <c r="AP528">
        <f>IF(数据整理1!AI$103&lt;$B528,数据整理1!Z$103,"")</f>
        <v>2633</v>
      </c>
      <c r="AQ528">
        <f>IF(数据整理1!AJ$103&lt;$B528,数据整理1!AA$103,"")</f>
        <v>2631</v>
      </c>
    </row>
    <row r="529" spans="2:43" x14ac:dyDescent="0.2">
      <c r="B529">
        <v>149</v>
      </c>
      <c r="C529" t="str">
        <f>INDEX(数据整理1!$C$30:$C$54,MATCH(B529,数据整理1!$D$30:$D$54))</f>
        <v>22阶</v>
      </c>
      <c r="D529">
        <f>IF(数据整理1!AC$51&lt;$B529,数据整理1!T$51,"")</f>
        <v>2643</v>
      </c>
      <c r="E529">
        <f>IF(数据整理1!AD$51&lt;$B529,数据整理1!U$51,"")</f>
        <v>2637</v>
      </c>
      <c r="F529">
        <f>IF(数据整理1!AE$51&lt;$B529,数据整理1!V$51,"")</f>
        <v>2637</v>
      </c>
      <c r="G529">
        <f>IF(数据整理1!AF$51&lt;$B529,数据整理1!W$51,"")</f>
        <v>2639</v>
      </c>
      <c r="H529">
        <f>IF(数据整理1!AG$51&lt;$B529,数据整理1!X$51,"")</f>
        <v>2630</v>
      </c>
      <c r="I529">
        <f>IF(数据整理1!AH$51&lt;$B529,数据整理1!Y$51,"")</f>
        <v>2627</v>
      </c>
      <c r="J529">
        <f>IF(数据整理1!AI$51&lt;$B529,数据整理1!Z$51,"")</f>
        <v>2633</v>
      </c>
      <c r="K529">
        <f>IF(数据整理1!AJ$51&lt;$B529,数据整理1!AA$51,"")</f>
        <v>2635</v>
      </c>
      <c r="S529" t="str">
        <f>INDEX(数据整理1!$C$56:$C$80,MATCH(B529,数据整理1!$D$56:$D$80))</f>
        <v>22阶</v>
      </c>
      <c r="T529">
        <f>IF(数据整理1!AC$77&lt;$B529,数据整理1!T$77,"")</f>
        <v>2643</v>
      </c>
      <c r="U529">
        <f>IF(数据整理1!AD$77&lt;$B529,数据整理1!U$77,"")</f>
        <v>2639</v>
      </c>
      <c r="V529">
        <f>IF(数据整理1!AE$77&lt;$B529,数据整理1!V$77,"")</f>
        <v>2638</v>
      </c>
      <c r="W529">
        <f>IF(数据整理1!AF$77&lt;$B529,数据整理1!W$77,"")</f>
        <v>2639</v>
      </c>
      <c r="X529">
        <f>IF(数据整理1!AG$77&lt;$B529,数据整理1!X$77,"")</f>
        <v>2632</v>
      </c>
      <c r="Y529">
        <f>IF(数据整理1!AH$77&lt;$B529,数据整理1!Y$77,"")</f>
        <v>2628</v>
      </c>
      <c r="Z529">
        <f>IF(数据整理1!AI$77&lt;$B529,数据整理1!Z$77,"")</f>
        <v>2633</v>
      </c>
      <c r="AA529" t="str">
        <f>IF(数据整理1!AJ$57&lt;=$B529,数据整理1!AA$57,"")</f>
        <v/>
      </c>
      <c r="AI529" t="str">
        <f>INDEX(数据整理1!$C$82:$C$106,MATCH(B529,数据整理1!$D$82:$D$106))</f>
        <v>22阶</v>
      </c>
      <c r="AJ529">
        <f>IF(数据整理1!AC$103&lt;$B529,数据整理1!T$103,"")</f>
        <v>2643</v>
      </c>
      <c r="AK529">
        <f>IF(数据整理1!AD$103&lt;$B529,数据整理1!U$103,"")</f>
        <v>2639</v>
      </c>
      <c r="AL529">
        <f>IF(数据整理1!AE$103&lt;$B529,数据整理1!V$103,"")</f>
        <v>2641</v>
      </c>
      <c r="AM529">
        <f>IF(数据整理1!AF$103&lt;$B529,数据整理1!W$103,"")</f>
        <v>2639</v>
      </c>
      <c r="AN529">
        <f>IF(数据整理1!AG$103&lt;$B529,数据整理1!X$103,"")</f>
        <v>2632</v>
      </c>
      <c r="AO529">
        <f>IF(数据整理1!AH$103&lt;$B529,数据整理1!Y$103,"")</f>
        <v>2628</v>
      </c>
      <c r="AP529">
        <f>IF(数据整理1!AI$103&lt;$B529,数据整理1!Z$103,"")</f>
        <v>2633</v>
      </c>
      <c r="AQ529">
        <f>IF(数据整理1!AJ$103&lt;$B529,数据整理1!AA$103,"")</f>
        <v>2631</v>
      </c>
    </row>
    <row r="530" spans="2:43" x14ac:dyDescent="0.2">
      <c r="B530">
        <v>150</v>
      </c>
      <c r="C530" t="str">
        <f>INDEX(数据整理1!$C$30:$C$54,MATCH(B530,数据整理1!$D$30:$D$54))</f>
        <v>22阶</v>
      </c>
      <c r="D530">
        <f>IF(数据整理1!AC$51&lt;$B530,数据整理1!T$51,"")</f>
        <v>2643</v>
      </c>
      <c r="E530">
        <f>IF(数据整理1!AD$51&lt;$B530,数据整理1!U$51,"")</f>
        <v>2637</v>
      </c>
      <c r="F530">
        <f>IF(数据整理1!AE$51&lt;$B530,数据整理1!V$51,"")</f>
        <v>2637</v>
      </c>
      <c r="G530">
        <f>IF(数据整理1!AF$51&lt;$B530,数据整理1!W$51,"")</f>
        <v>2639</v>
      </c>
      <c r="H530">
        <f>IF(数据整理1!AG$51&lt;$B530,数据整理1!X$51,"")</f>
        <v>2630</v>
      </c>
      <c r="I530">
        <f>IF(数据整理1!AH$51&lt;$B530,数据整理1!Y$51,"")</f>
        <v>2627</v>
      </c>
      <c r="J530">
        <f>IF(数据整理1!AI$51&lt;$B530,数据整理1!Z$51,"")</f>
        <v>2633</v>
      </c>
      <c r="K530">
        <f>IF(数据整理1!AJ$51&lt;$B530,数据整理1!AA$51,"")</f>
        <v>2635</v>
      </c>
      <c r="S530" t="str">
        <f>INDEX(数据整理1!$C$56:$C$80,MATCH(B530,数据整理1!$D$56:$D$80))</f>
        <v>22阶</v>
      </c>
      <c r="T530">
        <f>IF(数据整理1!AC$77&lt;$B530,数据整理1!T$77,"")</f>
        <v>2643</v>
      </c>
      <c r="U530">
        <f>IF(数据整理1!AD$77&lt;$B530,数据整理1!U$77,"")</f>
        <v>2639</v>
      </c>
      <c r="V530">
        <f>IF(数据整理1!AE$77&lt;$B530,数据整理1!V$77,"")</f>
        <v>2638</v>
      </c>
      <c r="W530">
        <f>IF(数据整理1!AF$77&lt;$B530,数据整理1!W$77,"")</f>
        <v>2639</v>
      </c>
      <c r="X530">
        <f>IF(数据整理1!AG$77&lt;$B530,数据整理1!X$77,"")</f>
        <v>2632</v>
      </c>
      <c r="Y530">
        <f>IF(数据整理1!AH$77&lt;$B530,数据整理1!Y$77,"")</f>
        <v>2628</v>
      </c>
      <c r="Z530">
        <f>IF(数据整理1!AI$77&lt;$B530,数据整理1!Z$77,"")</f>
        <v>2633</v>
      </c>
      <c r="AA530" t="str">
        <f>IF(数据整理1!AJ$57&lt;=$B530,数据整理1!AA$57,"")</f>
        <v/>
      </c>
      <c r="AI530" t="str">
        <f>INDEX(数据整理1!$C$82:$C$106,MATCH(B530,数据整理1!$D$82:$D$106))</f>
        <v>22阶</v>
      </c>
      <c r="AJ530">
        <f>IF(数据整理1!AC$103&lt;$B530,数据整理1!T$103,"")</f>
        <v>2643</v>
      </c>
      <c r="AK530">
        <f>IF(数据整理1!AD$103&lt;$B530,数据整理1!U$103,"")</f>
        <v>2639</v>
      </c>
      <c r="AL530">
        <f>IF(数据整理1!AE$103&lt;$B530,数据整理1!V$103,"")</f>
        <v>2641</v>
      </c>
      <c r="AM530">
        <f>IF(数据整理1!AF$103&lt;$B530,数据整理1!W$103,"")</f>
        <v>2639</v>
      </c>
      <c r="AN530">
        <f>IF(数据整理1!AG$103&lt;$B530,数据整理1!X$103,"")</f>
        <v>2632</v>
      </c>
      <c r="AO530">
        <f>IF(数据整理1!AH$103&lt;$B530,数据整理1!Y$103,"")</f>
        <v>2628</v>
      </c>
      <c r="AP530">
        <f>IF(数据整理1!AI$103&lt;$B530,数据整理1!Z$103,"")</f>
        <v>2633</v>
      </c>
      <c r="AQ530">
        <f>IF(数据整理1!AJ$103&lt;$B530,数据整理1!AA$103,"")</f>
        <v>2631</v>
      </c>
    </row>
    <row r="531" spans="2:43" x14ac:dyDescent="0.2">
      <c r="B531">
        <v>151</v>
      </c>
      <c r="C531" t="str">
        <f>INDEX(数据整理1!$C$30:$C$54,MATCH(B531,数据整理1!$D$30:$D$54))</f>
        <v>22阶</v>
      </c>
      <c r="D531">
        <f>IF(数据整理1!AC$51&lt;$B531,数据整理1!T$51,"")</f>
        <v>2643</v>
      </c>
      <c r="E531">
        <f>IF(数据整理1!AD$51&lt;$B531,数据整理1!U$51,"")</f>
        <v>2637</v>
      </c>
      <c r="F531">
        <f>IF(数据整理1!AE$51&lt;$B531,数据整理1!V$51,"")</f>
        <v>2637</v>
      </c>
      <c r="G531">
        <f>IF(数据整理1!AF$51&lt;$B531,数据整理1!W$51,"")</f>
        <v>2639</v>
      </c>
      <c r="H531">
        <f>IF(数据整理1!AG$51&lt;$B531,数据整理1!X$51,"")</f>
        <v>2630</v>
      </c>
      <c r="I531">
        <f>IF(数据整理1!AH$51&lt;$B531,数据整理1!Y$51,"")</f>
        <v>2627</v>
      </c>
      <c r="J531">
        <f>IF(数据整理1!AI$51&lt;$B531,数据整理1!Z$51,"")</f>
        <v>2633</v>
      </c>
      <c r="K531">
        <f>IF(数据整理1!AJ$51&lt;$B531,数据整理1!AA$51,"")</f>
        <v>2635</v>
      </c>
      <c r="S531" t="str">
        <f>INDEX(数据整理1!$C$56:$C$80,MATCH(B531,数据整理1!$D$56:$D$80))</f>
        <v>22阶</v>
      </c>
      <c r="T531">
        <f>IF(数据整理1!AC$77&lt;$B531,数据整理1!T$77,"")</f>
        <v>2643</v>
      </c>
      <c r="U531">
        <f>IF(数据整理1!AD$77&lt;$B531,数据整理1!U$77,"")</f>
        <v>2639</v>
      </c>
      <c r="V531">
        <f>IF(数据整理1!AE$77&lt;$B531,数据整理1!V$77,"")</f>
        <v>2638</v>
      </c>
      <c r="W531">
        <f>IF(数据整理1!AF$77&lt;$B531,数据整理1!W$77,"")</f>
        <v>2639</v>
      </c>
      <c r="X531">
        <f>IF(数据整理1!AG$77&lt;$B531,数据整理1!X$77,"")</f>
        <v>2632</v>
      </c>
      <c r="Y531">
        <f>IF(数据整理1!AH$77&lt;$B531,数据整理1!Y$77,"")</f>
        <v>2628</v>
      </c>
      <c r="Z531">
        <f>IF(数据整理1!AI$77&lt;$B531,数据整理1!Z$77,"")</f>
        <v>2633</v>
      </c>
      <c r="AA531" t="str">
        <f>IF(数据整理1!AJ$57&lt;=$B531,数据整理1!AA$57,"")</f>
        <v/>
      </c>
      <c r="AI531" t="str">
        <f>INDEX(数据整理1!$C$82:$C$106,MATCH(B531,数据整理1!$D$82:$D$106))</f>
        <v>22阶</v>
      </c>
      <c r="AJ531">
        <f>IF(数据整理1!AC$103&lt;$B531,数据整理1!T$103,"")</f>
        <v>2643</v>
      </c>
      <c r="AK531">
        <f>IF(数据整理1!AD$103&lt;$B531,数据整理1!U$103,"")</f>
        <v>2639</v>
      </c>
      <c r="AL531">
        <f>IF(数据整理1!AE$103&lt;$B531,数据整理1!V$103,"")</f>
        <v>2641</v>
      </c>
      <c r="AM531">
        <f>IF(数据整理1!AF$103&lt;$B531,数据整理1!W$103,"")</f>
        <v>2639</v>
      </c>
      <c r="AN531">
        <f>IF(数据整理1!AG$103&lt;$B531,数据整理1!X$103,"")</f>
        <v>2632</v>
      </c>
      <c r="AO531">
        <f>IF(数据整理1!AH$103&lt;$B531,数据整理1!Y$103,"")</f>
        <v>2628</v>
      </c>
      <c r="AP531">
        <f>IF(数据整理1!AI$103&lt;$B531,数据整理1!Z$103,"")</f>
        <v>2633</v>
      </c>
      <c r="AQ531">
        <f>IF(数据整理1!AJ$103&lt;$B531,数据整理1!AA$103,"")</f>
        <v>2631</v>
      </c>
    </row>
    <row r="532" spans="2:43" x14ac:dyDescent="0.2">
      <c r="B532">
        <v>152</v>
      </c>
      <c r="C532" t="str">
        <f>INDEX(数据整理1!$C$30:$C$54,MATCH(B532,数据整理1!$D$30:$D$54))</f>
        <v>22阶</v>
      </c>
      <c r="D532">
        <f>IF(数据整理1!AC$51&lt;$B532,数据整理1!T$51,"")</f>
        <v>2643</v>
      </c>
      <c r="E532">
        <f>IF(数据整理1!AD$51&lt;$B532,数据整理1!U$51,"")</f>
        <v>2637</v>
      </c>
      <c r="F532">
        <f>IF(数据整理1!AE$51&lt;$B532,数据整理1!V$51,"")</f>
        <v>2637</v>
      </c>
      <c r="G532">
        <f>IF(数据整理1!AF$51&lt;$B532,数据整理1!W$51,"")</f>
        <v>2639</v>
      </c>
      <c r="H532">
        <f>IF(数据整理1!AG$51&lt;$B532,数据整理1!X$51,"")</f>
        <v>2630</v>
      </c>
      <c r="I532">
        <f>IF(数据整理1!AH$51&lt;$B532,数据整理1!Y$51,"")</f>
        <v>2627</v>
      </c>
      <c r="J532">
        <f>IF(数据整理1!AI$51&lt;$B532,数据整理1!Z$51,"")</f>
        <v>2633</v>
      </c>
      <c r="K532">
        <f>IF(数据整理1!AJ$51&lt;$B532,数据整理1!AA$51,"")</f>
        <v>2635</v>
      </c>
      <c r="S532" t="str">
        <f>INDEX(数据整理1!$C$56:$C$80,MATCH(B532,数据整理1!$D$56:$D$80))</f>
        <v>22阶</v>
      </c>
      <c r="T532">
        <f>IF(数据整理1!AC$77&lt;$B532,数据整理1!T$77,"")</f>
        <v>2643</v>
      </c>
      <c r="U532">
        <f>IF(数据整理1!AD$77&lt;$B532,数据整理1!U$77,"")</f>
        <v>2639</v>
      </c>
      <c r="V532">
        <f>IF(数据整理1!AE$77&lt;$B532,数据整理1!V$77,"")</f>
        <v>2638</v>
      </c>
      <c r="W532">
        <f>IF(数据整理1!AF$77&lt;$B532,数据整理1!W$77,"")</f>
        <v>2639</v>
      </c>
      <c r="X532">
        <f>IF(数据整理1!AG$77&lt;$B532,数据整理1!X$77,"")</f>
        <v>2632</v>
      </c>
      <c r="Y532">
        <f>IF(数据整理1!AH$77&lt;$B532,数据整理1!Y$77,"")</f>
        <v>2628</v>
      </c>
      <c r="Z532">
        <f>IF(数据整理1!AI$77&lt;$B532,数据整理1!Z$77,"")</f>
        <v>2633</v>
      </c>
      <c r="AA532" t="str">
        <f>IF(数据整理1!AJ$57&lt;=$B532,数据整理1!AA$57,"")</f>
        <v/>
      </c>
      <c r="AI532" t="str">
        <f>INDEX(数据整理1!$C$82:$C$106,MATCH(B532,数据整理1!$D$82:$D$106))</f>
        <v>22阶</v>
      </c>
      <c r="AJ532">
        <f>IF(数据整理1!AC$103&lt;$B532,数据整理1!T$103,"")</f>
        <v>2643</v>
      </c>
      <c r="AK532">
        <f>IF(数据整理1!AD$103&lt;$B532,数据整理1!U$103,"")</f>
        <v>2639</v>
      </c>
      <c r="AL532">
        <f>IF(数据整理1!AE$103&lt;$B532,数据整理1!V$103,"")</f>
        <v>2641</v>
      </c>
      <c r="AM532">
        <f>IF(数据整理1!AF$103&lt;$B532,数据整理1!W$103,"")</f>
        <v>2639</v>
      </c>
      <c r="AN532">
        <f>IF(数据整理1!AG$103&lt;$B532,数据整理1!X$103,"")</f>
        <v>2632</v>
      </c>
      <c r="AO532">
        <f>IF(数据整理1!AH$103&lt;$B532,数据整理1!Y$103,"")</f>
        <v>2628</v>
      </c>
      <c r="AP532">
        <f>IF(数据整理1!AI$103&lt;$B532,数据整理1!Z$103,"")</f>
        <v>2633</v>
      </c>
      <c r="AQ532">
        <f>IF(数据整理1!AJ$103&lt;$B532,数据整理1!AA$103,"")</f>
        <v>2631</v>
      </c>
    </row>
    <row r="533" spans="2:43" x14ac:dyDescent="0.2">
      <c r="B533">
        <v>153</v>
      </c>
      <c r="C533" t="str">
        <f>INDEX(数据整理1!$C$30:$C$54,MATCH(B533,数据整理1!$D$30:$D$54))</f>
        <v>22阶</v>
      </c>
      <c r="D533">
        <f>IF(数据整理1!AC$51&lt;$B533,数据整理1!T$51,"")</f>
        <v>2643</v>
      </c>
      <c r="E533">
        <f>IF(数据整理1!AD$51&lt;$B533,数据整理1!U$51,"")</f>
        <v>2637</v>
      </c>
      <c r="F533">
        <f>IF(数据整理1!AE$51&lt;$B533,数据整理1!V$51,"")</f>
        <v>2637</v>
      </c>
      <c r="G533">
        <f>IF(数据整理1!AF$51&lt;$B533,数据整理1!W$51,"")</f>
        <v>2639</v>
      </c>
      <c r="H533">
        <f>IF(数据整理1!AG$51&lt;$B533,数据整理1!X$51,"")</f>
        <v>2630</v>
      </c>
      <c r="I533">
        <f>IF(数据整理1!AH$51&lt;$B533,数据整理1!Y$51,"")</f>
        <v>2627</v>
      </c>
      <c r="J533">
        <f>IF(数据整理1!AI$51&lt;$B533,数据整理1!Z$51,"")</f>
        <v>2633</v>
      </c>
      <c r="K533">
        <f>IF(数据整理1!AJ$51&lt;$B533,数据整理1!AA$51,"")</f>
        <v>2635</v>
      </c>
      <c r="S533" t="str">
        <f>INDEX(数据整理1!$C$56:$C$80,MATCH(B533,数据整理1!$D$56:$D$80))</f>
        <v>22阶</v>
      </c>
      <c r="T533">
        <f>IF(数据整理1!AC$77&lt;$B533,数据整理1!T$77,"")</f>
        <v>2643</v>
      </c>
      <c r="U533">
        <f>IF(数据整理1!AD$77&lt;$B533,数据整理1!U$77,"")</f>
        <v>2639</v>
      </c>
      <c r="V533">
        <f>IF(数据整理1!AE$77&lt;$B533,数据整理1!V$77,"")</f>
        <v>2638</v>
      </c>
      <c r="W533">
        <f>IF(数据整理1!AF$77&lt;$B533,数据整理1!W$77,"")</f>
        <v>2639</v>
      </c>
      <c r="X533">
        <f>IF(数据整理1!AG$77&lt;$B533,数据整理1!X$77,"")</f>
        <v>2632</v>
      </c>
      <c r="Y533">
        <f>IF(数据整理1!AH$77&lt;$B533,数据整理1!Y$77,"")</f>
        <v>2628</v>
      </c>
      <c r="Z533">
        <f>IF(数据整理1!AI$77&lt;$B533,数据整理1!Z$77,"")</f>
        <v>2633</v>
      </c>
      <c r="AA533" t="str">
        <f>IF(数据整理1!AJ$57&lt;=$B533,数据整理1!AA$57,"")</f>
        <v/>
      </c>
      <c r="AI533" t="str">
        <f>INDEX(数据整理1!$C$82:$C$106,MATCH(B533,数据整理1!$D$82:$D$106))</f>
        <v>22阶</v>
      </c>
      <c r="AJ533">
        <f>IF(数据整理1!AC$103&lt;$B533,数据整理1!T$103,"")</f>
        <v>2643</v>
      </c>
      <c r="AK533">
        <f>IF(数据整理1!AD$103&lt;$B533,数据整理1!U$103,"")</f>
        <v>2639</v>
      </c>
      <c r="AL533">
        <f>IF(数据整理1!AE$103&lt;$B533,数据整理1!V$103,"")</f>
        <v>2641</v>
      </c>
      <c r="AM533">
        <f>IF(数据整理1!AF$103&lt;$B533,数据整理1!W$103,"")</f>
        <v>2639</v>
      </c>
      <c r="AN533">
        <f>IF(数据整理1!AG$103&lt;$B533,数据整理1!X$103,"")</f>
        <v>2632</v>
      </c>
      <c r="AO533">
        <f>IF(数据整理1!AH$103&lt;$B533,数据整理1!Y$103,"")</f>
        <v>2628</v>
      </c>
      <c r="AP533">
        <f>IF(数据整理1!AI$103&lt;$B533,数据整理1!Z$103,"")</f>
        <v>2633</v>
      </c>
      <c r="AQ533">
        <f>IF(数据整理1!AJ$103&lt;$B533,数据整理1!AA$103,"")</f>
        <v>2631</v>
      </c>
    </row>
    <row r="534" spans="2:43" x14ac:dyDescent="0.2">
      <c r="B534">
        <v>154</v>
      </c>
      <c r="C534" t="str">
        <f>INDEX(数据整理1!$C$30:$C$54,MATCH(B534,数据整理1!$D$30:$D$54))</f>
        <v>22阶</v>
      </c>
      <c r="D534">
        <f>IF(数据整理1!AC$51&lt;$B534,数据整理1!T$51,"")</f>
        <v>2643</v>
      </c>
      <c r="E534">
        <f>IF(数据整理1!AD$51&lt;$B534,数据整理1!U$51,"")</f>
        <v>2637</v>
      </c>
      <c r="F534">
        <f>IF(数据整理1!AE$51&lt;$B534,数据整理1!V$51,"")</f>
        <v>2637</v>
      </c>
      <c r="G534">
        <f>IF(数据整理1!AF$51&lt;$B534,数据整理1!W$51,"")</f>
        <v>2639</v>
      </c>
      <c r="H534">
        <f>IF(数据整理1!AG$51&lt;$B534,数据整理1!X$51,"")</f>
        <v>2630</v>
      </c>
      <c r="I534">
        <f>IF(数据整理1!AH$51&lt;$B534,数据整理1!Y$51,"")</f>
        <v>2627</v>
      </c>
      <c r="J534">
        <f>IF(数据整理1!AI$51&lt;$B534,数据整理1!Z$51,"")</f>
        <v>2633</v>
      </c>
      <c r="K534">
        <f>IF(数据整理1!AJ$51&lt;$B534,数据整理1!AA$51,"")</f>
        <v>2635</v>
      </c>
      <c r="S534" t="str">
        <f>INDEX(数据整理1!$C$56:$C$80,MATCH(B534,数据整理1!$D$56:$D$80))</f>
        <v>22阶</v>
      </c>
      <c r="T534">
        <f>IF(数据整理1!AC$77&lt;$B534,数据整理1!T$77,"")</f>
        <v>2643</v>
      </c>
      <c r="U534">
        <f>IF(数据整理1!AD$77&lt;$B534,数据整理1!U$77,"")</f>
        <v>2639</v>
      </c>
      <c r="V534">
        <f>IF(数据整理1!AE$77&lt;$B534,数据整理1!V$77,"")</f>
        <v>2638</v>
      </c>
      <c r="W534">
        <f>IF(数据整理1!AF$77&lt;$B534,数据整理1!W$77,"")</f>
        <v>2639</v>
      </c>
      <c r="X534">
        <f>IF(数据整理1!AG$77&lt;$B534,数据整理1!X$77,"")</f>
        <v>2632</v>
      </c>
      <c r="Y534">
        <f>IF(数据整理1!AH$77&lt;$B534,数据整理1!Y$77,"")</f>
        <v>2628</v>
      </c>
      <c r="Z534">
        <f>IF(数据整理1!AI$77&lt;$B534,数据整理1!Z$77,"")</f>
        <v>2633</v>
      </c>
      <c r="AA534" t="str">
        <f>IF(数据整理1!AJ$57&lt;=$B534,数据整理1!AA$57,"")</f>
        <v/>
      </c>
      <c r="AI534" t="str">
        <f>INDEX(数据整理1!$C$82:$C$106,MATCH(B534,数据整理1!$D$82:$D$106))</f>
        <v>22阶</v>
      </c>
      <c r="AJ534">
        <f>IF(数据整理1!AC$103&lt;$B534,数据整理1!T$103,"")</f>
        <v>2643</v>
      </c>
      <c r="AK534">
        <f>IF(数据整理1!AD$103&lt;$B534,数据整理1!U$103,"")</f>
        <v>2639</v>
      </c>
      <c r="AL534">
        <f>IF(数据整理1!AE$103&lt;$B534,数据整理1!V$103,"")</f>
        <v>2641</v>
      </c>
      <c r="AM534">
        <f>IF(数据整理1!AF$103&lt;$B534,数据整理1!W$103,"")</f>
        <v>2639</v>
      </c>
      <c r="AN534">
        <f>IF(数据整理1!AG$103&lt;$B534,数据整理1!X$103,"")</f>
        <v>2632</v>
      </c>
      <c r="AO534">
        <f>IF(数据整理1!AH$103&lt;$B534,数据整理1!Y$103,"")</f>
        <v>2628</v>
      </c>
      <c r="AP534">
        <f>IF(数据整理1!AI$103&lt;$B534,数据整理1!Z$103,"")</f>
        <v>2633</v>
      </c>
      <c r="AQ534">
        <f>IF(数据整理1!AJ$103&lt;$B534,数据整理1!AA$103,"")</f>
        <v>2631</v>
      </c>
    </row>
    <row r="535" spans="2:43" x14ac:dyDescent="0.2">
      <c r="B535">
        <v>155</v>
      </c>
      <c r="C535" t="str">
        <f>INDEX(数据整理1!$C$30:$C$54,MATCH(B535,数据整理1!$D$30:$D$54))</f>
        <v>22阶</v>
      </c>
      <c r="D535">
        <f>IF(数据整理1!AC$51&lt;$B535,数据整理1!T$51,"")</f>
        <v>2643</v>
      </c>
      <c r="E535">
        <f>IF(数据整理1!AD$51&lt;$B535,数据整理1!U$51,"")</f>
        <v>2637</v>
      </c>
      <c r="F535">
        <f>IF(数据整理1!AE$51&lt;$B535,数据整理1!V$51,"")</f>
        <v>2637</v>
      </c>
      <c r="G535">
        <f>IF(数据整理1!AF$51&lt;$B535,数据整理1!W$51,"")</f>
        <v>2639</v>
      </c>
      <c r="H535">
        <f>IF(数据整理1!AG$51&lt;$B535,数据整理1!X$51,"")</f>
        <v>2630</v>
      </c>
      <c r="I535">
        <f>IF(数据整理1!AH$51&lt;$B535,数据整理1!Y$51,"")</f>
        <v>2627</v>
      </c>
      <c r="J535">
        <f>IF(数据整理1!AI$51&lt;$B535,数据整理1!Z$51,"")</f>
        <v>2633</v>
      </c>
      <c r="K535">
        <f>IF(数据整理1!AJ$51&lt;$B535,数据整理1!AA$51,"")</f>
        <v>2635</v>
      </c>
      <c r="S535" t="str">
        <f>INDEX(数据整理1!$C$56:$C$80,MATCH(B535,数据整理1!$D$56:$D$80))</f>
        <v>22阶</v>
      </c>
      <c r="T535">
        <f>IF(数据整理1!AC$77&lt;$B535,数据整理1!T$77,"")</f>
        <v>2643</v>
      </c>
      <c r="U535">
        <f>IF(数据整理1!AD$77&lt;$B535,数据整理1!U$77,"")</f>
        <v>2639</v>
      </c>
      <c r="V535">
        <f>IF(数据整理1!AE$77&lt;$B535,数据整理1!V$77,"")</f>
        <v>2638</v>
      </c>
      <c r="W535">
        <f>IF(数据整理1!AF$77&lt;$B535,数据整理1!W$77,"")</f>
        <v>2639</v>
      </c>
      <c r="X535">
        <f>IF(数据整理1!AG$77&lt;$B535,数据整理1!X$77,"")</f>
        <v>2632</v>
      </c>
      <c r="Y535">
        <f>IF(数据整理1!AH$77&lt;$B535,数据整理1!Y$77,"")</f>
        <v>2628</v>
      </c>
      <c r="Z535">
        <f>IF(数据整理1!AI$77&lt;$B535,数据整理1!Z$77,"")</f>
        <v>2633</v>
      </c>
      <c r="AA535" t="str">
        <f>IF(数据整理1!AJ$57&lt;=$B535,数据整理1!AA$57,"")</f>
        <v/>
      </c>
      <c r="AI535" t="str">
        <f>INDEX(数据整理1!$C$82:$C$106,MATCH(B535,数据整理1!$D$82:$D$106))</f>
        <v>22阶</v>
      </c>
      <c r="AJ535">
        <f>IF(数据整理1!AC$103&lt;$B535,数据整理1!T$103,"")</f>
        <v>2643</v>
      </c>
      <c r="AK535">
        <f>IF(数据整理1!AD$103&lt;$B535,数据整理1!U$103,"")</f>
        <v>2639</v>
      </c>
      <c r="AL535">
        <f>IF(数据整理1!AE$103&lt;$B535,数据整理1!V$103,"")</f>
        <v>2641</v>
      </c>
      <c r="AM535">
        <f>IF(数据整理1!AF$103&lt;$B535,数据整理1!W$103,"")</f>
        <v>2639</v>
      </c>
      <c r="AN535">
        <f>IF(数据整理1!AG$103&lt;$B535,数据整理1!X$103,"")</f>
        <v>2632</v>
      </c>
      <c r="AO535">
        <f>IF(数据整理1!AH$103&lt;$B535,数据整理1!Y$103,"")</f>
        <v>2628</v>
      </c>
      <c r="AP535">
        <f>IF(数据整理1!AI$103&lt;$B535,数据整理1!Z$103,"")</f>
        <v>2633</v>
      </c>
      <c r="AQ535">
        <f>IF(数据整理1!AJ$103&lt;$B535,数据整理1!AA$103,"")</f>
        <v>2631</v>
      </c>
    </row>
    <row r="536" spans="2:43" x14ac:dyDescent="0.2">
      <c r="B536">
        <v>156</v>
      </c>
      <c r="C536" t="str">
        <f>INDEX(数据整理1!$C$30:$C$54,MATCH(B536,数据整理1!$D$30:$D$54))</f>
        <v>23阶</v>
      </c>
      <c r="D536" t="str">
        <f>IF(数据整理1!AC$52&lt;$B536,数据整理1!T$52,"")</f>
        <v/>
      </c>
      <c r="E536">
        <f>IF(数据整理1!AD$52&lt;$B536,数据整理1!U$52,"")</f>
        <v>2644</v>
      </c>
      <c r="F536">
        <f>IF(数据整理1!AE$52&lt;$B536,数据整理1!V$52,"")</f>
        <v>2645</v>
      </c>
      <c r="G536">
        <f>IF(数据整理1!AF$52&lt;$B536,数据整理1!W$52,"")</f>
        <v>2647</v>
      </c>
      <c r="H536">
        <f>IF(数据整理1!AG$52&lt;$B536,数据整理1!X$52,"")</f>
        <v>2638</v>
      </c>
      <c r="I536">
        <f>IF(数据整理1!AH$52&lt;$B536,数据整理1!Y$52,"")</f>
        <v>2635</v>
      </c>
      <c r="J536">
        <f>IF(数据整理1!AI$52&lt;$B536,数据整理1!Z$52,"")</f>
        <v>2641</v>
      </c>
      <c r="K536">
        <f>IF(数据整理1!AJ$52&lt;$B536,数据整理1!AA$52,"")</f>
        <v>2643</v>
      </c>
      <c r="S536" t="str">
        <f>INDEX(数据整理1!$C$56:$C$80,MATCH(B536,数据整理1!$D$56:$D$80))</f>
        <v>23阶</v>
      </c>
      <c r="T536" t="str">
        <f>IF(数据整理1!AC$78&lt;$B536,数据整理1!T$78,"")</f>
        <v/>
      </c>
      <c r="U536">
        <f>IF(数据整理1!AD$78&lt;$B536,数据整理1!U$78,"")</f>
        <v>2646</v>
      </c>
      <c r="V536">
        <f>IF(数据整理1!AE$78&lt;$B536,数据整理1!V$78,"")</f>
        <v>2646</v>
      </c>
      <c r="W536">
        <f>IF(数据整理1!AF$78&lt;$B536,数据整理1!W$78,"")</f>
        <v>2647</v>
      </c>
      <c r="X536">
        <f>IF(数据整理1!AG$78&lt;$B536,数据整理1!X$78,"")</f>
        <v>2640</v>
      </c>
      <c r="Y536">
        <f>IF(数据整理1!AH$78&lt;$B536,数据整理1!Y$78,"")</f>
        <v>2636</v>
      </c>
      <c r="Z536">
        <f>IF(数据整理1!AI$78&lt;$B536,数据整理1!Z$78,"")</f>
        <v>2641</v>
      </c>
      <c r="AA536" t="str">
        <f>IF(数据整理1!AJ$57&lt;=$B536,数据整理1!AA$57,"")</f>
        <v/>
      </c>
      <c r="AI536" t="str">
        <f>INDEX(数据整理1!$C$82:$C$106,MATCH(B536,数据整理1!$D$82:$D$106))</f>
        <v>23阶</v>
      </c>
      <c r="AJ536" t="str">
        <f>IF(数据整理1!AC$104&lt;$B536,数据整理1!T$104,"")</f>
        <v/>
      </c>
      <c r="AK536">
        <f>IF(数据整理1!AD$104&lt;$B536,数据整理1!U$104,"")</f>
        <v>2646</v>
      </c>
      <c r="AL536">
        <f>IF(数据整理1!AE$104&lt;$B536,数据整理1!V$104,"")</f>
        <v>2649</v>
      </c>
      <c r="AM536">
        <f>IF(数据整理1!AF$104&lt;$B536,数据整理1!W$104,"")</f>
        <v>2647</v>
      </c>
      <c r="AN536">
        <f>IF(数据整理1!AG$104&lt;$B536,数据整理1!X$104,"")</f>
        <v>2640</v>
      </c>
      <c r="AO536">
        <f>IF(数据整理1!AH$104&lt;$B536,数据整理1!Y$104,"")</f>
        <v>2636</v>
      </c>
      <c r="AP536">
        <f>IF(数据整理1!AI$104&lt;$B536,数据整理1!Z$104,"")</f>
        <v>2641</v>
      </c>
      <c r="AQ536">
        <f>IF(数据整理1!AJ$104&lt;$B536,数据整理1!AA$104,"")</f>
        <v>2639</v>
      </c>
    </row>
    <row r="537" spans="2:43" x14ac:dyDescent="0.2">
      <c r="B537">
        <v>157</v>
      </c>
      <c r="C537" t="str">
        <f>INDEX(数据整理1!$C$30:$C$54,MATCH(B537,数据整理1!$D$30:$D$54))</f>
        <v>23阶</v>
      </c>
      <c r="D537">
        <f>IF(数据整理1!AC$52&lt;$B537,数据整理1!T$52,"")</f>
        <v>2651</v>
      </c>
      <c r="E537">
        <f>IF(数据整理1!AD$52&lt;$B537,数据整理1!U$52,"")</f>
        <v>2644</v>
      </c>
      <c r="F537">
        <f>IF(数据整理1!AE$52&lt;$B537,数据整理1!V$52,"")</f>
        <v>2645</v>
      </c>
      <c r="G537">
        <f>IF(数据整理1!AF$52&lt;$B537,数据整理1!W$52,"")</f>
        <v>2647</v>
      </c>
      <c r="H537">
        <f>IF(数据整理1!AG$52&lt;$B537,数据整理1!X$52,"")</f>
        <v>2638</v>
      </c>
      <c r="I537">
        <f>IF(数据整理1!AH$52&lt;$B537,数据整理1!Y$52,"")</f>
        <v>2635</v>
      </c>
      <c r="J537">
        <f>IF(数据整理1!AI$52&lt;$B537,数据整理1!Z$52,"")</f>
        <v>2641</v>
      </c>
      <c r="K537">
        <f>IF(数据整理1!AJ$52&lt;$B537,数据整理1!AA$52,"")</f>
        <v>2643</v>
      </c>
      <c r="S537" t="str">
        <f>INDEX(数据整理1!$C$56:$C$80,MATCH(B537,数据整理1!$D$56:$D$80))</f>
        <v>23阶</v>
      </c>
      <c r="T537">
        <f>IF(数据整理1!AC$78&lt;$B537,数据整理1!T$78,"")</f>
        <v>2651</v>
      </c>
      <c r="U537">
        <f>IF(数据整理1!AD$78&lt;$B537,数据整理1!U$78,"")</f>
        <v>2646</v>
      </c>
      <c r="V537">
        <f>IF(数据整理1!AE$78&lt;$B537,数据整理1!V$78,"")</f>
        <v>2646</v>
      </c>
      <c r="W537">
        <f>IF(数据整理1!AF$78&lt;$B537,数据整理1!W$78,"")</f>
        <v>2647</v>
      </c>
      <c r="X537">
        <f>IF(数据整理1!AG$78&lt;$B537,数据整理1!X$78,"")</f>
        <v>2640</v>
      </c>
      <c r="Y537">
        <f>IF(数据整理1!AH$78&lt;$B537,数据整理1!Y$78,"")</f>
        <v>2636</v>
      </c>
      <c r="Z537">
        <f>IF(数据整理1!AI$78&lt;$B537,数据整理1!Z$78,"")</f>
        <v>2641</v>
      </c>
      <c r="AA537" t="str">
        <f>IF(数据整理1!AJ$57&lt;=$B537,数据整理1!AA$57,"")</f>
        <v/>
      </c>
      <c r="AI537" t="str">
        <f>INDEX(数据整理1!$C$82:$C$106,MATCH(B537,数据整理1!$D$82:$D$106))</f>
        <v>23阶</v>
      </c>
      <c r="AJ537">
        <f>IF(数据整理1!AC$104&lt;$B537,数据整理1!T$104,"")</f>
        <v>2651</v>
      </c>
      <c r="AK537">
        <f>IF(数据整理1!AD$104&lt;$B537,数据整理1!U$104,"")</f>
        <v>2646</v>
      </c>
      <c r="AL537">
        <f>IF(数据整理1!AE$104&lt;$B537,数据整理1!V$104,"")</f>
        <v>2649</v>
      </c>
      <c r="AM537">
        <f>IF(数据整理1!AF$104&lt;$B537,数据整理1!W$104,"")</f>
        <v>2647</v>
      </c>
      <c r="AN537">
        <f>IF(数据整理1!AG$104&lt;$B537,数据整理1!X$104,"")</f>
        <v>2640</v>
      </c>
      <c r="AO537">
        <f>IF(数据整理1!AH$104&lt;$B537,数据整理1!Y$104,"")</f>
        <v>2636</v>
      </c>
      <c r="AP537">
        <f>IF(数据整理1!AI$104&lt;$B537,数据整理1!Z$104,"")</f>
        <v>2641</v>
      </c>
      <c r="AQ537">
        <f>IF(数据整理1!AJ$104&lt;$B537,数据整理1!AA$104,"")</f>
        <v>2639</v>
      </c>
    </row>
    <row r="538" spans="2:43" x14ac:dyDescent="0.2">
      <c r="B538">
        <v>158</v>
      </c>
      <c r="C538" t="str">
        <f>INDEX(数据整理1!$C$30:$C$54,MATCH(B538,数据整理1!$D$30:$D$54))</f>
        <v>23阶</v>
      </c>
      <c r="D538">
        <f>IF(数据整理1!AC$52&lt;$B538,数据整理1!T$52,"")</f>
        <v>2651</v>
      </c>
      <c r="E538">
        <f>IF(数据整理1!AD$52&lt;$B538,数据整理1!U$52,"")</f>
        <v>2644</v>
      </c>
      <c r="F538">
        <f>IF(数据整理1!AE$52&lt;$B538,数据整理1!V$52,"")</f>
        <v>2645</v>
      </c>
      <c r="G538">
        <f>IF(数据整理1!AF$52&lt;$B538,数据整理1!W$52,"")</f>
        <v>2647</v>
      </c>
      <c r="H538">
        <f>IF(数据整理1!AG$52&lt;$B538,数据整理1!X$52,"")</f>
        <v>2638</v>
      </c>
      <c r="I538">
        <f>IF(数据整理1!AH$52&lt;$B538,数据整理1!Y$52,"")</f>
        <v>2635</v>
      </c>
      <c r="J538">
        <f>IF(数据整理1!AI$52&lt;$B538,数据整理1!Z$52,"")</f>
        <v>2641</v>
      </c>
      <c r="K538">
        <f>IF(数据整理1!AJ$52&lt;$B538,数据整理1!AA$52,"")</f>
        <v>2643</v>
      </c>
      <c r="S538" t="str">
        <f>INDEX(数据整理1!$C$56:$C$80,MATCH(B538,数据整理1!$D$56:$D$80))</f>
        <v>23阶</v>
      </c>
      <c r="T538">
        <f>IF(数据整理1!AC$78&lt;$B538,数据整理1!T$78,"")</f>
        <v>2651</v>
      </c>
      <c r="U538">
        <f>IF(数据整理1!AD$78&lt;$B538,数据整理1!U$78,"")</f>
        <v>2646</v>
      </c>
      <c r="V538">
        <f>IF(数据整理1!AE$78&lt;$B538,数据整理1!V$78,"")</f>
        <v>2646</v>
      </c>
      <c r="W538">
        <f>IF(数据整理1!AF$78&lt;$B538,数据整理1!W$78,"")</f>
        <v>2647</v>
      </c>
      <c r="X538">
        <f>IF(数据整理1!AG$78&lt;$B538,数据整理1!X$78,"")</f>
        <v>2640</v>
      </c>
      <c r="Y538">
        <f>IF(数据整理1!AH$78&lt;$B538,数据整理1!Y$78,"")</f>
        <v>2636</v>
      </c>
      <c r="Z538">
        <f>IF(数据整理1!AI$78&lt;$B538,数据整理1!Z$78,"")</f>
        <v>2641</v>
      </c>
      <c r="AA538" t="str">
        <f>IF(数据整理1!AJ$57&lt;=$B538,数据整理1!AA$57,"")</f>
        <v/>
      </c>
      <c r="AI538" t="str">
        <f>INDEX(数据整理1!$C$82:$C$106,MATCH(B538,数据整理1!$D$82:$D$106))</f>
        <v>23阶</v>
      </c>
      <c r="AJ538">
        <f>IF(数据整理1!AC$104&lt;$B538,数据整理1!T$104,"")</f>
        <v>2651</v>
      </c>
      <c r="AK538">
        <f>IF(数据整理1!AD$104&lt;$B538,数据整理1!U$104,"")</f>
        <v>2646</v>
      </c>
      <c r="AL538">
        <f>IF(数据整理1!AE$104&lt;$B538,数据整理1!V$104,"")</f>
        <v>2649</v>
      </c>
      <c r="AM538">
        <f>IF(数据整理1!AF$104&lt;$B538,数据整理1!W$104,"")</f>
        <v>2647</v>
      </c>
      <c r="AN538">
        <f>IF(数据整理1!AG$104&lt;$B538,数据整理1!X$104,"")</f>
        <v>2640</v>
      </c>
      <c r="AO538">
        <f>IF(数据整理1!AH$104&lt;$B538,数据整理1!Y$104,"")</f>
        <v>2636</v>
      </c>
      <c r="AP538">
        <f>IF(数据整理1!AI$104&lt;$B538,数据整理1!Z$104,"")</f>
        <v>2641</v>
      </c>
      <c r="AQ538">
        <f>IF(数据整理1!AJ$104&lt;$B538,数据整理1!AA$104,"")</f>
        <v>2639</v>
      </c>
    </row>
    <row r="539" spans="2:43" x14ac:dyDescent="0.2">
      <c r="B539">
        <v>159</v>
      </c>
      <c r="C539" t="str">
        <f>INDEX(数据整理1!$C$30:$C$54,MATCH(B539,数据整理1!$D$30:$D$54))</f>
        <v>23阶</v>
      </c>
      <c r="D539">
        <f>IF(数据整理1!AC$52&lt;$B539,数据整理1!T$52,"")</f>
        <v>2651</v>
      </c>
      <c r="E539">
        <f>IF(数据整理1!AD$52&lt;$B539,数据整理1!U$52,"")</f>
        <v>2644</v>
      </c>
      <c r="F539">
        <f>IF(数据整理1!AE$52&lt;$B539,数据整理1!V$52,"")</f>
        <v>2645</v>
      </c>
      <c r="G539">
        <f>IF(数据整理1!AF$52&lt;$B539,数据整理1!W$52,"")</f>
        <v>2647</v>
      </c>
      <c r="H539">
        <f>IF(数据整理1!AG$52&lt;$B539,数据整理1!X$52,"")</f>
        <v>2638</v>
      </c>
      <c r="I539">
        <f>IF(数据整理1!AH$52&lt;$B539,数据整理1!Y$52,"")</f>
        <v>2635</v>
      </c>
      <c r="J539">
        <f>IF(数据整理1!AI$52&lt;$B539,数据整理1!Z$52,"")</f>
        <v>2641</v>
      </c>
      <c r="K539">
        <f>IF(数据整理1!AJ$52&lt;$B539,数据整理1!AA$52,"")</f>
        <v>2643</v>
      </c>
      <c r="S539" t="str">
        <f>INDEX(数据整理1!$C$56:$C$80,MATCH(B539,数据整理1!$D$56:$D$80))</f>
        <v>23阶</v>
      </c>
      <c r="T539">
        <f>IF(数据整理1!AC$78&lt;$B539,数据整理1!T$78,"")</f>
        <v>2651</v>
      </c>
      <c r="U539">
        <f>IF(数据整理1!AD$78&lt;$B539,数据整理1!U$78,"")</f>
        <v>2646</v>
      </c>
      <c r="V539">
        <f>IF(数据整理1!AE$78&lt;$B539,数据整理1!V$78,"")</f>
        <v>2646</v>
      </c>
      <c r="W539">
        <f>IF(数据整理1!AF$78&lt;$B539,数据整理1!W$78,"")</f>
        <v>2647</v>
      </c>
      <c r="X539">
        <f>IF(数据整理1!AG$78&lt;$B539,数据整理1!X$78,"")</f>
        <v>2640</v>
      </c>
      <c r="Y539">
        <f>IF(数据整理1!AH$78&lt;$B539,数据整理1!Y$78,"")</f>
        <v>2636</v>
      </c>
      <c r="Z539">
        <f>IF(数据整理1!AI$78&lt;$B539,数据整理1!Z$78,"")</f>
        <v>2641</v>
      </c>
      <c r="AA539" t="str">
        <f>IF(数据整理1!AJ$57&lt;=$B539,数据整理1!AA$57,"")</f>
        <v/>
      </c>
      <c r="AI539" t="str">
        <f>INDEX(数据整理1!$C$82:$C$106,MATCH(B539,数据整理1!$D$82:$D$106))</f>
        <v>23阶</v>
      </c>
      <c r="AJ539">
        <f>IF(数据整理1!AC$104&lt;$B539,数据整理1!T$104,"")</f>
        <v>2651</v>
      </c>
      <c r="AK539">
        <f>IF(数据整理1!AD$104&lt;$B539,数据整理1!U$104,"")</f>
        <v>2646</v>
      </c>
      <c r="AL539">
        <f>IF(数据整理1!AE$104&lt;$B539,数据整理1!V$104,"")</f>
        <v>2649</v>
      </c>
      <c r="AM539">
        <f>IF(数据整理1!AF$104&lt;$B539,数据整理1!W$104,"")</f>
        <v>2647</v>
      </c>
      <c r="AN539">
        <f>IF(数据整理1!AG$104&lt;$B539,数据整理1!X$104,"")</f>
        <v>2640</v>
      </c>
      <c r="AO539">
        <f>IF(数据整理1!AH$104&lt;$B539,数据整理1!Y$104,"")</f>
        <v>2636</v>
      </c>
      <c r="AP539">
        <f>IF(数据整理1!AI$104&lt;$B539,数据整理1!Z$104,"")</f>
        <v>2641</v>
      </c>
      <c r="AQ539">
        <f>IF(数据整理1!AJ$104&lt;$B539,数据整理1!AA$104,"")</f>
        <v>2639</v>
      </c>
    </row>
    <row r="540" spans="2:43" x14ac:dyDescent="0.2">
      <c r="B540">
        <v>160</v>
      </c>
      <c r="C540" t="str">
        <f>INDEX(数据整理1!$C$30:$C$54,MATCH(B540,数据整理1!$D$30:$D$54))</f>
        <v>23阶</v>
      </c>
      <c r="D540">
        <f>IF(数据整理1!AC$52&lt;$B540,数据整理1!T$52,"")</f>
        <v>2651</v>
      </c>
      <c r="E540">
        <f>IF(数据整理1!AD$52&lt;$B540,数据整理1!U$52,"")</f>
        <v>2644</v>
      </c>
      <c r="F540">
        <f>IF(数据整理1!AE$52&lt;$B540,数据整理1!V$52,"")</f>
        <v>2645</v>
      </c>
      <c r="G540">
        <f>IF(数据整理1!AF$52&lt;$B540,数据整理1!W$52,"")</f>
        <v>2647</v>
      </c>
      <c r="H540">
        <f>IF(数据整理1!AG$52&lt;$B540,数据整理1!X$52,"")</f>
        <v>2638</v>
      </c>
      <c r="I540">
        <f>IF(数据整理1!AH$52&lt;$B540,数据整理1!Y$52,"")</f>
        <v>2635</v>
      </c>
      <c r="J540">
        <f>IF(数据整理1!AI$52&lt;$B540,数据整理1!Z$52,"")</f>
        <v>2641</v>
      </c>
      <c r="K540">
        <f>IF(数据整理1!AJ$52&lt;$B540,数据整理1!AA$52,"")</f>
        <v>2643</v>
      </c>
      <c r="S540" t="str">
        <f>INDEX(数据整理1!$C$56:$C$80,MATCH(B540,数据整理1!$D$56:$D$80))</f>
        <v>23阶</v>
      </c>
      <c r="T540">
        <f>IF(数据整理1!AC$78&lt;$B540,数据整理1!T$78,"")</f>
        <v>2651</v>
      </c>
      <c r="U540">
        <f>IF(数据整理1!AD$78&lt;$B540,数据整理1!U$78,"")</f>
        <v>2646</v>
      </c>
      <c r="V540">
        <f>IF(数据整理1!AE$78&lt;$B540,数据整理1!V$78,"")</f>
        <v>2646</v>
      </c>
      <c r="W540">
        <f>IF(数据整理1!AF$78&lt;$B540,数据整理1!W$78,"")</f>
        <v>2647</v>
      </c>
      <c r="X540">
        <f>IF(数据整理1!AG$78&lt;$B540,数据整理1!X$78,"")</f>
        <v>2640</v>
      </c>
      <c r="Y540">
        <f>IF(数据整理1!AH$78&lt;$B540,数据整理1!Y$78,"")</f>
        <v>2636</v>
      </c>
      <c r="Z540">
        <f>IF(数据整理1!AI$78&lt;$B540,数据整理1!Z$78,"")</f>
        <v>2641</v>
      </c>
      <c r="AA540" t="str">
        <f>IF(数据整理1!AJ$57&lt;=$B540,数据整理1!AA$57,"")</f>
        <v/>
      </c>
      <c r="AI540" t="str">
        <f>INDEX(数据整理1!$C$82:$C$106,MATCH(B540,数据整理1!$D$82:$D$106))</f>
        <v>23阶</v>
      </c>
      <c r="AJ540">
        <f>IF(数据整理1!AC$104&lt;$B540,数据整理1!T$104,"")</f>
        <v>2651</v>
      </c>
      <c r="AK540">
        <f>IF(数据整理1!AD$104&lt;$B540,数据整理1!U$104,"")</f>
        <v>2646</v>
      </c>
      <c r="AL540">
        <f>IF(数据整理1!AE$104&lt;$B540,数据整理1!V$104,"")</f>
        <v>2649</v>
      </c>
      <c r="AM540">
        <f>IF(数据整理1!AF$104&lt;$B540,数据整理1!W$104,"")</f>
        <v>2647</v>
      </c>
      <c r="AN540">
        <f>IF(数据整理1!AG$104&lt;$B540,数据整理1!X$104,"")</f>
        <v>2640</v>
      </c>
      <c r="AO540">
        <f>IF(数据整理1!AH$104&lt;$B540,数据整理1!Y$104,"")</f>
        <v>2636</v>
      </c>
      <c r="AP540">
        <f>IF(数据整理1!AI$104&lt;$B540,数据整理1!Z$104,"")</f>
        <v>2641</v>
      </c>
      <c r="AQ540">
        <f>IF(数据整理1!AJ$104&lt;$B540,数据整理1!AA$104,"")</f>
        <v>2639</v>
      </c>
    </row>
    <row r="541" spans="2:43" x14ac:dyDescent="0.2">
      <c r="B541">
        <v>161</v>
      </c>
      <c r="C541" t="str">
        <f>INDEX(数据整理1!$C$30:$C$54,MATCH(B541,数据整理1!$D$30:$D$54))</f>
        <v>23阶</v>
      </c>
      <c r="D541">
        <f>IF(数据整理1!AC$52&lt;$B541,数据整理1!T$52,"")</f>
        <v>2651</v>
      </c>
      <c r="E541">
        <f>IF(数据整理1!AD$52&lt;$B541,数据整理1!U$52,"")</f>
        <v>2644</v>
      </c>
      <c r="F541">
        <f>IF(数据整理1!AE$52&lt;$B541,数据整理1!V$52,"")</f>
        <v>2645</v>
      </c>
      <c r="G541">
        <f>IF(数据整理1!AF$52&lt;$B541,数据整理1!W$52,"")</f>
        <v>2647</v>
      </c>
      <c r="H541">
        <f>IF(数据整理1!AG$52&lt;$B541,数据整理1!X$52,"")</f>
        <v>2638</v>
      </c>
      <c r="I541">
        <f>IF(数据整理1!AH$52&lt;$B541,数据整理1!Y$52,"")</f>
        <v>2635</v>
      </c>
      <c r="J541">
        <f>IF(数据整理1!AI$52&lt;$B541,数据整理1!Z$52,"")</f>
        <v>2641</v>
      </c>
      <c r="K541">
        <f>IF(数据整理1!AJ$52&lt;$B541,数据整理1!AA$52,"")</f>
        <v>2643</v>
      </c>
      <c r="S541" t="str">
        <f>INDEX(数据整理1!$C$56:$C$80,MATCH(B541,数据整理1!$D$56:$D$80))</f>
        <v>23阶</v>
      </c>
      <c r="T541">
        <f>IF(数据整理1!AC$78&lt;$B541,数据整理1!T$78,"")</f>
        <v>2651</v>
      </c>
      <c r="U541">
        <f>IF(数据整理1!AD$78&lt;$B541,数据整理1!U$78,"")</f>
        <v>2646</v>
      </c>
      <c r="V541">
        <f>IF(数据整理1!AE$78&lt;$B541,数据整理1!V$78,"")</f>
        <v>2646</v>
      </c>
      <c r="W541">
        <f>IF(数据整理1!AF$78&lt;$B541,数据整理1!W$78,"")</f>
        <v>2647</v>
      </c>
      <c r="X541">
        <f>IF(数据整理1!AG$78&lt;$B541,数据整理1!X$78,"")</f>
        <v>2640</v>
      </c>
      <c r="Y541">
        <f>IF(数据整理1!AH$78&lt;$B541,数据整理1!Y$78,"")</f>
        <v>2636</v>
      </c>
      <c r="Z541">
        <f>IF(数据整理1!AI$78&lt;$B541,数据整理1!Z$78,"")</f>
        <v>2641</v>
      </c>
      <c r="AA541" t="str">
        <f>IF(数据整理1!AJ$57&lt;=$B541,数据整理1!AA$57,"")</f>
        <v/>
      </c>
      <c r="AI541" t="str">
        <f>INDEX(数据整理1!$C$82:$C$106,MATCH(B541,数据整理1!$D$82:$D$106))</f>
        <v>23阶</v>
      </c>
      <c r="AJ541">
        <f>IF(数据整理1!AC$104&lt;$B541,数据整理1!T$104,"")</f>
        <v>2651</v>
      </c>
      <c r="AK541">
        <f>IF(数据整理1!AD$104&lt;$B541,数据整理1!U$104,"")</f>
        <v>2646</v>
      </c>
      <c r="AL541">
        <f>IF(数据整理1!AE$104&lt;$B541,数据整理1!V$104,"")</f>
        <v>2649</v>
      </c>
      <c r="AM541">
        <f>IF(数据整理1!AF$104&lt;$B541,数据整理1!W$104,"")</f>
        <v>2647</v>
      </c>
      <c r="AN541">
        <f>IF(数据整理1!AG$104&lt;$B541,数据整理1!X$104,"")</f>
        <v>2640</v>
      </c>
      <c r="AO541">
        <f>IF(数据整理1!AH$104&lt;$B541,数据整理1!Y$104,"")</f>
        <v>2636</v>
      </c>
      <c r="AP541">
        <f>IF(数据整理1!AI$104&lt;$B541,数据整理1!Z$104,"")</f>
        <v>2641</v>
      </c>
      <c r="AQ541">
        <f>IF(数据整理1!AJ$104&lt;$B541,数据整理1!AA$104,"")</f>
        <v>2639</v>
      </c>
    </row>
    <row r="542" spans="2:43" x14ac:dyDescent="0.2">
      <c r="B542">
        <v>162</v>
      </c>
      <c r="C542" t="str">
        <f>INDEX(数据整理1!$C$30:$C$54,MATCH(B542,数据整理1!$D$30:$D$54))</f>
        <v>23阶</v>
      </c>
      <c r="D542">
        <f>IF(数据整理1!AC$52&lt;$B542,数据整理1!T$52,"")</f>
        <v>2651</v>
      </c>
      <c r="E542">
        <f>IF(数据整理1!AD$52&lt;$B542,数据整理1!U$52,"")</f>
        <v>2644</v>
      </c>
      <c r="F542">
        <f>IF(数据整理1!AE$52&lt;$B542,数据整理1!V$52,"")</f>
        <v>2645</v>
      </c>
      <c r="G542">
        <f>IF(数据整理1!AF$52&lt;$B542,数据整理1!W$52,"")</f>
        <v>2647</v>
      </c>
      <c r="H542">
        <f>IF(数据整理1!AG$52&lt;$B542,数据整理1!X$52,"")</f>
        <v>2638</v>
      </c>
      <c r="I542">
        <f>IF(数据整理1!AH$52&lt;$B542,数据整理1!Y$52,"")</f>
        <v>2635</v>
      </c>
      <c r="J542">
        <f>IF(数据整理1!AI$52&lt;$B542,数据整理1!Z$52,"")</f>
        <v>2641</v>
      </c>
      <c r="K542">
        <f>IF(数据整理1!AJ$52&lt;$B542,数据整理1!AA$52,"")</f>
        <v>2643</v>
      </c>
      <c r="S542" t="str">
        <f>INDEX(数据整理1!$C$56:$C$80,MATCH(B542,数据整理1!$D$56:$D$80))</f>
        <v>23阶</v>
      </c>
      <c r="T542">
        <f>IF(数据整理1!AC$78&lt;$B542,数据整理1!T$78,"")</f>
        <v>2651</v>
      </c>
      <c r="U542">
        <f>IF(数据整理1!AD$78&lt;$B542,数据整理1!U$78,"")</f>
        <v>2646</v>
      </c>
      <c r="V542">
        <f>IF(数据整理1!AE$78&lt;$B542,数据整理1!V$78,"")</f>
        <v>2646</v>
      </c>
      <c r="W542">
        <f>IF(数据整理1!AF$78&lt;$B542,数据整理1!W$78,"")</f>
        <v>2647</v>
      </c>
      <c r="X542">
        <f>IF(数据整理1!AG$78&lt;$B542,数据整理1!X$78,"")</f>
        <v>2640</v>
      </c>
      <c r="Y542">
        <f>IF(数据整理1!AH$78&lt;$B542,数据整理1!Y$78,"")</f>
        <v>2636</v>
      </c>
      <c r="Z542">
        <f>IF(数据整理1!AI$78&lt;$B542,数据整理1!Z$78,"")</f>
        <v>2641</v>
      </c>
      <c r="AA542" t="str">
        <f>IF(数据整理1!AJ$57&lt;=$B542,数据整理1!AA$57,"")</f>
        <v/>
      </c>
      <c r="AI542" t="str">
        <f>INDEX(数据整理1!$C$82:$C$106,MATCH(B542,数据整理1!$D$82:$D$106))</f>
        <v>23阶</v>
      </c>
      <c r="AJ542">
        <f>IF(数据整理1!AC$104&lt;$B542,数据整理1!T$104,"")</f>
        <v>2651</v>
      </c>
      <c r="AK542">
        <f>IF(数据整理1!AD$104&lt;$B542,数据整理1!U$104,"")</f>
        <v>2646</v>
      </c>
      <c r="AL542">
        <f>IF(数据整理1!AE$104&lt;$B542,数据整理1!V$104,"")</f>
        <v>2649</v>
      </c>
      <c r="AM542">
        <f>IF(数据整理1!AF$104&lt;$B542,数据整理1!W$104,"")</f>
        <v>2647</v>
      </c>
      <c r="AN542">
        <f>IF(数据整理1!AG$104&lt;$B542,数据整理1!X$104,"")</f>
        <v>2640</v>
      </c>
      <c r="AO542">
        <f>IF(数据整理1!AH$104&lt;$B542,数据整理1!Y$104,"")</f>
        <v>2636</v>
      </c>
      <c r="AP542">
        <f>IF(数据整理1!AI$104&lt;$B542,数据整理1!Z$104,"")</f>
        <v>2641</v>
      </c>
      <c r="AQ542">
        <f>IF(数据整理1!AJ$104&lt;$B542,数据整理1!AA$104,"")</f>
        <v>2639</v>
      </c>
    </row>
    <row r="543" spans="2:43" x14ac:dyDescent="0.2">
      <c r="B543">
        <v>163</v>
      </c>
      <c r="C543" t="str">
        <f>INDEX(数据整理1!$C$30:$C$54,MATCH(B543,数据整理1!$D$30:$D$54))</f>
        <v>23阶</v>
      </c>
      <c r="D543">
        <f>IF(数据整理1!AC$52&lt;$B543,数据整理1!T$52,"")</f>
        <v>2651</v>
      </c>
      <c r="E543">
        <f>IF(数据整理1!AD$52&lt;$B543,数据整理1!U$52,"")</f>
        <v>2644</v>
      </c>
      <c r="F543">
        <f>IF(数据整理1!AE$52&lt;$B543,数据整理1!V$52,"")</f>
        <v>2645</v>
      </c>
      <c r="G543">
        <f>IF(数据整理1!AF$52&lt;$B543,数据整理1!W$52,"")</f>
        <v>2647</v>
      </c>
      <c r="H543">
        <f>IF(数据整理1!AG$52&lt;$B543,数据整理1!X$52,"")</f>
        <v>2638</v>
      </c>
      <c r="I543">
        <f>IF(数据整理1!AH$52&lt;$B543,数据整理1!Y$52,"")</f>
        <v>2635</v>
      </c>
      <c r="J543">
        <f>IF(数据整理1!AI$52&lt;$B543,数据整理1!Z$52,"")</f>
        <v>2641</v>
      </c>
      <c r="K543">
        <f>IF(数据整理1!AJ$52&lt;$B543,数据整理1!AA$52,"")</f>
        <v>2643</v>
      </c>
      <c r="S543" t="str">
        <f>INDEX(数据整理1!$C$56:$C$80,MATCH(B543,数据整理1!$D$56:$D$80))</f>
        <v>23阶</v>
      </c>
      <c r="T543">
        <f>IF(数据整理1!AC$78&lt;$B543,数据整理1!T$78,"")</f>
        <v>2651</v>
      </c>
      <c r="U543">
        <f>IF(数据整理1!AD$78&lt;$B543,数据整理1!U$78,"")</f>
        <v>2646</v>
      </c>
      <c r="V543">
        <f>IF(数据整理1!AE$78&lt;$B543,数据整理1!V$78,"")</f>
        <v>2646</v>
      </c>
      <c r="W543">
        <f>IF(数据整理1!AF$78&lt;$B543,数据整理1!W$78,"")</f>
        <v>2647</v>
      </c>
      <c r="X543">
        <f>IF(数据整理1!AG$78&lt;$B543,数据整理1!X$78,"")</f>
        <v>2640</v>
      </c>
      <c r="Y543">
        <f>IF(数据整理1!AH$78&lt;$B543,数据整理1!Y$78,"")</f>
        <v>2636</v>
      </c>
      <c r="Z543">
        <f>IF(数据整理1!AI$78&lt;$B543,数据整理1!Z$78,"")</f>
        <v>2641</v>
      </c>
      <c r="AA543" t="str">
        <f>IF(数据整理1!AJ$57&lt;=$B543,数据整理1!AA$57,"")</f>
        <v/>
      </c>
      <c r="AI543" t="str">
        <f>INDEX(数据整理1!$C$82:$C$106,MATCH(B543,数据整理1!$D$82:$D$106))</f>
        <v>23阶</v>
      </c>
      <c r="AJ543">
        <f>IF(数据整理1!AC$104&lt;$B543,数据整理1!T$104,"")</f>
        <v>2651</v>
      </c>
      <c r="AK543">
        <f>IF(数据整理1!AD$104&lt;$B543,数据整理1!U$104,"")</f>
        <v>2646</v>
      </c>
      <c r="AL543">
        <f>IF(数据整理1!AE$104&lt;$B543,数据整理1!V$104,"")</f>
        <v>2649</v>
      </c>
      <c r="AM543">
        <f>IF(数据整理1!AF$104&lt;$B543,数据整理1!W$104,"")</f>
        <v>2647</v>
      </c>
      <c r="AN543">
        <f>IF(数据整理1!AG$104&lt;$B543,数据整理1!X$104,"")</f>
        <v>2640</v>
      </c>
      <c r="AO543">
        <f>IF(数据整理1!AH$104&lt;$B543,数据整理1!Y$104,"")</f>
        <v>2636</v>
      </c>
      <c r="AP543">
        <f>IF(数据整理1!AI$104&lt;$B543,数据整理1!Z$104,"")</f>
        <v>2641</v>
      </c>
      <c r="AQ543">
        <f>IF(数据整理1!AJ$104&lt;$B543,数据整理1!AA$104,"")</f>
        <v>2639</v>
      </c>
    </row>
    <row r="544" spans="2:43" x14ac:dyDescent="0.2">
      <c r="B544">
        <v>164</v>
      </c>
      <c r="C544" t="str">
        <f>INDEX(数据整理1!$C$30:$C$54,MATCH(B544,数据整理1!$D$30:$D$54))</f>
        <v>24阶</v>
      </c>
      <c r="D544" t="str">
        <f>IF(数据整理1!AC$53&lt;$B544,数据整理1!T$53,"")</f>
        <v/>
      </c>
      <c r="E544">
        <f>IF(数据整理1!AD$53&lt;$B544,数据整理1!U$53,"")</f>
        <v>2652</v>
      </c>
      <c r="F544">
        <f>IF(数据整理1!AE$53&lt;$B544,数据整理1!V$53,"")</f>
        <v>2653</v>
      </c>
      <c r="G544">
        <f>IF(数据整理1!AF$53&lt;$B544,数据整理1!W$53,"")</f>
        <v>2655</v>
      </c>
      <c r="H544">
        <f>IF(数据整理1!AG$53&lt;$B544,数据整理1!X$53,"")</f>
        <v>2646</v>
      </c>
      <c r="I544">
        <f>IF(数据整理1!AH$53&lt;$B544,数据整理1!Y$53,"")</f>
        <v>2643</v>
      </c>
      <c r="J544">
        <f>IF(数据整理1!AI$53&lt;$B544,数据整理1!Z$53,"")</f>
        <v>2649</v>
      </c>
      <c r="K544">
        <f>IF(数据整理1!AJ$53&lt;$B544,数据整理1!AA$53,"")</f>
        <v>2651</v>
      </c>
      <c r="S544" t="str">
        <f>INDEX(数据整理1!$C$56:$C$80,MATCH(B544,数据整理1!$D$56:$D$80))</f>
        <v>24阶</v>
      </c>
      <c r="T544" t="str">
        <f>IF(数据整理1!AC$79&lt;$B544,数据整理1!T$79,"")</f>
        <v/>
      </c>
      <c r="U544">
        <f>IF(数据整理1!AD$79&lt;$B544,数据整理1!U$79,"")</f>
        <v>2654</v>
      </c>
      <c r="V544">
        <f>IF(数据整理1!AE$79&lt;$B544,数据整理1!V$79,"")</f>
        <v>2654</v>
      </c>
      <c r="W544">
        <f>IF(数据整理1!AF$79&lt;$B544,数据整理1!W$79,"")</f>
        <v>2655</v>
      </c>
      <c r="X544">
        <f>IF(数据整理1!AG$79&lt;$B544,数据整理1!X$79,"")</f>
        <v>2648</v>
      </c>
      <c r="Y544">
        <f>IF(数据整理1!AH$79&lt;$B544,数据整理1!Y$79,"")</f>
        <v>2644</v>
      </c>
      <c r="Z544">
        <f>IF(数据整理1!AI$79&lt;$B544,数据整理1!Z$79,"")</f>
        <v>2649</v>
      </c>
      <c r="AA544" t="str">
        <f>IF(数据整理1!AJ$57&lt;=$B544,数据整理1!AA$57,"")</f>
        <v/>
      </c>
      <c r="AI544" t="str">
        <f>INDEX(数据整理1!$C$82:$C$106,MATCH(B544,数据整理1!$D$82:$D$106))</f>
        <v>24阶</v>
      </c>
      <c r="AJ544" t="str">
        <f>IF(数据整理1!AC$105&lt;$B544,数据整理1!T$105,"")</f>
        <v/>
      </c>
      <c r="AK544">
        <f>IF(数据整理1!AD$105&lt;$B544,数据整理1!U$105,"")</f>
        <v>2654</v>
      </c>
      <c r="AL544">
        <f>IF(数据整理1!AE$105&lt;$B544,数据整理1!V$105,"")</f>
        <v>2657</v>
      </c>
      <c r="AM544">
        <f>IF(数据整理1!AF$105&lt;$B544,数据整理1!W$105,"")</f>
        <v>2655</v>
      </c>
      <c r="AN544">
        <f>IF(数据整理1!AG$105&lt;$B544,数据整理1!X$105,"")</f>
        <v>2648</v>
      </c>
      <c r="AO544">
        <f>IF(数据整理1!AH$105&lt;$B544,数据整理1!Y$105,"")</f>
        <v>2644</v>
      </c>
      <c r="AP544">
        <f>IF(数据整理1!AI$105&lt;$B544,数据整理1!Z$105,"")</f>
        <v>2649</v>
      </c>
      <c r="AQ544">
        <f>IF(数据整理1!AJ$105&lt;$B544,数据整理1!AA$105,"")</f>
        <v>2647</v>
      </c>
    </row>
    <row r="545" spans="2:43" x14ac:dyDescent="0.2">
      <c r="B545">
        <v>165</v>
      </c>
      <c r="C545" t="str">
        <f>INDEX(数据整理1!$C$30:$C$54,MATCH(B545,数据整理1!$D$30:$D$54))</f>
        <v>24阶</v>
      </c>
      <c r="D545">
        <f>IF(数据整理1!AC$53&lt;$B545,数据整理1!T$53,"")</f>
        <v>2659</v>
      </c>
      <c r="E545">
        <f>IF(数据整理1!AD$53&lt;$B545,数据整理1!U$53,"")</f>
        <v>2652</v>
      </c>
      <c r="F545">
        <f>IF(数据整理1!AE$53&lt;$B545,数据整理1!V$53,"")</f>
        <v>2653</v>
      </c>
      <c r="G545">
        <f>IF(数据整理1!AF$53&lt;$B545,数据整理1!W$53,"")</f>
        <v>2655</v>
      </c>
      <c r="H545">
        <f>IF(数据整理1!AG$53&lt;$B545,数据整理1!X$53,"")</f>
        <v>2646</v>
      </c>
      <c r="I545">
        <f>IF(数据整理1!AH$53&lt;$B545,数据整理1!Y$53,"")</f>
        <v>2643</v>
      </c>
      <c r="J545">
        <f>IF(数据整理1!AI$53&lt;$B545,数据整理1!Z$53,"")</f>
        <v>2649</v>
      </c>
      <c r="K545">
        <f>IF(数据整理1!AJ$53&lt;$B545,数据整理1!AA$53,"")</f>
        <v>2651</v>
      </c>
      <c r="S545" t="str">
        <f>INDEX(数据整理1!$C$56:$C$80,MATCH(B545,数据整理1!$D$56:$D$80))</f>
        <v>24阶</v>
      </c>
      <c r="T545">
        <f>IF(数据整理1!AC$79&lt;$B545,数据整理1!T$79,"")</f>
        <v>2659</v>
      </c>
      <c r="U545">
        <f>IF(数据整理1!AD$79&lt;$B545,数据整理1!U$79,"")</f>
        <v>2654</v>
      </c>
      <c r="V545">
        <f>IF(数据整理1!AE$79&lt;$B545,数据整理1!V$79,"")</f>
        <v>2654</v>
      </c>
      <c r="W545">
        <f>IF(数据整理1!AF$79&lt;$B545,数据整理1!W$79,"")</f>
        <v>2655</v>
      </c>
      <c r="X545">
        <f>IF(数据整理1!AG$79&lt;$B545,数据整理1!X$79,"")</f>
        <v>2648</v>
      </c>
      <c r="Y545">
        <f>IF(数据整理1!AH$79&lt;$B545,数据整理1!Y$79,"")</f>
        <v>2644</v>
      </c>
      <c r="Z545">
        <f>IF(数据整理1!AI$79&lt;$B545,数据整理1!Z$79,"")</f>
        <v>2649</v>
      </c>
      <c r="AA545" t="str">
        <f>IF(数据整理1!AJ$57&lt;=$B545,数据整理1!AA$57,"")</f>
        <v/>
      </c>
      <c r="AI545" t="str">
        <f>INDEX(数据整理1!$C$82:$C$106,MATCH(B545,数据整理1!$D$82:$D$106))</f>
        <v>24阶</v>
      </c>
      <c r="AJ545">
        <f>IF(数据整理1!AC$105&lt;$B545,数据整理1!T$105,"")</f>
        <v>2659</v>
      </c>
      <c r="AK545">
        <f>IF(数据整理1!AD$105&lt;$B545,数据整理1!U$105,"")</f>
        <v>2654</v>
      </c>
      <c r="AL545">
        <f>IF(数据整理1!AE$105&lt;$B545,数据整理1!V$105,"")</f>
        <v>2657</v>
      </c>
      <c r="AM545">
        <f>IF(数据整理1!AF$105&lt;$B545,数据整理1!W$105,"")</f>
        <v>2655</v>
      </c>
      <c r="AN545">
        <f>IF(数据整理1!AG$105&lt;$B545,数据整理1!X$105,"")</f>
        <v>2648</v>
      </c>
      <c r="AO545">
        <f>IF(数据整理1!AH$105&lt;$B545,数据整理1!Y$105,"")</f>
        <v>2644</v>
      </c>
      <c r="AP545">
        <f>IF(数据整理1!AI$105&lt;$B545,数据整理1!Z$105,"")</f>
        <v>2649</v>
      </c>
      <c r="AQ545">
        <f>IF(数据整理1!AJ$105&lt;$B545,数据整理1!AA$105,"")</f>
        <v>2647</v>
      </c>
    </row>
    <row r="546" spans="2:43" x14ac:dyDescent="0.2">
      <c r="B546">
        <v>166</v>
      </c>
      <c r="C546" t="str">
        <f>INDEX(数据整理1!$C$30:$C$54,MATCH(B546,数据整理1!$D$30:$D$54))</f>
        <v>24阶</v>
      </c>
      <c r="D546">
        <f>IF(数据整理1!AC$53&lt;$B546,数据整理1!T$53,"")</f>
        <v>2659</v>
      </c>
      <c r="E546">
        <f>IF(数据整理1!AD$53&lt;$B546,数据整理1!U$53,"")</f>
        <v>2652</v>
      </c>
      <c r="F546">
        <f>IF(数据整理1!AE$53&lt;$B546,数据整理1!V$53,"")</f>
        <v>2653</v>
      </c>
      <c r="G546">
        <f>IF(数据整理1!AF$53&lt;$B546,数据整理1!W$53,"")</f>
        <v>2655</v>
      </c>
      <c r="H546">
        <f>IF(数据整理1!AG$53&lt;$B546,数据整理1!X$53,"")</f>
        <v>2646</v>
      </c>
      <c r="I546">
        <f>IF(数据整理1!AH$53&lt;$B546,数据整理1!Y$53,"")</f>
        <v>2643</v>
      </c>
      <c r="J546">
        <f>IF(数据整理1!AI$53&lt;$B546,数据整理1!Z$53,"")</f>
        <v>2649</v>
      </c>
      <c r="K546">
        <f>IF(数据整理1!AJ$53&lt;$B546,数据整理1!AA$53,"")</f>
        <v>2651</v>
      </c>
      <c r="S546" t="str">
        <f>INDEX(数据整理1!$C$56:$C$80,MATCH(B546,数据整理1!$D$56:$D$80))</f>
        <v>24阶</v>
      </c>
      <c r="T546">
        <f>IF(数据整理1!AC$79&lt;$B546,数据整理1!T$79,"")</f>
        <v>2659</v>
      </c>
      <c r="U546">
        <f>IF(数据整理1!AD$79&lt;$B546,数据整理1!U$79,"")</f>
        <v>2654</v>
      </c>
      <c r="V546">
        <f>IF(数据整理1!AE$79&lt;$B546,数据整理1!V$79,"")</f>
        <v>2654</v>
      </c>
      <c r="W546">
        <f>IF(数据整理1!AF$79&lt;$B546,数据整理1!W$79,"")</f>
        <v>2655</v>
      </c>
      <c r="X546">
        <f>IF(数据整理1!AG$79&lt;$B546,数据整理1!X$79,"")</f>
        <v>2648</v>
      </c>
      <c r="Y546">
        <f>IF(数据整理1!AH$79&lt;$B546,数据整理1!Y$79,"")</f>
        <v>2644</v>
      </c>
      <c r="Z546">
        <f>IF(数据整理1!AI$79&lt;$B546,数据整理1!Z$79,"")</f>
        <v>2649</v>
      </c>
      <c r="AA546" t="str">
        <f>IF(数据整理1!AJ$57&lt;=$B546,数据整理1!AA$57,"")</f>
        <v/>
      </c>
      <c r="AI546" t="str">
        <f>INDEX(数据整理1!$C$82:$C$106,MATCH(B546,数据整理1!$D$82:$D$106))</f>
        <v>24阶</v>
      </c>
      <c r="AJ546">
        <f>IF(数据整理1!AC$105&lt;$B546,数据整理1!T$105,"")</f>
        <v>2659</v>
      </c>
      <c r="AK546">
        <f>IF(数据整理1!AD$105&lt;$B546,数据整理1!U$105,"")</f>
        <v>2654</v>
      </c>
      <c r="AL546">
        <f>IF(数据整理1!AE$105&lt;$B546,数据整理1!V$105,"")</f>
        <v>2657</v>
      </c>
      <c r="AM546">
        <f>IF(数据整理1!AF$105&lt;$B546,数据整理1!W$105,"")</f>
        <v>2655</v>
      </c>
      <c r="AN546">
        <f>IF(数据整理1!AG$105&lt;$B546,数据整理1!X$105,"")</f>
        <v>2648</v>
      </c>
      <c r="AO546">
        <f>IF(数据整理1!AH$105&lt;$B546,数据整理1!Y$105,"")</f>
        <v>2644</v>
      </c>
      <c r="AP546">
        <f>IF(数据整理1!AI$105&lt;$B546,数据整理1!Z$105,"")</f>
        <v>2649</v>
      </c>
      <c r="AQ546">
        <f>IF(数据整理1!AJ$105&lt;$B546,数据整理1!AA$105,"")</f>
        <v>2647</v>
      </c>
    </row>
    <row r="547" spans="2:43" x14ac:dyDescent="0.2">
      <c r="B547">
        <v>167</v>
      </c>
      <c r="C547" t="str">
        <f>INDEX(数据整理1!$C$30:$C$54,MATCH(B547,数据整理1!$D$30:$D$54))</f>
        <v>24阶</v>
      </c>
      <c r="D547">
        <f>IF(数据整理1!AC$53&lt;$B547,数据整理1!T$53,"")</f>
        <v>2659</v>
      </c>
      <c r="E547">
        <f>IF(数据整理1!AD$53&lt;$B547,数据整理1!U$53,"")</f>
        <v>2652</v>
      </c>
      <c r="F547">
        <f>IF(数据整理1!AE$53&lt;$B547,数据整理1!V$53,"")</f>
        <v>2653</v>
      </c>
      <c r="G547">
        <f>IF(数据整理1!AF$53&lt;$B547,数据整理1!W$53,"")</f>
        <v>2655</v>
      </c>
      <c r="H547">
        <f>IF(数据整理1!AG$53&lt;$B547,数据整理1!X$53,"")</f>
        <v>2646</v>
      </c>
      <c r="I547">
        <f>IF(数据整理1!AH$53&lt;$B547,数据整理1!Y$53,"")</f>
        <v>2643</v>
      </c>
      <c r="J547">
        <f>IF(数据整理1!AI$53&lt;$B547,数据整理1!Z$53,"")</f>
        <v>2649</v>
      </c>
      <c r="K547">
        <f>IF(数据整理1!AJ$53&lt;$B547,数据整理1!AA$53,"")</f>
        <v>2651</v>
      </c>
      <c r="S547" t="str">
        <f>INDEX(数据整理1!$C$56:$C$80,MATCH(B547,数据整理1!$D$56:$D$80))</f>
        <v>24阶</v>
      </c>
      <c r="T547">
        <f>IF(数据整理1!AC$79&lt;$B547,数据整理1!T$79,"")</f>
        <v>2659</v>
      </c>
      <c r="U547">
        <f>IF(数据整理1!AD$79&lt;$B547,数据整理1!U$79,"")</f>
        <v>2654</v>
      </c>
      <c r="V547">
        <f>IF(数据整理1!AE$79&lt;$B547,数据整理1!V$79,"")</f>
        <v>2654</v>
      </c>
      <c r="W547">
        <f>IF(数据整理1!AF$79&lt;$B547,数据整理1!W$79,"")</f>
        <v>2655</v>
      </c>
      <c r="X547">
        <f>IF(数据整理1!AG$79&lt;$B547,数据整理1!X$79,"")</f>
        <v>2648</v>
      </c>
      <c r="Y547">
        <f>IF(数据整理1!AH$79&lt;$B547,数据整理1!Y$79,"")</f>
        <v>2644</v>
      </c>
      <c r="Z547">
        <f>IF(数据整理1!AI$79&lt;$B547,数据整理1!Z$79,"")</f>
        <v>2649</v>
      </c>
      <c r="AA547" t="str">
        <f>IF(数据整理1!AJ$57&lt;=$B547,数据整理1!AA$57,"")</f>
        <v/>
      </c>
      <c r="AI547" t="str">
        <f>INDEX(数据整理1!$C$82:$C$106,MATCH(B547,数据整理1!$D$82:$D$106))</f>
        <v>24阶</v>
      </c>
      <c r="AJ547">
        <f>IF(数据整理1!AC$105&lt;$B547,数据整理1!T$105,"")</f>
        <v>2659</v>
      </c>
      <c r="AK547">
        <f>IF(数据整理1!AD$105&lt;$B547,数据整理1!U$105,"")</f>
        <v>2654</v>
      </c>
      <c r="AL547">
        <f>IF(数据整理1!AE$105&lt;$B547,数据整理1!V$105,"")</f>
        <v>2657</v>
      </c>
      <c r="AM547">
        <f>IF(数据整理1!AF$105&lt;$B547,数据整理1!W$105,"")</f>
        <v>2655</v>
      </c>
      <c r="AN547">
        <f>IF(数据整理1!AG$105&lt;$B547,数据整理1!X$105,"")</f>
        <v>2648</v>
      </c>
      <c r="AO547">
        <f>IF(数据整理1!AH$105&lt;$B547,数据整理1!Y$105,"")</f>
        <v>2644</v>
      </c>
      <c r="AP547">
        <f>IF(数据整理1!AI$105&lt;$B547,数据整理1!Z$105,"")</f>
        <v>2649</v>
      </c>
      <c r="AQ547">
        <f>IF(数据整理1!AJ$105&lt;$B547,数据整理1!AA$105,"")</f>
        <v>2647</v>
      </c>
    </row>
    <row r="548" spans="2:43" x14ac:dyDescent="0.2">
      <c r="B548">
        <v>168</v>
      </c>
      <c r="C548" t="str">
        <f>INDEX(数据整理1!$C$30:$C$54,MATCH(B548,数据整理1!$D$30:$D$54))</f>
        <v>24阶</v>
      </c>
      <c r="D548">
        <f>IF(数据整理1!AC$53&lt;$B548,数据整理1!T$53,"")</f>
        <v>2659</v>
      </c>
      <c r="E548">
        <f>IF(数据整理1!AD$53&lt;$B548,数据整理1!U$53,"")</f>
        <v>2652</v>
      </c>
      <c r="F548">
        <f>IF(数据整理1!AE$53&lt;$B548,数据整理1!V$53,"")</f>
        <v>2653</v>
      </c>
      <c r="G548">
        <f>IF(数据整理1!AF$53&lt;$B548,数据整理1!W$53,"")</f>
        <v>2655</v>
      </c>
      <c r="H548">
        <f>IF(数据整理1!AG$53&lt;$B548,数据整理1!X$53,"")</f>
        <v>2646</v>
      </c>
      <c r="I548">
        <f>IF(数据整理1!AH$53&lt;$B548,数据整理1!Y$53,"")</f>
        <v>2643</v>
      </c>
      <c r="J548">
        <f>IF(数据整理1!AI$53&lt;$B548,数据整理1!Z$53,"")</f>
        <v>2649</v>
      </c>
      <c r="K548">
        <f>IF(数据整理1!AJ$53&lt;$B548,数据整理1!AA$53,"")</f>
        <v>2651</v>
      </c>
      <c r="S548" t="str">
        <f>INDEX(数据整理1!$C$56:$C$80,MATCH(B548,数据整理1!$D$56:$D$80))</f>
        <v>24阶</v>
      </c>
      <c r="T548">
        <f>IF(数据整理1!AC$79&lt;$B548,数据整理1!T$79,"")</f>
        <v>2659</v>
      </c>
      <c r="U548">
        <f>IF(数据整理1!AD$79&lt;$B548,数据整理1!U$79,"")</f>
        <v>2654</v>
      </c>
      <c r="V548">
        <f>IF(数据整理1!AE$79&lt;$B548,数据整理1!V$79,"")</f>
        <v>2654</v>
      </c>
      <c r="W548">
        <f>IF(数据整理1!AF$79&lt;$B548,数据整理1!W$79,"")</f>
        <v>2655</v>
      </c>
      <c r="X548">
        <f>IF(数据整理1!AG$79&lt;$B548,数据整理1!X$79,"")</f>
        <v>2648</v>
      </c>
      <c r="Y548">
        <f>IF(数据整理1!AH$79&lt;$B548,数据整理1!Y$79,"")</f>
        <v>2644</v>
      </c>
      <c r="Z548">
        <f>IF(数据整理1!AI$79&lt;$B548,数据整理1!Z$79,"")</f>
        <v>2649</v>
      </c>
      <c r="AA548" t="str">
        <f>IF(数据整理1!AJ$57&lt;=$B548,数据整理1!AA$57,"")</f>
        <v/>
      </c>
      <c r="AI548" t="str">
        <f>INDEX(数据整理1!$C$82:$C$106,MATCH(B548,数据整理1!$D$82:$D$106))</f>
        <v>24阶</v>
      </c>
      <c r="AJ548">
        <f>IF(数据整理1!AC$105&lt;$B548,数据整理1!T$105,"")</f>
        <v>2659</v>
      </c>
      <c r="AK548">
        <f>IF(数据整理1!AD$105&lt;$B548,数据整理1!U$105,"")</f>
        <v>2654</v>
      </c>
      <c r="AL548">
        <f>IF(数据整理1!AE$105&lt;$B548,数据整理1!V$105,"")</f>
        <v>2657</v>
      </c>
      <c r="AM548">
        <f>IF(数据整理1!AF$105&lt;$B548,数据整理1!W$105,"")</f>
        <v>2655</v>
      </c>
      <c r="AN548">
        <f>IF(数据整理1!AG$105&lt;$B548,数据整理1!X$105,"")</f>
        <v>2648</v>
      </c>
      <c r="AO548">
        <f>IF(数据整理1!AH$105&lt;$B548,数据整理1!Y$105,"")</f>
        <v>2644</v>
      </c>
      <c r="AP548">
        <f>IF(数据整理1!AI$105&lt;$B548,数据整理1!Z$105,"")</f>
        <v>2649</v>
      </c>
      <c r="AQ548">
        <f>IF(数据整理1!AJ$105&lt;$B548,数据整理1!AA$105,"")</f>
        <v>2647</v>
      </c>
    </row>
    <row r="549" spans="2:43" x14ac:dyDescent="0.2">
      <c r="B549">
        <v>169</v>
      </c>
      <c r="C549" t="str">
        <f>INDEX(数据整理1!$C$30:$C$54,MATCH(B549,数据整理1!$D$30:$D$54))</f>
        <v>24阶</v>
      </c>
      <c r="D549">
        <f>IF(数据整理1!AC$53&lt;$B549,数据整理1!T$53,"")</f>
        <v>2659</v>
      </c>
      <c r="E549">
        <f>IF(数据整理1!AD$53&lt;$B549,数据整理1!U$53,"")</f>
        <v>2652</v>
      </c>
      <c r="F549">
        <f>IF(数据整理1!AE$53&lt;$B549,数据整理1!V$53,"")</f>
        <v>2653</v>
      </c>
      <c r="G549">
        <f>IF(数据整理1!AF$53&lt;$B549,数据整理1!W$53,"")</f>
        <v>2655</v>
      </c>
      <c r="H549">
        <f>IF(数据整理1!AG$53&lt;$B549,数据整理1!X$53,"")</f>
        <v>2646</v>
      </c>
      <c r="I549">
        <f>IF(数据整理1!AH$53&lt;$B549,数据整理1!Y$53,"")</f>
        <v>2643</v>
      </c>
      <c r="J549">
        <f>IF(数据整理1!AI$53&lt;$B549,数据整理1!Z$53,"")</f>
        <v>2649</v>
      </c>
      <c r="K549">
        <f>IF(数据整理1!AJ$53&lt;$B549,数据整理1!AA$53,"")</f>
        <v>2651</v>
      </c>
      <c r="S549" t="str">
        <f>INDEX(数据整理1!$C$56:$C$80,MATCH(B549,数据整理1!$D$56:$D$80))</f>
        <v>24阶</v>
      </c>
      <c r="T549">
        <f>IF(数据整理1!AC$79&lt;$B549,数据整理1!T$79,"")</f>
        <v>2659</v>
      </c>
      <c r="U549">
        <f>IF(数据整理1!AD$79&lt;$B549,数据整理1!U$79,"")</f>
        <v>2654</v>
      </c>
      <c r="V549">
        <f>IF(数据整理1!AE$79&lt;$B549,数据整理1!V$79,"")</f>
        <v>2654</v>
      </c>
      <c r="W549">
        <f>IF(数据整理1!AF$79&lt;$B549,数据整理1!W$79,"")</f>
        <v>2655</v>
      </c>
      <c r="X549">
        <f>IF(数据整理1!AG$79&lt;$B549,数据整理1!X$79,"")</f>
        <v>2648</v>
      </c>
      <c r="Y549">
        <f>IF(数据整理1!AH$79&lt;$B549,数据整理1!Y$79,"")</f>
        <v>2644</v>
      </c>
      <c r="Z549">
        <f>IF(数据整理1!AI$79&lt;$B549,数据整理1!Z$79,"")</f>
        <v>2649</v>
      </c>
      <c r="AA549" t="str">
        <f>IF(数据整理1!AJ$57&lt;=$B549,数据整理1!AA$57,"")</f>
        <v/>
      </c>
      <c r="AI549" t="str">
        <f>INDEX(数据整理1!$C$82:$C$106,MATCH(B549,数据整理1!$D$82:$D$106))</f>
        <v>24阶</v>
      </c>
      <c r="AJ549">
        <f>IF(数据整理1!AC$105&lt;$B549,数据整理1!T$105,"")</f>
        <v>2659</v>
      </c>
      <c r="AK549">
        <f>IF(数据整理1!AD$105&lt;$B549,数据整理1!U$105,"")</f>
        <v>2654</v>
      </c>
      <c r="AL549">
        <f>IF(数据整理1!AE$105&lt;$B549,数据整理1!V$105,"")</f>
        <v>2657</v>
      </c>
      <c r="AM549">
        <f>IF(数据整理1!AF$105&lt;$B549,数据整理1!W$105,"")</f>
        <v>2655</v>
      </c>
      <c r="AN549">
        <f>IF(数据整理1!AG$105&lt;$B549,数据整理1!X$105,"")</f>
        <v>2648</v>
      </c>
      <c r="AO549">
        <f>IF(数据整理1!AH$105&lt;$B549,数据整理1!Y$105,"")</f>
        <v>2644</v>
      </c>
      <c r="AP549">
        <f>IF(数据整理1!AI$105&lt;$B549,数据整理1!Z$105,"")</f>
        <v>2649</v>
      </c>
      <c r="AQ549">
        <f>IF(数据整理1!AJ$105&lt;$B549,数据整理1!AA$105,"")</f>
        <v>2647</v>
      </c>
    </row>
    <row r="550" spans="2:43" x14ac:dyDescent="0.2">
      <c r="B550">
        <v>170</v>
      </c>
      <c r="C550" t="str">
        <f>INDEX(数据整理1!$C$30:$C$54,MATCH(B550,数据整理1!$D$30:$D$54))</f>
        <v>24阶</v>
      </c>
      <c r="D550">
        <f>IF(数据整理1!AC$53&lt;$B550,数据整理1!T$53,"")</f>
        <v>2659</v>
      </c>
      <c r="E550">
        <f>IF(数据整理1!AD$53&lt;$B550,数据整理1!U$53,"")</f>
        <v>2652</v>
      </c>
      <c r="F550">
        <f>IF(数据整理1!AE$53&lt;$B550,数据整理1!V$53,"")</f>
        <v>2653</v>
      </c>
      <c r="G550">
        <f>IF(数据整理1!AF$53&lt;$B550,数据整理1!W$53,"")</f>
        <v>2655</v>
      </c>
      <c r="H550">
        <f>IF(数据整理1!AG$53&lt;$B550,数据整理1!X$53,"")</f>
        <v>2646</v>
      </c>
      <c r="I550">
        <f>IF(数据整理1!AH$53&lt;$B550,数据整理1!Y$53,"")</f>
        <v>2643</v>
      </c>
      <c r="J550">
        <f>IF(数据整理1!AI$53&lt;$B550,数据整理1!Z$53,"")</f>
        <v>2649</v>
      </c>
      <c r="K550">
        <f>IF(数据整理1!AJ$53&lt;$B550,数据整理1!AA$53,"")</f>
        <v>2651</v>
      </c>
      <c r="S550" t="str">
        <f>INDEX(数据整理1!$C$56:$C$80,MATCH(B550,数据整理1!$D$56:$D$80))</f>
        <v>24阶</v>
      </c>
      <c r="T550">
        <f>IF(数据整理1!AC$79&lt;$B550,数据整理1!T$79,"")</f>
        <v>2659</v>
      </c>
      <c r="U550">
        <f>IF(数据整理1!AD$79&lt;$B550,数据整理1!U$79,"")</f>
        <v>2654</v>
      </c>
      <c r="V550">
        <f>IF(数据整理1!AE$79&lt;$B550,数据整理1!V$79,"")</f>
        <v>2654</v>
      </c>
      <c r="W550">
        <f>IF(数据整理1!AF$79&lt;$B550,数据整理1!W$79,"")</f>
        <v>2655</v>
      </c>
      <c r="X550">
        <f>IF(数据整理1!AG$79&lt;$B550,数据整理1!X$79,"")</f>
        <v>2648</v>
      </c>
      <c r="Y550">
        <f>IF(数据整理1!AH$79&lt;$B550,数据整理1!Y$79,"")</f>
        <v>2644</v>
      </c>
      <c r="Z550">
        <f>IF(数据整理1!AI$79&lt;$B550,数据整理1!Z$79,"")</f>
        <v>2649</v>
      </c>
      <c r="AA550" t="str">
        <f>IF(数据整理1!AJ$57&lt;=$B550,数据整理1!AA$57,"")</f>
        <v/>
      </c>
      <c r="AI550" t="str">
        <f>INDEX(数据整理1!$C$82:$C$106,MATCH(B550,数据整理1!$D$82:$D$106))</f>
        <v>24阶</v>
      </c>
      <c r="AJ550">
        <f>IF(数据整理1!AC$105&lt;$B550,数据整理1!T$105,"")</f>
        <v>2659</v>
      </c>
      <c r="AK550">
        <f>IF(数据整理1!AD$105&lt;$B550,数据整理1!U$105,"")</f>
        <v>2654</v>
      </c>
      <c r="AL550">
        <f>IF(数据整理1!AE$105&lt;$B550,数据整理1!V$105,"")</f>
        <v>2657</v>
      </c>
      <c r="AM550">
        <f>IF(数据整理1!AF$105&lt;$B550,数据整理1!W$105,"")</f>
        <v>2655</v>
      </c>
      <c r="AN550">
        <f>IF(数据整理1!AG$105&lt;$B550,数据整理1!X$105,"")</f>
        <v>2648</v>
      </c>
      <c r="AO550">
        <f>IF(数据整理1!AH$105&lt;$B550,数据整理1!Y$105,"")</f>
        <v>2644</v>
      </c>
      <c r="AP550">
        <f>IF(数据整理1!AI$105&lt;$B550,数据整理1!Z$105,"")</f>
        <v>2649</v>
      </c>
      <c r="AQ550">
        <f>IF(数据整理1!AJ$105&lt;$B550,数据整理1!AA$105,"")</f>
        <v>2647</v>
      </c>
    </row>
    <row r="554" spans="2:43" x14ac:dyDescent="0.2">
      <c r="B554">
        <v>1</v>
      </c>
      <c r="C554" t="s">
        <v>54</v>
      </c>
      <c r="D554">
        <f>_xlfn.IFNA(VLOOKUP($D381,数据整理2!$B$4:$Q$172,3,0),0)+_xlfn.IFNA(VLOOKUP($E381,数据整理2!$B$4:$Q$172,3,0),0)+_xlfn.IFNA(VLOOKUP($F381,数据整理2!$B$4:$Q$172,3,0),0)+_xlfn.IFNA(VLOOKUP($G381,数据整理2!$B$4:$Q$172,3,0),0)+_xlfn.IFNA(VLOOKUP($H381,数据整理2!$B$4:$Q$172,3,0),0)+_xlfn.IFNA(VLOOKUP($I381,数据整理2!$B$4:$Q$172,3,0),0)+_xlfn.IFNA(VLOOKUP($J381,数据整理2!$B$4:$Q$172,3,0),0)+_xlfn.IFNA(VLOOKUP($K381,数据整理2!$B$4:$Q$172,3,0),0)</f>
        <v>0</v>
      </c>
      <c r="E554">
        <f>_xlfn.IFNA(VLOOKUP($D381,数据整理2!$B$4:$Q$172,4,0),0)+_xlfn.IFNA(VLOOKUP($E381,数据整理2!$B$4:$Q$172,4,0),0)+_xlfn.IFNA(VLOOKUP($F381,数据整理2!$B$4:$Q$172,4,0),0)+_xlfn.IFNA(VLOOKUP($G381,数据整理2!$B$4:$Q$172,4,0),0)+_xlfn.IFNA(VLOOKUP($H381,数据整理2!$B$4:$Q$172,4,0),0)+_xlfn.IFNA(VLOOKUP($I381,数据整理2!$B$4:$Q$172,4,0),0)+_xlfn.IFNA(VLOOKUP($J381,数据整理2!$B$4:$Q$172,4,0),0)+_xlfn.IFNA(VLOOKUP($K381,数据整理2!$B$4:$Q$172,4,0),0)</f>
        <v>0</v>
      </c>
      <c r="F554">
        <f>_xlfn.IFNA(VLOOKUP($D381,数据整理2!$B$4:$Q$172,5,0),0)+_xlfn.IFNA(VLOOKUP($E381,数据整理2!$B$4:$Q$172,5,0),0)+_xlfn.IFNA(VLOOKUP($F381,数据整理2!$B$4:$Q$172,5,0),0)+_xlfn.IFNA(VLOOKUP($G381,数据整理2!$B$4:$Q$172,5,0),0)+_xlfn.IFNA(VLOOKUP($H381,数据整理2!$B$4:$Q$172,5,0),0)+_xlfn.IFNA(VLOOKUP($I381,数据整理2!$B$4:$Q$172,5,0),0)+_xlfn.IFNA(VLOOKUP($J381,数据整理2!$B$4:$Q$172,5,0),0)+_xlfn.IFNA(VLOOKUP($K381,数据整理2!$B$4:$Q$172,5,0),0)</f>
        <v>0</v>
      </c>
      <c r="G554">
        <f>_xlfn.IFNA(VLOOKUP($D381,数据整理2!$B$4:$Q$172,6,0),0)+_xlfn.IFNA(VLOOKUP($E381,数据整理2!$B$4:$Q$172,6,0),0)+_xlfn.IFNA(VLOOKUP($F381,数据整理2!$B$4:$Q$172,6,0),0)+_xlfn.IFNA(VLOOKUP($G381,数据整理2!$B$4:$Q$172,6,0),0)+_xlfn.IFNA(VLOOKUP($H381,数据整理2!$B$4:$Q$172,6,0),0)+_xlfn.IFNA(VLOOKUP($I381,数据整理2!$B$4:$Q$172,6,0),0)+_xlfn.IFNA(VLOOKUP($J381,数据整理2!$B$4:$Q$172,6,0),0)+_xlfn.IFNA(VLOOKUP($K381,数据整理2!$B$4:$Q$172,6,0),0)</f>
        <v>0</v>
      </c>
      <c r="H554">
        <f>_xlfn.IFNA(VLOOKUP($D381,数据整理2!$B$4:$Q$172,7,0),0)+_xlfn.IFNA(VLOOKUP($E381,数据整理2!$B$4:$Q$172,7,0),0)+_xlfn.IFNA(VLOOKUP($F381,数据整理2!$B$4:$Q$172,7,0),0)+_xlfn.IFNA(VLOOKUP($G381,数据整理2!$B$4:$Q$172,7,0),0)+_xlfn.IFNA(VLOOKUP($H381,数据整理2!$B$4:$Q$172,7,0),0)+_xlfn.IFNA(VLOOKUP($I381,数据整理2!$B$4:$Q$172,7,0),0)+_xlfn.IFNA(VLOOKUP($J381,数据整理2!$B$4:$Q$172,7,0),0)+_xlfn.IFNA(VLOOKUP($K381,数据整理2!$B$4:$Q$172,7,0),0)</f>
        <v>0</v>
      </c>
      <c r="I554">
        <f>_xlfn.IFNA(VLOOKUP($D381,数据整理2!$B$4:$Q$172,8,0),0)+_xlfn.IFNA(VLOOKUP($E381,数据整理2!$B$4:$Q$172,8,0),0)+_xlfn.IFNA(VLOOKUP($F381,数据整理2!$B$4:$Q$172,8,0),0)+_xlfn.IFNA(VLOOKUP($G381,数据整理2!$B$4:$Q$172,8,0),0)+_xlfn.IFNA(VLOOKUP($H381,数据整理2!$B$4:$Q$172,8,0),0)+_xlfn.IFNA(VLOOKUP($I381,数据整理2!$B$4:$Q$172,8,0),0)+_xlfn.IFNA(VLOOKUP($J381,数据整理2!$B$4:$Q$172,8,0),0)+_xlfn.IFNA(VLOOKUP($K381,数据整理2!$B$4:$Q$172,8,0),0)</f>
        <v>0</v>
      </c>
      <c r="J554">
        <f>_xlfn.IFNA(VLOOKUP($D381,数据整理2!$B$4:$Q$172,9,0),0)+_xlfn.IFNA(VLOOKUP($E381,数据整理2!$B$4:$Q$172,9,0),0)+_xlfn.IFNA(VLOOKUP($F381,数据整理2!$B$4:$Q$172,9,0),0)+_xlfn.IFNA(VLOOKUP($G381,数据整理2!$B$4:$Q$172,9,0),0)+_xlfn.IFNA(VLOOKUP($H381,数据整理2!$B$4:$Q$172,9,0),0)+_xlfn.IFNA(VLOOKUP($I381,数据整理2!$B$4:$Q$172,9,0),0)+_xlfn.IFNA(VLOOKUP($J381,数据整理2!$B$4:$Q$172,9,0),0)+_xlfn.IFNA(VLOOKUP($K381,数据整理2!$B$4:$Q$172,9,0),0)</f>
        <v>0</v>
      </c>
      <c r="K554">
        <f>_xlfn.IFNA(VLOOKUP($D381,数据整理2!$B$4:$Q$172,10,0),0)+_xlfn.IFNA(VLOOKUP($E381,数据整理2!$B$4:$Q$172,10,0),0)+_xlfn.IFNA(VLOOKUP($F381,数据整理2!$B$4:$Q$172,10,0),0)+_xlfn.IFNA(VLOOKUP($G381,数据整理2!$B$4:$Q$172,10,0),0)+_xlfn.IFNA(VLOOKUP($H381,数据整理2!$B$4:$Q$172,10,0),0)+_xlfn.IFNA(VLOOKUP($I381,数据整理2!$B$4:$Q$172,10,0),0)+_xlfn.IFNA(VLOOKUP($J381,数据整理2!$B$4:$Q$172,10,0),0)+_xlfn.IFNA(VLOOKUP($K381,数据整理2!$B$4:$Q$172,10,0),0)</f>
        <v>0</v>
      </c>
      <c r="L554">
        <f>_xlfn.IFNA(VLOOKUP($D381,数据整理2!$B$4:$Q$172,11,0),0)+_xlfn.IFNA(VLOOKUP($E381,数据整理2!$B$4:$Q$172,11,0),0)+_xlfn.IFNA(VLOOKUP($F381,数据整理2!$B$4:$Q$172,11,0),0)+_xlfn.IFNA(VLOOKUP($G381,数据整理2!$B$4:$Q$172,11,0),0)+_xlfn.IFNA(VLOOKUP($H381,数据整理2!$B$4:$Q$172,11,0),0)+_xlfn.IFNA(VLOOKUP($I381,数据整理2!$B$4:$Q$172,11,0),0)+_xlfn.IFNA(VLOOKUP($J381,数据整理2!$B$4:$Q$172,11,0),0)+_xlfn.IFNA(VLOOKUP($K381,数据整理2!$B$4:$Q$172,11,0),0)</f>
        <v>0</v>
      </c>
      <c r="M554">
        <f>_xlfn.IFNA(VLOOKUP($D381,数据整理2!$B$4:$Q$172,12,0),0)+_xlfn.IFNA(VLOOKUP($E381,数据整理2!$B$4:$Q$172,12,0),0)+_xlfn.IFNA(VLOOKUP($F381,数据整理2!$B$4:$Q$172,12,0),0)+_xlfn.IFNA(VLOOKUP($G381,数据整理2!$B$4:$Q$172,12,0),0)+_xlfn.IFNA(VLOOKUP($H381,数据整理2!$B$4:$Q$172,12,0),0)+_xlfn.IFNA(VLOOKUP($I381,数据整理2!$B$4:$Q$172,12,0),0)+_xlfn.IFNA(VLOOKUP($J381,数据整理2!$B$4:$Q$172,12,0),0)+_xlfn.IFNA(VLOOKUP($K381,数据整理2!$B$4:$Q$172,12,0),0)</f>
        <v>0</v>
      </c>
      <c r="N554">
        <f>_xlfn.IFNA(VLOOKUP($D381,数据整理2!$B$4:$Q$172,13,0),0)+_xlfn.IFNA(VLOOKUP($E381,数据整理2!$B$4:$Q$172,13,0),0)+_xlfn.IFNA(VLOOKUP($F381,数据整理2!$B$4:$Q$172,13,0),0)+_xlfn.IFNA(VLOOKUP($G381,数据整理2!$B$4:$Q$172,13,0),0)+_xlfn.IFNA(VLOOKUP($H381,数据整理2!$B$4:$Q$172,13,0),0)+_xlfn.IFNA(VLOOKUP($I381,数据整理2!$B$4:$Q$172,13,0),0)+_xlfn.IFNA(VLOOKUP($J381,数据整理2!$B$4:$Q$172,13,0),0)+_xlfn.IFNA(VLOOKUP($K381,数据整理2!$B$4:$Q$172,13,0),0)</f>
        <v>0</v>
      </c>
      <c r="O554">
        <f>_xlfn.IFNA(VLOOKUP($D381,数据整理2!$B$4:$Q$172,14,0),0)+_xlfn.IFNA(VLOOKUP($E381,数据整理2!$B$4:$Q$172,14,0),0)+_xlfn.IFNA(VLOOKUP($F381,数据整理2!$B$4:$Q$172,14,0),0)+_xlfn.IFNA(VLOOKUP($G381,数据整理2!$B$4:$Q$172,14,0),0)+_xlfn.IFNA(VLOOKUP($H381,数据整理2!$B$4:$Q$172,14,0),0)+_xlfn.IFNA(VLOOKUP($I381,数据整理2!$B$4:$Q$172,14,0),0)+_xlfn.IFNA(VLOOKUP($J381,数据整理2!$B$4:$Q$172,14,0),0)+_xlfn.IFNA(VLOOKUP($K381,数据整理2!$B$4:$Q$172,14,0),0)</f>
        <v>0</v>
      </c>
      <c r="P554">
        <f>_xlfn.IFNA(VLOOKUP($D381,数据整理2!$B$4:$Q$172,15,0),0)+_xlfn.IFNA(VLOOKUP($E381,数据整理2!$B$4:$Q$172,15,0),0)+_xlfn.IFNA(VLOOKUP($F381,数据整理2!$B$4:$Q$172,15,0),0)+_xlfn.IFNA(VLOOKUP($G381,数据整理2!$B$4:$Q$172,15,0),0)+_xlfn.IFNA(VLOOKUP($H381,数据整理2!$B$4:$Q$172,15,0),0)+_xlfn.IFNA(VLOOKUP($I381,数据整理2!$B$4:$Q$172,15,0),0)+_xlfn.IFNA(VLOOKUP($J381,数据整理2!$B$4:$Q$172,15,0),0)+_xlfn.IFNA(VLOOKUP($K381,数据整理2!$B$4:$Q$172,15,0),0)</f>
        <v>0</v>
      </c>
      <c r="Q554">
        <f>_xlfn.IFNA(VLOOKUP($D381,数据整理2!$B$4:$Q$172,16,0),0)+_xlfn.IFNA(VLOOKUP($E381,数据整理2!$B$4:$Q$172,16,0),0)+_xlfn.IFNA(VLOOKUP($F381,数据整理2!$B$4:$Q$172,16,0),0)+_xlfn.IFNA(VLOOKUP($G381,数据整理2!$B$4:$Q$172,16,0),0)+_xlfn.IFNA(VLOOKUP($H381,数据整理2!$B$4:$Q$172,16,0),0)+_xlfn.IFNA(VLOOKUP($I381,数据整理2!$B$4:$Q$172,16,0),0)+_xlfn.IFNA(VLOOKUP($J381,数据整理2!$B$4:$Q$172,16,0),0)+_xlfn.IFNA(VLOOKUP($K381,数据整理2!$B$4:$Q$172,16,0),0)</f>
        <v>0</v>
      </c>
    </row>
    <row r="555" spans="2:43" x14ac:dyDescent="0.2">
      <c r="B555">
        <v>2</v>
      </c>
      <c r="C555" t="str">
        <f>INDEX(数据整理1!$C$30:$C$54,MATCH(B555,数据整理1!$D$30:$D$54))</f>
        <v>1阶</v>
      </c>
      <c r="D555">
        <f>_xlfn.IFNA(VLOOKUP($D382,数据整理2!$B$4:$Q$172,3,0),0)+_xlfn.IFNA(VLOOKUP($E382,数据整理2!$B$4:$Q$172,3,0),0)+_xlfn.IFNA(VLOOKUP($F382,数据整理2!$B$4:$Q$172,3,0),0)+_xlfn.IFNA(VLOOKUP($G382,数据整理2!$B$4:$Q$172,3,0),0)+_xlfn.IFNA(VLOOKUP($H382,数据整理2!$B$4:$Q$172,3,0),0)+_xlfn.IFNA(VLOOKUP($I382,数据整理2!$B$4:$Q$172,3,0),0)+_xlfn.IFNA(VLOOKUP($J382,数据整理2!$B$4:$Q$172,3,0),0)+_xlfn.IFNA(VLOOKUP($K382,数据整理2!$B$4:$Q$172,3,0),0)</f>
        <v>0</v>
      </c>
      <c r="E555">
        <f>_xlfn.IFNA(VLOOKUP($D382,数据整理2!$B$4:$Q$172,4,0),0)+_xlfn.IFNA(VLOOKUP($E382,数据整理2!$B$4:$Q$172,4,0),0)+_xlfn.IFNA(VLOOKUP($F382,数据整理2!$B$4:$Q$172,4,0),0)+_xlfn.IFNA(VLOOKUP($G382,数据整理2!$B$4:$Q$172,4,0),0)+_xlfn.IFNA(VLOOKUP($H382,数据整理2!$B$4:$Q$172,4,0),0)+_xlfn.IFNA(VLOOKUP($I382,数据整理2!$B$4:$Q$172,4,0),0)+_xlfn.IFNA(VLOOKUP($J382,数据整理2!$B$4:$Q$172,4,0),0)+_xlfn.IFNA(VLOOKUP($K382,数据整理2!$B$4:$Q$172,4,0),0)</f>
        <v>0</v>
      </c>
      <c r="F555">
        <f>_xlfn.IFNA(VLOOKUP($D382,数据整理2!$B$4:$Q$172,5,0),0)+_xlfn.IFNA(VLOOKUP($E382,数据整理2!$B$4:$Q$172,5,0),0)+_xlfn.IFNA(VLOOKUP($F382,数据整理2!$B$4:$Q$172,5,0),0)+_xlfn.IFNA(VLOOKUP($G382,数据整理2!$B$4:$Q$172,5,0),0)+_xlfn.IFNA(VLOOKUP($H382,数据整理2!$B$4:$Q$172,5,0),0)+_xlfn.IFNA(VLOOKUP($I382,数据整理2!$B$4:$Q$172,5,0),0)+_xlfn.IFNA(VLOOKUP($J382,数据整理2!$B$4:$Q$172,5,0),0)+_xlfn.IFNA(VLOOKUP($K382,数据整理2!$B$4:$Q$172,5,0),0)</f>
        <v>0</v>
      </c>
      <c r="G555">
        <f>_xlfn.IFNA(VLOOKUP($D382,数据整理2!$B$4:$Q$172,6,0),0)+_xlfn.IFNA(VLOOKUP($E382,数据整理2!$B$4:$Q$172,6,0),0)+_xlfn.IFNA(VLOOKUP($F382,数据整理2!$B$4:$Q$172,6,0),0)+_xlfn.IFNA(VLOOKUP($G382,数据整理2!$B$4:$Q$172,6,0),0)+_xlfn.IFNA(VLOOKUP($H382,数据整理2!$B$4:$Q$172,6,0),0)+_xlfn.IFNA(VLOOKUP($I382,数据整理2!$B$4:$Q$172,6,0),0)+_xlfn.IFNA(VLOOKUP($J382,数据整理2!$B$4:$Q$172,6,0),0)+_xlfn.IFNA(VLOOKUP($K382,数据整理2!$B$4:$Q$172,6,0),0)</f>
        <v>0</v>
      </c>
      <c r="H555">
        <f>_xlfn.IFNA(VLOOKUP($D382,数据整理2!$B$4:$Q$172,7,0),0)+_xlfn.IFNA(VLOOKUP($E382,数据整理2!$B$4:$Q$172,7,0),0)+_xlfn.IFNA(VLOOKUP($F382,数据整理2!$B$4:$Q$172,7,0),0)+_xlfn.IFNA(VLOOKUP($G382,数据整理2!$B$4:$Q$172,7,0),0)+_xlfn.IFNA(VLOOKUP($H382,数据整理2!$B$4:$Q$172,7,0),0)+_xlfn.IFNA(VLOOKUP($I382,数据整理2!$B$4:$Q$172,7,0),0)+_xlfn.IFNA(VLOOKUP($J382,数据整理2!$B$4:$Q$172,7,0),0)+_xlfn.IFNA(VLOOKUP($K382,数据整理2!$B$4:$Q$172,7,0),0)</f>
        <v>0</v>
      </c>
      <c r="I555">
        <f>_xlfn.IFNA(VLOOKUP($D382,数据整理2!$B$4:$Q$172,8,0),0)+_xlfn.IFNA(VLOOKUP($E382,数据整理2!$B$4:$Q$172,8,0),0)+_xlfn.IFNA(VLOOKUP($F382,数据整理2!$B$4:$Q$172,8,0),0)+_xlfn.IFNA(VLOOKUP($G382,数据整理2!$B$4:$Q$172,8,0),0)+_xlfn.IFNA(VLOOKUP($H382,数据整理2!$B$4:$Q$172,8,0),0)+_xlfn.IFNA(VLOOKUP($I382,数据整理2!$B$4:$Q$172,8,0),0)+_xlfn.IFNA(VLOOKUP($J382,数据整理2!$B$4:$Q$172,8,0),0)+_xlfn.IFNA(VLOOKUP($K382,数据整理2!$B$4:$Q$172,8,0),0)</f>
        <v>0</v>
      </c>
      <c r="J555">
        <f>_xlfn.IFNA(VLOOKUP($D382,数据整理2!$B$4:$Q$172,9,0),0)+_xlfn.IFNA(VLOOKUP($E382,数据整理2!$B$4:$Q$172,9,0),0)+_xlfn.IFNA(VLOOKUP($F382,数据整理2!$B$4:$Q$172,9,0),0)+_xlfn.IFNA(VLOOKUP($G382,数据整理2!$B$4:$Q$172,9,0),0)+_xlfn.IFNA(VLOOKUP($H382,数据整理2!$B$4:$Q$172,9,0),0)+_xlfn.IFNA(VLOOKUP($I382,数据整理2!$B$4:$Q$172,9,0),0)+_xlfn.IFNA(VLOOKUP($J382,数据整理2!$B$4:$Q$172,9,0),0)+_xlfn.IFNA(VLOOKUP($K382,数据整理2!$B$4:$Q$172,9,0),0)</f>
        <v>0</v>
      </c>
      <c r="K555">
        <f>_xlfn.IFNA(VLOOKUP($D382,数据整理2!$B$4:$Q$172,10,0),0)+_xlfn.IFNA(VLOOKUP($E382,数据整理2!$B$4:$Q$172,10,0),0)+_xlfn.IFNA(VLOOKUP($F382,数据整理2!$B$4:$Q$172,10,0),0)+_xlfn.IFNA(VLOOKUP($G382,数据整理2!$B$4:$Q$172,10,0),0)+_xlfn.IFNA(VLOOKUP($H382,数据整理2!$B$4:$Q$172,10,0),0)+_xlfn.IFNA(VLOOKUP($I382,数据整理2!$B$4:$Q$172,10,0),0)+_xlfn.IFNA(VLOOKUP($J382,数据整理2!$B$4:$Q$172,10,0),0)+_xlfn.IFNA(VLOOKUP($K382,数据整理2!$B$4:$Q$172,10,0),0)</f>
        <v>0</v>
      </c>
      <c r="L555">
        <f>_xlfn.IFNA(VLOOKUP($D382,数据整理2!$B$4:$Q$172,11,0),0)+_xlfn.IFNA(VLOOKUP($E382,数据整理2!$B$4:$Q$172,11,0),0)+_xlfn.IFNA(VLOOKUP($F382,数据整理2!$B$4:$Q$172,11,0),0)+_xlfn.IFNA(VLOOKUP($G382,数据整理2!$B$4:$Q$172,11,0),0)+_xlfn.IFNA(VLOOKUP($H382,数据整理2!$B$4:$Q$172,11,0),0)+_xlfn.IFNA(VLOOKUP($I382,数据整理2!$B$4:$Q$172,11,0),0)+_xlfn.IFNA(VLOOKUP($J382,数据整理2!$B$4:$Q$172,11,0),0)+_xlfn.IFNA(VLOOKUP($K382,数据整理2!$B$4:$Q$172,11,0),0)</f>
        <v>0</v>
      </c>
      <c r="M555">
        <f>_xlfn.IFNA(VLOOKUP($D382,数据整理2!$B$4:$Q$172,12,0),0)+_xlfn.IFNA(VLOOKUP($E382,数据整理2!$B$4:$Q$172,12,0),0)+_xlfn.IFNA(VLOOKUP($F382,数据整理2!$B$4:$Q$172,12,0),0)+_xlfn.IFNA(VLOOKUP($G382,数据整理2!$B$4:$Q$172,12,0),0)+_xlfn.IFNA(VLOOKUP($H382,数据整理2!$B$4:$Q$172,12,0),0)+_xlfn.IFNA(VLOOKUP($I382,数据整理2!$B$4:$Q$172,12,0),0)+_xlfn.IFNA(VLOOKUP($J382,数据整理2!$B$4:$Q$172,12,0),0)+_xlfn.IFNA(VLOOKUP($K382,数据整理2!$B$4:$Q$172,12,0),0)</f>
        <v>0</v>
      </c>
      <c r="N555">
        <f>_xlfn.IFNA(VLOOKUP($D382,数据整理2!$B$4:$Q$172,13,0),0)+_xlfn.IFNA(VLOOKUP($E382,数据整理2!$B$4:$Q$172,13,0),0)+_xlfn.IFNA(VLOOKUP($F382,数据整理2!$B$4:$Q$172,13,0),0)+_xlfn.IFNA(VLOOKUP($G382,数据整理2!$B$4:$Q$172,13,0),0)+_xlfn.IFNA(VLOOKUP($H382,数据整理2!$B$4:$Q$172,13,0),0)+_xlfn.IFNA(VLOOKUP($I382,数据整理2!$B$4:$Q$172,13,0),0)+_xlfn.IFNA(VLOOKUP($J382,数据整理2!$B$4:$Q$172,13,0),0)+_xlfn.IFNA(VLOOKUP($K382,数据整理2!$B$4:$Q$172,13,0),0)</f>
        <v>0</v>
      </c>
      <c r="O555">
        <f>_xlfn.IFNA(VLOOKUP($D382,数据整理2!$B$4:$Q$172,14,0),0)+_xlfn.IFNA(VLOOKUP($E382,数据整理2!$B$4:$Q$172,14,0),0)+_xlfn.IFNA(VLOOKUP($F382,数据整理2!$B$4:$Q$172,14,0),0)+_xlfn.IFNA(VLOOKUP($G382,数据整理2!$B$4:$Q$172,14,0),0)+_xlfn.IFNA(VLOOKUP($H382,数据整理2!$B$4:$Q$172,14,0),0)+_xlfn.IFNA(VLOOKUP($I382,数据整理2!$B$4:$Q$172,14,0),0)+_xlfn.IFNA(VLOOKUP($J382,数据整理2!$B$4:$Q$172,14,0),0)+_xlfn.IFNA(VLOOKUP($K382,数据整理2!$B$4:$Q$172,14,0),0)</f>
        <v>0</v>
      </c>
      <c r="P555">
        <f>_xlfn.IFNA(VLOOKUP($D382,数据整理2!$B$4:$Q$172,15,0),0)+_xlfn.IFNA(VLOOKUP($E382,数据整理2!$B$4:$Q$172,15,0),0)+_xlfn.IFNA(VLOOKUP($F382,数据整理2!$B$4:$Q$172,15,0),0)+_xlfn.IFNA(VLOOKUP($G382,数据整理2!$B$4:$Q$172,15,0),0)+_xlfn.IFNA(VLOOKUP($H382,数据整理2!$B$4:$Q$172,15,0),0)+_xlfn.IFNA(VLOOKUP($I382,数据整理2!$B$4:$Q$172,15,0),0)+_xlfn.IFNA(VLOOKUP($J382,数据整理2!$B$4:$Q$172,15,0),0)+_xlfn.IFNA(VLOOKUP($K382,数据整理2!$B$4:$Q$172,15,0),0)</f>
        <v>0</v>
      </c>
      <c r="Q555">
        <f>_xlfn.IFNA(VLOOKUP($D382,数据整理2!$B$4:$Q$172,16,0),0)+_xlfn.IFNA(VLOOKUP($E382,数据整理2!$B$4:$Q$172,16,0),0)+_xlfn.IFNA(VLOOKUP($F382,数据整理2!$B$4:$Q$172,16,0),0)+_xlfn.IFNA(VLOOKUP($G382,数据整理2!$B$4:$Q$172,16,0),0)+_xlfn.IFNA(VLOOKUP($H382,数据整理2!$B$4:$Q$172,16,0),0)+_xlfn.IFNA(VLOOKUP($I382,数据整理2!$B$4:$Q$172,16,0),0)+_xlfn.IFNA(VLOOKUP($J382,数据整理2!$B$4:$Q$172,16,0),0)+_xlfn.IFNA(VLOOKUP($K382,数据整理2!$B$4:$Q$172,16,0),0)</f>
        <v>0</v>
      </c>
    </row>
    <row r="556" spans="2:43" x14ac:dyDescent="0.2">
      <c r="B556">
        <v>3</v>
      </c>
      <c r="C556" t="str">
        <f>INDEX(数据整理1!$C$30:$C$54,MATCH(B556,数据整理1!$D$30:$D$54))</f>
        <v>1阶</v>
      </c>
      <c r="D556">
        <f>_xlfn.IFNA(VLOOKUP($D383,数据整理2!$B$4:$Q$172,3,0),0)+_xlfn.IFNA(VLOOKUP($E383,数据整理2!$B$4:$Q$172,3,0),0)+_xlfn.IFNA(VLOOKUP($F383,数据整理2!$B$4:$Q$172,3,0),0)+_xlfn.IFNA(VLOOKUP($G383,数据整理2!$B$4:$Q$172,3,0),0)+_xlfn.IFNA(VLOOKUP($H383,数据整理2!$B$4:$Q$172,3,0),0)+_xlfn.IFNA(VLOOKUP($I383,数据整理2!$B$4:$Q$172,3,0),0)+_xlfn.IFNA(VLOOKUP($J383,数据整理2!$B$4:$Q$172,3,0),0)+_xlfn.IFNA(VLOOKUP($K383,数据整理2!$B$4:$Q$172,3,0),0)</f>
        <v>68</v>
      </c>
      <c r="E556">
        <f>_xlfn.IFNA(VLOOKUP($D383,数据整理2!$B$4:$Q$172,4,0),0)+_xlfn.IFNA(VLOOKUP($E383,数据整理2!$B$4:$Q$172,4,0),0)+_xlfn.IFNA(VLOOKUP($F383,数据整理2!$B$4:$Q$172,4,0),0)+_xlfn.IFNA(VLOOKUP($G383,数据整理2!$B$4:$Q$172,4,0),0)+_xlfn.IFNA(VLOOKUP($H383,数据整理2!$B$4:$Q$172,4,0),0)+_xlfn.IFNA(VLOOKUP($I383,数据整理2!$B$4:$Q$172,4,0),0)+_xlfn.IFNA(VLOOKUP($J383,数据整理2!$B$4:$Q$172,4,0),0)+_xlfn.IFNA(VLOOKUP($K383,数据整理2!$B$4:$Q$172,4,0),0)</f>
        <v>40</v>
      </c>
      <c r="F556">
        <f>_xlfn.IFNA(VLOOKUP($D383,数据整理2!$B$4:$Q$172,5,0),0)+_xlfn.IFNA(VLOOKUP($E383,数据整理2!$B$4:$Q$172,5,0),0)+_xlfn.IFNA(VLOOKUP($F383,数据整理2!$B$4:$Q$172,5,0),0)+_xlfn.IFNA(VLOOKUP($G383,数据整理2!$B$4:$Q$172,5,0),0)+_xlfn.IFNA(VLOOKUP($H383,数据整理2!$B$4:$Q$172,5,0),0)+_xlfn.IFNA(VLOOKUP($I383,数据整理2!$B$4:$Q$172,5,0),0)+_xlfn.IFNA(VLOOKUP($J383,数据整理2!$B$4:$Q$172,5,0),0)+_xlfn.IFNA(VLOOKUP($K383,数据整理2!$B$4:$Q$172,5,0),0)</f>
        <v>16</v>
      </c>
      <c r="G556">
        <f>_xlfn.IFNA(VLOOKUP($D383,数据整理2!$B$4:$Q$172,6,0),0)+_xlfn.IFNA(VLOOKUP($E383,数据整理2!$B$4:$Q$172,6,0),0)+_xlfn.IFNA(VLOOKUP($F383,数据整理2!$B$4:$Q$172,6,0),0)+_xlfn.IFNA(VLOOKUP($G383,数据整理2!$B$4:$Q$172,6,0),0)+_xlfn.IFNA(VLOOKUP($H383,数据整理2!$B$4:$Q$172,6,0),0)+_xlfn.IFNA(VLOOKUP($I383,数据整理2!$B$4:$Q$172,6,0),0)+_xlfn.IFNA(VLOOKUP($J383,数据整理2!$B$4:$Q$172,6,0),0)+_xlfn.IFNA(VLOOKUP($K383,数据整理2!$B$4:$Q$172,6,0),0)</f>
        <v>0</v>
      </c>
      <c r="H556">
        <f>_xlfn.IFNA(VLOOKUP($D383,数据整理2!$B$4:$Q$172,7,0),0)+_xlfn.IFNA(VLOOKUP($E383,数据整理2!$B$4:$Q$172,7,0),0)+_xlfn.IFNA(VLOOKUP($F383,数据整理2!$B$4:$Q$172,7,0),0)+_xlfn.IFNA(VLOOKUP($G383,数据整理2!$B$4:$Q$172,7,0),0)+_xlfn.IFNA(VLOOKUP($H383,数据整理2!$B$4:$Q$172,7,0),0)+_xlfn.IFNA(VLOOKUP($I383,数据整理2!$B$4:$Q$172,7,0),0)+_xlfn.IFNA(VLOOKUP($J383,数据整理2!$B$4:$Q$172,7,0),0)+_xlfn.IFNA(VLOOKUP($K383,数据整理2!$B$4:$Q$172,7,0),0)</f>
        <v>0</v>
      </c>
      <c r="I556">
        <f>_xlfn.IFNA(VLOOKUP($D383,数据整理2!$B$4:$Q$172,8,0),0)+_xlfn.IFNA(VLOOKUP($E383,数据整理2!$B$4:$Q$172,8,0),0)+_xlfn.IFNA(VLOOKUP($F383,数据整理2!$B$4:$Q$172,8,0),0)+_xlfn.IFNA(VLOOKUP($G383,数据整理2!$B$4:$Q$172,8,0),0)+_xlfn.IFNA(VLOOKUP($H383,数据整理2!$B$4:$Q$172,8,0),0)+_xlfn.IFNA(VLOOKUP($I383,数据整理2!$B$4:$Q$172,8,0),0)+_xlfn.IFNA(VLOOKUP($J383,数据整理2!$B$4:$Q$172,8,0),0)+_xlfn.IFNA(VLOOKUP($K383,数据整理2!$B$4:$Q$172,8,0),0)</f>
        <v>0</v>
      </c>
      <c r="J556">
        <f>_xlfn.IFNA(VLOOKUP($D383,数据整理2!$B$4:$Q$172,9,0),0)+_xlfn.IFNA(VLOOKUP($E383,数据整理2!$B$4:$Q$172,9,0),0)+_xlfn.IFNA(VLOOKUP($F383,数据整理2!$B$4:$Q$172,9,0),0)+_xlfn.IFNA(VLOOKUP($G383,数据整理2!$B$4:$Q$172,9,0),0)+_xlfn.IFNA(VLOOKUP($H383,数据整理2!$B$4:$Q$172,9,0),0)+_xlfn.IFNA(VLOOKUP($I383,数据整理2!$B$4:$Q$172,9,0),0)+_xlfn.IFNA(VLOOKUP($J383,数据整理2!$B$4:$Q$172,9,0),0)+_xlfn.IFNA(VLOOKUP($K383,数据整理2!$B$4:$Q$172,9,0),0)</f>
        <v>0</v>
      </c>
      <c r="K556">
        <f>_xlfn.IFNA(VLOOKUP($D383,数据整理2!$B$4:$Q$172,10,0),0)+_xlfn.IFNA(VLOOKUP($E383,数据整理2!$B$4:$Q$172,10,0),0)+_xlfn.IFNA(VLOOKUP($F383,数据整理2!$B$4:$Q$172,10,0),0)+_xlfn.IFNA(VLOOKUP($G383,数据整理2!$B$4:$Q$172,10,0),0)+_xlfn.IFNA(VLOOKUP($H383,数据整理2!$B$4:$Q$172,10,0),0)+_xlfn.IFNA(VLOOKUP($I383,数据整理2!$B$4:$Q$172,10,0),0)+_xlfn.IFNA(VLOOKUP($J383,数据整理2!$B$4:$Q$172,10,0),0)+_xlfn.IFNA(VLOOKUP($K383,数据整理2!$B$4:$Q$172,10,0),0)</f>
        <v>0</v>
      </c>
      <c r="L556">
        <f>_xlfn.IFNA(VLOOKUP($D383,数据整理2!$B$4:$Q$172,11,0),0)+_xlfn.IFNA(VLOOKUP($E383,数据整理2!$B$4:$Q$172,11,0),0)+_xlfn.IFNA(VLOOKUP($F383,数据整理2!$B$4:$Q$172,11,0),0)+_xlfn.IFNA(VLOOKUP($G383,数据整理2!$B$4:$Q$172,11,0),0)+_xlfn.IFNA(VLOOKUP($H383,数据整理2!$B$4:$Q$172,11,0),0)+_xlfn.IFNA(VLOOKUP($I383,数据整理2!$B$4:$Q$172,11,0),0)+_xlfn.IFNA(VLOOKUP($J383,数据整理2!$B$4:$Q$172,11,0),0)+_xlfn.IFNA(VLOOKUP($K383,数据整理2!$B$4:$Q$172,11,0),0)</f>
        <v>0</v>
      </c>
      <c r="M556">
        <f>_xlfn.IFNA(VLOOKUP($D383,数据整理2!$B$4:$Q$172,12,0),0)+_xlfn.IFNA(VLOOKUP($E383,数据整理2!$B$4:$Q$172,12,0),0)+_xlfn.IFNA(VLOOKUP($F383,数据整理2!$B$4:$Q$172,12,0),0)+_xlfn.IFNA(VLOOKUP($G383,数据整理2!$B$4:$Q$172,12,0),0)+_xlfn.IFNA(VLOOKUP($H383,数据整理2!$B$4:$Q$172,12,0),0)+_xlfn.IFNA(VLOOKUP($I383,数据整理2!$B$4:$Q$172,12,0),0)+_xlfn.IFNA(VLOOKUP($J383,数据整理2!$B$4:$Q$172,12,0),0)+_xlfn.IFNA(VLOOKUP($K383,数据整理2!$B$4:$Q$172,12,0),0)</f>
        <v>0</v>
      </c>
      <c r="N556">
        <f>_xlfn.IFNA(VLOOKUP($D383,数据整理2!$B$4:$Q$172,13,0),0)+_xlfn.IFNA(VLOOKUP($E383,数据整理2!$B$4:$Q$172,13,0),0)+_xlfn.IFNA(VLOOKUP($F383,数据整理2!$B$4:$Q$172,13,0),0)+_xlfn.IFNA(VLOOKUP($G383,数据整理2!$B$4:$Q$172,13,0),0)+_xlfn.IFNA(VLOOKUP($H383,数据整理2!$B$4:$Q$172,13,0),0)+_xlfn.IFNA(VLOOKUP($I383,数据整理2!$B$4:$Q$172,13,0),0)+_xlfn.IFNA(VLOOKUP($J383,数据整理2!$B$4:$Q$172,13,0),0)+_xlfn.IFNA(VLOOKUP($K383,数据整理2!$B$4:$Q$172,13,0),0)</f>
        <v>0</v>
      </c>
      <c r="O556">
        <f>_xlfn.IFNA(VLOOKUP($D383,数据整理2!$B$4:$Q$172,14,0),0)+_xlfn.IFNA(VLOOKUP($E383,数据整理2!$B$4:$Q$172,14,0),0)+_xlfn.IFNA(VLOOKUP($F383,数据整理2!$B$4:$Q$172,14,0),0)+_xlfn.IFNA(VLOOKUP($G383,数据整理2!$B$4:$Q$172,14,0),0)+_xlfn.IFNA(VLOOKUP($H383,数据整理2!$B$4:$Q$172,14,0),0)+_xlfn.IFNA(VLOOKUP($I383,数据整理2!$B$4:$Q$172,14,0),0)+_xlfn.IFNA(VLOOKUP($J383,数据整理2!$B$4:$Q$172,14,0),0)+_xlfn.IFNA(VLOOKUP($K383,数据整理2!$B$4:$Q$172,14,0),0)</f>
        <v>0</v>
      </c>
      <c r="P556">
        <f>_xlfn.IFNA(VLOOKUP($D383,数据整理2!$B$4:$Q$172,15,0),0)+_xlfn.IFNA(VLOOKUP($E383,数据整理2!$B$4:$Q$172,15,0),0)+_xlfn.IFNA(VLOOKUP($F383,数据整理2!$B$4:$Q$172,15,0),0)+_xlfn.IFNA(VLOOKUP($G383,数据整理2!$B$4:$Q$172,15,0),0)+_xlfn.IFNA(VLOOKUP($H383,数据整理2!$B$4:$Q$172,15,0),0)+_xlfn.IFNA(VLOOKUP($I383,数据整理2!$B$4:$Q$172,15,0),0)+_xlfn.IFNA(VLOOKUP($J383,数据整理2!$B$4:$Q$172,15,0),0)+_xlfn.IFNA(VLOOKUP($K383,数据整理2!$B$4:$Q$172,15,0),0)</f>
        <v>16</v>
      </c>
      <c r="Q556">
        <f>_xlfn.IFNA(VLOOKUP($D383,数据整理2!$B$4:$Q$172,16,0),0)+_xlfn.IFNA(VLOOKUP($E383,数据整理2!$B$4:$Q$172,16,0),0)+_xlfn.IFNA(VLOOKUP($F383,数据整理2!$B$4:$Q$172,16,0),0)+_xlfn.IFNA(VLOOKUP($G383,数据整理2!$B$4:$Q$172,16,0),0)+_xlfn.IFNA(VLOOKUP($H383,数据整理2!$B$4:$Q$172,16,0),0)+_xlfn.IFNA(VLOOKUP($I383,数据整理2!$B$4:$Q$172,16,0),0)+_xlfn.IFNA(VLOOKUP($J383,数据整理2!$B$4:$Q$172,16,0),0)+_xlfn.IFNA(VLOOKUP($K383,数据整理2!$B$4:$Q$172,16,0),0)</f>
        <v>16</v>
      </c>
    </row>
    <row r="557" spans="2:43" x14ac:dyDescent="0.2">
      <c r="B557">
        <v>4</v>
      </c>
      <c r="C557" t="str">
        <f>INDEX(数据整理1!$C$30:$C$54,MATCH(B557,数据整理1!$D$30:$D$54))</f>
        <v>1阶</v>
      </c>
      <c r="D557">
        <f>_xlfn.IFNA(VLOOKUP($D384,数据整理2!$B$4:$Q$172,3,0),0)+_xlfn.IFNA(VLOOKUP($E384,数据整理2!$B$4:$Q$172,3,0),0)+_xlfn.IFNA(VLOOKUP($F384,数据整理2!$B$4:$Q$172,3,0),0)+_xlfn.IFNA(VLOOKUP($G384,数据整理2!$B$4:$Q$172,3,0),0)+_xlfn.IFNA(VLOOKUP($H384,数据整理2!$B$4:$Q$172,3,0),0)+_xlfn.IFNA(VLOOKUP($I384,数据整理2!$B$4:$Q$172,3,0),0)+_xlfn.IFNA(VLOOKUP($J384,数据整理2!$B$4:$Q$172,3,0),0)+_xlfn.IFNA(VLOOKUP($K384,数据整理2!$B$4:$Q$172,3,0),0)</f>
        <v>68</v>
      </c>
      <c r="E557">
        <f>_xlfn.IFNA(VLOOKUP($D384,数据整理2!$B$4:$Q$172,4,0),0)+_xlfn.IFNA(VLOOKUP($E384,数据整理2!$B$4:$Q$172,4,0),0)+_xlfn.IFNA(VLOOKUP($F384,数据整理2!$B$4:$Q$172,4,0),0)+_xlfn.IFNA(VLOOKUP($G384,数据整理2!$B$4:$Q$172,4,0),0)+_xlfn.IFNA(VLOOKUP($H384,数据整理2!$B$4:$Q$172,4,0),0)+_xlfn.IFNA(VLOOKUP($I384,数据整理2!$B$4:$Q$172,4,0),0)+_xlfn.IFNA(VLOOKUP($J384,数据整理2!$B$4:$Q$172,4,0),0)+_xlfn.IFNA(VLOOKUP($K384,数据整理2!$B$4:$Q$172,4,0),0)</f>
        <v>40</v>
      </c>
      <c r="F557">
        <f>_xlfn.IFNA(VLOOKUP($D384,数据整理2!$B$4:$Q$172,5,0),0)+_xlfn.IFNA(VLOOKUP($E384,数据整理2!$B$4:$Q$172,5,0),0)+_xlfn.IFNA(VLOOKUP($F384,数据整理2!$B$4:$Q$172,5,0),0)+_xlfn.IFNA(VLOOKUP($G384,数据整理2!$B$4:$Q$172,5,0),0)+_xlfn.IFNA(VLOOKUP($H384,数据整理2!$B$4:$Q$172,5,0),0)+_xlfn.IFNA(VLOOKUP($I384,数据整理2!$B$4:$Q$172,5,0),0)+_xlfn.IFNA(VLOOKUP($J384,数据整理2!$B$4:$Q$172,5,0),0)+_xlfn.IFNA(VLOOKUP($K384,数据整理2!$B$4:$Q$172,5,0),0)</f>
        <v>16</v>
      </c>
      <c r="G557">
        <f>_xlfn.IFNA(VLOOKUP($D384,数据整理2!$B$4:$Q$172,6,0),0)+_xlfn.IFNA(VLOOKUP($E384,数据整理2!$B$4:$Q$172,6,0),0)+_xlfn.IFNA(VLOOKUP($F384,数据整理2!$B$4:$Q$172,6,0),0)+_xlfn.IFNA(VLOOKUP($G384,数据整理2!$B$4:$Q$172,6,0),0)+_xlfn.IFNA(VLOOKUP($H384,数据整理2!$B$4:$Q$172,6,0),0)+_xlfn.IFNA(VLOOKUP($I384,数据整理2!$B$4:$Q$172,6,0),0)+_xlfn.IFNA(VLOOKUP($J384,数据整理2!$B$4:$Q$172,6,0),0)+_xlfn.IFNA(VLOOKUP($K384,数据整理2!$B$4:$Q$172,6,0),0)</f>
        <v>0</v>
      </c>
      <c r="H557">
        <f>_xlfn.IFNA(VLOOKUP($D384,数据整理2!$B$4:$Q$172,7,0),0)+_xlfn.IFNA(VLOOKUP($E384,数据整理2!$B$4:$Q$172,7,0),0)+_xlfn.IFNA(VLOOKUP($F384,数据整理2!$B$4:$Q$172,7,0),0)+_xlfn.IFNA(VLOOKUP($G384,数据整理2!$B$4:$Q$172,7,0),0)+_xlfn.IFNA(VLOOKUP($H384,数据整理2!$B$4:$Q$172,7,0),0)+_xlfn.IFNA(VLOOKUP($I384,数据整理2!$B$4:$Q$172,7,0),0)+_xlfn.IFNA(VLOOKUP($J384,数据整理2!$B$4:$Q$172,7,0),0)+_xlfn.IFNA(VLOOKUP($K384,数据整理2!$B$4:$Q$172,7,0),0)</f>
        <v>0</v>
      </c>
      <c r="I557">
        <f>_xlfn.IFNA(VLOOKUP($D384,数据整理2!$B$4:$Q$172,8,0),0)+_xlfn.IFNA(VLOOKUP($E384,数据整理2!$B$4:$Q$172,8,0),0)+_xlfn.IFNA(VLOOKUP($F384,数据整理2!$B$4:$Q$172,8,0),0)+_xlfn.IFNA(VLOOKUP($G384,数据整理2!$B$4:$Q$172,8,0),0)+_xlfn.IFNA(VLOOKUP($H384,数据整理2!$B$4:$Q$172,8,0),0)+_xlfn.IFNA(VLOOKUP($I384,数据整理2!$B$4:$Q$172,8,0),0)+_xlfn.IFNA(VLOOKUP($J384,数据整理2!$B$4:$Q$172,8,0),0)+_xlfn.IFNA(VLOOKUP($K384,数据整理2!$B$4:$Q$172,8,0),0)</f>
        <v>0</v>
      </c>
      <c r="J557">
        <f>_xlfn.IFNA(VLOOKUP($D384,数据整理2!$B$4:$Q$172,9,0),0)+_xlfn.IFNA(VLOOKUP($E384,数据整理2!$B$4:$Q$172,9,0),0)+_xlfn.IFNA(VLOOKUP($F384,数据整理2!$B$4:$Q$172,9,0),0)+_xlfn.IFNA(VLOOKUP($G384,数据整理2!$B$4:$Q$172,9,0),0)+_xlfn.IFNA(VLOOKUP($H384,数据整理2!$B$4:$Q$172,9,0),0)+_xlfn.IFNA(VLOOKUP($I384,数据整理2!$B$4:$Q$172,9,0),0)+_xlfn.IFNA(VLOOKUP($J384,数据整理2!$B$4:$Q$172,9,0),0)+_xlfn.IFNA(VLOOKUP($K384,数据整理2!$B$4:$Q$172,9,0),0)</f>
        <v>0</v>
      </c>
      <c r="K557">
        <f>_xlfn.IFNA(VLOOKUP($D384,数据整理2!$B$4:$Q$172,10,0),0)+_xlfn.IFNA(VLOOKUP($E384,数据整理2!$B$4:$Q$172,10,0),0)+_xlfn.IFNA(VLOOKUP($F384,数据整理2!$B$4:$Q$172,10,0),0)+_xlfn.IFNA(VLOOKUP($G384,数据整理2!$B$4:$Q$172,10,0),0)+_xlfn.IFNA(VLOOKUP($H384,数据整理2!$B$4:$Q$172,10,0),0)+_xlfn.IFNA(VLOOKUP($I384,数据整理2!$B$4:$Q$172,10,0),0)+_xlfn.IFNA(VLOOKUP($J384,数据整理2!$B$4:$Q$172,10,0),0)+_xlfn.IFNA(VLOOKUP($K384,数据整理2!$B$4:$Q$172,10,0),0)</f>
        <v>0</v>
      </c>
      <c r="L557">
        <f>_xlfn.IFNA(VLOOKUP($D384,数据整理2!$B$4:$Q$172,11,0),0)+_xlfn.IFNA(VLOOKUP($E384,数据整理2!$B$4:$Q$172,11,0),0)+_xlfn.IFNA(VLOOKUP($F384,数据整理2!$B$4:$Q$172,11,0),0)+_xlfn.IFNA(VLOOKUP($G384,数据整理2!$B$4:$Q$172,11,0),0)+_xlfn.IFNA(VLOOKUP($H384,数据整理2!$B$4:$Q$172,11,0),0)+_xlfn.IFNA(VLOOKUP($I384,数据整理2!$B$4:$Q$172,11,0),0)+_xlfn.IFNA(VLOOKUP($J384,数据整理2!$B$4:$Q$172,11,0),0)+_xlfn.IFNA(VLOOKUP($K384,数据整理2!$B$4:$Q$172,11,0),0)</f>
        <v>0</v>
      </c>
      <c r="M557">
        <f>_xlfn.IFNA(VLOOKUP($D384,数据整理2!$B$4:$Q$172,12,0),0)+_xlfn.IFNA(VLOOKUP($E384,数据整理2!$B$4:$Q$172,12,0),0)+_xlfn.IFNA(VLOOKUP($F384,数据整理2!$B$4:$Q$172,12,0),0)+_xlfn.IFNA(VLOOKUP($G384,数据整理2!$B$4:$Q$172,12,0),0)+_xlfn.IFNA(VLOOKUP($H384,数据整理2!$B$4:$Q$172,12,0),0)+_xlfn.IFNA(VLOOKUP($I384,数据整理2!$B$4:$Q$172,12,0),0)+_xlfn.IFNA(VLOOKUP($J384,数据整理2!$B$4:$Q$172,12,0),0)+_xlfn.IFNA(VLOOKUP($K384,数据整理2!$B$4:$Q$172,12,0),0)</f>
        <v>0</v>
      </c>
      <c r="N557">
        <f>_xlfn.IFNA(VLOOKUP($D384,数据整理2!$B$4:$Q$172,13,0),0)+_xlfn.IFNA(VLOOKUP($E384,数据整理2!$B$4:$Q$172,13,0),0)+_xlfn.IFNA(VLOOKUP($F384,数据整理2!$B$4:$Q$172,13,0),0)+_xlfn.IFNA(VLOOKUP($G384,数据整理2!$B$4:$Q$172,13,0),0)+_xlfn.IFNA(VLOOKUP($H384,数据整理2!$B$4:$Q$172,13,0),0)+_xlfn.IFNA(VLOOKUP($I384,数据整理2!$B$4:$Q$172,13,0),0)+_xlfn.IFNA(VLOOKUP($J384,数据整理2!$B$4:$Q$172,13,0),0)+_xlfn.IFNA(VLOOKUP($K384,数据整理2!$B$4:$Q$172,13,0),0)</f>
        <v>0</v>
      </c>
      <c r="O557">
        <f>_xlfn.IFNA(VLOOKUP($D384,数据整理2!$B$4:$Q$172,14,0),0)+_xlfn.IFNA(VLOOKUP($E384,数据整理2!$B$4:$Q$172,14,0),0)+_xlfn.IFNA(VLOOKUP($F384,数据整理2!$B$4:$Q$172,14,0),0)+_xlfn.IFNA(VLOOKUP($G384,数据整理2!$B$4:$Q$172,14,0),0)+_xlfn.IFNA(VLOOKUP($H384,数据整理2!$B$4:$Q$172,14,0),0)+_xlfn.IFNA(VLOOKUP($I384,数据整理2!$B$4:$Q$172,14,0),0)+_xlfn.IFNA(VLOOKUP($J384,数据整理2!$B$4:$Q$172,14,0),0)+_xlfn.IFNA(VLOOKUP($K384,数据整理2!$B$4:$Q$172,14,0),0)</f>
        <v>0</v>
      </c>
      <c r="P557">
        <f>_xlfn.IFNA(VLOOKUP($D384,数据整理2!$B$4:$Q$172,15,0),0)+_xlfn.IFNA(VLOOKUP($E384,数据整理2!$B$4:$Q$172,15,0),0)+_xlfn.IFNA(VLOOKUP($F384,数据整理2!$B$4:$Q$172,15,0),0)+_xlfn.IFNA(VLOOKUP($G384,数据整理2!$B$4:$Q$172,15,0),0)+_xlfn.IFNA(VLOOKUP($H384,数据整理2!$B$4:$Q$172,15,0),0)+_xlfn.IFNA(VLOOKUP($I384,数据整理2!$B$4:$Q$172,15,0),0)+_xlfn.IFNA(VLOOKUP($J384,数据整理2!$B$4:$Q$172,15,0),0)+_xlfn.IFNA(VLOOKUP($K384,数据整理2!$B$4:$Q$172,15,0),0)</f>
        <v>16</v>
      </c>
      <c r="Q557">
        <f>_xlfn.IFNA(VLOOKUP($D384,数据整理2!$B$4:$Q$172,16,0),0)+_xlfn.IFNA(VLOOKUP($E384,数据整理2!$B$4:$Q$172,16,0),0)+_xlfn.IFNA(VLOOKUP($F384,数据整理2!$B$4:$Q$172,16,0),0)+_xlfn.IFNA(VLOOKUP($G384,数据整理2!$B$4:$Q$172,16,0),0)+_xlfn.IFNA(VLOOKUP($H384,数据整理2!$B$4:$Q$172,16,0),0)+_xlfn.IFNA(VLOOKUP($I384,数据整理2!$B$4:$Q$172,16,0),0)+_xlfn.IFNA(VLOOKUP($J384,数据整理2!$B$4:$Q$172,16,0),0)+_xlfn.IFNA(VLOOKUP($K384,数据整理2!$B$4:$Q$172,16,0),0)</f>
        <v>16</v>
      </c>
    </row>
    <row r="558" spans="2:43" x14ac:dyDescent="0.2">
      <c r="B558">
        <v>5</v>
      </c>
      <c r="C558" t="str">
        <f>INDEX(数据整理1!$C$30:$C$54,MATCH(B558,数据整理1!$D$30:$D$54))</f>
        <v>1阶</v>
      </c>
      <c r="D558">
        <f>_xlfn.IFNA(VLOOKUP($D385,数据整理2!$B$4:$Q$172,3,0),0)+_xlfn.IFNA(VLOOKUP($E385,数据整理2!$B$4:$Q$172,3,0),0)+_xlfn.IFNA(VLOOKUP($F385,数据整理2!$B$4:$Q$172,3,0),0)+_xlfn.IFNA(VLOOKUP($G385,数据整理2!$B$4:$Q$172,3,0),0)+_xlfn.IFNA(VLOOKUP($H385,数据整理2!$B$4:$Q$172,3,0),0)+_xlfn.IFNA(VLOOKUP($I385,数据整理2!$B$4:$Q$172,3,0),0)+_xlfn.IFNA(VLOOKUP($J385,数据整理2!$B$4:$Q$172,3,0),0)+_xlfn.IFNA(VLOOKUP($K385,数据整理2!$B$4:$Q$172,3,0),0)</f>
        <v>68</v>
      </c>
      <c r="E558">
        <f>_xlfn.IFNA(VLOOKUP($D385,数据整理2!$B$4:$Q$172,4,0),0)+_xlfn.IFNA(VLOOKUP($E385,数据整理2!$B$4:$Q$172,4,0),0)+_xlfn.IFNA(VLOOKUP($F385,数据整理2!$B$4:$Q$172,4,0),0)+_xlfn.IFNA(VLOOKUP($G385,数据整理2!$B$4:$Q$172,4,0),0)+_xlfn.IFNA(VLOOKUP($H385,数据整理2!$B$4:$Q$172,4,0),0)+_xlfn.IFNA(VLOOKUP($I385,数据整理2!$B$4:$Q$172,4,0),0)+_xlfn.IFNA(VLOOKUP($J385,数据整理2!$B$4:$Q$172,4,0),0)+_xlfn.IFNA(VLOOKUP($K385,数据整理2!$B$4:$Q$172,4,0),0)</f>
        <v>40</v>
      </c>
      <c r="F558">
        <f>_xlfn.IFNA(VLOOKUP($D385,数据整理2!$B$4:$Q$172,5,0),0)+_xlfn.IFNA(VLOOKUP($E385,数据整理2!$B$4:$Q$172,5,0),0)+_xlfn.IFNA(VLOOKUP($F385,数据整理2!$B$4:$Q$172,5,0),0)+_xlfn.IFNA(VLOOKUP($G385,数据整理2!$B$4:$Q$172,5,0),0)+_xlfn.IFNA(VLOOKUP($H385,数据整理2!$B$4:$Q$172,5,0),0)+_xlfn.IFNA(VLOOKUP($I385,数据整理2!$B$4:$Q$172,5,0),0)+_xlfn.IFNA(VLOOKUP($J385,数据整理2!$B$4:$Q$172,5,0),0)+_xlfn.IFNA(VLOOKUP($K385,数据整理2!$B$4:$Q$172,5,0),0)</f>
        <v>16</v>
      </c>
      <c r="G558">
        <f>_xlfn.IFNA(VLOOKUP($D385,数据整理2!$B$4:$Q$172,6,0),0)+_xlfn.IFNA(VLOOKUP($E385,数据整理2!$B$4:$Q$172,6,0),0)+_xlfn.IFNA(VLOOKUP($F385,数据整理2!$B$4:$Q$172,6,0),0)+_xlfn.IFNA(VLOOKUP($G385,数据整理2!$B$4:$Q$172,6,0),0)+_xlfn.IFNA(VLOOKUP($H385,数据整理2!$B$4:$Q$172,6,0),0)+_xlfn.IFNA(VLOOKUP($I385,数据整理2!$B$4:$Q$172,6,0),0)+_xlfn.IFNA(VLOOKUP($J385,数据整理2!$B$4:$Q$172,6,0),0)+_xlfn.IFNA(VLOOKUP($K385,数据整理2!$B$4:$Q$172,6,0),0)</f>
        <v>0</v>
      </c>
      <c r="H558">
        <f>_xlfn.IFNA(VLOOKUP($D385,数据整理2!$B$4:$Q$172,7,0),0)+_xlfn.IFNA(VLOOKUP($E385,数据整理2!$B$4:$Q$172,7,0),0)+_xlfn.IFNA(VLOOKUP($F385,数据整理2!$B$4:$Q$172,7,0),0)+_xlfn.IFNA(VLOOKUP($G385,数据整理2!$B$4:$Q$172,7,0),0)+_xlfn.IFNA(VLOOKUP($H385,数据整理2!$B$4:$Q$172,7,0),0)+_xlfn.IFNA(VLOOKUP($I385,数据整理2!$B$4:$Q$172,7,0),0)+_xlfn.IFNA(VLOOKUP($J385,数据整理2!$B$4:$Q$172,7,0),0)+_xlfn.IFNA(VLOOKUP($K385,数据整理2!$B$4:$Q$172,7,0),0)</f>
        <v>0</v>
      </c>
      <c r="I558">
        <f>_xlfn.IFNA(VLOOKUP($D385,数据整理2!$B$4:$Q$172,8,0),0)+_xlfn.IFNA(VLOOKUP($E385,数据整理2!$B$4:$Q$172,8,0),0)+_xlfn.IFNA(VLOOKUP($F385,数据整理2!$B$4:$Q$172,8,0),0)+_xlfn.IFNA(VLOOKUP($G385,数据整理2!$B$4:$Q$172,8,0),0)+_xlfn.IFNA(VLOOKUP($H385,数据整理2!$B$4:$Q$172,8,0),0)+_xlfn.IFNA(VLOOKUP($I385,数据整理2!$B$4:$Q$172,8,0),0)+_xlfn.IFNA(VLOOKUP($J385,数据整理2!$B$4:$Q$172,8,0),0)+_xlfn.IFNA(VLOOKUP($K385,数据整理2!$B$4:$Q$172,8,0),0)</f>
        <v>0</v>
      </c>
      <c r="J558">
        <f>_xlfn.IFNA(VLOOKUP($D385,数据整理2!$B$4:$Q$172,9,0),0)+_xlfn.IFNA(VLOOKUP($E385,数据整理2!$B$4:$Q$172,9,0),0)+_xlfn.IFNA(VLOOKUP($F385,数据整理2!$B$4:$Q$172,9,0),0)+_xlfn.IFNA(VLOOKUP($G385,数据整理2!$B$4:$Q$172,9,0),0)+_xlfn.IFNA(VLOOKUP($H385,数据整理2!$B$4:$Q$172,9,0),0)+_xlfn.IFNA(VLOOKUP($I385,数据整理2!$B$4:$Q$172,9,0),0)+_xlfn.IFNA(VLOOKUP($J385,数据整理2!$B$4:$Q$172,9,0),0)+_xlfn.IFNA(VLOOKUP($K385,数据整理2!$B$4:$Q$172,9,0),0)</f>
        <v>0</v>
      </c>
      <c r="K558">
        <f>_xlfn.IFNA(VLOOKUP($D385,数据整理2!$B$4:$Q$172,10,0),0)+_xlfn.IFNA(VLOOKUP($E385,数据整理2!$B$4:$Q$172,10,0),0)+_xlfn.IFNA(VLOOKUP($F385,数据整理2!$B$4:$Q$172,10,0),0)+_xlfn.IFNA(VLOOKUP($G385,数据整理2!$B$4:$Q$172,10,0),0)+_xlfn.IFNA(VLOOKUP($H385,数据整理2!$B$4:$Q$172,10,0),0)+_xlfn.IFNA(VLOOKUP($I385,数据整理2!$B$4:$Q$172,10,0),0)+_xlfn.IFNA(VLOOKUP($J385,数据整理2!$B$4:$Q$172,10,0),0)+_xlfn.IFNA(VLOOKUP($K385,数据整理2!$B$4:$Q$172,10,0),0)</f>
        <v>0</v>
      </c>
      <c r="L558">
        <f>_xlfn.IFNA(VLOOKUP($D385,数据整理2!$B$4:$Q$172,11,0),0)+_xlfn.IFNA(VLOOKUP($E385,数据整理2!$B$4:$Q$172,11,0),0)+_xlfn.IFNA(VLOOKUP($F385,数据整理2!$B$4:$Q$172,11,0),0)+_xlfn.IFNA(VLOOKUP($G385,数据整理2!$B$4:$Q$172,11,0),0)+_xlfn.IFNA(VLOOKUP($H385,数据整理2!$B$4:$Q$172,11,0),0)+_xlfn.IFNA(VLOOKUP($I385,数据整理2!$B$4:$Q$172,11,0),0)+_xlfn.IFNA(VLOOKUP($J385,数据整理2!$B$4:$Q$172,11,0),0)+_xlfn.IFNA(VLOOKUP($K385,数据整理2!$B$4:$Q$172,11,0),0)</f>
        <v>0</v>
      </c>
      <c r="M558">
        <f>_xlfn.IFNA(VLOOKUP($D385,数据整理2!$B$4:$Q$172,12,0),0)+_xlfn.IFNA(VLOOKUP($E385,数据整理2!$B$4:$Q$172,12,0),0)+_xlfn.IFNA(VLOOKUP($F385,数据整理2!$B$4:$Q$172,12,0),0)+_xlfn.IFNA(VLOOKUP($G385,数据整理2!$B$4:$Q$172,12,0),0)+_xlfn.IFNA(VLOOKUP($H385,数据整理2!$B$4:$Q$172,12,0),0)+_xlfn.IFNA(VLOOKUP($I385,数据整理2!$B$4:$Q$172,12,0),0)+_xlfn.IFNA(VLOOKUP($J385,数据整理2!$B$4:$Q$172,12,0),0)+_xlfn.IFNA(VLOOKUP($K385,数据整理2!$B$4:$Q$172,12,0),0)</f>
        <v>0</v>
      </c>
      <c r="N558">
        <f>_xlfn.IFNA(VLOOKUP($D385,数据整理2!$B$4:$Q$172,13,0),0)+_xlfn.IFNA(VLOOKUP($E385,数据整理2!$B$4:$Q$172,13,0),0)+_xlfn.IFNA(VLOOKUP($F385,数据整理2!$B$4:$Q$172,13,0),0)+_xlfn.IFNA(VLOOKUP($G385,数据整理2!$B$4:$Q$172,13,0),0)+_xlfn.IFNA(VLOOKUP($H385,数据整理2!$B$4:$Q$172,13,0),0)+_xlfn.IFNA(VLOOKUP($I385,数据整理2!$B$4:$Q$172,13,0),0)+_xlfn.IFNA(VLOOKUP($J385,数据整理2!$B$4:$Q$172,13,0),0)+_xlfn.IFNA(VLOOKUP($K385,数据整理2!$B$4:$Q$172,13,0),0)</f>
        <v>0</v>
      </c>
      <c r="O558">
        <f>_xlfn.IFNA(VLOOKUP($D385,数据整理2!$B$4:$Q$172,14,0),0)+_xlfn.IFNA(VLOOKUP($E385,数据整理2!$B$4:$Q$172,14,0),0)+_xlfn.IFNA(VLOOKUP($F385,数据整理2!$B$4:$Q$172,14,0),0)+_xlfn.IFNA(VLOOKUP($G385,数据整理2!$B$4:$Q$172,14,0),0)+_xlfn.IFNA(VLOOKUP($H385,数据整理2!$B$4:$Q$172,14,0),0)+_xlfn.IFNA(VLOOKUP($I385,数据整理2!$B$4:$Q$172,14,0),0)+_xlfn.IFNA(VLOOKUP($J385,数据整理2!$B$4:$Q$172,14,0),0)+_xlfn.IFNA(VLOOKUP($K385,数据整理2!$B$4:$Q$172,14,0),0)</f>
        <v>0</v>
      </c>
      <c r="P558">
        <f>_xlfn.IFNA(VLOOKUP($D385,数据整理2!$B$4:$Q$172,15,0),0)+_xlfn.IFNA(VLOOKUP($E385,数据整理2!$B$4:$Q$172,15,0),0)+_xlfn.IFNA(VLOOKUP($F385,数据整理2!$B$4:$Q$172,15,0),0)+_xlfn.IFNA(VLOOKUP($G385,数据整理2!$B$4:$Q$172,15,0),0)+_xlfn.IFNA(VLOOKUP($H385,数据整理2!$B$4:$Q$172,15,0),0)+_xlfn.IFNA(VLOOKUP($I385,数据整理2!$B$4:$Q$172,15,0),0)+_xlfn.IFNA(VLOOKUP($J385,数据整理2!$B$4:$Q$172,15,0),0)+_xlfn.IFNA(VLOOKUP($K385,数据整理2!$B$4:$Q$172,15,0),0)</f>
        <v>16</v>
      </c>
      <c r="Q558">
        <f>_xlfn.IFNA(VLOOKUP($D385,数据整理2!$B$4:$Q$172,16,0),0)+_xlfn.IFNA(VLOOKUP($E385,数据整理2!$B$4:$Q$172,16,0),0)+_xlfn.IFNA(VLOOKUP($F385,数据整理2!$B$4:$Q$172,16,0),0)+_xlfn.IFNA(VLOOKUP($G385,数据整理2!$B$4:$Q$172,16,0),0)+_xlfn.IFNA(VLOOKUP($H385,数据整理2!$B$4:$Q$172,16,0),0)+_xlfn.IFNA(VLOOKUP($I385,数据整理2!$B$4:$Q$172,16,0),0)+_xlfn.IFNA(VLOOKUP($J385,数据整理2!$B$4:$Q$172,16,0),0)+_xlfn.IFNA(VLOOKUP($K385,数据整理2!$B$4:$Q$172,16,0),0)</f>
        <v>16</v>
      </c>
    </row>
    <row r="559" spans="2:43" x14ac:dyDescent="0.2">
      <c r="B559">
        <v>6</v>
      </c>
      <c r="C559" t="str">
        <f>INDEX(数据整理1!$C$30:$C$54,MATCH(B559,数据整理1!$D$30:$D$54))</f>
        <v>1阶</v>
      </c>
      <c r="D559">
        <f>_xlfn.IFNA(VLOOKUP($D386,数据整理2!$B$4:$Q$172,3,0),0)+_xlfn.IFNA(VLOOKUP($E386,数据整理2!$B$4:$Q$172,3,0),0)+_xlfn.IFNA(VLOOKUP($F386,数据整理2!$B$4:$Q$172,3,0),0)+_xlfn.IFNA(VLOOKUP($G386,数据整理2!$B$4:$Q$172,3,0),0)+_xlfn.IFNA(VLOOKUP($H386,数据整理2!$B$4:$Q$172,3,0),0)+_xlfn.IFNA(VLOOKUP($I386,数据整理2!$B$4:$Q$172,3,0),0)+_xlfn.IFNA(VLOOKUP($J386,数据整理2!$B$4:$Q$172,3,0),0)+_xlfn.IFNA(VLOOKUP($K386,数据整理2!$B$4:$Q$172,3,0),0)</f>
        <v>68</v>
      </c>
      <c r="E559">
        <f>_xlfn.IFNA(VLOOKUP($D386,数据整理2!$B$4:$Q$172,4,0),0)+_xlfn.IFNA(VLOOKUP($E386,数据整理2!$B$4:$Q$172,4,0),0)+_xlfn.IFNA(VLOOKUP($F386,数据整理2!$B$4:$Q$172,4,0),0)+_xlfn.IFNA(VLOOKUP($G386,数据整理2!$B$4:$Q$172,4,0),0)+_xlfn.IFNA(VLOOKUP($H386,数据整理2!$B$4:$Q$172,4,0),0)+_xlfn.IFNA(VLOOKUP($I386,数据整理2!$B$4:$Q$172,4,0),0)+_xlfn.IFNA(VLOOKUP($J386,数据整理2!$B$4:$Q$172,4,0),0)+_xlfn.IFNA(VLOOKUP($K386,数据整理2!$B$4:$Q$172,4,0),0)</f>
        <v>40</v>
      </c>
      <c r="F559">
        <f>_xlfn.IFNA(VLOOKUP($D386,数据整理2!$B$4:$Q$172,5,0),0)+_xlfn.IFNA(VLOOKUP($E386,数据整理2!$B$4:$Q$172,5,0),0)+_xlfn.IFNA(VLOOKUP($F386,数据整理2!$B$4:$Q$172,5,0),0)+_xlfn.IFNA(VLOOKUP($G386,数据整理2!$B$4:$Q$172,5,0),0)+_xlfn.IFNA(VLOOKUP($H386,数据整理2!$B$4:$Q$172,5,0),0)+_xlfn.IFNA(VLOOKUP($I386,数据整理2!$B$4:$Q$172,5,0),0)+_xlfn.IFNA(VLOOKUP($J386,数据整理2!$B$4:$Q$172,5,0),0)+_xlfn.IFNA(VLOOKUP($K386,数据整理2!$B$4:$Q$172,5,0),0)</f>
        <v>16</v>
      </c>
      <c r="G559">
        <f>_xlfn.IFNA(VLOOKUP($D386,数据整理2!$B$4:$Q$172,6,0),0)+_xlfn.IFNA(VLOOKUP($E386,数据整理2!$B$4:$Q$172,6,0),0)+_xlfn.IFNA(VLOOKUP($F386,数据整理2!$B$4:$Q$172,6,0),0)+_xlfn.IFNA(VLOOKUP($G386,数据整理2!$B$4:$Q$172,6,0),0)+_xlfn.IFNA(VLOOKUP($H386,数据整理2!$B$4:$Q$172,6,0),0)+_xlfn.IFNA(VLOOKUP($I386,数据整理2!$B$4:$Q$172,6,0),0)+_xlfn.IFNA(VLOOKUP($J386,数据整理2!$B$4:$Q$172,6,0),0)+_xlfn.IFNA(VLOOKUP($K386,数据整理2!$B$4:$Q$172,6,0),0)</f>
        <v>0</v>
      </c>
      <c r="H559">
        <f>_xlfn.IFNA(VLOOKUP($D386,数据整理2!$B$4:$Q$172,7,0),0)+_xlfn.IFNA(VLOOKUP($E386,数据整理2!$B$4:$Q$172,7,0),0)+_xlfn.IFNA(VLOOKUP($F386,数据整理2!$B$4:$Q$172,7,0),0)+_xlfn.IFNA(VLOOKUP($G386,数据整理2!$B$4:$Q$172,7,0),0)+_xlfn.IFNA(VLOOKUP($H386,数据整理2!$B$4:$Q$172,7,0),0)+_xlfn.IFNA(VLOOKUP($I386,数据整理2!$B$4:$Q$172,7,0),0)+_xlfn.IFNA(VLOOKUP($J386,数据整理2!$B$4:$Q$172,7,0),0)+_xlfn.IFNA(VLOOKUP($K386,数据整理2!$B$4:$Q$172,7,0),0)</f>
        <v>0</v>
      </c>
      <c r="I559">
        <f>_xlfn.IFNA(VLOOKUP($D386,数据整理2!$B$4:$Q$172,8,0),0)+_xlfn.IFNA(VLOOKUP($E386,数据整理2!$B$4:$Q$172,8,0),0)+_xlfn.IFNA(VLOOKUP($F386,数据整理2!$B$4:$Q$172,8,0),0)+_xlfn.IFNA(VLOOKUP($G386,数据整理2!$B$4:$Q$172,8,0),0)+_xlfn.IFNA(VLOOKUP($H386,数据整理2!$B$4:$Q$172,8,0),0)+_xlfn.IFNA(VLOOKUP($I386,数据整理2!$B$4:$Q$172,8,0),0)+_xlfn.IFNA(VLOOKUP($J386,数据整理2!$B$4:$Q$172,8,0),0)+_xlfn.IFNA(VLOOKUP($K386,数据整理2!$B$4:$Q$172,8,0),0)</f>
        <v>0</v>
      </c>
      <c r="J559">
        <f>_xlfn.IFNA(VLOOKUP($D386,数据整理2!$B$4:$Q$172,9,0),0)+_xlfn.IFNA(VLOOKUP($E386,数据整理2!$B$4:$Q$172,9,0),0)+_xlfn.IFNA(VLOOKUP($F386,数据整理2!$B$4:$Q$172,9,0),0)+_xlfn.IFNA(VLOOKUP($G386,数据整理2!$B$4:$Q$172,9,0),0)+_xlfn.IFNA(VLOOKUP($H386,数据整理2!$B$4:$Q$172,9,0),0)+_xlfn.IFNA(VLOOKUP($I386,数据整理2!$B$4:$Q$172,9,0),0)+_xlfn.IFNA(VLOOKUP($J386,数据整理2!$B$4:$Q$172,9,0),0)+_xlfn.IFNA(VLOOKUP($K386,数据整理2!$B$4:$Q$172,9,0),0)</f>
        <v>0</v>
      </c>
      <c r="K559">
        <f>_xlfn.IFNA(VLOOKUP($D386,数据整理2!$B$4:$Q$172,10,0),0)+_xlfn.IFNA(VLOOKUP($E386,数据整理2!$B$4:$Q$172,10,0),0)+_xlfn.IFNA(VLOOKUP($F386,数据整理2!$B$4:$Q$172,10,0),0)+_xlfn.IFNA(VLOOKUP($G386,数据整理2!$B$4:$Q$172,10,0),0)+_xlfn.IFNA(VLOOKUP($H386,数据整理2!$B$4:$Q$172,10,0),0)+_xlfn.IFNA(VLOOKUP($I386,数据整理2!$B$4:$Q$172,10,0),0)+_xlfn.IFNA(VLOOKUP($J386,数据整理2!$B$4:$Q$172,10,0),0)+_xlfn.IFNA(VLOOKUP($K386,数据整理2!$B$4:$Q$172,10,0),0)</f>
        <v>0</v>
      </c>
      <c r="L559">
        <f>_xlfn.IFNA(VLOOKUP($D386,数据整理2!$B$4:$Q$172,11,0),0)+_xlfn.IFNA(VLOOKUP($E386,数据整理2!$B$4:$Q$172,11,0),0)+_xlfn.IFNA(VLOOKUP($F386,数据整理2!$B$4:$Q$172,11,0),0)+_xlfn.IFNA(VLOOKUP($G386,数据整理2!$B$4:$Q$172,11,0),0)+_xlfn.IFNA(VLOOKUP($H386,数据整理2!$B$4:$Q$172,11,0),0)+_xlfn.IFNA(VLOOKUP($I386,数据整理2!$B$4:$Q$172,11,0),0)+_xlfn.IFNA(VLOOKUP($J386,数据整理2!$B$4:$Q$172,11,0),0)+_xlfn.IFNA(VLOOKUP($K386,数据整理2!$B$4:$Q$172,11,0),0)</f>
        <v>0</v>
      </c>
      <c r="M559">
        <f>_xlfn.IFNA(VLOOKUP($D386,数据整理2!$B$4:$Q$172,12,0),0)+_xlfn.IFNA(VLOOKUP($E386,数据整理2!$B$4:$Q$172,12,0),0)+_xlfn.IFNA(VLOOKUP($F386,数据整理2!$B$4:$Q$172,12,0),0)+_xlfn.IFNA(VLOOKUP($G386,数据整理2!$B$4:$Q$172,12,0),0)+_xlfn.IFNA(VLOOKUP($H386,数据整理2!$B$4:$Q$172,12,0),0)+_xlfn.IFNA(VLOOKUP($I386,数据整理2!$B$4:$Q$172,12,0),0)+_xlfn.IFNA(VLOOKUP($J386,数据整理2!$B$4:$Q$172,12,0),0)+_xlfn.IFNA(VLOOKUP($K386,数据整理2!$B$4:$Q$172,12,0),0)</f>
        <v>0</v>
      </c>
      <c r="N559">
        <f>_xlfn.IFNA(VLOOKUP($D386,数据整理2!$B$4:$Q$172,13,0),0)+_xlfn.IFNA(VLOOKUP($E386,数据整理2!$B$4:$Q$172,13,0),0)+_xlfn.IFNA(VLOOKUP($F386,数据整理2!$B$4:$Q$172,13,0),0)+_xlfn.IFNA(VLOOKUP($G386,数据整理2!$B$4:$Q$172,13,0),0)+_xlfn.IFNA(VLOOKUP($H386,数据整理2!$B$4:$Q$172,13,0),0)+_xlfn.IFNA(VLOOKUP($I386,数据整理2!$B$4:$Q$172,13,0),0)+_xlfn.IFNA(VLOOKUP($J386,数据整理2!$B$4:$Q$172,13,0),0)+_xlfn.IFNA(VLOOKUP($K386,数据整理2!$B$4:$Q$172,13,0),0)</f>
        <v>0</v>
      </c>
      <c r="O559">
        <f>_xlfn.IFNA(VLOOKUP($D386,数据整理2!$B$4:$Q$172,14,0),0)+_xlfn.IFNA(VLOOKUP($E386,数据整理2!$B$4:$Q$172,14,0),0)+_xlfn.IFNA(VLOOKUP($F386,数据整理2!$B$4:$Q$172,14,0),0)+_xlfn.IFNA(VLOOKUP($G386,数据整理2!$B$4:$Q$172,14,0),0)+_xlfn.IFNA(VLOOKUP($H386,数据整理2!$B$4:$Q$172,14,0),0)+_xlfn.IFNA(VLOOKUP($I386,数据整理2!$B$4:$Q$172,14,0),0)+_xlfn.IFNA(VLOOKUP($J386,数据整理2!$B$4:$Q$172,14,0),0)+_xlfn.IFNA(VLOOKUP($K386,数据整理2!$B$4:$Q$172,14,0),0)</f>
        <v>0</v>
      </c>
      <c r="P559">
        <f>_xlfn.IFNA(VLOOKUP($D386,数据整理2!$B$4:$Q$172,15,0),0)+_xlfn.IFNA(VLOOKUP($E386,数据整理2!$B$4:$Q$172,15,0),0)+_xlfn.IFNA(VLOOKUP($F386,数据整理2!$B$4:$Q$172,15,0),0)+_xlfn.IFNA(VLOOKUP($G386,数据整理2!$B$4:$Q$172,15,0),0)+_xlfn.IFNA(VLOOKUP($H386,数据整理2!$B$4:$Q$172,15,0),0)+_xlfn.IFNA(VLOOKUP($I386,数据整理2!$B$4:$Q$172,15,0),0)+_xlfn.IFNA(VLOOKUP($J386,数据整理2!$B$4:$Q$172,15,0),0)+_xlfn.IFNA(VLOOKUP($K386,数据整理2!$B$4:$Q$172,15,0),0)</f>
        <v>16</v>
      </c>
      <c r="Q559">
        <f>_xlfn.IFNA(VLOOKUP($D386,数据整理2!$B$4:$Q$172,16,0),0)+_xlfn.IFNA(VLOOKUP($E386,数据整理2!$B$4:$Q$172,16,0),0)+_xlfn.IFNA(VLOOKUP($F386,数据整理2!$B$4:$Q$172,16,0),0)+_xlfn.IFNA(VLOOKUP($G386,数据整理2!$B$4:$Q$172,16,0),0)+_xlfn.IFNA(VLOOKUP($H386,数据整理2!$B$4:$Q$172,16,0),0)+_xlfn.IFNA(VLOOKUP($I386,数据整理2!$B$4:$Q$172,16,0),0)+_xlfn.IFNA(VLOOKUP($J386,数据整理2!$B$4:$Q$172,16,0),0)+_xlfn.IFNA(VLOOKUP($K386,数据整理2!$B$4:$Q$172,16,0),0)</f>
        <v>16</v>
      </c>
    </row>
    <row r="560" spans="2:43" x14ac:dyDescent="0.2">
      <c r="B560">
        <v>7</v>
      </c>
      <c r="C560" t="str">
        <f>INDEX(数据整理1!$C$30:$C$54,MATCH(B560,数据整理1!$D$30:$D$54))</f>
        <v>1阶</v>
      </c>
      <c r="D560">
        <f>_xlfn.IFNA(VLOOKUP($D387,数据整理2!$B$4:$Q$172,3,0),0)+_xlfn.IFNA(VLOOKUP($E387,数据整理2!$B$4:$Q$172,3,0),0)+_xlfn.IFNA(VLOOKUP($F387,数据整理2!$B$4:$Q$172,3,0),0)+_xlfn.IFNA(VLOOKUP($G387,数据整理2!$B$4:$Q$172,3,0),0)+_xlfn.IFNA(VLOOKUP($H387,数据整理2!$B$4:$Q$172,3,0),0)+_xlfn.IFNA(VLOOKUP($I387,数据整理2!$B$4:$Q$172,3,0),0)+_xlfn.IFNA(VLOOKUP($J387,数据整理2!$B$4:$Q$172,3,0),0)+_xlfn.IFNA(VLOOKUP($K387,数据整理2!$B$4:$Q$172,3,0),0)</f>
        <v>68</v>
      </c>
      <c r="E560">
        <f>_xlfn.IFNA(VLOOKUP($D387,数据整理2!$B$4:$Q$172,4,0),0)+_xlfn.IFNA(VLOOKUP($E387,数据整理2!$B$4:$Q$172,4,0),0)+_xlfn.IFNA(VLOOKUP($F387,数据整理2!$B$4:$Q$172,4,0),0)+_xlfn.IFNA(VLOOKUP($G387,数据整理2!$B$4:$Q$172,4,0),0)+_xlfn.IFNA(VLOOKUP($H387,数据整理2!$B$4:$Q$172,4,0),0)+_xlfn.IFNA(VLOOKUP($I387,数据整理2!$B$4:$Q$172,4,0),0)+_xlfn.IFNA(VLOOKUP($J387,数据整理2!$B$4:$Q$172,4,0),0)+_xlfn.IFNA(VLOOKUP($K387,数据整理2!$B$4:$Q$172,4,0),0)</f>
        <v>40</v>
      </c>
      <c r="F560">
        <f>_xlfn.IFNA(VLOOKUP($D387,数据整理2!$B$4:$Q$172,5,0),0)+_xlfn.IFNA(VLOOKUP($E387,数据整理2!$B$4:$Q$172,5,0),0)+_xlfn.IFNA(VLOOKUP($F387,数据整理2!$B$4:$Q$172,5,0),0)+_xlfn.IFNA(VLOOKUP($G387,数据整理2!$B$4:$Q$172,5,0),0)+_xlfn.IFNA(VLOOKUP($H387,数据整理2!$B$4:$Q$172,5,0),0)+_xlfn.IFNA(VLOOKUP($I387,数据整理2!$B$4:$Q$172,5,0),0)+_xlfn.IFNA(VLOOKUP($J387,数据整理2!$B$4:$Q$172,5,0),0)+_xlfn.IFNA(VLOOKUP($K387,数据整理2!$B$4:$Q$172,5,0),0)</f>
        <v>16</v>
      </c>
      <c r="G560">
        <f>_xlfn.IFNA(VLOOKUP($D387,数据整理2!$B$4:$Q$172,6,0),0)+_xlfn.IFNA(VLOOKUP($E387,数据整理2!$B$4:$Q$172,6,0),0)+_xlfn.IFNA(VLOOKUP($F387,数据整理2!$B$4:$Q$172,6,0),0)+_xlfn.IFNA(VLOOKUP($G387,数据整理2!$B$4:$Q$172,6,0),0)+_xlfn.IFNA(VLOOKUP($H387,数据整理2!$B$4:$Q$172,6,0),0)+_xlfn.IFNA(VLOOKUP($I387,数据整理2!$B$4:$Q$172,6,0),0)+_xlfn.IFNA(VLOOKUP($J387,数据整理2!$B$4:$Q$172,6,0),0)+_xlfn.IFNA(VLOOKUP($K387,数据整理2!$B$4:$Q$172,6,0),0)</f>
        <v>0</v>
      </c>
      <c r="H560">
        <f>_xlfn.IFNA(VLOOKUP($D387,数据整理2!$B$4:$Q$172,7,0),0)+_xlfn.IFNA(VLOOKUP($E387,数据整理2!$B$4:$Q$172,7,0),0)+_xlfn.IFNA(VLOOKUP($F387,数据整理2!$B$4:$Q$172,7,0),0)+_xlfn.IFNA(VLOOKUP($G387,数据整理2!$B$4:$Q$172,7,0),0)+_xlfn.IFNA(VLOOKUP($H387,数据整理2!$B$4:$Q$172,7,0),0)+_xlfn.IFNA(VLOOKUP($I387,数据整理2!$B$4:$Q$172,7,0),0)+_xlfn.IFNA(VLOOKUP($J387,数据整理2!$B$4:$Q$172,7,0),0)+_xlfn.IFNA(VLOOKUP($K387,数据整理2!$B$4:$Q$172,7,0),0)</f>
        <v>0</v>
      </c>
      <c r="I560">
        <f>_xlfn.IFNA(VLOOKUP($D387,数据整理2!$B$4:$Q$172,8,0),0)+_xlfn.IFNA(VLOOKUP($E387,数据整理2!$B$4:$Q$172,8,0),0)+_xlfn.IFNA(VLOOKUP($F387,数据整理2!$B$4:$Q$172,8,0),0)+_xlfn.IFNA(VLOOKUP($G387,数据整理2!$B$4:$Q$172,8,0),0)+_xlfn.IFNA(VLOOKUP($H387,数据整理2!$B$4:$Q$172,8,0),0)+_xlfn.IFNA(VLOOKUP($I387,数据整理2!$B$4:$Q$172,8,0),0)+_xlfn.IFNA(VLOOKUP($J387,数据整理2!$B$4:$Q$172,8,0),0)+_xlfn.IFNA(VLOOKUP($K387,数据整理2!$B$4:$Q$172,8,0),0)</f>
        <v>0</v>
      </c>
      <c r="J560">
        <f>_xlfn.IFNA(VLOOKUP($D387,数据整理2!$B$4:$Q$172,9,0),0)+_xlfn.IFNA(VLOOKUP($E387,数据整理2!$B$4:$Q$172,9,0),0)+_xlfn.IFNA(VLOOKUP($F387,数据整理2!$B$4:$Q$172,9,0),0)+_xlfn.IFNA(VLOOKUP($G387,数据整理2!$B$4:$Q$172,9,0),0)+_xlfn.IFNA(VLOOKUP($H387,数据整理2!$B$4:$Q$172,9,0),0)+_xlfn.IFNA(VLOOKUP($I387,数据整理2!$B$4:$Q$172,9,0),0)+_xlfn.IFNA(VLOOKUP($J387,数据整理2!$B$4:$Q$172,9,0),0)+_xlfn.IFNA(VLOOKUP($K387,数据整理2!$B$4:$Q$172,9,0),0)</f>
        <v>0</v>
      </c>
      <c r="K560">
        <f>_xlfn.IFNA(VLOOKUP($D387,数据整理2!$B$4:$Q$172,10,0),0)+_xlfn.IFNA(VLOOKUP($E387,数据整理2!$B$4:$Q$172,10,0),0)+_xlfn.IFNA(VLOOKUP($F387,数据整理2!$B$4:$Q$172,10,0),0)+_xlfn.IFNA(VLOOKUP($G387,数据整理2!$B$4:$Q$172,10,0),0)+_xlfn.IFNA(VLOOKUP($H387,数据整理2!$B$4:$Q$172,10,0),0)+_xlfn.IFNA(VLOOKUP($I387,数据整理2!$B$4:$Q$172,10,0),0)+_xlfn.IFNA(VLOOKUP($J387,数据整理2!$B$4:$Q$172,10,0),0)+_xlfn.IFNA(VLOOKUP($K387,数据整理2!$B$4:$Q$172,10,0),0)</f>
        <v>0</v>
      </c>
      <c r="L560">
        <f>_xlfn.IFNA(VLOOKUP($D387,数据整理2!$B$4:$Q$172,11,0),0)+_xlfn.IFNA(VLOOKUP($E387,数据整理2!$B$4:$Q$172,11,0),0)+_xlfn.IFNA(VLOOKUP($F387,数据整理2!$B$4:$Q$172,11,0),0)+_xlfn.IFNA(VLOOKUP($G387,数据整理2!$B$4:$Q$172,11,0),0)+_xlfn.IFNA(VLOOKUP($H387,数据整理2!$B$4:$Q$172,11,0),0)+_xlfn.IFNA(VLOOKUP($I387,数据整理2!$B$4:$Q$172,11,0),0)+_xlfn.IFNA(VLOOKUP($J387,数据整理2!$B$4:$Q$172,11,0),0)+_xlfn.IFNA(VLOOKUP($K387,数据整理2!$B$4:$Q$172,11,0),0)</f>
        <v>0</v>
      </c>
      <c r="M560">
        <f>_xlfn.IFNA(VLOOKUP($D387,数据整理2!$B$4:$Q$172,12,0),0)+_xlfn.IFNA(VLOOKUP($E387,数据整理2!$B$4:$Q$172,12,0),0)+_xlfn.IFNA(VLOOKUP($F387,数据整理2!$B$4:$Q$172,12,0),0)+_xlfn.IFNA(VLOOKUP($G387,数据整理2!$B$4:$Q$172,12,0),0)+_xlfn.IFNA(VLOOKUP($H387,数据整理2!$B$4:$Q$172,12,0),0)+_xlfn.IFNA(VLOOKUP($I387,数据整理2!$B$4:$Q$172,12,0),0)+_xlfn.IFNA(VLOOKUP($J387,数据整理2!$B$4:$Q$172,12,0),0)+_xlfn.IFNA(VLOOKUP($K387,数据整理2!$B$4:$Q$172,12,0),0)</f>
        <v>0</v>
      </c>
      <c r="N560">
        <f>_xlfn.IFNA(VLOOKUP($D387,数据整理2!$B$4:$Q$172,13,0),0)+_xlfn.IFNA(VLOOKUP($E387,数据整理2!$B$4:$Q$172,13,0),0)+_xlfn.IFNA(VLOOKUP($F387,数据整理2!$B$4:$Q$172,13,0),0)+_xlfn.IFNA(VLOOKUP($G387,数据整理2!$B$4:$Q$172,13,0),0)+_xlfn.IFNA(VLOOKUP($H387,数据整理2!$B$4:$Q$172,13,0),0)+_xlfn.IFNA(VLOOKUP($I387,数据整理2!$B$4:$Q$172,13,0),0)+_xlfn.IFNA(VLOOKUP($J387,数据整理2!$B$4:$Q$172,13,0),0)+_xlfn.IFNA(VLOOKUP($K387,数据整理2!$B$4:$Q$172,13,0),0)</f>
        <v>0</v>
      </c>
      <c r="O560">
        <f>_xlfn.IFNA(VLOOKUP($D387,数据整理2!$B$4:$Q$172,14,0),0)+_xlfn.IFNA(VLOOKUP($E387,数据整理2!$B$4:$Q$172,14,0),0)+_xlfn.IFNA(VLOOKUP($F387,数据整理2!$B$4:$Q$172,14,0),0)+_xlfn.IFNA(VLOOKUP($G387,数据整理2!$B$4:$Q$172,14,0),0)+_xlfn.IFNA(VLOOKUP($H387,数据整理2!$B$4:$Q$172,14,0),0)+_xlfn.IFNA(VLOOKUP($I387,数据整理2!$B$4:$Q$172,14,0),0)+_xlfn.IFNA(VLOOKUP($J387,数据整理2!$B$4:$Q$172,14,0),0)+_xlfn.IFNA(VLOOKUP($K387,数据整理2!$B$4:$Q$172,14,0),0)</f>
        <v>0</v>
      </c>
      <c r="P560">
        <f>_xlfn.IFNA(VLOOKUP($D387,数据整理2!$B$4:$Q$172,15,0),0)+_xlfn.IFNA(VLOOKUP($E387,数据整理2!$B$4:$Q$172,15,0),0)+_xlfn.IFNA(VLOOKUP($F387,数据整理2!$B$4:$Q$172,15,0),0)+_xlfn.IFNA(VLOOKUP($G387,数据整理2!$B$4:$Q$172,15,0),0)+_xlfn.IFNA(VLOOKUP($H387,数据整理2!$B$4:$Q$172,15,0),0)+_xlfn.IFNA(VLOOKUP($I387,数据整理2!$B$4:$Q$172,15,0),0)+_xlfn.IFNA(VLOOKUP($J387,数据整理2!$B$4:$Q$172,15,0),0)+_xlfn.IFNA(VLOOKUP($K387,数据整理2!$B$4:$Q$172,15,0),0)</f>
        <v>16</v>
      </c>
      <c r="Q560">
        <f>_xlfn.IFNA(VLOOKUP($D387,数据整理2!$B$4:$Q$172,16,0),0)+_xlfn.IFNA(VLOOKUP($E387,数据整理2!$B$4:$Q$172,16,0),0)+_xlfn.IFNA(VLOOKUP($F387,数据整理2!$B$4:$Q$172,16,0),0)+_xlfn.IFNA(VLOOKUP($G387,数据整理2!$B$4:$Q$172,16,0),0)+_xlfn.IFNA(VLOOKUP($H387,数据整理2!$B$4:$Q$172,16,0),0)+_xlfn.IFNA(VLOOKUP($I387,数据整理2!$B$4:$Q$172,16,0),0)+_xlfn.IFNA(VLOOKUP($J387,数据整理2!$B$4:$Q$172,16,0),0)+_xlfn.IFNA(VLOOKUP($K387,数据整理2!$B$4:$Q$172,16,0),0)</f>
        <v>16</v>
      </c>
    </row>
    <row r="561" spans="2:17" x14ac:dyDescent="0.2">
      <c r="B561">
        <v>8</v>
      </c>
      <c r="C561" t="str">
        <f>INDEX(数据整理1!$C$30:$C$54,MATCH(B561,数据整理1!$D$30:$D$54))</f>
        <v>1阶</v>
      </c>
      <c r="D561">
        <f>_xlfn.IFNA(VLOOKUP($D388,数据整理2!$B$4:$Q$172,3,0),0)+_xlfn.IFNA(VLOOKUP($E388,数据整理2!$B$4:$Q$172,3,0),0)+_xlfn.IFNA(VLOOKUP($F388,数据整理2!$B$4:$Q$172,3,0),0)+_xlfn.IFNA(VLOOKUP($G388,数据整理2!$B$4:$Q$172,3,0),0)+_xlfn.IFNA(VLOOKUP($H388,数据整理2!$B$4:$Q$172,3,0),0)+_xlfn.IFNA(VLOOKUP($I388,数据整理2!$B$4:$Q$172,3,0),0)+_xlfn.IFNA(VLOOKUP($J388,数据整理2!$B$4:$Q$172,3,0),0)+_xlfn.IFNA(VLOOKUP($K388,数据整理2!$B$4:$Q$172,3,0),0)</f>
        <v>68</v>
      </c>
      <c r="E561">
        <f>_xlfn.IFNA(VLOOKUP($D388,数据整理2!$B$4:$Q$172,4,0),0)+_xlfn.IFNA(VLOOKUP($E388,数据整理2!$B$4:$Q$172,4,0),0)+_xlfn.IFNA(VLOOKUP($F388,数据整理2!$B$4:$Q$172,4,0),0)+_xlfn.IFNA(VLOOKUP($G388,数据整理2!$B$4:$Q$172,4,0),0)+_xlfn.IFNA(VLOOKUP($H388,数据整理2!$B$4:$Q$172,4,0),0)+_xlfn.IFNA(VLOOKUP($I388,数据整理2!$B$4:$Q$172,4,0),0)+_xlfn.IFNA(VLOOKUP($J388,数据整理2!$B$4:$Q$172,4,0),0)+_xlfn.IFNA(VLOOKUP($K388,数据整理2!$B$4:$Q$172,4,0),0)</f>
        <v>40</v>
      </c>
      <c r="F561">
        <f>_xlfn.IFNA(VLOOKUP($D388,数据整理2!$B$4:$Q$172,5,0),0)+_xlfn.IFNA(VLOOKUP($E388,数据整理2!$B$4:$Q$172,5,0),0)+_xlfn.IFNA(VLOOKUP($F388,数据整理2!$B$4:$Q$172,5,0),0)+_xlfn.IFNA(VLOOKUP($G388,数据整理2!$B$4:$Q$172,5,0),0)+_xlfn.IFNA(VLOOKUP($H388,数据整理2!$B$4:$Q$172,5,0),0)+_xlfn.IFNA(VLOOKUP($I388,数据整理2!$B$4:$Q$172,5,0),0)+_xlfn.IFNA(VLOOKUP($J388,数据整理2!$B$4:$Q$172,5,0),0)+_xlfn.IFNA(VLOOKUP($K388,数据整理2!$B$4:$Q$172,5,0),0)</f>
        <v>16</v>
      </c>
      <c r="G561">
        <f>_xlfn.IFNA(VLOOKUP($D388,数据整理2!$B$4:$Q$172,6,0),0)+_xlfn.IFNA(VLOOKUP($E388,数据整理2!$B$4:$Q$172,6,0),0)+_xlfn.IFNA(VLOOKUP($F388,数据整理2!$B$4:$Q$172,6,0),0)+_xlfn.IFNA(VLOOKUP($G388,数据整理2!$B$4:$Q$172,6,0),0)+_xlfn.IFNA(VLOOKUP($H388,数据整理2!$B$4:$Q$172,6,0),0)+_xlfn.IFNA(VLOOKUP($I388,数据整理2!$B$4:$Q$172,6,0),0)+_xlfn.IFNA(VLOOKUP($J388,数据整理2!$B$4:$Q$172,6,0),0)+_xlfn.IFNA(VLOOKUP($K388,数据整理2!$B$4:$Q$172,6,0),0)</f>
        <v>0</v>
      </c>
      <c r="H561">
        <f>_xlfn.IFNA(VLOOKUP($D388,数据整理2!$B$4:$Q$172,7,0),0)+_xlfn.IFNA(VLOOKUP($E388,数据整理2!$B$4:$Q$172,7,0),0)+_xlfn.IFNA(VLOOKUP($F388,数据整理2!$B$4:$Q$172,7,0),0)+_xlfn.IFNA(VLOOKUP($G388,数据整理2!$B$4:$Q$172,7,0),0)+_xlfn.IFNA(VLOOKUP($H388,数据整理2!$B$4:$Q$172,7,0),0)+_xlfn.IFNA(VLOOKUP($I388,数据整理2!$B$4:$Q$172,7,0),0)+_xlfn.IFNA(VLOOKUP($J388,数据整理2!$B$4:$Q$172,7,0),0)+_xlfn.IFNA(VLOOKUP($K388,数据整理2!$B$4:$Q$172,7,0),0)</f>
        <v>0</v>
      </c>
      <c r="I561">
        <f>_xlfn.IFNA(VLOOKUP($D388,数据整理2!$B$4:$Q$172,8,0),0)+_xlfn.IFNA(VLOOKUP($E388,数据整理2!$B$4:$Q$172,8,0),0)+_xlfn.IFNA(VLOOKUP($F388,数据整理2!$B$4:$Q$172,8,0),0)+_xlfn.IFNA(VLOOKUP($G388,数据整理2!$B$4:$Q$172,8,0),0)+_xlfn.IFNA(VLOOKUP($H388,数据整理2!$B$4:$Q$172,8,0),0)+_xlfn.IFNA(VLOOKUP($I388,数据整理2!$B$4:$Q$172,8,0),0)+_xlfn.IFNA(VLOOKUP($J388,数据整理2!$B$4:$Q$172,8,0),0)+_xlfn.IFNA(VLOOKUP($K388,数据整理2!$B$4:$Q$172,8,0),0)</f>
        <v>0</v>
      </c>
      <c r="J561">
        <f>_xlfn.IFNA(VLOOKUP($D388,数据整理2!$B$4:$Q$172,9,0),0)+_xlfn.IFNA(VLOOKUP($E388,数据整理2!$B$4:$Q$172,9,0),0)+_xlfn.IFNA(VLOOKUP($F388,数据整理2!$B$4:$Q$172,9,0),0)+_xlfn.IFNA(VLOOKUP($G388,数据整理2!$B$4:$Q$172,9,0),0)+_xlfn.IFNA(VLOOKUP($H388,数据整理2!$B$4:$Q$172,9,0),0)+_xlfn.IFNA(VLOOKUP($I388,数据整理2!$B$4:$Q$172,9,0),0)+_xlfn.IFNA(VLOOKUP($J388,数据整理2!$B$4:$Q$172,9,0),0)+_xlfn.IFNA(VLOOKUP($K388,数据整理2!$B$4:$Q$172,9,0),0)</f>
        <v>0</v>
      </c>
      <c r="K561">
        <f>_xlfn.IFNA(VLOOKUP($D388,数据整理2!$B$4:$Q$172,10,0),0)+_xlfn.IFNA(VLOOKUP($E388,数据整理2!$B$4:$Q$172,10,0),0)+_xlfn.IFNA(VLOOKUP($F388,数据整理2!$B$4:$Q$172,10,0),0)+_xlfn.IFNA(VLOOKUP($G388,数据整理2!$B$4:$Q$172,10,0),0)+_xlfn.IFNA(VLOOKUP($H388,数据整理2!$B$4:$Q$172,10,0),0)+_xlfn.IFNA(VLOOKUP($I388,数据整理2!$B$4:$Q$172,10,0),0)+_xlfn.IFNA(VLOOKUP($J388,数据整理2!$B$4:$Q$172,10,0),0)+_xlfn.IFNA(VLOOKUP($K388,数据整理2!$B$4:$Q$172,10,0),0)</f>
        <v>0</v>
      </c>
      <c r="L561">
        <f>_xlfn.IFNA(VLOOKUP($D388,数据整理2!$B$4:$Q$172,11,0),0)+_xlfn.IFNA(VLOOKUP($E388,数据整理2!$B$4:$Q$172,11,0),0)+_xlfn.IFNA(VLOOKUP($F388,数据整理2!$B$4:$Q$172,11,0),0)+_xlfn.IFNA(VLOOKUP($G388,数据整理2!$B$4:$Q$172,11,0),0)+_xlfn.IFNA(VLOOKUP($H388,数据整理2!$B$4:$Q$172,11,0),0)+_xlfn.IFNA(VLOOKUP($I388,数据整理2!$B$4:$Q$172,11,0),0)+_xlfn.IFNA(VLOOKUP($J388,数据整理2!$B$4:$Q$172,11,0),0)+_xlfn.IFNA(VLOOKUP($K388,数据整理2!$B$4:$Q$172,11,0),0)</f>
        <v>0</v>
      </c>
      <c r="M561">
        <f>_xlfn.IFNA(VLOOKUP($D388,数据整理2!$B$4:$Q$172,12,0),0)+_xlfn.IFNA(VLOOKUP($E388,数据整理2!$B$4:$Q$172,12,0),0)+_xlfn.IFNA(VLOOKUP($F388,数据整理2!$B$4:$Q$172,12,0),0)+_xlfn.IFNA(VLOOKUP($G388,数据整理2!$B$4:$Q$172,12,0),0)+_xlfn.IFNA(VLOOKUP($H388,数据整理2!$B$4:$Q$172,12,0),0)+_xlfn.IFNA(VLOOKUP($I388,数据整理2!$B$4:$Q$172,12,0),0)+_xlfn.IFNA(VLOOKUP($J388,数据整理2!$B$4:$Q$172,12,0),0)+_xlfn.IFNA(VLOOKUP($K388,数据整理2!$B$4:$Q$172,12,0),0)</f>
        <v>0</v>
      </c>
      <c r="N561">
        <f>_xlfn.IFNA(VLOOKUP($D388,数据整理2!$B$4:$Q$172,13,0),0)+_xlfn.IFNA(VLOOKUP($E388,数据整理2!$B$4:$Q$172,13,0),0)+_xlfn.IFNA(VLOOKUP($F388,数据整理2!$B$4:$Q$172,13,0),0)+_xlfn.IFNA(VLOOKUP($G388,数据整理2!$B$4:$Q$172,13,0),0)+_xlfn.IFNA(VLOOKUP($H388,数据整理2!$B$4:$Q$172,13,0),0)+_xlfn.IFNA(VLOOKUP($I388,数据整理2!$B$4:$Q$172,13,0),0)+_xlfn.IFNA(VLOOKUP($J388,数据整理2!$B$4:$Q$172,13,0),0)+_xlfn.IFNA(VLOOKUP($K388,数据整理2!$B$4:$Q$172,13,0),0)</f>
        <v>0</v>
      </c>
      <c r="O561">
        <f>_xlfn.IFNA(VLOOKUP($D388,数据整理2!$B$4:$Q$172,14,0),0)+_xlfn.IFNA(VLOOKUP($E388,数据整理2!$B$4:$Q$172,14,0),0)+_xlfn.IFNA(VLOOKUP($F388,数据整理2!$B$4:$Q$172,14,0),0)+_xlfn.IFNA(VLOOKUP($G388,数据整理2!$B$4:$Q$172,14,0),0)+_xlfn.IFNA(VLOOKUP($H388,数据整理2!$B$4:$Q$172,14,0),0)+_xlfn.IFNA(VLOOKUP($I388,数据整理2!$B$4:$Q$172,14,0),0)+_xlfn.IFNA(VLOOKUP($J388,数据整理2!$B$4:$Q$172,14,0),0)+_xlfn.IFNA(VLOOKUP($K388,数据整理2!$B$4:$Q$172,14,0),0)</f>
        <v>0</v>
      </c>
      <c r="P561">
        <f>_xlfn.IFNA(VLOOKUP($D388,数据整理2!$B$4:$Q$172,15,0),0)+_xlfn.IFNA(VLOOKUP($E388,数据整理2!$B$4:$Q$172,15,0),0)+_xlfn.IFNA(VLOOKUP($F388,数据整理2!$B$4:$Q$172,15,0),0)+_xlfn.IFNA(VLOOKUP($G388,数据整理2!$B$4:$Q$172,15,0),0)+_xlfn.IFNA(VLOOKUP($H388,数据整理2!$B$4:$Q$172,15,0),0)+_xlfn.IFNA(VLOOKUP($I388,数据整理2!$B$4:$Q$172,15,0),0)+_xlfn.IFNA(VLOOKUP($J388,数据整理2!$B$4:$Q$172,15,0),0)+_xlfn.IFNA(VLOOKUP($K388,数据整理2!$B$4:$Q$172,15,0),0)</f>
        <v>16</v>
      </c>
      <c r="Q561">
        <f>_xlfn.IFNA(VLOOKUP($D388,数据整理2!$B$4:$Q$172,16,0),0)+_xlfn.IFNA(VLOOKUP($E388,数据整理2!$B$4:$Q$172,16,0),0)+_xlfn.IFNA(VLOOKUP($F388,数据整理2!$B$4:$Q$172,16,0),0)+_xlfn.IFNA(VLOOKUP($G388,数据整理2!$B$4:$Q$172,16,0),0)+_xlfn.IFNA(VLOOKUP($H388,数据整理2!$B$4:$Q$172,16,0),0)+_xlfn.IFNA(VLOOKUP($I388,数据整理2!$B$4:$Q$172,16,0),0)+_xlfn.IFNA(VLOOKUP($J388,数据整理2!$B$4:$Q$172,16,0),0)+_xlfn.IFNA(VLOOKUP($K388,数据整理2!$B$4:$Q$172,16,0),0)</f>
        <v>16</v>
      </c>
    </row>
    <row r="562" spans="2:17" x14ac:dyDescent="0.2">
      <c r="B562">
        <v>9</v>
      </c>
      <c r="C562" t="str">
        <f>INDEX(数据整理1!$C$30:$C$54,MATCH(B562,数据整理1!$D$30:$D$54))</f>
        <v>2阶</v>
      </c>
      <c r="D562">
        <f>_xlfn.IFNA(VLOOKUP($D389,数据整理2!$B$4:$Q$172,3,0),0)+_xlfn.IFNA(VLOOKUP($E389,数据整理2!$B$4:$Q$172,3,0),0)+_xlfn.IFNA(VLOOKUP($F389,数据整理2!$B$4:$Q$172,3,0),0)+_xlfn.IFNA(VLOOKUP($G389,数据整理2!$B$4:$Q$172,3,0),0)+_xlfn.IFNA(VLOOKUP($H389,数据整理2!$B$4:$Q$172,3,0),0)+_xlfn.IFNA(VLOOKUP($I389,数据整理2!$B$4:$Q$172,3,0),0)+_xlfn.IFNA(VLOOKUP($J389,数据整理2!$B$4:$Q$172,3,0),0)+_xlfn.IFNA(VLOOKUP($K389,数据整理2!$B$4:$Q$172,3,0),0)</f>
        <v>218</v>
      </c>
      <c r="E562">
        <f>_xlfn.IFNA(VLOOKUP($D389,数据整理2!$B$4:$Q$172,4,0),0)+_xlfn.IFNA(VLOOKUP($E389,数据整理2!$B$4:$Q$172,4,0),0)+_xlfn.IFNA(VLOOKUP($F389,数据整理2!$B$4:$Q$172,4,0),0)+_xlfn.IFNA(VLOOKUP($G389,数据整理2!$B$4:$Q$172,4,0),0)+_xlfn.IFNA(VLOOKUP($H389,数据整理2!$B$4:$Q$172,4,0),0)+_xlfn.IFNA(VLOOKUP($I389,数据整理2!$B$4:$Q$172,4,0),0)+_xlfn.IFNA(VLOOKUP($J389,数据整理2!$B$4:$Q$172,4,0),0)+_xlfn.IFNA(VLOOKUP($K389,数据整理2!$B$4:$Q$172,4,0),0)</f>
        <v>8</v>
      </c>
      <c r="F562">
        <f>_xlfn.IFNA(VLOOKUP($D389,数据整理2!$B$4:$Q$172,5,0),0)+_xlfn.IFNA(VLOOKUP($E389,数据整理2!$B$4:$Q$172,5,0),0)+_xlfn.IFNA(VLOOKUP($F389,数据整理2!$B$4:$Q$172,5,0),0)+_xlfn.IFNA(VLOOKUP($G389,数据整理2!$B$4:$Q$172,5,0),0)+_xlfn.IFNA(VLOOKUP($H389,数据整理2!$B$4:$Q$172,5,0),0)+_xlfn.IFNA(VLOOKUP($I389,数据整理2!$B$4:$Q$172,5,0),0)+_xlfn.IFNA(VLOOKUP($J389,数据整理2!$B$4:$Q$172,5,0),0)+_xlfn.IFNA(VLOOKUP($K389,数据整理2!$B$4:$Q$172,5,0),0)</f>
        <v>58</v>
      </c>
      <c r="G562">
        <f>_xlfn.IFNA(VLOOKUP($D389,数据整理2!$B$4:$Q$172,6,0),0)+_xlfn.IFNA(VLOOKUP($E389,数据整理2!$B$4:$Q$172,6,0),0)+_xlfn.IFNA(VLOOKUP($F389,数据整理2!$B$4:$Q$172,6,0),0)+_xlfn.IFNA(VLOOKUP($G389,数据整理2!$B$4:$Q$172,6,0),0)+_xlfn.IFNA(VLOOKUP($H389,数据整理2!$B$4:$Q$172,6,0),0)+_xlfn.IFNA(VLOOKUP($I389,数据整理2!$B$4:$Q$172,6,0),0)+_xlfn.IFNA(VLOOKUP($J389,数据整理2!$B$4:$Q$172,6,0),0)+_xlfn.IFNA(VLOOKUP($K389,数据整理2!$B$4:$Q$172,6,0),0)</f>
        <v>34</v>
      </c>
      <c r="H562">
        <f>_xlfn.IFNA(VLOOKUP($D389,数据整理2!$B$4:$Q$172,7,0),0)+_xlfn.IFNA(VLOOKUP($E389,数据整理2!$B$4:$Q$172,7,0),0)+_xlfn.IFNA(VLOOKUP($F389,数据整理2!$B$4:$Q$172,7,0),0)+_xlfn.IFNA(VLOOKUP($G389,数据整理2!$B$4:$Q$172,7,0),0)+_xlfn.IFNA(VLOOKUP($H389,数据整理2!$B$4:$Q$172,7,0),0)+_xlfn.IFNA(VLOOKUP($I389,数据整理2!$B$4:$Q$172,7,0),0)+_xlfn.IFNA(VLOOKUP($J389,数据整理2!$B$4:$Q$172,7,0),0)+_xlfn.IFNA(VLOOKUP($K389,数据整理2!$B$4:$Q$172,7,0),0)</f>
        <v>0</v>
      </c>
      <c r="I562">
        <f>_xlfn.IFNA(VLOOKUP($D389,数据整理2!$B$4:$Q$172,8,0),0)+_xlfn.IFNA(VLOOKUP($E389,数据整理2!$B$4:$Q$172,8,0),0)+_xlfn.IFNA(VLOOKUP($F389,数据整理2!$B$4:$Q$172,8,0),0)+_xlfn.IFNA(VLOOKUP($G389,数据整理2!$B$4:$Q$172,8,0),0)+_xlfn.IFNA(VLOOKUP($H389,数据整理2!$B$4:$Q$172,8,0),0)+_xlfn.IFNA(VLOOKUP($I389,数据整理2!$B$4:$Q$172,8,0),0)+_xlfn.IFNA(VLOOKUP($J389,数据整理2!$B$4:$Q$172,8,0),0)+_xlfn.IFNA(VLOOKUP($K389,数据整理2!$B$4:$Q$172,8,0),0)</f>
        <v>0</v>
      </c>
      <c r="J562">
        <f>_xlfn.IFNA(VLOOKUP($D389,数据整理2!$B$4:$Q$172,9,0),0)+_xlfn.IFNA(VLOOKUP($E389,数据整理2!$B$4:$Q$172,9,0),0)+_xlfn.IFNA(VLOOKUP($F389,数据整理2!$B$4:$Q$172,9,0),0)+_xlfn.IFNA(VLOOKUP($G389,数据整理2!$B$4:$Q$172,9,0),0)+_xlfn.IFNA(VLOOKUP($H389,数据整理2!$B$4:$Q$172,9,0),0)+_xlfn.IFNA(VLOOKUP($I389,数据整理2!$B$4:$Q$172,9,0),0)+_xlfn.IFNA(VLOOKUP($J389,数据整理2!$B$4:$Q$172,9,0),0)+_xlfn.IFNA(VLOOKUP($K389,数据整理2!$B$4:$Q$172,9,0),0)</f>
        <v>0</v>
      </c>
      <c r="K562">
        <f>_xlfn.IFNA(VLOOKUP($D389,数据整理2!$B$4:$Q$172,10,0),0)+_xlfn.IFNA(VLOOKUP($E389,数据整理2!$B$4:$Q$172,10,0),0)+_xlfn.IFNA(VLOOKUP($F389,数据整理2!$B$4:$Q$172,10,0),0)+_xlfn.IFNA(VLOOKUP($G389,数据整理2!$B$4:$Q$172,10,0),0)+_xlfn.IFNA(VLOOKUP($H389,数据整理2!$B$4:$Q$172,10,0),0)+_xlfn.IFNA(VLOOKUP($I389,数据整理2!$B$4:$Q$172,10,0),0)+_xlfn.IFNA(VLOOKUP($J389,数据整理2!$B$4:$Q$172,10,0),0)+_xlfn.IFNA(VLOOKUP($K389,数据整理2!$B$4:$Q$172,10,0),0)</f>
        <v>0</v>
      </c>
      <c r="L562">
        <f>_xlfn.IFNA(VLOOKUP($D389,数据整理2!$B$4:$Q$172,11,0),0)+_xlfn.IFNA(VLOOKUP($E389,数据整理2!$B$4:$Q$172,11,0),0)+_xlfn.IFNA(VLOOKUP($F389,数据整理2!$B$4:$Q$172,11,0),0)+_xlfn.IFNA(VLOOKUP($G389,数据整理2!$B$4:$Q$172,11,0),0)+_xlfn.IFNA(VLOOKUP($H389,数据整理2!$B$4:$Q$172,11,0),0)+_xlfn.IFNA(VLOOKUP($I389,数据整理2!$B$4:$Q$172,11,0),0)+_xlfn.IFNA(VLOOKUP($J389,数据整理2!$B$4:$Q$172,11,0),0)+_xlfn.IFNA(VLOOKUP($K389,数据整理2!$B$4:$Q$172,11,0),0)</f>
        <v>0</v>
      </c>
      <c r="M562">
        <f>_xlfn.IFNA(VLOOKUP($D389,数据整理2!$B$4:$Q$172,12,0),0)+_xlfn.IFNA(VLOOKUP($E389,数据整理2!$B$4:$Q$172,12,0),0)+_xlfn.IFNA(VLOOKUP($F389,数据整理2!$B$4:$Q$172,12,0),0)+_xlfn.IFNA(VLOOKUP($G389,数据整理2!$B$4:$Q$172,12,0),0)+_xlfn.IFNA(VLOOKUP($H389,数据整理2!$B$4:$Q$172,12,0),0)+_xlfn.IFNA(VLOOKUP($I389,数据整理2!$B$4:$Q$172,12,0),0)+_xlfn.IFNA(VLOOKUP($J389,数据整理2!$B$4:$Q$172,12,0),0)+_xlfn.IFNA(VLOOKUP($K389,数据整理2!$B$4:$Q$172,12,0),0)</f>
        <v>0</v>
      </c>
      <c r="N562">
        <f>_xlfn.IFNA(VLOOKUP($D389,数据整理2!$B$4:$Q$172,13,0),0)+_xlfn.IFNA(VLOOKUP($E389,数据整理2!$B$4:$Q$172,13,0),0)+_xlfn.IFNA(VLOOKUP($F389,数据整理2!$B$4:$Q$172,13,0),0)+_xlfn.IFNA(VLOOKUP($G389,数据整理2!$B$4:$Q$172,13,0),0)+_xlfn.IFNA(VLOOKUP($H389,数据整理2!$B$4:$Q$172,13,0),0)+_xlfn.IFNA(VLOOKUP($I389,数据整理2!$B$4:$Q$172,13,0),0)+_xlfn.IFNA(VLOOKUP($J389,数据整理2!$B$4:$Q$172,13,0),0)+_xlfn.IFNA(VLOOKUP($K389,数据整理2!$B$4:$Q$172,13,0),0)</f>
        <v>0</v>
      </c>
      <c r="O562">
        <f>_xlfn.IFNA(VLOOKUP($D389,数据整理2!$B$4:$Q$172,14,0),0)+_xlfn.IFNA(VLOOKUP($E389,数据整理2!$B$4:$Q$172,14,0),0)+_xlfn.IFNA(VLOOKUP($F389,数据整理2!$B$4:$Q$172,14,0),0)+_xlfn.IFNA(VLOOKUP($G389,数据整理2!$B$4:$Q$172,14,0),0)+_xlfn.IFNA(VLOOKUP($H389,数据整理2!$B$4:$Q$172,14,0),0)+_xlfn.IFNA(VLOOKUP($I389,数据整理2!$B$4:$Q$172,14,0),0)+_xlfn.IFNA(VLOOKUP($J389,数据整理2!$B$4:$Q$172,14,0),0)+_xlfn.IFNA(VLOOKUP($K389,数据整理2!$B$4:$Q$172,14,0),0)</f>
        <v>0</v>
      </c>
      <c r="P562">
        <f>_xlfn.IFNA(VLOOKUP($D389,数据整理2!$B$4:$Q$172,15,0),0)+_xlfn.IFNA(VLOOKUP($E389,数据整理2!$B$4:$Q$172,15,0),0)+_xlfn.IFNA(VLOOKUP($F389,数据整理2!$B$4:$Q$172,15,0),0)+_xlfn.IFNA(VLOOKUP($G389,数据整理2!$B$4:$Q$172,15,0),0)+_xlfn.IFNA(VLOOKUP($H389,数据整理2!$B$4:$Q$172,15,0),0)+_xlfn.IFNA(VLOOKUP($I389,数据整理2!$B$4:$Q$172,15,0),0)+_xlfn.IFNA(VLOOKUP($J389,数据整理2!$B$4:$Q$172,15,0),0)+_xlfn.IFNA(VLOOKUP($K389,数据整理2!$B$4:$Q$172,15,0),0)</f>
        <v>26</v>
      </c>
      <c r="Q562">
        <f>_xlfn.IFNA(VLOOKUP($D389,数据整理2!$B$4:$Q$172,16,0),0)+_xlfn.IFNA(VLOOKUP($E389,数据整理2!$B$4:$Q$172,16,0),0)+_xlfn.IFNA(VLOOKUP($F389,数据整理2!$B$4:$Q$172,16,0),0)+_xlfn.IFNA(VLOOKUP($G389,数据整理2!$B$4:$Q$172,16,0),0)+_xlfn.IFNA(VLOOKUP($H389,数据整理2!$B$4:$Q$172,16,0),0)+_xlfn.IFNA(VLOOKUP($I389,数据整理2!$B$4:$Q$172,16,0),0)+_xlfn.IFNA(VLOOKUP($J389,数据整理2!$B$4:$Q$172,16,0),0)+_xlfn.IFNA(VLOOKUP($K389,数据整理2!$B$4:$Q$172,16,0),0)</f>
        <v>26</v>
      </c>
    </row>
    <row r="563" spans="2:17" x14ac:dyDescent="0.2">
      <c r="B563">
        <v>10</v>
      </c>
      <c r="C563" t="str">
        <f>INDEX(数据整理1!$C$30:$C$54,MATCH(B563,数据整理1!$D$30:$D$54))</f>
        <v>2阶</v>
      </c>
      <c r="D563">
        <f>_xlfn.IFNA(VLOOKUP($D390,数据整理2!$B$4:$Q$172,3,0),0)+_xlfn.IFNA(VLOOKUP($E390,数据整理2!$B$4:$Q$172,3,0),0)+_xlfn.IFNA(VLOOKUP($F390,数据整理2!$B$4:$Q$172,3,0),0)+_xlfn.IFNA(VLOOKUP($G390,数据整理2!$B$4:$Q$172,3,0),0)+_xlfn.IFNA(VLOOKUP($H390,数据整理2!$B$4:$Q$172,3,0),0)+_xlfn.IFNA(VLOOKUP($I390,数据整理2!$B$4:$Q$172,3,0),0)+_xlfn.IFNA(VLOOKUP($J390,数据整理2!$B$4:$Q$172,3,0),0)+_xlfn.IFNA(VLOOKUP($K390,数据整理2!$B$4:$Q$172,3,0),0)</f>
        <v>352</v>
      </c>
      <c r="E563">
        <f>_xlfn.IFNA(VLOOKUP($D390,数据整理2!$B$4:$Q$172,4,0),0)+_xlfn.IFNA(VLOOKUP($E390,数据整理2!$B$4:$Q$172,4,0),0)+_xlfn.IFNA(VLOOKUP($F390,数据整理2!$B$4:$Q$172,4,0),0)+_xlfn.IFNA(VLOOKUP($G390,数据整理2!$B$4:$Q$172,4,0),0)+_xlfn.IFNA(VLOOKUP($H390,数据整理2!$B$4:$Q$172,4,0),0)+_xlfn.IFNA(VLOOKUP($I390,数据整理2!$B$4:$Q$172,4,0),0)+_xlfn.IFNA(VLOOKUP($J390,数据整理2!$B$4:$Q$172,4,0),0)+_xlfn.IFNA(VLOOKUP($K390,数据整理2!$B$4:$Q$172,4,0),0)</f>
        <v>8</v>
      </c>
      <c r="F563">
        <f>_xlfn.IFNA(VLOOKUP($D390,数据整理2!$B$4:$Q$172,5,0),0)+_xlfn.IFNA(VLOOKUP($E390,数据整理2!$B$4:$Q$172,5,0),0)+_xlfn.IFNA(VLOOKUP($F390,数据整理2!$B$4:$Q$172,5,0),0)+_xlfn.IFNA(VLOOKUP($G390,数据整理2!$B$4:$Q$172,5,0),0)+_xlfn.IFNA(VLOOKUP($H390,数据整理2!$B$4:$Q$172,5,0),0)+_xlfn.IFNA(VLOOKUP($I390,数据整理2!$B$4:$Q$172,5,0),0)+_xlfn.IFNA(VLOOKUP($J390,数据整理2!$B$4:$Q$172,5,0),0)+_xlfn.IFNA(VLOOKUP($K390,数据整理2!$B$4:$Q$172,5,0),0)</f>
        <v>58</v>
      </c>
      <c r="G563">
        <f>_xlfn.IFNA(VLOOKUP($D390,数据整理2!$B$4:$Q$172,6,0),0)+_xlfn.IFNA(VLOOKUP($E390,数据整理2!$B$4:$Q$172,6,0),0)+_xlfn.IFNA(VLOOKUP($F390,数据整理2!$B$4:$Q$172,6,0),0)+_xlfn.IFNA(VLOOKUP($G390,数据整理2!$B$4:$Q$172,6,0),0)+_xlfn.IFNA(VLOOKUP($H390,数据整理2!$B$4:$Q$172,6,0),0)+_xlfn.IFNA(VLOOKUP($I390,数据整理2!$B$4:$Q$172,6,0),0)+_xlfn.IFNA(VLOOKUP($J390,数据整理2!$B$4:$Q$172,6,0),0)+_xlfn.IFNA(VLOOKUP($K390,数据整理2!$B$4:$Q$172,6,0),0)</f>
        <v>34</v>
      </c>
      <c r="H563">
        <f>_xlfn.IFNA(VLOOKUP($D390,数据整理2!$B$4:$Q$172,7,0),0)+_xlfn.IFNA(VLOOKUP($E390,数据整理2!$B$4:$Q$172,7,0),0)+_xlfn.IFNA(VLOOKUP($F390,数据整理2!$B$4:$Q$172,7,0),0)+_xlfn.IFNA(VLOOKUP($G390,数据整理2!$B$4:$Q$172,7,0),0)+_xlfn.IFNA(VLOOKUP($H390,数据整理2!$B$4:$Q$172,7,0),0)+_xlfn.IFNA(VLOOKUP($I390,数据整理2!$B$4:$Q$172,7,0),0)+_xlfn.IFNA(VLOOKUP($J390,数据整理2!$B$4:$Q$172,7,0),0)+_xlfn.IFNA(VLOOKUP($K390,数据整理2!$B$4:$Q$172,7,0),0)</f>
        <v>0</v>
      </c>
      <c r="I563">
        <f>_xlfn.IFNA(VLOOKUP($D390,数据整理2!$B$4:$Q$172,8,0),0)+_xlfn.IFNA(VLOOKUP($E390,数据整理2!$B$4:$Q$172,8,0),0)+_xlfn.IFNA(VLOOKUP($F390,数据整理2!$B$4:$Q$172,8,0),0)+_xlfn.IFNA(VLOOKUP($G390,数据整理2!$B$4:$Q$172,8,0),0)+_xlfn.IFNA(VLOOKUP($H390,数据整理2!$B$4:$Q$172,8,0),0)+_xlfn.IFNA(VLOOKUP($I390,数据整理2!$B$4:$Q$172,8,0),0)+_xlfn.IFNA(VLOOKUP($J390,数据整理2!$B$4:$Q$172,8,0),0)+_xlfn.IFNA(VLOOKUP($K390,数据整理2!$B$4:$Q$172,8,0),0)</f>
        <v>0</v>
      </c>
      <c r="J563">
        <f>_xlfn.IFNA(VLOOKUP($D390,数据整理2!$B$4:$Q$172,9,0),0)+_xlfn.IFNA(VLOOKUP($E390,数据整理2!$B$4:$Q$172,9,0),0)+_xlfn.IFNA(VLOOKUP($F390,数据整理2!$B$4:$Q$172,9,0),0)+_xlfn.IFNA(VLOOKUP($G390,数据整理2!$B$4:$Q$172,9,0),0)+_xlfn.IFNA(VLOOKUP($H390,数据整理2!$B$4:$Q$172,9,0),0)+_xlfn.IFNA(VLOOKUP($I390,数据整理2!$B$4:$Q$172,9,0),0)+_xlfn.IFNA(VLOOKUP($J390,数据整理2!$B$4:$Q$172,9,0),0)+_xlfn.IFNA(VLOOKUP($K390,数据整理2!$B$4:$Q$172,9,0),0)</f>
        <v>0</v>
      </c>
      <c r="K563">
        <f>_xlfn.IFNA(VLOOKUP($D390,数据整理2!$B$4:$Q$172,10,0),0)+_xlfn.IFNA(VLOOKUP($E390,数据整理2!$B$4:$Q$172,10,0),0)+_xlfn.IFNA(VLOOKUP($F390,数据整理2!$B$4:$Q$172,10,0),0)+_xlfn.IFNA(VLOOKUP($G390,数据整理2!$B$4:$Q$172,10,0),0)+_xlfn.IFNA(VLOOKUP($H390,数据整理2!$B$4:$Q$172,10,0),0)+_xlfn.IFNA(VLOOKUP($I390,数据整理2!$B$4:$Q$172,10,0),0)+_xlfn.IFNA(VLOOKUP($J390,数据整理2!$B$4:$Q$172,10,0),0)+_xlfn.IFNA(VLOOKUP($K390,数据整理2!$B$4:$Q$172,10,0),0)</f>
        <v>0</v>
      </c>
      <c r="L563">
        <f>_xlfn.IFNA(VLOOKUP($D390,数据整理2!$B$4:$Q$172,11,0),0)+_xlfn.IFNA(VLOOKUP($E390,数据整理2!$B$4:$Q$172,11,0),0)+_xlfn.IFNA(VLOOKUP($F390,数据整理2!$B$4:$Q$172,11,0),0)+_xlfn.IFNA(VLOOKUP($G390,数据整理2!$B$4:$Q$172,11,0),0)+_xlfn.IFNA(VLOOKUP($H390,数据整理2!$B$4:$Q$172,11,0),0)+_xlfn.IFNA(VLOOKUP($I390,数据整理2!$B$4:$Q$172,11,0),0)+_xlfn.IFNA(VLOOKUP($J390,数据整理2!$B$4:$Q$172,11,0),0)+_xlfn.IFNA(VLOOKUP($K390,数据整理2!$B$4:$Q$172,11,0),0)</f>
        <v>0</v>
      </c>
      <c r="M563">
        <f>_xlfn.IFNA(VLOOKUP($D390,数据整理2!$B$4:$Q$172,12,0),0)+_xlfn.IFNA(VLOOKUP($E390,数据整理2!$B$4:$Q$172,12,0),0)+_xlfn.IFNA(VLOOKUP($F390,数据整理2!$B$4:$Q$172,12,0),0)+_xlfn.IFNA(VLOOKUP($G390,数据整理2!$B$4:$Q$172,12,0),0)+_xlfn.IFNA(VLOOKUP($H390,数据整理2!$B$4:$Q$172,12,0),0)+_xlfn.IFNA(VLOOKUP($I390,数据整理2!$B$4:$Q$172,12,0),0)+_xlfn.IFNA(VLOOKUP($J390,数据整理2!$B$4:$Q$172,12,0),0)+_xlfn.IFNA(VLOOKUP($K390,数据整理2!$B$4:$Q$172,12,0),0)</f>
        <v>0</v>
      </c>
      <c r="N563">
        <f>_xlfn.IFNA(VLOOKUP($D390,数据整理2!$B$4:$Q$172,13,0),0)+_xlfn.IFNA(VLOOKUP($E390,数据整理2!$B$4:$Q$172,13,0),0)+_xlfn.IFNA(VLOOKUP($F390,数据整理2!$B$4:$Q$172,13,0),0)+_xlfn.IFNA(VLOOKUP($G390,数据整理2!$B$4:$Q$172,13,0),0)+_xlfn.IFNA(VLOOKUP($H390,数据整理2!$B$4:$Q$172,13,0),0)+_xlfn.IFNA(VLOOKUP($I390,数据整理2!$B$4:$Q$172,13,0),0)+_xlfn.IFNA(VLOOKUP($J390,数据整理2!$B$4:$Q$172,13,0),0)+_xlfn.IFNA(VLOOKUP($K390,数据整理2!$B$4:$Q$172,13,0),0)</f>
        <v>0</v>
      </c>
      <c r="O563">
        <f>_xlfn.IFNA(VLOOKUP($D390,数据整理2!$B$4:$Q$172,14,0),0)+_xlfn.IFNA(VLOOKUP($E390,数据整理2!$B$4:$Q$172,14,0),0)+_xlfn.IFNA(VLOOKUP($F390,数据整理2!$B$4:$Q$172,14,0),0)+_xlfn.IFNA(VLOOKUP($G390,数据整理2!$B$4:$Q$172,14,0),0)+_xlfn.IFNA(VLOOKUP($H390,数据整理2!$B$4:$Q$172,14,0),0)+_xlfn.IFNA(VLOOKUP($I390,数据整理2!$B$4:$Q$172,14,0),0)+_xlfn.IFNA(VLOOKUP($J390,数据整理2!$B$4:$Q$172,14,0),0)+_xlfn.IFNA(VLOOKUP($K390,数据整理2!$B$4:$Q$172,14,0),0)</f>
        <v>0</v>
      </c>
      <c r="P563">
        <f>_xlfn.IFNA(VLOOKUP($D390,数据整理2!$B$4:$Q$172,15,0),0)+_xlfn.IFNA(VLOOKUP($E390,数据整理2!$B$4:$Q$172,15,0),0)+_xlfn.IFNA(VLOOKUP($F390,数据整理2!$B$4:$Q$172,15,0),0)+_xlfn.IFNA(VLOOKUP($G390,数据整理2!$B$4:$Q$172,15,0),0)+_xlfn.IFNA(VLOOKUP($H390,数据整理2!$B$4:$Q$172,15,0),0)+_xlfn.IFNA(VLOOKUP($I390,数据整理2!$B$4:$Q$172,15,0),0)+_xlfn.IFNA(VLOOKUP($J390,数据整理2!$B$4:$Q$172,15,0),0)+_xlfn.IFNA(VLOOKUP($K390,数据整理2!$B$4:$Q$172,15,0),0)</f>
        <v>34</v>
      </c>
      <c r="Q563">
        <f>_xlfn.IFNA(VLOOKUP($D390,数据整理2!$B$4:$Q$172,16,0),0)+_xlfn.IFNA(VLOOKUP($E390,数据整理2!$B$4:$Q$172,16,0),0)+_xlfn.IFNA(VLOOKUP($F390,数据整理2!$B$4:$Q$172,16,0),0)+_xlfn.IFNA(VLOOKUP($G390,数据整理2!$B$4:$Q$172,16,0),0)+_xlfn.IFNA(VLOOKUP($H390,数据整理2!$B$4:$Q$172,16,0),0)+_xlfn.IFNA(VLOOKUP($I390,数据整理2!$B$4:$Q$172,16,0),0)+_xlfn.IFNA(VLOOKUP($J390,数据整理2!$B$4:$Q$172,16,0),0)+_xlfn.IFNA(VLOOKUP($K390,数据整理2!$B$4:$Q$172,16,0),0)</f>
        <v>34</v>
      </c>
    </row>
    <row r="564" spans="2:17" x14ac:dyDescent="0.2">
      <c r="B564">
        <v>11</v>
      </c>
      <c r="C564" t="str">
        <f>INDEX(数据整理1!$C$30:$C$54,MATCH(B564,数据整理1!$D$30:$D$54))</f>
        <v>2阶</v>
      </c>
      <c r="D564">
        <f>_xlfn.IFNA(VLOOKUP($D391,数据整理2!$B$4:$Q$172,3,0),0)+_xlfn.IFNA(VLOOKUP($E391,数据整理2!$B$4:$Q$172,3,0),0)+_xlfn.IFNA(VLOOKUP($F391,数据整理2!$B$4:$Q$172,3,0),0)+_xlfn.IFNA(VLOOKUP($G391,数据整理2!$B$4:$Q$172,3,0),0)+_xlfn.IFNA(VLOOKUP($H391,数据整理2!$B$4:$Q$172,3,0),0)+_xlfn.IFNA(VLOOKUP($I391,数据整理2!$B$4:$Q$172,3,0),0)+_xlfn.IFNA(VLOOKUP($J391,数据整理2!$B$4:$Q$172,3,0),0)+_xlfn.IFNA(VLOOKUP($K391,数据整理2!$B$4:$Q$172,3,0),0)</f>
        <v>352</v>
      </c>
      <c r="E564">
        <f>_xlfn.IFNA(VLOOKUP($D391,数据整理2!$B$4:$Q$172,4,0),0)+_xlfn.IFNA(VLOOKUP($E391,数据整理2!$B$4:$Q$172,4,0),0)+_xlfn.IFNA(VLOOKUP($F391,数据整理2!$B$4:$Q$172,4,0),0)+_xlfn.IFNA(VLOOKUP($G391,数据整理2!$B$4:$Q$172,4,0),0)+_xlfn.IFNA(VLOOKUP($H391,数据整理2!$B$4:$Q$172,4,0),0)+_xlfn.IFNA(VLOOKUP($I391,数据整理2!$B$4:$Q$172,4,0),0)+_xlfn.IFNA(VLOOKUP($J391,数据整理2!$B$4:$Q$172,4,0),0)+_xlfn.IFNA(VLOOKUP($K391,数据整理2!$B$4:$Q$172,4,0),0)</f>
        <v>8</v>
      </c>
      <c r="F564">
        <f>_xlfn.IFNA(VLOOKUP($D391,数据整理2!$B$4:$Q$172,5,0),0)+_xlfn.IFNA(VLOOKUP($E391,数据整理2!$B$4:$Q$172,5,0),0)+_xlfn.IFNA(VLOOKUP($F391,数据整理2!$B$4:$Q$172,5,0),0)+_xlfn.IFNA(VLOOKUP($G391,数据整理2!$B$4:$Q$172,5,0),0)+_xlfn.IFNA(VLOOKUP($H391,数据整理2!$B$4:$Q$172,5,0),0)+_xlfn.IFNA(VLOOKUP($I391,数据整理2!$B$4:$Q$172,5,0),0)+_xlfn.IFNA(VLOOKUP($J391,数据整理2!$B$4:$Q$172,5,0),0)+_xlfn.IFNA(VLOOKUP($K391,数据整理2!$B$4:$Q$172,5,0),0)</f>
        <v>58</v>
      </c>
      <c r="G564">
        <f>_xlfn.IFNA(VLOOKUP($D391,数据整理2!$B$4:$Q$172,6,0),0)+_xlfn.IFNA(VLOOKUP($E391,数据整理2!$B$4:$Q$172,6,0),0)+_xlfn.IFNA(VLOOKUP($F391,数据整理2!$B$4:$Q$172,6,0),0)+_xlfn.IFNA(VLOOKUP($G391,数据整理2!$B$4:$Q$172,6,0),0)+_xlfn.IFNA(VLOOKUP($H391,数据整理2!$B$4:$Q$172,6,0),0)+_xlfn.IFNA(VLOOKUP($I391,数据整理2!$B$4:$Q$172,6,0),0)+_xlfn.IFNA(VLOOKUP($J391,数据整理2!$B$4:$Q$172,6,0),0)+_xlfn.IFNA(VLOOKUP($K391,数据整理2!$B$4:$Q$172,6,0),0)</f>
        <v>34</v>
      </c>
      <c r="H564">
        <f>_xlfn.IFNA(VLOOKUP($D391,数据整理2!$B$4:$Q$172,7,0),0)+_xlfn.IFNA(VLOOKUP($E391,数据整理2!$B$4:$Q$172,7,0),0)+_xlfn.IFNA(VLOOKUP($F391,数据整理2!$B$4:$Q$172,7,0),0)+_xlfn.IFNA(VLOOKUP($G391,数据整理2!$B$4:$Q$172,7,0),0)+_xlfn.IFNA(VLOOKUP($H391,数据整理2!$B$4:$Q$172,7,0),0)+_xlfn.IFNA(VLOOKUP($I391,数据整理2!$B$4:$Q$172,7,0),0)+_xlfn.IFNA(VLOOKUP($J391,数据整理2!$B$4:$Q$172,7,0),0)+_xlfn.IFNA(VLOOKUP($K391,数据整理2!$B$4:$Q$172,7,0),0)</f>
        <v>0</v>
      </c>
      <c r="I564">
        <f>_xlfn.IFNA(VLOOKUP($D391,数据整理2!$B$4:$Q$172,8,0),0)+_xlfn.IFNA(VLOOKUP($E391,数据整理2!$B$4:$Q$172,8,0),0)+_xlfn.IFNA(VLOOKUP($F391,数据整理2!$B$4:$Q$172,8,0),0)+_xlfn.IFNA(VLOOKUP($G391,数据整理2!$B$4:$Q$172,8,0),0)+_xlfn.IFNA(VLOOKUP($H391,数据整理2!$B$4:$Q$172,8,0),0)+_xlfn.IFNA(VLOOKUP($I391,数据整理2!$B$4:$Q$172,8,0),0)+_xlfn.IFNA(VLOOKUP($J391,数据整理2!$B$4:$Q$172,8,0),0)+_xlfn.IFNA(VLOOKUP($K391,数据整理2!$B$4:$Q$172,8,0),0)</f>
        <v>0</v>
      </c>
      <c r="J564">
        <f>_xlfn.IFNA(VLOOKUP($D391,数据整理2!$B$4:$Q$172,9,0),0)+_xlfn.IFNA(VLOOKUP($E391,数据整理2!$B$4:$Q$172,9,0),0)+_xlfn.IFNA(VLOOKUP($F391,数据整理2!$B$4:$Q$172,9,0),0)+_xlfn.IFNA(VLOOKUP($G391,数据整理2!$B$4:$Q$172,9,0),0)+_xlfn.IFNA(VLOOKUP($H391,数据整理2!$B$4:$Q$172,9,0),0)+_xlfn.IFNA(VLOOKUP($I391,数据整理2!$B$4:$Q$172,9,0),0)+_xlfn.IFNA(VLOOKUP($J391,数据整理2!$B$4:$Q$172,9,0),0)+_xlfn.IFNA(VLOOKUP($K391,数据整理2!$B$4:$Q$172,9,0),0)</f>
        <v>0</v>
      </c>
      <c r="K564">
        <f>_xlfn.IFNA(VLOOKUP($D391,数据整理2!$B$4:$Q$172,10,0),0)+_xlfn.IFNA(VLOOKUP($E391,数据整理2!$B$4:$Q$172,10,0),0)+_xlfn.IFNA(VLOOKUP($F391,数据整理2!$B$4:$Q$172,10,0),0)+_xlfn.IFNA(VLOOKUP($G391,数据整理2!$B$4:$Q$172,10,0),0)+_xlfn.IFNA(VLOOKUP($H391,数据整理2!$B$4:$Q$172,10,0),0)+_xlfn.IFNA(VLOOKUP($I391,数据整理2!$B$4:$Q$172,10,0),0)+_xlfn.IFNA(VLOOKUP($J391,数据整理2!$B$4:$Q$172,10,0),0)+_xlfn.IFNA(VLOOKUP($K391,数据整理2!$B$4:$Q$172,10,0),0)</f>
        <v>0</v>
      </c>
      <c r="L564">
        <f>_xlfn.IFNA(VLOOKUP($D391,数据整理2!$B$4:$Q$172,11,0),0)+_xlfn.IFNA(VLOOKUP($E391,数据整理2!$B$4:$Q$172,11,0),0)+_xlfn.IFNA(VLOOKUP($F391,数据整理2!$B$4:$Q$172,11,0),0)+_xlfn.IFNA(VLOOKUP($G391,数据整理2!$B$4:$Q$172,11,0),0)+_xlfn.IFNA(VLOOKUP($H391,数据整理2!$B$4:$Q$172,11,0),0)+_xlfn.IFNA(VLOOKUP($I391,数据整理2!$B$4:$Q$172,11,0),0)+_xlfn.IFNA(VLOOKUP($J391,数据整理2!$B$4:$Q$172,11,0),0)+_xlfn.IFNA(VLOOKUP($K391,数据整理2!$B$4:$Q$172,11,0),0)</f>
        <v>0</v>
      </c>
      <c r="M564">
        <f>_xlfn.IFNA(VLOOKUP($D391,数据整理2!$B$4:$Q$172,12,0),0)+_xlfn.IFNA(VLOOKUP($E391,数据整理2!$B$4:$Q$172,12,0),0)+_xlfn.IFNA(VLOOKUP($F391,数据整理2!$B$4:$Q$172,12,0),0)+_xlfn.IFNA(VLOOKUP($G391,数据整理2!$B$4:$Q$172,12,0),0)+_xlfn.IFNA(VLOOKUP($H391,数据整理2!$B$4:$Q$172,12,0),0)+_xlfn.IFNA(VLOOKUP($I391,数据整理2!$B$4:$Q$172,12,0),0)+_xlfn.IFNA(VLOOKUP($J391,数据整理2!$B$4:$Q$172,12,0),0)+_xlfn.IFNA(VLOOKUP($K391,数据整理2!$B$4:$Q$172,12,0),0)</f>
        <v>0</v>
      </c>
      <c r="N564">
        <f>_xlfn.IFNA(VLOOKUP($D391,数据整理2!$B$4:$Q$172,13,0),0)+_xlfn.IFNA(VLOOKUP($E391,数据整理2!$B$4:$Q$172,13,0),0)+_xlfn.IFNA(VLOOKUP($F391,数据整理2!$B$4:$Q$172,13,0),0)+_xlfn.IFNA(VLOOKUP($G391,数据整理2!$B$4:$Q$172,13,0),0)+_xlfn.IFNA(VLOOKUP($H391,数据整理2!$B$4:$Q$172,13,0),0)+_xlfn.IFNA(VLOOKUP($I391,数据整理2!$B$4:$Q$172,13,0),0)+_xlfn.IFNA(VLOOKUP($J391,数据整理2!$B$4:$Q$172,13,0),0)+_xlfn.IFNA(VLOOKUP($K391,数据整理2!$B$4:$Q$172,13,0),0)</f>
        <v>0</v>
      </c>
      <c r="O564">
        <f>_xlfn.IFNA(VLOOKUP($D391,数据整理2!$B$4:$Q$172,14,0),0)+_xlfn.IFNA(VLOOKUP($E391,数据整理2!$B$4:$Q$172,14,0),0)+_xlfn.IFNA(VLOOKUP($F391,数据整理2!$B$4:$Q$172,14,0),0)+_xlfn.IFNA(VLOOKUP($G391,数据整理2!$B$4:$Q$172,14,0),0)+_xlfn.IFNA(VLOOKUP($H391,数据整理2!$B$4:$Q$172,14,0),0)+_xlfn.IFNA(VLOOKUP($I391,数据整理2!$B$4:$Q$172,14,0),0)+_xlfn.IFNA(VLOOKUP($J391,数据整理2!$B$4:$Q$172,14,0),0)+_xlfn.IFNA(VLOOKUP($K391,数据整理2!$B$4:$Q$172,14,0),0)</f>
        <v>0</v>
      </c>
      <c r="P564">
        <f>_xlfn.IFNA(VLOOKUP($D391,数据整理2!$B$4:$Q$172,15,0),0)+_xlfn.IFNA(VLOOKUP($E391,数据整理2!$B$4:$Q$172,15,0),0)+_xlfn.IFNA(VLOOKUP($F391,数据整理2!$B$4:$Q$172,15,0),0)+_xlfn.IFNA(VLOOKUP($G391,数据整理2!$B$4:$Q$172,15,0),0)+_xlfn.IFNA(VLOOKUP($H391,数据整理2!$B$4:$Q$172,15,0),0)+_xlfn.IFNA(VLOOKUP($I391,数据整理2!$B$4:$Q$172,15,0),0)+_xlfn.IFNA(VLOOKUP($J391,数据整理2!$B$4:$Q$172,15,0),0)+_xlfn.IFNA(VLOOKUP($K391,数据整理2!$B$4:$Q$172,15,0),0)</f>
        <v>34</v>
      </c>
      <c r="Q564">
        <f>_xlfn.IFNA(VLOOKUP($D391,数据整理2!$B$4:$Q$172,16,0),0)+_xlfn.IFNA(VLOOKUP($E391,数据整理2!$B$4:$Q$172,16,0),0)+_xlfn.IFNA(VLOOKUP($F391,数据整理2!$B$4:$Q$172,16,0),0)+_xlfn.IFNA(VLOOKUP($G391,数据整理2!$B$4:$Q$172,16,0),0)+_xlfn.IFNA(VLOOKUP($H391,数据整理2!$B$4:$Q$172,16,0),0)+_xlfn.IFNA(VLOOKUP($I391,数据整理2!$B$4:$Q$172,16,0),0)+_xlfn.IFNA(VLOOKUP($J391,数据整理2!$B$4:$Q$172,16,0),0)+_xlfn.IFNA(VLOOKUP($K391,数据整理2!$B$4:$Q$172,16,0),0)</f>
        <v>34</v>
      </c>
    </row>
    <row r="565" spans="2:17" x14ac:dyDescent="0.2">
      <c r="B565">
        <v>12</v>
      </c>
      <c r="C565" t="str">
        <f>INDEX(数据整理1!$C$30:$C$54,MATCH(B565,数据整理1!$D$30:$D$54))</f>
        <v>2阶</v>
      </c>
      <c r="D565">
        <f>_xlfn.IFNA(VLOOKUP($D392,数据整理2!$B$4:$Q$172,3,0),0)+_xlfn.IFNA(VLOOKUP($E392,数据整理2!$B$4:$Q$172,3,0),0)+_xlfn.IFNA(VLOOKUP($F392,数据整理2!$B$4:$Q$172,3,0),0)+_xlfn.IFNA(VLOOKUP($G392,数据整理2!$B$4:$Q$172,3,0),0)+_xlfn.IFNA(VLOOKUP($H392,数据整理2!$B$4:$Q$172,3,0),0)+_xlfn.IFNA(VLOOKUP($I392,数据整理2!$B$4:$Q$172,3,0),0)+_xlfn.IFNA(VLOOKUP($J392,数据整理2!$B$4:$Q$172,3,0),0)+_xlfn.IFNA(VLOOKUP($K392,数据整理2!$B$4:$Q$172,3,0),0)</f>
        <v>352</v>
      </c>
      <c r="E565">
        <f>_xlfn.IFNA(VLOOKUP($D392,数据整理2!$B$4:$Q$172,4,0),0)+_xlfn.IFNA(VLOOKUP($E392,数据整理2!$B$4:$Q$172,4,0),0)+_xlfn.IFNA(VLOOKUP($F392,数据整理2!$B$4:$Q$172,4,0),0)+_xlfn.IFNA(VLOOKUP($G392,数据整理2!$B$4:$Q$172,4,0),0)+_xlfn.IFNA(VLOOKUP($H392,数据整理2!$B$4:$Q$172,4,0),0)+_xlfn.IFNA(VLOOKUP($I392,数据整理2!$B$4:$Q$172,4,0),0)+_xlfn.IFNA(VLOOKUP($J392,数据整理2!$B$4:$Q$172,4,0),0)+_xlfn.IFNA(VLOOKUP($K392,数据整理2!$B$4:$Q$172,4,0),0)</f>
        <v>8</v>
      </c>
      <c r="F565">
        <f>_xlfn.IFNA(VLOOKUP($D392,数据整理2!$B$4:$Q$172,5,0),0)+_xlfn.IFNA(VLOOKUP($E392,数据整理2!$B$4:$Q$172,5,0),0)+_xlfn.IFNA(VLOOKUP($F392,数据整理2!$B$4:$Q$172,5,0),0)+_xlfn.IFNA(VLOOKUP($G392,数据整理2!$B$4:$Q$172,5,0),0)+_xlfn.IFNA(VLOOKUP($H392,数据整理2!$B$4:$Q$172,5,0),0)+_xlfn.IFNA(VLOOKUP($I392,数据整理2!$B$4:$Q$172,5,0),0)+_xlfn.IFNA(VLOOKUP($J392,数据整理2!$B$4:$Q$172,5,0),0)+_xlfn.IFNA(VLOOKUP($K392,数据整理2!$B$4:$Q$172,5,0),0)</f>
        <v>58</v>
      </c>
      <c r="G565">
        <f>_xlfn.IFNA(VLOOKUP($D392,数据整理2!$B$4:$Q$172,6,0),0)+_xlfn.IFNA(VLOOKUP($E392,数据整理2!$B$4:$Q$172,6,0),0)+_xlfn.IFNA(VLOOKUP($F392,数据整理2!$B$4:$Q$172,6,0),0)+_xlfn.IFNA(VLOOKUP($G392,数据整理2!$B$4:$Q$172,6,0),0)+_xlfn.IFNA(VLOOKUP($H392,数据整理2!$B$4:$Q$172,6,0),0)+_xlfn.IFNA(VLOOKUP($I392,数据整理2!$B$4:$Q$172,6,0),0)+_xlfn.IFNA(VLOOKUP($J392,数据整理2!$B$4:$Q$172,6,0),0)+_xlfn.IFNA(VLOOKUP($K392,数据整理2!$B$4:$Q$172,6,0),0)</f>
        <v>34</v>
      </c>
      <c r="H565">
        <f>_xlfn.IFNA(VLOOKUP($D392,数据整理2!$B$4:$Q$172,7,0),0)+_xlfn.IFNA(VLOOKUP($E392,数据整理2!$B$4:$Q$172,7,0),0)+_xlfn.IFNA(VLOOKUP($F392,数据整理2!$B$4:$Q$172,7,0),0)+_xlfn.IFNA(VLOOKUP($G392,数据整理2!$B$4:$Q$172,7,0),0)+_xlfn.IFNA(VLOOKUP($H392,数据整理2!$B$4:$Q$172,7,0),0)+_xlfn.IFNA(VLOOKUP($I392,数据整理2!$B$4:$Q$172,7,0),0)+_xlfn.IFNA(VLOOKUP($J392,数据整理2!$B$4:$Q$172,7,0),0)+_xlfn.IFNA(VLOOKUP($K392,数据整理2!$B$4:$Q$172,7,0),0)</f>
        <v>0</v>
      </c>
      <c r="I565">
        <f>_xlfn.IFNA(VLOOKUP($D392,数据整理2!$B$4:$Q$172,8,0),0)+_xlfn.IFNA(VLOOKUP($E392,数据整理2!$B$4:$Q$172,8,0),0)+_xlfn.IFNA(VLOOKUP($F392,数据整理2!$B$4:$Q$172,8,0),0)+_xlfn.IFNA(VLOOKUP($G392,数据整理2!$B$4:$Q$172,8,0),0)+_xlfn.IFNA(VLOOKUP($H392,数据整理2!$B$4:$Q$172,8,0),0)+_xlfn.IFNA(VLOOKUP($I392,数据整理2!$B$4:$Q$172,8,0),0)+_xlfn.IFNA(VLOOKUP($J392,数据整理2!$B$4:$Q$172,8,0),0)+_xlfn.IFNA(VLOOKUP($K392,数据整理2!$B$4:$Q$172,8,0),0)</f>
        <v>0</v>
      </c>
      <c r="J565">
        <f>_xlfn.IFNA(VLOOKUP($D392,数据整理2!$B$4:$Q$172,9,0),0)+_xlfn.IFNA(VLOOKUP($E392,数据整理2!$B$4:$Q$172,9,0),0)+_xlfn.IFNA(VLOOKUP($F392,数据整理2!$B$4:$Q$172,9,0),0)+_xlfn.IFNA(VLOOKUP($G392,数据整理2!$B$4:$Q$172,9,0),0)+_xlfn.IFNA(VLOOKUP($H392,数据整理2!$B$4:$Q$172,9,0),0)+_xlfn.IFNA(VLOOKUP($I392,数据整理2!$B$4:$Q$172,9,0),0)+_xlfn.IFNA(VLOOKUP($J392,数据整理2!$B$4:$Q$172,9,0),0)+_xlfn.IFNA(VLOOKUP($K392,数据整理2!$B$4:$Q$172,9,0),0)</f>
        <v>0</v>
      </c>
      <c r="K565">
        <f>_xlfn.IFNA(VLOOKUP($D392,数据整理2!$B$4:$Q$172,10,0),0)+_xlfn.IFNA(VLOOKUP($E392,数据整理2!$B$4:$Q$172,10,0),0)+_xlfn.IFNA(VLOOKUP($F392,数据整理2!$B$4:$Q$172,10,0),0)+_xlfn.IFNA(VLOOKUP($G392,数据整理2!$B$4:$Q$172,10,0),0)+_xlfn.IFNA(VLOOKUP($H392,数据整理2!$B$4:$Q$172,10,0),0)+_xlfn.IFNA(VLOOKUP($I392,数据整理2!$B$4:$Q$172,10,0),0)+_xlfn.IFNA(VLOOKUP($J392,数据整理2!$B$4:$Q$172,10,0),0)+_xlfn.IFNA(VLOOKUP($K392,数据整理2!$B$4:$Q$172,10,0),0)</f>
        <v>0</v>
      </c>
      <c r="L565">
        <f>_xlfn.IFNA(VLOOKUP($D392,数据整理2!$B$4:$Q$172,11,0),0)+_xlfn.IFNA(VLOOKUP($E392,数据整理2!$B$4:$Q$172,11,0),0)+_xlfn.IFNA(VLOOKUP($F392,数据整理2!$B$4:$Q$172,11,0),0)+_xlfn.IFNA(VLOOKUP($G392,数据整理2!$B$4:$Q$172,11,0),0)+_xlfn.IFNA(VLOOKUP($H392,数据整理2!$B$4:$Q$172,11,0),0)+_xlfn.IFNA(VLOOKUP($I392,数据整理2!$B$4:$Q$172,11,0),0)+_xlfn.IFNA(VLOOKUP($J392,数据整理2!$B$4:$Q$172,11,0),0)+_xlfn.IFNA(VLOOKUP($K392,数据整理2!$B$4:$Q$172,11,0),0)</f>
        <v>0</v>
      </c>
      <c r="M565">
        <f>_xlfn.IFNA(VLOOKUP($D392,数据整理2!$B$4:$Q$172,12,0),0)+_xlfn.IFNA(VLOOKUP($E392,数据整理2!$B$4:$Q$172,12,0),0)+_xlfn.IFNA(VLOOKUP($F392,数据整理2!$B$4:$Q$172,12,0),0)+_xlfn.IFNA(VLOOKUP($G392,数据整理2!$B$4:$Q$172,12,0),0)+_xlfn.IFNA(VLOOKUP($H392,数据整理2!$B$4:$Q$172,12,0),0)+_xlfn.IFNA(VLOOKUP($I392,数据整理2!$B$4:$Q$172,12,0),0)+_xlfn.IFNA(VLOOKUP($J392,数据整理2!$B$4:$Q$172,12,0),0)+_xlfn.IFNA(VLOOKUP($K392,数据整理2!$B$4:$Q$172,12,0),0)</f>
        <v>0</v>
      </c>
      <c r="N565">
        <f>_xlfn.IFNA(VLOOKUP($D392,数据整理2!$B$4:$Q$172,13,0),0)+_xlfn.IFNA(VLOOKUP($E392,数据整理2!$B$4:$Q$172,13,0),0)+_xlfn.IFNA(VLOOKUP($F392,数据整理2!$B$4:$Q$172,13,0),0)+_xlfn.IFNA(VLOOKUP($G392,数据整理2!$B$4:$Q$172,13,0),0)+_xlfn.IFNA(VLOOKUP($H392,数据整理2!$B$4:$Q$172,13,0),0)+_xlfn.IFNA(VLOOKUP($I392,数据整理2!$B$4:$Q$172,13,0),0)+_xlfn.IFNA(VLOOKUP($J392,数据整理2!$B$4:$Q$172,13,0),0)+_xlfn.IFNA(VLOOKUP($K392,数据整理2!$B$4:$Q$172,13,0),0)</f>
        <v>0</v>
      </c>
      <c r="O565">
        <f>_xlfn.IFNA(VLOOKUP($D392,数据整理2!$B$4:$Q$172,14,0),0)+_xlfn.IFNA(VLOOKUP($E392,数据整理2!$B$4:$Q$172,14,0),0)+_xlfn.IFNA(VLOOKUP($F392,数据整理2!$B$4:$Q$172,14,0),0)+_xlfn.IFNA(VLOOKUP($G392,数据整理2!$B$4:$Q$172,14,0),0)+_xlfn.IFNA(VLOOKUP($H392,数据整理2!$B$4:$Q$172,14,0),0)+_xlfn.IFNA(VLOOKUP($I392,数据整理2!$B$4:$Q$172,14,0),0)+_xlfn.IFNA(VLOOKUP($J392,数据整理2!$B$4:$Q$172,14,0),0)+_xlfn.IFNA(VLOOKUP($K392,数据整理2!$B$4:$Q$172,14,0),0)</f>
        <v>0</v>
      </c>
      <c r="P565">
        <f>_xlfn.IFNA(VLOOKUP($D392,数据整理2!$B$4:$Q$172,15,0),0)+_xlfn.IFNA(VLOOKUP($E392,数据整理2!$B$4:$Q$172,15,0),0)+_xlfn.IFNA(VLOOKUP($F392,数据整理2!$B$4:$Q$172,15,0),0)+_xlfn.IFNA(VLOOKUP($G392,数据整理2!$B$4:$Q$172,15,0),0)+_xlfn.IFNA(VLOOKUP($H392,数据整理2!$B$4:$Q$172,15,0),0)+_xlfn.IFNA(VLOOKUP($I392,数据整理2!$B$4:$Q$172,15,0),0)+_xlfn.IFNA(VLOOKUP($J392,数据整理2!$B$4:$Q$172,15,0),0)+_xlfn.IFNA(VLOOKUP($K392,数据整理2!$B$4:$Q$172,15,0),0)</f>
        <v>34</v>
      </c>
      <c r="Q565">
        <f>_xlfn.IFNA(VLOOKUP($D392,数据整理2!$B$4:$Q$172,16,0),0)+_xlfn.IFNA(VLOOKUP($E392,数据整理2!$B$4:$Q$172,16,0),0)+_xlfn.IFNA(VLOOKUP($F392,数据整理2!$B$4:$Q$172,16,0),0)+_xlfn.IFNA(VLOOKUP($G392,数据整理2!$B$4:$Q$172,16,0),0)+_xlfn.IFNA(VLOOKUP($H392,数据整理2!$B$4:$Q$172,16,0),0)+_xlfn.IFNA(VLOOKUP($I392,数据整理2!$B$4:$Q$172,16,0),0)+_xlfn.IFNA(VLOOKUP($J392,数据整理2!$B$4:$Q$172,16,0),0)+_xlfn.IFNA(VLOOKUP($K392,数据整理2!$B$4:$Q$172,16,0),0)</f>
        <v>34</v>
      </c>
    </row>
    <row r="566" spans="2:17" x14ac:dyDescent="0.2">
      <c r="B566">
        <v>13</v>
      </c>
      <c r="C566" t="str">
        <f>INDEX(数据整理1!$C$30:$C$54,MATCH(B566,数据整理1!$D$30:$D$54))</f>
        <v>2阶</v>
      </c>
      <c r="D566">
        <f>_xlfn.IFNA(VLOOKUP($D393,数据整理2!$B$4:$Q$172,3,0),0)+_xlfn.IFNA(VLOOKUP($E393,数据整理2!$B$4:$Q$172,3,0),0)+_xlfn.IFNA(VLOOKUP($F393,数据整理2!$B$4:$Q$172,3,0),0)+_xlfn.IFNA(VLOOKUP($G393,数据整理2!$B$4:$Q$172,3,0),0)+_xlfn.IFNA(VLOOKUP($H393,数据整理2!$B$4:$Q$172,3,0),0)+_xlfn.IFNA(VLOOKUP($I393,数据整理2!$B$4:$Q$172,3,0),0)+_xlfn.IFNA(VLOOKUP($J393,数据整理2!$B$4:$Q$172,3,0),0)+_xlfn.IFNA(VLOOKUP($K393,数据整理2!$B$4:$Q$172,3,0),0)</f>
        <v>352</v>
      </c>
      <c r="E566">
        <f>_xlfn.IFNA(VLOOKUP($D393,数据整理2!$B$4:$Q$172,4,0),0)+_xlfn.IFNA(VLOOKUP($E393,数据整理2!$B$4:$Q$172,4,0),0)+_xlfn.IFNA(VLOOKUP($F393,数据整理2!$B$4:$Q$172,4,0),0)+_xlfn.IFNA(VLOOKUP($G393,数据整理2!$B$4:$Q$172,4,0),0)+_xlfn.IFNA(VLOOKUP($H393,数据整理2!$B$4:$Q$172,4,0),0)+_xlfn.IFNA(VLOOKUP($I393,数据整理2!$B$4:$Q$172,4,0),0)+_xlfn.IFNA(VLOOKUP($J393,数据整理2!$B$4:$Q$172,4,0),0)+_xlfn.IFNA(VLOOKUP($K393,数据整理2!$B$4:$Q$172,4,0),0)</f>
        <v>8</v>
      </c>
      <c r="F566">
        <f>_xlfn.IFNA(VLOOKUP($D393,数据整理2!$B$4:$Q$172,5,0),0)+_xlfn.IFNA(VLOOKUP($E393,数据整理2!$B$4:$Q$172,5,0),0)+_xlfn.IFNA(VLOOKUP($F393,数据整理2!$B$4:$Q$172,5,0),0)+_xlfn.IFNA(VLOOKUP($G393,数据整理2!$B$4:$Q$172,5,0),0)+_xlfn.IFNA(VLOOKUP($H393,数据整理2!$B$4:$Q$172,5,0),0)+_xlfn.IFNA(VLOOKUP($I393,数据整理2!$B$4:$Q$172,5,0),0)+_xlfn.IFNA(VLOOKUP($J393,数据整理2!$B$4:$Q$172,5,0),0)+_xlfn.IFNA(VLOOKUP($K393,数据整理2!$B$4:$Q$172,5,0),0)</f>
        <v>58</v>
      </c>
      <c r="G566">
        <f>_xlfn.IFNA(VLOOKUP($D393,数据整理2!$B$4:$Q$172,6,0),0)+_xlfn.IFNA(VLOOKUP($E393,数据整理2!$B$4:$Q$172,6,0),0)+_xlfn.IFNA(VLOOKUP($F393,数据整理2!$B$4:$Q$172,6,0),0)+_xlfn.IFNA(VLOOKUP($G393,数据整理2!$B$4:$Q$172,6,0),0)+_xlfn.IFNA(VLOOKUP($H393,数据整理2!$B$4:$Q$172,6,0),0)+_xlfn.IFNA(VLOOKUP($I393,数据整理2!$B$4:$Q$172,6,0),0)+_xlfn.IFNA(VLOOKUP($J393,数据整理2!$B$4:$Q$172,6,0),0)+_xlfn.IFNA(VLOOKUP($K393,数据整理2!$B$4:$Q$172,6,0),0)</f>
        <v>34</v>
      </c>
      <c r="H566">
        <f>_xlfn.IFNA(VLOOKUP($D393,数据整理2!$B$4:$Q$172,7,0),0)+_xlfn.IFNA(VLOOKUP($E393,数据整理2!$B$4:$Q$172,7,0),0)+_xlfn.IFNA(VLOOKUP($F393,数据整理2!$B$4:$Q$172,7,0),0)+_xlfn.IFNA(VLOOKUP($G393,数据整理2!$B$4:$Q$172,7,0),0)+_xlfn.IFNA(VLOOKUP($H393,数据整理2!$B$4:$Q$172,7,0),0)+_xlfn.IFNA(VLOOKUP($I393,数据整理2!$B$4:$Q$172,7,0),0)+_xlfn.IFNA(VLOOKUP($J393,数据整理2!$B$4:$Q$172,7,0),0)+_xlfn.IFNA(VLOOKUP($K393,数据整理2!$B$4:$Q$172,7,0),0)</f>
        <v>0</v>
      </c>
      <c r="I566">
        <f>_xlfn.IFNA(VLOOKUP($D393,数据整理2!$B$4:$Q$172,8,0),0)+_xlfn.IFNA(VLOOKUP($E393,数据整理2!$B$4:$Q$172,8,0),0)+_xlfn.IFNA(VLOOKUP($F393,数据整理2!$B$4:$Q$172,8,0),0)+_xlfn.IFNA(VLOOKUP($G393,数据整理2!$B$4:$Q$172,8,0),0)+_xlfn.IFNA(VLOOKUP($H393,数据整理2!$B$4:$Q$172,8,0),0)+_xlfn.IFNA(VLOOKUP($I393,数据整理2!$B$4:$Q$172,8,0),0)+_xlfn.IFNA(VLOOKUP($J393,数据整理2!$B$4:$Q$172,8,0),0)+_xlfn.IFNA(VLOOKUP($K393,数据整理2!$B$4:$Q$172,8,0),0)</f>
        <v>0</v>
      </c>
      <c r="J566">
        <f>_xlfn.IFNA(VLOOKUP($D393,数据整理2!$B$4:$Q$172,9,0),0)+_xlfn.IFNA(VLOOKUP($E393,数据整理2!$B$4:$Q$172,9,0),0)+_xlfn.IFNA(VLOOKUP($F393,数据整理2!$B$4:$Q$172,9,0),0)+_xlfn.IFNA(VLOOKUP($G393,数据整理2!$B$4:$Q$172,9,0),0)+_xlfn.IFNA(VLOOKUP($H393,数据整理2!$B$4:$Q$172,9,0),0)+_xlfn.IFNA(VLOOKUP($I393,数据整理2!$B$4:$Q$172,9,0),0)+_xlfn.IFNA(VLOOKUP($J393,数据整理2!$B$4:$Q$172,9,0),0)+_xlfn.IFNA(VLOOKUP($K393,数据整理2!$B$4:$Q$172,9,0),0)</f>
        <v>0</v>
      </c>
      <c r="K566">
        <f>_xlfn.IFNA(VLOOKUP($D393,数据整理2!$B$4:$Q$172,10,0),0)+_xlfn.IFNA(VLOOKUP($E393,数据整理2!$B$4:$Q$172,10,0),0)+_xlfn.IFNA(VLOOKUP($F393,数据整理2!$B$4:$Q$172,10,0),0)+_xlfn.IFNA(VLOOKUP($G393,数据整理2!$B$4:$Q$172,10,0),0)+_xlfn.IFNA(VLOOKUP($H393,数据整理2!$B$4:$Q$172,10,0),0)+_xlfn.IFNA(VLOOKUP($I393,数据整理2!$B$4:$Q$172,10,0),0)+_xlfn.IFNA(VLOOKUP($J393,数据整理2!$B$4:$Q$172,10,0),0)+_xlfn.IFNA(VLOOKUP($K393,数据整理2!$B$4:$Q$172,10,0),0)</f>
        <v>0</v>
      </c>
      <c r="L566">
        <f>_xlfn.IFNA(VLOOKUP($D393,数据整理2!$B$4:$Q$172,11,0),0)+_xlfn.IFNA(VLOOKUP($E393,数据整理2!$B$4:$Q$172,11,0),0)+_xlfn.IFNA(VLOOKUP($F393,数据整理2!$B$4:$Q$172,11,0),0)+_xlfn.IFNA(VLOOKUP($G393,数据整理2!$B$4:$Q$172,11,0),0)+_xlfn.IFNA(VLOOKUP($H393,数据整理2!$B$4:$Q$172,11,0),0)+_xlfn.IFNA(VLOOKUP($I393,数据整理2!$B$4:$Q$172,11,0),0)+_xlfn.IFNA(VLOOKUP($J393,数据整理2!$B$4:$Q$172,11,0),0)+_xlfn.IFNA(VLOOKUP($K393,数据整理2!$B$4:$Q$172,11,0),0)</f>
        <v>0</v>
      </c>
      <c r="M566">
        <f>_xlfn.IFNA(VLOOKUP($D393,数据整理2!$B$4:$Q$172,12,0),0)+_xlfn.IFNA(VLOOKUP($E393,数据整理2!$B$4:$Q$172,12,0),0)+_xlfn.IFNA(VLOOKUP($F393,数据整理2!$B$4:$Q$172,12,0),0)+_xlfn.IFNA(VLOOKUP($G393,数据整理2!$B$4:$Q$172,12,0),0)+_xlfn.IFNA(VLOOKUP($H393,数据整理2!$B$4:$Q$172,12,0),0)+_xlfn.IFNA(VLOOKUP($I393,数据整理2!$B$4:$Q$172,12,0),0)+_xlfn.IFNA(VLOOKUP($J393,数据整理2!$B$4:$Q$172,12,0),0)+_xlfn.IFNA(VLOOKUP($K393,数据整理2!$B$4:$Q$172,12,0),0)</f>
        <v>0</v>
      </c>
      <c r="N566">
        <f>_xlfn.IFNA(VLOOKUP($D393,数据整理2!$B$4:$Q$172,13,0),0)+_xlfn.IFNA(VLOOKUP($E393,数据整理2!$B$4:$Q$172,13,0),0)+_xlfn.IFNA(VLOOKUP($F393,数据整理2!$B$4:$Q$172,13,0),0)+_xlfn.IFNA(VLOOKUP($G393,数据整理2!$B$4:$Q$172,13,0),0)+_xlfn.IFNA(VLOOKUP($H393,数据整理2!$B$4:$Q$172,13,0),0)+_xlfn.IFNA(VLOOKUP($I393,数据整理2!$B$4:$Q$172,13,0),0)+_xlfn.IFNA(VLOOKUP($J393,数据整理2!$B$4:$Q$172,13,0),0)+_xlfn.IFNA(VLOOKUP($K393,数据整理2!$B$4:$Q$172,13,0),0)</f>
        <v>0</v>
      </c>
      <c r="O566">
        <f>_xlfn.IFNA(VLOOKUP($D393,数据整理2!$B$4:$Q$172,14,0),0)+_xlfn.IFNA(VLOOKUP($E393,数据整理2!$B$4:$Q$172,14,0),0)+_xlfn.IFNA(VLOOKUP($F393,数据整理2!$B$4:$Q$172,14,0),0)+_xlfn.IFNA(VLOOKUP($G393,数据整理2!$B$4:$Q$172,14,0),0)+_xlfn.IFNA(VLOOKUP($H393,数据整理2!$B$4:$Q$172,14,0),0)+_xlfn.IFNA(VLOOKUP($I393,数据整理2!$B$4:$Q$172,14,0),0)+_xlfn.IFNA(VLOOKUP($J393,数据整理2!$B$4:$Q$172,14,0),0)+_xlfn.IFNA(VLOOKUP($K393,数据整理2!$B$4:$Q$172,14,0),0)</f>
        <v>0</v>
      </c>
      <c r="P566">
        <f>_xlfn.IFNA(VLOOKUP($D393,数据整理2!$B$4:$Q$172,15,0),0)+_xlfn.IFNA(VLOOKUP($E393,数据整理2!$B$4:$Q$172,15,0),0)+_xlfn.IFNA(VLOOKUP($F393,数据整理2!$B$4:$Q$172,15,0),0)+_xlfn.IFNA(VLOOKUP($G393,数据整理2!$B$4:$Q$172,15,0),0)+_xlfn.IFNA(VLOOKUP($H393,数据整理2!$B$4:$Q$172,15,0),0)+_xlfn.IFNA(VLOOKUP($I393,数据整理2!$B$4:$Q$172,15,0),0)+_xlfn.IFNA(VLOOKUP($J393,数据整理2!$B$4:$Q$172,15,0),0)+_xlfn.IFNA(VLOOKUP($K393,数据整理2!$B$4:$Q$172,15,0),0)</f>
        <v>34</v>
      </c>
      <c r="Q566">
        <f>_xlfn.IFNA(VLOOKUP($D393,数据整理2!$B$4:$Q$172,16,0),0)+_xlfn.IFNA(VLOOKUP($E393,数据整理2!$B$4:$Q$172,16,0),0)+_xlfn.IFNA(VLOOKUP($F393,数据整理2!$B$4:$Q$172,16,0),0)+_xlfn.IFNA(VLOOKUP($G393,数据整理2!$B$4:$Q$172,16,0),0)+_xlfn.IFNA(VLOOKUP($H393,数据整理2!$B$4:$Q$172,16,0),0)+_xlfn.IFNA(VLOOKUP($I393,数据整理2!$B$4:$Q$172,16,0),0)+_xlfn.IFNA(VLOOKUP($J393,数据整理2!$B$4:$Q$172,16,0),0)+_xlfn.IFNA(VLOOKUP($K393,数据整理2!$B$4:$Q$172,16,0),0)</f>
        <v>34</v>
      </c>
    </row>
    <row r="567" spans="2:17" x14ac:dyDescent="0.2">
      <c r="B567">
        <v>14</v>
      </c>
      <c r="C567" t="str">
        <f>INDEX(数据整理1!$C$30:$C$54,MATCH(B567,数据整理1!$D$30:$D$54))</f>
        <v>3阶</v>
      </c>
      <c r="D567">
        <f>_xlfn.IFNA(VLOOKUP(D394,数据整理2!$B$4:$Q$172,3,0),0)+_xlfn.IFNA(VLOOKUP(E394,数据整理2!$B$4:$Q$172,3,0),0)+_xlfn.IFNA(VLOOKUP(F394,数据整理2!$B$4:$Q$172,3,0),0)+_xlfn.IFNA(VLOOKUP(G394,数据整理2!$B$4:$Q$172,3,0),0)+_xlfn.IFNA(VLOOKUP(H394,数据整理2!$B$4:$Q$172,3,0),0)+_xlfn.IFNA(VLOOKUP(I394,数据整理2!$B$4:$Q$172,3,0),0)+_xlfn.IFNA(VLOOKUP(J394,数据整理2!$B$4:$Q$172,3,0),0)+_xlfn.IFNA(VLOOKUP(K394,数据整理2!$B$4:$Q$172,3,0),0)</f>
        <v>284</v>
      </c>
      <c r="E567">
        <f>_xlfn.IFNA(VLOOKUP($D394,数据整理2!$B$4:$Q$172,4,0),0)+_xlfn.IFNA(VLOOKUP($E394,数据整理2!$B$4:$Q$172,4,0),0)+_xlfn.IFNA(VLOOKUP($F394,数据整理2!$B$4:$Q$172,4,0),0)+_xlfn.IFNA(VLOOKUP($G394,数据整理2!$B$4:$Q$172,4,0),0)+_xlfn.IFNA(VLOOKUP($H394,数据整理2!$B$4:$Q$172,4,0),0)+_xlfn.IFNA(VLOOKUP($I394,数据整理2!$B$4:$Q$172,4,0),0)+_xlfn.IFNA(VLOOKUP($J394,数据整理2!$B$4:$Q$172,4,0),0)+_xlfn.IFNA(VLOOKUP($K394,数据整理2!$B$4:$Q$172,4,0),0)</f>
        <v>42</v>
      </c>
      <c r="F567">
        <f>_xlfn.IFNA(VLOOKUP($D394,数据整理2!$B$4:$Q$172,5,0),0)+_xlfn.IFNA(VLOOKUP($E394,数据整理2!$B$4:$Q$172,5,0),0)+_xlfn.IFNA(VLOOKUP($F394,数据整理2!$B$4:$Q$172,5,0),0)+_xlfn.IFNA(VLOOKUP($G394,数据整理2!$B$4:$Q$172,5,0),0)+_xlfn.IFNA(VLOOKUP($H394,数据整理2!$B$4:$Q$172,5,0),0)+_xlfn.IFNA(VLOOKUP($I394,数据整理2!$B$4:$Q$172,5,0),0)+_xlfn.IFNA(VLOOKUP($J394,数据整理2!$B$4:$Q$172,5,0),0)+_xlfn.IFNA(VLOOKUP($K394,数据整理2!$B$4:$Q$172,5,0),0)</f>
        <v>76</v>
      </c>
      <c r="G567">
        <f>_xlfn.IFNA(VLOOKUP($D394,数据整理2!$B$4:$Q$172,6,0),0)+_xlfn.IFNA(VLOOKUP($E394,数据整理2!$B$4:$Q$172,6,0),0)+_xlfn.IFNA(VLOOKUP($F394,数据整理2!$B$4:$Q$172,6,0),0)+_xlfn.IFNA(VLOOKUP($G394,数据整理2!$B$4:$Q$172,6,0),0)+_xlfn.IFNA(VLOOKUP($H394,数据整理2!$B$4:$Q$172,6,0),0)+_xlfn.IFNA(VLOOKUP($I394,数据整理2!$B$4:$Q$172,6,0),0)+_xlfn.IFNA(VLOOKUP($J394,数据整理2!$B$4:$Q$172,6,0),0)+_xlfn.IFNA(VLOOKUP($K394,数据整理2!$B$4:$Q$172,6,0),0)</f>
        <v>0</v>
      </c>
      <c r="H567">
        <f>_xlfn.IFNA(VLOOKUP($D394,数据整理2!$B$4:$Q$172,7,0),0)+_xlfn.IFNA(VLOOKUP($E394,数据整理2!$B$4:$Q$172,7,0),0)+_xlfn.IFNA(VLOOKUP($F394,数据整理2!$B$4:$Q$172,7,0),0)+_xlfn.IFNA(VLOOKUP($G394,数据整理2!$B$4:$Q$172,7,0),0)+_xlfn.IFNA(VLOOKUP($H394,数据整理2!$B$4:$Q$172,7,0),0)+_xlfn.IFNA(VLOOKUP($I394,数据整理2!$B$4:$Q$172,7,0),0)+_xlfn.IFNA(VLOOKUP($J394,数据整理2!$B$4:$Q$172,7,0),0)+_xlfn.IFNA(VLOOKUP($K394,数据整理2!$B$4:$Q$172,7,0),0)</f>
        <v>0</v>
      </c>
      <c r="I567">
        <f>_xlfn.IFNA(VLOOKUP($D394,数据整理2!$B$4:$Q$172,8,0),0)+_xlfn.IFNA(VLOOKUP($E394,数据整理2!$B$4:$Q$172,8,0),0)+_xlfn.IFNA(VLOOKUP($F394,数据整理2!$B$4:$Q$172,8,0),0)+_xlfn.IFNA(VLOOKUP($G394,数据整理2!$B$4:$Q$172,8,0),0)+_xlfn.IFNA(VLOOKUP($H394,数据整理2!$B$4:$Q$172,8,0),0)+_xlfn.IFNA(VLOOKUP($I394,数据整理2!$B$4:$Q$172,8,0),0)+_xlfn.IFNA(VLOOKUP($J394,数据整理2!$B$4:$Q$172,8,0),0)+_xlfn.IFNA(VLOOKUP($K394,数据整理2!$B$4:$Q$172,8,0),0)</f>
        <v>0</v>
      </c>
      <c r="J567">
        <f>_xlfn.IFNA(VLOOKUP($D394,数据整理2!$B$4:$Q$172,9,0),0)+_xlfn.IFNA(VLOOKUP($E394,数据整理2!$B$4:$Q$172,9,0),0)+_xlfn.IFNA(VLOOKUP($F394,数据整理2!$B$4:$Q$172,9,0),0)+_xlfn.IFNA(VLOOKUP($G394,数据整理2!$B$4:$Q$172,9,0),0)+_xlfn.IFNA(VLOOKUP($H394,数据整理2!$B$4:$Q$172,9,0),0)+_xlfn.IFNA(VLOOKUP($I394,数据整理2!$B$4:$Q$172,9,0),0)+_xlfn.IFNA(VLOOKUP($J394,数据整理2!$B$4:$Q$172,9,0),0)+_xlfn.IFNA(VLOOKUP($K394,数据整理2!$B$4:$Q$172,9,0),0)</f>
        <v>0</v>
      </c>
      <c r="K567">
        <f>_xlfn.IFNA(VLOOKUP($D394,数据整理2!$B$4:$Q$172,10,0),0)+_xlfn.IFNA(VLOOKUP($E394,数据整理2!$B$4:$Q$172,10,0),0)+_xlfn.IFNA(VLOOKUP($F394,数据整理2!$B$4:$Q$172,10,0),0)+_xlfn.IFNA(VLOOKUP($G394,数据整理2!$B$4:$Q$172,10,0),0)+_xlfn.IFNA(VLOOKUP($H394,数据整理2!$B$4:$Q$172,10,0),0)+_xlfn.IFNA(VLOOKUP($I394,数据整理2!$B$4:$Q$172,10,0),0)+_xlfn.IFNA(VLOOKUP($J394,数据整理2!$B$4:$Q$172,10,0),0)+_xlfn.IFNA(VLOOKUP($K394,数据整理2!$B$4:$Q$172,10,0),0)</f>
        <v>0</v>
      </c>
      <c r="L567">
        <f>_xlfn.IFNA(VLOOKUP($D394,数据整理2!$B$4:$Q$172,11,0),0)+_xlfn.IFNA(VLOOKUP($E394,数据整理2!$B$4:$Q$172,11,0),0)+_xlfn.IFNA(VLOOKUP($F394,数据整理2!$B$4:$Q$172,11,0),0)+_xlfn.IFNA(VLOOKUP($G394,数据整理2!$B$4:$Q$172,11,0),0)+_xlfn.IFNA(VLOOKUP($H394,数据整理2!$B$4:$Q$172,11,0),0)+_xlfn.IFNA(VLOOKUP($I394,数据整理2!$B$4:$Q$172,11,0),0)+_xlfn.IFNA(VLOOKUP($J394,数据整理2!$B$4:$Q$172,11,0),0)+_xlfn.IFNA(VLOOKUP($K394,数据整理2!$B$4:$Q$172,11,0),0)</f>
        <v>0</v>
      </c>
      <c r="M567">
        <f>_xlfn.IFNA(VLOOKUP($D394,数据整理2!$B$4:$Q$172,12,0),0)+_xlfn.IFNA(VLOOKUP($E394,数据整理2!$B$4:$Q$172,12,0),0)+_xlfn.IFNA(VLOOKUP($F394,数据整理2!$B$4:$Q$172,12,0),0)+_xlfn.IFNA(VLOOKUP($G394,数据整理2!$B$4:$Q$172,12,0),0)+_xlfn.IFNA(VLOOKUP($H394,数据整理2!$B$4:$Q$172,12,0),0)+_xlfn.IFNA(VLOOKUP($I394,数据整理2!$B$4:$Q$172,12,0),0)+_xlfn.IFNA(VLOOKUP($J394,数据整理2!$B$4:$Q$172,12,0),0)+_xlfn.IFNA(VLOOKUP($K394,数据整理2!$B$4:$Q$172,12,0),0)</f>
        <v>0</v>
      </c>
      <c r="N567">
        <f>_xlfn.IFNA(VLOOKUP($D394,数据整理2!$B$4:$Q$172,13,0),0)+_xlfn.IFNA(VLOOKUP($E394,数据整理2!$B$4:$Q$172,13,0),0)+_xlfn.IFNA(VLOOKUP($F394,数据整理2!$B$4:$Q$172,13,0),0)+_xlfn.IFNA(VLOOKUP($G394,数据整理2!$B$4:$Q$172,13,0),0)+_xlfn.IFNA(VLOOKUP($H394,数据整理2!$B$4:$Q$172,13,0),0)+_xlfn.IFNA(VLOOKUP($I394,数据整理2!$B$4:$Q$172,13,0),0)+_xlfn.IFNA(VLOOKUP($J394,数据整理2!$B$4:$Q$172,13,0),0)+_xlfn.IFNA(VLOOKUP($K394,数据整理2!$B$4:$Q$172,13,0),0)</f>
        <v>0</v>
      </c>
      <c r="O567">
        <f>_xlfn.IFNA(VLOOKUP($D394,数据整理2!$B$4:$Q$172,14,0),0)+_xlfn.IFNA(VLOOKUP($E394,数据整理2!$B$4:$Q$172,14,0),0)+_xlfn.IFNA(VLOOKUP($F394,数据整理2!$B$4:$Q$172,14,0),0)+_xlfn.IFNA(VLOOKUP($G394,数据整理2!$B$4:$Q$172,14,0),0)+_xlfn.IFNA(VLOOKUP($H394,数据整理2!$B$4:$Q$172,14,0),0)+_xlfn.IFNA(VLOOKUP($I394,数据整理2!$B$4:$Q$172,14,0),0)+_xlfn.IFNA(VLOOKUP($J394,数据整理2!$B$4:$Q$172,14,0),0)+_xlfn.IFNA(VLOOKUP($K394,数据整理2!$B$4:$Q$172,14,0),0)</f>
        <v>0</v>
      </c>
      <c r="P567">
        <f>_xlfn.IFNA(VLOOKUP($D394,数据整理2!$B$4:$Q$172,15,0),0)+_xlfn.IFNA(VLOOKUP($E394,数据整理2!$B$4:$Q$172,15,0),0)+_xlfn.IFNA(VLOOKUP($F394,数据整理2!$B$4:$Q$172,15,0),0)+_xlfn.IFNA(VLOOKUP($G394,数据整理2!$B$4:$Q$172,15,0),0)+_xlfn.IFNA(VLOOKUP($H394,数据整理2!$B$4:$Q$172,15,0),0)+_xlfn.IFNA(VLOOKUP($I394,数据整理2!$B$4:$Q$172,15,0),0)+_xlfn.IFNA(VLOOKUP($J394,数据整理2!$B$4:$Q$172,15,0),0)+_xlfn.IFNA(VLOOKUP($K394,数据整理2!$B$4:$Q$172,15,0),0)</f>
        <v>36</v>
      </c>
      <c r="Q567">
        <f>_xlfn.IFNA(VLOOKUP($D394,数据整理2!$B$4:$Q$172,16,0),0)+_xlfn.IFNA(VLOOKUP($E394,数据整理2!$B$4:$Q$172,16,0),0)+_xlfn.IFNA(VLOOKUP($F394,数据整理2!$B$4:$Q$172,16,0),0)+_xlfn.IFNA(VLOOKUP($G394,数据整理2!$B$4:$Q$172,16,0),0)+_xlfn.IFNA(VLOOKUP($H394,数据整理2!$B$4:$Q$172,16,0),0)+_xlfn.IFNA(VLOOKUP($I394,数据整理2!$B$4:$Q$172,16,0),0)+_xlfn.IFNA(VLOOKUP($J394,数据整理2!$B$4:$Q$172,16,0),0)+_xlfn.IFNA(VLOOKUP($K394,数据整理2!$B$4:$Q$172,16,0),0)</f>
        <v>36</v>
      </c>
    </row>
    <row r="568" spans="2:17" x14ac:dyDescent="0.2">
      <c r="B568">
        <v>15</v>
      </c>
      <c r="C568" t="str">
        <f>INDEX(数据整理1!$C$30:$C$54,MATCH(B568,数据整理1!$D$30:$D$54))</f>
        <v>3阶</v>
      </c>
      <c r="D568">
        <f>_xlfn.IFNA(VLOOKUP(D395,数据整理2!$B$4:$Q$172,3,0),0)+_xlfn.IFNA(VLOOKUP(E395,数据整理2!$B$4:$Q$172,3,0),0)+_xlfn.IFNA(VLOOKUP(F395,数据整理2!$B$4:$Q$172,3,0),0)+_xlfn.IFNA(VLOOKUP(G395,数据整理2!$B$4:$Q$172,3,0),0)+_xlfn.IFNA(VLOOKUP(H395,数据整理2!$B$4:$Q$172,3,0),0)+_xlfn.IFNA(VLOOKUP(I395,数据整理2!$B$4:$Q$172,3,0),0)+_xlfn.IFNA(VLOOKUP(J395,数据整理2!$B$4:$Q$172,3,0),0)+_xlfn.IFNA(VLOOKUP(K395,数据整理2!$B$4:$Q$172,3,0),0)</f>
        <v>450</v>
      </c>
      <c r="E568">
        <f>_xlfn.IFNA(VLOOKUP($D395,数据整理2!$B$4:$Q$172,4,0),0)+_xlfn.IFNA(VLOOKUP($E395,数据整理2!$B$4:$Q$172,4,0),0)+_xlfn.IFNA(VLOOKUP($F395,数据整理2!$B$4:$Q$172,4,0),0)+_xlfn.IFNA(VLOOKUP($G395,数据整理2!$B$4:$Q$172,4,0),0)+_xlfn.IFNA(VLOOKUP($H395,数据整理2!$B$4:$Q$172,4,0),0)+_xlfn.IFNA(VLOOKUP($I395,数据整理2!$B$4:$Q$172,4,0),0)+_xlfn.IFNA(VLOOKUP($J395,数据整理2!$B$4:$Q$172,4,0),0)+_xlfn.IFNA(VLOOKUP($K395,数据整理2!$B$4:$Q$172,4,0),0)</f>
        <v>42</v>
      </c>
      <c r="F568">
        <f>_xlfn.IFNA(VLOOKUP($D395,数据整理2!$B$4:$Q$172,5,0),0)+_xlfn.IFNA(VLOOKUP($E395,数据整理2!$B$4:$Q$172,5,0),0)+_xlfn.IFNA(VLOOKUP($F395,数据整理2!$B$4:$Q$172,5,0),0)+_xlfn.IFNA(VLOOKUP($G395,数据整理2!$B$4:$Q$172,5,0),0)+_xlfn.IFNA(VLOOKUP($H395,数据整理2!$B$4:$Q$172,5,0),0)+_xlfn.IFNA(VLOOKUP($I395,数据整理2!$B$4:$Q$172,5,0),0)+_xlfn.IFNA(VLOOKUP($J395,数据整理2!$B$4:$Q$172,5,0),0)+_xlfn.IFNA(VLOOKUP($K395,数据整理2!$B$4:$Q$172,5,0),0)</f>
        <v>76</v>
      </c>
      <c r="G568">
        <f>_xlfn.IFNA(VLOOKUP($D395,数据整理2!$B$4:$Q$172,6,0),0)+_xlfn.IFNA(VLOOKUP($E395,数据整理2!$B$4:$Q$172,6,0),0)+_xlfn.IFNA(VLOOKUP($F395,数据整理2!$B$4:$Q$172,6,0),0)+_xlfn.IFNA(VLOOKUP($G395,数据整理2!$B$4:$Q$172,6,0),0)+_xlfn.IFNA(VLOOKUP($H395,数据整理2!$B$4:$Q$172,6,0),0)+_xlfn.IFNA(VLOOKUP($I395,数据整理2!$B$4:$Q$172,6,0),0)+_xlfn.IFNA(VLOOKUP($J395,数据整理2!$B$4:$Q$172,6,0),0)+_xlfn.IFNA(VLOOKUP($K395,数据整理2!$B$4:$Q$172,6,0),0)</f>
        <v>0</v>
      </c>
      <c r="H568">
        <f>_xlfn.IFNA(VLOOKUP($D395,数据整理2!$B$4:$Q$172,7,0),0)+_xlfn.IFNA(VLOOKUP($E395,数据整理2!$B$4:$Q$172,7,0),0)+_xlfn.IFNA(VLOOKUP($F395,数据整理2!$B$4:$Q$172,7,0),0)+_xlfn.IFNA(VLOOKUP($G395,数据整理2!$B$4:$Q$172,7,0),0)+_xlfn.IFNA(VLOOKUP($H395,数据整理2!$B$4:$Q$172,7,0),0)+_xlfn.IFNA(VLOOKUP($I395,数据整理2!$B$4:$Q$172,7,0),0)+_xlfn.IFNA(VLOOKUP($J395,数据整理2!$B$4:$Q$172,7,0),0)+_xlfn.IFNA(VLOOKUP($K395,数据整理2!$B$4:$Q$172,7,0),0)</f>
        <v>0</v>
      </c>
      <c r="I568">
        <f>_xlfn.IFNA(VLOOKUP($D395,数据整理2!$B$4:$Q$172,8,0),0)+_xlfn.IFNA(VLOOKUP($E395,数据整理2!$B$4:$Q$172,8,0),0)+_xlfn.IFNA(VLOOKUP($F395,数据整理2!$B$4:$Q$172,8,0),0)+_xlfn.IFNA(VLOOKUP($G395,数据整理2!$B$4:$Q$172,8,0),0)+_xlfn.IFNA(VLOOKUP($H395,数据整理2!$B$4:$Q$172,8,0),0)+_xlfn.IFNA(VLOOKUP($I395,数据整理2!$B$4:$Q$172,8,0),0)+_xlfn.IFNA(VLOOKUP($J395,数据整理2!$B$4:$Q$172,8,0),0)+_xlfn.IFNA(VLOOKUP($K395,数据整理2!$B$4:$Q$172,8,0),0)</f>
        <v>0</v>
      </c>
      <c r="J568">
        <f>_xlfn.IFNA(VLOOKUP($D395,数据整理2!$B$4:$Q$172,9,0),0)+_xlfn.IFNA(VLOOKUP($E395,数据整理2!$B$4:$Q$172,9,0),0)+_xlfn.IFNA(VLOOKUP($F395,数据整理2!$B$4:$Q$172,9,0),0)+_xlfn.IFNA(VLOOKUP($G395,数据整理2!$B$4:$Q$172,9,0),0)+_xlfn.IFNA(VLOOKUP($H395,数据整理2!$B$4:$Q$172,9,0),0)+_xlfn.IFNA(VLOOKUP($I395,数据整理2!$B$4:$Q$172,9,0),0)+_xlfn.IFNA(VLOOKUP($J395,数据整理2!$B$4:$Q$172,9,0),0)+_xlfn.IFNA(VLOOKUP($K395,数据整理2!$B$4:$Q$172,9,0),0)</f>
        <v>0</v>
      </c>
      <c r="K568">
        <f>_xlfn.IFNA(VLOOKUP($D395,数据整理2!$B$4:$Q$172,10,0),0)+_xlfn.IFNA(VLOOKUP($E395,数据整理2!$B$4:$Q$172,10,0),0)+_xlfn.IFNA(VLOOKUP($F395,数据整理2!$B$4:$Q$172,10,0),0)+_xlfn.IFNA(VLOOKUP($G395,数据整理2!$B$4:$Q$172,10,0),0)+_xlfn.IFNA(VLOOKUP($H395,数据整理2!$B$4:$Q$172,10,0),0)+_xlfn.IFNA(VLOOKUP($I395,数据整理2!$B$4:$Q$172,10,0),0)+_xlfn.IFNA(VLOOKUP($J395,数据整理2!$B$4:$Q$172,10,0),0)+_xlfn.IFNA(VLOOKUP($K395,数据整理2!$B$4:$Q$172,10,0),0)</f>
        <v>0</v>
      </c>
      <c r="L568">
        <f>_xlfn.IFNA(VLOOKUP($D395,数据整理2!$B$4:$Q$172,11,0),0)+_xlfn.IFNA(VLOOKUP($E395,数据整理2!$B$4:$Q$172,11,0),0)+_xlfn.IFNA(VLOOKUP($F395,数据整理2!$B$4:$Q$172,11,0),0)+_xlfn.IFNA(VLOOKUP($G395,数据整理2!$B$4:$Q$172,11,0),0)+_xlfn.IFNA(VLOOKUP($H395,数据整理2!$B$4:$Q$172,11,0),0)+_xlfn.IFNA(VLOOKUP($I395,数据整理2!$B$4:$Q$172,11,0),0)+_xlfn.IFNA(VLOOKUP($J395,数据整理2!$B$4:$Q$172,11,0),0)+_xlfn.IFNA(VLOOKUP($K395,数据整理2!$B$4:$Q$172,11,0),0)</f>
        <v>0</v>
      </c>
      <c r="M568">
        <f>_xlfn.IFNA(VLOOKUP($D395,数据整理2!$B$4:$Q$172,12,0),0)+_xlfn.IFNA(VLOOKUP($E395,数据整理2!$B$4:$Q$172,12,0),0)+_xlfn.IFNA(VLOOKUP($F395,数据整理2!$B$4:$Q$172,12,0),0)+_xlfn.IFNA(VLOOKUP($G395,数据整理2!$B$4:$Q$172,12,0),0)+_xlfn.IFNA(VLOOKUP($H395,数据整理2!$B$4:$Q$172,12,0),0)+_xlfn.IFNA(VLOOKUP($I395,数据整理2!$B$4:$Q$172,12,0),0)+_xlfn.IFNA(VLOOKUP($J395,数据整理2!$B$4:$Q$172,12,0),0)+_xlfn.IFNA(VLOOKUP($K395,数据整理2!$B$4:$Q$172,12,0),0)</f>
        <v>0</v>
      </c>
      <c r="N568">
        <f>_xlfn.IFNA(VLOOKUP($D395,数据整理2!$B$4:$Q$172,13,0),0)+_xlfn.IFNA(VLOOKUP($E395,数据整理2!$B$4:$Q$172,13,0),0)+_xlfn.IFNA(VLOOKUP($F395,数据整理2!$B$4:$Q$172,13,0),0)+_xlfn.IFNA(VLOOKUP($G395,数据整理2!$B$4:$Q$172,13,0),0)+_xlfn.IFNA(VLOOKUP($H395,数据整理2!$B$4:$Q$172,13,0),0)+_xlfn.IFNA(VLOOKUP($I395,数据整理2!$B$4:$Q$172,13,0),0)+_xlfn.IFNA(VLOOKUP($J395,数据整理2!$B$4:$Q$172,13,0),0)+_xlfn.IFNA(VLOOKUP($K395,数据整理2!$B$4:$Q$172,13,0),0)</f>
        <v>0</v>
      </c>
      <c r="O568">
        <f>_xlfn.IFNA(VLOOKUP($D395,数据整理2!$B$4:$Q$172,14,0),0)+_xlfn.IFNA(VLOOKUP($E395,数据整理2!$B$4:$Q$172,14,0),0)+_xlfn.IFNA(VLOOKUP($F395,数据整理2!$B$4:$Q$172,14,0),0)+_xlfn.IFNA(VLOOKUP($G395,数据整理2!$B$4:$Q$172,14,0),0)+_xlfn.IFNA(VLOOKUP($H395,数据整理2!$B$4:$Q$172,14,0),0)+_xlfn.IFNA(VLOOKUP($I395,数据整理2!$B$4:$Q$172,14,0),0)+_xlfn.IFNA(VLOOKUP($J395,数据整理2!$B$4:$Q$172,14,0),0)+_xlfn.IFNA(VLOOKUP($K395,数据整理2!$B$4:$Q$172,14,0),0)</f>
        <v>0</v>
      </c>
      <c r="P568">
        <f>_xlfn.IFNA(VLOOKUP($D395,数据整理2!$B$4:$Q$172,15,0),0)+_xlfn.IFNA(VLOOKUP($E395,数据整理2!$B$4:$Q$172,15,0),0)+_xlfn.IFNA(VLOOKUP($F395,数据整理2!$B$4:$Q$172,15,0),0)+_xlfn.IFNA(VLOOKUP($G395,数据整理2!$B$4:$Q$172,15,0),0)+_xlfn.IFNA(VLOOKUP($H395,数据整理2!$B$4:$Q$172,15,0),0)+_xlfn.IFNA(VLOOKUP($I395,数据整理2!$B$4:$Q$172,15,0),0)+_xlfn.IFNA(VLOOKUP($J395,数据整理2!$B$4:$Q$172,15,0),0)+_xlfn.IFNA(VLOOKUP($K395,数据整理2!$B$4:$Q$172,15,0),0)</f>
        <v>46</v>
      </c>
      <c r="Q568">
        <f>_xlfn.IFNA(VLOOKUP($D395,数据整理2!$B$4:$Q$172,16,0),0)+_xlfn.IFNA(VLOOKUP($E395,数据整理2!$B$4:$Q$172,16,0),0)+_xlfn.IFNA(VLOOKUP($F395,数据整理2!$B$4:$Q$172,16,0),0)+_xlfn.IFNA(VLOOKUP($G395,数据整理2!$B$4:$Q$172,16,0),0)+_xlfn.IFNA(VLOOKUP($H395,数据整理2!$B$4:$Q$172,16,0),0)+_xlfn.IFNA(VLOOKUP($I395,数据整理2!$B$4:$Q$172,16,0),0)+_xlfn.IFNA(VLOOKUP($J395,数据整理2!$B$4:$Q$172,16,0),0)+_xlfn.IFNA(VLOOKUP($K395,数据整理2!$B$4:$Q$172,16,0),0)</f>
        <v>46</v>
      </c>
    </row>
    <row r="569" spans="2:17" x14ac:dyDescent="0.2">
      <c r="B569">
        <v>16</v>
      </c>
      <c r="C569" t="str">
        <f>INDEX(数据整理1!$C$30:$C$54,MATCH(B569,数据整理1!$D$30:$D$54))</f>
        <v>3阶</v>
      </c>
      <c r="D569">
        <f>_xlfn.IFNA(VLOOKUP(D396,数据整理2!$B$4:$Q$172,3,0),0)+_xlfn.IFNA(VLOOKUP(E396,数据整理2!$B$4:$Q$172,3,0),0)+_xlfn.IFNA(VLOOKUP(F396,数据整理2!$B$4:$Q$172,3,0),0)+_xlfn.IFNA(VLOOKUP(G396,数据整理2!$B$4:$Q$172,3,0),0)+_xlfn.IFNA(VLOOKUP(H396,数据整理2!$B$4:$Q$172,3,0),0)+_xlfn.IFNA(VLOOKUP(I396,数据整理2!$B$4:$Q$172,3,0),0)+_xlfn.IFNA(VLOOKUP(J396,数据整理2!$B$4:$Q$172,3,0),0)+_xlfn.IFNA(VLOOKUP(K396,数据整理2!$B$4:$Q$172,3,0),0)</f>
        <v>450</v>
      </c>
      <c r="E569">
        <f>_xlfn.IFNA(VLOOKUP($D396,数据整理2!$B$4:$Q$172,4,0),0)+_xlfn.IFNA(VLOOKUP($E396,数据整理2!$B$4:$Q$172,4,0),0)+_xlfn.IFNA(VLOOKUP($F396,数据整理2!$B$4:$Q$172,4,0),0)+_xlfn.IFNA(VLOOKUP($G396,数据整理2!$B$4:$Q$172,4,0),0)+_xlfn.IFNA(VLOOKUP($H396,数据整理2!$B$4:$Q$172,4,0),0)+_xlfn.IFNA(VLOOKUP($I396,数据整理2!$B$4:$Q$172,4,0),0)+_xlfn.IFNA(VLOOKUP($J396,数据整理2!$B$4:$Q$172,4,0),0)+_xlfn.IFNA(VLOOKUP($K396,数据整理2!$B$4:$Q$172,4,0),0)</f>
        <v>42</v>
      </c>
      <c r="F569">
        <f>_xlfn.IFNA(VLOOKUP($D396,数据整理2!$B$4:$Q$172,5,0),0)+_xlfn.IFNA(VLOOKUP($E396,数据整理2!$B$4:$Q$172,5,0),0)+_xlfn.IFNA(VLOOKUP($F396,数据整理2!$B$4:$Q$172,5,0),0)+_xlfn.IFNA(VLOOKUP($G396,数据整理2!$B$4:$Q$172,5,0),0)+_xlfn.IFNA(VLOOKUP($H396,数据整理2!$B$4:$Q$172,5,0),0)+_xlfn.IFNA(VLOOKUP($I396,数据整理2!$B$4:$Q$172,5,0),0)+_xlfn.IFNA(VLOOKUP($J396,数据整理2!$B$4:$Q$172,5,0),0)+_xlfn.IFNA(VLOOKUP($K396,数据整理2!$B$4:$Q$172,5,0),0)</f>
        <v>76</v>
      </c>
      <c r="G569">
        <f>_xlfn.IFNA(VLOOKUP($D396,数据整理2!$B$4:$Q$172,6,0),0)+_xlfn.IFNA(VLOOKUP($E396,数据整理2!$B$4:$Q$172,6,0),0)+_xlfn.IFNA(VLOOKUP($F396,数据整理2!$B$4:$Q$172,6,0),0)+_xlfn.IFNA(VLOOKUP($G396,数据整理2!$B$4:$Q$172,6,0),0)+_xlfn.IFNA(VLOOKUP($H396,数据整理2!$B$4:$Q$172,6,0),0)+_xlfn.IFNA(VLOOKUP($I396,数据整理2!$B$4:$Q$172,6,0),0)+_xlfn.IFNA(VLOOKUP($J396,数据整理2!$B$4:$Q$172,6,0),0)+_xlfn.IFNA(VLOOKUP($K396,数据整理2!$B$4:$Q$172,6,0),0)</f>
        <v>0</v>
      </c>
      <c r="H569">
        <f>_xlfn.IFNA(VLOOKUP($D396,数据整理2!$B$4:$Q$172,7,0),0)+_xlfn.IFNA(VLOOKUP($E396,数据整理2!$B$4:$Q$172,7,0),0)+_xlfn.IFNA(VLOOKUP($F396,数据整理2!$B$4:$Q$172,7,0),0)+_xlfn.IFNA(VLOOKUP($G396,数据整理2!$B$4:$Q$172,7,0),0)+_xlfn.IFNA(VLOOKUP($H396,数据整理2!$B$4:$Q$172,7,0),0)+_xlfn.IFNA(VLOOKUP($I396,数据整理2!$B$4:$Q$172,7,0),0)+_xlfn.IFNA(VLOOKUP($J396,数据整理2!$B$4:$Q$172,7,0),0)+_xlfn.IFNA(VLOOKUP($K396,数据整理2!$B$4:$Q$172,7,0),0)</f>
        <v>0</v>
      </c>
      <c r="I569">
        <f>_xlfn.IFNA(VLOOKUP($D396,数据整理2!$B$4:$Q$172,8,0),0)+_xlfn.IFNA(VLOOKUP($E396,数据整理2!$B$4:$Q$172,8,0),0)+_xlfn.IFNA(VLOOKUP($F396,数据整理2!$B$4:$Q$172,8,0),0)+_xlfn.IFNA(VLOOKUP($G396,数据整理2!$B$4:$Q$172,8,0),0)+_xlfn.IFNA(VLOOKUP($H396,数据整理2!$B$4:$Q$172,8,0),0)+_xlfn.IFNA(VLOOKUP($I396,数据整理2!$B$4:$Q$172,8,0),0)+_xlfn.IFNA(VLOOKUP($J396,数据整理2!$B$4:$Q$172,8,0),0)+_xlfn.IFNA(VLOOKUP($K396,数据整理2!$B$4:$Q$172,8,0),0)</f>
        <v>0</v>
      </c>
      <c r="J569">
        <f>_xlfn.IFNA(VLOOKUP($D396,数据整理2!$B$4:$Q$172,9,0),0)+_xlfn.IFNA(VLOOKUP($E396,数据整理2!$B$4:$Q$172,9,0),0)+_xlfn.IFNA(VLOOKUP($F396,数据整理2!$B$4:$Q$172,9,0),0)+_xlfn.IFNA(VLOOKUP($G396,数据整理2!$B$4:$Q$172,9,0),0)+_xlfn.IFNA(VLOOKUP($H396,数据整理2!$B$4:$Q$172,9,0),0)+_xlfn.IFNA(VLOOKUP($I396,数据整理2!$B$4:$Q$172,9,0),0)+_xlfn.IFNA(VLOOKUP($J396,数据整理2!$B$4:$Q$172,9,0),0)+_xlfn.IFNA(VLOOKUP($K396,数据整理2!$B$4:$Q$172,9,0),0)</f>
        <v>0</v>
      </c>
      <c r="K569">
        <f>_xlfn.IFNA(VLOOKUP($D396,数据整理2!$B$4:$Q$172,10,0),0)+_xlfn.IFNA(VLOOKUP($E396,数据整理2!$B$4:$Q$172,10,0),0)+_xlfn.IFNA(VLOOKUP($F396,数据整理2!$B$4:$Q$172,10,0),0)+_xlfn.IFNA(VLOOKUP($G396,数据整理2!$B$4:$Q$172,10,0),0)+_xlfn.IFNA(VLOOKUP($H396,数据整理2!$B$4:$Q$172,10,0),0)+_xlfn.IFNA(VLOOKUP($I396,数据整理2!$B$4:$Q$172,10,0),0)+_xlfn.IFNA(VLOOKUP($J396,数据整理2!$B$4:$Q$172,10,0),0)+_xlfn.IFNA(VLOOKUP($K396,数据整理2!$B$4:$Q$172,10,0),0)</f>
        <v>0</v>
      </c>
      <c r="L569">
        <f>_xlfn.IFNA(VLOOKUP($D396,数据整理2!$B$4:$Q$172,11,0),0)+_xlfn.IFNA(VLOOKUP($E396,数据整理2!$B$4:$Q$172,11,0),0)+_xlfn.IFNA(VLOOKUP($F396,数据整理2!$B$4:$Q$172,11,0),0)+_xlfn.IFNA(VLOOKUP($G396,数据整理2!$B$4:$Q$172,11,0),0)+_xlfn.IFNA(VLOOKUP($H396,数据整理2!$B$4:$Q$172,11,0),0)+_xlfn.IFNA(VLOOKUP($I396,数据整理2!$B$4:$Q$172,11,0),0)+_xlfn.IFNA(VLOOKUP($J396,数据整理2!$B$4:$Q$172,11,0),0)+_xlfn.IFNA(VLOOKUP($K396,数据整理2!$B$4:$Q$172,11,0),0)</f>
        <v>0</v>
      </c>
      <c r="M569">
        <f>_xlfn.IFNA(VLOOKUP($D396,数据整理2!$B$4:$Q$172,12,0),0)+_xlfn.IFNA(VLOOKUP($E396,数据整理2!$B$4:$Q$172,12,0),0)+_xlfn.IFNA(VLOOKUP($F396,数据整理2!$B$4:$Q$172,12,0),0)+_xlfn.IFNA(VLOOKUP($G396,数据整理2!$B$4:$Q$172,12,0),0)+_xlfn.IFNA(VLOOKUP($H396,数据整理2!$B$4:$Q$172,12,0),0)+_xlfn.IFNA(VLOOKUP($I396,数据整理2!$B$4:$Q$172,12,0),0)+_xlfn.IFNA(VLOOKUP($J396,数据整理2!$B$4:$Q$172,12,0),0)+_xlfn.IFNA(VLOOKUP($K396,数据整理2!$B$4:$Q$172,12,0),0)</f>
        <v>0</v>
      </c>
      <c r="N569">
        <f>_xlfn.IFNA(VLOOKUP($D396,数据整理2!$B$4:$Q$172,13,0),0)+_xlfn.IFNA(VLOOKUP($E396,数据整理2!$B$4:$Q$172,13,0),0)+_xlfn.IFNA(VLOOKUP($F396,数据整理2!$B$4:$Q$172,13,0),0)+_xlfn.IFNA(VLOOKUP($G396,数据整理2!$B$4:$Q$172,13,0),0)+_xlfn.IFNA(VLOOKUP($H396,数据整理2!$B$4:$Q$172,13,0),0)+_xlfn.IFNA(VLOOKUP($I396,数据整理2!$B$4:$Q$172,13,0),0)+_xlfn.IFNA(VLOOKUP($J396,数据整理2!$B$4:$Q$172,13,0),0)+_xlfn.IFNA(VLOOKUP($K396,数据整理2!$B$4:$Q$172,13,0),0)</f>
        <v>0</v>
      </c>
      <c r="O569">
        <f>_xlfn.IFNA(VLOOKUP($D396,数据整理2!$B$4:$Q$172,14,0),0)+_xlfn.IFNA(VLOOKUP($E396,数据整理2!$B$4:$Q$172,14,0),0)+_xlfn.IFNA(VLOOKUP($F396,数据整理2!$B$4:$Q$172,14,0),0)+_xlfn.IFNA(VLOOKUP($G396,数据整理2!$B$4:$Q$172,14,0),0)+_xlfn.IFNA(VLOOKUP($H396,数据整理2!$B$4:$Q$172,14,0),0)+_xlfn.IFNA(VLOOKUP($I396,数据整理2!$B$4:$Q$172,14,0),0)+_xlfn.IFNA(VLOOKUP($J396,数据整理2!$B$4:$Q$172,14,0),0)+_xlfn.IFNA(VLOOKUP($K396,数据整理2!$B$4:$Q$172,14,0),0)</f>
        <v>0</v>
      </c>
      <c r="P569">
        <f>_xlfn.IFNA(VLOOKUP($D396,数据整理2!$B$4:$Q$172,15,0),0)+_xlfn.IFNA(VLOOKUP($E396,数据整理2!$B$4:$Q$172,15,0),0)+_xlfn.IFNA(VLOOKUP($F396,数据整理2!$B$4:$Q$172,15,0),0)+_xlfn.IFNA(VLOOKUP($G396,数据整理2!$B$4:$Q$172,15,0),0)+_xlfn.IFNA(VLOOKUP($H396,数据整理2!$B$4:$Q$172,15,0),0)+_xlfn.IFNA(VLOOKUP($I396,数据整理2!$B$4:$Q$172,15,0),0)+_xlfn.IFNA(VLOOKUP($J396,数据整理2!$B$4:$Q$172,15,0),0)+_xlfn.IFNA(VLOOKUP($K396,数据整理2!$B$4:$Q$172,15,0),0)</f>
        <v>46</v>
      </c>
      <c r="Q569">
        <f>_xlfn.IFNA(VLOOKUP($D396,数据整理2!$B$4:$Q$172,16,0),0)+_xlfn.IFNA(VLOOKUP($E396,数据整理2!$B$4:$Q$172,16,0),0)+_xlfn.IFNA(VLOOKUP($F396,数据整理2!$B$4:$Q$172,16,0),0)+_xlfn.IFNA(VLOOKUP($G396,数据整理2!$B$4:$Q$172,16,0),0)+_xlfn.IFNA(VLOOKUP($H396,数据整理2!$B$4:$Q$172,16,0),0)+_xlfn.IFNA(VLOOKUP($I396,数据整理2!$B$4:$Q$172,16,0),0)+_xlfn.IFNA(VLOOKUP($J396,数据整理2!$B$4:$Q$172,16,0),0)+_xlfn.IFNA(VLOOKUP($K396,数据整理2!$B$4:$Q$172,16,0),0)</f>
        <v>46</v>
      </c>
    </row>
    <row r="570" spans="2:17" x14ac:dyDescent="0.2">
      <c r="B570">
        <v>17</v>
      </c>
      <c r="C570" t="str">
        <f>INDEX(数据整理1!$C$30:$C$54,MATCH(B570,数据整理1!$D$30:$D$54))</f>
        <v>3阶</v>
      </c>
      <c r="D570">
        <f>_xlfn.IFNA(VLOOKUP(D397,数据整理2!$B$4:$Q$172,3,0),0)+_xlfn.IFNA(VLOOKUP(E397,数据整理2!$B$4:$Q$172,3,0),0)+_xlfn.IFNA(VLOOKUP(F397,数据整理2!$B$4:$Q$172,3,0),0)+_xlfn.IFNA(VLOOKUP(G397,数据整理2!$B$4:$Q$172,3,0),0)+_xlfn.IFNA(VLOOKUP(H397,数据整理2!$B$4:$Q$172,3,0),0)+_xlfn.IFNA(VLOOKUP(I397,数据整理2!$B$4:$Q$172,3,0),0)+_xlfn.IFNA(VLOOKUP(J397,数据整理2!$B$4:$Q$172,3,0),0)+_xlfn.IFNA(VLOOKUP(K397,数据整理2!$B$4:$Q$172,3,0),0)</f>
        <v>450</v>
      </c>
      <c r="E570">
        <f>_xlfn.IFNA(VLOOKUP($D397,数据整理2!$B$4:$Q$172,4,0),0)+_xlfn.IFNA(VLOOKUP($E397,数据整理2!$B$4:$Q$172,4,0),0)+_xlfn.IFNA(VLOOKUP($F397,数据整理2!$B$4:$Q$172,4,0),0)+_xlfn.IFNA(VLOOKUP($G397,数据整理2!$B$4:$Q$172,4,0),0)+_xlfn.IFNA(VLOOKUP($H397,数据整理2!$B$4:$Q$172,4,0),0)+_xlfn.IFNA(VLOOKUP($I397,数据整理2!$B$4:$Q$172,4,0),0)+_xlfn.IFNA(VLOOKUP($J397,数据整理2!$B$4:$Q$172,4,0),0)+_xlfn.IFNA(VLOOKUP($K397,数据整理2!$B$4:$Q$172,4,0),0)</f>
        <v>42</v>
      </c>
      <c r="F570">
        <f>_xlfn.IFNA(VLOOKUP($D397,数据整理2!$B$4:$Q$172,5,0),0)+_xlfn.IFNA(VLOOKUP($E397,数据整理2!$B$4:$Q$172,5,0),0)+_xlfn.IFNA(VLOOKUP($F397,数据整理2!$B$4:$Q$172,5,0),0)+_xlfn.IFNA(VLOOKUP($G397,数据整理2!$B$4:$Q$172,5,0),0)+_xlfn.IFNA(VLOOKUP($H397,数据整理2!$B$4:$Q$172,5,0),0)+_xlfn.IFNA(VLOOKUP($I397,数据整理2!$B$4:$Q$172,5,0),0)+_xlfn.IFNA(VLOOKUP($J397,数据整理2!$B$4:$Q$172,5,0),0)+_xlfn.IFNA(VLOOKUP($K397,数据整理2!$B$4:$Q$172,5,0),0)</f>
        <v>76</v>
      </c>
      <c r="G570">
        <f>_xlfn.IFNA(VLOOKUP($D397,数据整理2!$B$4:$Q$172,6,0),0)+_xlfn.IFNA(VLOOKUP($E397,数据整理2!$B$4:$Q$172,6,0),0)+_xlfn.IFNA(VLOOKUP($F397,数据整理2!$B$4:$Q$172,6,0),0)+_xlfn.IFNA(VLOOKUP($G397,数据整理2!$B$4:$Q$172,6,0),0)+_xlfn.IFNA(VLOOKUP($H397,数据整理2!$B$4:$Q$172,6,0),0)+_xlfn.IFNA(VLOOKUP($I397,数据整理2!$B$4:$Q$172,6,0),0)+_xlfn.IFNA(VLOOKUP($J397,数据整理2!$B$4:$Q$172,6,0),0)+_xlfn.IFNA(VLOOKUP($K397,数据整理2!$B$4:$Q$172,6,0),0)</f>
        <v>0</v>
      </c>
      <c r="H570">
        <f>_xlfn.IFNA(VLOOKUP($D397,数据整理2!$B$4:$Q$172,7,0),0)+_xlfn.IFNA(VLOOKUP($E397,数据整理2!$B$4:$Q$172,7,0),0)+_xlfn.IFNA(VLOOKUP($F397,数据整理2!$B$4:$Q$172,7,0),0)+_xlfn.IFNA(VLOOKUP($G397,数据整理2!$B$4:$Q$172,7,0),0)+_xlfn.IFNA(VLOOKUP($H397,数据整理2!$B$4:$Q$172,7,0),0)+_xlfn.IFNA(VLOOKUP($I397,数据整理2!$B$4:$Q$172,7,0),0)+_xlfn.IFNA(VLOOKUP($J397,数据整理2!$B$4:$Q$172,7,0),0)+_xlfn.IFNA(VLOOKUP($K397,数据整理2!$B$4:$Q$172,7,0),0)</f>
        <v>0</v>
      </c>
      <c r="I570">
        <f>_xlfn.IFNA(VLOOKUP($D397,数据整理2!$B$4:$Q$172,8,0),0)+_xlfn.IFNA(VLOOKUP($E397,数据整理2!$B$4:$Q$172,8,0),0)+_xlfn.IFNA(VLOOKUP($F397,数据整理2!$B$4:$Q$172,8,0),0)+_xlfn.IFNA(VLOOKUP($G397,数据整理2!$B$4:$Q$172,8,0),0)+_xlfn.IFNA(VLOOKUP($H397,数据整理2!$B$4:$Q$172,8,0),0)+_xlfn.IFNA(VLOOKUP($I397,数据整理2!$B$4:$Q$172,8,0),0)+_xlfn.IFNA(VLOOKUP($J397,数据整理2!$B$4:$Q$172,8,0),0)+_xlfn.IFNA(VLOOKUP($K397,数据整理2!$B$4:$Q$172,8,0),0)</f>
        <v>0</v>
      </c>
      <c r="J570">
        <f>_xlfn.IFNA(VLOOKUP($D397,数据整理2!$B$4:$Q$172,9,0),0)+_xlfn.IFNA(VLOOKUP($E397,数据整理2!$B$4:$Q$172,9,0),0)+_xlfn.IFNA(VLOOKUP($F397,数据整理2!$B$4:$Q$172,9,0),0)+_xlfn.IFNA(VLOOKUP($G397,数据整理2!$B$4:$Q$172,9,0),0)+_xlfn.IFNA(VLOOKUP($H397,数据整理2!$B$4:$Q$172,9,0),0)+_xlfn.IFNA(VLOOKUP($I397,数据整理2!$B$4:$Q$172,9,0),0)+_xlfn.IFNA(VLOOKUP($J397,数据整理2!$B$4:$Q$172,9,0),0)+_xlfn.IFNA(VLOOKUP($K397,数据整理2!$B$4:$Q$172,9,0),0)</f>
        <v>0</v>
      </c>
      <c r="K570">
        <f>_xlfn.IFNA(VLOOKUP($D397,数据整理2!$B$4:$Q$172,10,0),0)+_xlfn.IFNA(VLOOKUP($E397,数据整理2!$B$4:$Q$172,10,0),0)+_xlfn.IFNA(VLOOKUP($F397,数据整理2!$B$4:$Q$172,10,0),0)+_xlfn.IFNA(VLOOKUP($G397,数据整理2!$B$4:$Q$172,10,0),0)+_xlfn.IFNA(VLOOKUP($H397,数据整理2!$B$4:$Q$172,10,0),0)+_xlfn.IFNA(VLOOKUP($I397,数据整理2!$B$4:$Q$172,10,0),0)+_xlfn.IFNA(VLOOKUP($J397,数据整理2!$B$4:$Q$172,10,0),0)+_xlfn.IFNA(VLOOKUP($K397,数据整理2!$B$4:$Q$172,10,0),0)</f>
        <v>0</v>
      </c>
      <c r="L570">
        <f>_xlfn.IFNA(VLOOKUP($D397,数据整理2!$B$4:$Q$172,11,0),0)+_xlfn.IFNA(VLOOKUP($E397,数据整理2!$B$4:$Q$172,11,0),0)+_xlfn.IFNA(VLOOKUP($F397,数据整理2!$B$4:$Q$172,11,0),0)+_xlfn.IFNA(VLOOKUP($G397,数据整理2!$B$4:$Q$172,11,0),0)+_xlfn.IFNA(VLOOKUP($H397,数据整理2!$B$4:$Q$172,11,0),0)+_xlfn.IFNA(VLOOKUP($I397,数据整理2!$B$4:$Q$172,11,0),0)+_xlfn.IFNA(VLOOKUP($J397,数据整理2!$B$4:$Q$172,11,0),0)+_xlfn.IFNA(VLOOKUP($K397,数据整理2!$B$4:$Q$172,11,0),0)</f>
        <v>0</v>
      </c>
      <c r="M570">
        <f>_xlfn.IFNA(VLOOKUP($D397,数据整理2!$B$4:$Q$172,12,0),0)+_xlfn.IFNA(VLOOKUP($E397,数据整理2!$B$4:$Q$172,12,0),0)+_xlfn.IFNA(VLOOKUP($F397,数据整理2!$B$4:$Q$172,12,0),0)+_xlfn.IFNA(VLOOKUP($G397,数据整理2!$B$4:$Q$172,12,0),0)+_xlfn.IFNA(VLOOKUP($H397,数据整理2!$B$4:$Q$172,12,0),0)+_xlfn.IFNA(VLOOKUP($I397,数据整理2!$B$4:$Q$172,12,0),0)+_xlfn.IFNA(VLOOKUP($J397,数据整理2!$B$4:$Q$172,12,0),0)+_xlfn.IFNA(VLOOKUP($K397,数据整理2!$B$4:$Q$172,12,0),0)</f>
        <v>0</v>
      </c>
      <c r="N570">
        <f>_xlfn.IFNA(VLOOKUP($D397,数据整理2!$B$4:$Q$172,13,0),0)+_xlfn.IFNA(VLOOKUP($E397,数据整理2!$B$4:$Q$172,13,0),0)+_xlfn.IFNA(VLOOKUP($F397,数据整理2!$B$4:$Q$172,13,0),0)+_xlfn.IFNA(VLOOKUP($G397,数据整理2!$B$4:$Q$172,13,0),0)+_xlfn.IFNA(VLOOKUP($H397,数据整理2!$B$4:$Q$172,13,0),0)+_xlfn.IFNA(VLOOKUP($I397,数据整理2!$B$4:$Q$172,13,0),0)+_xlfn.IFNA(VLOOKUP($J397,数据整理2!$B$4:$Q$172,13,0),0)+_xlfn.IFNA(VLOOKUP($K397,数据整理2!$B$4:$Q$172,13,0),0)</f>
        <v>0</v>
      </c>
      <c r="O570">
        <f>_xlfn.IFNA(VLOOKUP($D397,数据整理2!$B$4:$Q$172,14,0),0)+_xlfn.IFNA(VLOOKUP($E397,数据整理2!$B$4:$Q$172,14,0),0)+_xlfn.IFNA(VLOOKUP($F397,数据整理2!$B$4:$Q$172,14,0),0)+_xlfn.IFNA(VLOOKUP($G397,数据整理2!$B$4:$Q$172,14,0),0)+_xlfn.IFNA(VLOOKUP($H397,数据整理2!$B$4:$Q$172,14,0),0)+_xlfn.IFNA(VLOOKUP($I397,数据整理2!$B$4:$Q$172,14,0),0)+_xlfn.IFNA(VLOOKUP($J397,数据整理2!$B$4:$Q$172,14,0),0)+_xlfn.IFNA(VLOOKUP($K397,数据整理2!$B$4:$Q$172,14,0),0)</f>
        <v>0</v>
      </c>
      <c r="P570">
        <f>_xlfn.IFNA(VLOOKUP($D397,数据整理2!$B$4:$Q$172,15,0),0)+_xlfn.IFNA(VLOOKUP($E397,数据整理2!$B$4:$Q$172,15,0),0)+_xlfn.IFNA(VLOOKUP($F397,数据整理2!$B$4:$Q$172,15,0),0)+_xlfn.IFNA(VLOOKUP($G397,数据整理2!$B$4:$Q$172,15,0),0)+_xlfn.IFNA(VLOOKUP($H397,数据整理2!$B$4:$Q$172,15,0),0)+_xlfn.IFNA(VLOOKUP($I397,数据整理2!$B$4:$Q$172,15,0),0)+_xlfn.IFNA(VLOOKUP($J397,数据整理2!$B$4:$Q$172,15,0),0)+_xlfn.IFNA(VLOOKUP($K397,数据整理2!$B$4:$Q$172,15,0),0)</f>
        <v>46</v>
      </c>
      <c r="Q570">
        <f>_xlfn.IFNA(VLOOKUP($D397,数据整理2!$B$4:$Q$172,16,0),0)+_xlfn.IFNA(VLOOKUP($E397,数据整理2!$B$4:$Q$172,16,0),0)+_xlfn.IFNA(VLOOKUP($F397,数据整理2!$B$4:$Q$172,16,0),0)+_xlfn.IFNA(VLOOKUP($G397,数据整理2!$B$4:$Q$172,16,0),0)+_xlfn.IFNA(VLOOKUP($H397,数据整理2!$B$4:$Q$172,16,0),0)+_xlfn.IFNA(VLOOKUP($I397,数据整理2!$B$4:$Q$172,16,0),0)+_xlfn.IFNA(VLOOKUP($J397,数据整理2!$B$4:$Q$172,16,0),0)+_xlfn.IFNA(VLOOKUP($K397,数据整理2!$B$4:$Q$172,16,0),0)</f>
        <v>46</v>
      </c>
    </row>
    <row r="571" spans="2:17" x14ac:dyDescent="0.2">
      <c r="B571">
        <v>18</v>
      </c>
      <c r="C571" t="str">
        <f>INDEX(数据整理1!$C$30:$C$54,MATCH(B571,数据整理1!$D$30:$D$54))</f>
        <v>4阶</v>
      </c>
      <c r="D571">
        <f>_xlfn.IFNA(VLOOKUP(D398,数据整理2!$B$4:$Q$172,3,0),0)+_xlfn.IFNA(VLOOKUP(E398,数据整理2!$B$4:$Q$172,3,0),0)+_xlfn.IFNA(VLOOKUP(F398,数据整理2!$B$4:$Q$172,3,0),0)+_xlfn.IFNA(VLOOKUP(G398,数据整理2!$B$4:$Q$172,3,0),0)+_xlfn.IFNA(VLOOKUP(H398,数据整理2!$B$4:$Q$172,3,0),0)+_xlfn.IFNA(VLOOKUP(I398,数据整理2!$B$4:$Q$172,3,0),0)+_xlfn.IFNA(VLOOKUP(J398,数据整理2!$B$4:$Q$172,3,0),0)+_xlfn.IFNA(VLOOKUP(K398,数据整理2!$B$4:$Q$172,3,0),0)</f>
        <v>284</v>
      </c>
      <c r="E571">
        <f>_xlfn.IFNA(VLOOKUP($D398,数据整理2!$B$4:$Q$172,4,0),0)+_xlfn.IFNA(VLOOKUP($E398,数据整理2!$B$4:$Q$172,4,0),0)+_xlfn.IFNA(VLOOKUP($F398,数据整理2!$B$4:$Q$172,4,0),0)+_xlfn.IFNA(VLOOKUP($G398,数据整理2!$B$4:$Q$172,4,0),0)+_xlfn.IFNA(VLOOKUP($H398,数据整理2!$B$4:$Q$172,4,0),0)+_xlfn.IFNA(VLOOKUP($I398,数据整理2!$B$4:$Q$172,4,0),0)+_xlfn.IFNA(VLOOKUP($J398,数据整理2!$B$4:$Q$172,4,0),0)+_xlfn.IFNA(VLOOKUP($K398,数据整理2!$B$4:$Q$172,4,0),0)</f>
        <v>68</v>
      </c>
      <c r="F571">
        <f>_xlfn.IFNA(VLOOKUP($D398,数据整理2!$B$4:$Q$172,5,0),0)+_xlfn.IFNA(VLOOKUP($E398,数据整理2!$B$4:$Q$172,5,0),0)+_xlfn.IFNA(VLOOKUP($F398,数据整理2!$B$4:$Q$172,5,0),0)+_xlfn.IFNA(VLOOKUP($G398,数据整理2!$B$4:$Q$172,5,0),0)+_xlfn.IFNA(VLOOKUP($H398,数据整理2!$B$4:$Q$172,5,0),0)+_xlfn.IFNA(VLOOKUP($I398,数据整理2!$B$4:$Q$172,5,0),0)+_xlfn.IFNA(VLOOKUP($J398,数据整理2!$B$4:$Q$172,5,0),0)+_xlfn.IFNA(VLOOKUP($K398,数据整理2!$B$4:$Q$172,5,0),0)</f>
        <v>0</v>
      </c>
      <c r="G571">
        <f>_xlfn.IFNA(VLOOKUP($D398,数据整理2!$B$4:$Q$172,6,0),0)+_xlfn.IFNA(VLOOKUP($E398,数据整理2!$B$4:$Q$172,6,0),0)+_xlfn.IFNA(VLOOKUP($F398,数据整理2!$B$4:$Q$172,6,0),0)+_xlfn.IFNA(VLOOKUP($G398,数据整理2!$B$4:$Q$172,6,0),0)+_xlfn.IFNA(VLOOKUP($H398,数据整理2!$B$4:$Q$172,6,0),0)+_xlfn.IFNA(VLOOKUP($I398,数据整理2!$B$4:$Q$172,6,0),0)+_xlfn.IFNA(VLOOKUP($J398,数据整理2!$B$4:$Q$172,6,0),0)+_xlfn.IFNA(VLOOKUP($K398,数据整理2!$B$4:$Q$172,6,0),0)</f>
        <v>92</v>
      </c>
      <c r="H571">
        <f>_xlfn.IFNA(VLOOKUP($D398,数据整理2!$B$4:$Q$172,7,0),0)+_xlfn.IFNA(VLOOKUP($E398,数据整理2!$B$4:$Q$172,7,0),0)+_xlfn.IFNA(VLOOKUP($F398,数据整理2!$B$4:$Q$172,7,0),0)+_xlfn.IFNA(VLOOKUP($G398,数据整理2!$B$4:$Q$172,7,0),0)+_xlfn.IFNA(VLOOKUP($H398,数据整理2!$B$4:$Q$172,7,0),0)+_xlfn.IFNA(VLOOKUP($I398,数据整理2!$B$4:$Q$172,7,0),0)+_xlfn.IFNA(VLOOKUP($J398,数据整理2!$B$4:$Q$172,7,0),0)+_xlfn.IFNA(VLOOKUP($K398,数据整理2!$B$4:$Q$172,7,0),0)</f>
        <v>0</v>
      </c>
      <c r="I571">
        <f>_xlfn.IFNA(VLOOKUP($D398,数据整理2!$B$4:$Q$172,8,0),0)+_xlfn.IFNA(VLOOKUP($E398,数据整理2!$B$4:$Q$172,8,0),0)+_xlfn.IFNA(VLOOKUP($F398,数据整理2!$B$4:$Q$172,8,0),0)+_xlfn.IFNA(VLOOKUP($G398,数据整理2!$B$4:$Q$172,8,0),0)+_xlfn.IFNA(VLOOKUP($H398,数据整理2!$B$4:$Q$172,8,0),0)+_xlfn.IFNA(VLOOKUP($I398,数据整理2!$B$4:$Q$172,8,0),0)+_xlfn.IFNA(VLOOKUP($J398,数据整理2!$B$4:$Q$172,8,0),0)+_xlfn.IFNA(VLOOKUP($K398,数据整理2!$B$4:$Q$172,8,0),0)</f>
        <v>0</v>
      </c>
      <c r="J571">
        <f>_xlfn.IFNA(VLOOKUP($D398,数据整理2!$B$4:$Q$172,9,0),0)+_xlfn.IFNA(VLOOKUP($E398,数据整理2!$B$4:$Q$172,9,0),0)+_xlfn.IFNA(VLOOKUP($F398,数据整理2!$B$4:$Q$172,9,0),0)+_xlfn.IFNA(VLOOKUP($G398,数据整理2!$B$4:$Q$172,9,0),0)+_xlfn.IFNA(VLOOKUP($H398,数据整理2!$B$4:$Q$172,9,0),0)+_xlfn.IFNA(VLOOKUP($I398,数据整理2!$B$4:$Q$172,9,0),0)+_xlfn.IFNA(VLOOKUP($J398,数据整理2!$B$4:$Q$172,9,0),0)+_xlfn.IFNA(VLOOKUP($K398,数据整理2!$B$4:$Q$172,9,0),0)</f>
        <v>0</v>
      </c>
      <c r="K571">
        <f>_xlfn.IFNA(VLOOKUP($D398,数据整理2!$B$4:$Q$172,10,0),0)+_xlfn.IFNA(VLOOKUP($E398,数据整理2!$B$4:$Q$172,10,0),0)+_xlfn.IFNA(VLOOKUP($F398,数据整理2!$B$4:$Q$172,10,0),0)+_xlfn.IFNA(VLOOKUP($G398,数据整理2!$B$4:$Q$172,10,0),0)+_xlfn.IFNA(VLOOKUP($H398,数据整理2!$B$4:$Q$172,10,0),0)+_xlfn.IFNA(VLOOKUP($I398,数据整理2!$B$4:$Q$172,10,0),0)+_xlfn.IFNA(VLOOKUP($J398,数据整理2!$B$4:$Q$172,10,0),0)+_xlfn.IFNA(VLOOKUP($K398,数据整理2!$B$4:$Q$172,10,0),0)</f>
        <v>0</v>
      </c>
      <c r="L571">
        <f>_xlfn.IFNA(VLOOKUP($D398,数据整理2!$B$4:$Q$172,11,0),0)+_xlfn.IFNA(VLOOKUP($E398,数据整理2!$B$4:$Q$172,11,0),0)+_xlfn.IFNA(VLOOKUP($F398,数据整理2!$B$4:$Q$172,11,0),0)+_xlfn.IFNA(VLOOKUP($G398,数据整理2!$B$4:$Q$172,11,0),0)+_xlfn.IFNA(VLOOKUP($H398,数据整理2!$B$4:$Q$172,11,0),0)+_xlfn.IFNA(VLOOKUP($I398,数据整理2!$B$4:$Q$172,11,0),0)+_xlfn.IFNA(VLOOKUP($J398,数据整理2!$B$4:$Q$172,11,0),0)+_xlfn.IFNA(VLOOKUP($K398,数据整理2!$B$4:$Q$172,11,0),0)</f>
        <v>0</v>
      </c>
      <c r="M571">
        <f>_xlfn.IFNA(VLOOKUP($D398,数据整理2!$B$4:$Q$172,12,0),0)+_xlfn.IFNA(VLOOKUP($E398,数据整理2!$B$4:$Q$172,12,0),0)+_xlfn.IFNA(VLOOKUP($F398,数据整理2!$B$4:$Q$172,12,0),0)+_xlfn.IFNA(VLOOKUP($G398,数据整理2!$B$4:$Q$172,12,0),0)+_xlfn.IFNA(VLOOKUP($H398,数据整理2!$B$4:$Q$172,12,0),0)+_xlfn.IFNA(VLOOKUP($I398,数据整理2!$B$4:$Q$172,12,0),0)+_xlfn.IFNA(VLOOKUP($J398,数据整理2!$B$4:$Q$172,12,0),0)+_xlfn.IFNA(VLOOKUP($K398,数据整理2!$B$4:$Q$172,12,0),0)</f>
        <v>0</v>
      </c>
      <c r="N571">
        <f>_xlfn.IFNA(VLOOKUP($D398,数据整理2!$B$4:$Q$172,13,0),0)+_xlfn.IFNA(VLOOKUP($E398,数据整理2!$B$4:$Q$172,13,0),0)+_xlfn.IFNA(VLOOKUP($F398,数据整理2!$B$4:$Q$172,13,0),0)+_xlfn.IFNA(VLOOKUP($G398,数据整理2!$B$4:$Q$172,13,0),0)+_xlfn.IFNA(VLOOKUP($H398,数据整理2!$B$4:$Q$172,13,0),0)+_xlfn.IFNA(VLOOKUP($I398,数据整理2!$B$4:$Q$172,13,0),0)+_xlfn.IFNA(VLOOKUP($J398,数据整理2!$B$4:$Q$172,13,0),0)+_xlfn.IFNA(VLOOKUP($K398,数据整理2!$B$4:$Q$172,13,0),0)</f>
        <v>0</v>
      </c>
      <c r="O571">
        <f>_xlfn.IFNA(VLOOKUP($D398,数据整理2!$B$4:$Q$172,14,0),0)+_xlfn.IFNA(VLOOKUP($E398,数据整理2!$B$4:$Q$172,14,0),0)+_xlfn.IFNA(VLOOKUP($F398,数据整理2!$B$4:$Q$172,14,0),0)+_xlfn.IFNA(VLOOKUP($G398,数据整理2!$B$4:$Q$172,14,0),0)+_xlfn.IFNA(VLOOKUP($H398,数据整理2!$B$4:$Q$172,14,0),0)+_xlfn.IFNA(VLOOKUP($I398,数据整理2!$B$4:$Q$172,14,0),0)+_xlfn.IFNA(VLOOKUP($J398,数据整理2!$B$4:$Q$172,14,0),0)+_xlfn.IFNA(VLOOKUP($K398,数据整理2!$B$4:$Q$172,14,0),0)</f>
        <v>0</v>
      </c>
      <c r="P571">
        <f>_xlfn.IFNA(VLOOKUP($D398,数据整理2!$B$4:$Q$172,15,0),0)+_xlfn.IFNA(VLOOKUP($E398,数据整理2!$B$4:$Q$172,15,0),0)+_xlfn.IFNA(VLOOKUP($F398,数据整理2!$B$4:$Q$172,15,0),0)+_xlfn.IFNA(VLOOKUP($G398,数据整理2!$B$4:$Q$172,15,0),0)+_xlfn.IFNA(VLOOKUP($H398,数据整理2!$B$4:$Q$172,15,0),0)+_xlfn.IFNA(VLOOKUP($I398,数据整理2!$B$4:$Q$172,15,0),0)+_xlfn.IFNA(VLOOKUP($J398,数据整理2!$B$4:$Q$172,15,0),0)+_xlfn.IFNA(VLOOKUP($K398,数据整理2!$B$4:$Q$172,15,0),0)</f>
        <v>44</v>
      </c>
      <c r="Q571">
        <f>_xlfn.IFNA(VLOOKUP($D398,数据整理2!$B$4:$Q$172,16,0),0)+_xlfn.IFNA(VLOOKUP($E398,数据整理2!$B$4:$Q$172,16,0),0)+_xlfn.IFNA(VLOOKUP($F398,数据整理2!$B$4:$Q$172,16,0),0)+_xlfn.IFNA(VLOOKUP($G398,数据整理2!$B$4:$Q$172,16,0),0)+_xlfn.IFNA(VLOOKUP($H398,数据整理2!$B$4:$Q$172,16,0),0)+_xlfn.IFNA(VLOOKUP($I398,数据整理2!$B$4:$Q$172,16,0),0)+_xlfn.IFNA(VLOOKUP($J398,数据整理2!$B$4:$Q$172,16,0),0)+_xlfn.IFNA(VLOOKUP($K398,数据整理2!$B$4:$Q$172,16,0),0)</f>
        <v>44</v>
      </c>
    </row>
    <row r="572" spans="2:17" x14ac:dyDescent="0.2">
      <c r="B572">
        <v>19</v>
      </c>
      <c r="C572" t="str">
        <f>INDEX(数据整理1!$C$30:$C$54,MATCH(B572,数据整理1!$D$30:$D$54))</f>
        <v>4阶</v>
      </c>
      <c r="D572">
        <f>_xlfn.IFNA(VLOOKUP(D399,数据整理2!$B$4:$Q$172,3,0),0)+_xlfn.IFNA(VLOOKUP(E399,数据整理2!$B$4:$Q$172,3,0),0)+_xlfn.IFNA(VLOOKUP(F399,数据整理2!$B$4:$Q$172,3,0),0)+_xlfn.IFNA(VLOOKUP(G399,数据整理2!$B$4:$Q$172,3,0),0)+_xlfn.IFNA(VLOOKUP(H399,数据整理2!$B$4:$Q$172,3,0),0)+_xlfn.IFNA(VLOOKUP(I399,数据整理2!$B$4:$Q$172,3,0),0)+_xlfn.IFNA(VLOOKUP(J399,数据整理2!$B$4:$Q$172,3,0),0)+_xlfn.IFNA(VLOOKUP(K399,数据整理2!$B$4:$Q$172,3,0),0)</f>
        <v>284</v>
      </c>
      <c r="E572">
        <f>_xlfn.IFNA(VLOOKUP($D399,数据整理2!$B$4:$Q$172,4,0),0)+_xlfn.IFNA(VLOOKUP($E399,数据整理2!$B$4:$Q$172,4,0),0)+_xlfn.IFNA(VLOOKUP($F399,数据整理2!$B$4:$Q$172,4,0),0)+_xlfn.IFNA(VLOOKUP($G399,数据整理2!$B$4:$Q$172,4,0),0)+_xlfn.IFNA(VLOOKUP($H399,数据整理2!$B$4:$Q$172,4,0),0)+_xlfn.IFNA(VLOOKUP($I399,数据整理2!$B$4:$Q$172,4,0),0)+_xlfn.IFNA(VLOOKUP($J399,数据整理2!$B$4:$Q$172,4,0),0)+_xlfn.IFNA(VLOOKUP($K399,数据整理2!$B$4:$Q$172,4,0),0)</f>
        <v>118</v>
      </c>
      <c r="F572">
        <f>_xlfn.IFNA(VLOOKUP($D399,数据整理2!$B$4:$Q$172,5,0),0)+_xlfn.IFNA(VLOOKUP($E399,数据整理2!$B$4:$Q$172,5,0),0)+_xlfn.IFNA(VLOOKUP($F399,数据整理2!$B$4:$Q$172,5,0),0)+_xlfn.IFNA(VLOOKUP($G399,数据整理2!$B$4:$Q$172,5,0),0)+_xlfn.IFNA(VLOOKUP($H399,数据整理2!$B$4:$Q$172,5,0),0)+_xlfn.IFNA(VLOOKUP($I399,数据整理2!$B$4:$Q$172,5,0),0)+_xlfn.IFNA(VLOOKUP($J399,数据整理2!$B$4:$Q$172,5,0),0)+_xlfn.IFNA(VLOOKUP($K399,数据整理2!$B$4:$Q$172,5,0),0)</f>
        <v>0</v>
      </c>
      <c r="G572">
        <f>_xlfn.IFNA(VLOOKUP($D399,数据整理2!$B$4:$Q$172,6,0),0)+_xlfn.IFNA(VLOOKUP($E399,数据整理2!$B$4:$Q$172,6,0),0)+_xlfn.IFNA(VLOOKUP($F399,数据整理2!$B$4:$Q$172,6,0),0)+_xlfn.IFNA(VLOOKUP($G399,数据整理2!$B$4:$Q$172,6,0),0)+_xlfn.IFNA(VLOOKUP($H399,数据整理2!$B$4:$Q$172,6,0),0)+_xlfn.IFNA(VLOOKUP($I399,数据整理2!$B$4:$Q$172,6,0),0)+_xlfn.IFNA(VLOOKUP($J399,数据整理2!$B$4:$Q$172,6,0),0)+_xlfn.IFNA(VLOOKUP($K399,数据整理2!$B$4:$Q$172,6,0),0)</f>
        <v>92</v>
      </c>
      <c r="H572">
        <f>_xlfn.IFNA(VLOOKUP($D399,数据整理2!$B$4:$Q$172,7,0),0)+_xlfn.IFNA(VLOOKUP($E399,数据整理2!$B$4:$Q$172,7,0),0)+_xlfn.IFNA(VLOOKUP($F399,数据整理2!$B$4:$Q$172,7,0),0)+_xlfn.IFNA(VLOOKUP($G399,数据整理2!$B$4:$Q$172,7,0),0)+_xlfn.IFNA(VLOOKUP($H399,数据整理2!$B$4:$Q$172,7,0),0)+_xlfn.IFNA(VLOOKUP($I399,数据整理2!$B$4:$Q$172,7,0),0)+_xlfn.IFNA(VLOOKUP($J399,数据整理2!$B$4:$Q$172,7,0),0)+_xlfn.IFNA(VLOOKUP($K399,数据整理2!$B$4:$Q$172,7,0),0)</f>
        <v>0</v>
      </c>
      <c r="I572">
        <f>_xlfn.IFNA(VLOOKUP($D399,数据整理2!$B$4:$Q$172,8,0),0)+_xlfn.IFNA(VLOOKUP($E399,数据整理2!$B$4:$Q$172,8,0),0)+_xlfn.IFNA(VLOOKUP($F399,数据整理2!$B$4:$Q$172,8,0),0)+_xlfn.IFNA(VLOOKUP($G399,数据整理2!$B$4:$Q$172,8,0),0)+_xlfn.IFNA(VLOOKUP($H399,数据整理2!$B$4:$Q$172,8,0),0)+_xlfn.IFNA(VLOOKUP($I399,数据整理2!$B$4:$Q$172,8,0),0)+_xlfn.IFNA(VLOOKUP($J399,数据整理2!$B$4:$Q$172,8,0),0)+_xlfn.IFNA(VLOOKUP($K399,数据整理2!$B$4:$Q$172,8,0),0)</f>
        <v>0</v>
      </c>
      <c r="J572">
        <f>_xlfn.IFNA(VLOOKUP($D399,数据整理2!$B$4:$Q$172,9,0),0)+_xlfn.IFNA(VLOOKUP($E399,数据整理2!$B$4:$Q$172,9,0),0)+_xlfn.IFNA(VLOOKUP($F399,数据整理2!$B$4:$Q$172,9,0),0)+_xlfn.IFNA(VLOOKUP($G399,数据整理2!$B$4:$Q$172,9,0),0)+_xlfn.IFNA(VLOOKUP($H399,数据整理2!$B$4:$Q$172,9,0),0)+_xlfn.IFNA(VLOOKUP($I399,数据整理2!$B$4:$Q$172,9,0),0)+_xlfn.IFNA(VLOOKUP($J399,数据整理2!$B$4:$Q$172,9,0),0)+_xlfn.IFNA(VLOOKUP($K399,数据整理2!$B$4:$Q$172,9,0),0)</f>
        <v>0</v>
      </c>
      <c r="K572">
        <f>_xlfn.IFNA(VLOOKUP($D399,数据整理2!$B$4:$Q$172,10,0),0)+_xlfn.IFNA(VLOOKUP($E399,数据整理2!$B$4:$Q$172,10,0),0)+_xlfn.IFNA(VLOOKUP($F399,数据整理2!$B$4:$Q$172,10,0),0)+_xlfn.IFNA(VLOOKUP($G399,数据整理2!$B$4:$Q$172,10,0),0)+_xlfn.IFNA(VLOOKUP($H399,数据整理2!$B$4:$Q$172,10,0),0)+_xlfn.IFNA(VLOOKUP($I399,数据整理2!$B$4:$Q$172,10,0),0)+_xlfn.IFNA(VLOOKUP($J399,数据整理2!$B$4:$Q$172,10,0),0)+_xlfn.IFNA(VLOOKUP($K399,数据整理2!$B$4:$Q$172,10,0),0)</f>
        <v>0</v>
      </c>
      <c r="L572">
        <f>_xlfn.IFNA(VLOOKUP($D399,数据整理2!$B$4:$Q$172,11,0),0)+_xlfn.IFNA(VLOOKUP($E399,数据整理2!$B$4:$Q$172,11,0),0)+_xlfn.IFNA(VLOOKUP($F399,数据整理2!$B$4:$Q$172,11,0),0)+_xlfn.IFNA(VLOOKUP($G399,数据整理2!$B$4:$Q$172,11,0),0)+_xlfn.IFNA(VLOOKUP($H399,数据整理2!$B$4:$Q$172,11,0),0)+_xlfn.IFNA(VLOOKUP($I399,数据整理2!$B$4:$Q$172,11,0),0)+_xlfn.IFNA(VLOOKUP($J399,数据整理2!$B$4:$Q$172,11,0),0)+_xlfn.IFNA(VLOOKUP($K399,数据整理2!$B$4:$Q$172,11,0),0)</f>
        <v>0</v>
      </c>
      <c r="M572">
        <f>_xlfn.IFNA(VLOOKUP($D399,数据整理2!$B$4:$Q$172,12,0),0)+_xlfn.IFNA(VLOOKUP($E399,数据整理2!$B$4:$Q$172,12,0),0)+_xlfn.IFNA(VLOOKUP($F399,数据整理2!$B$4:$Q$172,12,0),0)+_xlfn.IFNA(VLOOKUP($G399,数据整理2!$B$4:$Q$172,12,0),0)+_xlfn.IFNA(VLOOKUP($H399,数据整理2!$B$4:$Q$172,12,0),0)+_xlfn.IFNA(VLOOKUP($I399,数据整理2!$B$4:$Q$172,12,0),0)+_xlfn.IFNA(VLOOKUP($J399,数据整理2!$B$4:$Q$172,12,0),0)+_xlfn.IFNA(VLOOKUP($K399,数据整理2!$B$4:$Q$172,12,0),0)</f>
        <v>0</v>
      </c>
      <c r="N572">
        <f>_xlfn.IFNA(VLOOKUP($D399,数据整理2!$B$4:$Q$172,13,0),0)+_xlfn.IFNA(VLOOKUP($E399,数据整理2!$B$4:$Q$172,13,0),0)+_xlfn.IFNA(VLOOKUP($F399,数据整理2!$B$4:$Q$172,13,0),0)+_xlfn.IFNA(VLOOKUP($G399,数据整理2!$B$4:$Q$172,13,0),0)+_xlfn.IFNA(VLOOKUP($H399,数据整理2!$B$4:$Q$172,13,0),0)+_xlfn.IFNA(VLOOKUP($I399,数据整理2!$B$4:$Q$172,13,0),0)+_xlfn.IFNA(VLOOKUP($J399,数据整理2!$B$4:$Q$172,13,0),0)+_xlfn.IFNA(VLOOKUP($K399,数据整理2!$B$4:$Q$172,13,0),0)</f>
        <v>0</v>
      </c>
      <c r="O572">
        <f>_xlfn.IFNA(VLOOKUP($D399,数据整理2!$B$4:$Q$172,14,0),0)+_xlfn.IFNA(VLOOKUP($E399,数据整理2!$B$4:$Q$172,14,0),0)+_xlfn.IFNA(VLOOKUP($F399,数据整理2!$B$4:$Q$172,14,0),0)+_xlfn.IFNA(VLOOKUP($G399,数据整理2!$B$4:$Q$172,14,0),0)+_xlfn.IFNA(VLOOKUP($H399,数据整理2!$B$4:$Q$172,14,0),0)+_xlfn.IFNA(VLOOKUP($I399,数据整理2!$B$4:$Q$172,14,0),0)+_xlfn.IFNA(VLOOKUP($J399,数据整理2!$B$4:$Q$172,14,0),0)+_xlfn.IFNA(VLOOKUP($K399,数据整理2!$B$4:$Q$172,14,0),0)</f>
        <v>0</v>
      </c>
      <c r="P572">
        <f>_xlfn.IFNA(VLOOKUP($D399,数据整理2!$B$4:$Q$172,15,0),0)+_xlfn.IFNA(VLOOKUP($E399,数据整理2!$B$4:$Q$172,15,0),0)+_xlfn.IFNA(VLOOKUP($F399,数据整理2!$B$4:$Q$172,15,0),0)+_xlfn.IFNA(VLOOKUP($G399,数据整理2!$B$4:$Q$172,15,0),0)+_xlfn.IFNA(VLOOKUP($H399,数据整理2!$B$4:$Q$172,15,0),0)+_xlfn.IFNA(VLOOKUP($I399,数据整理2!$B$4:$Q$172,15,0),0)+_xlfn.IFNA(VLOOKUP($J399,数据整理2!$B$4:$Q$172,15,0),0)+_xlfn.IFNA(VLOOKUP($K399,数据整理2!$B$4:$Q$172,15,0),0)</f>
        <v>56</v>
      </c>
      <c r="Q572">
        <f>_xlfn.IFNA(VLOOKUP($D399,数据整理2!$B$4:$Q$172,16,0),0)+_xlfn.IFNA(VLOOKUP($E399,数据整理2!$B$4:$Q$172,16,0),0)+_xlfn.IFNA(VLOOKUP($F399,数据整理2!$B$4:$Q$172,16,0),0)+_xlfn.IFNA(VLOOKUP($G399,数据整理2!$B$4:$Q$172,16,0),0)+_xlfn.IFNA(VLOOKUP($H399,数据整理2!$B$4:$Q$172,16,0),0)+_xlfn.IFNA(VLOOKUP($I399,数据整理2!$B$4:$Q$172,16,0),0)+_xlfn.IFNA(VLOOKUP($J399,数据整理2!$B$4:$Q$172,16,0),0)+_xlfn.IFNA(VLOOKUP($K399,数据整理2!$B$4:$Q$172,16,0),0)</f>
        <v>56</v>
      </c>
    </row>
    <row r="573" spans="2:17" x14ac:dyDescent="0.2">
      <c r="B573">
        <v>20</v>
      </c>
      <c r="C573" t="str">
        <f>INDEX(数据整理1!$C$30:$C$54,MATCH(B573,数据整理1!$D$30:$D$54))</f>
        <v>4阶</v>
      </c>
      <c r="D573">
        <f>_xlfn.IFNA(VLOOKUP(D400,数据整理2!$B$4:$Q$172,3,0),0)+_xlfn.IFNA(VLOOKUP(E400,数据整理2!$B$4:$Q$172,3,0),0)+_xlfn.IFNA(VLOOKUP(F400,数据整理2!$B$4:$Q$172,3,0),0)+_xlfn.IFNA(VLOOKUP(G400,数据整理2!$B$4:$Q$172,3,0),0)+_xlfn.IFNA(VLOOKUP(H400,数据整理2!$B$4:$Q$172,3,0),0)+_xlfn.IFNA(VLOOKUP(I400,数据整理2!$B$4:$Q$172,3,0),0)+_xlfn.IFNA(VLOOKUP(J400,数据整理2!$B$4:$Q$172,3,0),0)+_xlfn.IFNA(VLOOKUP(K400,数据整理2!$B$4:$Q$172,3,0),0)</f>
        <v>284</v>
      </c>
      <c r="E573">
        <f>_xlfn.IFNA(VLOOKUP($D400,数据整理2!$B$4:$Q$172,4,0),0)+_xlfn.IFNA(VLOOKUP($E400,数据整理2!$B$4:$Q$172,4,0),0)+_xlfn.IFNA(VLOOKUP($F400,数据整理2!$B$4:$Q$172,4,0),0)+_xlfn.IFNA(VLOOKUP($G400,数据整理2!$B$4:$Q$172,4,0),0)+_xlfn.IFNA(VLOOKUP($H400,数据整理2!$B$4:$Q$172,4,0),0)+_xlfn.IFNA(VLOOKUP($I400,数据整理2!$B$4:$Q$172,4,0),0)+_xlfn.IFNA(VLOOKUP($J400,数据整理2!$B$4:$Q$172,4,0),0)+_xlfn.IFNA(VLOOKUP($K400,数据整理2!$B$4:$Q$172,4,0),0)</f>
        <v>118</v>
      </c>
      <c r="F573">
        <f>_xlfn.IFNA(VLOOKUP($D400,数据整理2!$B$4:$Q$172,5,0),0)+_xlfn.IFNA(VLOOKUP($E400,数据整理2!$B$4:$Q$172,5,0),0)+_xlfn.IFNA(VLOOKUP($F400,数据整理2!$B$4:$Q$172,5,0),0)+_xlfn.IFNA(VLOOKUP($G400,数据整理2!$B$4:$Q$172,5,0),0)+_xlfn.IFNA(VLOOKUP($H400,数据整理2!$B$4:$Q$172,5,0),0)+_xlfn.IFNA(VLOOKUP($I400,数据整理2!$B$4:$Q$172,5,0),0)+_xlfn.IFNA(VLOOKUP($J400,数据整理2!$B$4:$Q$172,5,0),0)+_xlfn.IFNA(VLOOKUP($K400,数据整理2!$B$4:$Q$172,5,0),0)</f>
        <v>0</v>
      </c>
      <c r="G573">
        <f>_xlfn.IFNA(VLOOKUP($D400,数据整理2!$B$4:$Q$172,6,0),0)+_xlfn.IFNA(VLOOKUP($E400,数据整理2!$B$4:$Q$172,6,0),0)+_xlfn.IFNA(VLOOKUP($F400,数据整理2!$B$4:$Q$172,6,0),0)+_xlfn.IFNA(VLOOKUP($G400,数据整理2!$B$4:$Q$172,6,0),0)+_xlfn.IFNA(VLOOKUP($H400,数据整理2!$B$4:$Q$172,6,0),0)+_xlfn.IFNA(VLOOKUP($I400,数据整理2!$B$4:$Q$172,6,0),0)+_xlfn.IFNA(VLOOKUP($J400,数据整理2!$B$4:$Q$172,6,0),0)+_xlfn.IFNA(VLOOKUP($K400,数据整理2!$B$4:$Q$172,6,0),0)</f>
        <v>92</v>
      </c>
      <c r="H573">
        <f>_xlfn.IFNA(VLOOKUP($D400,数据整理2!$B$4:$Q$172,7,0),0)+_xlfn.IFNA(VLOOKUP($E400,数据整理2!$B$4:$Q$172,7,0),0)+_xlfn.IFNA(VLOOKUP($F400,数据整理2!$B$4:$Q$172,7,0),0)+_xlfn.IFNA(VLOOKUP($G400,数据整理2!$B$4:$Q$172,7,0),0)+_xlfn.IFNA(VLOOKUP($H400,数据整理2!$B$4:$Q$172,7,0),0)+_xlfn.IFNA(VLOOKUP($I400,数据整理2!$B$4:$Q$172,7,0),0)+_xlfn.IFNA(VLOOKUP($J400,数据整理2!$B$4:$Q$172,7,0),0)+_xlfn.IFNA(VLOOKUP($K400,数据整理2!$B$4:$Q$172,7,0),0)</f>
        <v>0</v>
      </c>
      <c r="I573">
        <f>_xlfn.IFNA(VLOOKUP($D400,数据整理2!$B$4:$Q$172,8,0),0)+_xlfn.IFNA(VLOOKUP($E400,数据整理2!$B$4:$Q$172,8,0),0)+_xlfn.IFNA(VLOOKUP($F400,数据整理2!$B$4:$Q$172,8,0),0)+_xlfn.IFNA(VLOOKUP($G400,数据整理2!$B$4:$Q$172,8,0),0)+_xlfn.IFNA(VLOOKUP($H400,数据整理2!$B$4:$Q$172,8,0),0)+_xlfn.IFNA(VLOOKUP($I400,数据整理2!$B$4:$Q$172,8,0),0)+_xlfn.IFNA(VLOOKUP($J400,数据整理2!$B$4:$Q$172,8,0),0)+_xlfn.IFNA(VLOOKUP($K400,数据整理2!$B$4:$Q$172,8,0),0)</f>
        <v>0</v>
      </c>
      <c r="J573">
        <f>_xlfn.IFNA(VLOOKUP($D400,数据整理2!$B$4:$Q$172,9,0),0)+_xlfn.IFNA(VLOOKUP($E400,数据整理2!$B$4:$Q$172,9,0),0)+_xlfn.IFNA(VLOOKUP($F400,数据整理2!$B$4:$Q$172,9,0),0)+_xlfn.IFNA(VLOOKUP($G400,数据整理2!$B$4:$Q$172,9,0),0)+_xlfn.IFNA(VLOOKUP($H400,数据整理2!$B$4:$Q$172,9,0),0)+_xlfn.IFNA(VLOOKUP($I400,数据整理2!$B$4:$Q$172,9,0),0)+_xlfn.IFNA(VLOOKUP($J400,数据整理2!$B$4:$Q$172,9,0),0)+_xlfn.IFNA(VLOOKUP($K400,数据整理2!$B$4:$Q$172,9,0),0)</f>
        <v>0</v>
      </c>
      <c r="K573">
        <f>_xlfn.IFNA(VLOOKUP($D400,数据整理2!$B$4:$Q$172,10,0),0)+_xlfn.IFNA(VLOOKUP($E400,数据整理2!$B$4:$Q$172,10,0),0)+_xlfn.IFNA(VLOOKUP($F400,数据整理2!$B$4:$Q$172,10,0),0)+_xlfn.IFNA(VLOOKUP($G400,数据整理2!$B$4:$Q$172,10,0),0)+_xlfn.IFNA(VLOOKUP($H400,数据整理2!$B$4:$Q$172,10,0),0)+_xlfn.IFNA(VLOOKUP($I400,数据整理2!$B$4:$Q$172,10,0),0)+_xlfn.IFNA(VLOOKUP($J400,数据整理2!$B$4:$Q$172,10,0),0)+_xlfn.IFNA(VLOOKUP($K400,数据整理2!$B$4:$Q$172,10,0),0)</f>
        <v>0</v>
      </c>
      <c r="L573">
        <f>_xlfn.IFNA(VLOOKUP($D400,数据整理2!$B$4:$Q$172,11,0),0)+_xlfn.IFNA(VLOOKUP($E400,数据整理2!$B$4:$Q$172,11,0),0)+_xlfn.IFNA(VLOOKUP($F400,数据整理2!$B$4:$Q$172,11,0),0)+_xlfn.IFNA(VLOOKUP($G400,数据整理2!$B$4:$Q$172,11,0),0)+_xlfn.IFNA(VLOOKUP($H400,数据整理2!$B$4:$Q$172,11,0),0)+_xlfn.IFNA(VLOOKUP($I400,数据整理2!$B$4:$Q$172,11,0),0)+_xlfn.IFNA(VLOOKUP($J400,数据整理2!$B$4:$Q$172,11,0),0)+_xlfn.IFNA(VLOOKUP($K400,数据整理2!$B$4:$Q$172,11,0),0)</f>
        <v>0</v>
      </c>
      <c r="M573">
        <f>_xlfn.IFNA(VLOOKUP($D400,数据整理2!$B$4:$Q$172,12,0),0)+_xlfn.IFNA(VLOOKUP($E400,数据整理2!$B$4:$Q$172,12,0),0)+_xlfn.IFNA(VLOOKUP($F400,数据整理2!$B$4:$Q$172,12,0),0)+_xlfn.IFNA(VLOOKUP($G400,数据整理2!$B$4:$Q$172,12,0),0)+_xlfn.IFNA(VLOOKUP($H400,数据整理2!$B$4:$Q$172,12,0),0)+_xlfn.IFNA(VLOOKUP($I400,数据整理2!$B$4:$Q$172,12,0),0)+_xlfn.IFNA(VLOOKUP($J400,数据整理2!$B$4:$Q$172,12,0),0)+_xlfn.IFNA(VLOOKUP($K400,数据整理2!$B$4:$Q$172,12,0),0)</f>
        <v>0</v>
      </c>
      <c r="N573">
        <f>_xlfn.IFNA(VLOOKUP($D400,数据整理2!$B$4:$Q$172,13,0),0)+_xlfn.IFNA(VLOOKUP($E400,数据整理2!$B$4:$Q$172,13,0),0)+_xlfn.IFNA(VLOOKUP($F400,数据整理2!$B$4:$Q$172,13,0),0)+_xlfn.IFNA(VLOOKUP($G400,数据整理2!$B$4:$Q$172,13,0),0)+_xlfn.IFNA(VLOOKUP($H400,数据整理2!$B$4:$Q$172,13,0),0)+_xlfn.IFNA(VLOOKUP($I400,数据整理2!$B$4:$Q$172,13,0),0)+_xlfn.IFNA(VLOOKUP($J400,数据整理2!$B$4:$Q$172,13,0),0)+_xlfn.IFNA(VLOOKUP($K400,数据整理2!$B$4:$Q$172,13,0),0)</f>
        <v>0</v>
      </c>
      <c r="O573">
        <f>_xlfn.IFNA(VLOOKUP($D400,数据整理2!$B$4:$Q$172,14,0),0)+_xlfn.IFNA(VLOOKUP($E400,数据整理2!$B$4:$Q$172,14,0),0)+_xlfn.IFNA(VLOOKUP($F400,数据整理2!$B$4:$Q$172,14,0),0)+_xlfn.IFNA(VLOOKUP($G400,数据整理2!$B$4:$Q$172,14,0),0)+_xlfn.IFNA(VLOOKUP($H400,数据整理2!$B$4:$Q$172,14,0),0)+_xlfn.IFNA(VLOOKUP($I400,数据整理2!$B$4:$Q$172,14,0),0)+_xlfn.IFNA(VLOOKUP($J400,数据整理2!$B$4:$Q$172,14,0),0)+_xlfn.IFNA(VLOOKUP($K400,数据整理2!$B$4:$Q$172,14,0),0)</f>
        <v>0</v>
      </c>
      <c r="P573">
        <f>_xlfn.IFNA(VLOOKUP($D400,数据整理2!$B$4:$Q$172,15,0),0)+_xlfn.IFNA(VLOOKUP($E400,数据整理2!$B$4:$Q$172,15,0),0)+_xlfn.IFNA(VLOOKUP($F400,数据整理2!$B$4:$Q$172,15,0),0)+_xlfn.IFNA(VLOOKUP($G400,数据整理2!$B$4:$Q$172,15,0),0)+_xlfn.IFNA(VLOOKUP($H400,数据整理2!$B$4:$Q$172,15,0),0)+_xlfn.IFNA(VLOOKUP($I400,数据整理2!$B$4:$Q$172,15,0),0)+_xlfn.IFNA(VLOOKUP($J400,数据整理2!$B$4:$Q$172,15,0),0)+_xlfn.IFNA(VLOOKUP($K400,数据整理2!$B$4:$Q$172,15,0),0)</f>
        <v>56</v>
      </c>
      <c r="Q573">
        <f>_xlfn.IFNA(VLOOKUP($D400,数据整理2!$B$4:$Q$172,16,0),0)+_xlfn.IFNA(VLOOKUP($E400,数据整理2!$B$4:$Q$172,16,0),0)+_xlfn.IFNA(VLOOKUP($F400,数据整理2!$B$4:$Q$172,16,0),0)+_xlfn.IFNA(VLOOKUP($G400,数据整理2!$B$4:$Q$172,16,0),0)+_xlfn.IFNA(VLOOKUP($H400,数据整理2!$B$4:$Q$172,16,0),0)+_xlfn.IFNA(VLOOKUP($I400,数据整理2!$B$4:$Q$172,16,0),0)+_xlfn.IFNA(VLOOKUP($J400,数据整理2!$B$4:$Q$172,16,0),0)+_xlfn.IFNA(VLOOKUP($K400,数据整理2!$B$4:$Q$172,16,0),0)</f>
        <v>56</v>
      </c>
    </row>
    <row r="574" spans="2:17" x14ac:dyDescent="0.2">
      <c r="B574">
        <v>21</v>
      </c>
      <c r="C574" t="str">
        <f>INDEX(数据整理1!$C$30:$C$54,MATCH(B574,数据整理1!$D$30:$D$54))</f>
        <v>4阶</v>
      </c>
      <c r="D574">
        <f>_xlfn.IFNA(VLOOKUP(D401,数据整理2!$B$4:$Q$172,3,0),0)+_xlfn.IFNA(VLOOKUP(E401,数据整理2!$B$4:$Q$172,3,0),0)+_xlfn.IFNA(VLOOKUP(F401,数据整理2!$B$4:$Q$172,3,0),0)+_xlfn.IFNA(VLOOKUP(G401,数据整理2!$B$4:$Q$172,3,0),0)+_xlfn.IFNA(VLOOKUP(H401,数据整理2!$B$4:$Q$172,3,0),0)+_xlfn.IFNA(VLOOKUP(I401,数据整理2!$B$4:$Q$172,3,0),0)+_xlfn.IFNA(VLOOKUP(J401,数据整理2!$B$4:$Q$172,3,0),0)+_xlfn.IFNA(VLOOKUP(K401,数据整理2!$B$4:$Q$172,3,0),0)</f>
        <v>284</v>
      </c>
      <c r="E574">
        <f>_xlfn.IFNA(VLOOKUP($D401,数据整理2!$B$4:$Q$172,4,0),0)+_xlfn.IFNA(VLOOKUP($E401,数据整理2!$B$4:$Q$172,4,0),0)+_xlfn.IFNA(VLOOKUP($F401,数据整理2!$B$4:$Q$172,4,0),0)+_xlfn.IFNA(VLOOKUP($G401,数据整理2!$B$4:$Q$172,4,0),0)+_xlfn.IFNA(VLOOKUP($H401,数据整理2!$B$4:$Q$172,4,0),0)+_xlfn.IFNA(VLOOKUP($I401,数据整理2!$B$4:$Q$172,4,0),0)+_xlfn.IFNA(VLOOKUP($J401,数据整理2!$B$4:$Q$172,4,0),0)+_xlfn.IFNA(VLOOKUP($K401,数据整理2!$B$4:$Q$172,4,0),0)</f>
        <v>118</v>
      </c>
      <c r="F574">
        <f>_xlfn.IFNA(VLOOKUP($D401,数据整理2!$B$4:$Q$172,5,0),0)+_xlfn.IFNA(VLOOKUP($E401,数据整理2!$B$4:$Q$172,5,0),0)+_xlfn.IFNA(VLOOKUP($F401,数据整理2!$B$4:$Q$172,5,0),0)+_xlfn.IFNA(VLOOKUP($G401,数据整理2!$B$4:$Q$172,5,0),0)+_xlfn.IFNA(VLOOKUP($H401,数据整理2!$B$4:$Q$172,5,0),0)+_xlfn.IFNA(VLOOKUP($I401,数据整理2!$B$4:$Q$172,5,0),0)+_xlfn.IFNA(VLOOKUP($J401,数据整理2!$B$4:$Q$172,5,0),0)+_xlfn.IFNA(VLOOKUP($K401,数据整理2!$B$4:$Q$172,5,0),0)</f>
        <v>0</v>
      </c>
      <c r="G574">
        <f>_xlfn.IFNA(VLOOKUP($D401,数据整理2!$B$4:$Q$172,6,0),0)+_xlfn.IFNA(VLOOKUP($E401,数据整理2!$B$4:$Q$172,6,0),0)+_xlfn.IFNA(VLOOKUP($F401,数据整理2!$B$4:$Q$172,6,0),0)+_xlfn.IFNA(VLOOKUP($G401,数据整理2!$B$4:$Q$172,6,0),0)+_xlfn.IFNA(VLOOKUP($H401,数据整理2!$B$4:$Q$172,6,0),0)+_xlfn.IFNA(VLOOKUP($I401,数据整理2!$B$4:$Q$172,6,0),0)+_xlfn.IFNA(VLOOKUP($J401,数据整理2!$B$4:$Q$172,6,0),0)+_xlfn.IFNA(VLOOKUP($K401,数据整理2!$B$4:$Q$172,6,0),0)</f>
        <v>92</v>
      </c>
      <c r="H574">
        <f>_xlfn.IFNA(VLOOKUP($D401,数据整理2!$B$4:$Q$172,7,0),0)+_xlfn.IFNA(VLOOKUP($E401,数据整理2!$B$4:$Q$172,7,0),0)+_xlfn.IFNA(VLOOKUP($F401,数据整理2!$B$4:$Q$172,7,0),0)+_xlfn.IFNA(VLOOKUP($G401,数据整理2!$B$4:$Q$172,7,0),0)+_xlfn.IFNA(VLOOKUP($H401,数据整理2!$B$4:$Q$172,7,0),0)+_xlfn.IFNA(VLOOKUP($I401,数据整理2!$B$4:$Q$172,7,0),0)+_xlfn.IFNA(VLOOKUP($J401,数据整理2!$B$4:$Q$172,7,0),0)+_xlfn.IFNA(VLOOKUP($K401,数据整理2!$B$4:$Q$172,7,0),0)</f>
        <v>0</v>
      </c>
      <c r="I574">
        <f>_xlfn.IFNA(VLOOKUP($D401,数据整理2!$B$4:$Q$172,8,0),0)+_xlfn.IFNA(VLOOKUP($E401,数据整理2!$B$4:$Q$172,8,0),0)+_xlfn.IFNA(VLOOKUP($F401,数据整理2!$B$4:$Q$172,8,0),0)+_xlfn.IFNA(VLOOKUP($G401,数据整理2!$B$4:$Q$172,8,0),0)+_xlfn.IFNA(VLOOKUP($H401,数据整理2!$B$4:$Q$172,8,0),0)+_xlfn.IFNA(VLOOKUP($I401,数据整理2!$B$4:$Q$172,8,0),0)+_xlfn.IFNA(VLOOKUP($J401,数据整理2!$B$4:$Q$172,8,0),0)+_xlfn.IFNA(VLOOKUP($K401,数据整理2!$B$4:$Q$172,8,0),0)</f>
        <v>0</v>
      </c>
      <c r="J574">
        <f>_xlfn.IFNA(VLOOKUP($D401,数据整理2!$B$4:$Q$172,9,0),0)+_xlfn.IFNA(VLOOKUP($E401,数据整理2!$B$4:$Q$172,9,0),0)+_xlfn.IFNA(VLOOKUP($F401,数据整理2!$B$4:$Q$172,9,0),0)+_xlfn.IFNA(VLOOKUP($G401,数据整理2!$B$4:$Q$172,9,0),0)+_xlfn.IFNA(VLOOKUP($H401,数据整理2!$B$4:$Q$172,9,0),0)+_xlfn.IFNA(VLOOKUP($I401,数据整理2!$B$4:$Q$172,9,0),0)+_xlfn.IFNA(VLOOKUP($J401,数据整理2!$B$4:$Q$172,9,0),0)+_xlfn.IFNA(VLOOKUP($K401,数据整理2!$B$4:$Q$172,9,0),0)</f>
        <v>0</v>
      </c>
      <c r="K574">
        <f>_xlfn.IFNA(VLOOKUP($D401,数据整理2!$B$4:$Q$172,10,0),0)+_xlfn.IFNA(VLOOKUP($E401,数据整理2!$B$4:$Q$172,10,0),0)+_xlfn.IFNA(VLOOKUP($F401,数据整理2!$B$4:$Q$172,10,0),0)+_xlfn.IFNA(VLOOKUP($G401,数据整理2!$B$4:$Q$172,10,0),0)+_xlfn.IFNA(VLOOKUP($H401,数据整理2!$B$4:$Q$172,10,0),0)+_xlfn.IFNA(VLOOKUP($I401,数据整理2!$B$4:$Q$172,10,0),0)+_xlfn.IFNA(VLOOKUP($J401,数据整理2!$B$4:$Q$172,10,0),0)+_xlfn.IFNA(VLOOKUP($K401,数据整理2!$B$4:$Q$172,10,0),0)</f>
        <v>0</v>
      </c>
      <c r="L574">
        <f>_xlfn.IFNA(VLOOKUP($D401,数据整理2!$B$4:$Q$172,11,0),0)+_xlfn.IFNA(VLOOKUP($E401,数据整理2!$B$4:$Q$172,11,0),0)+_xlfn.IFNA(VLOOKUP($F401,数据整理2!$B$4:$Q$172,11,0),0)+_xlfn.IFNA(VLOOKUP($G401,数据整理2!$B$4:$Q$172,11,0),0)+_xlfn.IFNA(VLOOKUP($H401,数据整理2!$B$4:$Q$172,11,0),0)+_xlfn.IFNA(VLOOKUP($I401,数据整理2!$B$4:$Q$172,11,0),0)+_xlfn.IFNA(VLOOKUP($J401,数据整理2!$B$4:$Q$172,11,0),0)+_xlfn.IFNA(VLOOKUP($K401,数据整理2!$B$4:$Q$172,11,0),0)</f>
        <v>0</v>
      </c>
      <c r="M574">
        <f>_xlfn.IFNA(VLOOKUP($D401,数据整理2!$B$4:$Q$172,12,0),0)+_xlfn.IFNA(VLOOKUP($E401,数据整理2!$B$4:$Q$172,12,0),0)+_xlfn.IFNA(VLOOKUP($F401,数据整理2!$B$4:$Q$172,12,0),0)+_xlfn.IFNA(VLOOKUP($G401,数据整理2!$B$4:$Q$172,12,0),0)+_xlfn.IFNA(VLOOKUP($H401,数据整理2!$B$4:$Q$172,12,0),0)+_xlfn.IFNA(VLOOKUP($I401,数据整理2!$B$4:$Q$172,12,0),0)+_xlfn.IFNA(VLOOKUP($J401,数据整理2!$B$4:$Q$172,12,0),0)+_xlfn.IFNA(VLOOKUP($K401,数据整理2!$B$4:$Q$172,12,0),0)</f>
        <v>0</v>
      </c>
      <c r="N574">
        <f>_xlfn.IFNA(VLOOKUP($D401,数据整理2!$B$4:$Q$172,13,0),0)+_xlfn.IFNA(VLOOKUP($E401,数据整理2!$B$4:$Q$172,13,0),0)+_xlfn.IFNA(VLOOKUP($F401,数据整理2!$B$4:$Q$172,13,0),0)+_xlfn.IFNA(VLOOKUP($G401,数据整理2!$B$4:$Q$172,13,0),0)+_xlfn.IFNA(VLOOKUP($H401,数据整理2!$B$4:$Q$172,13,0),0)+_xlfn.IFNA(VLOOKUP($I401,数据整理2!$B$4:$Q$172,13,0),0)+_xlfn.IFNA(VLOOKUP($J401,数据整理2!$B$4:$Q$172,13,0),0)+_xlfn.IFNA(VLOOKUP($K401,数据整理2!$B$4:$Q$172,13,0),0)</f>
        <v>0</v>
      </c>
      <c r="O574">
        <f>_xlfn.IFNA(VLOOKUP($D401,数据整理2!$B$4:$Q$172,14,0),0)+_xlfn.IFNA(VLOOKUP($E401,数据整理2!$B$4:$Q$172,14,0),0)+_xlfn.IFNA(VLOOKUP($F401,数据整理2!$B$4:$Q$172,14,0),0)+_xlfn.IFNA(VLOOKUP($G401,数据整理2!$B$4:$Q$172,14,0),0)+_xlfn.IFNA(VLOOKUP($H401,数据整理2!$B$4:$Q$172,14,0),0)+_xlfn.IFNA(VLOOKUP($I401,数据整理2!$B$4:$Q$172,14,0),0)+_xlfn.IFNA(VLOOKUP($J401,数据整理2!$B$4:$Q$172,14,0),0)+_xlfn.IFNA(VLOOKUP($K401,数据整理2!$B$4:$Q$172,14,0),0)</f>
        <v>0</v>
      </c>
      <c r="P574">
        <f>_xlfn.IFNA(VLOOKUP($D401,数据整理2!$B$4:$Q$172,15,0),0)+_xlfn.IFNA(VLOOKUP($E401,数据整理2!$B$4:$Q$172,15,0),0)+_xlfn.IFNA(VLOOKUP($F401,数据整理2!$B$4:$Q$172,15,0),0)+_xlfn.IFNA(VLOOKUP($G401,数据整理2!$B$4:$Q$172,15,0),0)+_xlfn.IFNA(VLOOKUP($H401,数据整理2!$B$4:$Q$172,15,0),0)+_xlfn.IFNA(VLOOKUP($I401,数据整理2!$B$4:$Q$172,15,0),0)+_xlfn.IFNA(VLOOKUP($J401,数据整理2!$B$4:$Q$172,15,0),0)+_xlfn.IFNA(VLOOKUP($K401,数据整理2!$B$4:$Q$172,15,0),0)</f>
        <v>56</v>
      </c>
      <c r="Q574">
        <f>_xlfn.IFNA(VLOOKUP($D401,数据整理2!$B$4:$Q$172,16,0),0)+_xlfn.IFNA(VLOOKUP($E401,数据整理2!$B$4:$Q$172,16,0),0)+_xlfn.IFNA(VLOOKUP($F401,数据整理2!$B$4:$Q$172,16,0),0)+_xlfn.IFNA(VLOOKUP($G401,数据整理2!$B$4:$Q$172,16,0),0)+_xlfn.IFNA(VLOOKUP($H401,数据整理2!$B$4:$Q$172,16,0),0)+_xlfn.IFNA(VLOOKUP($I401,数据整理2!$B$4:$Q$172,16,0),0)+_xlfn.IFNA(VLOOKUP($J401,数据整理2!$B$4:$Q$172,16,0),0)+_xlfn.IFNA(VLOOKUP($K401,数据整理2!$B$4:$Q$172,16,0),0)</f>
        <v>56</v>
      </c>
    </row>
    <row r="575" spans="2:17" x14ac:dyDescent="0.2">
      <c r="B575">
        <v>22</v>
      </c>
      <c r="C575" t="str">
        <f>INDEX(数据整理1!$C$30:$C$54,MATCH(B575,数据整理1!$D$30:$D$54))</f>
        <v>4阶</v>
      </c>
      <c r="D575">
        <f>_xlfn.IFNA(VLOOKUP(D402,数据整理2!$B$4:$Q$172,3,0),0)+_xlfn.IFNA(VLOOKUP(E402,数据整理2!$B$4:$Q$172,3,0),0)+_xlfn.IFNA(VLOOKUP(F402,数据整理2!$B$4:$Q$172,3,0),0)+_xlfn.IFNA(VLOOKUP(G402,数据整理2!$B$4:$Q$172,3,0),0)+_xlfn.IFNA(VLOOKUP(H402,数据整理2!$B$4:$Q$172,3,0),0)+_xlfn.IFNA(VLOOKUP(I402,数据整理2!$B$4:$Q$172,3,0),0)+_xlfn.IFNA(VLOOKUP(J402,数据整理2!$B$4:$Q$172,3,0),0)+_xlfn.IFNA(VLOOKUP(K402,数据整理2!$B$4:$Q$172,3,0),0)</f>
        <v>284</v>
      </c>
      <c r="E575">
        <f>_xlfn.IFNA(VLOOKUP($D402,数据整理2!$B$4:$Q$172,4,0),0)+_xlfn.IFNA(VLOOKUP($E402,数据整理2!$B$4:$Q$172,4,0),0)+_xlfn.IFNA(VLOOKUP($F402,数据整理2!$B$4:$Q$172,4,0),0)+_xlfn.IFNA(VLOOKUP($G402,数据整理2!$B$4:$Q$172,4,0),0)+_xlfn.IFNA(VLOOKUP($H402,数据整理2!$B$4:$Q$172,4,0),0)+_xlfn.IFNA(VLOOKUP($I402,数据整理2!$B$4:$Q$172,4,0),0)+_xlfn.IFNA(VLOOKUP($J402,数据整理2!$B$4:$Q$172,4,0),0)+_xlfn.IFNA(VLOOKUP($K402,数据整理2!$B$4:$Q$172,4,0),0)</f>
        <v>118</v>
      </c>
      <c r="F575">
        <f>_xlfn.IFNA(VLOOKUP($D402,数据整理2!$B$4:$Q$172,5,0),0)+_xlfn.IFNA(VLOOKUP($E402,数据整理2!$B$4:$Q$172,5,0),0)+_xlfn.IFNA(VLOOKUP($F402,数据整理2!$B$4:$Q$172,5,0),0)+_xlfn.IFNA(VLOOKUP($G402,数据整理2!$B$4:$Q$172,5,0),0)+_xlfn.IFNA(VLOOKUP($H402,数据整理2!$B$4:$Q$172,5,0),0)+_xlfn.IFNA(VLOOKUP($I402,数据整理2!$B$4:$Q$172,5,0),0)+_xlfn.IFNA(VLOOKUP($J402,数据整理2!$B$4:$Q$172,5,0),0)+_xlfn.IFNA(VLOOKUP($K402,数据整理2!$B$4:$Q$172,5,0),0)</f>
        <v>0</v>
      </c>
      <c r="G575">
        <f>_xlfn.IFNA(VLOOKUP($D402,数据整理2!$B$4:$Q$172,6,0),0)+_xlfn.IFNA(VLOOKUP($E402,数据整理2!$B$4:$Q$172,6,0),0)+_xlfn.IFNA(VLOOKUP($F402,数据整理2!$B$4:$Q$172,6,0),0)+_xlfn.IFNA(VLOOKUP($G402,数据整理2!$B$4:$Q$172,6,0),0)+_xlfn.IFNA(VLOOKUP($H402,数据整理2!$B$4:$Q$172,6,0),0)+_xlfn.IFNA(VLOOKUP($I402,数据整理2!$B$4:$Q$172,6,0),0)+_xlfn.IFNA(VLOOKUP($J402,数据整理2!$B$4:$Q$172,6,0),0)+_xlfn.IFNA(VLOOKUP($K402,数据整理2!$B$4:$Q$172,6,0),0)</f>
        <v>92</v>
      </c>
      <c r="H575">
        <f>_xlfn.IFNA(VLOOKUP($D402,数据整理2!$B$4:$Q$172,7,0),0)+_xlfn.IFNA(VLOOKUP($E402,数据整理2!$B$4:$Q$172,7,0),0)+_xlfn.IFNA(VLOOKUP($F402,数据整理2!$B$4:$Q$172,7,0),0)+_xlfn.IFNA(VLOOKUP($G402,数据整理2!$B$4:$Q$172,7,0),0)+_xlfn.IFNA(VLOOKUP($H402,数据整理2!$B$4:$Q$172,7,0),0)+_xlfn.IFNA(VLOOKUP($I402,数据整理2!$B$4:$Q$172,7,0),0)+_xlfn.IFNA(VLOOKUP($J402,数据整理2!$B$4:$Q$172,7,0),0)+_xlfn.IFNA(VLOOKUP($K402,数据整理2!$B$4:$Q$172,7,0),0)</f>
        <v>0</v>
      </c>
      <c r="I575">
        <f>_xlfn.IFNA(VLOOKUP($D402,数据整理2!$B$4:$Q$172,8,0),0)+_xlfn.IFNA(VLOOKUP($E402,数据整理2!$B$4:$Q$172,8,0),0)+_xlfn.IFNA(VLOOKUP($F402,数据整理2!$B$4:$Q$172,8,0),0)+_xlfn.IFNA(VLOOKUP($G402,数据整理2!$B$4:$Q$172,8,0),0)+_xlfn.IFNA(VLOOKUP($H402,数据整理2!$B$4:$Q$172,8,0),0)+_xlfn.IFNA(VLOOKUP($I402,数据整理2!$B$4:$Q$172,8,0),0)+_xlfn.IFNA(VLOOKUP($J402,数据整理2!$B$4:$Q$172,8,0),0)+_xlfn.IFNA(VLOOKUP($K402,数据整理2!$B$4:$Q$172,8,0),0)</f>
        <v>0</v>
      </c>
      <c r="J575">
        <f>_xlfn.IFNA(VLOOKUP($D402,数据整理2!$B$4:$Q$172,9,0),0)+_xlfn.IFNA(VLOOKUP($E402,数据整理2!$B$4:$Q$172,9,0),0)+_xlfn.IFNA(VLOOKUP($F402,数据整理2!$B$4:$Q$172,9,0),0)+_xlfn.IFNA(VLOOKUP($G402,数据整理2!$B$4:$Q$172,9,0),0)+_xlfn.IFNA(VLOOKUP($H402,数据整理2!$B$4:$Q$172,9,0),0)+_xlfn.IFNA(VLOOKUP($I402,数据整理2!$B$4:$Q$172,9,0),0)+_xlfn.IFNA(VLOOKUP($J402,数据整理2!$B$4:$Q$172,9,0),0)+_xlfn.IFNA(VLOOKUP($K402,数据整理2!$B$4:$Q$172,9,0),0)</f>
        <v>0</v>
      </c>
      <c r="K575">
        <f>_xlfn.IFNA(VLOOKUP($D402,数据整理2!$B$4:$Q$172,10,0),0)+_xlfn.IFNA(VLOOKUP($E402,数据整理2!$B$4:$Q$172,10,0),0)+_xlfn.IFNA(VLOOKUP($F402,数据整理2!$B$4:$Q$172,10,0),0)+_xlfn.IFNA(VLOOKUP($G402,数据整理2!$B$4:$Q$172,10,0),0)+_xlfn.IFNA(VLOOKUP($H402,数据整理2!$B$4:$Q$172,10,0),0)+_xlfn.IFNA(VLOOKUP($I402,数据整理2!$B$4:$Q$172,10,0),0)+_xlfn.IFNA(VLOOKUP($J402,数据整理2!$B$4:$Q$172,10,0),0)+_xlfn.IFNA(VLOOKUP($K402,数据整理2!$B$4:$Q$172,10,0),0)</f>
        <v>0</v>
      </c>
      <c r="L575">
        <f>_xlfn.IFNA(VLOOKUP($D402,数据整理2!$B$4:$Q$172,11,0),0)+_xlfn.IFNA(VLOOKUP($E402,数据整理2!$B$4:$Q$172,11,0),0)+_xlfn.IFNA(VLOOKUP($F402,数据整理2!$B$4:$Q$172,11,0),0)+_xlfn.IFNA(VLOOKUP($G402,数据整理2!$B$4:$Q$172,11,0),0)+_xlfn.IFNA(VLOOKUP($H402,数据整理2!$B$4:$Q$172,11,0),0)+_xlfn.IFNA(VLOOKUP($I402,数据整理2!$B$4:$Q$172,11,0),0)+_xlfn.IFNA(VLOOKUP($J402,数据整理2!$B$4:$Q$172,11,0),0)+_xlfn.IFNA(VLOOKUP($K402,数据整理2!$B$4:$Q$172,11,0),0)</f>
        <v>0</v>
      </c>
      <c r="M575">
        <f>_xlfn.IFNA(VLOOKUP($D402,数据整理2!$B$4:$Q$172,12,0),0)+_xlfn.IFNA(VLOOKUP($E402,数据整理2!$B$4:$Q$172,12,0),0)+_xlfn.IFNA(VLOOKUP($F402,数据整理2!$B$4:$Q$172,12,0),0)+_xlfn.IFNA(VLOOKUP($G402,数据整理2!$B$4:$Q$172,12,0),0)+_xlfn.IFNA(VLOOKUP($H402,数据整理2!$B$4:$Q$172,12,0),0)+_xlfn.IFNA(VLOOKUP($I402,数据整理2!$B$4:$Q$172,12,0),0)+_xlfn.IFNA(VLOOKUP($J402,数据整理2!$B$4:$Q$172,12,0),0)+_xlfn.IFNA(VLOOKUP($K402,数据整理2!$B$4:$Q$172,12,0),0)</f>
        <v>0</v>
      </c>
      <c r="N575">
        <f>_xlfn.IFNA(VLOOKUP($D402,数据整理2!$B$4:$Q$172,13,0),0)+_xlfn.IFNA(VLOOKUP($E402,数据整理2!$B$4:$Q$172,13,0),0)+_xlfn.IFNA(VLOOKUP($F402,数据整理2!$B$4:$Q$172,13,0),0)+_xlfn.IFNA(VLOOKUP($G402,数据整理2!$B$4:$Q$172,13,0),0)+_xlfn.IFNA(VLOOKUP($H402,数据整理2!$B$4:$Q$172,13,0),0)+_xlfn.IFNA(VLOOKUP($I402,数据整理2!$B$4:$Q$172,13,0),0)+_xlfn.IFNA(VLOOKUP($J402,数据整理2!$B$4:$Q$172,13,0),0)+_xlfn.IFNA(VLOOKUP($K402,数据整理2!$B$4:$Q$172,13,0),0)</f>
        <v>0</v>
      </c>
      <c r="O575">
        <f>_xlfn.IFNA(VLOOKUP($D402,数据整理2!$B$4:$Q$172,14,0),0)+_xlfn.IFNA(VLOOKUP($E402,数据整理2!$B$4:$Q$172,14,0),0)+_xlfn.IFNA(VLOOKUP($F402,数据整理2!$B$4:$Q$172,14,0),0)+_xlfn.IFNA(VLOOKUP($G402,数据整理2!$B$4:$Q$172,14,0),0)+_xlfn.IFNA(VLOOKUP($H402,数据整理2!$B$4:$Q$172,14,0),0)+_xlfn.IFNA(VLOOKUP($I402,数据整理2!$B$4:$Q$172,14,0),0)+_xlfn.IFNA(VLOOKUP($J402,数据整理2!$B$4:$Q$172,14,0),0)+_xlfn.IFNA(VLOOKUP($K402,数据整理2!$B$4:$Q$172,14,0),0)</f>
        <v>0</v>
      </c>
      <c r="P575">
        <f>_xlfn.IFNA(VLOOKUP($D402,数据整理2!$B$4:$Q$172,15,0),0)+_xlfn.IFNA(VLOOKUP($E402,数据整理2!$B$4:$Q$172,15,0),0)+_xlfn.IFNA(VLOOKUP($F402,数据整理2!$B$4:$Q$172,15,0),0)+_xlfn.IFNA(VLOOKUP($G402,数据整理2!$B$4:$Q$172,15,0),0)+_xlfn.IFNA(VLOOKUP($H402,数据整理2!$B$4:$Q$172,15,0),0)+_xlfn.IFNA(VLOOKUP($I402,数据整理2!$B$4:$Q$172,15,0),0)+_xlfn.IFNA(VLOOKUP($J402,数据整理2!$B$4:$Q$172,15,0),0)+_xlfn.IFNA(VLOOKUP($K402,数据整理2!$B$4:$Q$172,15,0),0)</f>
        <v>56</v>
      </c>
      <c r="Q575">
        <f>_xlfn.IFNA(VLOOKUP($D402,数据整理2!$B$4:$Q$172,16,0),0)+_xlfn.IFNA(VLOOKUP($E402,数据整理2!$B$4:$Q$172,16,0),0)+_xlfn.IFNA(VLOOKUP($F402,数据整理2!$B$4:$Q$172,16,0),0)+_xlfn.IFNA(VLOOKUP($G402,数据整理2!$B$4:$Q$172,16,0),0)+_xlfn.IFNA(VLOOKUP($H402,数据整理2!$B$4:$Q$172,16,0),0)+_xlfn.IFNA(VLOOKUP($I402,数据整理2!$B$4:$Q$172,16,0),0)+_xlfn.IFNA(VLOOKUP($J402,数据整理2!$B$4:$Q$172,16,0),0)+_xlfn.IFNA(VLOOKUP($K402,数据整理2!$B$4:$Q$172,16,0),0)</f>
        <v>56</v>
      </c>
    </row>
    <row r="576" spans="2:17" x14ac:dyDescent="0.2">
      <c r="B576">
        <v>23</v>
      </c>
      <c r="C576" t="str">
        <f>INDEX(数据整理1!$C$30:$C$54,MATCH(B576,数据整理1!$D$30:$D$54))</f>
        <v>4阶</v>
      </c>
      <c r="D576">
        <f>_xlfn.IFNA(VLOOKUP(D403,数据整理2!$B$4:$Q$172,3,0),0)+_xlfn.IFNA(VLOOKUP(E403,数据整理2!$B$4:$Q$172,3,0),0)+_xlfn.IFNA(VLOOKUP(F403,数据整理2!$B$4:$Q$172,3,0),0)+_xlfn.IFNA(VLOOKUP(G403,数据整理2!$B$4:$Q$172,3,0),0)+_xlfn.IFNA(VLOOKUP(H403,数据整理2!$B$4:$Q$172,3,0),0)+_xlfn.IFNA(VLOOKUP(I403,数据整理2!$B$4:$Q$172,3,0),0)+_xlfn.IFNA(VLOOKUP(J403,数据整理2!$B$4:$Q$172,3,0),0)+_xlfn.IFNA(VLOOKUP(K403,数据整理2!$B$4:$Q$172,3,0),0)</f>
        <v>284</v>
      </c>
      <c r="E576">
        <f>_xlfn.IFNA(VLOOKUP($D403,数据整理2!$B$4:$Q$172,4,0),0)+_xlfn.IFNA(VLOOKUP($E403,数据整理2!$B$4:$Q$172,4,0),0)+_xlfn.IFNA(VLOOKUP($F403,数据整理2!$B$4:$Q$172,4,0),0)+_xlfn.IFNA(VLOOKUP($G403,数据整理2!$B$4:$Q$172,4,0),0)+_xlfn.IFNA(VLOOKUP($H403,数据整理2!$B$4:$Q$172,4,0),0)+_xlfn.IFNA(VLOOKUP($I403,数据整理2!$B$4:$Q$172,4,0),0)+_xlfn.IFNA(VLOOKUP($J403,数据整理2!$B$4:$Q$172,4,0),0)+_xlfn.IFNA(VLOOKUP($K403,数据整理2!$B$4:$Q$172,4,0),0)</f>
        <v>118</v>
      </c>
      <c r="F576">
        <f>_xlfn.IFNA(VLOOKUP($D403,数据整理2!$B$4:$Q$172,5,0),0)+_xlfn.IFNA(VLOOKUP($E403,数据整理2!$B$4:$Q$172,5,0),0)+_xlfn.IFNA(VLOOKUP($F403,数据整理2!$B$4:$Q$172,5,0),0)+_xlfn.IFNA(VLOOKUP($G403,数据整理2!$B$4:$Q$172,5,0),0)+_xlfn.IFNA(VLOOKUP($H403,数据整理2!$B$4:$Q$172,5,0),0)+_xlfn.IFNA(VLOOKUP($I403,数据整理2!$B$4:$Q$172,5,0),0)+_xlfn.IFNA(VLOOKUP($J403,数据整理2!$B$4:$Q$172,5,0),0)+_xlfn.IFNA(VLOOKUP($K403,数据整理2!$B$4:$Q$172,5,0),0)</f>
        <v>0</v>
      </c>
      <c r="G576">
        <f>_xlfn.IFNA(VLOOKUP($D403,数据整理2!$B$4:$Q$172,6,0),0)+_xlfn.IFNA(VLOOKUP($E403,数据整理2!$B$4:$Q$172,6,0),0)+_xlfn.IFNA(VLOOKUP($F403,数据整理2!$B$4:$Q$172,6,0),0)+_xlfn.IFNA(VLOOKUP($G403,数据整理2!$B$4:$Q$172,6,0),0)+_xlfn.IFNA(VLOOKUP($H403,数据整理2!$B$4:$Q$172,6,0),0)+_xlfn.IFNA(VLOOKUP($I403,数据整理2!$B$4:$Q$172,6,0),0)+_xlfn.IFNA(VLOOKUP($J403,数据整理2!$B$4:$Q$172,6,0),0)+_xlfn.IFNA(VLOOKUP($K403,数据整理2!$B$4:$Q$172,6,0),0)</f>
        <v>92</v>
      </c>
      <c r="H576">
        <f>_xlfn.IFNA(VLOOKUP($D403,数据整理2!$B$4:$Q$172,7,0),0)+_xlfn.IFNA(VLOOKUP($E403,数据整理2!$B$4:$Q$172,7,0),0)+_xlfn.IFNA(VLOOKUP($F403,数据整理2!$B$4:$Q$172,7,0),0)+_xlfn.IFNA(VLOOKUP($G403,数据整理2!$B$4:$Q$172,7,0),0)+_xlfn.IFNA(VLOOKUP($H403,数据整理2!$B$4:$Q$172,7,0),0)+_xlfn.IFNA(VLOOKUP($I403,数据整理2!$B$4:$Q$172,7,0),0)+_xlfn.IFNA(VLOOKUP($J403,数据整理2!$B$4:$Q$172,7,0),0)+_xlfn.IFNA(VLOOKUP($K403,数据整理2!$B$4:$Q$172,7,0),0)</f>
        <v>0</v>
      </c>
      <c r="I576">
        <f>_xlfn.IFNA(VLOOKUP($D403,数据整理2!$B$4:$Q$172,8,0),0)+_xlfn.IFNA(VLOOKUP($E403,数据整理2!$B$4:$Q$172,8,0),0)+_xlfn.IFNA(VLOOKUP($F403,数据整理2!$B$4:$Q$172,8,0),0)+_xlfn.IFNA(VLOOKUP($G403,数据整理2!$B$4:$Q$172,8,0),0)+_xlfn.IFNA(VLOOKUP($H403,数据整理2!$B$4:$Q$172,8,0),0)+_xlfn.IFNA(VLOOKUP($I403,数据整理2!$B$4:$Q$172,8,0),0)+_xlfn.IFNA(VLOOKUP($J403,数据整理2!$B$4:$Q$172,8,0),0)+_xlfn.IFNA(VLOOKUP($K403,数据整理2!$B$4:$Q$172,8,0),0)</f>
        <v>0</v>
      </c>
      <c r="J576">
        <f>_xlfn.IFNA(VLOOKUP($D403,数据整理2!$B$4:$Q$172,9,0),0)+_xlfn.IFNA(VLOOKUP($E403,数据整理2!$B$4:$Q$172,9,0),0)+_xlfn.IFNA(VLOOKUP($F403,数据整理2!$B$4:$Q$172,9,0),0)+_xlfn.IFNA(VLOOKUP($G403,数据整理2!$B$4:$Q$172,9,0),0)+_xlfn.IFNA(VLOOKUP($H403,数据整理2!$B$4:$Q$172,9,0),0)+_xlfn.IFNA(VLOOKUP($I403,数据整理2!$B$4:$Q$172,9,0),0)+_xlfn.IFNA(VLOOKUP($J403,数据整理2!$B$4:$Q$172,9,0),0)+_xlfn.IFNA(VLOOKUP($K403,数据整理2!$B$4:$Q$172,9,0),0)</f>
        <v>0</v>
      </c>
      <c r="K576">
        <f>_xlfn.IFNA(VLOOKUP($D403,数据整理2!$B$4:$Q$172,10,0),0)+_xlfn.IFNA(VLOOKUP($E403,数据整理2!$B$4:$Q$172,10,0),0)+_xlfn.IFNA(VLOOKUP($F403,数据整理2!$B$4:$Q$172,10,0),0)+_xlfn.IFNA(VLOOKUP($G403,数据整理2!$B$4:$Q$172,10,0),0)+_xlfn.IFNA(VLOOKUP($H403,数据整理2!$B$4:$Q$172,10,0),0)+_xlfn.IFNA(VLOOKUP($I403,数据整理2!$B$4:$Q$172,10,0),0)+_xlfn.IFNA(VLOOKUP($J403,数据整理2!$B$4:$Q$172,10,0),0)+_xlfn.IFNA(VLOOKUP($K403,数据整理2!$B$4:$Q$172,10,0),0)</f>
        <v>0</v>
      </c>
      <c r="L576">
        <f>_xlfn.IFNA(VLOOKUP($D403,数据整理2!$B$4:$Q$172,11,0),0)+_xlfn.IFNA(VLOOKUP($E403,数据整理2!$B$4:$Q$172,11,0),0)+_xlfn.IFNA(VLOOKUP($F403,数据整理2!$B$4:$Q$172,11,0),0)+_xlfn.IFNA(VLOOKUP($G403,数据整理2!$B$4:$Q$172,11,0),0)+_xlfn.IFNA(VLOOKUP($H403,数据整理2!$B$4:$Q$172,11,0),0)+_xlfn.IFNA(VLOOKUP($I403,数据整理2!$B$4:$Q$172,11,0),0)+_xlfn.IFNA(VLOOKUP($J403,数据整理2!$B$4:$Q$172,11,0),0)+_xlfn.IFNA(VLOOKUP($K403,数据整理2!$B$4:$Q$172,11,0),0)</f>
        <v>0</v>
      </c>
      <c r="M576">
        <f>_xlfn.IFNA(VLOOKUP($D403,数据整理2!$B$4:$Q$172,12,0),0)+_xlfn.IFNA(VLOOKUP($E403,数据整理2!$B$4:$Q$172,12,0),0)+_xlfn.IFNA(VLOOKUP($F403,数据整理2!$B$4:$Q$172,12,0),0)+_xlfn.IFNA(VLOOKUP($G403,数据整理2!$B$4:$Q$172,12,0),0)+_xlfn.IFNA(VLOOKUP($H403,数据整理2!$B$4:$Q$172,12,0),0)+_xlfn.IFNA(VLOOKUP($I403,数据整理2!$B$4:$Q$172,12,0),0)+_xlfn.IFNA(VLOOKUP($J403,数据整理2!$B$4:$Q$172,12,0),0)+_xlfn.IFNA(VLOOKUP($K403,数据整理2!$B$4:$Q$172,12,0),0)</f>
        <v>0</v>
      </c>
      <c r="N576">
        <f>_xlfn.IFNA(VLOOKUP($D403,数据整理2!$B$4:$Q$172,13,0),0)+_xlfn.IFNA(VLOOKUP($E403,数据整理2!$B$4:$Q$172,13,0),0)+_xlfn.IFNA(VLOOKUP($F403,数据整理2!$B$4:$Q$172,13,0),0)+_xlfn.IFNA(VLOOKUP($G403,数据整理2!$B$4:$Q$172,13,0),0)+_xlfn.IFNA(VLOOKUP($H403,数据整理2!$B$4:$Q$172,13,0),0)+_xlfn.IFNA(VLOOKUP($I403,数据整理2!$B$4:$Q$172,13,0),0)+_xlfn.IFNA(VLOOKUP($J403,数据整理2!$B$4:$Q$172,13,0),0)+_xlfn.IFNA(VLOOKUP($K403,数据整理2!$B$4:$Q$172,13,0),0)</f>
        <v>0</v>
      </c>
      <c r="O576">
        <f>_xlfn.IFNA(VLOOKUP($D403,数据整理2!$B$4:$Q$172,14,0),0)+_xlfn.IFNA(VLOOKUP($E403,数据整理2!$B$4:$Q$172,14,0),0)+_xlfn.IFNA(VLOOKUP($F403,数据整理2!$B$4:$Q$172,14,0),0)+_xlfn.IFNA(VLOOKUP($G403,数据整理2!$B$4:$Q$172,14,0),0)+_xlfn.IFNA(VLOOKUP($H403,数据整理2!$B$4:$Q$172,14,0),0)+_xlfn.IFNA(VLOOKUP($I403,数据整理2!$B$4:$Q$172,14,0),0)+_xlfn.IFNA(VLOOKUP($J403,数据整理2!$B$4:$Q$172,14,0),0)+_xlfn.IFNA(VLOOKUP($K403,数据整理2!$B$4:$Q$172,14,0),0)</f>
        <v>0</v>
      </c>
      <c r="P576">
        <f>_xlfn.IFNA(VLOOKUP($D403,数据整理2!$B$4:$Q$172,15,0),0)+_xlfn.IFNA(VLOOKUP($E403,数据整理2!$B$4:$Q$172,15,0),0)+_xlfn.IFNA(VLOOKUP($F403,数据整理2!$B$4:$Q$172,15,0),0)+_xlfn.IFNA(VLOOKUP($G403,数据整理2!$B$4:$Q$172,15,0),0)+_xlfn.IFNA(VLOOKUP($H403,数据整理2!$B$4:$Q$172,15,0),0)+_xlfn.IFNA(VLOOKUP($I403,数据整理2!$B$4:$Q$172,15,0),0)+_xlfn.IFNA(VLOOKUP($J403,数据整理2!$B$4:$Q$172,15,0),0)+_xlfn.IFNA(VLOOKUP($K403,数据整理2!$B$4:$Q$172,15,0),0)</f>
        <v>56</v>
      </c>
      <c r="Q576">
        <f>_xlfn.IFNA(VLOOKUP($D403,数据整理2!$B$4:$Q$172,16,0),0)+_xlfn.IFNA(VLOOKUP($E403,数据整理2!$B$4:$Q$172,16,0),0)+_xlfn.IFNA(VLOOKUP($F403,数据整理2!$B$4:$Q$172,16,0),0)+_xlfn.IFNA(VLOOKUP($G403,数据整理2!$B$4:$Q$172,16,0),0)+_xlfn.IFNA(VLOOKUP($H403,数据整理2!$B$4:$Q$172,16,0),0)+_xlfn.IFNA(VLOOKUP($I403,数据整理2!$B$4:$Q$172,16,0),0)+_xlfn.IFNA(VLOOKUP($J403,数据整理2!$B$4:$Q$172,16,0),0)+_xlfn.IFNA(VLOOKUP($K403,数据整理2!$B$4:$Q$172,16,0),0)</f>
        <v>56</v>
      </c>
    </row>
    <row r="577" spans="2:17" x14ac:dyDescent="0.2">
      <c r="B577">
        <v>24</v>
      </c>
      <c r="C577" t="str">
        <f>INDEX(数据整理1!$C$30:$C$54,MATCH(B577,数据整理1!$D$30:$D$54))</f>
        <v>5阶</v>
      </c>
      <c r="D577">
        <f>_xlfn.IFNA(VLOOKUP(D404,数据整理2!$B$4:$Q$172,3,0),0)+_xlfn.IFNA(VLOOKUP(E404,数据整理2!$B$4:$Q$172,3,0),0)+_xlfn.IFNA(VLOOKUP(F404,数据整理2!$B$4:$Q$172,3,0),0)+_xlfn.IFNA(VLOOKUP(G404,数据整理2!$B$4:$Q$172,3,0),0)+_xlfn.IFNA(VLOOKUP(H404,数据整理2!$B$4:$Q$172,3,0),0)+_xlfn.IFNA(VLOOKUP(I404,数据整理2!$B$4:$Q$172,3,0),0)+_xlfn.IFNA(VLOOKUP(J404,数据整理2!$B$4:$Q$172,3,0),0)+_xlfn.IFNA(VLOOKUP(K404,数据整理2!$B$4:$Q$172,3,0),0)</f>
        <v>450</v>
      </c>
      <c r="E577">
        <f>_xlfn.IFNA(VLOOKUP($D404,数据整理2!$B$4:$Q$172,4,0),0)+_xlfn.IFNA(VLOOKUP($E404,数据整理2!$B$4:$Q$172,4,0),0)+_xlfn.IFNA(VLOOKUP($F404,数据整理2!$B$4:$Q$172,4,0),0)+_xlfn.IFNA(VLOOKUP($G404,数据整理2!$B$4:$Q$172,4,0),0)+_xlfn.IFNA(VLOOKUP($H404,数据整理2!$B$4:$Q$172,4,0),0)+_xlfn.IFNA(VLOOKUP($I404,数据整理2!$B$4:$Q$172,4,0),0)+_xlfn.IFNA(VLOOKUP($J404,数据整理2!$B$4:$Q$172,4,0),0)+_xlfn.IFNA(VLOOKUP($K404,数据整理2!$B$4:$Q$172,4,0),0)</f>
        <v>140</v>
      </c>
      <c r="F577">
        <f>_xlfn.IFNA(VLOOKUP($D404,数据整理2!$B$4:$Q$172,5,0),0)+_xlfn.IFNA(VLOOKUP($E404,数据整理2!$B$4:$Q$172,5,0),0)+_xlfn.IFNA(VLOOKUP($F404,数据整理2!$B$4:$Q$172,5,0),0)+_xlfn.IFNA(VLOOKUP($G404,数据整理2!$B$4:$Q$172,5,0),0)+_xlfn.IFNA(VLOOKUP($H404,数据整理2!$B$4:$Q$172,5,0),0)+_xlfn.IFNA(VLOOKUP($I404,数据整理2!$B$4:$Q$172,5,0),0)+_xlfn.IFNA(VLOOKUP($J404,数据整理2!$B$4:$Q$172,5,0),0)+_xlfn.IFNA(VLOOKUP($K404,数据整理2!$B$4:$Q$172,5,0),0)</f>
        <v>50</v>
      </c>
      <c r="G577">
        <f>_xlfn.IFNA(VLOOKUP($D404,数据整理2!$B$4:$Q$172,6,0),0)+_xlfn.IFNA(VLOOKUP($E404,数据整理2!$B$4:$Q$172,6,0),0)+_xlfn.IFNA(VLOOKUP($F404,数据整理2!$B$4:$Q$172,6,0),0)+_xlfn.IFNA(VLOOKUP($G404,数据整理2!$B$4:$Q$172,6,0),0)+_xlfn.IFNA(VLOOKUP($H404,数据整理2!$B$4:$Q$172,6,0),0)+_xlfn.IFNA(VLOOKUP($I404,数据整理2!$B$4:$Q$172,6,0),0)+_xlfn.IFNA(VLOOKUP($J404,数据整理2!$B$4:$Q$172,6,0),0)+_xlfn.IFNA(VLOOKUP($K404,数据整理2!$B$4:$Q$172,6,0),0)</f>
        <v>0</v>
      </c>
      <c r="H577">
        <f>_xlfn.IFNA(VLOOKUP($D404,数据整理2!$B$4:$Q$172,7,0),0)+_xlfn.IFNA(VLOOKUP($E404,数据整理2!$B$4:$Q$172,7,0),0)+_xlfn.IFNA(VLOOKUP($F404,数据整理2!$B$4:$Q$172,7,0),0)+_xlfn.IFNA(VLOOKUP($G404,数据整理2!$B$4:$Q$172,7,0),0)+_xlfn.IFNA(VLOOKUP($H404,数据整理2!$B$4:$Q$172,7,0),0)+_xlfn.IFNA(VLOOKUP($I404,数据整理2!$B$4:$Q$172,7,0),0)+_xlfn.IFNA(VLOOKUP($J404,数据整理2!$B$4:$Q$172,7,0),0)+_xlfn.IFNA(VLOOKUP($K404,数据整理2!$B$4:$Q$172,7,0),0)</f>
        <v>0</v>
      </c>
      <c r="I577">
        <f>_xlfn.IFNA(VLOOKUP($D404,数据整理2!$B$4:$Q$172,8,0),0)+_xlfn.IFNA(VLOOKUP($E404,数据整理2!$B$4:$Q$172,8,0),0)+_xlfn.IFNA(VLOOKUP($F404,数据整理2!$B$4:$Q$172,8,0),0)+_xlfn.IFNA(VLOOKUP($G404,数据整理2!$B$4:$Q$172,8,0),0)+_xlfn.IFNA(VLOOKUP($H404,数据整理2!$B$4:$Q$172,8,0),0)+_xlfn.IFNA(VLOOKUP($I404,数据整理2!$B$4:$Q$172,8,0),0)+_xlfn.IFNA(VLOOKUP($J404,数据整理2!$B$4:$Q$172,8,0),0)+_xlfn.IFNA(VLOOKUP($K404,数据整理2!$B$4:$Q$172,8,0),0)</f>
        <v>0</v>
      </c>
      <c r="J577">
        <f>_xlfn.IFNA(VLOOKUP($D404,数据整理2!$B$4:$Q$172,9,0),0)+_xlfn.IFNA(VLOOKUP($E404,数据整理2!$B$4:$Q$172,9,0),0)+_xlfn.IFNA(VLOOKUP($F404,数据整理2!$B$4:$Q$172,9,0),0)+_xlfn.IFNA(VLOOKUP($G404,数据整理2!$B$4:$Q$172,9,0),0)+_xlfn.IFNA(VLOOKUP($H404,数据整理2!$B$4:$Q$172,9,0),0)+_xlfn.IFNA(VLOOKUP($I404,数据整理2!$B$4:$Q$172,9,0),0)+_xlfn.IFNA(VLOOKUP($J404,数据整理2!$B$4:$Q$172,9,0),0)+_xlfn.IFNA(VLOOKUP($K404,数据整理2!$B$4:$Q$172,9,0),0)</f>
        <v>0</v>
      </c>
      <c r="K577">
        <f>_xlfn.IFNA(VLOOKUP($D404,数据整理2!$B$4:$Q$172,10,0),0)+_xlfn.IFNA(VLOOKUP($E404,数据整理2!$B$4:$Q$172,10,0),0)+_xlfn.IFNA(VLOOKUP($F404,数据整理2!$B$4:$Q$172,10,0),0)+_xlfn.IFNA(VLOOKUP($G404,数据整理2!$B$4:$Q$172,10,0),0)+_xlfn.IFNA(VLOOKUP($H404,数据整理2!$B$4:$Q$172,10,0),0)+_xlfn.IFNA(VLOOKUP($I404,数据整理2!$B$4:$Q$172,10,0),0)+_xlfn.IFNA(VLOOKUP($J404,数据整理2!$B$4:$Q$172,10,0),0)+_xlfn.IFNA(VLOOKUP($K404,数据整理2!$B$4:$Q$172,10,0),0)</f>
        <v>0</v>
      </c>
      <c r="L577">
        <f>_xlfn.IFNA(VLOOKUP($D404,数据整理2!$B$4:$Q$172,11,0),0)+_xlfn.IFNA(VLOOKUP($E404,数据整理2!$B$4:$Q$172,11,0),0)+_xlfn.IFNA(VLOOKUP($F404,数据整理2!$B$4:$Q$172,11,0),0)+_xlfn.IFNA(VLOOKUP($G404,数据整理2!$B$4:$Q$172,11,0),0)+_xlfn.IFNA(VLOOKUP($H404,数据整理2!$B$4:$Q$172,11,0),0)+_xlfn.IFNA(VLOOKUP($I404,数据整理2!$B$4:$Q$172,11,0),0)+_xlfn.IFNA(VLOOKUP($J404,数据整理2!$B$4:$Q$172,11,0),0)+_xlfn.IFNA(VLOOKUP($K404,数据整理2!$B$4:$Q$172,11,0),0)</f>
        <v>0</v>
      </c>
      <c r="M577">
        <f>_xlfn.IFNA(VLOOKUP($D404,数据整理2!$B$4:$Q$172,12,0),0)+_xlfn.IFNA(VLOOKUP($E404,数据整理2!$B$4:$Q$172,12,0),0)+_xlfn.IFNA(VLOOKUP($F404,数据整理2!$B$4:$Q$172,12,0),0)+_xlfn.IFNA(VLOOKUP($G404,数据整理2!$B$4:$Q$172,12,0),0)+_xlfn.IFNA(VLOOKUP($H404,数据整理2!$B$4:$Q$172,12,0),0)+_xlfn.IFNA(VLOOKUP($I404,数据整理2!$B$4:$Q$172,12,0),0)+_xlfn.IFNA(VLOOKUP($J404,数据整理2!$B$4:$Q$172,12,0),0)+_xlfn.IFNA(VLOOKUP($K404,数据整理2!$B$4:$Q$172,12,0),0)</f>
        <v>0</v>
      </c>
      <c r="N577">
        <f>_xlfn.IFNA(VLOOKUP($D404,数据整理2!$B$4:$Q$172,13,0),0)+_xlfn.IFNA(VLOOKUP($E404,数据整理2!$B$4:$Q$172,13,0),0)+_xlfn.IFNA(VLOOKUP($F404,数据整理2!$B$4:$Q$172,13,0),0)+_xlfn.IFNA(VLOOKUP($G404,数据整理2!$B$4:$Q$172,13,0),0)+_xlfn.IFNA(VLOOKUP($H404,数据整理2!$B$4:$Q$172,13,0),0)+_xlfn.IFNA(VLOOKUP($I404,数据整理2!$B$4:$Q$172,13,0),0)+_xlfn.IFNA(VLOOKUP($J404,数据整理2!$B$4:$Q$172,13,0),0)+_xlfn.IFNA(VLOOKUP($K404,数据整理2!$B$4:$Q$172,13,0),0)</f>
        <v>0</v>
      </c>
      <c r="O577">
        <f>_xlfn.IFNA(VLOOKUP($D404,数据整理2!$B$4:$Q$172,14,0),0)+_xlfn.IFNA(VLOOKUP($E404,数据整理2!$B$4:$Q$172,14,0),0)+_xlfn.IFNA(VLOOKUP($F404,数据整理2!$B$4:$Q$172,14,0),0)+_xlfn.IFNA(VLOOKUP($G404,数据整理2!$B$4:$Q$172,14,0),0)+_xlfn.IFNA(VLOOKUP($H404,数据整理2!$B$4:$Q$172,14,0),0)+_xlfn.IFNA(VLOOKUP($I404,数据整理2!$B$4:$Q$172,14,0),0)+_xlfn.IFNA(VLOOKUP($J404,数据整理2!$B$4:$Q$172,14,0),0)+_xlfn.IFNA(VLOOKUP($K404,数据整理2!$B$4:$Q$172,14,0),0)</f>
        <v>0</v>
      </c>
      <c r="P577">
        <f>_xlfn.IFNA(VLOOKUP($D404,数据整理2!$B$4:$Q$172,15,0),0)+_xlfn.IFNA(VLOOKUP($E404,数据整理2!$B$4:$Q$172,15,0),0)+_xlfn.IFNA(VLOOKUP($F404,数据整理2!$B$4:$Q$172,15,0),0)+_xlfn.IFNA(VLOOKUP($G404,数据整理2!$B$4:$Q$172,15,0),0)+_xlfn.IFNA(VLOOKUP($H404,数据整理2!$B$4:$Q$172,15,0),0)+_xlfn.IFNA(VLOOKUP($I404,数据整理2!$B$4:$Q$172,15,0),0)+_xlfn.IFNA(VLOOKUP($J404,数据整理2!$B$4:$Q$172,15,0),0)+_xlfn.IFNA(VLOOKUP($K404,数据整理2!$B$4:$Q$172,15,0),0)</f>
        <v>66</v>
      </c>
      <c r="Q577">
        <f>_xlfn.IFNA(VLOOKUP($D404,数据整理2!$B$4:$Q$172,16,0),0)+_xlfn.IFNA(VLOOKUP($E404,数据整理2!$B$4:$Q$172,16,0),0)+_xlfn.IFNA(VLOOKUP($F404,数据整理2!$B$4:$Q$172,16,0),0)+_xlfn.IFNA(VLOOKUP($G404,数据整理2!$B$4:$Q$172,16,0),0)+_xlfn.IFNA(VLOOKUP($H404,数据整理2!$B$4:$Q$172,16,0),0)+_xlfn.IFNA(VLOOKUP($I404,数据整理2!$B$4:$Q$172,16,0),0)+_xlfn.IFNA(VLOOKUP($J404,数据整理2!$B$4:$Q$172,16,0),0)+_xlfn.IFNA(VLOOKUP($K404,数据整理2!$B$4:$Q$172,16,0),0)</f>
        <v>66</v>
      </c>
    </row>
    <row r="578" spans="2:17" x14ac:dyDescent="0.2">
      <c r="B578">
        <v>25</v>
      </c>
      <c r="C578" t="str">
        <f>INDEX(数据整理1!$C$30:$C$54,MATCH(B578,数据整理1!$D$30:$D$54))</f>
        <v>5阶</v>
      </c>
      <c r="D578">
        <f>_xlfn.IFNA(VLOOKUP(D405,数据整理2!$B$4:$Q$172,3,0),0)+_xlfn.IFNA(VLOOKUP(E405,数据整理2!$B$4:$Q$172,3,0),0)+_xlfn.IFNA(VLOOKUP(F405,数据整理2!$B$4:$Q$172,3,0),0)+_xlfn.IFNA(VLOOKUP(G405,数据整理2!$B$4:$Q$172,3,0),0)+_xlfn.IFNA(VLOOKUP(H405,数据整理2!$B$4:$Q$172,3,0),0)+_xlfn.IFNA(VLOOKUP(I405,数据整理2!$B$4:$Q$172,3,0),0)+_xlfn.IFNA(VLOOKUP(J405,数据整理2!$B$4:$Q$172,3,0),0)+_xlfn.IFNA(VLOOKUP(K405,数据整理2!$B$4:$Q$172,3,0),0)</f>
        <v>450</v>
      </c>
      <c r="E578">
        <f>_xlfn.IFNA(VLOOKUP($D405,数据整理2!$B$4:$Q$172,4,0),0)+_xlfn.IFNA(VLOOKUP($E405,数据整理2!$B$4:$Q$172,4,0),0)+_xlfn.IFNA(VLOOKUP($F405,数据整理2!$B$4:$Q$172,4,0),0)+_xlfn.IFNA(VLOOKUP($G405,数据整理2!$B$4:$Q$172,4,0),0)+_xlfn.IFNA(VLOOKUP($H405,数据整理2!$B$4:$Q$172,4,0),0)+_xlfn.IFNA(VLOOKUP($I405,数据整理2!$B$4:$Q$172,4,0),0)+_xlfn.IFNA(VLOOKUP($J405,数据整理2!$B$4:$Q$172,4,0),0)+_xlfn.IFNA(VLOOKUP($K405,数据整理2!$B$4:$Q$172,4,0),0)</f>
        <v>216</v>
      </c>
      <c r="F578">
        <f>_xlfn.IFNA(VLOOKUP($D405,数据整理2!$B$4:$Q$172,5,0),0)+_xlfn.IFNA(VLOOKUP($E405,数据整理2!$B$4:$Q$172,5,0),0)+_xlfn.IFNA(VLOOKUP($F405,数据整理2!$B$4:$Q$172,5,0),0)+_xlfn.IFNA(VLOOKUP($G405,数据整理2!$B$4:$Q$172,5,0),0)+_xlfn.IFNA(VLOOKUP($H405,数据整理2!$B$4:$Q$172,5,0),0)+_xlfn.IFNA(VLOOKUP($I405,数据整理2!$B$4:$Q$172,5,0),0)+_xlfn.IFNA(VLOOKUP($J405,数据整理2!$B$4:$Q$172,5,0),0)+_xlfn.IFNA(VLOOKUP($K405,数据整理2!$B$4:$Q$172,5,0),0)</f>
        <v>50</v>
      </c>
      <c r="G578">
        <f>_xlfn.IFNA(VLOOKUP($D405,数据整理2!$B$4:$Q$172,6,0),0)+_xlfn.IFNA(VLOOKUP($E405,数据整理2!$B$4:$Q$172,6,0),0)+_xlfn.IFNA(VLOOKUP($F405,数据整理2!$B$4:$Q$172,6,0),0)+_xlfn.IFNA(VLOOKUP($G405,数据整理2!$B$4:$Q$172,6,0),0)+_xlfn.IFNA(VLOOKUP($H405,数据整理2!$B$4:$Q$172,6,0),0)+_xlfn.IFNA(VLOOKUP($I405,数据整理2!$B$4:$Q$172,6,0),0)+_xlfn.IFNA(VLOOKUP($J405,数据整理2!$B$4:$Q$172,6,0),0)+_xlfn.IFNA(VLOOKUP($K405,数据整理2!$B$4:$Q$172,6,0),0)</f>
        <v>0</v>
      </c>
      <c r="H578">
        <f>_xlfn.IFNA(VLOOKUP($D405,数据整理2!$B$4:$Q$172,7,0),0)+_xlfn.IFNA(VLOOKUP($E405,数据整理2!$B$4:$Q$172,7,0),0)+_xlfn.IFNA(VLOOKUP($F405,数据整理2!$B$4:$Q$172,7,0),0)+_xlfn.IFNA(VLOOKUP($G405,数据整理2!$B$4:$Q$172,7,0),0)+_xlfn.IFNA(VLOOKUP($H405,数据整理2!$B$4:$Q$172,7,0),0)+_xlfn.IFNA(VLOOKUP($I405,数据整理2!$B$4:$Q$172,7,0),0)+_xlfn.IFNA(VLOOKUP($J405,数据整理2!$B$4:$Q$172,7,0),0)+_xlfn.IFNA(VLOOKUP($K405,数据整理2!$B$4:$Q$172,7,0),0)</f>
        <v>0</v>
      </c>
      <c r="I578">
        <f>_xlfn.IFNA(VLOOKUP($D405,数据整理2!$B$4:$Q$172,8,0),0)+_xlfn.IFNA(VLOOKUP($E405,数据整理2!$B$4:$Q$172,8,0),0)+_xlfn.IFNA(VLOOKUP($F405,数据整理2!$B$4:$Q$172,8,0),0)+_xlfn.IFNA(VLOOKUP($G405,数据整理2!$B$4:$Q$172,8,0),0)+_xlfn.IFNA(VLOOKUP($H405,数据整理2!$B$4:$Q$172,8,0),0)+_xlfn.IFNA(VLOOKUP($I405,数据整理2!$B$4:$Q$172,8,0),0)+_xlfn.IFNA(VLOOKUP($J405,数据整理2!$B$4:$Q$172,8,0),0)+_xlfn.IFNA(VLOOKUP($K405,数据整理2!$B$4:$Q$172,8,0),0)</f>
        <v>0</v>
      </c>
      <c r="J578">
        <f>_xlfn.IFNA(VLOOKUP($D405,数据整理2!$B$4:$Q$172,9,0),0)+_xlfn.IFNA(VLOOKUP($E405,数据整理2!$B$4:$Q$172,9,0),0)+_xlfn.IFNA(VLOOKUP($F405,数据整理2!$B$4:$Q$172,9,0),0)+_xlfn.IFNA(VLOOKUP($G405,数据整理2!$B$4:$Q$172,9,0),0)+_xlfn.IFNA(VLOOKUP($H405,数据整理2!$B$4:$Q$172,9,0),0)+_xlfn.IFNA(VLOOKUP($I405,数据整理2!$B$4:$Q$172,9,0),0)+_xlfn.IFNA(VLOOKUP($J405,数据整理2!$B$4:$Q$172,9,0),0)+_xlfn.IFNA(VLOOKUP($K405,数据整理2!$B$4:$Q$172,9,0),0)</f>
        <v>0</v>
      </c>
      <c r="K578">
        <f>_xlfn.IFNA(VLOOKUP($D405,数据整理2!$B$4:$Q$172,10,0),0)+_xlfn.IFNA(VLOOKUP($E405,数据整理2!$B$4:$Q$172,10,0),0)+_xlfn.IFNA(VLOOKUP($F405,数据整理2!$B$4:$Q$172,10,0),0)+_xlfn.IFNA(VLOOKUP($G405,数据整理2!$B$4:$Q$172,10,0),0)+_xlfn.IFNA(VLOOKUP($H405,数据整理2!$B$4:$Q$172,10,0),0)+_xlfn.IFNA(VLOOKUP($I405,数据整理2!$B$4:$Q$172,10,0),0)+_xlfn.IFNA(VLOOKUP($J405,数据整理2!$B$4:$Q$172,10,0),0)+_xlfn.IFNA(VLOOKUP($K405,数据整理2!$B$4:$Q$172,10,0),0)</f>
        <v>0</v>
      </c>
      <c r="L578">
        <f>_xlfn.IFNA(VLOOKUP($D405,数据整理2!$B$4:$Q$172,11,0),0)+_xlfn.IFNA(VLOOKUP($E405,数据整理2!$B$4:$Q$172,11,0),0)+_xlfn.IFNA(VLOOKUP($F405,数据整理2!$B$4:$Q$172,11,0),0)+_xlfn.IFNA(VLOOKUP($G405,数据整理2!$B$4:$Q$172,11,0),0)+_xlfn.IFNA(VLOOKUP($H405,数据整理2!$B$4:$Q$172,11,0),0)+_xlfn.IFNA(VLOOKUP($I405,数据整理2!$B$4:$Q$172,11,0),0)+_xlfn.IFNA(VLOOKUP($J405,数据整理2!$B$4:$Q$172,11,0),0)+_xlfn.IFNA(VLOOKUP($K405,数据整理2!$B$4:$Q$172,11,0),0)</f>
        <v>0</v>
      </c>
      <c r="M578">
        <f>_xlfn.IFNA(VLOOKUP($D405,数据整理2!$B$4:$Q$172,12,0),0)+_xlfn.IFNA(VLOOKUP($E405,数据整理2!$B$4:$Q$172,12,0),0)+_xlfn.IFNA(VLOOKUP($F405,数据整理2!$B$4:$Q$172,12,0),0)+_xlfn.IFNA(VLOOKUP($G405,数据整理2!$B$4:$Q$172,12,0),0)+_xlfn.IFNA(VLOOKUP($H405,数据整理2!$B$4:$Q$172,12,0),0)+_xlfn.IFNA(VLOOKUP($I405,数据整理2!$B$4:$Q$172,12,0),0)+_xlfn.IFNA(VLOOKUP($J405,数据整理2!$B$4:$Q$172,12,0),0)+_xlfn.IFNA(VLOOKUP($K405,数据整理2!$B$4:$Q$172,12,0),0)</f>
        <v>0</v>
      </c>
      <c r="N578">
        <f>_xlfn.IFNA(VLOOKUP($D405,数据整理2!$B$4:$Q$172,13,0),0)+_xlfn.IFNA(VLOOKUP($E405,数据整理2!$B$4:$Q$172,13,0),0)+_xlfn.IFNA(VLOOKUP($F405,数据整理2!$B$4:$Q$172,13,0),0)+_xlfn.IFNA(VLOOKUP($G405,数据整理2!$B$4:$Q$172,13,0),0)+_xlfn.IFNA(VLOOKUP($H405,数据整理2!$B$4:$Q$172,13,0),0)+_xlfn.IFNA(VLOOKUP($I405,数据整理2!$B$4:$Q$172,13,0),0)+_xlfn.IFNA(VLOOKUP($J405,数据整理2!$B$4:$Q$172,13,0),0)+_xlfn.IFNA(VLOOKUP($K405,数据整理2!$B$4:$Q$172,13,0),0)</f>
        <v>0</v>
      </c>
      <c r="O578">
        <f>_xlfn.IFNA(VLOOKUP($D405,数据整理2!$B$4:$Q$172,14,0),0)+_xlfn.IFNA(VLOOKUP($E405,数据整理2!$B$4:$Q$172,14,0),0)+_xlfn.IFNA(VLOOKUP($F405,数据整理2!$B$4:$Q$172,14,0),0)+_xlfn.IFNA(VLOOKUP($G405,数据整理2!$B$4:$Q$172,14,0),0)+_xlfn.IFNA(VLOOKUP($H405,数据整理2!$B$4:$Q$172,14,0),0)+_xlfn.IFNA(VLOOKUP($I405,数据整理2!$B$4:$Q$172,14,0),0)+_xlfn.IFNA(VLOOKUP($J405,数据整理2!$B$4:$Q$172,14,0),0)+_xlfn.IFNA(VLOOKUP($K405,数据整理2!$B$4:$Q$172,14,0),0)</f>
        <v>0</v>
      </c>
      <c r="P578">
        <f>_xlfn.IFNA(VLOOKUP($D405,数据整理2!$B$4:$Q$172,15,0),0)+_xlfn.IFNA(VLOOKUP($E405,数据整理2!$B$4:$Q$172,15,0),0)+_xlfn.IFNA(VLOOKUP($F405,数据整理2!$B$4:$Q$172,15,0),0)+_xlfn.IFNA(VLOOKUP($G405,数据整理2!$B$4:$Q$172,15,0),0)+_xlfn.IFNA(VLOOKUP($H405,数据整理2!$B$4:$Q$172,15,0),0)+_xlfn.IFNA(VLOOKUP($I405,数据整理2!$B$4:$Q$172,15,0),0)+_xlfn.IFNA(VLOOKUP($J405,数据整理2!$B$4:$Q$172,15,0),0)+_xlfn.IFNA(VLOOKUP($K405,数据整理2!$B$4:$Q$172,15,0),0)</f>
        <v>84</v>
      </c>
      <c r="Q578">
        <f>_xlfn.IFNA(VLOOKUP($D405,数据整理2!$B$4:$Q$172,16,0),0)+_xlfn.IFNA(VLOOKUP($E405,数据整理2!$B$4:$Q$172,16,0),0)+_xlfn.IFNA(VLOOKUP($F405,数据整理2!$B$4:$Q$172,16,0),0)+_xlfn.IFNA(VLOOKUP($G405,数据整理2!$B$4:$Q$172,16,0),0)+_xlfn.IFNA(VLOOKUP($H405,数据整理2!$B$4:$Q$172,16,0),0)+_xlfn.IFNA(VLOOKUP($I405,数据整理2!$B$4:$Q$172,16,0),0)+_xlfn.IFNA(VLOOKUP($J405,数据整理2!$B$4:$Q$172,16,0),0)+_xlfn.IFNA(VLOOKUP($K405,数据整理2!$B$4:$Q$172,16,0),0)</f>
        <v>84</v>
      </c>
    </row>
    <row r="579" spans="2:17" x14ac:dyDescent="0.2">
      <c r="B579">
        <v>26</v>
      </c>
      <c r="C579" t="str">
        <f>INDEX(数据整理1!$C$30:$C$54,MATCH(B579,数据整理1!$D$30:$D$54))</f>
        <v>5阶</v>
      </c>
      <c r="D579">
        <f>_xlfn.IFNA(VLOOKUP(D406,数据整理2!$B$4:$Q$172,3,0),0)+_xlfn.IFNA(VLOOKUP(E406,数据整理2!$B$4:$Q$172,3,0),0)+_xlfn.IFNA(VLOOKUP(F406,数据整理2!$B$4:$Q$172,3,0),0)+_xlfn.IFNA(VLOOKUP(G406,数据整理2!$B$4:$Q$172,3,0),0)+_xlfn.IFNA(VLOOKUP(H406,数据整理2!$B$4:$Q$172,3,0),0)+_xlfn.IFNA(VLOOKUP(I406,数据整理2!$B$4:$Q$172,3,0),0)+_xlfn.IFNA(VLOOKUP(J406,数据整理2!$B$4:$Q$172,3,0),0)+_xlfn.IFNA(VLOOKUP(K406,数据整理2!$B$4:$Q$172,3,0),0)</f>
        <v>450</v>
      </c>
      <c r="E579">
        <f>_xlfn.IFNA(VLOOKUP($D406,数据整理2!$B$4:$Q$172,4,0),0)+_xlfn.IFNA(VLOOKUP($E406,数据整理2!$B$4:$Q$172,4,0),0)+_xlfn.IFNA(VLOOKUP($F406,数据整理2!$B$4:$Q$172,4,0),0)+_xlfn.IFNA(VLOOKUP($G406,数据整理2!$B$4:$Q$172,4,0),0)+_xlfn.IFNA(VLOOKUP($H406,数据整理2!$B$4:$Q$172,4,0),0)+_xlfn.IFNA(VLOOKUP($I406,数据整理2!$B$4:$Q$172,4,0),0)+_xlfn.IFNA(VLOOKUP($J406,数据整理2!$B$4:$Q$172,4,0),0)+_xlfn.IFNA(VLOOKUP($K406,数据整理2!$B$4:$Q$172,4,0),0)</f>
        <v>216</v>
      </c>
      <c r="F579">
        <f>_xlfn.IFNA(VLOOKUP($D406,数据整理2!$B$4:$Q$172,5,0),0)+_xlfn.IFNA(VLOOKUP($E406,数据整理2!$B$4:$Q$172,5,0),0)+_xlfn.IFNA(VLOOKUP($F406,数据整理2!$B$4:$Q$172,5,0),0)+_xlfn.IFNA(VLOOKUP($G406,数据整理2!$B$4:$Q$172,5,0),0)+_xlfn.IFNA(VLOOKUP($H406,数据整理2!$B$4:$Q$172,5,0),0)+_xlfn.IFNA(VLOOKUP($I406,数据整理2!$B$4:$Q$172,5,0),0)+_xlfn.IFNA(VLOOKUP($J406,数据整理2!$B$4:$Q$172,5,0),0)+_xlfn.IFNA(VLOOKUP($K406,数据整理2!$B$4:$Q$172,5,0),0)</f>
        <v>50</v>
      </c>
      <c r="G579">
        <f>_xlfn.IFNA(VLOOKUP($D406,数据整理2!$B$4:$Q$172,6,0),0)+_xlfn.IFNA(VLOOKUP($E406,数据整理2!$B$4:$Q$172,6,0),0)+_xlfn.IFNA(VLOOKUP($F406,数据整理2!$B$4:$Q$172,6,0),0)+_xlfn.IFNA(VLOOKUP($G406,数据整理2!$B$4:$Q$172,6,0),0)+_xlfn.IFNA(VLOOKUP($H406,数据整理2!$B$4:$Q$172,6,0),0)+_xlfn.IFNA(VLOOKUP($I406,数据整理2!$B$4:$Q$172,6,0),0)+_xlfn.IFNA(VLOOKUP($J406,数据整理2!$B$4:$Q$172,6,0),0)+_xlfn.IFNA(VLOOKUP($K406,数据整理2!$B$4:$Q$172,6,0),0)</f>
        <v>0</v>
      </c>
      <c r="H579">
        <f>_xlfn.IFNA(VLOOKUP($D406,数据整理2!$B$4:$Q$172,7,0),0)+_xlfn.IFNA(VLOOKUP($E406,数据整理2!$B$4:$Q$172,7,0),0)+_xlfn.IFNA(VLOOKUP($F406,数据整理2!$B$4:$Q$172,7,0),0)+_xlfn.IFNA(VLOOKUP($G406,数据整理2!$B$4:$Q$172,7,0),0)+_xlfn.IFNA(VLOOKUP($H406,数据整理2!$B$4:$Q$172,7,0),0)+_xlfn.IFNA(VLOOKUP($I406,数据整理2!$B$4:$Q$172,7,0),0)+_xlfn.IFNA(VLOOKUP($J406,数据整理2!$B$4:$Q$172,7,0),0)+_xlfn.IFNA(VLOOKUP($K406,数据整理2!$B$4:$Q$172,7,0),0)</f>
        <v>0</v>
      </c>
      <c r="I579">
        <f>_xlfn.IFNA(VLOOKUP($D406,数据整理2!$B$4:$Q$172,8,0),0)+_xlfn.IFNA(VLOOKUP($E406,数据整理2!$B$4:$Q$172,8,0),0)+_xlfn.IFNA(VLOOKUP($F406,数据整理2!$B$4:$Q$172,8,0),0)+_xlfn.IFNA(VLOOKUP($G406,数据整理2!$B$4:$Q$172,8,0),0)+_xlfn.IFNA(VLOOKUP($H406,数据整理2!$B$4:$Q$172,8,0),0)+_xlfn.IFNA(VLOOKUP($I406,数据整理2!$B$4:$Q$172,8,0),0)+_xlfn.IFNA(VLOOKUP($J406,数据整理2!$B$4:$Q$172,8,0),0)+_xlfn.IFNA(VLOOKUP($K406,数据整理2!$B$4:$Q$172,8,0),0)</f>
        <v>0</v>
      </c>
      <c r="J579">
        <f>_xlfn.IFNA(VLOOKUP($D406,数据整理2!$B$4:$Q$172,9,0),0)+_xlfn.IFNA(VLOOKUP($E406,数据整理2!$B$4:$Q$172,9,0),0)+_xlfn.IFNA(VLOOKUP($F406,数据整理2!$B$4:$Q$172,9,0),0)+_xlfn.IFNA(VLOOKUP($G406,数据整理2!$B$4:$Q$172,9,0),0)+_xlfn.IFNA(VLOOKUP($H406,数据整理2!$B$4:$Q$172,9,0),0)+_xlfn.IFNA(VLOOKUP($I406,数据整理2!$B$4:$Q$172,9,0),0)+_xlfn.IFNA(VLOOKUP($J406,数据整理2!$B$4:$Q$172,9,0),0)+_xlfn.IFNA(VLOOKUP($K406,数据整理2!$B$4:$Q$172,9,0),0)</f>
        <v>0</v>
      </c>
      <c r="K579">
        <f>_xlfn.IFNA(VLOOKUP($D406,数据整理2!$B$4:$Q$172,10,0),0)+_xlfn.IFNA(VLOOKUP($E406,数据整理2!$B$4:$Q$172,10,0),0)+_xlfn.IFNA(VLOOKUP($F406,数据整理2!$B$4:$Q$172,10,0),0)+_xlfn.IFNA(VLOOKUP($G406,数据整理2!$B$4:$Q$172,10,0),0)+_xlfn.IFNA(VLOOKUP($H406,数据整理2!$B$4:$Q$172,10,0),0)+_xlfn.IFNA(VLOOKUP($I406,数据整理2!$B$4:$Q$172,10,0),0)+_xlfn.IFNA(VLOOKUP($J406,数据整理2!$B$4:$Q$172,10,0),0)+_xlfn.IFNA(VLOOKUP($K406,数据整理2!$B$4:$Q$172,10,0),0)</f>
        <v>0</v>
      </c>
      <c r="L579">
        <f>_xlfn.IFNA(VLOOKUP($D406,数据整理2!$B$4:$Q$172,11,0),0)+_xlfn.IFNA(VLOOKUP($E406,数据整理2!$B$4:$Q$172,11,0),0)+_xlfn.IFNA(VLOOKUP($F406,数据整理2!$B$4:$Q$172,11,0),0)+_xlfn.IFNA(VLOOKUP($G406,数据整理2!$B$4:$Q$172,11,0),0)+_xlfn.IFNA(VLOOKUP($H406,数据整理2!$B$4:$Q$172,11,0),0)+_xlfn.IFNA(VLOOKUP($I406,数据整理2!$B$4:$Q$172,11,0),0)+_xlfn.IFNA(VLOOKUP($J406,数据整理2!$B$4:$Q$172,11,0),0)+_xlfn.IFNA(VLOOKUP($K406,数据整理2!$B$4:$Q$172,11,0),0)</f>
        <v>0</v>
      </c>
      <c r="M579">
        <f>_xlfn.IFNA(VLOOKUP($D406,数据整理2!$B$4:$Q$172,12,0),0)+_xlfn.IFNA(VLOOKUP($E406,数据整理2!$B$4:$Q$172,12,0),0)+_xlfn.IFNA(VLOOKUP($F406,数据整理2!$B$4:$Q$172,12,0),0)+_xlfn.IFNA(VLOOKUP($G406,数据整理2!$B$4:$Q$172,12,0),0)+_xlfn.IFNA(VLOOKUP($H406,数据整理2!$B$4:$Q$172,12,0),0)+_xlfn.IFNA(VLOOKUP($I406,数据整理2!$B$4:$Q$172,12,0),0)+_xlfn.IFNA(VLOOKUP($J406,数据整理2!$B$4:$Q$172,12,0),0)+_xlfn.IFNA(VLOOKUP($K406,数据整理2!$B$4:$Q$172,12,0),0)</f>
        <v>0</v>
      </c>
      <c r="N579">
        <f>_xlfn.IFNA(VLOOKUP($D406,数据整理2!$B$4:$Q$172,13,0),0)+_xlfn.IFNA(VLOOKUP($E406,数据整理2!$B$4:$Q$172,13,0),0)+_xlfn.IFNA(VLOOKUP($F406,数据整理2!$B$4:$Q$172,13,0),0)+_xlfn.IFNA(VLOOKUP($G406,数据整理2!$B$4:$Q$172,13,0),0)+_xlfn.IFNA(VLOOKUP($H406,数据整理2!$B$4:$Q$172,13,0),0)+_xlfn.IFNA(VLOOKUP($I406,数据整理2!$B$4:$Q$172,13,0),0)+_xlfn.IFNA(VLOOKUP($J406,数据整理2!$B$4:$Q$172,13,0),0)+_xlfn.IFNA(VLOOKUP($K406,数据整理2!$B$4:$Q$172,13,0),0)</f>
        <v>0</v>
      </c>
      <c r="O579">
        <f>_xlfn.IFNA(VLOOKUP($D406,数据整理2!$B$4:$Q$172,14,0),0)+_xlfn.IFNA(VLOOKUP($E406,数据整理2!$B$4:$Q$172,14,0),0)+_xlfn.IFNA(VLOOKUP($F406,数据整理2!$B$4:$Q$172,14,0),0)+_xlfn.IFNA(VLOOKUP($G406,数据整理2!$B$4:$Q$172,14,0),0)+_xlfn.IFNA(VLOOKUP($H406,数据整理2!$B$4:$Q$172,14,0),0)+_xlfn.IFNA(VLOOKUP($I406,数据整理2!$B$4:$Q$172,14,0),0)+_xlfn.IFNA(VLOOKUP($J406,数据整理2!$B$4:$Q$172,14,0),0)+_xlfn.IFNA(VLOOKUP($K406,数据整理2!$B$4:$Q$172,14,0),0)</f>
        <v>0</v>
      </c>
      <c r="P579">
        <f>_xlfn.IFNA(VLOOKUP($D406,数据整理2!$B$4:$Q$172,15,0),0)+_xlfn.IFNA(VLOOKUP($E406,数据整理2!$B$4:$Q$172,15,0),0)+_xlfn.IFNA(VLOOKUP($F406,数据整理2!$B$4:$Q$172,15,0),0)+_xlfn.IFNA(VLOOKUP($G406,数据整理2!$B$4:$Q$172,15,0),0)+_xlfn.IFNA(VLOOKUP($H406,数据整理2!$B$4:$Q$172,15,0),0)+_xlfn.IFNA(VLOOKUP($I406,数据整理2!$B$4:$Q$172,15,0),0)+_xlfn.IFNA(VLOOKUP($J406,数据整理2!$B$4:$Q$172,15,0),0)+_xlfn.IFNA(VLOOKUP($K406,数据整理2!$B$4:$Q$172,15,0),0)</f>
        <v>84</v>
      </c>
      <c r="Q579">
        <f>_xlfn.IFNA(VLOOKUP($D406,数据整理2!$B$4:$Q$172,16,0),0)+_xlfn.IFNA(VLOOKUP($E406,数据整理2!$B$4:$Q$172,16,0),0)+_xlfn.IFNA(VLOOKUP($F406,数据整理2!$B$4:$Q$172,16,0),0)+_xlfn.IFNA(VLOOKUP($G406,数据整理2!$B$4:$Q$172,16,0),0)+_xlfn.IFNA(VLOOKUP($H406,数据整理2!$B$4:$Q$172,16,0),0)+_xlfn.IFNA(VLOOKUP($I406,数据整理2!$B$4:$Q$172,16,0),0)+_xlfn.IFNA(VLOOKUP($J406,数据整理2!$B$4:$Q$172,16,0),0)+_xlfn.IFNA(VLOOKUP($K406,数据整理2!$B$4:$Q$172,16,0),0)</f>
        <v>84</v>
      </c>
    </row>
    <row r="580" spans="2:17" x14ac:dyDescent="0.2">
      <c r="B580">
        <v>27</v>
      </c>
      <c r="C580" t="str">
        <f>INDEX(数据整理1!$C$30:$C$54,MATCH(B580,数据整理1!$D$30:$D$54))</f>
        <v>5阶</v>
      </c>
      <c r="D580">
        <f>_xlfn.IFNA(VLOOKUP(D407,数据整理2!$B$4:$Q$172,3,0),0)+_xlfn.IFNA(VLOOKUP(E407,数据整理2!$B$4:$Q$172,3,0),0)+_xlfn.IFNA(VLOOKUP(F407,数据整理2!$B$4:$Q$172,3,0),0)+_xlfn.IFNA(VLOOKUP(G407,数据整理2!$B$4:$Q$172,3,0),0)+_xlfn.IFNA(VLOOKUP(H407,数据整理2!$B$4:$Q$172,3,0),0)+_xlfn.IFNA(VLOOKUP(I407,数据整理2!$B$4:$Q$172,3,0),0)+_xlfn.IFNA(VLOOKUP(J407,数据整理2!$B$4:$Q$172,3,0),0)+_xlfn.IFNA(VLOOKUP(K407,数据整理2!$B$4:$Q$172,3,0),0)</f>
        <v>450</v>
      </c>
      <c r="E580">
        <f>_xlfn.IFNA(VLOOKUP($D407,数据整理2!$B$4:$Q$172,4,0),0)+_xlfn.IFNA(VLOOKUP($E407,数据整理2!$B$4:$Q$172,4,0),0)+_xlfn.IFNA(VLOOKUP($F407,数据整理2!$B$4:$Q$172,4,0),0)+_xlfn.IFNA(VLOOKUP($G407,数据整理2!$B$4:$Q$172,4,0),0)+_xlfn.IFNA(VLOOKUP($H407,数据整理2!$B$4:$Q$172,4,0),0)+_xlfn.IFNA(VLOOKUP($I407,数据整理2!$B$4:$Q$172,4,0),0)+_xlfn.IFNA(VLOOKUP($J407,数据整理2!$B$4:$Q$172,4,0),0)+_xlfn.IFNA(VLOOKUP($K407,数据整理2!$B$4:$Q$172,4,0),0)</f>
        <v>216</v>
      </c>
      <c r="F580">
        <f>_xlfn.IFNA(VLOOKUP($D407,数据整理2!$B$4:$Q$172,5,0),0)+_xlfn.IFNA(VLOOKUP($E407,数据整理2!$B$4:$Q$172,5,0),0)+_xlfn.IFNA(VLOOKUP($F407,数据整理2!$B$4:$Q$172,5,0),0)+_xlfn.IFNA(VLOOKUP($G407,数据整理2!$B$4:$Q$172,5,0),0)+_xlfn.IFNA(VLOOKUP($H407,数据整理2!$B$4:$Q$172,5,0),0)+_xlfn.IFNA(VLOOKUP($I407,数据整理2!$B$4:$Q$172,5,0),0)+_xlfn.IFNA(VLOOKUP($J407,数据整理2!$B$4:$Q$172,5,0),0)+_xlfn.IFNA(VLOOKUP($K407,数据整理2!$B$4:$Q$172,5,0),0)</f>
        <v>50</v>
      </c>
      <c r="G580">
        <f>_xlfn.IFNA(VLOOKUP($D407,数据整理2!$B$4:$Q$172,6,0),0)+_xlfn.IFNA(VLOOKUP($E407,数据整理2!$B$4:$Q$172,6,0),0)+_xlfn.IFNA(VLOOKUP($F407,数据整理2!$B$4:$Q$172,6,0),0)+_xlfn.IFNA(VLOOKUP($G407,数据整理2!$B$4:$Q$172,6,0),0)+_xlfn.IFNA(VLOOKUP($H407,数据整理2!$B$4:$Q$172,6,0),0)+_xlfn.IFNA(VLOOKUP($I407,数据整理2!$B$4:$Q$172,6,0),0)+_xlfn.IFNA(VLOOKUP($J407,数据整理2!$B$4:$Q$172,6,0),0)+_xlfn.IFNA(VLOOKUP($K407,数据整理2!$B$4:$Q$172,6,0),0)</f>
        <v>0</v>
      </c>
      <c r="H580">
        <f>_xlfn.IFNA(VLOOKUP($D407,数据整理2!$B$4:$Q$172,7,0),0)+_xlfn.IFNA(VLOOKUP($E407,数据整理2!$B$4:$Q$172,7,0),0)+_xlfn.IFNA(VLOOKUP($F407,数据整理2!$B$4:$Q$172,7,0),0)+_xlfn.IFNA(VLOOKUP($G407,数据整理2!$B$4:$Q$172,7,0),0)+_xlfn.IFNA(VLOOKUP($H407,数据整理2!$B$4:$Q$172,7,0),0)+_xlfn.IFNA(VLOOKUP($I407,数据整理2!$B$4:$Q$172,7,0),0)+_xlfn.IFNA(VLOOKUP($J407,数据整理2!$B$4:$Q$172,7,0),0)+_xlfn.IFNA(VLOOKUP($K407,数据整理2!$B$4:$Q$172,7,0),0)</f>
        <v>0</v>
      </c>
      <c r="I580">
        <f>_xlfn.IFNA(VLOOKUP($D407,数据整理2!$B$4:$Q$172,8,0),0)+_xlfn.IFNA(VLOOKUP($E407,数据整理2!$B$4:$Q$172,8,0),0)+_xlfn.IFNA(VLOOKUP($F407,数据整理2!$B$4:$Q$172,8,0),0)+_xlfn.IFNA(VLOOKUP($G407,数据整理2!$B$4:$Q$172,8,0),0)+_xlfn.IFNA(VLOOKUP($H407,数据整理2!$B$4:$Q$172,8,0),0)+_xlfn.IFNA(VLOOKUP($I407,数据整理2!$B$4:$Q$172,8,0),0)+_xlfn.IFNA(VLOOKUP($J407,数据整理2!$B$4:$Q$172,8,0),0)+_xlfn.IFNA(VLOOKUP($K407,数据整理2!$B$4:$Q$172,8,0),0)</f>
        <v>0</v>
      </c>
      <c r="J580">
        <f>_xlfn.IFNA(VLOOKUP($D407,数据整理2!$B$4:$Q$172,9,0),0)+_xlfn.IFNA(VLOOKUP($E407,数据整理2!$B$4:$Q$172,9,0),0)+_xlfn.IFNA(VLOOKUP($F407,数据整理2!$B$4:$Q$172,9,0),0)+_xlfn.IFNA(VLOOKUP($G407,数据整理2!$B$4:$Q$172,9,0),0)+_xlfn.IFNA(VLOOKUP($H407,数据整理2!$B$4:$Q$172,9,0),0)+_xlfn.IFNA(VLOOKUP($I407,数据整理2!$B$4:$Q$172,9,0),0)+_xlfn.IFNA(VLOOKUP($J407,数据整理2!$B$4:$Q$172,9,0),0)+_xlfn.IFNA(VLOOKUP($K407,数据整理2!$B$4:$Q$172,9,0),0)</f>
        <v>0</v>
      </c>
      <c r="K580">
        <f>_xlfn.IFNA(VLOOKUP($D407,数据整理2!$B$4:$Q$172,10,0),0)+_xlfn.IFNA(VLOOKUP($E407,数据整理2!$B$4:$Q$172,10,0),0)+_xlfn.IFNA(VLOOKUP($F407,数据整理2!$B$4:$Q$172,10,0),0)+_xlfn.IFNA(VLOOKUP($G407,数据整理2!$B$4:$Q$172,10,0),0)+_xlfn.IFNA(VLOOKUP($H407,数据整理2!$B$4:$Q$172,10,0),0)+_xlfn.IFNA(VLOOKUP($I407,数据整理2!$B$4:$Q$172,10,0),0)+_xlfn.IFNA(VLOOKUP($J407,数据整理2!$B$4:$Q$172,10,0),0)+_xlfn.IFNA(VLOOKUP($K407,数据整理2!$B$4:$Q$172,10,0),0)</f>
        <v>0</v>
      </c>
      <c r="L580">
        <f>_xlfn.IFNA(VLOOKUP($D407,数据整理2!$B$4:$Q$172,11,0),0)+_xlfn.IFNA(VLOOKUP($E407,数据整理2!$B$4:$Q$172,11,0),0)+_xlfn.IFNA(VLOOKUP($F407,数据整理2!$B$4:$Q$172,11,0),0)+_xlfn.IFNA(VLOOKUP($G407,数据整理2!$B$4:$Q$172,11,0),0)+_xlfn.IFNA(VLOOKUP($H407,数据整理2!$B$4:$Q$172,11,0),0)+_xlfn.IFNA(VLOOKUP($I407,数据整理2!$B$4:$Q$172,11,0),0)+_xlfn.IFNA(VLOOKUP($J407,数据整理2!$B$4:$Q$172,11,0),0)+_xlfn.IFNA(VLOOKUP($K407,数据整理2!$B$4:$Q$172,11,0),0)</f>
        <v>0</v>
      </c>
      <c r="M580">
        <f>_xlfn.IFNA(VLOOKUP($D407,数据整理2!$B$4:$Q$172,12,0),0)+_xlfn.IFNA(VLOOKUP($E407,数据整理2!$B$4:$Q$172,12,0),0)+_xlfn.IFNA(VLOOKUP($F407,数据整理2!$B$4:$Q$172,12,0),0)+_xlfn.IFNA(VLOOKUP($G407,数据整理2!$B$4:$Q$172,12,0),0)+_xlfn.IFNA(VLOOKUP($H407,数据整理2!$B$4:$Q$172,12,0),0)+_xlfn.IFNA(VLOOKUP($I407,数据整理2!$B$4:$Q$172,12,0),0)+_xlfn.IFNA(VLOOKUP($J407,数据整理2!$B$4:$Q$172,12,0),0)+_xlfn.IFNA(VLOOKUP($K407,数据整理2!$B$4:$Q$172,12,0),0)</f>
        <v>0</v>
      </c>
      <c r="N580">
        <f>_xlfn.IFNA(VLOOKUP($D407,数据整理2!$B$4:$Q$172,13,0),0)+_xlfn.IFNA(VLOOKUP($E407,数据整理2!$B$4:$Q$172,13,0),0)+_xlfn.IFNA(VLOOKUP($F407,数据整理2!$B$4:$Q$172,13,0),0)+_xlfn.IFNA(VLOOKUP($G407,数据整理2!$B$4:$Q$172,13,0),0)+_xlfn.IFNA(VLOOKUP($H407,数据整理2!$B$4:$Q$172,13,0),0)+_xlfn.IFNA(VLOOKUP($I407,数据整理2!$B$4:$Q$172,13,0),0)+_xlfn.IFNA(VLOOKUP($J407,数据整理2!$B$4:$Q$172,13,0),0)+_xlfn.IFNA(VLOOKUP($K407,数据整理2!$B$4:$Q$172,13,0),0)</f>
        <v>0</v>
      </c>
      <c r="O580">
        <f>_xlfn.IFNA(VLOOKUP($D407,数据整理2!$B$4:$Q$172,14,0),0)+_xlfn.IFNA(VLOOKUP($E407,数据整理2!$B$4:$Q$172,14,0),0)+_xlfn.IFNA(VLOOKUP($F407,数据整理2!$B$4:$Q$172,14,0),0)+_xlfn.IFNA(VLOOKUP($G407,数据整理2!$B$4:$Q$172,14,0),0)+_xlfn.IFNA(VLOOKUP($H407,数据整理2!$B$4:$Q$172,14,0),0)+_xlfn.IFNA(VLOOKUP($I407,数据整理2!$B$4:$Q$172,14,0),0)+_xlfn.IFNA(VLOOKUP($J407,数据整理2!$B$4:$Q$172,14,0),0)+_xlfn.IFNA(VLOOKUP($K407,数据整理2!$B$4:$Q$172,14,0),0)</f>
        <v>0</v>
      </c>
      <c r="P580">
        <f>_xlfn.IFNA(VLOOKUP($D407,数据整理2!$B$4:$Q$172,15,0),0)+_xlfn.IFNA(VLOOKUP($E407,数据整理2!$B$4:$Q$172,15,0),0)+_xlfn.IFNA(VLOOKUP($F407,数据整理2!$B$4:$Q$172,15,0),0)+_xlfn.IFNA(VLOOKUP($G407,数据整理2!$B$4:$Q$172,15,0),0)+_xlfn.IFNA(VLOOKUP($H407,数据整理2!$B$4:$Q$172,15,0),0)+_xlfn.IFNA(VLOOKUP($I407,数据整理2!$B$4:$Q$172,15,0),0)+_xlfn.IFNA(VLOOKUP($J407,数据整理2!$B$4:$Q$172,15,0),0)+_xlfn.IFNA(VLOOKUP($K407,数据整理2!$B$4:$Q$172,15,0),0)</f>
        <v>84</v>
      </c>
      <c r="Q580">
        <f>_xlfn.IFNA(VLOOKUP($D407,数据整理2!$B$4:$Q$172,16,0),0)+_xlfn.IFNA(VLOOKUP($E407,数据整理2!$B$4:$Q$172,16,0),0)+_xlfn.IFNA(VLOOKUP($F407,数据整理2!$B$4:$Q$172,16,0),0)+_xlfn.IFNA(VLOOKUP($G407,数据整理2!$B$4:$Q$172,16,0),0)+_xlfn.IFNA(VLOOKUP($H407,数据整理2!$B$4:$Q$172,16,0),0)+_xlfn.IFNA(VLOOKUP($I407,数据整理2!$B$4:$Q$172,16,0),0)+_xlfn.IFNA(VLOOKUP($J407,数据整理2!$B$4:$Q$172,16,0),0)+_xlfn.IFNA(VLOOKUP($K407,数据整理2!$B$4:$Q$172,16,0),0)</f>
        <v>84</v>
      </c>
    </row>
    <row r="581" spans="2:17" x14ac:dyDescent="0.2">
      <c r="B581">
        <v>28</v>
      </c>
      <c r="C581" t="str">
        <f>INDEX(数据整理1!$C$30:$C$54,MATCH(B581,数据整理1!$D$30:$D$54))</f>
        <v>5阶</v>
      </c>
      <c r="D581">
        <f>_xlfn.IFNA(VLOOKUP(D408,数据整理2!$B$4:$Q$172,3,0),0)+_xlfn.IFNA(VLOOKUP(E408,数据整理2!$B$4:$Q$172,3,0),0)+_xlfn.IFNA(VLOOKUP(F408,数据整理2!$B$4:$Q$172,3,0),0)+_xlfn.IFNA(VLOOKUP(G408,数据整理2!$B$4:$Q$172,3,0),0)+_xlfn.IFNA(VLOOKUP(H408,数据整理2!$B$4:$Q$172,3,0),0)+_xlfn.IFNA(VLOOKUP(I408,数据整理2!$B$4:$Q$172,3,0),0)+_xlfn.IFNA(VLOOKUP(J408,数据整理2!$B$4:$Q$172,3,0),0)+_xlfn.IFNA(VLOOKUP(K408,数据整理2!$B$4:$Q$172,3,0),0)</f>
        <v>450</v>
      </c>
      <c r="E581">
        <f>_xlfn.IFNA(VLOOKUP($D408,数据整理2!$B$4:$Q$172,4,0),0)+_xlfn.IFNA(VLOOKUP($E408,数据整理2!$B$4:$Q$172,4,0),0)+_xlfn.IFNA(VLOOKUP($F408,数据整理2!$B$4:$Q$172,4,0),0)+_xlfn.IFNA(VLOOKUP($G408,数据整理2!$B$4:$Q$172,4,0),0)+_xlfn.IFNA(VLOOKUP($H408,数据整理2!$B$4:$Q$172,4,0),0)+_xlfn.IFNA(VLOOKUP($I408,数据整理2!$B$4:$Q$172,4,0),0)+_xlfn.IFNA(VLOOKUP($J408,数据整理2!$B$4:$Q$172,4,0),0)+_xlfn.IFNA(VLOOKUP($K408,数据整理2!$B$4:$Q$172,4,0),0)</f>
        <v>216</v>
      </c>
      <c r="F581">
        <f>_xlfn.IFNA(VLOOKUP($D408,数据整理2!$B$4:$Q$172,5,0),0)+_xlfn.IFNA(VLOOKUP($E408,数据整理2!$B$4:$Q$172,5,0),0)+_xlfn.IFNA(VLOOKUP($F408,数据整理2!$B$4:$Q$172,5,0),0)+_xlfn.IFNA(VLOOKUP($G408,数据整理2!$B$4:$Q$172,5,0),0)+_xlfn.IFNA(VLOOKUP($H408,数据整理2!$B$4:$Q$172,5,0),0)+_xlfn.IFNA(VLOOKUP($I408,数据整理2!$B$4:$Q$172,5,0),0)+_xlfn.IFNA(VLOOKUP($J408,数据整理2!$B$4:$Q$172,5,0),0)+_xlfn.IFNA(VLOOKUP($K408,数据整理2!$B$4:$Q$172,5,0),0)</f>
        <v>50</v>
      </c>
      <c r="G581">
        <f>_xlfn.IFNA(VLOOKUP($D408,数据整理2!$B$4:$Q$172,6,0),0)+_xlfn.IFNA(VLOOKUP($E408,数据整理2!$B$4:$Q$172,6,0),0)+_xlfn.IFNA(VLOOKUP($F408,数据整理2!$B$4:$Q$172,6,0),0)+_xlfn.IFNA(VLOOKUP($G408,数据整理2!$B$4:$Q$172,6,0),0)+_xlfn.IFNA(VLOOKUP($H408,数据整理2!$B$4:$Q$172,6,0),0)+_xlfn.IFNA(VLOOKUP($I408,数据整理2!$B$4:$Q$172,6,0),0)+_xlfn.IFNA(VLOOKUP($J408,数据整理2!$B$4:$Q$172,6,0),0)+_xlfn.IFNA(VLOOKUP($K408,数据整理2!$B$4:$Q$172,6,0),0)</f>
        <v>0</v>
      </c>
      <c r="H581">
        <f>_xlfn.IFNA(VLOOKUP($D408,数据整理2!$B$4:$Q$172,7,0),0)+_xlfn.IFNA(VLOOKUP($E408,数据整理2!$B$4:$Q$172,7,0),0)+_xlfn.IFNA(VLOOKUP($F408,数据整理2!$B$4:$Q$172,7,0),0)+_xlfn.IFNA(VLOOKUP($G408,数据整理2!$B$4:$Q$172,7,0),0)+_xlfn.IFNA(VLOOKUP($H408,数据整理2!$B$4:$Q$172,7,0),0)+_xlfn.IFNA(VLOOKUP($I408,数据整理2!$B$4:$Q$172,7,0),0)+_xlfn.IFNA(VLOOKUP($J408,数据整理2!$B$4:$Q$172,7,0),0)+_xlfn.IFNA(VLOOKUP($K408,数据整理2!$B$4:$Q$172,7,0),0)</f>
        <v>0</v>
      </c>
      <c r="I581">
        <f>_xlfn.IFNA(VLOOKUP($D408,数据整理2!$B$4:$Q$172,8,0),0)+_xlfn.IFNA(VLOOKUP($E408,数据整理2!$B$4:$Q$172,8,0),0)+_xlfn.IFNA(VLOOKUP($F408,数据整理2!$B$4:$Q$172,8,0),0)+_xlfn.IFNA(VLOOKUP($G408,数据整理2!$B$4:$Q$172,8,0),0)+_xlfn.IFNA(VLOOKUP($H408,数据整理2!$B$4:$Q$172,8,0),0)+_xlfn.IFNA(VLOOKUP($I408,数据整理2!$B$4:$Q$172,8,0),0)+_xlfn.IFNA(VLOOKUP($J408,数据整理2!$B$4:$Q$172,8,0),0)+_xlfn.IFNA(VLOOKUP($K408,数据整理2!$B$4:$Q$172,8,0),0)</f>
        <v>0</v>
      </c>
      <c r="J581">
        <f>_xlfn.IFNA(VLOOKUP($D408,数据整理2!$B$4:$Q$172,9,0),0)+_xlfn.IFNA(VLOOKUP($E408,数据整理2!$B$4:$Q$172,9,0),0)+_xlfn.IFNA(VLOOKUP($F408,数据整理2!$B$4:$Q$172,9,0),0)+_xlfn.IFNA(VLOOKUP($G408,数据整理2!$B$4:$Q$172,9,0),0)+_xlfn.IFNA(VLOOKUP($H408,数据整理2!$B$4:$Q$172,9,0),0)+_xlfn.IFNA(VLOOKUP($I408,数据整理2!$B$4:$Q$172,9,0),0)+_xlfn.IFNA(VLOOKUP($J408,数据整理2!$B$4:$Q$172,9,0),0)+_xlfn.IFNA(VLOOKUP($K408,数据整理2!$B$4:$Q$172,9,0),0)</f>
        <v>0</v>
      </c>
      <c r="K581">
        <f>_xlfn.IFNA(VLOOKUP($D408,数据整理2!$B$4:$Q$172,10,0),0)+_xlfn.IFNA(VLOOKUP($E408,数据整理2!$B$4:$Q$172,10,0),0)+_xlfn.IFNA(VLOOKUP($F408,数据整理2!$B$4:$Q$172,10,0),0)+_xlfn.IFNA(VLOOKUP($G408,数据整理2!$B$4:$Q$172,10,0),0)+_xlfn.IFNA(VLOOKUP($H408,数据整理2!$B$4:$Q$172,10,0),0)+_xlfn.IFNA(VLOOKUP($I408,数据整理2!$B$4:$Q$172,10,0),0)+_xlfn.IFNA(VLOOKUP($J408,数据整理2!$B$4:$Q$172,10,0),0)+_xlfn.IFNA(VLOOKUP($K408,数据整理2!$B$4:$Q$172,10,0),0)</f>
        <v>0</v>
      </c>
      <c r="L581">
        <f>_xlfn.IFNA(VLOOKUP($D408,数据整理2!$B$4:$Q$172,11,0),0)+_xlfn.IFNA(VLOOKUP($E408,数据整理2!$B$4:$Q$172,11,0),0)+_xlfn.IFNA(VLOOKUP($F408,数据整理2!$B$4:$Q$172,11,0),0)+_xlfn.IFNA(VLOOKUP($G408,数据整理2!$B$4:$Q$172,11,0),0)+_xlfn.IFNA(VLOOKUP($H408,数据整理2!$B$4:$Q$172,11,0),0)+_xlfn.IFNA(VLOOKUP($I408,数据整理2!$B$4:$Q$172,11,0),0)+_xlfn.IFNA(VLOOKUP($J408,数据整理2!$B$4:$Q$172,11,0),0)+_xlfn.IFNA(VLOOKUP($K408,数据整理2!$B$4:$Q$172,11,0),0)</f>
        <v>0</v>
      </c>
      <c r="M581">
        <f>_xlfn.IFNA(VLOOKUP($D408,数据整理2!$B$4:$Q$172,12,0),0)+_xlfn.IFNA(VLOOKUP($E408,数据整理2!$B$4:$Q$172,12,0),0)+_xlfn.IFNA(VLOOKUP($F408,数据整理2!$B$4:$Q$172,12,0),0)+_xlfn.IFNA(VLOOKUP($G408,数据整理2!$B$4:$Q$172,12,0),0)+_xlfn.IFNA(VLOOKUP($H408,数据整理2!$B$4:$Q$172,12,0),0)+_xlfn.IFNA(VLOOKUP($I408,数据整理2!$B$4:$Q$172,12,0),0)+_xlfn.IFNA(VLOOKUP($J408,数据整理2!$B$4:$Q$172,12,0),0)+_xlfn.IFNA(VLOOKUP($K408,数据整理2!$B$4:$Q$172,12,0),0)</f>
        <v>0</v>
      </c>
      <c r="N581">
        <f>_xlfn.IFNA(VLOOKUP($D408,数据整理2!$B$4:$Q$172,13,0),0)+_xlfn.IFNA(VLOOKUP($E408,数据整理2!$B$4:$Q$172,13,0),0)+_xlfn.IFNA(VLOOKUP($F408,数据整理2!$B$4:$Q$172,13,0),0)+_xlfn.IFNA(VLOOKUP($G408,数据整理2!$B$4:$Q$172,13,0),0)+_xlfn.IFNA(VLOOKUP($H408,数据整理2!$B$4:$Q$172,13,0),0)+_xlfn.IFNA(VLOOKUP($I408,数据整理2!$B$4:$Q$172,13,0),0)+_xlfn.IFNA(VLOOKUP($J408,数据整理2!$B$4:$Q$172,13,0),0)+_xlfn.IFNA(VLOOKUP($K408,数据整理2!$B$4:$Q$172,13,0),0)</f>
        <v>0</v>
      </c>
      <c r="O581">
        <f>_xlfn.IFNA(VLOOKUP($D408,数据整理2!$B$4:$Q$172,14,0),0)+_xlfn.IFNA(VLOOKUP($E408,数据整理2!$B$4:$Q$172,14,0),0)+_xlfn.IFNA(VLOOKUP($F408,数据整理2!$B$4:$Q$172,14,0),0)+_xlfn.IFNA(VLOOKUP($G408,数据整理2!$B$4:$Q$172,14,0),0)+_xlfn.IFNA(VLOOKUP($H408,数据整理2!$B$4:$Q$172,14,0),0)+_xlfn.IFNA(VLOOKUP($I408,数据整理2!$B$4:$Q$172,14,0),0)+_xlfn.IFNA(VLOOKUP($J408,数据整理2!$B$4:$Q$172,14,0),0)+_xlfn.IFNA(VLOOKUP($K408,数据整理2!$B$4:$Q$172,14,0),0)</f>
        <v>0</v>
      </c>
      <c r="P581">
        <f>_xlfn.IFNA(VLOOKUP($D408,数据整理2!$B$4:$Q$172,15,0),0)+_xlfn.IFNA(VLOOKUP($E408,数据整理2!$B$4:$Q$172,15,0),0)+_xlfn.IFNA(VLOOKUP($F408,数据整理2!$B$4:$Q$172,15,0),0)+_xlfn.IFNA(VLOOKUP($G408,数据整理2!$B$4:$Q$172,15,0),0)+_xlfn.IFNA(VLOOKUP($H408,数据整理2!$B$4:$Q$172,15,0),0)+_xlfn.IFNA(VLOOKUP($I408,数据整理2!$B$4:$Q$172,15,0),0)+_xlfn.IFNA(VLOOKUP($J408,数据整理2!$B$4:$Q$172,15,0),0)+_xlfn.IFNA(VLOOKUP($K408,数据整理2!$B$4:$Q$172,15,0),0)</f>
        <v>84</v>
      </c>
      <c r="Q581">
        <f>_xlfn.IFNA(VLOOKUP($D408,数据整理2!$B$4:$Q$172,16,0),0)+_xlfn.IFNA(VLOOKUP($E408,数据整理2!$B$4:$Q$172,16,0),0)+_xlfn.IFNA(VLOOKUP($F408,数据整理2!$B$4:$Q$172,16,0),0)+_xlfn.IFNA(VLOOKUP($G408,数据整理2!$B$4:$Q$172,16,0),0)+_xlfn.IFNA(VLOOKUP($H408,数据整理2!$B$4:$Q$172,16,0),0)+_xlfn.IFNA(VLOOKUP($I408,数据整理2!$B$4:$Q$172,16,0),0)+_xlfn.IFNA(VLOOKUP($J408,数据整理2!$B$4:$Q$172,16,0),0)+_xlfn.IFNA(VLOOKUP($K408,数据整理2!$B$4:$Q$172,16,0),0)</f>
        <v>84</v>
      </c>
    </row>
    <row r="582" spans="2:17" x14ac:dyDescent="0.2">
      <c r="B582">
        <v>29</v>
      </c>
      <c r="C582" t="str">
        <f>INDEX(数据整理1!$C$30:$C$54,MATCH(B582,数据整理1!$D$30:$D$54))</f>
        <v>5阶</v>
      </c>
      <c r="D582">
        <f>_xlfn.IFNA(VLOOKUP(D409,数据整理2!$B$4:$Q$172,3,0),0)+_xlfn.IFNA(VLOOKUP(E409,数据整理2!$B$4:$Q$172,3,0),0)+_xlfn.IFNA(VLOOKUP(F409,数据整理2!$B$4:$Q$172,3,0),0)+_xlfn.IFNA(VLOOKUP(G409,数据整理2!$B$4:$Q$172,3,0),0)+_xlfn.IFNA(VLOOKUP(H409,数据整理2!$B$4:$Q$172,3,0),0)+_xlfn.IFNA(VLOOKUP(I409,数据整理2!$B$4:$Q$172,3,0),0)+_xlfn.IFNA(VLOOKUP(J409,数据整理2!$B$4:$Q$172,3,0),0)+_xlfn.IFNA(VLOOKUP(K409,数据整理2!$B$4:$Q$172,3,0),0)</f>
        <v>450</v>
      </c>
      <c r="E582">
        <f>_xlfn.IFNA(VLOOKUP($D409,数据整理2!$B$4:$Q$172,4,0),0)+_xlfn.IFNA(VLOOKUP($E409,数据整理2!$B$4:$Q$172,4,0),0)+_xlfn.IFNA(VLOOKUP($F409,数据整理2!$B$4:$Q$172,4,0),0)+_xlfn.IFNA(VLOOKUP($G409,数据整理2!$B$4:$Q$172,4,0),0)+_xlfn.IFNA(VLOOKUP($H409,数据整理2!$B$4:$Q$172,4,0),0)+_xlfn.IFNA(VLOOKUP($I409,数据整理2!$B$4:$Q$172,4,0),0)+_xlfn.IFNA(VLOOKUP($J409,数据整理2!$B$4:$Q$172,4,0),0)+_xlfn.IFNA(VLOOKUP($K409,数据整理2!$B$4:$Q$172,4,0),0)</f>
        <v>216</v>
      </c>
      <c r="F582">
        <f>_xlfn.IFNA(VLOOKUP($D409,数据整理2!$B$4:$Q$172,5,0),0)+_xlfn.IFNA(VLOOKUP($E409,数据整理2!$B$4:$Q$172,5,0),0)+_xlfn.IFNA(VLOOKUP($F409,数据整理2!$B$4:$Q$172,5,0),0)+_xlfn.IFNA(VLOOKUP($G409,数据整理2!$B$4:$Q$172,5,0),0)+_xlfn.IFNA(VLOOKUP($H409,数据整理2!$B$4:$Q$172,5,0),0)+_xlfn.IFNA(VLOOKUP($I409,数据整理2!$B$4:$Q$172,5,0),0)+_xlfn.IFNA(VLOOKUP($J409,数据整理2!$B$4:$Q$172,5,0),0)+_xlfn.IFNA(VLOOKUP($K409,数据整理2!$B$4:$Q$172,5,0),0)</f>
        <v>50</v>
      </c>
      <c r="G582">
        <f>_xlfn.IFNA(VLOOKUP($D409,数据整理2!$B$4:$Q$172,6,0),0)+_xlfn.IFNA(VLOOKUP($E409,数据整理2!$B$4:$Q$172,6,0),0)+_xlfn.IFNA(VLOOKUP($F409,数据整理2!$B$4:$Q$172,6,0),0)+_xlfn.IFNA(VLOOKUP($G409,数据整理2!$B$4:$Q$172,6,0),0)+_xlfn.IFNA(VLOOKUP($H409,数据整理2!$B$4:$Q$172,6,0),0)+_xlfn.IFNA(VLOOKUP($I409,数据整理2!$B$4:$Q$172,6,0),0)+_xlfn.IFNA(VLOOKUP($J409,数据整理2!$B$4:$Q$172,6,0),0)+_xlfn.IFNA(VLOOKUP($K409,数据整理2!$B$4:$Q$172,6,0),0)</f>
        <v>0</v>
      </c>
      <c r="H582">
        <f>_xlfn.IFNA(VLOOKUP($D409,数据整理2!$B$4:$Q$172,7,0),0)+_xlfn.IFNA(VLOOKUP($E409,数据整理2!$B$4:$Q$172,7,0),0)+_xlfn.IFNA(VLOOKUP($F409,数据整理2!$B$4:$Q$172,7,0),0)+_xlfn.IFNA(VLOOKUP($G409,数据整理2!$B$4:$Q$172,7,0),0)+_xlfn.IFNA(VLOOKUP($H409,数据整理2!$B$4:$Q$172,7,0),0)+_xlfn.IFNA(VLOOKUP($I409,数据整理2!$B$4:$Q$172,7,0),0)+_xlfn.IFNA(VLOOKUP($J409,数据整理2!$B$4:$Q$172,7,0),0)+_xlfn.IFNA(VLOOKUP($K409,数据整理2!$B$4:$Q$172,7,0),0)</f>
        <v>0</v>
      </c>
      <c r="I582">
        <f>_xlfn.IFNA(VLOOKUP($D409,数据整理2!$B$4:$Q$172,8,0),0)+_xlfn.IFNA(VLOOKUP($E409,数据整理2!$B$4:$Q$172,8,0),0)+_xlfn.IFNA(VLOOKUP($F409,数据整理2!$B$4:$Q$172,8,0),0)+_xlfn.IFNA(VLOOKUP($G409,数据整理2!$B$4:$Q$172,8,0),0)+_xlfn.IFNA(VLOOKUP($H409,数据整理2!$B$4:$Q$172,8,0),0)+_xlfn.IFNA(VLOOKUP($I409,数据整理2!$B$4:$Q$172,8,0),0)+_xlfn.IFNA(VLOOKUP($J409,数据整理2!$B$4:$Q$172,8,0),0)+_xlfn.IFNA(VLOOKUP($K409,数据整理2!$B$4:$Q$172,8,0),0)</f>
        <v>0</v>
      </c>
      <c r="J582">
        <f>_xlfn.IFNA(VLOOKUP($D409,数据整理2!$B$4:$Q$172,9,0),0)+_xlfn.IFNA(VLOOKUP($E409,数据整理2!$B$4:$Q$172,9,0),0)+_xlfn.IFNA(VLOOKUP($F409,数据整理2!$B$4:$Q$172,9,0),0)+_xlfn.IFNA(VLOOKUP($G409,数据整理2!$B$4:$Q$172,9,0),0)+_xlfn.IFNA(VLOOKUP($H409,数据整理2!$B$4:$Q$172,9,0),0)+_xlfn.IFNA(VLOOKUP($I409,数据整理2!$B$4:$Q$172,9,0),0)+_xlfn.IFNA(VLOOKUP($J409,数据整理2!$B$4:$Q$172,9,0),0)+_xlfn.IFNA(VLOOKUP($K409,数据整理2!$B$4:$Q$172,9,0),0)</f>
        <v>0</v>
      </c>
      <c r="K582">
        <f>_xlfn.IFNA(VLOOKUP($D409,数据整理2!$B$4:$Q$172,10,0),0)+_xlfn.IFNA(VLOOKUP($E409,数据整理2!$B$4:$Q$172,10,0),0)+_xlfn.IFNA(VLOOKUP($F409,数据整理2!$B$4:$Q$172,10,0),0)+_xlfn.IFNA(VLOOKUP($G409,数据整理2!$B$4:$Q$172,10,0),0)+_xlfn.IFNA(VLOOKUP($H409,数据整理2!$B$4:$Q$172,10,0),0)+_xlfn.IFNA(VLOOKUP($I409,数据整理2!$B$4:$Q$172,10,0),0)+_xlfn.IFNA(VLOOKUP($J409,数据整理2!$B$4:$Q$172,10,0),0)+_xlfn.IFNA(VLOOKUP($K409,数据整理2!$B$4:$Q$172,10,0),0)</f>
        <v>0</v>
      </c>
      <c r="L582">
        <f>_xlfn.IFNA(VLOOKUP($D409,数据整理2!$B$4:$Q$172,11,0),0)+_xlfn.IFNA(VLOOKUP($E409,数据整理2!$B$4:$Q$172,11,0),0)+_xlfn.IFNA(VLOOKUP($F409,数据整理2!$B$4:$Q$172,11,0),0)+_xlfn.IFNA(VLOOKUP($G409,数据整理2!$B$4:$Q$172,11,0),0)+_xlfn.IFNA(VLOOKUP($H409,数据整理2!$B$4:$Q$172,11,0),0)+_xlfn.IFNA(VLOOKUP($I409,数据整理2!$B$4:$Q$172,11,0),0)+_xlfn.IFNA(VLOOKUP($J409,数据整理2!$B$4:$Q$172,11,0),0)+_xlfn.IFNA(VLOOKUP($K409,数据整理2!$B$4:$Q$172,11,0),0)</f>
        <v>0</v>
      </c>
      <c r="M582">
        <f>_xlfn.IFNA(VLOOKUP($D409,数据整理2!$B$4:$Q$172,12,0),0)+_xlfn.IFNA(VLOOKUP($E409,数据整理2!$B$4:$Q$172,12,0),0)+_xlfn.IFNA(VLOOKUP($F409,数据整理2!$B$4:$Q$172,12,0),0)+_xlfn.IFNA(VLOOKUP($G409,数据整理2!$B$4:$Q$172,12,0),0)+_xlfn.IFNA(VLOOKUP($H409,数据整理2!$B$4:$Q$172,12,0),0)+_xlfn.IFNA(VLOOKUP($I409,数据整理2!$B$4:$Q$172,12,0),0)+_xlfn.IFNA(VLOOKUP($J409,数据整理2!$B$4:$Q$172,12,0),0)+_xlfn.IFNA(VLOOKUP($K409,数据整理2!$B$4:$Q$172,12,0),0)</f>
        <v>0</v>
      </c>
      <c r="N582">
        <f>_xlfn.IFNA(VLOOKUP($D409,数据整理2!$B$4:$Q$172,13,0),0)+_xlfn.IFNA(VLOOKUP($E409,数据整理2!$B$4:$Q$172,13,0),0)+_xlfn.IFNA(VLOOKUP($F409,数据整理2!$B$4:$Q$172,13,0),0)+_xlfn.IFNA(VLOOKUP($G409,数据整理2!$B$4:$Q$172,13,0),0)+_xlfn.IFNA(VLOOKUP($H409,数据整理2!$B$4:$Q$172,13,0),0)+_xlfn.IFNA(VLOOKUP($I409,数据整理2!$B$4:$Q$172,13,0),0)+_xlfn.IFNA(VLOOKUP($J409,数据整理2!$B$4:$Q$172,13,0),0)+_xlfn.IFNA(VLOOKUP($K409,数据整理2!$B$4:$Q$172,13,0),0)</f>
        <v>0</v>
      </c>
      <c r="O582">
        <f>_xlfn.IFNA(VLOOKUP($D409,数据整理2!$B$4:$Q$172,14,0),0)+_xlfn.IFNA(VLOOKUP($E409,数据整理2!$B$4:$Q$172,14,0),0)+_xlfn.IFNA(VLOOKUP($F409,数据整理2!$B$4:$Q$172,14,0),0)+_xlfn.IFNA(VLOOKUP($G409,数据整理2!$B$4:$Q$172,14,0),0)+_xlfn.IFNA(VLOOKUP($H409,数据整理2!$B$4:$Q$172,14,0),0)+_xlfn.IFNA(VLOOKUP($I409,数据整理2!$B$4:$Q$172,14,0),0)+_xlfn.IFNA(VLOOKUP($J409,数据整理2!$B$4:$Q$172,14,0),0)+_xlfn.IFNA(VLOOKUP($K409,数据整理2!$B$4:$Q$172,14,0),0)</f>
        <v>0</v>
      </c>
      <c r="P582">
        <f>_xlfn.IFNA(VLOOKUP($D409,数据整理2!$B$4:$Q$172,15,0),0)+_xlfn.IFNA(VLOOKUP($E409,数据整理2!$B$4:$Q$172,15,0),0)+_xlfn.IFNA(VLOOKUP($F409,数据整理2!$B$4:$Q$172,15,0),0)+_xlfn.IFNA(VLOOKUP($G409,数据整理2!$B$4:$Q$172,15,0),0)+_xlfn.IFNA(VLOOKUP($H409,数据整理2!$B$4:$Q$172,15,0),0)+_xlfn.IFNA(VLOOKUP($I409,数据整理2!$B$4:$Q$172,15,0),0)+_xlfn.IFNA(VLOOKUP($J409,数据整理2!$B$4:$Q$172,15,0),0)+_xlfn.IFNA(VLOOKUP($K409,数据整理2!$B$4:$Q$172,15,0),0)</f>
        <v>84</v>
      </c>
      <c r="Q582">
        <f>_xlfn.IFNA(VLOOKUP($D409,数据整理2!$B$4:$Q$172,16,0),0)+_xlfn.IFNA(VLOOKUP($E409,数据整理2!$B$4:$Q$172,16,0),0)+_xlfn.IFNA(VLOOKUP($F409,数据整理2!$B$4:$Q$172,16,0),0)+_xlfn.IFNA(VLOOKUP($G409,数据整理2!$B$4:$Q$172,16,0),0)+_xlfn.IFNA(VLOOKUP($H409,数据整理2!$B$4:$Q$172,16,0),0)+_xlfn.IFNA(VLOOKUP($I409,数据整理2!$B$4:$Q$172,16,0),0)+_xlfn.IFNA(VLOOKUP($J409,数据整理2!$B$4:$Q$172,16,0),0)+_xlfn.IFNA(VLOOKUP($K409,数据整理2!$B$4:$Q$172,16,0),0)</f>
        <v>84</v>
      </c>
    </row>
    <row r="583" spans="2:17" x14ac:dyDescent="0.2">
      <c r="B583">
        <v>30</v>
      </c>
      <c r="C583" t="str">
        <f>INDEX(数据整理1!$C$30:$C$54,MATCH(B583,数据整理1!$D$30:$D$54))</f>
        <v>6阶</v>
      </c>
      <c r="D583">
        <f>_xlfn.IFNA(VLOOKUP(D410,数据整理2!$B$4:$Q$172,3,0),0)+_xlfn.IFNA(VLOOKUP(E410,数据整理2!$B$4:$Q$172,3,0),0)+_xlfn.IFNA(VLOOKUP(F410,数据整理2!$B$4:$Q$172,3,0),0)+_xlfn.IFNA(VLOOKUP(G410,数据整理2!$B$4:$Q$172,3,0),0)+_xlfn.IFNA(VLOOKUP(H410,数据整理2!$B$4:$Q$172,3,0),0)+_xlfn.IFNA(VLOOKUP(I410,数据整理2!$B$4:$Q$172,3,0),0)+_xlfn.IFNA(VLOOKUP(J410,数据整理2!$B$4:$Q$172,3,0),0)+_xlfn.IFNA(VLOOKUP(K410,数据整理2!$B$4:$Q$172,3,0),0)</f>
        <v>776</v>
      </c>
      <c r="E583">
        <f>_xlfn.IFNA(VLOOKUP($D410,数据整理2!$B$4:$Q$172,4,0),0)+_xlfn.IFNA(VLOOKUP($E410,数据整理2!$B$4:$Q$172,4,0),0)+_xlfn.IFNA(VLOOKUP($F410,数据整理2!$B$4:$Q$172,4,0),0)+_xlfn.IFNA(VLOOKUP($G410,数据整理2!$B$4:$Q$172,4,0),0)+_xlfn.IFNA(VLOOKUP($H410,数据整理2!$B$4:$Q$172,4,0),0)+_xlfn.IFNA(VLOOKUP($I410,数据整理2!$B$4:$Q$172,4,0),0)+_xlfn.IFNA(VLOOKUP($J410,数据整理2!$B$4:$Q$172,4,0),0)+_xlfn.IFNA(VLOOKUP($K410,数据整理2!$B$4:$Q$172,4,0),0)</f>
        <v>76</v>
      </c>
      <c r="F583">
        <f>_xlfn.IFNA(VLOOKUP($D410,数据整理2!$B$4:$Q$172,5,0),0)+_xlfn.IFNA(VLOOKUP($E410,数据整理2!$B$4:$Q$172,5,0),0)+_xlfn.IFNA(VLOOKUP($F410,数据整理2!$B$4:$Q$172,5,0),0)+_xlfn.IFNA(VLOOKUP($G410,数据整理2!$B$4:$Q$172,5,0),0)+_xlfn.IFNA(VLOOKUP($H410,数据整理2!$B$4:$Q$172,5,0),0)+_xlfn.IFNA(VLOOKUP($I410,数据整理2!$B$4:$Q$172,5,0),0)+_xlfn.IFNA(VLOOKUP($J410,数据整理2!$B$4:$Q$172,5,0),0)+_xlfn.IFNA(VLOOKUP($K410,数据整理2!$B$4:$Q$172,5,0),0)</f>
        <v>88</v>
      </c>
      <c r="G583">
        <f>_xlfn.IFNA(VLOOKUP($D410,数据整理2!$B$4:$Q$172,6,0),0)+_xlfn.IFNA(VLOOKUP($E410,数据整理2!$B$4:$Q$172,6,0),0)+_xlfn.IFNA(VLOOKUP($F410,数据整理2!$B$4:$Q$172,6,0),0)+_xlfn.IFNA(VLOOKUP($G410,数据整理2!$B$4:$Q$172,6,0),0)+_xlfn.IFNA(VLOOKUP($H410,数据整理2!$B$4:$Q$172,6,0),0)+_xlfn.IFNA(VLOOKUP($I410,数据整理2!$B$4:$Q$172,6,0),0)+_xlfn.IFNA(VLOOKUP($J410,数据整理2!$B$4:$Q$172,6,0),0)+_xlfn.IFNA(VLOOKUP($K410,数据整理2!$B$4:$Q$172,6,0),0)</f>
        <v>152</v>
      </c>
      <c r="H583">
        <f>_xlfn.IFNA(VLOOKUP($D410,数据整理2!$B$4:$Q$172,7,0),0)+_xlfn.IFNA(VLOOKUP($E410,数据整理2!$B$4:$Q$172,7,0),0)+_xlfn.IFNA(VLOOKUP($F410,数据整理2!$B$4:$Q$172,7,0),0)+_xlfn.IFNA(VLOOKUP($G410,数据整理2!$B$4:$Q$172,7,0),0)+_xlfn.IFNA(VLOOKUP($H410,数据整理2!$B$4:$Q$172,7,0),0)+_xlfn.IFNA(VLOOKUP($I410,数据整理2!$B$4:$Q$172,7,0),0)+_xlfn.IFNA(VLOOKUP($J410,数据整理2!$B$4:$Q$172,7,0),0)+_xlfn.IFNA(VLOOKUP($K410,数据整理2!$B$4:$Q$172,7,0),0)</f>
        <v>0</v>
      </c>
      <c r="I583">
        <f>_xlfn.IFNA(VLOOKUP($D410,数据整理2!$B$4:$Q$172,8,0),0)+_xlfn.IFNA(VLOOKUP($E410,数据整理2!$B$4:$Q$172,8,0),0)+_xlfn.IFNA(VLOOKUP($F410,数据整理2!$B$4:$Q$172,8,0),0)+_xlfn.IFNA(VLOOKUP($G410,数据整理2!$B$4:$Q$172,8,0),0)+_xlfn.IFNA(VLOOKUP($H410,数据整理2!$B$4:$Q$172,8,0),0)+_xlfn.IFNA(VLOOKUP($I410,数据整理2!$B$4:$Q$172,8,0),0)+_xlfn.IFNA(VLOOKUP($J410,数据整理2!$B$4:$Q$172,8,0),0)+_xlfn.IFNA(VLOOKUP($K410,数据整理2!$B$4:$Q$172,8,0),0)</f>
        <v>0</v>
      </c>
      <c r="J583">
        <f>_xlfn.IFNA(VLOOKUP($D410,数据整理2!$B$4:$Q$172,9,0),0)+_xlfn.IFNA(VLOOKUP($E410,数据整理2!$B$4:$Q$172,9,0),0)+_xlfn.IFNA(VLOOKUP($F410,数据整理2!$B$4:$Q$172,9,0),0)+_xlfn.IFNA(VLOOKUP($G410,数据整理2!$B$4:$Q$172,9,0),0)+_xlfn.IFNA(VLOOKUP($H410,数据整理2!$B$4:$Q$172,9,0),0)+_xlfn.IFNA(VLOOKUP($I410,数据整理2!$B$4:$Q$172,9,0),0)+_xlfn.IFNA(VLOOKUP($J410,数据整理2!$B$4:$Q$172,9,0),0)+_xlfn.IFNA(VLOOKUP($K410,数据整理2!$B$4:$Q$172,9,0),0)</f>
        <v>0</v>
      </c>
      <c r="K583">
        <f>_xlfn.IFNA(VLOOKUP($D410,数据整理2!$B$4:$Q$172,10,0),0)+_xlfn.IFNA(VLOOKUP($E410,数据整理2!$B$4:$Q$172,10,0),0)+_xlfn.IFNA(VLOOKUP($F410,数据整理2!$B$4:$Q$172,10,0),0)+_xlfn.IFNA(VLOOKUP($G410,数据整理2!$B$4:$Q$172,10,0),0)+_xlfn.IFNA(VLOOKUP($H410,数据整理2!$B$4:$Q$172,10,0),0)+_xlfn.IFNA(VLOOKUP($I410,数据整理2!$B$4:$Q$172,10,0),0)+_xlfn.IFNA(VLOOKUP($J410,数据整理2!$B$4:$Q$172,10,0),0)+_xlfn.IFNA(VLOOKUP($K410,数据整理2!$B$4:$Q$172,10,0),0)</f>
        <v>0</v>
      </c>
      <c r="L583">
        <f>_xlfn.IFNA(VLOOKUP($D410,数据整理2!$B$4:$Q$172,11,0),0)+_xlfn.IFNA(VLOOKUP($E410,数据整理2!$B$4:$Q$172,11,0),0)+_xlfn.IFNA(VLOOKUP($F410,数据整理2!$B$4:$Q$172,11,0),0)+_xlfn.IFNA(VLOOKUP($G410,数据整理2!$B$4:$Q$172,11,0),0)+_xlfn.IFNA(VLOOKUP($H410,数据整理2!$B$4:$Q$172,11,0),0)+_xlfn.IFNA(VLOOKUP($I410,数据整理2!$B$4:$Q$172,11,0),0)+_xlfn.IFNA(VLOOKUP($J410,数据整理2!$B$4:$Q$172,11,0),0)+_xlfn.IFNA(VLOOKUP($K410,数据整理2!$B$4:$Q$172,11,0),0)</f>
        <v>0</v>
      </c>
      <c r="M583">
        <f>_xlfn.IFNA(VLOOKUP($D410,数据整理2!$B$4:$Q$172,12,0),0)+_xlfn.IFNA(VLOOKUP($E410,数据整理2!$B$4:$Q$172,12,0),0)+_xlfn.IFNA(VLOOKUP($F410,数据整理2!$B$4:$Q$172,12,0),0)+_xlfn.IFNA(VLOOKUP($G410,数据整理2!$B$4:$Q$172,12,0),0)+_xlfn.IFNA(VLOOKUP($H410,数据整理2!$B$4:$Q$172,12,0),0)+_xlfn.IFNA(VLOOKUP($I410,数据整理2!$B$4:$Q$172,12,0),0)+_xlfn.IFNA(VLOOKUP($J410,数据整理2!$B$4:$Q$172,12,0),0)+_xlfn.IFNA(VLOOKUP($K410,数据整理2!$B$4:$Q$172,12,0),0)</f>
        <v>0</v>
      </c>
      <c r="N583">
        <f>_xlfn.IFNA(VLOOKUP($D410,数据整理2!$B$4:$Q$172,13,0),0)+_xlfn.IFNA(VLOOKUP($E410,数据整理2!$B$4:$Q$172,13,0),0)+_xlfn.IFNA(VLOOKUP($F410,数据整理2!$B$4:$Q$172,13,0),0)+_xlfn.IFNA(VLOOKUP($G410,数据整理2!$B$4:$Q$172,13,0),0)+_xlfn.IFNA(VLOOKUP($H410,数据整理2!$B$4:$Q$172,13,0),0)+_xlfn.IFNA(VLOOKUP($I410,数据整理2!$B$4:$Q$172,13,0),0)+_xlfn.IFNA(VLOOKUP($J410,数据整理2!$B$4:$Q$172,13,0),0)+_xlfn.IFNA(VLOOKUP($K410,数据整理2!$B$4:$Q$172,13,0),0)</f>
        <v>0</v>
      </c>
      <c r="O583">
        <f>_xlfn.IFNA(VLOOKUP($D410,数据整理2!$B$4:$Q$172,14,0),0)+_xlfn.IFNA(VLOOKUP($E410,数据整理2!$B$4:$Q$172,14,0),0)+_xlfn.IFNA(VLOOKUP($F410,数据整理2!$B$4:$Q$172,14,0),0)+_xlfn.IFNA(VLOOKUP($G410,数据整理2!$B$4:$Q$172,14,0),0)+_xlfn.IFNA(VLOOKUP($H410,数据整理2!$B$4:$Q$172,14,0),0)+_xlfn.IFNA(VLOOKUP($I410,数据整理2!$B$4:$Q$172,14,0),0)+_xlfn.IFNA(VLOOKUP($J410,数据整理2!$B$4:$Q$172,14,0),0)+_xlfn.IFNA(VLOOKUP($K410,数据整理2!$B$4:$Q$172,14,0),0)</f>
        <v>0</v>
      </c>
      <c r="P583">
        <f>_xlfn.IFNA(VLOOKUP($D410,数据整理2!$B$4:$Q$172,15,0),0)+_xlfn.IFNA(VLOOKUP($E410,数据整理2!$B$4:$Q$172,15,0),0)+_xlfn.IFNA(VLOOKUP($F410,数据整理2!$B$4:$Q$172,15,0),0)+_xlfn.IFNA(VLOOKUP($G410,数据整理2!$B$4:$Q$172,15,0),0)+_xlfn.IFNA(VLOOKUP($H410,数据整理2!$B$4:$Q$172,15,0),0)+_xlfn.IFNA(VLOOKUP($I410,数据整理2!$B$4:$Q$172,15,0),0)+_xlfn.IFNA(VLOOKUP($J410,数据整理2!$B$4:$Q$172,15,0),0)+_xlfn.IFNA(VLOOKUP($K410,数据整理2!$B$4:$Q$172,15,0),0)</f>
        <v>93</v>
      </c>
      <c r="Q583">
        <f>_xlfn.IFNA(VLOOKUP($D410,数据整理2!$B$4:$Q$172,16,0),0)+_xlfn.IFNA(VLOOKUP($E410,数据整理2!$B$4:$Q$172,16,0),0)+_xlfn.IFNA(VLOOKUP($F410,数据整理2!$B$4:$Q$172,16,0),0)+_xlfn.IFNA(VLOOKUP($G410,数据整理2!$B$4:$Q$172,16,0),0)+_xlfn.IFNA(VLOOKUP($H410,数据整理2!$B$4:$Q$172,16,0),0)+_xlfn.IFNA(VLOOKUP($I410,数据整理2!$B$4:$Q$172,16,0),0)+_xlfn.IFNA(VLOOKUP($J410,数据整理2!$B$4:$Q$172,16,0),0)+_xlfn.IFNA(VLOOKUP($K410,数据整理2!$B$4:$Q$172,16,0),0)</f>
        <v>93</v>
      </c>
    </row>
    <row r="584" spans="2:17" x14ac:dyDescent="0.2">
      <c r="B584">
        <v>31</v>
      </c>
      <c r="C584" t="str">
        <f>INDEX(数据整理1!$C$30:$C$54,MATCH(B584,数据整理1!$D$30:$D$54))</f>
        <v>6阶</v>
      </c>
      <c r="D584">
        <f>_xlfn.IFNA(VLOOKUP(D411,数据整理2!$B$4:$Q$172,3,0),0)+_xlfn.IFNA(VLOOKUP(E411,数据整理2!$B$4:$Q$172,3,0),0)+_xlfn.IFNA(VLOOKUP(F411,数据整理2!$B$4:$Q$172,3,0),0)+_xlfn.IFNA(VLOOKUP(G411,数据整理2!$B$4:$Q$172,3,0),0)+_xlfn.IFNA(VLOOKUP(H411,数据整理2!$B$4:$Q$172,3,0),0)+_xlfn.IFNA(VLOOKUP(I411,数据整理2!$B$4:$Q$172,3,0),0)+_xlfn.IFNA(VLOOKUP(J411,数据整理2!$B$4:$Q$172,3,0),0)+_xlfn.IFNA(VLOOKUP(K411,数据整理2!$B$4:$Q$172,3,0),0)</f>
        <v>776</v>
      </c>
      <c r="E584">
        <f>_xlfn.IFNA(VLOOKUP($D411,数据整理2!$B$4:$Q$172,4,0),0)+_xlfn.IFNA(VLOOKUP($E411,数据整理2!$B$4:$Q$172,4,0),0)+_xlfn.IFNA(VLOOKUP($F411,数据整理2!$B$4:$Q$172,4,0),0)+_xlfn.IFNA(VLOOKUP($G411,数据整理2!$B$4:$Q$172,4,0),0)+_xlfn.IFNA(VLOOKUP($H411,数据整理2!$B$4:$Q$172,4,0),0)+_xlfn.IFNA(VLOOKUP($I411,数据整理2!$B$4:$Q$172,4,0),0)+_xlfn.IFNA(VLOOKUP($J411,数据整理2!$B$4:$Q$172,4,0),0)+_xlfn.IFNA(VLOOKUP($K411,数据整理2!$B$4:$Q$172,4,0),0)</f>
        <v>164</v>
      </c>
      <c r="F584">
        <f>_xlfn.IFNA(VLOOKUP($D411,数据整理2!$B$4:$Q$172,5,0),0)+_xlfn.IFNA(VLOOKUP($E411,数据整理2!$B$4:$Q$172,5,0),0)+_xlfn.IFNA(VLOOKUP($F411,数据整理2!$B$4:$Q$172,5,0),0)+_xlfn.IFNA(VLOOKUP($G411,数据整理2!$B$4:$Q$172,5,0),0)+_xlfn.IFNA(VLOOKUP($H411,数据整理2!$B$4:$Q$172,5,0),0)+_xlfn.IFNA(VLOOKUP($I411,数据整理2!$B$4:$Q$172,5,0),0)+_xlfn.IFNA(VLOOKUP($J411,数据整理2!$B$4:$Q$172,5,0),0)+_xlfn.IFNA(VLOOKUP($K411,数据整理2!$B$4:$Q$172,5,0),0)</f>
        <v>88</v>
      </c>
      <c r="G584">
        <f>_xlfn.IFNA(VLOOKUP($D411,数据整理2!$B$4:$Q$172,6,0),0)+_xlfn.IFNA(VLOOKUP($E411,数据整理2!$B$4:$Q$172,6,0),0)+_xlfn.IFNA(VLOOKUP($F411,数据整理2!$B$4:$Q$172,6,0),0)+_xlfn.IFNA(VLOOKUP($G411,数据整理2!$B$4:$Q$172,6,0),0)+_xlfn.IFNA(VLOOKUP($H411,数据整理2!$B$4:$Q$172,6,0),0)+_xlfn.IFNA(VLOOKUP($I411,数据整理2!$B$4:$Q$172,6,0),0)+_xlfn.IFNA(VLOOKUP($J411,数据整理2!$B$4:$Q$172,6,0),0)+_xlfn.IFNA(VLOOKUP($K411,数据整理2!$B$4:$Q$172,6,0),0)</f>
        <v>152</v>
      </c>
      <c r="H584">
        <f>_xlfn.IFNA(VLOOKUP($D411,数据整理2!$B$4:$Q$172,7,0),0)+_xlfn.IFNA(VLOOKUP($E411,数据整理2!$B$4:$Q$172,7,0),0)+_xlfn.IFNA(VLOOKUP($F411,数据整理2!$B$4:$Q$172,7,0),0)+_xlfn.IFNA(VLOOKUP($G411,数据整理2!$B$4:$Q$172,7,0),0)+_xlfn.IFNA(VLOOKUP($H411,数据整理2!$B$4:$Q$172,7,0),0)+_xlfn.IFNA(VLOOKUP($I411,数据整理2!$B$4:$Q$172,7,0),0)+_xlfn.IFNA(VLOOKUP($J411,数据整理2!$B$4:$Q$172,7,0),0)+_xlfn.IFNA(VLOOKUP($K411,数据整理2!$B$4:$Q$172,7,0),0)</f>
        <v>0</v>
      </c>
      <c r="I584">
        <f>_xlfn.IFNA(VLOOKUP($D411,数据整理2!$B$4:$Q$172,8,0),0)+_xlfn.IFNA(VLOOKUP($E411,数据整理2!$B$4:$Q$172,8,0),0)+_xlfn.IFNA(VLOOKUP($F411,数据整理2!$B$4:$Q$172,8,0),0)+_xlfn.IFNA(VLOOKUP($G411,数据整理2!$B$4:$Q$172,8,0),0)+_xlfn.IFNA(VLOOKUP($H411,数据整理2!$B$4:$Q$172,8,0),0)+_xlfn.IFNA(VLOOKUP($I411,数据整理2!$B$4:$Q$172,8,0),0)+_xlfn.IFNA(VLOOKUP($J411,数据整理2!$B$4:$Q$172,8,0),0)+_xlfn.IFNA(VLOOKUP($K411,数据整理2!$B$4:$Q$172,8,0),0)</f>
        <v>0</v>
      </c>
      <c r="J584">
        <f>_xlfn.IFNA(VLOOKUP($D411,数据整理2!$B$4:$Q$172,9,0),0)+_xlfn.IFNA(VLOOKUP($E411,数据整理2!$B$4:$Q$172,9,0),0)+_xlfn.IFNA(VLOOKUP($F411,数据整理2!$B$4:$Q$172,9,0),0)+_xlfn.IFNA(VLOOKUP($G411,数据整理2!$B$4:$Q$172,9,0),0)+_xlfn.IFNA(VLOOKUP($H411,数据整理2!$B$4:$Q$172,9,0),0)+_xlfn.IFNA(VLOOKUP($I411,数据整理2!$B$4:$Q$172,9,0),0)+_xlfn.IFNA(VLOOKUP($J411,数据整理2!$B$4:$Q$172,9,0),0)+_xlfn.IFNA(VLOOKUP($K411,数据整理2!$B$4:$Q$172,9,0),0)</f>
        <v>0</v>
      </c>
      <c r="K584">
        <f>_xlfn.IFNA(VLOOKUP($D411,数据整理2!$B$4:$Q$172,10,0),0)+_xlfn.IFNA(VLOOKUP($E411,数据整理2!$B$4:$Q$172,10,0),0)+_xlfn.IFNA(VLOOKUP($F411,数据整理2!$B$4:$Q$172,10,0),0)+_xlfn.IFNA(VLOOKUP($G411,数据整理2!$B$4:$Q$172,10,0),0)+_xlfn.IFNA(VLOOKUP($H411,数据整理2!$B$4:$Q$172,10,0),0)+_xlfn.IFNA(VLOOKUP($I411,数据整理2!$B$4:$Q$172,10,0),0)+_xlfn.IFNA(VLOOKUP($J411,数据整理2!$B$4:$Q$172,10,0),0)+_xlfn.IFNA(VLOOKUP($K411,数据整理2!$B$4:$Q$172,10,0),0)</f>
        <v>0</v>
      </c>
      <c r="L584">
        <f>_xlfn.IFNA(VLOOKUP($D411,数据整理2!$B$4:$Q$172,11,0),0)+_xlfn.IFNA(VLOOKUP($E411,数据整理2!$B$4:$Q$172,11,0),0)+_xlfn.IFNA(VLOOKUP($F411,数据整理2!$B$4:$Q$172,11,0),0)+_xlfn.IFNA(VLOOKUP($G411,数据整理2!$B$4:$Q$172,11,0),0)+_xlfn.IFNA(VLOOKUP($H411,数据整理2!$B$4:$Q$172,11,0),0)+_xlfn.IFNA(VLOOKUP($I411,数据整理2!$B$4:$Q$172,11,0),0)+_xlfn.IFNA(VLOOKUP($J411,数据整理2!$B$4:$Q$172,11,0),0)+_xlfn.IFNA(VLOOKUP($K411,数据整理2!$B$4:$Q$172,11,0),0)</f>
        <v>0</v>
      </c>
      <c r="M584">
        <f>_xlfn.IFNA(VLOOKUP($D411,数据整理2!$B$4:$Q$172,12,0),0)+_xlfn.IFNA(VLOOKUP($E411,数据整理2!$B$4:$Q$172,12,0),0)+_xlfn.IFNA(VLOOKUP($F411,数据整理2!$B$4:$Q$172,12,0),0)+_xlfn.IFNA(VLOOKUP($G411,数据整理2!$B$4:$Q$172,12,0),0)+_xlfn.IFNA(VLOOKUP($H411,数据整理2!$B$4:$Q$172,12,0),0)+_xlfn.IFNA(VLOOKUP($I411,数据整理2!$B$4:$Q$172,12,0),0)+_xlfn.IFNA(VLOOKUP($J411,数据整理2!$B$4:$Q$172,12,0),0)+_xlfn.IFNA(VLOOKUP($K411,数据整理2!$B$4:$Q$172,12,0),0)</f>
        <v>0</v>
      </c>
      <c r="N584">
        <f>_xlfn.IFNA(VLOOKUP($D411,数据整理2!$B$4:$Q$172,13,0),0)+_xlfn.IFNA(VLOOKUP($E411,数据整理2!$B$4:$Q$172,13,0),0)+_xlfn.IFNA(VLOOKUP($F411,数据整理2!$B$4:$Q$172,13,0),0)+_xlfn.IFNA(VLOOKUP($G411,数据整理2!$B$4:$Q$172,13,0),0)+_xlfn.IFNA(VLOOKUP($H411,数据整理2!$B$4:$Q$172,13,0),0)+_xlfn.IFNA(VLOOKUP($I411,数据整理2!$B$4:$Q$172,13,0),0)+_xlfn.IFNA(VLOOKUP($J411,数据整理2!$B$4:$Q$172,13,0),0)+_xlfn.IFNA(VLOOKUP($K411,数据整理2!$B$4:$Q$172,13,0),0)</f>
        <v>0</v>
      </c>
      <c r="O584">
        <f>_xlfn.IFNA(VLOOKUP($D411,数据整理2!$B$4:$Q$172,14,0),0)+_xlfn.IFNA(VLOOKUP($E411,数据整理2!$B$4:$Q$172,14,0),0)+_xlfn.IFNA(VLOOKUP($F411,数据整理2!$B$4:$Q$172,14,0),0)+_xlfn.IFNA(VLOOKUP($G411,数据整理2!$B$4:$Q$172,14,0),0)+_xlfn.IFNA(VLOOKUP($H411,数据整理2!$B$4:$Q$172,14,0),0)+_xlfn.IFNA(VLOOKUP($I411,数据整理2!$B$4:$Q$172,14,0),0)+_xlfn.IFNA(VLOOKUP($J411,数据整理2!$B$4:$Q$172,14,0),0)+_xlfn.IFNA(VLOOKUP($K411,数据整理2!$B$4:$Q$172,14,0),0)</f>
        <v>0</v>
      </c>
      <c r="P584">
        <f>_xlfn.IFNA(VLOOKUP($D411,数据整理2!$B$4:$Q$172,15,0),0)+_xlfn.IFNA(VLOOKUP($E411,数据整理2!$B$4:$Q$172,15,0),0)+_xlfn.IFNA(VLOOKUP($F411,数据整理2!$B$4:$Q$172,15,0),0)+_xlfn.IFNA(VLOOKUP($G411,数据整理2!$B$4:$Q$172,15,0),0)+_xlfn.IFNA(VLOOKUP($H411,数据整理2!$B$4:$Q$172,15,0),0)+_xlfn.IFNA(VLOOKUP($I411,数据整理2!$B$4:$Q$172,15,0),0)+_xlfn.IFNA(VLOOKUP($J411,数据整理2!$B$4:$Q$172,15,0),0)+_xlfn.IFNA(VLOOKUP($K411,数据整理2!$B$4:$Q$172,15,0),0)</f>
        <v>114</v>
      </c>
      <c r="Q584">
        <f>_xlfn.IFNA(VLOOKUP($D411,数据整理2!$B$4:$Q$172,16,0),0)+_xlfn.IFNA(VLOOKUP($E411,数据整理2!$B$4:$Q$172,16,0),0)+_xlfn.IFNA(VLOOKUP($F411,数据整理2!$B$4:$Q$172,16,0),0)+_xlfn.IFNA(VLOOKUP($G411,数据整理2!$B$4:$Q$172,16,0),0)+_xlfn.IFNA(VLOOKUP($H411,数据整理2!$B$4:$Q$172,16,0),0)+_xlfn.IFNA(VLOOKUP($I411,数据整理2!$B$4:$Q$172,16,0),0)+_xlfn.IFNA(VLOOKUP($J411,数据整理2!$B$4:$Q$172,16,0),0)+_xlfn.IFNA(VLOOKUP($K411,数据整理2!$B$4:$Q$172,16,0),0)</f>
        <v>114</v>
      </c>
    </row>
    <row r="585" spans="2:17" x14ac:dyDescent="0.2">
      <c r="B585">
        <v>32</v>
      </c>
      <c r="C585" t="str">
        <f>INDEX(数据整理1!$C$30:$C$54,MATCH(B585,数据整理1!$D$30:$D$54))</f>
        <v>6阶</v>
      </c>
      <c r="D585">
        <f>_xlfn.IFNA(VLOOKUP(D412,数据整理2!$B$4:$Q$172,3,0),0)+_xlfn.IFNA(VLOOKUP(E412,数据整理2!$B$4:$Q$172,3,0),0)+_xlfn.IFNA(VLOOKUP(F412,数据整理2!$B$4:$Q$172,3,0),0)+_xlfn.IFNA(VLOOKUP(G412,数据整理2!$B$4:$Q$172,3,0),0)+_xlfn.IFNA(VLOOKUP(H412,数据整理2!$B$4:$Q$172,3,0),0)+_xlfn.IFNA(VLOOKUP(I412,数据整理2!$B$4:$Q$172,3,0),0)+_xlfn.IFNA(VLOOKUP(J412,数据整理2!$B$4:$Q$172,3,0),0)+_xlfn.IFNA(VLOOKUP(K412,数据整理2!$B$4:$Q$172,3,0),0)</f>
        <v>776</v>
      </c>
      <c r="E585">
        <f>_xlfn.IFNA(VLOOKUP($D412,数据整理2!$B$4:$Q$172,4,0),0)+_xlfn.IFNA(VLOOKUP($E412,数据整理2!$B$4:$Q$172,4,0),0)+_xlfn.IFNA(VLOOKUP($F412,数据整理2!$B$4:$Q$172,4,0),0)+_xlfn.IFNA(VLOOKUP($G412,数据整理2!$B$4:$Q$172,4,0),0)+_xlfn.IFNA(VLOOKUP($H412,数据整理2!$B$4:$Q$172,4,0),0)+_xlfn.IFNA(VLOOKUP($I412,数据整理2!$B$4:$Q$172,4,0),0)+_xlfn.IFNA(VLOOKUP($J412,数据整理2!$B$4:$Q$172,4,0),0)+_xlfn.IFNA(VLOOKUP($K412,数据整理2!$B$4:$Q$172,4,0),0)</f>
        <v>164</v>
      </c>
      <c r="F585">
        <f>_xlfn.IFNA(VLOOKUP($D412,数据整理2!$B$4:$Q$172,5,0),0)+_xlfn.IFNA(VLOOKUP($E412,数据整理2!$B$4:$Q$172,5,0),0)+_xlfn.IFNA(VLOOKUP($F412,数据整理2!$B$4:$Q$172,5,0),0)+_xlfn.IFNA(VLOOKUP($G412,数据整理2!$B$4:$Q$172,5,0),0)+_xlfn.IFNA(VLOOKUP($H412,数据整理2!$B$4:$Q$172,5,0),0)+_xlfn.IFNA(VLOOKUP($I412,数据整理2!$B$4:$Q$172,5,0),0)+_xlfn.IFNA(VLOOKUP($J412,数据整理2!$B$4:$Q$172,5,0),0)+_xlfn.IFNA(VLOOKUP($K412,数据整理2!$B$4:$Q$172,5,0),0)</f>
        <v>88</v>
      </c>
      <c r="G585">
        <f>_xlfn.IFNA(VLOOKUP($D412,数据整理2!$B$4:$Q$172,6,0),0)+_xlfn.IFNA(VLOOKUP($E412,数据整理2!$B$4:$Q$172,6,0),0)+_xlfn.IFNA(VLOOKUP($F412,数据整理2!$B$4:$Q$172,6,0),0)+_xlfn.IFNA(VLOOKUP($G412,数据整理2!$B$4:$Q$172,6,0),0)+_xlfn.IFNA(VLOOKUP($H412,数据整理2!$B$4:$Q$172,6,0),0)+_xlfn.IFNA(VLOOKUP($I412,数据整理2!$B$4:$Q$172,6,0),0)+_xlfn.IFNA(VLOOKUP($J412,数据整理2!$B$4:$Q$172,6,0),0)+_xlfn.IFNA(VLOOKUP($K412,数据整理2!$B$4:$Q$172,6,0),0)</f>
        <v>152</v>
      </c>
      <c r="H585">
        <f>_xlfn.IFNA(VLOOKUP($D412,数据整理2!$B$4:$Q$172,7,0),0)+_xlfn.IFNA(VLOOKUP($E412,数据整理2!$B$4:$Q$172,7,0),0)+_xlfn.IFNA(VLOOKUP($F412,数据整理2!$B$4:$Q$172,7,0),0)+_xlfn.IFNA(VLOOKUP($G412,数据整理2!$B$4:$Q$172,7,0),0)+_xlfn.IFNA(VLOOKUP($H412,数据整理2!$B$4:$Q$172,7,0),0)+_xlfn.IFNA(VLOOKUP($I412,数据整理2!$B$4:$Q$172,7,0),0)+_xlfn.IFNA(VLOOKUP($J412,数据整理2!$B$4:$Q$172,7,0),0)+_xlfn.IFNA(VLOOKUP($K412,数据整理2!$B$4:$Q$172,7,0),0)</f>
        <v>0</v>
      </c>
      <c r="I585">
        <f>_xlfn.IFNA(VLOOKUP($D412,数据整理2!$B$4:$Q$172,8,0),0)+_xlfn.IFNA(VLOOKUP($E412,数据整理2!$B$4:$Q$172,8,0),0)+_xlfn.IFNA(VLOOKUP($F412,数据整理2!$B$4:$Q$172,8,0),0)+_xlfn.IFNA(VLOOKUP($G412,数据整理2!$B$4:$Q$172,8,0),0)+_xlfn.IFNA(VLOOKUP($H412,数据整理2!$B$4:$Q$172,8,0),0)+_xlfn.IFNA(VLOOKUP($I412,数据整理2!$B$4:$Q$172,8,0),0)+_xlfn.IFNA(VLOOKUP($J412,数据整理2!$B$4:$Q$172,8,0),0)+_xlfn.IFNA(VLOOKUP($K412,数据整理2!$B$4:$Q$172,8,0),0)</f>
        <v>0</v>
      </c>
      <c r="J585">
        <f>_xlfn.IFNA(VLOOKUP($D412,数据整理2!$B$4:$Q$172,9,0),0)+_xlfn.IFNA(VLOOKUP($E412,数据整理2!$B$4:$Q$172,9,0),0)+_xlfn.IFNA(VLOOKUP($F412,数据整理2!$B$4:$Q$172,9,0),0)+_xlfn.IFNA(VLOOKUP($G412,数据整理2!$B$4:$Q$172,9,0),0)+_xlfn.IFNA(VLOOKUP($H412,数据整理2!$B$4:$Q$172,9,0),0)+_xlfn.IFNA(VLOOKUP($I412,数据整理2!$B$4:$Q$172,9,0),0)+_xlfn.IFNA(VLOOKUP($J412,数据整理2!$B$4:$Q$172,9,0),0)+_xlfn.IFNA(VLOOKUP($K412,数据整理2!$B$4:$Q$172,9,0),0)</f>
        <v>0</v>
      </c>
      <c r="K585">
        <f>_xlfn.IFNA(VLOOKUP($D412,数据整理2!$B$4:$Q$172,10,0),0)+_xlfn.IFNA(VLOOKUP($E412,数据整理2!$B$4:$Q$172,10,0),0)+_xlfn.IFNA(VLOOKUP($F412,数据整理2!$B$4:$Q$172,10,0),0)+_xlfn.IFNA(VLOOKUP($G412,数据整理2!$B$4:$Q$172,10,0),0)+_xlfn.IFNA(VLOOKUP($H412,数据整理2!$B$4:$Q$172,10,0),0)+_xlfn.IFNA(VLOOKUP($I412,数据整理2!$B$4:$Q$172,10,0),0)+_xlfn.IFNA(VLOOKUP($J412,数据整理2!$B$4:$Q$172,10,0),0)+_xlfn.IFNA(VLOOKUP($K412,数据整理2!$B$4:$Q$172,10,0),0)</f>
        <v>0</v>
      </c>
      <c r="L585">
        <f>_xlfn.IFNA(VLOOKUP($D412,数据整理2!$B$4:$Q$172,11,0),0)+_xlfn.IFNA(VLOOKUP($E412,数据整理2!$B$4:$Q$172,11,0),0)+_xlfn.IFNA(VLOOKUP($F412,数据整理2!$B$4:$Q$172,11,0),0)+_xlfn.IFNA(VLOOKUP($G412,数据整理2!$B$4:$Q$172,11,0),0)+_xlfn.IFNA(VLOOKUP($H412,数据整理2!$B$4:$Q$172,11,0),0)+_xlfn.IFNA(VLOOKUP($I412,数据整理2!$B$4:$Q$172,11,0),0)+_xlfn.IFNA(VLOOKUP($J412,数据整理2!$B$4:$Q$172,11,0),0)+_xlfn.IFNA(VLOOKUP($K412,数据整理2!$B$4:$Q$172,11,0),0)</f>
        <v>0</v>
      </c>
      <c r="M585">
        <f>_xlfn.IFNA(VLOOKUP($D412,数据整理2!$B$4:$Q$172,12,0),0)+_xlfn.IFNA(VLOOKUP($E412,数据整理2!$B$4:$Q$172,12,0),0)+_xlfn.IFNA(VLOOKUP($F412,数据整理2!$B$4:$Q$172,12,0),0)+_xlfn.IFNA(VLOOKUP($G412,数据整理2!$B$4:$Q$172,12,0),0)+_xlfn.IFNA(VLOOKUP($H412,数据整理2!$B$4:$Q$172,12,0),0)+_xlfn.IFNA(VLOOKUP($I412,数据整理2!$B$4:$Q$172,12,0),0)+_xlfn.IFNA(VLOOKUP($J412,数据整理2!$B$4:$Q$172,12,0),0)+_xlfn.IFNA(VLOOKUP($K412,数据整理2!$B$4:$Q$172,12,0),0)</f>
        <v>0</v>
      </c>
      <c r="N585">
        <f>_xlfn.IFNA(VLOOKUP($D412,数据整理2!$B$4:$Q$172,13,0),0)+_xlfn.IFNA(VLOOKUP($E412,数据整理2!$B$4:$Q$172,13,0),0)+_xlfn.IFNA(VLOOKUP($F412,数据整理2!$B$4:$Q$172,13,0),0)+_xlfn.IFNA(VLOOKUP($G412,数据整理2!$B$4:$Q$172,13,0),0)+_xlfn.IFNA(VLOOKUP($H412,数据整理2!$B$4:$Q$172,13,0),0)+_xlfn.IFNA(VLOOKUP($I412,数据整理2!$B$4:$Q$172,13,0),0)+_xlfn.IFNA(VLOOKUP($J412,数据整理2!$B$4:$Q$172,13,0),0)+_xlfn.IFNA(VLOOKUP($K412,数据整理2!$B$4:$Q$172,13,0),0)</f>
        <v>0</v>
      </c>
      <c r="O585">
        <f>_xlfn.IFNA(VLOOKUP($D412,数据整理2!$B$4:$Q$172,14,0),0)+_xlfn.IFNA(VLOOKUP($E412,数据整理2!$B$4:$Q$172,14,0),0)+_xlfn.IFNA(VLOOKUP($F412,数据整理2!$B$4:$Q$172,14,0),0)+_xlfn.IFNA(VLOOKUP($G412,数据整理2!$B$4:$Q$172,14,0),0)+_xlfn.IFNA(VLOOKUP($H412,数据整理2!$B$4:$Q$172,14,0),0)+_xlfn.IFNA(VLOOKUP($I412,数据整理2!$B$4:$Q$172,14,0),0)+_xlfn.IFNA(VLOOKUP($J412,数据整理2!$B$4:$Q$172,14,0),0)+_xlfn.IFNA(VLOOKUP($K412,数据整理2!$B$4:$Q$172,14,0),0)</f>
        <v>0</v>
      </c>
      <c r="P585">
        <f>_xlfn.IFNA(VLOOKUP($D412,数据整理2!$B$4:$Q$172,15,0),0)+_xlfn.IFNA(VLOOKUP($E412,数据整理2!$B$4:$Q$172,15,0),0)+_xlfn.IFNA(VLOOKUP($F412,数据整理2!$B$4:$Q$172,15,0),0)+_xlfn.IFNA(VLOOKUP($G412,数据整理2!$B$4:$Q$172,15,0),0)+_xlfn.IFNA(VLOOKUP($H412,数据整理2!$B$4:$Q$172,15,0),0)+_xlfn.IFNA(VLOOKUP($I412,数据整理2!$B$4:$Q$172,15,0),0)+_xlfn.IFNA(VLOOKUP($J412,数据整理2!$B$4:$Q$172,15,0),0)+_xlfn.IFNA(VLOOKUP($K412,数据整理2!$B$4:$Q$172,15,0),0)</f>
        <v>114</v>
      </c>
      <c r="Q585">
        <f>_xlfn.IFNA(VLOOKUP($D412,数据整理2!$B$4:$Q$172,16,0),0)+_xlfn.IFNA(VLOOKUP($E412,数据整理2!$B$4:$Q$172,16,0),0)+_xlfn.IFNA(VLOOKUP($F412,数据整理2!$B$4:$Q$172,16,0),0)+_xlfn.IFNA(VLOOKUP($G412,数据整理2!$B$4:$Q$172,16,0),0)+_xlfn.IFNA(VLOOKUP($H412,数据整理2!$B$4:$Q$172,16,0),0)+_xlfn.IFNA(VLOOKUP($I412,数据整理2!$B$4:$Q$172,16,0),0)+_xlfn.IFNA(VLOOKUP($J412,数据整理2!$B$4:$Q$172,16,0),0)+_xlfn.IFNA(VLOOKUP($K412,数据整理2!$B$4:$Q$172,16,0),0)</f>
        <v>114</v>
      </c>
    </row>
    <row r="586" spans="2:17" x14ac:dyDescent="0.2">
      <c r="B586">
        <v>33</v>
      </c>
      <c r="C586" t="str">
        <f>INDEX(数据整理1!$C$30:$C$54,MATCH(B586,数据整理1!$D$30:$D$54))</f>
        <v>6阶</v>
      </c>
      <c r="D586">
        <f>_xlfn.IFNA(VLOOKUP(D413,数据整理2!$B$4:$Q$172,3,0),0)+_xlfn.IFNA(VLOOKUP(E413,数据整理2!$B$4:$Q$172,3,0),0)+_xlfn.IFNA(VLOOKUP(F413,数据整理2!$B$4:$Q$172,3,0),0)+_xlfn.IFNA(VLOOKUP(G413,数据整理2!$B$4:$Q$172,3,0),0)+_xlfn.IFNA(VLOOKUP(H413,数据整理2!$B$4:$Q$172,3,0),0)+_xlfn.IFNA(VLOOKUP(I413,数据整理2!$B$4:$Q$172,3,0),0)+_xlfn.IFNA(VLOOKUP(J413,数据整理2!$B$4:$Q$172,3,0),0)+_xlfn.IFNA(VLOOKUP(K413,数据整理2!$B$4:$Q$172,3,0),0)</f>
        <v>776</v>
      </c>
      <c r="E586">
        <f>_xlfn.IFNA(VLOOKUP($D413,数据整理2!$B$4:$Q$172,4,0),0)+_xlfn.IFNA(VLOOKUP($E413,数据整理2!$B$4:$Q$172,4,0),0)+_xlfn.IFNA(VLOOKUP($F413,数据整理2!$B$4:$Q$172,4,0),0)+_xlfn.IFNA(VLOOKUP($G413,数据整理2!$B$4:$Q$172,4,0),0)+_xlfn.IFNA(VLOOKUP($H413,数据整理2!$B$4:$Q$172,4,0),0)+_xlfn.IFNA(VLOOKUP($I413,数据整理2!$B$4:$Q$172,4,0),0)+_xlfn.IFNA(VLOOKUP($J413,数据整理2!$B$4:$Q$172,4,0),0)+_xlfn.IFNA(VLOOKUP($K413,数据整理2!$B$4:$Q$172,4,0),0)</f>
        <v>164</v>
      </c>
      <c r="F586">
        <f>_xlfn.IFNA(VLOOKUP($D413,数据整理2!$B$4:$Q$172,5,0),0)+_xlfn.IFNA(VLOOKUP($E413,数据整理2!$B$4:$Q$172,5,0),0)+_xlfn.IFNA(VLOOKUP($F413,数据整理2!$B$4:$Q$172,5,0),0)+_xlfn.IFNA(VLOOKUP($G413,数据整理2!$B$4:$Q$172,5,0),0)+_xlfn.IFNA(VLOOKUP($H413,数据整理2!$B$4:$Q$172,5,0),0)+_xlfn.IFNA(VLOOKUP($I413,数据整理2!$B$4:$Q$172,5,0),0)+_xlfn.IFNA(VLOOKUP($J413,数据整理2!$B$4:$Q$172,5,0),0)+_xlfn.IFNA(VLOOKUP($K413,数据整理2!$B$4:$Q$172,5,0),0)</f>
        <v>88</v>
      </c>
      <c r="G586">
        <f>_xlfn.IFNA(VLOOKUP($D413,数据整理2!$B$4:$Q$172,6,0),0)+_xlfn.IFNA(VLOOKUP($E413,数据整理2!$B$4:$Q$172,6,0),0)+_xlfn.IFNA(VLOOKUP($F413,数据整理2!$B$4:$Q$172,6,0),0)+_xlfn.IFNA(VLOOKUP($G413,数据整理2!$B$4:$Q$172,6,0),0)+_xlfn.IFNA(VLOOKUP($H413,数据整理2!$B$4:$Q$172,6,0),0)+_xlfn.IFNA(VLOOKUP($I413,数据整理2!$B$4:$Q$172,6,0),0)+_xlfn.IFNA(VLOOKUP($J413,数据整理2!$B$4:$Q$172,6,0),0)+_xlfn.IFNA(VLOOKUP($K413,数据整理2!$B$4:$Q$172,6,0),0)</f>
        <v>152</v>
      </c>
      <c r="H586">
        <f>_xlfn.IFNA(VLOOKUP($D413,数据整理2!$B$4:$Q$172,7,0),0)+_xlfn.IFNA(VLOOKUP($E413,数据整理2!$B$4:$Q$172,7,0),0)+_xlfn.IFNA(VLOOKUP($F413,数据整理2!$B$4:$Q$172,7,0),0)+_xlfn.IFNA(VLOOKUP($G413,数据整理2!$B$4:$Q$172,7,0),0)+_xlfn.IFNA(VLOOKUP($H413,数据整理2!$B$4:$Q$172,7,0),0)+_xlfn.IFNA(VLOOKUP($I413,数据整理2!$B$4:$Q$172,7,0),0)+_xlfn.IFNA(VLOOKUP($J413,数据整理2!$B$4:$Q$172,7,0),0)+_xlfn.IFNA(VLOOKUP($K413,数据整理2!$B$4:$Q$172,7,0),0)</f>
        <v>0</v>
      </c>
      <c r="I586">
        <f>_xlfn.IFNA(VLOOKUP($D413,数据整理2!$B$4:$Q$172,8,0),0)+_xlfn.IFNA(VLOOKUP($E413,数据整理2!$B$4:$Q$172,8,0),0)+_xlfn.IFNA(VLOOKUP($F413,数据整理2!$B$4:$Q$172,8,0),0)+_xlfn.IFNA(VLOOKUP($G413,数据整理2!$B$4:$Q$172,8,0),0)+_xlfn.IFNA(VLOOKUP($H413,数据整理2!$B$4:$Q$172,8,0),0)+_xlfn.IFNA(VLOOKUP($I413,数据整理2!$B$4:$Q$172,8,0),0)+_xlfn.IFNA(VLOOKUP($J413,数据整理2!$B$4:$Q$172,8,0),0)+_xlfn.IFNA(VLOOKUP($K413,数据整理2!$B$4:$Q$172,8,0),0)</f>
        <v>0</v>
      </c>
      <c r="J586">
        <f>_xlfn.IFNA(VLOOKUP($D413,数据整理2!$B$4:$Q$172,9,0),0)+_xlfn.IFNA(VLOOKUP($E413,数据整理2!$B$4:$Q$172,9,0),0)+_xlfn.IFNA(VLOOKUP($F413,数据整理2!$B$4:$Q$172,9,0),0)+_xlfn.IFNA(VLOOKUP($G413,数据整理2!$B$4:$Q$172,9,0),0)+_xlfn.IFNA(VLOOKUP($H413,数据整理2!$B$4:$Q$172,9,0),0)+_xlfn.IFNA(VLOOKUP($I413,数据整理2!$B$4:$Q$172,9,0),0)+_xlfn.IFNA(VLOOKUP($J413,数据整理2!$B$4:$Q$172,9,0),0)+_xlfn.IFNA(VLOOKUP($K413,数据整理2!$B$4:$Q$172,9,0),0)</f>
        <v>0</v>
      </c>
      <c r="K586">
        <f>_xlfn.IFNA(VLOOKUP($D413,数据整理2!$B$4:$Q$172,10,0),0)+_xlfn.IFNA(VLOOKUP($E413,数据整理2!$B$4:$Q$172,10,0),0)+_xlfn.IFNA(VLOOKUP($F413,数据整理2!$B$4:$Q$172,10,0),0)+_xlfn.IFNA(VLOOKUP($G413,数据整理2!$B$4:$Q$172,10,0),0)+_xlfn.IFNA(VLOOKUP($H413,数据整理2!$B$4:$Q$172,10,0),0)+_xlfn.IFNA(VLOOKUP($I413,数据整理2!$B$4:$Q$172,10,0),0)+_xlfn.IFNA(VLOOKUP($J413,数据整理2!$B$4:$Q$172,10,0),0)+_xlfn.IFNA(VLOOKUP($K413,数据整理2!$B$4:$Q$172,10,0),0)</f>
        <v>0</v>
      </c>
      <c r="L586">
        <f>_xlfn.IFNA(VLOOKUP($D413,数据整理2!$B$4:$Q$172,11,0),0)+_xlfn.IFNA(VLOOKUP($E413,数据整理2!$B$4:$Q$172,11,0),0)+_xlfn.IFNA(VLOOKUP($F413,数据整理2!$B$4:$Q$172,11,0),0)+_xlfn.IFNA(VLOOKUP($G413,数据整理2!$B$4:$Q$172,11,0),0)+_xlfn.IFNA(VLOOKUP($H413,数据整理2!$B$4:$Q$172,11,0),0)+_xlfn.IFNA(VLOOKUP($I413,数据整理2!$B$4:$Q$172,11,0),0)+_xlfn.IFNA(VLOOKUP($J413,数据整理2!$B$4:$Q$172,11,0),0)+_xlfn.IFNA(VLOOKUP($K413,数据整理2!$B$4:$Q$172,11,0),0)</f>
        <v>0</v>
      </c>
      <c r="M586">
        <f>_xlfn.IFNA(VLOOKUP($D413,数据整理2!$B$4:$Q$172,12,0),0)+_xlfn.IFNA(VLOOKUP($E413,数据整理2!$B$4:$Q$172,12,0),0)+_xlfn.IFNA(VLOOKUP($F413,数据整理2!$B$4:$Q$172,12,0),0)+_xlfn.IFNA(VLOOKUP($G413,数据整理2!$B$4:$Q$172,12,0),0)+_xlfn.IFNA(VLOOKUP($H413,数据整理2!$B$4:$Q$172,12,0),0)+_xlfn.IFNA(VLOOKUP($I413,数据整理2!$B$4:$Q$172,12,0),0)+_xlfn.IFNA(VLOOKUP($J413,数据整理2!$B$4:$Q$172,12,0),0)+_xlfn.IFNA(VLOOKUP($K413,数据整理2!$B$4:$Q$172,12,0),0)</f>
        <v>0</v>
      </c>
      <c r="N586">
        <f>_xlfn.IFNA(VLOOKUP($D413,数据整理2!$B$4:$Q$172,13,0),0)+_xlfn.IFNA(VLOOKUP($E413,数据整理2!$B$4:$Q$172,13,0),0)+_xlfn.IFNA(VLOOKUP($F413,数据整理2!$B$4:$Q$172,13,0),0)+_xlfn.IFNA(VLOOKUP($G413,数据整理2!$B$4:$Q$172,13,0),0)+_xlfn.IFNA(VLOOKUP($H413,数据整理2!$B$4:$Q$172,13,0),0)+_xlfn.IFNA(VLOOKUP($I413,数据整理2!$B$4:$Q$172,13,0),0)+_xlfn.IFNA(VLOOKUP($J413,数据整理2!$B$4:$Q$172,13,0),0)+_xlfn.IFNA(VLOOKUP($K413,数据整理2!$B$4:$Q$172,13,0),0)</f>
        <v>0</v>
      </c>
      <c r="O586">
        <f>_xlfn.IFNA(VLOOKUP($D413,数据整理2!$B$4:$Q$172,14,0),0)+_xlfn.IFNA(VLOOKUP($E413,数据整理2!$B$4:$Q$172,14,0),0)+_xlfn.IFNA(VLOOKUP($F413,数据整理2!$B$4:$Q$172,14,0),0)+_xlfn.IFNA(VLOOKUP($G413,数据整理2!$B$4:$Q$172,14,0),0)+_xlfn.IFNA(VLOOKUP($H413,数据整理2!$B$4:$Q$172,14,0),0)+_xlfn.IFNA(VLOOKUP($I413,数据整理2!$B$4:$Q$172,14,0),0)+_xlfn.IFNA(VLOOKUP($J413,数据整理2!$B$4:$Q$172,14,0),0)+_xlfn.IFNA(VLOOKUP($K413,数据整理2!$B$4:$Q$172,14,0),0)</f>
        <v>0</v>
      </c>
      <c r="P586">
        <f>_xlfn.IFNA(VLOOKUP($D413,数据整理2!$B$4:$Q$172,15,0),0)+_xlfn.IFNA(VLOOKUP($E413,数据整理2!$B$4:$Q$172,15,0),0)+_xlfn.IFNA(VLOOKUP($F413,数据整理2!$B$4:$Q$172,15,0),0)+_xlfn.IFNA(VLOOKUP($G413,数据整理2!$B$4:$Q$172,15,0),0)+_xlfn.IFNA(VLOOKUP($H413,数据整理2!$B$4:$Q$172,15,0),0)+_xlfn.IFNA(VLOOKUP($I413,数据整理2!$B$4:$Q$172,15,0),0)+_xlfn.IFNA(VLOOKUP($J413,数据整理2!$B$4:$Q$172,15,0),0)+_xlfn.IFNA(VLOOKUP($K413,数据整理2!$B$4:$Q$172,15,0),0)</f>
        <v>114</v>
      </c>
      <c r="Q586">
        <f>_xlfn.IFNA(VLOOKUP($D413,数据整理2!$B$4:$Q$172,16,0),0)+_xlfn.IFNA(VLOOKUP($E413,数据整理2!$B$4:$Q$172,16,0),0)+_xlfn.IFNA(VLOOKUP($F413,数据整理2!$B$4:$Q$172,16,0),0)+_xlfn.IFNA(VLOOKUP($G413,数据整理2!$B$4:$Q$172,16,0),0)+_xlfn.IFNA(VLOOKUP($H413,数据整理2!$B$4:$Q$172,16,0),0)+_xlfn.IFNA(VLOOKUP($I413,数据整理2!$B$4:$Q$172,16,0),0)+_xlfn.IFNA(VLOOKUP($J413,数据整理2!$B$4:$Q$172,16,0),0)+_xlfn.IFNA(VLOOKUP($K413,数据整理2!$B$4:$Q$172,16,0),0)</f>
        <v>114</v>
      </c>
    </row>
    <row r="587" spans="2:17" x14ac:dyDescent="0.2">
      <c r="B587">
        <v>34</v>
      </c>
      <c r="C587" t="str">
        <f>INDEX(数据整理1!$C$30:$C$54,MATCH(B587,数据整理1!$D$30:$D$54))</f>
        <v>6阶</v>
      </c>
      <c r="D587">
        <f>_xlfn.IFNA(VLOOKUP(D414,数据整理2!$B$4:$Q$172,3,0),0)+_xlfn.IFNA(VLOOKUP(E414,数据整理2!$B$4:$Q$172,3,0),0)+_xlfn.IFNA(VLOOKUP(F414,数据整理2!$B$4:$Q$172,3,0),0)+_xlfn.IFNA(VLOOKUP(G414,数据整理2!$B$4:$Q$172,3,0),0)+_xlfn.IFNA(VLOOKUP(H414,数据整理2!$B$4:$Q$172,3,0),0)+_xlfn.IFNA(VLOOKUP(I414,数据整理2!$B$4:$Q$172,3,0),0)+_xlfn.IFNA(VLOOKUP(J414,数据整理2!$B$4:$Q$172,3,0),0)+_xlfn.IFNA(VLOOKUP(K414,数据整理2!$B$4:$Q$172,3,0),0)</f>
        <v>776</v>
      </c>
      <c r="E587">
        <f>_xlfn.IFNA(VLOOKUP($D414,数据整理2!$B$4:$Q$172,4,0),0)+_xlfn.IFNA(VLOOKUP($E414,数据整理2!$B$4:$Q$172,4,0),0)+_xlfn.IFNA(VLOOKUP($F414,数据整理2!$B$4:$Q$172,4,0),0)+_xlfn.IFNA(VLOOKUP($G414,数据整理2!$B$4:$Q$172,4,0),0)+_xlfn.IFNA(VLOOKUP($H414,数据整理2!$B$4:$Q$172,4,0),0)+_xlfn.IFNA(VLOOKUP($I414,数据整理2!$B$4:$Q$172,4,0),0)+_xlfn.IFNA(VLOOKUP($J414,数据整理2!$B$4:$Q$172,4,0),0)+_xlfn.IFNA(VLOOKUP($K414,数据整理2!$B$4:$Q$172,4,0),0)</f>
        <v>164</v>
      </c>
      <c r="F587">
        <f>_xlfn.IFNA(VLOOKUP($D414,数据整理2!$B$4:$Q$172,5,0),0)+_xlfn.IFNA(VLOOKUP($E414,数据整理2!$B$4:$Q$172,5,0),0)+_xlfn.IFNA(VLOOKUP($F414,数据整理2!$B$4:$Q$172,5,0),0)+_xlfn.IFNA(VLOOKUP($G414,数据整理2!$B$4:$Q$172,5,0),0)+_xlfn.IFNA(VLOOKUP($H414,数据整理2!$B$4:$Q$172,5,0),0)+_xlfn.IFNA(VLOOKUP($I414,数据整理2!$B$4:$Q$172,5,0),0)+_xlfn.IFNA(VLOOKUP($J414,数据整理2!$B$4:$Q$172,5,0),0)+_xlfn.IFNA(VLOOKUP($K414,数据整理2!$B$4:$Q$172,5,0),0)</f>
        <v>88</v>
      </c>
      <c r="G587">
        <f>_xlfn.IFNA(VLOOKUP($D414,数据整理2!$B$4:$Q$172,6,0),0)+_xlfn.IFNA(VLOOKUP($E414,数据整理2!$B$4:$Q$172,6,0),0)+_xlfn.IFNA(VLOOKUP($F414,数据整理2!$B$4:$Q$172,6,0),0)+_xlfn.IFNA(VLOOKUP($G414,数据整理2!$B$4:$Q$172,6,0),0)+_xlfn.IFNA(VLOOKUP($H414,数据整理2!$B$4:$Q$172,6,0),0)+_xlfn.IFNA(VLOOKUP($I414,数据整理2!$B$4:$Q$172,6,0),0)+_xlfn.IFNA(VLOOKUP($J414,数据整理2!$B$4:$Q$172,6,0),0)+_xlfn.IFNA(VLOOKUP($K414,数据整理2!$B$4:$Q$172,6,0),0)</f>
        <v>152</v>
      </c>
      <c r="H587">
        <f>_xlfn.IFNA(VLOOKUP($D414,数据整理2!$B$4:$Q$172,7,0),0)+_xlfn.IFNA(VLOOKUP($E414,数据整理2!$B$4:$Q$172,7,0),0)+_xlfn.IFNA(VLOOKUP($F414,数据整理2!$B$4:$Q$172,7,0),0)+_xlfn.IFNA(VLOOKUP($G414,数据整理2!$B$4:$Q$172,7,0),0)+_xlfn.IFNA(VLOOKUP($H414,数据整理2!$B$4:$Q$172,7,0),0)+_xlfn.IFNA(VLOOKUP($I414,数据整理2!$B$4:$Q$172,7,0),0)+_xlfn.IFNA(VLOOKUP($J414,数据整理2!$B$4:$Q$172,7,0),0)+_xlfn.IFNA(VLOOKUP($K414,数据整理2!$B$4:$Q$172,7,0),0)</f>
        <v>0</v>
      </c>
      <c r="I587">
        <f>_xlfn.IFNA(VLOOKUP($D414,数据整理2!$B$4:$Q$172,8,0),0)+_xlfn.IFNA(VLOOKUP($E414,数据整理2!$B$4:$Q$172,8,0),0)+_xlfn.IFNA(VLOOKUP($F414,数据整理2!$B$4:$Q$172,8,0),0)+_xlfn.IFNA(VLOOKUP($G414,数据整理2!$B$4:$Q$172,8,0),0)+_xlfn.IFNA(VLOOKUP($H414,数据整理2!$B$4:$Q$172,8,0),0)+_xlfn.IFNA(VLOOKUP($I414,数据整理2!$B$4:$Q$172,8,0),0)+_xlfn.IFNA(VLOOKUP($J414,数据整理2!$B$4:$Q$172,8,0),0)+_xlfn.IFNA(VLOOKUP($K414,数据整理2!$B$4:$Q$172,8,0),0)</f>
        <v>0</v>
      </c>
      <c r="J587">
        <f>_xlfn.IFNA(VLOOKUP($D414,数据整理2!$B$4:$Q$172,9,0),0)+_xlfn.IFNA(VLOOKUP($E414,数据整理2!$B$4:$Q$172,9,0),0)+_xlfn.IFNA(VLOOKUP($F414,数据整理2!$B$4:$Q$172,9,0),0)+_xlfn.IFNA(VLOOKUP($G414,数据整理2!$B$4:$Q$172,9,0),0)+_xlfn.IFNA(VLOOKUP($H414,数据整理2!$B$4:$Q$172,9,0),0)+_xlfn.IFNA(VLOOKUP($I414,数据整理2!$B$4:$Q$172,9,0),0)+_xlfn.IFNA(VLOOKUP($J414,数据整理2!$B$4:$Q$172,9,0),0)+_xlfn.IFNA(VLOOKUP($K414,数据整理2!$B$4:$Q$172,9,0),0)</f>
        <v>0</v>
      </c>
      <c r="K587">
        <f>_xlfn.IFNA(VLOOKUP($D414,数据整理2!$B$4:$Q$172,10,0),0)+_xlfn.IFNA(VLOOKUP($E414,数据整理2!$B$4:$Q$172,10,0),0)+_xlfn.IFNA(VLOOKUP($F414,数据整理2!$B$4:$Q$172,10,0),0)+_xlfn.IFNA(VLOOKUP($G414,数据整理2!$B$4:$Q$172,10,0),0)+_xlfn.IFNA(VLOOKUP($H414,数据整理2!$B$4:$Q$172,10,0),0)+_xlfn.IFNA(VLOOKUP($I414,数据整理2!$B$4:$Q$172,10,0),0)+_xlfn.IFNA(VLOOKUP($J414,数据整理2!$B$4:$Q$172,10,0),0)+_xlfn.IFNA(VLOOKUP($K414,数据整理2!$B$4:$Q$172,10,0),0)</f>
        <v>0</v>
      </c>
      <c r="L587">
        <f>_xlfn.IFNA(VLOOKUP($D414,数据整理2!$B$4:$Q$172,11,0),0)+_xlfn.IFNA(VLOOKUP($E414,数据整理2!$B$4:$Q$172,11,0),0)+_xlfn.IFNA(VLOOKUP($F414,数据整理2!$B$4:$Q$172,11,0),0)+_xlfn.IFNA(VLOOKUP($G414,数据整理2!$B$4:$Q$172,11,0),0)+_xlfn.IFNA(VLOOKUP($H414,数据整理2!$B$4:$Q$172,11,0),0)+_xlfn.IFNA(VLOOKUP($I414,数据整理2!$B$4:$Q$172,11,0),0)+_xlfn.IFNA(VLOOKUP($J414,数据整理2!$B$4:$Q$172,11,0),0)+_xlfn.IFNA(VLOOKUP($K414,数据整理2!$B$4:$Q$172,11,0),0)</f>
        <v>0</v>
      </c>
      <c r="M587">
        <f>_xlfn.IFNA(VLOOKUP($D414,数据整理2!$B$4:$Q$172,12,0),0)+_xlfn.IFNA(VLOOKUP($E414,数据整理2!$B$4:$Q$172,12,0),0)+_xlfn.IFNA(VLOOKUP($F414,数据整理2!$B$4:$Q$172,12,0),0)+_xlfn.IFNA(VLOOKUP($G414,数据整理2!$B$4:$Q$172,12,0),0)+_xlfn.IFNA(VLOOKUP($H414,数据整理2!$B$4:$Q$172,12,0),0)+_xlfn.IFNA(VLOOKUP($I414,数据整理2!$B$4:$Q$172,12,0),0)+_xlfn.IFNA(VLOOKUP($J414,数据整理2!$B$4:$Q$172,12,0),0)+_xlfn.IFNA(VLOOKUP($K414,数据整理2!$B$4:$Q$172,12,0),0)</f>
        <v>0</v>
      </c>
      <c r="N587">
        <f>_xlfn.IFNA(VLOOKUP($D414,数据整理2!$B$4:$Q$172,13,0),0)+_xlfn.IFNA(VLOOKUP($E414,数据整理2!$B$4:$Q$172,13,0),0)+_xlfn.IFNA(VLOOKUP($F414,数据整理2!$B$4:$Q$172,13,0),0)+_xlfn.IFNA(VLOOKUP($G414,数据整理2!$B$4:$Q$172,13,0),0)+_xlfn.IFNA(VLOOKUP($H414,数据整理2!$B$4:$Q$172,13,0),0)+_xlfn.IFNA(VLOOKUP($I414,数据整理2!$B$4:$Q$172,13,0),0)+_xlfn.IFNA(VLOOKUP($J414,数据整理2!$B$4:$Q$172,13,0),0)+_xlfn.IFNA(VLOOKUP($K414,数据整理2!$B$4:$Q$172,13,0),0)</f>
        <v>0</v>
      </c>
      <c r="O587">
        <f>_xlfn.IFNA(VLOOKUP($D414,数据整理2!$B$4:$Q$172,14,0),0)+_xlfn.IFNA(VLOOKUP($E414,数据整理2!$B$4:$Q$172,14,0),0)+_xlfn.IFNA(VLOOKUP($F414,数据整理2!$B$4:$Q$172,14,0),0)+_xlfn.IFNA(VLOOKUP($G414,数据整理2!$B$4:$Q$172,14,0),0)+_xlfn.IFNA(VLOOKUP($H414,数据整理2!$B$4:$Q$172,14,0),0)+_xlfn.IFNA(VLOOKUP($I414,数据整理2!$B$4:$Q$172,14,0),0)+_xlfn.IFNA(VLOOKUP($J414,数据整理2!$B$4:$Q$172,14,0),0)+_xlfn.IFNA(VLOOKUP($K414,数据整理2!$B$4:$Q$172,14,0),0)</f>
        <v>0</v>
      </c>
      <c r="P587">
        <f>_xlfn.IFNA(VLOOKUP($D414,数据整理2!$B$4:$Q$172,15,0),0)+_xlfn.IFNA(VLOOKUP($E414,数据整理2!$B$4:$Q$172,15,0),0)+_xlfn.IFNA(VLOOKUP($F414,数据整理2!$B$4:$Q$172,15,0),0)+_xlfn.IFNA(VLOOKUP($G414,数据整理2!$B$4:$Q$172,15,0),0)+_xlfn.IFNA(VLOOKUP($H414,数据整理2!$B$4:$Q$172,15,0),0)+_xlfn.IFNA(VLOOKUP($I414,数据整理2!$B$4:$Q$172,15,0),0)+_xlfn.IFNA(VLOOKUP($J414,数据整理2!$B$4:$Q$172,15,0),0)+_xlfn.IFNA(VLOOKUP($K414,数据整理2!$B$4:$Q$172,15,0),0)</f>
        <v>114</v>
      </c>
      <c r="Q587">
        <f>_xlfn.IFNA(VLOOKUP($D414,数据整理2!$B$4:$Q$172,16,0),0)+_xlfn.IFNA(VLOOKUP($E414,数据整理2!$B$4:$Q$172,16,0),0)+_xlfn.IFNA(VLOOKUP($F414,数据整理2!$B$4:$Q$172,16,0),0)+_xlfn.IFNA(VLOOKUP($G414,数据整理2!$B$4:$Q$172,16,0),0)+_xlfn.IFNA(VLOOKUP($H414,数据整理2!$B$4:$Q$172,16,0),0)+_xlfn.IFNA(VLOOKUP($I414,数据整理2!$B$4:$Q$172,16,0),0)+_xlfn.IFNA(VLOOKUP($J414,数据整理2!$B$4:$Q$172,16,0),0)+_xlfn.IFNA(VLOOKUP($K414,数据整理2!$B$4:$Q$172,16,0),0)</f>
        <v>114</v>
      </c>
    </row>
    <row r="588" spans="2:17" x14ac:dyDescent="0.2">
      <c r="B588">
        <v>35</v>
      </c>
      <c r="C588" t="str">
        <f>INDEX(数据整理1!$C$30:$C$54,MATCH(B588,数据整理1!$D$30:$D$54))</f>
        <v>6阶</v>
      </c>
      <c r="D588">
        <f>_xlfn.IFNA(VLOOKUP(D415,数据整理2!$B$4:$Q$172,3,0),0)+_xlfn.IFNA(VLOOKUP(E415,数据整理2!$B$4:$Q$172,3,0),0)+_xlfn.IFNA(VLOOKUP(F415,数据整理2!$B$4:$Q$172,3,0),0)+_xlfn.IFNA(VLOOKUP(G415,数据整理2!$B$4:$Q$172,3,0),0)+_xlfn.IFNA(VLOOKUP(H415,数据整理2!$B$4:$Q$172,3,0),0)+_xlfn.IFNA(VLOOKUP(I415,数据整理2!$B$4:$Q$172,3,0),0)+_xlfn.IFNA(VLOOKUP(J415,数据整理2!$B$4:$Q$172,3,0),0)+_xlfn.IFNA(VLOOKUP(K415,数据整理2!$B$4:$Q$172,3,0),0)</f>
        <v>776</v>
      </c>
      <c r="E588">
        <f>_xlfn.IFNA(VLOOKUP($D415,数据整理2!$B$4:$Q$172,4,0),0)+_xlfn.IFNA(VLOOKUP($E415,数据整理2!$B$4:$Q$172,4,0),0)+_xlfn.IFNA(VLOOKUP($F415,数据整理2!$B$4:$Q$172,4,0),0)+_xlfn.IFNA(VLOOKUP($G415,数据整理2!$B$4:$Q$172,4,0),0)+_xlfn.IFNA(VLOOKUP($H415,数据整理2!$B$4:$Q$172,4,0),0)+_xlfn.IFNA(VLOOKUP($I415,数据整理2!$B$4:$Q$172,4,0),0)+_xlfn.IFNA(VLOOKUP($J415,数据整理2!$B$4:$Q$172,4,0),0)+_xlfn.IFNA(VLOOKUP($K415,数据整理2!$B$4:$Q$172,4,0),0)</f>
        <v>164</v>
      </c>
      <c r="F588">
        <f>_xlfn.IFNA(VLOOKUP($D415,数据整理2!$B$4:$Q$172,5,0),0)+_xlfn.IFNA(VLOOKUP($E415,数据整理2!$B$4:$Q$172,5,0),0)+_xlfn.IFNA(VLOOKUP($F415,数据整理2!$B$4:$Q$172,5,0),0)+_xlfn.IFNA(VLOOKUP($G415,数据整理2!$B$4:$Q$172,5,0),0)+_xlfn.IFNA(VLOOKUP($H415,数据整理2!$B$4:$Q$172,5,0),0)+_xlfn.IFNA(VLOOKUP($I415,数据整理2!$B$4:$Q$172,5,0),0)+_xlfn.IFNA(VLOOKUP($J415,数据整理2!$B$4:$Q$172,5,0),0)+_xlfn.IFNA(VLOOKUP($K415,数据整理2!$B$4:$Q$172,5,0),0)</f>
        <v>88</v>
      </c>
      <c r="G588">
        <f>_xlfn.IFNA(VLOOKUP($D415,数据整理2!$B$4:$Q$172,6,0),0)+_xlfn.IFNA(VLOOKUP($E415,数据整理2!$B$4:$Q$172,6,0),0)+_xlfn.IFNA(VLOOKUP($F415,数据整理2!$B$4:$Q$172,6,0),0)+_xlfn.IFNA(VLOOKUP($G415,数据整理2!$B$4:$Q$172,6,0),0)+_xlfn.IFNA(VLOOKUP($H415,数据整理2!$B$4:$Q$172,6,0),0)+_xlfn.IFNA(VLOOKUP($I415,数据整理2!$B$4:$Q$172,6,0),0)+_xlfn.IFNA(VLOOKUP($J415,数据整理2!$B$4:$Q$172,6,0),0)+_xlfn.IFNA(VLOOKUP($K415,数据整理2!$B$4:$Q$172,6,0),0)</f>
        <v>152</v>
      </c>
      <c r="H588">
        <f>_xlfn.IFNA(VLOOKUP($D415,数据整理2!$B$4:$Q$172,7,0),0)+_xlfn.IFNA(VLOOKUP($E415,数据整理2!$B$4:$Q$172,7,0),0)+_xlfn.IFNA(VLOOKUP($F415,数据整理2!$B$4:$Q$172,7,0),0)+_xlfn.IFNA(VLOOKUP($G415,数据整理2!$B$4:$Q$172,7,0),0)+_xlfn.IFNA(VLOOKUP($H415,数据整理2!$B$4:$Q$172,7,0),0)+_xlfn.IFNA(VLOOKUP($I415,数据整理2!$B$4:$Q$172,7,0),0)+_xlfn.IFNA(VLOOKUP($J415,数据整理2!$B$4:$Q$172,7,0),0)+_xlfn.IFNA(VLOOKUP($K415,数据整理2!$B$4:$Q$172,7,0),0)</f>
        <v>0</v>
      </c>
      <c r="I588">
        <f>_xlfn.IFNA(VLOOKUP($D415,数据整理2!$B$4:$Q$172,8,0),0)+_xlfn.IFNA(VLOOKUP($E415,数据整理2!$B$4:$Q$172,8,0),0)+_xlfn.IFNA(VLOOKUP($F415,数据整理2!$B$4:$Q$172,8,0),0)+_xlfn.IFNA(VLOOKUP($G415,数据整理2!$B$4:$Q$172,8,0),0)+_xlfn.IFNA(VLOOKUP($H415,数据整理2!$B$4:$Q$172,8,0),0)+_xlfn.IFNA(VLOOKUP($I415,数据整理2!$B$4:$Q$172,8,0),0)+_xlfn.IFNA(VLOOKUP($J415,数据整理2!$B$4:$Q$172,8,0),0)+_xlfn.IFNA(VLOOKUP($K415,数据整理2!$B$4:$Q$172,8,0),0)</f>
        <v>0</v>
      </c>
      <c r="J588">
        <f>_xlfn.IFNA(VLOOKUP($D415,数据整理2!$B$4:$Q$172,9,0),0)+_xlfn.IFNA(VLOOKUP($E415,数据整理2!$B$4:$Q$172,9,0),0)+_xlfn.IFNA(VLOOKUP($F415,数据整理2!$B$4:$Q$172,9,0),0)+_xlfn.IFNA(VLOOKUP($G415,数据整理2!$B$4:$Q$172,9,0),0)+_xlfn.IFNA(VLOOKUP($H415,数据整理2!$B$4:$Q$172,9,0),0)+_xlfn.IFNA(VLOOKUP($I415,数据整理2!$B$4:$Q$172,9,0),0)+_xlfn.IFNA(VLOOKUP($J415,数据整理2!$B$4:$Q$172,9,0),0)+_xlfn.IFNA(VLOOKUP($K415,数据整理2!$B$4:$Q$172,9,0),0)</f>
        <v>0</v>
      </c>
      <c r="K588">
        <f>_xlfn.IFNA(VLOOKUP($D415,数据整理2!$B$4:$Q$172,10,0),0)+_xlfn.IFNA(VLOOKUP($E415,数据整理2!$B$4:$Q$172,10,0),0)+_xlfn.IFNA(VLOOKUP($F415,数据整理2!$B$4:$Q$172,10,0),0)+_xlfn.IFNA(VLOOKUP($G415,数据整理2!$B$4:$Q$172,10,0),0)+_xlfn.IFNA(VLOOKUP($H415,数据整理2!$B$4:$Q$172,10,0),0)+_xlfn.IFNA(VLOOKUP($I415,数据整理2!$B$4:$Q$172,10,0),0)+_xlfn.IFNA(VLOOKUP($J415,数据整理2!$B$4:$Q$172,10,0),0)+_xlfn.IFNA(VLOOKUP($K415,数据整理2!$B$4:$Q$172,10,0),0)</f>
        <v>0</v>
      </c>
      <c r="L588">
        <f>_xlfn.IFNA(VLOOKUP($D415,数据整理2!$B$4:$Q$172,11,0),0)+_xlfn.IFNA(VLOOKUP($E415,数据整理2!$B$4:$Q$172,11,0),0)+_xlfn.IFNA(VLOOKUP($F415,数据整理2!$B$4:$Q$172,11,0),0)+_xlfn.IFNA(VLOOKUP($G415,数据整理2!$B$4:$Q$172,11,0),0)+_xlfn.IFNA(VLOOKUP($H415,数据整理2!$B$4:$Q$172,11,0),0)+_xlfn.IFNA(VLOOKUP($I415,数据整理2!$B$4:$Q$172,11,0),0)+_xlfn.IFNA(VLOOKUP($J415,数据整理2!$B$4:$Q$172,11,0),0)+_xlfn.IFNA(VLOOKUP($K415,数据整理2!$B$4:$Q$172,11,0),0)</f>
        <v>0</v>
      </c>
      <c r="M588">
        <f>_xlfn.IFNA(VLOOKUP($D415,数据整理2!$B$4:$Q$172,12,0),0)+_xlfn.IFNA(VLOOKUP($E415,数据整理2!$B$4:$Q$172,12,0),0)+_xlfn.IFNA(VLOOKUP($F415,数据整理2!$B$4:$Q$172,12,0),0)+_xlfn.IFNA(VLOOKUP($G415,数据整理2!$B$4:$Q$172,12,0),0)+_xlfn.IFNA(VLOOKUP($H415,数据整理2!$B$4:$Q$172,12,0),0)+_xlfn.IFNA(VLOOKUP($I415,数据整理2!$B$4:$Q$172,12,0),0)+_xlfn.IFNA(VLOOKUP($J415,数据整理2!$B$4:$Q$172,12,0),0)+_xlfn.IFNA(VLOOKUP($K415,数据整理2!$B$4:$Q$172,12,0),0)</f>
        <v>0</v>
      </c>
      <c r="N588">
        <f>_xlfn.IFNA(VLOOKUP($D415,数据整理2!$B$4:$Q$172,13,0),0)+_xlfn.IFNA(VLOOKUP($E415,数据整理2!$B$4:$Q$172,13,0),0)+_xlfn.IFNA(VLOOKUP($F415,数据整理2!$B$4:$Q$172,13,0),0)+_xlfn.IFNA(VLOOKUP($G415,数据整理2!$B$4:$Q$172,13,0),0)+_xlfn.IFNA(VLOOKUP($H415,数据整理2!$B$4:$Q$172,13,0),0)+_xlfn.IFNA(VLOOKUP($I415,数据整理2!$B$4:$Q$172,13,0),0)+_xlfn.IFNA(VLOOKUP($J415,数据整理2!$B$4:$Q$172,13,0),0)+_xlfn.IFNA(VLOOKUP($K415,数据整理2!$B$4:$Q$172,13,0),0)</f>
        <v>0</v>
      </c>
      <c r="O588">
        <f>_xlfn.IFNA(VLOOKUP($D415,数据整理2!$B$4:$Q$172,14,0),0)+_xlfn.IFNA(VLOOKUP($E415,数据整理2!$B$4:$Q$172,14,0),0)+_xlfn.IFNA(VLOOKUP($F415,数据整理2!$B$4:$Q$172,14,0),0)+_xlfn.IFNA(VLOOKUP($G415,数据整理2!$B$4:$Q$172,14,0),0)+_xlfn.IFNA(VLOOKUP($H415,数据整理2!$B$4:$Q$172,14,0),0)+_xlfn.IFNA(VLOOKUP($I415,数据整理2!$B$4:$Q$172,14,0),0)+_xlfn.IFNA(VLOOKUP($J415,数据整理2!$B$4:$Q$172,14,0),0)+_xlfn.IFNA(VLOOKUP($K415,数据整理2!$B$4:$Q$172,14,0),0)</f>
        <v>0</v>
      </c>
      <c r="P588">
        <f>_xlfn.IFNA(VLOOKUP($D415,数据整理2!$B$4:$Q$172,15,0),0)+_xlfn.IFNA(VLOOKUP($E415,数据整理2!$B$4:$Q$172,15,0),0)+_xlfn.IFNA(VLOOKUP($F415,数据整理2!$B$4:$Q$172,15,0),0)+_xlfn.IFNA(VLOOKUP($G415,数据整理2!$B$4:$Q$172,15,0),0)+_xlfn.IFNA(VLOOKUP($H415,数据整理2!$B$4:$Q$172,15,0),0)+_xlfn.IFNA(VLOOKUP($I415,数据整理2!$B$4:$Q$172,15,0),0)+_xlfn.IFNA(VLOOKUP($J415,数据整理2!$B$4:$Q$172,15,0),0)+_xlfn.IFNA(VLOOKUP($K415,数据整理2!$B$4:$Q$172,15,0),0)</f>
        <v>114</v>
      </c>
      <c r="Q588">
        <f>_xlfn.IFNA(VLOOKUP($D415,数据整理2!$B$4:$Q$172,16,0),0)+_xlfn.IFNA(VLOOKUP($E415,数据整理2!$B$4:$Q$172,16,0),0)+_xlfn.IFNA(VLOOKUP($F415,数据整理2!$B$4:$Q$172,16,0),0)+_xlfn.IFNA(VLOOKUP($G415,数据整理2!$B$4:$Q$172,16,0),0)+_xlfn.IFNA(VLOOKUP($H415,数据整理2!$B$4:$Q$172,16,0),0)+_xlfn.IFNA(VLOOKUP($I415,数据整理2!$B$4:$Q$172,16,0),0)+_xlfn.IFNA(VLOOKUP($J415,数据整理2!$B$4:$Q$172,16,0),0)+_xlfn.IFNA(VLOOKUP($K415,数据整理2!$B$4:$Q$172,16,0),0)</f>
        <v>114</v>
      </c>
    </row>
    <row r="589" spans="2:17" x14ac:dyDescent="0.2">
      <c r="B589">
        <v>36</v>
      </c>
      <c r="C589" t="str">
        <f>INDEX(数据整理1!$C$30:$C$54,MATCH(B589,数据整理1!$D$30:$D$54))</f>
        <v>7阶</v>
      </c>
      <c r="D589">
        <f>_xlfn.IFNA(VLOOKUP(D416,数据整理2!$B$4:$Q$172,3,0),0)+_xlfn.IFNA(VLOOKUP(E416,数据整理2!$B$4:$Q$172,3,0),0)+_xlfn.IFNA(VLOOKUP(F416,数据整理2!$B$4:$Q$172,3,0),0)+_xlfn.IFNA(VLOOKUP(G416,数据整理2!$B$4:$Q$172,3,0),0)+_xlfn.IFNA(VLOOKUP(H416,数据整理2!$B$4:$Q$172,3,0),0)+_xlfn.IFNA(VLOOKUP(I416,数据整理2!$B$4:$Q$172,3,0),0)+_xlfn.IFNA(VLOOKUP(J416,数据整理2!$B$4:$Q$172,3,0),0)+_xlfn.IFNA(VLOOKUP(K416,数据整理2!$B$4:$Q$172,3,0),0)</f>
        <v>996</v>
      </c>
      <c r="E589">
        <f>_xlfn.IFNA(VLOOKUP($D416,数据整理2!$B$4:$Q$172,4,0),0)+_xlfn.IFNA(VLOOKUP($E416,数据整理2!$B$4:$Q$172,4,0),0)+_xlfn.IFNA(VLOOKUP($F416,数据整理2!$B$4:$Q$172,4,0),0)+_xlfn.IFNA(VLOOKUP($G416,数据整理2!$B$4:$Q$172,4,0),0)+_xlfn.IFNA(VLOOKUP($H416,数据整理2!$B$4:$Q$172,4,0),0)+_xlfn.IFNA(VLOOKUP($I416,数据整理2!$B$4:$Q$172,4,0),0)+_xlfn.IFNA(VLOOKUP($J416,数据整理2!$B$4:$Q$172,4,0),0)+_xlfn.IFNA(VLOOKUP($K416,数据整理2!$B$4:$Q$172,4,0),0)</f>
        <v>160</v>
      </c>
      <c r="F589">
        <f>_xlfn.IFNA(VLOOKUP($D416,数据整理2!$B$4:$Q$172,5,0),0)+_xlfn.IFNA(VLOOKUP($E416,数据整理2!$B$4:$Q$172,5,0),0)+_xlfn.IFNA(VLOOKUP($F416,数据整理2!$B$4:$Q$172,5,0),0)+_xlfn.IFNA(VLOOKUP($G416,数据整理2!$B$4:$Q$172,5,0),0)+_xlfn.IFNA(VLOOKUP($H416,数据整理2!$B$4:$Q$172,5,0),0)+_xlfn.IFNA(VLOOKUP($I416,数据整理2!$B$4:$Q$172,5,0),0)+_xlfn.IFNA(VLOOKUP($J416,数据整理2!$B$4:$Q$172,5,0),0)+_xlfn.IFNA(VLOOKUP($K416,数据整理2!$B$4:$Q$172,5,0),0)</f>
        <v>0</v>
      </c>
      <c r="G589">
        <f>_xlfn.IFNA(VLOOKUP($D416,数据整理2!$B$4:$Q$172,6,0),0)+_xlfn.IFNA(VLOOKUP($E416,数据整理2!$B$4:$Q$172,6,0),0)+_xlfn.IFNA(VLOOKUP($F416,数据整理2!$B$4:$Q$172,6,0),0)+_xlfn.IFNA(VLOOKUP($G416,数据整理2!$B$4:$Q$172,6,0),0)+_xlfn.IFNA(VLOOKUP($H416,数据整理2!$B$4:$Q$172,6,0),0)+_xlfn.IFNA(VLOOKUP($I416,数据整理2!$B$4:$Q$172,6,0),0)+_xlfn.IFNA(VLOOKUP($J416,数据整理2!$B$4:$Q$172,6,0),0)+_xlfn.IFNA(VLOOKUP($K416,数据整理2!$B$4:$Q$172,6,0),0)</f>
        <v>176</v>
      </c>
      <c r="H589">
        <f>_xlfn.IFNA(VLOOKUP($D416,数据整理2!$B$4:$Q$172,7,0),0)+_xlfn.IFNA(VLOOKUP($E416,数据整理2!$B$4:$Q$172,7,0),0)+_xlfn.IFNA(VLOOKUP($F416,数据整理2!$B$4:$Q$172,7,0),0)+_xlfn.IFNA(VLOOKUP($G416,数据整理2!$B$4:$Q$172,7,0),0)+_xlfn.IFNA(VLOOKUP($H416,数据整理2!$B$4:$Q$172,7,0),0)+_xlfn.IFNA(VLOOKUP($I416,数据整理2!$B$4:$Q$172,7,0),0)+_xlfn.IFNA(VLOOKUP($J416,数据整理2!$B$4:$Q$172,7,0),0)+_xlfn.IFNA(VLOOKUP($K416,数据整理2!$B$4:$Q$172,7,0),0)</f>
        <v>0</v>
      </c>
      <c r="I589">
        <f>_xlfn.IFNA(VLOOKUP($D416,数据整理2!$B$4:$Q$172,8,0),0)+_xlfn.IFNA(VLOOKUP($E416,数据整理2!$B$4:$Q$172,8,0),0)+_xlfn.IFNA(VLOOKUP($F416,数据整理2!$B$4:$Q$172,8,0),0)+_xlfn.IFNA(VLOOKUP($G416,数据整理2!$B$4:$Q$172,8,0),0)+_xlfn.IFNA(VLOOKUP($H416,数据整理2!$B$4:$Q$172,8,0),0)+_xlfn.IFNA(VLOOKUP($I416,数据整理2!$B$4:$Q$172,8,0),0)+_xlfn.IFNA(VLOOKUP($J416,数据整理2!$B$4:$Q$172,8,0),0)+_xlfn.IFNA(VLOOKUP($K416,数据整理2!$B$4:$Q$172,8,0),0)</f>
        <v>0</v>
      </c>
      <c r="J589">
        <f>_xlfn.IFNA(VLOOKUP($D416,数据整理2!$B$4:$Q$172,9,0),0)+_xlfn.IFNA(VLOOKUP($E416,数据整理2!$B$4:$Q$172,9,0),0)+_xlfn.IFNA(VLOOKUP($F416,数据整理2!$B$4:$Q$172,9,0),0)+_xlfn.IFNA(VLOOKUP($G416,数据整理2!$B$4:$Q$172,9,0),0)+_xlfn.IFNA(VLOOKUP($H416,数据整理2!$B$4:$Q$172,9,0),0)+_xlfn.IFNA(VLOOKUP($I416,数据整理2!$B$4:$Q$172,9,0),0)+_xlfn.IFNA(VLOOKUP($J416,数据整理2!$B$4:$Q$172,9,0),0)+_xlfn.IFNA(VLOOKUP($K416,数据整理2!$B$4:$Q$172,9,0),0)</f>
        <v>0</v>
      </c>
      <c r="K589">
        <f>_xlfn.IFNA(VLOOKUP($D416,数据整理2!$B$4:$Q$172,10,0),0)+_xlfn.IFNA(VLOOKUP($E416,数据整理2!$B$4:$Q$172,10,0),0)+_xlfn.IFNA(VLOOKUP($F416,数据整理2!$B$4:$Q$172,10,0),0)+_xlfn.IFNA(VLOOKUP($G416,数据整理2!$B$4:$Q$172,10,0),0)+_xlfn.IFNA(VLOOKUP($H416,数据整理2!$B$4:$Q$172,10,0),0)+_xlfn.IFNA(VLOOKUP($I416,数据整理2!$B$4:$Q$172,10,0),0)+_xlfn.IFNA(VLOOKUP($J416,数据整理2!$B$4:$Q$172,10,0),0)+_xlfn.IFNA(VLOOKUP($K416,数据整理2!$B$4:$Q$172,10,0),0)</f>
        <v>0</v>
      </c>
      <c r="L589">
        <f>_xlfn.IFNA(VLOOKUP($D416,数据整理2!$B$4:$Q$172,11,0),0)+_xlfn.IFNA(VLOOKUP($E416,数据整理2!$B$4:$Q$172,11,0),0)+_xlfn.IFNA(VLOOKUP($F416,数据整理2!$B$4:$Q$172,11,0),0)+_xlfn.IFNA(VLOOKUP($G416,数据整理2!$B$4:$Q$172,11,0),0)+_xlfn.IFNA(VLOOKUP($H416,数据整理2!$B$4:$Q$172,11,0),0)+_xlfn.IFNA(VLOOKUP($I416,数据整理2!$B$4:$Q$172,11,0),0)+_xlfn.IFNA(VLOOKUP($J416,数据整理2!$B$4:$Q$172,11,0),0)+_xlfn.IFNA(VLOOKUP($K416,数据整理2!$B$4:$Q$172,11,0),0)</f>
        <v>0</v>
      </c>
      <c r="M589">
        <f>_xlfn.IFNA(VLOOKUP($D416,数据整理2!$B$4:$Q$172,12,0),0)+_xlfn.IFNA(VLOOKUP($E416,数据整理2!$B$4:$Q$172,12,0),0)+_xlfn.IFNA(VLOOKUP($F416,数据整理2!$B$4:$Q$172,12,0),0)+_xlfn.IFNA(VLOOKUP($G416,数据整理2!$B$4:$Q$172,12,0),0)+_xlfn.IFNA(VLOOKUP($H416,数据整理2!$B$4:$Q$172,12,0),0)+_xlfn.IFNA(VLOOKUP($I416,数据整理2!$B$4:$Q$172,12,0),0)+_xlfn.IFNA(VLOOKUP($J416,数据整理2!$B$4:$Q$172,12,0),0)+_xlfn.IFNA(VLOOKUP($K416,数据整理2!$B$4:$Q$172,12,0),0)</f>
        <v>0</v>
      </c>
      <c r="N589">
        <f>_xlfn.IFNA(VLOOKUP($D416,数据整理2!$B$4:$Q$172,13,0),0)+_xlfn.IFNA(VLOOKUP($E416,数据整理2!$B$4:$Q$172,13,0),0)+_xlfn.IFNA(VLOOKUP($F416,数据整理2!$B$4:$Q$172,13,0),0)+_xlfn.IFNA(VLOOKUP($G416,数据整理2!$B$4:$Q$172,13,0),0)+_xlfn.IFNA(VLOOKUP($H416,数据整理2!$B$4:$Q$172,13,0),0)+_xlfn.IFNA(VLOOKUP($I416,数据整理2!$B$4:$Q$172,13,0),0)+_xlfn.IFNA(VLOOKUP($J416,数据整理2!$B$4:$Q$172,13,0),0)+_xlfn.IFNA(VLOOKUP($K416,数据整理2!$B$4:$Q$172,13,0),0)</f>
        <v>0</v>
      </c>
      <c r="O589">
        <f>_xlfn.IFNA(VLOOKUP($D416,数据整理2!$B$4:$Q$172,14,0),0)+_xlfn.IFNA(VLOOKUP($E416,数据整理2!$B$4:$Q$172,14,0),0)+_xlfn.IFNA(VLOOKUP($F416,数据整理2!$B$4:$Q$172,14,0),0)+_xlfn.IFNA(VLOOKUP($G416,数据整理2!$B$4:$Q$172,14,0),0)+_xlfn.IFNA(VLOOKUP($H416,数据整理2!$B$4:$Q$172,14,0),0)+_xlfn.IFNA(VLOOKUP($I416,数据整理2!$B$4:$Q$172,14,0),0)+_xlfn.IFNA(VLOOKUP($J416,数据整理2!$B$4:$Q$172,14,0),0)+_xlfn.IFNA(VLOOKUP($K416,数据整理2!$B$4:$Q$172,14,0),0)</f>
        <v>0</v>
      </c>
      <c r="P589">
        <f>_xlfn.IFNA(VLOOKUP($D416,数据整理2!$B$4:$Q$172,15,0),0)+_xlfn.IFNA(VLOOKUP($E416,数据整理2!$B$4:$Q$172,15,0),0)+_xlfn.IFNA(VLOOKUP($F416,数据整理2!$B$4:$Q$172,15,0),0)+_xlfn.IFNA(VLOOKUP($G416,数据整理2!$B$4:$Q$172,15,0),0)+_xlfn.IFNA(VLOOKUP($H416,数据整理2!$B$4:$Q$172,15,0),0)+_xlfn.IFNA(VLOOKUP($I416,数据整理2!$B$4:$Q$172,15,0),0)+_xlfn.IFNA(VLOOKUP($J416,数据整理2!$B$4:$Q$172,15,0),0)+_xlfn.IFNA(VLOOKUP($K416,数据整理2!$B$4:$Q$172,15,0),0)</f>
        <v>119</v>
      </c>
      <c r="Q589">
        <f>_xlfn.IFNA(VLOOKUP($D416,数据整理2!$B$4:$Q$172,16,0),0)+_xlfn.IFNA(VLOOKUP($E416,数据整理2!$B$4:$Q$172,16,0),0)+_xlfn.IFNA(VLOOKUP($F416,数据整理2!$B$4:$Q$172,16,0),0)+_xlfn.IFNA(VLOOKUP($G416,数据整理2!$B$4:$Q$172,16,0),0)+_xlfn.IFNA(VLOOKUP($H416,数据整理2!$B$4:$Q$172,16,0),0)+_xlfn.IFNA(VLOOKUP($I416,数据整理2!$B$4:$Q$172,16,0),0)+_xlfn.IFNA(VLOOKUP($J416,数据整理2!$B$4:$Q$172,16,0),0)+_xlfn.IFNA(VLOOKUP($K416,数据整理2!$B$4:$Q$172,16,0),0)</f>
        <v>119</v>
      </c>
    </row>
    <row r="590" spans="2:17" x14ac:dyDescent="0.2">
      <c r="B590">
        <v>37</v>
      </c>
      <c r="C590" t="str">
        <f>INDEX(数据整理1!$C$30:$C$54,MATCH(B590,数据整理1!$D$30:$D$54))</f>
        <v>7阶</v>
      </c>
      <c r="D590">
        <f>_xlfn.IFNA(VLOOKUP(D417,数据整理2!$B$4:$Q$172,3,0),0)+_xlfn.IFNA(VLOOKUP(E417,数据整理2!$B$4:$Q$172,3,0),0)+_xlfn.IFNA(VLOOKUP(F417,数据整理2!$B$4:$Q$172,3,0),0)+_xlfn.IFNA(VLOOKUP(G417,数据整理2!$B$4:$Q$172,3,0),0)+_xlfn.IFNA(VLOOKUP(H417,数据整理2!$B$4:$Q$172,3,0),0)+_xlfn.IFNA(VLOOKUP(I417,数据整理2!$B$4:$Q$172,3,0),0)+_xlfn.IFNA(VLOOKUP(J417,数据整理2!$B$4:$Q$172,3,0),0)+_xlfn.IFNA(VLOOKUP(K417,数据整理2!$B$4:$Q$172,3,0),0)</f>
        <v>996</v>
      </c>
      <c r="E590">
        <f>_xlfn.IFNA(VLOOKUP($D417,数据整理2!$B$4:$Q$172,4,0),0)+_xlfn.IFNA(VLOOKUP($E417,数据整理2!$B$4:$Q$172,4,0),0)+_xlfn.IFNA(VLOOKUP($F417,数据整理2!$B$4:$Q$172,4,0),0)+_xlfn.IFNA(VLOOKUP($G417,数据整理2!$B$4:$Q$172,4,0),0)+_xlfn.IFNA(VLOOKUP($H417,数据整理2!$B$4:$Q$172,4,0),0)+_xlfn.IFNA(VLOOKUP($I417,数据整理2!$B$4:$Q$172,4,0),0)+_xlfn.IFNA(VLOOKUP($J417,数据整理2!$B$4:$Q$172,4,0),0)+_xlfn.IFNA(VLOOKUP($K417,数据整理2!$B$4:$Q$172,4,0),0)</f>
        <v>306</v>
      </c>
      <c r="F590">
        <f>_xlfn.IFNA(VLOOKUP($D417,数据整理2!$B$4:$Q$172,5,0),0)+_xlfn.IFNA(VLOOKUP($E417,数据整理2!$B$4:$Q$172,5,0),0)+_xlfn.IFNA(VLOOKUP($F417,数据整理2!$B$4:$Q$172,5,0),0)+_xlfn.IFNA(VLOOKUP($G417,数据整理2!$B$4:$Q$172,5,0),0)+_xlfn.IFNA(VLOOKUP($H417,数据整理2!$B$4:$Q$172,5,0),0)+_xlfn.IFNA(VLOOKUP($I417,数据整理2!$B$4:$Q$172,5,0),0)+_xlfn.IFNA(VLOOKUP($J417,数据整理2!$B$4:$Q$172,5,0),0)+_xlfn.IFNA(VLOOKUP($K417,数据整理2!$B$4:$Q$172,5,0),0)</f>
        <v>0</v>
      </c>
      <c r="G590">
        <f>_xlfn.IFNA(VLOOKUP($D417,数据整理2!$B$4:$Q$172,6,0),0)+_xlfn.IFNA(VLOOKUP($E417,数据整理2!$B$4:$Q$172,6,0),0)+_xlfn.IFNA(VLOOKUP($F417,数据整理2!$B$4:$Q$172,6,0),0)+_xlfn.IFNA(VLOOKUP($G417,数据整理2!$B$4:$Q$172,6,0),0)+_xlfn.IFNA(VLOOKUP($H417,数据整理2!$B$4:$Q$172,6,0),0)+_xlfn.IFNA(VLOOKUP($I417,数据整理2!$B$4:$Q$172,6,0),0)+_xlfn.IFNA(VLOOKUP($J417,数据整理2!$B$4:$Q$172,6,0),0)+_xlfn.IFNA(VLOOKUP($K417,数据整理2!$B$4:$Q$172,6,0),0)</f>
        <v>176</v>
      </c>
      <c r="H590">
        <f>_xlfn.IFNA(VLOOKUP($D417,数据整理2!$B$4:$Q$172,7,0),0)+_xlfn.IFNA(VLOOKUP($E417,数据整理2!$B$4:$Q$172,7,0),0)+_xlfn.IFNA(VLOOKUP($F417,数据整理2!$B$4:$Q$172,7,0),0)+_xlfn.IFNA(VLOOKUP($G417,数据整理2!$B$4:$Q$172,7,0),0)+_xlfn.IFNA(VLOOKUP($H417,数据整理2!$B$4:$Q$172,7,0),0)+_xlfn.IFNA(VLOOKUP($I417,数据整理2!$B$4:$Q$172,7,0),0)+_xlfn.IFNA(VLOOKUP($J417,数据整理2!$B$4:$Q$172,7,0),0)+_xlfn.IFNA(VLOOKUP($K417,数据整理2!$B$4:$Q$172,7,0),0)</f>
        <v>0</v>
      </c>
      <c r="I590">
        <f>_xlfn.IFNA(VLOOKUP($D417,数据整理2!$B$4:$Q$172,8,0),0)+_xlfn.IFNA(VLOOKUP($E417,数据整理2!$B$4:$Q$172,8,0),0)+_xlfn.IFNA(VLOOKUP($F417,数据整理2!$B$4:$Q$172,8,0),0)+_xlfn.IFNA(VLOOKUP($G417,数据整理2!$B$4:$Q$172,8,0),0)+_xlfn.IFNA(VLOOKUP($H417,数据整理2!$B$4:$Q$172,8,0),0)+_xlfn.IFNA(VLOOKUP($I417,数据整理2!$B$4:$Q$172,8,0),0)+_xlfn.IFNA(VLOOKUP($J417,数据整理2!$B$4:$Q$172,8,0),0)+_xlfn.IFNA(VLOOKUP($K417,数据整理2!$B$4:$Q$172,8,0),0)</f>
        <v>0</v>
      </c>
      <c r="J590">
        <f>_xlfn.IFNA(VLOOKUP($D417,数据整理2!$B$4:$Q$172,9,0),0)+_xlfn.IFNA(VLOOKUP($E417,数据整理2!$B$4:$Q$172,9,0),0)+_xlfn.IFNA(VLOOKUP($F417,数据整理2!$B$4:$Q$172,9,0),0)+_xlfn.IFNA(VLOOKUP($G417,数据整理2!$B$4:$Q$172,9,0),0)+_xlfn.IFNA(VLOOKUP($H417,数据整理2!$B$4:$Q$172,9,0),0)+_xlfn.IFNA(VLOOKUP($I417,数据整理2!$B$4:$Q$172,9,0),0)+_xlfn.IFNA(VLOOKUP($J417,数据整理2!$B$4:$Q$172,9,0),0)+_xlfn.IFNA(VLOOKUP($K417,数据整理2!$B$4:$Q$172,9,0),0)</f>
        <v>0</v>
      </c>
      <c r="K590">
        <f>_xlfn.IFNA(VLOOKUP($D417,数据整理2!$B$4:$Q$172,10,0),0)+_xlfn.IFNA(VLOOKUP($E417,数据整理2!$B$4:$Q$172,10,0),0)+_xlfn.IFNA(VLOOKUP($F417,数据整理2!$B$4:$Q$172,10,0),0)+_xlfn.IFNA(VLOOKUP($G417,数据整理2!$B$4:$Q$172,10,0),0)+_xlfn.IFNA(VLOOKUP($H417,数据整理2!$B$4:$Q$172,10,0),0)+_xlfn.IFNA(VLOOKUP($I417,数据整理2!$B$4:$Q$172,10,0),0)+_xlfn.IFNA(VLOOKUP($J417,数据整理2!$B$4:$Q$172,10,0),0)+_xlfn.IFNA(VLOOKUP($K417,数据整理2!$B$4:$Q$172,10,0),0)</f>
        <v>0</v>
      </c>
      <c r="L590">
        <f>_xlfn.IFNA(VLOOKUP($D417,数据整理2!$B$4:$Q$172,11,0),0)+_xlfn.IFNA(VLOOKUP($E417,数据整理2!$B$4:$Q$172,11,0),0)+_xlfn.IFNA(VLOOKUP($F417,数据整理2!$B$4:$Q$172,11,0),0)+_xlfn.IFNA(VLOOKUP($G417,数据整理2!$B$4:$Q$172,11,0),0)+_xlfn.IFNA(VLOOKUP($H417,数据整理2!$B$4:$Q$172,11,0),0)+_xlfn.IFNA(VLOOKUP($I417,数据整理2!$B$4:$Q$172,11,0),0)+_xlfn.IFNA(VLOOKUP($J417,数据整理2!$B$4:$Q$172,11,0),0)+_xlfn.IFNA(VLOOKUP($K417,数据整理2!$B$4:$Q$172,11,0),0)</f>
        <v>0</v>
      </c>
      <c r="M590">
        <f>_xlfn.IFNA(VLOOKUP($D417,数据整理2!$B$4:$Q$172,12,0),0)+_xlfn.IFNA(VLOOKUP($E417,数据整理2!$B$4:$Q$172,12,0),0)+_xlfn.IFNA(VLOOKUP($F417,数据整理2!$B$4:$Q$172,12,0),0)+_xlfn.IFNA(VLOOKUP($G417,数据整理2!$B$4:$Q$172,12,0),0)+_xlfn.IFNA(VLOOKUP($H417,数据整理2!$B$4:$Q$172,12,0),0)+_xlfn.IFNA(VLOOKUP($I417,数据整理2!$B$4:$Q$172,12,0),0)+_xlfn.IFNA(VLOOKUP($J417,数据整理2!$B$4:$Q$172,12,0),0)+_xlfn.IFNA(VLOOKUP($K417,数据整理2!$B$4:$Q$172,12,0),0)</f>
        <v>0</v>
      </c>
      <c r="N590">
        <f>_xlfn.IFNA(VLOOKUP($D417,数据整理2!$B$4:$Q$172,13,0),0)+_xlfn.IFNA(VLOOKUP($E417,数据整理2!$B$4:$Q$172,13,0),0)+_xlfn.IFNA(VLOOKUP($F417,数据整理2!$B$4:$Q$172,13,0),0)+_xlfn.IFNA(VLOOKUP($G417,数据整理2!$B$4:$Q$172,13,0),0)+_xlfn.IFNA(VLOOKUP($H417,数据整理2!$B$4:$Q$172,13,0),0)+_xlfn.IFNA(VLOOKUP($I417,数据整理2!$B$4:$Q$172,13,0),0)+_xlfn.IFNA(VLOOKUP($J417,数据整理2!$B$4:$Q$172,13,0),0)+_xlfn.IFNA(VLOOKUP($K417,数据整理2!$B$4:$Q$172,13,0),0)</f>
        <v>0</v>
      </c>
      <c r="O590">
        <f>_xlfn.IFNA(VLOOKUP($D417,数据整理2!$B$4:$Q$172,14,0),0)+_xlfn.IFNA(VLOOKUP($E417,数据整理2!$B$4:$Q$172,14,0),0)+_xlfn.IFNA(VLOOKUP($F417,数据整理2!$B$4:$Q$172,14,0),0)+_xlfn.IFNA(VLOOKUP($G417,数据整理2!$B$4:$Q$172,14,0),0)+_xlfn.IFNA(VLOOKUP($H417,数据整理2!$B$4:$Q$172,14,0),0)+_xlfn.IFNA(VLOOKUP($I417,数据整理2!$B$4:$Q$172,14,0),0)+_xlfn.IFNA(VLOOKUP($J417,数据整理2!$B$4:$Q$172,14,0),0)+_xlfn.IFNA(VLOOKUP($K417,数据整理2!$B$4:$Q$172,14,0),0)</f>
        <v>0</v>
      </c>
      <c r="P590">
        <f>_xlfn.IFNA(VLOOKUP($D417,数据整理2!$B$4:$Q$172,15,0),0)+_xlfn.IFNA(VLOOKUP($E417,数据整理2!$B$4:$Q$172,15,0),0)+_xlfn.IFNA(VLOOKUP($F417,数据整理2!$B$4:$Q$172,15,0),0)+_xlfn.IFNA(VLOOKUP($G417,数据整理2!$B$4:$Q$172,15,0),0)+_xlfn.IFNA(VLOOKUP($H417,数据整理2!$B$4:$Q$172,15,0),0)+_xlfn.IFNA(VLOOKUP($I417,数据整理2!$B$4:$Q$172,15,0),0)+_xlfn.IFNA(VLOOKUP($J417,数据整理2!$B$4:$Q$172,15,0),0)+_xlfn.IFNA(VLOOKUP($K417,数据整理2!$B$4:$Q$172,15,0),0)</f>
        <v>154</v>
      </c>
      <c r="Q590">
        <f>_xlfn.IFNA(VLOOKUP($D417,数据整理2!$B$4:$Q$172,16,0),0)+_xlfn.IFNA(VLOOKUP($E417,数据整理2!$B$4:$Q$172,16,0),0)+_xlfn.IFNA(VLOOKUP($F417,数据整理2!$B$4:$Q$172,16,0),0)+_xlfn.IFNA(VLOOKUP($G417,数据整理2!$B$4:$Q$172,16,0),0)+_xlfn.IFNA(VLOOKUP($H417,数据整理2!$B$4:$Q$172,16,0),0)+_xlfn.IFNA(VLOOKUP($I417,数据整理2!$B$4:$Q$172,16,0),0)+_xlfn.IFNA(VLOOKUP($J417,数据整理2!$B$4:$Q$172,16,0),0)+_xlfn.IFNA(VLOOKUP($K417,数据整理2!$B$4:$Q$172,16,0),0)</f>
        <v>154</v>
      </c>
    </row>
    <row r="591" spans="2:17" x14ac:dyDescent="0.2">
      <c r="B591">
        <v>38</v>
      </c>
      <c r="C591" t="str">
        <f>INDEX(数据整理1!$C$30:$C$54,MATCH(B591,数据整理1!$D$30:$D$54))</f>
        <v>7阶</v>
      </c>
      <c r="D591">
        <f>_xlfn.IFNA(VLOOKUP(D418,数据整理2!$B$4:$Q$172,3,0),0)+_xlfn.IFNA(VLOOKUP(E418,数据整理2!$B$4:$Q$172,3,0),0)+_xlfn.IFNA(VLOOKUP(F418,数据整理2!$B$4:$Q$172,3,0),0)+_xlfn.IFNA(VLOOKUP(G418,数据整理2!$B$4:$Q$172,3,0),0)+_xlfn.IFNA(VLOOKUP(H418,数据整理2!$B$4:$Q$172,3,0),0)+_xlfn.IFNA(VLOOKUP(I418,数据整理2!$B$4:$Q$172,3,0),0)+_xlfn.IFNA(VLOOKUP(J418,数据整理2!$B$4:$Q$172,3,0),0)+_xlfn.IFNA(VLOOKUP(K418,数据整理2!$B$4:$Q$172,3,0),0)</f>
        <v>996</v>
      </c>
      <c r="E591">
        <f>_xlfn.IFNA(VLOOKUP($D418,数据整理2!$B$4:$Q$172,4,0),0)+_xlfn.IFNA(VLOOKUP($E418,数据整理2!$B$4:$Q$172,4,0),0)+_xlfn.IFNA(VLOOKUP($F418,数据整理2!$B$4:$Q$172,4,0),0)+_xlfn.IFNA(VLOOKUP($G418,数据整理2!$B$4:$Q$172,4,0),0)+_xlfn.IFNA(VLOOKUP($H418,数据整理2!$B$4:$Q$172,4,0),0)+_xlfn.IFNA(VLOOKUP($I418,数据整理2!$B$4:$Q$172,4,0),0)+_xlfn.IFNA(VLOOKUP($J418,数据整理2!$B$4:$Q$172,4,0),0)+_xlfn.IFNA(VLOOKUP($K418,数据整理2!$B$4:$Q$172,4,0),0)</f>
        <v>306</v>
      </c>
      <c r="F591">
        <f>_xlfn.IFNA(VLOOKUP($D418,数据整理2!$B$4:$Q$172,5,0),0)+_xlfn.IFNA(VLOOKUP($E418,数据整理2!$B$4:$Q$172,5,0),0)+_xlfn.IFNA(VLOOKUP($F418,数据整理2!$B$4:$Q$172,5,0),0)+_xlfn.IFNA(VLOOKUP($G418,数据整理2!$B$4:$Q$172,5,0),0)+_xlfn.IFNA(VLOOKUP($H418,数据整理2!$B$4:$Q$172,5,0),0)+_xlfn.IFNA(VLOOKUP($I418,数据整理2!$B$4:$Q$172,5,0),0)+_xlfn.IFNA(VLOOKUP($J418,数据整理2!$B$4:$Q$172,5,0),0)+_xlfn.IFNA(VLOOKUP($K418,数据整理2!$B$4:$Q$172,5,0),0)</f>
        <v>0</v>
      </c>
      <c r="G591">
        <f>_xlfn.IFNA(VLOOKUP($D418,数据整理2!$B$4:$Q$172,6,0),0)+_xlfn.IFNA(VLOOKUP($E418,数据整理2!$B$4:$Q$172,6,0),0)+_xlfn.IFNA(VLOOKUP($F418,数据整理2!$B$4:$Q$172,6,0),0)+_xlfn.IFNA(VLOOKUP($G418,数据整理2!$B$4:$Q$172,6,0),0)+_xlfn.IFNA(VLOOKUP($H418,数据整理2!$B$4:$Q$172,6,0),0)+_xlfn.IFNA(VLOOKUP($I418,数据整理2!$B$4:$Q$172,6,0),0)+_xlfn.IFNA(VLOOKUP($J418,数据整理2!$B$4:$Q$172,6,0),0)+_xlfn.IFNA(VLOOKUP($K418,数据整理2!$B$4:$Q$172,6,0),0)</f>
        <v>176</v>
      </c>
      <c r="H591">
        <f>_xlfn.IFNA(VLOOKUP($D418,数据整理2!$B$4:$Q$172,7,0),0)+_xlfn.IFNA(VLOOKUP($E418,数据整理2!$B$4:$Q$172,7,0),0)+_xlfn.IFNA(VLOOKUP($F418,数据整理2!$B$4:$Q$172,7,0),0)+_xlfn.IFNA(VLOOKUP($G418,数据整理2!$B$4:$Q$172,7,0),0)+_xlfn.IFNA(VLOOKUP($H418,数据整理2!$B$4:$Q$172,7,0),0)+_xlfn.IFNA(VLOOKUP($I418,数据整理2!$B$4:$Q$172,7,0),0)+_xlfn.IFNA(VLOOKUP($J418,数据整理2!$B$4:$Q$172,7,0),0)+_xlfn.IFNA(VLOOKUP($K418,数据整理2!$B$4:$Q$172,7,0),0)</f>
        <v>0</v>
      </c>
      <c r="I591">
        <f>_xlfn.IFNA(VLOOKUP($D418,数据整理2!$B$4:$Q$172,8,0),0)+_xlfn.IFNA(VLOOKUP($E418,数据整理2!$B$4:$Q$172,8,0),0)+_xlfn.IFNA(VLOOKUP($F418,数据整理2!$B$4:$Q$172,8,0),0)+_xlfn.IFNA(VLOOKUP($G418,数据整理2!$B$4:$Q$172,8,0),0)+_xlfn.IFNA(VLOOKUP($H418,数据整理2!$B$4:$Q$172,8,0),0)+_xlfn.IFNA(VLOOKUP($I418,数据整理2!$B$4:$Q$172,8,0),0)+_xlfn.IFNA(VLOOKUP($J418,数据整理2!$B$4:$Q$172,8,0),0)+_xlfn.IFNA(VLOOKUP($K418,数据整理2!$B$4:$Q$172,8,0),0)</f>
        <v>0</v>
      </c>
      <c r="J591">
        <f>_xlfn.IFNA(VLOOKUP($D418,数据整理2!$B$4:$Q$172,9,0),0)+_xlfn.IFNA(VLOOKUP($E418,数据整理2!$B$4:$Q$172,9,0),0)+_xlfn.IFNA(VLOOKUP($F418,数据整理2!$B$4:$Q$172,9,0),0)+_xlfn.IFNA(VLOOKUP($G418,数据整理2!$B$4:$Q$172,9,0),0)+_xlfn.IFNA(VLOOKUP($H418,数据整理2!$B$4:$Q$172,9,0),0)+_xlfn.IFNA(VLOOKUP($I418,数据整理2!$B$4:$Q$172,9,0),0)+_xlfn.IFNA(VLOOKUP($J418,数据整理2!$B$4:$Q$172,9,0),0)+_xlfn.IFNA(VLOOKUP($K418,数据整理2!$B$4:$Q$172,9,0),0)</f>
        <v>0</v>
      </c>
      <c r="K591">
        <f>_xlfn.IFNA(VLOOKUP($D418,数据整理2!$B$4:$Q$172,10,0),0)+_xlfn.IFNA(VLOOKUP($E418,数据整理2!$B$4:$Q$172,10,0),0)+_xlfn.IFNA(VLOOKUP($F418,数据整理2!$B$4:$Q$172,10,0),0)+_xlfn.IFNA(VLOOKUP($G418,数据整理2!$B$4:$Q$172,10,0),0)+_xlfn.IFNA(VLOOKUP($H418,数据整理2!$B$4:$Q$172,10,0),0)+_xlfn.IFNA(VLOOKUP($I418,数据整理2!$B$4:$Q$172,10,0),0)+_xlfn.IFNA(VLOOKUP($J418,数据整理2!$B$4:$Q$172,10,0),0)+_xlfn.IFNA(VLOOKUP($K418,数据整理2!$B$4:$Q$172,10,0),0)</f>
        <v>0</v>
      </c>
      <c r="L591">
        <f>_xlfn.IFNA(VLOOKUP($D418,数据整理2!$B$4:$Q$172,11,0),0)+_xlfn.IFNA(VLOOKUP($E418,数据整理2!$B$4:$Q$172,11,0),0)+_xlfn.IFNA(VLOOKUP($F418,数据整理2!$B$4:$Q$172,11,0),0)+_xlfn.IFNA(VLOOKUP($G418,数据整理2!$B$4:$Q$172,11,0),0)+_xlfn.IFNA(VLOOKUP($H418,数据整理2!$B$4:$Q$172,11,0),0)+_xlfn.IFNA(VLOOKUP($I418,数据整理2!$B$4:$Q$172,11,0),0)+_xlfn.IFNA(VLOOKUP($J418,数据整理2!$B$4:$Q$172,11,0),0)+_xlfn.IFNA(VLOOKUP($K418,数据整理2!$B$4:$Q$172,11,0),0)</f>
        <v>0</v>
      </c>
      <c r="M591">
        <f>_xlfn.IFNA(VLOOKUP($D418,数据整理2!$B$4:$Q$172,12,0),0)+_xlfn.IFNA(VLOOKUP($E418,数据整理2!$B$4:$Q$172,12,0),0)+_xlfn.IFNA(VLOOKUP($F418,数据整理2!$B$4:$Q$172,12,0),0)+_xlfn.IFNA(VLOOKUP($G418,数据整理2!$B$4:$Q$172,12,0),0)+_xlfn.IFNA(VLOOKUP($H418,数据整理2!$B$4:$Q$172,12,0),0)+_xlfn.IFNA(VLOOKUP($I418,数据整理2!$B$4:$Q$172,12,0),0)+_xlfn.IFNA(VLOOKUP($J418,数据整理2!$B$4:$Q$172,12,0),0)+_xlfn.IFNA(VLOOKUP($K418,数据整理2!$B$4:$Q$172,12,0),0)</f>
        <v>0</v>
      </c>
      <c r="N591">
        <f>_xlfn.IFNA(VLOOKUP($D418,数据整理2!$B$4:$Q$172,13,0),0)+_xlfn.IFNA(VLOOKUP($E418,数据整理2!$B$4:$Q$172,13,0),0)+_xlfn.IFNA(VLOOKUP($F418,数据整理2!$B$4:$Q$172,13,0),0)+_xlfn.IFNA(VLOOKUP($G418,数据整理2!$B$4:$Q$172,13,0),0)+_xlfn.IFNA(VLOOKUP($H418,数据整理2!$B$4:$Q$172,13,0),0)+_xlfn.IFNA(VLOOKUP($I418,数据整理2!$B$4:$Q$172,13,0),0)+_xlfn.IFNA(VLOOKUP($J418,数据整理2!$B$4:$Q$172,13,0),0)+_xlfn.IFNA(VLOOKUP($K418,数据整理2!$B$4:$Q$172,13,0),0)</f>
        <v>0</v>
      </c>
      <c r="O591">
        <f>_xlfn.IFNA(VLOOKUP($D418,数据整理2!$B$4:$Q$172,14,0),0)+_xlfn.IFNA(VLOOKUP($E418,数据整理2!$B$4:$Q$172,14,0),0)+_xlfn.IFNA(VLOOKUP($F418,数据整理2!$B$4:$Q$172,14,0),0)+_xlfn.IFNA(VLOOKUP($G418,数据整理2!$B$4:$Q$172,14,0),0)+_xlfn.IFNA(VLOOKUP($H418,数据整理2!$B$4:$Q$172,14,0),0)+_xlfn.IFNA(VLOOKUP($I418,数据整理2!$B$4:$Q$172,14,0),0)+_xlfn.IFNA(VLOOKUP($J418,数据整理2!$B$4:$Q$172,14,0),0)+_xlfn.IFNA(VLOOKUP($K418,数据整理2!$B$4:$Q$172,14,0),0)</f>
        <v>0</v>
      </c>
      <c r="P591">
        <f>_xlfn.IFNA(VLOOKUP($D418,数据整理2!$B$4:$Q$172,15,0),0)+_xlfn.IFNA(VLOOKUP($E418,数据整理2!$B$4:$Q$172,15,0),0)+_xlfn.IFNA(VLOOKUP($F418,数据整理2!$B$4:$Q$172,15,0),0)+_xlfn.IFNA(VLOOKUP($G418,数据整理2!$B$4:$Q$172,15,0),0)+_xlfn.IFNA(VLOOKUP($H418,数据整理2!$B$4:$Q$172,15,0),0)+_xlfn.IFNA(VLOOKUP($I418,数据整理2!$B$4:$Q$172,15,0),0)+_xlfn.IFNA(VLOOKUP($J418,数据整理2!$B$4:$Q$172,15,0),0)+_xlfn.IFNA(VLOOKUP($K418,数据整理2!$B$4:$Q$172,15,0),0)</f>
        <v>154</v>
      </c>
      <c r="Q591">
        <f>_xlfn.IFNA(VLOOKUP($D418,数据整理2!$B$4:$Q$172,16,0),0)+_xlfn.IFNA(VLOOKUP($E418,数据整理2!$B$4:$Q$172,16,0),0)+_xlfn.IFNA(VLOOKUP($F418,数据整理2!$B$4:$Q$172,16,0),0)+_xlfn.IFNA(VLOOKUP($G418,数据整理2!$B$4:$Q$172,16,0),0)+_xlfn.IFNA(VLOOKUP($H418,数据整理2!$B$4:$Q$172,16,0),0)+_xlfn.IFNA(VLOOKUP($I418,数据整理2!$B$4:$Q$172,16,0),0)+_xlfn.IFNA(VLOOKUP($J418,数据整理2!$B$4:$Q$172,16,0),0)+_xlfn.IFNA(VLOOKUP($K418,数据整理2!$B$4:$Q$172,16,0),0)</f>
        <v>154</v>
      </c>
    </row>
    <row r="592" spans="2:17" x14ac:dyDescent="0.2">
      <c r="B592">
        <v>39</v>
      </c>
      <c r="C592" t="str">
        <f>INDEX(数据整理1!$C$30:$C$54,MATCH(B592,数据整理1!$D$30:$D$54))</f>
        <v>7阶</v>
      </c>
      <c r="D592">
        <f>_xlfn.IFNA(VLOOKUP(D419,数据整理2!$B$4:$Q$172,3,0),0)+_xlfn.IFNA(VLOOKUP(E419,数据整理2!$B$4:$Q$172,3,0),0)+_xlfn.IFNA(VLOOKUP(F419,数据整理2!$B$4:$Q$172,3,0),0)+_xlfn.IFNA(VLOOKUP(G419,数据整理2!$B$4:$Q$172,3,0),0)+_xlfn.IFNA(VLOOKUP(H419,数据整理2!$B$4:$Q$172,3,0),0)+_xlfn.IFNA(VLOOKUP(I419,数据整理2!$B$4:$Q$172,3,0),0)+_xlfn.IFNA(VLOOKUP(J419,数据整理2!$B$4:$Q$172,3,0),0)+_xlfn.IFNA(VLOOKUP(K419,数据整理2!$B$4:$Q$172,3,0),0)</f>
        <v>996</v>
      </c>
      <c r="E592">
        <f>_xlfn.IFNA(VLOOKUP($D419,数据整理2!$B$4:$Q$172,4,0),0)+_xlfn.IFNA(VLOOKUP($E419,数据整理2!$B$4:$Q$172,4,0),0)+_xlfn.IFNA(VLOOKUP($F419,数据整理2!$B$4:$Q$172,4,0),0)+_xlfn.IFNA(VLOOKUP($G419,数据整理2!$B$4:$Q$172,4,0),0)+_xlfn.IFNA(VLOOKUP($H419,数据整理2!$B$4:$Q$172,4,0),0)+_xlfn.IFNA(VLOOKUP($I419,数据整理2!$B$4:$Q$172,4,0),0)+_xlfn.IFNA(VLOOKUP($J419,数据整理2!$B$4:$Q$172,4,0),0)+_xlfn.IFNA(VLOOKUP($K419,数据整理2!$B$4:$Q$172,4,0),0)</f>
        <v>306</v>
      </c>
      <c r="F592">
        <f>_xlfn.IFNA(VLOOKUP($D419,数据整理2!$B$4:$Q$172,5,0),0)+_xlfn.IFNA(VLOOKUP($E419,数据整理2!$B$4:$Q$172,5,0),0)+_xlfn.IFNA(VLOOKUP($F419,数据整理2!$B$4:$Q$172,5,0),0)+_xlfn.IFNA(VLOOKUP($G419,数据整理2!$B$4:$Q$172,5,0),0)+_xlfn.IFNA(VLOOKUP($H419,数据整理2!$B$4:$Q$172,5,0),0)+_xlfn.IFNA(VLOOKUP($I419,数据整理2!$B$4:$Q$172,5,0),0)+_xlfn.IFNA(VLOOKUP($J419,数据整理2!$B$4:$Q$172,5,0),0)+_xlfn.IFNA(VLOOKUP($K419,数据整理2!$B$4:$Q$172,5,0),0)</f>
        <v>0</v>
      </c>
      <c r="G592">
        <f>_xlfn.IFNA(VLOOKUP($D419,数据整理2!$B$4:$Q$172,6,0),0)+_xlfn.IFNA(VLOOKUP($E419,数据整理2!$B$4:$Q$172,6,0),0)+_xlfn.IFNA(VLOOKUP($F419,数据整理2!$B$4:$Q$172,6,0),0)+_xlfn.IFNA(VLOOKUP($G419,数据整理2!$B$4:$Q$172,6,0),0)+_xlfn.IFNA(VLOOKUP($H419,数据整理2!$B$4:$Q$172,6,0),0)+_xlfn.IFNA(VLOOKUP($I419,数据整理2!$B$4:$Q$172,6,0),0)+_xlfn.IFNA(VLOOKUP($J419,数据整理2!$B$4:$Q$172,6,0),0)+_xlfn.IFNA(VLOOKUP($K419,数据整理2!$B$4:$Q$172,6,0),0)</f>
        <v>176</v>
      </c>
      <c r="H592">
        <f>_xlfn.IFNA(VLOOKUP($D419,数据整理2!$B$4:$Q$172,7,0),0)+_xlfn.IFNA(VLOOKUP($E419,数据整理2!$B$4:$Q$172,7,0),0)+_xlfn.IFNA(VLOOKUP($F419,数据整理2!$B$4:$Q$172,7,0),0)+_xlfn.IFNA(VLOOKUP($G419,数据整理2!$B$4:$Q$172,7,0),0)+_xlfn.IFNA(VLOOKUP($H419,数据整理2!$B$4:$Q$172,7,0),0)+_xlfn.IFNA(VLOOKUP($I419,数据整理2!$B$4:$Q$172,7,0),0)+_xlfn.IFNA(VLOOKUP($J419,数据整理2!$B$4:$Q$172,7,0),0)+_xlfn.IFNA(VLOOKUP($K419,数据整理2!$B$4:$Q$172,7,0),0)</f>
        <v>0</v>
      </c>
      <c r="I592">
        <f>_xlfn.IFNA(VLOOKUP($D419,数据整理2!$B$4:$Q$172,8,0),0)+_xlfn.IFNA(VLOOKUP($E419,数据整理2!$B$4:$Q$172,8,0),0)+_xlfn.IFNA(VLOOKUP($F419,数据整理2!$B$4:$Q$172,8,0),0)+_xlfn.IFNA(VLOOKUP($G419,数据整理2!$B$4:$Q$172,8,0),0)+_xlfn.IFNA(VLOOKUP($H419,数据整理2!$B$4:$Q$172,8,0),0)+_xlfn.IFNA(VLOOKUP($I419,数据整理2!$B$4:$Q$172,8,0),0)+_xlfn.IFNA(VLOOKUP($J419,数据整理2!$B$4:$Q$172,8,0),0)+_xlfn.IFNA(VLOOKUP($K419,数据整理2!$B$4:$Q$172,8,0),0)</f>
        <v>0</v>
      </c>
      <c r="J592">
        <f>_xlfn.IFNA(VLOOKUP($D419,数据整理2!$B$4:$Q$172,9,0),0)+_xlfn.IFNA(VLOOKUP($E419,数据整理2!$B$4:$Q$172,9,0),0)+_xlfn.IFNA(VLOOKUP($F419,数据整理2!$B$4:$Q$172,9,0),0)+_xlfn.IFNA(VLOOKUP($G419,数据整理2!$B$4:$Q$172,9,0),0)+_xlfn.IFNA(VLOOKUP($H419,数据整理2!$B$4:$Q$172,9,0),0)+_xlfn.IFNA(VLOOKUP($I419,数据整理2!$B$4:$Q$172,9,0),0)+_xlfn.IFNA(VLOOKUP($J419,数据整理2!$B$4:$Q$172,9,0),0)+_xlfn.IFNA(VLOOKUP($K419,数据整理2!$B$4:$Q$172,9,0),0)</f>
        <v>0</v>
      </c>
      <c r="K592">
        <f>_xlfn.IFNA(VLOOKUP($D419,数据整理2!$B$4:$Q$172,10,0),0)+_xlfn.IFNA(VLOOKUP($E419,数据整理2!$B$4:$Q$172,10,0),0)+_xlfn.IFNA(VLOOKUP($F419,数据整理2!$B$4:$Q$172,10,0),0)+_xlfn.IFNA(VLOOKUP($G419,数据整理2!$B$4:$Q$172,10,0),0)+_xlfn.IFNA(VLOOKUP($H419,数据整理2!$B$4:$Q$172,10,0),0)+_xlfn.IFNA(VLOOKUP($I419,数据整理2!$B$4:$Q$172,10,0),0)+_xlfn.IFNA(VLOOKUP($J419,数据整理2!$B$4:$Q$172,10,0),0)+_xlfn.IFNA(VLOOKUP($K419,数据整理2!$B$4:$Q$172,10,0),0)</f>
        <v>0</v>
      </c>
      <c r="L592">
        <f>_xlfn.IFNA(VLOOKUP($D419,数据整理2!$B$4:$Q$172,11,0),0)+_xlfn.IFNA(VLOOKUP($E419,数据整理2!$B$4:$Q$172,11,0),0)+_xlfn.IFNA(VLOOKUP($F419,数据整理2!$B$4:$Q$172,11,0),0)+_xlfn.IFNA(VLOOKUP($G419,数据整理2!$B$4:$Q$172,11,0),0)+_xlfn.IFNA(VLOOKUP($H419,数据整理2!$B$4:$Q$172,11,0),0)+_xlfn.IFNA(VLOOKUP($I419,数据整理2!$B$4:$Q$172,11,0),0)+_xlfn.IFNA(VLOOKUP($J419,数据整理2!$B$4:$Q$172,11,0),0)+_xlfn.IFNA(VLOOKUP($K419,数据整理2!$B$4:$Q$172,11,0),0)</f>
        <v>0</v>
      </c>
      <c r="M592">
        <f>_xlfn.IFNA(VLOOKUP($D419,数据整理2!$B$4:$Q$172,12,0),0)+_xlfn.IFNA(VLOOKUP($E419,数据整理2!$B$4:$Q$172,12,0),0)+_xlfn.IFNA(VLOOKUP($F419,数据整理2!$B$4:$Q$172,12,0),0)+_xlfn.IFNA(VLOOKUP($G419,数据整理2!$B$4:$Q$172,12,0),0)+_xlfn.IFNA(VLOOKUP($H419,数据整理2!$B$4:$Q$172,12,0),0)+_xlfn.IFNA(VLOOKUP($I419,数据整理2!$B$4:$Q$172,12,0),0)+_xlfn.IFNA(VLOOKUP($J419,数据整理2!$B$4:$Q$172,12,0),0)+_xlfn.IFNA(VLOOKUP($K419,数据整理2!$B$4:$Q$172,12,0),0)</f>
        <v>0</v>
      </c>
      <c r="N592">
        <f>_xlfn.IFNA(VLOOKUP($D419,数据整理2!$B$4:$Q$172,13,0),0)+_xlfn.IFNA(VLOOKUP($E419,数据整理2!$B$4:$Q$172,13,0),0)+_xlfn.IFNA(VLOOKUP($F419,数据整理2!$B$4:$Q$172,13,0),0)+_xlfn.IFNA(VLOOKUP($G419,数据整理2!$B$4:$Q$172,13,0),0)+_xlfn.IFNA(VLOOKUP($H419,数据整理2!$B$4:$Q$172,13,0),0)+_xlfn.IFNA(VLOOKUP($I419,数据整理2!$B$4:$Q$172,13,0),0)+_xlfn.IFNA(VLOOKUP($J419,数据整理2!$B$4:$Q$172,13,0),0)+_xlfn.IFNA(VLOOKUP($K419,数据整理2!$B$4:$Q$172,13,0),0)</f>
        <v>0</v>
      </c>
      <c r="O592">
        <f>_xlfn.IFNA(VLOOKUP($D419,数据整理2!$B$4:$Q$172,14,0),0)+_xlfn.IFNA(VLOOKUP($E419,数据整理2!$B$4:$Q$172,14,0),0)+_xlfn.IFNA(VLOOKUP($F419,数据整理2!$B$4:$Q$172,14,0),0)+_xlfn.IFNA(VLOOKUP($G419,数据整理2!$B$4:$Q$172,14,0),0)+_xlfn.IFNA(VLOOKUP($H419,数据整理2!$B$4:$Q$172,14,0),0)+_xlfn.IFNA(VLOOKUP($I419,数据整理2!$B$4:$Q$172,14,0),0)+_xlfn.IFNA(VLOOKUP($J419,数据整理2!$B$4:$Q$172,14,0),0)+_xlfn.IFNA(VLOOKUP($K419,数据整理2!$B$4:$Q$172,14,0),0)</f>
        <v>0</v>
      </c>
      <c r="P592">
        <f>_xlfn.IFNA(VLOOKUP($D419,数据整理2!$B$4:$Q$172,15,0),0)+_xlfn.IFNA(VLOOKUP($E419,数据整理2!$B$4:$Q$172,15,0),0)+_xlfn.IFNA(VLOOKUP($F419,数据整理2!$B$4:$Q$172,15,0),0)+_xlfn.IFNA(VLOOKUP($G419,数据整理2!$B$4:$Q$172,15,0),0)+_xlfn.IFNA(VLOOKUP($H419,数据整理2!$B$4:$Q$172,15,0),0)+_xlfn.IFNA(VLOOKUP($I419,数据整理2!$B$4:$Q$172,15,0),0)+_xlfn.IFNA(VLOOKUP($J419,数据整理2!$B$4:$Q$172,15,0),0)+_xlfn.IFNA(VLOOKUP($K419,数据整理2!$B$4:$Q$172,15,0),0)</f>
        <v>154</v>
      </c>
      <c r="Q592">
        <f>_xlfn.IFNA(VLOOKUP($D419,数据整理2!$B$4:$Q$172,16,0),0)+_xlfn.IFNA(VLOOKUP($E419,数据整理2!$B$4:$Q$172,16,0),0)+_xlfn.IFNA(VLOOKUP($F419,数据整理2!$B$4:$Q$172,16,0),0)+_xlfn.IFNA(VLOOKUP($G419,数据整理2!$B$4:$Q$172,16,0),0)+_xlfn.IFNA(VLOOKUP($H419,数据整理2!$B$4:$Q$172,16,0),0)+_xlfn.IFNA(VLOOKUP($I419,数据整理2!$B$4:$Q$172,16,0),0)+_xlfn.IFNA(VLOOKUP($J419,数据整理2!$B$4:$Q$172,16,0),0)+_xlfn.IFNA(VLOOKUP($K419,数据整理2!$B$4:$Q$172,16,0),0)</f>
        <v>154</v>
      </c>
    </row>
    <row r="593" spans="2:17" x14ac:dyDescent="0.2">
      <c r="B593">
        <v>40</v>
      </c>
      <c r="C593" t="str">
        <f>INDEX(数据整理1!$C$30:$C$54,MATCH(B593,数据整理1!$D$30:$D$54))</f>
        <v>7阶</v>
      </c>
      <c r="D593">
        <f>_xlfn.IFNA(VLOOKUP(D420,数据整理2!$B$4:$Q$172,3,0),0)+_xlfn.IFNA(VLOOKUP(E420,数据整理2!$B$4:$Q$172,3,0),0)+_xlfn.IFNA(VLOOKUP(F420,数据整理2!$B$4:$Q$172,3,0),0)+_xlfn.IFNA(VLOOKUP(G420,数据整理2!$B$4:$Q$172,3,0),0)+_xlfn.IFNA(VLOOKUP(H420,数据整理2!$B$4:$Q$172,3,0),0)+_xlfn.IFNA(VLOOKUP(I420,数据整理2!$B$4:$Q$172,3,0),0)+_xlfn.IFNA(VLOOKUP(J420,数据整理2!$B$4:$Q$172,3,0),0)+_xlfn.IFNA(VLOOKUP(K420,数据整理2!$B$4:$Q$172,3,0),0)</f>
        <v>996</v>
      </c>
      <c r="E593">
        <f>_xlfn.IFNA(VLOOKUP($D420,数据整理2!$B$4:$Q$172,4,0),0)+_xlfn.IFNA(VLOOKUP($E420,数据整理2!$B$4:$Q$172,4,0),0)+_xlfn.IFNA(VLOOKUP($F420,数据整理2!$B$4:$Q$172,4,0),0)+_xlfn.IFNA(VLOOKUP($G420,数据整理2!$B$4:$Q$172,4,0),0)+_xlfn.IFNA(VLOOKUP($H420,数据整理2!$B$4:$Q$172,4,0),0)+_xlfn.IFNA(VLOOKUP($I420,数据整理2!$B$4:$Q$172,4,0),0)+_xlfn.IFNA(VLOOKUP($J420,数据整理2!$B$4:$Q$172,4,0),0)+_xlfn.IFNA(VLOOKUP($K420,数据整理2!$B$4:$Q$172,4,0),0)</f>
        <v>306</v>
      </c>
      <c r="F593">
        <f>_xlfn.IFNA(VLOOKUP($D420,数据整理2!$B$4:$Q$172,5,0),0)+_xlfn.IFNA(VLOOKUP($E420,数据整理2!$B$4:$Q$172,5,0),0)+_xlfn.IFNA(VLOOKUP($F420,数据整理2!$B$4:$Q$172,5,0),0)+_xlfn.IFNA(VLOOKUP($G420,数据整理2!$B$4:$Q$172,5,0),0)+_xlfn.IFNA(VLOOKUP($H420,数据整理2!$B$4:$Q$172,5,0),0)+_xlfn.IFNA(VLOOKUP($I420,数据整理2!$B$4:$Q$172,5,0),0)+_xlfn.IFNA(VLOOKUP($J420,数据整理2!$B$4:$Q$172,5,0),0)+_xlfn.IFNA(VLOOKUP($K420,数据整理2!$B$4:$Q$172,5,0),0)</f>
        <v>0</v>
      </c>
      <c r="G593">
        <f>_xlfn.IFNA(VLOOKUP($D420,数据整理2!$B$4:$Q$172,6,0),0)+_xlfn.IFNA(VLOOKUP($E420,数据整理2!$B$4:$Q$172,6,0),0)+_xlfn.IFNA(VLOOKUP($F420,数据整理2!$B$4:$Q$172,6,0),0)+_xlfn.IFNA(VLOOKUP($G420,数据整理2!$B$4:$Q$172,6,0),0)+_xlfn.IFNA(VLOOKUP($H420,数据整理2!$B$4:$Q$172,6,0),0)+_xlfn.IFNA(VLOOKUP($I420,数据整理2!$B$4:$Q$172,6,0),0)+_xlfn.IFNA(VLOOKUP($J420,数据整理2!$B$4:$Q$172,6,0),0)+_xlfn.IFNA(VLOOKUP($K420,数据整理2!$B$4:$Q$172,6,0),0)</f>
        <v>176</v>
      </c>
      <c r="H593">
        <f>_xlfn.IFNA(VLOOKUP($D420,数据整理2!$B$4:$Q$172,7,0),0)+_xlfn.IFNA(VLOOKUP($E420,数据整理2!$B$4:$Q$172,7,0),0)+_xlfn.IFNA(VLOOKUP($F420,数据整理2!$B$4:$Q$172,7,0),0)+_xlfn.IFNA(VLOOKUP($G420,数据整理2!$B$4:$Q$172,7,0),0)+_xlfn.IFNA(VLOOKUP($H420,数据整理2!$B$4:$Q$172,7,0),0)+_xlfn.IFNA(VLOOKUP($I420,数据整理2!$B$4:$Q$172,7,0),0)+_xlfn.IFNA(VLOOKUP($J420,数据整理2!$B$4:$Q$172,7,0),0)+_xlfn.IFNA(VLOOKUP($K420,数据整理2!$B$4:$Q$172,7,0),0)</f>
        <v>0</v>
      </c>
      <c r="I593">
        <f>_xlfn.IFNA(VLOOKUP($D420,数据整理2!$B$4:$Q$172,8,0),0)+_xlfn.IFNA(VLOOKUP($E420,数据整理2!$B$4:$Q$172,8,0),0)+_xlfn.IFNA(VLOOKUP($F420,数据整理2!$B$4:$Q$172,8,0),0)+_xlfn.IFNA(VLOOKUP($G420,数据整理2!$B$4:$Q$172,8,0),0)+_xlfn.IFNA(VLOOKUP($H420,数据整理2!$B$4:$Q$172,8,0),0)+_xlfn.IFNA(VLOOKUP($I420,数据整理2!$B$4:$Q$172,8,0),0)+_xlfn.IFNA(VLOOKUP($J420,数据整理2!$B$4:$Q$172,8,0),0)+_xlfn.IFNA(VLOOKUP($K420,数据整理2!$B$4:$Q$172,8,0),0)</f>
        <v>0</v>
      </c>
      <c r="J593">
        <f>_xlfn.IFNA(VLOOKUP($D420,数据整理2!$B$4:$Q$172,9,0),0)+_xlfn.IFNA(VLOOKUP($E420,数据整理2!$B$4:$Q$172,9,0),0)+_xlfn.IFNA(VLOOKUP($F420,数据整理2!$B$4:$Q$172,9,0),0)+_xlfn.IFNA(VLOOKUP($G420,数据整理2!$B$4:$Q$172,9,0),0)+_xlfn.IFNA(VLOOKUP($H420,数据整理2!$B$4:$Q$172,9,0),0)+_xlfn.IFNA(VLOOKUP($I420,数据整理2!$B$4:$Q$172,9,0),0)+_xlfn.IFNA(VLOOKUP($J420,数据整理2!$B$4:$Q$172,9,0),0)+_xlfn.IFNA(VLOOKUP($K420,数据整理2!$B$4:$Q$172,9,0),0)</f>
        <v>0</v>
      </c>
      <c r="K593">
        <f>_xlfn.IFNA(VLOOKUP($D420,数据整理2!$B$4:$Q$172,10,0),0)+_xlfn.IFNA(VLOOKUP($E420,数据整理2!$B$4:$Q$172,10,0),0)+_xlfn.IFNA(VLOOKUP($F420,数据整理2!$B$4:$Q$172,10,0),0)+_xlfn.IFNA(VLOOKUP($G420,数据整理2!$B$4:$Q$172,10,0),0)+_xlfn.IFNA(VLOOKUP($H420,数据整理2!$B$4:$Q$172,10,0),0)+_xlfn.IFNA(VLOOKUP($I420,数据整理2!$B$4:$Q$172,10,0),0)+_xlfn.IFNA(VLOOKUP($J420,数据整理2!$B$4:$Q$172,10,0),0)+_xlfn.IFNA(VLOOKUP($K420,数据整理2!$B$4:$Q$172,10,0),0)</f>
        <v>0</v>
      </c>
      <c r="L593">
        <f>_xlfn.IFNA(VLOOKUP($D420,数据整理2!$B$4:$Q$172,11,0),0)+_xlfn.IFNA(VLOOKUP($E420,数据整理2!$B$4:$Q$172,11,0),0)+_xlfn.IFNA(VLOOKUP($F420,数据整理2!$B$4:$Q$172,11,0),0)+_xlfn.IFNA(VLOOKUP($G420,数据整理2!$B$4:$Q$172,11,0),0)+_xlfn.IFNA(VLOOKUP($H420,数据整理2!$B$4:$Q$172,11,0),0)+_xlfn.IFNA(VLOOKUP($I420,数据整理2!$B$4:$Q$172,11,0),0)+_xlfn.IFNA(VLOOKUP($J420,数据整理2!$B$4:$Q$172,11,0),0)+_xlfn.IFNA(VLOOKUP($K420,数据整理2!$B$4:$Q$172,11,0),0)</f>
        <v>0</v>
      </c>
      <c r="M593">
        <f>_xlfn.IFNA(VLOOKUP($D420,数据整理2!$B$4:$Q$172,12,0),0)+_xlfn.IFNA(VLOOKUP($E420,数据整理2!$B$4:$Q$172,12,0),0)+_xlfn.IFNA(VLOOKUP($F420,数据整理2!$B$4:$Q$172,12,0),0)+_xlfn.IFNA(VLOOKUP($G420,数据整理2!$B$4:$Q$172,12,0),0)+_xlfn.IFNA(VLOOKUP($H420,数据整理2!$B$4:$Q$172,12,0),0)+_xlfn.IFNA(VLOOKUP($I420,数据整理2!$B$4:$Q$172,12,0),0)+_xlfn.IFNA(VLOOKUP($J420,数据整理2!$B$4:$Q$172,12,0),0)+_xlfn.IFNA(VLOOKUP($K420,数据整理2!$B$4:$Q$172,12,0),0)</f>
        <v>0</v>
      </c>
      <c r="N593">
        <f>_xlfn.IFNA(VLOOKUP($D420,数据整理2!$B$4:$Q$172,13,0),0)+_xlfn.IFNA(VLOOKUP($E420,数据整理2!$B$4:$Q$172,13,0),0)+_xlfn.IFNA(VLOOKUP($F420,数据整理2!$B$4:$Q$172,13,0),0)+_xlfn.IFNA(VLOOKUP($G420,数据整理2!$B$4:$Q$172,13,0),0)+_xlfn.IFNA(VLOOKUP($H420,数据整理2!$B$4:$Q$172,13,0),0)+_xlfn.IFNA(VLOOKUP($I420,数据整理2!$B$4:$Q$172,13,0),0)+_xlfn.IFNA(VLOOKUP($J420,数据整理2!$B$4:$Q$172,13,0),0)+_xlfn.IFNA(VLOOKUP($K420,数据整理2!$B$4:$Q$172,13,0),0)</f>
        <v>0</v>
      </c>
      <c r="O593">
        <f>_xlfn.IFNA(VLOOKUP($D420,数据整理2!$B$4:$Q$172,14,0),0)+_xlfn.IFNA(VLOOKUP($E420,数据整理2!$B$4:$Q$172,14,0),0)+_xlfn.IFNA(VLOOKUP($F420,数据整理2!$B$4:$Q$172,14,0),0)+_xlfn.IFNA(VLOOKUP($G420,数据整理2!$B$4:$Q$172,14,0),0)+_xlfn.IFNA(VLOOKUP($H420,数据整理2!$B$4:$Q$172,14,0),0)+_xlfn.IFNA(VLOOKUP($I420,数据整理2!$B$4:$Q$172,14,0),0)+_xlfn.IFNA(VLOOKUP($J420,数据整理2!$B$4:$Q$172,14,0),0)+_xlfn.IFNA(VLOOKUP($K420,数据整理2!$B$4:$Q$172,14,0),0)</f>
        <v>0</v>
      </c>
      <c r="P593">
        <f>_xlfn.IFNA(VLOOKUP($D420,数据整理2!$B$4:$Q$172,15,0),0)+_xlfn.IFNA(VLOOKUP($E420,数据整理2!$B$4:$Q$172,15,0),0)+_xlfn.IFNA(VLOOKUP($F420,数据整理2!$B$4:$Q$172,15,0),0)+_xlfn.IFNA(VLOOKUP($G420,数据整理2!$B$4:$Q$172,15,0),0)+_xlfn.IFNA(VLOOKUP($H420,数据整理2!$B$4:$Q$172,15,0),0)+_xlfn.IFNA(VLOOKUP($I420,数据整理2!$B$4:$Q$172,15,0),0)+_xlfn.IFNA(VLOOKUP($J420,数据整理2!$B$4:$Q$172,15,0),0)+_xlfn.IFNA(VLOOKUP($K420,数据整理2!$B$4:$Q$172,15,0),0)</f>
        <v>154</v>
      </c>
      <c r="Q593">
        <f>_xlfn.IFNA(VLOOKUP($D420,数据整理2!$B$4:$Q$172,16,0),0)+_xlfn.IFNA(VLOOKUP($E420,数据整理2!$B$4:$Q$172,16,0),0)+_xlfn.IFNA(VLOOKUP($F420,数据整理2!$B$4:$Q$172,16,0),0)+_xlfn.IFNA(VLOOKUP($G420,数据整理2!$B$4:$Q$172,16,0),0)+_xlfn.IFNA(VLOOKUP($H420,数据整理2!$B$4:$Q$172,16,0),0)+_xlfn.IFNA(VLOOKUP($I420,数据整理2!$B$4:$Q$172,16,0),0)+_xlfn.IFNA(VLOOKUP($J420,数据整理2!$B$4:$Q$172,16,0),0)+_xlfn.IFNA(VLOOKUP($K420,数据整理2!$B$4:$Q$172,16,0),0)</f>
        <v>154</v>
      </c>
    </row>
    <row r="594" spans="2:17" x14ac:dyDescent="0.2">
      <c r="B594">
        <v>41</v>
      </c>
      <c r="C594" t="str">
        <f>INDEX(数据整理1!$C$30:$C$54,MATCH(B594,数据整理1!$D$30:$D$54))</f>
        <v>7阶</v>
      </c>
      <c r="D594">
        <f>_xlfn.IFNA(VLOOKUP(D421,数据整理2!$B$4:$Q$172,3,0),0)+_xlfn.IFNA(VLOOKUP(E421,数据整理2!$B$4:$Q$172,3,0),0)+_xlfn.IFNA(VLOOKUP(F421,数据整理2!$B$4:$Q$172,3,0),0)+_xlfn.IFNA(VLOOKUP(G421,数据整理2!$B$4:$Q$172,3,0),0)+_xlfn.IFNA(VLOOKUP(H421,数据整理2!$B$4:$Q$172,3,0),0)+_xlfn.IFNA(VLOOKUP(I421,数据整理2!$B$4:$Q$172,3,0),0)+_xlfn.IFNA(VLOOKUP(J421,数据整理2!$B$4:$Q$172,3,0),0)+_xlfn.IFNA(VLOOKUP(K421,数据整理2!$B$4:$Q$172,3,0),0)</f>
        <v>996</v>
      </c>
      <c r="E594">
        <f>_xlfn.IFNA(VLOOKUP($D421,数据整理2!$B$4:$Q$172,4,0),0)+_xlfn.IFNA(VLOOKUP($E421,数据整理2!$B$4:$Q$172,4,0),0)+_xlfn.IFNA(VLOOKUP($F421,数据整理2!$B$4:$Q$172,4,0),0)+_xlfn.IFNA(VLOOKUP($G421,数据整理2!$B$4:$Q$172,4,0),0)+_xlfn.IFNA(VLOOKUP($H421,数据整理2!$B$4:$Q$172,4,0),0)+_xlfn.IFNA(VLOOKUP($I421,数据整理2!$B$4:$Q$172,4,0),0)+_xlfn.IFNA(VLOOKUP($J421,数据整理2!$B$4:$Q$172,4,0),0)+_xlfn.IFNA(VLOOKUP($K421,数据整理2!$B$4:$Q$172,4,0),0)</f>
        <v>306</v>
      </c>
      <c r="F594">
        <f>_xlfn.IFNA(VLOOKUP($D421,数据整理2!$B$4:$Q$172,5,0),0)+_xlfn.IFNA(VLOOKUP($E421,数据整理2!$B$4:$Q$172,5,0),0)+_xlfn.IFNA(VLOOKUP($F421,数据整理2!$B$4:$Q$172,5,0),0)+_xlfn.IFNA(VLOOKUP($G421,数据整理2!$B$4:$Q$172,5,0),0)+_xlfn.IFNA(VLOOKUP($H421,数据整理2!$B$4:$Q$172,5,0),0)+_xlfn.IFNA(VLOOKUP($I421,数据整理2!$B$4:$Q$172,5,0),0)+_xlfn.IFNA(VLOOKUP($J421,数据整理2!$B$4:$Q$172,5,0),0)+_xlfn.IFNA(VLOOKUP($K421,数据整理2!$B$4:$Q$172,5,0),0)</f>
        <v>0</v>
      </c>
      <c r="G594">
        <f>_xlfn.IFNA(VLOOKUP($D421,数据整理2!$B$4:$Q$172,6,0),0)+_xlfn.IFNA(VLOOKUP($E421,数据整理2!$B$4:$Q$172,6,0),0)+_xlfn.IFNA(VLOOKUP($F421,数据整理2!$B$4:$Q$172,6,0),0)+_xlfn.IFNA(VLOOKUP($G421,数据整理2!$B$4:$Q$172,6,0),0)+_xlfn.IFNA(VLOOKUP($H421,数据整理2!$B$4:$Q$172,6,0),0)+_xlfn.IFNA(VLOOKUP($I421,数据整理2!$B$4:$Q$172,6,0),0)+_xlfn.IFNA(VLOOKUP($J421,数据整理2!$B$4:$Q$172,6,0),0)+_xlfn.IFNA(VLOOKUP($K421,数据整理2!$B$4:$Q$172,6,0),0)</f>
        <v>176</v>
      </c>
      <c r="H594">
        <f>_xlfn.IFNA(VLOOKUP($D421,数据整理2!$B$4:$Q$172,7,0),0)+_xlfn.IFNA(VLOOKUP($E421,数据整理2!$B$4:$Q$172,7,0),0)+_xlfn.IFNA(VLOOKUP($F421,数据整理2!$B$4:$Q$172,7,0),0)+_xlfn.IFNA(VLOOKUP($G421,数据整理2!$B$4:$Q$172,7,0),0)+_xlfn.IFNA(VLOOKUP($H421,数据整理2!$B$4:$Q$172,7,0),0)+_xlfn.IFNA(VLOOKUP($I421,数据整理2!$B$4:$Q$172,7,0),0)+_xlfn.IFNA(VLOOKUP($J421,数据整理2!$B$4:$Q$172,7,0),0)+_xlfn.IFNA(VLOOKUP($K421,数据整理2!$B$4:$Q$172,7,0),0)</f>
        <v>0</v>
      </c>
      <c r="I594">
        <f>_xlfn.IFNA(VLOOKUP($D421,数据整理2!$B$4:$Q$172,8,0),0)+_xlfn.IFNA(VLOOKUP($E421,数据整理2!$B$4:$Q$172,8,0),0)+_xlfn.IFNA(VLOOKUP($F421,数据整理2!$B$4:$Q$172,8,0),0)+_xlfn.IFNA(VLOOKUP($G421,数据整理2!$B$4:$Q$172,8,0),0)+_xlfn.IFNA(VLOOKUP($H421,数据整理2!$B$4:$Q$172,8,0),0)+_xlfn.IFNA(VLOOKUP($I421,数据整理2!$B$4:$Q$172,8,0),0)+_xlfn.IFNA(VLOOKUP($J421,数据整理2!$B$4:$Q$172,8,0),0)+_xlfn.IFNA(VLOOKUP($K421,数据整理2!$B$4:$Q$172,8,0),0)</f>
        <v>0</v>
      </c>
      <c r="J594">
        <f>_xlfn.IFNA(VLOOKUP($D421,数据整理2!$B$4:$Q$172,9,0),0)+_xlfn.IFNA(VLOOKUP($E421,数据整理2!$B$4:$Q$172,9,0),0)+_xlfn.IFNA(VLOOKUP($F421,数据整理2!$B$4:$Q$172,9,0),0)+_xlfn.IFNA(VLOOKUP($G421,数据整理2!$B$4:$Q$172,9,0),0)+_xlfn.IFNA(VLOOKUP($H421,数据整理2!$B$4:$Q$172,9,0),0)+_xlfn.IFNA(VLOOKUP($I421,数据整理2!$B$4:$Q$172,9,0),0)+_xlfn.IFNA(VLOOKUP($J421,数据整理2!$B$4:$Q$172,9,0),0)+_xlfn.IFNA(VLOOKUP($K421,数据整理2!$B$4:$Q$172,9,0),0)</f>
        <v>0</v>
      </c>
      <c r="K594">
        <f>_xlfn.IFNA(VLOOKUP($D421,数据整理2!$B$4:$Q$172,10,0),0)+_xlfn.IFNA(VLOOKUP($E421,数据整理2!$B$4:$Q$172,10,0),0)+_xlfn.IFNA(VLOOKUP($F421,数据整理2!$B$4:$Q$172,10,0),0)+_xlfn.IFNA(VLOOKUP($G421,数据整理2!$B$4:$Q$172,10,0),0)+_xlfn.IFNA(VLOOKUP($H421,数据整理2!$B$4:$Q$172,10,0),0)+_xlfn.IFNA(VLOOKUP($I421,数据整理2!$B$4:$Q$172,10,0),0)+_xlfn.IFNA(VLOOKUP($J421,数据整理2!$B$4:$Q$172,10,0),0)+_xlfn.IFNA(VLOOKUP($K421,数据整理2!$B$4:$Q$172,10,0),0)</f>
        <v>0</v>
      </c>
      <c r="L594">
        <f>_xlfn.IFNA(VLOOKUP($D421,数据整理2!$B$4:$Q$172,11,0),0)+_xlfn.IFNA(VLOOKUP($E421,数据整理2!$B$4:$Q$172,11,0),0)+_xlfn.IFNA(VLOOKUP($F421,数据整理2!$B$4:$Q$172,11,0),0)+_xlfn.IFNA(VLOOKUP($G421,数据整理2!$B$4:$Q$172,11,0),0)+_xlfn.IFNA(VLOOKUP($H421,数据整理2!$B$4:$Q$172,11,0),0)+_xlfn.IFNA(VLOOKUP($I421,数据整理2!$B$4:$Q$172,11,0),0)+_xlfn.IFNA(VLOOKUP($J421,数据整理2!$B$4:$Q$172,11,0),0)+_xlfn.IFNA(VLOOKUP($K421,数据整理2!$B$4:$Q$172,11,0),0)</f>
        <v>0</v>
      </c>
      <c r="M594">
        <f>_xlfn.IFNA(VLOOKUP($D421,数据整理2!$B$4:$Q$172,12,0),0)+_xlfn.IFNA(VLOOKUP($E421,数据整理2!$B$4:$Q$172,12,0),0)+_xlfn.IFNA(VLOOKUP($F421,数据整理2!$B$4:$Q$172,12,0),0)+_xlfn.IFNA(VLOOKUP($G421,数据整理2!$B$4:$Q$172,12,0),0)+_xlfn.IFNA(VLOOKUP($H421,数据整理2!$B$4:$Q$172,12,0),0)+_xlfn.IFNA(VLOOKUP($I421,数据整理2!$B$4:$Q$172,12,0),0)+_xlfn.IFNA(VLOOKUP($J421,数据整理2!$B$4:$Q$172,12,0),0)+_xlfn.IFNA(VLOOKUP($K421,数据整理2!$B$4:$Q$172,12,0),0)</f>
        <v>0</v>
      </c>
      <c r="N594">
        <f>_xlfn.IFNA(VLOOKUP($D421,数据整理2!$B$4:$Q$172,13,0),0)+_xlfn.IFNA(VLOOKUP($E421,数据整理2!$B$4:$Q$172,13,0),0)+_xlfn.IFNA(VLOOKUP($F421,数据整理2!$B$4:$Q$172,13,0),0)+_xlfn.IFNA(VLOOKUP($G421,数据整理2!$B$4:$Q$172,13,0),0)+_xlfn.IFNA(VLOOKUP($H421,数据整理2!$B$4:$Q$172,13,0),0)+_xlfn.IFNA(VLOOKUP($I421,数据整理2!$B$4:$Q$172,13,0),0)+_xlfn.IFNA(VLOOKUP($J421,数据整理2!$B$4:$Q$172,13,0),0)+_xlfn.IFNA(VLOOKUP($K421,数据整理2!$B$4:$Q$172,13,0),0)</f>
        <v>0</v>
      </c>
      <c r="O594">
        <f>_xlfn.IFNA(VLOOKUP($D421,数据整理2!$B$4:$Q$172,14,0),0)+_xlfn.IFNA(VLOOKUP($E421,数据整理2!$B$4:$Q$172,14,0),0)+_xlfn.IFNA(VLOOKUP($F421,数据整理2!$B$4:$Q$172,14,0),0)+_xlfn.IFNA(VLOOKUP($G421,数据整理2!$B$4:$Q$172,14,0),0)+_xlfn.IFNA(VLOOKUP($H421,数据整理2!$B$4:$Q$172,14,0),0)+_xlfn.IFNA(VLOOKUP($I421,数据整理2!$B$4:$Q$172,14,0),0)+_xlfn.IFNA(VLOOKUP($J421,数据整理2!$B$4:$Q$172,14,0),0)+_xlfn.IFNA(VLOOKUP($K421,数据整理2!$B$4:$Q$172,14,0),0)</f>
        <v>0</v>
      </c>
      <c r="P594">
        <f>_xlfn.IFNA(VLOOKUP($D421,数据整理2!$B$4:$Q$172,15,0),0)+_xlfn.IFNA(VLOOKUP($E421,数据整理2!$B$4:$Q$172,15,0),0)+_xlfn.IFNA(VLOOKUP($F421,数据整理2!$B$4:$Q$172,15,0),0)+_xlfn.IFNA(VLOOKUP($G421,数据整理2!$B$4:$Q$172,15,0),0)+_xlfn.IFNA(VLOOKUP($H421,数据整理2!$B$4:$Q$172,15,0),0)+_xlfn.IFNA(VLOOKUP($I421,数据整理2!$B$4:$Q$172,15,0),0)+_xlfn.IFNA(VLOOKUP($J421,数据整理2!$B$4:$Q$172,15,0),0)+_xlfn.IFNA(VLOOKUP($K421,数据整理2!$B$4:$Q$172,15,0),0)</f>
        <v>154</v>
      </c>
      <c r="Q594">
        <f>_xlfn.IFNA(VLOOKUP($D421,数据整理2!$B$4:$Q$172,16,0),0)+_xlfn.IFNA(VLOOKUP($E421,数据整理2!$B$4:$Q$172,16,0),0)+_xlfn.IFNA(VLOOKUP($F421,数据整理2!$B$4:$Q$172,16,0),0)+_xlfn.IFNA(VLOOKUP($G421,数据整理2!$B$4:$Q$172,16,0),0)+_xlfn.IFNA(VLOOKUP($H421,数据整理2!$B$4:$Q$172,16,0),0)+_xlfn.IFNA(VLOOKUP($I421,数据整理2!$B$4:$Q$172,16,0),0)+_xlfn.IFNA(VLOOKUP($J421,数据整理2!$B$4:$Q$172,16,0),0)+_xlfn.IFNA(VLOOKUP($K421,数据整理2!$B$4:$Q$172,16,0),0)</f>
        <v>154</v>
      </c>
    </row>
    <row r="595" spans="2:17" x14ac:dyDescent="0.2">
      <c r="B595">
        <v>42</v>
      </c>
      <c r="C595" t="str">
        <f>INDEX(数据整理1!$C$30:$C$54,MATCH(B595,数据整理1!$D$30:$D$54))</f>
        <v>8阶</v>
      </c>
      <c r="D595">
        <f>_xlfn.IFNA(VLOOKUP(D422,数据整理2!$B$4:$Q$172,3,0),0)+_xlfn.IFNA(VLOOKUP(E422,数据整理2!$B$4:$Q$172,3,0),0)+_xlfn.IFNA(VLOOKUP(F422,数据整理2!$B$4:$Q$172,3,0),0)+_xlfn.IFNA(VLOOKUP(G422,数据整理2!$B$4:$Q$172,3,0),0)+_xlfn.IFNA(VLOOKUP(H422,数据整理2!$B$4:$Q$172,3,0),0)+_xlfn.IFNA(VLOOKUP(I422,数据整理2!$B$4:$Q$172,3,0),0)+_xlfn.IFNA(VLOOKUP(J422,数据整理2!$B$4:$Q$172,3,0),0)+_xlfn.IFNA(VLOOKUP(K422,数据整理2!$B$4:$Q$172,3,0),0)</f>
        <v>1834</v>
      </c>
      <c r="E595">
        <f>_xlfn.IFNA(VLOOKUP($D422,数据整理2!$B$4:$Q$172,4,0),0)+_xlfn.IFNA(VLOOKUP($E422,数据整理2!$B$4:$Q$172,4,0),0)+_xlfn.IFNA(VLOOKUP($F422,数据整理2!$B$4:$Q$172,4,0),0)+_xlfn.IFNA(VLOOKUP($G422,数据整理2!$B$4:$Q$172,4,0),0)+_xlfn.IFNA(VLOOKUP($H422,数据整理2!$B$4:$Q$172,4,0),0)+_xlfn.IFNA(VLOOKUP($I422,数据整理2!$B$4:$Q$172,4,0),0)+_xlfn.IFNA(VLOOKUP($J422,数据整理2!$B$4:$Q$172,4,0),0)+_xlfn.IFNA(VLOOKUP($K422,数据整理2!$B$4:$Q$172,4,0),0)</f>
        <v>218</v>
      </c>
      <c r="F595">
        <f>_xlfn.IFNA(VLOOKUP($D422,数据整理2!$B$4:$Q$172,5,0),0)+_xlfn.IFNA(VLOOKUP($E422,数据整理2!$B$4:$Q$172,5,0),0)+_xlfn.IFNA(VLOOKUP($F422,数据整理2!$B$4:$Q$172,5,0),0)+_xlfn.IFNA(VLOOKUP($G422,数据整理2!$B$4:$Q$172,5,0),0)+_xlfn.IFNA(VLOOKUP($H422,数据整理2!$B$4:$Q$172,5,0),0)+_xlfn.IFNA(VLOOKUP($I422,数据整理2!$B$4:$Q$172,5,0),0)+_xlfn.IFNA(VLOOKUP($J422,数据整理2!$B$4:$Q$172,5,0),0)+_xlfn.IFNA(VLOOKUP($K422,数据整理2!$B$4:$Q$172,5,0),0)</f>
        <v>0</v>
      </c>
      <c r="G595">
        <f>_xlfn.IFNA(VLOOKUP($D422,数据整理2!$B$4:$Q$172,6,0),0)+_xlfn.IFNA(VLOOKUP($E422,数据整理2!$B$4:$Q$172,6,0),0)+_xlfn.IFNA(VLOOKUP($F422,数据整理2!$B$4:$Q$172,6,0),0)+_xlfn.IFNA(VLOOKUP($G422,数据整理2!$B$4:$Q$172,6,0),0)+_xlfn.IFNA(VLOOKUP($H422,数据整理2!$B$4:$Q$172,6,0),0)+_xlfn.IFNA(VLOOKUP($I422,数据整理2!$B$4:$Q$172,6,0),0)+_xlfn.IFNA(VLOOKUP($J422,数据整理2!$B$4:$Q$172,6,0),0)+_xlfn.IFNA(VLOOKUP($K422,数据整理2!$B$4:$Q$172,6,0),0)</f>
        <v>146</v>
      </c>
      <c r="H595">
        <f>_xlfn.IFNA(VLOOKUP($D422,数据整理2!$B$4:$Q$172,7,0),0)+_xlfn.IFNA(VLOOKUP($E422,数据整理2!$B$4:$Q$172,7,0),0)+_xlfn.IFNA(VLOOKUP($F422,数据整理2!$B$4:$Q$172,7,0),0)+_xlfn.IFNA(VLOOKUP($G422,数据整理2!$B$4:$Q$172,7,0),0)+_xlfn.IFNA(VLOOKUP($H422,数据整理2!$B$4:$Q$172,7,0),0)+_xlfn.IFNA(VLOOKUP($I422,数据整理2!$B$4:$Q$172,7,0),0)+_xlfn.IFNA(VLOOKUP($J422,数据整理2!$B$4:$Q$172,7,0),0)+_xlfn.IFNA(VLOOKUP($K422,数据整理2!$B$4:$Q$172,7,0),0)</f>
        <v>0</v>
      </c>
      <c r="I595">
        <f>_xlfn.IFNA(VLOOKUP($D422,数据整理2!$B$4:$Q$172,8,0),0)+_xlfn.IFNA(VLOOKUP($E422,数据整理2!$B$4:$Q$172,8,0),0)+_xlfn.IFNA(VLOOKUP($F422,数据整理2!$B$4:$Q$172,8,0),0)+_xlfn.IFNA(VLOOKUP($G422,数据整理2!$B$4:$Q$172,8,0),0)+_xlfn.IFNA(VLOOKUP($H422,数据整理2!$B$4:$Q$172,8,0),0)+_xlfn.IFNA(VLOOKUP($I422,数据整理2!$B$4:$Q$172,8,0),0)+_xlfn.IFNA(VLOOKUP($J422,数据整理2!$B$4:$Q$172,8,0),0)+_xlfn.IFNA(VLOOKUP($K422,数据整理2!$B$4:$Q$172,8,0),0)</f>
        <v>0</v>
      </c>
      <c r="J595">
        <f>_xlfn.IFNA(VLOOKUP($D422,数据整理2!$B$4:$Q$172,9,0),0)+_xlfn.IFNA(VLOOKUP($E422,数据整理2!$B$4:$Q$172,9,0),0)+_xlfn.IFNA(VLOOKUP($F422,数据整理2!$B$4:$Q$172,9,0),0)+_xlfn.IFNA(VLOOKUP($G422,数据整理2!$B$4:$Q$172,9,0),0)+_xlfn.IFNA(VLOOKUP($H422,数据整理2!$B$4:$Q$172,9,0),0)+_xlfn.IFNA(VLOOKUP($I422,数据整理2!$B$4:$Q$172,9,0),0)+_xlfn.IFNA(VLOOKUP($J422,数据整理2!$B$4:$Q$172,9,0),0)+_xlfn.IFNA(VLOOKUP($K422,数据整理2!$B$4:$Q$172,9,0),0)</f>
        <v>0</v>
      </c>
      <c r="K595">
        <f>_xlfn.IFNA(VLOOKUP($D422,数据整理2!$B$4:$Q$172,10,0),0)+_xlfn.IFNA(VLOOKUP($E422,数据整理2!$B$4:$Q$172,10,0),0)+_xlfn.IFNA(VLOOKUP($F422,数据整理2!$B$4:$Q$172,10,0),0)+_xlfn.IFNA(VLOOKUP($G422,数据整理2!$B$4:$Q$172,10,0),0)+_xlfn.IFNA(VLOOKUP($H422,数据整理2!$B$4:$Q$172,10,0),0)+_xlfn.IFNA(VLOOKUP($I422,数据整理2!$B$4:$Q$172,10,0),0)+_xlfn.IFNA(VLOOKUP($J422,数据整理2!$B$4:$Q$172,10,0),0)+_xlfn.IFNA(VLOOKUP($K422,数据整理2!$B$4:$Q$172,10,0),0)</f>
        <v>0</v>
      </c>
      <c r="L595">
        <f>_xlfn.IFNA(VLOOKUP($D422,数据整理2!$B$4:$Q$172,11,0),0)+_xlfn.IFNA(VLOOKUP($E422,数据整理2!$B$4:$Q$172,11,0),0)+_xlfn.IFNA(VLOOKUP($F422,数据整理2!$B$4:$Q$172,11,0),0)+_xlfn.IFNA(VLOOKUP($G422,数据整理2!$B$4:$Q$172,11,0),0)+_xlfn.IFNA(VLOOKUP($H422,数据整理2!$B$4:$Q$172,11,0),0)+_xlfn.IFNA(VLOOKUP($I422,数据整理2!$B$4:$Q$172,11,0),0)+_xlfn.IFNA(VLOOKUP($J422,数据整理2!$B$4:$Q$172,11,0),0)+_xlfn.IFNA(VLOOKUP($K422,数据整理2!$B$4:$Q$172,11,0),0)</f>
        <v>0</v>
      </c>
      <c r="M595">
        <f>_xlfn.IFNA(VLOOKUP($D422,数据整理2!$B$4:$Q$172,12,0),0)+_xlfn.IFNA(VLOOKUP($E422,数据整理2!$B$4:$Q$172,12,0),0)+_xlfn.IFNA(VLOOKUP($F422,数据整理2!$B$4:$Q$172,12,0),0)+_xlfn.IFNA(VLOOKUP($G422,数据整理2!$B$4:$Q$172,12,0),0)+_xlfn.IFNA(VLOOKUP($H422,数据整理2!$B$4:$Q$172,12,0),0)+_xlfn.IFNA(VLOOKUP($I422,数据整理2!$B$4:$Q$172,12,0),0)+_xlfn.IFNA(VLOOKUP($J422,数据整理2!$B$4:$Q$172,12,0),0)+_xlfn.IFNA(VLOOKUP($K422,数据整理2!$B$4:$Q$172,12,0),0)</f>
        <v>0</v>
      </c>
      <c r="N595">
        <f>_xlfn.IFNA(VLOOKUP($D422,数据整理2!$B$4:$Q$172,13,0),0)+_xlfn.IFNA(VLOOKUP($E422,数据整理2!$B$4:$Q$172,13,0),0)+_xlfn.IFNA(VLOOKUP($F422,数据整理2!$B$4:$Q$172,13,0),0)+_xlfn.IFNA(VLOOKUP($G422,数据整理2!$B$4:$Q$172,13,0),0)+_xlfn.IFNA(VLOOKUP($H422,数据整理2!$B$4:$Q$172,13,0),0)+_xlfn.IFNA(VLOOKUP($I422,数据整理2!$B$4:$Q$172,13,0),0)+_xlfn.IFNA(VLOOKUP($J422,数据整理2!$B$4:$Q$172,13,0),0)+_xlfn.IFNA(VLOOKUP($K422,数据整理2!$B$4:$Q$172,13,0),0)</f>
        <v>0</v>
      </c>
      <c r="O595">
        <f>_xlfn.IFNA(VLOOKUP($D422,数据整理2!$B$4:$Q$172,14,0),0)+_xlfn.IFNA(VLOOKUP($E422,数据整理2!$B$4:$Q$172,14,0),0)+_xlfn.IFNA(VLOOKUP($F422,数据整理2!$B$4:$Q$172,14,0),0)+_xlfn.IFNA(VLOOKUP($G422,数据整理2!$B$4:$Q$172,14,0),0)+_xlfn.IFNA(VLOOKUP($H422,数据整理2!$B$4:$Q$172,14,0),0)+_xlfn.IFNA(VLOOKUP($I422,数据整理2!$B$4:$Q$172,14,0),0)+_xlfn.IFNA(VLOOKUP($J422,数据整理2!$B$4:$Q$172,14,0),0)+_xlfn.IFNA(VLOOKUP($K422,数据整理2!$B$4:$Q$172,14,0),0)</f>
        <v>0</v>
      </c>
      <c r="P595">
        <f>_xlfn.IFNA(VLOOKUP($D422,数据整理2!$B$4:$Q$172,15,0),0)+_xlfn.IFNA(VLOOKUP($E422,数据整理2!$B$4:$Q$172,15,0),0)+_xlfn.IFNA(VLOOKUP($F422,数据整理2!$B$4:$Q$172,15,0),0)+_xlfn.IFNA(VLOOKUP($G422,数据整理2!$B$4:$Q$172,15,0),0)+_xlfn.IFNA(VLOOKUP($H422,数据整理2!$B$4:$Q$172,15,0),0)+_xlfn.IFNA(VLOOKUP($I422,数据整理2!$B$4:$Q$172,15,0),0)+_xlfn.IFNA(VLOOKUP($J422,数据整理2!$B$4:$Q$172,15,0),0)+_xlfn.IFNA(VLOOKUP($K422,数据整理2!$B$4:$Q$172,15,0),0)</f>
        <v>180</v>
      </c>
      <c r="Q595">
        <f>_xlfn.IFNA(VLOOKUP($D422,数据整理2!$B$4:$Q$172,16,0),0)+_xlfn.IFNA(VLOOKUP($E422,数据整理2!$B$4:$Q$172,16,0),0)+_xlfn.IFNA(VLOOKUP($F422,数据整理2!$B$4:$Q$172,16,0),0)+_xlfn.IFNA(VLOOKUP($G422,数据整理2!$B$4:$Q$172,16,0),0)+_xlfn.IFNA(VLOOKUP($H422,数据整理2!$B$4:$Q$172,16,0),0)+_xlfn.IFNA(VLOOKUP($I422,数据整理2!$B$4:$Q$172,16,0),0)+_xlfn.IFNA(VLOOKUP($J422,数据整理2!$B$4:$Q$172,16,0),0)+_xlfn.IFNA(VLOOKUP($K422,数据整理2!$B$4:$Q$172,16,0),0)</f>
        <v>180</v>
      </c>
    </row>
    <row r="596" spans="2:17" x14ac:dyDescent="0.2">
      <c r="B596">
        <v>43</v>
      </c>
      <c r="C596" t="str">
        <f>INDEX(数据整理1!$C$30:$C$54,MATCH(B596,数据整理1!$D$30:$D$54))</f>
        <v>8阶</v>
      </c>
      <c r="D596">
        <f>_xlfn.IFNA(VLOOKUP(D423,数据整理2!$B$4:$Q$172,3,0),0)+_xlfn.IFNA(VLOOKUP(E423,数据整理2!$B$4:$Q$172,3,0),0)+_xlfn.IFNA(VLOOKUP(F423,数据整理2!$B$4:$Q$172,3,0),0)+_xlfn.IFNA(VLOOKUP(G423,数据整理2!$B$4:$Q$172,3,0),0)+_xlfn.IFNA(VLOOKUP(H423,数据整理2!$B$4:$Q$172,3,0),0)+_xlfn.IFNA(VLOOKUP(I423,数据整理2!$B$4:$Q$172,3,0),0)+_xlfn.IFNA(VLOOKUP(J423,数据整理2!$B$4:$Q$172,3,0),0)+_xlfn.IFNA(VLOOKUP(K423,数据整理2!$B$4:$Q$172,3,0),0)</f>
        <v>2034</v>
      </c>
      <c r="E596">
        <f>_xlfn.IFNA(VLOOKUP($D423,数据整理2!$B$4:$Q$172,4,0),0)+_xlfn.IFNA(VLOOKUP($E423,数据整理2!$B$4:$Q$172,4,0),0)+_xlfn.IFNA(VLOOKUP($F423,数据整理2!$B$4:$Q$172,4,0),0)+_xlfn.IFNA(VLOOKUP($G423,数据整理2!$B$4:$Q$172,4,0),0)+_xlfn.IFNA(VLOOKUP($H423,数据整理2!$B$4:$Q$172,4,0),0)+_xlfn.IFNA(VLOOKUP($I423,数据整理2!$B$4:$Q$172,4,0),0)+_xlfn.IFNA(VLOOKUP($J423,数据整理2!$B$4:$Q$172,4,0),0)+_xlfn.IFNA(VLOOKUP($K423,数据整理2!$B$4:$Q$172,4,0),0)</f>
        <v>334</v>
      </c>
      <c r="F596">
        <f>_xlfn.IFNA(VLOOKUP($D423,数据整理2!$B$4:$Q$172,5,0),0)+_xlfn.IFNA(VLOOKUP($E423,数据整理2!$B$4:$Q$172,5,0),0)+_xlfn.IFNA(VLOOKUP($F423,数据整理2!$B$4:$Q$172,5,0),0)+_xlfn.IFNA(VLOOKUP($G423,数据整理2!$B$4:$Q$172,5,0),0)+_xlfn.IFNA(VLOOKUP($H423,数据整理2!$B$4:$Q$172,5,0),0)+_xlfn.IFNA(VLOOKUP($I423,数据整理2!$B$4:$Q$172,5,0),0)+_xlfn.IFNA(VLOOKUP($J423,数据整理2!$B$4:$Q$172,5,0),0)+_xlfn.IFNA(VLOOKUP($K423,数据整理2!$B$4:$Q$172,5,0),0)</f>
        <v>0</v>
      </c>
      <c r="G596">
        <f>_xlfn.IFNA(VLOOKUP($D423,数据整理2!$B$4:$Q$172,6,0),0)+_xlfn.IFNA(VLOOKUP($E423,数据整理2!$B$4:$Q$172,6,0),0)+_xlfn.IFNA(VLOOKUP($F423,数据整理2!$B$4:$Q$172,6,0),0)+_xlfn.IFNA(VLOOKUP($G423,数据整理2!$B$4:$Q$172,6,0),0)+_xlfn.IFNA(VLOOKUP($H423,数据整理2!$B$4:$Q$172,6,0),0)+_xlfn.IFNA(VLOOKUP($I423,数据整理2!$B$4:$Q$172,6,0),0)+_xlfn.IFNA(VLOOKUP($J423,数据整理2!$B$4:$Q$172,6,0),0)+_xlfn.IFNA(VLOOKUP($K423,数据整理2!$B$4:$Q$172,6,0),0)</f>
        <v>146</v>
      </c>
      <c r="H596">
        <f>_xlfn.IFNA(VLOOKUP($D423,数据整理2!$B$4:$Q$172,7,0),0)+_xlfn.IFNA(VLOOKUP($E423,数据整理2!$B$4:$Q$172,7,0),0)+_xlfn.IFNA(VLOOKUP($F423,数据整理2!$B$4:$Q$172,7,0),0)+_xlfn.IFNA(VLOOKUP($G423,数据整理2!$B$4:$Q$172,7,0),0)+_xlfn.IFNA(VLOOKUP($H423,数据整理2!$B$4:$Q$172,7,0),0)+_xlfn.IFNA(VLOOKUP($I423,数据整理2!$B$4:$Q$172,7,0),0)+_xlfn.IFNA(VLOOKUP($J423,数据整理2!$B$4:$Q$172,7,0),0)+_xlfn.IFNA(VLOOKUP($K423,数据整理2!$B$4:$Q$172,7,0),0)</f>
        <v>0</v>
      </c>
      <c r="I596">
        <f>_xlfn.IFNA(VLOOKUP($D423,数据整理2!$B$4:$Q$172,8,0),0)+_xlfn.IFNA(VLOOKUP($E423,数据整理2!$B$4:$Q$172,8,0),0)+_xlfn.IFNA(VLOOKUP($F423,数据整理2!$B$4:$Q$172,8,0),0)+_xlfn.IFNA(VLOOKUP($G423,数据整理2!$B$4:$Q$172,8,0),0)+_xlfn.IFNA(VLOOKUP($H423,数据整理2!$B$4:$Q$172,8,0),0)+_xlfn.IFNA(VLOOKUP($I423,数据整理2!$B$4:$Q$172,8,0),0)+_xlfn.IFNA(VLOOKUP($J423,数据整理2!$B$4:$Q$172,8,0),0)+_xlfn.IFNA(VLOOKUP($K423,数据整理2!$B$4:$Q$172,8,0),0)</f>
        <v>0</v>
      </c>
      <c r="J596">
        <f>_xlfn.IFNA(VLOOKUP($D423,数据整理2!$B$4:$Q$172,9,0),0)+_xlfn.IFNA(VLOOKUP($E423,数据整理2!$B$4:$Q$172,9,0),0)+_xlfn.IFNA(VLOOKUP($F423,数据整理2!$B$4:$Q$172,9,0),0)+_xlfn.IFNA(VLOOKUP($G423,数据整理2!$B$4:$Q$172,9,0),0)+_xlfn.IFNA(VLOOKUP($H423,数据整理2!$B$4:$Q$172,9,0),0)+_xlfn.IFNA(VLOOKUP($I423,数据整理2!$B$4:$Q$172,9,0),0)+_xlfn.IFNA(VLOOKUP($J423,数据整理2!$B$4:$Q$172,9,0),0)+_xlfn.IFNA(VLOOKUP($K423,数据整理2!$B$4:$Q$172,9,0),0)</f>
        <v>0</v>
      </c>
      <c r="K596">
        <f>_xlfn.IFNA(VLOOKUP($D423,数据整理2!$B$4:$Q$172,10,0),0)+_xlfn.IFNA(VLOOKUP($E423,数据整理2!$B$4:$Q$172,10,0),0)+_xlfn.IFNA(VLOOKUP($F423,数据整理2!$B$4:$Q$172,10,0),0)+_xlfn.IFNA(VLOOKUP($G423,数据整理2!$B$4:$Q$172,10,0),0)+_xlfn.IFNA(VLOOKUP($H423,数据整理2!$B$4:$Q$172,10,0),0)+_xlfn.IFNA(VLOOKUP($I423,数据整理2!$B$4:$Q$172,10,0),0)+_xlfn.IFNA(VLOOKUP($J423,数据整理2!$B$4:$Q$172,10,0),0)+_xlfn.IFNA(VLOOKUP($K423,数据整理2!$B$4:$Q$172,10,0),0)</f>
        <v>0</v>
      </c>
      <c r="L596">
        <f>_xlfn.IFNA(VLOOKUP($D423,数据整理2!$B$4:$Q$172,11,0),0)+_xlfn.IFNA(VLOOKUP($E423,数据整理2!$B$4:$Q$172,11,0),0)+_xlfn.IFNA(VLOOKUP($F423,数据整理2!$B$4:$Q$172,11,0),0)+_xlfn.IFNA(VLOOKUP($G423,数据整理2!$B$4:$Q$172,11,0),0)+_xlfn.IFNA(VLOOKUP($H423,数据整理2!$B$4:$Q$172,11,0),0)+_xlfn.IFNA(VLOOKUP($I423,数据整理2!$B$4:$Q$172,11,0),0)+_xlfn.IFNA(VLOOKUP($J423,数据整理2!$B$4:$Q$172,11,0),0)+_xlfn.IFNA(VLOOKUP($K423,数据整理2!$B$4:$Q$172,11,0),0)</f>
        <v>0</v>
      </c>
      <c r="M596">
        <f>_xlfn.IFNA(VLOOKUP($D423,数据整理2!$B$4:$Q$172,12,0),0)+_xlfn.IFNA(VLOOKUP($E423,数据整理2!$B$4:$Q$172,12,0),0)+_xlfn.IFNA(VLOOKUP($F423,数据整理2!$B$4:$Q$172,12,0),0)+_xlfn.IFNA(VLOOKUP($G423,数据整理2!$B$4:$Q$172,12,0),0)+_xlfn.IFNA(VLOOKUP($H423,数据整理2!$B$4:$Q$172,12,0),0)+_xlfn.IFNA(VLOOKUP($I423,数据整理2!$B$4:$Q$172,12,0),0)+_xlfn.IFNA(VLOOKUP($J423,数据整理2!$B$4:$Q$172,12,0),0)+_xlfn.IFNA(VLOOKUP($K423,数据整理2!$B$4:$Q$172,12,0),0)</f>
        <v>0</v>
      </c>
      <c r="N596">
        <f>_xlfn.IFNA(VLOOKUP($D423,数据整理2!$B$4:$Q$172,13,0),0)+_xlfn.IFNA(VLOOKUP($E423,数据整理2!$B$4:$Q$172,13,0),0)+_xlfn.IFNA(VLOOKUP($F423,数据整理2!$B$4:$Q$172,13,0),0)+_xlfn.IFNA(VLOOKUP($G423,数据整理2!$B$4:$Q$172,13,0),0)+_xlfn.IFNA(VLOOKUP($H423,数据整理2!$B$4:$Q$172,13,0),0)+_xlfn.IFNA(VLOOKUP($I423,数据整理2!$B$4:$Q$172,13,0),0)+_xlfn.IFNA(VLOOKUP($J423,数据整理2!$B$4:$Q$172,13,0),0)+_xlfn.IFNA(VLOOKUP($K423,数据整理2!$B$4:$Q$172,13,0),0)</f>
        <v>0</v>
      </c>
      <c r="O596">
        <f>_xlfn.IFNA(VLOOKUP($D423,数据整理2!$B$4:$Q$172,14,0),0)+_xlfn.IFNA(VLOOKUP($E423,数据整理2!$B$4:$Q$172,14,0),0)+_xlfn.IFNA(VLOOKUP($F423,数据整理2!$B$4:$Q$172,14,0),0)+_xlfn.IFNA(VLOOKUP($G423,数据整理2!$B$4:$Q$172,14,0),0)+_xlfn.IFNA(VLOOKUP($H423,数据整理2!$B$4:$Q$172,14,0),0)+_xlfn.IFNA(VLOOKUP($I423,数据整理2!$B$4:$Q$172,14,0),0)+_xlfn.IFNA(VLOOKUP($J423,数据整理2!$B$4:$Q$172,14,0),0)+_xlfn.IFNA(VLOOKUP($K423,数据整理2!$B$4:$Q$172,14,0),0)</f>
        <v>0</v>
      </c>
      <c r="P596">
        <f>_xlfn.IFNA(VLOOKUP($D423,数据整理2!$B$4:$Q$172,15,0),0)+_xlfn.IFNA(VLOOKUP($E423,数据整理2!$B$4:$Q$172,15,0),0)+_xlfn.IFNA(VLOOKUP($F423,数据整理2!$B$4:$Q$172,15,0),0)+_xlfn.IFNA(VLOOKUP($G423,数据整理2!$B$4:$Q$172,15,0),0)+_xlfn.IFNA(VLOOKUP($H423,数据整理2!$B$4:$Q$172,15,0),0)+_xlfn.IFNA(VLOOKUP($I423,数据整理2!$B$4:$Q$172,15,0),0)+_xlfn.IFNA(VLOOKUP($J423,数据整理2!$B$4:$Q$172,15,0),0)+_xlfn.IFNA(VLOOKUP($K423,数据整理2!$B$4:$Q$172,15,0),0)</f>
        <v>220</v>
      </c>
      <c r="Q596">
        <f>_xlfn.IFNA(VLOOKUP($D423,数据整理2!$B$4:$Q$172,16,0),0)+_xlfn.IFNA(VLOOKUP($E423,数据整理2!$B$4:$Q$172,16,0),0)+_xlfn.IFNA(VLOOKUP($F423,数据整理2!$B$4:$Q$172,16,0),0)+_xlfn.IFNA(VLOOKUP($G423,数据整理2!$B$4:$Q$172,16,0),0)+_xlfn.IFNA(VLOOKUP($H423,数据整理2!$B$4:$Q$172,16,0),0)+_xlfn.IFNA(VLOOKUP($I423,数据整理2!$B$4:$Q$172,16,0),0)+_xlfn.IFNA(VLOOKUP($J423,数据整理2!$B$4:$Q$172,16,0),0)+_xlfn.IFNA(VLOOKUP($K423,数据整理2!$B$4:$Q$172,16,0),0)</f>
        <v>220</v>
      </c>
    </row>
    <row r="597" spans="2:17" x14ac:dyDescent="0.2">
      <c r="B597">
        <v>44</v>
      </c>
      <c r="C597" t="str">
        <f>INDEX(数据整理1!$C$30:$C$54,MATCH(B597,数据整理1!$D$30:$D$54))</f>
        <v>8阶</v>
      </c>
      <c r="D597">
        <f>_xlfn.IFNA(VLOOKUP(D424,数据整理2!$B$4:$Q$172,3,0),0)+_xlfn.IFNA(VLOOKUP(E424,数据整理2!$B$4:$Q$172,3,0),0)+_xlfn.IFNA(VLOOKUP(F424,数据整理2!$B$4:$Q$172,3,0),0)+_xlfn.IFNA(VLOOKUP(G424,数据整理2!$B$4:$Q$172,3,0),0)+_xlfn.IFNA(VLOOKUP(H424,数据整理2!$B$4:$Q$172,3,0),0)+_xlfn.IFNA(VLOOKUP(I424,数据整理2!$B$4:$Q$172,3,0),0)+_xlfn.IFNA(VLOOKUP(J424,数据整理2!$B$4:$Q$172,3,0),0)+_xlfn.IFNA(VLOOKUP(K424,数据整理2!$B$4:$Q$172,3,0),0)</f>
        <v>2034</v>
      </c>
      <c r="E597">
        <f>_xlfn.IFNA(VLOOKUP($D424,数据整理2!$B$4:$Q$172,4,0),0)+_xlfn.IFNA(VLOOKUP($E424,数据整理2!$B$4:$Q$172,4,0),0)+_xlfn.IFNA(VLOOKUP($F424,数据整理2!$B$4:$Q$172,4,0),0)+_xlfn.IFNA(VLOOKUP($G424,数据整理2!$B$4:$Q$172,4,0),0)+_xlfn.IFNA(VLOOKUP($H424,数据整理2!$B$4:$Q$172,4,0),0)+_xlfn.IFNA(VLOOKUP($I424,数据整理2!$B$4:$Q$172,4,0),0)+_xlfn.IFNA(VLOOKUP($J424,数据整理2!$B$4:$Q$172,4,0),0)+_xlfn.IFNA(VLOOKUP($K424,数据整理2!$B$4:$Q$172,4,0),0)</f>
        <v>334</v>
      </c>
      <c r="F597">
        <f>_xlfn.IFNA(VLOOKUP($D424,数据整理2!$B$4:$Q$172,5,0),0)+_xlfn.IFNA(VLOOKUP($E424,数据整理2!$B$4:$Q$172,5,0),0)+_xlfn.IFNA(VLOOKUP($F424,数据整理2!$B$4:$Q$172,5,0),0)+_xlfn.IFNA(VLOOKUP($G424,数据整理2!$B$4:$Q$172,5,0),0)+_xlfn.IFNA(VLOOKUP($H424,数据整理2!$B$4:$Q$172,5,0),0)+_xlfn.IFNA(VLOOKUP($I424,数据整理2!$B$4:$Q$172,5,0),0)+_xlfn.IFNA(VLOOKUP($J424,数据整理2!$B$4:$Q$172,5,0),0)+_xlfn.IFNA(VLOOKUP($K424,数据整理2!$B$4:$Q$172,5,0),0)</f>
        <v>0</v>
      </c>
      <c r="G597">
        <f>_xlfn.IFNA(VLOOKUP($D424,数据整理2!$B$4:$Q$172,6,0),0)+_xlfn.IFNA(VLOOKUP($E424,数据整理2!$B$4:$Q$172,6,0),0)+_xlfn.IFNA(VLOOKUP($F424,数据整理2!$B$4:$Q$172,6,0),0)+_xlfn.IFNA(VLOOKUP($G424,数据整理2!$B$4:$Q$172,6,0),0)+_xlfn.IFNA(VLOOKUP($H424,数据整理2!$B$4:$Q$172,6,0),0)+_xlfn.IFNA(VLOOKUP($I424,数据整理2!$B$4:$Q$172,6,0),0)+_xlfn.IFNA(VLOOKUP($J424,数据整理2!$B$4:$Q$172,6,0),0)+_xlfn.IFNA(VLOOKUP($K424,数据整理2!$B$4:$Q$172,6,0),0)</f>
        <v>146</v>
      </c>
      <c r="H597">
        <f>_xlfn.IFNA(VLOOKUP($D424,数据整理2!$B$4:$Q$172,7,0),0)+_xlfn.IFNA(VLOOKUP($E424,数据整理2!$B$4:$Q$172,7,0),0)+_xlfn.IFNA(VLOOKUP($F424,数据整理2!$B$4:$Q$172,7,0),0)+_xlfn.IFNA(VLOOKUP($G424,数据整理2!$B$4:$Q$172,7,0),0)+_xlfn.IFNA(VLOOKUP($H424,数据整理2!$B$4:$Q$172,7,0),0)+_xlfn.IFNA(VLOOKUP($I424,数据整理2!$B$4:$Q$172,7,0),0)+_xlfn.IFNA(VLOOKUP($J424,数据整理2!$B$4:$Q$172,7,0),0)+_xlfn.IFNA(VLOOKUP($K424,数据整理2!$B$4:$Q$172,7,0),0)</f>
        <v>0</v>
      </c>
      <c r="I597">
        <f>_xlfn.IFNA(VLOOKUP($D424,数据整理2!$B$4:$Q$172,8,0),0)+_xlfn.IFNA(VLOOKUP($E424,数据整理2!$B$4:$Q$172,8,0),0)+_xlfn.IFNA(VLOOKUP($F424,数据整理2!$B$4:$Q$172,8,0),0)+_xlfn.IFNA(VLOOKUP($G424,数据整理2!$B$4:$Q$172,8,0),0)+_xlfn.IFNA(VLOOKUP($H424,数据整理2!$B$4:$Q$172,8,0),0)+_xlfn.IFNA(VLOOKUP($I424,数据整理2!$B$4:$Q$172,8,0),0)+_xlfn.IFNA(VLOOKUP($J424,数据整理2!$B$4:$Q$172,8,0),0)+_xlfn.IFNA(VLOOKUP($K424,数据整理2!$B$4:$Q$172,8,0),0)</f>
        <v>0</v>
      </c>
      <c r="J597">
        <f>_xlfn.IFNA(VLOOKUP($D424,数据整理2!$B$4:$Q$172,9,0),0)+_xlfn.IFNA(VLOOKUP($E424,数据整理2!$B$4:$Q$172,9,0),0)+_xlfn.IFNA(VLOOKUP($F424,数据整理2!$B$4:$Q$172,9,0),0)+_xlfn.IFNA(VLOOKUP($G424,数据整理2!$B$4:$Q$172,9,0),0)+_xlfn.IFNA(VLOOKUP($H424,数据整理2!$B$4:$Q$172,9,0),0)+_xlfn.IFNA(VLOOKUP($I424,数据整理2!$B$4:$Q$172,9,0),0)+_xlfn.IFNA(VLOOKUP($J424,数据整理2!$B$4:$Q$172,9,0),0)+_xlfn.IFNA(VLOOKUP($K424,数据整理2!$B$4:$Q$172,9,0),0)</f>
        <v>0</v>
      </c>
      <c r="K597">
        <f>_xlfn.IFNA(VLOOKUP($D424,数据整理2!$B$4:$Q$172,10,0),0)+_xlfn.IFNA(VLOOKUP($E424,数据整理2!$B$4:$Q$172,10,0),0)+_xlfn.IFNA(VLOOKUP($F424,数据整理2!$B$4:$Q$172,10,0),0)+_xlfn.IFNA(VLOOKUP($G424,数据整理2!$B$4:$Q$172,10,0),0)+_xlfn.IFNA(VLOOKUP($H424,数据整理2!$B$4:$Q$172,10,0),0)+_xlfn.IFNA(VLOOKUP($I424,数据整理2!$B$4:$Q$172,10,0),0)+_xlfn.IFNA(VLOOKUP($J424,数据整理2!$B$4:$Q$172,10,0),0)+_xlfn.IFNA(VLOOKUP($K424,数据整理2!$B$4:$Q$172,10,0),0)</f>
        <v>0</v>
      </c>
      <c r="L597">
        <f>_xlfn.IFNA(VLOOKUP($D424,数据整理2!$B$4:$Q$172,11,0),0)+_xlfn.IFNA(VLOOKUP($E424,数据整理2!$B$4:$Q$172,11,0),0)+_xlfn.IFNA(VLOOKUP($F424,数据整理2!$B$4:$Q$172,11,0),0)+_xlfn.IFNA(VLOOKUP($G424,数据整理2!$B$4:$Q$172,11,0),0)+_xlfn.IFNA(VLOOKUP($H424,数据整理2!$B$4:$Q$172,11,0),0)+_xlfn.IFNA(VLOOKUP($I424,数据整理2!$B$4:$Q$172,11,0),0)+_xlfn.IFNA(VLOOKUP($J424,数据整理2!$B$4:$Q$172,11,0),0)+_xlfn.IFNA(VLOOKUP($K424,数据整理2!$B$4:$Q$172,11,0),0)</f>
        <v>0</v>
      </c>
      <c r="M597">
        <f>_xlfn.IFNA(VLOOKUP($D424,数据整理2!$B$4:$Q$172,12,0),0)+_xlfn.IFNA(VLOOKUP($E424,数据整理2!$B$4:$Q$172,12,0),0)+_xlfn.IFNA(VLOOKUP($F424,数据整理2!$B$4:$Q$172,12,0),0)+_xlfn.IFNA(VLOOKUP($G424,数据整理2!$B$4:$Q$172,12,0),0)+_xlfn.IFNA(VLOOKUP($H424,数据整理2!$B$4:$Q$172,12,0),0)+_xlfn.IFNA(VLOOKUP($I424,数据整理2!$B$4:$Q$172,12,0),0)+_xlfn.IFNA(VLOOKUP($J424,数据整理2!$B$4:$Q$172,12,0),0)+_xlfn.IFNA(VLOOKUP($K424,数据整理2!$B$4:$Q$172,12,0),0)</f>
        <v>0</v>
      </c>
      <c r="N597">
        <f>_xlfn.IFNA(VLOOKUP($D424,数据整理2!$B$4:$Q$172,13,0),0)+_xlfn.IFNA(VLOOKUP($E424,数据整理2!$B$4:$Q$172,13,0),0)+_xlfn.IFNA(VLOOKUP($F424,数据整理2!$B$4:$Q$172,13,0),0)+_xlfn.IFNA(VLOOKUP($G424,数据整理2!$B$4:$Q$172,13,0),0)+_xlfn.IFNA(VLOOKUP($H424,数据整理2!$B$4:$Q$172,13,0),0)+_xlfn.IFNA(VLOOKUP($I424,数据整理2!$B$4:$Q$172,13,0),0)+_xlfn.IFNA(VLOOKUP($J424,数据整理2!$B$4:$Q$172,13,0),0)+_xlfn.IFNA(VLOOKUP($K424,数据整理2!$B$4:$Q$172,13,0),0)</f>
        <v>0</v>
      </c>
      <c r="O597">
        <f>_xlfn.IFNA(VLOOKUP($D424,数据整理2!$B$4:$Q$172,14,0),0)+_xlfn.IFNA(VLOOKUP($E424,数据整理2!$B$4:$Q$172,14,0),0)+_xlfn.IFNA(VLOOKUP($F424,数据整理2!$B$4:$Q$172,14,0),0)+_xlfn.IFNA(VLOOKUP($G424,数据整理2!$B$4:$Q$172,14,0),0)+_xlfn.IFNA(VLOOKUP($H424,数据整理2!$B$4:$Q$172,14,0),0)+_xlfn.IFNA(VLOOKUP($I424,数据整理2!$B$4:$Q$172,14,0),0)+_xlfn.IFNA(VLOOKUP($J424,数据整理2!$B$4:$Q$172,14,0),0)+_xlfn.IFNA(VLOOKUP($K424,数据整理2!$B$4:$Q$172,14,0),0)</f>
        <v>0</v>
      </c>
      <c r="P597">
        <f>_xlfn.IFNA(VLOOKUP($D424,数据整理2!$B$4:$Q$172,15,0),0)+_xlfn.IFNA(VLOOKUP($E424,数据整理2!$B$4:$Q$172,15,0),0)+_xlfn.IFNA(VLOOKUP($F424,数据整理2!$B$4:$Q$172,15,0),0)+_xlfn.IFNA(VLOOKUP($G424,数据整理2!$B$4:$Q$172,15,0),0)+_xlfn.IFNA(VLOOKUP($H424,数据整理2!$B$4:$Q$172,15,0),0)+_xlfn.IFNA(VLOOKUP($I424,数据整理2!$B$4:$Q$172,15,0),0)+_xlfn.IFNA(VLOOKUP($J424,数据整理2!$B$4:$Q$172,15,0),0)+_xlfn.IFNA(VLOOKUP($K424,数据整理2!$B$4:$Q$172,15,0),0)</f>
        <v>220</v>
      </c>
      <c r="Q597">
        <f>_xlfn.IFNA(VLOOKUP($D424,数据整理2!$B$4:$Q$172,16,0),0)+_xlfn.IFNA(VLOOKUP($E424,数据整理2!$B$4:$Q$172,16,0),0)+_xlfn.IFNA(VLOOKUP($F424,数据整理2!$B$4:$Q$172,16,0),0)+_xlfn.IFNA(VLOOKUP($G424,数据整理2!$B$4:$Q$172,16,0),0)+_xlfn.IFNA(VLOOKUP($H424,数据整理2!$B$4:$Q$172,16,0),0)+_xlfn.IFNA(VLOOKUP($I424,数据整理2!$B$4:$Q$172,16,0),0)+_xlfn.IFNA(VLOOKUP($J424,数据整理2!$B$4:$Q$172,16,0),0)+_xlfn.IFNA(VLOOKUP($K424,数据整理2!$B$4:$Q$172,16,0),0)</f>
        <v>220</v>
      </c>
    </row>
    <row r="598" spans="2:17" x14ac:dyDescent="0.2">
      <c r="B598">
        <v>45</v>
      </c>
      <c r="C598" t="str">
        <f>INDEX(数据整理1!$C$30:$C$54,MATCH(B598,数据整理1!$D$30:$D$54))</f>
        <v>8阶</v>
      </c>
      <c r="D598">
        <f>_xlfn.IFNA(VLOOKUP(D425,数据整理2!$B$4:$Q$172,3,0),0)+_xlfn.IFNA(VLOOKUP(E425,数据整理2!$B$4:$Q$172,3,0),0)+_xlfn.IFNA(VLOOKUP(F425,数据整理2!$B$4:$Q$172,3,0),0)+_xlfn.IFNA(VLOOKUP(G425,数据整理2!$B$4:$Q$172,3,0),0)+_xlfn.IFNA(VLOOKUP(H425,数据整理2!$B$4:$Q$172,3,0),0)+_xlfn.IFNA(VLOOKUP(I425,数据整理2!$B$4:$Q$172,3,0),0)+_xlfn.IFNA(VLOOKUP(J425,数据整理2!$B$4:$Q$172,3,0),0)+_xlfn.IFNA(VLOOKUP(K425,数据整理2!$B$4:$Q$172,3,0),0)</f>
        <v>2034</v>
      </c>
      <c r="E598">
        <f>_xlfn.IFNA(VLOOKUP($D425,数据整理2!$B$4:$Q$172,4,0),0)+_xlfn.IFNA(VLOOKUP($E425,数据整理2!$B$4:$Q$172,4,0),0)+_xlfn.IFNA(VLOOKUP($F425,数据整理2!$B$4:$Q$172,4,0),0)+_xlfn.IFNA(VLOOKUP($G425,数据整理2!$B$4:$Q$172,4,0),0)+_xlfn.IFNA(VLOOKUP($H425,数据整理2!$B$4:$Q$172,4,0),0)+_xlfn.IFNA(VLOOKUP($I425,数据整理2!$B$4:$Q$172,4,0),0)+_xlfn.IFNA(VLOOKUP($J425,数据整理2!$B$4:$Q$172,4,0),0)+_xlfn.IFNA(VLOOKUP($K425,数据整理2!$B$4:$Q$172,4,0),0)</f>
        <v>334</v>
      </c>
      <c r="F598">
        <f>_xlfn.IFNA(VLOOKUP($D425,数据整理2!$B$4:$Q$172,5,0),0)+_xlfn.IFNA(VLOOKUP($E425,数据整理2!$B$4:$Q$172,5,0),0)+_xlfn.IFNA(VLOOKUP($F425,数据整理2!$B$4:$Q$172,5,0),0)+_xlfn.IFNA(VLOOKUP($G425,数据整理2!$B$4:$Q$172,5,0),0)+_xlfn.IFNA(VLOOKUP($H425,数据整理2!$B$4:$Q$172,5,0),0)+_xlfn.IFNA(VLOOKUP($I425,数据整理2!$B$4:$Q$172,5,0),0)+_xlfn.IFNA(VLOOKUP($J425,数据整理2!$B$4:$Q$172,5,0),0)+_xlfn.IFNA(VLOOKUP($K425,数据整理2!$B$4:$Q$172,5,0),0)</f>
        <v>0</v>
      </c>
      <c r="G598">
        <f>_xlfn.IFNA(VLOOKUP($D425,数据整理2!$B$4:$Q$172,6,0),0)+_xlfn.IFNA(VLOOKUP($E425,数据整理2!$B$4:$Q$172,6,0),0)+_xlfn.IFNA(VLOOKUP($F425,数据整理2!$B$4:$Q$172,6,0),0)+_xlfn.IFNA(VLOOKUP($G425,数据整理2!$B$4:$Q$172,6,0),0)+_xlfn.IFNA(VLOOKUP($H425,数据整理2!$B$4:$Q$172,6,0),0)+_xlfn.IFNA(VLOOKUP($I425,数据整理2!$B$4:$Q$172,6,0),0)+_xlfn.IFNA(VLOOKUP($J425,数据整理2!$B$4:$Q$172,6,0),0)+_xlfn.IFNA(VLOOKUP($K425,数据整理2!$B$4:$Q$172,6,0),0)</f>
        <v>146</v>
      </c>
      <c r="H598">
        <f>_xlfn.IFNA(VLOOKUP($D425,数据整理2!$B$4:$Q$172,7,0),0)+_xlfn.IFNA(VLOOKUP($E425,数据整理2!$B$4:$Q$172,7,0),0)+_xlfn.IFNA(VLOOKUP($F425,数据整理2!$B$4:$Q$172,7,0),0)+_xlfn.IFNA(VLOOKUP($G425,数据整理2!$B$4:$Q$172,7,0),0)+_xlfn.IFNA(VLOOKUP($H425,数据整理2!$B$4:$Q$172,7,0),0)+_xlfn.IFNA(VLOOKUP($I425,数据整理2!$B$4:$Q$172,7,0),0)+_xlfn.IFNA(VLOOKUP($J425,数据整理2!$B$4:$Q$172,7,0),0)+_xlfn.IFNA(VLOOKUP($K425,数据整理2!$B$4:$Q$172,7,0),0)</f>
        <v>0</v>
      </c>
      <c r="I598">
        <f>_xlfn.IFNA(VLOOKUP($D425,数据整理2!$B$4:$Q$172,8,0),0)+_xlfn.IFNA(VLOOKUP($E425,数据整理2!$B$4:$Q$172,8,0),0)+_xlfn.IFNA(VLOOKUP($F425,数据整理2!$B$4:$Q$172,8,0),0)+_xlfn.IFNA(VLOOKUP($G425,数据整理2!$B$4:$Q$172,8,0),0)+_xlfn.IFNA(VLOOKUP($H425,数据整理2!$B$4:$Q$172,8,0),0)+_xlfn.IFNA(VLOOKUP($I425,数据整理2!$B$4:$Q$172,8,0),0)+_xlfn.IFNA(VLOOKUP($J425,数据整理2!$B$4:$Q$172,8,0),0)+_xlfn.IFNA(VLOOKUP($K425,数据整理2!$B$4:$Q$172,8,0),0)</f>
        <v>0</v>
      </c>
      <c r="J598">
        <f>_xlfn.IFNA(VLOOKUP($D425,数据整理2!$B$4:$Q$172,9,0),0)+_xlfn.IFNA(VLOOKUP($E425,数据整理2!$B$4:$Q$172,9,0),0)+_xlfn.IFNA(VLOOKUP($F425,数据整理2!$B$4:$Q$172,9,0),0)+_xlfn.IFNA(VLOOKUP($G425,数据整理2!$B$4:$Q$172,9,0),0)+_xlfn.IFNA(VLOOKUP($H425,数据整理2!$B$4:$Q$172,9,0),0)+_xlfn.IFNA(VLOOKUP($I425,数据整理2!$B$4:$Q$172,9,0),0)+_xlfn.IFNA(VLOOKUP($J425,数据整理2!$B$4:$Q$172,9,0),0)+_xlfn.IFNA(VLOOKUP($K425,数据整理2!$B$4:$Q$172,9,0),0)</f>
        <v>0</v>
      </c>
      <c r="K598">
        <f>_xlfn.IFNA(VLOOKUP($D425,数据整理2!$B$4:$Q$172,10,0),0)+_xlfn.IFNA(VLOOKUP($E425,数据整理2!$B$4:$Q$172,10,0),0)+_xlfn.IFNA(VLOOKUP($F425,数据整理2!$B$4:$Q$172,10,0),0)+_xlfn.IFNA(VLOOKUP($G425,数据整理2!$B$4:$Q$172,10,0),0)+_xlfn.IFNA(VLOOKUP($H425,数据整理2!$B$4:$Q$172,10,0),0)+_xlfn.IFNA(VLOOKUP($I425,数据整理2!$B$4:$Q$172,10,0),0)+_xlfn.IFNA(VLOOKUP($J425,数据整理2!$B$4:$Q$172,10,0),0)+_xlfn.IFNA(VLOOKUP($K425,数据整理2!$B$4:$Q$172,10,0),0)</f>
        <v>0</v>
      </c>
      <c r="L598">
        <f>_xlfn.IFNA(VLOOKUP($D425,数据整理2!$B$4:$Q$172,11,0),0)+_xlfn.IFNA(VLOOKUP($E425,数据整理2!$B$4:$Q$172,11,0),0)+_xlfn.IFNA(VLOOKUP($F425,数据整理2!$B$4:$Q$172,11,0),0)+_xlfn.IFNA(VLOOKUP($G425,数据整理2!$B$4:$Q$172,11,0),0)+_xlfn.IFNA(VLOOKUP($H425,数据整理2!$B$4:$Q$172,11,0),0)+_xlfn.IFNA(VLOOKUP($I425,数据整理2!$B$4:$Q$172,11,0),0)+_xlfn.IFNA(VLOOKUP($J425,数据整理2!$B$4:$Q$172,11,0),0)+_xlfn.IFNA(VLOOKUP($K425,数据整理2!$B$4:$Q$172,11,0),0)</f>
        <v>0</v>
      </c>
      <c r="M598">
        <f>_xlfn.IFNA(VLOOKUP($D425,数据整理2!$B$4:$Q$172,12,0),0)+_xlfn.IFNA(VLOOKUP($E425,数据整理2!$B$4:$Q$172,12,0),0)+_xlfn.IFNA(VLOOKUP($F425,数据整理2!$B$4:$Q$172,12,0),0)+_xlfn.IFNA(VLOOKUP($G425,数据整理2!$B$4:$Q$172,12,0),0)+_xlfn.IFNA(VLOOKUP($H425,数据整理2!$B$4:$Q$172,12,0),0)+_xlfn.IFNA(VLOOKUP($I425,数据整理2!$B$4:$Q$172,12,0),0)+_xlfn.IFNA(VLOOKUP($J425,数据整理2!$B$4:$Q$172,12,0),0)+_xlfn.IFNA(VLOOKUP($K425,数据整理2!$B$4:$Q$172,12,0),0)</f>
        <v>0</v>
      </c>
      <c r="N598">
        <f>_xlfn.IFNA(VLOOKUP($D425,数据整理2!$B$4:$Q$172,13,0),0)+_xlfn.IFNA(VLOOKUP($E425,数据整理2!$B$4:$Q$172,13,0),0)+_xlfn.IFNA(VLOOKUP($F425,数据整理2!$B$4:$Q$172,13,0),0)+_xlfn.IFNA(VLOOKUP($G425,数据整理2!$B$4:$Q$172,13,0),0)+_xlfn.IFNA(VLOOKUP($H425,数据整理2!$B$4:$Q$172,13,0),0)+_xlfn.IFNA(VLOOKUP($I425,数据整理2!$B$4:$Q$172,13,0),0)+_xlfn.IFNA(VLOOKUP($J425,数据整理2!$B$4:$Q$172,13,0),0)+_xlfn.IFNA(VLOOKUP($K425,数据整理2!$B$4:$Q$172,13,0),0)</f>
        <v>0</v>
      </c>
      <c r="O598">
        <f>_xlfn.IFNA(VLOOKUP($D425,数据整理2!$B$4:$Q$172,14,0),0)+_xlfn.IFNA(VLOOKUP($E425,数据整理2!$B$4:$Q$172,14,0),0)+_xlfn.IFNA(VLOOKUP($F425,数据整理2!$B$4:$Q$172,14,0),0)+_xlfn.IFNA(VLOOKUP($G425,数据整理2!$B$4:$Q$172,14,0),0)+_xlfn.IFNA(VLOOKUP($H425,数据整理2!$B$4:$Q$172,14,0),0)+_xlfn.IFNA(VLOOKUP($I425,数据整理2!$B$4:$Q$172,14,0),0)+_xlfn.IFNA(VLOOKUP($J425,数据整理2!$B$4:$Q$172,14,0),0)+_xlfn.IFNA(VLOOKUP($K425,数据整理2!$B$4:$Q$172,14,0),0)</f>
        <v>0</v>
      </c>
      <c r="P598">
        <f>_xlfn.IFNA(VLOOKUP($D425,数据整理2!$B$4:$Q$172,15,0),0)+_xlfn.IFNA(VLOOKUP($E425,数据整理2!$B$4:$Q$172,15,0),0)+_xlfn.IFNA(VLOOKUP($F425,数据整理2!$B$4:$Q$172,15,0),0)+_xlfn.IFNA(VLOOKUP($G425,数据整理2!$B$4:$Q$172,15,0),0)+_xlfn.IFNA(VLOOKUP($H425,数据整理2!$B$4:$Q$172,15,0),0)+_xlfn.IFNA(VLOOKUP($I425,数据整理2!$B$4:$Q$172,15,0),0)+_xlfn.IFNA(VLOOKUP($J425,数据整理2!$B$4:$Q$172,15,0),0)+_xlfn.IFNA(VLOOKUP($K425,数据整理2!$B$4:$Q$172,15,0),0)</f>
        <v>220</v>
      </c>
      <c r="Q598">
        <f>_xlfn.IFNA(VLOOKUP($D425,数据整理2!$B$4:$Q$172,16,0),0)+_xlfn.IFNA(VLOOKUP($E425,数据整理2!$B$4:$Q$172,16,0),0)+_xlfn.IFNA(VLOOKUP($F425,数据整理2!$B$4:$Q$172,16,0),0)+_xlfn.IFNA(VLOOKUP($G425,数据整理2!$B$4:$Q$172,16,0),0)+_xlfn.IFNA(VLOOKUP($H425,数据整理2!$B$4:$Q$172,16,0),0)+_xlfn.IFNA(VLOOKUP($I425,数据整理2!$B$4:$Q$172,16,0),0)+_xlfn.IFNA(VLOOKUP($J425,数据整理2!$B$4:$Q$172,16,0),0)+_xlfn.IFNA(VLOOKUP($K425,数据整理2!$B$4:$Q$172,16,0),0)</f>
        <v>220</v>
      </c>
    </row>
    <row r="599" spans="2:17" x14ac:dyDescent="0.2">
      <c r="B599">
        <v>46</v>
      </c>
      <c r="C599" t="str">
        <f>INDEX(数据整理1!$C$30:$C$54,MATCH(B599,数据整理1!$D$30:$D$54))</f>
        <v>8阶</v>
      </c>
      <c r="D599">
        <f>_xlfn.IFNA(VLOOKUP(D426,数据整理2!$B$4:$Q$172,3,0),0)+_xlfn.IFNA(VLOOKUP(E426,数据整理2!$B$4:$Q$172,3,0),0)+_xlfn.IFNA(VLOOKUP(F426,数据整理2!$B$4:$Q$172,3,0),0)+_xlfn.IFNA(VLOOKUP(G426,数据整理2!$B$4:$Q$172,3,0),0)+_xlfn.IFNA(VLOOKUP(H426,数据整理2!$B$4:$Q$172,3,0),0)+_xlfn.IFNA(VLOOKUP(I426,数据整理2!$B$4:$Q$172,3,0),0)+_xlfn.IFNA(VLOOKUP(J426,数据整理2!$B$4:$Q$172,3,0),0)+_xlfn.IFNA(VLOOKUP(K426,数据整理2!$B$4:$Q$172,3,0),0)</f>
        <v>2034</v>
      </c>
      <c r="E599">
        <f>_xlfn.IFNA(VLOOKUP($D426,数据整理2!$B$4:$Q$172,4,0),0)+_xlfn.IFNA(VLOOKUP($E426,数据整理2!$B$4:$Q$172,4,0),0)+_xlfn.IFNA(VLOOKUP($F426,数据整理2!$B$4:$Q$172,4,0),0)+_xlfn.IFNA(VLOOKUP($G426,数据整理2!$B$4:$Q$172,4,0),0)+_xlfn.IFNA(VLOOKUP($H426,数据整理2!$B$4:$Q$172,4,0),0)+_xlfn.IFNA(VLOOKUP($I426,数据整理2!$B$4:$Q$172,4,0),0)+_xlfn.IFNA(VLOOKUP($J426,数据整理2!$B$4:$Q$172,4,0),0)+_xlfn.IFNA(VLOOKUP($K426,数据整理2!$B$4:$Q$172,4,0),0)</f>
        <v>334</v>
      </c>
      <c r="F599">
        <f>_xlfn.IFNA(VLOOKUP($D426,数据整理2!$B$4:$Q$172,5,0),0)+_xlfn.IFNA(VLOOKUP($E426,数据整理2!$B$4:$Q$172,5,0),0)+_xlfn.IFNA(VLOOKUP($F426,数据整理2!$B$4:$Q$172,5,0),0)+_xlfn.IFNA(VLOOKUP($G426,数据整理2!$B$4:$Q$172,5,0),0)+_xlfn.IFNA(VLOOKUP($H426,数据整理2!$B$4:$Q$172,5,0),0)+_xlfn.IFNA(VLOOKUP($I426,数据整理2!$B$4:$Q$172,5,0),0)+_xlfn.IFNA(VLOOKUP($J426,数据整理2!$B$4:$Q$172,5,0),0)+_xlfn.IFNA(VLOOKUP($K426,数据整理2!$B$4:$Q$172,5,0),0)</f>
        <v>0</v>
      </c>
      <c r="G599">
        <f>_xlfn.IFNA(VLOOKUP($D426,数据整理2!$B$4:$Q$172,6,0),0)+_xlfn.IFNA(VLOOKUP($E426,数据整理2!$B$4:$Q$172,6,0),0)+_xlfn.IFNA(VLOOKUP($F426,数据整理2!$B$4:$Q$172,6,0),0)+_xlfn.IFNA(VLOOKUP($G426,数据整理2!$B$4:$Q$172,6,0),0)+_xlfn.IFNA(VLOOKUP($H426,数据整理2!$B$4:$Q$172,6,0),0)+_xlfn.IFNA(VLOOKUP($I426,数据整理2!$B$4:$Q$172,6,0),0)+_xlfn.IFNA(VLOOKUP($J426,数据整理2!$B$4:$Q$172,6,0),0)+_xlfn.IFNA(VLOOKUP($K426,数据整理2!$B$4:$Q$172,6,0),0)</f>
        <v>146</v>
      </c>
      <c r="H599">
        <f>_xlfn.IFNA(VLOOKUP($D426,数据整理2!$B$4:$Q$172,7,0),0)+_xlfn.IFNA(VLOOKUP($E426,数据整理2!$B$4:$Q$172,7,0),0)+_xlfn.IFNA(VLOOKUP($F426,数据整理2!$B$4:$Q$172,7,0),0)+_xlfn.IFNA(VLOOKUP($G426,数据整理2!$B$4:$Q$172,7,0),0)+_xlfn.IFNA(VLOOKUP($H426,数据整理2!$B$4:$Q$172,7,0),0)+_xlfn.IFNA(VLOOKUP($I426,数据整理2!$B$4:$Q$172,7,0),0)+_xlfn.IFNA(VLOOKUP($J426,数据整理2!$B$4:$Q$172,7,0),0)+_xlfn.IFNA(VLOOKUP($K426,数据整理2!$B$4:$Q$172,7,0),0)</f>
        <v>0</v>
      </c>
      <c r="I599">
        <f>_xlfn.IFNA(VLOOKUP($D426,数据整理2!$B$4:$Q$172,8,0),0)+_xlfn.IFNA(VLOOKUP($E426,数据整理2!$B$4:$Q$172,8,0),0)+_xlfn.IFNA(VLOOKUP($F426,数据整理2!$B$4:$Q$172,8,0),0)+_xlfn.IFNA(VLOOKUP($G426,数据整理2!$B$4:$Q$172,8,0),0)+_xlfn.IFNA(VLOOKUP($H426,数据整理2!$B$4:$Q$172,8,0),0)+_xlfn.IFNA(VLOOKUP($I426,数据整理2!$B$4:$Q$172,8,0),0)+_xlfn.IFNA(VLOOKUP($J426,数据整理2!$B$4:$Q$172,8,0),0)+_xlfn.IFNA(VLOOKUP($K426,数据整理2!$B$4:$Q$172,8,0),0)</f>
        <v>0</v>
      </c>
      <c r="J599">
        <f>_xlfn.IFNA(VLOOKUP($D426,数据整理2!$B$4:$Q$172,9,0),0)+_xlfn.IFNA(VLOOKUP($E426,数据整理2!$B$4:$Q$172,9,0),0)+_xlfn.IFNA(VLOOKUP($F426,数据整理2!$B$4:$Q$172,9,0),0)+_xlfn.IFNA(VLOOKUP($G426,数据整理2!$B$4:$Q$172,9,0),0)+_xlfn.IFNA(VLOOKUP($H426,数据整理2!$B$4:$Q$172,9,0),0)+_xlfn.IFNA(VLOOKUP($I426,数据整理2!$B$4:$Q$172,9,0),0)+_xlfn.IFNA(VLOOKUP($J426,数据整理2!$B$4:$Q$172,9,0),0)+_xlfn.IFNA(VLOOKUP($K426,数据整理2!$B$4:$Q$172,9,0),0)</f>
        <v>0</v>
      </c>
      <c r="K599">
        <f>_xlfn.IFNA(VLOOKUP($D426,数据整理2!$B$4:$Q$172,10,0),0)+_xlfn.IFNA(VLOOKUP($E426,数据整理2!$B$4:$Q$172,10,0),0)+_xlfn.IFNA(VLOOKUP($F426,数据整理2!$B$4:$Q$172,10,0),0)+_xlfn.IFNA(VLOOKUP($G426,数据整理2!$B$4:$Q$172,10,0),0)+_xlfn.IFNA(VLOOKUP($H426,数据整理2!$B$4:$Q$172,10,0),0)+_xlfn.IFNA(VLOOKUP($I426,数据整理2!$B$4:$Q$172,10,0),0)+_xlfn.IFNA(VLOOKUP($J426,数据整理2!$B$4:$Q$172,10,0),0)+_xlfn.IFNA(VLOOKUP($K426,数据整理2!$B$4:$Q$172,10,0),0)</f>
        <v>0</v>
      </c>
      <c r="L599">
        <f>_xlfn.IFNA(VLOOKUP($D426,数据整理2!$B$4:$Q$172,11,0),0)+_xlfn.IFNA(VLOOKUP($E426,数据整理2!$B$4:$Q$172,11,0),0)+_xlfn.IFNA(VLOOKUP($F426,数据整理2!$B$4:$Q$172,11,0),0)+_xlfn.IFNA(VLOOKUP($G426,数据整理2!$B$4:$Q$172,11,0),0)+_xlfn.IFNA(VLOOKUP($H426,数据整理2!$B$4:$Q$172,11,0),0)+_xlfn.IFNA(VLOOKUP($I426,数据整理2!$B$4:$Q$172,11,0),0)+_xlfn.IFNA(VLOOKUP($J426,数据整理2!$B$4:$Q$172,11,0),0)+_xlfn.IFNA(VLOOKUP($K426,数据整理2!$B$4:$Q$172,11,0),0)</f>
        <v>0</v>
      </c>
      <c r="M599">
        <f>_xlfn.IFNA(VLOOKUP($D426,数据整理2!$B$4:$Q$172,12,0),0)+_xlfn.IFNA(VLOOKUP($E426,数据整理2!$B$4:$Q$172,12,0),0)+_xlfn.IFNA(VLOOKUP($F426,数据整理2!$B$4:$Q$172,12,0),0)+_xlfn.IFNA(VLOOKUP($G426,数据整理2!$B$4:$Q$172,12,0),0)+_xlfn.IFNA(VLOOKUP($H426,数据整理2!$B$4:$Q$172,12,0),0)+_xlfn.IFNA(VLOOKUP($I426,数据整理2!$B$4:$Q$172,12,0),0)+_xlfn.IFNA(VLOOKUP($J426,数据整理2!$B$4:$Q$172,12,0),0)+_xlfn.IFNA(VLOOKUP($K426,数据整理2!$B$4:$Q$172,12,0),0)</f>
        <v>0</v>
      </c>
      <c r="N599">
        <f>_xlfn.IFNA(VLOOKUP($D426,数据整理2!$B$4:$Q$172,13,0),0)+_xlfn.IFNA(VLOOKUP($E426,数据整理2!$B$4:$Q$172,13,0),0)+_xlfn.IFNA(VLOOKUP($F426,数据整理2!$B$4:$Q$172,13,0),0)+_xlfn.IFNA(VLOOKUP($G426,数据整理2!$B$4:$Q$172,13,0),0)+_xlfn.IFNA(VLOOKUP($H426,数据整理2!$B$4:$Q$172,13,0),0)+_xlfn.IFNA(VLOOKUP($I426,数据整理2!$B$4:$Q$172,13,0),0)+_xlfn.IFNA(VLOOKUP($J426,数据整理2!$B$4:$Q$172,13,0),0)+_xlfn.IFNA(VLOOKUP($K426,数据整理2!$B$4:$Q$172,13,0),0)</f>
        <v>0</v>
      </c>
      <c r="O599">
        <f>_xlfn.IFNA(VLOOKUP($D426,数据整理2!$B$4:$Q$172,14,0),0)+_xlfn.IFNA(VLOOKUP($E426,数据整理2!$B$4:$Q$172,14,0),0)+_xlfn.IFNA(VLOOKUP($F426,数据整理2!$B$4:$Q$172,14,0),0)+_xlfn.IFNA(VLOOKUP($G426,数据整理2!$B$4:$Q$172,14,0),0)+_xlfn.IFNA(VLOOKUP($H426,数据整理2!$B$4:$Q$172,14,0),0)+_xlfn.IFNA(VLOOKUP($I426,数据整理2!$B$4:$Q$172,14,0),0)+_xlfn.IFNA(VLOOKUP($J426,数据整理2!$B$4:$Q$172,14,0),0)+_xlfn.IFNA(VLOOKUP($K426,数据整理2!$B$4:$Q$172,14,0),0)</f>
        <v>0</v>
      </c>
      <c r="P599">
        <f>_xlfn.IFNA(VLOOKUP($D426,数据整理2!$B$4:$Q$172,15,0),0)+_xlfn.IFNA(VLOOKUP($E426,数据整理2!$B$4:$Q$172,15,0),0)+_xlfn.IFNA(VLOOKUP($F426,数据整理2!$B$4:$Q$172,15,0),0)+_xlfn.IFNA(VLOOKUP($G426,数据整理2!$B$4:$Q$172,15,0),0)+_xlfn.IFNA(VLOOKUP($H426,数据整理2!$B$4:$Q$172,15,0),0)+_xlfn.IFNA(VLOOKUP($I426,数据整理2!$B$4:$Q$172,15,0),0)+_xlfn.IFNA(VLOOKUP($J426,数据整理2!$B$4:$Q$172,15,0),0)+_xlfn.IFNA(VLOOKUP($K426,数据整理2!$B$4:$Q$172,15,0),0)</f>
        <v>220</v>
      </c>
      <c r="Q599">
        <f>_xlfn.IFNA(VLOOKUP($D426,数据整理2!$B$4:$Q$172,16,0),0)+_xlfn.IFNA(VLOOKUP($E426,数据整理2!$B$4:$Q$172,16,0),0)+_xlfn.IFNA(VLOOKUP($F426,数据整理2!$B$4:$Q$172,16,0),0)+_xlfn.IFNA(VLOOKUP($G426,数据整理2!$B$4:$Q$172,16,0),0)+_xlfn.IFNA(VLOOKUP($H426,数据整理2!$B$4:$Q$172,16,0),0)+_xlfn.IFNA(VLOOKUP($I426,数据整理2!$B$4:$Q$172,16,0),0)+_xlfn.IFNA(VLOOKUP($J426,数据整理2!$B$4:$Q$172,16,0),0)+_xlfn.IFNA(VLOOKUP($K426,数据整理2!$B$4:$Q$172,16,0),0)</f>
        <v>220</v>
      </c>
    </row>
    <row r="600" spans="2:17" x14ac:dyDescent="0.2">
      <c r="B600">
        <v>47</v>
      </c>
      <c r="C600" t="str">
        <f>INDEX(数据整理1!$C$30:$C$54,MATCH(B600,数据整理1!$D$30:$D$54))</f>
        <v>8阶</v>
      </c>
      <c r="D600">
        <f>_xlfn.IFNA(VLOOKUP(D427,数据整理2!$B$4:$Q$172,3,0),0)+_xlfn.IFNA(VLOOKUP(E427,数据整理2!$B$4:$Q$172,3,0),0)+_xlfn.IFNA(VLOOKUP(F427,数据整理2!$B$4:$Q$172,3,0),0)+_xlfn.IFNA(VLOOKUP(G427,数据整理2!$B$4:$Q$172,3,0),0)+_xlfn.IFNA(VLOOKUP(H427,数据整理2!$B$4:$Q$172,3,0),0)+_xlfn.IFNA(VLOOKUP(I427,数据整理2!$B$4:$Q$172,3,0),0)+_xlfn.IFNA(VLOOKUP(J427,数据整理2!$B$4:$Q$172,3,0),0)+_xlfn.IFNA(VLOOKUP(K427,数据整理2!$B$4:$Q$172,3,0),0)</f>
        <v>2034</v>
      </c>
      <c r="E600">
        <f>_xlfn.IFNA(VLOOKUP($D427,数据整理2!$B$4:$Q$172,4,0),0)+_xlfn.IFNA(VLOOKUP($E427,数据整理2!$B$4:$Q$172,4,0),0)+_xlfn.IFNA(VLOOKUP($F427,数据整理2!$B$4:$Q$172,4,0),0)+_xlfn.IFNA(VLOOKUP($G427,数据整理2!$B$4:$Q$172,4,0),0)+_xlfn.IFNA(VLOOKUP($H427,数据整理2!$B$4:$Q$172,4,0),0)+_xlfn.IFNA(VLOOKUP($I427,数据整理2!$B$4:$Q$172,4,0),0)+_xlfn.IFNA(VLOOKUP($J427,数据整理2!$B$4:$Q$172,4,0),0)+_xlfn.IFNA(VLOOKUP($K427,数据整理2!$B$4:$Q$172,4,0),0)</f>
        <v>334</v>
      </c>
      <c r="F600">
        <f>_xlfn.IFNA(VLOOKUP($D427,数据整理2!$B$4:$Q$172,5,0),0)+_xlfn.IFNA(VLOOKUP($E427,数据整理2!$B$4:$Q$172,5,0),0)+_xlfn.IFNA(VLOOKUP($F427,数据整理2!$B$4:$Q$172,5,0),0)+_xlfn.IFNA(VLOOKUP($G427,数据整理2!$B$4:$Q$172,5,0),0)+_xlfn.IFNA(VLOOKUP($H427,数据整理2!$B$4:$Q$172,5,0),0)+_xlfn.IFNA(VLOOKUP($I427,数据整理2!$B$4:$Q$172,5,0),0)+_xlfn.IFNA(VLOOKUP($J427,数据整理2!$B$4:$Q$172,5,0),0)+_xlfn.IFNA(VLOOKUP($K427,数据整理2!$B$4:$Q$172,5,0),0)</f>
        <v>0</v>
      </c>
      <c r="G600">
        <f>_xlfn.IFNA(VLOOKUP($D427,数据整理2!$B$4:$Q$172,6,0),0)+_xlfn.IFNA(VLOOKUP($E427,数据整理2!$B$4:$Q$172,6,0),0)+_xlfn.IFNA(VLOOKUP($F427,数据整理2!$B$4:$Q$172,6,0),0)+_xlfn.IFNA(VLOOKUP($G427,数据整理2!$B$4:$Q$172,6,0),0)+_xlfn.IFNA(VLOOKUP($H427,数据整理2!$B$4:$Q$172,6,0),0)+_xlfn.IFNA(VLOOKUP($I427,数据整理2!$B$4:$Q$172,6,0),0)+_xlfn.IFNA(VLOOKUP($J427,数据整理2!$B$4:$Q$172,6,0),0)+_xlfn.IFNA(VLOOKUP($K427,数据整理2!$B$4:$Q$172,6,0),0)</f>
        <v>146</v>
      </c>
      <c r="H600">
        <f>_xlfn.IFNA(VLOOKUP($D427,数据整理2!$B$4:$Q$172,7,0),0)+_xlfn.IFNA(VLOOKUP($E427,数据整理2!$B$4:$Q$172,7,0),0)+_xlfn.IFNA(VLOOKUP($F427,数据整理2!$B$4:$Q$172,7,0),0)+_xlfn.IFNA(VLOOKUP($G427,数据整理2!$B$4:$Q$172,7,0),0)+_xlfn.IFNA(VLOOKUP($H427,数据整理2!$B$4:$Q$172,7,0),0)+_xlfn.IFNA(VLOOKUP($I427,数据整理2!$B$4:$Q$172,7,0),0)+_xlfn.IFNA(VLOOKUP($J427,数据整理2!$B$4:$Q$172,7,0),0)+_xlfn.IFNA(VLOOKUP($K427,数据整理2!$B$4:$Q$172,7,0),0)</f>
        <v>0</v>
      </c>
      <c r="I600">
        <f>_xlfn.IFNA(VLOOKUP($D427,数据整理2!$B$4:$Q$172,8,0),0)+_xlfn.IFNA(VLOOKUP($E427,数据整理2!$B$4:$Q$172,8,0),0)+_xlfn.IFNA(VLOOKUP($F427,数据整理2!$B$4:$Q$172,8,0),0)+_xlfn.IFNA(VLOOKUP($G427,数据整理2!$B$4:$Q$172,8,0),0)+_xlfn.IFNA(VLOOKUP($H427,数据整理2!$B$4:$Q$172,8,0),0)+_xlfn.IFNA(VLOOKUP($I427,数据整理2!$B$4:$Q$172,8,0),0)+_xlfn.IFNA(VLOOKUP($J427,数据整理2!$B$4:$Q$172,8,0),0)+_xlfn.IFNA(VLOOKUP($K427,数据整理2!$B$4:$Q$172,8,0),0)</f>
        <v>0</v>
      </c>
      <c r="J600">
        <f>_xlfn.IFNA(VLOOKUP($D427,数据整理2!$B$4:$Q$172,9,0),0)+_xlfn.IFNA(VLOOKUP($E427,数据整理2!$B$4:$Q$172,9,0),0)+_xlfn.IFNA(VLOOKUP($F427,数据整理2!$B$4:$Q$172,9,0),0)+_xlfn.IFNA(VLOOKUP($G427,数据整理2!$B$4:$Q$172,9,0),0)+_xlfn.IFNA(VLOOKUP($H427,数据整理2!$B$4:$Q$172,9,0),0)+_xlfn.IFNA(VLOOKUP($I427,数据整理2!$B$4:$Q$172,9,0),0)+_xlfn.IFNA(VLOOKUP($J427,数据整理2!$B$4:$Q$172,9,0),0)+_xlfn.IFNA(VLOOKUP($K427,数据整理2!$B$4:$Q$172,9,0),0)</f>
        <v>0</v>
      </c>
      <c r="K600">
        <f>_xlfn.IFNA(VLOOKUP($D427,数据整理2!$B$4:$Q$172,10,0),0)+_xlfn.IFNA(VLOOKUP($E427,数据整理2!$B$4:$Q$172,10,0),0)+_xlfn.IFNA(VLOOKUP($F427,数据整理2!$B$4:$Q$172,10,0),0)+_xlfn.IFNA(VLOOKUP($G427,数据整理2!$B$4:$Q$172,10,0),0)+_xlfn.IFNA(VLOOKUP($H427,数据整理2!$B$4:$Q$172,10,0),0)+_xlfn.IFNA(VLOOKUP($I427,数据整理2!$B$4:$Q$172,10,0),0)+_xlfn.IFNA(VLOOKUP($J427,数据整理2!$B$4:$Q$172,10,0),0)+_xlfn.IFNA(VLOOKUP($K427,数据整理2!$B$4:$Q$172,10,0),0)</f>
        <v>0</v>
      </c>
      <c r="L600">
        <f>_xlfn.IFNA(VLOOKUP($D427,数据整理2!$B$4:$Q$172,11,0),0)+_xlfn.IFNA(VLOOKUP($E427,数据整理2!$B$4:$Q$172,11,0),0)+_xlfn.IFNA(VLOOKUP($F427,数据整理2!$B$4:$Q$172,11,0),0)+_xlfn.IFNA(VLOOKUP($G427,数据整理2!$B$4:$Q$172,11,0),0)+_xlfn.IFNA(VLOOKUP($H427,数据整理2!$B$4:$Q$172,11,0),0)+_xlfn.IFNA(VLOOKUP($I427,数据整理2!$B$4:$Q$172,11,0),0)+_xlfn.IFNA(VLOOKUP($J427,数据整理2!$B$4:$Q$172,11,0),0)+_xlfn.IFNA(VLOOKUP($K427,数据整理2!$B$4:$Q$172,11,0),0)</f>
        <v>0</v>
      </c>
      <c r="M600">
        <f>_xlfn.IFNA(VLOOKUP($D427,数据整理2!$B$4:$Q$172,12,0),0)+_xlfn.IFNA(VLOOKUP($E427,数据整理2!$B$4:$Q$172,12,0),0)+_xlfn.IFNA(VLOOKUP($F427,数据整理2!$B$4:$Q$172,12,0),0)+_xlfn.IFNA(VLOOKUP($G427,数据整理2!$B$4:$Q$172,12,0),0)+_xlfn.IFNA(VLOOKUP($H427,数据整理2!$B$4:$Q$172,12,0),0)+_xlfn.IFNA(VLOOKUP($I427,数据整理2!$B$4:$Q$172,12,0),0)+_xlfn.IFNA(VLOOKUP($J427,数据整理2!$B$4:$Q$172,12,0),0)+_xlfn.IFNA(VLOOKUP($K427,数据整理2!$B$4:$Q$172,12,0),0)</f>
        <v>0</v>
      </c>
      <c r="N600">
        <f>_xlfn.IFNA(VLOOKUP($D427,数据整理2!$B$4:$Q$172,13,0),0)+_xlfn.IFNA(VLOOKUP($E427,数据整理2!$B$4:$Q$172,13,0),0)+_xlfn.IFNA(VLOOKUP($F427,数据整理2!$B$4:$Q$172,13,0),0)+_xlfn.IFNA(VLOOKUP($G427,数据整理2!$B$4:$Q$172,13,0),0)+_xlfn.IFNA(VLOOKUP($H427,数据整理2!$B$4:$Q$172,13,0),0)+_xlfn.IFNA(VLOOKUP($I427,数据整理2!$B$4:$Q$172,13,0),0)+_xlfn.IFNA(VLOOKUP($J427,数据整理2!$B$4:$Q$172,13,0),0)+_xlfn.IFNA(VLOOKUP($K427,数据整理2!$B$4:$Q$172,13,0),0)</f>
        <v>0</v>
      </c>
      <c r="O600">
        <f>_xlfn.IFNA(VLOOKUP($D427,数据整理2!$B$4:$Q$172,14,0),0)+_xlfn.IFNA(VLOOKUP($E427,数据整理2!$B$4:$Q$172,14,0),0)+_xlfn.IFNA(VLOOKUP($F427,数据整理2!$B$4:$Q$172,14,0),0)+_xlfn.IFNA(VLOOKUP($G427,数据整理2!$B$4:$Q$172,14,0),0)+_xlfn.IFNA(VLOOKUP($H427,数据整理2!$B$4:$Q$172,14,0),0)+_xlfn.IFNA(VLOOKUP($I427,数据整理2!$B$4:$Q$172,14,0),0)+_xlfn.IFNA(VLOOKUP($J427,数据整理2!$B$4:$Q$172,14,0),0)+_xlfn.IFNA(VLOOKUP($K427,数据整理2!$B$4:$Q$172,14,0),0)</f>
        <v>0</v>
      </c>
      <c r="P600">
        <f>_xlfn.IFNA(VLOOKUP($D427,数据整理2!$B$4:$Q$172,15,0),0)+_xlfn.IFNA(VLOOKUP($E427,数据整理2!$B$4:$Q$172,15,0),0)+_xlfn.IFNA(VLOOKUP($F427,数据整理2!$B$4:$Q$172,15,0),0)+_xlfn.IFNA(VLOOKUP($G427,数据整理2!$B$4:$Q$172,15,0),0)+_xlfn.IFNA(VLOOKUP($H427,数据整理2!$B$4:$Q$172,15,0),0)+_xlfn.IFNA(VLOOKUP($I427,数据整理2!$B$4:$Q$172,15,0),0)+_xlfn.IFNA(VLOOKUP($J427,数据整理2!$B$4:$Q$172,15,0),0)+_xlfn.IFNA(VLOOKUP($K427,数据整理2!$B$4:$Q$172,15,0),0)</f>
        <v>220</v>
      </c>
      <c r="Q600">
        <f>_xlfn.IFNA(VLOOKUP($D427,数据整理2!$B$4:$Q$172,16,0),0)+_xlfn.IFNA(VLOOKUP($E427,数据整理2!$B$4:$Q$172,16,0),0)+_xlfn.IFNA(VLOOKUP($F427,数据整理2!$B$4:$Q$172,16,0),0)+_xlfn.IFNA(VLOOKUP($G427,数据整理2!$B$4:$Q$172,16,0),0)+_xlfn.IFNA(VLOOKUP($H427,数据整理2!$B$4:$Q$172,16,0),0)+_xlfn.IFNA(VLOOKUP($I427,数据整理2!$B$4:$Q$172,16,0),0)+_xlfn.IFNA(VLOOKUP($J427,数据整理2!$B$4:$Q$172,16,0),0)+_xlfn.IFNA(VLOOKUP($K427,数据整理2!$B$4:$Q$172,16,0),0)</f>
        <v>220</v>
      </c>
    </row>
    <row r="601" spans="2:17" x14ac:dyDescent="0.2">
      <c r="B601">
        <v>48</v>
      </c>
      <c r="C601" t="str">
        <f>INDEX(数据整理1!$C$30:$C$54,MATCH(B601,数据整理1!$D$30:$D$54))</f>
        <v>8阶</v>
      </c>
      <c r="D601">
        <f>_xlfn.IFNA(VLOOKUP(D428,数据整理2!$B$4:$Q$172,3,0),0)+_xlfn.IFNA(VLOOKUP(E428,数据整理2!$B$4:$Q$172,3,0),0)+_xlfn.IFNA(VLOOKUP(F428,数据整理2!$B$4:$Q$172,3,0),0)+_xlfn.IFNA(VLOOKUP(G428,数据整理2!$B$4:$Q$172,3,0),0)+_xlfn.IFNA(VLOOKUP(H428,数据整理2!$B$4:$Q$172,3,0),0)+_xlfn.IFNA(VLOOKUP(I428,数据整理2!$B$4:$Q$172,3,0),0)+_xlfn.IFNA(VLOOKUP(J428,数据整理2!$B$4:$Q$172,3,0),0)+_xlfn.IFNA(VLOOKUP(K428,数据整理2!$B$4:$Q$172,3,0),0)</f>
        <v>2034</v>
      </c>
      <c r="E601">
        <f>_xlfn.IFNA(VLOOKUP($D428,数据整理2!$B$4:$Q$172,4,0),0)+_xlfn.IFNA(VLOOKUP($E428,数据整理2!$B$4:$Q$172,4,0),0)+_xlfn.IFNA(VLOOKUP($F428,数据整理2!$B$4:$Q$172,4,0),0)+_xlfn.IFNA(VLOOKUP($G428,数据整理2!$B$4:$Q$172,4,0),0)+_xlfn.IFNA(VLOOKUP($H428,数据整理2!$B$4:$Q$172,4,0),0)+_xlfn.IFNA(VLOOKUP($I428,数据整理2!$B$4:$Q$172,4,0),0)+_xlfn.IFNA(VLOOKUP($J428,数据整理2!$B$4:$Q$172,4,0),0)+_xlfn.IFNA(VLOOKUP($K428,数据整理2!$B$4:$Q$172,4,0),0)</f>
        <v>334</v>
      </c>
      <c r="F601">
        <f>_xlfn.IFNA(VLOOKUP($D428,数据整理2!$B$4:$Q$172,5,0),0)+_xlfn.IFNA(VLOOKUP($E428,数据整理2!$B$4:$Q$172,5,0),0)+_xlfn.IFNA(VLOOKUP($F428,数据整理2!$B$4:$Q$172,5,0),0)+_xlfn.IFNA(VLOOKUP($G428,数据整理2!$B$4:$Q$172,5,0),0)+_xlfn.IFNA(VLOOKUP($H428,数据整理2!$B$4:$Q$172,5,0),0)+_xlfn.IFNA(VLOOKUP($I428,数据整理2!$B$4:$Q$172,5,0),0)+_xlfn.IFNA(VLOOKUP($J428,数据整理2!$B$4:$Q$172,5,0),0)+_xlfn.IFNA(VLOOKUP($K428,数据整理2!$B$4:$Q$172,5,0),0)</f>
        <v>0</v>
      </c>
      <c r="G601">
        <f>_xlfn.IFNA(VLOOKUP($D428,数据整理2!$B$4:$Q$172,6,0),0)+_xlfn.IFNA(VLOOKUP($E428,数据整理2!$B$4:$Q$172,6,0),0)+_xlfn.IFNA(VLOOKUP($F428,数据整理2!$B$4:$Q$172,6,0),0)+_xlfn.IFNA(VLOOKUP($G428,数据整理2!$B$4:$Q$172,6,0),0)+_xlfn.IFNA(VLOOKUP($H428,数据整理2!$B$4:$Q$172,6,0),0)+_xlfn.IFNA(VLOOKUP($I428,数据整理2!$B$4:$Q$172,6,0),0)+_xlfn.IFNA(VLOOKUP($J428,数据整理2!$B$4:$Q$172,6,0),0)+_xlfn.IFNA(VLOOKUP($K428,数据整理2!$B$4:$Q$172,6,0),0)</f>
        <v>146</v>
      </c>
      <c r="H601">
        <f>_xlfn.IFNA(VLOOKUP($D428,数据整理2!$B$4:$Q$172,7,0),0)+_xlfn.IFNA(VLOOKUP($E428,数据整理2!$B$4:$Q$172,7,0),0)+_xlfn.IFNA(VLOOKUP($F428,数据整理2!$B$4:$Q$172,7,0),0)+_xlfn.IFNA(VLOOKUP($G428,数据整理2!$B$4:$Q$172,7,0),0)+_xlfn.IFNA(VLOOKUP($H428,数据整理2!$B$4:$Q$172,7,0),0)+_xlfn.IFNA(VLOOKUP($I428,数据整理2!$B$4:$Q$172,7,0),0)+_xlfn.IFNA(VLOOKUP($J428,数据整理2!$B$4:$Q$172,7,0),0)+_xlfn.IFNA(VLOOKUP($K428,数据整理2!$B$4:$Q$172,7,0),0)</f>
        <v>0</v>
      </c>
      <c r="I601">
        <f>_xlfn.IFNA(VLOOKUP($D428,数据整理2!$B$4:$Q$172,8,0),0)+_xlfn.IFNA(VLOOKUP($E428,数据整理2!$B$4:$Q$172,8,0),0)+_xlfn.IFNA(VLOOKUP($F428,数据整理2!$B$4:$Q$172,8,0),0)+_xlfn.IFNA(VLOOKUP($G428,数据整理2!$B$4:$Q$172,8,0),0)+_xlfn.IFNA(VLOOKUP($H428,数据整理2!$B$4:$Q$172,8,0),0)+_xlfn.IFNA(VLOOKUP($I428,数据整理2!$B$4:$Q$172,8,0),0)+_xlfn.IFNA(VLOOKUP($J428,数据整理2!$B$4:$Q$172,8,0),0)+_xlfn.IFNA(VLOOKUP($K428,数据整理2!$B$4:$Q$172,8,0),0)</f>
        <v>0</v>
      </c>
      <c r="J601">
        <f>_xlfn.IFNA(VLOOKUP($D428,数据整理2!$B$4:$Q$172,9,0),0)+_xlfn.IFNA(VLOOKUP($E428,数据整理2!$B$4:$Q$172,9,0),0)+_xlfn.IFNA(VLOOKUP($F428,数据整理2!$B$4:$Q$172,9,0),0)+_xlfn.IFNA(VLOOKUP($G428,数据整理2!$B$4:$Q$172,9,0),0)+_xlfn.IFNA(VLOOKUP($H428,数据整理2!$B$4:$Q$172,9,0),0)+_xlfn.IFNA(VLOOKUP($I428,数据整理2!$B$4:$Q$172,9,0),0)+_xlfn.IFNA(VLOOKUP($J428,数据整理2!$B$4:$Q$172,9,0),0)+_xlfn.IFNA(VLOOKUP($K428,数据整理2!$B$4:$Q$172,9,0),0)</f>
        <v>0</v>
      </c>
      <c r="K601">
        <f>_xlfn.IFNA(VLOOKUP($D428,数据整理2!$B$4:$Q$172,10,0),0)+_xlfn.IFNA(VLOOKUP($E428,数据整理2!$B$4:$Q$172,10,0),0)+_xlfn.IFNA(VLOOKUP($F428,数据整理2!$B$4:$Q$172,10,0),0)+_xlfn.IFNA(VLOOKUP($G428,数据整理2!$B$4:$Q$172,10,0),0)+_xlfn.IFNA(VLOOKUP($H428,数据整理2!$B$4:$Q$172,10,0),0)+_xlfn.IFNA(VLOOKUP($I428,数据整理2!$B$4:$Q$172,10,0),0)+_xlfn.IFNA(VLOOKUP($J428,数据整理2!$B$4:$Q$172,10,0),0)+_xlfn.IFNA(VLOOKUP($K428,数据整理2!$B$4:$Q$172,10,0),0)</f>
        <v>0</v>
      </c>
      <c r="L601">
        <f>_xlfn.IFNA(VLOOKUP($D428,数据整理2!$B$4:$Q$172,11,0),0)+_xlfn.IFNA(VLOOKUP($E428,数据整理2!$B$4:$Q$172,11,0),0)+_xlfn.IFNA(VLOOKUP($F428,数据整理2!$B$4:$Q$172,11,0),0)+_xlfn.IFNA(VLOOKUP($G428,数据整理2!$B$4:$Q$172,11,0),0)+_xlfn.IFNA(VLOOKUP($H428,数据整理2!$B$4:$Q$172,11,0),0)+_xlfn.IFNA(VLOOKUP($I428,数据整理2!$B$4:$Q$172,11,0),0)+_xlfn.IFNA(VLOOKUP($J428,数据整理2!$B$4:$Q$172,11,0),0)+_xlfn.IFNA(VLOOKUP($K428,数据整理2!$B$4:$Q$172,11,0),0)</f>
        <v>0</v>
      </c>
      <c r="M601">
        <f>_xlfn.IFNA(VLOOKUP($D428,数据整理2!$B$4:$Q$172,12,0),0)+_xlfn.IFNA(VLOOKUP($E428,数据整理2!$B$4:$Q$172,12,0),0)+_xlfn.IFNA(VLOOKUP($F428,数据整理2!$B$4:$Q$172,12,0),0)+_xlfn.IFNA(VLOOKUP($G428,数据整理2!$B$4:$Q$172,12,0),0)+_xlfn.IFNA(VLOOKUP($H428,数据整理2!$B$4:$Q$172,12,0),0)+_xlfn.IFNA(VLOOKUP($I428,数据整理2!$B$4:$Q$172,12,0),0)+_xlfn.IFNA(VLOOKUP($J428,数据整理2!$B$4:$Q$172,12,0),0)+_xlfn.IFNA(VLOOKUP($K428,数据整理2!$B$4:$Q$172,12,0),0)</f>
        <v>0</v>
      </c>
      <c r="N601">
        <f>_xlfn.IFNA(VLOOKUP($D428,数据整理2!$B$4:$Q$172,13,0),0)+_xlfn.IFNA(VLOOKUP($E428,数据整理2!$B$4:$Q$172,13,0),0)+_xlfn.IFNA(VLOOKUP($F428,数据整理2!$B$4:$Q$172,13,0),0)+_xlfn.IFNA(VLOOKUP($G428,数据整理2!$B$4:$Q$172,13,0),0)+_xlfn.IFNA(VLOOKUP($H428,数据整理2!$B$4:$Q$172,13,0),0)+_xlfn.IFNA(VLOOKUP($I428,数据整理2!$B$4:$Q$172,13,0),0)+_xlfn.IFNA(VLOOKUP($J428,数据整理2!$B$4:$Q$172,13,0),0)+_xlfn.IFNA(VLOOKUP($K428,数据整理2!$B$4:$Q$172,13,0),0)</f>
        <v>0</v>
      </c>
      <c r="O601">
        <f>_xlfn.IFNA(VLOOKUP($D428,数据整理2!$B$4:$Q$172,14,0),0)+_xlfn.IFNA(VLOOKUP($E428,数据整理2!$B$4:$Q$172,14,0),0)+_xlfn.IFNA(VLOOKUP($F428,数据整理2!$B$4:$Q$172,14,0),0)+_xlfn.IFNA(VLOOKUP($G428,数据整理2!$B$4:$Q$172,14,0),0)+_xlfn.IFNA(VLOOKUP($H428,数据整理2!$B$4:$Q$172,14,0),0)+_xlfn.IFNA(VLOOKUP($I428,数据整理2!$B$4:$Q$172,14,0),0)+_xlfn.IFNA(VLOOKUP($J428,数据整理2!$B$4:$Q$172,14,0),0)+_xlfn.IFNA(VLOOKUP($K428,数据整理2!$B$4:$Q$172,14,0),0)</f>
        <v>0</v>
      </c>
      <c r="P601">
        <f>_xlfn.IFNA(VLOOKUP($D428,数据整理2!$B$4:$Q$172,15,0),0)+_xlfn.IFNA(VLOOKUP($E428,数据整理2!$B$4:$Q$172,15,0),0)+_xlfn.IFNA(VLOOKUP($F428,数据整理2!$B$4:$Q$172,15,0),0)+_xlfn.IFNA(VLOOKUP($G428,数据整理2!$B$4:$Q$172,15,0),0)+_xlfn.IFNA(VLOOKUP($H428,数据整理2!$B$4:$Q$172,15,0),0)+_xlfn.IFNA(VLOOKUP($I428,数据整理2!$B$4:$Q$172,15,0),0)+_xlfn.IFNA(VLOOKUP($J428,数据整理2!$B$4:$Q$172,15,0),0)+_xlfn.IFNA(VLOOKUP($K428,数据整理2!$B$4:$Q$172,15,0),0)</f>
        <v>220</v>
      </c>
      <c r="Q601">
        <f>_xlfn.IFNA(VLOOKUP($D428,数据整理2!$B$4:$Q$172,16,0),0)+_xlfn.IFNA(VLOOKUP($E428,数据整理2!$B$4:$Q$172,16,0),0)+_xlfn.IFNA(VLOOKUP($F428,数据整理2!$B$4:$Q$172,16,0),0)+_xlfn.IFNA(VLOOKUP($G428,数据整理2!$B$4:$Q$172,16,0),0)+_xlfn.IFNA(VLOOKUP($H428,数据整理2!$B$4:$Q$172,16,0),0)+_xlfn.IFNA(VLOOKUP($I428,数据整理2!$B$4:$Q$172,16,0),0)+_xlfn.IFNA(VLOOKUP($J428,数据整理2!$B$4:$Q$172,16,0),0)+_xlfn.IFNA(VLOOKUP($K428,数据整理2!$B$4:$Q$172,16,0),0)</f>
        <v>220</v>
      </c>
    </row>
    <row r="602" spans="2:17" x14ac:dyDescent="0.2">
      <c r="B602">
        <v>49</v>
      </c>
      <c r="C602" t="str">
        <f>INDEX(数据整理1!$C$30:$C$54,MATCH(B602,数据整理1!$D$30:$D$54))</f>
        <v>8阶</v>
      </c>
      <c r="D602">
        <f>_xlfn.IFNA(VLOOKUP(D429,数据整理2!$B$4:$Q$172,3,0),0)+_xlfn.IFNA(VLOOKUP(E429,数据整理2!$B$4:$Q$172,3,0),0)+_xlfn.IFNA(VLOOKUP(F429,数据整理2!$B$4:$Q$172,3,0),0)+_xlfn.IFNA(VLOOKUP(G429,数据整理2!$B$4:$Q$172,3,0),0)+_xlfn.IFNA(VLOOKUP(H429,数据整理2!$B$4:$Q$172,3,0),0)+_xlfn.IFNA(VLOOKUP(I429,数据整理2!$B$4:$Q$172,3,0),0)+_xlfn.IFNA(VLOOKUP(J429,数据整理2!$B$4:$Q$172,3,0),0)+_xlfn.IFNA(VLOOKUP(K429,数据整理2!$B$4:$Q$172,3,0),0)</f>
        <v>2034</v>
      </c>
      <c r="E602">
        <f>_xlfn.IFNA(VLOOKUP($D429,数据整理2!$B$4:$Q$172,4,0),0)+_xlfn.IFNA(VLOOKUP($E429,数据整理2!$B$4:$Q$172,4,0),0)+_xlfn.IFNA(VLOOKUP($F429,数据整理2!$B$4:$Q$172,4,0),0)+_xlfn.IFNA(VLOOKUP($G429,数据整理2!$B$4:$Q$172,4,0),0)+_xlfn.IFNA(VLOOKUP($H429,数据整理2!$B$4:$Q$172,4,0),0)+_xlfn.IFNA(VLOOKUP($I429,数据整理2!$B$4:$Q$172,4,0),0)+_xlfn.IFNA(VLOOKUP($J429,数据整理2!$B$4:$Q$172,4,0),0)+_xlfn.IFNA(VLOOKUP($K429,数据整理2!$B$4:$Q$172,4,0),0)</f>
        <v>334</v>
      </c>
      <c r="F602">
        <f>_xlfn.IFNA(VLOOKUP($D429,数据整理2!$B$4:$Q$172,5,0),0)+_xlfn.IFNA(VLOOKUP($E429,数据整理2!$B$4:$Q$172,5,0),0)+_xlfn.IFNA(VLOOKUP($F429,数据整理2!$B$4:$Q$172,5,0),0)+_xlfn.IFNA(VLOOKUP($G429,数据整理2!$B$4:$Q$172,5,0),0)+_xlfn.IFNA(VLOOKUP($H429,数据整理2!$B$4:$Q$172,5,0),0)+_xlfn.IFNA(VLOOKUP($I429,数据整理2!$B$4:$Q$172,5,0),0)+_xlfn.IFNA(VLOOKUP($J429,数据整理2!$B$4:$Q$172,5,0),0)+_xlfn.IFNA(VLOOKUP($K429,数据整理2!$B$4:$Q$172,5,0),0)</f>
        <v>0</v>
      </c>
      <c r="G602">
        <f>_xlfn.IFNA(VLOOKUP($D429,数据整理2!$B$4:$Q$172,6,0),0)+_xlfn.IFNA(VLOOKUP($E429,数据整理2!$B$4:$Q$172,6,0),0)+_xlfn.IFNA(VLOOKUP($F429,数据整理2!$B$4:$Q$172,6,0),0)+_xlfn.IFNA(VLOOKUP($G429,数据整理2!$B$4:$Q$172,6,0),0)+_xlfn.IFNA(VLOOKUP($H429,数据整理2!$B$4:$Q$172,6,0),0)+_xlfn.IFNA(VLOOKUP($I429,数据整理2!$B$4:$Q$172,6,0),0)+_xlfn.IFNA(VLOOKUP($J429,数据整理2!$B$4:$Q$172,6,0),0)+_xlfn.IFNA(VLOOKUP($K429,数据整理2!$B$4:$Q$172,6,0),0)</f>
        <v>146</v>
      </c>
      <c r="H602">
        <f>_xlfn.IFNA(VLOOKUP($D429,数据整理2!$B$4:$Q$172,7,0),0)+_xlfn.IFNA(VLOOKUP($E429,数据整理2!$B$4:$Q$172,7,0),0)+_xlfn.IFNA(VLOOKUP($F429,数据整理2!$B$4:$Q$172,7,0),0)+_xlfn.IFNA(VLOOKUP($G429,数据整理2!$B$4:$Q$172,7,0),0)+_xlfn.IFNA(VLOOKUP($H429,数据整理2!$B$4:$Q$172,7,0),0)+_xlfn.IFNA(VLOOKUP($I429,数据整理2!$B$4:$Q$172,7,0),0)+_xlfn.IFNA(VLOOKUP($J429,数据整理2!$B$4:$Q$172,7,0),0)+_xlfn.IFNA(VLOOKUP($K429,数据整理2!$B$4:$Q$172,7,0),0)</f>
        <v>0</v>
      </c>
      <c r="I602">
        <f>_xlfn.IFNA(VLOOKUP($D429,数据整理2!$B$4:$Q$172,8,0),0)+_xlfn.IFNA(VLOOKUP($E429,数据整理2!$B$4:$Q$172,8,0),0)+_xlfn.IFNA(VLOOKUP($F429,数据整理2!$B$4:$Q$172,8,0),0)+_xlfn.IFNA(VLOOKUP($G429,数据整理2!$B$4:$Q$172,8,0),0)+_xlfn.IFNA(VLOOKUP($H429,数据整理2!$B$4:$Q$172,8,0),0)+_xlfn.IFNA(VLOOKUP($I429,数据整理2!$B$4:$Q$172,8,0),0)+_xlfn.IFNA(VLOOKUP($J429,数据整理2!$B$4:$Q$172,8,0),0)+_xlfn.IFNA(VLOOKUP($K429,数据整理2!$B$4:$Q$172,8,0),0)</f>
        <v>0</v>
      </c>
      <c r="J602">
        <f>_xlfn.IFNA(VLOOKUP($D429,数据整理2!$B$4:$Q$172,9,0),0)+_xlfn.IFNA(VLOOKUP($E429,数据整理2!$B$4:$Q$172,9,0),0)+_xlfn.IFNA(VLOOKUP($F429,数据整理2!$B$4:$Q$172,9,0),0)+_xlfn.IFNA(VLOOKUP($G429,数据整理2!$B$4:$Q$172,9,0),0)+_xlfn.IFNA(VLOOKUP($H429,数据整理2!$B$4:$Q$172,9,0),0)+_xlfn.IFNA(VLOOKUP($I429,数据整理2!$B$4:$Q$172,9,0),0)+_xlfn.IFNA(VLOOKUP($J429,数据整理2!$B$4:$Q$172,9,0),0)+_xlfn.IFNA(VLOOKUP($K429,数据整理2!$B$4:$Q$172,9,0),0)</f>
        <v>0</v>
      </c>
      <c r="K602">
        <f>_xlfn.IFNA(VLOOKUP($D429,数据整理2!$B$4:$Q$172,10,0),0)+_xlfn.IFNA(VLOOKUP($E429,数据整理2!$B$4:$Q$172,10,0),0)+_xlfn.IFNA(VLOOKUP($F429,数据整理2!$B$4:$Q$172,10,0),0)+_xlfn.IFNA(VLOOKUP($G429,数据整理2!$B$4:$Q$172,10,0),0)+_xlfn.IFNA(VLOOKUP($H429,数据整理2!$B$4:$Q$172,10,0),0)+_xlfn.IFNA(VLOOKUP($I429,数据整理2!$B$4:$Q$172,10,0),0)+_xlfn.IFNA(VLOOKUP($J429,数据整理2!$B$4:$Q$172,10,0),0)+_xlfn.IFNA(VLOOKUP($K429,数据整理2!$B$4:$Q$172,10,0),0)</f>
        <v>0</v>
      </c>
      <c r="L602">
        <f>_xlfn.IFNA(VLOOKUP($D429,数据整理2!$B$4:$Q$172,11,0),0)+_xlfn.IFNA(VLOOKUP($E429,数据整理2!$B$4:$Q$172,11,0),0)+_xlfn.IFNA(VLOOKUP($F429,数据整理2!$B$4:$Q$172,11,0),0)+_xlfn.IFNA(VLOOKUP($G429,数据整理2!$B$4:$Q$172,11,0),0)+_xlfn.IFNA(VLOOKUP($H429,数据整理2!$B$4:$Q$172,11,0),0)+_xlfn.IFNA(VLOOKUP($I429,数据整理2!$B$4:$Q$172,11,0),0)+_xlfn.IFNA(VLOOKUP($J429,数据整理2!$B$4:$Q$172,11,0),0)+_xlfn.IFNA(VLOOKUP($K429,数据整理2!$B$4:$Q$172,11,0),0)</f>
        <v>0</v>
      </c>
      <c r="M602">
        <f>_xlfn.IFNA(VLOOKUP($D429,数据整理2!$B$4:$Q$172,12,0),0)+_xlfn.IFNA(VLOOKUP($E429,数据整理2!$B$4:$Q$172,12,0),0)+_xlfn.IFNA(VLOOKUP($F429,数据整理2!$B$4:$Q$172,12,0),0)+_xlfn.IFNA(VLOOKUP($G429,数据整理2!$B$4:$Q$172,12,0),0)+_xlfn.IFNA(VLOOKUP($H429,数据整理2!$B$4:$Q$172,12,0),0)+_xlfn.IFNA(VLOOKUP($I429,数据整理2!$B$4:$Q$172,12,0),0)+_xlfn.IFNA(VLOOKUP($J429,数据整理2!$B$4:$Q$172,12,0),0)+_xlfn.IFNA(VLOOKUP($K429,数据整理2!$B$4:$Q$172,12,0),0)</f>
        <v>0</v>
      </c>
      <c r="N602">
        <f>_xlfn.IFNA(VLOOKUP($D429,数据整理2!$B$4:$Q$172,13,0),0)+_xlfn.IFNA(VLOOKUP($E429,数据整理2!$B$4:$Q$172,13,0),0)+_xlfn.IFNA(VLOOKUP($F429,数据整理2!$B$4:$Q$172,13,0),0)+_xlfn.IFNA(VLOOKUP($G429,数据整理2!$B$4:$Q$172,13,0),0)+_xlfn.IFNA(VLOOKUP($H429,数据整理2!$B$4:$Q$172,13,0),0)+_xlfn.IFNA(VLOOKUP($I429,数据整理2!$B$4:$Q$172,13,0),0)+_xlfn.IFNA(VLOOKUP($J429,数据整理2!$B$4:$Q$172,13,0),0)+_xlfn.IFNA(VLOOKUP($K429,数据整理2!$B$4:$Q$172,13,0),0)</f>
        <v>0</v>
      </c>
      <c r="O602">
        <f>_xlfn.IFNA(VLOOKUP($D429,数据整理2!$B$4:$Q$172,14,0),0)+_xlfn.IFNA(VLOOKUP($E429,数据整理2!$B$4:$Q$172,14,0),0)+_xlfn.IFNA(VLOOKUP($F429,数据整理2!$B$4:$Q$172,14,0),0)+_xlfn.IFNA(VLOOKUP($G429,数据整理2!$B$4:$Q$172,14,0),0)+_xlfn.IFNA(VLOOKUP($H429,数据整理2!$B$4:$Q$172,14,0),0)+_xlfn.IFNA(VLOOKUP($I429,数据整理2!$B$4:$Q$172,14,0),0)+_xlfn.IFNA(VLOOKUP($J429,数据整理2!$B$4:$Q$172,14,0),0)+_xlfn.IFNA(VLOOKUP($K429,数据整理2!$B$4:$Q$172,14,0),0)</f>
        <v>0</v>
      </c>
      <c r="P602">
        <f>_xlfn.IFNA(VLOOKUP($D429,数据整理2!$B$4:$Q$172,15,0),0)+_xlfn.IFNA(VLOOKUP($E429,数据整理2!$B$4:$Q$172,15,0),0)+_xlfn.IFNA(VLOOKUP($F429,数据整理2!$B$4:$Q$172,15,0),0)+_xlfn.IFNA(VLOOKUP($G429,数据整理2!$B$4:$Q$172,15,0),0)+_xlfn.IFNA(VLOOKUP($H429,数据整理2!$B$4:$Q$172,15,0),0)+_xlfn.IFNA(VLOOKUP($I429,数据整理2!$B$4:$Q$172,15,0),0)+_xlfn.IFNA(VLOOKUP($J429,数据整理2!$B$4:$Q$172,15,0),0)+_xlfn.IFNA(VLOOKUP($K429,数据整理2!$B$4:$Q$172,15,0),0)</f>
        <v>220</v>
      </c>
      <c r="Q602">
        <f>_xlfn.IFNA(VLOOKUP($D429,数据整理2!$B$4:$Q$172,16,0),0)+_xlfn.IFNA(VLOOKUP($E429,数据整理2!$B$4:$Q$172,16,0),0)+_xlfn.IFNA(VLOOKUP($F429,数据整理2!$B$4:$Q$172,16,0),0)+_xlfn.IFNA(VLOOKUP($G429,数据整理2!$B$4:$Q$172,16,0),0)+_xlfn.IFNA(VLOOKUP($H429,数据整理2!$B$4:$Q$172,16,0),0)+_xlfn.IFNA(VLOOKUP($I429,数据整理2!$B$4:$Q$172,16,0),0)+_xlfn.IFNA(VLOOKUP($J429,数据整理2!$B$4:$Q$172,16,0),0)+_xlfn.IFNA(VLOOKUP($K429,数据整理2!$B$4:$Q$172,16,0),0)</f>
        <v>220</v>
      </c>
    </row>
    <row r="603" spans="2:17" x14ac:dyDescent="0.2">
      <c r="B603">
        <v>50</v>
      </c>
      <c r="C603" t="str">
        <f>INDEX(数据整理1!$C$30:$C$54,MATCH(B603,数据整理1!$D$30:$D$54))</f>
        <v>9阶</v>
      </c>
      <c r="D603">
        <f>_xlfn.IFNA(VLOOKUP(D430,数据整理2!$B$4:$Q$172,3,0),0)+_xlfn.IFNA(VLOOKUP(E430,数据整理2!$B$4:$Q$172,3,0),0)+_xlfn.IFNA(VLOOKUP(F430,数据整理2!$B$4:$Q$172,3,0),0)+_xlfn.IFNA(VLOOKUP(G430,数据整理2!$B$4:$Q$172,3,0),0)+_xlfn.IFNA(VLOOKUP(H430,数据整理2!$B$4:$Q$172,3,0),0)+_xlfn.IFNA(VLOOKUP(I430,数据整理2!$B$4:$Q$172,3,0),0)+_xlfn.IFNA(VLOOKUP(J430,数据整理2!$B$4:$Q$172,3,0),0)+_xlfn.IFNA(VLOOKUP(K430,数据整理2!$B$4:$Q$172,3,0),0)</f>
        <v>1798</v>
      </c>
      <c r="E603">
        <f>_xlfn.IFNA(VLOOKUP($D430,数据整理2!$B$4:$Q$172,4,0),0)+_xlfn.IFNA(VLOOKUP($E430,数据整理2!$B$4:$Q$172,4,0),0)+_xlfn.IFNA(VLOOKUP($F430,数据整理2!$B$4:$Q$172,4,0),0)+_xlfn.IFNA(VLOOKUP($G430,数据整理2!$B$4:$Q$172,4,0),0)+_xlfn.IFNA(VLOOKUP($H430,数据整理2!$B$4:$Q$172,4,0),0)+_xlfn.IFNA(VLOOKUP($I430,数据整理2!$B$4:$Q$172,4,0),0)+_xlfn.IFNA(VLOOKUP($J430,数据整理2!$B$4:$Q$172,4,0),0)+_xlfn.IFNA(VLOOKUP($K430,数据整理2!$B$4:$Q$172,4,0),0)</f>
        <v>242</v>
      </c>
      <c r="F603">
        <f>_xlfn.IFNA(VLOOKUP($D430,数据整理2!$B$4:$Q$172,5,0),0)+_xlfn.IFNA(VLOOKUP($E430,数据整理2!$B$4:$Q$172,5,0),0)+_xlfn.IFNA(VLOOKUP($F430,数据整理2!$B$4:$Q$172,5,0),0)+_xlfn.IFNA(VLOOKUP($G430,数据整理2!$B$4:$Q$172,5,0),0)+_xlfn.IFNA(VLOOKUP($H430,数据整理2!$B$4:$Q$172,5,0),0)+_xlfn.IFNA(VLOOKUP($I430,数据整理2!$B$4:$Q$172,5,0),0)+_xlfn.IFNA(VLOOKUP($J430,数据整理2!$B$4:$Q$172,5,0),0)+_xlfn.IFNA(VLOOKUP($K430,数据整理2!$B$4:$Q$172,5,0),0)</f>
        <v>166</v>
      </c>
      <c r="G603">
        <f>_xlfn.IFNA(VLOOKUP($D430,数据整理2!$B$4:$Q$172,6,0),0)+_xlfn.IFNA(VLOOKUP($E430,数据整理2!$B$4:$Q$172,6,0),0)+_xlfn.IFNA(VLOOKUP($F430,数据整理2!$B$4:$Q$172,6,0),0)+_xlfn.IFNA(VLOOKUP($G430,数据整理2!$B$4:$Q$172,6,0),0)+_xlfn.IFNA(VLOOKUP($H430,数据整理2!$B$4:$Q$172,6,0),0)+_xlfn.IFNA(VLOOKUP($I430,数据整理2!$B$4:$Q$172,6,0),0)+_xlfn.IFNA(VLOOKUP($J430,数据整理2!$B$4:$Q$172,6,0),0)+_xlfn.IFNA(VLOOKUP($K430,数据整理2!$B$4:$Q$172,6,0),0)</f>
        <v>332</v>
      </c>
      <c r="H603">
        <f>_xlfn.IFNA(VLOOKUP($D430,数据整理2!$B$4:$Q$172,7,0),0)+_xlfn.IFNA(VLOOKUP($E430,数据整理2!$B$4:$Q$172,7,0),0)+_xlfn.IFNA(VLOOKUP($F430,数据整理2!$B$4:$Q$172,7,0),0)+_xlfn.IFNA(VLOOKUP($G430,数据整理2!$B$4:$Q$172,7,0),0)+_xlfn.IFNA(VLOOKUP($H430,数据整理2!$B$4:$Q$172,7,0),0)+_xlfn.IFNA(VLOOKUP($I430,数据整理2!$B$4:$Q$172,7,0),0)+_xlfn.IFNA(VLOOKUP($J430,数据整理2!$B$4:$Q$172,7,0),0)+_xlfn.IFNA(VLOOKUP($K430,数据整理2!$B$4:$Q$172,7,0),0)</f>
        <v>0</v>
      </c>
      <c r="I603">
        <f>_xlfn.IFNA(VLOOKUP($D430,数据整理2!$B$4:$Q$172,8,0),0)+_xlfn.IFNA(VLOOKUP($E430,数据整理2!$B$4:$Q$172,8,0),0)+_xlfn.IFNA(VLOOKUP($F430,数据整理2!$B$4:$Q$172,8,0),0)+_xlfn.IFNA(VLOOKUP($G430,数据整理2!$B$4:$Q$172,8,0),0)+_xlfn.IFNA(VLOOKUP($H430,数据整理2!$B$4:$Q$172,8,0),0)+_xlfn.IFNA(VLOOKUP($I430,数据整理2!$B$4:$Q$172,8,0),0)+_xlfn.IFNA(VLOOKUP($J430,数据整理2!$B$4:$Q$172,8,0),0)+_xlfn.IFNA(VLOOKUP($K430,数据整理2!$B$4:$Q$172,8,0),0)</f>
        <v>0</v>
      </c>
      <c r="J603">
        <f>_xlfn.IFNA(VLOOKUP($D430,数据整理2!$B$4:$Q$172,9,0),0)+_xlfn.IFNA(VLOOKUP($E430,数据整理2!$B$4:$Q$172,9,0),0)+_xlfn.IFNA(VLOOKUP($F430,数据整理2!$B$4:$Q$172,9,0),0)+_xlfn.IFNA(VLOOKUP($G430,数据整理2!$B$4:$Q$172,9,0),0)+_xlfn.IFNA(VLOOKUP($H430,数据整理2!$B$4:$Q$172,9,0),0)+_xlfn.IFNA(VLOOKUP($I430,数据整理2!$B$4:$Q$172,9,0),0)+_xlfn.IFNA(VLOOKUP($J430,数据整理2!$B$4:$Q$172,9,0),0)+_xlfn.IFNA(VLOOKUP($K430,数据整理2!$B$4:$Q$172,9,0),0)</f>
        <v>0</v>
      </c>
      <c r="K603">
        <f>_xlfn.IFNA(VLOOKUP($D430,数据整理2!$B$4:$Q$172,10,0),0)+_xlfn.IFNA(VLOOKUP($E430,数据整理2!$B$4:$Q$172,10,0),0)+_xlfn.IFNA(VLOOKUP($F430,数据整理2!$B$4:$Q$172,10,0),0)+_xlfn.IFNA(VLOOKUP($G430,数据整理2!$B$4:$Q$172,10,0),0)+_xlfn.IFNA(VLOOKUP($H430,数据整理2!$B$4:$Q$172,10,0),0)+_xlfn.IFNA(VLOOKUP($I430,数据整理2!$B$4:$Q$172,10,0),0)+_xlfn.IFNA(VLOOKUP($J430,数据整理2!$B$4:$Q$172,10,0),0)+_xlfn.IFNA(VLOOKUP($K430,数据整理2!$B$4:$Q$172,10,0),0)</f>
        <v>0</v>
      </c>
      <c r="L603">
        <f>_xlfn.IFNA(VLOOKUP($D430,数据整理2!$B$4:$Q$172,11,0),0)+_xlfn.IFNA(VLOOKUP($E430,数据整理2!$B$4:$Q$172,11,0),0)+_xlfn.IFNA(VLOOKUP($F430,数据整理2!$B$4:$Q$172,11,0),0)+_xlfn.IFNA(VLOOKUP($G430,数据整理2!$B$4:$Q$172,11,0),0)+_xlfn.IFNA(VLOOKUP($H430,数据整理2!$B$4:$Q$172,11,0),0)+_xlfn.IFNA(VLOOKUP($I430,数据整理2!$B$4:$Q$172,11,0),0)+_xlfn.IFNA(VLOOKUP($J430,数据整理2!$B$4:$Q$172,11,0),0)+_xlfn.IFNA(VLOOKUP($K430,数据整理2!$B$4:$Q$172,11,0),0)</f>
        <v>0</v>
      </c>
      <c r="M603">
        <f>_xlfn.IFNA(VLOOKUP($D430,数据整理2!$B$4:$Q$172,12,0),0)+_xlfn.IFNA(VLOOKUP($E430,数据整理2!$B$4:$Q$172,12,0),0)+_xlfn.IFNA(VLOOKUP($F430,数据整理2!$B$4:$Q$172,12,0),0)+_xlfn.IFNA(VLOOKUP($G430,数据整理2!$B$4:$Q$172,12,0),0)+_xlfn.IFNA(VLOOKUP($H430,数据整理2!$B$4:$Q$172,12,0),0)+_xlfn.IFNA(VLOOKUP($I430,数据整理2!$B$4:$Q$172,12,0),0)+_xlfn.IFNA(VLOOKUP($J430,数据整理2!$B$4:$Q$172,12,0),0)+_xlfn.IFNA(VLOOKUP($K430,数据整理2!$B$4:$Q$172,12,0),0)</f>
        <v>0</v>
      </c>
      <c r="N603">
        <f>_xlfn.IFNA(VLOOKUP($D430,数据整理2!$B$4:$Q$172,13,0),0)+_xlfn.IFNA(VLOOKUP($E430,数据整理2!$B$4:$Q$172,13,0),0)+_xlfn.IFNA(VLOOKUP($F430,数据整理2!$B$4:$Q$172,13,0),0)+_xlfn.IFNA(VLOOKUP($G430,数据整理2!$B$4:$Q$172,13,0),0)+_xlfn.IFNA(VLOOKUP($H430,数据整理2!$B$4:$Q$172,13,0),0)+_xlfn.IFNA(VLOOKUP($I430,数据整理2!$B$4:$Q$172,13,0),0)+_xlfn.IFNA(VLOOKUP($J430,数据整理2!$B$4:$Q$172,13,0),0)+_xlfn.IFNA(VLOOKUP($K430,数据整理2!$B$4:$Q$172,13,0),0)</f>
        <v>0</v>
      </c>
      <c r="O603">
        <f>_xlfn.IFNA(VLOOKUP($D430,数据整理2!$B$4:$Q$172,14,0),0)+_xlfn.IFNA(VLOOKUP($E430,数据整理2!$B$4:$Q$172,14,0),0)+_xlfn.IFNA(VLOOKUP($F430,数据整理2!$B$4:$Q$172,14,0),0)+_xlfn.IFNA(VLOOKUP($G430,数据整理2!$B$4:$Q$172,14,0),0)+_xlfn.IFNA(VLOOKUP($H430,数据整理2!$B$4:$Q$172,14,0),0)+_xlfn.IFNA(VLOOKUP($I430,数据整理2!$B$4:$Q$172,14,0),0)+_xlfn.IFNA(VLOOKUP($J430,数据整理2!$B$4:$Q$172,14,0),0)+_xlfn.IFNA(VLOOKUP($K430,数据整理2!$B$4:$Q$172,14,0),0)</f>
        <v>0</v>
      </c>
      <c r="P603">
        <f>_xlfn.IFNA(VLOOKUP($D430,数据整理2!$B$4:$Q$172,15,0),0)+_xlfn.IFNA(VLOOKUP($E430,数据整理2!$B$4:$Q$172,15,0),0)+_xlfn.IFNA(VLOOKUP($F430,数据整理2!$B$4:$Q$172,15,0),0)+_xlfn.IFNA(VLOOKUP($G430,数据整理2!$B$4:$Q$172,15,0),0)+_xlfn.IFNA(VLOOKUP($H430,数据整理2!$B$4:$Q$172,15,0),0)+_xlfn.IFNA(VLOOKUP($I430,数据整理2!$B$4:$Q$172,15,0),0)+_xlfn.IFNA(VLOOKUP($J430,数据整理2!$B$4:$Q$172,15,0),0)+_xlfn.IFNA(VLOOKUP($K430,数据整理2!$B$4:$Q$172,15,0),0)</f>
        <v>226</v>
      </c>
      <c r="Q603">
        <f>_xlfn.IFNA(VLOOKUP($D430,数据整理2!$B$4:$Q$172,16,0),0)+_xlfn.IFNA(VLOOKUP($E430,数据整理2!$B$4:$Q$172,16,0),0)+_xlfn.IFNA(VLOOKUP($F430,数据整理2!$B$4:$Q$172,16,0),0)+_xlfn.IFNA(VLOOKUP($G430,数据整理2!$B$4:$Q$172,16,0),0)+_xlfn.IFNA(VLOOKUP($H430,数据整理2!$B$4:$Q$172,16,0),0)+_xlfn.IFNA(VLOOKUP($I430,数据整理2!$B$4:$Q$172,16,0),0)+_xlfn.IFNA(VLOOKUP($J430,数据整理2!$B$4:$Q$172,16,0),0)+_xlfn.IFNA(VLOOKUP($K430,数据整理2!$B$4:$Q$172,16,0),0)</f>
        <v>226</v>
      </c>
    </row>
    <row r="604" spans="2:17" x14ac:dyDescent="0.2">
      <c r="B604">
        <v>51</v>
      </c>
      <c r="C604" t="str">
        <f>INDEX(数据整理1!$C$30:$C$54,MATCH(B604,数据整理1!$D$30:$D$54))</f>
        <v>9阶</v>
      </c>
      <c r="D604">
        <f>_xlfn.IFNA(VLOOKUP(D431,数据整理2!$B$4:$Q$172,3,0),0)+_xlfn.IFNA(VLOOKUP(E431,数据整理2!$B$4:$Q$172,3,0),0)+_xlfn.IFNA(VLOOKUP(F431,数据整理2!$B$4:$Q$172,3,0),0)+_xlfn.IFNA(VLOOKUP(G431,数据整理2!$B$4:$Q$172,3,0),0)+_xlfn.IFNA(VLOOKUP(H431,数据整理2!$B$4:$Q$172,3,0),0)+_xlfn.IFNA(VLOOKUP(I431,数据整理2!$B$4:$Q$172,3,0),0)+_xlfn.IFNA(VLOOKUP(J431,数据整理2!$B$4:$Q$172,3,0),0)+_xlfn.IFNA(VLOOKUP(K431,数据整理2!$B$4:$Q$172,3,0),0)</f>
        <v>1798</v>
      </c>
      <c r="E604">
        <f>_xlfn.IFNA(VLOOKUP($D431,数据整理2!$B$4:$Q$172,4,0),0)+_xlfn.IFNA(VLOOKUP($E431,数据整理2!$B$4:$Q$172,4,0),0)+_xlfn.IFNA(VLOOKUP($F431,数据整理2!$B$4:$Q$172,4,0),0)+_xlfn.IFNA(VLOOKUP($G431,数据整理2!$B$4:$Q$172,4,0),0)+_xlfn.IFNA(VLOOKUP($H431,数据整理2!$B$4:$Q$172,4,0),0)+_xlfn.IFNA(VLOOKUP($I431,数据整理2!$B$4:$Q$172,4,0),0)+_xlfn.IFNA(VLOOKUP($J431,数据整理2!$B$4:$Q$172,4,0),0)+_xlfn.IFNA(VLOOKUP($K431,数据整理2!$B$4:$Q$172,4,0),0)</f>
        <v>794</v>
      </c>
      <c r="F604">
        <f>_xlfn.IFNA(VLOOKUP($D431,数据整理2!$B$4:$Q$172,5,0),0)+_xlfn.IFNA(VLOOKUP($E431,数据整理2!$B$4:$Q$172,5,0),0)+_xlfn.IFNA(VLOOKUP($F431,数据整理2!$B$4:$Q$172,5,0),0)+_xlfn.IFNA(VLOOKUP($G431,数据整理2!$B$4:$Q$172,5,0),0)+_xlfn.IFNA(VLOOKUP($H431,数据整理2!$B$4:$Q$172,5,0),0)+_xlfn.IFNA(VLOOKUP($I431,数据整理2!$B$4:$Q$172,5,0),0)+_xlfn.IFNA(VLOOKUP($J431,数据整理2!$B$4:$Q$172,5,0),0)+_xlfn.IFNA(VLOOKUP($K431,数据整理2!$B$4:$Q$172,5,0),0)</f>
        <v>166</v>
      </c>
      <c r="G604">
        <f>_xlfn.IFNA(VLOOKUP($D431,数据整理2!$B$4:$Q$172,6,0),0)+_xlfn.IFNA(VLOOKUP($E431,数据整理2!$B$4:$Q$172,6,0),0)+_xlfn.IFNA(VLOOKUP($F431,数据整理2!$B$4:$Q$172,6,0),0)+_xlfn.IFNA(VLOOKUP($G431,数据整理2!$B$4:$Q$172,6,0),0)+_xlfn.IFNA(VLOOKUP($H431,数据整理2!$B$4:$Q$172,6,0),0)+_xlfn.IFNA(VLOOKUP($I431,数据整理2!$B$4:$Q$172,6,0),0)+_xlfn.IFNA(VLOOKUP($J431,数据整理2!$B$4:$Q$172,6,0),0)+_xlfn.IFNA(VLOOKUP($K431,数据整理2!$B$4:$Q$172,6,0),0)</f>
        <v>332</v>
      </c>
      <c r="H604">
        <f>_xlfn.IFNA(VLOOKUP($D431,数据整理2!$B$4:$Q$172,7,0),0)+_xlfn.IFNA(VLOOKUP($E431,数据整理2!$B$4:$Q$172,7,0),0)+_xlfn.IFNA(VLOOKUP($F431,数据整理2!$B$4:$Q$172,7,0),0)+_xlfn.IFNA(VLOOKUP($G431,数据整理2!$B$4:$Q$172,7,0),0)+_xlfn.IFNA(VLOOKUP($H431,数据整理2!$B$4:$Q$172,7,0),0)+_xlfn.IFNA(VLOOKUP($I431,数据整理2!$B$4:$Q$172,7,0),0)+_xlfn.IFNA(VLOOKUP($J431,数据整理2!$B$4:$Q$172,7,0),0)+_xlfn.IFNA(VLOOKUP($K431,数据整理2!$B$4:$Q$172,7,0),0)</f>
        <v>0</v>
      </c>
      <c r="I604">
        <f>_xlfn.IFNA(VLOOKUP($D431,数据整理2!$B$4:$Q$172,8,0),0)+_xlfn.IFNA(VLOOKUP($E431,数据整理2!$B$4:$Q$172,8,0),0)+_xlfn.IFNA(VLOOKUP($F431,数据整理2!$B$4:$Q$172,8,0),0)+_xlfn.IFNA(VLOOKUP($G431,数据整理2!$B$4:$Q$172,8,0),0)+_xlfn.IFNA(VLOOKUP($H431,数据整理2!$B$4:$Q$172,8,0),0)+_xlfn.IFNA(VLOOKUP($I431,数据整理2!$B$4:$Q$172,8,0),0)+_xlfn.IFNA(VLOOKUP($J431,数据整理2!$B$4:$Q$172,8,0),0)+_xlfn.IFNA(VLOOKUP($K431,数据整理2!$B$4:$Q$172,8,0),0)</f>
        <v>0</v>
      </c>
      <c r="J604">
        <f>_xlfn.IFNA(VLOOKUP($D431,数据整理2!$B$4:$Q$172,9,0),0)+_xlfn.IFNA(VLOOKUP($E431,数据整理2!$B$4:$Q$172,9,0),0)+_xlfn.IFNA(VLOOKUP($F431,数据整理2!$B$4:$Q$172,9,0),0)+_xlfn.IFNA(VLOOKUP($G431,数据整理2!$B$4:$Q$172,9,0),0)+_xlfn.IFNA(VLOOKUP($H431,数据整理2!$B$4:$Q$172,9,0),0)+_xlfn.IFNA(VLOOKUP($I431,数据整理2!$B$4:$Q$172,9,0),0)+_xlfn.IFNA(VLOOKUP($J431,数据整理2!$B$4:$Q$172,9,0),0)+_xlfn.IFNA(VLOOKUP($K431,数据整理2!$B$4:$Q$172,9,0),0)</f>
        <v>0</v>
      </c>
      <c r="K604">
        <f>_xlfn.IFNA(VLOOKUP($D431,数据整理2!$B$4:$Q$172,10,0),0)+_xlfn.IFNA(VLOOKUP($E431,数据整理2!$B$4:$Q$172,10,0),0)+_xlfn.IFNA(VLOOKUP($F431,数据整理2!$B$4:$Q$172,10,0),0)+_xlfn.IFNA(VLOOKUP($G431,数据整理2!$B$4:$Q$172,10,0),0)+_xlfn.IFNA(VLOOKUP($H431,数据整理2!$B$4:$Q$172,10,0),0)+_xlfn.IFNA(VLOOKUP($I431,数据整理2!$B$4:$Q$172,10,0),0)+_xlfn.IFNA(VLOOKUP($J431,数据整理2!$B$4:$Q$172,10,0),0)+_xlfn.IFNA(VLOOKUP($K431,数据整理2!$B$4:$Q$172,10,0),0)</f>
        <v>0</v>
      </c>
      <c r="L604">
        <f>_xlfn.IFNA(VLOOKUP($D431,数据整理2!$B$4:$Q$172,11,0),0)+_xlfn.IFNA(VLOOKUP($E431,数据整理2!$B$4:$Q$172,11,0),0)+_xlfn.IFNA(VLOOKUP($F431,数据整理2!$B$4:$Q$172,11,0),0)+_xlfn.IFNA(VLOOKUP($G431,数据整理2!$B$4:$Q$172,11,0),0)+_xlfn.IFNA(VLOOKUP($H431,数据整理2!$B$4:$Q$172,11,0),0)+_xlfn.IFNA(VLOOKUP($I431,数据整理2!$B$4:$Q$172,11,0),0)+_xlfn.IFNA(VLOOKUP($J431,数据整理2!$B$4:$Q$172,11,0),0)+_xlfn.IFNA(VLOOKUP($K431,数据整理2!$B$4:$Q$172,11,0),0)</f>
        <v>0</v>
      </c>
      <c r="M604">
        <f>_xlfn.IFNA(VLOOKUP($D431,数据整理2!$B$4:$Q$172,12,0),0)+_xlfn.IFNA(VLOOKUP($E431,数据整理2!$B$4:$Q$172,12,0),0)+_xlfn.IFNA(VLOOKUP($F431,数据整理2!$B$4:$Q$172,12,0),0)+_xlfn.IFNA(VLOOKUP($G431,数据整理2!$B$4:$Q$172,12,0),0)+_xlfn.IFNA(VLOOKUP($H431,数据整理2!$B$4:$Q$172,12,0),0)+_xlfn.IFNA(VLOOKUP($I431,数据整理2!$B$4:$Q$172,12,0),0)+_xlfn.IFNA(VLOOKUP($J431,数据整理2!$B$4:$Q$172,12,0),0)+_xlfn.IFNA(VLOOKUP($K431,数据整理2!$B$4:$Q$172,12,0),0)</f>
        <v>0</v>
      </c>
      <c r="N604">
        <f>_xlfn.IFNA(VLOOKUP($D431,数据整理2!$B$4:$Q$172,13,0),0)+_xlfn.IFNA(VLOOKUP($E431,数据整理2!$B$4:$Q$172,13,0),0)+_xlfn.IFNA(VLOOKUP($F431,数据整理2!$B$4:$Q$172,13,0),0)+_xlfn.IFNA(VLOOKUP($G431,数据整理2!$B$4:$Q$172,13,0),0)+_xlfn.IFNA(VLOOKUP($H431,数据整理2!$B$4:$Q$172,13,0),0)+_xlfn.IFNA(VLOOKUP($I431,数据整理2!$B$4:$Q$172,13,0),0)+_xlfn.IFNA(VLOOKUP($J431,数据整理2!$B$4:$Q$172,13,0),0)+_xlfn.IFNA(VLOOKUP($K431,数据整理2!$B$4:$Q$172,13,0),0)</f>
        <v>0</v>
      </c>
      <c r="O604">
        <f>_xlfn.IFNA(VLOOKUP($D431,数据整理2!$B$4:$Q$172,14,0),0)+_xlfn.IFNA(VLOOKUP($E431,数据整理2!$B$4:$Q$172,14,0),0)+_xlfn.IFNA(VLOOKUP($F431,数据整理2!$B$4:$Q$172,14,0),0)+_xlfn.IFNA(VLOOKUP($G431,数据整理2!$B$4:$Q$172,14,0),0)+_xlfn.IFNA(VLOOKUP($H431,数据整理2!$B$4:$Q$172,14,0),0)+_xlfn.IFNA(VLOOKUP($I431,数据整理2!$B$4:$Q$172,14,0),0)+_xlfn.IFNA(VLOOKUP($J431,数据整理2!$B$4:$Q$172,14,0),0)+_xlfn.IFNA(VLOOKUP($K431,数据整理2!$B$4:$Q$172,14,0),0)</f>
        <v>0</v>
      </c>
      <c r="P604">
        <f>_xlfn.IFNA(VLOOKUP($D431,数据整理2!$B$4:$Q$172,15,0),0)+_xlfn.IFNA(VLOOKUP($E431,数据整理2!$B$4:$Q$172,15,0),0)+_xlfn.IFNA(VLOOKUP($F431,数据整理2!$B$4:$Q$172,15,0),0)+_xlfn.IFNA(VLOOKUP($G431,数据整理2!$B$4:$Q$172,15,0),0)+_xlfn.IFNA(VLOOKUP($H431,数据整理2!$B$4:$Q$172,15,0),0)+_xlfn.IFNA(VLOOKUP($I431,数据整理2!$B$4:$Q$172,15,0),0)+_xlfn.IFNA(VLOOKUP($J431,数据整理2!$B$4:$Q$172,15,0),0)+_xlfn.IFNA(VLOOKUP($K431,数据整理2!$B$4:$Q$172,15,0),0)</f>
        <v>358</v>
      </c>
      <c r="Q604">
        <f>_xlfn.IFNA(VLOOKUP($D431,数据整理2!$B$4:$Q$172,16,0),0)+_xlfn.IFNA(VLOOKUP($E431,数据整理2!$B$4:$Q$172,16,0),0)+_xlfn.IFNA(VLOOKUP($F431,数据整理2!$B$4:$Q$172,16,0),0)+_xlfn.IFNA(VLOOKUP($G431,数据整理2!$B$4:$Q$172,16,0),0)+_xlfn.IFNA(VLOOKUP($H431,数据整理2!$B$4:$Q$172,16,0),0)+_xlfn.IFNA(VLOOKUP($I431,数据整理2!$B$4:$Q$172,16,0),0)+_xlfn.IFNA(VLOOKUP($J431,数据整理2!$B$4:$Q$172,16,0),0)+_xlfn.IFNA(VLOOKUP($K431,数据整理2!$B$4:$Q$172,16,0),0)</f>
        <v>358</v>
      </c>
    </row>
    <row r="605" spans="2:17" x14ac:dyDescent="0.2">
      <c r="B605">
        <v>52</v>
      </c>
      <c r="C605" t="str">
        <f>INDEX(数据整理1!$C$30:$C$54,MATCH(B605,数据整理1!$D$30:$D$54))</f>
        <v>9阶</v>
      </c>
      <c r="D605">
        <f>_xlfn.IFNA(VLOOKUP(D432,数据整理2!$B$4:$Q$172,3,0),0)+_xlfn.IFNA(VLOOKUP(E432,数据整理2!$B$4:$Q$172,3,0),0)+_xlfn.IFNA(VLOOKUP(F432,数据整理2!$B$4:$Q$172,3,0),0)+_xlfn.IFNA(VLOOKUP(G432,数据整理2!$B$4:$Q$172,3,0),0)+_xlfn.IFNA(VLOOKUP(H432,数据整理2!$B$4:$Q$172,3,0),0)+_xlfn.IFNA(VLOOKUP(I432,数据整理2!$B$4:$Q$172,3,0),0)+_xlfn.IFNA(VLOOKUP(J432,数据整理2!$B$4:$Q$172,3,0),0)+_xlfn.IFNA(VLOOKUP(K432,数据整理2!$B$4:$Q$172,3,0),0)</f>
        <v>1798</v>
      </c>
      <c r="E605">
        <f>_xlfn.IFNA(VLOOKUP($D432,数据整理2!$B$4:$Q$172,4,0),0)+_xlfn.IFNA(VLOOKUP($E432,数据整理2!$B$4:$Q$172,4,0),0)+_xlfn.IFNA(VLOOKUP($F432,数据整理2!$B$4:$Q$172,4,0),0)+_xlfn.IFNA(VLOOKUP($G432,数据整理2!$B$4:$Q$172,4,0),0)+_xlfn.IFNA(VLOOKUP($H432,数据整理2!$B$4:$Q$172,4,0),0)+_xlfn.IFNA(VLOOKUP($I432,数据整理2!$B$4:$Q$172,4,0),0)+_xlfn.IFNA(VLOOKUP($J432,数据整理2!$B$4:$Q$172,4,0),0)+_xlfn.IFNA(VLOOKUP($K432,数据整理2!$B$4:$Q$172,4,0),0)</f>
        <v>794</v>
      </c>
      <c r="F605">
        <f>_xlfn.IFNA(VLOOKUP($D432,数据整理2!$B$4:$Q$172,5,0),0)+_xlfn.IFNA(VLOOKUP($E432,数据整理2!$B$4:$Q$172,5,0),0)+_xlfn.IFNA(VLOOKUP($F432,数据整理2!$B$4:$Q$172,5,0),0)+_xlfn.IFNA(VLOOKUP($G432,数据整理2!$B$4:$Q$172,5,0),0)+_xlfn.IFNA(VLOOKUP($H432,数据整理2!$B$4:$Q$172,5,0),0)+_xlfn.IFNA(VLOOKUP($I432,数据整理2!$B$4:$Q$172,5,0),0)+_xlfn.IFNA(VLOOKUP($J432,数据整理2!$B$4:$Q$172,5,0),0)+_xlfn.IFNA(VLOOKUP($K432,数据整理2!$B$4:$Q$172,5,0),0)</f>
        <v>166</v>
      </c>
      <c r="G605">
        <f>_xlfn.IFNA(VLOOKUP($D432,数据整理2!$B$4:$Q$172,6,0),0)+_xlfn.IFNA(VLOOKUP($E432,数据整理2!$B$4:$Q$172,6,0),0)+_xlfn.IFNA(VLOOKUP($F432,数据整理2!$B$4:$Q$172,6,0),0)+_xlfn.IFNA(VLOOKUP($G432,数据整理2!$B$4:$Q$172,6,0),0)+_xlfn.IFNA(VLOOKUP($H432,数据整理2!$B$4:$Q$172,6,0),0)+_xlfn.IFNA(VLOOKUP($I432,数据整理2!$B$4:$Q$172,6,0),0)+_xlfn.IFNA(VLOOKUP($J432,数据整理2!$B$4:$Q$172,6,0),0)+_xlfn.IFNA(VLOOKUP($K432,数据整理2!$B$4:$Q$172,6,0),0)</f>
        <v>332</v>
      </c>
      <c r="H605">
        <f>_xlfn.IFNA(VLOOKUP($D432,数据整理2!$B$4:$Q$172,7,0),0)+_xlfn.IFNA(VLOOKUP($E432,数据整理2!$B$4:$Q$172,7,0),0)+_xlfn.IFNA(VLOOKUP($F432,数据整理2!$B$4:$Q$172,7,0),0)+_xlfn.IFNA(VLOOKUP($G432,数据整理2!$B$4:$Q$172,7,0),0)+_xlfn.IFNA(VLOOKUP($H432,数据整理2!$B$4:$Q$172,7,0),0)+_xlfn.IFNA(VLOOKUP($I432,数据整理2!$B$4:$Q$172,7,0),0)+_xlfn.IFNA(VLOOKUP($J432,数据整理2!$B$4:$Q$172,7,0),0)+_xlfn.IFNA(VLOOKUP($K432,数据整理2!$B$4:$Q$172,7,0),0)</f>
        <v>0</v>
      </c>
      <c r="I605">
        <f>_xlfn.IFNA(VLOOKUP($D432,数据整理2!$B$4:$Q$172,8,0),0)+_xlfn.IFNA(VLOOKUP($E432,数据整理2!$B$4:$Q$172,8,0),0)+_xlfn.IFNA(VLOOKUP($F432,数据整理2!$B$4:$Q$172,8,0),0)+_xlfn.IFNA(VLOOKUP($G432,数据整理2!$B$4:$Q$172,8,0),0)+_xlfn.IFNA(VLOOKUP($H432,数据整理2!$B$4:$Q$172,8,0),0)+_xlfn.IFNA(VLOOKUP($I432,数据整理2!$B$4:$Q$172,8,0),0)+_xlfn.IFNA(VLOOKUP($J432,数据整理2!$B$4:$Q$172,8,0),0)+_xlfn.IFNA(VLOOKUP($K432,数据整理2!$B$4:$Q$172,8,0),0)</f>
        <v>0</v>
      </c>
      <c r="J605">
        <f>_xlfn.IFNA(VLOOKUP($D432,数据整理2!$B$4:$Q$172,9,0),0)+_xlfn.IFNA(VLOOKUP($E432,数据整理2!$B$4:$Q$172,9,0),0)+_xlfn.IFNA(VLOOKUP($F432,数据整理2!$B$4:$Q$172,9,0),0)+_xlfn.IFNA(VLOOKUP($G432,数据整理2!$B$4:$Q$172,9,0),0)+_xlfn.IFNA(VLOOKUP($H432,数据整理2!$B$4:$Q$172,9,0),0)+_xlfn.IFNA(VLOOKUP($I432,数据整理2!$B$4:$Q$172,9,0),0)+_xlfn.IFNA(VLOOKUP($J432,数据整理2!$B$4:$Q$172,9,0),0)+_xlfn.IFNA(VLOOKUP($K432,数据整理2!$B$4:$Q$172,9,0),0)</f>
        <v>0</v>
      </c>
      <c r="K605">
        <f>_xlfn.IFNA(VLOOKUP($D432,数据整理2!$B$4:$Q$172,10,0),0)+_xlfn.IFNA(VLOOKUP($E432,数据整理2!$B$4:$Q$172,10,0),0)+_xlfn.IFNA(VLOOKUP($F432,数据整理2!$B$4:$Q$172,10,0),0)+_xlfn.IFNA(VLOOKUP($G432,数据整理2!$B$4:$Q$172,10,0),0)+_xlfn.IFNA(VLOOKUP($H432,数据整理2!$B$4:$Q$172,10,0),0)+_xlfn.IFNA(VLOOKUP($I432,数据整理2!$B$4:$Q$172,10,0),0)+_xlfn.IFNA(VLOOKUP($J432,数据整理2!$B$4:$Q$172,10,0),0)+_xlfn.IFNA(VLOOKUP($K432,数据整理2!$B$4:$Q$172,10,0),0)</f>
        <v>0</v>
      </c>
      <c r="L605">
        <f>_xlfn.IFNA(VLOOKUP($D432,数据整理2!$B$4:$Q$172,11,0),0)+_xlfn.IFNA(VLOOKUP($E432,数据整理2!$B$4:$Q$172,11,0),0)+_xlfn.IFNA(VLOOKUP($F432,数据整理2!$B$4:$Q$172,11,0),0)+_xlfn.IFNA(VLOOKUP($G432,数据整理2!$B$4:$Q$172,11,0),0)+_xlfn.IFNA(VLOOKUP($H432,数据整理2!$B$4:$Q$172,11,0),0)+_xlfn.IFNA(VLOOKUP($I432,数据整理2!$B$4:$Q$172,11,0),0)+_xlfn.IFNA(VLOOKUP($J432,数据整理2!$B$4:$Q$172,11,0),0)+_xlfn.IFNA(VLOOKUP($K432,数据整理2!$B$4:$Q$172,11,0),0)</f>
        <v>0</v>
      </c>
      <c r="M605">
        <f>_xlfn.IFNA(VLOOKUP($D432,数据整理2!$B$4:$Q$172,12,0),0)+_xlfn.IFNA(VLOOKUP($E432,数据整理2!$B$4:$Q$172,12,0),0)+_xlfn.IFNA(VLOOKUP($F432,数据整理2!$B$4:$Q$172,12,0),0)+_xlfn.IFNA(VLOOKUP($G432,数据整理2!$B$4:$Q$172,12,0),0)+_xlfn.IFNA(VLOOKUP($H432,数据整理2!$B$4:$Q$172,12,0),0)+_xlfn.IFNA(VLOOKUP($I432,数据整理2!$B$4:$Q$172,12,0),0)+_xlfn.IFNA(VLOOKUP($J432,数据整理2!$B$4:$Q$172,12,0),0)+_xlfn.IFNA(VLOOKUP($K432,数据整理2!$B$4:$Q$172,12,0),0)</f>
        <v>0</v>
      </c>
      <c r="N605">
        <f>_xlfn.IFNA(VLOOKUP($D432,数据整理2!$B$4:$Q$172,13,0),0)+_xlfn.IFNA(VLOOKUP($E432,数据整理2!$B$4:$Q$172,13,0),0)+_xlfn.IFNA(VLOOKUP($F432,数据整理2!$B$4:$Q$172,13,0),0)+_xlfn.IFNA(VLOOKUP($G432,数据整理2!$B$4:$Q$172,13,0),0)+_xlfn.IFNA(VLOOKUP($H432,数据整理2!$B$4:$Q$172,13,0),0)+_xlfn.IFNA(VLOOKUP($I432,数据整理2!$B$4:$Q$172,13,0),0)+_xlfn.IFNA(VLOOKUP($J432,数据整理2!$B$4:$Q$172,13,0),0)+_xlfn.IFNA(VLOOKUP($K432,数据整理2!$B$4:$Q$172,13,0),0)</f>
        <v>0</v>
      </c>
      <c r="O605">
        <f>_xlfn.IFNA(VLOOKUP($D432,数据整理2!$B$4:$Q$172,14,0),0)+_xlfn.IFNA(VLOOKUP($E432,数据整理2!$B$4:$Q$172,14,0),0)+_xlfn.IFNA(VLOOKUP($F432,数据整理2!$B$4:$Q$172,14,0),0)+_xlfn.IFNA(VLOOKUP($G432,数据整理2!$B$4:$Q$172,14,0),0)+_xlfn.IFNA(VLOOKUP($H432,数据整理2!$B$4:$Q$172,14,0),0)+_xlfn.IFNA(VLOOKUP($I432,数据整理2!$B$4:$Q$172,14,0),0)+_xlfn.IFNA(VLOOKUP($J432,数据整理2!$B$4:$Q$172,14,0),0)+_xlfn.IFNA(VLOOKUP($K432,数据整理2!$B$4:$Q$172,14,0),0)</f>
        <v>0</v>
      </c>
      <c r="P605">
        <f>_xlfn.IFNA(VLOOKUP($D432,数据整理2!$B$4:$Q$172,15,0),0)+_xlfn.IFNA(VLOOKUP($E432,数据整理2!$B$4:$Q$172,15,0),0)+_xlfn.IFNA(VLOOKUP($F432,数据整理2!$B$4:$Q$172,15,0),0)+_xlfn.IFNA(VLOOKUP($G432,数据整理2!$B$4:$Q$172,15,0),0)+_xlfn.IFNA(VLOOKUP($H432,数据整理2!$B$4:$Q$172,15,0),0)+_xlfn.IFNA(VLOOKUP($I432,数据整理2!$B$4:$Q$172,15,0),0)+_xlfn.IFNA(VLOOKUP($J432,数据整理2!$B$4:$Q$172,15,0),0)+_xlfn.IFNA(VLOOKUP($K432,数据整理2!$B$4:$Q$172,15,0),0)</f>
        <v>358</v>
      </c>
      <c r="Q605">
        <f>_xlfn.IFNA(VLOOKUP($D432,数据整理2!$B$4:$Q$172,16,0),0)+_xlfn.IFNA(VLOOKUP($E432,数据整理2!$B$4:$Q$172,16,0),0)+_xlfn.IFNA(VLOOKUP($F432,数据整理2!$B$4:$Q$172,16,0),0)+_xlfn.IFNA(VLOOKUP($G432,数据整理2!$B$4:$Q$172,16,0),0)+_xlfn.IFNA(VLOOKUP($H432,数据整理2!$B$4:$Q$172,16,0),0)+_xlfn.IFNA(VLOOKUP($I432,数据整理2!$B$4:$Q$172,16,0),0)+_xlfn.IFNA(VLOOKUP($J432,数据整理2!$B$4:$Q$172,16,0),0)+_xlfn.IFNA(VLOOKUP($K432,数据整理2!$B$4:$Q$172,16,0),0)</f>
        <v>358</v>
      </c>
    </row>
    <row r="606" spans="2:17" x14ac:dyDescent="0.2">
      <c r="B606">
        <v>53</v>
      </c>
      <c r="C606" t="str">
        <f>INDEX(数据整理1!$C$30:$C$54,MATCH(B606,数据整理1!$D$30:$D$54))</f>
        <v>9阶</v>
      </c>
      <c r="D606">
        <f>_xlfn.IFNA(VLOOKUP(D433,数据整理2!$B$4:$Q$172,3,0),0)+_xlfn.IFNA(VLOOKUP(E433,数据整理2!$B$4:$Q$172,3,0),0)+_xlfn.IFNA(VLOOKUP(F433,数据整理2!$B$4:$Q$172,3,0),0)+_xlfn.IFNA(VLOOKUP(G433,数据整理2!$B$4:$Q$172,3,0),0)+_xlfn.IFNA(VLOOKUP(H433,数据整理2!$B$4:$Q$172,3,0),0)+_xlfn.IFNA(VLOOKUP(I433,数据整理2!$B$4:$Q$172,3,0),0)+_xlfn.IFNA(VLOOKUP(J433,数据整理2!$B$4:$Q$172,3,0),0)+_xlfn.IFNA(VLOOKUP(K433,数据整理2!$B$4:$Q$172,3,0),0)</f>
        <v>1798</v>
      </c>
      <c r="E606">
        <f>_xlfn.IFNA(VLOOKUP($D433,数据整理2!$B$4:$Q$172,4,0),0)+_xlfn.IFNA(VLOOKUP($E433,数据整理2!$B$4:$Q$172,4,0),0)+_xlfn.IFNA(VLOOKUP($F433,数据整理2!$B$4:$Q$172,4,0),0)+_xlfn.IFNA(VLOOKUP($G433,数据整理2!$B$4:$Q$172,4,0),0)+_xlfn.IFNA(VLOOKUP($H433,数据整理2!$B$4:$Q$172,4,0),0)+_xlfn.IFNA(VLOOKUP($I433,数据整理2!$B$4:$Q$172,4,0),0)+_xlfn.IFNA(VLOOKUP($J433,数据整理2!$B$4:$Q$172,4,0),0)+_xlfn.IFNA(VLOOKUP($K433,数据整理2!$B$4:$Q$172,4,0),0)</f>
        <v>794</v>
      </c>
      <c r="F606">
        <f>_xlfn.IFNA(VLOOKUP($D433,数据整理2!$B$4:$Q$172,5,0),0)+_xlfn.IFNA(VLOOKUP($E433,数据整理2!$B$4:$Q$172,5,0),0)+_xlfn.IFNA(VLOOKUP($F433,数据整理2!$B$4:$Q$172,5,0),0)+_xlfn.IFNA(VLOOKUP($G433,数据整理2!$B$4:$Q$172,5,0),0)+_xlfn.IFNA(VLOOKUP($H433,数据整理2!$B$4:$Q$172,5,0),0)+_xlfn.IFNA(VLOOKUP($I433,数据整理2!$B$4:$Q$172,5,0),0)+_xlfn.IFNA(VLOOKUP($J433,数据整理2!$B$4:$Q$172,5,0),0)+_xlfn.IFNA(VLOOKUP($K433,数据整理2!$B$4:$Q$172,5,0),0)</f>
        <v>166</v>
      </c>
      <c r="G606">
        <f>_xlfn.IFNA(VLOOKUP($D433,数据整理2!$B$4:$Q$172,6,0),0)+_xlfn.IFNA(VLOOKUP($E433,数据整理2!$B$4:$Q$172,6,0),0)+_xlfn.IFNA(VLOOKUP($F433,数据整理2!$B$4:$Q$172,6,0),0)+_xlfn.IFNA(VLOOKUP($G433,数据整理2!$B$4:$Q$172,6,0),0)+_xlfn.IFNA(VLOOKUP($H433,数据整理2!$B$4:$Q$172,6,0),0)+_xlfn.IFNA(VLOOKUP($I433,数据整理2!$B$4:$Q$172,6,0),0)+_xlfn.IFNA(VLOOKUP($J433,数据整理2!$B$4:$Q$172,6,0),0)+_xlfn.IFNA(VLOOKUP($K433,数据整理2!$B$4:$Q$172,6,0),0)</f>
        <v>332</v>
      </c>
      <c r="H606">
        <f>_xlfn.IFNA(VLOOKUP($D433,数据整理2!$B$4:$Q$172,7,0),0)+_xlfn.IFNA(VLOOKUP($E433,数据整理2!$B$4:$Q$172,7,0),0)+_xlfn.IFNA(VLOOKUP($F433,数据整理2!$B$4:$Q$172,7,0),0)+_xlfn.IFNA(VLOOKUP($G433,数据整理2!$B$4:$Q$172,7,0),0)+_xlfn.IFNA(VLOOKUP($H433,数据整理2!$B$4:$Q$172,7,0),0)+_xlfn.IFNA(VLOOKUP($I433,数据整理2!$B$4:$Q$172,7,0),0)+_xlfn.IFNA(VLOOKUP($J433,数据整理2!$B$4:$Q$172,7,0),0)+_xlfn.IFNA(VLOOKUP($K433,数据整理2!$B$4:$Q$172,7,0),0)</f>
        <v>0</v>
      </c>
      <c r="I606">
        <f>_xlfn.IFNA(VLOOKUP($D433,数据整理2!$B$4:$Q$172,8,0),0)+_xlfn.IFNA(VLOOKUP($E433,数据整理2!$B$4:$Q$172,8,0),0)+_xlfn.IFNA(VLOOKUP($F433,数据整理2!$B$4:$Q$172,8,0),0)+_xlfn.IFNA(VLOOKUP($G433,数据整理2!$B$4:$Q$172,8,0),0)+_xlfn.IFNA(VLOOKUP($H433,数据整理2!$B$4:$Q$172,8,0),0)+_xlfn.IFNA(VLOOKUP($I433,数据整理2!$B$4:$Q$172,8,0),0)+_xlfn.IFNA(VLOOKUP($J433,数据整理2!$B$4:$Q$172,8,0),0)+_xlfn.IFNA(VLOOKUP($K433,数据整理2!$B$4:$Q$172,8,0),0)</f>
        <v>0</v>
      </c>
      <c r="J606">
        <f>_xlfn.IFNA(VLOOKUP($D433,数据整理2!$B$4:$Q$172,9,0),0)+_xlfn.IFNA(VLOOKUP($E433,数据整理2!$B$4:$Q$172,9,0),0)+_xlfn.IFNA(VLOOKUP($F433,数据整理2!$B$4:$Q$172,9,0),0)+_xlfn.IFNA(VLOOKUP($G433,数据整理2!$B$4:$Q$172,9,0),0)+_xlfn.IFNA(VLOOKUP($H433,数据整理2!$B$4:$Q$172,9,0),0)+_xlfn.IFNA(VLOOKUP($I433,数据整理2!$B$4:$Q$172,9,0),0)+_xlfn.IFNA(VLOOKUP($J433,数据整理2!$B$4:$Q$172,9,0),0)+_xlfn.IFNA(VLOOKUP($K433,数据整理2!$B$4:$Q$172,9,0),0)</f>
        <v>0</v>
      </c>
      <c r="K606">
        <f>_xlfn.IFNA(VLOOKUP($D433,数据整理2!$B$4:$Q$172,10,0),0)+_xlfn.IFNA(VLOOKUP($E433,数据整理2!$B$4:$Q$172,10,0),0)+_xlfn.IFNA(VLOOKUP($F433,数据整理2!$B$4:$Q$172,10,0),0)+_xlfn.IFNA(VLOOKUP($G433,数据整理2!$B$4:$Q$172,10,0),0)+_xlfn.IFNA(VLOOKUP($H433,数据整理2!$B$4:$Q$172,10,0),0)+_xlfn.IFNA(VLOOKUP($I433,数据整理2!$B$4:$Q$172,10,0),0)+_xlfn.IFNA(VLOOKUP($J433,数据整理2!$B$4:$Q$172,10,0),0)+_xlfn.IFNA(VLOOKUP($K433,数据整理2!$B$4:$Q$172,10,0),0)</f>
        <v>0</v>
      </c>
      <c r="L606">
        <f>_xlfn.IFNA(VLOOKUP($D433,数据整理2!$B$4:$Q$172,11,0),0)+_xlfn.IFNA(VLOOKUP($E433,数据整理2!$B$4:$Q$172,11,0),0)+_xlfn.IFNA(VLOOKUP($F433,数据整理2!$B$4:$Q$172,11,0),0)+_xlfn.IFNA(VLOOKUP($G433,数据整理2!$B$4:$Q$172,11,0),0)+_xlfn.IFNA(VLOOKUP($H433,数据整理2!$B$4:$Q$172,11,0),0)+_xlfn.IFNA(VLOOKUP($I433,数据整理2!$B$4:$Q$172,11,0),0)+_xlfn.IFNA(VLOOKUP($J433,数据整理2!$B$4:$Q$172,11,0),0)+_xlfn.IFNA(VLOOKUP($K433,数据整理2!$B$4:$Q$172,11,0),0)</f>
        <v>0</v>
      </c>
      <c r="M606">
        <f>_xlfn.IFNA(VLOOKUP($D433,数据整理2!$B$4:$Q$172,12,0),0)+_xlfn.IFNA(VLOOKUP($E433,数据整理2!$B$4:$Q$172,12,0),0)+_xlfn.IFNA(VLOOKUP($F433,数据整理2!$B$4:$Q$172,12,0),0)+_xlfn.IFNA(VLOOKUP($G433,数据整理2!$B$4:$Q$172,12,0),0)+_xlfn.IFNA(VLOOKUP($H433,数据整理2!$B$4:$Q$172,12,0),0)+_xlfn.IFNA(VLOOKUP($I433,数据整理2!$B$4:$Q$172,12,0),0)+_xlfn.IFNA(VLOOKUP($J433,数据整理2!$B$4:$Q$172,12,0),0)+_xlfn.IFNA(VLOOKUP($K433,数据整理2!$B$4:$Q$172,12,0),0)</f>
        <v>0</v>
      </c>
      <c r="N606">
        <f>_xlfn.IFNA(VLOOKUP($D433,数据整理2!$B$4:$Q$172,13,0),0)+_xlfn.IFNA(VLOOKUP($E433,数据整理2!$B$4:$Q$172,13,0),0)+_xlfn.IFNA(VLOOKUP($F433,数据整理2!$B$4:$Q$172,13,0),0)+_xlfn.IFNA(VLOOKUP($G433,数据整理2!$B$4:$Q$172,13,0),0)+_xlfn.IFNA(VLOOKUP($H433,数据整理2!$B$4:$Q$172,13,0),0)+_xlfn.IFNA(VLOOKUP($I433,数据整理2!$B$4:$Q$172,13,0),0)+_xlfn.IFNA(VLOOKUP($J433,数据整理2!$B$4:$Q$172,13,0),0)+_xlfn.IFNA(VLOOKUP($K433,数据整理2!$B$4:$Q$172,13,0),0)</f>
        <v>0</v>
      </c>
      <c r="O606">
        <f>_xlfn.IFNA(VLOOKUP($D433,数据整理2!$B$4:$Q$172,14,0),0)+_xlfn.IFNA(VLOOKUP($E433,数据整理2!$B$4:$Q$172,14,0),0)+_xlfn.IFNA(VLOOKUP($F433,数据整理2!$B$4:$Q$172,14,0),0)+_xlfn.IFNA(VLOOKUP($G433,数据整理2!$B$4:$Q$172,14,0),0)+_xlfn.IFNA(VLOOKUP($H433,数据整理2!$B$4:$Q$172,14,0),0)+_xlfn.IFNA(VLOOKUP($I433,数据整理2!$B$4:$Q$172,14,0),0)+_xlfn.IFNA(VLOOKUP($J433,数据整理2!$B$4:$Q$172,14,0),0)+_xlfn.IFNA(VLOOKUP($K433,数据整理2!$B$4:$Q$172,14,0),0)</f>
        <v>0</v>
      </c>
      <c r="P606">
        <f>_xlfn.IFNA(VLOOKUP($D433,数据整理2!$B$4:$Q$172,15,0),0)+_xlfn.IFNA(VLOOKUP($E433,数据整理2!$B$4:$Q$172,15,0),0)+_xlfn.IFNA(VLOOKUP($F433,数据整理2!$B$4:$Q$172,15,0),0)+_xlfn.IFNA(VLOOKUP($G433,数据整理2!$B$4:$Q$172,15,0),0)+_xlfn.IFNA(VLOOKUP($H433,数据整理2!$B$4:$Q$172,15,0),0)+_xlfn.IFNA(VLOOKUP($I433,数据整理2!$B$4:$Q$172,15,0),0)+_xlfn.IFNA(VLOOKUP($J433,数据整理2!$B$4:$Q$172,15,0),0)+_xlfn.IFNA(VLOOKUP($K433,数据整理2!$B$4:$Q$172,15,0),0)</f>
        <v>358</v>
      </c>
      <c r="Q606">
        <f>_xlfn.IFNA(VLOOKUP($D433,数据整理2!$B$4:$Q$172,16,0),0)+_xlfn.IFNA(VLOOKUP($E433,数据整理2!$B$4:$Q$172,16,0),0)+_xlfn.IFNA(VLOOKUP($F433,数据整理2!$B$4:$Q$172,16,0),0)+_xlfn.IFNA(VLOOKUP($G433,数据整理2!$B$4:$Q$172,16,0),0)+_xlfn.IFNA(VLOOKUP($H433,数据整理2!$B$4:$Q$172,16,0),0)+_xlfn.IFNA(VLOOKUP($I433,数据整理2!$B$4:$Q$172,16,0),0)+_xlfn.IFNA(VLOOKUP($J433,数据整理2!$B$4:$Q$172,16,0),0)+_xlfn.IFNA(VLOOKUP($K433,数据整理2!$B$4:$Q$172,16,0),0)</f>
        <v>358</v>
      </c>
    </row>
    <row r="607" spans="2:17" x14ac:dyDescent="0.2">
      <c r="B607">
        <v>54</v>
      </c>
      <c r="C607" t="str">
        <f>INDEX(数据整理1!$C$30:$C$54,MATCH(B607,数据整理1!$D$30:$D$54))</f>
        <v>9阶</v>
      </c>
      <c r="D607">
        <f>_xlfn.IFNA(VLOOKUP(D434,数据整理2!$B$4:$Q$172,3,0),0)+_xlfn.IFNA(VLOOKUP(E434,数据整理2!$B$4:$Q$172,3,0),0)+_xlfn.IFNA(VLOOKUP(F434,数据整理2!$B$4:$Q$172,3,0),0)+_xlfn.IFNA(VLOOKUP(G434,数据整理2!$B$4:$Q$172,3,0),0)+_xlfn.IFNA(VLOOKUP(H434,数据整理2!$B$4:$Q$172,3,0),0)+_xlfn.IFNA(VLOOKUP(I434,数据整理2!$B$4:$Q$172,3,0),0)+_xlfn.IFNA(VLOOKUP(J434,数据整理2!$B$4:$Q$172,3,0),0)+_xlfn.IFNA(VLOOKUP(K434,数据整理2!$B$4:$Q$172,3,0),0)</f>
        <v>1798</v>
      </c>
      <c r="E607">
        <f>_xlfn.IFNA(VLOOKUP($D434,数据整理2!$B$4:$Q$172,4,0),0)+_xlfn.IFNA(VLOOKUP($E434,数据整理2!$B$4:$Q$172,4,0),0)+_xlfn.IFNA(VLOOKUP($F434,数据整理2!$B$4:$Q$172,4,0),0)+_xlfn.IFNA(VLOOKUP($G434,数据整理2!$B$4:$Q$172,4,0),0)+_xlfn.IFNA(VLOOKUP($H434,数据整理2!$B$4:$Q$172,4,0),0)+_xlfn.IFNA(VLOOKUP($I434,数据整理2!$B$4:$Q$172,4,0),0)+_xlfn.IFNA(VLOOKUP($J434,数据整理2!$B$4:$Q$172,4,0),0)+_xlfn.IFNA(VLOOKUP($K434,数据整理2!$B$4:$Q$172,4,0),0)</f>
        <v>794</v>
      </c>
      <c r="F607">
        <f>_xlfn.IFNA(VLOOKUP($D434,数据整理2!$B$4:$Q$172,5,0),0)+_xlfn.IFNA(VLOOKUP($E434,数据整理2!$B$4:$Q$172,5,0),0)+_xlfn.IFNA(VLOOKUP($F434,数据整理2!$B$4:$Q$172,5,0),0)+_xlfn.IFNA(VLOOKUP($G434,数据整理2!$B$4:$Q$172,5,0),0)+_xlfn.IFNA(VLOOKUP($H434,数据整理2!$B$4:$Q$172,5,0),0)+_xlfn.IFNA(VLOOKUP($I434,数据整理2!$B$4:$Q$172,5,0),0)+_xlfn.IFNA(VLOOKUP($J434,数据整理2!$B$4:$Q$172,5,0),0)+_xlfn.IFNA(VLOOKUP($K434,数据整理2!$B$4:$Q$172,5,0),0)</f>
        <v>166</v>
      </c>
      <c r="G607">
        <f>_xlfn.IFNA(VLOOKUP($D434,数据整理2!$B$4:$Q$172,6,0),0)+_xlfn.IFNA(VLOOKUP($E434,数据整理2!$B$4:$Q$172,6,0),0)+_xlfn.IFNA(VLOOKUP($F434,数据整理2!$B$4:$Q$172,6,0),0)+_xlfn.IFNA(VLOOKUP($G434,数据整理2!$B$4:$Q$172,6,0),0)+_xlfn.IFNA(VLOOKUP($H434,数据整理2!$B$4:$Q$172,6,0),0)+_xlfn.IFNA(VLOOKUP($I434,数据整理2!$B$4:$Q$172,6,0),0)+_xlfn.IFNA(VLOOKUP($J434,数据整理2!$B$4:$Q$172,6,0),0)+_xlfn.IFNA(VLOOKUP($K434,数据整理2!$B$4:$Q$172,6,0),0)</f>
        <v>332</v>
      </c>
      <c r="H607">
        <f>_xlfn.IFNA(VLOOKUP($D434,数据整理2!$B$4:$Q$172,7,0),0)+_xlfn.IFNA(VLOOKUP($E434,数据整理2!$B$4:$Q$172,7,0),0)+_xlfn.IFNA(VLOOKUP($F434,数据整理2!$B$4:$Q$172,7,0),0)+_xlfn.IFNA(VLOOKUP($G434,数据整理2!$B$4:$Q$172,7,0),0)+_xlfn.IFNA(VLOOKUP($H434,数据整理2!$B$4:$Q$172,7,0),0)+_xlfn.IFNA(VLOOKUP($I434,数据整理2!$B$4:$Q$172,7,0),0)+_xlfn.IFNA(VLOOKUP($J434,数据整理2!$B$4:$Q$172,7,0),0)+_xlfn.IFNA(VLOOKUP($K434,数据整理2!$B$4:$Q$172,7,0),0)</f>
        <v>0</v>
      </c>
      <c r="I607">
        <f>_xlfn.IFNA(VLOOKUP($D434,数据整理2!$B$4:$Q$172,8,0),0)+_xlfn.IFNA(VLOOKUP($E434,数据整理2!$B$4:$Q$172,8,0),0)+_xlfn.IFNA(VLOOKUP($F434,数据整理2!$B$4:$Q$172,8,0),0)+_xlfn.IFNA(VLOOKUP($G434,数据整理2!$B$4:$Q$172,8,0),0)+_xlfn.IFNA(VLOOKUP($H434,数据整理2!$B$4:$Q$172,8,0),0)+_xlfn.IFNA(VLOOKUP($I434,数据整理2!$B$4:$Q$172,8,0),0)+_xlfn.IFNA(VLOOKUP($J434,数据整理2!$B$4:$Q$172,8,0),0)+_xlfn.IFNA(VLOOKUP($K434,数据整理2!$B$4:$Q$172,8,0),0)</f>
        <v>0</v>
      </c>
      <c r="J607">
        <f>_xlfn.IFNA(VLOOKUP($D434,数据整理2!$B$4:$Q$172,9,0),0)+_xlfn.IFNA(VLOOKUP($E434,数据整理2!$B$4:$Q$172,9,0),0)+_xlfn.IFNA(VLOOKUP($F434,数据整理2!$B$4:$Q$172,9,0),0)+_xlfn.IFNA(VLOOKUP($G434,数据整理2!$B$4:$Q$172,9,0),0)+_xlfn.IFNA(VLOOKUP($H434,数据整理2!$B$4:$Q$172,9,0),0)+_xlfn.IFNA(VLOOKUP($I434,数据整理2!$B$4:$Q$172,9,0),0)+_xlfn.IFNA(VLOOKUP($J434,数据整理2!$B$4:$Q$172,9,0),0)+_xlfn.IFNA(VLOOKUP($K434,数据整理2!$B$4:$Q$172,9,0),0)</f>
        <v>0</v>
      </c>
      <c r="K607">
        <f>_xlfn.IFNA(VLOOKUP($D434,数据整理2!$B$4:$Q$172,10,0),0)+_xlfn.IFNA(VLOOKUP($E434,数据整理2!$B$4:$Q$172,10,0),0)+_xlfn.IFNA(VLOOKUP($F434,数据整理2!$B$4:$Q$172,10,0),0)+_xlfn.IFNA(VLOOKUP($G434,数据整理2!$B$4:$Q$172,10,0),0)+_xlfn.IFNA(VLOOKUP($H434,数据整理2!$B$4:$Q$172,10,0),0)+_xlfn.IFNA(VLOOKUP($I434,数据整理2!$B$4:$Q$172,10,0),0)+_xlfn.IFNA(VLOOKUP($J434,数据整理2!$B$4:$Q$172,10,0),0)+_xlfn.IFNA(VLOOKUP($K434,数据整理2!$B$4:$Q$172,10,0),0)</f>
        <v>0</v>
      </c>
      <c r="L607">
        <f>_xlfn.IFNA(VLOOKUP($D434,数据整理2!$B$4:$Q$172,11,0),0)+_xlfn.IFNA(VLOOKUP($E434,数据整理2!$B$4:$Q$172,11,0),0)+_xlfn.IFNA(VLOOKUP($F434,数据整理2!$B$4:$Q$172,11,0),0)+_xlfn.IFNA(VLOOKUP($G434,数据整理2!$B$4:$Q$172,11,0),0)+_xlfn.IFNA(VLOOKUP($H434,数据整理2!$B$4:$Q$172,11,0),0)+_xlfn.IFNA(VLOOKUP($I434,数据整理2!$B$4:$Q$172,11,0),0)+_xlfn.IFNA(VLOOKUP($J434,数据整理2!$B$4:$Q$172,11,0),0)+_xlfn.IFNA(VLOOKUP($K434,数据整理2!$B$4:$Q$172,11,0),0)</f>
        <v>0</v>
      </c>
      <c r="M607">
        <f>_xlfn.IFNA(VLOOKUP($D434,数据整理2!$B$4:$Q$172,12,0),0)+_xlfn.IFNA(VLOOKUP($E434,数据整理2!$B$4:$Q$172,12,0),0)+_xlfn.IFNA(VLOOKUP($F434,数据整理2!$B$4:$Q$172,12,0),0)+_xlfn.IFNA(VLOOKUP($G434,数据整理2!$B$4:$Q$172,12,0),0)+_xlfn.IFNA(VLOOKUP($H434,数据整理2!$B$4:$Q$172,12,0),0)+_xlfn.IFNA(VLOOKUP($I434,数据整理2!$B$4:$Q$172,12,0),0)+_xlfn.IFNA(VLOOKUP($J434,数据整理2!$B$4:$Q$172,12,0),0)+_xlfn.IFNA(VLOOKUP($K434,数据整理2!$B$4:$Q$172,12,0),0)</f>
        <v>0</v>
      </c>
      <c r="N607">
        <f>_xlfn.IFNA(VLOOKUP($D434,数据整理2!$B$4:$Q$172,13,0),0)+_xlfn.IFNA(VLOOKUP($E434,数据整理2!$B$4:$Q$172,13,0),0)+_xlfn.IFNA(VLOOKUP($F434,数据整理2!$B$4:$Q$172,13,0),0)+_xlfn.IFNA(VLOOKUP($G434,数据整理2!$B$4:$Q$172,13,0),0)+_xlfn.IFNA(VLOOKUP($H434,数据整理2!$B$4:$Q$172,13,0),0)+_xlfn.IFNA(VLOOKUP($I434,数据整理2!$B$4:$Q$172,13,0),0)+_xlfn.IFNA(VLOOKUP($J434,数据整理2!$B$4:$Q$172,13,0),0)+_xlfn.IFNA(VLOOKUP($K434,数据整理2!$B$4:$Q$172,13,0),0)</f>
        <v>0</v>
      </c>
      <c r="O607">
        <f>_xlfn.IFNA(VLOOKUP($D434,数据整理2!$B$4:$Q$172,14,0),0)+_xlfn.IFNA(VLOOKUP($E434,数据整理2!$B$4:$Q$172,14,0),0)+_xlfn.IFNA(VLOOKUP($F434,数据整理2!$B$4:$Q$172,14,0),0)+_xlfn.IFNA(VLOOKUP($G434,数据整理2!$B$4:$Q$172,14,0),0)+_xlfn.IFNA(VLOOKUP($H434,数据整理2!$B$4:$Q$172,14,0),0)+_xlfn.IFNA(VLOOKUP($I434,数据整理2!$B$4:$Q$172,14,0),0)+_xlfn.IFNA(VLOOKUP($J434,数据整理2!$B$4:$Q$172,14,0),0)+_xlfn.IFNA(VLOOKUP($K434,数据整理2!$B$4:$Q$172,14,0),0)</f>
        <v>0</v>
      </c>
      <c r="P607">
        <f>_xlfn.IFNA(VLOOKUP($D434,数据整理2!$B$4:$Q$172,15,0),0)+_xlfn.IFNA(VLOOKUP($E434,数据整理2!$B$4:$Q$172,15,0),0)+_xlfn.IFNA(VLOOKUP($F434,数据整理2!$B$4:$Q$172,15,0),0)+_xlfn.IFNA(VLOOKUP($G434,数据整理2!$B$4:$Q$172,15,0),0)+_xlfn.IFNA(VLOOKUP($H434,数据整理2!$B$4:$Q$172,15,0),0)+_xlfn.IFNA(VLOOKUP($I434,数据整理2!$B$4:$Q$172,15,0),0)+_xlfn.IFNA(VLOOKUP($J434,数据整理2!$B$4:$Q$172,15,0),0)+_xlfn.IFNA(VLOOKUP($K434,数据整理2!$B$4:$Q$172,15,0),0)</f>
        <v>358</v>
      </c>
      <c r="Q607">
        <f>_xlfn.IFNA(VLOOKUP($D434,数据整理2!$B$4:$Q$172,16,0),0)+_xlfn.IFNA(VLOOKUP($E434,数据整理2!$B$4:$Q$172,16,0),0)+_xlfn.IFNA(VLOOKUP($F434,数据整理2!$B$4:$Q$172,16,0),0)+_xlfn.IFNA(VLOOKUP($G434,数据整理2!$B$4:$Q$172,16,0),0)+_xlfn.IFNA(VLOOKUP($H434,数据整理2!$B$4:$Q$172,16,0),0)+_xlfn.IFNA(VLOOKUP($I434,数据整理2!$B$4:$Q$172,16,0),0)+_xlfn.IFNA(VLOOKUP($J434,数据整理2!$B$4:$Q$172,16,0),0)+_xlfn.IFNA(VLOOKUP($K434,数据整理2!$B$4:$Q$172,16,0),0)</f>
        <v>358</v>
      </c>
    </row>
    <row r="608" spans="2:17" x14ac:dyDescent="0.2">
      <c r="B608">
        <v>55</v>
      </c>
      <c r="C608" t="str">
        <f>INDEX(数据整理1!$C$30:$C$54,MATCH(B608,数据整理1!$D$30:$D$54))</f>
        <v>9阶</v>
      </c>
      <c r="D608">
        <f>_xlfn.IFNA(VLOOKUP(D435,数据整理2!$B$4:$Q$172,3,0),0)+_xlfn.IFNA(VLOOKUP(E435,数据整理2!$B$4:$Q$172,3,0),0)+_xlfn.IFNA(VLOOKUP(F435,数据整理2!$B$4:$Q$172,3,0),0)+_xlfn.IFNA(VLOOKUP(G435,数据整理2!$B$4:$Q$172,3,0),0)+_xlfn.IFNA(VLOOKUP(H435,数据整理2!$B$4:$Q$172,3,0),0)+_xlfn.IFNA(VLOOKUP(I435,数据整理2!$B$4:$Q$172,3,0),0)+_xlfn.IFNA(VLOOKUP(J435,数据整理2!$B$4:$Q$172,3,0),0)+_xlfn.IFNA(VLOOKUP(K435,数据整理2!$B$4:$Q$172,3,0),0)</f>
        <v>1798</v>
      </c>
      <c r="E608">
        <f>_xlfn.IFNA(VLOOKUP($D435,数据整理2!$B$4:$Q$172,4,0),0)+_xlfn.IFNA(VLOOKUP($E435,数据整理2!$B$4:$Q$172,4,0),0)+_xlfn.IFNA(VLOOKUP($F435,数据整理2!$B$4:$Q$172,4,0),0)+_xlfn.IFNA(VLOOKUP($G435,数据整理2!$B$4:$Q$172,4,0),0)+_xlfn.IFNA(VLOOKUP($H435,数据整理2!$B$4:$Q$172,4,0),0)+_xlfn.IFNA(VLOOKUP($I435,数据整理2!$B$4:$Q$172,4,0),0)+_xlfn.IFNA(VLOOKUP($J435,数据整理2!$B$4:$Q$172,4,0),0)+_xlfn.IFNA(VLOOKUP($K435,数据整理2!$B$4:$Q$172,4,0),0)</f>
        <v>794</v>
      </c>
      <c r="F608">
        <f>_xlfn.IFNA(VLOOKUP($D435,数据整理2!$B$4:$Q$172,5,0),0)+_xlfn.IFNA(VLOOKUP($E435,数据整理2!$B$4:$Q$172,5,0),0)+_xlfn.IFNA(VLOOKUP($F435,数据整理2!$B$4:$Q$172,5,0),0)+_xlfn.IFNA(VLOOKUP($G435,数据整理2!$B$4:$Q$172,5,0),0)+_xlfn.IFNA(VLOOKUP($H435,数据整理2!$B$4:$Q$172,5,0),0)+_xlfn.IFNA(VLOOKUP($I435,数据整理2!$B$4:$Q$172,5,0),0)+_xlfn.IFNA(VLOOKUP($J435,数据整理2!$B$4:$Q$172,5,0),0)+_xlfn.IFNA(VLOOKUP($K435,数据整理2!$B$4:$Q$172,5,0),0)</f>
        <v>166</v>
      </c>
      <c r="G608">
        <f>_xlfn.IFNA(VLOOKUP($D435,数据整理2!$B$4:$Q$172,6,0),0)+_xlfn.IFNA(VLOOKUP($E435,数据整理2!$B$4:$Q$172,6,0),0)+_xlfn.IFNA(VLOOKUP($F435,数据整理2!$B$4:$Q$172,6,0),0)+_xlfn.IFNA(VLOOKUP($G435,数据整理2!$B$4:$Q$172,6,0),0)+_xlfn.IFNA(VLOOKUP($H435,数据整理2!$B$4:$Q$172,6,0),0)+_xlfn.IFNA(VLOOKUP($I435,数据整理2!$B$4:$Q$172,6,0),0)+_xlfn.IFNA(VLOOKUP($J435,数据整理2!$B$4:$Q$172,6,0),0)+_xlfn.IFNA(VLOOKUP($K435,数据整理2!$B$4:$Q$172,6,0),0)</f>
        <v>332</v>
      </c>
      <c r="H608">
        <f>_xlfn.IFNA(VLOOKUP($D435,数据整理2!$B$4:$Q$172,7,0),0)+_xlfn.IFNA(VLOOKUP($E435,数据整理2!$B$4:$Q$172,7,0),0)+_xlfn.IFNA(VLOOKUP($F435,数据整理2!$B$4:$Q$172,7,0),0)+_xlfn.IFNA(VLOOKUP($G435,数据整理2!$B$4:$Q$172,7,0),0)+_xlfn.IFNA(VLOOKUP($H435,数据整理2!$B$4:$Q$172,7,0),0)+_xlfn.IFNA(VLOOKUP($I435,数据整理2!$B$4:$Q$172,7,0),0)+_xlfn.IFNA(VLOOKUP($J435,数据整理2!$B$4:$Q$172,7,0),0)+_xlfn.IFNA(VLOOKUP($K435,数据整理2!$B$4:$Q$172,7,0),0)</f>
        <v>0</v>
      </c>
      <c r="I608">
        <f>_xlfn.IFNA(VLOOKUP($D435,数据整理2!$B$4:$Q$172,8,0),0)+_xlfn.IFNA(VLOOKUP($E435,数据整理2!$B$4:$Q$172,8,0),0)+_xlfn.IFNA(VLOOKUP($F435,数据整理2!$B$4:$Q$172,8,0),0)+_xlfn.IFNA(VLOOKUP($G435,数据整理2!$B$4:$Q$172,8,0),0)+_xlfn.IFNA(VLOOKUP($H435,数据整理2!$B$4:$Q$172,8,0),0)+_xlfn.IFNA(VLOOKUP($I435,数据整理2!$B$4:$Q$172,8,0),0)+_xlfn.IFNA(VLOOKUP($J435,数据整理2!$B$4:$Q$172,8,0),0)+_xlfn.IFNA(VLOOKUP($K435,数据整理2!$B$4:$Q$172,8,0),0)</f>
        <v>0</v>
      </c>
      <c r="J608">
        <f>_xlfn.IFNA(VLOOKUP($D435,数据整理2!$B$4:$Q$172,9,0),0)+_xlfn.IFNA(VLOOKUP($E435,数据整理2!$B$4:$Q$172,9,0),0)+_xlfn.IFNA(VLOOKUP($F435,数据整理2!$B$4:$Q$172,9,0),0)+_xlfn.IFNA(VLOOKUP($G435,数据整理2!$B$4:$Q$172,9,0),0)+_xlfn.IFNA(VLOOKUP($H435,数据整理2!$B$4:$Q$172,9,0),0)+_xlfn.IFNA(VLOOKUP($I435,数据整理2!$B$4:$Q$172,9,0),0)+_xlfn.IFNA(VLOOKUP($J435,数据整理2!$B$4:$Q$172,9,0),0)+_xlfn.IFNA(VLOOKUP($K435,数据整理2!$B$4:$Q$172,9,0),0)</f>
        <v>0</v>
      </c>
      <c r="K608">
        <f>_xlfn.IFNA(VLOOKUP($D435,数据整理2!$B$4:$Q$172,10,0),0)+_xlfn.IFNA(VLOOKUP($E435,数据整理2!$B$4:$Q$172,10,0),0)+_xlfn.IFNA(VLOOKUP($F435,数据整理2!$B$4:$Q$172,10,0),0)+_xlfn.IFNA(VLOOKUP($G435,数据整理2!$B$4:$Q$172,10,0),0)+_xlfn.IFNA(VLOOKUP($H435,数据整理2!$B$4:$Q$172,10,0),0)+_xlfn.IFNA(VLOOKUP($I435,数据整理2!$B$4:$Q$172,10,0),0)+_xlfn.IFNA(VLOOKUP($J435,数据整理2!$B$4:$Q$172,10,0),0)+_xlfn.IFNA(VLOOKUP($K435,数据整理2!$B$4:$Q$172,10,0),0)</f>
        <v>0</v>
      </c>
      <c r="L608">
        <f>_xlfn.IFNA(VLOOKUP($D435,数据整理2!$B$4:$Q$172,11,0),0)+_xlfn.IFNA(VLOOKUP($E435,数据整理2!$B$4:$Q$172,11,0),0)+_xlfn.IFNA(VLOOKUP($F435,数据整理2!$B$4:$Q$172,11,0),0)+_xlfn.IFNA(VLOOKUP($G435,数据整理2!$B$4:$Q$172,11,0),0)+_xlfn.IFNA(VLOOKUP($H435,数据整理2!$B$4:$Q$172,11,0),0)+_xlfn.IFNA(VLOOKUP($I435,数据整理2!$B$4:$Q$172,11,0),0)+_xlfn.IFNA(VLOOKUP($J435,数据整理2!$B$4:$Q$172,11,0),0)+_xlfn.IFNA(VLOOKUP($K435,数据整理2!$B$4:$Q$172,11,0),0)</f>
        <v>0</v>
      </c>
      <c r="M608">
        <f>_xlfn.IFNA(VLOOKUP($D435,数据整理2!$B$4:$Q$172,12,0),0)+_xlfn.IFNA(VLOOKUP($E435,数据整理2!$B$4:$Q$172,12,0),0)+_xlfn.IFNA(VLOOKUP($F435,数据整理2!$B$4:$Q$172,12,0),0)+_xlfn.IFNA(VLOOKUP($G435,数据整理2!$B$4:$Q$172,12,0),0)+_xlfn.IFNA(VLOOKUP($H435,数据整理2!$B$4:$Q$172,12,0),0)+_xlfn.IFNA(VLOOKUP($I435,数据整理2!$B$4:$Q$172,12,0),0)+_xlfn.IFNA(VLOOKUP($J435,数据整理2!$B$4:$Q$172,12,0),0)+_xlfn.IFNA(VLOOKUP($K435,数据整理2!$B$4:$Q$172,12,0),0)</f>
        <v>0</v>
      </c>
      <c r="N608">
        <f>_xlfn.IFNA(VLOOKUP($D435,数据整理2!$B$4:$Q$172,13,0),0)+_xlfn.IFNA(VLOOKUP($E435,数据整理2!$B$4:$Q$172,13,0),0)+_xlfn.IFNA(VLOOKUP($F435,数据整理2!$B$4:$Q$172,13,0),0)+_xlfn.IFNA(VLOOKUP($G435,数据整理2!$B$4:$Q$172,13,0),0)+_xlfn.IFNA(VLOOKUP($H435,数据整理2!$B$4:$Q$172,13,0),0)+_xlfn.IFNA(VLOOKUP($I435,数据整理2!$B$4:$Q$172,13,0),0)+_xlfn.IFNA(VLOOKUP($J435,数据整理2!$B$4:$Q$172,13,0),0)+_xlfn.IFNA(VLOOKUP($K435,数据整理2!$B$4:$Q$172,13,0),0)</f>
        <v>0</v>
      </c>
      <c r="O608">
        <f>_xlfn.IFNA(VLOOKUP($D435,数据整理2!$B$4:$Q$172,14,0),0)+_xlfn.IFNA(VLOOKUP($E435,数据整理2!$B$4:$Q$172,14,0),0)+_xlfn.IFNA(VLOOKUP($F435,数据整理2!$B$4:$Q$172,14,0),0)+_xlfn.IFNA(VLOOKUP($G435,数据整理2!$B$4:$Q$172,14,0),0)+_xlfn.IFNA(VLOOKUP($H435,数据整理2!$B$4:$Q$172,14,0),0)+_xlfn.IFNA(VLOOKUP($I435,数据整理2!$B$4:$Q$172,14,0),0)+_xlfn.IFNA(VLOOKUP($J435,数据整理2!$B$4:$Q$172,14,0),0)+_xlfn.IFNA(VLOOKUP($K435,数据整理2!$B$4:$Q$172,14,0),0)</f>
        <v>0</v>
      </c>
      <c r="P608">
        <f>_xlfn.IFNA(VLOOKUP($D435,数据整理2!$B$4:$Q$172,15,0),0)+_xlfn.IFNA(VLOOKUP($E435,数据整理2!$B$4:$Q$172,15,0),0)+_xlfn.IFNA(VLOOKUP($F435,数据整理2!$B$4:$Q$172,15,0),0)+_xlfn.IFNA(VLOOKUP($G435,数据整理2!$B$4:$Q$172,15,0),0)+_xlfn.IFNA(VLOOKUP($H435,数据整理2!$B$4:$Q$172,15,0),0)+_xlfn.IFNA(VLOOKUP($I435,数据整理2!$B$4:$Q$172,15,0),0)+_xlfn.IFNA(VLOOKUP($J435,数据整理2!$B$4:$Q$172,15,0),0)+_xlfn.IFNA(VLOOKUP($K435,数据整理2!$B$4:$Q$172,15,0),0)</f>
        <v>358</v>
      </c>
      <c r="Q608">
        <f>_xlfn.IFNA(VLOOKUP($D435,数据整理2!$B$4:$Q$172,16,0),0)+_xlfn.IFNA(VLOOKUP($E435,数据整理2!$B$4:$Q$172,16,0),0)+_xlfn.IFNA(VLOOKUP($F435,数据整理2!$B$4:$Q$172,16,0),0)+_xlfn.IFNA(VLOOKUP($G435,数据整理2!$B$4:$Q$172,16,0),0)+_xlfn.IFNA(VLOOKUP($H435,数据整理2!$B$4:$Q$172,16,0),0)+_xlfn.IFNA(VLOOKUP($I435,数据整理2!$B$4:$Q$172,16,0),0)+_xlfn.IFNA(VLOOKUP($J435,数据整理2!$B$4:$Q$172,16,0),0)+_xlfn.IFNA(VLOOKUP($K435,数据整理2!$B$4:$Q$172,16,0),0)</f>
        <v>358</v>
      </c>
    </row>
    <row r="609" spans="2:17" x14ac:dyDescent="0.2">
      <c r="B609">
        <v>56</v>
      </c>
      <c r="C609" t="str">
        <f>INDEX(数据整理1!$C$30:$C$54,MATCH(B609,数据整理1!$D$30:$D$54))</f>
        <v>9阶</v>
      </c>
      <c r="D609">
        <f>_xlfn.IFNA(VLOOKUP(D436,数据整理2!$B$4:$Q$172,3,0),0)+_xlfn.IFNA(VLOOKUP(E436,数据整理2!$B$4:$Q$172,3,0),0)+_xlfn.IFNA(VLOOKUP(F436,数据整理2!$B$4:$Q$172,3,0),0)+_xlfn.IFNA(VLOOKUP(G436,数据整理2!$B$4:$Q$172,3,0),0)+_xlfn.IFNA(VLOOKUP(H436,数据整理2!$B$4:$Q$172,3,0),0)+_xlfn.IFNA(VLOOKUP(I436,数据整理2!$B$4:$Q$172,3,0),0)+_xlfn.IFNA(VLOOKUP(J436,数据整理2!$B$4:$Q$172,3,0),0)+_xlfn.IFNA(VLOOKUP(K436,数据整理2!$B$4:$Q$172,3,0),0)</f>
        <v>1798</v>
      </c>
      <c r="E609">
        <f>_xlfn.IFNA(VLOOKUP($D436,数据整理2!$B$4:$Q$172,4,0),0)+_xlfn.IFNA(VLOOKUP($E436,数据整理2!$B$4:$Q$172,4,0),0)+_xlfn.IFNA(VLOOKUP($F436,数据整理2!$B$4:$Q$172,4,0),0)+_xlfn.IFNA(VLOOKUP($G436,数据整理2!$B$4:$Q$172,4,0),0)+_xlfn.IFNA(VLOOKUP($H436,数据整理2!$B$4:$Q$172,4,0),0)+_xlfn.IFNA(VLOOKUP($I436,数据整理2!$B$4:$Q$172,4,0),0)+_xlfn.IFNA(VLOOKUP($J436,数据整理2!$B$4:$Q$172,4,0),0)+_xlfn.IFNA(VLOOKUP($K436,数据整理2!$B$4:$Q$172,4,0),0)</f>
        <v>794</v>
      </c>
      <c r="F609">
        <f>_xlfn.IFNA(VLOOKUP($D436,数据整理2!$B$4:$Q$172,5,0),0)+_xlfn.IFNA(VLOOKUP($E436,数据整理2!$B$4:$Q$172,5,0),0)+_xlfn.IFNA(VLOOKUP($F436,数据整理2!$B$4:$Q$172,5,0),0)+_xlfn.IFNA(VLOOKUP($G436,数据整理2!$B$4:$Q$172,5,0),0)+_xlfn.IFNA(VLOOKUP($H436,数据整理2!$B$4:$Q$172,5,0),0)+_xlfn.IFNA(VLOOKUP($I436,数据整理2!$B$4:$Q$172,5,0),0)+_xlfn.IFNA(VLOOKUP($J436,数据整理2!$B$4:$Q$172,5,0),0)+_xlfn.IFNA(VLOOKUP($K436,数据整理2!$B$4:$Q$172,5,0),0)</f>
        <v>166</v>
      </c>
      <c r="G609">
        <f>_xlfn.IFNA(VLOOKUP($D436,数据整理2!$B$4:$Q$172,6,0),0)+_xlfn.IFNA(VLOOKUP($E436,数据整理2!$B$4:$Q$172,6,0),0)+_xlfn.IFNA(VLOOKUP($F436,数据整理2!$B$4:$Q$172,6,0),0)+_xlfn.IFNA(VLOOKUP($G436,数据整理2!$B$4:$Q$172,6,0),0)+_xlfn.IFNA(VLOOKUP($H436,数据整理2!$B$4:$Q$172,6,0),0)+_xlfn.IFNA(VLOOKUP($I436,数据整理2!$B$4:$Q$172,6,0),0)+_xlfn.IFNA(VLOOKUP($J436,数据整理2!$B$4:$Q$172,6,0),0)+_xlfn.IFNA(VLOOKUP($K436,数据整理2!$B$4:$Q$172,6,0),0)</f>
        <v>332</v>
      </c>
      <c r="H609">
        <f>_xlfn.IFNA(VLOOKUP($D436,数据整理2!$B$4:$Q$172,7,0),0)+_xlfn.IFNA(VLOOKUP($E436,数据整理2!$B$4:$Q$172,7,0),0)+_xlfn.IFNA(VLOOKUP($F436,数据整理2!$B$4:$Q$172,7,0),0)+_xlfn.IFNA(VLOOKUP($G436,数据整理2!$B$4:$Q$172,7,0),0)+_xlfn.IFNA(VLOOKUP($H436,数据整理2!$B$4:$Q$172,7,0),0)+_xlfn.IFNA(VLOOKUP($I436,数据整理2!$B$4:$Q$172,7,0),0)+_xlfn.IFNA(VLOOKUP($J436,数据整理2!$B$4:$Q$172,7,0),0)+_xlfn.IFNA(VLOOKUP($K436,数据整理2!$B$4:$Q$172,7,0),0)</f>
        <v>0</v>
      </c>
      <c r="I609">
        <f>_xlfn.IFNA(VLOOKUP($D436,数据整理2!$B$4:$Q$172,8,0),0)+_xlfn.IFNA(VLOOKUP($E436,数据整理2!$B$4:$Q$172,8,0),0)+_xlfn.IFNA(VLOOKUP($F436,数据整理2!$B$4:$Q$172,8,0),0)+_xlfn.IFNA(VLOOKUP($G436,数据整理2!$B$4:$Q$172,8,0),0)+_xlfn.IFNA(VLOOKUP($H436,数据整理2!$B$4:$Q$172,8,0),0)+_xlfn.IFNA(VLOOKUP($I436,数据整理2!$B$4:$Q$172,8,0),0)+_xlfn.IFNA(VLOOKUP($J436,数据整理2!$B$4:$Q$172,8,0),0)+_xlfn.IFNA(VLOOKUP($K436,数据整理2!$B$4:$Q$172,8,0),0)</f>
        <v>0</v>
      </c>
      <c r="J609">
        <f>_xlfn.IFNA(VLOOKUP($D436,数据整理2!$B$4:$Q$172,9,0),0)+_xlfn.IFNA(VLOOKUP($E436,数据整理2!$B$4:$Q$172,9,0),0)+_xlfn.IFNA(VLOOKUP($F436,数据整理2!$B$4:$Q$172,9,0),0)+_xlfn.IFNA(VLOOKUP($G436,数据整理2!$B$4:$Q$172,9,0),0)+_xlfn.IFNA(VLOOKUP($H436,数据整理2!$B$4:$Q$172,9,0),0)+_xlfn.IFNA(VLOOKUP($I436,数据整理2!$B$4:$Q$172,9,0),0)+_xlfn.IFNA(VLOOKUP($J436,数据整理2!$B$4:$Q$172,9,0),0)+_xlfn.IFNA(VLOOKUP($K436,数据整理2!$B$4:$Q$172,9,0),0)</f>
        <v>0</v>
      </c>
      <c r="K609">
        <f>_xlfn.IFNA(VLOOKUP($D436,数据整理2!$B$4:$Q$172,10,0),0)+_xlfn.IFNA(VLOOKUP($E436,数据整理2!$B$4:$Q$172,10,0),0)+_xlfn.IFNA(VLOOKUP($F436,数据整理2!$B$4:$Q$172,10,0),0)+_xlfn.IFNA(VLOOKUP($G436,数据整理2!$B$4:$Q$172,10,0),0)+_xlfn.IFNA(VLOOKUP($H436,数据整理2!$B$4:$Q$172,10,0),0)+_xlfn.IFNA(VLOOKUP($I436,数据整理2!$B$4:$Q$172,10,0),0)+_xlfn.IFNA(VLOOKUP($J436,数据整理2!$B$4:$Q$172,10,0),0)+_xlfn.IFNA(VLOOKUP($K436,数据整理2!$B$4:$Q$172,10,0),0)</f>
        <v>0</v>
      </c>
      <c r="L609">
        <f>_xlfn.IFNA(VLOOKUP($D436,数据整理2!$B$4:$Q$172,11,0),0)+_xlfn.IFNA(VLOOKUP($E436,数据整理2!$B$4:$Q$172,11,0),0)+_xlfn.IFNA(VLOOKUP($F436,数据整理2!$B$4:$Q$172,11,0),0)+_xlfn.IFNA(VLOOKUP($G436,数据整理2!$B$4:$Q$172,11,0),0)+_xlfn.IFNA(VLOOKUP($H436,数据整理2!$B$4:$Q$172,11,0),0)+_xlfn.IFNA(VLOOKUP($I436,数据整理2!$B$4:$Q$172,11,0),0)+_xlfn.IFNA(VLOOKUP($J436,数据整理2!$B$4:$Q$172,11,0),0)+_xlfn.IFNA(VLOOKUP($K436,数据整理2!$B$4:$Q$172,11,0),0)</f>
        <v>0</v>
      </c>
      <c r="M609">
        <f>_xlfn.IFNA(VLOOKUP($D436,数据整理2!$B$4:$Q$172,12,0),0)+_xlfn.IFNA(VLOOKUP($E436,数据整理2!$B$4:$Q$172,12,0),0)+_xlfn.IFNA(VLOOKUP($F436,数据整理2!$B$4:$Q$172,12,0),0)+_xlfn.IFNA(VLOOKUP($G436,数据整理2!$B$4:$Q$172,12,0),0)+_xlfn.IFNA(VLOOKUP($H436,数据整理2!$B$4:$Q$172,12,0),0)+_xlfn.IFNA(VLOOKUP($I436,数据整理2!$B$4:$Q$172,12,0),0)+_xlfn.IFNA(VLOOKUP($J436,数据整理2!$B$4:$Q$172,12,0),0)+_xlfn.IFNA(VLOOKUP($K436,数据整理2!$B$4:$Q$172,12,0),0)</f>
        <v>0</v>
      </c>
      <c r="N609">
        <f>_xlfn.IFNA(VLOOKUP($D436,数据整理2!$B$4:$Q$172,13,0),0)+_xlfn.IFNA(VLOOKUP($E436,数据整理2!$B$4:$Q$172,13,0),0)+_xlfn.IFNA(VLOOKUP($F436,数据整理2!$B$4:$Q$172,13,0),0)+_xlfn.IFNA(VLOOKUP($G436,数据整理2!$B$4:$Q$172,13,0),0)+_xlfn.IFNA(VLOOKUP($H436,数据整理2!$B$4:$Q$172,13,0),0)+_xlfn.IFNA(VLOOKUP($I436,数据整理2!$B$4:$Q$172,13,0),0)+_xlfn.IFNA(VLOOKUP($J436,数据整理2!$B$4:$Q$172,13,0),0)+_xlfn.IFNA(VLOOKUP($K436,数据整理2!$B$4:$Q$172,13,0),0)</f>
        <v>0</v>
      </c>
      <c r="O609">
        <f>_xlfn.IFNA(VLOOKUP($D436,数据整理2!$B$4:$Q$172,14,0),0)+_xlfn.IFNA(VLOOKUP($E436,数据整理2!$B$4:$Q$172,14,0),0)+_xlfn.IFNA(VLOOKUP($F436,数据整理2!$B$4:$Q$172,14,0),0)+_xlfn.IFNA(VLOOKUP($G436,数据整理2!$B$4:$Q$172,14,0),0)+_xlfn.IFNA(VLOOKUP($H436,数据整理2!$B$4:$Q$172,14,0),0)+_xlfn.IFNA(VLOOKUP($I436,数据整理2!$B$4:$Q$172,14,0),0)+_xlfn.IFNA(VLOOKUP($J436,数据整理2!$B$4:$Q$172,14,0),0)+_xlfn.IFNA(VLOOKUP($K436,数据整理2!$B$4:$Q$172,14,0),0)</f>
        <v>0</v>
      </c>
      <c r="P609">
        <f>_xlfn.IFNA(VLOOKUP($D436,数据整理2!$B$4:$Q$172,15,0),0)+_xlfn.IFNA(VLOOKUP($E436,数据整理2!$B$4:$Q$172,15,0),0)+_xlfn.IFNA(VLOOKUP($F436,数据整理2!$B$4:$Q$172,15,0),0)+_xlfn.IFNA(VLOOKUP($G436,数据整理2!$B$4:$Q$172,15,0),0)+_xlfn.IFNA(VLOOKUP($H436,数据整理2!$B$4:$Q$172,15,0),0)+_xlfn.IFNA(VLOOKUP($I436,数据整理2!$B$4:$Q$172,15,0),0)+_xlfn.IFNA(VLOOKUP($J436,数据整理2!$B$4:$Q$172,15,0),0)+_xlfn.IFNA(VLOOKUP($K436,数据整理2!$B$4:$Q$172,15,0),0)</f>
        <v>358</v>
      </c>
      <c r="Q609">
        <f>_xlfn.IFNA(VLOOKUP($D436,数据整理2!$B$4:$Q$172,16,0),0)+_xlfn.IFNA(VLOOKUP($E436,数据整理2!$B$4:$Q$172,16,0),0)+_xlfn.IFNA(VLOOKUP($F436,数据整理2!$B$4:$Q$172,16,0),0)+_xlfn.IFNA(VLOOKUP($G436,数据整理2!$B$4:$Q$172,16,0),0)+_xlfn.IFNA(VLOOKUP($H436,数据整理2!$B$4:$Q$172,16,0),0)+_xlfn.IFNA(VLOOKUP($I436,数据整理2!$B$4:$Q$172,16,0),0)+_xlfn.IFNA(VLOOKUP($J436,数据整理2!$B$4:$Q$172,16,0),0)+_xlfn.IFNA(VLOOKUP($K436,数据整理2!$B$4:$Q$172,16,0),0)</f>
        <v>358</v>
      </c>
    </row>
    <row r="610" spans="2:17" x14ac:dyDescent="0.2">
      <c r="B610">
        <v>57</v>
      </c>
      <c r="C610" t="str">
        <f>INDEX(数据整理1!$C$30:$C$54,MATCH(B610,数据整理1!$D$30:$D$54))</f>
        <v>10阶</v>
      </c>
      <c r="D610">
        <f>_xlfn.IFNA(VLOOKUP(D437,数据整理2!$B$4:$Q$172,3,0),0)+_xlfn.IFNA(VLOOKUP(E437,数据整理2!$B$4:$Q$172,3,0),0)+_xlfn.IFNA(VLOOKUP(F437,数据整理2!$B$4:$Q$172,3,0),0)+_xlfn.IFNA(VLOOKUP(G437,数据整理2!$B$4:$Q$172,3,0),0)+_xlfn.IFNA(VLOOKUP(H437,数据整理2!$B$4:$Q$172,3,0),0)+_xlfn.IFNA(VLOOKUP(I437,数据整理2!$B$4:$Q$172,3,0),0)+_xlfn.IFNA(VLOOKUP(J437,数据整理2!$B$4:$Q$172,3,0),0)+_xlfn.IFNA(VLOOKUP(K437,数据整理2!$B$4:$Q$172,3,0),0)</f>
        <v>1920</v>
      </c>
      <c r="E610">
        <f>_xlfn.IFNA(VLOOKUP($D437,数据整理2!$B$4:$Q$172,4,0),0)+_xlfn.IFNA(VLOOKUP($E437,数据整理2!$B$4:$Q$172,4,0),0)+_xlfn.IFNA(VLOOKUP($F437,数据整理2!$B$4:$Q$172,4,0),0)+_xlfn.IFNA(VLOOKUP($G437,数据整理2!$B$4:$Q$172,4,0),0)+_xlfn.IFNA(VLOOKUP($H437,数据整理2!$B$4:$Q$172,4,0),0)+_xlfn.IFNA(VLOOKUP($I437,数据整理2!$B$4:$Q$172,4,0),0)+_xlfn.IFNA(VLOOKUP($J437,数据整理2!$B$4:$Q$172,4,0),0)+_xlfn.IFNA(VLOOKUP($K437,数据整理2!$B$4:$Q$172,4,0),0)</f>
        <v>800</v>
      </c>
      <c r="F610">
        <f>_xlfn.IFNA(VLOOKUP($D437,数据整理2!$B$4:$Q$172,5,0),0)+_xlfn.IFNA(VLOOKUP($E437,数据整理2!$B$4:$Q$172,5,0),0)+_xlfn.IFNA(VLOOKUP($F437,数据整理2!$B$4:$Q$172,5,0),0)+_xlfn.IFNA(VLOOKUP($G437,数据整理2!$B$4:$Q$172,5,0),0)+_xlfn.IFNA(VLOOKUP($H437,数据整理2!$B$4:$Q$172,5,0),0)+_xlfn.IFNA(VLOOKUP($I437,数据整理2!$B$4:$Q$172,5,0),0)+_xlfn.IFNA(VLOOKUP($J437,数据整理2!$B$4:$Q$172,5,0),0)+_xlfn.IFNA(VLOOKUP($K437,数据整理2!$B$4:$Q$172,5,0),0)</f>
        <v>276</v>
      </c>
      <c r="G610">
        <f>_xlfn.IFNA(VLOOKUP($D437,数据整理2!$B$4:$Q$172,6,0),0)+_xlfn.IFNA(VLOOKUP($E437,数据整理2!$B$4:$Q$172,6,0),0)+_xlfn.IFNA(VLOOKUP($F437,数据整理2!$B$4:$Q$172,6,0),0)+_xlfn.IFNA(VLOOKUP($G437,数据整理2!$B$4:$Q$172,6,0),0)+_xlfn.IFNA(VLOOKUP($H437,数据整理2!$B$4:$Q$172,6,0),0)+_xlfn.IFNA(VLOOKUP($I437,数据整理2!$B$4:$Q$172,6,0),0)+_xlfn.IFNA(VLOOKUP($J437,数据整理2!$B$4:$Q$172,6,0),0)+_xlfn.IFNA(VLOOKUP($K437,数据整理2!$B$4:$Q$172,6,0),0)</f>
        <v>300</v>
      </c>
      <c r="H610">
        <f>_xlfn.IFNA(VLOOKUP($D437,数据整理2!$B$4:$Q$172,7,0),0)+_xlfn.IFNA(VLOOKUP($E437,数据整理2!$B$4:$Q$172,7,0),0)+_xlfn.IFNA(VLOOKUP($F437,数据整理2!$B$4:$Q$172,7,0),0)+_xlfn.IFNA(VLOOKUP($G437,数据整理2!$B$4:$Q$172,7,0),0)+_xlfn.IFNA(VLOOKUP($H437,数据整理2!$B$4:$Q$172,7,0),0)+_xlfn.IFNA(VLOOKUP($I437,数据整理2!$B$4:$Q$172,7,0),0)+_xlfn.IFNA(VLOOKUP($J437,数据整理2!$B$4:$Q$172,7,0),0)+_xlfn.IFNA(VLOOKUP($K437,数据整理2!$B$4:$Q$172,7,0),0)</f>
        <v>0</v>
      </c>
      <c r="I610">
        <f>_xlfn.IFNA(VLOOKUP($D437,数据整理2!$B$4:$Q$172,8,0),0)+_xlfn.IFNA(VLOOKUP($E437,数据整理2!$B$4:$Q$172,8,0),0)+_xlfn.IFNA(VLOOKUP($F437,数据整理2!$B$4:$Q$172,8,0),0)+_xlfn.IFNA(VLOOKUP($G437,数据整理2!$B$4:$Q$172,8,0),0)+_xlfn.IFNA(VLOOKUP($H437,数据整理2!$B$4:$Q$172,8,0),0)+_xlfn.IFNA(VLOOKUP($I437,数据整理2!$B$4:$Q$172,8,0),0)+_xlfn.IFNA(VLOOKUP($J437,数据整理2!$B$4:$Q$172,8,0),0)+_xlfn.IFNA(VLOOKUP($K437,数据整理2!$B$4:$Q$172,8,0),0)</f>
        <v>0</v>
      </c>
      <c r="J610">
        <f>_xlfn.IFNA(VLOOKUP($D437,数据整理2!$B$4:$Q$172,9,0),0)+_xlfn.IFNA(VLOOKUP($E437,数据整理2!$B$4:$Q$172,9,0),0)+_xlfn.IFNA(VLOOKUP($F437,数据整理2!$B$4:$Q$172,9,0),0)+_xlfn.IFNA(VLOOKUP($G437,数据整理2!$B$4:$Q$172,9,0),0)+_xlfn.IFNA(VLOOKUP($H437,数据整理2!$B$4:$Q$172,9,0),0)+_xlfn.IFNA(VLOOKUP($I437,数据整理2!$B$4:$Q$172,9,0),0)+_xlfn.IFNA(VLOOKUP($J437,数据整理2!$B$4:$Q$172,9,0),0)+_xlfn.IFNA(VLOOKUP($K437,数据整理2!$B$4:$Q$172,9,0),0)</f>
        <v>0</v>
      </c>
      <c r="K610">
        <f>_xlfn.IFNA(VLOOKUP($D437,数据整理2!$B$4:$Q$172,10,0),0)+_xlfn.IFNA(VLOOKUP($E437,数据整理2!$B$4:$Q$172,10,0),0)+_xlfn.IFNA(VLOOKUP($F437,数据整理2!$B$4:$Q$172,10,0),0)+_xlfn.IFNA(VLOOKUP($G437,数据整理2!$B$4:$Q$172,10,0),0)+_xlfn.IFNA(VLOOKUP($H437,数据整理2!$B$4:$Q$172,10,0),0)+_xlfn.IFNA(VLOOKUP($I437,数据整理2!$B$4:$Q$172,10,0),0)+_xlfn.IFNA(VLOOKUP($J437,数据整理2!$B$4:$Q$172,10,0),0)+_xlfn.IFNA(VLOOKUP($K437,数据整理2!$B$4:$Q$172,10,0),0)</f>
        <v>0</v>
      </c>
      <c r="L610">
        <f>_xlfn.IFNA(VLOOKUP($D437,数据整理2!$B$4:$Q$172,11,0),0)+_xlfn.IFNA(VLOOKUP($E437,数据整理2!$B$4:$Q$172,11,0),0)+_xlfn.IFNA(VLOOKUP($F437,数据整理2!$B$4:$Q$172,11,0),0)+_xlfn.IFNA(VLOOKUP($G437,数据整理2!$B$4:$Q$172,11,0),0)+_xlfn.IFNA(VLOOKUP($H437,数据整理2!$B$4:$Q$172,11,0),0)+_xlfn.IFNA(VLOOKUP($I437,数据整理2!$B$4:$Q$172,11,0),0)+_xlfn.IFNA(VLOOKUP($J437,数据整理2!$B$4:$Q$172,11,0),0)+_xlfn.IFNA(VLOOKUP($K437,数据整理2!$B$4:$Q$172,11,0),0)</f>
        <v>0</v>
      </c>
      <c r="M610">
        <f>_xlfn.IFNA(VLOOKUP($D437,数据整理2!$B$4:$Q$172,12,0),0)+_xlfn.IFNA(VLOOKUP($E437,数据整理2!$B$4:$Q$172,12,0),0)+_xlfn.IFNA(VLOOKUP($F437,数据整理2!$B$4:$Q$172,12,0),0)+_xlfn.IFNA(VLOOKUP($G437,数据整理2!$B$4:$Q$172,12,0),0)+_xlfn.IFNA(VLOOKUP($H437,数据整理2!$B$4:$Q$172,12,0),0)+_xlfn.IFNA(VLOOKUP($I437,数据整理2!$B$4:$Q$172,12,0),0)+_xlfn.IFNA(VLOOKUP($J437,数据整理2!$B$4:$Q$172,12,0),0)+_xlfn.IFNA(VLOOKUP($K437,数据整理2!$B$4:$Q$172,12,0),0)</f>
        <v>0</v>
      </c>
      <c r="N610">
        <f>_xlfn.IFNA(VLOOKUP($D437,数据整理2!$B$4:$Q$172,13,0),0)+_xlfn.IFNA(VLOOKUP($E437,数据整理2!$B$4:$Q$172,13,0),0)+_xlfn.IFNA(VLOOKUP($F437,数据整理2!$B$4:$Q$172,13,0),0)+_xlfn.IFNA(VLOOKUP($G437,数据整理2!$B$4:$Q$172,13,0),0)+_xlfn.IFNA(VLOOKUP($H437,数据整理2!$B$4:$Q$172,13,0),0)+_xlfn.IFNA(VLOOKUP($I437,数据整理2!$B$4:$Q$172,13,0),0)+_xlfn.IFNA(VLOOKUP($J437,数据整理2!$B$4:$Q$172,13,0),0)+_xlfn.IFNA(VLOOKUP($K437,数据整理2!$B$4:$Q$172,13,0),0)</f>
        <v>0</v>
      </c>
      <c r="O610">
        <f>_xlfn.IFNA(VLOOKUP($D437,数据整理2!$B$4:$Q$172,14,0),0)+_xlfn.IFNA(VLOOKUP($E437,数据整理2!$B$4:$Q$172,14,0),0)+_xlfn.IFNA(VLOOKUP($F437,数据整理2!$B$4:$Q$172,14,0),0)+_xlfn.IFNA(VLOOKUP($G437,数据整理2!$B$4:$Q$172,14,0),0)+_xlfn.IFNA(VLOOKUP($H437,数据整理2!$B$4:$Q$172,14,0),0)+_xlfn.IFNA(VLOOKUP($I437,数据整理2!$B$4:$Q$172,14,0),0)+_xlfn.IFNA(VLOOKUP($J437,数据整理2!$B$4:$Q$172,14,0),0)+_xlfn.IFNA(VLOOKUP($K437,数据整理2!$B$4:$Q$172,14,0),0)</f>
        <v>0</v>
      </c>
      <c r="P610">
        <f>_xlfn.IFNA(VLOOKUP($D437,数据整理2!$B$4:$Q$172,15,0),0)+_xlfn.IFNA(VLOOKUP($E437,数据整理2!$B$4:$Q$172,15,0),0)+_xlfn.IFNA(VLOOKUP($F437,数据整理2!$B$4:$Q$172,15,0),0)+_xlfn.IFNA(VLOOKUP($G437,数据整理2!$B$4:$Q$172,15,0),0)+_xlfn.IFNA(VLOOKUP($H437,数据整理2!$B$4:$Q$172,15,0),0)+_xlfn.IFNA(VLOOKUP($I437,数据整理2!$B$4:$Q$172,15,0),0)+_xlfn.IFNA(VLOOKUP($J437,数据整理2!$B$4:$Q$172,15,0),0)+_xlfn.IFNA(VLOOKUP($K437,数据整理2!$B$4:$Q$172,15,0),0)</f>
        <v>376</v>
      </c>
      <c r="Q610">
        <f>_xlfn.IFNA(VLOOKUP($D437,数据整理2!$B$4:$Q$172,16,0),0)+_xlfn.IFNA(VLOOKUP($E437,数据整理2!$B$4:$Q$172,16,0),0)+_xlfn.IFNA(VLOOKUP($F437,数据整理2!$B$4:$Q$172,16,0),0)+_xlfn.IFNA(VLOOKUP($G437,数据整理2!$B$4:$Q$172,16,0),0)+_xlfn.IFNA(VLOOKUP($H437,数据整理2!$B$4:$Q$172,16,0),0)+_xlfn.IFNA(VLOOKUP($I437,数据整理2!$B$4:$Q$172,16,0),0)+_xlfn.IFNA(VLOOKUP($J437,数据整理2!$B$4:$Q$172,16,0),0)+_xlfn.IFNA(VLOOKUP($K437,数据整理2!$B$4:$Q$172,16,0),0)</f>
        <v>376</v>
      </c>
    </row>
    <row r="611" spans="2:17" x14ac:dyDescent="0.2">
      <c r="B611">
        <v>58</v>
      </c>
      <c r="C611" t="str">
        <f>INDEX(数据整理1!$C$30:$C$54,MATCH(B611,数据整理1!$D$30:$D$54))</f>
        <v>10阶</v>
      </c>
      <c r="D611">
        <f>_xlfn.IFNA(VLOOKUP(D438,数据整理2!$B$4:$Q$172,3,0),0)+_xlfn.IFNA(VLOOKUP(E438,数据整理2!$B$4:$Q$172,3,0),0)+_xlfn.IFNA(VLOOKUP(F438,数据整理2!$B$4:$Q$172,3,0),0)+_xlfn.IFNA(VLOOKUP(G438,数据整理2!$B$4:$Q$172,3,0),0)+_xlfn.IFNA(VLOOKUP(H438,数据整理2!$B$4:$Q$172,3,0),0)+_xlfn.IFNA(VLOOKUP(I438,数据整理2!$B$4:$Q$172,3,0),0)+_xlfn.IFNA(VLOOKUP(J438,数据整理2!$B$4:$Q$172,3,0),0)+_xlfn.IFNA(VLOOKUP(K438,数据整理2!$B$4:$Q$172,3,0),0)</f>
        <v>1920</v>
      </c>
      <c r="E611">
        <f>_xlfn.IFNA(VLOOKUP($D438,数据整理2!$B$4:$Q$172,4,0),0)+_xlfn.IFNA(VLOOKUP($E438,数据整理2!$B$4:$Q$172,4,0),0)+_xlfn.IFNA(VLOOKUP($F438,数据整理2!$B$4:$Q$172,4,0),0)+_xlfn.IFNA(VLOOKUP($G438,数据整理2!$B$4:$Q$172,4,0),0)+_xlfn.IFNA(VLOOKUP($H438,数据整理2!$B$4:$Q$172,4,0),0)+_xlfn.IFNA(VLOOKUP($I438,数据整理2!$B$4:$Q$172,4,0),0)+_xlfn.IFNA(VLOOKUP($J438,数据整理2!$B$4:$Q$172,4,0),0)+_xlfn.IFNA(VLOOKUP($K438,数据整理2!$B$4:$Q$172,4,0),0)</f>
        <v>1100</v>
      </c>
      <c r="F611">
        <f>_xlfn.IFNA(VLOOKUP($D438,数据整理2!$B$4:$Q$172,5,0),0)+_xlfn.IFNA(VLOOKUP($E438,数据整理2!$B$4:$Q$172,5,0),0)+_xlfn.IFNA(VLOOKUP($F438,数据整理2!$B$4:$Q$172,5,0),0)+_xlfn.IFNA(VLOOKUP($G438,数据整理2!$B$4:$Q$172,5,0),0)+_xlfn.IFNA(VLOOKUP($H438,数据整理2!$B$4:$Q$172,5,0),0)+_xlfn.IFNA(VLOOKUP($I438,数据整理2!$B$4:$Q$172,5,0),0)+_xlfn.IFNA(VLOOKUP($J438,数据整理2!$B$4:$Q$172,5,0),0)+_xlfn.IFNA(VLOOKUP($K438,数据整理2!$B$4:$Q$172,5,0),0)</f>
        <v>276</v>
      </c>
      <c r="G611">
        <f>_xlfn.IFNA(VLOOKUP($D438,数据整理2!$B$4:$Q$172,6,0),0)+_xlfn.IFNA(VLOOKUP($E438,数据整理2!$B$4:$Q$172,6,0),0)+_xlfn.IFNA(VLOOKUP($F438,数据整理2!$B$4:$Q$172,6,0),0)+_xlfn.IFNA(VLOOKUP($G438,数据整理2!$B$4:$Q$172,6,0),0)+_xlfn.IFNA(VLOOKUP($H438,数据整理2!$B$4:$Q$172,6,0),0)+_xlfn.IFNA(VLOOKUP($I438,数据整理2!$B$4:$Q$172,6,0),0)+_xlfn.IFNA(VLOOKUP($J438,数据整理2!$B$4:$Q$172,6,0),0)+_xlfn.IFNA(VLOOKUP($K438,数据整理2!$B$4:$Q$172,6,0),0)</f>
        <v>300</v>
      </c>
      <c r="H611">
        <f>_xlfn.IFNA(VLOOKUP($D438,数据整理2!$B$4:$Q$172,7,0),0)+_xlfn.IFNA(VLOOKUP($E438,数据整理2!$B$4:$Q$172,7,0),0)+_xlfn.IFNA(VLOOKUP($F438,数据整理2!$B$4:$Q$172,7,0),0)+_xlfn.IFNA(VLOOKUP($G438,数据整理2!$B$4:$Q$172,7,0),0)+_xlfn.IFNA(VLOOKUP($H438,数据整理2!$B$4:$Q$172,7,0),0)+_xlfn.IFNA(VLOOKUP($I438,数据整理2!$B$4:$Q$172,7,0),0)+_xlfn.IFNA(VLOOKUP($J438,数据整理2!$B$4:$Q$172,7,0),0)+_xlfn.IFNA(VLOOKUP($K438,数据整理2!$B$4:$Q$172,7,0),0)</f>
        <v>0</v>
      </c>
      <c r="I611">
        <f>_xlfn.IFNA(VLOOKUP($D438,数据整理2!$B$4:$Q$172,8,0),0)+_xlfn.IFNA(VLOOKUP($E438,数据整理2!$B$4:$Q$172,8,0),0)+_xlfn.IFNA(VLOOKUP($F438,数据整理2!$B$4:$Q$172,8,0),0)+_xlfn.IFNA(VLOOKUP($G438,数据整理2!$B$4:$Q$172,8,0),0)+_xlfn.IFNA(VLOOKUP($H438,数据整理2!$B$4:$Q$172,8,0),0)+_xlfn.IFNA(VLOOKUP($I438,数据整理2!$B$4:$Q$172,8,0),0)+_xlfn.IFNA(VLOOKUP($J438,数据整理2!$B$4:$Q$172,8,0),0)+_xlfn.IFNA(VLOOKUP($K438,数据整理2!$B$4:$Q$172,8,0),0)</f>
        <v>0</v>
      </c>
      <c r="J611">
        <f>_xlfn.IFNA(VLOOKUP($D438,数据整理2!$B$4:$Q$172,9,0),0)+_xlfn.IFNA(VLOOKUP($E438,数据整理2!$B$4:$Q$172,9,0),0)+_xlfn.IFNA(VLOOKUP($F438,数据整理2!$B$4:$Q$172,9,0),0)+_xlfn.IFNA(VLOOKUP($G438,数据整理2!$B$4:$Q$172,9,0),0)+_xlfn.IFNA(VLOOKUP($H438,数据整理2!$B$4:$Q$172,9,0),0)+_xlfn.IFNA(VLOOKUP($I438,数据整理2!$B$4:$Q$172,9,0),0)+_xlfn.IFNA(VLOOKUP($J438,数据整理2!$B$4:$Q$172,9,0),0)+_xlfn.IFNA(VLOOKUP($K438,数据整理2!$B$4:$Q$172,9,0),0)</f>
        <v>0</v>
      </c>
      <c r="K611">
        <f>_xlfn.IFNA(VLOOKUP($D438,数据整理2!$B$4:$Q$172,10,0),0)+_xlfn.IFNA(VLOOKUP($E438,数据整理2!$B$4:$Q$172,10,0),0)+_xlfn.IFNA(VLOOKUP($F438,数据整理2!$B$4:$Q$172,10,0),0)+_xlfn.IFNA(VLOOKUP($G438,数据整理2!$B$4:$Q$172,10,0),0)+_xlfn.IFNA(VLOOKUP($H438,数据整理2!$B$4:$Q$172,10,0),0)+_xlfn.IFNA(VLOOKUP($I438,数据整理2!$B$4:$Q$172,10,0),0)+_xlfn.IFNA(VLOOKUP($J438,数据整理2!$B$4:$Q$172,10,0),0)+_xlfn.IFNA(VLOOKUP($K438,数据整理2!$B$4:$Q$172,10,0),0)</f>
        <v>0</v>
      </c>
      <c r="L611">
        <f>_xlfn.IFNA(VLOOKUP($D438,数据整理2!$B$4:$Q$172,11,0),0)+_xlfn.IFNA(VLOOKUP($E438,数据整理2!$B$4:$Q$172,11,0),0)+_xlfn.IFNA(VLOOKUP($F438,数据整理2!$B$4:$Q$172,11,0),0)+_xlfn.IFNA(VLOOKUP($G438,数据整理2!$B$4:$Q$172,11,0),0)+_xlfn.IFNA(VLOOKUP($H438,数据整理2!$B$4:$Q$172,11,0),0)+_xlfn.IFNA(VLOOKUP($I438,数据整理2!$B$4:$Q$172,11,0),0)+_xlfn.IFNA(VLOOKUP($J438,数据整理2!$B$4:$Q$172,11,0),0)+_xlfn.IFNA(VLOOKUP($K438,数据整理2!$B$4:$Q$172,11,0),0)</f>
        <v>0</v>
      </c>
      <c r="M611">
        <f>_xlfn.IFNA(VLOOKUP($D438,数据整理2!$B$4:$Q$172,12,0),0)+_xlfn.IFNA(VLOOKUP($E438,数据整理2!$B$4:$Q$172,12,0),0)+_xlfn.IFNA(VLOOKUP($F438,数据整理2!$B$4:$Q$172,12,0),0)+_xlfn.IFNA(VLOOKUP($G438,数据整理2!$B$4:$Q$172,12,0),0)+_xlfn.IFNA(VLOOKUP($H438,数据整理2!$B$4:$Q$172,12,0),0)+_xlfn.IFNA(VLOOKUP($I438,数据整理2!$B$4:$Q$172,12,0),0)+_xlfn.IFNA(VLOOKUP($J438,数据整理2!$B$4:$Q$172,12,0),0)+_xlfn.IFNA(VLOOKUP($K438,数据整理2!$B$4:$Q$172,12,0),0)</f>
        <v>0</v>
      </c>
      <c r="N611">
        <f>_xlfn.IFNA(VLOOKUP($D438,数据整理2!$B$4:$Q$172,13,0),0)+_xlfn.IFNA(VLOOKUP($E438,数据整理2!$B$4:$Q$172,13,0),0)+_xlfn.IFNA(VLOOKUP($F438,数据整理2!$B$4:$Q$172,13,0),0)+_xlfn.IFNA(VLOOKUP($G438,数据整理2!$B$4:$Q$172,13,0),0)+_xlfn.IFNA(VLOOKUP($H438,数据整理2!$B$4:$Q$172,13,0),0)+_xlfn.IFNA(VLOOKUP($I438,数据整理2!$B$4:$Q$172,13,0),0)+_xlfn.IFNA(VLOOKUP($J438,数据整理2!$B$4:$Q$172,13,0),0)+_xlfn.IFNA(VLOOKUP($K438,数据整理2!$B$4:$Q$172,13,0),0)</f>
        <v>0</v>
      </c>
      <c r="O611">
        <f>_xlfn.IFNA(VLOOKUP($D438,数据整理2!$B$4:$Q$172,14,0),0)+_xlfn.IFNA(VLOOKUP($E438,数据整理2!$B$4:$Q$172,14,0),0)+_xlfn.IFNA(VLOOKUP($F438,数据整理2!$B$4:$Q$172,14,0),0)+_xlfn.IFNA(VLOOKUP($G438,数据整理2!$B$4:$Q$172,14,0),0)+_xlfn.IFNA(VLOOKUP($H438,数据整理2!$B$4:$Q$172,14,0),0)+_xlfn.IFNA(VLOOKUP($I438,数据整理2!$B$4:$Q$172,14,0),0)+_xlfn.IFNA(VLOOKUP($J438,数据整理2!$B$4:$Q$172,14,0),0)+_xlfn.IFNA(VLOOKUP($K438,数据整理2!$B$4:$Q$172,14,0),0)</f>
        <v>0</v>
      </c>
      <c r="P611">
        <f>_xlfn.IFNA(VLOOKUP($D438,数据整理2!$B$4:$Q$172,15,0),0)+_xlfn.IFNA(VLOOKUP($E438,数据整理2!$B$4:$Q$172,15,0),0)+_xlfn.IFNA(VLOOKUP($F438,数据整理2!$B$4:$Q$172,15,0),0)+_xlfn.IFNA(VLOOKUP($G438,数据整理2!$B$4:$Q$172,15,0),0)+_xlfn.IFNA(VLOOKUP($H438,数据整理2!$B$4:$Q$172,15,0),0)+_xlfn.IFNA(VLOOKUP($I438,数据整理2!$B$4:$Q$172,15,0),0)+_xlfn.IFNA(VLOOKUP($J438,数据整理2!$B$4:$Q$172,15,0),0)+_xlfn.IFNA(VLOOKUP($K438,数据整理2!$B$4:$Q$172,15,0),0)</f>
        <v>448</v>
      </c>
      <c r="Q611">
        <f>_xlfn.IFNA(VLOOKUP($D438,数据整理2!$B$4:$Q$172,16,0),0)+_xlfn.IFNA(VLOOKUP($E438,数据整理2!$B$4:$Q$172,16,0),0)+_xlfn.IFNA(VLOOKUP($F438,数据整理2!$B$4:$Q$172,16,0),0)+_xlfn.IFNA(VLOOKUP($G438,数据整理2!$B$4:$Q$172,16,0),0)+_xlfn.IFNA(VLOOKUP($H438,数据整理2!$B$4:$Q$172,16,0),0)+_xlfn.IFNA(VLOOKUP($I438,数据整理2!$B$4:$Q$172,16,0),0)+_xlfn.IFNA(VLOOKUP($J438,数据整理2!$B$4:$Q$172,16,0),0)+_xlfn.IFNA(VLOOKUP($K438,数据整理2!$B$4:$Q$172,16,0),0)</f>
        <v>448</v>
      </c>
    </row>
    <row r="612" spans="2:17" x14ac:dyDescent="0.2">
      <c r="B612">
        <v>59</v>
      </c>
      <c r="C612" t="str">
        <f>INDEX(数据整理1!$C$30:$C$54,MATCH(B612,数据整理1!$D$30:$D$54))</f>
        <v>10阶</v>
      </c>
      <c r="D612">
        <f>_xlfn.IFNA(VLOOKUP(D439,数据整理2!$B$4:$Q$172,3,0),0)+_xlfn.IFNA(VLOOKUP(E439,数据整理2!$B$4:$Q$172,3,0),0)+_xlfn.IFNA(VLOOKUP(F439,数据整理2!$B$4:$Q$172,3,0),0)+_xlfn.IFNA(VLOOKUP(G439,数据整理2!$B$4:$Q$172,3,0),0)+_xlfn.IFNA(VLOOKUP(H439,数据整理2!$B$4:$Q$172,3,0),0)+_xlfn.IFNA(VLOOKUP(I439,数据整理2!$B$4:$Q$172,3,0),0)+_xlfn.IFNA(VLOOKUP(J439,数据整理2!$B$4:$Q$172,3,0),0)+_xlfn.IFNA(VLOOKUP(K439,数据整理2!$B$4:$Q$172,3,0),0)</f>
        <v>1920</v>
      </c>
      <c r="E612">
        <f>_xlfn.IFNA(VLOOKUP($D439,数据整理2!$B$4:$Q$172,4,0),0)+_xlfn.IFNA(VLOOKUP($E439,数据整理2!$B$4:$Q$172,4,0),0)+_xlfn.IFNA(VLOOKUP($F439,数据整理2!$B$4:$Q$172,4,0),0)+_xlfn.IFNA(VLOOKUP($G439,数据整理2!$B$4:$Q$172,4,0),0)+_xlfn.IFNA(VLOOKUP($H439,数据整理2!$B$4:$Q$172,4,0),0)+_xlfn.IFNA(VLOOKUP($I439,数据整理2!$B$4:$Q$172,4,0),0)+_xlfn.IFNA(VLOOKUP($J439,数据整理2!$B$4:$Q$172,4,0),0)+_xlfn.IFNA(VLOOKUP($K439,数据整理2!$B$4:$Q$172,4,0),0)</f>
        <v>1100</v>
      </c>
      <c r="F612">
        <f>_xlfn.IFNA(VLOOKUP($D439,数据整理2!$B$4:$Q$172,5,0),0)+_xlfn.IFNA(VLOOKUP($E439,数据整理2!$B$4:$Q$172,5,0),0)+_xlfn.IFNA(VLOOKUP($F439,数据整理2!$B$4:$Q$172,5,0),0)+_xlfn.IFNA(VLOOKUP($G439,数据整理2!$B$4:$Q$172,5,0),0)+_xlfn.IFNA(VLOOKUP($H439,数据整理2!$B$4:$Q$172,5,0),0)+_xlfn.IFNA(VLOOKUP($I439,数据整理2!$B$4:$Q$172,5,0),0)+_xlfn.IFNA(VLOOKUP($J439,数据整理2!$B$4:$Q$172,5,0),0)+_xlfn.IFNA(VLOOKUP($K439,数据整理2!$B$4:$Q$172,5,0),0)</f>
        <v>276</v>
      </c>
      <c r="G612">
        <f>_xlfn.IFNA(VLOOKUP($D439,数据整理2!$B$4:$Q$172,6,0),0)+_xlfn.IFNA(VLOOKUP($E439,数据整理2!$B$4:$Q$172,6,0),0)+_xlfn.IFNA(VLOOKUP($F439,数据整理2!$B$4:$Q$172,6,0),0)+_xlfn.IFNA(VLOOKUP($G439,数据整理2!$B$4:$Q$172,6,0),0)+_xlfn.IFNA(VLOOKUP($H439,数据整理2!$B$4:$Q$172,6,0),0)+_xlfn.IFNA(VLOOKUP($I439,数据整理2!$B$4:$Q$172,6,0),0)+_xlfn.IFNA(VLOOKUP($J439,数据整理2!$B$4:$Q$172,6,0),0)+_xlfn.IFNA(VLOOKUP($K439,数据整理2!$B$4:$Q$172,6,0),0)</f>
        <v>300</v>
      </c>
      <c r="H612">
        <f>_xlfn.IFNA(VLOOKUP($D439,数据整理2!$B$4:$Q$172,7,0),0)+_xlfn.IFNA(VLOOKUP($E439,数据整理2!$B$4:$Q$172,7,0),0)+_xlfn.IFNA(VLOOKUP($F439,数据整理2!$B$4:$Q$172,7,0),0)+_xlfn.IFNA(VLOOKUP($G439,数据整理2!$B$4:$Q$172,7,0),0)+_xlfn.IFNA(VLOOKUP($H439,数据整理2!$B$4:$Q$172,7,0),0)+_xlfn.IFNA(VLOOKUP($I439,数据整理2!$B$4:$Q$172,7,0),0)+_xlfn.IFNA(VLOOKUP($J439,数据整理2!$B$4:$Q$172,7,0),0)+_xlfn.IFNA(VLOOKUP($K439,数据整理2!$B$4:$Q$172,7,0),0)</f>
        <v>0</v>
      </c>
      <c r="I612">
        <f>_xlfn.IFNA(VLOOKUP($D439,数据整理2!$B$4:$Q$172,8,0),0)+_xlfn.IFNA(VLOOKUP($E439,数据整理2!$B$4:$Q$172,8,0),0)+_xlfn.IFNA(VLOOKUP($F439,数据整理2!$B$4:$Q$172,8,0),0)+_xlfn.IFNA(VLOOKUP($G439,数据整理2!$B$4:$Q$172,8,0),0)+_xlfn.IFNA(VLOOKUP($H439,数据整理2!$B$4:$Q$172,8,0),0)+_xlfn.IFNA(VLOOKUP($I439,数据整理2!$B$4:$Q$172,8,0),0)+_xlfn.IFNA(VLOOKUP($J439,数据整理2!$B$4:$Q$172,8,0),0)+_xlfn.IFNA(VLOOKUP($K439,数据整理2!$B$4:$Q$172,8,0),0)</f>
        <v>0</v>
      </c>
      <c r="J612">
        <f>_xlfn.IFNA(VLOOKUP($D439,数据整理2!$B$4:$Q$172,9,0),0)+_xlfn.IFNA(VLOOKUP($E439,数据整理2!$B$4:$Q$172,9,0),0)+_xlfn.IFNA(VLOOKUP($F439,数据整理2!$B$4:$Q$172,9,0),0)+_xlfn.IFNA(VLOOKUP($G439,数据整理2!$B$4:$Q$172,9,0),0)+_xlfn.IFNA(VLOOKUP($H439,数据整理2!$B$4:$Q$172,9,0),0)+_xlfn.IFNA(VLOOKUP($I439,数据整理2!$B$4:$Q$172,9,0),0)+_xlfn.IFNA(VLOOKUP($J439,数据整理2!$B$4:$Q$172,9,0),0)+_xlfn.IFNA(VLOOKUP($K439,数据整理2!$B$4:$Q$172,9,0),0)</f>
        <v>0</v>
      </c>
      <c r="K612">
        <f>_xlfn.IFNA(VLOOKUP($D439,数据整理2!$B$4:$Q$172,10,0),0)+_xlfn.IFNA(VLOOKUP($E439,数据整理2!$B$4:$Q$172,10,0),0)+_xlfn.IFNA(VLOOKUP($F439,数据整理2!$B$4:$Q$172,10,0),0)+_xlfn.IFNA(VLOOKUP($G439,数据整理2!$B$4:$Q$172,10,0),0)+_xlfn.IFNA(VLOOKUP($H439,数据整理2!$B$4:$Q$172,10,0),0)+_xlfn.IFNA(VLOOKUP($I439,数据整理2!$B$4:$Q$172,10,0),0)+_xlfn.IFNA(VLOOKUP($J439,数据整理2!$B$4:$Q$172,10,0),0)+_xlfn.IFNA(VLOOKUP($K439,数据整理2!$B$4:$Q$172,10,0),0)</f>
        <v>0</v>
      </c>
      <c r="L612">
        <f>_xlfn.IFNA(VLOOKUP($D439,数据整理2!$B$4:$Q$172,11,0),0)+_xlfn.IFNA(VLOOKUP($E439,数据整理2!$B$4:$Q$172,11,0),0)+_xlfn.IFNA(VLOOKUP($F439,数据整理2!$B$4:$Q$172,11,0),0)+_xlfn.IFNA(VLOOKUP($G439,数据整理2!$B$4:$Q$172,11,0),0)+_xlfn.IFNA(VLOOKUP($H439,数据整理2!$B$4:$Q$172,11,0),0)+_xlfn.IFNA(VLOOKUP($I439,数据整理2!$B$4:$Q$172,11,0),0)+_xlfn.IFNA(VLOOKUP($J439,数据整理2!$B$4:$Q$172,11,0),0)+_xlfn.IFNA(VLOOKUP($K439,数据整理2!$B$4:$Q$172,11,0),0)</f>
        <v>0</v>
      </c>
      <c r="M612">
        <f>_xlfn.IFNA(VLOOKUP($D439,数据整理2!$B$4:$Q$172,12,0),0)+_xlfn.IFNA(VLOOKUP($E439,数据整理2!$B$4:$Q$172,12,0),0)+_xlfn.IFNA(VLOOKUP($F439,数据整理2!$B$4:$Q$172,12,0),0)+_xlfn.IFNA(VLOOKUP($G439,数据整理2!$B$4:$Q$172,12,0),0)+_xlfn.IFNA(VLOOKUP($H439,数据整理2!$B$4:$Q$172,12,0),0)+_xlfn.IFNA(VLOOKUP($I439,数据整理2!$B$4:$Q$172,12,0),0)+_xlfn.IFNA(VLOOKUP($J439,数据整理2!$B$4:$Q$172,12,0),0)+_xlfn.IFNA(VLOOKUP($K439,数据整理2!$B$4:$Q$172,12,0),0)</f>
        <v>0</v>
      </c>
      <c r="N612">
        <f>_xlfn.IFNA(VLOOKUP($D439,数据整理2!$B$4:$Q$172,13,0),0)+_xlfn.IFNA(VLOOKUP($E439,数据整理2!$B$4:$Q$172,13,0),0)+_xlfn.IFNA(VLOOKUP($F439,数据整理2!$B$4:$Q$172,13,0),0)+_xlfn.IFNA(VLOOKUP($G439,数据整理2!$B$4:$Q$172,13,0),0)+_xlfn.IFNA(VLOOKUP($H439,数据整理2!$B$4:$Q$172,13,0),0)+_xlfn.IFNA(VLOOKUP($I439,数据整理2!$B$4:$Q$172,13,0),0)+_xlfn.IFNA(VLOOKUP($J439,数据整理2!$B$4:$Q$172,13,0),0)+_xlfn.IFNA(VLOOKUP($K439,数据整理2!$B$4:$Q$172,13,0),0)</f>
        <v>0</v>
      </c>
      <c r="O612">
        <f>_xlfn.IFNA(VLOOKUP($D439,数据整理2!$B$4:$Q$172,14,0),0)+_xlfn.IFNA(VLOOKUP($E439,数据整理2!$B$4:$Q$172,14,0),0)+_xlfn.IFNA(VLOOKUP($F439,数据整理2!$B$4:$Q$172,14,0),0)+_xlfn.IFNA(VLOOKUP($G439,数据整理2!$B$4:$Q$172,14,0),0)+_xlfn.IFNA(VLOOKUP($H439,数据整理2!$B$4:$Q$172,14,0),0)+_xlfn.IFNA(VLOOKUP($I439,数据整理2!$B$4:$Q$172,14,0),0)+_xlfn.IFNA(VLOOKUP($J439,数据整理2!$B$4:$Q$172,14,0),0)+_xlfn.IFNA(VLOOKUP($K439,数据整理2!$B$4:$Q$172,14,0),0)</f>
        <v>0</v>
      </c>
      <c r="P612">
        <f>_xlfn.IFNA(VLOOKUP($D439,数据整理2!$B$4:$Q$172,15,0),0)+_xlfn.IFNA(VLOOKUP($E439,数据整理2!$B$4:$Q$172,15,0),0)+_xlfn.IFNA(VLOOKUP($F439,数据整理2!$B$4:$Q$172,15,0),0)+_xlfn.IFNA(VLOOKUP($G439,数据整理2!$B$4:$Q$172,15,0),0)+_xlfn.IFNA(VLOOKUP($H439,数据整理2!$B$4:$Q$172,15,0),0)+_xlfn.IFNA(VLOOKUP($I439,数据整理2!$B$4:$Q$172,15,0),0)+_xlfn.IFNA(VLOOKUP($J439,数据整理2!$B$4:$Q$172,15,0),0)+_xlfn.IFNA(VLOOKUP($K439,数据整理2!$B$4:$Q$172,15,0),0)</f>
        <v>448</v>
      </c>
      <c r="Q612">
        <f>_xlfn.IFNA(VLOOKUP($D439,数据整理2!$B$4:$Q$172,16,0),0)+_xlfn.IFNA(VLOOKUP($E439,数据整理2!$B$4:$Q$172,16,0),0)+_xlfn.IFNA(VLOOKUP($F439,数据整理2!$B$4:$Q$172,16,0),0)+_xlfn.IFNA(VLOOKUP($G439,数据整理2!$B$4:$Q$172,16,0),0)+_xlfn.IFNA(VLOOKUP($H439,数据整理2!$B$4:$Q$172,16,0),0)+_xlfn.IFNA(VLOOKUP($I439,数据整理2!$B$4:$Q$172,16,0),0)+_xlfn.IFNA(VLOOKUP($J439,数据整理2!$B$4:$Q$172,16,0),0)+_xlfn.IFNA(VLOOKUP($K439,数据整理2!$B$4:$Q$172,16,0),0)</f>
        <v>448</v>
      </c>
    </row>
    <row r="613" spans="2:17" x14ac:dyDescent="0.2">
      <c r="B613">
        <v>60</v>
      </c>
      <c r="C613" t="str">
        <f>INDEX(数据整理1!$C$30:$C$54,MATCH(B613,数据整理1!$D$30:$D$54))</f>
        <v>10阶</v>
      </c>
      <c r="D613">
        <f>_xlfn.IFNA(VLOOKUP(D440,数据整理2!$B$4:$Q$172,3,0),0)+_xlfn.IFNA(VLOOKUP(E440,数据整理2!$B$4:$Q$172,3,0),0)+_xlfn.IFNA(VLOOKUP(F440,数据整理2!$B$4:$Q$172,3,0),0)+_xlfn.IFNA(VLOOKUP(G440,数据整理2!$B$4:$Q$172,3,0),0)+_xlfn.IFNA(VLOOKUP(H440,数据整理2!$B$4:$Q$172,3,0),0)+_xlfn.IFNA(VLOOKUP(I440,数据整理2!$B$4:$Q$172,3,0),0)+_xlfn.IFNA(VLOOKUP(J440,数据整理2!$B$4:$Q$172,3,0),0)+_xlfn.IFNA(VLOOKUP(K440,数据整理2!$B$4:$Q$172,3,0),0)</f>
        <v>1920</v>
      </c>
      <c r="E613">
        <f>_xlfn.IFNA(VLOOKUP($D440,数据整理2!$B$4:$Q$172,4,0),0)+_xlfn.IFNA(VLOOKUP($E440,数据整理2!$B$4:$Q$172,4,0),0)+_xlfn.IFNA(VLOOKUP($F440,数据整理2!$B$4:$Q$172,4,0),0)+_xlfn.IFNA(VLOOKUP($G440,数据整理2!$B$4:$Q$172,4,0),0)+_xlfn.IFNA(VLOOKUP($H440,数据整理2!$B$4:$Q$172,4,0),0)+_xlfn.IFNA(VLOOKUP($I440,数据整理2!$B$4:$Q$172,4,0),0)+_xlfn.IFNA(VLOOKUP($J440,数据整理2!$B$4:$Q$172,4,0),0)+_xlfn.IFNA(VLOOKUP($K440,数据整理2!$B$4:$Q$172,4,0),0)</f>
        <v>1100</v>
      </c>
      <c r="F613">
        <f>_xlfn.IFNA(VLOOKUP($D440,数据整理2!$B$4:$Q$172,5,0),0)+_xlfn.IFNA(VLOOKUP($E440,数据整理2!$B$4:$Q$172,5,0),0)+_xlfn.IFNA(VLOOKUP($F440,数据整理2!$B$4:$Q$172,5,0),0)+_xlfn.IFNA(VLOOKUP($G440,数据整理2!$B$4:$Q$172,5,0),0)+_xlfn.IFNA(VLOOKUP($H440,数据整理2!$B$4:$Q$172,5,0),0)+_xlfn.IFNA(VLOOKUP($I440,数据整理2!$B$4:$Q$172,5,0),0)+_xlfn.IFNA(VLOOKUP($J440,数据整理2!$B$4:$Q$172,5,0),0)+_xlfn.IFNA(VLOOKUP($K440,数据整理2!$B$4:$Q$172,5,0),0)</f>
        <v>276</v>
      </c>
      <c r="G613">
        <f>_xlfn.IFNA(VLOOKUP($D440,数据整理2!$B$4:$Q$172,6,0),0)+_xlfn.IFNA(VLOOKUP($E440,数据整理2!$B$4:$Q$172,6,0),0)+_xlfn.IFNA(VLOOKUP($F440,数据整理2!$B$4:$Q$172,6,0),0)+_xlfn.IFNA(VLOOKUP($G440,数据整理2!$B$4:$Q$172,6,0),0)+_xlfn.IFNA(VLOOKUP($H440,数据整理2!$B$4:$Q$172,6,0),0)+_xlfn.IFNA(VLOOKUP($I440,数据整理2!$B$4:$Q$172,6,0),0)+_xlfn.IFNA(VLOOKUP($J440,数据整理2!$B$4:$Q$172,6,0),0)+_xlfn.IFNA(VLOOKUP($K440,数据整理2!$B$4:$Q$172,6,0),0)</f>
        <v>300</v>
      </c>
      <c r="H613">
        <f>_xlfn.IFNA(VLOOKUP($D440,数据整理2!$B$4:$Q$172,7,0),0)+_xlfn.IFNA(VLOOKUP($E440,数据整理2!$B$4:$Q$172,7,0),0)+_xlfn.IFNA(VLOOKUP($F440,数据整理2!$B$4:$Q$172,7,0),0)+_xlfn.IFNA(VLOOKUP($G440,数据整理2!$B$4:$Q$172,7,0),0)+_xlfn.IFNA(VLOOKUP($H440,数据整理2!$B$4:$Q$172,7,0),0)+_xlfn.IFNA(VLOOKUP($I440,数据整理2!$B$4:$Q$172,7,0),0)+_xlfn.IFNA(VLOOKUP($J440,数据整理2!$B$4:$Q$172,7,0),0)+_xlfn.IFNA(VLOOKUP($K440,数据整理2!$B$4:$Q$172,7,0),0)</f>
        <v>0</v>
      </c>
      <c r="I613">
        <f>_xlfn.IFNA(VLOOKUP($D440,数据整理2!$B$4:$Q$172,8,0),0)+_xlfn.IFNA(VLOOKUP($E440,数据整理2!$B$4:$Q$172,8,0),0)+_xlfn.IFNA(VLOOKUP($F440,数据整理2!$B$4:$Q$172,8,0),0)+_xlfn.IFNA(VLOOKUP($G440,数据整理2!$B$4:$Q$172,8,0),0)+_xlfn.IFNA(VLOOKUP($H440,数据整理2!$B$4:$Q$172,8,0),0)+_xlfn.IFNA(VLOOKUP($I440,数据整理2!$B$4:$Q$172,8,0),0)+_xlfn.IFNA(VLOOKUP($J440,数据整理2!$B$4:$Q$172,8,0),0)+_xlfn.IFNA(VLOOKUP($K440,数据整理2!$B$4:$Q$172,8,0),0)</f>
        <v>0</v>
      </c>
      <c r="J613">
        <f>_xlfn.IFNA(VLOOKUP($D440,数据整理2!$B$4:$Q$172,9,0),0)+_xlfn.IFNA(VLOOKUP($E440,数据整理2!$B$4:$Q$172,9,0),0)+_xlfn.IFNA(VLOOKUP($F440,数据整理2!$B$4:$Q$172,9,0),0)+_xlfn.IFNA(VLOOKUP($G440,数据整理2!$B$4:$Q$172,9,0),0)+_xlfn.IFNA(VLOOKUP($H440,数据整理2!$B$4:$Q$172,9,0),0)+_xlfn.IFNA(VLOOKUP($I440,数据整理2!$B$4:$Q$172,9,0),0)+_xlfn.IFNA(VLOOKUP($J440,数据整理2!$B$4:$Q$172,9,0),0)+_xlfn.IFNA(VLOOKUP($K440,数据整理2!$B$4:$Q$172,9,0),0)</f>
        <v>0</v>
      </c>
      <c r="K613">
        <f>_xlfn.IFNA(VLOOKUP($D440,数据整理2!$B$4:$Q$172,10,0),0)+_xlfn.IFNA(VLOOKUP($E440,数据整理2!$B$4:$Q$172,10,0),0)+_xlfn.IFNA(VLOOKUP($F440,数据整理2!$B$4:$Q$172,10,0),0)+_xlfn.IFNA(VLOOKUP($G440,数据整理2!$B$4:$Q$172,10,0),0)+_xlfn.IFNA(VLOOKUP($H440,数据整理2!$B$4:$Q$172,10,0),0)+_xlfn.IFNA(VLOOKUP($I440,数据整理2!$B$4:$Q$172,10,0),0)+_xlfn.IFNA(VLOOKUP($J440,数据整理2!$B$4:$Q$172,10,0),0)+_xlfn.IFNA(VLOOKUP($K440,数据整理2!$B$4:$Q$172,10,0),0)</f>
        <v>0</v>
      </c>
      <c r="L613">
        <f>_xlfn.IFNA(VLOOKUP($D440,数据整理2!$B$4:$Q$172,11,0),0)+_xlfn.IFNA(VLOOKUP($E440,数据整理2!$B$4:$Q$172,11,0),0)+_xlfn.IFNA(VLOOKUP($F440,数据整理2!$B$4:$Q$172,11,0),0)+_xlfn.IFNA(VLOOKUP($G440,数据整理2!$B$4:$Q$172,11,0),0)+_xlfn.IFNA(VLOOKUP($H440,数据整理2!$B$4:$Q$172,11,0),0)+_xlfn.IFNA(VLOOKUP($I440,数据整理2!$B$4:$Q$172,11,0),0)+_xlfn.IFNA(VLOOKUP($J440,数据整理2!$B$4:$Q$172,11,0),0)+_xlfn.IFNA(VLOOKUP($K440,数据整理2!$B$4:$Q$172,11,0),0)</f>
        <v>0</v>
      </c>
      <c r="M613">
        <f>_xlfn.IFNA(VLOOKUP($D440,数据整理2!$B$4:$Q$172,12,0),0)+_xlfn.IFNA(VLOOKUP($E440,数据整理2!$B$4:$Q$172,12,0),0)+_xlfn.IFNA(VLOOKUP($F440,数据整理2!$B$4:$Q$172,12,0),0)+_xlfn.IFNA(VLOOKUP($G440,数据整理2!$B$4:$Q$172,12,0),0)+_xlfn.IFNA(VLOOKUP($H440,数据整理2!$B$4:$Q$172,12,0),0)+_xlfn.IFNA(VLOOKUP($I440,数据整理2!$B$4:$Q$172,12,0),0)+_xlfn.IFNA(VLOOKUP($J440,数据整理2!$B$4:$Q$172,12,0),0)+_xlfn.IFNA(VLOOKUP($K440,数据整理2!$B$4:$Q$172,12,0),0)</f>
        <v>0</v>
      </c>
      <c r="N613">
        <f>_xlfn.IFNA(VLOOKUP($D440,数据整理2!$B$4:$Q$172,13,0),0)+_xlfn.IFNA(VLOOKUP($E440,数据整理2!$B$4:$Q$172,13,0),0)+_xlfn.IFNA(VLOOKUP($F440,数据整理2!$B$4:$Q$172,13,0),0)+_xlfn.IFNA(VLOOKUP($G440,数据整理2!$B$4:$Q$172,13,0),0)+_xlfn.IFNA(VLOOKUP($H440,数据整理2!$B$4:$Q$172,13,0),0)+_xlfn.IFNA(VLOOKUP($I440,数据整理2!$B$4:$Q$172,13,0),0)+_xlfn.IFNA(VLOOKUP($J440,数据整理2!$B$4:$Q$172,13,0),0)+_xlfn.IFNA(VLOOKUP($K440,数据整理2!$B$4:$Q$172,13,0),0)</f>
        <v>0</v>
      </c>
      <c r="O613">
        <f>_xlfn.IFNA(VLOOKUP($D440,数据整理2!$B$4:$Q$172,14,0),0)+_xlfn.IFNA(VLOOKUP($E440,数据整理2!$B$4:$Q$172,14,0),0)+_xlfn.IFNA(VLOOKUP($F440,数据整理2!$B$4:$Q$172,14,0),0)+_xlfn.IFNA(VLOOKUP($G440,数据整理2!$B$4:$Q$172,14,0),0)+_xlfn.IFNA(VLOOKUP($H440,数据整理2!$B$4:$Q$172,14,0),0)+_xlfn.IFNA(VLOOKUP($I440,数据整理2!$B$4:$Q$172,14,0),0)+_xlfn.IFNA(VLOOKUP($J440,数据整理2!$B$4:$Q$172,14,0),0)+_xlfn.IFNA(VLOOKUP($K440,数据整理2!$B$4:$Q$172,14,0),0)</f>
        <v>0</v>
      </c>
      <c r="P613">
        <f>_xlfn.IFNA(VLOOKUP($D440,数据整理2!$B$4:$Q$172,15,0),0)+_xlfn.IFNA(VLOOKUP($E440,数据整理2!$B$4:$Q$172,15,0),0)+_xlfn.IFNA(VLOOKUP($F440,数据整理2!$B$4:$Q$172,15,0),0)+_xlfn.IFNA(VLOOKUP($G440,数据整理2!$B$4:$Q$172,15,0),0)+_xlfn.IFNA(VLOOKUP($H440,数据整理2!$B$4:$Q$172,15,0),0)+_xlfn.IFNA(VLOOKUP($I440,数据整理2!$B$4:$Q$172,15,0),0)+_xlfn.IFNA(VLOOKUP($J440,数据整理2!$B$4:$Q$172,15,0),0)+_xlfn.IFNA(VLOOKUP($K440,数据整理2!$B$4:$Q$172,15,0),0)</f>
        <v>448</v>
      </c>
      <c r="Q613">
        <f>_xlfn.IFNA(VLOOKUP($D440,数据整理2!$B$4:$Q$172,16,0),0)+_xlfn.IFNA(VLOOKUP($E440,数据整理2!$B$4:$Q$172,16,0),0)+_xlfn.IFNA(VLOOKUP($F440,数据整理2!$B$4:$Q$172,16,0),0)+_xlfn.IFNA(VLOOKUP($G440,数据整理2!$B$4:$Q$172,16,0),0)+_xlfn.IFNA(VLOOKUP($H440,数据整理2!$B$4:$Q$172,16,0),0)+_xlfn.IFNA(VLOOKUP($I440,数据整理2!$B$4:$Q$172,16,0),0)+_xlfn.IFNA(VLOOKUP($J440,数据整理2!$B$4:$Q$172,16,0),0)+_xlfn.IFNA(VLOOKUP($K440,数据整理2!$B$4:$Q$172,16,0),0)</f>
        <v>448</v>
      </c>
    </row>
    <row r="614" spans="2:17" x14ac:dyDescent="0.2">
      <c r="B614">
        <v>61</v>
      </c>
      <c r="C614" t="str">
        <f>INDEX(数据整理1!$C$30:$C$54,MATCH(B614,数据整理1!$D$30:$D$54))</f>
        <v>10阶</v>
      </c>
      <c r="D614">
        <f>_xlfn.IFNA(VLOOKUP(D441,数据整理2!$B$4:$Q$172,3,0),0)+_xlfn.IFNA(VLOOKUP(E441,数据整理2!$B$4:$Q$172,3,0),0)+_xlfn.IFNA(VLOOKUP(F441,数据整理2!$B$4:$Q$172,3,0),0)+_xlfn.IFNA(VLOOKUP(G441,数据整理2!$B$4:$Q$172,3,0),0)+_xlfn.IFNA(VLOOKUP(H441,数据整理2!$B$4:$Q$172,3,0),0)+_xlfn.IFNA(VLOOKUP(I441,数据整理2!$B$4:$Q$172,3,0),0)+_xlfn.IFNA(VLOOKUP(J441,数据整理2!$B$4:$Q$172,3,0),0)+_xlfn.IFNA(VLOOKUP(K441,数据整理2!$B$4:$Q$172,3,0),0)</f>
        <v>1920</v>
      </c>
      <c r="E614">
        <f>_xlfn.IFNA(VLOOKUP($D441,数据整理2!$B$4:$Q$172,4,0),0)+_xlfn.IFNA(VLOOKUP($E441,数据整理2!$B$4:$Q$172,4,0),0)+_xlfn.IFNA(VLOOKUP($F441,数据整理2!$B$4:$Q$172,4,0),0)+_xlfn.IFNA(VLOOKUP($G441,数据整理2!$B$4:$Q$172,4,0),0)+_xlfn.IFNA(VLOOKUP($H441,数据整理2!$B$4:$Q$172,4,0),0)+_xlfn.IFNA(VLOOKUP($I441,数据整理2!$B$4:$Q$172,4,0),0)+_xlfn.IFNA(VLOOKUP($J441,数据整理2!$B$4:$Q$172,4,0),0)+_xlfn.IFNA(VLOOKUP($K441,数据整理2!$B$4:$Q$172,4,0),0)</f>
        <v>1100</v>
      </c>
      <c r="F614">
        <f>_xlfn.IFNA(VLOOKUP($D441,数据整理2!$B$4:$Q$172,5,0),0)+_xlfn.IFNA(VLOOKUP($E441,数据整理2!$B$4:$Q$172,5,0),0)+_xlfn.IFNA(VLOOKUP($F441,数据整理2!$B$4:$Q$172,5,0),0)+_xlfn.IFNA(VLOOKUP($G441,数据整理2!$B$4:$Q$172,5,0),0)+_xlfn.IFNA(VLOOKUP($H441,数据整理2!$B$4:$Q$172,5,0),0)+_xlfn.IFNA(VLOOKUP($I441,数据整理2!$B$4:$Q$172,5,0),0)+_xlfn.IFNA(VLOOKUP($J441,数据整理2!$B$4:$Q$172,5,0),0)+_xlfn.IFNA(VLOOKUP($K441,数据整理2!$B$4:$Q$172,5,0),0)</f>
        <v>276</v>
      </c>
      <c r="G614">
        <f>_xlfn.IFNA(VLOOKUP($D441,数据整理2!$B$4:$Q$172,6,0),0)+_xlfn.IFNA(VLOOKUP($E441,数据整理2!$B$4:$Q$172,6,0),0)+_xlfn.IFNA(VLOOKUP($F441,数据整理2!$B$4:$Q$172,6,0),0)+_xlfn.IFNA(VLOOKUP($G441,数据整理2!$B$4:$Q$172,6,0),0)+_xlfn.IFNA(VLOOKUP($H441,数据整理2!$B$4:$Q$172,6,0),0)+_xlfn.IFNA(VLOOKUP($I441,数据整理2!$B$4:$Q$172,6,0),0)+_xlfn.IFNA(VLOOKUP($J441,数据整理2!$B$4:$Q$172,6,0),0)+_xlfn.IFNA(VLOOKUP($K441,数据整理2!$B$4:$Q$172,6,0),0)</f>
        <v>300</v>
      </c>
      <c r="H614">
        <f>_xlfn.IFNA(VLOOKUP($D441,数据整理2!$B$4:$Q$172,7,0),0)+_xlfn.IFNA(VLOOKUP($E441,数据整理2!$B$4:$Q$172,7,0),0)+_xlfn.IFNA(VLOOKUP($F441,数据整理2!$B$4:$Q$172,7,0),0)+_xlfn.IFNA(VLOOKUP($G441,数据整理2!$B$4:$Q$172,7,0),0)+_xlfn.IFNA(VLOOKUP($H441,数据整理2!$B$4:$Q$172,7,0),0)+_xlfn.IFNA(VLOOKUP($I441,数据整理2!$B$4:$Q$172,7,0),0)+_xlfn.IFNA(VLOOKUP($J441,数据整理2!$B$4:$Q$172,7,0),0)+_xlfn.IFNA(VLOOKUP($K441,数据整理2!$B$4:$Q$172,7,0),0)</f>
        <v>0</v>
      </c>
      <c r="I614">
        <f>_xlfn.IFNA(VLOOKUP($D441,数据整理2!$B$4:$Q$172,8,0),0)+_xlfn.IFNA(VLOOKUP($E441,数据整理2!$B$4:$Q$172,8,0),0)+_xlfn.IFNA(VLOOKUP($F441,数据整理2!$B$4:$Q$172,8,0),0)+_xlfn.IFNA(VLOOKUP($G441,数据整理2!$B$4:$Q$172,8,0),0)+_xlfn.IFNA(VLOOKUP($H441,数据整理2!$B$4:$Q$172,8,0),0)+_xlfn.IFNA(VLOOKUP($I441,数据整理2!$B$4:$Q$172,8,0),0)+_xlfn.IFNA(VLOOKUP($J441,数据整理2!$B$4:$Q$172,8,0),0)+_xlfn.IFNA(VLOOKUP($K441,数据整理2!$B$4:$Q$172,8,0),0)</f>
        <v>0</v>
      </c>
      <c r="J614">
        <f>_xlfn.IFNA(VLOOKUP($D441,数据整理2!$B$4:$Q$172,9,0),0)+_xlfn.IFNA(VLOOKUP($E441,数据整理2!$B$4:$Q$172,9,0),0)+_xlfn.IFNA(VLOOKUP($F441,数据整理2!$B$4:$Q$172,9,0),0)+_xlfn.IFNA(VLOOKUP($G441,数据整理2!$B$4:$Q$172,9,0),0)+_xlfn.IFNA(VLOOKUP($H441,数据整理2!$B$4:$Q$172,9,0),0)+_xlfn.IFNA(VLOOKUP($I441,数据整理2!$B$4:$Q$172,9,0),0)+_xlfn.IFNA(VLOOKUP($J441,数据整理2!$B$4:$Q$172,9,0),0)+_xlfn.IFNA(VLOOKUP($K441,数据整理2!$B$4:$Q$172,9,0),0)</f>
        <v>0</v>
      </c>
      <c r="K614">
        <f>_xlfn.IFNA(VLOOKUP($D441,数据整理2!$B$4:$Q$172,10,0),0)+_xlfn.IFNA(VLOOKUP($E441,数据整理2!$B$4:$Q$172,10,0),0)+_xlfn.IFNA(VLOOKUP($F441,数据整理2!$B$4:$Q$172,10,0),0)+_xlfn.IFNA(VLOOKUP($G441,数据整理2!$B$4:$Q$172,10,0),0)+_xlfn.IFNA(VLOOKUP($H441,数据整理2!$B$4:$Q$172,10,0),0)+_xlfn.IFNA(VLOOKUP($I441,数据整理2!$B$4:$Q$172,10,0),0)+_xlfn.IFNA(VLOOKUP($J441,数据整理2!$B$4:$Q$172,10,0),0)+_xlfn.IFNA(VLOOKUP($K441,数据整理2!$B$4:$Q$172,10,0),0)</f>
        <v>0</v>
      </c>
      <c r="L614">
        <f>_xlfn.IFNA(VLOOKUP($D441,数据整理2!$B$4:$Q$172,11,0),0)+_xlfn.IFNA(VLOOKUP($E441,数据整理2!$B$4:$Q$172,11,0),0)+_xlfn.IFNA(VLOOKUP($F441,数据整理2!$B$4:$Q$172,11,0),0)+_xlfn.IFNA(VLOOKUP($G441,数据整理2!$B$4:$Q$172,11,0),0)+_xlfn.IFNA(VLOOKUP($H441,数据整理2!$B$4:$Q$172,11,0),0)+_xlfn.IFNA(VLOOKUP($I441,数据整理2!$B$4:$Q$172,11,0),0)+_xlfn.IFNA(VLOOKUP($J441,数据整理2!$B$4:$Q$172,11,0),0)+_xlfn.IFNA(VLOOKUP($K441,数据整理2!$B$4:$Q$172,11,0),0)</f>
        <v>0</v>
      </c>
      <c r="M614">
        <f>_xlfn.IFNA(VLOOKUP($D441,数据整理2!$B$4:$Q$172,12,0),0)+_xlfn.IFNA(VLOOKUP($E441,数据整理2!$B$4:$Q$172,12,0),0)+_xlfn.IFNA(VLOOKUP($F441,数据整理2!$B$4:$Q$172,12,0),0)+_xlfn.IFNA(VLOOKUP($G441,数据整理2!$B$4:$Q$172,12,0),0)+_xlfn.IFNA(VLOOKUP($H441,数据整理2!$B$4:$Q$172,12,0),0)+_xlfn.IFNA(VLOOKUP($I441,数据整理2!$B$4:$Q$172,12,0),0)+_xlfn.IFNA(VLOOKUP($J441,数据整理2!$B$4:$Q$172,12,0),0)+_xlfn.IFNA(VLOOKUP($K441,数据整理2!$B$4:$Q$172,12,0),0)</f>
        <v>0</v>
      </c>
      <c r="N614">
        <f>_xlfn.IFNA(VLOOKUP($D441,数据整理2!$B$4:$Q$172,13,0),0)+_xlfn.IFNA(VLOOKUP($E441,数据整理2!$B$4:$Q$172,13,0),0)+_xlfn.IFNA(VLOOKUP($F441,数据整理2!$B$4:$Q$172,13,0),0)+_xlfn.IFNA(VLOOKUP($G441,数据整理2!$B$4:$Q$172,13,0),0)+_xlfn.IFNA(VLOOKUP($H441,数据整理2!$B$4:$Q$172,13,0),0)+_xlfn.IFNA(VLOOKUP($I441,数据整理2!$B$4:$Q$172,13,0),0)+_xlfn.IFNA(VLOOKUP($J441,数据整理2!$B$4:$Q$172,13,0),0)+_xlfn.IFNA(VLOOKUP($K441,数据整理2!$B$4:$Q$172,13,0),0)</f>
        <v>0</v>
      </c>
      <c r="O614">
        <f>_xlfn.IFNA(VLOOKUP($D441,数据整理2!$B$4:$Q$172,14,0),0)+_xlfn.IFNA(VLOOKUP($E441,数据整理2!$B$4:$Q$172,14,0),0)+_xlfn.IFNA(VLOOKUP($F441,数据整理2!$B$4:$Q$172,14,0),0)+_xlfn.IFNA(VLOOKUP($G441,数据整理2!$B$4:$Q$172,14,0),0)+_xlfn.IFNA(VLOOKUP($H441,数据整理2!$B$4:$Q$172,14,0),0)+_xlfn.IFNA(VLOOKUP($I441,数据整理2!$B$4:$Q$172,14,0),0)+_xlfn.IFNA(VLOOKUP($J441,数据整理2!$B$4:$Q$172,14,0),0)+_xlfn.IFNA(VLOOKUP($K441,数据整理2!$B$4:$Q$172,14,0),0)</f>
        <v>0</v>
      </c>
      <c r="P614">
        <f>_xlfn.IFNA(VLOOKUP($D441,数据整理2!$B$4:$Q$172,15,0),0)+_xlfn.IFNA(VLOOKUP($E441,数据整理2!$B$4:$Q$172,15,0),0)+_xlfn.IFNA(VLOOKUP($F441,数据整理2!$B$4:$Q$172,15,0),0)+_xlfn.IFNA(VLOOKUP($G441,数据整理2!$B$4:$Q$172,15,0),0)+_xlfn.IFNA(VLOOKUP($H441,数据整理2!$B$4:$Q$172,15,0),0)+_xlfn.IFNA(VLOOKUP($I441,数据整理2!$B$4:$Q$172,15,0),0)+_xlfn.IFNA(VLOOKUP($J441,数据整理2!$B$4:$Q$172,15,0),0)+_xlfn.IFNA(VLOOKUP($K441,数据整理2!$B$4:$Q$172,15,0),0)</f>
        <v>448</v>
      </c>
      <c r="Q614">
        <f>_xlfn.IFNA(VLOOKUP($D441,数据整理2!$B$4:$Q$172,16,0),0)+_xlfn.IFNA(VLOOKUP($E441,数据整理2!$B$4:$Q$172,16,0),0)+_xlfn.IFNA(VLOOKUP($F441,数据整理2!$B$4:$Q$172,16,0),0)+_xlfn.IFNA(VLOOKUP($G441,数据整理2!$B$4:$Q$172,16,0),0)+_xlfn.IFNA(VLOOKUP($H441,数据整理2!$B$4:$Q$172,16,0),0)+_xlfn.IFNA(VLOOKUP($I441,数据整理2!$B$4:$Q$172,16,0),0)+_xlfn.IFNA(VLOOKUP($J441,数据整理2!$B$4:$Q$172,16,0),0)+_xlfn.IFNA(VLOOKUP($K441,数据整理2!$B$4:$Q$172,16,0),0)</f>
        <v>448</v>
      </c>
    </row>
    <row r="615" spans="2:17" x14ac:dyDescent="0.2">
      <c r="B615">
        <v>62</v>
      </c>
      <c r="C615" t="str">
        <f>INDEX(数据整理1!$C$30:$C$54,MATCH(B615,数据整理1!$D$30:$D$54))</f>
        <v>10阶</v>
      </c>
      <c r="D615">
        <f>_xlfn.IFNA(VLOOKUP(D442,数据整理2!$B$4:$Q$172,3,0),0)+_xlfn.IFNA(VLOOKUP(E442,数据整理2!$B$4:$Q$172,3,0),0)+_xlfn.IFNA(VLOOKUP(F442,数据整理2!$B$4:$Q$172,3,0),0)+_xlfn.IFNA(VLOOKUP(G442,数据整理2!$B$4:$Q$172,3,0),0)+_xlfn.IFNA(VLOOKUP(H442,数据整理2!$B$4:$Q$172,3,0),0)+_xlfn.IFNA(VLOOKUP(I442,数据整理2!$B$4:$Q$172,3,0),0)+_xlfn.IFNA(VLOOKUP(J442,数据整理2!$B$4:$Q$172,3,0),0)+_xlfn.IFNA(VLOOKUP(K442,数据整理2!$B$4:$Q$172,3,0),0)</f>
        <v>1920</v>
      </c>
      <c r="E615">
        <f>_xlfn.IFNA(VLOOKUP($D442,数据整理2!$B$4:$Q$172,4,0),0)+_xlfn.IFNA(VLOOKUP($E442,数据整理2!$B$4:$Q$172,4,0),0)+_xlfn.IFNA(VLOOKUP($F442,数据整理2!$B$4:$Q$172,4,0),0)+_xlfn.IFNA(VLOOKUP($G442,数据整理2!$B$4:$Q$172,4,0),0)+_xlfn.IFNA(VLOOKUP($H442,数据整理2!$B$4:$Q$172,4,0),0)+_xlfn.IFNA(VLOOKUP($I442,数据整理2!$B$4:$Q$172,4,0),0)+_xlfn.IFNA(VLOOKUP($J442,数据整理2!$B$4:$Q$172,4,0),0)+_xlfn.IFNA(VLOOKUP($K442,数据整理2!$B$4:$Q$172,4,0),0)</f>
        <v>1100</v>
      </c>
      <c r="F615">
        <f>_xlfn.IFNA(VLOOKUP($D442,数据整理2!$B$4:$Q$172,5,0),0)+_xlfn.IFNA(VLOOKUP($E442,数据整理2!$B$4:$Q$172,5,0),0)+_xlfn.IFNA(VLOOKUP($F442,数据整理2!$B$4:$Q$172,5,0),0)+_xlfn.IFNA(VLOOKUP($G442,数据整理2!$B$4:$Q$172,5,0),0)+_xlfn.IFNA(VLOOKUP($H442,数据整理2!$B$4:$Q$172,5,0),0)+_xlfn.IFNA(VLOOKUP($I442,数据整理2!$B$4:$Q$172,5,0),0)+_xlfn.IFNA(VLOOKUP($J442,数据整理2!$B$4:$Q$172,5,0),0)+_xlfn.IFNA(VLOOKUP($K442,数据整理2!$B$4:$Q$172,5,0),0)</f>
        <v>276</v>
      </c>
      <c r="G615">
        <f>_xlfn.IFNA(VLOOKUP($D442,数据整理2!$B$4:$Q$172,6,0),0)+_xlfn.IFNA(VLOOKUP($E442,数据整理2!$B$4:$Q$172,6,0),0)+_xlfn.IFNA(VLOOKUP($F442,数据整理2!$B$4:$Q$172,6,0),0)+_xlfn.IFNA(VLOOKUP($G442,数据整理2!$B$4:$Q$172,6,0),0)+_xlfn.IFNA(VLOOKUP($H442,数据整理2!$B$4:$Q$172,6,0),0)+_xlfn.IFNA(VLOOKUP($I442,数据整理2!$B$4:$Q$172,6,0),0)+_xlfn.IFNA(VLOOKUP($J442,数据整理2!$B$4:$Q$172,6,0),0)+_xlfn.IFNA(VLOOKUP($K442,数据整理2!$B$4:$Q$172,6,0),0)</f>
        <v>300</v>
      </c>
      <c r="H615">
        <f>_xlfn.IFNA(VLOOKUP($D442,数据整理2!$B$4:$Q$172,7,0),0)+_xlfn.IFNA(VLOOKUP($E442,数据整理2!$B$4:$Q$172,7,0),0)+_xlfn.IFNA(VLOOKUP($F442,数据整理2!$B$4:$Q$172,7,0),0)+_xlfn.IFNA(VLOOKUP($G442,数据整理2!$B$4:$Q$172,7,0),0)+_xlfn.IFNA(VLOOKUP($H442,数据整理2!$B$4:$Q$172,7,0),0)+_xlfn.IFNA(VLOOKUP($I442,数据整理2!$B$4:$Q$172,7,0),0)+_xlfn.IFNA(VLOOKUP($J442,数据整理2!$B$4:$Q$172,7,0),0)+_xlfn.IFNA(VLOOKUP($K442,数据整理2!$B$4:$Q$172,7,0),0)</f>
        <v>0</v>
      </c>
      <c r="I615">
        <f>_xlfn.IFNA(VLOOKUP($D442,数据整理2!$B$4:$Q$172,8,0),0)+_xlfn.IFNA(VLOOKUP($E442,数据整理2!$B$4:$Q$172,8,0),0)+_xlfn.IFNA(VLOOKUP($F442,数据整理2!$B$4:$Q$172,8,0),0)+_xlfn.IFNA(VLOOKUP($G442,数据整理2!$B$4:$Q$172,8,0),0)+_xlfn.IFNA(VLOOKUP($H442,数据整理2!$B$4:$Q$172,8,0),0)+_xlfn.IFNA(VLOOKUP($I442,数据整理2!$B$4:$Q$172,8,0),0)+_xlfn.IFNA(VLOOKUP($J442,数据整理2!$B$4:$Q$172,8,0),0)+_xlfn.IFNA(VLOOKUP($K442,数据整理2!$B$4:$Q$172,8,0),0)</f>
        <v>0</v>
      </c>
      <c r="J615">
        <f>_xlfn.IFNA(VLOOKUP($D442,数据整理2!$B$4:$Q$172,9,0),0)+_xlfn.IFNA(VLOOKUP($E442,数据整理2!$B$4:$Q$172,9,0),0)+_xlfn.IFNA(VLOOKUP($F442,数据整理2!$B$4:$Q$172,9,0),0)+_xlfn.IFNA(VLOOKUP($G442,数据整理2!$B$4:$Q$172,9,0),0)+_xlfn.IFNA(VLOOKUP($H442,数据整理2!$B$4:$Q$172,9,0),0)+_xlfn.IFNA(VLOOKUP($I442,数据整理2!$B$4:$Q$172,9,0),0)+_xlfn.IFNA(VLOOKUP($J442,数据整理2!$B$4:$Q$172,9,0),0)+_xlfn.IFNA(VLOOKUP($K442,数据整理2!$B$4:$Q$172,9,0),0)</f>
        <v>0</v>
      </c>
      <c r="K615">
        <f>_xlfn.IFNA(VLOOKUP($D442,数据整理2!$B$4:$Q$172,10,0),0)+_xlfn.IFNA(VLOOKUP($E442,数据整理2!$B$4:$Q$172,10,0),0)+_xlfn.IFNA(VLOOKUP($F442,数据整理2!$B$4:$Q$172,10,0),0)+_xlfn.IFNA(VLOOKUP($G442,数据整理2!$B$4:$Q$172,10,0),0)+_xlfn.IFNA(VLOOKUP($H442,数据整理2!$B$4:$Q$172,10,0),0)+_xlfn.IFNA(VLOOKUP($I442,数据整理2!$B$4:$Q$172,10,0),0)+_xlfn.IFNA(VLOOKUP($J442,数据整理2!$B$4:$Q$172,10,0),0)+_xlfn.IFNA(VLOOKUP($K442,数据整理2!$B$4:$Q$172,10,0),0)</f>
        <v>0</v>
      </c>
      <c r="L615">
        <f>_xlfn.IFNA(VLOOKUP($D442,数据整理2!$B$4:$Q$172,11,0),0)+_xlfn.IFNA(VLOOKUP($E442,数据整理2!$B$4:$Q$172,11,0),0)+_xlfn.IFNA(VLOOKUP($F442,数据整理2!$B$4:$Q$172,11,0),0)+_xlfn.IFNA(VLOOKUP($G442,数据整理2!$B$4:$Q$172,11,0),0)+_xlfn.IFNA(VLOOKUP($H442,数据整理2!$B$4:$Q$172,11,0),0)+_xlfn.IFNA(VLOOKUP($I442,数据整理2!$B$4:$Q$172,11,0),0)+_xlfn.IFNA(VLOOKUP($J442,数据整理2!$B$4:$Q$172,11,0),0)+_xlfn.IFNA(VLOOKUP($K442,数据整理2!$B$4:$Q$172,11,0),0)</f>
        <v>0</v>
      </c>
      <c r="M615">
        <f>_xlfn.IFNA(VLOOKUP($D442,数据整理2!$B$4:$Q$172,12,0),0)+_xlfn.IFNA(VLOOKUP($E442,数据整理2!$B$4:$Q$172,12,0),0)+_xlfn.IFNA(VLOOKUP($F442,数据整理2!$B$4:$Q$172,12,0),0)+_xlfn.IFNA(VLOOKUP($G442,数据整理2!$B$4:$Q$172,12,0),0)+_xlfn.IFNA(VLOOKUP($H442,数据整理2!$B$4:$Q$172,12,0),0)+_xlfn.IFNA(VLOOKUP($I442,数据整理2!$B$4:$Q$172,12,0),0)+_xlfn.IFNA(VLOOKUP($J442,数据整理2!$B$4:$Q$172,12,0),0)+_xlfn.IFNA(VLOOKUP($K442,数据整理2!$B$4:$Q$172,12,0),0)</f>
        <v>0</v>
      </c>
      <c r="N615">
        <f>_xlfn.IFNA(VLOOKUP($D442,数据整理2!$B$4:$Q$172,13,0),0)+_xlfn.IFNA(VLOOKUP($E442,数据整理2!$B$4:$Q$172,13,0),0)+_xlfn.IFNA(VLOOKUP($F442,数据整理2!$B$4:$Q$172,13,0),0)+_xlfn.IFNA(VLOOKUP($G442,数据整理2!$B$4:$Q$172,13,0),0)+_xlfn.IFNA(VLOOKUP($H442,数据整理2!$B$4:$Q$172,13,0),0)+_xlfn.IFNA(VLOOKUP($I442,数据整理2!$B$4:$Q$172,13,0),0)+_xlfn.IFNA(VLOOKUP($J442,数据整理2!$B$4:$Q$172,13,0),0)+_xlfn.IFNA(VLOOKUP($K442,数据整理2!$B$4:$Q$172,13,0),0)</f>
        <v>0</v>
      </c>
      <c r="O615">
        <f>_xlfn.IFNA(VLOOKUP($D442,数据整理2!$B$4:$Q$172,14,0),0)+_xlfn.IFNA(VLOOKUP($E442,数据整理2!$B$4:$Q$172,14,0),0)+_xlfn.IFNA(VLOOKUP($F442,数据整理2!$B$4:$Q$172,14,0),0)+_xlfn.IFNA(VLOOKUP($G442,数据整理2!$B$4:$Q$172,14,0),0)+_xlfn.IFNA(VLOOKUP($H442,数据整理2!$B$4:$Q$172,14,0),0)+_xlfn.IFNA(VLOOKUP($I442,数据整理2!$B$4:$Q$172,14,0),0)+_xlfn.IFNA(VLOOKUP($J442,数据整理2!$B$4:$Q$172,14,0),0)+_xlfn.IFNA(VLOOKUP($K442,数据整理2!$B$4:$Q$172,14,0),0)</f>
        <v>0</v>
      </c>
      <c r="P615">
        <f>_xlfn.IFNA(VLOOKUP($D442,数据整理2!$B$4:$Q$172,15,0),0)+_xlfn.IFNA(VLOOKUP($E442,数据整理2!$B$4:$Q$172,15,0),0)+_xlfn.IFNA(VLOOKUP($F442,数据整理2!$B$4:$Q$172,15,0),0)+_xlfn.IFNA(VLOOKUP($G442,数据整理2!$B$4:$Q$172,15,0),0)+_xlfn.IFNA(VLOOKUP($H442,数据整理2!$B$4:$Q$172,15,0),0)+_xlfn.IFNA(VLOOKUP($I442,数据整理2!$B$4:$Q$172,15,0),0)+_xlfn.IFNA(VLOOKUP($J442,数据整理2!$B$4:$Q$172,15,0),0)+_xlfn.IFNA(VLOOKUP($K442,数据整理2!$B$4:$Q$172,15,0),0)</f>
        <v>448</v>
      </c>
      <c r="Q615">
        <f>_xlfn.IFNA(VLOOKUP($D442,数据整理2!$B$4:$Q$172,16,0),0)+_xlfn.IFNA(VLOOKUP($E442,数据整理2!$B$4:$Q$172,16,0),0)+_xlfn.IFNA(VLOOKUP($F442,数据整理2!$B$4:$Q$172,16,0),0)+_xlfn.IFNA(VLOOKUP($G442,数据整理2!$B$4:$Q$172,16,0),0)+_xlfn.IFNA(VLOOKUP($H442,数据整理2!$B$4:$Q$172,16,0),0)+_xlfn.IFNA(VLOOKUP($I442,数据整理2!$B$4:$Q$172,16,0),0)+_xlfn.IFNA(VLOOKUP($J442,数据整理2!$B$4:$Q$172,16,0),0)+_xlfn.IFNA(VLOOKUP($K442,数据整理2!$B$4:$Q$172,16,0),0)</f>
        <v>448</v>
      </c>
    </row>
    <row r="616" spans="2:17" x14ac:dyDescent="0.2">
      <c r="B616">
        <v>63</v>
      </c>
      <c r="C616" t="str">
        <f>INDEX(数据整理1!$C$30:$C$54,MATCH(B616,数据整理1!$D$30:$D$54))</f>
        <v>10阶</v>
      </c>
      <c r="D616">
        <f>_xlfn.IFNA(VLOOKUP(D443,数据整理2!$B$4:$Q$172,3,0),0)+_xlfn.IFNA(VLOOKUP(E443,数据整理2!$B$4:$Q$172,3,0),0)+_xlfn.IFNA(VLOOKUP(F443,数据整理2!$B$4:$Q$172,3,0),0)+_xlfn.IFNA(VLOOKUP(G443,数据整理2!$B$4:$Q$172,3,0),0)+_xlfn.IFNA(VLOOKUP(H443,数据整理2!$B$4:$Q$172,3,0),0)+_xlfn.IFNA(VLOOKUP(I443,数据整理2!$B$4:$Q$172,3,0),0)+_xlfn.IFNA(VLOOKUP(J443,数据整理2!$B$4:$Q$172,3,0),0)+_xlfn.IFNA(VLOOKUP(K443,数据整理2!$B$4:$Q$172,3,0),0)</f>
        <v>1920</v>
      </c>
      <c r="E616">
        <f>_xlfn.IFNA(VLOOKUP($D443,数据整理2!$B$4:$Q$172,4,0),0)+_xlfn.IFNA(VLOOKUP($E443,数据整理2!$B$4:$Q$172,4,0),0)+_xlfn.IFNA(VLOOKUP($F443,数据整理2!$B$4:$Q$172,4,0),0)+_xlfn.IFNA(VLOOKUP($G443,数据整理2!$B$4:$Q$172,4,0),0)+_xlfn.IFNA(VLOOKUP($H443,数据整理2!$B$4:$Q$172,4,0),0)+_xlfn.IFNA(VLOOKUP($I443,数据整理2!$B$4:$Q$172,4,0),0)+_xlfn.IFNA(VLOOKUP($J443,数据整理2!$B$4:$Q$172,4,0),0)+_xlfn.IFNA(VLOOKUP($K443,数据整理2!$B$4:$Q$172,4,0),0)</f>
        <v>1100</v>
      </c>
      <c r="F616">
        <f>_xlfn.IFNA(VLOOKUP($D443,数据整理2!$B$4:$Q$172,5,0),0)+_xlfn.IFNA(VLOOKUP($E443,数据整理2!$B$4:$Q$172,5,0),0)+_xlfn.IFNA(VLOOKUP($F443,数据整理2!$B$4:$Q$172,5,0),0)+_xlfn.IFNA(VLOOKUP($G443,数据整理2!$B$4:$Q$172,5,0),0)+_xlfn.IFNA(VLOOKUP($H443,数据整理2!$B$4:$Q$172,5,0),0)+_xlfn.IFNA(VLOOKUP($I443,数据整理2!$B$4:$Q$172,5,0),0)+_xlfn.IFNA(VLOOKUP($J443,数据整理2!$B$4:$Q$172,5,0),0)+_xlfn.IFNA(VLOOKUP($K443,数据整理2!$B$4:$Q$172,5,0),0)</f>
        <v>276</v>
      </c>
      <c r="G616">
        <f>_xlfn.IFNA(VLOOKUP($D443,数据整理2!$B$4:$Q$172,6,0),0)+_xlfn.IFNA(VLOOKUP($E443,数据整理2!$B$4:$Q$172,6,0),0)+_xlfn.IFNA(VLOOKUP($F443,数据整理2!$B$4:$Q$172,6,0),0)+_xlfn.IFNA(VLOOKUP($G443,数据整理2!$B$4:$Q$172,6,0),0)+_xlfn.IFNA(VLOOKUP($H443,数据整理2!$B$4:$Q$172,6,0),0)+_xlfn.IFNA(VLOOKUP($I443,数据整理2!$B$4:$Q$172,6,0),0)+_xlfn.IFNA(VLOOKUP($J443,数据整理2!$B$4:$Q$172,6,0),0)+_xlfn.IFNA(VLOOKUP($K443,数据整理2!$B$4:$Q$172,6,0),0)</f>
        <v>300</v>
      </c>
      <c r="H616">
        <f>_xlfn.IFNA(VLOOKUP($D443,数据整理2!$B$4:$Q$172,7,0),0)+_xlfn.IFNA(VLOOKUP($E443,数据整理2!$B$4:$Q$172,7,0),0)+_xlfn.IFNA(VLOOKUP($F443,数据整理2!$B$4:$Q$172,7,0),0)+_xlfn.IFNA(VLOOKUP($G443,数据整理2!$B$4:$Q$172,7,0),0)+_xlfn.IFNA(VLOOKUP($H443,数据整理2!$B$4:$Q$172,7,0),0)+_xlfn.IFNA(VLOOKUP($I443,数据整理2!$B$4:$Q$172,7,0),0)+_xlfn.IFNA(VLOOKUP($J443,数据整理2!$B$4:$Q$172,7,0),0)+_xlfn.IFNA(VLOOKUP($K443,数据整理2!$B$4:$Q$172,7,0),0)</f>
        <v>0</v>
      </c>
      <c r="I616">
        <f>_xlfn.IFNA(VLOOKUP($D443,数据整理2!$B$4:$Q$172,8,0),0)+_xlfn.IFNA(VLOOKUP($E443,数据整理2!$B$4:$Q$172,8,0),0)+_xlfn.IFNA(VLOOKUP($F443,数据整理2!$B$4:$Q$172,8,0),0)+_xlfn.IFNA(VLOOKUP($G443,数据整理2!$B$4:$Q$172,8,0),0)+_xlfn.IFNA(VLOOKUP($H443,数据整理2!$B$4:$Q$172,8,0),0)+_xlfn.IFNA(VLOOKUP($I443,数据整理2!$B$4:$Q$172,8,0),0)+_xlfn.IFNA(VLOOKUP($J443,数据整理2!$B$4:$Q$172,8,0),0)+_xlfn.IFNA(VLOOKUP($K443,数据整理2!$B$4:$Q$172,8,0),0)</f>
        <v>0</v>
      </c>
      <c r="J616">
        <f>_xlfn.IFNA(VLOOKUP($D443,数据整理2!$B$4:$Q$172,9,0),0)+_xlfn.IFNA(VLOOKUP($E443,数据整理2!$B$4:$Q$172,9,0),0)+_xlfn.IFNA(VLOOKUP($F443,数据整理2!$B$4:$Q$172,9,0),0)+_xlfn.IFNA(VLOOKUP($G443,数据整理2!$B$4:$Q$172,9,0),0)+_xlfn.IFNA(VLOOKUP($H443,数据整理2!$B$4:$Q$172,9,0),0)+_xlfn.IFNA(VLOOKUP($I443,数据整理2!$B$4:$Q$172,9,0),0)+_xlfn.IFNA(VLOOKUP($J443,数据整理2!$B$4:$Q$172,9,0),0)+_xlfn.IFNA(VLOOKUP($K443,数据整理2!$B$4:$Q$172,9,0),0)</f>
        <v>0</v>
      </c>
      <c r="K616">
        <f>_xlfn.IFNA(VLOOKUP($D443,数据整理2!$B$4:$Q$172,10,0),0)+_xlfn.IFNA(VLOOKUP($E443,数据整理2!$B$4:$Q$172,10,0),0)+_xlfn.IFNA(VLOOKUP($F443,数据整理2!$B$4:$Q$172,10,0),0)+_xlfn.IFNA(VLOOKUP($G443,数据整理2!$B$4:$Q$172,10,0),0)+_xlfn.IFNA(VLOOKUP($H443,数据整理2!$B$4:$Q$172,10,0),0)+_xlfn.IFNA(VLOOKUP($I443,数据整理2!$B$4:$Q$172,10,0),0)+_xlfn.IFNA(VLOOKUP($J443,数据整理2!$B$4:$Q$172,10,0),0)+_xlfn.IFNA(VLOOKUP($K443,数据整理2!$B$4:$Q$172,10,0),0)</f>
        <v>0</v>
      </c>
      <c r="L616">
        <f>_xlfn.IFNA(VLOOKUP($D443,数据整理2!$B$4:$Q$172,11,0),0)+_xlfn.IFNA(VLOOKUP($E443,数据整理2!$B$4:$Q$172,11,0),0)+_xlfn.IFNA(VLOOKUP($F443,数据整理2!$B$4:$Q$172,11,0),0)+_xlfn.IFNA(VLOOKUP($G443,数据整理2!$B$4:$Q$172,11,0),0)+_xlfn.IFNA(VLOOKUP($H443,数据整理2!$B$4:$Q$172,11,0),0)+_xlfn.IFNA(VLOOKUP($I443,数据整理2!$B$4:$Q$172,11,0),0)+_xlfn.IFNA(VLOOKUP($J443,数据整理2!$B$4:$Q$172,11,0),0)+_xlfn.IFNA(VLOOKUP($K443,数据整理2!$B$4:$Q$172,11,0),0)</f>
        <v>0</v>
      </c>
      <c r="M616">
        <f>_xlfn.IFNA(VLOOKUP($D443,数据整理2!$B$4:$Q$172,12,0),0)+_xlfn.IFNA(VLOOKUP($E443,数据整理2!$B$4:$Q$172,12,0),0)+_xlfn.IFNA(VLOOKUP($F443,数据整理2!$B$4:$Q$172,12,0),0)+_xlfn.IFNA(VLOOKUP($G443,数据整理2!$B$4:$Q$172,12,0),0)+_xlfn.IFNA(VLOOKUP($H443,数据整理2!$B$4:$Q$172,12,0),0)+_xlfn.IFNA(VLOOKUP($I443,数据整理2!$B$4:$Q$172,12,0),0)+_xlfn.IFNA(VLOOKUP($J443,数据整理2!$B$4:$Q$172,12,0),0)+_xlfn.IFNA(VLOOKUP($K443,数据整理2!$B$4:$Q$172,12,0),0)</f>
        <v>0</v>
      </c>
      <c r="N616">
        <f>_xlfn.IFNA(VLOOKUP($D443,数据整理2!$B$4:$Q$172,13,0),0)+_xlfn.IFNA(VLOOKUP($E443,数据整理2!$B$4:$Q$172,13,0),0)+_xlfn.IFNA(VLOOKUP($F443,数据整理2!$B$4:$Q$172,13,0),0)+_xlfn.IFNA(VLOOKUP($G443,数据整理2!$B$4:$Q$172,13,0),0)+_xlfn.IFNA(VLOOKUP($H443,数据整理2!$B$4:$Q$172,13,0),0)+_xlfn.IFNA(VLOOKUP($I443,数据整理2!$B$4:$Q$172,13,0),0)+_xlfn.IFNA(VLOOKUP($J443,数据整理2!$B$4:$Q$172,13,0),0)+_xlfn.IFNA(VLOOKUP($K443,数据整理2!$B$4:$Q$172,13,0),0)</f>
        <v>0</v>
      </c>
      <c r="O616">
        <f>_xlfn.IFNA(VLOOKUP($D443,数据整理2!$B$4:$Q$172,14,0),0)+_xlfn.IFNA(VLOOKUP($E443,数据整理2!$B$4:$Q$172,14,0),0)+_xlfn.IFNA(VLOOKUP($F443,数据整理2!$B$4:$Q$172,14,0),0)+_xlfn.IFNA(VLOOKUP($G443,数据整理2!$B$4:$Q$172,14,0),0)+_xlfn.IFNA(VLOOKUP($H443,数据整理2!$B$4:$Q$172,14,0),0)+_xlfn.IFNA(VLOOKUP($I443,数据整理2!$B$4:$Q$172,14,0),0)+_xlfn.IFNA(VLOOKUP($J443,数据整理2!$B$4:$Q$172,14,0),0)+_xlfn.IFNA(VLOOKUP($K443,数据整理2!$B$4:$Q$172,14,0),0)</f>
        <v>0</v>
      </c>
      <c r="P616">
        <f>_xlfn.IFNA(VLOOKUP($D443,数据整理2!$B$4:$Q$172,15,0),0)+_xlfn.IFNA(VLOOKUP($E443,数据整理2!$B$4:$Q$172,15,0),0)+_xlfn.IFNA(VLOOKUP($F443,数据整理2!$B$4:$Q$172,15,0),0)+_xlfn.IFNA(VLOOKUP($G443,数据整理2!$B$4:$Q$172,15,0),0)+_xlfn.IFNA(VLOOKUP($H443,数据整理2!$B$4:$Q$172,15,0),0)+_xlfn.IFNA(VLOOKUP($I443,数据整理2!$B$4:$Q$172,15,0),0)+_xlfn.IFNA(VLOOKUP($J443,数据整理2!$B$4:$Q$172,15,0),0)+_xlfn.IFNA(VLOOKUP($K443,数据整理2!$B$4:$Q$172,15,0),0)</f>
        <v>448</v>
      </c>
      <c r="Q616">
        <f>_xlfn.IFNA(VLOOKUP($D443,数据整理2!$B$4:$Q$172,16,0),0)+_xlfn.IFNA(VLOOKUP($E443,数据整理2!$B$4:$Q$172,16,0),0)+_xlfn.IFNA(VLOOKUP($F443,数据整理2!$B$4:$Q$172,16,0),0)+_xlfn.IFNA(VLOOKUP($G443,数据整理2!$B$4:$Q$172,16,0),0)+_xlfn.IFNA(VLOOKUP($H443,数据整理2!$B$4:$Q$172,16,0),0)+_xlfn.IFNA(VLOOKUP($I443,数据整理2!$B$4:$Q$172,16,0),0)+_xlfn.IFNA(VLOOKUP($J443,数据整理2!$B$4:$Q$172,16,0),0)+_xlfn.IFNA(VLOOKUP($K443,数据整理2!$B$4:$Q$172,16,0),0)</f>
        <v>448</v>
      </c>
    </row>
    <row r="617" spans="2:17" x14ac:dyDescent="0.2">
      <c r="B617">
        <v>64</v>
      </c>
      <c r="C617" t="str">
        <f>INDEX(数据整理1!$C$30:$C$54,MATCH(B617,数据整理1!$D$30:$D$54))</f>
        <v>11阶</v>
      </c>
      <c r="D617">
        <f>_xlfn.IFNA(VLOOKUP(D444,数据整理2!$B$4:$Q$172,3,0),0)+_xlfn.IFNA(VLOOKUP(E444,数据整理2!$B$4:$Q$172,3,0),0)+_xlfn.IFNA(VLOOKUP(F444,数据整理2!$B$4:$Q$172,3,0),0)+_xlfn.IFNA(VLOOKUP(G444,数据整理2!$B$4:$Q$172,3,0),0)+_xlfn.IFNA(VLOOKUP(H444,数据整理2!$B$4:$Q$172,3,0),0)+_xlfn.IFNA(VLOOKUP(I444,数据整理2!$B$4:$Q$172,3,0),0)+_xlfn.IFNA(VLOOKUP(J444,数据整理2!$B$4:$Q$172,3,0),0)+_xlfn.IFNA(VLOOKUP(K444,数据整理2!$B$4:$Q$172,3,0),0)</f>
        <v>1900</v>
      </c>
      <c r="E617">
        <f>_xlfn.IFNA(VLOOKUP($D444,数据整理2!$B$4:$Q$172,4,0),0)+_xlfn.IFNA(VLOOKUP($E444,数据整理2!$B$4:$Q$172,4,0),0)+_xlfn.IFNA(VLOOKUP($F444,数据整理2!$B$4:$Q$172,4,0),0)+_xlfn.IFNA(VLOOKUP($G444,数据整理2!$B$4:$Q$172,4,0),0)+_xlfn.IFNA(VLOOKUP($H444,数据整理2!$B$4:$Q$172,4,0),0)+_xlfn.IFNA(VLOOKUP($I444,数据整理2!$B$4:$Q$172,4,0),0)+_xlfn.IFNA(VLOOKUP($J444,数据整理2!$B$4:$Q$172,4,0),0)+_xlfn.IFNA(VLOOKUP($K444,数据整理2!$B$4:$Q$172,4,0),0)</f>
        <v>1178</v>
      </c>
      <c r="F617">
        <f>_xlfn.IFNA(VLOOKUP($D444,数据整理2!$B$4:$Q$172,5,0),0)+_xlfn.IFNA(VLOOKUP($E444,数据整理2!$B$4:$Q$172,5,0),0)+_xlfn.IFNA(VLOOKUP($F444,数据整理2!$B$4:$Q$172,5,0),0)+_xlfn.IFNA(VLOOKUP($G444,数据整理2!$B$4:$Q$172,5,0),0)+_xlfn.IFNA(VLOOKUP($H444,数据整理2!$B$4:$Q$172,5,0),0)+_xlfn.IFNA(VLOOKUP($I444,数据整理2!$B$4:$Q$172,5,0),0)+_xlfn.IFNA(VLOOKUP($J444,数据整理2!$B$4:$Q$172,5,0),0)+_xlfn.IFNA(VLOOKUP($K444,数据整理2!$B$4:$Q$172,5,0),0)</f>
        <v>300</v>
      </c>
      <c r="G617">
        <f>_xlfn.IFNA(VLOOKUP($D444,数据整理2!$B$4:$Q$172,6,0),0)+_xlfn.IFNA(VLOOKUP($E444,数据整理2!$B$4:$Q$172,6,0),0)+_xlfn.IFNA(VLOOKUP($F444,数据整理2!$B$4:$Q$172,6,0),0)+_xlfn.IFNA(VLOOKUP($G444,数据整理2!$B$4:$Q$172,6,0),0)+_xlfn.IFNA(VLOOKUP($H444,数据整理2!$B$4:$Q$172,6,0),0)+_xlfn.IFNA(VLOOKUP($I444,数据整理2!$B$4:$Q$172,6,0),0)+_xlfn.IFNA(VLOOKUP($J444,数据整理2!$B$4:$Q$172,6,0),0)+_xlfn.IFNA(VLOOKUP($K444,数据整理2!$B$4:$Q$172,6,0),0)</f>
        <v>0</v>
      </c>
      <c r="H617">
        <f>_xlfn.IFNA(VLOOKUP($D444,数据整理2!$B$4:$Q$172,7,0),0)+_xlfn.IFNA(VLOOKUP($E444,数据整理2!$B$4:$Q$172,7,0),0)+_xlfn.IFNA(VLOOKUP($F444,数据整理2!$B$4:$Q$172,7,0),0)+_xlfn.IFNA(VLOOKUP($G444,数据整理2!$B$4:$Q$172,7,0),0)+_xlfn.IFNA(VLOOKUP($H444,数据整理2!$B$4:$Q$172,7,0),0)+_xlfn.IFNA(VLOOKUP($I444,数据整理2!$B$4:$Q$172,7,0),0)+_xlfn.IFNA(VLOOKUP($J444,数据整理2!$B$4:$Q$172,7,0),0)+_xlfn.IFNA(VLOOKUP($K444,数据整理2!$B$4:$Q$172,7,0),0)</f>
        <v>0</v>
      </c>
      <c r="I617">
        <f>_xlfn.IFNA(VLOOKUP($D444,数据整理2!$B$4:$Q$172,8,0),0)+_xlfn.IFNA(VLOOKUP($E444,数据整理2!$B$4:$Q$172,8,0),0)+_xlfn.IFNA(VLOOKUP($F444,数据整理2!$B$4:$Q$172,8,0),0)+_xlfn.IFNA(VLOOKUP($G444,数据整理2!$B$4:$Q$172,8,0),0)+_xlfn.IFNA(VLOOKUP($H444,数据整理2!$B$4:$Q$172,8,0),0)+_xlfn.IFNA(VLOOKUP($I444,数据整理2!$B$4:$Q$172,8,0),0)+_xlfn.IFNA(VLOOKUP($J444,数据整理2!$B$4:$Q$172,8,0),0)+_xlfn.IFNA(VLOOKUP($K444,数据整理2!$B$4:$Q$172,8,0),0)</f>
        <v>0</v>
      </c>
      <c r="J617">
        <f>_xlfn.IFNA(VLOOKUP($D444,数据整理2!$B$4:$Q$172,9,0),0)+_xlfn.IFNA(VLOOKUP($E444,数据整理2!$B$4:$Q$172,9,0),0)+_xlfn.IFNA(VLOOKUP($F444,数据整理2!$B$4:$Q$172,9,0),0)+_xlfn.IFNA(VLOOKUP($G444,数据整理2!$B$4:$Q$172,9,0),0)+_xlfn.IFNA(VLOOKUP($H444,数据整理2!$B$4:$Q$172,9,0),0)+_xlfn.IFNA(VLOOKUP($I444,数据整理2!$B$4:$Q$172,9,0),0)+_xlfn.IFNA(VLOOKUP($J444,数据整理2!$B$4:$Q$172,9,0),0)+_xlfn.IFNA(VLOOKUP($K444,数据整理2!$B$4:$Q$172,9,0),0)</f>
        <v>0</v>
      </c>
      <c r="K617">
        <f>_xlfn.IFNA(VLOOKUP($D444,数据整理2!$B$4:$Q$172,10,0),0)+_xlfn.IFNA(VLOOKUP($E444,数据整理2!$B$4:$Q$172,10,0),0)+_xlfn.IFNA(VLOOKUP($F444,数据整理2!$B$4:$Q$172,10,0),0)+_xlfn.IFNA(VLOOKUP($G444,数据整理2!$B$4:$Q$172,10,0),0)+_xlfn.IFNA(VLOOKUP($H444,数据整理2!$B$4:$Q$172,10,0),0)+_xlfn.IFNA(VLOOKUP($I444,数据整理2!$B$4:$Q$172,10,0),0)+_xlfn.IFNA(VLOOKUP($J444,数据整理2!$B$4:$Q$172,10,0),0)+_xlfn.IFNA(VLOOKUP($K444,数据整理2!$B$4:$Q$172,10,0),0)</f>
        <v>0</v>
      </c>
      <c r="L617">
        <f>_xlfn.IFNA(VLOOKUP($D444,数据整理2!$B$4:$Q$172,11,0),0)+_xlfn.IFNA(VLOOKUP($E444,数据整理2!$B$4:$Q$172,11,0),0)+_xlfn.IFNA(VLOOKUP($F444,数据整理2!$B$4:$Q$172,11,0),0)+_xlfn.IFNA(VLOOKUP($G444,数据整理2!$B$4:$Q$172,11,0),0)+_xlfn.IFNA(VLOOKUP($H444,数据整理2!$B$4:$Q$172,11,0),0)+_xlfn.IFNA(VLOOKUP($I444,数据整理2!$B$4:$Q$172,11,0),0)+_xlfn.IFNA(VLOOKUP($J444,数据整理2!$B$4:$Q$172,11,0),0)+_xlfn.IFNA(VLOOKUP($K444,数据整理2!$B$4:$Q$172,11,0),0)</f>
        <v>0</v>
      </c>
      <c r="M617">
        <f>_xlfn.IFNA(VLOOKUP($D444,数据整理2!$B$4:$Q$172,12,0),0)+_xlfn.IFNA(VLOOKUP($E444,数据整理2!$B$4:$Q$172,12,0),0)+_xlfn.IFNA(VLOOKUP($F444,数据整理2!$B$4:$Q$172,12,0),0)+_xlfn.IFNA(VLOOKUP($G444,数据整理2!$B$4:$Q$172,12,0),0)+_xlfn.IFNA(VLOOKUP($H444,数据整理2!$B$4:$Q$172,12,0),0)+_xlfn.IFNA(VLOOKUP($I444,数据整理2!$B$4:$Q$172,12,0),0)+_xlfn.IFNA(VLOOKUP($J444,数据整理2!$B$4:$Q$172,12,0),0)+_xlfn.IFNA(VLOOKUP($K444,数据整理2!$B$4:$Q$172,12,0),0)</f>
        <v>0</v>
      </c>
      <c r="N617">
        <f>_xlfn.IFNA(VLOOKUP($D444,数据整理2!$B$4:$Q$172,13,0),0)+_xlfn.IFNA(VLOOKUP($E444,数据整理2!$B$4:$Q$172,13,0),0)+_xlfn.IFNA(VLOOKUP($F444,数据整理2!$B$4:$Q$172,13,0),0)+_xlfn.IFNA(VLOOKUP($G444,数据整理2!$B$4:$Q$172,13,0),0)+_xlfn.IFNA(VLOOKUP($H444,数据整理2!$B$4:$Q$172,13,0),0)+_xlfn.IFNA(VLOOKUP($I444,数据整理2!$B$4:$Q$172,13,0),0)+_xlfn.IFNA(VLOOKUP($J444,数据整理2!$B$4:$Q$172,13,0),0)+_xlfn.IFNA(VLOOKUP($K444,数据整理2!$B$4:$Q$172,13,0),0)</f>
        <v>0</v>
      </c>
      <c r="O617">
        <f>_xlfn.IFNA(VLOOKUP($D444,数据整理2!$B$4:$Q$172,14,0),0)+_xlfn.IFNA(VLOOKUP($E444,数据整理2!$B$4:$Q$172,14,0),0)+_xlfn.IFNA(VLOOKUP($F444,数据整理2!$B$4:$Q$172,14,0),0)+_xlfn.IFNA(VLOOKUP($G444,数据整理2!$B$4:$Q$172,14,0),0)+_xlfn.IFNA(VLOOKUP($H444,数据整理2!$B$4:$Q$172,14,0),0)+_xlfn.IFNA(VLOOKUP($I444,数据整理2!$B$4:$Q$172,14,0),0)+_xlfn.IFNA(VLOOKUP($J444,数据整理2!$B$4:$Q$172,14,0),0)+_xlfn.IFNA(VLOOKUP($K444,数据整理2!$B$4:$Q$172,14,0),0)</f>
        <v>0</v>
      </c>
      <c r="P617">
        <f>_xlfn.IFNA(VLOOKUP($D444,数据整理2!$B$4:$Q$172,15,0),0)+_xlfn.IFNA(VLOOKUP($E444,数据整理2!$B$4:$Q$172,15,0),0)+_xlfn.IFNA(VLOOKUP($F444,数据整理2!$B$4:$Q$172,15,0),0)+_xlfn.IFNA(VLOOKUP($G444,数据整理2!$B$4:$Q$172,15,0),0)+_xlfn.IFNA(VLOOKUP($H444,数据整理2!$B$4:$Q$172,15,0),0)+_xlfn.IFNA(VLOOKUP($I444,数据整理2!$B$4:$Q$172,15,0),0)+_xlfn.IFNA(VLOOKUP($J444,数据整理2!$B$4:$Q$172,15,0),0)+_xlfn.IFNA(VLOOKUP($K444,数据整理2!$B$4:$Q$172,15,0),0)</f>
        <v>432</v>
      </c>
      <c r="Q617">
        <f>_xlfn.IFNA(VLOOKUP($D444,数据整理2!$B$4:$Q$172,16,0),0)+_xlfn.IFNA(VLOOKUP($E444,数据整理2!$B$4:$Q$172,16,0),0)+_xlfn.IFNA(VLOOKUP($F444,数据整理2!$B$4:$Q$172,16,0),0)+_xlfn.IFNA(VLOOKUP($G444,数据整理2!$B$4:$Q$172,16,0),0)+_xlfn.IFNA(VLOOKUP($H444,数据整理2!$B$4:$Q$172,16,0),0)+_xlfn.IFNA(VLOOKUP($I444,数据整理2!$B$4:$Q$172,16,0),0)+_xlfn.IFNA(VLOOKUP($J444,数据整理2!$B$4:$Q$172,16,0),0)+_xlfn.IFNA(VLOOKUP($K444,数据整理2!$B$4:$Q$172,16,0),0)</f>
        <v>432</v>
      </c>
    </row>
    <row r="618" spans="2:17" x14ac:dyDescent="0.2">
      <c r="B618">
        <v>65</v>
      </c>
      <c r="C618" t="str">
        <f>INDEX(数据整理1!$C$30:$C$54,MATCH(B618,数据整理1!$D$30:$D$54))</f>
        <v>11阶</v>
      </c>
      <c r="D618">
        <f>_xlfn.IFNA(VLOOKUP(D445,数据整理2!$B$4:$Q$172,3,0),0)+_xlfn.IFNA(VLOOKUP(E445,数据整理2!$B$4:$Q$172,3,0),0)+_xlfn.IFNA(VLOOKUP(F445,数据整理2!$B$4:$Q$172,3,0),0)+_xlfn.IFNA(VLOOKUP(G445,数据整理2!$B$4:$Q$172,3,0),0)+_xlfn.IFNA(VLOOKUP(H445,数据整理2!$B$4:$Q$172,3,0),0)+_xlfn.IFNA(VLOOKUP(I445,数据整理2!$B$4:$Q$172,3,0),0)+_xlfn.IFNA(VLOOKUP(J445,数据整理2!$B$4:$Q$172,3,0),0)+_xlfn.IFNA(VLOOKUP(K445,数据整理2!$B$4:$Q$172,3,0),0)</f>
        <v>1900</v>
      </c>
      <c r="E618">
        <f>_xlfn.IFNA(VLOOKUP($D445,数据整理2!$B$4:$Q$172,4,0),0)+_xlfn.IFNA(VLOOKUP($E445,数据整理2!$B$4:$Q$172,4,0),0)+_xlfn.IFNA(VLOOKUP($F445,数据整理2!$B$4:$Q$172,4,0),0)+_xlfn.IFNA(VLOOKUP($G445,数据整理2!$B$4:$Q$172,4,0),0)+_xlfn.IFNA(VLOOKUP($H445,数据整理2!$B$4:$Q$172,4,0),0)+_xlfn.IFNA(VLOOKUP($I445,数据整理2!$B$4:$Q$172,4,0),0)+_xlfn.IFNA(VLOOKUP($J445,数据整理2!$B$4:$Q$172,4,0),0)+_xlfn.IFNA(VLOOKUP($K445,数据整理2!$B$4:$Q$172,4,0),0)</f>
        <v>1504</v>
      </c>
      <c r="F618">
        <f>_xlfn.IFNA(VLOOKUP($D445,数据整理2!$B$4:$Q$172,5,0),0)+_xlfn.IFNA(VLOOKUP($E445,数据整理2!$B$4:$Q$172,5,0),0)+_xlfn.IFNA(VLOOKUP($F445,数据整理2!$B$4:$Q$172,5,0),0)+_xlfn.IFNA(VLOOKUP($G445,数据整理2!$B$4:$Q$172,5,0),0)+_xlfn.IFNA(VLOOKUP($H445,数据整理2!$B$4:$Q$172,5,0),0)+_xlfn.IFNA(VLOOKUP($I445,数据整理2!$B$4:$Q$172,5,0),0)+_xlfn.IFNA(VLOOKUP($J445,数据整理2!$B$4:$Q$172,5,0),0)+_xlfn.IFNA(VLOOKUP($K445,数据整理2!$B$4:$Q$172,5,0),0)</f>
        <v>300</v>
      </c>
      <c r="G618">
        <f>_xlfn.IFNA(VLOOKUP($D445,数据整理2!$B$4:$Q$172,6,0),0)+_xlfn.IFNA(VLOOKUP($E445,数据整理2!$B$4:$Q$172,6,0),0)+_xlfn.IFNA(VLOOKUP($F445,数据整理2!$B$4:$Q$172,6,0),0)+_xlfn.IFNA(VLOOKUP($G445,数据整理2!$B$4:$Q$172,6,0),0)+_xlfn.IFNA(VLOOKUP($H445,数据整理2!$B$4:$Q$172,6,0),0)+_xlfn.IFNA(VLOOKUP($I445,数据整理2!$B$4:$Q$172,6,0),0)+_xlfn.IFNA(VLOOKUP($J445,数据整理2!$B$4:$Q$172,6,0),0)+_xlfn.IFNA(VLOOKUP($K445,数据整理2!$B$4:$Q$172,6,0),0)</f>
        <v>0</v>
      </c>
      <c r="H618">
        <f>_xlfn.IFNA(VLOOKUP($D445,数据整理2!$B$4:$Q$172,7,0),0)+_xlfn.IFNA(VLOOKUP($E445,数据整理2!$B$4:$Q$172,7,0),0)+_xlfn.IFNA(VLOOKUP($F445,数据整理2!$B$4:$Q$172,7,0),0)+_xlfn.IFNA(VLOOKUP($G445,数据整理2!$B$4:$Q$172,7,0),0)+_xlfn.IFNA(VLOOKUP($H445,数据整理2!$B$4:$Q$172,7,0),0)+_xlfn.IFNA(VLOOKUP($I445,数据整理2!$B$4:$Q$172,7,0),0)+_xlfn.IFNA(VLOOKUP($J445,数据整理2!$B$4:$Q$172,7,0),0)+_xlfn.IFNA(VLOOKUP($K445,数据整理2!$B$4:$Q$172,7,0),0)</f>
        <v>0</v>
      </c>
      <c r="I618">
        <f>_xlfn.IFNA(VLOOKUP($D445,数据整理2!$B$4:$Q$172,8,0),0)+_xlfn.IFNA(VLOOKUP($E445,数据整理2!$B$4:$Q$172,8,0),0)+_xlfn.IFNA(VLOOKUP($F445,数据整理2!$B$4:$Q$172,8,0),0)+_xlfn.IFNA(VLOOKUP($G445,数据整理2!$B$4:$Q$172,8,0),0)+_xlfn.IFNA(VLOOKUP($H445,数据整理2!$B$4:$Q$172,8,0),0)+_xlfn.IFNA(VLOOKUP($I445,数据整理2!$B$4:$Q$172,8,0),0)+_xlfn.IFNA(VLOOKUP($J445,数据整理2!$B$4:$Q$172,8,0),0)+_xlfn.IFNA(VLOOKUP($K445,数据整理2!$B$4:$Q$172,8,0),0)</f>
        <v>0</v>
      </c>
      <c r="J618">
        <f>_xlfn.IFNA(VLOOKUP($D445,数据整理2!$B$4:$Q$172,9,0),0)+_xlfn.IFNA(VLOOKUP($E445,数据整理2!$B$4:$Q$172,9,0),0)+_xlfn.IFNA(VLOOKUP($F445,数据整理2!$B$4:$Q$172,9,0),0)+_xlfn.IFNA(VLOOKUP($G445,数据整理2!$B$4:$Q$172,9,0),0)+_xlfn.IFNA(VLOOKUP($H445,数据整理2!$B$4:$Q$172,9,0),0)+_xlfn.IFNA(VLOOKUP($I445,数据整理2!$B$4:$Q$172,9,0),0)+_xlfn.IFNA(VLOOKUP($J445,数据整理2!$B$4:$Q$172,9,0),0)+_xlfn.IFNA(VLOOKUP($K445,数据整理2!$B$4:$Q$172,9,0),0)</f>
        <v>0</v>
      </c>
      <c r="K618">
        <f>_xlfn.IFNA(VLOOKUP($D445,数据整理2!$B$4:$Q$172,10,0),0)+_xlfn.IFNA(VLOOKUP($E445,数据整理2!$B$4:$Q$172,10,0),0)+_xlfn.IFNA(VLOOKUP($F445,数据整理2!$B$4:$Q$172,10,0),0)+_xlfn.IFNA(VLOOKUP($G445,数据整理2!$B$4:$Q$172,10,0),0)+_xlfn.IFNA(VLOOKUP($H445,数据整理2!$B$4:$Q$172,10,0),0)+_xlfn.IFNA(VLOOKUP($I445,数据整理2!$B$4:$Q$172,10,0),0)+_xlfn.IFNA(VLOOKUP($J445,数据整理2!$B$4:$Q$172,10,0),0)+_xlfn.IFNA(VLOOKUP($K445,数据整理2!$B$4:$Q$172,10,0),0)</f>
        <v>0</v>
      </c>
      <c r="L618">
        <f>_xlfn.IFNA(VLOOKUP($D445,数据整理2!$B$4:$Q$172,11,0),0)+_xlfn.IFNA(VLOOKUP($E445,数据整理2!$B$4:$Q$172,11,0),0)+_xlfn.IFNA(VLOOKUP($F445,数据整理2!$B$4:$Q$172,11,0),0)+_xlfn.IFNA(VLOOKUP($G445,数据整理2!$B$4:$Q$172,11,0),0)+_xlfn.IFNA(VLOOKUP($H445,数据整理2!$B$4:$Q$172,11,0),0)+_xlfn.IFNA(VLOOKUP($I445,数据整理2!$B$4:$Q$172,11,0),0)+_xlfn.IFNA(VLOOKUP($J445,数据整理2!$B$4:$Q$172,11,0),0)+_xlfn.IFNA(VLOOKUP($K445,数据整理2!$B$4:$Q$172,11,0),0)</f>
        <v>0</v>
      </c>
      <c r="M618">
        <f>_xlfn.IFNA(VLOOKUP($D445,数据整理2!$B$4:$Q$172,12,0),0)+_xlfn.IFNA(VLOOKUP($E445,数据整理2!$B$4:$Q$172,12,0),0)+_xlfn.IFNA(VLOOKUP($F445,数据整理2!$B$4:$Q$172,12,0),0)+_xlfn.IFNA(VLOOKUP($G445,数据整理2!$B$4:$Q$172,12,0),0)+_xlfn.IFNA(VLOOKUP($H445,数据整理2!$B$4:$Q$172,12,0),0)+_xlfn.IFNA(VLOOKUP($I445,数据整理2!$B$4:$Q$172,12,0),0)+_xlfn.IFNA(VLOOKUP($J445,数据整理2!$B$4:$Q$172,12,0),0)+_xlfn.IFNA(VLOOKUP($K445,数据整理2!$B$4:$Q$172,12,0),0)</f>
        <v>0</v>
      </c>
      <c r="N618">
        <f>_xlfn.IFNA(VLOOKUP($D445,数据整理2!$B$4:$Q$172,13,0),0)+_xlfn.IFNA(VLOOKUP($E445,数据整理2!$B$4:$Q$172,13,0),0)+_xlfn.IFNA(VLOOKUP($F445,数据整理2!$B$4:$Q$172,13,0),0)+_xlfn.IFNA(VLOOKUP($G445,数据整理2!$B$4:$Q$172,13,0),0)+_xlfn.IFNA(VLOOKUP($H445,数据整理2!$B$4:$Q$172,13,0),0)+_xlfn.IFNA(VLOOKUP($I445,数据整理2!$B$4:$Q$172,13,0),0)+_xlfn.IFNA(VLOOKUP($J445,数据整理2!$B$4:$Q$172,13,0),0)+_xlfn.IFNA(VLOOKUP($K445,数据整理2!$B$4:$Q$172,13,0),0)</f>
        <v>0</v>
      </c>
      <c r="O618">
        <f>_xlfn.IFNA(VLOOKUP($D445,数据整理2!$B$4:$Q$172,14,0),0)+_xlfn.IFNA(VLOOKUP($E445,数据整理2!$B$4:$Q$172,14,0),0)+_xlfn.IFNA(VLOOKUP($F445,数据整理2!$B$4:$Q$172,14,0),0)+_xlfn.IFNA(VLOOKUP($G445,数据整理2!$B$4:$Q$172,14,0),0)+_xlfn.IFNA(VLOOKUP($H445,数据整理2!$B$4:$Q$172,14,0),0)+_xlfn.IFNA(VLOOKUP($I445,数据整理2!$B$4:$Q$172,14,0),0)+_xlfn.IFNA(VLOOKUP($J445,数据整理2!$B$4:$Q$172,14,0),0)+_xlfn.IFNA(VLOOKUP($K445,数据整理2!$B$4:$Q$172,14,0),0)</f>
        <v>0</v>
      </c>
      <c r="P618">
        <f>_xlfn.IFNA(VLOOKUP($D445,数据整理2!$B$4:$Q$172,15,0),0)+_xlfn.IFNA(VLOOKUP($E445,数据整理2!$B$4:$Q$172,15,0),0)+_xlfn.IFNA(VLOOKUP($F445,数据整理2!$B$4:$Q$172,15,0),0)+_xlfn.IFNA(VLOOKUP($G445,数据整理2!$B$4:$Q$172,15,0),0)+_xlfn.IFNA(VLOOKUP($H445,数据整理2!$B$4:$Q$172,15,0),0)+_xlfn.IFNA(VLOOKUP($I445,数据整理2!$B$4:$Q$172,15,0),0)+_xlfn.IFNA(VLOOKUP($J445,数据整理2!$B$4:$Q$172,15,0),0)+_xlfn.IFNA(VLOOKUP($K445,数据整理2!$B$4:$Q$172,15,0),0)</f>
        <v>510</v>
      </c>
      <c r="Q618">
        <f>_xlfn.IFNA(VLOOKUP($D445,数据整理2!$B$4:$Q$172,16,0),0)+_xlfn.IFNA(VLOOKUP($E445,数据整理2!$B$4:$Q$172,16,0),0)+_xlfn.IFNA(VLOOKUP($F445,数据整理2!$B$4:$Q$172,16,0),0)+_xlfn.IFNA(VLOOKUP($G445,数据整理2!$B$4:$Q$172,16,0),0)+_xlfn.IFNA(VLOOKUP($H445,数据整理2!$B$4:$Q$172,16,0),0)+_xlfn.IFNA(VLOOKUP($I445,数据整理2!$B$4:$Q$172,16,0),0)+_xlfn.IFNA(VLOOKUP($J445,数据整理2!$B$4:$Q$172,16,0),0)+_xlfn.IFNA(VLOOKUP($K445,数据整理2!$B$4:$Q$172,16,0),0)</f>
        <v>510</v>
      </c>
    </row>
    <row r="619" spans="2:17" x14ac:dyDescent="0.2">
      <c r="B619">
        <v>66</v>
      </c>
      <c r="C619" t="str">
        <f>INDEX(数据整理1!$C$30:$C$54,MATCH(B619,数据整理1!$D$30:$D$54))</f>
        <v>11阶</v>
      </c>
      <c r="D619">
        <f>_xlfn.IFNA(VLOOKUP(D446,数据整理2!$B$4:$Q$172,3,0),0)+_xlfn.IFNA(VLOOKUP(E446,数据整理2!$B$4:$Q$172,3,0),0)+_xlfn.IFNA(VLOOKUP(F446,数据整理2!$B$4:$Q$172,3,0),0)+_xlfn.IFNA(VLOOKUP(G446,数据整理2!$B$4:$Q$172,3,0),0)+_xlfn.IFNA(VLOOKUP(H446,数据整理2!$B$4:$Q$172,3,0),0)+_xlfn.IFNA(VLOOKUP(I446,数据整理2!$B$4:$Q$172,3,0),0)+_xlfn.IFNA(VLOOKUP(J446,数据整理2!$B$4:$Q$172,3,0),0)+_xlfn.IFNA(VLOOKUP(K446,数据整理2!$B$4:$Q$172,3,0),0)</f>
        <v>1900</v>
      </c>
      <c r="E619">
        <f>_xlfn.IFNA(VLOOKUP($D446,数据整理2!$B$4:$Q$172,4,0),0)+_xlfn.IFNA(VLOOKUP($E446,数据整理2!$B$4:$Q$172,4,0),0)+_xlfn.IFNA(VLOOKUP($F446,数据整理2!$B$4:$Q$172,4,0),0)+_xlfn.IFNA(VLOOKUP($G446,数据整理2!$B$4:$Q$172,4,0),0)+_xlfn.IFNA(VLOOKUP($H446,数据整理2!$B$4:$Q$172,4,0),0)+_xlfn.IFNA(VLOOKUP($I446,数据整理2!$B$4:$Q$172,4,0),0)+_xlfn.IFNA(VLOOKUP($J446,数据整理2!$B$4:$Q$172,4,0),0)+_xlfn.IFNA(VLOOKUP($K446,数据整理2!$B$4:$Q$172,4,0),0)</f>
        <v>1504</v>
      </c>
      <c r="F619">
        <f>_xlfn.IFNA(VLOOKUP($D446,数据整理2!$B$4:$Q$172,5,0),0)+_xlfn.IFNA(VLOOKUP($E446,数据整理2!$B$4:$Q$172,5,0),0)+_xlfn.IFNA(VLOOKUP($F446,数据整理2!$B$4:$Q$172,5,0),0)+_xlfn.IFNA(VLOOKUP($G446,数据整理2!$B$4:$Q$172,5,0),0)+_xlfn.IFNA(VLOOKUP($H446,数据整理2!$B$4:$Q$172,5,0),0)+_xlfn.IFNA(VLOOKUP($I446,数据整理2!$B$4:$Q$172,5,0),0)+_xlfn.IFNA(VLOOKUP($J446,数据整理2!$B$4:$Q$172,5,0),0)+_xlfn.IFNA(VLOOKUP($K446,数据整理2!$B$4:$Q$172,5,0),0)</f>
        <v>300</v>
      </c>
      <c r="G619">
        <f>_xlfn.IFNA(VLOOKUP($D446,数据整理2!$B$4:$Q$172,6,0),0)+_xlfn.IFNA(VLOOKUP($E446,数据整理2!$B$4:$Q$172,6,0),0)+_xlfn.IFNA(VLOOKUP($F446,数据整理2!$B$4:$Q$172,6,0),0)+_xlfn.IFNA(VLOOKUP($G446,数据整理2!$B$4:$Q$172,6,0),0)+_xlfn.IFNA(VLOOKUP($H446,数据整理2!$B$4:$Q$172,6,0),0)+_xlfn.IFNA(VLOOKUP($I446,数据整理2!$B$4:$Q$172,6,0),0)+_xlfn.IFNA(VLOOKUP($J446,数据整理2!$B$4:$Q$172,6,0),0)+_xlfn.IFNA(VLOOKUP($K446,数据整理2!$B$4:$Q$172,6,0),0)</f>
        <v>0</v>
      </c>
      <c r="H619">
        <f>_xlfn.IFNA(VLOOKUP($D446,数据整理2!$B$4:$Q$172,7,0),0)+_xlfn.IFNA(VLOOKUP($E446,数据整理2!$B$4:$Q$172,7,0),0)+_xlfn.IFNA(VLOOKUP($F446,数据整理2!$B$4:$Q$172,7,0),0)+_xlfn.IFNA(VLOOKUP($G446,数据整理2!$B$4:$Q$172,7,0),0)+_xlfn.IFNA(VLOOKUP($H446,数据整理2!$B$4:$Q$172,7,0),0)+_xlfn.IFNA(VLOOKUP($I446,数据整理2!$B$4:$Q$172,7,0),0)+_xlfn.IFNA(VLOOKUP($J446,数据整理2!$B$4:$Q$172,7,0),0)+_xlfn.IFNA(VLOOKUP($K446,数据整理2!$B$4:$Q$172,7,0),0)</f>
        <v>0</v>
      </c>
      <c r="I619">
        <f>_xlfn.IFNA(VLOOKUP($D446,数据整理2!$B$4:$Q$172,8,0),0)+_xlfn.IFNA(VLOOKUP($E446,数据整理2!$B$4:$Q$172,8,0),0)+_xlfn.IFNA(VLOOKUP($F446,数据整理2!$B$4:$Q$172,8,0),0)+_xlfn.IFNA(VLOOKUP($G446,数据整理2!$B$4:$Q$172,8,0),0)+_xlfn.IFNA(VLOOKUP($H446,数据整理2!$B$4:$Q$172,8,0),0)+_xlfn.IFNA(VLOOKUP($I446,数据整理2!$B$4:$Q$172,8,0),0)+_xlfn.IFNA(VLOOKUP($J446,数据整理2!$B$4:$Q$172,8,0),0)+_xlfn.IFNA(VLOOKUP($K446,数据整理2!$B$4:$Q$172,8,0),0)</f>
        <v>0</v>
      </c>
      <c r="J619">
        <f>_xlfn.IFNA(VLOOKUP($D446,数据整理2!$B$4:$Q$172,9,0),0)+_xlfn.IFNA(VLOOKUP($E446,数据整理2!$B$4:$Q$172,9,0),0)+_xlfn.IFNA(VLOOKUP($F446,数据整理2!$B$4:$Q$172,9,0),0)+_xlfn.IFNA(VLOOKUP($G446,数据整理2!$B$4:$Q$172,9,0),0)+_xlfn.IFNA(VLOOKUP($H446,数据整理2!$B$4:$Q$172,9,0),0)+_xlfn.IFNA(VLOOKUP($I446,数据整理2!$B$4:$Q$172,9,0),0)+_xlfn.IFNA(VLOOKUP($J446,数据整理2!$B$4:$Q$172,9,0),0)+_xlfn.IFNA(VLOOKUP($K446,数据整理2!$B$4:$Q$172,9,0),0)</f>
        <v>0</v>
      </c>
      <c r="K619">
        <f>_xlfn.IFNA(VLOOKUP($D446,数据整理2!$B$4:$Q$172,10,0),0)+_xlfn.IFNA(VLOOKUP($E446,数据整理2!$B$4:$Q$172,10,0),0)+_xlfn.IFNA(VLOOKUP($F446,数据整理2!$B$4:$Q$172,10,0),0)+_xlfn.IFNA(VLOOKUP($G446,数据整理2!$B$4:$Q$172,10,0),0)+_xlfn.IFNA(VLOOKUP($H446,数据整理2!$B$4:$Q$172,10,0),0)+_xlfn.IFNA(VLOOKUP($I446,数据整理2!$B$4:$Q$172,10,0),0)+_xlfn.IFNA(VLOOKUP($J446,数据整理2!$B$4:$Q$172,10,0),0)+_xlfn.IFNA(VLOOKUP($K446,数据整理2!$B$4:$Q$172,10,0),0)</f>
        <v>0</v>
      </c>
      <c r="L619">
        <f>_xlfn.IFNA(VLOOKUP($D446,数据整理2!$B$4:$Q$172,11,0),0)+_xlfn.IFNA(VLOOKUP($E446,数据整理2!$B$4:$Q$172,11,0),0)+_xlfn.IFNA(VLOOKUP($F446,数据整理2!$B$4:$Q$172,11,0),0)+_xlfn.IFNA(VLOOKUP($G446,数据整理2!$B$4:$Q$172,11,0),0)+_xlfn.IFNA(VLOOKUP($H446,数据整理2!$B$4:$Q$172,11,0),0)+_xlfn.IFNA(VLOOKUP($I446,数据整理2!$B$4:$Q$172,11,0),0)+_xlfn.IFNA(VLOOKUP($J446,数据整理2!$B$4:$Q$172,11,0),0)+_xlfn.IFNA(VLOOKUP($K446,数据整理2!$B$4:$Q$172,11,0),0)</f>
        <v>0</v>
      </c>
      <c r="M619">
        <f>_xlfn.IFNA(VLOOKUP($D446,数据整理2!$B$4:$Q$172,12,0),0)+_xlfn.IFNA(VLOOKUP($E446,数据整理2!$B$4:$Q$172,12,0),0)+_xlfn.IFNA(VLOOKUP($F446,数据整理2!$B$4:$Q$172,12,0),0)+_xlfn.IFNA(VLOOKUP($G446,数据整理2!$B$4:$Q$172,12,0),0)+_xlfn.IFNA(VLOOKUP($H446,数据整理2!$B$4:$Q$172,12,0),0)+_xlfn.IFNA(VLOOKUP($I446,数据整理2!$B$4:$Q$172,12,0),0)+_xlfn.IFNA(VLOOKUP($J446,数据整理2!$B$4:$Q$172,12,0),0)+_xlfn.IFNA(VLOOKUP($K446,数据整理2!$B$4:$Q$172,12,0),0)</f>
        <v>0</v>
      </c>
      <c r="N619">
        <f>_xlfn.IFNA(VLOOKUP($D446,数据整理2!$B$4:$Q$172,13,0),0)+_xlfn.IFNA(VLOOKUP($E446,数据整理2!$B$4:$Q$172,13,0),0)+_xlfn.IFNA(VLOOKUP($F446,数据整理2!$B$4:$Q$172,13,0),0)+_xlfn.IFNA(VLOOKUP($G446,数据整理2!$B$4:$Q$172,13,0),0)+_xlfn.IFNA(VLOOKUP($H446,数据整理2!$B$4:$Q$172,13,0),0)+_xlfn.IFNA(VLOOKUP($I446,数据整理2!$B$4:$Q$172,13,0),0)+_xlfn.IFNA(VLOOKUP($J446,数据整理2!$B$4:$Q$172,13,0),0)+_xlfn.IFNA(VLOOKUP($K446,数据整理2!$B$4:$Q$172,13,0),0)</f>
        <v>0</v>
      </c>
      <c r="O619">
        <f>_xlfn.IFNA(VLOOKUP($D446,数据整理2!$B$4:$Q$172,14,0),0)+_xlfn.IFNA(VLOOKUP($E446,数据整理2!$B$4:$Q$172,14,0),0)+_xlfn.IFNA(VLOOKUP($F446,数据整理2!$B$4:$Q$172,14,0),0)+_xlfn.IFNA(VLOOKUP($G446,数据整理2!$B$4:$Q$172,14,0),0)+_xlfn.IFNA(VLOOKUP($H446,数据整理2!$B$4:$Q$172,14,0),0)+_xlfn.IFNA(VLOOKUP($I446,数据整理2!$B$4:$Q$172,14,0),0)+_xlfn.IFNA(VLOOKUP($J446,数据整理2!$B$4:$Q$172,14,0),0)+_xlfn.IFNA(VLOOKUP($K446,数据整理2!$B$4:$Q$172,14,0),0)</f>
        <v>0</v>
      </c>
      <c r="P619">
        <f>_xlfn.IFNA(VLOOKUP($D446,数据整理2!$B$4:$Q$172,15,0),0)+_xlfn.IFNA(VLOOKUP($E446,数据整理2!$B$4:$Q$172,15,0),0)+_xlfn.IFNA(VLOOKUP($F446,数据整理2!$B$4:$Q$172,15,0),0)+_xlfn.IFNA(VLOOKUP($G446,数据整理2!$B$4:$Q$172,15,0),0)+_xlfn.IFNA(VLOOKUP($H446,数据整理2!$B$4:$Q$172,15,0),0)+_xlfn.IFNA(VLOOKUP($I446,数据整理2!$B$4:$Q$172,15,0),0)+_xlfn.IFNA(VLOOKUP($J446,数据整理2!$B$4:$Q$172,15,0),0)+_xlfn.IFNA(VLOOKUP($K446,数据整理2!$B$4:$Q$172,15,0),0)</f>
        <v>510</v>
      </c>
      <c r="Q619">
        <f>_xlfn.IFNA(VLOOKUP($D446,数据整理2!$B$4:$Q$172,16,0),0)+_xlfn.IFNA(VLOOKUP($E446,数据整理2!$B$4:$Q$172,16,0),0)+_xlfn.IFNA(VLOOKUP($F446,数据整理2!$B$4:$Q$172,16,0),0)+_xlfn.IFNA(VLOOKUP($G446,数据整理2!$B$4:$Q$172,16,0),0)+_xlfn.IFNA(VLOOKUP($H446,数据整理2!$B$4:$Q$172,16,0),0)+_xlfn.IFNA(VLOOKUP($I446,数据整理2!$B$4:$Q$172,16,0),0)+_xlfn.IFNA(VLOOKUP($J446,数据整理2!$B$4:$Q$172,16,0),0)+_xlfn.IFNA(VLOOKUP($K446,数据整理2!$B$4:$Q$172,16,0),0)</f>
        <v>510</v>
      </c>
    </row>
    <row r="620" spans="2:17" x14ac:dyDescent="0.2">
      <c r="B620">
        <v>67</v>
      </c>
      <c r="C620" t="str">
        <f>INDEX(数据整理1!$C$30:$C$54,MATCH(B620,数据整理1!$D$30:$D$54))</f>
        <v>11阶</v>
      </c>
      <c r="D620">
        <f>_xlfn.IFNA(VLOOKUP(D447,数据整理2!$B$4:$Q$172,3,0),0)+_xlfn.IFNA(VLOOKUP(E447,数据整理2!$B$4:$Q$172,3,0),0)+_xlfn.IFNA(VLOOKUP(F447,数据整理2!$B$4:$Q$172,3,0),0)+_xlfn.IFNA(VLOOKUP(G447,数据整理2!$B$4:$Q$172,3,0),0)+_xlfn.IFNA(VLOOKUP(H447,数据整理2!$B$4:$Q$172,3,0),0)+_xlfn.IFNA(VLOOKUP(I447,数据整理2!$B$4:$Q$172,3,0),0)+_xlfn.IFNA(VLOOKUP(J447,数据整理2!$B$4:$Q$172,3,0),0)+_xlfn.IFNA(VLOOKUP(K447,数据整理2!$B$4:$Q$172,3,0),0)</f>
        <v>1900</v>
      </c>
      <c r="E620">
        <f>_xlfn.IFNA(VLOOKUP($D447,数据整理2!$B$4:$Q$172,4,0),0)+_xlfn.IFNA(VLOOKUP($E447,数据整理2!$B$4:$Q$172,4,0),0)+_xlfn.IFNA(VLOOKUP($F447,数据整理2!$B$4:$Q$172,4,0),0)+_xlfn.IFNA(VLOOKUP($G447,数据整理2!$B$4:$Q$172,4,0),0)+_xlfn.IFNA(VLOOKUP($H447,数据整理2!$B$4:$Q$172,4,0),0)+_xlfn.IFNA(VLOOKUP($I447,数据整理2!$B$4:$Q$172,4,0),0)+_xlfn.IFNA(VLOOKUP($J447,数据整理2!$B$4:$Q$172,4,0),0)+_xlfn.IFNA(VLOOKUP($K447,数据整理2!$B$4:$Q$172,4,0),0)</f>
        <v>1504</v>
      </c>
      <c r="F620">
        <f>_xlfn.IFNA(VLOOKUP($D447,数据整理2!$B$4:$Q$172,5,0),0)+_xlfn.IFNA(VLOOKUP($E447,数据整理2!$B$4:$Q$172,5,0),0)+_xlfn.IFNA(VLOOKUP($F447,数据整理2!$B$4:$Q$172,5,0),0)+_xlfn.IFNA(VLOOKUP($G447,数据整理2!$B$4:$Q$172,5,0),0)+_xlfn.IFNA(VLOOKUP($H447,数据整理2!$B$4:$Q$172,5,0),0)+_xlfn.IFNA(VLOOKUP($I447,数据整理2!$B$4:$Q$172,5,0),0)+_xlfn.IFNA(VLOOKUP($J447,数据整理2!$B$4:$Q$172,5,0),0)+_xlfn.IFNA(VLOOKUP($K447,数据整理2!$B$4:$Q$172,5,0),0)</f>
        <v>300</v>
      </c>
      <c r="G620">
        <f>_xlfn.IFNA(VLOOKUP($D447,数据整理2!$B$4:$Q$172,6,0),0)+_xlfn.IFNA(VLOOKUP($E447,数据整理2!$B$4:$Q$172,6,0),0)+_xlfn.IFNA(VLOOKUP($F447,数据整理2!$B$4:$Q$172,6,0),0)+_xlfn.IFNA(VLOOKUP($G447,数据整理2!$B$4:$Q$172,6,0),0)+_xlfn.IFNA(VLOOKUP($H447,数据整理2!$B$4:$Q$172,6,0),0)+_xlfn.IFNA(VLOOKUP($I447,数据整理2!$B$4:$Q$172,6,0),0)+_xlfn.IFNA(VLOOKUP($J447,数据整理2!$B$4:$Q$172,6,0),0)+_xlfn.IFNA(VLOOKUP($K447,数据整理2!$B$4:$Q$172,6,0),0)</f>
        <v>0</v>
      </c>
      <c r="H620">
        <f>_xlfn.IFNA(VLOOKUP($D447,数据整理2!$B$4:$Q$172,7,0),0)+_xlfn.IFNA(VLOOKUP($E447,数据整理2!$B$4:$Q$172,7,0),0)+_xlfn.IFNA(VLOOKUP($F447,数据整理2!$B$4:$Q$172,7,0),0)+_xlfn.IFNA(VLOOKUP($G447,数据整理2!$B$4:$Q$172,7,0),0)+_xlfn.IFNA(VLOOKUP($H447,数据整理2!$B$4:$Q$172,7,0),0)+_xlfn.IFNA(VLOOKUP($I447,数据整理2!$B$4:$Q$172,7,0),0)+_xlfn.IFNA(VLOOKUP($J447,数据整理2!$B$4:$Q$172,7,0),0)+_xlfn.IFNA(VLOOKUP($K447,数据整理2!$B$4:$Q$172,7,0),0)</f>
        <v>0</v>
      </c>
      <c r="I620">
        <f>_xlfn.IFNA(VLOOKUP($D447,数据整理2!$B$4:$Q$172,8,0),0)+_xlfn.IFNA(VLOOKUP($E447,数据整理2!$B$4:$Q$172,8,0),0)+_xlfn.IFNA(VLOOKUP($F447,数据整理2!$B$4:$Q$172,8,0),0)+_xlfn.IFNA(VLOOKUP($G447,数据整理2!$B$4:$Q$172,8,0),0)+_xlfn.IFNA(VLOOKUP($H447,数据整理2!$B$4:$Q$172,8,0),0)+_xlfn.IFNA(VLOOKUP($I447,数据整理2!$B$4:$Q$172,8,0),0)+_xlfn.IFNA(VLOOKUP($J447,数据整理2!$B$4:$Q$172,8,0),0)+_xlfn.IFNA(VLOOKUP($K447,数据整理2!$B$4:$Q$172,8,0),0)</f>
        <v>0</v>
      </c>
      <c r="J620">
        <f>_xlfn.IFNA(VLOOKUP($D447,数据整理2!$B$4:$Q$172,9,0),0)+_xlfn.IFNA(VLOOKUP($E447,数据整理2!$B$4:$Q$172,9,0),0)+_xlfn.IFNA(VLOOKUP($F447,数据整理2!$B$4:$Q$172,9,0),0)+_xlfn.IFNA(VLOOKUP($G447,数据整理2!$B$4:$Q$172,9,0),0)+_xlfn.IFNA(VLOOKUP($H447,数据整理2!$B$4:$Q$172,9,0),0)+_xlfn.IFNA(VLOOKUP($I447,数据整理2!$B$4:$Q$172,9,0),0)+_xlfn.IFNA(VLOOKUP($J447,数据整理2!$B$4:$Q$172,9,0),0)+_xlfn.IFNA(VLOOKUP($K447,数据整理2!$B$4:$Q$172,9,0),0)</f>
        <v>0</v>
      </c>
      <c r="K620">
        <f>_xlfn.IFNA(VLOOKUP($D447,数据整理2!$B$4:$Q$172,10,0),0)+_xlfn.IFNA(VLOOKUP($E447,数据整理2!$B$4:$Q$172,10,0),0)+_xlfn.IFNA(VLOOKUP($F447,数据整理2!$B$4:$Q$172,10,0),0)+_xlfn.IFNA(VLOOKUP($G447,数据整理2!$B$4:$Q$172,10,0),0)+_xlfn.IFNA(VLOOKUP($H447,数据整理2!$B$4:$Q$172,10,0),0)+_xlfn.IFNA(VLOOKUP($I447,数据整理2!$B$4:$Q$172,10,0),0)+_xlfn.IFNA(VLOOKUP($J447,数据整理2!$B$4:$Q$172,10,0),0)+_xlfn.IFNA(VLOOKUP($K447,数据整理2!$B$4:$Q$172,10,0),0)</f>
        <v>0</v>
      </c>
      <c r="L620">
        <f>_xlfn.IFNA(VLOOKUP($D447,数据整理2!$B$4:$Q$172,11,0),0)+_xlfn.IFNA(VLOOKUP($E447,数据整理2!$B$4:$Q$172,11,0),0)+_xlfn.IFNA(VLOOKUP($F447,数据整理2!$B$4:$Q$172,11,0),0)+_xlfn.IFNA(VLOOKUP($G447,数据整理2!$B$4:$Q$172,11,0),0)+_xlfn.IFNA(VLOOKUP($H447,数据整理2!$B$4:$Q$172,11,0),0)+_xlfn.IFNA(VLOOKUP($I447,数据整理2!$B$4:$Q$172,11,0),0)+_xlfn.IFNA(VLOOKUP($J447,数据整理2!$B$4:$Q$172,11,0),0)+_xlfn.IFNA(VLOOKUP($K447,数据整理2!$B$4:$Q$172,11,0),0)</f>
        <v>0</v>
      </c>
      <c r="M620">
        <f>_xlfn.IFNA(VLOOKUP($D447,数据整理2!$B$4:$Q$172,12,0),0)+_xlfn.IFNA(VLOOKUP($E447,数据整理2!$B$4:$Q$172,12,0),0)+_xlfn.IFNA(VLOOKUP($F447,数据整理2!$B$4:$Q$172,12,0),0)+_xlfn.IFNA(VLOOKUP($G447,数据整理2!$B$4:$Q$172,12,0),0)+_xlfn.IFNA(VLOOKUP($H447,数据整理2!$B$4:$Q$172,12,0),0)+_xlfn.IFNA(VLOOKUP($I447,数据整理2!$B$4:$Q$172,12,0),0)+_xlfn.IFNA(VLOOKUP($J447,数据整理2!$B$4:$Q$172,12,0),0)+_xlfn.IFNA(VLOOKUP($K447,数据整理2!$B$4:$Q$172,12,0),0)</f>
        <v>0</v>
      </c>
      <c r="N620">
        <f>_xlfn.IFNA(VLOOKUP($D447,数据整理2!$B$4:$Q$172,13,0),0)+_xlfn.IFNA(VLOOKUP($E447,数据整理2!$B$4:$Q$172,13,0),0)+_xlfn.IFNA(VLOOKUP($F447,数据整理2!$B$4:$Q$172,13,0),0)+_xlfn.IFNA(VLOOKUP($G447,数据整理2!$B$4:$Q$172,13,0),0)+_xlfn.IFNA(VLOOKUP($H447,数据整理2!$B$4:$Q$172,13,0),0)+_xlfn.IFNA(VLOOKUP($I447,数据整理2!$B$4:$Q$172,13,0),0)+_xlfn.IFNA(VLOOKUP($J447,数据整理2!$B$4:$Q$172,13,0),0)+_xlfn.IFNA(VLOOKUP($K447,数据整理2!$B$4:$Q$172,13,0),0)</f>
        <v>0</v>
      </c>
      <c r="O620">
        <f>_xlfn.IFNA(VLOOKUP($D447,数据整理2!$B$4:$Q$172,14,0),0)+_xlfn.IFNA(VLOOKUP($E447,数据整理2!$B$4:$Q$172,14,0),0)+_xlfn.IFNA(VLOOKUP($F447,数据整理2!$B$4:$Q$172,14,0),0)+_xlfn.IFNA(VLOOKUP($G447,数据整理2!$B$4:$Q$172,14,0),0)+_xlfn.IFNA(VLOOKUP($H447,数据整理2!$B$4:$Q$172,14,0),0)+_xlfn.IFNA(VLOOKUP($I447,数据整理2!$B$4:$Q$172,14,0),0)+_xlfn.IFNA(VLOOKUP($J447,数据整理2!$B$4:$Q$172,14,0),0)+_xlfn.IFNA(VLOOKUP($K447,数据整理2!$B$4:$Q$172,14,0),0)</f>
        <v>0</v>
      </c>
      <c r="P620">
        <f>_xlfn.IFNA(VLOOKUP($D447,数据整理2!$B$4:$Q$172,15,0),0)+_xlfn.IFNA(VLOOKUP($E447,数据整理2!$B$4:$Q$172,15,0),0)+_xlfn.IFNA(VLOOKUP($F447,数据整理2!$B$4:$Q$172,15,0),0)+_xlfn.IFNA(VLOOKUP($G447,数据整理2!$B$4:$Q$172,15,0),0)+_xlfn.IFNA(VLOOKUP($H447,数据整理2!$B$4:$Q$172,15,0),0)+_xlfn.IFNA(VLOOKUP($I447,数据整理2!$B$4:$Q$172,15,0),0)+_xlfn.IFNA(VLOOKUP($J447,数据整理2!$B$4:$Q$172,15,0),0)+_xlfn.IFNA(VLOOKUP($K447,数据整理2!$B$4:$Q$172,15,0),0)</f>
        <v>510</v>
      </c>
      <c r="Q620">
        <f>_xlfn.IFNA(VLOOKUP($D447,数据整理2!$B$4:$Q$172,16,0),0)+_xlfn.IFNA(VLOOKUP($E447,数据整理2!$B$4:$Q$172,16,0),0)+_xlfn.IFNA(VLOOKUP($F447,数据整理2!$B$4:$Q$172,16,0),0)+_xlfn.IFNA(VLOOKUP($G447,数据整理2!$B$4:$Q$172,16,0),0)+_xlfn.IFNA(VLOOKUP($H447,数据整理2!$B$4:$Q$172,16,0),0)+_xlfn.IFNA(VLOOKUP($I447,数据整理2!$B$4:$Q$172,16,0),0)+_xlfn.IFNA(VLOOKUP($J447,数据整理2!$B$4:$Q$172,16,0),0)+_xlfn.IFNA(VLOOKUP($K447,数据整理2!$B$4:$Q$172,16,0),0)</f>
        <v>510</v>
      </c>
    </row>
    <row r="621" spans="2:17" x14ac:dyDescent="0.2">
      <c r="B621">
        <v>68</v>
      </c>
      <c r="C621" t="str">
        <f>INDEX(数据整理1!$C$30:$C$54,MATCH(B621,数据整理1!$D$30:$D$54))</f>
        <v>11阶</v>
      </c>
      <c r="D621">
        <f>_xlfn.IFNA(VLOOKUP(D448,数据整理2!$B$4:$Q$172,3,0),0)+_xlfn.IFNA(VLOOKUP(E448,数据整理2!$B$4:$Q$172,3,0),0)+_xlfn.IFNA(VLOOKUP(F448,数据整理2!$B$4:$Q$172,3,0),0)+_xlfn.IFNA(VLOOKUP(G448,数据整理2!$B$4:$Q$172,3,0),0)+_xlfn.IFNA(VLOOKUP(H448,数据整理2!$B$4:$Q$172,3,0),0)+_xlfn.IFNA(VLOOKUP(I448,数据整理2!$B$4:$Q$172,3,0),0)+_xlfn.IFNA(VLOOKUP(J448,数据整理2!$B$4:$Q$172,3,0),0)+_xlfn.IFNA(VLOOKUP(K448,数据整理2!$B$4:$Q$172,3,0),0)</f>
        <v>1900</v>
      </c>
      <c r="E621">
        <f>_xlfn.IFNA(VLOOKUP($D448,数据整理2!$B$4:$Q$172,4,0),0)+_xlfn.IFNA(VLOOKUP($E448,数据整理2!$B$4:$Q$172,4,0),0)+_xlfn.IFNA(VLOOKUP($F448,数据整理2!$B$4:$Q$172,4,0),0)+_xlfn.IFNA(VLOOKUP($G448,数据整理2!$B$4:$Q$172,4,0),0)+_xlfn.IFNA(VLOOKUP($H448,数据整理2!$B$4:$Q$172,4,0),0)+_xlfn.IFNA(VLOOKUP($I448,数据整理2!$B$4:$Q$172,4,0),0)+_xlfn.IFNA(VLOOKUP($J448,数据整理2!$B$4:$Q$172,4,0),0)+_xlfn.IFNA(VLOOKUP($K448,数据整理2!$B$4:$Q$172,4,0),0)</f>
        <v>1504</v>
      </c>
      <c r="F621">
        <f>_xlfn.IFNA(VLOOKUP($D448,数据整理2!$B$4:$Q$172,5,0),0)+_xlfn.IFNA(VLOOKUP($E448,数据整理2!$B$4:$Q$172,5,0),0)+_xlfn.IFNA(VLOOKUP($F448,数据整理2!$B$4:$Q$172,5,0),0)+_xlfn.IFNA(VLOOKUP($G448,数据整理2!$B$4:$Q$172,5,0),0)+_xlfn.IFNA(VLOOKUP($H448,数据整理2!$B$4:$Q$172,5,0),0)+_xlfn.IFNA(VLOOKUP($I448,数据整理2!$B$4:$Q$172,5,0),0)+_xlfn.IFNA(VLOOKUP($J448,数据整理2!$B$4:$Q$172,5,0),0)+_xlfn.IFNA(VLOOKUP($K448,数据整理2!$B$4:$Q$172,5,0),0)</f>
        <v>300</v>
      </c>
      <c r="G621">
        <f>_xlfn.IFNA(VLOOKUP($D448,数据整理2!$B$4:$Q$172,6,0),0)+_xlfn.IFNA(VLOOKUP($E448,数据整理2!$B$4:$Q$172,6,0),0)+_xlfn.IFNA(VLOOKUP($F448,数据整理2!$B$4:$Q$172,6,0),0)+_xlfn.IFNA(VLOOKUP($G448,数据整理2!$B$4:$Q$172,6,0),0)+_xlfn.IFNA(VLOOKUP($H448,数据整理2!$B$4:$Q$172,6,0),0)+_xlfn.IFNA(VLOOKUP($I448,数据整理2!$B$4:$Q$172,6,0),0)+_xlfn.IFNA(VLOOKUP($J448,数据整理2!$B$4:$Q$172,6,0),0)+_xlfn.IFNA(VLOOKUP($K448,数据整理2!$B$4:$Q$172,6,0),0)</f>
        <v>0</v>
      </c>
      <c r="H621">
        <f>_xlfn.IFNA(VLOOKUP($D448,数据整理2!$B$4:$Q$172,7,0),0)+_xlfn.IFNA(VLOOKUP($E448,数据整理2!$B$4:$Q$172,7,0),0)+_xlfn.IFNA(VLOOKUP($F448,数据整理2!$B$4:$Q$172,7,0),0)+_xlfn.IFNA(VLOOKUP($G448,数据整理2!$B$4:$Q$172,7,0),0)+_xlfn.IFNA(VLOOKUP($H448,数据整理2!$B$4:$Q$172,7,0),0)+_xlfn.IFNA(VLOOKUP($I448,数据整理2!$B$4:$Q$172,7,0),0)+_xlfn.IFNA(VLOOKUP($J448,数据整理2!$B$4:$Q$172,7,0),0)+_xlfn.IFNA(VLOOKUP($K448,数据整理2!$B$4:$Q$172,7,0),0)</f>
        <v>0</v>
      </c>
      <c r="I621">
        <f>_xlfn.IFNA(VLOOKUP($D448,数据整理2!$B$4:$Q$172,8,0),0)+_xlfn.IFNA(VLOOKUP($E448,数据整理2!$B$4:$Q$172,8,0),0)+_xlfn.IFNA(VLOOKUP($F448,数据整理2!$B$4:$Q$172,8,0),0)+_xlfn.IFNA(VLOOKUP($G448,数据整理2!$B$4:$Q$172,8,0),0)+_xlfn.IFNA(VLOOKUP($H448,数据整理2!$B$4:$Q$172,8,0),0)+_xlfn.IFNA(VLOOKUP($I448,数据整理2!$B$4:$Q$172,8,0),0)+_xlfn.IFNA(VLOOKUP($J448,数据整理2!$B$4:$Q$172,8,0),0)+_xlfn.IFNA(VLOOKUP($K448,数据整理2!$B$4:$Q$172,8,0),0)</f>
        <v>0</v>
      </c>
      <c r="J621">
        <f>_xlfn.IFNA(VLOOKUP($D448,数据整理2!$B$4:$Q$172,9,0),0)+_xlfn.IFNA(VLOOKUP($E448,数据整理2!$B$4:$Q$172,9,0),0)+_xlfn.IFNA(VLOOKUP($F448,数据整理2!$B$4:$Q$172,9,0),0)+_xlfn.IFNA(VLOOKUP($G448,数据整理2!$B$4:$Q$172,9,0),0)+_xlfn.IFNA(VLOOKUP($H448,数据整理2!$B$4:$Q$172,9,0),0)+_xlfn.IFNA(VLOOKUP($I448,数据整理2!$B$4:$Q$172,9,0),0)+_xlfn.IFNA(VLOOKUP($J448,数据整理2!$B$4:$Q$172,9,0),0)+_xlfn.IFNA(VLOOKUP($K448,数据整理2!$B$4:$Q$172,9,0),0)</f>
        <v>0</v>
      </c>
      <c r="K621">
        <f>_xlfn.IFNA(VLOOKUP($D448,数据整理2!$B$4:$Q$172,10,0),0)+_xlfn.IFNA(VLOOKUP($E448,数据整理2!$B$4:$Q$172,10,0),0)+_xlfn.IFNA(VLOOKUP($F448,数据整理2!$B$4:$Q$172,10,0),0)+_xlfn.IFNA(VLOOKUP($G448,数据整理2!$B$4:$Q$172,10,0),0)+_xlfn.IFNA(VLOOKUP($H448,数据整理2!$B$4:$Q$172,10,0),0)+_xlfn.IFNA(VLOOKUP($I448,数据整理2!$B$4:$Q$172,10,0),0)+_xlfn.IFNA(VLOOKUP($J448,数据整理2!$B$4:$Q$172,10,0),0)+_xlfn.IFNA(VLOOKUP($K448,数据整理2!$B$4:$Q$172,10,0),0)</f>
        <v>0</v>
      </c>
      <c r="L621">
        <f>_xlfn.IFNA(VLOOKUP($D448,数据整理2!$B$4:$Q$172,11,0),0)+_xlfn.IFNA(VLOOKUP($E448,数据整理2!$B$4:$Q$172,11,0),0)+_xlfn.IFNA(VLOOKUP($F448,数据整理2!$B$4:$Q$172,11,0),0)+_xlfn.IFNA(VLOOKUP($G448,数据整理2!$B$4:$Q$172,11,0),0)+_xlfn.IFNA(VLOOKUP($H448,数据整理2!$B$4:$Q$172,11,0),0)+_xlfn.IFNA(VLOOKUP($I448,数据整理2!$B$4:$Q$172,11,0),0)+_xlfn.IFNA(VLOOKUP($J448,数据整理2!$B$4:$Q$172,11,0),0)+_xlfn.IFNA(VLOOKUP($K448,数据整理2!$B$4:$Q$172,11,0),0)</f>
        <v>0</v>
      </c>
      <c r="M621">
        <f>_xlfn.IFNA(VLOOKUP($D448,数据整理2!$B$4:$Q$172,12,0),0)+_xlfn.IFNA(VLOOKUP($E448,数据整理2!$B$4:$Q$172,12,0),0)+_xlfn.IFNA(VLOOKUP($F448,数据整理2!$B$4:$Q$172,12,0),0)+_xlfn.IFNA(VLOOKUP($G448,数据整理2!$B$4:$Q$172,12,0),0)+_xlfn.IFNA(VLOOKUP($H448,数据整理2!$B$4:$Q$172,12,0),0)+_xlfn.IFNA(VLOOKUP($I448,数据整理2!$B$4:$Q$172,12,0),0)+_xlfn.IFNA(VLOOKUP($J448,数据整理2!$B$4:$Q$172,12,0),0)+_xlfn.IFNA(VLOOKUP($K448,数据整理2!$B$4:$Q$172,12,0),0)</f>
        <v>0</v>
      </c>
      <c r="N621">
        <f>_xlfn.IFNA(VLOOKUP($D448,数据整理2!$B$4:$Q$172,13,0),0)+_xlfn.IFNA(VLOOKUP($E448,数据整理2!$B$4:$Q$172,13,0),0)+_xlfn.IFNA(VLOOKUP($F448,数据整理2!$B$4:$Q$172,13,0),0)+_xlfn.IFNA(VLOOKUP($G448,数据整理2!$B$4:$Q$172,13,0),0)+_xlfn.IFNA(VLOOKUP($H448,数据整理2!$B$4:$Q$172,13,0),0)+_xlfn.IFNA(VLOOKUP($I448,数据整理2!$B$4:$Q$172,13,0),0)+_xlfn.IFNA(VLOOKUP($J448,数据整理2!$B$4:$Q$172,13,0),0)+_xlfn.IFNA(VLOOKUP($K448,数据整理2!$B$4:$Q$172,13,0),0)</f>
        <v>0</v>
      </c>
      <c r="O621">
        <f>_xlfn.IFNA(VLOOKUP($D448,数据整理2!$B$4:$Q$172,14,0),0)+_xlfn.IFNA(VLOOKUP($E448,数据整理2!$B$4:$Q$172,14,0),0)+_xlfn.IFNA(VLOOKUP($F448,数据整理2!$B$4:$Q$172,14,0),0)+_xlfn.IFNA(VLOOKUP($G448,数据整理2!$B$4:$Q$172,14,0),0)+_xlfn.IFNA(VLOOKUP($H448,数据整理2!$B$4:$Q$172,14,0),0)+_xlfn.IFNA(VLOOKUP($I448,数据整理2!$B$4:$Q$172,14,0),0)+_xlfn.IFNA(VLOOKUP($J448,数据整理2!$B$4:$Q$172,14,0),0)+_xlfn.IFNA(VLOOKUP($K448,数据整理2!$B$4:$Q$172,14,0),0)</f>
        <v>0</v>
      </c>
      <c r="P621">
        <f>_xlfn.IFNA(VLOOKUP($D448,数据整理2!$B$4:$Q$172,15,0),0)+_xlfn.IFNA(VLOOKUP($E448,数据整理2!$B$4:$Q$172,15,0),0)+_xlfn.IFNA(VLOOKUP($F448,数据整理2!$B$4:$Q$172,15,0),0)+_xlfn.IFNA(VLOOKUP($G448,数据整理2!$B$4:$Q$172,15,0),0)+_xlfn.IFNA(VLOOKUP($H448,数据整理2!$B$4:$Q$172,15,0),0)+_xlfn.IFNA(VLOOKUP($I448,数据整理2!$B$4:$Q$172,15,0),0)+_xlfn.IFNA(VLOOKUP($J448,数据整理2!$B$4:$Q$172,15,0),0)+_xlfn.IFNA(VLOOKUP($K448,数据整理2!$B$4:$Q$172,15,0),0)</f>
        <v>510</v>
      </c>
      <c r="Q621">
        <f>_xlfn.IFNA(VLOOKUP($D448,数据整理2!$B$4:$Q$172,16,0),0)+_xlfn.IFNA(VLOOKUP($E448,数据整理2!$B$4:$Q$172,16,0),0)+_xlfn.IFNA(VLOOKUP($F448,数据整理2!$B$4:$Q$172,16,0),0)+_xlfn.IFNA(VLOOKUP($G448,数据整理2!$B$4:$Q$172,16,0),0)+_xlfn.IFNA(VLOOKUP($H448,数据整理2!$B$4:$Q$172,16,0),0)+_xlfn.IFNA(VLOOKUP($I448,数据整理2!$B$4:$Q$172,16,0),0)+_xlfn.IFNA(VLOOKUP($J448,数据整理2!$B$4:$Q$172,16,0),0)+_xlfn.IFNA(VLOOKUP($K448,数据整理2!$B$4:$Q$172,16,0),0)</f>
        <v>510</v>
      </c>
    </row>
    <row r="622" spans="2:17" x14ac:dyDescent="0.2">
      <c r="B622">
        <v>69</v>
      </c>
      <c r="C622" t="str">
        <f>INDEX(数据整理1!$C$30:$C$54,MATCH(B622,数据整理1!$D$30:$D$54))</f>
        <v>11阶</v>
      </c>
      <c r="D622">
        <f>_xlfn.IFNA(VLOOKUP(D449,数据整理2!$B$4:$Q$172,3,0),0)+_xlfn.IFNA(VLOOKUP(E449,数据整理2!$B$4:$Q$172,3,0),0)+_xlfn.IFNA(VLOOKUP(F449,数据整理2!$B$4:$Q$172,3,0),0)+_xlfn.IFNA(VLOOKUP(G449,数据整理2!$B$4:$Q$172,3,0),0)+_xlfn.IFNA(VLOOKUP(H449,数据整理2!$B$4:$Q$172,3,0),0)+_xlfn.IFNA(VLOOKUP(I449,数据整理2!$B$4:$Q$172,3,0),0)+_xlfn.IFNA(VLOOKUP(J449,数据整理2!$B$4:$Q$172,3,0),0)+_xlfn.IFNA(VLOOKUP(K449,数据整理2!$B$4:$Q$172,3,0),0)</f>
        <v>1900</v>
      </c>
      <c r="E622">
        <f>_xlfn.IFNA(VLOOKUP($D449,数据整理2!$B$4:$Q$172,4,0),0)+_xlfn.IFNA(VLOOKUP($E449,数据整理2!$B$4:$Q$172,4,0),0)+_xlfn.IFNA(VLOOKUP($F449,数据整理2!$B$4:$Q$172,4,0),0)+_xlfn.IFNA(VLOOKUP($G449,数据整理2!$B$4:$Q$172,4,0),0)+_xlfn.IFNA(VLOOKUP($H449,数据整理2!$B$4:$Q$172,4,0),0)+_xlfn.IFNA(VLOOKUP($I449,数据整理2!$B$4:$Q$172,4,0),0)+_xlfn.IFNA(VLOOKUP($J449,数据整理2!$B$4:$Q$172,4,0),0)+_xlfn.IFNA(VLOOKUP($K449,数据整理2!$B$4:$Q$172,4,0),0)</f>
        <v>1504</v>
      </c>
      <c r="F622">
        <f>_xlfn.IFNA(VLOOKUP($D449,数据整理2!$B$4:$Q$172,5,0),0)+_xlfn.IFNA(VLOOKUP($E449,数据整理2!$B$4:$Q$172,5,0),0)+_xlfn.IFNA(VLOOKUP($F449,数据整理2!$B$4:$Q$172,5,0),0)+_xlfn.IFNA(VLOOKUP($G449,数据整理2!$B$4:$Q$172,5,0),0)+_xlfn.IFNA(VLOOKUP($H449,数据整理2!$B$4:$Q$172,5,0),0)+_xlfn.IFNA(VLOOKUP($I449,数据整理2!$B$4:$Q$172,5,0),0)+_xlfn.IFNA(VLOOKUP($J449,数据整理2!$B$4:$Q$172,5,0),0)+_xlfn.IFNA(VLOOKUP($K449,数据整理2!$B$4:$Q$172,5,0),0)</f>
        <v>300</v>
      </c>
      <c r="G622">
        <f>_xlfn.IFNA(VLOOKUP($D449,数据整理2!$B$4:$Q$172,6,0),0)+_xlfn.IFNA(VLOOKUP($E449,数据整理2!$B$4:$Q$172,6,0),0)+_xlfn.IFNA(VLOOKUP($F449,数据整理2!$B$4:$Q$172,6,0),0)+_xlfn.IFNA(VLOOKUP($G449,数据整理2!$B$4:$Q$172,6,0),0)+_xlfn.IFNA(VLOOKUP($H449,数据整理2!$B$4:$Q$172,6,0),0)+_xlfn.IFNA(VLOOKUP($I449,数据整理2!$B$4:$Q$172,6,0),0)+_xlfn.IFNA(VLOOKUP($J449,数据整理2!$B$4:$Q$172,6,0),0)+_xlfn.IFNA(VLOOKUP($K449,数据整理2!$B$4:$Q$172,6,0),0)</f>
        <v>0</v>
      </c>
      <c r="H622">
        <f>_xlfn.IFNA(VLOOKUP($D449,数据整理2!$B$4:$Q$172,7,0),0)+_xlfn.IFNA(VLOOKUP($E449,数据整理2!$B$4:$Q$172,7,0),0)+_xlfn.IFNA(VLOOKUP($F449,数据整理2!$B$4:$Q$172,7,0),0)+_xlfn.IFNA(VLOOKUP($G449,数据整理2!$B$4:$Q$172,7,0),0)+_xlfn.IFNA(VLOOKUP($H449,数据整理2!$B$4:$Q$172,7,0),0)+_xlfn.IFNA(VLOOKUP($I449,数据整理2!$B$4:$Q$172,7,0),0)+_xlfn.IFNA(VLOOKUP($J449,数据整理2!$B$4:$Q$172,7,0),0)+_xlfn.IFNA(VLOOKUP($K449,数据整理2!$B$4:$Q$172,7,0),0)</f>
        <v>0</v>
      </c>
      <c r="I622">
        <f>_xlfn.IFNA(VLOOKUP($D449,数据整理2!$B$4:$Q$172,8,0),0)+_xlfn.IFNA(VLOOKUP($E449,数据整理2!$B$4:$Q$172,8,0),0)+_xlfn.IFNA(VLOOKUP($F449,数据整理2!$B$4:$Q$172,8,0),0)+_xlfn.IFNA(VLOOKUP($G449,数据整理2!$B$4:$Q$172,8,0),0)+_xlfn.IFNA(VLOOKUP($H449,数据整理2!$B$4:$Q$172,8,0),0)+_xlfn.IFNA(VLOOKUP($I449,数据整理2!$B$4:$Q$172,8,0),0)+_xlfn.IFNA(VLOOKUP($J449,数据整理2!$B$4:$Q$172,8,0),0)+_xlfn.IFNA(VLOOKUP($K449,数据整理2!$B$4:$Q$172,8,0),0)</f>
        <v>0</v>
      </c>
      <c r="J622">
        <f>_xlfn.IFNA(VLOOKUP($D449,数据整理2!$B$4:$Q$172,9,0),0)+_xlfn.IFNA(VLOOKUP($E449,数据整理2!$B$4:$Q$172,9,0),0)+_xlfn.IFNA(VLOOKUP($F449,数据整理2!$B$4:$Q$172,9,0),0)+_xlfn.IFNA(VLOOKUP($G449,数据整理2!$B$4:$Q$172,9,0),0)+_xlfn.IFNA(VLOOKUP($H449,数据整理2!$B$4:$Q$172,9,0),0)+_xlfn.IFNA(VLOOKUP($I449,数据整理2!$B$4:$Q$172,9,0),0)+_xlfn.IFNA(VLOOKUP($J449,数据整理2!$B$4:$Q$172,9,0),0)+_xlfn.IFNA(VLOOKUP($K449,数据整理2!$B$4:$Q$172,9,0),0)</f>
        <v>0</v>
      </c>
      <c r="K622">
        <f>_xlfn.IFNA(VLOOKUP($D449,数据整理2!$B$4:$Q$172,10,0),0)+_xlfn.IFNA(VLOOKUP($E449,数据整理2!$B$4:$Q$172,10,0),0)+_xlfn.IFNA(VLOOKUP($F449,数据整理2!$B$4:$Q$172,10,0),0)+_xlfn.IFNA(VLOOKUP($G449,数据整理2!$B$4:$Q$172,10,0),0)+_xlfn.IFNA(VLOOKUP($H449,数据整理2!$B$4:$Q$172,10,0),0)+_xlfn.IFNA(VLOOKUP($I449,数据整理2!$B$4:$Q$172,10,0),0)+_xlfn.IFNA(VLOOKUP($J449,数据整理2!$B$4:$Q$172,10,0),0)+_xlfn.IFNA(VLOOKUP($K449,数据整理2!$B$4:$Q$172,10,0),0)</f>
        <v>0</v>
      </c>
      <c r="L622">
        <f>_xlfn.IFNA(VLOOKUP($D449,数据整理2!$B$4:$Q$172,11,0),0)+_xlfn.IFNA(VLOOKUP($E449,数据整理2!$B$4:$Q$172,11,0),0)+_xlfn.IFNA(VLOOKUP($F449,数据整理2!$B$4:$Q$172,11,0),0)+_xlfn.IFNA(VLOOKUP($G449,数据整理2!$B$4:$Q$172,11,0),0)+_xlfn.IFNA(VLOOKUP($H449,数据整理2!$B$4:$Q$172,11,0),0)+_xlfn.IFNA(VLOOKUP($I449,数据整理2!$B$4:$Q$172,11,0),0)+_xlfn.IFNA(VLOOKUP($J449,数据整理2!$B$4:$Q$172,11,0),0)+_xlfn.IFNA(VLOOKUP($K449,数据整理2!$B$4:$Q$172,11,0),0)</f>
        <v>0</v>
      </c>
      <c r="M622">
        <f>_xlfn.IFNA(VLOOKUP($D449,数据整理2!$B$4:$Q$172,12,0),0)+_xlfn.IFNA(VLOOKUP($E449,数据整理2!$B$4:$Q$172,12,0),0)+_xlfn.IFNA(VLOOKUP($F449,数据整理2!$B$4:$Q$172,12,0),0)+_xlfn.IFNA(VLOOKUP($G449,数据整理2!$B$4:$Q$172,12,0),0)+_xlfn.IFNA(VLOOKUP($H449,数据整理2!$B$4:$Q$172,12,0),0)+_xlfn.IFNA(VLOOKUP($I449,数据整理2!$B$4:$Q$172,12,0),0)+_xlfn.IFNA(VLOOKUP($J449,数据整理2!$B$4:$Q$172,12,0),0)+_xlfn.IFNA(VLOOKUP($K449,数据整理2!$B$4:$Q$172,12,0),0)</f>
        <v>0</v>
      </c>
      <c r="N622">
        <f>_xlfn.IFNA(VLOOKUP($D449,数据整理2!$B$4:$Q$172,13,0),0)+_xlfn.IFNA(VLOOKUP($E449,数据整理2!$B$4:$Q$172,13,0),0)+_xlfn.IFNA(VLOOKUP($F449,数据整理2!$B$4:$Q$172,13,0),0)+_xlfn.IFNA(VLOOKUP($G449,数据整理2!$B$4:$Q$172,13,0),0)+_xlfn.IFNA(VLOOKUP($H449,数据整理2!$B$4:$Q$172,13,0),0)+_xlfn.IFNA(VLOOKUP($I449,数据整理2!$B$4:$Q$172,13,0),0)+_xlfn.IFNA(VLOOKUP($J449,数据整理2!$B$4:$Q$172,13,0),0)+_xlfn.IFNA(VLOOKUP($K449,数据整理2!$B$4:$Q$172,13,0),0)</f>
        <v>0</v>
      </c>
      <c r="O622">
        <f>_xlfn.IFNA(VLOOKUP($D449,数据整理2!$B$4:$Q$172,14,0),0)+_xlfn.IFNA(VLOOKUP($E449,数据整理2!$B$4:$Q$172,14,0),0)+_xlfn.IFNA(VLOOKUP($F449,数据整理2!$B$4:$Q$172,14,0),0)+_xlfn.IFNA(VLOOKUP($G449,数据整理2!$B$4:$Q$172,14,0),0)+_xlfn.IFNA(VLOOKUP($H449,数据整理2!$B$4:$Q$172,14,0),0)+_xlfn.IFNA(VLOOKUP($I449,数据整理2!$B$4:$Q$172,14,0),0)+_xlfn.IFNA(VLOOKUP($J449,数据整理2!$B$4:$Q$172,14,0),0)+_xlfn.IFNA(VLOOKUP($K449,数据整理2!$B$4:$Q$172,14,0),0)</f>
        <v>0</v>
      </c>
      <c r="P622">
        <f>_xlfn.IFNA(VLOOKUP($D449,数据整理2!$B$4:$Q$172,15,0),0)+_xlfn.IFNA(VLOOKUP($E449,数据整理2!$B$4:$Q$172,15,0),0)+_xlfn.IFNA(VLOOKUP($F449,数据整理2!$B$4:$Q$172,15,0),0)+_xlfn.IFNA(VLOOKUP($G449,数据整理2!$B$4:$Q$172,15,0),0)+_xlfn.IFNA(VLOOKUP($H449,数据整理2!$B$4:$Q$172,15,0),0)+_xlfn.IFNA(VLOOKUP($I449,数据整理2!$B$4:$Q$172,15,0),0)+_xlfn.IFNA(VLOOKUP($J449,数据整理2!$B$4:$Q$172,15,0),0)+_xlfn.IFNA(VLOOKUP($K449,数据整理2!$B$4:$Q$172,15,0),0)</f>
        <v>510</v>
      </c>
      <c r="Q622">
        <f>_xlfn.IFNA(VLOOKUP($D449,数据整理2!$B$4:$Q$172,16,0),0)+_xlfn.IFNA(VLOOKUP($E449,数据整理2!$B$4:$Q$172,16,0),0)+_xlfn.IFNA(VLOOKUP($F449,数据整理2!$B$4:$Q$172,16,0),0)+_xlfn.IFNA(VLOOKUP($G449,数据整理2!$B$4:$Q$172,16,0),0)+_xlfn.IFNA(VLOOKUP($H449,数据整理2!$B$4:$Q$172,16,0),0)+_xlfn.IFNA(VLOOKUP($I449,数据整理2!$B$4:$Q$172,16,0),0)+_xlfn.IFNA(VLOOKUP($J449,数据整理2!$B$4:$Q$172,16,0),0)+_xlfn.IFNA(VLOOKUP($K449,数据整理2!$B$4:$Q$172,16,0),0)</f>
        <v>510</v>
      </c>
    </row>
    <row r="623" spans="2:17" x14ac:dyDescent="0.2">
      <c r="B623">
        <v>70</v>
      </c>
      <c r="C623" t="str">
        <f>INDEX(数据整理1!$C$30:$C$54,MATCH(B623,数据整理1!$D$30:$D$54))</f>
        <v>11阶</v>
      </c>
      <c r="D623">
        <f>_xlfn.IFNA(VLOOKUP(D450,数据整理2!$B$4:$Q$172,3,0),0)+_xlfn.IFNA(VLOOKUP(E450,数据整理2!$B$4:$Q$172,3,0),0)+_xlfn.IFNA(VLOOKUP(F450,数据整理2!$B$4:$Q$172,3,0),0)+_xlfn.IFNA(VLOOKUP(G450,数据整理2!$B$4:$Q$172,3,0),0)+_xlfn.IFNA(VLOOKUP(H450,数据整理2!$B$4:$Q$172,3,0),0)+_xlfn.IFNA(VLOOKUP(I450,数据整理2!$B$4:$Q$172,3,0),0)+_xlfn.IFNA(VLOOKUP(J450,数据整理2!$B$4:$Q$172,3,0),0)+_xlfn.IFNA(VLOOKUP(K450,数据整理2!$B$4:$Q$172,3,0),0)</f>
        <v>1900</v>
      </c>
      <c r="E623">
        <f>_xlfn.IFNA(VLOOKUP($D450,数据整理2!$B$4:$Q$172,4,0),0)+_xlfn.IFNA(VLOOKUP($E450,数据整理2!$B$4:$Q$172,4,0),0)+_xlfn.IFNA(VLOOKUP($F450,数据整理2!$B$4:$Q$172,4,0),0)+_xlfn.IFNA(VLOOKUP($G450,数据整理2!$B$4:$Q$172,4,0),0)+_xlfn.IFNA(VLOOKUP($H450,数据整理2!$B$4:$Q$172,4,0),0)+_xlfn.IFNA(VLOOKUP($I450,数据整理2!$B$4:$Q$172,4,0),0)+_xlfn.IFNA(VLOOKUP($J450,数据整理2!$B$4:$Q$172,4,0),0)+_xlfn.IFNA(VLOOKUP($K450,数据整理2!$B$4:$Q$172,4,0),0)</f>
        <v>1504</v>
      </c>
      <c r="F623">
        <f>_xlfn.IFNA(VLOOKUP($D450,数据整理2!$B$4:$Q$172,5,0),0)+_xlfn.IFNA(VLOOKUP($E450,数据整理2!$B$4:$Q$172,5,0),0)+_xlfn.IFNA(VLOOKUP($F450,数据整理2!$B$4:$Q$172,5,0),0)+_xlfn.IFNA(VLOOKUP($G450,数据整理2!$B$4:$Q$172,5,0),0)+_xlfn.IFNA(VLOOKUP($H450,数据整理2!$B$4:$Q$172,5,0),0)+_xlfn.IFNA(VLOOKUP($I450,数据整理2!$B$4:$Q$172,5,0),0)+_xlfn.IFNA(VLOOKUP($J450,数据整理2!$B$4:$Q$172,5,0),0)+_xlfn.IFNA(VLOOKUP($K450,数据整理2!$B$4:$Q$172,5,0),0)</f>
        <v>300</v>
      </c>
      <c r="G623">
        <f>_xlfn.IFNA(VLOOKUP($D450,数据整理2!$B$4:$Q$172,6,0),0)+_xlfn.IFNA(VLOOKUP($E450,数据整理2!$B$4:$Q$172,6,0),0)+_xlfn.IFNA(VLOOKUP($F450,数据整理2!$B$4:$Q$172,6,0),0)+_xlfn.IFNA(VLOOKUP($G450,数据整理2!$B$4:$Q$172,6,0),0)+_xlfn.IFNA(VLOOKUP($H450,数据整理2!$B$4:$Q$172,6,0),0)+_xlfn.IFNA(VLOOKUP($I450,数据整理2!$B$4:$Q$172,6,0),0)+_xlfn.IFNA(VLOOKUP($J450,数据整理2!$B$4:$Q$172,6,0),0)+_xlfn.IFNA(VLOOKUP($K450,数据整理2!$B$4:$Q$172,6,0),0)</f>
        <v>0</v>
      </c>
      <c r="H623">
        <f>_xlfn.IFNA(VLOOKUP($D450,数据整理2!$B$4:$Q$172,7,0),0)+_xlfn.IFNA(VLOOKUP($E450,数据整理2!$B$4:$Q$172,7,0),0)+_xlfn.IFNA(VLOOKUP($F450,数据整理2!$B$4:$Q$172,7,0),0)+_xlfn.IFNA(VLOOKUP($G450,数据整理2!$B$4:$Q$172,7,0),0)+_xlfn.IFNA(VLOOKUP($H450,数据整理2!$B$4:$Q$172,7,0),0)+_xlfn.IFNA(VLOOKUP($I450,数据整理2!$B$4:$Q$172,7,0),0)+_xlfn.IFNA(VLOOKUP($J450,数据整理2!$B$4:$Q$172,7,0),0)+_xlfn.IFNA(VLOOKUP($K450,数据整理2!$B$4:$Q$172,7,0),0)</f>
        <v>0</v>
      </c>
      <c r="I623">
        <f>_xlfn.IFNA(VLOOKUP($D450,数据整理2!$B$4:$Q$172,8,0),0)+_xlfn.IFNA(VLOOKUP($E450,数据整理2!$B$4:$Q$172,8,0),0)+_xlfn.IFNA(VLOOKUP($F450,数据整理2!$B$4:$Q$172,8,0),0)+_xlfn.IFNA(VLOOKUP($G450,数据整理2!$B$4:$Q$172,8,0),0)+_xlfn.IFNA(VLOOKUP($H450,数据整理2!$B$4:$Q$172,8,0),0)+_xlfn.IFNA(VLOOKUP($I450,数据整理2!$B$4:$Q$172,8,0),0)+_xlfn.IFNA(VLOOKUP($J450,数据整理2!$B$4:$Q$172,8,0),0)+_xlfn.IFNA(VLOOKUP($K450,数据整理2!$B$4:$Q$172,8,0),0)</f>
        <v>0</v>
      </c>
      <c r="J623">
        <f>_xlfn.IFNA(VLOOKUP($D450,数据整理2!$B$4:$Q$172,9,0),0)+_xlfn.IFNA(VLOOKUP($E450,数据整理2!$B$4:$Q$172,9,0),0)+_xlfn.IFNA(VLOOKUP($F450,数据整理2!$B$4:$Q$172,9,0),0)+_xlfn.IFNA(VLOOKUP($G450,数据整理2!$B$4:$Q$172,9,0),0)+_xlfn.IFNA(VLOOKUP($H450,数据整理2!$B$4:$Q$172,9,0),0)+_xlfn.IFNA(VLOOKUP($I450,数据整理2!$B$4:$Q$172,9,0),0)+_xlfn.IFNA(VLOOKUP($J450,数据整理2!$B$4:$Q$172,9,0),0)+_xlfn.IFNA(VLOOKUP($K450,数据整理2!$B$4:$Q$172,9,0),0)</f>
        <v>0</v>
      </c>
      <c r="K623">
        <f>_xlfn.IFNA(VLOOKUP($D450,数据整理2!$B$4:$Q$172,10,0),0)+_xlfn.IFNA(VLOOKUP($E450,数据整理2!$B$4:$Q$172,10,0),0)+_xlfn.IFNA(VLOOKUP($F450,数据整理2!$B$4:$Q$172,10,0),0)+_xlfn.IFNA(VLOOKUP($G450,数据整理2!$B$4:$Q$172,10,0),0)+_xlfn.IFNA(VLOOKUP($H450,数据整理2!$B$4:$Q$172,10,0),0)+_xlfn.IFNA(VLOOKUP($I450,数据整理2!$B$4:$Q$172,10,0),0)+_xlfn.IFNA(VLOOKUP($J450,数据整理2!$B$4:$Q$172,10,0),0)+_xlfn.IFNA(VLOOKUP($K450,数据整理2!$B$4:$Q$172,10,0),0)</f>
        <v>0</v>
      </c>
      <c r="L623">
        <f>_xlfn.IFNA(VLOOKUP($D450,数据整理2!$B$4:$Q$172,11,0),0)+_xlfn.IFNA(VLOOKUP($E450,数据整理2!$B$4:$Q$172,11,0),0)+_xlfn.IFNA(VLOOKUP($F450,数据整理2!$B$4:$Q$172,11,0),0)+_xlfn.IFNA(VLOOKUP($G450,数据整理2!$B$4:$Q$172,11,0),0)+_xlfn.IFNA(VLOOKUP($H450,数据整理2!$B$4:$Q$172,11,0),0)+_xlfn.IFNA(VLOOKUP($I450,数据整理2!$B$4:$Q$172,11,0),0)+_xlfn.IFNA(VLOOKUP($J450,数据整理2!$B$4:$Q$172,11,0),0)+_xlfn.IFNA(VLOOKUP($K450,数据整理2!$B$4:$Q$172,11,0),0)</f>
        <v>0</v>
      </c>
      <c r="M623">
        <f>_xlfn.IFNA(VLOOKUP($D450,数据整理2!$B$4:$Q$172,12,0),0)+_xlfn.IFNA(VLOOKUP($E450,数据整理2!$B$4:$Q$172,12,0),0)+_xlfn.IFNA(VLOOKUP($F450,数据整理2!$B$4:$Q$172,12,0),0)+_xlfn.IFNA(VLOOKUP($G450,数据整理2!$B$4:$Q$172,12,0),0)+_xlfn.IFNA(VLOOKUP($H450,数据整理2!$B$4:$Q$172,12,0),0)+_xlfn.IFNA(VLOOKUP($I450,数据整理2!$B$4:$Q$172,12,0),0)+_xlfn.IFNA(VLOOKUP($J450,数据整理2!$B$4:$Q$172,12,0),0)+_xlfn.IFNA(VLOOKUP($K450,数据整理2!$B$4:$Q$172,12,0),0)</f>
        <v>0</v>
      </c>
      <c r="N623">
        <f>_xlfn.IFNA(VLOOKUP($D450,数据整理2!$B$4:$Q$172,13,0),0)+_xlfn.IFNA(VLOOKUP($E450,数据整理2!$B$4:$Q$172,13,0),0)+_xlfn.IFNA(VLOOKUP($F450,数据整理2!$B$4:$Q$172,13,0),0)+_xlfn.IFNA(VLOOKUP($G450,数据整理2!$B$4:$Q$172,13,0),0)+_xlfn.IFNA(VLOOKUP($H450,数据整理2!$B$4:$Q$172,13,0),0)+_xlfn.IFNA(VLOOKUP($I450,数据整理2!$B$4:$Q$172,13,0),0)+_xlfn.IFNA(VLOOKUP($J450,数据整理2!$B$4:$Q$172,13,0),0)+_xlfn.IFNA(VLOOKUP($K450,数据整理2!$B$4:$Q$172,13,0),0)</f>
        <v>0</v>
      </c>
      <c r="O623">
        <f>_xlfn.IFNA(VLOOKUP($D450,数据整理2!$B$4:$Q$172,14,0),0)+_xlfn.IFNA(VLOOKUP($E450,数据整理2!$B$4:$Q$172,14,0),0)+_xlfn.IFNA(VLOOKUP($F450,数据整理2!$B$4:$Q$172,14,0),0)+_xlfn.IFNA(VLOOKUP($G450,数据整理2!$B$4:$Q$172,14,0),0)+_xlfn.IFNA(VLOOKUP($H450,数据整理2!$B$4:$Q$172,14,0),0)+_xlfn.IFNA(VLOOKUP($I450,数据整理2!$B$4:$Q$172,14,0),0)+_xlfn.IFNA(VLOOKUP($J450,数据整理2!$B$4:$Q$172,14,0),0)+_xlfn.IFNA(VLOOKUP($K450,数据整理2!$B$4:$Q$172,14,0),0)</f>
        <v>0</v>
      </c>
      <c r="P623">
        <f>_xlfn.IFNA(VLOOKUP($D450,数据整理2!$B$4:$Q$172,15,0),0)+_xlfn.IFNA(VLOOKUP($E450,数据整理2!$B$4:$Q$172,15,0),0)+_xlfn.IFNA(VLOOKUP($F450,数据整理2!$B$4:$Q$172,15,0),0)+_xlfn.IFNA(VLOOKUP($G450,数据整理2!$B$4:$Q$172,15,0),0)+_xlfn.IFNA(VLOOKUP($H450,数据整理2!$B$4:$Q$172,15,0),0)+_xlfn.IFNA(VLOOKUP($I450,数据整理2!$B$4:$Q$172,15,0),0)+_xlfn.IFNA(VLOOKUP($J450,数据整理2!$B$4:$Q$172,15,0),0)+_xlfn.IFNA(VLOOKUP($K450,数据整理2!$B$4:$Q$172,15,0),0)</f>
        <v>510</v>
      </c>
      <c r="Q623">
        <f>_xlfn.IFNA(VLOOKUP($D450,数据整理2!$B$4:$Q$172,16,0),0)+_xlfn.IFNA(VLOOKUP($E450,数据整理2!$B$4:$Q$172,16,0),0)+_xlfn.IFNA(VLOOKUP($F450,数据整理2!$B$4:$Q$172,16,0),0)+_xlfn.IFNA(VLOOKUP($G450,数据整理2!$B$4:$Q$172,16,0),0)+_xlfn.IFNA(VLOOKUP($H450,数据整理2!$B$4:$Q$172,16,0),0)+_xlfn.IFNA(VLOOKUP($I450,数据整理2!$B$4:$Q$172,16,0),0)+_xlfn.IFNA(VLOOKUP($J450,数据整理2!$B$4:$Q$172,16,0),0)+_xlfn.IFNA(VLOOKUP($K450,数据整理2!$B$4:$Q$172,16,0),0)</f>
        <v>510</v>
      </c>
    </row>
    <row r="624" spans="2:17" x14ac:dyDescent="0.2">
      <c r="B624">
        <v>71</v>
      </c>
      <c r="C624" t="str">
        <f>INDEX(数据整理1!$C$30:$C$54,MATCH(B624,数据整理1!$D$30:$D$54))</f>
        <v>12阶</v>
      </c>
      <c r="D624">
        <f>_xlfn.IFNA(VLOOKUP(D451,数据整理2!$B$4:$Q$172,3,0),0)+_xlfn.IFNA(VLOOKUP(E451,数据整理2!$B$4:$Q$172,3,0),0)+_xlfn.IFNA(VLOOKUP(F451,数据整理2!$B$4:$Q$172,3,0),0)+_xlfn.IFNA(VLOOKUP(G451,数据整理2!$B$4:$Q$172,3,0),0)+_xlfn.IFNA(VLOOKUP(H451,数据整理2!$B$4:$Q$172,3,0),0)+_xlfn.IFNA(VLOOKUP(I451,数据整理2!$B$4:$Q$172,3,0),0)+_xlfn.IFNA(VLOOKUP(J451,数据整理2!$B$4:$Q$172,3,0),0)+_xlfn.IFNA(VLOOKUP(K451,数据整理2!$B$4:$Q$172,3,0),0)</f>
        <v>2210</v>
      </c>
      <c r="E624">
        <f>_xlfn.IFNA(VLOOKUP($D451,数据整理2!$B$4:$Q$172,4,0),0)+_xlfn.IFNA(VLOOKUP($E451,数据整理2!$B$4:$Q$172,4,0),0)+_xlfn.IFNA(VLOOKUP($F451,数据整理2!$B$4:$Q$172,4,0),0)+_xlfn.IFNA(VLOOKUP($G451,数据整理2!$B$4:$Q$172,4,0),0)+_xlfn.IFNA(VLOOKUP($H451,数据整理2!$B$4:$Q$172,4,0),0)+_xlfn.IFNA(VLOOKUP($I451,数据整理2!$B$4:$Q$172,4,0),0)+_xlfn.IFNA(VLOOKUP($J451,数据整理2!$B$4:$Q$172,4,0),0)+_xlfn.IFNA(VLOOKUP($K451,数据整理2!$B$4:$Q$172,4,0),0)</f>
        <v>1024</v>
      </c>
      <c r="F624">
        <f>_xlfn.IFNA(VLOOKUP($D451,数据整理2!$B$4:$Q$172,5,0),0)+_xlfn.IFNA(VLOOKUP($E451,数据整理2!$B$4:$Q$172,5,0),0)+_xlfn.IFNA(VLOOKUP($F451,数据整理2!$B$4:$Q$172,5,0),0)+_xlfn.IFNA(VLOOKUP($G451,数据整理2!$B$4:$Q$172,5,0),0)+_xlfn.IFNA(VLOOKUP($H451,数据整理2!$B$4:$Q$172,5,0),0)+_xlfn.IFNA(VLOOKUP($I451,数据整理2!$B$4:$Q$172,5,0),0)+_xlfn.IFNA(VLOOKUP($J451,数据整理2!$B$4:$Q$172,5,0),0)+_xlfn.IFNA(VLOOKUP($K451,数据整理2!$B$4:$Q$172,5,0),0)</f>
        <v>326</v>
      </c>
      <c r="G624">
        <f>_xlfn.IFNA(VLOOKUP($D451,数据整理2!$B$4:$Q$172,6,0),0)+_xlfn.IFNA(VLOOKUP($E451,数据整理2!$B$4:$Q$172,6,0),0)+_xlfn.IFNA(VLOOKUP($F451,数据整理2!$B$4:$Q$172,6,0),0)+_xlfn.IFNA(VLOOKUP($G451,数据整理2!$B$4:$Q$172,6,0),0)+_xlfn.IFNA(VLOOKUP($H451,数据整理2!$B$4:$Q$172,6,0),0)+_xlfn.IFNA(VLOOKUP($I451,数据整理2!$B$4:$Q$172,6,0),0)+_xlfn.IFNA(VLOOKUP($J451,数据整理2!$B$4:$Q$172,6,0),0)+_xlfn.IFNA(VLOOKUP($K451,数据整理2!$B$4:$Q$172,6,0),0)</f>
        <v>326</v>
      </c>
      <c r="H624">
        <f>_xlfn.IFNA(VLOOKUP($D451,数据整理2!$B$4:$Q$172,7,0),0)+_xlfn.IFNA(VLOOKUP($E451,数据整理2!$B$4:$Q$172,7,0),0)+_xlfn.IFNA(VLOOKUP($F451,数据整理2!$B$4:$Q$172,7,0),0)+_xlfn.IFNA(VLOOKUP($G451,数据整理2!$B$4:$Q$172,7,0),0)+_xlfn.IFNA(VLOOKUP($H451,数据整理2!$B$4:$Q$172,7,0),0)+_xlfn.IFNA(VLOOKUP($I451,数据整理2!$B$4:$Q$172,7,0),0)+_xlfn.IFNA(VLOOKUP($J451,数据整理2!$B$4:$Q$172,7,0),0)+_xlfn.IFNA(VLOOKUP($K451,数据整理2!$B$4:$Q$172,7,0),0)</f>
        <v>0</v>
      </c>
      <c r="I624">
        <f>_xlfn.IFNA(VLOOKUP($D451,数据整理2!$B$4:$Q$172,8,0),0)+_xlfn.IFNA(VLOOKUP($E451,数据整理2!$B$4:$Q$172,8,0),0)+_xlfn.IFNA(VLOOKUP($F451,数据整理2!$B$4:$Q$172,8,0),0)+_xlfn.IFNA(VLOOKUP($G451,数据整理2!$B$4:$Q$172,8,0),0)+_xlfn.IFNA(VLOOKUP($H451,数据整理2!$B$4:$Q$172,8,0),0)+_xlfn.IFNA(VLOOKUP($I451,数据整理2!$B$4:$Q$172,8,0),0)+_xlfn.IFNA(VLOOKUP($J451,数据整理2!$B$4:$Q$172,8,0),0)+_xlfn.IFNA(VLOOKUP($K451,数据整理2!$B$4:$Q$172,8,0),0)</f>
        <v>0</v>
      </c>
      <c r="J624">
        <f>_xlfn.IFNA(VLOOKUP($D451,数据整理2!$B$4:$Q$172,9,0),0)+_xlfn.IFNA(VLOOKUP($E451,数据整理2!$B$4:$Q$172,9,0),0)+_xlfn.IFNA(VLOOKUP($F451,数据整理2!$B$4:$Q$172,9,0),0)+_xlfn.IFNA(VLOOKUP($G451,数据整理2!$B$4:$Q$172,9,0),0)+_xlfn.IFNA(VLOOKUP($H451,数据整理2!$B$4:$Q$172,9,0),0)+_xlfn.IFNA(VLOOKUP($I451,数据整理2!$B$4:$Q$172,9,0),0)+_xlfn.IFNA(VLOOKUP($J451,数据整理2!$B$4:$Q$172,9,0),0)+_xlfn.IFNA(VLOOKUP($K451,数据整理2!$B$4:$Q$172,9,0),0)</f>
        <v>0</v>
      </c>
      <c r="K624">
        <f>_xlfn.IFNA(VLOOKUP($D451,数据整理2!$B$4:$Q$172,10,0),0)+_xlfn.IFNA(VLOOKUP($E451,数据整理2!$B$4:$Q$172,10,0),0)+_xlfn.IFNA(VLOOKUP($F451,数据整理2!$B$4:$Q$172,10,0),0)+_xlfn.IFNA(VLOOKUP($G451,数据整理2!$B$4:$Q$172,10,0),0)+_xlfn.IFNA(VLOOKUP($H451,数据整理2!$B$4:$Q$172,10,0),0)+_xlfn.IFNA(VLOOKUP($I451,数据整理2!$B$4:$Q$172,10,0),0)+_xlfn.IFNA(VLOOKUP($J451,数据整理2!$B$4:$Q$172,10,0),0)+_xlfn.IFNA(VLOOKUP($K451,数据整理2!$B$4:$Q$172,10,0),0)</f>
        <v>0</v>
      </c>
      <c r="L624">
        <f>_xlfn.IFNA(VLOOKUP($D451,数据整理2!$B$4:$Q$172,11,0),0)+_xlfn.IFNA(VLOOKUP($E451,数据整理2!$B$4:$Q$172,11,0),0)+_xlfn.IFNA(VLOOKUP($F451,数据整理2!$B$4:$Q$172,11,0),0)+_xlfn.IFNA(VLOOKUP($G451,数据整理2!$B$4:$Q$172,11,0),0)+_xlfn.IFNA(VLOOKUP($H451,数据整理2!$B$4:$Q$172,11,0),0)+_xlfn.IFNA(VLOOKUP($I451,数据整理2!$B$4:$Q$172,11,0),0)+_xlfn.IFNA(VLOOKUP($J451,数据整理2!$B$4:$Q$172,11,0),0)+_xlfn.IFNA(VLOOKUP($K451,数据整理2!$B$4:$Q$172,11,0),0)</f>
        <v>0</v>
      </c>
      <c r="M624">
        <f>_xlfn.IFNA(VLOOKUP($D451,数据整理2!$B$4:$Q$172,12,0),0)+_xlfn.IFNA(VLOOKUP($E451,数据整理2!$B$4:$Q$172,12,0),0)+_xlfn.IFNA(VLOOKUP($F451,数据整理2!$B$4:$Q$172,12,0),0)+_xlfn.IFNA(VLOOKUP($G451,数据整理2!$B$4:$Q$172,12,0),0)+_xlfn.IFNA(VLOOKUP($H451,数据整理2!$B$4:$Q$172,12,0),0)+_xlfn.IFNA(VLOOKUP($I451,数据整理2!$B$4:$Q$172,12,0),0)+_xlfn.IFNA(VLOOKUP($J451,数据整理2!$B$4:$Q$172,12,0),0)+_xlfn.IFNA(VLOOKUP($K451,数据整理2!$B$4:$Q$172,12,0),0)</f>
        <v>0</v>
      </c>
      <c r="N624">
        <f>_xlfn.IFNA(VLOOKUP($D451,数据整理2!$B$4:$Q$172,13,0),0)+_xlfn.IFNA(VLOOKUP($E451,数据整理2!$B$4:$Q$172,13,0),0)+_xlfn.IFNA(VLOOKUP($F451,数据整理2!$B$4:$Q$172,13,0),0)+_xlfn.IFNA(VLOOKUP($G451,数据整理2!$B$4:$Q$172,13,0),0)+_xlfn.IFNA(VLOOKUP($H451,数据整理2!$B$4:$Q$172,13,0),0)+_xlfn.IFNA(VLOOKUP($I451,数据整理2!$B$4:$Q$172,13,0),0)+_xlfn.IFNA(VLOOKUP($J451,数据整理2!$B$4:$Q$172,13,0),0)+_xlfn.IFNA(VLOOKUP($K451,数据整理2!$B$4:$Q$172,13,0),0)</f>
        <v>0</v>
      </c>
      <c r="O624">
        <f>_xlfn.IFNA(VLOOKUP($D451,数据整理2!$B$4:$Q$172,14,0),0)+_xlfn.IFNA(VLOOKUP($E451,数据整理2!$B$4:$Q$172,14,0),0)+_xlfn.IFNA(VLOOKUP($F451,数据整理2!$B$4:$Q$172,14,0),0)+_xlfn.IFNA(VLOOKUP($G451,数据整理2!$B$4:$Q$172,14,0),0)+_xlfn.IFNA(VLOOKUP($H451,数据整理2!$B$4:$Q$172,14,0),0)+_xlfn.IFNA(VLOOKUP($I451,数据整理2!$B$4:$Q$172,14,0),0)+_xlfn.IFNA(VLOOKUP($J451,数据整理2!$B$4:$Q$172,14,0),0)+_xlfn.IFNA(VLOOKUP($K451,数据整理2!$B$4:$Q$172,14,0),0)</f>
        <v>0</v>
      </c>
      <c r="P624">
        <f>_xlfn.IFNA(VLOOKUP($D451,数据整理2!$B$4:$Q$172,15,0),0)+_xlfn.IFNA(VLOOKUP($E451,数据整理2!$B$4:$Q$172,15,0),0)+_xlfn.IFNA(VLOOKUP($F451,数据整理2!$B$4:$Q$172,15,0),0)+_xlfn.IFNA(VLOOKUP($G451,数据整理2!$B$4:$Q$172,15,0),0)+_xlfn.IFNA(VLOOKUP($H451,数据整理2!$B$4:$Q$172,15,0),0)+_xlfn.IFNA(VLOOKUP($I451,数据整理2!$B$4:$Q$172,15,0),0)+_xlfn.IFNA(VLOOKUP($J451,数据整理2!$B$4:$Q$172,15,0),0)+_xlfn.IFNA(VLOOKUP($K451,数据整理2!$B$4:$Q$172,15,0),0)</f>
        <v>456</v>
      </c>
      <c r="Q624">
        <f>_xlfn.IFNA(VLOOKUP($D451,数据整理2!$B$4:$Q$172,16,0),0)+_xlfn.IFNA(VLOOKUP($E451,数据整理2!$B$4:$Q$172,16,0),0)+_xlfn.IFNA(VLOOKUP($F451,数据整理2!$B$4:$Q$172,16,0),0)+_xlfn.IFNA(VLOOKUP($G451,数据整理2!$B$4:$Q$172,16,0),0)+_xlfn.IFNA(VLOOKUP($H451,数据整理2!$B$4:$Q$172,16,0),0)+_xlfn.IFNA(VLOOKUP($I451,数据整理2!$B$4:$Q$172,16,0),0)+_xlfn.IFNA(VLOOKUP($J451,数据整理2!$B$4:$Q$172,16,0),0)+_xlfn.IFNA(VLOOKUP($K451,数据整理2!$B$4:$Q$172,16,0),0)</f>
        <v>456</v>
      </c>
    </row>
    <row r="625" spans="2:17" x14ac:dyDescent="0.2">
      <c r="B625">
        <v>72</v>
      </c>
      <c r="C625" t="str">
        <f>INDEX(数据整理1!$C$30:$C$54,MATCH(B625,数据整理1!$D$30:$D$54))</f>
        <v>12阶</v>
      </c>
      <c r="D625">
        <f>_xlfn.IFNA(VLOOKUP(D452,数据整理2!$B$4:$Q$172,3,0),0)+_xlfn.IFNA(VLOOKUP(E452,数据整理2!$B$4:$Q$172,3,0),0)+_xlfn.IFNA(VLOOKUP(F452,数据整理2!$B$4:$Q$172,3,0),0)+_xlfn.IFNA(VLOOKUP(G452,数据整理2!$B$4:$Q$172,3,0),0)+_xlfn.IFNA(VLOOKUP(H452,数据整理2!$B$4:$Q$172,3,0),0)+_xlfn.IFNA(VLOOKUP(I452,数据整理2!$B$4:$Q$172,3,0),0)+_xlfn.IFNA(VLOOKUP(J452,数据整理2!$B$4:$Q$172,3,0),0)+_xlfn.IFNA(VLOOKUP(K452,数据整理2!$B$4:$Q$172,3,0),0)</f>
        <v>2210</v>
      </c>
      <c r="E625">
        <f>_xlfn.IFNA(VLOOKUP($D452,数据整理2!$B$4:$Q$172,4,0),0)+_xlfn.IFNA(VLOOKUP($E452,数据整理2!$B$4:$Q$172,4,0),0)+_xlfn.IFNA(VLOOKUP($F452,数据整理2!$B$4:$Q$172,4,0),0)+_xlfn.IFNA(VLOOKUP($G452,数据整理2!$B$4:$Q$172,4,0),0)+_xlfn.IFNA(VLOOKUP($H452,数据整理2!$B$4:$Q$172,4,0),0)+_xlfn.IFNA(VLOOKUP($I452,数据整理2!$B$4:$Q$172,4,0),0)+_xlfn.IFNA(VLOOKUP($J452,数据整理2!$B$4:$Q$172,4,0),0)+_xlfn.IFNA(VLOOKUP($K452,数据整理2!$B$4:$Q$172,4,0),0)</f>
        <v>1350</v>
      </c>
      <c r="F625">
        <f>_xlfn.IFNA(VLOOKUP($D452,数据整理2!$B$4:$Q$172,5,0),0)+_xlfn.IFNA(VLOOKUP($E452,数据整理2!$B$4:$Q$172,5,0),0)+_xlfn.IFNA(VLOOKUP($F452,数据整理2!$B$4:$Q$172,5,0),0)+_xlfn.IFNA(VLOOKUP($G452,数据整理2!$B$4:$Q$172,5,0),0)+_xlfn.IFNA(VLOOKUP($H452,数据整理2!$B$4:$Q$172,5,0),0)+_xlfn.IFNA(VLOOKUP($I452,数据整理2!$B$4:$Q$172,5,0),0)+_xlfn.IFNA(VLOOKUP($J452,数据整理2!$B$4:$Q$172,5,0),0)+_xlfn.IFNA(VLOOKUP($K452,数据整理2!$B$4:$Q$172,5,0),0)</f>
        <v>326</v>
      </c>
      <c r="G625">
        <f>_xlfn.IFNA(VLOOKUP($D452,数据整理2!$B$4:$Q$172,6,0),0)+_xlfn.IFNA(VLOOKUP($E452,数据整理2!$B$4:$Q$172,6,0),0)+_xlfn.IFNA(VLOOKUP($F452,数据整理2!$B$4:$Q$172,6,0),0)+_xlfn.IFNA(VLOOKUP($G452,数据整理2!$B$4:$Q$172,6,0),0)+_xlfn.IFNA(VLOOKUP($H452,数据整理2!$B$4:$Q$172,6,0),0)+_xlfn.IFNA(VLOOKUP($I452,数据整理2!$B$4:$Q$172,6,0),0)+_xlfn.IFNA(VLOOKUP($J452,数据整理2!$B$4:$Q$172,6,0),0)+_xlfn.IFNA(VLOOKUP($K452,数据整理2!$B$4:$Q$172,6,0),0)</f>
        <v>326</v>
      </c>
      <c r="H625">
        <f>_xlfn.IFNA(VLOOKUP($D452,数据整理2!$B$4:$Q$172,7,0),0)+_xlfn.IFNA(VLOOKUP($E452,数据整理2!$B$4:$Q$172,7,0),0)+_xlfn.IFNA(VLOOKUP($F452,数据整理2!$B$4:$Q$172,7,0),0)+_xlfn.IFNA(VLOOKUP($G452,数据整理2!$B$4:$Q$172,7,0),0)+_xlfn.IFNA(VLOOKUP($H452,数据整理2!$B$4:$Q$172,7,0),0)+_xlfn.IFNA(VLOOKUP($I452,数据整理2!$B$4:$Q$172,7,0),0)+_xlfn.IFNA(VLOOKUP($J452,数据整理2!$B$4:$Q$172,7,0),0)+_xlfn.IFNA(VLOOKUP($K452,数据整理2!$B$4:$Q$172,7,0),0)</f>
        <v>0</v>
      </c>
      <c r="I625">
        <f>_xlfn.IFNA(VLOOKUP($D452,数据整理2!$B$4:$Q$172,8,0),0)+_xlfn.IFNA(VLOOKUP($E452,数据整理2!$B$4:$Q$172,8,0),0)+_xlfn.IFNA(VLOOKUP($F452,数据整理2!$B$4:$Q$172,8,0),0)+_xlfn.IFNA(VLOOKUP($G452,数据整理2!$B$4:$Q$172,8,0),0)+_xlfn.IFNA(VLOOKUP($H452,数据整理2!$B$4:$Q$172,8,0),0)+_xlfn.IFNA(VLOOKUP($I452,数据整理2!$B$4:$Q$172,8,0),0)+_xlfn.IFNA(VLOOKUP($J452,数据整理2!$B$4:$Q$172,8,0),0)+_xlfn.IFNA(VLOOKUP($K452,数据整理2!$B$4:$Q$172,8,0),0)</f>
        <v>0</v>
      </c>
      <c r="J625">
        <f>_xlfn.IFNA(VLOOKUP($D452,数据整理2!$B$4:$Q$172,9,0),0)+_xlfn.IFNA(VLOOKUP($E452,数据整理2!$B$4:$Q$172,9,0),0)+_xlfn.IFNA(VLOOKUP($F452,数据整理2!$B$4:$Q$172,9,0),0)+_xlfn.IFNA(VLOOKUP($G452,数据整理2!$B$4:$Q$172,9,0),0)+_xlfn.IFNA(VLOOKUP($H452,数据整理2!$B$4:$Q$172,9,0),0)+_xlfn.IFNA(VLOOKUP($I452,数据整理2!$B$4:$Q$172,9,0),0)+_xlfn.IFNA(VLOOKUP($J452,数据整理2!$B$4:$Q$172,9,0),0)+_xlfn.IFNA(VLOOKUP($K452,数据整理2!$B$4:$Q$172,9,0),0)</f>
        <v>0</v>
      </c>
      <c r="K625">
        <f>_xlfn.IFNA(VLOOKUP($D452,数据整理2!$B$4:$Q$172,10,0),0)+_xlfn.IFNA(VLOOKUP($E452,数据整理2!$B$4:$Q$172,10,0),0)+_xlfn.IFNA(VLOOKUP($F452,数据整理2!$B$4:$Q$172,10,0),0)+_xlfn.IFNA(VLOOKUP($G452,数据整理2!$B$4:$Q$172,10,0),0)+_xlfn.IFNA(VLOOKUP($H452,数据整理2!$B$4:$Q$172,10,0),0)+_xlfn.IFNA(VLOOKUP($I452,数据整理2!$B$4:$Q$172,10,0),0)+_xlfn.IFNA(VLOOKUP($J452,数据整理2!$B$4:$Q$172,10,0),0)+_xlfn.IFNA(VLOOKUP($K452,数据整理2!$B$4:$Q$172,10,0),0)</f>
        <v>0</v>
      </c>
      <c r="L625">
        <f>_xlfn.IFNA(VLOOKUP($D452,数据整理2!$B$4:$Q$172,11,0),0)+_xlfn.IFNA(VLOOKUP($E452,数据整理2!$B$4:$Q$172,11,0),0)+_xlfn.IFNA(VLOOKUP($F452,数据整理2!$B$4:$Q$172,11,0),0)+_xlfn.IFNA(VLOOKUP($G452,数据整理2!$B$4:$Q$172,11,0),0)+_xlfn.IFNA(VLOOKUP($H452,数据整理2!$B$4:$Q$172,11,0),0)+_xlfn.IFNA(VLOOKUP($I452,数据整理2!$B$4:$Q$172,11,0),0)+_xlfn.IFNA(VLOOKUP($J452,数据整理2!$B$4:$Q$172,11,0),0)+_xlfn.IFNA(VLOOKUP($K452,数据整理2!$B$4:$Q$172,11,0),0)</f>
        <v>0</v>
      </c>
      <c r="M625">
        <f>_xlfn.IFNA(VLOOKUP($D452,数据整理2!$B$4:$Q$172,12,0),0)+_xlfn.IFNA(VLOOKUP($E452,数据整理2!$B$4:$Q$172,12,0),0)+_xlfn.IFNA(VLOOKUP($F452,数据整理2!$B$4:$Q$172,12,0),0)+_xlfn.IFNA(VLOOKUP($G452,数据整理2!$B$4:$Q$172,12,0),0)+_xlfn.IFNA(VLOOKUP($H452,数据整理2!$B$4:$Q$172,12,0),0)+_xlfn.IFNA(VLOOKUP($I452,数据整理2!$B$4:$Q$172,12,0),0)+_xlfn.IFNA(VLOOKUP($J452,数据整理2!$B$4:$Q$172,12,0),0)+_xlfn.IFNA(VLOOKUP($K452,数据整理2!$B$4:$Q$172,12,0),0)</f>
        <v>0</v>
      </c>
      <c r="N625">
        <f>_xlfn.IFNA(VLOOKUP($D452,数据整理2!$B$4:$Q$172,13,0),0)+_xlfn.IFNA(VLOOKUP($E452,数据整理2!$B$4:$Q$172,13,0),0)+_xlfn.IFNA(VLOOKUP($F452,数据整理2!$B$4:$Q$172,13,0),0)+_xlfn.IFNA(VLOOKUP($G452,数据整理2!$B$4:$Q$172,13,0),0)+_xlfn.IFNA(VLOOKUP($H452,数据整理2!$B$4:$Q$172,13,0),0)+_xlfn.IFNA(VLOOKUP($I452,数据整理2!$B$4:$Q$172,13,0),0)+_xlfn.IFNA(VLOOKUP($J452,数据整理2!$B$4:$Q$172,13,0),0)+_xlfn.IFNA(VLOOKUP($K452,数据整理2!$B$4:$Q$172,13,0),0)</f>
        <v>0</v>
      </c>
      <c r="O625">
        <f>_xlfn.IFNA(VLOOKUP($D452,数据整理2!$B$4:$Q$172,14,0),0)+_xlfn.IFNA(VLOOKUP($E452,数据整理2!$B$4:$Q$172,14,0),0)+_xlfn.IFNA(VLOOKUP($F452,数据整理2!$B$4:$Q$172,14,0),0)+_xlfn.IFNA(VLOOKUP($G452,数据整理2!$B$4:$Q$172,14,0),0)+_xlfn.IFNA(VLOOKUP($H452,数据整理2!$B$4:$Q$172,14,0),0)+_xlfn.IFNA(VLOOKUP($I452,数据整理2!$B$4:$Q$172,14,0),0)+_xlfn.IFNA(VLOOKUP($J452,数据整理2!$B$4:$Q$172,14,0),0)+_xlfn.IFNA(VLOOKUP($K452,数据整理2!$B$4:$Q$172,14,0),0)</f>
        <v>0</v>
      </c>
      <c r="P625">
        <f>_xlfn.IFNA(VLOOKUP($D452,数据整理2!$B$4:$Q$172,15,0),0)+_xlfn.IFNA(VLOOKUP($E452,数据整理2!$B$4:$Q$172,15,0),0)+_xlfn.IFNA(VLOOKUP($F452,数据整理2!$B$4:$Q$172,15,0),0)+_xlfn.IFNA(VLOOKUP($G452,数据整理2!$B$4:$Q$172,15,0),0)+_xlfn.IFNA(VLOOKUP($H452,数据整理2!$B$4:$Q$172,15,0),0)+_xlfn.IFNA(VLOOKUP($I452,数据整理2!$B$4:$Q$172,15,0),0)+_xlfn.IFNA(VLOOKUP($J452,数据整理2!$B$4:$Q$172,15,0),0)+_xlfn.IFNA(VLOOKUP($K452,数据整理2!$B$4:$Q$172,15,0),0)</f>
        <v>534</v>
      </c>
      <c r="Q625">
        <f>_xlfn.IFNA(VLOOKUP($D452,数据整理2!$B$4:$Q$172,16,0),0)+_xlfn.IFNA(VLOOKUP($E452,数据整理2!$B$4:$Q$172,16,0),0)+_xlfn.IFNA(VLOOKUP($F452,数据整理2!$B$4:$Q$172,16,0),0)+_xlfn.IFNA(VLOOKUP($G452,数据整理2!$B$4:$Q$172,16,0),0)+_xlfn.IFNA(VLOOKUP($H452,数据整理2!$B$4:$Q$172,16,0),0)+_xlfn.IFNA(VLOOKUP($I452,数据整理2!$B$4:$Q$172,16,0),0)+_xlfn.IFNA(VLOOKUP($J452,数据整理2!$B$4:$Q$172,16,0),0)+_xlfn.IFNA(VLOOKUP($K452,数据整理2!$B$4:$Q$172,16,0),0)</f>
        <v>534</v>
      </c>
    </row>
    <row r="626" spans="2:17" x14ac:dyDescent="0.2">
      <c r="B626">
        <v>73</v>
      </c>
      <c r="C626" t="str">
        <f>INDEX(数据整理1!$C$30:$C$54,MATCH(B626,数据整理1!$D$30:$D$54))</f>
        <v>12阶</v>
      </c>
      <c r="D626">
        <f>_xlfn.IFNA(VLOOKUP(D453,数据整理2!$B$4:$Q$172,3,0),0)+_xlfn.IFNA(VLOOKUP(E453,数据整理2!$B$4:$Q$172,3,0),0)+_xlfn.IFNA(VLOOKUP(F453,数据整理2!$B$4:$Q$172,3,0),0)+_xlfn.IFNA(VLOOKUP(G453,数据整理2!$B$4:$Q$172,3,0),0)+_xlfn.IFNA(VLOOKUP(H453,数据整理2!$B$4:$Q$172,3,0),0)+_xlfn.IFNA(VLOOKUP(I453,数据整理2!$B$4:$Q$172,3,0),0)+_xlfn.IFNA(VLOOKUP(J453,数据整理2!$B$4:$Q$172,3,0),0)+_xlfn.IFNA(VLOOKUP(K453,数据整理2!$B$4:$Q$172,3,0),0)</f>
        <v>2210</v>
      </c>
      <c r="E626">
        <f>_xlfn.IFNA(VLOOKUP($D453,数据整理2!$B$4:$Q$172,4,0),0)+_xlfn.IFNA(VLOOKUP($E453,数据整理2!$B$4:$Q$172,4,0),0)+_xlfn.IFNA(VLOOKUP($F453,数据整理2!$B$4:$Q$172,4,0),0)+_xlfn.IFNA(VLOOKUP($G453,数据整理2!$B$4:$Q$172,4,0),0)+_xlfn.IFNA(VLOOKUP($H453,数据整理2!$B$4:$Q$172,4,0),0)+_xlfn.IFNA(VLOOKUP($I453,数据整理2!$B$4:$Q$172,4,0),0)+_xlfn.IFNA(VLOOKUP($J453,数据整理2!$B$4:$Q$172,4,0),0)+_xlfn.IFNA(VLOOKUP($K453,数据整理2!$B$4:$Q$172,4,0),0)</f>
        <v>1350</v>
      </c>
      <c r="F626">
        <f>_xlfn.IFNA(VLOOKUP($D453,数据整理2!$B$4:$Q$172,5,0),0)+_xlfn.IFNA(VLOOKUP($E453,数据整理2!$B$4:$Q$172,5,0),0)+_xlfn.IFNA(VLOOKUP($F453,数据整理2!$B$4:$Q$172,5,0),0)+_xlfn.IFNA(VLOOKUP($G453,数据整理2!$B$4:$Q$172,5,0),0)+_xlfn.IFNA(VLOOKUP($H453,数据整理2!$B$4:$Q$172,5,0),0)+_xlfn.IFNA(VLOOKUP($I453,数据整理2!$B$4:$Q$172,5,0),0)+_xlfn.IFNA(VLOOKUP($J453,数据整理2!$B$4:$Q$172,5,0),0)+_xlfn.IFNA(VLOOKUP($K453,数据整理2!$B$4:$Q$172,5,0),0)</f>
        <v>326</v>
      </c>
      <c r="G626">
        <f>_xlfn.IFNA(VLOOKUP($D453,数据整理2!$B$4:$Q$172,6,0),0)+_xlfn.IFNA(VLOOKUP($E453,数据整理2!$B$4:$Q$172,6,0),0)+_xlfn.IFNA(VLOOKUP($F453,数据整理2!$B$4:$Q$172,6,0),0)+_xlfn.IFNA(VLOOKUP($G453,数据整理2!$B$4:$Q$172,6,0),0)+_xlfn.IFNA(VLOOKUP($H453,数据整理2!$B$4:$Q$172,6,0),0)+_xlfn.IFNA(VLOOKUP($I453,数据整理2!$B$4:$Q$172,6,0),0)+_xlfn.IFNA(VLOOKUP($J453,数据整理2!$B$4:$Q$172,6,0),0)+_xlfn.IFNA(VLOOKUP($K453,数据整理2!$B$4:$Q$172,6,0),0)</f>
        <v>326</v>
      </c>
      <c r="H626">
        <f>_xlfn.IFNA(VLOOKUP($D453,数据整理2!$B$4:$Q$172,7,0),0)+_xlfn.IFNA(VLOOKUP($E453,数据整理2!$B$4:$Q$172,7,0),0)+_xlfn.IFNA(VLOOKUP($F453,数据整理2!$B$4:$Q$172,7,0),0)+_xlfn.IFNA(VLOOKUP($G453,数据整理2!$B$4:$Q$172,7,0),0)+_xlfn.IFNA(VLOOKUP($H453,数据整理2!$B$4:$Q$172,7,0),0)+_xlfn.IFNA(VLOOKUP($I453,数据整理2!$B$4:$Q$172,7,0),0)+_xlfn.IFNA(VLOOKUP($J453,数据整理2!$B$4:$Q$172,7,0),0)+_xlfn.IFNA(VLOOKUP($K453,数据整理2!$B$4:$Q$172,7,0),0)</f>
        <v>0</v>
      </c>
      <c r="I626">
        <f>_xlfn.IFNA(VLOOKUP($D453,数据整理2!$B$4:$Q$172,8,0),0)+_xlfn.IFNA(VLOOKUP($E453,数据整理2!$B$4:$Q$172,8,0),0)+_xlfn.IFNA(VLOOKUP($F453,数据整理2!$B$4:$Q$172,8,0),0)+_xlfn.IFNA(VLOOKUP($G453,数据整理2!$B$4:$Q$172,8,0),0)+_xlfn.IFNA(VLOOKUP($H453,数据整理2!$B$4:$Q$172,8,0),0)+_xlfn.IFNA(VLOOKUP($I453,数据整理2!$B$4:$Q$172,8,0),0)+_xlfn.IFNA(VLOOKUP($J453,数据整理2!$B$4:$Q$172,8,0),0)+_xlfn.IFNA(VLOOKUP($K453,数据整理2!$B$4:$Q$172,8,0),0)</f>
        <v>0</v>
      </c>
      <c r="J626">
        <f>_xlfn.IFNA(VLOOKUP($D453,数据整理2!$B$4:$Q$172,9,0),0)+_xlfn.IFNA(VLOOKUP($E453,数据整理2!$B$4:$Q$172,9,0),0)+_xlfn.IFNA(VLOOKUP($F453,数据整理2!$B$4:$Q$172,9,0),0)+_xlfn.IFNA(VLOOKUP($G453,数据整理2!$B$4:$Q$172,9,0),0)+_xlfn.IFNA(VLOOKUP($H453,数据整理2!$B$4:$Q$172,9,0),0)+_xlfn.IFNA(VLOOKUP($I453,数据整理2!$B$4:$Q$172,9,0),0)+_xlfn.IFNA(VLOOKUP($J453,数据整理2!$B$4:$Q$172,9,0),0)+_xlfn.IFNA(VLOOKUP($K453,数据整理2!$B$4:$Q$172,9,0),0)</f>
        <v>0</v>
      </c>
      <c r="K626">
        <f>_xlfn.IFNA(VLOOKUP($D453,数据整理2!$B$4:$Q$172,10,0),0)+_xlfn.IFNA(VLOOKUP($E453,数据整理2!$B$4:$Q$172,10,0),0)+_xlfn.IFNA(VLOOKUP($F453,数据整理2!$B$4:$Q$172,10,0),0)+_xlfn.IFNA(VLOOKUP($G453,数据整理2!$B$4:$Q$172,10,0),0)+_xlfn.IFNA(VLOOKUP($H453,数据整理2!$B$4:$Q$172,10,0),0)+_xlfn.IFNA(VLOOKUP($I453,数据整理2!$B$4:$Q$172,10,0),0)+_xlfn.IFNA(VLOOKUP($J453,数据整理2!$B$4:$Q$172,10,0),0)+_xlfn.IFNA(VLOOKUP($K453,数据整理2!$B$4:$Q$172,10,0),0)</f>
        <v>0</v>
      </c>
      <c r="L626">
        <f>_xlfn.IFNA(VLOOKUP($D453,数据整理2!$B$4:$Q$172,11,0),0)+_xlfn.IFNA(VLOOKUP($E453,数据整理2!$B$4:$Q$172,11,0),0)+_xlfn.IFNA(VLOOKUP($F453,数据整理2!$B$4:$Q$172,11,0),0)+_xlfn.IFNA(VLOOKUP($G453,数据整理2!$B$4:$Q$172,11,0),0)+_xlfn.IFNA(VLOOKUP($H453,数据整理2!$B$4:$Q$172,11,0),0)+_xlfn.IFNA(VLOOKUP($I453,数据整理2!$B$4:$Q$172,11,0),0)+_xlfn.IFNA(VLOOKUP($J453,数据整理2!$B$4:$Q$172,11,0),0)+_xlfn.IFNA(VLOOKUP($K453,数据整理2!$B$4:$Q$172,11,0),0)</f>
        <v>0</v>
      </c>
      <c r="M626">
        <f>_xlfn.IFNA(VLOOKUP($D453,数据整理2!$B$4:$Q$172,12,0),0)+_xlfn.IFNA(VLOOKUP($E453,数据整理2!$B$4:$Q$172,12,0),0)+_xlfn.IFNA(VLOOKUP($F453,数据整理2!$B$4:$Q$172,12,0),0)+_xlfn.IFNA(VLOOKUP($G453,数据整理2!$B$4:$Q$172,12,0),0)+_xlfn.IFNA(VLOOKUP($H453,数据整理2!$B$4:$Q$172,12,0),0)+_xlfn.IFNA(VLOOKUP($I453,数据整理2!$B$4:$Q$172,12,0),0)+_xlfn.IFNA(VLOOKUP($J453,数据整理2!$B$4:$Q$172,12,0),0)+_xlfn.IFNA(VLOOKUP($K453,数据整理2!$B$4:$Q$172,12,0),0)</f>
        <v>0</v>
      </c>
      <c r="N626">
        <f>_xlfn.IFNA(VLOOKUP($D453,数据整理2!$B$4:$Q$172,13,0),0)+_xlfn.IFNA(VLOOKUP($E453,数据整理2!$B$4:$Q$172,13,0),0)+_xlfn.IFNA(VLOOKUP($F453,数据整理2!$B$4:$Q$172,13,0),0)+_xlfn.IFNA(VLOOKUP($G453,数据整理2!$B$4:$Q$172,13,0),0)+_xlfn.IFNA(VLOOKUP($H453,数据整理2!$B$4:$Q$172,13,0),0)+_xlfn.IFNA(VLOOKUP($I453,数据整理2!$B$4:$Q$172,13,0),0)+_xlfn.IFNA(VLOOKUP($J453,数据整理2!$B$4:$Q$172,13,0),0)+_xlfn.IFNA(VLOOKUP($K453,数据整理2!$B$4:$Q$172,13,0),0)</f>
        <v>0</v>
      </c>
      <c r="O626">
        <f>_xlfn.IFNA(VLOOKUP($D453,数据整理2!$B$4:$Q$172,14,0),0)+_xlfn.IFNA(VLOOKUP($E453,数据整理2!$B$4:$Q$172,14,0),0)+_xlfn.IFNA(VLOOKUP($F453,数据整理2!$B$4:$Q$172,14,0),0)+_xlfn.IFNA(VLOOKUP($G453,数据整理2!$B$4:$Q$172,14,0),0)+_xlfn.IFNA(VLOOKUP($H453,数据整理2!$B$4:$Q$172,14,0),0)+_xlfn.IFNA(VLOOKUP($I453,数据整理2!$B$4:$Q$172,14,0),0)+_xlfn.IFNA(VLOOKUP($J453,数据整理2!$B$4:$Q$172,14,0),0)+_xlfn.IFNA(VLOOKUP($K453,数据整理2!$B$4:$Q$172,14,0),0)</f>
        <v>0</v>
      </c>
      <c r="P626">
        <f>_xlfn.IFNA(VLOOKUP($D453,数据整理2!$B$4:$Q$172,15,0),0)+_xlfn.IFNA(VLOOKUP($E453,数据整理2!$B$4:$Q$172,15,0),0)+_xlfn.IFNA(VLOOKUP($F453,数据整理2!$B$4:$Q$172,15,0),0)+_xlfn.IFNA(VLOOKUP($G453,数据整理2!$B$4:$Q$172,15,0),0)+_xlfn.IFNA(VLOOKUP($H453,数据整理2!$B$4:$Q$172,15,0),0)+_xlfn.IFNA(VLOOKUP($I453,数据整理2!$B$4:$Q$172,15,0),0)+_xlfn.IFNA(VLOOKUP($J453,数据整理2!$B$4:$Q$172,15,0),0)+_xlfn.IFNA(VLOOKUP($K453,数据整理2!$B$4:$Q$172,15,0),0)</f>
        <v>534</v>
      </c>
      <c r="Q626">
        <f>_xlfn.IFNA(VLOOKUP($D453,数据整理2!$B$4:$Q$172,16,0),0)+_xlfn.IFNA(VLOOKUP($E453,数据整理2!$B$4:$Q$172,16,0),0)+_xlfn.IFNA(VLOOKUP($F453,数据整理2!$B$4:$Q$172,16,0),0)+_xlfn.IFNA(VLOOKUP($G453,数据整理2!$B$4:$Q$172,16,0),0)+_xlfn.IFNA(VLOOKUP($H453,数据整理2!$B$4:$Q$172,16,0),0)+_xlfn.IFNA(VLOOKUP($I453,数据整理2!$B$4:$Q$172,16,0),0)+_xlfn.IFNA(VLOOKUP($J453,数据整理2!$B$4:$Q$172,16,0),0)+_xlfn.IFNA(VLOOKUP($K453,数据整理2!$B$4:$Q$172,16,0),0)</f>
        <v>534</v>
      </c>
    </row>
    <row r="627" spans="2:17" x14ac:dyDescent="0.2">
      <c r="B627">
        <v>74</v>
      </c>
      <c r="C627" t="str">
        <f>INDEX(数据整理1!$C$30:$C$54,MATCH(B627,数据整理1!$D$30:$D$54))</f>
        <v>12阶</v>
      </c>
      <c r="D627">
        <f>_xlfn.IFNA(VLOOKUP(D454,数据整理2!$B$4:$Q$172,3,0),0)+_xlfn.IFNA(VLOOKUP(E454,数据整理2!$B$4:$Q$172,3,0),0)+_xlfn.IFNA(VLOOKUP(F454,数据整理2!$B$4:$Q$172,3,0),0)+_xlfn.IFNA(VLOOKUP(G454,数据整理2!$B$4:$Q$172,3,0),0)+_xlfn.IFNA(VLOOKUP(H454,数据整理2!$B$4:$Q$172,3,0),0)+_xlfn.IFNA(VLOOKUP(I454,数据整理2!$B$4:$Q$172,3,0),0)+_xlfn.IFNA(VLOOKUP(J454,数据整理2!$B$4:$Q$172,3,0),0)+_xlfn.IFNA(VLOOKUP(K454,数据整理2!$B$4:$Q$172,3,0),0)</f>
        <v>2210</v>
      </c>
      <c r="E627">
        <f>_xlfn.IFNA(VLOOKUP($D454,数据整理2!$B$4:$Q$172,4,0),0)+_xlfn.IFNA(VLOOKUP($E454,数据整理2!$B$4:$Q$172,4,0),0)+_xlfn.IFNA(VLOOKUP($F454,数据整理2!$B$4:$Q$172,4,0),0)+_xlfn.IFNA(VLOOKUP($G454,数据整理2!$B$4:$Q$172,4,0),0)+_xlfn.IFNA(VLOOKUP($H454,数据整理2!$B$4:$Q$172,4,0),0)+_xlfn.IFNA(VLOOKUP($I454,数据整理2!$B$4:$Q$172,4,0),0)+_xlfn.IFNA(VLOOKUP($J454,数据整理2!$B$4:$Q$172,4,0),0)+_xlfn.IFNA(VLOOKUP($K454,数据整理2!$B$4:$Q$172,4,0),0)</f>
        <v>1350</v>
      </c>
      <c r="F627">
        <f>_xlfn.IFNA(VLOOKUP($D454,数据整理2!$B$4:$Q$172,5,0),0)+_xlfn.IFNA(VLOOKUP($E454,数据整理2!$B$4:$Q$172,5,0),0)+_xlfn.IFNA(VLOOKUP($F454,数据整理2!$B$4:$Q$172,5,0),0)+_xlfn.IFNA(VLOOKUP($G454,数据整理2!$B$4:$Q$172,5,0),0)+_xlfn.IFNA(VLOOKUP($H454,数据整理2!$B$4:$Q$172,5,0),0)+_xlfn.IFNA(VLOOKUP($I454,数据整理2!$B$4:$Q$172,5,0),0)+_xlfn.IFNA(VLOOKUP($J454,数据整理2!$B$4:$Q$172,5,0),0)+_xlfn.IFNA(VLOOKUP($K454,数据整理2!$B$4:$Q$172,5,0),0)</f>
        <v>326</v>
      </c>
      <c r="G627">
        <f>_xlfn.IFNA(VLOOKUP($D454,数据整理2!$B$4:$Q$172,6,0),0)+_xlfn.IFNA(VLOOKUP($E454,数据整理2!$B$4:$Q$172,6,0),0)+_xlfn.IFNA(VLOOKUP($F454,数据整理2!$B$4:$Q$172,6,0),0)+_xlfn.IFNA(VLOOKUP($G454,数据整理2!$B$4:$Q$172,6,0),0)+_xlfn.IFNA(VLOOKUP($H454,数据整理2!$B$4:$Q$172,6,0),0)+_xlfn.IFNA(VLOOKUP($I454,数据整理2!$B$4:$Q$172,6,0),0)+_xlfn.IFNA(VLOOKUP($J454,数据整理2!$B$4:$Q$172,6,0),0)+_xlfn.IFNA(VLOOKUP($K454,数据整理2!$B$4:$Q$172,6,0),0)</f>
        <v>326</v>
      </c>
      <c r="H627">
        <f>_xlfn.IFNA(VLOOKUP($D454,数据整理2!$B$4:$Q$172,7,0),0)+_xlfn.IFNA(VLOOKUP($E454,数据整理2!$B$4:$Q$172,7,0),0)+_xlfn.IFNA(VLOOKUP($F454,数据整理2!$B$4:$Q$172,7,0),0)+_xlfn.IFNA(VLOOKUP($G454,数据整理2!$B$4:$Q$172,7,0),0)+_xlfn.IFNA(VLOOKUP($H454,数据整理2!$B$4:$Q$172,7,0),0)+_xlfn.IFNA(VLOOKUP($I454,数据整理2!$B$4:$Q$172,7,0),0)+_xlfn.IFNA(VLOOKUP($J454,数据整理2!$B$4:$Q$172,7,0),0)+_xlfn.IFNA(VLOOKUP($K454,数据整理2!$B$4:$Q$172,7,0),0)</f>
        <v>0</v>
      </c>
      <c r="I627">
        <f>_xlfn.IFNA(VLOOKUP($D454,数据整理2!$B$4:$Q$172,8,0),0)+_xlfn.IFNA(VLOOKUP($E454,数据整理2!$B$4:$Q$172,8,0),0)+_xlfn.IFNA(VLOOKUP($F454,数据整理2!$B$4:$Q$172,8,0),0)+_xlfn.IFNA(VLOOKUP($G454,数据整理2!$B$4:$Q$172,8,0),0)+_xlfn.IFNA(VLOOKUP($H454,数据整理2!$B$4:$Q$172,8,0),0)+_xlfn.IFNA(VLOOKUP($I454,数据整理2!$B$4:$Q$172,8,0),0)+_xlfn.IFNA(VLOOKUP($J454,数据整理2!$B$4:$Q$172,8,0),0)+_xlfn.IFNA(VLOOKUP($K454,数据整理2!$B$4:$Q$172,8,0),0)</f>
        <v>0</v>
      </c>
      <c r="J627">
        <f>_xlfn.IFNA(VLOOKUP($D454,数据整理2!$B$4:$Q$172,9,0),0)+_xlfn.IFNA(VLOOKUP($E454,数据整理2!$B$4:$Q$172,9,0),0)+_xlfn.IFNA(VLOOKUP($F454,数据整理2!$B$4:$Q$172,9,0),0)+_xlfn.IFNA(VLOOKUP($G454,数据整理2!$B$4:$Q$172,9,0),0)+_xlfn.IFNA(VLOOKUP($H454,数据整理2!$B$4:$Q$172,9,0),0)+_xlfn.IFNA(VLOOKUP($I454,数据整理2!$B$4:$Q$172,9,0),0)+_xlfn.IFNA(VLOOKUP($J454,数据整理2!$B$4:$Q$172,9,0),0)+_xlfn.IFNA(VLOOKUP($K454,数据整理2!$B$4:$Q$172,9,0),0)</f>
        <v>0</v>
      </c>
      <c r="K627">
        <f>_xlfn.IFNA(VLOOKUP($D454,数据整理2!$B$4:$Q$172,10,0),0)+_xlfn.IFNA(VLOOKUP($E454,数据整理2!$B$4:$Q$172,10,0),0)+_xlfn.IFNA(VLOOKUP($F454,数据整理2!$B$4:$Q$172,10,0),0)+_xlfn.IFNA(VLOOKUP($G454,数据整理2!$B$4:$Q$172,10,0),0)+_xlfn.IFNA(VLOOKUP($H454,数据整理2!$B$4:$Q$172,10,0),0)+_xlfn.IFNA(VLOOKUP($I454,数据整理2!$B$4:$Q$172,10,0),0)+_xlfn.IFNA(VLOOKUP($J454,数据整理2!$B$4:$Q$172,10,0),0)+_xlfn.IFNA(VLOOKUP($K454,数据整理2!$B$4:$Q$172,10,0),0)</f>
        <v>0</v>
      </c>
      <c r="L627">
        <f>_xlfn.IFNA(VLOOKUP($D454,数据整理2!$B$4:$Q$172,11,0),0)+_xlfn.IFNA(VLOOKUP($E454,数据整理2!$B$4:$Q$172,11,0),0)+_xlfn.IFNA(VLOOKUP($F454,数据整理2!$B$4:$Q$172,11,0),0)+_xlfn.IFNA(VLOOKUP($G454,数据整理2!$B$4:$Q$172,11,0),0)+_xlfn.IFNA(VLOOKUP($H454,数据整理2!$B$4:$Q$172,11,0),0)+_xlfn.IFNA(VLOOKUP($I454,数据整理2!$B$4:$Q$172,11,0),0)+_xlfn.IFNA(VLOOKUP($J454,数据整理2!$B$4:$Q$172,11,0),0)+_xlfn.IFNA(VLOOKUP($K454,数据整理2!$B$4:$Q$172,11,0),0)</f>
        <v>0</v>
      </c>
      <c r="M627">
        <f>_xlfn.IFNA(VLOOKUP($D454,数据整理2!$B$4:$Q$172,12,0),0)+_xlfn.IFNA(VLOOKUP($E454,数据整理2!$B$4:$Q$172,12,0),0)+_xlfn.IFNA(VLOOKUP($F454,数据整理2!$B$4:$Q$172,12,0),0)+_xlfn.IFNA(VLOOKUP($G454,数据整理2!$B$4:$Q$172,12,0),0)+_xlfn.IFNA(VLOOKUP($H454,数据整理2!$B$4:$Q$172,12,0),0)+_xlfn.IFNA(VLOOKUP($I454,数据整理2!$B$4:$Q$172,12,0),0)+_xlfn.IFNA(VLOOKUP($J454,数据整理2!$B$4:$Q$172,12,0),0)+_xlfn.IFNA(VLOOKUP($K454,数据整理2!$B$4:$Q$172,12,0),0)</f>
        <v>0</v>
      </c>
      <c r="N627">
        <f>_xlfn.IFNA(VLOOKUP($D454,数据整理2!$B$4:$Q$172,13,0),0)+_xlfn.IFNA(VLOOKUP($E454,数据整理2!$B$4:$Q$172,13,0),0)+_xlfn.IFNA(VLOOKUP($F454,数据整理2!$B$4:$Q$172,13,0),0)+_xlfn.IFNA(VLOOKUP($G454,数据整理2!$B$4:$Q$172,13,0),0)+_xlfn.IFNA(VLOOKUP($H454,数据整理2!$B$4:$Q$172,13,0),0)+_xlfn.IFNA(VLOOKUP($I454,数据整理2!$B$4:$Q$172,13,0),0)+_xlfn.IFNA(VLOOKUP($J454,数据整理2!$B$4:$Q$172,13,0),0)+_xlfn.IFNA(VLOOKUP($K454,数据整理2!$B$4:$Q$172,13,0),0)</f>
        <v>0</v>
      </c>
      <c r="O627">
        <f>_xlfn.IFNA(VLOOKUP($D454,数据整理2!$B$4:$Q$172,14,0),0)+_xlfn.IFNA(VLOOKUP($E454,数据整理2!$B$4:$Q$172,14,0),0)+_xlfn.IFNA(VLOOKUP($F454,数据整理2!$B$4:$Q$172,14,0),0)+_xlfn.IFNA(VLOOKUP($G454,数据整理2!$B$4:$Q$172,14,0),0)+_xlfn.IFNA(VLOOKUP($H454,数据整理2!$B$4:$Q$172,14,0),0)+_xlfn.IFNA(VLOOKUP($I454,数据整理2!$B$4:$Q$172,14,0),0)+_xlfn.IFNA(VLOOKUP($J454,数据整理2!$B$4:$Q$172,14,0),0)+_xlfn.IFNA(VLOOKUP($K454,数据整理2!$B$4:$Q$172,14,0),0)</f>
        <v>0</v>
      </c>
      <c r="P627">
        <f>_xlfn.IFNA(VLOOKUP($D454,数据整理2!$B$4:$Q$172,15,0),0)+_xlfn.IFNA(VLOOKUP($E454,数据整理2!$B$4:$Q$172,15,0),0)+_xlfn.IFNA(VLOOKUP($F454,数据整理2!$B$4:$Q$172,15,0),0)+_xlfn.IFNA(VLOOKUP($G454,数据整理2!$B$4:$Q$172,15,0),0)+_xlfn.IFNA(VLOOKUP($H454,数据整理2!$B$4:$Q$172,15,0),0)+_xlfn.IFNA(VLOOKUP($I454,数据整理2!$B$4:$Q$172,15,0),0)+_xlfn.IFNA(VLOOKUP($J454,数据整理2!$B$4:$Q$172,15,0),0)+_xlfn.IFNA(VLOOKUP($K454,数据整理2!$B$4:$Q$172,15,0),0)</f>
        <v>534</v>
      </c>
      <c r="Q627">
        <f>_xlfn.IFNA(VLOOKUP($D454,数据整理2!$B$4:$Q$172,16,0),0)+_xlfn.IFNA(VLOOKUP($E454,数据整理2!$B$4:$Q$172,16,0),0)+_xlfn.IFNA(VLOOKUP($F454,数据整理2!$B$4:$Q$172,16,0),0)+_xlfn.IFNA(VLOOKUP($G454,数据整理2!$B$4:$Q$172,16,0),0)+_xlfn.IFNA(VLOOKUP($H454,数据整理2!$B$4:$Q$172,16,0),0)+_xlfn.IFNA(VLOOKUP($I454,数据整理2!$B$4:$Q$172,16,0),0)+_xlfn.IFNA(VLOOKUP($J454,数据整理2!$B$4:$Q$172,16,0),0)+_xlfn.IFNA(VLOOKUP($K454,数据整理2!$B$4:$Q$172,16,0),0)</f>
        <v>534</v>
      </c>
    </row>
    <row r="628" spans="2:17" x14ac:dyDescent="0.2">
      <c r="B628">
        <v>75</v>
      </c>
      <c r="C628" t="str">
        <f>INDEX(数据整理1!$C$30:$C$54,MATCH(B628,数据整理1!$D$30:$D$54))</f>
        <v>12阶</v>
      </c>
      <c r="D628">
        <f>_xlfn.IFNA(VLOOKUP(D455,数据整理2!$B$4:$Q$172,3,0),0)+_xlfn.IFNA(VLOOKUP(E455,数据整理2!$B$4:$Q$172,3,0),0)+_xlfn.IFNA(VLOOKUP(F455,数据整理2!$B$4:$Q$172,3,0),0)+_xlfn.IFNA(VLOOKUP(G455,数据整理2!$B$4:$Q$172,3,0),0)+_xlfn.IFNA(VLOOKUP(H455,数据整理2!$B$4:$Q$172,3,0),0)+_xlfn.IFNA(VLOOKUP(I455,数据整理2!$B$4:$Q$172,3,0),0)+_xlfn.IFNA(VLOOKUP(J455,数据整理2!$B$4:$Q$172,3,0),0)+_xlfn.IFNA(VLOOKUP(K455,数据整理2!$B$4:$Q$172,3,0),0)</f>
        <v>2210</v>
      </c>
      <c r="E628">
        <f>_xlfn.IFNA(VLOOKUP($D455,数据整理2!$B$4:$Q$172,4,0),0)+_xlfn.IFNA(VLOOKUP($E455,数据整理2!$B$4:$Q$172,4,0),0)+_xlfn.IFNA(VLOOKUP($F455,数据整理2!$B$4:$Q$172,4,0),0)+_xlfn.IFNA(VLOOKUP($G455,数据整理2!$B$4:$Q$172,4,0),0)+_xlfn.IFNA(VLOOKUP($H455,数据整理2!$B$4:$Q$172,4,0),0)+_xlfn.IFNA(VLOOKUP($I455,数据整理2!$B$4:$Q$172,4,0),0)+_xlfn.IFNA(VLOOKUP($J455,数据整理2!$B$4:$Q$172,4,0),0)+_xlfn.IFNA(VLOOKUP($K455,数据整理2!$B$4:$Q$172,4,0),0)</f>
        <v>1350</v>
      </c>
      <c r="F628">
        <f>_xlfn.IFNA(VLOOKUP($D455,数据整理2!$B$4:$Q$172,5,0),0)+_xlfn.IFNA(VLOOKUP($E455,数据整理2!$B$4:$Q$172,5,0),0)+_xlfn.IFNA(VLOOKUP($F455,数据整理2!$B$4:$Q$172,5,0),0)+_xlfn.IFNA(VLOOKUP($G455,数据整理2!$B$4:$Q$172,5,0),0)+_xlfn.IFNA(VLOOKUP($H455,数据整理2!$B$4:$Q$172,5,0),0)+_xlfn.IFNA(VLOOKUP($I455,数据整理2!$B$4:$Q$172,5,0),0)+_xlfn.IFNA(VLOOKUP($J455,数据整理2!$B$4:$Q$172,5,0),0)+_xlfn.IFNA(VLOOKUP($K455,数据整理2!$B$4:$Q$172,5,0),0)</f>
        <v>326</v>
      </c>
      <c r="G628">
        <f>_xlfn.IFNA(VLOOKUP($D455,数据整理2!$B$4:$Q$172,6,0),0)+_xlfn.IFNA(VLOOKUP($E455,数据整理2!$B$4:$Q$172,6,0),0)+_xlfn.IFNA(VLOOKUP($F455,数据整理2!$B$4:$Q$172,6,0),0)+_xlfn.IFNA(VLOOKUP($G455,数据整理2!$B$4:$Q$172,6,0),0)+_xlfn.IFNA(VLOOKUP($H455,数据整理2!$B$4:$Q$172,6,0),0)+_xlfn.IFNA(VLOOKUP($I455,数据整理2!$B$4:$Q$172,6,0),0)+_xlfn.IFNA(VLOOKUP($J455,数据整理2!$B$4:$Q$172,6,0),0)+_xlfn.IFNA(VLOOKUP($K455,数据整理2!$B$4:$Q$172,6,0),0)</f>
        <v>326</v>
      </c>
      <c r="H628">
        <f>_xlfn.IFNA(VLOOKUP($D455,数据整理2!$B$4:$Q$172,7,0),0)+_xlfn.IFNA(VLOOKUP($E455,数据整理2!$B$4:$Q$172,7,0),0)+_xlfn.IFNA(VLOOKUP($F455,数据整理2!$B$4:$Q$172,7,0),0)+_xlfn.IFNA(VLOOKUP($G455,数据整理2!$B$4:$Q$172,7,0),0)+_xlfn.IFNA(VLOOKUP($H455,数据整理2!$B$4:$Q$172,7,0),0)+_xlfn.IFNA(VLOOKUP($I455,数据整理2!$B$4:$Q$172,7,0),0)+_xlfn.IFNA(VLOOKUP($J455,数据整理2!$B$4:$Q$172,7,0),0)+_xlfn.IFNA(VLOOKUP($K455,数据整理2!$B$4:$Q$172,7,0),0)</f>
        <v>0</v>
      </c>
      <c r="I628">
        <f>_xlfn.IFNA(VLOOKUP($D455,数据整理2!$B$4:$Q$172,8,0),0)+_xlfn.IFNA(VLOOKUP($E455,数据整理2!$B$4:$Q$172,8,0),0)+_xlfn.IFNA(VLOOKUP($F455,数据整理2!$B$4:$Q$172,8,0),0)+_xlfn.IFNA(VLOOKUP($G455,数据整理2!$B$4:$Q$172,8,0),0)+_xlfn.IFNA(VLOOKUP($H455,数据整理2!$B$4:$Q$172,8,0),0)+_xlfn.IFNA(VLOOKUP($I455,数据整理2!$B$4:$Q$172,8,0),0)+_xlfn.IFNA(VLOOKUP($J455,数据整理2!$B$4:$Q$172,8,0),0)+_xlfn.IFNA(VLOOKUP($K455,数据整理2!$B$4:$Q$172,8,0),0)</f>
        <v>0</v>
      </c>
      <c r="J628">
        <f>_xlfn.IFNA(VLOOKUP($D455,数据整理2!$B$4:$Q$172,9,0),0)+_xlfn.IFNA(VLOOKUP($E455,数据整理2!$B$4:$Q$172,9,0),0)+_xlfn.IFNA(VLOOKUP($F455,数据整理2!$B$4:$Q$172,9,0),0)+_xlfn.IFNA(VLOOKUP($G455,数据整理2!$B$4:$Q$172,9,0),0)+_xlfn.IFNA(VLOOKUP($H455,数据整理2!$B$4:$Q$172,9,0),0)+_xlfn.IFNA(VLOOKUP($I455,数据整理2!$B$4:$Q$172,9,0),0)+_xlfn.IFNA(VLOOKUP($J455,数据整理2!$B$4:$Q$172,9,0),0)+_xlfn.IFNA(VLOOKUP($K455,数据整理2!$B$4:$Q$172,9,0),0)</f>
        <v>0</v>
      </c>
      <c r="K628">
        <f>_xlfn.IFNA(VLOOKUP($D455,数据整理2!$B$4:$Q$172,10,0),0)+_xlfn.IFNA(VLOOKUP($E455,数据整理2!$B$4:$Q$172,10,0),0)+_xlfn.IFNA(VLOOKUP($F455,数据整理2!$B$4:$Q$172,10,0),0)+_xlfn.IFNA(VLOOKUP($G455,数据整理2!$B$4:$Q$172,10,0),0)+_xlfn.IFNA(VLOOKUP($H455,数据整理2!$B$4:$Q$172,10,0),0)+_xlfn.IFNA(VLOOKUP($I455,数据整理2!$B$4:$Q$172,10,0),0)+_xlfn.IFNA(VLOOKUP($J455,数据整理2!$B$4:$Q$172,10,0),0)+_xlfn.IFNA(VLOOKUP($K455,数据整理2!$B$4:$Q$172,10,0),0)</f>
        <v>0</v>
      </c>
      <c r="L628">
        <f>_xlfn.IFNA(VLOOKUP($D455,数据整理2!$B$4:$Q$172,11,0),0)+_xlfn.IFNA(VLOOKUP($E455,数据整理2!$B$4:$Q$172,11,0),0)+_xlfn.IFNA(VLOOKUP($F455,数据整理2!$B$4:$Q$172,11,0),0)+_xlfn.IFNA(VLOOKUP($G455,数据整理2!$B$4:$Q$172,11,0),0)+_xlfn.IFNA(VLOOKUP($H455,数据整理2!$B$4:$Q$172,11,0),0)+_xlfn.IFNA(VLOOKUP($I455,数据整理2!$B$4:$Q$172,11,0),0)+_xlfn.IFNA(VLOOKUP($J455,数据整理2!$B$4:$Q$172,11,0),0)+_xlfn.IFNA(VLOOKUP($K455,数据整理2!$B$4:$Q$172,11,0),0)</f>
        <v>0</v>
      </c>
      <c r="M628">
        <f>_xlfn.IFNA(VLOOKUP($D455,数据整理2!$B$4:$Q$172,12,0),0)+_xlfn.IFNA(VLOOKUP($E455,数据整理2!$B$4:$Q$172,12,0),0)+_xlfn.IFNA(VLOOKUP($F455,数据整理2!$B$4:$Q$172,12,0),0)+_xlfn.IFNA(VLOOKUP($G455,数据整理2!$B$4:$Q$172,12,0),0)+_xlfn.IFNA(VLOOKUP($H455,数据整理2!$B$4:$Q$172,12,0),0)+_xlfn.IFNA(VLOOKUP($I455,数据整理2!$B$4:$Q$172,12,0),0)+_xlfn.IFNA(VLOOKUP($J455,数据整理2!$B$4:$Q$172,12,0),0)+_xlfn.IFNA(VLOOKUP($K455,数据整理2!$B$4:$Q$172,12,0),0)</f>
        <v>0</v>
      </c>
      <c r="N628">
        <f>_xlfn.IFNA(VLOOKUP($D455,数据整理2!$B$4:$Q$172,13,0),0)+_xlfn.IFNA(VLOOKUP($E455,数据整理2!$B$4:$Q$172,13,0),0)+_xlfn.IFNA(VLOOKUP($F455,数据整理2!$B$4:$Q$172,13,0),0)+_xlfn.IFNA(VLOOKUP($G455,数据整理2!$B$4:$Q$172,13,0),0)+_xlfn.IFNA(VLOOKUP($H455,数据整理2!$B$4:$Q$172,13,0),0)+_xlfn.IFNA(VLOOKUP($I455,数据整理2!$B$4:$Q$172,13,0),0)+_xlfn.IFNA(VLOOKUP($J455,数据整理2!$B$4:$Q$172,13,0),0)+_xlfn.IFNA(VLOOKUP($K455,数据整理2!$B$4:$Q$172,13,0),0)</f>
        <v>0</v>
      </c>
      <c r="O628">
        <f>_xlfn.IFNA(VLOOKUP($D455,数据整理2!$B$4:$Q$172,14,0),0)+_xlfn.IFNA(VLOOKUP($E455,数据整理2!$B$4:$Q$172,14,0),0)+_xlfn.IFNA(VLOOKUP($F455,数据整理2!$B$4:$Q$172,14,0),0)+_xlfn.IFNA(VLOOKUP($G455,数据整理2!$B$4:$Q$172,14,0),0)+_xlfn.IFNA(VLOOKUP($H455,数据整理2!$B$4:$Q$172,14,0),0)+_xlfn.IFNA(VLOOKUP($I455,数据整理2!$B$4:$Q$172,14,0),0)+_xlfn.IFNA(VLOOKUP($J455,数据整理2!$B$4:$Q$172,14,0),0)+_xlfn.IFNA(VLOOKUP($K455,数据整理2!$B$4:$Q$172,14,0),0)</f>
        <v>0</v>
      </c>
      <c r="P628">
        <f>_xlfn.IFNA(VLOOKUP($D455,数据整理2!$B$4:$Q$172,15,0),0)+_xlfn.IFNA(VLOOKUP($E455,数据整理2!$B$4:$Q$172,15,0),0)+_xlfn.IFNA(VLOOKUP($F455,数据整理2!$B$4:$Q$172,15,0),0)+_xlfn.IFNA(VLOOKUP($G455,数据整理2!$B$4:$Q$172,15,0),0)+_xlfn.IFNA(VLOOKUP($H455,数据整理2!$B$4:$Q$172,15,0),0)+_xlfn.IFNA(VLOOKUP($I455,数据整理2!$B$4:$Q$172,15,0),0)+_xlfn.IFNA(VLOOKUP($J455,数据整理2!$B$4:$Q$172,15,0),0)+_xlfn.IFNA(VLOOKUP($K455,数据整理2!$B$4:$Q$172,15,0),0)</f>
        <v>534</v>
      </c>
      <c r="Q628">
        <f>_xlfn.IFNA(VLOOKUP($D455,数据整理2!$B$4:$Q$172,16,0),0)+_xlfn.IFNA(VLOOKUP($E455,数据整理2!$B$4:$Q$172,16,0),0)+_xlfn.IFNA(VLOOKUP($F455,数据整理2!$B$4:$Q$172,16,0),0)+_xlfn.IFNA(VLOOKUP($G455,数据整理2!$B$4:$Q$172,16,0),0)+_xlfn.IFNA(VLOOKUP($H455,数据整理2!$B$4:$Q$172,16,0),0)+_xlfn.IFNA(VLOOKUP($I455,数据整理2!$B$4:$Q$172,16,0),0)+_xlfn.IFNA(VLOOKUP($J455,数据整理2!$B$4:$Q$172,16,0),0)+_xlfn.IFNA(VLOOKUP($K455,数据整理2!$B$4:$Q$172,16,0),0)</f>
        <v>534</v>
      </c>
    </row>
    <row r="629" spans="2:17" x14ac:dyDescent="0.2">
      <c r="B629">
        <v>76</v>
      </c>
      <c r="C629" t="str">
        <f>INDEX(数据整理1!$C$30:$C$54,MATCH(B629,数据整理1!$D$30:$D$54))</f>
        <v>12阶</v>
      </c>
      <c r="D629">
        <f>_xlfn.IFNA(VLOOKUP(D456,数据整理2!$B$4:$Q$172,3,0),0)+_xlfn.IFNA(VLOOKUP(E456,数据整理2!$B$4:$Q$172,3,0),0)+_xlfn.IFNA(VLOOKUP(F456,数据整理2!$B$4:$Q$172,3,0),0)+_xlfn.IFNA(VLOOKUP(G456,数据整理2!$B$4:$Q$172,3,0),0)+_xlfn.IFNA(VLOOKUP(H456,数据整理2!$B$4:$Q$172,3,0),0)+_xlfn.IFNA(VLOOKUP(I456,数据整理2!$B$4:$Q$172,3,0),0)+_xlfn.IFNA(VLOOKUP(J456,数据整理2!$B$4:$Q$172,3,0),0)+_xlfn.IFNA(VLOOKUP(K456,数据整理2!$B$4:$Q$172,3,0),0)</f>
        <v>2210</v>
      </c>
      <c r="E629">
        <f>_xlfn.IFNA(VLOOKUP($D456,数据整理2!$B$4:$Q$172,4,0),0)+_xlfn.IFNA(VLOOKUP($E456,数据整理2!$B$4:$Q$172,4,0),0)+_xlfn.IFNA(VLOOKUP($F456,数据整理2!$B$4:$Q$172,4,0),0)+_xlfn.IFNA(VLOOKUP($G456,数据整理2!$B$4:$Q$172,4,0),0)+_xlfn.IFNA(VLOOKUP($H456,数据整理2!$B$4:$Q$172,4,0),0)+_xlfn.IFNA(VLOOKUP($I456,数据整理2!$B$4:$Q$172,4,0),0)+_xlfn.IFNA(VLOOKUP($J456,数据整理2!$B$4:$Q$172,4,0),0)+_xlfn.IFNA(VLOOKUP($K456,数据整理2!$B$4:$Q$172,4,0),0)</f>
        <v>1350</v>
      </c>
      <c r="F629">
        <f>_xlfn.IFNA(VLOOKUP($D456,数据整理2!$B$4:$Q$172,5,0),0)+_xlfn.IFNA(VLOOKUP($E456,数据整理2!$B$4:$Q$172,5,0),0)+_xlfn.IFNA(VLOOKUP($F456,数据整理2!$B$4:$Q$172,5,0),0)+_xlfn.IFNA(VLOOKUP($G456,数据整理2!$B$4:$Q$172,5,0),0)+_xlfn.IFNA(VLOOKUP($H456,数据整理2!$B$4:$Q$172,5,0),0)+_xlfn.IFNA(VLOOKUP($I456,数据整理2!$B$4:$Q$172,5,0),0)+_xlfn.IFNA(VLOOKUP($J456,数据整理2!$B$4:$Q$172,5,0),0)+_xlfn.IFNA(VLOOKUP($K456,数据整理2!$B$4:$Q$172,5,0),0)</f>
        <v>326</v>
      </c>
      <c r="G629">
        <f>_xlfn.IFNA(VLOOKUP($D456,数据整理2!$B$4:$Q$172,6,0),0)+_xlfn.IFNA(VLOOKUP($E456,数据整理2!$B$4:$Q$172,6,0),0)+_xlfn.IFNA(VLOOKUP($F456,数据整理2!$B$4:$Q$172,6,0),0)+_xlfn.IFNA(VLOOKUP($G456,数据整理2!$B$4:$Q$172,6,0),0)+_xlfn.IFNA(VLOOKUP($H456,数据整理2!$B$4:$Q$172,6,0),0)+_xlfn.IFNA(VLOOKUP($I456,数据整理2!$B$4:$Q$172,6,0),0)+_xlfn.IFNA(VLOOKUP($J456,数据整理2!$B$4:$Q$172,6,0),0)+_xlfn.IFNA(VLOOKUP($K456,数据整理2!$B$4:$Q$172,6,0),0)</f>
        <v>326</v>
      </c>
      <c r="H629">
        <f>_xlfn.IFNA(VLOOKUP($D456,数据整理2!$B$4:$Q$172,7,0),0)+_xlfn.IFNA(VLOOKUP($E456,数据整理2!$B$4:$Q$172,7,0),0)+_xlfn.IFNA(VLOOKUP($F456,数据整理2!$B$4:$Q$172,7,0),0)+_xlfn.IFNA(VLOOKUP($G456,数据整理2!$B$4:$Q$172,7,0),0)+_xlfn.IFNA(VLOOKUP($H456,数据整理2!$B$4:$Q$172,7,0),0)+_xlfn.IFNA(VLOOKUP($I456,数据整理2!$B$4:$Q$172,7,0),0)+_xlfn.IFNA(VLOOKUP($J456,数据整理2!$B$4:$Q$172,7,0),0)+_xlfn.IFNA(VLOOKUP($K456,数据整理2!$B$4:$Q$172,7,0),0)</f>
        <v>0</v>
      </c>
      <c r="I629">
        <f>_xlfn.IFNA(VLOOKUP($D456,数据整理2!$B$4:$Q$172,8,0),0)+_xlfn.IFNA(VLOOKUP($E456,数据整理2!$B$4:$Q$172,8,0),0)+_xlfn.IFNA(VLOOKUP($F456,数据整理2!$B$4:$Q$172,8,0),0)+_xlfn.IFNA(VLOOKUP($G456,数据整理2!$B$4:$Q$172,8,0),0)+_xlfn.IFNA(VLOOKUP($H456,数据整理2!$B$4:$Q$172,8,0),0)+_xlfn.IFNA(VLOOKUP($I456,数据整理2!$B$4:$Q$172,8,0),0)+_xlfn.IFNA(VLOOKUP($J456,数据整理2!$B$4:$Q$172,8,0),0)+_xlfn.IFNA(VLOOKUP($K456,数据整理2!$B$4:$Q$172,8,0),0)</f>
        <v>0</v>
      </c>
      <c r="J629">
        <f>_xlfn.IFNA(VLOOKUP($D456,数据整理2!$B$4:$Q$172,9,0),0)+_xlfn.IFNA(VLOOKUP($E456,数据整理2!$B$4:$Q$172,9,0),0)+_xlfn.IFNA(VLOOKUP($F456,数据整理2!$B$4:$Q$172,9,0),0)+_xlfn.IFNA(VLOOKUP($G456,数据整理2!$B$4:$Q$172,9,0),0)+_xlfn.IFNA(VLOOKUP($H456,数据整理2!$B$4:$Q$172,9,0),0)+_xlfn.IFNA(VLOOKUP($I456,数据整理2!$B$4:$Q$172,9,0),0)+_xlfn.IFNA(VLOOKUP($J456,数据整理2!$B$4:$Q$172,9,0),0)+_xlfn.IFNA(VLOOKUP($K456,数据整理2!$B$4:$Q$172,9,0),0)</f>
        <v>0</v>
      </c>
      <c r="K629">
        <f>_xlfn.IFNA(VLOOKUP($D456,数据整理2!$B$4:$Q$172,10,0),0)+_xlfn.IFNA(VLOOKUP($E456,数据整理2!$B$4:$Q$172,10,0),0)+_xlfn.IFNA(VLOOKUP($F456,数据整理2!$B$4:$Q$172,10,0),0)+_xlfn.IFNA(VLOOKUP($G456,数据整理2!$B$4:$Q$172,10,0),0)+_xlfn.IFNA(VLOOKUP($H456,数据整理2!$B$4:$Q$172,10,0),0)+_xlfn.IFNA(VLOOKUP($I456,数据整理2!$B$4:$Q$172,10,0),0)+_xlfn.IFNA(VLOOKUP($J456,数据整理2!$B$4:$Q$172,10,0),0)+_xlfn.IFNA(VLOOKUP($K456,数据整理2!$B$4:$Q$172,10,0),0)</f>
        <v>0</v>
      </c>
      <c r="L629">
        <f>_xlfn.IFNA(VLOOKUP($D456,数据整理2!$B$4:$Q$172,11,0),0)+_xlfn.IFNA(VLOOKUP($E456,数据整理2!$B$4:$Q$172,11,0),0)+_xlfn.IFNA(VLOOKUP($F456,数据整理2!$B$4:$Q$172,11,0),0)+_xlfn.IFNA(VLOOKUP($G456,数据整理2!$B$4:$Q$172,11,0),0)+_xlfn.IFNA(VLOOKUP($H456,数据整理2!$B$4:$Q$172,11,0),0)+_xlfn.IFNA(VLOOKUP($I456,数据整理2!$B$4:$Q$172,11,0),0)+_xlfn.IFNA(VLOOKUP($J456,数据整理2!$B$4:$Q$172,11,0),0)+_xlfn.IFNA(VLOOKUP($K456,数据整理2!$B$4:$Q$172,11,0),0)</f>
        <v>0</v>
      </c>
      <c r="M629">
        <f>_xlfn.IFNA(VLOOKUP($D456,数据整理2!$B$4:$Q$172,12,0),0)+_xlfn.IFNA(VLOOKUP($E456,数据整理2!$B$4:$Q$172,12,0),0)+_xlfn.IFNA(VLOOKUP($F456,数据整理2!$B$4:$Q$172,12,0),0)+_xlfn.IFNA(VLOOKUP($G456,数据整理2!$B$4:$Q$172,12,0),0)+_xlfn.IFNA(VLOOKUP($H456,数据整理2!$B$4:$Q$172,12,0),0)+_xlfn.IFNA(VLOOKUP($I456,数据整理2!$B$4:$Q$172,12,0),0)+_xlfn.IFNA(VLOOKUP($J456,数据整理2!$B$4:$Q$172,12,0),0)+_xlfn.IFNA(VLOOKUP($K456,数据整理2!$B$4:$Q$172,12,0),0)</f>
        <v>0</v>
      </c>
      <c r="N629">
        <f>_xlfn.IFNA(VLOOKUP($D456,数据整理2!$B$4:$Q$172,13,0),0)+_xlfn.IFNA(VLOOKUP($E456,数据整理2!$B$4:$Q$172,13,0),0)+_xlfn.IFNA(VLOOKUP($F456,数据整理2!$B$4:$Q$172,13,0),0)+_xlfn.IFNA(VLOOKUP($G456,数据整理2!$B$4:$Q$172,13,0),0)+_xlfn.IFNA(VLOOKUP($H456,数据整理2!$B$4:$Q$172,13,0),0)+_xlfn.IFNA(VLOOKUP($I456,数据整理2!$B$4:$Q$172,13,0),0)+_xlfn.IFNA(VLOOKUP($J456,数据整理2!$B$4:$Q$172,13,0),0)+_xlfn.IFNA(VLOOKUP($K456,数据整理2!$B$4:$Q$172,13,0),0)</f>
        <v>0</v>
      </c>
      <c r="O629">
        <f>_xlfn.IFNA(VLOOKUP($D456,数据整理2!$B$4:$Q$172,14,0),0)+_xlfn.IFNA(VLOOKUP($E456,数据整理2!$B$4:$Q$172,14,0),0)+_xlfn.IFNA(VLOOKUP($F456,数据整理2!$B$4:$Q$172,14,0),0)+_xlfn.IFNA(VLOOKUP($G456,数据整理2!$B$4:$Q$172,14,0),0)+_xlfn.IFNA(VLOOKUP($H456,数据整理2!$B$4:$Q$172,14,0),0)+_xlfn.IFNA(VLOOKUP($I456,数据整理2!$B$4:$Q$172,14,0),0)+_xlfn.IFNA(VLOOKUP($J456,数据整理2!$B$4:$Q$172,14,0),0)+_xlfn.IFNA(VLOOKUP($K456,数据整理2!$B$4:$Q$172,14,0),0)</f>
        <v>0</v>
      </c>
      <c r="P629">
        <f>_xlfn.IFNA(VLOOKUP($D456,数据整理2!$B$4:$Q$172,15,0),0)+_xlfn.IFNA(VLOOKUP($E456,数据整理2!$B$4:$Q$172,15,0),0)+_xlfn.IFNA(VLOOKUP($F456,数据整理2!$B$4:$Q$172,15,0),0)+_xlfn.IFNA(VLOOKUP($G456,数据整理2!$B$4:$Q$172,15,0),0)+_xlfn.IFNA(VLOOKUP($H456,数据整理2!$B$4:$Q$172,15,0),0)+_xlfn.IFNA(VLOOKUP($I456,数据整理2!$B$4:$Q$172,15,0),0)+_xlfn.IFNA(VLOOKUP($J456,数据整理2!$B$4:$Q$172,15,0),0)+_xlfn.IFNA(VLOOKUP($K456,数据整理2!$B$4:$Q$172,15,0),0)</f>
        <v>534</v>
      </c>
      <c r="Q629">
        <f>_xlfn.IFNA(VLOOKUP($D456,数据整理2!$B$4:$Q$172,16,0),0)+_xlfn.IFNA(VLOOKUP($E456,数据整理2!$B$4:$Q$172,16,0),0)+_xlfn.IFNA(VLOOKUP($F456,数据整理2!$B$4:$Q$172,16,0),0)+_xlfn.IFNA(VLOOKUP($G456,数据整理2!$B$4:$Q$172,16,0),0)+_xlfn.IFNA(VLOOKUP($H456,数据整理2!$B$4:$Q$172,16,0),0)+_xlfn.IFNA(VLOOKUP($I456,数据整理2!$B$4:$Q$172,16,0),0)+_xlfn.IFNA(VLOOKUP($J456,数据整理2!$B$4:$Q$172,16,0),0)+_xlfn.IFNA(VLOOKUP($K456,数据整理2!$B$4:$Q$172,16,0),0)</f>
        <v>534</v>
      </c>
    </row>
    <row r="630" spans="2:17" x14ac:dyDescent="0.2">
      <c r="B630">
        <v>77</v>
      </c>
      <c r="C630" t="str">
        <f>INDEX(数据整理1!$C$30:$C$54,MATCH(B630,数据整理1!$D$30:$D$54))</f>
        <v>12阶</v>
      </c>
      <c r="D630">
        <f>_xlfn.IFNA(VLOOKUP(D457,数据整理2!$B$4:$Q$172,3,0),0)+_xlfn.IFNA(VLOOKUP(E457,数据整理2!$B$4:$Q$172,3,0),0)+_xlfn.IFNA(VLOOKUP(F457,数据整理2!$B$4:$Q$172,3,0),0)+_xlfn.IFNA(VLOOKUP(G457,数据整理2!$B$4:$Q$172,3,0),0)+_xlfn.IFNA(VLOOKUP(H457,数据整理2!$B$4:$Q$172,3,0),0)+_xlfn.IFNA(VLOOKUP(I457,数据整理2!$B$4:$Q$172,3,0),0)+_xlfn.IFNA(VLOOKUP(J457,数据整理2!$B$4:$Q$172,3,0),0)+_xlfn.IFNA(VLOOKUP(K457,数据整理2!$B$4:$Q$172,3,0),0)</f>
        <v>2210</v>
      </c>
      <c r="E630">
        <f>_xlfn.IFNA(VLOOKUP($D457,数据整理2!$B$4:$Q$172,4,0),0)+_xlfn.IFNA(VLOOKUP($E457,数据整理2!$B$4:$Q$172,4,0),0)+_xlfn.IFNA(VLOOKUP($F457,数据整理2!$B$4:$Q$172,4,0),0)+_xlfn.IFNA(VLOOKUP($G457,数据整理2!$B$4:$Q$172,4,0),0)+_xlfn.IFNA(VLOOKUP($H457,数据整理2!$B$4:$Q$172,4,0),0)+_xlfn.IFNA(VLOOKUP($I457,数据整理2!$B$4:$Q$172,4,0),0)+_xlfn.IFNA(VLOOKUP($J457,数据整理2!$B$4:$Q$172,4,0),0)+_xlfn.IFNA(VLOOKUP($K457,数据整理2!$B$4:$Q$172,4,0),0)</f>
        <v>1350</v>
      </c>
      <c r="F630">
        <f>_xlfn.IFNA(VLOOKUP($D457,数据整理2!$B$4:$Q$172,5,0),0)+_xlfn.IFNA(VLOOKUP($E457,数据整理2!$B$4:$Q$172,5,0),0)+_xlfn.IFNA(VLOOKUP($F457,数据整理2!$B$4:$Q$172,5,0),0)+_xlfn.IFNA(VLOOKUP($G457,数据整理2!$B$4:$Q$172,5,0),0)+_xlfn.IFNA(VLOOKUP($H457,数据整理2!$B$4:$Q$172,5,0),0)+_xlfn.IFNA(VLOOKUP($I457,数据整理2!$B$4:$Q$172,5,0),0)+_xlfn.IFNA(VLOOKUP($J457,数据整理2!$B$4:$Q$172,5,0),0)+_xlfn.IFNA(VLOOKUP($K457,数据整理2!$B$4:$Q$172,5,0),0)</f>
        <v>326</v>
      </c>
      <c r="G630">
        <f>_xlfn.IFNA(VLOOKUP($D457,数据整理2!$B$4:$Q$172,6,0),0)+_xlfn.IFNA(VLOOKUP($E457,数据整理2!$B$4:$Q$172,6,0),0)+_xlfn.IFNA(VLOOKUP($F457,数据整理2!$B$4:$Q$172,6,0),0)+_xlfn.IFNA(VLOOKUP($G457,数据整理2!$B$4:$Q$172,6,0),0)+_xlfn.IFNA(VLOOKUP($H457,数据整理2!$B$4:$Q$172,6,0),0)+_xlfn.IFNA(VLOOKUP($I457,数据整理2!$B$4:$Q$172,6,0),0)+_xlfn.IFNA(VLOOKUP($J457,数据整理2!$B$4:$Q$172,6,0),0)+_xlfn.IFNA(VLOOKUP($K457,数据整理2!$B$4:$Q$172,6,0),0)</f>
        <v>326</v>
      </c>
      <c r="H630">
        <f>_xlfn.IFNA(VLOOKUP($D457,数据整理2!$B$4:$Q$172,7,0),0)+_xlfn.IFNA(VLOOKUP($E457,数据整理2!$B$4:$Q$172,7,0),0)+_xlfn.IFNA(VLOOKUP($F457,数据整理2!$B$4:$Q$172,7,0),0)+_xlfn.IFNA(VLOOKUP($G457,数据整理2!$B$4:$Q$172,7,0),0)+_xlfn.IFNA(VLOOKUP($H457,数据整理2!$B$4:$Q$172,7,0),0)+_xlfn.IFNA(VLOOKUP($I457,数据整理2!$B$4:$Q$172,7,0),0)+_xlfn.IFNA(VLOOKUP($J457,数据整理2!$B$4:$Q$172,7,0),0)+_xlfn.IFNA(VLOOKUP($K457,数据整理2!$B$4:$Q$172,7,0),0)</f>
        <v>0</v>
      </c>
      <c r="I630">
        <f>_xlfn.IFNA(VLOOKUP($D457,数据整理2!$B$4:$Q$172,8,0),0)+_xlfn.IFNA(VLOOKUP($E457,数据整理2!$B$4:$Q$172,8,0),0)+_xlfn.IFNA(VLOOKUP($F457,数据整理2!$B$4:$Q$172,8,0),0)+_xlfn.IFNA(VLOOKUP($G457,数据整理2!$B$4:$Q$172,8,0),0)+_xlfn.IFNA(VLOOKUP($H457,数据整理2!$B$4:$Q$172,8,0),0)+_xlfn.IFNA(VLOOKUP($I457,数据整理2!$B$4:$Q$172,8,0),0)+_xlfn.IFNA(VLOOKUP($J457,数据整理2!$B$4:$Q$172,8,0),0)+_xlfn.IFNA(VLOOKUP($K457,数据整理2!$B$4:$Q$172,8,0),0)</f>
        <v>0</v>
      </c>
      <c r="J630">
        <f>_xlfn.IFNA(VLOOKUP($D457,数据整理2!$B$4:$Q$172,9,0),0)+_xlfn.IFNA(VLOOKUP($E457,数据整理2!$B$4:$Q$172,9,0),0)+_xlfn.IFNA(VLOOKUP($F457,数据整理2!$B$4:$Q$172,9,0),0)+_xlfn.IFNA(VLOOKUP($G457,数据整理2!$B$4:$Q$172,9,0),0)+_xlfn.IFNA(VLOOKUP($H457,数据整理2!$B$4:$Q$172,9,0),0)+_xlfn.IFNA(VLOOKUP($I457,数据整理2!$B$4:$Q$172,9,0),0)+_xlfn.IFNA(VLOOKUP($J457,数据整理2!$B$4:$Q$172,9,0),0)+_xlfn.IFNA(VLOOKUP($K457,数据整理2!$B$4:$Q$172,9,0),0)</f>
        <v>0</v>
      </c>
      <c r="K630">
        <f>_xlfn.IFNA(VLOOKUP($D457,数据整理2!$B$4:$Q$172,10,0),0)+_xlfn.IFNA(VLOOKUP($E457,数据整理2!$B$4:$Q$172,10,0),0)+_xlfn.IFNA(VLOOKUP($F457,数据整理2!$B$4:$Q$172,10,0),0)+_xlfn.IFNA(VLOOKUP($G457,数据整理2!$B$4:$Q$172,10,0),0)+_xlfn.IFNA(VLOOKUP($H457,数据整理2!$B$4:$Q$172,10,0),0)+_xlfn.IFNA(VLOOKUP($I457,数据整理2!$B$4:$Q$172,10,0),0)+_xlfn.IFNA(VLOOKUP($J457,数据整理2!$B$4:$Q$172,10,0),0)+_xlfn.IFNA(VLOOKUP($K457,数据整理2!$B$4:$Q$172,10,0),0)</f>
        <v>0</v>
      </c>
      <c r="L630">
        <f>_xlfn.IFNA(VLOOKUP($D457,数据整理2!$B$4:$Q$172,11,0),0)+_xlfn.IFNA(VLOOKUP($E457,数据整理2!$B$4:$Q$172,11,0),0)+_xlfn.IFNA(VLOOKUP($F457,数据整理2!$B$4:$Q$172,11,0),0)+_xlfn.IFNA(VLOOKUP($G457,数据整理2!$B$4:$Q$172,11,0),0)+_xlfn.IFNA(VLOOKUP($H457,数据整理2!$B$4:$Q$172,11,0),0)+_xlfn.IFNA(VLOOKUP($I457,数据整理2!$B$4:$Q$172,11,0),0)+_xlfn.IFNA(VLOOKUP($J457,数据整理2!$B$4:$Q$172,11,0),0)+_xlfn.IFNA(VLOOKUP($K457,数据整理2!$B$4:$Q$172,11,0),0)</f>
        <v>0</v>
      </c>
      <c r="M630">
        <f>_xlfn.IFNA(VLOOKUP($D457,数据整理2!$B$4:$Q$172,12,0),0)+_xlfn.IFNA(VLOOKUP($E457,数据整理2!$B$4:$Q$172,12,0),0)+_xlfn.IFNA(VLOOKUP($F457,数据整理2!$B$4:$Q$172,12,0),0)+_xlfn.IFNA(VLOOKUP($G457,数据整理2!$B$4:$Q$172,12,0),0)+_xlfn.IFNA(VLOOKUP($H457,数据整理2!$B$4:$Q$172,12,0),0)+_xlfn.IFNA(VLOOKUP($I457,数据整理2!$B$4:$Q$172,12,0),0)+_xlfn.IFNA(VLOOKUP($J457,数据整理2!$B$4:$Q$172,12,0),0)+_xlfn.IFNA(VLOOKUP($K457,数据整理2!$B$4:$Q$172,12,0),0)</f>
        <v>0</v>
      </c>
      <c r="N630">
        <f>_xlfn.IFNA(VLOOKUP($D457,数据整理2!$B$4:$Q$172,13,0),0)+_xlfn.IFNA(VLOOKUP($E457,数据整理2!$B$4:$Q$172,13,0),0)+_xlfn.IFNA(VLOOKUP($F457,数据整理2!$B$4:$Q$172,13,0),0)+_xlfn.IFNA(VLOOKUP($G457,数据整理2!$B$4:$Q$172,13,0),0)+_xlfn.IFNA(VLOOKUP($H457,数据整理2!$B$4:$Q$172,13,0),0)+_xlfn.IFNA(VLOOKUP($I457,数据整理2!$B$4:$Q$172,13,0),0)+_xlfn.IFNA(VLOOKUP($J457,数据整理2!$B$4:$Q$172,13,0),0)+_xlfn.IFNA(VLOOKUP($K457,数据整理2!$B$4:$Q$172,13,0),0)</f>
        <v>0</v>
      </c>
      <c r="O630">
        <f>_xlfn.IFNA(VLOOKUP($D457,数据整理2!$B$4:$Q$172,14,0),0)+_xlfn.IFNA(VLOOKUP($E457,数据整理2!$B$4:$Q$172,14,0),0)+_xlfn.IFNA(VLOOKUP($F457,数据整理2!$B$4:$Q$172,14,0),0)+_xlfn.IFNA(VLOOKUP($G457,数据整理2!$B$4:$Q$172,14,0),0)+_xlfn.IFNA(VLOOKUP($H457,数据整理2!$B$4:$Q$172,14,0),0)+_xlfn.IFNA(VLOOKUP($I457,数据整理2!$B$4:$Q$172,14,0),0)+_xlfn.IFNA(VLOOKUP($J457,数据整理2!$B$4:$Q$172,14,0),0)+_xlfn.IFNA(VLOOKUP($K457,数据整理2!$B$4:$Q$172,14,0),0)</f>
        <v>0</v>
      </c>
      <c r="P630">
        <f>_xlfn.IFNA(VLOOKUP($D457,数据整理2!$B$4:$Q$172,15,0),0)+_xlfn.IFNA(VLOOKUP($E457,数据整理2!$B$4:$Q$172,15,0),0)+_xlfn.IFNA(VLOOKUP($F457,数据整理2!$B$4:$Q$172,15,0),0)+_xlfn.IFNA(VLOOKUP($G457,数据整理2!$B$4:$Q$172,15,0),0)+_xlfn.IFNA(VLOOKUP($H457,数据整理2!$B$4:$Q$172,15,0),0)+_xlfn.IFNA(VLOOKUP($I457,数据整理2!$B$4:$Q$172,15,0),0)+_xlfn.IFNA(VLOOKUP($J457,数据整理2!$B$4:$Q$172,15,0),0)+_xlfn.IFNA(VLOOKUP($K457,数据整理2!$B$4:$Q$172,15,0),0)</f>
        <v>534</v>
      </c>
      <c r="Q630">
        <f>_xlfn.IFNA(VLOOKUP($D457,数据整理2!$B$4:$Q$172,16,0),0)+_xlfn.IFNA(VLOOKUP($E457,数据整理2!$B$4:$Q$172,16,0),0)+_xlfn.IFNA(VLOOKUP($F457,数据整理2!$B$4:$Q$172,16,0),0)+_xlfn.IFNA(VLOOKUP($G457,数据整理2!$B$4:$Q$172,16,0),0)+_xlfn.IFNA(VLOOKUP($H457,数据整理2!$B$4:$Q$172,16,0),0)+_xlfn.IFNA(VLOOKUP($I457,数据整理2!$B$4:$Q$172,16,0),0)+_xlfn.IFNA(VLOOKUP($J457,数据整理2!$B$4:$Q$172,16,0),0)+_xlfn.IFNA(VLOOKUP($K457,数据整理2!$B$4:$Q$172,16,0),0)</f>
        <v>534</v>
      </c>
    </row>
    <row r="631" spans="2:17" x14ac:dyDescent="0.2">
      <c r="B631">
        <v>78</v>
      </c>
      <c r="C631" t="str">
        <f>INDEX(数据整理1!$C$30:$C$54,MATCH(B631,数据整理1!$D$30:$D$54))</f>
        <v>13阶</v>
      </c>
      <c r="D631">
        <f>_xlfn.IFNA(VLOOKUP(D458,数据整理2!$B$4:$Q$172,3,0),0)+_xlfn.IFNA(VLOOKUP(E458,数据整理2!$B$4:$Q$172,3,0),0)+_xlfn.IFNA(VLOOKUP(F458,数据整理2!$B$4:$Q$172,3,0),0)+_xlfn.IFNA(VLOOKUP(G458,数据整理2!$B$4:$Q$172,3,0),0)+_xlfn.IFNA(VLOOKUP(H458,数据整理2!$B$4:$Q$172,3,0),0)+_xlfn.IFNA(VLOOKUP(I458,数据整理2!$B$4:$Q$172,3,0),0)+_xlfn.IFNA(VLOOKUP(J458,数据整理2!$B$4:$Q$172,3,0),0)+_xlfn.IFNA(VLOOKUP(K458,数据整理2!$B$4:$Q$172,3,0),0)</f>
        <v>0</v>
      </c>
      <c r="E631">
        <f>_xlfn.IFNA(VLOOKUP($D458,数据整理2!$B$4:$Q$172,4,0),0)+_xlfn.IFNA(VLOOKUP($E458,数据整理2!$B$4:$Q$172,4,0),0)+_xlfn.IFNA(VLOOKUP($F458,数据整理2!$B$4:$Q$172,4,0),0)+_xlfn.IFNA(VLOOKUP($G458,数据整理2!$B$4:$Q$172,4,0),0)+_xlfn.IFNA(VLOOKUP($H458,数据整理2!$B$4:$Q$172,4,0),0)+_xlfn.IFNA(VLOOKUP($I458,数据整理2!$B$4:$Q$172,4,0),0)+_xlfn.IFNA(VLOOKUP($J458,数据整理2!$B$4:$Q$172,4,0),0)+_xlfn.IFNA(VLOOKUP($K458,数据整理2!$B$4:$Q$172,4,0),0)</f>
        <v>2604</v>
      </c>
      <c r="F631">
        <f>_xlfn.IFNA(VLOOKUP($D458,数据整理2!$B$4:$Q$172,5,0),0)+_xlfn.IFNA(VLOOKUP($E458,数据整理2!$B$4:$Q$172,5,0),0)+_xlfn.IFNA(VLOOKUP($F458,数据整理2!$B$4:$Q$172,5,0),0)+_xlfn.IFNA(VLOOKUP($G458,数据整理2!$B$4:$Q$172,5,0),0)+_xlfn.IFNA(VLOOKUP($H458,数据整理2!$B$4:$Q$172,5,0),0)+_xlfn.IFNA(VLOOKUP($I458,数据整理2!$B$4:$Q$172,5,0),0)+_xlfn.IFNA(VLOOKUP($J458,数据整理2!$B$4:$Q$172,5,0),0)+_xlfn.IFNA(VLOOKUP($K458,数据整理2!$B$4:$Q$172,5,0),0)</f>
        <v>0</v>
      </c>
      <c r="G631">
        <f>_xlfn.IFNA(VLOOKUP($D458,数据整理2!$B$4:$Q$172,6,0),0)+_xlfn.IFNA(VLOOKUP($E458,数据整理2!$B$4:$Q$172,6,0),0)+_xlfn.IFNA(VLOOKUP($F458,数据整理2!$B$4:$Q$172,6,0),0)+_xlfn.IFNA(VLOOKUP($G458,数据整理2!$B$4:$Q$172,6,0),0)+_xlfn.IFNA(VLOOKUP($H458,数据整理2!$B$4:$Q$172,6,0),0)+_xlfn.IFNA(VLOOKUP($I458,数据整理2!$B$4:$Q$172,6,0),0)+_xlfn.IFNA(VLOOKUP($J458,数据整理2!$B$4:$Q$172,6,0),0)+_xlfn.IFNA(VLOOKUP($K458,数据整理2!$B$4:$Q$172,6,0),0)</f>
        <v>0</v>
      </c>
      <c r="H631">
        <f>_xlfn.IFNA(VLOOKUP($D458,数据整理2!$B$4:$Q$172,7,0),0)+_xlfn.IFNA(VLOOKUP($E458,数据整理2!$B$4:$Q$172,7,0),0)+_xlfn.IFNA(VLOOKUP($F458,数据整理2!$B$4:$Q$172,7,0),0)+_xlfn.IFNA(VLOOKUP($G458,数据整理2!$B$4:$Q$172,7,0),0)+_xlfn.IFNA(VLOOKUP($H458,数据整理2!$B$4:$Q$172,7,0),0)+_xlfn.IFNA(VLOOKUP($I458,数据整理2!$B$4:$Q$172,7,0),0)+_xlfn.IFNA(VLOOKUP($J458,数据整理2!$B$4:$Q$172,7,0),0)+_xlfn.IFNA(VLOOKUP($K458,数据整理2!$B$4:$Q$172,7,0),0)</f>
        <v>0</v>
      </c>
      <c r="I631">
        <f>_xlfn.IFNA(VLOOKUP($D458,数据整理2!$B$4:$Q$172,8,0),0)+_xlfn.IFNA(VLOOKUP($E458,数据整理2!$B$4:$Q$172,8,0),0)+_xlfn.IFNA(VLOOKUP($F458,数据整理2!$B$4:$Q$172,8,0),0)+_xlfn.IFNA(VLOOKUP($G458,数据整理2!$B$4:$Q$172,8,0),0)+_xlfn.IFNA(VLOOKUP($H458,数据整理2!$B$4:$Q$172,8,0),0)+_xlfn.IFNA(VLOOKUP($I458,数据整理2!$B$4:$Q$172,8,0),0)+_xlfn.IFNA(VLOOKUP($J458,数据整理2!$B$4:$Q$172,8,0),0)+_xlfn.IFNA(VLOOKUP($K458,数据整理2!$B$4:$Q$172,8,0),0)</f>
        <v>0</v>
      </c>
      <c r="J631">
        <f>_xlfn.IFNA(VLOOKUP($D458,数据整理2!$B$4:$Q$172,9,0),0)+_xlfn.IFNA(VLOOKUP($E458,数据整理2!$B$4:$Q$172,9,0),0)+_xlfn.IFNA(VLOOKUP($F458,数据整理2!$B$4:$Q$172,9,0),0)+_xlfn.IFNA(VLOOKUP($G458,数据整理2!$B$4:$Q$172,9,0),0)+_xlfn.IFNA(VLOOKUP($H458,数据整理2!$B$4:$Q$172,9,0),0)+_xlfn.IFNA(VLOOKUP($I458,数据整理2!$B$4:$Q$172,9,0),0)+_xlfn.IFNA(VLOOKUP($J458,数据整理2!$B$4:$Q$172,9,0),0)+_xlfn.IFNA(VLOOKUP($K458,数据整理2!$B$4:$Q$172,9,0),0)</f>
        <v>0</v>
      </c>
      <c r="K631">
        <f>_xlfn.IFNA(VLOOKUP($D458,数据整理2!$B$4:$Q$172,10,0),0)+_xlfn.IFNA(VLOOKUP($E458,数据整理2!$B$4:$Q$172,10,0),0)+_xlfn.IFNA(VLOOKUP($F458,数据整理2!$B$4:$Q$172,10,0),0)+_xlfn.IFNA(VLOOKUP($G458,数据整理2!$B$4:$Q$172,10,0),0)+_xlfn.IFNA(VLOOKUP($H458,数据整理2!$B$4:$Q$172,10,0),0)+_xlfn.IFNA(VLOOKUP($I458,数据整理2!$B$4:$Q$172,10,0),0)+_xlfn.IFNA(VLOOKUP($J458,数据整理2!$B$4:$Q$172,10,0),0)+_xlfn.IFNA(VLOOKUP($K458,数据整理2!$B$4:$Q$172,10,0),0)</f>
        <v>0</v>
      </c>
      <c r="L631">
        <f>_xlfn.IFNA(VLOOKUP($D458,数据整理2!$B$4:$Q$172,11,0),0)+_xlfn.IFNA(VLOOKUP($E458,数据整理2!$B$4:$Q$172,11,0),0)+_xlfn.IFNA(VLOOKUP($F458,数据整理2!$B$4:$Q$172,11,0),0)+_xlfn.IFNA(VLOOKUP($G458,数据整理2!$B$4:$Q$172,11,0),0)+_xlfn.IFNA(VLOOKUP($H458,数据整理2!$B$4:$Q$172,11,0),0)+_xlfn.IFNA(VLOOKUP($I458,数据整理2!$B$4:$Q$172,11,0),0)+_xlfn.IFNA(VLOOKUP($J458,数据整理2!$B$4:$Q$172,11,0),0)+_xlfn.IFNA(VLOOKUP($K458,数据整理2!$B$4:$Q$172,11,0),0)</f>
        <v>0</v>
      </c>
      <c r="M631">
        <f>_xlfn.IFNA(VLOOKUP($D458,数据整理2!$B$4:$Q$172,12,0),0)+_xlfn.IFNA(VLOOKUP($E458,数据整理2!$B$4:$Q$172,12,0),0)+_xlfn.IFNA(VLOOKUP($F458,数据整理2!$B$4:$Q$172,12,0),0)+_xlfn.IFNA(VLOOKUP($G458,数据整理2!$B$4:$Q$172,12,0),0)+_xlfn.IFNA(VLOOKUP($H458,数据整理2!$B$4:$Q$172,12,0),0)+_xlfn.IFNA(VLOOKUP($I458,数据整理2!$B$4:$Q$172,12,0),0)+_xlfn.IFNA(VLOOKUP($J458,数据整理2!$B$4:$Q$172,12,0),0)+_xlfn.IFNA(VLOOKUP($K458,数据整理2!$B$4:$Q$172,12,0),0)</f>
        <v>0</v>
      </c>
      <c r="N631">
        <f>_xlfn.IFNA(VLOOKUP($D458,数据整理2!$B$4:$Q$172,13,0),0)+_xlfn.IFNA(VLOOKUP($E458,数据整理2!$B$4:$Q$172,13,0),0)+_xlfn.IFNA(VLOOKUP($F458,数据整理2!$B$4:$Q$172,13,0),0)+_xlfn.IFNA(VLOOKUP($G458,数据整理2!$B$4:$Q$172,13,0),0)+_xlfn.IFNA(VLOOKUP($H458,数据整理2!$B$4:$Q$172,13,0),0)+_xlfn.IFNA(VLOOKUP($I458,数据整理2!$B$4:$Q$172,13,0),0)+_xlfn.IFNA(VLOOKUP($J458,数据整理2!$B$4:$Q$172,13,0),0)+_xlfn.IFNA(VLOOKUP($K458,数据整理2!$B$4:$Q$172,13,0),0)</f>
        <v>0</v>
      </c>
      <c r="O631">
        <f>_xlfn.IFNA(VLOOKUP($D458,数据整理2!$B$4:$Q$172,14,0),0)+_xlfn.IFNA(VLOOKUP($E458,数据整理2!$B$4:$Q$172,14,0),0)+_xlfn.IFNA(VLOOKUP($F458,数据整理2!$B$4:$Q$172,14,0),0)+_xlfn.IFNA(VLOOKUP($G458,数据整理2!$B$4:$Q$172,14,0),0)+_xlfn.IFNA(VLOOKUP($H458,数据整理2!$B$4:$Q$172,14,0),0)+_xlfn.IFNA(VLOOKUP($I458,数据整理2!$B$4:$Q$172,14,0),0)+_xlfn.IFNA(VLOOKUP($J458,数据整理2!$B$4:$Q$172,14,0),0)+_xlfn.IFNA(VLOOKUP($K458,数据整理2!$B$4:$Q$172,14,0),0)</f>
        <v>0</v>
      </c>
      <c r="P631">
        <f>_xlfn.IFNA(VLOOKUP($D458,数据整理2!$B$4:$Q$172,15,0),0)+_xlfn.IFNA(VLOOKUP($E458,数据整理2!$B$4:$Q$172,15,0),0)+_xlfn.IFNA(VLOOKUP($F458,数据整理2!$B$4:$Q$172,15,0),0)+_xlfn.IFNA(VLOOKUP($G458,数据整理2!$B$4:$Q$172,15,0),0)+_xlfn.IFNA(VLOOKUP($H458,数据整理2!$B$4:$Q$172,15,0),0)+_xlfn.IFNA(VLOOKUP($I458,数据整理2!$B$4:$Q$172,15,0),0)+_xlfn.IFNA(VLOOKUP($J458,数据整理2!$B$4:$Q$172,15,0),0)+_xlfn.IFNA(VLOOKUP($K458,数据整理2!$B$4:$Q$172,15,0),0)</f>
        <v>624</v>
      </c>
      <c r="Q631">
        <f>_xlfn.IFNA(VLOOKUP($D458,数据整理2!$B$4:$Q$172,16,0),0)+_xlfn.IFNA(VLOOKUP($E458,数据整理2!$B$4:$Q$172,16,0),0)+_xlfn.IFNA(VLOOKUP($F458,数据整理2!$B$4:$Q$172,16,0),0)+_xlfn.IFNA(VLOOKUP($G458,数据整理2!$B$4:$Q$172,16,0),0)+_xlfn.IFNA(VLOOKUP($H458,数据整理2!$B$4:$Q$172,16,0),0)+_xlfn.IFNA(VLOOKUP($I458,数据整理2!$B$4:$Q$172,16,0),0)+_xlfn.IFNA(VLOOKUP($J458,数据整理2!$B$4:$Q$172,16,0),0)+_xlfn.IFNA(VLOOKUP($K458,数据整理2!$B$4:$Q$172,16,0),0)</f>
        <v>624</v>
      </c>
    </row>
    <row r="632" spans="2:17" x14ac:dyDescent="0.2">
      <c r="B632">
        <v>79</v>
      </c>
      <c r="C632" t="str">
        <f>INDEX(数据整理1!$C$30:$C$54,MATCH(B632,数据整理1!$D$30:$D$54))</f>
        <v>13阶</v>
      </c>
      <c r="D632">
        <f>_xlfn.IFNA(VLOOKUP(D459,数据整理2!$B$4:$Q$172,3,0),0)+_xlfn.IFNA(VLOOKUP(E459,数据整理2!$B$4:$Q$172,3,0),0)+_xlfn.IFNA(VLOOKUP(F459,数据整理2!$B$4:$Q$172,3,0),0)+_xlfn.IFNA(VLOOKUP(G459,数据整理2!$B$4:$Q$172,3,0),0)+_xlfn.IFNA(VLOOKUP(H459,数据整理2!$B$4:$Q$172,3,0),0)+_xlfn.IFNA(VLOOKUP(I459,数据整理2!$B$4:$Q$172,3,0),0)+_xlfn.IFNA(VLOOKUP(J459,数据整理2!$B$4:$Q$172,3,0),0)+_xlfn.IFNA(VLOOKUP(K459,数据整理2!$B$4:$Q$172,3,0),0)</f>
        <v>0</v>
      </c>
      <c r="E632">
        <f>_xlfn.IFNA(VLOOKUP($D459,数据整理2!$B$4:$Q$172,4,0),0)+_xlfn.IFNA(VLOOKUP($E459,数据整理2!$B$4:$Q$172,4,0),0)+_xlfn.IFNA(VLOOKUP($F459,数据整理2!$B$4:$Q$172,4,0),0)+_xlfn.IFNA(VLOOKUP($G459,数据整理2!$B$4:$Q$172,4,0),0)+_xlfn.IFNA(VLOOKUP($H459,数据整理2!$B$4:$Q$172,4,0),0)+_xlfn.IFNA(VLOOKUP($I459,数据整理2!$B$4:$Q$172,4,0),0)+_xlfn.IFNA(VLOOKUP($J459,数据整理2!$B$4:$Q$172,4,0),0)+_xlfn.IFNA(VLOOKUP($K459,数据整理2!$B$4:$Q$172,4,0),0)</f>
        <v>3038</v>
      </c>
      <c r="F632">
        <f>_xlfn.IFNA(VLOOKUP($D459,数据整理2!$B$4:$Q$172,5,0),0)+_xlfn.IFNA(VLOOKUP($E459,数据整理2!$B$4:$Q$172,5,0),0)+_xlfn.IFNA(VLOOKUP($F459,数据整理2!$B$4:$Q$172,5,0),0)+_xlfn.IFNA(VLOOKUP($G459,数据整理2!$B$4:$Q$172,5,0),0)+_xlfn.IFNA(VLOOKUP($H459,数据整理2!$B$4:$Q$172,5,0),0)+_xlfn.IFNA(VLOOKUP($I459,数据整理2!$B$4:$Q$172,5,0),0)+_xlfn.IFNA(VLOOKUP($J459,数据整理2!$B$4:$Q$172,5,0),0)+_xlfn.IFNA(VLOOKUP($K459,数据整理2!$B$4:$Q$172,5,0),0)</f>
        <v>0</v>
      </c>
      <c r="G632">
        <f>_xlfn.IFNA(VLOOKUP($D459,数据整理2!$B$4:$Q$172,6,0),0)+_xlfn.IFNA(VLOOKUP($E459,数据整理2!$B$4:$Q$172,6,0),0)+_xlfn.IFNA(VLOOKUP($F459,数据整理2!$B$4:$Q$172,6,0),0)+_xlfn.IFNA(VLOOKUP($G459,数据整理2!$B$4:$Q$172,6,0),0)+_xlfn.IFNA(VLOOKUP($H459,数据整理2!$B$4:$Q$172,6,0),0)+_xlfn.IFNA(VLOOKUP($I459,数据整理2!$B$4:$Q$172,6,0),0)+_xlfn.IFNA(VLOOKUP($J459,数据整理2!$B$4:$Q$172,6,0),0)+_xlfn.IFNA(VLOOKUP($K459,数据整理2!$B$4:$Q$172,6,0),0)</f>
        <v>0</v>
      </c>
      <c r="H632">
        <f>_xlfn.IFNA(VLOOKUP($D459,数据整理2!$B$4:$Q$172,7,0),0)+_xlfn.IFNA(VLOOKUP($E459,数据整理2!$B$4:$Q$172,7,0),0)+_xlfn.IFNA(VLOOKUP($F459,数据整理2!$B$4:$Q$172,7,0),0)+_xlfn.IFNA(VLOOKUP($G459,数据整理2!$B$4:$Q$172,7,0),0)+_xlfn.IFNA(VLOOKUP($H459,数据整理2!$B$4:$Q$172,7,0),0)+_xlfn.IFNA(VLOOKUP($I459,数据整理2!$B$4:$Q$172,7,0),0)+_xlfn.IFNA(VLOOKUP($J459,数据整理2!$B$4:$Q$172,7,0),0)+_xlfn.IFNA(VLOOKUP($K459,数据整理2!$B$4:$Q$172,7,0),0)</f>
        <v>0</v>
      </c>
      <c r="I632">
        <f>_xlfn.IFNA(VLOOKUP($D459,数据整理2!$B$4:$Q$172,8,0),0)+_xlfn.IFNA(VLOOKUP($E459,数据整理2!$B$4:$Q$172,8,0),0)+_xlfn.IFNA(VLOOKUP($F459,数据整理2!$B$4:$Q$172,8,0),0)+_xlfn.IFNA(VLOOKUP($G459,数据整理2!$B$4:$Q$172,8,0),0)+_xlfn.IFNA(VLOOKUP($H459,数据整理2!$B$4:$Q$172,8,0),0)+_xlfn.IFNA(VLOOKUP($I459,数据整理2!$B$4:$Q$172,8,0),0)+_xlfn.IFNA(VLOOKUP($J459,数据整理2!$B$4:$Q$172,8,0),0)+_xlfn.IFNA(VLOOKUP($K459,数据整理2!$B$4:$Q$172,8,0),0)</f>
        <v>0</v>
      </c>
      <c r="J632">
        <f>_xlfn.IFNA(VLOOKUP($D459,数据整理2!$B$4:$Q$172,9,0),0)+_xlfn.IFNA(VLOOKUP($E459,数据整理2!$B$4:$Q$172,9,0),0)+_xlfn.IFNA(VLOOKUP($F459,数据整理2!$B$4:$Q$172,9,0),0)+_xlfn.IFNA(VLOOKUP($G459,数据整理2!$B$4:$Q$172,9,0),0)+_xlfn.IFNA(VLOOKUP($H459,数据整理2!$B$4:$Q$172,9,0),0)+_xlfn.IFNA(VLOOKUP($I459,数据整理2!$B$4:$Q$172,9,0),0)+_xlfn.IFNA(VLOOKUP($J459,数据整理2!$B$4:$Q$172,9,0),0)+_xlfn.IFNA(VLOOKUP($K459,数据整理2!$B$4:$Q$172,9,0),0)</f>
        <v>0</v>
      </c>
      <c r="K632">
        <f>_xlfn.IFNA(VLOOKUP($D459,数据整理2!$B$4:$Q$172,10,0),0)+_xlfn.IFNA(VLOOKUP($E459,数据整理2!$B$4:$Q$172,10,0),0)+_xlfn.IFNA(VLOOKUP($F459,数据整理2!$B$4:$Q$172,10,0),0)+_xlfn.IFNA(VLOOKUP($G459,数据整理2!$B$4:$Q$172,10,0),0)+_xlfn.IFNA(VLOOKUP($H459,数据整理2!$B$4:$Q$172,10,0),0)+_xlfn.IFNA(VLOOKUP($I459,数据整理2!$B$4:$Q$172,10,0),0)+_xlfn.IFNA(VLOOKUP($J459,数据整理2!$B$4:$Q$172,10,0),0)+_xlfn.IFNA(VLOOKUP($K459,数据整理2!$B$4:$Q$172,10,0),0)</f>
        <v>0</v>
      </c>
      <c r="L632">
        <f>_xlfn.IFNA(VLOOKUP($D459,数据整理2!$B$4:$Q$172,11,0),0)+_xlfn.IFNA(VLOOKUP($E459,数据整理2!$B$4:$Q$172,11,0),0)+_xlfn.IFNA(VLOOKUP($F459,数据整理2!$B$4:$Q$172,11,0),0)+_xlfn.IFNA(VLOOKUP($G459,数据整理2!$B$4:$Q$172,11,0),0)+_xlfn.IFNA(VLOOKUP($H459,数据整理2!$B$4:$Q$172,11,0),0)+_xlfn.IFNA(VLOOKUP($I459,数据整理2!$B$4:$Q$172,11,0),0)+_xlfn.IFNA(VLOOKUP($J459,数据整理2!$B$4:$Q$172,11,0),0)+_xlfn.IFNA(VLOOKUP($K459,数据整理2!$B$4:$Q$172,11,0),0)</f>
        <v>0</v>
      </c>
      <c r="M632">
        <f>_xlfn.IFNA(VLOOKUP($D459,数据整理2!$B$4:$Q$172,12,0),0)+_xlfn.IFNA(VLOOKUP($E459,数据整理2!$B$4:$Q$172,12,0),0)+_xlfn.IFNA(VLOOKUP($F459,数据整理2!$B$4:$Q$172,12,0),0)+_xlfn.IFNA(VLOOKUP($G459,数据整理2!$B$4:$Q$172,12,0),0)+_xlfn.IFNA(VLOOKUP($H459,数据整理2!$B$4:$Q$172,12,0),0)+_xlfn.IFNA(VLOOKUP($I459,数据整理2!$B$4:$Q$172,12,0),0)+_xlfn.IFNA(VLOOKUP($J459,数据整理2!$B$4:$Q$172,12,0),0)+_xlfn.IFNA(VLOOKUP($K459,数据整理2!$B$4:$Q$172,12,0),0)</f>
        <v>0</v>
      </c>
      <c r="N632">
        <f>_xlfn.IFNA(VLOOKUP($D459,数据整理2!$B$4:$Q$172,13,0),0)+_xlfn.IFNA(VLOOKUP($E459,数据整理2!$B$4:$Q$172,13,0),0)+_xlfn.IFNA(VLOOKUP($F459,数据整理2!$B$4:$Q$172,13,0),0)+_xlfn.IFNA(VLOOKUP($G459,数据整理2!$B$4:$Q$172,13,0),0)+_xlfn.IFNA(VLOOKUP($H459,数据整理2!$B$4:$Q$172,13,0),0)+_xlfn.IFNA(VLOOKUP($I459,数据整理2!$B$4:$Q$172,13,0),0)+_xlfn.IFNA(VLOOKUP($J459,数据整理2!$B$4:$Q$172,13,0),0)+_xlfn.IFNA(VLOOKUP($K459,数据整理2!$B$4:$Q$172,13,0),0)</f>
        <v>0</v>
      </c>
      <c r="O632">
        <f>_xlfn.IFNA(VLOOKUP($D459,数据整理2!$B$4:$Q$172,14,0),0)+_xlfn.IFNA(VLOOKUP($E459,数据整理2!$B$4:$Q$172,14,0),0)+_xlfn.IFNA(VLOOKUP($F459,数据整理2!$B$4:$Q$172,14,0),0)+_xlfn.IFNA(VLOOKUP($G459,数据整理2!$B$4:$Q$172,14,0),0)+_xlfn.IFNA(VLOOKUP($H459,数据整理2!$B$4:$Q$172,14,0),0)+_xlfn.IFNA(VLOOKUP($I459,数据整理2!$B$4:$Q$172,14,0),0)+_xlfn.IFNA(VLOOKUP($J459,数据整理2!$B$4:$Q$172,14,0),0)+_xlfn.IFNA(VLOOKUP($K459,数据整理2!$B$4:$Q$172,14,0),0)</f>
        <v>0</v>
      </c>
      <c r="P632">
        <f>_xlfn.IFNA(VLOOKUP($D459,数据整理2!$B$4:$Q$172,15,0),0)+_xlfn.IFNA(VLOOKUP($E459,数据整理2!$B$4:$Q$172,15,0),0)+_xlfn.IFNA(VLOOKUP($F459,数据整理2!$B$4:$Q$172,15,0),0)+_xlfn.IFNA(VLOOKUP($G459,数据整理2!$B$4:$Q$172,15,0),0)+_xlfn.IFNA(VLOOKUP($H459,数据整理2!$B$4:$Q$172,15,0),0)+_xlfn.IFNA(VLOOKUP($I459,数据整理2!$B$4:$Q$172,15,0),0)+_xlfn.IFNA(VLOOKUP($J459,数据整理2!$B$4:$Q$172,15,0),0)+_xlfn.IFNA(VLOOKUP($K459,数据整理2!$B$4:$Q$172,15,0),0)</f>
        <v>728</v>
      </c>
      <c r="Q632">
        <f>_xlfn.IFNA(VLOOKUP($D459,数据整理2!$B$4:$Q$172,16,0),0)+_xlfn.IFNA(VLOOKUP($E459,数据整理2!$B$4:$Q$172,16,0),0)+_xlfn.IFNA(VLOOKUP($F459,数据整理2!$B$4:$Q$172,16,0),0)+_xlfn.IFNA(VLOOKUP($G459,数据整理2!$B$4:$Q$172,16,0),0)+_xlfn.IFNA(VLOOKUP($H459,数据整理2!$B$4:$Q$172,16,0),0)+_xlfn.IFNA(VLOOKUP($I459,数据整理2!$B$4:$Q$172,16,0),0)+_xlfn.IFNA(VLOOKUP($J459,数据整理2!$B$4:$Q$172,16,0),0)+_xlfn.IFNA(VLOOKUP($K459,数据整理2!$B$4:$Q$172,16,0),0)</f>
        <v>728</v>
      </c>
    </row>
    <row r="633" spans="2:17" x14ac:dyDescent="0.2">
      <c r="B633">
        <v>80</v>
      </c>
      <c r="C633" t="str">
        <f>INDEX(数据整理1!$C$30:$C$54,MATCH(B633,数据整理1!$D$30:$D$54))</f>
        <v>13阶</v>
      </c>
      <c r="D633">
        <f>_xlfn.IFNA(VLOOKUP(D460,数据整理2!$B$4:$Q$172,3,0),0)+_xlfn.IFNA(VLOOKUP(E460,数据整理2!$B$4:$Q$172,3,0),0)+_xlfn.IFNA(VLOOKUP(F460,数据整理2!$B$4:$Q$172,3,0),0)+_xlfn.IFNA(VLOOKUP(G460,数据整理2!$B$4:$Q$172,3,0),0)+_xlfn.IFNA(VLOOKUP(H460,数据整理2!$B$4:$Q$172,3,0),0)+_xlfn.IFNA(VLOOKUP(I460,数据整理2!$B$4:$Q$172,3,0),0)+_xlfn.IFNA(VLOOKUP(J460,数据整理2!$B$4:$Q$172,3,0),0)+_xlfn.IFNA(VLOOKUP(K460,数据整理2!$B$4:$Q$172,3,0),0)</f>
        <v>0</v>
      </c>
      <c r="E633">
        <f>_xlfn.IFNA(VLOOKUP($D460,数据整理2!$B$4:$Q$172,4,0),0)+_xlfn.IFNA(VLOOKUP($E460,数据整理2!$B$4:$Q$172,4,0),0)+_xlfn.IFNA(VLOOKUP($F460,数据整理2!$B$4:$Q$172,4,0),0)+_xlfn.IFNA(VLOOKUP($G460,数据整理2!$B$4:$Q$172,4,0),0)+_xlfn.IFNA(VLOOKUP($H460,数据整理2!$B$4:$Q$172,4,0),0)+_xlfn.IFNA(VLOOKUP($I460,数据整理2!$B$4:$Q$172,4,0),0)+_xlfn.IFNA(VLOOKUP($J460,数据整理2!$B$4:$Q$172,4,0),0)+_xlfn.IFNA(VLOOKUP($K460,数据整理2!$B$4:$Q$172,4,0),0)</f>
        <v>3038</v>
      </c>
      <c r="F633">
        <f>_xlfn.IFNA(VLOOKUP($D460,数据整理2!$B$4:$Q$172,5,0),0)+_xlfn.IFNA(VLOOKUP($E460,数据整理2!$B$4:$Q$172,5,0),0)+_xlfn.IFNA(VLOOKUP($F460,数据整理2!$B$4:$Q$172,5,0),0)+_xlfn.IFNA(VLOOKUP($G460,数据整理2!$B$4:$Q$172,5,0),0)+_xlfn.IFNA(VLOOKUP($H460,数据整理2!$B$4:$Q$172,5,0),0)+_xlfn.IFNA(VLOOKUP($I460,数据整理2!$B$4:$Q$172,5,0),0)+_xlfn.IFNA(VLOOKUP($J460,数据整理2!$B$4:$Q$172,5,0),0)+_xlfn.IFNA(VLOOKUP($K460,数据整理2!$B$4:$Q$172,5,0),0)</f>
        <v>0</v>
      </c>
      <c r="G633">
        <f>_xlfn.IFNA(VLOOKUP($D460,数据整理2!$B$4:$Q$172,6,0),0)+_xlfn.IFNA(VLOOKUP($E460,数据整理2!$B$4:$Q$172,6,0),0)+_xlfn.IFNA(VLOOKUP($F460,数据整理2!$B$4:$Q$172,6,0),0)+_xlfn.IFNA(VLOOKUP($G460,数据整理2!$B$4:$Q$172,6,0),0)+_xlfn.IFNA(VLOOKUP($H460,数据整理2!$B$4:$Q$172,6,0),0)+_xlfn.IFNA(VLOOKUP($I460,数据整理2!$B$4:$Q$172,6,0),0)+_xlfn.IFNA(VLOOKUP($J460,数据整理2!$B$4:$Q$172,6,0),0)+_xlfn.IFNA(VLOOKUP($K460,数据整理2!$B$4:$Q$172,6,0),0)</f>
        <v>0</v>
      </c>
      <c r="H633">
        <f>_xlfn.IFNA(VLOOKUP($D460,数据整理2!$B$4:$Q$172,7,0),0)+_xlfn.IFNA(VLOOKUP($E460,数据整理2!$B$4:$Q$172,7,0),0)+_xlfn.IFNA(VLOOKUP($F460,数据整理2!$B$4:$Q$172,7,0),0)+_xlfn.IFNA(VLOOKUP($G460,数据整理2!$B$4:$Q$172,7,0),0)+_xlfn.IFNA(VLOOKUP($H460,数据整理2!$B$4:$Q$172,7,0),0)+_xlfn.IFNA(VLOOKUP($I460,数据整理2!$B$4:$Q$172,7,0),0)+_xlfn.IFNA(VLOOKUP($J460,数据整理2!$B$4:$Q$172,7,0),0)+_xlfn.IFNA(VLOOKUP($K460,数据整理2!$B$4:$Q$172,7,0),0)</f>
        <v>0</v>
      </c>
      <c r="I633">
        <f>_xlfn.IFNA(VLOOKUP($D460,数据整理2!$B$4:$Q$172,8,0),0)+_xlfn.IFNA(VLOOKUP($E460,数据整理2!$B$4:$Q$172,8,0),0)+_xlfn.IFNA(VLOOKUP($F460,数据整理2!$B$4:$Q$172,8,0),0)+_xlfn.IFNA(VLOOKUP($G460,数据整理2!$B$4:$Q$172,8,0),0)+_xlfn.IFNA(VLOOKUP($H460,数据整理2!$B$4:$Q$172,8,0),0)+_xlfn.IFNA(VLOOKUP($I460,数据整理2!$B$4:$Q$172,8,0),0)+_xlfn.IFNA(VLOOKUP($J460,数据整理2!$B$4:$Q$172,8,0),0)+_xlfn.IFNA(VLOOKUP($K460,数据整理2!$B$4:$Q$172,8,0),0)</f>
        <v>0</v>
      </c>
      <c r="J633">
        <f>_xlfn.IFNA(VLOOKUP($D460,数据整理2!$B$4:$Q$172,9,0),0)+_xlfn.IFNA(VLOOKUP($E460,数据整理2!$B$4:$Q$172,9,0),0)+_xlfn.IFNA(VLOOKUP($F460,数据整理2!$B$4:$Q$172,9,0),0)+_xlfn.IFNA(VLOOKUP($G460,数据整理2!$B$4:$Q$172,9,0),0)+_xlfn.IFNA(VLOOKUP($H460,数据整理2!$B$4:$Q$172,9,0),0)+_xlfn.IFNA(VLOOKUP($I460,数据整理2!$B$4:$Q$172,9,0),0)+_xlfn.IFNA(VLOOKUP($J460,数据整理2!$B$4:$Q$172,9,0),0)+_xlfn.IFNA(VLOOKUP($K460,数据整理2!$B$4:$Q$172,9,0),0)</f>
        <v>0</v>
      </c>
      <c r="K633">
        <f>_xlfn.IFNA(VLOOKUP($D460,数据整理2!$B$4:$Q$172,10,0),0)+_xlfn.IFNA(VLOOKUP($E460,数据整理2!$B$4:$Q$172,10,0),0)+_xlfn.IFNA(VLOOKUP($F460,数据整理2!$B$4:$Q$172,10,0),0)+_xlfn.IFNA(VLOOKUP($G460,数据整理2!$B$4:$Q$172,10,0),0)+_xlfn.IFNA(VLOOKUP($H460,数据整理2!$B$4:$Q$172,10,0),0)+_xlfn.IFNA(VLOOKUP($I460,数据整理2!$B$4:$Q$172,10,0),0)+_xlfn.IFNA(VLOOKUP($J460,数据整理2!$B$4:$Q$172,10,0),0)+_xlfn.IFNA(VLOOKUP($K460,数据整理2!$B$4:$Q$172,10,0),0)</f>
        <v>0</v>
      </c>
      <c r="L633">
        <f>_xlfn.IFNA(VLOOKUP($D460,数据整理2!$B$4:$Q$172,11,0),0)+_xlfn.IFNA(VLOOKUP($E460,数据整理2!$B$4:$Q$172,11,0),0)+_xlfn.IFNA(VLOOKUP($F460,数据整理2!$B$4:$Q$172,11,0),0)+_xlfn.IFNA(VLOOKUP($G460,数据整理2!$B$4:$Q$172,11,0),0)+_xlfn.IFNA(VLOOKUP($H460,数据整理2!$B$4:$Q$172,11,0),0)+_xlfn.IFNA(VLOOKUP($I460,数据整理2!$B$4:$Q$172,11,0),0)+_xlfn.IFNA(VLOOKUP($J460,数据整理2!$B$4:$Q$172,11,0),0)+_xlfn.IFNA(VLOOKUP($K460,数据整理2!$B$4:$Q$172,11,0),0)</f>
        <v>0</v>
      </c>
      <c r="M633">
        <f>_xlfn.IFNA(VLOOKUP($D460,数据整理2!$B$4:$Q$172,12,0),0)+_xlfn.IFNA(VLOOKUP($E460,数据整理2!$B$4:$Q$172,12,0),0)+_xlfn.IFNA(VLOOKUP($F460,数据整理2!$B$4:$Q$172,12,0),0)+_xlfn.IFNA(VLOOKUP($G460,数据整理2!$B$4:$Q$172,12,0),0)+_xlfn.IFNA(VLOOKUP($H460,数据整理2!$B$4:$Q$172,12,0),0)+_xlfn.IFNA(VLOOKUP($I460,数据整理2!$B$4:$Q$172,12,0),0)+_xlfn.IFNA(VLOOKUP($J460,数据整理2!$B$4:$Q$172,12,0),0)+_xlfn.IFNA(VLOOKUP($K460,数据整理2!$B$4:$Q$172,12,0),0)</f>
        <v>0</v>
      </c>
      <c r="N633">
        <f>_xlfn.IFNA(VLOOKUP($D460,数据整理2!$B$4:$Q$172,13,0),0)+_xlfn.IFNA(VLOOKUP($E460,数据整理2!$B$4:$Q$172,13,0),0)+_xlfn.IFNA(VLOOKUP($F460,数据整理2!$B$4:$Q$172,13,0),0)+_xlfn.IFNA(VLOOKUP($G460,数据整理2!$B$4:$Q$172,13,0),0)+_xlfn.IFNA(VLOOKUP($H460,数据整理2!$B$4:$Q$172,13,0),0)+_xlfn.IFNA(VLOOKUP($I460,数据整理2!$B$4:$Q$172,13,0),0)+_xlfn.IFNA(VLOOKUP($J460,数据整理2!$B$4:$Q$172,13,0),0)+_xlfn.IFNA(VLOOKUP($K460,数据整理2!$B$4:$Q$172,13,0),0)</f>
        <v>0</v>
      </c>
      <c r="O633">
        <f>_xlfn.IFNA(VLOOKUP($D460,数据整理2!$B$4:$Q$172,14,0),0)+_xlfn.IFNA(VLOOKUP($E460,数据整理2!$B$4:$Q$172,14,0),0)+_xlfn.IFNA(VLOOKUP($F460,数据整理2!$B$4:$Q$172,14,0),0)+_xlfn.IFNA(VLOOKUP($G460,数据整理2!$B$4:$Q$172,14,0),0)+_xlfn.IFNA(VLOOKUP($H460,数据整理2!$B$4:$Q$172,14,0),0)+_xlfn.IFNA(VLOOKUP($I460,数据整理2!$B$4:$Q$172,14,0),0)+_xlfn.IFNA(VLOOKUP($J460,数据整理2!$B$4:$Q$172,14,0),0)+_xlfn.IFNA(VLOOKUP($K460,数据整理2!$B$4:$Q$172,14,0),0)</f>
        <v>0</v>
      </c>
      <c r="P633">
        <f>_xlfn.IFNA(VLOOKUP($D460,数据整理2!$B$4:$Q$172,15,0),0)+_xlfn.IFNA(VLOOKUP($E460,数据整理2!$B$4:$Q$172,15,0),0)+_xlfn.IFNA(VLOOKUP($F460,数据整理2!$B$4:$Q$172,15,0),0)+_xlfn.IFNA(VLOOKUP($G460,数据整理2!$B$4:$Q$172,15,0),0)+_xlfn.IFNA(VLOOKUP($H460,数据整理2!$B$4:$Q$172,15,0),0)+_xlfn.IFNA(VLOOKUP($I460,数据整理2!$B$4:$Q$172,15,0),0)+_xlfn.IFNA(VLOOKUP($J460,数据整理2!$B$4:$Q$172,15,0),0)+_xlfn.IFNA(VLOOKUP($K460,数据整理2!$B$4:$Q$172,15,0),0)</f>
        <v>728</v>
      </c>
      <c r="Q633">
        <f>_xlfn.IFNA(VLOOKUP($D460,数据整理2!$B$4:$Q$172,16,0),0)+_xlfn.IFNA(VLOOKUP($E460,数据整理2!$B$4:$Q$172,16,0),0)+_xlfn.IFNA(VLOOKUP($F460,数据整理2!$B$4:$Q$172,16,0),0)+_xlfn.IFNA(VLOOKUP($G460,数据整理2!$B$4:$Q$172,16,0),0)+_xlfn.IFNA(VLOOKUP($H460,数据整理2!$B$4:$Q$172,16,0),0)+_xlfn.IFNA(VLOOKUP($I460,数据整理2!$B$4:$Q$172,16,0),0)+_xlfn.IFNA(VLOOKUP($J460,数据整理2!$B$4:$Q$172,16,0),0)+_xlfn.IFNA(VLOOKUP($K460,数据整理2!$B$4:$Q$172,16,0),0)</f>
        <v>728</v>
      </c>
    </row>
    <row r="634" spans="2:17" x14ac:dyDescent="0.2">
      <c r="B634">
        <v>81</v>
      </c>
      <c r="C634" t="str">
        <f>INDEX(数据整理1!$C$30:$C$54,MATCH(B634,数据整理1!$D$30:$D$54))</f>
        <v>13阶</v>
      </c>
      <c r="D634">
        <f>_xlfn.IFNA(VLOOKUP(D461,数据整理2!$B$4:$Q$172,3,0),0)+_xlfn.IFNA(VLOOKUP(E461,数据整理2!$B$4:$Q$172,3,0),0)+_xlfn.IFNA(VLOOKUP(F461,数据整理2!$B$4:$Q$172,3,0),0)+_xlfn.IFNA(VLOOKUP(G461,数据整理2!$B$4:$Q$172,3,0),0)+_xlfn.IFNA(VLOOKUP(H461,数据整理2!$B$4:$Q$172,3,0),0)+_xlfn.IFNA(VLOOKUP(I461,数据整理2!$B$4:$Q$172,3,0),0)+_xlfn.IFNA(VLOOKUP(J461,数据整理2!$B$4:$Q$172,3,0),0)+_xlfn.IFNA(VLOOKUP(K461,数据整理2!$B$4:$Q$172,3,0),0)</f>
        <v>0</v>
      </c>
      <c r="E634">
        <f>_xlfn.IFNA(VLOOKUP($D461,数据整理2!$B$4:$Q$172,4,0),0)+_xlfn.IFNA(VLOOKUP($E461,数据整理2!$B$4:$Q$172,4,0),0)+_xlfn.IFNA(VLOOKUP($F461,数据整理2!$B$4:$Q$172,4,0),0)+_xlfn.IFNA(VLOOKUP($G461,数据整理2!$B$4:$Q$172,4,0),0)+_xlfn.IFNA(VLOOKUP($H461,数据整理2!$B$4:$Q$172,4,0),0)+_xlfn.IFNA(VLOOKUP($I461,数据整理2!$B$4:$Q$172,4,0),0)+_xlfn.IFNA(VLOOKUP($J461,数据整理2!$B$4:$Q$172,4,0),0)+_xlfn.IFNA(VLOOKUP($K461,数据整理2!$B$4:$Q$172,4,0),0)</f>
        <v>3038</v>
      </c>
      <c r="F634">
        <f>_xlfn.IFNA(VLOOKUP($D461,数据整理2!$B$4:$Q$172,5,0),0)+_xlfn.IFNA(VLOOKUP($E461,数据整理2!$B$4:$Q$172,5,0),0)+_xlfn.IFNA(VLOOKUP($F461,数据整理2!$B$4:$Q$172,5,0),0)+_xlfn.IFNA(VLOOKUP($G461,数据整理2!$B$4:$Q$172,5,0),0)+_xlfn.IFNA(VLOOKUP($H461,数据整理2!$B$4:$Q$172,5,0),0)+_xlfn.IFNA(VLOOKUP($I461,数据整理2!$B$4:$Q$172,5,0),0)+_xlfn.IFNA(VLOOKUP($J461,数据整理2!$B$4:$Q$172,5,0),0)+_xlfn.IFNA(VLOOKUP($K461,数据整理2!$B$4:$Q$172,5,0),0)</f>
        <v>0</v>
      </c>
      <c r="G634">
        <f>_xlfn.IFNA(VLOOKUP($D461,数据整理2!$B$4:$Q$172,6,0),0)+_xlfn.IFNA(VLOOKUP($E461,数据整理2!$B$4:$Q$172,6,0),0)+_xlfn.IFNA(VLOOKUP($F461,数据整理2!$B$4:$Q$172,6,0),0)+_xlfn.IFNA(VLOOKUP($G461,数据整理2!$B$4:$Q$172,6,0),0)+_xlfn.IFNA(VLOOKUP($H461,数据整理2!$B$4:$Q$172,6,0),0)+_xlfn.IFNA(VLOOKUP($I461,数据整理2!$B$4:$Q$172,6,0),0)+_xlfn.IFNA(VLOOKUP($J461,数据整理2!$B$4:$Q$172,6,0),0)+_xlfn.IFNA(VLOOKUP($K461,数据整理2!$B$4:$Q$172,6,0),0)</f>
        <v>0</v>
      </c>
      <c r="H634">
        <f>_xlfn.IFNA(VLOOKUP($D461,数据整理2!$B$4:$Q$172,7,0),0)+_xlfn.IFNA(VLOOKUP($E461,数据整理2!$B$4:$Q$172,7,0),0)+_xlfn.IFNA(VLOOKUP($F461,数据整理2!$B$4:$Q$172,7,0),0)+_xlfn.IFNA(VLOOKUP($G461,数据整理2!$B$4:$Q$172,7,0),0)+_xlfn.IFNA(VLOOKUP($H461,数据整理2!$B$4:$Q$172,7,0),0)+_xlfn.IFNA(VLOOKUP($I461,数据整理2!$B$4:$Q$172,7,0),0)+_xlfn.IFNA(VLOOKUP($J461,数据整理2!$B$4:$Q$172,7,0),0)+_xlfn.IFNA(VLOOKUP($K461,数据整理2!$B$4:$Q$172,7,0),0)</f>
        <v>0</v>
      </c>
      <c r="I634">
        <f>_xlfn.IFNA(VLOOKUP($D461,数据整理2!$B$4:$Q$172,8,0),0)+_xlfn.IFNA(VLOOKUP($E461,数据整理2!$B$4:$Q$172,8,0),0)+_xlfn.IFNA(VLOOKUP($F461,数据整理2!$B$4:$Q$172,8,0),0)+_xlfn.IFNA(VLOOKUP($G461,数据整理2!$B$4:$Q$172,8,0),0)+_xlfn.IFNA(VLOOKUP($H461,数据整理2!$B$4:$Q$172,8,0),0)+_xlfn.IFNA(VLOOKUP($I461,数据整理2!$B$4:$Q$172,8,0),0)+_xlfn.IFNA(VLOOKUP($J461,数据整理2!$B$4:$Q$172,8,0),0)+_xlfn.IFNA(VLOOKUP($K461,数据整理2!$B$4:$Q$172,8,0),0)</f>
        <v>0</v>
      </c>
      <c r="J634">
        <f>_xlfn.IFNA(VLOOKUP($D461,数据整理2!$B$4:$Q$172,9,0),0)+_xlfn.IFNA(VLOOKUP($E461,数据整理2!$B$4:$Q$172,9,0),0)+_xlfn.IFNA(VLOOKUP($F461,数据整理2!$B$4:$Q$172,9,0),0)+_xlfn.IFNA(VLOOKUP($G461,数据整理2!$B$4:$Q$172,9,0),0)+_xlfn.IFNA(VLOOKUP($H461,数据整理2!$B$4:$Q$172,9,0),0)+_xlfn.IFNA(VLOOKUP($I461,数据整理2!$B$4:$Q$172,9,0),0)+_xlfn.IFNA(VLOOKUP($J461,数据整理2!$B$4:$Q$172,9,0),0)+_xlfn.IFNA(VLOOKUP($K461,数据整理2!$B$4:$Q$172,9,0),0)</f>
        <v>0</v>
      </c>
      <c r="K634">
        <f>_xlfn.IFNA(VLOOKUP($D461,数据整理2!$B$4:$Q$172,10,0),0)+_xlfn.IFNA(VLOOKUP($E461,数据整理2!$B$4:$Q$172,10,0),0)+_xlfn.IFNA(VLOOKUP($F461,数据整理2!$B$4:$Q$172,10,0),0)+_xlfn.IFNA(VLOOKUP($G461,数据整理2!$B$4:$Q$172,10,0),0)+_xlfn.IFNA(VLOOKUP($H461,数据整理2!$B$4:$Q$172,10,0),0)+_xlfn.IFNA(VLOOKUP($I461,数据整理2!$B$4:$Q$172,10,0),0)+_xlfn.IFNA(VLOOKUP($J461,数据整理2!$B$4:$Q$172,10,0),0)+_xlfn.IFNA(VLOOKUP($K461,数据整理2!$B$4:$Q$172,10,0),0)</f>
        <v>0</v>
      </c>
      <c r="L634">
        <f>_xlfn.IFNA(VLOOKUP($D461,数据整理2!$B$4:$Q$172,11,0),0)+_xlfn.IFNA(VLOOKUP($E461,数据整理2!$B$4:$Q$172,11,0),0)+_xlfn.IFNA(VLOOKUP($F461,数据整理2!$B$4:$Q$172,11,0),0)+_xlfn.IFNA(VLOOKUP($G461,数据整理2!$B$4:$Q$172,11,0),0)+_xlfn.IFNA(VLOOKUP($H461,数据整理2!$B$4:$Q$172,11,0),0)+_xlfn.IFNA(VLOOKUP($I461,数据整理2!$B$4:$Q$172,11,0),0)+_xlfn.IFNA(VLOOKUP($J461,数据整理2!$B$4:$Q$172,11,0),0)+_xlfn.IFNA(VLOOKUP($K461,数据整理2!$B$4:$Q$172,11,0),0)</f>
        <v>0</v>
      </c>
      <c r="M634">
        <f>_xlfn.IFNA(VLOOKUP($D461,数据整理2!$B$4:$Q$172,12,0),0)+_xlfn.IFNA(VLOOKUP($E461,数据整理2!$B$4:$Q$172,12,0),0)+_xlfn.IFNA(VLOOKUP($F461,数据整理2!$B$4:$Q$172,12,0),0)+_xlfn.IFNA(VLOOKUP($G461,数据整理2!$B$4:$Q$172,12,0),0)+_xlfn.IFNA(VLOOKUP($H461,数据整理2!$B$4:$Q$172,12,0),0)+_xlfn.IFNA(VLOOKUP($I461,数据整理2!$B$4:$Q$172,12,0),0)+_xlfn.IFNA(VLOOKUP($J461,数据整理2!$B$4:$Q$172,12,0),0)+_xlfn.IFNA(VLOOKUP($K461,数据整理2!$B$4:$Q$172,12,0),0)</f>
        <v>0</v>
      </c>
      <c r="N634">
        <f>_xlfn.IFNA(VLOOKUP($D461,数据整理2!$B$4:$Q$172,13,0),0)+_xlfn.IFNA(VLOOKUP($E461,数据整理2!$B$4:$Q$172,13,0),0)+_xlfn.IFNA(VLOOKUP($F461,数据整理2!$B$4:$Q$172,13,0),0)+_xlfn.IFNA(VLOOKUP($G461,数据整理2!$B$4:$Q$172,13,0),0)+_xlfn.IFNA(VLOOKUP($H461,数据整理2!$B$4:$Q$172,13,0),0)+_xlfn.IFNA(VLOOKUP($I461,数据整理2!$B$4:$Q$172,13,0),0)+_xlfn.IFNA(VLOOKUP($J461,数据整理2!$B$4:$Q$172,13,0),0)+_xlfn.IFNA(VLOOKUP($K461,数据整理2!$B$4:$Q$172,13,0),0)</f>
        <v>0</v>
      </c>
      <c r="O634">
        <f>_xlfn.IFNA(VLOOKUP($D461,数据整理2!$B$4:$Q$172,14,0),0)+_xlfn.IFNA(VLOOKUP($E461,数据整理2!$B$4:$Q$172,14,0),0)+_xlfn.IFNA(VLOOKUP($F461,数据整理2!$B$4:$Q$172,14,0),0)+_xlfn.IFNA(VLOOKUP($G461,数据整理2!$B$4:$Q$172,14,0),0)+_xlfn.IFNA(VLOOKUP($H461,数据整理2!$B$4:$Q$172,14,0),0)+_xlfn.IFNA(VLOOKUP($I461,数据整理2!$B$4:$Q$172,14,0),0)+_xlfn.IFNA(VLOOKUP($J461,数据整理2!$B$4:$Q$172,14,0),0)+_xlfn.IFNA(VLOOKUP($K461,数据整理2!$B$4:$Q$172,14,0),0)</f>
        <v>0</v>
      </c>
      <c r="P634">
        <f>_xlfn.IFNA(VLOOKUP($D461,数据整理2!$B$4:$Q$172,15,0),0)+_xlfn.IFNA(VLOOKUP($E461,数据整理2!$B$4:$Q$172,15,0),0)+_xlfn.IFNA(VLOOKUP($F461,数据整理2!$B$4:$Q$172,15,0),0)+_xlfn.IFNA(VLOOKUP($G461,数据整理2!$B$4:$Q$172,15,0),0)+_xlfn.IFNA(VLOOKUP($H461,数据整理2!$B$4:$Q$172,15,0),0)+_xlfn.IFNA(VLOOKUP($I461,数据整理2!$B$4:$Q$172,15,0),0)+_xlfn.IFNA(VLOOKUP($J461,数据整理2!$B$4:$Q$172,15,0),0)+_xlfn.IFNA(VLOOKUP($K461,数据整理2!$B$4:$Q$172,15,0),0)</f>
        <v>728</v>
      </c>
      <c r="Q634">
        <f>_xlfn.IFNA(VLOOKUP($D461,数据整理2!$B$4:$Q$172,16,0),0)+_xlfn.IFNA(VLOOKUP($E461,数据整理2!$B$4:$Q$172,16,0),0)+_xlfn.IFNA(VLOOKUP($F461,数据整理2!$B$4:$Q$172,16,0),0)+_xlfn.IFNA(VLOOKUP($G461,数据整理2!$B$4:$Q$172,16,0),0)+_xlfn.IFNA(VLOOKUP($H461,数据整理2!$B$4:$Q$172,16,0),0)+_xlfn.IFNA(VLOOKUP($I461,数据整理2!$B$4:$Q$172,16,0),0)+_xlfn.IFNA(VLOOKUP($J461,数据整理2!$B$4:$Q$172,16,0),0)+_xlfn.IFNA(VLOOKUP($K461,数据整理2!$B$4:$Q$172,16,0),0)</f>
        <v>728</v>
      </c>
    </row>
    <row r="635" spans="2:17" x14ac:dyDescent="0.2">
      <c r="B635">
        <v>82</v>
      </c>
      <c r="C635" t="str">
        <f>INDEX(数据整理1!$C$30:$C$54,MATCH(B635,数据整理1!$D$30:$D$54))</f>
        <v>13阶</v>
      </c>
      <c r="D635">
        <f>_xlfn.IFNA(VLOOKUP(D462,数据整理2!$B$4:$Q$172,3,0),0)+_xlfn.IFNA(VLOOKUP(E462,数据整理2!$B$4:$Q$172,3,0),0)+_xlfn.IFNA(VLOOKUP(F462,数据整理2!$B$4:$Q$172,3,0),0)+_xlfn.IFNA(VLOOKUP(G462,数据整理2!$B$4:$Q$172,3,0),0)+_xlfn.IFNA(VLOOKUP(H462,数据整理2!$B$4:$Q$172,3,0),0)+_xlfn.IFNA(VLOOKUP(I462,数据整理2!$B$4:$Q$172,3,0),0)+_xlfn.IFNA(VLOOKUP(J462,数据整理2!$B$4:$Q$172,3,0),0)+_xlfn.IFNA(VLOOKUP(K462,数据整理2!$B$4:$Q$172,3,0),0)</f>
        <v>0</v>
      </c>
      <c r="E635">
        <f>_xlfn.IFNA(VLOOKUP($D462,数据整理2!$B$4:$Q$172,4,0),0)+_xlfn.IFNA(VLOOKUP($E462,数据整理2!$B$4:$Q$172,4,0),0)+_xlfn.IFNA(VLOOKUP($F462,数据整理2!$B$4:$Q$172,4,0),0)+_xlfn.IFNA(VLOOKUP($G462,数据整理2!$B$4:$Q$172,4,0),0)+_xlfn.IFNA(VLOOKUP($H462,数据整理2!$B$4:$Q$172,4,0),0)+_xlfn.IFNA(VLOOKUP($I462,数据整理2!$B$4:$Q$172,4,0),0)+_xlfn.IFNA(VLOOKUP($J462,数据整理2!$B$4:$Q$172,4,0),0)+_xlfn.IFNA(VLOOKUP($K462,数据整理2!$B$4:$Q$172,4,0),0)</f>
        <v>3038</v>
      </c>
      <c r="F635">
        <f>_xlfn.IFNA(VLOOKUP($D462,数据整理2!$B$4:$Q$172,5,0),0)+_xlfn.IFNA(VLOOKUP($E462,数据整理2!$B$4:$Q$172,5,0),0)+_xlfn.IFNA(VLOOKUP($F462,数据整理2!$B$4:$Q$172,5,0),0)+_xlfn.IFNA(VLOOKUP($G462,数据整理2!$B$4:$Q$172,5,0),0)+_xlfn.IFNA(VLOOKUP($H462,数据整理2!$B$4:$Q$172,5,0),0)+_xlfn.IFNA(VLOOKUP($I462,数据整理2!$B$4:$Q$172,5,0),0)+_xlfn.IFNA(VLOOKUP($J462,数据整理2!$B$4:$Q$172,5,0),0)+_xlfn.IFNA(VLOOKUP($K462,数据整理2!$B$4:$Q$172,5,0),0)</f>
        <v>0</v>
      </c>
      <c r="G635">
        <f>_xlfn.IFNA(VLOOKUP($D462,数据整理2!$B$4:$Q$172,6,0),0)+_xlfn.IFNA(VLOOKUP($E462,数据整理2!$B$4:$Q$172,6,0),0)+_xlfn.IFNA(VLOOKUP($F462,数据整理2!$B$4:$Q$172,6,0),0)+_xlfn.IFNA(VLOOKUP($G462,数据整理2!$B$4:$Q$172,6,0),0)+_xlfn.IFNA(VLOOKUP($H462,数据整理2!$B$4:$Q$172,6,0),0)+_xlfn.IFNA(VLOOKUP($I462,数据整理2!$B$4:$Q$172,6,0),0)+_xlfn.IFNA(VLOOKUP($J462,数据整理2!$B$4:$Q$172,6,0),0)+_xlfn.IFNA(VLOOKUP($K462,数据整理2!$B$4:$Q$172,6,0),0)</f>
        <v>0</v>
      </c>
      <c r="H635">
        <f>_xlfn.IFNA(VLOOKUP($D462,数据整理2!$B$4:$Q$172,7,0),0)+_xlfn.IFNA(VLOOKUP($E462,数据整理2!$B$4:$Q$172,7,0),0)+_xlfn.IFNA(VLOOKUP($F462,数据整理2!$B$4:$Q$172,7,0),0)+_xlfn.IFNA(VLOOKUP($G462,数据整理2!$B$4:$Q$172,7,0),0)+_xlfn.IFNA(VLOOKUP($H462,数据整理2!$B$4:$Q$172,7,0),0)+_xlfn.IFNA(VLOOKUP($I462,数据整理2!$B$4:$Q$172,7,0),0)+_xlfn.IFNA(VLOOKUP($J462,数据整理2!$B$4:$Q$172,7,0),0)+_xlfn.IFNA(VLOOKUP($K462,数据整理2!$B$4:$Q$172,7,0),0)</f>
        <v>0</v>
      </c>
      <c r="I635">
        <f>_xlfn.IFNA(VLOOKUP($D462,数据整理2!$B$4:$Q$172,8,0),0)+_xlfn.IFNA(VLOOKUP($E462,数据整理2!$B$4:$Q$172,8,0),0)+_xlfn.IFNA(VLOOKUP($F462,数据整理2!$B$4:$Q$172,8,0),0)+_xlfn.IFNA(VLOOKUP($G462,数据整理2!$B$4:$Q$172,8,0),0)+_xlfn.IFNA(VLOOKUP($H462,数据整理2!$B$4:$Q$172,8,0),0)+_xlfn.IFNA(VLOOKUP($I462,数据整理2!$B$4:$Q$172,8,0),0)+_xlfn.IFNA(VLOOKUP($J462,数据整理2!$B$4:$Q$172,8,0),0)+_xlfn.IFNA(VLOOKUP($K462,数据整理2!$B$4:$Q$172,8,0),0)</f>
        <v>0</v>
      </c>
      <c r="J635">
        <f>_xlfn.IFNA(VLOOKUP($D462,数据整理2!$B$4:$Q$172,9,0),0)+_xlfn.IFNA(VLOOKUP($E462,数据整理2!$B$4:$Q$172,9,0),0)+_xlfn.IFNA(VLOOKUP($F462,数据整理2!$B$4:$Q$172,9,0),0)+_xlfn.IFNA(VLOOKUP($G462,数据整理2!$B$4:$Q$172,9,0),0)+_xlfn.IFNA(VLOOKUP($H462,数据整理2!$B$4:$Q$172,9,0),0)+_xlfn.IFNA(VLOOKUP($I462,数据整理2!$B$4:$Q$172,9,0),0)+_xlfn.IFNA(VLOOKUP($J462,数据整理2!$B$4:$Q$172,9,0),0)+_xlfn.IFNA(VLOOKUP($K462,数据整理2!$B$4:$Q$172,9,0),0)</f>
        <v>0</v>
      </c>
      <c r="K635">
        <f>_xlfn.IFNA(VLOOKUP($D462,数据整理2!$B$4:$Q$172,10,0),0)+_xlfn.IFNA(VLOOKUP($E462,数据整理2!$B$4:$Q$172,10,0),0)+_xlfn.IFNA(VLOOKUP($F462,数据整理2!$B$4:$Q$172,10,0),0)+_xlfn.IFNA(VLOOKUP($G462,数据整理2!$B$4:$Q$172,10,0),0)+_xlfn.IFNA(VLOOKUP($H462,数据整理2!$B$4:$Q$172,10,0),0)+_xlfn.IFNA(VLOOKUP($I462,数据整理2!$B$4:$Q$172,10,0),0)+_xlfn.IFNA(VLOOKUP($J462,数据整理2!$B$4:$Q$172,10,0),0)+_xlfn.IFNA(VLOOKUP($K462,数据整理2!$B$4:$Q$172,10,0),0)</f>
        <v>0</v>
      </c>
      <c r="L635">
        <f>_xlfn.IFNA(VLOOKUP($D462,数据整理2!$B$4:$Q$172,11,0),0)+_xlfn.IFNA(VLOOKUP($E462,数据整理2!$B$4:$Q$172,11,0),0)+_xlfn.IFNA(VLOOKUP($F462,数据整理2!$B$4:$Q$172,11,0),0)+_xlfn.IFNA(VLOOKUP($G462,数据整理2!$B$4:$Q$172,11,0),0)+_xlfn.IFNA(VLOOKUP($H462,数据整理2!$B$4:$Q$172,11,0),0)+_xlfn.IFNA(VLOOKUP($I462,数据整理2!$B$4:$Q$172,11,0),0)+_xlfn.IFNA(VLOOKUP($J462,数据整理2!$B$4:$Q$172,11,0),0)+_xlfn.IFNA(VLOOKUP($K462,数据整理2!$B$4:$Q$172,11,0),0)</f>
        <v>0</v>
      </c>
      <c r="M635">
        <f>_xlfn.IFNA(VLOOKUP($D462,数据整理2!$B$4:$Q$172,12,0),0)+_xlfn.IFNA(VLOOKUP($E462,数据整理2!$B$4:$Q$172,12,0),0)+_xlfn.IFNA(VLOOKUP($F462,数据整理2!$B$4:$Q$172,12,0),0)+_xlfn.IFNA(VLOOKUP($G462,数据整理2!$B$4:$Q$172,12,0),0)+_xlfn.IFNA(VLOOKUP($H462,数据整理2!$B$4:$Q$172,12,0),0)+_xlfn.IFNA(VLOOKUP($I462,数据整理2!$B$4:$Q$172,12,0),0)+_xlfn.IFNA(VLOOKUP($J462,数据整理2!$B$4:$Q$172,12,0),0)+_xlfn.IFNA(VLOOKUP($K462,数据整理2!$B$4:$Q$172,12,0),0)</f>
        <v>0</v>
      </c>
      <c r="N635">
        <f>_xlfn.IFNA(VLOOKUP($D462,数据整理2!$B$4:$Q$172,13,0),0)+_xlfn.IFNA(VLOOKUP($E462,数据整理2!$B$4:$Q$172,13,0),0)+_xlfn.IFNA(VLOOKUP($F462,数据整理2!$B$4:$Q$172,13,0),0)+_xlfn.IFNA(VLOOKUP($G462,数据整理2!$B$4:$Q$172,13,0),0)+_xlfn.IFNA(VLOOKUP($H462,数据整理2!$B$4:$Q$172,13,0),0)+_xlfn.IFNA(VLOOKUP($I462,数据整理2!$B$4:$Q$172,13,0),0)+_xlfn.IFNA(VLOOKUP($J462,数据整理2!$B$4:$Q$172,13,0),0)+_xlfn.IFNA(VLOOKUP($K462,数据整理2!$B$4:$Q$172,13,0),0)</f>
        <v>0</v>
      </c>
      <c r="O635">
        <f>_xlfn.IFNA(VLOOKUP($D462,数据整理2!$B$4:$Q$172,14,0),0)+_xlfn.IFNA(VLOOKUP($E462,数据整理2!$B$4:$Q$172,14,0),0)+_xlfn.IFNA(VLOOKUP($F462,数据整理2!$B$4:$Q$172,14,0),0)+_xlfn.IFNA(VLOOKUP($G462,数据整理2!$B$4:$Q$172,14,0),0)+_xlfn.IFNA(VLOOKUP($H462,数据整理2!$B$4:$Q$172,14,0),0)+_xlfn.IFNA(VLOOKUP($I462,数据整理2!$B$4:$Q$172,14,0),0)+_xlfn.IFNA(VLOOKUP($J462,数据整理2!$B$4:$Q$172,14,0),0)+_xlfn.IFNA(VLOOKUP($K462,数据整理2!$B$4:$Q$172,14,0),0)</f>
        <v>0</v>
      </c>
      <c r="P635">
        <f>_xlfn.IFNA(VLOOKUP($D462,数据整理2!$B$4:$Q$172,15,0),0)+_xlfn.IFNA(VLOOKUP($E462,数据整理2!$B$4:$Q$172,15,0),0)+_xlfn.IFNA(VLOOKUP($F462,数据整理2!$B$4:$Q$172,15,0),0)+_xlfn.IFNA(VLOOKUP($G462,数据整理2!$B$4:$Q$172,15,0),0)+_xlfn.IFNA(VLOOKUP($H462,数据整理2!$B$4:$Q$172,15,0),0)+_xlfn.IFNA(VLOOKUP($I462,数据整理2!$B$4:$Q$172,15,0),0)+_xlfn.IFNA(VLOOKUP($J462,数据整理2!$B$4:$Q$172,15,0),0)+_xlfn.IFNA(VLOOKUP($K462,数据整理2!$B$4:$Q$172,15,0),0)</f>
        <v>728</v>
      </c>
      <c r="Q635">
        <f>_xlfn.IFNA(VLOOKUP($D462,数据整理2!$B$4:$Q$172,16,0),0)+_xlfn.IFNA(VLOOKUP($E462,数据整理2!$B$4:$Q$172,16,0),0)+_xlfn.IFNA(VLOOKUP($F462,数据整理2!$B$4:$Q$172,16,0),0)+_xlfn.IFNA(VLOOKUP($G462,数据整理2!$B$4:$Q$172,16,0),0)+_xlfn.IFNA(VLOOKUP($H462,数据整理2!$B$4:$Q$172,16,0),0)+_xlfn.IFNA(VLOOKUP($I462,数据整理2!$B$4:$Q$172,16,0),0)+_xlfn.IFNA(VLOOKUP($J462,数据整理2!$B$4:$Q$172,16,0),0)+_xlfn.IFNA(VLOOKUP($K462,数据整理2!$B$4:$Q$172,16,0),0)</f>
        <v>728</v>
      </c>
    </row>
    <row r="636" spans="2:17" x14ac:dyDescent="0.2">
      <c r="B636">
        <v>83</v>
      </c>
      <c r="C636" t="str">
        <f>INDEX(数据整理1!$C$30:$C$54,MATCH(B636,数据整理1!$D$30:$D$54))</f>
        <v>13阶</v>
      </c>
      <c r="D636">
        <f>_xlfn.IFNA(VLOOKUP(D463,数据整理2!$B$4:$Q$172,3,0),0)+_xlfn.IFNA(VLOOKUP(E463,数据整理2!$B$4:$Q$172,3,0),0)+_xlfn.IFNA(VLOOKUP(F463,数据整理2!$B$4:$Q$172,3,0),0)+_xlfn.IFNA(VLOOKUP(G463,数据整理2!$B$4:$Q$172,3,0),0)+_xlfn.IFNA(VLOOKUP(H463,数据整理2!$B$4:$Q$172,3,0),0)+_xlfn.IFNA(VLOOKUP(I463,数据整理2!$B$4:$Q$172,3,0),0)+_xlfn.IFNA(VLOOKUP(J463,数据整理2!$B$4:$Q$172,3,0),0)+_xlfn.IFNA(VLOOKUP(K463,数据整理2!$B$4:$Q$172,3,0),0)</f>
        <v>0</v>
      </c>
      <c r="E636">
        <f>_xlfn.IFNA(VLOOKUP($D463,数据整理2!$B$4:$Q$172,4,0),0)+_xlfn.IFNA(VLOOKUP($E463,数据整理2!$B$4:$Q$172,4,0),0)+_xlfn.IFNA(VLOOKUP($F463,数据整理2!$B$4:$Q$172,4,0),0)+_xlfn.IFNA(VLOOKUP($G463,数据整理2!$B$4:$Q$172,4,0),0)+_xlfn.IFNA(VLOOKUP($H463,数据整理2!$B$4:$Q$172,4,0),0)+_xlfn.IFNA(VLOOKUP($I463,数据整理2!$B$4:$Q$172,4,0),0)+_xlfn.IFNA(VLOOKUP($J463,数据整理2!$B$4:$Q$172,4,0),0)+_xlfn.IFNA(VLOOKUP($K463,数据整理2!$B$4:$Q$172,4,0),0)</f>
        <v>3038</v>
      </c>
      <c r="F636">
        <f>_xlfn.IFNA(VLOOKUP($D463,数据整理2!$B$4:$Q$172,5,0),0)+_xlfn.IFNA(VLOOKUP($E463,数据整理2!$B$4:$Q$172,5,0),0)+_xlfn.IFNA(VLOOKUP($F463,数据整理2!$B$4:$Q$172,5,0),0)+_xlfn.IFNA(VLOOKUP($G463,数据整理2!$B$4:$Q$172,5,0),0)+_xlfn.IFNA(VLOOKUP($H463,数据整理2!$B$4:$Q$172,5,0),0)+_xlfn.IFNA(VLOOKUP($I463,数据整理2!$B$4:$Q$172,5,0),0)+_xlfn.IFNA(VLOOKUP($J463,数据整理2!$B$4:$Q$172,5,0),0)+_xlfn.IFNA(VLOOKUP($K463,数据整理2!$B$4:$Q$172,5,0),0)</f>
        <v>0</v>
      </c>
      <c r="G636">
        <f>_xlfn.IFNA(VLOOKUP($D463,数据整理2!$B$4:$Q$172,6,0),0)+_xlfn.IFNA(VLOOKUP($E463,数据整理2!$B$4:$Q$172,6,0),0)+_xlfn.IFNA(VLOOKUP($F463,数据整理2!$B$4:$Q$172,6,0),0)+_xlfn.IFNA(VLOOKUP($G463,数据整理2!$B$4:$Q$172,6,0),0)+_xlfn.IFNA(VLOOKUP($H463,数据整理2!$B$4:$Q$172,6,0),0)+_xlfn.IFNA(VLOOKUP($I463,数据整理2!$B$4:$Q$172,6,0),0)+_xlfn.IFNA(VLOOKUP($J463,数据整理2!$B$4:$Q$172,6,0),0)+_xlfn.IFNA(VLOOKUP($K463,数据整理2!$B$4:$Q$172,6,0),0)</f>
        <v>0</v>
      </c>
      <c r="H636">
        <f>_xlfn.IFNA(VLOOKUP($D463,数据整理2!$B$4:$Q$172,7,0),0)+_xlfn.IFNA(VLOOKUP($E463,数据整理2!$B$4:$Q$172,7,0),0)+_xlfn.IFNA(VLOOKUP($F463,数据整理2!$B$4:$Q$172,7,0),0)+_xlfn.IFNA(VLOOKUP($G463,数据整理2!$B$4:$Q$172,7,0),0)+_xlfn.IFNA(VLOOKUP($H463,数据整理2!$B$4:$Q$172,7,0),0)+_xlfn.IFNA(VLOOKUP($I463,数据整理2!$B$4:$Q$172,7,0),0)+_xlfn.IFNA(VLOOKUP($J463,数据整理2!$B$4:$Q$172,7,0),0)+_xlfn.IFNA(VLOOKUP($K463,数据整理2!$B$4:$Q$172,7,0),0)</f>
        <v>0</v>
      </c>
      <c r="I636">
        <f>_xlfn.IFNA(VLOOKUP($D463,数据整理2!$B$4:$Q$172,8,0),0)+_xlfn.IFNA(VLOOKUP($E463,数据整理2!$B$4:$Q$172,8,0),0)+_xlfn.IFNA(VLOOKUP($F463,数据整理2!$B$4:$Q$172,8,0),0)+_xlfn.IFNA(VLOOKUP($G463,数据整理2!$B$4:$Q$172,8,0),0)+_xlfn.IFNA(VLOOKUP($H463,数据整理2!$B$4:$Q$172,8,0),0)+_xlfn.IFNA(VLOOKUP($I463,数据整理2!$B$4:$Q$172,8,0),0)+_xlfn.IFNA(VLOOKUP($J463,数据整理2!$B$4:$Q$172,8,0),0)+_xlfn.IFNA(VLOOKUP($K463,数据整理2!$B$4:$Q$172,8,0),0)</f>
        <v>0</v>
      </c>
      <c r="J636">
        <f>_xlfn.IFNA(VLOOKUP($D463,数据整理2!$B$4:$Q$172,9,0),0)+_xlfn.IFNA(VLOOKUP($E463,数据整理2!$B$4:$Q$172,9,0),0)+_xlfn.IFNA(VLOOKUP($F463,数据整理2!$B$4:$Q$172,9,0),0)+_xlfn.IFNA(VLOOKUP($G463,数据整理2!$B$4:$Q$172,9,0),0)+_xlfn.IFNA(VLOOKUP($H463,数据整理2!$B$4:$Q$172,9,0),0)+_xlfn.IFNA(VLOOKUP($I463,数据整理2!$B$4:$Q$172,9,0),0)+_xlfn.IFNA(VLOOKUP($J463,数据整理2!$B$4:$Q$172,9,0),0)+_xlfn.IFNA(VLOOKUP($K463,数据整理2!$B$4:$Q$172,9,0),0)</f>
        <v>0</v>
      </c>
      <c r="K636">
        <f>_xlfn.IFNA(VLOOKUP($D463,数据整理2!$B$4:$Q$172,10,0),0)+_xlfn.IFNA(VLOOKUP($E463,数据整理2!$B$4:$Q$172,10,0),0)+_xlfn.IFNA(VLOOKUP($F463,数据整理2!$B$4:$Q$172,10,0),0)+_xlfn.IFNA(VLOOKUP($G463,数据整理2!$B$4:$Q$172,10,0),0)+_xlfn.IFNA(VLOOKUP($H463,数据整理2!$B$4:$Q$172,10,0),0)+_xlfn.IFNA(VLOOKUP($I463,数据整理2!$B$4:$Q$172,10,0),0)+_xlfn.IFNA(VLOOKUP($J463,数据整理2!$B$4:$Q$172,10,0),0)+_xlfn.IFNA(VLOOKUP($K463,数据整理2!$B$4:$Q$172,10,0),0)</f>
        <v>0</v>
      </c>
      <c r="L636">
        <f>_xlfn.IFNA(VLOOKUP($D463,数据整理2!$B$4:$Q$172,11,0),0)+_xlfn.IFNA(VLOOKUP($E463,数据整理2!$B$4:$Q$172,11,0),0)+_xlfn.IFNA(VLOOKUP($F463,数据整理2!$B$4:$Q$172,11,0),0)+_xlfn.IFNA(VLOOKUP($G463,数据整理2!$B$4:$Q$172,11,0),0)+_xlfn.IFNA(VLOOKUP($H463,数据整理2!$B$4:$Q$172,11,0),0)+_xlfn.IFNA(VLOOKUP($I463,数据整理2!$B$4:$Q$172,11,0),0)+_xlfn.IFNA(VLOOKUP($J463,数据整理2!$B$4:$Q$172,11,0),0)+_xlfn.IFNA(VLOOKUP($K463,数据整理2!$B$4:$Q$172,11,0),0)</f>
        <v>0</v>
      </c>
      <c r="M636">
        <f>_xlfn.IFNA(VLOOKUP($D463,数据整理2!$B$4:$Q$172,12,0),0)+_xlfn.IFNA(VLOOKUP($E463,数据整理2!$B$4:$Q$172,12,0),0)+_xlfn.IFNA(VLOOKUP($F463,数据整理2!$B$4:$Q$172,12,0),0)+_xlfn.IFNA(VLOOKUP($G463,数据整理2!$B$4:$Q$172,12,0),0)+_xlfn.IFNA(VLOOKUP($H463,数据整理2!$B$4:$Q$172,12,0),0)+_xlfn.IFNA(VLOOKUP($I463,数据整理2!$B$4:$Q$172,12,0),0)+_xlfn.IFNA(VLOOKUP($J463,数据整理2!$B$4:$Q$172,12,0),0)+_xlfn.IFNA(VLOOKUP($K463,数据整理2!$B$4:$Q$172,12,0),0)</f>
        <v>0</v>
      </c>
      <c r="N636">
        <f>_xlfn.IFNA(VLOOKUP($D463,数据整理2!$B$4:$Q$172,13,0),0)+_xlfn.IFNA(VLOOKUP($E463,数据整理2!$B$4:$Q$172,13,0),0)+_xlfn.IFNA(VLOOKUP($F463,数据整理2!$B$4:$Q$172,13,0),0)+_xlfn.IFNA(VLOOKUP($G463,数据整理2!$B$4:$Q$172,13,0),0)+_xlfn.IFNA(VLOOKUP($H463,数据整理2!$B$4:$Q$172,13,0),0)+_xlfn.IFNA(VLOOKUP($I463,数据整理2!$B$4:$Q$172,13,0),0)+_xlfn.IFNA(VLOOKUP($J463,数据整理2!$B$4:$Q$172,13,0),0)+_xlfn.IFNA(VLOOKUP($K463,数据整理2!$B$4:$Q$172,13,0),0)</f>
        <v>0</v>
      </c>
      <c r="O636">
        <f>_xlfn.IFNA(VLOOKUP($D463,数据整理2!$B$4:$Q$172,14,0),0)+_xlfn.IFNA(VLOOKUP($E463,数据整理2!$B$4:$Q$172,14,0),0)+_xlfn.IFNA(VLOOKUP($F463,数据整理2!$B$4:$Q$172,14,0),0)+_xlfn.IFNA(VLOOKUP($G463,数据整理2!$B$4:$Q$172,14,0),0)+_xlfn.IFNA(VLOOKUP($H463,数据整理2!$B$4:$Q$172,14,0),0)+_xlfn.IFNA(VLOOKUP($I463,数据整理2!$B$4:$Q$172,14,0),0)+_xlfn.IFNA(VLOOKUP($J463,数据整理2!$B$4:$Q$172,14,0),0)+_xlfn.IFNA(VLOOKUP($K463,数据整理2!$B$4:$Q$172,14,0),0)</f>
        <v>0</v>
      </c>
      <c r="P636">
        <f>_xlfn.IFNA(VLOOKUP($D463,数据整理2!$B$4:$Q$172,15,0),0)+_xlfn.IFNA(VLOOKUP($E463,数据整理2!$B$4:$Q$172,15,0),0)+_xlfn.IFNA(VLOOKUP($F463,数据整理2!$B$4:$Q$172,15,0),0)+_xlfn.IFNA(VLOOKUP($G463,数据整理2!$B$4:$Q$172,15,0),0)+_xlfn.IFNA(VLOOKUP($H463,数据整理2!$B$4:$Q$172,15,0),0)+_xlfn.IFNA(VLOOKUP($I463,数据整理2!$B$4:$Q$172,15,0),0)+_xlfn.IFNA(VLOOKUP($J463,数据整理2!$B$4:$Q$172,15,0),0)+_xlfn.IFNA(VLOOKUP($K463,数据整理2!$B$4:$Q$172,15,0),0)</f>
        <v>728</v>
      </c>
      <c r="Q636">
        <f>_xlfn.IFNA(VLOOKUP($D463,数据整理2!$B$4:$Q$172,16,0),0)+_xlfn.IFNA(VLOOKUP($E463,数据整理2!$B$4:$Q$172,16,0),0)+_xlfn.IFNA(VLOOKUP($F463,数据整理2!$B$4:$Q$172,16,0),0)+_xlfn.IFNA(VLOOKUP($G463,数据整理2!$B$4:$Q$172,16,0),0)+_xlfn.IFNA(VLOOKUP($H463,数据整理2!$B$4:$Q$172,16,0),0)+_xlfn.IFNA(VLOOKUP($I463,数据整理2!$B$4:$Q$172,16,0),0)+_xlfn.IFNA(VLOOKUP($J463,数据整理2!$B$4:$Q$172,16,0),0)+_xlfn.IFNA(VLOOKUP($K463,数据整理2!$B$4:$Q$172,16,0),0)</f>
        <v>728</v>
      </c>
    </row>
    <row r="637" spans="2:17" x14ac:dyDescent="0.2">
      <c r="B637">
        <v>84</v>
      </c>
      <c r="C637" t="str">
        <f>INDEX(数据整理1!$C$30:$C$54,MATCH(B637,数据整理1!$D$30:$D$54))</f>
        <v>13阶</v>
      </c>
      <c r="D637">
        <f>_xlfn.IFNA(VLOOKUP(D464,数据整理2!$B$4:$Q$172,3,0),0)+_xlfn.IFNA(VLOOKUP(E464,数据整理2!$B$4:$Q$172,3,0),0)+_xlfn.IFNA(VLOOKUP(F464,数据整理2!$B$4:$Q$172,3,0),0)+_xlfn.IFNA(VLOOKUP(G464,数据整理2!$B$4:$Q$172,3,0),0)+_xlfn.IFNA(VLOOKUP(H464,数据整理2!$B$4:$Q$172,3,0),0)+_xlfn.IFNA(VLOOKUP(I464,数据整理2!$B$4:$Q$172,3,0),0)+_xlfn.IFNA(VLOOKUP(J464,数据整理2!$B$4:$Q$172,3,0),0)+_xlfn.IFNA(VLOOKUP(K464,数据整理2!$B$4:$Q$172,3,0),0)</f>
        <v>0</v>
      </c>
      <c r="E637">
        <f>_xlfn.IFNA(VLOOKUP($D464,数据整理2!$B$4:$Q$172,4,0),0)+_xlfn.IFNA(VLOOKUP($E464,数据整理2!$B$4:$Q$172,4,0),0)+_xlfn.IFNA(VLOOKUP($F464,数据整理2!$B$4:$Q$172,4,0),0)+_xlfn.IFNA(VLOOKUP($G464,数据整理2!$B$4:$Q$172,4,0),0)+_xlfn.IFNA(VLOOKUP($H464,数据整理2!$B$4:$Q$172,4,0),0)+_xlfn.IFNA(VLOOKUP($I464,数据整理2!$B$4:$Q$172,4,0),0)+_xlfn.IFNA(VLOOKUP($J464,数据整理2!$B$4:$Q$172,4,0),0)+_xlfn.IFNA(VLOOKUP($K464,数据整理2!$B$4:$Q$172,4,0),0)</f>
        <v>3038</v>
      </c>
      <c r="F637">
        <f>_xlfn.IFNA(VLOOKUP($D464,数据整理2!$B$4:$Q$172,5,0),0)+_xlfn.IFNA(VLOOKUP($E464,数据整理2!$B$4:$Q$172,5,0),0)+_xlfn.IFNA(VLOOKUP($F464,数据整理2!$B$4:$Q$172,5,0),0)+_xlfn.IFNA(VLOOKUP($G464,数据整理2!$B$4:$Q$172,5,0),0)+_xlfn.IFNA(VLOOKUP($H464,数据整理2!$B$4:$Q$172,5,0),0)+_xlfn.IFNA(VLOOKUP($I464,数据整理2!$B$4:$Q$172,5,0),0)+_xlfn.IFNA(VLOOKUP($J464,数据整理2!$B$4:$Q$172,5,0),0)+_xlfn.IFNA(VLOOKUP($K464,数据整理2!$B$4:$Q$172,5,0),0)</f>
        <v>0</v>
      </c>
      <c r="G637">
        <f>_xlfn.IFNA(VLOOKUP($D464,数据整理2!$B$4:$Q$172,6,0),0)+_xlfn.IFNA(VLOOKUP($E464,数据整理2!$B$4:$Q$172,6,0),0)+_xlfn.IFNA(VLOOKUP($F464,数据整理2!$B$4:$Q$172,6,0),0)+_xlfn.IFNA(VLOOKUP($G464,数据整理2!$B$4:$Q$172,6,0),0)+_xlfn.IFNA(VLOOKUP($H464,数据整理2!$B$4:$Q$172,6,0),0)+_xlfn.IFNA(VLOOKUP($I464,数据整理2!$B$4:$Q$172,6,0),0)+_xlfn.IFNA(VLOOKUP($J464,数据整理2!$B$4:$Q$172,6,0),0)+_xlfn.IFNA(VLOOKUP($K464,数据整理2!$B$4:$Q$172,6,0),0)</f>
        <v>0</v>
      </c>
      <c r="H637">
        <f>_xlfn.IFNA(VLOOKUP($D464,数据整理2!$B$4:$Q$172,7,0),0)+_xlfn.IFNA(VLOOKUP($E464,数据整理2!$B$4:$Q$172,7,0),0)+_xlfn.IFNA(VLOOKUP($F464,数据整理2!$B$4:$Q$172,7,0),0)+_xlfn.IFNA(VLOOKUP($G464,数据整理2!$B$4:$Q$172,7,0),0)+_xlfn.IFNA(VLOOKUP($H464,数据整理2!$B$4:$Q$172,7,0),0)+_xlfn.IFNA(VLOOKUP($I464,数据整理2!$B$4:$Q$172,7,0),0)+_xlfn.IFNA(VLOOKUP($J464,数据整理2!$B$4:$Q$172,7,0),0)+_xlfn.IFNA(VLOOKUP($K464,数据整理2!$B$4:$Q$172,7,0),0)</f>
        <v>0</v>
      </c>
      <c r="I637">
        <f>_xlfn.IFNA(VLOOKUP($D464,数据整理2!$B$4:$Q$172,8,0),0)+_xlfn.IFNA(VLOOKUP($E464,数据整理2!$B$4:$Q$172,8,0),0)+_xlfn.IFNA(VLOOKUP($F464,数据整理2!$B$4:$Q$172,8,0),0)+_xlfn.IFNA(VLOOKUP($G464,数据整理2!$B$4:$Q$172,8,0),0)+_xlfn.IFNA(VLOOKUP($H464,数据整理2!$B$4:$Q$172,8,0),0)+_xlfn.IFNA(VLOOKUP($I464,数据整理2!$B$4:$Q$172,8,0),0)+_xlfn.IFNA(VLOOKUP($J464,数据整理2!$B$4:$Q$172,8,0),0)+_xlfn.IFNA(VLOOKUP($K464,数据整理2!$B$4:$Q$172,8,0),0)</f>
        <v>0</v>
      </c>
      <c r="J637">
        <f>_xlfn.IFNA(VLOOKUP($D464,数据整理2!$B$4:$Q$172,9,0),0)+_xlfn.IFNA(VLOOKUP($E464,数据整理2!$B$4:$Q$172,9,0),0)+_xlfn.IFNA(VLOOKUP($F464,数据整理2!$B$4:$Q$172,9,0),0)+_xlfn.IFNA(VLOOKUP($G464,数据整理2!$B$4:$Q$172,9,0),0)+_xlfn.IFNA(VLOOKUP($H464,数据整理2!$B$4:$Q$172,9,0),0)+_xlfn.IFNA(VLOOKUP($I464,数据整理2!$B$4:$Q$172,9,0),0)+_xlfn.IFNA(VLOOKUP($J464,数据整理2!$B$4:$Q$172,9,0),0)+_xlfn.IFNA(VLOOKUP($K464,数据整理2!$B$4:$Q$172,9,0),0)</f>
        <v>0</v>
      </c>
      <c r="K637">
        <f>_xlfn.IFNA(VLOOKUP($D464,数据整理2!$B$4:$Q$172,10,0),0)+_xlfn.IFNA(VLOOKUP($E464,数据整理2!$B$4:$Q$172,10,0),0)+_xlfn.IFNA(VLOOKUP($F464,数据整理2!$B$4:$Q$172,10,0),0)+_xlfn.IFNA(VLOOKUP($G464,数据整理2!$B$4:$Q$172,10,0),0)+_xlfn.IFNA(VLOOKUP($H464,数据整理2!$B$4:$Q$172,10,0),0)+_xlfn.IFNA(VLOOKUP($I464,数据整理2!$B$4:$Q$172,10,0),0)+_xlfn.IFNA(VLOOKUP($J464,数据整理2!$B$4:$Q$172,10,0),0)+_xlfn.IFNA(VLOOKUP($K464,数据整理2!$B$4:$Q$172,10,0),0)</f>
        <v>0</v>
      </c>
      <c r="L637">
        <f>_xlfn.IFNA(VLOOKUP($D464,数据整理2!$B$4:$Q$172,11,0),0)+_xlfn.IFNA(VLOOKUP($E464,数据整理2!$B$4:$Q$172,11,0),0)+_xlfn.IFNA(VLOOKUP($F464,数据整理2!$B$4:$Q$172,11,0),0)+_xlfn.IFNA(VLOOKUP($G464,数据整理2!$B$4:$Q$172,11,0),0)+_xlfn.IFNA(VLOOKUP($H464,数据整理2!$B$4:$Q$172,11,0),0)+_xlfn.IFNA(VLOOKUP($I464,数据整理2!$B$4:$Q$172,11,0),0)+_xlfn.IFNA(VLOOKUP($J464,数据整理2!$B$4:$Q$172,11,0),0)+_xlfn.IFNA(VLOOKUP($K464,数据整理2!$B$4:$Q$172,11,0),0)</f>
        <v>0</v>
      </c>
      <c r="M637">
        <f>_xlfn.IFNA(VLOOKUP($D464,数据整理2!$B$4:$Q$172,12,0),0)+_xlfn.IFNA(VLOOKUP($E464,数据整理2!$B$4:$Q$172,12,0),0)+_xlfn.IFNA(VLOOKUP($F464,数据整理2!$B$4:$Q$172,12,0),0)+_xlfn.IFNA(VLOOKUP($G464,数据整理2!$B$4:$Q$172,12,0),0)+_xlfn.IFNA(VLOOKUP($H464,数据整理2!$B$4:$Q$172,12,0),0)+_xlfn.IFNA(VLOOKUP($I464,数据整理2!$B$4:$Q$172,12,0),0)+_xlfn.IFNA(VLOOKUP($J464,数据整理2!$B$4:$Q$172,12,0),0)+_xlfn.IFNA(VLOOKUP($K464,数据整理2!$B$4:$Q$172,12,0),0)</f>
        <v>0</v>
      </c>
      <c r="N637">
        <f>_xlfn.IFNA(VLOOKUP($D464,数据整理2!$B$4:$Q$172,13,0),0)+_xlfn.IFNA(VLOOKUP($E464,数据整理2!$B$4:$Q$172,13,0),0)+_xlfn.IFNA(VLOOKUP($F464,数据整理2!$B$4:$Q$172,13,0),0)+_xlfn.IFNA(VLOOKUP($G464,数据整理2!$B$4:$Q$172,13,0),0)+_xlfn.IFNA(VLOOKUP($H464,数据整理2!$B$4:$Q$172,13,0),0)+_xlfn.IFNA(VLOOKUP($I464,数据整理2!$B$4:$Q$172,13,0),0)+_xlfn.IFNA(VLOOKUP($J464,数据整理2!$B$4:$Q$172,13,0),0)+_xlfn.IFNA(VLOOKUP($K464,数据整理2!$B$4:$Q$172,13,0),0)</f>
        <v>0</v>
      </c>
      <c r="O637">
        <f>_xlfn.IFNA(VLOOKUP($D464,数据整理2!$B$4:$Q$172,14,0),0)+_xlfn.IFNA(VLOOKUP($E464,数据整理2!$B$4:$Q$172,14,0),0)+_xlfn.IFNA(VLOOKUP($F464,数据整理2!$B$4:$Q$172,14,0),0)+_xlfn.IFNA(VLOOKUP($G464,数据整理2!$B$4:$Q$172,14,0),0)+_xlfn.IFNA(VLOOKUP($H464,数据整理2!$B$4:$Q$172,14,0),0)+_xlfn.IFNA(VLOOKUP($I464,数据整理2!$B$4:$Q$172,14,0),0)+_xlfn.IFNA(VLOOKUP($J464,数据整理2!$B$4:$Q$172,14,0),0)+_xlfn.IFNA(VLOOKUP($K464,数据整理2!$B$4:$Q$172,14,0),0)</f>
        <v>0</v>
      </c>
      <c r="P637">
        <f>_xlfn.IFNA(VLOOKUP($D464,数据整理2!$B$4:$Q$172,15,0),0)+_xlfn.IFNA(VLOOKUP($E464,数据整理2!$B$4:$Q$172,15,0),0)+_xlfn.IFNA(VLOOKUP($F464,数据整理2!$B$4:$Q$172,15,0),0)+_xlfn.IFNA(VLOOKUP($G464,数据整理2!$B$4:$Q$172,15,0),0)+_xlfn.IFNA(VLOOKUP($H464,数据整理2!$B$4:$Q$172,15,0),0)+_xlfn.IFNA(VLOOKUP($I464,数据整理2!$B$4:$Q$172,15,0),0)+_xlfn.IFNA(VLOOKUP($J464,数据整理2!$B$4:$Q$172,15,0),0)+_xlfn.IFNA(VLOOKUP($K464,数据整理2!$B$4:$Q$172,15,0),0)</f>
        <v>728</v>
      </c>
      <c r="Q637">
        <f>_xlfn.IFNA(VLOOKUP($D464,数据整理2!$B$4:$Q$172,16,0),0)+_xlfn.IFNA(VLOOKUP($E464,数据整理2!$B$4:$Q$172,16,0),0)+_xlfn.IFNA(VLOOKUP($F464,数据整理2!$B$4:$Q$172,16,0),0)+_xlfn.IFNA(VLOOKUP($G464,数据整理2!$B$4:$Q$172,16,0),0)+_xlfn.IFNA(VLOOKUP($H464,数据整理2!$B$4:$Q$172,16,0),0)+_xlfn.IFNA(VLOOKUP($I464,数据整理2!$B$4:$Q$172,16,0),0)+_xlfn.IFNA(VLOOKUP($J464,数据整理2!$B$4:$Q$172,16,0),0)+_xlfn.IFNA(VLOOKUP($K464,数据整理2!$B$4:$Q$172,16,0),0)</f>
        <v>728</v>
      </c>
    </row>
    <row r="638" spans="2:17" x14ac:dyDescent="0.2">
      <c r="B638">
        <v>85</v>
      </c>
      <c r="C638" t="str">
        <f>INDEX(数据整理1!$C$30:$C$54,MATCH(B638,数据整理1!$D$30:$D$54))</f>
        <v>14阶</v>
      </c>
      <c r="D638">
        <f>_xlfn.IFNA(VLOOKUP(D465,数据整理2!$B$4:$Q$172,3,0),0)+_xlfn.IFNA(VLOOKUP(E465,数据整理2!$B$4:$Q$172,3,0),0)+_xlfn.IFNA(VLOOKUP(F465,数据整理2!$B$4:$Q$172,3,0),0)+_xlfn.IFNA(VLOOKUP(G465,数据整理2!$B$4:$Q$172,3,0),0)+_xlfn.IFNA(VLOOKUP(H465,数据整理2!$B$4:$Q$172,3,0),0)+_xlfn.IFNA(VLOOKUP(I465,数据整理2!$B$4:$Q$172,3,0),0)+_xlfn.IFNA(VLOOKUP(J465,数据整理2!$B$4:$Q$172,3,0),0)+_xlfn.IFNA(VLOOKUP(K465,数据整理2!$B$4:$Q$172,3,0),0)</f>
        <v>2996</v>
      </c>
      <c r="E638">
        <f>_xlfn.IFNA(VLOOKUP($D465,数据整理2!$B$4:$Q$172,4,0),0)+_xlfn.IFNA(VLOOKUP($E465,数据整理2!$B$4:$Q$172,4,0),0)+_xlfn.IFNA(VLOOKUP($F465,数据整理2!$B$4:$Q$172,4,0),0)+_xlfn.IFNA(VLOOKUP($G465,数据整理2!$B$4:$Q$172,4,0),0)+_xlfn.IFNA(VLOOKUP($H465,数据整理2!$B$4:$Q$172,4,0),0)+_xlfn.IFNA(VLOOKUP($I465,数据整理2!$B$4:$Q$172,4,0),0)+_xlfn.IFNA(VLOOKUP($J465,数据整理2!$B$4:$Q$172,4,0),0)+_xlfn.IFNA(VLOOKUP($K465,数据整理2!$B$4:$Q$172,4,0),0)</f>
        <v>1324</v>
      </c>
      <c r="F638">
        <f>_xlfn.IFNA(VLOOKUP($D465,数据整理2!$B$4:$Q$172,5,0),0)+_xlfn.IFNA(VLOOKUP($E465,数据整理2!$B$4:$Q$172,5,0),0)+_xlfn.IFNA(VLOOKUP($F465,数据整理2!$B$4:$Q$172,5,0),0)+_xlfn.IFNA(VLOOKUP($G465,数据整理2!$B$4:$Q$172,5,0),0)+_xlfn.IFNA(VLOOKUP($H465,数据整理2!$B$4:$Q$172,5,0),0)+_xlfn.IFNA(VLOOKUP($I465,数据整理2!$B$4:$Q$172,5,0),0)+_xlfn.IFNA(VLOOKUP($J465,数据整理2!$B$4:$Q$172,5,0),0)+_xlfn.IFNA(VLOOKUP($K465,数据整理2!$B$4:$Q$172,5,0),0)</f>
        <v>434</v>
      </c>
      <c r="G638">
        <f>_xlfn.IFNA(VLOOKUP($D465,数据整理2!$B$4:$Q$172,6,0),0)+_xlfn.IFNA(VLOOKUP($E465,数据整理2!$B$4:$Q$172,6,0),0)+_xlfn.IFNA(VLOOKUP($F465,数据整理2!$B$4:$Q$172,6,0),0)+_xlfn.IFNA(VLOOKUP($G465,数据整理2!$B$4:$Q$172,6,0),0)+_xlfn.IFNA(VLOOKUP($H465,数据整理2!$B$4:$Q$172,6,0),0)+_xlfn.IFNA(VLOOKUP($I465,数据整理2!$B$4:$Q$172,6,0),0)+_xlfn.IFNA(VLOOKUP($J465,数据整理2!$B$4:$Q$172,6,0),0)+_xlfn.IFNA(VLOOKUP($K465,数据整理2!$B$4:$Q$172,6,0),0)</f>
        <v>458</v>
      </c>
      <c r="H638">
        <f>_xlfn.IFNA(VLOOKUP($D465,数据整理2!$B$4:$Q$172,7,0),0)+_xlfn.IFNA(VLOOKUP($E465,数据整理2!$B$4:$Q$172,7,0),0)+_xlfn.IFNA(VLOOKUP($F465,数据整理2!$B$4:$Q$172,7,0),0)+_xlfn.IFNA(VLOOKUP($G465,数据整理2!$B$4:$Q$172,7,0),0)+_xlfn.IFNA(VLOOKUP($H465,数据整理2!$B$4:$Q$172,7,0),0)+_xlfn.IFNA(VLOOKUP($I465,数据整理2!$B$4:$Q$172,7,0),0)+_xlfn.IFNA(VLOOKUP($J465,数据整理2!$B$4:$Q$172,7,0),0)+_xlfn.IFNA(VLOOKUP($K465,数据整理2!$B$4:$Q$172,7,0),0)</f>
        <v>0</v>
      </c>
      <c r="I638">
        <f>_xlfn.IFNA(VLOOKUP($D465,数据整理2!$B$4:$Q$172,8,0),0)+_xlfn.IFNA(VLOOKUP($E465,数据整理2!$B$4:$Q$172,8,0),0)+_xlfn.IFNA(VLOOKUP($F465,数据整理2!$B$4:$Q$172,8,0),0)+_xlfn.IFNA(VLOOKUP($G465,数据整理2!$B$4:$Q$172,8,0),0)+_xlfn.IFNA(VLOOKUP($H465,数据整理2!$B$4:$Q$172,8,0),0)+_xlfn.IFNA(VLOOKUP($I465,数据整理2!$B$4:$Q$172,8,0),0)+_xlfn.IFNA(VLOOKUP($J465,数据整理2!$B$4:$Q$172,8,0),0)+_xlfn.IFNA(VLOOKUP($K465,数据整理2!$B$4:$Q$172,8,0),0)</f>
        <v>0</v>
      </c>
      <c r="J638">
        <f>_xlfn.IFNA(VLOOKUP($D465,数据整理2!$B$4:$Q$172,9,0),0)+_xlfn.IFNA(VLOOKUP($E465,数据整理2!$B$4:$Q$172,9,0),0)+_xlfn.IFNA(VLOOKUP($F465,数据整理2!$B$4:$Q$172,9,0),0)+_xlfn.IFNA(VLOOKUP($G465,数据整理2!$B$4:$Q$172,9,0),0)+_xlfn.IFNA(VLOOKUP($H465,数据整理2!$B$4:$Q$172,9,0),0)+_xlfn.IFNA(VLOOKUP($I465,数据整理2!$B$4:$Q$172,9,0),0)+_xlfn.IFNA(VLOOKUP($J465,数据整理2!$B$4:$Q$172,9,0),0)+_xlfn.IFNA(VLOOKUP($K465,数据整理2!$B$4:$Q$172,9,0),0)</f>
        <v>0</v>
      </c>
      <c r="K638">
        <f>_xlfn.IFNA(VLOOKUP($D465,数据整理2!$B$4:$Q$172,10,0),0)+_xlfn.IFNA(VLOOKUP($E465,数据整理2!$B$4:$Q$172,10,0),0)+_xlfn.IFNA(VLOOKUP($F465,数据整理2!$B$4:$Q$172,10,0),0)+_xlfn.IFNA(VLOOKUP($G465,数据整理2!$B$4:$Q$172,10,0),0)+_xlfn.IFNA(VLOOKUP($H465,数据整理2!$B$4:$Q$172,10,0),0)+_xlfn.IFNA(VLOOKUP($I465,数据整理2!$B$4:$Q$172,10,0),0)+_xlfn.IFNA(VLOOKUP($J465,数据整理2!$B$4:$Q$172,10,0),0)+_xlfn.IFNA(VLOOKUP($K465,数据整理2!$B$4:$Q$172,10,0),0)</f>
        <v>0</v>
      </c>
      <c r="L638">
        <f>_xlfn.IFNA(VLOOKUP($D465,数据整理2!$B$4:$Q$172,11,0),0)+_xlfn.IFNA(VLOOKUP($E465,数据整理2!$B$4:$Q$172,11,0),0)+_xlfn.IFNA(VLOOKUP($F465,数据整理2!$B$4:$Q$172,11,0),0)+_xlfn.IFNA(VLOOKUP($G465,数据整理2!$B$4:$Q$172,11,0),0)+_xlfn.IFNA(VLOOKUP($H465,数据整理2!$B$4:$Q$172,11,0),0)+_xlfn.IFNA(VLOOKUP($I465,数据整理2!$B$4:$Q$172,11,0),0)+_xlfn.IFNA(VLOOKUP($J465,数据整理2!$B$4:$Q$172,11,0),0)+_xlfn.IFNA(VLOOKUP($K465,数据整理2!$B$4:$Q$172,11,0),0)</f>
        <v>0</v>
      </c>
      <c r="M638">
        <f>_xlfn.IFNA(VLOOKUP($D465,数据整理2!$B$4:$Q$172,12,0),0)+_xlfn.IFNA(VLOOKUP($E465,数据整理2!$B$4:$Q$172,12,0),0)+_xlfn.IFNA(VLOOKUP($F465,数据整理2!$B$4:$Q$172,12,0),0)+_xlfn.IFNA(VLOOKUP($G465,数据整理2!$B$4:$Q$172,12,0),0)+_xlfn.IFNA(VLOOKUP($H465,数据整理2!$B$4:$Q$172,12,0),0)+_xlfn.IFNA(VLOOKUP($I465,数据整理2!$B$4:$Q$172,12,0),0)+_xlfn.IFNA(VLOOKUP($J465,数据整理2!$B$4:$Q$172,12,0),0)+_xlfn.IFNA(VLOOKUP($K465,数据整理2!$B$4:$Q$172,12,0),0)</f>
        <v>0</v>
      </c>
      <c r="N638">
        <f>_xlfn.IFNA(VLOOKUP($D465,数据整理2!$B$4:$Q$172,13,0),0)+_xlfn.IFNA(VLOOKUP($E465,数据整理2!$B$4:$Q$172,13,0),0)+_xlfn.IFNA(VLOOKUP($F465,数据整理2!$B$4:$Q$172,13,0),0)+_xlfn.IFNA(VLOOKUP($G465,数据整理2!$B$4:$Q$172,13,0),0)+_xlfn.IFNA(VLOOKUP($H465,数据整理2!$B$4:$Q$172,13,0),0)+_xlfn.IFNA(VLOOKUP($I465,数据整理2!$B$4:$Q$172,13,0),0)+_xlfn.IFNA(VLOOKUP($J465,数据整理2!$B$4:$Q$172,13,0),0)+_xlfn.IFNA(VLOOKUP($K465,数据整理2!$B$4:$Q$172,13,0),0)</f>
        <v>0</v>
      </c>
      <c r="O638">
        <f>_xlfn.IFNA(VLOOKUP($D465,数据整理2!$B$4:$Q$172,14,0),0)+_xlfn.IFNA(VLOOKUP($E465,数据整理2!$B$4:$Q$172,14,0),0)+_xlfn.IFNA(VLOOKUP($F465,数据整理2!$B$4:$Q$172,14,0),0)+_xlfn.IFNA(VLOOKUP($G465,数据整理2!$B$4:$Q$172,14,0),0)+_xlfn.IFNA(VLOOKUP($H465,数据整理2!$B$4:$Q$172,14,0),0)+_xlfn.IFNA(VLOOKUP($I465,数据整理2!$B$4:$Q$172,14,0),0)+_xlfn.IFNA(VLOOKUP($J465,数据整理2!$B$4:$Q$172,14,0),0)+_xlfn.IFNA(VLOOKUP($K465,数据整理2!$B$4:$Q$172,14,0),0)</f>
        <v>0</v>
      </c>
      <c r="P638">
        <f>_xlfn.IFNA(VLOOKUP($D465,数据整理2!$B$4:$Q$172,15,0),0)+_xlfn.IFNA(VLOOKUP($E465,数据整理2!$B$4:$Q$172,15,0),0)+_xlfn.IFNA(VLOOKUP($F465,数据整理2!$B$4:$Q$172,15,0),0)+_xlfn.IFNA(VLOOKUP($G465,数据整理2!$B$4:$Q$172,15,0),0)+_xlfn.IFNA(VLOOKUP($H465,数据整理2!$B$4:$Q$172,15,0),0)+_xlfn.IFNA(VLOOKUP($I465,数据整理2!$B$4:$Q$172,15,0),0)+_xlfn.IFNA(VLOOKUP($J465,数据整理2!$B$4:$Q$172,15,0),0)+_xlfn.IFNA(VLOOKUP($K465,数据整理2!$B$4:$Q$172,15,0),0)</f>
        <v>604</v>
      </c>
      <c r="Q638">
        <f>_xlfn.IFNA(VLOOKUP($D465,数据整理2!$B$4:$Q$172,16,0),0)+_xlfn.IFNA(VLOOKUP($E465,数据整理2!$B$4:$Q$172,16,0),0)+_xlfn.IFNA(VLOOKUP($F465,数据整理2!$B$4:$Q$172,16,0),0)+_xlfn.IFNA(VLOOKUP($G465,数据整理2!$B$4:$Q$172,16,0),0)+_xlfn.IFNA(VLOOKUP($H465,数据整理2!$B$4:$Q$172,16,0),0)+_xlfn.IFNA(VLOOKUP($I465,数据整理2!$B$4:$Q$172,16,0),0)+_xlfn.IFNA(VLOOKUP($J465,数据整理2!$B$4:$Q$172,16,0),0)+_xlfn.IFNA(VLOOKUP($K465,数据整理2!$B$4:$Q$172,16,0),0)</f>
        <v>604</v>
      </c>
    </row>
    <row r="639" spans="2:17" x14ac:dyDescent="0.2">
      <c r="B639">
        <v>86</v>
      </c>
      <c r="C639" t="str">
        <f>INDEX(数据整理1!$C$30:$C$54,MATCH(B639,数据整理1!$D$30:$D$54))</f>
        <v>14阶</v>
      </c>
      <c r="D639">
        <f>_xlfn.IFNA(VLOOKUP(D466,数据整理2!$B$4:$Q$172,3,0),0)+_xlfn.IFNA(VLOOKUP(E466,数据整理2!$B$4:$Q$172,3,0),0)+_xlfn.IFNA(VLOOKUP(F466,数据整理2!$B$4:$Q$172,3,0),0)+_xlfn.IFNA(VLOOKUP(G466,数据整理2!$B$4:$Q$172,3,0),0)+_xlfn.IFNA(VLOOKUP(H466,数据整理2!$B$4:$Q$172,3,0),0)+_xlfn.IFNA(VLOOKUP(I466,数据整理2!$B$4:$Q$172,3,0),0)+_xlfn.IFNA(VLOOKUP(J466,数据整理2!$B$4:$Q$172,3,0),0)+_xlfn.IFNA(VLOOKUP(K466,数据整理2!$B$4:$Q$172,3,0),0)</f>
        <v>4830</v>
      </c>
      <c r="E639">
        <f>_xlfn.IFNA(VLOOKUP($D466,数据整理2!$B$4:$Q$172,4,0),0)+_xlfn.IFNA(VLOOKUP($E466,数据整理2!$B$4:$Q$172,4,0),0)+_xlfn.IFNA(VLOOKUP($F466,数据整理2!$B$4:$Q$172,4,0),0)+_xlfn.IFNA(VLOOKUP($G466,数据整理2!$B$4:$Q$172,4,0),0)+_xlfn.IFNA(VLOOKUP($H466,数据整理2!$B$4:$Q$172,4,0),0)+_xlfn.IFNA(VLOOKUP($I466,数据整理2!$B$4:$Q$172,4,0),0)+_xlfn.IFNA(VLOOKUP($J466,数据整理2!$B$4:$Q$172,4,0),0)+_xlfn.IFNA(VLOOKUP($K466,数据整理2!$B$4:$Q$172,4,0),0)</f>
        <v>1324</v>
      </c>
      <c r="F639">
        <f>_xlfn.IFNA(VLOOKUP($D466,数据整理2!$B$4:$Q$172,5,0),0)+_xlfn.IFNA(VLOOKUP($E466,数据整理2!$B$4:$Q$172,5,0),0)+_xlfn.IFNA(VLOOKUP($F466,数据整理2!$B$4:$Q$172,5,0),0)+_xlfn.IFNA(VLOOKUP($G466,数据整理2!$B$4:$Q$172,5,0),0)+_xlfn.IFNA(VLOOKUP($H466,数据整理2!$B$4:$Q$172,5,0),0)+_xlfn.IFNA(VLOOKUP($I466,数据整理2!$B$4:$Q$172,5,0),0)+_xlfn.IFNA(VLOOKUP($J466,数据整理2!$B$4:$Q$172,5,0),0)+_xlfn.IFNA(VLOOKUP($K466,数据整理2!$B$4:$Q$172,5,0),0)</f>
        <v>434</v>
      </c>
      <c r="G639">
        <f>_xlfn.IFNA(VLOOKUP($D466,数据整理2!$B$4:$Q$172,6,0),0)+_xlfn.IFNA(VLOOKUP($E466,数据整理2!$B$4:$Q$172,6,0),0)+_xlfn.IFNA(VLOOKUP($F466,数据整理2!$B$4:$Q$172,6,0),0)+_xlfn.IFNA(VLOOKUP($G466,数据整理2!$B$4:$Q$172,6,0),0)+_xlfn.IFNA(VLOOKUP($H466,数据整理2!$B$4:$Q$172,6,0),0)+_xlfn.IFNA(VLOOKUP($I466,数据整理2!$B$4:$Q$172,6,0),0)+_xlfn.IFNA(VLOOKUP($J466,数据整理2!$B$4:$Q$172,6,0),0)+_xlfn.IFNA(VLOOKUP($K466,数据整理2!$B$4:$Q$172,6,0),0)</f>
        <v>458</v>
      </c>
      <c r="H639">
        <f>_xlfn.IFNA(VLOOKUP($D466,数据整理2!$B$4:$Q$172,7,0),0)+_xlfn.IFNA(VLOOKUP($E466,数据整理2!$B$4:$Q$172,7,0),0)+_xlfn.IFNA(VLOOKUP($F466,数据整理2!$B$4:$Q$172,7,0),0)+_xlfn.IFNA(VLOOKUP($G466,数据整理2!$B$4:$Q$172,7,0),0)+_xlfn.IFNA(VLOOKUP($H466,数据整理2!$B$4:$Q$172,7,0),0)+_xlfn.IFNA(VLOOKUP($I466,数据整理2!$B$4:$Q$172,7,0),0)+_xlfn.IFNA(VLOOKUP($J466,数据整理2!$B$4:$Q$172,7,0),0)+_xlfn.IFNA(VLOOKUP($K466,数据整理2!$B$4:$Q$172,7,0),0)</f>
        <v>0</v>
      </c>
      <c r="I639">
        <f>_xlfn.IFNA(VLOOKUP($D466,数据整理2!$B$4:$Q$172,8,0),0)+_xlfn.IFNA(VLOOKUP($E466,数据整理2!$B$4:$Q$172,8,0),0)+_xlfn.IFNA(VLOOKUP($F466,数据整理2!$B$4:$Q$172,8,0),0)+_xlfn.IFNA(VLOOKUP($G466,数据整理2!$B$4:$Q$172,8,0),0)+_xlfn.IFNA(VLOOKUP($H466,数据整理2!$B$4:$Q$172,8,0),0)+_xlfn.IFNA(VLOOKUP($I466,数据整理2!$B$4:$Q$172,8,0),0)+_xlfn.IFNA(VLOOKUP($J466,数据整理2!$B$4:$Q$172,8,0),0)+_xlfn.IFNA(VLOOKUP($K466,数据整理2!$B$4:$Q$172,8,0),0)</f>
        <v>0</v>
      </c>
      <c r="J639">
        <f>_xlfn.IFNA(VLOOKUP($D466,数据整理2!$B$4:$Q$172,9,0),0)+_xlfn.IFNA(VLOOKUP($E466,数据整理2!$B$4:$Q$172,9,0),0)+_xlfn.IFNA(VLOOKUP($F466,数据整理2!$B$4:$Q$172,9,0),0)+_xlfn.IFNA(VLOOKUP($G466,数据整理2!$B$4:$Q$172,9,0),0)+_xlfn.IFNA(VLOOKUP($H466,数据整理2!$B$4:$Q$172,9,0),0)+_xlfn.IFNA(VLOOKUP($I466,数据整理2!$B$4:$Q$172,9,0),0)+_xlfn.IFNA(VLOOKUP($J466,数据整理2!$B$4:$Q$172,9,0),0)+_xlfn.IFNA(VLOOKUP($K466,数据整理2!$B$4:$Q$172,9,0),0)</f>
        <v>0</v>
      </c>
      <c r="K639">
        <f>_xlfn.IFNA(VLOOKUP($D466,数据整理2!$B$4:$Q$172,10,0),0)+_xlfn.IFNA(VLOOKUP($E466,数据整理2!$B$4:$Q$172,10,0),0)+_xlfn.IFNA(VLOOKUP($F466,数据整理2!$B$4:$Q$172,10,0),0)+_xlfn.IFNA(VLOOKUP($G466,数据整理2!$B$4:$Q$172,10,0),0)+_xlfn.IFNA(VLOOKUP($H466,数据整理2!$B$4:$Q$172,10,0),0)+_xlfn.IFNA(VLOOKUP($I466,数据整理2!$B$4:$Q$172,10,0),0)+_xlfn.IFNA(VLOOKUP($J466,数据整理2!$B$4:$Q$172,10,0),0)+_xlfn.IFNA(VLOOKUP($K466,数据整理2!$B$4:$Q$172,10,0),0)</f>
        <v>0</v>
      </c>
      <c r="L639">
        <f>_xlfn.IFNA(VLOOKUP($D466,数据整理2!$B$4:$Q$172,11,0),0)+_xlfn.IFNA(VLOOKUP($E466,数据整理2!$B$4:$Q$172,11,0),0)+_xlfn.IFNA(VLOOKUP($F466,数据整理2!$B$4:$Q$172,11,0),0)+_xlfn.IFNA(VLOOKUP($G466,数据整理2!$B$4:$Q$172,11,0),0)+_xlfn.IFNA(VLOOKUP($H466,数据整理2!$B$4:$Q$172,11,0),0)+_xlfn.IFNA(VLOOKUP($I466,数据整理2!$B$4:$Q$172,11,0),0)+_xlfn.IFNA(VLOOKUP($J466,数据整理2!$B$4:$Q$172,11,0),0)+_xlfn.IFNA(VLOOKUP($K466,数据整理2!$B$4:$Q$172,11,0),0)</f>
        <v>0</v>
      </c>
      <c r="M639">
        <f>_xlfn.IFNA(VLOOKUP($D466,数据整理2!$B$4:$Q$172,12,0),0)+_xlfn.IFNA(VLOOKUP($E466,数据整理2!$B$4:$Q$172,12,0),0)+_xlfn.IFNA(VLOOKUP($F466,数据整理2!$B$4:$Q$172,12,0),0)+_xlfn.IFNA(VLOOKUP($G466,数据整理2!$B$4:$Q$172,12,0),0)+_xlfn.IFNA(VLOOKUP($H466,数据整理2!$B$4:$Q$172,12,0),0)+_xlfn.IFNA(VLOOKUP($I466,数据整理2!$B$4:$Q$172,12,0),0)+_xlfn.IFNA(VLOOKUP($J466,数据整理2!$B$4:$Q$172,12,0),0)+_xlfn.IFNA(VLOOKUP($K466,数据整理2!$B$4:$Q$172,12,0),0)</f>
        <v>0</v>
      </c>
      <c r="N639">
        <f>_xlfn.IFNA(VLOOKUP($D466,数据整理2!$B$4:$Q$172,13,0),0)+_xlfn.IFNA(VLOOKUP($E466,数据整理2!$B$4:$Q$172,13,0),0)+_xlfn.IFNA(VLOOKUP($F466,数据整理2!$B$4:$Q$172,13,0),0)+_xlfn.IFNA(VLOOKUP($G466,数据整理2!$B$4:$Q$172,13,0),0)+_xlfn.IFNA(VLOOKUP($H466,数据整理2!$B$4:$Q$172,13,0),0)+_xlfn.IFNA(VLOOKUP($I466,数据整理2!$B$4:$Q$172,13,0),0)+_xlfn.IFNA(VLOOKUP($J466,数据整理2!$B$4:$Q$172,13,0),0)+_xlfn.IFNA(VLOOKUP($K466,数据整理2!$B$4:$Q$172,13,0),0)</f>
        <v>0</v>
      </c>
      <c r="O639">
        <f>_xlfn.IFNA(VLOOKUP($D466,数据整理2!$B$4:$Q$172,14,0),0)+_xlfn.IFNA(VLOOKUP($E466,数据整理2!$B$4:$Q$172,14,0),0)+_xlfn.IFNA(VLOOKUP($F466,数据整理2!$B$4:$Q$172,14,0),0)+_xlfn.IFNA(VLOOKUP($G466,数据整理2!$B$4:$Q$172,14,0),0)+_xlfn.IFNA(VLOOKUP($H466,数据整理2!$B$4:$Q$172,14,0),0)+_xlfn.IFNA(VLOOKUP($I466,数据整理2!$B$4:$Q$172,14,0),0)+_xlfn.IFNA(VLOOKUP($J466,数据整理2!$B$4:$Q$172,14,0),0)+_xlfn.IFNA(VLOOKUP($K466,数据整理2!$B$4:$Q$172,14,0),0)</f>
        <v>0</v>
      </c>
      <c r="P639">
        <f>_xlfn.IFNA(VLOOKUP($D466,数据整理2!$B$4:$Q$172,15,0),0)+_xlfn.IFNA(VLOOKUP($E466,数据整理2!$B$4:$Q$172,15,0),0)+_xlfn.IFNA(VLOOKUP($F466,数据整理2!$B$4:$Q$172,15,0),0)+_xlfn.IFNA(VLOOKUP($G466,数据整理2!$B$4:$Q$172,15,0),0)+_xlfn.IFNA(VLOOKUP($H466,数据整理2!$B$4:$Q$172,15,0),0)+_xlfn.IFNA(VLOOKUP($I466,数据整理2!$B$4:$Q$172,15,0),0)+_xlfn.IFNA(VLOOKUP($J466,数据整理2!$B$4:$Q$172,15,0),0)+_xlfn.IFNA(VLOOKUP($K466,数据整理2!$B$4:$Q$172,15,0),0)</f>
        <v>714</v>
      </c>
      <c r="Q639">
        <f>_xlfn.IFNA(VLOOKUP($D466,数据整理2!$B$4:$Q$172,16,0),0)+_xlfn.IFNA(VLOOKUP($E466,数据整理2!$B$4:$Q$172,16,0),0)+_xlfn.IFNA(VLOOKUP($F466,数据整理2!$B$4:$Q$172,16,0),0)+_xlfn.IFNA(VLOOKUP($G466,数据整理2!$B$4:$Q$172,16,0),0)+_xlfn.IFNA(VLOOKUP($H466,数据整理2!$B$4:$Q$172,16,0),0)+_xlfn.IFNA(VLOOKUP($I466,数据整理2!$B$4:$Q$172,16,0),0)+_xlfn.IFNA(VLOOKUP($J466,数据整理2!$B$4:$Q$172,16,0),0)+_xlfn.IFNA(VLOOKUP($K466,数据整理2!$B$4:$Q$172,16,0),0)</f>
        <v>714</v>
      </c>
    </row>
    <row r="640" spans="2:17" x14ac:dyDescent="0.2">
      <c r="B640">
        <v>87</v>
      </c>
      <c r="C640" t="str">
        <f>INDEX(数据整理1!$C$30:$C$54,MATCH(B640,数据整理1!$D$30:$D$54))</f>
        <v>14阶</v>
      </c>
      <c r="D640">
        <f>_xlfn.IFNA(VLOOKUP(D467,数据整理2!$B$4:$Q$172,3,0),0)+_xlfn.IFNA(VLOOKUP(E467,数据整理2!$B$4:$Q$172,3,0),0)+_xlfn.IFNA(VLOOKUP(F467,数据整理2!$B$4:$Q$172,3,0),0)+_xlfn.IFNA(VLOOKUP(G467,数据整理2!$B$4:$Q$172,3,0),0)+_xlfn.IFNA(VLOOKUP(H467,数据整理2!$B$4:$Q$172,3,0),0)+_xlfn.IFNA(VLOOKUP(I467,数据整理2!$B$4:$Q$172,3,0),0)+_xlfn.IFNA(VLOOKUP(J467,数据整理2!$B$4:$Q$172,3,0),0)+_xlfn.IFNA(VLOOKUP(K467,数据整理2!$B$4:$Q$172,3,0),0)</f>
        <v>4830</v>
      </c>
      <c r="E640">
        <f>_xlfn.IFNA(VLOOKUP($D467,数据整理2!$B$4:$Q$172,4,0),0)+_xlfn.IFNA(VLOOKUP($E467,数据整理2!$B$4:$Q$172,4,0),0)+_xlfn.IFNA(VLOOKUP($F467,数据整理2!$B$4:$Q$172,4,0),0)+_xlfn.IFNA(VLOOKUP($G467,数据整理2!$B$4:$Q$172,4,0),0)+_xlfn.IFNA(VLOOKUP($H467,数据整理2!$B$4:$Q$172,4,0),0)+_xlfn.IFNA(VLOOKUP($I467,数据整理2!$B$4:$Q$172,4,0),0)+_xlfn.IFNA(VLOOKUP($J467,数据整理2!$B$4:$Q$172,4,0),0)+_xlfn.IFNA(VLOOKUP($K467,数据整理2!$B$4:$Q$172,4,0),0)</f>
        <v>1324</v>
      </c>
      <c r="F640">
        <f>_xlfn.IFNA(VLOOKUP($D467,数据整理2!$B$4:$Q$172,5,0),0)+_xlfn.IFNA(VLOOKUP($E467,数据整理2!$B$4:$Q$172,5,0),0)+_xlfn.IFNA(VLOOKUP($F467,数据整理2!$B$4:$Q$172,5,0),0)+_xlfn.IFNA(VLOOKUP($G467,数据整理2!$B$4:$Q$172,5,0),0)+_xlfn.IFNA(VLOOKUP($H467,数据整理2!$B$4:$Q$172,5,0),0)+_xlfn.IFNA(VLOOKUP($I467,数据整理2!$B$4:$Q$172,5,0),0)+_xlfn.IFNA(VLOOKUP($J467,数据整理2!$B$4:$Q$172,5,0),0)+_xlfn.IFNA(VLOOKUP($K467,数据整理2!$B$4:$Q$172,5,0),0)</f>
        <v>434</v>
      </c>
      <c r="G640">
        <f>_xlfn.IFNA(VLOOKUP($D467,数据整理2!$B$4:$Q$172,6,0),0)+_xlfn.IFNA(VLOOKUP($E467,数据整理2!$B$4:$Q$172,6,0),0)+_xlfn.IFNA(VLOOKUP($F467,数据整理2!$B$4:$Q$172,6,0),0)+_xlfn.IFNA(VLOOKUP($G467,数据整理2!$B$4:$Q$172,6,0),0)+_xlfn.IFNA(VLOOKUP($H467,数据整理2!$B$4:$Q$172,6,0),0)+_xlfn.IFNA(VLOOKUP($I467,数据整理2!$B$4:$Q$172,6,0),0)+_xlfn.IFNA(VLOOKUP($J467,数据整理2!$B$4:$Q$172,6,0),0)+_xlfn.IFNA(VLOOKUP($K467,数据整理2!$B$4:$Q$172,6,0),0)</f>
        <v>458</v>
      </c>
      <c r="H640">
        <f>_xlfn.IFNA(VLOOKUP($D467,数据整理2!$B$4:$Q$172,7,0),0)+_xlfn.IFNA(VLOOKUP($E467,数据整理2!$B$4:$Q$172,7,0),0)+_xlfn.IFNA(VLOOKUP($F467,数据整理2!$B$4:$Q$172,7,0),0)+_xlfn.IFNA(VLOOKUP($G467,数据整理2!$B$4:$Q$172,7,0),0)+_xlfn.IFNA(VLOOKUP($H467,数据整理2!$B$4:$Q$172,7,0),0)+_xlfn.IFNA(VLOOKUP($I467,数据整理2!$B$4:$Q$172,7,0),0)+_xlfn.IFNA(VLOOKUP($J467,数据整理2!$B$4:$Q$172,7,0),0)+_xlfn.IFNA(VLOOKUP($K467,数据整理2!$B$4:$Q$172,7,0),0)</f>
        <v>0</v>
      </c>
      <c r="I640">
        <f>_xlfn.IFNA(VLOOKUP($D467,数据整理2!$B$4:$Q$172,8,0),0)+_xlfn.IFNA(VLOOKUP($E467,数据整理2!$B$4:$Q$172,8,0),0)+_xlfn.IFNA(VLOOKUP($F467,数据整理2!$B$4:$Q$172,8,0),0)+_xlfn.IFNA(VLOOKUP($G467,数据整理2!$B$4:$Q$172,8,0),0)+_xlfn.IFNA(VLOOKUP($H467,数据整理2!$B$4:$Q$172,8,0),0)+_xlfn.IFNA(VLOOKUP($I467,数据整理2!$B$4:$Q$172,8,0),0)+_xlfn.IFNA(VLOOKUP($J467,数据整理2!$B$4:$Q$172,8,0),0)+_xlfn.IFNA(VLOOKUP($K467,数据整理2!$B$4:$Q$172,8,0),0)</f>
        <v>0</v>
      </c>
      <c r="J640">
        <f>_xlfn.IFNA(VLOOKUP($D467,数据整理2!$B$4:$Q$172,9,0),0)+_xlfn.IFNA(VLOOKUP($E467,数据整理2!$B$4:$Q$172,9,0),0)+_xlfn.IFNA(VLOOKUP($F467,数据整理2!$B$4:$Q$172,9,0),0)+_xlfn.IFNA(VLOOKUP($G467,数据整理2!$B$4:$Q$172,9,0),0)+_xlfn.IFNA(VLOOKUP($H467,数据整理2!$B$4:$Q$172,9,0),0)+_xlfn.IFNA(VLOOKUP($I467,数据整理2!$B$4:$Q$172,9,0),0)+_xlfn.IFNA(VLOOKUP($J467,数据整理2!$B$4:$Q$172,9,0),0)+_xlfn.IFNA(VLOOKUP($K467,数据整理2!$B$4:$Q$172,9,0),0)</f>
        <v>0</v>
      </c>
      <c r="K640">
        <f>_xlfn.IFNA(VLOOKUP($D467,数据整理2!$B$4:$Q$172,10,0),0)+_xlfn.IFNA(VLOOKUP($E467,数据整理2!$B$4:$Q$172,10,0),0)+_xlfn.IFNA(VLOOKUP($F467,数据整理2!$B$4:$Q$172,10,0),0)+_xlfn.IFNA(VLOOKUP($G467,数据整理2!$B$4:$Q$172,10,0),0)+_xlfn.IFNA(VLOOKUP($H467,数据整理2!$B$4:$Q$172,10,0),0)+_xlfn.IFNA(VLOOKUP($I467,数据整理2!$B$4:$Q$172,10,0),0)+_xlfn.IFNA(VLOOKUP($J467,数据整理2!$B$4:$Q$172,10,0),0)+_xlfn.IFNA(VLOOKUP($K467,数据整理2!$B$4:$Q$172,10,0),0)</f>
        <v>0</v>
      </c>
      <c r="L640">
        <f>_xlfn.IFNA(VLOOKUP($D467,数据整理2!$B$4:$Q$172,11,0),0)+_xlfn.IFNA(VLOOKUP($E467,数据整理2!$B$4:$Q$172,11,0),0)+_xlfn.IFNA(VLOOKUP($F467,数据整理2!$B$4:$Q$172,11,0),0)+_xlfn.IFNA(VLOOKUP($G467,数据整理2!$B$4:$Q$172,11,0),0)+_xlfn.IFNA(VLOOKUP($H467,数据整理2!$B$4:$Q$172,11,0),0)+_xlfn.IFNA(VLOOKUP($I467,数据整理2!$B$4:$Q$172,11,0),0)+_xlfn.IFNA(VLOOKUP($J467,数据整理2!$B$4:$Q$172,11,0),0)+_xlfn.IFNA(VLOOKUP($K467,数据整理2!$B$4:$Q$172,11,0),0)</f>
        <v>0</v>
      </c>
      <c r="M640">
        <f>_xlfn.IFNA(VLOOKUP($D467,数据整理2!$B$4:$Q$172,12,0),0)+_xlfn.IFNA(VLOOKUP($E467,数据整理2!$B$4:$Q$172,12,0),0)+_xlfn.IFNA(VLOOKUP($F467,数据整理2!$B$4:$Q$172,12,0),0)+_xlfn.IFNA(VLOOKUP($G467,数据整理2!$B$4:$Q$172,12,0),0)+_xlfn.IFNA(VLOOKUP($H467,数据整理2!$B$4:$Q$172,12,0),0)+_xlfn.IFNA(VLOOKUP($I467,数据整理2!$B$4:$Q$172,12,0),0)+_xlfn.IFNA(VLOOKUP($J467,数据整理2!$B$4:$Q$172,12,0),0)+_xlfn.IFNA(VLOOKUP($K467,数据整理2!$B$4:$Q$172,12,0),0)</f>
        <v>0</v>
      </c>
      <c r="N640">
        <f>_xlfn.IFNA(VLOOKUP($D467,数据整理2!$B$4:$Q$172,13,0),0)+_xlfn.IFNA(VLOOKUP($E467,数据整理2!$B$4:$Q$172,13,0),0)+_xlfn.IFNA(VLOOKUP($F467,数据整理2!$B$4:$Q$172,13,0),0)+_xlfn.IFNA(VLOOKUP($G467,数据整理2!$B$4:$Q$172,13,0),0)+_xlfn.IFNA(VLOOKUP($H467,数据整理2!$B$4:$Q$172,13,0),0)+_xlfn.IFNA(VLOOKUP($I467,数据整理2!$B$4:$Q$172,13,0),0)+_xlfn.IFNA(VLOOKUP($J467,数据整理2!$B$4:$Q$172,13,0),0)+_xlfn.IFNA(VLOOKUP($K467,数据整理2!$B$4:$Q$172,13,0),0)</f>
        <v>0</v>
      </c>
      <c r="O640">
        <f>_xlfn.IFNA(VLOOKUP($D467,数据整理2!$B$4:$Q$172,14,0),0)+_xlfn.IFNA(VLOOKUP($E467,数据整理2!$B$4:$Q$172,14,0),0)+_xlfn.IFNA(VLOOKUP($F467,数据整理2!$B$4:$Q$172,14,0),0)+_xlfn.IFNA(VLOOKUP($G467,数据整理2!$B$4:$Q$172,14,0),0)+_xlfn.IFNA(VLOOKUP($H467,数据整理2!$B$4:$Q$172,14,0),0)+_xlfn.IFNA(VLOOKUP($I467,数据整理2!$B$4:$Q$172,14,0),0)+_xlfn.IFNA(VLOOKUP($J467,数据整理2!$B$4:$Q$172,14,0),0)+_xlfn.IFNA(VLOOKUP($K467,数据整理2!$B$4:$Q$172,14,0),0)</f>
        <v>0</v>
      </c>
      <c r="P640">
        <f>_xlfn.IFNA(VLOOKUP($D467,数据整理2!$B$4:$Q$172,15,0),0)+_xlfn.IFNA(VLOOKUP($E467,数据整理2!$B$4:$Q$172,15,0),0)+_xlfn.IFNA(VLOOKUP($F467,数据整理2!$B$4:$Q$172,15,0),0)+_xlfn.IFNA(VLOOKUP($G467,数据整理2!$B$4:$Q$172,15,0),0)+_xlfn.IFNA(VLOOKUP($H467,数据整理2!$B$4:$Q$172,15,0),0)+_xlfn.IFNA(VLOOKUP($I467,数据整理2!$B$4:$Q$172,15,0),0)+_xlfn.IFNA(VLOOKUP($J467,数据整理2!$B$4:$Q$172,15,0),0)+_xlfn.IFNA(VLOOKUP($K467,数据整理2!$B$4:$Q$172,15,0),0)</f>
        <v>714</v>
      </c>
      <c r="Q640">
        <f>_xlfn.IFNA(VLOOKUP($D467,数据整理2!$B$4:$Q$172,16,0),0)+_xlfn.IFNA(VLOOKUP($E467,数据整理2!$B$4:$Q$172,16,0),0)+_xlfn.IFNA(VLOOKUP($F467,数据整理2!$B$4:$Q$172,16,0),0)+_xlfn.IFNA(VLOOKUP($G467,数据整理2!$B$4:$Q$172,16,0),0)+_xlfn.IFNA(VLOOKUP($H467,数据整理2!$B$4:$Q$172,16,0),0)+_xlfn.IFNA(VLOOKUP($I467,数据整理2!$B$4:$Q$172,16,0),0)+_xlfn.IFNA(VLOOKUP($J467,数据整理2!$B$4:$Q$172,16,0),0)+_xlfn.IFNA(VLOOKUP($K467,数据整理2!$B$4:$Q$172,16,0),0)</f>
        <v>714</v>
      </c>
    </row>
    <row r="641" spans="2:17" x14ac:dyDescent="0.2">
      <c r="B641">
        <v>88</v>
      </c>
      <c r="C641" t="str">
        <f>INDEX(数据整理1!$C$30:$C$54,MATCH(B641,数据整理1!$D$30:$D$54))</f>
        <v>14阶</v>
      </c>
      <c r="D641">
        <f>_xlfn.IFNA(VLOOKUP(D468,数据整理2!$B$4:$Q$172,3,0),0)+_xlfn.IFNA(VLOOKUP(E468,数据整理2!$B$4:$Q$172,3,0),0)+_xlfn.IFNA(VLOOKUP(F468,数据整理2!$B$4:$Q$172,3,0),0)+_xlfn.IFNA(VLOOKUP(G468,数据整理2!$B$4:$Q$172,3,0),0)+_xlfn.IFNA(VLOOKUP(H468,数据整理2!$B$4:$Q$172,3,0),0)+_xlfn.IFNA(VLOOKUP(I468,数据整理2!$B$4:$Q$172,3,0),0)+_xlfn.IFNA(VLOOKUP(J468,数据整理2!$B$4:$Q$172,3,0),0)+_xlfn.IFNA(VLOOKUP(K468,数据整理2!$B$4:$Q$172,3,0),0)</f>
        <v>4830</v>
      </c>
      <c r="E641">
        <f>_xlfn.IFNA(VLOOKUP($D468,数据整理2!$B$4:$Q$172,4,0),0)+_xlfn.IFNA(VLOOKUP($E468,数据整理2!$B$4:$Q$172,4,0),0)+_xlfn.IFNA(VLOOKUP($F468,数据整理2!$B$4:$Q$172,4,0),0)+_xlfn.IFNA(VLOOKUP($G468,数据整理2!$B$4:$Q$172,4,0),0)+_xlfn.IFNA(VLOOKUP($H468,数据整理2!$B$4:$Q$172,4,0),0)+_xlfn.IFNA(VLOOKUP($I468,数据整理2!$B$4:$Q$172,4,0),0)+_xlfn.IFNA(VLOOKUP($J468,数据整理2!$B$4:$Q$172,4,0),0)+_xlfn.IFNA(VLOOKUP($K468,数据整理2!$B$4:$Q$172,4,0),0)</f>
        <v>1324</v>
      </c>
      <c r="F641">
        <f>_xlfn.IFNA(VLOOKUP($D468,数据整理2!$B$4:$Q$172,5,0),0)+_xlfn.IFNA(VLOOKUP($E468,数据整理2!$B$4:$Q$172,5,0),0)+_xlfn.IFNA(VLOOKUP($F468,数据整理2!$B$4:$Q$172,5,0),0)+_xlfn.IFNA(VLOOKUP($G468,数据整理2!$B$4:$Q$172,5,0),0)+_xlfn.IFNA(VLOOKUP($H468,数据整理2!$B$4:$Q$172,5,0),0)+_xlfn.IFNA(VLOOKUP($I468,数据整理2!$B$4:$Q$172,5,0),0)+_xlfn.IFNA(VLOOKUP($J468,数据整理2!$B$4:$Q$172,5,0),0)+_xlfn.IFNA(VLOOKUP($K468,数据整理2!$B$4:$Q$172,5,0),0)</f>
        <v>434</v>
      </c>
      <c r="G641">
        <f>_xlfn.IFNA(VLOOKUP($D468,数据整理2!$B$4:$Q$172,6,0),0)+_xlfn.IFNA(VLOOKUP($E468,数据整理2!$B$4:$Q$172,6,0),0)+_xlfn.IFNA(VLOOKUP($F468,数据整理2!$B$4:$Q$172,6,0),0)+_xlfn.IFNA(VLOOKUP($G468,数据整理2!$B$4:$Q$172,6,0),0)+_xlfn.IFNA(VLOOKUP($H468,数据整理2!$B$4:$Q$172,6,0),0)+_xlfn.IFNA(VLOOKUP($I468,数据整理2!$B$4:$Q$172,6,0),0)+_xlfn.IFNA(VLOOKUP($J468,数据整理2!$B$4:$Q$172,6,0),0)+_xlfn.IFNA(VLOOKUP($K468,数据整理2!$B$4:$Q$172,6,0),0)</f>
        <v>458</v>
      </c>
      <c r="H641">
        <f>_xlfn.IFNA(VLOOKUP($D468,数据整理2!$B$4:$Q$172,7,0),0)+_xlfn.IFNA(VLOOKUP($E468,数据整理2!$B$4:$Q$172,7,0),0)+_xlfn.IFNA(VLOOKUP($F468,数据整理2!$B$4:$Q$172,7,0),0)+_xlfn.IFNA(VLOOKUP($G468,数据整理2!$B$4:$Q$172,7,0),0)+_xlfn.IFNA(VLOOKUP($H468,数据整理2!$B$4:$Q$172,7,0),0)+_xlfn.IFNA(VLOOKUP($I468,数据整理2!$B$4:$Q$172,7,0),0)+_xlfn.IFNA(VLOOKUP($J468,数据整理2!$B$4:$Q$172,7,0),0)+_xlfn.IFNA(VLOOKUP($K468,数据整理2!$B$4:$Q$172,7,0),0)</f>
        <v>0</v>
      </c>
      <c r="I641">
        <f>_xlfn.IFNA(VLOOKUP($D468,数据整理2!$B$4:$Q$172,8,0),0)+_xlfn.IFNA(VLOOKUP($E468,数据整理2!$B$4:$Q$172,8,0),0)+_xlfn.IFNA(VLOOKUP($F468,数据整理2!$B$4:$Q$172,8,0),0)+_xlfn.IFNA(VLOOKUP($G468,数据整理2!$B$4:$Q$172,8,0),0)+_xlfn.IFNA(VLOOKUP($H468,数据整理2!$B$4:$Q$172,8,0),0)+_xlfn.IFNA(VLOOKUP($I468,数据整理2!$B$4:$Q$172,8,0),0)+_xlfn.IFNA(VLOOKUP($J468,数据整理2!$B$4:$Q$172,8,0),0)+_xlfn.IFNA(VLOOKUP($K468,数据整理2!$B$4:$Q$172,8,0),0)</f>
        <v>0</v>
      </c>
      <c r="J641">
        <f>_xlfn.IFNA(VLOOKUP($D468,数据整理2!$B$4:$Q$172,9,0),0)+_xlfn.IFNA(VLOOKUP($E468,数据整理2!$B$4:$Q$172,9,0),0)+_xlfn.IFNA(VLOOKUP($F468,数据整理2!$B$4:$Q$172,9,0),0)+_xlfn.IFNA(VLOOKUP($G468,数据整理2!$B$4:$Q$172,9,0),0)+_xlfn.IFNA(VLOOKUP($H468,数据整理2!$B$4:$Q$172,9,0),0)+_xlfn.IFNA(VLOOKUP($I468,数据整理2!$B$4:$Q$172,9,0),0)+_xlfn.IFNA(VLOOKUP($J468,数据整理2!$B$4:$Q$172,9,0),0)+_xlfn.IFNA(VLOOKUP($K468,数据整理2!$B$4:$Q$172,9,0),0)</f>
        <v>0</v>
      </c>
      <c r="K641">
        <f>_xlfn.IFNA(VLOOKUP($D468,数据整理2!$B$4:$Q$172,10,0),0)+_xlfn.IFNA(VLOOKUP($E468,数据整理2!$B$4:$Q$172,10,0),0)+_xlfn.IFNA(VLOOKUP($F468,数据整理2!$B$4:$Q$172,10,0),0)+_xlfn.IFNA(VLOOKUP($G468,数据整理2!$B$4:$Q$172,10,0),0)+_xlfn.IFNA(VLOOKUP($H468,数据整理2!$B$4:$Q$172,10,0),0)+_xlfn.IFNA(VLOOKUP($I468,数据整理2!$B$4:$Q$172,10,0),0)+_xlfn.IFNA(VLOOKUP($J468,数据整理2!$B$4:$Q$172,10,0),0)+_xlfn.IFNA(VLOOKUP($K468,数据整理2!$B$4:$Q$172,10,0),0)</f>
        <v>0</v>
      </c>
      <c r="L641">
        <f>_xlfn.IFNA(VLOOKUP($D468,数据整理2!$B$4:$Q$172,11,0),0)+_xlfn.IFNA(VLOOKUP($E468,数据整理2!$B$4:$Q$172,11,0),0)+_xlfn.IFNA(VLOOKUP($F468,数据整理2!$B$4:$Q$172,11,0),0)+_xlfn.IFNA(VLOOKUP($G468,数据整理2!$B$4:$Q$172,11,0),0)+_xlfn.IFNA(VLOOKUP($H468,数据整理2!$B$4:$Q$172,11,0),0)+_xlfn.IFNA(VLOOKUP($I468,数据整理2!$B$4:$Q$172,11,0),0)+_xlfn.IFNA(VLOOKUP($J468,数据整理2!$B$4:$Q$172,11,0),0)+_xlfn.IFNA(VLOOKUP($K468,数据整理2!$B$4:$Q$172,11,0),0)</f>
        <v>0</v>
      </c>
      <c r="M641">
        <f>_xlfn.IFNA(VLOOKUP($D468,数据整理2!$B$4:$Q$172,12,0),0)+_xlfn.IFNA(VLOOKUP($E468,数据整理2!$B$4:$Q$172,12,0),0)+_xlfn.IFNA(VLOOKUP($F468,数据整理2!$B$4:$Q$172,12,0),0)+_xlfn.IFNA(VLOOKUP($G468,数据整理2!$B$4:$Q$172,12,0),0)+_xlfn.IFNA(VLOOKUP($H468,数据整理2!$B$4:$Q$172,12,0),0)+_xlfn.IFNA(VLOOKUP($I468,数据整理2!$B$4:$Q$172,12,0),0)+_xlfn.IFNA(VLOOKUP($J468,数据整理2!$B$4:$Q$172,12,0),0)+_xlfn.IFNA(VLOOKUP($K468,数据整理2!$B$4:$Q$172,12,0),0)</f>
        <v>0</v>
      </c>
      <c r="N641">
        <f>_xlfn.IFNA(VLOOKUP($D468,数据整理2!$B$4:$Q$172,13,0),0)+_xlfn.IFNA(VLOOKUP($E468,数据整理2!$B$4:$Q$172,13,0),0)+_xlfn.IFNA(VLOOKUP($F468,数据整理2!$B$4:$Q$172,13,0),0)+_xlfn.IFNA(VLOOKUP($G468,数据整理2!$B$4:$Q$172,13,0),0)+_xlfn.IFNA(VLOOKUP($H468,数据整理2!$B$4:$Q$172,13,0),0)+_xlfn.IFNA(VLOOKUP($I468,数据整理2!$B$4:$Q$172,13,0),0)+_xlfn.IFNA(VLOOKUP($J468,数据整理2!$B$4:$Q$172,13,0),0)+_xlfn.IFNA(VLOOKUP($K468,数据整理2!$B$4:$Q$172,13,0),0)</f>
        <v>0</v>
      </c>
      <c r="O641">
        <f>_xlfn.IFNA(VLOOKUP($D468,数据整理2!$B$4:$Q$172,14,0),0)+_xlfn.IFNA(VLOOKUP($E468,数据整理2!$B$4:$Q$172,14,0),0)+_xlfn.IFNA(VLOOKUP($F468,数据整理2!$B$4:$Q$172,14,0),0)+_xlfn.IFNA(VLOOKUP($G468,数据整理2!$B$4:$Q$172,14,0),0)+_xlfn.IFNA(VLOOKUP($H468,数据整理2!$B$4:$Q$172,14,0),0)+_xlfn.IFNA(VLOOKUP($I468,数据整理2!$B$4:$Q$172,14,0),0)+_xlfn.IFNA(VLOOKUP($J468,数据整理2!$B$4:$Q$172,14,0),0)+_xlfn.IFNA(VLOOKUP($K468,数据整理2!$B$4:$Q$172,14,0),0)</f>
        <v>0</v>
      </c>
      <c r="P641">
        <f>_xlfn.IFNA(VLOOKUP($D468,数据整理2!$B$4:$Q$172,15,0),0)+_xlfn.IFNA(VLOOKUP($E468,数据整理2!$B$4:$Q$172,15,0),0)+_xlfn.IFNA(VLOOKUP($F468,数据整理2!$B$4:$Q$172,15,0),0)+_xlfn.IFNA(VLOOKUP($G468,数据整理2!$B$4:$Q$172,15,0),0)+_xlfn.IFNA(VLOOKUP($H468,数据整理2!$B$4:$Q$172,15,0),0)+_xlfn.IFNA(VLOOKUP($I468,数据整理2!$B$4:$Q$172,15,0),0)+_xlfn.IFNA(VLOOKUP($J468,数据整理2!$B$4:$Q$172,15,0),0)+_xlfn.IFNA(VLOOKUP($K468,数据整理2!$B$4:$Q$172,15,0),0)</f>
        <v>714</v>
      </c>
      <c r="Q641">
        <f>_xlfn.IFNA(VLOOKUP($D468,数据整理2!$B$4:$Q$172,16,0),0)+_xlfn.IFNA(VLOOKUP($E468,数据整理2!$B$4:$Q$172,16,0),0)+_xlfn.IFNA(VLOOKUP($F468,数据整理2!$B$4:$Q$172,16,0),0)+_xlfn.IFNA(VLOOKUP($G468,数据整理2!$B$4:$Q$172,16,0),0)+_xlfn.IFNA(VLOOKUP($H468,数据整理2!$B$4:$Q$172,16,0),0)+_xlfn.IFNA(VLOOKUP($I468,数据整理2!$B$4:$Q$172,16,0),0)+_xlfn.IFNA(VLOOKUP($J468,数据整理2!$B$4:$Q$172,16,0),0)+_xlfn.IFNA(VLOOKUP($K468,数据整理2!$B$4:$Q$172,16,0),0)</f>
        <v>714</v>
      </c>
    </row>
    <row r="642" spans="2:17" x14ac:dyDescent="0.2">
      <c r="B642">
        <v>89</v>
      </c>
      <c r="C642" t="str">
        <f>INDEX(数据整理1!$C$30:$C$54,MATCH(B642,数据整理1!$D$30:$D$54))</f>
        <v>14阶</v>
      </c>
      <c r="D642">
        <f>_xlfn.IFNA(VLOOKUP(D469,数据整理2!$B$4:$Q$172,3,0),0)+_xlfn.IFNA(VLOOKUP(E469,数据整理2!$B$4:$Q$172,3,0),0)+_xlfn.IFNA(VLOOKUP(F469,数据整理2!$B$4:$Q$172,3,0),0)+_xlfn.IFNA(VLOOKUP(G469,数据整理2!$B$4:$Q$172,3,0),0)+_xlfn.IFNA(VLOOKUP(H469,数据整理2!$B$4:$Q$172,3,0),0)+_xlfn.IFNA(VLOOKUP(I469,数据整理2!$B$4:$Q$172,3,0),0)+_xlfn.IFNA(VLOOKUP(J469,数据整理2!$B$4:$Q$172,3,0),0)+_xlfn.IFNA(VLOOKUP(K469,数据整理2!$B$4:$Q$172,3,0),0)</f>
        <v>4830</v>
      </c>
      <c r="E642">
        <f>_xlfn.IFNA(VLOOKUP($D469,数据整理2!$B$4:$Q$172,4,0),0)+_xlfn.IFNA(VLOOKUP($E469,数据整理2!$B$4:$Q$172,4,0),0)+_xlfn.IFNA(VLOOKUP($F469,数据整理2!$B$4:$Q$172,4,0),0)+_xlfn.IFNA(VLOOKUP($G469,数据整理2!$B$4:$Q$172,4,0),0)+_xlfn.IFNA(VLOOKUP($H469,数据整理2!$B$4:$Q$172,4,0),0)+_xlfn.IFNA(VLOOKUP($I469,数据整理2!$B$4:$Q$172,4,0),0)+_xlfn.IFNA(VLOOKUP($J469,数据整理2!$B$4:$Q$172,4,0),0)+_xlfn.IFNA(VLOOKUP($K469,数据整理2!$B$4:$Q$172,4,0),0)</f>
        <v>1324</v>
      </c>
      <c r="F642">
        <f>_xlfn.IFNA(VLOOKUP($D469,数据整理2!$B$4:$Q$172,5,0),0)+_xlfn.IFNA(VLOOKUP($E469,数据整理2!$B$4:$Q$172,5,0),0)+_xlfn.IFNA(VLOOKUP($F469,数据整理2!$B$4:$Q$172,5,0),0)+_xlfn.IFNA(VLOOKUP($G469,数据整理2!$B$4:$Q$172,5,0),0)+_xlfn.IFNA(VLOOKUP($H469,数据整理2!$B$4:$Q$172,5,0),0)+_xlfn.IFNA(VLOOKUP($I469,数据整理2!$B$4:$Q$172,5,0),0)+_xlfn.IFNA(VLOOKUP($J469,数据整理2!$B$4:$Q$172,5,0),0)+_xlfn.IFNA(VLOOKUP($K469,数据整理2!$B$4:$Q$172,5,0),0)</f>
        <v>434</v>
      </c>
      <c r="G642">
        <f>_xlfn.IFNA(VLOOKUP($D469,数据整理2!$B$4:$Q$172,6,0),0)+_xlfn.IFNA(VLOOKUP($E469,数据整理2!$B$4:$Q$172,6,0),0)+_xlfn.IFNA(VLOOKUP($F469,数据整理2!$B$4:$Q$172,6,0),0)+_xlfn.IFNA(VLOOKUP($G469,数据整理2!$B$4:$Q$172,6,0),0)+_xlfn.IFNA(VLOOKUP($H469,数据整理2!$B$4:$Q$172,6,0),0)+_xlfn.IFNA(VLOOKUP($I469,数据整理2!$B$4:$Q$172,6,0),0)+_xlfn.IFNA(VLOOKUP($J469,数据整理2!$B$4:$Q$172,6,0),0)+_xlfn.IFNA(VLOOKUP($K469,数据整理2!$B$4:$Q$172,6,0),0)</f>
        <v>458</v>
      </c>
      <c r="H642">
        <f>_xlfn.IFNA(VLOOKUP($D469,数据整理2!$B$4:$Q$172,7,0),0)+_xlfn.IFNA(VLOOKUP($E469,数据整理2!$B$4:$Q$172,7,0),0)+_xlfn.IFNA(VLOOKUP($F469,数据整理2!$B$4:$Q$172,7,0),0)+_xlfn.IFNA(VLOOKUP($G469,数据整理2!$B$4:$Q$172,7,0),0)+_xlfn.IFNA(VLOOKUP($H469,数据整理2!$B$4:$Q$172,7,0),0)+_xlfn.IFNA(VLOOKUP($I469,数据整理2!$B$4:$Q$172,7,0),0)+_xlfn.IFNA(VLOOKUP($J469,数据整理2!$B$4:$Q$172,7,0),0)+_xlfn.IFNA(VLOOKUP($K469,数据整理2!$B$4:$Q$172,7,0),0)</f>
        <v>0</v>
      </c>
      <c r="I642">
        <f>_xlfn.IFNA(VLOOKUP($D469,数据整理2!$B$4:$Q$172,8,0),0)+_xlfn.IFNA(VLOOKUP($E469,数据整理2!$B$4:$Q$172,8,0),0)+_xlfn.IFNA(VLOOKUP($F469,数据整理2!$B$4:$Q$172,8,0),0)+_xlfn.IFNA(VLOOKUP($G469,数据整理2!$B$4:$Q$172,8,0),0)+_xlfn.IFNA(VLOOKUP($H469,数据整理2!$B$4:$Q$172,8,0),0)+_xlfn.IFNA(VLOOKUP($I469,数据整理2!$B$4:$Q$172,8,0),0)+_xlfn.IFNA(VLOOKUP($J469,数据整理2!$B$4:$Q$172,8,0),0)+_xlfn.IFNA(VLOOKUP($K469,数据整理2!$B$4:$Q$172,8,0),0)</f>
        <v>0</v>
      </c>
      <c r="J642">
        <f>_xlfn.IFNA(VLOOKUP($D469,数据整理2!$B$4:$Q$172,9,0),0)+_xlfn.IFNA(VLOOKUP($E469,数据整理2!$B$4:$Q$172,9,0),0)+_xlfn.IFNA(VLOOKUP($F469,数据整理2!$B$4:$Q$172,9,0),0)+_xlfn.IFNA(VLOOKUP($G469,数据整理2!$B$4:$Q$172,9,0),0)+_xlfn.IFNA(VLOOKUP($H469,数据整理2!$B$4:$Q$172,9,0),0)+_xlfn.IFNA(VLOOKUP($I469,数据整理2!$B$4:$Q$172,9,0),0)+_xlfn.IFNA(VLOOKUP($J469,数据整理2!$B$4:$Q$172,9,0),0)+_xlfn.IFNA(VLOOKUP($K469,数据整理2!$B$4:$Q$172,9,0),0)</f>
        <v>0</v>
      </c>
      <c r="K642">
        <f>_xlfn.IFNA(VLOOKUP($D469,数据整理2!$B$4:$Q$172,10,0),0)+_xlfn.IFNA(VLOOKUP($E469,数据整理2!$B$4:$Q$172,10,0),0)+_xlfn.IFNA(VLOOKUP($F469,数据整理2!$B$4:$Q$172,10,0),0)+_xlfn.IFNA(VLOOKUP($G469,数据整理2!$B$4:$Q$172,10,0),0)+_xlfn.IFNA(VLOOKUP($H469,数据整理2!$B$4:$Q$172,10,0),0)+_xlfn.IFNA(VLOOKUP($I469,数据整理2!$B$4:$Q$172,10,0),0)+_xlfn.IFNA(VLOOKUP($J469,数据整理2!$B$4:$Q$172,10,0),0)+_xlfn.IFNA(VLOOKUP($K469,数据整理2!$B$4:$Q$172,10,0),0)</f>
        <v>0</v>
      </c>
      <c r="L642">
        <f>_xlfn.IFNA(VLOOKUP($D469,数据整理2!$B$4:$Q$172,11,0),0)+_xlfn.IFNA(VLOOKUP($E469,数据整理2!$B$4:$Q$172,11,0),0)+_xlfn.IFNA(VLOOKUP($F469,数据整理2!$B$4:$Q$172,11,0),0)+_xlfn.IFNA(VLOOKUP($G469,数据整理2!$B$4:$Q$172,11,0),0)+_xlfn.IFNA(VLOOKUP($H469,数据整理2!$B$4:$Q$172,11,0),0)+_xlfn.IFNA(VLOOKUP($I469,数据整理2!$B$4:$Q$172,11,0),0)+_xlfn.IFNA(VLOOKUP($J469,数据整理2!$B$4:$Q$172,11,0),0)+_xlfn.IFNA(VLOOKUP($K469,数据整理2!$B$4:$Q$172,11,0),0)</f>
        <v>0</v>
      </c>
      <c r="M642">
        <f>_xlfn.IFNA(VLOOKUP($D469,数据整理2!$B$4:$Q$172,12,0),0)+_xlfn.IFNA(VLOOKUP($E469,数据整理2!$B$4:$Q$172,12,0),0)+_xlfn.IFNA(VLOOKUP($F469,数据整理2!$B$4:$Q$172,12,0),0)+_xlfn.IFNA(VLOOKUP($G469,数据整理2!$B$4:$Q$172,12,0),0)+_xlfn.IFNA(VLOOKUP($H469,数据整理2!$B$4:$Q$172,12,0),0)+_xlfn.IFNA(VLOOKUP($I469,数据整理2!$B$4:$Q$172,12,0),0)+_xlfn.IFNA(VLOOKUP($J469,数据整理2!$B$4:$Q$172,12,0),0)+_xlfn.IFNA(VLOOKUP($K469,数据整理2!$B$4:$Q$172,12,0),0)</f>
        <v>0</v>
      </c>
      <c r="N642">
        <f>_xlfn.IFNA(VLOOKUP($D469,数据整理2!$B$4:$Q$172,13,0),0)+_xlfn.IFNA(VLOOKUP($E469,数据整理2!$B$4:$Q$172,13,0),0)+_xlfn.IFNA(VLOOKUP($F469,数据整理2!$B$4:$Q$172,13,0),0)+_xlfn.IFNA(VLOOKUP($G469,数据整理2!$B$4:$Q$172,13,0),0)+_xlfn.IFNA(VLOOKUP($H469,数据整理2!$B$4:$Q$172,13,0),0)+_xlfn.IFNA(VLOOKUP($I469,数据整理2!$B$4:$Q$172,13,0),0)+_xlfn.IFNA(VLOOKUP($J469,数据整理2!$B$4:$Q$172,13,0),0)+_xlfn.IFNA(VLOOKUP($K469,数据整理2!$B$4:$Q$172,13,0),0)</f>
        <v>0</v>
      </c>
      <c r="O642">
        <f>_xlfn.IFNA(VLOOKUP($D469,数据整理2!$B$4:$Q$172,14,0),0)+_xlfn.IFNA(VLOOKUP($E469,数据整理2!$B$4:$Q$172,14,0),0)+_xlfn.IFNA(VLOOKUP($F469,数据整理2!$B$4:$Q$172,14,0),0)+_xlfn.IFNA(VLOOKUP($G469,数据整理2!$B$4:$Q$172,14,0),0)+_xlfn.IFNA(VLOOKUP($H469,数据整理2!$B$4:$Q$172,14,0),0)+_xlfn.IFNA(VLOOKUP($I469,数据整理2!$B$4:$Q$172,14,0),0)+_xlfn.IFNA(VLOOKUP($J469,数据整理2!$B$4:$Q$172,14,0),0)+_xlfn.IFNA(VLOOKUP($K469,数据整理2!$B$4:$Q$172,14,0),0)</f>
        <v>0</v>
      </c>
      <c r="P642">
        <f>_xlfn.IFNA(VLOOKUP($D469,数据整理2!$B$4:$Q$172,15,0),0)+_xlfn.IFNA(VLOOKUP($E469,数据整理2!$B$4:$Q$172,15,0),0)+_xlfn.IFNA(VLOOKUP($F469,数据整理2!$B$4:$Q$172,15,0),0)+_xlfn.IFNA(VLOOKUP($G469,数据整理2!$B$4:$Q$172,15,0),0)+_xlfn.IFNA(VLOOKUP($H469,数据整理2!$B$4:$Q$172,15,0),0)+_xlfn.IFNA(VLOOKUP($I469,数据整理2!$B$4:$Q$172,15,0),0)+_xlfn.IFNA(VLOOKUP($J469,数据整理2!$B$4:$Q$172,15,0),0)+_xlfn.IFNA(VLOOKUP($K469,数据整理2!$B$4:$Q$172,15,0),0)</f>
        <v>714</v>
      </c>
      <c r="Q642">
        <f>_xlfn.IFNA(VLOOKUP($D469,数据整理2!$B$4:$Q$172,16,0),0)+_xlfn.IFNA(VLOOKUP($E469,数据整理2!$B$4:$Q$172,16,0),0)+_xlfn.IFNA(VLOOKUP($F469,数据整理2!$B$4:$Q$172,16,0),0)+_xlfn.IFNA(VLOOKUP($G469,数据整理2!$B$4:$Q$172,16,0),0)+_xlfn.IFNA(VLOOKUP($H469,数据整理2!$B$4:$Q$172,16,0),0)+_xlfn.IFNA(VLOOKUP($I469,数据整理2!$B$4:$Q$172,16,0),0)+_xlfn.IFNA(VLOOKUP($J469,数据整理2!$B$4:$Q$172,16,0),0)+_xlfn.IFNA(VLOOKUP($K469,数据整理2!$B$4:$Q$172,16,0),0)</f>
        <v>714</v>
      </c>
    </row>
    <row r="643" spans="2:17" x14ac:dyDescent="0.2">
      <c r="B643">
        <v>90</v>
      </c>
      <c r="C643" t="str">
        <f>INDEX(数据整理1!$C$30:$C$54,MATCH(B643,数据整理1!$D$30:$D$54))</f>
        <v>14阶</v>
      </c>
      <c r="D643">
        <f>_xlfn.IFNA(VLOOKUP(D470,数据整理2!$B$4:$Q$172,3,0),0)+_xlfn.IFNA(VLOOKUP(E470,数据整理2!$B$4:$Q$172,3,0),0)+_xlfn.IFNA(VLOOKUP(F470,数据整理2!$B$4:$Q$172,3,0),0)+_xlfn.IFNA(VLOOKUP(G470,数据整理2!$B$4:$Q$172,3,0),0)+_xlfn.IFNA(VLOOKUP(H470,数据整理2!$B$4:$Q$172,3,0),0)+_xlfn.IFNA(VLOOKUP(I470,数据整理2!$B$4:$Q$172,3,0),0)+_xlfn.IFNA(VLOOKUP(J470,数据整理2!$B$4:$Q$172,3,0),0)+_xlfn.IFNA(VLOOKUP(K470,数据整理2!$B$4:$Q$172,3,0),0)</f>
        <v>4830</v>
      </c>
      <c r="E643">
        <f>_xlfn.IFNA(VLOOKUP($D470,数据整理2!$B$4:$Q$172,4,0),0)+_xlfn.IFNA(VLOOKUP($E470,数据整理2!$B$4:$Q$172,4,0),0)+_xlfn.IFNA(VLOOKUP($F470,数据整理2!$B$4:$Q$172,4,0),0)+_xlfn.IFNA(VLOOKUP($G470,数据整理2!$B$4:$Q$172,4,0),0)+_xlfn.IFNA(VLOOKUP($H470,数据整理2!$B$4:$Q$172,4,0),0)+_xlfn.IFNA(VLOOKUP($I470,数据整理2!$B$4:$Q$172,4,0),0)+_xlfn.IFNA(VLOOKUP($J470,数据整理2!$B$4:$Q$172,4,0),0)+_xlfn.IFNA(VLOOKUP($K470,数据整理2!$B$4:$Q$172,4,0),0)</f>
        <v>1324</v>
      </c>
      <c r="F643">
        <f>_xlfn.IFNA(VLOOKUP($D470,数据整理2!$B$4:$Q$172,5,0),0)+_xlfn.IFNA(VLOOKUP($E470,数据整理2!$B$4:$Q$172,5,0),0)+_xlfn.IFNA(VLOOKUP($F470,数据整理2!$B$4:$Q$172,5,0),0)+_xlfn.IFNA(VLOOKUP($G470,数据整理2!$B$4:$Q$172,5,0),0)+_xlfn.IFNA(VLOOKUP($H470,数据整理2!$B$4:$Q$172,5,0),0)+_xlfn.IFNA(VLOOKUP($I470,数据整理2!$B$4:$Q$172,5,0),0)+_xlfn.IFNA(VLOOKUP($J470,数据整理2!$B$4:$Q$172,5,0),0)+_xlfn.IFNA(VLOOKUP($K470,数据整理2!$B$4:$Q$172,5,0),0)</f>
        <v>434</v>
      </c>
      <c r="G643">
        <f>_xlfn.IFNA(VLOOKUP($D470,数据整理2!$B$4:$Q$172,6,0),0)+_xlfn.IFNA(VLOOKUP($E470,数据整理2!$B$4:$Q$172,6,0),0)+_xlfn.IFNA(VLOOKUP($F470,数据整理2!$B$4:$Q$172,6,0),0)+_xlfn.IFNA(VLOOKUP($G470,数据整理2!$B$4:$Q$172,6,0),0)+_xlfn.IFNA(VLOOKUP($H470,数据整理2!$B$4:$Q$172,6,0),0)+_xlfn.IFNA(VLOOKUP($I470,数据整理2!$B$4:$Q$172,6,0),0)+_xlfn.IFNA(VLOOKUP($J470,数据整理2!$B$4:$Q$172,6,0),0)+_xlfn.IFNA(VLOOKUP($K470,数据整理2!$B$4:$Q$172,6,0),0)</f>
        <v>458</v>
      </c>
      <c r="H643">
        <f>_xlfn.IFNA(VLOOKUP($D470,数据整理2!$B$4:$Q$172,7,0),0)+_xlfn.IFNA(VLOOKUP($E470,数据整理2!$B$4:$Q$172,7,0),0)+_xlfn.IFNA(VLOOKUP($F470,数据整理2!$B$4:$Q$172,7,0),0)+_xlfn.IFNA(VLOOKUP($G470,数据整理2!$B$4:$Q$172,7,0),0)+_xlfn.IFNA(VLOOKUP($H470,数据整理2!$B$4:$Q$172,7,0),0)+_xlfn.IFNA(VLOOKUP($I470,数据整理2!$B$4:$Q$172,7,0),0)+_xlfn.IFNA(VLOOKUP($J470,数据整理2!$B$4:$Q$172,7,0),0)+_xlfn.IFNA(VLOOKUP($K470,数据整理2!$B$4:$Q$172,7,0),0)</f>
        <v>0</v>
      </c>
      <c r="I643">
        <f>_xlfn.IFNA(VLOOKUP($D470,数据整理2!$B$4:$Q$172,8,0),0)+_xlfn.IFNA(VLOOKUP($E470,数据整理2!$B$4:$Q$172,8,0),0)+_xlfn.IFNA(VLOOKUP($F470,数据整理2!$B$4:$Q$172,8,0),0)+_xlfn.IFNA(VLOOKUP($G470,数据整理2!$B$4:$Q$172,8,0),0)+_xlfn.IFNA(VLOOKUP($H470,数据整理2!$B$4:$Q$172,8,0),0)+_xlfn.IFNA(VLOOKUP($I470,数据整理2!$B$4:$Q$172,8,0),0)+_xlfn.IFNA(VLOOKUP($J470,数据整理2!$B$4:$Q$172,8,0),0)+_xlfn.IFNA(VLOOKUP($K470,数据整理2!$B$4:$Q$172,8,0),0)</f>
        <v>0</v>
      </c>
      <c r="J643">
        <f>_xlfn.IFNA(VLOOKUP($D470,数据整理2!$B$4:$Q$172,9,0),0)+_xlfn.IFNA(VLOOKUP($E470,数据整理2!$B$4:$Q$172,9,0),0)+_xlfn.IFNA(VLOOKUP($F470,数据整理2!$B$4:$Q$172,9,0),0)+_xlfn.IFNA(VLOOKUP($G470,数据整理2!$B$4:$Q$172,9,0),0)+_xlfn.IFNA(VLOOKUP($H470,数据整理2!$B$4:$Q$172,9,0),0)+_xlfn.IFNA(VLOOKUP($I470,数据整理2!$B$4:$Q$172,9,0),0)+_xlfn.IFNA(VLOOKUP($J470,数据整理2!$B$4:$Q$172,9,0),0)+_xlfn.IFNA(VLOOKUP($K470,数据整理2!$B$4:$Q$172,9,0),0)</f>
        <v>0</v>
      </c>
      <c r="K643">
        <f>_xlfn.IFNA(VLOOKUP($D470,数据整理2!$B$4:$Q$172,10,0),0)+_xlfn.IFNA(VLOOKUP($E470,数据整理2!$B$4:$Q$172,10,0),0)+_xlfn.IFNA(VLOOKUP($F470,数据整理2!$B$4:$Q$172,10,0),0)+_xlfn.IFNA(VLOOKUP($G470,数据整理2!$B$4:$Q$172,10,0),0)+_xlfn.IFNA(VLOOKUP($H470,数据整理2!$B$4:$Q$172,10,0),0)+_xlfn.IFNA(VLOOKUP($I470,数据整理2!$B$4:$Q$172,10,0),0)+_xlfn.IFNA(VLOOKUP($J470,数据整理2!$B$4:$Q$172,10,0),0)+_xlfn.IFNA(VLOOKUP($K470,数据整理2!$B$4:$Q$172,10,0),0)</f>
        <v>0</v>
      </c>
      <c r="L643">
        <f>_xlfn.IFNA(VLOOKUP($D470,数据整理2!$B$4:$Q$172,11,0),0)+_xlfn.IFNA(VLOOKUP($E470,数据整理2!$B$4:$Q$172,11,0),0)+_xlfn.IFNA(VLOOKUP($F470,数据整理2!$B$4:$Q$172,11,0),0)+_xlfn.IFNA(VLOOKUP($G470,数据整理2!$B$4:$Q$172,11,0),0)+_xlfn.IFNA(VLOOKUP($H470,数据整理2!$B$4:$Q$172,11,0),0)+_xlfn.IFNA(VLOOKUP($I470,数据整理2!$B$4:$Q$172,11,0),0)+_xlfn.IFNA(VLOOKUP($J470,数据整理2!$B$4:$Q$172,11,0),0)+_xlfn.IFNA(VLOOKUP($K470,数据整理2!$B$4:$Q$172,11,0),0)</f>
        <v>0</v>
      </c>
      <c r="M643">
        <f>_xlfn.IFNA(VLOOKUP($D470,数据整理2!$B$4:$Q$172,12,0),0)+_xlfn.IFNA(VLOOKUP($E470,数据整理2!$B$4:$Q$172,12,0),0)+_xlfn.IFNA(VLOOKUP($F470,数据整理2!$B$4:$Q$172,12,0),0)+_xlfn.IFNA(VLOOKUP($G470,数据整理2!$B$4:$Q$172,12,0),0)+_xlfn.IFNA(VLOOKUP($H470,数据整理2!$B$4:$Q$172,12,0),0)+_xlfn.IFNA(VLOOKUP($I470,数据整理2!$B$4:$Q$172,12,0),0)+_xlfn.IFNA(VLOOKUP($J470,数据整理2!$B$4:$Q$172,12,0),0)+_xlfn.IFNA(VLOOKUP($K470,数据整理2!$B$4:$Q$172,12,0),0)</f>
        <v>0</v>
      </c>
      <c r="N643">
        <f>_xlfn.IFNA(VLOOKUP($D470,数据整理2!$B$4:$Q$172,13,0),0)+_xlfn.IFNA(VLOOKUP($E470,数据整理2!$B$4:$Q$172,13,0),0)+_xlfn.IFNA(VLOOKUP($F470,数据整理2!$B$4:$Q$172,13,0),0)+_xlfn.IFNA(VLOOKUP($G470,数据整理2!$B$4:$Q$172,13,0),0)+_xlfn.IFNA(VLOOKUP($H470,数据整理2!$B$4:$Q$172,13,0),0)+_xlfn.IFNA(VLOOKUP($I470,数据整理2!$B$4:$Q$172,13,0),0)+_xlfn.IFNA(VLOOKUP($J470,数据整理2!$B$4:$Q$172,13,0),0)+_xlfn.IFNA(VLOOKUP($K470,数据整理2!$B$4:$Q$172,13,0),0)</f>
        <v>0</v>
      </c>
      <c r="O643">
        <f>_xlfn.IFNA(VLOOKUP($D470,数据整理2!$B$4:$Q$172,14,0),0)+_xlfn.IFNA(VLOOKUP($E470,数据整理2!$B$4:$Q$172,14,0),0)+_xlfn.IFNA(VLOOKUP($F470,数据整理2!$B$4:$Q$172,14,0),0)+_xlfn.IFNA(VLOOKUP($G470,数据整理2!$B$4:$Q$172,14,0),0)+_xlfn.IFNA(VLOOKUP($H470,数据整理2!$B$4:$Q$172,14,0),0)+_xlfn.IFNA(VLOOKUP($I470,数据整理2!$B$4:$Q$172,14,0),0)+_xlfn.IFNA(VLOOKUP($J470,数据整理2!$B$4:$Q$172,14,0),0)+_xlfn.IFNA(VLOOKUP($K470,数据整理2!$B$4:$Q$172,14,0),0)</f>
        <v>0</v>
      </c>
      <c r="P643">
        <f>_xlfn.IFNA(VLOOKUP($D470,数据整理2!$B$4:$Q$172,15,0),0)+_xlfn.IFNA(VLOOKUP($E470,数据整理2!$B$4:$Q$172,15,0),0)+_xlfn.IFNA(VLOOKUP($F470,数据整理2!$B$4:$Q$172,15,0),0)+_xlfn.IFNA(VLOOKUP($G470,数据整理2!$B$4:$Q$172,15,0),0)+_xlfn.IFNA(VLOOKUP($H470,数据整理2!$B$4:$Q$172,15,0),0)+_xlfn.IFNA(VLOOKUP($I470,数据整理2!$B$4:$Q$172,15,0),0)+_xlfn.IFNA(VLOOKUP($J470,数据整理2!$B$4:$Q$172,15,0),0)+_xlfn.IFNA(VLOOKUP($K470,数据整理2!$B$4:$Q$172,15,0),0)</f>
        <v>714</v>
      </c>
      <c r="Q643">
        <f>_xlfn.IFNA(VLOOKUP($D470,数据整理2!$B$4:$Q$172,16,0),0)+_xlfn.IFNA(VLOOKUP($E470,数据整理2!$B$4:$Q$172,16,0),0)+_xlfn.IFNA(VLOOKUP($F470,数据整理2!$B$4:$Q$172,16,0),0)+_xlfn.IFNA(VLOOKUP($G470,数据整理2!$B$4:$Q$172,16,0),0)+_xlfn.IFNA(VLOOKUP($H470,数据整理2!$B$4:$Q$172,16,0),0)+_xlfn.IFNA(VLOOKUP($I470,数据整理2!$B$4:$Q$172,16,0),0)+_xlfn.IFNA(VLOOKUP($J470,数据整理2!$B$4:$Q$172,16,0),0)+_xlfn.IFNA(VLOOKUP($K470,数据整理2!$B$4:$Q$172,16,0),0)</f>
        <v>714</v>
      </c>
    </row>
    <row r="644" spans="2:17" x14ac:dyDescent="0.2">
      <c r="B644">
        <v>91</v>
      </c>
      <c r="C644" t="str">
        <f>INDEX(数据整理1!$C$30:$C$54,MATCH(B644,数据整理1!$D$30:$D$54))</f>
        <v>14阶</v>
      </c>
      <c r="D644">
        <f>_xlfn.IFNA(VLOOKUP(D471,数据整理2!$B$4:$Q$172,3,0),0)+_xlfn.IFNA(VLOOKUP(E471,数据整理2!$B$4:$Q$172,3,0),0)+_xlfn.IFNA(VLOOKUP(F471,数据整理2!$B$4:$Q$172,3,0),0)+_xlfn.IFNA(VLOOKUP(G471,数据整理2!$B$4:$Q$172,3,0),0)+_xlfn.IFNA(VLOOKUP(H471,数据整理2!$B$4:$Q$172,3,0),0)+_xlfn.IFNA(VLOOKUP(I471,数据整理2!$B$4:$Q$172,3,0),0)+_xlfn.IFNA(VLOOKUP(J471,数据整理2!$B$4:$Q$172,3,0),0)+_xlfn.IFNA(VLOOKUP(K471,数据整理2!$B$4:$Q$172,3,0),0)</f>
        <v>4830</v>
      </c>
      <c r="E644">
        <f>_xlfn.IFNA(VLOOKUP($D471,数据整理2!$B$4:$Q$172,4,0),0)+_xlfn.IFNA(VLOOKUP($E471,数据整理2!$B$4:$Q$172,4,0),0)+_xlfn.IFNA(VLOOKUP($F471,数据整理2!$B$4:$Q$172,4,0),0)+_xlfn.IFNA(VLOOKUP($G471,数据整理2!$B$4:$Q$172,4,0),0)+_xlfn.IFNA(VLOOKUP($H471,数据整理2!$B$4:$Q$172,4,0),0)+_xlfn.IFNA(VLOOKUP($I471,数据整理2!$B$4:$Q$172,4,0),0)+_xlfn.IFNA(VLOOKUP($J471,数据整理2!$B$4:$Q$172,4,0),0)+_xlfn.IFNA(VLOOKUP($K471,数据整理2!$B$4:$Q$172,4,0),0)</f>
        <v>1324</v>
      </c>
      <c r="F644">
        <f>_xlfn.IFNA(VLOOKUP($D471,数据整理2!$B$4:$Q$172,5,0),0)+_xlfn.IFNA(VLOOKUP($E471,数据整理2!$B$4:$Q$172,5,0),0)+_xlfn.IFNA(VLOOKUP($F471,数据整理2!$B$4:$Q$172,5,0),0)+_xlfn.IFNA(VLOOKUP($G471,数据整理2!$B$4:$Q$172,5,0),0)+_xlfn.IFNA(VLOOKUP($H471,数据整理2!$B$4:$Q$172,5,0),0)+_xlfn.IFNA(VLOOKUP($I471,数据整理2!$B$4:$Q$172,5,0),0)+_xlfn.IFNA(VLOOKUP($J471,数据整理2!$B$4:$Q$172,5,0),0)+_xlfn.IFNA(VLOOKUP($K471,数据整理2!$B$4:$Q$172,5,0),0)</f>
        <v>434</v>
      </c>
      <c r="G644">
        <f>_xlfn.IFNA(VLOOKUP($D471,数据整理2!$B$4:$Q$172,6,0),0)+_xlfn.IFNA(VLOOKUP($E471,数据整理2!$B$4:$Q$172,6,0),0)+_xlfn.IFNA(VLOOKUP($F471,数据整理2!$B$4:$Q$172,6,0),0)+_xlfn.IFNA(VLOOKUP($G471,数据整理2!$B$4:$Q$172,6,0),0)+_xlfn.IFNA(VLOOKUP($H471,数据整理2!$B$4:$Q$172,6,0),0)+_xlfn.IFNA(VLOOKUP($I471,数据整理2!$B$4:$Q$172,6,0),0)+_xlfn.IFNA(VLOOKUP($J471,数据整理2!$B$4:$Q$172,6,0),0)+_xlfn.IFNA(VLOOKUP($K471,数据整理2!$B$4:$Q$172,6,0),0)</f>
        <v>458</v>
      </c>
      <c r="H644">
        <f>_xlfn.IFNA(VLOOKUP($D471,数据整理2!$B$4:$Q$172,7,0),0)+_xlfn.IFNA(VLOOKUP($E471,数据整理2!$B$4:$Q$172,7,0),0)+_xlfn.IFNA(VLOOKUP($F471,数据整理2!$B$4:$Q$172,7,0),0)+_xlfn.IFNA(VLOOKUP($G471,数据整理2!$B$4:$Q$172,7,0),0)+_xlfn.IFNA(VLOOKUP($H471,数据整理2!$B$4:$Q$172,7,0),0)+_xlfn.IFNA(VLOOKUP($I471,数据整理2!$B$4:$Q$172,7,0),0)+_xlfn.IFNA(VLOOKUP($J471,数据整理2!$B$4:$Q$172,7,0),0)+_xlfn.IFNA(VLOOKUP($K471,数据整理2!$B$4:$Q$172,7,0),0)</f>
        <v>0</v>
      </c>
      <c r="I644">
        <f>_xlfn.IFNA(VLOOKUP($D471,数据整理2!$B$4:$Q$172,8,0),0)+_xlfn.IFNA(VLOOKUP($E471,数据整理2!$B$4:$Q$172,8,0),0)+_xlfn.IFNA(VLOOKUP($F471,数据整理2!$B$4:$Q$172,8,0),0)+_xlfn.IFNA(VLOOKUP($G471,数据整理2!$B$4:$Q$172,8,0),0)+_xlfn.IFNA(VLOOKUP($H471,数据整理2!$B$4:$Q$172,8,0),0)+_xlfn.IFNA(VLOOKUP($I471,数据整理2!$B$4:$Q$172,8,0),0)+_xlfn.IFNA(VLOOKUP($J471,数据整理2!$B$4:$Q$172,8,0),0)+_xlfn.IFNA(VLOOKUP($K471,数据整理2!$B$4:$Q$172,8,0),0)</f>
        <v>0</v>
      </c>
      <c r="J644">
        <f>_xlfn.IFNA(VLOOKUP($D471,数据整理2!$B$4:$Q$172,9,0),0)+_xlfn.IFNA(VLOOKUP($E471,数据整理2!$B$4:$Q$172,9,0),0)+_xlfn.IFNA(VLOOKUP($F471,数据整理2!$B$4:$Q$172,9,0),0)+_xlfn.IFNA(VLOOKUP($G471,数据整理2!$B$4:$Q$172,9,0),0)+_xlfn.IFNA(VLOOKUP($H471,数据整理2!$B$4:$Q$172,9,0),0)+_xlfn.IFNA(VLOOKUP($I471,数据整理2!$B$4:$Q$172,9,0),0)+_xlfn.IFNA(VLOOKUP($J471,数据整理2!$B$4:$Q$172,9,0),0)+_xlfn.IFNA(VLOOKUP($K471,数据整理2!$B$4:$Q$172,9,0),0)</f>
        <v>0</v>
      </c>
      <c r="K644">
        <f>_xlfn.IFNA(VLOOKUP($D471,数据整理2!$B$4:$Q$172,10,0),0)+_xlfn.IFNA(VLOOKUP($E471,数据整理2!$B$4:$Q$172,10,0),0)+_xlfn.IFNA(VLOOKUP($F471,数据整理2!$B$4:$Q$172,10,0),0)+_xlfn.IFNA(VLOOKUP($G471,数据整理2!$B$4:$Q$172,10,0),0)+_xlfn.IFNA(VLOOKUP($H471,数据整理2!$B$4:$Q$172,10,0),0)+_xlfn.IFNA(VLOOKUP($I471,数据整理2!$B$4:$Q$172,10,0),0)+_xlfn.IFNA(VLOOKUP($J471,数据整理2!$B$4:$Q$172,10,0),0)+_xlfn.IFNA(VLOOKUP($K471,数据整理2!$B$4:$Q$172,10,0),0)</f>
        <v>0</v>
      </c>
      <c r="L644">
        <f>_xlfn.IFNA(VLOOKUP($D471,数据整理2!$B$4:$Q$172,11,0),0)+_xlfn.IFNA(VLOOKUP($E471,数据整理2!$B$4:$Q$172,11,0),0)+_xlfn.IFNA(VLOOKUP($F471,数据整理2!$B$4:$Q$172,11,0),0)+_xlfn.IFNA(VLOOKUP($G471,数据整理2!$B$4:$Q$172,11,0),0)+_xlfn.IFNA(VLOOKUP($H471,数据整理2!$B$4:$Q$172,11,0),0)+_xlfn.IFNA(VLOOKUP($I471,数据整理2!$B$4:$Q$172,11,0),0)+_xlfn.IFNA(VLOOKUP($J471,数据整理2!$B$4:$Q$172,11,0),0)+_xlfn.IFNA(VLOOKUP($K471,数据整理2!$B$4:$Q$172,11,0),0)</f>
        <v>0</v>
      </c>
      <c r="M644">
        <f>_xlfn.IFNA(VLOOKUP($D471,数据整理2!$B$4:$Q$172,12,0),0)+_xlfn.IFNA(VLOOKUP($E471,数据整理2!$B$4:$Q$172,12,0),0)+_xlfn.IFNA(VLOOKUP($F471,数据整理2!$B$4:$Q$172,12,0),0)+_xlfn.IFNA(VLOOKUP($G471,数据整理2!$B$4:$Q$172,12,0),0)+_xlfn.IFNA(VLOOKUP($H471,数据整理2!$B$4:$Q$172,12,0),0)+_xlfn.IFNA(VLOOKUP($I471,数据整理2!$B$4:$Q$172,12,0),0)+_xlfn.IFNA(VLOOKUP($J471,数据整理2!$B$4:$Q$172,12,0),0)+_xlfn.IFNA(VLOOKUP($K471,数据整理2!$B$4:$Q$172,12,0),0)</f>
        <v>0</v>
      </c>
      <c r="N644">
        <f>_xlfn.IFNA(VLOOKUP($D471,数据整理2!$B$4:$Q$172,13,0),0)+_xlfn.IFNA(VLOOKUP($E471,数据整理2!$B$4:$Q$172,13,0),0)+_xlfn.IFNA(VLOOKUP($F471,数据整理2!$B$4:$Q$172,13,0),0)+_xlfn.IFNA(VLOOKUP($G471,数据整理2!$B$4:$Q$172,13,0),0)+_xlfn.IFNA(VLOOKUP($H471,数据整理2!$B$4:$Q$172,13,0),0)+_xlfn.IFNA(VLOOKUP($I471,数据整理2!$B$4:$Q$172,13,0),0)+_xlfn.IFNA(VLOOKUP($J471,数据整理2!$B$4:$Q$172,13,0),0)+_xlfn.IFNA(VLOOKUP($K471,数据整理2!$B$4:$Q$172,13,0),0)</f>
        <v>0</v>
      </c>
      <c r="O644">
        <f>_xlfn.IFNA(VLOOKUP($D471,数据整理2!$B$4:$Q$172,14,0),0)+_xlfn.IFNA(VLOOKUP($E471,数据整理2!$B$4:$Q$172,14,0),0)+_xlfn.IFNA(VLOOKUP($F471,数据整理2!$B$4:$Q$172,14,0),0)+_xlfn.IFNA(VLOOKUP($G471,数据整理2!$B$4:$Q$172,14,0),0)+_xlfn.IFNA(VLOOKUP($H471,数据整理2!$B$4:$Q$172,14,0),0)+_xlfn.IFNA(VLOOKUP($I471,数据整理2!$B$4:$Q$172,14,0),0)+_xlfn.IFNA(VLOOKUP($J471,数据整理2!$B$4:$Q$172,14,0),0)+_xlfn.IFNA(VLOOKUP($K471,数据整理2!$B$4:$Q$172,14,0),0)</f>
        <v>0</v>
      </c>
      <c r="P644">
        <f>_xlfn.IFNA(VLOOKUP($D471,数据整理2!$B$4:$Q$172,15,0),0)+_xlfn.IFNA(VLOOKUP($E471,数据整理2!$B$4:$Q$172,15,0),0)+_xlfn.IFNA(VLOOKUP($F471,数据整理2!$B$4:$Q$172,15,0),0)+_xlfn.IFNA(VLOOKUP($G471,数据整理2!$B$4:$Q$172,15,0),0)+_xlfn.IFNA(VLOOKUP($H471,数据整理2!$B$4:$Q$172,15,0),0)+_xlfn.IFNA(VLOOKUP($I471,数据整理2!$B$4:$Q$172,15,0),0)+_xlfn.IFNA(VLOOKUP($J471,数据整理2!$B$4:$Q$172,15,0),0)+_xlfn.IFNA(VLOOKUP($K471,数据整理2!$B$4:$Q$172,15,0),0)</f>
        <v>714</v>
      </c>
      <c r="Q644">
        <f>_xlfn.IFNA(VLOOKUP($D471,数据整理2!$B$4:$Q$172,16,0),0)+_xlfn.IFNA(VLOOKUP($E471,数据整理2!$B$4:$Q$172,16,0),0)+_xlfn.IFNA(VLOOKUP($F471,数据整理2!$B$4:$Q$172,16,0),0)+_xlfn.IFNA(VLOOKUP($G471,数据整理2!$B$4:$Q$172,16,0),0)+_xlfn.IFNA(VLOOKUP($H471,数据整理2!$B$4:$Q$172,16,0),0)+_xlfn.IFNA(VLOOKUP($I471,数据整理2!$B$4:$Q$172,16,0),0)+_xlfn.IFNA(VLOOKUP($J471,数据整理2!$B$4:$Q$172,16,0),0)+_xlfn.IFNA(VLOOKUP($K471,数据整理2!$B$4:$Q$172,16,0),0)</f>
        <v>714</v>
      </c>
    </row>
    <row r="645" spans="2:17" x14ac:dyDescent="0.2">
      <c r="B645">
        <v>92</v>
      </c>
      <c r="C645" t="str">
        <f>INDEX(数据整理1!$C$30:$C$54,MATCH(B645,数据整理1!$D$30:$D$54))</f>
        <v>14阶</v>
      </c>
      <c r="D645">
        <f>_xlfn.IFNA(VLOOKUP(D472,数据整理2!$B$4:$Q$172,3,0),0)+_xlfn.IFNA(VLOOKUP(E472,数据整理2!$B$4:$Q$172,3,0),0)+_xlfn.IFNA(VLOOKUP(F472,数据整理2!$B$4:$Q$172,3,0),0)+_xlfn.IFNA(VLOOKUP(G472,数据整理2!$B$4:$Q$172,3,0),0)+_xlfn.IFNA(VLOOKUP(H472,数据整理2!$B$4:$Q$172,3,0),0)+_xlfn.IFNA(VLOOKUP(I472,数据整理2!$B$4:$Q$172,3,0),0)+_xlfn.IFNA(VLOOKUP(J472,数据整理2!$B$4:$Q$172,3,0),0)+_xlfn.IFNA(VLOOKUP(K472,数据整理2!$B$4:$Q$172,3,0),0)</f>
        <v>4830</v>
      </c>
      <c r="E645">
        <f>_xlfn.IFNA(VLOOKUP($D472,数据整理2!$B$4:$Q$172,4,0),0)+_xlfn.IFNA(VLOOKUP($E472,数据整理2!$B$4:$Q$172,4,0),0)+_xlfn.IFNA(VLOOKUP($F472,数据整理2!$B$4:$Q$172,4,0),0)+_xlfn.IFNA(VLOOKUP($G472,数据整理2!$B$4:$Q$172,4,0),0)+_xlfn.IFNA(VLOOKUP($H472,数据整理2!$B$4:$Q$172,4,0),0)+_xlfn.IFNA(VLOOKUP($I472,数据整理2!$B$4:$Q$172,4,0),0)+_xlfn.IFNA(VLOOKUP($J472,数据整理2!$B$4:$Q$172,4,0),0)+_xlfn.IFNA(VLOOKUP($K472,数据整理2!$B$4:$Q$172,4,0),0)</f>
        <v>1324</v>
      </c>
      <c r="F645">
        <f>_xlfn.IFNA(VLOOKUP($D472,数据整理2!$B$4:$Q$172,5,0),0)+_xlfn.IFNA(VLOOKUP($E472,数据整理2!$B$4:$Q$172,5,0),0)+_xlfn.IFNA(VLOOKUP($F472,数据整理2!$B$4:$Q$172,5,0),0)+_xlfn.IFNA(VLOOKUP($G472,数据整理2!$B$4:$Q$172,5,0),0)+_xlfn.IFNA(VLOOKUP($H472,数据整理2!$B$4:$Q$172,5,0),0)+_xlfn.IFNA(VLOOKUP($I472,数据整理2!$B$4:$Q$172,5,0),0)+_xlfn.IFNA(VLOOKUP($J472,数据整理2!$B$4:$Q$172,5,0),0)+_xlfn.IFNA(VLOOKUP($K472,数据整理2!$B$4:$Q$172,5,0),0)</f>
        <v>434</v>
      </c>
      <c r="G645">
        <f>_xlfn.IFNA(VLOOKUP($D472,数据整理2!$B$4:$Q$172,6,0),0)+_xlfn.IFNA(VLOOKUP($E472,数据整理2!$B$4:$Q$172,6,0),0)+_xlfn.IFNA(VLOOKUP($F472,数据整理2!$B$4:$Q$172,6,0),0)+_xlfn.IFNA(VLOOKUP($G472,数据整理2!$B$4:$Q$172,6,0),0)+_xlfn.IFNA(VLOOKUP($H472,数据整理2!$B$4:$Q$172,6,0),0)+_xlfn.IFNA(VLOOKUP($I472,数据整理2!$B$4:$Q$172,6,0),0)+_xlfn.IFNA(VLOOKUP($J472,数据整理2!$B$4:$Q$172,6,0),0)+_xlfn.IFNA(VLOOKUP($K472,数据整理2!$B$4:$Q$172,6,0),0)</f>
        <v>458</v>
      </c>
      <c r="H645">
        <f>_xlfn.IFNA(VLOOKUP($D472,数据整理2!$B$4:$Q$172,7,0),0)+_xlfn.IFNA(VLOOKUP($E472,数据整理2!$B$4:$Q$172,7,0),0)+_xlfn.IFNA(VLOOKUP($F472,数据整理2!$B$4:$Q$172,7,0),0)+_xlfn.IFNA(VLOOKUP($G472,数据整理2!$B$4:$Q$172,7,0),0)+_xlfn.IFNA(VLOOKUP($H472,数据整理2!$B$4:$Q$172,7,0),0)+_xlfn.IFNA(VLOOKUP($I472,数据整理2!$B$4:$Q$172,7,0),0)+_xlfn.IFNA(VLOOKUP($J472,数据整理2!$B$4:$Q$172,7,0),0)+_xlfn.IFNA(VLOOKUP($K472,数据整理2!$B$4:$Q$172,7,0),0)</f>
        <v>0</v>
      </c>
      <c r="I645">
        <f>_xlfn.IFNA(VLOOKUP($D472,数据整理2!$B$4:$Q$172,8,0),0)+_xlfn.IFNA(VLOOKUP($E472,数据整理2!$B$4:$Q$172,8,0),0)+_xlfn.IFNA(VLOOKUP($F472,数据整理2!$B$4:$Q$172,8,0),0)+_xlfn.IFNA(VLOOKUP($G472,数据整理2!$B$4:$Q$172,8,0),0)+_xlfn.IFNA(VLOOKUP($H472,数据整理2!$B$4:$Q$172,8,0),0)+_xlfn.IFNA(VLOOKUP($I472,数据整理2!$B$4:$Q$172,8,0),0)+_xlfn.IFNA(VLOOKUP($J472,数据整理2!$B$4:$Q$172,8,0),0)+_xlfn.IFNA(VLOOKUP($K472,数据整理2!$B$4:$Q$172,8,0),0)</f>
        <v>0</v>
      </c>
      <c r="J645">
        <f>_xlfn.IFNA(VLOOKUP($D472,数据整理2!$B$4:$Q$172,9,0),0)+_xlfn.IFNA(VLOOKUP($E472,数据整理2!$B$4:$Q$172,9,0),0)+_xlfn.IFNA(VLOOKUP($F472,数据整理2!$B$4:$Q$172,9,0),0)+_xlfn.IFNA(VLOOKUP($G472,数据整理2!$B$4:$Q$172,9,0),0)+_xlfn.IFNA(VLOOKUP($H472,数据整理2!$B$4:$Q$172,9,0),0)+_xlfn.IFNA(VLOOKUP($I472,数据整理2!$B$4:$Q$172,9,0),0)+_xlfn.IFNA(VLOOKUP($J472,数据整理2!$B$4:$Q$172,9,0),0)+_xlfn.IFNA(VLOOKUP($K472,数据整理2!$B$4:$Q$172,9,0),0)</f>
        <v>0</v>
      </c>
      <c r="K645">
        <f>_xlfn.IFNA(VLOOKUP($D472,数据整理2!$B$4:$Q$172,10,0),0)+_xlfn.IFNA(VLOOKUP($E472,数据整理2!$B$4:$Q$172,10,0),0)+_xlfn.IFNA(VLOOKUP($F472,数据整理2!$B$4:$Q$172,10,0),0)+_xlfn.IFNA(VLOOKUP($G472,数据整理2!$B$4:$Q$172,10,0),0)+_xlfn.IFNA(VLOOKUP($H472,数据整理2!$B$4:$Q$172,10,0),0)+_xlfn.IFNA(VLOOKUP($I472,数据整理2!$B$4:$Q$172,10,0),0)+_xlfn.IFNA(VLOOKUP($J472,数据整理2!$B$4:$Q$172,10,0),0)+_xlfn.IFNA(VLOOKUP($K472,数据整理2!$B$4:$Q$172,10,0),0)</f>
        <v>0</v>
      </c>
      <c r="L645">
        <f>_xlfn.IFNA(VLOOKUP($D472,数据整理2!$B$4:$Q$172,11,0),0)+_xlfn.IFNA(VLOOKUP($E472,数据整理2!$B$4:$Q$172,11,0),0)+_xlfn.IFNA(VLOOKUP($F472,数据整理2!$B$4:$Q$172,11,0),0)+_xlfn.IFNA(VLOOKUP($G472,数据整理2!$B$4:$Q$172,11,0),0)+_xlfn.IFNA(VLOOKUP($H472,数据整理2!$B$4:$Q$172,11,0),0)+_xlfn.IFNA(VLOOKUP($I472,数据整理2!$B$4:$Q$172,11,0),0)+_xlfn.IFNA(VLOOKUP($J472,数据整理2!$B$4:$Q$172,11,0),0)+_xlfn.IFNA(VLOOKUP($K472,数据整理2!$B$4:$Q$172,11,0),0)</f>
        <v>0</v>
      </c>
      <c r="M645">
        <f>_xlfn.IFNA(VLOOKUP($D472,数据整理2!$B$4:$Q$172,12,0),0)+_xlfn.IFNA(VLOOKUP($E472,数据整理2!$B$4:$Q$172,12,0),0)+_xlfn.IFNA(VLOOKUP($F472,数据整理2!$B$4:$Q$172,12,0),0)+_xlfn.IFNA(VLOOKUP($G472,数据整理2!$B$4:$Q$172,12,0),0)+_xlfn.IFNA(VLOOKUP($H472,数据整理2!$B$4:$Q$172,12,0),0)+_xlfn.IFNA(VLOOKUP($I472,数据整理2!$B$4:$Q$172,12,0),0)+_xlfn.IFNA(VLOOKUP($J472,数据整理2!$B$4:$Q$172,12,0),0)+_xlfn.IFNA(VLOOKUP($K472,数据整理2!$B$4:$Q$172,12,0),0)</f>
        <v>0</v>
      </c>
      <c r="N645">
        <f>_xlfn.IFNA(VLOOKUP($D472,数据整理2!$B$4:$Q$172,13,0),0)+_xlfn.IFNA(VLOOKUP($E472,数据整理2!$B$4:$Q$172,13,0),0)+_xlfn.IFNA(VLOOKUP($F472,数据整理2!$B$4:$Q$172,13,0),0)+_xlfn.IFNA(VLOOKUP($G472,数据整理2!$B$4:$Q$172,13,0),0)+_xlfn.IFNA(VLOOKUP($H472,数据整理2!$B$4:$Q$172,13,0),0)+_xlfn.IFNA(VLOOKUP($I472,数据整理2!$B$4:$Q$172,13,0),0)+_xlfn.IFNA(VLOOKUP($J472,数据整理2!$B$4:$Q$172,13,0),0)+_xlfn.IFNA(VLOOKUP($K472,数据整理2!$B$4:$Q$172,13,0),0)</f>
        <v>0</v>
      </c>
      <c r="O645">
        <f>_xlfn.IFNA(VLOOKUP($D472,数据整理2!$B$4:$Q$172,14,0),0)+_xlfn.IFNA(VLOOKUP($E472,数据整理2!$B$4:$Q$172,14,0),0)+_xlfn.IFNA(VLOOKUP($F472,数据整理2!$B$4:$Q$172,14,0),0)+_xlfn.IFNA(VLOOKUP($G472,数据整理2!$B$4:$Q$172,14,0),0)+_xlfn.IFNA(VLOOKUP($H472,数据整理2!$B$4:$Q$172,14,0),0)+_xlfn.IFNA(VLOOKUP($I472,数据整理2!$B$4:$Q$172,14,0),0)+_xlfn.IFNA(VLOOKUP($J472,数据整理2!$B$4:$Q$172,14,0),0)+_xlfn.IFNA(VLOOKUP($K472,数据整理2!$B$4:$Q$172,14,0),0)</f>
        <v>0</v>
      </c>
      <c r="P645">
        <f>_xlfn.IFNA(VLOOKUP($D472,数据整理2!$B$4:$Q$172,15,0),0)+_xlfn.IFNA(VLOOKUP($E472,数据整理2!$B$4:$Q$172,15,0),0)+_xlfn.IFNA(VLOOKUP($F472,数据整理2!$B$4:$Q$172,15,0),0)+_xlfn.IFNA(VLOOKUP($G472,数据整理2!$B$4:$Q$172,15,0),0)+_xlfn.IFNA(VLOOKUP($H472,数据整理2!$B$4:$Q$172,15,0),0)+_xlfn.IFNA(VLOOKUP($I472,数据整理2!$B$4:$Q$172,15,0),0)+_xlfn.IFNA(VLOOKUP($J472,数据整理2!$B$4:$Q$172,15,0),0)+_xlfn.IFNA(VLOOKUP($K472,数据整理2!$B$4:$Q$172,15,0),0)</f>
        <v>714</v>
      </c>
      <c r="Q645">
        <f>_xlfn.IFNA(VLOOKUP($D472,数据整理2!$B$4:$Q$172,16,0),0)+_xlfn.IFNA(VLOOKUP($E472,数据整理2!$B$4:$Q$172,16,0),0)+_xlfn.IFNA(VLOOKUP($F472,数据整理2!$B$4:$Q$172,16,0),0)+_xlfn.IFNA(VLOOKUP($G472,数据整理2!$B$4:$Q$172,16,0),0)+_xlfn.IFNA(VLOOKUP($H472,数据整理2!$B$4:$Q$172,16,0),0)+_xlfn.IFNA(VLOOKUP($I472,数据整理2!$B$4:$Q$172,16,0),0)+_xlfn.IFNA(VLOOKUP($J472,数据整理2!$B$4:$Q$172,16,0),0)+_xlfn.IFNA(VLOOKUP($K472,数据整理2!$B$4:$Q$172,16,0),0)</f>
        <v>714</v>
      </c>
    </row>
    <row r="646" spans="2:17" x14ac:dyDescent="0.2">
      <c r="B646">
        <v>93</v>
      </c>
      <c r="C646" t="str">
        <f>INDEX(数据整理1!$C$30:$C$54,MATCH(B646,数据整理1!$D$30:$D$54))</f>
        <v>15阶</v>
      </c>
      <c r="D646">
        <f>_xlfn.IFNA(VLOOKUP(D473,数据整理2!$B$4:$Q$172,3,0),0)+_xlfn.IFNA(VLOOKUP(E473,数据整理2!$B$4:$Q$172,3,0),0)+_xlfn.IFNA(VLOOKUP(F473,数据整理2!$B$4:$Q$172,3,0),0)+_xlfn.IFNA(VLOOKUP(G473,数据整理2!$B$4:$Q$172,3,0),0)+_xlfn.IFNA(VLOOKUP(H473,数据整理2!$B$4:$Q$172,3,0),0)+_xlfn.IFNA(VLOOKUP(I473,数据整理2!$B$4:$Q$172,3,0),0)+_xlfn.IFNA(VLOOKUP(J473,数据整理2!$B$4:$Q$172,3,0),0)+_xlfn.IFNA(VLOOKUP(K473,数据整理2!$B$4:$Q$172,3,0),0)</f>
        <v>7592</v>
      </c>
      <c r="E646">
        <f>_xlfn.IFNA(VLOOKUP($D473,数据整理2!$B$4:$Q$172,4,0),0)+_xlfn.IFNA(VLOOKUP($E473,数据整理2!$B$4:$Q$172,4,0),0)+_xlfn.IFNA(VLOOKUP($F473,数据整理2!$B$4:$Q$172,4,0),0)+_xlfn.IFNA(VLOOKUP($G473,数据整理2!$B$4:$Q$172,4,0),0)+_xlfn.IFNA(VLOOKUP($H473,数据整理2!$B$4:$Q$172,4,0),0)+_xlfn.IFNA(VLOOKUP($I473,数据整理2!$B$4:$Q$172,4,0),0)+_xlfn.IFNA(VLOOKUP($J473,数据整理2!$B$4:$Q$172,4,0),0)+_xlfn.IFNA(VLOOKUP($K473,数据整理2!$B$4:$Q$172,4,0),0)</f>
        <v>892</v>
      </c>
      <c r="F646">
        <f>_xlfn.IFNA(VLOOKUP($D473,数据整理2!$B$4:$Q$172,5,0),0)+_xlfn.IFNA(VLOOKUP($E473,数据整理2!$B$4:$Q$172,5,0),0)+_xlfn.IFNA(VLOOKUP($F473,数据整理2!$B$4:$Q$172,5,0),0)+_xlfn.IFNA(VLOOKUP($G473,数据整理2!$B$4:$Q$172,5,0),0)+_xlfn.IFNA(VLOOKUP($H473,数据整理2!$B$4:$Q$172,5,0),0)+_xlfn.IFNA(VLOOKUP($I473,数据整理2!$B$4:$Q$172,5,0),0)+_xlfn.IFNA(VLOOKUP($J473,数据整理2!$B$4:$Q$172,5,0),0)+_xlfn.IFNA(VLOOKUP($K473,数据整理2!$B$4:$Q$172,5,0),0)</f>
        <v>1208</v>
      </c>
      <c r="G646">
        <f>_xlfn.IFNA(VLOOKUP($D473,数据整理2!$B$4:$Q$172,6,0),0)+_xlfn.IFNA(VLOOKUP($E473,数据整理2!$B$4:$Q$172,6,0),0)+_xlfn.IFNA(VLOOKUP($F473,数据整理2!$B$4:$Q$172,6,0),0)+_xlfn.IFNA(VLOOKUP($G473,数据整理2!$B$4:$Q$172,6,0),0)+_xlfn.IFNA(VLOOKUP($H473,数据整理2!$B$4:$Q$172,6,0),0)+_xlfn.IFNA(VLOOKUP($I473,数据整理2!$B$4:$Q$172,6,0),0)+_xlfn.IFNA(VLOOKUP($J473,数据整理2!$B$4:$Q$172,6,0),0)+_xlfn.IFNA(VLOOKUP($K473,数据整理2!$B$4:$Q$172,6,0),0)</f>
        <v>458</v>
      </c>
      <c r="H646">
        <f>_xlfn.IFNA(VLOOKUP($D473,数据整理2!$B$4:$Q$172,7,0),0)+_xlfn.IFNA(VLOOKUP($E473,数据整理2!$B$4:$Q$172,7,0),0)+_xlfn.IFNA(VLOOKUP($F473,数据整理2!$B$4:$Q$172,7,0),0)+_xlfn.IFNA(VLOOKUP($G473,数据整理2!$B$4:$Q$172,7,0),0)+_xlfn.IFNA(VLOOKUP($H473,数据整理2!$B$4:$Q$172,7,0),0)+_xlfn.IFNA(VLOOKUP($I473,数据整理2!$B$4:$Q$172,7,0),0)+_xlfn.IFNA(VLOOKUP($J473,数据整理2!$B$4:$Q$172,7,0),0)+_xlfn.IFNA(VLOOKUP($K473,数据整理2!$B$4:$Q$172,7,0),0)</f>
        <v>0</v>
      </c>
      <c r="I646">
        <f>_xlfn.IFNA(VLOOKUP($D473,数据整理2!$B$4:$Q$172,8,0),0)+_xlfn.IFNA(VLOOKUP($E473,数据整理2!$B$4:$Q$172,8,0),0)+_xlfn.IFNA(VLOOKUP($F473,数据整理2!$B$4:$Q$172,8,0),0)+_xlfn.IFNA(VLOOKUP($G473,数据整理2!$B$4:$Q$172,8,0),0)+_xlfn.IFNA(VLOOKUP($H473,数据整理2!$B$4:$Q$172,8,0),0)+_xlfn.IFNA(VLOOKUP($I473,数据整理2!$B$4:$Q$172,8,0),0)+_xlfn.IFNA(VLOOKUP($J473,数据整理2!$B$4:$Q$172,8,0),0)+_xlfn.IFNA(VLOOKUP($K473,数据整理2!$B$4:$Q$172,8,0),0)</f>
        <v>0</v>
      </c>
      <c r="J646">
        <f>_xlfn.IFNA(VLOOKUP($D473,数据整理2!$B$4:$Q$172,9,0),0)+_xlfn.IFNA(VLOOKUP($E473,数据整理2!$B$4:$Q$172,9,0),0)+_xlfn.IFNA(VLOOKUP($F473,数据整理2!$B$4:$Q$172,9,0),0)+_xlfn.IFNA(VLOOKUP($G473,数据整理2!$B$4:$Q$172,9,0),0)+_xlfn.IFNA(VLOOKUP($H473,数据整理2!$B$4:$Q$172,9,0),0)+_xlfn.IFNA(VLOOKUP($I473,数据整理2!$B$4:$Q$172,9,0),0)+_xlfn.IFNA(VLOOKUP($J473,数据整理2!$B$4:$Q$172,9,0),0)+_xlfn.IFNA(VLOOKUP($K473,数据整理2!$B$4:$Q$172,9,0),0)</f>
        <v>0</v>
      </c>
      <c r="K646">
        <f>_xlfn.IFNA(VLOOKUP($D473,数据整理2!$B$4:$Q$172,10,0),0)+_xlfn.IFNA(VLOOKUP($E473,数据整理2!$B$4:$Q$172,10,0),0)+_xlfn.IFNA(VLOOKUP($F473,数据整理2!$B$4:$Q$172,10,0),0)+_xlfn.IFNA(VLOOKUP($G473,数据整理2!$B$4:$Q$172,10,0),0)+_xlfn.IFNA(VLOOKUP($H473,数据整理2!$B$4:$Q$172,10,0),0)+_xlfn.IFNA(VLOOKUP($I473,数据整理2!$B$4:$Q$172,10,0),0)+_xlfn.IFNA(VLOOKUP($J473,数据整理2!$B$4:$Q$172,10,0),0)+_xlfn.IFNA(VLOOKUP($K473,数据整理2!$B$4:$Q$172,10,0),0)</f>
        <v>0</v>
      </c>
      <c r="L646">
        <f>_xlfn.IFNA(VLOOKUP($D473,数据整理2!$B$4:$Q$172,11,0),0)+_xlfn.IFNA(VLOOKUP($E473,数据整理2!$B$4:$Q$172,11,0),0)+_xlfn.IFNA(VLOOKUP($F473,数据整理2!$B$4:$Q$172,11,0),0)+_xlfn.IFNA(VLOOKUP($G473,数据整理2!$B$4:$Q$172,11,0),0)+_xlfn.IFNA(VLOOKUP($H473,数据整理2!$B$4:$Q$172,11,0),0)+_xlfn.IFNA(VLOOKUP($I473,数据整理2!$B$4:$Q$172,11,0),0)+_xlfn.IFNA(VLOOKUP($J473,数据整理2!$B$4:$Q$172,11,0),0)+_xlfn.IFNA(VLOOKUP($K473,数据整理2!$B$4:$Q$172,11,0),0)</f>
        <v>0</v>
      </c>
      <c r="M646">
        <f>_xlfn.IFNA(VLOOKUP($D473,数据整理2!$B$4:$Q$172,12,0),0)+_xlfn.IFNA(VLOOKUP($E473,数据整理2!$B$4:$Q$172,12,0),0)+_xlfn.IFNA(VLOOKUP($F473,数据整理2!$B$4:$Q$172,12,0),0)+_xlfn.IFNA(VLOOKUP($G473,数据整理2!$B$4:$Q$172,12,0),0)+_xlfn.IFNA(VLOOKUP($H473,数据整理2!$B$4:$Q$172,12,0),0)+_xlfn.IFNA(VLOOKUP($I473,数据整理2!$B$4:$Q$172,12,0),0)+_xlfn.IFNA(VLOOKUP($J473,数据整理2!$B$4:$Q$172,12,0),0)+_xlfn.IFNA(VLOOKUP($K473,数据整理2!$B$4:$Q$172,12,0),0)</f>
        <v>0</v>
      </c>
      <c r="N646">
        <f>_xlfn.IFNA(VLOOKUP($D473,数据整理2!$B$4:$Q$172,13,0),0)+_xlfn.IFNA(VLOOKUP($E473,数据整理2!$B$4:$Q$172,13,0),0)+_xlfn.IFNA(VLOOKUP($F473,数据整理2!$B$4:$Q$172,13,0),0)+_xlfn.IFNA(VLOOKUP($G473,数据整理2!$B$4:$Q$172,13,0),0)+_xlfn.IFNA(VLOOKUP($H473,数据整理2!$B$4:$Q$172,13,0),0)+_xlfn.IFNA(VLOOKUP($I473,数据整理2!$B$4:$Q$172,13,0),0)+_xlfn.IFNA(VLOOKUP($J473,数据整理2!$B$4:$Q$172,13,0),0)+_xlfn.IFNA(VLOOKUP($K473,数据整理2!$B$4:$Q$172,13,0),0)</f>
        <v>0</v>
      </c>
      <c r="O646">
        <f>_xlfn.IFNA(VLOOKUP($D473,数据整理2!$B$4:$Q$172,14,0),0)+_xlfn.IFNA(VLOOKUP($E473,数据整理2!$B$4:$Q$172,14,0),0)+_xlfn.IFNA(VLOOKUP($F473,数据整理2!$B$4:$Q$172,14,0),0)+_xlfn.IFNA(VLOOKUP($G473,数据整理2!$B$4:$Q$172,14,0),0)+_xlfn.IFNA(VLOOKUP($H473,数据整理2!$B$4:$Q$172,14,0),0)+_xlfn.IFNA(VLOOKUP($I473,数据整理2!$B$4:$Q$172,14,0),0)+_xlfn.IFNA(VLOOKUP($J473,数据整理2!$B$4:$Q$172,14,0),0)+_xlfn.IFNA(VLOOKUP($K473,数据整理2!$B$4:$Q$172,14,0),0)</f>
        <v>0</v>
      </c>
      <c r="P646">
        <f>_xlfn.IFNA(VLOOKUP($D473,数据整理2!$B$4:$Q$172,15,0),0)+_xlfn.IFNA(VLOOKUP($E473,数据整理2!$B$4:$Q$172,15,0),0)+_xlfn.IFNA(VLOOKUP($F473,数据整理2!$B$4:$Q$172,15,0),0)+_xlfn.IFNA(VLOOKUP($G473,数据整理2!$B$4:$Q$172,15,0),0)+_xlfn.IFNA(VLOOKUP($H473,数据整理2!$B$4:$Q$172,15,0),0)+_xlfn.IFNA(VLOOKUP($I473,数据整理2!$B$4:$Q$172,15,0),0)+_xlfn.IFNA(VLOOKUP($J473,数据整理2!$B$4:$Q$172,15,0),0)+_xlfn.IFNA(VLOOKUP($K473,数据整理2!$B$4:$Q$172,15,0),0)</f>
        <v>869</v>
      </c>
      <c r="Q646">
        <f>_xlfn.IFNA(VLOOKUP($D473,数据整理2!$B$4:$Q$172,16,0),0)+_xlfn.IFNA(VLOOKUP($E473,数据整理2!$B$4:$Q$172,16,0),0)+_xlfn.IFNA(VLOOKUP($F473,数据整理2!$B$4:$Q$172,16,0),0)+_xlfn.IFNA(VLOOKUP($G473,数据整理2!$B$4:$Q$172,16,0),0)+_xlfn.IFNA(VLOOKUP($H473,数据整理2!$B$4:$Q$172,16,0),0)+_xlfn.IFNA(VLOOKUP($I473,数据整理2!$B$4:$Q$172,16,0),0)+_xlfn.IFNA(VLOOKUP($J473,数据整理2!$B$4:$Q$172,16,0),0)+_xlfn.IFNA(VLOOKUP($K473,数据整理2!$B$4:$Q$172,16,0),0)</f>
        <v>869</v>
      </c>
    </row>
    <row r="647" spans="2:17" x14ac:dyDescent="0.2">
      <c r="B647">
        <v>94</v>
      </c>
      <c r="C647" t="str">
        <f>INDEX(数据整理1!$C$30:$C$54,MATCH(B647,数据整理1!$D$30:$D$54))</f>
        <v>15阶</v>
      </c>
      <c r="D647">
        <f>_xlfn.IFNA(VLOOKUP(D474,数据整理2!$B$4:$Q$172,3,0),0)+_xlfn.IFNA(VLOOKUP(E474,数据整理2!$B$4:$Q$172,3,0),0)+_xlfn.IFNA(VLOOKUP(F474,数据整理2!$B$4:$Q$172,3,0),0)+_xlfn.IFNA(VLOOKUP(G474,数据整理2!$B$4:$Q$172,3,0),0)+_xlfn.IFNA(VLOOKUP(H474,数据整理2!$B$4:$Q$172,3,0),0)+_xlfn.IFNA(VLOOKUP(I474,数据整理2!$B$4:$Q$172,3,0),0)+_xlfn.IFNA(VLOOKUP(J474,数据整理2!$B$4:$Q$172,3,0),0)+_xlfn.IFNA(VLOOKUP(K474,数据整理2!$B$4:$Q$172,3,0),0)</f>
        <v>10008</v>
      </c>
      <c r="E647">
        <f>_xlfn.IFNA(VLOOKUP($D474,数据整理2!$B$4:$Q$172,4,0),0)+_xlfn.IFNA(VLOOKUP($E474,数据整理2!$B$4:$Q$172,4,0),0)+_xlfn.IFNA(VLOOKUP($F474,数据整理2!$B$4:$Q$172,4,0),0)+_xlfn.IFNA(VLOOKUP($G474,数据整理2!$B$4:$Q$172,4,0),0)+_xlfn.IFNA(VLOOKUP($H474,数据整理2!$B$4:$Q$172,4,0),0)+_xlfn.IFNA(VLOOKUP($I474,数据整理2!$B$4:$Q$172,4,0),0)+_xlfn.IFNA(VLOOKUP($J474,数据整理2!$B$4:$Q$172,4,0),0)+_xlfn.IFNA(VLOOKUP($K474,数据整理2!$B$4:$Q$172,4,0),0)</f>
        <v>892</v>
      </c>
      <c r="F647">
        <f>_xlfn.IFNA(VLOOKUP($D474,数据整理2!$B$4:$Q$172,5,0),0)+_xlfn.IFNA(VLOOKUP($E474,数据整理2!$B$4:$Q$172,5,0),0)+_xlfn.IFNA(VLOOKUP($F474,数据整理2!$B$4:$Q$172,5,0),0)+_xlfn.IFNA(VLOOKUP($G474,数据整理2!$B$4:$Q$172,5,0),0)+_xlfn.IFNA(VLOOKUP($H474,数据整理2!$B$4:$Q$172,5,0),0)+_xlfn.IFNA(VLOOKUP($I474,数据整理2!$B$4:$Q$172,5,0),0)+_xlfn.IFNA(VLOOKUP($J474,数据整理2!$B$4:$Q$172,5,0),0)+_xlfn.IFNA(VLOOKUP($K474,数据整理2!$B$4:$Q$172,5,0),0)</f>
        <v>1208</v>
      </c>
      <c r="G647">
        <f>_xlfn.IFNA(VLOOKUP($D474,数据整理2!$B$4:$Q$172,6,0),0)+_xlfn.IFNA(VLOOKUP($E474,数据整理2!$B$4:$Q$172,6,0),0)+_xlfn.IFNA(VLOOKUP($F474,数据整理2!$B$4:$Q$172,6,0),0)+_xlfn.IFNA(VLOOKUP($G474,数据整理2!$B$4:$Q$172,6,0),0)+_xlfn.IFNA(VLOOKUP($H474,数据整理2!$B$4:$Q$172,6,0),0)+_xlfn.IFNA(VLOOKUP($I474,数据整理2!$B$4:$Q$172,6,0),0)+_xlfn.IFNA(VLOOKUP($J474,数据整理2!$B$4:$Q$172,6,0),0)+_xlfn.IFNA(VLOOKUP($K474,数据整理2!$B$4:$Q$172,6,0),0)</f>
        <v>458</v>
      </c>
      <c r="H647">
        <f>_xlfn.IFNA(VLOOKUP($D474,数据整理2!$B$4:$Q$172,7,0),0)+_xlfn.IFNA(VLOOKUP($E474,数据整理2!$B$4:$Q$172,7,0),0)+_xlfn.IFNA(VLOOKUP($F474,数据整理2!$B$4:$Q$172,7,0),0)+_xlfn.IFNA(VLOOKUP($G474,数据整理2!$B$4:$Q$172,7,0),0)+_xlfn.IFNA(VLOOKUP($H474,数据整理2!$B$4:$Q$172,7,0),0)+_xlfn.IFNA(VLOOKUP($I474,数据整理2!$B$4:$Q$172,7,0),0)+_xlfn.IFNA(VLOOKUP($J474,数据整理2!$B$4:$Q$172,7,0),0)+_xlfn.IFNA(VLOOKUP($K474,数据整理2!$B$4:$Q$172,7,0),0)</f>
        <v>0</v>
      </c>
      <c r="I647">
        <f>_xlfn.IFNA(VLOOKUP($D474,数据整理2!$B$4:$Q$172,8,0),0)+_xlfn.IFNA(VLOOKUP($E474,数据整理2!$B$4:$Q$172,8,0),0)+_xlfn.IFNA(VLOOKUP($F474,数据整理2!$B$4:$Q$172,8,0),0)+_xlfn.IFNA(VLOOKUP($G474,数据整理2!$B$4:$Q$172,8,0),0)+_xlfn.IFNA(VLOOKUP($H474,数据整理2!$B$4:$Q$172,8,0),0)+_xlfn.IFNA(VLOOKUP($I474,数据整理2!$B$4:$Q$172,8,0),0)+_xlfn.IFNA(VLOOKUP($J474,数据整理2!$B$4:$Q$172,8,0),0)+_xlfn.IFNA(VLOOKUP($K474,数据整理2!$B$4:$Q$172,8,0),0)</f>
        <v>0</v>
      </c>
      <c r="J647">
        <f>_xlfn.IFNA(VLOOKUP($D474,数据整理2!$B$4:$Q$172,9,0),0)+_xlfn.IFNA(VLOOKUP($E474,数据整理2!$B$4:$Q$172,9,0),0)+_xlfn.IFNA(VLOOKUP($F474,数据整理2!$B$4:$Q$172,9,0),0)+_xlfn.IFNA(VLOOKUP($G474,数据整理2!$B$4:$Q$172,9,0),0)+_xlfn.IFNA(VLOOKUP($H474,数据整理2!$B$4:$Q$172,9,0),0)+_xlfn.IFNA(VLOOKUP($I474,数据整理2!$B$4:$Q$172,9,0),0)+_xlfn.IFNA(VLOOKUP($J474,数据整理2!$B$4:$Q$172,9,0),0)+_xlfn.IFNA(VLOOKUP($K474,数据整理2!$B$4:$Q$172,9,0),0)</f>
        <v>0</v>
      </c>
      <c r="K647">
        <f>_xlfn.IFNA(VLOOKUP($D474,数据整理2!$B$4:$Q$172,10,0),0)+_xlfn.IFNA(VLOOKUP($E474,数据整理2!$B$4:$Q$172,10,0),0)+_xlfn.IFNA(VLOOKUP($F474,数据整理2!$B$4:$Q$172,10,0),0)+_xlfn.IFNA(VLOOKUP($G474,数据整理2!$B$4:$Q$172,10,0),0)+_xlfn.IFNA(VLOOKUP($H474,数据整理2!$B$4:$Q$172,10,0),0)+_xlfn.IFNA(VLOOKUP($I474,数据整理2!$B$4:$Q$172,10,0),0)+_xlfn.IFNA(VLOOKUP($J474,数据整理2!$B$4:$Q$172,10,0),0)+_xlfn.IFNA(VLOOKUP($K474,数据整理2!$B$4:$Q$172,10,0),0)</f>
        <v>0</v>
      </c>
      <c r="L647">
        <f>_xlfn.IFNA(VLOOKUP($D474,数据整理2!$B$4:$Q$172,11,0),0)+_xlfn.IFNA(VLOOKUP($E474,数据整理2!$B$4:$Q$172,11,0),0)+_xlfn.IFNA(VLOOKUP($F474,数据整理2!$B$4:$Q$172,11,0),0)+_xlfn.IFNA(VLOOKUP($G474,数据整理2!$B$4:$Q$172,11,0),0)+_xlfn.IFNA(VLOOKUP($H474,数据整理2!$B$4:$Q$172,11,0),0)+_xlfn.IFNA(VLOOKUP($I474,数据整理2!$B$4:$Q$172,11,0),0)+_xlfn.IFNA(VLOOKUP($J474,数据整理2!$B$4:$Q$172,11,0),0)+_xlfn.IFNA(VLOOKUP($K474,数据整理2!$B$4:$Q$172,11,0),0)</f>
        <v>0</v>
      </c>
      <c r="M647">
        <f>_xlfn.IFNA(VLOOKUP($D474,数据整理2!$B$4:$Q$172,12,0),0)+_xlfn.IFNA(VLOOKUP($E474,数据整理2!$B$4:$Q$172,12,0),0)+_xlfn.IFNA(VLOOKUP($F474,数据整理2!$B$4:$Q$172,12,0),0)+_xlfn.IFNA(VLOOKUP($G474,数据整理2!$B$4:$Q$172,12,0),0)+_xlfn.IFNA(VLOOKUP($H474,数据整理2!$B$4:$Q$172,12,0),0)+_xlfn.IFNA(VLOOKUP($I474,数据整理2!$B$4:$Q$172,12,0),0)+_xlfn.IFNA(VLOOKUP($J474,数据整理2!$B$4:$Q$172,12,0),0)+_xlfn.IFNA(VLOOKUP($K474,数据整理2!$B$4:$Q$172,12,0),0)</f>
        <v>0</v>
      </c>
      <c r="N647">
        <f>_xlfn.IFNA(VLOOKUP($D474,数据整理2!$B$4:$Q$172,13,0),0)+_xlfn.IFNA(VLOOKUP($E474,数据整理2!$B$4:$Q$172,13,0),0)+_xlfn.IFNA(VLOOKUP($F474,数据整理2!$B$4:$Q$172,13,0),0)+_xlfn.IFNA(VLOOKUP($G474,数据整理2!$B$4:$Q$172,13,0),0)+_xlfn.IFNA(VLOOKUP($H474,数据整理2!$B$4:$Q$172,13,0),0)+_xlfn.IFNA(VLOOKUP($I474,数据整理2!$B$4:$Q$172,13,0),0)+_xlfn.IFNA(VLOOKUP($J474,数据整理2!$B$4:$Q$172,13,0),0)+_xlfn.IFNA(VLOOKUP($K474,数据整理2!$B$4:$Q$172,13,0),0)</f>
        <v>0</v>
      </c>
      <c r="O647">
        <f>_xlfn.IFNA(VLOOKUP($D474,数据整理2!$B$4:$Q$172,14,0),0)+_xlfn.IFNA(VLOOKUP($E474,数据整理2!$B$4:$Q$172,14,0),0)+_xlfn.IFNA(VLOOKUP($F474,数据整理2!$B$4:$Q$172,14,0),0)+_xlfn.IFNA(VLOOKUP($G474,数据整理2!$B$4:$Q$172,14,0),0)+_xlfn.IFNA(VLOOKUP($H474,数据整理2!$B$4:$Q$172,14,0),0)+_xlfn.IFNA(VLOOKUP($I474,数据整理2!$B$4:$Q$172,14,0),0)+_xlfn.IFNA(VLOOKUP($J474,数据整理2!$B$4:$Q$172,14,0),0)+_xlfn.IFNA(VLOOKUP($K474,数据整理2!$B$4:$Q$172,14,0),0)</f>
        <v>0</v>
      </c>
      <c r="P647">
        <f>_xlfn.IFNA(VLOOKUP($D474,数据整理2!$B$4:$Q$172,15,0),0)+_xlfn.IFNA(VLOOKUP($E474,数据整理2!$B$4:$Q$172,15,0),0)+_xlfn.IFNA(VLOOKUP($F474,数据整理2!$B$4:$Q$172,15,0),0)+_xlfn.IFNA(VLOOKUP($G474,数据整理2!$B$4:$Q$172,15,0),0)+_xlfn.IFNA(VLOOKUP($H474,数据整理2!$B$4:$Q$172,15,0),0)+_xlfn.IFNA(VLOOKUP($I474,数据整理2!$B$4:$Q$172,15,0),0)+_xlfn.IFNA(VLOOKUP($J474,数据整理2!$B$4:$Q$172,15,0),0)+_xlfn.IFNA(VLOOKUP($K474,数据整理2!$B$4:$Q$172,15,0),0)</f>
        <v>1014</v>
      </c>
      <c r="Q647">
        <f>_xlfn.IFNA(VLOOKUP($D474,数据整理2!$B$4:$Q$172,16,0),0)+_xlfn.IFNA(VLOOKUP($E474,数据整理2!$B$4:$Q$172,16,0),0)+_xlfn.IFNA(VLOOKUP($F474,数据整理2!$B$4:$Q$172,16,0),0)+_xlfn.IFNA(VLOOKUP($G474,数据整理2!$B$4:$Q$172,16,0),0)+_xlfn.IFNA(VLOOKUP($H474,数据整理2!$B$4:$Q$172,16,0),0)+_xlfn.IFNA(VLOOKUP($I474,数据整理2!$B$4:$Q$172,16,0),0)+_xlfn.IFNA(VLOOKUP($J474,数据整理2!$B$4:$Q$172,16,0),0)+_xlfn.IFNA(VLOOKUP($K474,数据整理2!$B$4:$Q$172,16,0),0)</f>
        <v>1014</v>
      </c>
    </row>
    <row r="648" spans="2:17" x14ac:dyDescent="0.2">
      <c r="B648">
        <v>95</v>
      </c>
      <c r="C648" t="str">
        <f>INDEX(数据整理1!$C$30:$C$54,MATCH(B648,数据整理1!$D$30:$D$54))</f>
        <v>15阶</v>
      </c>
      <c r="D648">
        <f>_xlfn.IFNA(VLOOKUP(D475,数据整理2!$B$4:$Q$172,3,0),0)+_xlfn.IFNA(VLOOKUP(E475,数据整理2!$B$4:$Q$172,3,0),0)+_xlfn.IFNA(VLOOKUP(F475,数据整理2!$B$4:$Q$172,3,0),0)+_xlfn.IFNA(VLOOKUP(G475,数据整理2!$B$4:$Q$172,3,0),0)+_xlfn.IFNA(VLOOKUP(H475,数据整理2!$B$4:$Q$172,3,0),0)+_xlfn.IFNA(VLOOKUP(I475,数据整理2!$B$4:$Q$172,3,0),0)+_xlfn.IFNA(VLOOKUP(J475,数据整理2!$B$4:$Q$172,3,0),0)+_xlfn.IFNA(VLOOKUP(K475,数据整理2!$B$4:$Q$172,3,0),0)</f>
        <v>10008</v>
      </c>
      <c r="E648">
        <f>_xlfn.IFNA(VLOOKUP($D475,数据整理2!$B$4:$Q$172,4,0),0)+_xlfn.IFNA(VLOOKUP($E475,数据整理2!$B$4:$Q$172,4,0),0)+_xlfn.IFNA(VLOOKUP($F475,数据整理2!$B$4:$Q$172,4,0),0)+_xlfn.IFNA(VLOOKUP($G475,数据整理2!$B$4:$Q$172,4,0),0)+_xlfn.IFNA(VLOOKUP($H475,数据整理2!$B$4:$Q$172,4,0),0)+_xlfn.IFNA(VLOOKUP($I475,数据整理2!$B$4:$Q$172,4,0),0)+_xlfn.IFNA(VLOOKUP($J475,数据整理2!$B$4:$Q$172,4,0),0)+_xlfn.IFNA(VLOOKUP($K475,数据整理2!$B$4:$Q$172,4,0),0)</f>
        <v>892</v>
      </c>
      <c r="F648">
        <f>_xlfn.IFNA(VLOOKUP($D475,数据整理2!$B$4:$Q$172,5,0),0)+_xlfn.IFNA(VLOOKUP($E475,数据整理2!$B$4:$Q$172,5,0),0)+_xlfn.IFNA(VLOOKUP($F475,数据整理2!$B$4:$Q$172,5,0),0)+_xlfn.IFNA(VLOOKUP($G475,数据整理2!$B$4:$Q$172,5,0),0)+_xlfn.IFNA(VLOOKUP($H475,数据整理2!$B$4:$Q$172,5,0),0)+_xlfn.IFNA(VLOOKUP($I475,数据整理2!$B$4:$Q$172,5,0),0)+_xlfn.IFNA(VLOOKUP($J475,数据整理2!$B$4:$Q$172,5,0),0)+_xlfn.IFNA(VLOOKUP($K475,数据整理2!$B$4:$Q$172,5,0),0)</f>
        <v>1208</v>
      </c>
      <c r="G648">
        <f>_xlfn.IFNA(VLOOKUP($D475,数据整理2!$B$4:$Q$172,6,0),0)+_xlfn.IFNA(VLOOKUP($E475,数据整理2!$B$4:$Q$172,6,0),0)+_xlfn.IFNA(VLOOKUP($F475,数据整理2!$B$4:$Q$172,6,0),0)+_xlfn.IFNA(VLOOKUP($G475,数据整理2!$B$4:$Q$172,6,0),0)+_xlfn.IFNA(VLOOKUP($H475,数据整理2!$B$4:$Q$172,6,0),0)+_xlfn.IFNA(VLOOKUP($I475,数据整理2!$B$4:$Q$172,6,0),0)+_xlfn.IFNA(VLOOKUP($J475,数据整理2!$B$4:$Q$172,6,0),0)+_xlfn.IFNA(VLOOKUP($K475,数据整理2!$B$4:$Q$172,6,0),0)</f>
        <v>458</v>
      </c>
      <c r="H648">
        <f>_xlfn.IFNA(VLOOKUP($D475,数据整理2!$B$4:$Q$172,7,0),0)+_xlfn.IFNA(VLOOKUP($E475,数据整理2!$B$4:$Q$172,7,0),0)+_xlfn.IFNA(VLOOKUP($F475,数据整理2!$B$4:$Q$172,7,0),0)+_xlfn.IFNA(VLOOKUP($G475,数据整理2!$B$4:$Q$172,7,0),0)+_xlfn.IFNA(VLOOKUP($H475,数据整理2!$B$4:$Q$172,7,0),0)+_xlfn.IFNA(VLOOKUP($I475,数据整理2!$B$4:$Q$172,7,0),0)+_xlfn.IFNA(VLOOKUP($J475,数据整理2!$B$4:$Q$172,7,0),0)+_xlfn.IFNA(VLOOKUP($K475,数据整理2!$B$4:$Q$172,7,0),0)</f>
        <v>0</v>
      </c>
      <c r="I648">
        <f>_xlfn.IFNA(VLOOKUP($D475,数据整理2!$B$4:$Q$172,8,0),0)+_xlfn.IFNA(VLOOKUP($E475,数据整理2!$B$4:$Q$172,8,0),0)+_xlfn.IFNA(VLOOKUP($F475,数据整理2!$B$4:$Q$172,8,0),0)+_xlfn.IFNA(VLOOKUP($G475,数据整理2!$B$4:$Q$172,8,0),0)+_xlfn.IFNA(VLOOKUP($H475,数据整理2!$B$4:$Q$172,8,0),0)+_xlfn.IFNA(VLOOKUP($I475,数据整理2!$B$4:$Q$172,8,0),0)+_xlfn.IFNA(VLOOKUP($J475,数据整理2!$B$4:$Q$172,8,0),0)+_xlfn.IFNA(VLOOKUP($K475,数据整理2!$B$4:$Q$172,8,0),0)</f>
        <v>0</v>
      </c>
      <c r="J648">
        <f>_xlfn.IFNA(VLOOKUP($D475,数据整理2!$B$4:$Q$172,9,0),0)+_xlfn.IFNA(VLOOKUP($E475,数据整理2!$B$4:$Q$172,9,0),0)+_xlfn.IFNA(VLOOKUP($F475,数据整理2!$B$4:$Q$172,9,0),0)+_xlfn.IFNA(VLOOKUP($G475,数据整理2!$B$4:$Q$172,9,0),0)+_xlfn.IFNA(VLOOKUP($H475,数据整理2!$B$4:$Q$172,9,0),0)+_xlfn.IFNA(VLOOKUP($I475,数据整理2!$B$4:$Q$172,9,0),0)+_xlfn.IFNA(VLOOKUP($J475,数据整理2!$B$4:$Q$172,9,0),0)+_xlfn.IFNA(VLOOKUP($K475,数据整理2!$B$4:$Q$172,9,0),0)</f>
        <v>0</v>
      </c>
      <c r="K648">
        <f>_xlfn.IFNA(VLOOKUP($D475,数据整理2!$B$4:$Q$172,10,0),0)+_xlfn.IFNA(VLOOKUP($E475,数据整理2!$B$4:$Q$172,10,0),0)+_xlfn.IFNA(VLOOKUP($F475,数据整理2!$B$4:$Q$172,10,0),0)+_xlfn.IFNA(VLOOKUP($G475,数据整理2!$B$4:$Q$172,10,0),0)+_xlfn.IFNA(VLOOKUP($H475,数据整理2!$B$4:$Q$172,10,0),0)+_xlfn.IFNA(VLOOKUP($I475,数据整理2!$B$4:$Q$172,10,0),0)+_xlfn.IFNA(VLOOKUP($J475,数据整理2!$B$4:$Q$172,10,0),0)+_xlfn.IFNA(VLOOKUP($K475,数据整理2!$B$4:$Q$172,10,0),0)</f>
        <v>0</v>
      </c>
      <c r="L648">
        <f>_xlfn.IFNA(VLOOKUP($D475,数据整理2!$B$4:$Q$172,11,0),0)+_xlfn.IFNA(VLOOKUP($E475,数据整理2!$B$4:$Q$172,11,0),0)+_xlfn.IFNA(VLOOKUP($F475,数据整理2!$B$4:$Q$172,11,0),0)+_xlfn.IFNA(VLOOKUP($G475,数据整理2!$B$4:$Q$172,11,0),0)+_xlfn.IFNA(VLOOKUP($H475,数据整理2!$B$4:$Q$172,11,0),0)+_xlfn.IFNA(VLOOKUP($I475,数据整理2!$B$4:$Q$172,11,0),0)+_xlfn.IFNA(VLOOKUP($J475,数据整理2!$B$4:$Q$172,11,0),0)+_xlfn.IFNA(VLOOKUP($K475,数据整理2!$B$4:$Q$172,11,0),0)</f>
        <v>0</v>
      </c>
      <c r="M648">
        <f>_xlfn.IFNA(VLOOKUP($D475,数据整理2!$B$4:$Q$172,12,0),0)+_xlfn.IFNA(VLOOKUP($E475,数据整理2!$B$4:$Q$172,12,0),0)+_xlfn.IFNA(VLOOKUP($F475,数据整理2!$B$4:$Q$172,12,0),0)+_xlfn.IFNA(VLOOKUP($G475,数据整理2!$B$4:$Q$172,12,0),0)+_xlfn.IFNA(VLOOKUP($H475,数据整理2!$B$4:$Q$172,12,0),0)+_xlfn.IFNA(VLOOKUP($I475,数据整理2!$B$4:$Q$172,12,0),0)+_xlfn.IFNA(VLOOKUP($J475,数据整理2!$B$4:$Q$172,12,0),0)+_xlfn.IFNA(VLOOKUP($K475,数据整理2!$B$4:$Q$172,12,0),0)</f>
        <v>0</v>
      </c>
      <c r="N648">
        <f>_xlfn.IFNA(VLOOKUP($D475,数据整理2!$B$4:$Q$172,13,0),0)+_xlfn.IFNA(VLOOKUP($E475,数据整理2!$B$4:$Q$172,13,0),0)+_xlfn.IFNA(VLOOKUP($F475,数据整理2!$B$4:$Q$172,13,0),0)+_xlfn.IFNA(VLOOKUP($G475,数据整理2!$B$4:$Q$172,13,0),0)+_xlfn.IFNA(VLOOKUP($H475,数据整理2!$B$4:$Q$172,13,0),0)+_xlfn.IFNA(VLOOKUP($I475,数据整理2!$B$4:$Q$172,13,0),0)+_xlfn.IFNA(VLOOKUP($J475,数据整理2!$B$4:$Q$172,13,0),0)+_xlfn.IFNA(VLOOKUP($K475,数据整理2!$B$4:$Q$172,13,0),0)</f>
        <v>0</v>
      </c>
      <c r="O648">
        <f>_xlfn.IFNA(VLOOKUP($D475,数据整理2!$B$4:$Q$172,14,0),0)+_xlfn.IFNA(VLOOKUP($E475,数据整理2!$B$4:$Q$172,14,0),0)+_xlfn.IFNA(VLOOKUP($F475,数据整理2!$B$4:$Q$172,14,0),0)+_xlfn.IFNA(VLOOKUP($G475,数据整理2!$B$4:$Q$172,14,0),0)+_xlfn.IFNA(VLOOKUP($H475,数据整理2!$B$4:$Q$172,14,0),0)+_xlfn.IFNA(VLOOKUP($I475,数据整理2!$B$4:$Q$172,14,0),0)+_xlfn.IFNA(VLOOKUP($J475,数据整理2!$B$4:$Q$172,14,0),0)+_xlfn.IFNA(VLOOKUP($K475,数据整理2!$B$4:$Q$172,14,0),0)</f>
        <v>0</v>
      </c>
      <c r="P648">
        <f>_xlfn.IFNA(VLOOKUP($D475,数据整理2!$B$4:$Q$172,15,0),0)+_xlfn.IFNA(VLOOKUP($E475,数据整理2!$B$4:$Q$172,15,0),0)+_xlfn.IFNA(VLOOKUP($F475,数据整理2!$B$4:$Q$172,15,0),0)+_xlfn.IFNA(VLOOKUP($G475,数据整理2!$B$4:$Q$172,15,0),0)+_xlfn.IFNA(VLOOKUP($H475,数据整理2!$B$4:$Q$172,15,0),0)+_xlfn.IFNA(VLOOKUP($I475,数据整理2!$B$4:$Q$172,15,0),0)+_xlfn.IFNA(VLOOKUP($J475,数据整理2!$B$4:$Q$172,15,0),0)+_xlfn.IFNA(VLOOKUP($K475,数据整理2!$B$4:$Q$172,15,0),0)</f>
        <v>1014</v>
      </c>
      <c r="Q648">
        <f>_xlfn.IFNA(VLOOKUP($D475,数据整理2!$B$4:$Q$172,16,0),0)+_xlfn.IFNA(VLOOKUP($E475,数据整理2!$B$4:$Q$172,16,0),0)+_xlfn.IFNA(VLOOKUP($F475,数据整理2!$B$4:$Q$172,16,0),0)+_xlfn.IFNA(VLOOKUP($G475,数据整理2!$B$4:$Q$172,16,0),0)+_xlfn.IFNA(VLOOKUP($H475,数据整理2!$B$4:$Q$172,16,0),0)+_xlfn.IFNA(VLOOKUP($I475,数据整理2!$B$4:$Q$172,16,0),0)+_xlfn.IFNA(VLOOKUP($J475,数据整理2!$B$4:$Q$172,16,0),0)+_xlfn.IFNA(VLOOKUP($K475,数据整理2!$B$4:$Q$172,16,0),0)</f>
        <v>1014</v>
      </c>
    </row>
    <row r="649" spans="2:17" x14ac:dyDescent="0.2">
      <c r="B649">
        <v>96</v>
      </c>
      <c r="C649" t="str">
        <f>INDEX(数据整理1!$C$30:$C$54,MATCH(B649,数据整理1!$D$30:$D$54))</f>
        <v>15阶</v>
      </c>
      <c r="D649">
        <f>_xlfn.IFNA(VLOOKUP(D476,数据整理2!$B$4:$Q$172,3,0),0)+_xlfn.IFNA(VLOOKUP(E476,数据整理2!$B$4:$Q$172,3,0),0)+_xlfn.IFNA(VLOOKUP(F476,数据整理2!$B$4:$Q$172,3,0),0)+_xlfn.IFNA(VLOOKUP(G476,数据整理2!$B$4:$Q$172,3,0),0)+_xlfn.IFNA(VLOOKUP(H476,数据整理2!$B$4:$Q$172,3,0),0)+_xlfn.IFNA(VLOOKUP(I476,数据整理2!$B$4:$Q$172,3,0),0)+_xlfn.IFNA(VLOOKUP(J476,数据整理2!$B$4:$Q$172,3,0),0)+_xlfn.IFNA(VLOOKUP(K476,数据整理2!$B$4:$Q$172,3,0),0)</f>
        <v>10008</v>
      </c>
      <c r="E649">
        <f>_xlfn.IFNA(VLOOKUP($D476,数据整理2!$B$4:$Q$172,4,0),0)+_xlfn.IFNA(VLOOKUP($E476,数据整理2!$B$4:$Q$172,4,0),0)+_xlfn.IFNA(VLOOKUP($F476,数据整理2!$B$4:$Q$172,4,0),0)+_xlfn.IFNA(VLOOKUP($G476,数据整理2!$B$4:$Q$172,4,0),0)+_xlfn.IFNA(VLOOKUP($H476,数据整理2!$B$4:$Q$172,4,0),0)+_xlfn.IFNA(VLOOKUP($I476,数据整理2!$B$4:$Q$172,4,0),0)+_xlfn.IFNA(VLOOKUP($J476,数据整理2!$B$4:$Q$172,4,0),0)+_xlfn.IFNA(VLOOKUP($K476,数据整理2!$B$4:$Q$172,4,0),0)</f>
        <v>892</v>
      </c>
      <c r="F649">
        <f>_xlfn.IFNA(VLOOKUP($D476,数据整理2!$B$4:$Q$172,5,0),0)+_xlfn.IFNA(VLOOKUP($E476,数据整理2!$B$4:$Q$172,5,0),0)+_xlfn.IFNA(VLOOKUP($F476,数据整理2!$B$4:$Q$172,5,0),0)+_xlfn.IFNA(VLOOKUP($G476,数据整理2!$B$4:$Q$172,5,0),0)+_xlfn.IFNA(VLOOKUP($H476,数据整理2!$B$4:$Q$172,5,0),0)+_xlfn.IFNA(VLOOKUP($I476,数据整理2!$B$4:$Q$172,5,0),0)+_xlfn.IFNA(VLOOKUP($J476,数据整理2!$B$4:$Q$172,5,0),0)+_xlfn.IFNA(VLOOKUP($K476,数据整理2!$B$4:$Q$172,5,0),0)</f>
        <v>1208</v>
      </c>
      <c r="G649">
        <f>_xlfn.IFNA(VLOOKUP($D476,数据整理2!$B$4:$Q$172,6,0),0)+_xlfn.IFNA(VLOOKUP($E476,数据整理2!$B$4:$Q$172,6,0),0)+_xlfn.IFNA(VLOOKUP($F476,数据整理2!$B$4:$Q$172,6,0),0)+_xlfn.IFNA(VLOOKUP($G476,数据整理2!$B$4:$Q$172,6,0),0)+_xlfn.IFNA(VLOOKUP($H476,数据整理2!$B$4:$Q$172,6,0),0)+_xlfn.IFNA(VLOOKUP($I476,数据整理2!$B$4:$Q$172,6,0),0)+_xlfn.IFNA(VLOOKUP($J476,数据整理2!$B$4:$Q$172,6,0),0)+_xlfn.IFNA(VLOOKUP($K476,数据整理2!$B$4:$Q$172,6,0),0)</f>
        <v>458</v>
      </c>
      <c r="H649">
        <f>_xlfn.IFNA(VLOOKUP($D476,数据整理2!$B$4:$Q$172,7,0),0)+_xlfn.IFNA(VLOOKUP($E476,数据整理2!$B$4:$Q$172,7,0),0)+_xlfn.IFNA(VLOOKUP($F476,数据整理2!$B$4:$Q$172,7,0),0)+_xlfn.IFNA(VLOOKUP($G476,数据整理2!$B$4:$Q$172,7,0),0)+_xlfn.IFNA(VLOOKUP($H476,数据整理2!$B$4:$Q$172,7,0),0)+_xlfn.IFNA(VLOOKUP($I476,数据整理2!$B$4:$Q$172,7,0),0)+_xlfn.IFNA(VLOOKUP($J476,数据整理2!$B$4:$Q$172,7,0),0)+_xlfn.IFNA(VLOOKUP($K476,数据整理2!$B$4:$Q$172,7,0),0)</f>
        <v>0</v>
      </c>
      <c r="I649">
        <f>_xlfn.IFNA(VLOOKUP($D476,数据整理2!$B$4:$Q$172,8,0),0)+_xlfn.IFNA(VLOOKUP($E476,数据整理2!$B$4:$Q$172,8,0),0)+_xlfn.IFNA(VLOOKUP($F476,数据整理2!$B$4:$Q$172,8,0),0)+_xlfn.IFNA(VLOOKUP($G476,数据整理2!$B$4:$Q$172,8,0),0)+_xlfn.IFNA(VLOOKUP($H476,数据整理2!$B$4:$Q$172,8,0),0)+_xlfn.IFNA(VLOOKUP($I476,数据整理2!$B$4:$Q$172,8,0),0)+_xlfn.IFNA(VLOOKUP($J476,数据整理2!$B$4:$Q$172,8,0),0)+_xlfn.IFNA(VLOOKUP($K476,数据整理2!$B$4:$Q$172,8,0),0)</f>
        <v>0</v>
      </c>
      <c r="J649">
        <f>_xlfn.IFNA(VLOOKUP($D476,数据整理2!$B$4:$Q$172,9,0),0)+_xlfn.IFNA(VLOOKUP($E476,数据整理2!$B$4:$Q$172,9,0),0)+_xlfn.IFNA(VLOOKUP($F476,数据整理2!$B$4:$Q$172,9,0),0)+_xlfn.IFNA(VLOOKUP($G476,数据整理2!$B$4:$Q$172,9,0),0)+_xlfn.IFNA(VLOOKUP($H476,数据整理2!$B$4:$Q$172,9,0),0)+_xlfn.IFNA(VLOOKUP($I476,数据整理2!$B$4:$Q$172,9,0),0)+_xlfn.IFNA(VLOOKUP($J476,数据整理2!$B$4:$Q$172,9,0),0)+_xlfn.IFNA(VLOOKUP($K476,数据整理2!$B$4:$Q$172,9,0),0)</f>
        <v>0</v>
      </c>
      <c r="K649">
        <f>_xlfn.IFNA(VLOOKUP($D476,数据整理2!$B$4:$Q$172,10,0),0)+_xlfn.IFNA(VLOOKUP($E476,数据整理2!$B$4:$Q$172,10,0),0)+_xlfn.IFNA(VLOOKUP($F476,数据整理2!$B$4:$Q$172,10,0),0)+_xlfn.IFNA(VLOOKUP($G476,数据整理2!$B$4:$Q$172,10,0),0)+_xlfn.IFNA(VLOOKUP($H476,数据整理2!$B$4:$Q$172,10,0),0)+_xlfn.IFNA(VLOOKUP($I476,数据整理2!$B$4:$Q$172,10,0),0)+_xlfn.IFNA(VLOOKUP($J476,数据整理2!$B$4:$Q$172,10,0),0)+_xlfn.IFNA(VLOOKUP($K476,数据整理2!$B$4:$Q$172,10,0),0)</f>
        <v>0</v>
      </c>
      <c r="L649">
        <f>_xlfn.IFNA(VLOOKUP($D476,数据整理2!$B$4:$Q$172,11,0),0)+_xlfn.IFNA(VLOOKUP($E476,数据整理2!$B$4:$Q$172,11,0),0)+_xlfn.IFNA(VLOOKUP($F476,数据整理2!$B$4:$Q$172,11,0),0)+_xlfn.IFNA(VLOOKUP($G476,数据整理2!$B$4:$Q$172,11,0),0)+_xlfn.IFNA(VLOOKUP($H476,数据整理2!$B$4:$Q$172,11,0),0)+_xlfn.IFNA(VLOOKUP($I476,数据整理2!$B$4:$Q$172,11,0),0)+_xlfn.IFNA(VLOOKUP($J476,数据整理2!$B$4:$Q$172,11,0),0)+_xlfn.IFNA(VLOOKUP($K476,数据整理2!$B$4:$Q$172,11,0),0)</f>
        <v>0</v>
      </c>
      <c r="M649">
        <f>_xlfn.IFNA(VLOOKUP($D476,数据整理2!$B$4:$Q$172,12,0),0)+_xlfn.IFNA(VLOOKUP($E476,数据整理2!$B$4:$Q$172,12,0),0)+_xlfn.IFNA(VLOOKUP($F476,数据整理2!$B$4:$Q$172,12,0),0)+_xlfn.IFNA(VLOOKUP($G476,数据整理2!$B$4:$Q$172,12,0),0)+_xlfn.IFNA(VLOOKUP($H476,数据整理2!$B$4:$Q$172,12,0),0)+_xlfn.IFNA(VLOOKUP($I476,数据整理2!$B$4:$Q$172,12,0),0)+_xlfn.IFNA(VLOOKUP($J476,数据整理2!$B$4:$Q$172,12,0),0)+_xlfn.IFNA(VLOOKUP($K476,数据整理2!$B$4:$Q$172,12,0),0)</f>
        <v>0</v>
      </c>
      <c r="N649">
        <f>_xlfn.IFNA(VLOOKUP($D476,数据整理2!$B$4:$Q$172,13,0),0)+_xlfn.IFNA(VLOOKUP($E476,数据整理2!$B$4:$Q$172,13,0),0)+_xlfn.IFNA(VLOOKUP($F476,数据整理2!$B$4:$Q$172,13,0),0)+_xlfn.IFNA(VLOOKUP($G476,数据整理2!$B$4:$Q$172,13,0),0)+_xlfn.IFNA(VLOOKUP($H476,数据整理2!$B$4:$Q$172,13,0),0)+_xlfn.IFNA(VLOOKUP($I476,数据整理2!$B$4:$Q$172,13,0),0)+_xlfn.IFNA(VLOOKUP($J476,数据整理2!$B$4:$Q$172,13,0),0)+_xlfn.IFNA(VLOOKUP($K476,数据整理2!$B$4:$Q$172,13,0),0)</f>
        <v>0</v>
      </c>
      <c r="O649">
        <f>_xlfn.IFNA(VLOOKUP($D476,数据整理2!$B$4:$Q$172,14,0),0)+_xlfn.IFNA(VLOOKUP($E476,数据整理2!$B$4:$Q$172,14,0),0)+_xlfn.IFNA(VLOOKUP($F476,数据整理2!$B$4:$Q$172,14,0),0)+_xlfn.IFNA(VLOOKUP($G476,数据整理2!$B$4:$Q$172,14,0),0)+_xlfn.IFNA(VLOOKUP($H476,数据整理2!$B$4:$Q$172,14,0),0)+_xlfn.IFNA(VLOOKUP($I476,数据整理2!$B$4:$Q$172,14,0),0)+_xlfn.IFNA(VLOOKUP($J476,数据整理2!$B$4:$Q$172,14,0),0)+_xlfn.IFNA(VLOOKUP($K476,数据整理2!$B$4:$Q$172,14,0),0)</f>
        <v>0</v>
      </c>
      <c r="P649">
        <f>_xlfn.IFNA(VLOOKUP($D476,数据整理2!$B$4:$Q$172,15,0),0)+_xlfn.IFNA(VLOOKUP($E476,数据整理2!$B$4:$Q$172,15,0),0)+_xlfn.IFNA(VLOOKUP($F476,数据整理2!$B$4:$Q$172,15,0),0)+_xlfn.IFNA(VLOOKUP($G476,数据整理2!$B$4:$Q$172,15,0),0)+_xlfn.IFNA(VLOOKUP($H476,数据整理2!$B$4:$Q$172,15,0),0)+_xlfn.IFNA(VLOOKUP($I476,数据整理2!$B$4:$Q$172,15,0),0)+_xlfn.IFNA(VLOOKUP($J476,数据整理2!$B$4:$Q$172,15,0),0)+_xlfn.IFNA(VLOOKUP($K476,数据整理2!$B$4:$Q$172,15,0),0)</f>
        <v>1014</v>
      </c>
      <c r="Q649">
        <f>_xlfn.IFNA(VLOOKUP($D476,数据整理2!$B$4:$Q$172,16,0),0)+_xlfn.IFNA(VLOOKUP($E476,数据整理2!$B$4:$Q$172,16,0),0)+_xlfn.IFNA(VLOOKUP($F476,数据整理2!$B$4:$Q$172,16,0),0)+_xlfn.IFNA(VLOOKUP($G476,数据整理2!$B$4:$Q$172,16,0),0)+_xlfn.IFNA(VLOOKUP($H476,数据整理2!$B$4:$Q$172,16,0),0)+_xlfn.IFNA(VLOOKUP($I476,数据整理2!$B$4:$Q$172,16,0),0)+_xlfn.IFNA(VLOOKUP($J476,数据整理2!$B$4:$Q$172,16,0),0)+_xlfn.IFNA(VLOOKUP($K476,数据整理2!$B$4:$Q$172,16,0),0)</f>
        <v>1014</v>
      </c>
    </row>
    <row r="650" spans="2:17" x14ac:dyDescent="0.2">
      <c r="B650">
        <v>97</v>
      </c>
      <c r="C650" t="str">
        <f>INDEX(数据整理1!$C$30:$C$54,MATCH(B650,数据整理1!$D$30:$D$54))</f>
        <v>15阶</v>
      </c>
      <c r="D650">
        <f>_xlfn.IFNA(VLOOKUP(D477,数据整理2!$B$4:$Q$172,3,0),0)+_xlfn.IFNA(VLOOKUP(E477,数据整理2!$B$4:$Q$172,3,0),0)+_xlfn.IFNA(VLOOKUP(F477,数据整理2!$B$4:$Q$172,3,0),0)+_xlfn.IFNA(VLOOKUP(G477,数据整理2!$B$4:$Q$172,3,0),0)+_xlfn.IFNA(VLOOKUP(H477,数据整理2!$B$4:$Q$172,3,0),0)+_xlfn.IFNA(VLOOKUP(I477,数据整理2!$B$4:$Q$172,3,0),0)+_xlfn.IFNA(VLOOKUP(J477,数据整理2!$B$4:$Q$172,3,0),0)+_xlfn.IFNA(VLOOKUP(K477,数据整理2!$B$4:$Q$172,3,0),0)</f>
        <v>10008</v>
      </c>
      <c r="E650">
        <f>_xlfn.IFNA(VLOOKUP($D477,数据整理2!$B$4:$Q$172,4,0),0)+_xlfn.IFNA(VLOOKUP($E477,数据整理2!$B$4:$Q$172,4,0),0)+_xlfn.IFNA(VLOOKUP($F477,数据整理2!$B$4:$Q$172,4,0),0)+_xlfn.IFNA(VLOOKUP($G477,数据整理2!$B$4:$Q$172,4,0),0)+_xlfn.IFNA(VLOOKUP($H477,数据整理2!$B$4:$Q$172,4,0),0)+_xlfn.IFNA(VLOOKUP($I477,数据整理2!$B$4:$Q$172,4,0),0)+_xlfn.IFNA(VLOOKUP($J477,数据整理2!$B$4:$Q$172,4,0),0)+_xlfn.IFNA(VLOOKUP($K477,数据整理2!$B$4:$Q$172,4,0),0)</f>
        <v>892</v>
      </c>
      <c r="F650">
        <f>_xlfn.IFNA(VLOOKUP($D477,数据整理2!$B$4:$Q$172,5,0),0)+_xlfn.IFNA(VLOOKUP($E477,数据整理2!$B$4:$Q$172,5,0),0)+_xlfn.IFNA(VLOOKUP($F477,数据整理2!$B$4:$Q$172,5,0),0)+_xlfn.IFNA(VLOOKUP($G477,数据整理2!$B$4:$Q$172,5,0),0)+_xlfn.IFNA(VLOOKUP($H477,数据整理2!$B$4:$Q$172,5,0),0)+_xlfn.IFNA(VLOOKUP($I477,数据整理2!$B$4:$Q$172,5,0),0)+_xlfn.IFNA(VLOOKUP($J477,数据整理2!$B$4:$Q$172,5,0),0)+_xlfn.IFNA(VLOOKUP($K477,数据整理2!$B$4:$Q$172,5,0),0)</f>
        <v>1208</v>
      </c>
      <c r="G650">
        <f>_xlfn.IFNA(VLOOKUP($D477,数据整理2!$B$4:$Q$172,6,0),0)+_xlfn.IFNA(VLOOKUP($E477,数据整理2!$B$4:$Q$172,6,0),0)+_xlfn.IFNA(VLOOKUP($F477,数据整理2!$B$4:$Q$172,6,0),0)+_xlfn.IFNA(VLOOKUP($G477,数据整理2!$B$4:$Q$172,6,0),0)+_xlfn.IFNA(VLOOKUP($H477,数据整理2!$B$4:$Q$172,6,0),0)+_xlfn.IFNA(VLOOKUP($I477,数据整理2!$B$4:$Q$172,6,0),0)+_xlfn.IFNA(VLOOKUP($J477,数据整理2!$B$4:$Q$172,6,0),0)+_xlfn.IFNA(VLOOKUP($K477,数据整理2!$B$4:$Q$172,6,0),0)</f>
        <v>458</v>
      </c>
      <c r="H650">
        <f>_xlfn.IFNA(VLOOKUP($D477,数据整理2!$B$4:$Q$172,7,0),0)+_xlfn.IFNA(VLOOKUP($E477,数据整理2!$B$4:$Q$172,7,0),0)+_xlfn.IFNA(VLOOKUP($F477,数据整理2!$B$4:$Q$172,7,0),0)+_xlfn.IFNA(VLOOKUP($G477,数据整理2!$B$4:$Q$172,7,0),0)+_xlfn.IFNA(VLOOKUP($H477,数据整理2!$B$4:$Q$172,7,0),0)+_xlfn.IFNA(VLOOKUP($I477,数据整理2!$B$4:$Q$172,7,0),0)+_xlfn.IFNA(VLOOKUP($J477,数据整理2!$B$4:$Q$172,7,0),0)+_xlfn.IFNA(VLOOKUP($K477,数据整理2!$B$4:$Q$172,7,0),0)</f>
        <v>0</v>
      </c>
      <c r="I650">
        <f>_xlfn.IFNA(VLOOKUP($D477,数据整理2!$B$4:$Q$172,8,0),0)+_xlfn.IFNA(VLOOKUP($E477,数据整理2!$B$4:$Q$172,8,0),0)+_xlfn.IFNA(VLOOKUP($F477,数据整理2!$B$4:$Q$172,8,0),0)+_xlfn.IFNA(VLOOKUP($G477,数据整理2!$B$4:$Q$172,8,0),0)+_xlfn.IFNA(VLOOKUP($H477,数据整理2!$B$4:$Q$172,8,0),0)+_xlfn.IFNA(VLOOKUP($I477,数据整理2!$B$4:$Q$172,8,0),0)+_xlfn.IFNA(VLOOKUP($J477,数据整理2!$B$4:$Q$172,8,0),0)+_xlfn.IFNA(VLOOKUP($K477,数据整理2!$B$4:$Q$172,8,0),0)</f>
        <v>0</v>
      </c>
      <c r="J650">
        <f>_xlfn.IFNA(VLOOKUP($D477,数据整理2!$B$4:$Q$172,9,0),0)+_xlfn.IFNA(VLOOKUP($E477,数据整理2!$B$4:$Q$172,9,0),0)+_xlfn.IFNA(VLOOKUP($F477,数据整理2!$B$4:$Q$172,9,0),0)+_xlfn.IFNA(VLOOKUP($G477,数据整理2!$B$4:$Q$172,9,0),0)+_xlfn.IFNA(VLOOKUP($H477,数据整理2!$B$4:$Q$172,9,0),0)+_xlfn.IFNA(VLOOKUP($I477,数据整理2!$B$4:$Q$172,9,0),0)+_xlfn.IFNA(VLOOKUP($J477,数据整理2!$B$4:$Q$172,9,0),0)+_xlfn.IFNA(VLOOKUP($K477,数据整理2!$B$4:$Q$172,9,0),0)</f>
        <v>0</v>
      </c>
      <c r="K650">
        <f>_xlfn.IFNA(VLOOKUP($D477,数据整理2!$B$4:$Q$172,10,0),0)+_xlfn.IFNA(VLOOKUP($E477,数据整理2!$B$4:$Q$172,10,0),0)+_xlfn.IFNA(VLOOKUP($F477,数据整理2!$B$4:$Q$172,10,0),0)+_xlfn.IFNA(VLOOKUP($G477,数据整理2!$B$4:$Q$172,10,0),0)+_xlfn.IFNA(VLOOKUP($H477,数据整理2!$B$4:$Q$172,10,0),0)+_xlfn.IFNA(VLOOKUP($I477,数据整理2!$B$4:$Q$172,10,0),0)+_xlfn.IFNA(VLOOKUP($J477,数据整理2!$B$4:$Q$172,10,0),0)+_xlfn.IFNA(VLOOKUP($K477,数据整理2!$B$4:$Q$172,10,0),0)</f>
        <v>0</v>
      </c>
      <c r="L650">
        <f>_xlfn.IFNA(VLOOKUP($D477,数据整理2!$B$4:$Q$172,11,0),0)+_xlfn.IFNA(VLOOKUP($E477,数据整理2!$B$4:$Q$172,11,0),0)+_xlfn.IFNA(VLOOKUP($F477,数据整理2!$B$4:$Q$172,11,0),0)+_xlfn.IFNA(VLOOKUP($G477,数据整理2!$B$4:$Q$172,11,0),0)+_xlfn.IFNA(VLOOKUP($H477,数据整理2!$B$4:$Q$172,11,0),0)+_xlfn.IFNA(VLOOKUP($I477,数据整理2!$B$4:$Q$172,11,0),0)+_xlfn.IFNA(VLOOKUP($J477,数据整理2!$B$4:$Q$172,11,0),0)+_xlfn.IFNA(VLOOKUP($K477,数据整理2!$B$4:$Q$172,11,0),0)</f>
        <v>0</v>
      </c>
      <c r="M650">
        <f>_xlfn.IFNA(VLOOKUP($D477,数据整理2!$B$4:$Q$172,12,0),0)+_xlfn.IFNA(VLOOKUP($E477,数据整理2!$B$4:$Q$172,12,0),0)+_xlfn.IFNA(VLOOKUP($F477,数据整理2!$B$4:$Q$172,12,0),0)+_xlfn.IFNA(VLOOKUP($G477,数据整理2!$B$4:$Q$172,12,0),0)+_xlfn.IFNA(VLOOKUP($H477,数据整理2!$B$4:$Q$172,12,0),0)+_xlfn.IFNA(VLOOKUP($I477,数据整理2!$B$4:$Q$172,12,0),0)+_xlfn.IFNA(VLOOKUP($J477,数据整理2!$B$4:$Q$172,12,0),0)+_xlfn.IFNA(VLOOKUP($K477,数据整理2!$B$4:$Q$172,12,0),0)</f>
        <v>0</v>
      </c>
      <c r="N650">
        <f>_xlfn.IFNA(VLOOKUP($D477,数据整理2!$B$4:$Q$172,13,0),0)+_xlfn.IFNA(VLOOKUP($E477,数据整理2!$B$4:$Q$172,13,0),0)+_xlfn.IFNA(VLOOKUP($F477,数据整理2!$B$4:$Q$172,13,0),0)+_xlfn.IFNA(VLOOKUP($G477,数据整理2!$B$4:$Q$172,13,0),0)+_xlfn.IFNA(VLOOKUP($H477,数据整理2!$B$4:$Q$172,13,0),0)+_xlfn.IFNA(VLOOKUP($I477,数据整理2!$B$4:$Q$172,13,0),0)+_xlfn.IFNA(VLOOKUP($J477,数据整理2!$B$4:$Q$172,13,0),0)+_xlfn.IFNA(VLOOKUP($K477,数据整理2!$B$4:$Q$172,13,0),0)</f>
        <v>0</v>
      </c>
      <c r="O650">
        <f>_xlfn.IFNA(VLOOKUP($D477,数据整理2!$B$4:$Q$172,14,0),0)+_xlfn.IFNA(VLOOKUP($E477,数据整理2!$B$4:$Q$172,14,0),0)+_xlfn.IFNA(VLOOKUP($F477,数据整理2!$B$4:$Q$172,14,0),0)+_xlfn.IFNA(VLOOKUP($G477,数据整理2!$B$4:$Q$172,14,0),0)+_xlfn.IFNA(VLOOKUP($H477,数据整理2!$B$4:$Q$172,14,0),0)+_xlfn.IFNA(VLOOKUP($I477,数据整理2!$B$4:$Q$172,14,0),0)+_xlfn.IFNA(VLOOKUP($J477,数据整理2!$B$4:$Q$172,14,0),0)+_xlfn.IFNA(VLOOKUP($K477,数据整理2!$B$4:$Q$172,14,0),0)</f>
        <v>0</v>
      </c>
      <c r="P650">
        <f>_xlfn.IFNA(VLOOKUP($D477,数据整理2!$B$4:$Q$172,15,0),0)+_xlfn.IFNA(VLOOKUP($E477,数据整理2!$B$4:$Q$172,15,0),0)+_xlfn.IFNA(VLOOKUP($F477,数据整理2!$B$4:$Q$172,15,0),0)+_xlfn.IFNA(VLOOKUP($G477,数据整理2!$B$4:$Q$172,15,0),0)+_xlfn.IFNA(VLOOKUP($H477,数据整理2!$B$4:$Q$172,15,0),0)+_xlfn.IFNA(VLOOKUP($I477,数据整理2!$B$4:$Q$172,15,0),0)+_xlfn.IFNA(VLOOKUP($J477,数据整理2!$B$4:$Q$172,15,0),0)+_xlfn.IFNA(VLOOKUP($K477,数据整理2!$B$4:$Q$172,15,0),0)</f>
        <v>1014</v>
      </c>
      <c r="Q650">
        <f>_xlfn.IFNA(VLOOKUP($D477,数据整理2!$B$4:$Q$172,16,0),0)+_xlfn.IFNA(VLOOKUP($E477,数据整理2!$B$4:$Q$172,16,0),0)+_xlfn.IFNA(VLOOKUP($F477,数据整理2!$B$4:$Q$172,16,0),0)+_xlfn.IFNA(VLOOKUP($G477,数据整理2!$B$4:$Q$172,16,0),0)+_xlfn.IFNA(VLOOKUP($H477,数据整理2!$B$4:$Q$172,16,0),0)+_xlfn.IFNA(VLOOKUP($I477,数据整理2!$B$4:$Q$172,16,0),0)+_xlfn.IFNA(VLOOKUP($J477,数据整理2!$B$4:$Q$172,16,0),0)+_xlfn.IFNA(VLOOKUP($K477,数据整理2!$B$4:$Q$172,16,0),0)</f>
        <v>1014</v>
      </c>
    </row>
    <row r="651" spans="2:17" x14ac:dyDescent="0.2">
      <c r="B651">
        <v>98</v>
      </c>
      <c r="C651" t="str">
        <f>INDEX(数据整理1!$C$30:$C$54,MATCH(B651,数据整理1!$D$30:$D$54))</f>
        <v>15阶</v>
      </c>
      <c r="D651">
        <f>_xlfn.IFNA(VLOOKUP(D478,数据整理2!$B$4:$Q$172,3,0),0)+_xlfn.IFNA(VLOOKUP(E478,数据整理2!$B$4:$Q$172,3,0),0)+_xlfn.IFNA(VLOOKUP(F478,数据整理2!$B$4:$Q$172,3,0),0)+_xlfn.IFNA(VLOOKUP(G478,数据整理2!$B$4:$Q$172,3,0),0)+_xlfn.IFNA(VLOOKUP(H478,数据整理2!$B$4:$Q$172,3,0),0)+_xlfn.IFNA(VLOOKUP(I478,数据整理2!$B$4:$Q$172,3,0),0)+_xlfn.IFNA(VLOOKUP(J478,数据整理2!$B$4:$Q$172,3,0),0)+_xlfn.IFNA(VLOOKUP(K478,数据整理2!$B$4:$Q$172,3,0),0)</f>
        <v>10008</v>
      </c>
      <c r="E651">
        <f>_xlfn.IFNA(VLOOKUP($D478,数据整理2!$B$4:$Q$172,4,0),0)+_xlfn.IFNA(VLOOKUP($E478,数据整理2!$B$4:$Q$172,4,0),0)+_xlfn.IFNA(VLOOKUP($F478,数据整理2!$B$4:$Q$172,4,0),0)+_xlfn.IFNA(VLOOKUP($G478,数据整理2!$B$4:$Q$172,4,0),0)+_xlfn.IFNA(VLOOKUP($H478,数据整理2!$B$4:$Q$172,4,0),0)+_xlfn.IFNA(VLOOKUP($I478,数据整理2!$B$4:$Q$172,4,0),0)+_xlfn.IFNA(VLOOKUP($J478,数据整理2!$B$4:$Q$172,4,0),0)+_xlfn.IFNA(VLOOKUP($K478,数据整理2!$B$4:$Q$172,4,0),0)</f>
        <v>892</v>
      </c>
      <c r="F651">
        <f>_xlfn.IFNA(VLOOKUP($D478,数据整理2!$B$4:$Q$172,5,0),0)+_xlfn.IFNA(VLOOKUP($E478,数据整理2!$B$4:$Q$172,5,0),0)+_xlfn.IFNA(VLOOKUP($F478,数据整理2!$B$4:$Q$172,5,0),0)+_xlfn.IFNA(VLOOKUP($G478,数据整理2!$B$4:$Q$172,5,0),0)+_xlfn.IFNA(VLOOKUP($H478,数据整理2!$B$4:$Q$172,5,0),0)+_xlfn.IFNA(VLOOKUP($I478,数据整理2!$B$4:$Q$172,5,0),0)+_xlfn.IFNA(VLOOKUP($J478,数据整理2!$B$4:$Q$172,5,0),0)+_xlfn.IFNA(VLOOKUP($K478,数据整理2!$B$4:$Q$172,5,0),0)</f>
        <v>1208</v>
      </c>
      <c r="G651">
        <f>_xlfn.IFNA(VLOOKUP($D478,数据整理2!$B$4:$Q$172,6,0),0)+_xlfn.IFNA(VLOOKUP($E478,数据整理2!$B$4:$Q$172,6,0),0)+_xlfn.IFNA(VLOOKUP($F478,数据整理2!$B$4:$Q$172,6,0),0)+_xlfn.IFNA(VLOOKUP($G478,数据整理2!$B$4:$Q$172,6,0),0)+_xlfn.IFNA(VLOOKUP($H478,数据整理2!$B$4:$Q$172,6,0),0)+_xlfn.IFNA(VLOOKUP($I478,数据整理2!$B$4:$Q$172,6,0),0)+_xlfn.IFNA(VLOOKUP($J478,数据整理2!$B$4:$Q$172,6,0),0)+_xlfn.IFNA(VLOOKUP($K478,数据整理2!$B$4:$Q$172,6,0),0)</f>
        <v>458</v>
      </c>
      <c r="H651">
        <f>_xlfn.IFNA(VLOOKUP($D478,数据整理2!$B$4:$Q$172,7,0),0)+_xlfn.IFNA(VLOOKUP($E478,数据整理2!$B$4:$Q$172,7,0),0)+_xlfn.IFNA(VLOOKUP($F478,数据整理2!$B$4:$Q$172,7,0),0)+_xlfn.IFNA(VLOOKUP($G478,数据整理2!$B$4:$Q$172,7,0),0)+_xlfn.IFNA(VLOOKUP($H478,数据整理2!$B$4:$Q$172,7,0),0)+_xlfn.IFNA(VLOOKUP($I478,数据整理2!$B$4:$Q$172,7,0),0)+_xlfn.IFNA(VLOOKUP($J478,数据整理2!$B$4:$Q$172,7,0),0)+_xlfn.IFNA(VLOOKUP($K478,数据整理2!$B$4:$Q$172,7,0),0)</f>
        <v>0</v>
      </c>
      <c r="I651">
        <f>_xlfn.IFNA(VLOOKUP($D478,数据整理2!$B$4:$Q$172,8,0),0)+_xlfn.IFNA(VLOOKUP($E478,数据整理2!$B$4:$Q$172,8,0),0)+_xlfn.IFNA(VLOOKUP($F478,数据整理2!$B$4:$Q$172,8,0),0)+_xlfn.IFNA(VLOOKUP($G478,数据整理2!$B$4:$Q$172,8,0),0)+_xlfn.IFNA(VLOOKUP($H478,数据整理2!$B$4:$Q$172,8,0),0)+_xlfn.IFNA(VLOOKUP($I478,数据整理2!$B$4:$Q$172,8,0),0)+_xlfn.IFNA(VLOOKUP($J478,数据整理2!$B$4:$Q$172,8,0),0)+_xlfn.IFNA(VLOOKUP($K478,数据整理2!$B$4:$Q$172,8,0),0)</f>
        <v>0</v>
      </c>
      <c r="J651">
        <f>_xlfn.IFNA(VLOOKUP($D478,数据整理2!$B$4:$Q$172,9,0),0)+_xlfn.IFNA(VLOOKUP($E478,数据整理2!$B$4:$Q$172,9,0),0)+_xlfn.IFNA(VLOOKUP($F478,数据整理2!$B$4:$Q$172,9,0),0)+_xlfn.IFNA(VLOOKUP($G478,数据整理2!$B$4:$Q$172,9,0),0)+_xlfn.IFNA(VLOOKUP($H478,数据整理2!$B$4:$Q$172,9,0),0)+_xlfn.IFNA(VLOOKUP($I478,数据整理2!$B$4:$Q$172,9,0),0)+_xlfn.IFNA(VLOOKUP($J478,数据整理2!$B$4:$Q$172,9,0),0)+_xlfn.IFNA(VLOOKUP($K478,数据整理2!$B$4:$Q$172,9,0),0)</f>
        <v>0</v>
      </c>
      <c r="K651">
        <f>_xlfn.IFNA(VLOOKUP($D478,数据整理2!$B$4:$Q$172,10,0),0)+_xlfn.IFNA(VLOOKUP($E478,数据整理2!$B$4:$Q$172,10,0),0)+_xlfn.IFNA(VLOOKUP($F478,数据整理2!$B$4:$Q$172,10,0),0)+_xlfn.IFNA(VLOOKUP($G478,数据整理2!$B$4:$Q$172,10,0),0)+_xlfn.IFNA(VLOOKUP($H478,数据整理2!$B$4:$Q$172,10,0),0)+_xlfn.IFNA(VLOOKUP($I478,数据整理2!$B$4:$Q$172,10,0),0)+_xlfn.IFNA(VLOOKUP($J478,数据整理2!$B$4:$Q$172,10,0),0)+_xlfn.IFNA(VLOOKUP($K478,数据整理2!$B$4:$Q$172,10,0),0)</f>
        <v>0</v>
      </c>
      <c r="L651">
        <f>_xlfn.IFNA(VLOOKUP($D478,数据整理2!$B$4:$Q$172,11,0),0)+_xlfn.IFNA(VLOOKUP($E478,数据整理2!$B$4:$Q$172,11,0),0)+_xlfn.IFNA(VLOOKUP($F478,数据整理2!$B$4:$Q$172,11,0),0)+_xlfn.IFNA(VLOOKUP($G478,数据整理2!$B$4:$Q$172,11,0),0)+_xlfn.IFNA(VLOOKUP($H478,数据整理2!$B$4:$Q$172,11,0),0)+_xlfn.IFNA(VLOOKUP($I478,数据整理2!$B$4:$Q$172,11,0),0)+_xlfn.IFNA(VLOOKUP($J478,数据整理2!$B$4:$Q$172,11,0),0)+_xlfn.IFNA(VLOOKUP($K478,数据整理2!$B$4:$Q$172,11,0),0)</f>
        <v>0</v>
      </c>
      <c r="M651">
        <f>_xlfn.IFNA(VLOOKUP($D478,数据整理2!$B$4:$Q$172,12,0),0)+_xlfn.IFNA(VLOOKUP($E478,数据整理2!$B$4:$Q$172,12,0),0)+_xlfn.IFNA(VLOOKUP($F478,数据整理2!$B$4:$Q$172,12,0),0)+_xlfn.IFNA(VLOOKUP($G478,数据整理2!$B$4:$Q$172,12,0),0)+_xlfn.IFNA(VLOOKUP($H478,数据整理2!$B$4:$Q$172,12,0),0)+_xlfn.IFNA(VLOOKUP($I478,数据整理2!$B$4:$Q$172,12,0),0)+_xlfn.IFNA(VLOOKUP($J478,数据整理2!$B$4:$Q$172,12,0),0)+_xlfn.IFNA(VLOOKUP($K478,数据整理2!$B$4:$Q$172,12,0),0)</f>
        <v>0</v>
      </c>
      <c r="N651">
        <f>_xlfn.IFNA(VLOOKUP($D478,数据整理2!$B$4:$Q$172,13,0),0)+_xlfn.IFNA(VLOOKUP($E478,数据整理2!$B$4:$Q$172,13,0),0)+_xlfn.IFNA(VLOOKUP($F478,数据整理2!$B$4:$Q$172,13,0),0)+_xlfn.IFNA(VLOOKUP($G478,数据整理2!$B$4:$Q$172,13,0),0)+_xlfn.IFNA(VLOOKUP($H478,数据整理2!$B$4:$Q$172,13,0),0)+_xlfn.IFNA(VLOOKUP($I478,数据整理2!$B$4:$Q$172,13,0),0)+_xlfn.IFNA(VLOOKUP($J478,数据整理2!$B$4:$Q$172,13,0),0)+_xlfn.IFNA(VLOOKUP($K478,数据整理2!$B$4:$Q$172,13,0),0)</f>
        <v>0</v>
      </c>
      <c r="O651">
        <f>_xlfn.IFNA(VLOOKUP($D478,数据整理2!$B$4:$Q$172,14,0),0)+_xlfn.IFNA(VLOOKUP($E478,数据整理2!$B$4:$Q$172,14,0),0)+_xlfn.IFNA(VLOOKUP($F478,数据整理2!$B$4:$Q$172,14,0),0)+_xlfn.IFNA(VLOOKUP($G478,数据整理2!$B$4:$Q$172,14,0),0)+_xlfn.IFNA(VLOOKUP($H478,数据整理2!$B$4:$Q$172,14,0),0)+_xlfn.IFNA(VLOOKUP($I478,数据整理2!$B$4:$Q$172,14,0),0)+_xlfn.IFNA(VLOOKUP($J478,数据整理2!$B$4:$Q$172,14,0),0)+_xlfn.IFNA(VLOOKUP($K478,数据整理2!$B$4:$Q$172,14,0),0)</f>
        <v>0</v>
      </c>
      <c r="P651">
        <f>_xlfn.IFNA(VLOOKUP($D478,数据整理2!$B$4:$Q$172,15,0),0)+_xlfn.IFNA(VLOOKUP($E478,数据整理2!$B$4:$Q$172,15,0),0)+_xlfn.IFNA(VLOOKUP($F478,数据整理2!$B$4:$Q$172,15,0),0)+_xlfn.IFNA(VLOOKUP($G478,数据整理2!$B$4:$Q$172,15,0),0)+_xlfn.IFNA(VLOOKUP($H478,数据整理2!$B$4:$Q$172,15,0),0)+_xlfn.IFNA(VLOOKUP($I478,数据整理2!$B$4:$Q$172,15,0),0)+_xlfn.IFNA(VLOOKUP($J478,数据整理2!$B$4:$Q$172,15,0),0)+_xlfn.IFNA(VLOOKUP($K478,数据整理2!$B$4:$Q$172,15,0),0)</f>
        <v>1014</v>
      </c>
      <c r="Q651">
        <f>_xlfn.IFNA(VLOOKUP($D478,数据整理2!$B$4:$Q$172,16,0),0)+_xlfn.IFNA(VLOOKUP($E478,数据整理2!$B$4:$Q$172,16,0),0)+_xlfn.IFNA(VLOOKUP($F478,数据整理2!$B$4:$Q$172,16,0),0)+_xlfn.IFNA(VLOOKUP($G478,数据整理2!$B$4:$Q$172,16,0),0)+_xlfn.IFNA(VLOOKUP($H478,数据整理2!$B$4:$Q$172,16,0),0)+_xlfn.IFNA(VLOOKUP($I478,数据整理2!$B$4:$Q$172,16,0),0)+_xlfn.IFNA(VLOOKUP($J478,数据整理2!$B$4:$Q$172,16,0),0)+_xlfn.IFNA(VLOOKUP($K478,数据整理2!$B$4:$Q$172,16,0),0)</f>
        <v>1014</v>
      </c>
    </row>
    <row r="652" spans="2:17" x14ac:dyDescent="0.2">
      <c r="B652">
        <v>99</v>
      </c>
      <c r="C652" t="str">
        <f>INDEX(数据整理1!$C$30:$C$54,MATCH(B652,数据整理1!$D$30:$D$54))</f>
        <v>15阶</v>
      </c>
      <c r="D652">
        <f>_xlfn.IFNA(VLOOKUP(D479,数据整理2!$B$4:$Q$172,3,0),0)+_xlfn.IFNA(VLOOKUP(E479,数据整理2!$B$4:$Q$172,3,0),0)+_xlfn.IFNA(VLOOKUP(F479,数据整理2!$B$4:$Q$172,3,0),0)+_xlfn.IFNA(VLOOKUP(G479,数据整理2!$B$4:$Q$172,3,0),0)+_xlfn.IFNA(VLOOKUP(H479,数据整理2!$B$4:$Q$172,3,0),0)+_xlfn.IFNA(VLOOKUP(I479,数据整理2!$B$4:$Q$172,3,0),0)+_xlfn.IFNA(VLOOKUP(J479,数据整理2!$B$4:$Q$172,3,0),0)+_xlfn.IFNA(VLOOKUP(K479,数据整理2!$B$4:$Q$172,3,0),0)</f>
        <v>10008</v>
      </c>
      <c r="E652">
        <f>_xlfn.IFNA(VLOOKUP($D479,数据整理2!$B$4:$Q$172,4,0),0)+_xlfn.IFNA(VLOOKUP($E479,数据整理2!$B$4:$Q$172,4,0),0)+_xlfn.IFNA(VLOOKUP($F479,数据整理2!$B$4:$Q$172,4,0),0)+_xlfn.IFNA(VLOOKUP($G479,数据整理2!$B$4:$Q$172,4,0),0)+_xlfn.IFNA(VLOOKUP($H479,数据整理2!$B$4:$Q$172,4,0),0)+_xlfn.IFNA(VLOOKUP($I479,数据整理2!$B$4:$Q$172,4,0),0)+_xlfn.IFNA(VLOOKUP($J479,数据整理2!$B$4:$Q$172,4,0),0)+_xlfn.IFNA(VLOOKUP($K479,数据整理2!$B$4:$Q$172,4,0),0)</f>
        <v>892</v>
      </c>
      <c r="F652">
        <f>_xlfn.IFNA(VLOOKUP($D479,数据整理2!$B$4:$Q$172,5,0),0)+_xlfn.IFNA(VLOOKUP($E479,数据整理2!$B$4:$Q$172,5,0),0)+_xlfn.IFNA(VLOOKUP($F479,数据整理2!$B$4:$Q$172,5,0),0)+_xlfn.IFNA(VLOOKUP($G479,数据整理2!$B$4:$Q$172,5,0),0)+_xlfn.IFNA(VLOOKUP($H479,数据整理2!$B$4:$Q$172,5,0),0)+_xlfn.IFNA(VLOOKUP($I479,数据整理2!$B$4:$Q$172,5,0),0)+_xlfn.IFNA(VLOOKUP($J479,数据整理2!$B$4:$Q$172,5,0),0)+_xlfn.IFNA(VLOOKUP($K479,数据整理2!$B$4:$Q$172,5,0),0)</f>
        <v>1208</v>
      </c>
      <c r="G652">
        <f>_xlfn.IFNA(VLOOKUP($D479,数据整理2!$B$4:$Q$172,6,0),0)+_xlfn.IFNA(VLOOKUP($E479,数据整理2!$B$4:$Q$172,6,0),0)+_xlfn.IFNA(VLOOKUP($F479,数据整理2!$B$4:$Q$172,6,0),0)+_xlfn.IFNA(VLOOKUP($G479,数据整理2!$B$4:$Q$172,6,0),0)+_xlfn.IFNA(VLOOKUP($H479,数据整理2!$B$4:$Q$172,6,0),0)+_xlfn.IFNA(VLOOKUP($I479,数据整理2!$B$4:$Q$172,6,0),0)+_xlfn.IFNA(VLOOKUP($J479,数据整理2!$B$4:$Q$172,6,0),0)+_xlfn.IFNA(VLOOKUP($K479,数据整理2!$B$4:$Q$172,6,0),0)</f>
        <v>458</v>
      </c>
      <c r="H652">
        <f>_xlfn.IFNA(VLOOKUP($D479,数据整理2!$B$4:$Q$172,7,0),0)+_xlfn.IFNA(VLOOKUP($E479,数据整理2!$B$4:$Q$172,7,0),0)+_xlfn.IFNA(VLOOKUP($F479,数据整理2!$B$4:$Q$172,7,0),0)+_xlfn.IFNA(VLOOKUP($G479,数据整理2!$B$4:$Q$172,7,0),0)+_xlfn.IFNA(VLOOKUP($H479,数据整理2!$B$4:$Q$172,7,0),0)+_xlfn.IFNA(VLOOKUP($I479,数据整理2!$B$4:$Q$172,7,0),0)+_xlfn.IFNA(VLOOKUP($J479,数据整理2!$B$4:$Q$172,7,0),0)+_xlfn.IFNA(VLOOKUP($K479,数据整理2!$B$4:$Q$172,7,0),0)</f>
        <v>0</v>
      </c>
      <c r="I652">
        <f>_xlfn.IFNA(VLOOKUP($D479,数据整理2!$B$4:$Q$172,8,0),0)+_xlfn.IFNA(VLOOKUP($E479,数据整理2!$B$4:$Q$172,8,0),0)+_xlfn.IFNA(VLOOKUP($F479,数据整理2!$B$4:$Q$172,8,0),0)+_xlfn.IFNA(VLOOKUP($G479,数据整理2!$B$4:$Q$172,8,0),0)+_xlfn.IFNA(VLOOKUP($H479,数据整理2!$B$4:$Q$172,8,0),0)+_xlfn.IFNA(VLOOKUP($I479,数据整理2!$B$4:$Q$172,8,0),0)+_xlfn.IFNA(VLOOKUP($J479,数据整理2!$B$4:$Q$172,8,0),0)+_xlfn.IFNA(VLOOKUP($K479,数据整理2!$B$4:$Q$172,8,0),0)</f>
        <v>0</v>
      </c>
      <c r="J652">
        <f>_xlfn.IFNA(VLOOKUP($D479,数据整理2!$B$4:$Q$172,9,0),0)+_xlfn.IFNA(VLOOKUP($E479,数据整理2!$B$4:$Q$172,9,0),0)+_xlfn.IFNA(VLOOKUP($F479,数据整理2!$B$4:$Q$172,9,0),0)+_xlfn.IFNA(VLOOKUP($G479,数据整理2!$B$4:$Q$172,9,0),0)+_xlfn.IFNA(VLOOKUP($H479,数据整理2!$B$4:$Q$172,9,0),0)+_xlfn.IFNA(VLOOKUP($I479,数据整理2!$B$4:$Q$172,9,0),0)+_xlfn.IFNA(VLOOKUP($J479,数据整理2!$B$4:$Q$172,9,0),0)+_xlfn.IFNA(VLOOKUP($K479,数据整理2!$B$4:$Q$172,9,0),0)</f>
        <v>0</v>
      </c>
      <c r="K652">
        <f>_xlfn.IFNA(VLOOKUP($D479,数据整理2!$B$4:$Q$172,10,0),0)+_xlfn.IFNA(VLOOKUP($E479,数据整理2!$B$4:$Q$172,10,0),0)+_xlfn.IFNA(VLOOKUP($F479,数据整理2!$B$4:$Q$172,10,0),0)+_xlfn.IFNA(VLOOKUP($G479,数据整理2!$B$4:$Q$172,10,0),0)+_xlfn.IFNA(VLOOKUP($H479,数据整理2!$B$4:$Q$172,10,0),0)+_xlfn.IFNA(VLOOKUP($I479,数据整理2!$B$4:$Q$172,10,0),0)+_xlfn.IFNA(VLOOKUP($J479,数据整理2!$B$4:$Q$172,10,0),0)+_xlfn.IFNA(VLOOKUP($K479,数据整理2!$B$4:$Q$172,10,0),0)</f>
        <v>0</v>
      </c>
      <c r="L652">
        <f>_xlfn.IFNA(VLOOKUP($D479,数据整理2!$B$4:$Q$172,11,0),0)+_xlfn.IFNA(VLOOKUP($E479,数据整理2!$B$4:$Q$172,11,0),0)+_xlfn.IFNA(VLOOKUP($F479,数据整理2!$B$4:$Q$172,11,0),0)+_xlfn.IFNA(VLOOKUP($G479,数据整理2!$B$4:$Q$172,11,0),0)+_xlfn.IFNA(VLOOKUP($H479,数据整理2!$B$4:$Q$172,11,0),0)+_xlfn.IFNA(VLOOKUP($I479,数据整理2!$B$4:$Q$172,11,0),0)+_xlfn.IFNA(VLOOKUP($J479,数据整理2!$B$4:$Q$172,11,0),0)+_xlfn.IFNA(VLOOKUP($K479,数据整理2!$B$4:$Q$172,11,0),0)</f>
        <v>0</v>
      </c>
      <c r="M652">
        <f>_xlfn.IFNA(VLOOKUP($D479,数据整理2!$B$4:$Q$172,12,0),0)+_xlfn.IFNA(VLOOKUP($E479,数据整理2!$B$4:$Q$172,12,0),0)+_xlfn.IFNA(VLOOKUP($F479,数据整理2!$B$4:$Q$172,12,0),0)+_xlfn.IFNA(VLOOKUP($G479,数据整理2!$B$4:$Q$172,12,0),0)+_xlfn.IFNA(VLOOKUP($H479,数据整理2!$B$4:$Q$172,12,0),0)+_xlfn.IFNA(VLOOKUP($I479,数据整理2!$B$4:$Q$172,12,0),0)+_xlfn.IFNA(VLOOKUP($J479,数据整理2!$B$4:$Q$172,12,0),0)+_xlfn.IFNA(VLOOKUP($K479,数据整理2!$B$4:$Q$172,12,0),0)</f>
        <v>0</v>
      </c>
      <c r="N652">
        <f>_xlfn.IFNA(VLOOKUP($D479,数据整理2!$B$4:$Q$172,13,0),0)+_xlfn.IFNA(VLOOKUP($E479,数据整理2!$B$4:$Q$172,13,0),0)+_xlfn.IFNA(VLOOKUP($F479,数据整理2!$B$4:$Q$172,13,0),0)+_xlfn.IFNA(VLOOKUP($G479,数据整理2!$B$4:$Q$172,13,0),0)+_xlfn.IFNA(VLOOKUP($H479,数据整理2!$B$4:$Q$172,13,0),0)+_xlfn.IFNA(VLOOKUP($I479,数据整理2!$B$4:$Q$172,13,0),0)+_xlfn.IFNA(VLOOKUP($J479,数据整理2!$B$4:$Q$172,13,0),0)+_xlfn.IFNA(VLOOKUP($K479,数据整理2!$B$4:$Q$172,13,0),0)</f>
        <v>0</v>
      </c>
      <c r="O652">
        <f>_xlfn.IFNA(VLOOKUP($D479,数据整理2!$B$4:$Q$172,14,0),0)+_xlfn.IFNA(VLOOKUP($E479,数据整理2!$B$4:$Q$172,14,0),0)+_xlfn.IFNA(VLOOKUP($F479,数据整理2!$B$4:$Q$172,14,0),0)+_xlfn.IFNA(VLOOKUP($G479,数据整理2!$B$4:$Q$172,14,0),0)+_xlfn.IFNA(VLOOKUP($H479,数据整理2!$B$4:$Q$172,14,0),0)+_xlfn.IFNA(VLOOKUP($I479,数据整理2!$B$4:$Q$172,14,0),0)+_xlfn.IFNA(VLOOKUP($J479,数据整理2!$B$4:$Q$172,14,0),0)+_xlfn.IFNA(VLOOKUP($K479,数据整理2!$B$4:$Q$172,14,0),0)</f>
        <v>0</v>
      </c>
      <c r="P652">
        <f>_xlfn.IFNA(VLOOKUP($D479,数据整理2!$B$4:$Q$172,15,0),0)+_xlfn.IFNA(VLOOKUP($E479,数据整理2!$B$4:$Q$172,15,0),0)+_xlfn.IFNA(VLOOKUP($F479,数据整理2!$B$4:$Q$172,15,0),0)+_xlfn.IFNA(VLOOKUP($G479,数据整理2!$B$4:$Q$172,15,0),0)+_xlfn.IFNA(VLOOKUP($H479,数据整理2!$B$4:$Q$172,15,0),0)+_xlfn.IFNA(VLOOKUP($I479,数据整理2!$B$4:$Q$172,15,0),0)+_xlfn.IFNA(VLOOKUP($J479,数据整理2!$B$4:$Q$172,15,0),0)+_xlfn.IFNA(VLOOKUP($K479,数据整理2!$B$4:$Q$172,15,0),0)</f>
        <v>1014</v>
      </c>
      <c r="Q652">
        <f>_xlfn.IFNA(VLOOKUP($D479,数据整理2!$B$4:$Q$172,16,0),0)+_xlfn.IFNA(VLOOKUP($E479,数据整理2!$B$4:$Q$172,16,0),0)+_xlfn.IFNA(VLOOKUP($F479,数据整理2!$B$4:$Q$172,16,0),0)+_xlfn.IFNA(VLOOKUP($G479,数据整理2!$B$4:$Q$172,16,0),0)+_xlfn.IFNA(VLOOKUP($H479,数据整理2!$B$4:$Q$172,16,0),0)+_xlfn.IFNA(VLOOKUP($I479,数据整理2!$B$4:$Q$172,16,0),0)+_xlfn.IFNA(VLOOKUP($J479,数据整理2!$B$4:$Q$172,16,0),0)+_xlfn.IFNA(VLOOKUP($K479,数据整理2!$B$4:$Q$172,16,0),0)</f>
        <v>1014</v>
      </c>
    </row>
    <row r="653" spans="2:17" x14ac:dyDescent="0.2">
      <c r="B653">
        <v>100</v>
      </c>
      <c r="C653" t="str">
        <f>INDEX(数据整理1!$C$30:$C$54,MATCH(B653,数据整理1!$D$30:$D$54))</f>
        <v>15阶</v>
      </c>
      <c r="D653">
        <f>_xlfn.IFNA(VLOOKUP(D480,数据整理2!$B$4:$Q$172,3,0),0)+_xlfn.IFNA(VLOOKUP(E480,数据整理2!$B$4:$Q$172,3,0),0)+_xlfn.IFNA(VLOOKUP(F480,数据整理2!$B$4:$Q$172,3,0),0)+_xlfn.IFNA(VLOOKUP(G480,数据整理2!$B$4:$Q$172,3,0),0)+_xlfn.IFNA(VLOOKUP(H480,数据整理2!$B$4:$Q$172,3,0),0)+_xlfn.IFNA(VLOOKUP(I480,数据整理2!$B$4:$Q$172,3,0),0)+_xlfn.IFNA(VLOOKUP(J480,数据整理2!$B$4:$Q$172,3,0),0)+_xlfn.IFNA(VLOOKUP(K480,数据整理2!$B$4:$Q$172,3,0),0)</f>
        <v>10008</v>
      </c>
      <c r="E653">
        <f>_xlfn.IFNA(VLOOKUP($D480,数据整理2!$B$4:$Q$172,4,0),0)+_xlfn.IFNA(VLOOKUP($E480,数据整理2!$B$4:$Q$172,4,0),0)+_xlfn.IFNA(VLOOKUP($F480,数据整理2!$B$4:$Q$172,4,0),0)+_xlfn.IFNA(VLOOKUP($G480,数据整理2!$B$4:$Q$172,4,0),0)+_xlfn.IFNA(VLOOKUP($H480,数据整理2!$B$4:$Q$172,4,0),0)+_xlfn.IFNA(VLOOKUP($I480,数据整理2!$B$4:$Q$172,4,0),0)+_xlfn.IFNA(VLOOKUP($J480,数据整理2!$B$4:$Q$172,4,0),0)+_xlfn.IFNA(VLOOKUP($K480,数据整理2!$B$4:$Q$172,4,0),0)</f>
        <v>892</v>
      </c>
      <c r="F653">
        <f>_xlfn.IFNA(VLOOKUP($D480,数据整理2!$B$4:$Q$172,5,0),0)+_xlfn.IFNA(VLOOKUP($E480,数据整理2!$B$4:$Q$172,5,0),0)+_xlfn.IFNA(VLOOKUP($F480,数据整理2!$B$4:$Q$172,5,0),0)+_xlfn.IFNA(VLOOKUP($G480,数据整理2!$B$4:$Q$172,5,0),0)+_xlfn.IFNA(VLOOKUP($H480,数据整理2!$B$4:$Q$172,5,0),0)+_xlfn.IFNA(VLOOKUP($I480,数据整理2!$B$4:$Q$172,5,0),0)+_xlfn.IFNA(VLOOKUP($J480,数据整理2!$B$4:$Q$172,5,0),0)+_xlfn.IFNA(VLOOKUP($K480,数据整理2!$B$4:$Q$172,5,0),0)</f>
        <v>1208</v>
      </c>
      <c r="G653">
        <f>_xlfn.IFNA(VLOOKUP($D480,数据整理2!$B$4:$Q$172,6,0),0)+_xlfn.IFNA(VLOOKUP($E480,数据整理2!$B$4:$Q$172,6,0),0)+_xlfn.IFNA(VLOOKUP($F480,数据整理2!$B$4:$Q$172,6,0),0)+_xlfn.IFNA(VLOOKUP($G480,数据整理2!$B$4:$Q$172,6,0),0)+_xlfn.IFNA(VLOOKUP($H480,数据整理2!$B$4:$Q$172,6,0),0)+_xlfn.IFNA(VLOOKUP($I480,数据整理2!$B$4:$Q$172,6,0),0)+_xlfn.IFNA(VLOOKUP($J480,数据整理2!$B$4:$Q$172,6,0),0)+_xlfn.IFNA(VLOOKUP($K480,数据整理2!$B$4:$Q$172,6,0),0)</f>
        <v>458</v>
      </c>
      <c r="H653">
        <f>_xlfn.IFNA(VLOOKUP($D480,数据整理2!$B$4:$Q$172,7,0),0)+_xlfn.IFNA(VLOOKUP($E480,数据整理2!$B$4:$Q$172,7,0),0)+_xlfn.IFNA(VLOOKUP($F480,数据整理2!$B$4:$Q$172,7,0),0)+_xlfn.IFNA(VLOOKUP($G480,数据整理2!$B$4:$Q$172,7,0),0)+_xlfn.IFNA(VLOOKUP($H480,数据整理2!$B$4:$Q$172,7,0),0)+_xlfn.IFNA(VLOOKUP($I480,数据整理2!$B$4:$Q$172,7,0),0)+_xlfn.IFNA(VLOOKUP($J480,数据整理2!$B$4:$Q$172,7,0),0)+_xlfn.IFNA(VLOOKUP($K480,数据整理2!$B$4:$Q$172,7,0),0)</f>
        <v>0</v>
      </c>
      <c r="I653">
        <f>_xlfn.IFNA(VLOOKUP($D480,数据整理2!$B$4:$Q$172,8,0),0)+_xlfn.IFNA(VLOOKUP($E480,数据整理2!$B$4:$Q$172,8,0),0)+_xlfn.IFNA(VLOOKUP($F480,数据整理2!$B$4:$Q$172,8,0),0)+_xlfn.IFNA(VLOOKUP($G480,数据整理2!$B$4:$Q$172,8,0),0)+_xlfn.IFNA(VLOOKUP($H480,数据整理2!$B$4:$Q$172,8,0),0)+_xlfn.IFNA(VLOOKUP($I480,数据整理2!$B$4:$Q$172,8,0),0)+_xlfn.IFNA(VLOOKUP($J480,数据整理2!$B$4:$Q$172,8,0),0)+_xlfn.IFNA(VLOOKUP($K480,数据整理2!$B$4:$Q$172,8,0),0)</f>
        <v>0</v>
      </c>
      <c r="J653">
        <f>_xlfn.IFNA(VLOOKUP($D480,数据整理2!$B$4:$Q$172,9,0),0)+_xlfn.IFNA(VLOOKUP($E480,数据整理2!$B$4:$Q$172,9,0),0)+_xlfn.IFNA(VLOOKUP($F480,数据整理2!$B$4:$Q$172,9,0),0)+_xlfn.IFNA(VLOOKUP($G480,数据整理2!$B$4:$Q$172,9,0),0)+_xlfn.IFNA(VLOOKUP($H480,数据整理2!$B$4:$Q$172,9,0),0)+_xlfn.IFNA(VLOOKUP($I480,数据整理2!$B$4:$Q$172,9,0),0)+_xlfn.IFNA(VLOOKUP($J480,数据整理2!$B$4:$Q$172,9,0),0)+_xlfn.IFNA(VLOOKUP($K480,数据整理2!$B$4:$Q$172,9,0),0)</f>
        <v>0</v>
      </c>
      <c r="K653">
        <f>_xlfn.IFNA(VLOOKUP($D480,数据整理2!$B$4:$Q$172,10,0),0)+_xlfn.IFNA(VLOOKUP($E480,数据整理2!$B$4:$Q$172,10,0),0)+_xlfn.IFNA(VLOOKUP($F480,数据整理2!$B$4:$Q$172,10,0),0)+_xlfn.IFNA(VLOOKUP($G480,数据整理2!$B$4:$Q$172,10,0),0)+_xlfn.IFNA(VLOOKUP($H480,数据整理2!$B$4:$Q$172,10,0),0)+_xlfn.IFNA(VLOOKUP($I480,数据整理2!$B$4:$Q$172,10,0),0)+_xlfn.IFNA(VLOOKUP($J480,数据整理2!$B$4:$Q$172,10,0),0)+_xlfn.IFNA(VLOOKUP($K480,数据整理2!$B$4:$Q$172,10,0),0)</f>
        <v>0</v>
      </c>
      <c r="L653">
        <f>_xlfn.IFNA(VLOOKUP($D480,数据整理2!$B$4:$Q$172,11,0),0)+_xlfn.IFNA(VLOOKUP($E480,数据整理2!$B$4:$Q$172,11,0),0)+_xlfn.IFNA(VLOOKUP($F480,数据整理2!$B$4:$Q$172,11,0),0)+_xlfn.IFNA(VLOOKUP($G480,数据整理2!$B$4:$Q$172,11,0),0)+_xlfn.IFNA(VLOOKUP($H480,数据整理2!$B$4:$Q$172,11,0),0)+_xlfn.IFNA(VLOOKUP($I480,数据整理2!$B$4:$Q$172,11,0),0)+_xlfn.IFNA(VLOOKUP($J480,数据整理2!$B$4:$Q$172,11,0),0)+_xlfn.IFNA(VLOOKUP($K480,数据整理2!$B$4:$Q$172,11,0),0)</f>
        <v>0</v>
      </c>
      <c r="M653">
        <f>_xlfn.IFNA(VLOOKUP($D480,数据整理2!$B$4:$Q$172,12,0),0)+_xlfn.IFNA(VLOOKUP($E480,数据整理2!$B$4:$Q$172,12,0),0)+_xlfn.IFNA(VLOOKUP($F480,数据整理2!$B$4:$Q$172,12,0),0)+_xlfn.IFNA(VLOOKUP($G480,数据整理2!$B$4:$Q$172,12,0),0)+_xlfn.IFNA(VLOOKUP($H480,数据整理2!$B$4:$Q$172,12,0),0)+_xlfn.IFNA(VLOOKUP($I480,数据整理2!$B$4:$Q$172,12,0),0)+_xlfn.IFNA(VLOOKUP($J480,数据整理2!$B$4:$Q$172,12,0),0)+_xlfn.IFNA(VLOOKUP($K480,数据整理2!$B$4:$Q$172,12,0),0)</f>
        <v>0</v>
      </c>
      <c r="N653">
        <f>_xlfn.IFNA(VLOOKUP($D480,数据整理2!$B$4:$Q$172,13,0),0)+_xlfn.IFNA(VLOOKUP($E480,数据整理2!$B$4:$Q$172,13,0),0)+_xlfn.IFNA(VLOOKUP($F480,数据整理2!$B$4:$Q$172,13,0),0)+_xlfn.IFNA(VLOOKUP($G480,数据整理2!$B$4:$Q$172,13,0),0)+_xlfn.IFNA(VLOOKUP($H480,数据整理2!$B$4:$Q$172,13,0),0)+_xlfn.IFNA(VLOOKUP($I480,数据整理2!$B$4:$Q$172,13,0),0)+_xlfn.IFNA(VLOOKUP($J480,数据整理2!$B$4:$Q$172,13,0),0)+_xlfn.IFNA(VLOOKUP($K480,数据整理2!$B$4:$Q$172,13,0),0)</f>
        <v>0</v>
      </c>
      <c r="O653">
        <f>_xlfn.IFNA(VLOOKUP($D480,数据整理2!$B$4:$Q$172,14,0),0)+_xlfn.IFNA(VLOOKUP($E480,数据整理2!$B$4:$Q$172,14,0),0)+_xlfn.IFNA(VLOOKUP($F480,数据整理2!$B$4:$Q$172,14,0),0)+_xlfn.IFNA(VLOOKUP($G480,数据整理2!$B$4:$Q$172,14,0),0)+_xlfn.IFNA(VLOOKUP($H480,数据整理2!$B$4:$Q$172,14,0),0)+_xlfn.IFNA(VLOOKUP($I480,数据整理2!$B$4:$Q$172,14,0),0)+_xlfn.IFNA(VLOOKUP($J480,数据整理2!$B$4:$Q$172,14,0),0)+_xlfn.IFNA(VLOOKUP($K480,数据整理2!$B$4:$Q$172,14,0),0)</f>
        <v>0</v>
      </c>
      <c r="P653">
        <f>_xlfn.IFNA(VLOOKUP($D480,数据整理2!$B$4:$Q$172,15,0),0)+_xlfn.IFNA(VLOOKUP($E480,数据整理2!$B$4:$Q$172,15,0),0)+_xlfn.IFNA(VLOOKUP($F480,数据整理2!$B$4:$Q$172,15,0),0)+_xlfn.IFNA(VLOOKUP($G480,数据整理2!$B$4:$Q$172,15,0),0)+_xlfn.IFNA(VLOOKUP($H480,数据整理2!$B$4:$Q$172,15,0),0)+_xlfn.IFNA(VLOOKUP($I480,数据整理2!$B$4:$Q$172,15,0),0)+_xlfn.IFNA(VLOOKUP($J480,数据整理2!$B$4:$Q$172,15,0),0)+_xlfn.IFNA(VLOOKUP($K480,数据整理2!$B$4:$Q$172,15,0),0)</f>
        <v>1014</v>
      </c>
      <c r="Q653">
        <f>_xlfn.IFNA(VLOOKUP($D480,数据整理2!$B$4:$Q$172,16,0),0)+_xlfn.IFNA(VLOOKUP($E480,数据整理2!$B$4:$Q$172,16,0),0)+_xlfn.IFNA(VLOOKUP($F480,数据整理2!$B$4:$Q$172,16,0),0)+_xlfn.IFNA(VLOOKUP($G480,数据整理2!$B$4:$Q$172,16,0),0)+_xlfn.IFNA(VLOOKUP($H480,数据整理2!$B$4:$Q$172,16,0),0)+_xlfn.IFNA(VLOOKUP($I480,数据整理2!$B$4:$Q$172,16,0),0)+_xlfn.IFNA(VLOOKUP($J480,数据整理2!$B$4:$Q$172,16,0),0)+_xlfn.IFNA(VLOOKUP($K480,数据整理2!$B$4:$Q$172,16,0),0)</f>
        <v>1014</v>
      </c>
    </row>
    <row r="654" spans="2:17" x14ac:dyDescent="0.2">
      <c r="B654">
        <v>101</v>
      </c>
      <c r="C654" t="str">
        <f>INDEX(数据整理1!$C$30:$C$54,MATCH(B654,数据整理1!$D$30:$D$54))</f>
        <v>16阶</v>
      </c>
      <c r="D654">
        <f>_xlfn.IFNA(VLOOKUP(D481,数据整理2!$B$4:$Q$172,3,0),0)+_xlfn.IFNA(VLOOKUP(E481,数据整理2!$B$4:$Q$172,3,0),0)+_xlfn.IFNA(VLOOKUP(F481,数据整理2!$B$4:$Q$172,3,0),0)+_xlfn.IFNA(VLOOKUP(G481,数据整理2!$B$4:$Q$172,3,0),0)+_xlfn.IFNA(VLOOKUP(H481,数据整理2!$B$4:$Q$172,3,0),0)+_xlfn.IFNA(VLOOKUP(I481,数据整理2!$B$4:$Q$172,3,0),0)+_xlfn.IFNA(VLOOKUP(J481,数据整理2!$B$4:$Q$172,3,0),0)+_xlfn.IFNA(VLOOKUP(K481,数据整理2!$B$4:$Q$172,3,0),0)</f>
        <v>9194</v>
      </c>
      <c r="E654">
        <f>_xlfn.IFNA(VLOOKUP($D481,数据整理2!$B$4:$Q$172,4,0),0)+_xlfn.IFNA(VLOOKUP($E481,数据整理2!$B$4:$Q$172,4,0),0)+_xlfn.IFNA(VLOOKUP($F481,数据整理2!$B$4:$Q$172,4,0),0)+_xlfn.IFNA(VLOOKUP($G481,数据整理2!$B$4:$Q$172,4,0),0)+_xlfn.IFNA(VLOOKUP($H481,数据整理2!$B$4:$Q$172,4,0),0)+_xlfn.IFNA(VLOOKUP($I481,数据整理2!$B$4:$Q$172,4,0),0)+_xlfn.IFNA(VLOOKUP($J481,数据整理2!$B$4:$Q$172,4,0),0)+_xlfn.IFNA(VLOOKUP($K481,数据整理2!$B$4:$Q$172,4,0),0)</f>
        <v>1208</v>
      </c>
      <c r="F654">
        <f>_xlfn.IFNA(VLOOKUP($D481,数据整理2!$B$4:$Q$172,5,0),0)+_xlfn.IFNA(VLOOKUP($E481,数据整理2!$B$4:$Q$172,5,0),0)+_xlfn.IFNA(VLOOKUP($F481,数据整理2!$B$4:$Q$172,5,0),0)+_xlfn.IFNA(VLOOKUP($G481,数据整理2!$B$4:$Q$172,5,0),0)+_xlfn.IFNA(VLOOKUP($H481,数据整理2!$B$4:$Q$172,5,0),0)+_xlfn.IFNA(VLOOKUP($I481,数据整理2!$B$4:$Q$172,5,0),0)+_xlfn.IFNA(VLOOKUP($J481,数据整理2!$B$4:$Q$172,5,0),0)+_xlfn.IFNA(VLOOKUP($K481,数据整理2!$B$4:$Q$172,5,0),0)</f>
        <v>788</v>
      </c>
      <c r="G654">
        <f>_xlfn.IFNA(VLOOKUP($D481,数据整理2!$B$4:$Q$172,6,0),0)+_xlfn.IFNA(VLOOKUP($E481,数据整理2!$B$4:$Q$172,6,0),0)+_xlfn.IFNA(VLOOKUP($F481,数据整理2!$B$4:$Q$172,6,0),0)+_xlfn.IFNA(VLOOKUP($G481,数据整理2!$B$4:$Q$172,6,0),0)+_xlfn.IFNA(VLOOKUP($H481,数据整理2!$B$4:$Q$172,6,0),0)+_xlfn.IFNA(VLOOKUP($I481,数据整理2!$B$4:$Q$172,6,0),0)+_xlfn.IFNA(VLOOKUP($J481,数据整理2!$B$4:$Q$172,6,0),0)+_xlfn.IFNA(VLOOKUP($K481,数据整理2!$B$4:$Q$172,6,0),0)</f>
        <v>1392</v>
      </c>
      <c r="H654">
        <f>_xlfn.IFNA(VLOOKUP($D481,数据整理2!$B$4:$Q$172,7,0),0)+_xlfn.IFNA(VLOOKUP($E481,数据整理2!$B$4:$Q$172,7,0),0)+_xlfn.IFNA(VLOOKUP($F481,数据整理2!$B$4:$Q$172,7,0),0)+_xlfn.IFNA(VLOOKUP($G481,数据整理2!$B$4:$Q$172,7,0),0)+_xlfn.IFNA(VLOOKUP($H481,数据整理2!$B$4:$Q$172,7,0),0)+_xlfn.IFNA(VLOOKUP($I481,数据整理2!$B$4:$Q$172,7,0),0)+_xlfn.IFNA(VLOOKUP($J481,数据整理2!$B$4:$Q$172,7,0),0)+_xlfn.IFNA(VLOOKUP($K481,数据整理2!$B$4:$Q$172,7,0),0)</f>
        <v>0</v>
      </c>
      <c r="I654">
        <f>_xlfn.IFNA(VLOOKUP($D481,数据整理2!$B$4:$Q$172,8,0),0)+_xlfn.IFNA(VLOOKUP($E481,数据整理2!$B$4:$Q$172,8,0),0)+_xlfn.IFNA(VLOOKUP($F481,数据整理2!$B$4:$Q$172,8,0),0)+_xlfn.IFNA(VLOOKUP($G481,数据整理2!$B$4:$Q$172,8,0),0)+_xlfn.IFNA(VLOOKUP($H481,数据整理2!$B$4:$Q$172,8,0),0)+_xlfn.IFNA(VLOOKUP($I481,数据整理2!$B$4:$Q$172,8,0),0)+_xlfn.IFNA(VLOOKUP($J481,数据整理2!$B$4:$Q$172,8,0),0)+_xlfn.IFNA(VLOOKUP($K481,数据整理2!$B$4:$Q$172,8,0),0)</f>
        <v>0</v>
      </c>
      <c r="J654">
        <f>_xlfn.IFNA(VLOOKUP($D481,数据整理2!$B$4:$Q$172,9,0),0)+_xlfn.IFNA(VLOOKUP($E481,数据整理2!$B$4:$Q$172,9,0),0)+_xlfn.IFNA(VLOOKUP($F481,数据整理2!$B$4:$Q$172,9,0),0)+_xlfn.IFNA(VLOOKUP($G481,数据整理2!$B$4:$Q$172,9,0),0)+_xlfn.IFNA(VLOOKUP($H481,数据整理2!$B$4:$Q$172,9,0),0)+_xlfn.IFNA(VLOOKUP($I481,数据整理2!$B$4:$Q$172,9,0),0)+_xlfn.IFNA(VLOOKUP($J481,数据整理2!$B$4:$Q$172,9,0),0)+_xlfn.IFNA(VLOOKUP($K481,数据整理2!$B$4:$Q$172,9,0),0)</f>
        <v>0</v>
      </c>
      <c r="K654">
        <f>_xlfn.IFNA(VLOOKUP($D481,数据整理2!$B$4:$Q$172,10,0),0)+_xlfn.IFNA(VLOOKUP($E481,数据整理2!$B$4:$Q$172,10,0),0)+_xlfn.IFNA(VLOOKUP($F481,数据整理2!$B$4:$Q$172,10,0),0)+_xlfn.IFNA(VLOOKUP($G481,数据整理2!$B$4:$Q$172,10,0),0)+_xlfn.IFNA(VLOOKUP($H481,数据整理2!$B$4:$Q$172,10,0),0)+_xlfn.IFNA(VLOOKUP($I481,数据整理2!$B$4:$Q$172,10,0),0)+_xlfn.IFNA(VLOOKUP($J481,数据整理2!$B$4:$Q$172,10,0),0)+_xlfn.IFNA(VLOOKUP($K481,数据整理2!$B$4:$Q$172,10,0),0)</f>
        <v>0</v>
      </c>
      <c r="L654">
        <f>_xlfn.IFNA(VLOOKUP($D481,数据整理2!$B$4:$Q$172,11,0),0)+_xlfn.IFNA(VLOOKUP($E481,数据整理2!$B$4:$Q$172,11,0),0)+_xlfn.IFNA(VLOOKUP($F481,数据整理2!$B$4:$Q$172,11,0),0)+_xlfn.IFNA(VLOOKUP($G481,数据整理2!$B$4:$Q$172,11,0),0)+_xlfn.IFNA(VLOOKUP($H481,数据整理2!$B$4:$Q$172,11,0),0)+_xlfn.IFNA(VLOOKUP($I481,数据整理2!$B$4:$Q$172,11,0),0)+_xlfn.IFNA(VLOOKUP($J481,数据整理2!$B$4:$Q$172,11,0),0)+_xlfn.IFNA(VLOOKUP($K481,数据整理2!$B$4:$Q$172,11,0),0)</f>
        <v>0</v>
      </c>
      <c r="M654">
        <f>_xlfn.IFNA(VLOOKUP($D481,数据整理2!$B$4:$Q$172,12,0),0)+_xlfn.IFNA(VLOOKUP($E481,数据整理2!$B$4:$Q$172,12,0),0)+_xlfn.IFNA(VLOOKUP($F481,数据整理2!$B$4:$Q$172,12,0),0)+_xlfn.IFNA(VLOOKUP($G481,数据整理2!$B$4:$Q$172,12,0),0)+_xlfn.IFNA(VLOOKUP($H481,数据整理2!$B$4:$Q$172,12,0),0)+_xlfn.IFNA(VLOOKUP($I481,数据整理2!$B$4:$Q$172,12,0),0)+_xlfn.IFNA(VLOOKUP($J481,数据整理2!$B$4:$Q$172,12,0),0)+_xlfn.IFNA(VLOOKUP($K481,数据整理2!$B$4:$Q$172,12,0),0)</f>
        <v>0</v>
      </c>
      <c r="N654">
        <f>_xlfn.IFNA(VLOOKUP($D481,数据整理2!$B$4:$Q$172,13,0),0)+_xlfn.IFNA(VLOOKUP($E481,数据整理2!$B$4:$Q$172,13,0),0)+_xlfn.IFNA(VLOOKUP($F481,数据整理2!$B$4:$Q$172,13,0),0)+_xlfn.IFNA(VLOOKUP($G481,数据整理2!$B$4:$Q$172,13,0),0)+_xlfn.IFNA(VLOOKUP($H481,数据整理2!$B$4:$Q$172,13,0),0)+_xlfn.IFNA(VLOOKUP($I481,数据整理2!$B$4:$Q$172,13,0),0)+_xlfn.IFNA(VLOOKUP($J481,数据整理2!$B$4:$Q$172,13,0),0)+_xlfn.IFNA(VLOOKUP($K481,数据整理2!$B$4:$Q$172,13,0),0)</f>
        <v>0</v>
      </c>
      <c r="O654">
        <f>_xlfn.IFNA(VLOOKUP($D481,数据整理2!$B$4:$Q$172,14,0),0)+_xlfn.IFNA(VLOOKUP($E481,数据整理2!$B$4:$Q$172,14,0),0)+_xlfn.IFNA(VLOOKUP($F481,数据整理2!$B$4:$Q$172,14,0),0)+_xlfn.IFNA(VLOOKUP($G481,数据整理2!$B$4:$Q$172,14,0),0)+_xlfn.IFNA(VLOOKUP($H481,数据整理2!$B$4:$Q$172,14,0),0)+_xlfn.IFNA(VLOOKUP($I481,数据整理2!$B$4:$Q$172,14,0),0)+_xlfn.IFNA(VLOOKUP($J481,数据整理2!$B$4:$Q$172,14,0),0)+_xlfn.IFNA(VLOOKUP($K481,数据整理2!$B$4:$Q$172,14,0),0)</f>
        <v>0</v>
      </c>
      <c r="P654">
        <f>_xlfn.IFNA(VLOOKUP($D481,数据整理2!$B$4:$Q$172,15,0),0)+_xlfn.IFNA(VLOOKUP($E481,数据整理2!$B$4:$Q$172,15,0),0)+_xlfn.IFNA(VLOOKUP($F481,数据整理2!$B$4:$Q$172,15,0),0)+_xlfn.IFNA(VLOOKUP($G481,数据整理2!$B$4:$Q$172,15,0),0)+_xlfn.IFNA(VLOOKUP($H481,数据整理2!$B$4:$Q$172,15,0),0)+_xlfn.IFNA(VLOOKUP($I481,数据整理2!$B$4:$Q$172,15,0),0)+_xlfn.IFNA(VLOOKUP($J481,数据整理2!$B$4:$Q$172,15,0),0)+_xlfn.IFNA(VLOOKUP($K481,数据整理2!$B$4:$Q$172,15,0),0)</f>
        <v>1103</v>
      </c>
      <c r="Q654">
        <f>_xlfn.IFNA(VLOOKUP($D481,数据整理2!$B$4:$Q$172,16,0),0)+_xlfn.IFNA(VLOOKUP($E481,数据整理2!$B$4:$Q$172,16,0),0)+_xlfn.IFNA(VLOOKUP($F481,数据整理2!$B$4:$Q$172,16,0),0)+_xlfn.IFNA(VLOOKUP($G481,数据整理2!$B$4:$Q$172,16,0),0)+_xlfn.IFNA(VLOOKUP($H481,数据整理2!$B$4:$Q$172,16,0),0)+_xlfn.IFNA(VLOOKUP($I481,数据整理2!$B$4:$Q$172,16,0),0)+_xlfn.IFNA(VLOOKUP($J481,数据整理2!$B$4:$Q$172,16,0),0)+_xlfn.IFNA(VLOOKUP($K481,数据整理2!$B$4:$Q$172,16,0),0)</f>
        <v>1103</v>
      </c>
    </row>
    <row r="655" spans="2:17" x14ac:dyDescent="0.2">
      <c r="B655">
        <v>102</v>
      </c>
      <c r="C655" t="str">
        <f>INDEX(数据整理1!$C$30:$C$54,MATCH(B655,数据整理1!$D$30:$D$54))</f>
        <v>16阶</v>
      </c>
      <c r="D655">
        <f>_xlfn.IFNA(VLOOKUP(D482,数据整理2!$B$4:$Q$172,3,0),0)+_xlfn.IFNA(VLOOKUP(E482,数据整理2!$B$4:$Q$172,3,0),0)+_xlfn.IFNA(VLOOKUP(F482,数据整理2!$B$4:$Q$172,3,0),0)+_xlfn.IFNA(VLOOKUP(G482,数据整理2!$B$4:$Q$172,3,0),0)+_xlfn.IFNA(VLOOKUP(H482,数据整理2!$B$4:$Q$172,3,0),0)+_xlfn.IFNA(VLOOKUP(I482,数据整理2!$B$4:$Q$172,3,0),0)+_xlfn.IFNA(VLOOKUP(J482,数据整理2!$B$4:$Q$172,3,0),0)+_xlfn.IFNA(VLOOKUP(K482,数据整理2!$B$4:$Q$172,3,0),0)</f>
        <v>12344</v>
      </c>
      <c r="E655">
        <f>_xlfn.IFNA(VLOOKUP($D482,数据整理2!$B$4:$Q$172,4,0),0)+_xlfn.IFNA(VLOOKUP($E482,数据整理2!$B$4:$Q$172,4,0),0)+_xlfn.IFNA(VLOOKUP($F482,数据整理2!$B$4:$Q$172,4,0),0)+_xlfn.IFNA(VLOOKUP($G482,数据整理2!$B$4:$Q$172,4,0),0)+_xlfn.IFNA(VLOOKUP($H482,数据整理2!$B$4:$Q$172,4,0),0)+_xlfn.IFNA(VLOOKUP($I482,数据整理2!$B$4:$Q$172,4,0),0)+_xlfn.IFNA(VLOOKUP($J482,数据整理2!$B$4:$Q$172,4,0),0)+_xlfn.IFNA(VLOOKUP($K482,数据整理2!$B$4:$Q$172,4,0),0)</f>
        <v>1208</v>
      </c>
      <c r="F655">
        <f>_xlfn.IFNA(VLOOKUP($D482,数据整理2!$B$4:$Q$172,5,0),0)+_xlfn.IFNA(VLOOKUP($E482,数据整理2!$B$4:$Q$172,5,0),0)+_xlfn.IFNA(VLOOKUP($F482,数据整理2!$B$4:$Q$172,5,0),0)+_xlfn.IFNA(VLOOKUP($G482,数据整理2!$B$4:$Q$172,5,0),0)+_xlfn.IFNA(VLOOKUP($H482,数据整理2!$B$4:$Q$172,5,0),0)+_xlfn.IFNA(VLOOKUP($I482,数据整理2!$B$4:$Q$172,5,0),0)+_xlfn.IFNA(VLOOKUP($J482,数据整理2!$B$4:$Q$172,5,0),0)+_xlfn.IFNA(VLOOKUP($K482,数据整理2!$B$4:$Q$172,5,0),0)</f>
        <v>788</v>
      </c>
      <c r="G655">
        <f>_xlfn.IFNA(VLOOKUP($D482,数据整理2!$B$4:$Q$172,6,0),0)+_xlfn.IFNA(VLOOKUP($E482,数据整理2!$B$4:$Q$172,6,0),0)+_xlfn.IFNA(VLOOKUP($F482,数据整理2!$B$4:$Q$172,6,0),0)+_xlfn.IFNA(VLOOKUP($G482,数据整理2!$B$4:$Q$172,6,0),0)+_xlfn.IFNA(VLOOKUP($H482,数据整理2!$B$4:$Q$172,6,0),0)+_xlfn.IFNA(VLOOKUP($I482,数据整理2!$B$4:$Q$172,6,0),0)+_xlfn.IFNA(VLOOKUP($J482,数据整理2!$B$4:$Q$172,6,0),0)+_xlfn.IFNA(VLOOKUP($K482,数据整理2!$B$4:$Q$172,6,0),0)</f>
        <v>1392</v>
      </c>
      <c r="H655">
        <f>_xlfn.IFNA(VLOOKUP($D482,数据整理2!$B$4:$Q$172,7,0),0)+_xlfn.IFNA(VLOOKUP($E482,数据整理2!$B$4:$Q$172,7,0),0)+_xlfn.IFNA(VLOOKUP($F482,数据整理2!$B$4:$Q$172,7,0),0)+_xlfn.IFNA(VLOOKUP($G482,数据整理2!$B$4:$Q$172,7,0),0)+_xlfn.IFNA(VLOOKUP($H482,数据整理2!$B$4:$Q$172,7,0),0)+_xlfn.IFNA(VLOOKUP($I482,数据整理2!$B$4:$Q$172,7,0),0)+_xlfn.IFNA(VLOOKUP($J482,数据整理2!$B$4:$Q$172,7,0),0)+_xlfn.IFNA(VLOOKUP($K482,数据整理2!$B$4:$Q$172,7,0),0)</f>
        <v>0</v>
      </c>
      <c r="I655">
        <f>_xlfn.IFNA(VLOOKUP($D482,数据整理2!$B$4:$Q$172,8,0),0)+_xlfn.IFNA(VLOOKUP($E482,数据整理2!$B$4:$Q$172,8,0),0)+_xlfn.IFNA(VLOOKUP($F482,数据整理2!$B$4:$Q$172,8,0),0)+_xlfn.IFNA(VLOOKUP($G482,数据整理2!$B$4:$Q$172,8,0),0)+_xlfn.IFNA(VLOOKUP($H482,数据整理2!$B$4:$Q$172,8,0),0)+_xlfn.IFNA(VLOOKUP($I482,数据整理2!$B$4:$Q$172,8,0),0)+_xlfn.IFNA(VLOOKUP($J482,数据整理2!$B$4:$Q$172,8,0),0)+_xlfn.IFNA(VLOOKUP($K482,数据整理2!$B$4:$Q$172,8,0),0)</f>
        <v>0</v>
      </c>
      <c r="J655">
        <f>_xlfn.IFNA(VLOOKUP($D482,数据整理2!$B$4:$Q$172,9,0),0)+_xlfn.IFNA(VLOOKUP($E482,数据整理2!$B$4:$Q$172,9,0),0)+_xlfn.IFNA(VLOOKUP($F482,数据整理2!$B$4:$Q$172,9,0),0)+_xlfn.IFNA(VLOOKUP($G482,数据整理2!$B$4:$Q$172,9,0),0)+_xlfn.IFNA(VLOOKUP($H482,数据整理2!$B$4:$Q$172,9,0),0)+_xlfn.IFNA(VLOOKUP($I482,数据整理2!$B$4:$Q$172,9,0),0)+_xlfn.IFNA(VLOOKUP($J482,数据整理2!$B$4:$Q$172,9,0),0)+_xlfn.IFNA(VLOOKUP($K482,数据整理2!$B$4:$Q$172,9,0),0)</f>
        <v>0</v>
      </c>
      <c r="K655">
        <f>_xlfn.IFNA(VLOOKUP($D482,数据整理2!$B$4:$Q$172,10,0),0)+_xlfn.IFNA(VLOOKUP($E482,数据整理2!$B$4:$Q$172,10,0),0)+_xlfn.IFNA(VLOOKUP($F482,数据整理2!$B$4:$Q$172,10,0),0)+_xlfn.IFNA(VLOOKUP($G482,数据整理2!$B$4:$Q$172,10,0),0)+_xlfn.IFNA(VLOOKUP($H482,数据整理2!$B$4:$Q$172,10,0),0)+_xlfn.IFNA(VLOOKUP($I482,数据整理2!$B$4:$Q$172,10,0),0)+_xlfn.IFNA(VLOOKUP($J482,数据整理2!$B$4:$Q$172,10,0),0)+_xlfn.IFNA(VLOOKUP($K482,数据整理2!$B$4:$Q$172,10,0),0)</f>
        <v>0</v>
      </c>
      <c r="L655">
        <f>_xlfn.IFNA(VLOOKUP($D482,数据整理2!$B$4:$Q$172,11,0),0)+_xlfn.IFNA(VLOOKUP($E482,数据整理2!$B$4:$Q$172,11,0),0)+_xlfn.IFNA(VLOOKUP($F482,数据整理2!$B$4:$Q$172,11,0),0)+_xlfn.IFNA(VLOOKUP($G482,数据整理2!$B$4:$Q$172,11,0),0)+_xlfn.IFNA(VLOOKUP($H482,数据整理2!$B$4:$Q$172,11,0),0)+_xlfn.IFNA(VLOOKUP($I482,数据整理2!$B$4:$Q$172,11,0),0)+_xlfn.IFNA(VLOOKUP($J482,数据整理2!$B$4:$Q$172,11,0),0)+_xlfn.IFNA(VLOOKUP($K482,数据整理2!$B$4:$Q$172,11,0),0)</f>
        <v>0</v>
      </c>
      <c r="M655">
        <f>_xlfn.IFNA(VLOOKUP($D482,数据整理2!$B$4:$Q$172,12,0),0)+_xlfn.IFNA(VLOOKUP($E482,数据整理2!$B$4:$Q$172,12,0),0)+_xlfn.IFNA(VLOOKUP($F482,数据整理2!$B$4:$Q$172,12,0),0)+_xlfn.IFNA(VLOOKUP($G482,数据整理2!$B$4:$Q$172,12,0),0)+_xlfn.IFNA(VLOOKUP($H482,数据整理2!$B$4:$Q$172,12,0),0)+_xlfn.IFNA(VLOOKUP($I482,数据整理2!$B$4:$Q$172,12,0),0)+_xlfn.IFNA(VLOOKUP($J482,数据整理2!$B$4:$Q$172,12,0),0)+_xlfn.IFNA(VLOOKUP($K482,数据整理2!$B$4:$Q$172,12,0),0)</f>
        <v>0</v>
      </c>
      <c r="N655">
        <f>_xlfn.IFNA(VLOOKUP($D482,数据整理2!$B$4:$Q$172,13,0),0)+_xlfn.IFNA(VLOOKUP($E482,数据整理2!$B$4:$Q$172,13,0),0)+_xlfn.IFNA(VLOOKUP($F482,数据整理2!$B$4:$Q$172,13,0),0)+_xlfn.IFNA(VLOOKUP($G482,数据整理2!$B$4:$Q$172,13,0),0)+_xlfn.IFNA(VLOOKUP($H482,数据整理2!$B$4:$Q$172,13,0),0)+_xlfn.IFNA(VLOOKUP($I482,数据整理2!$B$4:$Q$172,13,0),0)+_xlfn.IFNA(VLOOKUP($J482,数据整理2!$B$4:$Q$172,13,0),0)+_xlfn.IFNA(VLOOKUP($K482,数据整理2!$B$4:$Q$172,13,0),0)</f>
        <v>0</v>
      </c>
      <c r="O655">
        <f>_xlfn.IFNA(VLOOKUP($D482,数据整理2!$B$4:$Q$172,14,0),0)+_xlfn.IFNA(VLOOKUP($E482,数据整理2!$B$4:$Q$172,14,0),0)+_xlfn.IFNA(VLOOKUP($F482,数据整理2!$B$4:$Q$172,14,0),0)+_xlfn.IFNA(VLOOKUP($G482,数据整理2!$B$4:$Q$172,14,0),0)+_xlfn.IFNA(VLOOKUP($H482,数据整理2!$B$4:$Q$172,14,0),0)+_xlfn.IFNA(VLOOKUP($I482,数据整理2!$B$4:$Q$172,14,0),0)+_xlfn.IFNA(VLOOKUP($J482,数据整理2!$B$4:$Q$172,14,0),0)+_xlfn.IFNA(VLOOKUP($K482,数据整理2!$B$4:$Q$172,14,0),0)</f>
        <v>0</v>
      </c>
      <c r="P655">
        <f>_xlfn.IFNA(VLOOKUP($D482,数据整理2!$B$4:$Q$172,15,0),0)+_xlfn.IFNA(VLOOKUP($E482,数据整理2!$B$4:$Q$172,15,0),0)+_xlfn.IFNA(VLOOKUP($F482,数据整理2!$B$4:$Q$172,15,0),0)+_xlfn.IFNA(VLOOKUP($G482,数据整理2!$B$4:$Q$172,15,0),0)+_xlfn.IFNA(VLOOKUP($H482,数据整理2!$B$4:$Q$172,15,0),0)+_xlfn.IFNA(VLOOKUP($I482,数据整理2!$B$4:$Q$172,15,0),0)+_xlfn.IFNA(VLOOKUP($J482,数据整理2!$B$4:$Q$172,15,0),0)+_xlfn.IFNA(VLOOKUP($K482,数据整理2!$B$4:$Q$172,15,0),0)</f>
        <v>1292</v>
      </c>
      <c r="Q655">
        <f>_xlfn.IFNA(VLOOKUP($D482,数据整理2!$B$4:$Q$172,16,0),0)+_xlfn.IFNA(VLOOKUP($E482,数据整理2!$B$4:$Q$172,16,0),0)+_xlfn.IFNA(VLOOKUP($F482,数据整理2!$B$4:$Q$172,16,0),0)+_xlfn.IFNA(VLOOKUP($G482,数据整理2!$B$4:$Q$172,16,0),0)+_xlfn.IFNA(VLOOKUP($H482,数据整理2!$B$4:$Q$172,16,0),0)+_xlfn.IFNA(VLOOKUP($I482,数据整理2!$B$4:$Q$172,16,0),0)+_xlfn.IFNA(VLOOKUP($J482,数据整理2!$B$4:$Q$172,16,0),0)+_xlfn.IFNA(VLOOKUP($K482,数据整理2!$B$4:$Q$172,16,0),0)</f>
        <v>1292</v>
      </c>
    </row>
    <row r="656" spans="2:17" x14ac:dyDescent="0.2">
      <c r="B656">
        <v>103</v>
      </c>
      <c r="C656" t="str">
        <f>INDEX(数据整理1!$C$30:$C$54,MATCH(B656,数据整理1!$D$30:$D$54))</f>
        <v>16阶</v>
      </c>
      <c r="D656">
        <f>_xlfn.IFNA(VLOOKUP(D483,数据整理2!$B$4:$Q$172,3,0),0)+_xlfn.IFNA(VLOOKUP(E483,数据整理2!$B$4:$Q$172,3,0),0)+_xlfn.IFNA(VLOOKUP(F483,数据整理2!$B$4:$Q$172,3,0),0)+_xlfn.IFNA(VLOOKUP(G483,数据整理2!$B$4:$Q$172,3,0),0)+_xlfn.IFNA(VLOOKUP(H483,数据整理2!$B$4:$Q$172,3,0),0)+_xlfn.IFNA(VLOOKUP(I483,数据整理2!$B$4:$Q$172,3,0),0)+_xlfn.IFNA(VLOOKUP(J483,数据整理2!$B$4:$Q$172,3,0),0)+_xlfn.IFNA(VLOOKUP(K483,数据整理2!$B$4:$Q$172,3,0),0)</f>
        <v>12344</v>
      </c>
      <c r="E656">
        <f>_xlfn.IFNA(VLOOKUP($D483,数据整理2!$B$4:$Q$172,4,0),0)+_xlfn.IFNA(VLOOKUP($E483,数据整理2!$B$4:$Q$172,4,0),0)+_xlfn.IFNA(VLOOKUP($F483,数据整理2!$B$4:$Q$172,4,0),0)+_xlfn.IFNA(VLOOKUP($G483,数据整理2!$B$4:$Q$172,4,0),0)+_xlfn.IFNA(VLOOKUP($H483,数据整理2!$B$4:$Q$172,4,0),0)+_xlfn.IFNA(VLOOKUP($I483,数据整理2!$B$4:$Q$172,4,0),0)+_xlfn.IFNA(VLOOKUP($J483,数据整理2!$B$4:$Q$172,4,0),0)+_xlfn.IFNA(VLOOKUP($K483,数据整理2!$B$4:$Q$172,4,0),0)</f>
        <v>1208</v>
      </c>
      <c r="F656">
        <f>_xlfn.IFNA(VLOOKUP($D483,数据整理2!$B$4:$Q$172,5,0),0)+_xlfn.IFNA(VLOOKUP($E483,数据整理2!$B$4:$Q$172,5,0),0)+_xlfn.IFNA(VLOOKUP($F483,数据整理2!$B$4:$Q$172,5,0),0)+_xlfn.IFNA(VLOOKUP($G483,数据整理2!$B$4:$Q$172,5,0),0)+_xlfn.IFNA(VLOOKUP($H483,数据整理2!$B$4:$Q$172,5,0),0)+_xlfn.IFNA(VLOOKUP($I483,数据整理2!$B$4:$Q$172,5,0),0)+_xlfn.IFNA(VLOOKUP($J483,数据整理2!$B$4:$Q$172,5,0),0)+_xlfn.IFNA(VLOOKUP($K483,数据整理2!$B$4:$Q$172,5,0),0)</f>
        <v>788</v>
      </c>
      <c r="G656">
        <f>_xlfn.IFNA(VLOOKUP($D483,数据整理2!$B$4:$Q$172,6,0),0)+_xlfn.IFNA(VLOOKUP($E483,数据整理2!$B$4:$Q$172,6,0),0)+_xlfn.IFNA(VLOOKUP($F483,数据整理2!$B$4:$Q$172,6,0),0)+_xlfn.IFNA(VLOOKUP($G483,数据整理2!$B$4:$Q$172,6,0),0)+_xlfn.IFNA(VLOOKUP($H483,数据整理2!$B$4:$Q$172,6,0),0)+_xlfn.IFNA(VLOOKUP($I483,数据整理2!$B$4:$Q$172,6,0),0)+_xlfn.IFNA(VLOOKUP($J483,数据整理2!$B$4:$Q$172,6,0),0)+_xlfn.IFNA(VLOOKUP($K483,数据整理2!$B$4:$Q$172,6,0),0)</f>
        <v>1392</v>
      </c>
      <c r="H656">
        <f>_xlfn.IFNA(VLOOKUP($D483,数据整理2!$B$4:$Q$172,7,0),0)+_xlfn.IFNA(VLOOKUP($E483,数据整理2!$B$4:$Q$172,7,0),0)+_xlfn.IFNA(VLOOKUP($F483,数据整理2!$B$4:$Q$172,7,0),0)+_xlfn.IFNA(VLOOKUP($G483,数据整理2!$B$4:$Q$172,7,0),0)+_xlfn.IFNA(VLOOKUP($H483,数据整理2!$B$4:$Q$172,7,0),0)+_xlfn.IFNA(VLOOKUP($I483,数据整理2!$B$4:$Q$172,7,0),0)+_xlfn.IFNA(VLOOKUP($J483,数据整理2!$B$4:$Q$172,7,0),0)+_xlfn.IFNA(VLOOKUP($K483,数据整理2!$B$4:$Q$172,7,0),0)</f>
        <v>0</v>
      </c>
      <c r="I656">
        <f>_xlfn.IFNA(VLOOKUP($D483,数据整理2!$B$4:$Q$172,8,0),0)+_xlfn.IFNA(VLOOKUP($E483,数据整理2!$B$4:$Q$172,8,0),0)+_xlfn.IFNA(VLOOKUP($F483,数据整理2!$B$4:$Q$172,8,0),0)+_xlfn.IFNA(VLOOKUP($G483,数据整理2!$B$4:$Q$172,8,0),0)+_xlfn.IFNA(VLOOKUP($H483,数据整理2!$B$4:$Q$172,8,0),0)+_xlfn.IFNA(VLOOKUP($I483,数据整理2!$B$4:$Q$172,8,0),0)+_xlfn.IFNA(VLOOKUP($J483,数据整理2!$B$4:$Q$172,8,0),0)+_xlfn.IFNA(VLOOKUP($K483,数据整理2!$B$4:$Q$172,8,0),0)</f>
        <v>0</v>
      </c>
      <c r="J656">
        <f>_xlfn.IFNA(VLOOKUP($D483,数据整理2!$B$4:$Q$172,9,0),0)+_xlfn.IFNA(VLOOKUP($E483,数据整理2!$B$4:$Q$172,9,0),0)+_xlfn.IFNA(VLOOKUP($F483,数据整理2!$B$4:$Q$172,9,0),0)+_xlfn.IFNA(VLOOKUP($G483,数据整理2!$B$4:$Q$172,9,0),0)+_xlfn.IFNA(VLOOKUP($H483,数据整理2!$B$4:$Q$172,9,0),0)+_xlfn.IFNA(VLOOKUP($I483,数据整理2!$B$4:$Q$172,9,0),0)+_xlfn.IFNA(VLOOKUP($J483,数据整理2!$B$4:$Q$172,9,0),0)+_xlfn.IFNA(VLOOKUP($K483,数据整理2!$B$4:$Q$172,9,0),0)</f>
        <v>0</v>
      </c>
      <c r="K656">
        <f>_xlfn.IFNA(VLOOKUP($D483,数据整理2!$B$4:$Q$172,10,0),0)+_xlfn.IFNA(VLOOKUP($E483,数据整理2!$B$4:$Q$172,10,0),0)+_xlfn.IFNA(VLOOKUP($F483,数据整理2!$B$4:$Q$172,10,0),0)+_xlfn.IFNA(VLOOKUP($G483,数据整理2!$B$4:$Q$172,10,0),0)+_xlfn.IFNA(VLOOKUP($H483,数据整理2!$B$4:$Q$172,10,0),0)+_xlfn.IFNA(VLOOKUP($I483,数据整理2!$B$4:$Q$172,10,0),0)+_xlfn.IFNA(VLOOKUP($J483,数据整理2!$B$4:$Q$172,10,0),0)+_xlfn.IFNA(VLOOKUP($K483,数据整理2!$B$4:$Q$172,10,0),0)</f>
        <v>0</v>
      </c>
      <c r="L656">
        <f>_xlfn.IFNA(VLOOKUP($D483,数据整理2!$B$4:$Q$172,11,0),0)+_xlfn.IFNA(VLOOKUP($E483,数据整理2!$B$4:$Q$172,11,0),0)+_xlfn.IFNA(VLOOKUP($F483,数据整理2!$B$4:$Q$172,11,0),0)+_xlfn.IFNA(VLOOKUP($G483,数据整理2!$B$4:$Q$172,11,0),0)+_xlfn.IFNA(VLOOKUP($H483,数据整理2!$B$4:$Q$172,11,0),0)+_xlfn.IFNA(VLOOKUP($I483,数据整理2!$B$4:$Q$172,11,0),0)+_xlfn.IFNA(VLOOKUP($J483,数据整理2!$B$4:$Q$172,11,0),0)+_xlfn.IFNA(VLOOKUP($K483,数据整理2!$B$4:$Q$172,11,0),0)</f>
        <v>0</v>
      </c>
      <c r="M656">
        <f>_xlfn.IFNA(VLOOKUP($D483,数据整理2!$B$4:$Q$172,12,0),0)+_xlfn.IFNA(VLOOKUP($E483,数据整理2!$B$4:$Q$172,12,0),0)+_xlfn.IFNA(VLOOKUP($F483,数据整理2!$B$4:$Q$172,12,0),0)+_xlfn.IFNA(VLOOKUP($G483,数据整理2!$B$4:$Q$172,12,0),0)+_xlfn.IFNA(VLOOKUP($H483,数据整理2!$B$4:$Q$172,12,0),0)+_xlfn.IFNA(VLOOKUP($I483,数据整理2!$B$4:$Q$172,12,0),0)+_xlfn.IFNA(VLOOKUP($J483,数据整理2!$B$4:$Q$172,12,0),0)+_xlfn.IFNA(VLOOKUP($K483,数据整理2!$B$4:$Q$172,12,0),0)</f>
        <v>0</v>
      </c>
      <c r="N656">
        <f>_xlfn.IFNA(VLOOKUP($D483,数据整理2!$B$4:$Q$172,13,0),0)+_xlfn.IFNA(VLOOKUP($E483,数据整理2!$B$4:$Q$172,13,0),0)+_xlfn.IFNA(VLOOKUP($F483,数据整理2!$B$4:$Q$172,13,0),0)+_xlfn.IFNA(VLOOKUP($G483,数据整理2!$B$4:$Q$172,13,0),0)+_xlfn.IFNA(VLOOKUP($H483,数据整理2!$B$4:$Q$172,13,0),0)+_xlfn.IFNA(VLOOKUP($I483,数据整理2!$B$4:$Q$172,13,0),0)+_xlfn.IFNA(VLOOKUP($J483,数据整理2!$B$4:$Q$172,13,0),0)+_xlfn.IFNA(VLOOKUP($K483,数据整理2!$B$4:$Q$172,13,0),0)</f>
        <v>0</v>
      </c>
      <c r="O656">
        <f>_xlfn.IFNA(VLOOKUP($D483,数据整理2!$B$4:$Q$172,14,0),0)+_xlfn.IFNA(VLOOKUP($E483,数据整理2!$B$4:$Q$172,14,0),0)+_xlfn.IFNA(VLOOKUP($F483,数据整理2!$B$4:$Q$172,14,0),0)+_xlfn.IFNA(VLOOKUP($G483,数据整理2!$B$4:$Q$172,14,0),0)+_xlfn.IFNA(VLOOKUP($H483,数据整理2!$B$4:$Q$172,14,0),0)+_xlfn.IFNA(VLOOKUP($I483,数据整理2!$B$4:$Q$172,14,0),0)+_xlfn.IFNA(VLOOKUP($J483,数据整理2!$B$4:$Q$172,14,0),0)+_xlfn.IFNA(VLOOKUP($K483,数据整理2!$B$4:$Q$172,14,0),0)</f>
        <v>0</v>
      </c>
      <c r="P656">
        <f>_xlfn.IFNA(VLOOKUP($D483,数据整理2!$B$4:$Q$172,15,0),0)+_xlfn.IFNA(VLOOKUP($E483,数据整理2!$B$4:$Q$172,15,0),0)+_xlfn.IFNA(VLOOKUP($F483,数据整理2!$B$4:$Q$172,15,0),0)+_xlfn.IFNA(VLOOKUP($G483,数据整理2!$B$4:$Q$172,15,0),0)+_xlfn.IFNA(VLOOKUP($H483,数据整理2!$B$4:$Q$172,15,0),0)+_xlfn.IFNA(VLOOKUP($I483,数据整理2!$B$4:$Q$172,15,0),0)+_xlfn.IFNA(VLOOKUP($J483,数据整理2!$B$4:$Q$172,15,0),0)+_xlfn.IFNA(VLOOKUP($K483,数据整理2!$B$4:$Q$172,15,0),0)</f>
        <v>1292</v>
      </c>
      <c r="Q656">
        <f>_xlfn.IFNA(VLOOKUP($D483,数据整理2!$B$4:$Q$172,16,0),0)+_xlfn.IFNA(VLOOKUP($E483,数据整理2!$B$4:$Q$172,16,0),0)+_xlfn.IFNA(VLOOKUP($F483,数据整理2!$B$4:$Q$172,16,0),0)+_xlfn.IFNA(VLOOKUP($G483,数据整理2!$B$4:$Q$172,16,0),0)+_xlfn.IFNA(VLOOKUP($H483,数据整理2!$B$4:$Q$172,16,0),0)+_xlfn.IFNA(VLOOKUP($I483,数据整理2!$B$4:$Q$172,16,0),0)+_xlfn.IFNA(VLOOKUP($J483,数据整理2!$B$4:$Q$172,16,0),0)+_xlfn.IFNA(VLOOKUP($K483,数据整理2!$B$4:$Q$172,16,0),0)</f>
        <v>1292</v>
      </c>
    </row>
    <row r="657" spans="2:17" x14ac:dyDescent="0.2">
      <c r="B657">
        <v>104</v>
      </c>
      <c r="C657" t="str">
        <f>INDEX(数据整理1!$C$30:$C$54,MATCH(B657,数据整理1!$D$30:$D$54))</f>
        <v>16阶</v>
      </c>
      <c r="D657">
        <f>_xlfn.IFNA(VLOOKUP(D484,数据整理2!$B$4:$Q$172,3,0),0)+_xlfn.IFNA(VLOOKUP(E484,数据整理2!$B$4:$Q$172,3,0),0)+_xlfn.IFNA(VLOOKUP(F484,数据整理2!$B$4:$Q$172,3,0),0)+_xlfn.IFNA(VLOOKUP(G484,数据整理2!$B$4:$Q$172,3,0),0)+_xlfn.IFNA(VLOOKUP(H484,数据整理2!$B$4:$Q$172,3,0),0)+_xlfn.IFNA(VLOOKUP(I484,数据整理2!$B$4:$Q$172,3,0),0)+_xlfn.IFNA(VLOOKUP(J484,数据整理2!$B$4:$Q$172,3,0),0)+_xlfn.IFNA(VLOOKUP(K484,数据整理2!$B$4:$Q$172,3,0),0)</f>
        <v>12344</v>
      </c>
      <c r="E657">
        <f>_xlfn.IFNA(VLOOKUP($D484,数据整理2!$B$4:$Q$172,4,0),0)+_xlfn.IFNA(VLOOKUP($E484,数据整理2!$B$4:$Q$172,4,0),0)+_xlfn.IFNA(VLOOKUP($F484,数据整理2!$B$4:$Q$172,4,0),0)+_xlfn.IFNA(VLOOKUP($G484,数据整理2!$B$4:$Q$172,4,0),0)+_xlfn.IFNA(VLOOKUP($H484,数据整理2!$B$4:$Q$172,4,0),0)+_xlfn.IFNA(VLOOKUP($I484,数据整理2!$B$4:$Q$172,4,0),0)+_xlfn.IFNA(VLOOKUP($J484,数据整理2!$B$4:$Q$172,4,0),0)+_xlfn.IFNA(VLOOKUP($K484,数据整理2!$B$4:$Q$172,4,0),0)</f>
        <v>1208</v>
      </c>
      <c r="F657">
        <f>_xlfn.IFNA(VLOOKUP($D484,数据整理2!$B$4:$Q$172,5,0),0)+_xlfn.IFNA(VLOOKUP($E484,数据整理2!$B$4:$Q$172,5,0),0)+_xlfn.IFNA(VLOOKUP($F484,数据整理2!$B$4:$Q$172,5,0),0)+_xlfn.IFNA(VLOOKUP($G484,数据整理2!$B$4:$Q$172,5,0),0)+_xlfn.IFNA(VLOOKUP($H484,数据整理2!$B$4:$Q$172,5,0),0)+_xlfn.IFNA(VLOOKUP($I484,数据整理2!$B$4:$Q$172,5,0),0)+_xlfn.IFNA(VLOOKUP($J484,数据整理2!$B$4:$Q$172,5,0),0)+_xlfn.IFNA(VLOOKUP($K484,数据整理2!$B$4:$Q$172,5,0),0)</f>
        <v>788</v>
      </c>
      <c r="G657">
        <f>_xlfn.IFNA(VLOOKUP($D484,数据整理2!$B$4:$Q$172,6,0),0)+_xlfn.IFNA(VLOOKUP($E484,数据整理2!$B$4:$Q$172,6,0),0)+_xlfn.IFNA(VLOOKUP($F484,数据整理2!$B$4:$Q$172,6,0),0)+_xlfn.IFNA(VLOOKUP($G484,数据整理2!$B$4:$Q$172,6,0),0)+_xlfn.IFNA(VLOOKUP($H484,数据整理2!$B$4:$Q$172,6,0),0)+_xlfn.IFNA(VLOOKUP($I484,数据整理2!$B$4:$Q$172,6,0),0)+_xlfn.IFNA(VLOOKUP($J484,数据整理2!$B$4:$Q$172,6,0),0)+_xlfn.IFNA(VLOOKUP($K484,数据整理2!$B$4:$Q$172,6,0),0)</f>
        <v>1392</v>
      </c>
      <c r="H657">
        <f>_xlfn.IFNA(VLOOKUP($D484,数据整理2!$B$4:$Q$172,7,0),0)+_xlfn.IFNA(VLOOKUP($E484,数据整理2!$B$4:$Q$172,7,0),0)+_xlfn.IFNA(VLOOKUP($F484,数据整理2!$B$4:$Q$172,7,0),0)+_xlfn.IFNA(VLOOKUP($G484,数据整理2!$B$4:$Q$172,7,0),0)+_xlfn.IFNA(VLOOKUP($H484,数据整理2!$B$4:$Q$172,7,0),0)+_xlfn.IFNA(VLOOKUP($I484,数据整理2!$B$4:$Q$172,7,0),0)+_xlfn.IFNA(VLOOKUP($J484,数据整理2!$B$4:$Q$172,7,0),0)+_xlfn.IFNA(VLOOKUP($K484,数据整理2!$B$4:$Q$172,7,0),0)</f>
        <v>0</v>
      </c>
      <c r="I657">
        <f>_xlfn.IFNA(VLOOKUP($D484,数据整理2!$B$4:$Q$172,8,0),0)+_xlfn.IFNA(VLOOKUP($E484,数据整理2!$B$4:$Q$172,8,0),0)+_xlfn.IFNA(VLOOKUP($F484,数据整理2!$B$4:$Q$172,8,0),0)+_xlfn.IFNA(VLOOKUP($G484,数据整理2!$B$4:$Q$172,8,0),0)+_xlfn.IFNA(VLOOKUP($H484,数据整理2!$B$4:$Q$172,8,0),0)+_xlfn.IFNA(VLOOKUP($I484,数据整理2!$B$4:$Q$172,8,0),0)+_xlfn.IFNA(VLOOKUP($J484,数据整理2!$B$4:$Q$172,8,0),0)+_xlfn.IFNA(VLOOKUP($K484,数据整理2!$B$4:$Q$172,8,0),0)</f>
        <v>0</v>
      </c>
      <c r="J657">
        <f>_xlfn.IFNA(VLOOKUP($D484,数据整理2!$B$4:$Q$172,9,0),0)+_xlfn.IFNA(VLOOKUP($E484,数据整理2!$B$4:$Q$172,9,0),0)+_xlfn.IFNA(VLOOKUP($F484,数据整理2!$B$4:$Q$172,9,0),0)+_xlfn.IFNA(VLOOKUP($G484,数据整理2!$B$4:$Q$172,9,0),0)+_xlfn.IFNA(VLOOKUP($H484,数据整理2!$B$4:$Q$172,9,0),0)+_xlfn.IFNA(VLOOKUP($I484,数据整理2!$B$4:$Q$172,9,0),0)+_xlfn.IFNA(VLOOKUP($J484,数据整理2!$B$4:$Q$172,9,0),0)+_xlfn.IFNA(VLOOKUP($K484,数据整理2!$B$4:$Q$172,9,0),0)</f>
        <v>0</v>
      </c>
      <c r="K657">
        <f>_xlfn.IFNA(VLOOKUP($D484,数据整理2!$B$4:$Q$172,10,0),0)+_xlfn.IFNA(VLOOKUP($E484,数据整理2!$B$4:$Q$172,10,0),0)+_xlfn.IFNA(VLOOKUP($F484,数据整理2!$B$4:$Q$172,10,0),0)+_xlfn.IFNA(VLOOKUP($G484,数据整理2!$B$4:$Q$172,10,0),0)+_xlfn.IFNA(VLOOKUP($H484,数据整理2!$B$4:$Q$172,10,0),0)+_xlfn.IFNA(VLOOKUP($I484,数据整理2!$B$4:$Q$172,10,0),0)+_xlfn.IFNA(VLOOKUP($J484,数据整理2!$B$4:$Q$172,10,0),0)+_xlfn.IFNA(VLOOKUP($K484,数据整理2!$B$4:$Q$172,10,0),0)</f>
        <v>0</v>
      </c>
      <c r="L657">
        <f>_xlfn.IFNA(VLOOKUP($D484,数据整理2!$B$4:$Q$172,11,0),0)+_xlfn.IFNA(VLOOKUP($E484,数据整理2!$B$4:$Q$172,11,0),0)+_xlfn.IFNA(VLOOKUP($F484,数据整理2!$B$4:$Q$172,11,0),0)+_xlfn.IFNA(VLOOKUP($G484,数据整理2!$B$4:$Q$172,11,0),0)+_xlfn.IFNA(VLOOKUP($H484,数据整理2!$B$4:$Q$172,11,0),0)+_xlfn.IFNA(VLOOKUP($I484,数据整理2!$B$4:$Q$172,11,0),0)+_xlfn.IFNA(VLOOKUP($J484,数据整理2!$B$4:$Q$172,11,0),0)+_xlfn.IFNA(VLOOKUP($K484,数据整理2!$B$4:$Q$172,11,0),0)</f>
        <v>0</v>
      </c>
      <c r="M657">
        <f>_xlfn.IFNA(VLOOKUP($D484,数据整理2!$B$4:$Q$172,12,0),0)+_xlfn.IFNA(VLOOKUP($E484,数据整理2!$B$4:$Q$172,12,0),0)+_xlfn.IFNA(VLOOKUP($F484,数据整理2!$B$4:$Q$172,12,0),0)+_xlfn.IFNA(VLOOKUP($G484,数据整理2!$B$4:$Q$172,12,0),0)+_xlfn.IFNA(VLOOKUP($H484,数据整理2!$B$4:$Q$172,12,0),0)+_xlfn.IFNA(VLOOKUP($I484,数据整理2!$B$4:$Q$172,12,0),0)+_xlfn.IFNA(VLOOKUP($J484,数据整理2!$B$4:$Q$172,12,0),0)+_xlfn.IFNA(VLOOKUP($K484,数据整理2!$B$4:$Q$172,12,0),0)</f>
        <v>0</v>
      </c>
      <c r="N657">
        <f>_xlfn.IFNA(VLOOKUP($D484,数据整理2!$B$4:$Q$172,13,0),0)+_xlfn.IFNA(VLOOKUP($E484,数据整理2!$B$4:$Q$172,13,0),0)+_xlfn.IFNA(VLOOKUP($F484,数据整理2!$B$4:$Q$172,13,0),0)+_xlfn.IFNA(VLOOKUP($G484,数据整理2!$B$4:$Q$172,13,0),0)+_xlfn.IFNA(VLOOKUP($H484,数据整理2!$B$4:$Q$172,13,0),0)+_xlfn.IFNA(VLOOKUP($I484,数据整理2!$B$4:$Q$172,13,0),0)+_xlfn.IFNA(VLOOKUP($J484,数据整理2!$B$4:$Q$172,13,0),0)+_xlfn.IFNA(VLOOKUP($K484,数据整理2!$B$4:$Q$172,13,0),0)</f>
        <v>0</v>
      </c>
      <c r="O657">
        <f>_xlfn.IFNA(VLOOKUP($D484,数据整理2!$B$4:$Q$172,14,0),0)+_xlfn.IFNA(VLOOKUP($E484,数据整理2!$B$4:$Q$172,14,0),0)+_xlfn.IFNA(VLOOKUP($F484,数据整理2!$B$4:$Q$172,14,0),0)+_xlfn.IFNA(VLOOKUP($G484,数据整理2!$B$4:$Q$172,14,0),0)+_xlfn.IFNA(VLOOKUP($H484,数据整理2!$B$4:$Q$172,14,0),0)+_xlfn.IFNA(VLOOKUP($I484,数据整理2!$B$4:$Q$172,14,0),0)+_xlfn.IFNA(VLOOKUP($J484,数据整理2!$B$4:$Q$172,14,0),0)+_xlfn.IFNA(VLOOKUP($K484,数据整理2!$B$4:$Q$172,14,0),0)</f>
        <v>0</v>
      </c>
      <c r="P657">
        <f>_xlfn.IFNA(VLOOKUP($D484,数据整理2!$B$4:$Q$172,15,0),0)+_xlfn.IFNA(VLOOKUP($E484,数据整理2!$B$4:$Q$172,15,0),0)+_xlfn.IFNA(VLOOKUP($F484,数据整理2!$B$4:$Q$172,15,0),0)+_xlfn.IFNA(VLOOKUP($G484,数据整理2!$B$4:$Q$172,15,0),0)+_xlfn.IFNA(VLOOKUP($H484,数据整理2!$B$4:$Q$172,15,0),0)+_xlfn.IFNA(VLOOKUP($I484,数据整理2!$B$4:$Q$172,15,0),0)+_xlfn.IFNA(VLOOKUP($J484,数据整理2!$B$4:$Q$172,15,0),0)+_xlfn.IFNA(VLOOKUP($K484,数据整理2!$B$4:$Q$172,15,0),0)</f>
        <v>1292</v>
      </c>
      <c r="Q657">
        <f>_xlfn.IFNA(VLOOKUP($D484,数据整理2!$B$4:$Q$172,16,0),0)+_xlfn.IFNA(VLOOKUP($E484,数据整理2!$B$4:$Q$172,16,0),0)+_xlfn.IFNA(VLOOKUP($F484,数据整理2!$B$4:$Q$172,16,0),0)+_xlfn.IFNA(VLOOKUP($G484,数据整理2!$B$4:$Q$172,16,0),0)+_xlfn.IFNA(VLOOKUP($H484,数据整理2!$B$4:$Q$172,16,0),0)+_xlfn.IFNA(VLOOKUP($I484,数据整理2!$B$4:$Q$172,16,0),0)+_xlfn.IFNA(VLOOKUP($J484,数据整理2!$B$4:$Q$172,16,0),0)+_xlfn.IFNA(VLOOKUP($K484,数据整理2!$B$4:$Q$172,16,0),0)</f>
        <v>1292</v>
      </c>
    </row>
    <row r="658" spans="2:17" x14ac:dyDescent="0.2">
      <c r="B658">
        <v>105</v>
      </c>
      <c r="C658" t="str">
        <f>INDEX(数据整理1!$C$30:$C$54,MATCH(B658,数据整理1!$D$30:$D$54))</f>
        <v>16阶</v>
      </c>
      <c r="D658">
        <f>_xlfn.IFNA(VLOOKUP(D485,数据整理2!$B$4:$Q$172,3,0),0)+_xlfn.IFNA(VLOOKUP(E485,数据整理2!$B$4:$Q$172,3,0),0)+_xlfn.IFNA(VLOOKUP(F485,数据整理2!$B$4:$Q$172,3,0),0)+_xlfn.IFNA(VLOOKUP(G485,数据整理2!$B$4:$Q$172,3,0),0)+_xlfn.IFNA(VLOOKUP(H485,数据整理2!$B$4:$Q$172,3,0),0)+_xlfn.IFNA(VLOOKUP(I485,数据整理2!$B$4:$Q$172,3,0),0)+_xlfn.IFNA(VLOOKUP(J485,数据整理2!$B$4:$Q$172,3,0),0)+_xlfn.IFNA(VLOOKUP(K485,数据整理2!$B$4:$Q$172,3,0),0)</f>
        <v>12344</v>
      </c>
      <c r="E658">
        <f>_xlfn.IFNA(VLOOKUP($D485,数据整理2!$B$4:$Q$172,4,0),0)+_xlfn.IFNA(VLOOKUP($E485,数据整理2!$B$4:$Q$172,4,0),0)+_xlfn.IFNA(VLOOKUP($F485,数据整理2!$B$4:$Q$172,4,0),0)+_xlfn.IFNA(VLOOKUP($G485,数据整理2!$B$4:$Q$172,4,0),0)+_xlfn.IFNA(VLOOKUP($H485,数据整理2!$B$4:$Q$172,4,0),0)+_xlfn.IFNA(VLOOKUP($I485,数据整理2!$B$4:$Q$172,4,0),0)+_xlfn.IFNA(VLOOKUP($J485,数据整理2!$B$4:$Q$172,4,0),0)+_xlfn.IFNA(VLOOKUP($K485,数据整理2!$B$4:$Q$172,4,0),0)</f>
        <v>1208</v>
      </c>
      <c r="F658">
        <f>_xlfn.IFNA(VLOOKUP($D485,数据整理2!$B$4:$Q$172,5,0),0)+_xlfn.IFNA(VLOOKUP($E485,数据整理2!$B$4:$Q$172,5,0),0)+_xlfn.IFNA(VLOOKUP($F485,数据整理2!$B$4:$Q$172,5,0),0)+_xlfn.IFNA(VLOOKUP($G485,数据整理2!$B$4:$Q$172,5,0),0)+_xlfn.IFNA(VLOOKUP($H485,数据整理2!$B$4:$Q$172,5,0),0)+_xlfn.IFNA(VLOOKUP($I485,数据整理2!$B$4:$Q$172,5,0),0)+_xlfn.IFNA(VLOOKUP($J485,数据整理2!$B$4:$Q$172,5,0),0)+_xlfn.IFNA(VLOOKUP($K485,数据整理2!$B$4:$Q$172,5,0),0)</f>
        <v>788</v>
      </c>
      <c r="G658">
        <f>_xlfn.IFNA(VLOOKUP($D485,数据整理2!$B$4:$Q$172,6,0),0)+_xlfn.IFNA(VLOOKUP($E485,数据整理2!$B$4:$Q$172,6,0),0)+_xlfn.IFNA(VLOOKUP($F485,数据整理2!$B$4:$Q$172,6,0),0)+_xlfn.IFNA(VLOOKUP($G485,数据整理2!$B$4:$Q$172,6,0),0)+_xlfn.IFNA(VLOOKUP($H485,数据整理2!$B$4:$Q$172,6,0),0)+_xlfn.IFNA(VLOOKUP($I485,数据整理2!$B$4:$Q$172,6,0),0)+_xlfn.IFNA(VLOOKUP($J485,数据整理2!$B$4:$Q$172,6,0),0)+_xlfn.IFNA(VLOOKUP($K485,数据整理2!$B$4:$Q$172,6,0),0)</f>
        <v>1392</v>
      </c>
      <c r="H658">
        <f>_xlfn.IFNA(VLOOKUP($D485,数据整理2!$B$4:$Q$172,7,0),0)+_xlfn.IFNA(VLOOKUP($E485,数据整理2!$B$4:$Q$172,7,0),0)+_xlfn.IFNA(VLOOKUP($F485,数据整理2!$B$4:$Q$172,7,0),0)+_xlfn.IFNA(VLOOKUP($G485,数据整理2!$B$4:$Q$172,7,0),0)+_xlfn.IFNA(VLOOKUP($H485,数据整理2!$B$4:$Q$172,7,0),0)+_xlfn.IFNA(VLOOKUP($I485,数据整理2!$B$4:$Q$172,7,0),0)+_xlfn.IFNA(VLOOKUP($J485,数据整理2!$B$4:$Q$172,7,0),0)+_xlfn.IFNA(VLOOKUP($K485,数据整理2!$B$4:$Q$172,7,0),0)</f>
        <v>0</v>
      </c>
      <c r="I658">
        <f>_xlfn.IFNA(VLOOKUP($D485,数据整理2!$B$4:$Q$172,8,0),0)+_xlfn.IFNA(VLOOKUP($E485,数据整理2!$B$4:$Q$172,8,0),0)+_xlfn.IFNA(VLOOKUP($F485,数据整理2!$B$4:$Q$172,8,0),0)+_xlfn.IFNA(VLOOKUP($G485,数据整理2!$B$4:$Q$172,8,0),0)+_xlfn.IFNA(VLOOKUP($H485,数据整理2!$B$4:$Q$172,8,0),0)+_xlfn.IFNA(VLOOKUP($I485,数据整理2!$B$4:$Q$172,8,0),0)+_xlfn.IFNA(VLOOKUP($J485,数据整理2!$B$4:$Q$172,8,0),0)+_xlfn.IFNA(VLOOKUP($K485,数据整理2!$B$4:$Q$172,8,0),0)</f>
        <v>0</v>
      </c>
      <c r="J658">
        <f>_xlfn.IFNA(VLOOKUP($D485,数据整理2!$B$4:$Q$172,9,0),0)+_xlfn.IFNA(VLOOKUP($E485,数据整理2!$B$4:$Q$172,9,0),0)+_xlfn.IFNA(VLOOKUP($F485,数据整理2!$B$4:$Q$172,9,0),0)+_xlfn.IFNA(VLOOKUP($G485,数据整理2!$B$4:$Q$172,9,0),0)+_xlfn.IFNA(VLOOKUP($H485,数据整理2!$B$4:$Q$172,9,0),0)+_xlfn.IFNA(VLOOKUP($I485,数据整理2!$B$4:$Q$172,9,0),0)+_xlfn.IFNA(VLOOKUP($J485,数据整理2!$B$4:$Q$172,9,0),0)+_xlfn.IFNA(VLOOKUP($K485,数据整理2!$B$4:$Q$172,9,0),0)</f>
        <v>0</v>
      </c>
      <c r="K658">
        <f>_xlfn.IFNA(VLOOKUP($D485,数据整理2!$B$4:$Q$172,10,0),0)+_xlfn.IFNA(VLOOKUP($E485,数据整理2!$B$4:$Q$172,10,0),0)+_xlfn.IFNA(VLOOKUP($F485,数据整理2!$B$4:$Q$172,10,0),0)+_xlfn.IFNA(VLOOKUP($G485,数据整理2!$B$4:$Q$172,10,0),0)+_xlfn.IFNA(VLOOKUP($H485,数据整理2!$B$4:$Q$172,10,0),0)+_xlfn.IFNA(VLOOKUP($I485,数据整理2!$B$4:$Q$172,10,0),0)+_xlfn.IFNA(VLOOKUP($J485,数据整理2!$B$4:$Q$172,10,0),0)+_xlfn.IFNA(VLOOKUP($K485,数据整理2!$B$4:$Q$172,10,0),0)</f>
        <v>0</v>
      </c>
      <c r="L658">
        <f>_xlfn.IFNA(VLOOKUP($D485,数据整理2!$B$4:$Q$172,11,0),0)+_xlfn.IFNA(VLOOKUP($E485,数据整理2!$B$4:$Q$172,11,0),0)+_xlfn.IFNA(VLOOKUP($F485,数据整理2!$B$4:$Q$172,11,0),0)+_xlfn.IFNA(VLOOKUP($G485,数据整理2!$B$4:$Q$172,11,0),0)+_xlfn.IFNA(VLOOKUP($H485,数据整理2!$B$4:$Q$172,11,0),0)+_xlfn.IFNA(VLOOKUP($I485,数据整理2!$B$4:$Q$172,11,0),0)+_xlfn.IFNA(VLOOKUP($J485,数据整理2!$B$4:$Q$172,11,0),0)+_xlfn.IFNA(VLOOKUP($K485,数据整理2!$B$4:$Q$172,11,0),0)</f>
        <v>0</v>
      </c>
      <c r="M658">
        <f>_xlfn.IFNA(VLOOKUP($D485,数据整理2!$B$4:$Q$172,12,0),0)+_xlfn.IFNA(VLOOKUP($E485,数据整理2!$B$4:$Q$172,12,0),0)+_xlfn.IFNA(VLOOKUP($F485,数据整理2!$B$4:$Q$172,12,0),0)+_xlfn.IFNA(VLOOKUP($G485,数据整理2!$B$4:$Q$172,12,0),0)+_xlfn.IFNA(VLOOKUP($H485,数据整理2!$B$4:$Q$172,12,0),0)+_xlfn.IFNA(VLOOKUP($I485,数据整理2!$B$4:$Q$172,12,0),0)+_xlfn.IFNA(VLOOKUP($J485,数据整理2!$B$4:$Q$172,12,0),0)+_xlfn.IFNA(VLOOKUP($K485,数据整理2!$B$4:$Q$172,12,0),0)</f>
        <v>0</v>
      </c>
      <c r="N658">
        <f>_xlfn.IFNA(VLOOKUP($D485,数据整理2!$B$4:$Q$172,13,0),0)+_xlfn.IFNA(VLOOKUP($E485,数据整理2!$B$4:$Q$172,13,0),0)+_xlfn.IFNA(VLOOKUP($F485,数据整理2!$B$4:$Q$172,13,0),0)+_xlfn.IFNA(VLOOKUP($G485,数据整理2!$B$4:$Q$172,13,0),0)+_xlfn.IFNA(VLOOKUP($H485,数据整理2!$B$4:$Q$172,13,0),0)+_xlfn.IFNA(VLOOKUP($I485,数据整理2!$B$4:$Q$172,13,0),0)+_xlfn.IFNA(VLOOKUP($J485,数据整理2!$B$4:$Q$172,13,0),0)+_xlfn.IFNA(VLOOKUP($K485,数据整理2!$B$4:$Q$172,13,0),0)</f>
        <v>0</v>
      </c>
      <c r="O658">
        <f>_xlfn.IFNA(VLOOKUP($D485,数据整理2!$B$4:$Q$172,14,0),0)+_xlfn.IFNA(VLOOKUP($E485,数据整理2!$B$4:$Q$172,14,0),0)+_xlfn.IFNA(VLOOKUP($F485,数据整理2!$B$4:$Q$172,14,0),0)+_xlfn.IFNA(VLOOKUP($G485,数据整理2!$B$4:$Q$172,14,0),0)+_xlfn.IFNA(VLOOKUP($H485,数据整理2!$B$4:$Q$172,14,0),0)+_xlfn.IFNA(VLOOKUP($I485,数据整理2!$B$4:$Q$172,14,0),0)+_xlfn.IFNA(VLOOKUP($J485,数据整理2!$B$4:$Q$172,14,0),0)+_xlfn.IFNA(VLOOKUP($K485,数据整理2!$B$4:$Q$172,14,0),0)</f>
        <v>0</v>
      </c>
      <c r="P658">
        <f>_xlfn.IFNA(VLOOKUP($D485,数据整理2!$B$4:$Q$172,15,0),0)+_xlfn.IFNA(VLOOKUP($E485,数据整理2!$B$4:$Q$172,15,0),0)+_xlfn.IFNA(VLOOKUP($F485,数据整理2!$B$4:$Q$172,15,0),0)+_xlfn.IFNA(VLOOKUP($G485,数据整理2!$B$4:$Q$172,15,0),0)+_xlfn.IFNA(VLOOKUP($H485,数据整理2!$B$4:$Q$172,15,0),0)+_xlfn.IFNA(VLOOKUP($I485,数据整理2!$B$4:$Q$172,15,0),0)+_xlfn.IFNA(VLOOKUP($J485,数据整理2!$B$4:$Q$172,15,0),0)+_xlfn.IFNA(VLOOKUP($K485,数据整理2!$B$4:$Q$172,15,0),0)</f>
        <v>1292</v>
      </c>
      <c r="Q658">
        <f>_xlfn.IFNA(VLOOKUP($D485,数据整理2!$B$4:$Q$172,16,0),0)+_xlfn.IFNA(VLOOKUP($E485,数据整理2!$B$4:$Q$172,16,0),0)+_xlfn.IFNA(VLOOKUP($F485,数据整理2!$B$4:$Q$172,16,0),0)+_xlfn.IFNA(VLOOKUP($G485,数据整理2!$B$4:$Q$172,16,0),0)+_xlfn.IFNA(VLOOKUP($H485,数据整理2!$B$4:$Q$172,16,0),0)+_xlfn.IFNA(VLOOKUP($I485,数据整理2!$B$4:$Q$172,16,0),0)+_xlfn.IFNA(VLOOKUP($J485,数据整理2!$B$4:$Q$172,16,0),0)+_xlfn.IFNA(VLOOKUP($K485,数据整理2!$B$4:$Q$172,16,0),0)</f>
        <v>1292</v>
      </c>
    </row>
    <row r="659" spans="2:17" x14ac:dyDescent="0.2">
      <c r="B659">
        <v>106</v>
      </c>
      <c r="C659" t="str">
        <f>INDEX(数据整理1!$C$30:$C$54,MATCH(B659,数据整理1!$D$30:$D$54))</f>
        <v>16阶</v>
      </c>
      <c r="D659">
        <f>_xlfn.IFNA(VLOOKUP(D486,数据整理2!$B$4:$Q$172,3,0),0)+_xlfn.IFNA(VLOOKUP(E486,数据整理2!$B$4:$Q$172,3,0),0)+_xlfn.IFNA(VLOOKUP(F486,数据整理2!$B$4:$Q$172,3,0),0)+_xlfn.IFNA(VLOOKUP(G486,数据整理2!$B$4:$Q$172,3,0),0)+_xlfn.IFNA(VLOOKUP(H486,数据整理2!$B$4:$Q$172,3,0),0)+_xlfn.IFNA(VLOOKUP(I486,数据整理2!$B$4:$Q$172,3,0),0)+_xlfn.IFNA(VLOOKUP(J486,数据整理2!$B$4:$Q$172,3,0),0)+_xlfn.IFNA(VLOOKUP(K486,数据整理2!$B$4:$Q$172,3,0),0)</f>
        <v>12344</v>
      </c>
      <c r="E659">
        <f>_xlfn.IFNA(VLOOKUP($D486,数据整理2!$B$4:$Q$172,4,0),0)+_xlfn.IFNA(VLOOKUP($E486,数据整理2!$B$4:$Q$172,4,0),0)+_xlfn.IFNA(VLOOKUP($F486,数据整理2!$B$4:$Q$172,4,0),0)+_xlfn.IFNA(VLOOKUP($G486,数据整理2!$B$4:$Q$172,4,0),0)+_xlfn.IFNA(VLOOKUP($H486,数据整理2!$B$4:$Q$172,4,0),0)+_xlfn.IFNA(VLOOKUP($I486,数据整理2!$B$4:$Q$172,4,0),0)+_xlfn.IFNA(VLOOKUP($J486,数据整理2!$B$4:$Q$172,4,0),0)+_xlfn.IFNA(VLOOKUP($K486,数据整理2!$B$4:$Q$172,4,0),0)</f>
        <v>1208</v>
      </c>
      <c r="F659">
        <f>_xlfn.IFNA(VLOOKUP($D486,数据整理2!$B$4:$Q$172,5,0),0)+_xlfn.IFNA(VLOOKUP($E486,数据整理2!$B$4:$Q$172,5,0),0)+_xlfn.IFNA(VLOOKUP($F486,数据整理2!$B$4:$Q$172,5,0),0)+_xlfn.IFNA(VLOOKUP($G486,数据整理2!$B$4:$Q$172,5,0),0)+_xlfn.IFNA(VLOOKUP($H486,数据整理2!$B$4:$Q$172,5,0),0)+_xlfn.IFNA(VLOOKUP($I486,数据整理2!$B$4:$Q$172,5,0),0)+_xlfn.IFNA(VLOOKUP($J486,数据整理2!$B$4:$Q$172,5,0),0)+_xlfn.IFNA(VLOOKUP($K486,数据整理2!$B$4:$Q$172,5,0),0)</f>
        <v>788</v>
      </c>
      <c r="G659">
        <f>_xlfn.IFNA(VLOOKUP($D486,数据整理2!$B$4:$Q$172,6,0),0)+_xlfn.IFNA(VLOOKUP($E486,数据整理2!$B$4:$Q$172,6,0),0)+_xlfn.IFNA(VLOOKUP($F486,数据整理2!$B$4:$Q$172,6,0),0)+_xlfn.IFNA(VLOOKUP($G486,数据整理2!$B$4:$Q$172,6,0),0)+_xlfn.IFNA(VLOOKUP($H486,数据整理2!$B$4:$Q$172,6,0),0)+_xlfn.IFNA(VLOOKUP($I486,数据整理2!$B$4:$Q$172,6,0),0)+_xlfn.IFNA(VLOOKUP($J486,数据整理2!$B$4:$Q$172,6,0),0)+_xlfn.IFNA(VLOOKUP($K486,数据整理2!$B$4:$Q$172,6,0),0)</f>
        <v>1392</v>
      </c>
      <c r="H659">
        <f>_xlfn.IFNA(VLOOKUP($D486,数据整理2!$B$4:$Q$172,7,0),0)+_xlfn.IFNA(VLOOKUP($E486,数据整理2!$B$4:$Q$172,7,0),0)+_xlfn.IFNA(VLOOKUP($F486,数据整理2!$B$4:$Q$172,7,0),0)+_xlfn.IFNA(VLOOKUP($G486,数据整理2!$B$4:$Q$172,7,0),0)+_xlfn.IFNA(VLOOKUP($H486,数据整理2!$B$4:$Q$172,7,0),0)+_xlfn.IFNA(VLOOKUP($I486,数据整理2!$B$4:$Q$172,7,0),0)+_xlfn.IFNA(VLOOKUP($J486,数据整理2!$B$4:$Q$172,7,0),0)+_xlfn.IFNA(VLOOKUP($K486,数据整理2!$B$4:$Q$172,7,0),0)</f>
        <v>0</v>
      </c>
      <c r="I659">
        <f>_xlfn.IFNA(VLOOKUP($D486,数据整理2!$B$4:$Q$172,8,0),0)+_xlfn.IFNA(VLOOKUP($E486,数据整理2!$B$4:$Q$172,8,0),0)+_xlfn.IFNA(VLOOKUP($F486,数据整理2!$B$4:$Q$172,8,0),0)+_xlfn.IFNA(VLOOKUP($G486,数据整理2!$B$4:$Q$172,8,0),0)+_xlfn.IFNA(VLOOKUP($H486,数据整理2!$B$4:$Q$172,8,0),0)+_xlfn.IFNA(VLOOKUP($I486,数据整理2!$B$4:$Q$172,8,0),0)+_xlfn.IFNA(VLOOKUP($J486,数据整理2!$B$4:$Q$172,8,0),0)+_xlfn.IFNA(VLOOKUP($K486,数据整理2!$B$4:$Q$172,8,0),0)</f>
        <v>0</v>
      </c>
      <c r="J659">
        <f>_xlfn.IFNA(VLOOKUP($D486,数据整理2!$B$4:$Q$172,9,0),0)+_xlfn.IFNA(VLOOKUP($E486,数据整理2!$B$4:$Q$172,9,0),0)+_xlfn.IFNA(VLOOKUP($F486,数据整理2!$B$4:$Q$172,9,0),0)+_xlfn.IFNA(VLOOKUP($G486,数据整理2!$B$4:$Q$172,9,0),0)+_xlfn.IFNA(VLOOKUP($H486,数据整理2!$B$4:$Q$172,9,0),0)+_xlfn.IFNA(VLOOKUP($I486,数据整理2!$B$4:$Q$172,9,0),0)+_xlfn.IFNA(VLOOKUP($J486,数据整理2!$B$4:$Q$172,9,0),0)+_xlfn.IFNA(VLOOKUP($K486,数据整理2!$B$4:$Q$172,9,0),0)</f>
        <v>0</v>
      </c>
      <c r="K659">
        <f>_xlfn.IFNA(VLOOKUP($D486,数据整理2!$B$4:$Q$172,10,0),0)+_xlfn.IFNA(VLOOKUP($E486,数据整理2!$B$4:$Q$172,10,0),0)+_xlfn.IFNA(VLOOKUP($F486,数据整理2!$B$4:$Q$172,10,0),0)+_xlfn.IFNA(VLOOKUP($G486,数据整理2!$B$4:$Q$172,10,0),0)+_xlfn.IFNA(VLOOKUP($H486,数据整理2!$B$4:$Q$172,10,0),0)+_xlfn.IFNA(VLOOKUP($I486,数据整理2!$B$4:$Q$172,10,0),0)+_xlfn.IFNA(VLOOKUP($J486,数据整理2!$B$4:$Q$172,10,0),0)+_xlfn.IFNA(VLOOKUP($K486,数据整理2!$B$4:$Q$172,10,0),0)</f>
        <v>0</v>
      </c>
      <c r="L659">
        <f>_xlfn.IFNA(VLOOKUP($D486,数据整理2!$B$4:$Q$172,11,0),0)+_xlfn.IFNA(VLOOKUP($E486,数据整理2!$B$4:$Q$172,11,0),0)+_xlfn.IFNA(VLOOKUP($F486,数据整理2!$B$4:$Q$172,11,0),0)+_xlfn.IFNA(VLOOKUP($G486,数据整理2!$B$4:$Q$172,11,0),0)+_xlfn.IFNA(VLOOKUP($H486,数据整理2!$B$4:$Q$172,11,0),0)+_xlfn.IFNA(VLOOKUP($I486,数据整理2!$B$4:$Q$172,11,0),0)+_xlfn.IFNA(VLOOKUP($J486,数据整理2!$B$4:$Q$172,11,0),0)+_xlfn.IFNA(VLOOKUP($K486,数据整理2!$B$4:$Q$172,11,0),0)</f>
        <v>0</v>
      </c>
      <c r="M659">
        <f>_xlfn.IFNA(VLOOKUP($D486,数据整理2!$B$4:$Q$172,12,0),0)+_xlfn.IFNA(VLOOKUP($E486,数据整理2!$B$4:$Q$172,12,0),0)+_xlfn.IFNA(VLOOKUP($F486,数据整理2!$B$4:$Q$172,12,0),0)+_xlfn.IFNA(VLOOKUP($G486,数据整理2!$B$4:$Q$172,12,0),0)+_xlfn.IFNA(VLOOKUP($H486,数据整理2!$B$4:$Q$172,12,0),0)+_xlfn.IFNA(VLOOKUP($I486,数据整理2!$B$4:$Q$172,12,0),0)+_xlfn.IFNA(VLOOKUP($J486,数据整理2!$B$4:$Q$172,12,0),0)+_xlfn.IFNA(VLOOKUP($K486,数据整理2!$B$4:$Q$172,12,0),0)</f>
        <v>0</v>
      </c>
      <c r="N659">
        <f>_xlfn.IFNA(VLOOKUP($D486,数据整理2!$B$4:$Q$172,13,0),0)+_xlfn.IFNA(VLOOKUP($E486,数据整理2!$B$4:$Q$172,13,0),0)+_xlfn.IFNA(VLOOKUP($F486,数据整理2!$B$4:$Q$172,13,0),0)+_xlfn.IFNA(VLOOKUP($G486,数据整理2!$B$4:$Q$172,13,0),0)+_xlfn.IFNA(VLOOKUP($H486,数据整理2!$B$4:$Q$172,13,0),0)+_xlfn.IFNA(VLOOKUP($I486,数据整理2!$B$4:$Q$172,13,0),0)+_xlfn.IFNA(VLOOKUP($J486,数据整理2!$B$4:$Q$172,13,0),0)+_xlfn.IFNA(VLOOKUP($K486,数据整理2!$B$4:$Q$172,13,0),0)</f>
        <v>0</v>
      </c>
      <c r="O659">
        <f>_xlfn.IFNA(VLOOKUP($D486,数据整理2!$B$4:$Q$172,14,0),0)+_xlfn.IFNA(VLOOKUP($E486,数据整理2!$B$4:$Q$172,14,0),0)+_xlfn.IFNA(VLOOKUP($F486,数据整理2!$B$4:$Q$172,14,0),0)+_xlfn.IFNA(VLOOKUP($G486,数据整理2!$B$4:$Q$172,14,0),0)+_xlfn.IFNA(VLOOKUP($H486,数据整理2!$B$4:$Q$172,14,0),0)+_xlfn.IFNA(VLOOKUP($I486,数据整理2!$B$4:$Q$172,14,0),0)+_xlfn.IFNA(VLOOKUP($J486,数据整理2!$B$4:$Q$172,14,0),0)+_xlfn.IFNA(VLOOKUP($K486,数据整理2!$B$4:$Q$172,14,0),0)</f>
        <v>0</v>
      </c>
      <c r="P659">
        <f>_xlfn.IFNA(VLOOKUP($D486,数据整理2!$B$4:$Q$172,15,0),0)+_xlfn.IFNA(VLOOKUP($E486,数据整理2!$B$4:$Q$172,15,0),0)+_xlfn.IFNA(VLOOKUP($F486,数据整理2!$B$4:$Q$172,15,0),0)+_xlfn.IFNA(VLOOKUP($G486,数据整理2!$B$4:$Q$172,15,0),0)+_xlfn.IFNA(VLOOKUP($H486,数据整理2!$B$4:$Q$172,15,0),0)+_xlfn.IFNA(VLOOKUP($I486,数据整理2!$B$4:$Q$172,15,0),0)+_xlfn.IFNA(VLOOKUP($J486,数据整理2!$B$4:$Q$172,15,0),0)+_xlfn.IFNA(VLOOKUP($K486,数据整理2!$B$4:$Q$172,15,0),0)</f>
        <v>1292</v>
      </c>
      <c r="Q659">
        <f>_xlfn.IFNA(VLOOKUP($D486,数据整理2!$B$4:$Q$172,16,0),0)+_xlfn.IFNA(VLOOKUP($E486,数据整理2!$B$4:$Q$172,16,0),0)+_xlfn.IFNA(VLOOKUP($F486,数据整理2!$B$4:$Q$172,16,0),0)+_xlfn.IFNA(VLOOKUP($G486,数据整理2!$B$4:$Q$172,16,0),0)+_xlfn.IFNA(VLOOKUP($H486,数据整理2!$B$4:$Q$172,16,0),0)+_xlfn.IFNA(VLOOKUP($I486,数据整理2!$B$4:$Q$172,16,0),0)+_xlfn.IFNA(VLOOKUP($J486,数据整理2!$B$4:$Q$172,16,0),0)+_xlfn.IFNA(VLOOKUP($K486,数据整理2!$B$4:$Q$172,16,0),0)</f>
        <v>1292</v>
      </c>
    </row>
    <row r="660" spans="2:17" x14ac:dyDescent="0.2">
      <c r="B660">
        <v>107</v>
      </c>
      <c r="C660" t="str">
        <f>INDEX(数据整理1!$C$30:$C$54,MATCH(B660,数据整理1!$D$30:$D$54))</f>
        <v>16阶</v>
      </c>
      <c r="D660">
        <f>_xlfn.IFNA(VLOOKUP(D487,数据整理2!$B$4:$Q$172,3,0),0)+_xlfn.IFNA(VLOOKUP(E487,数据整理2!$B$4:$Q$172,3,0),0)+_xlfn.IFNA(VLOOKUP(F487,数据整理2!$B$4:$Q$172,3,0),0)+_xlfn.IFNA(VLOOKUP(G487,数据整理2!$B$4:$Q$172,3,0),0)+_xlfn.IFNA(VLOOKUP(H487,数据整理2!$B$4:$Q$172,3,0),0)+_xlfn.IFNA(VLOOKUP(I487,数据整理2!$B$4:$Q$172,3,0),0)+_xlfn.IFNA(VLOOKUP(J487,数据整理2!$B$4:$Q$172,3,0),0)+_xlfn.IFNA(VLOOKUP(K487,数据整理2!$B$4:$Q$172,3,0),0)</f>
        <v>12344</v>
      </c>
      <c r="E660">
        <f>_xlfn.IFNA(VLOOKUP($D487,数据整理2!$B$4:$Q$172,4,0),0)+_xlfn.IFNA(VLOOKUP($E487,数据整理2!$B$4:$Q$172,4,0),0)+_xlfn.IFNA(VLOOKUP($F487,数据整理2!$B$4:$Q$172,4,0),0)+_xlfn.IFNA(VLOOKUP($G487,数据整理2!$B$4:$Q$172,4,0),0)+_xlfn.IFNA(VLOOKUP($H487,数据整理2!$B$4:$Q$172,4,0),0)+_xlfn.IFNA(VLOOKUP($I487,数据整理2!$B$4:$Q$172,4,0),0)+_xlfn.IFNA(VLOOKUP($J487,数据整理2!$B$4:$Q$172,4,0),0)+_xlfn.IFNA(VLOOKUP($K487,数据整理2!$B$4:$Q$172,4,0),0)</f>
        <v>1208</v>
      </c>
      <c r="F660">
        <f>_xlfn.IFNA(VLOOKUP($D487,数据整理2!$B$4:$Q$172,5,0),0)+_xlfn.IFNA(VLOOKUP($E487,数据整理2!$B$4:$Q$172,5,0),0)+_xlfn.IFNA(VLOOKUP($F487,数据整理2!$B$4:$Q$172,5,0),0)+_xlfn.IFNA(VLOOKUP($G487,数据整理2!$B$4:$Q$172,5,0),0)+_xlfn.IFNA(VLOOKUP($H487,数据整理2!$B$4:$Q$172,5,0),0)+_xlfn.IFNA(VLOOKUP($I487,数据整理2!$B$4:$Q$172,5,0),0)+_xlfn.IFNA(VLOOKUP($J487,数据整理2!$B$4:$Q$172,5,0),0)+_xlfn.IFNA(VLOOKUP($K487,数据整理2!$B$4:$Q$172,5,0),0)</f>
        <v>788</v>
      </c>
      <c r="G660">
        <f>_xlfn.IFNA(VLOOKUP($D487,数据整理2!$B$4:$Q$172,6,0),0)+_xlfn.IFNA(VLOOKUP($E487,数据整理2!$B$4:$Q$172,6,0),0)+_xlfn.IFNA(VLOOKUP($F487,数据整理2!$B$4:$Q$172,6,0),0)+_xlfn.IFNA(VLOOKUP($G487,数据整理2!$B$4:$Q$172,6,0),0)+_xlfn.IFNA(VLOOKUP($H487,数据整理2!$B$4:$Q$172,6,0),0)+_xlfn.IFNA(VLOOKUP($I487,数据整理2!$B$4:$Q$172,6,0),0)+_xlfn.IFNA(VLOOKUP($J487,数据整理2!$B$4:$Q$172,6,0),0)+_xlfn.IFNA(VLOOKUP($K487,数据整理2!$B$4:$Q$172,6,0),0)</f>
        <v>1392</v>
      </c>
      <c r="H660">
        <f>_xlfn.IFNA(VLOOKUP($D487,数据整理2!$B$4:$Q$172,7,0),0)+_xlfn.IFNA(VLOOKUP($E487,数据整理2!$B$4:$Q$172,7,0),0)+_xlfn.IFNA(VLOOKUP($F487,数据整理2!$B$4:$Q$172,7,0),0)+_xlfn.IFNA(VLOOKUP($G487,数据整理2!$B$4:$Q$172,7,0),0)+_xlfn.IFNA(VLOOKUP($H487,数据整理2!$B$4:$Q$172,7,0),0)+_xlfn.IFNA(VLOOKUP($I487,数据整理2!$B$4:$Q$172,7,0),0)+_xlfn.IFNA(VLOOKUP($J487,数据整理2!$B$4:$Q$172,7,0),0)+_xlfn.IFNA(VLOOKUP($K487,数据整理2!$B$4:$Q$172,7,0),0)</f>
        <v>0</v>
      </c>
      <c r="I660">
        <f>_xlfn.IFNA(VLOOKUP($D487,数据整理2!$B$4:$Q$172,8,0),0)+_xlfn.IFNA(VLOOKUP($E487,数据整理2!$B$4:$Q$172,8,0),0)+_xlfn.IFNA(VLOOKUP($F487,数据整理2!$B$4:$Q$172,8,0),0)+_xlfn.IFNA(VLOOKUP($G487,数据整理2!$B$4:$Q$172,8,0),0)+_xlfn.IFNA(VLOOKUP($H487,数据整理2!$B$4:$Q$172,8,0),0)+_xlfn.IFNA(VLOOKUP($I487,数据整理2!$B$4:$Q$172,8,0),0)+_xlfn.IFNA(VLOOKUP($J487,数据整理2!$B$4:$Q$172,8,0),0)+_xlfn.IFNA(VLOOKUP($K487,数据整理2!$B$4:$Q$172,8,0),0)</f>
        <v>0</v>
      </c>
      <c r="J660">
        <f>_xlfn.IFNA(VLOOKUP($D487,数据整理2!$B$4:$Q$172,9,0),0)+_xlfn.IFNA(VLOOKUP($E487,数据整理2!$B$4:$Q$172,9,0),0)+_xlfn.IFNA(VLOOKUP($F487,数据整理2!$B$4:$Q$172,9,0),0)+_xlfn.IFNA(VLOOKUP($G487,数据整理2!$B$4:$Q$172,9,0),0)+_xlfn.IFNA(VLOOKUP($H487,数据整理2!$B$4:$Q$172,9,0),0)+_xlfn.IFNA(VLOOKUP($I487,数据整理2!$B$4:$Q$172,9,0),0)+_xlfn.IFNA(VLOOKUP($J487,数据整理2!$B$4:$Q$172,9,0),0)+_xlfn.IFNA(VLOOKUP($K487,数据整理2!$B$4:$Q$172,9,0),0)</f>
        <v>0</v>
      </c>
      <c r="K660">
        <f>_xlfn.IFNA(VLOOKUP($D487,数据整理2!$B$4:$Q$172,10,0),0)+_xlfn.IFNA(VLOOKUP($E487,数据整理2!$B$4:$Q$172,10,0),0)+_xlfn.IFNA(VLOOKUP($F487,数据整理2!$B$4:$Q$172,10,0),0)+_xlfn.IFNA(VLOOKUP($G487,数据整理2!$B$4:$Q$172,10,0),0)+_xlfn.IFNA(VLOOKUP($H487,数据整理2!$B$4:$Q$172,10,0),0)+_xlfn.IFNA(VLOOKUP($I487,数据整理2!$B$4:$Q$172,10,0),0)+_xlfn.IFNA(VLOOKUP($J487,数据整理2!$B$4:$Q$172,10,0),0)+_xlfn.IFNA(VLOOKUP($K487,数据整理2!$B$4:$Q$172,10,0),0)</f>
        <v>0</v>
      </c>
      <c r="L660">
        <f>_xlfn.IFNA(VLOOKUP($D487,数据整理2!$B$4:$Q$172,11,0),0)+_xlfn.IFNA(VLOOKUP($E487,数据整理2!$B$4:$Q$172,11,0),0)+_xlfn.IFNA(VLOOKUP($F487,数据整理2!$B$4:$Q$172,11,0),0)+_xlfn.IFNA(VLOOKUP($G487,数据整理2!$B$4:$Q$172,11,0),0)+_xlfn.IFNA(VLOOKUP($H487,数据整理2!$B$4:$Q$172,11,0),0)+_xlfn.IFNA(VLOOKUP($I487,数据整理2!$B$4:$Q$172,11,0),0)+_xlfn.IFNA(VLOOKUP($J487,数据整理2!$B$4:$Q$172,11,0),0)+_xlfn.IFNA(VLOOKUP($K487,数据整理2!$B$4:$Q$172,11,0),0)</f>
        <v>0</v>
      </c>
      <c r="M660">
        <f>_xlfn.IFNA(VLOOKUP($D487,数据整理2!$B$4:$Q$172,12,0),0)+_xlfn.IFNA(VLOOKUP($E487,数据整理2!$B$4:$Q$172,12,0),0)+_xlfn.IFNA(VLOOKUP($F487,数据整理2!$B$4:$Q$172,12,0),0)+_xlfn.IFNA(VLOOKUP($G487,数据整理2!$B$4:$Q$172,12,0),0)+_xlfn.IFNA(VLOOKUP($H487,数据整理2!$B$4:$Q$172,12,0),0)+_xlfn.IFNA(VLOOKUP($I487,数据整理2!$B$4:$Q$172,12,0),0)+_xlfn.IFNA(VLOOKUP($J487,数据整理2!$B$4:$Q$172,12,0),0)+_xlfn.IFNA(VLOOKUP($K487,数据整理2!$B$4:$Q$172,12,0),0)</f>
        <v>0</v>
      </c>
      <c r="N660">
        <f>_xlfn.IFNA(VLOOKUP($D487,数据整理2!$B$4:$Q$172,13,0),0)+_xlfn.IFNA(VLOOKUP($E487,数据整理2!$B$4:$Q$172,13,0),0)+_xlfn.IFNA(VLOOKUP($F487,数据整理2!$B$4:$Q$172,13,0),0)+_xlfn.IFNA(VLOOKUP($G487,数据整理2!$B$4:$Q$172,13,0),0)+_xlfn.IFNA(VLOOKUP($H487,数据整理2!$B$4:$Q$172,13,0),0)+_xlfn.IFNA(VLOOKUP($I487,数据整理2!$B$4:$Q$172,13,0),0)+_xlfn.IFNA(VLOOKUP($J487,数据整理2!$B$4:$Q$172,13,0),0)+_xlfn.IFNA(VLOOKUP($K487,数据整理2!$B$4:$Q$172,13,0),0)</f>
        <v>0</v>
      </c>
      <c r="O660">
        <f>_xlfn.IFNA(VLOOKUP($D487,数据整理2!$B$4:$Q$172,14,0),0)+_xlfn.IFNA(VLOOKUP($E487,数据整理2!$B$4:$Q$172,14,0),0)+_xlfn.IFNA(VLOOKUP($F487,数据整理2!$B$4:$Q$172,14,0),0)+_xlfn.IFNA(VLOOKUP($G487,数据整理2!$B$4:$Q$172,14,0),0)+_xlfn.IFNA(VLOOKUP($H487,数据整理2!$B$4:$Q$172,14,0),0)+_xlfn.IFNA(VLOOKUP($I487,数据整理2!$B$4:$Q$172,14,0),0)+_xlfn.IFNA(VLOOKUP($J487,数据整理2!$B$4:$Q$172,14,0),0)+_xlfn.IFNA(VLOOKUP($K487,数据整理2!$B$4:$Q$172,14,0),0)</f>
        <v>0</v>
      </c>
      <c r="P660">
        <f>_xlfn.IFNA(VLOOKUP($D487,数据整理2!$B$4:$Q$172,15,0),0)+_xlfn.IFNA(VLOOKUP($E487,数据整理2!$B$4:$Q$172,15,0),0)+_xlfn.IFNA(VLOOKUP($F487,数据整理2!$B$4:$Q$172,15,0),0)+_xlfn.IFNA(VLOOKUP($G487,数据整理2!$B$4:$Q$172,15,0),0)+_xlfn.IFNA(VLOOKUP($H487,数据整理2!$B$4:$Q$172,15,0),0)+_xlfn.IFNA(VLOOKUP($I487,数据整理2!$B$4:$Q$172,15,0),0)+_xlfn.IFNA(VLOOKUP($J487,数据整理2!$B$4:$Q$172,15,0),0)+_xlfn.IFNA(VLOOKUP($K487,数据整理2!$B$4:$Q$172,15,0),0)</f>
        <v>1292</v>
      </c>
      <c r="Q660">
        <f>_xlfn.IFNA(VLOOKUP($D487,数据整理2!$B$4:$Q$172,16,0),0)+_xlfn.IFNA(VLOOKUP($E487,数据整理2!$B$4:$Q$172,16,0),0)+_xlfn.IFNA(VLOOKUP($F487,数据整理2!$B$4:$Q$172,16,0),0)+_xlfn.IFNA(VLOOKUP($G487,数据整理2!$B$4:$Q$172,16,0),0)+_xlfn.IFNA(VLOOKUP($H487,数据整理2!$B$4:$Q$172,16,0),0)+_xlfn.IFNA(VLOOKUP($I487,数据整理2!$B$4:$Q$172,16,0),0)+_xlfn.IFNA(VLOOKUP($J487,数据整理2!$B$4:$Q$172,16,0),0)+_xlfn.IFNA(VLOOKUP($K487,数据整理2!$B$4:$Q$172,16,0),0)</f>
        <v>1292</v>
      </c>
    </row>
    <row r="661" spans="2:17" x14ac:dyDescent="0.2">
      <c r="B661">
        <v>108</v>
      </c>
      <c r="C661" t="str">
        <f>INDEX(数据整理1!$C$30:$C$54,MATCH(B661,数据整理1!$D$30:$D$54))</f>
        <v>16阶</v>
      </c>
      <c r="D661">
        <f>_xlfn.IFNA(VLOOKUP(D488,数据整理2!$B$4:$Q$172,3,0),0)+_xlfn.IFNA(VLOOKUP(E488,数据整理2!$B$4:$Q$172,3,0),0)+_xlfn.IFNA(VLOOKUP(F488,数据整理2!$B$4:$Q$172,3,0),0)+_xlfn.IFNA(VLOOKUP(G488,数据整理2!$B$4:$Q$172,3,0),0)+_xlfn.IFNA(VLOOKUP(H488,数据整理2!$B$4:$Q$172,3,0),0)+_xlfn.IFNA(VLOOKUP(I488,数据整理2!$B$4:$Q$172,3,0),0)+_xlfn.IFNA(VLOOKUP(J488,数据整理2!$B$4:$Q$172,3,0),0)+_xlfn.IFNA(VLOOKUP(K488,数据整理2!$B$4:$Q$172,3,0),0)</f>
        <v>12344</v>
      </c>
      <c r="E661">
        <f>_xlfn.IFNA(VLOOKUP($D488,数据整理2!$B$4:$Q$172,4,0),0)+_xlfn.IFNA(VLOOKUP($E488,数据整理2!$B$4:$Q$172,4,0),0)+_xlfn.IFNA(VLOOKUP($F488,数据整理2!$B$4:$Q$172,4,0),0)+_xlfn.IFNA(VLOOKUP($G488,数据整理2!$B$4:$Q$172,4,0),0)+_xlfn.IFNA(VLOOKUP($H488,数据整理2!$B$4:$Q$172,4,0),0)+_xlfn.IFNA(VLOOKUP($I488,数据整理2!$B$4:$Q$172,4,0),0)+_xlfn.IFNA(VLOOKUP($J488,数据整理2!$B$4:$Q$172,4,0),0)+_xlfn.IFNA(VLOOKUP($K488,数据整理2!$B$4:$Q$172,4,0),0)</f>
        <v>1208</v>
      </c>
      <c r="F661">
        <f>_xlfn.IFNA(VLOOKUP($D488,数据整理2!$B$4:$Q$172,5,0),0)+_xlfn.IFNA(VLOOKUP($E488,数据整理2!$B$4:$Q$172,5,0),0)+_xlfn.IFNA(VLOOKUP($F488,数据整理2!$B$4:$Q$172,5,0),0)+_xlfn.IFNA(VLOOKUP($G488,数据整理2!$B$4:$Q$172,5,0),0)+_xlfn.IFNA(VLOOKUP($H488,数据整理2!$B$4:$Q$172,5,0),0)+_xlfn.IFNA(VLOOKUP($I488,数据整理2!$B$4:$Q$172,5,0),0)+_xlfn.IFNA(VLOOKUP($J488,数据整理2!$B$4:$Q$172,5,0),0)+_xlfn.IFNA(VLOOKUP($K488,数据整理2!$B$4:$Q$172,5,0),0)</f>
        <v>788</v>
      </c>
      <c r="G661">
        <f>_xlfn.IFNA(VLOOKUP($D488,数据整理2!$B$4:$Q$172,6,0),0)+_xlfn.IFNA(VLOOKUP($E488,数据整理2!$B$4:$Q$172,6,0),0)+_xlfn.IFNA(VLOOKUP($F488,数据整理2!$B$4:$Q$172,6,0),0)+_xlfn.IFNA(VLOOKUP($G488,数据整理2!$B$4:$Q$172,6,0),0)+_xlfn.IFNA(VLOOKUP($H488,数据整理2!$B$4:$Q$172,6,0),0)+_xlfn.IFNA(VLOOKUP($I488,数据整理2!$B$4:$Q$172,6,0),0)+_xlfn.IFNA(VLOOKUP($J488,数据整理2!$B$4:$Q$172,6,0),0)+_xlfn.IFNA(VLOOKUP($K488,数据整理2!$B$4:$Q$172,6,0),0)</f>
        <v>1392</v>
      </c>
      <c r="H661">
        <f>_xlfn.IFNA(VLOOKUP($D488,数据整理2!$B$4:$Q$172,7,0),0)+_xlfn.IFNA(VLOOKUP($E488,数据整理2!$B$4:$Q$172,7,0),0)+_xlfn.IFNA(VLOOKUP($F488,数据整理2!$B$4:$Q$172,7,0),0)+_xlfn.IFNA(VLOOKUP($G488,数据整理2!$B$4:$Q$172,7,0),0)+_xlfn.IFNA(VLOOKUP($H488,数据整理2!$B$4:$Q$172,7,0),0)+_xlfn.IFNA(VLOOKUP($I488,数据整理2!$B$4:$Q$172,7,0),0)+_xlfn.IFNA(VLOOKUP($J488,数据整理2!$B$4:$Q$172,7,0),0)+_xlfn.IFNA(VLOOKUP($K488,数据整理2!$B$4:$Q$172,7,0),0)</f>
        <v>0</v>
      </c>
      <c r="I661">
        <f>_xlfn.IFNA(VLOOKUP($D488,数据整理2!$B$4:$Q$172,8,0),0)+_xlfn.IFNA(VLOOKUP($E488,数据整理2!$B$4:$Q$172,8,0),0)+_xlfn.IFNA(VLOOKUP($F488,数据整理2!$B$4:$Q$172,8,0),0)+_xlfn.IFNA(VLOOKUP($G488,数据整理2!$B$4:$Q$172,8,0),0)+_xlfn.IFNA(VLOOKUP($H488,数据整理2!$B$4:$Q$172,8,0),0)+_xlfn.IFNA(VLOOKUP($I488,数据整理2!$B$4:$Q$172,8,0),0)+_xlfn.IFNA(VLOOKUP($J488,数据整理2!$B$4:$Q$172,8,0),0)+_xlfn.IFNA(VLOOKUP($K488,数据整理2!$B$4:$Q$172,8,0),0)</f>
        <v>0</v>
      </c>
      <c r="J661">
        <f>_xlfn.IFNA(VLOOKUP($D488,数据整理2!$B$4:$Q$172,9,0),0)+_xlfn.IFNA(VLOOKUP($E488,数据整理2!$B$4:$Q$172,9,0),0)+_xlfn.IFNA(VLOOKUP($F488,数据整理2!$B$4:$Q$172,9,0),0)+_xlfn.IFNA(VLOOKUP($G488,数据整理2!$B$4:$Q$172,9,0),0)+_xlfn.IFNA(VLOOKUP($H488,数据整理2!$B$4:$Q$172,9,0),0)+_xlfn.IFNA(VLOOKUP($I488,数据整理2!$B$4:$Q$172,9,0),0)+_xlfn.IFNA(VLOOKUP($J488,数据整理2!$B$4:$Q$172,9,0),0)+_xlfn.IFNA(VLOOKUP($K488,数据整理2!$B$4:$Q$172,9,0),0)</f>
        <v>0</v>
      </c>
      <c r="K661">
        <f>_xlfn.IFNA(VLOOKUP($D488,数据整理2!$B$4:$Q$172,10,0),0)+_xlfn.IFNA(VLOOKUP($E488,数据整理2!$B$4:$Q$172,10,0),0)+_xlfn.IFNA(VLOOKUP($F488,数据整理2!$B$4:$Q$172,10,0),0)+_xlfn.IFNA(VLOOKUP($G488,数据整理2!$B$4:$Q$172,10,0),0)+_xlfn.IFNA(VLOOKUP($H488,数据整理2!$B$4:$Q$172,10,0),0)+_xlfn.IFNA(VLOOKUP($I488,数据整理2!$B$4:$Q$172,10,0),0)+_xlfn.IFNA(VLOOKUP($J488,数据整理2!$B$4:$Q$172,10,0),0)+_xlfn.IFNA(VLOOKUP($K488,数据整理2!$B$4:$Q$172,10,0),0)</f>
        <v>0</v>
      </c>
      <c r="L661">
        <f>_xlfn.IFNA(VLOOKUP($D488,数据整理2!$B$4:$Q$172,11,0),0)+_xlfn.IFNA(VLOOKUP($E488,数据整理2!$B$4:$Q$172,11,0),0)+_xlfn.IFNA(VLOOKUP($F488,数据整理2!$B$4:$Q$172,11,0),0)+_xlfn.IFNA(VLOOKUP($G488,数据整理2!$B$4:$Q$172,11,0),0)+_xlfn.IFNA(VLOOKUP($H488,数据整理2!$B$4:$Q$172,11,0),0)+_xlfn.IFNA(VLOOKUP($I488,数据整理2!$B$4:$Q$172,11,0),0)+_xlfn.IFNA(VLOOKUP($J488,数据整理2!$B$4:$Q$172,11,0),0)+_xlfn.IFNA(VLOOKUP($K488,数据整理2!$B$4:$Q$172,11,0),0)</f>
        <v>0</v>
      </c>
      <c r="M661">
        <f>_xlfn.IFNA(VLOOKUP($D488,数据整理2!$B$4:$Q$172,12,0),0)+_xlfn.IFNA(VLOOKUP($E488,数据整理2!$B$4:$Q$172,12,0),0)+_xlfn.IFNA(VLOOKUP($F488,数据整理2!$B$4:$Q$172,12,0),0)+_xlfn.IFNA(VLOOKUP($G488,数据整理2!$B$4:$Q$172,12,0),0)+_xlfn.IFNA(VLOOKUP($H488,数据整理2!$B$4:$Q$172,12,0),0)+_xlfn.IFNA(VLOOKUP($I488,数据整理2!$B$4:$Q$172,12,0),0)+_xlfn.IFNA(VLOOKUP($J488,数据整理2!$B$4:$Q$172,12,0),0)+_xlfn.IFNA(VLOOKUP($K488,数据整理2!$B$4:$Q$172,12,0),0)</f>
        <v>0</v>
      </c>
      <c r="N661">
        <f>_xlfn.IFNA(VLOOKUP($D488,数据整理2!$B$4:$Q$172,13,0),0)+_xlfn.IFNA(VLOOKUP($E488,数据整理2!$B$4:$Q$172,13,0),0)+_xlfn.IFNA(VLOOKUP($F488,数据整理2!$B$4:$Q$172,13,0),0)+_xlfn.IFNA(VLOOKUP($G488,数据整理2!$B$4:$Q$172,13,0),0)+_xlfn.IFNA(VLOOKUP($H488,数据整理2!$B$4:$Q$172,13,0),0)+_xlfn.IFNA(VLOOKUP($I488,数据整理2!$B$4:$Q$172,13,0),0)+_xlfn.IFNA(VLOOKUP($J488,数据整理2!$B$4:$Q$172,13,0),0)+_xlfn.IFNA(VLOOKUP($K488,数据整理2!$B$4:$Q$172,13,0),0)</f>
        <v>0</v>
      </c>
      <c r="O661">
        <f>_xlfn.IFNA(VLOOKUP($D488,数据整理2!$B$4:$Q$172,14,0),0)+_xlfn.IFNA(VLOOKUP($E488,数据整理2!$B$4:$Q$172,14,0),0)+_xlfn.IFNA(VLOOKUP($F488,数据整理2!$B$4:$Q$172,14,0),0)+_xlfn.IFNA(VLOOKUP($G488,数据整理2!$B$4:$Q$172,14,0),0)+_xlfn.IFNA(VLOOKUP($H488,数据整理2!$B$4:$Q$172,14,0),0)+_xlfn.IFNA(VLOOKUP($I488,数据整理2!$B$4:$Q$172,14,0),0)+_xlfn.IFNA(VLOOKUP($J488,数据整理2!$B$4:$Q$172,14,0),0)+_xlfn.IFNA(VLOOKUP($K488,数据整理2!$B$4:$Q$172,14,0),0)</f>
        <v>0</v>
      </c>
      <c r="P661">
        <f>_xlfn.IFNA(VLOOKUP($D488,数据整理2!$B$4:$Q$172,15,0),0)+_xlfn.IFNA(VLOOKUP($E488,数据整理2!$B$4:$Q$172,15,0),0)+_xlfn.IFNA(VLOOKUP($F488,数据整理2!$B$4:$Q$172,15,0),0)+_xlfn.IFNA(VLOOKUP($G488,数据整理2!$B$4:$Q$172,15,0),0)+_xlfn.IFNA(VLOOKUP($H488,数据整理2!$B$4:$Q$172,15,0),0)+_xlfn.IFNA(VLOOKUP($I488,数据整理2!$B$4:$Q$172,15,0),0)+_xlfn.IFNA(VLOOKUP($J488,数据整理2!$B$4:$Q$172,15,0),0)+_xlfn.IFNA(VLOOKUP($K488,数据整理2!$B$4:$Q$172,15,0),0)</f>
        <v>1292</v>
      </c>
      <c r="Q661">
        <f>_xlfn.IFNA(VLOOKUP($D488,数据整理2!$B$4:$Q$172,16,0),0)+_xlfn.IFNA(VLOOKUP($E488,数据整理2!$B$4:$Q$172,16,0),0)+_xlfn.IFNA(VLOOKUP($F488,数据整理2!$B$4:$Q$172,16,0),0)+_xlfn.IFNA(VLOOKUP($G488,数据整理2!$B$4:$Q$172,16,0),0)+_xlfn.IFNA(VLOOKUP($H488,数据整理2!$B$4:$Q$172,16,0),0)+_xlfn.IFNA(VLOOKUP($I488,数据整理2!$B$4:$Q$172,16,0),0)+_xlfn.IFNA(VLOOKUP($J488,数据整理2!$B$4:$Q$172,16,0),0)+_xlfn.IFNA(VLOOKUP($K488,数据整理2!$B$4:$Q$172,16,0),0)</f>
        <v>1292</v>
      </c>
    </row>
    <row r="662" spans="2:17" x14ac:dyDescent="0.2">
      <c r="B662">
        <v>109</v>
      </c>
      <c r="C662" t="str">
        <f>INDEX(数据整理1!$C$30:$C$54,MATCH(B662,数据整理1!$D$30:$D$54))</f>
        <v>17阶</v>
      </c>
      <c r="D662">
        <f>_xlfn.IFNA(VLOOKUP(D489,数据整理2!$B$4:$Q$172,3,0),0)+_xlfn.IFNA(VLOOKUP(E489,数据整理2!$B$4:$Q$172,3,0),0)+_xlfn.IFNA(VLOOKUP(F489,数据整理2!$B$4:$Q$172,3,0),0)+_xlfn.IFNA(VLOOKUP(G489,数据整理2!$B$4:$Q$172,3,0),0)+_xlfn.IFNA(VLOOKUP(H489,数据整理2!$B$4:$Q$172,3,0),0)+_xlfn.IFNA(VLOOKUP(I489,数据整理2!$B$4:$Q$172,3,0),0)+_xlfn.IFNA(VLOOKUP(J489,数据整理2!$B$4:$Q$172,3,0),0)+_xlfn.IFNA(VLOOKUP(K489,数据整理2!$B$4:$Q$172,3,0),0)</f>
        <v>11146</v>
      </c>
      <c r="E662">
        <f>_xlfn.IFNA(VLOOKUP($D489,数据整理2!$B$4:$Q$172,4,0),0)+_xlfn.IFNA(VLOOKUP($E489,数据整理2!$B$4:$Q$172,4,0),0)+_xlfn.IFNA(VLOOKUP($F489,数据整理2!$B$4:$Q$172,4,0),0)+_xlfn.IFNA(VLOOKUP($G489,数据整理2!$B$4:$Q$172,4,0),0)+_xlfn.IFNA(VLOOKUP($H489,数据整理2!$B$4:$Q$172,4,0),0)+_xlfn.IFNA(VLOOKUP($I489,数据整理2!$B$4:$Q$172,4,0),0)+_xlfn.IFNA(VLOOKUP($J489,数据整理2!$B$4:$Q$172,4,0),0)+_xlfn.IFNA(VLOOKUP($K489,数据整理2!$B$4:$Q$172,4,0),0)</f>
        <v>2206</v>
      </c>
      <c r="F662">
        <f>_xlfn.IFNA(VLOOKUP($D489,数据整理2!$B$4:$Q$172,5,0),0)+_xlfn.IFNA(VLOOKUP($E489,数据整理2!$B$4:$Q$172,5,0),0)+_xlfn.IFNA(VLOOKUP($F489,数据整理2!$B$4:$Q$172,5,0),0)+_xlfn.IFNA(VLOOKUP($G489,数据整理2!$B$4:$Q$172,5,0),0)+_xlfn.IFNA(VLOOKUP($H489,数据整理2!$B$4:$Q$172,5,0),0)+_xlfn.IFNA(VLOOKUP($I489,数据整理2!$B$4:$Q$172,5,0),0)+_xlfn.IFNA(VLOOKUP($J489,数据整理2!$B$4:$Q$172,5,0),0)+_xlfn.IFNA(VLOOKUP($K489,数据整理2!$B$4:$Q$172,5,0),0)</f>
        <v>826</v>
      </c>
      <c r="G662">
        <f>_xlfn.IFNA(VLOOKUP($D489,数据整理2!$B$4:$Q$172,6,0),0)+_xlfn.IFNA(VLOOKUP($E489,数据整理2!$B$4:$Q$172,6,0),0)+_xlfn.IFNA(VLOOKUP($F489,数据整理2!$B$4:$Q$172,6,0),0)+_xlfn.IFNA(VLOOKUP($G489,数据整理2!$B$4:$Q$172,6,0),0)+_xlfn.IFNA(VLOOKUP($H489,数据整理2!$B$4:$Q$172,6,0),0)+_xlfn.IFNA(VLOOKUP($I489,数据整理2!$B$4:$Q$172,6,0),0)+_xlfn.IFNA(VLOOKUP($J489,数据整理2!$B$4:$Q$172,6,0),0)+_xlfn.IFNA(VLOOKUP($K489,数据整理2!$B$4:$Q$172,6,0),0)</f>
        <v>0</v>
      </c>
      <c r="H662">
        <f>_xlfn.IFNA(VLOOKUP($D489,数据整理2!$B$4:$Q$172,7,0),0)+_xlfn.IFNA(VLOOKUP($E489,数据整理2!$B$4:$Q$172,7,0),0)+_xlfn.IFNA(VLOOKUP($F489,数据整理2!$B$4:$Q$172,7,0),0)+_xlfn.IFNA(VLOOKUP($G489,数据整理2!$B$4:$Q$172,7,0),0)+_xlfn.IFNA(VLOOKUP($H489,数据整理2!$B$4:$Q$172,7,0),0)+_xlfn.IFNA(VLOOKUP($I489,数据整理2!$B$4:$Q$172,7,0),0)+_xlfn.IFNA(VLOOKUP($J489,数据整理2!$B$4:$Q$172,7,0),0)+_xlfn.IFNA(VLOOKUP($K489,数据整理2!$B$4:$Q$172,7,0),0)</f>
        <v>0</v>
      </c>
      <c r="I662">
        <f>_xlfn.IFNA(VLOOKUP($D489,数据整理2!$B$4:$Q$172,8,0),0)+_xlfn.IFNA(VLOOKUP($E489,数据整理2!$B$4:$Q$172,8,0),0)+_xlfn.IFNA(VLOOKUP($F489,数据整理2!$B$4:$Q$172,8,0),0)+_xlfn.IFNA(VLOOKUP($G489,数据整理2!$B$4:$Q$172,8,0),0)+_xlfn.IFNA(VLOOKUP($H489,数据整理2!$B$4:$Q$172,8,0),0)+_xlfn.IFNA(VLOOKUP($I489,数据整理2!$B$4:$Q$172,8,0),0)+_xlfn.IFNA(VLOOKUP($J489,数据整理2!$B$4:$Q$172,8,0),0)+_xlfn.IFNA(VLOOKUP($K489,数据整理2!$B$4:$Q$172,8,0),0)</f>
        <v>0</v>
      </c>
      <c r="J662">
        <f>_xlfn.IFNA(VLOOKUP($D489,数据整理2!$B$4:$Q$172,9,0),0)+_xlfn.IFNA(VLOOKUP($E489,数据整理2!$B$4:$Q$172,9,0),0)+_xlfn.IFNA(VLOOKUP($F489,数据整理2!$B$4:$Q$172,9,0),0)+_xlfn.IFNA(VLOOKUP($G489,数据整理2!$B$4:$Q$172,9,0),0)+_xlfn.IFNA(VLOOKUP($H489,数据整理2!$B$4:$Q$172,9,0),0)+_xlfn.IFNA(VLOOKUP($I489,数据整理2!$B$4:$Q$172,9,0),0)+_xlfn.IFNA(VLOOKUP($J489,数据整理2!$B$4:$Q$172,9,0),0)+_xlfn.IFNA(VLOOKUP($K489,数据整理2!$B$4:$Q$172,9,0),0)</f>
        <v>0</v>
      </c>
      <c r="K662">
        <f>_xlfn.IFNA(VLOOKUP($D489,数据整理2!$B$4:$Q$172,10,0),0)+_xlfn.IFNA(VLOOKUP($E489,数据整理2!$B$4:$Q$172,10,0),0)+_xlfn.IFNA(VLOOKUP($F489,数据整理2!$B$4:$Q$172,10,0),0)+_xlfn.IFNA(VLOOKUP($G489,数据整理2!$B$4:$Q$172,10,0),0)+_xlfn.IFNA(VLOOKUP($H489,数据整理2!$B$4:$Q$172,10,0),0)+_xlfn.IFNA(VLOOKUP($I489,数据整理2!$B$4:$Q$172,10,0),0)+_xlfn.IFNA(VLOOKUP($J489,数据整理2!$B$4:$Q$172,10,0),0)+_xlfn.IFNA(VLOOKUP($K489,数据整理2!$B$4:$Q$172,10,0),0)</f>
        <v>0</v>
      </c>
      <c r="L662">
        <f>_xlfn.IFNA(VLOOKUP($D489,数据整理2!$B$4:$Q$172,11,0),0)+_xlfn.IFNA(VLOOKUP($E489,数据整理2!$B$4:$Q$172,11,0),0)+_xlfn.IFNA(VLOOKUP($F489,数据整理2!$B$4:$Q$172,11,0),0)+_xlfn.IFNA(VLOOKUP($G489,数据整理2!$B$4:$Q$172,11,0),0)+_xlfn.IFNA(VLOOKUP($H489,数据整理2!$B$4:$Q$172,11,0),0)+_xlfn.IFNA(VLOOKUP($I489,数据整理2!$B$4:$Q$172,11,0),0)+_xlfn.IFNA(VLOOKUP($J489,数据整理2!$B$4:$Q$172,11,0),0)+_xlfn.IFNA(VLOOKUP($K489,数据整理2!$B$4:$Q$172,11,0),0)</f>
        <v>0</v>
      </c>
      <c r="M662">
        <f>_xlfn.IFNA(VLOOKUP($D489,数据整理2!$B$4:$Q$172,12,0),0)+_xlfn.IFNA(VLOOKUP($E489,数据整理2!$B$4:$Q$172,12,0),0)+_xlfn.IFNA(VLOOKUP($F489,数据整理2!$B$4:$Q$172,12,0),0)+_xlfn.IFNA(VLOOKUP($G489,数据整理2!$B$4:$Q$172,12,0),0)+_xlfn.IFNA(VLOOKUP($H489,数据整理2!$B$4:$Q$172,12,0),0)+_xlfn.IFNA(VLOOKUP($I489,数据整理2!$B$4:$Q$172,12,0),0)+_xlfn.IFNA(VLOOKUP($J489,数据整理2!$B$4:$Q$172,12,0),0)+_xlfn.IFNA(VLOOKUP($K489,数据整理2!$B$4:$Q$172,12,0),0)</f>
        <v>0</v>
      </c>
      <c r="N662">
        <f>_xlfn.IFNA(VLOOKUP($D489,数据整理2!$B$4:$Q$172,13,0),0)+_xlfn.IFNA(VLOOKUP($E489,数据整理2!$B$4:$Q$172,13,0),0)+_xlfn.IFNA(VLOOKUP($F489,数据整理2!$B$4:$Q$172,13,0),0)+_xlfn.IFNA(VLOOKUP($G489,数据整理2!$B$4:$Q$172,13,0),0)+_xlfn.IFNA(VLOOKUP($H489,数据整理2!$B$4:$Q$172,13,0),0)+_xlfn.IFNA(VLOOKUP($I489,数据整理2!$B$4:$Q$172,13,0),0)+_xlfn.IFNA(VLOOKUP($J489,数据整理2!$B$4:$Q$172,13,0),0)+_xlfn.IFNA(VLOOKUP($K489,数据整理2!$B$4:$Q$172,13,0),0)</f>
        <v>0</v>
      </c>
      <c r="O662">
        <f>_xlfn.IFNA(VLOOKUP($D489,数据整理2!$B$4:$Q$172,14,0),0)+_xlfn.IFNA(VLOOKUP($E489,数据整理2!$B$4:$Q$172,14,0),0)+_xlfn.IFNA(VLOOKUP($F489,数据整理2!$B$4:$Q$172,14,0),0)+_xlfn.IFNA(VLOOKUP($G489,数据整理2!$B$4:$Q$172,14,0),0)+_xlfn.IFNA(VLOOKUP($H489,数据整理2!$B$4:$Q$172,14,0),0)+_xlfn.IFNA(VLOOKUP($I489,数据整理2!$B$4:$Q$172,14,0),0)+_xlfn.IFNA(VLOOKUP($J489,数据整理2!$B$4:$Q$172,14,0),0)+_xlfn.IFNA(VLOOKUP($K489,数据整理2!$B$4:$Q$172,14,0),0)</f>
        <v>0</v>
      </c>
      <c r="P662">
        <f>_xlfn.IFNA(VLOOKUP($D489,数据整理2!$B$4:$Q$172,15,0),0)+_xlfn.IFNA(VLOOKUP($E489,数据整理2!$B$4:$Q$172,15,0),0)+_xlfn.IFNA(VLOOKUP($F489,数据整理2!$B$4:$Q$172,15,0),0)+_xlfn.IFNA(VLOOKUP($G489,数据整理2!$B$4:$Q$172,15,0),0)+_xlfn.IFNA(VLOOKUP($H489,数据整理2!$B$4:$Q$172,15,0),0)+_xlfn.IFNA(VLOOKUP($I489,数据整理2!$B$4:$Q$172,15,0),0)+_xlfn.IFNA(VLOOKUP($J489,数据整理2!$B$4:$Q$172,15,0),0)+_xlfn.IFNA(VLOOKUP($K489,数据整理2!$B$4:$Q$172,15,0),0)</f>
        <v>1297</v>
      </c>
      <c r="Q662">
        <f>_xlfn.IFNA(VLOOKUP($D489,数据整理2!$B$4:$Q$172,16,0),0)+_xlfn.IFNA(VLOOKUP($E489,数据整理2!$B$4:$Q$172,16,0),0)+_xlfn.IFNA(VLOOKUP($F489,数据整理2!$B$4:$Q$172,16,0),0)+_xlfn.IFNA(VLOOKUP($G489,数据整理2!$B$4:$Q$172,16,0),0)+_xlfn.IFNA(VLOOKUP($H489,数据整理2!$B$4:$Q$172,16,0),0)+_xlfn.IFNA(VLOOKUP($I489,数据整理2!$B$4:$Q$172,16,0),0)+_xlfn.IFNA(VLOOKUP($J489,数据整理2!$B$4:$Q$172,16,0),0)+_xlfn.IFNA(VLOOKUP($K489,数据整理2!$B$4:$Q$172,16,0),0)</f>
        <v>1297</v>
      </c>
    </row>
    <row r="663" spans="2:17" x14ac:dyDescent="0.2">
      <c r="B663">
        <v>110</v>
      </c>
      <c r="C663" t="str">
        <f>INDEX(数据整理1!$C$30:$C$54,MATCH(B663,数据整理1!$D$30:$D$54))</f>
        <v>17阶</v>
      </c>
      <c r="D663">
        <f>_xlfn.IFNA(VLOOKUP(D490,数据整理2!$B$4:$Q$172,3,0),0)+_xlfn.IFNA(VLOOKUP(E490,数据整理2!$B$4:$Q$172,3,0),0)+_xlfn.IFNA(VLOOKUP(F490,数据整理2!$B$4:$Q$172,3,0),0)+_xlfn.IFNA(VLOOKUP(G490,数据整理2!$B$4:$Q$172,3,0),0)+_xlfn.IFNA(VLOOKUP(H490,数据整理2!$B$4:$Q$172,3,0),0)+_xlfn.IFNA(VLOOKUP(I490,数据整理2!$B$4:$Q$172,3,0),0)+_xlfn.IFNA(VLOOKUP(J490,数据整理2!$B$4:$Q$172,3,0),0)+_xlfn.IFNA(VLOOKUP(K490,数据整理2!$B$4:$Q$172,3,0),0)</f>
        <v>14446</v>
      </c>
      <c r="E663">
        <f>_xlfn.IFNA(VLOOKUP($D490,数据整理2!$B$4:$Q$172,4,0),0)+_xlfn.IFNA(VLOOKUP($E490,数据整理2!$B$4:$Q$172,4,0),0)+_xlfn.IFNA(VLOOKUP($F490,数据整理2!$B$4:$Q$172,4,0),0)+_xlfn.IFNA(VLOOKUP($G490,数据整理2!$B$4:$Q$172,4,0),0)+_xlfn.IFNA(VLOOKUP($H490,数据整理2!$B$4:$Q$172,4,0),0)+_xlfn.IFNA(VLOOKUP($I490,数据整理2!$B$4:$Q$172,4,0),0)+_xlfn.IFNA(VLOOKUP($J490,数据整理2!$B$4:$Q$172,4,0),0)+_xlfn.IFNA(VLOOKUP($K490,数据整理2!$B$4:$Q$172,4,0),0)</f>
        <v>2206</v>
      </c>
      <c r="F663">
        <f>_xlfn.IFNA(VLOOKUP($D490,数据整理2!$B$4:$Q$172,5,0),0)+_xlfn.IFNA(VLOOKUP($E490,数据整理2!$B$4:$Q$172,5,0),0)+_xlfn.IFNA(VLOOKUP($F490,数据整理2!$B$4:$Q$172,5,0),0)+_xlfn.IFNA(VLOOKUP($G490,数据整理2!$B$4:$Q$172,5,0),0)+_xlfn.IFNA(VLOOKUP($H490,数据整理2!$B$4:$Q$172,5,0),0)+_xlfn.IFNA(VLOOKUP($I490,数据整理2!$B$4:$Q$172,5,0),0)+_xlfn.IFNA(VLOOKUP($J490,数据整理2!$B$4:$Q$172,5,0),0)+_xlfn.IFNA(VLOOKUP($K490,数据整理2!$B$4:$Q$172,5,0),0)</f>
        <v>826</v>
      </c>
      <c r="G663">
        <f>_xlfn.IFNA(VLOOKUP($D490,数据整理2!$B$4:$Q$172,6,0),0)+_xlfn.IFNA(VLOOKUP($E490,数据整理2!$B$4:$Q$172,6,0),0)+_xlfn.IFNA(VLOOKUP($F490,数据整理2!$B$4:$Q$172,6,0),0)+_xlfn.IFNA(VLOOKUP($G490,数据整理2!$B$4:$Q$172,6,0),0)+_xlfn.IFNA(VLOOKUP($H490,数据整理2!$B$4:$Q$172,6,0),0)+_xlfn.IFNA(VLOOKUP($I490,数据整理2!$B$4:$Q$172,6,0),0)+_xlfn.IFNA(VLOOKUP($J490,数据整理2!$B$4:$Q$172,6,0),0)+_xlfn.IFNA(VLOOKUP($K490,数据整理2!$B$4:$Q$172,6,0),0)</f>
        <v>0</v>
      </c>
      <c r="H663">
        <f>_xlfn.IFNA(VLOOKUP($D490,数据整理2!$B$4:$Q$172,7,0),0)+_xlfn.IFNA(VLOOKUP($E490,数据整理2!$B$4:$Q$172,7,0),0)+_xlfn.IFNA(VLOOKUP($F490,数据整理2!$B$4:$Q$172,7,0),0)+_xlfn.IFNA(VLOOKUP($G490,数据整理2!$B$4:$Q$172,7,0),0)+_xlfn.IFNA(VLOOKUP($H490,数据整理2!$B$4:$Q$172,7,0),0)+_xlfn.IFNA(VLOOKUP($I490,数据整理2!$B$4:$Q$172,7,0),0)+_xlfn.IFNA(VLOOKUP($J490,数据整理2!$B$4:$Q$172,7,0),0)+_xlfn.IFNA(VLOOKUP($K490,数据整理2!$B$4:$Q$172,7,0),0)</f>
        <v>0</v>
      </c>
      <c r="I663">
        <f>_xlfn.IFNA(VLOOKUP($D490,数据整理2!$B$4:$Q$172,8,0),0)+_xlfn.IFNA(VLOOKUP($E490,数据整理2!$B$4:$Q$172,8,0),0)+_xlfn.IFNA(VLOOKUP($F490,数据整理2!$B$4:$Q$172,8,0),0)+_xlfn.IFNA(VLOOKUP($G490,数据整理2!$B$4:$Q$172,8,0),0)+_xlfn.IFNA(VLOOKUP($H490,数据整理2!$B$4:$Q$172,8,0),0)+_xlfn.IFNA(VLOOKUP($I490,数据整理2!$B$4:$Q$172,8,0),0)+_xlfn.IFNA(VLOOKUP($J490,数据整理2!$B$4:$Q$172,8,0),0)+_xlfn.IFNA(VLOOKUP($K490,数据整理2!$B$4:$Q$172,8,0),0)</f>
        <v>0</v>
      </c>
      <c r="J663">
        <f>_xlfn.IFNA(VLOOKUP($D490,数据整理2!$B$4:$Q$172,9,0),0)+_xlfn.IFNA(VLOOKUP($E490,数据整理2!$B$4:$Q$172,9,0),0)+_xlfn.IFNA(VLOOKUP($F490,数据整理2!$B$4:$Q$172,9,0),0)+_xlfn.IFNA(VLOOKUP($G490,数据整理2!$B$4:$Q$172,9,0),0)+_xlfn.IFNA(VLOOKUP($H490,数据整理2!$B$4:$Q$172,9,0),0)+_xlfn.IFNA(VLOOKUP($I490,数据整理2!$B$4:$Q$172,9,0),0)+_xlfn.IFNA(VLOOKUP($J490,数据整理2!$B$4:$Q$172,9,0),0)+_xlfn.IFNA(VLOOKUP($K490,数据整理2!$B$4:$Q$172,9,0),0)</f>
        <v>0</v>
      </c>
      <c r="K663">
        <f>_xlfn.IFNA(VLOOKUP($D490,数据整理2!$B$4:$Q$172,10,0),0)+_xlfn.IFNA(VLOOKUP($E490,数据整理2!$B$4:$Q$172,10,0),0)+_xlfn.IFNA(VLOOKUP($F490,数据整理2!$B$4:$Q$172,10,0),0)+_xlfn.IFNA(VLOOKUP($G490,数据整理2!$B$4:$Q$172,10,0),0)+_xlfn.IFNA(VLOOKUP($H490,数据整理2!$B$4:$Q$172,10,0),0)+_xlfn.IFNA(VLOOKUP($I490,数据整理2!$B$4:$Q$172,10,0),0)+_xlfn.IFNA(VLOOKUP($J490,数据整理2!$B$4:$Q$172,10,0),0)+_xlfn.IFNA(VLOOKUP($K490,数据整理2!$B$4:$Q$172,10,0),0)</f>
        <v>0</v>
      </c>
      <c r="L663">
        <f>_xlfn.IFNA(VLOOKUP($D490,数据整理2!$B$4:$Q$172,11,0),0)+_xlfn.IFNA(VLOOKUP($E490,数据整理2!$B$4:$Q$172,11,0),0)+_xlfn.IFNA(VLOOKUP($F490,数据整理2!$B$4:$Q$172,11,0),0)+_xlfn.IFNA(VLOOKUP($G490,数据整理2!$B$4:$Q$172,11,0),0)+_xlfn.IFNA(VLOOKUP($H490,数据整理2!$B$4:$Q$172,11,0),0)+_xlfn.IFNA(VLOOKUP($I490,数据整理2!$B$4:$Q$172,11,0),0)+_xlfn.IFNA(VLOOKUP($J490,数据整理2!$B$4:$Q$172,11,0),0)+_xlfn.IFNA(VLOOKUP($K490,数据整理2!$B$4:$Q$172,11,0),0)</f>
        <v>0</v>
      </c>
      <c r="M663">
        <f>_xlfn.IFNA(VLOOKUP($D490,数据整理2!$B$4:$Q$172,12,0),0)+_xlfn.IFNA(VLOOKUP($E490,数据整理2!$B$4:$Q$172,12,0),0)+_xlfn.IFNA(VLOOKUP($F490,数据整理2!$B$4:$Q$172,12,0),0)+_xlfn.IFNA(VLOOKUP($G490,数据整理2!$B$4:$Q$172,12,0),0)+_xlfn.IFNA(VLOOKUP($H490,数据整理2!$B$4:$Q$172,12,0),0)+_xlfn.IFNA(VLOOKUP($I490,数据整理2!$B$4:$Q$172,12,0),0)+_xlfn.IFNA(VLOOKUP($J490,数据整理2!$B$4:$Q$172,12,0),0)+_xlfn.IFNA(VLOOKUP($K490,数据整理2!$B$4:$Q$172,12,0),0)</f>
        <v>0</v>
      </c>
      <c r="N663">
        <f>_xlfn.IFNA(VLOOKUP($D490,数据整理2!$B$4:$Q$172,13,0),0)+_xlfn.IFNA(VLOOKUP($E490,数据整理2!$B$4:$Q$172,13,0),0)+_xlfn.IFNA(VLOOKUP($F490,数据整理2!$B$4:$Q$172,13,0),0)+_xlfn.IFNA(VLOOKUP($G490,数据整理2!$B$4:$Q$172,13,0),0)+_xlfn.IFNA(VLOOKUP($H490,数据整理2!$B$4:$Q$172,13,0),0)+_xlfn.IFNA(VLOOKUP($I490,数据整理2!$B$4:$Q$172,13,0),0)+_xlfn.IFNA(VLOOKUP($J490,数据整理2!$B$4:$Q$172,13,0),0)+_xlfn.IFNA(VLOOKUP($K490,数据整理2!$B$4:$Q$172,13,0),0)</f>
        <v>0</v>
      </c>
      <c r="O663">
        <f>_xlfn.IFNA(VLOOKUP($D490,数据整理2!$B$4:$Q$172,14,0),0)+_xlfn.IFNA(VLOOKUP($E490,数据整理2!$B$4:$Q$172,14,0),0)+_xlfn.IFNA(VLOOKUP($F490,数据整理2!$B$4:$Q$172,14,0),0)+_xlfn.IFNA(VLOOKUP($G490,数据整理2!$B$4:$Q$172,14,0),0)+_xlfn.IFNA(VLOOKUP($H490,数据整理2!$B$4:$Q$172,14,0),0)+_xlfn.IFNA(VLOOKUP($I490,数据整理2!$B$4:$Q$172,14,0),0)+_xlfn.IFNA(VLOOKUP($J490,数据整理2!$B$4:$Q$172,14,0),0)+_xlfn.IFNA(VLOOKUP($K490,数据整理2!$B$4:$Q$172,14,0),0)</f>
        <v>0</v>
      </c>
      <c r="P663">
        <f>_xlfn.IFNA(VLOOKUP($D490,数据整理2!$B$4:$Q$172,15,0),0)+_xlfn.IFNA(VLOOKUP($E490,数据整理2!$B$4:$Q$172,15,0),0)+_xlfn.IFNA(VLOOKUP($F490,数据整理2!$B$4:$Q$172,15,0),0)+_xlfn.IFNA(VLOOKUP($G490,数据整理2!$B$4:$Q$172,15,0),0)+_xlfn.IFNA(VLOOKUP($H490,数据整理2!$B$4:$Q$172,15,0),0)+_xlfn.IFNA(VLOOKUP($I490,数据整理2!$B$4:$Q$172,15,0),0)+_xlfn.IFNA(VLOOKUP($J490,数据整理2!$B$4:$Q$172,15,0),0)+_xlfn.IFNA(VLOOKUP($K490,数据整理2!$B$4:$Q$172,15,0),0)</f>
        <v>1495</v>
      </c>
      <c r="Q663">
        <f>_xlfn.IFNA(VLOOKUP($D490,数据整理2!$B$4:$Q$172,16,0),0)+_xlfn.IFNA(VLOOKUP($E490,数据整理2!$B$4:$Q$172,16,0),0)+_xlfn.IFNA(VLOOKUP($F490,数据整理2!$B$4:$Q$172,16,0),0)+_xlfn.IFNA(VLOOKUP($G490,数据整理2!$B$4:$Q$172,16,0),0)+_xlfn.IFNA(VLOOKUP($H490,数据整理2!$B$4:$Q$172,16,0),0)+_xlfn.IFNA(VLOOKUP($I490,数据整理2!$B$4:$Q$172,16,0),0)+_xlfn.IFNA(VLOOKUP($J490,数据整理2!$B$4:$Q$172,16,0),0)+_xlfn.IFNA(VLOOKUP($K490,数据整理2!$B$4:$Q$172,16,0),0)</f>
        <v>1495</v>
      </c>
    </row>
    <row r="664" spans="2:17" x14ac:dyDescent="0.2">
      <c r="B664">
        <v>111</v>
      </c>
      <c r="C664" t="str">
        <f>INDEX(数据整理1!$C$30:$C$54,MATCH(B664,数据整理1!$D$30:$D$54))</f>
        <v>17阶</v>
      </c>
      <c r="D664">
        <f>_xlfn.IFNA(VLOOKUP(D491,数据整理2!$B$4:$Q$172,3,0),0)+_xlfn.IFNA(VLOOKUP(E491,数据整理2!$B$4:$Q$172,3,0),0)+_xlfn.IFNA(VLOOKUP(F491,数据整理2!$B$4:$Q$172,3,0),0)+_xlfn.IFNA(VLOOKUP(G491,数据整理2!$B$4:$Q$172,3,0),0)+_xlfn.IFNA(VLOOKUP(H491,数据整理2!$B$4:$Q$172,3,0),0)+_xlfn.IFNA(VLOOKUP(I491,数据整理2!$B$4:$Q$172,3,0),0)+_xlfn.IFNA(VLOOKUP(J491,数据整理2!$B$4:$Q$172,3,0),0)+_xlfn.IFNA(VLOOKUP(K491,数据整理2!$B$4:$Q$172,3,0),0)</f>
        <v>14446</v>
      </c>
      <c r="E664">
        <f>_xlfn.IFNA(VLOOKUP($D491,数据整理2!$B$4:$Q$172,4,0),0)+_xlfn.IFNA(VLOOKUP($E491,数据整理2!$B$4:$Q$172,4,0),0)+_xlfn.IFNA(VLOOKUP($F491,数据整理2!$B$4:$Q$172,4,0),0)+_xlfn.IFNA(VLOOKUP($G491,数据整理2!$B$4:$Q$172,4,0),0)+_xlfn.IFNA(VLOOKUP($H491,数据整理2!$B$4:$Q$172,4,0),0)+_xlfn.IFNA(VLOOKUP($I491,数据整理2!$B$4:$Q$172,4,0),0)+_xlfn.IFNA(VLOOKUP($J491,数据整理2!$B$4:$Q$172,4,0),0)+_xlfn.IFNA(VLOOKUP($K491,数据整理2!$B$4:$Q$172,4,0),0)</f>
        <v>2206</v>
      </c>
      <c r="F664">
        <f>_xlfn.IFNA(VLOOKUP($D491,数据整理2!$B$4:$Q$172,5,0),0)+_xlfn.IFNA(VLOOKUP($E491,数据整理2!$B$4:$Q$172,5,0),0)+_xlfn.IFNA(VLOOKUP($F491,数据整理2!$B$4:$Q$172,5,0),0)+_xlfn.IFNA(VLOOKUP($G491,数据整理2!$B$4:$Q$172,5,0),0)+_xlfn.IFNA(VLOOKUP($H491,数据整理2!$B$4:$Q$172,5,0),0)+_xlfn.IFNA(VLOOKUP($I491,数据整理2!$B$4:$Q$172,5,0),0)+_xlfn.IFNA(VLOOKUP($J491,数据整理2!$B$4:$Q$172,5,0),0)+_xlfn.IFNA(VLOOKUP($K491,数据整理2!$B$4:$Q$172,5,0),0)</f>
        <v>826</v>
      </c>
      <c r="G664">
        <f>_xlfn.IFNA(VLOOKUP($D491,数据整理2!$B$4:$Q$172,6,0),0)+_xlfn.IFNA(VLOOKUP($E491,数据整理2!$B$4:$Q$172,6,0),0)+_xlfn.IFNA(VLOOKUP($F491,数据整理2!$B$4:$Q$172,6,0),0)+_xlfn.IFNA(VLOOKUP($G491,数据整理2!$B$4:$Q$172,6,0),0)+_xlfn.IFNA(VLOOKUP($H491,数据整理2!$B$4:$Q$172,6,0),0)+_xlfn.IFNA(VLOOKUP($I491,数据整理2!$B$4:$Q$172,6,0),0)+_xlfn.IFNA(VLOOKUP($J491,数据整理2!$B$4:$Q$172,6,0),0)+_xlfn.IFNA(VLOOKUP($K491,数据整理2!$B$4:$Q$172,6,0),0)</f>
        <v>0</v>
      </c>
      <c r="H664">
        <f>_xlfn.IFNA(VLOOKUP($D491,数据整理2!$B$4:$Q$172,7,0),0)+_xlfn.IFNA(VLOOKUP($E491,数据整理2!$B$4:$Q$172,7,0),0)+_xlfn.IFNA(VLOOKUP($F491,数据整理2!$B$4:$Q$172,7,0),0)+_xlfn.IFNA(VLOOKUP($G491,数据整理2!$B$4:$Q$172,7,0),0)+_xlfn.IFNA(VLOOKUP($H491,数据整理2!$B$4:$Q$172,7,0),0)+_xlfn.IFNA(VLOOKUP($I491,数据整理2!$B$4:$Q$172,7,0),0)+_xlfn.IFNA(VLOOKUP($J491,数据整理2!$B$4:$Q$172,7,0),0)+_xlfn.IFNA(VLOOKUP($K491,数据整理2!$B$4:$Q$172,7,0),0)</f>
        <v>0</v>
      </c>
      <c r="I664">
        <f>_xlfn.IFNA(VLOOKUP($D491,数据整理2!$B$4:$Q$172,8,0),0)+_xlfn.IFNA(VLOOKUP($E491,数据整理2!$B$4:$Q$172,8,0),0)+_xlfn.IFNA(VLOOKUP($F491,数据整理2!$B$4:$Q$172,8,0),0)+_xlfn.IFNA(VLOOKUP($G491,数据整理2!$B$4:$Q$172,8,0),0)+_xlfn.IFNA(VLOOKUP($H491,数据整理2!$B$4:$Q$172,8,0),0)+_xlfn.IFNA(VLOOKUP($I491,数据整理2!$B$4:$Q$172,8,0),0)+_xlfn.IFNA(VLOOKUP($J491,数据整理2!$B$4:$Q$172,8,0),0)+_xlfn.IFNA(VLOOKUP($K491,数据整理2!$B$4:$Q$172,8,0),0)</f>
        <v>0</v>
      </c>
      <c r="J664">
        <f>_xlfn.IFNA(VLOOKUP($D491,数据整理2!$B$4:$Q$172,9,0),0)+_xlfn.IFNA(VLOOKUP($E491,数据整理2!$B$4:$Q$172,9,0),0)+_xlfn.IFNA(VLOOKUP($F491,数据整理2!$B$4:$Q$172,9,0),0)+_xlfn.IFNA(VLOOKUP($G491,数据整理2!$B$4:$Q$172,9,0),0)+_xlfn.IFNA(VLOOKUP($H491,数据整理2!$B$4:$Q$172,9,0),0)+_xlfn.IFNA(VLOOKUP($I491,数据整理2!$B$4:$Q$172,9,0),0)+_xlfn.IFNA(VLOOKUP($J491,数据整理2!$B$4:$Q$172,9,0),0)+_xlfn.IFNA(VLOOKUP($K491,数据整理2!$B$4:$Q$172,9,0),0)</f>
        <v>0</v>
      </c>
      <c r="K664">
        <f>_xlfn.IFNA(VLOOKUP($D491,数据整理2!$B$4:$Q$172,10,0),0)+_xlfn.IFNA(VLOOKUP($E491,数据整理2!$B$4:$Q$172,10,0),0)+_xlfn.IFNA(VLOOKUP($F491,数据整理2!$B$4:$Q$172,10,0),0)+_xlfn.IFNA(VLOOKUP($G491,数据整理2!$B$4:$Q$172,10,0),0)+_xlfn.IFNA(VLOOKUP($H491,数据整理2!$B$4:$Q$172,10,0),0)+_xlfn.IFNA(VLOOKUP($I491,数据整理2!$B$4:$Q$172,10,0),0)+_xlfn.IFNA(VLOOKUP($J491,数据整理2!$B$4:$Q$172,10,0),0)+_xlfn.IFNA(VLOOKUP($K491,数据整理2!$B$4:$Q$172,10,0),0)</f>
        <v>0</v>
      </c>
      <c r="L664">
        <f>_xlfn.IFNA(VLOOKUP($D491,数据整理2!$B$4:$Q$172,11,0),0)+_xlfn.IFNA(VLOOKUP($E491,数据整理2!$B$4:$Q$172,11,0),0)+_xlfn.IFNA(VLOOKUP($F491,数据整理2!$B$4:$Q$172,11,0),0)+_xlfn.IFNA(VLOOKUP($G491,数据整理2!$B$4:$Q$172,11,0),0)+_xlfn.IFNA(VLOOKUP($H491,数据整理2!$B$4:$Q$172,11,0),0)+_xlfn.IFNA(VLOOKUP($I491,数据整理2!$B$4:$Q$172,11,0),0)+_xlfn.IFNA(VLOOKUP($J491,数据整理2!$B$4:$Q$172,11,0),0)+_xlfn.IFNA(VLOOKUP($K491,数据整理2!$B$4:$Q$172,11,0),0)</f>
        <v>0</v>
      </c>
      <c r="M664">
        <f>_xlfn.IFNA(VLOOKUP($D491,数据整理2!$B$4:$Q$172,12,0),0)+_xlfn.IFNA(VLOOKUP($E491,数据整理2!$B$4:$Q$172,12,0),0)+_xlfn.IFNA(VLOOKUP($F491,数据整理2!$B$4:$Q$172,12,0),0)+_xlfn.IFNA(VLOOKUP($G491,数据整理2!$B$4:$Q$172,12,0),0)+_xlfn.IFNA(VLOOKUP($H491,数据整理2!$B$4:$Q$172,12,0),0)+_xlfn.IFNA(VLOOKUP($I491,数据整理2!$B$4:$Q$172,12,0),0)+_xlfn.IFNA(VLOOKUP($J491,数据整理2!$B$4:$Q$172,12,0),0)+_xlfn.IFNA(VLOOKUP($K491,数据整理2!$B$4:$Q$172,12,0),0)</f>
        <v>0</v>
      </c>
      <c r="N664">
        <f>_xlfn.IFNA(VLOOKUP($D491,数据整理2!$B$4:$Q$172,13,0),0)+_xlfn.IFNA(VLOOKUP($E491,数据整理2!$B$4:$Q$172,13,0),0)+_xlfn.IFNA(VLOOKUP($F491,数据整理2!$B$4:$Q$172,13,0),0)+_xlfn.IFNA(VLOOKUP($G491,数据整理2!$B$4:$Q$172,13,0),0)+_xlfn.IFNA(VLOOKUP($H491,数据整理2!$B$4:$Q$172,13,0),0)+_xlfn.IFNA(VLOOKUP($I491,数据整理2!$B$4:$Q$172,13,0),0)+_xlfn.IFNA(VLOOKUP($J491,数据整理2!$B$4:$Q$172,13,0),0)+_xlfn.IFNA(VLOOKUP($K491,数据整理2!$B$4:$Q$172,13,0),0)</f>
        <v>0</v>
      </c>
      <c r="O664">
        <f>_xlfn.IFNA(VLOOKUP($D491,数据整理2!$B$4:$Q$172,14,0),0)+_xlfn.IFNA(VLOOKUP($E491,数据整理2!$B$4:$Q$172,14,0),0)+_xlfn.IFNA(VLOOKUP($F491,数据整理2!$B$4:$Q$172,14,0),0)+_xlfn.IFNA(VLOOKUP($G491,数据整理2!$B$4:$Q$172,14,0),0)+_xlfn.IFNA(VLOOKUP($H491,数据整理2!$B$4:$Q$172,14,0),0)+_xlfn.IFNA(VLOOKUP($I491,数据整理2!$B$4:$Q$172,14,0),0)+_xlfn.IFNA(VLOOKUP($J491,数据整理2!$B$4:$Q$172,14,0),0)+_xlfn.IFNA(VLOOKUP($K491,数据整理2!$B$4:$Q$172,14,0),0)</f>
        <v>0</v>
      </c>
      <c r="P664">
        <f>_xlfn.IFNA(VLOOKUP($D491,数据整理2!$B$4:$Q$172,15,0),0)+_xlfn.IFNA(VLOOKUP($E491,数据整理2!$B$4:$Q$172,15,0),0)+_xlfn.IFNA(VLOOKUP($F491,数据整理2!$B$4:$Q$172,15,0),0)+_xlfn.IFNA(VLOOKUP($G491,数据整理2!$B$4:$Q$172,15,0),0)+_xlfn.IFNA(VLOOKUP($H491,数据整理2!$B$4:$Q$172,15,0),0)+_xlfn.IFNA(VLOOKUP($I491,数据整理2!$B$4:$Q$172,15,0),0)+_xlfn.IFNA(VLOOKUP($J491,数据整理2!$B$4:$Q$172,15,0),0)+_xlfn.IFNA(VLOOKUP($K491,数据整理2!$B$4:$Q$172,15,0),0)</f>
        <v>1495</v>
      </c>
      <c r="Q664">
        <f>_xlfn.IFNA(VLOOKUP($D491,数据整理2!$B$4:$Q$172,16,0),0)+_xlfn.IFNA(VLOOKUP($E491,数据整理2!$B$4:$Q$172,16,0),0)+_xlfn.IFNA(VLOOKUP($F491,数据整理2!$B$4:$Q$172,16,0),0)+_xlfn.IFNA(VLOOKUP($G491,数据整理2!$B$4:$Q$172,16,0),0)+_xlfn.IFNA(VLOOKUP($H491,数据整理2!$B$4:$Q$172,16,0),0)+_xlfn.IFNA(VLOOKUP($I491,数据整理2!$B$4:$Q$172,16,0),0)+_xlfn.IFNA(VLOOKUP($J491,数据整理2!$B$4:$Q$172,16,0),0)+_xlfn.IFNA(VLOOKUP($K491,数据整理2!$B$4:$Q$172,16,0),0)</f>
        <v>1495</v>
      </c>
    </row>
    <row r="665" spans="2:17" x14ac:dyDescent="0.2">
      <c r="B665">
        <v>112</v>
      </c>
      <c r="C665" t="str">
        <f>INDEX(数据整理1!$C$30:$C$54,MATCH(B665,数据整理1!$D$30:$D$54))</f>
        <v>17阶</v>
      </c>
      <c r="D665">
        <f>_xlfn.IFNA(VLOOKUP(D492,数据整理2!$B$4:$Q$172,3,0),0)+_xlfn.IFNA(VLOOKUP(E492,数据整理2!$B$4:$Q$172,3,0),0)+_xlfn.IFNA(VLOOKUP(F492,数据整理2!$B$4:$Q$172,3,0),0)+_xlfn.IFNA(VLOOKUP(G492,数据整理2!$B$4:$Q$172,3,0),0)+_xlfn.IFNA(VLOOKUP(H492,数据整理2!$B$4:$Q$172,3,0),0)+_xlfn.IFNA(VLOOKUP(I492,数据整理2!$B$4:$Q$172,3,0),0)+_xlfn.IFNA(VLOOKUP(J492,数据整理2!$B$4:$Q$172,3,0),0)+_xlfn.IFNA(VLOOKUP(K492,数据整理2!$B$4:$Q$172,3,0),0)</f>
        <v>14446</v>
      </c>
      <c r="E665">
        <f>_xlfn.IFNA(VLOOKUP($D492,数据整理2!$B$4:$Q$172,4,0),0)+_xlfn.IFNA(VLOOKUP($E492,数据整理2!$B$4:$Q$172,4,0),0)+_xlfn.IFNA(VLOOKUP($F492,数据整理2!$B$4:$Q$172,4,0),0)+_xlfn.IFNA(VLOOKUP($G492,数据整理2!$B$4:$Q$172,4,0),0)+_xlfn.IFNA(VLOOKUP($H492,数据整理2!$B$4:$Q$172,4,0),0)+_xlfn.IFNA(VLOOKUP($I492,数据整理2!$B$4:$Q$172,4,0),0)+_xlfn.IFNA(VLOOKUP($J492,数据整理2!$B$4:$Q$172,4,0),0)+_xlfn.IFNA(VLOOKUP($K492,数据整理2!$B$4:$Q$172,4,0),0)</f>
        <v>2206</v>
      </c>
      <c r="F665">
        <f>_xlfn.IFNA(VLOOKUP($D492,数据整理2!$B$4:$Q$172,5,0),0)+_xlfn.IFNA(VLOOKUP($E492,数据整理2!$B$4:$Q$172,5,0),0)+_xlfn.IFNA(VLOOKUP($F492,数据整理2!$B$4:$Q$172,5,0),0)+_xlfn.IFNA(VLOOKUP($G492,数据整理2!$B$4:$Q$172,5,0),0)+_xlfn.IFNA(VLOOKUP($H492,数据整理2!$B$4:$Q$172,5,0),0)+_xlfn.IFNA(VLOOKUP($I492,数据整理2!$B$4:$Q$172,5,0),0)+_xlfn.IFNA(VLOOKUP($J492,数据整理2!$B$4:$Q$172,5,0),0)+_xlfn.IFNA(VLOOKUP($K492,数据整理2!$B$4:$Q$172,5,0),0)</f>
        <v>826</v>
      </c>
      <c r="G665">
        <f>_xlfn.IFNA(VLOOKUP($D492,数据整理2!$B$4:$Q$172,6,0),0)+_xlfn.IFNA(VLOOKUP($E492,数据整理2!$B$4:$Q$172,6,0),0)+_xlfn.IFNA(VLOOKUP($F492,数据整理2!$B$4:$Q$172,6,0),0)+_xlfn.IFNA(VLOOKUP($G492,数据整理2!$B$4:$Q$172,6,0),0)+_xlfn.IFNA(VLOOKUP($H492,数据整理2!$B$4:$Q$172,6,0),0)+_xlfn.IFNA(VLOOKUP($I492,数据整理2!$B$4:$Q$172,6,0),0)+_xlfn.IFNA(VLOOKUP($J492,数据整理2!$B$4:$Q$172,6,0),0)+_xlfn.IFNA(VLOOKUP($K492,数据整理2!$B$4:$Q$172,6,0),0)</f>
        <v>0</v>
      </c>
      <c r="H665">
        <f>_xlfn.IFNA(VLOOKUP($D492,数据整理2!$B$4:$Q$172,7,0),0)+_xlfn.IFNA(VLOOKUP($E492,数据整理2!$B$4:$Q$172,7,0),0)+_xlfn.IFNA(VLOOKUP($F492,数据整理2!$B$4:$Q$172,7,0),0)+_xlfn.IFNA(VLOOKUP($G492,数据整理2!$B$4:$Q$172,7,0),0)+_xlfn.IFNA(VLOOKUP($H492,数据整理2!$B$4:$Q$172,7,0),0)+_xlfn.IFNA(VLOOKUP($I492,数据整理2!$B$4:$Q$172,7,0),0)+_xlfn.IFNA(VLOOKUP($J492,数据整理2!$B$4:$Q$172,7,0),0)+_xlfn.IFNA(VLOOKUP($K492,数据整理2!$B$4:$Q$172,7,0),0)</f>
        <v>0</v>
      </c>
      <c r="I665">
        <f>_xlfn.IFNA(VLOOKUP($D492,数据整理2!$B$4:$Q$172,8,0),0)+_xlfn.IFNA(VLOOKUP($E492,数据整理2!$B$4:$Q$172,8,0),0)+_xlfn.IFNA(VLOOKUP($F492,数据整理2!$B$4:$Q$172,8,0),0)+_xlfn.IFNA(VLOOKUP($G492,数据整理2!$B$4:$Q$172,8,0),0)+_xlfn.IFNA(VLOOKUP($H492,数据整理2!$B$4:$Q$172,8,0),0)+_xlfn.IFNA(VLOOKUP($I492,数据整理2!$B$4:$Q$172,8,0),0)+_xlfn.IFNA(VLOOKUP($J492,数据整理2!$B$4:$Q$172,8,0),0)+_xlfn.IFNA(VLOOKUP($K492,数据整理2!$B$4:$Q$172,8,0),0)</f>
        <v>0</v>
      </c>
      <c r="J665">
        <f>_xlfn.IFNA(VLOOKUP($D492,数据整理2!$B$4:$Q$172,9,0),0)+_xlfn.IFNA(VLOOKUP($E492,数据整理2!$B$4:$Q$172,9,0),0)+_xlfn.IFNA(VLOOKUP($F492,数据整理2!$B$4:$Q$172,9,0),0)+_xlfn.IFNA(VLOOKUP($G492,数据整理2!$B$4:$Q$172,9,0),0)+_xlfn.IFNA(VLOOKUP($H492,数据整理2!$B$4:$Q$172,9,0),0)+_xlfn.IFNA(VLOOKUP($I492,数据整理2!$B$4:$Q$172,9,0),0)+_xlfn.IFNA(VLOOKUP($J492,数据整理2!$B$4:$Q$172,9,0),0)+_xlfn.IFNA(VLOOKUP($K492,数据整理2!$B$4:$Q$172,9,0),0)</f>
        <v>0</v>
      </c>
      <c r="K665">
        <f>_xlfn.IFNA(VLOOKUP($D492,数据整理2!$B$4:$Q$172,10,0),0)+_xlfn.IFNA(VLOOKUP($E492,数据整理2!$B$4:$Q$172,10,0),0)+_xlfn.IFNA(VLOOKUP($F492,数据整理2!$B$4:$Q$172,10,0),0)+_xlfn.IFNA(VLOOKUP($G492,数据整理2!$B$4:$Q$172,10,0),0)+_xlfn.IFNA(VLOOKUP($H492,数据整理2!$B$4:$Q$172,10,0),0)+_xlfn.IFNA(VLOOKUP($I492,数据整理2!$B$4:$Q$172,10,0),0)+_xlfn.IFNA(VLOOKUP($J492,数据整理2!$B$4:$Q$172,10,0),0)+_xlfn.IFNA(VLOOKUP($K492,数据整理2!$B$4:$Q$172,10,0),0)</f>
        <v>0</v>
      </c>
      <c r="L665">
        <f>_xlfn.IFNA(VLOOKUP($D492,数据整理2!$B$4:$Q$172,11,0),0)+_xlfn.IFNA(VLOOKUP($E492,数据整理2!$B$4:$Q$172,11,0),0)+_xlfn.IFNA(VLOOKUP($F492,数据整理2!$B$4:$Q$172,11,0),0)+_xlfn.IFNA(VLOOKUP($G492,数据整理2!$B$4:$Q$172,11,0),0)+_xlfn.IFNA(VLOOKUP($H492,数据整理2!$B$4:$Q$172,11,0),0)+_xlfn.IFNA(VLOOKUP($I492,数据整理2!$B$4:$Q$172,11,0),0)+_xlfn.IFNA(VLOOKUP($J492,数据整理2!$B$4:$Q$172,11,0),0)+_xlfn.IFNA(VLOOKUP($K492,数据整理2!$B$4:$Q$172,11,0),0)</f>
        <v>0</v>
      </c>
      <c r="M665">
        <f>_xlfn.IFNA(VLOOKUP($D492,数据整理2!$B$4:$Q$172,12,0),0)+_xlfn.IFNA(VLOOKUP($E492,数据整理2!$B$4:$Q$172,12,0),0)+_xlfn.IFNA(VLOOKUP($F492,数据整理2!$B$4:$Q$172,12,0),0)+_xlfn.IFNA(VLOOKUP($G492,数据整理2!$B$4:$Q$172,12,0),0)+_xlfn.IFNA(VLOOKUP($H492,数据整理2!$B$4:$Q$172,12,0),0)+_xlfn.IFNA(VLOOKUP($I492,数据整理2!$B$4:$Q$172,12,0),0)+_xlfn.IFNA(VLOOKUP($J492,数据整理2!$B$4:$Q$172,12,0),0)+_xlfn.IFNA(VLOOKUP($K492,数据整理2!$B$4:$Q$172,12,0),0)</f>
        <v>0</v>
      </c>
      <c r="N665">
        <f>_xlfn.IFNA(VLOOKUP($D492,数据整理2!$B$4:$Q$172,13,0),0)+_xlfn.IFNA(VLOOKUP($E492,数据整理2!$B$4:$Q$172,13,0),0)+_xlfn.IFNA(VLOOKUP($F492,数据整理2!$B$4:$Q$172,13,0),0)+_xlfn.IFNA(VLOOKUP($G492,数据整理2!$B$4:$Q$172,13,0),0)+_xlfn.IFNA(VLOOKUP($H492,数据整理2!$B$4:$Q$172,13,0),0)+_xlfn.IFNA(VLOOKUP($I492,数据整理2!$B$4:$Q$172,13,0),0)+_xlfn.IFNA(VLOOKUP($J492,数据整理2!$B$4:$Q$172,13,0),0)+_xlfn.IFNA(VLOOKUP($K492,数据整理2!$B$4:$Q$172,13,0),0)</f>
        <v>0</v>
      </c>
      <c r="O665">
        <f>_xlfn.IFNA(VLOOKUP($D492,数据整理2!$B$4:$Q$172,14,0),0)+_xlfn.IFNA(VLOOKUP($E492,数据整理2!$B$4:$Q$172,14,0),0)+_xlfn.IFNA(VLOOKUP($F492,数据整理2!$B$4:$Q$172,14,0),0)+_xlfn.IFNA(VLOOKUP($G492,数据整理2!$B$4:$Q$172,14,0),0)+_xlfn.IFNA(VLOOKUP($H492,数据整理2!$B$4:$Q$172,14,0),0)+_xlfn.IFNA(VLOOKUP($I492,数据整理2!$B$4:$Q$172,14,0),0)+_xlfn.IFNA(VLOOKUP($J492,数据整理2!$B$4:$Q$172,14,0),0)+_xlfn.IFNA(VLOOKUP($K492,数据整理2!$B$4:$Q$172,14,0),0)</f>
        <v>0</v>
      </c>
      <c r="P665">
        <f>_xlfn.IFNA(VLOOKUP($D492,数据整理2!$B$4:$Q$172,15,0),0)+_xlfn.IFNA(VLOOKUP($E492,数据整理2!$B$4:$Q$172,15,0),0)+_xlfn.IFNA(VLOOKUP($F492,数据整理2!$B$4:$Q$172,15,0),0)+_xlfn.IFNA(VLOOKUP($G492,数据整理2!$B$4:$Q$172,15,0),0)+_xlfn.IFNA(VLOOKUP($H492,数据整理2!$B$4:$Q$172,15,0),0)+_xlfn.IFNA(VLOOKUP($I492,数据整理2!$B$4:$Q$172,15,0),0)+_xlfn.IFNA(VLOOKUP($J492,数据整理2!$B$4:$Q$172,15,0),0)+_xlfn.IFNA(VLOOKUP($K492,数据整理2!$B$4:$Q$172,15,0),0)</f>
        <v>1495</v>
      </c>
      <c r="Q665">
        <f>_xlfn.IFNA(VLOOKUP($D492,数据整理2!$B$4:$Q$172,16,0),0)+_xlfn.IFNA(VLOOKUP($E492,数据整理2!$B$4:$Q$172,16,0),0)+_xlfn.IFNA(VLOOKUP($F492,数据整理2!$B$4:$Q$172,16,0),0)+_xlfn.IFNA(VLOOKUP($G492,数据整理2!$B$4:$Q$172,16,0),0)+_xlfn.IFNA(VLOOKUP($H492,数据整理2!$B$4:$Q$172,16,0),0)+_xlfn.IFNA(VLOOKUP($I492,数据整理2!$B$4:$Q$172,16,0),0)+_xlfn.IFNA(VLOOKUP($J492,数据整理2!$B$4:$Q$172,16,0),0)+_xlfn.IFNA(VLOOKUP($K492,数据整理2!$B$4:$Q$172,16,0),0)</f>
        <v>1495</v>
      </c>
    </row>
    <row r="666" spans="2:17" x14ac:dyDescent="0.2">
      <c r="B666">
        <v>113</v>
      </c>
      <c r="C666" t="str">
        <f>INDEX(数据整理1!$C$30:$C$54,MATCH(B666,数据整理1!$D$30:$D$54))</f>
        <v>17阶</v>
      </c>
      <c r="D666">
        <f>_xlfn.IFNA(VLOOKUP(D493,数据整理2!$B$4:$Q$172,3,0),0)+_xlfn.IFNA(VLOOKUP(E493,数据整理2!$B$4:$Q$172,3,0),0)+_xlfn.IFNA(VLOOKUP(F493,数据整理2!$B$4:$Q$172,3,0),0)+_xlfn.IFNA(VLOOKUP(G493,数据整理2!$B$4:$Q$172,3,0),0)+_xlfn.IFNA(VLOOKUP(H493,数据整理2!$B$4:$Q$172,3,0),0)+_xlfn.IFNA(VLOOKUP(I493,数据整理2!$B$4:$Q$172,3,0),0)+_xlfn.IFNA(VLOOKUP(J493,数据整理2!$B$4:$Q$172,3,0),0)+_xlfn.IFNA(VLOOKUP(K493,数据整理2!$B$4:$Q$172,3,0),0)</f>
        <v>14446</v>
      </c>
      <c r="E666">
        <f>_xlfn.IFNA(VLOOKUP($D493,数据整理2!$B$4:$Q$172,4,0),0)+_xlfn.IFNA(VLOOKUP($E493,数据整理2!$B$4:$Q$172,4,0),0)+_xlfn.IFNA(VLOOKUP($F493,数据整理2!$B$4:$Q$172,4,0),0)+_xlfn.IFNA(VLOOKUP($G493,数据整理2!$B$4:$Q$172,4,0),0)+_xlfn.IFNA(VLOOKUP($H493,数据整理2!$B$4:$Q$172,4,0),0)+_xlfn.IFNA(VLOOKUP($I493,数据整理2!$B$4:$Q$172,4,0),0)+_xlfn.IFNA(VLOOKUP($J493,数据整理2!$B$4:$Q$172,4,0),0)+_xlfn.IFNA(VLOOKUP($K493,数据整理2!$B$4:$Q$172,4,0),0)</f>
        <v>2206</v>
      </c>
      <c r="F666">
        <f>_xlfn.IFNA(VLOOKUP($D493,数据整理2!$B$4:$Q$172,5,0),0)+_xlfn.IFNA(VLOOKUP($E493,数据整理2!$B$4:$Q$172,5,0),0)+_xlfn.IFNA(VLOOKUP($F493,数据整理2!$B$4:$Q$172,5,0),0)+_xlfn.IFNA(VLOOKUP($G493,数据整理2!$B$4:$Q$172,5,0),0)+_xlfn.IFNA(VLOOKUP($H493,数据整理2!$B$4:$Q$172,5,0),0)+_xlfn.IFNA(VLOOKUP($I493,数据整理2!$B$4:$Q$172,5,0),0)+_xlfn.IFNA(VLOOKUP($J493,数据整理2!$B$4:$Q$172,5,0),0)+_xlfn.IFNA(VLOOKUP($K493,数据整理2!$B$4:$Q$172,5,0),0)</f>
        <v>826</v>
      </c>
      <c r="G666">
        <f>_xlfn.IFNA(VLOOKUP($D493,数据整理2!$B$4:$Q$172,6,0),0)+_xlfn.IFNA(VLOOKUP($E493,数据整理2!$B$4:$Q$172,6,0),0)+_xlfn.IFNA(VLOOKUP($F493,数据整理2!$B$4:$Q$172,6,0),0)+_xlfn.IFNA(VLOOKUP($G493,数据整理2!$B$4:$Q$172,6,0),0)+_xlfn.IFNA(VLOOKUP($H493,数据整理2!$B$4:$Q$172,6,0),0)+_xlfn.IFNA(VLOOKUP($I493,数据整理2!$B$4:$Q$172,6,0),0)+_xlfn.IFNA(VLOOKUP($J493,数据整理2!$B$4:$Q$172,6,0),0)+_xlfn.IFNA(VLOOKUP($K493,数据整理2!$B$4:$Q$172,6,0),0)</f>
        <v>0</v>
      </c>
      <c r="H666">
        <f>_xlfn.IFNA(VLOOKUP($D493,数据整理2!$B$4:$Q$172,7,0),0)+_xlfn.IFNA(VLOOKUP($E493,数据整理2!$B$4:$Q$172,7,0),0)+_xlfn.IFNA(VLOOKUP($F493,数据整理2!$B$4:$Q$172,7,0),0)+_xlfn.IFNA(VLOOKUP($G493,数据整理2!$B$4:$Q$172,7,0),0)+_xlfn.IFNA(VLOOKUP($H493,数据整理2!$B$4:$Q$172,7,0),0)+_xlfn.IFNA(VLOOKUP($I493,数据整理2!$B$4:$Q$172,7,0),0)+_xlfn.IFNA(VLOOKUP($J493,数据整理2!$B$4:$Q$172,7,0),0)+_xlfn.IFNA(VLOOKUP($K493,数据整理2!$B$4:$Q$172,7,0),0)</f>
        <v>0</v>
      </c>
      <c r="I666">
        <f>_xlfn.IFNA(VLOOKUP($D493,数据整理2!$B$4:$Q$172,8,0),0)+_xlfn.IFNA(VLOOKUP($E493,数据整理2!$B$4:$Q$172,8,0),0)+_xlfn.IFNA(VLOOKUP($F493,数据整理2!$B$4:$Q$172,8,0),0)+_xlfn.IFNA(VLOOKUP($G493,数据整理2!$B$4:$Q$172,8,0),0)+_xlfn.IFNA(VLOOKUP($H493,数据整理2!$B$4:$Q$172,8,0),0)+_xlfn.IFNA(VLOOKUP($I493,数据整理2!$B$4:$Q$172,8,0),0)+_xlfn.IFNA(VLOOKUP($J493,数据整理2!$B$4:$Q$172,8,0),0)+_xlfn.IFNA(VLOOKUP($K493,数据整理2!$B$4:$Q$172,8,0),0)</f>
        <v>0</v>
      </c>
      <c r="J666">
        <f>_xlfn.IFNA(VLOOKUP($D493,数据整理2!$B$4:$Q$172,9,0),0)+_xlfn.IFNA(VLOOKUP($E493,数据整理2!$B$4:$Q$172,9,0),0)+_xlfn.IFNA(VLOOKUP($F493,数据整理2!$B$4:$Q$172,9,0),0)+_xlfn.IFNA(VLOOKUP($G493,数据整理2!$B$4:$Q$172,9,0),0)+_xlfn.IFNA(VLOOKUP($H493,数据整理2!$B$4:$Q$172,9,0),0)+_xlfn.IFNA(VLOOKUP($I493,数据整理2!$B$4:$Q$172,9,0),0)+_xlfn.IFNA(VLOOKUP($J493,数据整理2!$B$4:$Q$172,9,0),0)+_xlfn.IFNA(VLOOKUP($K493,数据整理2!$B$4:$Q$172,9,0),0)</f>
        <v>0</v>
      </c>
      <c r="K666">
        <f>_xlfn.IFNA(VLOOKUP($D493,数据整理2!$B$4:$Q$172,10,0),0)+_xlfn.IFNA(VLOOKUP($E493,数据整理2!$B$4:$Q$172,10,0),0)+_xlfn.IFNA(VLOOKUP($F493,数据整理2!$B$4:$Q$172,10,0),0)+_xlfn.IFNA(VLOOKUP($G493,数据整理2!$B$4:$Q$172,10,0),0)+_xlfn.IFNA(VLOOKUP($H493,数据整理2!$B$4:$Q$172,10,0),0)+_xlfn.IFNA(VLOOKUP($I493,数据整理2!$B$4:$Q$172,10,0),0)+_xlfn.IFNA(VLOOKUP($J493,数据整理2!$B$4:$Q$172,10,0),0)+_xlfn.IFNA(VLOOKUP($K493,数据整理2!$B$4:$Q$172,10,0),0)</f>
        <v>0</v>
      </c>
      <c r="L666">
        <f>_xlfn.IFNA(VLOOKUP($D493,数据整理2!$B$4:$Q$172,11,0),0)+_xlfn.IFNA(VLOOKUP($E493,数据整理2!$B$4:$Q$172,11,0),0)+_xlfn.IFNA(VLOOKUP($F493,数据整理2!$B$4:$Q$172,11,0),0)+_xlfn.IFNA(VLOOKUP($G493,数据整理2!$B$4:$Q$172,11,0),0)+_xlfn.IFNA(VLOOKUP($H493,数据整理2!$B$4:$Q$172,11,0),0)+_xlfn.IFNA(VLOOKUP($I493,数据整理2!$B$4:$Q$172,11,0),0)+_xlfn.IFNA(VLOOKUP($J493,数据整理2!$B$4:$Q$172,11,0),0)+_xlfn.IFNA(VLOOKUP($K493,数据整理2!$B$4:$Q$172,11,0),0)</f>
        <v>0</v>
      </c>
      <c r="M666">
        <f>_xlfn.IFNA(VLOOKUP($D493,数据整理2!$B$4:$Q$172,12,0),0)+_xlfn.IFNA(VLOOKUP($E493,数据整理2!$B$4:$Q$172,12,0),0)+_xlfn.IFNA(VLOOKUP($F493,数据整理2!$B$4:$Q$172,12,0),0)+_xlfn.IFNA(VLOOKUP($G493,数据整理2!$B$4:$Q$172,12,0),0)+_xlfn.IFNA(VLOOKUP($H493,数据整理2!$B$4:$Q$172,12,0),0)+_xlfn.IFNA(VLOOKUP($I493,数据整理2!$B$4:$Q$172,12,0),0)+_xlfn.IFNA(VLOOKUP($J493,数据整理2!$B$4:$Q$172,12,0),0)+_xlfn.IFNA(VLOOKUP($K493,数据整理2!$B$4:$Q$172,12,0),0)</f>
        <v>0</v>
      </c>
      <c r="N666">
        <f>_xlfn.IFNA(VLOOKUP($D493,数据整理2!$B$4:$Q$172,13,0),0)+_xlfn.IFNA(VLOOKUP($E493,数据整理2!$B$4:$Q$172,13,0),0)+_xlfn.IFNA(VLOOKUP($F493,数据整理2!$B$4:$Q$172,13,0),0)+_xlfn.IFNA(VLOOKUP($G493,数据整理2!$B$4:$Q$172,13,0),0)+_xlfn.IFNA(VLOOKUP($H493,数据整理2!$B$4:$Q$172,13,0),0)+_xlfn.IFNA(VLOOKUP($I493,数据整理2!$B$4:$Q$172,13,0),0)+_xlfn.IFNA(VLOOKUP($J493,数据整理2!$B$4:$Q$172,13,0),0)+_xlfn.IFNA(VLOOKUP($K493,数据整理2!$B$4:$Q$172,13,0),0)</f>
        <v>0</v>
      </c>
      <c r="O666">
        <f>_xlfn.IFNA(VLOOKUP($D493,数据整理2!$B$4:$Q$172,14,0),0)+_xlfn.IFNA(VLOOKUP($E493,数据整理2!$B$4:$Q$172,14,0),0)+_xlfn.IFNA(VLOOKUP($F493,数据整理2!$B$4:$Q$172,14,0),0)+_xlfn.IFNA(VLOOKUP($G493,数据整理2!$B$4:$Q$172,14,0),0)+_xlfn.IFNA(VLOOKUP($H493,数据整理2!$B$4:$Q$172,14,0),0)+_xlfn.IFNA(VLOOKUP($I493,数据整理2!$B$4:$Q$172,14,0),0)+_xlfn.IFNA(VLOOKUP($J493,数据整理2!$B$4:$Q$172,14,0),0)+_xlfn.IFNA(VLOOKUP($K493,数据整理2!$B$4:$Q$172,14,0),0)</f>
        <v>0</v>
      </c>
      <c r="P666">
        <f>_xlfn.IFNA(VLOOKUP($D493,数据整理2!$B$4:$Q$172,15,0),0)+_xlfn.IFNA(VLOOKUP($E493,数据整理2!$B$4:$Q$172,15,0),0)+_xlfn.IFNA(VLOOKUP($F493,数据整理2!$B$4:$Q$172,15,0),0)+_xlfn.IFNA(VLOOKUP($G493,数据整理2!$B$4:$Q$172,15,0),0)+_xlfn.IFNA(VLOOKUP($H493,数据整理2!$B$4:$Q$172,15,0),0)+_xlfn.IFNA(VLOOKUP($I493,数据整理2!$B$4:$Q$172,15,0),0)+_xlfn.IFNA(VLOOKUP($J493,数据整理2!$B$4:$Q$172,15,0),0)+_xlfn.IFNA(VLOOKUP($K493,数据整理2!$B$4:$Q$172,15,0),0)</f>
        <v>1495</v>
      </c>
      <c r="Q666">
        <f>_xlfn.IFNA(VLOOKUP($D493,数据整理2!$B$4:$Q$172,16,0),0)+_xlfn.IFNA(VLOOKUP($E493,数据整理2!$B$4:$Q$172,16,0),0)+_xlfn.IFNA(VLOOKUP($F493,数据整理2!$B$4:$Q$172,16,0),0)+_xlfn.IFNA(VLOOKUP($G493,数据整理2!$B$4:$Q$172,16,0),0)+_xlfn.IFNA(VLOOKUP($H493,数据整理2!$B$4:$Q$172,16,0),0)+_xlfn.IFNA(VLOOKUP($I493,数据整理2!$B$4:$Q$172,16,0),0)+_xlfn.IFNA(VLOOKUP($J493,数据整理2!$B$4:$Q$172,16,0),0)+_xlfn.IFNA(VLOOKUP($K493,数据整理2!$B$4:$Q$172,16,0),0)</f>
        <v>1495</v>
      </c>
    </row>
    <row r="667" spans="2:17" x14ac:dyDescent="0.2">
      <c r="B667">
        <v>114</v>
      </c>
      <c r="C667" t="str">
        <f>INDEX(数据整理1!$C$30:$C$54,MATCH(B667,数据整理1!$D$30:$D$54))</f>
        <v>17阶</v>
      </c>
      <c r="D667">
        <f>_xlfn.IFNA(VLOOKUP(D494,数据整理2!$B$4:$Q$172,3,0),0)+_xlfn.IFNA(VLOOKUP(E494,数据整理2!$B$4:$Q$172,3,0),0)+_xlfn.IFNA(VLOOKUP(F494,数据整理2!$B$4:$Q$172,3,0),0)+_xlfn.IFNA(VLOOKUP(G494,数据整理2!$B$4:$Q$172,3,0),0)+_xlfn.IFNA(VLOOKUP(H494,数据整理2!$B$4:$Q$172,3,0),0)+_xlfn.IFNA(VLOOKUP(I494,数据整理2!$B$4:$Q$172,3,0),0)+_xlfn.IFNA(VLOOKUP(J494,数据整理2!$B$4:$Q$172,3,0),0)+_xlfn.IFNA(VLOOKUP(K494,数据整理2!$B$4:$Q$172,3,0),0)</f>
        <v>14446</v>
      </c>
      <c r="E667">
        <f>_xlfn.IFNA(VLOOKUP($D494,数据整理2!$B$4:$Q$172,4,0),0)+_xlfn.IFNA(VLOOKUP($E494,数据整理2!$B$4:$Q$172,4,0),0)+_xlfn.IFNA(VLOOKUP($F494,数据整理2!$B$4:$Q$172,4,0),0)+_xlfn.IFNA(VLOOKUP($G494,数据整理2!$B$4:$Q$172,4,0),0)+_xlfn.IFNA(VLOOKUP($H494,数据整理2!$B$4:$Q$172,4,0),0)+_xlfn.IFNA(VLOOKUP($I494,数据整理2!$B$4:$Q$172,4,0),0)+_xlfn.IFNA(VLOOKUP($J494,数据整理2!$B$4:$Q$172,4,0),0)+_xlfn.IFNA(VLOOKUP($K494,数据整理2!$B$4:$Q$172,4,0),0)</f>
        <v>2206</v>
      </c>
      <c r="F667">
        <f>_xlfn.IFNA(VLOOKUP($D494,数据整理2!$B$4:$Q$172,5,0),0)+_xlfn.IFNA(VLOOKUP($E494,数据整理2!$B$4:$Q$172,5,0),0)+_xlfn.IFNA(VLOOKUP($F494,数据整理2!$B$4:$Q$172,5,0),0)+_xlfn.IFNA(VLOOKUP($G494,数据整理2!$B$4:$Q$172,5,0),0)+_xlfn.IFNA(VLOOKUP($H494,数据整理2!$B$4:$Q$172,5,0),0)+_xlfn.IFNA(VLOOKUP($I494,数据整理2!$B$4:$Q$172,5,0),0)+_xlfn.IFNA(VLOOKUP($J494,数据整理2!$B$4:$Q$172,5,0),0)+_xlfn.IFNA(VLOOKUP($K494,数据整理2!$B$4:$Q$172,5,0),0)</f>
        <v>826</v>
      </c>
      <c r="G667">
        <f>_xlfn.IFNA(VLOOKUP($D494,数据整理2!$B$4:$Q$172,6,0),0)+_xlfn.IFNA(VLOOKUP($E494,数据整理2!$B$4:$Q$172,6,0),0)+_xlfn.IFNA(VLOOKUP($F494,数据整理2!$B$4:$Q$172,6,0),0)+_xlfn.IFNA(VLOOKUP($G494,数据整理2!$B$4:$Q$172,6,0),0)+_xlfn.IFNA(VLOOKUP($H494,数据整理2!$B$4:$Q$172,6,0),0)+_xlfn.IFNA(VLOOKUP($I494,数据整理2!$B$4:$Q$172,6,0),0)+_xlfn.IFNA(VLOOKUP($J494,数据整理2!$B$4:$Q$172,6,0),0)+_xlfn.IFNA(VLOOKUP($K494,数据整理2!$B$4:$Q$172,6,0),0)</f>
        <v>0</v>
      </c>
      <c r="H667">
        <f>_xlfn.IFNA(VLOOKUP($D494,数据整理2!$B$4:$Q$172,7,0),0)+_xlfn.IFNA(VLOOKUP($E494,数据整理2!$B$4:$Q$172,7,0),0)+_xlfn.IFNA(VLOOKUP($F494,数据整理2!$B$4:$Q$172,7,0),0)+_xlfn.IFNA(VLOOKUP($G494,数据整理2!$B$4:$Q$172,7,0),0)+_xlfn.IFNA(VLOOKUP($H494,数据整理2!$B$4:$Q$172,7,0),0)+_xlfn.IFNA(VLOOKUP($I494,数据整理2!$B$4:$Q$172,7,0),0)+_xlfn.IFNA(VLOOKUP($J494,数据整理2!$B$4:$Q$172,7,0),0)+_xlfn.IFNA(VLOOKUP($K494,数据整理2!$B$4:$Q$172,7,0),0)</f>
        <v>0</v>
      </c>
      <c r="I667">
        <f>_xlfn.IFNA(VLOOKUP($D494,数据整理2!$B$4:$Q$172,8,0),0)+_xlfn.IFNA(VLOOKUP($E494,数据整理2!$B$4:$Q$172,8,0),0)+_xlfn.IFNA(VLOOKUP($F494,数据整理2!$B$4:$Q$172,8,0),0)+_xlfn.IFNA(VLOOKUP($G494,数据整理2!$B$4:$Q$172,8,0),0)+_xlfn.IFNA(VLOOKUP($H494,数据整理2!$B$4:$Q$172,8,0),0)+_xlfn.IFNA(VLOOKUP($I494,数据整理2!$B$4:$Q$172,8,0),0)+_xlfn.IFNA(VLOOKUP($J494,数据整理2!$B$4:$Q$172,8,0),0)+_xlfn.IFNA(VLOOKUP($K494,数据整理2!$B$4:$Q$172,8,0),0)</f>
        <v>0</v>
      </c>
      <c r="J667">
        <f>_xlfn.IFNA(VLOOKUP($D494,数据整理2!$B$4:$Q$172,9,0),0)+_xlfn.IFNA(VLOOKUP($E494,数据整理2!$B$4:$Q$172,9,0),0)+_xlfn.IFNA(VLOOKUP($F494,数据整理2!$B$4:$Q$172,9,0),0)+_xlfn.IFNA(VLOOKUP($G494,数据整理2!$B$4:$Q$172,9,0),0)+_xlfn.IFNA(VLOOKUP($H494,数据整理2!$B$4:$Q$172,9,0),0)+_xlfn.IFNA(VLOOKUP($I494,数据整理2!$B$4:$Q$172,9,0),0)+_xlfn.IFNA(VLOOKUP($J494,数据整理2!$B$4:$Q$172,9,0),0)+_xlfn.IFNA(VLOOKUP($K494,数据整理2!$B$4:$Q$172,9,0),0)</f>
        <v>0</v>
      </c>
      <c r="K667">
        <f>_xlfn.IFNA(VLOOKUP($D494,数据整理2!$B$4:$Q$172,10,0),0)+_xlfn.IFNA(VLOOKUP($E494,数据整理2!$B$4:$Q$172,10,0),0)+_xlfn.IFNA(VLOOKUP($F494,数据整理2!$B$4:$Q$172,10,0),0)+_xlfn.IFNA(VLOOKUP($G494,数据整理2!$B$4:$Q$172,10,0),0)+_xlfn.IFNA(VLOOKUP($H494,数据整理2!$B$4:$Q$172,10,0),0)+_xlfn.IFNA(VLOOKUP($I494,数据整理2!$B$4:$Q$172,10,0),0)+_xlfn.IFNA(VLOOKUP($J494,数据整理2!$B$4:$Q$172,10,0),0)+_xlfn.IFNA(VLOOKUP($K494,数据整理2!$B$4:$Q$172,10,0),0)</f>
        <v>0</v>
      </c>
      <c r="L667">
        <f>_xlfn.IFNA(VLOOKUP($D494,数据整理2!$B$4:$Q$172,11,0),0)+_xlfn.IFNA(VLOOKUP($E494,数据整理2!$B$4:$Q$172,11,0),0)+_xlfn.IFNA(VLOOKUP($F494,数据整理2!$B$4:$Q$172,11,0),0)+_xlfn.IFNA(VLOOKUP($G494,数据整理2!$B$4:$Q$172,11,0),0)+_xlfn.IFNA(VLOOKUP($H494,数据整理2!$B$4:$Q$172,11,0),0)+_xlfn.IFNA(VLOOKUP($I494,数据整理2!$B$4:$Q$172,11,0),0)+_xlfn.IFNA(VLOOKUP($J494,数据整理2!$B$4:$Q$172,11,0),0)+_xlfn.IFNA(VLOOKUP($K494,数据整理2!$B$4:$Q$172,11,0),0)</f>
        <v>0</v>
      </c>
      <c r="M667">
        <f>_xlfn.IFNA(VLOOKUP($D494,数据整理2!$B$4:$Q$172,12,0),0)+_xlfn.IFNA(VLOOKUP($E494,数据整理2!$B$4:$Q$172,12,0),0)+_xlfn.IFNA(VLOOKUP($F494,数据整理2!$B$4:$Q$172,12,0),0)+_xlfn.IFNA(VLOOKUP($G494,数据整理2!$B$4:$Q$172,12,0),0)+_xlfn.IFNA(VLOOKUP($H494,数据整理2!$B$4:$Q$172,12,0),0)+_xlfn.IFNA(VLOOKUP($I494,数据整理2!$B$4:$Q$172,12,0),0)+_xlfn.IFNA(VLOOKUP($J494,数据整理2!$B$4:$Q$172,12,0),0)+_xlfn.IFNA(VLOOKUP($K494,数据整理2!$B$4:$Q$172,12,0),0)</f>
        <v>0</v>
      </c>
      <c r="N667">
        <f>_xlfn.IFNA(VLOOKUP($D494,数据整理2!$B$4:$Q$172,13,0),0)+_xlfn.IFNA(VLOOKUP($E494,数据整理2!$B$4:$Q$172,13,0),0)+_xlfn.IFNA(VLOOKUP($F494,数据整理2!$B$4:$Q$172,13,0),0)+_xlfn.IFNA(VLOOKUP($G494,数据整理2!$B$4:$Q$172,13,0),0)+_xlfn.IFNA(VLOOKUP($H494,数据整理2!$B$4:$Q$172,13,0),0)+_xlfn.IFNA(VLOOKUP($I494,数据整理2!$B$4:$Q$172,13,0),0)+_xlfn.IFNA(VLOOKUP($J494,数据整理2!$B$4:$Q$172,13,0),0)+_xlfn.IFNA(VLOOKUP($K494,数据整理2!$B$4:$Q$172,13,0),0)</f>
        <v>0</v>
      </c>
      <c r="O667">
        <f>_xlfn.IFNA(VLOOKUP($D494,数据整理2!$B$4:$Q$172,14,0),0)+_xlfn.IFNA(VLOOKUP($E494,数据整理2!$B$4:$Q$172,14,0),0)+_xlfn.IFNA(VLOOKUP($F494,数据整理2!$B$4:$Q$172,14,0),0)+_xlfn.IFNA(VLOOKUP($G494,数据整理2!$B$4:$Q$172,14,0),0)+_xlfn.IFNA(VLOOKUP($H494,数据整理2!$B$4:$Q$172,14,0),0)+_xlfn.IFNA(VLOOKUP($I494,数据整理2!$B$4:$Q$172,14,0),0)+_xlfn.IFNA(VLOOKUP($J494,数据整理2!$B$4:$Q$172,14,0),0)+_xlfn.IFNA(VLOOKUP($K494,数据整理2!$B$4:$Q$172,14,0),0)</f>
        <v>0</v>
      </c>
      <c r="P667">
        <f>_xlfn.IFNA(VLOOKUP($D494,数据整理2!$B$4:$Q$172,15,0),0)+_xlfn.IFNA(VLOOKUP($E494,数据整理2!$B$4:$Q$172,15,0),0)+_xlfn.IFNA(VLOOKUP($F494,数据整理2!$B$4:$Q$172,15,0),0)+_xlfn.IFNA(VLOOKUP($G494,数据整理2!$B$4:$Q$172,15,0),0)+_xlfn.IFNA(VLOOKUP($H494,数据整理2!$B$4:$Q$172,15,0),0)+_xlfn.IFNA(VLOOKUP($I494,数据整理2!$B$4:$Q$172,15,0),0)+_xlfn.IFNA(VLOOKUP($J494,数据整理2!$B$4:$Q$172,15,0),0)+_xlfn.IFNA(VLOOKUP($K494,数据整理2!$B$4:$Q$172,15,0),0)</f>
        <v>1495</v>
      </c>
      <c r="Q667">
        <f>_xlfn.IFNA(VLOOKUP($D494,数据整理2!$B$4:$Q$172,16,0),0)+_xlfn.IFNA(VLOOKUP($E494,数据整理2!$B$4:$Q$172,16,0),0)+_xlfn.IFNA(VLOOKUP($F494,数据整理2!$B$4:$Q$172,16,0),0)+_xlfn.IFNA(VLOOKUP($G494,数据整理2!$B$4:$Q$172,16,0),0)+_xlfn.IFNA(VLOOKUP($H494,数据整理2!$B$4:$Q$172,16,0),0)+_xlfn.IFNA(VLOOKUP($I494,数据整理2!$B$4:$Q$172,16,0),0)+_xlfn.IFNA(VLOOKUP($J494,数据整理2!$B$4:$Q$172,16,0),0)+_xlfn.IFNA(VLOOKUP($K494,数据整理2!$B$4:$Q$172,16,0),0)</f>
        <v>1495</v>
      </c>
    </row>
    <row r="668" spans="2:17" x14ac:dyDescent="0.2">
      <c r="B668">
        <v>115</v>
      </c>
      <c r="C668" t="str">
        <f>INDEX(数据整理1!$C$30:$C$54,MATCH(B668,数据整理1!$D$30:$D$54))</f>
        <v>17阶</v>
      </c>
      <c r="D668">
        <f>_xlfn.IFNA(VLOOKUP(D495,数据整理2!$B$4:$Q$172,3,0),0)+_xlfn.IFNA(VLOOKUP(E495,数据整理2!$B$4:$Q$172,3,0),0)+_xlfn.IFNA(VLOOKUP(F495,数据整理2!$B$4:$Q$172,3,0),0)+_xlfn.IFNA(VLOOKUP(G495,数据整理2!$B$4:$Q$172,3,0),0)+_xlfn.IFNA(VLOOKUP(H495,数据整理2!$B$4:$Q$172,3,0),0)+_xlfn.IFNA(VLOOKUP(I495,数据整理2!$B$4:$Q$172,3,0),0)+_xlfn.IFNA(VLOOKUP(J495,数据整理2!$B$4:$Q$172,3,0),0)+_xlfn.IFNA(VLOOKUP(K495,数据整理2!$B$4:$Q$172,3,0),0)</f>
        <v>14446</v>
      </c>
      <c r="E668">
        <f>_xlfn.IFNA(VLOOKUP($D495,数据整理2!$B$4:$Q$172,4,0),0)+_xlfn.IFNA(VLOOKUP($E495,数据整理2!$B$4:$Q$172,4,0),0)+_xlfn.IFNA(VLOOKUP($F495,数据整理2!$B$4:$Q$172,4,0),0)+_xlfn.IFNA(VLOOKUP($G495,数据整理2!$B$4:$Q$172,4,0),0)+_xlfn.IFNA(VLOOKUP($H495,数据整理2!$B$4:$Q$172,4,0),0)+_xlfn.IFNA(VLOOKUP($I495,数据整理2!$B$4:$Q$172,4,0),0)+_xlfn.IFNA(VLOOKUP($J495,数据整理2!$B$4:$Q$172,4,0),0)+_xlfn.IFNA(VLOOKUP($K495,数据整理2!$B$4:$Q$172,4,0),0)</f>
        <v>2206</v>
      </c>
      <c r="F668">
        <f>_xlfn.IFNA(VLOOKUP($D495,数据整理2!$B$4:$Q$172,5,0),0)+_xlfn.IFNA(VLOOKUP($E495,数据整理2!$B$4:$Q$172,5,0),0)+_xlfn.IFNA(VLOOKUP($F495,数据整理2!$B$4:$Q$172,5,0),0)+_xlfn.IFNA(VLOOKUP($G495,数据整理2!$B$4:$Q$172,5,0),0)+_xlfn.IFNA(VLOOKUP($H495,数据整理2!$B$4:$Q$172,5,0),0)+_xlfn.IFNA(VLOOKUP($I495,数据整理2!$B$4:$Q$172,5,0),0)+_xlfn.IFNA(VLOOKUP($J495,数据整理2!$B$4:$Q$172,5,0),0)+_xlfn.IFNA(VLOOKUP($K495,数据整理2!$B$4:$Q$172,5,0),0)</f>
        <v>826</v>
      </c>
      <c r="G668">
        <f>_xlfn.IFNA(VLOOKUP($D495,数据整理2!$B$4:$Q$172,6,0),0)+_xlfn.IFNA(VLOOKUP($E495,数据整理2!$B$4:$Q$172,6,0),0)+_xlfn.IFNA(VLOOKUP($F495,数据整理2!$B$4:$Q$172,6,0),0)+_xlfn.IFNA(VLOOKUP($G495,数据整理2!$B$4:$Q$172,6,0),0)+_xlfn.IFNA(VLOOKUP($H495,数据整理2!$B$4:$Q$172,6,0),0)+_xlfn.IFNA(VLOOKUP($I495,数据整理2!$B$4:$Q$172,6,0),0)+_xlfn.IFNA(VLOOKUP($J495,数据整理2!$B$4:$Q$172,6,0),0)+_xlfn.IFNA(VLOOKUP($K495,数据整理2!$B$4:$Q$172,6,0),0)</f>
        <v>0</v>
      </c>
      <c r="H668">
        <f>_xlfn.IFNA(VLOOKUP($D495,数据整理2!$B$4:$Q$172,7,0),0)+_xlfn.IFNA(VLOOKUP($E495,数据整理2!$B$4:$Q$172,7,0),0)+_xlfn.IFNA(VLOOKUP($F495,数据整理2!$B$4:$Q$172,7,0),0)+_xlfn.IFNA(VLOOKUP($G495,数据整理2!$B$4:$Q$172,7,0),0)+_xlfn.IFNA(VLOOKUP($H495,数据整理2!$B$4:$Q$172,7,0),0)+_xlfn.IFNA(VLOOKUP($I495,数据整理2!$B$4:$Q$172,7,0),0)+_xlfn.IFNA(VLOOKUP($J495,数据整理2!$B$4:$Q$172,7,0),0)+_xlfn.IFNA(VLOOKUP($K495,数据整理2!$B$4:$Q$172,7,0),0)</f>
        <v>0</v>
      </c>
      <c r="I668">
        <f>_xlfn.IFNA(VLOOKUP($D495,数据整理2!$B$4:$Q$172,8,0),0)+_xlfn.IFNA(VLOOKUP($E495,数据整理2!$B$4:$Q$172,8,0),0)+_xlfn.IFNA(VLOOKUP($F495,数据整理2!$B$4:$Q$172,8,0),0)+_xlfn.IFNA(VLOOKUP($G495,数据整理2!$B$4:$Q$172,8,0),0)+_xlfn.IFNA(VLOOKUP($H495,数据整理2!$B$4:$Q$172,8,0),0)+_xlfn.IFNA(VLOOKUP($I495,数据整理2!$B$4:$Q$172,8,0),0)+_xlfn.IFNA(VLOOKUP($J495,数据整理2!$B$4:$Q$172,8,0),0)+_xlfn.IFNA(VLOOKUP($K495,数据整理2!$B$4:$Q$172,8,0),0)</f>
        <v>0</v>
      </c>
      <c r="J668">
        <f>_xlfn.IFNA(VLOOKUP($D495,数据整理2!$B$4:$Q$172,9,0),0)+_xlfn.IFNA(VLOOKUP($E495,数据整理2!$B$4:$Q$172,9,0),0)+_xlfn.IFNA(VLOOKUP($F495,数据整理2!$B$4:$Q$172,9,0),0)+_xlfn.IFNA(VLOOKUP($G495,数据整理2!$B$4:$Q$172,9,0),0)+_xlfn.IFNA(VLOOKUP($H495,数据整理2!$B$4:$Q$172,9,0),0)+_xlfn.IFNA(VLOOKUP($I495,数据整理2!$B$4:$Q$172,9,0),0)+_xlfn.IFNA(VLOOKUP($J495,数据整理2!$B$4:$Q$172,9,0),0)+_xlfn.IFNA(VLOOKUP($K495,数据整理2!$B$4:$Q$172,9,0),0)</f>
        <v>0</v>
      </c>
      <c r="K668">
        <f>_xlfn.IFNA(VLOOKUP($D495,数据整理2!$B$4:$Q$172,10,0),0)+_xlfn.IFNA(VLOOKUP($E495,数据整理2!$B$4:$Q$172,10,0),0)+_xlfn.IFNA(VLOOKUP($F495,数据整理2!$B$4:$Q$172,10,0),0)+_xlfn.IFNA(VLOOKUP($G495,数据整理2!$B$4:$Q$172,10,0),0)+_xlfn.IFNA(VLOOKUP($H495,数据整理2!$B$4:$Q$172,10,0),0)+_xlfn.IFNA(VLOOKUP($I495,数据整理2!$B$4:$Q$172,10,0),0)+_xlfn.IFNA(VLOOKUP($J495,数据整理2!$B$4:$Q$172,10,0),0)+_xlfn.IFNA(VLOOKUP($K495,数据整理2!$B$4:$Q$172,10,0),0)</f>
        <v>0</v>
      </c>
      <c r="L668">
        <f>_xlfn.IFNA(VLOOKUP($D495,数据整理2!$B$4:$Q$172,11,0),0)+_xlfn.IFNA(VLOOKUP($E495,数据整理2!$B$4:$Q$172,11,0),0)+_xlfn.IFNA(VLOOKUP($F495,数据整理2!$B$4:$Q$172,11,0),0)+_xlfn.IFNA(VLOOKUP($G495,数据整理2!$B$4:$Q$172,11,0),0)+_xlfn.IFNA(VLOOKUP($H495,数据整理2!$B$4:$Q$172,11,0),0)+_xlfn.IFNA(VLOOKUP($I495,数据整理2!$B$4:$Q$172,11,0),0)+_xlfn.IFNA(VLOOKUP($J495,数据整理2!$B$4:$Q$172,11,0),0)+_xlfn.IFNA(VLOOKUP($K495,数据整理2!$B$4:$Q$172,11,0),0)</f>
        <v>0</v>
      </c>
      <c r="M668">
        <f>_xlfn.IFNA(VLOOKUP($D495,数据整理2!$B$4:$Q$172,12,0),0)+_xlfn.IFNA(VLOOKUP($E495,数据整理2!$B$4:$Q$172,12,0),0)+_xlfn.IFNA(VLOOKUP($F495,数据整理2!$B$4:$Q$172,12,0),0)+_xlfn.IFNA(VLOOKUP($G495,数据整理2!$B$4:$Q$172,12,0),0)+_xlfn.IFNA(VLOOKUP($H495,数据整理2!$B$4:$Q$172,12,0),0)+_xlfn.IFNA(VLOOKUP($I495,数据整理2!$B$4:$Q$172,12,0),0)+_xlfn.IFNA(VLOOKUP($J495,数据整理2!$B$4:$Q$172,12,0),0)+_xlfn.IFNA(VLOOKUP($K495,数据整理2!$B$4:$Q$172,12,0),0)</f>
        <v>0</v>
      </c>
      <c r="N668">
        <f>_xlfn.IFNA(VLOOKUP($D495,数据整理2!$B$4:$Q$172,13,0),0)+_xlfn.IFNA(VLOOKUP($E495,数据整理2!$B$4:$Q$172,13,0),0)+_xlfn.IFNA(VLOOKUP($F495,数据整理2!$B$4:$Q$172,13,0),0)+_xlfn.IFNA(VLOOKUP($G495,数据整理2!$B$4:$Q$172,13,0),0)+_xlfn.IFNA(VLOOKUP($H495,数据整理2!$B$4:$Q$172,13,0),0)+_xlfn.IFNA(VLOOKUP($I495,数据整理2!$B$4:$Q$172,13,0),0)+_xlfn.IFNA(VLOOKUP($J495,数据整理2!$B$4:$Q$172,13,0),0)+_xlfn.IFNA(VLOOKUP($K495,数据整理2!$B$4:$Q$172,13,0),0)</f>
        <v>0</v>
      </c>
      <c r="O668">
        <f>_xlfn.IFNA(VLOOKUP($D495,数据整理2!$B$4:$Q$172,14,0),0)+_xlfn.IFNA(VLOOKUP($E495,数据整理2!$B$4:$Q$172,14,0),0)+_xlfn.IFNA(VLOOKUP($F495,数据整理2!$B$4:$Q$172,14,0),0)+_xlfn.IFNA(VLOOKUP($G495,数据整理2!$B$4:$Q$172,14,0),0)+_xlfn.IFNA(VLOOKUP($H495,数据整理2!$B$4:$Q$172,14,0),0)+_xlfn.IFNA(VLOOKUP($I495,数据整理2!$B$4:$Q$172,14,0),0)+_xlfn.IFNA(VLOOKUP($J495,数据整理2!$B$4:$Q$172,14,0),0)+_xlfn.IFNA(VLOOKUP($K495,数据整理2!$B$4:$Q$172,14,0),0)</f>
        <v>0</v>
      </c>
      <c r="P668">
        <f>_xlfn.IFNA(VLOOKUP($D495,数据整理2!$B$4:$Q$172,15,0),0)+_xlfn.IFNA(VLOOKUP($E495,数据整理2!$B$4:$Q$172,15,0),0)+_xlfn.IFNA(VLOOKUP($F495,数据整理2!$B$4:$Q$172,15,0),0)+_xlfn.IFNA(VLOOKUP($G495,数据整理2!$B$4:$Q$172,15,0),0)+_xlfn.IFNA(VLOOKUP($H495,数据整理2!$B$4:$Q$172,15,0),0)+_xlfn.IFNA(VLOOKUP($I495,数据整理2!$B$4:$Q$172,15,0),0)+_xlfn.IFNA(VLOOKUP($J495,数据整理2!$B$4:$Q$172,15,0),0)+_xlfn.IFNA(VLOOKUP($K495,数据整理2!$B$4:$Q$172,15,0),0)</f>
        <v>1495</v>
      </c>
      <c r="Q668">
        <f>_xlfn.IFNA(VLOOKUP($D495,数据整理2!$B$4:$Q$172,16,0),0)+_xlfn.IFNA(VLOOKUP($E495,数据整理2!$B$4:$Q$172,16,0),0)+_xlfn.IFNA(VLOOKUP($F495,数据整理2!$B$4:$Q$172,16,0),0)+_xlfn.IFNA(VLOOKUP($G495,数据整理2!$B$4:$Q$172,16,0),0)+_xlfn.IFNA(VLOOKUP($H495,数据整理2!$B$4:$Q$172,16,0),0)+_xlfn.IFNA(VLOOKUP($I495,数据整理2!$B$4:$Q$172,16,0),0)+_xlfn.IFNA(VLOOKUP($J495,数据整理2!$B$4:$Q$172,16,0),0)+_xlfn.IFNA(VLOOKUP($K495,数据整理2!$B$4:$Q$172,16,0),0)</f>
        <v>1495</v>
      </c>
    </row>
    <row r="669" spans="2:17" x14ac:dyDescent="0.2">
      <c r="B669">
        <v>116</v>
      </c>
      <c r="C669" t="str">
        <f>INDEX(数据整理1!$C$30:$C$54,MATCH(B669,数据整理1!$D$30:$D$54))</f>
        <v>17阶</v>
      </c>
      <c r="D669">
        <f>_xlfn.IFNA(VLOOKUP(D496,数据整理2!$B$4:$Q$172,3,0),0)+_xlfn.IFNA(VLOOKUP(E496,数据整理2!$B$4:$Q$172,3,0),0)+_xlfn.IFNA(VLOOKUP(F496,数据整理2!$B$4:$Q$172,3,0),0)+_xlfn.IFNA(VLOOKUP(G496,数据整理2!$B$4:$Q$172,3,0),0)+_xlfn.IFNA(VLOOKUP(H496,数据整理2!$B$4:$Q$172,3,0),0)+_xlfn.IFNA(VLOOKUP(I496,数据整理2!$B$4:$Q$172,3,0),0)+_xlfn.IFNA(VLOOKUP(J496,数据整理2!$B$4:$Q$172,3,0),0)+_xlfn.IFNA(VLOOKUP(K496,数据整理2!$B$4:$Q$172,3,0),0)</f>
        <v>14446</v>
      </c>
      <c r="E669">
        <f>_xlfn.IFNA(VLOOKUP($D496,数据整理2!$B$4:$Q$172,4,0),0)+_xlfn.IFNA(VLOOKUP($E496,数据整理2!$B$4:$Q$172,4,0),0)+_xlfn.IFNA(VLOOKUP($F496,数据整理2!$B$4:$Q$172,4,0),0)+_xlfn.IFNA(VLOOKUP($G496,数据整理2!$B$4:$Q$172,4,0),0)+_xlfn.IFNA(VLOOKUP($H496,数据整理2!$B$4:$Q$172,4,0),0)+_xlfn.IFNA(VLOOKUP($I496,数据整理2!$B$4:$Q$172,4,0),0)+_xlfn.IFNA(VLOOKUP($J496,数据整理2!$B$4:$Q$172,4,0),0)+_xlfn.IFNA(VLOOKUP($K496,数据整理2!$B$4:$Q$172,4,0),0)</f>
        <v>2206</v>
      </c>
      <c r="F669">
        <f>_xlfn.IFNA(VLOOKUP($D496,数据整理2!$B$4:$Q$172,5,0),0)+_xlfn.IFNA(VLOOKUP($E496,数据整理2!$B$4:$Q$172,5,0),0)+_xlfn.IFNA(VLOOKUP($F496,数据整理2!$B$4:$Q$172,5,0),0)+_xlfn.IFNA(VLOOKUP($G496,数据整理2!$B$4:$Q$172,5,0),0)+_xlfn.IFNA(VLOOKUP($H496,数据整理2!$B$4:$Q$172,5,0),0)+_xlfn.IFNA(VLOOKUP($I496,数据整理2!$B$4:$Q$172,5,0),0)+_xlfn.IFNA(VLOOKUP($J496,数据整理2!$B$4:$Q$172,5,0),0)+_xlfn.IFNA(VLOOKUP($K496,数据整理2!$B$4:$Q$172,5,0),0)</f>
        <v>826</v>
      </c>
      <c r="G669">
        <f>_xlfn.IFNA(VLOOKUP($D496,数据整理2!$B$4:$Q$172,6,0),0)+_xlfn.IFNA(VLOOKUP($E496,数据整理2!$B$4:$Q$172,6,0),0)+_xlfn.IFNA(VLOOKUP($F496,数据整理2!$B$4:$Q$172,6,0),0)+_xlfn.IFNA(VLOOKUP($G496,数据整理2!$B$4:$Q$172,6,0),0)+_xlfn.IFNA(VLOOKUP($H496,数据整理2!$B$4:$Q$172,6,0),0)+_xlfn.IFNA(VLOOKUP($I496,数据整理2!$B$4:$Q$172,6,0),0)+_xlfn.IFNA(VLOOKUP($J496,数据整理2!$B$4:$Q$172,6,0),0)+_xlfn.IFNA(VLOOKUP($K496,数据整理2!$B$4:$Q$172,6,0),0)</f>
        <v>0</v>
      </c>
      <c r="H669">
        <f>_xlfn.IFNA(VLOOKUP($D496,数据整理2!$B$4:$Q$172,7,0),0)+_xlfn.IFNA(VLOOKUP($E496,数据整理2!$B$4:$Q$172,7,0),0)+_xlfn.IFNA(VLOOKUP($F496,数据整理2!$B$4:$Q$172,7,0),0)+_xlfn.IFNA(VLOOKUP($G496,数据整理2!$B$4:$Q$172,7,0),0)+_xlfn.IFNA(VLOOKUP($H496,数据整理2!$B$4:$Q$172,7,0),0)+_xlfn.IFNA(VLOOKUP($I496,数据整理2!$B$4:$Q$172,7,0),0)+_xlfn.IFNA(VLOOKUP($J496,数据整理2!$B$4:$Q$172,7,0),0)+_xlfn.IFNA(VLOOKUP($K496,数据整理2!$B$4:$Q$172,7,0),0)</f>
        <v>0</v>
      </c>
      <c r="I669">
        <f>_xlfn.IFNA(VLOOKUP($D496,数据整理2!$B$4:$Q$172,8,0),0)+_xlfn.IFNA(VLOOKUP($E496,数据整理2!$B$4:$Q$172,8,0),0)+_xlfn.IFNA(VLOOKUP($F496,数据整理2!$B$4:$Q$172,8,0),0)+_xlfn.IFNA(VLOOKUP($G496,数据整理2!$B$4:$Q$172,8,0),0)+_xlfn.IFNA(VLOOKUP($H496,数据整理2!$B$4:$Q$172,8,0),0)+_xlfn.IFNA(VLOOKUP($I496,数据整理2!$B$4:$Q$172,8,0),0)+_xlfn.IFNA(VLOOKUP($J496,数据整理2!$B$4:$Q$172,8,0),0)+_xlfn.IFNA(VLOOKUP($K496,数据整理2!$B$4:$Q$172,8,0),0)</f>
        <v>0</v>
      </c>
      <c r="J669">
        <f>_xlfn.IFNA(VLOOKUP($D496,数据整理2!$B$4:$Q$172,9,0),0)+_xlfn.IFNA(VLOOKUP($E496,数据整理2!$B$4:$Q$172,9,0),0)+_xlfn.IFNA(VLOOKUP($F496,数据整理2!$B$4:$Q$172,9,0),0)+_xlfn.IFNA(VLOOKUP($G496,数据整理2!$B$4:$Q$172,9,0),0)+_xlfn.IFNA(VLOOKUP($H496,数据整理2!$B$4:$Q$172,9,0),0)+_xlfn.IFNA(VLOOKUP($I496,数据整理2!$B$4:$Q$172,9,0),0)+_xlfn.IFNA(VLOOKUP($J496,数据整理2!$B$4:$Q$172,9,0),0)+_xlfn.IFNA(VLOOKUP($K496,数据整理2!$B$4:$Q$172,9,0),0)</f>
        <v>0</v>
      </c>
      <c r="K669">
        <f>_xlfn.IFNA(VLOOKUP($D496,数据整理2!$B$4:$Q$172,10,0),0)+_xlfn.IFNA(VLOOKUP($E496,数据整理2!$B$4:$Q$172,10,0),0)+_xlfn.IFNA(VLOOKUP($F496,数据整理2!$B$4:$Q$172,10,0),0)+_xlfn.IFNA(VLOOKUP($G496,数据整理2!$B$4:$Q$172,10,0),0)+_xlfn.IFNA(VLOOKUP($H496,数据整理2!$B$4:$Q$172,10,0),0)+_xlfn.IFNA(VLOOKUP($I496,数据整理2!$B$4:$Q$172,10,0),0)+_xlfn.IFNA(VLOOKUP($J496,数据整理2!$B$4:$Q$172,10,0),0)+_xlfn.IFNA(VLOOKUP($K496,数据整理2!$B$4:$Q$172,10,0),0)</f>
        <v>0</v>
      </c>
      <c r="L669">
        <f>_xlfn.IFNA(VLOOKUP($D496,数据整理2!$B$4:$Q$172,11,0),0)+_xlfn.IFNA(VLOOKUP($E496,数据整理2!$B$4:$Q$172,11,0),0)+_xlfn.IFNA(VLOOKUP($F496,数据整理2!$B$4:$Q$172,11,0),0)+_xlfn.IFNA(VLOOKUP($G496,数据整理2!$B$4:$Q$172,11,0),0)+_xlfn.IFNA(VLOOKUP($H496,数据整理2!$B$4:$Q$172,11,0),0)+_xlfn.IFNA(VLOOKUP($I496,数据整理2!$B$4:$Q$172,11,0),0)+_xlfn.IFNA(VLOOKUP($J496,数据整理2!$B$4:$Q$172,11,0),0)+_xlfn.IFNA(VLOOKUP($K496,数据整理2!$B$4:$Q$172,11,0),0)</f>
        <v>0</v>
      </c>
      <c r="M669">
        <f>_xlfn.IFNA(VLOOKUP($D496,数据整理2!$B$4:$Q$172,12,0),0)+_xlfn.IFNA(VLOOKUP($E496,数据整理2!$B$4:$Q$172,12,0),0)+_xlfn.IFNA(VLOOKUP($F496,数据整理2!$B$4:$Q$172,12,0),0)+_xlfn.IFNA(VLOOKUP($G496,数据整理2!$B$4:$Q$172,12,0),0)+_xlfn.IFNA(VLOOKUP($H496,数据整理2!$B$4:$Q$172,12,0),0)+_xlfn.IFNA(VLOOKUP($I496,数据整理2!$B$4:$Q$172,12,0),0)+_xlfn.IFNA(VLOOKUP($J496,数据整理2!$B$4:$Q$172,12,0),0)+_xlfn.IFNA(VLOOKUP($K496,数据整理2!$B$4:$Q$172,12,0),0)</f>
        <v>0</v>
      </c>
      <c r="N669">
        <f>_xlfn.IFNA(VLOOKUP($D496,数据整理2!$B$4:$Q$172,13,0),0)+_xlfn.IFNA(VLOOKUP($E496,数据整理2!$B$4:$Q$172,13,0),0)+_xlfn.IFNA(VLOOKUP($F496,数据整理2!$B$4:$Q$172,13,0),0)+_xlfn.IFNA(VLOOKUP($G496,数据整理2!$B$4:$Q$172,13,0),0)+_xlfn.IFNA(VLOOKUP($H496,数据整理2!$B$4:$Q$172,13,0),0)+_xlfn.IFNA(VLOOKUP($I496,数据整理2!$B$4:$Q$172,13,0),0)+_xlfn.IFNA(VLOOKUP($J496,数据整理2!$B$4:$Q$172,13,0),0)+_xlfn.IFNA(VLOOKUP($K496,数据整理2!$B$4:$Q$172,13,0),0)</f>
        <v>0</v>
      </c>
      <c r="O669">
        <f>_xlfn.IFNA(VLOOKUP($D496,数据整理2!$B$4:$Q$172,14,0),0)+_xlfn.IFNA(VLOOKUP($E496,数据整理2!$B$4:$Q$172,14,0),0)+_xlfn.IFNA(VLOOKUP($F496,数据整理2!$B$4:$Q$172,14,0),0)+_xlfn.IFNA(VLOOKUP($G496,数据整理2!$B$4:$Q$172,14,0),0)+_xlfn.IFNA(VLOOKUP($H496,数据整理2!$B$4:$Q$172,14,0),0)+_xlfn.IFNA(VLOOKUP($I496,数据整理2!$B$4:$Q$172,14,0),0)+_xlfn.IFNA(VLOOKUP($J496,数据整理2!$B$4:$Q$172,14,0),0)+_xlfn.IFNA(VLOOKUP($K496,数据整理2!$B$4:$Q$172,14,0),0)</f>
        <v>0</v>
      </c>
      <c r="P669">
        <f>_xlfn.IFNA(VLOOKUP($D496,数据整理2!$B$4:$Q$172,15,0),0)+_xlfn.IFNA(VLOOKUP($E496,数据整理2!$B$4:$Q$172,15,0),0)+_xlfn.IFNA(VLOOKUP($F496,数据整理2!$B$4:$Q$172,15,0),0)+_xlfn.IFNA(VLOOKUP($G496,数据整理2!$B$4:$Q$172,15,0),0)+_xlfn.IFNA(VLOOKUP($H496,数据整理2!$B$4:$Q$172,15,0),0)+_xlfn.IFNA(VLOOKUP($I496,数据整理2!$B$4:$Q$172,15,0),0)+_xlfn.IFNA(VLOOKUP($J496,数据整理2!$B$4:$Q$172,15,0),0)+_xlfn.IFNA(VLOOKUP($K496,数据整理2!$B$4:$Q$172,15,0),0)</f>
        <v>1495</v>
      </c>
      <c r="Q669">
        <f>_xlfn.IFNA(VLOOKUP($D496,数据整理2!$B$4:$Q$172,16,0),0)+_xlfn.IFNA(VLOOKUP($E496,数据整理2!$B$4:$Q$172,16,0),0)+_xlfn.IFNA(VLOOKUP($F496,数据整理2!$B$4:$Q$172,16,0),0)+_xlfn.IFNA(VLOOKUP($G496,数据整理2!$B$4:$Q$172,16,0),0)+_xlfn.IFNA(VLOOKUP($H496,数据整理2!$B$4:$Q$172,16,0),0)+_xlfn.IFNA(VLOOKUP($I496,数据整理2!$B$4:$Q$172,16,0),0)+_xlfn.IFNA(VLOOKUP($J496,数据整理2!$B$4:$Q$172,16,0),0)+_xlfn.IFNA(VLOOKUP($K496,数据整理2!$B$4:$Q$172,16,0),0)</f>
        <v>1495</v>
      </c>
    </row>
    <row r="670" spans="2:17" x14ac:dyDescent="0.2">
      <c r="B670">
        <v>117</v>
      </c>
      <c r="C670" t="str">
        <f>INDEX(数据整理1!$C$30:$C$54,MATCH(B670,数据整理1!$D$30:$D$54))</f>
        <v>18阶</v>
      </c>
      <c r="D670">
        <f>_xlfn.IFNA(VLOOKUP(D497,数据整理2!$B$4:$Q$172,3,0),0)+_xlfn.IFNA(VLOOKUP(E497,数据整理2!$B$4:$Q$172,3,0),0)+_xlfn.IFNA(VLOOKUP(F497,数据整理2!$B$4:$Q$172,3,0),0)+_xlfn.IFNA(VLOOKUP(G497,数据整理2!$B$4:$Q$172,3,0),0)+_xlfn.IFNA(VLOOKUP(H497,数据整理2!$B$4:$Q$172,3,0),0)+_xlfn.IFNA(VLOOKUP(I497,数据整理2!$B$4:$Q$172,3,0),0)+_xlfn.IFNA(VLOOKUP(J497,数据整理2!$B$4:$Q$172,3,0),0)+_xlfn.IFNA(VLOOKUP(K497,数据整理2!$B$4:$Q$172,3,0),0)</f>
        <v>12492</v>
      </c>
      <c r="E670">
        <f>_xlfn.IFNA(VLOOKUP($D497,数据整理2!$B$4:$Q$172,4,0),0)+_xlfn.IFNA(VLOOKUP($E497,数据整理2!$B$4:$Q$172,4,0),0)+_xlfn.IFNA(VLOOKUP($F497,数据整理2!$B$4:$Q$172,4,0),0)+_xlfn.IFNA(VLOOKUP($G497,数据整理2!$B$4:$Q$172,4,0),0)+_xlfn.IFNA(VLOOKUP($H497,数据整理2!$B$4:$Q$172,4,0),0)+_xlfn.IFNA(VLOOKUP($I497,数据整理2!$B$4:$Q$172,4,0),0)+_xlfn.IFNA(VLOOKUP($J497,数据整理2!$B$4:$Q$172,4,0),0)+_xlfn.IFNA(VLOOKUP($K497,数据整理2!$B$4:$Q$172,4,0),0)</f>
        <v>1740</v>
      </c>
      <c r="F670">
        <f>_xlfn.IFNA(VLOOKUP($D497,数据整理2!$B$4:$Q$172,5,0),0)+_xlfn.IFNA(VLOOKUP($E497,数据整理2!$B$4:$Q$172,5,0),0)+_xlfn.IFNA(VLOOKUP($F497,数据整理2!$B$4:$Q$172,5,0),0)+_xlfn.IFNA(VLOOKUP($G497,数据整理2!$B$4:$Q$172,5,0),0)+_xlfn.IFNA(VLOOKUP($H497,数据整理2!$B$4:$Q$172,5,0),0)+_xlfn.IFNA(VLOOKUP($I497,数据整理2!$B$4:$Q$172,5,0),0)+_xlfn.IFNA(VLOOKUP($J497,数据整理2!$B$4:$Q$172,5,0),0)+_xlfn.IFNA(VLOOKUP($K497,数据整理2!$B$4:$Q$172,5,0),0)</f>
        <v>1832</v>
      </c>
      <c r="G670">
        <f>_xlfn.IFNA(VLOOKUP($D497,数据整理2!$B$4:$Q$172,6,0),0)+_xlfn.IFNA(VLOOKUP($E497,数据整理2!$B$4:$Q$172,6,0),0)+_xlfn.IFNA(VLOOKUP($F497,数据整理2!$B$4:$Q$172,6,0),0)+_xlfn.IFNA(VLOOKUP($G497,数据整理2!$B$4:$Q$172,6,0),0)+_xlfn.IFNA(VLOOKUP($H497,数据整理2!$B$4:$Q$172,6,0),0)+_xlfn.IFNA(VLOOKUP($I497,数据整理2!$B$4:$Q$172,6,0),0)+_xlfn.IFNA(VLOOKUP($J497,数据整理2!$B$4:$Q$172,6,0),0)+_xlfn.IFNA(VLOOKUP($K497,数据整理2!$B$4:$Q$172,6,0),0)</f>
        <v>1006</v>
      </c>
      <c r="H670">
        <f>_xlfn.IFNA(VLOOKUP($D497,数据整理2!$B$4:$Q$172,7,0),0)+_xlfn.IFNA(VLOOKUP($E497,数据整理2!$B$4:$Q$172,7,0),0)+_xlfn.IFNA(VLOOKUP($F497,数据整理2!$B$4:$Q$172,7,0),0)+_xlfn.IFNA(VLOOKUP($G497,数据整理2!$B$4:$Q$172,7,0),0)+_xlfn.IFNA(VLOOKUP($H497,数据整理2!$B$4:$Q$172,7,0),0)+_xlfn.IFNA(VLOOKUP($I497,数据整理2!$B$4:$Q$172,7,0),0)+_xlfn.IFNA(VLOOKUP($J497,数据整理2!$B$4:$Q$172,7,0),0)+_xlfn.IFNA(VLOOKUP($K497,数据整理2!$B$4:$Q$172,7,0),0)</f>
        <v>0</v>
      </c>
      <c r="I670">
        <f>_xlfn.IFNA(VLOOKUP($D497,数据整理2!$B$4:$Q$172,8,0),0)+_xlfn.IFNA(VLOOKUP($E497,数据整理2!$B$4:$Q$172,8,0),0)+_xlfn.IFNA(VLOOKUP($F497,数据整理2!$B$4:$Q$172,8,0),0)+_xlfn.IFNA(VLOOKUP($G497,数据整理2!$B$4:$Q$172,8,0),0)+_xlfn.IFNA(VLOOKUP($H497,数据整理2!$B$4:$Q$172,8,0),0)+_xlfn.IFNA(VLOOKUP($I497,数据整理2!$B$4:$Q$172,8,0),0)+_xlfn.IFNA(VLOOKUP($J497,数据整理2!$B$4:$Q$172,8,0),0)+_xlfn.IFNA(VLOOKUP($K497,数据整理2!$B$4:$Q$172,8,0),0)</f>
        <v>0</v>
      </c>
      <c r="J670">
        <f>_xlfn.IFNA(VLOOKUP($D497,数据整理2!$B$4:$Q$172,9,0),0)+_xlfn.IFNA(VLOOKUP($E497,数据整理2!$B$4:$Q$172,9,0),0)+_xlfn.IFNA(VLOOKUP($F497,数据整理2!$B$4:$Q$172,9,0),0)+_xlfn.IFNA(VLOOKUP($G497,数据整理2!$B$4:$Q$172,9,0),0)+_xlfn.IFNA(VLOOKUP($H497,数据整理2!$B$4:$Q$172,9,0),0)+_xlfn.IFNA(VLOOKUP($I497,数据整理2!$B$4:$Q$172,9,0),0)+_xlfn.IFNA(VLOOKUP($J497,数据整理2!$B$4:$Q$172,9,0),0)+_xlfn.IFNA(VLOOKUP($K497,数据整理2!$B$4:$Q$172,9,0),0)</f>
        <v>0</v>
      </c>
      <c r="K670">
        <f>_xlfn.IFNA(VLOOKUP($D497,数据整理2!$B$4:$Q$172,10,0),0)+_xlfn.IFNA(VLOOKUP($E497,数据整理2!$B$4:$Q$172,10,0),0)+_xlfn.IFNA(VLOOKUP($F497,数据整理2!$B$4:$Q$172,10,0),0)+_xlfn.IFNA(VLOOKUP($G497,数据整理2!$B$4:$Q$172,10,0),0)+_xlfn.IFNA(VLOOKUP($H497,数据整理2!$B$4:$Q$172,10,0),0)+_xlfn.IFNA(VLOOKUP($I497,数据整理2!$B$4:$Q$172,10,0),0)+_xlfn.IFNA(VLOOKUP($J497,数据整理2!$B$4:$Q$172,10,0),0)+_xlfn.IFNA(VLOOKUP($K497,数据整理2!$B$4:$Q$172,10,0),0)</f>
        <v>0</v>
      </c>
      <c r="L670">
        <f>_xlfn.IFNA(VLOOKUP($D497,数据整理2!$B$4:$Q$172,11,0),0)+_xlfn.IFNA(VLOOKUP($E497,数据整理2!$B$4:$Q$172,11,0),0)+_xlfn.IFNA(VLOOKUP($F497,数据整理2!$B$4:$Q$172,11,0),0)+_xlfn.IFNA(VLOOKUP($G497,数据整理2!$B$4:$Q$172,11,0),0)+_xlfn.IFNA(VLOOKUP($H497,数据整理2!$B$4:$Q$172,11,0),0)+_xlfn.IFNA(VLOOKUP($I497,数据整理2!$B$4:$Q$172,11,0),0)+_xlfn.IFNA(VLOOKUP($J497,数据整理2!$B$4:$Q$172,11,0),0)+_xlfn.IFNA(VLOOKUP($K497,数据整理2!$B$4:$Q$172,11,0),0)</f>
        <v>0</v>
      </c>
      <c r="M670">
        <f>_xlfn.IFNA(VLOOKUP($D497,数据整理2!$B$4:$Q$172,12,0),0)+_xlfn.IFNA(VLOOKUP($E497,数据整理2!$B$4:$Q$172,12,0),0)+_xlfn.IFNA(VLOOKUP($F497,数据整理2!$B$4:$Q$172,12,0),0)+_xlfn.IFNA(VLOOKUP($G497,数据整理2!$B$4:$Q$172,12,0),0)+_xlfn.IFNA(VLOOKUP($H497,数据整理2!$B$4:$Q$172,12,0),0)+_xlfn.IFNA(VLOOKUP($I497,数据整理2!$B$4:$Q$172,12,0),0)+_xlfn.IFNA(VLOOKUP($J497,数据整理2!$B$4:$Q$172,12,0),0)+_xlfn.IFNA(VLOOKUP($K497,数据整理2!$B$4:$Q$172,12,0),0)</f>
        <v>0</v>
      </c>
      <c r="N670">
        <f>_xlfn.IFNA(VLOOKUP($D497,数据整理2!$B$4:$Q$172,13,0),0)+_xlfn.IFNA(VLOOKUP($E497,数据整理2!$B$4:$Q$172,13,0),0)+_xlfn.IFNA(VLOOKUP($F497,数据整理2!$B$4:$Q$172,13,0),0)+_xlfn.IFNA(VLOOKUP($G497,数据整理2!$B$4:$Q$172,13,0),0)+_xlfn.IFNA(VLOOKUP($H497,数据整理2!$B$4:$Q$172,13,0),0)+_xlfn.IFNA(VLOOKUP($I497,数据整理2!$B$4:$Q$172,13,0),0)+_xlfn.IFNA(VLOOKUP($J497,数据整理2!$B$4:$Q$172,13,0),0)+_xlfn.IFNA(VLOOKUP($K497,数据整理2!$B$4:$Q$172,13,0),0)</f>
        <v>0</v>
      </c>
      <c r="O670">
        <f>_xlfn.IFNA(VLOOKUP($D497,数据整理2!$B$4:$Q$172,14,0),0)+_xlfn.IFNA(VLOOKUP($E497,数据整理2!$B$4:$Q$172,14,0),0)+_xlfn.IFNA(VLOOKUP($F497,数据整理2!$B$4:$Q$172,14,0),0)+_xlfn.IFNA(VLOOKUP($G497,数据整理2!$B$4:$Q$172,14,0),0)+_xlfn.IFNA(VLOOKUP($H497,数据整理2!$B$4:$Q$172,14,0),0)+_xlfn.IFNA(VLOOKUP($I497,数据整理2!$B$4:$Q$172,14,0),0)+_xlfn.IFNA(VLOOKUP($J497,数据整理2!$B$4:$Q$172,14,0),0)+_xlfn.IFNA(VLOOKUP($K497,数据整理2!$B$4:$Q$172,14,0),0)</f>
        <v>0</v>
      </c>
      <c r="P670">
        <f>_xlfn.IFNA(VLOOKUP($D497,数据整理2!$B$4:$Q$172,15,0),0)+_xlfn.IFNA(VLOOKUP($E497,数据整理2!$B$4:$Q$172,15,0),0)+_xlfn.IFNA(VLOOKUP($F497,数据整理2!$B$4:$Q$172,15,0),0)+_xlfn.IFNA(VLOOKUP($G497,数据整理2!$B$4:$Q$172,15,0),0)+_xlfn.IFNA(VLOOKUP($H497,数据整理2!$B$4:$Q$172,15,0),0)+_xlfn.IFNA(VLOOKUP($I497,数据整理2!$B$4:$Q$172,15,0),0)+_xlfn.IFNA(VLOOKUP($J497,数据整理2!$B$4:$Q$172,15,0),0)+_xlfn.IFNA(VLOOKUP($K497,数据整理2!$B$4:$Q$172,15,0),0)</f>
        <v>1506</v>
      </c>
      <c r="Q670">
        <f>_xlfn.IFNA(VLOOKUP($D497,数据整理2!$B$4:$Q$172,16,0),0)+_xlfn.IFNA(VLOOKUP($E497,数据整理2!$B$4:$Q$172,16,0),0)+_xlfn.IFNA(VLOOKUP($F497,数据整理2!$B$4:$Q$172,16,0),0)+_xlfn.IFNA(VLOOKUP($G497,数据整理2!$B$4:$Q$172,16,0),0)+_xlfn.IFNA(VLOOKUP($H497,数据整理2!$B$4:$Q$172,16,0),0)+_xlfn.IFNA(VLOOKUP($I497,数据整理2!$B$4:$Q$172,16,0),0)+_xlfn.IFNA(VLOOKUP($J497,数据整理2!$B$4:$Q$172,16,0),0)+_xlfn.IFNA(VLOOKUP($K497,数据整理2!$B$4:$Q$172,16,0),0)</f>
        <v>1506</v>
      </c>
    </row>
    <row r="671" spans="2:17" x14ac:dyDescent="0.2">
      <c r="B671">
        <v>118</v>
      </c>
      <c r="C671" t="str">
        <f>INDEX(数据整理1!$C$30:$C$54,MATCH(B671,数据整理1!$D$30:$D$54))</f>
        <v>18阶</v>
      </c>
      <c r="D671">
        <f>_xlfn.IFNA(VLOOKUP(D498,数据整理2!$B$4:$Q$172,3,0),0)+_xlfn.IFNA(VLOOKUP(E498,数据整理2!$B$4:$Q$172,3,0),0)+_xlfn.IFNA(VLOOKUP(F498,数据整理2!$B$4:$Q$172,3,0),0)+_xlfn.IFNA(VLOOKUP(G498,数据整理2!$B$4:$Q$172,3,0),0)+_xlfn.IFNA(VLOOKUP(H498,数据整理2!$B$4:$Q$172,3,0),0)+_xlfn.IFNA(VLOOKUP(I498,数据整理2!$B$4:$Q$172,3,0),0)+_xlfn.IFNA(VLOOKUP(J498,数据整理2!$B$4:$Q$172,3,0),0)+_xlfn.IFNA(VLOOKUP(K498,数据整理2!$B$4:$Q$172,3,0),0)</f>
        <v>16518</v>
      </c>
      <c r="E671">
        <f>_xlfn.IFNA(VLOOKUP($D498,数据整理2!$B$4:$Q$172,4,0),0)+_xlfn.IFNA(VLOOKUP($E498,数据整理2!$B$4:$Q$172,4,0),0)+_xlfn.IFNA(VLOOKUP($F498,数据整理2!$B$4:$Q$172,4,0),0)+_xlfn.IFNA(VLOOKUP($G498,数据整理2!$B$4:$Q$172,4,0),0)+_xlfn.IFNA(VLOOKUP($H498,数据整理2!$B$4:$Q$172,4,0),0)+_xlfn.IFNA(VLOOKUP($I498,数据整理2!$B$4:$Q$172,4,0),0)+_xlfn.IFNA(VLOOKUP($J498,数据整理2!$B$4:$Q$172,4,0),0)+_xlfn.IFNA(VLOOKUP($K498,数据整理2!$B$4:$Q$172,4,0),0)</f>
        <v>1740</v>
      </c>
      <c r="F671">
        <f>_xlfn.IFNA(VLOOKUP($D498,数据整理2!$B$4:$Q$172,5,0),0)+_xlfn.IFNA(VLOOKUP($E498,数据整理2!$B$4:$Q$172,5,0),0)+_xlfn.IFNA(VLOOKUP($F498,数据整理2!$B$4:$Q$172,5,0),0)+_xlfn.IFNA(VLOOKUP($G498,数据整理2!$B$4:$Q$172,5,0),0)+_xlfn.IFNA(VLOOKUP($H498,数据整理2!$B$4:$Q$172,5,0),0)+_xlfn.IFNA(VLOOKUP($I498,数据整理2!$B$4:$Q$172,5,0),0)+_xlfn.IFNA(VLOOKUP($J498,数据整理2!$B$4:$Q$172,5,0),0)+_xlfn.IFNA(VLOOKUP($K498,数据整理2!$B$4:$Q$172,5,0),0)</f>
        <v>1832</v>
      </c>
      <c r="G671">
        <f>_xlfn.IFNA(VLOOKUP($D498,数据整理2!$B$4:$Q$172,6,0),0)+_xlfn.IFNA(VLOOKUP($E498,数据整理2!$B$4:$Q$172,6,0),0)+_xlfn.IFNA(VLOOKUP($F498,数据整理2!$B$4:$Q$172,6,0),0)+_xlfn.IFNA(VLOOKUP($G498,数据整理2!$B$4:$Q$172,6,0),0)+_xlfn.IFNA(VLOOKUP($H498,数据整理2!$B$4:$Q$172,6,0),0)+_xlfn.IFNA(VLOOKUP($I498,数据整理2!$B$4:$Q$172,6,0),0)+_xlfn.IFNA(VLOOKUP($J498,数据整理2!$B$4:$Q$172,6,0),0)+_xlfn.IFNA(VLOOKUP($K498,数据整理2!$B$4:$Q$172,6,0),0)</f>
        <v>1006</v>
      </c>
      <c r="H671">
        <f>_xlfn.IFNA(VLOOKUP($D498,数据整理2!$B$4:$Q$172,7,0),0)+_xlfn.IFNA(VLOOKUP($E498,数据整理2!$B$4:$Q$172,7,0),0)+_xlfn.IFNA(VLOOKUP($F498,数据整理2!$B$4:$Q$172,7,0),0)+_xlfn.IFNA(VLOOKUP($G498,数据整理2!$B$4:$Q$172,7,0),0)+_xlfn.IFNA(VLOOKUP($H498,数据整理2!$B$4:$Q$172,7,0),0)+_xlfn.IFNA(VLOOKUP($I498,数据整理2!$B$4:$Q$172,7,0),0)+_xlfn.IFNA(VLOOKUP($J498,数据整理2!$B$4:$Q$172,7,0),0)+_xlfn.IFNA(VLOOKUP($K498,数据整理2!$B$4:$Q$172,7,0),0)</f>
        <v>0</v>
      </c>
      <c r="I671">
        <f>_xlfn.IFNA(VLOOKUP($D498,数据整理2!$B$4:$Q$172,8,0),0)+_xlfn.IFNA(VLOOKUP($E498,数据整理2!$B$4:$Q$172,8,0),0)+_xlfn.IFNA(VLOOKUP($F498,数据整理2!$B$4:$Q$172,8,0),0)+_xlfn.IFNA(VLOOKUP($G498,数据整理2!$B$4:$Q$172,8,0),0)+_xlfn.IFNA(VLOOKUP($H498,数据整理2!$B$4:$Q$172,8,0),0)+_xlfn.IFNA(VLOOKUP($I498,数据整理2!$B$4:$Q$172,8,0),0)+_xlfn.IFNA(VLOOKUP($J498,数据整理2!$B$4:$Q$172,8,0),0)+_xlfn.IFNA(VLOOKUP($K498,数据整理2!$B$4:$Q$172,8,0),0)</f>
        <v>0</v>
      </c>
      <c r="J671">
        <f>_xlfn.IFNA(VLOOKUP($D498,数据整理2!$B$4:$Q$172,9,0),0)+_xlfn.IFNA(VLOOKUP($E498,数据整理2!$B$4:$Q$172,9,0),0)+_xlfn.IFNA(VLOOKUP($F498,数据整理2!$B$4:$Q$172,9,0),0)+_xlfn.IFNA(VLOOKUP($G498,数据整理2!$B$4:$Q$172,9,0),0)+_xlfn.IFNA(VLOOKUP($H498,数据整理2!$B$4:$Q$172,9,0),0)+_xlfn.IFNA(VLOOKUP($I498,数据整理2!$B$4:$Q$172,9,0),0)+_xlfn.IFNA(VLOOKUP($J498,数据整理2!$B$4:$Q$172,9,0),0)+_xlfn.IFNA(VLOOKUP($K498,数据整理2!$B$4:$Q$172,9,0),0)</f>
        <v>0</v>
      </c>
      <c r="K671">
        <f>_xlfn.IFNA(VLOOKUP($D498,数据整理2!$B$4:$Q$172,10,0),0)+_xlfn.IFNA(VLOOKUP($E498,数据整理2!$B$4:$Q$172,10,0),0)+_xlfn.IFNA(VLOOKUP($F498,数据整理2!$B$4:$Q$172,10,0),0)+_xlfn.IFNA(VLOOKUP($G498,数据整理2!$B$4:$Q$172,10,0),0)+_xlfn.IFNA(VLOOKUP($H498,数据整理2!$B$4:$Q$172,10,0),0)+_xlfn.IFNA(VLOOKUP($I498,数据整理2!$B$4:$Q$172,10,0),0)+_xlfn.IFNA(VLOOKUP($J498,数据整理2!$B$4:$Q$172,10,0),0)+_xlfn.IFNA(VLOOKUP($K498,数据整理2!$B$4:$Q$172,10,0),0)</f>
        <v>0</v>
      </c>
      <c r="L671">
        <f>_xlfn.IFNA(VLOOKUP($D498,数据整理2!$B$4:$Q$172,11,0),0)+_xlfn.IFNA(VLOOKUP($E498,数据整理2!$B$4:$Q$172,11,0),0)+_xlfn.IFNA(VLOOKUP($F498,数据整理2!$B$4:$Q$172,11,0),0)+_xlfn.IFNA(VLOOKUP($G498,数据整理2!$B$4:$Q$172,11,0),0)+_xlfn.IFNA(VLOOKUP($H498,数据整理2!$B$4:$Q$172,11,0),0)+_xlfn.IFNA(VLOOKUP($I498,数据整理2!$B$4:$Q$172,11,0),0)+_xlfn.IFNA(VLOOKUP($J498,数据整理2!$B$4:$Q$172,11,0),0)+_xlfn.IFNA(VLOOKUP($K498,数据整理2!$B$4:$Q$172,11,0),0)</f>
        <v>0</v>
      </c>
      <c r="M671">
        <f>_xlfn.IFNA(VLOOKUP($D498,数据整理2!$B$4:$Q$172,12,0),0)+_xlfn.IFNA(VLOOKUP($E498,数据整理2!$B$4:$Q$172,12,0),0)+_xlfn.IFNA(VLOOKUP($F498,数据整理2!$B$4:$Q$172,12,0),0)+_xlfn.IFNA(VLOOKUP($G498,数据整理2!$B$4:$Q$172,12,0),0)+_xlfn.IFNA(VLOOKUP($H498,数据整理2!$B$4:$Q$172,12,0),0)+_xlfn.IFNA(VLOOKUP($I498,数据整理2!$B$4:$Q$172,12,0),0)+_xlfn.IFNA(VLOOKUP($J498,数据整理2!$B$4:$Q$172,12,0),0)+_xlfn.IFNA(VLOOKUP($K498,数据整理2!$B$4:$Q$172,12,0),0)</f>
        <v>0</v>
      </c>
      <c r="N671">
        <f>_xlfn.IFNA(VLOOKUP($D498,数据整理2!$B$4:$Q$172,13,0),0)+_xlfn.IFNA(VLOOKUP($E498,数据整理2!$B$4:$Q$172,13,0),0)+_xlfn.IFNA(VLOOKUP($F498,数据整理2!$B$4:$Q$172,13,0),0)+_xlfn.IFNA(VLOOKUP($G498,数据整理2!$B$4:$Q$172,13,0),0)+_xlfn.IFNA(VLOOKUP($H498,数据整理2!$B$4:$Q$172,13,0),0)+_xlfn.IFNA(VLOOKUP($I498,数据整理2!$B$4:$Q$172,13,0),0)+_xlfn.IFNA(VLOOKUP($J498,数据整理2!$B$4:$Q$172,13,0),0)+_xlfn.IFNA(VLOOKUP($K498,数据整理2!$B$4:$Q$172,13,0),0)</f>
        <v>0</v>
      </c>
      <c r="O671">
        <f>_xlfn.IFNA(VLOOKUP($D498,数据整理2!$B$4:$Q$172,14,0),0)+_xlfn.IFNA(VLOOKUP($E498,数据整理2!$B$4:$Q$172,14,0),0)+_xlfn.IFNA(VLOOKUP($F498,数据整理2!$B$4:$Q$172,14,0),0)+_xlfn.IFNA(VLOOKUP($G498,数据整理2!$B$4:$Q$172,14,0),0)+_xlfn.IFNA(VLOOKUP($H498,数据整理2!$B$4:$Q$172,14,0),0)+_xlfn.IFNA(VLOOKUP($I498,数据整理2!$B$4:$Q$172,14,0),0)+_xlfn.IFNA(VLOOKUP($J498,数据整理2!$B$4:$Q$172,14,0),0)+_xlfn.IFNA(VLOOKUP($K498,数据整理2!$B$4:$Q$172,14,0),0)</f>
        <v>0</v>
      </c>
      <c r="P671">
        <f>_xlfn.IFNA(VLOOKUP($D498,数据整理2!$B$4:$Q$172,15,0),0)+_xlfn.IFNA(VLOOKUP($E498,数据整理2!$B$4:$Q$172,15,0),0)+_xlfn.IFNA(VLOOKUP($F498,数据整理2!$B$4:$Q$172,15,0),0)+_xlfn.IFNA(VLOOKUP($G498,数据整理2!$B$4:$Q$172,15,0),0)+_xlfn.IFNA(VLOOKUP($H498,数据整理2!$B$4:$Q$172,15,0),0)+_xlfn.IFNA(VLOOKUP($I498,数据整理2!$B$4:$Q$172,15,0),0)+_xlfn.IFNA(VLOOKUP($J498,数据整理2!$B$4:$Q$172,15,0),0)+_xlfn.IFNA(VLOOKUP($K498,数据整理2!$B$4:$Q$172,15,0),0)</f>
        <v>1747</v>
      </c>
      <c r="Q671">
        <f>_xlfn.IFNA(VLOOKUP($D498,数据整理2!$B$4:$Q$172,16,0),0)+_xlfn.IFNA(VLOOKUP($E498,数据整理2!$B$4:$Q$172,16,0),0)+_xlfn.IFNA(VLOOKUP($F498,数据整理2!$B$4:$Q$172,16,0),0)+_xlfn.IFNA(VLOOKUP($G498,数据整理2!$B$4:$Q$172,16,0),0)+_xlfn.IFNA(VLOOKUP($H498,数据整理2!$B$4:$Q$172,16,0),0)+_xlfn.IFNA(VLOOKUP($I498,数据整理2!$B$4:$Q$172,16,0),0)+_xlfn.IFNA(VLOOKUP($J498,数据整理2!$B$4:$Q$172,16,0),0)+_xlfn.IFNA(VLOOKUP($K498,数据整理2!$B$4:$Q$172,16,0),0)</f>
        <v>1747</v>
      </c>
    </row>
    <row r="672" spans="2:17" x14ac:dyDescent="0.2">
      <c r="B672">
        <v>119</v>
      </c>
      <c r="C672" t="str">
        <f>INDEX(数据整理1!$C$30:$C$54,MATCH(B672,数据整理1!$D$30:$D$54))</f>
        <v>18阶</v>
      </c>
      <c r="D672">
        <f>_xlfn.IFNA(VLOOKUP(D499,数据整理2!$B$4:$Q$172,3,0),0)+_xlfn.IFNA(VLOOKUP(E499,数据整理2!$B$4:$Q$172,3,0),0)+_xlfn.IFNA(VLOOKUP(F499,数据整理2!$B$4:$Q$172,3,0),0)+_xlfn.IFNA(VLOOKUP(G499,数据整理2!$B$4:$Q$172,3,0),0)+_xlfn.IFNA(VLOOKUP(H499,数据整理2!$B$4:$Q$172,3,0),0)+_xlfn.IFNA(VLOOKUP(I499,数据整理2!$B$4:$Q$172,3,0),0)+_xlfn.IFNA(VLOOKUP(J499,数据整理2!$B$4:$Q$172,3,0),0)+_xlfn.IFNA(VLOOKUP(K499,数据整理2!$B$4:$Q$172,3,0),0)</f>
        <v>16518</v>
      </c>
      <c r="E672">
        <f>_xlfn.IFNA(VLOOKUP($D499,数据整理2!$B$4:$Q$172,4,0),0)+_xlfn.IFNA(VLOOKUP($E499,数据整理2!$B$4:$Q$172,4,0),0)+_xlfn.IFNA(VLOOKUP($F499,数据整理2!$B$4:$Q$172,4,0),0)+_xlfn.IFNA(VLOOKUP($G499,数据整理2!$B$4:$Q$172,4,0),0)+_xlfn.IFNA(VLOOKUP($H499,数据整理2!$B$4:$Q$172,4,0),0)+_xlfn.IFNA(VLOOKUP($I499,数据整理2!$B$4:$Q$172,4,0),0)+_xlfn.IFNA(VLOOKUP($J499,数据整理2!$B$4:$Q$172,4,0),0)+_xlfn.IFNA(VLOOKUP($K499,数据整理2!$B$4:$Q$172,4,0),0)</f>
        <v>1740</v>
      </c>
      <c r="F672">
        <f>_xlfn.IFNA(VLOOKUP($D499,数据整理2!$B$4:$Q$172,5,0),0)+_xlfn.IFNA(VLOOKUP($E499,数据整理2!$B$4:$Q$172,5,0),0)+_xlfn.IFNA(VLOOKUP($F499,数据整理2!$B$4:$Q$172,5,0),0)+_xlfn.IFNA(VLOOKUP($G499,数据整理2!$B$4:$Q$172,5,0),0)+_xlfn.IFNA(VLOOKUP($H499,数据整理2!$B$4:$Q$172,5,0),0)+_xlfn.IFNA(VLOOKUP($I499,数据整理2!$B$4:$Q$172,5,0),0)+_xlfn.IFNA(VLOOKUP($J499,数据整理2!$B$4:$Q$172,5,0),0)+_xlfn.IFNA(VLOOKUP($K499,数据整理2!$B$4:$Q$172,5,0),0)</f>
        <v>1832</v>
      </c>
      <c r="G672">
        <f>_xlfn.IFNA(VLOOKUP($D499,数据整理2!$B$4:$Q$172,6,0),0)+_xlfn.IFNA(VLOOKUP($E499,数据整理2!$B$4:$Q$172,6,0),0)+_xlfn.IFNA(VLOOKUP($F499,数据整理2!$B$4:$Q$172,6,0),0)+_xlfn.IFNA(VLOOKUP($G499,数据整理2!$B$4:$Q$172,6,0),0)+_xlfn.IFNA(VLOOKUP($H499,数据整理2!$B$4:$Q$172,6,0),0)+_xlfn.IFNA(VLOOKUP($I499,数据整理2!$B$4:$Q$172,6,0),0)+_xlfn.IFNA(VLOOKUP($J499,数据整理2!$B$4:$Q$172,6,0),0)+_xlfn.IFNA(VLOOKUP($K499,数据整理2!$B$4:$Q$172,6,0),0)</f>
        <v>1006</v>
      </c>
      <c r="H672">
        <f>_xlfn.IFNA(VLOOKUP($D499,数据整理2!$B$4:$Q$172,7,0),0)+_xlfn.IFNA(VLOOKUP($E499,数据整理2!$B$4:$Q$172,7,0),0)+_xlfn.IFNA(VLOOKUP($F499,数据整理2!$B$4:$Q$172,7,0),0)+_xlfn.IFNA(VLOOKUP($G499,数据整理2!$B$4:$Q$172,7,0),0)+_xlfn.IFNA(VLOOKUP($H499,数据整理2!$B$4:$Q$172,7,0),0)+_xlfn.IFNA(VLOOKUP($I499,数据整理2!$B$4:$Q$172,7,0),0)+_xlfn.IFNA(VLOOKUP($J499,数据整理2!$B$4:$Q$172,7,0),0)+_xlfn.IFNA(VLOOKUP($K499,数据整理2!$B$4:$Q$172,7,0),0)</f>
        <v>0</v>
      </c>
      <c r="I672">
        <f>_xlfn.IFNA(VLOOKUP($D499,数据整理2!$B$4:$Q$172,8,0),0)+_xlfn.IFNA(VLOOKUP($E499,数据整理2!$B$4:$Q$172,8,0),0)+_xlfn.IFNA(VLOOKUP($F499,数据整理2!$B$4:$Q$172,8,0),0)+_xlfn.IFNA(VLOOKUP($G499,数据整理2!$B$4:$Q$172,8,0),0)+_xlfn.IFNA(VLOOKUP($H499,数据整理2!$B$4:$Q$172,8,0),0)+_xlfn.IFNA(VLOOKUP($I499,数据整理2!$B$4:$Q$172,8,0),0)+_xlfn.IFNA(VLOOKUP($J499,数据整理2!$B$4:$Q$172,8,0),0)+_xlfn.IFNA(VLOOKUP($K499,数据整理2!$B$4:$Q$172,8,0),0)</f>
        <v>0</v>
      </c>
      <c r="J672">
        <f>_xlfn.IFNA(VLOOKUP($D499,数据整理2!$B$4:$Q$172,9,0),0)+_xlfn.IFNA(VLOOKUP($E499,数据整理2!$B$4:$Q$172,9,0),0)+_xlfn.IFNA(VLOOKUP($F499,数据整理2!$B$4:$Q$172,9,0),0)+_xlfn.IFNA(VLOOKUP($G499,数据整理2!$B$4:$Q$172,9,0),0)+_xlfn.IFNA(VLOOKUP($H499,数据整理2!$B$4:$Q$172,9,0),0)+_xlfn.IFNA(VLOOKUP($I499,数据整理2!$B$4:$Q$172,9,0),0)+_xlfn.IFNA(VLOOKUP($J499,数据整理2!$B$4:$Q$172,9,0),0)+_xlfn.IFNA(VLOOKUP($K499,数据整理2!$B$4:$Q$172,9,0),0)</f>
        <v>0</v>
      </c>
      <c r="K672">
        <f>_xlfn.IFNA(VLOOKUP($D499,数据整理2!$B$4:$Q$172,10,0),0)+_xlfn.IFNA(VLOOKUP($E499,数据整理2!$B$4:$Q$172,10,0),0)+_xlfn.IFNA(VLOOKUP($F499,数据整理2!$B$4:$Q$172,10,0),0)+_xlfn.IFNA(VLOOKUP($G499,数据整理2!$B$4:$Q$172,10,0),0)+_xlfn.IFNA(VLOOKUP($H499,数据整理2!$B$4:$Q$172,10,0),0)+_xlfn.IFNA(VLOOKUP($I499,数据整理2!$B$4:$Q$172,10,0),0)+_xlfn.IFNA(VLOOKUP($J499,数据整理2!$B$4:$Q$172,10,0),0)+_xlfn.IFNA(VLOOKUP($K499,数据整理2!$B$4:$Q$172,10,0),0)</f>
        <v>0</v>
      </c>
      <c r="L672">
        <f>_xlfn.IFNA(VLOOKUP($D499,数据整理2!$B$4:$Q$172,11,0),0)+_xlfn.IFNA(VLOOKUP($E499,数据整理2!$B$4:$Q$172,11,0),0)+_xlfn.IFNA(VLOOKUP($F499,数据整理2!$B$4:$Q$172,11,0),0)+_xlfn.IFNA(VLOOKUP($G499,数据整理2!$B$4:$Q$172,11,0),0)+_xlfn.IFNA(VLOOKUP($H499,数据整理2!$B$4:$Q$172,11,0),0)+_xlfn.IFNA(VLOOKUP($I499,数据整理2!$B$4:$Q$172,11,0),0)+_xlfn.IFNA(VLOOKUP($J499,数据整理2!$B$4:$Q$172,11,0),0)+_xlfn.IFNA(VLOOKUP($K499,数据整理2!$B$4:$Q$172,11,0),0)</f>
        <v>0</v>
      </c>
      <c r="M672">
        <f>_xlfn.IFNA(VLOOKUP($D499,数据整理2!$B$4:$Q$172,12,0),0)+_xlfn.IFNA(VLOOKUP($E499,数据整理2!$B$4:$Q$172,12,0),0)+_xlfn.IFNA(VLOOKUP($F499,数据整理2!$B$4:$Q$172,12,0),0)+_xlfn.IFNA(VLOOKUP($G499,数据整理2!$B$4:$Q$172,12,0),0)+_xlfn.IFNA(VLOOKUP($H499,数据整理2!$B$4:$Q$172,12,0),0)+_xlfn.IFNA(VLOOKUP($I499,数据整理2!$B$4:$Q$172,12,0),0)+_xlfn.IFNA(VLOOKUP($J499,数据整理2!$B$4:$Q$172,12,0),0)+_xlfn.IFNA(VLOOKUP($K499,数据整理2!$B$4:$Q$172,12,0),0)</f>
        <v>0</v>
      </c>
      <c r="N672">
        <f>_xlfn.IFNA(VLOOKUP($D499,数据整理2!$B$4:$Q$172,13,0),0)+_xlfn.IFNA(VLOOKUP($E499,数据整理2!$B$4:$Q$172,13,0),0)+_xlfn.IFNA(VLOOKUP($F499,数据整理2!$B$4:$Q$172,13,0),0)+_xlfn.IFNA(VLOOKUP($G499,数据整理2!$B$4:$Q$172,13,0),0)+_xlfn.IFNA(VLOOKUP($H499,数据整理2!$B$4:$Q$172,13,0),0)+_xlfn.IFNA(VLOOKUP($I499,数据整理2!$B$4:$Q$172,13,0),0)+_xlfn.IFNA(VLOOKUP($J499,数据整理2!$B$4:$Q$172,13,0),0)+_xlfn.IFNA(VLOOKUP($K499,数据整理2!$B$4:$Q$172,13,0),0)</f>
        <v>0</v>
      </c>
      <c r="O672">
        <f>_xlfn.IFNA(VLOOKUP($D499,数据整理2!$B$4:$Q$172,14,0),0)+_xlfn.IFNA(VLOOKUP($E499,数据整理2!$B$4:$Q$172,14,0),0)+_xlfn.IFNA(VLOOKUP($F499,数据整理2!$B$4:$Q$172,14,0),0)+_xlfn.IFNA(VLOOKUP($G499,数据整理2!$B$4:$Q$172,14,0),0)+_xlfn.IFNA(VLOOKUP($H499,数据整理2!$B$4:$Q$172,14,0),0)+_xlfn.IFNA(VLOOKUP($I499,数据整理2!$B$4:$Q$172,14,0),0)+_xlfn.IFNA(VLOOKUP($J499,数据整理2!$B$4:$Q$172,14,0),0)+_xlfn.IFNA(VLOOKUP($K499,数据整理2!$B$4:$Q$172,14,0),0)</f>
        <v>0</v>
      </c>
      <c r="P672">
        <f>_xlfn.IFNA(VLOOKUP($D499,数据整理2!$B$4:$Q$172,15,0),0)+_xlfn.IFNA(VLOOKUP($E499,数据整理2!$B$4:$Q$172,15,0),0)+_xlfn.IFNA(VLOOKUP($F499,数据整理2!$B$4:$Q$172,15,0),0)+_xlfn.IFNA(VLOOKUP($G499,数据整理2!$B$4:$Q$172,15,0),0)+_xlfn.IFNA(VLOOKUP($H499,数据整理2!$B$4:$Q$172,15,0),0)+_xlfn.IFNA(VLOOKUP($I499,数据整理2!$B$4:$Q$172,15,0),0)+_xlfn.IFNA(VLOOKUP($J499,数据整理2!$B$4:$Q$172,15,0),0)+_xlfn.IFNA(VLOOKUP($K499,数据整理2!$B$4:$Q$172,15,0),0)</f>
        <v>1747</v>
      </c>
      <c r="Q672">
        <f>_xlfn.IFNA(VLOOKUP($D499,数据整理2!$B$4:$Q$172,16,0),0)+_xlfn.IFNA(VLOOKUP($E499,数据整理2!$B$4:$Q$172,16,0),0)+_xlfn.IFNA(VLOOKUP($F499,数据整理2!$B$4:$Q$172,16,0),0)+_xlfn.IFNA(VLOOKUP($G499,数据整理2!$B$4:$Q$172,16,0),0)+_xlfn.IFNA(VLOOKUP($H499,数据整理2!$B$4:$Q$172,16,0),0)+_xlfn.IFNA(VLOOKUP($I499,数据整理2!$B$4:$Q$172,16,0),0)+_xlfn.IFNA(VLOOKUP($J499,数据整理2!$B$4:$Q$172,16,0),0)+_xlfn.IFNA(VLOOKUP($K499,数据整理2!$B$4:$Q$172,16,0),0)</f>
        <v>1747</v>
      </c>
    </row>
    <row r="673" spans="2:17" x14ac:dyDescent="0.2">
      <c r="B673">
        <v>120</v>
      </c>
      <c r="C673" t="str">
        <f>INDEX(数据整理1!$C$30:$C$54,MATCH(B673,数据整理1!$D$30:$D$54))</f>
        <v>18阶</v>
      </c>
      <c r="D673">
        <f>_xlfn.IFNA(VLOOKUP(D500,数据整理2!$B$4:$Q$172,3,0),0)+_xlfn.IFNA(VLOOKUP(E500,数据整理2!$B$4:$Q$172,3,0),0)+_xlfn.IFNA(VLOOKUP(F500,数据整理2!$B$4:$Q$172,3,0),0)+_xlfn.IFNA(VLOOKUP(G500,数据整理2!$B$4:$Q$172,3,0),0)+_xlfn.IFNA(VLOOKUP(H500,数据整理2!$B$4:$Q$172,3,0),0)+_xlfn.IFNA(VLOOKUP(I500,数据整理2!$B$4:$Q$172,3,0),0)+_xlfn.IFNA(VLOOKUP(J500,数据整理2!$B$4:$Q$172,3,0),0)+_xlfn.IFNA(VLOOKUP(K500,数据整理2!$B$4:$Q$172,3,0),0)</f>
        <v>16518</v>
      </c>
      <c r="E673">
        <f>_xlfn.IFNA(VLOOKUP($D500,数据整理2!$B$4:$Q$172,4,0),0)+_xlfn.IFNA(VLOOKUP($E500,数据整理2!$B$4:$Q$172,4,0),0)+_xlfn.IFNA(VLOOKUP($F500,数据整理2!$B$4:$Q$172,4,0),0)+_xlfn.IFNA(VLOOKUP($G500,数据整理2!$B$4:$Q$172,4,0),0)+_xlfn.IFNA(VLOOKUP($H500,数据整理2!$B$4:$Q$172,4,0),0)+_xlfn.IFNA(VLOOKUP($I500,数据整理2!$B$4:$Q$172,4,0),0)+_xlfn.IFNA(VLOOKUP($J500,数据整理2!$B$4:$Q$172,4,0),0)+_xlfn.IFNA(VLOOKUP($K500,数据整理2!$B$4:$Q$172,4,0),0)</f>
        <v>1740</v>
      </c>
      <c r="F673">
        <f>_xlfn.IFNA(VLOOKUP($D500,数据整理2!$B$4:$Q$172,5,0),0)+_xlfn.IFNA(VLOOKUP($E500,数据整理2!$B$4:$Q$172,5,0),0)+_xlfn.IFNA(VLOOKUP($F500,数据整理2!$B$4:$Q$172,5,0),0)+_xlfn.IFNA(VLOOKUP($G500,数据整理2!$B$4:$Q$172,5,0),0)+_xlfn.IFNA(VLOOKUP($H500,数据整理2!$B$4:$Q$172,5,0),0)+_xlfn.IFNA(VLOOKUP($I500,数据整理2!$B$4:$Q$172,5,0),0)+_xlfn.IFNA(VLOOKUP($J500,数据整理2!$B$4:$Q$172,5,0),0)+_xlfn.IFNA(VLOOKUP($K500,数据整理2!$B$4:$Q$172,5,0),0)</f>
        <v>1832</v>
      </c>
      <c r="G673">
        <f>_xlfn.IFNA(VLOOKUP($D500,数据整理2!$B$4:$Q$172,6,0),0)+_xlfn.IFNA(VLOOKUP($E500,数据整理2!$B$4:$Q$172,6,0),0)+_xlfn.IFNA(VLOOKUP($F500,数据整理2!$B$4:$Q$172,6,0),0)+_xlfn.IFNA(VLOOKUP($G500,数据整理2!$B$4:$Q$172,6,0),0)+_xlfn.IFNA(VLOOKUP($H500,数据整理2!$B$4:$Q$172,6,0),0)+_xlfn.IFNA(VLOOKUP($I500,数据整理2!$B$4:$Q$172,6,0),0)+_xlfn.IFNA(VLOOKUP($J500,数据整理2!$B$4:$Q$172,6,0),0)+_xlfn.IFNA(VLOOKUP($K500,数据整理2!$B$4:$Q$172,6,0),0)</f>
        <v>1006</v>
      </c>
      <c r="H673">
        <f>_xlfn.IFNA(VLOOKUP($D500,数据整理2!$B$4:$Q$172,7,0),0)+_xlfn.IFNA(VLOOKUP($E500,数据整理2!$B$4:$Q$172,7,0),0)+_xlfn.IFNA(VLOOKUP($F500,数据整理2!$B$4:$Q$172,7,0),0)+_xlfn.IFNA(VLOOKUP($G500,数据整理2!$B$4:$Q$172,7,0),0)+_xlfn.IFNA(VLOOKUP($H500,数据整理2!$B$4:$Q$172,7,0),0)+_xlfn.IFNA(VLOOKUP($I500,数据整理2!$B$4:$Q$172,7,0),0)+_xlfn.IFNA(VLOOKUP($J500,数据整理2!$B$4:$Q$172,7,0),0)+_xlfn.IFNA(VLOOKUP($K500,数据整理2!$B$4:$Q$172,7,0),0)</f>
        <v>0</v>
      </c>
      <c r="I673">
        <f>_xlfn.IFNA(VLOOKUP($D500,数据整理2!$B$4:$Q$172,8,0),0)+_xlfn.IFNA(VLOOKUP($E500,数据整理2!$B$4:$Q$172,8,0),0)+_xlfn.IFNA(VLOOKUP($F500,数据整理2!$B$4:$Q$172,8,0),0)+_xlfn.IFNA(VLOOKUP($G500,数据整理2!$B$4:$Q$172,8,0),0)+_xlfn.IFNA(VLOOKUP($H500,数据整理2!$B$4:$Q$172,8,0),0)+_xlfn.IFNA(VLOOKUP($I500,数据整理2!$B$4:$Q$172,8,0),0)+_xlfn.IFNA(VLOOKUP($J500,数据整理2!$B$4:$Q$172,8,0),0)+_xlfn.IFNA(VLOOKUP($K500,数据整理2!$B$4:$Q$172,8,0),0)</f>
        <v>0</v>
      </c>
      <c r="J673">
        <f>_xlfn.IFNA(VLOOKUP($D500,数据整理2!$B$4:$Q$172,9,0),0)+_xlfn.IFNA(VLOOKUP($E500,数据整理2!$B$4:$Q$172,9,0),0)+_xlfn.IFNA(VLOOKUP($F500,数据整理2!$B$4:$Q$172,9,0),0)+_xlfn.IFNA(VLOOKUP($G500,数据整理2!$B$4:$Q$172,9,0),0)+_xlfn.IFNA(VLOOKUP($H500,数据整理2!$B$4:$Q$172,9,0),0)+_xlfn.IFNA(VLOOKUP($I500,数据整理2!$B$4:$Q$172,9,0),0)+_xlfn.IFNA(VLOOKUP($J500,数据整理2!$B$4:$Q$172,9,0),0)+_xlfn.IFNA(VLOOKUP($K500,数据整理2!$B$4:$Q$172,9,0),0)</f>
        <v>0</v>
      </c>
      <c r="K673">
        <f>_xlfn.IFNA(VLOOKUP($D500,数据整理2!$B$4:$Q$172,10,0),0)+_xlfn.IFNA(VLOOKUP($E500,数据整理2!$B$4:$Q$172,10,0),0)+_xlfn.IFNA(VLOOKUP($F500,数据整理2!$B$4:$Q$172,10,0),0)+_xlfn.IFNA(VLOOKUP($G500,数据整理2!$B$4:$Q$172,10,0),0)+_xlfn.IFNA(VLOOKUP($H500,数据整理2!$B$4:$Q$172,10,0),0)+_xlfn.IFNA(VLOOKUP($I500,数据整理2!$B$4:$Q$172,10,0),0)+_xlfn.IFNA(VLOOKUP($J500,数据整理2!$B$4:$Q$172,10,0),0)+_xlfn.IFNA(VLOOKUP($K500,数据整理2!$B$4:$Q$172,10,0),0)</f>
        <v>0</v>
      </c>
      <c r="L673">
        <f>_xlfn.IFNA(VLOOKUP($D500,数据整理2!$B$4:$Q$172,11,0),0)+_xlfn.IFNA(VLOOKUP($E500,数据整理2!$B$4:$Q$172,11,0),0)+_xlfn.IFNA(VLOOKUP($F500,数据整理2!$B$4:$Q$172,11,0),0)+_xlfn.IFNA(VLOOKUP($G500,数据整理2!$B$4:$Q$172,11,0),0)+_xlfn.IFNA(VLOOKUP($H500,数据整理2!$B$4:$Q$172,11,0),0)+_xlfn.IFNA(VLOOKUP($I500,数据整理2!$B$4:$Q$172,11,0),0)+_xlfn.IFNA(VLOOKUP($J500,数据整理2!$B$4:$Q$172,11,0),0)+_xlfn.IFNA(VLOOKUP($K500,数据整理2!$B$4:$Q$172,11,0),0)</f>
        <v>0</v>
      </c>
      <c r="M673">
        <f>_xlfn.IFNA(VLOOKUP($D500,数据整理2!$B$4:$Q$172,12,0),0)+_xlfn.IFNA(VLOOKUP($E500,数据整理2!$B$4:$Q$172,12,0),0)+_xlfn.IFNA(VLOOKUP($F500,数据整理2!$B$4:$Q$172,12,0),0)+_xlfn.IFNA(VLOOKUP($G500,数据整理2!$B$4:$Q$172,12,0),0)+_xlfn.IFNA(VLOOKUP($H500,数据整理2!$B$4:$Q$172,12,0),0)+_xlfn.IFNA(VLOOKUP($I500,数据整理2!$B$4:$Q$172,12,0),0)+_xlfn.IFNA(VLOOKUP($J500,数据整理2!$B$4:$Q$172,12,0),0)+_xlfn.IFNA(VLOOKUP($K500,数据整理2!$B$4:$Q$172,12,0),0)</f>
        <v>0</v>
      </c>
      <c r="N673">
        <f>_xlfn.IFNA(VLOOKUP($D500,数据整理2!$B$4:$Q$172,13,0),0)+_xlfn.IFNA(VLOOKUP($E500,数据整理2!$B$4:$Q$172,13,0),0)+_xlfn.IFNA(VLOOKUP($F500,数据整理2!$B$4:$Q$172,13,0),0)+_xlfn.IFNA(VLOOKUP($G500,数据整理2!$B$4:$Q$172,13,0),0)+_xlfn.IFNA(VLOOKUP($H500,数据整理2!$B$4:$Q$172,13,0),0)+_xlfn.IFNA(VLOOKUP($I500,数据整理2!$B$4:$Q$172,13,0),0)+_xlfn.IFNA(VLOOKUP($J500,数据整理2!$B$4:$Q$172,13,0),0)+_xlfn.IFNA(VLOOKUP($K500,数据整理2!$B$4:$Q$172,13,0),0)</f>
        <v>0</v>
      </c>
      <c r="O673">
        <f>_xlfn.IFNA(VLOOKUP($D500,数据整理2!$B$4:$Q$172,14,0),0)+_xlfn.IFNA(VLOOKUP($E500,数据整理2!$B$4:$Q$172,14,0),0)+_xlfn.IFNA(VLOOKUP($F500,数据整理2!$B$4:$Q$172,14,0),0)+_xlfn.IFNA(VLOOKUP($G500,数据整理2!$B$4:$Q$172,14,0),0)+_xlfn.IFNA(VLOOKUP($H500,数据整理2!$B$4:$Q$172,14,0),0)+_xlfn.IFNA(VLOOKUP($I500,数据整理2!$B$4:$Q$172,14,0),0)+_xlfn.IFNA(VLOOKUP($J500,数据整理2!$B$4:$Q$172,14,0),0)+_xlfn.IFNA(VLOOKUP($K500,数据整理2!$B$4:$Q$172,14,0),0)</f>
        <v>0</v>
      </c>
      <c r="P673">
        <f>_xlfn.IFNA(VLOOKUP($D500,数据整理2!$B$4:$Q$172,15,0),0)+_xlfn.IFNA(VLOOKUP($E500,数据整理2!$B$4:$Q$172,15,0),0)+_xlfn.IFNA(VLOOKUP($F500,数据整理2!$B$4:$Q$172,15,0),0)+_xlfn.IFNA(VLOOKUP($G500,数据整理2!$B$4:$Q$172,15,0),0)+_xlfn.IFNA(VLOOKUP($H500,数据整理2!$B$4:$Q$172,15,0),0)+_xlfn.IFNA(VLOOKUP($I500,数据整理2!$B$4:$Q$172,15,0),0)+_xlfn.IFNA(VLOOKUP($J500,数据整理2!$B$4:$Q$172,15,0),0)+_xlfn.IFNA(VLOOKUP($K500,数据整理2!$B$4:$Q$172,15,0),0)</f>
        <v>1747</v>
      </c>
      <c r="Q673">
        <f>_xlfn.IFNA(VLOOKUP($D500,数据整理2!$B$4:$Q$172,16,0),0)+_xlfn.IFNA(VLOOKUP($E500,数据整理2!$B$4:$Q$172,16,0),0)+_xlfn.IFNA(VLOOKUP($F500,数据整理2!$B$4:$Q$172,16,0),0)+_xlfn.IFNA(VLOOKUP($G500,数据整理2!$B$4:$Q$172,16,0),0)+_xlfn.IFNA(VLOOKUP($H500,数据整理2!$B$4:$Q$172,16,0),0)+_xlfn.IFNA(VLOOKUP($I500,数据整理2!$B$4:$Q$172,16,0),0)+_xlfn.IFNA(VLOOKUP($J500,数据整理2!$B$4:$Q$172,16,0),0)+_xlfn.IFNA(VLOOKUP($K500,数据整理2!$B$4:$Q$172,16,0),0)</f>
        <v>1747</v>
      </c>
    </row>
    <row r="674" spans="2:17" x14ac:dyDescent="0.2">
      <c r="B674">
        <v>121</v>
      </c>
      <c r="C674" t="str">
        <f>INDEX(数据整理1!$C$30:$C$54,MATCH(B674,数据整理1!$D$30:$D$54))</f>
        <v>18阶</v>
      </c>
      <c r="D674">
        <f>_xlfn.IFNA(VLOOKUP(D501,数据整理2!$B$4:$Q$172,3,0),0)+_xlfn.IFNA(VLOOKUP(E501,数据整理2!$B$4:$Q$172,3,0),0)+_xlfn.IFNA(VLOOKUP(F501,数据整理2!$B$4:$Q$172,3,0),0)+_xlfn.IFNA(VLOOKUP(G501,数据整理2!$B$4:$Q$172,3,0),0)+_xlfn.IFNA(VLOOKUP(H501,数据整理2!$B$4:$Q$172,3,0),0)+_xlfn.IFNA(VLOOKUP(I501,数据整理2!$B$4:$Q$172,3,0),0)+_xlfn.IFNA(VLOOKUP(J501,数据整理2!$B$4:$Q$172,3,0),0)+_xlfn.IFNA(VLOOKUP(K501,数据整理2!$B$4:$Q$172,3,0),0)</f>
        <v>16518</v>
      </c>
      <c r="E674">
        <f>_xlfn.IFNA(VLOOKUP($D501,数据整理2!$B$4:$Q$172,4,0),0)+_xlfn.IFNA(VLOOKUP($E501,数据整理2!$B$4:$Q$172,4,0),0)+_xlfn.IFNA(VLOOKUP($F501,数据整理2!$B$4:$Q$172,4,0),0)+_xlfn.IFNA(VLOOKUP($G501,数据整理2!$B$4:$Q$172,4,0),0)+_xlfn.IFNA(VLOOKUP($H501,数据整理2!$B$4:$Q$172,4,0),0)+_xlfn.IFNA(VLOOKUP($I501,数据整理2!$B$4:$Q$172,4,0),0)+_xlfn.IFNA(VLOOKUP($J501,数据整理2!$B$4:$Q$172,4,0),0)+_xlfn.IFNA(VLOOKUP($K501,数据整理2!$B$4:$Q$172,4,0),0)</f>
        <v>1740</v>
      </c>
      <c r="F674">
        <f>_xlfn.IFNA(VLOOKUP($D501,数据整理2!$B$4:$Q$172,5,0),0)+_xlfn.IFNA(VLOOKUP($E501,数据整理2!$B$4:$Q$172,5,0),0)+_xlfn.IFNA(VLOOKUP($F501,数据整理2!$B$4:$Q$172,5,0),0)+_xlfn.IFNA(VLOOKUP($G501,数据整理2!$B$4:$Q$172,5,0),0)+_xlfn.IFNA(VLOOKUP($H501,数据整理2!$B$4:$Q$172,5,0),0)+_xlfn.IFNA(VLOOKUP($I501,数据整理2!$B$4:$Q$172,5,0),0)+_xlfn.IFNA(VLOOKUP($J501,数据整理2!$B$4:$Q$172,5,0),0)+_xlfn.IFNA(VLOOKUP($K501,数据整理2!$B$4:$Q$172,5,0),0)</f>
        <v>1832</v>
      </c>
      <c r="G674">
        <f>_xlfn.IFNA(VLOOKUP($D501,数据整理2!$B$4:$Q$172,6,0),0)+_xlfn.IFNA(VLOOKUP($E501,数据整理2!$B$4:$Q$172,6,0),0)+_xlfn.IFNA(VLOOKUP($F501,数据整理2!$B$4:$Q$172,6,0),0)+_xlfn.IFNA(VLOOKUP($G501,数据整理2!$B$4:$Q$172,6,0),0)+_xlfn.IFNA(VLOOKUP($H501,数据整理2!$B$4:$Q$172,6,0),0)+_xlfn.IFNA(VLOOKUP($I501,数据整理2!$B$4:$Q$172,6,0),0)+_xlfn.IFNA(VLOOKUP($J501,数据整理2!$B$4:$Q$172,6,0),0)+_xlfn.IFNA(VLOOKUP($K501,数据整理2!$B$4:$Q$172,6,0),0)</f>
        <v>1006</v>
      </c>
      <c r="H674">
        <f>_xlfn.IFNA(VLOOKUP($D501,数据整理2!$B$4:$Q$172,7,0),0)+_xlfn.IFNA(VLOOKUP($E501,数据整理2!$B$4:$Q$172,7,0),0)+_xlfn.IFNA(VLOOKUP($F501,数据整理2!$B$4:$Q$172,7,0),0)+_xlfn.IFNA(VLOOKUP($G501,数据整理2!$B$4:$Q$172,7,0),0)+_xlfn.IFNA(VLOOKUP($H501,数据整理2!$B$4:$Q$172,7,0),0)+_xlfn.IFNA(VLOOKUP($I501,数据整理2!$B$4:$Q$172,7,0),0)+_xlfn.IFNA(VLOOKUP($J501,数据整理2!$B$4:$Q$172,7,0),0)+_xlfn.IFNA(VLOOKUP($K501,数据整理2!$B$4:$Q$172,7,0),0)</f>
        <v>0</v>
      </c>
      <c r="I674">
        <f>_xlfn.IFNA(VLOOKUP($D501,数据整理2!$B$4:$Q$172,8,0),0)+_xlfn.IFNA(VLOOKUP($E501,数据整理2!$B$4:$Q$172,8,0),0)+_xlfn.IFNA(VLOOKUP($F501,数据整理2!$B$4:$Q$172,8,0),0)+_xlfn.IFNA(VLOOKUP($G501,数据整理2!$B$4:$Q$172,8,0),0)+_xlfn.IFNA(VLOOKUP($H501,数据整理2!$B$4:$Q$172,8,0),0)+_xlfn.IFNA(VLOOKUP($I501,数据整理2!$B$4:$Q$172,8,0),0)+_xlfn.IFNA(VLOOKUP($J501,数据整理2!$B$4:$Q$172,8,0),0)+_xlfn.IFNA(VLOOKUP($K501,数据整理2!$B$4:$Q$172,8,0),0)</f>
        <v>0</v>
      </c>
      <c r="J674">
        <f>_xlfn.IFNA(VLOOKUP($D501,数据整理2!$B$4:$Q$172,9,0),0)+_xlfn.IFNA(VLOOKUP($E501,数据整理2!$B$4:$Q$172,9,0),0)+_xlfn.IFNA(VLOOKUP($F501,数据整理2!$B$4:$Q$172,9,0),0)+_xlfn.IFNA(VLOOKUP($G501,数据整理2!$B$4:$Q$172,9,0),0)+_xlfn.IFNA(VLOOKUP($H501,数据整理2!$B$4:$Q$172,9,0),0)+_xlfn.IFNA(VLOOKUP($I501,数据整理2!$B$4:$Q$172,9,0),0)+_xlfn.IFNA(VLOOKUP($J501,数据整理2!$B$4:$Q$172,9,0),0)+_xlfn.IFNA(VLOOKUP($K501,数据整理2!$B$4:$Q$172,9,0),0)</f>
        <v>0</v>
      </c>
      <c r="K674">
        <f>_xlfn.IFNA(VLOOKUP($D501,数据整理2!$B$4:$Q$172,10,0),0)+_xlfn.IFNA(VLOOKUP($E501,数据整理2!$B$4:$Q$172,10,0),0)+_xlfn.IFNA(VLOOKUP($F501,数据整理2!$B$4:$Q$172,10,0),0)+_xlfn.IFNA(VLOOKUP($G501,数据整理2!$B$4:$Q$172,10,0),0)+_xlfn.IFNA(VLOOKUP($H501,数据整理2!$B$4:$Q$172,10,0),0)+_xlfn.IFNA(VLOOKUP($I501,数据整理2!$B$4:$Q$172,10,0),0)+_xlfn.IFNA(VLOOKUP($J501,数据整理2!$B$4:$Q$172,10,0),0)+_xlfn.IFNA(VLOOKUP($K501,数据整理2!$B$4:$Q$172,10,0),0)</f>
        <v>0</v>
      </c>
      <c r="L674">
        <f>_xlfn.IFNA(VLOOKUP($D501,数据整理2!$B$4:$Q$172,11,0),0)+_xlfn.IFNA(VLOOKUP($E501,数据整理2!$B$4:$Q$172,11,0),0)+_xlfn.IFNA(VLOOKUP($F501,数据整理2!$B$4:$Q$172,11,0),0)+_xlfn.IFNA(VLOOKUP($G501,数据整理2!$B$4:$Q$172,11,0),0)+_xlfn.IFNA(VLOOKUP($H501,数据整理2!$B$4:$Q$172,11,0),0)+_xlfn.IFNA(VLOOKUP($I501,数据整理2!$B$4:$Q$172,11,0),0)+_xlfn.IFNA(VLOOKUP($J501,数据整理2!$B$4:$Q$172,11,0),0)+_xlfn.IFNA(VLOOKUP($K501,数据整理2!$B$4:$Q$172,11,0),0)</f>
        <v>0</v>
      </c>
      <c r="M674">
        <f>_xlfn.IFNA(VLOOKUP($D501,数据整理2!$B$4:$Q$172,12,0),0)+_xlfn.IFNA(VLOOKUP($E501,数据整理2!$B$4:$Q$172,12,0),0)+_xlfn.IFNA(VLOOKUP($F501,数据整理2!$B$4:$Q$172,12,0),0)+_xlfn.IFNA(VLOOKUP($G501,数据整理2!$B$4:$Q$172,12,0),0)+_xlfn.IFNA(VLOOKUP($H501,数据整理2!$B$4:$Q$172,12,0),0)+_xlfn.IFNA(VLOOKUP($I501,数据整理2!$B$4:$Q$172,12,0),0)+_xlfn.IFNA(VLOOKUP($J501,数据整理2!$B$4:$Q$172,12,0),0)+_xlfn.IFNA(VLOOKUP($K501,数据整理2!$B$4:$Q$172,12,0),0)</f>
        <v>0</v>
      </c>
      <c r="N674">
        <f>_xlfn.IFNA(VLOOKUP($D501,数据整理2!$B$4:$Q$172,13,0),0)+_xlfn.IFNA(VLOOKUP($E501,数据整理2!$B$4:$Q$172,13,0),0)+_xlfn.IFNA(VLOOKUP($F501,数据整理2!$B$4:$Q$172,13,0),0)+_xlfn.IFNA(VLOOKUP($G501,数据整理2!$B$4:$Q$172,13,0),0)+_xlfn.IFNA(VLOOKUP($H501,数据整理2!$B$4:$Q$172,13,0),0)+_xlfn.IFNA(VLOOKUP($I501,数据整理2!$B$4:$Q$172,13,0),0)+_xlfn.IFNA(VLOOKUP($J501,数据整理2!$B$4:$Q$172,13,0),0)+_xlfn.IFNA(VLOOKUP($K501,数据整理2!$B$4:$Q$172,13,0),0)</f>
        <v>0</v>
      </c>
      <c r="O674">
        <f>_xlfn.IFNA(VLOOKUP($D501,数据整理2!$B$4:$Q$172,14,0),0)+_xlfn.IFNA(VLOOKUP($E501,数据整理2!$B$4:$Q$172,14,0),0)+_xlfn.IFNA(VLOOKUP($F501,数据整理2!$B$4:$Q$172,14,0),0)+_xlfn.IFNA(VLOOKUP($G501,数据整理2!$B$4:$Q$172,14,0),0)+_xlfn.IFNA(VLOOKUP($H501,数据整理2!$B$4:$Q$172,14,0),0)+_xlfn.IFNA(VLOOKUP($I501,数据整理2!$B$4:$Q$172,14,0),0)+_xlfn.IFNA(VLOOKUP($J501,数据整理2!$B$4:$Q$172,14,0),0)+_xlfn.IFNA(VLOOKUP($K501,数据整理2!$B$4:$Q$172,14,0),0)</f>
        <v>0</v>
      </c>
      <c r="P674">
        <f>_xlfn.IFNA(VLOOKUP($D501,数据整理2!$B$4:$Q$172,15,0),0)+_xlfn.IFNA(VLOOKUP($E501,数据整理2!$B$4:$Q$172,15,0),0)+_xlfn.IFNA(VLOOKUP($F501,数据整理2!$B$4:$Q$172,15,0),0)+_xlfn.IFNA(VLOOKUP($G501,数据整理2!$B$4:$Q$172,15,0),0)+_xlfn.IFNA(VLOOKUP($H501,数据整理2!$B$4:$Q$172,15,0),0)+_xlfn.IFNA(VLOOKUP($I501,数据整理2!$B$4:$Q$172,15,0),0)+_xlfn.IFNA(VLOOKUP($J501,数据整理2!$B$4:$Q$172,15,0),0)+_xlfn.IFNA(VLOOKUP($K501,数据整理2!$B$4:$Q$172,15,0),0)</f>
        <v>1747</v>
      </c>
      <c r="Q674">
        <f>_xlfn.IFNA(VLOOKUP($D501,数据整理2!$B$4:$Q$172,16,0),0)+_xlfn.IFNA(VLOOKUP($E501,数据整理2!$B$4:$Q$172,16,0),0)+_xlfn.IFNA(VLOOKUP($F501,数据整理2!$B$4:$Q$172,16,0),0)+_xlfn.IFNA(VLOOKUP($G501,数据整理2!$B$4:$Q$172,16,0),0)+_xlfn.IFNA(VLOOKUP($H501,数据整理2!$B$4:$Q$172,16,0),0)+_xlfn.IFNA(VLOOKUP($I501,数据整理2!$B$4:$Q$172,16,0),0)+_xlfn.IFNA(VLOOKUP($J501,数据整理2!$B$4:$Q$172,16,0),0)+_xlfn.IFNA(VLOOKUP($K501,数据整理2!$B$4:$Q$172,16,0),0)</f>
        <v>1747</v>
      </c>
    </row>
    <row r="675" spans="2:17" x14ac:dyDescent="0.2">
      <c r="B675">
        <v>122</v>
      </c>
      <c r="C675" t="str">
        <f>INDEX(数据整理1!$C$30:$C$54,MATCH(B675,数据整理1!$D$30:$D$54))</f>
        <v>18阶</v>
      </c>
      <c r="D675">
        <f>_xlfn.IFNA(VLOOKUP(D502,数据整理2!$B$4:$Q$172,3,0),0)+_xlfn.IFNA(VLOOKUP(E502,数据整理2!$B$4:$Q$172,3,0),0)+_xlfn.IFNA(VLOOKUP(F502,数据整理2!$B$4:$Q$172,3,0),0)+_xlfn.IFNA(VLOOKUP(G502,数据整理2!$B$4:$Q$172,3,0),0)+_xlfn.IFNA(VLOOKUP(H502,数据整理2!$B$4:$Q$172,3,0),0)+_xlfn.IFNA(VLOOKUP(I502,数据整理2!$B$4:$Q$172,3,0),0)+_xlfn.IFNA(VLOOKUP(J502,数据整理2!$B$4:$Q$172,3,0),0)+_xlfn.IFNA(VLOOKUP(K502,数据整理2!$B$4:$Q$172,3,0),0)</f>
        <v>16518</v>
      </c>
      <c r="E675">
        <f>_xlfn.IFNA(VLOOKUP($D502,数据整理2!$B$4:$Q$172,4,0),0)+_xlfn.IFNA(VLOOKUP($E502,数据整理2!$B$4:$Q$172,4,0),0)+_xlfn.IFNA(VLOOKUP($F502,数据整理2!$B$4:$Q$172,4,0),0)+_xlfn.IFNA(VLOOKUP($G502,数据整理2!$B$4:$Q$172,4,0),0)+_xlfn.IFNA(VLOOKUP($H502,数据整理2!$B$4:$Q$172,4,0),0)+_xlfn.IFNA(VLOOKUP($I502,数据整理2!$B$4:$Q$172,4,0),0)+_xlfn.IFNA(VLOOKUP($J502,数据整理2!$B$4:$Q$172,4,0),0)+_xlfn.IFNA(VLOOKUP($K502,数据整理2!$B$4:$Q$172,4,0),0)</f>
        <v>1740</v>
      </c>
      <c r="F675">
        <f>_xlfn.IFNA(VLOOKUP($D502,数据整理2!$B$4:$Q$172,5,0),0)+_xlfn.IFNA(VLOOKUP($E502,数据整理2!$B$4:$Q$172,5,0),0)+_xlfn.IFNA(VLOOKUP($F502,数据整理2!$B$4:$Q$172,5,0),0)+_xlfn.IFNA(VLOOKUP($G502,数据整理2!$B$4:$Q$172,5,0),0)+_xlfn.IFNA(VLOOKUP($H502,数据整理2!$B$4:$Q$172,5,0),0)+_xlfn.IFNA(VLOOKUP($I502,数据整理2!$B$4:$Q$172,5,0),0)+_xlfn.IFNA(VLOOKUP($J502,数据整理2!$B$4:$Q$172,5,0),0)+_xlfn.IFNA(VLOOKUP($K502,数据整理2!$B$4:$Q$172,5,0),0)</f>
        <v>1832</v>
      </c>
      <c r="G675">
        <f>_xlfn.IFNA(VLOOKUP($D502,数据整理2!$B$4:$Q$172,6,0),0)+_xlfn.IFNA(VLOOKUP($E502,数据整理2!$B$4:$Q$172,6,0),0)+_xlfn.IFNA(VLOOKUP($F502,数据整理2!$B$4:$Q$172,6,0),0)+_xlfn.IFNA(VLOOKUP($G502,数据整理2!$B$4:$Q$172,6,0),0)+_xlfn.IFNA(VLOOKUP($H502,数据整理2!$B$4:$Q$172,6,0),0)+_xlfn.IFNA(VLOOKUP($I502,数据整理2!$B$4:$Q$172,6,0),0)+_xlfn.IFNA(VLOOKUP($J502,数据整理2!$B$4:$Q$172,6,0),0)+_xlfn.IFNA(VLOOKUP($K502,数据整理2!$B$4:$Q$172,6,0),0)</f>
        <v>1006</v>
      </c>
      <c r="H675">
        <f>_xlfn.IFNA(VLOOKUP($D502,数据整理2!$B$4:$Q$172,7,0),0)+_xlfn.IFNA(VLOOKUP($E502,数据整理2!$B$4:$Q$172,7,0),0)+_xlfn.IFNA(VLOOKUP($F502,数据整理2!$B$4:$Q$172,7,0),0)+_xlfn.IFNA(VLOOKUP($G502,数据整理2!$B$4:$Q$172,7,0),0)+_xlfn.IFNA(VLOOKUP($H502,数据整理2!$B$4:$Q$172,7,0),0)+_xlfn.IFNA(VLOOKUP($I502,数据整理2!$B$4:$Q$172,7,0),0)+_xlfn.IFNA(VLOOKUP($J502,数据整理2!$B$4:$Q$172,7,0),0)+_xlfn.IFNA(VLOOKUP($K502,数据整理2!$B$4:$Q$172,7,0),0)</f>
        <v>0</v>
      </c>
      <c r="I675">
        <f>_xlfn.IFNA(VLOOKUP($D502,数据整理2!$B$4:$Q$172,8,0),0)+_xlfn.IFNA(VLOOKUP($E502,数据整理2!$B$4:$Q$172,8,0),0)+_xlfn.IFNA(VLOOKUP($F502,数据整理2!$B$4:$Q$172,8,0),0)+_xlfn.IFNA(VLOOKUP($G502,数据整理2!$B$4:$Q$172,8,0),0)+_xlfn.IFNA(VLOOKUP($H502,数据整理2!$B$4:$Q$172,8,0),0)+_xlfn.IFNA(VLOOKUP($I502,数据整理2!$B$4:$Q$172,8,0),0)+_xlfn.IFNA(VLOOKUP($J502,数据整理2!$B$4:$Q$172,8,0),0)+_xlfn.IFNA(VLOOKUP($K502,数据整理2!$B$4:$Q$172,8,0),0)</f>
        <v>0</v>
      </c>
      <c r="J675">
        <f>_xlfn.IFNA(VLOOKUP($D502,数据整理2!$B$4:$Q$172,9,0),0)+_xlfn.IFNA(VLOOKUP($E502,数据整理2!$B$4:$Q$172,9,0),0)+_xlfn.IFNA(VLOOKUP($F502,数据整理2!$B$4:$Q$172,9,0),0)+_xlfn.IFNA(VLOOKUP($G502,数据整理2!$B$4:$Q$172,9,0),0)+_xlfn.IFNA(VLOOKUP($H502,数据整理2!$B$4:$Q$172,9,0),0)+_xlfn.IFNA(VLOOKUP($I502,数据整理2!$B$4:$Q$172,9,0),0)+_xlfn.IFNA(VLOOKUP($J502,数据整理2!$B$4:$Q$172,9,0),0)+_xlfn.IFNA(VLOOKUP($K502,数据整理2!$B$4:$Q$172,9,0),0)</f>
        <v>0</v>
      </c>
      <c r="K675">
        <f>_xlfn.IFNA(VLOOKUP($D502,数据整理2!$B$4:$Q$172,10,0),0)+_xlfn.IFNA(VLOOKUP($E502,数据整理2!$B$4:$Q$172,10,0),0)+_xlfn.IFNA(VLOOKUP($F502,数据整理2!$B$4:$Q$172,10,0),0)+_xlfn.IFNA(VLOOKUP($G502,数据整理2!$B$4:$Q$172,10,0),0)+_xlfn.IFNA(VLOOKUP($H502,数据整理2!$B$4:$Q$172,10,0),0)+_xlfn.IFNA(VLOOKUP($I502,数据整理2!$B$4:$Q$172,10,0),0)+_xlfn.IFNA(VLOOKUP($J502,数据整理2!$B$4:$Q$172,10,0),0)+_xlfn.IFNA(VLOOKUP($K502,数据整理2!$B$4:$Q$172,10,0),0)</f>
        <v>0</v>
      </c>
      <c r="L675">
        <f>_xlfn.IFNA(VLOOKUP($D502,数据整理2!$B$4:$Q$172,11,0),0)+_xlfn.IFNA(VLOOKUP($E502,数据整理2!$B$4:$Q$172,11,0),0)+_xlfn.IFNA(VLOOKUP($F502,数据整理2!$B$4:$Q$172,11,0),0)+_xlfn.IFNA(VLOOKUP($G502,数据整理2!$B$4:$Q$172,11,0),0)+_xlfn.IFNA(VLOOKUP($H502,数据整理2!$B$4:$Q$172,11,0),0)+_xlfn.IFNA(VLOOKUP($I502,数据整理2!$B$4:$Q$172,11,0),0)+_xlfn.IFNA(VLOOKUP($J502,数据整理2!$B$4:$Q$172,11,0),0)+_xlfn.IFNA(VLOOKUP($K502,数据整理2!$B$4:$Q$172,11,0),0)</f>
        <v>0</v>
      </c>
      <c r="M675">
        <f>_xlfn.IFNA(VLOOKUP($D502,数据整理2!$B$4:$Q$172,12,0),0)+_xlfn.IFNA(VLOOKUP($E502,数据整理2!$B$4:$Q$172,12,0),0)+_xlfn.IFNA(VLOOKUP($F502,数据整理2!$B$4:$Q$172,12,0),0)+_xlfn.IFNA(VLOOKUP($G502,数据整理2!$B$4:$Q$172,12,0),0)+_xlfn.IFNA(VLOOKUP($H502,数据整理2!$B$4:$Q$172,12,0),0)+_xlfn.IFNA(VLOOKUP($I502,数据整理2!$B$4:$Q$172,12,0),0)+_xlfn.IFNA(VLOOKUP($J502,数据整理2!$B$4:$Q$172,12,0),0)+_xlfn.IFNA(VLOOKUP($K502,数据整理2!$B$4:$Q$172,12,0),0)</f>
        <v>0</v>
      </c>
      <c r="N675">
        <f>_xlfn.IFNA(VLOOKUP($D502,数据整理2!$B$4:$Q$172,13,0),0)+_xlfn.IFNA(VLOOKUP($E502,数据整理2!$B$4:$Q$172,13,0),0)+_xlfn.IFNA(VLOOKUP($F502,数据整理2!$B$4:$Q$172,13,0),0)+_xlfn.IFNA(VLOOKUP($G502,数据整理2!$B$4:$Q$172,13,0),0)+_xlfn.IFNA(VLOOKUP($H502,数据整理2!$B$4:$Q$172,13,0),0)+_xlfn.IFNA(VLOOKUP($I502,数据整理2!$B$4:$Q$172,13,0),0)+_xlfn.IFNA(VLOOKUP($J502,数据整理2!$B$4:$Q$172,13,0),0)+_xlfn.IFNA(VLOOKUP($K502,数据整理2!$B$4:$Q$172,13,0),0)</f>
        <v>0</v>
      </c>
      <c r="O675">
        <f>_xlfn.IFNA(VLOOKUP($D502,数据整理2!$B$4:$Q$172,14,0),0)+_xlfn.IFNA(VLOOKUP($E502,数据整理2!$B$4:$Q$172,14,0),0)+_xlfn.IFNA(VLOOKUP($F502,数据整理2!$B$4:$Q$172,14,0),0)+_xlfn.IFNA(VLOOKUP($G502,数据整理2!$B$4:$Q$172,14,0),0)+_xlfn.IFNA(VLOOKUP($H502,数据整理2!$B$4:$Q$172,14,0),0)+_xlfn.IFNA(VLOOKUP($I502,数据整理2!$B$4:$Q$172,14,0),0)+_xlfn.IFNA(VLOOKUP($J502,数据整理2!$B$4:$Q$172,14,0),0)+_xlfn.IFNA(VLOOKUP($K502,数据整理2!$B$4:$Q$172,14,0),0)</f>
        <v>0</v>
      </c>
      <c r="P675">
        <f>_xlfn.IFNA(VLOOKUP($D502,数据整理2!$B$4:$Q$172,15,0),0)+_xlfn.IFNA(VLOOKUP($E502,数据整理2!$B$4:$Q$172,15,0),0)+_xlfn.IFNA(VLOOKUP($F502,数据整理2!$B$4:$Q$172,15,0),0)+_xlfn.IFNA(VLOOKUP($G502,数据整理2!$B$4:$Q$172,15,0),0)+_xlfn.IFNA(VLOOKUP($H502,数据整理2!$B$4:$Q$172,15,0),0)+_xlfn.IFNA(VLOOKUP($I502,数据整理2!$B$4:$Q$172,15,0),0)+_xlfn.IFNA(VLOOKUP($J502,数据整理2!$B$4:$Q$172,15,0),0)+_xlfn.IFNA(VLOOKUP($K502,数据整理2!$B$4:$Q$172,15,0),0)</f>
        <v>1747</v>
      </c>
      <c r="Q675">
        <f>_xlfn.IFNA(VLOOKUP($D502,数据整理2!$B$4:$Q$172,16,0),0)+_xlfn.IFNA(VLOOKUP($E502,数据整理2!$B$4:$Q$172,16,0),0)+_xlfn.IFNA(VLOOKUP($F502,数据整理2!$B$4:$Q$172,16,0),0)+_xlfn.IFNA(VLOOKUP($G502,数据整理2!$B$4:$Q$172,16,0),0)+_xlfn.IFNA(VLOOKUP($H502,数据整理2!$B$4:$Q$172,16,0),0)+_xlfn.IFNA(VLOOKUP($I502,数据整理2!$B$4:$Q$172,16,0),0)+_xlfn.IFNA(VLOOKUP($J502,数据整理2!$B$4:$Q$172,16,0),0)+_xlfn.IFNA(VLOOKUP($K502,数据整理2!$B$4:$Q$172,16,0),0)</f>
        <v>1747</v>
      </c>
    </row>
    <row r="676" spans="2:17" x14ac:dyDescent="0.2">
      <c r="B676">
        <v>123</v>
      </c>
      <c r="C676" t="str">
        <f>INDEX(数据整理1!$C$30:$C$54,MATCH(B676,数据整理1!$D$30:$D$54))</f>
        <v>18阶</v>
      </c>
      <c r="D676">
        <f>_xlfn.IFNA(VLOOKUP(D503,数据整理2!$B$4:$Q$172,3,0),0)+_xlfn.IFNA(VLOOKUP(E503,数据整理2!$B$4:$Q$172,3,0),0)+_xlfn.IFNA(VLOOKUP(F503,数据整理2!$B$4:$Q$172,3,0),0)+_xlfn.IFNA(VLOOKUP(G503,数据整理2!$B$4:$Q$172,3,0),0)+_xlfn.IFNA(VLOOKUP(H503,数据整理2!$B$4:$Q$172,3,0),0)+_xlfn.IFNA(VLOOKUP(I503,数据整理2!$B$4:$Q$172,3,0),0)+_xlfn.IFNA(VLOOKUP(J503,数据整理2!$B$4:$Q$172,3,0),0)+_xlfn.IFNA(VLOOKUP(K503,数据整理2!$B$4:$Q$172,3,0),0)</f>
        <v>16518</v>
      </c>
      <c r="E676">
        <f>_xlfn.IFNA(VLOOKUP($D503,数据整理2!$B$4:$Q$172,4,0),0)+_xlfn.IFNA(VLOOKUP($E503,数据整理2!$B$4:$Q$172,4,0),0)+_xlfn.IFNA(VLOOKUP($F503,数据整理2!$B$4:$Q$172,4,0),0)+_xlfn.IFNA(VLOOKUP($G503,数据整理2!$B$4:$Q$172,4,0),0)+_xlfn.IFNA(VLOOKUP($H503,数据整理2!$B$4:$Q$172,4,0),0)+_xlfn.IFNA(VLOOKUP($I503,数据整理2!$B$4:$Q$172,4,0),0)+_xlfn.IFNA(VLOOKUP($J503,数据整理2!$B$4:$Q$172,4,0),0)+_xlfn.IFNA(VLOOKUP($K503,数据整理2!$B$4:$Q$172,4,0),0)</f>
        <v>1740</v>
      </c>
      <c r="F676">
        <f>_xlfn.IFNA(VLOOKUP($D503,数据整理2!$B$4:$Q$172,5,0),0)+_xlfn.IFNA(VLOOKUP($E503,数据整理2!$B$4:$Q$172,5,0),0)+_xlfn.IFNA(VLOOKUP($F503,数据整理2!$B$4:$Q$172,5,0),0)+_xlfn.IFNA(VLOOKUP($G503,数据整理2!$B$4:$Q$172,5,0),0)+_xlfn.IFNA(VLOOKUP($H503,数据整理2!$B$4:$Q$172,5,0),0)+_xlfn.IFNA(VLOOKUP($I503,数据整理2!$B$4:$Q$172,5,0),0)+_xlfn.IFNA(VLOOKUP($J503,数据整理2!$B$4:$Q$172,5,0),0)+_xlfn.IFNA(VLOOKUP($K503,数据整理2!$B$4:$Q$172,5,0),0)</f>
        <v>1832</v>
      </c>
      <c r="G676">
        <f>_xlfn.IFNA(VLOOKUP($D503,数据整理2!$B$4:$Q$172,6,0),0)+_xlfn.IFNA(VLOOKUP($E503,数据整理2!$B$4:$Q$172,6,0),0)+_xlfn.IFNA(VLOOKUP($F503,数据整理2!$B$4:$Q$172,6,0),0)+_xlfn.IFNA(VLOOKUP($G503,数据整理2!$B$4:$Q$172,6,0),0)+_xlfn.IFNA(VLOOKUP($H503,数据整理2!$B$4:$Q$172,6,0),0)+_xlfn.IFNA(VLOOKUP($I503,数据整理2!$B$4:$Q$172,6,0),0)+_xlfn.IFNA(VLOOKUP($J503,数据整理2!$B$4:$Q$172,6,0),0)+_xlfn.IFNA(VLOOKUP($K503,数据整理2!$B$4:$Q$172,6,0),0)</f>
        <v>1006</v>
      </c>
      <c r="H676">
        <f>_xlfn.IFNA(VLOOKUP($D503,数据整理2!$B$4:$Q$172,7,0),0)+_xlfn.IFNA(VLOOKUP($E503,数据整理2!$B$4:$Q$172,7,0),0)+_xlfn.IFNA(VLOOKUP($F503,数据整理2!$B$4:$Q$172,7,0),0)+_xlfn.IFNA(VLOOKUP($G503,数据整理2!$B$4:$Q$172,7,0),0)+_xlfn.IFNA(VLOOKUP($H503,数据整理2!$B$4:$Q$172,7,0),0)+_xlfn.IFNA(VLOOKUP($I503,数据整理2!$B$4:$Q$172,7,0),0)+_xlfn.IFNA(VLOOKUP($J503,数据整理2!$B$4:$Q$172,7,0),0)+_xlfn.IFNA(VLOOKUP($K503,数据整理2!$B$4:$Q$172,7,0),0)</f>
        <v>0</v>
      </c>
      <c r="I676">
        <f>_xlfn.IFNA(VLOOKUP($D503,数据整理2!$B$4:$Q$172,8,0),0)+_xlfn.IFNA(VLOOKUP($E503,数据整理2!$B$4:$Q$172,8,0),0)+_xlfn.IFNA(VLOOKUP($F503,数据整理2!$B$4:$Q$172,8,0),0)+_xlfn.IFNA(VLOOKUP($G503,数据整理2!$B$4:$Q$172,8,0),0)+_xlfn.IFNA(VLOOKUP($H503,数据整理2!$B$4:$Q$172,8,0),0)+_xlfn.IFNA(VLOOKUP($I503,数据整理2!$B$4:$Q$172,8,0),0)+_xlfn.IFNA(VLOOKUP($J503,数据整理2!$B$4:$Q$172,8,0),0)+_xlfn.IFNA(VLOOKUP($K503,数据整理2!$B$4:$Q$172,8,0),0)</f>
        <v>0</v>
      </c>
      <c r="J676">
        <f>_xlfn.IFNA(VLOOKUP($D503,数据整理2!$B$4:$Q$172,9,0),0)+_xlfn.IFNA(VLOOKUP($E503,数据整理2!$B$4:$Q$172,9,0),0)+_xlfn.IFNA(VLOOKUP($F503,数据整理2!$B$4:$Q$172,9,0),0)+_xlfn.IFNA(VLOOKUP($G503,数据整理2!$B$4:$Q$172,9,0),0)+_xlfn.IFNA(VLOOKUP($H503,数据整理2!$B$4:$Q$172,9,0),0)+_xlfn.IFNA(VLOOKUP($I503,数据整理2!$B$4:$Q$172,9,0),0)+_xlfn.IFNA(VLOOKUP($J503,数据整理2!$B$4:$Q$172,9,0),0)+_xlfn.IFNA(VLOOKUP($K503,数据整理2!$B$4:$Q$172,9,0),0)</f>
        <v>0</v>
      </c>
      <c r="K676">
        <f>_xlfn.IFNA(VLOOKUP($D503,数据整理2!$B$4:$Q$172,10,0),0)+_xlfn.IFNA(VLOOKUP($E503,数据整理2!$B$4:$Q$172,10,0),0)+_xlfn.IFNA(VLOOKUP($F503,数据整理2!$B$4:$Q$172,10,0),0)+_xlfn.IFNA(VLOOKUP($G503,数据整理2!$B$4:$Q$172,10,0),0)+_xlfn.IFNA(VLOOKUP($H503,数据整理2!$B$4:$Q$172,10,0),0)+_xlfn.IFNA(VLOOKUP($I503,数据整理2!$B$4:$Q$172,10,0),0)+_xlfn.IFNA(VLOOKUP($J503,数据整理2!$B$4:$Q$172,10,0),0)+_xlfn.IFNA(VLOOKUP($K503,数据整理2!$B$4:$Q$172,10,0),0)</f>
        <v>0</v>
      </c>
      <c r="L676">
        <f>_xlfn.IFNA(VLOOKUP($D503,数据整理2!$B$4:$Q$172,11,0),0)+_xlfn.IFNA(VLOOKUP($E503,数据整理2!$B$4:$Q$172,11,0),0)+_xlfn.IFNA(VLOOKUP($F503,数据整理2!$B$4:$Q$172,11,0),0)+_xlfn.IFNA(VLOOKUP($G503,数据整理2!$B$4:$Q$172,11,0),0)+_xlfn.IFNA(VLOOKUP($H503,数据整理2!$B$4:$Q$172,11,0),0)+_xlfn.IFNA(VLOOKUP($I503,数据整理2!$B$4:$Q$172,11,0),0)+_xlfn.IFNA(VLOOKUP($J503,数据整理2!$B$4:$Q$172,11,0),0)+_xlfn.IFNA(VLOOKUP($K503,数据整理2!$B$4:$Q$172,11,0),0)</f>
        <v>0</v>
      </c>
      <c r="M676">
        <f>_xlfn.IFNA(VLOOKUP($D503,数据整理2!$B$4:$Q$172,12,0),0)+_xlfn.IFNA(VLOOKUP($E503,数据整理2!$B$4:$Q$172,12,0),0)+_xlfn.IFNA(VLOOKUP($F503,数据整理2!$B$4:$Q$172,12,0),0)+_xlfn.IFNA(VLOOKUP($G503,数据整理2!$B$4:$Q$172,12,0),0)+_xlfn.IFNA(VLOOKUP($H503,数据整理2!$B$4:$Q$172,12,0),0)+_xlfn.IFNA(VLOOKUP($I503,数据整理2!$B$4:$Q$172,12,0),0)+_xlfn.IFNA(VLOOKUP($J503,数据整理2!$B$4:$Q$172,12,0),0)+_xlfn.IFNA(VLOOKUP($K503,数据整理2!$B$4:$Q$172,12,0),0)</f>
        <v>0</v>
      </c>
      <c r="N676">
        <f>_xlfn.IFNA(VLOOKUP($D503,数据整理2!$B$4:$Q$172,13,0),0)+_xlfn.IFNA(VLOOKUP($E503,数据整理2!$B$4:$Q$172,13,0),0)+_xlfn.IFNA(VLOOKUP($F503,数据整理2!$B$4:$Q$172,13,0),0)+_xlfn.IFNA(VLOOKUP($G503,数据整理2!$B$4:$Q$172,13,0),0)+_xlfn.IFNA(VLOOKUP($H503,数据整理2!$B$4:$Q$172,13,0),0)+_xlfn.IFNA(VLOOKUP($I503,数据整理2!$B$4:$Q$172,13,0),0)+_xlfn.IFNA(VLOOKUP($J503,数据整理2!$B$4:$Q$172,13,0),0)+_xlfn.IFNA(VLOOKUP($K503,数据整理2!$B$4:$Q$172,13,0),0)</f>
        <v>0</v>
      </c>
      <c r="O676">
        <f>_xlfn.IFNA(VLOOKUP($D503,数据整理2!$B$4:$Q$172,14,0),0)+_xlfn.IFNA(VLOOKUP($E503,数据整理2!$B$4:$Q$172,14,0),0)+_xlfn.IFNA(VLOOKUP($F503,数据整理2!$B$4:$Q$172,14,0),0)+_xlfn.IFNA(VLOOKUP($G503,数据整理2!$B$4:$Q$172,14,0),0)+_xlfn.IFNA(VLOOKUP($H503,数据整理2!$B$4:$Q$172,14,0),0)+_xlfn.IFNA(VLOOKUP($I503,数据整理2!$B$4:$Q$172,14,0),0)+_xlfn.IFNA(VLOOKUP($J503,数据整理2!$B$4:$Q$172,14,0),0)+_xlfn.IFNA(VLOOKUP($K503,数据整理2!$B$4:$Q$172,14,0),0)</f>
        <v>0</v>
      </c>
      <c r="P676">
        <f>_xlfn.IFNA(VLOOKUP($D503,数据整理2!$B$4:$Q$172,15,0),0)+_xlfn.IFNA(VLOOKUP($E503,数据整理2!$B$4:$Q$172,15,0),0)+_xlfn.IFNA(VLOOKUP($F503,数据整理2!$B$4:$Q$172,15,0),0)+_xlfn.IFNA(VLOOKUP($G503,数据整理2!$B$4:$Q$172,15,0),0)+_xlfn.IFNA(VLOOKUP($H503,数据整理2!$B$4:$Q$172,15,0),0)+_xlfn.IFNA(VLOOKUP($I503,数据整理2!$B$4:$Q$172,15,0),0)+_xlfn.IFNA(VLOOKUP($J503,数据整理2!$B$4:$Q$172,15,0),0)+_xlfn.IFNA(VLOOKUP($K503,数据整理2!$B$4:$Q$172,15,0),0)</f>
        <v>1747</v>
      </c>
      <c r="Q676">
        <f>_xlfn.IFNA(VLOOKUP($D503,数据整理2!$B$4:$Q$172,16,0),0)+_xlfn.IFNA(VLOOKUP($E503,数据整理2!$B$4:$Q$172,16,0),0)+_xlfn.IFNA(VLOOKUP($F503,数据整理2!$B$4:$Q$172,16,0),0)+_xlfn.IFNA(VLOOKUP($G503,数据整理2!$B$4:$Q$172,16,0),0)+_xlfn.IFNA(VLOOKUP($H503,数据整理2!$B$4:$Q$172,16,0),0)+_xlfn.IFNA(VLOOKUP($I503,数据整理2!$B$4:$Q$172,16,0),0)+_xlfn.IFNA(VLOOKUP($J503,数据整理2!$B$4:$Q$172,16,0),0)+_xlfn.IFNA(VLOOKUP($K503,数据整理2!$B$4:$Q$172,16,0),0)</f>
        <v>1747</v>
      </c>
    </row>
    <row r="677" spans="2:17" x14ac:dyDescent="0.2">
      <c r="B677">
        <v>124</v>
      </c>
      <c r="C677" t="str">
        <f>INDEX(数据整理1!$C$30:$C$54,MATCH(B677,数据整理1!$D$30:$D$54))</f>
        <v>18阶</v>
      </c>
      <c r="D677">
        <f>_xlfn.IFNA(VLOOKUP(D504,数据整理2!$B$4:$Q$172,3,0),0)+_xlfn.IFNA(VLOOKUP(E504,数据整理2!$B$4:$Q$172,3,0),0)+_xlfn.IFNA(VLOOKUP(F504,数据整理2!$B$4:$Q$172,3,0),0)+_xlfn.IFNA(VLOOKUP(G504,数据整理2!$B$4:$Q$172,3,0),0)+_xlfn.IFNA(VLOOKUP(H504,数据整理2!$B$4:$Q$172,3,0),0)+_xlfn.IFNA(VLOOKUP(I504,数据整理2!$B$4:$Q$172,3,0),0)+_xlfn.IFNA(VLOOKUP(J504,数据整理2!$B$4:$Q$172,3,0),0)+_xlfn.IFNA(VLOOKUP(K504,数据整理2!$B$4:$Q$172,3,0),0)</f>
        <v>16518</v>
      </c>
      <c r="E677">
        <f>_xlfn.IFNA(VLOOKUP($D504,数据整理2!$B$4:$Q$172,4,0),0)+_xlfn.IFNA(VLOOKUP($E504,数据整理2!$B$4:$Q$172,4,0),0)+_xlfn.IFNA(VLOOKUP($F504,数据整理2!$B$4:$Q$172,4,0),0)+_xlfn.IFNA(VLOOKUP($G504,数据整理2!$B$4:$Q$172,4,0),0)+_xlfn.IFNA(VLOOKUP($H504,数据整理2!$B$4:$Q$172,4,0),0)+_xlfn.IFNA(VLOOKUP($I504,数据整理2!$B$4:$Q$172,4,0),0)+_xlfn.IFNA(VLOOKUP($J504,数据整理2!$B$4:$Q$172,4,0),0)+_xlfn.IFNA(VLOOKUP($K504,数据整理2!$B$4:$Q$172,4,0),0)</f>
        <v>1740</v>
      </c>
      <c r="F677">
        <f>_xlfn.IFNA(VLOOKUP($D504,数据整理2!$B$4:$Q$172,5,0),0)+_xlfn.IFNA(VLOOKUP($E504,数据整理2!$B$4:$Q$172,5,0),0)+_xlfn.IFNA(VLOOKUP($F504,数据整理2!$B$4:$Q$172,5,0),0)+_xlfn.IFNA(VLOOKUP($G504,数据整理2!$B$4:$Q$172,5,0),0)+_xlfn.IFNA(VLOOKUP($H504,数据整理2!$B$4:$Q$172,5,0),0)+_xlfn.IFNA(VLOOKUP($I504,数据整理2!$B$4:$Q$172,5,0),0)+_xlfn.IFNA(VLOOKUP($J504,数据整理2!$B$4:$Q$172,5,0),0)+_xlfn.IFNA(VLOOKUP($K504,数据整理2!$B$4:$Q$172,5,0),0)</f>
        <v>1832</v>
      </c>
      <c r="G677">
        <f>_xlfn.IFNA(VLOOKUP($D504,数据整理2!$B$4:$Q$172,6,0),0)+_xlfn.IFNA(VLOOKUP($E504,数据整理2!$B$4:$Q$172,6,0),0)+_xlfn.IFNA(VLOOKUP($F504,数据整理2!$B$4:$Q$172,6,0),0)+_xlfn.IFNA(VLOOKUP($G504,数据整理2!$B$4:$Q$172,6,0),0)+_xlfn.IFNA(VLOOKUP($H504,数据整理2!$B$4:$Q$172,6,0),0)+_xlfn.IFNA(VLOOKUP($I504,数据整理2!$B$4:$Q$172,6,0),0)+_xlfn.IFNA(VLOOKUP($J504,数据整理2!$B$4:$Q$172,6,0),0)+_xlfn.IFNA(VLOOKUP($K504,数据整理2!$B$4:$Q$172,6,0),0)</f>
        <v>1006</v>
      </c>
      <c r="H677">
        <f>_xlfn.IFNA(VLOOKUP($D504,数据整理2!$B$4:$Q$172,7,0),0)+_xlfn.IFNA(VLOOKUP($E504,数据整理2!$B$4:$Q$172,7,0),0)+_xlfn.IFNA(VLOOKUP($F504,数据整理2!$B$4:$Q$172,7,0),0)+_xlfn.IFNA(VLOOKUP($G504,数据整理2!$B$4:$Q$172,7,0),0)+_xlfn.IFNA(VLOOKUP($H504,数据整理2!$B$4:$Q$172,7,0),0)+_xlfn.IFNA(VLOOKUP($I504,数据整理2!$B$4:$Q$172,7,0),0)+_xlfn.IFNA(VLOOKUP($J504,数据整理2!$B$4:$Q$172,7,0),0)+_xlfn.IFNA(VLOOKUP($K504,数据整理2!$B$4:$Q$172,7,0),0)</f>
        <v>0</v>
      </c>
      <c r="I677">
        <f>_xlfn.IFNA(VLOOKUP($D504,数据整理2!$B$4:$Q$172,8,0),0)+_xlfn.IFNA(VLOOKUP($E504,数据整理2!$B$4:$Q$172,8,0),0)+_xlfn.IFNA(VLOOKUP($F504,数据整理2!$B$4:$Q$172,8,0),0)+_xlfn.IFNA(VLOOKUP($G504,数据整理2!$B$4:$Q$172,8,0),0)+_xlfn.IFNA(VLOOKUP($H504,数据整理2!$B$4:$Q$172,8,0),0)+_xlfn.IFNA(VLOOKUP($I504,数据整理2!$B$4:$Q$172,8,0),0)+_xlfn.IFNA(VLOOKUP($J504,数据整理2!$B$4:$Q$172,8,0),0)+_xlfn.IFNA(VLOOKUP($K504,数据整理2!$B$4:$Q$172,8,0),0)</f>
        <v>0</v>
      </c>
      <c r="J677">
        <f>_xlfn.IFNA(VLOOKUP($D504,数据整理2!$B$4:$Q$172,9,0),0)+_xlfn.IFNA(VLOOKUP($E504,数据整理2!$B$4:$Q$172,9,0),0)+_xlfn.IFNA(VLOOKUP($F504,数据整理2!$B$4:$Q$172,9,0),0)+_xlfn.IFNA(VLOOKUP($G504,数据整理2!$B$4:$Q$172,9,0),0)+_xlfn.IFNA(VLOOKUP($H504,数据整理2!$B$4:$Q$172,9,0),0)+_xlfn.IFNA(VLOOKUP($I504,数据整理2!$B$4:$Q$172,9,0),0)+_xlfn.IFNA(VLOOKUP($J504,数据整理2!$B$4:$Q$172,9,0),0)+_xlfn.IFNA(VLOOKUP($K504,数据整理2!$B$4:$Q$172,9,0),0)</f>
        <v>0</v>
      </c>
      <c r="K677">
        <f>_xlfn.IFNA(VLOOKUP($D504,数据整理2!$B$4:$Q$172,10,0),0)+_xlfn.IFNA(VLOOKUP($E504,数据整理2!$B$4:$Q$172,10,0),0)+_xlfn.IFNA(VLOOKUP($F504,数据整理2!$B$4:$Q$172,10,0),0)+_xlfn.IFNA(VLOOKUP($G504,数据整理2!$B$4:$Q$172,10,0),0)+_xlfn.IFNA(VLOOKUP($H504,数据整理2!$B$4:$Q$172,10,0),0)+_xlfn.IFNA(VLOOKUP($I504,数据整理2!$B$4:$Q$172,10,0),0)+_xlfn.IFNA(VLOOKUP($J504,数据整理2!$B$4:$Q$172,10,0),0)+_xlfn.IFNA(VLOOKUP($K504,数据整理2!$B$4:$Q$172,10,0),0)</f>
        <v>0</v>
      </c>
      <c r="L677">
        <f>_xlfn.IFNA(VLOOKUP($D504,数据整理2!$B$4:$Q$172,11,0),0)+_xlfn.IFNA(VLOOKUP($E504,数据整理2!$B$4:$Q$172,11,0),0)+_xlfn.IFNA(VLOOKUP($F504,数据整理2!$B$4:$Q$172,11,0),0)+_xlfn.IFNA(VLOOKUP($G504,数据整理2!$B$4:$Q$172,11,0),0)+_xlfn.IFNA(VLOOKUP($H504,数据整理2!$B$4:$Q$172,11,0),0)+_xlfn.IFNA(VLOOKUP($I504,数据整理2!$B$4:$Q$172,11,0),0)+_xlfn.IFNA(VLOOKUP($J504,数据整理2!$B$4:$Q$172,11,0),0)+_xlfn.IFNA(VLOOKUP($K504,数据整理2!$B$4:$Q$172,11,0),0)</f>
        <v>0</v>
      </c>
      <c r="M677">
        <f>_xlfn.IFNA(VLOOKUP($D504,数据整理2!$B$4:$Q$172,12,0),0)+_xlfn.IFNA(VLOOKUP($E504,数据整理2!$B$4:$Q$172,12,0),0)+_xlfn.IFNA(VLOOKUP($F504,数据整理2!$B$4:$Q$172,12,0),0)+_xlfn.IFNA(VLOOKUP($G504,数据整理2!$B$4:$Q$172,12,0),0)+_xlfn.IFNA(VLOOKUP($H504,数据整理2!$B$4:$Q$172,12,0),0)+_xlfn.IFNA(VLOOKUP($I504,数据整理2!$B$4:$Q$172,12,0),0)+_xlfn.IFNA(VLOOKUP($J504,数据整理2!$B$4:$Q$172,12,0),0)+_xlfn.IFNA(VLOOKUP($K504,数据整理2!$B$4:$Q$172,12,0),0)</f>
        <v>0</v>
      </c>
      <c r="N677">
        <f>_xlfn.IFNA(VLOOKUP($D504,数据整理2!$B$4:$Q$172,13,0),0)+_xlfn.IFNA(VLOOKUP($E504,数据整理2!$B$4:$Q$172,13,0),0)+_xlfn.IFNA(VLOOKUP($F504,数据整理2!$B$4:$Q$172,13,0),0)+_xlfn.IFNA(VLOOKUP($G504,数据整理2!$B$4:$Q$172,13,0),0)+_xlfn.IFNA(VLOOKUP($H504,数据整理2!$B$4:$Q$172,13,0),0)+_xlfn.IFNA(VLOOKUP($I504,数据整理2!$B$4:$Q$172,13,0),0)+_xlfn.IFNA(VLOOKUP($J504,数据整理2!$B$4:$Q$172,13,0),0)+_xlfn.IFNA(VLOOKUP($K504,数据整理2!$B$4:$Q$172,13,0),0)</f>
        <v>0</v>
      </c>
      <c r="O677">
        <f>_xlfn.IFNA(VLOOKUP($D504,数据整理2!$B$4:$Q$172,14,0),0)+_xlfn.IFNA(VLOOKUP($E504,数据整理2!$B$4:$Q$172,14,0),0)+_xlfn.IFNA(VLOOKUP($F504,数据整理2!$B$4:$Q$172,14,0),0)+_xlfn.IFNA(VLOOKUP($G504,数据整理2!$B$4:$Q$172,14,0),0)+_xlfn.IFNA(VLOOKUP($H504,数据整理2!$B$4:$Q$172,14,0),0)+_xlfn.IFNA(VLOOKUP($I504,数据整理2!$B$4:$Q$172,14,0),0)+_xlfn.IFNA(VLOOKUP($J504,数据整理2!$B$4:$Q$172,14,0),0)+_xlfn.IFNA(VLOOKUP($K504,数据整理2!$B$4:$Q$172,14,0),0)</f>
        <v>0</v>
      </c>
      <c r="P677">
        <f>_xlfn.IFNA(VLOOKUP($D504,数据整理2!$B$4:$Q$172,15,0),0)+_xlfn.IFNA(VLOOKUP($E504,数据整理2!$B$4:$Q$172,15,0),0)+_xlfn.IFNA(VLOOKUP($F504,数据整理2!$B$4:$Q$172,15,0),0)+_xlfn.IFNA(VLOOKUP($G504,数据整理2!$B$4:$Q$172,15,0),0)+_xlfn.IFNA(VLOOKUP($H504,数据整理2!$B$4:$Q$172,15,0),0)+_xlfn.IFNA(VLOOKUP($I504,数据整理2!$B$4:$Q$172,15,0),0)+_xlfn.IFNA(VLOOKUP($J504,数据整理2!$B$4:$Q$172,15,0),0)+_xlfn.IFNA(VLOOKUP($K504,数据整理2!$B$4:$Q$172,15,0),0)</f>
        <v>1747</v>
      </c>
      <c r="Q677">
        <f>_xlfn.IFNA(VLOOKUP($D504,数据整理2!$B$4:$Q$172,16,0),0)+_xlfn.IFNA(VLOOKUP($E504,数据整理2!$B$4:$Q$172,16,0),0)+_xlfn.IFNA(VLOOKUP($F504,数据整理2!$B$4:$Q$172,16,0),0)+_xlfn.IFNA(VLOOKUP($G504,数据整理2!$B$4:$Q$172,16,0),0)+_xlfn.IFNA(VLOOKUP($H504,数据整理2!$B$4:$Q$172,16,0),0)+_xlfn.IFNA(VLOOKUP($I504,数据整理2!$B$4:$Q$172,16,0),0)+_xlfn.IFNA(VLOOKUP($J504,数据整理2!$B$4:$Q$172,16,0),0)+_xlfn.IFNA(VLOOKUP($K504,数据整理2!$B$4:$Q$172,16,0),0)</f>
        <v>1747</v>
      </c>
    </row>
    <row r="678" spans="2:17" x14ac:dyDescent="0.2">
      <c r="B678">
        <v>125</v>
      </c>
      <c r="C678" t="str">
        <f>INDEX(数据整理1!$C$30:$C$54,MATCH(B678,数据整理1!$D$30:$D$54))</f>
        <v>19阶</v>
      </c>
      <c r="D678">
        <f>_xlfn.IFNA(VLOOKUP(D505,数据整理2!$B$4:$Q$172,3,0),0)+_xlfn.IFNA(VLOOKUP(E505,数据整理2!$B$4:$Q$172,3,0),0)+_xlfn.IFNA(VLOOKUP(F505,数据整理2!$B$4:$Q$172,3,0),0)+_xlfn.IFNA(VLOOKUP(G505,数据整理2!$B$4:$Q$172,3,0),0)+_xlfn.IFNA(VLOOKUP(H505,数据整理2!$B$4:$Q$172,3,0),0)+_xlfn.IFNA(VLOOKUP(I505,数据整理2!$B$4:$Q$172,3,0),0)+_xlfn.IFNA(VLOOKUP(J505,数据整理2!$B$4:$Q$172,3,0),0)+_xlfn.IFNA(VLOOKUP(K505,数据整理2!$B$4:$Q$172,3,0),0)</f>
        <v>15668</v>
      </c>
      <c r="E678">
        <f>_xlfn.IFNA(VLOOKUP($D505,数据整理2!$B$4:$Q$172,4,0),0)+_xlfn.IFNA(VLOOKUP($E505,数据整理2!$B$4:$Q$172,4,0),0)+_xlfn.IFNA(VLOOKUP($F505,数据整理2!$B$4:$Q$172,4,0),0)+_xlfn.IFNA(VLOOKUP($G505,数据整理2!$B$4:$Q$172,4,0),0)+_xlfn.IFNA(VLOOKUP($H505,数据整理2!$B$4:$Q$172,4,0),0)+_xlfn.IFNA(VLOOKUP($I505,数据整理2!$B$4:$Q$172,4,0),0)+_xlfn.IFNA(VLOOKUP($J505,数据整理2!$B$4:$Q$172,4,0),0)+_xlfn.IFNA(VLOOKUP($K505,数据整理2!$B$4:$Q$172,4,0),0)</f>
        <v>1308</v>
      </c>
      <c r="F678">
        <f>_xlfn.IFNA(VLOOKUP($D505,数据整理2!$B$4:$Q$172,5,0),0)+_xlfn.IFNA(VLOOKUP($E505,数据整理2!$B$4:$Q$172,5,0),0)+_xlfn.IFNA(VLOOKUP($F505,数据整理2!$B$4:$Q$172,5,0),0)+_xlfn.IFNA(VLOOKUP($G505,数据整理2!$B$4:$Q$172,5,0),0)+_xlfn.IFNA(VLOOKUP($H505,数据整理2!$B$4:$Q$172,5,0),0)+_xlfn.IFNA(VLOOKUP($I505,数据整理2!$B$4:$Q$172,5,0),0)+_xlfn.IFNA(VLOOKUP($J505,数据整理2!$B$4:$Q$172,5,0),0)+_xlfn.IFNA(VLOOKUP($K505,数据整理2!$B$4:$Q$172,5,0),0)</f>
        <v>3406</v>
      </c>
      <c r="G678">
        <f>_xlfn.IFNA(VLOOKUP($D505,数据整理2!$B$4:$Q$172,6,0),0)+_xlfn.IFNA(VLOOKUP($E505,数据整理2!$B$4:$Q$172,6,0),0)+_xlfn.IFNA(VLOOKUP($F505,数据整理2!$B$4:$Q$172,6,0),0)+_xlfn.IFNA(VLOOKUP($G505,数据整理2!$B$4:$Q$172,6,0),0)+_xlfn.IFNA(VLOOKUP($H505,数据整理2!$B$4:$Q$172,6,0),0)+_xlfn.IFNA(VLOOKUP($I505,数据整理2!$B$4:$Q$172,6,0),0)+_xlfn.IFNA(VLOOKUP($J505,数据整理2!$B$4:$Q$172,6,0),0)+_xlfn.IFNA(VLOOKUP($K505,数据整理2!$B$4:$Q$172,6,0),0)</f>
        <v>1006</v>
      </c>
      <c r="H678">
        <f>_xlfn.IFNA(VLOOKUP($D505,数据整理2!$B$4:$Q$172,7,0),0)+_xlfn.IFNA(VLOOKUP($E505,数据整理2!$B$4:$Q$172,7,0),0)+_xlfn.IFNA(VLOOKUP($F505,数据整理2!$B$4:$Q$172,7,0),0)+_xlfn.IFNA(VLOOKUP($G505,数据整理2!$B$4:$Q$172,7,0),0)+_xlfn.IFNA(VLOOKUP($H505,数据整理2!$B$4:$Q$172,7,0),0)+_xlfn.IFNA(VLOOKUP($I505,数据整理2!$B$4:$Q$172,7,0),0)+_xlfn.IFNA(VLOOKUP($J505,数据整理2!$B$4:$Q$172,7,0),0)+_xlfn.IFNA(VLOOKUP($K505,数据整理2!$B$4:$Q$172,7,0),0)</f>
        <v>0</v>
      </c>
      <c r="I678">
        <f>_xlfn.IFNA(VLOOKUP($D505,数据整理2!$B$4:$Q$172,8,0),0)+_xlfn.IFNA(VLOOKUP($E505,数据整理2!$B$4:$Q$172,8,0),0)+_xlfn.IFNA(VLOOKUP($F505,数据整理2!$B$4:$Q$172,8,0),0)+_xlfn.IFNA(VLOOKUP($G505,数据整理2!$B$4:$Q$172,8,0),0)+_xlfn.IFNA(VLOOKUP($H505,数据整理2!$B$4:$Q$172,8,0),0)+_xlfn.IFNA(VLOOKUP($I505,数据整理2!$B$4:$Q$172,8,0),0)+_xlfn.IFNA(VLOOKUP($J505,数据整理2!$B$4:$Q$172,8,0),0)+_xlfn.IFNA(VLOOKUP($K505,数据整理2!$B$4:$Q$172,8,0),0)</f>
        <v>0</v>
      </c>
      <c r="J678">
        <f>_xlfn.IFNA(VLOOKUP($D505,数据整理2!$B$4:$Q$172,9,0),0)+_xlfn.IFNA(VLOOKUP($E505,数据整理2!$B$4:$Q$172,9,0),0)+_xlfn.IFNA(VLOOKUP($F505,数据整理2!$B$4:$Q$172,9,0),0)+_xlfn.IFNA(VLOOKUP($G505,数据整理2!$B$4:$Q$172,9,0),0)+_xlfn.IFNA(VLOOKUP($H505,数据整理2!$B$4:$Q$172,9,0),0)+_xlfn.IFNA(VLOOKUP($I505,数据整理2!$B$4:$Q$172,9,0),0)+_xlfn.IFNA(VLOOKUP($J505,数据整理2!$B$4:$Q$172,9,0),0)+_xlfn.IFNA(VLOOKUP($K505,数据整理2!$B$4:$Q$172,9,0),0)</f>
        <v>0</v>
      </c>
      <c r="K678">
        <f>_xlfn.IFNA(VLOOKUP($D505,数据整理2!$B$4:$Q$172,10,0),0)+_xlfn.IFNA(VLOOKUP($E505,数据整理2!$B$4:$Q$172,10,0),0)+_xlfn.IFNA(VLOOKUP($F505,数据整理2!$B$4:$Q$172,10,0),0)+_xlfn.IFNA(VLOOKUP($G505,数据整理2!$B$4:$Q$172,10,0),0)+_xlfn.IFNA(VLOOKUP($H505,数据整理2!$B$4:$Q$172,10,0),0)+_xlfn.IFNA(VLOOKUP($I505,数据整理2!$B$4:$Q$172,10,0),0)+_xlfn.IFNA(VLOOKUP($J505,数据整理2!$B$4:$Q$172,10,0),0)+_xlfn.IFNA(VLOOKUP($K505,数据整理2!$B$4:$Q$172,10,0),0)</f>
        <v>0</v>
      </c>
      <c r="L678">
        <f>_xlfn.IFNA(VLOOKUP($D505,数据整理2!$B$4:$Q$172,11,0),0)+_xlfn.IFNA(VLOOKUP($E505,数据整理2!$B$4:$Q$172,11,0),0)+_xlfn.IFNA(VLOOKUP($F505,数据整理2!$B$4:$Q$172,11,0),0)+_xlfn.IFNA(VLOOKUP($G505,数据整理2!$B$4:$Q$172,11,0),0)+_xlfn.IFNA(VLOOKUP($H505,数据整理2!$B$4:$Q$172,11,0),0)+_xlfn.IFNA(VLOOKUP($I505,数据整理2!$B$4:$Q$172,11,0),0)+_xlfn.IFNA(VLOOKUP($J505,数据整理2!$B$4:$Q$172,11,0),0)+_xlfn.IFNA(VLOOKUP($K505,数据整理2!$B$4:$Q$172,11,0),0)</f>
        <v>0</v>
      </c>
      <c r="M678">
        <f>_xlfn.IFNA(VLOOKUP($D505,数据整理2!$B$4:$Q$172,12,0),0)+_xlfn.IFNA(VLOOKUP($E505,数据整理2!$B$4:$Q$172,12,0),0)+_xlfn.IFNA(VLOOKUP($F505,数据整理2!$B$4:$Q$172,12,0),0)+_xlfn.IFNA(VLOOKUP($G505,数据整理2!$B$4:$Q$172,12,0),0)+_xlfn.IFNA(VLOOKUP($H505,数据整理2!$B$4:$Q$172,12,0),0)+_xlfn.IFNA(VLOOKUP($I505,数据整理2!$B$4:$Q$172,12,0),0)+_xlfn.IFNA(VLOOKUP($J505,数据整理2!$B$4:$Q$172,12,0),0)+_xlfn.IFNA(VLOOKUP($K505,数据整理2!$B$4:$Q$172,12,0),0)</f>
        <v>0</v>
      </c>
      <c r="N678">
        <f>_xlfn.IFNA(VLOOKUP($D505,数据整理2!$B$4:$Q$172,13,0),0)+_xlfn.IFNA(VLOOKUP($E505,数据整理2!$B$4:$Q$172,13,0),0)+_xlfn.IFNA(VLOOKUP($F505,数据整理2!$B$4:$Q$172,13,0),0)+_xlfn.IFNA(VLOOKUP($G505,数据整理2!$B$4:$Q$172,13,0),0)+_xlfn.IFNA(VLOOKUP($H505,数据整理2!$B$4:$Q$172,13,0),0)+_xlfn.IFNA(VLOOKUP($I505,数据整理2!$B$4:$Q$172,13,0),0)+_xlfn.IFNA(VLOOKUP($J505,数据整理2!$B$4:$Q$172,13,0),0)+_xlfn.IFNA(VLOOKUP($K505,数据整理2!$B$4:$Q$172,13,0),0)</f>
        <v>0</v>
      </c>
      <c r="O678">
        <f>_xlfn.IFNA(VLOOKUP($D505,数据整理2!$B$4:$Q$172,14,0),0)+_xlfn.IFNA(VLOOKUP($E505,数据整理2!$B$4:$Q$172,14,0),0)+_xlfn.IFNA(VLOOKUP($F505,数据整理2!$B$4:$Q$172,14,0),0)+_xlfn.IFNA(VLOOKUP($G505,数据整理2!$B$4:$Q$172,14,0),0)+_xlfn.IFNA(VLOOKUP($H505,数据整理2!$B$4:$Q$172,14,0),0)+_xlfn.IFNA(VLOOKUP($I505,数据整理2!$B$4:$Q$172,14,0),0)+_xlfn.IFNA(VLOOKUP($J505,数据整理2!$B$4:$Q$172,14,0),0)+_xlfn.IFNA(VLOOKUP($K505,数据整理2!$B$4:$Q$172,14,0),0)</f>
        <v>0</v>
      </c>
      <c r="P678">
        <f>_xlfn.IFNA(VLOOKUP($D505,数据整理2!$B$4:$Q$172,15,0),0)+_xlfn.IFNA(VLOOKUP($E505,数据整理2!$B$4:$Q$172,15,0),0)+_xlfn.IFNA(VLOOKUP($F505,数据整理2!$B$4:$Q$172,15,0),0)+_xlfn.IFNA(VLOOKUP($G505,数据整理2!$B$4:$Q$172,15,0),0)+_xlfn.IFNA(VLOOKUP($H505,数据整理2!$B$4:$Q$172,15,0),0)+_xlfn.IFNA(VLOOKUP($I505,数据整理2!$B$4:$Q$172,15,0),0)+_xlfn.IFNA(VLOOKUP($J505,数据整理2!$B$4:$Q$172,15,0),0)+_xlfn.IFNA(VLOOKUP($K505,数据整理2!$B$4:$Q$172,15,0),0)</f>
        <v>1781</v>
      </c>
      <c r="Q678">
        <f>_xlfn.IFNA(VLOOKUP($D505,数据整理2!$B$4:$Q$172,16,0),0)+_xlfn.IFNA(VLOOKUP($E505,数据整理2!$B$4:$Q$172,16,0),0)+_xlfn.IFNA(VLOOKUP($F505,数据整理2!$B$4:$Q$172,16,0),0)+_xlfn.IFNA(VLOOKUP($G505,数据整理2!$B$4:$Q$172,16,0),0)+_xlfn.IFNA(VLOOKUP($H505,数据整理2!$B$4:$Q$172,16,0),0)+_xlfn.IFNA(VLOOKUP($I505,数据整理2!$B$4:$Q$172,16,0),0)+_xlfn.IFNA(VLOOKUP($J505,数据整理2!$B$4:$Q$172,16,0),0)+_xlfn.IFNA(VLOOKUP($K505,数据整理2!$B$4:$Q$172,16,0),0)</f>
        <v>1781</v>
      </c>
    </row>
    <row r="679" spans="2:17" x14ac:dyDescent="0.2">
      <c r="B679">
        <v>126</v>
      </c>
      <c r="C679" t="str">
        <f>INDEX(数据整理1!$C$30:$C$54,MATCH(B679,数据整理1!$D$30:$D$54))</f>
        <v>19阶</v>
      </c>
      <c r="D679">
        <f>_xlfn.IFNA(VLOOKUP(D506,数据整理2!$B$4:$Q$172,3,0),0)+_xlfn.IFNA(VLOOKUP(E506,数据整理2!$B$4:$Q$172,3,0),0)+_xlfn.IFNA(VLOOKUP(F506,数据整理2!$B$4:$Q$172,3,0),0)+_xlfn.IFNA(VLOOKUP(G506,数据整理2!$B$4:$Q$172,3,0),0)+_xlfn.IFNA(VLOOKUP(H506,数据整理2!$B$4:$Q$172,3,0),0)+_xlfn.IFNA(VLOOKUP(I506,数据整理2!$B$4:$Q$172,3,0),0)+_xlfn.IFNA(VLOOKUP(J506,数据整理2!$B$4:$Q$172,3,0),0)+_xlfn.IFNA(VLOOKUP(K506,数据整理2!$B$4:$Q$172,3,0),0)</f>
        <v>20468</v>
      </c>
      <c r="E679">
        <f>_xlfn.IFNA(VLOOKUP($D506,数据整理2!$B$4:$Q$172,4,0),0)+_xlfn.IFNA(VLOOKUP($E506,数据整理2!$B$4:$Q$172,4,0),0)+_xlfn.IFNA(VLOOKUP($F506,数据整理2!$B$4:$Q$172,4,0),0)+_xlfn.IFNA(VLOOKUP($G506,数据整理2!$B$4:$Q$172,4,0),0)+_xlfn.IFNA(VLOOKUP($H506,数据整理2!$B$4:$Q$172,4,0),0)+_xlfn.IFNA(VLOOKUP($I506,数据整理2!$B$4:$Q$172,4,0),0)+_xlfn.IFNA(VLOOKUP($J506,数据整理2!$B$4:$Q$172,4,0),0)+_xlfn.IFNA(VLOOKUP($K506,数据整理2!$B$4:$Q$172,4,0),0)</f>
        <v>1308</v>
      </c>
      <c r="F679">
        <f>_xlfn.IFNA(VLOOKUP($D506,数据整理2!$B$4:$Q$172,5,0),0)+_xlfn.IFNA(VLOOKUP($E506,数据整理2!$B$4:$Q$172,5,0),0)+_xlfn.IFNA(VLOOKUP($F506,数据整理2!$B$4:$Q$172,5,0),0)+_xlfn.IFNA(VLOOKUP($G506,数据整理2!$B$4:$Q$172,5,0),0)+_xlfn.IFNA(VLOOKUP($H506,数据整理2!$B$4:$Q$172,5,0),0)+_xlfn.IFNA(VLOOKUP($I506,数据整理2!$B$4:$Q$172,5,0),0)+_xlfn.IFNA(VLOOKUP($J506,数据整理2!$B$4:$Q$172,5,0),0)+_xlfn.IFNA(VLOOKUP($K506,数据整理2!$B$4:$Q$172,5,0),0)</f>
        <v>3406</v>
      </c>
      <c r="G679">
        <f>_xlfn.IFNA(VLOOKUP($D506,数据整理2!$B$4:$Q$172,6,0),0)+_xlfn.IFNA(VLOOKUP($E506,数据整理2!$B$4:$Q$172,6,0),0)+_xlfn.IFNA(VLOOKUP($F506,数据整理2!$B$4:$Q$172,6,0),0)+_xlfn.IFNA(VLOOKUP($G506,数据整理2!$B$4:$Q$172,6,0),0)+_xlfn.IFNA(VLOOKUP($H506,数据整理2!$B$4:$Q$172,6,0),0)+_xlfn.IFNA(VLOOKUP($I506,数据整理2!$B$4:$Q$172,6,0),0)+_xlfn.IFNA(VLOOKUP($J506,数据整理2!$B$4:$Q$172,6,0),0)+_xlfn.IFNA(VLOOKUP($K506,数据整理2!$B$4:$Q$172,6,0),0)</f>
        <v>1006</v>
      </c>
      <c r="H679">
        <f>_xlfn.IFNA(VLOOKUP($D506,数据整理2!$B$4:$Q$172,7,0),0)+_xlfn.IFNA(VLOOKUP($E506,数据整理2!$B$4:$Q$172,7,0),0)+_xlfn.IFNA(VLOOKUP($F506,数据整理2!$B$4:$Q$172,7,0),0)+_xlfn.IFNA(VLOOKUP($G506,数据整理2!$B$4:$Q$172,7,0),0)+_xlfn.IFNA(VLOOKUP($H506,数据整理2!$B$4:$Q$172,7,0),0)+_xlfn.IFNA(VLOOKUP($I506,数据整理2!$B$4:$Q$172,7,0),0)+_xlfn.IFNA(VLOOKUP($J506,数据整理2!$B$4:$Q$172,7,0),0)+_xlfn.IFNA(VLOOKUP($K506,数据整理2!$B$4:$Q$172,7,0),0)</f>
        <v>0</v>
      </c>
      <c r="I679">
        <f>_xlfn.IFNA(VLOOKUP($D506,数据整理2!$B$4:$Q$172,8,0),0)+_xlfn.IFNA(VLOOKUP($E506,数据整理2!$B$4:$Q$172,8,0),0)+_xlfn.IFNA(VLOOKUP($F506,数据整理2!$B$4:$Q$172,8,0),0)+_xlfn.IFNA(VLOOKUP($G506,数据整理2!$B$4:$Q$172,8,0),0)+_xlfn.IFNA(VLOOKUP($H506,数据整理2!$B$4:$Q$172,8,0),0)+_xlfn.IFNA(VLOOKUP($I506,数据整理2!$B$4:$Q$172,8,0),0)+_xlfn.IFNA(VLOOKUP($J506,数据整理2!$B$4:$Q$172,8,0),0)+_xlfn.IFNA(VLOOKUP($K506,数据整理2!$B$4:$Q$172,8,0),0)</f>
        <v>0</v>
      </c>
      <c r="J679">
        <f>_xlfn.IFNA(VLOOKUP($D506,数据整理2!$B$4:$Q$172,9,0),0)+_xlfn.IFNA(VLOOKUP($E506,数据整理2!$B$4:$Q$172,9,0),0)+_xlfn.IFNA(VLOOKUP($F506,数据整理2!$B$4:$Q$172,9,0),0)+_xlfn.IFNA(VLOOKUP($G506,数据整理2!$B$4:$Q$172,9,0),0)+_xlfn.IFNA(VLOOKUP($H506,数据整理2!$B$4:$Q$172,9,0),0)+_xlfn.IFNA(VLOOKUP($I506,数据整理2!$B$4:$Q$172,9,0),0)+_xlfn.IFNA(VLOOKUP($J506,数据整理2!$B$4:$Q$172,9,0),0)+_xlfn.IFNA(VLOOKUP($K506,数据整理2!$B$4:$Q$172,9,0),0)</f>
        <v>0</v>
      </c>
      <c r="K679">
        <f>_xlfn.IFNA(VLOOKUP($D506,数据整理2!$B$4:$Q$172,10,0),0)+_xlfn.IFNA(VLOOKUP($E506,数据整理2!$B$4:$Q$172,10,0),0)+_xlfn.IFNA(VLOOKUP($F506,数据整理2!$B$4:$Q$172,10,0),0)+_xlfn.IFNA(VLOOKUP($G506,数据整理2!$B$4:$Q$172,10,0),0)+_xlfn.IFNA(VLOOKUP($H506,数据整理2!$B$4:$Q$172,10,0),0)+_xlfn.IFNA(VLOOKUP($I506,数据整理2!$B$4:$Q$172,10,0),0)+_xlfn.IFNA(VLOOKUP($J506,数据整理2!$B$4:$Q$172,10,0),0)+_xlfn.IFNA(VLOOKUP($K506,数据整理2!$B$4:$Q$172,10,0),0)</f>
        <v>0</v>
      </c>
      <c r="L679">
        <f>_xlfn.IFNA(VLOOKUP($D506,数据整理2!$B$4:$Q$172,11,0),0)+_xlfn.IFNA(VLOOKUP($E506,数据整理2!$B$4:$Q$172,11,0),0)+_xlfn.IFNA(VLOOKUP($F506,数据整理2!$B$4:$Q$172,11,0),0)+_xlfn.IFNA(VLOOKUP($G506,数据整理2!$B$4:$Q$172,11,0),0)+_xlfn.IFNA(VLOOKUP($H506,数据整理2!$B$4:$Q$172,11,0),0)+_xlfn.IFNA(VLOOKUP($I506,数据整理2!$B$4:$Q$172,11,0),0)+_xlfn.IFNA(VLOOKUP($J506,数据整理2!$B$4:$Q$172,11,0),0)+_xlfn.IFNA(VLOOKUP($K506,数据整理2!$B$4:$Q$172,11,0),0)</f>
        <v>0</v>
      </c>
      <c r="M679">
        <f>_xlfn.IFNA(VLOOKUP($D506,数据整理2!$B$4:$Q$172,12,0),0)+_xlfn.IFNA(VLOOKUP($E506,数据整理2!$B$4:$Q$172,12,0),0)+_xlfn.IFNA(VLOOKUP($F506,数据整理2!$B$4:$Q$172,12,0),0)+_xlfn.IFNA(VLOOKUP($G506,数据整理2!$B$4:$Q$172,12,0),0)+_xlfn.IFNA(VLOOKUP($H506,数据整理2!$B$4:$Q$172,12,0),0)+_xlfn.IFNA(VLOOKUP($I506,数据整理2!$B$4:$Q$172,12,0),0)+_xlfn.IFNA(VLOOKUP($J506,数据整理2!$B$4:$Q$172,12,0),0)+_xlfn.IFNA(VLOOKUP($K506,数据整理2!$B$4:$Q$172,12,0),0)</f>
        <v>0</v>
      </c>
      <c r="N679">
        <f>_xlfn.IFNA(VLOOKUP($D506,数据整理2!$B$4:$Q$172,13,0),0)+_xlfn.IFNA(VLOOKUP($E506,数据整理2!$B$4:$Q$172,13,0),0)+_xlfn.IFNA(VLOOKUP($F506,数据整理2!$B$4:$Q$172,13,0),0)+_xlfn.IFNA(VLOOKUP($G506,数据整理2!$B$4:$Q$172,13,0),0)+_xlfn.IFNA(VLOOKUP($H506,数据整理2!$B$4:$Q$172,13,0),0)+_xlfn.IFNA(VLOOKUP($I506,数据整理2!$B$4:$Q$172,13,0),0)+_xlfn.IFNA(VLOOKUP($J506,数据整理2!$B$4:$Q$172,13,0),0)+_xlfn.IFNA(VLOOKUP($K506,数据整理2!$B$4:$Q$172,13,0),0)</f>
        <v>0</v>
      </c>
      <c r="O679">
        <f>_xlfn.IFNA(VLOOKUP($D506,数据整理2!$B$4:$Q$172,14,0),0)+_xlfn.IFNA(VLOOKUP($E506,数据整理2!$B$4:$Q$172,14,0),0)+_xlfn.IFNA(VLOOKUP($F506,数据整理2!$B$4:$Q$172,14,0),0)+_xlfn.IFNA(VLOOKUP($G506,数据整理2!$B$4:$Q$172,14,0),0)+_xlfn.IFNA(VLOOKUP($H506,数据整理2!$B$4:$Q$172,14,0),0)+_xlfn.IFNA(VLOOKUP($I506,数据整理2!$B$4:$Q$172,14,0),0)+_xlfn.IFNA(VLOOKUP($J506,数据整理2!$B$4:$Q$172,14,0),0)+_xlfn.IFNA(VLOOKUP($K506,数据整理2!$B$4:$Q$172,14,0),0)</f>
        <v>0</v>
      </c>
      <c r="P679">
        <f>_xlfn.IFNA(VLOOKUP($D506,数据整理2!$B$4:$Q$172,15,0),0)+_xlfn.IFNA(VLOOKUP($E506,数据整理2!$B$4:$Q$172,15,0),0)+_xlfn.IFNA(VLOOKUP($F506,数据整理2!$B$4:$Q$172,15,0),0)+_xlfn.IFNA(VLOOKUP($G506,数据整理2!$B$4:$Q$172,15,0),0)+_xlfn.IFNA(VLOOKUP($H506,数据整理2!$B$4:$Q$172,15,0),0)+_xlfn.IFNA(VLOOKUP($I506,数据整理2!$B$4:$Q$172,15,0),0)+_xlfn.IFNA(VLOOKUP($J506,数据整理2!$B$4:$Q$172,15,0),0)+_xlfn.IFNA(VLOOKUP($K506,数据整理2!$B$4:$Q$172,15,0),0)</f>
        <v>2069</v>
      </c>
      <c r="Q679">
        <f>_xlfn.IFNA(VLOOKUP($D506,数据整理2!$B$4:$Q$172,16,0),0)+_xlfn.IFNA(VLOOKUP($E506,数据整理2!$B$4:$Q$172,16,0),0)+_xlfn.IFNA(VLOOKUP($F506,数据整理2!$B$4:$Q$172,16,0),0)+_xlfn.IFNA(VLOOKUP($G506,数据整理2!$B$4:$Q$172,16,0),0)+_xlfn.IFNA(VLOOKUP($H506,数据整理2!$B$4:$Q$172,16,0),0)+_xlfn.IFNA(VLOOKUP($I506,数据整理2!$B$4:$Q$172,16,0),0)+_xlfn.IFNA(VLOOKUP($J506,数据整理2!$B$4:$Q$172,16,0),0)+_xlfn.IFNA(VLOOKUP($K506,数据整理2!$B$4:$Q$172,16,0),0)</f>
        <v>2069</v>
      </c>
    </row>
    <row r="680" spans="2:17" x14ac:dyDescent="0.2">
      <c r="B680">
        <v>127</v>
      </c>
      <c r="C680" t="str">
        <f>INDEX(数据整理1!$C$30:$C$54,MATCH(B680,数据整理1!$D$30:$D$54))</f>
        <v>19阶</v>
      </c>
      <c r="D680">
        <f>_xlfn.IFNA(VLOOKUP(D507,数据整理2!$B$4:$Q$172,3,0),0)+_xlfn.IFNA(VLOOKUP(E507,数据整理2!$B$4:$Q$172,3,0),0)+_xlfn.IFNA(VLOOKUP(F507,数据整理2!$B$4:$Q$172,3,0),0)+_xlfn.IFNA(VLOOKUP(G507,数据整理2!$B$4:$Q$172,3,0),0)+_xlfn.IFNA(VLOOKUP(H507,数据整理2!$B$4:$Q$172,3,0),0)+_xlfn.IFNA(VLOOKUP(I507,数据整理2!$B$4:$Q$172,3,0),0)+_xlfn.IFNA(VLOOKUP(J507,数据整理2!$B$4:$Q$172,3,0),0)+_xlfn.IFNA(VLOOKUP(K507,数据整理2!$B$4:$Q$172,3,0),0)</f>
        <v>20468</v>
      </c>
      <c r="E680">
        <f>_xlfn.IFNA(VLOOKUP($D507,数据整理2!$B$4:$Q$172,4,0),0)+_xlfn.IFNA(VLOOKUP($E507,数据整理2!$B$4:$Q$172,4,0),0)+_xlfn.IFNA(VLOOKUP($F507,数据整理2!$B$4:$Q$172,4,0),0)+_xlfn.IFNA(VLOOKUP($G507,数据整理2!$B$4:$Q$172,4,0),0)+_xlfn.IFNA(VLOOKUP($H507,数据整理2!$B$4:$Q$172,4,0),0)+_xlfn.IFNA(VLOOKUP($I507,数据整理2!$B$4:$Q$172,4,0),0)+_xlfn.IFNA(VLOOKUP($J507,数据整理2!$B$4:$Q$172,4,0),0)+_xlfn.IFNA(VLOOKUP($K507,数据整理2!$B$4:$Q$172,4,0),0)</f>
        <v>1308</v>
      </c>
      <c r="F680">
        <f>_xlfn.IFNA(VLOOKUP($D507,数据整理2!$B$4:$Q$172,5,0),0)+_xlfn.IFNA(VLOOKUP($E507,数据整理2!$B$4:$Q$172,5,0),0)+_xlfn.IFNA(VLOOKUP($F507,数据整理2!$B$4:$Q$172,5,0),0)+_xlfn.IFNA(VLOOKUP($G507,数据整理2!$B$4:$Q$172,5,0),0)+_xlfn.IFNA(VLOOKUP($H507,数据整理2!$B$4:$Q$172,5,0),0)+_xlfn.IFNA(VLOOKUP($I507,数据整理2!$B$4:$Q$172,5,0),0)+_xlfn.IFNA(VLOOKUP($J507,数据整理2!$B$4:$Q$172,5,0),0)+_xlfn.IFNA(VLOOKUP($K507,数据整理2!$B$4:$Q$172,5,0),0)</f>
        <v>3406</v>
      </c>
      <c r="G680">
        <f>_xlfn.IFNA(VLOOKUP($D507,数据整理2!$B$4:$Q$172,6,0),0)+_xlfn.IFNA(VLOOKUP($E507,数据整理2!$B$4:$Q$172,6,0),0)+_xlfn.IFNA(VLOOKUP($F507,数据整理2!$B$4:$Q$172,6,0),0)+_xlfn.IFNA(VLOOKUP($G507,数据整理2!$B$4:$Q$172,6,0),0)+_xlfn.IFNA(VLOOKUP($H507,数据整理2!$B$4:$Q$172,6,0),0)+_xlfn.IFNA(VLOOKUP($I507,数据整理2!$B$4:$Q$172,6,0),0)+_xlfn.IFNA(VLOOKUP($J507,数据整理2!$B$4:$Q$172,6,0),0)+_xlfn.IFNA(VLOOKUP($K507,数据整理2!$B$4:$Q$172,6,0),0)</f>
        <v>1006</v>
      </c>
      <c r="H680">
        <f>_xlfn.IFNA(VLOOKUP($D507,数据整理2!$B$4:$Q$172,7,0),0)+_xlfn.IFNA(VLOOKUP($E507,数据整理2!$B$4:$Q$172,7,0),0)+_xlfn.IFNA(VLOOKUP($F507,数据整理2!$B$4:$Q$172,7,0),0)+_xlfn.IFNA(VLOOKUP($G507,数据整理2!$B$4:$Q$172,7,0),0)+_xlfn.IFNA(VLOOKUP($H507,数据整理2!$B$4:$Q$172,7,0),0)+_xlfn.IFNA(VLOOKUP($I507,数据整理2!$B$4:$Q$172,7,0),0)+_xlfn.IFNA(VLOOKUP($J507,数据整理2!$B$4:$Q$172,7,0),0)+_xlfn.IFNA(VLOOKUP($K507,数据整理2!$B$4:$Q$172,7,0),0)</f>
        <v>0</v>
      </c>
      <c r="I680">
        <f>_xlfn.IFNA(VLOOKUP($D507,数据整理2!$B$4:$Q$172,8,0),0)+_xlfn.IFNA(VLOOKUP($E507,数据整理2!$B$4:$Q$172,8,0),0)+_xlfn.IFNA(VLOOKUP($F507,数据整理2!$B$4:$Q$172,8,0),0)+_xlfn.IFNA(VLOOKUP($G507,数据整理2!$B$4:$Q$172,8,0),0)+_xlfn.IFNA(VLOOKUP($H507,数据整理2!$B$4:$Q$172,8,0),0)+_xlfn.IFNA(VLOOKUP($I507,数据整理2!$B$4:$Q$172,8,0),0)+_xlfn.IFNA(VLOOKUP($J507,数据整理2!$B$4:$Q$172,8,0),0)+_xlfn.IFNA(VLOOKUP($K507,数据整理2!$B$4:$Q$172,8,0),0)</f>
        <v>0</v>
      </c>
      <c r="J680">
        <f>_xlfn.IFNA(VLOOKUP($D507,数据整理2!$B$4:$Q$172,9,0),0)+_xlfn.IFNA(VLOOKUP($E507,数据整理2!$B$4:$Q$172,9,0),0)+_xlfn.IFNA(VLOOKUP($F507,数据整理2!$B$4:$Q$172,9,0),0)+_xlfn.IFNA(VLOOKUP($G507,数据整理2!$B$4:$Q$172,9,0),0)+_xlfn.IFNA(VLOOKUP($H507,数据整理2!$B$4:$Q$172,9,0),0)+_xlfn.IFNA(VLOOKUP($I507,数据整理2!$B$4:$Q$172,9,0),0)+_xlfn.IFNA(VLOOKUP($J507,数据整理2!$B$4:$Q$172,9,0),0)+_xlfn.IFNA(VLOOKUP($K507,数据整理2!$B$4:$Q$172,9,0),0)</f>
        <v>0</v>
      </c>
      <c r="K680">
        <f>_xlfn.IFNA(VLOOKUP($D507,数据整理2!$B$4:$Q$172,10,0),0)+_xlfn.IFNA(VLOOKUP($E507,数据整理2!$B$4:$Q$172,10,0),0)+_xlfn.IFNA(VLOOKUP($F507,数据整理2!$B$4:$Q$172,10,0),0)+_xlfn.IFNA(VLOOKUP($G507,数据整理2!$B$4:$Q$172,10,0),0)+_xlfn.IFNA(VLOOKUP($H507,数据整理2!$B$4:$Q$172,10,0),0)+_xlfn.IFNA(VLOOKUP($I507,数据整理2!$B$4:$Q$172,10,0),0)+_xlfn.IFNA(VLOOKUP($J507,数据整理2!$B$4:$Q$172,10,0),0)+_xlfn.IFNA(VLOOKUP($K507,数据整理2!$B$4:$Q$172,10,0),0)</f>
        <v>0</v>
      </c>
      <c r="L680">
        <f>_xlfn.IFNA(VLOOKUP($D507,数据整理2!$B$4:$Q$172,11,0),0)+_xlfn.IFNA(VLOOKUP($E507,数据整理2!$B$4:$Q$172,11,0),0)+_xlfn.IFNA(VLOOKUP($F507,数据整理2!$B$4:$Q$172,11,0),0)+_xlfn.IFNA(VLOOKUP($G507,数据整理2!$B$4:$Q$172,11,0),0)+_xlfn.IFNA(VLOOKUP($H507,数据整理2!$B$4:$Q$172,11,0),0)+_xlfn.IFNA(VLOOKUP($I507,数据整理2!$B$4:$Q$172,11,0),0)+_xlfn.IFNA(VLOOKUP($J507,数据整理2!$B$4:$Q$172,11,0),0)+_xlfn.IFNA(VLOOKUP($K507,数据整理2!$B$4:$Q$172,11,0),0)</f>
        <v>0</v>
      </c>
      <c r="M680">
        <f>_xlfn.IFNA(VLOOKUP($D507,数据整理2!$B$4:$Q$172,12,0),0)+_xlfn.IFNA(VLOOKUP($E507,数据整理2!$B$4:$Q$172,12,0),0)+_xlfn.IFNA(VLOOKUP($F507,数据整理2!$B$4:$Q$172,12,0),0)+_xlfn.IFNA(VLOOKUP($G507,数据整理2!$B$4:$Q$172,12,0),0)+_xlfn.IFNA(VLOOKUP($H507,数据整理2!$B$4:$Q$172,12,0),0)+_xlfn.IFNA(VLOOKUP($I507,数据整理2!$B$4:$Q$172,12,0),0)+_xlfn.IFNA(VLOOKUP($J507,数据整理2!$B$4:$Q$172,12,0),0)+_xlfn.IFNA(VLOOKUP($K507,数据整理2!$B$4:$Q$172,12,0),0)</f>
        <v>0</v>
      </c>
      <c r="N680">
        <f>_xlfn.IFNA(VLOOKUP($D507,数据整理2!$B$4:$Q$172,13,0),0)+_xlfn.IFNA(VLOOKUP($E507,数据整理2!$B$4:$Q$172,13,0),0)+_xlfn.IFNA(VLOOKUP($F507,数据整理2!$B$4:$Q$172,13,0),0)+_xlfn.IFNA(VLOOKUP($G507,数据整理2!$B$4:$Q$172,13,0),0)+_xlfn.IFNA(VLOOKUP($H507,数据整理2!$B$4:$Q$172,13,0),0)+_xlfn.IFNA(VLOOKUP($I507,数据整理2!$B$4:$Q$172,13,0),0)+_xlfn.IFNA(VLOOKUP($J507,数据整理2!$B$4:$Q$172,13,0),0)+_xlfn.IFNA(VLOOKUP($K507,数据整理2!$B$4:$Q$172,13,0),0)</f>
        <v>0</v>
      </c>
      <c r="O680">
        <f>_xlfn.IFNA(VLOOKUP($D507,数据整理2!$B$4:$Q$172,14,0),0)+_xlfn.IFNA(VLOOKUP($E507,数据整理2!$B$4:$Q$172,14,0),0)+_xlfn.IFNA(VLOOKUP($F507,数据整理2!$B$4:$Q$172,14,0),0)+_xlfn.IFNA(VLOOKUP($G507,数据整理2!$B$4:$Q$172,14,0),0)+_xlfn.IFNA(VLOOKUP($H507,数据整理2!$B$4:$Q$172,14,0),0)+_xlfn.IFNA(VLOOKUP($I507,数据整理2!$B$4:$Q$172,14,0),0)+_xlfn.IFNA(VLOOKUP($J507,数据整理2!$B$4:$Q$172,14,0),0)+_xlfn.IFNA(VLOOKUP($K507,数据整理2!$B$4:$Q$172,14,0),0)</f>
        <v>0</v>
      </c>
      <c r="P680">
        <f>_xlfn.IFNA(VLOOKUP($D507,数据整理2!$B$4:$Q$172,15,0),0)+_xlfn.IFNA(VLOOKUP($E507,数据整理2!$B$4:$Q$172,15,0),0)+_xlfn.IFNA(VLOOKUP($F507,数据整理2!$B$4:$Q$172,15,0),0)+_xlfn.IFNA(VLOOKUP($G507,数据整理2!$B$4:$Q$172,15,0),0)+_xlfn.IFNA(VLOOKUP($H507,数据整理2!$B$4:$Q$172,15,0),0)+_xlfn.IFNA(VLOOKUP($I507,数据整理2!$B$4:$Q$172,15,0),0)+_xlfn.IFNA(VLOOKUP($J507,数据整理2!$B$4:$Q$172,15,0),0)+_xlfn.IFNA(VLOOKUP($K507,数据整理2!$B$4:$Q$172,15,0),0)</f>
        <v>2069</v>
      </c>
      <c r="Q680">
        <f>_xlfn.IFNA(VLOOKUP($D507,数据整理2!$B$4:$Q$172,16,0),0)+_xlfn.IFNA(VLOOKUP($E507,数据整理2!$B$4:$Q$172,16,0),0)+_xlfn.IFNA(VLOOKUP($F507,数据整理2!$B$4:$Q$172,16,0),0)+_xlfn.IFNA(VLOOKUP($G507,数据整理2!$B$4:$Q$172,16,0),0)+_xlfn.IFNA(VLOOKUP($H507,数据整理2!$B$4:$Q$172,16,0),0)+_xlfn.IFNA(VLOOKUP($I507,数据整理2!$B$4:$Q$172,16,0),0)+_xlfn.IFNA(VLOOKUP($J507,数据整理2!$B$4:$Q$172,16,0),0)+_xlfn.IFNA(VLOOKUP($K507,数据整理2!$B$4:$Q$172,16,0),0)</f>
        <v>2069</v>
      </c>
    </row>
    <row r="681" spans="2:17" x14ac:dyDescent="0.2">
      <c r="B681">
        <v>128</v>
      </c>
      <c r="C681" t="str">
        <f>INDEX(数据整理1!$C$30:$C$54,MATCH(B681,数据整理1!$D$30:$D$54))</f>
        <v>19阶</v>
      </c>
      <c r="D681">
        <f>_xlfn.IFNA(VLOOKUP(D508,数据整理2!$B$4:$Q$172,3,0),0)+_xlfn.IFNA(VLOOKUP(E508,数据整理2!$B$4:$Q$172,3,0),0)+_xlfn.IFNA(VLOOKUP(F508,数据整理2!$B$4:$Q$172,3,0),0)+_xlfn.IFNA(VLOOKUP(G508,数据整理2!$B$4:$Q$172,3,0),0)+_xlfn.IFNA(VLOOKUP(H508,数据整理2!$B$4:$Q$172,3,0),0)+_xlfn.IFNA(VLOOKUP(I508,数据整理2!$B$4:$Q$172,3,0),0)+_xlfn.IFNA(VLOOKUP(J508,数据整理2!$B$4:$Q$172,3,0),0)+_xlfn.IFNA(VLOOKUP(K508,数据整理2!$B$4:$Q$172,3,0),0)</f>
        <v>20468</v>
      </c>
      <c r="E681">
        <f>_xlfn.IFNA(VLOOKUP($D508,数据整理2!$B$4:$Q$172,4,0),0)+_xlfn.IFNA(VLOOKUP($E508,数据整理2!$B$4:$Q$172,4,0),0)+_xlfn.IFNA(VLOOKUP($F508,数据整理2!$B$4:$Q$172,4,0),0)+_xlfn.IFNA(VLOOKUP($G508,数据整理2!$B$4:$Q$172,4,0),0)+_xlfn.IFNA(VLOOKUP($H508,数据整理2!$B$4:$Q$172,4,0),0)+_xlfn.IFNA(VLOOKUP($I508,数据整理2!$B$4:$Q$172,4,0),0)+_xlfn.IFNA(VLOOKUP($J508,数据整理2!$B$4:$Q$172,4,0),0)+_xlfn.IFNA(VLOOKUP($K508,数据整理2!$B$4:$Q$172,4,0),0)</f>
        <v>1308</v>
      </c>
      <c r="F681">
        <f>_xlfn.IFNA(VLOOKUP($D508,数据整理2!$B$4:$Q$172,5,0),0)+_xlfn.IFNA(VLOOKUP($E508,数据整理2!$B$4:$Q$172,5,0),0)+_xlfn.IFNA(VLOOKUP($F508,数据整理2!$B$4:$Q$172,5,0),0)+_xlfn.IFNA(VLOOKUP($G508,数据整理2!$B$4:$Q$172,5,0),0)+_xlfn.IFNA(VLOOKUP($H508,数据整理2!$B$4:$Q$172,5,0),0)+_xlfn.IFNA(VLOOKUP($I508,数据整理2!$B$4:$Q$172,5,0),0)+_xlfn.IFNA(VLOOKUP($J508,数据整理2!$B$4:$Q$172,5,0),0)+_xlfn.IFNA(VLOOKUP($K508,数据整理2!$B$4:$Q$172,5,0),0)</f>
        <v>3406</v>
      </c>
      <c r="G681">
        <f>_xlfn.IFNA(VLOOKUP($D508,数据整理2!$B$4:$Q$172,6,0),0)+_xlfn.IFNA(VLOOKUP($E508,数据整理2!$B$4:$Q$172,6,0),0)+_xlfn.IFNA(VLOOKUP($F508,数据整理2!$B$4:$Q$172,6,0),0)+_xlfn.IFNA(VLOOKUP($G508,数据整理2!$B$4:$Q$172,6,0),0)+_xlfn.IFNA(VLOOKUP($H508,数据整理2!$B$4:$Q$172,6,0),0)+_xlfn.IFNA(VLOOKUP($I508,数据整理2!$B$4:$Q$172,6,0),0)+_xlfn.IFNA(VLOOKUP($J508,数据整理2!$B$4:$Q$172,6,0),0)+_xlfn.IFNA(VLOOKUP($K508,数据整理2!$B$4:$Q$172,6,0),0)</f>
        <v>1006</v>
      </c>
      <c r="H681">
        <f>_xlfn.IFNA(VLOOKUP($D508,数据整理2!$B$4:$Q$172,7,0),0)+_xlfn.IFNA(VLOOKUP($E508,数据整理2!$B$4:$Q$172,7,0),0)+_xlfn.IFNA(VLOOKUP($F508,数据整理2!$B$4:$Q$172,7,0),0)+_xlfn.IFNA(VLOOKUP($G508,数据整理2!$B$4:$Q$172,7,0),0)+_xlfn.IFNA(VLOOKUP($H508,数据整理2!$B$4:$Q$172,7,0),0)+_xlfn.IFNA(VLOOKUP($I508,数据整理2!$B$4:$Q$172,7,0),0)+_xlfn.IFNA(VLOOKUP($J508,数据整理2!$B$4:$Q$172,7,0),0)+_xlfn.IFNA(VLOOKUP($K508,数据整理2!$B$4:$Q$172,7,0),0)</f>
        <v>0</v>
      </c>
      <c r="I681">
        <f>_xlfn.IFNA(VLOOKUP($D508,数据整理2!$B$4:$Q$172,8,0),0)+_xlfn.IFNA(VLOOKUP($E508,数据整理2!$B$4:$Q$172,8,0),0)+_xlfn.IFNA(VLOOKUP($F508,数据整理2!$B$4:$Q$172,8,0),0)+_xlfn.IFNA(VLOOKUP($G508,数据整理2!$B$4:$Q$172,8,0),0)+_xlfn.IFNA(VLOOKUP($H508,数据整理2!$B$4:$Q$172,8,0),0)+_xlfn.IFNA(VLOOKUP($I508,数据整理2!$B$4:$Q$172,8,0),0)+_xlfn.IFNA(VLOOKUP($J508,数据整理2!$B$4:$Q$172,8,0),0)+_xlfn.IFNA(VLOOKUP($K508,数据整理2!$B$4:$Q$172,8,0),0)</f>
        <v>0</v>
      </c>
      <c r="J681">
        <f>_xlfn.IFNA(VLOOKUP($D508,数据整理2!$B$4:$Q$172,9,0),0)+_xlfn.IFNA(VLOOKUP($E508,数据整理2!$B$4:$Q$172,9,0),0)+_xlfn.IFNA(VLOOKUP($F508,数据整理2!$B$4:$Q$172,9,0),0)+_xlfn.IFNA(VLOOKUP($G508,数据整理2!$B$4:$Q$172,9,0),0)+_xlfn.IFNA(VLOOKUP($H508,数据整理2!$B$4:$Q$172,9,0),0)+_xlfn.IFNA(VLOOKUP($I508,数据整理2!$B$4:$Q$172,9,0),0)+_xlfn.IFNA(VLOOKUP($J508,数据整理2!$B$4:$Q$172,9,0),0)+_xlfn.IFNA(VLOOKUP($K508,数据整理2!$B$4:$Q$172,9,0),0)</f>
        <v>0</v>
      </c>
      <c r="K681">
        <f>_xlfn.IFNA(VLOOKUP($D508,数据整理2!$B$4:$Q$172,10,0),0)+_xlfn.IFNA(VLOOKUP($E508,数据整理2!$B$4:$Q$172,10,0),0)+_xlfn.IFNA(VLOOKUP($F508,数据整理2!$B$4:$Q$172,10,0),0)+_xlfn.IFNA(VLOOKUP($G508,数据整理2!$B$4:$Q$172,10,0),0)+_xlfn.IFNA(VLOOKUP($H508,数据整理2!$B$4:$Q$172,10,0),0)+_xlfn.IFNA(VLOOKUP($I508,数据整理2!$B$4:$Q$172,10,0),0)+_xlfn.IFNA(VLOOKUP($J508,数据整理2!$B$4:$Q$172,10,0),0)+_xlfn.IFNA(VLOOKUP($K508,数据整理2!$B$4:$Q$172,10,0),0)</f>
        <v>0</v>
      </c>
      <c r="L681">
        <f>_xlfn.IFNA(VLOOKUP($D508,数据整理2!$B$4:$Q$172,11,0),0)+_xlfn.IFNA(VLOOKUP($E508,数据整理2!$B$4:$Q$172,11,0),0)+_xlfn.IFNA(VLOOKUP($F508,数据整理2!$B$4:$Q$172,11,0),0)+_xlfn.IFNA(VLOOKUP($G508,数据整理2!$B$4:$Q$172,11,0),0)+_xlfn.IFNA(VLOOKUP($H508,数据整理2!$B$4:$Q$172,11,0),0)+_xlfn.IFNA(VLOOKUP($I508,数据整理2!$B$4:$Q$172,11,0),0)+_xlfn.IFNA(VLOOKUP($J508,数据整理2!$B$4:$Q$172,11,0),0)+_xlfn.IFNA(VLOOKUP($K508,数据整理2!$B$4:$Q$172,11,0),0)</f>
        <v>0</v>
      </c>
      <c r="M681">
        <f>_xlfn.IFNA(VLOOKUP($D508,数据整理2!$B$4:$Q$172,12,0),0)+_xlfn.IFNA(VLOOKUP($E508,数据整理2!$B$4:$Q$172,12,0),0)+_xlfn.IFNA(VLOOKUP($F508,数据整理2!$B$4:$Q$172,12,0),0)+_xlfn.IFNA(VLOOKUP($G508,数据整理2!$B$4:$Q$172,12,0),0)+_xlfn.IFNA(VLOOKUP($H508,数据整理2!$B$4:$Q$172,12,0),0)+_xlfn.IFNA(VLOOKUP($I508,数据整理2!$B$4:$Q$172,12,0),0)+_xlfn.IFNA(VLOOKUP($J508,数据整理2!$B$4:$Q$172,12,0),0)+_xlfn.IFNA(VLOOKUP($K508,数据整理2!$B$4:$Q$172,12,0),0)</f>
        <v>0</v>
      </c>
      <c r="N681">
        <f>_xlfn.IFNA(VLOOKUP($D508,数据整理2!$B$4:$Q$172,13,0),0)+_xlfn.IFNA(VLOOKUP($E508,数据整理2!$B$4:$Q$172,13,0),0)+_xlfn.IFNA(VLOOKUP($F508,数据整理2!$B$4:$Q$172,13,0),0)+_xlfn.IFNA(VLOOKUP($G508,数据整理2!$B$4:$Q$172,13,0),0)+_xlfn.IFNA(VLOOKUP($H508,数据整理2!$B$4:$Q$172,13,0),0)+_xlfn.IFNA(VLOOKUP($I508,数据整理2!$B$4:$Q$172,13,0),0)+_xlfn.IFNA(VLOOKUP($J508,数据整理2!$B$4:$Q$172,13,0),0)+_xlfn.IFNA(VLOOKUP($K508,数据整理2!$B$4:$Q$172,13,0),0)</f>
        <v>0</v>
      </c>
      <c r="O681">
        <f>_xlfn.IFNA(VLOOKUP($D508,数据整理2!$B$4:$Q$172,14,0),0)+_xlfn.IFNA(VLOOKUP($E508,数据整理2!$B$4:$Q$172,14,0),0)+_xlfn.IFNA(VLOOKUP($F508,数据整理2!$B$4:$Q$172,14,0),0)+_xlfn.IFNA(VLOOKUP($G508,数据整理2!$B$4:$Q$172,14,0),0)+_xlfn.IFNA(VLOOKUP($H508,数据整理2!$B$4:$Q$172,14,0),0)+_xlfn.IFNA(VLOOKUP($I508,数据整理2!$B$4:$Q$172,14,0),0)+_xlfn.IFNA(VLOOKUP($J508,数据整理2!$B$4:$Q$172,14,0),0)+_xlfn.IFNA(VLOOKUP($K508,数据整理2!$B$4:$Q$172,14,0),0)</f>
        <v>0</v>
      </c>
      <c r="P681">
        <f>_xlfn.IFNA(VLOOKUP($D508,数据整理2!$B$4:$Q$172,15,0),0)+_xlfn.IFNA(VLOOKUP($E508,数据整理2!$B$4:$Q$172,15,0),0)+_xlfn.IFNA(VLOOKUP($F508,数据整理2!$B$4:$Q$172,15,0),0)+_xlfn.IFNA(VLOOKUP($G508,数据整理2!$B$4:$Q$172,15,0),0)+_xlfn.IFNA(VLOOKUP($H508,数据整理2!$B$4:$Q$172,15,0),0)+_xlfn.IFNA(VLOOKUP($I508,数据整理2!$B$4:$Q$172,15,0),0)+_xlfn.IFNA(VLOOKUP($J508,数据整理2!$B$4:$Q$172,15,0),0)+_xlfn.IFNA(VLOOKUP($K508,数据整理2!$B$4:$Q$172,15,0),0)</f>
        <v>2069</v>
      </c>
      <c r="Q681">
        <f>_xlfn.IFNA(VLOOKUP($D508,数据整理2!$B$4:$Q$172,16,0),0)+_xlfn.IFNA(VLOOKUP($E508,数据整理2!$B$4:$Q$172,16,0),0)+_xlfn.IFNA(VLOOKUP($F508,数据整理2!$B$4:$Q$172,16,0),0)+_xlfn.IFNA(VLOOKUP($G508,数据整理2!$B$4:$Q$172,16,0),0)+_xlfn.IFNA(VLOOKUP($H508,数据整理2!$B$4:$Q$172,16,0),0)+_xlfn.IFNA(VLOOKUP($I508,数据整理2!$B$4:$Q$172,16,0),0)+_xlfn.IFNA(VLOOKUP($J508,数据整理2!$B$4:$Q$172,16,0),0)+_xlfn.IFNA(VLOOKUP($K508,数据整理2!$B$4:$Q$172,16,0),0)</f>
        <v>2069</v>
      </c>
    </row>
    <row r="682" spans="2:17" x14ac:dyDescent="0.2">
      <c r="B682">
        <v>129</v>
      </c>
      <c r="C682" t="str">
        <f>INDEX(数据整理1!$C$30:$C$54,MATCH(B682,数据整理1!$D$30:$D$54))</f>
        <v>19阶</v>
      </c>
      <c r="D682">
        <f>_xlfn.IFNA(VLOOKUP(D509,数据整理2!$B$4:$Q$172,3,0),0)+_xlfn.IFNA(VLOOKUP(E509,数据整理2!$B$4:$Q$172,3,0),0)+_xlfn.IFNA(VLOOKUP(F509,数据整理2!$B$4:$Q$172,3,0),0)+_xlfn.IFNA(VLOOKUP(G509,数据整理2!$B$4:$Q$172,3,0),0)+_xlfn.IFNA(VLOOKUP(H509,数据整理2!$B$4:$Q$172,3,0),0)+_xlfn.IFNA(VLOOKUP(I509,数据整理2!$B$4:$Q$172,3,0),0)+_xlfn.IFNA(VLOOKUP(J509,数据整理2!$B$4:$Q$172,3,0),0)+_xlfn.IFNA(VLOOKUP(K509,数据整理2!$B$4:$Q$172,3,0),0)</f>
        <v>20468</v>
      </c>
      <c r="E682">
        <f>_xlfn.IFNA(VLOOKUP($D509,数据整理2!$B$4:$Q$172,4,0),0)+_xlfn.IFNA(VLOOKUP($E509,数据整理2!$B$4:$Q$172,4,0),0)+_xlfn.IFNA(VLOOKUP($F509,数据整理2!$B$4:$Q$172,4,0),0)+_xlfn.IFNA(VLOOKUP($G509,数据整理2!$B$4:$Q$172,4,0),0)+_xlfn.IFNA(VLOOKUP($H509,数据整理2!$B$4:$Q$172,4,0),0)+_xlfn.IFNA(VLOOKUP($I509,数据整理2!$B$4:$Q$172,4,0),0)+_xlfn.IFNA(VLOOKUP($J509,数据整理2!$B$4:$Q$172,4,0),0)+_xlfn.IFNA(VLOOKUP($K509,数据整理2!$B$4:$Q$172,4,0),0)</f>
        <v>1308</v>
      </c>
      <c r="F682">
        <f>_xlfn.IFNA(VLOOKUP($D509,数据整理2!$B$4:$Q$172,5,0),0)+_xlfn.IFNA(VLOOKUP($E509,数据整理2!$B$4:$Q$172,5,0),0)+_xlfn.IFNA(VLOOKUP($F509,数据整理2!$B$4:$Q$172,5,0),0)+_xlfn.IFNA(VLOOKUP($G509,数据整理2!$B$4:$Q$172,5,0),0)+_xlfn.IFNA(VLOOKUP($H509,数据整理2!$B$4:$Q$172,5,0),0)+_xlfn.IFNA(VLOOKUP($I509,数据整理2!$B$4:$Q$172,5,0),0)+_xlfn.IFNA(VLOOKUP($J509,数据整理2!$B$4:$Q$172,5,0),0)+_xlfn.IFNA(VLOOKUP($K509,数据整理2!$B$4:$Q$172,5,0),0)</f>
        <v>3406</v>
      </c>
      <c r="G682">
        <f>_xlfn.IFNA(VLOOKUP($D509,数据整理2!$B$4:$Q$172,6,0),0)+_xlfn.IFNA(VLOOKUP($E509,数据整理2!$B$4:$Q$172,6,0),0)+_xlfn.IFNA(VLOOKUP($F509,数据整理2!$B$4:$Q$172,6,0),0)+_xlfn.IFNA(VLOOKUP($G509,数据整理2!$B$4:$Q$172,6,0),0)+_xlfn.IFNA(VLOOKUP($H509,数据整理2!$B$4:$Q$172,6,0),0)+_xlfn.IFNA(VLOOKUP($I509,数据整理2!$B$4:$Q$172,6,0),0)+_xlfn.IFNA(VLOOKUP($J509,数据整理2!$B$4:$Q$172,6,0),0)+_xlfn.IFNA(VLOOKUP($K509,数据整理2!$B$4:$Q$172,6,0),0)</f>
        <v>1006</v>
      </c>
      <c r="H682">
        <f>_xlfn.IFNA(VLOOKUP($D509,数据整理2!$B$4:$Q$172,7,0),0)+_xlfn.IFNA(VLOOKUP($E509,数据整理2!$B$4:$Q$172,7,0),0)+_xlfn.IFNA(VLOOKUP($F509,数据整理2!$B$4:$Q$172,7,0),0)+_xlfn.IFNA(VLOOKUP($G509,数据整理2!$B$4:$Q$172,7,0),0)+_xlfn.IFNA(VLOOKUP($H509,数据整理2!$B$4:$Q$172,7,0),0)+_xlfn.IFNA(VLOOKUP($I509,数据整理2!$B$4:$Q$172,7,0),0)+_xlfn.IFNA(VLOOKUP($J509,数据整理2!$B$4:$Q$172,7,0),0)+_xlfn.IFNA(VLOOKUP($K509,数据整理2!$B$4:$Q$172,7,0),0)</f>
        <v>0</v>
      </c>
      <c r="I682">
        <f>_xlfn.IFNA(VLOOKUP($D509,数据整理2!$B$4:$Q$172,8,0),0)+_xlfn.IFNA(VLOOKUP($E509,数据整理2!$B$4:$Q$172,8,0),0)+_xlfn.IFNA(VLOOKUP($F509,数据整理2!$B$4:$Q$172,8,0),0)+_xlfn.IFNA(VLOOKUP($G509,数据整理2!$B$4:$Q$172,8,0),0)+_xlfn.IFNA(VLOOKUP($H509,数据整理2!$B$4:$Q$172,8,0),0)+_xlfn.IFNA(VLOOKUP($I509,数据整理2!$B$4:$Q$172,8,0),0)+_xlfn.IFNA(VLOOKUP($J509,数据整理2!$B$4:$Q$172,8,0),0)+_xlfn.IFNA(VLOOKUP($K509,数据整理2!$B$4:$Q$172,8,0),0)</f>
        <v>0</v>
      </c>
      <c r="J682">
        <f>_xlfn.IFNA(VLOOKUP($D509,数据整理2!$B$4:$Q$172,9,0),0)+_xlfn.IFNA(VLOOKUP($E509,数据整理2!$B$4:$Q$172,9,0),0)+_xlfn.IFNA(VLOOKUP($F509,数据整理2!$B$4:$Q$172,9,0),0)+_xlfn.IFNA(VLOOKUP($G509,数据整理2!$B$4:$Q$172,9,0),0)+_xlfn.IFNA(VLOOKUP($H509,数据整理2!$B$4:$Q$172,9,0),0)+_xlfn.IFNA(VLOOKUP($I509,数据整理2!$B$4:$Q$172,9,0),0)+_xlfn.IFNA(VLOOKUP($J509,数据整理2!$B$4:$Q$172,9,0),0)+_xlfn.IFNA(VLOOKUP($K509,数据整理2!$B$4:$Q$172,9,0),0)</f>
        <v>0</v>
      </c>
      <c r="K682">
        <f>_xlfn.IFNA(VLOOKUP($D509,数据整理2!$B$4:$Q$172,10,0),0)+_xlfn.IFNA(VLOOKUP($E509,数据整理2!$B$4:$Q$172,10,0),0)+_xlfn.IFNA(VLOOKUP($F509,数据整理2!$B$4:$Q$172,10,0),0)+_xlfn.IFNA(VLOOKUP($G509,数据整理2!$B$4:$Q$172,10,0),0)+_xlfn.IFNA(VLOOKUP($H509,数据整理2!$B$4:$Q$172,10,0),0)+_xlfn.IFNA(VLOOKUP($I509,数据整理2!$B$4:$Q$172,10,0),0)+_xlfn.IFNA(VLOOKUP($J509,数据整理2!$B$4:$Q$172,10,0),0)+_xlfn.IFNA(VLOOKUP($K509,数据整理2!$B$4:$Q$172,10,0),0)</f>
        <v>0</v>
      </c>
      <c r="L682">
        <f>_xlfn.IFNA(VLOOKUP($D509,数据整理2!$B$4:$Q$172,11,0),0)+_xlfn.IFNA(VLOOKUP($E509,数据整理2!$B$4:$Q$172,11,0),0)+_xlfn.IFNA(VLOOKUP($F509,数据整理2!$B$4:$Q$172,11,0),0)+_xlfn.IFNA(VLOOKUP($G509,数据整理2!$B$4:$Q$172,11,0),0)+_xlfn.IFNA(VLOOKUP($H509,数据整理2!$B$4:$Q$172,11,0),0)+_xlfn.IFNA(VLOOKUP($I509,数据整理2!$B$4:$Q$172,11,0),0)+_xlfn.IFNA(VLOOKUP($J509,数据整理2!$B$4:$Q$172,11,0),0)+_xlfn.IFNA(VLOOKUP($K509,数据整理2!$B$4:$Q$172,11,0),0)</f>
        <v>0</v>
      </c>
      <c r="M682">
        <f>_xlfn.IFNA(VLOOKUP($D509,数据整理2!$B$4:$Q$172,12,0),0)+_xlfn.IFNA(VLOOKUP($E509,数据整理2!$B$4:$Q$172,12,0),0)+_xlfn.IFNA(VLOOKUP($F509,数据整理2!$B$4:$Q$172,12,0),0)+_xlfn.IFNA(VLOOKUP($G509,数据整理2!$B$4:$Q$172,12,0),0)+_xlfn.IFNA(VLOOKUP($H509,数据整理2!$B$4:$Q$172,12,0),0)+_xlfn.IFNA(VLOOKUP($I509,数据整理2!$B$4:$Q$172,12,0),0)+_xlfn.IFNA(VLOOKUP($J509,数据整理2!$B$4:$Q$172,12,0),0)+_xlfn.IFNA(VLOOKUP($K509,数据整理2!$B$4:$Q$172,12,0),0)</f>
        <v>0</v>
      </c>
      <c r="N682">
        <f>_xlfn.IFNA(VLOOKUP($D509,数据整理2!$B$4:$Q$172,13,0),0)+_xlfn.IFNA(VLOOKUP($E509,数据整理2!$B$4:$Q$172,13,0),0)+_xlfn.IFNA(VLOOKUP($F509,数据整理2!$B$4:$Q$172,13,0),0)+_xlfn.IFNA(VLOOKUP($G509,数据整理2!$B$4:$Q$172,13,0),0)+_xlfn.IFNA(VLOOKUP($H509,数据整理2!$B$4:$Q$172,13,0),0)+_xlfn.IFNA(VLOOKUP($I509,数据整理2!$B$4:$Q$172,13,0),0)+_xlfn.IFNA(VLOOKUP($J509,数据整理2!$B$4:$Q$172,13,0),0)+_xlfn.IFNA(VLOOKUP($K509,数据整理2!$B$4:$Q$172,13,0),0)</f>
        <v>0</v>
      </c>
      <c r="O682">
        <f>_xlfn.IFNA(VLOOKUP($D509,数据整理2!$B$4:$Q$172,14,0),0)+_xlfn.IFNA(VLOOKUP($E509,数据整理2!$B$4:$Q$172,14,0),0)+_xlfn.IFNA(VLOOKUP($F509,数据整理2!$B$4:$Q$172,14,0),0)+_xlfn.IFNA(VLOOKUP($G509,数据整理2!$B$4:$Q$172,14,0),0)+_xlfn.IFNA(VLOOKUP($H509,数据整理2!$B$4:$Q$172,14,0),0)+_xlfn.IFNA(VLOOKUP($I509,数据整理2!$B$4:$Q$172,14,0),0)+_xlfn.IFNA(VLOOKUP($J509,数据整理2!$B$4:$Q$172,14,0),0)+_xlfn.IFNA(VLOOKUP($K509,数据整理2!$B$4:$Q$172,14,0),0)</f>
        <v>0</v>
      </c>
      <c r="P682">
        <f>_xlfn.IFNA(VLOOKUP($D509,数据整理2!$B$4:$Q$172,15,0),0)+_xlfn.IFNA(VLOOKUP($E509,数据整理2!$B$4:$Q$172,15,0),0)+_xlfn.IFNA(VLOOKUP($F509,数据整理2!$B$4:$Q$172,15,0),0)+_xlfn.IFNA(VLOOKUP($G509,数据整理2!$B$4:$Q$172,15,0),0)+_xlfn.IFNA(VLOOKUP($H509,数据整理2!$B$4:$Q$172,15,0),0)+_xlfn.IFNA(VLOOKUP($I509,数据整理2!$B$4:$Q$172,15,0),0)+_xlfn.IFNA(VLOOKUP($J509,数据整理2!$B$4:$Q$172,15,0),0)+_xlfn.IFNA(VLOOKUP($K509,数据整理2!$B$4:$Q$172,15,0),0)</f>
        <v>2069</v>
      </c>
      <c r="Q682">
        <f>_xlfn.IFNA(VLOOKUP($D509,数据整理2!$B$4:$Q$172,16,0),0)+_xlfn.IFNA(VLOOKUP($E509,数据整理2!$B$4:$Q$172,16,0),0)+_xlfn.IFNA(VLOOKUP($F509,数据整理2!$B$4:$Q$172,16,0),0)+_xlfn.IFNA(VLOOKUP($G509,数据整理2!$B$4:$Q$172,16,0),0)+_xlfn.IFNA(VLOOKUP($H509,数据整理2!$B$4:$Q$172,16,0),0)+_xlfn.IFNA(VLOOKUP($I509,数据整理2!$B$4:$Q$172,16,0),0)+_xlfn.IFNA(VLOOKUP($J509,数据整理2!$B$4:$Q$172,16,0),0)+_xlfn.IFNA(VLOOKUP($K509,数据整理2!$B$4:$Q$172,16,0),0)</f>
        <v>2069</v>
      </c>
    </row>
    <row r="683" spans="2:17" x14ac:dyDescent="0.2">
      <c r="B683">
        <v>130</v>
      </c>
      <c r="C683" t="str">
        <f>INDEX(数据整理1!$C$30:$C$54,MATCH(B683,数据整理1!$D$30:$D$54))</f>
        <v>19阶</v>
      </c>
      <c r="D683">
        <f>_xlfn.IFNA(VLOOKUP(D510,数据整理2!$B$4:$Q$172,3,0),0)+_xlfn.IFNA(VLOOKUP(E510,数据整理2!$B$4:$Q$172,3,0),0)+_xlfn.IFNA(VLOOKUP(F510,数据整理2!$B$4:$Q$172,3,0),0)+_xlfn.IFNA(VLOOKUP(G510,数据整理2!$B$4:$Q$172,3,0),0)+_xlfn.IFNA(VLOOKUP(H510,数据整理2!$B$4:$Q$172,3,0),0)+_xlfn.IFNA(VLOOKUP(I510,数据整理2!$B$4:$Q$172,3,0),0)+_xlfn.IFNA(VLOOKUP(J510,数据整理2!$B$4:$Q$172,3,0),0)+_xlfn.IFNA(VLOOKUP(K510,数据整理2!$B$4:$Q$172,3,0),0)</f>
        <v>20468</v>
      </c>
      <c r="E683">
        <f>_xlfn.IFNA(VLOOKUP($D510,数据整理2!$B$4:$Q$172,4,0),0)+_xlfn.IFNA(VLOOKUP($E510,数据整理2!$B$4:$Q$172,4,0),0)+_xlfn.IFNA(VLOOKUP($F510,数据整理2!$B$4:$Q$172,4,0),0)+_xlfn.IFNA(VLOOKUP($G510,数据整理2!$B$4:$Q$172,4,0),0)+_xlfn.IFNA(VLOOKUP($H510,数据整理2!$B$4:$Q$172,4,0),0)+_xlfn.IFNA(VLOOKUP($I510,数据整理2!$B$4:$Q$172,4,0),0)+_xlfn.IFNA(VLOOKUP($J510,数据整理2!$B$4:$Q$172,4,0),0)+_xlfn.IFNA(VLOOKUP($K510,数据整理2!$B$4:$Q$172,4,0),0)</f>
        <v>1308</v>
      </c>
      <c r="F683">
        <f>_xlfn.IFNA(VLOOKUP($D510,数据整理2!$B$4:$Q$172,5,0),0)+_xlfn.IFNA(VLOOKUP($E510,数据整理2!$B$4:$Q$172,5,0),0)+_xlfn.IFNA(VLOOKUP($F510,数据整理2!$B$4:$Q$172,5,0),0)+_xlfn.IFNA(VLOOKUP($G510,数据整理2!$B$4:$Q$172,5,0),0)+_xlfn.IFNA(VLOOKUP($H510,数据整理2!$B$4:$Q$172,5,0),0)+_xlfn.IFNA(VLOOKUP($I510,数据整理2!$B$4:$Q$172,5,0),0)+_xlfn.IFNA(VLOOKUP($J510,数据整理2!$B$4:$Q$172,5,0),0)+_xlfn.IFNA(VLOOKUP($K510,数据整理2!$B$4:$Q$172,5,0),0)</f>
        <v>3406</v>
      </c>
      <c r="G683">
        <f>_xlfn.IFNA(VLOOKUP($D510,数据整理2!$B$4:$Q$172,6,0),0)+_xlfn.IFNA(VLOOKUP($E510,数据整理2!$B$4:$Q$172,6,0),0)+_xlfn.IFNA(VLOOKUP($F510,数据整理2!$B$4:$Q$172,6,0),0)+_xlfn.IFNA(VLOOKUP($G510,数据整理2!$B$4:$Q$172,6,0),0)+_xlfn.IFNA(VLOOKUP($H510,数据整理2!$B$4:$Q$172,6,0),0)+_xlfn.IFNA(VLOOKUP($I510,数据整理2!$B$4:$Q$172,6,0),0)+_xlfn.IFNA(VLOOKUP($J510,数据整理2!$B$4:$Q$172,6,0),0)+_xlfn.IFNA(VLOOKUP($K510,数据整理2!$B$4:$Q$172,6,0),0)</f>
        <v>1006</v>
      </c>
      <c r="H683">
        <f>_xlfn.IFNA(VLOOKUP($D510,数据整理2!$B$4:$Q$172,7,0),0)+_xlfn.IFNA(VLOOKUP($E510,数据整理2!$B$4:$Q$172,7,0),0)+_xlfn.IFNA(VLOOKUP($F510,数据整理2!$B$4:$Q$172,7,0),0)+_xlfn.IFNA(VLOOKUP($G510,数据整理2!$B$4:$Q$172,7,0),0)+_xlfn.IFNA(VLOOKUP($H510,数据整理2!$B$4:$Q$172,7,0),0)+_xlfn.IFNA(VLOOKUP($I510,数据整理2!$B$4:$Q$172,7,0),0)+_xlfn.IFNA(VLOOKUP($J510,数据整理2!$B$4:$Q$172,7,0),0)+_xlfn.IFNA(VLOOKUP($K510,数据整理2!$B$4:$Q$172,7,0),0)</f>
        <v>0</v>
      </c>
      <c r="I683">
        <f>_xlfn.IFNA(VLOOKUP($D510,数据整理2!$B$4:$Q$172,8,0),0)+_xlfn.IFNA(VLOOKUP($E510,数据整理2!$B$4:$Q$172,8,0),0)+_xlfn.IFNA(VLOOKUP($F510,数据整理2!$B$4:$Q$172,8,0),0)+_xlfn.IFNA(VLOOKUP($G510,数据整理2!$B$4:$Q$172,8,0),0)+_xlfn.IFNA(VLOOKUP($H510,数据整理2!$B$4:$Q$172,8,0),0)+_xlfn.IFNA(VLOOKUP($I510,数据整理2!$B$4:$Q$172,8,0),0)+_xlfn.IFNA(VLOOKUP($J510,数据整理2!$B$4:$Q$172,8,0),0)+_xlfn.IFNA(VLOOKUP($K510,数据整理2!$B$4:$Q$172,8,0),0)</f>
        <v>0</v>
      </c>
      <c r="J683">
        <f>_xlfn.IFNA(VLOOKUP($D510,数据整理2!$B$4:$Q$172,9,0),0)+_xlfn.IFNA(VLOOKUP($E510,数据整理2!$B$4:$Q$172,9,0),0)+_xlfn.IFNA(VLOOKUP($F510,数据整理2!$B$4:$Q$172,9,0),0)+_xlfn.IFNA(VLOOKUP($G510,数据整理2!$B$4:$Q$172,9,0),0)+_xlfn.IFNA(VLOOKUP($H510,数据整理2!$B$4:$Q$172,9,0),0)+_xlfn.IFNA(VLOOKUP($I510,数据整理2!$B$4:$Q$172,9,0),0)+_xlfn.IFNA(VLOOKUP($J510,数据整理2!$B$4:$Q$172,9,0),0)+_xlfn.IFNA(VLOOKUP($K510,数据整理2!$B$4:$Q$172,9,0),0)</f>
        <v>0</v>
      </c>
      <c r="K683">
        <f>_xlfn.IFNA(VLOOKUP($D510,数据整理2!$B$4:$Q$172,10,0),0)+_xlfn.IFNA(VLOOKUP($E510,数据整理2!$B$4:$Q$172,10,0),0)+_xlfn.IFNA(VLOOKUP($F510,数据整理2!$B$4:$Q$172,10,0),0)+_xlfn.IFNA(VLOOKUP($G510,数据整理2!$B$4:$Q$172,10,0),0)+_xlfn.IFNA(VLOOKUP($H510,数据整理2!$B$4:$Q$172,10,0),0)+_xlfn.IFNA(VLOOKUP($I510,数据整理2!$B$4:$Q$172,10,0),0)+_xlfn.IFNA(VLOOKUP($J510,数据整理2!$B$4:$Q$172,10,0),0)+_xlfn.IFNA(VLOOKUP($K510,数据整理2!$B$4:$Q$172,10,0),0)</f>
        <v>0</v>
      </c>
      <c r="L683">
        <f>_xlfn.IFNA(VLOOKUP($D510,数据整理2!$B$4:$Q$172,11,0),0)+_xlfn.IFNA(VLOOKUP($E510,数据整理2!$B$4:$Q$172,11,0),0)+_xlfn.IFNA(VLOOKUP($F510,数据整理2!$B$4:$Q$172,11,0),0)+_xlfn.IFNA(VLOOKUP($G510,数据整理2!$B$4:$Q$172,11,0),0)+_xlfn.IFNA(VLOOKUP($H510,数据整理2!$B$4:$Q$172,11,0),0)+_xlfn.IFNA(VLOOKUP($I510,数据整理2!$B$4:$Q$172,11,0),0)+_xlfn.IFNA(VLOOKUP($J510,数据整理2!$B$4:$Q$172,11,0),0)+_xlfn.IFNA(VLOOKUP($K510,数据整理2!$B$4:$Q$172,11,0),0)</f>
        <v>0</v>
      </c>
      <c r="M683">
        <f>_xlfn.IFNA(VLOOKUP($D510,数据整理2!$B$4:$Q$172,12,0),0)+_xlfn.IFNA(VLOOKUP($E510,数据整理2!$B$4:$Q$172,12,0),0)+_xlfn.IFNA(VLOOKUP($F510,数据整理2!$B$4:$Q$172,12,0),0)+_xlfn.IFNA(VLOOKUP($G510,数据整理2!$B$4:$Q$172,12,0),0)+_xlfn.IFNA(VLOOKUP($H510,数据整理2!$B$4:$Q$172,12,0),0)+_xlfn.IFNA(VLOOKUP($I510,数据整理2!$B$4:$Q$172,12,0),0)+_xlfn.IFNA(VLOOKUP($J510,数据整理2!$B$4:$Q$172,12,0),0)+_xlfn.IFNA(VLOOKUP($K510,数据整理2!$B$4:$Q$172,12,0),0)</f>
        <v>0</v>
      </c>
      <c r="N683">
        <f>_xlfn.IFNA(VLOOKUP($D510,数据整理2!$B$4:$Q$172,13,0),0)+_xlfn.IFNA(VLOOKUP($E510,数据整理2!$B$4:$Q$172,13,0),0)+_xlfn.IFNA(VLOOKUP($F510,数据整理2!$B$4:$Q$172,13,0),0)+_xlfn.IFNA(VLOOKUP($G510,数据整理2!$B$4:$Q$172,13,0),0)+_xlfn.IFNA(VLOOKUP($H510,数据整理2!$B$4:$Q$172,13,0),0)+_xlfn.IFNA(VLOOKUP($I510,数据整理2!$B$4:$Q$172,13,0),0)+_xlfn.IFNA(VLOOKUP($J510,数据整理2!$B$4:$Q$172,13,0),0)+_xlfn.IFNA(VLOOKUP($K510,数据整理2!$B$4:$Q$172,13,0),0)</f>
        <v>0</v>
      </c>
      <c r="O683">
        <f>_xlfn.IFNA(VLOOKUP($D510,数据整理2!$B$4:$Q$172,14,0),0)+_xlfn.IFNA(VLOOKUP($E510,数据整理2!$B$4:$Q$172,14,0),0)+_xlfn.IFNA(VLOOKUP($F510,数据整理2!$B$4:$Q$172,14,0),0)+_xlfn.IFNA(VLOOKUP($G510,数据整理2!$B$4:$Q$172,14,0),0)+_xlfn.IFNA(VLOOKUP($H510,数据整理2!$B$4:$Q$172,14,0),0)+_xlfn.IFNA(VLOOKUP($I510,数据整理2!$B$4:$Q$172,14,0),0)+_xlfn.IFNA(VLOOKUP($J510,数据整理2!$B$4:$Q$172,14,0),0)+_xlfn.IFNA(VLOOKUP($K510,数据整理2!$B$4:$Q$172,14,0),0)</f>
        <v>0</v>
      </c>
      <c r="P683">
        <f>_xlfn.IFNA(VLOOKUP($D510,数据整理2!$B$4:$Q$172,15,0),0)+_xlfn.IFNA(VLOOKUP($E510,数据整理2!$B$4:$Q$172,15,0),0)+_xlfn.IFNA(VLOOKUP($F510,数据整理2!$B$4:$Q$172,15,0),0)+_xlfn.IFNA(VLOOKUP($G510,数据整理2!$B$4:$Q$172,15,0),0)+_xlfn.IFNA(VLOOKUP($H510,数据整理2!$B$4:$Q$172,15,0),0)+_xlfn.IFNA(VLOOKUP($I510,数据整理2!$B$4:$Q$172,15,0),0)+_xlfn.IFNA(VLOOKUP($J510,数据整理2!$B$4:$Q$172,15,0),0)+_xlfn.IFNA(VLOOKUP($K510,数据整理2!$B$4:$Q$172,15,0),0)</f>
        <v>2069</v>
      </c>
      <c r="Q683">
        <f>_xlfn.IFNA(VLOOKUP($D510,数据整理2!$B$4:$Q$172,16,0),0)+_xlfn.IFNA(VLOOKUP($E510,数据整理2!$B$4:$Q$172,16,0),0)+_xlfn.IFNA(VLOOKUP($F510,数据整理2!$B$4:$Q$172,16,0),0)+_xlfn.IFNA(VLOOKUP($G510,数据整理2!$B$4:$Q$172,16,0),0)+_xlfn.IFNA(VLOOKUP($H510,数据整理2!$B$4:$Q$172,16,0),0)+_xlfn.IFNA(VLOOKUP($I510,数据整理2!$B$4:$Q$172,16,0),0)+_xlfn.IFNA(VLOOKUP($J510,数据整理2!$B$4:$Q$172,16,0),0)+_xlfn.IFNA(VLOOKUP($K510,数据整理2!$B$4:$Q$172,16,0),0)</f>
        <v>2069</v>
      </c>
    </row>
    <row r="684" spans="2:17" x14ac:dyDescent="0.2">
      <c r="B684">
        <v>131</v>
      </c>
      <c r="C684" t="str">
        <f>INDEX(数据整理1!$C$30:$C$54,MATCH(B684,数据整理1!$D$30:$D$54))</f>
        <v>19阶</v>
      </c>
      <c r="D684">
        <f>_xlfn.IFNA(VLOOKUP(D511,数据整理2!$B$4:$Q$172,3,0),0)+_xlfn.IFNA(VLOOKUP(E511,数据整理2!$B$4:$Q$172,3,0),0)+_xlfn.IFNA(VLOOKUP(F511,数据整理2!$B$4:$Q$172,3,0),0)+_xlfn.IFNA(VLOOKUP(G511,数据整理2!$B$4:$Q$172,3,0),0)+_xlfn.IFNA(VLOOKUP(H511,数据整理2!$B$4:$Q$172,3,0),0)+_xlfn.IFNA(VLOOKUP(I511,数据整理2!$B$4:$Q$172,3,0),0)+_xlfn.IFNA(VLOOKUP(J511,数据整理2!$B$4:$Q$172,3,0),0)+_xlfn.IFNA(VLOOKUP(K511,数据整理2!$B$4:$Q$172,3,0),0)</f>
        <v>20468</v>
      </c>
      <c r="E684">
        <f>_xlfn.IFNA(VLOOKUP($D511,数据整理2!$B$4:$Q$172,4,0),0)+_xlfn.IFNA(VLOOKUP($E511,数据整理2!$B$4:$Q$172,4,0),0)+_xlfn.IFNA(VLOOKUP($F511,数据整理2!$B$4:$Q$172,4,0),0)+_xlfn.IFNA(VLOOKUP($G511,数据整理2!$B$4:$Q$172,4,0),0)+_xlfn.IFNA(VLOOKUP($H511,数据整理2!$B$4:$Q$172,4,0),0)+_xlfn.IFNA(VLOOKUP($I511,数据整理2!$B$4:$Q$172,4,0),0)+_xlfn.IFNA(VLOOKUP($J511,数据整理2!$B$4:$Q$172,4,0),0)+_xlfn.IFNA(VLOOKUP($K511,数据整理2!$B$4:$Q$172,4,0),0)</f>
        <v>1308</v>
      </c>
      <c r="F684">
        <f>_xlfn.IFNA(VLOOKUP($D511,数据整理2!$B$4:$Q$172,5,0),0)+_xlfn.IFNA(VLOOKUP($E511,数据整理2!$B$4:$Q$172,5,0),0)+_xlfn.IFNA(VLOOKUP($F511,数据整理2!$B$4:$Q$172,5,0),0)+_xlfn.IFNA(VLOOKUP($G511,数据整理2!$B$4:$Q$172,5,0),0)+_xlfn.IFNA(VLOOKUP($H511,数据整理2!$B$4:$Q$172,5,0),0)+_xlfn.IFNA(VLOOKUP($I511,数据整理2!$B$4:$Q$172,5,0),0)+_xlfn.IFNA(VLOOKUP($J511,数据整理2!$B$4:$Q$172,5,0),0)+_xlfn.IFNA(VLOOKUP($K511,数据整理2!$B$4:$Q$172,5,0),0)</f>
        <v>3406</v>
      </c>
      <c r="G684">
        <f>_xlfn.IFNA(VLOOKUP($D511,数据整理2!$B$4:$Q$172,6,0),0)+_xlfn.IFNA(VLOOKUP($E511,数据整理2!$B$4:$Q$172,6,0),0)+_xlfn.IFNA(VLOOKUP($F511,数据整理2!$B$4:$Q$172,6,0),0)+_xlfn.IFNA(VLOOKUP($G511,数据整理2!$B$4:$Q$172,6,0),0)+_xlfn.IFNA(VLOOKUP($H511,数据整理2!$B$4:$Q$172,6,0),0)+_xlfn.IFNA(VLOOKUP($I511,数据整理2!$B$4:$Q$172,6,0),0)+_xlfn.IFNA(VLOOKUP($J511,数据整理2!$B$4:$Q$172,6,0),0)+_xlfn.IFNA(VLOOKUP($K511,数据整理2!$B$4:$Q$172,6,0),0)</f>
        <v>1006</v>
      </c>
      <c r="H684">
        <f>_xlfn.IFNA(VLOOKUP($D511,数据整理2!$B$4:$Q$172,7,0),0)+_xlfn.IFNA(VLOOKUP($E511,数据整理2!$B$4:$Q$172,7,0),0)+_xlfn.IFNA(VLOOKUP($F511,数据整理2!$B$4:$Q$172,7,0),0)+_xlfn.IFNA(VLOOKUP($G511,数据整理2!$B$4:$Q$172,7,0),0)+_xlfn.IFNA(VLOOKUP($H511,数据整理2!$B$4:$Q$172,7,0),0)+_xlfn.IFNA(VLOOKUP($I511,数据整理2!$B$4:$Q$172,7,0),0)+_xlfn.IFNA(VLOOKUP($J511,数据整理2!$B$4:$Q$172,7,0),0)+_xlfn.IFNA(VLOOKUP($K511,数据整理2!$B$4:$Q$172,7,0),0)</f>
        <v>0</v>
      </c>
      <c r="I684">
        <f>_xlfn.IFNA(VLOOKUP($D511,数据整理2!$B$4:$Q$172,8,0),0)+_xlfn.IFNA(VLOOKUP($E511,数据整理2!$B$4:$Q$172,8,0),0)+_xlfn.IFNA(VLOOKUP($F511,数据整理2!$B$4:$Q$172,8,0),0)+_xlfn.IFNA(VLOOKUP($G511,数据整理2!$B$4:$Q$172,8,0),0)+_xlfn.IFNA(VLOOKUP($H511,数据整理2!$B$4:$Q$172,8,0),0)+_xlfn.IFNA(VLOOKUP($I511,数据整理2!$B$4:$Q$172,8,0),0)+_xlfn.IFNA(VLOOKUP($J511,数据整理2!$B$4:$Q$172,8,0),0)+_xlfn.IFNA(VLOOKUP($K511,数据整理2!$B$4:$Q$172,8,0),0)</f>
        <v>0</v>
      </c>
      <c r="J684">
        <f>_xlfn.IFNA(VLOOKUP($D511,数据整理2!$B$4:$Q$172,9,0),0)+_xlfn.IFNA(VLOOKUP($E511,数据整理2!$B$4:$Q$172,9,0),0)+_xlfn.IFNA(VLOOKUP($F511,数据整理2!$B$4:$Q$172,9,0),0)+_xlfn.IFNA(VLOOKUP($G511,数据整理2!$B$4:$Q$172,9,0),0)+_xlfn.IFNA(VLOOKUP($H511,数据整理2!$B$4:$Q$172,9,0),0)+_xlfn.IFNA(VLOOKUP($I511,数据整理2!$B$4:$Q$172,9,0),0)+_xlfn.IFNA(VLOOKUP($J511,数据整理2!$B$4:$Q$172,9,0),0)+_xlfn.IFNA(VLOOKUP($K511,数据整理2!$B$4:$Q$172,9,0),0)</f>
        <v>0</v>
      </c>
      <c r="K684">
        <f>_xlfn.IFNA(VLOOKUP($D511,数据整理2!$B$4:$Q$172,10,0),0)+_xlfn.IFNA(VLOOKUP($E511,数据整理2!$B$4:$Q$172,10,0),0)+_xlfn.IFNA(VLOOKUP($F511,数据整理2!$B$4:$Q$172,10,0),0)+_xlfn.IFNA(VLOOKUP($G511,数据整理2!$B$4:$Q$172,10,0),0)+_xlfn.IFNA(VLOOKUP($H511,数据整理2!$B$4:$Q$172,10,0),0)+_xlfn.IFNA(VLOOKUP($I511,数据整理2!$B$4:$Q$172,10,0),0)+_xlfn.IFNA(VLOOKUP($J511,数据整理2!$B$4:$Q$172,10,0),0)+_xlfn.IFNA(VLOOKUP($K511,数据整理2!$B$4:$Q$172,10,0),0)</f>
        <v>0</v>
      </c>
      <c r="L684">
        <f>_xlfn.IFNA(VLOOKUP($D511,数据整理2!$B$4:$Q$172,11,0),0)+_xlfn.IFNA(VLOOKUP($E511,数据整理2!$B$4:$Q$172,11,0),0)+_xlfn.IFNA(VLOOKUP($F511,数据整理2!$B$4:$Q$172,11,0),0)+_xlfn.IFNA(VLOOKUP($G511,数据整理2!$B$4:$Q$172,11,0),0)+_xlfn.IFNA(VLOOKUP($H511,数据整理2!$B$4:$Q$172,11,0),0)+_xlfn.IFNA(VLOOKUP($I511,数据整理2!$B$4:$Q$172,11,0),0)+_xlfn.IFNA(VLOOKUP($J511,数据整理2!$B$4:$Q$172,11,0),0)+_xlfn.IFNA(VLOOKUP($K511,数据整理2!$B$4:$Q$172,11,0),0)</f>
        <v>0</v>
      </c>
      <c r="M684">
        <f>_xlfn.IFNA(VLOOKUP($D511,数据整理2!$B$4:$Q$172,12,0),0)+_xlfn.IFNA(VLOOKUP($E511,数据整理2!$B$4:$Q$172,12,0),0)+_xlfn.IFNA(VLOOKUP($F511,数据整理2!$B$4:$Q$172,12,0),0)+_xlfn.IFNA(VLOOKUP($G511,数据整理2!$B$4:$Q$172,12,0),0)+_xlfn.IFNA(VLOOKUP($H511,数据整理2!$B$4:$Q$172,12,0),0)+_xlfn.IFNA(VLOOKUP($I511,数据整理2!$B$4:$Q$172,12,0),0)+_xlfn.IFNA(VLOOKUP($J511,数据整理2!$B$4:$Q$172,12,0),0)+_xlfn.IFNA(VLOOKUP($K511,数据整理2!$B$4:$Q$172,12,0),0)</f>
        <v>0</v>
      </c>
      <c r="N684">
        <f>_xlfn.IFNA(VLOOKUP($D511,数据整理2!$B$4:$Q$172,13,0),0)+_xlfn.IFNA(VLOOKUP($E511,数据整理2!$B$4:$Q$172,13,0),0)+_xlfn.IFNA(VLOOKUP($F511,数据整理2!$B$4:$Q$172,13,0),0)+_xlfn.IFNA(VLOOKUP($G511,数据整理2!$B$4:$Q$172,13,0),0)+_xlfn.IFNA(VLOOKUP($H511,数据整理2!$B$4:$Q$172,13,0),0)+_xlfn.IFNA(VLOOKUP($I511,数据整理2!$B$4:$Q$172,13,0),0)+_xlfn.IFNA(VLOOKUP($J511,数据整理2!$B$4:$Q$172,13,0),0)+_xlfn.IFNA(VLOOKUP($K511,数据整理2!$B$4:$Q$172,13,0),0)</f>
        <v>0</v>
      </c>
      <c r="O684">
        <f>_xlfn.IFNA(VLOOKUP($D511,数据整理2!$B$4:$Q$172,14,0),0)+_xlfn.IFNA(VLOOKUP($E511,数据整理2!$B$4:$Q$172,14,0),0)+_xlfn.IFNA(VLOOKUP($F511,数据整理2!$B$4:$Q$172,14,0),0)+_xlfn.IFNA(VLOOKUP($G511,数据整理2!$B$4:$Q$172,14,0),0)+_xlfn.IFNA(VLOOKUP($H511,数据整理2!$B$4:$Q$172,14,0),0)+_xlfn.IFNA(VLOOKUP($I511,数据整理2!$B$4:$Q$172,14,0),0)+_xlfn.IFNA(VLOOKUP($J511,数据整理2!$B$4:$Q$172,14,0),0)+_xlfn.IFNA(VLOOKUP($K511,数据整理2!$B$4:$Q$172,14,0),0)</f>
        <v>0</v>
      </c>
      <c r="P684">
        <f>_xlfn.IFNA(VLOOKUP($D511,数据整理2!$B$4:$Q$172,15,0),0)+_xlfn.IFNA(VLOOKUP($E511,数据整理2!$B$4:$Q$172,15,0),0)+_xlfn.IFNA(VLOOKUP($F511,数据整理2!$B$4:$Q$172,15,0),0)+_xlfn.IFNA(VLOOKUP($G511,数据整理2!$B$4:$Q$172,15,0),0)+_xlfn.IFNA(VLOOKUP($H511,数据整理2!$B$4:$Q$172,15,0),0)+_xlfn.IFNA(VLOOKUP($I511,数据整理2!$B$4:$Q$172,15,0),0)+_xlfn.IFNA(VLOOKUP($J511,数据整理2!$B$4:$Q$172,15,0),0)+_xlfn.IFNA(VLOOKUP($K511,数据整理2!$B$4:$Q$172,15,0),0)</f>
        <v>2069</v>
      </c>
      <c r="Q684">
        <f>_xlfn.IFNA(VLOOKUP($D511,数据整理2!$B$4:$Q$172,16,0),0)+_xlfn.IFNA(VLOOKUP($E511,数据整理2!$B$4:$Q$172,16,0),0)+_xlfn.IFNA(VLOOKUP($F511,数据整理2!$B$4:$Q$172,16,0),0)+_xlfn.IFNA(VLOOKUP($G511,数据整理2!$B$4:$Q$172,16,0),0)+_xlfn.IFNA(VLOOKUP($H511,数据整理2!$B$4:$Q$172,16,0),0)+_xlfn.IFNA(VLOOKUP($I511,数据整理2!$B$4:$Q$172,16,0),0)+_xlfn.IFNA(VLOOKUP($J511,数据整理2!$B$4:$Q$172,16,0),0)+_xlfn.IFNA(VLOOKUP($K511,数据整理2!$B$4:$Q$172,16,0),0)</f>
        <v>2069</v>
      </c>
    </row>
    <row r="685" spans="2:17" x14ac:dyDescent="0.2">
      <c r="B685">
        <v>132</v>
      </c>
      <c r="C685" t="str">
        <f>INDEX(数据整理1!$C$30:$C$54,MATCH(B685,数据整理1!$D$30:$D$54))</f>
        <v>20阶</v>
      </c>
      <c r="D685">
        <f>_xlfn.IFNA(VLOOKUP(D512,数据整理2!$B$4:$Q$172,3,0),0)+_xlfn.IFNA(VLOOKUP(E512,数据整理2!$B$4:$Q$172,3,0),0)+_xlfn.IFNA(VLOOKUP(F512,数据整理2!$B$4:$Q$172,3,0),0)+_xlfn.IFNA(VLOOKUP(G512,数据整理2!$B$4:$Q$172,3,0),0)+_xlfn.IFNA(VLOOKUP(H512,数据整理2!$B$4:$Q$172,3,0),0)+_xlfn.IFNA(VLOOKUP(I512,数据整理2!$B$4:$Q$172,3,0),0)+_xlfn.IFNA(VLOOKUP(J512,数据整理2!$B$4:$Q$172,3,0),0)+_xlfn.IFNA(VLOOKUP(K512,数据整理2!$B$4:$Q$172,3,0),0)</f>
        <v>14412</v>
      </c>
      <c r="E685">
        <f>_xlfn.IFNA(VLOOKUP($D512,数据整理2!$B$4:$Q$172,4,0),0)+_xlfn.IFNA(VLOOKUP($E512,数据整理2!$B$4:$Q$172,4,0),0)+_xlfn.IFNA(VLOOKUP($F512,数据整理2!$B$4:$Q$172,4,0),0)+_xlfn.IFNA(VLOOKUP($G512,数据整理2!$B$4:$Q$172,4,0),0)+_xlfn.IFNA(VLOOKUP($H512,数据整理2!$B$4:$Q$172,4,0),0)+_xlfn.IFNA(VLOOKUP($I512,数据整理2!$B$4:$Q$172,4,0),0)+_xlfn.IFNA(VLOOKUP($J512,数据整理2!$B$4:$Q$172,4,0),0)+_xlfn.IFNA(VLOOKUP($K512,数据整理2!$B$4:$Q$172,4,0),0)</f>
        <v>1560</v>
      </c>
      <c r="F685">
        <f>_xlfn.IFNA(VLOOKUP($D512,数据整理2!$B$4:$Q$172,5,0),0)+_xlfn.IFNA(VLOOKUP($E512,数据整理2!$B$4:$Q$172,5,0),0)+_xlfn.IFNA(VLOOKUP($F512,数据整理2!$B$4:$Q$172,5,0),0)+_xlfn.IFNA(VLOOKUP($G512,数据整理2!$B$4:$Q$172,5,0),0)+_xlfn.IFNA(VLOOKUP($H512,数据整理2!$B$4:$Q$172,5,0),0)+_xlfn.IFNA(VLOOKUP($I512,数据整理2!$B$4:$Q$172,5,0),0)+_xlfn.IFNA(VLOOKUP($J512,数据整理2!$B$4:$Q$172,5,0),0)+_xlfn.IFNA(VLOOKUP($K512,数据整理2!$B$4:$Q$172,5,0),0)</f>
        <v>5524</v>
      </c>
      <c r="G685">
        <f>_xlfn.IFNA(VLOOKUP($D512,数据整理2!$B$4:$Q$172,6,0),0)+_xlfn.IFNA(VLOOKUP($E512,数据整理2!$B$4:$Q$172,6,0),0)+_xlfn.IFNA(VLOOKUP($F512,数据整理2!$B$4:$Q$172,6,0),0)+_xlfn.IFNA(VLOOKUP($G512,数据整理2!$B$4:$Q$172,6,0),0)+_xlfn.IFNA(VLOOKUP($H512,数据整理2!$B$4:$Q$172,6,0),0)+_xlfn.IFNA(VLOOKUP($I512,数据整理2!$B$4:$Q$172,6,0),0)+_xlfn.IFNA(VLOOKUP($J512,数据整理2!$B$4:$Q$172,6,0),0)+_xlfn.IFNA(VLOOKUP($K512,数据整理2!$B$4:$Q$172,6,0),0)</f>
        <v>2400</v>
      </c>
      <c r="H685">
        <f>_xlfn.IFNA(VLOOKUP($D512,数据整理2!$B$4:$Q$172,7,0),0)+_xlfn.IFNA(VLOOKUP($E512,数据整理2!$B$4:$Q$172,7,0),0)+_xlfn.IFNA(VLOOKUP($F512,数据整理2!$B$4:$Q$172,7,0),0)+_xlfn.IFNA(VLOOKUP($G512,数据整理2!$B$4:$Q$172,7,0),0)+_xlfn.IFNA(VLOOKUP($H512,数据整理2!$B$4:$Q$172,7,0),0)+_xlfn.IFNA(VLOOKUP($I512,数据整理2!$B$4:$Q$172,7,0),0)+_xlfn.IFNA(VLOOKUP($J512,数据整理2!$B$4:$Q$172,7,0),0)+_xlfn.IFNA(VLOOKUP($K512,数据整理2!$B$4:$Q$172,7,0),0)</f>
        <v>0</v>
      </c>
      <c r="I685">
        <f>_xlfn.IFNA(VLOOKUP($D512,数据整理2!$B$4:$Q$172,8,0),0)+_xlfn.IFNA(VLOOKUP($E512,数据整理2!$B$4:$Q$172,8,0),0)+_xlfn.IFNA(VLOOKUP($F512,数据整理2!$B$4:$Q$172,8,0),0)+_xlfn.IFNA(VLOOKUP($G512,数据整理2!$B$4:$Q$172,8,0),0)+_xlfn.IFNA(VLOOKUP($H512,数据整理2!$B$4:$Q$172,8,0),0)+_xlfn.IFNA(VLOOKUP($I512,数据整理2!$B$4:$Q$172,8,0),0)+_xlfn.IFNA(VLOOKUP($J512,数据整理2!$B$4:$Q$172,8,0),0)+_xlfn.IFNA(VLOOKUP($K512,数据整理2!$B$4:$Q$172,8,0),0)</f>
        <v>0</v>
      </c>
      <c r="J685">
        <f>_xlfn.IFNA(VLOOKUP($D512,数据整理2!$B$4:$Q$172,9,0),0)+_xlfn.IFNA(VLOOKUP($E512,数据整理2!$B$4:$Q$172,9,0),0)+_xlfn.IFNA(VLOOKUP($F512,数据整理2!$B$4:$Q$172,9,0),0)+_xlfn.IFNA(VLOOKUP($G512,数据整理2!$B$4:$Q$172,9,0),0)+_xlfn.IFNA(VLOOKUP($H512,数据整理2!$B$4:$Q$172,9,0),0)+_xlfn.IFNA(VLOOKUP($I512,数据整理2!$B$4:$Q$172,9,0),0)+_xlfn.IFNA(VLOOKUP($J512,数据整理2!$B$4:$Q$172,9,0),0)+_xlfn.IFNA(VLOOKUP($K512,数据整理2!$B$4:$Q$172,9,0),0)</f>
        <v>0</v>
      </c>
      <c r="K685">
        <f>_xlfn.IFNA(VLOOKUP($D512,数据整理2!$B$4:$Q$172,10,0),0)+_xlfn.IFNA(VLOOKUP($E512,数据整理2!$B$4:$Q$172,10,0),0)+_xlfn.IFNA(VLOOKUP($F512,数据整理2!$B$4:$Q$172,10,0),0)+_xlfn.IFNA(VLOOKUP($G512,数据整理2!$B$4:$Q$172,10,0),0)+_xlfn.IFNA(VLOOKUP($H512,数据整理2!$B$4:$Q$172,10,0),0)+_xlfn.IFNA(VLOOKUP($I512,数据整理2!$B$4:$Q$172,10,0),0)+_xlfn.IFNA(VLOOKUP($J512,数据整理2!$B$4:$Q$172,10,0),0)+_xlfn.IFNA(VLOOKUP($K512,数据整理2!$B$4:$Q$172,10,0),0)</f>
        <v>0</v>
      </c>
      <c r="L685">
        <f>_xlfn.IFNA(VLOOKUP($D512,数据整理2!$B$4:$Q$172,11,0),0)+_xlfn.IFNA(VLOOKUP($E512,数据整理2!$B$4:$Q$172,11,0),0)+_xlfn.IFNA(VLOOKUP($F512,数据整理2!$B$4:$Q$172,11,0),0)+_xlfn.IFNA(VLOOKUP($G512,数据整理2!$B$4:$Q$172,11,0),0)+_xlfn.IFNA(VLOOKUP($H512,数据整理2!$B$4:$Q$172,11,0),0)+_xlfn.IFNA(VLOOKUP($I512,数据整理2!$B$4:$Q$172,11,0),0)+_xlfn.IFNA(VLOOKUP($J512,数据整理2!$B$4:$Q$172,11,0),0)+_xlfn.IFNA(VLOOKUP($K512,数据整理2!$B$4:$Q$172,11,0),0)</f>
        <v>0</v>
      </c>
      <c r="M685">
        <f>_xlfn.IFNA(VLOOKUP($D512,数据整理2!$B$4:$Q$172,12,0),0)+_xlfn.IFNA(VLOOKUP($E512,数据整理2!$B$4:$Q$172,12,0),0)+_xlfn.IFNA(VLOOKUP($F512,数据整理2!$B$4:$Q$172,12,0),0)+_xlfn.IFNA(VLOOKUP($G512,数据整理2!$B$4:$Q$172,12,0),0)+_xlfn.IFNA(VLOOKUP($H512,数据整理2!$B$4:$Q$172,12,0),0)+_xlfn.IFNA(VLOOKUP($I512,数据整理2!$B$4:$Q$172,12,0),0)+_xlfn.IFNA(VLOOKUP($J512,数据整理2!$B$4:$Q$172,12,0),0)+_xlfn.IFNA(VLOOKUP($K512,数据整理2!$B$4:$Q$172,12,0),0)</f>
        <v>0</v>
      </c>
      <c r="N685">
        <f>_xlfn.IFNA(VLOOKUP($D512,数据整理2!$B$4:$Q$172,13,0),0)+_xlfn.IFNA(VLOOKUP($E512,数据整理2!$B$4:$Q$172,13,0),0)+_xlfn.IFNA(VLOOKUP($F512,数据整理2!$B$4:$Q$172,13,0),0)+_xlfn.IFNA(VLOOKUP($G512,数据整理2!$B$4:$Q$172,13,0),0)+_xlfn.IFNA(VLOOKUP($H512,数据整理2!$B$4:$Q$172,13,0),0)+_xlfn.IFNA(VLOOKUP($I512,数据整理2!$B$4:$Q$172,13,0),0)+_xlfn.IFNA(VLOOKUP($J512,数据整理2!$B$4:$Q$172,13,0),0)+_xlfn.IFNA(VLOOKUP($K512,数据整理2!$B$4:$Q$172,13,0),0)</f>
        <v>0</v>
      </c>
      <c r="O685">
        <f>_xlfn.IFNA(VLOOKUP($D512,数据整理2!$B$4:$Q$172,14,0),0)+_xlfn.IFNA(VLOOKUP($E512,数据整理2!$B$4:$Q$172,14,0),0)+_xlfn.IFNA(VLOOKUP($F512,数据整理2!$B$4:$Q$172,14,0),0)+_xlfn.IFNA(VLOOKUP($G512,数据整理2!$B$4:$Q$172,14,0),0)+_xlfn.IFNA(VLOOKUP($H512,数据整理2!$B$4:$Q$172,14,0),0)+_xlfn.IFNA(VLOOKUP($I512,数据整理2!$B$4:$Q$172,14,0),0)+_xlfn.IFNA(VLOOKUP($J512,数据整理2!$B$4:$Q$172,14,0),0)+_xlfn.IFNA(VLOOKUP($K512,数据整理2!$B$4:$Q$172,14,0),0)</f>
        <v>0</v>
      </c>
      <c r="P685">
        <f>_xlfn.IFNA(VLOOKUP($D512,数据整理2!$B$4:$Q$172,15,0),0)+_xlfn.IFNA(VLOOKUP($E512,数据整理2!$B$4:$Q$172,15,0),0)+_xlfn.IFNA(VLOOKUP($F512,数据整理2!$B$4:$Q$172,15,0),0)+_xlfn.IFNA(VLOOKUP($G512,数据整理2!$B$4:$Q$172,15,0),0)+_xlfn.IFNA(VLOOKUP($H512,数据整理2!$B$4:$Q$172,15,0),0)+_xlfn.IFNA(VLOOKUP($I512,数据整理2!$B$4:$Q$172,15,0),0)+_xlfn.IFNA(VLOOKUP($J512,数据整理2!$B$4:$Q$172,15,0),0)+_xlfn.IFNA(VLOOKUP($K512,数据整理2!$B$4:$Q$172,15,0),0)</f>
        <v>2190</v>
      </c>
      <c r="Q685">
        <f>_xlfn.IFNA(VLOOKUP($D512,数据整理2!$B$4:$Q$172,16,0),0)+_xlfn.IFNA(VLOOKUP($E512,数据整理2!$B$4:$Q$172,16,0),0)+_xlfn.IFNA(VLOOKUP($F512,数据整理2!$B$4:$Q$172,16,0),0)+_xlfn.IFNA(VLOOKUP($G512,数据整理2!$B$4:$Q$172,16,0),0)+_xlfn.IFNA(VLOOKUP($H512,数据整理2!$B$4:$Q$172,16,0),0)+_xlfn.IFNA(VLOOKUP($I512,数据整理2!$B$4:$Q$172,16,0),0)+_xlfn.IFNA(VLOOKUP($J512,数据整理2!$B$4:$Q$172,16,0),0)+_xlfn.IFNA(VLOOKUP($K512,数据整理2!$B$4:$Q$172,16,0),0)</f>
        <v>2190</v>
      </c>
    </row>
    <row r="686" spans="2:17" x14ac:dyDescent="0.2">
      <c r="B686">
        <v>133</v>
      </c>
      <c r="C686" t="str">
        <f>INDEX(数据整理1!$C$30:$C$54,MATCH(B686,数据整理1!$D$30:$D$54))</f>
        <v>20阶</v>
      </c>
      <c r="D686">
        <f>_xlfn.IFNA(VLOOKUP(D513,数据整理2!$B$4:$Q$172,3,0),0)+_xlfn.IFNA(VLOOKUP(E513,数据整理2!$B$4:$Q$172,3,0),0)+_xlfn.IFNA(VLOOKUP(F513,数据整理2!$B$4:$Q$172,3,0),0)+_xlfn.IFNA(VLOOKUP(G513,数据整理2!$B$4:$Q$172,3,0),0)+_xlfn.IFNA(VLOOKUP(H513,数据整理2!$B$4:$Q$172,3,0),0)+_xlfn.IFNA(VLOOKUP(I513,数据整理2!$B$4:$Q$172,3,0),0)+_xlfn.IFNA(VLOOKUP(J513,数据整理2!$B$4:$Q$172,3,0),0)+_xlfn.IFNA(VLOOKUP(K513,数据整理2!$B$4:$Q$172,3,0),0)</f>
        <v>14412</v>
      </c>
      <c r="E686">
        <f>_xlfn.IFNA(VLOOKUP($D513,数据整理2!$B$4:$Q$172,4,0),0)+_xlfn.IFNA(VLOOKUP($E513,数据整理2!$B$4:$Q$172,4,0),0)+_xlfn.IFNA(VLOOKUP($F513,数据整理2!$B$4:$Q$172,4,0),0)+_xlfn.IFNA(VLOOKUP($G513,数据整理2!$B$4:$Q$172,4,0),0)+_xlfn.IFNA(VLOOKUP($H513,数据整理2!$B$4:$Q$172,4,0),0)+_xlfn.IFNA(VLOOKUP($I513,数据整理2!$B$4:$Q$172,4,0),0)+_xlfn.IFNA(VLOOKUP($J513,数据整理2!$B$4:$Q$172,4,0),0)+_xlfn.IFNA(VLOOKUP($K513,数据整理2!$B$4:$Q$172,4,0),0)</f>
        <v>1560</v>
      </c>
      <c r="F686">
        <f>_xlfn.IFNA(VLOOKUP($D513,数据整理2!$B$4:$Q$172,5,0),0)+_xlfn.IFNA(VLOOKUP($E513,数据整理2!$B$4:$Q$172,5,0),0)+_xlfn.IFNA(VLOOKUP($F513,数据整理2!$B$4:$Q$172,5,0),0)+_xlfn.IFNA(VLOOKUP($G513,数据整理2!$B$4:$Q$172,5,0),0)+_xlfn.IFNA(VLOOKUP($H513,数据整理2!$B$4:$Q$172,5,0),0)+_xlfn.IFNA(VLOOKUP($I513,数据整理2!$B$4:$Q$172,5,0),0)+_xlfn.IFNA(VLOOKUP($J513,数据整理2!$B$4:$Q$172,5,0),0)+_xlfn.IFNA(VLOOKUP($K513,数据整理2!$B$4:$Q$172,5,0),0)</f>
        <v>7086</v>
      </c>
      <c r="G686">
        <f>_xlfn.IFNA(VLOOKUP($D513,数据整理2!$B$4:$Q$172,6,0),0)+_xlfn.IFNA(VLOOKUP($E513,数据整理2!$B$4:$Q$172,6,0),0)+_xlfn.IFNA(VLOOKUP($F513,数据整理2!$B$4:$Q$172,6,0),0)+_xlfn.IFNA(VLOOKUP($G513,数据整理2!$B$4:$Q$172,6,0),0)+_xlfn.IFNA(VLOOKUP($H513,数据整理2!$B$4:$Q$172,6,0),0)+_xlfn.IFNA(VLOOKUP($I513,数据整理2!$B$4:$Q$172,6,0),0)+_xlfn.IFNA(VLOOKUP($J513,数据整理2!$B$4:$Q$172,6,0),0)+_xlfn.IFNA(VLOOKUP($K513,数据整理2!$B$4:$Q$172,6,0),0)</f>
        <v>3962</v>
      </c>
      <c r="H686">
        <f>_xlfn.IFNA(VLOOKUP($D513,数据整理2!$B$4:$Q$172,7,0),0)+_xlfn.IFNA(VLOOKUP($E513,数据整理2!$B$4:$Q$172,7,0),0)+_xlfn.IFNA(VLOOKUP($F513,数据整理2!$B$4:$Q$172,7,0),0)+_xlfn.IFNA(VLOOKUP($G513,数据整理2!$B$4:$Q$172,7,0),0)+_xlfn.IFNA(VLOOKUP($H513,数据整理2!$B$4:$Q$172,7,0),0)+_xlfn.IFNA(VLOOKUP($I513,数据整理2!$B$4:$Q$172,7,0),0)+_xlfn.IFNA(VLOOKUP($J513,数据整理2!$B$4:$Q$172,7,0),0)+_xlfn.IFNA(VLOOKUP($K513,数据整理2!$B$4:$Q$172,7,0),0)</f>
        <v>0</v>
      </c>
      <c r="I686">
        <f>_xlfn.IFNA(VLOOKUP($D513,数据整理2!$B$4:$Q$172,8,0),0)+_xlfn.IFNA(VLOOKUP($E513,数据整理2!$B$4:$Q$172,8,0),0)+_xlfn.IFNA(VLOOKUP($F513,数据整理2!$B$4:$Q$172,8,0),0)+_xlfn.IFNA(VLOOKUP($G513,数据整理2!$B$4:$Q$172,8,0),0)+_xlfn.IFNA(VLOOKUP($H513,数据整理2!$B$4:$Q$172,8,0),0)+_xlfn.IFNA(VLOOKUP($I513,数据整理2!$B$4:$Q$172,8,0),0)+_xlfn.IFNA(VLOOKUP($J513,数据整理2!$B$4:$Q$172,8,0),0)+_xlfn.IFNA(VLOOKUP($K513,数据整理2!$B$4:$Q$172,8,0),0)</f>
        <v>0</v>
      </c>
      <c r="J686">
        <f>_xlfn.IFNA(VLOOKUP($D513,数据整理2!$B$4:$Q$172,9,0),0)+_xlfn.IFNA(VLOOKUP($E513,数据整理2!$B$4:$Q$172,9,0),0)+_xlfn.IFNA(VLOOKUP($F513,数据整理2!$B$4:$Q$172,9,0),0)+_xlfn.IFNA(VLOOKUP($G513,数据整理2!$B$4:$Q$172,9,0),0)+_xlfn.IFNA(VLOOKUP($H513,数据整理2!$B$4:$Q$172,9,0),0)+_xlfn.IFNA(VLOOKUP($I513,数据整理2!$B$4:$Q$172,9,0),0)+_xlfn.IFNA(VLOOKUP($J513,数据整理2!$B$4:$Q$172,9,0),0)+_xlfn.IFNA(VLOOKUP($K513,数据整理2!$B$4:$Q$172,9,0),0)</f>
        <v>0</v>
      </c>
      <c r="K686">
        <f>_xlfn.IFNA(VLOOKUP($D513,数据整理2!$B$4:$Q$172,10,0),0)+_xlfn.IFNA(VLOOKUP($E513,数据整理2!$B$4:$Q$172,10,0),0)+_xlfn.IFNA(VLOOKUP($F513,数据整理2!$B$4:$Q$172,10,0),0)+_xlfn.IFNA(VLOOKUP($G513,数据整理2!$B$4:$Q$172,10,0),0)+_xlfn.IFNA(VLOOKUP($H513,数据整理2!$B$4:$Q$172,10,0),0)+_xlfn.IFNA(VLOOKUP($I513,数据整理2!$B$4:$Q$172,10,0),0)+_xlfn.IFNA(VLOOKUP($J513,数据整理2!$B$4:$Q$172,10,0),0)+_xlfn.IFNA(VLOOKUP($K513,数据整理2!$B$4:$Q$172,10,0),0)</f>
        <v>0</v>
      </c>
      <c r="L686">
        <f>_xlfn.IFNA(VLOOKUP($D513,数据整理2!$B$4:$Q$172,11,0),0)+_xlfn.IFNA(VLOOKUP($E513,数据整理2!$B$4:$Q$172,11,0),0)+_xlfn.IFNA(VLOOKUP($F513,数据整理2!$B$4:$Q$172,11,0),0)+_xlfn.IFNA(VLOOKUP($G513,数据整理2!$B$4:$Q$172,11,0),0)+_xlfn.IFNA(VLOOKUP($H513,数据整理2!$B$4:$Q$172,11,0),0)+_xlfn.IFNA(VLOOKUP($I513,数据整理2!$B$4:$Q$172,11,0),0)+_xlfn.IFNA(VLOOKUP($J513,数据整理2!$B$4:$Q$172,11,0),0)+_xlfn.IFNA(VLOOKUP($K513,数据整理2!$B$4:$Q$172,11,0),0)</f>
        <v>0</v>
      </c>
      <c r="M686">
        <f>_xlfn.IFNA(VLOOKUP($D513,数据整理2!$B$4:$Q$172,12,0),0)+_xlfn.IFNA(VLOOKUP($E513,数据整理2!$B$4:$Q$172,12,0),0)+_xlfn.IFNA(VLOOKUP($F513,数据整理2!$B$4:$Q$172,12,0),0)+_xlfn.IFNA(VLOOKUP($G513,数据整理2!$B$4:$Q$172,12,0),0)+_xlfn.IFNA(VLOOKUP($H513,数据整理2!$B$4:$Q$172,12,0),0)+_xlfn.IFNA(VLOOKUP($I513,数据整理2!$B$4:$Q$172,12,0),0)+_xlfn.IFNA(VLOOKUP($J513,数据整理2!$B$4:$Q$172,12,0),0)+_xlfn.IFNA(VLOOKUP($K513,数据整理2!$B$4:$Q$172,12,0),0)</f>
        <v>0</v>
      </c>
      <c r="N686">
        <f>_xlfn.IFNA(VLOOKUP($D513,数据整理2!$B$4:$Q$172,13,0),0)+_xlfn.IFNA(VLOOKUP($E513,数据整理2!$B$4:$Q$172,13,0),0)+_xlfn.IFNA(VLOOKUP($F513,数据整理2!$B$4:$Q$172,13,0),0)+_xlfn.IFNA(VLOOKUP($G513,数据整理2!$B$4:$Q$172,13,0),0)+_xlfn.IFNA(VLOOKUP($H513,数据整理2!$B$4:$Q$172,13,0),0)+_xlfn.IFNA(VLOOKUP($I513,数据整理2!$B$4:$Q$172,13,0),0)+_xlfn.IFNA(VLOOKUP($J513,数据整理2!$B$4:$Q$172,13,0),0)+_xlfn.IFNA(VLOOKUP($K513,数据整理2!$B$4:$Q$172,13,0),0)</f>
        <v>0</v>
      </c>
      <c r="O686">
        <f>_xlfn.IFNA(VLOOKUP($D513,数据整理2!$B$4:$Q$172,14,0),0)+_xlfn.IFNA(VLOOKUP($E513,数据整理2!$B$4:$Q$172,14,0),0)+_xlfn.IFNA(VLOOKUP($F513,数据整理2!$B$4:$Q$172,14,0),0)+_xlfn.IFNA(VLOOKUP($G513,数据整理2!$B$4:$Q$172,14,0),0)+_xlfn.IFNA(VLOOKUP($H513,数据整理2!$B$4:$Q$172,14,0),0)+_xlfn.IFNA(VLOOKUP($I513,数据整理2!$B$4:$Q$172,14,0),0)+_xlfn.IFNA(VLOOKUP($J513,数据整理2!$B$4:$Q$172,14,0),0)+_xlfn.IFNA(VLOOKUP($K513,数据整理2!$B$4:$Q$172,14,0),0)</f>
        <v>0</v>
      </c>
      <c r="P686">
        <f>_xlfn.IFNA(VLOOKUP($D513,数据整理2!$B$4:$Q$172,15,0),0)+_xlfn.IFNA(VLOOKUP($E513,数据整理2!$B$4:$Q$172,15,0),0)+_xlfn.IFNA(VLOOKUP($F513,数据整理2!$B$4:$Q$172,15,0),0)+_xlfn.IFNA(VLOOKUP($G513,数据整理2!$B$4:$Q$172,15,0),0)+_xlfn.IFNA(VLOOKUP($H513,数据整理2!$B$4:$Q$172,15,0),0)+_xlfn.IFNA(VLOOKUP($I513,数据整理2!$B$4:$Q$172,15,0),0)+_xlfn.IFNA(VLOOKUP($J513,数据整理2!$B$4:$Q$172,15,0),0)+_xlfn.IFNA(VLOOKUP($K513,数据整理2!$B$4:$Q$172,15,0),0)</f>
        <v>2565</v>
      </c>
      <c r="Q686">
        <f>_xlfn.IFNA(VLOOKUP($D513,数据整理2!$B$4:$Q$172,16,0),0)+_xlfn.IFNA(VLOOKUP($E513,数据整理2!$B$4:$Q$172,16,0),0)+_xlfn.IFNA(VLOOKUP($F513,数据整理2!$B$4:$Q$172,16,0),0)+_xlfn.IFNA(VLOOKUP($G513,数据整理2!$B$4:$Q$172,16,0),0)+_xlfn.IFNA(VLOOKUP($H513,数据整理2!$B$4:$Q$172,16,0),0)+_xlfn.IFNA(VLOOKUP($I513,数据整理2!$B$4:$Q$172,16,0),0)+_xlfn.IFNA(VLOOKUP($J513,数据整理2!$B$4:$Q$172,16,0),0)+_xlfn.IFNA(VLOOKUP($K513,数据整理2!$B$4:$Q$172,16,0),0)</f>
        <v>2565</v>
      </c>
    </row>
    <row r="687" spans="2:17" x14ac:dyDescent="0.2">
      <c r="B687">
        <v>134</v>
      </c>
      <c r="C687" t="str">
        <f>INDEX(数据整理1!$C$30:$C$54,MATCH(B687,数据整理1!$D$30:$D$54))</f>
        <v>20阶</v>
      </c>
      <c r="D687">
        <f>_xlfn.IFNA(VLOOKUP(D514,数据整理2!$B$4:$Q$172,3,0),0)+_xlfn.IFNA(VLOOKUP(E514,数据整理2!$B$4:$Q$172,3,0),0)+_xlfn.IFNA(VLOOKUP(F514,数据整理2!$B$4:$Q$172,3,0),0)+_xlfn.IFNA(VLOOKUP(G514,数据整理2!$B$4:$Q$172,3,0),0)+_xlfn.IFNA(VLOOKUP(H514,数据整理2!$B$4:$Q$172,3,0),0)+_xlfn.IFNA(VLOOKUP(I514,数据整理2!$B$4:$Q$172,3,0),0)+_xlfn.IFNA(VLOOKUP(J514,数据整理2!$B$4:$Q$172,3,0),0)+_xlfn.IFNA(VLOOKUP(K514,数据整理2!$B$4:$Q$172,3,0),0)</f>
        <v>14412</v>
      </c>
      <c r="E687">
        <f>_xlfn.IFNA(VLOOKUP($D514,数据整理2!$B$4:$Q$172,4,0),0)+_xlfn.IFNA(VLOOKUP($E514,数据整理2!$B$4:$Q$172,4,0),0)+_xlfn.IFNA(VLOOKUP($F514,数据整理2!$B$4:$Q$172,4,0),0)+_xlfn.IFNA(VLOOKUP($G514,数据整理2!$B$4:$Q$172,4,0),0)+_xlfn.IFNA(VLOOKUP($H514,数据整理2!$B$4:$Q$172,4,0),0)+_xlfn.IFNA(VLOOKUP($I514,数据整理2!$B$4:$Q$172,4,0),0)+_xlfn.IFNA(VLOOKUP($J514,数据整理2!$B$4:$Q$172,4,0),0)+_xlfn.IFNA(VLOOKUP($K514,数据整理2!$B$4:$Q$172,4,0),0)</f>
        <v>1560</v>
      </c>
      <c r="F687">
        <f>_xlfn.IFNA(VLOOKUP($D514,数据整理2!$B$4:$Q$172,5,0),0)+_xlfn.IFNA(VLOOKUP($E514,数据整理2!$B$4:$Q$172,5,0),0)+_xlfn.IFNA(VLOOKUP($F514,数据整理2!$B$4:$Q$172,5,0),0)+_xlfn.IFNA(VLOOKUP($G514,数据整理2!$B$4:$Q$172,5,0),0)+_xlfn.IFNA(VLOOKUP($H514,数据整理2!$B$4:$Q$172,5,0),0)+_xlfn.IFNA(VLOOKUP($I514,数据整理2!$B$4:$Q$172,5,0),0)+_xlfn.IFNA(VLOOKUP($J514,数据整理2!$B$4:$Q$172,5,0),0)+_xlfn.IFNA(VLOOKUP($K514,数据整理2!$B$4:$Q$172,5,0),0)</f>
        <v>7086</v>
      </c>
      <c r="G687">
        <f>_xlfn.IFNA(VLOOKUP($D514,数据整理2!$B$4:$Q$172,6,0),0)+_xlfn.IFNA(VLOOKUP($E514,数据整理2!$B$4:$Q$172,6,0),0)+_xlfn.IFNA(VLOOKUP($F514,数据整理2!$B$4:$Q$172,6,0),0)+_xlfn.IFNA(VLOOKUP($G514,数据整理2!$B$4:$Q$172,6,0),0)+_xlfn.IFNA(VLOOKUP($H514,数据整理2!$B$4:$Q$172,6,0),0)+_xlfn.IFNA(VLOOKUP($I514,数据整理2!$B$4:$Q$172,6,0),0)+_xlfn.IFNA(VLOOKUP($J514,数据整理2!$B$4:$Q$172,6,0),0)+_xlfn.IFNA(VLOOKUP($K514,数据整理2!$B$4:$Q$172,6,0),0)</f>
        <v>3962</v>
      </c>
      <c r="H687">
        <f>_xlfn.IFNA(VLOOKUP($D514,数据整理2!$B$4:$Q$172,7,0),0)+_xlfn.IFNA(VLOOKUP($E514,数据整理2!$B$4:$Q$172,7,0),0)+_xlfn.IFNA(VLOOKUP($F514,数据整理2!$B$4:$Q$172,7,0),0)+_xlfn.IFNA(VLOOKUP($G514,数据整理2!$B$4:$Q$172,7,0),0)+_xlfn.IFNA(VLOOKUP($H514,数据整理2!$B$4:$Q$172,7,0),0)+_xlfn.IFNA(VLOOKUP($I514,数据整理2!$B$4:$Q$172,7,0),0)+_xlfn.IFNA(VLOOKUP($J514,数据整理2!$B$4:$Q$172,7,0),0)+_xlfn.IFNA(VLOOKUP($K514,数据整理2!$B$4:$Q$172,7,0),0)</f>
        <v>0</v>
      </c>
      <c r="I687">
        <f>_xlfn.IFNA(VLOOKUP($D514,数据整理2!$B$4:$Q$172,8,0),0)+_xlfn.IFNA(VLOOKUP($E514,数据整理2!$B$4:$Q$172,8,0),0)+_xlfn.IFNA(VLOOKUP($F514,数据整理2!$B$4:$Q$172,8,0),0)+_xlfn.IFNA(VLOOKUP($G514,数据整理2!$B$4:$Q$172,8,0),0)+_xlfn.IFNA(VLOOKUP($H514,数据整理2!$B$4:$Q$172,8,0),0)+_xlfn.IFNA(VLOOKUP($I514,数据整理2!$B$4:$Q$172,8,0),0)+_xlfn.IFNA(VLOOKUP($J514,数据整理2!$B$4:$Q$172,8,0),0)+_xlfn.IFNA(VLOOKUP($K514,数据整理2!$B$4:$Q$172,8,0),0)</f>
        <v>0</v>
      </c>
      <c r="J687">
        <f>_xlfn.IFNA(VLOOKUP($D514,数据整理2!$B$4:$Q$172,9,0),0)+_xlfn.IFNA(VLOOKUP($E514,数据整理2!$B$4:$Q$172,9,0),0)+_xlfn.IFNA(VLOOKUP($F514,数据整理2!$B$4:$Q$172,9,0),0)+_xlfn.IFNA(VLOOKUP($G514,数据整理2!$B$4:$Q$172,9,0),0)+_xlfn.IFNA(VLOOKUP($H514,数据整理2!$B$4:$Q$172,9,0),0)+_xlfn.IFNA(VLOOKUP($I514,数据整理2!$B$4:$Q$172,9,0),0)+_xlfn.IFNA(VLOOKUP($J514,数据整理2!$B$4:$Q$172,9,0),0)+_xlfn.IFNA(VLOOKUP($K514,数据整理2!$B$4:$Q$172,9,0),0)</f>
        <v>0</v>
      </c>
      <c r="K687">
        <f>_xlfn.IFNA(VLOOKUP($D514,数据整理2!$B$4:$Q$172,10,0),0)+_xlfn.IFNA(VLOOKUP($E514,数据整理2!$B$4:$Q$172,10,0),0)+_xlfn.IFNA(VLOOKUP($F514,数据整理2!$B$4:$Q$172,10,0),0)+_xlfn.IFNA(VLOOKUP($G514,数据整理2!$B$4:$Q$172,10,0),0)+_xlfn.IFNA(VLOOKUP($H514,数据整理2!$B$4:$Q$172,10,0),0)+_xlfn.IFNA(VLOOKUP($I514,数据整理2!$B$4:$Q$172,10,0),0)+_xlfn.IFNA(VLOOKUP($J514,数据整理2!$B$4:$Q$172,10,0),0)+_xlfn.IFNA(VLOOKUP($K514,数据整理2!$B$4:$Q$172,10,0),0)</f>
        <v>0</v>
      </c>
      <c r="L687">
        <f>_xlfn.IFNA(VLOOKUP($D514,数据整理2!$B$4:$Q$172,11,0),0)+_xlfn.IFNA(VLOOKUP($E514,数据整理2!$B$4:$Q$172,11,0),0)+_xlfn.IFNA(VLOOKUP($F514,数据整理2!$B$4:$Q$172,11,0),0)+_xlfn.IFNA(VLOOKUP($G514,数据整理2!$B$4:$Q$172,11,0),0)+_xlfn.IFNA(VLOOKUP($H514,数据整理2!$B$4:$Q$172,11,0),0)+_xlfn.IFNA(VLOOKUP($I514,数据整理2!$B$4:$Q$172,11,0),0)+_xlfn.IFNA(VLOOKUP($J514,数据整理2!$B$4:$Q$172,11,0),0)+_xlfn.IFNA(VLOOKUP($K514,数据整理2!$B$4:$Q$172,11,0),0)</f>
        <v>0</v>
      </c>
      <c r="M687">
        <f>_xlfn.IFNA(VLOOKUP($D514,数据整理2!$B$4:$Q$172,12,0),0)+_xlfn.IFNA(VLOOKUP($E514,数据整理2!$B$4:$Q$172,12,0),0)+_xlfn.IFNA(VLOOKUP($F514,数据整理2!$B$4:$Q$172,12,0),0)+_xlfn.IFNA(VLOOKUP($G514,数据整理2!$B$4:$Q$172,12,0),0)+_xlfn.IFNA(VLOOKUP($H514,数据整理2!$B$4:$Q$172,12,0),0)+_xlfn.IFNA(VLOOKUP($I514,数据整理2!$B$4:$Q$172,12,0),0)+_xlfn.IFNA(VLOOKUP($J514,数据整理2!$B$4:$Q$172,12,0),0)+_xlfn.IFNA(VLOOKUP($K514,数据整理2!$B$4:$Q$172,12,0),0)</f>
        <v>0</v>
      </c>
      <c r="N687">
        <f>_xlfn.IFNA(VLOOKUP($D514,数据整理2!$B$4:$Q$172,13,0),0)+_xlfn.IFNA(VLOOKUP($E514,数据整理2!$B$4:$Q$172,13,0),0)+_xlfn.IFNA(VLOOKUP($F514,数据整理2!$B$4:$Q$172,13,0),0)+_xlfn.IFNA(VLOOKUP($G514,数据整理2!$B$4:$Q$172,13,0),0)+_xlfn.IFNA(VLOOKUP($H514,数据整理2!$B$4:$Q$172,13,0),0)+_xlfn.IFNA(VLOOKUP($I514,数据整理2!$B$4:$Q$172,13,0),0)+_xlfn.IFNA(VLOOKUP($J514,数据整理2!$B$4:$Q$172,13,0),0)+_xlfn.IFNA(VLOOKUP($K514,数据整理2!$B$4:$Q$172,13,0),0)</f>
        <v>0</v>
      </c>
      <c r="O687">
        <f>_xlfn.IFNA(VLOOKUP($D514,数据整理2!$B$4:$Q$172,14,0),0)+_xlfn.IFNA(VLOOKUP($E514,数据整理2!$B$4:$Q$172,14,0),0)+_xlfn.IFNA(VLOOKUP($F514,数据整理2!$B$4:$Q$172,14,0),0)+_xlfn.IFNA(VLOOKUP($G514,数据整理2!$B$4:$Q$172,14,0),0)+_xlfn.IFNA(VLOOKUP($H514,数据整理2!$B$4:$Q$172,14,0),0)+_xlfn.IFNA(VLOOKUP($I514,数据整理2!$B$4:$Q$172,14,0),0)+_xlfn.IFNA(VLOOKUP($J514,数据整理2!$B$4:$Q$172,14,0),0)+_xlfn.IFNA(VLOOKUP($K514,数据整理2!$B$4:$Q$172,14,0),0)</f>
        <v>0</v>
      </c>
      <c r="P687">
        <f>_xlfn.IFNA(VLOOKUP($D514,数据整理2!$B$4:$Q$172,15,0),0)+_xlfn.IFNA(VLOOKUP($E514,数据整理2!$B$4:$Q$172,15,0),0)+_xlfn.IFNA(VLOOKUP($F514,数据整理2!$B$4:$Q$172,15,0),0)+_xlfn.IFNA(VLOOKUP($G514,数据整理2!$B$4:$Q$172,15,0),0)+_xlfn.IFNA(VLOOKUP($H514,数据整理2!$B$4:$Q$172,15,0),0)+_xlfn.IFNA(VLOOKUP($I514,数据整理2!$B$4:$Q$172,15,0),0)+_xlfn.IFNA(VLOOKUP($J514,数据整理2!$B$4:$Q$172,15,0),0)+_xlfn.IFNA(VLOOKUP($K514,数据整理2!$B$4:$Q$172,15,0),0)</f>
        <v>2565</v>
      </c>
      <c r="Q687">
        <f>_xlfn.IFNA(VLOOKUP($D514,数据整理2!$B$4:$Q$172,16,0),0)+_xlfn.IFNA(VLOOKUP($E514,数据整理2!$B$4:$Q$172,16,0),0)+_xlfn.IFNA(VLOOKUP($F514,数据整理2!$B$4:$Q$172,16,0),0)+_xlfn.IFNA(VLOOKUP($G514,数据整理2!$B$4:$Q$172,16,0),0)+_xlfn.IFNA(VLOOKUP($H514,数据整理2!$B$4:$Q$172,16,0),0)+_xlfn.IFNA(VLOOKUP($I514,数据整理2!$B$4:$Q$172,16,0),0)+_xlfn.IFNA(VLOOKUP($J514,数据整理2!$B$4:$Q$172,16,0),0)+_xlfn.IFNA(VLOOKUP($K514,数据整理2!$B$4:$Q$172,16,0),0)</f>
        <v>2565</v>
      </c>
    </row>
    <row r="688" spans="2:17" x14ac:dyDescent="0.2">
      <c r="B688">
        <v>135</v>
      </c>
      <c r="C688" t="str">
        <f>INDEX(数据整理1!$C$30:$C$54,MATCH(B688,数据整理1!$D$30:$D$54))</f>
        <v>20阶</v>
      </c>
      <c r="D688">
        <f>_xlfn.IFNA(VLOOKUP(D515,数据整理2!$B$4:$Q$172,3,0),0)+_xlfn.IFNA(VLOOKUP(E515,数据整理2!$B$4:$Q$172,3,0),0)+_xlfn.IFNA(VLOOKUP(F515,数据整理2!$B$4:$Q$172,3,0),0)+_xlfn.IFNA(VLOOKUP(G515,数据整理2!$B$4:$Q$172,3,0),0)+_xlfn.IFNA(VLOOKUP(H515,数据整理2!$B$4:$Q$172,3,0),0)+_xlfn.IFNA(VLOOKUP(I515,数据整理2!$B$4:$Q$172,3,0),0)+_xlfn.IFNA(VLOOKUP(J515,数据整理2!$B$4:$Q$172,3,0),0)+_xlfn.IFNA(VLOOKUP(K515,数据整理2!$B$4:$Q$172,3,0),0)</f>
        <v>14412</v>
      </c>
      <c r="E688">
        <f>_xlfn.IFNA(VLOOKUP($D515,数据整理2!$B$4:$Q$172,4,0),0)+_xlfn.IFNA(VLOOKUP($E515,数据整理2!$B$4:$Q$172,4,0),0)+_xlfn.IFNA(VLOOKUP($F515,数据整理2!$B$4:$Q$172,4,0),0)+_xlfn.IFNA(VLOOKUP($G515,数据整理2!$B$4:$Q$172,4,0),0)+_xlfn.IFNA(VLOOKUP($H515,数据整理2!$B$4:$Q$172,4,0),0)+_xlfn.IFNA(VLOOKUP($I515,数据整理2!$B$4:$Q$172,4,0),0)+_xlfn.IFNA(VLOOKUP($J515,数据整理2!$B$4:$Q$172,4,0),0)+_xlfn.IFNA(VLOOKUP($K515,数据整理2!$B$4:$Q$172,4,0),0)</f>
        <v>1560</v>
      </c>
      <c r="F688">
        <f>_xlfn.IFNA(VLOOKUP($D515,数据整理2!$B$4:$Q$172,5,0),0)+_xlfn.IFNA(VLOOKUP($E515,数据整理2!$B$4:$Q$172,5,0),0)+_xlfn.IFNA(VLOOKUP($F515,数据整理2!$B$4:$Q$172,5,0),0)+_xlfn.IFNA(VLOOKUP($G515,数据整理2!$B$4:$Q$172,5,0),0)+_xlfn.IFNA(VLOOKUP($H515,数据整理2!$B$4:$Q$172,5,0),0)+_xlfn.IFNA(VLOOKUP($I515,数据整理2!$B$4:$Q$172,5,0),0)+_xlfn.IFNA(VLOOKUP($J515,数据整理2!$B$4:$Q$172,5,0),0)+_xlfn.IFNA(VLOOKUP($K515,数据整理2!$B$4:$Q$172,5,0),0)</f>
        <v>7086</v>
      </c>
      <c r="G688">
        <f>_xlfn.IFNA(VLOOKUP($D515,数据整理2!$B$4:$Q$172,6,0),0)+_xlfn.IFNA(VLOOKUP($E515,数据整理2!$B$4:$Q$172,6,0),0)+_xlfn.IFNA(VLOOKUP($F515,数据整理2!$B$4:$Q$172,6,0),0)+_xlfn.IFNA(VLOOKUP($G515,数据整理2!$B$4:$Q$172,6,0),0)+_xlfn.IFNA(VLOOKUP($H515,数据整理2!$B$4:$Q$172,6,0),0)+_xlfn.IFNA(VLOOKUP($I515,数据整理2!$B$4:$Q$172,6,0),0)+_xlfn.IFNA(VLOOKUP($J515,数据整理2!$B$4:$Q$172,6,0),0)+_xlfn.IFNA(VLOOKUP($K515,数据整理2!$B$4:$Q$172,6,0),0)</f>
        <v>3962</v>
      </c>
      <c r="H688">
        <f>_xlfn.IFNA(VLOOKUP($D515,数据整理2!$B$4:$Q$172,7,0),0)+_xlfn.IFNA(VLOOKUP($E515,数据整理2!$B$4:$Q$172,7,0),0)+_xlfn.IFNA(VLOOKUP($F515,数据整理2!$B$4:$Q$172,7,0),0)+_xlfn.IFNA(VLOOKUP($G515,数据整理2!$B$4:$Q$172,7,0),0)+_xlfn.IFNA(VLOOKUP($H515,数据整理2!$B$4:$Q$172,7,0),0)+_xlfn.IFNA(VLOOKUP($I515,数据整理2!$B$4:$Q$172,7,0),0)+_xlfn.IFNA(VLOOKUP($J515,数据整理2!$B$4:$Q$172,7,0),0)+_xlfn.IFNA(VLOOKUP($K515,数据整理2!$B$4:$Q$172,7,0),0)</f>
        <v>0</v>
      </c>
      <c r="I688">
        <f>_xlfn.IFNA(VLOOKUP($D515,数据整理2!$B$4:$Q$172,8,0),0)+_xlfn.IFNA(VLOOKUP($E515,数据整理2!$B$4:$Q$172,8,0),0)+_xlfn.IFNA(VLOOKUP($F515,数据整理2!$B$4:$Q$172,8,0),0)+_xlfn.IFNA(VLOOKUP($G515,数据整理2!$B$4:$Q$172,8,0),0)+_xlfn.IFNA(VLOOKUP($H515,数据整理2!$B$4:$Q$172,8,0),0)+_xlfn.IFNA(VLOOKUP($I515,数据整理2!$B$4:$Q$172,8,0),0)+_xlfn.IFNA(VLOOKUP($J515,数据整理2!$B$4:$Q$172,8,0),0)+_xlfn.IFNA(VLOOKUP($K515,数据整理2!$B$4:$Q$172,8,0),0)</f>
        <v>0</v>
      </c>
      <c r="J688">
        <f>_xlfn.IFNA(VLOOKUP($D515,数据整理2!$B$4:$Q$172,9,0),0)+_xlfn.IFNA(VLOOKUP($E515,数据整理2!$B$4:$Q$172,9,0),0)+_xlfn.IFNA(VLOOKUP($F515,数据整理2!$B$4:$Q$172,9,0),0)+_xlfn.IFNA(VLOOKUP($G515,数据整理2!$B$4:$Q$172,9,0),0)+_xlfn.IFNA(VLOOKUP($H515,数据整理2!$B$4:$Q$172,9,0),0)+_xlfn.IFNA(VLOOKUP($I515,数据整理2!$B$4:$Q$172,9,0),0)+_xlfn.IFNA(VLOOKUP($J515,数据整理2!$B$4:$Q$172,9,0),0)+_xlfn.IFNA(VLOOKUP($K515,数据整理2!$B$4:$Q$172,9,0),0)</f>
        <v>0</v>
      </c>
      <c r="K688">
        <f>_xlfn.IFNA(VLOOKUP($D515,数据整理2!$B$4:$Q$172,10,0),0)+_xlfn.IFNA(VLOOKUP($E515,数据整理2!$B$4:$Q$172,10,0),0)+_xlfn.IFNA(VLOOKUP($F515,数据整理2!$B$4:$Q$172,10,0),0)+_xlfn.IFNA(VLOOKUP($G515,数据整理2!$B$4:$Q$172,10,0),0)+_xlfn.IFNA(VLOOKUP($H515,数据整理2!$B$4:$Q$172,10,0),0)+_xlfn.IFNA(VLOOKUP($I515,数据整理2!$B$4:$Q$172,10,0),0)+_xlfn.IFNA(VLOOKUP($J515,数据整理2!$B$4:$Q$172,10,0),0)+_xlfn.IFNA(VLOOKUP($K515,数据整理2!$B$4:$Q$172,10,0),0)</f>
        <v>0</v>
      </c>
      <c r="L688">
        <f>_xlfn.IFNA(VLOOKUP($D515,数据整理2!$B$4:$Q$172,11,0),0)+_xlfn.IFNA(VLOOKUP($E515,数据整理2!$B$4:$Q$172,11,0),0)+_xlfn.IFNA(VLOOKUP($F515,数据整理2!$B$4:$Q$172,11,0),0)+_xlfn.IFNA(VLOOKUP($G515,数据整理2!$B$4:$Q$172,11,0),0)+_xlfn.IFNA(VLOOKUP($H515,数据整理2!$B$4:$Q$172,11,0),0)+_xlfn.IFNA(VLOOKUP($I515,数据整理2!$B$4:$Q$172,11,0),0)+_xlfn.IFNA(VLOOKUP($J515,数据整理2!$B$4:$Q$172,11,0),0)+_xlfn.IFNA(VLOOKUP($K515,数据整理2!$B$4:$Q$172,11,0),0)</f>
        <v>0</v>
      </c>
      <c r="M688">
        <f>_xlfn.IFNA(VLOOKUP($D515,数据整理2!$B$4:$Q$172,12,0),0)+_xlfn.IFNA(VLOOKUP($E515,数据整理2!$B$4:$Q$172,12,0),0)+_xlfn.IFNA(VLOOKUP($F515,数据整理2!$B$4:$Q$172,12,0),0)+_xlfn.IFNA(VLOOKUP($G515,数据整理2!$B$4:$Q$172,12,0),0)+_xlfn.IFNA(VLOOKUP($H515,数据整理2!$B$4:$Q$172,12,0),0)+_xlfn.IFNA(VLOOKUP($I515,数据整理2!$B$4:$Q$172,12,0),0)+_xlfn.IFNA(VLOOKUP($J515,数据整理2!$B$4:$Q$172,12,0),0)+_xlfn.IFNA(VLOOKUP($K515,数据整理2!$B$4:$Q$172,12,0),0)</f>
        <v>0</v>
      </c>
      <c r="N688">
        <f>_xlfn.IFNA(VLOOKUP($D515,数据整理2!$B$4:$Q$172,13,0),0)+_xlfn.IFNA(VLOOKUP($E515,数据整理2!$B$4:$Q$172,13,0),0)+_xlfn.IFNA(VLOOKUP($F515,数据整理2!$B$4:$Q$172,13,0),0)+_xlfn.IFNA(VLOOKUP($G515,数据整理2!$B$4:$Q$172,13,0),0)+_xlfn.IFNA(VLOOKUP($H515,数据整理2!$B$4:$Q$172,13,0),0)+_xlfn.IFNA(VLOOKUP($I515,数据整理2!$B$4:$Q$172,13,0),0)+_xlfn.IFNA(VLOOKUP($J515,数据整理2!$B$4:$Q$172,13,0),0)+_xlfn.IFNA(VLOOKUP($K515,数据整理2!$B$4:$Q$172,13,0),0)</f>
        <v>0</v>
      </c>
      <c r="O688">
        <f>_xlfn.IFNA(VLOOKUP($D515,数据整理2!$B$4:$Q$172,14,0),0)+_xlfn.IFNA(VLOOKUP($E515,数据整理2!$B$4:$Q$172,14,0),0)+_xlfn.IFNA(VLOOKUP($F515,数据整理2!$B$4:$Q$172,14,0),0)+_xlfn.IFNA(VLOOKUP($G515,数据整理2!$B$4:$Q$172,14,0),0)+_xlfn.IFNA(VLOOKUP($H515,数据整理2!$B$4:$Q$172,14,0),0)+_xlfn.IFNA(VLOOKUP($I515,数据整理2!$B$4:$Q$172,14,0),0)+_xlfn.IFNA(VLOOKUP($J515,数据整理2!$B$4:$Q$172,14,0),0)+_xlfn.IFNA(VLOOKUP($K515,数据整理2!$B$4:$Q$172,14,0),0)</f>
        <v>0</v>
      </c>
      <c r="P688">
        <f>_xlfn.IFNA(VLOOKUP($D515,数据整理2!$B$4:$Q$172,15,0),0)+_xlfn.IFNA(VLOOKUP($E515,数据整理2!$B$4:$Q$172,15,0),0)+_xlfn.IFNA(VLOOKUP($F515,数据整理2!$B$4:$Q$172,15,0),0)+_xlfn.IFNA(VLOOKUP($G515,数据整理2!$B$4:$Q$172,15,0),0)+_xlfn.IFNA(VLOOKUP($H515,数据整理2!$B$4:$Q$172,15,0),0)+_xlfn.IFNA(VLOOKUP($I515,数据整理2!$B$4:$Q$172,15,0),0)+_xlfn.IFNA(VLOOKUP($J515,数据整理2!$B$4:$Q$172,15,0),0)+_xlfn.IFNA(VLOOKUP($K515,数据整理2!$B$4:$Q$172,15,0),0)</f>
        <v>2565</v>
      </c>
      <c r="Q688">
        <f>_xlfn.IFNA(VLOOKUP($D515,数据整理2!$B$4:$Q$172,16,0),0)+_xlfn.IFNA(VLOOKUP($E515,数据整理2!$B$4:$Q$172,16,0),0)+_xlfn.IFNA(VLOOKUP($F515,数据整理2!$B$4:$Q$172,16,0),0)+_xlfn.IFNA(VLOOKUP($G515,数据整理2!$B$4:$Q$172,16,0),0)+_xlfn.IFNA(VLOOKUP($H515,数据整理2!$B$4:$Q$172,16,0),0)+_xlfn.IFNA(VLOOKUP($I515,数据整理2!$B$4:$Q$172,16,0),0)+_xlfn.IFNA(VLOOKUP($J515,数据整理2!$B$4:$Q$172,16,0),0)+_xlfn.IFNA(VLOOKUP($K515,数据整理2!$B$4:$Q$172,16,0),0)</f>
        <v>2565</v>
      </c>
    </row>
    <row r="689" spans="2:17" x14ac:dyDescent="0.2">
      <c r="B689">
        <v>136</v>
      </c>
      <c r="C689" t="str">
        <f>INDEX(数据整理1!$C$30:$C$54,MATCH(B689,数据整理1!$D$30:$D$54))</f>
        <v>20阶</v>
      </c>
      <c r="D689">
        <f>_xlfn.IFNA(VLOOKUP(D516,数据整理2!$B$4:$Q$172,3,0),0)+_xlfn.IFNA(VLOOKUP(E516,数据整理2!$B$4:$Q$172,3,0),0)+_xlfn.IFNA(VLOOKUP(F516,数据整理2!$B$4:$Q$172,3,0),0)+_xlfn.IFNA(VLOOKUP(G516,数据整理2!$B$4:$Q$172,3,0),0)+_xlfn.IFNA(VLOOKUP(H516,数据整理2!$B$4:$Q$172,3,0),0)+_xlfn.IFNA(VLOOKUP(I516,数据整理2!$B$4:$Q$172,3,0),0)+_xlfn.IFNA(VLOOKUP(J516,数据整理2!$B$4:$Q$172,3,0),0)+_xlfn.IFNA(VLOOKUP(K516,数据整理2!$B$4:$Q$172,3,0),0)</f>
        <v>14412</v>
      </c>
      <c r="E689">
        <f>_xlfn.IFNA(VLOOKUP($D516,数据整理2!$B$4:$Q$172,4,0),0)+_xlfn.IFNA(VLOOKUP($E516,数据整理2!$B$4:$Q$172,4,0),0)+_xlfn.IFNA(VLOOKUP($F516,数据整理2!$B$4:$Q$172,4,0),0)+_xlfn.IFNA(VLOOKUP($G516,数据整理2!$B$4:$Q$172,4,0),0)+_xlfn.IFNA(VLOOKUP($H516,数据整理2!$B$4:$Q$172,4,0),0)+_xlfn.IFNA(VLOOKUP($I516,数据整理2!$B$4:$Q$172,4,0),0)+_xlfn.IFNA(VLOOKUP($J516,数据整理2!$B$4:$Q$172,4,0),0)+_xlfn.IFNA(VLOOKUP($K516,数据整理2!$B$4:$Q$172,4,0),0)</f>
        <v>1560</v>
      </c>
      <c r="F689">
        <f>_xlfn.IFNA(VLOOKUP($D516,数据整理2!$B$4:$Q$172,5,0),0)+_xlfn.IFNA(VLOOKUP($E516,数据整理2!$B$4:$Q$172,5,0),0)+_xlfn.IFNA(VLOOKUP($F516,数据整理2!$B$4:$Q$172,5,0),0)+_xlfn.IFNA(VLOOKUP($G516,数据整理2!$B$4:$Q$172,5,0),0)+_xlfn.IFNA(VLOOKUP($H516,数据整理2!$B$4:$Q$172,5,0),0)+_xlfn.IFNA(VLOOKUP($I516,数据整理2!$B$4:$Q$172,5,0),0)+_xlfn.IFNA(VLOOKUP($J516,数据整理2!$B$4:$Q$172,5,0),0)+_xlfn.IFNA(VLOOKUP($K516,数据整理2!$B$4:$Q$172,5,0),0)</f>
        <v>7086</v>
      </c>
      <c r="G689">
        <f>_xlfn.IFNA(VLOOKUP($D516,数据整理2!$B$4:$Q$172,6,0),0)+_xlfn.IFNA(VLOOKUP($E516,数据整理2!$B$4:$Q$172,6,0),0)+_xlfn.IFNA(VLOOKUP($F516,数据整理2!$B$4:$Q$172,6,0),0)+_xlfn.IFNA(VLOOKUP($G516,数据整理2!$B$4:$Q$172,6,0),0)+_xlfn.IFNA(VLOOKUP($H516,数据整理2!$B$4:$Q$172,6,0),0)+_xlfn.IFNA(VLOOKUP($I516,数据整理2!$B$4:$Q$172,6,0),0)+_xlfn.IFNA(VLOOKUP($J516,数据整理2!$B$4:$Q$172,6,0),0)+_xlfn.IFNA(VLOOKUP($K516,数据整理2!$B$4:$Q$172,6,0),0)</f>
        <v>3962</v>
      </c>
      <c r="H689">
        <f>_xlfn.IFNA(VLOOKUP($D516,数据整理2!$B$4:$Q$172,7,0),0)+_xlfn.IFNA(VLOOKUP($E516,数据整理2!$B$4:$Q$172,7,0),0)+_xlfn.IFNA(VLOOKUP($F516,数据整理2!$B$4:$Q$172,7,0),0)+_xlfn.IFNA(VLOOKUP($G516,数据整理2!$B$4:$Q$172,7,0),0)+_xlfn.IFNA(VLOOKUP($H516,数据整理2!$B$4:$Q$172,7,0),0)+_xlfn.IFNA(VLOOKUP($I516,数据整理2!$B$4:$Q$172,7,0),0)+_xlfn.IFNA(VLOOKUP($J516,数据整理2!$B$4:$Q$172,7,0),0)+_xlfn.IFNA(VLOOKUP($K516,数据整理2!$B$4:$Q$172,7,0),0)</f>
        <v>0</v>
      </c>
      <c r="I689">
        <f>_xlfn.IFNA(VLOOKUP($D516,数据整理2!$B$4:$Q$172,8,0),0)+_xlfn.IFNA(VLOOKUP($E516,数据整理2!$B$4:$Q$172,8,0),0)+_xlfn.IFNA(VLOOKUP($F516,数据整理2!$B$4:$Q$172,8,0),0)+_xlfn.IFNA(VLOOKUP($G516,数据整理2!$B$4:$Q$172,8,0),0)+_xlfn.IFNA(VLOOKUP($H516,数据整理2!$B$4:$Q$172,8,0),0)+_xlfn.IFNA(VLOOKUP($I516,数据整理2!$B$4:$Q$172,8,0),0)+_xlfn.IFNA(VLOOKUP($J516,数据整理2!$B$4:$Q$172,8,0),0)+_xlfn.IFNA(VLOOKUP($K516,数据整理2!$B$4:$Q$172,8,0),0)</f>
        <v>0</v>
      </c>
      <c r="J689">
        <f>_xlfn.IFNA(VLOOKUP($D516,数据整理2!$B$4:$Q$172,9,0),0)+_xlfn.IFNA(VLOOKUP($E516,数据整理2!$B$4:$Q$172,9,0),0)+_xlfn.IFNA(VLOOKUP($F516,数据整理2!$B$4:$Q$172,9,0),0)+_xlfn.IFNA(VLOOKUP($G516,数据整理2!$B$4:$Q$172,9,0),0)+_xlfn.IFNA(VLOOKUP($H516,数据整理2!$B$4:$Q$172,9,0),0)+_xlfn.IFNA(VLOOKUP($I516,数据整理2!$B$4:$Q$172,9,0),0)+_xlfn.IFNA(VLOOKUP($J516,数据整理2!$B$4:$Q$172,9,0),0)+_xlfn.IFNA(VLOOKUP($K516,数据整理2!$B$4:$Q$172,9,0),0)</f>
        <v>0</v>
      </c>
      <c r="K689">
        <f>_xlfn.IFNA(VLOOKUP($D516,数据整理2!$B$4:$Q$172,10,0),0)+_xlfn.IFNA(VLOOKUP($E516,数据整理2!$B$4:$Q$172,10,0),0)+_xlfn.IFNA(VLOOKUP($F516,数据整理2!$B$4:$Q$172,10,0),0)+_xlfn.IFNA(VLOOKUP($G516,数据整理2!$B$4:$Q$172,10,0),0)+_xlfn.IFNA(VLOOKUP($H516,数据整理2!$B$4:$Q$172,10,0),0)+_xlfn.IFNA(VLOOKUP($I516,数据整理2!$B$4:$Q$172,10,0),0)+_xlfn.IFNA(VLOOKUP($J516,数据整理2!$B$4:$Q$172,10,0),0)+_xlfn.IFNA(VLOOKUP($K516,数据整理2!$B$4:$Q$172,10,0),0)</f>
        <v>0</v>
      </c>
      <c r="L689">
        <f>_xlfn.IFNA(VLOOKUP($D516,数据整理2!$B$4:$Q$172,11,0),0)+_xlfn.IFNA(VLOOKUP($E516,数据整理2!$B$4:$Q$172,11,0),0)+_xlfn.IFNA(VLOOKUP($F516,数据整理2!$B$4:$Q$172,11,0),0)+_xlfn.IFNA(VLOOKUP($G516,数据整理2!$B$4:$Q$172,11,0),0)+_xlfn.IFNA(VLOOKUP($H516,数据整理2!$B$4:$Q$172,11,0),0)+_xlfn.IFNA(VLOOKUP($I516,数据整理2!$B$4:$Q$172,11,0),0)+_xlfn.IFNA(VLOOKUP($J516,数据整理2!$B$4:$Q$172,11,0),0)+_xlfn.IFNA(VLOOKUP($K516,数据整理2!$B$4:$Q$172,11,0),0)</f>
        <v>0</v>
      </c>
      <c r="M689">
        <f>_xlfn.IFNA(VLOOKUP($D516,数据整理2!$B$4:$Q$172,12,0),0)+_xlfn.IFNA(VLOOKUP($E516,数据整理2!$B$4:$Q$172,12,0),0)+_xlfn.IFNA(VLOOKUP($F516,数据整理2!$B$4:$Q$172,12,0),0)+_xlfn.IFNA(VLOOKUP($G516,数据整理2!$B$4:$Q$172,12,0),0)+_xlfn.IFNA(VLOOKUP($H516,数据整理2!$B$4:$Q$172,12,0),0)+_xlfn.IFNA(VLOOKUP($I516,数据整理2!$B$4:$Q$172,12,0),0)+_xlfn.IFNA(VLOOKUP($J516,数据整理2!$B$4:$Q$172,12,0),0)+_xlfn.IFNA(VLOOKUP($K516,数据整理2!$B$4:$Q$172,12,0),0)</f>
        <v>0</v>
      </c>
      <c r="N689">
        <f>_xlfn.IFNA(VLOOKUP($D516,数据整理2!$B$4:$Q$172,13,0),0)+_xlfn.IFNA(VLOOKUP($E516,数据整理2!$B$4:$Q$172,13,0),0)+_xlfn.IFNA(VLOOKUP($F516,数据整理2!$B$4:$Q$172,13,0),0)+_xlfn.IFNA(VLOOKUP($G516,数据整理2!$B$4:$Q$172,13,0),0)+_xlfn.IFNA(VLOOKUP($H516,数据整理2!$B$4:$Q$172,13,0),0)+_xlfn.IFNA(VLOOKUP($I516,数据整理2!$B$4:$Q$172,13,0),0)+_xlfn.IFNA(VLOOKUP($J516,数据整理2!$B$4:$Q$172,13,0),0)+_xlfn.IFNA(VLOOKUP($K516,数据整理2!$B$4:$Q$172,13,0),0)</f>
        <v>0</v>
      </c>
      <c r="O689">
        <f>_xlfn.IFNA(VLOOKUP($D516,数据整理2!$B$4:$Q$172,14,0),0)+_xlfn.IFNA(VLOOKUP($E516,数据整理2!$B$4:$Q$172,14,0),0)+_xlfn.IFNA(VLOOKUP($F516,数据整理2!$B$4:$Q$172,14,0),0)+_xlfn.IFNA(VLOOKUP($G516,数据整理2!$B$4:$Q$172,14,0),0)+_xlfn.IFNA(VLOOKUP($H516,数据整理2!$B$4:$Q$172,14,0),0)+_xlfn.IFNA(VLOOKUP($I516,数据整理2!$B$4:$Q$172,14,0),0)+_xlfn.IFNA(VLOOKUP($J516,数据整理2!$B$4:$Q$172,14,0),0)+_xlfn.IFNA(VLOOKUP($K516,数据整理2!$B$4:$Q$172,14,0),0)</f>
        <v>0</v>
      </c>
      <c r="P689">
        <f>_xlfn.IFNA(VLOOKUP($D516,数据整理2!$B$4:$Q$172,15,0),0)+_xlfn.IFNA(VLOOKUP($E516,数据整理2!$B$4:$Q$172,15,0),0)+_xlfn.IFNA(VLOOKUP($F516,数据整理2!$B$4:$Q$172,15,0),0)+_xlfn.IFNA(VLOOKUP($G516,数据整理2!$B$4:$Q$172,15,0),0)+_xlfn.IFNA(VLOOKUP($H516,数据整理2!$B$4:$Q$172,15,0),0)+_xlfn.IFNA(VLOOKUP($I516,数据整理2!$B$4:$Q$172,15,0),0)+_xlfn.IFNA(VLOOKUP($J516,数据整理2!$B$4:$Q$172,15,0),0)+_xlfn.IFNA(VLOOKUP($K516,数据整理2!$B$4:$Q$172,15,0),0)</f>
        <v>2565</v>
      </c>
      <c r="Q689">
        <f>_xlfn.IFNA(VLOOKUP($D516,数据整理2!$B$4:$Q$172,16,0),0)+_xlfn.IFNA(VLOOKUP($E516,数据整理2!$B$4:$Q$172,16,0),0)+_xlfn.IFNA(VLOOKUP($F516,数据整理2!$B$4:$Q$172,16,0),0)+_xlfn.IFNA(VLOOKUP($G516,数据整理2!$B$4:$Q$172,16,0),0)+_xlfn.IFNA(VLOOKUP($H516,数据整理2!$B$4:$Q$172,16,0),0)+_xlfn.IFNA(VLOOKUP($I516,数据整理2!$B$4:$Q$172,16,0),0)+_xlfn.IFNA(VLOOKUP($J516,数据整理2!$B$4:$Q$172,16,0),0)+_xlfn.IFNA(VLOOKUP($K516,数据整理2!$B$4:$Q$172,16,0),0)</f>
        <v>2565</v>
      </c>
    </row>
    <row r="690" spans="2:17" x14ac:dyDescent="0.2">
      <c r="B690">
        <v>137</v>
      </c>
      <c r="C690" t="str">
        <f>INDEX(数据整理1!$C$30:$C$54,MATCH(B690,数据整理1!$D$30:$D$54))</f>
        <v>20阶</v>
      </c>
      <c r="D690">
        <f>_xlfn.IFNA(VLOOKUP(D517,数据整理2!$B$4:$Q$172,3,0),0)+_xlfn.IFNA(VLOOKUP(E517,数据整理2!$B$4:$Q$172,3,0),0)+_xlfn.IFNA(VLOOKUP(F517,数据整理2!$B$4:$Q$172,3,0),0)+_xlfn.IFNA(VLOOKUP(G517,数据整理2!$B$4:$Q$172,3,0),0)+_xlfn.IFNA(VLOOKUP(H517,数据整理2!$B$4:$Q$172,3,0),0)+_xlfn.IFNA(VLOOKUP(I517,数据整理2!$B$4:$Q$172,3,0),0)+_xlfn.IFNA(VLOOKUP(J517,数据整理2!$B$4:$Q$172,3,0),0)+_xlfn.IFNA(VLOOKUP(K517,数据整理2!$B$4:$Q$172,3,0),0)</f>
        <v>14412</v>
      </c>
      <c r="E690">
        <f>_xlfn.IFNA(VLOOKUP($D517,数据整理2!$B$4:$Q$172,4,0),0)+_xlfn.IFNA(VLOOKUP($E517,数据整理2!$B$4:$Q$172,4,0),0)+_xlfn.IFNA(VLOOKUP($F517,数据整理2!$B$4:$Q$172,4,0),0)+_xlfn.IFNA(VLOOKUP($G517,数据整理2!$B$4:$Q$172,4,0),0)+_xlfn.IFNA(VLOOKUP($H517,数据整理2!$B$4:$Q$172,4,0),0)+_xlfn.IFNA(VLOOKUP($I517,数据整理2!$B$4:$Q$172,4,0),0)+_xlfn.IFNA(VLOOKUP($J517,数据整理2!$B$4:$Q$172,4,0),0)+_xlfn.IFNA(VLOOKUP($K517,数据整理2!$B$4:$Q$172,4,0),0)</f>
        <v>1560</v>
      </c>
      <c r="F690">
        <f>_xlfn.IFNA(VLOOKUP($D517,数据整理2!$B$4:$Q$172,5,0),0)+_xlfn.IFNA(VLOOKUP($E517,数据整理2!$B$4:$Q$172,5,0),0)+_xlfn.IFNA(VLOOKUP($F517,数据整理2!$B$4:$Q$172,5,0),0)+_xlfn.IFNA(VLOOKUP($G517,数据整理2!$B$4:$Q$172,5,0),0)+_xlfn.IFNA(VLOOKUP($H517,数据整理2!$B$4:$Q$172,5,0),0)+_xlfn.IFNA(VLOOKUP($I517,数据整理2!$B$4:$Q$172,5,0),0)+_xlfn.IFNA(VLOOKUP($J517,数据整理2!$B$4:$Q$172,5,0),0)+_xlfn.IFNA(VLOOKUP($K517,数据整理2!$B$4:$Q$172,5,0),0)</f>
        <v>7086</v>
      </c>
      <c r="G690">
        <f>_xlfn.IFNA(VLOOKUP($D517,数据整理2!$B$4:$Q$172,6,0),0)+_xlfn.IFNA(VLOOKUP($E517,数据整理2!$B$4:$Q$172,6,0),0)+_xlfn.IFNA(VLOOKUP($F517,数据整理2!$B$4:$Q$172,6,0),0)+_xlfn.IFNA(VLOOKUP($G517,数据整理2!$B$4:$Q$172,6,0),0)+_xlfn.IFNA(VLOOKUP($H517,数据整理2!$B$4:$Q$172,6,0),0)+_xlfn.IFNA(VLOOKUP($I517,数据整理2!$B$4:$Q$172,6,0),0)+_xlfn.IFNA(VLOOKUP($J517,数据整理2!$B$4:$Q$172,6,0),0)+_xlfn.IFNA(VLOOKUP($K517,数据整理2!$B$4:$Q$172,6,0),0)</f>
        <v>3962</v>
      </c>
      <c r="H690">
        <f>_xlfn.IFNA(VLOOKUP($D517,数据整理2!$B$4:$Q$172,7,0),0)+_xlfn.IFNA(VLOOKUP($E517,数据整理2!$B$4:$Q$172,7,0),0)+_xlfn.IFNA(VLOOKUP($F517,数据整理2!$B$4:$Q$172,7,0),0)+_xlfn.IFNA(VLOOKUP($G517,数据整理2!$B$4:$Q$172,7,0),0)+_xlfn.IFNA(VLOOKUP($H517,数据整理2!$B$4:$Q$172,7,0),0)+_xlfn.IFNA(VLOOKUP($I517,数据整理2!$B$4:$Q$172,7,0),0)+_xlfn.IFNA(VLOOKUP($J517,数据整理2!$B$4:$Q$172,7,0),0)+_xlfn.IFNA(VLOOKUP($K517,数据整理2!$B$4:$Q$172,7,0),0)</f>
        <v>0</v>
      </c>
      <c r="I690">
        <f>_xlfn.IFNA(VLOOKUP($D517,数据整理2!$B$4:$Q$172,8,0),0)+_xlfn.IFNA(VLOOKUP($E517,数据整理2!$B$4:$Q$172,8,0),0)+_xlfn.IFNA(VLOOKUP($F517,数据整理2!$B$4:$Q$172,8,0),0)+_xlfn.IFNA(VLOOKUP($G517,数据整理2!$B$4:$Q$172,8,0),0)+_xlfn.IFNA(VLOOKUP($H517,数据整理2!$B$4:$Q$172,8,0),0)+_xlfn.IFNA(VLOOKUP($I517,数据整理2!$B$4:$Q$172,8,0),0)+_xlfn.IFNA(VLOOKUP($J517,数据整理2!$B$4:$Q$172,8,0),0)+_xlfn.IFNA(VLOOKUP($K517,数据整理2!$B$4:$Q$172,8,0),0)</f>
        <v>0</v>
      </c>
      <c r="J690">
        <f>_xlfn.IFNA(VLOOKUP($D517,数据整理2!$B$4:$Q$172,9,0),0)+_xlfn.IFNA(VLOOKUP($E517,数据整理2!$B$4:$Q$172,9,0),0)+_xlfn.IFNA(VLOOKUP($F517,数据整理2!$B$4:$Q$172,9,0),0)+_xlfn.IFNA(VLOOKUP($G517,数据整理2!$B$4:$Q$172,9,0),0)+_xlfn.IFNA(VLOOKUP($H517,数据整理2!$B$4:$Q$172,9,0),0)+_xlfn.IFNA(VLOOKUP($I517,数据整理2!$B$4:$Q$172,9,0),0)+_xlfn.IFNA(VLOOKUP($J517,数据整理2!$B$4:$Q$172,9,0),0)+_xlfn.IFNA(VLOOKUP($K517,数据整理2!$B$4:$Q$172,9,0),0)</f>
        <v>0</v>
      </c>
      <c r="K690">
        <f>_xlfn.IFNA(VLOOKUP($D517,数据整理2!$B$4:$Q$172,10,0),0)+_xlfn.IFNA(VLOOKUP($E517,数据整理2!$B$4:$Q$172,10,0),0)+_xlfn.IFNA(VLOOKUP($F517,数据整理2!$B$4:$Q$172,10,0),0)+_xlfn.IFNA(VLOOKUP($G517,数据整理2!$B$4:$Q$172,10,0),0)+_xlfn.IFNA(VLOOKUP($H517,数据整理2!$B$4:$Q$172,10,0),0)+_xlfn.IFNA(VLOOKUP($I517,数据整理2!$B$4:$Q$172,10,0),0)+_xlfn.IFNA(VLOOKUP($J517,数据整理2!$B$4:$Q$172,10,0),0)+_xlfn.IFNA(VLOOKUP($K517,数据整理2!$B$4:$Q$172,10,0),0)</f>
        <v>0</v>
      </c>
      <c r="L690">
        <f>_xlfn.IFNA(VLOOKUP($D517,数据整理2!$B$4:$Q$172,11,0),0)+_xlfn.IFNA(VLOOKUP($E517,数据整理2!$B$4:$Q$172,11,0),0)+_xlfn.IFNA(VLOOKUP($F517,数据整理2!$B$4:$Q$172,11,0),0)+_xlfn.IFNA(VLOOKUP($G517,数据整理2!$B$4:$Q$172,11,0),0)+_xlfn.IFNA(VLOOKUP($H517,数据整理2!$B$4:$Q$172,11,0),0)+_xlfn.IFNA(VLOOKUP($I517,数据整理2!$B$4:$Q$172,11,0),0)+_xlfn.IFNA(VLOOKUP($J517,数据整理2!$B$4:$Q$172,11,0),0)+_xlfn.IFNA(VLOOKUP($K517,数据整理2!$B$4:$Q$172,11,0),0)</f>
        <v>0</v>
      </c>
      <c r="M690">
        <f>_xlfn.IFNA(VLOOKUP($D517,数据整理2!$B$4:$Q$172,12,0),0)+_xlfn.IFNA(VLOOKUP($E517,数据整理2!$B$4:$Q$172,12,0),0)+_xlfn.IFNA(VLOOKUP($F517,数据整理2!$B$4:$Q$172,12,0),0)+_xlfn.IFNA(VLOOKUP($G517,数据整理2!$B$4:$Q$172,12,0),0)+_xlfn.IFNA(VLOOKUP($H517,数据整理2!$B$4:$Q$172,12,0),0)+_xlfn.IFNA(VLOOKUP($I517,数据整理2!$B$4:$Q$172,12,0),0)+_xlfn.IFNA(VLOOKUP($J517,数据整理2!$B$4:$Q$172,12,0),0)+_xlfn.IFNA(VLOOKUP($K517,数据整理2!$B$4:$Q$172,12,0),0)</f>
        <v>0</v>
      </c>
      <c r="N690">
        <f>_xlfn.IFNA(VLOOKUP($D517,数据整理2!$B$4:$Q$172,13,0),0)+_xlfn.IFNA(VLOOKUP($E517,数据整理2!$B$4:$Q$172,13,0),0)+_xlfn.IFNA(VLOOKUP($F517,数据整理2!$B$4:$Q$172,13,0),0)+_xlfn.IFNA(VLOOKUP($G517,数据整理2!$B$4:$Q$172,13,0),0)+_xlfn.IFNA(VLOOKUP($H517,数据整理2!$B$4:$Q$172,13,0),0)+_xlfn.IFNA(VLOOKUP($I517,数据整理2!$B$4:$Q$172,13,0),0)+_xlfn.IFNA(VLOOKUP($J517,数据整理2!$B$4:$Q$172,13,0),0)+_xlfn.IFNA(VLOOKUP($K517,数据整理2!$B$4:$Q$172,13,0),0)</f>
        <v>0</v>
      </c>
      <c r="O690">
        <f>_xlfn.IFNA(VLOOKUP($D517,数据整理2!$B$4:$Q$172,14,0),0)+_xlfn.IFNA(VLOOKUP($E517,数据整理2!$B$4:$Q$172,14,0),0)+_xlfn.IFNA(VLOOKUP($F517,数据整理2!$B$4:$Q$172,14,0),0)+_xlfn.IFNA(VLOOKUP($G517,数据整理2!$B$4:$Q$172,14,0),0)+_xlfn.IFNA(VLOOKUP($H517,数据整理2!$B$4:$Q$172,14,0),0)+_xlfn.IFNA(VLOOKUP($I517,数据整理2!$B$4:$Q$172,14,0),0)+_xlfn.IFNA(VLOOKUP($J517,数据整理2!$B$4:$Q$172,14,0),0)+_xlfn.IFNA(VLOOKUP($K517,数据整理2!$B$4:$Q$172,14,0),0)</f>
        <v>0</v>
      </c>
      <c r="P690">
        <f>_xlfn.IFNA(VLOOKUP($D517,数据整理2!$B$4:$Q$172,15,0),0)+_xlfn.IFNA(VLOOKUP($E517,数据整理2!$B$4:$Q$172,15,0),0)+_xlfn.IFNA(VLOOKUP($F517,数据整理2!$B$4:$Q$172,15,0),0)+_xlfn.IFNA(VLOOKUP($G517,数据整理2!$B$4:$Q$172,15,0),0)+_xlfn.IFNA(VLOOKUP($H517,数据整理2!$B$4:$Q$172,15,0),0)+_xlfn.IFNA(VLOOKUP($I517,数据整理2!$B$4:$Q$172,15,0),0)+_xlfn.IFNA(VLOOKUP($J517,数据整理2!$B$4:$Q$172,15,0),0)+_xlfn.IFNA(VLOOKUP($K517,数据整理2!$B$4:$Q$172,15,0),0)</f>
        <v>2565</v>
      </c>
      <c r="Q690">
        <f>_xlfn.IFNA(VLOOKUP($D517,数据整理2!$B$4:$Q$172,16,0),0)+_xlfn.IFNA(VLOOKUP($E517,数据整理2!$B$4:$Q$172,16,0),0)+_xlfn.IFNA(VLOOKUP($F517,数据整理2!$B$4:$Q$172,16,0),0)+_xlfn.IFNA(VLOOKUP($G517,数据整理2!$B$4:$Q$172,16,0),0)+_xlfn.IFNA(VLOOKUP($H517,数据整理2!$B$4:$Q$172,16,0),0)+_xlfn.IFNA(VLOOKUP($I517,数据整理2!$B$4:$Q$172,16,0),0)+_xlfn.IFNA(VLOOKUP($J517,数据整理2!$B$4:$Q$172,16,0),0)+_xlfn.IFNA(VLOOKUP($K517,数据整理2!$B$4:$Q$172,16,0),0)</f>
        <v>2565</v>
      </c>
    </row>
    <row r="691" spans="2:17" x14ac:dyDescent="0.2">
      <c r="B691">
        <v>138</v>
      </c>
      <c r="C691" t="str">
        <f>INDEX(数据整理1!$C$30:$C$54,MATCH(B691,数据整理1!$D$30:$D$54))</f>
        <v>20阶</v>
      </c>
      <c r="D691">
        <f>_xlfn.IFNA(VLOOKUP(D518,数据整理2!$B$4:$Q$172,3,0),0)+_xlfn.IFNA(VLOOKUP(E518,数据整理2!$B$4:$Q$172,3,0),0)+_xlfn.IFNA(VLOOKUP(F518,数据整理2!$B$4:$Q$172,3,0),0)+_xlfn.IFNA(VLOOKUP(G518,数据整理2!$B$4:$Q$172,3,0),0)+_xlfn.IFNA(VLOOKUP(H518,数据整理2!$B$4:$Q$172,3,0),0)+_xlfn.IFNA(VLOOKUP(I518,数据整理2!$B$4:$Q$172,3,0),0)+_xlfn.IFNA(VLOOKUP(J518,数据整理2!$B$4:$Q$172,3,0),0)+_xlfn.IFNA(VLOOKUP(K518,数据整理2!$B$4:$Q$172,3,0),0)</f>
        <v>14412</v>
      </c>
      <c r="E691">
        <f>_xlfn.IFNA(VLOOKUP($D518,数据整理2!$B$4:$Q$172,4,0),0)+_xlfn.IFNA(VLOOKUP($E518,数据整理2!$B$4:$Q$172,4,0),0)+_xlfn.IFNA(VLOOKUP($F518,数据整理2!$B$4:$Q$172,4,0),0)+_xlfn.IFNA(VLOOKUP($G518,数据整理2!$B$4:$Q$172,4,0),0)+_xlfn.IFNA(VLOOKUP($H518,数据整理2!$B$4:$Q$172,4,0),0)+_xlfn.IFNA(VLOOKUP($I518,数据整理2!$B$4:$Q$172,4,0),0)+_xlfn.IFNA(VLOOKUP($J518,数据整理2!$B$4:$Q$172,4,0),0)+_xlfn.IFNA(VLOOKUP($K518,数据整理2!$B$4:$Q$172,4,0),0)</f>
        <v>1560</v>
      </c>
      <c r="F691">
        <f>_xlfn.IFNA(VLOOKUP($D518,数据整理2!$B$4:$Q$172,5,0),0)+_xlfn.IFNA(VLOOKUP($E518,数据整理2!$B$4:$Q$172,5,0),0)+_xlfn.IFNA(VLOOKUP($F518,数据整理2!$B$4:$Q$172,5,0),0)+_xlfn.IFNA(VLOOKUP($G518,数据整理2!$B$4:$Q$172,5,0),0)+_xlfn.IFNA(VLOOKUP($H518,数据整理2!$B$4:$Q$172,5,0),0)+_xlfn.IFNA(VLOOKUP($I518,数据整理2!$B$4:$Q$172,5,0),0)+_xlfn.IFNA(VLOOKUP($J518,数据整理2!$B$4:$Q$172,5,0),0)+_xlfn.IFNA(VLOOKUP($K518,数据整理2!$B$4:$Q$172,5,0),0)</f>
        <v>7086</v>
      </c>
      <c r="G691">
        <f>_xlfn.IFNA(VLOOKUP($D518,数据整理2!$B$4:$Q$172,6,0),0)+_xlfn.IFNA(VLOOKUP($E518,数据整理2!$B$4:$Q$172,6,0),0)+_xlfn.IFNA(VLOOKUP($F518,数据整理2!$B$4:$Q$172,6,0),0)+_xlfn.IFNA(VLOOKUP($G518,数据整理2!$B$4:$Q$172,6,0),0)+_xlfn.IFNA(VLOOKUP($H518,数据整理2!$B$4:$Q$172,6,0),0)+_xlfn.IFNA(VLOOKUP($I518,数据整理2!$B$4:$Q$172,6,0),0)+_xlfn.IFNA(VLOOKUP($J518,数据整理2!$B$4:$Q$172,6,0),0)+_xlfn.IFNA(VLOOKUP($K518,数据整理2!$B$4:$Q$172,6,0),0)</f>
        <v>3962</v>
      </c>
      <c r="H691">
        <f>_xlfn.IFNA(VLOOKUP($D518,数据整理2!$B$4:$Q$172,7,0),0)+_xlfn.IFNA(VLOOKUP($E518,数据整理2!$B$4:$Q$172,7,0),0)+_xlfn.IFNA(VLOOKUP($F518,数据整理2!$B$4:$Q$172,7,0),0)+_xlfn.IFNA(VLOOKUP($G518,数据整理2!$B$4:$Q$172,7,0),0)+_xlfn.IFNA(VLOOKUP($H518,数据整理2!$B$4:$Q$172,7,0),0)+_xlfn.IFNA(VLOOKUP($I518,数据整理2!$B$4:$Q$172,7,0),0)+_xlfn.IFNA(VLOOKUP($J518,数据整理2!$B$4:$Q$172,7,0),0)+_xlfn.IFNA(VLOOKUP($K518,数据整理2!$B$4:$Q$172,7,0),0)</f>
        <v>0</v>
      </c>
      <c r="I691">
        <f>_xlfn.IFNA(VLOOKUP($D518,数据整理2!$B$4:$Q$172,8,0),0)+_xlfn.IFNA(VLOOKUP($E518,数据整理2!$B$4:$Q$172,8,0),0)+_xlfn.IFNA(VLOOKUP($F518,数据整理2!$B$4:$Q$172,8,0),0)+_xlfn.IFNA(VLOOKUP($G518,数据整理2!$B$4:$Q$172,8,0),0)+_xlfn.IFNA(VLOOKUP($H518,数据整理2!$B$4:$Q$172,8,0),0)+_xlfn.IFNA(VLOOKUP($I518,数据整理2!$B$4:$Q$172,8,0),0)+_xlfn.IFNA(VLOOKUP($J518,数据整理2!$B$4:$Q$172,8,0),0)+_xlfn.IFNA(VLOOKUP($K518,数据整理2!$B$4:$Q$172,8,0),0)</f>
        <v>0</v>
      </c>
      <c r="J691">
        <f>_xlfn.IFNA(VLOOKUP($D518,数据整理2!$B$4:$Q$172,9,0),0)+_xlfn.IFNA(VLOOKUP($E518,数据整理2!$B$4:$Q$172,9,0),0)+_xlfn.IFNA(VLOOKUP($F518,数据整理2!$B$4:$Q$172,9,0),0)+_xlfn.IFNA(VLOOKUP($G518,数据整理2!$B$4:$Q$172,9,0),0)+_xlfn.IFNA(VLOOKUP($H518,数据整理2!$B$4:$Q$172,9,0),0)+_xlfn.IFNA(VLOOKUP($I518,数据整理2!$B$4:$Q$172,9,0),0)+_xlfn.IFNA(VLOOKUP($J518,数据整理2!$B$4:$Q$172,9,0),0)+_xlfn.IFNA(VLOOKUP($K518,数据整理2!$B$4:$Q$172,9,0),0)</f>
        <v>0</v>
      </c>
      <c r="K691">
        <f>_xlfn.IFNA(VLOOKUP($D518,数据整理2!$B$4:$Q$172,10,0),0)+_xlfn.IFNA(VLOOKUP($E518,数据整理2!$B$4:$Q$172,10,0),0)+_xlfn.IFNA(VLOOKUP($F518,数据整理2!$B$4:$Q$172,10,0),0)+_xlfn.IFNA(VLOOKUP($G518,数据整理2!$B$4:$Q$172,10,0),0)+_xlfn.IFNA(VLOOKUP($H518,数据整理2!$B$4:$Q$172,10,0),0)+_xlfn.IFNA(VLOOKUP($I518,数据整理2!$B$4:$Q$172,10,0),0)+_xlfn.IFNA(VLOOKUP($J518,数据整理2!$B$4:$Q$172,10,0),0)+_xlfn.IFNA(VLOOKUP($K518,数据整理2!$B$4:$Q$172,10,0),0)</f>
        <v>0</v>
      </c>
      <c r="L691">
        <f>_xlfn.IFNA(VLOOKUP($D518,数据整理2!$B$4:$Q$172,11,0),0)+_xlfn.IFNA(VLOOKUP($E518,数据整理2!$B$4:$Q$172,11,0),0)+_xlfn.IFNA(VLOOKUP($F518,数据整理2!$B$4:$Q$172,11,0),0)+_xlfn.IFNA(VLOOKUP($G518,数据整理2!$B$4:$Q$172,11,0),0)+_xlfn.IFNA(VLOOKUP($H518,数据整理2!$B$4:$Q$172,11,0),0)+_xlfn.IFNA(VLOOKUP($I518,数据整理2!$B$4:$Q$172,11,0),0)+_xlfn.IFNA(VLOOKUP($J518,数据整理2!$B$4:$Q$172,11,0),0)+_xlfn.IFNA(VLOOKUP($K518,数据整理2!$B$4:$Q$172,11,0),0)</f>
        <v>0</v>
      </c>
      <c r="M691">
        <f>_xlfn.IFNA(VLOOKUP($D518,数据整理2!$B$4:$Q$172,12,0),0)+_xlfn.IFNA(VLOOKUP($E518,数据整理2!$B$4:$Q$172,12,0),0)+_xlfn.IFNA(VLOOKUP($F518,数据整理2!$B$4:$Q$172,12,0),0)+_xlfn.IFNA(VLOOKUP($G518,数据整理2!$B$4:$Q$172,12,0),0)+_xlfn.IFNA(VLOOKUP($H518,数据整理2!$B$4:$Q$172,12,0),0)+_xlfn.IFNA(VLOOKUP($I518,数据整理2!$B$4:$Q$172,12,0),0)+_xlfn.IFNA(VLOOKUP($J518,数据整理2!$B$4:$Q$172,12,0),0)+_xlfn.IFNA(VLOOKUP($K518,数据整理2!$B$4:$Q$172,12,0),0)</f>
        <v>0</v>
      </c>
      <c r="N691">
        <f>_xlfn.IFNA(VLOOKUP($D518,数据整理2!$B$4:$Q$172,13,0),0)+_xlfn.IFNA(VLOOKUP($E518,数据整理2!$B$4:$Q$172,13,0),0)+_xlfn.IFNA(VLOOKUP($F518,数据整理2!$B$4:$Q$172,13,0),0)+_xlfn.IFNA(VLOOKUP($G518,数据整理2!$B$4:$Q$172,13,0),0)+_xlfn.IFNA(VLOOKUP($H518,数据整理2!$B$4:$Q$172,13,0),0)+_xlfn.IFNA(VLOOKUP($I518,数据整理2!$B$4:$Q$172,13,0),0)+_xlfn.IFNA(VLOOKUP($J518,数据整理2!$B$4:$Q$172,13,0),0)+_xlfn.IFNA(VLOOKUP($K518,数据整理2!$B$4:$Q$172,13,0),0)</f>
        <v>0</v>
      </c>
      <c r="O691">
        <f>_xlfn.IFNA(VLOOKUP($D518,数据整理2!$B$4:$Q$172,14,0),0)+_xlfn.IFNA(VLOOKUP($E518,数据整理2!$B$4:$Q$172,14,0),0)+_xlfn.IFNA(VLOOKUP($F518,数据整理2!$B$4:$Q$172,14,0),0)+_xlfn.IFNA(VLOOKUP($G518,数据整理2!$B$4:$Q$172,14,0),0)+_xlfn.IFNA(VLOOKUP($H518,数据整理2!$B$4:$Q$172,14,0),0)+_xlfn.IFNA(VLOOKUP($I518,数据整理2!$B$4:$Q$172,14,0),0)+_xlfn.IFNA(VLOOKUP($J518,数据整理2!$B$4:$Q$172,14,0),0)+_xlfn.IFNA(VLOOKUP($K518,数据整理2!$B$4:$Q$172,14,0),0)</f>
        <v>0</v>
      </c>
      <c r="P691">
        <f>_xlfn.IFNA(VLOOKUP($D518,数据整理2!$B$4:$Q$172,15,0),0)+_xlfn.IFNA(VLOOKUP($E518,数据整理2!$B$4:$Q$172,15,0),0)+_xlfn.IFNA(VLOOKUP($F518,数据整理2!$B$4:$Q$172,15,0),0)+_xlfn.IFNA(VLOOKUP($G518,数据整理2!$B$4:$Q$172,15,0),0)+_xlfn.IFNA(VLOOKUP($H518,数据整理2!$B$4:$Q$172,15,0),0)+_xlfn.IFNA(VLOOKUP($I518,数据整理2!$B$4:$Q$172,15,0),0)+_xlfn.IFNA(VLOOKUP($J518,数据整理2!$B$4:$Q$172,15,0),0)+_xlfn.IFNA(VLOOKUP($K518,数据整理2!$B$4:$Q$172,15,0),0)</f>
        <v>2565</v>
      </c>
      <c r="Q691">
        <f>_xlfn.IFNA(VLOOKUP($D518,数据整理2!$B$4:$Q$172,16,0),0)+_xlfn.IFNA(VLOOKUP($E518,数据整理2!$B$4:$Q$172,16,0),0)+_xlfn.IFNA(VLOOKUP($F518,数据整理2!$B$4:$Q$172,16,0),0)+_xlfn.IFNA(VLOOKUP($G518,数据整理2!$B$4:$Q$172,16,0),0)+_xlfn.IFNA(VLOOKUP($H518,数据整理2!$B$4:$Q$172,16,0),0)+_xlfn.IFNA(VLOOKUP($I518,数据整理2!$B$4:$Q$172,16,0),0)+_xlfn.IFNA(VLOOKUP($J518,数据整理2!$B$4:$Q$172,16,0),0)+_xlfn.IFNA(VLOOKUP($K518,数据整理2!$B$4:$Q$172,16,0),0)</f>
        <v>2565</v>
      </c>
    </row>
    <row r="692" spans="2:17" x14ac:dyDescent="0.2">
      <c r="B692">
        <v>139</v>
      </c>
      <c r="C692" t="str">
        <f>INDEX(数据整理1!$C$30:$C$54,MATCH(B692,数据整理1!$D$30:$D$54))</f>
        <v>20阶</v>
      </c>
      <c r="D692">
        <f>_xlfn.IFNA(VLOOKUP(D519,数据整理2!$B$4:$Q$172,3,0),0)+_xlfn.IFNA(VLOOKUP(E519,数据整理2!$B$4:$Q$172,3,0),0)+_xlfn.IFNA(VLOOKUP(F519,数据整理2!$B$4:$Q$172,3,0),0)+_xlfn.IFNA(VLOOKUP(G519,数据整理2!$B$4:$Q$172,3,0),0)+_xlfn.IFNA(VLOOKUP(H519,数据整理2!$B$4:$Q$172,3,0),0)+_xlfn.IFNA(VLOOKUP(I519,数据整理2!$B$4:$Q$172,3,0),0)+_xlfn.IFNA(VLOOKUP(J519,数据整理2!$B$4:$Q$172,3,0),0)+_xlfn.IFNA(VLOOKUP(K519,数据整理2!$B$4:$Q$172,3,0),0)</f>
        <v>14412</v>
      </c>
      <c r="E692">
        <f>_xlfn.IFNA(VLOOKUP($D519,数据整理2!$B$4:$Q$172,4,0),0)+_xlfn.IFNA(VLOOKUP($E519,数据整理2!$B$4:$Q$172,4,0),0)+_xlfn.IFNA(VLOOKUP($F519,数据整理2!$B$4:$Q$172,4,0),0)+_xlfn.IFNA(VLOOKUP($G519,数据整理2!$B$4:$Q$172,4,0),0)+_xlfn.IFNA(VLOOKUP($H519,数据整理2!$B$4:$Q$172,4,0),0)+_xlfn.IFNA(VLOOKUP($I519,数据整理2!$B$4:$Q$172,4,0),0)+_xlfn.IFNA(VLOOKUP($J519,数据整理2!$B$4:$Q$172,4,0),0)+_xlfn.IFNA(VLOOKUP($K519,数据整理2!$B$4:$Q$172,4,0),0)</f>
        <v>1560</v>
      </c>
      <c r="F692">
        <f>_xlfn.IFNA(VLOOKUP($D519,数据整理2!$B$4:$Q$172,5,0),0)+_xlfn.IFNA(VLOOKUP($E519,数据整理2!$B$4:$Q$172,5,0),0)+_xlfn.IFNA(VLOOKUP($F519,数据整理2!$B$4:$Q$172,5,0),0)+_xlfn.IFNA(VLOOKUP($G519,数据整理2!$B$4:$Q$172,5,0),0)+_xlfn.IFNA(VLOOKUP($H519,数据整理2!$B$4:$Q$172,5,0),0)+_xlfn.IFNA(VLOOKUP($I519,数据整理2!$B$4:$Q$172,5,0),0)+_xlfn.IFNA(VLOOKUP($J519,数据整理2!$B$4:$Q$172,5,0),0)+_xlfn.IFNA(VLOOKUP($K519,数据整理2!$B$4:$Q$172,5,0),0)</f>
        <v>7086</v>
      </c>
      <c r="G692">
        <f>_xlfn.IFNA(VLOOKUP($D519,数据整理2!$B$4:$Q$172,6,0),0)+_xlfn.IFNA(VLOOKUP($E519,数据整理2!$B$4:$Q$172,6,0),0)+_xlfn.IFNA(VLOOKUP($F519,数据整理2!$B$4:$Q$172,6,0),0)+_xlfn.IFNA(VLOOKUP($G519,数据整理2!$B$4:$Q$172,6,0),0)+_xlfn.IFNA(VLOOKUP($H519,数据整理2!$B$4:$Q$172,6,0),0)+_xlfn.IFNA(VLOOKUP($I519,数据整理2!$B$4:$Q$172,6,0),0)+_xlfn.IFNA(VLOOKUP($J519,数据整理2!$B$4:$Q$172,6,0),0)+_xlfn.IFNA(VLOOKUP($K519,数据整理2!$B$4:$Q$172,6,0),0)</f>
        <v>3962</v>
      </c>
      <c r="H692">
        <f>_xlfn.IFNA(VLOOKUP($D519,数据整理2!$B$4:$Q$172,7,0),0)+_xlfn.IFNA(VLOOKUP($E519,数据整理2!$B$4:$Q$172,7,0),0)+_xlfn.IFNA(VLOOKUP($F519,数据整理2!$B$4:$Q$172,7,0),0)+_xlfn.IFNA(VLOOKUP($G519,数据整理2!$B$4:$Q$172,7,0),0)+_xlfn.IFNA(VLOOKUP($H519,数据整理2!$B$4:$Q$172,7,0),0)+_xlfn.IFNA(VLOOKUP($I519,数据整理2!$B$4:$Q$172,7,0),0)+_xlfn.IFNA(VLOOKUP($J519,数据整理2!$B$4:$Q$172,7,0),0)+_xlfn.IFNA(VLOOKUP($K519,数据整理2!$B$4:$Q$172,7,0),0)</f>
        <v>0</v>
      </c>
      <c r="I692">
        <f>_xlfn.IFNA(VLOOKUP($D519,数据整理2!$B$4:$Q$172,8,0),0)+_xlfn.IFNA(VLOOKUP($E519,数据整理2!$B$4:$Q$172,8,0),0)+_xlfn.IFNA(VLOOKUP($F519,数据整理2!$B$4:$Q$172,8,0),0)+_xlfn.IFNA(VLOOKUP($G519,数据整理2!$B$4:$Q$172,8,0),0)+_xlfn.IFNA(VLOOKUP($H519,数据整理2!$B$4:$Q$172,8,0),0)+_xlfn.IFNA(VLOOKUP($I519,数据整理2!$B$4:$Q$172,8,0),0)+_xlfn.IFNA(VLOOKUP($J519,数据整理2!$B$4:$Q$172,8,0),0)+_xlfn.IFNA(VLOOKUP($K519,数据整理2!$B$4:$Q$172,8,0),0)</f>
        <v>0</v>
      </c>
      <c r="J692">
        <f>_xlfn.IFNA(VLOOKUP($D519,数据整理2!$B$4:$Q$172,9,0),0)+_xlfn.IFNA(VLOOKUP($E519,数据整理2!$B$4:$Q$172,9,0),0)+_xlfn.IFNA(VLOOKUP($F519,数据整理2!$B$4:$Q$172,9,0),0)+_xlfn.IFNA(VLOOKUP($G519,数据整理2!$B$4:$Q$172,9,0),0)+_xlfn.IFNA(VLOOKUP($H519,数据整理2!$B$4:$Q$172,9,0),0)+_xlfn.IFNA(VLOOKUP($I519,数据整理2!$B$4:$Q$172,9,0),0)+_xlfn.IFNA(VLOOKUP($J519,数据整理2!$B$4:$Q$172,9,0),0)+_xlfn.IFNA(VLOOKUP($K519,数据整理2!$B$4:$Q$172,9,0),0)</f>
        <v>0</v>
      </c>
      <c r="K692">
        <f>_xlfn.IFNA(VLOOKUP($D519,数据整理2!$B$4:$Q$172,10,0),0)+_xlfn.IFNA(VLOOKUP($E519,数据整理2!$B$4:$Q$172,10,0),0)+_xlfn.IFNA(VLOOKUP($F519,数据整理2!$B$4:$Q$172,10,0),0)+_xlfn.IFNA(VLOOKUP($G519,数据整理2!$B$4:$Q$172,10,0),0)+_xlfn.IFNA(VLOOKUP($H519,数据整理2!$B$4:$Q$172,10,0),0)+_xlfn.IFNA(VLOOKUP($I519,数据整理2!$B$4:$Q$172,10,0),0)+_xlfn.IFNA(VLOOKUP($J519,数据整理2!$B$4:$Q$172,10,0),0)+_xlfn.IFNA(VLOOKUP($K519,数据整理2!$B$4:$Q$172,10,0),0)</f>
        <v>0</v>
      </c>
      <c r="L692">
        <f>_xlfn.IFNA(VLOOKUP($D519,数据整理2!$B$4:$Q$172,11,0),0)+_xlfn.IFNA(VLOOKUP($E519,数据整理2!$B$4:$Q$172,11,0),0)+_xlfn.IFNA(VLOOKUP($F519,数据整理2!$B$4:$Q$172,11,0),0)+_xlfn.IFNA(VLOOKUP($G519,数据整理2!$B$4:$Q$172,11,0),0)+_xlfn.IFNA(VLOOKUP($H519,数据整理2!$B$4:$Q$172,11,0),0)+_xlfn.IFNA(VLOOKUP($I519,数据整理2!$B$4:$Q$172,11,0),0)+_xlfn.IFNA(VLOOKUP($J519,数据整理2!$B$4:$Q$172,11,0),0)+_xlfn.IFNA(VLOOKUP($K519,数据整理2!$B$4:$Q$172,11,0),0)</f>
        <v>0</v>
      </c>
      <c r="M692">
        <f>_xlfn.IFNA(VLOOKUP($D519,数据整理2!$B$4:$Q$172,12,0),0)+_xlfn.IFNA(VLOOKUP($E519,数据整理2!$B$4:$Q$172,12,0),0)+_xlfn.IFNA(VLOOKUP($F519,数据整理2!$B$4:$Q$172,12,0),0)+_xlfn.IFNA(VLOOKUP($G519,数据整理2!$B$4:$Q$172,12,0),0)+_xlfn.IFNA(VLOOKUP($H519,数据整理2!$B$4:$Q$172,12,0),0)+_xlfn.IFNA(VLOOKUP($I519,数据整理2!$B$4:$Q$172,12,0),0)+_xlfn.IFNA(VLOOKUP($J519,数据整理2!$B$4:$Q$172,12,0),0)+_xlfn.IFNA(VLOOKUP($K519,数据整理2!$B$4:$Q$172,12,0),0)</f>
        <v>0</v>
      </c>
      <c r="N692">
        <f>_xlfn.IFNA(VLOOKUP($D519,数据整理2!$B$4:$Q$172,13,0),0)+_xlfn.IFNA(VLOOKUP($E519,数据整理2!$B$4:$Q$172,13,0),0)+_xlfn.IFNA(VLOOKUP($F519,数据整理2!$B$4:$Q$172,13,0),0)+_xlfn.IFNA(VLOOKUP($G519,数据整理2!$B$4:$Q$172,13,0),0)+_xlfn.IFNA(VLOOKUP($H519,数据整理2!$B$4:$Q$172,13,0),0)+_xlfn.IFNA(VLOOKUP($I519,数据整理2!$B$4:$Q$172,13,0),0)+_xlfn.IFNA(VLOOKUP($J519,数据整理2!$B$4:$Q$172,13,0),0)+_xlfn.IFNA(VLOOKUP($K519,数据整理2!$B$4:$Q$172,13,0),0)</f>
        <v>0</v>
      </c>
      <c r="O692">
        <f>_xlfn.IFNA(VLOOKUP($D519,数据整理2!$B$4:$Q$172,14,0),0)+_xlfn.IFNA(VLOOKUP($E519,数据整理2!$B$4:$Q$172,14,0),0)+_xlfn.IFNA(VLOOKUP($F519,数据整理2!$B$4:$Q$172,14,0),0)+_xlfn.IFNA(VLOOKUP($G519,数据整理2!$B$4:$Q$172,14,0),0)+_xlfn.IFNA(VLOOKUP($H519,数据整理2!$B$4:$Q$172,14,0),0)+_xlfn.IFNA(VLOOKUP($I519,数据整理2!$B$4:$Q$172,14,0),0)+_xlfn.IFNA(VLOOKUP($J519,数据整理2!$B$4:$Q$172,14,0),0)+_xlfn.IFNA(VLOOKUP($K519,数据整理2!$B$4:$Q$172,14,0),0)</f>
        <v>0</v>
      </c>
      <c r="P692">
        <f>_xlfn.IFNA(VLOOKUP($D519,数据整理2!$B$4:$Q$172,15,0),0)+_xlfn.IFNA(VLOOKUP($E519,数据整理2!$B$4:$Q$172,15,0),0)+_xlfn.IFNA(VLOOKUP($F519,数据整理2!$B$4:$Q$172,15,0),0)+_xlfn.IFNA(VLOOKUP($G519,数据整理2!$B$4:$Q$172,15,0),0)+_xlfn.IFNA(VLOOKUP($H519,数据整理2!$B$4:$Q$172,15,0),0)+_xlfn.IFNA(VLOOKUP($I519,数据整理2!$B$4:$Q$172,15,0),0)+_xlfn.IFNA(VLOOKUP($J519,数据整理2!$B$4:$Q$172,15,0),0)+_xlfn.IFNA(VLOOKUP($K519,数据整理2!$B$4:$Q$172,15,0),0)</f>
        <v>2565</v>
      </c>
      <c r="Q692">
        <f>_xlfn.IFNA(VLOOKUP($D519,数据整理2!$B$4:$Q$172,16,0),0)+_xlfn.IFNA(VLOOKUP($E519,数据整理2!$B$4:$Q$172,16,0),0)+_xlfn.IFNA(VLOOKUP($F519,数据整理2!$B$4:$Q$172,16,0),0)+_xlfn.IFNA(VLOOKUP($G519,数据整理2!$B$4:$Q$172,16,0),0)+_xlfn.IFNA(VLOOKUP($H519,数据整理2!$B$4:$Q$172,16,0),0)+_xlfn.IFNA(VLOOKUP($I519,数据整理2!$B$4:$Q$172,16,0),0)+_xlfn.IFNA(VLOOKUP($J519,数据整理2!$B$4:$Q$172,16,0),0)+_xlfn.IFNA(VLOOKUP($K519,数据整理2!$B$4:$Q$172,16,0),0)</f>
        <v>2565</v>
      </c>
    </row>
    <row r="693" spans="2:17" x14ac:dyDescent="0.2">
      <c r="B693">
        <v>140</v>
      </c>
      <c r="C693" t="str">
        <f>INDEX(数据整理1!$C$30:$C$54,MATCH(B693,数据整理1!$D$30:$D$54))</f>
        <v>21阶</v>
      </c>
      <c r="D693">
        <f>_xlfn.IFNA(VLOOKUP(D520,数据整理2!$B$4:$Q$172,3,0),0)+_xlfn.IFNA(VLOOKUP(E520,数据整理2!$B$4:$Q$172,3,0),0)+_xlfn.IFNA(VLOOKUP(F520,数据整理2!$B$4:$Q$172,3,0),0)+_xlfn.IFNA(VLOOKUP(G520,数据整理2!$B$4:$Q$172,3,0),0)+_xlfn.IFNA(VLOOKUP(H520,数据整理2!$B$4:$Q$172,3,0),0)+_xlfn.IFNA(VLOOKUP(I520,数据整理2!$B$4:$Q$172,3,0),0)+_xlfn.IFNA(VLOOKUP(J520,数据整理2!$B$4:$Q$172,3,0),0)+_xlfn.IFNA(VLOOKUP(K520,数据整理2!$B$4:$Q$172,3,0),0)</f>
        <v>18628</v>
      </c>
      <c r="E693">
        <f>_xlfn.IFNA(VLOOKUP($D520,数据整理2!$B$4:$Q$172,4,0),0)+_xlfn.IFNA(VLOOKUP($E520,数据整理2!$B$4:$Q$172,4,0),0)+_xlfn.IFNA(VLOOKUP($F520,数据整理2!$B$4:$Q$172,4,0),0)+_xlfn.IFNA(VLOOKUP($G520,数据整理2!$B$4:$Q$172,4,0),0)+_xlfn.IFNA(VLOOKUP($H520,数据整理2!$B$4:$Q$172,4,0),0)+_xlfn.IFNA(VLOOKUP($I520,数据整理2!$B$4:$Q$172,4,0),0)+_xlfn.IFNA(VLOOKUP($J520,数据整理2!$B$4:$Q$172,4,0),0)+_xlfn.IFNA(VLOOKUP($K520,数据整理2!$B$4:$Q$172,4,0),0)</f>
        <v>2030</v>
      </c>
      <c r="F693">
        <f>_xlfn.IFNA(VLOOKUP($D520,数据整理2!$B$4:$Q$172,5,0),0)+_xlfn.IFNA(VLOOKUP($E520,数据整理2!$B$4:$Q$172,5,0),0)+_xlfn.IFNA(VLOOKUP($F520,数据整理2!$B$4:$Q$172,5,0),0)+_xlfn.IFNA(VLOOKUP($G520,数据整理2!$B$4:$Q$172,5,0),0)+_xlfn.IFNA(VLOOKUP($H520,数据整理2!$B$4:$Q$172,5,0),0)+_xlfn.IFNA(VLOOKUP($I520,数据整理2!$B$4:$Q$172,5,0),0)+_xlfn.IFNA(VLOOKUP($J520,数据整理2!$B$4:$Q$172,5,0),0)+_xlfn.IFNA(VLOOKUP($K520,数据整理2!$B$4:$Q$172,5,0),0)</f>
        <v>7124</v>
      </c>
      <c r="G693">
        <f>_xlfn.IFNA(VLOOKUP($D520,数据整理2!$B$4:$Q$172,6,0),0)+_xlfn.IFNA(VLOOKUP($E520,数据整理2!$B$4:$Q$172,6,0),0)+_xlfn.IFNA(VLOOKUP($F520,数据整理2!$B$4:$Q$172,6,0),0)+_xlfn.IFNA(VLOOKUP($G520,数据整理2!$B$4:$Q$172,6,0),0)+_xlfn.IFNA(VLOOKUP($H520,数据整理2!$B$4:$Q$172,6,0),0)+_xlfn.IFNA(VLOOKUP($I520,数据整理2!$B$4:$Q$172,6,0),0)+_xlfn.IFNA(VLOOKUP($J520,数据整理2!$B$4:$Q$172,6,0),0)+_xlfn.IFNA(VLOOKUP($K520,数据整理2!$B$4:$Q$172,6,0),0)</f>
        <v>3124</v>
      </c>
      <c r="H693">
        <f>_xlfn.IFNA(VLOOKUP($D520,数据整理2!$B$4:$Q$172,7,0),0)+_xlfn.IFNA(VLOOKUP($E520,数据整理2!$B$4:$Q$172,7,0),0)+_xlfn.IFNA(VLOOKUP($F520,数据整理2!$B$4:$Q$172,7,0),0)+_xlfn.IFNA(VLOOKUP($G520,数据整理2!$B$4:$Q$172,7,0),0)+_xlfn.IFNA(VLOOKUP($H520,数据整理2!$B$4:$Q$172,7,0),0)+_xlfn.IFNA(VLOOKUP($I520,数据整理2!$B$4:$Q$172,7,0),0)+_xlfn.IFNA(VLOOKUP($J520,数据整理2!$B$4:$Q$172,7,0),0)+_xlfn.IFNA(VLOOKUP($K520,数据整理2!$B$4:$Q$172,7,0),0)</f>
        <v>0</v>
      </c>
      <c r="I693">
        <f>_xlfn.IFNA(VLOOKUP($D520,数据整理2!$B$4:$Q$172,8,0),0)+_xlfn.IFNA(VLOOKUP($E520,数据整理2!$B$4:$Q$172,8,0),0)+_xlfn.IFNA(VLOOKUP($F520,数据整理2!$B$4:$Q$172,8,0),0)+_xlfn.IFNA(VLOOKUP($G520,数据整理2!$B$4:$Q$172,8,0),0)+_xlfn.IFNA(VLOOKUP($H520,数据整理2!$B$4:$Q$172,8,0),0)+_xlfn.IFNA(VLOOKUP($I520,数据整理2!$B$4:$Q$172,8,0),0)+_xlfn.IFNA(VLOOKUP($J520,数据整理2!$B$4:$Q$172,8,0),0)+_xlfn.IFNA(VLOOKUP($K520,数据整理2!$B$4:$Q$172,8,0),0)</f>
        <v>0</v>
      </c>
      <c r="J693">
        <f>_xlfn.IFNA(VLOOKUP($D520,数据整理2!$B$4:$Q$172,9,0),0)+_xlfn.IFNA(VLOOKUP($E520,数据整理2!$B$4:$Q$172,9,0),0)+_xlfn.IFNA(VLOOKUP($F520,数据整理2!$B$4:$Q$172,9,0),0)+_xlfn.IFNA(VLOOKUP($G520,数据整理2!$B$4:$Q$172,9,0),0)+_xlfn.IFNA(VLOOKUP($H520,数据整理2!$B$4:$Q$172,9,0),0)+_xlfn.IFNA(VLOOKUP($I520,数据整理2!$B$4:$Q$172,9,0),0)+_xlfn.IFNA(VLOOKUP($J520,数据整理2!$B$4:$Q$172,9,0),0)+_xlfn.IFNA(VLOOKUP($K520,数据整理2!$B$4:$Q$172,9,0),0)</f>
        <v>0</v>
      </c>
      <c r="K693">
        <f>_xlfn.IFNA(VLOOKUP($D520,数据整理2!$B$4:$Q$172,10,0),0)+_xlfn.IFNA(VLOOKUP($E520,数据整理2!$B$4:$Q$172,10,0),0)+_xlfn.IFNA(VLOOKUP($F520,数据整理2!$B$4:$Q$172,10,0),0)+_xlfn.IFNA(VLOOKUP($G520,数据整理2!$B$4:$Q$172,10,0),0)+_xlfn.IFNA(VLOOKUP($H520,数据整理2!$B$4:$Q$172,10,0),0)+_xlfn.IFNA(VLOOKUP($I520,数据整理2!$B$4:$Q$172,10,0),0)+_xlfn.IFNA(VLOOKUP($J520,数据整理2!$B$4:$Q$172,10,0),0)+_xlfn.IFNA(VLOOKUP($K520,数据整理2!$B$4:$Q$172,10,0),0)</f>
        <v>0</v>
      </c>
      <c r="L693">
        <f>_xlfn.IFNA(VLOOKUP($D520,数据整理2!$B$4:$Q$172,11,0),0)+_xlfn.IFNA(VLOOKUP($E520,数据整理2!$B$4:$Q$172,11,0),0)+_xlfn.IFNA(VLOOKUP($F520,数据整理2!$B$4:$Q$172,11,0),0)+_xlfn.IFNA(VLOOKUP($G520,数据整理2!$B$4:$Q$172,11,0),0)+_xlfn.IFNA(VLOOKUP($H520,数据整理2!$B$4:$Q$172,11,0),0)+_xlfn.IFNA(VLOOKUP($I520,数据整理2!$B$4:$Q$172,11,0),0)+_xlfn.IFNA(VLOOKUP($J520,数据整理2!$B$4:$Q$172,11,0),0)+_xlfn.IFNA(VLOOKUP($K520,数据整理2!$B$4:$Q$172,11,0),0)</f>
        <v>0</v>
      </c>
      <c r="M693">
        <f>_xlfn.IFNA(VLOOKUP($D520,数据整理2!$B$4:$Q$172,12,0),0)+_xlfn.IFNA(VLOOKUP($E520,数据整理2!$B$4:$Q$172,12,0),0)+_xlfn.IFNA(VLOOKUP($F520,数据整理2!$B$4:$Q$172,12,0),0)+_xlfn.IFNA(VLOOKUP($G520,数据整理2!$B$4:$Q$172,12,0),0)+_xlfn.IFNA(VLOOKUP($H520,数据整理2!$B$4:$Q$172,12,0),0)+_xlfn.IFNA(VLOOKUP($I520,数据整理2!$B$4:$Q$172,12,0),0)+_xlfn.IFNA(VLOOKUP($J520,数据整理2!$B$4:$Q$172,12,0),0)+_xlfn.IFNA(VLOOKUP($K520,数据整理2!$B$4:$Q$172,12,0),0)</f>
        <v>0</v>
      </c>
      <c r="N693">
        <f>_xlfn.IFNA(VLOOKUP($D520,数据整理2!$B$4:$Q$172,13,0),0)+_xlfn.IFNA(VLOOKUP($E520,数据整理2!$B$4:$Q$172,13,0),0)+_xlfn.IFNA(VLOOKUP($F520,数据整理2!$B$4:$Q$172,13,0),0)+_xlfn.IFNA(VLOOKUP($G520,数据整理2!$B$4:$Q$172,13,0),0)+_xlfn.IFNA(VLOOKUP($H520,数据整理2!$B$4:$Q$172,13,0),0)+_xlfn.IFNA(VLOOKUP($I520,数据整理2!$B$4:$Q$172,13,0),0)+_xlfn.IFNA(VLOOKUP($J520,数据整理2!$B$4:$Q$172,13,0),0)+_xlfn.IFNA(VLOOKUP($K520,数据整理2!$B$4:$Q$172,13,0),0)</f>
        <v>0</v>
      </c>
      <c r="O693">
        <f>_xlfn.IFNA(VLOOKUP($D520,数据整理2!$B$4:$Q$172,14,0),0)+_xlfn.IFNA(VLOOKUP($E520,数据整理2!$B$4:$Q$172,14,0),0)+_xlfn.IFNA(VLOOKUP($F520,数据整理2!$B$4:$Q$172,14,0),0)+_xlfn.IFNA(VLOOKUP($G520,数据整理2!$B$4:$Q$172,14,0),0)+_xlfn.IFNA(VLOOKUP($H520,数据整理2!$B$4:$Q$172,14,0),0)+_xlfn.IFNA(VLOOKUP($I520,数据整理2!$B$4:$Q$172,14,0),0)+_xlfn.IFNA(VLOOKUP($J520,数据整理2!$B$4:$Q$172,14,0),0)+_xlfn.IFNA(VLOOKUP($K520,数据整理2!$B$4:$Q$172,14,0),0)</f>
        <v>0</v>
      </c>
      <c r="P693">
        <f>_xlfn.IFNA(VLOOKUP($D520,数据整理2!$B$4:$Q$172,15,0),0)+_xlfn.IFNA(VLOOKUP($E520,数据整理2!$B$4:$Q$172,15,0),0)+_xlfn.IFNA(VLOOKUP($F520,数据整理2!$B$4:$Q$172,15,0),0)+_xlfn.IFNA(VLOOKUP($G520,数据整理2!$B$4:$Q$172,15,0),0)+_xlfn.IFNA(VLOOKUP($H520,数据整理2!$B$4:$Q$172,15,0),0)+_xlfn.IFNA(VLOOKUP($I520,数据整理2!$B$4:$Q$172,15,0),0)+_xlfn.IFNA(VLOOKUP($J520,数据整理2!$B$4:$Q$172,15,0),0)+_xlfn.IFNA(VLOOKUP($K520,数据整理2!$B$4:$Q$172,15,0),0)</f>
        <v>2835</v>
      </c>
      <c r="Q693">
        <f>_xlfn.IFNA(VLOOKUP($D520,数据整理2!$B$4:$Q$172,16,0),0)+_xlfn.IFNA(VLOOKUP($E520,数据整理2!$B$4:$Q$172,16,0),0)+_xlfn.IFNA(VLOOKUP($F520,数据整理2!$B$4:$Q$172,16,0),0)+_xlfn.IFNA(VLOOKUP($G520,数据整理2!$B$4:$Q$172,16,0),0)+_xlfn.IFNA(VLOOKUP($H520,数据整理2!$B$4:$Q$172,16,0),0)+_xlfn.IFNA(VLOOKUP($I520,数据整理2!$B$4:$Q$172,16,0),0)+_xlfn.IFNA(VLOOKUP($J520,数据整理2!$B$4:$Q$172,16,0),0)+_xlfn.IFNA(VLOOKUP($K520,数据整理2!$B$4:$Q$172,16,0),0)</f>
        <v>2835</v>
      </c>
    </row>
    <row r="694" spans="2:17" x14ac:dyDescent="0.2">
      <c r="B694">
        <v>141</v>
      </c>
      <c r="C694" t="str">
        <f>INDEX(数据整理1!$C$30:$C$54,MATCH(B694,数据整理1!$D$30:$D$54))</f>
        <v>21阶</v>
      </c>
      <c r="D694">
        <f>_xlfn.IFNA(VLOOKUP(D521,数据整理2!$B$4:$Q$172,3,0),0)+_xlfn.IFNA(VLOOKUP(E521,数据整理2!$B$4:$Q$172,3,0),0)+_xlfn.IFNA(VLOOKUP(F521,数据整理2!$B$4:$Q$172,3,0),0)+_xlfn.IFNA(VLOOKUP(G521,数据整理2!$B$4:$Q$172,3,0),0)+_xlfn.IFNA(VLOOKUP(H521,数据整理2!$B$4:$Q$172,3,0),0)+_xlfn.IFNA(VLOOKUP(I521,数据整理2!$B$4:$Q$172,3,0),0)+_xlfn.IFNA(VLOOKUP(J521,数据整理2!$B$4:$Q$172,3,0),0)+_xlfn.IFNA(VLOOKUP(K521,数据整理2!$B$4:$Q$172,3,0),0)</f>
        <v>18628</v>
      </c>
      <c r="E694">
        <f>_xlfn.IFNA(VLOOKUP($D521,数据整理2!$B$4:$Q$172,4,0),0)+_xlfn.IFNA(VLOOKUP($E521,数据整理2!$B$4:$Q$172,4,0),0)+_xlfn.IFNA(VLOOKUP($F521,数据整理2!$B$4:$Q$172,4,0),0)+_xlfn.IFNA(VLOOKUP($G521,数据整理2!$B$4:$Q$172,4,0),0)+_xlfn.IFNA(VLOOKUP($H521,数据整理2!$B$4:$Q$172,4,0),0)+_xlfn.IFNA(VLOOKUP($I521,数据整理2!$B$4:$Q$172,4,0),0)+_xlfn.IFNA(VLOOKUP($J521,数据整理2!$B$4:$Q$172,4,0),0)+_xlfn.IFNA(VLOOKUP($K521,数据整理2!$B$4:$Q$172,4,0),0)</f>
        <v>2030</v>
      </c>
      <c r="F694">
        <f>_xlfn.IFNA(VLOOKUP($D521,数据整理2!$B$4:$Q$172,5,0),0)+_xlfn.IFNA(VLOOKUP($E521,数据整理2!$B$4:$Q$172,5,0),0)+_xlfn.IFNA(VLOOKUP($F521,数据整理2!$B$4:$Q$172,5,0),0)+_xlfn.IFNA(VLOOKUP($G521,数据整理2!$B$4:$Q$172,5,0),0)+_xlfn.IFNA(VLOOKUP($H521,数据整理2!$B$4:$Q$172,5,0),0)+_xlfn.IFNA(VLOOKUP($I521,数据整理2!$B$4:$Q$172,5,0),0)+_xlfn.IFNA(VLOOKUP($J521,数据整理2!$B$4:$Q$172,5,0),0)+_xlfn.IFNA(VLOOKUP($K521,数据整理2!$B$4:$Q$172,5,0),0)</f>
        <v>9124</v>
      </c>
      <c r="G694">
        <f>_xlfn.IFNA(VLOOKUP($D521,数据整理2!$B$4:$Q$172,6,0),0)+_xlfn.IFNA(VLOOKUP($E521,数据整理2!$B$4:$Q$172,6,0),0)+_xlfn.IFNA(VLOOKUP($F521,数据整理2!$B$4:$Q$172,6,0),0)+_xlfn.IFNA(VLOOKUP($G521,数据整理2!$B$4:$Q$172,6,0),0)+_xlfn.IFNA(VLOOKUP($H521,数据整理2!$B$4:$Q$172,6,0),0)+_xlfn.IFNA(VLOOKUP($I521,数据整理2!$B$4:$Q$172,6,0),0)+_xlfn.IFNA(VLOOKUP($J521,数据整理2!$B$4:$Q$172,6,0),0)+_xlfn.IFNA(VLOOKUP($K521,数据整理2!$B$4:$Q$172,6,0),0)</f>
        <v>5124</v>
      </c>
      <c r="H694">
        <f>_xlfn.IFNA(VLOOKUP($D521,数据整理2!$B$4:$Q$172,7,0),0)+_xlfn.IFNA(VLOOKUP($E521,数据整理2!$B$4:$Q$172,7,0),0)+_xlfn.IFNA(VLOOKUP($F521,数据整理2!$B$4:$Q$172,7,0),0)+_xlfn.IFNA(VLOOKUP($G521,数据整理2!$B$4:$Q$172,7,0),0)+_xlfn.IFNA(VLOOKUP($H521,数据整理2!$B$4:$Q$172,7,0),0)+_xlfn.IFNA(VLOOKUP($I521,数据整理2!$B$4:$Q$172,7,0),0)+_xlfn.IFNA(VLOOKUP($J521,数据整理2!$B$4:$Q$172,7,0),0)+_xlfn.IFNA(VLOOKUP($K521,数据整理2!$B$4:$Q$172,7,0),0)</f>
        <v>0</v>
      </c>
      <c r="I694">
        <f>_xlfn.IFNA(VLOOKUP($D521,数据整理2!$B$4:$Q$172,8,0),0)+_xlfn.IFNA(VLOOKUP($E521,数据整理2!$B$4:$Q$172,8,0),0)+_xlfn.IFNA(VLOOKUP($F521,数据整理2!$B$4:$Q$172,8,0),0)+_xlfn.IFNA(VLOOKUP($G521,数据整理2!$B$4:$Q$172,8,0),0)+_xlfn.IFNA(VLOOKUP($H521,数据整理2!$B$4:$Q$172,8,0),0)+_xlfn.IFNA(VLOOKUP($I521,数据整理2!$B$4:$Q$172,8,0),0)+_xlfn.IFNA(VLOOKUP($J521,数据整理2!$B$4:$Q$172,8,0),0)+_xlfn.IFNA(VLOOKUP($K521,数据整理2!$B$4:$Q$172,8,0),0)</f>
        <v>0</v>
      </c>
      <c r="J694">
        <f>_xlfn.IFNA(VLOOKUP($D521,数据整理2!$B$4:$Q$172,9,0),0)+_xlfn.IFNA(VLOOKUP($E521,数据整理2!$B$4:$Q$172,9,0),0)+_xlfn.IFNA(VLOOKUP($F521,数据整理2!$B$4:$Q$172,9,0),0)+_xlfn.IFNA(VLOOKUP($G521,数据整理2!$B$4:$Q$172,9,0),0)+_xlfn.IFNA(VLOOKUP($H521,数据整理2!$B$4:$Q$172,9,0),0)+_xlfn.IFNA(VLOOKUP($I521,数据整理2!$B$4:$Q$172,9,0),0)+_xlfn.IFNA(VLOOKUP($J521,数据整理2!$B$4:$Q$172,9,0),0)+_xlfn.IFNA(VLOOKUP($K521,数据整理2!$B$4:$Q$172,9,0),0)</f>
        <v>0</v>
      </c>
      <c r="K694">
        <f>_xlfn.IFNA(VLOOKUP($D521,数据整理2!$B$4:$Q$172,10,0),0)+_xlfn.IFNA(VLOOKUP($E521,数据整理2!$B$4:$Q$172,10,0),0)+_xlfn.IFNA(VLOOKUP($F521,数据整理2!$B$4:$Q$172,10,0),0)+_xlfn.IFNA(VLOOKUP($G521,数据整理2!$B$4:$Q$172,10,0),0)+_xlfn.IFNA(VLOOKUP($H521,数据整理2!$B$4:$Q$172,10,0),0)+_xlfn.IFNA(VLOOKUP($I521,数据整理2!$B$4:$Q$172,10,0),0)+_xlfn.IFNA(VLOOKUP($J521,数据整理2!$B$4:$Q$172,10,0),0)+_xlfn.IFNA(VLOOKUP($K521,数据整理2!$B$4:$Q$172,10,0),0)</f>
        <v>0</v>
      </c>
      <c r="L694">
        <f>_xlfn.IFNA(VLOOKUP($D521,数据整理2!$B$4:$Q$172,11,0),0)+_xlfn.IFNA(VLOOKUP($E521,数据整理2!$B$4:$Q$172,11,0),0)+_xlfn.IFNA(VLOOKUP($F521,数据整理2!$B$4:$Q$172,11,0),0)+_xlfn.IFNA(VLOOKUP($G521,数据整理2!$B$4:$Q$172,11,0),0)+_xlfn.IFNA(VLOOKUP($H521,数据整理2!$B$4:$Q$172,11,0),0)+_xlfn.IFNA(VLOOKUP($I521,数据整理2!$B$4:$Q$172,11,0),0)+_xlfn.IFNA(VLOOKUP($J521,数据整理2!$B$4:$Q$172,11,0),0)+_xlfn.IFNA(VLOOKUP($K521,数据整理2!$B$4:$Q$172,11,0),0)</f>
        <v>0</v>
      </c>
      <c r="M694">
        <f>_xlfn.IFNA(VLOOKUP($D521,数据整理2!$B$4:$Q$172,12,0),0)+_xlfn.IFNA(VLOOKUP($E521,数据整理2!$B$4:$Q$172,12,0),0)+_xlfn.IFNA(VLOOKUP($F521,数据整理2!$B$4:$Q$172,12,0),0)+_xlfn.IFNA(VLOOKUP($G521,数据整理2!$B$4:$Q$172,12,0),0)+_xlfn.IFNA(VLOOKUP($H521,数据整理2!$B$4:$Q$172,12,0),0)+_xlfn.IFNA(VLOOKUP($I521,数据整理2!$B$4:$Q$172,12,0),0)+_xlfn.IFNA(VLOOKUP($J521,数据整理2!$B$4:$Q$172,12,0),0)+_xlfn.IFNA(VLOOKUP($K521,数据整理2!$B$4:$Q$172,12,0),0)</f>
        <v>0</v>
      </c>
      <c r="N694">
        <f>_xlfn.IFNA(VLOOKUP($D521,数据整理2!$B$4:$Q$172,13,0),0)+_xlfn.IFNA(VLOOKUP($E521,数据整理2!$B$4:$Q$172,13,0),0)+_xlfn.IFNA(VLOOKUP($F521,数据整理2!$B$4:$Q$172,13,0),0)+_xlfn.IFNA(VLOOKUP($G521,数据整理2!$B$4:$Q$172,13,0),0)+_xlfn.IFNA(VLOOKUP($H521,数据整理2!$B$4:$Q$172,13,0),0)+_xlfn.IFNA(VLOOKUP($I521,数据整理2!$B$4:$Q$172,13,0),0)+_xlfn.IFNA(VLOOKUP($J521,数据整理2!$B$4:$Q$172,13,0),0)+_xlfn.IFNA(VLOOKUP($K521,数据整理2!$B$4:$Q$172,13,0),0)</f>
        <v>0</v>
      </c>
      <c r="O694">
        <f>_xlfn.IFNA(VLOOKUP($D521,数据整理2!$B$4:$Q$172,14,0),0)+_xlfn.IFNA(VLOOKUP($E521,数据整理2!$B$4:$Q$172,14,0),0)+_xlfn.IFNA(VLOOKUP($F521,数据整理2!$B$4:$Q$172,14,0),0)+_xlfn.IFNA(VLOOKUP($G521,数据整理2!$B$4:$Q$172,14,0),0)+_xlfn.IFNA(VLOOKUP($H521,数据整理2!$B$4:$Q$172,14,0),0)+_xlfn.IFNA(VLOOKUP($I521,数据整理2!$B$4:$Q$172,14,0),0)+_xlfn.IFNA(VLOOKUP($J521,数据整理2!$B$4:$Q$172,14,0),0)+_xlfn.IFNA(VLOOKUP($K521,数据整理2!$B$4:$Q$172,14,0),0)</f>
        <v>0</v>
      </c>
      <c r="P694">
        <f>_xlfn.IFNA(VLOOKUP($D521,数据整理2!$B$4:$Q$172,15,0),0)+_xlfn.IFNA(VLOOKUP($E521,数据整理2!$B$4:$Q$172,15,0),0)+_xlfn.IFNA(VLOOKUP($F521,数据整理2!$B$4:$Q$172,15,0),0)+_xlfn.IFNA(VLOOKUP($G521,数据整理2!$B$4:$Q$172,15,0),0)+_xlfn.IFNA(VLOOKUP($H521,数据整理2!$B$4:$Q$172,15,0),0)+_xlfn.IFNA(VLOOKUP($I521,数据整理2!$B$4:$Q$172,15,0),0)+_xlfn.IFNA(VLOOKUP($J521,数据整理2!$B$4:$Q$172,15,0),0)+_xlfn.IFNA(VLOOKUP($K521,数据整理2!$B$4:$Q$172,15,0),0)</f>
        <v>3315</v>
      </c>
      <c r="Q694">
        <f>_xlfn.IFNA(VLOOKUP($D521,数据整理2!$B$4:$Q$172,16,0),0)+_xlfn.IFNA(VLOOKUP($E521,数据整理2!$B$4:$Q$172,16,0),0)+_xlfn.IFNA(VLOOKUP($F521,数据整理2!$B$4:$Q$172,16,0),0)+_xlfn.IFNA(VLOOKUP($G521,数据整理2!$B$4:$Q$172,16,0),0)+_xlfn.IFNA(VLOOKUP($H521,数据整理2!$B$4:$Q$172,16,0),0)+_xlfn.IFNA(VLOOKUP($I521,数据整理2!$B$4:$Q$172,16,0),0)+_xlfn.IFNA(VLOOKUP($J521,数据整理2!$B$4:$Q$172,16,0),0)+_xlfn.IFNA(VLOOKUP($K521,数据整理2!$B$4:$Q$172,16,0),0)</f>
        <v>3315</v>
      </c>
    </row>
    <row r="695" spans="2:17" x14ac:dyDescent="0.2">
      <c r="B695">
        <v>142</v>
      </c>
      <c r="C695" t="str">
        <f>INDEX(数据整理1!$C$30:$C$54,MATCH(B695,数据整理1!$D$30:$D$54))</f>
        <v>21阶</v>
      </c>
      <c r="D695">
        <f>_xlfn.IFNA(VLOOKUP(D522,数据整理2!$B$4:$Q$172,3,0),0)+_xlfn.IFNA(VLOOKUP(E522,数据整理2!$B$4:$Q$172,3,0),0)+_xlfn.IFNA(VLOOKUP(F522,数据整理2!$B$4:$Q$172,3,0),0)+_xlfn.IFNA(VLOOKUP(G522,数据整理2!$B$4:$Q$172,3,0),0)+_xlfn.IFNA(VLOOKUP(H522,数据整理2!$B$4:$Q$172,3,0),0)+_xlfn.IFNA(VLOOKUP(I522,数据整理2!$B$4:$Q$172,3,0),0)+_xlfn.IFNA(VLOOKUP(J522,数据整理2!$B$4:$Q$172,3,0),0)+_xlfn.IFNA(VLOOKUP(K522,数据整理2!$B$4:$Q$172,3,0),0)</f>
        <v>18628</v>
      </c>
      <c r="E695">
        <f>_xlfn.IFNA(VLOOKUP($D522,数据整理2!$B$4:$Q$172,4,0),0)+_xlfn.IFNA(VLOOKUP($E522,数据整理2!$B$4:$Q$172,4,0),0)+_xlfn.IFNA(VLOOKUP($F522,数据整理2!$B$4:$Q$172,4,0),0)+_xlfn.IFNA(VLOOKUP($G522,数据整理2!$B$4:$Q$172,4,0),0)+_xlfn.IFNA(VLOOKUP($H522,数据整理2!$B$4:$Q$172,4,0),0)+_xlfn.IFNA(VLOOKUP($I522,数据整理2!$B$4:$Q$172,4,0),0)+_xlfn.IFNA(VLOOKUP($J522,数据整理2!$B$4:$Q$172,4,0),0)+_xlfn.IFNA(VLOOKUP($K522,数据整理2!$B$4:$Q$172,4,0),0)</f>
        <v>2030</v>
      </c>
      <c r="F695">
        <f>_xlfn.IFNA(VLOOKUP($D522,数据整理2!$B$4:$Q$172,5,0),0)+_xlfn.IFNA(VLOOKUP($E522,数据整理2!$B$4:$Q$172,5,0),0)+_xlfn.IFNA(VLOOKUP($F522,数据整理2!$B$4:$Q$172,5,0),0)+_xlfn.IFNA(VLOOKUP($G522,数据整理2!$B$4:$Q$172,5,0),0)+_xlfn.IFNA(VLOOKUP($H522,数据整理2!$B$4:$Q$172,5,0),0)+_xlfn.IFNA(VLOOKUP($I522,数据整理2!$B$4:$Q$172,5,0),0)+_xlfn.IFNA(VLOOKUP($J522,数据整理2!$B$4:$Q$172,5,0),0)+_xlfn.IFNA(VLOOKUP($K522,数据整理2!$B$4:$Q$172,5,0),0)</f>
        <v>9124</v>
      </c>
      <c r="G695">
        <f>_xlfn.IFNA(VLOOKUP($D522,数据整理2!$B$4:$Q$172,6,0),0)+_xlfn.IFNA(VLOOKUP($E522,数据整理2!$B$4:$Q$172,6,0),0)+_xlfn.IFNA(VLOOKUP($F522,数据整理2!$B$4:$Q$172,6,0),0)+_xlfn.IFNA(VLOOKUP($G522,数据整理2!$B$4:$Q$172,6,0),0)+_xlfn.IFNA(VLOOKUP($H522,数据整理2!$B$4:$Q$172,6,0),0)+_xlfn.IFNA(VLOOKUP($I522,数据整理2!$B$4:$Q$172,6,0),0)+_xlfn.IFNA(VLOOKUP($J522,数据整理2!$B$4:$Q$172,6,0),0)+_xlfn.IFNA(VLOOKUP($K522,数据整理2!$B$4:$Q$172,6,0),0)</f>
        <v>5124</v>
      </c>
      <c r="H695">
        <f>_xlfn.IFNA(VLOOKUP($D522,数据整理2!$B$4:$Q$172,7,0),0)+_xlfn.IFNA(VLOOKUP($E522,数据整理2!$B$4:$Q$172,7,0),0)+_xlfn.IFNA(VLOOKUP($F522,数据整理2!$B$4:$Q$172,7,0),0)+_xlfn.IFNA(VLOOKUP($G522,数据整理2!$B$4:$Q$172,7,0),0)+_xlfn.IFNA(VLOOKUP($H522,数据整理2!$B$4:$Q$172,7,0),0)+_xlfn.IFNA(VLOOKUP($I522,数据整理2!$B$4:$Q$172,7,0),0)+_xlfn.IFNA(VLOOKUP($J522,数据整理2!$B$4:$Q$172,7,0),0)+_xlfn.IFNA(VLOOKUP($K522,数据整理2!$B$4:$Q$172,7,0),0)</f>
        <v>0</v>
      </c>
      <c r="I695">
        <f>_xlfn.IFNA(VLOOKUP($D522,数据整理2!$B$4:$Q$172,8,0),0)+_xlfn.IFNA(VLOOKUP($E522,数据整理2!$B$4:$Q$172,8,0),0)+_xlfn.IFNA(VLOOKUP($F522,数据整理2!$B$4:$Q$172,8,0),0)+_xlfn.IFNA(VLOOKUP($G522,数据整理2!$B$4:$Q$172,8,0),0)+_xlfn.IFNA(VLOOKUP($H522,数据整理2!$B$4:$Q$172,8,0),0)+_xlfn.IFNA(VLOOKUP($I522,数据整理2!$B$4:$Q$172,8,0),0)+_xlfn.IFNA(VLOOKUP($J522,数据整理2!$B$4:$Q$172,8,0),0)+_xlfn.IFNA(VLOOKUP($K522,数据整理2!$B$4:$Q$172,8,0),0)</f>
        <v>0</v>
      </c>
      <c r="J695">
        <f>_xlfn.IFNA(VLOOKUP($D522,数据整理2!$B$4:$Q$172,9,0),0)+_xlfn.IFNA(VLOOKUP($E522,数据整理2!$B$4:$Q$172,9,0),0)+_xlfn.IFNA(VLOOKUP($F522,数据整理2!$B$4:$Q$172,9,0),0)+_xlfn.IFNA(VLOOKUP($G522,数据整理2!$B$4:$Q$172,9,0),0)+_xlfn.IFNA(VLOOKUP($H522,数据整理2!$B$4:$Q$172,9,0),0)+_xlfn.IFNA(VLOOKUP($I522,数据整理2!$B$4:$Q$172,9,0),0)+_xlfn.IFNA(VLOOKUP($J522,数据整理2!$B$4:$Q$172,9,0),0)+_xlfn.IFNA(VLOOKUP($K522,数据整理2!$B$4:$Q$172,9,0),0)</f>
        <v>0</v>
      </c>
      <c r="K695">
        <f>_xlfn.IFNA(VLOOKUP($D522,数据整理2!$B$4:$Q$172,10,0),0)+_xlfn.IFNA(VLOOKUP($E522,数据整理2!$B$4:$Q$172,10,0),0)+_xlfn.IFNA(VLOOKUP($F522,数据整理2!$B$4:$Q$172,10,0),0)+_xlfn.IFNA(VLOOKUP($G522,数据整理2!$B$4:$Q$172,10,0),0)+_xlfn.IFNA(VLOOKUP($H522,数据整理2!$B$4:$Q$172,10,0),0)+_xlfn.IFNA(VLOOKUP($I522,数据整理2!$B$4:$Q$172,10,0),0)+_xlfn.IFNA(VLOOKUP($J522,数据整理2!$B$4:$Q$172,10,0),0)+_xlfn.IFNA(VLOOKUP($K522,数据整理2!$B$4:$Q$172,10,0),0)</f>
        <v>0</v>
      </c>
      <c r="L695">
        <f>_xlfn.IFNA(VLOOKUP($D522,数据整理2!$B$4:$Q$172,11,0),0)+_xlfn.IFNA(VLOOKUP($E522,数据整理2!$B$4:$Q$172,11,0),0)+_xlfn.IFNA(VLOOKUP($F522,数据整理2!$B$4:$Q$172,11,0),0)+_xlfn.IFNA(VLOOKUP($G522,数据整理2!$B$4:$Q$172,11,0),0)+_xlfn.IFNA(VLOOKUP($H522,数据整理2!$B$4:$Q$172,11,0),0)+_xlfn.IFNA(VLOOKUP($I522,数据整理2!$B$4:$Q$172,11,0),0)+_xlfn.IFNA(VLOOKUP($J522,数据整理2!$B$4:$Q$172,11,0),0)+_xlfn.IFNA(VLOOKUP($K522,数据整理2!$B$4:$Q$172,11,0),0)</f>
        <v>0</v>
      </c>
      <c r="M695">
        <f>_xlfn.IFNA(VLOOKUP($D522,数据整理2!$B$4:$Q$172,12,0),0)+_xlfn.IFNA(VLOOKUP($E522,数据整理2!$B$4:$Q$172,12,0),0)+_xlfn.IFNA(VLOOKUP($F522,数据整理2!$B$4:$Q$172,12,0),0)+_xlfn.IFNA(VLOOKUP($G522,数据整理2!$B$4:$Q$172,12,0),0)+_xlfn.IFNA(VLOOKUP($H522,数据整理2!$B$4:$Q$172,12,0),0)+_xlfn.IFNA(VLOOKUP($I522,数据整理2!$B$4:$Q$172,12,0),0)+_xlfn.IFNA(VLOOKUP($J522,数据整理2!$B$4:$Q$172,12,0),0)+_xlfn.IFNA(VLOOKUP($K522,数据整理2!$B$4:$Q$172,12,0),0)</f>
        <v>0</v>
      </c>
      <c r="N695">
        <f>_xlfn.IFNA(VLOOKUP($D522,数据整理2!$B$4:$Q$172,13,0),0)+_xlfn.IFNA(VLOOKUP($E522,数据整理2!$B$4:$Q$172,13,0),0)+_xlfn.IFNA(VLOOKUP($F522,数据整理2!$B$4:$Q$172,13,0),0)+_xlfn.IFNA(VLOOKUP($G522,数据整理2!$B$4:$Q$172,13,0),0)+_xlfn.IFNA(VLOOKUP($H522,数据整理2!$B$4:$Q$172,13,0),0)+_xlfn.IFNA(VLOOKUP($I522,数据整理2!$B$4:$Q$172,13,0),0)+_xlfn.IFNA(VLOOKUP($J522,数据整理2!$B$4:$Q$172,13,0),0)+_xlfn.IFNA(VLOOKUP($K522,数据整理2!$B$4:$Q$172,13,0),0)</f>
        <v>0</v>
      </c>
      <c r="O695">
        <f>_xlfn.IFNA(VLOOKUP($D522,数据整理2!$B$4:$Q$172,14,0),0)+_xlfn.IFNA(VLOOKUP($E522,数据整理2!$B$4:$Q$172,14,0),0)+_xlfn.IFNA(VLOOKUP($F522,数据整理2!$B$4:$Q$172,14,0),0)+_xlfn.IFNA(VLOOKUP($G522,数据整理2!$B$4:$Q$172,14,0),0)+_xlfn.IFNA(VLOOKUP($H522,数据整理2!$B$4:$Q$172,14,0),0)+_xlfn.IFNA(VLOOKUP($I522,数据整理2!$B$4:$Q$172,14,0),0)+_xlfn.IFNA(VLOOKUP($J522,数据整理2!$B$4:$Q$172,14,0),0)+_xlfn.IFNA(VLOOKUP($K522,数据整理2!$B$4:$Q$172,14,0),0)</f>
        <v>0</v>
      </c>
      <c r="P695">
        <f>_xlfn.IFNA(VLOOKUP($D522,数据整理2!$B$4:$Q$172,15,0),0)+_xlfn.IFNA(VLOOKUP($E522,数据整理2!$B$4:$Q$172,15,0),0)+_xlfn.IFNA(VLOOKUP($F522,数据整理2!$B$4:$Q$172,15,0),0)+_xlfn.IFNA(VLOOKUP($G522,数据整理2!$B$4:$Q$172,15,0),0)+_xlfn.IFNA(VLOOKUP($H522,数据整理2!$B$4:$Q$172,15,0),0)+_xlfn.IFNA(VLOOKUP($I522,数据整理2!$B$4:$Q$172,15,0),0)+_xlfn.IFNA(VLOOKUP($J522,数据整理2!$B$4:$Q$172,15,0),0)+_xlfn.IFNA(VLOOKUP($K522,数据整理2!$B$4:$Q$172,15,0),0)</f>
        <v>3315</v>
      </c>
      <c r="Q695">
        <f>_xlfn.IFNA(VLOOKUP($D522,数据整理2!$B$4:$Q$172,16,0),0)+_xlfn.IFNA(VLOOKUP($E522,数据整理2!$B$4:$Q$172,16,0),0)+_xlfn.IFNA(VLOOKUP($F522,数据整理2!$B$4:$Q$172,16,0),0)+_xlfn.IFNA(VLOOKUP($G522,数据整理2!$B$4:$Q$172,16,0),0)+_xlfn.IFNA(VLOOKUP($H522,数据整理2!$B$4:$Q$172,16,0),0)+_xlfn.IFNA(VLOOKUP($I522,数据整理2!$B$4:$Q$172,16,0),0)+_xlfn.IFNA(VLOOKUP($J522,数据整理2!$B$4:$Q$172,16,0),0)+_xlfn.IFNA(VLOOKUP($K522,数据整理2!$B$4:$Q$172,16,0),0)</f>
        <v>3315</v>
      </c>
    </row>
    <row r="696" spans="2:17" x14ac:dyDescent="0.2">
      <c r="B696">
        <v>143</v>
      </c>
      <c r="C696" t="str">
        <f>INDEX(数据整理1!$C$30:$C$54,MATCH(B696,数据整理1!$D$30:$D$54))</f>
        <v>21阶</v>
      </c>
      <c r="D696">
        <f>_xlfn.IFNA(VLOOKUP(D523,数据整理2!$B$4:$Q$172,3,0),0)+_xlfn.IFNA(VLOOKUP(E523,数据整理2!$B$4:$Q$172,3,0),0)+_xlfn.IFNA(VLOOKUP(F523,数据整理2!$B$4:$Q$172,3,0),0)+_xlfn.IFNA(VLOOKUP(G523,数据整理2!$B$4:$Q$172,3,0),0)+_xlfn.IFNA(VLOOKUP(H523,数据整理2!$B$4:$Q$172,3,0),0)+_xlfn.IFNA(VLOOKUP(I523,数据整理2!$B$4:$Q$172,3,0),0)+_xlfn.IFNA(VLOOKUP(J523,数据整理2!$B$4:$Q$172,3,0),0)+_xlfn.IFNA(VLOOKUP(K523,数据整理2!$B$4:$Q$172,3,0),0)</f>
        <v>18628</v>
      </c>
      <c r="E696">
        <f>_xlfn.IFNA(VLOOKUP($D523,数据整理2!$B$4:$Q$172,4,0),0)+_xlfn.IFNA(VLOOKUP($E523,数据整理2!$B$4:$Q$172,4,0),0)+_xlfn.IFNA(VLOOKUP($F523,数据整理2!$B$4:$Q$172,4,0),0)+_xlfn.IFNA(VLOOKUP($G523,数据整理2!$B$4:$Q$172,4,0),0)+_xlfn.IFNA(VLOOKUP($H523,数据整理2!$B$4:$Q$172,4,0),0)+_xlfn.IFNA(VLOOKUP($I523,数据整理2!$B$4:$Q$172,4,0),0)+_xlfn.IFNA(VLOOKUP($J523,数据整理2!$B$4:$Q$172,4,0),0)+_xlfn.IFNA(VLOOKUP($K523,数据整理2!$B$4:$Q$172,4,0),0)</f>
        <v>2030</v>
      </c>
      <c r="F696">
        <f>_xlfn.IFNA(VLOOKUP($D523,数据整理2!$B$4:$Q$172,5,0),0)+_xlfn.IFNA(VLOOKUP($E523,数据整理2!$B$4:$Q$172,5,0),0)+_xlfn.IFNA(VLOOKUP($F523,数据整理2!$B$4:$Q$172,5,0),0)+_xlfn.IFNA(VLOOKUP($G523,数据整理2!$B$4:$Q$172,5,0),0)+_xlfn.IFNA(VLOOKUP($H523,数据整理2!$B$4:$Q$172,5,0),0)+_xlfn.IFNA(VLOOKUP($I523,数据整理2!$B$4:$Q$172,5,0),0)+_xlfn.IFNA(VLOOKUP($J523,数据整理2!$B$4:$Q$172,5,0),0)+_xlfn.IFNA(VLOOKUP($K523,数据整理2!$B$4:$Q$172,5,0),0)</f>
        <v>9124</v>
      </c>
      <c r="G696">
        <f>_xlfn.IFNA(VLOOKUP($D523,数据整理2!$B$4:$Q$172,6,0),0)+_xlfn.IFNA(VLOOKUP($E523,数据整理2!$B$4:$Q$172,6,0),0)+_xlfn.IFNA(VLOOKUP($F523,数据整理2!$B$4:$Q$172,6,0),0)+_xlfn.IFNA(VLOOKUP($G523,数据整理2!$B$4:$Q$172,6,0),0)+_xlfn.IFNA(VLOOKUP($H523,数据整理2!$B$4:$Q$172,6,0),0)+_xlfn.IFNA(VLOOKUP($I523,数据整理2!$B$4:$Q$172,6,0),0)+_xlfn.IFNA(VLOOKUP($J523,数据整理2!$B$4:$Q$172,6,0),0)+_xlfn.IFNA(VLOOKUP($K523,数据整理2!$B$4:$Q$172,6,0),0)</f>
        <v>5124</v>
      </c>
      <c r="H696">
        <f>_xlfn.IFNA(VLOOKUP($D523,数据整理2!$B$4:$Q$172,7,0),0)+_xlfn.IFNA(VLOOKUP($E523,数据整理2!$B$4:$Q$172,7,0),0)+_xlfn.IFNA(VLOOKUP($F523,数据整理2!$B$4:$Q$172,7,0),0)+_xlfn.IFNA(VLOOKUP($G523,数据整理2!$B$4:$Q$172,7,0),0)+_xlfn.IFNA(VLOOKUP($H523,数据整理2!$B$4:$Q$172,7,0),0)+_xlfn.IFNA(VLOOKUP($I523,数据整理2!$B$4:$Q$172,7,0),0)+_xlfn.IFNA(VLOOKUP($J523,数据整理2!$B$4:$Q$172,7,0),0)+_xlfn.IFNA(VLOOKUP($K523,数据整理2!$B$4:$Q$172,7,0),0)</f>
        <v>0</v>
      </c>
      <c r="I696">
        <f>_xlfn.IFNA(VLOOKUP($D523,数据整理2!$B$4:$Q$172,8,0),0)+_xlfn.IFNA(VLOOKUP($E523,数据整理2!$B$4:$Q$172,8,0),0)+_xlfn.IFNA(VLOOKUP($F523,数据整理2!$B$4:$Q$172,8,0),0)+_xlfn.IFNA(VLOOKUP($G523,数据整理2!$B$4:$Q$172,8,0),0)+_xlfn.IFNA(VLOOKUP($H523,数据整理2!$B$4:$Q$172,8,0),0)+_xlfn.IFNA(VLOOKUP($I523,数据整理2!$B$4:$Q$172,8,0),0)+_xlfn.IFNA(VLOOKUP($J523,数据整理2!$B$4:$Q$172,8,0),0)+_xlfn.IFNA(VLOOKUP($K523,数据整理2!$B$4:$Q$172,8,0),0)</f>
        <v>0</v>
      </c>
      <c r="J696">
        <f>_xlfn.IFNA(VLOOKUP($D523,数据整理2!$B$4:$Q$172,9,0),0)+_xlfn.IFNA(VLOOKUP($E523,数据整理2!$B$4:$Q$172,9,0),0)+_xlfn.IFNA(VLOOKUP($F523,数据整理2!$B$4:$Q$172,9,0),0)+_xlfn.IFNA(VLOOKUP($G523,数据整理2!$B$4:$Q$172,9,0),0)+_xlfn.IFNA(VLOOKUP($H523,数据整理2!$B$4:$Q$172,9,0),0)+_xlfn.IFNA(VLOOKUP($I523,数据整理2!$B$4:$Q$172,9,0),0)+_xlfn.IFNA(VLOOKUP($J523,数据整理2!$B$4:$Q$172,9,0),0)+_xlfn.IFNA(VLOOKUP($K523,数据整理2!$B$4:$Q$172,9,0),0)</f>
        <v>0</v>
      </c>
      <c r="K696">
        <f>_xlfn.IFNA(VLOOKUP($D523,数据整理2!$B$4:$Q$172,10,0),0)+_xlfn.IFNA(VLOOKUP($E523,数据整理2!$B$4:$Q$172,10,0),0)+_xlfn.IFNA(VLOOKUP($F523,数据整理2!$B$4:$Q$172,10,0),0)+_xlfn.IFNA(VLOOKUP($G523,数据整理2!$B$4:$Q$172,10,0),0)+_xlfn.IFNA(VLOOKUP($H523,数据整理2!$B$4:$Q$172,10,0),0)+_xlfn.IFNA(VLOOKUP($I523,数据整理2!$B$4:$Q$172,10,0),0)+_xlfn.IFNA(VLOOKUP($J523,数据整理2!$B$4:$Q$172,10,0),0)+_xlfn.IFNA(VLOOKUP($K523,数据整理2!$B$4:$Q$172,10,0),0)</f>
        <v>0</v>
      </c>
      <c r="L696">
        <f>_xlfn.IFNA(VLOOKUP($D523,数据整理2!$B$4:$Q$172,11,0),0)+_xlfn.IFNA(VLOOKUP($E523,数据整理2!$B$4:$Q$172,11,0),0)+_xlfn.IFNA(VLOOKUP($F523,数据整理2!$B$4:$Q$172,11,0),0)+_xlfn.IFNA(VLOOKUP($G523,数据整理2!$B$4:$Q$172,11,0),0)+_xlfn.IFNA(VLOOKUP($H523,数据整理2!$B$4:$Q$172,11,0),0)+_xlfn.IFNA(VLOOKUP($I523,数据整理2!$B$4:$Q$172,11,0),0)+_xlfn.IFNA(VLOOKUP($J523,数据整理2!$B$4:$Q$172,11,0),0)+_xlfn.IFNA(VLOOKUP($K523,数据整理2!$B$4:$Q$172,11,0),0)</f>
        <v>0</v>
      </c>
      <c r="M696">
        <f>_xlfn.IFNA(VLOOKUP($D523,数据整理2!$B$4:$Q$172,12,0),0)+_xlfn.IFNA(VLOOKUP($E523,数据整理2!$B$4:$Q$172,12,0),0)+_xlfn.IFNA(VLOOKUP($F523,数据整理2!$B$4:$Q$172,12,0),0)+_xlfn.IFNA(VLOOKUP($G523,数据整理2!$B$4:$Q$172,12,0),0)+_xlfn.IFNA(VLOOKUP($H523,数据整理2!$B$4:$Q$172,12,0),0)+_xlfn.IFNA(VLOOKUP($I523,数据整理2!$B$4:$Q$172,12,0),0)+_xlfn.IFNA(VLOOKUP($J523,数据整理2!$B$4:$Q$172,12,0),0)+_xlfn.IFNA(VLOOKUP($K523,数据整理2!$B$4:$Q$172,12,0),0)</f>
        <v>0</v>
      </c>
      <c r="N696">
        <f>_xlfn.IFNA(VLOOKUP($D523,数据整理2!$B$4:$Q$172,13,0),0)+_xlfn.IFNA(VLOOKUP($E523,数据整理2!$B$4:$Q$172,13,0),0)+_xlfn.IFNA(VLOOKUP($F523,数据整理2!$B$4:$Q$172,13,0),0)+_xlfn.IFNA(VLOOKUP($G523,数据整理2!$B$4:$Q$172,13,0),0)+_xlfn.IFNA(VLOOKUP($H523,数据整理2!$B$4:$Q$172,13,0),0)+_xlfn.IFNA(VLOOKUP($I523,数据整理2!$B$4:$Q$172,13,0),0)+_xlfn.IFNA(VLOOKUP($J523,数据整理2!$B$4:$Q$172,13,0),0)+_xlfn.IFNA(VLOOKUP($K523,数据整理2!$B$4:$Q$172,13,0),0)</f>
        <v>0</v>
      </c>
      <c r="O696">
        <f>_xlfn.IFNA(VLOOKUP($D523,数据整理2!$B$4:$Q$172,14,0),0)+_xlfn.IFNA(VLOOKUP($E523,数据整理2!$B$4:$Q$172,14,0),0)+_xlfn.IFNA(VLOOKUP($F523,数据整理2!$B$4:$Q$172,14,0),0)+_xlfn.IFNA(VLOOKUP($G523,数据整理2!$B$4:$Q$172,14,0),0)+_xlfn.IFNA(VLOOKUP($H523,数据整理2!$B$4:$Q$172,14,0),0)+_xlfn.IFNA(VLOOKUP($I523,数据整理2!$B$4:$Q$172,14,0),0)+_xlfn.IFNA(VLOOKUP($J523,数据整理2!$B$4:$Q$172,14,0),0)+_xlfn.IFNA(VLOOKUP($K523,数据整理2!$B$4:$Q$172,14,0),0)</f>
        <v>0</v>
      </c>
      <c r="P696">
        <f>_xlfn.IFNA(VLOOKUP($D523,数据整理2!$B$4:$Q$172,15,0),0)+_xlfn.IFNA(VLOOKUP($E523,数据整理2!$B$4:$Q$172,15,0),0)+_xlfn.IFNA(VLOOKUP($F523,数据整理2!$B$4:$Q$172,15,0),0)+_xlfn.IFNA(VLOOKUP($G523,数据整理2!$B$4:$Q$172,15,0),0)+_xlfn.IFNA(VLOOKUP($H523,数据整理2!$B$4:$Q$172,15,0),0)+_xlfn.IFNA(VLOOKUP($I523,数据整理2!$B$4:$Q$172,15,0),0)+_xlfn.IFNA(VLOOKUP($J523,数据整理2!$B$4:$Q$172,15,0),0)+_xlfn.IFNA(VLOOKUP($K523,数据整理2!$B$4:$Q$172,15,0),0)</f>
        <v>3315</v>
      </c>
      <c r="Q696">
        <f>_xlfn.IFNA(VLOOKUP($D523,数据整理2!$B$4:$Q$172,16,0),0)+_xlfn.IFNA(VLOOKUP($E523,数据整理2!$B$4:$Q$172,16,0),0)+_xlfn.IFNA(VLOOKUP($F523,数据整理2!$B$4:$Q$172,16,0),0)+_xlfn.IFNA(VLOOKUP($G523,数据整理2!$B$4:$Q$172,16,0),0)+_xlfn.IFNA(VLOOKUP($H523,数据整理2!$B$4:$Q$172,16,0),0)+_xlfn.IFNA(VLOOKUP($I523,数据整理2!$B$4:$Q$172,16,0),0)+_xlfn.IFNA(VLOOKUP($J523,数据整理2!$B$4:$Q$172,16,0),0)+_xlfn.IFNA(VLOOKUP($K523,数据整理2!$B$4:$Q$172,16,0),0)</f>
        <v>3315</v>
      </c>
    </row>
    <row r="697" spans="2:17" x14ac:dyDescent="0.2">
      <c r="B697">
        <v>144</v>
      </c>
      <c r="C697" t="str">
        <f>INDEX(数据整理1!$C$30:$C$54,MATCH(B697,数据整理1!$D$30:$D$54))</f>
        <v>21阶</v>
      </c>
      <c r="D697">
        <f>_xlfn.IFNA(VLOOKUP(D524,数据整理2!$B$4:$Q$172,3,0),0)+_xlfn.IFNA(VLOOKUP(E524,数据整理2!$B$4:$Q$172,3,0),0)+_xlfn.IFNA(VLOOKUP(F524,数据整理2!$B$4:$Q$172,3,0),0)+_xlfn.IFNA(VLOOKUP(G524,数据整理2!$B$4:$Q$172,3,0),0)+_xlfn.IFNA(VLOOKUP(H524,数据整理2!$B$4:$Q$172,3,0),0)+_xlfn.IFNA(VLOOKUP(I524,数据整理2!$B$4:$Q$172,3,0),0)+_xlfn.IFNA(VLOOKUP(J524,数据整理2!$B$4:$Q$172,3,0),0)+_xlfn.IFNA(VLOOKUP(K524,数据整理2!$B$4:$Q$172,3,0),0)</f>
        <v>18628</v>
      </c>
      <c r="E697">
        <f>_xlfn.IFNA(VLOOKUP($D524,数据整理2!$B$4:$Q$172,4,0),0)+_xlfn.IFNA(VLOOKUP($E524,数据整理2!$B$4:$Q$172,4,0),0)+_xlfn.IFNA(VLOOKUP($F524,数据整理2!$B$4:$Q$172,4,0),0)+_xlfn.IFNA(VLOOKUP($G524,数据整理2!$B$4:$Q$172,4,0),0)+_xlfn.IFNA(VLOOKUP($H524,数据整理2!$B$4:$Q$172,4,0),0)+_xlfn.IFNA(VLOOKUP($I524,数据整理2!$B$4:$Q$172,4,0),0)+_xlfn.IFNA(VLOOKUP($J524,数据整理2!$B$4:$Q$172,4,0),0)+_xlfn.IFNA(VLOOKUP($K524,数据整理2!$B$4:$Q$172,4,0),0)</f>
        <v>2030</v>
      </c>
      <c r="F697">
        <f>_xlfn.IFNA(VLOOKUP($D524,数据整理2!$B$4:$Q$172,5,0),0)+_xlfn.IFNA(VLOOKUP($E524,数据整理2!$B$4:$Q$172,5,0),0)+_xlfn.IFNA(VLOOKUP($F524,数据整理2!$B$4:$Q$172,5,0),0)+_xlfn.IFNA(VLOOKUP($G524,数据整理2!$B$4:$Q$172,5,0),0)+_xlfn.IFNA(VLOOKUP($H524,数据整理2!$B$4:$Q$172,5,0),0)+_xlfn.IFNA(VLOOKUP($I524,数据整理2!$B$4:$Q$172,5,0),0)+_xlfn.IFNA(VLOOKUP($J524,数据整理2!$B$4:$Q$172,5,0),0)+_xlfn.IFNA(VLOOKUP($K524,数据整理2!$B$4:$Q$172,5,0),0)</f>
        <v>9124</v>
      </c>
      <c r="G697">
        <f>_xlfn.IFNA(VLOOKUP($D524,数据整理2!$B$4:$Q$172,6,0),0)+_xlfn.IFNA(VLOOKUP($E524,数据整理2!$B$4:$Q$172,6,0),0)+_xlfn.IFNA(VLOOKUP($F524,数据整理2!$B$4:$Q$172,6,0),0)+_xlfn.IFNA(VLOOKUP($G524,数据整理2!$B$4:$Q$172,6,0),0)+_xlfn.IFNA(VLOOKUP($H524,数据整理2!$B$4:$Q$172,6,0),0)+_xlfn.IFNA(VLOOKUP($I524,数据整理2!$B$4:$Q$172,6,0),0)+_xlfn.IFNA(VLOOKUP($J524,数据整理2!$B$4:$Q$172,6,0),0)+_xlfn.IFNA(VLOOKUP($K524,数据整理2!$B$4:$Q$172,6,0),0)</f>
        <v>5124</v>
      </c>
      <c r="H697">
        <f>_xlfn.IFNA(VLOOKUP($D524,数据整理2!$B$4:$Q$172,7,0),0)+_xlfn.IFNA(VLOOKUP($E524,数据整理2!$B$4:$Q$172,7,0),0)+_xlfn.IFNA(VLOOKUP($F524,数据整理2!$B$4:$Q$172,7,0),0)+_xlfn.IFNA(VLOOKUP($G524,数据整理2!$B$4:$Q$172,7,0),0)+_xlfn.IFNA(VLOOKUP($H524,数据整理2!$B$4:$Q$172,7,0),0)+_xlfn.IFNA(VLOOKUP($I524,数据整理2!$B$4:$Q$172,7,0),0)+_xlfn.IFNA(VLOOKUP($J524,数据整理2!$B$4:$Q$172,7,0),0)+_xlfn.IFNA(VLOOKUP($K524,数据整理2!$B$4:$Q$172,7,0),0)</f>
        <v>0</v>
      </c>
      <c r="I697">
        <f>_xlfn.IFNA(VLOOKUP($D524,数据整理2!$B$4:$Q$172,8,0),0)+_xlfn.IFNA(VLOOKUP($E524,数据整理2!$B$4:$Q$172,8,0),0)+_xlfn.IFNA(VLOOKUP($F524,数据整理2!$B$4:$Q$172,8,0),0)+_xlfn.IFNA(VLOOKUP($G524,数据整理2!$B$4:$Q$172,8,0),0)+_xlfn.IFNA(VLOOKUP($H524,数据整理2!$B$4:$Q$172,8,0),0)+_xlfn.IFNA(VLOOKUP($I524,数据整理2!$B$4:$Q$172,8,0),0)+_xlfn.IFNA(VLOOKUP($J524,数据整理2!$B$4:$Q$172,8,0),0)+_xlfn.IFNA(VLOOKUP($K524,数据整理2!$B$4:$Q$172,8,0),0)</f>
        <v>0</v>
      </c>
      <c r="J697">
        <f>_xlfn.IFNA(VLOOKUP($D524,数据整理2!$B$4:$Q$172,9,0),0)+_xlfn.IFNA(VLOOKUP($E524,数据整理2!$B$4:$Q$172,9,0),0)+_xlfn.IFNA(VLOOKUP($F524,数据整理2!$B$4:$Q$172,9,0),0)+_xlfn.IFNA(VLOOKUP($G524,数据整理2!$B$4:$Q$172,9,0),0)+_xlfn.IFNA(VLOOKUP($H524,数据整理2!$B$4:$Q$172,9,0),0)+_xlfn.IFNA(VLOOKUP($I524,数据整理2!$B$4:$Q$172,9,0),0)+_xlfn.IFNA(VLOOKUP($J524,数据整理2!$B$4:$Q$172,9,0),0)+_xlfn.IFNA(VLOOKUP($K524,数据整理2!$B$4:$Q$172,9,0),0)</f>
        <v>0</v>
      </c>
      <c r="K697">
        <f>_xlfn.IFNA(VLOOKUP($D524,数据整理2!$B$4:$Q$172,10,0),0)+_xlfn.IFNA(VLOOKUP($E524,数据整理2!$B$4:$Q$172,10,0),0)+_xlfn.IFNA(VLOOKUP($F524,数据整理2!$B$4:$Q$172,10,0),0)+_xlfn.IFNA(VLOOKUP($G524,数据整理2!$B$4:$Q$172,10,0),0)+_xlfn.IFNA(VLOOKUP($H524,数据整理2!$B$4:$Q$172,10,0),0)+_xlfn.IFNA(VLOOKUP($I524,数据整理2!$B$4:$Q$172,10,0),0)+_xlfn.IFNA(VLOOKUP($J524,数据整理2!$B$4:$Q$172,10,0),0)+_xlfn.IFNA(VLOOKUP($K524,数据整理2!$B$4:$Q$172,10,0),0)</f>
        <v>0</v>
      </c>
      <c r="L697">
        <f>_xlfn.IFNA(VLOOKUP($D524,数据整理2!$B$4:$Q$172,11,0),0)+_xlfn.IFNA(VLOOKUP($E524,数据整理2!$B$4:$Q$172,11,0),0)+_xlfn.IFNA(VLOOKUP($F524,数据整理2!$B$4:$Q$172,11,0),0)+_xlfn.IFNA(VLOOKUP($G524,数据整理2!$B$4:$Q$172,11,0),0)+_xlfn.IFNA(VLOOKUP($H524,数据整理2!$B$4:$Q$172,11,0),0)+_xlfn.IFNA(VLOOKUP($I524,数据整理2!$B$4:$Q$172,11,0),0)+_xlfn.IFNA(VLOOKUP($J524,数据整理2!$B$4:$Q$172,11,0),0)+_xlfn.IFNA(VLOOKUP($K524,数据整理2!$B$4:$Q$172,11,0),0)</f>
        <v>0</v>
      </c>
      <c r="M697">
        <f>_xlfn.IFNA(VLOOKUP($D524,数据整理2!$B$4:$Q$172,12,0),0)+_xlfn.IFNA(VLOOKUP($E524,数据整理2!$B$4:$Q$172,12,0),0)+_xlfn.IFNA(VLOOKUP($F524,数据整理2!$B$4:$Q$172,12,0),0)+_xlfn.IFNA(VLOOKUP($G524,数据整理2!$B$4:$Q$172,12,0),0)+_xlfn.IFNA(VLOOKUP($H524,数据整理2!$B$4:$Q$172,12,0),0)+_xlfn.IFNA(VLOOKUP($I524,数据整理2!$B$4:$Q$172,12,0),0)+_xlfn.IFNA(VLOOKUP($J524,数据整理2!$B$4:$Q$172,12,0),0)+_xlfn.IFNA(VLOOKUP($K524,数据整理2!$B$4:$Q$172,12,0),0)</f>
        <v>0</v>
      </c>
      <c r="N697">
        <f>_xlfn.IFNA(VLOOKUP($D524,数据整理2!$B$4:$Q$172,13,0),0)+_xlfn.IFNA(VLOOKUP($E524,数据整理2!$B$4:$Q$172,13,0),0)+_xlfn.IFNA(VLOOKUP($F524,数据整理2!$B$4:$Q$172,13,0),0)+_xlfn.IFNA(VLOOKUP($G524,数据整理2!$B$4:$Q$172,13,0),0)+_xlfn.IFNA(VLOOKUP($H524,数据整理2!$B$4:$Q$172,13,0),0)+_xlfn.IFNA(VLOOKUP($I524,数据整理2!$B$4:$Q$172,13,0),0)+_xlfn.IFNA(VLOOKUP($J524,数据整理2!$B$4:$Q$172,13,0),0)+_xlfn.IFNA(VLOOKUP($K524,数据整理2!$B$4:$Q$172,13,0),0)</f>
        <v>0</v>
      </c>
      <c r="O697">
        <f>_xlfn.IFNA(VLOOKUP($D524,数据整理2!$B$4:$Q$172,14,0),0)+_xlfn.IFNA(VLOOKUP($E524,数据整理2!$B$4:$Q$172,14,0),0)+_xlfn.IFNA(VLOOKUP($F524,数据整理2!$B$4:$Q$172,14,0),0)+_xlfn.IFNA(VLOOKUP($G524,数据整理2!$B$4:$Q$172,14,0),0)+_xlfn.IFNA(VLOOKUP($H524,数据整理2!$B$4:$Q$172,14,0),0)+_xlfn.IFNA(VLOOKUP($I524,数据整理2!$B$4:$Q$172,14,0),0)+_xlfn.IFNA(VLOOKUP($J524,数据整理2!$B$4:$Q$172,14,0),0)+_xlfn.IFNA(VLOOKUP($K524,数据整理2!$B$4:$Q$172,14,0),0)</f>
        <v>0</v>
      </c>
      <c r="P697">
        <f>_xlfn.IFNA(VLOOKUP($D524,数据整理2!$B$4:$Q$172,15,0),0)+_xlfn.IFNA(VLOOKUP($E524,数据整理2!$B$4:$Q$172,15,0),0)+_xlfn.IFNA(VLOOKUP($F524,数据整理2!$B$4:$Q$172,15,0),0)+_xlfn.IFNA(VLOOKUP($G524,数据整理2!$B$4:$Q$172,15,0),0)+_xlfn.IFNA(VLOOKUP($H524,数据整理2!$B$4:$Q$172,15,0),0)+_xlfn.IFNA(VLOOKUP($I524,数据整理2!$B$4:$Q$172,15,0),0)+_xlfn.IFNA(VLOOKUP($J524,数据整理2!$B$4:$Q$172,15,0),0)+_xlfn.IFNA(VLOOKUP($K524,数据整理2!$B$4:$Q$172,15,0),0)</f>
        <v>3315</v>
      </c>
      <c r="Q697">
        <f>_xlfn.IFNA(VLOOKUP($D524,数据整理2!$B$4:$Q$172,16,0),0)+_xlfn.IFNA(VLOOKUP($E524,数据整理2!$B$4:$Q$172,16,0),0)+_xlfn.IFNA(VLOOKUP($F524,数据整理2!$B$4:$Q$172,16,0),0)+_xlfn.IFNA(VLOOKUP($G524,数据整理2!$B$4:$Q$172,16,0),0)+_xlfn.IFNA(VLOOKUP($H524,数据整理2!$B$4:$Q$172,16,0),0)+_xlfn.IFNA(VLOOKUP($I524,数据整理2!$B$4:$Q$172,16,0),0)+_xlfn.IFNA(VLOOKUP($J524,数据整理2!$B$4:$Q$172,16,0),0)+_xlfn.IFNA(VLOOKUP($K524,数据整理2!$B$4:$Q$172,16,0),0)</f>
        <v>3315</v>
      </c>
    </row>
    <row r="698" spans="2:17" x14ac:dyDescent="0.2">
      <c r="B698">
        <v>145</v>
      </c>
      <c r="C698" t="str">
        <f>INDEX(数据整理1!$C$30:$C$54,MATCH(B698,数据整理1!$D$30:$D$54))</f>
        <v>21阶</v>
      </c>
      <c r="D698">
        <f>_xlfn.IFNA(VLOOKUP(D525,数据整理2!$B$4:$Q$172,3,0),0)+_xlfn.IFNA(VLOOKUP(E525,数据整理2!$B$4:$Q$172,3,0),0)+_xlfn.IFNA(VLOOKUP(F525,数据整理2!$B$4:$Q$172,3,0),0)+_xlfn.IFNA(VLOOKUP(G525,数据整理2!$B$4:$Q$172,3,0),0)+_xlfn.IFNA(VLOOKUP(H525,数据整理2!$B$4:$Q$172,3,0),0)+_xlfn.IFNA(VLOOKUP(I525,数据整理2!$B$4:$Q$172,3,0),0)+_xlfn.IFNA(VLOOKUP(J525,数据整理2!$B$4:$Q$172,3,0),0)+_xlfn.IFNA(VLOOKUP(K525,数据整理2!$B$4:$Q$172,3,0),0)</f>
        <v>18628</v>
      </c>
      <c r="E698">
        <f>_xlfn.IFNA(VLOOKUP($D525,数据整理2!$B$4:$Q$172,4,0),0)+_xlfn.IFNA(VLOOKUP($E525,数据整理2!$B$4:$Q$172,4,0),0)+_xlfn.IFNA(VLOOKUP($F525,数据整理2!$B$4:$Q$172,4,0),0)+_xlfn.IFNA(VLOOKUP($G525,数据整理2!$B$4:$Q$172,4,0),0)+_xlfn.IFNA(VLOOKUP($H525,数据整理2!$B$4:$Q$172,4,0),0)+_xlfn.IFNA(VLOOKUP($I525,数据整理2!$B$4:$Q$172,4,0),0)+_xlfn.IFNA(VLOOKUP($J525,数据整理2!$B$4:$Q$172,4,0),0)+_xlfn.IFNA(VLOOKUP($K525,数据整理2!$B$4:$Q$172,4,0),0)</f>
        <v>2030</v>
      </c>
      <c r="F698">
        <f>_xlfn.IFNA(VLOOKUP($D525,数据整理2!$B$4:$Q$172,5,0),0)+_xlfn.IFNA(VLOOKUP($E525,数据整理2!$B$4:$Q$172,5,0),0)+_xlfn.IFNA(VLOOKUP($F525,数据整理2!$B$4:$Q$172,5,0),0)+_xlfn.IFNA(VLOOKUP($G525,数据整理2!$B$4:$Q$172,5,0),0)+_xlfn.IFNA(VLOOKUP($H525,数据整理2!$B$4:$Q$172,5,0),0)+_xlfn.IFNA(VLOOKUP($I525,数据整理2!$B$4:$Q$172,5,0),0)+_xlfn.IFNA(VLOOKUP($J525,数据整理2!$B$4:$Q$172,5,0),0)+_xlfn.IFNA(VLOOKUP($K525,数据整理2!$B$4:$Q$172,5,0),0)</f>
        <v>9124</v>
      </c>
      <c r="G698">
        <f>_xlfn.IFNA(VLOOKUP($D525,数据整理2!$B$4:$Q$172,6,0),0)+_xlfn.IFNA(VLOOKUP($E525,数据整理2!$B$4:$Q$172,6,0),0)+_xlfn.IFNA(VLOOKUP($F525,数据整理2!$B$4:$Q$172,6,0),0)+_xlfn.IFNA(VLOOKUP($G525,数据整理2!$B$4:$Q$172,6,0),0)+_xlfn.IFNA(VLOOKUP($H525,数据整理2!$B$4:$Q$172,6,0),0)+_xlfn.IFNA(VLOOKUP($I525,数据整理2!$B$4:$Q$172,6,0),0)+_xlfn.IFNA(VLOOKUP($J525,数据整理2!$B$4:$Q$172,6,0),0)+_xlfn.IFNA(VLOOKUP($K525,数据整理2!$B$4:$Q$172,6,0),0)</f>
        <v>5124</v>
      </c>
      <c r="H698">
        <f>_xlfn.IFNA(VLOOKUP($D525,数据整理2!$B$4:$Q$172,7,0),0)+_xlfn.IFNA(VLOOKUP($E525,数据整理2!$B$4:$Q$172,7,0),0)+_xlfn.IFNA(VLOOKUP($F525,数据整理2!$B$4:$Q$172,7,0),0)+_xlfn.IFNA(VLOOKUP($G525,数据整理2!$B$4:$Q$172,7,0),0)+_xlfn.IFNA(VLOOKUP($H525,数据整理2!$B$4:$Q$172,7,0),0)+_xlfn.IFNA(VLOOKUP($I525,数据整理2!$B$4:$Q$172,7,0),0)+_xlfn.IFNA(VLOOKUP($J525,数据整理2!$B$4:$Q$172,7,0),0)+_xlfn.IFNA(VLOOKUP($K525,数据整理2!$B$4:$Q$172,7,0),0)</f>
        <v>0</v>
      </c>
      <c r="I698">
        <f>_xlfn.IFNA(VLOOKUP($D525,数据整理2!$B$4:$Q$172,8,0),0)+_xlfn.IFNA(VLOOKUP($E525,数据整理2!$B$4:$Q$172,8,0),0)+_xlfn.IFNA(VLOOKUP($F525,数据整理2!$B$4:$Q$172,8,0),0)+_xlfn.IFNA(VLOOKUP($G525,数据整理2!$B$4:$Q$172,8,0),0)+_xlfn.IFNA(VLOOKUP($H525,数据整理2!$B$4:$Q$172,8,0),0)+_xlfn.IFNA(VLOOKUP($I525,数据整理2!$B$4:$Q$172,8,0),0)+_xlfn.IFNA(VLOOKUP($J525,数据整理2!$B$4:$Q$172,8,0),0)+_xlfn.IFNA(VLOOKUP($K525,数据整理2!$B$4:$Q$172,8,0),0)</f>
        <v>0</v>
      </c>
      <c r="J698">
        <f>_xlfn.IFNA(VLOOKUP($D525,数据整理2!$B$4:$Q$172,9,0),0)+_xlfn.IFNA(VLOOKUP($E525,数据整理2!$B$4:$Q$172,9,0),0)+_xlfn.IFNA(VLOOKUP($F525,数据整理2!$B$4:$Q$172,9,0),0)+_xlfn.IFNA(VLOOKUP($G525,数据整理2!$B$4:$Q$172,9,0),0)+_xlfn.IFNA(VLOOKUP($H525,数据整理2!$B$4:$Q$172,9,0),0)+_xlfn.IFNA(VLOOKUP($I525,数据整理2!$B$4:$Q$172,9,0),0)+_xlfn.IFNA(VLOOKUP($J525,数据整理2!$B$4:$Q$172,9,0),0)+_xlfn.IFNA(VLOOKUP($K525,数据整理2!$B$4:$Q$172,9,0),0)</f>
        <v>0</v>
      </c>
      <c r="K698">
        <f>_xlfn.IFNA(VLOOKUP($D525,数据整理2!$B$4:$Q$172,10,0),0)+_xlfn.IFNA(VLOOKUP($E525,数据整理2!$B$4:$Q$172,10,0),0)+_xlfn.IFNA(VLOOKUP($F525,数据整理2!$B$4:$Q$172,10,0),0)+_xlfn.IFNA(VLOOKUP($G525,数据整理2!$B$4:$Q$172,10,0),0)+_xlfn.IFNA(VLOOKUP($H525,数据整理2!$B$4:$Q$172,10,0),0)+_xlfn.IFNA(VLOOKUP($I525,数据整理2!$B$4:$Q$172,10,0),0)+_xlfn.IFNA(VLOOKUP($J525,数据整理2!$B$4:$Q$172,10,0),0)+_xlfn.IFNA(VLOOKUP($K525,数据整理2!$B$4:$Q$172,10,0),0)</f>
        <v>0</v>
      </c>
      <c r="L698">
        <f>_xlfn.IFNA(VLOOKUP($D525,数据整理2!$B$4:$Q$172,11,0),0)+_xlfn.IFNA(VLOOKUP($E525,数据整理2!$B$4:$Q$172,11,0),0)+_xlfn.IFNA(VLOOKUP($F525,数据整理2!$B$4:$Q$172,11,0),0)+_xlfn.IFNA(VLOOKUP($G525,数据整理2!$B$4:$Q$172,11,0),0)+_xlfn.IFNA(VLOOKUP($H525,数据整理2!$B$4:$Q$172,11,0),0)+_xlfn.IFNA(VLOOKUP($I525,数据整理2!$B$4:$Q$172,11,0),0)+_xlfn.IFNA(VLOOKUP($J525,数据整理2!$B$4:$Q$172,11,0),0)+_xlfn.IFNA(VLOOKUP($K525,数据整理2!$B$4:$Q$172,11,0),0)</f>
        <v>0</v>
      </c>
      <c r="M698">
        <f>_xlfn.IFNA(VLOOKUP($D525,数据整理2!$B$4:$Q$172,12,0),0)+_xlfn.IFNA(VLOOKUP($E525,数据整理2!$B$4:$Q$172,12,0),0)+_xlfn.IFNA(VLOOKUP($F525,数据整理2!$B$4:$Q$172,12,0),0)+_xlfn.IFNA(VLOOKUP($G525,数据整理2!$B$4:$Q$172,12,0),0)+_xlfn.IFNA(VLOOKUP($H525,数据整理2!$B$4:$Q$172,12,0),0)+_xlfn.IFNA(VLOOKUP($I525,数据整理2!$B$4:$Q$172,12,0),0)+_xlfn.IFNA(VLOOKUP($J525,数据整理2!$B$4:$Q$172,12,0),0)+_xlfn.IFNA(VLOOKUP($K525,数据整理2!$B$4:$Q$172,12,0),0)</f>
        <v>0</v>
      </c>
      <c r="N698">
        <f>_xlfn.IFNA(VLOOKUP($D525,数据整理2!$B$4:$Q$172,13,0),0)+_xlfn.IFNA(VLOOKUP($E525,数据整理2!$B$4:$Q$172,13,0),0)+_xlfn.IFNA(VLOOKUP($F525,数据整理2!$B$4:$Q$172,13,0),0)+_xlfn.IFNA(VLOOKUP($G525,数据整理2!$B$4:$Q$172,13,0),0)+_xlfn.IFNA(VLOOKUP($H525,数据整理2!$B$4:$Q$172,13,0),0)+_xlfn.IFNA(VLOOKUP($I525,数据整理2!$B$4:$Q$172,13,0),0)+_xlfn.IFNA(VLOOKUP($J525,数据整理2!$B$4:$Q$172,13,0),0)+_xlfn.IFNA(VLOOKUP($K525,数据整理2!$B$4:$Q$172,13,0),0)</f>
        <v>0</v>
      </c>
      <c r="O698">
        <f>_xlfn.IFNA(VLOOKUP($D525,数据整理2!$B$4:$Q$172,14,0),0)+_xlfn.IFNA(VLOOKUP($E525,数据整理2!$B$4:$Q$172,14,0),0)+_xlfn.IFNA(VLOOKUP($F525,数据整理2!$B$4:$Q$172,14,0),0)+_xlfn.IFNA(VLOOKUP($G525,数据整理2!$B$4:$Q$172,14,0),0)+_xlfn.IFNA(VLOOKUP($H525,数据整理2!$B$4:$Q$172,14,0),0)+_xlfn.IFNA(VLOOKUP($I525,数据整理2!$B$4:$Q$172,14,0),0)+_xlfn.IFNA(VLOOKUP($J525,数据整理2!$B$4:$Q$172,14,0),0)+_xlfn.IFNA(VLOOKUP($K525,数据整理2!$B$4:$Q$172,14,0),0)</f>
        <v>0</v>
      </c>
      <c r="P698">
        <f>_xlfn.IFNA(VLOOKUP($D525,数据整理2!$B$4:$Q$172,15,0),0)+_xlfn.IFNA(VLOOKUP($E525,数据整理2!$B$4:$Q$172,15,0),0)+_xlfn.IFNA(VLOOKUP($F525,数据整理2!$B$4:$Q$172,15,0),0)+_xlfn.IFNA(VLOOKUP($G525,数据整理2!$B$4:$Q$172,15,0),0)+_xlfn.IFNA(VLOOKUP($H525,数据整理2!$B$4:$Q$172,15,0),0)+_xlfn.IFNA(VLOOKUP($I525,数据整理2!$B$4:$Q$172,15,0),0)+_xlfn.IFNA(VLOOKUP($J525,数据整理2!$B$4:$Q$172,15,0),0)+_xlfn.IFNA(VLOOKUP($K525,数据整理2!$B$4:$Q$172,15,0),0)</f>
        <v>3315</v>
      </c>
      <c r="Q698">
        <f>_xlfn.IFNA(VLOOKUP($D525,数据整理2!$B$4:$Q$172,16,0),0)+_xlfn.IFNA(VLOOKUP($E525,数据整理2!$B$4:$Q$172,16,0),0)+_xlfn.IFNA(VLOOKUP($F525,数据整理2!$B$4:$Q$172,16,0),0)+_xlfn.IFNA(VLOOKUP($G525,数据整理2!$B$4:$Q$172,16,0),0)+_xlfn.IFNA(VLOOKUP($H525,数据整理2!$B$4:$Q$172,16,0),0)+_xlfn.IFNA(VLOOKUP($I525,数据整理2!$B$4:$Q$172,16,0),0)+_xlfn.IFNA(VLOOKUP($J525,数据整理2!$B$4:$Q$172,16,0),0)+_xlfn.IFNA(VLOOKUP($K525,数据整理2!$B$4:$Q$172,16,0),0)</f>
        <v>3315</v>
      </c>
    </row>
    <row r="699" spans="2:17" x14ac:dyDescent="0.2">
      <c r="B699">
        <v>146</v>
      </c>
      <c r="C699" t="str">
        <f>INDEX(数据整理1!$C$30:$C$54,MATCH(B699,数据整理1!$D$30:$D$54))</f>
        <v>21阶</v>
      </c>
      <c r="D699">
        <f>_xlfn.IFNA(VLOOKUP(D526,数据整理2!$B$4:$Q$172,3,0),0)+_xlfn.IFNA(VLOOKUP(E526,数据整理2!$B$4:$Q$172,3,0),0)+_xlfn.IFNA(VLOOKUP(F526,数据整理2!$B$4:$Q$172,3,0),0)+_xlfn.IFNA(VLOOKUP(G526,数据整理2!$B$4:$Q$172,3,0),0)+_xlfn.IFNA(VLOOKUP(H526,数据整理2!$B$4:$Q$172,3,0),0)+_xlfn.IFNA(VLOOKUP(I526,数据整理2!$B$4:$Q$172,3,0),0)+_xlfn.IFNA(VLOOKUP(J526,数据整理2!$B$4:$Q$172,3,0),0)+_xlfn.IFNA(VLOOKUP(K526,数据整理2!$B$4:$Q$172,3,0),0)</f>
        <v>18628</v>
      </c>
      <c r="E699">
        <f>_xlfn.IFNA(VLOOKUP($D526,数据整理2!$B$4:$Q$172,4,0),0)+_xlfn.IFNA(VLOOKUP($E526,数据整理2!$B$4:$Q$172,4,0),0)+_xlfn.IFNA(VLOOKUP($F526,数据整理2!$B$4:$Q$172,4,0),0)+_xlfn.IFNA(VLOOKUP($G526,数据整理2!$B$4:$Q$172,4,0),0)+_xlfn.IFNA(VLOOKUP($H526,数据整理2!$B$4:$Q$172,4,0),0)+_xlfn.IFNA(VLOOKUP($I526,数据整理2!$B$4:$Q$172,4,0),0)+_xlfn.IFNA(VLOOKUP($J526,数据整理2!$B$4:$Q$172,4,0),0)+_xlfn.IFNA(VLOOKUP($K526,数据整理2!$B$4:$Q$172,4,0),0)</f>
        <v>2030</v>
      </c>
      <c r="F699">
        <f>_xlfn.IFNA(VLOOKUP($D526,数据整理2!$B$4:$Q$172,5,0),0)+_xlfn.IFNA(VLOOKUP($E526,数据整理2!$B$4:$Q$172,5,0),0)+_xlfn.IFNA(VLOOKUP($F526,数据整理2!$B$4:$Q$172,5,0),0)+_xlfn.IFNA(VLOOKUP($G526,数据整理2!$B$4:$Q$172,5,0),0)+_xlfn.IFNA(VLOOKUP($H526,数据整理2!$B$4:$Q$172,5,0),0)+_xlfn.IFNA(VLOOKUP($I526,数据整理2!$B$4:$Q$172,5,0),0)+_xlfn.IFNA(VLOOKUP($J526,数据整理2!$B$4:$Q$172,5,0),0)+_xlfn.IFNA(VLOOKUP($K526,数据整理2!$B$4:$Q$172,5,0),0)</f>
        <v>9124</v>
      </c>
      <c r="G699">
        <f>_xlfn.IFNA(VLOOKUP($D526,数据整理2!$B$4:$Q$172,6,0),0)+_xlfn.IFNA(VLOOKUP($E526,数据整理2!$B$4:$Q$172,6,0),0)+_xlfn.IFNA(VLOOKUP($F526,数据整理2!$B$4:$Q$172,6,0),0)+_xlfn.IFNA(VLOOKUP($G526,数据整理2!$B$4:$Q$172,6,0),0)+_xlfn.IFNA(VLOOKUP($H526,数据整理2!$B$4:$Q$172,6,0),0)+_xlfn.IFNA(VLOOKUP($I526,数据整理2!$B$4:$Q$172,6,0),0)+_xlfn.IFNA(VLOOKUP($J526,数据整理2!$B$4:$Q$172,6,0),0)+_xlfn.IFNA(VLOOKUP($K526,数据整理2!$B$4:$Q$172,6,0),0)</f>
        <v>5124</v>
      </c>
      <c r="H699">
        <f>_xlfn.IFNA(VLOOKUP($D526,数据整理2!$B$4:$Q$172,7,0),0)+_xlfn.IFNA(VLOOKUP($E526,数据整理2!$B$4:$Q$172,7,0),0)+_xlfn.IFNA(VLOOKUP($F526,数据整理2!$B$4:$Q$172,7,0),0)+_xlfn.IFNA(VLOOKUP($G526,数据整理2!$B$4:$Q$172,7,0),0)+_xlfn.IFNA(VLOOKUP($H526,数据整理2!$B$4:$Q$172,7,0),0)+_xlfn.IFNA(VLOOKUP($I526,数据整理2!$B$4:$Q$172,7,0),0)+_xlfn.IFNA(VLOOKUP($J526,数据整理2!$B$4:$Q$172,7,0),0)+_xlfn.IFNA(VLOOKUP($K526,数据整理2!$B$4:$Q$172,7,0),0)</f>
        <v>0</v>
      </c>
      <c r="I699">
        <f>_xlfn.IFNA(VLOOKUP($D526,数据整理2!$B$4:$Q$172,8,0),0)+_xlfn.IFNA(VLOOKUP($E526,数据整理2!$B$4:$Q$172,8,0),0)+_xlfn.IFNA(VLOOKUP($F526,数据整理2!$B$4:$Q$172,8,0),0)+_xlfn.IFNA(VLOOKUP($G526,数据整理2!$B$4:$Q$172,8,0),0)+_xlfn.IFNA(VLOOKUP($H526,数据整理2!$B$4:$Q$172,8,0),0)+_xlfn.IFNA(VLOOKUP($I526,数据整理2!$B$4:$Q$172,8,0),0)+_xlfn.IFNA(VLOOKUP($J526,数据整理2!$B$4:$Q$172,8,0),0)+_xlfn.IFNA(VLOOKUP($K526,数据整理2!$B$4:$Q$172,8,0),0)</f>
        <v>0</v>
      </c>
      <c r="J699">
        <f>_xlfn.IFNA(VLOOKUP($D526,数据整理2!$B$4:$Q$172,9,0),0)+_xlfn.IFNA(VLOOKUP($E526,数据整理2!$B$4:$Q$172,9,0),0)+_xlfn.IFNA(VLOOKUP($F526,数据整理2!$B$4:$Q$172,9,0),0)+_xlfn.IFNA(VLOOKUP($G526,数据整理2!$B$4:$Q$172,9,0),0)+_xlfn.IFNA(VLOOKUP($H526,数据整理2!$B$4:$Q$172,9,0),0)+_xlfn.IFNA(VLOOKUP($I526,数据整理2!$B$4:$Q$172,9,0),0)+_xlfn.IFNA(VLOOKUP($J526,数据整理2!$B$4:$Q$172,9,0),0)+_xlfn.IFNA(VLOOKUP($K526,数据整理2!$B$4:$Q$172,9,0),0)</f>
        <v>0</v>
      </c>
      <c r="K699">
        <f>_xlfn.IFNA(VLOOKUP($D526,数据整理2!$B$4:$Q$172,10,0),0)+_xlfn.IFNA(VLOOKUP($E526,数据整理2!$B$4:$Q$172,10,0),0)+_xlfn.IFNA(VLOOKUP($F526,数据整理2!$B$4:$Q$172,10,0),0)+_xlfn.IFNA(VLOOKUP($G526,数据整理2!$B$4:$Q$172,10,0),0)+_xlfn.IFNA(VLOOKUP($H526,数据整理2!$B$4:$Q$172,10,0),0)+_xlfn.IFNA(VLOOKUP($I526,数据整理2!$B$4:$Q$172,10,0),0)+_xlfn.IFNA(VLOOKUP($J526,数据整理2!$B$4:$Q$172,10,0),0)+_xlfn.IFNA(VLOOKUP($K526,数据整理2!$B$4:$Q$172,10,0),0)</f>
        <v>0</v>
      </c>
      <c r="L699">
        <f>_xlfn.IFNA(VLOOKUP($D526,数据整理2!$B$4:$Q$172,11,0),0)+_xlfn.IFNA(VLOOKUP($E526,数据整理2!$B$4:$Q$172,11,0),0)+_xlfn.IFNA(VLOOKUP($F526,数据整理2!$B$4:$Q$172,11,0),0)+_xlfn.IFNA(VLOOKUP($G526,数据整理2!$B$4:$Q$172,11,0),0)+_xlfn.IFNA(VLOOKUP($H526,数据整理2!$B$4:$Q$172,11,0),0)+_xlfn.IFNA(VLOOKUP($I526,数据整理2!$B$4:$Q$172,11,0),0)+_xlfn.IFNA(VLOOKUP($J526,数据整理2!$B$4:$Q$172,11,0),0)+_xlfn.IFNA(VLOOKUP($K526,数据整理2!$B$4:$Q$172,11,0),0)</f>
        <v>0</v>
      </c>
      <c r="M699">
        <f>_xlfn.IFNA(VLOOKUP($D526,数据整理2!$B$4:$Q$172,12,0),0)+_xlfn.IFNA(VLOOKUP($E526,数据整理2!$B$4:$Q$172,12,0),0)+_xlfn.IFNA(VLOOKUP($F526,数据整理2!$B$4:$Q$172,12,0),0)+_xlfn.IFNA(VLOOKUP($G526,数据整理2!$B$4:$Q$172,12,0),0)+_xlfn.IFNA(VLOOKUP($H526,数据整理2!$B$4:$Q$172,12,0),0)+_xlfn.IFNA(VLOOKUP($I526,数据整理2!$B$4:$Q$172,12,0),0)+_xlfn.IFNA(VLOOKUP($J526,数据整理2!$B$4:$Q$172,12,0),0)+_xlfn.IFNA(VLOOKUP($K526,数据整理2!$B$4:$Q$172,12,0),0)</f>
        <v>0</v>
      </c>
      <c r="N699">
        <f>_xlfn.IFNA(VLOOKUP($D526,数据整理2!$B$4:$Q$172,13,0),0)+_xlfn.IFNA(VLOOKUP($E526,数据整理2!$B$4:$Q$172,13,0),0)+_xlfn.IFNA(VLOOKUP($F526,数据整理2!$B$4:$Q$172,13,0),0)+_xlfn.IFNA(VLOOKUP($G526,数据整理2!$B$4:$Q$172,13,0),0)+_xlfn.IFNA(VLOOKUP($H526,数据整理2!$B$4:$Q$172,13,0),0)+_xlfn.IFNA(VLOOKUP($I526,数据整理2!$B$4:$Q$172,13,0),0)+_xlfn.IFNA(VLOOKUP($J526,数据整理2!$B$4:$Q$172,13,0),0)+_xlfn.IFNA(VLOOKUP($K526,数据整理2!$B$4:$Q$172,13,0),0)</f>
        <v>0</v>
      </c>
      <c r="O699">
        <f>_xlfn.IFNA(VLOOKUP($D526,数据整理2!$B$4:$Q$172,14,0),0)+_xlfn.IFNA(VLOOKUP($E526,数据整理2!$B$4:$Q$172,14,0),0)+_xlfn.IFNA(VLOOKUP($F526,数据整理2!$B$4:$Q$172,14,0),0)+_xlfn.IFNA(VLOOKUP($G526,数据整理2!$B$4:$Q$172,14,0),0)+_xlfn.IFNA(VLOOKUP($H526,数据整理2!$B$4:$Q$172,14,0),0)+_xlfn.IFNA(VLOOKUP($I526,数据整理2!$B$4:$Q$172,14,0),0)+_xlfn.IFNA(VLOOKUP($J526,数据整理2!$B$4:$Q$172,14,0),0)+_xlfn.IFNA(VLOOKUP($K526,数据整理2!$B$4:$Q$172,14,0),0)</f>
        <v>0</v>
      </c>
      <c r="P699">
        <f>_xlfn.IFNA(VLOOKUP($D526,数据整理2!$B$4:$Q$172,15,0),0)+_xlfn.IFNA(VLOOKUP($E526,数据整理2!$B$4:$Q$172,15,0),0)+_xlfn.IFNA(VLOOKUP($F526,数据整理2!$B$4:$Q$172,15,0),0)+_xlfn.IFNA(VLOOKUP($G526,数据整理2!$B$4:$Q$172,15,0),0)+_xlfn.IFNA(VLOOKUP($H526,数据整理2!$B$4:$Q$172,15,0),0)+_xlfn.IFNA(VLOOKUP($I526,数据整理2!$B$4:$Q$172,15,0),0)+_xlfn.IFNA(VLOOKUP($J526,数据整理2!$B$4:$Q$172,15,0),0)+_xlfn.IFNA(VLOOKUP($K526,数据整理2!$B$4:$Q$172,15,0),0)</f>
        <v>3315</v>
      </c>
      <c r="Q699">
        <f>_xlfn.IFNA(VLOOKUP($D526,数据整理2!$B$4:$Q$172,16,0),0)+_xlfn.IFNA(VLOOKUP($E526,数据整理2!$B$4:$Q$172,16,0),0)+_xlfn.IFNA(VLOOKUP($F526,数据整理2!$B$4:$Q$172,16,0),0)+_xlfn.IFNA(VLOOKUP($G526,数据整理2!$B$4:$Q$172,16,0),0)+_xlfn.IFNA(VLOOKUP($H526,数据整理2!$B$4:$Q$172,16,0),0)+_xlfn.IFNA(VLOOKUP($I526,数据整理2!$B$4:$Q$172,16,0),0)+_xlfn.IFNA(VLOOKUP($J526,数据整理2!$B$4:$Q$172,16,0),0)+_xlfn.IFNA(VLOOKUP($K526,数据整理2!$B$4:$Q$172,16,0),0)</f>
        <v>3315</v>
      </c>
    </row>
    <row r="700" spans="2:17" x14ac:dyDescent="0.2">
      <c r="B700">
        <v>147</v>
      </c>
      <c r="C700" t="str">
        <f>INDEX(数据整理1!$C$30:$C$54,MATCH(B700,数据整理1!$D$30:$D$54))</f>
        <v>21阶</v>
      </c>
      <c r="D700">
        <f>_xlfn.IFNA(VLOOKUP(D527,数据整理2!$B$4:$Q$172,3,0),0)+_xlfn.IFNA(VLOOKUP(E527,数据整理2!$B$4:$Q$172,3,0),0)+_xlfn.IFNA(VLOOKUP(F527,数据整理2!$B$4:$Q$172,3,0),0)+_xlfn.IFNA(VLOOKUP(G527,数据整理2!$B$4:$Q$172,3,0),0)+_xlfn.IFNA(VLOOKUP(H527,数据整理2!$B$4:$Q$172,3,0),0)+_xlfn.IFNA(VLOOKUP(I527,数据整理2!$B$4:$Q$172,3,0),0)+_xlfn.IFNA(VLOOKUP(J527,数据整理2!$B$4:$Q$172,3,0),0)+_xlfn.IFNA(VLOOKUP(K527,数据整理2!$B$4:$Q$172,3,0),0)</f>
        <v>18628</v>
      </c>
      <c r="E700">
        <f>_xlfn.IFNA(VLOOKUP($D527,数据整理2!$B$4:$Q$172,4,0),0)+_xlfn.IFNA(VLOOKUP($E527,数据整理2!$B$4:$Q$172,4,0),0)+_xlfn.IFNA(VLOOKUP($F527,数据整理2!$B$4:$Q$172,4,0),0)+_xlfn.IFNA(VLOOKUP($G527,数据整理2!$B$4:$Q$172,4,0),0)+_xlfn.IFNA(VLOOKUP($H527,数据整理2!$B$4:$Q$172,4,0),0)+_xlfn.IFNA(VLOOKUP($I527,数据整理2!$B$4:$Q$172,4,0),0)+_xlfn.IFNA(VLOOKUP($J527,数据整理2!$B$4:$Q$172,4,0),0)+_xlfn.IFNA(VLOOKUP($K527,数据整理2!$B$4:$Q$172,4,0),0)</f>
        <v>2030</v>
      </c>
      <c r="F700">
        <f>_xlfn.IFNA(VLOOKUP($D527,数据整理2!$B$4:$Q$172,5,0),0)+_xlfn.IFNA(VLOOKUP($E527,数据整理2!$B$4:$Q$172,5,0),0)+_xlfn.IFNA(VLOOKUP($F527,数据整理2!$B$4:$Q$172,5,0),0)+_xlfn.IFNA(VLOOKUP($G527,数据整理2!$B$4:$Q$172,5,0),0)+_xlfn.IFNA(VLOOKUP($H527,数据整理2!$B$4:$Q$172,5,0),0)+_xlfn.IFNA(VLOOKUP($I527,数据整理2!$B$4:$Q$172,5,0),0)+_xlfn.IFNA(VLOOKUP($J527,数据整理2!$B$4:$Q$172,5,0),0)+_xlfn.IFNA(VLOOKUP($K527,数据整理2!$B$4:$Q$172,5,0),0)</f>
        <v>9124</v>
      </c>
      <c r="G700">
        <f>_xlfn.IFNA(VLOOKUP($D527,数据整理2!$B$4:$Q$172,6,0),0)+_xlfn.IFNA(VLOOKUP($E527,数据整理2!$B$4:$Q$172,6,0),0)+_xlfn.IFNA(VLOOKUP($F527,数据整理2!$B$4:$Q$172,6,0),0)+_xlfn.IFNA(VLOOKUP($G527,数据整理2!$B$4:$Q$172,6,0),0)+_xlfn.IFNA(VLOOKUP($H527,数据整理2!$B$4:$Q$172,6,0),0)+_xlfn.IFNA(VLOOKUP($I527,数据整理2!$B$4:$Q$172,6,0),0)+_xlfn.IFNA(VLOOKUP($J527,数据整理2!$B$4:$Q$172,6,0),0)+_xlfn.IFNA(VLOOKUP($K527,数据整理2!$B$4:$Q$172,6,0),0)</f>
        <v>5124</v>
      </c>
      <c r="H700">
        <f>_xlfn.IFNA(VLOOKUP($D527,数据整理2!$B$4:$Q$172,7,0),0)+_xlfn.IFNA(VLOOKUP($E527,数据整理2!$B$4:$Q$172,7,0),0)+_xlfn.IFNA(VLOOKUP($F527,数据整理2!$B$4:$Q$172,7,0),0)+_xlfn.IFNA(VLOOKUP($G527,数据整理2!$B$4:$Q$172,7,0),0)+_xlfn.IFNA(VLOOKUP($H527,数据整理2!$B$4:$Q$172,7,0),0)+_xlfn.IFNA(VLOOKUP($I527,数据整理2!$B$4:$Q$172,7,0),0)+_xlfn.IFNA(VLOOKUP($J527,数据整理2!$B$4:$Q$172,7,0),0)+_xlfn.IFNA(VLOOKUP($K527,数据整理2!$B$4:$Q$172,7,0),0)</f>
        <v>0</v>
      </c>
      <c r="I700">
        <f>_xlfn.IFNA(VLOOKUP($D527,数据整理2!$B$4:$Q$172,8,0),0)+_xlfn.IFNA(VLOOKUP($E527,数据整理2!$B$4:$Q$172,8,0),0)+_xlfn.IFNA(VLOOKUP($F527,数据整理2!$B$4:$Q$172,8,0),0)+_xlfn.IFNA(VLOOKUP($G527,数据整理2!$B$4:$Q$172,8,0),0)+_xlfn.IFNA(VLOOKUP($H527,数据整理2!$B$4:$Q$172,8,0),0)+_xlfn.IFNA(VLOOKUP($I527,数据整理2!$B$4:$Q$172,8,0),0)+_xlfn.IFNA(VLOOKUP($J527,数据整理2!$B$4:$Q$172,8,0),0)+_xlfn.IFNA(VLOOKUP($K527,数据整理2!$B$4:$Q$172,8,0),0)</f>
        <v>0</v>
      </c>
      <c r="J700">
        <f>_xlfn.IFNA(VLOOKUP($D527,数据整理2!$B$4:$Q$172,9,0),0)+_xlfn.IFNA(VLOOKUP($E527,数据整理2!$B$4:$Q$172,9,0),0)+_xlfn.IFNA(VLOOKUP($F527,数据整理2!$B$4:$Q$172,9,0),0)+_xlfn.IFNA(VLOOKUP($G527,数据整理2!$B$4:$Q$172,9,0),0)+_xlfn.IFNA(VLOOKUP($H527,数据整理2!$B$4:$Q$172,9,0),0)+_xlfn.IFNA(VLOOKUP($I527,数据整理2!$B$4:$Q$172,9,0),0)+_xlfn.IFNA(VLOOKUP($J527,数据整理2!$B$4:$Q$172,9,0),0)+_xlfn.IFNA(VLOOKUP($K527,数据整理2!$B$4:$Q$172,9,0),0)</f>
        <v>0</v>
      </c>
      <c r="K700">
        <f>_xlfn.IFNA(VLOOKUP($D527,数据整理2!$B$4:$Q$172,10,0),0)+_xlfn.IFNA(VLOOKUP($E527,数据整理2!$B$4:$Q$172,10,0),0)+_xlfn.IFNA(VLOOKUP($F527,数据整理2!$B$4:$Q$172,10,0),0)+_xlfn.IFNA(VLOOKUP($G527,数据整理2!$B$4:$Q$172,10,0),0)+_xlfn.IFNA(VLOOKUP($H527,数据整理2!$B$4:$Q$172,10,0),0)+_xlfn.IFNA(VLOOKUP($I527,数据整理2!$B$4:$Q$172,10,0),0)+_xlfn.IFNA(VLOOKUP($J527,数据整理2!$B$4:$Q$172,10,0),0)+_xlfn.IFNA(VLOOKUP($K527,数据整理2!$B$4:$Q$172,10,0),0)</f>
        <v>0</v>
      </c>
      <c r="L700">
        <f>_xlfn.IFNA(VLOOKUP($D527,数据整理2!$B$4:$Q$172,11,0),0)+_xlfn.IFNA(VLOOKUP($E527,数据整理2!$B$4:$Q$172,11,0),0)+_xlfn.IFNA(VLOOKUP($F527,数据整理2!$B$4:$Q$172,11,0),0)+_xlfn.IFNA(VLOOKUP($G527,数据整理2!$B$4:$Q$172,11,0),0)+_xlfn.IFNA(VLOOKUP($H527,数据整理2!$B$4:$Q$172,11,0),0)+_xlfn.IFNA(VLOOKUP($I527,数据整理2!$B$4:$Q$172,11,0),0)+_xlfn.IFNA(VLOOKUP($J527,数据整理2!$B$4:$Q$172,11,0),0)+_xlfn.IFNA(VLOOKUP($K527,数据整理2!$B$4:$Q$172,11,0),0)</f>
        <v>0</v>
      </c>
      <c r="M700">
        <f>_xlfn.IFNA(VLOOKUP($D527,数据整理2!$B$4:$Q$172,12,0),0)+_xlfn.IFNA(VLOOKUP($E527,数据整理2!$B$4:$Q$172,12,0),0)+_xlfn.IFNA(VLOOKUP($F527,数据整理2!$B$4:$Q$172,12,0),0)+_xlfn.IFNA(VLOOKUP($G527,数据整理2!$B$4:$Q$172,12,0),0)+_xlfn.IFNA(VLOOKUP($H527,数据整理2!$B$4:$Q$172,12,0),0)+_xlfn.IFNA(VLOOKUP($I527,数据整理2!$B$4:$Q$172,12,0),0)+_xlfn.IFNA(VLOOKUP($J527,数据整理2!$B$4:$Q$172,12,0),0)+_xlfn.IFNA(VLOOKUP($K527,数据整理2!$B$4:$Q$172,12,0),0)</f>
        <v>0</v>
      </c>
      <c r="N700">
        <f>_xlfn.IFNA(VLOOKUP($D527,数据整理2!$B$4:$Q$172,13,0),0)+_xlfn.IFNA(VLOOKUP($E527,数据整理2!$B$4:$Q$172,13,0),0)+_xlfn.IFNA(VLOOKUP($F527,数据整理2!$B$4:$Q$172,13,0),0)+_xlfn.IFNA(VLOOKUP($G527,数据整理2!$B$4:$Q$172,13,0),0)+_xlfn.IFNA(VLOOKUP($H527,数据整理2!$B$4:$Q$172,13,0),0)+_xlfn.IFNA(VLOOKUP($I527,数据整理2!$B$4:$Q$172,13,0),0)+_xlfn.IFNA(VLOOKUP($J527,数据整理2!$B$4:$Q$172,13,0),0)+_xlfn.IFNA(VLOOKUP($K527,数据整理2!$B$4:$Q$172,13,0),0)</f>
        <v>0</v>
      </c>
      <c r="O700">
        <f>_xlfn.IFNA(VLOOKUP($D527,数据整理2!$B$4:$Q$172,14,0),0)+_xlfn.IFNA(VLOOKUP($E527,数据整理2!$B$4:$Q$172,14,0),0)+_xlfn.IFNA(VLOOKUP($F527,数据整理2!$B$4:$Q$172,14,0),0)+_xlfn.IFNA(VLOOKUP($G527,数据整理2!$B$4:$Q$172,14,0),0)+_xlfn.IFNA(VLOOKUP($H527,数据整理2!$B$4:$Q$172,14,0),0)+_xlfn.IFNA(VLOOKUP($I527,数据整理2!$B$4:$Q$172,14,0),0)+_xlfn.IFNA(VLOOKUP($J527,数据整理2!$B$4:$Q$172,14,0),0)+_xlfn.IFNA(VLOOKUP($K527,数据整理2!$B$4:$Q$172,14,0),0)</f>
        <v>0</v>
      </c>
      <c r="P700">
        <f>_xlfn.IFNA(VLOOKUP($D527,数据整理2!$B$4:$Q$172,15,0),0)+_xlfn.IFNA(VLOOKUP($E527,数据整理2!$B$4:$Q$172,15,0),0)+_xlfn.IFNA(VLOOKUP($F527,数据整理2!$B$4:$Q$172,15,0),0)+_xlfn.IFNA(VLOOKUP($G527,数据整理2!$B$4:$Q$172,15,0),0)+_xlfn.IFNA(VLOOKUP($H527,数据整理2!$B$4:$Q$172,15,0),0)+_xlfn.IFNA(VLOOKUP($I527,数据整理2!$B$4:$Q$172,15,0),0)+_xlfn.IFNA(VLOOKUP($J527,数据整理2!$B$4:$Q$172,15,0),0)+_xlfn.IFNA(VLOOKUP($K527,数据整理2!$B$4:$Q$172,15,0),0)</f>
        <v>3315</v>
      </c>
      <c r="Q700">
        <f>_xlfn.IFNA(VLOOKUP($D527,数据整理2!$B$4:$Q$172,16,0),0)+_xlfn.IFNA(VLOOKUP($E527,数据整理2!$B$4:$Q$172,16,0),0)+_xlfn.IFNA(VLOOKUP($F527,数据整理2!$B$4:$Q$172,16,0),0)+_xlfn.IFNA(VLOOKUP($G527,数据整理2!$B$4:$Q$172,16,0),0)+_xlfn.IFNA(VLOOKUP($H527,数据整理2!$B$4:$Q$172,16,0),0)+_xlfn.IFNA(VLOOKUP($I527,数据整理2!$B$4:$Q$172,16,0),0)+_xlfn.IFNA(VLOOKUP($J527,数据整理2!$B$4:$Q$172,16,0),0)+_xlfn.IFNA(VLOOKUP($K527,数据整理2!$B$4:$Q$172,16,0),0)</f>
        <v>3315</v>
      </c>
    </row>
    <row r="701" spans="2:17" x14ac:dyDescent="0.2">
      <c r="B701">
        <v>148</v>
      </c>
      <c r="C701" t="str">
        <f>INDEX(数据整理1!$C$30:$C$54,MATCH(B701,数据整理1!$D$30:$D$54))</f>
        <v>22阶</v>
      </c>
      <c r="D701">
        <f>_xlfn.IFNA(VLOOKUP(D528,数据整理2!$B$4:$Q$172,3,0),0)+_xlfn.IFNA(VLOOKUP(E528,数据整理2!$B$4:$Q$172,3,0),0)+_xlfn.IFNA(VLOOKUP(F528,数据整理2!$B$4:$Q$172,3,0),0)+_xlfn.IFNA(VLOOKUP(G528,数据整理2!$B$4:$Q$172,3,0),0)+_xlfn.IFNA(VLOOKUP(H528,数据整理2!$B$4:$Q$172,3,0),0)+_xlfn.IFNA(VLOOKUP(I528,数据整理2!$B$4:$Q$172,3,0),0)+_xlfn.IFNA(VLOOKUP(J528,数据整理2!$B$4:$Q$172,3,0),0)+_xlfn.IFNA(VLOOKUP(K528,数据整理2!$B$4:$Q$172,3,0),0)</f>
        <v>8000</v>
      </c>
      <c r="E701">
        <f>_xlfn.IFNA(VLOOKUP($D528,数据整理2!$B$4:$Q$172,4,0),0)+_xlfn.IFNA(VLOOKUP($E528,数据整理2!$B$4:$Q$172,4,0),0)+_xlfn.IFNA(VLOOKUP($F528,数据整理2!$B$4:$Q$172,4,0),0)+_xlfn.IFNA(VLOOKUP($G528,数据整理2!$B$4:$Q$172,4,0),0)+_xlfn.IFNA(VLOOKUP($H528,数据整理2!$B$4:$Q$172,4,0),0)+_xlfn.IFNA(VLOOKUP($I528,数据整理2!$B$4:$Q$172,4,0),0)+_xlfn.IFNA(VLOOKUP($J528,数据整理2!$B$4:$Q$172,4,0),0)+_xlfn.IFNA(VLOOKUP($K528,数据整理2!$B$4:$Q$172,4,0),0)</f>
        <v>6162</v>
      </c>
      <c r="F701">
        <f>_xlfn.IFNA(VLOOKUP($D528,数据整理2!$B$4:$Q$172,5,0),0)+_xlfn.IFNA(VLOOKUP($E528,数据整理2!$B$4:$Q$172,5,0),0)+_xlfn.IFNA(VLOOKUP($F528,数据整理2!$B$4:$Q$172,5,0),0)+_xlfn.IFNA(VLOOKUP($G528,数据整理2!$B$4:$Q$172,5,0),0)+_xlfn.IFNA(VLOOKUP($H528,数据整理2!$B$4:$Q$172,5,0),0)+_xlfn.IFNA(VLOOKUP($I528,数据整理2!$B$4:$Q$172,5,0),0)+_xlfn.IFNA(VLOOKUP($J528,数据整理2!$B$4:$Q$172,5,0),0)+_xlfn.IFNA(VLOOKUP($K528,数据整理2!$B$4:$Q$172,5,0),0)</f>
        <v>4762</v>
      </c>
      <c r="G701">
        <f>_xlfn.IFNA(VLOOKUP($D528,数据整理2!$B$4:$Q$172,6,0),0)+_xlfn.IFNA(VLOOKUP($E528,数据整理2!$B$4:$Q$172,6,0),0)+_xlfn.IFNA(VLOOKUP($F528,数据整理2!$B$4:$Q$172,6,0),0)+_xlfn.IFNA(VLOOKUP($G528,数据整理2!$B$4:$Q$172,6,0),0)+_xlfn.IFNA(VLOOKUP($H528,数据整理2!$B$4:$Q$172,6,0),0)+_xlfn.IFNA(VLOOKUP($I528,数据整理2!$B$4:$Q$172,6,0),0)+_xlfn.IFNA(VLOOKUP($J528,数据整理2!$B$4:$Q$172,6,0),0)+_xlfn.IFNA(VLOOKUP($K528,数据整理2!$B$4:$Q$172,6,0),0)</f>
        <v>3562</v>
      </c>
      <c r="H701">
        <f>_xlfn.IFNA(VLOOKUP($D528,数据整理2!$B$4:$Q$172,7,0),0)+_xlfn.IFNA(VLOOKUP($E528,数据整理2!$B$4:$Q$172,7,0),0)+_xlfn.IFNA(VLOOKUP($F528,数据整理2!$B$4:$Q$172,7,0),0)+_xlfn.IFNA(VLOOKUP($G528,数据整理2!$B$4:$Q$172,7,0),0)+_xlfn.IFNA(VLOOKUP($H528,数据整理2!$B$4:$Q$172,7,0),0)+_xlfn.IFNA(VLOOKUP($I528,数据整理2!$B$4:$Q$172,7,0),0)+_xlfn.IFNA(VLOOKUP($J528,数据整理2!$B$4:$Q$172,7,0),0)+_xlfn.IFNA(VLOOKUP($K528,数据整理2!$B$4:$Q$172,7,0),0)</f>
        <v>0</v>
      </c>
      <c r="I701">
        <f>_xlfn.IFNA(VLOOKUP($D528,数据整理2!$B$4:$Q$172,8,0),0)+_xlfn.IFNA(VLOOKUP($E528,数据整理2!$B$4:$Q$172,8,0),0)+_xlfn.IFNA(VLOOKUP($F528,数据整理2!$B$4:$Q$172,8,0),0)+_xlfn.IFNA(VLOOKUP($G528,数据整理2!$B$4:$Q$172,8,0),0)+_xlfn.IFNA(VLOOKUP($H528,数据整理2!$B$4:$Q$172,8,0),0)+_xlfn.IFNA(VLOOKUP($I528,数据整理2!$B$4:$Q$172,8,0),0)+_xlfn.IFNA(VLOOKUP($J528,数据整理2!$B$4:$Q$172,8,0),0)+_xlfn.IFNA(VLOOKUP($K528,数据整理2!$B$4:$Q$172,8,0),0)</f>
        <v>0</v>
      </c>
      <c r="J701">
        <f>_xlfn.IFNA(VLOOKUP($D528,数据整理2!$B$4:$Q$172,9,0),0)+_xlfn.IFNA(VLOOKUP($E528,数据整理2!$B$4:$Q$172,9,0),0)+_xlfn.IFNA(VLOOKUP($F528,数据整理2!$B$4:$Q$172,9,0),0)+_xlfn.IFNA(VLOOKUP($G528,数据整理2!$B$4:$Q$172,9,0),0)+_xlfn.IFNA(VLOOKUP($H528,数据整理2!$B$4:$Q$172,9,0),0)+_xlfn.IFNA(VLOOKUP($I528,数据整理2!$B$4:$Q$172,9,0),0)+_xlfn.IFNA(VLOOKUP($J528,数据整理2!$B$4:$Q$172,9,0),0)+_xlfn.IFNA(VLOOKUP($K528,数据整理2!$B$4:$Q$172,9,0),0)</f>
        <v>0</v>
      </c>
      <c r="K701">
        <f>_xlfn.IFNA(VLOOKUP($D528,数据整理2!$B$4:$Q$172,10,0),0)+_xlfn.IFNA(VLOOKUP($E528,数据整理2!$B$4:$Q$172,10,0),0)+_xlfn.IFNA(VLOOKUP($F528,数据整理2!$B$4:$Q$172,10,0),0)+_xlfn.IFNA(VLOOKUP($G528,数据整理2!$B$4:$Q$172,10,0),0)+_xlfn.IFNA(VLOOKUP($H528,数据整理2!$B$4:$Q$172,10,0),0)+_xlfn.IFNA(VLOOKUP($I528,数据整理2!$B$4:$Q$172,10,0),0)+_xlfn.IFNA(VLOOKUP($J528,数据整理2!$B$4:$Q$172,10,0),0)+_xlfn.IFNA(VLOOKUP($K528,数据整理2!$B$4:$Q$172,10,0),0)</f>
        <v>0</v>
      </c>
      <c r="L701">
        <f>_xlfn.IFNA(VLOOKUP($D528,数据整理2!$B$4:$Q$172,11,0),0)+_xlfn.IFNA(VLOOKUP($E528,数据整理2!$B$4:$Q$172,11,0),0)+_xlfn.IFNA(VLOOKUP($F528,数据整理2!$B$4:$Q$172,11,0),0)+_xlfn.IFNA(VLOOKUP($G528,数据整理2!$B$4:$Q$172,11,0),0)+_xlfn.IFNA(VLOOKUP($H528,数据整理2!$B$4:$Q$172,11,0),0)+_xlfn.IFNA(VLOOKUP($I528,数据整理2!$B$4:$Q$172,11,0),0)+_xlfn.IFNA(VLOOKUP($J528,数据整理2!$B$4:$Q$172,11,0),0)+_xlfn.IFNA(VLOOKUP($K528,数据整理2!$B$4:$Q$172,11,0),0)</f>
        <v>0</v>
      </c>
      <c r="M701">
        <f>_xlfn.IFNA(VLOOKUP($D528,数据整理2!$B$4:$Q$172,12,0),0)+_xlfn.IFNA(VLOOKUP($E528,数据整理2!$B$4:$Q$172,12,0),0)+_xlfn.IFNA(VLOOKUP($F528,数据整理2!$B$4:$Q$172,12,0),0)+_xlfn.IFNA(VLOOKUP($G528,数据整理2!$B$4:$Q$172,12,0),0)+_xlfn.IFNA(VLOOKUP($H528,数据整理2!$B$4:$Q$172,12,0),0)+_xlfn.IFNA(VLOOKUP($I528,数据整理2!$B$4:$Q$172,12,0),0)+_xlfn.IFNA(VLOOKUP($J528,数据整理2!$B$4:$Q$172,12,0),0)+_xlfn.IFNA(VLOOKUP($K528,数据整理2!$B$4:$Q$172,12,0),0)</f>
        <v>0</v>
      </c>
      <c r="N701">
        <f>_xlfn.IFNA(VLOOKUP($D528,数据整理2!$B$4:$Q$172,13,0),0)+_xlfn.IFNA(VLOOKUP($E528,数据整理2!$B$4:$Q$172,13,0),0)+_xlfn.IFNA(VLOOKUP($F528,数据整理2!$B$4:$Q$172,13,0),0)+_xlfn.IFNA(VLOOKUP($G528,数据整理2!$B$4:$Q$172,13,0),0)+_xlfn.IFNA(VLOOKUP($H528,数据整理2!$B$4:$Q$172,13,0),0)+_xlfn.IFNA(VLOOKUP($I528,数据整理2!$B$4:$Q$172,13,0),0)+_xlfn.IFNA(VLOOKUP($J528,数据整理2!$B$4:$Q$172,13,0),0)+_xlfn.IFNA(VLOOKUP($K528,数据整理2!$B$4:$Q$172,13,0),0)</f>
        <v>0</v>
      </c>
      <c r="O701">
        <f>_xlfn.IFNA(VLOOKUP($D528,数据整理2!$B$4:$Q$172,14,0),0)+_xlfn.IFNA(VLOOKUP($E528,数据整理2!$B$4:$Q$172,14,0),0)+_xlfn.IFNA(VLOOKUP($F528,数据整理2!$B$4:$Q$172,14,0),0)+_xlfn.IFNA(VLOOKUP($G528,数据整理2!$B$4:$Q$172,14,0),0)+_xlfn.IFNA(VLOOKUP($H528,数据整理2!$B$4:$Q$172,14,0),0)+_xlfn.IFNA(VLOOKUP($I528,数据整理2!$B$4:$Q$172,14,0),0)+_xlfn.IFNA(VLOOKUP($J528,数据整理2!$B$4:$Q$172,14,0),0)+_xlfn.IFNA(VLOOKUP($K528,数据整理2!$B$4:$Q$172,14,0),0)</f>
        <v>0</v>
      </c>
      <c r="P701">
        <f>_xlfn.IFNA(VLOOKUP($D528,数据整理2!$B$4:$Q$172,15,0),0)+_xlfn.IFNA(VLOOKUP($E528,数据整理2!$B$4:$Q$172,15,0),0)+_xlfn.IFNA(VLOOKUP($F528,数据整理2!$B$4:$Q$172,15,0),0)+_xlfn.IFNA(VLOOKUP($G528,数据整理2!$B$4:$Q$172,15,0),0)+_xlfn.IFNA(VLOOKUP($H528,数据整理2!$B$4:$Q$172,15,0),0)+_xlfn.IFNA(VLOOKUP($I528,数据整理2!$B$4:$Q$172,15,0),0)+_xlfn.IFNA(VLOOKUP($J528,数据整理2!$B$4:$Q$172,15,0),0)+_xlfn.IFNA(VLOOKUP($K528,数据整理2!$B$4:$Q$172,15,0),0)</f>
        <v>2958</v>
      </c>
      <c r="Q701">
        <f>_xlfn.IFNA(VLOOKUP($D528,数据整理2!$B$4:$Q$172,16,0),0)+_xlfn.IFNA(VLOOKUP($E528,数据整理2!$B$4:$Q$172,16,0),0)+_xlfn.IFNA(VLOOKUP($F528,数据整理2!$B$4:$Q$172,16,0),0)+_xlfn.IFNA(VLOOKUP($G528,数据整理2!$B$4:$Q$172,16,0),0)+_xlfn.IFNA(VLOOKUP($H528,数据整理2!$B$4:$Q$172,16,0),0)+_xlfn.IFNA(VLOOKUP($I528,数据整理2!$B$4:$Q$172,16,0),0)+_xlfn.IFNA(VLOOKUP($J528,数据整理2!$B$4:$Q$172,16,0),0)+_xlfn.IFNA(VLOOKUP($K528,数据整理2!$B$4:$Q$172,16,0),0)</f>
        <v>2958</v>
      </c>
    </row>
    <row r="702" spans="2:17" x14ac:dyDescent="0.2">
      <c r="B702">
        <v>149</v>
      </c>
      <c r="C702" t="str">
        <f>INDEX(数据整理1!$C$30:$C$54,MATCH(B702,数据整理1!$D$30:$D$54))</f>
        <v>22阶</v>
      </c>
      <c r="D702">
        <f>_xlfn.IFNA(VLOOKUP(D529,数据整理2!$B$4:$Q$172,3,0),0)+_xlfn.IFNA(VLOOKUP(E529,数据整理2!$B$4:$Q$172,3,0),0)+_xlfn.IFNA(VLOOKUP(F529,数据整理2!$B$4:$Q$172,3,0),0)+_xlfn.IFNA(VLOOKUP(G529,数据整理2!$B$4:$Q$172,3,0),0)+_xlfn.IFNA(VLOOKUP(H529,数据整理2!$B$4:$Q$172,3,0),0)+_xlfn.IFNA(VLOOKUP(I529,数据整理2!$B$4:$Q$172,3,0),0)+_xlfn.IFNA(VLOOKUP(J529,数据整理2!$B$4:$Q$172,3,0),0)+_xlfn.IFNA(VLOOKUP(K529,数据整理2!$B$4:$Q$172,3,0),0)</f>
        <v>8000</v>
      </c>
      <c r="E702">
        <f>_xlfn.IFNA(VLOOKUP($D529,数据整理2!$B$4:$Q$172,4,0),0)+_xlfn.IFNA(VLOOKUP($E529,数据整理2!$B$4:$Q$172,4,0),0)+_xlfn.IFNA(VLOOKUP($F529,数据整理2!$B$4:$Q$172,4,0),0)+_xlfn.IFNA(VLOOKUP($G529,数据整理2!$B$4:$Q$172,4,0),0)+_xlfn.IFNA(VLOOKUP($H529,数据整理2!$B$4:$Q$172,4,0),0)+_xlfn.IFNA(VLOOKUP($I529,数据整理2!$B$4:$Q$172,4,0),0)+_xlfn.IFNA(VLOOKUP($J529,数据整理2!$B$4:$Q$172,4,0),0)+_xlfn.IFNA(VLOOKUP($K529,数据整理2!$B$4:$Q$172,4,0),0)</f>
        <v>6162</v>
      </c>
      <c r="F702">
        <f>_xlfn.IFNA(VLOOKUP($D529,数据整理2!$B$4:$Q$172,5,0),0)+_xlfn.IFNA(VLOOKUP($E529,数据整理2!$B$4:$Q$172,5,0),0)+_xlfn.IFNA(VLOOKUP($F529,数据整理2!$B$4:$Q$172,5,0),0)+_xlfn.IFNA(VLOOKUP($G529,数据整理2!$B$4:$Q$172,5,0),0)+_xlfn.IFNA(VLOOKUP($H529,数据整理2!$B$4:$Q$172,5,0),0)+_xlfn.IFNA(VLOOKUP($I529,数据整理2!$B$4:$Q$172,5,0),0)+_xlfn.IFNA(VLOOKUP($J529,数据整理2!$B$4:$Q$172,5,0),0)+_xlfn.IFNA(VLOOKUP($K529,数据整理2!$B$4:$Q$172,5,0),0)</f>
        <v>5962</v>
      </c>
      <c r="G702">
        <f>_xlfn.IFNA(VLOOKUP($D529,数据整理2!$B$4:$Q$172,6,0),0)+_xlfn.IFNA(VLOOKUP($E529,数据整理2!$B$4:$Q$172,6,0),0)+_xlfn.IFNA(VLOOKUP($F529,数据整理2!$B$4:$Q$172,6,0),0)+_xlfn.IFNA(VLOOKUP($G529,数据整理2!$B$4:$Q$172,6,0),0)+_xlfn.IFNA(VLOOKUP($H529,数据整理2!$B$4:$Q$172,6,0),0)+_xlfn.IFNA(VLOOKUP($I529,数据整理2!$B$4:$Q$172,6,0),0)+_xlfn.IFNA(VLOOKUP($J529,数据整理2!$B$4:$Q$172,6,0),0)+_xlfn.IFNA(VLOOKUP($K529,数据整理2!$B$4:$Q$172,6,0),0)</f>
        <v>4762</v>
      </c>
      <c r="H702">
        <f>_xlfn.IFNA(VLOOKUP($D529,数据整理2!$B$4:$Q$172,7,0),0)+_xlfn.IFNA(VLOOKUP($E529,数据整理2!$B$4:$Q$172,7,0),0)+_xlfn.IFNA(VLOOKUP($F529,数据整理2!$B$4:$Q$172,7,0),0)+_xlfn.IFNA(VLOOKUP($G529,数据整理2!$B$4:$Q$172,7,0),0)+_xlfn.IFNA(VLOOKUP($H529,数据整理2!$B$4:$Q$172,7,0),0)+_xlfn.IFNA(VLOOKUP($I529,数据整理2!$B$4:$Q$172,7,0),0)+_xlfn.IFNA(VLOOKUP($J529,数据整理2!$B$4:$Q$172,7,0),0)+_xlfn.IFNA(VLOOKUP($K529,数据整理2!$B$4:$Q$172,7,0),0)</f>
        <v>0</v>
      </c>
      <c r="I702">
        <f>_xlfn.IFNA(VLOOKUP($D529,数据整理2!$B$4:$Q$172,8,0),0)+_xlfn.IFNA(VLOOKUP($E529,数据整理2!$B$4:$Q$172,8,0),0)+_xlfn.IFNA(VLOOKUP($F529,数据整理2!$B$4:$Q$172,8,0),0)+_xlfn.IFNA(VLOOKUP($G529,数据整理2!$B$4:$Q$172,8,0),0)+_xlfn.IFNA(VLOOKUP($H529,数据整理2!$B$4:$Q$172,8,0),0)+_xlfn.IFNA(VLOOKUP($I529,数据整理2!$B$4:$Q$172,8,0),0)+_xlfn.IFNA(VLOOKUP($J529,数据整理2!$B$4:$Q$172,8,0),0)+_xlfn.IFNA(VLOOKUP($K529,数据整理2!$B$4:$Q$172,8,0),0)</f>
        <v>0</v>
      </c>
      <c r="J702">
        <f>_xlfn.IFNA(VLOOKUP($D529,数据整理2!$B$4:$Q$172,9,0),0)+_xlfn.IFNA(VLOOKUP($E529,数据整理2!$B$4:$Q$172,9,0),0)+_xlfn.IFNA(VLOOKUP($F529,数据整理2!$B$4:$Q$172,9,0),0)+_xlfn.IFNA(VLOOKUP($G529,数据整理2!$B$4:$Q$172,9,0),0)+_xlfn.IFNA(VLOOKUP($H529,数据整理2!$B$4:$Q$172,9,0),0)+_xlfn.IFNA(VLOOKUP($I529,数据整理2!$B$4:$Q$172,9,0),0)+_xlfn.IFNA(VLOOKUP($J529,数据整理2!$B$4:$Q$172,9,0),0)+_xlfn.IFNA(VLOOKUP($K529,数据整理2!$B$4:$Q$172,9,0),0)</f>
        <v>0</v>
      </c>
      <c r="K702">
        <f>_xlfn.IFNA(VLOOKUP($D529,数据整理2!$B$4:$Q$172,10,0),0)+_xlfn.IFNA(VLOOKUP($E529,数据整理2!$B$4:$Q$172,10,0),0)+_xlfn.IFNA(VLOOKUP($F529,数据整理2!$B$4:$Q$172,10,0),0)+_xlfn.IFNA(VLOOKUP($G529,数据整理2!$B$4:$Q$172,10,0),0)+_xlfn.IFNA(VLOOKUP($H529,数据整理2!$B$4:$Q$172,10,0),0)+_xlfn.IFNA(VLOOKUP($I529,数据整理2!$B$4:$Q$172,10,0),0)+_xlfn.IFNA(VLOOKUP($J529,数据整理2!$B$4:$Q$172,10,0),0)+_xlfn.IFNA(VLOOKUP($K529,数据整理2!$B$4:$Q$172,10,0),0)</f>
        <v>0</v>
      </c>
      <c r="L702">
        <f>_xlfn.IFNA(VLOOKUP($D529,数据整理2!$B$4:$Q$172,11,0),0)+_xlfn.IFNA(VLOOKUP($E529,数据整理2!$B$4:$Q$172,11,0),0)+_xlfn.IFNA(VLOOKUP($F529,数据整理2!$B$4:$Q$172,11,0),0)+_xlfn.IFNA(VLOOKUP($G529,数据整理2!$B$4:$Q$172,11,0),0)+_xlfn.IFNA(VLOOKUP($H529,数据整理2!$B$4:$Q$172,11,0),0)+_xlfn.IFNA(VLOOKUP($I529,数据整理2!$B$4:$Q$172,11,0),0)+_xlfn.IFNA(VLOOKUP($J529,数据整理2!$B$4:$Q$172,11,0),0)+_xlfn.IFNA(VLOOKUP($K529,数据整理2!$B$4:$Q$172,11,0),0)</f>
        <v>0</v>
      </c>
      <c r="M702">
        <f>_xlfn.IFNA(VLOOKUP($D529,数据整理2!$B$4:$Q$172,12,0),0)+_xlfn.IFNA(VLOOKUP($E529,数据整理2!$B$4:$Q$172,12,0),0)+_xlfn.IFNA(VLOOKUP($F529,数据整理2!$B$4:$Q$172,12,0),0)+_xlfn.IFNA(VLOOKUP($G529,数据整理2!$B$4:$Q$172,12,0),0)+_xlfn.IFNA(VLOOKUP($H529,数据整理2!$B$4:$Q$172,12,0),0)+_xlfn.IFNA(VLOOKUP($I529,数据整理2!$B$4:$Q$172,12,0),0)+_xlfn.IFNA(VLOOKUP($J529,数据整理2!$B$4:$Q$172,12,0),0)+_xlfn.IFNA(VLOOKUP($K529,数据整理2!$B$4:$Q$172,12,0),0)</f>
        <v>0</v>
      </c>
      <c r="N702">
        <f>_xlfn.IFNA(VLOOKUP($D529,数据整理2!$B$4:$Q$172,13,0),0)+_xlfn.IFNA(VLOOKUP($E529,数据整理2!$B$4:$Q$172,13,0),0)+_xlfn.IFNA(VLOOKUP($F529,数据整理2!$B$4:$Q$172,13,0),0)+_xlfn.IFNA(VLOOKUP($G529,数据整理2!$B$4:$Q$172,13,0),0)+_xlfn.IFNA(VLOOKUP($H529,数据整理2!$B$4:$Q$172,13,0),0)+_xlfn.IFNA(VLOOKUP($I529,数据整理2!$B$4:$Q$172,13,0),0)+_xlfn.IFNA(VLOOKUP($J529,数据整理2!$B$4:$Q$172,13,0),0)+_xlfn.IFNA(VLOOKUP($K529,数据整理2!$B$4:$Q$172,13,0),0)</f>
        <v>0</v>
      </c>
      <c r="O702">
        <f>_xlfn.IFNA(VLOOKUP($D529,数据整理2!$B$4:$Q$172,14,0),0)+_xlfn.IFNA(VLOOKUP($E529,数据整理2!$B$4:$Q$172,14,0),0)+_xlfn.IFNA(VLOOKUP($F529,数据整理2!$B$4:$Q$172,14,0),0)+_xlfn.IFNA(VLOOKUP($G529,数据整理2!$B$4:$Q$172,14,0),0)+_xlfn.IFNA(VLOOKUP($H529,数据整理2!$B$4:$Q$172,14,0),0)+_xlfn.IFNA(VLOOKUP($I529,数据整理2!$B$4:$Q$172,14,0),0)+_xlfn.IFNA(VLOOKUP($J529,数据整理2!$B$4:$Q$172,14,0),0)+_xlfn.IFNA(VLOOKUP($K529,数据整理2!$B$4:$Q$172,14,0),0)</f>
        <v>0</v>
      </c>
      <c r="P702">
        <f>_xlfn.IFNA(VLOOKUP($D529,数据整理2!$B$4:$Q$172,15,0),0)+_xlfn.IFNA(VLOOKUP($E529,数据整理2!$B$4:$Q$172,15,0),0)+_xlfn.IFNA(VLOOKUP($F529,数据整理2!$B$4:$Q$172,15,0),0)+_xlfn.IFNA(VLOOKUP($G529,数据整理2!$B$4:$Q$172,15,0),0)+_xlfn.IFNA(VLOOKUP($H529,数据整理2!$B$4:$Q$172,15,0),0)+_xlfn.IFNA(VLOOKUP($I529,数据整理2!$B$4:$Q$172,15,0),0)+_xlfn.IFNA(VLOOKUP($J529,数据整理2!$B$4:$Q$172,15,0),0)+_xlfn.IFNA(VLOOKUP($K529,数据整理2!$B$4:$Q$172,15,0),0)</f>
        <v>3246</v>
      </c>
      <c r="Q702">
        <f>_xlfn.IFNA(VLOOKUP($D529,数据整理2!$B$4:$Q$172,16,0),0)+_xlfn.IFNA(VLOOKUP($E529,数据整理2!$B$4:$Q$172,16,0),0)+_xlfn.IFNA(VLOOKUP($F529,数据整理2!$B$4:$Q$172,16,0),0)+_xlfn.IFNA(VLOOKUP($G529,数据整理2!$B$4:$Q$172,16,0),0)+_xlfn.IFNA(VLOOKUP($H529,数据整理2!$B$4:$Q$172,16,0),0)+_xlfn.IFNA(VLOOKUP($I529,数据整理2!$B$4:$Q$172,16,0),0)+_xlfn.IFNA(VLOOKUP($J529,数据整理2!$B$4:$Q$172,16,0),0)+_xlfn.IFNA(VLOOKUP($K529,数据整理2!$B$4:$Q$172,16,0),0)</f>
        <v>3246</v>
      </c>
    </row>
    <row r="703" spans="2:17" x14ac:dyDescent="0.2">
      <c r="B703">
        <v>150</v>
      </c>
      <c r="C703" t="str">
        <f>INDEX(数据整理1!$C$30:$C$54,MATCH(B703,数据整理1!$D$30:$D$54))</f>
        <v>22阶</v>
      </c>
      <c r="D703">
        <f>_xlfn.IFNA(VLOOKUP(D530,数据整理2!$B$4:$Q$172,3,0),0)+_xlfn.IFNA(VLOOKUP(E530,数据整理2!$B$4:$Q$172,3,0),0)+_xlfn.IFNA(VLOOKUP(F530,数据整理2!$B$4:$Q$172,3,0),0)+_xlfn.IFNA(VLOOKUP(G530,数据整理2!$B$4:$Q$172,3,0),0)+_xlfn.IFNA(VLOOKUP(H530,数据整理2!$B$4:$Q$172,3,0),0)+_xlfn.IFNA(VLOOKUP(I530,数据整理2!$B$4:$Q$172,3,0),0)+_xlfn.IFNA(VLOOKUP(J530,数据整理2!$B$4:$Q$172,3,0),0)+_xlfn.IFNA(VLOOKUP(K530,数据整理2!$B$4:$Q$172,3,0),0)</f>
        <v>8000</v>
      </c>
      <c r="E703">
        <f>_xlfn.IFNA(VLOOKUP($D530,数据整理2!$B$4:$Q$172,4,0),0)+_xlfn.IFNA(VLOOKUP($E530,数据整理2!$B$4:$Q$172,4,0),0)+_xlfn.IFNA(VLOOKUP($F530,数据整理2!$B$4:$Q$172,4,0),0)+_xlfn.IFNA(VLOOKUP($G530,数据整理2!$B$4:$Q$172,4,0),0)+_xlfn.IFNA(VLOOKUP($H530,数据整理2!$B$4:$Q$172,4,0),0)+_xlfn.IFNA(VLOOKUP($I530,数据整理2!$B$4:$Q$172,4,0),0)+_xlfn.IFNA(VLOOKUP($J530,数据整理2!$B$4:$Q$172,4,0),0)+_xlfn.IFNA(VLOOKUP($K530,数据整理2!$B$4:$Q$172,4,0),0)</f>
        <v>6162</v>
      </c>
      <c r="F703">
        <f>_xlfn.IFNA(VLOOKUP($D530,数据整理2!$B$4:$Q$172,5,0),0)+_xlfn.IFNA(VLOOKUP($E530,数据整理2!$B$4:$Q$172,5,0),0)+_xlfn.IFNA(VLOOKUP($F530,数据整理2!$B$4:$Q$172,5,0),0)+_xlfn.IFNA(VLOOKUP($G530,数据整理2!$B$4:$Q$172,5,0),0)+_xlfn.IFNA(VLOOKUP($H530,数据整理2!$B$4:$Q$172,5,0),0)+_xlfn.IFNA(VLOOKUP($I530,数据整理2!$B$4:$Q$172,5,0),0)+_xlfn.IFNA(VLOOKUP($J530,数据整理2!$B$4:$Q$172,5,0),0)+_xlfn.IFNA(VLOOKUP($K530,数据整理2!$B$4:$Q$172,5,0),0)</f>
        <v>5962</v>
      </c>
      <c r="G703">
        <f>_xlfn.IFNA(VLOOKUP($D530,数据整理2!$B$4:$Q$172,6,0),0)+_xlfn.IFNA(VLOOKUP($E530,数据整理2!$B$4:$Q$172,6,0),0)+_xlfn.IFNA(VLOOKUP($F530,数据整理2!$B$4:$Q$172,6,0),0)+_xlfn.IFNA(VLOOKUP($G530,数据整理2!$B$4:$Q$172,6,0),0)+_xlfn.IFNA(VLOOKUP($H530,数据整理2!$B$4:$Q$172,6,0),0)+_xlfn.IFNA(VLOOKUP($I530,数据整理2!$B$4:$Q$172,6,0),0)+_xlfn.IFNA(VLOOKUP($J530,数据整理2!$B$4:$Q$172,6,0),0)+_xlfn.IFNA(VLOOKUP($K530,数据整理2!$B$4:$Q$172,6,0),0)</f>
        <v>4762</v>
      </c>
      <c r="H703">
        <f>_xlfn.IFNA(VLOOKUP($D530,数据整理2!$B$4:$Q$172,7,0),0)+_xlfn.IFNA(VLOOKUP($E530,数据整理2!$B$4:$Q$172,7,0),0)+_xlfn.IFNA(VLOOKUP($F530,数据整理2!$B$4:$Q$172,7,0),0)+_xlfn.IFNA(VLOOKUP($G530,数据整理2!$B$4:$Q$172,7,0),0)+_xlfn.IFNA(VLOOKUP($H530,数据整理2!$B$4:$Q$172,7,0),0)+_xlfn.IFNA(VLOOKUP($I530,数据整理2!$B$4:$Q$172,7,0),0)+_xlfn.IFNA(VLOOKUP($J530,数据整理2!$B$4:$Q$172,7,0),0)+_xlfn.IFNA(VLOOKUP($K530,数据整理2!$B$4:$Q$172,7,0),0)</f>
        <v>0</v>
      </c>
      <c r="I703">
        <f>_xlfn.IFNA(VLOOKUP($D530,数据整理2!$B$4:$Q$172,8,0),0)+_xlfn.IFNA(VLOOKUP($E530,数据整理2!$B$4:$Q$172,8,0),0)+_xlfn.IFNA(VLOOKUP($F530,数据整理2!$B$4:$Q$172,8,0),0)+_xlfn.IFNA(VLOOKUP($G530,数据整理2!$B$4:$Q$172,8,0),0)+_xlfn.IFNA(VLOOKUP($H530,数据整理2!$B$4:$Q$172,8,0),0)+_xlfn.IFNA(VLOOKUP($I530,数据整理2!$B$4:$Q$172,8,0),0)+_xlfn.IFNA(VLOOKUP($J530,数据整理2!$B$4:$Q$172,8,0),0)+_xlfn.IFNA(VLOOKUP($K530,数据整理2!$B$4:$Q$172,8,0),0)</f>
        <v>0</v>
      </c>
      <c r="J703">
        <f>_xlfn.IFNA(VLOOKUP($D530,数据整理2!$B$4:$Q$172,9,0),0)+_xlfn.IFNA(VLOOKUP($E530,数据整理2!$B$4:$Q$172,9,0),0)+_xlfn.IFNA(VLOOKUP($F530,数据整理2!$B$4:$Q$172,9,0),0)+_xlfn.IFNA(VLOOKUP($G530,数据整理2!$B$4:$Q$172,9,0),0)+_xlfn.IFNA(VLOOKUP($H530,数据整理2!$B$4:$Q$172,9,0),0)+_xlfn.IFNA(VLOOKUP($I530,数据整理2!$B$4:$Q$172,9,0),0)+_xlfn.IFNA(VLOOKUP($J530,数据整理2!$B$4:$Q$172,9,0),0)+_xlfn.IFNA(VLOOKUP($K530,数据整理2!$B$4:$Q$172,9,0),0)</f>
        <v>0</v>
      </c>
      <c r="K703">
        <f>_xlfn.IFNA(VLOOKUP($D530,数据整理2!$B$4:$Q$172,10,0),0)+_xlfn.IFNA(VLOOKUP($E530,数据整理2!$B$4:$Q$172,10,0),0)+_xlfn.IFNA(VLOOKUP($F530,数据整理2!$B$4:$Q$172,10,0),0)+_xlfn.IFNA(VLOOKUP($G530,数据整理2!$B$4:$Q$172,10,0),0)+_xlfn.IFNA(VLOOKUP($H530,数据整理2!$B$4:$Q$172,10,0),0)+_xlfn.IFNA(VLOOKUP($I530,数据整理2!$B$4:$Q$172,10,0),0)+_xlfn.IFNA(VLOOKUP($J530,数据整理2!$B$4:$Q$172,10,0),0)+_xlfn.IFNA(VLOOKUP($K530,数据整理2!$B$4:$Q$172,10,0),0)</f>
        <v>0</v>
      </c>
      <c r="L703">
        <f>_xlfn.IFNA(VLOOKUP($D530,数据整理2!$B$4:$Q$172,11,0),0)+_xlfn.IFNA(VLOOKUP($E530,数据整理2!$B$4:$Q$172,11,0),0)+_xlfn.IFNA(VLOOKUP($F530,数据整理2!$B$4:$Q$172,11,0),0)+_xlfn.IFNA(VLOOKUP($G530,数据整理2!$B$4:$Q$172,11,0),0)+_xlfn.IFNA(VLOOKUP($H530,数据整理2!$B$4:$Q$172,11,0),0)+_xlfn.IFNA(VLOOKUP($I530,数据整理2!$B$4:$Q$172,11,0),0)+_xlfn.IFNA(VLOOKUP($J530,数据整理2!$B$4:$Q$172,11,0),0)+_xlfn.IFNA(VLOOKUP($K530,数据整理2!$B$4:$Q$172,11,0),0)</f>
        <v>0</v>
      </c>
      <c r="M703">
        <f>_xlfn.IFNA(VLOOKUP($D530,数据整理2!$B$4:$Q$172,12,0),0)+_xlfn.IFNA(VLOOKUP($E530,数据整理2!$B$4:$Q$172,12,0),0)+_xlfn.IFNA(VLOOKUP($F530,数据整理2!$B$4:$Q$172,12,0),0)+_xlfn.IFNA(VLOOKUP($G530,数据整理2!$B$4:$Q$172,12,0),0)+_xlfn.IFNA(VLOOKUP($H530,数据整理2!$B$4:$Q$172,12,0),0)+_xlfn.IFNA(VLOOKUP($I530,数据整理2!$B$4:$Q$172,12,0),0)+_xlfn.IFNA(VLOOKUP($J530,数据整理2!$B$4:$Q$172,12,0),0)+_xlfn.IFNA(VLOOKUP($K530,数据整理2!$B$4:$Q$172,12,0),0)</f>
        <v>0</v>
      </c>
      <c r="N703">
        <f>_xlfn.IFNA(VLOOKUP($D530,数据整理2!$B$4:$Q$172,13,0),0)+_xlfn.IFNA(VLOOKUP($E530,数据整理2!$B$4:$Q$172,13,0),0)+_xlfn.IFNA(VLOOKUP($F530,数据整理2!$B$4:$Q$172,13,0),0)+_xlfn.IFNA(VLOOKUP($G530,数据整理2!$B$4:$Q$172,13,0),0)+_xlfn.IFNA(VLOOKUP($H530,数据整理2!$B$4:$Q$172,13,0),0)+_xlfn.IFNA(VLOOKUP($I530,数据整理2!$B$4:$Q$172,13,0),0)+_xlfn.IFNA(VLOOKUP($J530,数据整理2!$B$4:$Q$172,13,0),0)+_xlfn.IFNA(VLOOKUP($K530,数据整理2!$B$4:$Q$172,13,0),0)</f>
        <v>0</v>
      </c>
      <c r="O703">
        <f>_xlfn.IFNA(VLOOKUP($D530,数据整理2!$B$4:$Q$172,14,0),0)+_xlfn.IFNA(VLOOKUP($E530,数据整理2!$B$4:$Q$172,14,0),0)+_xlfn.IFNA(VLOOKUP($F530,数据整理2!$B$4:$Q$172,14,0),0)+_xlfn.IFNA(VLOOKUP($G530,数据整理2!$B$4:$Q$172,14,0),0)+_xlfn.IFNA(VLOOKUP($H530,数据整理2!$B$4:$Q$172,14,0),0)+_xlfn.IFNA(VLOOKUP($I530,数据整理2!$B$4:$Q$172,14,0),0)+_xlfn.IFNA(VLOOKUP($J530,数据整理2!$B$4:$Q$172,14,0),0)+_xlfn.IFNA(VLOOKUP($K530,数据整理2!$B$4:$Q$172,14,0),0)</f>
        <v>0</v>
      </c>
      <c r="P703">
        <f>_xlfn.IFNA(VLOOKUP($D530,数据整理2!$B$4:$Q$172,15,0),0)+_xlfn.IFNA(VLOOKUP($E530,数据整理2!$B$4:$Q$172,15,0),0)+_xlfn.IFNA(VLOOKUP($F530,数据整理2!$B$4:$Q$172,15,0),0)+_xlfn.IFNA(VLOOKUP($G530,数据整理2!$B$4:$Q$172,15,0),0)+_xlfn.IFNA(VLOOKUP($H530,数据整理2!$B$4:$Q$172,15,0),0)+_xlfn.IFNA(VLOOKUP($I530,数据整理2!$B$4:$Q$172,15,0),0)+_xlfn.IFNA(VLOOKUP($J530,数据整理2!$B$4:$Q$172,15,0),0)+_xlfn.IFNA(VLOOKUP($K530,数据整理2!$B$4:$Q$172,15,0),0)</f>
        <v>3246</v>
      </c>
      <c r="Q703">
        <f>_xlfn.IFNA(VLOOKUP($D530,数据整理2!$B$4:$Q$172,16,0),0)+_xlfn.IFNA(VLOOKUP($E530,数据整理2!$B$4:$Q$172,16,0),0)+_xlfn.IFNA(VLOOKUP($F530,数据整理2!$B$4:$Q$172,16,0),0)+_xlfn.IFNA(VLOOKUP($G530,数据整理2!$B$4:$Q$172,16,0),0)+_xlfn.IFNA(VLOOKUP($H530,数据整理2!$B$4:$Q$172,16,0),0)+_xlfn.IFNA(VLOOKUP($I530,数据整理2!$B$4:$Q$172,16,0),0)+_xlfn.IFNA(VLOOKUP($J530,数据整理2!$B$4:$Q$172,16,0),0)+_xlfn.IFNA(VLOOKUP($K530,数据整理2!$B$4:$Q$172,16,0),0)</f>
        <v>3246</v>
      </c>
    </row>
    <row r="704" spans="2:17" x14ac:dyDescent="0.2">
      <c r="B704">
        <v>151</v>
      </c>
      <c r="C704" t="str">
        <f>INDEX(数据整理1!$C$30:$C$54,MATCH(B704,数据整理1!$D$30:$D$54))</f>
        <v>22阶</v>
      </c>
      <c r="D704">
        <f>_xlfn.IFNA(VLOOKUP(D531,数据整理2!$B$4:$Q$172,3,0),0)+_xlfn.IFNA(VLOOKUP(E531,数据整理2!$B$4:$Q$172,3,0),0)+_xlfn.IFNA(VLOOKUP(F531,数据整理2!$B$4:$Q$172,3,0),0)+_xlfn.IFNA(VLOOKUP(G531,数据整理2!$B$4:$Q$172,3,0),0)+_xlfn.IFNA(VLOOKUP(H531,数据整理2!$B$4:$Q$172,3,0),0)+_xlfn.IFNA(VLOOKUP(I531,数据整理2!$B$4:$Q$172,3,0),0)+_xlfn.IFNA(VLOOKUP(J531,数据整理2!$B$4:$Q$172,3,0),0)+_xlfn.IFNA(VLOOKUP(K531,数据整理2!$B$4:$Q$172,3,0),0)</f>
        <v>8000</v>
      </c>
      <c r="E704">
        <f>_xlfn.IFNA(VLOOKUP($D531,数据整理2!$B$4:$Q$172,4,0),0)+_xlfn.IFNA(VLOOKUP($E531,数据整理2!$B$4:$Q$172,4,0),0)+_xlfn.IFNA(VLOOKUP($F531,数据整理2!$B$4:$Q$172,4,0),0)+_xlfn.IFNA(VLOOKUP($G531,数据整理2!$B$4:$Q$172,4,0),0)+_xlfn.IFNA(VLOOKUP($H531,数据整理2!$B$4:$Q$172,4,0),0)+_xlfn.IFNA(VLOOKUP($I531,数据整理2!$B$4:$Q$172,4,0),0)+_xlfn.IFNA(VLOOKUP($J531,数据整理2!$B$4:$Q$172,4,0),0)+_xlfn.IFNA(VLOOKUP($K531,数据整理2!$B$4:$Q$172,4,0),0)</f>
        <v>6162</v>
      </c>
      <c r="F704">
        <f>_xlfn.IFNA(VLOOKUP($D531,数据整理2!$B$4:$Q$172,5,0),0)+_xlfn.IFNA(VLOOKUP($E531,数据整理2!$B$4:$Q$172,5,0),0)+_xlfn.IFNA(VLOOKUP($F531,数据整理2!$B$4:$Q$172,5,0),0)+_xlfn.IFNA(VLOOKUP($G531,数据整理2!$B$4:$Q$172,5,0),0)+_xlfn.IFNA(VLOOKUP($H531,数据整理2!$B$4:$Q$172,5,0),0)+_xlfn.IFNA(VLOOKUP($I531,数据整理2!$B$4:$Q$172,5,0),0)+_xlfn.IFNA(VLOOKUP($J531,数据整理2!$B$4:$Q$172,5,0),0)+_xlfn.IFNA(VLOOKUP($K531,数据整理2!$B$4:$Q$172,5,0),0)</f>
        <v>5962</v>
      </c>
      <c r="G704">
        <f>_xlfn.IFNA(VLOOKUP($D531,数据整理2!$B$4:$Q$172,6,0),0)+_xlfn.IFNA(VLOOKUP($E531,数据整理2!$B$4:$Q$172,6,0),0)+_xlfn.IFNA(VLOOKUP($F531,数据整理2!$B$4:$Q$172,6,0),0)+_xlfn.IFNA(VLOOKUP($G531,数据整理2!$B$4:$Q$172,6,0),0)+_xlfn.IFNA(VLOOKUP($H531,数据整理2!$B$4:$Q$172,6,0),0)+_xlfn.IFNA(VLOOKUP($I531,数据整理2!$B$4:$Q$172,6,0),0)+_xlfn.IFNA(VLOOKUP($J531,数据整理2!$B$4:$Q$172,6,0),0)+_xlfn.IFNA(VLOOKUP($K531,数据整理2!$B$4:$Q$172,6,0),0)</f>
        <v>4762</v>
      </c>
      <c r="H704">
        <f>_xlfn.IFNA(VLOOKUP($D531,数据整理2!$B$4:$Q$172,7,0),0)+_xlfn.IFNA(VLOOKUP($E531,数据整理2!$B$4:$Q$172,7,0),0)+_xlfn.IFNA(VLOOKUP($F531,数据整理2!$B$4:$Q$172,7,0),0)+_xlfn.IFNA(VLOOKUP($G531,数据整理2!$B$4:$Q$172,7,0),0)+_xlfn.IFNA(VLOOKUP($H531,数据整理2!$B$4:$Q$172,7,0),0)+_xlfn.IFNA(VLOOKUP($I531,数据整理2!$B$4:$Q$172,7,0),0)+_xlfn.IFNA(VLOOKUP($J531,数据整理2!$B$4:$Q$172,7,0),0)+_xlfn.IFNA(VLOOKUP($K531,数据整理2!$B$4:$Q$172,7,0),0)</f>
        <v>0</v>
      </c>
      <c r="I704">
        <f>_xlfn.IFNA(VLOOKUP($D531,数据整理2!$B$4:$Q$172,8,0),0)+_xlfn.IFNA(VLOOKUP($E531,数据整理2!$B$4:$Q$172,8,0),0)+_xlfn.IFNA(VLOOKUP($F531,数据整理2!$B$4:$Q$172,8,0),0)+_xlfn.IFNA(VLOOKUP($G531,数据整理2!$B$4:$Q$172,8,0),0)+_xlfn.IFNA(VLOOKUP($H531,数据整理2!$B$4:$Q$172,8,0),0)+_xlfn.IFNA(VLOOKUP($I531,数据整理2!$B$4:$Q$172,8,0),0)+_xlfn.IFNA(VLOOKUP($J531,数据整理2!$B$4:$Q$172,8,0),0)+_xlfn.IFNA(VLOOKUP($K531,数据整理2!$B$4:$Q$172,8,0),0)</f>
        <v>0</v>
      </c>
      <c r="J704">
        <f>_xlfn.IFNA(VLOOKUP($D531,数据整理2!$B$4:$Q$172,9,0),0)+_xlfn.IFNA(VLOOKUP($E531,数据整理2!$B$4:$Q$172,9,0),0)+_xlfn.IFNA(VLOOKUP($F531,数据整理2!$B$4:$Q$172,9,0),0)+_xlfn.IFNA(VLOOKUP($G531,数据整理2!$B$4:$Q$172,9,0),0)+_xlfn.IFNA(VLOOKUP($H531,数据整理2!$B$4:$Q$172,9,0),0)+_xlfn.IFNA(VLOOKUP($I531,数据整理2!$B$4:$Q$172,9,0),0)+_xlfn.IFNA(VLOOKUP($J531,数据整理2!$B$4:$Q$172,9,0),0)+_xlfn.IFNA(VLOOKUP($K531,数据整理2!$B$4:$Q$172,9,0),0)</f>
        <v>0</v>
      </c>
      <c r="K704">
        <f>_xlfn.IFNA(VLOOKUP($D531,数据整理2!$B$4:$Q$172,10,0),0)+_xlfn.IFNA(VLOOKUP($E531,数据整理2!$B$4:$Q$172,10,0),0)+_xlfn.IFNA(VLOOKUP($F531,数据整理2!$B$4:$Q$172,10,0),0)+_xlfn.IFNA(VLOOKUP($G531,数据整理2!$B$4:$Q$172,10,0),0)+_xlfn.IFNA(VLOOKUP($H531,数据整理2!$B$4:$Q$172,10,0),0)+_xlfn.IFNA(VLOOKUP($I531,数据整理2!$B$4:$Q$172,10,0),0)+_xlfn.IFNA(VLOOKUP($J531,数据整理2!$B$4:$Q$172,10,0),0)+_xlfn.IFNA(VLOOKUP($K531,数据整理2!$B$4:$Q$172,10,0),0)</f>
        <v>0</v>
      </c>
      <c r="L704">
        <f>_xlfn.IFNA(VLOOKUP($D531,数据整理2!$B$4:$Q$172,11,0),0)+_xlfn.IFNA(VLOOKUP($E531,数据整理2!$B$4:$Q$172,11,0),0)+_xlfn.IFNA(VLOOKUP($F531,数据整理2!$B$4:$Q$172,11,0),0)+_xlfn.IFNA(VLOOKUP($G531,数据整理2!$B$4:$Q$172,11,0),0)+_xlfn.IFNA(VLOOKUP($H531,数据整理2!$B$4:$Q$172,11,0),0)+_xlfn.IFNA(VLOOKUP($I531,数据整理2!$B$4:$Q$172,11,0),0)+_xlfn.IFNA(VLOOKUP($J531,数据整理2!$B$4:$Q$172,11,0),0)+_xlfn.IFNA(VLOOKUP($K531,数据整理2!$B$4:$Q$172,11,0),0)</f>
        <v>0</v>
      </c>
      <c r="M704">
        <f>_xlfn.IFNA(VLOOKUP($D531,数据整理2!$B$4:$Q$172,12,0),0)+_xlfn.IFNA(VLOOKUP($E531,数据整理2!$B$4:$Q$172,12,0),0)+_xlfn.IFNA(VLOOKUP($F531,数据整理2!$B$4:$Q$172,12,0),0)+_xlfn.IFNA(VLOOKUP($G531,数据整理2!$B$4:$Q$172,12,0),0)+_xlfn.IFNA(VLOOKUP($H531,数据整理2!$B$4:$Q$172,12,0),0)+_xlfn.IFNA(VLOOKUP($I531,数据整理2!$B$4:$Q$172,12,0),0)+_xlfn.IFNA(VLOOKUP($J531,数据整理2!$B$4:$Q$172,12,0),0)+_xlfn.IFNA(VLOOKUP($K531,数据整理2!$B$4:$Q$172,12,0),0)</f>
        <v>0</v>
      </c>
      <c r="N704">
        <f>_xlfn.IFNA(VLOOKUP($D531,数据整理2!$B$4:$Q$172,13,0),0)+_xlfn.IFNA(VLOOKUP($E531,数据整理2!$B$4:$Q$172,13,0),0)+_xlfn.IFNA(VLOOKUP($F531,数据整理2!$B$4:$Q$172,13,0),0)+_xlfn.IFNA(VLOOKUP($G531,数据整理2!$B$4:$Q$172,13,0),0)+_xlfn.IFNA(VLOOKUP($H531,数据整理2!$B$4:$Q$172,13,0),0)+_xlfn.IFNA(VLOOKUP($I531,数据整理2!$B$4:$Q$172,13,0),0)+_xlfn.IFNA(VLOOKUP($J531,数据整理2!$B$4:$Q$172,13,0),0)+_xlfn.IFNA(VLOOKUP($K531,数据整理2!$B$4:$Q$172,13,0),0)</f>
        <v>0</v>
      </c>
      <c r="O704">
        <f>_xlfn.IFNA(VLOOKUP($D531,数据整理2!$B$4:$Q$172,14,0),0)+_xlfn.IFNA(VLOOKUP($E531,数据整理2!$B$4:$Q$172,14,0),0)+_xlfn.IFNA(VLOOKUP($F531,数据整理2!$B$4:$Q$172,14,0),0)+_xlfn.IFNA(VLOOKUP($G531,数据整理2!$B$4:$Q$172,14,0),0)+_xlfn.IFNA(VLOOKUP($H531,数据整理2!$B$4:$Q$172,14,0),0)+_xlfn.IFNA(VLOOKUP($I531,数据整理2!$B$4:$Q$172,14,0),0)+_xlfn.IFNA(VLOOKUP($J531,数据整理2!$B$4:$Q$172,14,0),0)+_xlfn.IFNA(VLOOKUP($K531,数据整理2!$B$4:$Q$172,14,0),0)</f>
        <v>0</v>
      </c>
      <c r="P704">
        <f>_xlfn.IFNA(VLOOKUP($D531,数据整理2!$B$4:$Q$172,15,0),0)+_xlfn.IFNA(VLOOKUP($E531,数据整理2!$B$4:$Q$172,15,0),0)+_xlfn.IFNA(VLOOKUP($F531,数据整理2!$B$4:$Q$172,15,0),0)+_xlfn.IFNA(VLOOKUP($G531,数据整理2!$B$4:$Q$172,15,0),0)+_xlfn.IFNA(VLOOKUP($H531,数据整理2!$B$4:$Q$172,15,0),0)+_xlfn.IFNA(VLOOKUP($I531,数据整理2!$B$4:$Q$172,15,0),0)+_xlfn.IFNA(VLOOKUP($J531,数据整理2!$B$4:$Q$172,15,0),0)+_xlfn.IFNA(VLOOKUP($K531,数据整理2!$B$4:$Q$172,15,0),0)</f>
        <v>3246</v>
      </c>
      <c r="Q704">
        <f>_xlfn.IFNA(VLOOKUP($D531,数据整理2!$B$4:$Q$172,16,0),0)+_xlfn.IFNA(VLOOKUP($E531,数据整理2!$B$4:$Q$172,16,0),0)+_xlfn.IFNA(VLOOKUP($F531,数据整理2!$B$4:$Q$172,16,0),0)+_xlfn.IFNA(VLOOKUP($G531,数据整理2!$B$4:$Q$172,16,0),0)+_xlfn.IFNA(VLOOKUP($H531,数据整理2!$B$4:$Q$172,16,0),0)+_xlfn.IFNA(VLOOKUP($I531,数据整理2!$B$4:$Q$172,16,0),0)+_xlfn.IFNA(VLOOKUP($J531,数据整理2!$B$4:$Q$172,16,0),0)+_xlfn.IFNA(VLOOKUP($K531,数据整理2!$B$4:$Q$172,16,0),0)</f>
        <v>3246</v>
      </c>
    </row>
    <row r="705" spans="2:17" x14ac:dyDescent="0.2">
      <c r="B705">
        <v>152</v>
      </c>
      <c r="C705" t="str">
        <f>INDEX(数据整理1!$C$30:$C$54,MATCH(B705,数据整理1!$D$30:$D$54))</f>
        <v>22阶</v>
      </c>
      <c r="D705">
        <f>_xlfn.IFNA(VLOOKUP(D532,数据整理2!$B$4:$Q$172,3,0),0)+_xlfn.IFNA(VLOOKUP(E532,数据整理2!$B$4:$Q$172,3,0),0)+_xlfn.IFNA(VLOOKUP(F532,数据整理2!$B$4:$Q$172,3,0),0)+_xlfn.IFNA(VLOOKUP(G532,数据整理2!$B$4:$Q$172,3,0),0)+_xlfn.IFNA(VLOOKUP(H532,数据整理2!$B$4:$Q$172,3,0),0)+_xlfn.IFNA(VLOOKUP(I532,数据整理2!$B$4:$Q$172,3,0),0)+_xlfn.IFNA(VLOOKUP(J532,数据整理2!$B$4:$Q$172,3,0),0)+_xlfn.IFNA(VLOOKUP(K532,数据整理2!$B$4:$Q$172,3,0),0)</f>
        <v>8000</v>
      </c>
      <c r="E705">
        <f>_xlfn.IFNA(VLOOKUP($D532,数据整理2!$B$4:$Q$172,4,0),0)+_xlfn.IFNA(VLOOKUP($E532,数据整理2!$B$4:$Q$172,4,0),0)+_xlfn.IFNA(VLOOKUP($F532,数据整理2!$B$4:$Q$172,4,0),0)+_xlfn.IFNA(VLOOKUP($G532,数据整理2!$B$4:$Q$172,4,0),0)+_xlfn.IFNA(VLOOKUP($H532,数据整理2!$B$4:$Q$172,4,0),0)+_xlfn.IFNA(VLOOKUP($I532,数据整理2!$B$4:$Q$172,4,0),0)+_xlfn.IFNA(VLOOKUP($J532,数据整理2!$B$4:$Q$172,4,0),0)+_xlfn.IFNA(VLOOKUP($K532,数据整理2!$B$4:$Q$172,4,0),0)</f>
        <v>6162</v>
      </c>
      <c r="F705">
        <f>_xlfn.IFNA(VLOOKUP($D532,数据整理2!$B$4:$Q$172,5,0),0)+_xlfn.IFNA(VLOOKUP($E532,数据整理2!$B$4:$Q$172,5,0),0)+_xlfn.IFNA(VLOOKUP($F532,数据整理2!$B$4:$Q$172,5,0),0)+_xlfn.IFNA(VLOOKUP($G532,数据整理2!$B$4:$Q$172,5,0),0)+_xlfn.IFNA(VLOOKUP($H532,数据整理2!$B$4:$Q$172,5,0),0)+_xlfn.IFNA(VLOOKUP($I532,数据整理2!$B$4:$Q$172,5,0),0)+_xlfn.IFNA(VLOOKUP($J532,数据整理2!$B$4:$Q$172,5,0),0)+_xlfn.IFNA(VLOOKUP($K532,数据整理2!$B$4:$Q$172,5,0),0)</f>
        <v>5962</v>
      </c>
      <c r="G705">
        <f>_xlfn.IFNA(VLOOKUP($D532,数据整理2!$B$4:$Q$172,6,0),0)+_xlfn.IFNA(VLOOKUP($E532,数据整理2!$B$4:$Q$172,6,0),0)+_xlfn.IFNA(VLOOKUP($F532,数据整理2!$B$4:$Q$172,6,0),0)+_xlfn.IFNA(VLOOKUP($G532,数据整理2!$B$4:$Q$172,6,0),0)+_xlfn.IFNA(VLOOKUP($H532,数据整理2!$B$4:$Q$172,6,0),0)+_xlfn.IFNA(VLOOKUP($I532,数据整理2!$B$4:$Q$172,6,0),0)+_xlfn.IFNA(VLOOKUP($J532,数据整理2!$B$4:$Q$172,6,0),0)+_xlfn.IFNA(VLOOKUP($K532,数据整理2!$B$4:$Q$172,6,0),0)</f>
        <v>4762</v>
      </c>
      <c r="H705">
        <f>_xlfn.IFNA(VLOOKUP($D532,数据整理2!$B$4:$Q$172,7,0),0)+_xlfn.IFNA(VLOOKUP($E532,数据整理2!$B$4:$Q$172,7,0),0)+_xlfn.IFNA(VLOOKUP($F532,数据整理2!$B$4:$Q$172,7,0),0)+_xlfn.IFNA(VLOOKUP($G532,数据整理2!$B$4:$Q$172,7,0),0)+_xlfn.IFNA(VLOOKUP($H532,数据整理2!$B$4:$Q$172,7,0),0)+_xlfn.IFNA(VLOOKUP($I532,数据整理2!$B$4:$Q$172,7,0),0)+_xlfn.IFNA(VLOOKUP($J532,数据整理2!$B$4:$Q$172,7,0),0)+_xlfn.IFNA(VLOOKUP($K532,数据整理2!$B$4:$Q$172,7,0),0)</f>
        <v>0</v>
      </c>
      <c r="I705">
        <f>_xlfn.IFNA(VLOOKUP($D532,数据整理2!$B$4:$Q$172,8,0),0)+_xlfn.IFNA(VLOOKUP($E532,数据整理2!$B$4:$Q$172,8,0),0)+_xlfn.IFNA(VLOOKUP($F532,数据整理2!$B$4:$Q$172,8,0),0)+_xlfn.IFNA(VLOOKUP($G532,数据整理2!$B$4:$Q$172,8,0),0)+_xlfn.IFNA(VLOOKUP($H532,数据整理2!$B$4:$Q$172,8,0),0)+_xlfn.IFNA(VLOOKUP($I532,数据整理2!$B$4:$Q$172,8,0),0)+_xlfn.IFNA(VLOOKUP($J532,数据整理2!$B$4:$Q$172,8,0),0)+_xlfn.IFNA(VLOOKUP($K532,数据整理2!$B$4:$Q$172,8,0),0)</f>
        <v>0</v>
      </c>
      <c r="J705">
        <f>_xlfn.IFNA(VLOOKUP($D532,数据整理2!$B$4:$Q$172,9,0),0)+_xlfn.IFNA(VLOOKUP($E532,数据整理2!$B$4:$Q$172,9,0),0)+_xlfn.IFNA(VLOOKUP($F532,数据整理2!$B$4:$Q$172,9,0),0)+_xlfn.IFNA(VLOOKUP($G532,数据整理2!$B$4:$Q$172,9,0),0)+_xlfn.IFNA(VLOOKUP($H532,数据整理2!$B$4:$Q$172,9,0),0)+_xlfn.IFNA(VLOOKUP($I532,数据整理2!$B$4:$Q$172,9,0),0)+_xlfn.IFNA(VLOOKUP($J532,数据整理2!$B$4:$Q$172,9,0),0)+_xlfn.IFNA(VLOOKUP($K532,数据整理2!$B$4:$Q$172,9,0),0)</f>
        <v>0</v>
      </c>
      <c r="K705">
        <f>_xlfn.IFNA(VLOOKUP($D532,数据整理2!$B$4:$Q$172,10,0),0)+_xlfn.IFNA(VLOOKUP($E532,数据整理2!$B$4:$Q$172,10,0),0)+_xlfn.IFNA(VLOOKUP($F532,数据整理2!$B$4:$Q$172,10,0),0)+_xlfn.IFNA(VLOOKUP($G532,数据整理2!$B$4:$Q$172,10,0),0)+_xlfn.IFNA(VLOOKUP($H532,数据整理2!$B$4:$Q$172,10,0),0)+_xlfn.IFNA(VLOOKUP($I532,数据整理2!$B$4:$Q$172,10,0),0)+_xlfn.IFNA(VLOOKUP($J532,数据整理2!$B$4:$Q$172,10,0),0)+_xlfn.IFNA(VLOOKUP($K532,数据整理2!$B$4:$Q$172,10,0),0)</f>
        <v>0</v>
      </c>
      <c r="L705">
        <f>_xlfn.IFNA(VLOOKUP($D532,数据整理2!$B$4:$Q$172,11,0),0)+_xlfn.IFNA(VLOOKUP($E532,数据整理2!$B$4:$Q$172,11,0),0)+_xlfn.IFNA(VLOOKUP($F532,数据整理2!$B$4:$Q$172,11,0),0)+_xlfn.IFNA(VLOOKUP($G532,数据整理2!$B$4:$Q$172,11,0),0)+_xlfn.IFNA(VLOOKUP($H532,数据整理2!$B$4:$Q$172,11,0),0)+_xlfn.IFNA(VLOOKUP($I532,数据整理2!$B$4:$Q$172,11,0),0)+_xlfn.IFNA(VLOOKUP($J532,数据整理2!$B$4:$Q$172,11,0),0)+_xlfn.IFNA(VLOOKUP($K532,数据整理2!$B$4:$Q$172,11,0),0)</f>
        <v>0</v>
      </c>
      <c r="M705">
        <f>_xlfn.IFNA(VLOOKUP($D532,数据整理2!$B$4:$Q$172,12,0),0)+_xlfn.IFNA(VLOOKUP($E532,数据整理2!$B$4:$Q$172,12,0),0)+_xlfn.IFNA(VLOOKUP($F532,数据整理2!$B$4:$Q$172,12,0),0)+_xlfn.IFNA(VLOOKUP($G532,数据整理2!$B$4:$Q$172,12,0),0)+_xlfn.IFNA(VLOOKUP($H532,数据整理2!$B$4:$Q$172,12,0),0)+_xlfn.IFNA(VLOOKUP($I532,数据整理2!$B$4:$Q$172,12,0),0)+_xlfn.IFNA(VLOOKUP($J532,数据整理2!$B$4:$Q$172,12,0),0)+_xlfn.IFNA(VLOOKUP($K532,数据整理2!$B$4:$Q$172,12,0),0)</f>
        <v>0</v>
      </c>
      <c r="N705">
        <f>_xlfn.IFNA(VLOOKUP($D532,数据整理2!$B$4:$Q$172,13,0),0)+_xlfn.IFNA(VLOOKUP($E532,数据整理2!$B$4:$Q$172,13,0),0)+_xlfn.IFNA(VLOOKUP($F532,数据整理2!$B$4:$Q$172,13,0),0)+_xlfn.IFNA(VLOOKUP($G532,数据整理2!$B$4:$Q$172,13,0),0)+_xlfn.IFNA(VLOOKUP($H532,数据整理2!$B$4:$Q$172,13,0),0)+_xlfn.IFNA(VLOOKUP($I532,数据整理2!$B$4:$Q$172,13,0),0)+_xlfn.IFNA(VLOOKUP($J532,数据整理2!$B$4:$Q$172,13,0),0)+_xlfn.IFNA(VLOOKUP($K532,数据整理2!$B$4:$Q$172,13,0),0)</f>
        <v>0</v>
      </c>
      <c r="O705">
        <f>_xlfn.IFNA(VLOOKUP($D532,数据整理2!$B$4:$Q$172,14,0),0)+_xlfn.IFNA(VLOOKUP($E532,数据整理2!$B$4:$Q$172,14,0),0)+_xlfn.IFNA(VLOOKUP($F532,数据整理2!$B$4:$Q$172,14,0),0)+_xlfn.IFNA(VLOOKUP($G532,数据整理2!$B$4:$Q$172,14,0),0)+_xlfn.IFNA(VLOOKUP($H532,数据整理2!$B$4:$Q$172,14,0),0)+_xlfn.IFNA(VLOOKUP($I532,数据整理2!$B$4:$Q$172,14,0),0)+_xlfn.IFNA(VLOOKUP($J532,数据整理2!$B$4:$Q$172,14,0),0)+_xlfn.IFNA(VLOOKUP($K532,数据整理2!$B$4:$Q$172,14,0),0)</f>
        <v>0</v>
      </c>
      <c r="P705">
        <f>_xlfn.IFNA(VLOOKUP($D532,数据整理2!$B$4:$Q$172,15,0),0)+_xlfn.IFNA(VLOOKUP($E532,数据整理2!$B$4:$Q$172,15,0),0)+_xlfn.IFNA(VLOOKUP($F532,数据整理2!$B$4:$Q$172,15,0),0)+_xlfn.IFNA(VLOOKUP($G532,数据整理2!$B$4:$Q$172,15,0),0)+_xlfn.IFNA(VLOOKUP($H532,数据整理2!$B$4:$Q$172,15,0),0)+_xlfn.IFNA(VLOOKUP($I532,数据整理2!$B$4:$Q$172,15,0),0)+_xlfn.IFNA(VLOOKUP($J532,数据整理2!$B$4:$Q$172,15,0),0)+_xlfn.IFNA(VLOOKUP($K532,数据整理2!$B$4:$Q$172,15,0),0)</f>
        <v>3246</v>
      </c>
      <c r="Q705">
        <f>_xlfn.IFNA(VLOOKUP($D532,数据整理2!$B$4:$Q$172,16,0),0)+_xlfn.IFNA(VLOOKUP($E532,数据整理2!$B$4:$Q$172,16,0),0)+_xlfn.IFNA(VLOOKUP($F532,数据整理2!$B$4:$Q$172,16,0),0)+_xlfn.IFNA(VLOOKUP($G532,数据整理2!$B$4:$Q$172,16,0),0)+_xlfn.IFNA(VLOOKUP($H532,数据整理2!$B$4:$Q$172,16,0),0)+_xlfn.IFNA(VLOOKUP($I532,数据整理2!$B$4:$Q$172,16,0),0)+_xlfn.IFNA(VLOOKUP($J532,数据整理2!$B$4:$Q$172,16,0),0)+_xlfn.IFNA(VLOOKUP($K532,数据整理2!$B$4:$Q$172,16,0),0)</f>
        <v>3246</v>
      </c>
    </row>
    <row r="706" spans="2:17" x14ac:dyDescent="0.2">
      <c r="B706">
        <v>153</v>
      </c>
      <c r="C706" t="str">
        <f>INDEX(数据整理1!$C$30:$C$54,MATCH(B706,数据整理1!$D$30:$D$54))</f>
        <v>22阶</v>
      </c>
      <c r="D706">
        <f>_xlfn.IFNA(VLOOKUP(D533,数据整理2!$B$4:$Q$172,3,0),0)+_xlfn.IFNA(VLOOKUP(E533,数据整理2!$B$4:$Q$172,3,0),0)+_xlfn.IFNA(VLOOKUP(F533,数据整理2!$B$4:$Q$172,3,0),0)+_xlfn.IFNA(VLOOKUP(G533,数据整理2!$B$4:$Q$172,3,0),0)+_xlfn.IFNA(VLOOKUP(H533,数据整理2!$B$4:$Q$172,3,0),0)+_xlfn.IFNA(VLOOKUP(I533,数据整理2!$B$4:$Q$172,3,0),0)+_xlfn.IFNA(VLOOKUP(J533,数据整理2!$B$4:$Q$172,3,0),0)+_xlfn.IFNA(VLOOKUP(K533,数据整理2!$B$4:$Q$172,3,0),0)</f>
        <v>8000</v>
      </c>
      <c r="E706">
        <f>_xlfn.IFNA(VLOOKUP($D533,数据整理2!$B$4:$Q$172,4,0),0)+_xlfn.IFNA(VLOOKUP($E533,数据整理2!$B$4:$Q$172,4,0),0)+_xlfn.IFNA(VLOOKUP($F533,数据整理2!$B$4:$Q$172,4,0),0)+_xlfn.IFNA(VLOOKUP($G533,数据整理2!$B$4:$Q$172,4,0),0)+_xlfn.IFNA(VLOOKUP($H533,数据整理2!$B$4:$Q$172,4,0),0)+_xlfn.IFNA(VLOOKUP($I533,数据整理2!$B$4:$Q$172,4,0),0)+_xlfn.IFNA(VLOOKUP($J533,数据整理2!$B$4:$Q$172,4,0),0)+_xlfn.IFNA(VLOOKUP($K533,数据整理2!$B$4:$Q$172,4,0),0)</f>
        <v>6162</v>
      </c>
      <c r="F706">
        <f>_xlfn.IFNA(VLOOKUP($D533,数据整理2!$B$4:$Q$172,5,0),0)+_xlfn.IFNA(VLOOKUP($E533,数据整理2!$B$4:$Q$172,5,0),0)+_xlfn.IFNA(VLOOKUP($F533,数据整理2!$B$4:$Q$172,5,0),0)+_xlfn.IFNA(VLOOKUP($G533,数据整理2!$B$4:$Q$172,5,0),0)+_xlfn.IFNA(VLOOKUP($H533,数据整理2!$B$4:$Q$172,5,0),0)+_xlfn.IFNA(VLOOKUP($I533,数据整理2!$B$4:$Q$172,5,0),0)+_xlfn.IFNA(VLOOKUP($J533,数据整理2!$B$4:$Q$172,5,0),0)+_xlfn.IFNA(VLOOKUP($K533,数据整理2!$B$4:$Q$172,5,0),0)</f>
        <v>5962</v>
      </c>
      <c r="G706">
        <f>_xlfn.IFNA(VLOOKUP($D533,数据整理2!$B$4:$Q$172,6,0),0)+_xlfn.IFNA(VLOOKUP($E533,数据整理2!$B$4:$Q$172,6,0),0)+_xlfn.IFNA(VLOOKUP($F533,数据整理2!$B$4:$Q$172,6,0),0)+_xlfn.IFNA(VLOOKUP($G533,数据整理2!$B$4:$Q$172,6,0),0)+_xlfn.IFNA(VLOOKUP($H533,数据整理2!$B$4:$Q$172,6,0),0)+_xlfn.IFNA(VLOOKUP($I533,数据整理2!$B$4:$Q$172,6,0),0)+_xlfn.IFNA(VLOOKUP($J533,数据整理2!$B$4:$Q$172,6,0),0)+_xlfn.IFNA(VLOOKUP($K533,数据整理2!$B$4:$Q$172,6,0),0)</f>
        <v>4762</v>
      </c>
      <c r="H706">
        <f>_xlfn.IFNA(VLOOKUP($D533,数据整理2!$B$4:$Q$172,7,0),0)+_xlfn.IFNA(VLOOKUP($E533,数据整理2!$B$4:$Q$172,7,0),0)+_xlfn.IFNA(VLOOKUP($F533,数据整理2!$B$4:$Q$172,7,0),0)+_xlfn.IFNA(VLOOKUP($G533,数据整理2!$B$4:$Q$172,7,0),0)+_xlfn.IFNA(VLOOKUP($H533,数据整理2!$B$4:$Q$172,7,0),0)+_xlfn.IFNA(VLOOKUP($I533,数据整理2!$B$4:$Q$172,7,0),0)+_xlfn.IFNA(VLOOKUP($J533,数据整理2!$B$4:$Q$172,7,0),0)+_xlfn.IFNA(VLOOKUP($K533,数据整理2!$B$4:$Q$172,7,0),0)</f>
        <v>0</v>
      </c>
      <c r="I706">
        <f>_xlfn.IFNA(VLOOKUP($D533,数据整理2!$B$4:$Q$172,8,0),0)+_xlfn.IFNA(VLOOKUP($E533,数据整理2!$B$4:$Q$172,8,0),0)+_xlfn.IFNA(VLOOKUP($F533,数据整理2!$B$4:$Q$172,8,0),0)+_xlfn.IFNA(VLOOKUP($G533,数据整理2!$B$4:$Q$172,8,0),0)+_xlfn.IFNA(VLOOKUP($H533,数据整理2!$B$4:$Q$172,8,0),0)+_xlfn.IFNA(VLOOKUP($I533,数据整理2!$B$4:$Q$172,8,0),0)+_xlfn.IFNA(VLOOKUP($J533,数据整理2!$B$4:$Q$172,8,0),0)+_xlfn.IFNA(VLOOKUP($K533,数据整理2!$B$4:$Q$172,8,0),0)</f>
        <v>0</v>
      </c>
      <c r="J706">
        <f>_xlfn.IFNA(VLOOKUP($D533,数据整理2!$B$4:$Q$172,9,0),0)+_xlfn.IFNA(VLOOKUP($E533,数据整理2!$B$4:$Q$172,9,0),0)+_xlfn.IFNA(VLOOKUP($F533,数据整理2!$B$4:$Q$172,9,0),0)+_xlfn.IFNA(VLOOKUP($G533,数据整理2!$B$4:$Q$172,9,0),0)+_xlfn.IFNA(VLOOKUP($H533,数据整理2!$B$4:$Q$172,9,0),0)+_xlfn.IFNA(VLOOKUP($I533,数据整理2!$B$4:$Q$172,9,0),0)+_xlfn.IFNA(VLOOKUP($J533,数据整理2!$B$4:$Q$172,9,0),0)+_xlfn.IFNA(VLOOKUP($K533,数据整理2!$B$4:$Q$172,9,0),0)</f>
        <v>0</v>
      </c>
      <c r="K706">
        <f>_xlfn.IFNA(VLOOKUP($D533,数据整理2!$B$4:$Q$172,10,0),0)+_xlfn.IFNA(VLOOKUP($E533,数据整理2!$B$4:$Q$172,10,0),0)+_xlfn.IFNA(VLOOKUP($F533,数据整理2!$B$4:$Q$172,10,0),0)+_xlfn.IFNA(VLOOKUP($G533,数据整理2!$B$4:$Q$172,10,0),0)+_xlfn.IFNA(VLOOKUP($H533,数据整理2!$B$4:$Q$172,10,0),0)+_xlfn.IFNA(VLOOKUP($I533,数据整理2!$B$4:$Q$172,10,0),0)+_xlfn.IFNA(VLOOKUP($J533,数据整理2!$B$4:$Q$172,10,0),0)+_xlfn.IFNA(VLOOKUP($K533,数据整理2!$B$4:$Q$172,10,0),0)</f>
        <v>0</v>
      </c>
      <c r="L706">
        <f>_xlfn.IFNA(VLOOKUP($D533,数据整理2!$B$4:$Q$172,11,0),0)+_xlfn.IFNA(VLOOKUP($E533,数据整理2!$B$4:$Q$172,11,0),0)+_xlfn.IFNA(VLOOKUP($F533,数据整理2!$B$4:$Q$172,11,0),0)+_xlfn.IFNA(VLOOKUP($G533,数据整理2!$B$4:$Q$172,11,0),0)+_xlfn.IFNA(VLOOKUP($H533,数据整理2!$B$4:$Q$172,11,0),0)+_xlfn.IFNA(VLOOKUP($I533,数据整理2!$B$4:$Q$172,11,0),0)+_xlfn.IFNA(VLOOKUP($J533,数据整理2!$B$4:$Q$172,11,0),0)+_xlfn.IFNA(VLOOKUP($K533,数据整理2!$B$4:$Q$172,11,0),0)</f>
        <v>0</v>
      </c>
      <c r="M706">
        <f>_xlfn.IFNA(VLOOKUP($D533,数据整理2!$B$4:$Q$172,12,0),0)+_xlfn.IFNA(VLOOKUP($E533,数据整理2!$B$4:$Q$172,12,0),0)+_xlfn.IFNA(VLOOKUP($F533,数据整理2!$B$4:$Q$172,12,0),0)+_xlfn.IFNA(VLOOKUP($G533,数据整理2!$B$4:$Q$172,12,0),0)+_xlfn.IFNA(VLOOKUP($H533,数据整理2!$B$4:$Q$172,12,0),0)+_xlfn.IFNA(VLOOKUP($I533,数据整理2!$B$4:$Q$172,12,0),0)+_xlfn.IFNA(VLOOKUP($J533,数据整理2!$B$4:$Q$172,12,0),0)+_xlfn.IFNA(VLOOKUP($K533,数据整理2!$B$4:$Q$172,12,0),0)</f>
        <v>0</v>
      </c>
      <c r="N706">
        <f>_xlfn.IFNA(VLOOKUP($D533,数据整理2!$B$4:$Q$172,13,0),0)+_xlfn.IFNA(VLOOKUP($E533,数据整理2!$B$4:$Q$172,13,0),0)+_xlfn.IFNA(VLOOKUP($F533,数据整理2!$B$4:$Q$172,13,0),0)+_xlfn.IFNA(VLOOKUP($G533,数据整理2!$B$4:$Q$172,13,0),0)+_xlfn.IFNA(VLOOKUP($H533,数据整理2!$B$4:$Q$172,13,0),0)+_xlfn.IFNA(VLOOKUP($I533,数据整理2!$B$4:$Q$172,13,0),0)+_xlfn.IFNA(VLOOKUP($J533,数据整理2!$B$4:$Q$172,13,0),0)+_xlfn.IFNA(VLOOKUP($K533,数据整理2!$B$4:$Q$172,13,0),0)</f>
        <v>0</v>
      </c>
      <c r="O706">
        <f>_xlfn.IFNA(VLOOKUP($D533,数据整理2!$B$4:$Q$172,14,0),0)+_xlfn.IFNA(VLOOKUP($E533,数据整理2!$B$4:$Q$172,14,0),0)+_xlfn.IFNA(VLOOKUP($F533,数据整理2!$B$4:$Q$172,14,0),0)+_xlfn.IFNA(VLOOKUP($G533,数据整理2!$B$4:$Q$172,14,0),0)+_xlfn.IFNA(VLOOKUP($H533,数据整理2!$B$4:$Q$172,14,0),0)+_xlfn.IFNA(VLOOKUP($I533,数据整理2!$B$4:$Q$172,14,0),0)+_xlfn.IFNA(VLOOKUP($J533,数据整理2!$B$4:$Q$172,14,0),0)+_xlfn.IFNA(VLOOKUP($K533,数据整理2!$B$4:$Q$172,14,0),0)</f>
        <v>0</v>
      </c>
      <c r="P706">
        <f>_xlfn.IFNA(VLOOKUP($D533,数据整理2!$B$4:$Q$172,15,0),0)+_xlfn.IFNA(VLOOKUP($E533,数据整理2!$B$4:$Q$172,15,0),0)+_xlfn.IFNA(VLOOKUP($F533,数据整理2!$B$4:$Q$172,15,0),0)+_xlfn.IFNA(VLOOKUP($G533,数据整理2!$B$4:$Q$172,15,0),0)+_xlfn.IFNA(VLOOKUP($H533,数据整理2!$B$4:$Q$172,15,0),0)+_xlfn.IFNA(VLOOKUP($I533,数据整理2!$B$4:$Q$172,15,0),0)+_xlfn.IFNA(VLOOKUP($J533,数据整理2!$B$4:$Q$172,15,0),0)+_xlfn.IFNA(VLOOKUP($K533,数据整理2!$B$4:$Q$172,15,0),0)</f>
        <v>3246</v>
      </c>
      <c r="Q706">
        <f>_xlfn.IFNA(VLOOKUP($D533,数据整理2!$B$4:$Q$172,16,0),0)+_xlfn.IFNA(VLOOKUP($E533,数据整理2!$B$4:$Q$172,16,0),0)+_xlfn.IFNA(VLOOKUP($F533,数据整理2!$B$4:$Q$172,16,0),0)+_xlfn.IFNA(VLOOKUP($G533,数据整理2!$B$4:$Q$172,16,0),0)+_xlfn.IFNA(VLOOKUP($H533,数据整理2!$B$4:$Q$172,16,0),0)+_xlfn.IFNA(VLOOKUP($I533,数据整理2!$B$4:$Q$172,16,0),0)+_xlfn.IFNA(VLOOKUP($J533,数据整理2!$B$4:$Q$172,16,0),0)+_xlfn.IFNA(VLOOKUP($K533,数据整理2!$B$4:$Q$172,16,0),0)</f>
        <v>3246</v>
      </c>
    </row>
    <row r="707" spans="2:17" x14ac:dyDescent="0.2">
      <c r="B707">
        <v>154</v>
      </c>
      <c r="C707" t="str">
        <f>INDEX(数据整理1!$C$30:$C$54,MATCH(B707,数据整理1!$D$30:$D$54))</f>
        <v>22阶</v>
      </c>
      <c r="D707">
        <f>_xlfn.IFNA(VLOOKUP(D534,数据整理2!$B$4:$Q$172,3,0),0)+_xlfn.IFNA(VLOOKUP(E534,数据整理2!$B$4:$Q$172,3,0),0)+_xlfn.IFNA(VLOOKUP(F534,数据整理2!$B$4:$Q$172,3,0),0)+_xlfn.IFNA(VLOOKUP(G534,数据整理2!$B$4:$Q$172,3,0),0)+_xlfn.IFNA(VLOOKUP(H534,数据整理2!$B$4:$Q$172,3,0),0)+_xlfn.IFNA(VLOOKUP(I534,数据整理2!$B$4:$Q$172,3,0),0)+_xlfn.IFNA(VLOOKUP(J534,数据整理2!$B$4:$Q$172,3,0),0)+_xlfn.IFNA(VLOOKUP(K534,数据整理2!$B$4:$Q$172,3,0),0)</f>
        <v>8000</v>
      </c>
      <c r="E707">
        <f>_xlfn.IFNA(VLOOKUP($D534,数据整理2!$B$4:$Q$172,4,0),0)+_xlfn.IFNA(VLOOKUP($E534,数据整理2!$B$4:$Q$172,4,0),0)+_xlfn.IFNA(VLOOKUP($F534,数据整理2!$B$4:$Q$172,4,0),0)+_xlfn.IFNA(VLOOKUP($G534,数据整理2!$B$4:$Q$172,4,0),0)+_xlfn.IFNA(VLOOKUP($H534,数据整理2!$B$4:$Q$172,4,0),0)+_xlfn.IFNA(VLOOKUP($I534,数据整理2!$B$4:$Q$172,4,0),0)+_xlfn.IFNA(VLOOKUP($J534,数据整理2!$B$4:$Q$172,4,0),0)+_xlfn.IFNA(VLOOKUP($K534,数据整理2!$B$4:$Q$172,4,0),0)</f>
        <v>6162</v>
      </c>
      <c r="F707">
        <f>_xlfn.IFNA(VLOOKUP($D534,数据整理2!$B$4:$Q$172,5,0),0)+_xlfn.IFNA(VLOOKUP($E534,数据整理2!$B$4:$Q$172,5,0),0)+_xlfn.IFNA(VLOOKUP($F534,数据整理2!$B$4:$Q$172,5,0),0)+_xlfn.IFNA(VLOOKUP($G534,数据整理2!$B$4:$Q$172,5,0),0)+_xlfn.IFNA(VLOOKUP($H534,数据整理2!$B$4:$Q$172,5,0),0)+_xlfn.IFNA(VLOOKUP($I534,数据整理2!$B$4:$Q$172,5,0),0)+_xlfn.IFNA(VLOOKUP($J534,数据整理2!$B$4:$Q$172,5,0),0)+_xlfn.IFNA(VLOOKUP($K534,数据整理2!$B$4:$Q$172,5,0),0)</f>
        <v>5962</v>
      </c>
      <c r="G707">
        <f>_xlfn.IFNA(VLOOKUP($D534,数据整理2!$B$4:$Q$172,6,0),0)+_xlfn.IFNA(VLOOKUP($E534,数据整理2!$B$4:$Q$172,6,0),0)+_xlfn.IFNA(VLOOKUP($F534,数据整理2!$B$4:$Q$172,6,0),0)+_xlfn.IFNA(VLOOKUP($G534,数据整理2!$B$4:$Q$172,6,0),0)+_xlfn.IFNA(VLOOKUP($H534,数据整理2!$B$4:$Q$172,6,0),0)+_xlfn.IFNA(VLOOKUP($I534,数据整理2!$B$4:$Q$172,6,0),0)+_xlfn.IFNA(VLOOKUP($J534,数据整理2!$B$4:$Q$172,6,0),0)+_xlfn.IFNA(VLOOKUP($K534,数据整理2!$B$4:$Q$172,6,0),0)</f>
        <v>4762</v>
      </c>
      <c r="H707">
        <f>_xlfn.IFNA(VLOOKUP($D534,数据整理2!$B$4:$Q$172,7,0),0)+_xlfn.IFNA(VLOOKUP($E534,数据整理2!$B$4:$Q$172,7,0),0)+_xlfn.IFNA(VLOOKUP($F534,数据整理2!$B$4:$Q$172,7,0),0)+_xlfn.IFNA(VLOOKUP($G534,数据整理2!$B$4:$Q$172,7,0),0)+_xlfn.IFNA(VLOOKUP($H534,数据整理2!$B$4:$Q$172,7,0),0)+_xlfn.IFNA(VLOOKUP($I534,数据整理2!$B$4:$Q$172,7,0),0)+_xlfn.IFNA(VLOOKUP($J534,数据整理2!$B$4:$Q$172,7,0),0)+_xlfn.IFNA(VLOOKUP($K534,数据整理2!$B$4:$Q$172,7,0),0)</f>
        <v>0</v>
      </c>
      <c r="I707">
        <f>_xlfn.IFNA(VLOOKUP($D534,数据整理2!$B$4:$Q$172,8,0),0)+_xlfn.IFNA(VLOOKUP($E534,数据整理2!$B$4:$Q$172,8,0),0)+_xlfn.IFNA(VLOOKUP($F534,数据整理2!$B$4:$Q$172,8,0),0)+_xlfn.IFNA(VLOOKUP($G534,数据整理2!$B$4:$Q$172,8,0),0)+_xlfn.IFNA(VLOOKUP($H534,数据整理2!$B$4:$Q$172,8,0),0)+_xlfn.IFNA(VLOOKUP($I534,数据整理2!$B$4:$Q$172,8,0),0)+_xlfn.IFNA(VLOOKUP($J534,数据整理2!$B$4:$Q$172,8,0),0)+_xlfn.IFNA(VLOOKUP($K534,数据整理2!$B$4:$Q$172,8,0),0)</f>
        <v>0</v>
      </c>
      <c r="J707">
        <f>_xlfn.IFNA(VLOOKUP($D534,数据整理2!$B$4:$Q$172,9,0),0)+_xlfn.IFNA(VLOOKUP($E534,数据整理2!$B$4:$Q$172,9,0),0)+_xlfn.IFNA(VLOOKUP($F534,数据整理2!$B$4:$Q$172,9,0),0)+_xlfn.IFNA(VLOOKUP($G534,数据整理2!$B$4:$Q$172,9,0),0)+_xlfn.IFNA(VLOOKUP($H534,数据整理2!$B$4:$Q$172,9,0),0)+_xlfn.IFNA(VLOOKUP($I534,数据整理2!$B$4:$Q$172,9,0),0)+_xlfn.IFNA(VLOOKUP($J534,数据整理2!$B$4:$Q$172,9,0),0)+_xlfn.IFNA(VLOOKUP($K534,数据整理2!$B$4:$Q$172,9,0),0)</f>
        <v>0</v>
      </c>
      <c r="K707">
        <f>_xlfn.IFNA(VLOOKUP($D534,数据整理2!$B$4:$Q$172,10,0),0)+_xlfn.IFNA(VLOOKUP($E534,数据整理2!$B$4:$Q$172,10,0),0)+_xlfn.IFNA(VLOOKUP($F534,数据整理2!$B$4:$Q$172,10,0),0)+_xlfn.IFNA(VLOOKUP($G534,数据整理2!$B$4:$Q$172,10,0),0)+_xlfn.IFNA(VLOOKUP($H534,数据整理2!$B$4:$Q$172,10,0),0)+_xlfn.IFNA(VLOOKUP($I534,数据整理2!$B$4:$Q$172,10,0),0)+_xlfn.IFNA(VLOOKUP($J534,数据整理2!$B$4:$Q$172,10,0),0)+_xlfn.IFNA(VLOOKUP($K534,数据整理2!$B$4:$Q$172,10,0),0)</f>
        <v>0</v>
      </c>
      <c r="L707">
        <f>_xlfn.IFNA(VLOOKUP($D534,数据整理2!$B$4:$Q$172,11,0),0)+_xlfn.IFNA(VLOOKUP($E534,数据整理2!$B$4:$Q$172,11,0),0)+_xlfn.IFNA(VLOOKUP($F534,数据整理2!$B$4:$Q$172,11,0),0)+_xlfn.IFNA(VLOOKUP($G534,数据整理2!$B$4:$Q$172,11,0),0)+_xlfn.IFNA(VLOOKUP($H534,数据整理2!$B$4:$Q$172,11,0),0)+_xlfn.IFNA(VLOOKUP($I534,数据整理2!$B$4:$Q$172,11,0),0)+_xlfn.IFNA(VLOOKUP($J534,数据整理2!$B$4:$Q$172,11,0),0)+_xlfn.IFNA(VLOOKUP($K534,数据整理2!$B$4:$Q$172,11,0),0)</f>
        <v>0</v>
      </c>
      <c r="M707">
        <f>_xlfn.IFNA(VLOOKUP($D534,数据整理2!$B$4:$Q$172,12,0),0)+_xlfn.IFNA(VLOOKUP($E534,数据整理2!$B$4:$Q$172,12,0),0)+_xlfn.IFNA(VLOOKUP($F534,数据整理2!$B$4:$Q$172,12,0),0)+_xlfn.IFNA(VLOOKUP($G534,数据整理2!$B$4:$Q$172,12,0),0)+_xlfn.IFNA(VLOOKUP($H534,数据整理2!$B$4:$Q$172,12,0),0)+_xlfn.IFNA(VLOOKUP($I534,数据整理2!$B$4:$Q$172,12,0),0)+_xlfn.IFNA(VLOOKUP($J534,数据整理2!$B$4:$Q$172,12,0),0)+_xlfn.IFNA(VLOOKUP($K534,数据整理2!$B$4:$Q$172,12,0),0)</f>
        <v>0</v>
      </c>
      <c r="N707">
        <f>_xlfn.IFNA(VLOOKUP($D534,数据整理2!$B$4:$Q$172,13,0),0)+_xlfn.IFNA(VLOOKUP($E534,数据整理2!$B$4:$Q$172,13,0),0)+_xlfn.IFNA(VLOOKUP($F534,数据整理2!$B$4:$Q$172,13,0),0)+_xlfn.IFNA(VLOOKUP($G534,数据整理2!$B$4:$Q$172,13,0),0)+_xlfn.IFNA(VLOOKUP($H534,数据整理2!$B$4:$Q$172,13,0),0)+_xlfn.IFNA(VLOOKUP($I534,数据整理2!$B$4:$Q$172,13,0),0)+_xlfn.IFNA(VLOOKUP($J534,数据整理2!$B$4:$Q$172,13,0),0)+_xlfn.IFNA(VLOOKUP($K534,数据整理2!$B$4:$Q$172,13,0),0)</f>
        <v>0</v>
      </c>
      <c r="O707">
        <f>_xlfn.IFNA(VLOOKUP($D534,数据整理2!$B$4:$Q$172,14,0),0)+_xlfn.IFNA(VLOOKUP($E534,数据整理2!$B$4:$Q$172,14,0),0)+_xlfn.IFNA(VLOOKUP($F534,数据整理2!$B$4:$Q$172,14,0),0)+_xlfn.IFNA(VLOOKUP($G534,数据整理2!$B$4:$Q$172,14,0),0)+_xlfn.IFNA(VLOOKUP($H534,数据整理2!$B$4:$Q$172,14,0),0)+_xlfn.IFNA(VLOOKUP($I534,数据整理2!$B$4:$Q$172,14,0),0)+_xlfn.IFNA(VLOOKUP($J534,数据整理2!$B$4:$Q$172,14,0),0)+_xlfn.IFNA(VLOOKUP($K534,数据整理2!$B$4:$Q$172,14,0),0)</f>
        <v>0</v>
      </c>
      <c r="P707">
        <f>_xlfn.IFNA(VLOOKUP($D534,数据整理2!$B$4:$Q$172,15,0),0)+_xlfn.IFNA(VLOOKUP($E534,数据整理2!$B$4:$Q$172,15,0),0)+_xlfn.IFNA(VLOOKUP($F534,数据整理2!$B$4:$Q$172,15,0),0)+_xlfn.IFNA(VLOOKUP($G534,数据整理2!$B$4:$Q$172,15,0),0)+_xlfn.IFNA(VLOOKUP($H534,数据整理2!$B$4:$Q$172,15,0),0)+_xlfn.IFNA(VLOOKUP($I534,数据整理2!$B$4:$Q$172,15,0),0)+_xlfn.IFNA(VLOOKUP($J534,数据整理2!$B$4:$Q$172,15,0),0)+_xlfn.IFNA(VLOOKUP($K534,数据整理2!$B$4:$Q$172,15,0),0)</f>
        <v>3246</v>
      </c>
      <c r="Q707">
        <f>_xlfn.IFNA(VLOOKUP($D534,数据整理2!$B$4:$Q$172,16,0),0)+_xlfn.IFNA(VLOOKUP($E534,数据整理2!$B$4:$Q$172,16,0),0)+_xlfn.IFNA(VLOOKUP($F534,数据整理2!$B$4:$Q$172,16,0),0)+_xlfn.IFNA(VLOOKUP($G534,数据整理2!$B$4:$Q$172,16,0),0)+_xlfn.IFNA(VLOOKUP($H534,数据整理2!$B$4:$Q$172,16,0),0)+_xlfn.IFNA(VLOOKUP($I534,数据整理2!$B$4:$Q$172,16,0),0)+_xlfn.IFNA(VLOOKUP($J534,数据整理2!$B$4:$Q$172,16,0),0)+_xlfn.IFNA(VLOOKUP($K534,数据整理2!$B$4:$Q$172,16,0),0)</f>
        <v>3246</v>
      </c>
    </row>
    <row r="708" spans="2:17" x14ac:dyDescent="0.2">
      <c r="B708">
        <v>155</v>
      </c>
      <c r="C708" t="str">
        <f>INDEX(数据整理1!$C$30:$C$54,MATCH(B708,数据整理1!$D$30:$D$54))</f>
        <v>22阶</v>
      </c>
      <c r="D708">
        <f>_xlfn.IFNA(VLOOKUP(D535,数据整理2!$B$4:$Q$172,3,0),0)+_xlfn.IFNA(VLOOKUP(E535,数据整理2!$B$4:$Q$172,3,0),0)+_xlfn.IFNA(VLOOKUP(F535,数据整理2!$B$4:$Q$172,3,0),0)+_xlfn.IFNA(VLOOKUP(G535,数据整理2!$B$4:$Q$172,3,0),0)+_xlfn.IFNA(VLOOKUP(H535,数据整理2!$B$4:$Q$172,3,0),0)+_xlfn.IFNA(VLOOKUP(I535,数据整理2!$B$4:$Q$172,3,0),0)+_xlfn.IFNA(VLOOKUP(J535,数据整理2!$B$4:$Q$172,3,0),0)+_xlfn.IFNA(VLOOKUP(K535,数据整理2!$B$4:$Q$172,3,0),0)</f>
        <v>8000</v>
      </c>
      <c r="E708">
        <f>_xlfn.IFNA(VLOOKUP($D535,数据整理2!$B$4:$Q$172,4,0),0)+_xlfn.IFNA(VLOOKUP($E535,数据整理2!$B$4:$Q$172,4,0),0)+_xlfn.IFNA(VLOOKUP($F535,数据整理2!$B$4:$Q$172,4,0),0)+_xlfn.IFNA(VLOOKUP($G535,数据整理2!$B$4:$Q$172,4,0),0)+_xlfn.IFNA(VLOOKUP($H535,数据整理2!$B$4:$Q$172,4,0),0)+_xlfn.IFNA(VLOOKUP($I535,数据整理2!$B$4:$Q$172,4,0),0)+_xlfn.IFNA(VLOOKUP($J535,数据整理2!$B$4:$Q$172,4,0),0)+_xlfn.IFNA(VLOOKUP($K535,数据整理2!$B$4:$Q$172,4,0),0)</f>
        <v>6162</v>
      </c>
      <c r="F708">
        <f>_xlfn.IFNA(VLOOKUP($D535,数据整理2!$B$4:$Q$172,5,0),0)+_xlfn.IFNA(VLOOKUP($E535,数据整理2!$B$4:$Q$172,5,0),0)+_xlfn.IFNA(VLOOKUP($F535,数据整理2!$B$4:$Q$172,5,0),0)+_xlfn.IFNA(VLOOKUP($G535,数据整理2!$B$4:$Q$172,5,0),0)+_xlfn.IFNA(VLOOKUP($H535,数据整理2!$B$4:$Q$172,5,0),0)+_xlfn.IFNA(VLOOKUP($I535,数据整理2!$B$4:$Q$172,5,0),0)+_xlfn.IFNA(VLOOKUP($J535,数据整理2!$B$4:$Q$172,5,0),0)+_xlfn.IFNA(VLOOKUP($K535,数据整理2!$B$4:$Q$172,5,0),0)</f>
        <v>5962</v>
      </c>
      <c r="G708">
        <f>_xlfn.IFNA(VLOOKUP($D535,数据整理2!$B$4:$Q$172,6,0),0)+_xlfn.IFNA(VLOOKUP($E535,数据整理2!$B$4:$Q$172,6,0),0)+_xlfn.IFNA(VLOOKUP($F535,数据整理2!$B$4:$Q$172,6,0),0)+_xlfn.IFNA(VLOOKUP($G535,数据整理2!$B$4:$Q$172,6,0),0)+_xlfn.IFNA(VLOOKUP($H535,数据整理2!$B$4:$Q$172,6,0),0)+_xlfn.IFNA(VLOOKUP($I535,数据整理2!$B$4:$Q$172,6,0),0)+_xlfn.IFNA(VLOOKUP($J535,数据整理2!$B$4:$Q$172,6,0),0)+_xlfn.IFNA(VLOOKUP($K535,数据整理2!$B$4:$Q$172,6,0),0)</f>
        <v>4762</v>
      </c>
      <c r="H708">
        <f>_xlfn.IFNA(VLOOKUP($D535,数据整理2!$B$4:$Q$172,7,0),0)+_xlfn.IFNA(VLOOKUP($E535,数据整理2!$B$4:$Q$172,7,0),0)+_xlfn.IFNA(VLOOKUP($F535,数据整理2!$B$4:$Q$172,7,0),0)+_xlfn.IFNA(VLOOKUP($G535,数据整理2!$B$4:$Q$172,7,0),0)+_xlfn.IFNA(VLOOKUP($H535,数据整理2!$B$4:$Q$172,7,0),0)+_xlfn.IFNA(VLOOKUP($I535,数据整理2!$B$4:$Q$172,7,0),0)+_xlfn.IFNA(VLOOKUP($J535,数据整理2!$B$4:$Q$172,7,0),0)+_xlfn.IFNA(VLOOKUP($K535,数据整理2!$B$4:$Q$172,7,0),0)</f>
        <v>0</v>
      </c>
      <c r="I708">
        <f>_xlfn.IFNA(VLOOKUP($D535,数据整理2!$B$4:$Q$172,8,0),0)+_xlfn.IFNA(VLOOKUP($E535,数据整理2!$B$4:$Q$172,8,0),0)+_xlfn.IFNA(VLOOKUP($F535,数据整理2!$B$4:$Q$172,8,0),0)+_xlfn.IFNA(VLOOKUP($G535,数据整理2!$B$4:$Q$172,8,0),0)+_xlfn.IFNA(VLOOKUP($H535,数据整理2!$B$4:$Q$172,8,0),0)+_xlfn.IFNA(VLOOKUP($I535,数据整理2!$B$4:$Q$172,8,0),0)+_xlfn.IFNA(VLOOKUP($J535,数据整理2!$B$4:$Q$172,8,0),0)+_xlfn.IFNA(VLOOKUP($K535,数据整理2!$B$4:$Q$172,8,0),0)</f>
        <v>0</v>
      </c>
      <c r="J708">
        <f>_xlfn.IFNA(VLOOKUP($D535,数据整理2!$B$4:$Q$172,9,0),0)+_xlfn.IFNA(VLOOKUP($E535,数据整理2!$B$4:$Q$172,9,0),0)+_xlfn.IFNA(VLOOKUP($F535,数据整理2!$B$4:$Q$172,9,0),0)+_xlfn.IFNA(VLOOKUP($G535,数据整理2!$B$4:$Q$172,9,0),0)+_xlfn.IFNA(VLOOKUP($H535,数据整理2!$B$4:$Q$172,9,0),0)+_xlfn.IFNA(VLOOKUP($I535,数据整理2!$B$4:$Q$172,9,0),0)+_xlfn.IFNA(VLOOKUP($J535,数据整理2!$B$4:$Q$172,9,0),0)+_xlfn.IFNA(VLOOKUP($K535,数据整理2!$B$4:$Q$172,9,0),0)</f>
        <v>0</v>
      </c>
      <c r="K708">
        <f>_xlfn.IFNA(VLOOKUP($D535,数据整理2!$B$4:$Q$172,10,0),0)+_xlfn.IFNA(VLOOKUP($E535,数据整理2!$B$4:$Q$172,10,0),0)+_xlfn.IFNA(VLOOKUP($F535,数据整理2!$B$4:$Q$172,10,0),0)+_xlfn.IFNA(VLOOKUP($G535,数据整理2!$B$4:$Q$172,10,0),0)+_xlfn.IFNA(VLOOKUP($H535,数据整理2!$B$4:$Q$172,10,0),0)+_xlfn.IFNA(VLOOKUP($I535,数据整理2!$B$4:$Q$172,10,0),0)+_xlfn.IFNA(VLOOKUP($J535,数据整理2!$B$4:$Q$172,10,0),0)+_xlfn.IFNA(VLOOKUP($K535,数据整理2!$B$4:$Q$172,10,0),0)</f>
        <v>0</v>
      </c>
      <c r="L708">
        <f>_xlfn.IFNA(VLOOKUP($D535,数据整理2!$B$4:$Q$172,11,0),0)+_xlfn.IFNA(VLOOKUP($E535,数据整理2!$B$4:$Q$172,11,0),0)+_xlfn.IFNA(VLOOKUP($F535,数据整理2!$B$4:$Q$172,11,0),0)+_xlfn.IFNA(VLOOKUP($G535,数据整理2!$B$4:$Q$172,11,0),0)+_xlfn.IFNA(VLOOKUP($H535,数据整理2!$B$4:$Q$172,11,0),0)+_xlfn.IFNA(VLOOKUP($I535,数据整理2!$B$4:$Q$172,11,0),0)+_xlfn.IFNA(VLOOKUP($J535,数据整理2!$B$4:$Q$172,11,0),0)+_xlfn.IFNA(VLOOKUP($K535,数据整理2!$B$4:$Q$172,11,0),0)</f>
        <v>0</v>
      </c>
      <c r="M708">
        <f>_xlfn.IFNA(VLOOKUP($D535,数据整理2!$B$4:$Q$172,12,0),0)+_xlfn.IFNA(VLOOKUP($E535,数据整理2!$B$4:$Q$172,12,0),0)+_xlfn.IFNA(VLOOKUP($F535,数据整理2!$B$4:$Q$172,12,0),0)+_xlfn.IFNA(VLOOKUP($G535,数据整理2!$B$4:$Q$172,12,0),0)+_xlfn.IFNA(VLOOKUP($H535,数据整理2!$B$4:$Q$172,12,0),0)+_xlfn.IFNA(VLOOKUP($I535,数据整理2!$B$4:$Q$172,12,0),0)+_xlfn.IFNA(VLOOKUP($J535,数据整理2!$B$4:$Q$172,12,0),0)+_xlfn.IFNA(VLOOKUP($K535,数据整理2!$B$4:$Q$172,12,0),0)</f>
        <v>0</v>
      </c>
      <c r="N708">
        <f>_xlfn.IFNA(VLOOKUP($D535,数据整理2!$B$4:$Q$172,13,0),0)+_xlfn.IFNA(VLOOKUP($E535,数据整理2!$B$4:$Q$172,13,0),0)+_xlfn.IFNA(VLOOKUP($F535,数据整理2!$B$4:$Q$172,13,0),0)+_xlfn.IFNA(VLOOKUP($G535,数据整理2!$B$4:$Q$172,13,0),0)+_xlfn.IFNA(VLOOKUP($H535,数据整理2!$B$4:$Q$172,13,0),0)+_xlfn.IFNA(VLOOKUP($I535,数据整理2!$B$4:$Q$172,13,0),0)+_xlfn.IFNA(VLOOKUP($J535,数据整理2!$B$4:$Q$172,13,0),0)+_xlfn.IFNA(VLOOKUP($K535,数据整理2!$B$4:$Q$172,13,0),0)</f>
        <v>0</v>
      </c>
      <c r="O708">
        <f>_xlfn.IFNA(VLOOKUP($D535,数据整理2!$B$4:$Q$172,14,0),0)+_xlfn.IFNA(VLOOKUP($E535,数据整理2!$B$4:$Q$172,14,0),0)+_xlfn.IFNA(VLOOKUP($F535,数据整理2!$B$4:$Q$172,14,0),0)+_xlfn.IFNA(VLOOKUP($G535,数据整理2!$B$4:$Q$172,14,0),0)+_xlfn.IFNA(VLOOKUP($H535,数据整理2!$B$4:$Q$172,14,0),0)+_xlfn.IFNA(VLOOKUP($I535,数据整理2!$B$4:$Q$172,14,0),0)+_xlfn.IFNA(VLOOKUP($J535,数据整理2!$B$4:$Q$172,14,0),0)+_xlfn.IFNA(VLOOKUP($K535,数据整理2!$B$4:$Q$172,14,0),0)</f>
        <v>0</v>
      </c>
      <c r="P708">
        <f>_xlfn.IFNA(VLOOKUP($D535,数据整理2!$B$4:$Q$172,15,0),0)+_xlfn.IFNA(VLOOKUP($E535,数据整理2!$B$4:$Q$172,15,0),0)+_xlfn.IFNA(VLOOKUP($F535,数据整理2!$B$4:$Q$172,15,0),0)+_xlfn.IFNA(VLOOKUP($G535,数据整理2!$B$4:$Q$172,15,0),0)+_xlfn.IFNA(VLOOKUP($H535,数据整理2!$B$4:$Q$172,15,0),0)+_xlfn.IFNA(VLOOKUP($I535,数据整理2!$B$4:$Q$172,15,0),0)+_xlfn.IFNA(VLOOKUP($J535,数据整理2!$B$4:$Q$172,15,0),0)+_xlfn.IFNA(VLOOKUP($K535,数据整理2!$B$4:$Q$172,15,0),0)</f>
        <v>3246</v>
      </c>
      <c r="Q708">
        <f>_xlfn.IFNA(VLOOKUP($D535,数据整理2!$B$4:$Q$172,16,0),0)+_xlfn.IFNA(VLOOKUP($E535,数据整理2!$B$4:$Q$172,16,0),0)+_xlfn.IFNA(VLOOKUP($F535,数据整理2!$B$4:$Q$172,16,0),0)+_xlfn.IFNA(VLOOKUP($G535,数据整理2!$B$4:$Q$172,16,0),0)+_xlfn.IFNA(VLOOKUP($H535,数据整理2!$B$4:$Q$172,16,0),0)+_xlfn.IFNA(VLOOKUP($I535,数据整理2!$B$4:$Q$172,16,0),0)+_xlfn.IFNA(VLOOKUP($J535,数据整理2!$B$4:$Q$172,16,0),0)+_xlfn.IFNA(VLOOKUP($K535,数据整理2!$B$4:$Q$172,16,0),0)</f>
        <v>3246</v>
      </c>
    </row>
    <row r="709" spans="2:17" x14ac:dyDescent="0.2">
      <c r="B709">
        <v>156</v>
      </c>
      <c r="C709" t="str">
        <f>INDEX(数据整理1!$C$30:$C$54,MATCH(B709,数据整理1!$D$30:$D$54))</f>
        <v>23阶</v>
      </c>
      <c r="D709">
        <f>_xlfn.IFNA(VLOOKUP(D536,数据整理2!$B$4:$Q$172,3,0),0)+_xlfn.IFNA(VLOOKUP(E536,数据整理2!$B$4:$Q$172,3,0),0)+_xlfn.IFNA(VLOOKUP(F536,数据整理2!$B$4:$Q$172,3,0),0)+_xlfn.IFNA(VLOOKUP(G536,数据整理2!$B$4:$Q$172,3,0),0)+_xlfn.IFNA(VLOOKUP(H536,数据整理2!$B$4:$Q$172,3,0),0)+_xlfn.IFNA(VLOOKUP(I536,数据整理2!$B$4:$Q$172,3,0),0)+_xlfn.IFNA(VLOOKUP(J536,数据整理2!$B$4:$Q$172,3,0),0)+_xlfn.IFNA(VLOOKUP(K536,数据整理2!$B$4:$Q$172,3,0),0)</f>
        <v>11286</v>
      </c>
      <c r="E709">
        <f>_xlfn.IFNA(VLOOKUP($D536,数据整理2!$B$4:$Q$172,4,0),0)+_xlfn.IFNA(VLOOKUP($E536,数据整理2!$B$4:$Q$172,4,0),0)+_xlfn.IFNA(VLOOKUP($F536,数据整理2!$B$4:$Q$172,4,0),0)+_xlfn.IFNA(VLOOKUP($G536,数据整理2!$B$4:$Q$172,4,0),0)+_xlfn.IFNA(VLOOKUP($H536,数据整理2!$B$4:$Q$172,4,0),0)+_xlfn.IFNA(VLOOKUP($I536,数据整理2!$B$4:$Q$172,4,0),0)+_xlfn.IFNA(VLOOKUP($J536,数据整理2!$B$4:$Q$172,4,0),0)+_xlfn.IFNA(VLOOKUP($K536,数据整理2!$B$4:$Q$172,4,0),0)</f>
        <v>3560</v>
      </c>
      <c r="F709">
        <f>_xlfn.IFNA(VLOOKUP($D536,数据整理2!$B$4:$Q$172,5,0),0)+_xlfn.IFNA(VLOOKUP($E536,数据整理2!$B$4:$Q$172,5,0),0)+_xlfn.IFNA(VLOOKUP($F536,数据整理2!$B$4:$Q$172,5,0),0)+_xlfn.IFNA(VLOOKUP($G536,数据整理2!$B$4:$Q$172,5,0),0)+_xlfn.IFNA(VLOOKUP($H536,数据整理2!$B$4:$Q$172,5,0),0)+_xlfn.IFNA(VLOOKUP($I536,数据整理2!$B$4:$Q$172,5,0),0)+_xlfn.IFNA(VLOOKUP($J536,数据整理2!$B$4:$Q$172,5,0),0)+_xlfn.IFNA(VLOOKUP($K536,数据整理2!$B$4:$Q$172,5,0),0)</f>
        <v>4762</v>
      </c>
      <c r="G709">
        <f>_xlfn.IFNA(VLOOKUP($D536,数据整理2!$B$4:$Q$172,6,0),0)+_xlfn.IFNA(VLOOKUP($E536,数据整理2!$B$4:$Q$172,6,0),0)+_xlfn.IFNA(VLOOKUP($F536,数据整理2!$B$4:$Q$172,6,0),0)+_xlfn.IFNA(VLOOKUP($G536,数据整理2!$B$4:$Q$172,6,0),0)+_xlfn.IFNA(VLOOKUP($H536,数据整理2!$B$4:$Q$172,6,0),0)+_xlfn.IFNA(VLOOKUP($I536,数据整理2!$B$4:$Q$172,6,0),0)+_xlfn.IFNA(VLOOKUP($J536,数据整理2!$B$4:$Q$172,6,0),0)+_xlfn.IFNA(VLOOKUP($K536,数据整理2!$B$4:$Q$172,6,0),0)</f>
        <v>3200</v>
      </c>
      <c r="H709">
        <f>_xlfn.IFNA(VLOOKUP($D536,数据整理2!$B$4:$Q$172,7,0),0)+_xlfn.IFNA(VLOOKUP($E536,数据整理2!$B$4:$Q$172,7,0),0)+_xlfn.IFNA(VLOOKUP($F536,数据整理2!$B$4:$Q$172,7,0),0)+_xlfn.IFNA(VLOOKUP($G536,数据整理2!$B$4:$Q$172,7,0),0)+_xlfn.IFNA(VLOOKUP($H536,数据整理2!$B$4:$Q$172,7,0),0)+_xlfn.IFNA(VLOOKUP($I536,数据整理2!$B$4:$Q$172,7,0),0)+_xlfn.IFNA(VLOOKUP($J536,数据整理2!$B$4:$Q$172,7,0),0)+_xlfn.IFNA(VLOOKUP($K536,数据整理2!$B$4:$Q$172,7,0),0)</f>
        <v>0</v>
      </c>
      <c r="I709">
        <f>_xlfn.IFNA(VLOOKUP($D536,数据整理2!$B$4:$Q$172,8,0),0)+_xlfn.IFNA(VLOOKUP($E536,数据整理2!$B$4:$Q$172,8,0),0)+_xlfn.IFNA(VLOOKUP($F536,数据整理2!$B$4:$Q$172,8,0),0)+_xlfn.IFNA(VLOOKUP($G536,数据整理2!$B$4:$Q$172,8,0),0)+_xlfn.IFNA(VLOOKUP($H536,数据整理2!$B$4:$Q$172,8,0),0)+_xlfn.IFNA(VLOOKUP($I536,数据整理2!$B$4:$Q$172,8,0),0)+_xlfn.IFNA(VLOOKUP($J536,数据整理2!$B$4:$Q$172,8,0),0)+_xlfn.IFNA(VLOOKUP($K536,数据整理2!$B$4:$Q$172,8,0),0)</f>
        <v>0</v>
      </c>
      <c r="J709">
        <f>_xlfn.IFNA(VLOOKUP($D536,数据整理2!$B$4:$Q$172,9,0),0)+_xlfn.IFNA(VLOOKUP($E536,数据整理2!$B$4:$Q$172,9,0),0)+_xlfn.IFNA(VLOOKUP($F536,数据整理2!$B$4:$Q$172,9,0),0)+_xlfn.IFNA(VLOOKUP($G536,数据整理2!$B$4:$Q$172,9,0),0)+_xlfn.IFNA(VLOOKUP($H536,数据整理2!$B$4:$Q$172,9,0),0)+_xlfn.IFNA(VLOOKUP($I536,数据整理2!$B$4:$Q$172,9,0),0)+_xlfn.IFNA(VLOOKUP($J536,数据整理2!$B$4:$Q$172,9,0),0)+_xlfn.IFNA(VLOOKUP($K536,数据整理2!$B$4:$Q$172,9,0),0)</f>
        <v>0</v>
      </c>
      <c r="K709">
        <f>_xlfn.IFNA(VLOOKUP($D536,数据整理2!$B$4:$Q$172,10,0),0)+_xlfn.IFNA(VLOOKUP($E536,数据整理2!$B$4:$Q$172,10,0),0)+_xlfn.IFNA(VLOOKUP($F536,数据整理2!$B$4:$Q$172,10,0),0)+_xlfn.IFNA(VLOOKUP($G536,数据整理2!$B$4:$Q$172,10,0),0)+_xlfn.IFNA(VLOOKUP($H536,数据整理2!$B$4:$Q$172,10,0),0)+_xlfn.IFNA(VLOOKUP($I536,数据整理2!$B$4:$Q$172,10,0),0)+_xlfn.IFNA(VLOOKUP($J536,数据整理2!$B$4:$Q$172,10,0),0)+_xlfn.IFNA(VLOOKUP($K536,数据整理2!$B$4:$Q$172,10,0),0)</f>
        <v>0</v>
      </c>
      <c r="L709">
        <f>_xlfn.IFNA(VLOOKUP($D536,数据整理2!$B$4:$Q$172,11,0),0)+_xlfn.IFNA(VLOOKUP($E536,数据整理2!$B$4:$Q$172,11,0),0)+_xlfn.IFNA(VLOOKUP($F536,数据整理2!$B$4:$Q$172,11,0),0)+_xlfn.IFNA(VLOOKUP($G536,数据整理2!$B$4:$Q$172,11,0),0)+_xlfn.IFNA(VLOOKUP($H536,数据整理2!$B$4:$Q$172,11,0),0)+_xlfn.IFNA(VLOOKUP($I536,数据整理2!$B$4:$Q$172,11,0),0)+_xlfn.IFNA(VLOOKUP($J536,数据整理2!$B$4:$Q$172,11,0),0)+_xlfn.IFNA(VLOOKUP($K536,数据整理2!$B$4:$Q$172,11,0),0)</f>
        <v>0</v>
      </c>
      <c r="M709">
        <f>_xlfn.IFNA(VLOOKUP($D536,数据整理2!$B$4:$Q$172,12,0),0)+_xlfn.IFNA(VLOOKUP($E536,数据整理2!$B$4:$Q$172,12,0),0)+_xlfn.IFNA(VLOOKUP($F536,数据整理2!$B$4:$Q$172,12,0),0)+_xlfn.IFNA(VLOOKUP($G536,数据整理2!$B$4:$Q$172,12,0),0)+_xlfn.IFNA(VLOOKUP($H536,数据整理2!$B$4:$Q$172,12,0),0)+_xlfn.IFNA(VLOOKUP($I536,数据整理2!$B$4:$Q$172,12,0),0)+_xlfn.IFNA(VLOOKUP($J536,数据整理2!$B$4:$Q$172,12,0),0)+_xlfn.IFNA(VLOOKUP($K536,数据整理2!$B$4:$Q$172,12,0),0)</f>
        <v>0</v>
      </c>
      <c r="N709">
        <f>_xlfn.IFNA(VLOOKUP($D536,数据整理2!$B$4:$Q$172,13,0),0)+_xlfn.IFNA(VLOOKUP($E536,数据整理2!$B$4:$Q$172,13,0),0)+_xlfn.IFNA(VLOOKUP($F536,数据整理2!$B$4:$Q$172,13,0),0)+_xlfn.IFNA(VLOOKUP($G536,数据整理2!$B$4:$Q$172,13,0),0)+_xlfn.IFNA(VLOOKUP($H536,数据整理2!$B$4:$Q$172,13,0),0)+_xlfn.IFNA(VLOOKUP($I536,数据整理2!$B$4:$Q$172,13,0),0)+_xlfn.IFNA(VLOOKUP($J536,数据整理2!$B$4:$Q$172,13,0),0)+_xlfn.IFNA(VLOOKUP($K536,数据整理2!$B$4:$Q$172,13,0),0)</f>
        <v>0</v>
      </c>
      <c r="O709">
        <f>_xlfn.IFNA(VLOOKUP($D536,数据整理2!$B$4:$Q$172,14,0),0)+_xlfn.IFNA(VLOOKUP($E536,数据整理2!$B$4:$Q$172,14,0),0)+_xlfn.IFNA(VLOOKUP($F536,数据整理2!$B$4:$Q$172,14,0),0)+_xlfn.IFNA(VLOOKUP($G536,数据整理2!$B$4:$Q$172,14,0),0)+_xlfn.IFNA(VLOOKUP($H536,数据整理2!$B$4:$Q$172,14,0),0)+_xlfn.IFNA(VLOOKUP($I536,数据整理2!$B$4:$Q$172,14,0),0)+_xlfn.IFNA(VLOOKUP($J536,数据整理2!$B$4:$Q$172,14,0),0)+_xlfn.IFNA(VLOOKUP($K536,数据整理2!$B$4:$Q$172,14,0),0)</f>
        <v>0</v>
      </c>
      <c r="P709">
        <f>_xlfn.IFNA(VLOOKUP($D536,数据整理2!$B$4:$Q$172,15,0),0)+_xlfn.IFNA(VLOOKUP($E536,数据整理2!$B$4:$Q$172,15,0),0)+_xlfn.IFNA(VLOOKUP($F536,数据整理2!$B$4:$Q$172,15,0),0)+_xlfn.IFNA(VLOOKUP($G536,数据整理2!$B$4:$Q$172,15,0),0)+_xlfn.IFNA(VLOOKUP($H536,数据整理2!$B$4:$Q$172,15,0),0)+_xlfn.IFNA(VLOOKUP($I536,数据整理2!$B$4:$Q$172,15,0),0)+_xlfn.IFNA(VLOOKUP($J536,数据整理2!$B$4:$Q$172,15,0),0)+_xlfn.IFNA(VLOOKUP($K536,数据整理2!$B$4:$Q$172,15,0),0)</f>
        <v>2487</v>
      </c>
      <c r="Q709">
        <f>_xlfn.IFNA(VLOOKUP($D536,数据整理2!$B$4:$Q$172,16,0),0)+_xlfn.IFNA(VLOOKUP($E536,数据整理2!$B$4:$Q$172,16,0),0)+_xlfn.IFNA(VLOOKUP($F536,数据整理2!$B$4:$Q$172,16,0),0)+_xlfn.IFNA(VLOOKUP($G536,数据整理2!$B$4:$Q$172,16,0),0)+_xlfn.IFNA(VLOOKUP($H536,数据整理2!$B$4:$Q$172,16,0),0)+_xlfn.IFNA(VLOOKUP($I536,数据整理2!$B$4:$Q$172,16,0),0)+_xlfn.IFNA(VLOOKUP($J536,数据整理2!$B$4:$Q$172,16,0),0)+_xlfn.IFNA(VLOOKUP($K536,数据整理2!$B$4:$Q$172,16,0),0)</f>
        <v>2487</v>
      </c>
    </row>
    <row r="710" spans="2:17" x14ac:dyDescent="0.2">
      <c r="B710">
        <v>157</v>
      </c>
      <c r="C710" t="str">
        <f>INDEX(数据整理1!$C$30:$C$54,MATCH(B710,数据整理1!$D$30:$D$54))</f>
        <v>23阶</v>
      </c>
      <c r="D710">
        <f>_xlfn.IFNA(VLOOKUP(D537,数据整理2!$B$4:$Q$172,3,0),0)+_xlfn.IFNA(VLOOKUP(E537,数据整理2!$B$4:$Q$172,3,0),0)+_xlfn.IFNA(VLOOKUP(F537,数据整理2!$B$4:$Q$172,3,0),0)+_xlfn.IFNA(VLOOKUP(G537,数据整理2!$B$4:$Q$172,3,0),0)+_xlfn.IFNA(VLOOKUP(H537,数据整理2!$B$4:$Q$172,3,0),0)+_xlfn.IFNA(VLOOKUP(I537,数据整理2!$B$4:$Q$172,3,0),0)+_xlfn.IFNA(VLOOKUP(J537,数据整理2!$B$4:$Q$172,3,0),0)+_xlfn.IFNA(VLOOKUP(K537,数据整理2!$B$4:$Q$172,3,0),0)</f>
        <v>11286</v>
      </c>
      <c r="E710">
        <f>_xlfn.IFNA(VLOOKUP($D537,数据整理2!$B$4:$Q$172,4,0),0)+_xlfn.IFNA(VLOOKUP($E537,数据整理2!$B$4:$Q$172,4,0),0)+_xlfn.IFNA(VLOOKUP($F537,数据整理2!$B$4:$Q$172,4,0),0)+_xlfn.IFNA(VLOOKUP($G537,数据整理2!$B$4:$Q$172,4,0),0)+_xlfn.IFNA(VLOOKUP($H537,数据整理2!$B$4:$Q$172,4,0),0)+_xlfn.IFNA(VLOOKUP($I537,数据整理2!$B$4:$Q$172,4,0),0)+_xlfn.IFNA(VLOOKUP($J537,数据整理2!$B$4:$Q$172,4,0),0)+_xlfn.IFNA(VLOOKUP($K537,数据整理2!$B$4:$Q$172,4,0),0)</f>
        <v>3560</v>
      </c>
      <c r="F710">
        <f>_xlfn.IFNA(VLOOKUP($D537,数据整理2!$B$4:$Q$172,5,0),0)+_xlfn.IFNA(VLOOKUP($E537,数据整理2!$B$4:$Q$172,5,0),0)+_xlfn.IFNA(VLOOKUP($F537,数据整理2!$B$4:$Q$172,5,0),0)+_xlfn.IFNA(VLOOKUP($G537,数据整理2!$B$4:$Q$172,5,0),0)+_xlfn.IFNA(VLOOKUP($H537,数据整理2!$B$4:$Q$172,5,0),0)+_xlfn.IFNA(VLOOKUP($I537,数据整理2!$B$4:$Q$172,5,0),0)+_xlfn.IFNA(VLOOKUP($J537,数据整理2!$B$4:$Q$172,5,0),0)+_xlfn.IFNA(VLOOKUP($K537,数据整理2!$B$4:$Q$172,5,0),0)</f>
        <v>6324</v>
      </c>
      <c r="G710">
        <f>_xlfn.IFNA(VLOOKUP($D537,数据整理2!$B$4:$Q$172,6,0),0)+_xlfn.IFNA(VLOOKUP($E537,数据整理2!$B$4:$Q$172,6,0),0)+_xlfn.IFNA(VLOOKUP($F537,数据整理2!$B$4:$Q$172,6,0),0)+_xlfn.IFNA(VLOOKUP($G537,数据整理2!$B$4:$Q$172,6,0),0)+_xlfn.IFNA(VLOOKUP($H537,数据整理2!$B$4:$Q$172,6,0),0)+_xlfn.IFNA(VLOOKUP($I537,数据整理2!$B$4:$Q$172,6,0),0)+_xlfn.IFNA(VLOOKUP($J537,数据整理2!$B$4:$Q$172,6,0),0)+_xlfn.IFNA(VLOOKUP($K537,数据整理2!$B$4:$Q$172,6,0),0)</f>
        <v>4762</v>
      </c>
      <c r="H710">
        <f>_xlfn.IFNA(VLOOKUP($D537,数据整理2!$B$4:$Q$172,7,0),0)+_xlfn.IFNA(VLOOKUP($E537,数据整理2!$B$4:$Q$172,7,0),0)+_xlfn.IFNA(VLOOKUP($F537,数据整理2!$B$4:$Q$172,7,0),0)+_xlfn.IFNA(VLOOKUP($G537,数据整理2!$B$4:$Q$172,7,0),0)+_xlfn.IFNA(VLOOKUP($H537,数据整理2!$B$4:$Q$172,7,0),0)+_xlfn.IFNA(VLOOKUP($I537,数据整理2!$B$4:$Q$172,7,0),0)+_xlfn.IFNA(VLOOKUP($J537,数据整理2!$B$4:$Q$172,7,0),0)+_xlfn.IFNA(VLOOKUP($K537,数据整理2!$B$4:$Q$172,7,0),0)</f>
        <v>0</v>
      </c>
      <c r="I710">
        <f>_xlfn.IFNA(VLOOKUP($D537,数据整理2!$B$4:$Q$172,8,0),0)+_xlfn.IFNA(VLOOKUP($E537,数据整理2!$B$4:$Q$172,8,0),0)+_xlfn.IFNA(VLOOKUP($F537,数据整理2!$B$4:$Q$172,8,0),0)+_xlfn.IFNA(VLOOKUP($G537,数据整理2!$B$4:$Q$172,8,0),0)+_xlfn.IFNA(VLOOKUP($H537,数据整理2!$B$4:$Q$172,8,0),0)+_xlfn.IFNA(VLOOKUP($I537,数据整理2!$B$4:$Q$172,8,0),0)+_xlfn.IFNA(VLOOKUP($J537,数据整理2!$B$4:$Q$172,8,0),0)+_xlfn.IFNA(VLOOKUP($K537,数据整理2!$B$4:$Q$172,8,0),0)</f>
        <v>0</v>
      </c>
      <c r="J710">
        <f>_xlfn.IFNA(VLOOKUP($D537,数据整理2!$B$4:$Q$172,9,0),0)+_xlfn.IFNA(VLOOKUP($E537,数据整理2!$B$4:$Q$172,9,0),0)+_xlfn.IFNA(VLOOKUP($F537,数据整理2!$B$4:$Q$172,9,0),0)+_xlfn.IFNA(VLOOKUP($G537,数据整理2!$B$4:$Q$172,9,0),0)+_xlfn.IFNA(VLOOKUP($H537,数据整理2!$B$4:$Q$172,9,0),0)+_xlfn.IFNA(VLOOKUP($I537,数据整理2!$B$4:$Q$172,9,0),0)+_xlfn.IFNA(VLOOKUP($J537,数据整理2!$B$4:$Q$172,9,0),0)+_xlfn.IFNA(VLOOKUP($K537,数据整理2!$B$4:$Q$172,9,0),0)</f>
        <v>0</v>
      </c>
      <c r="K710">
        <f>_xlfn.IFNA(VLOOKUP($D537,数据整理2!$B$4:$Q$172,10,0),0)+_xlfn.IFNA(VLOOKUP($E537,数据整理2!$B$4:$Q$172,10,0),0)+_xlfn.IFNA(VLOOKUP($F537,数据整理2!$B$4:$Q$172,10,0),0)+_xlfn.IFNA(VLOOKUP($G537,数据整理2!$B$4:$Q$172,10,0),0)+_xlfn.IFNA(VLOOKUP($H537,数据整理2!$B$4:$Q$172,10,0),0)+_xlfn.IFNA(VLOOKUP($I537,数据整理2!$B$4:$Q$172,10,0),0)+_xlfn.IFNA(VLOOKUP($J537,数据整理2!$B$4:$Q$172,10,0),0)+_xlfn.IFNA(VLOOKUP($K537,数据整理2!$B$4:$Q$172,10,0),0)</f>
        <v>0</v>
      </c>
      <c r="L710">
        <f>_xlfn.IFNA(VLOOKUP($D537,数据整理2!$B$4:$Q$172,11,0),0)+_xlfn.IFNA(VLOOKUP($E537,数据整理2!$B$4:$Q$172,11,0),0)+_xlfn.IFNA(VLOOKUP($F537,数据整理2!$B$4:$Q$172,11,0),0)+_xlfn.IFNA(VLOOKUP($G537,数据整理2!$B$4:$Q$172,11,0),0)+_xlfn.IFNA(VLOOKUP($H537,数据整理2!$B$4:$Q$172,11,0),0)+_xlfn.IFNA(VLOOKUP($I537,数据整理2!$B$4:$Q$172,11,0),0)+_xlfn.IFNA(VLOOKUP($J537,数据整理2!$B$4:$Q$172,11,0),0)+_xlfn.IFNA(VLOOKUP($K537,数据整理2!$B$4:$Q$172,11,0),0)</f>
        <v>0</v>
      </c>
      <c r="M710">
        <f>_xlfn.IFNA(VLOOKUP($D537,数据整理2!$B$4:$Q$172,12,0),0)+_xlfn.IFNA(VLOOKUP($E537,数据整理2!$B$4:$Q$172,12,0),0)+_xlfn.IFNA(VLOOKUP($F537,数据整理2!$B$4:$Q$172,12,0),0)+_xlfn.IFNA(VLOOKUP($G537,数据整理2!$B$4:$Q$172,12,0),0)+_xlfn.IFNA(VLOOKUP($H537,数据整理2!$B$4:$Q$172,12,0),0)+_xlfn.IFNA(VLOOKUP($I537,数据整理2!$B$4:$Q$172,12,0),0)+_xlfn.IFNA(VLOOKUP($J537,数据整理2!$B$4:$Q$172,12,0),0)+_xlfn.IFNA(VLOOKUP($K537,数据整理2!$B$4:$Q$172,12,0),0)</f>
        <v>0</v>
      </c>
      <c r="N710">
        <f>_xlfn.IFNA(VLOOKUP($D537,数据整理2!$B$4:$Q$172,13,0),0)+_xlfn.IFNA(VLOOKUP($E537,数据整理2!$B$4:$Q$172,13,0),0)+_xlfn.IFNA(VLOOKUP($F537,数据整理2!$B$4:$Q$172,13,0),0)+_xlfn.IFNA(VLOOKUP($G537,数据整理2!$B$4:$Q$172,13,0),0)+_xlfn.IFNA(VLOOKUP($H537,数据整理2!$B$4:$Q$172,13,0),0)+_xlfn.IFNA(VLOOKUP($I537,数据整理2!$B$4:$Q$172,13,0),0)+_xlfn.IFNA(VLOOKUP($J537,数据整理2!$B$4:$Q$172,13,0),0)+_xlfn.IFNA(VLOOKUP($K537,数据整理2!$B$4:$Q$172,13,0),0)</f>
        <v>0</v>
      </c>
      <c r="O710">
        <f>_xlfn.IFNA(VLOOKUP($D537,数据整理2!$B$4:$Q$172,14,0),0)+_xlfn.IFNA(VLOOKUP($E537,数据整理2!$B$4:$Q$172,14,0),0)+_xlfn.IFNA(VLOOKUP($F537,数据整理2!$B$4:$Q$172,14,0),0)+_xlfn.IFNA(VLOOKUP($G537,数据整理2!$B$4:$Q$172,14,0),0)+_xlfn.IFNA(VLOOKUP($H537,数据整理2!$B$4:$Q$172,14,0),0)+_xlfn.IFNA(VLOOKUP($I537,数据整理2!$B$4:$Q$172,14,0),0)+_xlfn.IFNA(VLOOKUP($J537,数据整理2!$B$4:$Q$172,14,0),0)+_xlfn.IFNA(VLOOKUP($K537,数据整理2!$B$4:$Q$172,14,0),0)</f>
        <v>0</v>
      </c>
      <c r="P710">
        <f>_xlfn.IFNA(VLOOKUP($D537,数据整理2!$B$4:$Q$172,15,0),0)+_xlfn.IFNA(VLOOKUP($E537,数据整理2!$B$4:$Q$172,15,0),0)+_xlfn.IFNA(VLOOKUP($F537,数据整理2!$B$4:$Q$172,15,0),0)+_xlfn.IFNA(VLOOKUP($G537,数据整理2!$B$4:$Q$172,15,0),0)+_xlfn.IFNA(VLOOKUP($H537,数据整理2!$B$4:$Q$172,15,0),0)+_xlfn.IFNA(VLOOKUP($I537,数据整理2!$B$4:$Q$172,15,0),0)+_xlfn.IFNA(VLOOKUP($J537,数据整理2!$B$4:$Q$172,15,0),0)+_xlfn.IFNA(VLOOKUP($K537,数据整理2!$B$4:$Q$172,15,0),0)</f>
        <v>2862</v>
      </c>
      <c r="Q710">
        <f>_xlfn.IFNA(VLOOKUP($D537,数据整理2!$B$4:$Q$172,16,0),0)+_xlfn.IFNA(VLOOKUP($E537,数据整理2!$B$4:$Q$172,16,0),0)+_xlfn.IFNA(VLOOKUP($F537,数据整理2!$B$4:$Q$172,16,0),0)+_xlfn.IFNA(VLOOKUP($G537,数据整理2!$B$4:$Q$172,16,0),0)+_xlfn.IFNA(VLOOKUP($H537,数据整理2!$B$4:$Q$172,16,0),0)+_xlfn.IFNA(VLOOKUP($I537,数据整理2!$B$4:$Q$172,16,0),0)+_xlfn.IFNA(VLOOKUP($J537,数据整理2!$B$4:$Q$172,16,0),0)+_xlfn.IFNA(VLOOKUP($K537,数据整理2!$B$4:$Q$172,16,0),0)</f>
        <v>2862</v>
      </c>
    </row>
    <row r="711" spans="2:17" x14ac:dyDescent="0.2">
      <c r="B711">
        <v>158</v>
      </c>
      <c r="C711" t="str">
        <f>INDEX(数据整理1!$C$30:$C$54,MATCH(B711,数据整理1!$D$30:$D$54))</f>
        <v>23阶</v>
      </c>
      <c r="D711">
        <f>_xlfn.IFNA(VLOOKUP(D538,数据整理2!$B$4:$Q$172,3,0),0)+_xlfn.IFNA(VLOOKUP(E538,数据整理2!$B$4:$Q$172,3,0),0)+_xlfn.IFNA(VLOOKUP(F538,数据整理2!$B$4:$Q$172,3,0),0)+_xlfn.IFNA(VLOOKUP(G538,数据整理2!$B$4:$Q$172,3,0),0)+_xlfn.IFNA(VLOOKUP(H538,数据整理2!$B$4:$Q$172,3,0),0)+_xlfn.IFNA(VLOOKUP(I538,数据整理2!$B$4:$Q$172,3,0),0)+_xlfn.IFNA(VLOOKUP(J538,数据整理2!$B$4:$Q$172,3,0),0)+_xlfn.IFNA(VLOOKUP(K538,数据整理2!$B$4:$Q$172,3,0),0)</f>
        <v>11286</v>
      </c>
      <c r="E711">
        <f>_xlfn.IFNA(VLOOKUP($D538,数据整理2!$B$4:$Q$172,4,0),0)+_xlfn.IFNA(VLOOKUP($E538,数据整理2!$B$4:$Q$172,4,0),0)+_xlfn.IFNA(VLOOKUP($F538,数据整理2!$B$4:$Q$172,4,0),0)+_xlfn.IFNA(VLOOKUP($G538,数据整理2!$B$4:$Q$172,4,0),0)+_xlfn.IFNA(VLOOKUP($H538,数据整理2!$B$4:$Q$172,4,0),0)+_xlfn.IFNA(VLOOKUP($I538,数据整理2!$B$4:$Q$172,4,0),0)+_xlfn.IFNA(VLOOKUP($J538,数据整理2!$B$4:$Q$172,4,0),0)+_xlfn.IFNA(VLOOKUP($K538,数据整理2!$B$4:$Q$172,4,0),0)</f>
        <v>3560</v>
      </c>
      <c r="F711">
        <f>_xlfn.IFNA(VLOOKUP($D538,数据整理2!$B$4:$Q$172,5,0),0)+_xlfn.IFNA(VLOOKUP($E538,数据整理2!$B$4:$Q$172,5,0),0)+_xlfn.IFNA(VLOOKUP($F538,数据整理2!$B$4:$Q$172,5,0),0)+_xlfn.IFNA(VLOOKUP($G538,数据整理2!$B$4:$Q$172,5,0),0)+_xlfn.IFNA(VLOOKUP($H538,数据整理2!$B$4:$Q$172,5,0),0)+_xlfn.IFNA(VLOOKUP($I538,数据整理2!$B$4:$Q$172,5,0),0)+_xlfn.IFNA(VLOOKUP($J538,数据整理2!$B$4:$Q$172,5,0),0)+_xlfn.IFNA(VLOOKUP($K538,数据整理2!$B$4:$Q$172,5,0),0)</f>
        <v>6324</v>
      </c>
      <c r="G711">
        <f>_xlfn.IFNA(VLOOKUP($D538,数据整理2!$B$4:$Q$172,6,0),0)+_xlfn.IFNA(VLOOKUP($E538,数据整理2!$B$4:$Q$172,6,0),0)+_xlfn.IFNA(VLOOKUP($F538,数据整理2!$B$4:$Q$172,6,0),0)+_xlfn.IFNA(VLOOKUP($G538,数据整理2!$B$4:$Q$172,6,0),0)+_xlfn.IFNA(VLOOKUP($H538,数据整理2!$B$4:$Q$172,6,0),0)+_xlfn.IFNA(VLOOKUP($I538,数据整理2!$B$4:$Q$172,6,0),0)+_xlfn.IFNA(VLOOKUP($J538,数据整理2!$B$4:$Q$172,6,0),0)+_xlfn.IFNA(VLOOKUP($K538,数据整理2!$B$4:$Q$172,6,0),0)</f>
        <v>4762</v>
      </c>
      <c r="H711">
        <f>_xlfn.IFNA(VLOOKUP($D538,数据整理2!$B$4:$Q$172,7,0),0)+_xlfn.IFNA(VLOOKUP($E538,数据整理2!$B$4:$Q$172,7,0),0)+_xlfn.IFNA(VLOOKUP($F538,数据整理2!$B$4:$Q$172,7,0),0)+_xlfn.IFNA(VLOOKUP($G538,数据整理2!$B$4:$Q$172,7,0),0)+_xlfn.IFNA(VLOOKUP($H538,数据整理2!$B$4:$Q$172,7,0),0)+_xlfn.IFNA(VLOOKUP($I538,数据整理2!$B$4:$Q$172,7,0),0)+_xlfn.IFNA(VLOOKUP($J538,数据整理2!$B$4:$Q$172,7,0),0)+_xlfn.IFNA(VLOOKUP($K538,数据整理2!$B$4:$Q$172,7,0),0)</f>
        <v>0</v>
      </c>
      <c r="I711">
        <f>_xlfn.IFNA(VLOOKUP($D538,数据整理2!$B$4:$Q$172,8,0),0)+_xlfn.IFNA(VLOOKUP($E538,数据整理2!$B$4:$Q$172,8,0),0)+_xlfn.IFNA(VLOOKUP($F538,数据整理2!$B$4:$Q$172,8,0),0)+_xlfn.IFNA(VLOOKUP($G538,数据整理2!$B$4:$Q$172,8,0),0)+_xlfn.IFNA(VLOOKUP($H538,数据整理2!$B$4:$Q$172,8,0),0)+_xlfn.IFNA(VLOOKUP($I538,数据整理2!$B$4:$Q$172,8,0),0)+_xlfn.IFNA(VLOOKUP($J538,数据整理2!$B$4:$Q$172,8,0),0)+_xlfn.IFNA(VLOOKUP($K538,数据整理2!$B$4:$Q$172,8,0),0)</f>
        <v>0</v>
      </c>
      <c r="J711">
        <f>_xlfn.IFNA(VLOOKUP($D538,数据整理2!$B$4:$Q$172,9,0),0)+_xlfn.IFNA(VLOOKUP($E538,数据整理2!$B$4:$Q$172,9,0),0)+_xlfn.IFNA(VLOOKUP($F538,数据整理2!$B$4:$Q$172,9,0),0)+_xlfn.IFNA(VLOOKUP($G538,数据整理2!$B$4:$Q$172,9,0),0)+_xlfn.IFNA(VLOOKUP($H538,数据整理2!$B$4:$Q$172,9,0),0)+_xlfn.IFNA(VLOOKUP($I538,数据整理2!$B$4:$Q$172,9,0),0)+_xlfn.IFNA(VLOOKUP($J538,数据整理2!$B$4:$Q$172,9,0),0)+_xlfn.IFNA(VLOOKUP($K538,数据整理2!$B$4:$Q$172,9,0),0)</f>
        <v>0</v>
      </c>
      <c r="K711">
        <f>_xlfn.IFNA(VLOOKUP($D538,数据整理2!$B$4:$Q$172,10,0),0)+_xlfn.IFNA(VLOOKUP($E538,数据整理2!$B$4:$Q$172,10,0),0)+_xlfn.IFNA(VLOOKUP($F538,数据整理2!$B$4:$Q$172,10,0),0)+_xlfn.IFNA(VLOOKUP($G538,数据整理2!$B$4:$Q$172,10,0),0)+_xlfn.IFNA(VLOOKUP($H538,数据整理2!$B$4:$Q$172,10,0),0)+_xlfn.IFNA(VLOOKUP($I538,数据整理2!$B$4:$Q$172,10,0),0)+_xlfn.IFNA(VLOOKUP($J538,数据整理2!$B$4:$Q$172,10,0),0)+_xlfn.IFNA(VLOOKUP($K538,数据整理2!$B$4:$Q$172,10,0),0)</f>
        <v>0</v>
      </c>
      <c r="L711">
        <f>_xlfn.IFNA(VLOOKUP($D538,数据整理2!$B$4:$Q$172,11,0),0)+_xlfn.IFNA(VLOOKUP($E538,数据整理2!$B$4:$Q$172,11,0),0)+_xlfn.IFNA(VLOOKUP($F538,数据整理2!$B$4:$Q$172,11,0),0)+_xlfn.IFNA(VLOOKUP($G538,数据整理2!$B$4:$Q$172,11,0),0)+_xlfn.IFNA(VLOOKUP($H538,数据整理2!$B$4:$Q$172,11,0),0)+_xlfn.IFNA(VLOOKUP($I538,数据整理2!$B$4:$Q$172,11,0),0)+_xlfn.IFNA(VLOOKUP($J538,数据整理2!$B$4:$Q$172,11,0),0)+_xlfn.IFNA(VLOOKUP($K538,数据整理2!$B$4:$Q$172,11,0),0)</f>
        <v>0</v>
      </c>
      <c r="M711">
        <f>_xlfn.IFNA(VLOOKUP($D538,数据整理2!$B$4:$Q$172,12,0),0)+_xlfn.IFNA(VLOOKUP($E538,数据整理2!$B$4:$Q$172,12,0),0)+_xlfn.IFNA(VLOOKUP($F538,数据整理2!$B$4:$Q$172,12,0),0)+_xlfn.IFNA(VLOOKUP($G538,数据整理2!$B$4:$Q$172,12,0),0)+_xlfn.IFNA(VLOOKUP($H538,数据整理2!$B$4:$Q$172,12,0),0)+_xlfn.IFNA(VLOOKUP($I538,数据整理2!$B$4:$Q$172,12,0),0)+_xlfn.IFNA(VLOOKUP($J538,数据整理2!$B$4:$Q$172,12,0),0)+_xlfn.IFNA(VLOOKUP($K538,数据整理2!$B$4:$Q$172,12,0),0)</f>
        <v>0</v>
      </c>
      <c r="N711">
        <f>_xlfn.IFNA(VLOOKUP($D538,数据整理2!$B$4:$Q$172,13,0),0)+_xlfn.IFNA(VLOOKUP($E538,数据整理2!$B$4:$Q$172,13,0),0)+_xlfn.IFNA(VLOOKUP($F538,数据整理2!$B$4:$Q$172,13,0),0)+_xlfn.IFNA(VLOOKUP($G538,数据整理2!$B$4:$Q$172,13,0),0)+_xlfn.IFNA(VLOOKUP($H538,数据整理2!$B$4:$Q$172,13,0),0)+_xlfn.IFNA(VLOOKUP($I538,数据整理2!$B$4:$Q$172,13,0),0)+_xlfn.IFNA(VLOOKUP($J538,数据整理2!$B$4:$Q$172,13,0),0)+_xlfn.IFNA(VLOOKUP($K538,数据整理2!$B$4:$Q$172,13,0),0)</f>
        <v>0</v>
      </c>
      <c r="O711">
        <f>_xlfn.IFNA(VLOOKUP($D538,数据整理2!$B$4:$Q$172,14,0),0)+_xlfn.IFNA(VLOOKUP($E538,数据整理2!$B$4:$Q$172,14,0),0)+_xlfn.IFNA(VLOOKUP($F538,数据整理2!$B$4:$Q$172,14,0),0)+_xlfn.IFNA(VLOOKUP($G538,数据整理2!$B$4:$Q$172,14,0),0)+_xlfn.IFNA(VLOOKUP($H538,数据整理2!$B$4:$Q$172,14,0),0)+_xlfn.IFNA(VLOOKUP($I538,数据整理2!$B$4:$Q$172,14,0),0)+_xlfn.IFNA(VLOOKUP($J538,数据整理2!$B$4:$Q$172,14,0),0)+_xlfn.IFNA(VLOOKUP($K538,数据整理2!$B$4:$Q$172,14,0),0)</f>
        <v>0</v>
      </c>
      <c r="P711">
        <f>_xlfn.IFNA(VLOOKUP($D538,数据整理2!$B$4:$Q$172,15,0),0)+_xlfn.IFNA(VLOOKUP($E538,数据整理2!$B$4:$Q$172,15,0),0)+_xlfn.IFNA(VLOOKUP($F538,数据整理2!$B$4:$Q$172,15,0),0)+_xlfn.IFNA(VLOOKUP($G538,数据整理2!$B$4:$Q$172,15,0),0)+_xlfn.IFNA(VLOOKUP($H538,数据整理2!$B$4:$Q$172,15,0),0)+_xlfn.IFNA(VLOOKUP($I538,数据整理2!$B$4:$Q$172,15,0),0)+_xlfn.IFNA(VLOOKUP($J538,数据整理2!$B$4:$Q$172,15,0),0)+_xlfn.IFNA(VLOOKUP($K538,数据整理2!$B$4:$Q$172,15,0),0)</f>
        <v>2862</v>
      </c>
      <c r="Q711">
        <f>_xlfn.IFNA(VLOOKUP($D538,数据整理2!$B$4:$Q$172,16,0),0)+_xlfn.IFNA(VLOOKUP($E538,数据整理2!$B$4:$Q$172,16,0),0)+_xlfn.IFNA(VLOOKUP($F538,数据整理2!$B$4:$Q$172,16,0),0)+_xlfn.IFNA(VLOOKUP($G538,数据整理2!$B$4:$Q$172,16,0),0)+_xlfn.IFNA(VLOOKUP($H538,数据整理2!$B$4:$Q$172,16,0),0)+_xlfn.IFNA(VLOOKUP($I538,数据整理2!$B$4:$Q$172,16,0),0)+_xlfn.IFNA(VLOOKUP($J538,数据整理2!$B$4:$Q$172,16,0),0)+_xlfn.IFNA(VLOOKUP($K538,数据整理2!$B$4:$Q$172,16,0),0)</f>
        <v>2862</v>
      </c>
    </row>
    <row r="712" spans="2:17" x14ac:dyDescent="0.2">
      <c r="B712">
        <v>159</v>
      </c>
      <c r="C712" t="str">
        <f>INDEX(数据整理1!$C$30:$C$54,MATCH(B712,数据整理1!$D$30:$D$54))</f>
        <v>23阶</v>
      </c>
      <c r="D712">
        <f>_xlfn.IFNA(VLOOKUP(D539,数据整理2!$B$4:$Q$172,3,0),0)+_xlfn.IFNA(VLOOKUP(E539,数据整理2!$B$4:$Q$172,3,0),0)+_xlfn.IFNA(VLOOKUP(F539,数据整理2!$B$4:$Q$172,3,0),0)+_xlfn.IFNA(VLOOKUP(G539,数据整理2!$B$4:$Q$172,3,0),0)+_xlfn.IFNA(VLOOKUP(H539,数据整理2!$B$4:$Q$172,3,0),0)+_xlfn.IFNA(VLOOKUP(I539,数据整理2!$B$4:$Q$172,3,0),0)+_xlfn.IFNA(VLOOKUP(J539,数据整理2!$B$4:$Q$172,3,0),0)+_xlfn.IFNA(VLOOKUP(K539,数据整理2!$B$4:$Q$172,3,0),0)</f>
        <v>11286</v>
      </c>
      <c r="E712">
        <f>_xlfn.IFNA(VLOOKUP($D539,数据整理2!$B$4:$Q$172,4,0),0)+_xlfn.IFNA(VLOOKUP($E539,数据整理2!$B$4:$Q$172,4,0),0)+_xlfn.IFNA(VLOOKUP($F539,数据整理2!$B$4:$Q$172,4,0),0)+_xlfn.IFNA(VLOOKUP($G539,数据整理2!$B$4:$Q$172,4,0),0)+_xlfn.IFNA(VLOOKUP($H539,数据整理2!$B$4:$Q$172,4,0),0)+_xlfn.IFNA(VLOOKUP($I539,数据整理2!$B$4:$Q$172,4,0),0)+_xlfn.IFNA(VLOOKUP($J539,数据整理2!$B$4:$Q$172,4,0),0)+_xlfn.IFNA(VLOOKUP($K539,数据整理2!$B$4:$Q$172,4,0),0)</f>
        <v>3560</v>
      </c>
      <c r="F712">
        <f>_xlfn.IFNA(VLOOKUP($D539,数据整理2!$B$4:$Q$172,5,0),0)+_xlfn.IFNA(VLOOKUP($E539,数据整理2!$B$4:$Q$172,5,0),0)+_xlfn.IFNA(VLOOKUP($F539,数据整理2!$B$4:$Q$172,5,0),0)+_xlfn.IFNA(VLOOKUP($G539,数据整理2!$B$4:$Q$172,5,0),0)+_xlfn.IFNA(VLOOKUP($H539,数据整理2!$B$4:$Q$172,5,0),0)+_xlfn.IFNA(VLOOKUP($I539,数据整理2!$B$4:$Q$172,5,0),0)+_xlfn.IFNA(VLOOKUP($J539,数据整理2!$B$4:$Q$172,5,0),0)+_xlfn.IFNA(VLOOKUP($K539,数据整理2!$B$4:$Q$172,5,0),0)</f>
        <v>6324</v>
      </c>
      <c r="G712">
        <f>_xlfn.IFNA(VLOOKUP($D539,数据整理2!$B$4:$Q$172,6,0),0)+_xlfn.IFNA(VLOOKUP($E539,数据整理2!$B$4:$Q$172,6,0),0)+_xlfn.IFNA(VLOOKUP($F539,数据整理2!$B$4:$Q$172,6,0),0)+_xlfn.IFNA(VLOOKUP($G539,数据整理2!$B$4:$Q$172,6,0),0)+_xlfn.IFNA(VLOOKUP($H539,数据整理2!$B$4:$Q$172,6,0),0)+_xlfn.IFNA(VLOOKUP($I539,数据整理2!$B$4:$Q$172,6,0),0)+_xlfn.IFNA(VLOOKUP($J539,数据整理2!$B$4:$Q$172,6,0),0)+_xlfn.IFNA(VLOOKUP($K539,数据整理2!$B$4:$Q$172,6,0),0)</f>
        <v>4762</v>
      </c>
      <c r="H712">
        <f>_xlfn.IFNA(VLOOKUP($D539,数据整理2!$B$4:$Q$172,7,0),0)+_xlfn.IFNA(VLOOKUP($E539,数据整理2!$B$4:$Q$172,7,0),0)+_xlfn.IFNA(VLOOKUP($F539,数据整理2!$B$4:$Q$172,7,0),0)+_xlfn.IFNA(VLOOKUP($G539,数据整理2!$B$4:$Q$172,7,0),0)+_xlfn.IFNA(VLOOKUP($H539,数据整理2!$B$4:$Q$172,7,0),0)+_xlfn.IFNA(VLOOKUP($I539,数据整理2!$B$4:$Q$172,7,0),0)+_xlfn.IFNA(VLOOKUP($J539,数据整理2!$B$4:$Q$172,7,0),0)+_xlfn.IFNA(VLOOKUP($K539,数据整理2!$B$4:$Q$172,7,0),0)</f>
        <v>0</v>
      </c>
      <c r="I712">
        <f>_xlfn.IFNA(VLOOKUP($D539,数据整理2!$B$4:$Q$172,8,0),0)+_xlfn.IFNA(VLOOKUP($E539,数据整理2!$B$4:$Q$172,8,0),0)+_xlfn.IFNA(VLOOKUP($F539,数据整理2!$B$4:$Q$172,8,0),0)+_xlfn.IFNA(VLOOKUP($G539,数据整理2!$B$4:$Q$172,8,0),0)+_xlfn.IFNA(VLOOKUP($H539,数据整理2!$B$4:$Q$172,8,0),0)+_xlfn.IFNA(VLOOKUP($I539,数据整理2!$B$4:$Q$172,8,0),0)+_xlfn.IFNA(VLOOKUP($J539,数据整理2!$B$4:$Q$172,8,0),0)+_xlfn.IFNA(VLOOKUP($K539,数据整理2!$B$4:$Q$172,8,0),0)</f>
        <v>0</v>
      </c>
      <c r="J712">
        <f>_xlfn.IFNA(VLOOKUP($D539,数据整理2!$B$4:$Q$172,9,0),0)+_xlfn.IFNA(VLOOKUP($E539,数据整理2!$B$4:$Q$172,9,0),0)+_xlfn.IFNA(VLOOKUP($F539,数据整理2!$B$4:$Q$172,9,0),0)+_xlfn.IFNA(VLOOKUP($G539,数据整理2!$B$4:$Q$172,9,0),0)+_xlfn.IFNA(VLOOKUP($H539,数据整理2!$B$4:$Q$172,9,0),0)+_xlfn.IFNA(VLOOKUP($I539,数据整理2!$B$4:$Q$172,9,0),0)+_xlfn.IFNA(VLOOKUP($J539,数据整理2!$B$4:$Q$172,9,0),0)+_xlfn.IFNA(VLOOKUP($K539,数据整理2!$B$4:$Q$172,9,0),0)</f>
        <v>0</v>
      </c>
      <c r="K712">
        <f>_xlfn.IFNA(VLOOKUP($D539,数据整理2!$B$4:$Q$172,10,0),0)+_xlfn.IFNA(VLOOKUP($E539,数据整理2!$B$4:$Q$172,10,0),0)+_xlfn.IFNA(VLOOKUP($F539,数据整理2!$B$4:$Q$172,10,0),0)+_xlfn.IFNA(VLOOKUP($G539,数据整理2!$B$4:$Q$172,10,0),0)+_xlfn.IFNA(VLOOKUP($H539,数据整理2!$B$4:$Q$172,10,0),0)+_xlfn.IFNA(VLOOKUP($I539,数据整理2!$B$4:$Q$172,10,0),0)+_xlfn.IFNA(VLOOKUP($J539,数据整理2!$B$4:$Q$172,10,0),0)+_xlfn.IFNA(VLOOKUP($K539,数据整理2!$B$4:$Q$172,10,0),0)</f>
        <v>0</v>
      </c>
      <c r="L712">
        <f>_xlfn.IFNA(VLOOKUP($D539,数据整理2!$B$4:$Q$172,11,0),0)+_xlfn.IFNA(VLOOKUP($E539,数据整理2!$B$4:$Q$172,11,0),0)+_xlfn.IFNA(VLOOKUP($F539,数据整理2!$B$4:$Q$172,11,0),0)+_xlfn.IFNA(VLOOKUP($G539,数据整理2!$B$4:$Q$172,11,0),0)+_xlfn.IFNA(VLOOKUP($H539,数据整理2!$B$4:$Q$172,11,0),0)+_xlfn.IFNA(VLOOKUP($I539,数据整理2!$B$4:$Q$172,11,0),0)+_xlfn.IFNA(VLOOKUP($J539,数据整理2!$B$4:$Q$172,11,0),0)+_xlfn.IFNA(VLOOKUP($K539,数据整理2!$B$4:$Q$172,11,0),0)</f>
        <v>0</v>
      </c>
      <c r="M712">
        <f>_xlfn.IFNA(VLOOKUP($D539,数据整理2!$B$4:$Q$172,12,0),0)+_xlfn.IFNA(VLOOKUP($E539,数据整理2!$B$4:$Q$172,12,0),0)+_xlfn.IFNA(VLOOKUP($F539,数据整理2!$B$4:$Q$172,12,0),0)+_xlfn.IFNA(VLOOKUP($G539,数据整理2!$B$4:$Q$172,12,0),0)+_xlfn.IFNA(VLOOKUP($H539,数据整理2!$B$4:$Q$172,12,0),0)+_xlfn.IFNA(VLOOKUP($I539,数据整理2!$B$4:$Q$172,12,0),0)+_xlfn.IFNA(VLOOKUP($J539,数据整理2!$B$4:$Q$172,12,0),0)+_xlfn.IFNA(VLOOKUP($K539,数据整理2!$B$4:$Q$172,12,0),0)</f>
        <v>0</v>
      </c>
      <c r="N712">
        <f>_xlfn.IFNA(VLOOKUP($D539,数据整理2!$B$4:$Q$172,13,0),0)+_xlfn.IFNA(VLOOKUP($E539,数据整理2!$B$4:$Q$172,13,0),0)+_xlfn.IFNA(VLOOKUP($F539,数据整理2!$B$4:$Q$172,13,0),0)+_xlfn.IFNA(VLOOKUP($G539,数据整理2!$B$4:$Q$172,13,0),0)+_xlfn.IFNA(VLOOKUP($H539,数据整理2!$B$4:$Q$172,13,0),0)+_xlfn.IFNA(VLOOKUP($I539,数据整理2!$B$4:$Q$172,13,0),0)+_xlfn.IFNA(VLOOKUP($J539,数据整理2!$B$4:$Q$172,13,0),0)+_xlfn.IFNA(VLOOKUP($K539,数据整理2!$B$4:$Q$172,13,0),0)</f>
        <v>0</v>
      </c>
      <c r="O712">
        <f>_xlfn.IFNA(VLOOKUP($D539,数据整理2!$B$4:$Q$172,14,0),0)+_xlfn.IFNA(VLOOKUP($E539,数据整理2!$B$4:$Q$172,14,0),0)+_xlfn.IFNA(VLOOKUP($F539,数据整理2!$B$4:$Q$172,14,0),0)+_xlfn.IFNA(VLOOKUP($G539,数据整理2!$B$4:$Q$172,14,0),0)+_xlfn.IFNA(VLOOKUP($H539,数据整理2!$B$4:$Q$172,14,0),0)+_xlfn.IFNA(VLOOKUP($I539,数据整理2!$B$4:$Q$172,14,0),0)+_xlfn.IFNA(VLOOKUP($J539,数据整理2!$B$4:$Q$172,14,0),0)+_xlfn.IFNA(VLOOKUP($K539,数据整理2!$B$4:$Q$172,14,0),0)</f>
        <v>0</v>
      </c>
      <c r="P712">
        <f>_xlfn.IFNA(VLOOKUP($D539,数据整理2!$B$4:$Q$172,15,0),0)+_xlfn.IFNA(VLOOKUP($E539,数据整理2!$B$4:$Q$172,15,0),0)+_xlfn.IFNA(VLOOKUP($F539,数据整理2!$B$4:$Q$172,15,0),0)+_xlfn.IFNA(VLOOKUP($G539,数据整理2!$B$4:$Q$172,15,0),0)+_xlfn.IFNA(VLOOKUP($H539,数据整理2!$B$4:$Q$172,15,0),0)+_xlfn.IFNA(VLOOKUP($I539,数据整理2!$B$4:$Q$172,15,0),0)+_xlfn.IFNA(VLOOKUP($J539,数据整理2!$B$4:$Q$172,15,0),0)+_xlfn.IFNA(VLOOKUP($K539,数据整理2!$B$4:$Q$172,15,0),0)</f>
        <v>2862</v>
      </c>
      <c r="Q712">
        <f>_xlfn.IFNA(VLOOKUP($D539,数据整理2!$B$4:$Q$172,16,0),0)+_xlfn.IFNA(VLOOKUP($E539,数据整理2!$B$4:$Q$172,16,0),0)+_xlfn.IFNA(VLOOKUP($F539,数据整理2!$B$4:$Q$172,16,0),0)+_xlfn.IFNA(VLOOKUP($G539,数据整理2!$B$4:$Q$172,16,0),0)+_xlfn.IFNA(VLOOKUP($H539,数据整理2!$B$4:$Q$172,16,0),0)+_xlfn.IFNA(VLOOKUP($I539,数据整理2!$B$4:$Q$172,16,0),0)+_xlfn.IFNA(VLOOKUP($J539,数据整理2!$B$4:$Q$172,16,0),0)+_xlfn.IFNA(VLOOKUP($K539,数据整理2!$B$4:$Q$172,16,0),0)</f>
        <v>2862</v>
      </c>
    </row>
    <row r="713" spans="2:17" x14ac:dyDescent="0.2">
      <c r="B713">
        <v>160</v>
      </c>
      <c r="C713" t="str">
        <f>INDEX(数据整理1!$C$30:$C$54,MATCH(B713,数据整理1!$D$30:$D$54))</f>
        <v>23阶</v>
      </c>
      <c r="D713">
        <f>_xlfn.IFNA(VLOOKUP(D540,数据整理2!$B$4:$Q$172,3,0),0)+_xlfn.IFNA(VLOOKUP(E540,数据整理2!$B$4:$Q$172,3,0),0)+_xlfn.IFNA(VLOOKUP(F540,数据整理2!$B$4:$Q$172,3,0),0)+_xlfn.IFNA(VLOOKUP(G540,数据整理2!$B$4:$Q$172,3,0),0)+_xlfn.IFNA(VLOOKUP(H540,数据整理2!$B$4:$Q$172,3,0),0)+_xlfn.IFNA(VLOOKUP(I540,数据整理2!$B$4:$Q$172,3,0),0)+_xlfn.IFNA(VLOOKUP(J540,数据整理2!$B$4:$Q$172,3,0),0)+_xlfn.IFNA(VLOOKUP(K540,数据整理2!$B$4:$Q$172,3,0),0)</f>
        <v>11286</v>
      </c>
      <c r="E713">
        <f>_xlfn.IFNA(VLOOKUP($D540,数据整理2!$B$4:$Q$172,4,0),0)+_xlfn.IFNA(VLOOKUP($E540,数据整理2!$B$4:$Q$172,4,0),0)+_xlfn.IFNA(VLOOKUP($F540,数据整理2!$B$4:$Q$172,4,0),0)+_xlfn.IFNA(VLOOKUP($G540,数据整理2!$B$4:$Q$172,4,0),0)+_xlfn.IFNA(VLOOKUP($H540,数据整理2!$B$4:$Q$172,4,0),0)+_xlfn.IFNA(VLOOKUP($I540,数据整理2!$B$4:$Q$172,4,0),0)+_xlfn.IFNA(VLOOKUP($J540,数据整理2!$B$4:$Q$172,4,0),0)+_xlfn.IFNA(VLOOKUP($K540,数据整理2!$B$4:$Q$172,4,0),0)</f>
        <v>3560</v>
      </c>
      <c r="F713">
        <f>_xlfn.IFNA(VLOOKUP($D540,数据整理2!$B$4:$Q$172,5,0),0)+_xlfn.IFNA(VLOOKUP($E540,数据整理2!$B$4:$Q$172,5,0),0)+_xlfn.IFNA(VLOOKUP($F540,数据整理2!$B$4:$Q$172,5,0),0)+_xlfn.IFNA(VLOOKUP($G540,数据整理2!$B$4:$Q$172,5,0),0)+_xlfn.IFNA(VLOOKUP($H540,数据整理2!$B$4:$Q$172,5,0),0)+_xlfn.IFNA(VLOOKUP($I540,数据整理2!$B$4:$Q$172,5,0),0)+_xlfn.IFNA(VLOOKUP($J540,数据整理2!$B$4:$Q$172,5,0),0)+_xlfn.IFNA(VLOOKUP($K540,数据整理2!$B$4:$Q$172,5,0),0)</f>
        <v>6324</v>
      </c>
      <c r="G713">
        <f>_xlfn.IFNA(VLOOKUP($D540,数据整理2!$B$4:$Q$172,6,0),0)+_xlfn.IFNA(VLOOKUP($E540,数据整理2!$B$4:$Q$172,6,0),0)+_xlfn.IFNA(VLOOKUP($F540,数据整理2!$B$4:$Q$172,6,0),0)+_xlfn.IFNA(VLOOKUP($G540,数据整理2!$B$4:$Q$172,6,0),0)+_xlfn.IFNA(VLOOKUP($H540,数据整理2!$B$4:$Q$172,6,0),0)+_xlfn.IFNA(VLOOKUP($I540,数据整理2!$B$4:$Q$172,6,0),0)+_xlfn.IFNA(VLOOKUP($J540,数据整理2!$B$4:$Q$172,6,0),0)+_xlfn.IFNA(VLOOKUP($K540,数据整理2!$B$4:$Q$172,6,0),0)</f>
        <v>4762</v>
      </c>
      <c r="H713">
        <f>_xlfn.IFNA(VLOOKUP($D540,数据整理2!$B$4:$Q$172,7,0),0)+_xlfn.IFNA(VLOOKUP($E540,数据整理2!$B$4:$Q$172,7,0),0)+_xlfn.IFNA(VLOOKUP($F540,数据整理2!$B$4:$Q$172,7,0),0)+_xlfn.IFNA(VLOOKUP($G540,数据整理2!$B$4:$Q$172,7,0),0)+_xlfn.IFNA(VLOOKUP($H540,数据整理2!$B$4:$Q$172,7,0),0)+_xlfn.IFNA(VLOOKUP($I540,数据整理2!$B$4:$Q$172,7,0),0)+_xlfn.IFNA(VLOOKUP($J540,数据整理2!$B$4:$Q$172,7,0),0)+_xlfn.IFNA(VLOOKUP($K540,数据整理2!$B$4:$Q$172,7,0),0)</f>
        <v>0</v>
      </c>
      <c r="I713">
        <f>_xlfn.IFNA(VLOOKUP($D540,数据整理2!$B$4:$Q$172,8,0),0)+_xlfn.IFNA(VLOOKUP($E540,数据整理2!$B$4:$Q$172,8,0),0)+_xlfn.IFNA(VLOOKUP($F540,数据整理2!$B$4:$Q$172,8,0),0)+_xlfn.IFNA(VLOOKUP($G540,数据整理2!$B$4:$Q$172,8,0),0)+_xlfn.IFNA(VLOOKUP($H540,数据整理2!$B$4:$Q$172,8,0),0)+_xlfn.IFNA(VLOOKUP($I540,数据整理2!$B$4:$Q$172,8,0),0)+_xlfn.IFNA(VLOOKUP($J540,数据整理2!$B$4:$Q$172,8,0),0)+_xlfn.IFNA(VLOOKUP($K540,数据整理2!$B$4:$Q$172,8,0),0)</f>
        <v>0</v>
      </c>
      <c r="J713">
        <f>_xlfn.IFNA(VLOOKUP($D540,数据整理2!$B$4:$Q$172,9,0),0)+_xlfn.IFNA(VLOOKUP($E540,数据整理2!$B$4:$Q$172,9,0),0)+_xlfn.IFNA(VLOOKUP($F540,数据整理2!$B$4:$Q$172,9,0),0)+_xlfn.IFNA(VLOOKUP($G540,数据整理2!$B$4:$Q$172,9,0),0)+_xlfn.IFNA(VLOOKUP($H540,数据整理2!$B$4:$Q$172,9,0),0)+_xlfn.IFNA(VLOOKUP($I540,数据整理2!$B$4:$Q$172,9,0),0)+_xlfn.IFNA(VLOOKUP($J540,数据整理2!$B$4:$Q$172,9,0),0)+_xlfn.IFNA(VLOOKUP($K540,数据整理2!$B$4:$Q$172,9,0),0)</f>
        <v>0</v>
      </c>
      <c r="K713">
        <f>_xlfn.IFNA(VLOOKUP($D540,数据整理2!$B$4:$Q$172,10,0),0)+_xlfn.IFNA(VLOOKUP($E540,数据整理2!$B$4:$Q$172,10,0),0)+_xlfn.IFNA(VLOOKUP($F540,数据整理2!$B$4:$Q$172,10,0),0)+_xlfn.IFNA(VLOOKUP($G540,数据整理2!$B$4:$Q$172,10,0),0)+_xlfn.IFNA(VLOOKUP($H540,数据整理2!$B$4:$Q$172,10,0),0)+_xlfn.IFNA(VLOOKUP($I540,数据整理2!$B$4:$Q$172,10,0),0)+_xlfn.IFNA(VLOOKUP($J540,数据整理2!$B$4:$Q$172,10,0),0)+_xlfn.IFNA(VLOOKUP($K540,数据整理2!$B$4:$Q$172,10,0),0)</f>
        <v>0</v>
      </c>
      <c r="L713">
        <f>_xlfn.IFNA(VLOOKUP($D540,数据整理2!$B$4:$Q$172,11,0),0)+_xlfn.IFNA(VLOOKUP($E540,数据整理2!$B$4:$Q$172,11,0),0)+_xlfn.IFNA(VLOOKUP($F540,数据整理2!$B$4:$Q$172,11,0),0)+_xlfn.IFNA(VLOOKUP($G540,数据整理2!$B$4:$Q$172,11,0),0)+_xlfn.IFNA(VLOOKUP($H540,数据整理2!$B$4:$Q$172,11,0),0)+_xlfn.IFNA(VLOOKUP($I540,数据整理2!$B$4:$Q$172,11,0),0)+_xlfn.IFNA(VLOOKUP($J540,数据整理2!$B$4:$Q$172,11,0),0)+_xlfn.IFNA(VLOOKUP($K540,数据整理2!$B$4:$Q$172,11,0),0)</f>
        <v>0</v>
      </c>
      <c r="M713">
        <f>_xlfn.IFNA(VLOOKUP($D540,数据整理2!$B$4:$Q$172,12,0),0)+_xlfn.IFNA(VLOOKUP($E540,数据整理2!$B$4:$Q$172,12,0),0)+_xlfn.IFNA(VLOOKUP($F540,数据整理2!$B$4:$Q$172,12,0),0)+_xlfn.IFNA(VLOOKUP($G540,数据整理2!$B$4:$Q$172,12,0),0)+_xlfn.IFNA(VLOOKUP($H540,数据整理2!$B$4:$Q$172,12,0),0)+_xlfn.IFNA(VLOOKUP($I540,数据整理2!$B$4:$Q$172,12,0),0)+_xlfn.IFNA(VLOOKUP($J540,数据整理2!$B$4:$Q$172,12,0),0)+_xlfn.IFNA(VLOOKUP($K540,数据整理2!$B$4:$Q$172,12,0),0)</f>
        <v>0</v>
      </c>
      <c r="N713">
        <f>_xlfn.IFNA(VLOOKUP($D540,数据整理2!$B$4:$Q$172,13,0),0)+_xlfn.IFNA(VLOOKUP($E540,数据整理2!$B$4:$Q$172,13,0),0)+_xlfn.IFNA(VLOOKUP($F540,数据整理2!$B$4:$Q$172,13,0),0)+_xlfn.IFNA(VLOOKUP($G540,数据整理2!$B$4:$Q$172,13,0),0)+_xlfn.IFNA(VLOOKUP($H540,数据整理2!$B$4:$Q$172,13,0),0)+_xlfn.IFNA(VLOOKUP($I540,数据整理2!$B$4:$Q$172,13,0),0)+_xlfn.IFNA(VLOOKUP($J540,数据整理2!$B$4:$Q$172,13,0),0)+_xlfn.IFNA(VLOOKUP($K540,数据整理2!$B$4:$Q$172,13,0),0)</f>
        <v>0</v>
      </c>
      <c r="O713">
        <f>_xlfn.IFNA(VLOOKUP($D540,数据整理2!$B$4:$Q$172,14,0),0)+_xlfn.IFNA(VLOOKUP($E540,数据整理2!$B$4:$Q$172,14,0),0)+_xlfn.IFNA(VLOOKUP($F540,数据整理2!$B$4:$Q$172,14,0),0)+_xlfn.IFNA(VLOOKUP($G540,数据整理2!$B$4:$Q$172,14,0),0)+_xlfn.IFNA(VLOOKUP($H540,数据整理2!$B$4:$Q$172,14,0),0)+_xlfn.IFNA(VLOOKUP($I540,数据整理2!$B$4:$Q$172,14,0),0)+_xlfn.IFNA(VLOOKUP($J540,数据整理2!$B$4:$Q$172,14,0),0)+_xlfn.IFNA(VLOOKUP($K540,数据整理2!$B$4:$Q$172,14,0),0)</f>
        <v>0</v>
      </c>
      <c r="P713">
        <f>_xlfn.IFNA(VLOOKUP($D540,数据整理2!$B$4:$Q$172,15,0),0)+_xlfn.IFNA(VLOOKUP($E540,数据整理2!$B$4:$Q$172,15,0),0)+_xlfn.IFNA(VLOOKUP($F540,数据整理2!$B$4:$Q$172,15,0),0)+_xlfn.IFNA(VLOOKUP($G540,数据整理2!$B$4:$Q$172,15,0),0)+_xlfn.IFNA(VLOOKUP($H540,数据整理2!$B$4:$Q$172,15,0),0)+_xlfn.IFNA(VLOOKUP($I540,数据整理2!$B$4:$Q$172,15,0),0)+_xlfn.IFNA(VLOOKUP($J540,数据整理2!$B$4:$Q$172,15,0),0)+_xlfn.IFNA(VLOOKUP($K540,数据整理2!$B$4:$Q$172,15,0),0)</f>
        <v>2862</v>
      </c>
      <c r="Q713">
        <f>_xlfn.IFNA(VLOOKUP($D540,数据整理2!$B$4:$Q$172,16,0),0)+_xlfn.IFNA(VLOOKUP($E540,数据整理2!$B$4:$Q$172,16,0),0)+_xlfn.IFNA(VLOOKUP($F540,数据整理2!$B$4:$Q$172,16,0),0)+_xlfn.IFNA(VLOOKUP($G540,数据整理2!$B$4:$Q$172,16,0),0)+_xlfn.IFNA(VLOOKUP($H540,数据整理2!$B$4:$Q$172,16,0),0)+_xlfn.IFNA(VLOOKUP($I540,数据整理2!$B$4:$Q$172,16,0),0)+_xlfn.IFNA(VLOOKUP($J540,数据整理2!$B$4:$Q$172,16,0),0)+_xlfn.IFNA(VLOOKUP($K540,数据整理2!$B$4:$Q$172,16,0),0)</f>
        <v>2862</v>
      </c>
    </row>
    <row r="714" spans="2:17" x14ac:dyDescent="0.2">
      <c r="B714">
        <v>161</v>
      </c>
      <c r="C714" t="str">
        <f>INDEX(数据整理1!$C$30:$C$54,MATCH(B714,数据整理1!$D$30:$D$54))</f>
        <v>23阶</v>
      </c>
      <c r="D714">
        <f>_xlfn.IFNA(VLOOKUP(D541,数据整理2!$B$4:$Q$172,3,0),0)+_xlfn.IFNA(VLOOKUP(E541,数据整理2!$B$4:$Q$172,3,0),0)+_xlfn.IFNA(VLOOKUP(F541,数据整理2!$B$4:$Q$172,3,0),0)+_xlfn.IFNA(VLOOKUP(G541,数据整理2!$B$4:$Q$172,3,0),0)+_xlfn.IFNA(VLOOKUP(H541,数据整理2!$B$4:$Q$172,3,0),0)+_xlfn.IFNA(VLOOKUP(I541,数据整理2!$B$4:$Q$172,3,0),0)+_xlfn.IFNA(VLOOKUP(J541,数据整理2!$B$4:$Q$172,3,0),0)+_xlfn.IFNA(VLOOKUP(K541,数据整理2!$B$4:$Q$172,3,0),0)</f>
        <v>11286</v>
      </c>
      <c r="E714">
        <f>_xlfn.IFNA(VLOOKUP($D541,数据整理2!$B$4:$Q$172,4,0),0)+_xlfn.IFNA(VLOOKUP($E541,数据整理2!$B$4:$Q$172,4,0),0)+_xlfn.IFNA(VLOOKUP($F541,数据整理2!$B$4:$Q$172,4,0),0)+_xlfn.IFNA(VLOOKUP($G541,数据整理2!$B$4:$Q$172,4,0),0)+_xlfn.IFNA(VLOOKUP($H541,数据整理2!$B$4:$Q$172,4,0),0)+_xlfn.IFNA(VLOOKUP($I541,数据整理2!$B$4:$Q$172,4,0),0)+_xlfn.IFNA(VLOOKUP($J541,数据整理2!$B$4:$Q$172,4,0),0)+_xlfn.IFNA(VLOOKUP($K541,数据整理2!$B$4:$Q$172,4,0),0)</f>
        <v>3560</v>
      </c>
      <c r="F714">
        <f>_xlfn.IFNA(VLOOKUP($D541,数据整理2!$B$4:$Q$172,5,0),0)+_xlfn.IFNA(VLOOKUP($E541,数据整理2!$B$4:$Q$172,5,0),0)+_xlfn.IFNA(VLOOKUP($F541,数据整理2!$B$4:$Q$172,5,0),0)+_xlfn.IFNA(VLOOKUP($G541,数据整理2!$B$4:$Q$172,5,0),0)+_xlfn.IFNA(VLOOKUP($H541,数据整理2!$B$4:$Q$172,5,0),0)+_xlfn.IFNA(VLOOKUP($I541,数据整理2!$B$4:$Q$172,5,0),0)+_xlfn.IFNA(VLOOKUP($J541,数据整理2!$B$4:$Q$172,5,0),0)+_xlfn.IFNA(VLOOKUP($K541,数据整理2!$B$4:$Q$172,5,0),0)</f>
        <v>6324</v>
      </c>
      <c r="G714">
        <f>_xlfn.IFNA(VLOOKUP($D541,数据整理2!$B$4:$Q$172,6,0),0)+_xlfn.IFNA(VLOOKUP($E541,数据整理2!$B$4:$Q$172,6,0),0)+_xlfn.IFNA(VLOOKUP($F541,数据整理2!$B$4:$Q$172,6,0),0)+_xlfn.IFNA(VLOOKUP($G541,数据整理2!$B$4:$Q$172,6,0),0)+_xlfn.IFNA(VLOOKUP($H541,数据整理2!$B$4:$Q$172,6,0),0)+_xlfn.IFNA(VLOOKUP($I541,数据整理2!$B$4:$Q$172,6,0),0)+_xlfn.IFNA(VLOOKUP($J541,数据整理2!$B$4:$Q$172,6,0),0)+_xlfn.IFNA(VLOOKUP($K541,数据整理2!$B$4:$Q$172,6,0),0)</f>
        <v>4762</v>
      </c>
      <c r="H714">
        <f>_xlfn.IFNA(VLOOKUP($D541,数据整理2!$B$4:$Q$172,7,0),0)+_xlfn.IFNA(VLOOKUP($E541,数据整理2!$B$4:$Q$172,7,0),0)+_xlfn.IFNA(VLOOKUP($F541,数据整理2!$B$4:$Q$172,7,0),0)+_xlfn.IFNA(VLOOKUP($G541,数据整理2!$B$4:$Q$172,7,0),0)+_xlfn.IFNA(VLOOKUP($H541,数据整理2!$B$4:$Q$172,7,0),0)+_xlfn.IFNA(VLOOKUP($I541,数据整理2!$B$4:$Q$172,7,0),0)+_xlfn.IFNA(VLOOKUP($J541,数据整理2!$B$4:$Q$172,7,0),0)+_xlfn.IFNA(VLOOKUP($K541,数据整理2!$B$4:$Q$172,7,0),0)</f>
        <v>0</v>
      </c>
      <c r="I714">
        <f>_xlfn.IFNA(VLOOKUP($D541,数据整理2!$B$4:$Q$172,8,0),0)+_xlfn.IFNA(VLOOKUP($E541,数据整理2!$B$4:$Q$172,8,0),0)+_xlfn.IFNA(VLOOKUP($F541,数据整理2!$B$4:$Q$172,8,0),0)+_xlfn.IFNA(VLOOKUP($G541,数据整理2!$B$4:$Q$172,8,0),0)+_xlfn.IFNA(VLOOKUP($H541,数据整理2!$B$4:$Q$172,8,0),0)+_xlfn.IFNA(VLOOKUP($I541,数据整理2!$B$4:$Q$172,8,0),0)+_xlfn.IFNA(VLOOKUP($J541,数据整理2!$B$4:$Q$172,8,0),0)+_xlfn.IFNA(VLOOKUP($K541,数据整理2!$B$4:$Q$172,8,0),0)</f>
        <v>0</v>
      </c>
      <c r="J714">
        <f>_xlfn.IFNA(VLOOKUP($D541,数据整理2!$B$4:$Q$172,9,0),0)+_xlfn.IFNA(VLOOKUP($E541,数据整理2!$B$4:$Q$172,9,0),0)+_xlfn.IFNA(VLOOKUP($F541,数据整理2!$B$4:$Q$172,9,0),0)+_xlfn.IFNA(VLOOKUP($G541,数据整理2!$B$4:$Q$172,9,0),0)+_xlfn.IFNA(VLOOKUP($H541,数据整理2!$B$4:$Q$172,9,0),0)+_xlfn.IFNA(VLOOKUP($I541,数据整理2!$B$4:$Q$172,9,0),0)+_xlfn.IFNA(VLOOKUP($J541,数据整理2!$B$4:$Q$172,9,0),0)+_xlfn.IFNA(VLOOKUP($K541,数据整理2!$B$4:$Q$172,9,0),0)</f>
        <v>0</v>
      </c>
      <c r="K714">
        <f>_xlfn.IFNA(VLOOKUP($D541,数据整理2!$B$4:$Q$172,10,0),0)+_xlfn.IFNA(VLOOKUP($E541,数据整理2!$B$4:$Q$172,10,0),0)+_xlfn.IFNA(VLOOKUP($F541,数据整理2!$B$4:$Q$172,10,0),0)+_xlfn.IFNA(VLOOKUP($G541,数据整理2!$B$4:$Q$172,10,0),0)+_xlfn.IFNA(VLOOKUP($H541,数据整理2!$B$4:$Q$172,10,0),0)+_xlfn.IFNA(VLOOKUP($I541,数据整理2!$B$4:$Q$172,10,0),0)+_xlfn.IFNA(VLOOKUP($J541,数据整理2!$B$4:$Q$172,10,0),0)+_xlfn.IFNA(VLOOKUP($K541,数据整理2!$B$4:$Q$172,10,0),0)</f>
        <v>0</v>
      </c>
      <c r="L714">
        <f>_xlfn.IFNA(VLOOKUP($D541,数据整理2!$B$4:$Q$172,11,0),0)+_xlfn.IFNA(VLOOKUP($E541,数据整理2!$B$4:$Q$172,11,0),0)+_xlfn.IFNA(VLOOKUP($F541,数据整理2!$B$4:$Q$172,11,0),0)+_xlfn.IFNA(VLOOKUP($G541,数据整理2!$B$4:$Q$172,11,0),0)+_xlfn.IFNA(VLOOKUP($H541,数据整理2!$B$4:$Q$172,11,0),0)+_xlfn.IFNA(VLOOKUP($I541,数据整理2!$B$4:$Q$172,11,0),0)+_xlfn.IFNA(VLOOKUP($J541,数据整理2!$B$4:$Q$172,11,0),0)+_xlfn.IFNA(VLOOKUP($K541,数据整理2!$B$4:$Q$172,11,0),0)</f>
        <v>0</v>
      </c>
      <c r="M714">
        <f>_xlfn.IFNA(VLOOKUP($D541,数据整理2!$B$4:$Q$172,12,0),0)+_xlfn.IFNA(VLOOKUP($E541,数据整理2!$B$4:$Q$172,12,0),0)+_xlfn.IFNA(VLOOKUP($F541,数据整理2!$B$4:$Q$172,12,0),0)+_xlfn.IFNA(VLOOKUP($G541,数据整理2!$B$4:$Q$172,12,0),0)+_xlfn.IFNA(VLOOKUP($H541,数据整理2!$B$4:$Q$172,12,0),0)+_xlfn.IFNA(VLOOKUP($I541,数据整理2!$B$4:$Q$172,12,0),0)+_xlfn.IFNA(VLOOKUP($J541,数据整理2!$B$4:$Q$172,12,0),0)+_xlfn.IFNA(VLOOKUP($K541,数据整理2!$B$4:$Q$172,12,0),0)</f>
        <v>0</v>
      </c>
      <c r="N714">
        <f>_xlfn.IFNA(VLOOKUP($D541,数据整理2!$B$4:$Q$172,13,0),0)+_xlfn.IFNA(VLOOKUP($E541,数据整理2!$B$4:$Q$172,13,0),0)+_xlfn.IFNA(VLOOKUP($F541,数据整理2!$B$4:$Q$172,13,0),0)+_xlfn.IFNA(VLOOKUP($G541,数据整理2!$B$4:$Q$172,13,0),0)+_xlfn.IFNA(VLOOKUP($H541,数据整理2!$B$4:$Q$172,13,0),0)+_xlfn.IFNA(VLOOKUP($I541,数据整理2!$B$4:$Q$172,13,0),0)+_xlfn.IFNA(VLOOKUP($J541,数据整理2!$B$4:$Q$172,13,0),0)+_xlfn.IFNA(VLOOKUP($K541,数据整理2!$B$4:$Q$172,13,0),0)</f>
        <v>0</v>
      </c>
      <c r="O714">
        <f>_xlfn.IFNA(VLOOKUP($D541,数据整理2!$B$4:$Q$172,14,0),0)+_xlfn.IFNA(VLOOKUP($E541,数据整理2!$B$4:$Q$172,14,0),0)+_xlfn.IFNA(VLOOKUP($F541,数据整理2!$B$4:$Q$172,14,0),0)+_xlfn.IFNA(VLOOKUP($G541,数据整理2!$B$4:$Q$172,14,0),0)+_xlfn.IFNA(VLOOKUP($H541,数据整理2!$B$4:$Q$172,14,0),0)+_xlfn.IFNA(VLOOKUP($I541,数据整理2!$B$4:$Q$172,14,0),0)+_xlfn.IFNA(VLOOKUP($J541,数据整理2!$B$4:$Q$172,14,0),0)+_xlfn.IFNA(VLOOKUP($K541,数据整理2!$B$4:$Q$172,14,0),0)</f>
        <v>0</v>
      </c>
      <c r="P714">
        <f>_xlfn.IFNA(VLOOKUP($D541,数据整理2!$B$4:$Q$172,15,0),0)+_xlfn.IFNA(VLOOKUP($E541,数据整理2!$B$4:$Q$172,15,0),0)+_xlfn.IFNA(VLOOKUP($F541,数据整理2!$B$4:$Q$172,15,0),0)+_xlfn.IFNA(VLOOKUP($G541,数据整理2!$B$4:$Q$172,15,0),0)+_xlfn.IFNA(VLOOKUP($H541,数据整理2!$B$4:$Q$172,15,0),0)+_xlfn.IFNA(VLOOKUP($I541,数据整理2!$B$4:$Q$172,15,0),0)+_xlfn.IFNA(VLOOKUP($J541,数据整理2!$B$4:$Q$172,15,0),0)+_xlfn.IFNA(VLOOKUP($K541,数据整理2!$B$4:$Q$172,15,0),0)</f>
        <v>2862</v>
      </c>
      <c r="Q714">
        <f>_xlfn.IFNA(VLOOKUP($D541,数据整理2!$B$4:$Q$172,16,0),0)+_xlfn.IFNA(VLOOKUP($E541,数据整理2!$B$4:$Q$172,16,0),0)+_xlfn.IFNA(VLOOKUP($F541,数据整理2!$B$4:$Q$172,16,0),0)+_xlfn.IFNA(VLOOKUP($G541,数据整理2!$B$4:$Q$172,16,0),0)+_xlfn.IFNA(VLOOKUP($H541,数据整理2!$B$4:$Q$172,16,0),0)+_xlfn.IFNA(VLOOKUP($I541,数据整理2!$B$4:$Q$172,16,0),0)+_xlfn.IFNA(VLOOKUP($J541,数据整理2!$B$4:$Q$172,16,0),0)+_xlfn.IFNA(VLOOKUP($K541,数据整理2!$B$4:$Q$172,16,0),0)</f>
        <v>2862</v>
      </c>
    </row>
    <row r="715" spans="2:17" x14ac:dyDescent="0.2">
      <c r="B715">
        <v>162</v>
      </c>
      <c r="C715" t="str">
        <f>INDEX(数据整理1!$C$30:$C$54,MATCH(B715,数据整理1!$D$30:$D$54))</f>
        <v>23阶</v>
      </c>
      <c r="D715">
        <f>_xlfn.IFNA(VLOOKUP(D542,数据整理2!$B$4:$Q$172,3,0),0)+_xlfn.IFNA(VLOOKUP(E542,数据整理2!$B$4:$Q$172,3,0),0)+_xlfn.IFNA(VLOOKUP(F542,数据整理2!$B$4:$Q$172,3,0),0)+_xlfn.IFNA(VLOOKUP(G542,数据整理2!$B$4:$Q$172,3,0),0)+_xlfn.IFNA(VLOOKUP(H542,数据整理2!$B$4:$Q$172,3,0),0)+_xlfn.IFNA(VLOOKUP(I542,数据整理2!$B$4:$Q$172,3,0),0)+_xlfn.IFNA(VLOOKUP(J542,数据整理2!$B$4:$Q$172,3,0),0)+_xlfn.IFNA(VLOOKUP(K542,数据整理2!$B$4:$Q$172,3,0),0)</f>
        <v>11286</v>
      </c>
      <c r="E715">
        <f>_xlfn.IFNA(VLOOKUP($D542,数据整理2!$B$4:$Q$172,4,0),0)+_xlfn.IFNA(VLOOKUP($E542,数据整理2!$B$4:$Q$172,4,0),0)+_xlfn.IFNA(VLOOKUP($F542,数据整理2!$B$4:$Q$172,4,0),0)+_xlfn.IFNA(VLOOKUP($G542,数据整理2!$B$4:$Q$172,4,0),0)+_xlfn.IFNA(VLOOKUP($H542,数据整理2!$B$4:$Q$172,4,0),0)+_xlfn.IFNA(VLOOKUP($I542,数据整理2!$B$4:$Q$172,4,0),0)+_xlfn.IFNA(VLOOKUP($J542,数据整理2!$B$4:$Q$172,4,0),0)+_xlfn.IFNA(VLOOKUP($K542,数据整理2!$B$4:$Q$172,4,0),0)</f>
        <v>3560</v>
      </c>
      <c r="F715">
        <f>_xlfn.IFNA(VLOOKUP($D542,数据整理2!$B$4:$Q$172,5,0),0)+_xlfn.IFNA(VLOOKUP($E542,数据整理2!$B$4:$Q$172,5,0),0)+_xlfn.IFNA(VLOOKUP($F542,数据整理2!$B$4:$Q$172,5,0),0)+_xlfn.IFNA(VLOOKUP($G542,数据整理2!$B$4:$Q$172,5,0),0)+_xlfn.IFNA(VLOOKUP($H542,数据整理2!$B$4:$Q$172,5,0),0)+_xlfn.IFNA(VLOOKUP($I542,数据整理2!$B$4:$Q$172,5,0),0)+_xlfn.IFNA(VLOOKUP($J542,数据整理2!$B$4:$Q$172,5,0),0)+_xlfn.IFNA(VLOOKUP($K542,数据整理2!$B$4:$Q$172,5,0),0)</f>
        <v>6324</v>
      </c>
      <c r="G715">
        <f>_xlfn.IFNA(VLOOKUP($D542,数据整理2!$B$4:$Q$172,6,0),0)+_xlfn.IFNA(VLOOKUP($E542,数据整理2!$B$4:$Q$172,6,0),0)+_xlfn.IFNA(VLOOKUP($F542,数据整理2!$B$4:$Q$172,6,0),0)+_xlfn.IFNA(VLOOKUP($G542,数据整理2!$B$4:$Q$172,6,0),0)+_xlfn.IFNA(VLOOKUP($H542,数据整理2!$B$4:$Q$172,6,0),0)+_xlfn.IFNA(VLOOKUP($I542,数据整理2!$B$4:$Q$172,6,0),0)+_xlfn.IFNA(VLOOKUP($J542,数据整理2!$B$4:$Q$172,6,0),0)+_xlfn.IFNA(VLOOKUP($K542,数据整理2!$B$4:$Q$172,6,0),0)</f>
        <v>4762</v>
      </c>
      <c r="H715">
        <f>_xlfn.IFNA(VLOOKUP($D542,数据整理2!$B$4:$Q$172,7,0),0)+_xlfn.IFNA(VLOOKUP($E542,数据整理2!$B$4:$Q$172,7,0),0)+_xlfn.IFNA(VLOOKUP($F542,数据整理2!$B$4:$Q$172,7,0),0)+_xlfn.IFNA(VLOOKUP($G542,数据整理2!$B$4:$Q$172,7,0),0)+_xlfn.IFNA(VLOOKUP($H542,数据整理2!$B$4:$Q$172,7,0),0)+_xlfn.IFNA(VLOOKUP($I542,数据整理2!$B$4:$Q$172,7,0),0)+_xlfn.IFNA(VLOOKUP($J542,数据整理2!$B$4:$Q$172,7,0),0)+_xlfn.IFNA(VLOOKUP($K542,数据整理2!$B$4:$Q$172,7,0),0)</f>
        <v>0</v>
      </c>
      <c r="I715">
        <f>_xlfn.IFNA(VLOOKUP($D542,数据整理2!$B$4:$Q$172,8,0),0)+_xlfn.IFNA(VLOOKUP($E542,数据整理2!$B$4:$Q$172,8,0),0)+_xlfn.IFNA(VLOOKUP($F542,数据整理2!$B$4:$Q$172,8,0),0)+_xlfn.IFNA(VLOOKUP($G542,数据整理2!$B$4:$Q$172,8,0),0)+_xlfn.IFNA(VLOOKUP($H542,数据整理2!$B$4:$Q$172,8,0),0)+_xlfn.IFNA(VLOOKUP($I542,数据整理2!$B$4:$Q$172,8,0),0)+_xlfn.IFNA(VLOOKUP($J542,数据整理2!$B$4:$Q$172,8,0),0)+_xlfn.IFNA(VLOOKUP($K542,数据整理2!$B$4:$Q$172,8,0),0)</f>
        <v>0</v>
      </c>
      <c r="J715">
        <f>_xlfn.IFNA(VLOOKUP($D542,数据整理2!$B$4:$Q$172,9,0),0)+_xlfn.IFNA(VLOOKUP($E542,数据整理2!$B$4:$Q$172,9,0),0)+_xlfn.IFNA(VLOOKUP($F542,数据整理2!$B$4:$Q$172,9,0),0)+_xlfn.IFNA(VLOOKUP($G542,数据整理2!$B$4:$Q$172,9,0),0)+_xlfn.IFNA(VLOOKUP($H542,数据整理2!$B$4:$Q$172,9,0),0)+_xlfn.IFNA(VLOOKUP($I542,数据整理2!$B$4:$Q$172,9,0),0)+_xlfn.IFNA(VLOOKUP($J542,数据整理2!$B$4:$Q$172,9,0),0)+_xlfn.IFNA(VLOOKUP($K542,数据整理2!$B$4:$Q$172,9,0),0)</f>
        <v>0</v>
      </c>
      <c r="K715">
        <f>_xlfn.IFNA(VLOOKUP($D542,数据整理2!$B$4:$Q$172,10,0),0)+_xlfn.IFNA(VLOOKUP($E542,数据整理2!$B$4:$Q$172,10,0),0)+_xlfn.IFNA(VLOOKUP($F542,数据整理2!$B$4:$Q$172,10,0),0)+_xlfn.IFNA(VLOOKUP($G542,数据整理2!$B$4:$Q$172,10,0),0)+_xlfn.IFNA(VLOOKUP($H542,数据整理2!$B$4:$Q$172,10,0),0)+_xlfn.IFNA(VLOOKUP($I542,数据整理2!$B$4:$Q$172,10,0),0)+_xlfn.IFNA(VLOOKUP($J542,数据整理2!$B$4:$Q$172,10,0),0)+_xlfn.IFNA(VLOOKUP($K542,数据整理2!$B$4:$Q$172,10,0),0)</f>
        <v>0</v>
      </c>
      <c r="L715">
        <f>_xlfn.IFNA(VLOOKUP($D542,数据整理2!$B$4:$Q$172,11,0),0)+_xlfn.IFNA(VLOOKUP($E542,数据整理2!$B$4:$Q$172,11,0),0)+_xlfn.IFNA(VLOOKUP($F542,数据整理2!$B$4:$Q$172,11,0),0)+_xlfn.IFNA(VLOOKUP($G542,数据整理2!$B$4:$Q$172,11,0),0)+_xlfn.IFNA(VLOOKUP($H542,数据整理2!$B$4:$Q$172,11,0),0)+_xlfn.IFNA(VLOOKUP($I542,数据整理2!$B$4:$Q$172,11,0),0)+_xlfn.IFNA(VLOOKUP($J542,数据整理2!$B$4:$Q$172,11,0),0)+_xlfn.IFNA(VLOOKUP($K542,数据整理2!$B$4:$Q$172,11,0),0)</f>
        <v>0</v>
      </c>
      <c r="M715">
        <f>_xlfn.IFNA(VLOOKUP($D542,数据整理2!$B$4:$Q$172,12,0),0)+_xlfn.IFNA(VLOOKUP($E542,数据整理2!$B$4:$Q$172,12,0),0)+_xlfn.IFNA(VLOOKUP($F542,数据整理2!$B$4:$Q$172,12,0),0)+_xlfn.IFNA(VLOOKUP($G542,数据整理2!$B$4:$Q$172,12,0),0)+_xlfn.IFNA(VLOOKUP($H542,数据整理2!$B$4:$Q$172,12,0),0)+_xlfn.IFNA(VLOOKUP($I542,数据整理2!$B$4:$Q$172,12,0),0)+_xlfn.IFNA(VLOOKUP($J542,数据整理2!$B$4:$Q$172,12,0),0)+_xlfn.IFNA(VLOOKUP($K542,数据整理2!$B$4:$Q$172,12,0),0)</f>
        <v>0</v>
      </c>
      <c r="N715">
        <f>_xlfn.IFNA(VLOOKUP($D542,数据整理2!$B$4:$Q$172,13,0),0)+_xlfn.IFNA(VLOOKUP($E542,数据整理2!$B$4:$Q$172,13,0),0)+_xlfn.IFNA(VLOOKUP($F542,数据整理2!$B$4:$Q$172,13,0),0)+_xlfn.IFNA(VLOOKUP($G542,数据整理2!$B$4:$Q$172,13,0),0)+_xlfn.IFNA(VLOOKUP($H542,数据整理2!$B$4:$Q$172,13,0),0)+_xlfn.IFNA(VLOOKUP($I542,数据整理2!$B$4:$Q$172,13,0),0)+_xlfn.IFNA(VLOOKUP($J542,数据整理2!$B$4:$Q$172,13,0),0)+_xlfn.IFNA(VLOOKUP($K542,数据整理2!$B$4:$Q$172,13,0),0)</f>
        <v>0</v>
      </c>
      <c r="O715">
        <f>_xlfn.IFNA(VLOOKUP($D542,数据整理2!$B$4:$Q$172,14,0),0)+_xlfn.IFNA(VLOOKUP($E542,数据整理2!$B$4:$Q$172,14,0),0)+_xlfn.IFNA(VLOOKUP($F542,数据整理2!$B$4:$Q$172,14,0),0)+_xlfn.IFNA(VLOOKUP($G542,数据整理2!$B$4:$Q$172,14,0),0)+_xlfn.IFNA(VLOOKUP($H542,数据整理2!$B$4:$Q$172,14,0),0)+_xlfn.IFNA(VLOOKUP($I542,数据整理2!$B$4:$Q$172,14,0),0)+_xlfn.IFNA(VLOOKUP($J542,数据整理2!$B$4:$Q$172,14,0),0)+_xlfn.IFNA(VLOOKUP($K542,数据整理2!$B$4:$Q$172,14,0),0)</f>
        <v>0</v>
      </c>
      <c r="P715">
        <f>_xlfn.IFNA(VLOOKUP($D542,数据整理2!$B$4:$Q$172,15,0),0)+_xlfn.IFNA(VLOOKUP($E542,数据整理2!$B$4:$Q$172,15,0),0)+_xlfn.IFNA(VLOOKUP($F542,数据整理2!$B$4:$Q$172,15,0),0)+_xlfn.IFNA(VLOOKUP($G542,数据整理2!$B$4:$Q$172,15,0),0)+_xlfn.IFNA(VLOOKUP($H542,数据整理2!$B$4:$Q$172,15,0),0)+_xlfn.IFNA(VLOOKUP($I542,数据整理2!$B$4:$Q$172,15,0),0)+_xlfn.IFNA(VLOOKUP($J542,数据整理2!$B$4:$Q$172,15,0),0)+_xlfn.IFNA(VLOOKUP($K542,数据整理2!$B$4:$Q$172,15,0),0)</f>
        <v>2862</v>
      </c>
      <c r="Q715">
        <f>_xlfn.IFNA(VLOOKUP($D542,数据整理2!$B$4:$Q$172,16,0),0)+_xlfn.IFNA(VLOOKUP($E542,数据整理2!$B$4:$Q$172,16,0),0)+_xlfn.IFNA(VLOOKUP($F542,数据整理2!$B$4:$Q$172,16,0),0)+_xlfn.IFNA(VLOOKUP($G542,数据整理2!$B$4:$Q$172,16,0),0)+_xlfn.IFNA(VLOOKUP($H542,数据整理2!$B$4:$Q$172,16,0),0)+_xlfn.IFNA(VLOOKUP($I542,数据整理2!$B$4:$Q$172,16,0),0)+_xlfn.IFNA(VLOOKUP($J542,数据整理2!$B$4:$Q$172,16,0),0)+_xlfn.IFNA(VLOOKUP($K542,数据整理2!$B$4:$Q$172,16,0),0)</f>
        <v>2862</v>
      </c>
    </row>
    <row r="716" spans="2:17" x14ac:dyDescent="0.2">
      <c r="B716">
        <v>163</v>
      </c>
      <c r="C716" t="str">
        <f>INDEX(数据整理1!$C$30:$C$54,MATCH(B716,数据整理1!$D$30:$D$54))</f>
        <v>23阶</v>
      </c>
      <c r="D716">
        <f>_xlfn.IFNA(VLOOKUP(D543,数据整理2!$B$4:$Q$172,3,0),0)+_xlfn.IFNA(VLOOKUP(E543,数据整理2!$B$4:$Q$172,3,0),0)+_xlfn.IFNA(VLOOKUP(F543,数据整理2!$B$4:$Q$172,3,0),0)+_xlfn.IFNA(VLOOKUP(G543,数据整理2!$B$4:$Q$172,3,0),0)+_xlfn.IFNA(VLOOKUP(H543,数据整理2!$B$4:$Q$172,3,0),0)+_xlfn.IFNA(VLOOKUP(I543,数据整理2!$B$4:$Q$172,3,0),0)+_xlfn.IFNA(VLOOKUP(J543,数据整理2!$B$4:$Q$172,3,0),0)+_xlfn.IFNA(VLOOKUP(K543,数据整理2!$B$4:$Q$172,3,0),0)</f>
        <v>11286</v>
      </c>
      <c r="E716">
        <f>_xlfn.IFNA(VLOOKUP($D543,数据整理2!$B$4:$Q$172,4,0),0)+_xlfn.IFNA(VLOOKUP($E543,数据整理2!$B$4:$Q$172,4,0),0)+_xlfn.IFNA(VLOOKUP($F543,数据整理2!$B$4:$Q$172,4,0),0)+_xlfn.IFNA(VLOOKUP($G543,数据整理2!$B$4:$Q$172,4,0),0)+_xlfn.IFNA(VLOOKUP($H543,数据整理2!$B$4:$Q$172,4,0),0)+_xlfn.IFNA(VLOOKUP($I543,数据整理2!$B$4:$Q$172,4,0),0)+_xlfn.IFNA(VLOOKUP($J543,数据整理2!$B$4:$Q$172,4,0),0)+_xlfn.IFNA(VLOOKUP($K543,数据整理2!$B$4:$Q$172,4,0),0)</f>
        <v>3560</v>
      </c>
      <c r="F716">
        <f>_xlfn.IFNA(VLOOKUP($D543,数据整理2!$B$4:$Q$172,5,0),0)+_xlfn.IFNA(VLOOKUP($E543,数据整理2!$B$4:$Q$172,5,0),0)+_xlfn.IFNA(VLOOKUP($F543,数据整理2!$B$4:$Q$172,5,0),0)+_xlfn.IFNA(VLOOKUP($G543,数据整理2!$B$4:$Q$172,5,0),0)+_xlfn.IFNA(VLOOKUP($H543,数据整理2!$B$4:$Q$172,5,0),0)+_xlfn.IFNA(VLOOKUP($I543,数据整理2!$B$4:$Q$172,5,0),0)+_xlfn.IFNA(VLOOKUP($J543,数据整理2!$B$4:$Q$172,5,0),0)+_xlfn.IFNA(VLOOKUP($K543,数据整理2!$B$4:$Q$172,5,0),0)</f>
        <v>6324</v>
      </c>
      <c r="G716">
        <f>_xlfn.IFNA(VLOOKUP($D543,数据整理2!$B$4:$Q$172,6,0),0)+_xlfn.IFNA(VLOOKUP($E543,数据整理2!$B$4:$Q$172,6,0),0)+_xlfn.IFNA(VLOOKUP($F543,数据整理2!$B$4:$Q$172,6,0),0)+_xlfn.IFNA(VLOOKUP($G543,数据整理2!$B$4:$Q$172,6,0),0)+_xlfn.IFNA(VLOOKUP($H543,数据整理2!$B$4:$Q$172,6,0),0)+_xlfn.IFNA(VLOOKUP($I543,数据整理2!$B$4:$Q$172,6,0),0)+_xlfn.IFNA(VLOOKUP($J543,数据整理2!$B$4:$Q$172,6,0),0)+_xlfn.IFNA(VLOOKUP($K543,数据整理2!$B$4:$Q$172,6,0),0)</f>
        <v>4762</v>
      </c>
      <c r="H716">
        <f>_xlfn.IFNA(VLOOKUP($D543,数据整理2!$B$4:$Q$172,7,0),0)+_xlfn.IFNA(VLOOKUP($E543,数据整理2!$B$4:$Q$172,7,0),0)+_xlfn.IFNA(VLOOKUP($F543,数据整理2!$B$4:$Q$172,7,0),0)+_xlfn.IFNA(VLOOKUP($G543,数据整理2!$B$4:$Q$172,7,0),0)+_xlfn.IFNA(VLOOKUP($H543,数据整理2!$B$4:$Q$172,7,0),0)+_xlfn.IFNA(VLOOKUP($I543,数据整理2!$B$4:$Q$172,7,0),0)+_xlfn.IFNA(VLOOKUP($J543,数据整理2!$B$4:$Q$172,7,0),0)+_xlfn.IFNA(VLOOKUP($K543,数据整理2!$B$4:$Q$172,7,0),0)</f>
        <v>0</v>
      </c>
      <c r="I716">
        <f>_xlfn.IFNA(VLOOKUP($D543,数据整理2!$B$4:$Q$172,8,0),0)+_xlfn.IFNA(VLOOKUP($E543,数据整理2!$B$4:$Q$172,8,0),0)+_xlfn.IFNA(VLOOKUP($F543,数据整理2!$B$4:$Q$172,8,0),0)+_xlfn.IFNA(VLOOKUP($G543,数据整理2!$B$4:$Q$172,8,0),0)+_xlfn.IFNA(VLOOKUP($H543,数据整理2!$B$4:$Q$172,8,0),0)+_xlfn.IFNA(VLOOKUP($I543,数据整理2!$B$4:$Q$172,8,0),0)+_xlfn.IFNA(VLOOKUP($J543,数据整理2!$B$4:$Q$172,8,0),0)+_xlfn.IFNA(VLOOKUP($K543,数据整理2!$B$4:$Q$172,8,0),0)</f>
        <v>0</v>
      </c>
      <c r="J716">
        <f>_xlfn.IFNA(VLOOKUP($D543,数据整理2!$B$4:$Q$172,9,0),0)+_xlfn.IFNA(VLOOKUP($E543,数据整理2!$B$4:$Q$172,9,0),0)+_xlfn.IFNA(VLOOKUP($F543,数据整理2!$B$4:$Q$172,9,0),0)+_xlfn.IFNA(VLOOKUP($G543,数据整理2!$B$4:$Q$172,9,0),0)+_xlfn.IFNA(VLOOKUP($H543,数据整理2!$B$4:$Q$172,9,0),0)+_xlfn.IFNA(VLOOKUP($I543,数据整理2!$B$4:$Q$172,9,0),0)+_xlfn.IFNA(VLOOKUP($J543,数据整理2!$B$4:$Q$172,9,0),0)+_xlfn.IFNA(VLOOKUP($K543,数据整理2!$B$4:$Q$172,9,0),0)</f>
        <v>0</v>
      </c>
      <c r="K716">
        <f>_xlfn.IFNA(VLOOKUP($D543,数据整理2!$B$4:$Q$172,10,0),0)+_xlfn.IFNA(VLOOKUP($E543,数据整理2!$B$4:$Q$172,10,0),0)+_xlfn.IFNA(VLOOKUP($F543,数据整理2!$B$4:$Q$172,10,0),0)+_xlfn.IFNA(VLOOKUP($G543,数据整理2!$B$4:$Q$172,10,0),0)+_xlfn.IFNA(VLOOKUP($H543,数据整理2!$B$4:$Q$172,10,0),0)+_xlfn.IFNA(VLOOKUP($I543,数据整理2!$B$4:$Q$172,10,0),0)+_xlfn.IFNA(VLOOKUP($J543,数据整理2!$B$4:$Q$172,10,0),0)+_xlfn.IFNA(VLOOKUP($K543,数据整理2!$B$4:$Q$172,10,0),0)</f>
        <v>0</v>
      </c>
      <c r="L716">
        <f>_xlfn.IFNA(VLOOKUP($D543,数据整理2!$B$4:$Q$172,11,0),0)+_xlfn.IFNA(VLOOKUP($E543,数据整理2!$B$4:$Q$172,11,0),0)+_xlfn.IFNA(VLOOKUP($F543,数据整理2!$B$4:$Q$172,11,0),0)+_xlfn.IFNA(VLOOKUP($G543,数据整理2!$B$4:$Q$172,11,0),0)+_xlfn.IFNA(VLOOKUP($H543,数据整理2!$B$4:$Q$172,11,0),0)+_xlfn.IFNA(VLOOKUP($I543,数据整理2!$B$4:$Q$172,11,0),0)+_xlfn.IFNA(VLOOKUP($J543,数据整理2!$B$4:$Q$172,11,0),0)+_xlfn.IFNA(VLOOKUP($K543,数据整理2!$B$4:$Q$172,11,0),0)</f>
        <v>0</v>
      </c>
      <c r="M716">
        <f>_xlfn.IFNA(VLOOKUP($D543,数据整理2!$B$4:$Q$172,12,0),0)+_xlfn.IFNA(VLOOKUP($E543,数据整理2!$B$4:$Q$172,12,0),0)+_xlfn.IFNA(VLOOKUP($F543,数据整理2!$B$4:$Q$172,12,0),0)+_xlfn.IFNA(VLOOKUP($G543,数据整理2!$B$4:$Q$172,12,0),0)+_xlfn.IFNA(VLOOKUP($H543,数据整理2!$B$4:$Q$172,12,0),0)+_xlfn.IFNA(VLOOKUP($I543,数据整理2!$B$4:$Q$172,12,0),0)+_xlfn.IFNA(VLOOKUP($J543,数据整理2!$B$4:$Q$172,12,0),0)+_xlfn.IFNA(VLOOKUP($K543,数据整理2!$B$4:$Q$172,12,0),0)</f>
        <v>0</v>
      </c>
      <c r="N716">
        <f>_xlfn.IFNA(VLOOKUP($D543,数据整理2!$B$4:$Q$172,13,0),0)+_xlfn.IFNA(VLOOKUP($E543,数据整理2!$B$4:$Q$172,13,0),0)+_xlfn.IFNA(VLOOKUP($F543,数据整理2!$B$4:$Q$172,13,0),0)+_xlfn.IFNA(VLOOKUP($G543,数据整理2!$B$4:$Q$172,13,0),0)+_xlfn.IFNA(VLOOKUP($H543,数据整理2!$B$4:$Q$172,13,0),0)+_xlfn.IFNA(VLOOKUP($I543,数据整理2!$B$4:$Q$172,13,0),0)+_xlfn.IFNA(VLOOKUP($J543,数据整理2!$B$4:$Q$172,13,0),0)+_xlfn.IFNA(VLOOKUP($K543,数据整理2!$B$4:$Q$172,13,0),0)</f>
        <v>0</v>
      </c>
      <c r="O716">
        <f>_xlfn.IFNA(VLOOKUP($D543,数据整理2!$B$4:$Q$172,14,0),0)+_xlfn.IFNA(VLOOKUP($E543,数据整理2!$B$4:$Q$172,14,0),0)+_xlfn.IFNA(VLOOKUP($F543,数据整理2!$B$4:$Q$172,14,0),0)+_xlfn.IFNA(VLOOKUP($G543,数据整理2!$B$4:$Q$172,14,0),0)+_xlfn.IFNA(VLOOKUP($H543,数据整理2!$B$4:$Q$172,14,0),0)+_xlfn.IFNA(VLOOKUP($I543,数据整理2!$B$4:$Q$172,14,0),0)+_xlfn.IFNA(VLOOKUP($J543,数据整理2!$B$4:$Q$172,14,0),0)+_xlfn.IFNA(VLOOKUP($K543,数据整理2!$B$4:$Q$172,14,0),0)</f>
        <v>0</v>
      </c>
      <c r="P716">
        <f>_xlfn.IFNA(VLOOKUP($D543,数据整理2!$B$4:$Q$172,15,0),0)+_xlfn.IFNA(VLOOKUP($E543,数据整理2!$B$4:$Q$172,15,0),0)+_xlfn.IFNA(VLOOKUP($F543,数据整理2!$B$4:$Q$172,15,0),0)+_xlfn.IFNA(VLOOKUP($G543,数据整理2!$B$4:$Q$172,15,0),0)+_xlfn.IFNA(VLOOKUP($H543,数据整理2!$B$4:$Q$172,15,0),0)+_xlfn.IFNA(VLOOKUP($I543,数据整理2!$B$4:$Q$172,15,0),0)+_xlfn.IFNA(VLOOKUP($J543,数据整理2!$B$4:$Q$172,15,0),0)+_xlfn.IFNA(VLOOKUP($K543,数据整理2!$B$4:$Q$172,15,0),0)</f>
        <v>2862</v>
      </c>
      <c r="Q716">
        <f>_xlfn.IFNA(VLOOKUP($D543,数据整理2!$B$4:$Q$172,16,0),0)+_xlfn.IFNA(VLOOKUP($E543,数据整理2!$B$4:$Q$172,16,0),0)+_xlfn.IFNA(VLOOKUP($F543,数据整理2!$B$4:$Q$172,16,0),0)+_xlfn.IFNA(VLOOKUP($G543,数据整理2!$B$4:$Q$172,16,0),0)+_xlfn.IFNA(VLOOKUP($H543,数据整理2!$B$4:$Q$172,16,0),0)+_xlfn.IFNA(VLOOKUP($I543,数据整理2!$B$4:$Q$172,16,0),0)+_xlfn.IFNA(VLOOKUP($J543,数据整理2!$B$4:$Q$172,16,0),0)+_xlfn.IFNA(VLOOKUP($K543,数据整理2!$B$4:$Q$172,16,0),0)</f>
        <v>2862</v>
      </c>
    </row>
    <row r="717" spans="2:17" x14ac:dyDescent="0.2">
      <c r="B717">
        <v>164</v>
      </c>
      <c r="C717" t="str">
        <f>INDEX(数据整理1!$C$30:$C$54,MATCH(B717,数据整理1!$D$30:$D$54))</f>
        <v>24阶</v>
      </c>
      <c r="D717">
        <f>_xlfn.IFNA(VLOOKUP(D544,数据整理2!$B$4:$Q$172,3,0),0)+_xlfn.IFNA(VLOOKUP(E544,数据整理2!$B$4:$Q$172,3,0),0)+_xlfn.IFNA(VLOOKUP(F544,数据整理2!$B$4:$Q$172,3,0),0)+_xlfn.IFNA(VLOOKUP(G544,数据整理2!$B$4:$Q$172,3,0),0)+_xlfn.IFNA(VLOOKUP(H544,数据整理2!$B$4:$Q$172,3,0),0)+_xlfn.IFNA(VLOOKUP(I544,数据整理2!$B$4:$Q$172,3,0),0)+_xlfn.IFNA(VLOOKUP(J544,数据整理2!$B$4:$Q$172,3,0),0)+_xlfn.IFNA(VLOOKUP(K544,数据整理2!$B$4:$Q$172,3,0),0)</f>
        <v>14626</v>
      </c>
      <c r="E717">
        <f>_xlfn.IFNA(VLOOKUP($D544,数据整理2!$B$4:$Q$172,4,0),0)+_xlfn.IFNA(VLOOKUP($E544,数据整理2!$B$4:$Q$172,4,0),0)+_xlfn.IFNA(VLOOKUP($F544,数据整理2!$B$4:$Q$172,4,0),0)+_xlfn.IFNA(VLOOKUP($G544,数据整理2!$B$4:$Q$172,4,0),0)+_xlfn.IFNA(VLOOKUP($H544,数据整理2!$B$4:$Q$172,4,0),0)+_xlfn.IFNA(VLOOKUP($I544,数据整理2!$B$4:$Q$172,4,0),0)+_xlfn.IFNA(VLOOKUP($J544,数据整理2!$B$4:$Q$172,4,0),0)+_xlfn.IFNA(VLOOKUP($K544,数据整理2!$B$4:$Q$172,4,0),0)</f>
        <v>3230</v>
      </c>
      <c r="F717">
        <f>_xlfn.IFNA(VLOOKUP($D544,数据整理2!$B$4:$Q$172,5,0),0)+_xlfn.IFNA(VLOOKUP($E544,数据整理2!$B$4:$Q$172,5,0),0)+_xlfn.IFNA(VLOOKUP($F544,数据整理2!$B$4:$Q$172,5,0),0)+_xlfn.IFNA(VLOOKUP($G544,数据整理2!$B$4:$Q$172,5,0),0)+_xlfn.IFNA(VLOOKUP($H544,数据整理2!$B$4:$Q$172,5,0),0)+_xlfn.IFNA(VLOOKUP($I544,数据整理2!$B$4:$Q$172,5,0),0)+_xlfn.IFNA(VLOOKUP($J544,数据整理2!$B$4:$Q$172,5,0),0)+_xlfn.IFNA(VLOOKUP($K544,数据整理2!$B$4:$Q$172,5,0),0)</f>
        <v>4762</v>
      </c>
      <c r="G717">
        <f>_xlfn.IFNA(VLOOKUP($D544,数据整理2!$B$4:$Q$172,6,0),0)+_xlfn.IFNA(VLOOKUP($E544,数据整理2!$B$4:$Q$172,6,0),0)+_xlfn.IFNA(VLOOKUP($F544,数据整理2!$B$4:$Q$172,6,0),0)+_xlfn.IFNA(VLOOKUP($G544,数据整理2!$B$4:$Q$172,6,0),0)+_xlfn.IFNA(VLOOKUP($H544,数据整理2!$B$4:$Q$172,6,0),0)+_xlfn.IFNA(VLOOKUP($I544,数据整理2!$B$4:$Q$172,6,0),0)+_xlfn.IFNA(VLOOKUP($J544,数据整理2!$B$4:$Q$172,6,0),0)+_xlfn.IFNA(VLOOKUP($K544,数据整理2!$B$4:$Q$172,6,0),0)</f>
        <v>2762</v>
      </c>
      <c r="H717">
        <f>_xlfn.IFNA(VLOOKUP($D544,数据整理2!$B$4:$Q$172,7,0),0)+_xlfn.IFNA(VLOOKUP($E544,数据整理2!$B$4:$Q$172,7,0),0)+_xlfn.IFNA(VLOOKUP($F544,数据整理2!$B$4:$Q$172,7,0),0)+_xlfn.IFNA(VLOOKUP($G544,数据整理2!$B$4:$Q$172,7,0),0)+_xlfn.IFNA(VLOOKUP($H544,数据整理2!$B$4:$Q$172,7,0),0)+_xlfn.IFNA(VLOOKUP($I544,数据整理2!$B$4:$Q$172,7,0),0)+_xlfn.IFNA(VLOOKUP($J544,数据整理2!$B$4:$Q$172,7,0),0)+_xlfn.IFNA(VLOOKUP($K544,数据整理2!$B$4:$Q$172,7,0),0)</f>
        <v>0</v>
      </c>
      <c r="I717">
        <f>_xlfn.IFNA(VLOOKUP($D544,数据整理2!$B$4:$Q$172,8,0),0)+_xlfn.IFNA(VLOOKUP($E544,数据整理2!$B$4:$Q$172,8,0),0)+_xlfn.IFNA(VLOOKUP($F544,数据整理2!$B$4:$Q$172,8,0),0)+_xlfn.IFNA(VLOOKUP($G544,数据整理2!$B$4:$Q$172,8,0),0)+_xlfn.IFNA(VLOOKUP($H544,数据整理2!$B$4:$Q$172,8,0),0)+_xlfn.IFNA(VLOOKUP($I544,数据整理2!$B$4:$Q$172,8,0),0)+_xlfn.IFNA(VLOOKUP($J544,数据整理2!$B$4:$Q$172,8,0),0)+_xlfn.IFNA(VLOOKUP($K544,数据整理2!$B$4:$Q$172,8,0),0)</f>
        <v>0</v>
      </c>
      <c r="J717">
        <f>_xlfn.IFNA(VLOOKUP($D544,数据整理2!$B$4:$Q$172,9,0),0)+_xlfn.IFNA(VLOOKUP($E544,数据整理2!$B$4:$Q$172,9,0),0)+_xlfn.IFNA(VLOOKUP($F544,数据整理2!$B$4:$Q$172,9,0),0)+_xlfn.IFNA(VLOOKUP($G544,数据整理2!$B$4:$Q$172,9,0),0)+_xlfn.IFNA(VLOOKUP($H544,数据整理2!$B$4:$Q$172,9,0),0)+_xlfn.IFNA(VLOOKUP($I544,数据整理2!$B$4:$Q$172,9,0),0)+_xlfn.IFNA(VLOOKUP($J544,数据整理2!$B$4:$Q$172,9,0),0)+_xlfn.IFNA(VLOOKUP($K544,数据整理2!$B$4:$Q$172,9,0),0)</f>
        <v>0</v>
      </c>
      <c r="K717">
        <f>_xlfn.IFNA(VLOOKUP($D544,数据整理2!$B$4:$Q$172,10,0),0)+_xlfn.IFNA(VLOOKUP($E544,数据整理2!$B$4:$Q$172,10,0),0)+_xlfn.IFNA(VLOOKUP($F544,数据整理2!$B$4:$Q$172,10,0),0)+_xlfn.IFNA(VLOOKUP($G544,数据整理2!$B$4:$Q$172,10,0),0)+_xlfn.IFNA(VLOOKUP($H544,数据整理2!$B$4:$Q$172,10,0),0)+_xlfn.IFNA(VLOOKUP($I544,数据整理2!$B$4:$Q$172,10,0),0)+_xlfn.IFNA(VLOOKUP($J544,数据整理2!$B$4:$Q$172,10,0),0)+_xlfn.IFNA(VLOOKUP($K544,数据整理2!$B$4:$Q$172,10,0),0)</f>
        <v>0</v>
      </c>
      <c r="L717">
        <f>_xlfn.IFNA(VLOOKUP($D544,数据整理2!$B$4:$Q$172,11,0),0)+_xlfn.IFNA(VLOOKUP($E544,数据整理2!$B$4:$Q$172,11,0),0)+_xlfn.IFNA(VLOOKUP($F544,数据整理2!$B$4:$Q$172,11,0),0)+_xlfn.IFNA(VLOOKUP($G544,数据整理2!$B$4:$Q$172,11,0),0)+_xlfn.IFNA(VLOOKUP($H544,数据整理2!$B$4:$Q$172,11,0),0)+_xlfn.IFNA(VLOOKUP($I544,数据整理2!$B$4:$Q$172,11,0),0)+_xlfn.IFNA(VLOOKUP($J544,数据整理2!$B$4:$Q$172,11,0),0)+_xlfn.IFNA(VLOOKUP($K544,数据整理2!$B$4:$Q$172,11,0),0)</f>
        <v>0</v>
      </c>
      <c r="M717">
        <f>_xlfn.IFNA(VLOOKUP($D544,数据整理2!$B$4:$Q$172,12,0),0)+_xlfn.IFNA(VLOOKUP($E544,数据整理2!$B$4:$Q$172,12,0),0)+_xlfn.IFNA(VLOOKUP($F544,数据整理2!$B$4:$Q$172,12,0),0)+_xlfn.IFNA(VLOOKUP($G544,数据整理2!$B$4:$Q$172,12,0),0)+_xlfn.IFNA(VLOOKUP($H544,数据整理2!$B$4:$Q$172,12,0),0)+_xlfn.IFNA(VLOOKUP($I544,数据整理2!$B$4:$Q$172,12,0),0)+_xlfn.IFNA(VLOOKUP($J544,数据整理2!$B$4:$Q$172,12,0),0)+_xlfn.IFNA(VLOOKUP($K544,数据整理2!$B$4:$Q$172,12,0),0)</f>
        <v>0</v>
      </c>
      <c r="N717">
        <f>_xlfn.IFNA(VLOOKUP($D544,数据整理2!$B$4:$Q$172,13,0),0)+_xlfn.IFNA(VLOOKUP($E544,数据整理2!$B$4:$Q$172,13,0),0)+_xlfn.IFNA(VLOOKUP($F544,数据整理2!$B$4:$Q$172,13,0),0)+_xlfn.IFNA(VLOOKUP($G544,数据整理2!$B$4:$Q$172,13,0),0)+_xlfn.IFNA(VLOOKUP($H544,数据整理2!$B$4:$Q$172,13,0),0)+_xlfn.IFNA(VLOOKUP($I544,数据整理2!$B$4:$Q$172,13,0),0)+_xlfn.IFNA(VLOOKUP($J544,数据整理2!$B$4:$Q$172,13,0),0)+_xlfn.IFNA(VLOOKUP($K544,数据整理2!$B$4:$Q$172,13,0),0)</f>
        <v>0</v>
      </c>
      <c r="O717">
        <f>_xlfn.IFNA(VLOOKUP($D544,数据整理2!$B$4:$Q$172,14,0),0)+_xlfn.IFNA(VLOOKUP($E544,数据整理2!$B$4:$Q$172,14,0),0)+_xlfn.IFNA(VLOOKUP($F544,数据整理2!$B$4:$Q$172,14,0),0)+_xlfn.IFNA(VLOOKUP($G544,数据整理2!$B$4:$Q$172,14,0),0)+_xlfn.IFNA(VLOOKUP($H544,数据整理2!$B$4:$Q$172,14,0),0)+_xlfn.IFNA(VLOOKUP($I544,数据整理2!$B$4:$Q$172,14,0),0)+_xlfn.IFNA(VLOOKUP($J544,数据整理2!$B$4:$Q$172,14,0),0)+_xlfn.IFNA(VLOOKUP($K544,数据整理2!$B$4:$Q$172,14,0),0)</f>
        <v>0</v>
      </c>
      <c r="P717">
        <f>_xlfn.IFNA(VLOOKUP($D544,数据整理2!$B$4:$Q$172,15,0),0)+_xlfn.IFNA(VLOOKUP($E544,数据整理2!$B$4:$Q$172,15,0),0)+_xlfn.IFNA(VLOOKUP($F544,数据整理2!$B$4:$Q$172,15,0),0)+_xlfn.IFNA(VLOOKUP($G544,数据整理2!$B$4:$Q$172,15,0),0)+_xlfn.IFNA(VLOOKUP($H544,数据整理2!$B$4:$Q$172,15,0),0)+_xlfn.IFNA(VLOOKUP($I544,数据整理2!$B$4:$Q$172,15,0),0)+_xlfn.IFNA(VLOOKUP($J544,数据整理2!$B$4:$Q$172,15,0),0)+_xlfn.IFNA(VLOOKUP($K544,数据整理2!$B$4:$Q$172,15,0),0)</f>
        <v>2556</v>
      </c>
      <c r="Q717">
        <f>_xlfn.IFNA(VLOOKUP($D544,数据整理2!$B$4:$Q$172,16,0),0)+_xlfn.IFNA(VLOOKUP($E544,数据整理2!$B$4:$Q$172,16,0),0)+_xlfn.IFNA(VLOOKUP($F544,数据整理2!$B$4:$Q$172,16,0),0)+_xlfn.IFNA(VLOOKUP($G544,数据整理2!$B$4:$Q$172,16,0),0)+_xlfn.IFNA(VLOOKUP($H544,数据整理2!$B$4:$Q$172,16,0),0)+_xlfn.IFNA(VLOOKUP($I544,数据整理2!$B$4:$Q$172,16,0),0)+_xlfn.IFNA(VLOOKUP($J544,数据整理2!$B$4:$Q$172,16,0),0)+_xlfn.IFNA(VLOOKUP($K544,数据整理2!$B$4:$Q$172,16,0),0)</f>
        <v>2556</v>
      </c>
    </row>
    <row r="718" spans="2:17" x14ac:dyDescent="0.2">
      <c r="B718">
        <v>165</v>
      </c>
      <c r="C718" t="str">
        <f>INDEX(数据整理1!$C$30:$C$54,MATCH(B718,数据整理1!$D$30:$D$54))</f>
        <v>24阶</v>
      </c>
      <c r="D718">
        <f>_xlfn.IFNA(VLOOKUP(D545,数据整理2!$B$4:$Q$172,3,0),0)+_xlfn.IFNA(VLOOKUP(E545,数据整理2!$B$4:$Q$172,3,0),0)+_xlfn.IFNA(VLOOKUP(F545,数据整理2!$B$4:$Q$172,3,0),0)+_xlfn.IFNA(VLOOKUP(G545,数据整理2!$B$4:$Q$172,3,0),0)+_xlfn.IFNA(VLOOKUP(H545,数据整理2!$B$4:$Q$172,3,0),0)+_xlfn.IFNA(VLOOKUP(I545,数据整理2!$B$4:$Q$172,3,0),0)+_xlfn.IFNA(VLOOKUP(J545,数据整理2!$B$4:$Q$172,3,0),0)+_xlfn.IFNA(VLOOKUP(K545,数据整理2!$B$4:$Q$172,3,0),0)</f>
        <v>14626</v>
      </c>
      <c r="E718">
        <f>_xlfn.IFNA(VLOOKUP($D545,数据整理2!$B$4:$Q$172,4,0),0)+_xlfn.IFNA(VLOOKUP($E545,数据整理2!$B$4:$Q$172,4,0),0)+_xlfn.IFNA(VLOOKUP($F545,数据整理2!$B$4:$Q$172,4,0),0)+_xlfn.IFNA(VLOOKUP($G545,数据整理2!$B$4:$Q$172,4,0),0)+_xlfn.IFNA(VLOOKUP($H545,数据整理2!$B$4:$Q$172,4,0),0)+_xlfn.IFNA(VLOOKUP($I545,数据整理2!$B$4:$Q$172,4,0),0)+_xlfn.IFNA(VLOOKUP($J545,数据整理2!$B$4:$Q$172,4,0),0)+_xlfn.IFNA(VLOOKUP($K545,数据整理2!$B$4:$Q$172,4,0),0)</f>
        <v>3230</v>
      </c>
      <c r="F718">
        <f>_xlfn.IFNA(VLOOKUP($D545,数据整理2!$B$4:$Q$172,5,0),0)+_xlfn.IFNA(VLOOKUP($E545,数据整理2!$B$4:$Q$172,5,0),0)+_xlfn.IFNA(VLOOKUP($F545,数据整理2!$B$4:$Q$172,5,0),0)+_xlfn.IFNA(VLOOKUP($G545,数据整理2!$B$4:$Q$172,5,0),0)+_xlfn.IFNA(VLOOKUP($H545,数据整理2!$B$4:$Q$172,5,0),0)+_xlfn.IFNA(VLOOKUP($I545,数据整理2!$B$4:$Q$172,5,0),0)+_xlfn.IFNA(VLOOKUP($J545,数据整理2!$B$4:$Q$172,5,0),0)+_xlfn.IFNA(VLOOKUP($K545,数据整理2!$B$4:$Q$172,5,0),0)</f>
        <v>6762</v>
      </c>
      <c r="G718">
        <f>_xlfn.IFNA(VLOOKUP($D545,数据整理2!$B$4:$Q$172,6,0),0)+_xlfn.IFNA(VLOOKUP($E545,数据整理2!$B$4:$Q$172,6,0),0)+_xlfn.IFNA(VLOOKUP($F545,数据整理2!$B$4:$Q$172,6,0),0)+_xlfn.IFNA(VLOOKUP($G545,数据整理2!$B$4:$Q$172,6,0),0)+_xlfn.IFNA(VLOOKUP($H545,数据整理2!$B$4:$Q$172,6,0),0)+_xlfn.IFNA(VLOOKUP($I545,数据整理2!$B$4:$Q$172,6,0),0)+_xlfn.IFNA(VLOOKUP($J545,数据整理2!$B$4:$Q$172,6,0),0)+_xlfn.IFNA(VLOOKUP($K545,数据整理2!$B$4:$Q$172,6,0),0)</f>
        <v>4762</v>
      </c>
      <c r="H718">
        <f>_xlfn.IFNA(VLOOKUP($D545,数据整理2!$B$4:$Q$172,7,0),0)+_xlfn.IFNA(VLOOKUP($E545,数据整理2!$B$4:$Q$172,7,0),0)+_xlfn.IFNA(VLOOKUP($F545,数据整理2!$B$4:$Q$172,7,0),0)+_xlfn.IFNA(VLOOKUP($G545,数据整理2!$B$4:$Q$172,7,0),0)+_xlfn.IFNA(VLOOKUP($H545,数据整理2!$B$4:$Q$172,7,0),0)+_xlfn.IFNA(VLOOKUP($I545,数据整理2!$B$4:$Q$172,7,0),0)+_xlfn.IFNA(VLOOKUP($J545,数据整理2!$B$4:$Q$172,7,0),0)+_xlfn.IFNA(VLOOKUP($K545,数据整理2!$B$4:$Q$172,7,0),0)</f>
        <v>0</v>
      </c>
      <c r="I718">
        <f>_xlfn.IFNA(VLOOKUP($D545,数据整理2!$B$4:$Q$172,8,0),0)+_xlfn.IFNA(VLOOKUP($E545,数据整理2!$B$4:$Q$172,8,0),0)+_xlfn.IFNA(VLOOKUP($F545,数据整理2!$B$4:$Q$172,8,0),0)+_xlfn.IFNA(VLOOKUP($G545,数据整理2!$B$4:$Q$172,8,0),0)+_xlfn.IFNA(VLOOKUP($H545,数据整理2!$B$4:$Q$172,8,0),0)+_xlfn.IFNA(VLOOKUP($I545,数据整理2!$B$4:$Q$172,8,0),0)+_xlfn.IFNA(VLOOKUP($J545,数据整理2!$B$4:$Q$172,8,0),0)+_xlfn.IFNA(VLOOKUP($K545,数据整理2!$B$4:$Q$172,8,0),0)</f>
        <v>0</v>
      </c>
      <c r="J718">
        <f>_xlfn.IFNA(VLOOKUP($D545,数据整理2!$B$4:$Q$172,9,0),0)+_xlfn.IFNA(VLOOKUP($E545,数据整理2!$B$4:$Q$172,9,0),0)+_xlfn.IFNA(VLOOKUP($F545,数据整理2!$B$4:$Q$172,9,0),0)+_xlfn.IFNA(VLOOKUP($G545,数据整理2!$B$4:$Q$172,9,0),0)+_xlfn.IFNA(VLOOKUP($H545,数据整理2!$B$4:$Q$172,9,0),0)+_xlfn.IFNA(VLOOKUP($I545,数据整理2!$B$4:$Q$172,9,0),0)+_xlfn.IFNA(VLOOKUP($J545,数据整理2!$B$4:$Q$172,9,0),0)+_xlfn.IFNA(VLOOKUP($K545,数据整理2!$B$4:$Q$172,9,0),0)</f>
        <v>0</v>
      </c>
      <c r="K718">
        <f>_xlfn.IFNA(VLOOKUP($D545,数据整理2!$B$4:$Q$172,10,0),0)+_xlfn.IFNA(VLOOKUP($E545,数据整理2!$B$4:$Q$172,10,0),0)+_xlfn.IFNA(VLOOKUP($F545,数据整理2!$B$4:$Q$172,10,0),0)+_xlfn.IFNA(VLOOKUP($G545,数据整理2!$B$4:$Q$172,10,0),0)+_xlfn.IFNA(VLOOKUP($H545,数据整理2!$B$4:$Q$172,10,0),0)+_xlfn.IFNA(VLOOKUP($I545,数据整理2!$B$4:$Q$172,10,0),0)+_xlfn.IFNA(VLOOKUP($J545,数据整理2!$B$4:$Q$172,10,0),0)+_xlfn.IFNA(VLOOKUP($K545,数据整理2!$B$4:$Q$172,10,0),0)</f>
        <v>0</v>
      </c>
      <c r="L718">
        <f>_xlfn.IFNA(VLOOKUP($D545,数据整理2!$B$4:$Q$172,11,0),0)+_xlfn.IFNA(VLOOKUP($E545,数据整理2!$B$4:$Q$172,11,0),0)+_xlfn.IFNA(VLOOKUP($F545,数据整理2!$B$4:$Q$172,11,0),0)+_xlfn.IFNA(VLOOKUP($G545,数据整理2!$B$4:$Q$172,11,0),0)+_xlfn.IFNA(VLOOKUP($H545,数据整理2!$B$4:$Q$172,11,0),0)+_xlfn.IFNA(VLOOKUP($I545,数据整理2!$B$4:$Q$172,11,0),0)+_xlfn.IFNA(VLOOKUP($J545,数据整理2!$B$4:$Q$172,11,0),0)+_xlfn.IFNA(VLOOKUP($K545,数据整理2!$B$4:$Q$172,11,0),0)</f>
        <v>0</v>
      </c>
      <c r="M718">
        <f>_xlfn.IFNA(VLOOKUP($D545,数据整理2!$B$4:$Q$172,12,0),0)+_xlfn.IFNA(VLOOKUP($E545,数据整理2!$B$4:$Q$172,12,0),0)+_xlfn.IFNA(VLOOKUP($F545,数据整理2!$B$4:$Q$172,12,0),0)+_xlfn.IFNA(VLOOKUP($G545,数据整理2!$B$4:$Q$172,12,0),0)+_xlfn.IFNA(VLOOKUP($H545,数据整理2!$B$4:$Q$172,12,0),0)+_xlfn.IFNA(VLOOKUP($I545,数据整理2!$B$4:$Q$172,12,0),0)+_xlfn.IFNA(VLOOKUP($J545,数据整理2!$B$4:$Q$172,12,0),0)+_xlfn.IFNA(VLOOKUP($K545,数据整理2!$B$4:$Q$172,12,0),0)</f>
        <v>0</v>
      </c>
      <c r="N718">
        <f>_xlfn.IFNA(VLOOKUP($D545,数据整理2!$B$4:$Q$172,13,0),0)+_xlfn.IFNA(VLOOKUP($E545,数据整理2!$B$4:$Q$172,13,0),0)+_xlfn.IFNA(VLOOKUP($F545,数据整理2!$B$4:$Q$172,13,0),0)+_xlfn.IFNA(VLOOKUP($G545,数据整理2!$B$4:$Q$172,13,0),0)+_xlfn.IFNA(VLOOKUP($H545,数据整理2!$B$4:$Q$172,13,0),0)+_xlfn.IFNA(VLOOKUP($I545,数据整理2!$B$4:$Q$172,13,0),0)+_xlfn.IFNA(VLOOKUP($J545,数据整理2!$B$4:$Q$172,13,0),0)+_xlfn.IFNA(VLOOKUP($K545,数据整理2!$B$4:$Q$172,13,0),0)</f>
        <v>0</v>
      </c>
      <c r="O718">
        <f>_xlfn.IFNA(VLOOKUP($D545,数据整理2!$B$4:$Q$172,14,0),0)+_xlfn.IFNA(VLOOKUP($E545,数据整理2!$B$4:$Q$172,14,0),0)+_xlfn.IFNA(VLOOKUP($F545,数据整理2!$B$4:$Q$172,14,0),0)+_xlfn.IFNA(VLOOKUP($G545,数据整理2!$B$4:$Q$172,14,0),0)+_xlfn.IFNA(VLOOKUP($H545,数据整理2!$B$4:$Q$172,14,0),0)+_xlfn.IFNA(VLOOKUP($I545,数据整理2!$B$4:$Q$172,14,0),0)+_xlfn.IFNA(VLOOKUP($J545,数据整理2!$B$4:$Q$172,14,0),0)+_xlfn.IFNA(VLOOKUP($K545,数据整理2!$B$4:$Q$172,14,0),0)</f>
        <v>0</v>
      </c>
      <c r="P718">
        <f>_xlfn.IFNA(VLOOKUP($D545,数据整理2!$B$4:$Q$172,15,0),0)+_xlfn.IFNA(VLOOKUP($E545,数据整理2!$B$4:$Q$172,15,0),0)+_xlfn.IFNA(VLOOKUP($F545,数据整理2!$B$4:$Q$172,15,0),0)+_xlfn.IFNA(VLOOKUP($G545,数据整理2!$B$4:$Q$172,15,0),0)+_xlfn.IFNA(VLOOKUP($H545,数据整理2!$B$4:$Q$172,15,0),0)+_xlfn.IFNA(VLOOKUP($I545,数据整理2!$B$4:$Q$172,15,0),0)+_xlfn.IFNA(VLOOKUP($J545,数据整理2!$B$4:$Q$172,15,0),0)+_xlfn.IFNA(VLOOKUP($K545,数据整理2!$B$4:$Q$172,15,0),0)</f>
        <v>3036</v>
      </c>
      <c r="Q718">
        <f>_xlfn.IFNA(VLOOKUP($D545,数据整理2!$B$4:$Q$172,16,0),0)+_xlfn.IFNA(VLOOKUP($E545,数据整理2!$B$4:$Q$172,16,0),0)+_xlfn.IFNA(VLOOKUP($F545,数据整理2!$B$4:$Q$172,16,0),0)+_xlfn.IFNA(VLOOKUP($G545,数据整理2!$B$4:$Q$172,16,0),0)+_xlfn.IFNA(VLOOKUP($H545,数据整理2!$B$4:$Q$172,16,0),0)+_xlfn.IFNA(VLOOKUP($I545,数据整理2!$B$4:$Q$172,16,0),0)+_xlfn.IFNA(VLOOKUP($J545,数据整理2!$B$4:$Q$172,16,0),0)+_xlfn.IFNA(VLOOKUP($K545,数据整理2!$B$4:$Q$172,16,0),0)</f>
        <v>3036</v>
      </c>
    </row>
    <row r="719" spans="2:17" x14ac:dyDescent="0.2">
      <c r="B719">
        <v>166</v>
      </c>
      <c r="C719" t="str">
        <f>INDEX(数据整理1!$C$30:$C$54,MATCH(B719,数据整理1!$D$30:$D$54))</f>
        <v>24阶</v>
      </c>
      <c r="D719">
        <f>_xlfn.IFNA(VLOOKUP(D546,数据整理2!$B$4:$Q$172,3,0),0)+_xlfn.IFNA(VLOOKUP(E546,数据整理2!$B$4:$Q$172,3,0),0)+_xlfn.IFNA(VLOOKUP(F546,数据整理2!$B$4:$Q$172,3,0),0)+_xlfn.IFNA(VLOOKUP(G546,数据整理2!$B$4:$Q$172,3,0),0)+_xlfn.IFNA(VLOOKUP(H546,数据整理2!$B$4:$Q$172,3,0),0)+_xlfn.IFNA(VLOOKUP(I546,数据整理2!$B$4:$Q$172,3,0),0)+_xlfn.IFNA(VLOOKUP(J546,数据整理2!$B$4:$Q$172,3,0),0)+_xlfn.IFNA(VLOOKUP(K546,数据整理2!$B$4:$Q$172,3,0),0)</f>
        <v>14626</v>
      </c>
      <c r="E719">
        <f>_xlfn.IFNA(VLOOKUP($D546,数据整理2!$B$4:$Q$172,4,0),0)+_xlfn.IFNA(VLOOKUP($E546,数据整理2!$B$4:$Q$172,4,0),0)+_xlfn.IFNA(VLOOKUP($F546,数据整理2!$B$4:$Q$172,4,0),0)+_xlfn.IFNA(VLOOKUP($G546,数据整理2!$B$4:$Q$172,4,0),0)+_xlfn.IFNA(VLOOKUP($H546,数据整理2!$B$4:$Q$172,4,0),0)+_xlfn.IFNA(VLOOKUP($I546,数据整理2!$B$4:$Q$172,4,0),0)+_xlfn.IFNA(VLOOKUP($J546,数据整理2!$B$4:$Q$172,4,0),0)+_xlfn.IFNA(VLOOKUP($K546,数据整理2!$B$4:$Q$172,4,0),0)</f>
        <v>3230</v>
      </c>
      <c r="F719">
        <f>_xlfn.IFNA(VLOOKUP($D546,数据整理2!$B$4:$Q$172,5,0),0)+_xlfn.IFNA(VLOOKUP($E546,数据整理2!$B$4:$Q$172,5,0),0)+_xlfn.IFNA(VLOOKUP($F546,数据整理2!$B$4:$Q$172,5,0),0)+_xlfn.IFNA(VLOOKUP($G546,数据整理2!$B$4:$Q$172,5,0),0)+_xlfn.IFNA(VLOOKUP($H546,数据整理2!$B$4:$Q$172,5,0),0)+_xlfn.IFNA(VLOOKUP($I546,数据整理2!$B$4:$Q$172,5,0),0)+_xlfn.IFNA(VLOOKUP($J546,数据整理2!$B$4:$Q$172,5,0),0)+_xlfn.IFNA(VLOOKUP($K546,数据整理2!$B$4:$Q$172,5,0),0)</f>
        <v>6762</v>
      </c>
      <c r="G719">
        <f>_xlfn.IFNA(VLOOKUP($D546,数据整理2!$B$4:$Q$172,6,0),0)+_xlfn.IFNA(VLOOKUP($E546,数据整理2!$B$4:$Q$172,6,0),0)+_xlfn.IFNA(VLOOKUP($F546,数据整理2!$B$4:$Q$172,6,0),0)+_xlfn.IFNA(VLOOKUP($G546,数据整理2!$B$4:$Q$172,6,0),0)+_xlfn.IFNA(VLOOKUP($H546,数据整理2!$B$4:$Q$172,6,0),0)+_xlfn.IFNA(VLOOKUP($I546,数据整理2!$B$4:$Q$172,6,0),0)+_xlfn.IFNA(VLOOKUP($J546,数据整理2!$B$4:$Q$172,6,0),0)+_xlfn.IFNA(VLOOKUP($K546,数据整理2!$B$4:$Q$172,6,0),0)</f>
        <v>4762</v>
      </c>
      <c r="H719">
        <f>_xlfn.IFNA(VLOOKUP($D546,数据整理2!$B$4:$Q$172,7,0),0)+_xlfn.IFNA(VLOOKUP($E546,数据整理2!$B$4:$Q$172,7,0),0)+_xlfn.IFNA(VLOOKUP($F546,数据整理2!$B$4:$Q$172,7,0),0)+_xlfn.IFNA(VLOOKUP($G546,数据整理2!$B$4:$Q$172,7,0),0)+_xlfn.IFNA(VLOOKUP($H546,数据整理2!$B$4:$Q$172,7,0),0)+_xlfn.IFNA(VLOOKUP($I546,数据整理2!$B$4:$Q$172,7,0),0)+_xlfn.IFNA(VLOOKUP($J546,数据整理2!$B$4:$Q$172,7,0),0)+_xlfn.IFNA(VLOOKUP($K546,数据整理2!$B$4:$Q$172,7,0),0)</f>
        <v>0</v>
      </c>
      <c r="I719">
        <f>_xlfn.IFNA(VLOOKUP($D546,数据整理2!$B$4:$Q$172,8,0),0)+_xlfn.IFNA(VLOOKUP($E546,数据整理2!$B$4:$Q$172,8,0),0)+_xlfn.IFNA(VLOOKUP($F546,数据整理2!$B$4:$Q$172,8,0),0)+_xlfn.IFNA(VLOOKUP($G546,数据整理2!$B$4:$Q$172,8,0),0)+_xlfn.IFNA(VLOOKUP($H546,数据整理2!$B$4:$Q$172,8,0),0)+_xlfn.IFNA(VLOOKUP($I546,数据整理2!$B$4:$Q$172,8,0),0)+_xlfn.IFNA(VLOOKUP($J546,数据整理2!$B$4:$Q$172,8,0),0)+_xlfn.IFNA(VLOOKUP($K546,数据整理2!$B$4:$Q$172,8,0),0)</f>
        <v>0</v>
      </c>
      <c r="J719">
        <f>_xlfn.IFNA(VLOOKUP($D546,数据整理2!$B$4:$Q$172,9,0),0)+_xlfn.IFNA(VLOOKUP($E546,数据整理2!$B$4:$Q$172,9,0),0)+_xlfn.IFNA(VLOOKUP($F546,数据整理2!$B$4:$Q$172,9,0),0)+_xlfn.IFNA(VLOOKUP($G546,数据整理2!$B$4:$Q$172,9,0),0)+_xlfn.IFNA(VLOOKUP($H546,数据整理2!$B$4:$Q$172,9,0),0)+_xlfn.IFNA(VLOOKUP($I546,数据整理2!$B$4:$Q$172,9,0),0)+_xlfn.IFNA(VLOOKUP($J546,数据整理2!$B$4:$Q$172,9,0),0)+_xlfn.IFNA(VLOOKUP($K546,数据整理2!$B$4:$Q$172,9,0),0)</f>
        <v>0</v>
      </c>
      <c r="K719">
        <f>_xlfn.IFNA(VLOOKUP($D546,数据整理2!$B$4:$Q$172,10,0),0)+_xlfn.IFNA(VLOOKUP($E546,数据整理2!$B$4:$Q$172,10,0),0)+_xlfn.IFNA(VLOOKUP($F546,数据整理2!$B$4:$Q$172,10,0),0)+_xlfn.IFNA(VLOOKUP($G546,数据整理2!$B$4:$Q$172,10,0),0)+_xlfn.IFNA(VLOOKUP($H546,数据整理2!$B$4:$Q$172,10,0),0)+_xlfn.IFNA(VLOOKUP($I546,数据整理2!$B$4:$Q$172,10,0),0)+_xlfn.IFNA(VLOOKUP($J546,数据整理2!$B$4:$Q$172,10,0),0)+_xlfn.IFNA(VLOOKUP($K546,数据整理2!$B$4:$Q$172,10,0),0)</f>
        <v>0</v>
      </c>
      <c r="L719">
        <f>_xlfn.IFNA(VLOOKUP($D546,数据整理2!$B$4:$Q$172,11,0),0)+_xlfn.IFNA(VLOOKUP($E546,数据整理2!$B$4:$Q$172,11,0),0)+_xlfn.IFNA(VLOOKUP($F546,数据整理2!$B$4:$Q$172,11,0),0)+_xlfn.IFNA(VLOOKUP($G546,数据整理2!$B$4:$Q$172,11,0),0)+_xlfn.IFNA(VLOOKUP($H546,数据整理2!$B$4:$Q$172,11,0),0)+_xlfn.IFNA(VLOOKUP($I546,数据整理2!$B$4:$Q$172,11,0),0)+_xlfn.IFNA(VLOOKUP($J546,数据整理2!$B$4:$Q$172,11,0),0)+_xlfn.IFNA(VLOOKUP($K546,数据整理2!$B$4:$Q$172,11,0),0)</f>
        <v>0</v>
      </c>
      <c r="M719">
        <f>_xlfn.IFNA(VLOOKUP($D546,数据整理2!$B$4:$Q$172,12,0),0)+_xlfn.IFNA(VLOOKUP($E546,数据整理2!$B$4:$Q$172,12,0),0)+_xlfn.IFNA(VLOOKUP($F546,数据整理2!$B$4:$Q$172,12,0),0)+_xlfn.IFNA(VLOOKUP($G546,数据整理2!$B$4:$Q$172,12,0),0)+_xlfn.IFNA(VLOOKUP($H546,数据整理2!$B$4:$Q$172,12,0),0)+_xlfn.IFNA(VLOOKUP($I546,数据整理2!$B$4:$Q$172,12,0),0)+_xlfn.IFNA(VLOOKUP($J546,数据整理2!$B$4:$Q$172,12,0),0)+_xlfn.IFNA(VLOOKUP($K546,数据整理2!$B$4:$Q$172,12,0),0)</f>
        <v>0</v>
      </c>
      <c r="N719">
        <f>_xlfn.IFNA(VLOOKUP($D546,数据整理2!$B$4:$Q$172,13,0),0)+_xlfn.IFNA(VLOOKUP($E546,数据整理2!$B$4:$Q$172,13,0),0)+_xlfn.IFNA(VLOOKUP($F546,数据整理2!$B$4:$Q$172,13,0),0)+_xlfn.IFNA(VLOOKUP($G546,数据整理2!$B$4:$Q$172,13,0),0)+_xlfn.IFNA(VLOOKUP($H546,数据整理2!$B$4:$Q$172,13,0),0)+_xlfn.IFNA(VLOOKUP($I546,数据整理2!$B$4:$Q$172,13,0),0)+_xlfn.IFNA(VLOOKUP($J546,数据整理2!$B$4:$Q$172,13,0),0)+_xlfn.IFNA(VLOOKUP($K546,数据整理2!$B$4:$Q$172,13,0),0)</f>
        <v>0</v>
      </c>
      <c r="O719">
        <f>_xlfn.IFNA(VLOOKUP($D546,数据整理2!$B$4:$Q$172,14,0),0)+_xlfn.IFNA(VLOOKUP($E546,数据整理2!$B$4:$Q$172,14,0),0)+_xlfn.IFNA(VLOOKUP($F546,数据整理2!$B$4:$Q$172,14,0),0)+_xlfn.IFNA(VLOOKUP($G546,数据整理2!$B$4:$Q$172,14,0),0)+_xlfn.IFNA(VLOOKUP($H546,数据整理2!$B$4:$Q$172,14,0),0)+_xlfn.IFNA(VLOOKUP($I546,数据整理2!$B$4:$Q$172,14,0),0)+_xlfn.IFNA(VLOOKUP($J546,数据整理2!$B$4:$Q$172,14,0),0)+_xlfn.IFNA(VLOOKUP($K546,数据整理2!$B$4:$Q$172,14,0),0)</f>
        <v>0</v>
      </c>
      <c r="P719">
        <f>_xlfn.IFNA(VLOOKUP($D546,数据整理2!$B$4:$Q$172,15,0),0)+_xlfn.IFNA(VLOOKUP($E546,数据整理2!$B$4:$Q$172,15,0),0)+_xlfn.IFNA(VLOOKUP($F546,数据整理2!$B$4:$Q$172,15,0),0)+_xlfn.IFNA(VLOOKUP($G546,数据整理2!$B$4:$Q$172,15,0),0)+_xlfn.IFNA(VLOOKUP($H546,数据整理2!$B$4:$Q$172,15,0),0)+_xlfn.IFNA(VLOOKUP($I546,数据整理2!$B$4:$Q$172,15,0),0)+_xlfn.IFNA(VLOOKUP($J546,数据整理2!$B$4:$Q$172,15,0),0)+_xlfn.IFNA(VLOOKUP($K546,数据整理2!$B$4:$Q$172,15,0),0)</f>
        <v>3036</v>
      </c>
      <c r="Q719">
        <f>_xlfn.IFNA(VLOOKUP($D546,数据整理2!$B$4:$Q$172,16,0),0)+_xlfn.IFNA(VLOOKUP($E546,数据整理2!$B$4:$Q$172,16,0),0)+_xlfn.IFNA(VLOOKUP($F546,数据整理2!$B$4:$Q$172,16,0),0)+_xlfn.IFNA(VLOOKUP($G546,数据整理2!$B$4:$Q$172,16,0),0)+_xlfn.IFNA(VLOOKUP($H546,数据整理2!$B$4:$Q$172,16,0),0)+_xlfn.IFNA(VLOOKUP($I546,数据整理2!$B$4:$Q$172,16,0),0)+_xlfn.IFNA(VLOOKUP($J546,数据整理2!$B$4:$Q$172,16,0),0)+_xlfn.IFNA(VLOOKUP($K546,数据整理2!$B$4:$Q$172,16,0),0)</f>
        <v>3036</v>
      </c>
    </row>
    <row r="720" spans="2:17" x14ac:dyDescent="0.2">
      <c r="B720">
        <v>167</v>
      </c>
      <c r="C720" t="str">
        <f>INDEX(数据整理1!$C$30:$C$54,MATCH(B720,数据整理1!$D$30:$D$54))</f>
        <v>24阶</v>
      </c>
      <c r="D720">
        <f>_xlfn.IFNA(VLOOKUP(D547,数据整理2!$B$4:$Q$172,3,0),0)+_xlfn.IFNA(VLOOKUP(E547,数据整理2!$B$4:$Q$172,3,0),0)+_xlfn.IFNA(VLOOKUP(F547,数据整理2!$B$4:$Q$172,3,0),0)+_xlfn.IFNA(VLOOKUP(G547,数据整理2!$B$4:$Q$172,3,0),0)+_xlfn.IFNA(VLOOKUP(H547,数据整理2!$B$4:$Q$172,3,0),0)+_xlfn.IFNA(VLOOKUP(I547,数据整理2!$B$4:$Q$172,3,0),0)+_xlfn.IFNA(VLOOKUP(J547,数据整理2!$B$4:$Q$172,3,0),0)+_xlfn.IFNA(VLOOKUP(K547,数据整理2!$B$4:$Q$172,3,0),0)</f>
        <v>14626</v>
      </c>
      <c r="E720">
        <f>_xlfn.IFNA(VLOOKUP($D547,数据整理2!$B$4:$Q$172,4,0),0)+_xlfn.IFNA(VLOOKUP($E547,数据整理2!$B$4:$Q$172,4,0),0)+_xlfn.IFNA(VLOOKUP($F547,数据整理2!$B$4:$Q$172,4,0),0)+_xlfn.IFNA(VLOOKUP($G547,数据整理2!$B$4:$Q$172,4,0),0)+_xlfn.IFNA(VLOOKUP($H547,数据整理2!$B$4:$Q$172,4,0),0)+_xlfn.IFNA(VLOOKUP($I547,数据整理2!$B$4:$Q$172,4,0),0)+_xlfn.IFNA(VLOOKUP($J547,数据整理2!$B$4:$Q$172,4,0),0)+_xlfn.IFNA(VLOOKUP($K547,数据整理2!$B$4:$Q$172,4,0),0)</f>
        <v>3230</v>
      </c>
      <c r="F720">
        <f>_xlfn.IFNA(VLOOKUP($D547,数据整理2!$B$4:$Q$172,5,0),0)+_xlfn.IFNA(VLOOKUP($E547,数据整理2!$B$4:$Q$172,5,0),0)+_xlfn.IFNA(VLOOKUP($F547,数据整理2!$B$4:$Q$172,5,0),0)+_xlfn.IFNA(VLOOKUP($G547,数据整理2!$B$4:$Q$172,5,0),0)+_xlfn.IFNA(VLOOKUP($H547,数据整理2!$B$4:$Q$172,5,0),0)+_xlfn.IFNA(VLOOKUP($I547,数据整理2!$B$4:$Q$172,5,0),0)+_xlfn.IFNA(VLOOKUP($J547,数据整理2!$B$4:$Q$172,5,0),0)+_xlfn.IFNA(VLOOKUP($K547,数据整理2!$B$4:$Q$172,5,0),0)</f>
        <v>6762</v>
      </c>
      <c r="G720">
        <f>_xlfn.IFNA(VLOOKUP($D547,数据整理2!$B$4:$Q$172,6,0),0)+_xlfn.IFNA(VLOOKUP($E547,数据整理2!$B$4:$Q$172,6,0),0)+_xlfn.IFNA(VLOOKUP($F547,数据整理2!$B$4:$Q$172,6,0),0)+_xlfn.IFNA(VLOOKUP($G547,数据整理2!$B$4:$Q$172,6,0),0)+_xlfn.IFNA(VLOOKUP($H547,数据整理2!$B$4:$Q$172,6,0),0)+_xlfn.IFNA(VLOOKUP($I547,数据整理2!$B$4:$Q$172,6,0),0)+_xlfn.IFNA(VLOOKUP($J547,数据整理2!$B$4:$Q$172,6,0),0)+_xlfn.IFNA(VLOOKUP($K547,数据整理2!$B$4:$Q$172,6,0),0)</f>
        <v>4762</v>
      </c>
      <c r="H720">
        <f>_xlfn.IFNA(VLOOKUP($D547,数据整理2!$B$4:$Q$172,7,0),0)+_xlfn.IFNA(VLOOKUP($E547,数据整理2!$B$4:$Q$172,7,0),0)+_xlfn.IFNA(VLOOKUP($F547,数据整理2!$B$4:$Q$172,7,0),0)+_xlfn.IFNA(VLOOKUP($G547,数据整理2!$B$4:$Q$172,7,0),0)+_xlfn.IFNA(VLOOKUP($H547,数据整理2!$B$4:$Q$172,7,0),0)+_xlfn.IFNA(VLOOKUP($I547,数据整理2!$B$4:$Q$172,7,0),0)+_xlfn.IFNA(VLOOKUP($J547,数据整理2!$B$4:$Q$172,7,0),0)+_xlfn.IFNA(VLOOKUP($K547,数据整理2!$B$4:$Q$172,7,0),0)</f>
        <v>0</v>
      </c>
      <c r="I720">
        <f>_xlfn.IFNA(VLOOKUP($D547,数据整理2!$B$4:$Q$172,8,0),0)+_xlfn.IFNA(VLOOKUP($E547,数据整理2!$B$4:$Q$172,8,0),0)+_xlfn.IFNA(VLOOKUP($F547,数据整理2!$B$4:$Q$172,8,0),0)+_xlfn.IFNA(VLOOKUP($G547,数据整理2!$B$4:$Q$172,8,0),0)+_xlfn.IFNA(VLOOKUP($H547,数据整理2!$B$4:$Q$172,8,0),0)+_xlfn.IFNA(VLOOKUP($I547,数据整理2!$B$4:$Q$172,8,0),0)+_xlfn.IFNA(VLOOKUP($J547,数据整理2!$B$4:$Q$172,8,0),0)+_xlfn.IFNA(VLOOKUP($K547,数据整理2!$B$4:$Q$172,8,0),0)</f>
        <v>0</v>
      </c>
      <c r="J720">
        <f>_xlfn.IFNA(VLOOKUP($D547,数据整理2!$B$4:$Q$172,9,0),0)+_xlfn.IFNA(VLOOKUP($E547,数据整理2!$B$4:$Q$172,9,0),0)+_xlfn.IFNA(VLOOKUP($F547,数据整理2!$B$4:$Q$172,9,0),0)+_xlfn.IFNA(VLOOKUP($G547,数据整理2!$B$4:$Q$172,9,0),0)+_xlfn.IFNA(VLOOKUP($H547,数据整理2!$B$4:$Q$172,9,0),0)+_xlfn.IFNA(VLOOKUP($I547,数据整理2!$B$4:$Q$172,9,0),0)+_xlfn.IFNA(VLOOKUP($J547,数据整理2!$B$4:$Q$172,9,0),0)+_xlfn.IFNA(VLOOKUP($K547,数据整理2!$B$4:$Q$172,9,0),0)</f>
        <v>0</v>
      </c>
      <c r="K720">
        <f>_xlfn.IFNA(VLOOKUP($D547,数据整理2!$B$4:$Q$172,10,0),0)+_xlfn.IFNA(VLOOKUP($E547,数据整理2!$B$4:$Q$172,10,0),0)+_xlfn.IFNA(VLOOKUP($F547,数据整理2!$B$4:$Q$172,10,0),0)+_xlfn.IFNA(VLOOKUP($G547,数据整理2!$B$4:$Q$172,10,0),0)+_xlfn.IFNA(VLOOKUP($H547,数据整理2!$B$4:$Q$172,10,0),0)+_xlfn.IFNA(VLOOKUP($I547,数据整理2!$B$4:$Q$172,10,0),0)+_xlfn.IFNA(VLOOKUP($J547,数据整理2!$B$4:$Q$172,10,0),0)+_xlfn.IFNA(VLOOKUP($K547,数据整理2!$B$4:$Q$172,10,0),0)</f>
        <v>0</v>
      </c>
      <c r="L720">
        <f>_xlfn.IFNA(VLOOKUP($D547,数据整理2!$B$4:$Q$172,11,0),0)+_xlfn.IFNA(VLOOKUP($E547,数据整理2!$B$4:$Q$172,11,0),0)+_xlfn.IFNA(VLOOKUP($F547,数据整理2!$B$4:$Q$172,11,0),0)+_xlfn.IFNA(VLOOKUP($G547,数据整理2!$B$4:$Q$172,11,0),0)+_xlfn.IFNA(VLOOKUP($H547,数据整理2!$B$4:$Q$172,11,0),0)+_xlfn.IFNA(VLOOKUP($I547,数据整理2!$B$4:$Q$172,11,0),0)+_xlfn.IFNA(VLOOKUP($J547,数据整理2!$B$4:$Q$172,11,0),0)+_xlfn.IFNA(VLOOKUP($K547,数据整理2!$B$4:$Q$172,11,0),0)</f>
        <v>0</v>
      </c>
      <c r="M720">
        <f>_xlfn.IFNA(VLOOKUP($D547,数据整理2!$B$4:$Q$172,12,0),0)+_xlfn.IFNA(VLOOKUP($E547,数据整理2!$B$4:$Q$172,12,0),0)+_xlfn.IFNA(VLOOKUP($F547,数据整理2!$B$4:$Q$172,12,0),0)+_xlfn.IFNA(VLOOKUP($G547,数据整理2!$B$4:$Q$172,12,0),0)+_xlfn.IFNA(VLOOKUP($H547,数据整理2!$B$4:$Q$172,12,0),0)+_xlfn.IFNA(VLOOKUP($I547,数据整理2!$B$4:$Q$172,12,0),0)+_xlfn.IFNA(VLOOKUP($J547,数据整理2!$B$4:$Q$172,12,0),0)+_xlfn.IFNA(VLOOKUP($K547,数据整理2!$B$4:$Q$172,12,0),0)</f>
        <v>0</v>
      </c>
      <c r="N720">
        <f>_xlfn.IFNA(VLOOKUP($D547,数据整理2!$B$4:$Q$172,13,0),0)+_xlfn.IFNA(VLOOKUP($E547,数据整理2!$B$4:$Q$172,13,0),0)+_xlfn.IFNA(VLOOKUP($F547,数据整理2!$B$4:$Q$172,13,0),0)+_xlfn.IFNA(VLOOKUP($G547,数据整理2!$B$4:$Q$172,13,0),0)+_xlfn.IFNA(VLOOKUP($H547,数据整理2!$B$4:$Q$172,13,0),0)+_xlfn.IFNA(VLOOKUP($I547,数据整理2!$B$4:$Q$172,13,0),0)+_xlfn.IFNA(VLOOKUP($J547,数据整理2!$B$4:$Q$172,13,0),0)+_xlfn.IFNA(VLOOKUP($K547,数据整理2!$B$4:$Q$172,13,0),0)</f>
        <v>0</v>
      </c>
      <c r="O720">
        <f>_xlfn.IFNA(VLOOKUP($D547,数据整理2!$B$4:$Q$172,14,0),0)+_xlfn.IFNA(VLOOKUP($E547,数据整理2!$B$4:$Q$172,14,0),0)+_xlfn.IFNA(VLOOKUP($F547,数据整理2!$B$4:$Q$172,14,0),0)+_xlfn.IFNA(VLOOKUP($G547,数据整理2!$B$4:$Q$172,14,0),0)+_xlfn.IFNA(VLOOKUP($H547,数据整理2!$B$4:$Q$172,14,0),0)+_xlfn.IFNA(VLOOKUP($I547,数据整理2!$B$4:$Q$172,14,0),0)+_xlfn.IFNA(VLOOKUP($J547,数据整理2!$B$4:$Q$172,14,0),0)+_xlfn.IFNA(VLOOKUP($K547,数据整理2!$B$4:$Q$172,14,0),0)</f>
        <v>0</v>
      </c>
      <c r="P720">
        <f>_xlfn.IFNA(VLOOKUP($D547,数据整理2!$B$4:$Q$172,15,0),0)+_xlfn.IFNA(VLOOKUP($E547,数据整理2!$B$4:$Q$172,15,0),0)+_xlfn.IFNA(VLOOKUP($F547,数据整理2!$B$4:$Q$172,15,0),0)+_xlfn.IFNA(VLOOKUP($G547,数据整理2!$B$4:$Q$172,15,0),0)+_xlfn.IFNA(VLOOKUP($H547,数据整理2!$B$4:$Q$172,15,0),0)+_xlfn.IFNA(VLOOKUP($I547,数据整理2!$B$4:$Q$172,15,0),0)+_xlfn.IFNA(VLOOKUP($J547,数据整理2!$B$4:$Q$172,15,0),0)+_xlfn.IFNA(VLOOKUP($K547,数据整理2!$B$4:$Q$172,15,0),0)</f>
        <v>3036</v>
      </c>
      <c r="Q720">
        <f>_xlfn.IFNA(VLOOKUP($D547,数据整理2!$B$4:$Q$172,16,0),0)+_xlfn.IFNA(VLOOKUP($E547,数据整理2!$B$4:$Q$172,16,0),0)+_xlfn.IFNA(VLOOKUP($F547,数据整理2!$B$4:$Q$172,16,0),0)+_xlfn.IFNA(VLOOKUP($G547,数据整理2!$B$4:$Q$172,16,0),0)+_xlfn.IFNA(VLOOKUP($H547,数据整理2!$B$4:$Q$172,16,0),0)+_xlfn.IFNA(VLOOKUP($I547,数据整理2!$B$4:$Q$172,16,0),0)+_xlfn.IFNA(VLOOKUP($J547,数据整理2!$B$4:$Q$172,16,0),0)+_xlfn.IFNA(VLOOKUP($K547,数据整理2!$B$4:$Q$172,16,0),0)</f>
        <v>3036</v>
      </c>
    </row>
    <row r="721" spans="2:17" x14ac:dyDescent="0.2">
      <c r="B721">
        <v>168</v>
      </c>
      <c r="C721" t="str">
        <f>INDEX(数据整理1!$C$30:$C$54,MATCH(B721,数据整理1!$D$30:$D$54))</f>
        <v>24阶</v>
      </c>
      <c r="D721">
        <f>_xlfn.IFNA(VLOOKUP(D548,数据整理2!$B$4:$Q$172,3,0),0)+_xlfn.IFNA(VLOOKUP(E548,数据整理2!$B$4:$Q$172,3,0),0)+_xlfn.IFNA(VLOOKUP(F548,数据整理2!$B$4:$Q$172,3,0),0)+_xlfn.IFNA(VLOOKUP(G548,数据整理2!$B$4:$Q$172,3,0),0)+_xlfn.IFNA(VLOOKUP(H548,数据整理2!$B$4:$Q$172,3,0),0)+_xlfn.IFNA(VLOOKUP(I548,数据整理2!$B$4:$Q$172,3,0),0)+_xlfn.IFNA(VLOOKUP(J548,数据整理2!$B$4:$Q$172,3,0),0)+_xlfn.IFNA(VLOOKUP(K548,数据整理2!$B$4:$Q$172,3,0),0)</f>
        <v>14626</v>
      </c>
      <c r="E721">
        <f>_xlfn.IFNA(VLOOKUP($D548,数据整理2!$B$4:$Q$172,4,0),0)+_xlfn.IFNA(VLOOKUP($E548,数据整理2!$B$4:$Q$172,4,0),0)+_xlfn.IFNA(VLOOKUP($F548,数据整理2!$B$4:$Q$172,4,0),0)+_xlfn.IFNA(VLOOKUP($G548,数据整理2!$B$4:$Q$172,4,0),0)+_xlfn.IFNA(VLOOKUP($H548,数据整理2!$B$4:$Q$172,4,0),0)+_xlfn.IFNA(VLOOKUP($I548,数据整理2!$B$4:$Q$172,4,0),0)+_xlfn.IFNA(VLOOKUP($J548,数据整理2!$B$4:$Q$172,4,0),0)+_xlfn.IFNA(VLOOKUP($K548,数据整理2!$B$4:$Q$172,4,0),0)</f>
        <v>3230</v>
      </c>
      <c r="F721">
        <f>_xlfn.IFNA(VLOOKUP($D548,数据整理2!$B$4:$Q$172,5,0),0)+_xlfn.IFNA(VLOOKUP($E548,数据整理2!$B$4:$Q$172,5,0),0)+_xlfn.IFNA(VLOOKUP($F548,数据整理2!$B$4:$Q$172,5,0),0)+_xlfn.IFNA(VLOOKUP($G548,数据整理2!$B$4:$Q$172,5,0),0)+_xlfn.IFNA(VLOOKUP($H548,数据整理2!$B$4:$Q$172,5,0),0)+_xlfn.IFNA(VLOOKUP($I548,数据整理2!$B$4:$Q$172,5,0),0)+_xlfn.IFNA(VLOOKUP($J548,数据整理2!$B$4:$Q$172,5,0),0)+_xlfn.IFNA(VLOOKUP($K548,数据整理2!$B$4:$Q$172,5,0),0)</f>
        <v>6762</v>
      </c>
      <c r="G721">
        <f>_xlfn.IFNA(VLOOKUP($D548,数据整理2!$B$4:$Q$172,6,0),0)+_xlfn.IFNA(VLOOKUP($E548,数据整理2!$B$4:$Q$172,6,0),0)+_xlfn.IFNA(VLOOKUP($F548,数据整理2!$B$4:$Q$172,6,0),0)+_xlfn.IFNA(VLOOKUP($G548,数据整理2!$B$4:$Q$172,6,0),0)+_xlfn.IFNA(VLOOKUP($H548,数据整理2!$B$4:$Q$172,6,0),0)+_xlfn.IFNA(VLOOKUP($I548,数据整理2!$B$4:$Q$172,6,0),0)+_xlfn.IFNA(VLOOKUP($J548,数据整理2!$B$4:$Q$172,6,0),0)+_xlfn.IFNA(VLOOKUP($K548,数据整理2!$B$4:$Q$172,6,0),0)</f>
        <v>4762</v>
      </c>
      <c r="H721">
        <f>_xlfn.IFNA(VLOOKUP($D548,数据整理2!$B$4:$Q$172,7,0),0)+_xlfn.IFNA(VLOOKUP($E548,数据整理2!$B$4:$Q$172,7,0),0)+_xlfn.IFNA(VLOOKUP($F548,数据整理2!$B$4:$Q$172,7,0),0)+_xlfn.IFNA(VLOOKUP($G548,数据整理2!$B$4:$Q$172,7,0),0)+_xlfn.IFNA(VLOOKUP($H548,数据整理2!$B$4:$Q$172,7,0),0)+_xlfn.IFNA(VLOOKUP($I548,数据整理2!$B$4:$Q$172,7,0),0)+_xlfn.IFNA(VLOOKUP($J548,数据整理2!$B$4:$Q$172,7,0),0)+_xlfn.IFNA(VLOOKUP($K548,数据整理2!$B$4:$Q$172,7,0),0)</f>
        <v>0</v>
      </c>
      <c r="I721">
        <f>_xlfn.IFNA(VLOOKUP($D548,数据整理2!$B$4:$Q$172,8,0),0)+_xlfn.IFNA(VLOOKUP($E548,数据整理2!$B$4:$Q$172,8,0),0)+_xlfn.IFNA(VLOOKUP($F548,数据整理2!$B$4:$Q$172,8,0),0)+_xlfn.IFNA(VLOOKUP($G548,数据整理2!$B$4:$Q$172,8,0),0)+_xlfn.IFNA(VLOOKUP($H548,数据整理2!$B$4:$Q$172,8,0),0)+_xlfn.IFNA(VLOOKUP($I548,数据整理2!$B$4:$Q$172,8,0),0)+_xlfn.IFNA(VLOOKUP($J548,数据整理2!$B$4:$Q$172,8,0),0)+_xlfn.IFNA(VLOOKUP($K548,数据整理2!$B$4:$Q$172,8,0),0)</f>
        <v>0</v>
      </c>
      <c r="J721">
        <f>_xlfn.IFNA(VLOOKUP($D548,数据整理2!$B$4:$Q$172,9,0),0)+_xlfn.IFNA(VLOOKUP($E548,数据整理2!$B$4:$Q$172,9,0),0)+_xlfn.IFNA(VLOOKUP($F548,数据整理2!$B$4:$Q$172,9,0),0)+_xlfn.IFNA(VLOOKUP($G548,数据整理2!$B$4:$Q$172,9,0),0)+_xlfn.IFNA(VLOOKUP($H548,数据整理2!$B$4:$Q$172,9,0),0)+_xlfn.IFNA(VLOOKUP($I548,数据整理2!$B$4:$Q$172,9,0),0)+_xlfn.IFNA(VLOOKUP($J548,数据整理2!$B$4:$Q$172,9,0),0)+_xlfn.IFNA(VLOOKUP($K548,数据整理2!$B$4:$Q$172,9,0),0)</f>
        <v>0</v>
      </c>
      <c r="K721">
        <f>_xlfn.IFNA(VLOOKUP($D548,数据整理2!$B$4:$Q$172,10,0),0)+_xlfn.IFNA(VLOOKUP($E548,数据整理2!$B$4:$Q$172,10,0),0)+_xlfn.IFNA(VLOOKUP($F548,数据整理2!$B$4:$Q$172,10,0),0)+_xlfn.IFNA(VLOOKUP($G548,数据整理2!$B$4:$Q$172,10,0),0)+_xlfn.IFNA(VLOOKUP($H548,数据整理2!$B$4:$Q$172,10,0),0)+_xlfn.IFNA(VLOOKUP($I548,数据整理2!$B$4:$Q$172,10,0),0)+_xlfn.IFNA(VLOOKUP($J548,数据整理2!$B$4:$Q$172,10,0),0)+_xlfn.IFNA(VLOOKUP($K548,数据整理2!$B$4:$Q$172,10,0),0)</f>
        <v>0</v>
      </c>
      <c r="L721">
        <f>_xlfn.IFNA(VLOOKUP($D548,数据整理2!$B$4:$Q$172,11,0),0)+_xlfn.IFNA(VLOOKUP($E548,数据整理2!$B$4:$Q$172,11,0),0)+_xlfn.IFNA(VLOOKUP($F548,数据整理2!$B$4:$Q$172,11,0),0)+_xlfn.IFNA(VLOOKUP($G548,数据整理2!$B$4:$Q$172,11,0),0)+_xlfn.IFNA(VLOOKUP($H548,数据整理2!$B$4:$Q$172,11,0),0)+_xlfn.IFNA(VLOOKUP($I548,数据整理2!$B$4:$Q$172,11,0),0)+_xlfn.IFNA(VLOOKUP($J548,数据整理2!$B$4:$Q$172,11,0),0)+_xlfn.IFNA(VLOOKUP($K548,数据整理2!$B$4:$Q$172,11,0),0)</f>
        <v>0</v>
      </c>
      <c r="M721">
        <f>_xlfn.IFNA(VLOOKUP($D548,数据整理2!$B$4:$Q$172,12,0),0)+_xlfn.IFNA(VLOOKUP($E548,数据整理2!$B$4:$Q$172,12,0),0)+_xlfn.IFNA(VLOOKUP($F548,数据整理2!$B$4:$Q$172,12,0),0)+_xlfn.IFNA(VLOOKUP($G548,数据整理2!$B$4:$Q$172,12,0),0)+_xlfn.IFNA(VLOOKUP($H548,数据整理2!$B$4:$Q$172,12,0),0)+_xlfn.IFNA(VLOOKUP($I548,数据整理2!$B$4:$Q$172,12,0),0)+_xlfn.IFNA(VLOOKUP($J548,数据整理2!$B$4:$Q$172,12,0),0)+_xlfn.IFNA(VLOOKUP($K548,数据整理2!$B$4:$Q$172,12,0),0)</f>
        <v>0</v>
      </c>
      <c r="N721">
        <f>_xlfn.IFNA(VLOOKUP($D548,数据整理2!$B$4:$Q$172,13,0),0)+_xlfn.IFNA(VLOOKUP($E548,数据整理2!$B$4:$Q$172,13,0),0)+_xlfn.IFNA(VLOOKUP($F548,数据整理2!$B$4:$Q$172,13,0),0)+_xlfn.IFNA(VLOOKUP($G548,数据整理2!$B$4:$Q$172,13,0),0)+_xlfn.IFNA(VLOOKUP($H548,数据整理2!$B$4:$Q$172,13,0),0)+_xlfn.IFNA(VLOOKUP($I548,数据整理2!$B$4:$Q$172,13,0),0)+_xlfn.IFNA(VLOOKUP($J548,数据整理2!$B$4:$Q$172,13,0),0)+_xlfn.IFNA(VLOOKUP($K548,数据整理2!$B$4:$Q$172,13,0),0)</f>
        <v>0</v>
      </c>
      <c r="O721">
        <f>_xlfn.IFNA(VLOOKUP($D548,数据整理2!$B$4:$Q$172,14,0),0)+_xlfn.IFNA(VLOOKUP($E548,数据整理2!$B$4:$Q$172,14,0),0)+_xlfn.IFNA(VLOOKUP($F548,数据整理2!$B$4:$Q$172,14,0),0)+_xlfn.IFNA(VLOOKUP($G548,数据整理2!$B$4:$Q$172,14,0),0)+_xlfn.IFNA(VLOOKUP($H548,数据整理2!$B$4:$Q$172,14,0),0)+_xlfn.IFNA(VLOOKUP($I548,数据整理2!$B$4:$Q$172,14,0),0)+_xlfn.IFNA(VLOOKUP($J548,数据整理2!$B$4:$Q$172,14,0),0)+_xlfn.IFNA(VLOOKUP($K548,数据整理2!$B$4:$Q$172,14,0),0)</f>
        <v>0</v>
      </c>
      <c r="P721">
        <f>_xlfn.IFNA(VLOOKUP($D548,数据整理2!$B$4:$Q$172,15,0),0)+_xlfn.IFNA(VLOOKUP($E548,数据整理2!$B$4:$Q$172,15,0),0)+_xlfn.IFNA(VLOOKUP($F548,数据整理2!$B$4:$Q$172,15,0),0)+_xlfn.IFNA(VLOOKUP($G548,数据整理2!$B$4:$Q$172,15,0),0)+_xlfn.IFNA(VLOOKUP($H548,数据整理2!$B$4:$Q$172,15,0),0)+_xlfn.IFNA(VLOOKUP($I548,数据整理2!$B$4:$Q$172,15,0),0)+_xlfn.IFNA(VLOOKUP($J548,数据整理2!$B$4:$Q$172,15,0),0)+_xlfn.IFNA(VLOOKUP($K548,数据整理2!$B$4:$Q$172,15,0),0)</f>
        <v>3036</v>
      </c>
      <c r="Q721">
        <f>_xlfn.IFNA(VLOOKUP($D548,数据整理2!$B$4:$Q$172,16,0),0)+_xlfn.IFNA(VLOOKUP($E548,数据整理2!$B$4:$Q$172,16,0),0)+_xlfn.IFNA(VLOOKUP($F548,数据整理2!$B$4:$Q$172,16,0),0)+_xlfn.IFNA(VLOOKUP($G548,数据整理2!$B$4:$Q$172,16,0),0)+_xlfn.IFNA(VLOOKUP($H548,数据整理2!$B$4:$Q$172,16,0),0)+_xlfn.IFNA(VLOOKUP($I548,数据整理2!$B$4:$Q$172,16,0),0)+_xlfn.IFNA(VLOOKUP($J548,数据整理2!$B$4:$Q$172,16,0),0)+_xlfn.IFNA(VLOOKUP($K548,数据整理2!$B$4:$Q$172,16,0),0)</f>
        <v>3036</v>
      </c>
    </row>
    <row r="722" spans="2:17" x14ac:dyDescent="0.2">
      <c r="B722">
        <v>169</v>
      </c>
      <c r="C722" t="str">
        <f>INDEX(数据整理1!$C$30:$C$54,MATCH(B722,数据整理1!$D$30:$D$54))</f>
        <v>24阶</v>
      </c>
      <c r="D722">
        <f>_xlfn.IFNA(VLOOKUP(D549,数据整理2!$B$4:$Q$172,3,0),0)+_xlfn.IFNA(VLOOKUP(E549,数据整理2!$B$4:$Q$172,3,0),0)+_xlfn.IFNA(VLOOKUP(F549,数据整理2!$B$4:$Q$172,3,0),0)+_xlfn.IFNA(VLOOKUP(G549,数据整理2!$B$4:$Q$172,3,0),0)+_xlfn.IFNA(VLOOKUP(H549,数据整理2!$B$4:$Q$172,3,0),0)+_xlfn.IFNA(VLOOKUP(I549,数据整理2!$B$4:$Q$172,3,0),0)+_xlfn.IFNA(VLOOKUP(J549,数据整理2!$B$4:$Q$172,3,0),0)+_xlfn.IFNA(VLOOKUP(K549,数据整理2!$B$4:$Q$172,3,0),0)</f>
        <v>14626</v>
      </c>
      <c r="E722">
        <f>_xlfn.IFNA(VLOOKUP($D549,数据整理2!$B$4:$Q$172,4,0),0)+_xlfn.IFNA(VLOOKUP($E549,数据整理2!$B$4:$Q$172,4,0),0)+_xlfn.IFNA(VLOOKUP($F549,数据整理2!$B$4:$Q$172,4,0),0)+_xlfn.IFNA(VLOOKUP($G549,数据整理2!$B$4:$Q$172,4,0),0)+_xlfn.IFNA(VLOOKUP($H549,数据整理2!$B$4:$Q$172,4,0),0)+_xlfn.IFNA(VLOOKUP($I549,数据整理2!$B$4:$Q$172,4,0),0)+_xlfn.IFNA(VLOOKUP($J549,数据整理2!$B$4:$Q$172,4,0),0)+_xlfn.IFNA(VLOOKUP($K549,数据整理2!$B$4:$Q$172,4,0),0)</f>
        <v>3230</v>
      </c>
      <c r="F722">
        <f>_xlfn.IFNA(VLOOKUP($D549,数据整理2!$B$4:$Q$172,5,0),0)+_xlfn.IFNA(VLOOKUP($E549,数据整理2!$B$4:$Q$172,5,0),0)+_xlfn.IFNA(VLOOKUP($F549,数据整理2!$B$4:$Q$172,5,0),0)+_xlfn.IFNA(VLOOKUP($G549,数据整理2!$B$4:$Q$172,5,0),0)+_xlfn.IFNA(VLOOKUP($H549,数据整理2!$B$4:$Q$172,5,0),0)+_xlfn.IFNA(VLOOKUP($I549,数据整理2!$B$4:$Q$172,5,0),0)+_xlfn.IFNA(VLOOKUP($J549,数据整理2!$B$4:$Q$172,5,0),0)+_xlfn.IFNA(VLOOKUP($K549,数据整理2!$B$4:$Q$172,5,0),0)</f>
        <v>6762</v>
      </c>
      <c r="G722">
        <f>_xlfn.IFNA(VLOOKUP($D549,数据整理2!$B$4:$Q$172,6,0),0)+_xlfn.IFNA(VLOOKUP($E549,数据整理2!$B$4:$Q$172,6,0),0)+_xlfn.IFNA(VLOOKUP($F549,数据整理2!$B$4:$Q$172,6,0),0)+_xlfn.IFNA(VLOOKUP($G549,数据整理2!$B$4:$Q$172,6,0),0)+_xlfn.IFNA(VLOOKUP($H549,数据整理2!$B$4:$Q$172,6,0),0)+_xlfn.IFNA(VLOOKUP($I549,数据整理2!$B$4:$Q$172,6,0),0)+_xlfn.IFNA(VLOOKUP($J549,数据整理2!$B$4:$Q$172,6,0),0)+_xlfn.IFNA(VLOOKUP($K549,数据整理2!$B$4:$Q$172,6,0),0)</f>
        <v>4762</v>
      </c>
      <c r="H722">
        <f>_xlfn.IFNA(VLOOKUP($D549,数据整理2!$B$4:$Q$172,7,0),0)+_xlfn.IFNA(VLOOKUP($E549,数据整理2!$B$4:$Q$172,7,0),0)+_xlfn.IFNA(VLOOKUP($F549,数据整理2!$B$4:$Q$172,7,0),0)+_xlfn.IFNA(VLOOKUP($G549,数据整理2!$B$4:$Q$172,7,0),0)+_xlfn.IFNA(VLOOKUP($H549,数据整理2!$B$4:$Q$172,7,0),0)+_xlfn.IFNA(VLOOKUP($I549,数据整理2!$B$4:$Q$172,7,0),0)+_xlfn.IFNA(VLOOKUP($J549,数据整理2!$B$4:$Q$172,7,0),0)+_xlfn.IFNA(VLOOKUP($K549,数据整理2!$B$4:$Q$172,7,0),0)</f>
        <v>0</v>
      </c>
      <c r="I722">
        <f>_xlfn.IFNA(VLOOKUP($D549,数据整理2!$B$4:$Q$172,8,0),0)+_xlfn.IFNA(VLOOKUP($E549,数据整理2!$B$4:$Q$172,8,0),0)+_xlfn.IFNA(VLOOKUP($F549,数据整理2!$B$4:$Q$172,8,0),0)+_xlfn.IFNA(VLOOKUP($G549,数据整理2!$B$4:$Q$172,8,0),0)+_xlfn.IFNA(VLOOKUP($H549,数据整理2!$B$4:$Q$172,8,0),0)+_xlfn.IFNA(VLOOKUP($I549,数据整理2!$B$4:$Q$172,8,0),0)+_xlfn.IFNA(VLOOKUP($J549,数据整理2!$B$4:$Q$172,8,0),0)+_xlfn.IFNA(VLOOKUP($K549,数据整理2!$B$4:$Q$172,8,0),0)</f>
        <v>0</v>
      </c>
      <c r="J722">
        <f>_xlfn.IFNA(VLOOKUP($D549,数据整理2!$B$4:$Q$172,9,0),0)+_xlfn.IFNA(VLOOKUP($E549,数据整理2!$B$4:$Q$172,9,0),0)+_xlfn.IFNA(VLOOKUP($F549,数据整理2!$B$4:$Q$172,9,0),0)+_xlfn.IFNA(VLOOKUP($G549,数据整理2!$B$4:$Q$172,9,0),0)+_xlfn.IFNA(VLOOKUP($H549,数据整理2!$B$4:$Q$172,9,0),0)+_xlfn.IFNA(VLOOKUP($I549,数据整理2!$B$4:$Q$172,9,0),0)+_xlfn.IFNA(VLOOKUP($J549,数据整理2!$B$4:$Q$172,9,0),0)+_xlfn.IFNA(VLOOKUP($K549,数据整理2!$B$4:$Q$172,9,0),0)</f>
        <v>0</v>
      </c>
      <c r="K722">
        <f>_xlfn.IFNA(VLOOKUP($D549,数据整理2!$B$4:$Q$172,10,0),0)+_xlfn.IFNA(VLOOKUP($E549,数据整理2!$B$4:$Q$172,10,0),0)+_xlfn.IFNA(VLOOKUP($F549,数据整理2!$B$4:$Q$172,10,0),0)+_xlfn.IFNA(VLOOKUP($G549,数据整理2!$B$4:$Q$172,10,0),0)+_xlfn.IFNA(VLOOKUP($H549,数据整理2!$B$4:$Q$172,10,0),0)+_xlfn.IFNA(VLOOKUP($I549,数据整理2!$B$4:$Q$172,10,0),0)+_xlfn.IFNA(VLOOKUP($J549,数据整理2!$B$4:$Q$172,10,0),0)+_xlfn.IFNA(VLOOKUP($K549,数据整理2!$B$4:$Q$172,10,0),0)</f>
        <v>0</v>
      </c>
      <c r="L722">
        <f>_xlfn.IFNA(VLOOKUP($D549,数据整理2!$B$4:$Q$172,11,0),0)+_xlfn.IFNA(VLOOKUP($E549,数据整理2!$B$4:$Q$172,11,0),0)+_xlfn.IFNA(VLOOKUP($F549,数据整理2!$B$4:$Q$172,11,0),0)+_xlfn.IFNA(VLOOKUP($G549,数据整理2!$B$4:$Q$172,11,0),0)+_xlfn.IFNA(VLOOKUP($H549,数据整理2!$B$4:$Q$172,11,0),0)+_xlfn.IFNA(VLOOKUP($I549,数据整理2!$B$4:$Q$172,11,0),0)+_xlfn.IFNA(VLOOKUP($J549,数据整理2!$B$4:$Q$172,11,0),0)+_xlfn.IFNA(VLOOKUP($K549,数据整理2!$B$4:$Q$172,11,0),0)</f>
        <v>0</v>
      </c>
      <c r="M722">
        <f>_xlfn.IFNA(VLOOKUP($D549,数据整理2!$B$4:$Q$172,12,0),0)+_xlfn.IFNA(VLOOKUP($E549,数据整理2!$B$4:$Q$172,12,0),0)+_xlfn.IFNA(VLOOKUP($F549,数据整理2!$B$4:$Q$172,12,0),0)+_xlfn.IFNA(VLOOKUP($G549,数据整理2!$B$4:$Q$172,12,0),0)+_xlfn.IFNA(VLOOKUP($H549,数据整理2!$B$4:$Q$172,12,0),0)+_xlfn.IFNA(VLOOKUP($I549,数据整理2!$B$4:$Q$172,12,0),0)+_xlfn.IFNA(VLOOKUP($J549,数据整理2!$B$4:$Q$172,12,0),0)+_xlfn.IFNA(VLOOKUP($K549,数据整理2!$B$4:$Q$172,12,0),0)</f>
        <v>0</v>
      </c>
      <c r="N722">
        <f>_xlfn.IFNA(VLOOKUP($D549,数据整理2!$B$4:$Q$172,13,0),0)+_xlfn.IFNA(VLOOKUP($E549,数据整理2!$B$4:$Q$172,13,0),0)+_xlfn.IFNA(VLOOKUP($F549,数据整理2!$B$4:$Q$172,13,0),0)+_xlfn.IFNA(VLOOKUP($G549,数据整理2!$B$4:$Q$172,13,0),0)+_xlfn.IFNA(VLOOKUP($H549,数据整理2!$B$4:$Q$172,13,0),0)+_xlfn.IFNA(VLOOKUP($I549,数据整理2!$B$4:$Q$172,13,0),0)+_xlfn.IFNA(VLOOKUP($J549,数据整理2!$B$4:$Q$172,13,0),0)+_xlfn.IFNA(VLOOKUP($K549,数据整理2!$B$4:$Q$172,13,0),0)</f>
        <v>0</v>
      </c>
      <c r="O722">
        <f>_xlfn.IFNA(VLOOKUP($D549,数据整理2!$B$4:$Q$172,14,0),0)+_xlfn.IFNA(VLOOKUP($E549,数据整理2!$B$4:$Q$172,14,0),0)+_xlfn.IFNA(VLOOKUP($F549,数据整理2!$B$4:$Q$172,14,0),0)+_xlfn.IFNA(VLOOKUP($G549,数据整理2!$B$4:$Q$172,14,0),0)+_xlfn.IFNA(VLOOKUP($H549,数据整理2!$B$4:$Q$172,14,0),0)+_xlfn.IFNA(VLOOKUP($I549,数据整理2!$B$4:$Q$172,14,0),0)+_xlfn.IFNA(VLOOKUP($J549,数据整理2!$B$4:$Q$172,14,0),0)+_xlfn.IFNA(VLOOKUP($K549,数据整理2!$B$4:$Q$172,14,0),0)</f>
        <v>0</v>
      </c>
      <c r="P722">
        <f>_xlfn.IFNA(VLOOKUP($D549,数据整理2!$B$4:$Q$172,15,0),0)+_xlfn.IFNA(VLOOKUP($E549,数据整理2!$B$4:$Q$172,15,0),0)+_xlfn.IFNA(VLOOKUP($F549,数据整理2!$B$4:$Q$172,15,0),0)+_xlfn.IFNA(VLOOKUP($G549,数据整理2!$B$4:$Q$172,15,0),0)+_xlfn.IFNA(VLOOKUP($H549,数据整理2!$B$4:$Q$172,15,0),0)+_xlfn.IFNA(VLOOKUP($I549,数据整理2!$B$4:$Q$172,15,0),0)+_xlfn.IFNA(VLOOKUP($J549,数据整理2!$B$4:$Q$172,15,0),0)+_xlfn.IFNA(VLOOKUP($K549,数据整理2!$B$4:$Q$172,15,0),0)</f>
        <v>3036</v>
      </c>
      <c r="Q722">
        <f>_xlfn.IFNA(VLOOKUP($D549,数据整理2!$B$4:$Q$172,16,0),0)+_xlfn.IFNA(VLOOKUP($E549,数据整理2!$B$4:$Q$172,16,0),0)+_xlfn.IFNA(VLOOKUP($F549,数据整理2!$B$4:$Q$172,16,0),0)+_xlfn.IFNA(VLOOKUP($G549,数据整理2!$B$4:$Q$172,16,0),0)+_xlfn.IFNA(VLOOKUP($H549,数据整理2!$B$4:$Q$172,16,0),0)+_xlfn.IFNA(VLOOKUP($I549,数据整理2!$B$4:$Q$172,16,0),0)+_xlfn.IFNA(VLOOKUP($J549,数据整理2!$B$4:$Q$172,16,0),0)+_xlfn.IFNA(VLOOKUP($K549,数据整理2!$B$4:$Q$172,16,0),0)</f>
        <v>3036</v>
      </c>
    </row>
    <row r="723" spans="2:17" x14ac:dyDescent="0.2">
      <c r="B723">
        <v>170</v>
      </c>
      <c r="C723" t="str">
        <f>INDEX(数据整理1!$C$30:$C$54,MATCH(B723,数据整理1!$D$30:$D$54))</f>
        <v>24阶</v>
      </c>
      <c r="D723">
        <f>_xlfn.IFNA(VLOOKUP(D550,数据整理2!$B$4:$Q$172,3,0),0)+_xlfn.IFNA(VLOOKUP(E550,数据整理2!$B$4:$Q$172,3,0),0)+_xlfn.IFNA(VLOOKUP(F550,数据整理2!$B$4:$Q$172,3,0),0)+_xlfn.IFNA(VLOOKUP(G550,数据整理2!$B$4:$Q$172,3,0),0)+_xlfn.IFNA(VLOOKUP(H550,数据整理2!$B$4:$Q$172,3,0),0)+_xlfn.IFNA(VLOOKUP(I550,数据整理2!$B$4:$Q$172,3,0),0)+_xlfn.IFNA(VLOOKUP(J550,数据整理2!$B$4:$Q$172,3,0),0)+_xlfn.IFNA(VLOOKUP(K550,数据整理2!$B$4:$Q$172,3,0),0)</f>
        <v>14626</v>
      </c>
      <c r="E723">
        <f>_xlfn.IFNA(VLOOKUP($D550,数据整理2!$B$4:$Q$172,4,0),0)+_xlfn.IFNA(VLOOKUP($E550,数据整理2!$B$4:$Q$172,4,0),0)+_xlfn.IFNA(VLOOKUP($F550,数据整理2!$B$4:$Q$172,4,0),0)+_xlfn.IFNA(VLOOKUP($G550,数据整理2!$B$4:$Q$172,4,0),0)+_xlfn.IFNA(VLOOKUP($H550,数据整理2!$B$4:$Q$172,4,0),0)+_xlfn.IFNA(VLOOKUP($I550,数据整理2!$B$4:$Q$172,4,0),0)+_xlfn.IFNA(VLOOKUP($J550,数据整理2!$B$4:$Q$172,4,0),0)+_xlfn.IFNA(VLOOKUP($K550,数据整理2!$B$4:$Q$172,4,0),0)</f>
        <v>3230</v>
      </c>
      <c r="F723">
        <f>_xlfn.IFNA(VLOOKUP($D550,数据整理2!$B$4:$Q$172,5,0),0)+_xlfn.IFNA(VLOOKUP($E550,数据整理2!$B$4:$Q$172,5,0),0)+_xlfn.IFNA(VLOOKUP($F550,数据整理2!$B$4:$Q$172,5,0),0)+_xlfn.IFNA(VLOOKUP($G550,数据整理2!$B$4:$Q$172,5,0),0)+_xlfn.IFNA(VLOOKUP($H550,数据整理2!$B$4:$Q$172,5,0),0)+_xlfn.IFNA(VLOOKUP($I550,数据整理2!$B$4:$Q$172,5,0),0)+_xlfn.IFNA(VLOOKUP($J550,数据整理2!$B$4:$Q$172,5,0),0)+_xlfn.IFNA(VLOOKUP($K550,数据整理2!$B$4:$Q$172,5,0),0)</f>
        <v>6762</v>
      </c>
      <c r="G723">
        <f>_xlfn.IFNA(VLOOKUP($D550,数据整理2!$B$4:$Q$172,6,0),0)+_xlfn.IFNA(VLOOKUP($E550,数据整理2!$B$4:$Q$172,6,0),0)+_xlfn.IFNA(VLOOKUP($F550,数据整理2!$B$4:$Q$172,6,0),0)+_xlfn.IFNA(VLOOKUP($G550,数据整理2!$B$4:$Q$172,6,0),0)+_xlfn.IFNA(VLOOKUP($H550,数据整理2!$B$4:$Q$172,6,0),0)+_xlfn.IFNA(VLOOKUP($I550,数据整理2!$B$4:$Q$172,6,0),0)+_xlfn.IFNA(VLOOKUP($J550,数据整理2!$B$4:$Q$172,6,0),0)+_xlfn.IFNA(VLOOKUP($K550,数据整理2!$B$4:$Q$172,6,0),0)</f>
        <v>4762</v>
      </c>
      <c r="H723">
        <f>_xlfn.IFNA(VLOOKUP($D550,数据整理2!$B$4:$Q$172,7,0),0)+_xlfn.IFNA(VLOOKUP($E550,数据整理2!$B$4:$Q$172,7,0),0)+_xlfn.IFNA(VLOOKUP($F550,数据整理2!$B$4:$Q$172,7,0),0)+_xlfn.IFNA(VLOOKUP($G550,数据整理2!$B$4:$Q$172,7,0),0)+_xlfn.IFNA(VLOOKUP($H550,数据整理2!$B$4:$Q$172,7,0),0)+_xlfn.IFNA(VLOOKUP($I550,数据整理2!$B$4:$Q$172,7,0),0)+_xlfn.IFNA(VLOOKUP($J550,数据整理2!$B$4:$Q$172,7,0),0)+_xlfn.IFNA(VLOOKUP($K550,数据整理2!$B$4:$Q$172,7,0),0)</f>
        <v>0</v>
      </c>
      <c r="I723">
        <f>_xlfn.IFNA(VLOOKUP($D550,数据整理2!$B$4:$Q$172,8,0),0)+_xlfn.IFNA(VLOOKUP($E550,数据整理2!$B$4:$Q$172,8,0),0)+_xlfn.IFNA(VLOOKUP($F550,数据整理2!$B$4:$Q$172,8,0),0)+_xlfn.IFNA(VLOOKUP($G550,数据整理2!$B$4:$Q$172,8,0),0)+_xlfn.IFNA(VLOOKUP($H550,数据整理2!$B$4:$Q$172,8,0),0)+_xlfn.IFNA(VLOOKUP($I550,数据整理2!$B$4:$Q$172,8,0),0)+_xlfn.IFNA(VLOOKUP($J550,数据整理2!$B$4:$Q$172,8,0),0)+_xlfn.IFNA(VLOOKUP($K550,数据整理2!$B$4:$Q$172,8,0),0)</f>
        <v>0</v>
      </c>
      <c r="J723">
        <f>_xlfn.IFNA(VLOOKUP($D550,数据整理2!$B$4:$Q$172,9,0),0)+_xlfn.IFNA(VLOOKUP($E550,数据整理2!$B$4:$Q$172,9,0),0)+_xlfn.IFNA(VLOOKUP($F550,数据整理2!$B$4:$Q$172,9,0),0)+_xlfn.IFNA(VLOOKUP($G550,数据整理2!$B$4:$Q$172,9,0),0)+_xlfn.IFNA(VLOOKUP($H550,数据整理2!$B$4:$Q$172,9,0),0)+_xlfn.IFNA(VLOOKUP($I550,数据整理2!$B$4:$Q$172,9,0),0)+_xlfn.IFNA(VLOOKUP($J550,数据整理2!$B$4:$Q$172,9,0),0)+_xlfn.IFNA(VLOOKUP($K550,数据整理2!$B$4:$Q$172,9,0),0)</f>
        <v>0</v>
      </c>
      <c r="K723">
        <f>_xlfn.IFNA(VLOOKUP($D550,数据整理2!$B$4:$Q$172,10,0),0)+_xlfn.IFNA(VLOOKUP($E550,数据整理2!$B$4:$Q$172,10,0),0)+_xlfn.IFNA(VLOOKUP($F550,数据整理2!$B$4:$Q$172,10,0),0)+_xlfn.IFNA(VLOOKUP($G550,数据整理2!$B$4:$Q$172,10,0),0)+_xlfn.IFNA(VLOOKUP($H550,数据整理2!$B$4:$Q$172,10,0),0)+_xlfn.IFNA(VLOOKUP($I550,数据整理2!$B$4:$Q$172,10,0),0)+_xlfn.IFNA(VLOOKUP($J550,数据整理2!$B$4:$Q$172,10,0),0)+_xlfn.IFNA(VLOOKUP($K550,数据整理2!$B$4:$Q$172,10,0),0)</f>
        <v>0</v>
      </c>
      <c r="L723">
        <f>_xlfn.IFNA(VLOOKUP($D550,数据整理2!$B$4:$Q$172,11,0),0)+_xlfn.IFNA(VLOOKUP($E550,数据整理2!$B$4:$Q$172,11,0),0)+_xlfn.IFNA(VLOOKUP($F550,数据整理2!$B$4:$Q$172,11,0),0)+_xlfn.IFNA(VLOOKUP($G550,数据整理2!$B$4:$Q$172,11,0),0)+_xlfn.IFNA(VLOOKUP($H550,数据整理2!$B$4:$Q$172,11,0),0)+_xlfn.IFNA(VLOOKUP($I550,数据整理2!$B$4:$Q$172,11,0),0)+_xlfn.IFNA(VLOOKUP($J550,数据整理2!$B$4:$Q$172,11,0),0)+_xlfn.IFNA(VLOOKUP($K550,数据整理2!$B$4:$Q$172,11,0),0)</f>
        <v>0</v>
      </c>
      <c r="M723">
        <f>_xlfn.IFNA(VLOOKUP($D550,数据整理2!$B$4:$Q$172,12,0),0)+_xlfn.IFNA(VLOOKUP($E550,数据整理2!$B$4:$Q$172,12,0),0)+_xlfn.IFNA(VLOOKUP($F550,数据整理2!$B$4:$Q$172,12,0),0)+_xlfn.IFNA(VLOOKUP($G550,数据整理2!$B$4:$Q$172,12,0),0)+_xlfn.IFNA(VLOOKUP($H550,数据整理2!$B$4:$Q$172,12,0),0)+_xlfn.IFNA(VLOOKUP($I550,数据整理2!$B$4:$Q$172,12,0),0)+_xlfn.IFNA(VLOOKUP($J550,数据整理2!$B$4:$Q$172,12,0),0)+_xlfn.IFNA(VLOOKUP($K550,数据整理2!$B$4:$Q$172,12,0),0)</f>
        <v>0</v>
      </c>
      <c r="N723">
        <f>_xlfn.IFNA(VLOOKUP($D550,数据整理2!$B$4:$Q$172,13,0),0)+_xlfn.IFNA(VLOOKUP($E550,数据整理2!$B$4:$Q$172,13,0),0)+_xlfn.IFNA(VLOOKUP($F550,数据整理2!$B$4:$Q$172,13,0),0)+_xlfn.IFNA(VLOOKUP($G550,数据整理2!$B$4:$Q$172,13,0),0)+_xlfn.IFNA(VLOOKUP($H550,数据整理2!$B$4:$Q$172,13,0),0)+_xlfn.IFNA(VLOOKUP($I550,数据整理2!$B$4:$Q$172,13,0),0)+_xlfn.IFNA(VLOOKUP($J550,数据整理2!$B$4:$Q$172,13,0),0)+_xlfn.IFNA(VLOOKUP($K550,数据整理2!$B$4:$Q$172,13,0),0)</f>
        <v>0</v>
      </c>
      <c r="O723">
        <f>_xlfn.IFNA(VLOOKUP($D550,数据整理2!$B$4:$Q$172,14,0),0)+_xlfn.IFNA(VLOOKUP($E550,数据整理2!$B$4:$Q$172,14,0),0)+_xlfn.IFNA(VLOOKUP($F550,数据整理2!$B$4:$Q$172,14,0),0)+_xlfn.IFNA(VLOOKUP($G550,数据整理2!$B$4:$Q$172,14,0),0)+_xlfn.IFNA(VLOOKUP($H550,数据整理2!$B$4:$Q$172,14,0),0)+_xlfn.IFNA(VLOOKUP($I550,数据整理2!$B$4:$Q$172,14,0),0)+_xlfn.IFNA(VLOOKUP($J550,数据整理2!$B$4:$Q$172,14,0),0)+_xlfn.IFNA(VLOOKUP($K550,数据整理2!$B$4:$Q$172,14,0),0)</f>
        <v>0</v>
      </c>
      <c r="P723">
        <f>_xlfn.IFNA(VLOOKUP($D550,数据整理2!$B$4:$Q$172,15,0),0)+_xlfn.IFNA(VLOOKUP($E550,数据整理2!$B$4:$Q$172,15,0),0)+_xlfn.IFNA(VLOOKUP($F550,数据整理2!$B$4:$Q$172,15,0),0)+_xlfn.IFNA(VLOOKUP($G550,数据整理2!$B$4:$Q$172,15,0),0)+_xlfn.IFNA(VLOOKUP($H550,数据整理2!$B$4:$Q$172,15,0),0)+_xlfn.IFNA(VLOOKUP($I550,数据整理2!$B$4:$Q$172,15,0),0)+_xlfn.IFNA(VLOOKUP($J550,数据整理2!$B$4:$Q$172,15,0),0)+_xlfn.IFNA(VLOOKUP($K550,数据整理2!$B$4:$Q$172,15,0),0)</f>
        <v>3036</v>
      </c>
      <c r="Q723">
        <f>_xlfn.IFNA(VLOOKUP($D550,数据整理2!$B$4:$Q$172,16,0),0)+_xlfn.IFNA(VLOOKUP($E550,数据整理2!$B$4:$Q$172,16,0),0)+_xlfn.IFNA(VLOOKUP($F550,数据整理2!$B$4:$Q$172,16,0),0)+_xlfn.IFNA(VLOOKUP($G550,数据整理2!$B$4:$Q$172,16,0),0)+_xlfn.IFNA(VLOOKUP($H550,数据整理2!$B$4:$Q$172,16,0),0)+_xlfn.IFNA(VLOOKUP($I550,数据整理2!$B$4:$Q$172,16,0),0)+_xlfn.IFNA(VLOOKUP($J550,数据整理2!$B$4:$Q$172,16,0),0)+_xlfn.IFNA(VLOOKUP($K550,数据整理2!$B$4:$Q$172,16,0),0)</f>
        <v>3036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B2:AG204"/>
  <sheetViews>
    <sheetView workbookViewId="0">
      <pane ySplit="4" topLeftCell="A68" activePane="bottomLeft" state="frozen"/>
      <selection pane="bottomLeft" activeCell="A84" sqref="A84:XFD84"/>
    </sheetView>
  </sheetViews>
  <sheetFormatPr defaultRowHeight="14.25" x14ac:dyDescent="0.2"/>
  <sheetData>
    <row r="2" spans="2:33" x14ac:dyDescent="0.2">
      <c r="D2" t="s">
        <v>602</v>
      </c>
      <c r="T2" t="s">
        <v>601</v>
      </c>
    </row>
    <row r="4" spans="2:33" x14ac:dyDescent="0.2">
      <c r="D4" t="s">
        <v>6</v>
      </c>
      <c r="E4" t="s">
        <v>15</v>
      </c>
      <c r="F4" t="s">
        <v>17</v>
      </c>
      <c r="G4" t="s">
        <v>18</v>
      </c>
      <c r="H4" t="s">
        <v>0</v>
      </c>
      <c r="I4" t="s">
        <v>1</v>
      </c>
      <c r="J4" t="s">
        <v>2</v>
      </c>
      <c r="K4" t="s">
        <v>3</v>
      </c>
      <c r="L4" t="s">
        <v>4</v>
      </c>
      <c r="M4" t="s">
        <v>5</v>
      </c>
      <c r="N4" t="s">
        <v>13</v>
      </c>
      <c r="O4" t="s">
        <v>22</v>
      </c>
      <c r="P4" t="s">
        <v>11</v>
      </c>
      <c r="Q4" t="s">
        <v>12</v>
      </c>
      <c r="T4" t="s">
        <v>6</v>
      </c>
      <c r="U4" t="s">
        <v>15</v>
      </c>
      <c r="V4" t="s">
        <v>17</v>
      </c>
      <c r="W4" t="s">
        <v>18</v>
      </c>
      <c r="X4" t="s">
        <v>0</v>
      </c>
      <c r="Y4" t="s">
        <v>1</v>
      </c>
      <c r="Z4" t="s">
        <v>2</v>
      </c>
      <c r="AA4" t="s">
        <v>3</v>
      </c>
      <c r="AB4" t="s">
        <v>4</v>
      </c>
      <c r="AC4" t="s">
        <v>5</v>
      </c>
      <c r="AD4" t="s">
        <v>13</v>
      </c>
      <c r="AE4" t="s">
        <v>22</v>
      </c>
      <c r="AF4" t="s">
        <v>11</v>
      </c>
      <c r="AG4" t="s">
        <v>12</v>
      </c>
    </row>
    <row r="5" spans="2:33" x14ac:dyDescent="0.2">
      <c r="B5">
        <v>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2:33" x14ac:dyDescent="0.2">
      <c r="B6">
        <v>2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2:33" x14ac:dyDescent="0.2">
      <c r="B7">
        <v>3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2:33" x14ac:dyDescent="0.2">
      <c r="B8">
        <v>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2:33" x14ac:dyDescent="0.2">
      <c r="B9">
        <v>5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2:33" x14ac:dyDescent="0.2">
      <c r="B10">
        <v>6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2:33" x14ac:dyDescent="0.2">
      <c r="B11">
        <v>7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2:33" x14ac:dyDescent="0.2">
      <c r="B12">
        <v>8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2:33" x14ac:dyDescent="0.2">
      <c r="B13">
        <v>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2:33" x14ac:dyDescent="0.2">
      <c r="B14">
        <v>10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2:33" x14ac:dyDescent="0.2">
      <c r="B15">
        <v>11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2:33" x14ac:dyDescent="0.2">
      <c r="B16">
        <v>12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2:33" x14ac:dyDescent="0.2">
      <c r="B17">
        <v>13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2:33" x14ac:dyDescent="0.2">
      <c r="B18">
        <v>14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2:33" x14ac:dyDescent="0.2">
      <c r="B19">
        <v>15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2:33" x14ac:dyDescent="0.2">
      <c r="B20">
        <v>16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2:33" x14ac:dyDescent="0.2">
      <c r="B21">
        <v>17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2:33" x14ac:dyDescent="0.2">
      <c r="B22">
        <v>18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2:33" x14ac:dyDescent="0.2">
      <c r="B23">
        <v>19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2:33" x14ac:dyDescent="0.2">
      <c r="B24">
        <v>20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2:33" x14ac:dyDescent="0.2">
      <c r="B25">
        <v>21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2:33" x14ac:dyDescent="0.2">
      <c r="B26">
        <v>22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2:33" x14ac:dyDescent="0.2">
      <c r="B27">
        <v>23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2:33" x14ac:dyDescent="0.2">
      <c r="B28">
        <v>24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2:33" x14ac:dyDescent="0.2">
      <c r="B29">
        <v>25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2:33" x14ac:dyDescent="0.2">
      <c r="B30">
        <v>26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2:33" x14ac:dyDescent="0.2">
      <c r="B31">
        <v>27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2:33" x14ac:dyDescent="0.2">
      <c r="B32">
        <v>28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2:33" x14ac:dyDescent="0.2">
      <c r="B33">
        <v>29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2:33" x14ac:dyDescent="0.2">
      <c r="B34">
        <v>30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2:33" x14ac:dyDescent="0.2">
      <c r="B35">
        <v>31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2:33" x14ac:dyDescent="0.2">
      <c r="B36">
        <v>32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2:33" x14ac:dyDescent="0.2">
      <c r="B37">
        <v>33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2:33" x14ac:dyDescent="0.2">
      <c r="B38">
        <v>34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2:33" x14ac:dyDescent="0.2">
      <c r="B39">
        <v>35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2:33" x14ac:dyDescent="0.2">
      <c r="B40">
        <v>36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2:33" x14ac:dyDescent="0.2">
      <c r="B41">
        <v>37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2:33" x14ac:dyDescent="0.2">
      <c r="B42">
        <v>38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2:33" x14ac:dyDescent="0.2">
      <c r="B43">
        <v>39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2:33" x14ac:dyDescent="0.2">
      <c r="B44">
        <v>40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2:33" x14ac:dyDescent="0.2">
      <c r="B45">
        <v>41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2:33" x14ac:dyDescent="0.2">
      <c r="B46">
        <v>42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2:33" x14ac:dyDescent="0.2">
      <c r="B47">
        <v>43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2:33" x14ac:dyDescent="0.2">
      <c r="B48">
        <v>44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2:33" x14ac:dyDescent="0.2">
      <c r="B49">
        <v>45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2:33" x14ac:dyDescent="0.2">
      <c r="B50">
        <v>46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2:33" x14ac:dyDescent="0.2">
      <c r="B51">
        <v>47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2:33" x14ac:dyDescent="0.2">
      <c r="B52">
        <v>48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2:33" x14ac:dyDescent="0.2">
      <c r="B53">
        <v>49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2:33" x14ac:dyDescent="0.2">
      <c r="B54">
        <v>50</v>
      </c>
      <c r="D54">
        <v>754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2:33" x14ac:dyDescent="0.2">
      <c r="B55">
        <v>51</v>
      </c>
      <c r="D55">
        <v>754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2:33" x14ac:dyDescent="0.2">
      <c r="B56">
        <v>52</v>
      </c>
      <c r="D56">
        <v>754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2:33" x14ac:dyDescent="0.2">
      <c r="B57">
        <v>53</v>
      </c>
      <c r="D57">
        <v>754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2:33" x14ac:dyDescent="0.2">
      <c r="B58">
        <v>54</v>
      </c>
      <c r="D58">
        <v>754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2:33" x14ac:dyDescent="0.2">
      <c r="B59">
        <v>55</v>
      </c>
      <c r="D59">
        <v>754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2:33" x14ac:dyDescent="0.2">
      <c r="B60">
        <v>56</v>
      </c>
      <c r="D60">
        <v>754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2:33" x14ac:dyDescent="0.2">
      <c r="B61">
        <v>57</v>
      </c>
      <c r="D61">
        <v>754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2:33" x14ac:dyDescent="0.2">
      <c r="B62">
        <v>58</v>
      </c>
      <c r="D62">
        <v>754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2:33" x14ac:dyDescent="0.2">
      <c r="B63">
        <v>59</v>
      </c>
      <c r="D63">
        <v>754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2:33" x14ac:dyDescent="0.2">
      <c r="B64">
        <v>60</v>
      </c>
      <c r="D64">
        <v>1504</v>
      </c>
      <c r="E64">
        <v>299</v>
      </c>
      <c r="F64">
        <v>151</v>
      </c>
      <c r="G64">
        <v>151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T64">
        <v>0.5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2:33" x14ac:dyDescent="0.2">
      <c r="B65">
        <v>61</v>
      </c>
      <c r="D65">
        <v>1504</v>
      </c>
      <c r="E65">
        <v>299</v>
      </c>
      <c r="F65">
        <v>151</v>
      </c>
      <c r="G65">
        <v>151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T65">
        <v>0.5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2:33" x14ac:dyDescent="0.2">
      <c r="B66">
        <v>62</v>
      </c>
      <c r="D66">
        <v>1504</v>
      </c>
      <c r="E66">
        <v>299</v>
      </c>
      <c r="F66">
        <v>151</v>
      </c>
      <c r="G66">
        <v>151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T66">
        <v>0.5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2:33" x14ac:dyDescent="0.2">
      <c r="B67">
        <v>63</v>
      </c>
      <c r="D67">
        <v>1504</v>
      </c>
      <c r="E67">
        <v>299</v>
      </c>
      <c r="F67">
        <v>151</v>
      </c>
      <c r="G67">
        <v>151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T67">
        <v>0.5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2:33" x14ac:dyDescent="0.2">
      <c r="B68">
        <v>64</v>
      </c>
      <c r="D68">
        <v>1504</v>
      </c>
      <c r="E68">
        <v>299</v>
      </c>
      <c r="F68">
        <v>151</v>
      </c>
      <c r="G68">
        <v>151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T68">
        <v>0.5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2:33" x14ac:dyDescent="0.2">
      <c r="B69">
        <v>65</v>
      </c>
      <c r="D69">
        <v>1504</v>
      </c>
      <c r="E69">
        <v>299</v>
      </c>
      <c r="F69">
        <v>151</v>
      </c>
      <c r="G69">
        <v>151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T69">
        <v>0.5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2:33" x14ac:dyDescent="0.2">
      <c r="B70">
        <v>66</v>
      </c>
      <c r="D70">
        <v>1504</v>
      </c>
      <c r="E70">
        <v>299</v>
      </c>
      <c r="F70">
        <v>151</v>
      </c>
      <c r="G70">
        <v>151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T70">
        <v>0.5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2:33" x14ac:dyDescent="0.2">
      <c r="B71">
        <v>67</v>
      </c>
      <c r="D71">
        <v>1504</v>
      </c>
      <c r="E71">
        <v>299</v>
      </c>
      <c r="F71">
        <v>151</v>
      </c>
      <c r="G71">
        <v>151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T71">
        <v>0.5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2:33" x14ac:dyDescent="0.2">
      <c r="B72">
        <v>68</v>
      </c>
      <c r="D72">
        <v>1504</v>
      </c>
      <c r="E72">
        <v>299</v>
      </c>
      <c r="F72">
        <v>151</v>
      </c>
      <c r="G72">
        <v>151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T72">
        <v>0.5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</row>
    <row r="73" spans="2:33" x14ac:dyDescent="0.2">
      <c r="B73">
        <v>69</v>
      </c>
      <c r="D73">
        <v>1504</v>
      </c>
      <c r="E73">
        <v>299</v>
      </c>
      <c r="F73">
        <v>151</v>
      </c>
      <c r="G73">
        <v>151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T73">
        <v>0.5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</row>
    <row r="74" spans="2:33" x14ac:dyDescent="0.2">
      <c r="B74">
        <v>70</v>
      </c>
      <c r="D74">
        <v>3754</v>
      </c>
      <c r="E74">
        <v>749</v>
      </c>
      <c r="F74">
        <v>376</v>
      </c>
      <c r="G74">
        <v>376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T74">
        <v>0.75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</row>
    <row r="75" spans="2:33" x14ac:dyDescent="0.2">
      <c r="B75">
        <v>71</v>
      </c>
      <c r="D75">
        <v>3754</v>
      </c>
      <c r="E75">
        <v>749</v>
      </c>
      <c r="F75">
        <v>376</v>
      </c>
      <c r="G75">
        <v>376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T75">
        <v>0.75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</row>
    <row r="76" spans="2:33" x14ac:dyDescent="0.2">
      <c r="B76">
        <v>72</v>
      </c>
      <c r="D76">
        <v>3754</v>
      </c>
      <c r="E76">
        <v>749</v>
      </c>
      <c r="F76">
        <v>376</v>
      </c>
      <c r="G76">
        <v>376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T76">
        <v>0.75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</row>
    <row r="77" spans="2:33" x14ac:dyDescent="0.2">
      <c r="B77">
        <v>73</v>
      </c>
      <c r="D77">
        <v>3754</v>
      </c>
      <c r="E77">
        <v>749</v>
      </c>
      <c r="F77">
        <v>376</v>
      </c>
      <c r="G77">
        <v>376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T77">
        <v>0.75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2:33" x14ac:dyDescent="0.2">
      <c r="B78">
        <v>74</v>
      </c>
      <c r="D78">
        <v>3754</v>
      </c>
      <c r="E78">
        <v>749</v>
      </c>
      <c r="F78">
        <v>376</v>
      </c>
      <c r="G78">
        <v>376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T78">
        <v>0.75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2:33" x14ac:dyDescent="0.2">
      <c r="B79">
        <v>75</v>
      </c>
      <c r="D79">
        <v>3754</v>
      </c>
      <c r="E79">
        <v>749</v>
      </c>
      <c r="F79">
        <v>376</v>
      </c>
      <c r="G79">
        <v>376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T79">
        <v>0.75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2:33" x14ac:dyDescent="0.2">
      <c r="B80">
        <v>76</v>
      </c>
      <c r="D80">
        <v>3754</v>
      </c>
      <c r="E80">
        <v>749</v>
      </c>
      <c r="F80">
        <v>376</v>
      </c>
      <c r="G80">
        <v>376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T80">
        <v>0.75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2:33" x14ac:dyDescent="0.2">
      <c r="B81">
        <v>77</v>
      </c>
      <c r="D81">
        <v>3754</v>
      </c>
      <c r="E81">
        <v>749</v>
      </c>
      <c r="F81">
        <v>376</v>
      </c>
      <c r="G81">
        <v>376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T81">
        <v>0.75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2:33" x14ac:dyDescent="0.2">
      <c r="B82">
        <v>78</v>
      </c>
      <c r="D82">
        <v>3754</v>
      </c>
      <c r="E82">
        <v>749</v>
      </c>
      <c r="F82">
        <v>376</v>
      </c>
      <c r="G82">
        <v>376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T82">
        <v>0.75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2:33" x14ac:dyDescent="0.2">
      <c r="B83">
        <v>79</v>
      </c>
      <c r="D83">
        <v>3754</v>
      </c>
      <c r="E83">
        <v>749</v>
      </c>
      <c r="F83">
        <v>376</v>
      </c>
      <c r="G83">
        <v>376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T83">
        <v>0.75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2:33" x14ac:dyDescent="0.2">
      <c r="B84">
        <v>80</v>
      </c>
      <c r="D84">
        <v>4204</v>
      </c>
      <c r="E84">
        <v>1199</v>
      </c>
      <c r="F84">
        <v>601</v>
      </c>
      <c r="G84">
        <v>601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2:33" x14ac:dyDescent="0.2">
      <c r="B85">
        <v>81</v>
      </c>
      <c r="D85">
        <v>4204</v>
      </c>
      <c r="E85">
        <v>1199</v>
      </c>
      <c r="F85">
        <v>601</v>
      </c>
      <c r="G85">
        <v>601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T85">
        <v>1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2:33" x14ac:dyDescent="0.2">
      <c r="B86">
        <v>82</v>
      </c>
      <c r="D86">
        <v>4204</v>
      </c>
      <c r="E86">
        <v>1199</v>
      </c>
      <c r="F86">
        <v>601</v>
      </c>
      <c r="G86">
        <v>601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2:33" x14ac:dyDescent="0.2">
      <c r="B87">
        <v>83</v>
      </c>
      <c r="D87">
        <v>4204</v>
      </c>
      <c r="E87">
        <v>1199</v>
      </c>
      <c r="F87">
        <v>601</v>
      </c>
      <c r="G87">
        <v>601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2:33" x14ac:dyDescent="0.2">
      <c r="B88">
        <v>84</v>
      </c>
      <c r="D88">
        <v>4204</v>
      </c>
      <c r="E88">
        <v>1199</v>
      </c>
      <c r="F88">
        <v>601</v>
      </c>
      <c r="G88">
        <v>601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T88">
        <v>1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2:33" x14ac:dyDescent="0.2">
      <c r="B89">
        <v>85</v>
      </c>
      <c r="D89">
        <v>4204</v>
      </c>
      <c r="E89">
        <v>1199</v>
      </c>
      <c r="F89">
        <v>601</v>
      </c>
      <c r="G89">
        <v>601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T89">
        <v>1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2:33" x14ac:dyDescent="0.2">
      <c r="B90">
        <v>86</v>
      </c>
      <c r="D90">
        <v>4204</v>
      </c>
      <c r="E90">
        <v>1199</v>
      </c>
      <c r="F90">
        <v>601</v>
      </c>
      <c r="G90">
        <v>601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T90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2:33" x14ac:dyDescent="0.2">
      <c r="B91">
        <v>87</v>
      </c>
      <c r="D91">
        <v>4204</v>
      </c>
      <c r="E91">
        <v>1199</v>
      </c>
      <c r="F91">
        <v>601</v>
      </c>
      <c r="G91">
        <v>601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T91">
        <v>1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2:33" x14ac:dyDescent="0.2">
      <c r="B92">
        <v>88</v>
      </c>
      <c r="D92">
        <v>4204</v>
      </c>
      <c r="E92">
        <v>1199</v>
      </c>
      <c r="F92">
        <v>601</v>
      </c>
      <c r="G92">
        <v>601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T92">
        <v>1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2:33" x14ac:dyDescent="0.2">
      <c r="B93">
        <v>89</v>
      </c>
      <c r="D93">
        <v>4204</v>
      </c>
      <c r="E93">
        <v>1199</v>
      </c>
      <c r="F93">
        <v>601</v>
      </c>
      <c r="G93">
        <v>601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T93">
        <v>1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2:33" x14ac:dyDescent="0.2">
      <c r="B94">
        <v>90</v>
      </c>
      <c r="D94">
        <v>4204</v>
      </c>
      <c r="E94">
        <v>1199</v>
      </c>
      <c r="F94">
        <v>601</v>
      </c>
      <c r="G94">
        <v>601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2:33" x14ac:dyDescent="0.2">
      <c r="B95">
        <v>91</v>
      </c>
      <c r="D95">
        <v>4204</v>
      </c>
      <c r="E95">
        <v>1199</v>
      </c>
      <c r="F95">
        <v>601</v>
      </c>
      <c r="G95">
        <v>601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T95">
        <v>1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2:33" x14ac:dyDescent="0.2">
      <c r="B96">
        <v>92</v>
      </c>
      <c r="D96">
        <v>4204</v>
      </c>
      <c r="E96">
        <v>1199</v>
      </c>
      <c r="F96">
        <v>601</v>
      </c>
      <c r="G96">
        <v>601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T96">
        <v>1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2:33" x14ac:dyDescent="0.2">
      <c r="B97">
        <v>93</v>
      </c>
      <c r="D97">
        <v>4204</v>
      </c>
      <c r="E97">
        <v>1199</v>
      </c>
      <c r="F97">
        <v>601</v>
      </c>
      <c r="G97">
        <v>601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T97">
        <v>1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2:33" x14ac:dyDescent="0.2">
      <c r="B98">
        <v>94</v>
      </c>
      <c r="D98">
        <v>4204</v>
      </c>
      <c r="E98">
        <v>1199</v>
      </c>
      <c r="F98">
        <v>601</v>
      </c>
      <c r="G98">
        <v>601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T98">
        <v>1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2:33" x14ac:dyDescent="0.2">
      <c r="B99">
        <v>95</v>
      </c>
      <c r="D99">
        <v>4204</v>
      </c>
      <c r="E99">
        <v>1199</v>
      </c>
      <c r="F99">
        <v>601</v>
      </c>
      <c r="G99">
        <v>601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2:33" x14ac:dyDescent="0.2">
      <c r="B100">
        <v>96</v>
      </c>
      <c r="D100">
        <v>4204</v>
      </c>
      <c r="E100">
        <v>1199</v>
      </c>
      <c r="F100">
        <v>601</v>
      </c>
      <c r="G100">
        <v>601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2:33" x14ac:dyDescent="0.2">
      <c r="B101">
        <v>97</v>
      </c>
      <c r="D101">
        <v>4204</v>
      </c>
      <c r="E101">
        <v>1199</v>
      </c>
      <c r="F101">
        <v>601</v>
      </c>
      <c r="G101">
        <v>601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2:33" x14ac:dyDescent="0.2">
      <c r="B102">
        <v>98</v>
      </c>
      <c r="D102">
        <v>4204</v>
      </c>
      <c r="E102">
        <v>1199</v>
      </c>
      <c r="F102">
        <v>601</v>
      </c>
      <c r="G102">
        <v>601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2:33" x14ac:dyDescent="0.2">
      <c r="B103">
        <v>99</v>
      </c>
      <c r="D103">
        <v>4204</v>
      </c>
      <c r="E103">
        <v>1199</v>
      </c>
      <c r="F103">
        <v>601</v>
      </c>
      <c r="G103">
        <v>601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2:33" x14ac:dyDescent="0.2">
      <c r="B104">
        <v>100</v>
      </c>
      <c r="D104">
        <v>4204</v>
      </c>
      <c r="E104">
        <v>1199</v>
      </c>
      <c r="F104">
        <v>601</v>
      </c>
      <c r="G104">
        <v>601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2:33" x14ac:dyDescent="0.2">
      <c r="B105">
        <v>101</v>
      </c>
      <c r="D105">
        <v>4204</v>
      </c>
      <c r="E105">
        <v>1199</v>
      </c>
      <c r="F105">
        <v>601</v>
      </c>
      <c r="G105">
        <v>601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2:33" x14ac:dyDescent="0.2">
      <c r="B106">
        <v>102</v>
      </c>
      <c r="D106">
        <v>4204</v>
      </c>
      <c r="E106">
        <v>1199</v>
      </c>
      <c r="F106">
        <v>601</v>
      </c>
      <c r="G106">
        <v>601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2:33" x14ac:dyDescent="0.2">
      <c r="B107">
        <v>103</v>
      </c>
      <c r="D107">
        <v>4204</v>
      </c>
      <c r="E107">
        <v>1199</v>
      </c>
      <c r="F107">
        <v>601</v>
      </c>
      <c r="G107">
        <v>601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2:33" x14ac:dyDescent="0.2">
      <c r="B108">
        <v>104</v>
      </c>
      <c r="D108">
        <v>4204</v>
      </c>
      <c r="E108">
        <v>1199</v>
      </c>
      <c r="F108">
        <v>601</v>
      </c>
      <c r="G108">
        <v>601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</row>
    <row r="109" spans="2:33" x14ac:dyDescent="0.2">
      <c r="B109">
        <v>105</v>
      </c>
      <c r="D109">
        <v>4204</v>
      </c>
      <c r="E109">
        <v>1199</v>
      </c>
      <c r="F109">
        <v>601</v>
      </c>
      <c r="G109">
        <v>601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 spans="2:33" x14ac:dyDescent="0.2">
      <c r="B110">
        <v>106</v>
      </c>
      <c r="D110">
        <v>4204</v>
      </c>
      <c r="E110">
        <v>1199</v>
      </c>
      <c r="F110">
        <v>601</v>
      </c>
      <c r="G110">
        <v>601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2:33" x14ac:dyDescent="0.2">
      <c r="B111">
        <v>107</v>
      </c>
      <c r="D111">
        <v>4204</v>
      </c>
      <c r="E111">
        <v>1199</v>
      </c>
      <c r="F111">
        <v>601</v>
      </c>
      <c r="G111">
        <v>601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</row>
    <row r="112" spans="2:33" x14ac:dyDescent="0.2">
      <c r="B112">
        <v>108</v>
      </c>
      <c r="D112">
        <v>4204</v>
      </c>
      <c r="E112">
        <v>1199</v>
      </c>
      <c r="F112">
        <v>601</v>
      </c>
      <c r="G112">
        <v>601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2:33" x14ac:dyDescent="0.2">
      <c r="B113">
        <v>109</v>
      </c>
      <c r="D113">
        <v>4204</v>
      </c>
      <c r="E113">
        <v>1199</v>
      </c>
      <c r="F113">
        <v>601</v>
      </c>
      <c r="G113">
        <v>601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</row>
    <row r="114" spans="2:33" x14ac:dyDescent="0.2">
      <c r="B114">
        <v>110</v>
      </c>
      <c r="D114">
        <v>4204</v>
      </c>
      <c r="E114">
        <v>1199</v>
      </c>
      <c r="F114">
        <v>601</v>
      </c>
      <c r="G114">
        <v>601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</row>
    <row r="115" spans="2:33" x14ac:dyDescent="0.2">
      <c r="B115">
        <v>111</v>
      </c>
      <c r="D115">
        <v>4204</v>
      </c>
      <c r="E115">
        <v>1199</v>
      </c>
      <c r="F115">
        <v>601</v>
      </c>
      <c r="G115">
        <v>601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</row>
    <row r="116" spans="2:33" x14ac:dyDescent="0.2">
      <c r="B116">
        <v>112</v>
      </c>
      <c r="D116">
        <v>4204</v>
      </c>
      <c r="E116">
        <v>1199</v>
      </c>
      <c r="F116">
        <v>601</v>
      </c>
      <c r="G116">
        <v>601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</row>
    <row r="117" spans="2:33" x14ac:dyDescent="0.2">
      <c r="B117">
        <v>113</v>
      </c>
      <c r="D117">
        <v>4204</v>
      </c>
      <c r="E117">
        <v>1199</v>
      </c>
      <c r="F117">
        <v>601</v>
      </c>
      <c r="G117">
        <v>601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</row>
    <row r="118" spans="2:33" x14ac:dyDescent="0.2">
      <c r="B118">
        <v>114</v>
      </c>
      <c r="D118">
        <v>4204</v>
      </c>
      <c r="E118">
        <v>1199</v>
      </c>
      <c r="F118">
        <v>601</v>
      </c>
      <c r="G118">
        <v>601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2:33" x14ac:dyDescent="0.2">
      <c r="B119">
        <v>115</v>
      </c>
      <c r="D119">
        <v>4204</v>
      </c>
      <c r="E119">
        <v>1199</v>
      </c>
      <c r="F119">
        <v>601</v>
      </c>
      <c r="G119">
        <v>601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 spans="2:33" x14ac:dyDescent="0.2">
      <c r="B120">
        <v>116</v>
      </c>
      <c r="D120">
        <v>4204</v>
      </c>
      <c r="E120">
        <v>1199</v>
      </c>
      <c r="F120">
        <v>601</v>
      </c>
      <c r="G120">
        <v>601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2:33" x14ac:dyDescent="0.2">
      <c r="B121">
        <v>117</v>
      </c>
      <c r="D121">
        <v>4204</v>
      </c>
      <c r="E121">
        <v>1199</v>
      </c>
      <c r="F121">
        <v>601</v>
      </c>
      <c r="G121">
        <v>601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2:33" x14ac:dyDescent="0.2">
      <c r="B122">
        <v>118</v>
      </c>
      <c r="D122">
        <v>4204</v>
      </c>
      <c r="E122">
        <v>1199</v>
      </c>
      <c r="F122">
        <v>601</v>
      </c>
      <c r="G122">
        <v>601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2:33" x14ac:dyDescent="0.2">
      <c r="B123">
        <v>119</v>
      </c>
      <c r="D123">
        <v>4204</v>
      </c>
      <c r="E123">
        <v>1199</v>
      </c>
      <c r="F123">
        <v>601</v>
      </c>
      <c r="G123">
        <v>601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</row>
    <row r="124" spans="2:33" x14ac:dyDescent="0.2">
      <c r="B124">
        <v>120</v>
      </c>
      <c r="D124">
        <v>4204</v>
      </c>
      <c r="E124">
        <v>1199</v>
      </c>
      <c r="F124">
        <v>601</v>
      </c>
      <c r="G124">
        <v>601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2:33" x14ac:dyDescent="0.2">
      <c r="B125">
        <v>121</v>
      </c>
      <c r="D125">
        <v>4204</v>
      </c>
      <c r="E125">
        <v>1199</v>
      </c>
      <c r="F125">
        <v>601</v>
      </c>
      <c r="G125">
        <v>601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</row>
    <row r="126" spans="2:33" x14ac:dyDescent="0.2">
      <c r="B126">
        <v>122</v>
      </c>
      <c r="D126">
        <v>4204</v>
      </c>
      <c r="E126">
        <v>1199</v>
      </c>
      <c r="F126">
        <v>601</v>
      </c>
      <c r="G126">
        <v>601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</row>
    <row r="127" spans="2:33" x14ac:dyDescent="0.2">
      <c r="B127">
        <v>123</v>
      </c>
      <c r="D127">
        <v>4204</v>
      </c>
      <c r="E127">
        <v>1199</v>
      </c>
      <c r="F127">
        <v>601</v>
      </c>
      <c r="G127">
        <v>601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2:33" x14ac:dyDescent="0.2">
      <c r="B128">
        <v>124</v>
      </c>
      <c r="D128">
        <v>4204</v>
      </c>
      <c r="E128">
        <v>1199</v>
      </c>
      <c r="F128">
        <v>601</v>
      </c>
      <c r="G128">
        <v>601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2:33" x14ac:dyDescent="0.2">
      <c r="B129">
        <v>125</v>
      </c>
      <c r="D129">
        <v>4204</v>
      </c>
      <c r="E129">
        <v>1199</v>
      </c>
      <c r="F129">
        <v>601</v>
      </c>
      <c r="G129">
        <v>601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</row>
    <row r="130" spans="2:33" x14ac:dyDescent="0.2">
      <c r="B130">
        <v>126</v>
      </c>
      <c r="D130">
        <v>4204</v>
      </c>
      <c r="E130">
        <v>1199</v>
      </c>
      <c r="F130">
        <v>601</v>
      </c>
      <c r="G130">
        <v>601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2:33" x14ac:dyDescent="0.2">
      <c r="B131">
        <v>127</v>
      </c>
      <c r="D131">
        <v>4204</v>
      </c>
      <c r="E131">
        <v>1199</v>
      </c>
      <c r="F131">
        <v>601</v>
      </c>
      <c r="G131">
        <v>601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</row>
    <row r="132" spans="2:33" x14ac:dyDescent="0.2">
      <c r="B132">
        <v>128</v>
      </c>
      <c r="D132">
        <v>4204</v>
      </c>
      <c r="E132">
        <v>1199</v>
      </c>
      <c r="F132">
        <v>601</v>
      </c>
      <c r="G132">
        <v>601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</row>
    <row r="133" spans="2:33" x14ac:dyDescent="0.2">
      <c r="B133">
        <v>129</v>
      </c>
      <c r="D133">
        <v>4204</v>
      </c>
      <c r="E133">
        <v>1199</v>
      </c>
      <c r="F133">
        <v>601</v>
      </c>
      <c r="G133">
        <v>601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</row>
    <row r="134" spans="2:33" x14ac:dyDescent="0.2">
      <c r="B134">
        <v>130</v>
      </c>
      <c r="D134">
        <v>4204</v>
      </c>
      <c r="E134">
        <v>1199</v>
      </c>
      <c r="F134">
        <v>601</v>
      </c>
      <c r="G134">
        <v>601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</row>
    <row r="135" spans="2:33" x14ac:dyDescent="0.2">
      <c r="B135">
        <v>131</v>
      </c>
      <c r="D135">
        <v>4204</v>
      </c>
      <c r="E135">
        <v>1199</v>
      </c>
      <c r="F135">
        <v>601</v>
      </c>
      <c r="G135">
        <v>601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</row>
    <row r="136" spans="2:33" x14ac:dyDescent="0.2">
      <c r="B136">
        <v>132</v>
      </c>
      <c r="D136">
        <v>4204</v>
      </c>
      <c r="E136">
        <v>1199</v>
      </c>
      <c r="F136">
        <v>601</v>
      </c>
      <c r="G136">
        <v>601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</row>
    <row r="137" spans="2:33" x14ac:dyDescent="0.2">
      <c r="B137">
        <v>133</v>
      </c>
      <c r="D137">
        <v>4204</v>
      </c>
      <c r="E137">
        <v>1199</v>
      </c>
      <c r="F137">
        <v>601</v>
      </c>
      <c r="G137">
        <v>601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</row>
    <row r="138" spans="2:33" x14ac:dyDescent="0.2">
      <c r="B138">
        <v>134</v>
      </c>
      <c r="D138">
        <v>4204</v>
      </c>
      <c r="E138">
        <v>1199</v>
      </c>
      <c r="F138">
        <v>601</v>
      </c>
      <c r="G138">
        <v>601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</row>
    <row r="139" spans="2:33" x14ac:dyDescent="0.2">
      <c r="B139">
        <v>135</v>
      </c>
      <c r="D139">
        <v>4204</v>
      </c>
      <c r="E139">
        <v>1199</v>
      </c>
      <c r="F139">
        <v>601</v>
      </c>
      <c r="G139">
        <v>601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</row>
    <row r="140" spans="2:33" x14ac:dyDescent="0.2">
      <c r="B140">
        <v>136</v>
      </c>
      <c r="D140">
        <v>4204</v>
      </c>
      <c r="E140">
        <v>1199</v>
      </c>
      <c r="F140">
        <v>601</v>
      </c>
      <c r="G140">
        <v>601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</row>
    <row r="141" spans="2:33" x14ac:dyDescent="0.2">
      <c r="B141">
        <v>137</v>
      </c>
      <c r="D141">
        <v>4204</v>
      </c>
      <c r="E141">
        <v>1199</v>
      </c>
      <c r="F141">
        <v>601</v>
      </c>
      <c r="G141">
        <v>601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</row>
    <row r="142" spans="2:33" x14ac:dyDescent="0.2">
      <c r="B142">
        <v>138</v>
      </c>
      <c r="D142">
        <v>4204</v>
      </c>
      <c r="E142">
        <v>1199</v>
      </c>
      <c r="F142">
        <v>601</v>
      </c>
      <c r="G142">
        <v>601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</row>
    <row r="143" spans="2:33" x14ac:dyDescent="0.2">
      <c r="B143">
        <v>139</v>
      </c>
      <c r="D143">
        <v>4204</v>
      </c>
      <c r="E143">
        <v>1199</v>
      </c>
      <c r="F143">
        <v>601</v>
      </c>
      <c r="G143">
        <v>601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</row>
    <row r="144" spans="2:33" x14ac:dyDescent="0.2">
      <c r="B144">
        <v>140</v>
      </c>
      <c r="D144">
        <v>4204</v>
      </c>
      <c r="E144">
        <v>1199</v>
      </c>
      <c r="F144">
        <v>601</v>
      </c>
      <c r="G144">
        <v>601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</row>
    <row r="145" spans="2:33" x14ac:dyDescent="0.2">
      <c r="B145">
        <v>141</v>
      </c>
      <c r="D145">
        <v>4204</v>
      </c>
      <c r="E145">
        <v>1199</v>
      </c>
      <c r="F145">
        <v>601</v>
      </c>
      <c r="G145">
        <v>601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</row>
    <row r="146" spans="2:33" x14ac:dyDescent="0.2">
      <c r="B146">
        <v>142</v>
      </c>
      <c r="D146">
        <v>4204</v>
      </c>
      <c r="E146">
        <v>1199</v>
      </c>
      <c r="F146">
        <v>601</v>
      </c>
      <c r="G146">
        <v>601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</row>
    <row r="147" spans="2:33" x14ac:dyDescent="0.2">
      <c r="B147">
        <v>143</v>
      </c>
      <c r="D147">
        <v>4204</v>
      </c>
      <c r="E147">
        <v>1199</v>
      </c>
      <c r="F147">
        <v>601</v>
      </c>
      <c r="G147">
        <v>601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2:33" x14ac:dyDescent="0.2">
      <c r="B148">
        <v>144</v>
      </c>
      <c r="D148">
        <v>4204</v>
      </c>
      <c r="E148">
        <v>1199</v>
      </c>
      <c r="F148">
        <v>601</v>
      </c>
      <c r="G148">
        <v>601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</row>
    <row r="149" spans="2:33" x14ac:dyDescent="0.2">
      <c r="B149">
        <v>145</v>
      </c>
      <c r="D149">
        <v>4204</v>
      </c>
      <c r="E149">
        <v>1199</v>
      </c>
      <c r="F149">
        <v>601</v>
      </c>
      <c r="G149">
        <v>601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</row>
    <row r="150" spans="2:33" x14ac:dyDescent="0.2">
      <c r="B150">
        <v>146</v>
      </c>
      <c r="D150">
        <v>4204</v>
      </c>
      <c r="E150">
        <v>1199</v>
      </c>
      <c r="F150">
        <v>601</v>
      </c>
      <c r="G150">
        <v>601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</row>
    <row r="151" spans="2:33" x14ac:dyDescent="0.2">
      <c r="B151">
        <v>147</v>
      </c>
      <c r="D151">
        <v>4204</v>
      </c>
      <c r="E151">
        <v>1199</v>
      </c>
      <c r="F151">
        <v>601</v>
      </c>
      <c r="G151">
        <v>601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2:33" x14ac:dyDescent="0.2">
      <c r="B152">
        <v>148</v>
      </c>
      <c r="D152">
        <v>4204</v>
      </c>
      <c r="E152">
        <v>1199</v>
      </c>
      <c r="F152">
        <v>601</v>
      </c>
      <c r="G152">
        <v>601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</row>
    <row r="153" spans="2:33" x14ac:dyDescent="0.2">
      <c r="B153">
        <v>149</v>
      </c>
      <c r="D153">
        <v>4204</v>
      </c>
      <c r="E153">
        <v>1199</v>
      </c>
      <c r="F153">
        <v>601</v>
      </c>
      <c r="G153">
        <v>601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</row>
    <row r="154" spans="2:33" x14ac:dyDescent="0.2">
      <c r="B154">
        <v>150</v>
      </c>
      <c r="D154">
        <v>4204</v>
      </c>
      <c r="E154">
        <v>1199</v>
      </c>
      <c r="F154">
        <v>601</v>
      </c>
      <c r="G154">
        <v>601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2:33" x14ac:dyDescent="0.2">
      <c r="B155">
        <v>151</v>
      </c>
      <c r="D155">
        <v>4204</v>
      </c>
      <c r="E155">
        <v>1199</v>
      </c>
      <c r="F155">
        <v>601</v>
      </c>
      <c r="G155">
        <v>601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</row>
    <row r="156" spans="2:33" x14ac:dyDescent="0.2">
      <c r="B156">
        <v>152</v>
      </c>
      <c r="D156">
        <v>4204</v>
      </c>
      <c r="E156">
        <v>1199</v>
      </c>
      <c r="F156">
        <v>601</v>
      </c>
      <c r="G156">
        <v>601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 spans="2:33" x14ac:dyDescent="0.2">
      <c r="B157">
        <v>153</v>
      </c>
      <c r="D157">
        <v>4204</v>
      </c>
      <c r="E157">
        <v>1199</v>
      </c>
      <c r="F157">
        <v>601</v>
      </c>
      <c r="G157">
        <v>601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</row>
    <row r="158" spans="2:33" x14ac:dyDescent="0.2">
      <c r="B158">
        <v>154</v>
      </c>
      <c r="D158">
        <v>4204</v>
      </c>
      <c r="E158">
        <v>1199</v>
      </c>
      <c r="F158">
        <v>601</v>
      </c>
      <c r="G158">
        <v>601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2:33" x14ac:dyDescent="0.2">
      <c r="B159">
        <v>155</v>
      </c>
      <c r="D159">
        <v>4204</v>
      </c>
      <c r="E159">
        <v>1199</v>
      </c>
      <c r="F159">
        <v>601</v>
      </c>
      <c r="G159">
        <v>601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2:33" x14ac:dyDescent="0.2">
      <c r="B160">
        <v>156</v>
      </c>
      <c r="D160">
        <v>4204</v>
      </c>
      <c r="E160">
        <v>1199</v>
      </c>
      <c r="F160">
        <v>601</v>
      </c>
      <c r="G160">
        <v>601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</row>
    <row r="161" spans="2:33" x14ac:dyDescent="0.2">
      <c r="B161">
        <v>157</v>
      </c>
      <c r="D161">
        <v>4204</v>
      </c>
      <c r="E161">
        <v>1199</v>
      </c>
      <c r="F161">
        <v>601</v>
      </c>
      <c r="G161">
        <v>601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 spans="2:33" x14ac:dyDescent="0.2">
      <c r="B162">
        <v>158</v>
      </c>
      <c r="D162">
        <v>4204</v>
      </c>
      <c r="E162">
        <v>1199</v>
      </c>
      <c r="F162">
        <v>601</v>
      </c>
      <c r="G162">
        <v>601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</row>
    <row r="163" spans="2:33" x14ac:dyDescent="0.2">
      <c r="B163">
        <v>159</v>
      </c>
      <c r="D163">
        <v>4204</v>
      </c>
      <c r="E163">
        <v>1199</v>
      </c>
      <c r="F163">
        <v>601</v>
      </c>
      <c r="G163">
        <v>601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2:33" x14ac:dyDescent="0.2">
      <c r="B164">
        <v>160</v>
      </c>
      <c r="D164">
        <v>4204</v>
      </c>
      <c r="E164">
        <v>1199</v>
      </c>
      <c r="F164">
        <v>601</v>
      </c>
      <c r="G164">
        <v>601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2:33" x14ac:dyDescent="0.2">
      <c r="B165">
        <v>161</v>
      </c>
      <c r="D165">
        <v>4204</v>
      </c>
      <c r="E165">
        <v>1199</v>
      </c>
      <c r="F165">
        <v>601</v>
      </c>
      <c r="G165">
        <v>601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</row>
    <row r="166" spans="2:33" x14ac:dyDescent="0.2">
      <c r="B166">
        <v>162</v>
      </c>
      <c r="D166">
        <v>4204</v>
      </c>
      <c r="E166">
        <v>1199</v>
      </c>
      <c r="F166">
        <v>601</v>
      </c>
      <c r="G166">
        <v>601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 spans="2:33" x14ac:dyDescent="0.2">
      <c r="B167">
        <v>163</v>
      </c>
      <c r="D167">
        <v>4204</v>
      </c>
      <c r="E167">
        <v>1199</v>
      </c>
      <c r="F167">
        <v>601</v>
      </c>
      <c r="G167">
        <v>601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2:33" x14ac:dyDescent="0.2">
      <c r="B168">
        <v>164</v>
      </c>
      <c r="D168">
        <v>4204</v>
      </c>
      <c r="E168">
        <v>1199</v>
      </c>
      <c r="F168">
        <v>601</v>
      </c>
      <c r="G168">
        <v>601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2:33" x14ac:dyDescent="0.2">
      <c r="B169">
        <v>165</v>
      </c>
      <c r="D169">
        <v>4204</v>
      </c>
      <c r="E169">
        <v>1199</v>
      </c>
      <c r="F169">
        <v>601</v>
      </c>
      <c r="G169">
        <v>601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</row>
    <row r="170" spans="2:33" x14ac:dyDescent="0.2">
      <c r="B170">
        <v>166</v>
      </c>
      <c r="D170">
        <v>4204</v>
      </c>
      <c r="E170">
        <v>1199</v>
      </c>
      <c r="F170">
        <v>601</v>
      </c>
      <c r="G170">
        <v>601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</row>
    <row r="171" spans="2:33" x14ac:dyDescent="0.2">
      <c r="B171">
        <v>167</v>
      </c>
      <c r="D171">
        <v>4204</v>
      </c>
      <c r="E171">
        <v>1199</v>
      </c>
      <c r="F171">
        <v>601</v>
      </c>
      <c r="G171">
        <v>601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</row>
    <row r="172" spans="2:33" x14ac:dyDescent="0.2">
      <c r="B172">
        <v>168</v>
      </c>
      <c r="D172">
        <v>4204</v>
      </c>
      <c r="E172">
        <v>1199</v>
      </c>
      <c r="F172">
        <v>601</v>
      </c>
      <c r="G172">
        <v>601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2:33" x14ac:dyDescent="0.2">
      <c r="B173">
        <v>169</v>
      </c>
      <c r="D173">
        <v>4204</v>
      </c>
      <c r="E173">
        <v>1199</v>
      </c>
      <c r="F173">
        <v>601</v>
      </c>
      <c r="G173">
        <v>601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</row>
    <row r="174" spans="2:33" x14ac:dyDescent="0.2">
      <c r="B174">
        <v>170</v>
      </c>
      <c r="D174">
        <v>4204</v>
      </c>
      <c r="E174">
        <v>1199</v>
      </c>
      <c r="F174">
        <v>601</v>
      </c>
      <c r="G174">
        <v>601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</row>
    <row r="175" spans="2:33" x14ac:dyDescent="0.2">
      <c r="B175">
        <v>171</v>
      </c>
      <c r="D175">
        <f>D174</f>
        <v>4204</v>
      </c>
      <c r="E175">
        <f t="shared" ref="E175:Q175" si="0">E174</f>
        <v>1199</v>
      </c>
      <c r="F175">
        <f t="shared" si="0"/>
        <v>601</v>
      </c>
      <c r="G175">
        <f t="shared" si="0"/>
        <v>601</v>
      </c>
      <c r="H175">
        <f t="shared" si="0"/>
        <v>0</v>
      </c>
      <c r="I175">
        <f t="shared" si="0"/>
        <v>0</v>
      </c>
      <c r="J175">
        <f t="shared" si="0"/>
        <v>0</v>
      </c>
      <c r="K175">
        <f t="shared" si="0"/>
        <v>0</v>
      </c>
      <c r="L175">
        <f t="shared" si="0"/>
        <v>0</v>
      </c>
      <c r="M175">
        <f t="shared" si="0"/>
        <v>0</v>
      </c>
      <c r="N175">
        <f t="shared" si="0"/>
        <v>0</v>
      </c>
      <c r="O175">
        <f t="shared" si="0"/>
        <v>0</v>
      </c>
      <c r="P175">
        <f t="shared" si="0"/>
        <v>0</v>
      </c>
      <c r="Q175">
        <f t="shared" si="0"/>
        <v>0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 spans="2:33" x14ac:dyDescent="0.2">
      <c r="B176">
        <v>172</v>
      </c>
      <c r="D176">
        <f>D175</f>
        <v>4204</v>
      </c>
      <c r="E176">
        <f t="shared" ref="E176:E177" si="1">E175</f>
        <v>1199</v>
      </c>
      <c r="F176">
        <f t="shared" ref="F176:F177" si="2">F175</f>
        <v>601</v>
      </c>
      <c r="G176">
        <f t="shared" ref="G176:G177" si="3">G175</f>
        <v>601</v>
      </c>
      <c r="H176">
        <f t="shared" ref="H176:H177" si="4">H175</f>
        <v>0</v>
      </c>
      <c r="I176">
        <f t="shared" ref="I176:I177" si="5">I175</f>
        <v>0</v>
      </c>
      <c r="J176">
        <f t="shared" ref="J176:J177" si="6">J175</f>
        <v>0</v>
      </c>
      <c r="K176">
        <f t="shared" ref="K176:K177" si="7">K175</f>
        <v>0</v>
      </c>
      <c r="L176">
        <f t="shared" ref="L176:L177" si="8">L175</f>
        <v>0</v>
      </c>
      <c r="M176">
        <f t="shared" ref="M176:M177" si="9">M175</f>
        <v>0</v>
      </c>
      <c r="N176">
        <f t="shared" ref="N176:N177" si="10">N175</f>
        <v>0</v>
      </c>
      <c r="O176">
        <f t="shared" ref="O176:O177" si="11">O175</f>
        <v>0</v>
      </c>
      <c r="P176">
        <f t="shared" ref="P176:P177" si="12">P175</f>
        <v>0</v>
      </c>
      <c r="Q176">
        <f t="shared" ref="Q176:Q177" si="13">Q175</f>
        <v>0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</row>
    <row r="177" spans="2:33" x14ac:dyDescent="0.2">
      <c r="B177">
        <v>173</v>
      </c>
      <c r="D177">
        <f t="shared" ref="D177:D204" si="14">D176</f>
        <v>4204</v>
      </c>
      <c r="E177">
        <f t="shared" si="1"/>
        <v>1199</v>
      </c>
      <c r="F177">
        <f t="shared" si="2"/>
        <v>601</v>
      </c>
      <c r="G177">
        <f t="shared" si="3"/>
        <v>601</v>
      </c>
      <c r="H177">
        <f t="shared" si="4"/>
        <v>0</v>
      </c>
      <c r="I177">
        <f t="shared" si="5"/>
        <v>0</v>
      </c>
      <c r="J177">
        <f t="shared" si="6"/>
        <v>0</v>
      </c>
      <c r="K177">
        <f t="shared" si="7"/>
        <v>0</v>
      </c>
      <c r="L177">
        <f t="shared" si="8"/>
        <v>0</v>
      </c>
      <c r="M177">
        <f t="shared" si="9"/>
        <v>0</v>
      </c>
      <c r="N177">
        <f t="shared" si="10"/>
        <v>0</v>
      </c>
      <c r="O177">
        <f t="shared" si="11"/>
        <v>0</v>
      </c>
      <c r="P177">
        <f t="shared" si="12"/>
        <v>0</v>
      </c>
      <c r="Q177">
        <f t="shared" si="13"/>
        <v>0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</row>
    <row r="178" spans="2:33" x14ac:dyDescent="0.2">
      <c r="B178">
        <v>174</v>
      </c>
      <c r="D178">
        <f t="shared" si="14"/>
        <v>4204</v>
      </c>
      <c r="E178">
        <f t="shared" ref="E178:E204" si="15">E177</f>
        <v>1199</v>
      </c>
      <c r="F178">
        <f t="shared" ref="F178:F204" si="16">F177</f>
        <v>601</v>
      </c>
      <c r="G178">
        <f t="shared" ref="G178:G204" si="17">G177</f>
        <v>601</v>
      </c>
      <c r="H178">
        <f t="shared" ref="H178:H204" si="18">H177</f>
        <v>0</v>
      </c>
      <c r="I178">
        <f t="shared" ref="I178:I204" si="19">I177</f>
        <v>0</v>
      </c>
      <c r="J178">
        <f t="shared" ref="J178:J204" si="20">J177</f>
        <v>0</v>
      </c>
      <c r="K178">
        <f t="shared" ref="K178:K204" si="21">K177</f>
        <v>0</v>
      </c>
      <c r="L178">
        <f t="shared" ref="L178:L204" si="22">L177</f>
        <v>0</v>
      </c>
      <c r="M178">
        <f t="shared" ref="M178:M204" si="23">M177</f>
        <v>0</v>
      </c>
      <c r="N178">
        <f t="shared" ref="N178:N204" si="24">N177</f>
        <v>0</v>
      </c>
      <c r="O178">
        <f t="shared" ref="O178:O204" si="25">O177</f>
        <v>0</v>
      </c>
      <c r="P178">
        <f t="shared" ref="P178:P204" si="26">P177</f>
        <v>0</v>
      </c>
      <c r="Q178">
        <f t="shared" ref="Q178:Q204" si="27">Q177</f>
        <v>0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</row>
    <row r="179" spans="2:33" x14ac:dyDescent="0.2">
      <c r="B179">
        <v>175</v>
      </c>
      <c r="D179">
        <f t="shared" si="14"/>
        <v>4204</v>
      </c>
      <c r="E179">
        <f t="shared" si="15"/>
        <v>1199</v>
      </c>
      <c r="F179">
        <f t="shared" si="16"/>
        <v>601</v>
      </c>
      <c r="G179">
        <f t="shared" si="17"/>
        <v>601</v>
      </c>
      <c r="H179">
        <f t="shared" si="18"/>
        <v>0</v>
      </c>
      <c r="I179">
        <f t="shared" si="19"/>
        <v>0</v>
      </c>
      <c r="J179">
        <f t="shared" si="20"/>
        <v>0</v>
      </c>
      <c r="K179">
        <f t="shared" si="21"/>
        <v>0</v>
      </c>
      <c r="L179">
        <f t="shared" si="22"/>
        <v>0</v>
      </c>
      <c r="M179">
        <f t="shared" si="23"/>
        <v>0</v>
      </c>
      <c r="N179">
        <f t="shared" si="24"/>
        <v>0</v>
      </c>
      <c r="O179">
        <f t="shared" si="25"/>
        <v>0</v>
      </c>
      <c r="P179">
        <f t="shared" si="26"/>
        <v>0</v>
      </c>
      <c r="Q179">
        <f t="shared" si="27"/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</row>
    <row r="180" spans="2:33" x14ac:dyDescent="0.2">
      <c r="B180">
        <v>176</v>
      </c>
      <c r="D180">
        <f t="shared" si="14"/>
        <v>4204</v>
      </c>
      <c r="E180">
        <f t="shared" si="15"/>
        <v>1199</v>
      </c>
      <c r="F180">
        <f t="shared" si="16"/>
        <v>601</v>
      </c>
      <c r="G180">
        <f t="shared" si="17"/>
        <v>601</v>
      </c>
      <c r="H180">
        <f t="shared" si="18"/>
        <v>0</v>
      </c>
      <c r="I180">
        <f t="shared" si="19"/>
        <v>0</v>
      </c>
      <c r="J180">
        <f t="shared" si="20"/>
        <v>0</v>
      </c>
      <c r="K180">
        <f t="shared" si="21"/>
        <v>0</v>
      </c>
      <c r="L180">
        <f t="shared" si="22"/>
        <v>0</v>
      </c>
      <c r="M180">
        <f t="shared" si="23"/>
        <v>0</v>
      </c>
      <c r="N180">
        <f t="shared" si="24"/>
        <v>0</v>
      </c>
      <c r="O180">
        <f t="shared" si="25"/>
        <v>0</v>
      </c>
      <c r="P180">
        <f t="shared" si="26"/>
        <v>0</v>
      </c>
      <c r="Q180">
        <f t="shared" si="27"/>
        <v>0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</row>
    <row r="181" spans="2:33" x14ac:dyDescent="0.2">
      <c r="B181">
        <v>177</v>
      </c>
      <c r="D181">
        <f t="shared" si="14"/>
        <v>4204</v>
      </c>
      <c r="E181">
        <f t="shared" si="15"/>
        <v>1199</v>
      </c>
      <c r="F181">
        <f t="shared" si="16"/>
        <v>601</v>
      </c>
      <c r="G181">
        <f t="shared" si="17"/>
        <v>601</v>
      </c>
      <c r="H181">
        <f t="shared" si="18"/>
        <v>0</v>
      </c>
      <c r="I181">
        <f t="shared" si="19"/>
        <v>0</v>
      </c>
      <c r="J181">
        <f t="shared" si="20"/>
        <v>0</v>
      </c>
      <c r="K181">
        <f t="shared" si="21"/>
        <v>0</v>
      </c>
      <c r="L181">
        <f t="shared" si="22"/>
        <v>0</v>
      </c>
      <c r="M181">
        <f t="shared" si="23"/>
        <v>0</v>
      </c>
      <c r="N181">
        <f t="shared" si="24"/>
        <v>0</v>
      </c>
      <c r="O181">
        <f t="shared" si="25"/>
        <v>0</v>
      </c>
      <c r="P181">
        <f t="shared" si="26"/>
        <v>0</v>
      </c>
      <c r="Q181">
        <f t="shared" si="27"/>
        <v>0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</row>
    <row r="182" spans="2:33" x14ac:dyDescent="0.2">
      <c r="B182">
        <v>178</v>
      </c>
      <c r="D182">
        <f t="shared" si="14"/>
        <v>4204</v>
      </c>
      <c r="E182">
        <f t="shared" si="15"/>
        <v>1199</v>
      </c>
      <c r="F182">
        <f t="shared" si="16"/>
        <v>601</v>
      </c>
      <c r="G182">
        <f t="shared" si="17"/>
        <v>601</v>
      </c>
      <c r="H182">
        <f t="shared" si="18"/>
        <v>0</v>
      </c>
      <c r="I182">
        <f t="shared" si="19"/>
        <v>0</v>
      </c>
      <c r="J182">
        <f t="shared" si="20"/>
        <v>0</v>
      </c>
      <c r="K182">
        <f t="shared" si="21"/>
        <v>0</v>
      </c>
      <c r="L182">
        <f t="shared" si="22"/>
        <v>0</v>
      </c>
      <c r="M182">
        <f t="shared" si="23"/>
        <v>0</v>
      </c>
      <c r="N182">
        <f t="shared" si="24"/>
        <v>0</v>
      </c>
      <c r="O182">
        <f t="shared" si="25"/>
        <v>0</v>
      </c>
      <c r="P182">
        <f t="shared" si="26"/>
        <v>0</v>
      </c>
      <c r="Q182">
        <f t="shared" si="27"/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</row>
    <row r="183" spans="2:33" x14ac:dyDescent="0.2">
      <c r="B183">
        <v>179</v>
      </c>
      <c r="D183">
        <f t="shared" si="14"/>
        <v>4204</v>
      </c>
      <c r="E183">
        <f t="shared" si="15"/>
        <v>1199</v>
      </c>
      <c r="F183">
        <f t="shared" si="16"/>
        <v>601</v>
      </c>
      <c r="G183">
        <f t="shared" si="17"/>
        <v>601</v>
      </c>
      <c r="H183">
        <f t="shared" si="18"/>
        <v>0</v>
      </c>
      <c r="I183">
        <f t="shared" si="19"/>
        <v>0</v>
      </c>
      <c r="J183">
        <f t="shared" si="20"/>
        <v>0</v>
      </c>
      <c r="K183">
        <f t="shared" si="21"/>
        <v>0</v>
      </c>
      <c r="L183">
        <f t="shared" si="22"/>
        <v>0</v>
      </c>
      <c r="M183">
        <f t="shared" si="23"/>
        <v>0</v>
      </c>
      <c r="N183">
        <f t="shared" si="24"/>
        <v>0</v>
      </c>
      <c r="O183">
        <f t="shared" si="25"/>
        <v>0</v>
      </c>
      <c r="P183">
        <f t="shared" si="26"/>
        <v>0</v>
      </c>
      <c r="Q183">
        <f t="shared" si="27"/>
        <v>0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</row>
    <row r="184" spans="2:33" x14ac:dyDescent="0.2">
      <c r="B184">
        <v>180</v>
      </c>
      <c r="D184">
        <f t="shared" si="14"/>
        <v>4204</v>
      </c>
      <c r="E184">
        <f t="shared" si="15"/>
        <v>1199</v>
      </c>
      <c r="F184">
        <f t="shared" si="16"/>
        <v>601</v>
      </c>
      <c r="G184">
        <f t="shared" si="17"/>
        <v>601</v>
      </c>
      <c r="H184">
        <f t="shared" si="18"/>
        <v>0</v>
      </c>
      <c r="I184">
        <f t="shared" si="19"/>
        <v>0</v>
      </c>
      <c r="J184">
        <f t="shared" si="20"/>
        <v>0</v>
      </c>
      <c r="K184">
        <f t="shared" si="21"/>
        <v>0</v>
      </c>
      <c r="L184">
        <f t="shared" si="22"/>
        <v>0</v>
      </c>
      <c r="M184">
        <f t="shared" si="23"/>
        <v>0</v>
      </c>
      <c r="N184">
        <f t="shared" si="24"/>
        <v>0</v>
      </c>
      <c r="O184">
        <f t="shared" si="25"/>
        <v>0</v>
      </c>
      <c r="P184">
        <f t="shared" si="26"/>
        <v>0</v>
      </c>
      <c r="Q184">
        <f t="shared" si="27"/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</row>
    <row r="185" spans="2:33" x14ac:dyDescent="0.2">
      <c r="B185">
        <v>181</v>
      </c>
      <c r="D185">
        <f t="shared" si="14"/>
        <v>4204</v>
      </c>
      <c r="E185">
        <f t="shared" si="15"/>
        <v>1199</v>
      </c>
      <c r="F185">
        <f t="shared" si="16"/>
        <v>601</v>
      </c>
      <c r="G185">
        <f t="shared" si="17"/>
        <v>601</v>
      </c>
      <c r="H185">
        <f t="shared" si="18"/>
        <v>0</v>
      </c>
      <c r="I185">
        <f t="shared" si="19"/>
        <v>0</v>
      </c>
      <c r="J185">
        <f t="shared" si="20"/>
        <v>0</v>
      </c>
      <c r="K185">
        <f t="shared" si="21"/>
        <v>0</v>
      </c>
      <c r="L185">
        <f t="shared" si="22"/>
        <v>0</v>
      </c>
      <c r="M185">
        <f t="shared" si="23"/>
        <v>0</v>
      </c>
      <c r="N185">
        <f t="shared" si="24"/>
        <v>0</v>
      </c>
      <c r="O185">
        <f t="shared" si="25"/>
        <v>0</v>
      </c>
      <c r="P185">
        <f t="shared" si="26"/>
        <v>0</v>
      </c>
      <c r="Q185">
        <f t="shared" si="27"/>
        <v>0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</row>
    <row r="186" spans="2:33" x14ac:dyDescent="0.2">
      <c r="B186">
        <v>182</v>
      </c>
      <c r="D186">
        <f t="shared" si="14"/>
        <v>4204</v>
      </c>
      <c r="E186">
        <f t="shared" si="15"/>
        <v>1199</v>
      </c>
      <c r="F186">
        <f t="shared" si="16"/>
        <v>601</v>
      </c>
      <c r="G186">
        <f t="shared" si="17"/>
        <v>601</v>
      </c>
      <c r="H186">
        <f t="shared" si="18"/>
        <v>0</v>
      </c>
      <c r="I186">
        <f t="shared" si="19"/>
        <v>0</v>
      </c>
      <c r="J186">
        <f t="shared" si="20"/>
        <v>0</v>
      </c>
      <c r="K186">
        <f t="shared" si="21"/>
        <v>0</v>
      </c>
      <c r="L186">
        <f t="shared" si="22"/>
        <v>0</v>
      </c>
      <c r="M186">
        <f t="shared" si="23"/>
        <v>0</v>
      </c>
      <c r="N186">
        <f t="shared" si="24"/>
        <v>0</v>
      </c>
      <c r="O186">
        <f t="shared" si="25"/>
        <v>0</v>
      </c>
      <c r="P186">
        <f t="shared" si="26"/>
        <v>0</v>
      </c>
      <c r="Q186">
        <f t="shared" si="27"/>
        <v>0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</row>
    <row r="187" spans="2:33" x14ac:dyDescent="0.2">
      <c r="B187">
        <v>183</v>
      </c>
      <c r="D187">
        <f t="shared" si="14"/>
        <v>4204</v>
      </c>
      <c r="E187">
        <f t="shared" si="15"/>
        <v>1199</v>
      </c>
      <c r="F187">
        <f t="shared" si="16"/>
        <v>601</v>
      </c>
      <c r="G187">
        <f t="shared" si="17"/>
        <v>601</v>
      </c>
      <c r="H187">
        <f t="shared" si="18"/>
        <v>0</v>
      </c>
      <c r="I187">
        <f t="shared" si="19"/>
        <v>0</v>
      </c>
      <c r="J187">
        <f t="shared" si="20"/>
        <v>0</v>
      </c>
      <c r="K187">
        <f t="shared" si="21"/>
        <v>0</v>
      </c>
      <c r="L187">
        <f t="shared" si="22"/>
        <v>0</v>
      </c>
      <c r="M187">
        <f t="shared" si="23"/>
        <v>0</v>
      </c>
      <c r="N187">
        <f t="shared" si="24"/>
        <v>0</v>
      </c>
      <c r="O187">
        <f t="shared" si="25"/>
        <v>0</v>
      </c>
      <c r="P187">
        <f t="shared" si="26"/>
        <v>0</v>
      </c>
      <c r="Q187">
        <f t="shared" si="27"/>
        <v>0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</row>
    <row r="188" spans="2:33" x14ac:dyDescent="0.2">
      <c r="B188">
        <v>184</v>
      </c>
      <c r="D188">
        <f t="shared" si="14"/>
        <v>4204</v>
      </c>
      <c r="E188">
        <f t="shared" si="15"/>
        <v>1199</v>
      </c>
      <c r="F188">
        <f t="shared" si="16"/>
        <v>601</v>
      </c>
      <c r="G188">
        <f t="shared" si="17"/>
        <v>601</v>
      </c>
      <c r="H188">
        <f t="shared" si="18"/>
        <v>0</v>
      </c>
      <c r="I188">
        <f t="shared" si="19"/>
        <v>0</v>
      </c>
      <c r="J188">
        <f t="shared" si="20"/>
        <v>0</v>
      </c>
      <c r="K188">
        <f t="shared" si="21"/>
        <v>0</v>
      </c>
      <c r="L188">
        <f t="shared" si="22"/>
        <v>0</v>
      </c>
      <c r="M188">
        <f t="shared" si="23"/>
        <v>0</v>
      </c>
      <c r="N188">
        <f t="shared" si="24"/>
        <v>0</v>
      </c>
      <c r="O188">
        <f t="shared" si="25"/>
        <v>0</v>
      </c>
      <c r="P188">
        <f t="shared" si="26"/>
        <v>0</v>
      </c>
      <c r="Q188">
        <f t="shared" si="27"/>
        <v>0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</row>
    <row r="189" spans="2:33" x14ac:dyDescent="0.2">
      <c r="B189">
        <v>185</v>
      </c>
      <c r="D189">
        <f t="shared" si="14"/>
        <v>4204</v>
      </c>
      <c r="E189">
        <f t="shared" si="15"/>
        <v>1199</v>
      </c>
      <c r="F189">
        <f t="shared" si="16"/>
        <v>601</v>
      </c>
      <c r="G189">
        <f t="shared" si="17"/>
        <v>601</v>
      </c>
      <c r="H189">
        <f t="shared" si="18"/>
        <v>0</v>
      </c>
      <c r="I189">
        <f t="shared" si="19"/>
        <v>0</v>
      </c>
      <c r="J189">
        <f t="shared" si="20"/>
        <v>0</v>
      </c>
      <c r="K189">
        <f t="shared" si="21"/>
        <v>0</v>
      </c>
      <c r="L189">
        <f t="shared" si="22"/>
        <v>0</v>
      </c>
      <c r="M189">
        <f t="shared" si="23"/>
        <v>0</v>
      </c>
      <c r="N189">
        <f t="shared" si="24"/>
        <v>0</v>
      </c>
      <c r="O189">
        <f t="shared" si="25"/>
        <v>0</v>
      </c>
      <c r="P189">
        <f t="shared" si="26"/>
        <v>0</v>
      </c>
      <c r="Q189">
        <f t="shared" si="27"/>
        <v>0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</row>
    <row r="190" spans="2:33" x14ac:dyDescent="0.2">
      <c r="B190">
        <v>186</v>
      </c>
      <c r="D190">
        <f t="shared" si="14"/>
        <v>4204</v>
      </c>
      <c r="E190">
        <f t="shared" si="15"/>
        <v>1199</v>
      </c>
      <c r="F190">
        <f t="shared" si="16"/>
        <v>601</v>
      </c>
      <c r="G190">
        <f t="shared" si="17"/>
        <v>601</v>
      </c>
      <c r="H190">
        <f t="shared" si="18"/>
        <v>0</v>
      </c>
      <c r="I190">
        <f t="shared" si="19"/>
        <v>0</v>
      </c>
      <c r="J190">
        <f t="shared" si="20"/>
        <v>0</v>
      </c>
      <c r="K190">
        <f t="shared" si="21"/>
        <v>0</v>
      </c>
      <c r="L190">
        <f t="shared" si="22"/>
        <v>0</v>
      </c>
      <c r="M190">
        <f t="shared" si="23"/>
        <v>0</v>
      </c>
      <c r="N190">
        <f t="shared" si="24"/>
        <v>0</v>
      </c>
      <c r="O190">
        <f t="shared" si="25"/>
        <v>0</v>
      </c>
      <c r="P190">
        <f t="shared" si="26"/>
        <v>0</v>
      </c>
      <c r="Q190">
        <f t="shared" si="27"/>
        <v>0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</row>
    <row r="191" spans="2:33" x14ac:dyDescent="0.2">
      <c r="B191">
        <v>187</v>
      </c>
      <c r="D191">
        <f t="shared" si="14"/>
        <v>4204</v>
      </c>
      <c r="E191">
        <f t="shared" si="15"/>
        <v>1199</v>
      </c>
      <c r="F191">
        <f t="shared" si="16"/>
        <v>601</v>
      </c>
      <c r="G191">
        <f t="shared" si="17"/>
        <v>601</v>
      </c>
      <c r="H191">
        <f t="shared" si="18"/>
        <v>0</v>
      </c>
      <c r="I191">
        <f t="shared" si="19"/>
        <v>0</v>
      </c>
      <c r="J191">
        <f t="shared" si="20"/>
        <v>0</v>
      </c>
      <c r="K191">
        <f t="shared" si="21"/>
        <v>0</v>
      </c>
      <c r="L191">
        <f t="shared" si="22"/>
        <v>0</v>
      </c>
      <c r="M191">
        <f t="shared" si="23"/>
        <v>0</v>
      </c>
      <c r="N191">
        <f t="shared" si="24"/>
        <v>0</v>
      </c>
      <c r="O191">
        <f t="shared" si="25"/>
        <v>0</v>
      </c>
      <c r="P191">
        <f t="shared" si="26"/>
        <v>0</v>
      </c>
      <c r="Q191">
        <f t="shared" si="27"/>
        <v>0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</row>
    <row r="192" spans="2:33" x14ac:dyDescent="0.2">
      <c r="B192">
        <v>188</v>
      </c>
      <c r="D192">
        <f t="shared" si="14"/>
        <v>4204</v>
      </c>
      <c r="E192">
        <f t="shared" si="15"/>
        <v>1199</v>
      </c>
      <c r="F192">
        <f t="shared" si="16"/>
        <v>601</v>
      </c>
      <c r="G192">
        <f t="shared" si="17"/>
        <v>601</v>
      </c>
      <c r="H192">
        <f t="shared" si="18"/>
        <v>0</v>
      </c>
      <c r="I192">
        <f t="shared" si="19"/>
        <v>0</v>
      </c>
      <c r="J192">
        <f t="shared" si="20"/>
        <v>0</v>
      </c>
      <c r="K192">
        <f t="shared" si="21"/>
        <v>0</v>
      </c>
      <c r="L192">
        <f t="shared" si="22"/>
        <v>0</v>
      </c>
      <c r="M192">
        <f t="shared" si="23"/>
        <v>0</v>
      </c>
      <c r="N192">
        <f t="shared" si="24"/>
        <v>0</v>
      </c>
      <c r="O192">
        <f t="shared" si="25"/>
        <v>0</v>
      </c>
      <c r="P192">
        <f t="shared" si="26"/>
        <v>0</v>
      </c>
      <c r="Q192">
        <f t="shared" si="27"/>
        <v>0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</row>
    <row r="193" spans="2:33" x14ac:dyDescent="0.2">
      <c r="B193">
        <v>189</v>
      </c>
      <c r="D193">
        <f t="shared" si="14"/>
        <v>4204</v>
      </c>
      <c r="E193">
        <f t="shared" si="15"/>
        <v>1199</v>
      </c>
      <c r="F193">
        <f t="shared" si="16"/>
        <v>601</v>
      </c>
      <c r="G193">
        <f t="shared" si="17"/>
        <v>601</v>
      </c>
      <c r="H193">
        <f t="shared" si="18"/>
        <v>0</v>
      </c>
      <c r="I193">
        <f t="shared" si="19"/>
        <v>0</v>
      </c>
      <c r="J193">
        <f t="shared" si="20"/>
        <v>0</v>
      </c>
      <c r="K193">
        <f t="shared" si="21"/>
        <v>0</v>
      </c>
      <c r="L193">
        <f t="shared" si="22"/>
        <v>0</v>
      </c>
      <c r="M193">
        <f t="shared" si="23"/>
        <v>0</v>
      </c>
      <c r="N193">
        <f t="shared" si="24"/>
        <v>0</v>
      </c>
      <c r="O193">
        <f t="shared" si="25"/>
        <v>0</v>
      </c>
      <c r="P193">
        <f t="shared" si="26"/>
        <v>0</v>
      </c>
      <c r="Q193">
        <f t="shared" si="27"/>
        <v>0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</row>
    <row r="194" spans="2:33" x14ac:dyDescent="0.2">
      <c r="B194">
        <v>190</v>
      </c>
      <c r="D194">
        <f t="shared" si="14"/>
        <v>4204</v>
      </c>
      <c r="E194">
        <f t="shared" si="15"/>
        <v>1199</v>
      </c>
      <c r="F194">
        <f t="shared" si="16"/>
        <v>601</v>
      </c>
      <c r="G194">
        <f t="shared" si="17"/>
        <v>601</v>
      </c>
      <c r="H194">
        <f t="shared" si="18"/>
        <v>0</v>
      </c>
      <c r="I194">
        <f t="shared" si="19"/>
        <v>0</v>
      </c>
      <c r="J194">
        <f t="shared" si="20"/>
        <v>0</v>
      </c>
      <c r="K194">
        <f t="shared" si="21"/>
        <v>0</v>
      </c>
      <c r="L194">
        <f t="shared" si="22"/>
        <v>0</v>
      </c>
      <c r="M194">
        <f t="shared" si="23"/>
        <v>0</v>
      </c>
      <c r="N194">
        <f t="shared" si="24"/>
        <v>0</v>
      </c>
      <c r="O194">
        <f t="shared" si="25"/>
        <v>0</v>
      </c>
      <c r="P194">
        <f t="shared" si="26"/>
        <v>0</v>
      </c>
      <c r="Q194">
        <f t="shared" si="27"/>
        <v>0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</row>
    <row r="195" spans="2:33" x14ac:dyDescent="0.2">
      <c r="B195">
        <v>191</v>
      </c>
      <c r="D195">
        <f t="shared" si="14"/>
        <v>4204</v>
      </c>
      <c r="E195">
        <f t="shared" si="15"/>
        <v>1199</v>
      </c>
      <c r="F195">
        <f t="shared" si="16"/>
        <v>601</v>
      </c>
      <c r="G195">
        <f t="shared" si="17"/>
        <v>601</v>
      </c>
      <c r="H195">
        <f t="shared" si="18"/>
        <v>0</v>
      </c>
      <c r="I195">
        <f t="shared" si="19"/>
        <v>0</v>
      </c>
      <c r="J195">
        <f t="shared" si="20"/>
        <v>0</v>
      </c>
      <c r="K195">
        <f t="shared" si="21"/>
        <v>0</v>
      </c>
      <c r="L195">
        <f t="shared" si="22"/>
        <v>0</v>
      </c>
      <c r="M195">
        <f t="shared" si="23"/>
        <v>0</v>
      </c>
      <c r="N195">
        <f t="shared" si="24"/>
        <v>0</v>
      </c>
      <c r="O195">
        <f t="shared" si="25"/>
        <v>0</v>
      </c>
      <c r="P195">
        <f t="shared" si="26"/>
        <v>0</v>
      </c>
      <c r="Q195">
        <f t="shared" si="27"/>
        <v>0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</row>
    <row r="196" spans="2:33" x14ac:dyDescent="0.2">
      <c r="B196">
        <v>192</v>
      </c>
      <c r="D196">
        <f t="shared" si="14"/>
        <v>4204</v>
      </c>
      <c r="E196">
        <f t="shared" si="15"/>
        <v>1199</v>
      </c>
      <c r="F196">
        <f t="shared" si="16"/>
        <v>601</v>
      </c>
      <c r="G196">
        <f t="shared" si="17"/>
        <v>601</v>
      </c>
      <c r="H196">
        <f t="shared" si="18"/>
        <v>0</v>
      </c>
      <c r="I196">
        <f t="shared" si="19"/>
        <v>0</v>
      </c>
      <c r="J196">
        <f t="shared" si="20"/>
        <v>0</v>
      </c>
      <c r="K196">
        <f t="shared" si="21"/>
        <v>0</v>
      </c>
      <c r="L196">
        <f t="shared" si="22"/>
        <v>0</v>
      </c>
      <c r="M196">
        <f t="shared" si="23"/>
        <v>0</v>
      </c>
      <c r="N196">
        <f t="shared" si="24"/>
        <v>0</v>
      </c>
      <c r="O196">
        <f t="shared" si="25"/>
        <v>0</v>
      </c>
      <c r="P196">
        <f t="shared" si="26"/>
        <v>0</v>
      </c>
      <c r="Q196">
        <f t="shared" si="27"/>
        <v>0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</row>
    <row r="197" spans="2:33" x14ac:dyDescent="0.2">
      <c r="B197">
        <v>193</v>
      </c>
      <c r="D197">
        <f t="shared" si="14"/>
        <v>4204</v>
      </c>
      <c r="E197">
        <f t="shared" si="15"/>
        <v>1199</v>
      </c>
      <c r="F197">
        <f t="shared" si="16"/>
        <v>601</v>
      </c>
      <c r="G197">
        <f t="shared" si="17"/>
        <v>601</v>
      </c>
      <c r="H197">
        <f t="shared" si="18"/>
        <v>0</v>
      </c>
      <c r="I197">
        <f t="shared" si="19"/>
        <v>0</v>
      </c>
      <c r="J197">
        <f t="shared" si="20"/>
        <v>0</v>
      </c>
      <c r="K197">
        <f t="shared" si="21"/>
        <v>0</v>
      </c>
      <c r="L197">
        <f t="shared" si="22"/>
        <v>0</v>
      </c>
      <c r="M197">
        <f t="shared" si="23"/>
        <v>0</v>
      </c>
      <c r="N197">
        <f t="shared" si="24"/>
        <v>0</v>
      </c>
      <c r="O197">
        <f t="shared" si="25"/>
        <v>0</v>
      </c>
      <c r="P197">
        <f t="shared" si="26"/>
        <v>0</v>
      </c>
      <c r="Q197">
        <f t="shared" si="27"/>
        <v>0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</row>
    <row r="198" spans="2:33" x14ac:dyDescent="0.2">
      <c r="B198">
        <v>194</v>
      </c>
      <c r="D198">
        <f t="shared" si="14"/>
        <v>4204</v>
      </c>
      <c r="E198">
        <f t="shared" si="15"/>
        <v>1199</v>
      </c>
      <c r="F198">
        <f t="shared" si="16"/>
        <v>601</v>
      </c>
      <c r="G198">
        <f t="shared" si="17"/>
        <v>601</v>
      </c>
      <c r="H198">
        <f t="shared" si="18"/>
        <v>0</v>
      </c>
      <c r="I198">
        <f t="shared" si="19"/>
        <v>0</v>
      </c>
      <c r="J198">
        <f t="shared" si="20"/>
        <v>0</v>
      </c>
      <c r="K198">
        <f t="shared" si="21"/>
        <v>0</v>
      </c>
      <c r="L198">
        <f t="shared" si="22"/>
        <v>0</v>
      </c>
      <c r="M198">
        <f t="shared" si="23"/>
        <v>0</v>
      </c>
      <c r="N198">
        <f t="shared" si="24"/>
        <v>0</v>
      </c>
      <c r="O198">
        <f t="shared" si="25"/>
        <v>0</v>
      </c>
      <c r="P198">
        <f t="shared" si="26"/>
        <v>0</v>
      </c>
      <c r="Q198">
        <f t="shared" si="27"/>
        <v>0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</row>
    <row r="199" spans="2:33" x14ac:dyDescent="0.2">
      <c r="B199">
        <v>195</v>
      </c>
      <c r="D199">
        <f t="shared" si="14"/>
        <v>4204</v>
      </c>
      <c r="E199">
        <f t="shared" si="15"/>
        <v>1199</v>
      </c>
      <c r="F199">
        <f t="shared" si="16"/>
        <v>601</v>
      </c>
      <c r="G199">
        <f t="shared" si="17"/>
        <v>601</v>
      </c>
      <c r="H199">
        <f t="shared" si="18"/>
        <v>0</v>
      </c>
      <c r="I199">
        <f t="shared" si="19"/>
        <v>0</v>
      </c>
      <c r="J199">
        <f t="shared" si="20"/>
        <v>0</v>
      </c>
      <c r="K199">
        <f t="shared" si="21"/>
        <v>0</v>
      </c>
      <c r="L199">
        <f t="shared" si="22"/>
        <v>0</v>
      </c>
      <c r="M199">
        <f t="shared" si="23"/>
        <v>0</v>
      </c>
      <c r="N199">
        <f t="shared" si="24"/>
        <v>0</v>
      </c>
      <c r="O199">
        <f t="shared" si="25"/>
        <v>0</v>
      </c>
      <c r="P199">
        <f t="shared" si="26"/>
        <v>0</v>
      </c>
      <c r="Q199">
        <f t="shared" si="27"/>
        <v>0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</row>
    <row r="200" spans="2:33" x14ac:dyDescent="0.2">
      <c r="B200">
        <v>196</v>
      </c>
      <c r="D200">
        <f t="shared" si="14"/>
        <v>4204</v>
      </c>
      <c r="E200">
        <f t="shared" si="15"/>
        <v>1199</v>
      </c>
      <c r="F200">
        <f t="shared" si="16"/>
        <v>601</v>
      </c>
      <c r="G200">
        <f t="shared" si="17"/>
        <v>601</v>
      </c>
      <c r="H200">
        <f t="shared" si="18"/>
        <v>0</v>
      </c>
      <c r="I200">
        <f t="shared" si="19"/>
        <v>0</v>
      </c>
      <c r="J200">
        <f t="shared" si="20"/>
        <v>0</v>
      </c>
      <c r="K200">
        <f t="shared" si="21"/>
        <v>0</v>
      </c>
      <c r="L200">
        <f t="shared" si="22"/>
        <v>0</v>
      </c>
      <c r="M200">
        <f t="shared" si="23"/>
        <v>0</v>
      </c>
      <c r="N200">
        <f t="shared" si="24"/>
        <v>0</v>
      </c>
      <c r="O200">
        <f t="shared" si="25"/>
        <v>0</v>
      </c>
      <c r="P200">
        <f t="shared" si="26"/>
        <v>0</v>
      </c>
      <c r="Q200">
        <f t="shared" si="27"/>
        <v>0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</row>
    <row r="201" spans="2:33" x14ac:dyDescent="0.2">
      <c r="B201">
        <v>197</v>
      </c>
      <c r="D201">
        <f t="shared" si="14"/>
        <v>4204</v>
      </c>
      <c r="E201">
        <f t="shared" si="15"/>
        <v>1199</v>
      </c>
      <c r="F201">
        <f t="shared" si="16"/>
        <v>601</v>
      </c>
      <c r="G201">
        <f t="shared" si="17"/>
        <v>601</v>
      </c>
      <c r="H201">
        <f t="shared" si="18"/>
        <v>0</v>
      </c>
      <c r="I201">
        <f t="shared" si="19"/>
        <v>0</v>
      </c>
      <c r="J201">
        <f t="shared" si="20"/>
        <v>0</v>
      </c>
      <c r="K201">
        <f t="shared" si="21"/>
        <v>0</v>
      </c>
      <c r="L201">
        <f t="shared" si="22"/>
        <v>0</v>
      </c>
      <c r="M201">
        <f t="shared" si="23"/>
        <v>0</v>
      </c>
      <c r="N201">
        <f t="shared" si="24"/>
        <v>0</v>
      </c>
      <c r="O201">
        <f t="shared" si="25"/>
        <v>0</v>
      </c>
      <c r="P201">
        <f t="shared" si="26"/>
        <v>0</v>
      </c>
      <c r="Q201">
        <f t="shared" si="27"/>
        <v>0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</row>
    <row r="202" spans="2:33" x14ac:dyDescent="0.2">
      <c r="B202">
        <v>198</v>
      </c>
      <c r="D202">
        <f t="shared" si="14"/>
        <v>4204</v>
      </c>
      <c r="E202">
        <f t="shared" si="15"/>
        <v>1199</v>
      </c>
      <c r="F202">
        <f t="shared" si="16"/>
        <v>601</v>
      </c>
      <c r="G202">
        <f t="shared" si="17"/>
        <v>601</v>
      </c>
      <c r="H202">
        <f t="shared" si="18"/>
        <v>0</v>
      </c>
      <c r="I202">
        <f t="shared" si="19"/>
        <v>0</v>
      </c>
      <c r="J202">
        <f t="shared" si="20"/>
        <v>0</v>
      </c>
      <c r="K202">
        <f t="shared" si="21"/>
        <v>0</v>
      </c>
      <c r="L202">
        <f t="shared" si="22"/>
        <v>0</v>
      </c>
      <c r="M202">
        <f t="shared" si="23"/>
        <v>0</v>
      </c>
      <c r="N202">
        <f t="shared" si="24"/>
        <v>0</v>
      </c>
      <c r="O202">
        <f t="shared" si="25"/>
        <v>0</v>
      </c>
      <c r="P202">
        <f t="shared" si="26"/>
        <v>0</v>
      </c>
      <c r="Q202">
        <f t="shared" si="27"/>
        <v>0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</row>
    <row r="203" spans="2:33" x14ac:dyDescent="0.2">
      <c r="B203">
        <v>199</v>
      </c>
      <c r="D203">
        <f t="shared" si="14"/>
        <v>4204</v>
      </c>
      <c r="E203">
        <f t="shared" si="15"/>
        <v>1199</v>
      </c>
      <c r="F203">
        <f t="shared" si="16"/>
        <v>601</v>
      </c>
      <c r="G203">
        <f t="shared" si="17"/>
        <v>601</v>
      </c>
      <c r="H203">
        <f t="shared" si="18"/>
        <v>0</v>
      </c>
      <c r="I203">
        <f t="shared" si="19"/>
        <v>0</v>
      </c>
      <c r="J203">
        <f t="shared" si="20"/>
        <v>0</v>
      </c>
      <c r="K203">
        <f t="shared" si="21"/>
        <v>0</v>
      </c>
      <c r="L203">
        <f t="shared" si="22"/>
        <v>0</v>
      </c>
      <c r="M203">
        <f t="shared" si="23"/>
        <v>0</v>
      </c>
      <c r="N203">
        <f t="shared" si="24"/>
        <v>0</v>
      </c>
      <c r="O203">
        <f t="shared" si="25"/>
        <v>0</v>
      </c>
      <c r="P203">
        <f t="shared" si="26"/>
        <v>0</v>
      </c>
      <c r="Q203">
        <f t="shared" si="27"/>
        <v>0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</row>
    <row r="204" spans="2:33" x14ac:dyDescent="0.2">
      <c r="B204">
        <v>200</v>
      </c>
      <c r="D204">
        <f t="shared" si="14"/>
        <v>4204</v>
      </c>
      <c r="E204">
        <f t="shared" si="15"/>
        <v>1199</v>
      </c>
      <c r="F204">
        <f t="shared" si="16"/>
        <v>601</v>
      </c>
      <c r="G204">
        <f t="shared" si="17"/>
        <v>601</v>
      </c>
      <c r="H204">
        <f t="shared" si="18"/>
        <v>0</v>
      </c>
      <c r="I204">
        <f t="shared" si="19"/>
        <v>0</v>
      </c>
      <c r="J204">
        <f t="shared" si="20"/>
        <v>0</v>
      </c>
      <c r="K204">
        <f t="shared" si="21"/>
        <v>0</v>
      </c>
      <c r="L204">
        <f t="shared" si="22"/>
        <v>0</v>
      </c>
      <c r="M204">
        <f t="shared" si="23"/>
        <v>0</v>
      </c>
      <c r="N204">
        <f t="shared" si="24"/>
        <v>0</v>
      </c>
      <c r="O204">
        <f t="shared" si="25"/>
        <v>0</v>
      </c>
      <c r="P204">
        <f t="shared" si="26"/>
        <v>0</v>
      </c>
      <c r="Q204">
        <f t="shared" si="27"/>
        <v>0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M204"/>
  <sheetViews>
    <sheetView workbookViewId="0">
      <pane ySplit="4" topLeftCell="A62" activePane="bottomLeft" state="frozen"/>
      <selection activeCell="AN1" sqref="AN1"/>
      <selection pane="bottomLeft" activeCell="A84" sqref="A84:XFD84"/>
    </sheetView>
  </sheetViews>
  <sheetFormatPr defaultRowHeight="14.25" x14ac:dyDescent="0.2"/>
  <sheetData>
    <row r="1" spans="1:65" x14ac:dyDescent="0.2">
      <c r="A1" t="s">
        <v>594</v>
      </c>
      <c r="B1">
        <v>6</v>
      </c>
    </row>
    <row r="2" spans="1:65" x14ac:dyDescent="0.2">
      <c r="A2" t="s">
        <v>595</v>
      </c>
      <c r="B2">
        <v>6</v>
      </c>
      <c r="D2" s="8">
        <v>2</v>
      </c>
      <c r="E2" s="8">
        <v>3</v>
      </c>
      <c r="F2" s="8">
        <v>4</v>
      </c>
      <c r="G2" s="8">
        <v>5</v>
      </c>
      <c r="H2" s="8">
        <v>6</v>
      </c>
      <c r="I2" s="8">
        <v>7</v>
      </c>
      <c r="J2" s="8">
        <v>8</v>
      </c>
      <c r="K2" s="8">
        <v>9</v>
      </c>
      <c r="L2" s="8">
        <v>10</v>
      </c>
      <c r="M2" s="8">
        <v>11</v>
      </c>
      <c r="N2" s="8">
        <v>12</v>
      </c>
      <c r="O2" s="8">
        <v>13</v>
      </c>
      <c r="P2" s="8">
        <v>14</v>
      </c>
      <c r="Q2" s="8">
        <v>15</v>
      </c>
      <c r="R2" s="8"/>
      <c r="S2" s="8"/>
      <c r="T2" s="8">
        <v>2</v>
      </c>
      <c r="U2" s="8">
        <v>3</v>
      </c>
      <c r="V2" s="8">
        <v>4</v>
      </c>
      <c r="W2" s="8">
        <v>5</v>
      </c>
      <c r="X2" s="8">
        <v>6</v>
      </c>
      <c r="Y2" s="8">
        <v>7</v>
      </c>
      <c r="Z2" s="8">
        <v>8</v>
      </c>
      <c r="AA2" s="8">
        <v>9</v>
      </c>
      <c r="AB2" s="8">
        <v>10</v>
      </c>
      <c r="AC2" s="8">
        <v>11</v>
      </c>
      <c r="AD2" s="8">
        <v>12</v>
      </c>
      <c r="AE2" s="8">
        <v>13</v>
      </c>
      <c r="AF2" s="8">
        <v>14</v>
      </c>
      <c r="AG2" s="8">
        <v>15</v>
      </c>
      <c r="AH2" s="8"/>
      <c r="AI2" s="8"/>
      <c r="AJ2" s="8">
        <v>2</v>
      </c>
      <c r="AK2" s="8">
        <v>3</v>
      </c>
      <c r="AL2" s="8">
        <v>4</v>
      </c>
      <c r="AM2" s="8">
        <v>5</v>
      </c>
      <c r="AN2" s="8">
        <v>6</v>
      </c>
      <c r="AO2" s="8">
        <v>7</v>
      </c>
      <c r="AP2" s="8">
        <v>8</v>
      </c>
      <c r="AQ2" s="8">
        <v>9</v>
      </c>
      <c r="AR2" s="8">
        <v>10</v>
      </c>
      <c r="AS2" s="8">
        <v>11</v>
      </c>
      <c r="AT2" s="8">
        <v>12</v>
      </c>
      <c r="AU2" s="8">
        <v>13</v>
      </c>
      <c r="AV2" s="8">
        <v>14</v>
      </c>
      <c r="AW2" s="8">
        <v>15</v>
      </c>
      <c r="AX2" s="8"/>
    </row>
    <row r="3" spans="1:65" x14ac:dyDescent="0.2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Z3" t="s">
        <v>599</v>
      </c>
    </row>
    <row r="4" spans="1:65" x14ac:dyDescent="0.2">
      <c r="D4" t="s">
        <v>6</v>
      </c>
      <c r="E4" t="s">
        <v>15</v>
      </c>
      <c r="F4" t="s">
        <v>17</v>
      </c>
      <c r="G4" t="s">
        <v>18</v>
      </c>
      <c r="H4" t="s">
        <v>0</v>
      </c>
      <c r="I4" t="s">
        <v>1</v>
      </c>
      <c r="J4" t="s">
        <v>2</v>
      </c>
      <c r="K4" t="s">
        <v>3</v>
      </c>
      <c r="L4" t="s">
        <v>4</v>
      </c>
      <c r="M4" t="s">
        <v>5</v>
      </c>
      <c r="N4" t="s">
        <v>13</v>
      </c>
      <c r="O4" t="s">
        <v>22</v>
      </c>
      <c r="P4" t="s">
        <v>11</v>
      </c>
      <c r="Q4" t="s">
        <v>12</v>
      </c>
      <c r="T4" t="s">
        <v>6</v>
      </c>
      <c r="U4" t="s">
        <v>15</v>
      </c>
      <c r="V4" t="s">
        <v>17</v>
      </c>
      <c r="W4" t="s">
        <v>18</v>
      </c>
      <c r="X4" t="s">
        <v>0</v>
      </c>
      <c r="Y4" t="s">
        <v>1</v>
      </c>
      <c r="Z4" t="s">
        <v>2</v>
      </c>
      <c r="AA4" t="s">
        <v>3</v>
      </c>
      <c r="AB4" t="s">
        <v>4</v>
      </c>
      <c r="AC4" t="s">
        <v>5</v>
      </c>
      <c r="AD4" t="s">
        <v>13</v>
      </c>
      <c r="AE4" t="s">
        <v>22</v>
      </c>
      <c r="AF4" t="s">
        <v>11</v>
      </c>
      <c r="AG4" t="s">
        <v>12</v>
      </c>
      <c r="AJ4" t="s">
        <v>6</v>
      </c>
      <c r="AK4" t="s">
        <v>15</v>
      </c>
      <c r="AL4" t="s">
        <v>17</v>
      </c>
      <c r="AM4" t="s">
        <v>18</v>
      </c>
      <c r="AN4" t="s">
        <v>0</v>
      </c>
      <c r="AO4" t="s">
        <v>1</v>
      </c>
      <c r="AP4" t="s">
        <v>2</v>
      </c>
      <c r="AQ4" t="s">
        <v>3</v>
      </c>
      <c r="AR4" t="s">
        <v>4</v>
      </c>
      <c r="AS4" t="s">
        <v>5</v>
      </c>
      <c r="AT4" t="s">
        <v>13</v>
      </c>
      <c r="AU4" t="s">
        <v>22</v>
      </c>
      <c r="AV4" t="s">
        <v>11</v>
      </c>
      <c r="AW4" t="s">
        <v>12</v>
      </c>
      <c r="AZ4" t="s">
        <v>6</v>
      </c>
      <c r="BA4" t="s">
        <v>15</v>
      </c>
      <c r="BB4" t="s">
        <v>17</v>
      </c>
      <c r="BC4" t="s">
        <v>18</v>
      </c>
      <c r="BD4" t="s">
        <v>0</v>
      </c>
      <c r="BE4" t="s">
        <v>1</v>
      </c>
      <c r="BF4" t="s">
        <v>2</v>
      </c>
      <c r="BG4" t="s">
        <v>3</v>
      </c>
      <c r="BH4" t="s">
        <v>4</v>
      </c>
      <c r="BI4" t="s">
        <v>5</v>
      </c>
      <c r="BJ4" t="s">
        <v>13</v>
      </c>
      <c r="BK4" t="s">
        <v>22</v>
      </c>
      <c r="BL4" t="s">
        <v>11</v>
      </c>
      <c r="BM4" t="s">
        <v>12</v>
      </c>
    </row>
    <row r="5" spans="1:65" x14ac:dyDescent="0.2">
      <c r="B5">
        <v>1</v>
      </c>
      <c r="D5">
        <f>武魂升阶!D5*(1+VLOOKUP($B$1,武魂升星!$C$13:$Q$19,D$2,0))+VLOOKUP($B$1,武魂升星!$C$5:$Q$11,D$2,0)</f>
        <v>6639.2100000000009</v>
      </c>
      <c r="E5">
        <f>武魂升阶!E5*(1+VLOOKUP($B$1,武魂升星!$C$13:$Q$19,E$2,0))+VLOOKUP($B$1,武魂升星!$C$5:$Q$11,E$2,0)</f>
        <v>2472.2319999999995</v>
      </c>
      <c r="F5">
        <f>武魂升阶!F5*(1+VLOOKUP($B$1,武魂升星!$C$13:$Q$19,F$2,0))+VLOOKUP($B$1,武魂升星!$C$5:$Q$11,F$2,0)</f>
        <v>688.62</v>
      </c>
      <c r="G5">
        <f>武魂升阶!G5*(1+VLOOKUP($B$1,武魂升星!$C$13:$Q$19,G$2,0))+VLOOKUP($B$1,武魂升星!$C$5:$Q$11,G$2,0)</f>
        <v>688.62</v>
      </c>
      <c r="H5">
        <f>武魂升阶!H5*(1+VLOOKUP($B$1,武魂升星!$C$13:$Q$19,H$2,0))+VLOOKUP($B$1,武魂升星!$C$5:$Q$11,H$2,0)</f>
        <v>77.41</v>
      </c>
      <c r="I5">
        <f>武魂升阶!I5*(1+VLOOKUP($B$1,武魂升星!$C$13:$Q$19,I$2,0))+VLOOKUP($B$1,武魂升星!$C$5:$Q$11,I$2,0)</f>
        <v>77.41</v>
      </c>
      <c r="J5">
        <f>武魂升阶!J5*(1+VLOOKUP($B$1,武魂升星!$C$13:$Q$19,J$2,0))+VLOOKUP($B$1,武魂升星!$C$5:$Q$11,J$2,0)</f>
        <v>77.474000000000004</v>
      </c>
      <c r="K5">
        <f>武魂升阶!K5*(1+VLOOKUP($B$1,武魂升星!$C$13:$Q$19,K$2,0))+VLOOKUP($B$1,武魂升星!$C$5:$Q$11,K$2,0)</f>
        <v>77.41</v>
      </c>
      <c r="L5">
        <f>武魂升阶!L5*(1+VLOOKUP($B$1,武魂升星!$C$13:$Q$19,L$2,0))+VLOOKUP($B$1,武魂升星!$C$5:$Q$11,L$2,0)</f>
        <v>77.41</v>
      </c>
      <c r="M5">
        <f>武魂升阶!M5*(1+VLOOKUP($B$1,武魂升星!$C$13:$Q$19,M$2,0))+VLOOKUP($B$1,武魂升星!$C$5:$Q$11,M$2,0)</f>
        <v>77.41</v>
      </c>
      <c r="N5">
        <f>武魂升阶!N5*(1+VLOOKUP($B$1,武魂升星!$C$13:$Q$19,N$2,0))+VLOOKUP($B$1,武魂升星!$C$5:$Q$11,N$2,0)</f>
        <v>0</v>
      </c>
      <c r="O5">
        <f>武魂升阶!O5*(1+VLOOKUP($B$1,武魂升星!$C$13:$Q$19,O$2,0))+VLOOKUP($B$1,武魂升星!$C$5:$Q$11,O$2,0)</f>
        <v>0</v>
      </c>
      <c r="P5">
        <f>武魂升阶!P5*(1+VLOOKUP($B$1,武魂升星!$C$13:$Q$19,P$2,0))+VLOOKUP($B$1,武魂升星!$C$5:$Q$11,P$2,0)</f>
        <v>7.8</v>
      </c>
      <c r="Q5">
        <f>武魂升阶!Q5*(1+VLOOKUP($B$1,武魂升星!$C$13:$Q$19,Q$2,0))+VLOOKUP($B$1,武魂升星!$C$5:$Q$11,Q$2,0)</f>
        <v>7.8</v>
      </c>
      <c r="T5">
        <f>武魂升阶!T5*(1+VLOOKUP($B$1,武魂升星!$C$13:$Q$19,T$2,0))+VLOOKUP($B$1,武魂升星!$C$5:$Q$11,T$2,0)</f>
        <v>6622.8420000000006</v>
      </c>
      <c r="U5">
        <f>武魂升阶!U5*(1+VLOOKUP($B$1,武魂升星!$C$13:$Q$19,U$2,0))+VLOOKUP($B$1,武魂升星!$C$5:$Q$11,U$2,0)</f>
        <v>2474.8279999999995</v>
      </c>
      <c r="V5">
        <f>武魂升阶!V5*(1+VLOOKUP($B$1,武魂升星!$C$13:$Q$19,V$2,0))+VLOOKUP($B$1,武魂升星!$C$5:$Q$11,V$2,0)</f>
        <v>686.44399999999996</v>
      </c>
      <c r="W5">
        <f>武魂升阶!W5*(1+VLOOKUP($B$1,武魂升星!$C$13:$Q$19,W$2,0))+VLOOKUP($B$1,武魂升星!$C$5:$Q$11,W$2,0)</f>
        <v>686.44399999999996</v>
      </c>
      <c r="X5">
        <f>武魂升阶!X5*(1+VLOOKUP($B$1,武魂升星!$C$13:$Q$19,X$2,0))+VLOOKUP($B$1,武魂升星!$C$5:$Q$11,X$2,0)</f>
        <v>77.09</v>
      </c>
      <c r="Y5">
        <f>武魂升阶!Y5*(1+VLOOKUP($B$1,武魂升星!$C$13:$Q$19,Y$2,0))+VLOOKUP($B$1,武魂升星!$C$5:$Q$11,Y$2,0)</f>
        <v>77.09</v>
      </c>
      <c r="Z5">
        <f>武魂升阶!Z5*(1+VLOOKUP($B$1,武魂升星!$C$13:$Q$19,Z$2,0))+VLOOKUP($B$1,武魂升星!$C$5:$Q$11,Z$2,0)</f>
        <v>77.793999999999997</v>
      </c>
      <c r="AA5">
        <f>武魂升阶!AA5*(1+VLOOKUP($B$1,武魂升星!$C$13:$Q$19,AA$2,0))+VLOOKUP($B$1,武魂升星!$C$5:$Q$11,AA$2,0)</f>
        <v>77.73</v>
      </c>
      <c r="AB5">
        <f>武魂升阶!AB5*(1+VLOOKUP($B$1,武魂升星!$C$13:$Q$19,AB$2,0))+VLOOKUP($B$1,武魂升星!$C$5:$Q$11,AB$2,0)</f>
        <v>77.41</v>
      </c>
      <c r="AC5">
        <f>武魂升阶!AC5*(1+VLOOKUP($B$1,武魂升星!$C$13:$Q$19,AC$2,0))+VLOOKUP($B$1,武魂升星!$C$5:$Q$11,AC$2,0)</f>
        <v>77.41</v>
      </c>
      <c r="AD5">
        <f>武魂升阶!AD5*(1+VLOOKUP($B$1,武魂升星!$C$13:$Q$19,AD$2,0))+VLOOKUP($B$1,武魂升星!$C$5:$Q$11,AD$2,0)</f>
        <v>0</v>
      </c>
      <c r="AE5">
        <f>武魂升阶!AE5*(1+VLOOKUP($B$1,武魂升星!$C$13:$Q$19,AE$2,0))+VLOOKUP($B$1,武魂升星!$C$5:$Q$11,AE$2,0)</f>
        <v>0</v>
      </c>
      <c r="AF5">
        <f>武魂升阶!AF5*(1+VLOOKUP($B$1,武魂升星!$C$13:$Q$19,AF$2,0))+VLOOKUP($B$1,武魂升星!$C$5:$Q$11,AF$2,0)</f>
        <v>7.8</v>
      </c>
      <c r="AG5">
        <f>武魂升阶!AG5*(1+VLOOKUP($B$1,武魂升星!$C$13:$Q$19,AG$2,0))+VLOOKUP($B$1,武魂升星!$C$5:$Q$11,AG$2,0)</f>
        <v>7.8</v>
      </c>
      <c r="AJ5">
        <f>武魂升阶!AJ5*(1+VLOOKUP($B$1,武魂升星!$C$13:$Q$19,AJ$2,0))+VLOOKUP($B$1,武魂升星!$C$5:$Q$11,AJ$2,0)</f>
        <v>6606.4740000000011</v>
      </c>
      <c r="AK5">
        <f>武魂升阶!AK5*(1+VLOOKUP($B$1,武魂升星!$C$13:$Q$19,AK$2,0))+VLOOKUP($B$1,武魂升星!$C$5:$Q$11,AK$2,0)</f>
        <v>2477.5779999999995</v>
      </c>
      <c r="AL5">
        <f>武魂升阶!AL5*(1+VLOOKUP($B$1,武魂升星!$C$13:$Q$19,AL$2,0))+VLOOKUP($B$1,武魂升星!$C$5:$Q$11,AL$2,0)</f>
        <v>684.62</v>
      </c>
      <c r="AM5">
        <f>武魂升阶!AM5*(1+VLOOKUP($B$1,武魂升星!$C$13:$Q$19,AM$2,0))+VLOOKUP($B$1,武魂升星!$C$5:$Q$11,AM$2,0)</f>
        <v>684.62</v>
      </c>
      <c r="AN5">
        <f>武魂升阶!AN5*(1+VLOOKUP($B$1,武魂升星!$C$13:$Q$19,AN$2,0))+VLOOKUP($B$1,武魂升星!$C$5:$Q$11,AN$2,0)</f>
        <v>77.41</v>
      </c>
      <c r="AO5">
        <f>武魂升阶!AO5*(1+VLOOKUP($B$1,武魂升星!$C$13:$Q$19,AO$2,0))+VLOOKUP($B$1,武魂升星!$C$5:$Q$11,AO$2,0)</f>
        <v>77.41</v>
      </c>
      <c r="AP5">
        <f>武魂升阶!AP5*(1+VLOOKUP($B$1,武魂升星!$C$13:$Q$19,AP$2,0))+VLOOKUP($B$1,武魂升星!$C$5:$Q$11,AP$2,0)</f>
        <v>77.474000000000004</v>
      </c>
      <c r="AQ5">
        <f>武魂升阶!AQ5*(1+VLOOKUP($B$1,武魂升星!$C$13:$Q$19,AQ$2,0))+VLOOKUP($B$1,武魂升星!$C$5:$Q$11,AQ$2,0)</f>
        <v>77.41</v>
      </c>
      <c r="AR5">
        <f>武魂升阶!AR5*(1+VLOOKUP($B$1,武魂升星!$C$13:$Q$19,AR$2,0))+VLOOKUP($B$1,武魂升星!$C$5:$Q$11,AR$2,0)</f>
        <v>77.41</v>
      </c>
      <c r="AS5">
        <f>武魂升阶!AS5*(1+VLOOKUP($B$1,武魂升星!$C$13:$Q$19,AS$2,0))+VLOOKUP($B$1,武魂升星!$C$5:$Q$11,AS$2,0)</f>
        <v>77.41</v>
      </c>
      <c r="AT5">
        <f>武魂升阶!AT5*(1+VLOOKUP($B$1,武魂升星!$C$13:$Q$19,AT$2,0))+VLOOKUP($B$1,武魂升星!$C$5:$Q$11,AT$2,0)</f>
        <v>0</v>
      </c>
      <c r="AU5">
        <f>武魂升阶!AU5*(1+VLOOKUP($B$1,武魂升星!$C$13:$Q$19,AU$2,0))+VLOOKUP($B$1,武魂升星!$C$5:$Q$11,AU$2,0)</f>
        <v>0</v>
      </c>
      <c r="AV5">
        <f>武魂升阶!AV5*(1+VLOOKUP($B$1,武魂升星!$C$13:$Q$19,AV$2,0))+VLOOKUP($B$1,武魂升星!$C$5:$Q$11,AV$2,0)</f>
        <v>7.8</v>
      </c>
      <c r="AW5">
        <f>武魂升阶!AW5*(1+VLOOKUP($B$1,武魂升星!$C$13:$Q$19,AW$2,0))+VLOOKUP($B$1,武魂升星!$C$5:$Q$11,AW$2,0)</f>
        <v>7.8</v>
      </c>
      <c r="AZ5">
        <f>VLOOKUP($B$2,武魂升星!$C$21:$D$27,2,0)</f>
        <v>0.48</v>
      </c>
      <c r="BA5">
        <f>VLOOKUP($B$2,武魂升星!$C$21:$D$27,2,0)</f>
        <v>0.48</v>
      </c>
      <c r="BB5">
        <f>VLOOKUP($B$2,武魂升星!$C$21:$D$27,2,0)</f>
        <v>0.48</v>
      </c>
      <c r="BC5">
        <f>VLOOKUP($B$2,武魂升星!$C$21:$D$27,2,0)</f>
        <v>0.48</v>
      </c>
      <c r="BD5">
        <f>VLOOKUP($B$2,武魂升星!$C$21:$D$27,2,0)</f>
        <v>0.48</v>
      </c>
      <c r="BE5">
        <f>VLOOKUP($B$2,武魂升星!$C$21:$D$27,2,0)</f>
        <v>0.48</v>
      </c>
      <c r="BF5">
        <f>VLOOKUP($B$2,武魂升星!$C$21:$D$27,2,0)</f>
        <v>0.48</v>
      </c>
      <c r="BG5">
        <f>VLOOKUP($B$2,武魂升星!$C$21:$D$27,2,0)</f>
        <v>0.48</v>
      </c>
      <c r="BH5">
        <f>VLOOKUP($B$2,武魂升星!$C$21:$D$27,2,0)</f>
        <v>0.48</v>
      </c>
      <c r="BI5">
        <f>VLOOKUP($B$2,武魂升星!$C$21:$D$27,2,0)</f>
        <v>0.48</v>
      </c>
      <c r="BJ5">
        <f>VLOOKUP($B$2,武魂升星!$C$21:$D$27,2,0)</f>
        <v>0.48</v>
      </c>
      <c r="BK5">
        <f>VLOOKUP($B$2,武魂升星!$C$21:$D$27,2,0)</f>
        <v>0.48</v>
      </c>
      <c r="BL5">
        <f>VLOOKUP($B$2,武魂升星!$C$21:$D$27,2,0)</f>
        <v>0.48</v>
      </c>
      <c r="BM5">
        <f>VLOOKUP($B$2,武魂升星!$C$21:$D$27,2,0)</f>
        <v>0.48</v>
      </c>
    </row>
    <row r="6" spans="1:65" x14ac:dyDescent="0.2">
      <c r="B6">
        <v>2</v>
      </c>
      <c r="D6">
        <f>武魂升阶!D6*(1+VLOOKUP($B$1,武魂升星!$C$13:$Q$19,D$2,0))+VLOOKUP($B$1,武魂升星!$C$5:$Q$11,D$2,0)</f>
        <v>6771.2100000000009</v>
      </c>
      <c r="E6">
        <f>武魂升阶!E6*(1+VLOOKUP($B$1,武魂升星!$C$13:$Q$19,E$2,0))+VLOOKUP($B$1,武魂升星!$C$5:$Q$11,E$2,0)</f>
        <v>2507.4319999999998</v>
      </c>
      <c r="F6">
        <f>武魂升阶!F6*(1+VLOOKUP($B$1,武魂升星!$C$13:$Q$19,F$2,0))+VLOOKUP($B$1,武魂升星!$C$5:$Q$11,F$2,0)</f>
        <v>699.81999999999994</v>
      </c>
      <c r="G6">
        <f>武魂升阶!G6*(1+VLOOKUP($B$1,武魂升星!$C$13:$Q$19,G$2,0))+VLOOKUP($B$1,武魂升星!$C$5:$Q$11,G$2,0)</f>
        <v>699.81999999999994</v>
      </c>
      <c r="H6">
        <f>武魂升阶!H6*(1+VLOOKUP($B$1,武魂升星!$C$13:$Q$19,H$2,0))+VLOOKUP($B$1,武魂升星!$C$5:$Q$11,H$2,0)</f>
        <v>80.61</v>
      </c>
      <c r="I6">
        <f>武魂升阶!I6*(1+VLOOKUP($B$1,武魂升星!$C$13:$Q$19,I$2,0))+VLOOKUP($B$1,武魂升星!$C$5:$Q$11,I$2,0)</f>
        <v>80.61</v>
      </c>
      <c r="J6">
        <f>武魂升阶!J6*(1+VLOOKUP($B$1,武魂升星!$C$13:$Q$19,J$2,0))+VLOOKUP($B$1,武魂升星!$C$5:$Q$11,J$2,0)</f>
        <v>80.674000000000007</v>
      </c>
      <c r="K6">
        <f>武魂升阶!K6*(1+VLOOKUP($B$1,武魂升星!$C$13:$Q$19,K$2,0))+VLOOKUP($B$1,武魂升星!$C$5:$Q$11,K$2,0)</f>
        <v>80.61</v>
      </c>
      <c r="L6">
        <f>武魂升阶!L6*(1+VLOOKUP($B$1,武魂升星!$C$13:$Q$19,L$2,0))+VLOOKUP($B$1,武魂升星!$C$5:$Q$11,L$2,0)</f>
        <v>80.61</v>
      </c>
      <c r="M6">
        <f>武魂升阶!M6*(1+VLOOKUP($B$1,武魂升星!$C$13:$Q$19,M$2,0))+VLOOKUP($B$1,武魂升星!$C$5:$Q$11,M$2,0)</f>
        <v>80.61</v>
      </c>
      <c r="N6">
        <f>武魂升阶!N6*(1+VLOOKUP($B$1,武魂升星!$C$13:$Q$19,N$2,0))+VLOOKUP($B$1,武魂升星!$C$5:$Q$11,N$2,0)</f>
        <v>0</v>
      </c>
      <c r="O6">
        <f>武魂升阶!O6*(1+VLOOKUP($B$1,武魂升星!$C$13:$Q$19,O$2,0))+VLOOKUP($B$1,武魂升星!$C$5:$Q$11,O$2,0)</f>
        <v>0</v>
      </c>
      <c r="P6">
        <f>武魂升阶!P6*(1+VLOOKUP($B$1,武魂升星!$C$13:$Q$19,P$2,0))+VLOOKUP($B$1,武魂升星!$C$5:$Q$11,P$2,0)</f>
        <v>13.8</v>
      </c>
      <c r="Q6">
        <f>武魂升阶!Q6*(1+VLOOKUP($B$1,武魂升星!$C$13:$Q$19,Q$2,0))+VLOOKUP($B$1,武魂升星!$C$5:$Q$11,Q$2,0)</f>
        <v>13.8</v>
      </c>
      <c r="T6">
        <f>武魂升阶!T6*(1+VLOOKUP($B$1,武魂升星!$C$13:$Q$19,T$2,0))+VLOOKUP($B$1,武魂升星!$C$5:$Q$11,T$2,0)</f>
        <v>6741.6420000000007</v>
      </c>
      <c r="U6">
        <f>武魂升阶!U6*(1+VLOOKUP($B$1,武魂升星!$C$13:$Q$19,U$2,0))+VLOOKUP($B$1,武魂升星!$C$5:$Q$11,U$2,0)</f>
        <v>2512.2279999999996</v>
      </c>
      <c r="V6">
        <f>武魂升阶!V6*(1+VLOOKUP($B$1,武魂升星!$C$13:$Q$19,V$2,0))+VLOOKUP($B$1,武魂升星!$C$5:$Q$11,V$2,0)</f>
        <v>696.04399999999998</v>
      </c>
      <c r="W6">
        <f>武魂升阶!W6*(1+VLOOKUP($B$1,武魂升星!$C$13:$Q$19,W$2,0))+VLOOKUP($B$1,武魂升星!$C$5:$Q$11,W$2,0)</f>
        <v>696.04399999999998</v>
      </c>
      <c r="X6">
        <f>武魂升阶!X6*(1+VLOOKUP($B$1,武魂升星!$C$13:$Q$19,X$2,0))+VLOOKUP($B$1,武魂升星!$C$5:$Q$11,X$2,0)</f>
        <v>80.290000000000006</v>
      </c>
      <c r="Y6">
        <f>武魂升阶!Y6*(1+VLOOKUP($B$1,武魂升星!$C$13:$Q$19,Y$2,0))+VLOOKUP($B$1,武魂升星!$C$5:$Q$11,Y$2,0)</f>
        <v>80.290000000000006</v>
      </c>
      <c r="Z6">
        <f>武魂升阶!Z6*(1+VLOOKUP($B$1,武魂升星!$C$13:$Q$19,Z$2,0))+VLOOKUP($B$1,武魂升星!$C$5:$Q$11,Z$2,0)</f>
        <v>80.994</v>
      </c>
      <c r="AA6">
        <f>武魂升阶!AA6*(1+VLOOKUP($B$1,武魂升星!$C$13:$Q$19,AA$2,0))+VLOOKUP($B$1,武魂升星!$C$5:$Q$11,AA$2,0)</f>
        <v>80.930000000000007</v>
      </c>
      <c r="AB6">
        <f>武魂升阶!AB6*(1+VLOOKUP($B$1,武魂升星!$C$13:$Q$19,AB$2,0))+VLOOKUP($B$1,武魂升星!$C$5:$Q$11,AB$2,0)</f>
        <v>80.61</v>
      </c>
      <c r="AC6">
        <f>武魂升阶!AC6*(1+VLOOKUP($B$1,武魂升星!$C$13:$Q$19,AC$2,0))+VLOOKUP($B$1,武魂升星!$C$5:$Q$11,AC$2,0)</f>
        <v>80.61</v>
      </c>
      <c r="AD6">
        <f>武魂升阶!AD6*(1+VLOOKUP($B$1,武魂升星!$C$13:$Q$19,AD$2,0))+VLOOKUP($B$1,武魂升星!$C$5:$Q$11,AD$2,0)</f>
        <v>0</v>
      </c>
      <c r="AE6">
        <f>武魂升阶!AE6*(1+VLOOKUP($B$1,武魂升星!$C$13:$Q$19,AE$2,0))+VLOOKUP($B$1,武魂升星!$C$5:$Q$11,AE$2,0)</f>
        <v>0</v>
      </c>
      <c r="AF6">
        <f>武魂升阶!AF6*(1+VLOOKUP($B$1,武魂升星!$C$13:$Q$19,AF$2,0))+VLOOKUP($B$1,武魂升星!$C$5:$Q$11,AF$2,0)</f>
        <v>13.8</v>
      </c>
      <c r="AG6">
        <f>武魂升阶!AG6*(1+VLOOKUP($B$1,武魂升星!$C$13:$Q$19,AG$2,0))+VLOOKUP($B$1,武魂升星!$C$5:$Q$11,AG$2,0)</f>
        <v>13.8</v>
      </c>
      <c r="AJ6">
        <f>武魂升阶!AJ6*(1+VLOOKUP($B$1,武魂升星!$C$13:$Q$19,AJ$2,0))+VLOOKUP($B$1,武魂升星!$C$5:$Q$11,AJ$2,0)</f>
        <v>6712.0740000000005</v>
      </c>
      <c r="AK6">
        <f>武魂升阶!AK6*(1+VLOOKUP($B$1,武魂升星!$C$13:$Q$19,AK$2,0))+VLOOKUP($B$1,武魂升星!$C$5:$Q$11,AK$2,0)</f>
        <v>2517.1779999999999</v>
      </c>
      <c r="AL6">
        <f>武魂升阶!AL6*(1+VLOOKUP($B$1,武魂升星!$C$13:$Q$19,AL$2,0))+VLOOKUP($B$1,武魂升星!$C$5:$Q$11,AL$2,0)</f>
        <v>692.62</v>
      </c>
      <c r="AM6">
        <f>武魂升阶!AM6*(1+VLOOKUP($B$1,武魂升星!$C$13:$Q$19,AM$2,0))+VLOOKUP($B$1,武魂升星!$C$5:$Q$11,AM$2,0)</f>
        <v>692.62</v>
      </c>
      <c r="AN6">
        <f>武魂升阶!AN6*(1+VLOOKUP($B$1,武魂升星!$C$13:$Q$19,AN$2,0))+VLOOKUP($B$1,武魂升星!$C$5:$Q$11,AN$2,0)</f>
        <v>80.61</v>
      </c>
      <c r="AO6">
        <f>武魂升阶!AO6*(1+VLOOKUP($B$1,武魂升星!$C$13:$Q$19,AO$2,0))+VLOOKUP($B$1,武魂升星!$C$5:$Q$11,AO$2,0)</f>
        <v>80.61</v>
      </c>
      <c r="AP6">
        <f>武魂升阶!AP6*(1+VLOOKUP($B$1,武魂升星!$C$13:$Q$19,AP$2,0))+VLOOKUP($B$1,武魂升星!$C$5:$Q$11,AP$2,0)</f>
        <v>80.674000000000007</v>
      </c>
      <c r="AQ6">
        <f>武魂升阶!AQ6*(1+VLOOKUP($B$1,武魂升星!$C$13:$Q$19,AQ$2,0))+VLOOKUP($B$1,武魂升星!$C$5:$Q$11,AQ$2,0)</f>
        <v>80.61</v>
      </c>
      <c r="AR6">
        <f>武魂升阶!AR6*(1+VLOOKUP($B$1,武魂升星!$C$13:$Q$19,AR$2,0))+VLOOKUP($B$1,武魂升星!$C$5:$Q$11,AR$2,0)</f>
        <v>80.61</v>
      </c>
      <c r="AS6">
        <f>武魂升阶!AS6*(1+VLOOKUP($B$1,武魂升星!$C$13:$Q$19,AS$2,0))+VLOOKUP($B$1,武魂升星!$C$5:$Q$11,AS$2,0)</f>
        <v>80.61</v>
      </c>
      <c r="AT6">
        <f>武魂升阶!AT6*(1+VLOOKUP($B$1,武魂升星!$C$13:$Q$19,AT$2,0))+VLOOKUP($B$1,武魂升星!$C$5:$Q$11,AT$2,0)</f>
        <v>0</v>
      </c>
      <c r="AU6">
        <f>武魂升阶!AU6*(1+VLOOKUP($B$1,武魂升星!$C$13:$Q$19,AU$2,0))+VLOOKUP($B$1,武魂升星!$C$5:$Q$11,AU$2,0)</f>
        <v>0</v>
      </c>
      <c r="AV6">
        <f>武魂升阶!AV6*(1+VLOOKUP($B$1,武魂升星!$C$13:$Q$19,AV$2,0))+VLOOKUP($B$1,武魂升星!$C$5:$Q$11,AV$2,0)</f>
        <v>13.8</v>
      </c>
      <c r="AW6">
        <f>武魂升阶!AW6*(1+VLOOKUP($B$1,武魂升星!$C$13:$Q$19,AW$2,0))+VLOOKUP($B$1,武魂升星!$C$5:$Q$11,AW$2,0)</f>
        <v>13.8</v>
      </c>
      <c r="AZ6">
        <f>VLOOKUP($B$2,武魂升星!$C$21:$D$27,2,0)</f>
        <v>0.48</v>
      </c>
      <c r="BA6">
        <f>VLOOKUP($B$2,武魂升星!$C$21:$D$27,2,0)</f>
        <v>0.48</v>
      </c>
      <c r="BB6">
        <f>VLOOKUP($B$2,武魂升星!$C$21:$D$27,2,0)</f>
        <v>0.48</v>
      </c>
      <c r="BC6">
        <f>VLOOKUP($B$2,武魂升星!$C$21:$D$27,2,0)</f>
        <v>0.48</v>
      </c>
      <c r="BD6">
        <f>VLOOKUP($B$2,武魂升星!$C$21:$D$27,2,0)</f>
        <v>0.48</v>
      </c>
      <c r="BE6">
        <f>VLOOKUP($B$2,武魂升星!$C$21:$D$27,2,0)</f>
        <v>0.48</v>
      </c>
      <c r="BF6">
        <f>VLOOKUP($B$2,武魂升星!$C$21:$D$27,2,0)</f>
        <v>0.48</v>
      </c>
      <c r="BG6">
        <f>VLOOKUP($B$2,武魂升星!$C$21:$D$27,2,0)</f>
        <v>0.48</v>
      </c>
      <c r="BH6">
        <f>VLOOKUP($B$2,武魂升星!$C$21:$D$27,2,0)</f>
        <v>0.48</v>
      </c>
      <c r="BI6">
        <f>VLOOKUP($B$2,武魂升星!$C$21:$D$27,2,0)</f>
        <v>0.48</v>
      </c>
      <c r="BJ6">
        <f>VLOOKUP($B$2,武魂升星!$C$21:$D$27,2,0)</f>
        <v>0.48</v>
      </c>
      <c r="BK6">
        <f>VLOOKUP($B$2,武魂升星!$C$21:$D$27,2,0)</f>
        <v>0.48</v>
      </c>
      <c r="BL6">
        <f>VLOOKUP($B$2,武魂升星!$C$21:$D$27,2,0)</f>
        <v>0.48</v>
      </c>
      <c r="BM6">
        <f>VLOOKUP($B$2,武魂升星!$C$21:$D$27,2,0)</f>
        <v>0.48</v>
      </c>
    </row>
    <row r="7" spans="1:65" x14ac:dyDescent="0.2">
      <c r="B7">
        <v>3</v>
      </c>
      <c r="D7">
        <f>武魂升阶!D7*(1+VLOOKUP($B$1,武魂升星!$C$13:$Q$19,D$2,0))+VLOOKUP($B$1,武魂升星!$C$5:$Q$11,D$2,0)</f>
        <v>6903.2100000000009</v>
      </c>
      <c r="E7">
        <f>武魂升阶!E7*(1+VLOOKUP($B$1,武魂升星!$C$13:$Q$19,E$2,0))+VLOOKUP($B$1,武魂升星!$C$5:$Q$11,E$2,0)</f>
        <v>2542.6319999999996</v>
      </c>
      <c r="F7">
        <f>武魂升阶!F7*(1+VLOOKUP($B$1,武魂升星!$C$13:$Q$19,F$2,0))+VLOOKUP($B$1,武魂升星!$C$5:$Q$11,F$2,0)</f>
        <v>711.02</v>
      </c>
      <c r="G7">
        <f>武魂升阶!G7*(1+VLOOKUP($B$1,武魂升星!$C$13:$Q$19,G$2,0))+VLOOKUP($B$1,武魂升星!$C$5:$Q$11,G$2,0)</f>
        <v>711.02</v>
      </c>
      <c r="H7">
        <f>武魂升阶!H7*(1+VLOOKUP($B$1,武魂升星!$C$13:$Q$19,H$2,0))+VLOOKUP($B$1,武魂升星!$C$5:$Q$11,H$2,0)</f>
        <v>83.81</v>
      </c>
      <c r="I7">
        <f>武魂升阶!I7*(1+VLOOKUP($B$1,武魂升星!$C$13:$Q$19,I$2,0))+VLOOKUP($B$1,武魂升星!$C$5:$Q$11,I$2,0)</f>
        <v>83.81</v>
      </c>
      <c r="J7">
        <f>武魂升阶!J7*(1+VLOOKUP($B$1,武魂升星!$C$13:$Q$19,J$2,0))+VLOOKUP($B$1,武魂升星!$C$5:$Q$11,J$2,0)</f>
        <v>83.873999999999995</v>
      </c>
      <c r="K7">
        <f>武魂升阶!K7*(1+VLOOKUP($B$1,武魂升星!$C$13:$Q$19,K$2,0))+VLOOKUP($B$1,武魂升星!$C$5:$Q$11,K$2,0)</f>
        <v>83.81</v>
      </c>
      <c r="L7">
        <f>武魂升阶!L7*(1+VLOOKUP($B$1,武魂升星!$C$13:$Q$19,L$2,0))+VLOOKUP($B$1,武魂升星!$C$5:$Q$11,L$2,0)</f>
        <v>83.81</v>
      </c>
      <c r="M7">
        <f>武魂升阶!M7*(1+VLOOKUP($B$1,武魂升星!$C$13:$Q$19,M$2,0))+VLOOKUP($B$1,武魂升星!$C$5:$Q$11,M$2,0)</f>
        <v>83.81</v>
      </c>
      <c r="N7">
        <f>武魂升阶!N7*(1+VLOOKUP($B$1,武魂升星!$C$13:$Q$19,N$2,0))+VLOOKUP($B$1,武魂升星!$C$5:$Q$11,N$2,0)</f>
        <v>0</v>
      </c>
      <c r="O7">
        <f>武魂升阶!O7*(1+VLOOKUP($B$1,武魂升星!$C$13:$Q$19,O$2,0))+VLOOKUP($B$1,武魂升星!$C$5:$Q$11,O$2,0)</f>
        <v>0</v>
      </c>
      <c r="P7">
        <f>武魂升阶!P7*(1+VLOOKUP($B$1,武魂升星!$C$13:$Q$19,P$2,0))+VLOOKUP($B$1,武魂升星!$C$5:$Q$11,P$2,0)</f>
        <v>19.8</v>
      </c>
      <c r="Q7">
        <f>武魂升阶!Q7*(1+VLOOKUP($B$1,武魂升星!$C$13:$Q$19,Q$2,0))+VLOOKUP($B$1,武魂升星!$C$5:$Q$11,Q$2,0)</f>
        <v>19.8</v>
      </c>
      <c r="T7">
        <f>武魂升阶!T7*(1+VLOOKUP($B$1,武魂升星!$C$13:$Q$19,T$2,0))+VLOOKUP($B$1,武魂升星!$C$5:$Q$11,T$2,0)</f>
        <v>6860.4420000000009</v>
      </c>
      <c r="U7">
        <f>武魂升阶!U7*(1+VLOOKUP($B$1,武魂升星!$C$13:$Q$19,U$2,0))+VLOOKUP($B$1,武魂升星!$C$5:$Q$11,U$2,0)</f>
        <v>2549.6279999999997</v>
      </c>
      <c r="V7">
        <f>武魂升阶!V7*(1+VLOOKUP($B$1,武魂升星!$C$13:$Q$19,V$2,0))+VLOOKUP($B$1,武魂升星!$C$5:$Q$11,V$2,0)</f>
        <v>705.64400000000001</v>
      </c>
      <c r="W7">
        <f>武魂升阶!W7*(1+VLOOKUP($B$1,武魂升星!$C$13:$Q$19,W$2,0))+VLOOKUP($B$1,武魂升星!$C$5:$Q$11,W$2,0)</f>
        <v>705.64400000000001</v>
      </c>
      <c r="X7">
        <f>武魂升阶!X7*(1+VLOOKUP($B$1,武魂升星!$C$13:$Q$19,X$2,0))+VLOOKUP($B$1,武魂升星!$C$5:$Q$11,X$2,0)</f>
        <v>83.490000000000009</v>
      </c>
      <c r="Y7">
        <f>武魂升阶!Y7*(1+VLOOKUP($B$1,武魂升星!$C$13:$Q$19,Y$2,0))+VLOOKUP($B$1,武魂升星!$C$5:$Q$11,Y$2,0)</f>
        <v>83.490000000000009</v>
      </c>
      <c r="Z7">
        <f>武魂升阶!Z7*(1+VLOOKUP($B$1,武魂升星!$C$13:$Q$19,Z$2,0))+VLOOKUP($B$1,武魂升星!$C$5:$Q$11,Z$2,0)</f>
        <v>84.194000000000003</v>
      </c>
      <c r="AA7">
        <f>武魂升阶!AA7*(1+VLOOKUP($B$1,武魂升星!$C$13:$Q$19,AA$2,0))+VLOOKUP($B$1,武魂升星!$C$5:$Q$11,AA$2,0)</f>
        <v>84.13</v>
      </c>
      <c r="AB7">
        <f>武魂升阶!AB7*(1+VLOOKUP($B$1,武魂升星!$C$13:$Q$19,AB$2,0))+VLOOKUP($B$1,武魂升星!$C$5:$Q$11,AB$2,0)</f>
        <v>83.81</v>
      </c>
      <c r="AC7">
        <f>武魂升阶!AC7*(1+VLOOKUP($B$1,武魂升星!$C$13:$Q$19,AC$2,0))+VLOOKUP($B$1,武魂升星!$C$5:$Q$11,AC$2,0)</f>
        <v>83.81</v>
      </c>
      <c r="AD7">
        <f>武魂升阶!AD7*(1+VLOOKUP($B$1,武魂升星!$C$13:$Q$19,AD$2,0))+VLOOKUP($B$1,武魂升星!$C$5:$Q$11,AD$2,0)</f>
        <v>0</v>
      </c>
      <c r="AE7">
        <f>武魂升阶!AE7*(1+VLOOKUP($B$1,武魂升星!$C$13:$Q$19,AE$2,0))+VLOOKUP($B$1,武魂升星!$C$5:$Q$11,AE$2,0)</f>
        <v>0</v>
      </c>
      <c r="AF7">
        <f>武魂升阶!AF7*(1+VLOOKUP($B$1,武魂升星!$C$13:$Q$19,AF$2,0))+VLOOKUP($B$1,武魂升星!$C$5:$Q$11,AF$2,0)</f>
        <v>19.8</v>
      </c>
      <c r="AG7">
        <f>武魂升阶!AG7*(1+VLOOKUP($B$1,武魂升星!$C$13:$Q$19,AG$2,0))+VLOOKUP($B$1,武魂升星!$C$5:$Q$11,AG$2,0)</f>
        <v>19.8</v>
      </c>
      <c r="AJ7">
        <f>武魂升阶!AJ7*(1+VLOOKUP($B$1,武魂升星!$C$13:$Q$19,AJ$2,0))+VLOOKUP($B$1,武魂升星!$C$5:$Q$11,AJ$2,0)</f>
        <v>6817.6740000000009</v>
      </c>
      <c r="AK7">
        <f>武魂升阶!AK7*(1+VLOOKUP($B$1,武魂升星!$C$13:$Q$19,AK$2,0))+VLOOKUP($B$1,武魂升星!$C$5:$Q$11,AK$2,0)</f>
        <v>2556.7779999999998</v>
      </c>
      <c r="AL7">
        <f>武魂升阶!AL7*(1+VLOOKUP($B$1,武魂升星!$C$13:$Q$19,AL$2,0))+VLOOKUP($B$1,武魂升星!$C$5:$Q$11,AL$2,0)</f>
        <v>700.62</v>
      </c>
      <c r="AM7">
        <f>武魂升阶!AM7*(1+VLOOKUP($B$1,武魂升星!$C$13:$Q$19,AM$2,0))+VLOOKUP($B$1,武魂升星!$C$5:$Q$11,AM$2,0)</f>
        <v>700.62</v>
      </c>
      <c r="AN7">
        <f>武魂升阶!AN7*(1+VLOOKUP($B$1,武魂升星!$C$13:$Q$19,AN$2,0))+VLOOKUP($B$1,武魂升星!$C$5:$Q$11,AN$2,0)</f>
        <v>83.81</v>
      </c>
      <c r="AO7">
        <f>武魂升阶!AO7*(1+VLOOKUP($B$1,武魂升星!$C$13:$Q$19,AO$2,0))+VLOOKUP($B$1,武魂升星!$C$5:$Q$11,AO$2,0)</f>
        <v>83.81</v>
      </c>
      <c r="AP7">
        <f>武魂升阶!AP7*(1+VLOOKUP($B$1,武魂升星!$C$13:$Q$19,AP$2,0))+VLOOKUP($B$1,武魂升星!$C$5:$Q$11,AP$2,0)</f>
        <v>83.873999999999995</v>
      </c>
      <c r="AQ7">
        <f>武魂升阶!AQ7*(1+VLOOKUP($B$1,武魂升星!$C$13:$Q$19,AQ$2,0))+VLOOKUP($B$1,武魂升星!$C$5:$Q$11,AQ$2,0)</f>
        <v>83.81</v>
      </c>
      <c r="AR7">
        <f>武魂升阶!AR7*(1+VLOOKUP($B$1,武魂升星!$C$13:$Q$19,AR$2,0))+VLOOKUP($B$1,武魂升星!$C$5:$Q$11,AR$2,0)</f>
        <v>83.81</v>
      </c>
      <c r="AS7">
        <f>武魂升阶!AS7*(1+VLOOKUP($B$1,武魂升星!$C$13:$Q$19,AS$2,0))+VLOOKUP($B$1,武魂升星!$C$5:$Q$11,AS$2,0)</f>
        <v>83.81</v>
      </c>
      <c r="AT7">
        <f>武魂升阶!AT7*(1+VLOOKUP($B$1,武魂升星!$C$13:$Q$19,AT$2,0))+VLOOKUP($B$1,武魂升星!$C$5:$Q$11,AT$2,0)</f>
        <v>0</v>
      </c>
      <c r="AU7">
        <f>武魂升阶!AU7*(1+VLOOKUP($B$1,武魂升星!$C$13:$Q$19,AU$2,0))+VLOOKUP($B$1,武魂升星!$C$5:$Q$11,AU$2,0)</f>
        <v>0</v>
      </c>
      <c r="AV7">
        <f>武魂升阶!AV7*(1+VLOOKUP($B$1,武魂升星!$C$13:$Q$19,AV$2,0))+VLOOKUP($B$1,武魂升星!$C$5:$Q$11,AV$2,0)</f>
        <v>19.8</v>
      </c>
      <c r="AW7">
        <f>武魂升阶!AW7*(1+VLOOKUP($B$1,武魂升星!$C$13:$Q$19,AW$2,0))+VLOOKUP($B$1,武魂升星!$C$5:$Q$11,AW$2,0)</f>
        <v>19.8</v>
      </c>
      <c r="AZ7">
        <f>VLOOKUP($B$2,武魂升星!$C$21:$D$27,2,0)</f>
        <v>0.48</v>
      </c>
      <c r="BA7">
        <f>VLOOKUP($B$2,武魂升星!$C$21:$D$27,2,0)</f>
        <v>0.48</v>
      </c>
      <c r="BB7">
        <f>VLOOKUP($B$2,武魂升星!$C$21:$D$27,2,0)</f>
        <v>0.48</v>
      </c>
      <c r="BC7">
        <f>VLOOKUP($B$2,武魂升星!$C$21:$D$27,2,0)</f>
        <v>0.48</v>
      </c>
      <c r="BD7">
        <f>VLOOKUP($B$2,武魂升星!$C$21:$D$27,2,0)</f>
        <v>0.48</v>
      </c>
      <c r="BE7">
        <f>VLOOKUP($B$2,武魂升星!$C$21:$D$27,2,0)</f>
        <v>0.48</v>
      </c>
      <c r="BF7">
        <f>VLOOKUP($B$2,武魂升星!$C$21:$D$27,2,0)</f>
        <v>0.48</v>
      </c>
      <c r="BG7">
        <f>VLOOKUP($B$2,武魂升星!$C$21:$D$27,2,0)</f>
        <v>0.48</v>
      </c>
      <c r="BH7">
        <f>VLOOKUP($B$2,武魂升星!$C$21:$D$27,2,0)</f>
        <v>0.48</v>
      </c>
      <c r="BI7">
        <f>VLOOKUP($B$2,武魂升星!$C$21:$D$27,2,0)</f>
        <v>0.48</v>
      </c>
      <c r="BJ7">
        <f>VLOOKUP($B$2,武魂升星!$C$21:$D$27,2,0)</f>
        <v>0.48</v>
      </c>
      <c r="BK7">
        <f>VLOOKUP($B$2,武魂升星!$C$21:$D$27,2,0)</f>
        <v>0.48</v>
      </c>
      <c r="BL7">
        <f>VLOOKUP($B$2,武魂升星!$C$21:$D$27,2,0)</f>
        <v>0.48</v>
      </c>
      <c r="BM7">
        <f>VLOOKUP($B$2,武魂升星!$C$21:$D$27,2,0)</f>
        <v>0.48</v>
      </c>
    </row>
    <row r="8" spans="1:65" x14ac:dyDescent="0.2">
      <c r="B8">
        <v>4</v>
      </c>
      <c r="D8">
        <f>武魂升阶!D8*(1+VLOOKUP($B$1,武魂升星!$C$13:$Q$19,D$2,0))+VLOOKUP($B$1,武魂升星!$C$5:$Q$11,D$2,0)</f>
        <v>7035.2100000000009</v>
      </c>
      <c r="E8">
        <f>武魂升阶!E8*(1+VLOOKUP($B$1,武魂升星!$C$13:$Q$19,E$2,0))+VLOOKUP($B$1,武魂升星!$C$5:$Q$11,E$2,0)</f>
        <v>2577.8319999999999</v>
      </c>
      <c r="F8">
        <f>武魂升阶!F8*(1+VLOOKUP($B$1,武魂升星!$C$13:$Q$19,F$2,0))+VLOOKUP($B$1,武魂升星!$C$5:$Q$11,F$2,0)</f>
        <v>722.22</v>
      </c>
      <c r="G8">
        <f>武魂升阶!G8*(1+VLOOKUP($B$1,武魂升星!$C$13:$Q$19,G$2,0))+VLOOKUP($B$1,武魂升星!$C$5:$Q$11,G$2,0)</f>
        <v>722.22</v>
      </c>
      <c r="H8">
        <f>武魂升阶!H8*(1+VLOOKUP($B$1,武魂升星!$C$13:$Q$19,H$2,0))+VLOOKUP($B$1,武魂升星!$C$5:$Q$11,H$2,0)</f>
        <v>87.01</v>
      </c>
      <c r="I8">
        <f>武魂升阶!I8*(1+VLOOKUP($B$1,武魂升星!$C$13:$Q$19,I$2,0))+VLOOKUP($B$1,武魂升星!$C$5:$Q$11,I$2,0)</f>
        <v>87.01</v>
      </c>
      <c r="J8">
        <f>武魂升阶!J8*(1+VLOOKUP($B$1,武魂升星!$C$13:$Q$19,J$2,0))+VLOOKUP($B$1,武魂升星!$C$5:$Q$11,J$2,0)</f>
        <v>87.073999999999998</v>
      </c>
      <c r="K8">
        <f>武魂升阶!K8*(1+VLOOKUP($B$1,武魂升星!$C$13:$Q$19,K$2,0))+VLOOKUP($B$1,武魂升星!$C$5:$Q$11,K$2,0)</f>
        <v>87.01</v>
      </c>
      <c r="L8">
        <f>武魂升阶!L8*(1+VLOOKUP($B$1,武魂升星!$C$13:$Q$19,L$2,0))+VLOOKUP($B$1,武魂升星!$C$5:$Q$11,L$2,0)</f>
        <v>87.01</v>
      </c>
      <c r="M8">
        <f>武魂升阶!M8*(1+VLOOKUP($B$1,武魂升星!$C$13:$Q$19,M$2,0))+VLOOKUP($B$1,武魂升星!$C$5:$Q$11,M$2,0)</f>
        <v>87.01</v>
      </c>
      <c r="N8">
        <f>武魂升阶!N8*(1+VLOOKUP($B$1,武魂升星!$C$13:$Q$19,N$2,0))+VLOOKUP($B$1,武魂升星!$C$5:$Q$11,N$2,0)</f>
        <v>0</v>
      </c>
      <c r="O8">
        <f>武魂升阶!O8*(1+VLOOKUP($B$1,武魂升星!$C$13:$Q$19,O$2,0))+VLOOKUP($B$1,武魂升星!$C$5:$Q$11,O$2,0)</f>
        <v>0</v>
      </c>
      <c r="P8">
        <f>武魂升阶!P8*(1+VLOOKUP($B$1,武魂升星!$C$13:$Q$19,P$2,0))+VLOOKUP($B$1,武魂升星!$C$5:$Q$11,P$2,0)</f>
        <v>25.8</v>
      </c>
      <c r="Q8">
        <f>武魂升阶!Q8*(1+VLOOKUP($B$1,武魂升星!$C$13:$Q$19,Q$2,0))+VLOOKUP($B$1,武魂升星!$C$5:$Q$11,Q$2,0)</f>
        <v>25.8</v>
      </c>
      <c r="T8">
        <f>武魂升阶!T8*(1+VLOOKUP($B$1,武魂升星!$C$13:$Q$19,T$2,0))+VLOOKUP($B$1,武魂升星!$C$5:$Q$11,T$2,0)</f>
        <v>6979.2420000000011</v>
      </c>
      <c r="U8">
        <f>武魂升阶!U8*(1+VLOOKUP($B$1,武魂升星!$C$13:$Q$19,U$2,0))+VLOOKUP($B$1,武魂升星!$C$5:$Q$11,U$2,0)</f>
        <v>2587.0279999999998</v>
      </c>
      <c r="V8">
        <f>武魂升阶!V8*(1+VLOOKUP($B$1,武魂升星!$C$13:$Q$19,V$2,0))+VLOOKUP($B$1,武魂升星!$C$5:$Q$11,V$2,0)</f>
        <v>715.24399999999991</v>
      </c>
      <c r="W8">
        <f>武魂升阶!W8*(1+VLOOKUP($B$1,武魂升星!$C$13:$Q$19,W$2,0))+VLOOKUP($B$1,武魂升星!$C$5:$Q$11,W$2,0)</f>
        <v>715.24399999999991</v>
      </c>
      <c r="X8">
        <f>武魂升阶!X8*(1+VLOOKUP($B$1,武魂升星!$C$13:$Q$19,X$2,0))+VLOOKUP($B$1,武魂升星!$C$5:$Q$11,X$2,0)</f>
        <v>86.69</v>
      </c>
      <c r="Y8">
        <f>武魂升阶!Y8*(1+VLOOKUP($B$1,武魂升星!$C$13:$Q$19,Y$2,0))+VLOOKUP($B$1,武魂升星!$C$5:$Q$11,Y$2,0)</f>
        <v>86.69</v>
      </c>
      <c r="Z8">
        <f>武魂升阶!Z8*(1+VLOOKUP($B$1,武魂升星!$C$13:$Q$19,Z$2,0))+VLOOKUP($B$1,武魂升星!$C$5:$Q$11,Z$2,0)</f>
        <v>87.394000000000005</v>
      </c>
      <c r="AA8">
        <f>武魂升阶!AA8*(1+VLOOKUP($B$1,武魂升星!$C$13:$Q$19,AA$2,0))+VLOOKUP($B$1,武魂升星!$C$5:$Q$11,AA$2,0)</f>
        <v>87.33</v>
      </c>
      <c r="AB8">
        <f>武魂升阶!AB8*(1+VLOOKUP($B$1,武魂升星!$C$13:$Q$19,AB$2,0))+VLOOKUP($B$1,武魂升星!$C$5:$Q$11,AB$2,0)</f>
        <v>87.01</v>
      </c>
      <c r="AC8">
        <f>武魂升阶!AC8*(1+VLOOKUP($B$1,武魂升星!$C$13:$Q$19,AC$2,0))+VLOOKUP($B$1,武魂升星!$C$5:$Q$11,AC$2,0)</f>
        <v>87.01</v>
      </c>
      <c r="AD8">
        <f>武魂升阶!AD8*(1+VLOOKUP($B$1,武魂升星!$C$13:$Q$19,AD$2,0))+VLOOKUP($B$1,武魂升星!$C$5:$Q$11,AD$2,0)</f>
        <v>0</v>
      </c>
      <c r="AE8">
        <f>武魂升阶!AE8*(1+VLOOKUP($B$1,武魂升星!$C$13:$Q$19,AE$2,0))+VLOOKUP($B$1,武魂升星!$C$5:$Q$11,AE$2,0)</f>
        <v>0</v>
      </c>
      <c r="AF8">
        <f>武魂升阶!AF8*(1+VLOOKUP($B$1,武魂升星!$C$13:$Q$19,AF$2,0))+VLOOKUP($B$1,武魂升星!$C$5:$Q$11,AF$2,0)</f>
        <v>25.8</v>
      </c>
      <c r="AG8">
        <f>武魂升阶!AG8*(1+VLOOKUP($B$1,武魂升星!$C$13:$Q$19,AG$2,0))+VLOOKUP($B$1,武魂升星!$C$5:$Q$11,AG$2,0)</f>
        <v>25.8</v>
      </c>
      <c r="AJ8">
        <f>武魂升阶!AJ8*(1+VLOOKUP($B$1,武魂升星!$C$13:$Q$19,AJ$2,0))+VLOOKUP($B$1,武魂升星!$C$5:$Q$11,AJ$2,0)</f>
        <v>6923.2740000000003</v>
      </c>
      <c r="AK8">
        <f>武魂升阶!AK8*(1+VLOOKUP($B$1,武魂升星!$C$13:$Q$19,AK$2,0))+VLOOKUP($B$1,武魂升星!$C$5:$Q$11,AK$2,0)</f>
        <v>2596.3779999999997</v>
      </c>
      <c r="AL8">
        <f>武魂升阶!AL8*(1+VLOOKUP($B$1,武魂升星!$C$13:$Q$19,AL$2,0))+VLOOKUP($B$1,武魂升星!$C$5:$Q$11,AL$2,0)</f>
        <v>708.62</v>
      </c>
      <c r="AM8">
        <f>武魂升阶!AM8*(1+VLOOKUP($B$1,武魂升星!$C$13:$Q$19,AM$2,0))+VLOOKUP($B$1,武魂升星!$C$5:$Q$11,AM$2,0)</f>
        <v>708.62</v>
      </c>
      <c r="AN8">
        <f>武魂升阶!AN8*(1+VLOOKUP($B$1,武魂升星!$C$13:$Q$19,AN$2,0))+VLOOKUP($B$1,武魂升星!$C$5:$Q$11,AN$2,0)</f>
        <v>87.01</v>
      </c>
      <c r="AO8">
        <f>武魂升阶!AO8*(1+VLOOKUP($B$1,武魂升星!$C$13:$Q$19,AO$2,0))+VLOOKUP($B$1,武魂升星!$C$5:$Q$11,AO$2,0)</f>
        <v>87.01</v>
      </c>
      <c r="AP8">
        <f>武魂升阶!AP8*(1+VLOOKUP($B$1,武魂升星!$C$13:$Q$19,AP$2,0))+VLOOKUP($B$1,武魂升星!$C$5:$Q$11,AP$2,0)</f>
        <v>87.073999999999998</v>
      </c>
      <c r="AQ8">
        <f>武魂升阶!AQ8*(1+VLOOKUP($B$1,武魂升星!$C$13:$Q$19,AQ$2,0))+VLOOKUP($B$1,武魂升星!$C$5:$Q$11,AQ$2,0)</f>
        <v>87.01</v>
      </c>
      <c r="AR8">
        <f>武魂升阶!AR8*(1+VLOOKUP($B$1,武魂升星!$C$13:$Q$19,AR$2,0))+VLOOKUP($B$1,武魂升星!$C$5:$Q$11,AR$2,0)</f>
        <v>87.01</v>
      </c>
      <c r="AS8">
        <f>武魂升阶!AS8*(1+VLOOKUP($B$1,武魂升星!$C$13:$Q$19,AS$2,0))+VLOOKUP($B$1,武魂升星!$C$5:$Q$11,AS$2,0)</f>
        <v>87.01</v>
      </c>
      <c r="AT8">
        <f>武魂升阶!AT8*(1+VLOOKUP($B$1,武魂升星!$C$13:$Q$19,AT$2,0))+VLOOKUP($B$1,武魂升星!$C$5:$Q$11,AT$2,0)</f>
        <v>0</v>
      </c>
      <c r="AU8">
        <f>武魂升阶!AU8*(1+VLOOKUP($B$1,武魂升星!$C$13:$Q$19,AU$2,0))+VLOOKUP($B$1,武魂升星!$C$5:$Q$11,AU$2,0)</f>
        <v>0</v>
      </c>
      <c r="AV8">
        <f>武魂升阶!AV8*(1+VLOOKUP($B$1,武魂升星!$C$13:$Q$19,AV$2,0))+VLOOKUP($B$1,武魂升星!$C$5:$Q$11,AV$2,0)</f>
        <v>25.8</v>
      </c>
      <c r="AW8">
        <f>武魂升阶!AW8*(1+VLOOKUP($B$1,武魂升星!$C$13:$Q$19,AW$2,0))+VLOOKUP($B$1,武魂升星!$C$5:$Q$11,AW$2,0)</f>
        <v>25.8</v>
      </c>
      <c r="AZ8">
        <f>VLOOKUP($B$2,武魂升星!$C$21:$D$27,2,0)</f>
        <v>0.48</v>
      </c>
      <c r="BA8">
        <f>VLOOKUP($B$2,武魂升星!$C$21:$D$27,2,0)</f>
        <v>0.48</v>
      </c>
      <c r="BB8">
        <f>VLOOKUP($B$2,武魂升星!$C$21:$D$27,2,0)</f>
        <v>0.48</v>
      </c>
      <c r="BC8">
        <f>VLOOKUP($B$2,武魂升星!$C$21:$D$27,2,0)</f>
        <v>0.48</v>
      </c>
      <c r="BD8">
        <f>VLOOKUP($B$2,武魂升星!$C$21:$D$27,2,0)</f>
        <v>0.48</v>
      </c>
      <c r="BE8">
        <f>VLOOKUP($B$2,武魂升星!$C$21:$D$27,2,0)</f>
        <v>0.48</v>
      </c>
      <c r="BF8">
        <f>VLOOKUP($B$2,武魂升星!$C$21:$D$27,2,0)</f>
        <v>0.48</v>
      </c>
      <c r="BG8">
        <f>VLOOKUP($B$2,武魂升星!$C$21:$D$27,2,0)</f>
        <v>0.48</v>
      </c>
      <c r="BH8">
        <f>VLOOKUP($B$2,武魂升星!$C$21:$D$27,2,0)</f>
        <v>0.48</v>
      </c>
      <c r="BI8">
        <f>VLOOKUP($B$2,武魂升星!$C$21:$D$27,2,0)</f>
        <v>0.48</v>
      </c>
      <c r="BJ8">
        <f>VLOOKUP($B$2,武魂升星!$C$21:$D$27,2,0)</f>
        <v>0.48</v>
      </c>
      <c r="BK8">
        <f>VLOOKUP($B$2,武魂升星!$C$21:$D$27,2,0)</f>
        <v>0.48</v>
      </c>
      <c r="BL8">
        <f>VLOOKUP($B$2,武魂升星!$C$21:$D$27,2,0)</f>
        <v>0.48</v>
      </c>
      <c r="BM8">
        <f>VLOOKUP($B$2,武魂升星!$C$21:$D$27,2,0)</f>
        <v>0.48</v>
      </c>
    </row>
    <row r="9" spans="1:65" x14ac:dyDescent="0.2">
      <c r="B9">
        <v>5</v>
      </c>
      <c r="D9">
        <f>武魂升阶!D9*(1+VLOOKUP($B$1,武魂升星!$C$13:$Q$19,D$2,0))+VLOOKUP($B$1,武魂升星!$C$5:$Q$11,D$2,0)</f>
        <v>7167.2100000000009</v>
      </c>
      <c r="E9">
        <f>武魂升阶!E9*(1+VLOOKUP($B$1,武魂升星!$C$13:$Q$19,E$2,0))+VLOOKUP($B$1,武魂升星!$C$5:$Q$11,E$2,0)</f>
        <v>2613.0319999999997</v>
      </c>
      <c r="F9">
        <f>武魂升阶!F9*(1+VLOOKUP($B$1,武魂升星!$C$13:$Q$19,F$2,0))+VLOOKUP($B$1,武魂升星!$C$5:$Q$11,F$2,0)</f>
        <v>733.42</v>
      </c>
      <c r="G9">
        <f>武魂升阶!G9*(1+VLOOKUP($B$1,武魂升星!$C$13:$Q$19,G$2,0))+VLOOKUP($B$1,武魂升星!$C$5:$Q$11,G$2,0)</f>
        <v>733.42</v>
      </c>
      <c r="H9">
        <f>武魂升阶!H9*(1+VLOOKUP($B$1,武魂升星!$C$13:$Q$19,H$2,0))+VLOOKUP($B$1,武魂升星!$C$5:$Q$11,H$2,0)</f>
        <v>90.210000000000008</v>
      </c>
      <c r="I9">
        <f>武魂升阶!I9*(1+VLOOKUP($B$1,武魂升星!$C$13:$Q$19,I$2,0))+VLOOKUP($B$1,武魂升星!$C$5:$Q$11,I$2,0)</f>
        <v>90.210000000000008</v>
      </c>
      <c r="J9">
        <f>武魂升阶!J9*(1+VLOOKUP($B$1,武魂升星!$C$13:$Q$19,J$2,0))+VLOOKUP($B$1,武魂升星!$C$5:$Q$11,J$2,0)</f>
        <v>90.274000000000001</v>
      </c>
      <c r="K9">
        <f>武魂升阶!K9*(1+VLOOKUP($B$1,武魂升星!$C$13:$Q$19,K$2,0))+VLOOKUP($B$1,武魂升星!$C$5:$Q$11,K$2,0)</f>
        <v>90.210000000000008</v>
      </c>
      <c r="L9">
        <f>武魂升阶!L9*(1+VLOOKUP($B$1,武魂升星!$C$13:$Q$19,L$2,0))+VLOOKUP($B$1,武魂升星!$C$5:$Q$11,L$2,0)</f>
        <v>90.210000000000008</v>
      </c>
      <c r="M9">
        <f>武魂升阶!M9*(1+VLOOKUP($B$1,武魂升星!$C$13:$Q$19,M$2,0))+VLOOKUP($B$1,武魂升星!$C$5:$Q$11,M$2,0)</f>
        <v>90.210000000000008</v>
      </c>
      <c r="N9">
        <f>武魂升阶!N9*(1+VLOOKUP($B$1,武魂升星!$C$13:$Q$19,N$2,0))+VLOOKUP($B$1,武魂升星!$C$5:$Q$11,N$2,0)</f>
        <v>0</v>
      </c>
      <c r="O9">
        <f>武魂升阶!O9*(1+VLOOKUP($B$1,武魂升星!$C$13:$Q$19,O$2,0))+VLOOKUP($B$1,武魂升星!$C$5:$Q$11,O$2,0)</f>
        <v>0</v>
      </c>
      <c r="P9">
        <f>武魂升阶!P9*(1+VLOOKUP($B$1,武魂升星!$C$13:$Q$19,P$2,0))+VLOOKUP($B$1,武魂升星!$C$5:$Q$11,P$2,0)</f>
        <v>31.8</v>
      </c>
      <c r="Q9">
        <f>武魂升阶!Q9*(1+VLOOKUP($B$1,武魂升星!$C$13:$Q$19,Q$2,0))+VLOOKUP($B$1,武魂升星!$C$5:$Q$11,Q$2,0)</f>
        <v>31.8</v>
      </c>
      <c r="T9">
        <f>武魂升阶!T9*(1+VLOOKUP($B$1,武魂升星!$C$13:$Q$19,T$2,0))+VLOOKUP($B$1,武魂升星!$C$5:$Q$11,T$2,0)</f>
        <v>7098.0420000000004</v>
      </c>
      <c r="U9">
        <f>武魂升阶!U9*(1+VLOOKUP($B$1,武魂升星!$C$13:$Q$19,U$2,0))+VLOOKUP($B$1,武魂升星!$C$5:$Q$11,U$2,0)</f>
        <v>2624.4279999999999</v>
      </c>
      <c r="V9">
        <f>武魂升阶!V9*(1+VLOOKUP($B$1,武魂升星!$C$13:$Q$19,V$2,0))+VLOOKUP($B$1,武魂升星!$C$5:$Q$11,V$2,0)</f>
        <v>724.84399999999994</v>
      </c>
      <c r="W9">
        <f>武魂升阶!W9*(1+VLOOKUP($B$1,武魂升星!$C$13:$Q$19,W$2,0))+VLOOKUP($B$1,武魂升星!$C$5:$Q$11,W$2,0)</f>
        <v>724.84399999999994</v>
      </c>
      <c r="X9">
        <f>武魂升阶!X9*(1+VLOOKUP($B$1,武魂升星!$C$13:$Q$19,X$2,0))+VLOOKUP($B$1,武魂升星!$C$5:$Q$11,X$2,0)</f>
        <v>89.89</v>
      </c>
      <c r="Y9">
        <f>武魂升阶!Y9*(1+VLOOKUP($B$1,武魂升星!$C$13:$Q$19,Y$2,0))+VLOOKUP($B$1,武魂升星!$C$5:$Q$11,Y$2,0)</f>
        <v>89.89</v>
      </c>
      <c r="Z9">
        <f>武魂升阶!Z9*(1+VLOOKUP($B$1,武魂升星!$C$13:$Q$19,Z$2,0))+VLOOKUP($B$1,武魂升星!$C$5:$Q$11,Z$2,0)</f>
        <v>90.593999999999994</v>
      </c>
      <c r="AA9">
        <f>武魂升阶!AA9*(1+VLOOKUP($B$1,武魂升星!$C$13:$Q$19,AA$2,0))+VLOOKUP($B$1,武魂升星!$C$5:$Q$11,AA$2,0)</f>
        <v>90.53</v>
      </c>
      <c r="AB9">
        <f>武魂升阶!AB9*(1+VLOOKUP($B$1,武魂升星!$C$13:$Q$19,AB$2,0))+VLOOKUP($B$1,武魂升星!$C$5:$Q$11,AB$2,0)</f>
        <v>90.210000000000008</v>
      </c>
      <c r="AC9">
        <f>武魂升阶!AC9*(1+VLOOKUP($B$1,武魂升星!$C$13:$Q$19,AC$2,0))+VLOOKUP($B$1,武魂升星!$C$5:$Q$11,AC$2,0)</f>
        <v>90.210000000000008</v>
      </c>
      <c r="AD9">
        <f>武魂升阶!AD9*(1+VLOOKUP($B$1,武魂升星!$C$13:$Q$19,AD$2,0))+VLOOKUP($B$1,武魂升星!$C$5:$Q$11,AD$2,0)</f>
        <v>0</v>
      </c>
      <c r="AE9">
        <f>武魂升阶!AE9*(1+VLOOKUP($B$1,武魂升星!$C$13:$Q$19,AE$2,0))+VLOOKUP($B$1,武魂升星!$C$5:$Q$11,AE$2,0)</f>
        <v>0</v>
      </c>
      <c r="AF9">
        <f>武魂升阶!AF9*(1+VLOOKUP($B$1,武魂升星!$C$13:$Q$19,AF$2,0))+VLOOKUP($B$1,武魂升星!$C$5:$Q$11,AF$2,0)</f>
        <v>31.8</v>
      </c>
      <c r="AG9">
        <f>武魂升阶!AG9*(1+VLOOKUP($B$1,武魂升星!$C$13:$Q$19,AG$2,0))+VLOOKUP($B$1,武魂升星!$C$5:$Q$11,AG$2,0)</f>
        <v>31.8</v>
      </c>
      <c r="AJ9">
        <f>武魂升阶!AJ9*(1+VLOOKUP($B$1,武魂升星!$C$13:$Q$19,AJ$2,0))+VLOOKUP($B$1,武魂升星!$C$5:$Q$11,AJ$2,0)</f>
        <v>7028.8740000000007</v>
      </c>
      <c r="AK9">
        <f>武魂升阶!AK9*(1+VLOOKUP($B$1,武魂升星!$C$13:$Q$19,AK$2,0))+VLOOKUP($B$1,武魂升星!$C$5:$Q$11,AK$2,0)</f>
        <v>2635.9779999999996</v>
      </c>
      <c r="AL9">
        <f>武魂升阶!AL9*(1+VLOOKUP($B$1,武魂升星!$C$13:$Q$19,AL$2,0))+VLOOKUP($B$1,武魂升星!$C$5:$Q$11,AL$2,0)</f>
        <v>716.62</v>
      </c>
      <c r="AM9">
        <f>武魂升阶!AM9*(1+VLOOKUP($B$1,武魂升星!$C$13:$Q$19,AM$2,0))+VLOOKUP($B$1,武魂升星!$C$5:$Q$11,AM$2,0)</f>
        <v>716.62</v>
      </c>
      <c r="AN9">
        <f>武魂升阶!AN9*(1+VLOOKUP($B$1,武魂升星!$C$13:$Q$19,AN$2,0))+VLOOKUP($B$1,武魂升星!$C$5:$Q$11,AN$2,0)</f>
        <v>90.210000000000008</v>
      </c>
      <c r="AO9">
        <f>武魂升阶!AO9*(1+VLOOKUP($B$1,武魂升星!$C$13:$Q$19,AO$2,0))+VLOOKUP($B$1,武魂升星!$C$5:$Q$11,AO$2,0)</f>
        <v>90.210000000000008</v>
      </c>
      <c r="AP9">
        <f>武魂升阶!AP9*(1+VLOOKUP($B$1,武魂升星!$C$13:$Q$19,AP$2,0))+VLOOKUP($B$1,武魂升星!$C$5:$Q$11,AP$2,0)</f>
        <v>90.274000000000001</v>
      </c>
      <c r="AQ9">
        <f>武魂升阶!AQ9*(1+VLOOKUP($B$1,武魂升星!$C$13:$Q$19,AQ$2,0))+VLOOKUP($B$1,武魂升星!$C$5:$Q$11,AQ$2,0)</f>
        <v>90.210000000000008</v>
      </c>
      <c r="AR9">
        <f>武魂升阶!AR9*(1+VLOOKUP($B$1,武魂升星!$C$13:$Q$19,AR$2,0))+VLOOKUP($B$1,武魂升星!$C$5:$Q$11,AR$2,0)</f>
        <v>90.210000000000008</v>
      </c>
      <c r="AS9">
        <f>武魂升阶!AS9*(1+VLOOKUP($B$1,武魂升星!$C$13:$Q$19,AS$2,0))+VLOOKUP($B$1,武魂升星!$C$5:$Q$11,AS$2,0)</f>
        <v>90.210000000000008</v>
      </c>
      <c r="AT9">
        <f>武魂升阶!AT9*(1+VLOOKUP($B$1,武魂升星!$C$13:$Q$19,AT$2,0))+VLOOKUP($B$1,武魂升星!$C$5:$Q$11,AT$2,0)</f>
        <v>0</v>
      </c>
      <c r="AU9">
        <f>武魂升阶!AU9*(1+VLOOKUP($B$1,武魂升星!$C$13:$Q$19,AU$2,0))+VLOOKUP($B$1,武魂升星!$C$5:$Q$11,AU$2,0)</f>
        <v>0</v>
      </c>
      <c r="AV9">
        <f>武魂升阶!AV9*(1+VLOOKUP($B$1,武魂升星!$C$13:$Q$19,AV$2,0))+VLOOKUP($B$1,武魂升星!$C$5:$Q$11,AV$2,0)</f>
        <v>31.8</v>
      </c>
      <c r="AW9">
        <f>武魂升阶!AW9*(1+VLOOKUP($B$1,武魂升星!$C$13:$Q$19,AW$2,0))+VLOOKUP($B$1,武魂升星!$C$5:$Q$11,AW$2,0)</f>
        <v>31.8</v>
      </c>
      <c r="AZ9">
        <f>VLOOKUP($B$2,武魂升星!$C$21:$D$27,2,0)</f>
        <v>0.48</v>
      </c>
      <c r="BA9">
        <f>VLOOKUP($B$2,武魂升星!$C$21:$D$27,2,0)</f>
        <v>0.48</v>
      </c>
      <c r="BB9">
        <f>VLOOKUP($B$2,武魂升星!$C$21:$D$27,2,0)</f>
        <v>0.48</v>
      </c>
      <c r="BC9">
        <f>VLOOKUP($B$2,武魂升星!$C$21:$D$27,2,0)</f>
        <v>0.48</v>
      </c>
      <c r="BD9">
        <f>VLOOKUP($B$2,武魂升星!$C$21:$D$27,2,0)</f>
        <v>0.48</v>
      </c>
      <c r="BE9">
        <f>VLOOKUP($B$2,武魂升星!$C$21:$D$27,2,0)</f>
        <v>0.48</v>
      </c>
      <c r="BF9">
        <f>VLOOKUP($B$2,武魂升星!$C$21:$D$27,2,0)</f>
        <v>0.48</v>
      </c>
      <c r="BG9">
        <f>VLOOKUP($B$2,武魂升星!$C$21:$D$27,2,0)</f>
        <v>0.48</v>
      </c>
      <c r="BH9">
        <f>VLOOKUP($B$2,武魂升星!$C$21:$D$27,2,0)</f>
        <v>0.48</v>
      </c>
      <c r="BI9">
        <f>VLOOKUP($B$2,武魂升星!$C$21:$D$27,2,0)</f>
        <v>0.48</v>
      </c>
      <c r="BJ9">
        <f>VLOOKUP($B$2,武魂升星!$C$21:$D$27,2,0)</f>
        <v>0.48</v>
      </c>
      <c r="BK9">
        <f>VLOOKUP($B$2,武魂升星!$C$21:$D$27,2,0)</f>
        <v>0.48</v>
      </c>
      <c r="BL9">
        <f>VLOOKUP($B$2,武魂升星!$C$21:$D$27,2,0)</f>
        <v>0.48</v>
      </c>
      <c r="BM9">
        <f>VLOOKUP($B$2,武魂升星!$C$21:$D$27,2,0)</f>
        <v>0.48</v>
      </c>
    </row>
    <row r="10" spans="1:65" x14ac:dyDescent="0.2">
      <c r="B10">
        <v>6</v>
      </c>
      <c r="D10">
        <f>武魂升阶!D10*(1+VLOOKUP($B$1,武魂升星!$C$13:$Q$19,D$2,0))+VLOOKUP($B$1,武魂升星!$C$5:$Q$11,D$2,0)</f>
        <v>7299.2100000000009</v>
      </c>
      <c r="E10">
        <f>武魂升阶!E10*(1+VLOOKUP($B$1,武魂升星!$C$13:$Q$19,E$2,0))+VLOOKUP($B$1,武魂升星!$C$5:$Q$11,E$2,0)</f>
        <v>2648.2319999999995</v>
      </c>
      <c r="F10">
        <f>武魂升阶!F10*(1+VLOOKUP($B$1,武魂升星!$C$13:$Q$19,F$2,0))+VLOOKUP($B$1,武魂升星!$C$5:$Q$11,F$2,0)</f>
        <v>744.62</v>
      </c>
      <c r="G10">
        <f>武魂升阶!G10*(1+VLOOKUP($B$1,武魂升星!$C$13:$Q$19,G$2,0))+VLOOKUP($B$1,武魂升星!$C$5:$Q$11,G$2,0)</f>
        <v>744.62</v>
      </c>
      <c r="H10">
        <f>武魂升阶!H10*(1+VLOOKUP($B$1,武魂升星!$C$13:$Q$19,H$2,0))+VLOOKUP($B$1,武魂升星!$C$5:$Q$11,H$2,0)</f>
        <v>93.41</v>
      </c>
      <c r="I10">
        <f>武魂升阶!I10*(1+VLOOKUP($B$1,武魂升星!$C$13:$Q$19,I$2,0))+VLOOKUP($B$1,武魂升星!$C$5:$Q$11,I$2,0)</f>
        <v>93.41</v>
      </c>
      <c r="J10">
        <f>武魂升阶!J10*(1+VLOOKUP($B$1,武魂升星!$C$13:$Q$19,J$2,0))+VLOOKUP($B$1,武魂升星!$C$5:$Q$11,J$2,0)</f>
        <v>93.474000000000004</v>
      </c>
      <c r="K10">
        <f>武魂升阶!K10*(1+VLOOKUP($B$1,武魂升星!$C$13:$Q$19,K$2,0))+VLOOKUP($B$1,武魂升星!$C$5:$Q$11,K$2,0)</f>
        <v>93.41</v>
      </c>
      <c r="L10">
        <f>武魂升阶!L10*(1+VLOOKUP($B$1,武魂升星!$C$13:$Q$19,L$2,0))+VLOOKUP($B$1,武魂升星!$C$5:$Q$11,L$2,0)</f>
        <v>93.41</v>
      </c>
      <c r="M10">
        <f>武魂升阶!M10*(1+VLOOKUP($B$1,武魂升星!$C$13:$Q$19,M$2,0))+VLOOKUP($B$1,武魂升星!$C$5:$Q$11,M$2,0)</f>
        <v>93.41</v>
      </c>
      <c r="N10">
        <f>武魂升阶!N10*(1+VLOOKUP($B$1,武魂升星!$C$13:$Q$19,N$2,0))+VLOOKUP($B$1,武魂升星!$C$5:$Q$11,N$2,0)</f>
        <v>0</v>
      </c>
      <c r="O10">
        <f>武魂升阶!O10*(1+VLOOKUP($B$1,武魂升星!$C$13:$Q$19,O$2,0))+VLOOKUP($B$1,武魂升星!$C$5:$Q$11,O$2,0)</f>
        <v>0</v>
      </c>
      <c r="P10">
        <f>武魂升阶!P10*(1+VLOOKUP($B$1,武魂升星!$C$13:$Q$19,P$2,0))+VLOOKUP($B$1,武魂升星!$C$5:$Q$11,P$2,0)</f>
        <v>37.799999999999997</v>
      </c>
      <c r="Q10">
        <f>武魂升阶!Q10*(1+VLOOKUP($B$1,武魂升星!$C$13:$Q$19,Q$2,0))+VLOOKUP($B$1,武魂升星!$C$5:$Q$11,Q$2,0)</f>
        <v>37.799999999999997</v>
      </c>
      <c r="T10">
        <f>武魂升阶!T10*(1+VLOOKUP($B$1,武魂升星!$C$13:$Q$19,T$2,0))+VLOOKUP($B$1,武魂升星!$C$5:$Q$11,T$2,0)</f>
        <v>7216.8420000000006</v>
      </c>
      <c r="U10">
        <f>武魂升阶!U10*(1+VLOOKUP($B$1,武魂升星!$C$13:$Q$19,U$2,0))+VLOOKUP($B$1,武魂升星!$C$5:$Q$11,U$2,0)</f>
        <v>2661.8279999999995</v>
      </c>
      <c r="V10">
        <f>武魂升阶!V10*(1+VLOOKUP($B$1,武魂升星!$C$13:$Q$19,V$2,0))+VLOOKUP($B$1,武魂升星!$C$5:$Q$11,V$2,0)</f>
        <v>734.44399999999996</v>
      </c>
      <c r="W10">
        <f>武魂升阶!W10*(1+VLOOKUP($B$1,武魂升星!$C$13:$Q$19,W$2,0))+VLOOKUP($B$1,武魂升星!$C$5:$Q$11,W$2,0)</f>
        <v>734.44399999999996</v>
      </c>
      <c r="X10">
        <f>武魂升阶!X10*(1+VLOOKUP($B$1,武魂升星!$C$13:$Q$19,X$2,0))+VLOOKUP($B$1,武魂升星!$C$5:$Q$11,X$2,0)</f>
        <v>93.09</v>
      </c>
      <c r="Y10">
        <f>武魂升阶!Y10*(1+VLOOKUP($B$1,武魂升星!$C$13:$Q$19,Y$2,0))+VLOOKUP($B$1,武魂升星!$C$5:$Q$11,Y$2,0)</f>
        <v>93.09</v>
      </c>
      <c r="Z10">
        <f>武魂升阶!Z10*(1+VLOOKUP($B$1,武魂升星!$C$13:$Q$19,Z$2,0))+VLOOKUP($B$1,武魂升星!$C$5:$Q$11,Z$2,0)</f>
        <v>93.793999999999997</v>
      </c>
      <c r="AA10">
        <f>武魂升阶!AA10*(1+VLOOKUP($B$1,武魂升星!$C$13:$Q$19,AA$2,0))+VLOOKUP($B$1,武魂升星!$C$5:$Q$11,AA$2,0)</f>
        <v>93.73</v>
      </c>
      <c r="AB10">
        <f>武魂升阶!AB10*(1+VLOOKUP($B$1,武魂升星!$C$13:$Q$19,AB$2,0))+VLOOKUP($B$1,武魂升星!$C$5:$Q$11,AB$2,0)</f>
        <v>93.41</v>
      </c>
      <c r="AC10">
        <f>武魂升阶!AC10*(1+VLOOKUP($B$1,武魂升星!$C$13:$Q$19,AC$2,0))+VLOOKUP($B$1,武魂升星!$C$5:$Q$11,AC$2,0)</f>
        <v>93.41</v>
      </c>
      <c r="AD10">
        <f>武魂升阶!AD10*(1+VLOOKUP($B$1,武魂升星!$C$13:$Q$19,AD$2,0))+VLOOKUP($B$1,武魂升星!$C$5:$Q$11,AD$2,0)</f>
        <v>0</v>
      </c>
      <c r="AE10">
        <f>武魂升阶!AE10*(1+VLOOKUP($B$1,武魂升星!$C$13:$Q$19,AE$2,0))+VLOOKUP($B$1,武魂升星!$C$5:$Q$11,AE$2,0)</f>
        <v>0</v>
      </c>
      <c r="AF10">
        <f>武魂升阶!AF10*(1+VLOOKUP($B$1,武魂升星!$C$13:$Q$19,AF$2,0))+VLOOKUP($B$1,武魂升星!$C$5:$Q$11,AF$2,0)</f>
        <v>37.799999999999997</v>
      </c>
      <c r="AG10">
        <f>武魂升阶!AG10*(1+VLOOKUP($B$1,武魂升星!$C$13:$Q$19,AG$2,0))+VLOOKUP($B$1,武魂升星!$C$5:$Q$11,AG$2,0)</f>
        <v>37.799999999999997</v>
      </c>
      <c r="AJ10">
        <f>武魂升阶!AJ10*(1+VLOOKUP($B$1,武魂升星!$C$13:$Q$19,AJ$2,0))+VLOOKUP($B$1,武魂升星!$C$5:$Q$11,AJ$2,0)</f>
        <v>7134.4740000000002</v>
      </c>
      <c r="AK10">
        <f>武魂升阶!AK10*(1+VLOOKUP($B$1,武魂升星!$C$13:$Q$19,AK$2,0))+VLOOKUP($B$1,武魂升星!$C$5:$Q$11,AK$2,0)</f>
        <v>2675.5779999999995</v>
      </c>
      <c r="AL10">
        <f>武魂升阶!AL10*(1+VLOOKUP($B$1,武魂升星!$C$13:$Q$19,AL$2,0))+VLOOKUP($B$1,武魂升星!$C$5:$Q$11,AL$2,0)</f>
        <v>724.62</v>
      </c>
      <c r="AM10">
        <f>武魂升阶!AM10*(1+VLOOKUP($B$1,武魂升星!$C$13:$Q$19,AM$2,0))+VLOOKUP($B$1,武魂升星!$C$5:$Q$11,AM$2,0)</f>
        <v>724.62</v>
      </c>
      <c r="AN10">
        <f>武魂升阶!AN10*(1+VLOOKUP($B$1,武魂升星!$C$13:$Q$19,AN$2,0))+VLOOKUP($B$1,武魂升星!$C$5:$Q$11,AN$2,0)</f>
        <v>93.41</v>
      </c>
      <c r="AO10">
        <f>武魂升阶!AO10*(1+VLOOKUP($B$1,武魂升星!$C$13:$Q$19,AO$2,0))+VLOOKUP($B$1,武魂升星!$C$5:$Q$11,AO$2,0)</f>
        <v>93.41</v>
      </c>
      <c r="AP10">
        <f>武魂升阶!AP10*(1+VLOOKUP($B$1,武魂升星!$C$13:$Q$19,AP$2,0))+VLOOKUP($B$1,武魂升星!$C$5:$Q$11,AP$2,0)</f>
        <v>93.474000000000004</v>
      </c>
      <c r="AQ10">
        <f>武魂升阶!AQ10*(1+VLOOKUP($B$1,武魂升星!$C$13:$Q$19,AQ$2,0))+VLOOKUP($B$1,武魂升星!$C$5:$Q$11,AQ$2,0)</f>
        <v>93.41</v>
      </c>
      <c r="AR10">
        <f>武魂升阶!AR10*(1+VLOOKUP($B$1,武魂升星!$C$13:$Q$19,AR$2,0))+VLOOKUP($B$1,武魂升星!$C$5:$Q$11,AR$2,0)</f>
        <v>93.41</v>
      </c>
      <c r="AS10">
        <f>武魂升阶!AS10*(1+VLOOKUP($B$1,武魂升星!$C$13:$Q$19,AS$2,0))+VLOOKUP($B$1,武魂升星!$C$5:$Q$11,AS$2,0)</f>
        <v>93.41</v>
      </c>
      <c r="AT10">
        <f>武魂升阶!AT10*(1+VLOOKUP($B$1,武魂升星!$C$13:$Q$19,AT$2,0))+VLOOKUP($B$1,武魂升星!$C$5:$Q$11,AT$2,0)</f>
        <v>0</v>
      </c>
      <c r="AU10">
        <f>武魂升阶!AU10*(1+VLOOKUP($B$1,武魂升星!$C$13:$Q$19,AU$2,0))+VLOOKUP($B$1,武魂升星!$C$5:$Q$11,AU$2,0)</f>
        <v>0</v>
      </c>
      <c r="AV10">
        <f>武魂升阶!AV10*(1+VLOOKUP($B$1,武魂升星!$C$13:$Q$19,AV$2,0))+VLOOKUP($B$1,武魂升星!$C$5:$Q$11,AV$2,0)</f>
        <v>37.799999999999997</v>
      </c>
      <c r="AW10">
        <f>武魂升阶!AW10*(1+VLOOKUP($B$1,武魂升星!$C$13:$Q$19,AW$2,0))+VLOOKUP($B$1,武魂升星!$C$5:$Q$11,AW$2,0)</f>
        <v>37.799999999999997</v>
      </c>
      <c r="AZ10">
        <f>VLOOKUP($B$2,武魂升星!$C$21:$D$27,2,0)</f>
        <v>0.48</v>
      </c>
      <c r="BA10">
        <f>VLOOKUP($B$2,武魂升星!$C$21:$D$27,2,0)</f>
        <v>0.48</v>
      </c>
      <c r="BB10">
        <f>VLOOKUP($B$2,武魂升星!$C$21:$D$27,2,0)</f>
        <v>0.48</v>
      </c>
      <c r="BC10">
        <f>VLOOKUP($B$2,武魂升星!$C$21:$D$27,2,0)</f>
        <v>0.48</v>
      </c>
      <c r="BD10">
        <f>VLOOKUP($B$2,武魂升星!$C$21:$D$27,2,0)</f>
        <v>0.48</v>
      </c>
      <c r="BE10">
        <f>VLOOKUP($B$2,武魂升星!$C$21:$D$27,2,0)</f>
        <v>0.48</v>
      </c>
      <c r="BF10">
        <f>VLOOKUP($B$2,武魂升星!$C$21:$D$27,2,0)</f>
        <v>0.48</v>
      </c>
      <c r="BG10">
        <f>VLOOKUP($B$2,武魂升星!$C$21:$D$27,2,0)</f>
        <v>0.48</v>
      </c>
      <c r="BH10">
        <f>VLOOKUP($B$2,武魂升星!$C$21:$D$27,2,0)</f>
        <v>0.48</v>
      </c>
      <c r="BI10">
        <f>VLOOKUP($B$2,武魂升星!$C$21:$D$27,2,0)</f>
        <v>0.48</v>
      </c>
      <c r="BJ10">
        <f>VLOOKUP($B$2,武魂升星!$C$21:$D$27,2,0)</f>
        <v>0.48</v>
      </c>
      <c r="BK10">
        <f>VLOOKUP($B$2,武魂升星!$C$21:$D$27,2,0)</f>
        <v>0.48</v>
      </c>
      <c r="BL10">
        <f>VLOOKUP($B$2,武魂升星!$C$21:$D$27,2,0)</f>
        <v>0.48</v>
      </c>
      <c r="BM10">
        <f>VLOOKUP($B$2,武魂升星!$C$21:$D$27,2,0)</f>
        <v>0.48</v>
      </c>
    </row>
    <row r="11" spans="1:65" x14ac:dyDescent="0.2">
      <c r="B11">
        <v>7</v>
      </c>
      <c r="D11">
        <f>武魂升阶!D11*(1+VLOOKUP($B$1,武魂升星!$C$13:$Q$19,D$2,0))+VLOOKUP($B$1,武魂升星!$C$5:$Q$11,D$2,0)</f>
        <v>7431.2100000000009</v>
      </c>
      <c r="E11">
        <f>武魂升阶!E11*(1+VLOOKUP($B$1,武魂升星!$C$13:$Q$19,E$2,0))+VLOOKUP($B$1,武魂升星!$C$5:$Q$11,E$2,0)</f>
        <v>2683.4319999999998</v>
      </c>
      <c r="F11">
        <f>武魂升阶!F11*(1+VLOOKUP($B$1,武魂升星!$C$13:$Q$19,F$2,0))+VLOOKUP($B$1,武魂升星!$C$5:$Q$11,F$2,0)</f>
        <v>755.81999999999994</v>
      </c>
      <c r="G11">
        <f>武魂升阶!G11*(1+VLOOKUP($B$1,武魂升星!$C$13:$Q$19,G$2,0))+VLOOKUP($B$1,武魂升星!$C$5:$Q$11,G$2,0)</f>
        <v>755.81999999999994</v>
      </c>
      <c r="H11">
        <f>武魂升阶!H11*(1+VLOOKUP($B$1,武魂升星!$C$13:$Q$19,H$2,0))+VLOOKUP($B$1,武魂升星!$C$5:$Q$11,H$2,0)</f>
        <v>96.61</v>
      </c>
      <c r="I11">
        <f>武魂升阶!I11*(1+VLOOKUP($B$1,武魂升星!$C$13:$Q$19,I$2,0))+VLOOKUP($B$1,武魂升星!$C$5:$Q$11,I$2,0)</f>
        <v>96.61</v>
      </c>
      <c r="J11">
        <f>武魂升阶!J11*(1+VLOOKUP($B$1,武魂升星!$C$13:$Q$19,J$2,0))+VLOOKUP($B$1,武魂升星!$C$5:$Q$11,J$2,0)</f>
        <v>96.674000000000007</v>
      </c>
      <c r="K11">
        <f>武魂升阶!K11*(1+VLOOKUP($B$1,武魂升星!$C$13:$Q$19,K$2,0))+VLOOKUP($B$1,武魂升星!$C$5:$Q$11,K$2,0)</f>
        <v>96.61</v>
      </c>
      <c r="L11">
        <f>武魂升阶!L11*(1+VLOOKUP($B$1,武魂升星!$C$13:$Q$19,L$2,0))+VLOOKUP($B$1,武魂升星!$C$5:$Q$11,L$2,0)</f>
        <v>96.61</v>
      </c>
      <c r="M11">
        <f>武魂升阶!M11*(1+VLOOKUP($B$1,武魂升星!$C$13:$Q$19,M$2,0))+VLOOKUP($B$1,武魂升星!$C$5:$Q$11,M$2,0)</f>
        <v>96.61</v>
      </c>
      <c r="N11">
        <f>武魂升阶!N11*(1+VLOOKUP($B$1,武魂升星!$C$13:$Q$19,N$2,0))+VLOOKUP($B$1,武魂升星!$C$5:$Q$11,N$2,0)</f>
        <v>0</v>
      </c>
      <c r="O11">
        <f>武魂升阶!O11*(1+VLOOKUP($B$1,武魂升星!$C$13:$Q$19,O$2,0))+VLOOKUP($B$1,武魂升星!$C$5:$Q$11,O$2,0)</f>
        <v>0</v>
      </c>
      <c r="P11">
        <f>武魂升阶!P11*(1+VLOOKUP($B$1,武魂升星!$C$13:$Q$19,P$2,0))+VLOOKUP($B$1,武魂升星!$C$5:$Q$11,P$2,0)</f>
        <v>43.8</v>
      </c>
      <c r="Q11">
        <f>武魂升阶!Q11*(1+VLOOKUP($B$1,武魂升星!$C$13:$Q$19,Q$2,0))+VLOOKUP($B$1,武魂升星!$C$5:$Q$11,Q$2,0)</f>
        <v>43.8</v>
      </c>
      <c r="T11">
        <f>武魂升阶!T11*(1+VLOOKUP($B$1,武魂升星!$C$13:$Q$19,T$2,0))+VLOOKUP($B$1,武魂升星!$C$5:$Q$11,T$2,0)</f>
        <v>7335.6420000000007</v>
      </c>
      <c r="U11">
        <f>武魂升阶!U11*(1+VLOOKUP($B$1,武魂升星!$C$13:$Q$19,U$2,0))+VLOOKUP($B$1,武魂升星!$C$5:$Q$11,U$2,0)</f>
        <v>2699.2279999999996</v>
      </c>
      <c r="V11">
        <f>武魂升阶!V11*(1+VLOOKUP($B$1,武魂升星!$C$13:$Q$19,V$2,0))+VLOOKUP($B$1,武魂升星!$C$5:$Q$11,V$2,0)</f>
        <v>744.04399999999998</v>
      </c>
      <c r="W11">
        <f>武魂升阶!W11*(1+VLOOKUP($B$1,武魂升星!$C$13:$Q$19,W$2,0))+VLOOKUP($B$1,武魂升星!$C$5:$Q$11,W$2,0)</f>
        <v>744.04399999999998</v>
      </c>
      <c r="X11">
        <f>武魂升阶!X11*(1+VLOOKUP($B$1,武魂升星!$C$13:$Q$19,X$2,0))+VLOOKUP($B$1,武魂升星!$C$5:$Q$11,X$2,0)</f>
        <v>96.29</v>
      </c>
      <c r="Y11">
        <f>武魂升阶!Y11*(1+VLOOKUP($B$1,武魂升星!$C$13:$Q$19,Y$2,0))+VLOOKUP($B$1,武魂升星!$C$5:$Q$11,Y$2,0)</f>
        <v>96.29</v>
      </c>
      <c r="Z11">
        <f>武魂升阶!Z11*(1+VLOOKUP($B$1,武魂升星!$C$13:$Q$19,Z$2,0))+VLOOKUP($B$1,武魂升星!$C$5:$Q$11,Z$2,0)</f>
        <v>96.994</v>
      </c>
      <c r="AA11">
        <f>武魂升阶!AA11*(1+VLOOKUP($B$1,武魂升星!$C$13:$Q$19,AA$2,0))+VLOOKUP($B$1,武魂升星!$C$5:$Q$11,AA$2,0)</f>
        <v>96.93</v>
      </c>
      <c r="AB11">
        <f>武魂升阶!AB11*(1+VLOOKUP($B$1,武魂升星!$C$13:$Q$19,AB$2,0))+VLOOKUP($B$1,武魂升星!$C$5:$Q$11,AB$2,0)</f>
        <v>96.61</v>
      </c>
      <c r="AC11">
        <f>武魂升阶!AC11*(1+VLOOKUP($B$1,武魂升星!$C$13:$Q$19,AC$2,0))+VLOOKUP($B$1,武魂升星!$C$5:$Q$11,AC$2,0)</f>
        <v>96.61</v>
      </c>
      <c r="AD11">
        <f>武魂升阶!AD11*(1+VLOOKUP($B$1,武魂升星!$C$13:$Q$19,AD$2,0))+VLOOKUP($B$1,武魂升星!$C$5:$Q$11,AD$2,0)</f>
        <v>0</v>
      </c>
      <c r="AE11">
        <f>武魂升阶!AE11*(1+VLOOKUP($B$1,武魂升星!$C$13:$Q$19,AE$2,0))+VLOOKUP($B$1,武魂升星!$C$5:$Q$11,AE$2,0)</f>
        <v>0</v>
      </c>
      <c r="AF11">
        <f>武魂升阶!AF11*(1+VLOOKUP($B$1,武魂升星!$C$13:$Q$19,AF$2,0))+VLOOKUP($B$1,武魂升星!$C$5:$Q$11,AF$2,0)</f>
        <v>43.8</v>
      </c>
      <c r="AG11">
        <f>武魂升阶!AG11*(1+VLOOKUP($B$1,武魂升星!$C$13:$Q$19,AG$2,0))+VLOOKUP($B$1,武魂升星!$C$5:$Q$11,AG$2,0)</f>
        <v>43.8</v>
      </c>
      <c r="AJ11">
        <f>武魂升阶!AJ11*(1+VLOOKUP($B$1,武魂升星!$C$13:$Q$19,AJ$2,0))+VLOOKUP($B$1,武魂升星!$C$5:$Q$11,AJ$2,0)</f>
        <v>7240.0740000000005</v>
      </c>
      <c r="AK11">
        <f>武魂升阶!AK11*(1+VLOOKUP($B$1,武魂升星!$C$13:$Q$19,AK$2,0))+VLOOKUP($B$1,武魂升星!$C$5:$Q$11,AK$2,0)</f>
        <v>2715.1779999999999</v>
      </c>
      <c r="AL11">
        <f>武魂升阶!AL11*(1+VLOOKUP($B$1,武魂升星!$C$13:$Q$19,AL$2,0))+VLOOKUP($B$1,武魂升星!$C$5:$Q$11,AL$2,0)</f>
        <v>732.62</v>
      </c>
      <c r="AM11">
        <f>武魂升阶!AM11*(1+VLOOKUP($B$1,武魂升星!$C$13:$Q$19,AM$2,0))+VLOOKUP($B$1,武魂升星!$C$5:$Q$11,AM$2,0)</f>
        <v>732.62</v>
      </c>
      <c r="AN11">
        <f>武魂升阶!AN11*(1+VLOOKUP($B$1,武魂升星!$C$13:$Q$19,AN$2,0))+VLOOKUP($B$1,武魂升星!$C$5:$Q$11,AN$2,0)</f>
        <v>96.61</v>
      </c>
      <c r="AO11">
        <f>武魂升阶!AO11*(1+VLOOKUP($B$1,武魂升星!$C$13:$Q$19,AO$2,0))+VLOOKUP($B$1,武魂升星!$C$5:$Q$11,AO$2,0)</f>
        <v>96.61</v>
      </c>
      <c r="AP11">
        <f>武魂升阶!AP11*(1+VLOOKUP($B$1,武魂升星!$C$13:$Q$19,AP$2,0))+VLOOKUP($B$1,武魂升星!$C$5:$Q$11,AP$2,0)</f>
        <v>96.674000000000007</v>
      </c>
      <c r="AQ11">
        <f>武魂升阶!AQ11*(1+VLOOKUP($B$1,武魂升星!$C$13:$Q$19,AQ$2,0))+VLOOKUP($B$1,武魂升星!$C$5:$Q$11,AQ$2,0)</f>
        <v>96.61</v>
      </c>
      <c r="AR11">
        <f>武魂升阶!AR11*(1+VLOOKUP($B$1,武魂升星!$C$13:$Q$19,AR$2,0))+VLOOKUP($B$1,武魂升星!$C$5:$Q$11,AR$2,0)</f>
        <v>96.61</v>
      </c>
      <c r="AS11">
        <f>武魂升阶!AS11*(1+VLOOKUP($B$1,武魂升星!$C$13:$Q$19,AS$2,0))+VLOOKUP($B$1,武魂升星!$C$5:$Q$11,AS$2,0)</f>
        <v>96.61</v>
      </c>
      <c r="AT11">
        <f>武魂升阶!AT11*(1+VLOOKUP($B$1,武魂升星!$C$13:$Q$19,AT$2,0))+VLOOKUP($B$1,武魂升星!$C$5:$Q$11,AT$2,0)</f>
        <v>0</v>
      </c>
      <c r="AU11">
        <f>武魂升阶!AU11*(1+VLOOKUP($B$1,武魂升星!$C$13:$Q$19,AU$2,0))+VLOOKUP($B$1,武魂升星!$C$5:$Q$11,AU$2,0)</f>
        <v>0</v>
      </c>
      <c r="AV11">
        <f>武魂升阶!AV11*(1+VLOOKUP($B$1,武魂升星!$C$13:$Q$19,AV$2,0))+VLOOKUP($B$1,武魂升星!$C$5:$Q$11,AV$2,0)</f>
        <v>43.8</v>
      </c>
      <c r="AW11">
        <f>武魂升阶!AW11*(1+VLOOKUP($B$1,武魂升星!$C$13:$Q$19,AW$2,0))+VLOOKUP($B$1,武魂升星!$C$5:$Q$11,AW$2,0)</f>
        <v>43.8</v>
      </c>
      <c r="AZ11">
        <f>VLOOKUP($B$2,武魂升星!$C$21:$D$27,2,0)</f>
        <v>0.48</v>
      </c>
      <c r="BA11">
        <f>VLOOKUP($B$2,武魂升星!$C$21:$D$27,2,0)</f>
        <v>0.48</v>
      </c>
      <c r="BB11">
        <f>VLOOKUP($B$2,武魂升星!$C$21:$D$27,2,0)</f>
        <v>0.48</v>
      </c>
      <c r="BC11">
        <f>VLOOKUP($B$2,武魂升星!$C$21:$D$27,2,0)</f>
        <v>0.48</v>
      </c>
      <c r="BD11">
        <f>VLOOKUP($B$2,武魂升星!$C$21:$D$27,2,0)</f>
        <v>0.48</v>
      </c>
      <c r="BE11">
        <f>VLOOKUP($B$2,武魂升星!$C$21:$D$27,2,0)</f>
        <v>0.48</v>
      </c>
      <c r="BF11">
        <f>VLOOKUP($B$2,武魂升星!$C$21:$D$27,2,0)</f>
        <v>0.48</v>
      </c>
      <c r="BG11">
        <f>VLOOKUP($B$2,武魂升星!$C$21:$D$27,2,0)</f>
        <v>0.48</v>
      </c>
      <c r="BH11">
        <f>VLOOKUP($B$2,武魂升星!$C$21:$D$27,2,0)</f>
        <v>0.48</v>
      </c>
      <c r="BI11">
        <f>VLOOKUP($B$2,武魂升星!$C$21:$D$27,2,0)</f>
        <v>0.48</v>
      </c>
      <c r="BJ11">
        <f>VLOOKUP($B$2,武魂升星!$C$21:$D$27,2,0)</f>
        <v>0.48</v>
      </c>
      <c r="BK11">
        <f>VLOOKUP($B$2,武魂升星!$C$21:$D$27,2,0)</f>
        <v>0.48</v>
      </c>
      <c r="BL11">
        <f>VLOOKUP($B$2,武魂升星!$C$21:$D$27,2,0)</f>
        <v>0.48</v>
      </c>
      <c r="BM11">
        <f>VLOOKUP($B$2,武魂升星!$C$21:$D$27,2,0)</f>
        <v>0.48</v>
      </c>
    </row>
    <row r="12" spans="1:65" x14ac:dyDescent="0.2">
      <c r="B12">
        <v>8</v>
      </c>
      <c r="D12">
        <f>武魂升阶!D12*(1+VLOOKUP($B$1,武魂升星!$C$13:$Q$19,D$2,0))+VLOOKUP($B$1,武魂升星!$C$5:$Q$11,D$2,0)</f>
        <v>7563.2100000000009</v>
      </c>
      <c r="E12">
        <f>武魂升阶!E12*(1+VLOOKUP($B$1,武魂升星!$C$13:$Q$19,E$2,0))+VLOOKUP($B$1,武魂升星!$C$5:$Q$11,E$2,0)</f>
        <v>2718.6319999999996</v>
      </c>
      <c r="F12">
        <f>武魂升阶!F12*(1+VLOOKUP($B$1,武魂升星!$C$13:$Q$19,F$2,0))+VLOOKUP($B$1,武魂升星!$C$5:$Q$11,F$2,0)</f>
        <v>767.02</v>
      </c>
      <c r="G12">
        <f>武魂升阶!G12*(1+VLOOKUP($B$1,武魂升星!$C$13:$Q$19,G$2,0))+VLOOKUP($B$1,武魂升星!$C$5:$Q$11,G$2,0)</f>
        <v>767.02</v>
      </c>
      <c r="H12">
        <f>武魂升阶!H12*(1+VLOOKUP($B$1,武魂升星!$C$13:$Q$19,H$2,0))+VLOOKUP($B$1,武魂升星!$C$5:$Q$11,H$2,0)</f>
        <v>99.81</v>
      </c>
      <c r="I12">
        <f>武魂升阶!I12*(1+VLOOKUP($B$1,武魂升星!$C$13:$Q$19,I$2,0))+VLOOKUP($B$1,武魂升星!$C$5:$Q$11,I$2,0)</f>
        <v>99.81</v>
      </c>
      <c r="J12">
        <f>武魂升阶!J12*(1+VLOOKUP($B$1,武魂升星!$C$13:$Q$19,J$2,0))+VLOOKUP($B$1,武魂升星!$C$5:$Q$11,J$2,0)</f>
        <v>99.873999999999995</v>
      </c>
      <c r="K12">
        <f>武魂升阶!K12*(1+VLOOKUP($B$1,武魂升星!$C$13:$Q$19,K$2,0))+VLOOKUP($B$1,武魂升星!$C$5:$Q$11,K$2,0)</f>
        <v>99.81</v>
      </c>
      <c r="L12">
        <f>武魂升阶!L12*(1+VLOOKUP($B$1,武魂升星!$C$13:$Q$19,L$2,0))+VLOOKUP($B$1,武魂升星!$C$5:$Q$11,L$2,0)</f>
        <v>99.81</v>
      </c>
      <c r="M12">
        <f>武魂升阶!M12*(1+VLOOKUP($B$1,武魂升星!$C$13:$Q$19,M$2,0))+VLOOKUP($B$1,武魂升星!$C$5:$Q$11,M$2,0)</f>
        <v>99.81</v>
      </c>
      <c r="N12">
        <f>武魂升阶!N12*(1+VLOOKUP($B$1,武魂升星!$C$13:$Q$19,N$2,0))+VLOOKUP($B$1,武魂升星!$C$5:$Q$11,N$2,0)</f>
        <v>0</v>
      </c>
      <c r="O12">
        <f>武魂升阶!O12*(1+VLOOKUP($B$1,武魂升星!$C$13:$Q$19,O$2,0))+VLOOKUP($B$1,武魂升星!$C$5:$Q$11,O$2,0)</f>
        <v>0</v>
      </c>
      <c r="P12">
        <f>武魂升阶!P12*(1+VLOOKUP($B$1,武魂升星!$C$13:$Q$19,P$2,0))+VLOOKUP($B$1,武魂升星!$C$5:$Q$11,P$2,0)</f>
        <v>49.8</v>
      </c>
      <c r="Q12">
        <f>武魂升阶!Q12*(1+VLOOKUP($B$1,武魂升星!$C$13:$Q$19,Q$2,0))+VLOOKUP($B$1,武魂升星!$C$5:$Q$11,Q$2,0)</f>
        <v>49.8</v>
      </c>
      <c r="T12">
        <f>武魂升阶!T12*(1+VLOOKUP($B$1,武魂升星!$C$13:$Q$19,T$2,0))+VLOOKUP($B$1,武魂升星!$C$5:$Q$11,T$2,0)</f>
        <v>7454.4420000000009</v>
      </c>
      <c r="U12">
        <f>武魂升阶!U12*(1+VLOOKUP($B$1,武魂升星!$C$13:$Q$19,U$2,0))+VLOOKUP($B$1,武魂升星!$C$5:$Q$11,U$2,0)</f>
        <v>2736.6279999999997</v>
      </c>
      <c r="V12">
        <f>武魂升阶!V12*(1+VLOOKUP($B$1,武魂升星!$C$13:$Q$19,V$2,0))+VLOOKUP($B$1,武魂升星!$C$5:$Q$11,V$2,0)</f>
        <v>753.64400000000001</v>
      </c>
      <c r="W12">
        <f>武魂升阶!W12*(1+VLOOKUP($B$1,武魂升星!$C$13:$Q$19,W$2,0))+VLOOKUP($B$1,武魂升星!$C$5:$Q$11,W$2,0)</f>
        <v>753.64400000000001</v>
      </c>
      <c r="X12">
        <f>武魂升阶!X12*(1+VLOOKUP($B$1,武魂升星!$C$13:$Q$19,X$2,0))+VLOOKUP($B$1,武魂升星!$C$5:$Q$11,X$2,0)</f>
        <v>99.490000000000009</v>
      </c>
      <c r="Y12">
        <f>武魂升阶!Y12*(1+VLOOKUP($B$1,武魂升星!$C$13:$Q$19,Y$2,0))+VLOOKUP($B$1,武魂升星!$C$5:$Q$11,Y$2,0)</f>
        <v>99.490000000000009</v>
      </c>
      <c r="Z12">
        <f>武魂升阶!Z12*(1+VLOOKUP($B$1,武魂升星!$C$13:$Q$19,Z$2,0))+VLOOKUP($B$1,武魂升星!$C$5:$Q$11,Z$2,0)</f>
        <v>100.194</v>
      </c>
      <c r="AA12">
        <f>武魂升阶!AA12*(1+VLOOKUP($B$1,武魂升星!$C$13:$Q$19,AA$2,0))+VLOOKUP($B$1,武魂升星!$C$5:$Q$11,AA$2,0)</f>
        <v>100.13</v>
      </c>
      <c r="AB12">
        <f>武魂升阶!AB12*(1+VLOOKUP($B$1,武魂升星!$C$13:$Q$19,AB$2,0))+VLOOKUP($B$1,武魂升星!$C$5:$Q$11,AB$2,0)</f>
        <v>99.81</v>
      </c>
      <c r="AC12">
        <f>武魂升阶!AC12*(1+VLOOKUP($B$1,武魂升星!$C$13:$Q$19,AC$2,0))+VLOOKUP($B$1,武魂升星!$C$5:$Q$11,AC$2,0)</f>
        <v>99.81</v>
      </c>
      <c r="AD12">
        <f>武魂升阶!AD12*(1+VLOOKUP($B$1,武魂升星!$C$13:$Q$19,AD$2,0))+VLOOKUP($B$1,武魂升星!$C$5:$Q$11,AD$2,0)</f>
        <v>0</v>
      </c>
      <c r="AE12">
        <f>武魂升阶!AE12*(1+VLOOKUP($B$1,武魂升星!$C$13:$Q$19,AE$2,0))+VLOOKUP($B$1,武魂升星!$C$5:$Q$11,AE$2,0)</f>
        <v>0</v>
      </c>
      <c r="AF12">
        <f>武魂升阶!AF12*(1+VLOOKUP($B$1,武魂升星!$C$13:$Q$19,AF$2,0))+VLOOKUP($B$1,武魂升星!$C$5:$Q$11,AF$2,0)</f>
        <v>49.8</v>
      </c>
      <c r="AG12">
        <f>武魂升阶!AG12*(1+VLOOKUP($B$1,武魂升星!$C$13:$Q$19,AG$2,0))+VLOOKUP($B$1,武魂升星!$C$5:$Q$11,AG$2,0)</f>
        <v>49.8</v>
      </c>
      <c r="AJ12">
        <f>武魂升阶!AJ12*(1+VLOOKUP($B$1,武魂升星!$C$13:$Q$19,AJ$2,0))+VLOOKUP($B$1,武魂升星!$C$5:$Q$11,AJ$2,0)</f>
        <v>7345.6740000000009</v>
      </c>
      <c r="AK12">
        <f>武魂升阶!AK12*(1+VLOOKUP($B$1,武魂升星!$C$13:$Q$19,AK$2,0))+VLOOKUP($B$1,武魂升星!$C$5:$Q$11,AK$2,0)</f>
        <v>2754.7779999999998</v>
      </c>
      <c r="AL12">
        <f>武魂升阶!AL12*(1+VLOOKUP($B$1,武魂升星!$C$13:$Q$19,AL$2,0))+VLOOKUP($B$1,武魂升星!$C$5:$Q$11,AL$2,0)</f>
        <v>740.62</v>
      </c>
      <c r="AM12">
        <f>武魂升阶!AM12*(1+VLOOKUP($B$1,武魂升星!$C$13:$Q$19,AM$2,0))+VLOOKUP($B$1,武魂升星!$C$5:$Q$11,AM$2,0)</f>
        <v>740.62</v>
      </c>
      <c r="AN12">
        <f>武魂升阶!AN12*(1+VLOOKUP($B$1,武魂升星!$C$13:$Q$19,AN$2,0))+VLOOKUP($B$1,武魂升星!$C$5:$Q$11,AN$2,0)</f>
        <v>99.81</v>
      </c>
      <c r="AO12">
        <f>武魂升阶!AO12*(1+VLOOKUP($B$1,武魂升星!$C$13:$Q$19,AO$2,0))+VLOOKUP($B$1,武魂升星!$C$5:$Q$11,AO$2,0)</f>
        <v>99.81</v>
      </c>
      <c r="AP12">
        <f>武魂升阶!AP12*(1+VLOOKUP($B$1,武魂升星!$C$13:$Q$19,AP$2,0))+VLOOKUP($B$1,武魂升星!$C$5:$Q$11,AP$2,0)</f>
        <v>99.873999999999995</v>
      </c>
      <c r="AQ12">
        <f>武魂升阶!AQ12*(1+VLOOKUP($B$1,武魂升星!$C$13:$Q$19,AQ$2,0))+VLOOKUP($B$1,武魂升星!$C$5:$Q$11,AQ$2,0)</f>
        <v>99.81</v>
      </c>
      <c r="AR12">
        <f>武魂升阶!AR12*(1+VLOOKUP($B$1,武魂升星!$C$13:$Q$19,AR$2,0))+VLOOKUP($B$1,武魂升星!$C$5:$Q$11,AR$2,0)</f>
        <v>99.81</v>
      </c>
      <c r="AS12">
        <f>武魂升阶!AS12*(1+VLOOKUP($B$1,武魂升星!$C$13:$Q$19,AS$2,0))+VLOOKUP($B$1,武魂升星!$C$5:$Q$11,AS$2,0)</f>
        <v>99.81</v>
      </c>
      <c r="AT12">
        <f>武魂升阶!AT12*(1+VLOOKUP($B$1,武魂升星!$C$13:$Q$19,AT$2,0))+VLOOKUP($B$1,武魂升星!$C$5:$Q$11,AT$2,0)</f>
        <v>0</v>
      </c>
      <c r="AU12">
        <f>武魂升阶!AU12*(1+VLOOKUP($B$1,武魂升星!$C$13:$Q$19,AU$2,0))+VLOOKUP($B$1,武魂升星!$C$5:$Q$11,AU$2,0)</f>
        <v>0</v>
      </c>
      <c r="AV12">
        <f>武魂升阶!AV12*(1+VLOOKUP($B$1,武魂升星!$C$13:$Q$19,AV$2,0))+VLOOKUP($B$1,武魂升星!$C$5:$Q$11,AV$2,0)</f>
        <v>49.8</v>
      </c>
      <c r="AW12">
        <f>武魂升阶!AW12*(1+VLOOKUP($B$1,武魂升星!$C$13:$Q$19,AW$2,0))+VLOOKUP($B$1,武魂升星!$C$5:$Q$11,AW$2,0)</f>
        <v>49.8</v>
      </c>
      <c r="AZ12">
        <f>VLOOKUP($B$2,武魂升星!$C$21:$D$27,2,0)</f>
        <v>0.48</v>
      </c>
      <c r="BA12">
        <f>VLOOKUP($B$2,武魂升星!$C$21:$D$27,2,0)</f>
        <v>0.48</v>
      </c>
      <c r="BB12">
        <f>VLOOKUP($B$2,武魂升星!$C$21:$D$27,2,0)</f>
        <v>0.48</v>
      </c>
      <c r="BC12">
        <f>VLOOKUP($B$2,武魂升星!$C$21:$D$27,2,0)</f>
        <v>0.48</v>
      </c>
      <c r="BD12">
        <f>VLOOKUP($B$2,武魂升星!$C$21:$D$27,2,0)</f>
        <v>0.48</v>
      </c>
      <c r="BE12">
        <f>VLOOKUP($B$2,武魂升星!$C$21:$D$27,2,0)</f>
        <v>0.48</v>
      </c>
      <c r="BF12">
        <f>VLOOKUP($B$2,武魂升星!$C$21:$D$27,2,0)</f>
        <v>0.48</v>
      </c>
      <c r="BG12">
        <f>VLOOKUP($B$2,武魂升星!$C$21:$D$27,2,0)</f>
        <v>0.48</v>
      </c>
      <c r="BH12">
        <f>VLOOKUP($B$2,武魂升星!$C$21:$D$27,2,0)</f>
        <v>0.48</v>
      </c>
      <c r="BI12">
        <f>VLOOKUP($B$2,武魂升星!$C$21:$D$27,2,0)</f>
        <v>0.48</v>
      </c>
      <c r="BJ12">
        <f>VLOOKUP($B$2,武魂升星!$C$21:$D$27,2,0)</f>
        <v>0.48</v>
      </c>
      <c r="BK12">
        <f>VLOOKUP($B$2,武魂升星!$C$21:$D$27,2,0)</f>
        <v>0.48</v>
      </c>
      <c r="BL12">
        <f>VLOOKUP($B$2,武魂升星!$C$21:$D$27,2,0)</f>
        <v>0.48</v>
      </c>
      <c r="BM12">
        <f>VLOOKUP($B$2,武魂升星!$C$21:$D$27,2,0)</f>
        <v>0.48</v>
      </c>
    </row>
    <row r="13" spans="1:65" x14ac:dyDescent="0.2">
      <c r="B13">
        <v>9</v>
      </c>
      <c r="D13">
        <f>武魂升阶!D13*(1+VLOOKUP($B$1,武魂升星!$C$13:$Q$19,D$2,0))+VLOOKUP($B$1,武魂升星!$C$5:$Q$11,D$2,0)</f>
        <v>7695.2100000000009</v>
      </c>
      <c r="E13">
        <f>武魂升阶!E13*(1+VLOOKUP($B$1,武魂升星!$C$13:$Q$19,E$2,0))+VLOOKUP($B$1,武魂升星!$C$5:$Q$11,E$2,0)</f>
        <v>2753.8319999999999</v>
      </c>
      <c r="F13">
        <f>武魂升阶!F13*(1+VLOOKUP($B$1,武魂升星!$C$13:$Q$19,F$2,0))+VLOOKUP($B$1,武魂升星!$C$5:$Q$11,F$2,0)</f>
        <v>778.22</v>
      </c>
      <c r="G13">
        <f>武魂升阶!G13*(1+VLOOKUP($B$1,武魂升星!$C$13:$Q$19,G$2,0))+VLOOKUP($B$1,武魂升星!$C$5:$Q$11,G$2,0)</f>
        <v>778.22</v>
      </c>
      <c r="H13">
        <f>武魂升阶!H13*(1+VLOOKUP($B$1,武魂升星!$C$13:$Q$19,H$2,0))+VLOOKUP($B$1,武魂升星!$C$5:$Q$11,H$2,0)</f>
        <v>103.01</v>
      </c>
      <c r="I13">
        <f>武魂升阶!I13*(1+VLOOKUP($B$1,武魂升星!$C$13:$Q$19,I$2,0))+VLOOKUP($B$1,武魂升星!$C$5:$Q$11,I$2,0)</f>
        <v>103.01</v>
      </c>
      <c r="J13">
        <f>武魂升阶!J13*(1+VLOOKUP($B$1,武魂升星!$C$13:$Q$19,J$2,0))+VLOOKUP($B$1,武魂升星!$C$5:$Q$11,J$2,0)</f>
        <v>103.074</v>
      </c>
      <c r="K13">
        <f>武魂升阶!K13*(1+VLOOKUP($B$1,武魂升星!$C$13:$Q$19,K$2,0))+VLOOKUP($B$1,武魂升星!$C$5:$Q$11,K$2,0)</f>
        <v>103.01</v>
      </c>
      <c r="L13">
        <f>武魂升阶!L13*(1+VLOOKUP($B$1,武魂升星!$C$13:$Q$19,L$2,0))+VLOOKUP($B$1,武魂升星!$C$5:$Q$11,L$2,0)</f>
        <v>103.01</v>
      </c>
      <c r="M13">
        <f>武魂升阶!M13*(1+VLOOKUP($B$1,武魂升星!$C$13:$Q$19,M$2,0))+VLOOKUP($B$1,武魂升星!$C$5:$Q$11,M$2,0)</f>
        <v>103.01</v>
      </c>
      <c r="N13">
        <f>武魂升阶!N13*(1+VLOOKUP($B$1,武魂升星!$C$13:$Q$19,N$2,0))+VLOOKUP($B$1,武魂升星!$C$5:$Q$11,N$2,0)</f>
        <v>0</v>
      </c>
      <c r="O13">
        <f>武魂升阶!O13*(1+VLOOKUP($B$1,武魂升星!$C$13:$Q$19,O$2,0))+VLOOKUP($B$1,武魂升星!$C$5:$Q$11,O$2,0)</f>
        <v>0</v>
      </c>
      <c r="P13">
        <f>武魂升阶!P13*(1+VLOOKUP($B$1,武魂升星!$C$13:$Q$19,P$2,0))+VLOOKUP($B$1,武魂升星!$C$5:$Q$11,P$2,0)</f>
        <v>55.8</v>
      </c>
      <c r="Q13">
        <f>武魂升阶!Q13*(1+VLOOKUP($B$1,武魂升星!$C$13:$Q$19,Q$2,0))+VLOOKUP($B$1,武魂升星!$C$5:$Q$11,Q$2,0)</f>
        <v>55.8</v>
      </c>
      <c r="T13">
        <f>武魂升阶!T13*(1+VLOOKUP($B$1,武魂升星!$C$13:$Q$19,T$2,0))+VLOOKUP($B$1,武魂升星!$C$5:$Q$11,T$2,0)</f>
        <v>7573.2420000000002</v>
      </c>
      <c r="U13">
        <f>武魂升阶!U13*(1+VLOOKUP($B$1,武魂升星!$C$13:$Q$19,U$2,0))+VLOOKUP($B$1,武魂升星!$C$5:$Q$11,U$2,0)</f>
        <v>2774.0279999999998</v>
      </c>
      <c r="V13">
        <f>武魂升阶!V13*(1+VLOOKUP($B$1,武魂升星!$C$13:$Q$19,V$2,0))+VLOOKUP($B$1,武魂升星!$C$5:$Q$11,V$2,0)</f>
        <v>763.24399999999991</v>
      </c>
      <c r="W13">
        <f>武魂升阶!W13*(1+VLOOKUP($B$1,武魂升星!$C$13:$Q$19,W$2,0))+VLOOKUP($B$1,武魂升星!$C$5:$Q$11,W$2,0)</f>
        <v>763.24399999999991</v>
      </c>
      <c r="X13">
        <f>武魂升阶!X13*(1+VLOOKUP($B$1,武魂升星!$C$13:$Q$19,X$2,0))+VLOOKUP($B$1,武魂升星!$C$5:$Q$11,X$2,0)</f>
        <v>102.69</v>
      </c>
      <c r="Y13">
        <f>武魂升阶!Y13*(1+VLOOKUP($B$1,武魂升星!$C$13:$Q$19,Y$2,0))+VLOOKUP($B$1,武魂升星!$C$5:$Q$11,Y$2,0)</f>
        <v>102.69</v>
      </c>
      <c r="Z13">
        <f>武魂升阶!Z13*(1+VLOOKUP($B$1,武魂升星!$C$13:$Q$19,Z$2,0))+VLOOKUP($B$1,武魂升星!$C$5:$Q$11,Z$2,0)</f>
        <v>103.39400000000001</v>
      </c>
      <c r="AA13">
        <f>武魂升阶!AA13*(1+VLOOKUP($B$1,武魂升星!$C$13:$Q$19,AA$2,0))+VLOOKUP($B$1,武魂升星!$C$5:$Q$11,AA$2,0)</f>
        <v>103.33</v>
      </c>
      <c r="AB13">
        <f>武魂升阶!AB13*(1+VLOOKUP($B$1,武魂升星!$C$13:$Q$19,AB$2,0))+VLOOKUP($B$1,武魂升星!$C$5:$Q$11,AB$2,0)</f>
        <v>103.01</v>
      </c>
      <c r="AC13">
        <f>武魂升阶!AC13*(1+VLOOKUP($B$1,武魂升星!$C$13:$Q$19,AC$2,0))+VLOOKUP($B$1,武魂升星!$C$5:$Q$11,AC$2,0)</f>
        <v>103.01</v>
      </c>
      <c r="AD13">
        <f>武魂升阶!AD13*(1+VLOOKUP($B$1,武魂升星!$C$13:$Q$19,AD$2,0))+VLOOKUP($B$1,武魂升星!$C$5:$Q$11,AD$2,0)</f>
        <v>0</v>
      </c>
      <c r="AE13">
        <f>武魂升阶!AE13*(1+VLOOKUP($B$1,武魂升星!$C$13:$Q$19,AE$2,0))+VLOOKUP($B$1,武魂升星!$C$5:$Q$11,AE$2,0)</f>
        <v>0</v>
      </c>
      <c r="AF13">
        <f>武魂升阶!AF13*(1+VLOOKUP($B$1,武魂升星!$C$13:$Q$19,AF$2,0))+VLOOKUP($B$1,武魂升星!$C$5:$Q$11,AF$2,0)</f>
        <v>55.8</v>
      </c>
      <c r="AG13">
        <f>武魂升阶!AG13*(1+VLOOKUP($B$1,武魂升星!$C$13:$Q$19,AG$2,0))+VLOOKUP($B$1,武魂升星!$C$5:$Q$11,AG$2,0)</f>
        <v>55.8</v>
      </c>
      <c r="AJ13">
        <f>武魂升阶!AJ13*(1+VLOOKUP($B$1,武魂升星!$C$13:$Q$19,AJ$2,0))+VLOOKUP($B$1,武魂升星!$C$5:$Q$11,AJ$2,0)</f>
        <v>7451.2740000000003</v>
      </c>
      <c r="AK13">
        <f>武魂升阶!AK13*(1+VLOOKUP($B$1,武魂升星!$C$13:$Q$19,AK$2,0))+VLOOKUP($B$1,武魂升星!$C$5:$Q$11,AK$2,0)</f>
        <v>2794.3779999999997</v>
      </c>
      <c r="AL13">
        <f>武魂升阶!AL13*(1+VLOOKUP($B$1,武魂升星!$C$13:$Q$19,AL$2,0))+VLOOKUP($B$1,武魂升星!$C$5:$Q$11,AL$2,0)</f>
        <v>748.62</v>
      </c>
      <c r="AM13">
        <f>武魂升阶!AM13*(1+VLOOKUP($B$1,武魂升星!$C$13:$Q$19,AM$2,0))+VLOOKUP($B$1,武魂升星!$C$5:$Q$11,AM$2,0)</f>
        <v>748.62</v>
      </c>
      <c r="AN13">
        <f>武魂升阶!AN13*(1+VLOOKUP($B$1,武魂升星!$C$13:$Q$19,AN$2,0))+VLOOKUP($B$1,武魂升星!$C$5:$Q$11,AN$2,0)</f>
        <v>103.01</v>
      </c>
      <c r="AO13">
        <f>武魂升阶!AO13*(1+VLOOKUP($B$1,武魂升星!$C$13:$Q$19,AO$2,0))+VLOOKUP($B$1,武魂升星!$C$5:$Q$11,AO$2,0)</f>
        <v>103.01</v>
      </c>
      <c r="AP13">
        <f>武魂升阶!AP13*(1+VLOOKUP($B$1,武魂升星!$C$13:$Q$19,AP$2,0))+VLOOKUP($B$1,武魂升星!$C$5:$Q$11,AP$2,0)</f>
        <v>103.074</v>
      </c>
      <c r="AQ13">
        <f>武魂升阶!AQ13*(1+VLOOKUP($B$1,武魂升星!$C$13:$Q$19,AQ$2,0))+VLOOKUP($B$1,武魂升星!$C$5:$Q$11,AQ$2,0)</f>
        <v>103.01</v>
      </c>
      <c r="AR13">
        <f>武魂升阶!AR13*(1+VLOOKUP($B$1,武魂升星!$C$13:$Q$19,AR$2,0))+VLOOKUP($B$1,武魂升星!$C$5:$Q$11,AR$2,0)</f>
        <v>103.01</v>
      </c>
      <c r="AS13">
        <f>武魂升阶!AS13*(1+VLOOKUP($B$1,武魂升星!$C$13:$Q$19,AS$2,0))+VLOOKUP($B$1,武魂升星!$C$5:$Q$11,AS$2,0)</f>
        <v>103.01</v>
      </c>
      <c r="AT13">
        <f>武魂升阶!AT13*(1+VLOOKUP($B$1,武魂升星!$C$13:$Q$19,AT$2,0))+VLOOKUP($B$1,武魂升星!$C$5:$Q$11,AT$2,0)</f>
        <v>0</v>
      </c>
      <c r="AU13">
        <f>武魂升阶!AU13*(1+VLOOKUP($B$1,武魂升星!$C$13:$Q$19,AU$2,0))+VLOOKUP($B$1,武魂升星!$C$5:$Q$11,AU$2,0)</f>
        <v>0</v>
      </c>
      <c r="AV13">
        <f>武魂升阶!AV13*(1+VLOOKUP($B$1,武魂升星!$C$13:$Q$19,AV$2,0))+VLOOKUP($B$1,武魂升星!$C$5:$Q$11,AV$2,0)</f>
        <v>55.8</v>
      </c>
      <c r="AW13">
        <f>武魂升阶!AW13*(1+VLOOKUP($B$1,武魂升星!$C$13:$Q$19,AW$2,0))+VLOOKUP($B$1,武魂升星!$C$5:$Q$11,AW$2,0)</f>
        <v>55.8</v>
      </c>
      <c r="AZ13">
        <f>VLOOKUP($B$2,武魂升星!$C$21:$D$27,2,0)</f>
        <v>0.48</v>
      </c>
      <c r="BA13">
        <f>VLOOKUP($B$2,武魂升星!$C$21:$D$27,2,0)</f>
        <v>0.48</v>
      </c>
      <c r="BB13">
        <f>VLOOKUP($B$2,武魂升星!$C$21:$D$27,2,0)</f>
        <v>0.48</v>
      </c>
      <c r="BC13">
        <f>VLOOKUP($B$2,武魂升星!$C$21:$D$27,2,0)</f>
        <v>0.48</v>
      </c>
      <c r="BD13">
        <f>VLOOKUP($B$2,武魂升星!$C$21:$D$27,2,0)</f>
        <v>0.48</v>
      </c>
      <c r="BE13">
        <f>VLOOKUP($B$2,武魂升星!$C$21:$D$27,2,0)</f>
        <v>0.48</v>
      </c>
      <c r="BF13">
        <f>VLOOKUP($B$2,武魂升星!$C$21:$D$27,2,0)</f>
        <v>0.48</v>
      </c>
      <c r="BG13">
        <f>VLOOKUP($B$2,武魂升星!$C$21:$D$27,2,0)</f>
        <v>0.48</v>
      </c>
      <c r="BH13">
        <f>VLOOKUP($B$2,武魂升星!$C$21:$D$27,2,0)</f>
        <v>0.48</v>
      </c>
      <c r="BI13">
        <f>VLOOKUP($B$2,武魂升星!$C$21:$D$27,2,0)</f>
        <v>0.48</v>
      </c>
      <c r="BJ13">
        <f>VLOOKUP($B$2,武魂升星!$C$21:$D$27,2,0)</f>
        <v>0.48</v>
      </c>
      <c r="BK13">
        <f>VLOOKUP($B$2,武魂升星!$C$21:$D$27,2,0)</f>
        <v>0.48</v>
      </c>
      <c r="BL13">
        <f>VLOOKUP($B$2,武魂升星!$C$21:$D$27,2,0)</f>
        <v>0.48</v>
      </c>
      <c r="BM13">
        <f>VLOOKUP($B$2,武魂升星!$C$21:$D$27,2,0)</f>
        <v>0.48</v>
      </c>
    </row>
    <row r="14" spans="1:65" x14ac:dyDescent="0.2">
      <c r="B14">
        <v>10</v>
      </c>
      <c r="D14">
        <f>武魂升阶!D14*(1+VLOOKUP($B$1,武魂升星!$C$13:$Q$19,D$2,0))+VLOOKUP($B$1,武魂升星!$C$5:$Q$11,D$2,0)</f>
        <v>7865.2260000000006</v>
      </c>
      <c r="E14">
        <f>武魂升阶!E14*(1+VLOOKUP($B$1,武魂升星!$C$13:$Q$19,E$2,0))+VLOOKUP($B$1,武魂升星!$C$5:$Q$11,E$2,0)</f>
        <v>2799.482</v>
      </c>
      <c r="F14">
        <f>武魂升阶!F14*(1+VLOOKUP($B$1,武魂升星!$C$13:$Q$19,F$2,0))+VLOOKUP($B$1,武魂升星!$C$5:$Q$11,F$2,0)</f>
        <v>792.87599999999998</v>
      </c>
      <c r="G14">
        <f>武魂升阶!G14*(1+VLOOKUP($B$1,武魂升星!$C$13:$Q$19,G$2,0))+VLOOKUP($B$1,武魂升星!$C$5:$Q$11,G$2,0)</f>
        <v>792.87599999999998</v>
      </c>
      <c r="H14">
        <f>武魂升阶!H14*(1+VLOOKUP($B$1,武魂升星!$C$13:$Q$19,H$2,0))+VLOOKUP($B$1,武魂升星!$C$5:$Q$11,H$2,0)</f>
        <v>106.53</v>
      </c>
      <c r="I14">
        <f>武魂升阶!I14*(1+VLOOKUP($B$1,武魂升星!$C$13:$Q$19,I$2,0))+VLOOKUP($B$1,武魂升星!$C$5:$Q$11,I$2,0)</f>
        <v>106.53</v>
      </c>
      <c r="J14">
        <f>武魂升阶!J14*(1+VLOOKUP($B$1,武魂升星!$C$13:$Q$19,J$2,0))+VLOOKUP($B$1,武魂升星!$C$5:$Q$11,J$2,0)</f>
        <v>106.658</v>
      </c>
      <c r="K14">
        <f>武魂升阶!K14*(1+VLOOKUP($B$1,武魂升星!$C$13:$Q$19,K$2,0))+VLOOKUP($B$1,武魂升星!$C$5:$Q$11,K$2,0)</f>
        <v>106.53</v>
      </c>
      <c r="L14">
        <f>武魂升阶!L14*(1+VLOOKUP($B$1,武魂升星!$C$13:$Q$19,L$2,0))+VLOOKUP($B$1,武魂升星!$C$5:$Q$11,L$2,0)</f>
        <v>106.53</v>
      </c>
      <c r="M14">
        <f>武魂升阶!M14*(1+VLOOKUP($B$1,武魂升星!$C$13:$Q$19,M$2,0))+VLOOKUP($B$1,武魂升星!$C$5:$Q$11,M$2,0)</f>
        <v>106.53</v>
      </c>
      <c r="N14">
        <f>武魂升阶!N14*(1+VLOOKUP($B$1,武魂升星!$C$13:$Q$19,N$2,0))+VLOOKUP($B$1,武魂升星!$C$5:$Q$11,N$2,0)</f>
        <v>0</v>
      </c>
      <c r="O14">
        <f>武魂升阶!O14*(1+VLOOKUP($B$1,武魂升星!$C$13:$Q$19,O$2,0))+VLOOKUP($B$1,武魂升星!$C$5:$Q$11,O$2,0)</f>
        <v>0</v>
      </c>
      <c r="P14">
        <f>武魂升阶!P14*(1+VLOOKUP($B$1,武魂升星!$C$13:$Q$19,P$2,0))+VLOOKUP($B$1,武魂升星!$C$5:$Q$11,P$2,0)</f>
        <v>63.96</v>
      </c>
      <c r="Q14">
        <f>武魂升阶!Q14*(1+VLOOKUP($B$1,武魂升星!$C$13:$Q$19,Q$2,0))+VLOOKUP($B$1,武魂升星!$C$5:$Q$11,Q$2,0)</f>
        <v>63.96</v>
      </c>
      <c r="T14">
        <f>武魂升阶!T14*(1+VLOOKUP($B$1,武魂升星!$C$13:$Q$19,T$2,0))+VLOOKUP($B$1,武魂升星!$C$5:$Q$11,T$2,0)</f>
        <v>7726.2520000000004</v>
      </c>
      <c r="U14">
        <f>武魂升阶!U14*(1+VLOOKUP($B$1,武魂升星!$C$13:$Q$19,U$2,0))+VLOOKUP($B$1,武魂升星!$C$5:$Q$11,U$2,0)</f>
        <v>2822.3619999999996</v>
      </c>
      <c r="V14">
        <f>武魂升阶!V14*(1+VLOOKUP($B$1,武魂升星!$C$13:$Q$19,V$2,0))+VLOOKUP($B$1,武魂升星!$C$5:$Q$11,V$2,0)</f>
        <v>775.61199999999997</v>
      </c>
      <c r="W14">
        <f>武魂升阶!W14*(1+VLOOKUP($B$1,武魂升星!$C$13:$Q$19,W$2,0))+VLOOKUP($B$1,武魂升星!$C$5:$Q$11,W$2,0)</f>
        <v>775.61199999999997</v>
      </c>
      <c r="X14">
        <f>武魂升阶!X14*(1+VLOOKUP($B$1,武魂升星!$C$13:$Q$19,X$2,0))+VLOOKUP($B$1,武魂升星!$C$5:$Q$11,X$2,0)</f>
        <v>105.89</v>
      </c>
      <c r="Y14">
        <f>武魂升阶!Y14*(1+VLOOKUP($B$1,武魂升星!$C$13:$Q$19,Y$2,0))+VLOOKUP($B$1,武魂升星!$C$5:$Q$11,Y$2,0)</f>
        <v>105.89</v>
      </c>
      <c r="Z14">
        <f>武魂升阶!Z14*(1+VLOOKUP($B$1,武魂升星!$C$13:$Q$19,Z$2,0))+VLOOKUP($B$1,武魂升星!$C$5:$Q$11,Z$2,0)</f>
        <v>107.298</v>
      </c>
      <c r="AA14">
        <f>武魂升阶!AA14*(1+VLOOKUP($B$1,武魂升星!$C$13:$Q$19,AA$2,0))+VLOOKUP($B$1,武魂升星!$C$5:$Q$11,AA$2,0)</f>
        <v>107.17</v>
      </c>
      <c r="AB14">
        <f>武魂升阶!AB14*(1+VLOOKUP($B$1,武魂升星!$C$13:$Q$19,AB$2,0))+VLOOKUP($B$1,武魂升星!$C$5:$Q$11,AB$2,0)</f>
        <v>106.53</v>
      </c>
      <c r="AC14">
        <f>武魂升阶!AC14*(1+VLOOKUP($B$1,武魂升星!$C$13:$Q$19,AC$2,0))+VLOOKUP($B$1,武魂升星!$C$5:$Q$11,AC$2,0)</f>
        <v>106.53</v>
      </c>
      <c r="AD14">
        <f>武魂升阶!AD14*(1+VLOOKUP($B$1,武魂升星!$C$13:$Q$19,AD$2,0))+VLOOKUP($B$1,武魂升星!$C$5:$Q$11,AD$2,0)</f>
        <v>0</v>
      </c>
      <c r="AE14">
        <f>武魂升阶!AE14*(1+VLOOKUP($B$1,武魂升星!$C$13:$Q$19,AE$2,0))+VLOOKUP($B$1,武魂升星!$C$5:$Q$11,AE$2,0)</f>
        <v>0</v>
      </c>
      <c r="AF14">
        <f>武魂升阶!AF14*(1+VLOOKUP($B$1,武魂升星!$C$13:$Q$19,AF$2,0))+VLOOKUP($B$1,武魂升星!$C$5:$Q$11,AF$2,0)</f>
        <v>63.96</v>
      </c>
      <c r="AG14">
        <f>武魂升阶!AG14*(1+VLOOKUP($B$1,武魂升星!$C$13:$Q$19,AG$2,0))+VLOOKUP($B$1,武魂升星!$C$5:$Q$11,AG$2,0)</f>
        <v>63.96</v>
      </c>
      <c r="AJ14">
        <f>武魂升阶!AJ14*(1+VLOOKUP($B$1,武魂升星!$C$13:$Q$19,AJ$2,0))+VLOOKUP($B$1,武魂升星!$C$5:$Q$11,AJ$2,0)</f>
        <v>7587.2780000000002</v>
      </c>
      <c r="AK14">
        <f>武魂升阶!AK14*(1+VLOOKUP($B$1,武魂升星!$C$13:$Q$19,AK$2,0))+VLOOKUP($B$1,武魂升星!$C$5:$Q$11,AK$2,0)</f>
        <v>2845.5719999999997</v>
      </c>
      <c r="AL14">
        <f>武魂升阶!AL14*(1+VLOOKUP($B$1,武魂升星!$C$13:$Q$19,AL$2,0))+VLOOKUP($B$1,武魂升星!$C$5:$Q$11,AL$2,0)</f>
        <v>759.09999999999991</v>
      </c>
      <c r="AM14">
        <f>武魂升阶!AM14*(1+VLOOKUP($B$1,武魂升星!$C$13:$Q$19,AM$2,0))+VLOOKUP($B$1,武魂升星!$C$5:$Q$11,AM$2,0)</f>
        <v>759.09999999999991</v>
      </c>
      <c r="AN14">
        <f>武魂升阶!AN14*(1+VLOOKUP($B$1,武魂升星!$C$13:$Q$19,AN$2,0))+VLOOKUP($B$1,武魂升星!$C$5:$Q$11,AN$2,0)</f>
        <v>106.53</v>
      </c>
      <c r="AO14">
        <f>武魂升阶!AO14*(1+VLOOKUP($B$1,武魂升星!$C$13:$Q$19,AO$2,0))+VLOOKUP($B$1,武魂升星!$C$5:$Q$11,AO$2,0)</f>
        <v>106.53</v>
      </c>
      <c r="AP14">
        <f>武魂升阶!AP14*(1+VLOOKUP($B$1,武魂升星!$C$13:$Q$19,AP$2,0))+VLOOKUP($B$1,武魂升星!$C$5:$Q$11,AP$2,0)</f>
        <v>106.658</v>
      </c>
      <c r="AQ14">
        <f>武魂升阶!AQ14*(1+VLOOKUP($B$1,武魂升星!$C$13:$Q$19,AQ$2,0))+VLOOKUP($B$1,武魂升星!$C$5:$Q$11,AQ$2,0)</f>
        <v>106.53</v>
      </c>
      <c r="AR14">
        <f>武魂升阶!AR14*(1+VLOOKUP($B$1,武魂升星!$C$13:$Q$19,AR$2,0))+VLOOKUP($B$1,武魂升星!$C$5:$Q$11,AR$2,0)</f>
        <v>106.53</v>
      </c>
      <c r="AS14">
        <f>武魂升阶!AS14*(1+VLOOKUP($B$1,武魂升星!$C$13:$Q$19,AS$2,0))+VLOOKUP($B$1,武魂升星!$C$5:$Q$11,AS$2,0)</f>
        <v>106.53</v>
      </c>
      <c r="AT14">
        <f>武魂升阶!AT14*(1+VLOOKUP($B$1,武魂升星!$C$13:$Q$19,AT$2,0))+VLOOKUP($B$1,武魂升星!$C$5:$Q$11,AT$2,0)</f>
        <v>0</v>
      </c>
      <c r="AU14">
        <f>武魂升阶!AU14*(1+VLOOKUP($B$1,武魂升星!$C$13:$Q$19,AU$2,0))+VLOOKUP($B$1,武魂升星!$C$5:$Q$11,AU$2,0)</f>
        <v>0</v>
      </c>
      <c r="AV14">
        <f>武魂升阶!AV14*(1+VLOOKUP($B$1,武魂升星!$C$13:$Q$19,AV$2,0))+VLOOKUP($B$1,武魂升星!$C$5:$Q$11,AV$2,0)</f>
        <v>63.96</v>
      </c>
      <c r="AW14">
        <f>武魂升阶!AW14*(1+VLOOKUP($B$1,武魂升星!$C$13:$Q$19,AW$2,0))+VLOOKUP($B$1,武魂升星!$C$5:$Q$11,AW$2,0)</f>
        <v>63.96</v>
      </c>
      <c r="AZ14">
        <f>VLOOKUP($B$2,武魂升星!$C$21:$D$27,2,0)</f>
        <v>0.48</v>
      </c>
      <c r="BA14">
        <f>VLOOKUP($B$2,武魂升星!$C$21:$D$27,2,0)</f>
        <v>0.48</v>
      </c>
      <c r="BB14">
        <f>VLOOKUP($B$2,武魂升星!$C$21:$D$27,2,0)</f>
        <v>0.48</v>
      </c>
      <c r="BC14">
        <f>VLOOKUP($B$2,武魂升星!$C$21:$D$27,2,0)</f>
        <v>0.48</v>
      </c>
      <c r="BD14">
        <f>VLOOKUP($B$2,武魂升星!$C$21:$D$27,2,0)</f>
        <v>0.48</v>
      </c>
      <c r="BE14">
        <f>VLOOKUP($B$2,武魂升星!$C$21:$D$27,2,0)</f>
        <v>0.48</v>
      </c>
      <c r="BF14">
        <f>VLOOKUP($B$2,武魂升星!$C$21:$D$27,2,0)</f>
        <v>0.48</v>
      </c>
      <c r="BG14">
        <f>VLOOKUP($B$2,武魂升星!$C$21:$D$27,2,0)</f>
        <v>0.48</v>
      </c>
      <c r="BH14">
        <f>VLOOKUP($B$2,武魂升星!$C$21:$D$27,2,0)</f>
        <v>0.48</v>
      </c>
      <c r="BI14">
        <f>VLOOKUP($B$2,武魂升星!$C$21:$D$27,2,0)</f>
        <v>0.48</v>
      </c>
      <c r="BJ14">
        <f>VLOOKUP($B$2,武魂升星!$C$21:$D$27,2,0)</f>
        <v>0.48</v>
      </c>
      <c r="BK14">
        <f>VLOOKUP($B$2,武魂升星!$C$21:$D$27,2,0)</f>
        <v>0.48</v>
      </c>
      <c r="BL14">
        <f>VLOOKUP($B$2,武魂升星!$C$21:$D$27,2,0)</f>
        <v>0.48</v>
      </c>
      <c r="BM14">
        <f>VLOOKUP($B$2,武魂升星!$C$21:$D$27,2,0)</f>
        <v>0.48</v>
      </c>
    </row>
    <row r="15" spans="1:65" x14ac:dyDescent="0.2">
      <c r="B15">
        <v>11</v>
      </c>
      <c r="D15">
        <f>武魂升阶!D15*(1+VLOOKUP($B$1,武魂升星!$C$13:$Q$19,D$2,0))+VLOOKUP($B$1,武魂升星!$C$5:$Q$11,D$2,0)</f>
        <v>7997.2260000000006</v>
      </c>
      <c r="E15">
        <f>武魂升阶!E15*(1+VLOOKUP($B$1,武魂升星!$C$13:$Q$19,E$2,0))+VLOOKUP($B$1,武魂升星!$C$5:$Q$11,E$2,0)</f>
        <v>2834.6819999999998</v>
      </c>
      <c r="F15">
        <f>武魂升阶!F15*(1+VLOOKUP($B$1,武魂升星!$C$13:$Q$19,F$2,0))+VLOOKUP($B$1,武魂升星!$C$5:$Q$11,F$2,0)</f>
        <v>804.07600000000002</v>
      </c>
      <c r="G15">
        <f>武魂升阶!G15*(1+VLOOKUP($B$1,武魂升星!$C$13:$Q$19,G$2,0))+VLOOKUP($B$1,武魂升星!$C$5:$Q$11,G$2,0)</f>
        <v>804.07600000000002</v>
      </c>
      <c r="H15">
        <f>武魂升阶!H15*(1+VLOOKUP($B$1,武魂升星!$C$13:$Q$19,H$2,0))+VLOOKUP($B$1,武魂升星!$C$5:$Q$11,H$2,0)</f>
        <v>109.72999999999999</v>
      </c>
      <c r="I15">
        <f>武魂升阶!I15*(1+VLOOKUP($B$1,武魂升星!$C$13:$Q$19,I$2,0))+VLOOKUP($B$1,武魂升星!$C$5:$Q$11,I$2,0)</f>
        <v>109.72999999999999</v>
      </c>
      <c r="J15">
        <f>武魂升阶!J15*(1+VLOOKUP($B$1,武魂升星!$C$13:$Q$19,J$2,0))+VLOOKUP($B$1,武魂升星!$C$5:$Q$11,J$2,0)</f>
        <v>109.858</v>
      </c>
      <c r="K15">
        <f>武魂升阶!K15*(1+VLOOKUP($B$1,武魂升星!$C$13:$Q$19,K$2,0))+VLOOKUP($B$1,武魂升星!$C$5:$Q$11,K$2,0)</f>
        <v>109.72999999999999</v>
      </c>
      <c r="L15">
        <f>武魂升阶!L15*(1+VLOOKUP($B$1,武魂升星!$C$13:$Q$19,L$2,0))+VLOOKUP($B$1,武魂升星!$C$5:$Q$11,L$2,0)</f>
        <v>109.72999999999999</v>
      </c>
      <c r="M15">
        <f>武魂升阶!M15*(1+VLOOKUP($B$1,武魂升星!$C$13:$Q$19,M$2,0))+VLOOKUP($B$1,武魂升星!$C$5:$Q$11,M$2,0)</f>
        <v>109.72999999999999</v>
      </c>
      <c r="N15">
        <f>武魂升阶!N15*(1+VLOOKUP($B$1,武魂升星!$C$13:$Q$19,N$2,0))+VLOOKUP($B$1,武魂升星!$C$5:$Q$11,N$2,0)</f>
        <v>0</v>
      </c>
      <c r="O15">
        <f>武魂升阶!O15*(1+VLOOKUP($B$1,武魂升星!$C$13:$Q$19,O$2,0))+VLOOKUP($B$1,武魂升星!$C$5:$Q$11,O$2,0)</f>
        <v>0</v>
      </c>
      <c r="P15">
        <f>武魂升阶!P15*(1+VLOOKUP($B$1,武魂升星!$C$13:$Q$19,P$2,0))+VLOOKUP($B$1,武魂升星!$C$5:$Q$11,P$2,0)</f>
        <v>69.959999999999994</v>
      </c>
      <c r="Q15">
        <f>武魂升阶!Q15*(1+VLOOKUP($B$1,武魂升星!$C$13:$Q$19,Q$2,0))+VLOOKUP($B$1,武魂升星!$C$5:$Q$11,Q$2,0)</f>
        <v>69.959999999999994</v>
      </c>
      <c r="T15">
        <f>武魂升阶!T15*(1+VLOOKUP($B$1,武魂升星!$C$13:$Q$19,T$2,0))+VLOOKUP($B$1,武魂升星!$C$5:$Q$11,T$2,0)</f>
        <v>7845.0520000000006</v>
      </c>
      <c r="U15">
        <f>武魂升阶!U15*(1+VLOOKUP($B$1,武魂升星!$C$13:$Q$19,U$2,0))+VLOOKUP($B$1,武魂升星!$C$5:$Q$11,U$2,0)</f>
        <v>2859.7619999999997</v>
      </c>
      <c r="V15">
        <f>武魂升阶!V15*(1+VLOOKUP($B$1,武魂升星!$C$13:$Q$19,V$2,0))+VLOOKUP($B$1,武魂升星!$C$5:$Q$11,V$2,0)</f>
        <v>785.21199999999999</v>
      </c>
      <c r="W15">
        <f>武魂升阶!W15*(1+VLOOKUP($B$1,武魂升星!$C$13:$Q$19,W$2,0))+VLOOKUP($B$1,武魂升星!$C$5:$Q$11,W$2,0)</f>
        <v>785.21199999999999</v>
      </c>
      <c r="X15">
        <f>武魂升阶!X15*(1+VLOOKUP($B$1,武魂升星!$C$13:$Q$19,X$2,0))+VLOOKUP($B$1,武魂升星!$C$5:$Q$11,X$2,0)</f>
        <v>109.09</v>
      </c>
      <c r="Y15">
        <f>武魂升阶!Y15*(1+VLOOKUP($B$1,武魂升星!$C$13:$Q$19,Y$2,0))+VLOOKUP($B$1,武魂升星!$C$5:$Q$11,Y$2,0)</f>
        <v>109.09</v>
      </c>
      <c r="Z15">
        <f>武魂升阶!Z15*(1+VLOOKUP($B$1,武魂升星!$C$13:$Q$19,Z$2,0))+VLOOKUP($B$1,武魂升星!$C$5:$Q$11,Z$2,0)</f>
        <v>110.49799999999999</v>
      </c>
      <c r="AA15">
        <f>武魂升阶!AA15*(1+VLOOKUP($B$1,武魂升星!$C$13:$Q$19,AA$2,0))+VLOOKUP($B$1,武魂升星!$C$5:$Q$11,AA$2,0)</f>
        <v>110.37</v>
      </c>
      <c r="AB15">
        <f>武魂升阶!AB15*(1+VLOOKUP($B$1,武魂升星!$C$13:$Q$19,AB$2,0))+VLOOKUP($B$1,武魂升星!$C$5:$Q$11,AB$2,0)</f>
        <v>109.72999999999999</v>
      </c>
      <c r="AC15">
        <f>武魂升阶!AC15*(1+VLOOKUP($B$1,武魂升星!$C$13:$Q$19,AC$2,0))+VLOOKUP($B$1,武魂升星!$C$5:$Q$11,AC$2,0)</f>
        <v>109.72999999999999</v>
      </c>
      <c r="AD15">
        <f>武魂升阶!AD15*(1+VLOOKUP($B$1,武魂升星!$C$13:$Q$19,AD$2,0))+VLOOKUP($B$1,武魂升星!$C$5:$Q$11,AD$2,0)</f>
        <v>0</v>
      </c>
      <c r="AE15">
        <f>武魂升阶!AE15*(1+VLOOKUP($B$1,武魂升星!$C$13:$Q$19,AE$2,0))+VLOOKUP($B$1,武魂升星!$C$5:$Q$11,AE$2,0)</f>
        <v>0</v>
      </c>
      <c r="AF15">
        <f>武魂升阶!AF15*(1+VLOOKUP($B$1,武魂升星!$C$13:$Q$19,AF$2,0))+VLOOKUP($B$1,武魂升星!$C$5:$Q$11,AF$2,0)</f>
        <v>69.959999999999994</v>
      </c>
      <c r="AG15">
        <f>武魂升阶!AG15*(1+VLOOKUP($B$1,武魂升星!$C$13:$Q$19,AG$2,0))+VLOOKUP($B$1,武魂升星!$C$5:$Q$11,AG$2,0)</f>
        <v>69.959999999999994</v>
      </c>
      <c r="AJ15">
        <f>武魂升阶!AJ15*(1+VLOOKUP($B$1,武魂升星!$C$13:$Q$19,AJ$2,0))+VLOOKUP($B$1,武魂升星!$C$5:$Q$11,AJ$2,0)</f>
        <v>7692.8780000000006</v>
      </c>
      <c r="AK15">
        <f>武魂升阶!AK15*(1+VLOOKUP($B$1,武魂升星!$C$13:$Q$19,AK$2,0))+VLOOKUP($B$1,武魂升星!$C$5:$Q$11,AK$2,0)</f>
        <v>2885.1719999999996</v>
      </c>
      <c r="AL15">
        <f>武魂升阶!AL15*(1+VLOOKUP($B$1,武魂升星!$C$13:$Q$19,AL$2,0))+VLOOKUP($B$1,武魂升星!$C$5:$Q$11,AL$2,0)</f>
        <v>767.09999999999991</v>
      </c>
      <c r="AM15">
        <f>武魂升阶!AM15*(1+VLOOKUP($B$1,武魂升星!$C$13:$Q$19,AM$2,0))+VLOOKUP($B$1,武魂升星!$C$5:$Q$11,AM$2,0)</f>
        <v>767.09999999999991</v>
      </c>
      <c r="AN15">
        <f>武魂升阶!AN15*(1+VLOOKUP($B$1,武魂升星!$C$13:$Q$19,AN$2,0))+VLOOKUP($B$1,武魂升星!$C$5:$Q$11,AN$2,0)</f>
        <v>109.72999999999999</v>
      </c>
      <c r="AO15">
        <f>武魂升阶!AO15*(1+VLOOKUP($B$1,武魂升星!$C$13:$Q$19,AO$2,0))+VLOOKUP($B$1,武魂升星!$C$5:$Q$11,AO$2,0)</f>
        <v>109.72999999999999</v>
      </c>
      <c r="AP15">
        <f>武魂升阶!AP15*(1+VLOOKUP($B$1,武魂升星!$C$13:$Q$19,AP$2,0))+VLOOKUP($B$1,武魂升星!$C$5:$Q$11,AP$2,0)</f>
        <v>109.858</v>
      </c>
      <c r="AQ15">
        <f>武魂升阶!AQ15*(1+VLOOKUP($B$1,武魂升星!$C$13:$Q$19,AQ$2,0))+VLOOKUP($B$1,武魂升星!$C$5:$Q$11,AQ$2,0)</f>
        <v>109.72999999999999</v>
      </c>
      <c r="AR15">
        <f>武魂升阶!AR15*(1+VLOOKUP($B$1,武魂升星!$C$13:$Q$19,AR$2,0))+VLOOKUP($B$1,武魂升星!$C$5:$Q$11,AR$2,0)</f>
        <v>109.72999999999999</v>
      </c>
      <c r="AS15">
        <f>武魂升阶!AS15*(1+VLOOKUP($B$1,武魂升星!$C$13:$Q$19,AS$2,0))+VLOOKUP($B$1,武魂升星!$C$5:$Q$11,AS$2,0)</f>
        <v>109.72999999999999</v>
      </c>
      <c r="AT15">
        <f>武魂升阶!AT15*(1+VLOOKUP($B$1,武魂升星!$C$13:$Q$19,AT$2,0))+VLOOKUP($B$1,武魂升星!$C$5:$Q$11,AT$2,0)</f>
        <v>0</v>
      </c>
      <c r="AU15">
        <f>武魂升阶!AU15*(1+VLOOKUP($B$1,武魂升星!$C$13:$Q$19,AU$2,0))+VLOOKUP($B$1,武魂升星!$C$5:$Q$11,AU$2,0)</f>
        <v>0</v>
      </c>
      <c r="AV15">
        <f>武魂升阶!AV15*(1+VLOOKUP($B$1,武魂升星!$C$13:$Q$19,AV$2,0))+VLOOKUP($B$1,武魂升星!$C$5:$Q$11,AV$2,0)</f>
        <v>69.959999999999994</v>
      </c>
      <c r="AW15">
        <f>武魂升阶!AW15*(1+VLOOKUP($B$1,武魂升星!$C$13:$Q$19,AW$2,0))+VLOOKUP($B$1,武魂升星!$C$5:$Q$11,AW$2,0)</f>
        <v>69.959999999999994</v>
      </c>
      <c r="AZ15">
        <f>VLOOKUP($B$2,武魂升星!$C$21:$D$27,2,0)</f>
        <v>0.48</v>
      </c>
      <c r="BA15">
        <f>VLOOKUP($B$2,武魂升星!$C$21:$D$27,2,0)</f>
        <v>0.48</v>
      </c>
      <c r="BB15">
        <f>VLOOKUP($B$2,武魂升星!$C$21:$D$27,2,0)</f>
        <v>0.48</v>
      </c>
      <c r="BC15">
        <f>VLOOKUP($B$2,武魂升星!$C$21:$D$27,2,0)</f>
        <v>0.48</v>
      </c>
      <c r="BD15">
        <f>VLOOKUP($B$2,武魂升星!$C$21:$D$27,2,0)</f>
        <v>0.48</v>
      </c>
      <c r="BE15">
        <f>VLOOKUP($B$2,武魂升星!$C$21:$D$27,2,0)</f>
        <v>0.48</v>
      </c>
      <c r="BF15">
        <f>VLOOKUP($B$2,武魂升星!$C$21:$D$27,2,0)</f>
        <v>0.48</v>
      </c>
      <c r="BG15">
        <f>VLOOKUP($B$2,武魂升星!$C$21:$D$27,2,0)</f>
        <v>0.48</v>
      </c>
      <c r="BH15">
        <f>VLOOKUP($B$2,武魂升星!$C$21:$D$27,2,0)</f>
        <v>0.48</v>
      </c>
      <c r="BI15">
        <f>VLOOKUP($B$2,武魂升星!$C$21:$D$27,2,0)</f>
        <v>0.48</v>
      </c>
      <c r="BJ15">
        <f>VLOOKUP($B$2,武魂升星!$C$21:$D$27,2,0)</f>
        <v>0.48</v>
      </c>
      <c r="BK15">
        <f>VLOOKUP($B$2,武魂升星!$C$21:$D$27,2,0)</f>
        <v>0.48</v>
      </c>
      <c r="BL15">
        <f>VLOOKUP($B$2,武魂升星!$C$21:$D$27,2,0)</f>
        <v>0.48</v>
      </c>
      <c r="BM15">
        <f>VLOOKUP($B$2,武魂升星!$C$21:$D$27,2,0)</f>
        <v>0.48</v>
      </c>
    </row>
    <row r="16" spans="1:65" x14ac:dyDescent="0.2">
      <c r="B16">
        <v>12</v>
      </c>
      <c r="D16">
        <f>武魂升阶!D16*(1+VLOOKUP($B$1,武魂升星!$C$13:$Q$19,D$2,0))+VLOOKUP($B$1,武魂升星!$C$5:$Q$11,D$2,0)</f>
        <v>8129.2260000000006</v>
      </c>
      <c r="E16">
        <f>武魂升阶!E16*(1+VLOOKUP($B$1,武魂升星!$C$13:$Q$19,E$2,0))+VLOOKUP($B$1,武魂升星!$C$5:$Q$11,E$2,0)</f>
        <v>2869.8819999999996</v>
      </c>
      <c r="F16">
        <f>武魂升阶!F16*(1+VLOOKUP($B$1,武魂升星!$C$13:$Q$19,F$2,0))+VLOOKUP($B$1,武魂升星!$C$5:$Q$11,F$2,0)</f>
        <v>815.27599999999995</v>
      </c>
      <c r="G16">
        <f>武魂升阶!G16*(1+VLOOKUP($B$1,武魂升星!$C$13:$Q$19,G$2,0))+VLOOKUP($B$1,武魂升星!$C$5:$Q$11,G$2,0)</f>
        <v>815.27599999999995</v>
      </c>
      <c r="H16">
        <f>武魂升阶!H16*(1+VLOOKUP($B$1,武魂升星!$C$13:$Q$19,H$2,0))+VLOOKUP($B$1,武魂升星!$C$5:$Q$11,H$2,0)</f>
        <v>112.93</v>
      </c>
      <c r="I16">
        <f>武魂升阶!I16*(1+VLOOKUP($B$1,武魂升星!$C$13:$Q$19,I$2,0))+VLOOKUP($B$1,武魂升星!$C$5:$Q$11,I$2,0)</f>
        <v>112.93</v>
      </c>
      <c r="J16">
        <f>武魂升阶!J16*(1+VLOOKUP($B$1,武魂升星!$C$13:$Q$19,J$2,0))+VLOOKUP($B$1,武魂升星!$C$5:$Q$11,J$2,0)</f>
        <v>113.05800000000001</v>
      </c>
      <c r="K16">
        <f>武魂升阶!K16*(1+VLOOKUP($B$1,武魂升星!$C$13:$Q$19,K$2,0))+VLOOKUP($B$1,武魂升星!$C$5:$Q$11,K$2,0)</f>
        <v>112.93</v>
      </c>
      <c r="L16">
        <f>武魂升阶!L16*(1+VLOOKUP($B$1,武魂升星!$C$13:$Q$19,L$2,0))+VLOOKUP($B$1,武魂升星!$C$5:$Q$11,L$2,0)</f>
        <v>112.93</v>
      </c>
      <c r="M16">
        <f>武魂升阶!M16*(1+VLOOKUP($B$1,武魂升星!$C$13:$Q$19,M$2,0))+VLOOKUP($B$1,武魂升星!$C$5:$Q$11,M$2,0)</f>
        <v>112.93</v>
      </c>
      <c r="N16">
        <f>武魂升阶!N16*(1+VLOOKUP($B$1,武魂升星!$C$13:$Q$19,N$2,0))+VLOOKUP($B$1,武魂升星!$C$5:$Q$11,N$2,0)</f>
        <v>0</v>
      </c>
      <c r="O16">
        <f>武魂升阶!O16*(1+VLOOKUP($B$1,武魂升星!$C$13:$Q$19,O$2,0))+VLOOKUP($B$1,武魂升星!$C$5:$Q$11,O$2,0)</f>
        <v>0</v>
      </c>
      <c r="P16">
        <f>武魂升阶!P16*(1+VLOOKUP($B$1,武魂升星!$C$13:$Q$19,P$2,0))+VLOOKUP($B$1,武魂升星!$C$5:$Q$11,P$2,0)</f>
        <v>75.959999999999994</v>
      </c>
      <c r="Q16">
        <f>武魂升阶!Q16*(1+VLOOKUP($B$1,武魂升星!$C$13:$Q$19,Q$2,0))+VLOOKUP($B$1,武魂升星!$C$5:$Q$11,Q$2,0)</f>
        <v>75.959999999999994</v>
      </c>
      <c r="T16">
        <f>武魂升阶!T16*(1+VLOOKUP($B$1,武魂升星!$C$13:$Q$19,T$2,0))+VLOOKUP($B$1,武魂升星!$C$5:$Q$11,T$2,0)</f>
        <v>7963.8520000000008</v>
      </c>
      <c r="U16">
        <f>武魂升阶!U16*(1+VLOOKUP($B$1,武魂升星!$C$13:$Q$19,U$2,0))+VLOOKUP($B$1,武魂升星!$C$5:$Q$11,U$2,0)</f>
        <v>2897.1619999999998</v>
      </c>
      <c r="V16">
        <f>武魂升阶!V16*(1+VLOOKUP($B$1,武魂升星!$C$13:$Q$19,V$2,0))+VLOOKUP($B$1,武魂升星!$C$5:$Q$11,V$2,0)</f>
        <v>794.81200000000001</v>
      </c>
      <c r="W16">
        <f>武魂升阶!W16*(1+VLOOKUP($B$1,武魂升星!$C$13:$Q$19,W$2,0))+VLOOKUP($B$1,武魂升星!$C$5:$Q$11,W$2,0)</f>
        <v>794.81200000000001</v>
      </c>
      <c r="X16">
        <f>武魂升阶!X16*(1+VLOOKUP($B$1,武魂升星!$C$13:$Q$19,X$2,0))+VLOOKUP($B$1,武魂升星!$C$5:$Q$11,X$2,0)</f>
        <v>112.29</v>
      </c>
      <c r="Y16">
        <f>武魂升阶!Y16*(1+VLOOKUP($B$1,武魂升星!$C$13:$Q$19,Y$2,0))+VLOOKUP($B$1,武魂升星!$C$5:$Q$11,Y$2,0)</f>
        <v>112.29</v>
      </c>
      <c r="Z16">
        <f>武魂升阶!Z16*(1+VLOOKUP($B$1,武魂升星!$C$13:$Q$19,Z$2,0))+VLOOKUP($B$1,武魂升星!$C$5:$Q$11,Z$2,0)</f>
        <v>113.69800000000001</v>
      </c>
      <c r="AA16">
        <f>武魂升阶!AA16*(1+VLOOKUP($B$1,武魂升星!$C$13:$Q$19,AA$2,0))+VLOOKUP($B$1,武魂升星!$C$5:$Q$11,AA$2,0)</f>
        <v>113.57000000000001</v>
      </c>
      <c r="AB16">
        <f>武魂升阶!AB16*(1+VLOOKUP($B$1,武魂升星!$C$13:$Q$19,AB$2,0))+VLOOKUP($B$1,武魂升星!$C$5:$Q$11,AB$2,0)</f>
        <v>112.93</v>
      </c>
      <c r="AC16">
        <f>武魂升阶!AC16*(1+VLOOKUP($B$1,武魂升星!$C$13:$Q$19,AC$2,0))+VLOOKUP($B$1,武魂升星!$C$5:$Q$11,AC$2,0)</f>
        <v>112.93</v>
      </c>
      <c r="AD16">
        <f>武魂升阶!AD16*(1+VLOOKUP($B$1,武魂升星!$C$13:$Q$19,AD$2,0))+VLOOKUP($B$1,武魂升星!$C$5:$Q$11,AD$2,0)</f>
        <v>0</v>
      </c>
      <c r="AE16">
        <f>武魂升阶!AE16*(1+VLOOKUP($B$1,武魂升星!$C$13:$Q$19,AE$2,0))+VLOOKUP($B$1,武魂升星!$C$5:$Q$11,AE$2,0)</f>
        <v>0</v>
      </c>
      <c r="AF16">
        <f>武魂升阶!AF16*(1+VLOOKUP($B$1,武魂升星!$C$13:$Q$19,AF$2,0))+VLOOKUP($B$1,武魂升星!$C$5:$Q$11,AF$2,0)</f>
        <v>75.959999999999994</v>
      </c>
      <c r="AG16">
        <f>武魂升阶!AG16*(1+VLOOKUP($B$1,武魂升星!$C$13:$Q$19,AG$2,0))+VLOOKUP($B$1,武魂升星!$C$5:$Q$11,AG$2,0)</f>
        <v>75.959999999999994</v>
      </c>
      <c r="AJ16">
        <f>武魂升阶!AJ16*(1+VLOOKUP($B$1,武魂升星!$C$13:$Q$19,AJ$2,0))+VLOOKUP($B$1,武魂升星!$C$5:$Q$11,AJ$2,0)</f>
        <v>7798.478000000001</v>
      </c>
      <c r="AK16">
        <f>武魂升阶!AK16*(1+VLOOKUP($B$1,武魂升星!$C$13:$Q$19,AK$2,0))+VLOOKUP($B$1,武魂升星!$C$5:$Q$11,AK$2,0)</f>
        <v>2924.7719999999999</v>
      </c>
      <c r="AL16">
        <f>武魂升阶!AL16*(1+VLOOKUP($B$1,武魂升星!$C$13:$Q$19,AL$2,0))+VLOOKUP($B$1,武魂升星!$C$5:$Q$11,AL$2,0)</f>
        <v>775.09999999999991</v>
      </c>
      <c r="AM16">
        <f>武魂升阶!AM16*(1+VLOOKUP($B$1,武魂升星!$C$13:$Q$19,AM$2,0))+VLOOKUP($B$1,武魂升星!$C$5:$Q$11,AM$2,0)</f>
        <v>775.09999999999991</v>
      </c>
      <c r="AN16">
        <f>武魂升阶!AN16*(1+VLOOKUP($B$1,武魂升星!$C$13:$Q$19,AN$2,0))+VLOOKUP($B$1,武魂升星!$C$5:$Q$11,AN$2,0)</f>
        <v>112.93</v>
      </c>
      <c r="AO16">
        <f>武魂升阶!AO16*(1+VLOOKUP($B$1,武魂升星!$C$13:$Q$19,AO$2,0))+VLOOKUP($B$1,武魂升星!$C$5:$Q$11,AO$2,0)</f>
        <v>112.93</v>
      </c>
      <c r="AP16">
        <f>武魂升阶!AP16*(1+VLOOKUP($B$1,武魂升星!$C$13:$Q$19,AP$2,0))+VLOOKUP($B$1,武魂升星!$C$5:$Q$11,AP$2,0)</f>
        <v>113.05800000000001</v>
      </c>
      <c r="AQ16">
        <f>武魂升阶!AQ16*(1+VLOOKUP($B$1,武魂升星!$C$13:$Q$19,AQ$2,0))+VLOOKUP($B$1,武魂升星!$C$5:$Q$11,AQ$2,0)</f>
        <v>112.93</v>
      </c>
      <c r="AR16">
        <f>武魂升阶!AR16*(1+VLOOKUP($B$1,武魂升星!$C$13:$Q$19,AR$2,0))+VLOOKUP($B$1,武魂升星!$C$5:$Q$11,AR$2,0)</f>
        <v>112.93</v>
      </c>
      <c r="AS16">
        <f>武魂升阶!AS16*(1+VLOOKUP($B$1,武魂升星!$C$13:$Q$19,AS$2,0))+VLOOKUP($B$1,武魂升星!$C$5:$Q$11,AS$2,0)</f>
        <v>112.93</v>
      </c>
      <c r="AT16">
        <f>武魂升阶!AT16*(1+VLOOKUP($B$1,武魂升星!$C$13:$Q$19,AT$2,0))+VLOOKUP($B$1,武魂升星!$C$5:$Q$11,AT$2,0)</f>
        <v>0</v>
      </c>
      <c r="AU16">
        <f>武魂升阶!AU16*(1+VLOOKUP($B$1,武魂升星!$C$13:$Q$19,AU$2,0))+VLOOKUP($B$1,武魂升星!$C$5:$Q$11,AU$2,0)</f>
        <v>0</v>
      </c>
      <c r="AV16">
        <f>武魂升阶!AV16*(1+VLOOKUP($B$1,武魂升星!$C$13:$Q$19,AV$2,0))+VLOOKUP($B$1,武魂升星!$C$5:$Q$11,AV$2,0)</f>
        <v>75.959999999999994</v>
      </c>
      <c r="AW16">
        <f>武魂升阶!AW16*(1+VLOOKUP($B$1,武魂升星!$C$13:$Q$19,AW$2,0))+VLOOKUP($B$1,武魂升星!$C$5:$Q$11,AW$2,0)</f>
        <v>75.959999999999994</v>
      </c>
      <c r="AZ16">
        <f>VLOOKUP($B$2,武魂升星!$C$21:$D$27,2,0)</f>
        <v>0.48</v>
      </c>
      <c r="BA16">
        <f>VLOOKUP($B$2,武魂升星!$C$21:$D$27,2,0)</f>
        <v>0.48</v>
      </c>
      <c r="BB16">
        <f>VLOOKUP($B$2,武魂升星!$C$21:$D$27,2,0)</f>
        <v>0.48</v>
      </c>
      <c r="BC16">
        <f>VLOOKUP($B$2,武魂升星!$C$21:$D$27,2,0)</f>
        <v>0.48</v>
      </c>
      <c r="BD16">
        <f>VLOOKUP($B$2,武魂升星!$C$21:$D$27,2,0)</f>
        <v>0.48</v>
      </c>
      <c r="BE16">
        <f>VLOOKUP($B$2,武魂升星!$C$21:$D$27,2,0)</f>
        <v>0.48</v>
      </c>
      <c r="BF16">
        <f>VLOOKUP($B$2,武魂升星!$C$21:$D$27,2,0)</f>
        <v>0.48</v>
      </c>
      <c r="BG16">
        <f>VLOOKUP($B$2,武魂升星!$C$21:$D$27,2,0)</f>
        <v>0.48</v>
      </c>
      <c r="BH16">
        <f>VLOOKUP($B$2,武魂升星!$C$21:$D$27,2,0)</f>
        <v>0.48</v>
      </c>
      <c r="BI16">
        <f>VLOOKUP($B$2,武魂升星!$C$21:$D$27,2,0)</f>
        <v>0.48</v>
      </c>
      <c r="BJ16">
        <f>VLOOKUP($B$2,武魂升星!$C$21:$D$27,2,0)</f>
        <v>0.48</v>
      </c>
      <c r="BK16">
        <f>VLOOKUP($B$2,武魂升星!$C$21:$D$27,2,0)</f>
        <v>0.48</v>
      </c>
      <c r="BL16">
        <f>VLOOKUP($B$2,武魂升星!$C$21:$D$27,2,0)</f>
        <v>0.48</v>
      </c>
      <c r="BM16">
        <f>VLOOKUP($B$2,武魂升星!$C$21:$D$27,2,0)</f>
        <v>0.48</v>
      </c>
    </row>
    <row r="17" spans="2:65" x14ac:dyDescent="0.2">
      <c r="B17">
        <v>13</v>
      </c>
      <c r="D17">
        <f>武魂升阶!D17*(1+VLOOKUP($B$1,武魂升星!$C$13:$Q$19,D$2,0))+VLOOKUP($B$1,武魂升星!$C$5:$Q$11,D$2,0)</f>
        <v>8261.2260000000006</v>
      </c>
      <c r="E17">
        <f>武魂升阶!E17*(1+VLOOKUP($B$1,武魂升星!$C$13:$Q$19,E$2,0))+VLOOKUP($B$1,武魂升星!$C$5:$Q$11,E$2,0)</f>
        <v>2905.0819999999999</v>
      </c>
      <c r="F17">
        <f>武魂升阶!F17*(1+VLOOKUP($B$1,武魂升星!$C$13:$Q$19,F$2,0))+VLOOKUP($B$1,武魂升星!$C$5:$Q$11,F$2,0)</f>
        <v>826.476</v>
      </c>
      <c r="G17">
        <f>武魂升阶!G17*(1+VLOOKUP($B$1,武魂升星!$C$13:$Q$19,G$2,0))+VLOOKUP($B$1,武魂升星!$C$5:$Q$11,G$2,0)</f>
        <v>826.476</v>
      </c>
      <c r="H17">
        <f>武魂升阶!H17*(1+VLOOKUP($B$1,武魂升星!$C$13:$Q$19,H$2,0))+VLOOKUP($B$1,武魂升星!$C$5:$Q$11,H$2,0)</f>
        <v>116.13</v>
      </c>
      <c r="I17">
        <f>武魂升阶!I17*(1+VLOOKUP($B$1,武魂升星!$C$13:$Q$19,I$2,0))+VLOOKUP($B$1,武魂升星!$C$5:$Q$11,I$2,0)</f>
        <v>116.13</v>
      </c>
      <c r="J17">
        <f>武魂升阶!J17*(1+VLOOKUP($B$1,武魂升星!$C$13:$Q$19,J$2,0))+VLOOKUP($B$1,武魂升星!$C$5:$Q$11,J$2,0)</f>
        <v>116.25800000000001</v>
      </c>
      <c r="K17">
        <f>武魂升阶!K17*(1+VLOOKUP($B$1,武魂升星!$C$13:$Q$19,K$2,0))+VLOOKUP($B$1,武魂升星!$C$5:$Q$11,K$2,0)</f>
        <v>116.13</v>
      </c>
      <c r="L17">
        <f>武魂升阶!L17*(1+VLOOKUP($B$1,武魂升星!$C$13:$Q$19,L$2,0))+VLOOKUP($B$1,武魂升星!$C$5:$Q$11,L$2,0)</f>
        <v>116.13</v>
      </c>
      <c r="M17">
        <f>武魂升阶!M17*(1+VLOOKUP($B$1,武魂升星!$C$13:$Q$19,M$2,0))+VLOOKUP($B$1,武魂升星!$C$5:$Q$11,M$2,0)</f>
        <v>116.13</v>
      </c>
      <c r="N17">
        <f>武魂升阶!N17*(1+VLOOKUP($B$1,武魂升星!$C$13:$Q$19,N$2,0))+VLOOKUP($B$1,武魂升星!$C$5:$Q$11,N$2,0)</f>
        <v>0</v>
      </c>
      <c r="O17">
        <f>武魂升阶!O17*(1+VLOOKUP($B$1,武魂升星!$C$13:$Q$19,O$2,0))+VLOOKUP($B$1,武魂升星!$C$5:$Q$11,O$2,0)</f>
        <v>0</v>
      </c>
      <c r="P17">
        <f>武魂升阶!P17*(1+VLOOKUP($B$1,武魂升星!$C$13:$Q$19,P$2,0))+VLOOKUP($B$1,武魂升星!$C$5:$Q$11,P$2,0)</f>
        <v>81.96</v>
      </c>
      <c r="Q17">
        <f>武魂升阶!Q17*(1+VLOOKUP($B$1,武魂升星!$C$13:$Q$19,Q$2,0))+VLOOKUP($B$1,武魂升星!$C$5:$Q$11,Q$2,0)</f>
        <v>81.96</v>
      </c>
      <c r="T17">
        <f>武魂升阶!T17*(1+VLOOKUP($B$1,武魂升星!$C$13:$Q$19,T$2,0))+VLOOKUP($B$1,武魂升星!$C$5:$Q$11,T$2,0)</f>
        <v>8082.652000000001</v>
      </c>
      <c r="U17">
        <f>武魂升阶!U17*(1+VLOOKUP($B$1,武魂升星!$C$13:$Q$19,U$2,0))+VLOOKUP($B$1,武魂升星!$C$5:$Q$11,U$2,0)</f>
        <v>2934.5619999999999</v>
      </c>
      <c r="V17">
        <f>武魂升阶!V17*(1+VLOOKUP($B$1,武魂升星!$C$13:$Q$19,V$2,0))+VLOOKUP($B$1,武魂升星!$C$5:$Q$11,V$2,0)</f>
        <v>804.41200000000003</v>
      </c>
      <c r="W17">
        <f>武魂升阶!W17*(1+VLOOKUP($B$1,武魂升星!$C$13:$Q$19,W$2,0))+VLOOKUP($B$1,武魂升星!$C$5:$Q$11,W$2,0)</f>
        <v>804.41200000000003</v>
      </c>
      <c r="X17">
        <f>武魂升阶!X17*(1+VLOOKUP($B$1,武魂升星!$C$13:$Q$19,X$2,0))+VLOOKUP($B$1,武魂升星!$C$5:$Q$11,X$2,0)</f>
        <v>115.49000000000001</v>
      </c>
      <c r="Y17">
        <f>武魂升阶!Y17*(1+VLOOKUP($B$1,武魂升星!$C$13:$Q$19,Y$2,0))+VLOOKUP($B$1,武魂升星!$C$5:$Q$11,Y$2,0)</f>
        <v>115.49000000000001</v>
      </c>
      <c r="Z17">
        <f>武魂升阶!Z17*(1+VLOOKUP($B$1,武魂升星!$C$13:$Q$19,Z$2,0))+VLOOKUP($B$1,武魂升星!$C$5:$Q$11,Z$2,0)</f>
        <v>116.898</v>
      </c>
      <c r="AA17">
        <f>武魂升阶!AA17*(1+VLOOKUP($B$1,武魂升星!$C$13:$Q$19,AA$2,0))+VLOOKUP($B$1,武魂升星!$C$5:$Q$11,AA$2,0)</f>
        <v>116.77000000000001</v>
      </c>
      <c r="AB17">
        <f>武魂升阶!AB17*(1+VLOOKUP($B$1,武魂升星!$C$13:$Q$19,AB$2,0))+VLOOKUP($B$1,武魂升星!$C$5:$Q$11,AB$2,0)</f>
        <v>116.13</v>
      </c>
      <c r="AC17">
        <f>武魂升阶!AC17*(1+VLOOKUP($B$1,武魂升星!$C$13:$Q$19,AC$2,0))+VLOOKUP($B$1,武魂升星!$C$5:$Q$11,AC$2,0)</f>
        <v>116.13</v>
      </c>
      <c r="AD17">
        <f>武魂升阶!AD17*(1+VLOOKUP($B$1,武魂升星!$C$13:$Q$19,AD$2,0))+VLOOKUP($B$1,武魂升星!$C$5:$Q$11,AD$2,0)</f>
        <v>0</v>
      </c>
      <c r="AE17">
        <f>武魂升阶!AE17*(1+VLOOKUP($B$1,武魂升星!$C$13:$Q$19,AE$2,0))+VLOOKUP($B$1,武魂升星!$C$5:$Q$11,AE$2,0)</f>
        <v>0</v>
      </c>
      <c r="AF17">
        <f>武魂升阶!AF17*(1+VLOOKUP($B$1,武魂升星!$C$13:$Q$19,AF$2,0))+VLOOKUP($B$1,武魂升星!$C$5:$Q$11,AF$2,0)</f>
        <v>81.96</v>
      </c>
      <c r="AG17">
        <f>武魂升阶!AG17*(1+VLOOKUP($B$1,武魂升星!$C$13:$Q$19,AG$2,0))+VLOOKUP($B$1,武魂升星!$C$5:$Q$11,AG$2,0)</f>
        <v>81.96</v>
      </c>
      <c r="AJ17">
        <f>武魂升阶!AJ17*(1+VLOOKUP($B$1,武魂升星!$C$13:$Q$19,AJ$2,0))+VLOOKUP($B$1,武魂升星!$C$5:$Q$11,AJ$2,0)</f>
        <v>7904.0780000000013</v>
      </c>
      <c r="AK17">
        <f>武魂升阶!AK17*(1+VLOOKUP($B$1,武魂升星!$C$13:$Q$19,AK$2,0))+VLOOKUP($B$1,武魂升星!$C$5:$Q$11,AK$2,0)</f>
        <v>2964.3719999999998</v>
      </c>
      <c r="AL17">
        <f>武魂升阶!AL17*(1+VLOOKUP($B$1,武魂升星!$C$13:$Q$19,AL$2,0))+VLOOKUP($B$1,武魂升星!$C$5:$Q$11,AL$2,0)</f>
        <v>783.09999999999991</v>
      </c>
      <c r="AM17">
        <f>武魂升阶!AM17*(1+VLOOKUP($B$1,武魂升星!$C$13:$Q$19,AM$2,0))+VLOOKUP($B$1,武魂升星!$C$5:$Q$11,AM$2,0)</f>
        <v>783.09999999999991</v>
      </c>
      <c r="AN17">
        <f>武魂升阶!AN17*(1+VLOOKUP($B$1,武魂升星!$C$13:$Q$19,AN$2,0))+VLOOKUP($B$1,武魂升星!$C$5:$Q$11,AN$2,0)</f>
        <v>116.13</v>
      </c>
      <c r="AO17">
        <f>武魂升阶!AO17*(1+VLOOKUP($B$1,武魂升星!$C$13:$Q$19,AO$2,0))+VLOOKUP($B$1,武魂升星!$C$5:$Q$11,AO$2,0)</f>
        <v>116.13</v>
      </c>
      <c r="AP17">
        <f>武魂升阶!AP17*(1+VLOOKUP($B$1,武魂升星!$C$13:$Q$19,AP$2,0))+VLOOKUP($B$1,武魂升星!$C$5:$Q$11,AP$2,0)</f>
        <v>116.25800000000001</v>
      </c>
      <c r="AQ17">
        <f>武魂升阶!AQ17*(1+VLOOKUP($B$1,武魂升星!$C$13:$Q$19,AQ$2,0))+VLOOKUP($B$1,武魂升星!$C$5:$Q$11,AQ$2,0)</f>
        <v>116.13</v>
      </c>
      <c r="AR17">
        <f>武魂升阶!AR17*(1+VLOOKUP($B$1,武魂升星!$C$13:$Q$19,AR$2,0))+VLOOKUP($B$1,武魂升星!$C$5:$Q$11,AR$2,0)</f>
        <v>116.13</v>
      </c>
      <c r="AS17">
        <f>武魂升阶!AS17*(1+VLOOKUP($B$1,武魂升星!$C$13:$Q$19,AS$2,0))+VLOOKUP($B$1,武魂升星!$C$5:$Q$11,AS$2,0)</f>
        <v>116.13</v>
      </c>
      <c r="AT17">
        <f>武魂升阶!AT17*(1+VLOOKUP($B$1,武魂升星!$C$13:$Q$19,AT$2,0))+VLOOKUP($B$1,武魂升星!$C$5:$Q$11,AT$2,0)</f>
        <v>0</v>
      </c>
      <c r="AU17">
        <f>武魂升阶!AU17*(1+VLOOKUP($B$1,武魂升星!$C$13:$Q$19,AU$2,0))+VLOOKUP($B$1,武魂升星!$C$5:$Q$11,AU$2,0)</f>
        <v>0</v>
      </c>
      <c r="AV17">
        <f>武魂升阶!AV17*(1+VLOOKUP($B$1,武魂升星!$C$13:$Q$19,AV$2,0))+VLOOKUP($B$1,武魂升星!$C$5:$Q$11,AV$2,0)</f>
        <v>81.96</v>
      </c>
      <c r="AW17">
        <f>武魂升阶!AW17*(1+VLOOKUP($B$1,武魂升星!$C$13:$Q$19,AW$2,0))+VLOOKUP($B$1,武魂升星!$C$5:$Q$11,AW$2,0)</f>
        <v>81.96</v>
      </c>
      <c r="AZ17">
        <f>VLOOKUP($B$2,武魂升星!$C$21:$D$27,2,0)</f>
        <v>0.48</v>
      </c>
      <c r="BA17">
        <f>VLOOKUP($B$2,武魂升星!$C$21:$D$27,2,0)</f>
        <v>0.48</v>
      </c>
      <c r="BB17">
        <f>VLOOKUP($B$2,武魂升星!$C$21:$D$27,2,0)</f>
        <v>0.48</v>
      </c>
      <c r="BC17">
        <f>VLOOKUP($B$2,武魂升星!$C$21:$D$27,2,0)</f>
        <v>0.48</v>
      </c>
      <c r="BD17">
        <f>VLOOKUP($B$2,武魂升星!$C$21:$D$27,2,0)</f>
        <v>0.48</v>
      </c>
      <c r="BE17">
        <f>VLOOKUP($B$2,武魂升星!$C$21:$D$27,2,0)</f>
        <v>0.48</v>
      </c>
      <c r="BF17">
        <f>VLOOKUP($B$2,武魂升星!$C$21:$D$27,2,0)</f>
        <v>0.48</v>
      </c>
      <c r="BG17">
        <f>VLOOKUP($B$2,武魂升星!$C$21:$D$27,2,0)</f>
        <v>0.48</v>
      </c>
      <c r="BH17">
        <f>VLOOKUP($B$2,武魂升星!$C$21:$D$27,2,0)</f>
        <v>0.48</v>
      </c>
      <c r="BI17">
        <f>VLOOKUP($B$2,武魂升星!$C$21:$D$27,2,0)</f>
        <v>0.48</v>
      </c>
      <c r="BJ17">
        <f>VLOOKUP($B$2,武魂升星!$C$21:$D$27,2,0)</f>
        <v>0.48</v>
      </c>
      <c r="BK17">
        <f>VLOOKUP($B$2,武魂升星!$C$21:$D$27,2,0)</f>
        <v>0.48</v>
      </c>
      <c r="BL17">
        <f>VLOOKUP($B$2,武魂升星!$C$21:$D$27,2,0)</f>
        <v>0.48</v>
      </c>
      <c r="BM17">
        <f>VLOOKUP($B$2,武魂升星!$C$21:$D$27,2,0)</f>
        <v>0.48</v>
      </c>
    </row>
    <row r="18" spans="2:65" x14ac:dyDescent="0.2">
      <c r="B18">
        <v>14</v>
      </c>
      <c r="D18">
        <f>武魂升阶!D18*(1+VLOOKUP($B$1,武魂升星!$C$13:$Q$19,D$2,0))+VLOOKUP($B$1,武魂升星!$C$5:$Q$11,D$2,0)</f>
        <v>8393.2260000000006</v>
      </c>
      <c r="E18">
        <f>武魂升阶!E18*(1+VLOOKUP($B$1,武魂升星!$C$13:$Q$19,E$2,0))+VLOOKUP($B$1,武魂升星!$C$5:$Q$11,E$2,0)</f>
        <v>2940.2819999999997</v>
      </c>
      <c r="F18">
        <f>武魂升阶!F18*(1+VLOOKUP($B$1,武魂升星!$C$13:$Q$19,F$2,0))+VLOOKUP($B$1,武魂升星!$C$5:$Q$11,F$2,0)</f>
        <v>837.67599999999993</v>
      </c>
      <c r="G18">
        <f>武魂升阶!G18*(1+VLOOKUP($B$1,武魂升星!$C$13:$Q$19,G$2,0))+VLOOKUP($B$1,武魂升星!$C$5:$Q$11,G$2,0)</f>
        <v>837.67599999999993</v>
      </c>
      <c r="H18">
        <f>武魂升阶!H18*(1+VLOOKUP($B$1,武魂升星!$C$13:$Q$19,H$2,0))+VLOOKUP($B$1,武魂升星!$C$5:$Q$11,H$2,0)</f>
        <v>119.33</v>
      </c>
      <c r="I18">
        <f>武魂升阶!I18*(1+VLOOKUP($B$1,武魂升星!$C$13:$Q$19,I$2,0))+VLOOKUP($B$1,武魂升星!$C$5:$Q$11,I$2,0)</f>
        <v>119.33</v>
      </c>
      <c r="J18">
        <f>武魂升阶!J18*(1+VLOOKUP($B$1,武魂升星!$C$13:$Q$19,J$2,0))+VLOOKUP($B$1,武魂升星!$C$5:$Q$11,J$2,0)</f>
        <v>119.458</v>
      </c>
      <c r="K18">
        <f>武魂升阶!K18*(1+VLOOKUP($B$1,武魂升星!$C$13:$Q$19,K$2,0))+VLOOKUP($B$1,武魂升星!$C$5:$Q$11,K$2,0)</f>
        <v>119.33</v>
      </c>
      <c r="L18">
        <f>武魂升阶!L18*(1+VLOOKUP($B$1,武魂升星!$C$13:$Q$19,L$2,0))+VLOOKUP($B$1,武魂升星!$C$5:$Q$11,L$2,0)</f>
        <v>119.33</v>
      </c>
      <c r="M18">
        <f>武魂升阶!M18*(1+VLOOKUP($B$1,武魂升星!$C$13:$Q$19,M$2,0))+VLOOKUP($B$1,武魂升星!$C$5:$Q$11,M$2,0)</f>
        <v>119.33</v>
      </c>
      <c r="N18">
        <f>武魂升阶!N18*(1+VLOOKUP($B$1,武魂升星!$C$13:$Q$19,N$2,0))+VLOOKUP($B$1,武魂升星!$C$5:$Q$11,N$2,0)</f>
        <v>0</v>
      </c>
      <c r="O18">
        <f>武魂升阶!O18*(1+VLOOKUP($B$1,武魂升星!$C$13:$Q$19,O$2,0))+VLOOKUP($B$1,武魂升星!$C$5:$Q$11,O$2,0)</f>
        <v>0</v>
      </c>
      <c r="P18">
        <f>武魂升阶!P18*(1+VLOOKUP($B$1,武魂升星!$C$13:$Q$19,P$2,0))+VLOOKUP($B$1,武魂升星!$C$5:$Q$11,P$2,0)</f>
        <v>87.96</v>
      </c>
      <c r="Q18">
        <f>武魂升阶!Q18*(1+VLOOKUP($B$1,武魂升星!$C$13:$Q$19,Q$2,0))+VLOOKUP($B$1,武魂升星!$C$5:$Q$11,Q$2,0)</f>
        <v>87.96</v>
      </c>
      <c r="T18">
        <f>武魂升阶!T18*(1+VLOOKUP($B$1,武魂升星!$C$13:$Q$19,T$2,0))+VLOOKUP($B$1,武魂升星!$C$5:$Q$11,T$2,0)</f>
        <v>8201.4520000000011</v>
      </c>
      <c r="U18">
        <f>武魂升阶!U18*(1+VLOOKUP($B$1,武魂升星!$C$13:$Q$19,U$2,0))+VLOOKUP($B$1,武魂升星!$C$5:$Q$11,U$2,0)</f>
        <v>2971.9619999999995</v>
      </c>
      <c r="V18">
        <f>武魂升阶!V18*(1+VLOOKUP($B$1,武魂升星!$C$13:$Q$19,V$2,0))+VLOOKUP($B$1,武魂升星!$C$5:$Q$11,V$2,0)</f>
        <v>814.01199999999994</v>
      </c>
      <c r="W18">
        <f>武魂升阶!W18*(1+VLOOKUP($B$1,武魂升星!$C$13:$Q$19,W$2,0))+VLOOKUP($B$1,武魂升星!$C$5:$Q$11,W$2,0)</f>
        <v>814.01199999999994</v>
      </c>
      <c r="X18">
        <f>武魂升阶!X18*(1+VLOOKUP($B$1,武魂升星!$C$13:$Q$19,X$2,0))+VLOOKUP($B$1,武魂升星!$C$5:$Q$11,X$2,0)</f>
        <v>118.69</v>
      </c>
      <c r="Y18">
        <f>武魂升阶!Y18*(1+VLOOKUP($B$1,武魂升星!$C$13:$Q$19,Y$2,0))+VLOOKUP($B$1,武魂升星!$C$5:$Q$11,Y$2,0)</f>
        <v>118.69</v>
      </c>
      <c r="Z18">
        <f>武魂升阶!Z18*(1+VLOOKUP($B$1,武魂升星!$C$13:$Q$19,Z$2,0))+VLOOKUP($B$1,武魂升星!$C$5:$Q$11,Z$2,0)</f>
        <v>120.098</v>
      </c>
      <c r="AA18">
        <f>武魂升阶!AA18*(1+VLOOKUP($B$1,武魂升星!$C$13:$Q$19,AA$2,0))+VLOOKUP($B$1,武魂升星!$C$5:$Q$11,AA$2,0)</f>
        <v>119.97</v>
      </c>
      <c r="AB18">
        <f>武魂升阶!AB18*(1+VLOOKUP($B$1,武魂升星!$C$13:$Q$19,AB$2,0))+VLOOKUP($B$1,武魂升星!$C$5:$Q$11,AB$2,0)</f>
        <v>119.33</v>
      </c>
      <c r="AC18">
        <f>武魂升阶!AC18*(1+VLOOKUP($B$1,武魂升星!$C$13:$Q$19,AC$2,0))+VLOOKUP($B$1,武魂升星!$C$5:$Q$11,AC$2,0)</f>
        <v>119.33</v>
      </c>
      <c r="AD18">
        <f>武魂升阶!AD18*(1+VLOOKUP($B$1,武魂升星!$C$13:$Q$19,AD$2,0))+VLOOKUP($B$1,武魂升星!$C$5:$Q$11,AD$2,0)</f>
        <v>0</v>
      </c>
      <c r="AE18">
        <f>武魂升阶!AE18*(1+VLOOKUP($B$1,武魂升星!$C$13:$Q$19,AE$2,0))+VLOOKUP($B$1,武魂升星!$C$5:$Q$11,AE$2,0)</f>
        <v>0</v>
      </c>
      <c r="AF18">
        <f>武魂升阶!AF18*(1+VLOOKUP($B$1,武魂升星!$C$13:$Q$19,AF$2,0))+VLOOKUP($B$1,武魂升星!$C$5:$Q$11,AF$2,0)</f>
        <v>87.96</v>
      </c>
      <c r="AG18">
        <f>武魂升阶!AG18*(1+VLOOKUP($B$1,武魂升星!$C$13:$Q$19,AG$2,0))+VLOOKUP($B$1,武魂升星!$C$5:$Q$11,AG$2,0)</f>
        <v>87.96</v>
      </c>
      <c r="AJ18">
        <f>武魂升阶!AJ18*(1+VLOOKUP($B$1,武魂升星!$C$13:$Q$19,AJ$2,0))+VLOOKUP($B$1,武魂升星!$C$5:$Q$11,AJ$2,0)</f>
        <v>8009.6780000000008</v>
      </c>
      <c r="AK18">
        <f>武魂升阶!AK18*(1+VLOOKUP($B$1,武魂升星!$C$13:$Q$19,AK$2,0))+VLOOKUP($B$1,武魂升星!$C$5:$Q$11,AK$2,0)</f>
        <v>3003.9719999999998</v>
      </c>
      <c r="AL18">
        <f>武魂升阶!AL18*(1+VLOOKUP($B$1,武魂升星!$C$13:$Q$19,AL$2,0))+VLOOKUP($B$1,武魂升星!$C$5:$Q$11,AL$2,0)</f>
        <v>791.09999999999991</v>
      </c>
      <c r="AM18">
        <f>武魂升阶!AM18*(1+VLOOKUP($B$1,武魂升星!$C$13:$Q$19,AM$2,0))+VLOOKUP($B$1,武魂升星!$C$5:$Q$11,AM$2,0)</f>
        <v>791.09999999999991</v>
      </c>
      <c r="AN18">
        <f>武魂升阶!AN18*(1+VLOOKUP($B$1,武魂升星!$C$13:$Q$19,AN$2,0))+VLOOKUP($B$1,武魂升星!$C$5:$Q$11,AN$2,0)</f>
        <v>119.33</v>
      </c>
      <c r="AO18">
        <f>武魂升阶!AO18*(1+VLOOKUP($B$1,武魂升星!$C$13:$Q$19,AO$2,0))+VLOOKUP($B$1,武魂升星!$C$5:$Q$11,AO$2,0)</f>
        <v>119.33</v>
      </c>
      <c r="AP18">
        <f>武魂升阶!AP18*(1+VLOOKUP($B$1,武魂升星!$C$13:$Q$19,AP$2,0))+VLOOKUP($B$1,武魂升星!$C$5:$Q$11,AP$2,0)</f>
        <v>119.458</v>
      </c>
      <c r="AQ18">
        <f>武魂升阶!AQ18*(1+VLOOKUP($B$1,武魂升星!$C$13:$Q$19,AQ$2,0))+VLOOKUP($B$1,武魂升星!$C$5:$Q$11,AQ$2,0)</f>
        <v>119.33</v>
      </c>
      <c r="AR18">
        <f>武魂升阶!AR18*(1+VLOOKUP($B$1,武魂升星!$C$13:$Q$19,AR$2,0))+VLOOKUP($B$1,武魂升星!$C$5:$Q$11,AR$2,0)</f>
        <v>119.33</v>
      </c>
      <c r="AS18">
        <f>武魂升阶!AS18*(1+VLOOKUP($B$1,武魂升星!$C$13:$Q$19,AS$2,0))+VLOOKUP($B$1,武魂升星!$C$5:$Q$11,AS$2,0)</f>
        <v>119.33</v>
      </c>
      <c r="AT18">
        <f>武魂升阶!AT18*(1+VLOOKUP($B$1,武魂升星!$C$13:$Q$19,AT$2,0))+VLOOKUP($B$1,武魂升星!$C$5:$Q$11,AT$2,0)</f>
        <v>0</v>
      </c>
      <c r="AU18">
        <f>武魂升阶!AU18*(1+VLOOKUP($B$1,武魂升星!$C$13:$Q$19,AU$2,0))+VLOOKUP($B$1,武魂升星!$C$5:$Q$11,AU$2,0)</f>
        <v>0</v>
      </c>
      <c r="AV18">
        <f>武魂升阶!AV18*(1+VLOOKUP($B$1,武魂升星!$C$13:$Q$19,AV$2,0))+VLOOKUP($B$1,武魂升星!$C$5:$Q$11,AV$2,0)</f>
        <v>87.96</v>
      </c>
      <c r="AW18">
        <f>武魂升阶!AW18*(1+VLOOKUP($B$1,武魂升星!$C$13:$Q$19,AW$2,0))+VLOOKUP($B$1,武魂升星!$C$5:$Q$11,AW$2,0)</f>
        <v>87.96</v>
      </c>
      <c r="AZ18">
        <f>VLOOKUP($B$2,武魂升星!$C$21:$D$27,2,0)</f>
        <v>0.48</v>
      </c>
      <c r="BA18">
        <f>VLOOKUP($B$2,武魂升星!$C$21:$D$27,2,0)</f>
        <v>0.48</v>
      </c>
      <c r="BB18">
        <f>VLOOKUP($B$2,武魂升星!$C$21:$D$27,2,0)</f>
        <v>0.48</v>
      </c>
      <c r="BC18">
        <f>VLOOKUP($B$2,武魂升星!$C$21:$D$27,2,0)</f>
        <v>0.48</v>
      </c>
      <c r="BD18">
        <f>VLOOKUP($B$2,武魂升星!$C$21:$D$27,2,0)</f>
        <v>0.48</v>
      </c>
      <c r="BE18">
        <f>VLOOKUP($B$2,武魂升星!$C$21:$D$27,2,0)</f>
        <v>0.48</v>
      </c>
      <c r="BF18">
        <f>VLOOKUP($B$2,武魂升星!$C$21:$D$27,2,0)</f>
        <v>0.48</v>
      </c>
      <c r="BG18">
        <f>VLOOKUP($B$2,武魂升星!$C$21:$D$27,2,0)</f>
        <v>0.48</v>
      </c>
      <c r="BH18">
        <f>VLOOKUP($B$2,武魂升星!$C$21:$D$27,2,0)</f>
        <v>0.48</v>
      </c>
      <c r="BI18">
        <f>VLOOKUP($B$2,武魂升星!$C$21:$D$27,2,0)</f>
        <v>0.48</v>
      </c>
      <c r="BJ18">
        <f>VLOOKUP($B$2,武魂升星!$C$21:$D$27,2,0)</f>
        <v>0.48</v>
      </c>
      <c r="BK18">
        <f>VLOOKUP($B$2,武魂升星!$C$21:$D$27,2,0)</f>
        <v>0.48</v>
      </c>
      <c r="BL18">
        <f>VLOOKUP($B$2,武魂升星!$C$21:$D$27,2,0)</f>
        <v>0.48</v>
      </c>
      <c r="BM18">
        <f>VLOOKUP($B$2,武魂升星!$C$21:$D$27,2,0)</f>
        <v>0.48</v>
      </c>
    </row>
    <row r="19" spans="2:65" x14ac:dyDescent="0.2">
      <c r="B19">
        <v>15</v>
      </c>
      <c r="D19">
        <f>武魂升阶!D19*(1+VLOOKUP($B$1,武魂升星!$C$13:$Q$19,D$2,0))+VLOOKUP($B$1,武魂升星!$C$5:$Q$11,D$2,0)</f>
        <v>8556.9060000000009</v>
      </c>
      <c r="E19">
        <f>武魂升阶!E19*(1+VLOOKUP($B$1,武魂升星!$C$13:$Q$19,E$2,0))+VLOOKUP($B$1,武魂升星!$C$5:$Q$11,E$2,0)</f>
        <v>2984.1939999999995</v>
      </c>
      <c r="F19">
        <f>武魂升阶!F19*(1+VLOOKUP($B$1,武魂升星!$C$13:$Q$19,F$2,0))+VLOOKUP($B$1,武魂升星!$C$5:$Q$11,F$2,0)</f>
        <v>851.75599999999997</v>
      </c>
      <c r="G19">
        <f>武魂升阶!G19*(1+VLOOKUP($B$1,武魂升星!$C$13:$Q$19,G$2,0))+VLOOKUP($B$1,武魂升星!$C$5:$Q$11,G$2,0)</f>
        <v>851.75599999999997</v>
      </c>
      <c r="H19">
        <f>武魂升阶!H19*(1+VLOOKUP($B$1,武魂升星!$C$13:$Q$19,H$2,0))+VLOOKUP($B$1,武魂升星!$C$5:$Q$11,H$2,0)</f>
        <v>122.85000000000001</v>
      </c>
      <c r="I19">
        <f>武魂升阶!I19*(1+VLOOKUP($B$1,武魂升星!$C$13:$Q$19,I$2,0))+VLOOKUP($B$1,武魂升星!$C$5:$Q$11,I$2,0)</f>
        <v>122.85000000000001</v>
      </c>
      <c r="J19">
        <f>武魂升阶!J19*(1+VLOOKUP($B$1,武魂升星!$C$13:$Q$19,J$2,0))+VLOOKUP($B$1,武魂升星!$C$5:$Q$11,J$2,0)</f>
        <v>123.042</v>
      </c>
      <c r="K19">
        <f>武魂升阶!K19*(1+VLOOKUP($B$1,武魂升星!$C$13:$Q$19,K$2,0))+VLOOKUP($B$1,武魂升星!$C$5:$Q$11,K$2,0)</f>
        <v>122.85000000000001</v>
      </c>
      <c r="L19">
        <f>武魂升阶!L19*(1+VLOOKUP($B$1,武魂升星!$C$13:$Q$19,L$2,0))+VLOOKUP($B$1,武魂升星!$C$5:$Q$11,L$2,0)</f>
        <v>122.85000000000001</v>
      </c>
      <c r="M19">
        <f>武魂升阶!M19*(1+VLOOKUP($B$1,武魂升星!$C$13:$Q$19,M$2,0))+VLOOKUP($B$1,武魂升星!$C$5:$Q$11,M$2,0)</f>
        <v>122.85000000000001</v>
      </c>
      <c r="N19">
        <f>武魂升阶!N19*(1+VLOOKUP($B$1,武魂升星!$C$13:$Q$19,N$2,0))+VLOOKUP($B$1,武魂升星!$C$5:$Q$11,N$2,0)</f>
        <v>0</v>
      </c>
      <c r="O19">
        <f>武魂升阶!O19*(1+VLOOKUP($B$1,武魂升星!$C$13:$Q$19,O$2,0))+VLOOKUP($B$1,武魂升星!$C$5:$Q$11,O$2,0)</f>
        <v>0</v>
      </c>
      <c r="P19">
        <f>武魂升阶!P19*(1+VLOOKUP($B$1,武魂升星!$C$13:$Q$19,P$2,0))+VLOOKUP($B$1,武魂升星!$C$5:$Q$11,P$2,0)</f>
        <v>95.76</v>
      </c>
      <c r="Q19">
        <f>武魂升阶!Q19*(1+VLOOKUP($B$1,武魂升星!$C$13:$Q$19,Q$2,0))+VLOOKUP($B$1,武魂升星!$C$5:$Q$11,Q$2,0)</f>
        <v>95.76</v>
      </c>
      <c r="T19">
        <f>武魂升阶!T19*(1+VLOOKUP($B$1,武魂升星!$C$13:$Q$19,T$2,0))+VLOOKUP($B$1,武魂升星!$C$5:$Q$11,T$2,0)</f>
        <v>8348.764000000001</v>
      </c>
      <c r="U19">
        <f>武魂升阶!U19*(1+VLOOKUP($B$1,武魂升星!$C$13:$Q$19,U$2,0))+VLOOKUP($B$1,武魂升星!$C$5:$Q$11,U$2,0)</f>
        <v>3018.47</v>
      </c>
      <c r="V19">
        <f>武魂升阶!V19*(1+VLOOKUP($B$1,武魂升星!$C$13:$Q$19,V$2,0))+VLOOKUP($B$1,武魂升星!$C$5:$Q$11,V$2,0)</f>
        <v>825.91599999999994</v>
      </c>
      <c r="W19">
        <f>武魂升阶!W19*(1+VLOOKUP($B$1,武魂升星!$C$13:$Q$19,W$2,0))+VLOOKUP($B$1,武魂升星!$C$5:$Q$11,W$2,0)</f>
        <v>825.91599999999994</v>
      </c>
      <c r="X19">
        <f>武魂升阶!X19*(1+VLOOKUP($B$1,武魂升星!$C$13:$Q$19,X$2,0))+VLOOKUP($B$1,武魂升星!$C$5:$Q$11,X$2,0)</f>
        <v>121.89</v>
      </c>
      <c r="Y19">
        <f>武魂升阶!Y19*(1+VLOOKUP($B$1,武魂升星!$C$13:$Q$19,Y$2,0))+VLOOKUP($B$1,武魂升星!$C$5:$Q$11,Y$2,0)</f>
        <v>121.89</v>
      </c>
      <c r="Z19">
        <f>武魂升阶!Z19*(1+VLOOKUP($B$1,武魂升星!$C$13:$Q$19,Z$2,0))+VLOOKUP($B$1,武魂升星!$C$5:$Q$11,Z$2,0)</f>
        <v>124.00200000000001</v>
      </c>
      <c r="AA19">
        <f>武魂升阶!AA19*(1+VLOOKUP($B$1,武魂升星!$C$13:$Q$19,AA$2,0))+VLOOKUP($B$1,武魂升星!$C$5:$Q$11,AA$2,0)</f>
        <v>123.81</v>
      </c>
      <c r="AB19">
        <f>武魂升阶!AB19*(1+VLOOKUP($B$1,武魂升星!$C$13:$Q$19,AB$2,0))+VLOOKUP($B$1,武魂升星!$C$5:$Q$11,AB$2,0)</f>
        <v>122.85000000000001</v>
      </c>
      <c r="AC19">
        <f>武魂升阶!AC19*(1+VLOOKUP($B$1,武魂升星!$C$13:$Q$19,AC$2,0))+VLOOKUP($B$1,武魂升星!$C$5:$Q$11,AC$2,0)</f>
        <v>122.85000000000001</v>
      </c>
      <c r="AD19">
        <f>武魂升阶!AD19*(1+VLOOKUP($B$1,武魂升星!$C$13:$Q$19,AD$2,0))+VLOOKUP($B$1,武魂升星!$C$5:$Q$11,AD$2,0)</f>
        <v>0</v>
      </c>
      <c r="AE19">
        <f>武魂升阶!AE19*(1+VLOOKUP($B$1,武魂升星!$C$13:$Q$19,AE$2,0))+VLOOKUP($B$1,武魂升星!$C$5:$Q$11,AE$2,0)</f>
        <v>0</v>
      </c>
      <c r="AF19">
        <f>武魂升阶!AF19*(1+VLOOKUP($B$1,武魂升星!$C$13:$Q$19,AF$2,0))+VLOOKUP($B$1,武魂升星!$C$5:$Q$11,AF$2,0)</f>
        <v>95.76</v>
      </c>
      <c r="AG19">
        <f>武魂升阶!AG19*(1+VLOOKUP($B$1,武魂升星!$C$13:$Q$19,AG$2,0))+VLOOKUP($B$1,武魂升星!$C$5:$Q$11,AG$2,0)</f>
        <v>95.76</v>
      </c>
      <c r="AJ19">
        <f>武魂升阶!AJ19*(1+VLOOKUP($B$1,武魂升星!$C$13:$Q$19,AJ$2,0))+VLOOKUP($B$1,武魂升星!$C$5:$Q$11,AJ$2,0)</f>
        <v>8140.6220000000012</v>
      </c>
      <c r="AK19">
        <f>武魂升阶!AK19*(1+VLOOKUP($B$1,武魂升星!$C$13:$Q$19,AK$2,0))+VLOOKUP($B$1,武魂升星!$C$5:$Q$11,AK$2,0)</f>
        <v>3053.2299999999996</v>
      </c>
      <c r="AL19">
        <f>武魂升阶!AL19*(1+VLOOKUP($B$1,武魂升星!$C$13:$Q$19,AL$2,0))+VLOOKUP($B$1,武魂升星!$C$5:$Q$11,AL$2,0)</f>
        <v>801.18</v>
      </c>
      <c r="AM19">
        <f>武魂升阶!AM19*(1+VLOOKUP($B$1,武魂升星!$C$13:$Q$19,AM$2,0))+VLOOKUP($B$1,武魂升星!$C$5:$Q$11,AM$2,0)</f>
        <v>801.18</v>
      </c>
      <c r="AN19">
        <f>武魂升阶!AN19*(1+VLOOKUP($B$1,武魂升星!$C$13:$Q$19,AN$2,0))+VLOOKUP($B$1,武魂升星!$C$5:$Q$11,AN$2,0)</f>
        <v>122.85000000000001</v>
      </c>
      <c r="AO19">
        <f>武魂升阶!AO19*(1+VLOOKUP($B$1,武魂升星!$C$13:$Q$19,AO$2,0))+VLOOKUP($B$1,武魂升星!$C$5:$Q$11,AO$2,0)</f>
        <v>122.85000000000001</v>
      </c>
      <c r="AP19">
        <f>武魂升阶!AP19*(1+VLOOKUP($B$1,武魂升星!$C$13:$Q$19,AP$2,0))+VLOOKUP($B$1,武魂升星!$C$5:$Q$11,AP$2,0)</f>
        <v>123.042</v>
      </c>
      <c r="AQ19">
        <f>武魂升阶!AQ19*(1+VLOOKUP($B$1,武魂升星!$C$13:$Q$19,AQ$2,0))+VLOOKUP($B$1,武魂升星!$C$5:$Q$11,AQ$2,0)</f>
        <v>122.85000000000001</v>
      </c>
      <c r="AR19">
        <f>武魂升阶!AR19*(1+VLOOKUP($B$1,武魂升星!$C$13:$Q$19,AR$2,0))+VLOOKUP($B$1,武魂升星!$C$5:$Q$11,AR$2,0)</f>
        <v>122.85000000000001</v>
      </c>
      <c r="AS19">
        <f>武魂升阶!AS19*(1+VLOOKUP($B$1,武魂升星!$C$13:$Q$19,AS$2,0))+VLOOKUP($B$1,武魂升星!$C$5:$Q$11,AS$2,0)</f>
        <v>122.85000000000001</v>
      </c>
      <c r="AT19">
        <f>武魂升阶!AT19*(1+VLOOKUP($B$1,武魂升星!$C$13:$Q$19,AT$2,0))+VLOOKUP($B$1,武魂升星!$C$5:$Q$11,AT$2,0)</f>
        <v>0</v>
      </c>
      <c r="AU19">
        <f>武魂升阶!AU19*(1+VLOOKUP($B$1,武魂升星!$C$13:$Q$19,AU$2,0))+VLOOKUP($B$1,武魂升星!$C$5:$Q$11,AU$2,0)</f>
        <v>0</v>
      </c>
      <c r="AV19">
        <f>武魂升阶!AV19*(1+VLOOKUP($B$1,武魂升星!$C$13:$Q$19,AV$2,0))+VLOOKUP($B$1,武魂升星!$C$5:$Q$11,AV$2,0)</f>
        <v>95.76</v>
      </c>
      <c r="AW19">
        <f>武魂升阶!AW19*(1+VLOOKUP($B$1,武魂升星!$C$13:$Q$19,AW$2,0))+VLOOKUP($B$1,武魂升星!$C$5:$Q$11,AW$2,0)</f>
        <v>95.76</v>
      </c>
      <c r="AZ19">
        <f>VLOOKUP($B$2,武魂升星!$C$21:$D$27,2,0)</f>
        <v>0.48</v>
      </c>
      <c r="BA19">
        <f>VLOOKUP($B$2,武魂升星!$C$21:$D$27,2,0)</f>
        <v>0.48</v>
      </c>
      <c r="BB19">
        <f>VLOOKUP($B$2,武魂升星!$C$21:$D$27,2,0)</f>
        <v>0.48</v>
      </c>
      <c r="BC19">
        <f>VLOOKUP($B$2,武魂升星!$C$21:$D$27,2,0)</f>
        <v>0.48</v>
      </c>
      <c r="BD19">
        <f>VLOOKUP($B$2,武魂升星!$C$21:$D$27,2,0)</f>
        <v>0.48</v>
      </c>
      <c r="BE19">
        <f>VLOOKUP($B$2,武魂升星!$C$21:$D$27,2,0)</f>
        <v>0.48</v>
      </c>
      <c r="BF19">
        <f>VLOOKUP($B$2,武魂升星!$C$21:$D$27,2,0)</f>
        <v>0.48</v>
      </c>
      <c r="BG19">
        <f>VLOOKUP($B$2,武魂升星!$C$21:$D$27,2,0)</f>
        <v>0.48</v>
      </c>
      <c r="BH19">
        <f>VLOOKUP($B$2,武魂升星!$C$21:$D$27,2,0)</f>
        <v>0.48</v>
      </c>
      <c r="BI19">
        <f>VLOOKUP($B$2,武魂升星!$C$21:$D$27,2,0)</f>
        <v>0.48</v>
      </c>
      <c r="BJ19">
        <f>VLOOKUP($B$2,武魂升星!$C$21:$D$27,2,0)</f>
        <v>0.48</v>
      </c>
      <c r="BK19">
        <f>VLOOKUP($B$2,武魂升星!$C$21:$D$27,2,0)</f>
        <v>0.48</v>
      </c>
      <c r="BL19">
        <f>VLOOKUP($B$2,武魂升星!$C$21:$D$27,2,0)</f>
        <v>0.48</v>
      </c>
      <c r="BM19">
        <f>VLOOKUP($B$2,武魂升星!$C$21:$D$27,2,0)</f>
        <v>0.48</v>
      </c>
    </row>
    <row r="20" spans="2:65" x14ac:dyDescent="0.2">
      <c r="B20">
        <v>16</v>
      </c>
      <c r="D20">
        <f>武魂升阶!D20*(1+VLOOKUP($B$1,武魂升星!$C$13:$Q$19,D$2,0))+VLOOKUP($B$1,武魂升星!$C$5:$Q$11,D$2,0)</f>
        <v>8688.9060000000009</v>
      </c>
      <c r="E20">
        <f>武魂升阶!E20*(1+VLOOKUP($B$1,武魂升星!$C$13:$Q$19,E$2,0))+VLOOKUP($B$1,武魂升星!$C$5:$Q$11,E$2,0)</f>
        <v>3019.3939999999998</v>
      </c>
      <c r="F20">
        <f>武魂升阶!F20*(1+VLOOKUP($B$1,武魂升星!$C$13:$Q$19,F$2,0))+VLOOKUP($B$1,武魂升星!$C$5:$Q$11,F$2,0)</f>
        <v>862.95600000000002</v>
      </c>
      <c r="G20">
        <f>武魂升阶!G20*(1+VLOOKUP($B$1,武魂升星!$C$13:$Q$19,G$2,0))+VLOOKUP($B$1,武魂升星!$C$5:$Q$11,G$2,0)</f>
        <v>862.95600000000002</v>
      </c>
      <c r="H20">
        <f>武魂升阶!H20*(1+VLOOKUP($B$1,武魂升星!$C$13:$Q$19,H$2,0))+VLOOKUP($B$1,武魂升星!$C$5:$Q$11,H$2,0)</f>
        <v>126.05000000000001</v>
      </c>
      <c r="I20">
        <f>武魂升阶!I20*(1+VLOOKUP($B$1,武魂升星!$C$13:$Q$19,I$2,0))+VLOOKUP($B$1,武魂升星!$C$5:$Q$11,I$2,0)</f>
        <v>126.05000000000001</v>
      </c>
      <c r="J20">
        <f>武魂升阶!J20*(1+VLOOKUP($B$1,武魂升星!$C$13:$Q$19,J$2,0))+VLOOKUP($B$1,武魂升星!$C$5:$Q$11,J$2,0)</f>
        <v>126.242</v>
      </c>
      <c r="K20">
        <f>武魂升阶!K20*(1+VLOOKUP($B$1,武魂升星!$C$13:$Q$19,K$2,0))+VLOOKUP($B$1,武魂升星!$C$5:$Q$11,K$2,0)</f>
        <v>126.05000000000001</v>
      </c>
      <c r="L20">
        <f>武魂升阶!L20*(1+VLOOKUP($B$1,武魂升星!$C$13:$Q$19,L$2,0))+VLOOKUP($B$1,武魂升星!$C$5:$Q$11,L$2,0)</f>
        <v>126.05000000000001</v>
      </c>
      <c r="M20">
        <f>武魂升阶!M20*(1+VLOOKUP($B$1,武魂升星!$C$13:$Q$19,M$2,0))+VLOOKUP($B$1,武魂升星!$C$5:$Q$11,M$2,0)</f>
        <v>126.05000000000001</v>
      </c>
      <c r="N20">
        <f>武魂升阶!N20*(1+VLOOKUP($B$1,武魂升星!$C$13:$Q$19,N$2,0))+VLOOKUP($B$1,武魂升星!$C$5:$Q$11,N$2,0)</f>
        <v>0</v>
      </c>
      <c r="O20">
        <f>武魂升阶!O20*(1+VLOOKUP($B$1,武魂升星!$C$13:$Q$19,O$2,0))+VLOOKUP($B$1,武魂升星!$C$5:$Q$11,O$2,0)</f>
        <v>0</v>
      </c>
      <c r="P20">
        <f>武魂升阶!P20*(1+VLOOKUP($B$1,武魂升星!$C$13:$Q$19,P$2,0))+VLOOKUP($B$1,武魂升星!$C$5:$Q$11,P$2,0)</f>
        <v>101.76</v>
      </c>
      <c r="Q20">
        <f>武魂升阶!Q20*(1+VLOOKUP($B$1,武魂升星!$C$13:$Q$19,Q$2,0))+VLOOKUP($B$1,武魂升星!$C$5:$Q$11,Q$2,0)</f>
        <v>101.76</v>
      </c>
      <c r="T20">
        <f>武魂升阶!T20*(1+VLOOKUP($B$1,武魂升星!$C$13:$Q$19,T$2,0))+VLOOKUP($B$1,武魂升星!$C$5:$Q$11,T$2,0)</f>
        <v>8467.5640000000003</v>
      </c>
      <c r="U20">
        <f>武魂升阶!U20*(1+VLOOKUP($B$1,武魂升星!$C$13:$Q$19,U$2,0))+VLOOKUP($B$1,武魂升星!$C$5:$Q$11,U$2,0)</f>
        <v>3055.87</v>
      </c>
      <c r="V20">
        <f>武魂升阶!V20*(1+VLOOKUP($B$1,武魂升星!$C$13:$Q$19,V$2,0))+VLOOKUP($B$1,武魂升星!$C$5:$Q$11,V$2,0)</f>
        <v>835.51599999999996</v>
      </c>
      <c r="W20">
        <f>武魂升阶!W20*(1+VLOOKUP($B$1,武魂升星!$C$13:$Q$19,W$2,0))+VLOOKUP($B$1,武魂升星!$C$5:$Q$11,W$2,0)</f>
        <v>835.51599999999996</v>
      </c>
      <c r="X20">
        <f>武魂升阶!X20*(1+VLOOKUP($B$1,武魂升星!$C$13:$Q$19,X$2,0))+VLOOKUP($B$1,武魂升星!$C$5:$Q$11,X$2,0)</f>
        <v>125.09</v>
      </c>
      <c r="Y20">
        <f>武魂升阶!Y20*(1+VLOOKUP($B$1,武魂升星!$C$13:$Q$19,Y$2,0))+VLOOKUP($B$1,武魂升星!$C$5:$Q$11,Y$2,0)</f>
        <v>125.09</v>
      </c>
      <c r="Z20">
        <f>武魂升阶!Z20*(1+VLOOKUP($B$1,武魂升星!$C$13:$Q$19,Z$2,0))+VLOOKUP($B$1,武魂升星!$C$5:$Q$11,Z$2,0)</f>
        <v>127.202</v>
      </c>
      <c r="AA20">
        <f>武魂升阶!AA20*(1+VLOOKUP($B$1,武魂升星!$C$13:$Q$19,AA$2,0))+VLOOKUP($B$1,武魂升星!$C$5:$Q$11,AA$2,0)</f>
        <v>127.01</v>
      </c>
      <c r="AB20">
        <f>武魂升阶!AB20*(1+VLOOKUP($B$1,武魂升星!$C$13:$Q$19,AB$2,0))+VLOOKUP($B$1,武魂升星!$C$5:$Q$11,AB$2,0)</f>
        <v>126.05000000000001</v>
      </c>
      <c r="AC20">
        <f>武魂升阶!AC20*(1+VLOOKUP($B$1,武魂升星!$C$13:$Q$19,AC$2,0))+VLOOKUP($B$1,武魂升星!$C$5:$Q$11,AC$2,0)</f>
        <v>126.05000000000001</v>
      </c>
      <c r="AD20">
        <f>武魂升阶!AD20*(1+VLOOKUP($B$1,武魂升星!$C$13:$Q$19,AD$2,0))+VLOOKUP($B$1,武魂升星!$C$5:$Q$11,AD$2,0)</f>
        <v>0</v>
      </c>
      <c r="AE20">
        <f>武魂升阶!AE20*(1+VLOOKUP($B$1,武魂升星!$C$13:$Q$19,AE$2,0))+VLOOKUP($B$1,武魂升星!$C$5:$Q$11,AE$2,0)</f>
        <v>0</v>
      </c>
      <c r="AF20">
        <f>武魂升阶!AF20*(1+VLOOKUP($B$1,武魂升星!$C$13:$Q$19,AF$2,0))+VLOOKUP($B$1,武魂升星!$C$5:$Q$11,AF$2,0)</f>
        <v>101.76</v>
      </c>
      <c r="AG20">
        <f>武魂升阶!AG20*(1+VLOOKUP($B$1,武魂升星!$C$13:$Q$19,AG$2,0))+VLOOKUP($B$1,武魂升星!$C$5:$Q$11,AG$2,0)</f>
        <v>101.76</v>
      </c>
      <c r="AJ20">
        <f>武魂升阶!AJ20*(1+VLOOKUP($B$1,武魂升星!$C$13:$Q$19,AJ$2,0))+VLOOKUP($B$1,武魂升星!$C$5:$Q$11,AJ$2,0)</f>
        <v>8246.2220000000016</v>
      </c>
      <c r="AK20">
        <f>武魂升阶!AK20*(1+VLOOKUP($B$1,武魂升星!$C$13:$Q$19,AK$2,0))+VLOOKUP($B$1,武魂升星!$C$5:$Q$11,AK$2,0)</f>
        <v>3092.83</v>
      </c>
      <c r="AL20">
        <f>武魂升阶!AL20*(1+VLOOKUP($B$1,武魂升星!$C$13:$Q$19,AL$2,0))+VLOOKUP($B$1,武魂升星!$C$5:$Q$11,AL$2,0)</f>
        <v>809.18</v>
      </c>
      <c r="AM20">
        <f>武魂升阶!AM20*(1+VLOOKUP($B$1,武魂升星!$C$13:$Q$19,AM$2,0))+VLOOKUP($B$1,武魂升星!$C$5:$Q$11,AM$2,0)</f>
        <v>809.18</v>
      </c>
      <c r="AN20">
        <f>武魂升阶!AN20*(1+VLOOKUP($B$1,武魂升星!$C$13:$Q$19,AN$2,0))+VLOOKUP($B$1,武魂升星!$C$5:$Q$11,AN$2,0)</f>
        <v>126.05000000000001</v>
      </c>
      <c r="AO20">
        <f>武魂升阶!AO20*(1+VLOOKUP($B$1,武魂升星!$C$13:$Q$19,AO$2,0))+VLOOKUP($B$1,武魂升星!$C$5:$Q$11,AO$2,0)</f>
        <v>126.05000000000001</v>
      </c>
      <c r="AP20">
        <f>武魂升阶!AP20*(1+VLOOKUP($B$1,武魂升星!$C$13:$Q$19,AP$2,0))+VLOOKUP($B$1,武魂升星!$C$5:$Q$11,AP$2,0)</f>
        <v>126.242</v>
      </c>
      <c r="AQ20">
        <f>武魂升阶!AQ20*(1+VLOOKUP($B$1,武魂升星!$C$13:$Q$19,AQ$2,0))+VLOOKUP($B$1,武魂升星!$C$5:$Q$11,AQ$2,0)</f>
        <v>126.05000000000001</v>
      </c>
      <c r="AR20">
        <f>武魂升阶!AR20*(1+VLOOKUP($B$1,武魂升星!$C$13:$Q$19,AR$2,0))+VLOOKUP($B$1,武魂升星!$C$5:$Q$11,AR$2,0)</f>
        <v>126.05000000000001</v>
      </c>
      <c r="AS20">
        <f>武魂升阶!AS20*(1+VLOOKUP($B$1,武魂升星!$C$13:$Q$19,AS$2,0))+VLOOKUP($B$1,武魂升星!$C$5:$Q$11,AS$2,0)</f>
        <v>126.05000000000001</v>
      </c>
      <c r="AT20">
        <f>武魂升阶!AT20*(1+VLOOKUP($B$1,武魂升星!$C$13:$Q$19,AT$2,0))+VLOOKUP($B$1,武魂升星!$C$5:$Q$11,AT$2,0)</f>
        <v>0</v>
      </c>
      <c r="AU20">
        <f>武魂升阶!AU20*(1+VLOOKUP($B$1,武魂升星!$C$13:$Q$19,AU$2,0))+VLOOKUP($B$1,武魂升星!$C$5:$Q$11,AU$2,0)</f>
        <v>0</v>
      </c>
      <c r="AV20">
        <f>武魂升阶!AV20*(1+VLOOKUP($B$1,武魂升星!$C$13:$Q$19,AV$2,0))+VLOOKUP($B$1,武魂升星!$C$5:$Q$11,AV$2,0)</f>
        <v>101.76</v>
      </c>
      <c r="AW20">
        <f>武魂升阶!AW20*(1+VLOOKUP($B$1,武魂升星!$C$13:$Q$19,AW$2,0))+VLOOKUP($B$1,武魂升星!$C$5:$Q$11,AW$2,0)</f>
        <v>101.76</v>
      </c>
      <c r="AZ20">
        <f>VLOOKUP($B$2,武魂升星!$C$21:$D$27,2,0)</f>
        <v>0.48</v>
      </c>
      <c r="BA20">
        <f>VLOOKUP($B$2,武魂升星!$C$21:$D$27,2,0)</f>
        <v>0.48</v>
      </c>
      <c r="BB20">
        <f>VLOOKUP($B$2,武魂升星!$C$21:$D$27,2,0)</f>
        <v>0.48</v>
      </c>
      <c r="BC20">
        <f>VLOOKUP($B$2,武魂升星!$C$21:$D$27,2,0)</f>
        <v>0.48</v>
      </c>
      <c r="BD20">
        <f>VLOOKUP($B$2,武魂升星!$C$21:$D$27,2,0)</f>
        <v>0.48</v>
      </c>
      <c r="BE20">
        <f>VLOOKUP($B$2,武魂升星!$C$21:$D$27,2,0)</f>
        <v>0.48</v>
      </c>
      <c r="BF20">
        <f>VLOOKUP($B$2,武魂升星!$C$21:$D$27,2,0)</f>
        <v>0.48</v>
      </c>
      <c r="BG20">
        <f>VLOOKUP($B$2,武魂升星!$C$21:$D$27,2,0)</f>
        <v>0.48</v>
      </c>
      <c r="BH20">
        <f>VLOOKUP($B$2,武魂升星!$C$21:$D$27,2,0)</f>
        <v>0.48</v>
      </c>
      <c r="BI20">
        <f>VLOOKUP($B$2,武魂升星!$C$21:$D$27,2,0)</f>
        <v>0.48</v>
      </c>
      <c r="BJ20">
        <f>VLOOKUP($B$2,武魂升星!$C$21:$D$27,2,0)</f>
        <v>0.48</v>
      </c>
      <c r="BK20">
        <f>VLOOKUP($B$2,武魂升星!$C$21:$D$27,2,0)</f>
        <v>0.48</v>
      </c>
      <c r="BL20">
        <f>VLOOKUP($B$2,武魂升星!$C$21:$D$27,2,0)</f>
        <v>0.48</v>
      </c>
      <c r="BM20">
        <f>VLOOKUP($B$2,武魂升星!$C$21:$D$27,2,0)</f>
        <v>0.48</v>
      </c>
    </row>
    <row r="21" spans="2:65" x14ac:dyDescent="0.2">
      <c r="B21">
        <v>17</v>
      </c>
      <c r="D21">
        <f>武魂升阶!D21*(1+VLOOKUP($B$1,武魂升星!$C$13:$Q$19,D$2,0))+VLOOKUP($B$1,武魂升星!$C$5:$Q$11,D$2,0)</f>
        <v>8820.9060000000009</v>
      </c>
      <c r="E21">
        <f>武魂升阶!E21*(1+VLOOKUP($B$1,武魂升星!$C$13:$Q$19,E$2,0))+VLOOKUP($B$1,武魂升星!$C$5:$Q$11,E$2,0)</f>
        <v>3054.5940000000001</v>
      </c>
      <c r="F21">
        <f>武魂升阶!F21*(1+VLOOKUP($B$1,武魂升星!$C$13:$Q$19,F$2,0))+VLOOKUP($B$1,武魂升星!$C$5:$Q$11,F$2,0)</f>
        <v>874.15599999999995</v>
      </c>
      <c r="G21">
        <f>武魂升阶!G21*(1+VLOOKUP($B$1,武魂升星!$C$13:$Q$19,G$2,0))+VLOOKUP($B$1,武魂升星!$C$5:$Q$11,G$2,0)</f>
        <v>874.15599999999995</v>
      </c>
      <c r="H21">
        <f>武魂升阶!H21*(1+VLOOKUP($B$1,武魂升星!$C$13:$Q$19,H$2,0))+VLOOKUP($B$1,武魂升星!$C$5:$Q$11,H$2,0)</f>
        <v>129.25</v>
      </c>
      <c r="I21">
        <f>武魂升阶!I21*(1+VLOOKUP($B$1,武魂升星!$C$13:$Q$19,I$2,0))+VLOOKUP($B$1,武魂升星!$C$5:$Q$11,I$2,0)</f>
        <v>129.25</v>
      </c>
      <c r="J21">
        <f>武魂升阶!J21*(1+VLOOKUP($B$1,武魂升星!$C$13:$Q$19,J$2,0))+VLOOKUP($B$1,武魂升星!$C$5:$Q$11,J$2,0)</f>
        <v>129.44200000000001</v>
      </c>
      <c r="K21">
        <f>武魂升阶!K21*(1+VLOOKUP($B$1,武魂升星!$C$13:$Q$19,K$2,0))+VLOOKUP($B$1,武魂升星!$C$5:$Q$11,K$2,0)</f>
        <v>129.25</v>
      </c>
      <c r="L21">
        <f>武魂升阶!L21*(1+VLOOKUP($B$1,武魂升星!$C$13:$Q$19,L$2,0))+VLOOKUP($B$1,武魂升星!$C$5:$Q$11,L$2,0)</f>
        <v>129.25</v>
      </c>
      <c r="M21">
        <f>武魂升阶!M21*(1+VLOOKUP($B$1,武魂升星!$C$13:$Q$19,M$2,0))+VLOOKUP($B$1,武魂升星!$C$5:$Q$11,M$2,0)</f>
        <v>129.25</v>
      </c>
      <c r="N21">
        <f>武魂升阶!N21*(1+VLOOKUP($B$1,武魂升星!$C$13:$Q$19,N$2,0))+VLOOKUP($B$1,武魂升星!$C$5:$Q$11,N$2,0)</f>
        <v>0</v>
      </c>
      <c r="O21">
        <f>武魂升阶!O21*(1+VLOOKUP($B$1,武魂升星!$C$13:$Q$19,O$2,0))+VLOOKUP($B$1,武魂升星!$C$5:$Q$11,O$2,0)</f>
        <v>0</v>
      </c>
      <c r="P21">
        <f>武魂升阶!P21*(1+VLOOKUP($B$1,武魂升星!$C$13:$Q$19,P$2,0))+VLOOKUP($B$1,武魂升星!$C$5:$Q$11,P$2,0)</f>
        <v>107.76</v>
      </c>
      <c r="Q21">
        <f>武魂升阶!Q21*(1+VLOOKUP($B$1,武魂升星!$C$13:$Q$19,Q$2,0))+VLOOKUP($B$1,武魂升星!$C$5:$Q$11,Q$2,0)</f>
        <v>107.76</v>
      </c>
      <c r="T21">
        <f>武魂升阶!T21*(1+VLOOKUP($B$1,武魂升星!$C$13:$Q$19,T$2,0))+VLOOKUP($B$1,武魂升星!$C$5:$Q$11,T$2,0)</f>
        <v>8586.3640000000014</v>
      </c>
      <c r="U21">
        <f>武魂升阶!U21*(1+VLOOKUP($B$1,武魂升星!$C$13:$Q$19,U$2,0))+VLOOKUP($B$1,武魂升星!$C$5:$Q$11,U$2,0)</f>
        <v>3093.2699999999995</v>
      </c>
      <c r="V21">
        <f>武魂升阶!V21*(1+VLOOKUP($B$1,武魂升星!$C$13:$Q$19,V$2,0))+VLOOKUP($B$1,武魂升星!$C$5:$Q$11,V$2,0)</f>
        <v>845.11599999999999</v>
      </c>
      <c r="W21">
        <f>武魂升阶!W21*(1+VLOOKUP($B$1,武魂升星!$C$13:$Q$19,W$2,0))+VLOOKUP($B$1,武魂升星!$C$5:$Q$11,W$2,0)</f>
        <v>845.11599999999999</v>
      </c>
      <c r="X21">
        <f>武魂升阶!X21*(1+VLOOKUP($B$1,武魂升星!$C$13:$Q$19,X$2,0))+VLOOKUP($B$1,武魂升星!$C$5:$Q$11,X$2,0)</f>
        <v>128.29000000000002</v>
      </c>
      <c r="Y21">
        <f>武魂升阶!Y21*(1+VLOOKUP($B$1,武魂升星!$C$13:$Q$19,Y$2,0))+VLOOKUP($B$1,武魂升星!$C$5:$Q$11,Y$2,0)</f>
        <v>128.29000000000002</v>
      </c>
      <c r="Z21">
        <f>武魂升阶!Z21*(1+VLOOKUP($B$1,武魂升星!$C$13:$Q$19,Z$2,0))+VLOOKUP($B$1,武魂升星!$C$5:$Q$11,Z$2,0)</f>
        <v>130.40199999999999</v>
      </c>
      <c r="AA21">
        <f>武魂升阶!AA21*(1+VLOOKUP($B$1,武魂升星!$C$13:$Q$19,AA$2,0))+VLOOKUP($B$1,武魂升星!$C$5:$Q$11,AA$2,0)</f>
        <v>130.21</v>
      </c>
      <c r="AB21">
        <f>武魂升阶!AB21*(1+VLOOKUP($B$1,武魂升星!$C$13:$Q$19,AB$2,0))+VLOOKUP($B$1,武魂升星!$C$5:$Q$11,AB$2,0)</f>
        <v>129.25</v>
      </c>
      <c r="AC21">
        <f>武魂升阶!AC21*(1+VLOOKUP($B$1,武魂升星!$C$13:$Q$19,AC$2,0))+VLOOKUP($B$1,武魂升星!$C$5:$Q$11,AC$2,0)</f>
        <v>129.25</v>
      </c>
      <c r="AD21">
        <f>武魂升阶!AD21*(1+VLOOKUP($B$1,武魂升星!$C$13:$Q$19,AD$2,0))+VLOOKUP($B$1,武魂升星!$C$5:$Q$11,AD$2,0)</f>
        <v>0</v>
      </c>
      <c r="AE21">
        <f>武魂升阶!AE21*(1+VLOOKUP($B$1,武魂升星!$C$13:$Q$19,AE$2,0))+VLOOKUP($B$1,武魂升星!$C$5:$Q$11,AE$2,0)</f>
        <v>0</v>
      </c>
      <c r="AF21">
        <f>武魂升阶!AF21*(1+VLOOKUP($B$1,武魂升星!$C$13:$Q$19,AF$2,0))+VLOOKUP($B$1,武魂升星!$C$5:$Q$11,AF$2,0)</f>
        <v>107.76</v>
      </c>
      <c r="AG21">
        <f>武魂升阶!AG21*(1+VLOOKUP($B$1,武魂升星!$C$13:$Q$19,AG$2,0))+VLOOKUP($B$1,武魂升星!$C$5:$Q$11,AG$2,0)</f>
        <v>107.76</v>
      </c>
      <c r="AJ21">
        <f>武魂升阶!AJ21*(1+VLOOKUP($B$1,武魂升星!$C$13:$Q$19,AJ$2,0))+VLOOKUP($B$1,武魂升星!$C$5:$Q$11,AJ$2,0)</f>
        <v>8351.8220000000001</v>
      </c>
      <c r="AK21">
        <f>武魂升阶!AK21*(1+VLOOKUP($B$1,武魂升星!$C$13:$Q$19,AK$2,0))+VLOOKUP($B$1,武魂升星!$C$5:$Q$11,AK$2,0)</f>
        <v>3132.43</v>
      </c>
      <c r="AL21">
        <f>武魂升阶!AL21*(1+VLOOKUP($B$1,武魂升星!$C$13:$Q$19,AL$2,0))+VLOOKUP($B$1,武魂升星!$C$5:$Q$11,AL$2,0)</f>
        <v>817.18</v>
      </c>
      <c r="AM21">
        <f>武魂升阶!AM21*(1+VLOOKUP($B$1,武魂升星!$C$13:$Q$19,AM$2,0))+VLOOKUP($B$1,武魂升星!$C$5:$Q$11,AM$2,0)</f>
        <v>817.18</v>
      </c>
      <c r="AN21">
        <f>武魂升阶!AN21*(1+VLOOKUP($B$1,武魂升星!$C$13:$Q$19,AN$2,0))+VLOOKUP($B$1,武魂升星!$C$5:$Q$11,AN$2,0)</f>
        <v>129.25</v>
      </c>
      <c r="AO21">
        <f>武魂升阶!AO21*(1+VLOOKUP($B$1,武魂升星!$C$13:$Q$19,AO$2,0))+VLOOKUP($B$1,武魂升星!$C$5:$Q$11,AO$2,0)</f>
        <v>129.25</v>
      </c>
      <c r="AP21">
        <f>武魂升阶!AP21*(1+VLOOKUP($B$1,武魂升星!$C$13:$Q$19,AP$2,0))+VLOOKUP($B$1,武魂升星!$C$5:$Q$11,AP$2,0)</f>
        <v>129.44200000000001</v>
      </c>
      <c r="AQ21">
        <f>武魂升阶!AQ21*(1+VLOOKUP($B$1,武魂升星!$C$13:$Q$19,AQ$2,0))+VLOOKUP($B$1,武魂升星!$C$5:$Q$11,AQ$2,0)</f>
        <v>129.25</v>
      </c>
      <c r="AR21">
        <f>武魂升阶!AR21*(1+VLOOKUP($B$1,武魂升星!$C$13:$Q$19,AR$2,0))+VLOOKUP($B$1,武魂升星!$C$5:$Q$11,AR$2,0)</f>
        <v>129.25</v>
      </c>
      <c r="AS21">
        <f>武魂升阶!AS21*(1+VLOOKUP($B$1,武魂升星!$C$13:$Q$19,AS$2,0))+VLOOKUP($B$1,武魂升星!$C$5:$Q$11,AS$2,0)</f>
        <v>129.25</v>
      </c>
      <c r="AT21">
        <f>武魂升阶!AT21*(1+VLOOKUP($B$1,武魂升星!$C$13:$Q$19,AT$2,0))+VLOOKUP($B$1,武魂升星!$C$5:$Q$11,AT$2,0)</f>
        <v>0</v>
      </c>
      <c r="AU21">
        <f>武魂升阶!AU21*(1+VLOOKUP($B$1,武魂升星!$C$13:$Q$19,AU$2,0))+VLOOKUP($B$1,武魂升星!$C$5:$Q$11,AU$2,0)</f>
        <v>0</v>
      </c>
      <c r="AV21">
        <f>武魂升阶!AV21*(1+VLOOKUP($B$1,武魂升星!$C$13:$Q$19,AV$2,0))+VLOOKUP($B$1,武魂升星!$C$5:$Q$11,AV$2,0)</f>
        <v>107.76</v>
      </c>
      <c r="AW21">
        <f>武魂升阶!AW21*(1+VLOOKUP($B$1,武魂升星!$C$13:$Q$19,AW$2,0))+VLOOKUP($B$1,武魂升星!$C$5:$Q$11,AW$2,0)</f>
        <v>107.76</v>
      </c>
      <c r="AZ21">
        <f>VLOOKUP($B$2,武魂升星!$C$21:$D$27,2,0)</f>
        <v>0.48</v>
      </c>
      <c r="BA21">
        <f>VLOOKUP($B$2,武魂升星!$C$21:$D$27,2,0)</f>
        <v>0.48</v>
      </c>
      <c r="BB21">
        <f>VLOOKUP($B$2,武魂升星!$C$21:$D$27,2,0)</f>
        <v>0.48</v>
      </c>
      <c r="BC21">
        <f>VLOOKUP($B$2,武魂升星!$C$21:$D$27,2,0)</f>
        <v>0.48</v>
      </c>
      <c r="BD21">
        <f>VLOOKUP($B$2,武魂升星!$C$21:$D$27,2,0)</f>
        <v>0.48</v>
      </c>
      <c r="BE21">
        <f>VLOOKUP($B$2,武魂升星!$C$21:$D$27,2,0)</f>
        <v>0.48</v>
      </c>
      <c r="BF21">
        <f>VLOOKUP($B$2,武魂升星!$C$21:$D$27,2,0)</f>
        <v>0.48</v>
      </c>
      <c r="BG21">
        <f>VLOOKUP($B$2,武魂升星!$C$21:$D$27,2,0)</f>
        <v>0.48</v>
      </c>
      <c r="BH21">
        <f>VLOOKUP($B$2,武魂升星!$C$21:$D$27,2,0)</f>
        <v>0.48</v>
      </c>
      <c r="BI21">
        <f>VLOOKUP($B$2,武魂升星!$C$21:$D$27,2,0)</f>
        <v>0.48</v>
      </c>
      <c r="BJ21">
        <f>VLOOKUP($B$2,武魂升星!$C$21:$D$27,2,0)</f>
        <v>0.48</v>
      </c>
      <c r="BK21">
        <f>VLOOKUP($B$2,武魂升星!$C$21:$D$27,2,0)</f>
        <v>0.48</v>
      </c>
      <c r="BL21">
        <f>VLOOKUP($B$2,武魂升星!$C$21:$D$27,2,0)</f>
        <v>0.48</v>
      </c>
      <c r="BM21">
        <f>VLOOKUP($B$2,武魂升星!$C$21:$D$27,2,0)</f>
        <v>0.48</v>
      </c>
    </row>
    <row r="22" spans="2:65" x14ac:dyDescent="0.2">
      <c r="B22">
        <v>18</v>
      </c>
      <c r="D22">
        <f>武魂升阶!D22*(1+VLOOKUP($B$1,武魂升星!$C$13:$Q$19,D$2,0))+VLOOKUP($B$1,武魂升星!$C$5:$Q$11,D$2,0)</f>
        <v>8952.9060000000009</v>
      </c>
      <c r="E22">
        <f>武魂升阶!E22*(1+VLOOKUP($B$1,武魂升星!$C$13:$Q$19,E$2,0))+VLOOKUP($B$1,武魂升星!$C$5:$Q$11,E$2,0)</f>
        <v>3089.7939999999999</v>
      </c>
      <c r="F22">
        <f>武魂升阶!F22*(1+VLOOKUP($B$1,武魂升星!$C$13:$Q$19,F$2,0))+VLOOKUP($B$1,武魂升星!$C$5:$Q$11,F$2,0)</f>
        <v>885.35599999999999</v>
      </c>
      <c r="G22">
        <f>武魂升阶!G22*(1+VLOOKUP($B$1,武魂升星!$C$13:$Q$19,G$2,0))+VLOOKUP($B$1,武魂升星!$C$5:$Q$11,G$2,0)</f>
        <v>885.35599999999999</v>
      </c>
      <c r="H22">
        <f>武魂升阶!H22*(1+VLOOKUP($B$1,武魂升星!$C$13:$Q$19,H$2,0))+VLOOKUP($B$1,武魂升星!$C$5:$Q$11,H$2,0)</f>
        <v>132.44999999999999</v>
      </c>
      <c r="I22">
        <f>武魂升阶!I22*(1+VLOOKUP($B$1,武魂升星!$C$13:$Q$19,I$2,0))+VLOOKUP($B$1,武魂升星!$C$5:$Q$11,I$2,0)</f>
        <v>132.44999999999999</v>
      </c>
      <c r="J22">
        <f>武魂升阶!J22*(1+VLOOKUP($B$1,武魂升星!$C$13:$Q$19,J$2,0))+VLOOKUP($B$1,武魂升星!$C$5:$Q$11,J$2,0)</f>
        <v>132.642</v>
      </c>
      <c r="K22">
        <f>武魂升阶!K22*(1+VLOOKUP($B$1,武魂升星!$C$13:$Q$19,K$2,0))+VLOOKUP($B$1,武魂升星!$C$5:$Q$11,K$2,0)</f>
        <v>132.44999999999999</v>
      </c>
      <c r="L22">
        <f>武魂升阶!L22*(1+VLOOKUP($B$1,武魂升星!$C$13:$Q$19,L$2,0))+VLOOKUP($B$1,武魂升星!$C$5:$Q$11,L$2,0)</f>
        <v>132.44999999999999</v>
      </c>
      <c r="M22">
        <f>武魂升阶!M22*(1+VLOOKUP($B$1,武魂升星!$C$13:$Q$19,M$2,0))+VLOOKUP($B$1,武魂升星!$C$5:$Q$11,M$2,0)</f>
        <v>132.44999999999999</v>
      </c>
      <c r="N22">
        <f>武魂升阶!N22*(1+VLOOKUP($B$1,武魂升星!$C$13:$Q$19,N$2,0))+VLOOKUP($B$1,武魂升星!$C$5:$Q$11,N$2,0)</f>
        <v>0</v>
      </c>
      <c r="O22">
        <f>武魂升阶!O22*(1+VLOOKUP($B$1,武魂升星!$C$13:$Q$19,O$2,0))+VLOOKUP($B$1,武魂升星!$C$5:$Q$11,O$2,0)</f>
        <v>0</v>
      </c>
      <c r="P22">
        <f>武魂升阶!P22*(1+VLOOKUP($B$1,武魂升星!$C$13:$Q$19,P$2,0))+VLOOKUP($B$1,武魂升星!$C$5:$Q$11,P$2,0)</f>
        <v>113.76</v>
      </c>
      <c r="Q22">
        <f>武魂升阶!Q22*(1+VLOOKUP($B$1,武魂升星!$C$13:$Q$19,Q$2,0))+VLOOKUP($B$1,武魂升星!$C$5:$Q$11,Q$2,0)</f>
        <v>113.76</v>
      </c>
      <c r="T22">
        <f>武魂升阶!T22*(1+VLOOKUP($B$1,武魂升星!$C$13:$Q$19,T$2,0))+VLOOKUP($B$1,武魂升星!$C$5:$Q$11,T$2,0)</f>
        <v>8705.1640000000007</v>
      </c>
      <c r="U22">
        <f>武魂升阶!U22*(1+VLOOKUP($B$1,武魂升星!$C$13:$Q$19,U$2,0))+VLOOKUP($B$1,武魂升星!$C$5:$Q$11,U$2,0)</f>
        <v>3130.6699999999996</v>
      </c>
      <c r="V22">
        <f>武魂升阶!V22*(1+VLOOKUP($B$1,武魂升星!$C$13:$Q$19,V$2,0))+VLOOKUP($B$1,武魂升星!$C$5:$Q$11,V$2,0)</f>
        <v>854.71600000000001</v>
      </c>
      <c r="W22">
        <f>武魂升阶!W22*(1+VLOOKUP($B$1,武魂升星!$C$13:$Q$19,W$2,0))+VLOOKUP($B$1,武魂升星!$C$5:$Q$11,W$2,0)</f>
        <v>854.71600000000001</v>
      </c>
      <c r="X22">
        <f>武魂升阶!X22*(1+VLOOKUP($B$1,武魂升星!$C$13:$Q$19,X$2,0))+VLOOKUP($B$1,武魂升星!$C$5:$Q$11,X$2,0)</f>
        <v>131.49</v>
      </c>
      <c r="Y22">
        <f>武魂升阶!Y22*(1+VLOOKUP($B$1,武魂升星!$C$13:$Q$19,Y$2,0))+VLOOKUP($B$1,武魂升星!$C$5:$Q$11,Y$2,0)</f>
        <v>131.49</v>
      </c>
      <c r="Z22">
        <f>武魂升阶!Z22*(1+VLOOKUP($B$1,武魂升星!$C$13:$Q$19,Z$2,0))+VLOOKUP($B$1,武魂升星!$C$5:$Q$11,Z$2,0)</f>
        <v>133.602</v>
      </c>
      <c r="AA22">
        <f>武魂升阶!AA22*(1+VLOOKUP($B$1,武魂升星!$C$13:$Q$19,AA$2,0))+VLOOKUP($B$1,武魂升星!$C$5:$Q$11,AA$2,0)</f>
        <v>133.41000000000003</v>
      </c>
      <c r="AB22">
        <f>武魂升阶!AB22*(1+VLOOKUP($B$1,武魂升星!$C$13:$Q$19,AB$2,0))+VLOOKUP($B$1,武魂升星!$C$5:$Q$11,AB$2,0)</f>
        <v>132.44999999999999</v>
      </c>
      <c r="AC22">
        <f>武魂升阶!AC22*(1+VLOOKUP($B$1,武魂升星!$C$13:$Q$19,AC$2,0))+VLOOKUP($B$1,武魂升星!$C$5:$Q$11,AC$2,0)</f>
        <v>132.44999999999999</v>
      </c>
      <c r="AD22">
        <f>武魂升阶!AD22*(1+VLOOKUP($B$1,武魂升星!$C$13:$Q$19,AD$2,0))+VLOOKUP($B$1,武魂升星!$C$5:$Q$11,AD$2,0)</f>
        <v>0</v>
      </c>
      <c r="AE22">
        <f>武魂升阶!AE22*(1+VLOOKUP($B$1,武魂升星!$C$13:$Q$19,AE$2,0))+VLOOKUP($B$1,武魂升星!$C$5:$Q$11,AE$2,0)</f>
        <v>0</v>
      </c>
      <c r="AF22">
        <f>武魂升阶!AF22*(1+VLOOKUP($B$1,武魂升星!$C$13:$Q$19,AF$2,0))+VLOOKUP($B$1,武魂升星!$C$5:$Q$11,AF$2,0)</f>
        <v>113.76</v>
      </c>
      <c r="AG22">
        <f>武魂升阶!AG22*(1+VLOOKUP($B$1,武魂升星!$C$13:$Q$19,AG$2,0))+VLOOKUP($B$1,武魂升星!$C$5:$Q$11,AG$2,0)</f>
        <v>113.76</v>
      </c>
      <c r="AJ22">
        <f>武魂升阶!AJ22*(1+VLOOKUP($B$1,武魂升星!$C$13:$Q$19,AJ$2,0))+VLOOKUP($B$1,武魂升星!$C$5:$Q$11,AJ$2,0)</f>
        <v>8457.4220000000005</v>
      </c>
      <c r="AK22">
        <f>武魂升阶!AK22*(1+VLOOKUP($B$1,武魂升星!$C$13:$Q$19,AK$2,0))+VLOOKUP($B$1,武魂升星!$C$5:$Q$11,AK$2,0)</f>
        <v>3172.0299999999997</v>
      </c>
      <c r="AL22">
        <f>武魂升阶!AL22*(1+VLOOKUP($B$1,武魂升星!$C$13:$Q$19,AL$2,0))+VLOOKUP($B$1,武魂升星!$C$5:$Q$11,AL$2,0)</f>
        <v>825.18</v>
      </c>
      <c r="AM22">
        <f>武魂升阶!AM22*(1+VLOOKUP($B$1,武魂升星!$C$13:$Q$19,AM$2,0))+VLOOKUP($B$1,武魂升星!$C$5:$Q$11,AM$2,0)</f>
        <v>825.18</v>
      </c>
      <c r="AN22">
        <f>武魂升阶!AN22*(1+VLOOKUP($B$1,武魂升星!$C$13:$Q$19,AN$2,0))+VLOOKUP($B$1,武魂升星!$C$5:$Q$11,AN$2,0)</f>
        <v>132.44999999999999</v>
      </c>
      <c r="AO22">
        <f>武魂升阶!AO22*(1+VLOOKUP($B$1,武魂升星!$C$13:$Q$19,AO$2,0))+VLOOKUP($B$1,武魂升星!$C$5:$Q$11,AO$2,0)</f>
        <v>132.44999999999999</v>
      </c>
      <c r="AP22">
        <f>武魂升阶!AP22*(1+VLOOKUP($B$1,武魂升星!$C$13:$Q$19,AP$2,0))+VLOOKUP($B$1,武魂升星!$C$5:$Q$11,AP$2,0)</f>
        <v>132.642</v>
      </c>
      <c r="AQ22">
        <f>武魂升阶!AQ22*(1+VLOOKUP($B$1,武魂升星!$C$13:$Q$19,AQ$2,0))+VLOOKUP($B$1,武魂升星!$C$5:$Q$11,AQ$2,0)</f>
        <v>132.44999999999999</v>
      </c>
      <c r="AR22">
        <f>武魂升阶!AR22*(1+VLOOKUP($B$1,武魂升星!$C$13:$Q$19,AR$2,0))+VLOOKUP($B$1,武魂升星!$C$5:$Q$11,AR$2,0)</f>
        <v>132.44999999999999</v>
      </c>
      <c r="AS22">
        <f>武魂升阶!AS22*(1+VLOOKUP($B$1,武魂升星!$C$13:$Q$19,AS$2,0))+VLOOKUP($B$1,武魂升星!$C$5:$Q$11,AS$2,0)</f>
        <v>132.44999999999999</v>
      </c>
      <c r="AT22">
        <f>武魂升阶!AT22*(1+VLOOKUP($B$1,武魂升星!$C$13:$Q$19,AT$2,0))+VLOOKUP($B$1,武魂升星!$C$5:$Q$11,AT$2,0)</f>
        <v>0</v>
      </c>
      <c r="AU22">
        <f>武魂升阶!AU22*(1+VLOOKUP($B$1,武魂升星!$C$13:$Q$19,AU$2,0))+VLOOKUP($B$1,武魂升星!$C$5:$Q$11,AU$2,0)</f>
        <v>0</v>
      </c>
      <c r="AV22">
        <f>武魂升阶!AV22*(1+VLOOKUP($B$1,武魂升星!$C$13:$Q$19,AV$2,0))+VLOOKUP($B$1,武魂升星!$C$5:$Q$11,AV$2,0)</f>
        <v>113.76</v>
      </c>
      <c r="AW22">
        <f>武魂升阶!AW22*(1+VLOOKUP($B$1,武魂升星!$C$13:$Q$19,AW$2,0))+VLOOKUP($B$1,武魂升星!$C$5:$Q$11,AW$2,0)</f>
        <v>113.76</v>
      </c>
      <c r="AZ22">
        <f>VLOOKUP($B$2,武魂升星!$C$21:$D$27,2,0)</f>
        <v>0.48</v>
      </c>
      <c r="BA22">
        <f>VLOOKUP($B$2,武魂升星!$C$21:$D$27,2,0)</f>
        <v>0.48</v>
      </c>
      <c r="BB22">
        <f>VLOOKUP($B$2,武魂升星!$C$21:$D$27,2,0)</f>
        <v>0.48</v>
      </c>
      <c r="BC22">
        <f>VLOOKUP($B$2,武魂升星!$C$21:$D$27,2,0)</f>
        <v>0.48</v>
      </c>
      <c r="BD22">
        <f>VLOOKUP($B$2,武魂升星!$C$21:$D$27,2,0)</f>
        <v>0.48</v>
      </c>
      <c r="BE22">
        <f>VLOOKUP($B$2,武魂升星!$C$21:$D$27,2,0)</f>
        <v>0.48</v>
      </c>
      <c r="BF22">
        <f>VLOOKUP($B$2,武魂升星!$C$21:$D$27,2,0)</f>
        <v>0.48</v>
      </c>
      <c r="BG22">
        <f>VLOOKUP($B$2,武魂升星!$C$21:$D$27,2,0)</f>
        <v>0.48</v>
      </c>
      <c r="BH22">
        <f>VLOOKUP($B$2,武魂升星!$C$21:$D$27,2,0)</f>
        <v>0.48</v>
      </c>
      <c r="BI22">
        <f>VLOOKUP($B$2,武魂升星!$C$21:$D$27,2,0)</f>
        <v>0.48</v>
      </c>
      <c r="BJ22">
        <f>VLOOKUP($B$2,武魂升星!$C$21:$D$27,2,0)</f>
        <v>0.48</v>
      </c>
      <c r="BK22">
        <f>VLOOKUP($B$2,武魂升星!$C$21:$D$27,2,0)</f>
        <v>0.48</v>
      </c>
      <c r="BL22">
        <f>VLOOKUP($B$2,武魂升星!$C$21:$D$27,2,0)</f>
        <v>0.48</v>
      </c>
      <c r="BM22">
        <f>VLOOKUP($B$2,武魂升星!$C$21:$D$27,2,0)</f>
        <v>0.48</v>
      </c>
    </row>
    <row r="23" spans="2:65" x14ac:dyDescent="0.2">
      <c r="B23">
        <v>19</v>
      </c>
      <c r="D23">
        <f>武魂升阶!D23*(1+VLOOKUP($B$1,武魂升星!$C$13:$Q$19,D$2,0))+VLOOKUP($B$1,武魂升星!$C$5:$Q$11,D$2,0)</f>
        <v>9084.9060000000009</v>
      </c>
      <c r="E23">
        <f>武魂升阶!E23*(1+VLOOKUP($B$1,武魂升星!$C$13:$Q$19,E$2,0))+VLOOKUP($B$1,武魂升星!$C$5:$Q$11,E$2,0)</f>
        <v>3124.9939999999997</v>
      </c>
      <c r="F23">
        <f>武魂升阶!F23*(1+VLOOKUP($B$1,武魂升星!$C$13:$Q$19,F$2,0))+VLOOKUP($B$1,武魂升星!$C$5:$Q$11,F$2,0)</f>
        <v>896.55599999999993</v>
      </c>
      <c r="G23">
        <f>武魂升阶!G23*(1+VLOOKUP($B$1,武魂升星!$C$13:$Q$19,G$2,0))+VLOOKUP($B$1,武魂升星!$C$5:$Q$11,G$2,0)</f>
        <v>896.55599999999993</v>
      </c>
      <c r="H23">
        <f>武魂升阶!H23*(1+VLOOKUP($B$1,武魂升星!$C$13:$Q$19,H$2,0))+VLOOKUP($B$1,武魂升星!$C$5:$Q$11,H$2,0)</f>
        <v>135.65</v>
      </c>
      <c r="I23">
        <f>武魂升阶!I23*(1+VLOOKUP($B$1,武魂升星!$C$13:$Q$19,I$2,0))+VLOOKUP($B$1,武魂升星!$C$5:$Q$11,I$2,0)</f>
        <v>135.65</v>
      </c>
      <c r="J23">
        <f>武魂升阶!J23*(1+VLOOKUP($B$1,武魂升星!$C$13:$Q$19,J$2,0))+VLOOKUP($B$1,武魂升星!$C$5:$Q$11,J$2,0)</f>
        <v>135.84199999999998</v>
      </c>
      <c r="K23">
        <f>武魂升阶!K23*(1+VLOOKUP($B$1,武魂升星!$C$13:$Q$19,K$2,0))+VLOOKUP($B$1,武魂升星!$C$5:$Q$11,K$2,0)</f>
        <v>135.65</v>
      </c>
      <c r="L23">
        <f>武魂升阶!L23*(1+VLOOKUP($B$1,武魂升星!$C$13:$Q$19,L$2,0))+VLOOKUP($B$1,武魂升星!$C$5:$Q$11,L$2,0)</f>
        <v>135.65</v>
      </c>
      <c r="M23">
        <f>武魂升阶!M23*(1+VLOOKUP($B$1,武魂升星!$C$13:$Q$19,M$2,0))+VLOOKUP($B$1,武魂升星!$C$5:$Q$11,M$2,0)</f>
        <v>135.65</v>
      </c>
      <c r="N23">
        <f>武魂升阶!N23*(1+VLOOKUP($B$1,武魂升星!$C$13:$Q$19,N$2,0))+VLOOKUP($B$1,武魂升星!$C$5:$Q$11,N$2,0)</f>
        <v>0</v>
      </c>
      <c r="O23">
        <f>武魂升阶!O23*(1+VLOOKUP($B$1,武魂升星!$C$13:$Q$19,O$2,0))+VLOOKUP($B$1,武魂升星!$C$5:$Q$11,O$2,0)</f>
        <v>0</v>
      </c>
      <c r="P23">
        <f>武魂升阶!P23*(1+VLOOKUP($B$1,武魂升星!$C$13:$Q$19,P$2,0))+VLOOKUP($B$1,武魂升星!$C$5:$Q$11,P$2,0)</f>
        <v>119.76</v>
      </c>
      <c r="Q23">
        <f>武魂升阶!Q23*(1+VLOOKUP($B$1,武魂升星!$C$13:$Q$19,Q$2,0))+VLOOKUP($B$1,武魂升星!$C$5:$Q$11,Q$2,0)</f>
        <v>119.76</v>
      </c>
      <c r="T23">
        <f>武魂升阶!T23*(1+VLOOKUP($B$1,武魂升星!$C$13:$Q$19,T$2,0))+VLOOKUP($B$1,武魂升星!$C$5:$Q$11,T$2,0)</f>
        <v>8823.9639999999999</v>
      </c>
      <c r="U23">
        <f>武魂升阶!U23*(1+VLOOKUP($B$1,武魂升星!$C$13:$Q$19,U$2,0))+VLOOKUP($B$1,武魂升星!$C$5:$Q$11,U$2,0)</f>
        <v>3168.0699999999997</v>
      </c>
      <c r="V23">
        <f>武魂升阶!V23*(1+VLOOKUP($B$1,武魂升星!$C$13:$Q$19,V$2,0))+VLOOKUP($B$1,武魂升星!$C$5:$Q$11,V$2,0)</f>
        <v>864.31600000000003</v>
      </c>
      <c r="W23">
        <f>武魂升阶!W23*(1+VLOOKUP($B$1,武魂升星!$C$13:$Q$19,W$2,0))+VLOOKUP($B$1,武魂升星!$C$5:$Q$11,W$2,0)</f>
        <v>864.31600000000003</v>
      </c>
      <c r="X23">
        <f>武魂升阶!X23*(1+VLOOKUP($B$1,武魂升星!$C$13:$Q$19,X$2,0))+VLOOKUP($B$1,武魂升星!$C$5:$Q$11,X$2,0)</f>
        <v>134.69</v>
      </c>
      <c r="Y23">
        <f>武魂升阶!Y23*(1+VLOOKUP($B$1,武魂升星!$C$13:$Q$19,Y$2,0))+VLOOKUP($B$1,武魂升星!$C$5:$Q$11,Y$2,0)</f>
        <v>134.69</v>
      </c>
      <c r="Z23">
        <f>武魂升阶!Z23*(1+VLOOKUP($B$1,武魂升星!$C$13:$Q$19,Z$2,0))+VLOOKUP($B$1,武魂升星!$C$5:$Q$11,Z$2,0)</f>
        <v>136.80200000000002</v>
      </c>
      <c r="AA23">
        <f>武魂升阶!AA23*(1+VLOOKUP($B$1,武魂升星!$C$13:$Q$19,AA$2,0))+VLOOKUP($B$1,武魂升星!$C$5:$Q$11,AA$2,0)</f>
        <v>136.61000000000001</v>
      </c>
      <c r="AB23">
        <f>武魂升阶!AB23*(1+VLOOKUP($B$1,武魂升星!$C$13:$Q$19,AB$2,0))+VLOOKUP($B$1,武魂升星!$C$5:$Q$11,AB$2,0)</f>
        <v>135.65</v>
      </c>
      <c r="AC23">
        <f>武魂升阶!AC23*(1+VLOOKUP($B$1,武魂升星!$C$13:$Q$19,AC$2,0))+VLOOKUP($B$1,武魂升星!$C$5:$Q$11,AC$2,0)</f>
        <v>135.65</v>
      </c>
      <c r="AD23">
        <f>武魂升阶!AD23*(1+VLOOKUP($B$1,武魂升星!$C$13:$Q$19,AD$2,0))+VLOOKUP($B$1,武魂升星!$C$5:$Q$11,AD$2,0)</f>
        <v>0</v>
      </c>
      <c r="AE23">
        <f>武魂升阶!AE23*(1+VLOOKUP($B$1,武魂升星!$C$13:$Q$19,AE$2,0))+VLOOKUP($B$1,武魂升星!$C$5:$Q$11,AE$2,0)</f>
        <v>0</v>
      </c>
      <c r="AF23">
        <f>武魂升阶!AF23*(1+VLOOKUP($B$1,武魂升星!$C$13:$Q$19,AF$2,0))+VLOOKUP($B$1,武魂升星!$C$5:$Q$11,AF$2,0)</f>
        <v>119.76</v>
      </c>
      <c r="AG23">
        <f>武魂升阶!AG23*(1+VLOOKUP($B$1,武魂升星!$C$13:$Q$19,AG$2,0))+VLOOKUP($B$1,武魂升星!$C$5:$Q$11,AG$2,0)</f>
        <v>119.76</v>
      </c>
      <c r="AJ23">
        <f>武魂升阶!AJ23*(1+VLOOKUP($B$1,武魂升星!$C$13:$Q$19,AJ$2,0))+VLOOKUP($B$1,武魂升星!$C$5:$Q$11,AJ$2,0)</f>
        <v>8563.0220000000008</v>
      </c>
      <c r="AK23">
        <f>武魂升阶!AK23*(1+VLOOKUP($B$1,武魂升星!$C$13:$Q$19,AK$2,0))+VLOOKUP($B$1,武魂升星!$C$5:$Q$11,AK$2,0)</f>
        <v>3211.6299999999997</v>
      </c>
      <c r="AL23">
        <f>武魂升阶!AL23*(1+VLOOKUP($B$1,武魂升星!$C$13:$Q$19,AL$2,0))+VLOOKUP($B$1,武魂升星!$C$5:$Q$11,AL$2,0)</f>
        <v>833.18</v>
      </c>
      <c r="AM23">
        <f>武魂升阶!AM23*(1+VLOOKUP($B$1,武魂升星!$C$13:$Q$19,AM$2,0))+VLOOKUP($B$1,武魂升星!$C$5:$Q$11,AM$2,0)</f>
        <v>833.18</v>
      </c>
      <c r="AN23">
        <f>武魂升阶!AN23*(1+VLOOKUP($B$1,武魂升星!$C$13:$Q$19,AN$2,0))+VLOOKUP($B$1,武魂升星!$C$5:$Q$11,AN$2,0)</f>
        <v>135.65</v>
      </c>
      <c r="AO23">
        <f>武魂升阶!AO23*(1+VLOOKUP($B$1,武魂升星!$C$13:$Q$19,AO$2,0))+VLOOKUP($B$1,武魂升星!$C$5:$Q$11,AO$2,0)</f>
        <v>135.65</v>
      </c>
      <c r="AP23">
        <f>武魂升阶!AP23*(1+VLOOKUP($B$1,武魂升星!$C$13:$Q$19,AP$2,0))+VLOOKUP($B$1,武魂升星!$C$5:$Q$11,AP$2,0)</f>
        <v>135.84199999999998</v>
      </c>
      <c r="AQ23">
        <f>武魂升阶!AQ23*(1+VLOOKUP($B$1,武魂升星!$C$13:$Q$19,AQ$2,0))+VLOOKUP($B$1,武魂升星!$C$5:$Q$11,AQ$2,0)</f>
        <v>135.65</v>
      </c>
      <c r="AR23">
        <f>武魂升阶!AR23*(1+VLOOKUP($B$1,武魂升星!$C$13:$Q$19,AR$2,0))+VLOOKUP($B$1,武魂升星!$C$5:$Q$11,AR$2,0)</f>
        <v>135.65</v>
      </c>
      <c r="AS23">
        <f>武魂升阶!AS23*(1+VLOOKUP($B$1,武魂升星!$C$13:$Q$19,AS$2,0))+VLOOKUP($B$1,武魂升星!$C$5:$Q$11,AS$2,0)</f>
        <v>135.65</v>
      </c>
      <c r="AT23">
        <f>武魂升阶!AT23*(1+VLOOKUP($B$1,武魂升星!$C$13:$Q$19,AT$2,0))+VLOOKUP($B$1,武魂升星!$C$5:$Q$11,AT$2,0)</f>
        <v>0</v>
      </c>
      <c r="AU23">
        <f>武魂升阶!AU23*(1+VLOOKUP($B$1,武魂升星!$C$13:$Q$19,AU$2,0))+VLOOKUP($B$1,武魂升星!$C$5:$Q$11,AU$2,0)</f>
        <v>0</v>
      </c>
      <c r="AV23">
        <f>武魂升阶!AV23*(1+VLOOKUP($B$1,武魂升星!$C$13:$Q$19,AV$2,0))+VLOOKUP($B$1,武魂升星!$C$5:$Q$11,AV$2,0)</f>
        <v>119.76</v>
      </c>
      <c r="AW23">
        <f>武魂升阶!AW23*(1+VLOOKUP($B$1,武魂升星!$C$13:$Q$19,AW$2,0))+VLOOKUP($B$1,武魂升星!$C$5:$Q$11,AW$2,0)</f>
        <v>119.76</v>
      </c>
      <c r="AZ23">
        <f>VLOOKUP($B$2,武魂升星!$C$21:$D$27,2,0)</f>
        <v>0.48</v>
      </c>
      <c r="BA23">
        <f>VLOOKUP($B$2,武魂升星!$C$21:$D$27,2,0)</f>
        <v>0.48</v>
      </c>
      <c r="BB23">
        <f>VLOOKUP($B$2,武魂升星!$C$21:$D$27,2,0)</f>
        <v>0.48</v>
      </c>
      <c r="BC23">
        <f>VLOOKUP($B$2,武魂升星!$C$21:$D$27,2,0)</f>
        <v>0.48</v>
      </c>
      <c r="BD23">
        <f>VLOOKUP($B$2,武魂升星!$C$21:$D$27,2,0)</f>
        <v>0.48</v>
      </c>
      <c r="BE23">
        <f>VLOOKUP($B$2,武魂升星!$C$21:$D$27,2,0)</f>
        <v>0.48</v>
      </c>
      <c r="BF23">
        <f>VLOOKUP($B$2,武魂升星!$C$21:$D$27,2,0)</f>
        <v>0.48</v>
      </c>
      <c r="BG23">
        <f>VLOOKUP($B$2,武魂升星!$C$21:$D$27,2,0)</f>
        <v>0.48</v>
      </c>
      <c r="BH23">
        <f>VLOOKUP($B$2,武魂升星!$C$21:$D$27,2,0)</f>
        <v>0.48</v>
      </c>
      <c r="BI23">
        <f>VLOOKUP($B$2,武魂升星!$C$21:$D$27,2,0)</f>
        <v>0.48</v>
      </c>
      <c r="BJ23">
        <f>VLOOKUP($B$2,武魂升星!$C$21:$D$27,2,0)</f>
        <v>0.48</v>
      </c>
      <c r="BK23">
        <f>VLOOKUP($B$2,武魂升星!$C$21:$D$27,2,0)</f>
        <v>0.48</v>
      </c>
      <c r="BL23">
        <f>VLOOKUP($B$2,武魂升星!$C$21:$D$27,2,0)</f>
        <v>0.48</v>
      </c>
      <c r="BM23">
        <f>VLOOKUP($B$2,武魂升星!$C$21:$D$27,2,0)</f>
        <v>0.48</v>
      </c>
    </row>
    <row r="24" spans="2:65" x14ac:dyDescent="0.2">
      <c r="B24">
        <v>20</v>
      </c>
      <c r="D24">
        <f>武魂升阶!D24*(1+VLOOKUP($B$1,武魂升星!$C$13:$Q$19,D$2,0))+VLOOKUP($B$1,武魂升星!$C$5:$Q$11,D$2,0)</f>
        <v>9248.5860000000011</v>
      </c>
      <c r="E24">
        <f>武魂升阶!E24*(1+VLOOKUP($B$1,武魂升星!$C$13:$Q$19,E$2,0))+VLOOKUP($B$1,武魂升星!$C$5:$Q$11,E$2,0)</f>
        <v>3168.9059999999999</v>
      </c>
      <c r="F24">
        <f>武魂升阶!F24*(1+VLOOKUP($B$1,武魂升星!$C$13:$Q$19,F$2,0))+VLOOKUP($B$1,武魂升星!$C$5:$Q$11,F$2,0)</f>
        <v>910.63599999999997</v>
      </c>
      <c r="G24">
        <f>武魂升阶!G24*(1+VLOOKUP($B$1,武魂升星!$C$13:$Q$19,G$2,0))+VLOOKUP($B$1,武魂升星!$C$5:$Q$11,G$2,0)</f>
        <v>910.63599999999997</v>
      </c>
      <c r="H24">
        <f>武魂升阶!H24*(1+VLOOKUP($B$1,武魂升星!$C$13:$Q$19,H$2,0))+VLOOKUP($B$1,武魂升星!$C$5:$Q$11,H$2,0)</f>
        <v>139.17000000000002</v>
      </c>
      <c r="I24">
        <f>武魂升阶!I24*(1+VLOOKUP($B$1,武魂升星!$C$13:$Q$19,I$2,0))+VLOOKUP($B$1,武魂升星!$C$5:$Q$11,I$2,0)</f>
        <v>139.17000000000002</v>
      </c>
      <c r="J24">
        <f>武魂升阶!J24*(1+VLOOKUP($B$1,武魂升星!$C$13:$Q$19,J$2,0))+VLOOKUP($B$1,武魂升星!$C$5:$Q$11,J$2,0)</f>
        <v>139.42599999999999</v>
      </c>
      <c r="K24">
        <f>武魂升阶!K24*(1+VLOOKUP($B$1,武魂升星!$C$13:$Q$19,K$2,0))+VLOOKUP($B$1,武魂升星!$C$5:$Q$11,K$2,0)</f>
        <v>139.17000000000002</v>
      </c>
      <c r="L24">
        <f>武魂升阶!L24*(1+VLOOKUP($B$1,武魂升星!$C$13:$Q$19,L$2,0))+VLOOKUP($B$1,武魂升星!$C$5:$Q$11,L$2,0)</f>
        <v>139.17000000000002</v>
      </c>
      <c r="M24">
        <f>武魂升阶!M24*(1+VLOOKUP($B$1,武魂升星!$C$13:$Q$19,M$2,0))+VLOOKUP($B$1,武魂升星!$C$5:$Q$11,M$2,0)</f>
        <v>139.17000000000002</v>
      </c>
      <c r="N24">
        <f>武魂升阶!N24*(1+VLOOKUP($B$1,武魂升星!$C$13:$Q$19,N$2,0))+VLOOKUP($B$1,武魂升星!$C$5:$Q$11,N$2,0)</f>
        <v>0</v>
      </c>
      <c r="O24">
        <f>武魂升阶!O24*(1+VLOOKUP($B$1,武魂升星!$C$13:$Q$19,O$2,0))+VLOOKUP($B$1,武魂升星!$C$5:$Q$11,O$2,0)</f>
        <v>0</v>
      </c>
      <c r="P24">
        <f>武魂升阶!P24*(1+VLOOKUP($B$1,武魂升星!$C$13:$Q$19,P$2,0))+VLOOKUP($B$1,武魂升星!$C$5:$Q$11,P$2,0)</f>
        <v>127.56</v>
      </c>
      <c r="Q24">
        <f>武魂升阶!Q24*(1+VLOOKUP($B$1,武魂升星!$C$13:$Q$19,Q$2,0))+VLOOKUP($B$1,武魂升星!$C$5:$Q$11,Q$2,0)</f>
        <v>127.56</v>
      </c>
      <c r="T24">
        <f>武魂升阶!T24*(1+VLOOKUP($B$1,武魂升星!$C$13:$Q$19,T$2,0))+VLOOKUP($B$1,武魂升星!$C$5:$Q$11,T$2,0)</f>
        <v>8971.2760000000017</v>
      </c>
      <c r="U24">
        <f>武魂升阶!U24*(1+VLOOKUP($B$1,武魂升星!$C$13:$Q$19,U$2,0))+VLOOKUP($B$1,武魂升星!$C$5:$Q$11,U$2,0)</f>
        <v>3214.5779999999995</v>
      </c>
      <c r="V24">
        <f>武魂升阶!V24*(1+VLOOKUP($B$1,武魂升星!$C$13:$Q$19,V$2,0))+VLOOKUP($B$1,武魂升星!$C$5:$Q$11,V$2,0)</f>
        <v>876.22</v>
      </c>
      <c r="W24">
        <f>武魂升阶!W24*(1+VLOOKUP($B$1,武魂升星!$C$13:$Q$19,W$2,0))+VLOOKUP($B$1,武魂升星!$C$5:$Q$11,W$2,0)</f>
        <v>876.22</v>
      </c>
      <c r="X24">
        <f>武魂升阶!X24*(1+VLOOKUP($B$1,武魂升星!$C$13:$Q$19,X$2,0))+VLOOKUP($B$1,武魂升星!$C$5:$Q$11,X$2,0)</f>
        <v>137.88999999999999</v>
      </c>
      <c r="Y24">
        <f>武魂升阶!Y24*(1+VLOOKUP($B$1,武魂升星!$C$13:$Q$19,Y$2,0))+VLOOKUP($B$1,武魂升星!$C$5:$Q$11,Y$2,0)</f>
        <v>137.88999999999999</v>
      </c>
      <c r="Z24">
        <f>武魂升阶!Z24*(1+VLOOKUP($B$1,武魂升星!$C$13:$Q$19,Z$2,0))+VLOOKUP($B$1,武魂升星!$C$5:$Q$11,Z$2,0)</f>
        <v>140.70600000000002</v>
      </c>
      <c r="AA24">
        <f>武魂升阶!AA24*(1+VLOOKUP($B$1,武魂升星!$C$13:$Q$19,AA$2,0))+VLOOKUP($B$1,武魂升星!$C$5:$Q$11,AA$2,0)</f>
        <v>140.44999999999999</v>
      </c>
      <c r="AB24">
        <f>武魂升阶!AB24*(1+VLOOKUP($B$1,武魂升星!$C$13:$Q$19,AB$2,0))+VLOOKUP($B$1,武魂升星!$C$5:$Q$11,AB$2,0)</f>
        <v>139.17000000000002</v>
      </c>
      <c r="AC24">
        <f>武魂升阶!AC24*(1+VLOOKUP($B$1,武魂升星!$C$13:$Q$19,AC$2,0))+VLOOKUP($B$1,武魂升星!$C$5:$Q$11,AC$2,0)</f>
        <v>139.17000000000002</v>
      </c>
      <c r="AD24">
        <f>武魂升阶!AD24*(1+VLOOKUP($B$1,武魂升星!$C$13:$Q$19,AD$2,0))+VLOOKUP($B$1,武魂升星!$C$5:$Q$11,AD$2,0)</f>
        <v>0</v>
      </c>
      <c r="AE24">
        <f>武魂升阶!AE24*(1+VLOOKUP($B$1,武魂升星!$C$13:$Q$19,AE$2,0))+VLOOKUP($B$1,武魂升星!$C$5:$Q$11,AE$2,0)</f>
        <v>0</v>
      </c>
      <c r="AF24">
        <f>武魂升阶!AF24*(1+VLOOKUP($B$1,武魂升星!$C$13:$Q$19,AF$2,0))+VLOOKUP($B$1,武魂升星!$C$5:$Q$11,AF$2,0)</f>
        <v>127.56</v>
      </c>
      <c r="AG24">
        <f>武魂升阶!AG24*(1+VLOOKUP($B$1,武魂升星!$C$13:$Q$19,AG$2,0))+VLOOKUP($B$1,武魂升星!$C$5:$Q$11,AG$2,0)</f>
        <v>127.56</v>
      </c>
      <c r="AJ24">
        <f>武魂升阶!AJ24*(1+VLOOKUP($B$1,武魂升星!$C$13:$Q$19,AJ$2,0))+VLOOKUP($B$1,武魂升星!$C$5:$Q$11,AJ$2,0)</f>
        <v>8693.9660000000003</v>
      </c>
      <c r="AK24">
        <f>武魂升阶!AK24*(1+VLOOKUP($B$1,武魂升星!$C$13:$Q$19,AK$2,0))+VLOOKUP($B$1,武魂升星!$C$5:$Q$11,AK$2,0)</f>
        <v>3260.91</v>
      </c>
      <c r="AL24">
        <f>武魂升阶!AL24*(1+VLOOKUP($B$1,武魂升星!$C$13:$Q$19,AL$2,0))+VLOOKUP($B$1,武魂升星!$C$5:$Q$11,AL$2,0)</f>
        <v>843.24399999999991</v>
      </c>
      <c r="AM24">
        <f>武魂升阶!AM24*(1+VLOOKUP($B$1,武魂升星!$C$13:$Q$19,AM$2,0))+VLOOKUP($B$1,武魂升星!$C$5:$Q$11,AM$2,0)</f>
        <v>843.24399999999991</v>
      </c>
      <c r="AN24">
        <f>武魂升阶!AN24*(1+VLOOKUP($B$1,武魂升星!$C$13:$Q$19,AN$2,0))+VLOOKUP($B$1,武魂升星!$C$5:$Q$11,AN$2,0)</f>
        <v>139.17000000000002</v>
      </c>
      <c r="AO24">
        <f>武魂升阶!AO24*(1+VLOOKUP($B$1,武魂升星!$C$13:$Q$19,AO$2,0))+VLOOKUP($B$1,武魂升星!$C$5:$Q$11,AO$2,0)</f>
        <v>139.17000000000002</v>
      </c>
      <c r="AP24">
        <f>武魂升阶!AP24*(1+VLOOKUP($B$1,武魂升星!$C$13:$Q$19,AP$2,0))+VLOOKUP($B$1,武魂升星!$C$5:$Q$11,AP$2,0)</f>
        <v>139.42599999999999</v>
      </c>
      <c r="AQ24">
        <f>武魂升阶!AQ24*(1+VLOOKUP($B$1,武魂升星!$C$13:$Q$19,AQ$2,0))+VLOOKUP($B$1,武魂升星!$C$5:$Q$11,AQ$2,0)</f>
        <v>139.17000000000002</v>
      </c>
      <c r="AR24">
        <f>武魂升阶!AR24*(1+VLOOKUP($B$1,武魂升星!$C$13:$Q$19,AR$2,0))+VLOOKUP($B$1,武魂升星!$C$5:$Q$11,AR$2,0)</f>
        <v>139.17000000000002</v>
      </c>
      <c r="AS24">
        <f>武魂升阶!AS24*(1+VLOOKUP($B$1,武魂升星!$C$13:$Q$19,AS$2,0))+VLOOKUP($B$1,武魂升星!$C$5:$Q$11,AS$2,0)</f>
        <v>139.17000000000002</v>
      </c>
      <c r="AT24">
        <f>武魂升阶!AT24*(1+VLOOKUP($B$1,武魂升星!$C$13:$Q$19,AT$2,0))+VLOOKUP($B$1,武魂升星!$C$5:$Q$11,AT$2,0)</f>
        <v>0</v>
      </c>
      <c r="AU24">
        <f>武魂升阶!AU24*(1+VLOOKUP($B$1,武魂升星!$C$13:$Q$19,AU$2,0))+VLOOKUP($B$1,武魂升星!$C$5:$Q$11,AU$2,0)</f>
        <v>0</v>
      </c>
      <c r="AV24">
        <f>武魂升阶!AV24*(1+VLOOKUP($B$1,武魂升星!$C$13:$Q$19,AV$2,0))+VLOOKUP($B$1,武魂升星!$C$5:$Q$11,AV$2,0)</f>
        <v>127.56</v>
      </c>
      <c r="AW24">
        <f>武魂升阶!AW24*(1+VLOOKUP($B$1,武魂升星!$C$13:$Q$19,AW$2,0))+VLOOKUP($B$1,武魂升星!$C$5:$Q$11,AW$2,0)</f>
        <v>127.56</v>
      </c>
      <c r="AZ24">
        <f>VLOOKUP($B$2,武魂升星!$C$21:$D$27,2,0)</f>
        <v>0.48</v>
      </c>
      <c r="BA24">
        <f>VLOOKUP($B$2,武魂升星!$C$21:$D$27,2,0)</f>
        <v>0.48</v>
      </c>
      <c r="BB24">
        <f>VLOOKUP($B$2,武魂升星!$C$21:$D$27,2,0)</f>
        <v>0.48</v>
      </c>
      <c r="BC24">
        <f>VLOOKUP($B$2,武魂升星!$C$21:$D$27,2,0)</f>
        <v>0.48</v>
      </c>
      <c r="BD24">
        <f>VLOOKUP($B$2,武魂升星!$C$21:$D$27,2,0)</f>
        <v>0.48</v>
      </c>
      <c r="BE24">
        <f>VLOOKUP($B$2,武魂升星!$C$21:$D$27,2,0)</f>
        <v>0.48</v>
      </c>
      <c r="BF24">
        <f>VLOOKUP($B$2,武魂升星!$C$21:$D$27,2,0)</f>
        <v>0.48</v>
      </c>
      <c r="BG24">
        <f>VLOOKUP($B$2,武魂升星!$C$21:$D$27,2,0)</f>
        <v>0.48</v>
      </c>
      <c r="BH24">
        <f>VLOOKUP($B$2,武魂升星!$C$21:$D$27,2,0)</f>
        <v>0.48</v>
      </c>
      <c r="BI24">
        <f>VLOOKUP($B$2,武魂升星!$C$21:$D$27,2,0)</f>
        <v>0.48</v>
      </c>
      <c r="BJ24">
        <f>VLOOKUP($B$2,武魂升星!$C$21:$D$27,2,0)</f>
        <v>0.48</v>
      </c>
      <c r="BK24">
        <f>VLOOKUP($B$2,武魂升星!$C$21:$D$27,2,0)</f>
        <v>0.48</v>
      </c>
      <c r="BL24">
        <f>VLOOKUP($B$2,武魂升星!$C$21:$D$27,2,0)</f>
        <v>0.48</v>
      </c>
      <c r="BM24">
        <f>VLOOKUP($B$2,武魂升星!$C$21:$D$27,2,0)</f>
        <v>0.48</v>
      </c>
    </row>
    <row r="25" spans="2:65" x14ac:dyDescent="0.2">
      <c r="B25">
        <v>21</v>
      </c>
      <c r="D25">
        <f>武魂升阶!D25*(1+VLOOKUP($B$1,武魂升星!$C$13:$Q$19,D$2,0))+VLOOKUP($B$1,武魂升星!$C$5:$Q$11,D$2,0)</f>
        <v>9380.5860000000011</v>
      </c>
      <c r="E25">
        <f>武魂升阶!E25*(1+VLOOKUP($B$1,武魂升星!$C$13:$Q$19,E$2,0))+VLOOKUP($B$1,武魂升星!$C$5:$Q$11,E$2,0)</f>
        <v>3204.1059999999998</v>
      </c>
      <c r="F25">
        <f>武魂升阶!F25*(1+VLOOKUP($B$1,武魂升星!$C$13:$Q$19,F$2,0))+VLOOKUP($B$1,武魂升星!$C$5:$Q$11,F$2,0)</f>
        <v>921.83600000000001</v>
      </c>
      <c r="G25">
        <f>武魂升阶!G25*(1+VLOOKUP($B$1,武魂升星!$C$13:$Q$19,G$2,0))+VLOOKUP($B$1,武魂升星!$C$5:$Q$11,G$2,0)</f>
        <v>921.83600000000001</v>
      </c>
      <c r="H25">
        <f>武魂升阶!H25*(1+VLOOKUP($B$1,武魂升星!$C$13:$Q$19,H$2,0))+VLOOKUP($B$1,武魂升星!$C$5:$Q$11,H$2,0)</f>
        <v>142.37</v>
      </c>
      <c r="I25">
        <f>武魂升阶!I25*(1+VLOOKUP($B$1,武魂升星!$C$13:$Q$19,I$2,0))+VLOOKUP($B$1,武魂升星!$C$5:$Q$11,I$2,0)</f>
        <v>142.37</v>
      </c>
      <c r="J25">
        <f>武魂升阶!J25*(1+VLOOKUP($B$1,武魂升星!$C$13:$Q$19,J$2,0))+VLOOKUP($B$1,武魂升星!$C$5:$Q$11,J$2,0)</f>
        <v>142.626</v>
      </c>
      <c r="K25">
        <f>武魂升阶!K25*(1+VLOOKUP($B$1,武魂升星!$C$13:$Q$19,K$2,0))+VLOOKUP($B$1,武魂升星!$C$5:$Q$11,K$2,0)</f>
        <v>142.37</v>
      </c>
      <c r="L25">
        <f>武魂升阶!L25*(1+VLOOKUP($B$1,武魂升星!$C$13:$Q$19,L$2,0))+VLOOKUP($B$1,武魂升星!$C$5:$Q$11,L$2,0)</f>
        <v>142.37</v>
      </c>
      <c r="M25">
        <f>武魂升阶!M25*(1+VLOOKUP($B$1,武魂升星!$C$13:$Q$19,M$2,0))+VLOOKUP($B$1,武魂升星!$C$5:$Q$11,M$2,0)</f>
        <v>142.37</v>
      </c>
      <c r="N25">
        <f>武魂升阶!N25*(1+VLOOKUP($B$1,武魂升星!$C$13:$Q$19,N$2,0))+VLOOKUP($B$1,武魂升星!$C$5:$Q$11,N$2,0)</f>
        <v>0</v>
      </c>
      <c r="O25">
        <f>武魂升阶!O25*(1+VLOOKUP($B$1,武魂升星!$C$13:$Q$19,O$2,0))+VLOOKUP($B$1,武魂升星!$C$5:$Q$11,O$2,0)</f>
        <v>0</v>
      </c>
      <c r="P25">
        <f>武魂升阶!P25*(1+VLOOKUP($B$1,武魂升星!$C$13:$Q$19,P$2,0))+VLOOKUP($B$1,武魂升星!$C$5:$Q$11,P$2,0)</f>
        <v>133.56</v>
      </c>
      <c r="Q25">
        <f>武魂升阶!Q25*(1+VLOOKUP($B$1,武魂升星!$C$13:$Q$19,Q$2,0))+VLOOKUP($B$1,武魂升星!$C$5:$Q$11,Q$2,0)</f>
        <v>133.56</v>
      </c>
      <c r="T25">
        <f>武魂升阶!T25*(1+VLOOKUP($B$1,武魂升星!$C$13:$Q$19,T$2,0))+VLOOKUP($B$1,武魂升星!$C$5:$Q$11,T$2,0)</f>
        <v>9090.0760000000009</v>
      </c>
      <c r="U25">
        <f>武魂升阶!U25*(1+VLOOKUP($B$1,武魂升星!$C$13:$Q$19,U$2,0))+VLOOKUP($B$1,武魂升星!$C$5:$Q$11,U$2,0)</f>
        <v>3251.9779999999996</v>
      </c>
      <c r="V25">
        <f>武魂升阶!V25*(1+VLOOKUP($B$1,武魂升星!$C$13:$Q$19,V$2,0))+VLOOKUP($B$1,武魂升星!$C$5:$Q$11,V$2,0)</f>
        <v>885.81999999999994</v>
      </c>
      <c r="W25">
        <f>武魂升阶!W25*(1+VLOOKUP($B$1,武魂升星!$C$13:$Q$19,W$2,0))+VLOOKUP($B$1,武魂升星!$C$5:$Q$11,W$2,0)</f>
        <v>885.81999999999994</v>
      </c>
      <c r="X25">
        <f>武魂升阶!X25*(1+VLOOKUP($B$1,武魂升星!$C$13:$Q$19,X$2,0))+VLOOKUP($B$1,武魂升星!$C$5:$Q$11,X$2,0)</f>
        <v>141.09</v>
      </c>
      <c r="Y25">
        <f>武魂升阶!Y25*(1+VLOOKUP($B$1,武魂升星!$C$13:$Q$19,Y$2,0))+VLOOKUP($B$1,武魂升星!$C$5:$Q$11,Y$2,0)</f>
        <v>141.09</v>
      </c>
      <c r="Z25">
        <f>武魂升阶!Z25*(1+VLOOKUP($B$1,武魂升星!$C$13:$Q$19,Z$2,0))+VLOOKUP($B$1,武魂升星!$C$5:$Q$11,Z$2,0)</f>
        <v>143.90600000000001</v>
      </c>
      <c r="AA25">
        <f>武魂升阶!AA25*(1+VLOOKUP($B$1,武魂升星!$C$13:$Q$19,AA$2,0))+VLOOKUP($B$1,武魂升星!$C$5:$Q$11,AA$2,0)</f>
        <v>143.65</v>
      </c>
      <c r="AB25">
        <f>武魂升阶!AB25*(1+VLOOKUP($B$1,武魂升星!$C$13:$Q$19,AB$2,0))+VLOOKUP($B$1,武魂升星!$C$5:$Q$11,AB$2,0)</f>
        <v>142.37</v>
      </c>
      <c r="AC25">
        <f>武魂升阶!AC25*(1+VLOOKUP($B$1,武魂升星!$C$13:$Q$19,AC$2,0))+VLOOKUP($B$1,武魂升星!$C$5:$Q$11,AC$2,0)</f>
        <v>142.37</v>
      </c>
      <c r="AD25">
        <f>武魂升阶!AD25*(1+VLOOKUP($B$1,武魂升星!$C$13:$Q$19,AD$2,0))+VLOOKUP($B$1,武魂升星!$C$5:$Q$11,AD$2,0)</f>
        <v>0</v>
      </c>
      <c r="AE25">
        <f>武魂升阶!AE25*(1+VLOOKUP($B$1,武魂升星!$C$13:$Q$19,AE$2,0))+VLOOKUP($B$1,武魂升星!$C$5:$Q$11,AE$2,0)</f>
        <v>0</v>
      </c>
      <c r="AF25">
        <f>武魂升阶!AF25*(1+VLOOKUP($B$1,武魂升星!$C$13:$Q$19,AF$2,0))+VLOOKUP($B$1,武魂升星!$C$5:$Q$11,AF$2,0)</f>
        <v>133.56</v>
      </c>
      <c r="AG25">
        <f>武魂升阶!AG25*(1+VLOOKUP($B$1,武魂升星!$C$13:$Q$19,AG$2,0))+VLOOKUP($B$1,武魂升星!$C$5:$Q$11,AG$2,0)</f>
        <v>133.56</v>
      </c>
      <c r="AJ25">
        <f>武魂升阶!AJ25*(1+VLOOKUP($B$1,武魂升星!$C$13:$Q$19,AJ$2,0))+VLOOKUP($B$1,武魂升星!$C$5:$Q$11,AJ$2,0)</f>
        <v>8799.5660000000007</v>
      </c>
      <c r="AK25">
        <f>武魂升阶!AK25*(1+VLOOKUP($B$1,武魂升星!$C$13:$Q$19,AK$2,0))+VLOOKUP($B$1,武魂升星!$C$5:$Q$11,AK$2,0)</f>
        <v>3300.5099999999998</v>
      </c>
      <c r="AL25">
        <f>武魂升阶!AL25*(1+VLOOKUP($B$1,武魂升星!$C$13:$Q$19,AL$2,0))+VLOOKUP($B$1,武魂升星!$C$5:$Q$11,AL$2,0)</f>
        <v>851.24399999999991</v>
      </c>
      <c r="AM25">
        <f>武魂升阶!AM25*(1+VLOOKUP($B$1,武魂升星!$C$13:$Q$19,AM$2,0))+VLOOKUP($B$1,武魂升星!$C$5:$Q$11,AM$2,0)</f>
        <v>851.24399999999991</v>
      </c>
      <c r="AN25">
        <f>武魂升阶!AN25*(1+VLOOKUP($B$1,武魂升星!$C$13:$Q$19,AN$2,0))+VLOOKUP($B$1,武魂升星!$C$5:$Q$11,AN$2,0)</f>
        <v>142.37</v>
      </c>
      <c r="AO25">
        <f>武魂升阶!AO25*(1+VLOOKUP($B$1,武魂升星!$C$13:$Q$19,AO$2,0))+VLOOKUP($B$1,武魂升星!$C$5:$Q$11,AO$2,0)</f>
        <v>142.37</v>
      </c>
      <c r="AP25">
        <f>武魂升阶!AP25*(1+VLOOKUP($B$1,武魂升星!$C$13:$Q$19,AP$2,0))+VLOOKUP($B$1,武魂升星!$C$5:$Q$11,AP$2,0)</f>
        <v>142.626</v>
      </c>
      <c r="AQ25">
        <f>武魂升阶!AQ25*(1+VLOOKUP($B$1,武魂升星!$C$13:$Q$19,AQ$2,0))+VLOOKUP($B$1,武魂升星!$C$5:$Q$11,AQ$2,0)</f>
        <v>142.37</v>
      </c>
      <c r="AR25">
        <f>武魂升阶!AR25*(1+VLOOKUP($B$1,武魂升星!$C$13:$Q$19,AR$2,0))+VLOOKUP($B$1,武魂升星!$C$5:$Q$11,AR$2,0)</f>
        <v>142.37</v>
      </c>
      <c r="AS25">
        <f>武魂升阶!AS25*(1+VLOOKUP($B$1,武魂升星!$C$13:$Q$19,AS$2,0))+VLOOKUP($B$1,武魂升星!$C$5:$Q$11,AS$2,0)</f>
        <v>142.37</v>
      </c>
      <c r="AT25">
        <f>武魂升阶!AT25*(1+VLOOKUP($B$1,武魂升星!$C$13:$Q$19,AT$2,0))+VLOOKUP($B$1,武魂升星!$C$5:$Q$11,AT$2,0)</f>
        <v>0</v>
      </c>
      <c r="AU25">
        <f>武魂升阶!AU25*(1+VLOOKUP($B$1,武魂升星!$C$13:$Q$19,AU$2,0))+VLOOKUP($B$1,武魂升星!$C$5:$Q$11,AU$2,0)</f>
        <v>0</v>
      </c>
      <c r="AV25">
        <f>武魂升阶!AV25*(1+VLOOKUP($B$1,武魂升星!$C$13:$Q$19,AV$2,0))+VLOOKUP($B$1,武魂升星!$C$5:$Q$11,AV$2,0)</f>
        <v>133.56</v>
      </c>
      <c r="AW25">
        <f>武魂升阶!AW25*(1+VLOOKUP($B$1,武魂升星!$C$13:$Q$19,AW$2,0))+VLOOKUP($B$1,武魂升星!$C$5:$Q$11,AW$2,0)</f>
        <v>133.56</v>
      </c>
      <c r="AZ25">
        <f>VLOOKUP($B$2,武魂升星!$C$21:$D$27,2,0)</f>
        <v>0.48</v>
      </c>
      <c r="BA25">
        <f>VLOOKUP($B$2,武魂升星!$C$21:$D$27,2,0)</f>
        <v>0.48</v>
      </c>
      <c r="BB25">
        <f>VLOOKUP($B$2,武魂升星!$C$21:$D$27,2,0)</f>
        <v>0.48</v>
      </c>
      <c r="BC25">
        <f>VLOOKUP($B$2,武魂升星!$C$21:$D$27,2,0)</f>
        <v>0.48</v>
      </c>
      <c r="BD25">
        <f>VLOOKUP($B$2,武魂升星!$C$21:$D$27,2,0)</f>
        <v>0.48</v>
      </c>
      <c r="BE25">
        <f>VLOOKUP($B$2,武魂升星!$C$21:$D$27,2,0)</f>
        <v>0.48</v>
      </c>
      <c r="BF25">
        <f>VLOOKUP($B$2,武魂升星!$C$21:$D$27,2,0)</f>
        <v>0.48</v>
      </c>
      <c r="BG25">
        <f>VLOOKUP($B$2,武魂升星!$C$21:$D$27,2,0)</f>
        <v>0.48</v>
      </c>
      <c r="BH25">
        <f>VLOOKUP($B$2,武魂升星!$C$21:$D$27,2,0)</f>
        <v>0.48</v>
      </c>
      <c r="BI25">
        <f>VLOOKUP($B$2,武魂升星!$C$21:$D$27,2,0)</f>
        <v>0.48</v>
      </c>
      <c r="BJ25">
        <f>VLOOKUP($B$2,武魂升星!$C$21:$D$27,2,0)</f>
        <v>0.48</v>
      </c>
      <c r="BK25">
        <f>VLOOKUP($B$2,武魂升星!$C$21:$D$27,2,0)</f>
        <v>0.48</v>
      </c>
      <c r="BL25">
        <f>VLOOKUP($B$2,武魂升星!$C$21:$D$27,2,0)</f>
        <v>0.48</v>
      </c>
      <c r="BM25">
        <f>VLOOKUP($B$2,武魂升星!$C$21:$D$27,2,0)</f>
        <v>0.48</v>
      </c>
    </row>
    <row r="26" spans="2:65" x14ac:dyDescent="0.2">
      <c r="B26">
        <v>22</v>
      </c>
      <c r="D26">
        <f>武魂升阶!D26*(1+VLOOKUP($B$1,武魂升星!$C$13:$Q$19,D$2,0))+VLOOKUP($B$1,武魂升星!$C$5:$Q$11,D$2,0)</f>
        <v>9512.5860000000011</v>
      </c>
      <c r="E26">
        <f>武魂升阶!E26*(1+VLOOKUP($B$1,武魂升星!$C$13:$Q$19,E$2,0))+VLOOKUP($B$1,武魂升星!$C$5:$Q$11,E$2,0)</f>
        <v>3239.3059999999996</v>
      </c>
      <c r="F26">
        <f>武魂升阶!F26*(1+VLOOKUP($B$1,武魂升星!$C$13:$Q$19,F$2,0))+VLOOKUP($B$1,武魂升星!$C$5:$Q$11,F$2,0)</f>
        <v>933.03600000000006</v>
      </c>
      <c r="G26">
        <f>武魂升阶!G26*(1+VLOOKUP($B$1,武魂升星!$C$13:$Q$19,G$2,0))+VLOOKUP($B$1,武魂升星!$C$5:$Q$11,G$2,0)</f>
        <v>933.03600000000006</v>
      </c>
      <c r="H26">
        <f>武魂升阶!H26*(1+VLOOKUP($B$1,武魂升星!$C$13:$Q$19,H$2,0))+VLOOKUP($B$1,武魂升星!$C$5:$Q$11,H$2,0)</f>
        <v>145.57</v>
      </c>
      <c r="I26">
        <f>武魂升阶!I26*(1+VLOOKUP($B$1,武魂升星!$C$13:$Q$19,I$2,0))+VLOOKUP($B$1,武魂升星!$C$5:$Q$11,I$2,0)</f>
        <v>145.57</v>
      </c>
      <c r="J26">
        <f>武魂升阶!J26*(1+VLOOKUP($B$1,武魂升星!$C$13:$Q$19,J$2,0))+VLOOKUP($B$1,武魂升星!$C$5:$Q$11,J$2,0)</f>
        <v>145.82600000000002</v>
      </c>
      <c r="K26">
        <f>武魂升阶!K26*(1+VLOOKUP($B$1,武魂升星!$C$13:$Q$19,K$2,0))+VLOOKUP($B$1,武魂升星!$C$5:$Q$11,K$2,0)</f>
        <v>145.57</v>
      </c>
      <c r="L26">
        <f>武魂升阶!L26*(1+VLOOKUP($B$1,武魂升星!$C$13:$Q$19,L$2,0))+VLOOKUP($B$1,武魂升星!$C$5:$Q$11,L$2,0)</f>
        <v>145.57</v>
      </c>
      <c r="M26">
        <f>武魂升阶!M26*(1+VLOOKUP($B$1,武魂升星!$C$13:$Q$19,M$2,0))+VLOOKUP($B$1,武魂升星!$C$5:$Q$11,M$2,0)</f>
        <v>145.57</v>
      </c>
      <c r="N26">
        <f>武魂升阶!N26*(1+VLOOKUP($B$1,武魂升星!$C$13:$Q$19,N$2,0))+VLOOKUP($B$1,武魂升星!$C$5:$Q$11,N$2,0)</f>
        <v>0</v>
      </c>
      <c r="O26">
        <f>武魂升阶!O26*(1+VLOOKUP($B$1,武魂升星!$C$13:$Q$19,O$2,0))+VLOOKUP($B$1,武魂升星!$C$5:$Q$11,O$2,0)</f>
        <v>0</v>
      </c>
      <c r="P26">
        <f>武魂升阶!P26*(1+VLOOKUP($B$1,武魂升星!$C$13:$Q$19,P$2,0))+VLOOKUP($B$1,武魂升星!$C$5:$Q$11,P$2,0)</f>
        <v>139.56</v>
      </c>
      <c r="Q26">
        <f>武魂升阶!Q26*(1+VLOOKUP($B$1,武魂升星!$C$13:$Q$19,Q$2,0))+VLOOKUP($B$1,武魂升星!$C$5:$Q$11,Q$2,0)</f>
        <v>139.56</v>
      </c>
      <c r="T26">
        <f>武魂升阶!T26*(1+VLOOKUP($B$1,武魂升星!$C$13:$Q$19,T$2,0))+VLOOKUP($B$1,武魂升星!$C$5:$Q$11,T$2,0)</f>
        <v>9208.8760000000002</v>
      </c>
      <c r="U26">
        <f>武魂升阶!U26*(1+VLOOKUP($B$1,武魂升星!$C$13:$Q$19,U$2,0))+VLOOKUP($B$1,武魂升星!$C$5:$Q$11,U$2,0)</f>
        <v>3289.3779999999997</v>
      </c>
      <c r="V26">
        <f>武魂升阶!V26*(1+VLOOKUP($B$1,武魂升星!$C$13:$Q$19,V$2,0))+VLOOKUP($B$1,武魂升星!$C$5:$Q$11,V$2,0)</f>
        <v>895.42</v>
      </c>
      <c r="W26">
        <f>武魂升阶!W26*(1+VLOOKUP($B$1,武魂升星!$C$13:$Q$19,W$2,0))+VLOOKUP($B$1,武魂升星!$C$5:$Q$11,W$2,0)</f>
        <v>895.42</v>
      </c>
      <c r="X26">
        <f>武魂升阶!X26*(1+VLOOKUP($B$1,武魂升星!$C$13:$Q$19,X$2,0))+VLOOKUP($B$1,武魂升星!$C$5:$Q$11,X$2,0)</f>
        <v>144.29000000000002</v>
      </c>
      <c r="Y26">
        <f>武魂升阶!Y26*(1+VLOOKUP($B$1,武魂升星!$C$13:$Q$19,Y$2,0))+VLOOKUP($B$1,武魂升星!$C$5:$Q$11,Y$2,0)</f>
        <v>144.29000000000002</v>
      </c>
      <c r="Z26">
        <f>武魂升阶!Z26*(1+VLOOKUP($B$1,武魂升星!$C$13:$Q$19,Z$2,0))+VLOOKUP($B$1,武魂升星!$C$5:$Q$11,Z$2,0)</f>
        <v>147.10599999999999</v>
      </c>
      <c r="AA26">
        <f>武魂升阶!AA26*(1+VLOOKUP($B$1,武魂升星!$C$13:$Q$19,AA$2,0))+VLOOKUP($B$1,武魂升星!$C$5:$Q$11,AA$2,0)</f>
        <v>146.85000000000002</v>
      </c>
      <c r="AB26">
        <f>武魂升阶!AB26*(1+VLOOKUP($B$1,武魂升星!$C$13:$Q$19,AB$2,0))+VLOOKUP($B$1,武魂升星!$C$5:$Q$11,AB$2,0)</f>
        <v>145.57</v>
      </c>
      <c r="AC26">
        <f>武魂升阶!AC26*(1+VLOOKUP($B$1,武魂升星!$C$13:$Q$19,AC$2,0))+VLOOKUP($B$1,武魂升星!$C$5:$Q$11,AC$2,0)</f>
        <v>145.57</v>
      </c>
      <c r="AD26">
        <f>武魂升阶!AD26*(1+VLOOKUP($B$1,武魂升星!$C$13:$Q$19,AD$2,0))+VLOOKUP($B$1,武魂升星!$C$5:$Q$11,AD$2,0)</f>
        <v>0</v>
      </c>
      <c r="AE26">
        <f>武魂升阶!AE26*(1+VLOOKUP($B$1,武魂升星!$C$13:$Q$19,AE$2,0))+VLOOKUP($B$1,武魂升星!$C$5:$Q$11,AE$2,0)</f>
        <v>0</v>
      </c>
      <c r="AF26">
        <f>武魂升阶!AF26*(1+VLOOKUP($B$1,武魂升星!$C$13:$Q$19,AF$2,0))+VLOOKUP($B$1,武魂升星!$C$5:$Q$11,AF$2,0)</f>
        <v>139.56</v>
      </c>
      <c r="AG26">
        <f>武魂升阶!AG26*(1+VLOOKUP($B$1,武魂升星!$C$13:$Q$19,AG$2,0))+VLOOKUP($B$1,武魂升星!$C$5:$Q$11,AG$2,0)</f>
        <v>139.56</v>
      </c>
      <c r="AJ26">
        <f>武魂升阶!AJ26*(1+VLOOKUP($B$1,武魂升星!$C$13:$Q$19,AJ$2,0))+VLOOKUP($B$1,武魂升星!$C$5:$Q$11,AJ$2,0)</f>
        <v>8905.1660000000011</v>
      </c>
      <c r="AK26">
        <f>武魂升阶!AK26*(1+VLOOKUP($B$1,武魂升星!$C$13:$Q$19,AK$2,0))+VLOOKUP($B$1,武魂升星!$C$5:$Q$11,AK$2,0)</f>
        <v>3340.1099999999997</v>
      </c>
      <c r="AL26">
        <f>武魂升阶!AL26*(1+VLOOKUP($B$1,武魂升星!$C$13:$Q$19,AL$2,0))+VLOOKUP($B$1,武魂升星!$C$5:$Q$11,AL$2,0)</f>
        <v>859.24399999999991</v>
      </c>
      <c r="AM26">
        <f>武魂升阶!AM26*(1+VLOOKUP($B$1,武魂升星!$C$13:$Q$19,AM$2,0))+VLOOKUP($B$1,武魂升星!$C$5:$Q$11,AM$2,0)</f>
        <v>859.24399999999991</v>
      </c>
      <c r="AN26">
        <f>武魂升阶!AN26*(1+VLOOKUP($B$1,武魂升星!$C$13:$Q$19,AN$2,0))+VLOOKUP($B$1,武魂升星!$C$5:$Q$11,AN$2,0)</f>
        <v>145.57</v>
      </c>
      <c r="AO26">
        <f>武魂升阶!AO26*(1+VLOOKUP($B$1,武魂升星!$C$13:$Q$19,AO$2,0))+VLOOKUP($B$1,武魂升星!$C$5:$Q$11,AO$2,0)</f>
        <v>145.57</v>
      </c>
      <c r="AP26">
        <f>武魂升阶!AP26*(1+VLOOKUP($B$1,武魂升星!$C$13:$Q$19,AP$2,0))+VLOOKUP($B$1,武魂升星!$C$5:$Q$11,AP$2,0)</f>
        <v>145.82600000000002</v>
      </c>
      <c r="AQ26">
        <f>武魂升阶!AQ26*(1+VLOOKUP($B$1,武魂升星!$C$13:$Q$19,AQ$2,0))+VLOOKUP($B$1,武魂升星!$C$5:$Q$11,AQ$2,0)</f>
        <v>145.57</v>
      </c>
      <c r="AR26">
        <f>武魂升阶!AR26*(1+VLOOKUP($B$1,武魂升星!$C$13:$Q$19,AR$2,0))+VLOOKUP($B$1,武魂升星!$C$5:$Q$11,AR$2,0)</f>
        <v>145.57</v>
      </c>
      <c r="AS26">
        <f>武魂升阶!AS26*(1+VLOOKUP($B$1,武魂升星!$C$13:$Q$19,AS$2,0))+VLOOKUP($B$1,武魂升星!$C$5:$Q$11,AS$2,0)</f>
        <v>145.57</v>
      </c>
      <c r="AT26">
        <f>武魂升阶!AT26*(1+VLOOKUP($B$1,武魂升星!$C$13:$Q$19,AT$2,0))+VLOOKUP($B$1,武魂升星!$C$5:$Q$11,AT$2,0)</f>
        <v>0</v>
      </c>
      <c r="AU26">
        <f>武魂升阶!AU26*(1+VLOOKUP($B$1,武魂升星!$C$13:$Q$19,AU$2,0))+VLOOKUP($B$1,武魂升星!$C$5:$Q$11,AU$2,0)</f>
        <v>0</v>
      </c>
      <c r="AV26">
        <f>武魂升阶!AV26*(1+VLOOKUP($B$1,武魂升星!$C$13:$Q$19,AV$2,0))+VLOOKUP($B$1,武魂升星!$C$5:$Q$11,AV$2,0)</f>
        <v>139.56</v>
      </c>
      <c r="AW26">
        <f>武魂升阶!AW26*(1+VLOOKUP($B$1,武魂升星!$C$13:$Q$19,AW$2,0))+VLOOKUP($B$1,武魂升星!$C$5:$Q$11,AW$2,0)</f>
        <v>139.56</v>
      </c>
      <c r="AZ26">
        <f>VLOOKUP($B$2,武魂升星!$C$21:$D$27,2,0)</f>
        <v>0.48</v>
      </c>
      <c r="BA26">
        <f>VLOOKUP($B$2,武魂升星!$C$21:$D$27,2,0)</f>
        <v>0.48</v>
      </c>
      <c r="BB26">
        <f>VLOOKUP($B$2,武魂升星!$C$21:$D$27,2,0)</f>
        <v>0.48</v>
      </c>
      <c r="BC26">
        <f>VLOOKUP($B$2,武魂升星!$C$21:$D$27,2,0)</f>
        <v>0.48</v>
      </c>
      <c r="BD26">
        <f>VLOOKUP($B$2,武魂升星!$C$21:$D$27,2,0)</f>
        <v>0.48</v>
      </c>
      <c r="BE26">
        <f>VLOOKUP($B$2,武魂升星!$C$21:$D$27,2,0)</f>
        <v>0.48</v>
      </c>
      <c r="BF26">
        <f>VLOOKUP($B$2,武魂升星!$C$21:$D$27,2,0)</f>
        <v>0.48</v>
      </c>
      <c r="BG26">
        <f>VLOOKUP($B$2,武魂升星!$C$21:$D$27,2,0)</f>
        <v>0.48</v>
      </c>
      <c r="BH26">
        <f>VLOOKUP($B$2,武魂升星!$C$21:$D$27,2,0)</f>
        <v>0.48</v>
      </c>
      <c r="BI26">
        <f>VLOOKUP($B$2,武魂升星!$C$21:$D$27,2,0)</f>
        <v>0.48</v>
      </c>
      <c r="BJ26">
        <f>VLOOKUP($B$2,武魂升星!$C$21:$D$27,2,0)</f>
        <v>0.48</v>
      </c>
      <c r="BK26">
        <f>VLOOKUP($B$2,武魂升星!$C$21:$D$27,2,0)</f>
        <v>0.48</v>
      </c>
      <c r="BL26">
        <f>VLOOKUP($B$2,武魂升星!$C$21:$D$27,2,0)</f>
        <v>0.48</v>
      </c>
      <c r="BM26">
        <f>VLOOKUP($B$2,武魂升星!$C$21:$D$27,2,0)</f>
        <v>0.48</v>
      </c>
    </row>
    <row r="27" spans="2:65" x14ac:dyDescent="0.2">
      <c r="B27">
        <v>23</v>
      </c>
      <c r="D27">
        <f>武魂升阶!D27*(1+VLOOKUP($B$1,武魂升星!$C$13:$Q$19,D$2,0))+VLOOKUP($B$1,武魂升星!$C$5:$Q$11,D$2,0)</f>
        <v>9644.5860000000011</v>
      </c>
      <c r="E27">
        <f>武魂升阶!E27*(1+VLOOKUP($B$1,武魂升星!$C$13:$Q$19,E$2,0))+VLOOKUP($B$1,武魂升星!$C$5:$Q$11,E$2,0)</f>
        <v>3274.5059999999999</v>
      </c>
      <c r="F27">
        <f>武魂升阶!F27*(1+VLOOKUP($B$1,武魂升星!$C$13:$Q$19,F$2,0))+VLOOKUP($B$1,武魂升星!$C$5:$Q$11,F$2,0)</f>
        <v>944.23599999999999</v>
      </c>
      <c r="G27">
        <f>武魂升阶!G27*(1+VLOOKUP($B$1,武魂升星!$C$13:$Q$19,G$2,0))+VLOOKUP($B$1,武魂升星!$C$5:$Q$11,G$2,0)</f>
        <v>944.23599999999999</v>
      </c>
      <c r="H27">
        <f>武魂升阶!H27*(1+VLOOKUP($B$1,武魂升星!$C$13:$Q$19,H$2,0))+VLOOKUP($B$1,武魂升星!$C$5:$Q$11,H$2,0)</f>
        <v>148.76999999999998</v>
      </c>
      <c r="I27">
        <f>武魂升阶!I27*(1+VLOOKUP($B$1,武魂升星!$C$13:$Q$19,I$2,0))+VLOOKUP($B$1,武魂升星!$C$5:$Q$11,I$2,0)</f>
        <v>148.76999999999998</v>
      </c>
      <c r="J27">
        <f>武魂升阶!J27*(1+VLOOKUP($B$1,武魂升星!$C$13:$Q$19,J$2,0))+VLOOKUP($B$1,武魂升星!$C$5:$Q$11,J$2,0)</f>
        <v>149.02600000000001</v>
      </c>
      <c r="K27">
        <f>武魂升阶!K27*(1+VLOOKUP($B$1,武魂升星!$C$13:$Q$19,K$2,0))+VLOOKUP($B$1,武魂升星!$C$5:$Q$11,K$2,0)</f>
        <v>148.76999999999998</v>
      </c>
      <c r="L27">
        <f>武魂升阶!L27*(1+VLOOKUP($B$1,武魂升星!$C$13:$Q$19,L$2,0))+VLOOKUP($B$1,武魂升星!$C$5:$Q$11,L$2,0)</f>
        <v>148.76999999999998</v>
      </c>
      <c r="M27">
        <f>武魂升阶!M27*(1+VLOOKUP($B$1,武魂升星!$C$13:$Q$19,M$2,0))+VLOOKUP($B$1,武魂升星!$C$5:$Q$11,M$2,0)</f>
        <v>148.76999999999998</v>
      </c>
      <c r="N27">
        <f>武魂升阶!N27*(1+VLOOKUP($B$1,武魂升星!$C$13:$Q$19,N$2,0))+VLOOKUP($B$1,武魂升星!$C$5:$Q$11,N$2,0)</f>
        <v>0</v>
      </c>
      <c r="O27">
        <f>武魂升阶!O27*(1+VLOOKUP($B$1,武魂升星!$C$13:$Q$19,O$2,0))+VLOOKUP($B$1,武魂升星!$C$5:$Q$11,O$2,0)</f>
        <v>0</v>
      </c>
      <c r="P27">
        <f>武魂升阶!P27*(1+VLOOKUP($B$1,武魂升星!$C$13:$Q$19,P$2,0))+VLOOKUP($B$1,武魂升星!$C$5:$Q$11,P$2,0)</f>
        <v>145.56</v>
      </c>
      <c r="Q27">
        <f>武魂升阶!Q27*(1+VLOOKUP($B$1,武魂升星!$C$13:$Q$19,Q$2,0))+VLOOKUP($B$1,武魂升星!$C$5:$Q$11,Q$2,0)</f>
        <v>145.56</v>
      </c>
      <c r="T27">
        <f>武魂升阶!T27*(1+VLOOKUP($B$1,武魂升星!$C$13:$Q$19,T$2,0))+VLOOKUP($B$1,武魂升星!$C$5:$Q$11,T$2,0)</f>
        <v>9327.6760000000013</v>
      </c>
      <c r="U27">
        <f>武魂升阶!U27*(1+VLOOKUP($B$1,武魂升星!$C$13:$Q$19,U$2,0))+VLOOKUP($B$1,武魂升星!$C$5:$Q$11,U$2,0)</f>
        <v>3326.7779999999998</v>
      </c>
      <c r="V27">
        <f>武魂升阶!V27*(1+VLOOKUP($B$1,武魂升星!$C$13:$Q$19,V$2,0))+VLOOKUP($B$1,武魂升星!$C$5:$Q$11,V$2,0)</f>
        <v>905.02</v>
      </c>
      <c r="W27">
        <f>武魂升阶!W27*(1+VLOOKUP($B$1,武魂升星!$C$13:$Q$19,W$2,0))+VLOOKUP($B$1,武魂升星!$C$5:$Q$11,W$2,0)</f>
        <v>905.02</v>
      </c>
      <c r="X27">
        <f>武魂升阶!X27*(1+VLOOKUP($B$1,武魂升星!$C$13:$Q$19,X$2,0))+VLOOKUP($B$1,武魂升星!$C$5:$Q$11,X$2,0)</f>
        <v>147.49</v>
      </c>
      <c r="Y27">
        <f>武魂升阶!Y27*(1+VLOOKUP($B$1,武魂升星!$C$13:$Q$19,Y$2,0))+VLOOKUP($B$1,武魂升星!$C$5:$Q$11,Y$2,0)</f>
        <v>147.49</v>
      </c>
      <c r="Z27">
        <f>武魂升阶!Z27*(1+VLOOKUP($B$1,武魂升星!$C$13:$Q$19,Z$2,0))+VLOOKUP($B$1,武魂升星!$C$5:$Q$11,Z$2,0)</f>
        <v>150.30599999999998</v>
      </c>
      <c r="AA27">
        <f>武魂升阶!AA27*(1+VLOOKUP($B$1,武魂升星!$C$13:$Q$19,AA$2,0))+VLOOKUP($B$1,武魂升星!$C$5:$Q$11,AA$2,0)</f>
        <v>150.05000000000001</v>
      </c>
      <c r="AB27">
        <f>武魂升阶!AB27*(1+VLOOKUP($B$1,武魂升星!$C$13:$Q$19,AB$2,0))+VLOOKUP($B$1,武魂升星!$C$5:$Q$11,AB$2,0)</f>
        <v>148.76999999999998</v>
      </c>
      <c r="AC27">
        <f>武魂升阶!AC27*(1+VLOOKUP($B$1,武魂升星!$C$13:$Q$19,AC$2,0))+VLOOKUP($B$1,武魂升星!$C$5:$Q$11,AC$2,0)</f>
        <v>148.76999999999998</v>
      </c>
      <c r="AD27">
        <f>武魂升阶!AD27*(1+VLOOKUP($B$1,武魂升星!$C$13:$Q$19,AD$2,0))+VLOOKUP($B$1,武魂升星!$C$5:$Q$11,AD$2,0)</f>
        <v>0</v>
      </c>
      <c r="AE27">
        <f>武魂升阶!AE27*(1+VLOOKUP($B$1,武魂升星!$C$13:$Q$19,AE$2,0))+VLOOKUP($B$1,武魂升星!$C$5:$Q$11,AE$2,0)</f>
        <v>0</v>
      </c>
      <c r="AF27">
        <f>武魂升阶!AF27*(1+VLOOKUP($B$1,武魂升星!$C$13:$Q$19,AF$2,0))+VLOOKUP($B$1,武魂升星!$C$5:$Q$11,AF$2,0)</f>
        <v>145.56</v>
      </c>
      <c r="AG27">
        <f>武魂升阶!AG27*(1+VLOOKUP($B$1,武魂升星!$C$13:$Q$19,AG$2,0))+VLOOKUP($B$1,武魂升星!$C$5:$Q$11,AG$2,0)</f>
        <v>145.56</v>
      </c>
      <c r="AJ27">
        <f>武魂升阶!AJ27*(1+VLOOKUP($B$1,武魂升星!$C$13:$Q$19,AJ$2,0))+VLOOKUP($B$1,武魂升星!$C$5:$Q$11,AJ$2,0)</f>
        <v>9010.7660000000014</v>
      </c>
      <c r="AK27">
        <f>武魂升阶!AK27*(1+VLOOKUP($B$1,武魂升星!$C$13:$Q$19,AK$2,0))+VLOOKUP($B$1,武魂升星!$C$5:$Q$11,AK$2,0)</f>
        <v>3379.71</v>
      </c>
      <c r="AL27">
        <f>武魂升阶!AL27*(1+VLOOKUP($B$1,武魂升星!$C$13:$Q$19,AL$2,0))+VLOOKUP($B$1,武魂升星!$C$5:$Q$11,AL$2,0)</f>
        <v>867.24399999999991</v>
      </c>
      <c r="AM27">
        <f>武魂升阶!AM27*(1+VLOOKUP($B$1,武魂升星!$C$13:$Q$19,AM$2,0))+VLOOKUP($B$1,武魂升星!$C$5:$Q$11,AM$2,0)</f>
        <v>867.24399999999991</v>
      </c>
      <c r="AN27">
        <f>武魂升阶!AN27*(1+VLOOKUP($B$1,武魂升星!$C$13:$Q$19,AN$2,0))+VLOOKUP($B$1,武魂升星!$C$5:$Q$11,AN$2,0)</f>
        <v>148.76999999999998</v>
      </c>
      <c r="AO27">
        <f>武魂升阶!AO27*(1+VLOOKUP($B$1,武魂升星!$C$13:$Q$19,AO$2,0))+VLOOKUP($B$1,武魂升星!$C$5:$Q$11,AO$2,0)</f>
        <v>148.76999999999998</v>
      </c>
      <c r="AP27">
        <f>武魂升阶!AP27*(1+VLOOKUP($B$1,武魂升星!$C$13:$Q$19,AP$2,0))+VLOOKUP($B$1,武魂升星!$C$5:$Q$11,AP$2,0)</f>
        <v>149.02600000000001</v>
      </c>
      <c r="AQ27">
        <f>武魂升阶!AQ27*(1+VLOOKUP($B$1,武魂升星!$C$13:$Q$19,AQ$2,0))+VLOOKUP($B$1,武魂升星!$C$5:$Q$11,AQ$2,0)</f>
        <v>148.76999999999998</v>
      </c>
      <c r="AR27">
        <f>武魂升阶!AR27*(1+VLOOKUP($B$1,武魂升星!$C$13:$Q$19,AR$2,0))+VLOOKUP($B$1,武魂升星!$C$5:$Q$11,AR$2,0)</f>
        <v>148.76999999999998</v>
      </c>
      <c r="AS27">
        <f>武魂升阶!AS27*(1+VLOOKUP($B$1,武魂升星!$C$13:$Q$19,AS$2,0))+VLOOKUP($B$1,武魂升星!$C$5:$Q$11,AS$2,0)</f>
        <v>148.76999999999998</v>
      </c>
      <c r="AT27">
        <f>武魂升阶!AT27*(1+VLOOKUP($B$1,武魂升星!$C$13:$Q$19,AT$2,0))+VLOOKUP($B$1,武魂升星!$C$5:$Q$11,AT$2,0)</f>
        <v>0</v>
      </c>
      <c r="AU27">
        <f>武魂升阶!AU27*(1+VLOOKUP($B$1,武魂升星!$C$13:$Q$19,AU$2,0))+VLOOKUP($B$1,武魂升星!$C$5:$Q$11,AU$2,0)</f>
        <v>0</v>
      </c>
      <c r="AV27">
        <f>武魂升阶!AV27*(1+VLOOKUP($B$1,武魂升星!$C$13:$Q$19,AV$2,0))+VLOOKUP($B$1,武魂升星!$C$5:$Q$11,AV$2,0)</f>
        <v>145.56</v>
      </c>
      <c r="AW27">
        <f>武魂升阶!AW27*(1+VLOOKUP($B$1,武魂升星!$C$13:$Q$19,AW$2,0))+VLOOKUP($B$1,武魂升星!$C$5:$Q$11,AW$2,0)</f>
        <v>145.56</v>
      </c>
      <c r="AZ27">
        <f>VLOOKUP($B$2,武魂升星!$C$21:$D$27,2,0)</f>
        <v>0.48</v>
      </c>
      <c r="BA27">
        <f>VLOOKUP($B$2,武魂升星!$C$21:$D$27,2,0)</f>
        <v>0.48</v>
      </c>
      <c r="BB27">
        <f>VLOOKUP($B$2,武魂升星!$C$21:$D$27,2,0)</f>
        <v>0.48</v>
      </c>
      <c r="BC27">
        <f>VLOOKUP($B$2,武魂升星!$C$21:$D$27,2,0)</f>
        <v>0.48</v>
      </c>
      <c r="BD27">
        <f>VLOOKUP($B$2,武魂升星!$C$21:$D$27,2,0)</f>
        <v>0.48</v>
      </c>
      <c r="BE27">
        <f>VLOOKUP($B$2,武魂升星!$C$21:$D$27,2,0)</f>
        <v>0.48</v>
      </c>
      <c r="BF27">
        <f>VLOOKUP($B$2,武魂升星!$C$21:$D$27,2,0)</f>
        <v>0.48</v>
      </c>
      <c r="BG27">
        <f>VLOOKUP($B$2,武魂升星!$C$21:$D$27,2,0)</f>
        <v>0.48</v>
      </c>
      <c r="BH27">
        <f>VLOOKUP($B$2,武魂升星!$C$21:$D$27,2,0)</f>
        <v>0.48</v>
      </c>
      <c r="BI27">
        <f>VLOOKUP($B$2,武魂升星!$C$21:$D$27,2,0)</f>
        <v>0.48</v>
      </c>
      <c r="BJ27">
        <f>VLOOKUP($B$2,武魂升星!$C$21:$D$27,2,0)</f>
        <v>0.48</v>
      </c>
      <c r="BK27">
        <f>VLOOKUP($B$2,武魂升星!$C$21:$D$27,2,0)</f>
        <v>0.48</v>
      </c>
      <c r="BL27">
        <f>VLOOKUP($B$2,武魂升星!$C$21:$D$27,2,0)</f>
        <v>0.48</v>
      </c>
      <c r="BM27">
        <f>VLOOKUP($B$2,武魂升星!$C$21:$D$27,2,0)</f>
        <v>0.48</v>
      </c>
    </row>
    <row r="28" spans="2:65" x14ac:dyDescent="0.2">
      <c r="B28">
        <v>24</v>
      </c>
      <c r="D28">
        <f>武魂升阶!D28*(1+VLOOKUP($B$1,武魂升星!$C$13:$Q$19,D$2,0))+VLOOKUP($B$1,武魂升星!$C$5:$Q$11,D$2,0)</f>
        <v>9776.5860000000011</v>
      </c>
      <c r="E28">
        <f>武魂升阶!E28*(1+VLOOKUP($B$1,武魂升星!$C$13:$Q$19,E$2,0))+VLOOKUP($B$1,武魂升星!$C$5:$Q$11,E$2,0)</f>
        <v>3309.7059999999997</v>
      </c>
      <c r="F28">
        <f>武魂升阶!F28*(1+VLOOKUP($B$1,武魂升星!$C$13:$Q$19,F$2,0))+VLOOKUP($B$1,武魂升星!$C$5:$Q$11,F$2,0)</f>
        <v>955.43599999999992</v>
      </c>
      <c r="G28">
        <f>武魂升阶!G28*(1+VLOOKUP($B$1,武魂升星!$C$13:$Q$19,G$2,0))+VLOOKUP($B$1,武魂升星!$C$5:$Q$11,G$2,0)</f>
        <v>955.43599999999992</v>
      </c>
      <c r="H28">
        <f>武魂升阶!H28*(1+VLOOKUP($B$1,武魂升星!$C$13:$Q$19,H$2,0))+VLOOKUP($B$1,武魂升星!$C$5:$Q$11,H$2,0)</f>
        <v>151.97</v>
      </c>
      <c r="I28">
        <f>武魂升阶!I28*(1+VLOOKUP($B$1,武魂升星!$C$13:$Q$19,I$2,0))+VLOOKUP($B$1,武魂升星!$C$5:$Q$11,I$2,0)</f>
        <v>151.97</v>
      </c>
      <c r="J28">
        <f>武魂升阶!J28*(1+VLOOKUP($B$1,武魂升星!$C$13:$Q$19,J$2,0))+VLOOKUP($B$1,武魂升星!$C$5:$Q$11,J$2,0)</f>
        <v>152.226</v>
      </c>
      <c r="K28">
        <f>武魂升阶!K28*(1+VLOOKUP($B$1,武魂升星!$C$13:$Q$19,K$2,0))+VLOOKUP($B$1,武魂升星!$C$5:$Q$11,K$2,0)</f>
        <v>151.97</v>
      </c>
      <c r="L28">
        <f>武魂升阶!L28*(1+VLOOKUP($B$1,武魂升星!$C$13:$Q$19,L$2,0))+VLOOKUP($B$1,武魂升星!$C$5:$Q$11,L$2,0)</f>
        <v>151.97</v>
      </c>
      <c r="M28">
        <f>武魂升阶!M28*(1+VLOOKUP($B$1,武魂升星!$C$13:$Q$19,M$2,0))+VLOOKUP($B$1,武魂升星!$C$5:$Q$11,M$2,0)</f>
        <v>151.97</v>
      </c>
      <c r="N28">
        <f>武魂升阶!N28*(1+VLOOKUP($B$1,武魂升星!$C$13:$Q$19,N$2,0))+VLOOKUP($B$1,武魂升星!$C$5:$Q$11,N$2,0)</f>
        <v>0</v>
      </c>
      <c r="O28">
        <f>武魂升阶!O28*(1+VLOOKUP($B$1,武魂升星!$C$13:$Q$19,O$2,0))+VLOOKUP($B$1,武魂升星!$C$5:$Q$11,O$2,0)</f>
        <v>0</v>
      </c>
      <c r="P28">
        <f>武魂升阶!P28*(1+VLOOKUP($B$1,武魂升星!$C$13:$Q$19,P$2,0))+VLOOKUP($B$1,武魂升星!$C$5:$Q$11,P$2,0)</f>
        <v>151.56</v>
      </c>
      <c r="Q28">
        <f>武魂升阶!Q28*(1+VLOOKUP($B$1,武魂升星!$C$13:$Q$19,Q$2,0))+VLOOKUP($B$1,武魂升星!$C$5:$Q$11,Q$2,0)</f>
        <v>151.56</v>
      </c>
      <c r="T28">
        <f>武魂升阶!T28*(1+VLOOKUP($B$1,武魂升星!$C$13:$Q$19,T$2,0))+VLOOKUP($B$1,武魂升星!$C$5:$Q$11,T$2,0)</f>
        <v>9446.4760000000006</v>
      </c>
      <c r="U28">
        <f>武魂升阶!U28*(1+VLOOKUP($B$1,武魂升星!$C$13:$Q$19,U$2,0))+VLOOKUP($B$1,武魂升星!$C$5:$Q$11,U$2,0)</f>
        <v>3364.1779999999999</v>
      </c>
      <c r="V28">
        <f>武魂升阶!V28*(1+VLOOKUP($B$1,武魂升星!$C$13:$Q$19,V$2,0))+VLOOKUP($B$1,武魂升星!$C$5:$Q$11,V$2,0)</f>
        <v>914.62</v>
      </c>
      <c r="W28">
        <f>武魂升阶!W28*(1+VLOOKUP($B$1,武魂升星!$C$13:$Q$19,W$2,0))+VLOOKUP($B$1,武魂升星!$C$5:$Q$11,W$2,0)</f>
        <v>914.62</v>
      </c>
      <c r="X28">
        <f>武魂升阶!X28*(1+VLOOKUP($B$1,武魂升星!$C$13:$Q$19,X$2,0))+VLOOKUP($B$1,武魂升星!$C$5:$Q$11,X$2,0)</f>
        <v>150.69</v>
      </c>
      <c r="Y28">
        <f>武魂升阶!Y28*(1+VLOOKUP($B$1,武魂升星!$C$13:$Q$19,Y$2,0))+VLOOKUP($B$1,武魂升星!$C$5:$Q$11,Y$2,0)</f>
        <v>150.69</v>
      </c>
      <c r="Z28">
        <f>武魂升阶!Z28*(1+VLOOKUP($B$1,武魂升星!$C$13:$Q$19,Z$2,0))+VLOOKUP($B$1,武魂升星!$C$5:$Q$11,Z$2,0)</f>
        <v>153.506</v>
      </c>
      <c r="AA28">
        <f>武魂升阶!AA28*(1+VLOOKUP($B$1,武魂升星!$C$13:$Q$19,AA$2,0))+VLOOKUP($B$1,武魂升星!$C$5:$Q$11,AA$2,0)</f>
        <v>153.25</v>
      </c>
      <c r="AB28">
        <f>武魂升阶!AB28*(1+VLOOKUP($B$1,武魂升星!$C$13:$Q$19,AB$2,0))+VLOOKUP($B$1,武魂升星!$C$5:$Q$11,AB$2,0)</f>
        <v>151.97</v>
      </c>
      <c r="AC28">
        <f>武魂升阶!AC28*(1+VLOOKUP($B$1,武魂升星!$C$13:$Q$19,AC$2,0))+VLOOKUP($B$1,武魂升星!$C$5:$Q$11,AC$2,0)</f>
        <v>151.97</v>
      </c>
      <c r="AD28">
        <f>武魂升阶!AD28*(1+VLOOKUP($B$1,武魂升星!$C$13:$Q$19,AD$2,0))+VLOOKUP($B$1,武魂升星!$C$5:$Q$11,AD$2,0)</f>
        <v>0</v>
      </c>
      <c r="AE28">
        <f>武魂升阶!AE28*(1+VLOOKUP($B$1,武魂升星!$C$13:$Q$19,AE$2,0))+VLOOKUP($B$1,武魂升星!$C$5:$Q$11,AE$2,0)</f>
        <v>0</v>
      </c>
      <c r="AF28">
        <f>武魂升阶!AF28*(1+VLOOKUP($B$1,武魂升星!$C$13:$Q$19,AF$2,0))+VLOOKUP($B$1,武魂升星!$C$5:$Q$11,AF$2,0)</f>
        <v>151.56</v>
      </c>
      <c r="AG28">
        <f>武魂升阶!AG28*(1+VLOOKUP($B$1,武魂升星!$C$13:$Q$19,AG$2,0))+VLOOKUP($B$1,武魂升星!$C$5:$Q$11,AG$2,0)</f>
        <v>151.56</v>
      </c>
      <c r="AJ28">
        <f>武魂升阶!AJ28*(1+VLOOKUP($B$1,武魂升星!$C$13:$Q$19,AJ$2,0))+VLOOKUP($B$1,武魂升星!$C$5:$Q$11,AJ$2,0)</f>
        <v>9116.3660000000018</v>
      </c>
      <c r="AK28">
        <f>武魂升阶!AK28*(1+VLOOKUP($B$1,武魂升星!$C$13:$Q$19,AK$2,0))+VLOOKUP($B$1,武魂升星!$C$5:$Q$11,AK$2,0)</f>
        <v>3419.3099999999995</v>
      </c>
      <c r="AL28">
        <f>武魂升阶!AL28*(1+VLOOKUP($B$1,武魂升星!$C$13:$Q$19,AL$2,0))+VLOOKUP($B$1,武魂升星!$C$5:$Q$11,AL$2,0)</f>
        <v>875.24399999999991</v>
      </c>
      <c r="AM28">
        <f>武魂升阶!AM28*(1+VLOOKUP($B$1,武魂升星!$C$13:$Q$19,AM$2,0))+VLOOKUP($B$1,武魂升星!$C$5:$Q$11,AM$2,0)</f>
        <v>875.24399999999991</v>
      </c>
      <c r="AN28">
        <f>武魂升阶!AN28*(1+VLOOKUP($B$1,武魂升星!$C$13:$Q$19,AN$2,0))+VLOOKUP($B$1,武魂升星!$C$5:$Q$11,AN$2,0)</f>
        <v>151.97</v>
      </c>
      <c r="AO28">
        <f>武魂升阶!AO28*(1+VLOOKUP($B$1,武魂升星!$C$13:$Q$19,AO$2,0))+VLOOKUP($B$1,武魂升星!$C$5:$Q$11,AO$2,0)</f>
        <v>151.97</v>
      </c>
      <c r="AP28">
        <f>武魂升阶!AP28*(1+VLOOKUP($B$1,武魂升星!$C$13:$Q$19,AP$2,0))+VLOOKUP($B$1,武魂升星!$C$5:$Q$11,AP$2,0)</f>
        <v>152.226</v>
      </c>
      <c r="AQ28">
        <f>武魂升阶!AQ28*(1+VLOOKUP($B$1,武魂升星!$C$13:$Q$19,AQ$2,0))+VLOOKUP($B$1,武魂升星!$C$5:$Q$11,AQ$2,0)</f>
        <v>151.97</v>
      </c>
      <c r="AR28">
        <f>武魂升阶!AR28*(1+VLOOKUP($B$1,武魂升星!$C$13:$Q$19,AR$2,0))+VLOOKUP($B$1,武魂升星!$C$5:$Q$11,AR$2,0)</f>
        <v>151.97</v>
      </c>
      <c r="AS28">
        <f>武魂升阶!AS28*(1+VLOOKUP($B$1,武魂升星!$C$13:$Q$19,AS$2,0))+VLOOKUP($B$1,武魂升星!$C$5:$Q$11,AS$2,0)</f>
        <v>151.97</v>
      </c>
      <c r="AT28">
        <f>武魂升阶!AT28*(1+VLOOKUP($B$1,武魂升星!$C$13:$Q$19,AT$2,0))+VLOOKUP($B$1,武魂升星!$C$5:$Q$11,AT$2,0)</f>
        <v>0</v>
      </c>
      <c r="AU28">
        <f>武魂升阶!AU28*(1+VLOOKUP($B$1,武魂升星!$C$13:$Q$19,AU$2,0))+VLOOKUP($B$1,武魂升星!$C$5:$Q$11,AU$2,0)</f>
        <v>0</v>
      </c>
      <c r="AV28">
        <f>武魂升阶!AV28*(1+VLOOKUP($B$1,武魂升星!$C$13:$Q$19,AV$2,0))+VLOOKUP($B$1,武魂升星!$C$5:$Q$11,AV$2,0)</f>
        <v>151.56</v>
      </c>
      <c r="AW28">
        <f>武魂升阶!AW28*(1+VLOOKUP($B$1,武魂升星!$C$13:$Q$19,AW$2,0))+VLOOKUP($B$1,武魂升星!$C$5:$Q$11,AW$2,0)</f>
        <v>151.56</v>
      </c>
      <c r="AZ28">
        <f>VLOOKUP($B$2,武魂升星!$C$21:$D$27,2,0)</f>
        <v>0.48</v>
      </c>
      <c r="BA28">
        <f>VLOOKUP($B$2,武魂升星!$C$21:$D$27,2,0)</f>
        <v>0.48</v>
      </c>
      <c r="BB28">
        <f>VLOOKUP($B$2,武魂升星!$C$21:$D$27,2,0)</f>
        <v>0.48</v>
      </c>
      <c r="BC28">
        <f>VLOOKUP($B$2,武魂升星!$C$21:$D$27,2,0)</f>
        <v>0.48</v>
      </c>
      <c r="BD28">
        <f>VLOOKUP($B$2,武魂升星!$C$21:$D$27,2,0)</f>
        <v>0.48</v>
      </c>
      <c r="BE28">
        <f>VLOOKUP($B$2,武魂升星!$C$21:$D$27,2,0)</f>
        <v>0.48</v>
      </c>
      <c r="BF28">
        <f>VLOOKUP($B$2,武魂升星!$C$21:$D$27,2,0)</f>
        <v>0.48</v>
      </c>
      <c r="BG28">
        <f>VLOOKUP($B$2,武魂升星!$C$21:$D$27,2,0)</f>
        <v>0.48</v>
      </c>
      <c r="BH28">
        <f>VLOOKUP($B$2,武魂升星!$C$21:$D$27,2,0)</f>
        <v>0.48</v>
      </c>
      <c r="BI28">
        <f>VLOOKUP($B$2,武魂升星!$C$21:$D$27,2,0)</f>
        <v>0.48</v>
      </c>
      <c r="BJ28">
        <f>VLOOKUP($B$2,武魂升星!$C$21:$D$27,2,0)</f>
        <v>0.48</v>
      </c>
      <c r="BK28">
        <f>VLOOKUP($B$2,武魂升星!$C$21:$D$27,2,0)</f>
        <v>0.48</v>
      </c>
      <c r="BL28">
        <f>VLOOKUP($B$2,武魂升星!$C$21:$D$27,2,0)</f>
        <v>0.48</v>
      </c>
      <c r="BM28">
        <f>VLOOKUP($B$2,武魂升星!$C$21:$D$27,2,0)</f>
        <v>0.48</v>
      </c>
    </row>
    <row r="29" spans="2:65" x14ac:dyDescent="0.2">
      <c r="B29">
        <v>25</v>
      </c>
      <c r="D29">
        <f>武魂升阶!D29*(1+VLOOKUP($B$1,武魂升星!$C$13:$Q$19,D$2,0))+VLOOKUP($B$1,武魂升星!$C$5:$Q$11,D$2,0)</f>
        <v>9956.1059999999998</v>
      </c>
      <c r="E29">
        <f>武魂升阶!E29*(1+VLOOKUP($B$1,武魂升星!$C$13:$Q$19,E$2,0))+VLOOKUP($B$1,武魂升星!$C$5:$Q$11,E$2,0)</f>
        <v>3357.9739999999997</v>
      </c>
      <c r="F29">
        <f>武魂升阶!F29*(1+VLOOKUP($B$1,武魂升星!$C$13:$Q$19,F$2,0))+VLOOKUP($B$1,武魂升星!$C$5:$Q$11,F$2,0)</f>
        <v>970.9559999999999</v>
      </c>
      <c r="G29">
        <f>武魂升阶!G29*(1+VLOOKUP($B$1,武魂升星!$C$13:$Q$19,G$2,0))+VLOOKUP($B$1,武魂升星!$C$5:$Q$11,G$2,0)</f>
        <v>970.9559999999999</v>
      </c>
      <c r="H29">
        <f>武魂升阶!H29*(1+VLOOKUP($B$1,武魂升星!$C$13:$Q$19,H$2,0))+VLOOKUP($B$1,武魂升星!$C$5:$Q$11,H$2,0)</f>
        <v>155.49</v>
      </c>
      <c r="I29">
        <f>武魂升阶!I29*(1+VLOOKUP($B$1,武魂升星!$C$13:$Q$19,I$2,0))+VLOOKUP($B$1,武魂升星!$C$5:$Q$11,I$2,0)</f>
        <v>155.49</v>
      </c>
      <c r="J29">
        <f>武魂升阶!J29*(1+VLOOKUP($B$1,武魂升星!$C$13:$Q$19,J$2,0))+VLOOKUP($B$1,武魂升星!$C$5:$Q$11,J$2,0)</f>
        <v>155.81</v>
      </c>
      <c r="K29">
        <f>武魂升阶!K29*(1+VLOOKUP($B$1,武魂升星!$C$13:$Q$19,K$2,0))+VLOOKUP($B$1,武魂升星!$C$5:$Q$11,K$2,0)</f>
        <v>155.49</v>
      </c>
      <c r="L29">
        <f>武魂升阶!L29*(1+VLOOKUP($B$1,武魂升星!$C$13:$Q$19,L$2,0))+VLOOKUP($B$1,武魂升星!$C$5:$Q$11,L$2,0)</f>
        <v>155.49</v>
      </c>
      <c r="M29">
        <f>武魂升阶!M29*(1+VLOOKUP($B$1,武魂升星!$C$13:$Q$19,M$2,0))+VLOOKUP($B$1,武魂升星!$C$5:$Q$11,M$2,0)</f>
        <v>155.49</v>
      </c>
      <c r="N29">
        <f>武魂升阶!N29*(1+VLOOKUP($B$1,武魂升星!$C$13:$Q$19,N$2,0))+VLOOKUP($B$1,武魂升星!$C$5:$Q$11,N$2,0)</f>
        <v>0</v>
      </c>
      <c r="O29">
        <f>武魂升阶!O29*(1+VLOOKUP($B$1,武魂升星!$C$13:$Q$19,O$2,0))+VLOOKUP($B$1,武魂升星!$C$5:$Q$11,O$2,0)</f>
        <v>0</v>
      </c>
      <c r="P29">
        <f>武魂升阶!P29*(1+VLOOKUP($B$1,武魂升星!$C$13:$Q$19,P$2,0))+VLOOKUP($B$1,武魂升星!$C$5:$Q$11,P$2,0)</f>
        <v>160.26</v>
      </c>
      <c r="Q29">
        <f>武魂升阶!Q29*(1+VLOOKUP($B$1,武魂升星!$C$13:$Q$19,Q$2,0))+VLOOKUP($B$1,武魂升星!$C$5:$Q$11,Q$2,0)</f>
        <v>160.26</v>
      </c>
      <c r="T29">
        <f>武魂升阶!T29*(1+VLOOKUP($B$1,武魂升星!$C$13:$Q$19,T$2,0))+VLOOKUP($B$1,武魂升星!$C$5:$Q$11,T$2,0)</f>
        <v>9608.0440000000017</v>
      </c>
      <c r="U29">
        <f>武魂升阶!U29*(1+VLOOKUP($B$1,武魂升星!$C$13:$Q$19,U$2,0))+VLOOKUP($B$1,武魂升星!$C$5:$Q$11,U$2,0)</f>
        <v>3415.24</v>
      </c>
      <c r="V29">
        <f>武魂升阶!V29*(1+VLOOKUP($B$1,武魂升星!$C$13:$Q$19,V$2,0))+VLOOKUP($B$1,武魂升星!$C$5:$Q$11,V$2,0)</f>
        <v>927.67599999999993</v>
      </c>
      <c r="W29">
        <f>武魂升阶!W29*(1+VLOOKUP($B$1,武魂升星!$C$13:$Q$19,W$2,0))+VLOOKUP($B$1,武魂升星!$C$5:$Q$11,W$2,0)</f>
        <v>927.67599999999993</v>
      </c>
      <c r="X29">
        <f>武魂升阶!X29*(1+VLOOKUP($B$1,武魂升星!$C$13:$Q$19,X$2,0))+VLOOKUP($B$1,武魂升星!$C$5:$Q$11,X$2,0)</f>
        <v>153.88999999999999</v>
      </c>
      <c r="Y29">
        <f>武魂升阶!Y29*(1+VLOOKUP($B$1,武魂升星!$C$13:$Q$19,Y$2,0))+VLOOKUP($B$1,武魂升星!$C$5:$Q$11,Y$2,0)</f>
        <v>153.88999999999999</v>
      </c>
      <c r="Z29">
        <f>武魂升阶!Z29*(1+VLOOKUP($B$1,武魂升星!$C$13:$Q$19,Z$2,0))+VLOOKUP($B$1,武魂升星!$C$5:$Q$11,Z$2,0)</f>
        <v>157.41000000000003</v>
      </c>
      <c r="AA29">
        <f>武魂升阶!AA29*(1+VLOOKUP($B$1,武魂升星!$C$13:$Q$19,AA$2,0))+VLOOKUP($B$1,武魂升星!$C$5:$Q$11,AA$2,0)</f>
        <v>157.09</v>
      </c>
      <c r="AB29">
        <f>武魂升阶!AB29*(1+VLOOKUP($B$1,武魂升星!$C$13:$Q$19,AB$2,0))+VLOOKUP($B$1,武魂升星!$C$5:$Q$11,AB$2,0)</f>
        <v>155.49</v>
      </c>
      <c r="AC29">
        <f>武魂升阶!AC29*(1+VLOOKUP($B$1,武魂升星!$C$13:$Q$19,AC$2,0))+VLOOKUP($B$1,武魂升星!$C$5:$Q$11,AC$2,0)</f>
        <v>155.49</v>
      </c>
      <c r="AD29">
        <f>武魂升阶!AD29*(1+VLOOKUP($B$1,武魂升星!$C$13:$Q$19,AD$2,0))+VLOOKUP($B$1,武魂升星!$C$5:$Q$11,AD$2,0)</f>
        <v>0</v>
      </c>
      <c r="AE29">
        <f>武魂升阶!AE29*(1+VLOOKUP($B$1,武魂升星!$C$13:$Q$19,AE$2,0))+VLOOKUP($B$1,武魂升星!$C$5:$Q$11,AE$2,0)</f>
        <v>0</v>
      </c>
      <c r="AF29">
        <f>武魂升阶!AF29*(1+VLOOKUP($B$1,武魂升星!$C$13:$Q$19,AF$2,0))+VLOOKUP($B$1,武魂升星!$C$5:$Q$11,AF$2,0)</f>
        <v>160.26</v>
      </c>
      <c r="AG29">
        <f>武魂升阶!AG29*(1+VLOOKUP($B$1,武魂升星!$C$13:$Q$19,AG$2,0))+VLOOKUP($B$1,武魂升星!$C$5:$Q$11,AG$2,0)</f>
        <v>160.26</v>
      </c>
      <c r="AJ29">
        <f>武魂升阶!AJ29*(1+VLOOKUP($B$1,武魂升星!$C$13:$Q$19,AJ$2,0))+VLOOKUP($B$1,武魂升星!$C$5:$Q$11,AJ$2,0)</f>
        <v>9259.982</v>
      </c>
      <c r="AK29">
        <f>武魂升阶!AK29*(1+VLOOKUP($B$1,武魂升星!$C$13:$Q$19,AK$2,0))+VLOOKUP($B$1,武魂升星!$C$5:$Q$11,AK$2,0)</f>
        <v>3473.3859999999995</v>
      </c>
      <c r="AL29">
        <f>武魂升阶!AL29*(1+VLOOKUP($B$1,武魂升星!$C$13:$Q$19,AL$2,0))+VLOOKUP($B$1,武魂升星!$C$5:$Q$11,AL$2,0)</f>
        <v>886.36399999999992</v>
      </c>
      <c r="AM29">
        <f>武魂升阶!AM29*(1+VLOOKUP($B$1,武魂升星!$C$13:$Q$19,AM$2,0))+VLOOKUP($B$1,武魂升星!$C$5:$Q$11,AM$2,0)</f>
        <v>886.36399999999992</v>
      </c>
      <c r="AN29">
        <f>武魂升阶!AN29*(1+VLOOKUP($B$1,武魂升星!$C$13:$Q$19,AN$2,0))+VLOOKUP($B$1,武魂升星!$C$5:$Q$11,AN$2,0)</f>
        <v>155.49</v>
      </c>
      <c r="AO29">
        <f>武魂升阶!AO29*(1+VLOOKUP($B$1,武魂升星!$C$13:$Q$19,AO$2,0))+VLOOKUP($B$1,武魂升星!$C$5:$Q$11,AO$2,0)</f>
        <v>155.49</v>
      </c>
      <c r="AP29">
        <f>武魂升阶!AP29*(1+VLOOKUP($B$1,武魂升星!$C$13:$Q$19,AP$2,0))+VLOOKUP($B$1,武魂升星!$C$5:$Q$11,AP$2,0)</f>
        <v>155.81</v>
      </c>
      <c r="AQ29">
        <f>武魂升阶!AQ29*(1+VLOOKUP($B$1,武魂升星!$C$13:$Q$19,AQ$2,0))+VLOOKUP($B$1,武魂升星!$C$5:$Q$11,AQ$2,0)</f>
        <v>155.49</v>
      </c>
      <c r="AR29">
        <f>武魂升阶!AR29*(1+VLOOKUP($B$1,武魂升星!$C$13:$Q$19,AR$2,0))+VLOOKUP($B$1,武魂升星!$C$5:$Q$11,AR$2,0)</f>
        <v>155.49</v>
      </c>
      <c r="AS29">
        <f>武魂升阶!AS29*(1+VLOOKUP($B$1,武魂升星!$C$13:$Q$19,AS$2,0))+VLOOKUP($B$1,武魂升星!$C$5:$Q$11,AS$2,0)</f>
        <v>155.49</v>
      </c>
      <c r="AT29">
        <f>武魂升阶!AT29*(1+VLOOKUP($B$1,武魂升星!$C$13:$Q$19,AT$2,0))+VLOOKUP($B$1,武魂升星!$C$5:$Q$11,AT$2,0)</f>
        <v>0</v>
      </c>
      <c r="AU29">
        <f>武魂升阶!AU29*(1+VLOOKUP($B$1,武魂升星!$C$13:$Q$19,AU$2,0))+VLOOKUP($B$1,武魂升星!$C$5:$Q$11,AU$2,0)</f>
        <v>0</v>
      </c>
      <c r="AV29">
        <f>武魂升阶!AV29*(1+VLOOKUP($B$1,武魂升星!$C$13:$Q$19,AV$2,0))+VLOOKUP($B$1,武魂升星!$C$5:$Q$11,AV$2,0)</f>
        <v>160.26</v>
      </c>
      <c r="AW29">
        <f>武魂升阶!AW29*(1+VLOOKUP($B$1,武魂升星!$C$13:$Q$19,AW$2,0))+VLOOKUP($B$1,武魂升星!$C$5:$Q$11,AW$2,0)</f>
        <v>160.26</v>
      </c>
      <c r="AZ29">
        <f>VLOOKUP($B$2,武魂升星!$C$21:$D$27,2,0)</f>
        <v>0.48</v>
      </c>
      <c r="BA29">
        <f>VLOOKUP($B$2,武魂升星!$C$21:$D$27,2,0)</f>
        <v>0.48</v>
      </c>
      <c r="BB29">
        <f>VLOOKUP($B$2,武魂升星!$C$21:$D$27,2,0)</f>
        <v>0.48</v>
      </c>
      <c r="BC29">
        <f>VLOOKUP($B$2,武魂升星!$C$21:$D$27,2,0)</f>
        <v>0.48</v>
      </c>
      <c r="BD29">
        <f>VLOOKUP($B$2,武魂升星!$C$21:$D$27,2,0)</f>
        <v>0.48</v>
      </c>
      <c r="BE29">
        <f>VLOOKUP($B$2,武魂升星!$C$21:$D$27,2,0)</f>
        <v>0.48</v>
      </c>
      <c r="BF29">
        <f>VLOOKUP($B$2,武魂升星!$C$21:$D$27,2,0)</f>
        <v>0.48</v>
      </c>
      <c r="BG29">
        <f>VLOOKUP($B$2,武魂升星!$C$21:$D$27,2,0)</f>
        <v>0.48</v>
      </c>
      <c r="BH29">
        <f>VLOOKUP($B$2,武魂升星!$C$21:$D$27,2,0)</f>
        <v>0.48</v>
      </c>
      <c r="BI29">
        <f>VLOOKUP($B$2,武魂升星!$C$21:$D$27,2,0)</f>
        <v>0.48</v>
      </c>
      <c r="BJ29">
        <f>VLOOKUP($B$2,武魂升星!$C$21:$D$27,2,0)</f>
        <v>0.48</v>
      </c>
      <c r="BK29">
        <f>VLOOKUP($B$2,武魂升星!$C$21:$D$27,2,0)</f>
        <v>0.48</v>
      </c>
      <c r="BL29">
        <f>VLOOKUP($B$2,武魂升星!$C$21:$D$27,2,0)</f>
        <v>0.48</v>
      </c>
      <c r="BM29">
        <f>VLOOKUP($B$2,武魂升星!$C$21:$D$27,2,0)</f>
        <v>0.48</v>
      </c>
    </row>
    <row r="30" spans="2:65" x14ac:dyDescent="0.2">
      <c r="B30">
        <v>26</v>
      </c>
      <c r="D30">
        <f>武魂升阶!D30*(1+VLOOKUP($B$1,武魂升星!$C$13:$Q$19,D$2,0))+VLOOKUP($B$1,武魂升星!$C$5:$Q$11,D$2,0)</f>
        <v>10088.106</v>
      </c>
      <c r="E30">
        <f>武魂升阶!E30*(1+VLOOKUP($B$1,武魂升星!$C$13:$Q$19,E$2,0))+VLOOKUP($B$1,武魂升星!$C$5:$Q$11,E$2,0)</f>
        <v>3393.174</v>
      </c>
      <c r="F30">
        <f>武魂升阶!F30*(1+VLOOKUP($B$1,武魂升星!$C$13:$Q$19,F$2,0))+VLOOKUP($B$1,武魂升星!$C$5:$Q$11,F$2,0)</f>
        <v>982.15599999999995</v>
      </c>
      <c r="G30">
        <f>武魂升阶!G30*(1+VLOOKUP($B$1,武魂升星!$C$13:$Q$19,G$2,0))+VLOOKUP($B$1,武魂升星!$C$5:$Q$11,G$2,0)</f>
        <v>982.15599999999995</v>
      </c>
      <c r="H30">
        <f>武魂升阶!H30*(1+VLOOKUP($B$1,武魂升星!$C$13:$Q$19,H$2,0))+VLOOKUP($B$1,武魂升星!$C$5:$Q$11,H$2,0)</f>
        <v>158.69</v>
      </c>
      <c r="I30">
        <f>武魂升阶!I30*(1+VLOOKUP($B$1,武魂升星!$C$13:$Q$19,I$2,0))+VLOOKUP($B$1,武魂升星!$C$5:$Q$11,I$2,0)</f>
        <v>158.69</v>
      </c>
      <c r="J30">
        <f>武魂升阶!J30*(1+VLOOKUP($B$1,武魂升星!$C$13:$Q$19,J$2,0))+VLOOKUP($B$1,武魂升星!$C$5:$Q$11,J$2,0)</f>
        <v>159.01</v>
      </c>
      <c r="K30">
        <f>武魂升阶!K30*(1+VLOOKUP($B$1,武魂升星!$C$13:$Q$19,K$2,0))+VLOOKUP($B$1,武魂升星!$C$5:$Q$11,K$2,0)</f>
        <v>158.69</v>
      </c>
      <c r="L30">
        <f>武魂升阶!L30*(1+VLOOKUP($B$1,武魂升星!$C$13:$Q$19,L$2,0))+VLOOKUP($B$1,武魂升星!$C$5:$Q$11,L$2,0)</f>
        <v>158.69</v>
      </c>
      <c r="M30">
        <f>武魂升阶!M30*(1+VLOOKUP($B$1,武魂升星!$C$13:$Q$19,M$2,0))+VLOOKUP($B$1,武魂升星!$C$5:$Q$11,M$2,0)</f>
        <v>158.69</v>
      </c>
      <c r="N30">
        <f>武魂升阶!N30*(1+VLOOKUP($B$1,武魂升星!$C$13:$Q$19,N$2,0))+VLOOKUP($B$1,武魂升星!$C$5:$Q$11,N$2,0)</f>
        <v>0</v>
      </c>
      <c r="O30">
        <f>武魂升阶!O30*(1+VLOOKUP($B$1,武魂升星!$C$13:$Q$19,O$2,0))+VLOOKUP($B$1,武魂升星!$C$5:$Q$11,O$2,0)</f>
        <v>0</v>
      </c>
      <c r="P30">
        <f>武魂升阶!P30*(1+VLOOKUP($B$1,武魂升星!$C$13:$Q$19,P$2,0))+VLOOKUP($B$1,武魂升星!$C$5:$Q$11,P$2,0)</f>
        <v>166.26</v>
      </c>
      <c r="Q30">
        <f>武魂升阶!Q30*(1+VLOOKUP($B$1,武魂升星!$C$13:$Q$19,Q$2,0))+VLOOKUP($B$1,武魂升星!$C$5:$Q$11,Q$2,0)</f>
        <v>166.26</v>
      </c>
      <c r="T30">
        <f>武魂升阶!T30*(1+VLOOKUP($B$1,武魂升星!$C$13:$Q$19,T$2,0))+VLOOKUP($B$1,武魂升星!$C$5:$Q$11,T$2,0)</f>
        <v>9726.844000000001</v>
      </c>
      <c r="U30">
        <f>武魂升阶!U30*(1+VLOOKUP($B$1,武魂升星!$C$13:$Q$19,U$2,0))+VLOOKUP($B$1,武魂升星!$C$5:$Q$11,U$2,0)</f>
        <v>3452.64</v>
      </c>
      <c r="V30">
        <f>武魂升阶!V30*(1+VLOOKUP($B$1,武魂升星!$C$13:$Q$19,V$2,0))+VLOOKUP($B$1,武魂升星!$C$5:$Q$11,V$2,0)</f>
        <v>937.27600000000007</v>
      </c>
      <c r="W30">
        <f>武魂升阶!W30*(1+VLOOKUP($B$1,武魂升星!$C$13:$Q$19,W$2,0))+VLOOKUP($B$1,武魂升星!$C$5:$Q$11,W$2,0)</f>
        <v>937.27600000000007</v>
      </c>
      <c r="X30">
        <f>武魂升阶!X30*(1+VLOOKUP($B$1,武魂升星!$C$13:$Q$19,X$2,0))+VLOOKUP($B$1,武魂升星!$C$5:$Q$11,X$2,0)</f>
        <v>157.09</v>
      </c>
      <c r="Y30">
        <f>武魂升阶!Y30*(1+VLOOKUP($B$1,武魂升星!$C$13:$Q$19,Y$2,0))+VLOOKUP($B$1,武魂升星!$C$5:$Q$11,Y$2,0)</f>
        <v>157.09</v>
      </c>
      <c r="Z30">
        <f>武魂升阶!Z30*(1+VLOOKUP($B$1,武魂升星!$C$13:$Q$19,Z$2,0))+VLOOKUP($B$1,武魂升星!$C$5:$Q$11,Z$2,0)</f>
        <v>160.61000000000001</v>
      </c>
      <c r="AA30">
        <f>武魂升阶!AA30*(1+VLOOKUP($B$1,武魂升星!$C$13:$Q$19,AA$2,0))+VLOOKUP($B$1,武魂升星!$C$5:$Q$11,AA$2,0)</f>
        <v>160.29000000000002</v>
      </c>
      <c r="AB30">
        <f>武魂升阶!AB30*(1+VLOOKUP($B$1,武魂升星!$C$13:$Q$19,AB$2,0))+VLOOKUP($B$1,武魂升星!$C$5:$Q$11,AB$2,0)</f>
        <v>158.69</v>
      </c>
      <c r="AC30">
        <f>武魂升阶!AC30*(1+VLOOKUP($B$1,武魂升星!$C$13:$Q$19,AC$2,0))+VLOOKUP($B$1,武魂升星!$C$5:$Q$11,AC$2,0)</f>
        <v>158.69</v>
      </c>
      <c r="AD30">
        <f>武魂升阶!AD30*(1+VLOOKUP($B$1,武魂升星!$C$13:$Q$19,AD$2,0))+VLOOKUP($B$1,武魂升星!$C$5:$Q$11,AD$2,0)</f>
        <v>0</v>
      </c>
      <c r="AE30">
        <f>武魂升阶!AE30*(1+VLOOKUP($B$1,武魂升星!$C$13:$Q$19,AE$2,0))+VLOOKUP($B$1,武魂升星!$C$5:$Q$11,AE$2,0)</f>
        <v>0</v>
      </c>
      <c r="AF30">
        <f>武魂升阶!AF30*(1+VLOOKUP($B$1,武魂升星!$C$13:$Q$19,AF$2,0))+VLOOKUP($B$1,武魂升星!$C$5:$Q$11,AF$2,0)</f>
        <v>166.26</v>
      </c>
      <c r="AG30">
        <f>武魂升阶!AG30*(1+VLOOKUP($B$1,武魂升星!$C$13:$Q$19,AG$2,0))+VLOOKUP($B$1,武魂升星!$C$5:$Q$11,AG$2,0)</f>
        <v>166.26</v>
      </c>
      <c r="AJ30">
        <f>武魂升阶!AJ30*(1+VLOOKUP($B$1,武魂升星!$C$13:$Q$19,AJ$2,0))+VLOOKUP($B$1,武魂升星!$C$5:$Q$11,AJ$2,0)</f>
        <v>9365.5820000000022</v>
      </c>
      <c r="AK30">
        <f>武魂升阶!AK30*(1+VLOOKUP($B$1,武魂升星!$C$13:$Q$19,AK$2,0))+VLOOKUP($B$1,武魂升星!$C$5:$Q$11,AK$2,0)</f>
        <v>3512.9859999999999</v>
      </c>
      <c r="AL30">
        <f>武魂升阶!AL30*(1+VLOOKUP($B$1,武魂升星!$C$13:$Q$19,AL$2,0))+VLOOKUP($B$1,武魂升星!$C$5:$Q$11,AL$2,0)</f>
        <v>894.36399999999992</v>
      </c>
      <c r="AM30">
        <f>武魂升阶!AM30*(1+VLOOKUP($B$1,武魂升星!$C$13:$Q$19,AM$2,0))+VLOOKUP($B$1,武魂升星!$C$5:$Q$11,AM$2,0)</f>
        <v>894.36399999999992</v>
      </c>
      <c r="AN30">
        <f>武魂升阶!AN30*(1+VLOOKUP($B$1,武魂升星!$C$13:$Q$19,AN$2,0))+VLOOKUP($B$1,武魂升星!$C$5:$Q$11,AN$2,0)</f>
        <v>158.69</v>
      </c>
      <c r="AO30">
        <f>武魂升阶!AO30*(1+VLOOKUP($B$1,武魂升星!$C$13:$Q$19,AO$2,0))+VLOOKUP($B$1,武魂升星!$C$5:$Q$11,AO$2,0)</f>
        <v>158.69</v>
      </c>
      <c r="AP30">
        <f>武魂升阶!AP30*(1+VLOOKUP($B$1,武魂升星!$C$13:$Q$19,AP$2,0))+VLOOKUP($B$1,武魂升星!$C$5:$Q$11,AP$2,0)</f>
        <v>159.01</v>
      </c>
      <c r="AQ30">
        <f>武魂升阶!AQ30*(1+VLOOKUP($B$1,武魂升星!$C$13:$Q$19,AQ$2,0))+VLOOKUP($B$1,武魂升星!$C$5:$Q$11,AQ$2,0)</f>
        <v>158.69</v>
      </c>
      <c r="AR30">
        <f>武魂升阶!AR30*(1+VLOOKUP($B$1,武魂升星!$C$13:$Q$19,AR$2,0))+VLOOKUP($B$1,武魂升星!$C$5:$Q$11,AR$2,0)</f>
        <v>158.69</v>
      </c>
      <c r="AS30">
        <f>武魂升阶!AS30*(1+VLOOKUP($B$1,武魂升星!$C$13:$Q$19,AS$2,0))+VLOOKUP($B$1,武魂升星!$C$5:$Q$11,AS$2,0)</f>
        <v>158.69</v>
      </c>
      <c r="AT30">
        <f>武魂升阶!AT30*(1+VLOOKUP($B$1,武魂升星!$C$13:$Q$19,AT$2,0))+VLOOKUP($B$1,武魂升星!$C$5:$Q$11,AT$2,0)</f>
        <v>0</v>
      </c>
      <c r="AU30">
        <f>武魂升阶!AU30*(1+VLOOKUP($B$1,武魂升星!$C$13:$Q$19,AU$2,0))+VLOOKUP($B$1,武魂升星!$C$5:$Q$11,AU$2,0)</f>
        <v>0</v>
      </c>
      <c r="AV30">
        <f>武魂升阶!AV30*(1+VLOOKUP($B$1,武魂升星!$C$13:$Q$19,AV$2,0))+VLOOKUP($B$1,武魂升星!$C$5:$Q$11,AV$2,0)</f>
        <v>166.26</v>
      </c>
      <c r="AW30">
        <f>武魂升阶!AW30*(1+VLOOKUP($B$1,武魂升星!$C$13:$Q$19,AW$2,0))+VLOOKUP($B$1,武魂升星!$C$5:$Q$11,AW$2,0)</f>
        <v>166.26</v>
      </c>
      <c r="AZ30">
        <f>VLOOKUP($B$2,武魂升星!$C$21:$D$27,2,0)</f>
        <v>0.48</v>
      </c>
      <c r="BA30">
        <f>VLOOKUP($B$2,武魂升星!$C$21:$D$27,2,0)</f>
        <v>0.48</v>
      </c>
      <c r="BB30">
        <f>VLOOKUP($B$2,武魂升星!$C$21:$D$27,2,0)</f>
        <v>0.48</v>
      </c>
      <c r="BC30">
        <f>VLOOKUP($B$2,武魂升星!$C$21:$D$27,2,0)</f>
        <v>0.48</v>
      </c>
      <c r="BD30">
        <f>VLOOKUP($B$2,武魂升星!$C$21:$D$27,2,0)</f>
        <v>0.48</v>
      </c>
      <c r="BE30">
        <f>VLOOKUP($B$2,武魂升星!$C$21:$D$27,2,0)</f>
        <v>0.48</v>
      </c>
      <c r="BF30">
        <f>VLOOKUP($B$2,武魂升星!$C$21:$D$27,2,0)</f>
        <v>0.48</v>
      </c>
      <c r="BG30">
        <f>VLOOKUP($B$2,武魂升星!$C$21:$D$27,2,0)</f>
        <v>0.48</v>
      </c>
      <c r="BH30">
        <f>VLOOKUP($B$2,武魂升星!$C$21:$D$27,2,0)</f>
        <v>0.48</v>
      </c>
      <c r="BI30">
        <f>VLOOKUP($B$2,武魂升星!$C$21:$D$27,2,0)</f>
        <v>0.48</v>
      </c>
      <c r="BJ30">
        <f>VLOOKUP($B$2,武魂升星!$C$21:$D$27,2,0)</f>
        <v>0.48</v>
      </c>
      <c r="BK30">
        <f>VLOOKUP($B$2,武魂升星!$C$21:$D$27,2,0)</f>
        <v>0.48</v>
      </c>
      <c r="BL30">
        <f>VLOOKUP($B$2,武魂升星!$C$21:$D$27,2,0)</f>
        <v>0.48</v>
      </c>
      <c r="BM30">
        <f>VLOOKUP($B$2,武魂升星!$C$21:$D$27,2,0)</f>
        <v>0.48</v>
      </c>
    </row>
    <row r="31" spans="2:65" x14ac:dyDescent="0.2">
      <c r="B31">
        <v>27</v>
      </c>
      <c r="D31">
        <f>武魂升阶!D31*(1+VLOOKUP($B$1,武魂升星!$C$13:$Q$19,D$2,0))+VLOOKUP($B$1,武魂升星!$C$5:$Q$11,D$2,0)</f>
        <v>10220.106</v>
      </c>
      <c r="E31">
        <f>武魂升阶!E31*(1+VLOOKUP($B$1,武魂升星!$C$13:$Q$19,E$2,0))+VLOOKUP($B$1,武魂升星!$C$5:$Q$11,E$2,0)</f>
        <v>3428.3739999999998</v>
      </c>
      <c r="F31">
        <f>武魂升阶!F31*(1+VLOOKUP($B$1,武魂升星!$C$13:$Q$19,F$2,0))+VLOOKUP($B$1,武魂升星!$C$5:$Q$11,F$2,0)</f>
        <v>993.35599999999999</v>
      </c>
      <c r="G31">
        <f>武魂升阶!G31*(1+VLOOKUP($B$1,武魂升星!$C$13:$Q$19,G$2,0))+VLOOKUP($B$1,武魂升星!$C$5:$Q$11,G$2,0)</f>
        <v>993.35599999999999</v>
      </c>
      <c r="H31">
        <f>武魂升阶!H31*(1+VLOOKUP($B$1,武魂升星!$C$13:$Q$19,H$2,0))+VLOOKUP($B$1,武魂升星!$C$5:$Q$11,H$2,0)</f>
        <v>161.88999999999999</v>
      </c>
      <c r="I31">
        <f>武魂升阶!I31*(1+VLOOKUP($B$1,武魂升星!$C$13:$Q$19,I$2,0))+VLOOKUP($B$1,武魂升星!$C$5:$Q$11,I$2,0)</f>
        <v>161.88999999999999</v>
      </c>
      <c r="J31">
        <f>武魂升阶!J31*(1+VLOOKUP($B$1,武魂升星!$C$13:$Q$19,J$2,0))+VLOOKUP($B$1,武魂升星!$C$5:$Q$11,J$2,0)</f>
        <v>162.21</v>
      </c>
      <c r="K31">
        <f>武魂升阶!K31*(1+VLOOKUP($B$1,武魂升星!$C$13:$Q$19,K$2,0))+VLOOKUP($B$1,武魂升星!$C$5:$Q$11,K$2,0)</f>
        <v>161.88999999999999</v>
      </c>
      <c r="L31">
        <f>武魂升阶!L31*(1+VLOOKUP($B$1,武魂升星!$C$13:$Q$19,L$2,0))+VLOOKUP($B$1,武魂升星!$C$5:$Q$11,L$2,0)</f>
        <v>161.88999999999999</v>
      </c>
      <c r="M31">
        <f>武魂升阶!M31*(1+VLOOKUP($B$1,武魂升星!$C$13:$Q$19,M$2,0))+VLOOKUP($B$1,武魂升星!$C$5:$Q$11,M$2,0)</f>
        <v>161.88999999999999</v>
      </c>
      <c r="N31">
        <f>武魂升阶!N31*(1+VLOOKUP($B$1,武魂升星!$C$13:$Q$19,N$2,0))+VLOOKUP($B$1,武魂升星!$C$5:$Q$11,N$2,0)</f>
        <v>0</v>
      </c>
      <c r="O31">
        <f>武魂升阶!O31*(1+VLOOKUP($B$1,武魂升星!$C$13:$Q$19,O$2,0))+VLOOKUP($B$1,武魂升星!$C$5:$Q$11,O$2,0)</f>
        <v>0</v>
      </c>
      <c r="P31">
        <f>武魂升阶!P31*(1+VLOOKUP($B$1,武魂升星!$C$13:$Q$19,P$2,0))+VLOOKUP($B$1,武魂升星!$C$5:$Q$11,P$2,0)</f>
        <v>172.26</v>
      </c>
      <c r="Q31">
        <f>武魂升阶!Q31*(1+VLOOKUP($B$1,武魂升星!$C$13:$Q$19,Q$2,0))+VLOOKUP($B$1,武魂升星!$C$5:$Q$11,Q$2,0)</f>
        <v>172.26</v>
      </c>
      <c r="T31">
        <f>武魂升阶!T31*(1+VLOOKUP($B$1,武魂升星!$C$13:$Q$19,T$2,0))+VLOOKUP($B$1,武魂升星!$C$5:$Q$11,T$2,0)</f>
        <v>9845.6440000000002</v>
      </c>
      <c r="U31">
        <f>武魂升阶!U31*(1+VLOOKUP($B$1,武魂升星!$C$13:$Q$19,U$2,0))+VLOOKUP($B$1,武魂升星!$C$5:$Q$11,U$2,0)</f>
        <v>3490.04</v>
      </c>
      <c r="V31">
        <f>武魂升阶!V31*(1+VLOOKUP($B$1,武魂升星!$C$13:$Q$19,V$2,0))+VLOOKUP($B$1,武魂升星!$C$5:$Q$11,V$2,0)</f>
        <v>946.87599999999998</v>
      </c>
      <c r="W31">
        <f>武魂升阶!W31*(1+VLOOKUP($B$1,武魂升星!$C$13:$Q$19,W$2,0))+VLOOKUP($B$1,武魂升星!$C$5:$Q$11,W$2,0)</f>
        <v>946.87599999999998</v>
      </c>
      <c r="X31">
        <f>武魂升阶!X31*(1+VLOOKUP($B$1,武魂升星!$C$13:$Q$19,X$2,0))+VLOOKUP($B$1,武魂升星!$C$5:$Q$11,X$2,0)</f>
        <v>160.29000000000002</v>
      </c>
      <c r="Y31">
        <f>武魂升阶!Y31*(1+VLOOKUP($B$1,武魂升星!$C$13:$Q$19,Y$2,0))+VLOOKUP($B$1,武魂升星!$C$5:$Q$11,Y$2,0)</f>
        <v>160.29000000000002</v>
      </c>
      <c r="Z31">
        <f>武魂升阶!Z31*(1+VLOOKUP($B$1,武魂升星!$C$13:$Q$19,Z$2,0))+VLOOKUP($B$1,武魂升星!$C$5:$Q$11,Z$2,0)</f>
        <v>163.81</v>
      </c>
      <c r="AA31">
        <f>武魂升阶!AA31*(1+VLOOKUP($B$1,武魂升星!$C$13:$Q$19,AA$2,0))+VLOOKUP($B$1,武魂升星!$C$5:$Q$11,AA$2,0)</f>
        <v>163.49</v>
      </c>
      <c r="AB31">
        <f>武魂升阶!AB31*(1+VLOOKUP($B$1,武魂升星!$C$13:$Q$19,AB$2,0))+VLOOKUP($B$1,武魂升星!$C$5:$Q$11,AB$2,0)</f>
        <v>161.88999999999999</v>
      </c>
      <c r="AC31">
        <f>武魂升阶!AC31*(1+VLOOKUP($B$1,武魂升星!$C$13:$Q$19,AC$2,0))+VLOOKUP($B$1,武魂升星!$C$5:$Q$11,AC$2,0)</f>
        <v>161.88999999999999</v>
      </c>
      <c r="AD31">
        <f>武魂升阶!AD31*(1+VLOOKUP($B$1,武魂升星!$C$13:$Q$19,AD$2,0))+VLOOKUP($B$1,武魂升星!$C$5:$Q$11,AD$2,0)</f>
        <v>0</v>
      </c>
      <c r="AE31">
        <f>武魂升阶!AE31*(1+VLOOKUP($B$1,武魂升星!$C$13:$Q$19,AE$2,0))+VLOOKUP($B$1,武魂升星!$C$5:$Q$11,AE$2,0)</f>
        <v>0</v>
      </c>
      <c r="AF31">
        <f>武魂升阶!AF31*(1+VLOOKUP($B$1,武魂升星!$C$13:$Q$19,AF$2,0))+VLOOKUP($B$1,武魂升星!$C$5:$Q$11,AF$2,0)</f>
        <v>172.26</v>
      </c>
      <c r="AG31">
        <f>武魂升阶!AG31*(1+VLOOKUP($B$1,武魂升星!$C$13:$Q$19,AG$2,0))+VLOOKUP($B$1,武魂升星!$C$5:$Q$11,AG$2,0)</f>
        <v>172.26</v>
      </c>
      <c r="AJ31">
        <f>武魂升阶!AJ31*(1+VLOOKUP($B$1,武魂升星!$C$13:$Q$19,AJ$2,0))+VLOOKUP($B$1,武魂升星!$C$5:$Q$11,AJ$2,0)</f>
        <v>9471.1820000000007</v>
      </c>
      <c r="AK31">
        <f>武魂升阶!AK31*(1+VLOOKUP($B$1,武魂升星!$C$13:$Q$19,AK$2,0))+VLOOKUP($B$1,武魂升星!$C$5:$Q$11,AK$2,0)</f>
        <v>3552.5859999999998</v>
      </c>
      <c r="AL31">
        <f>武魂升阶!AL31*(1+VLOOKUP($B$1,武魂升星!$C$13:$Q$19,AL$2,0))+VLOOKUP($B$1,武魂升星!$C$5:$Q$11,AL$2,0)</f>
        <v>902.36399999999992</v>
      </c>
      <c r="AM31">
        <f>武魂升阶!AM31*(1+VLOOKUP($B$1,武魂升星!$C$13:$Q$19,AM$2,0))+VLOOKUP($B$1,武魂升星!$C$5:$Q$11,AM$2,0)</f>
        <v>902.36399999999992</v>
      </c>
      <c r="AN31">
        <f>武魂升阶!AN31*(1+VLOOKUP($B$1,武魂升星!$C$13:$Q$19,AN$2,0))+VLOOKUP($B$1,武魂升星!$C$5:$Q$11,AN$2,0)</f>
        <v>161.88999999999999</v>
      </c>
      <c r="AO31">
        <f>武魂升阶!AO31*(1+VLOOKUP($B$1,武魂升星!$C$13:$Q$19,AO$2,0))+VLOOKUP($B$1,武魂升星!$C$5:$Q$11,AO$2,0)</f>
        <v>161.88999999999999</v>
      </c>
      <c r="AP31">
        <f>武魂升阶!AP31*(1+VLOOKUP($B$1,武魂升星!$C$13:$Q$19,AP$2,0))+VLOOKUP($B$1,武魂升星!$C$5:$Q$11,AP$2,0)</f>
        <v>162.21</v>
      </c>
      <c r="AQ31">
        <f>武魂升阶!AQ31*(1+VLOOKUP($B$1,武魂升星!$C$13:$Q$19,AQ$2,0))+VLOOKUP($B$1,武魂升星!$C$5:$Q$11,AQ$2,0)</f>
        <v>161.88999999999999</v>
      </c>
      <c r="AR31">
        <f>武魂升阶!AR31*(1+VLOOKUP($B$1,武魂升星!$C$13:$Q$19,AR$2,0))+VLOOKUP($B$1,武魂升星!$C$5:$Q$11,AR$2,0)</f>
        <v>161.88999999999999</v>
      </c>
      <c r="AS31">
        <f>武魂升阶!AS31*(1+VLOOKUP($B$1,武魂升星!$C$13:$Q$19,AS$2,0))+VLOOKUP($B$1,武魂升星!$C$5:$Q$11,AS$2,0)</f>
        <v>161.88999999999999</v>
      </c>
      <c r="AT31">
        <f>武魂升阶!AT31*(1+VLOOKUP($B$1,武魂升星!$C$13:$Q$19,AT$2,0))+VLOOKUP($B$1,武魂升星!$C$5:$Q$11,AT$2,0)</f>
        <v>0</v>
      </c>
      <c r="AU31">
        <f>武魂升阶!AU31*(1+VLOOKUP($B$1,武魂升星!$C$13:$Q$19,AU$2,0))+VLOOKUP($B$1,武魂升星!$C$5:$Q$11,AU$2,0)</f>
        <v>0</v>
      </c>
      <c r="AV31">
        <f>武魂升阶!AV31*(1+VLOOKUP($B$1,武魂升星!$C$13:$Q$19,AV$2,0))+VLOOKUP($B$1,武魂升星!$C$5:$Q$11,AV$2,0)</f>
        <v>172.26</v>
      </c>
      <c r="AW31">
        <f>武魂升阶!AW31*(1+VLOOKUP($B$1,武魂升星!$C$13:$Q$19,AW$2,0))+VLOOKUP($B$1,武魂升星!$C$5:$Q$11,AW$2,0)</f>
        <v>172.26</v>
      </c>
      <c r="AZ31">
        <f>VLOOKUP($B$2,武魂升星!$C$21:$D$27,2,0)</f>
        <v>0.48</v>
      </c>
      <c r="BA31">
        <f>VLOOKUP($B$2,武魂升星!$C$21:$D$27,2,0)</f>
        <v>0.48</v>
      </c>
      <c r="BB31">
        <f>VLOOKUP($B$2,武魂升星!$C$21:$D$27,2,0)</f>
        <v>0.48</v>
      </c>
      <c r="BC31">
        <f>VLOOKUP($B$2,武魂升星!$C$21:$D$27,2,0)</f>
        <v>0.48</v>
      </c>
      <c r="BD31">
        <f>VLOOKUP($B$2,武魂升星!$C$21:$D$27,2,0)</f>
        <v>0.48</v>
      </c>
      <c r="BE31">
        <f>VLOOKUP($B$2,武魂升星!$C$21:$D$27,2,0)</f>
        <v>0.48</v>
      </c>
      <c r="BF31">
        <f>VLOOKUP($B$2,武魂升星!$C$21:$D$27,2,0)</f>
        <v>0.48</v>
      </c>
      <c r="BG31">
        <f>VLOOKUP($B$2,武魂升星!$C$21:$D$27,2,0)</f>
        <v>0.48</v>
      </c>
      <c r="BH31">
        <f>VLOOKUP($B$2,武魂升星!$C$21:$D$27,2,0)</f>
        <v>0.48</v>
      </c>
      <c r="BI31">
        <f>VLOOKUP($B$2,武魂升星!$C$21:$D$27,2,0)</f>
        <v>0.48</v>
      </c>
      <c r="BJ31">
        <f>VLOOKUP($B$2,武魂升星!$C$21:$D$27,2,0)</f>
        <v>0.48</v>
      </c>
      <c r="BK31">
        <f>VLOOKUP($B$2,武魂升星!$C$21:$D$27,2,0)</f>
        <v>0.48</v>
      </c>
      <c r="BL31">
        <f>VLOOKUP($B$2,武魂升星!$C$21:$D$27,2,0)</f>
        <v>0.48</v>
      </c>
      <c r="BM31">
        <f>VLOOKUP($B$2,武魂升星!$C$21:$D$27,2,0)</f>
        <v>0.48</v>
      </c>
    </row>
    <row r="32" spans="2:65" x14ac:dyDescent="0.2">
      <c r="B32">
        <v>28</v>
      </c>
      <c r="D32">
        <f>武魂升阶!D32*(1+VLOOKUP($B$1,武魂升星!$C$13:$Q$19,D$2,0))+VLOOKUP($B$1,武魂升星!$C$5:$Q$11,D$2,0)</f>
        <v>10352.106</v>
      </c>
      <c r="E32">
        <f>武魂升阶!E32*(1+VLOOKUP($B$1,武魂升星!$C$13:$Q$19,E$2,0))+VLOOKUP($B$1,武魂升星!$C$5:$Q$11,E$2,0)</f>
        <v>3463.5739999999996</v>
      </c>
      <c r="F32">
        <f>武魂升阶!F32*(1+VLOOKUP($B$1,武魂升星!$C$13:$Q$19,F$2,0))+VLOOKUP($B$1,武魂升星!$C$5:$Q$11,F$2,0)</f>
        <v>1004.556</v>
      </c>
      <c r="G32">
        <f>武魂升阶!G32*(1+VLOOKUP($B$1,武魂升星!$C$13:$Q$19,G$2,0))+VLOOKUP($B$1,武魂升星!$C$5:$Q$11,G$2,0)</f>
        <v>1004.556</v>
      </c>
      <c r="H32">
        <f>武魂升阶!H32*(1+VLOOKUP($B$1,武魂升星!$C$13:$Q$19,H$2,0))+VLOOKUP($B$1,武魂升星!$C$5:$Q$11,H$2,0)</f>
        <v>165.09</v>
      </c>
      <c r="I32">
        <f>武魂升阶!I32*(1+VLOOKUP($B$1,武魂升星!$C$13:$Q$19,I$2,0))+VLOOKUP($B$1,武魂升星!$C$5:$Q$11,I$2,0)</f>
        <v>165.09</v>
      </c>
      <c r="J32">
        <f>武魂升阶!J32*(1+VLOOKUP($B$1,武魂升星!$C$13:$Q$19,J$2,0))+VLOOKUP($B$1,武魂升星!$C$5:$Q$11,J$2,0)</f>
        <v>165.41000000000003</v>
      </c>
      <c r="K32">
        <f>武魂升阶!K32*(1+VLOOKUP($B$1,武魂升星!$C$13:$Q$19,K$2,0))+VLOOKUP($B$1,武魂升星!$C$5:$Q$11,K$2,0)</f>
        <v>165.09</v>
      </c>
      <c r="L32">
        <f>武魂升阶!L32*(1+VLOOKUP($B$1,武魂升星!$C$13:$Q$19,L$2,0))+VLOOKUP($B$1,武魂升星!$C$5:$Q$11,L$2,0)</f>
        <v>165.09</v>
      </c>
      <c r="M32">
        <f>武魂升阶!M32*(1+VLOOKUP($B$1,武魂升星!$C$13:$Q$19,M$2,0))+VLOOKUP($B$1,武魂升星!$C$5:$Q$11,M$2,0)</f>
        <v>165.09</v>
      </c>
      <c r="N32">
        <f>武魂升阶!N32*(1+VLOOKUP($B$1,武魂升星!$C$13:$Q$19,N$2,0))+VLOOKUP($B$1,武魂升星!$C$5:$Q$11,N$2,0)</f>
        <v>0</v>
      </c>
      <c r="O32">
        <f>武魂升阶!O32*(1+VLOOKUP($B$1,武魂升星!$C$13:$Q$19,O$2,0))+VLOOKUP($B$1,武魂升星!$C$5:$Q$11,O$2,0)</f>
        <v>0</v>
      </c>
      <c r="P32">
        <f>武魂升阶!P32*(1+VLOOKUP($B$1,武魂升星!$C$13:$Q$19,P$2,0))+VLOOKUP($B$1,武魂升星!$C$5:$Q$11,P$2,0)</f>
        <v>178.26</v>
      </c>
      <c r="Q32">
        <f>武魂升阶!Q32*(1+VLOOKUP($B$1,武魂升星!$C$13:$Q$19,Q$2,0))+VLOOKUP($B$1,武魂升星!$C$5:$Q$11,Q$2,0)</f>
        <v>178.26</v>
      </c>
      <c r="T32">
        <f>武魂升阶!T32*(1+VLOOKUP($B$1,武魂升星!$C$13:$Q$19,T$2,0))+VLOOKUP($B$1,武魂升星!$C$5:$Q$11,T$2,0)</f>
        <v>9964.4440000000013</v>
      </c>
      <c r="U32">
        <f>武魂升阶!U32*(1+VLOOKUP($B$1,武魂升星!$C$13:$Q$19,U$2,0))+VLOOKUP($B$1,武魂升星!$C$5:$Q$11,U$2,0)</f>
        <v>3527.4399999999996</v>
      </c>
      <c r="V32">
        <f>武魂升阶!V32*(1+VLOOKUP($B$1,武魂升星!$C$13:$Q$19,V$2,0))+VLOOKUP($B$1,武魂升星!$C$5:$Q$11,V$2,0)</f>
        <v>956.476</v>
      </c>
      <c r="W32">
        <f>武魂升阶!W32*(1+VLOOKUP($B$1,武魂升星!$C$13:$Q$19,W$2,0))+VLOOKUP($B$1,武魂升星!$C$5:$Q$11,W$2,0)</f>
        <v>956.476</v>
      </c>
      <c r="X32">
        <f>武魂升阶!X32*(1+VLOOKUP($B$1,武魂升星!$C$13:$Q$19,X$2,0))+VLOOKUP($B$1,武魂升星!$C$5:$Q$11,X$2,0)</f>
        <v>163.49</v>
      </c>
      <c r="Y32">
        <f>武魂升阶!Y32*(1+VLOOKUP($B$1,武魂升星!$C$13:$Q$19,Y$2,0))+VLOOKUP($B$1,武魂升星!$C$5:$Q$11,Y$2,0)</f>
        <v>163.49</v>
      </c>
      <c r="Z32">
        <f>武魂升阶!Z32*(1+VLOOKUP($B$1,武魂升星!$C$13:$Q$19,Z$2,0))+VLOOKUP($B$1,武魂升星!$C$5:$Q$11,Z$2,0)</f>
        <v>167.01</v>
      </c>
      <c r="AA32">
        <f>武魂升阶!AA32*(1+VLOOKUP($B$1,武魂升星!$C$13:$Q$19,AA$2,0))+VLOOKUP($B$1,武魂升星!$C$5:$Q$11,AA$2,0)</f>
        <v>166.69</v>
      </c>
      <c r="AB32">
        <f>武魂升阶!AB32*(1+VLOOKUP($B$1,武魂升星!$C$13:$Q$19,AB$2,0))+VLOOKUP($B$1,武魂升星!$C$5:$Q$11,AB$2,0)</f>
        <v>165.09</v>
      </c>
      <c r="AC32">
        <f>武魂升阶!AC32*(1+VLOOKUP($B$1,武魂升星!$C$13:$Q$19,AC$2,0))+VLOOKUP($B$1,武魂升星!$C$5:$Q$11,AC$2,0)</f>
        <v>165.09</v>
      </c>
      <c r="AD32">
        <f>武魂升阶!AD32*(1+VLOOKUP($B$1,武魂升星!$C$13:$Q$19,AD$2,0))+VLOOKUP($B$1,武魂升星!$C$5:$Q$11,AD$2,0)</f>
        <v>0</v>
      </c>
      <c r="AE32">
        <f>武魂升阶!AE32*(1+VLOOKUP($B$1,武魂升星!$C$13:$Q$19,AE$2,0))+VLOOKUP($B$1,武魂升星!$C$5:$Q$11,AE$2,0)</f>
        <v>0</v>
      </c>
      <c r="AF32">
        <f>武魂升阶!AF32*(1+VLOOKUP($B$1,武魂升星!$C$13:$Q$19,AF$2,0))+VLOOKUP($B$1,武魂升星!$C$5:$Q$11,AF$2,0)</f>
        <v>178.26</v>
      </c>
      <c r="AG32">
        <f>武魂升阶!AG32*(1+VLOOKUP($B$1,武魂升星!$C$13:$Q$19,AG$2,0))+VLOOKUP($B$1,武魂升星!$C$5:$Q$11,AG$2,0)</f>
        <v>178.26</v>
      </c>
      <c r="AJ32">
        <f>武魂升阶!AJ32*(1+VLOOKUP($B$1,武魂升星!$C$13:$Q$19,AJ$2,0))+VLOOKUP($B$1,武魂升星!$C$5:$Q$11,AJ$2,0)</f>
        <v>9576.7820000000011</v>
      </c>
      <c r="AK32">
        <f>武魂升阶!AK32*(1+VLOOKUP($B$1,武魂升星!$C$13:$Q$19,AK$2,0))+VLOOKUP($B$1,武魂升星!$C$5:$Q$11,AK$2,0)</f>
        <v>3592.1859999999997</v>
      </c>
      <c r="AL32">
        <f>武魂升阶!AL32*(1+VLOOKUP($B$1,武魂升星!$C$13:$Q$19,AL$2,0))+VLOOKUP($B$1,武魂升星!$C$5:$Q$11,AL$2,0)</f>
        <v>910.36399999999992</v>
      </c>
      <c r="AM32">
        <f>武魂升阶!AM32*(1+VLOOKUP($B$1,武魂升星!$C$13:$Q$19,AM$2,0))+VLOOKUP($B$1,武魂升星!$C$5:$Q$11,AM$2,0)</f>
        <v>910.36399999999992</v>
      </c>
      <c r="AN32">
        <f>武魂升阶!AN32*(1+VLOOKUP($B$1,武魂升星!$C$13:$Q$19,AN$2,0))+VLOOKUP($B$1,武魂升星!$C$5:$Q$11,AN$2,0)</f>
        <v>165.09</v>
      </c>
      <c r="AO32">
        <f>武魂升阶!AO32*(1+VLOOKUP($B$1,武魂升星!$C$13:$Q$19,AO$2,0))+VLOOKUP($B$1,武魂升星!$C$5:$Q$11,AO$2,0)</f>
        <v>165.09</v>
      </c>
      <c r="AP32">
        <f>武魂升阶!AP32*(1+VLOOKUP($B$1,武魂升星!$C$13:$Q$19,AP$2,0))+VLOOKUP($B$1,武魂升星!$C$5:$Q$11,AP$2,0)</f>
        <v>165.41000000000003</v>
      </c>
      <c r="AQ32">
        <f>武魂升阶!AQ32*(1+VLOOKUP($B$1,武魂升星!$C$13:$Q$19,AQ$2,0))+VLOOKUP($B$1,武魂升星!$C$5:$Q$11,AQ$2,0)</f>
        <v>165.09</v>
      </c>
      <c r="AR32">
        <f>武魂升阶!AR32*(1+VLOOKUP($B$1,武魂升星!$C$13:$Q$19,AR$2,0))+VLOOKUP($B$1,武魂升星!$C$5:$Q$11,AR$2,0)</f>
        <v>165.09</v>
      </c>
      <c r="AS32">
        <f>武魂升阶!AS32*(1+VLOOKUP($B$1,武魂升星!$C$13:$Q$19,AS$2,0))+VLOOKUP($B$1,武魂升星!$C$5:$Q$11,AS$2,0)</f>
        <v>165.09</v>
      </c>
      <c r="AT32">
        <f>武魂升阶!AT32*(1+VLOOKUP($B$1,武魂升星!$C$13:$Q$19,AT$2,0))+VLOOKUP($B$1,武魂升星!$C$5:$Q$11,AT$2,0)</f>
        <v>0</v>
      </c>
      <c r="AU32">
        <f>武魂升阶!AU32*(1+VLOOKUP($B$1,武魂升星!$C$13:$Q$19,AU$2,0))+VLOOKUP($B$1,武魂升星!$C$5:$Q$11,AU$2,0)</f>
        <v>0</v>
      </c>
      <c r="AV32">
        <f>武魂升阶!AV32*(1+VLOOKUP($B$1,武魂升星!$C$13:$Q$19,AV$2,0))+VLOOKUP($B$1,武魂升星!$C$5:$Q$11,AV$2,0)</f>
        <v>178.26</v>
      </c>
      <c r="AW32">
        <f>武魂升阶!AW32*(1+VLOOKUP($B$1,武魂升星!$C$13:$Q$19,AW$2,0))+VLOOKUP($B$1,武魂升星!$C$5:$Q$11,AW$2,0)</f>
        <v>178.26</v>
      </c>
      <c r="AZ32">
        <f>VLOOKUP($B$2,武魂升星!$C$21:$D$27,2,0)</f>
        <v>0.48</v>
      </c>
      <c r="BA32">
        <f>VLOOKUP($B$2,武魂升星!$C$21:$D$27,2,0)</f>
        <v>0.48</v>
      </c>
      <c r="BB32">
        <f>VLOOKUP($B$2,武魂升星!$C$21:$D$27,2,0)</f>
        <v>0.48</v>
      </c>
      <c r="BC32">
        <f>VLOOKUP($B$2,武魂升星!$C$21:$D$27,2,0)</f>
        <v>0.48</v>
      </c>
      <c r="BD32">
        <f>VLOOKUP($B$2,武魂升星!$C$21:$D$27,2,0)</f>
        <v>0.48</v>
      </c>
      <c r="BE32">
        <f>VLOOKUP($B$2,武魂升星!$C$21:$D$27,2,0)</f>
        <v>0.48</v>
      </c>
      <c r="BF32">
        <f>VLOOKUP($B$2,武魂升星!$C$21:$D$27,2,0)</f>
        <v>0.48</v>
      </c>
      <c r="BG32">
        <f>VLOOKUP($B$2,武魂升星!$C$21:$D$27,2,0)</f>
        <v>0.48</v>
      </c>
      <c r="BH32">
        <f>VLOOKUP($B$2,武魂升星!$C$21:$D$27,2,0)</f>
        <v>0.48</v>
      </c>
      <c r="BI32">
        <f>VLOOKUP($B$2,武魂升星!$C$21:$D$27,2,0)</f>
        <v>0.48</v>
      </c>
      <c r="BJ32">
        <f>VLOOKUP($B$2,武魂升星!$C$21:$D$27,2,0)</f>
        <v>0.48</v>
      </c>
      <c r="BK32">
        <f>VLOOKUP($B$2,武魂升星!$C$21:$D$27,2,0)</f>
        <v>0.48</v>
      </c>
      <c r="BL32">
        <f>VLOOKUP($B$2,武魂升星!$C$21:$D$27,2,0)</f>
        <v>0.48</v>
      </c>
      <c r="BM32">
        <f>VLOOKUP($B$2,武魂升星!$C$21:$D$27,2,0)</f>
        <v>0.48</v>
      </c>
    </row>
    <row r="33" spans="2:65" x14ac:dyDescent="0.2">
      <c r="B33">
        <v>29</v>
      </c>
      <c r="D33">
        <f>武魂升阶!D33*(1+VLOOKUP($B$1,武魂升星!$C$13:$Q$19,D$2,0))+VLOOKUP($B$1,武魂升星!$C$5:$Q$11,D$2,0)</f>
        <v>10484.106</v>
      </c>
      <c r="E33">
        <f>武魂升阶!E33*(1+VLOOKUP($B$1,武魂升星!$C$13:$Q$19,E$2,0))+VLOOKUP($B$1,武魂升星!$C$5:$Q$11,E$2,0)</f>
        <v>3498.7739999999999</v>
      </c>
      <c r="F33">
        <f>武魂升阶!F33*(1+VLOOKUP($B$1,武魂升星!$C$13:$Q$19,F$2,0))+VLOOKUP($B$1,武魂升星!$C$5:$Q$11,F$2,0)</f>
        <v>1015.756</v>
      </c>
      <c r="G33">
        <f>武魂升阶!G33*(1+VLOOKUP($B$1,武魂升星!$C$13:$Q$19,G$2,0))+VLOOKUP($B$1,武魂升星!$C$5:$Q$11,G$2,0)</f>
        <v>1015.756</v>
      </c>
      <c r="H33">
        <f>武魂升阶!H33*(1+VLOOKUP($B$1,武魂升星!$C$13:$Q$19,H$2,0))+VLOOKUP($B$1,武魂升星!$C$5:$Q$11,H$2,0)</f>
        <v>168.29000000000002</v>
      </c>
      <c r="I33">
        <f>武魂升阶!I33*(1+VLOOKUP($B$1,武魂升星!$C$13:$Q$19,I$2,0))+VLOOKUP($B$1,武魂升星!$C$5:$Q$11,I$2,0)</f>
        <v>168.29000000000002</v>
      </c>
      <c r="J33">
        <f>武魂升阶!J33*(1+VLOOKUP($B$1,武魂升星!$C$13:$Q$19,J$2,0))+VLOOKUP($B$1,武魂升星!$C$5:$Q$11,J$2,0)</f>
        <v>168.61</v>
      </c>
      <c r="K33">
        <f>武魂升阶!K33*(1+VLOOKUP($B$1,武魂升星!$C$13:$Q$19,K$2,0))+VLOOKUP($B$1,武魂升星!$C$5:$Q$11,K$2,0)</f>
        <v>168.29000000000002</v>
      </c>
      <c r="L33">
        <f>武魂升阶!L33*(1+VLOOKUP($B$1,武魂升星!$C$13:$Q$19,L$2,0))+VLOOKUP($B$1,武魂升星!$C$5:$Q$11,L$2,0)</f>
        <v>168.29000000000002</v>
      </c>
      <c r="M33">
        <f>武魂升阶!M33*(1+VLOOKUP($B$1,武魂升星!$C$13:$Q$19,M$2,0))+VLOOKUP($B$1,武魂升星!$C$5:$Q$11,M$2,0)</f>
        <v>168.29000000000002</v>
      </c>
      <c r="N33">
        <f>武魂升阶!N33*(1+VLOOKUP($B$1,武魂升星!$C$13:$Q$19,N$2,0))+VLOOKUP($B$1,武魂升星!$C$5:$Q$11,N$2,0)</f>
        <v>0</v>
      </c>
      <c r="O33">
        <f>武魂升阶!O33*(1+VLOOKUP($B$1,武魂升星!$C$13:$Q$19,O$2,0))+VLOOKUP($B$1,武魂升星!$C$5:$Q$11,O$2,0)</f>
        <v>0</v>
      </c>
      <c r="P33">
        <f>武魂升阶!P33*(1+VLOOKUP($B$1,武魂升星!$C$13:$Q$19,P$2,0))+VLOOKUP($B$1,武魂升星!$C$5:$Q$11,P$2,0)</f>
        <v>184.26</v>
      </c>
      <c r="Q33">
        <f>武魂升阶!Q33*(1+VLOOKUP($B$1,武魂升星!$C$13:$Q$19,Q$2,0))+VLOOKUP($B$1,武魂升星!$C$5:$Q$11,Q$2,0)</f>
        <v>184.26</v>
      </c>
      <c r="T33">
        <f>武魂升阶!T33*(1+VLOOKUP($B$1,武魂升星!$C$13:$Q$19,T$2,0))+VLOOKUP($B$1,武魂升星!$C$5:$Q$11,T$2,0)</f>
        <v>10083.244000000001</v>
      </c>
      <c r="U33">
        <f>武魂升阶!U33*(1+VLOOKUP($B$1,武魂升星!$C$13:$Q$19,U$2,0))+VLOOKUP($B$1,武魂升星!$C$5:$Q$11,U$2,0)</f>
        <v>3564.84</v>
      </c>
      <c r="V33">
        <f>武魂升阶!V33*(1+VLOOKUP($B$1,武魂升星!$C$13:$Q$19,V$2,0))+VLOOKUP($B$1,武魂升星!$C$5:$Q$11,V$2,0)</f>
        <v>966.07600000000002</v>
      </c>
      <c r="W33">
        <f>武魂升阶!W33*(1+VLOOKUP($B$1,武魂升星!$C$13:$Q$19,W$2,0))+VLOOKUP($B$1,武魂升星!$C$5:$Q$11,W$2,0)</f>
        <v>966.07600000000002</v>
      </c>
      <c r="X33">
        <f>武魂升阶!X33*(1+VLOOKUP($B$1,武魂升星!$C$13:$Q$19,X$2,0))+VLOOKUP($B$1,武魂升星!$C$5:$Q$11,X$2,0)</f>
        <v>166.69</v>
      </c>
      <c r="Y33">
        <f>武魂升阶!Y33*(1+VLOOKUP($B$1,武魂升星!$C$13:$Q$19,Y$2,0))+VLOOKUP($B$1,武魂升星!$C$5:$Q$11,Y$2,0)</f>
        <v>166.69</v>
      </c>
      <c r="Z33">
        <f>武魂升阶!Z33*(1+VLOOKUP($B$1,武魂升星!$C$13:$Q$19,Z$2,0))+VLOOKUP($B$1,武魂升星!$C$5:$Q$11,Z$2,0)</f>
        <v>170.21</v>
      </c>
      <c r="AA33">
        <f>武魂升阶!AA33*(1+VLOOKUP($B$1,武魂升星!$C$13:$Q$19,AA$2,0))+VLOOKUP($B$1,武魂升星!$C$5:$Q$11,AA$2,0)</f>
        <v>169.89</v>
      </c>
      <c r="AB33">
        <f>武魂升阶!AB33*(1+VLOOKUP($B$1,武魂升星!$C$13:$Q$19,AB$2,0))+VLOOKUP($B$1,武魂升星!$C$5:$Q$11,AB$2,0)</f>
        <v>168.29000000000002</v>
      </c>
      <c r="AC33">
        <f>武魂升阶!AC33*(1+VLOOKUP($B$1,武魂升星!$C$13:$Q$19,AC$2,0))+VLOOKUP($B$1,武魂升星!$C$5:$Q$11,AC$2,0)</f>
        <v>168.29000000000002</v>
      </c>
      <c r="AD33">
        <f>武魂升阶!AD33*(1+VLOOKUP($B$1,武魂升星!$C$13:$Q$19,AD$2,0))+VLOOKUP($B$1,武魂升星!$C$5:$Q$11,AD$2,0)</f>
        <v>0</v>
      </c>
      <c r="AE33">
        <f>武魂升阶!AE33*(1+VLOOKUP($B$1,武魂升星!$C$13:$Q$19,AE$2,0))+VLOOKUP($B$1,武魂升星!$C$5:$Q$11,AE$2,0)</f>
        <v>0</v>
      </c>
      <c r="AF33">
        <f>武魂升阶!AF33*(1+VLOOKUP($B$1,武魂升星!$C$13:$Q$19,AF$2,0))+VLOOKUP($B$1,武魂升星!$C$5:$Q$11,AF$2,0)</f>
        <v>184.26</v>
      </c>
      <c r="AG33">
        <f>武魂升阶!AG33*(1+VLOOKUP($B$1,武魂升星!$C$13:$Q$19,AG$2,0))+VLOOKUP($B$1,武魂升星!$C$5:$Q$11,AG$2,0)</f>
        <v>184.26</v>
      </c>
      <c r="AJ33">
        <f>武魂升阶!AJ33*(1+VLOOKUP($B$1,武魂升星!$C$13:$Q$19,AJ$2,0))+VLOOKUP($B$1,武魂升星!$C$5:$Q$11,AJ$2,0)</f>
        <v>9682.3820000000014</v>
      </c>
      <c r="AK33">
        <f>武魂升阶!AK33*(1+VLOOKUP($B$1,武魂升星!$C$13:$Q$19,AK$2,0))+VLOOKUP($B$1,武魂升星!$C$5:$Q$11,AK$2,0)</f>
        <v>3631.7860000000001</v>
      </c>
      <c r="AL33">
        <f>武魂升阶!AL33*(1+VLOOKUP($B$1,武魂升星!$C$13:$Q$19,AL$2,0))+VLOOKUP($B$1,武魂升星!$C$5:$Q$11,AL$2,0)</f>
        <v>918.36399999999992</v>
      </c>
      <c r="AM33">
        <f>武魂升阶!AM33*(1+VLOOKUP($B$1,武魂升星!$C$13:$Q$19,AM$2,0))+VLOOKUP($B$1,武魂升星!$C$5:$Q$11,AM$2,0)</f>
        <v>918.36399999999992</v>
      </c>
      <c r="AN33">
        <f>武魂升阶!AN33*(1+VLOOKUP($B$1,武魂升星!$C$13:$Q$19,AN$2,0))+VLOOKUP($B$1,武魂升星!$C$5:$Q$11,AN$2,0)</f>
        <v>168.29000000000002</v>
      </c>
      <c r="AO33">
        <f>武魂升阶!AO33*(1+VLOOKUP($B$1,武魂升星!$C$13:$Q$19,AO$2,0))+VLOOKUP($B$1,武魂升星!$C$5:$Q$11,AO$2,0)</f>
        <v>168.29000000000002</v>
      </c>
      <c r="AP33">
        <f>武魂升阶!AP33*(1+VLOOKUP($B$1,武魂升星!$C$13:$Q$19,AP$2,0))+VLOOKUP($B$1,武魂升星!$C$5:$Q$11,AP$2,0)</f>
        <v>168.61</v>
      </c>
      <c r="AQ33">
        <f>武魂升阶!AQ33*(1+VLOOKUP($B$1,武魂升星!$C$13:$Q$19,AQ$2,0))+VLOOKUP($B$1,武魂升星!$C$5:$Q$11,AQ$2,0)</f>
        <v>168.29000000000002</v>
      </c>
      <c r="AR33">
        <f>武魂升阶!AR33*(1+VLOOKUP($B$1,武魂升星!$C$13:$Q$19,AR$2,0))+VLOOKUP($B$1,武魂升星!$C$5:$Q$11,AR$2,0)</f>
        <v>168.29000000000002</v>
      </c>
      <c r="AS33">
        <f>武魂升阶!AS33*(1+VLOOKUP($B$1,武魂升星!$C$13:$Q$19,AS$2,0))+VLOOKUP($B$1,武魂升星!$C$5:$Q$11,AS$2,0)</f>
        <v>168.29000000000002</v>
      </c>
      <c r="AT33">
        <f>武魂升阶!AT33*(1+VLOOKUP($B$1,武魂升星!$C$13:$Q$19,AT$2,0))+VLOOKUP($B$1,武魂升星!$C$5:$Q$11,AT$2,0)</f>
        <v>0</v>
      </c>
      <c r="AU33">
        <f>武魂升阶!AU33*(1+VLOOKUP($B$1,武魂升星!$C$13:$Q$19,AU$2,0))+VLOOKUP($B$1,武魂升星!$C$5:$Q$11,AU$2,0)</f>
        <v>0</v>
      </c>
      <c r="AV33">
        <f>武魂升阶!AV33*(1+VLOOKUP($B$1,武魂升星!$C$13:$Q$19,AV$2,0))+VLOOKUP($B$1,武魂升星!$C$5:$Q$11,AV$2,0)</f>
        <v>184.26</v>
      </c>
      <c r="AW33">
        <f>武魂升阶!AW33*(1+VLOOKUP($B$1,武魂升星!$C$13:$Q$19,AW$2,0))+VLOOKUP($B$1,武魂升星!$C$5:$Q$11,AW$2,0)</f>
        <v>184.26</v>
      </c>
      <c r="AZ33">
        <f>VLOOKUP($B$2,武魂升星!$C$21:$D$27,2,0)</f>
        <v>0.48</v>
      </c>
      <c r="BA33">
        <f>VLOOKUP($B$2,武魂升星!$C$21:$D$27,2,0)</f>
        <v>0.48</v>
      </c>
      <c r="BB33">
        <f>VLOOKUP($B$2,武魂升星!$C$21:$D$27,2,0)</f>
        <v>0.48</v>
      </c>
      <c r="BC33">
        <f>VLOOKUP($B$2,武魂升星!$C$21:$D$27,2,0)</f>
        <v>0.48</v>
      </c>
      <c r="BD33">
        <f>VLOOKUP($B$2,武魂升星!$C$21:$D$27,2,0)</f>
        <v>0.48</v>
      </c>
      <c r="BE33">
        <f>VLOOKUP($B$2,武魂升星!$C$21:$D$27,2,0)</f>
        <v>0.48</v>
      </c>
      <c r="BF33">
        <f>VLOOKUP($B$2,武魂升星!$C$21:$D$27,2,0)</f>
        <v>0.48</v>
      </c>
      <c r="BG33">
        <f>VLOOKUP($B$2,武魂升星!$C$21:$D$27,2,0)</f>
        <v>0.48</v>
      </c>
      <c r="BH33">
        <f>VLOOKUP($B$2,武魂升星!$C$21:$D$27,2,0)</f>
        <v>0.48</v>
      </c>
      <c r="BI33">
        <f>VLOOKUP($B$2,武魂升星!$C$21:$D$27,2,0)</f>
        <v>0.48</v>
      </c>
      <c r="BJ33">
        <f>VLOOKUP($B$2,武魂升星!$C$21:$D$27,2,0)</f>
        <v>0.48</v>
      </c>
      <c r="BK33">
        <f>VLOOKUP($B$2,武魂升星!$C$21:$D$27,2,0)</f>
        <v>0.48</v>
      </c>
      <c r="BL33">
        <f>VLOOKUP($B$2,武魂升星!$C$21:$D$27,2,0)</f>
        <v>0.48</v>
      </c>
      <c r="BM33">
        <f>VLOOKUP($B$2,武魂升星!$C$21:$D$27,2,0)</f>
        <v>0.48</v>
      </c>
    </row>
    <row r="34" spans="2:65" x14ac:dyDescent="0.2">
      <c r="B34">
        <v>30</v>
      </c>
      <c r="D34">
        <f>武魂升阶!D34*(1+VLOOKUP($B$1,武魂升星!$C$13:$Q$19,D$2,0))+VLOOKUP($B$1,武魂升星!$C$5:$Q$11,D$2,0)</f>
        <v>10654.122000000001</v>
      </c>
      <c r="E34">
        <f>武魂升阶!E34*(1+VLOOKUP($B$1,武魂升星!$C$13:$Q$19,E$2,0))+VLOOKUP($B$1,武魂升星!$C$5:$Q$11,E$2,0)</f>
        <v>3544.424</v>
      </c>
      <c r="F34">
        <f>武魂升阶!F34*(1+VLOOKUP($B$1,武魂升星!$C$13:$Q$19,F$2,0))+VLOOKUP($B$1,武魂升星!$C$5:$Q$11,F$2,0)</f>
        <v>1030.412</v>
      </c>
      <c r="G34">
        <f>武魂升阶!G34*(1+VLOOKUP($B$1,武魂升星!$C$13:$Q$19,G$2,0))+VLOOKUP($B$1,武魂升星!$C$5:$Q$11,G$2,0)</f>
        <v>1030.412</v>
      </c>
      <c r="H34">
        <f>武魂升阶!H34*(1+VLOOKUP($B$1,武魂升星!$C$13:$Q$19,H$2,0))+VLOOKUP($B$1,武魂升星!$C$5:$Q$11,H$2,0)</f>
        <v>171.81</v>
      </c>
      <c r="I34">
        <f>武魂升阶!I34*(1+VLOOKUP($B$1,武魂升星!$C$13:$Q$19,I$2,0))+VLOOKUP($B$1,武魂升星!$C$5:$Q$11,I$2,0)</f>
        <v>171.81</v>
      </c>
      <c r="J34">
        <f>武魂升阶!J34*(1+VLOOKUP($B$1,武魂升星!$C$13:$Q$19,J$2,0))+VLOOKUP($B$1,武魂升星!$C$5:$Q$11,J$2,0)</f>
        <v>172.19400000000002</v>
      </c>
      <c r="K34">
        <f>武魂升阶!K34*(1+VLOOKUP($B$1,武魂升星!$C$13:$Q$19,K$2,0))+VLOOKUP($B$1,武魂升星!$C$5:$Q$11,K$2,0)</f>
        <v>171.81</v>
      </c>
      <c r="L34">
        <f>武魂升阶!L34*(1+VLOOKUP($B$1,武魂升星!$C$13:$Q$19,L$2,0))+VLOOKUP($B$1,武魂升星!$C$5:$Q$11,L$2,0)</f>
        <v>171.81</v>
      </c>
      <c r="M34">
        <f>武魂升阶!M34*(1+VLOOKUP($B$1,武魂升星!$C$13:$Q$19,M$2,0))+VLOOKUP($B$1,武魂升星!$C$5:$Q$11,M$2,0)</f>
        <v>171.81</v>
      </c>
      <c r="N34">
        <f>武魂升阶!N34*(1+VLOOKUP($B$1,武魂升星!$C$13:$Q$19,N$2,0))+VLOOKUP($B$1,武魂升星!$C$5:$Q$11,N$2,0)</f>
        <v>0</v>
      </c>
      <c r="O34">
        <f>武魂升阶!O34*(1+VLOOKUP($B$1,武魂升星!$C$13:$Q$19,O$2,0))+VLOOKUP($B$1,武魂升星!$C$5:$Q$11,O$2,0)</f>
        <v>0</v>
      </c>
      <c r="P34">
        <f>武魂升阶!P34*(1+VLOOKUP($B$1,武魂升星!$C$13:$Q$19,P$2,0))+VLOOKUP($B$1,武魂升星!$C$5:$Q$11,P$2,0)</f>
        <v>192.42</v>
      </c>
      <c r="Q34">
        <f>武魂升阶!Q34*(1+VLOOKUP($B$1,武魂升星!$C$13:$Q$19,Q$2,0))+VLOOKUP($B$1,武魂升星!$C$5:$Q$11,Q$2,0)</f>
        <v>192.42</v>
      </c>
      <c r="T34">
        <f>武魂升阶!T34*(1+VLOOKUP($B$1,武魂升星!$C$13:$Q$19,T$2,0))+VLOOKUP($B$1,武魂升星!$C$5:$Q$11,T$2,0)</f>
        <v>10236.254000000001</v>
      </c>
      <c r="U34">
        <f>武魂升阶!U34*(1+VLOOKUP($B$1,武魂升星!$C$13:$Q$19,U$2,0))+VLOOKUP($B$1,武魂升星!$C$5:$Q$11,U$2,0)</f>
        <v>3613.174</v>
      </c>
      <c r="V34">
        <f>武魂升阶!V34*(1+VLOOKUP($B$1,武魂升星!$C$13:$Q$19,V$2,0))+VLOOKUP($B$1,武魂升星!$C$5:$Q$11,V$2,0)</f>
        <v>978.44399999999996</v>
      </c>
      <c r="W34">
        <f>武魂升阶!W34*(1+VLOOKUP($B$1,武魂升星!$C$13:$Q$19,W$2,0))+VLOOKUP($B$1,武魂升星!$C$5:$Q$11,W$2,0)</f>
        <v>978.44399999999996</v>
      </c>
      <c r="X34">
        <f>武魂升阶!X34*(1+VLOOKUP($B$1,武魂升星!$C$13:$Q$19,X$2,0))+VLOOKUP($B$1,武魂升星!$C$5:$Q$11,X$2,0)</f>
        <v>169.89</v>
      </c>
      <c r="Y34">
        <f>武魂升阶!Y34*(1+VLOOKUP($B$1,武魂升星!$C$13:$Q$19,Y$2,0))+VLOOKUP($B$1,武魂升星!$C$5:$Q$11,Y$2,0)</f>
        <v>169.89</v>
      </c>
      <c r="Z34">
        <f>武魂升阶!Z34*(1+VLOOKUP($B$1,武魂升星!$C$13:$Q$19,Z$2,0))+VLOOKUP($B$1,武魂升星!$C$5:$Q$11,Z$2,0)</f>
        <v>174.114</v>
      </c>
      <c r="AA34">
        <f>武魂升阶!AA34*(1+VLOOKUP($B$1,武魂升星!$C$13:$Q$19,AA$2,0))+VLOOKUP($B$1,武魂升星!$C$5:$Q$11,AA$2,0)</f>
        <v>173.73000000000002</v>
      </c>
      <c r="AB34">
        <f>武魂升阶!AB34*(1+VLOOKUP($B$1,武魂升星!$C$13:$Q$19,AB$2,0))+VLOOKUP($B$1,武魂升星!$C$5:$Q$11,AB$2,0)</f>
        <v>171.81</v>
      </c>
      <c r="AC34">
        <f>武魂升阶!AC34*(1+VLOOKUP($B$1,武魂升星!$C$13:$Q$19,AC$2,0))+VLOOKUP($B$1,武魂升星!$C$5:$Q$11,AC$2,0)</f>
        <v>171.81</v>
      </c>
      <c r="AD34">
        <f>武魂升阶!AD34*(1+VLOOKUP($B$1,武魂升星!$C$13:$Q$19,AD$2,0))+VLOOKUP($B$1,武魂升星!$C$5:$Q$11,AD$2,0)</f>
        <v>0</v>
      </c>
      <c r="AE34">
        <f>武魂升阶!AE34*(1+VLOOKUP($B$1,武魂升星!$C$13:$Q$19,AE$2,0))+VLOOKUP($B$1,武魂升星!$C$5:$Q$11,AE$2,0)</f>
        <v>0</v>
      </c>
      <c r="AF34">
        <f>武魂升阶!AF34*(1+VLOOKUP($B$1,武魂升星!$C$13:$Q$19,AF$2,0))+VLOOKUP($B$1,武魂升星!$C$5:$Q$11,AF$2,0)</f>
        <v>192.42</v>
      </c>
      <c r="AG34">
        <f>武魂升阶!AG34*(1+VLOOKUP($B$1,武魂升星!$C$13:$Q$19,AG$2,0))+VLOOKUP($B$1,武魂升星!$C$5:$Q$11,AG$2,0)</f>
        <v>192.42</v>
      </c>
      <c r="AJ34">
        <f>武魂升阶!AJ34*(1+VLOOKUP($B$1,武魂升星!$C$13:$Q$19,AJ$2,0))+VLOOKUP($B$1,武魂升星!$C$5:$Q$11,AJ$2,0)</f>
        <v>9818.4080000000013</v>
      </c>
      <c r="AK34">
        <f>武魂升阶!AK34*(1+VLOOKUP($B$1,武魂升星!$C$13:$Q$19,AK$2,0))+VLOOKUP($B$1,武魂升星!$C$5:$Q$11,AK$2,0)</f>
        <v>3682.9799999999996</v>
      </c>
      <c r="AL34">
        <f>武魂升阶!AL34*(1+VLOOKUP($B$1,武魂升星!$C$13:$Q$19,AL$2,0))+VLOOKUP($B$1,武魂升星!$C$5:$Q$11,AL$2,0)</f>
        <v>928.84399999999994</v>
      </c>
      <c r="AM34">
        <f>武魂升阶!AM34*(1+VLOOKUP($B$1,武魂升星!$C$13:$Q$19,AM$2,0))+VLOOKUP($B$1,武魂升星!$C$5:$Q$11,AM$2,0)</f>
        <v>928.84399999999994</v>
      </c>
      <c r="AN34">
        <f>武魂升阶!AN34*(1+VLOOKUP($B$1,武魂升星!$C$13:$Q$19,AN$2,0))+VLOOKUP($B$1,武魂升星!$C$5:$Q$11,AN$2,0)</f>
        <v>171.81</v>
      </c>
      <c r="AO34">
        <f>武魂升阶!AO34*(1+VLOOKUP($B$1,武魂升星!$C$13:$Q$19,AO$2,0))+VLOOKUP($B$1,武魂升星!$C$5:$Q$11,AO$2,0)</f>
        <v>171.81</v>
      </c>
      <c r="AP34">
        <f>武魂升阶!AP34*(1+VLOOKUP($B$1,武魂升星!$C$13:$Q$19,AP$2,0))+VLOOKUP($B$1,武魂升星!$C$5:$Q$11,AP$2,0)</f>
        <v>172.19400000000002</v>
      </c>
      <c r="AQ34">
        <f>武魂升阶!AQ34*(1+VLOOKUP($B$1,武魂升星!$C$13:$Q$19,AQ$2,0))+VLOOKUP($B$1,武魂升星!$C$5:$Q$11,AQ$2,0)</f>
        <v>171.81</v>
      </c>
      <c r="AR34">
        <f>武魂升阶!AR34*(1+VLOOKUP($B$1,武魂升星!$C$13:$Q$19,AR$2,0))+VLOOKUP($B$1,武魂升星!$C$5:$Q$11,AR$2,0)</f>
        <v>171.81</v>
      </c>
      <c r="AS34">
        <f>武魂升阶!AS34*(1+VLOOKUP($B$1,武魂升星!$C$13:$Q$19,AS$2,0))+VLOOKUP($B$1,武魂升星!$C$5:$Q$11,AS$2,0)</f>
        <v>171.81</v>
      </c>
      <c r="AT34">
        <f>武魂升阶!AT34*(1+VLOOKUP($B$1,武魂升星!$C$13:$Q$19,AT$2,0))+VLOOKUP($B$1,武魂升星!$C$5:$Q$11,AT$2,0)</f>
        <v>0</v>
      </c>
      <c r="AU34">
        <f>武魂升阶!AU34*(1+VLOOKUP($B$1,武魂升星!$C$13:$Q$19,AU$2,0))+VLOOKUP($B$1,武魂升星!$C$5:$Q$11,AU$2,0)</f>
        <v>0</v>
      </c>
      <c r="AV34">
        <f>武魂升阶!AV34*(1+VLOOKUP($B$1,武魂升星!$C$13:$Q$19,AV$2,0))+VLOOKUP($B$1,武魂升星!$C$5:$Q$11,AV$2,0)</f>
        <v>192.42</v>
      </c>
      <c r="AW34">
        <f>武魂升阶!AW34*(1+VLOOKUP($B$1,武魂升星!$C$13:$Q$19,AW$2,0))+VLOOKUP($B$1,武魂升星!$C$5:$Q$11,AW$2,0)</f>
        <v>192.42</v>
      </c>
      <c r="AZ34">
        <f>VLOOKUP($B$2,武魂升星!$C$21:$D$27,2,0)</f>
        <v>0.48</v>
      </c>
      <c r="BA34">
        <f>VLOOKUP($B$2,武魂升星!$C$21:$D$27,2,0)</f>
        <v>0.48</v>
      </c>
      <c r="BB34">
        <f>VLOOKUP($B$2,武魂升星!$C$21:$D$27,2,0)</f>
        <v>0.48</v>
      </c>
      <c r="BC34">
        <f>VLOOKUP($B$2,武魂升星!$C$21:$D$27,2,0)</f>
        <v>0.48</v>
      </c>
      <c r="BD34">
        <f>VLOOKUP($B$2,武魂升星!$C$21:$D$27,2,0)</f>
        <v>0.48</v>
      </c>
      <c r="BE34">
        <f>VLOOKUP($B$2,武魂升星!$C$21:$D$27,2,0)</f>
        <v>0.48</v>
      </c>
      <c r="BF34">
        <f>VLOOKUP($B$2,武魂升星!$C$21:$D$27,2,0)</f>
        <v>0.48</v>
      </c>
      <c r="BG34">
        <f>VLOOKUP($B$2,武魂升星!$C$21:$D$27,2,0)</f>
        <v>0.48</v>
      </c>
      <c r="BH34">
        <f>VLOOKUP($B$2,武魂升星!$C$21:$D$27,2,0)</f>
        <v>0.48</v>
      </c>
      <c r="BI34">
        <f>VLOOKUP($B$2,武魂升星!$C$21:$D$27,2,0)</f>
        <v>0.48</v>
      </c>
      <c r="BJ34">
        <f>VLOOKUP($B$2,武魂升星!$C$21:$D$27,2,0)</f>
        <v>0.48</v>
      </c>
      <c r="BK34">
        <f>VLOOKUP($B$2,武魂升星!$C$21:$D$27,2,0)</f>
        <v>0.48</v>
      </c>
      <c r="BL34">
        <f>VLOOKUP($B$2,武魂升星!$C$21:$D$27,2,0)</f>
        <v>0.48</v>
      </c>
      <c r="BM34">
        <f>VLOOKUP($B$2,武魂升星!$C$21:$D$27,2,0)</f>
        <v>0.48</v>
      </c>
    </row>
    <row r="35" spans="2:65" x14ac:dyDescent="0.2">
      <c r="B35">
        <v>31</v>
      </c>
      <c r="D35">
        <f>武魂升阶!D35*(1+VLOOKUP($B$1,武魂升星!$C$13:$Q$19,D$2,0))+VLOOKUP($B$1,武魂升星!$C$5:$Q$11,D$2,0)</f>
        <v>10786.122000000001</v>
      </c>
      <c r="E35">
        <f>武魂升阶!E35*(1+VLOOKUP($B$1,武魂升星!$C$13:$Q$19,E$2,0))+VLOOKUP($B$1,武魂升星!$C$5:$Q$11,E$2,0)</f>
        <v>3579.6239999999998</v>
      </c>
      <c r="F35">
        <f>武魂升阶!F35*(1+VLOOKUP($B$1,武魂升星!$C$13:$Q$19,F$2,0))+VLOOKUP($B$1,武魂升星!$C$5:$Q$11,F$2,0)</f>
        <v>1041.6120000000001</v>
      </c>
      <c r="G35">
        <f>武魂升阶!G35*(1+VLOOKUP($B$1,武魂升星!$C$13:$Q$19,G$2,0))+VLOOKUP($B$1,武魂升星!$C$5:$Q$11,G$2,0)</f>
        <v>1041.6120000000001</v>
      </c>
      <c r="H35">
        <f>武魂升阶!H35*(1+VLOOKUP($B$1,武魂升星!$C$13:$Q$19,H$2,0))+VLOOKUP($B$1,武魂升星!$C$5:$Q$11,H$2,0)</f>
        <v>175.01</v>
      </c>
      <c r="I35">
        <f>武魂升阶!I35*(1+VLOOKUP($B$1,武魂升星!$C$13:$Q$19,I$2,0))+VLOOKUP($B$1,武魂升星!$C$5:$Q$11,I$2,0)</f>
        <v>175.01</v>
      </c>
      <c r="J35">
        <f>武魂升阶!J35*(1+VLOOKUP($B$1,武魂升星!$C$13:$Q$19,J$2,0))+VLOOKUP($B$1,武魂升星!$C$5:$Q$11,J$2,0)</f>
        <v>175.39400000000001</v>
      </c>
      <c r="K35">
        <f>武魂升阶!K35*(1+VLOOKUP($B$1,武魂升星!$C$13:$Q$19,K$2,0))+VLOOKUP($B$1,武魂升星!$C$5:$Q$11,K$2,0)</f>
        <v>175.01</v>
      </c>
      <c r="L35">
        <f>武魂升阶!L35*(1+VLOOKUP($B$1,武魂升星!$C$13:$Q$19,L$2,0))+VLOOKUP($B$1,武魂升星!$C$5:$Q$11,L$2,0)</f>
        <v>175.01</v>
      </c>
      <c r="M35">
        <f>武魂升阶!M35*(1+VLOOKUP($B$1,武魂升星!$C$13:$Q$19,M$2,0))+VLOOKUP($B$1,武魂升星!$C$5:$Q$11,M$2,0)</f>
        <v>175.01</v>
      </c>
      <c r="N35">
        <f>武魂升阶!N35*(1+VLOOKUP($B$1,武魂升星!$C$13:$Q$19,N$2,0))+VLOOKUP($B$1,武魂升星!$C$5:$Q$11,N$2,0)</f>
        <v>0</v>
      </c>
      <c r="O35">
        <f>武魂升阶!O35*(1+VLOOKUP($B$1,武魂升星!$C$13:$Q$19,O$2,0))+VLOOKUP($B$1,武魂升星!$C$5:$Q$11,O$2,0)</f>
        <v>0</v>
      </c>
      <c r="P35">
        <f>武魂升阶!P35*(1+VLOOKUP($B$1,武魂升星!$C$13:$Q$19,P$2,0))+VLOOKUP($B$1,武魂升星!$C$5:$Q$11,P$2,0)</f>
        <v>198.42</v>
      </c>
      <c r="Q35">
        <f>武魂升阶!Q35*(1+VLOOKUP($B$1,武魂升星!$C$13:$Q$19,Q$2,0))+VLOOKUP($B$1,武魂升星!$C$5:$Q$11,Q$2,0)</f>
        <v>198.42</v>
      </c>
      <c r="T35">
        <f>武魂升阶!T35*(1+VLOOKUP($B$1,武魂升星!$C$13:$Q$19,T$2,0))+VLOOKUP($B$1,武魂升星!$C$5:$Q$11,T$2,0)</f>
        <v>10355.054</v>
      </c>
      <c r="U35">
        <f>武魂升阶!U35*(1+VLOOKUP($B$1,武魂升星!$C$13:$Q$19,U$2,0))+VLOOKUP($B$1,武魂升星!$C$5:$Q$11,U$2,0)</f>
        <v>3650.5739999999996</v>
      </c>
      <c r="V35">
        <f>武魂升阶!V35*(1+VLOOKUP($B$1,武魂升星!$C$13:$Q$19,V$2,0))+VLOOKUP($B$1,武魂升星!$C$5:$Q$11,V$2,0)</f>
        <v>988.04399999999998</v>
      </c>
      <c r="W35">
        <f>武魂升阶!W35*(1+VLOOKUP($B$1,武魂升星!$C$13:$Q$19,W$2,0))+VLOOKUP($B$1,武魂升星!$C$5:$Q$11,W$2,0)</f>
        <v>988.04399999999998</v>
      </c>
      <c r="X35">
        <f>武魂升阶!X35*(1+VLOOKUP($B$1,武魂升星!$C$13:$Q$19,X$2,0))+VLOOKUP($B$1,武魂升星!$C$5:$Q$11,X$2,0)</f>
        <v>173.09</v>
      </c>
      <c r="Y35">
        <f>武魂升阶!Y35*(1+VLOOKUP($B$1,武魂升星!$C$13:$Q$19,Y$2,0))+VLOOKUP($B$1,武魂升星!$C$5:$Q$11,Y$2,0)</f>
        <v>173.09</v>
      </c>
      <c r="Z35">
        <f>武魂升阶!Z35*(1+VLOOKUP($B$1,武魂升星!$C$13:$Q$19,Z$2,0))+VLOOKUP($B$1,武魂升星!$C$5:$Q$11,Z$2,0)</f>
        <v>177.31400000000002</v>
      </c>
      <c r="AA35">
        <f>武魂升阶!AA35*(1+VLOOKUP($B$1,武魂升星!$C$13:$Q$19,AA$2,0))+VLOOKUP($B$1,武魂升星!$C$5:$Q$11,AA$2,0)</f>
        <v>176.93</v>
      </c>
      <c r="AB35">
        <f>武魂升阶!AB35*(1+VLOOKUP($B$1,武魂升星!$C$13:$Q$19,AB$2,0))+VLOOKUP($B$1,武魂升星!$C$5:$Q$11,AB$2,0)</f>
        <v>175.01</v>
      </c>
      <c r="AC35">
        <f>武魂升阶!AC35*(1+VLOOKUP($B$1,武魂升星!$C$13:$Q$19,AC$2,0))+VLOOKUP($B$1,武魂升星!$C$5:$Q$11,AC$2,0)</f>
        <v>175.01</v>
      </c>
      <c r="AD35">
        <f>武魂升阶!AD35*(1+VLOOKUP($B$1,武魂升星!$C$13:$Q$19,AD$2,0))+VLOOKUP($B$1,武魂升星!$C$5:$Q$11,AD$2,0)</f>
        <v>0</v>
      </c>
      <c r="AE35">
        <f>武魂升阶!AE35*(1+VLOOKUP($B$1,武魂升星!$C$13:$Q$19,AE$2,0))+VLOOKUP($B$1,武魂升星!$C$5:$Q$11,AE$2,0)</f>
        <v>0</v>
      </c>
      <c r="AF35">
        <f>武魂升阶!AF35*(1+VLOOKUP($B$1,武魂升星!$C$13:$Q$19,AF$2,0))+VLOOKUP($B$1,武魂升星!$C$5:$Q$11,AF$2,0)</f>
        <v>198.42</v>
      </c>
      <c r="AG35">
        <f>武魂升阶!AG35*(1+VLOOKUP($B$1,武魂升星!$C$13:$Q$19,AG$2,0))+VLOOKUP($B$1,武魂升星!$C$5:$Q$11,AG$2,0)</f>
        <v>198.42</v>
      </c>
      <c r="AJ35">
        <f>武魂升阶!AJ35*(1+VLOOKUP($B$1,武魂升星!$C$13:$Q$19,AJ$2,0))+VLOOKUP($B$1,武魂升星!$C$5:$Q$11,AJ$2,0)</f>
        <v>9924.0080000000016</v>
      </c>
      <c r="AK35">
        <f>武魂升阶!AK35*(1+VLOOKUP($B$1,武魂升星!$C$13:$Q$19,AK$2,0))+VLOOKUP($B$1,武魂升星!$C$5:$Q$11,AK$2,0)</f>
        <v>3722.58</v>
      </c>
      <c r="AL35">
        <f>武魂升阶!AL35*(1+VLOOKUP($B$1,武魂升星!$C$13:$Q$19,AL$2,0))+VLOOKUP($B$1,武魂升星!$C$5:$Q$11,AL$2,0)</f>
        <v>936.84400000000005</v>
      </c>
      <c r="AM35">
        <f>武魂升阶!AM35*(1+VLOOKUP($B$1,武魂升星!$C$13:$Q$19,AM$2,0))+VLOOKUP($B$1,武魂升星!$C$5:$Q$11,AM$2,0)</f>
        <v>936.84400000000005</v>
      </c>
      <c r="AN35">
        <f>武魂升阶!AN35*(1+VLOOKUP($B$1,武魂升星!$C$13:$Q$19,AN$2,0))+VLOOKUP($B$1,武魂升星!$C$5:$Q$11,AN$2,0)</f>
        <v>175.01</v>
      </c>
      <c r="AO35">
        <f>武魂升阶!AO35*(1+VLOOKUP($B$1,武魂升星!$C$13:$Q$19,AO$2,0))+VLOOKUP($B$1,武魂升星!$C$5:$Q$11,AO$2,0)</f>
        <v>175.01</v>
      </c>
      <c r="AP35">
        <f>武魂升阶!AP35*(1+VLOOKUP($B$1,武魂升星!$C$13:$Q$19,AP$2,0))+VLOOKUP($B$1,武魂升星!$C$5:$Q$11,AP$2,0)</f>
        <v>175.39400000000001</v>
      </c>
      <c r="AQ35">
        <f>武魂升阶!AQ35*(1+VLOOKUP($B$1,武魂升星!$C$13:$Q$19,AQ$2,0))+VLOOKUP($B$1,武魂升星!$C$5:$Q$11,AQ$2,0)</f>
        <v>175.01</v>
      </c>
      <c r="AR35">
        <f>武魂升阶!AR35*(1+VLOOKUP($B$1,武魂升星!$C$13:$Q$19,AR$2,0))+VLOOKUP($B$1,武魂升星!$C$5:$Q$11,AR$2,0)</f>
        <v>175.01</v>
      </c>
      <c r="AS35">
        <f>武魂升阶!AS35*(1+VLOOKUP($B$1,武魂升星!$C$13:$Q$19,AS$2,0))+VLOOKUP($B$1,武魂升星!$C$5:$Q$11,AS$2,0)</f>
        <v>175.01</v>
      </c>
      <c r="AT35">
        <f>武魂升阶!AT35*(1+VLOOKUP($B$1,武魂升星!$C$13:$Q$19,AT$2,0))+VLOOKUP($B$1,武魂升星!$C$5:$Q$11,AT$2,0)</f>
        <v>0</v>
      </c>
      <c r="AU35">
        <f>武魂升阶!AU35*(1+VLOOKUP($B$1,武魂升星!$C$13:$Q$19,AU$2,0))+VLOOKUP($B$1,武魂升星!$C$5:$Q$11,AU$2,0)</f>
        <v>0</v>
      </c>
      <c r="AV35">
        <f>武魂升阶!AV35*(1+VLOOKUP($B$1,武魂升星!$C$13:$Q$19,AV$2,0))+VLOOKUP($B$1,武魂升星!$C$5:$Q$11,AV$2,0)</f>
        <v>198.42</v>
      </c>
      <c r="AW35">
        <f>武魂升阶!AW35*(1+VLOOKUP($B$1,武魂升星!$C$13:$Q$19,AW$2,0))+VLOOKUP($B$1,武魂升星!$C$5:$Q$11,AW$2,0)</f>
        <v>198.42</v>
      </c>
      <c r="AZ35">
        <f>VLOOKUP($B$2,武魂升星!$C$21:$D$27,2,0)</f>
        <v>0.48</v>
      </c>
      <c r="BA35">
        <f>VLOOKUP($B$2,武魂升星!$C$21:$D$27,2,0)</f>
        <v>0.48</v>
      </c>
      <c r="BB35">
        <f>VLOOKUP($B$2,武魂升星!$C$21:$D$27,2,0)</f>
        <v>0.48</v>
      </c>
      <c r="BC35">
        <f>VLOOKUP($B$2,武魂升星!$C$21:$D$27,2,0)</f>
        <v>0.48</v>
      </c>
      <c r="BD35">
        <f>VLOOKUP($B$2,武魂升星!$C$21:$D$27,2,0)</f>
        <v>0.48</v>
      </c>
      <c r="BE35">
        <f>VLOOKUP($B$2,武魂升星!$C$21:$D$27,2,0)</f>
        <v>0.48</v>
      </c>
      <c r="BF35">
        <f>VLOOKUP($B$2,武魂升星!$C$21:$D$27,2,0)</f>
        <v>0.48</v>
      </c>
      <c r="BG35">
        <f>VLOOKUP($B$2,武魂升星!$C$21:$D$27,2,0)</f>
        <v>0.48</v>
      </c>
      <c r="BH35">
        <f>VLOOKUP($B$2,武魂升星!$C$21:$D$27,2,0)</f>
        <v>0.48</v>
      </c>
      <c r="BI35">
        <f>VLOOKUP($B$2,武魂升星!$C$21:$D$27,2,0)</f>
        <v>0.48</v>
      </c>
      <c r="BJ35">
        <f>VLOOKUP($B$2,武魂升星!$C$21:$D$27,2,0)</f>
        <v>0.48</v>
      </c>
      <c r="BK35">
        <f>VLOOKUP($B$2,武魂升星!$C$21:$D$27,2,0)</f>
        <v>0.48</v>
      </c>
      <c r="BL35">
        <f>VLOOKUP($B$2,武魂升星!$C$21:$D$27,2,0)</f>
        <v>0.48</v>
      </c>
      <c r="BM35">
        <f>VLOOKUP($B$2,武魂升星!$C$21:$D$27,2,0)</f>
        <v>0.48</v>
      </c>
    </row>
    <row r="36" spans="2:65" x14ac:dyDescent="0.2">
      <c r="B36">
        <v>32</v>
      </c>
      <c r="D36">
        <f>武魂升阶!D36*(1+VLOOKUP($B$1,武魂升星!$C$13:$Q$19,D$2,0))+VLOOKUP($B$1,武魂升星!$C$5:$Q$11,D$2,0)</f>
        <v>10918.122000000001</v>
      </c>
      <c r="E36">
        <f>武魂升阶!E36*(1+VLOOKUP($B$1,武魂升星!$C$13:$Q$19,E$2,0))+VLOOKUP($B$1,武魂升星!$C$5:$Q$11,E$2,0)</f>
        <v>3614.8239999999996</v>
      </c>
      <c r="F36">
        <f>武魂升阶!F36*(1+VLOOKUP($B$1,武魂升星!$C$13:$Q$19,F$2,0))+VLOOKUP($B$1,武魂升星!$C$5:$Q$11,F$2,0)</f>
        <v>1052.8119999999999</v>
      </c>
      <c r="G36">
        <f>武魂升阶!G36*(1+VLOOKUP($B$1,武魂升星!$C$13:$Q$19,G$2,0))+VLOOKUP($B$1,武魂升星!$C$5:$Q$11,G$2,0)</f>
        <v>1052.8119999999999</v>
      </c>
      <c r="H36">
        <f>武魂升阶!H36*(1+VLOOKUP($B$1,武魂升星!$C$13:$Q$19,H$2,0))+VLOOKUP($B$1,武魂升星!$C$5:$Q$11,H$2,0)</f>
        <v>178.21</v>
      </c>
      <c r="I36">
        <f>武魂升阶!I36*(1+VLOOKUP($B$1,武魂升星!$C$13:$Q$19,I$2,0))+VLOOKUP($B$1,武魂升星!$C$5:$Q$11,I$2,0)</f>
        <v>178.21</v>
      </c>
      <c r="J36">
        <f>武魂升阶!J36*(1+VLOOKUP($B$1,武魂升星!$C$13:$Q$19,J$2,0))+VLOOKUP($B$1,武魂升星!$C$5:$Q$11,J$2,0)</f>
        <v>178.59399999999999</v>
      </c>
      <c r="K36">
        <f>武魂升阶!K36*(1+VLOOKUP($B$1,武魂升星!$C$13:$Q$19,K$2,0))+VLOOKUP($B$1,武魂升星!$C$5:$Q$11,K$2,0)</f>
        <v>178.21</v>
      </c>
      <c r="L36">
        <f>武魂升阶!L36*(1+VLOOKUP($B$1,武魂升星!$C$13:$Q$19,L$2,0))+VLOOKUP($B$1,武魂升星!$C$5:$Q$11,L$2,0)</f>
        <v>178.21</v>
      </c>
      <c r="M36">
        <f>武魂升阶!M36*(1+VLOOKUP($B$1,武魂升星!$C$13:$Q$19,M$2,0))+VLOOKUP($B$1,武魂升星!$C$5:$Q$11,M$2,0)</f>
        <v>178.21</v>
      </c>
      <c r="N36">
        <f>武魂升阶!N36*(1+VLOOKUP($B$1,武魂升星!$C$13:$Q$19,N$2,0))+VLOOKUP($B$1,武魂升星!$C$5:$Q$11,N$2,0)</f>
        <v>0</v>
      </c>
      <c r="O36">
        <f>武魂升阶!O36*(1+VLOOKUP($B$1,武魂升星!$C$13:$Q$19,O$2,0))+VLOOKUP($B$1,武魂升星!$C$5:$Q$11,O$2,0)</f>
        <v>0</v>
      </c>
      <c r="P36">
        <f>武魂升阶!P36*(1+VLOOKUP($B$1,武魂升星!$C$13:$Q$19,P$2,0))+VLOOKUP($B$1,武魂升星!$C$5:$Q$11,P$2,0)</f>
        <v>204.42</v>
      </c>
      <c r="Q36">
        <f>武魂升阶!Q36*(1+VLOOKUP($B$1,武魂升星!$C$13:$Q$19,Q$2,0))+VLOOKUP($B$1,武魂升星!$C$5:$Q$11,Q$2,0)</f>
        <v>204.42</v>
      </c>
      <c r="T36">
        <f>武魂升阶!T36*(1+VLOOKUP($B$1,武魂升星!$C$13:$Q$19,T$2,0))+VLOOKUP($B$1,武魂升星!$C$5:$Q$11,T$2,0)</f>
        <v>10473.854000000001</v>
      </c>
      <c r="U36">
        <f>武魂升阶!U36*(1+VLOOKUP($B$1,武魂升星!$C$13:$Q$19,U$2,0))+VLOOKUP($B$1,武魂升星!$C$5:$Q$11,U$2,0)</f>
        <v>3687.9740000000002</v>
      </c>
      <c r="V36">
        <f>武魂升阶!V36*(1+VLOOKUP($B$1,武魂升星!$C$13:$Q$19,V$2,0))+VLOOKUP($B$1,武魂升星!$C$5:$Q$11,V$2,0)</f>
        <v>997.64400000000001</v>
      </c>
      <c r="W36">
        <f>武魂升阶!W36*(1+VLOOKUP($B$1,武魂升星!$C$13:$Q$19,W$2,0))+VLOOKUP($B$1,武魂升星!$C$5:$Q$11,W$2,0)</f>
        <v>997.64400000000001</v>
      </c>
      <c r="X36">
        <f>武魂升阶!X36*(1+VLOOKUP($B$1,武魂升星!$C$13:$Q$19,X$2,0))+VLOOKUP($B$1,武魂升星!$C$5:$Q$11,X$2,0)</f>
        <v>176.29000000000002</v>
      </c>
      <c r="Y36">
        <f>武魂升阶!Y36*(1+VLOOKUP($B$1,武魂升星!$C$13:$Q$19,Y$2,0))+VLOOKUP($B$1,武魂升星!$C$5:$Q$11,Y$2,0)</f>
        <v>176.29000000000002</v>
      </c>
      <c r="Z36">
        <f>武魂升阶!Z36*(1+VLOOKUP($B$1,武魂升星!$C$13:$Q$19,Z$2,0))+VLOOKUP($B$1,武魂升星!$C$5:$Q$11,Z$2,0)</f>
        <v>180.51400000000001</v>
      </c>
      <c r="AA36">
        <f>武魂升阶!AA36*(1+VLOOKUP($B$1,武魂升星!$C$13:$Q$19,AA$2,0))+VLOOKUP($B$1,武魂升星!$C$5:$Q$11,AA$2,0)</f>
        <v>180.13</v>
      </c>
      <c r="AB36">
        <f>武魂升阶!AB36*(1+VLOOKUP($B$1,武魂升星!$C$13:$Q$19,AB$2,0))+VLOOKUP($B$1,武魂升星!$C$5:$Q$11,AB$2,0)</f>
        <v>178.21</v>
      </c>
      <c r="AC36">
        <f>武魂升阶!AC36*(1+VLOOKUP($B$1,武魂升星!$C$13:$Q$19,AC$2,0))+VLOOKUP($B$1,武魂升星!$C$5:$Q$11,AC$2,0)</f>
        <v>178.21</v>
      </c>
      <c r="AD36">
        <f>武魂升阶!AD36*(1+VLOOKUP($B$1,武魂升星!$C$13:$Q$19,AD$2,0))+VLOOKUP($B$1,武魂升星!$C$5:$Q$11,AD$2,0)</f>
        <v>0</v>
      </c>
      <c r="AE36">
        <f>武魂升阶!AE36*(1+VLOOKUP($B$1,武魂升星!$C$13:$Q$19,AE$2,0))+VLOOKUP($B$1,武魂升星!$C$5:$Q$11,AE$2,0)</f>
        <v>0</v>
      </c>
      <c r="AF36">
        <f>武魂升阶!AF36*(1+VLOOKUP($B$1,武魂升星!$C$13:$Q$19,AF$2,0))+VLOOKUP($B$1,武魂升星!$C$5:$Q$11,AF$2,0)</f>
        <v>204.42</v>
      </c>
      <c r="AG36">
        <f>武魂升阶!AG36*(1+VLOOKUP($B$1,武魂升星!$C$13:$Q$19,AG$2,0))+VLOOKUP($B$1,武魂升星!$C$5:$Q$11,AG$2,0)</f>
        <v>204.42</v>
      </c>
      <c r="AJ36">
        <f>武魂升阶!AJ36*(1+VLOOKUP($B$1,武魂升星!$C$13:$Q$19,AJ$2,0))+VLOOKUP($B$1,武魂升星!$C$5:$Q$11,AJ$2,0)</f>
        <v>10029.608</v>
      </c>
      <c r="AK36">
        <f>武魂升阶!AK36*(1+VLOOKUP($B$1,武魂升星!$C$13:$Q$19,AK$2,0))+VLOOKUP($B$1,武魂升星!$C$5:$Q$11,AK$2,0)</f>
        <v>3762.1799999999994</v>
      </c>
      <c r="AL36">
        <f>武魂升阶!AL36*(1+VLOOKUP($B$1,武魂升星!$C$13:$Q$19,AL$2,0))+VLOOKUP($B$1,武魂升星!$C$5:$Q$11,AL$2,0)</f>
        <v>944.84400000000005</v>
      </c>
      <c r="AM36">
        <f>武魂升阶!AM36*(1+VLOOKUP($B$1,武魂升星!$C$13:$Q$19,AM$2,0))+VLOOKUP($B$1,武魂升星!$C$5:$Q$11,AM$2,0)</f>
        <v>944.84400000000005</v>
      </c>
      <c r="AN36">
        <f>武魂升阶!AN36*(1+VLOOKUP($B$1,武魂升星!$C$13:$Q$19,AN$2,0))+VLOOKUP($B$1,武魂升星!$C$5:$Q$11,AN$2,0)</f>
        <v>178.21</v>
      </c>
      <c r="AO36">
        <f>武魂升阶!AO36*(1+VLOOKUP($B$1,武魂升星!$C$13:$Q$19,AO$2,0))+VLOOKUP($B$1,武魂升星!$C$5:$Q$11,AO$2,0)</f>
        <v>178.21</v>
      </c>
      <c r="AP36">
        <f>武魂升阶!AP36*(1+VLOOKUP($B$1,武魂升星!$C$13:$Q$19,AP$2,0))+VLOOKUP($B$1,武魂升星!$C$5:$Q$11,AP$2,0)</f>
        <v>178.59399999999999</v>
      </c>
      <c r="AQ36">
        <f>武魂升阶!AQ36*(1+VLOOKUP($B$1,武魂升星!$C$13:$Q$19,AQ$2,0))+VLOOKUP($B$1,武魂升星!$C$5:$Q$11,AQ$2,0)</f>
        <v>178.21</v>
      </c>
      <c r="AR36">
        <f>武魂升阶!AR36*(1+VLOOKUP($B$1,武魂升星!$C$13:$Q$19,AR$2,0))+VLOOKUP($B$1,武魂升星!$C$5:$Q$11,AR$2,0)</f>
        <v>178.21</v>
      </c>
      <c r="AS36">
        <f>武魂升阶!AS36*(1+VLOOKUP($B$1,武魂升星!$C$13:$Q$19,AS$2,0))+VLOOKUP($B$1,武魂升星!$C$5:$Q$11,AS$2,0)</f>
        <v>178.21</v>
      </c>
      <c r="AT36">
        <f>武魂升阶!AT36*(1+VLOOKUP($B$1,武魂升星!$C$13:$Q$19,AT$2,0))+VLOOKUP($B$1,武魂升星!$C$5:$Q$11,AT$2,0)</f>
        <v>0</v>
      </c>
      <c r="AU36">
        <f>武魂升阶!AU36*(1+VLOOKUP($B$1,武魂升星!$C$13:$Q$19,AU$2,0))+VLOOKUP($B$1,武魂升星!$C$5:$Q$11,AU$2,0)</f>
        <v>0</v>
      </c>
      <c r="AV36">
        <f>武魂升阶!AV36*(1+VLOOKUP($B$1,武魂升星!$C$13:$Q$19,AV$2,0))+VLOOKUP($B$1,武魂升星!$C$5:$Q$11,AV$2,0)</f>
        <v>204.42</v>
      </c>
      <c r="AW36">
        <f>武魂升阶!AW36*(1+VLOOKUP($B$1,武魂升星!$C$13:$Q$19,AW$2,0))+VLOOKUP($B$1,武魂升星!$C$5:$Q$11,AW$2,0)</f>
        <v>204.42</v>
      </c>
      <c r="AZ36">
        <f>VLOOKUP($B$2,武魂升星!$C$21:$D$27,2,0)</f>
        <v>0.48</v>
      </c>
      <c r="BA36">
        <f>VLOOKUP($B$2,武魂升星!$C$21:$D$27,2,0)</f>
        <v>0.48</v>
      </c>
      <c r="BB36">
        <f>VLOOKUP($B$2,武魂升星!$C$21:$D$27,2,0)</f>
        <v>0.48</v>
      </c>
      <c r="BC36">
        <f>VLOOKUP($B$2,武魂升星!$C$21:$D$27,2,0)</f>
        <v>0.48</v>
      </c>
      <c r="BD36">
        <f>VLOOKUP($B$2,武魂升星!$C$21:$D$27,2,0)</f>
        <v>0.48</v>
      </c>
      <c r="BE36">
        <f>VLOOKUP($B$2,武魂升星!$C$21:$D$27,2,0)</f>
        <v>0.48</v>
      </c>
      <c r="BF36">
        <f>VLOOKUP($B$2,武魂升星!$C$21:$D$27,2,0)</f>
        <v>0.48</v>
      </c>
      <c r="BG36">
        <f>VLOOKUP($B$2,武魂升星!$C$21:$D$27,2,0)</f>
        <v>0.48</v>
      </c>
      <c r="BH36">
        <f>VLOOKUP($B$2,武魂升星!$C$21:$D$27,2,0)</f>
        <v>0.48</v>
      </c>
      <c r="BI36">
        <f>VLOOKUP($B$2,武魂升星!$C$21:$D$27,2,0)</f>
        <v>0.48</v>
      </c>
      <c r="BJ36">
        <f>VLOOKUP($B$2,武魂升星!$C$21:$D$27,2,0)</f>
        <v>0.48</v>
      </c>
      <c r="BK36">
        <f>VLOOKUP($B$2,武魂升星!$C$21:$D$27,2,0)</f>
        <v>0.48</v>
      </c>
      <c r="BL36">
        <f>VLOOKUP($B$2,武魂升星!$C$21:$D$27,2,0)</f>
        <v>0.48</v>
      </c>
      <c r="BM36">
        <f>VLOOKUP($B$2,武魂升星!$C$21:$D$27,2,0)</f>
        <v>0.48</v>
      </c>
    </row>
    <row r="37" spans="2:65" x14ac:dyDescent="0.2">
      <c r="B37">
        <v>33</v>
      </c>
      <c r="D37">
        <f>武魂升阶!D37*(1+VLOOKUP($B$1,武魂升星!$C$13:$Q$19,D$2,0))+VLOOKUP($B$1,武魂升星!$C$5:$Q$11,D$2,0)</f>
        <v>11050.122000000001</v>
      </c>
      <c r="E37">
        <f>武魂升阶!E37*(1+VLOOKUP($B$1,武魂升星!$C$13:$Q$19,E$2,0))+VLOOKUP($B$1,武魂升星!$C$5:$Q$11,E$2,0)</f>
        <v>3650.0239999999999</v>
      </c>
      <c r="F37">
        <f>武魂升阶!F37*(1+VLOOKUP($B$1,武魂升星!$C$13:$Q$19,F$2,0))+VLOOKUP($B$1,武魂升星!$C$5:$Q$11,F$2,0)</f>
        <v>1064.0119999999999</v>
      </c>
      <c r="G37">
        <f>武魂升阶!G37*(1+VLOOKUP($B$1,武魂升星!$C$13:$Q$19,G$2,0))+VLOOKUP($B$1,武魂升星!$C$5:$Q$11,G$2,0)</f>
        <v>1064.0119999999999</v>
      </c>
      <c r="H37">
        <f>武魂升阶!H37*(1+VLOOKUP($B$1,武魂升星!$C$13:$Q$19,H$2,0))+VLOOKUP($B$1,武魂升星!$C$5:$Q$11,H$2,0)</f>
        <v>181.41000000000003</v>
      </c>
      <c r="I37">
        <f>武魂升阶!I37*(1+VLOOKUP($B$1,武魂升星!$C$13:$Q$19,I$2,0))+VLOOKUP($B$1,武魂升星!$C$5:$Q$11,I$2,0)</f>
        <v>181.41000000000003</v>
      </c>
      <c r="J37">
        <f>武魂升阶!J37*(1+VLOOKUP($B$1,武魂升星!$C$13:$Q$19,J$2,0))+VLOOKUP($B$1,武魂升星!$C$5:$Q$11,J$2,0)</f>
        <v>181.79399999999998</v>
      </c>
      <c r="K37">
        <f>武魂升阶!K37*(1+VLOOKUP($B$1,武魂升星!$C$13:$Q$19,K$2,0))+VLOOKUP($B$1,武魂升星!$C$5:$Q$11,K$2,0)</f>
        <v>181.41000000000003</v>
      </c>
      <c r="L37">
        <f>武魂升阶!L37*(1+VLOOKUP($B$1,武魂升星!$C$13:$Q$19,L$2,0))+VLOOKUP($B$1,武魂升星!$C$5:$Q$11,L$2,0)</f>
        <v>181.41000000000003</v>
      </c>
      <c r="M37">
        <f>武魂升阶!M37*(1+VLOOKUP($B$1,武魂升星!$C$13:$Q$19,M$2,0))+VLOOKUP($B$1,武魂升星!$C$5:$Q$11,M$2,0)</f>
        <v>181.41000000000003</v>
      </c>
      <c r="N37">
        <f>武魂升阶!N37*(1+VLOOKUP($B$1,武魂升星!$C$13:$Q$19,N$2,0))+VLOOKUP($B$1,武魂升星!$C$5:$Q$11,N$2,0)</f>
        <v>0</v>
      </c>
      <c r="O37">
        <f>武魂升阶!O37*(1+VLOOKUP($B$1,武魂升星!$C$13:$Q$19,O$2,0))+VLOOKUP($B$1,武魂升星!$C$5:$Q$11,O$2,0)</f>
        <v>0</v>
      </c>
      <c r="P37">
        <f>武魂升阶!P37*(1+VLOOKUP($B$1,武魂升星!$C$13:$Q$19,P$2,0))+VLOOKUP($B$1,武魂升星!$C$5:$Q$11,P$2,0)</f>
        <v>210.42</v>
      </c>
      <c r="Q37">
        <f>武魂升阶!Q37*(1+VLOOKUP($B$1,武魂升星!$C$13:$Q$19,Q$2,0))+VLOOKUP($B$1,武魂升星!$C$5:$Q$11,Q$2,0)</f>
        <v>210.42</v>
      </c>
      <c r="T37">
        <f>武魂升阶!T37*(1+VLOOKUP($B$1,武魂升星!$C$13:$Q$19,T$2,0))+VLOOKUP($B$1,武魂升星!$C$5:$Q$11,T$2,0)</f>
        <v>10592.654000000002</v>
      </c>
      <c r="U37">
        <f>武魂升阶!U37*(1+VLOOKUP($B$1,武魂升星!$C$13:$Q$19,U$2,0))+VLOOKUP($B$1,武魂升星!$C$5:$Q$11,U$2,0)</f>
        <v>3725.3739999999998</v>
      </c>
      <c r="V37">
        <f>武魂升阶!V37*(1+VLOOKUP($B$1,武魂升星!$C$13:$Q$19,V$2,0))+VLOOKUP($B$1,武魂升星!$C$5:$Q$11,V$2,0)</f>
        <v>1007.2439999999999</v>
      </c>
      <c r="W37">
        <f>武魂升阶!W37*(1+VLOOKUP($B$1,武魂升星!$C$13:$Q$19,W$2,0))+VLOOKUP($B$1,武魂升星!$C$5:$Q$11,W$2,0)</f>
        <v>1007.2439999999999</v>
      </c>
      <c r="X37">
        <f>武魂升阶!X37*(1+VLOOKUP($B$1,武魂升星!$C$13:$Q$19,X$2,0))+VLOOKUP($B$1,武魂升星!$C$5:$Q$11,X$2,0)</f>
        <v>179.49</v>
      </c>
      <c r="Y37">
        <f>武魂升阶!Y37*(1+VLOOKUP($B$1,武魂升星!$C$13:$Q$19,Y$2,0))+VLOOKUP($B$1,武魂升星!$C$5:$Q$11,Y$2,0)</f>
        <v>179.49</v>
      </c>
      <c r="Z37">
        <f>武魂升阶!Z37*(1+VLOOKUP($B$1,武魂升星!$C$13:$Q$19,Z$2,0))+VLOOKUP($B$1,武魂升星!$C$5:$Q$11,Z$2,0)</f>
        <v>183.714</v>
      </c>
      <c r="AA37">
        <f>武魂升阶!AA37*(1+VLOOKUP($B$1,武魂升星!$C$13:$Q$19,AA$2,0))+VLOOKUP($B$1,武魂升星!$C$5:$Q$11,AA$2,0)</f>
        <v>183.33</v>
      </c>
      <c r="AB37">
        <f>武魂升阶!AB37*(1+VLOOKUP($B$1,武魂升星!$C$13:$Q$19,AB$2,0))+VLOOKUP($B$1,武魂升星!$C$5:$Q$11,AB$2,0)</f>
        <v>181.41000000000003</v>
      </c>
      <c r="AC37">
        <f>武魂升阶!AC37*(1+VLOOKUP($B$1,武魂升星!$C$13:$Q$19,AC$2,0))+VLOOKUP($B$1,武魂升星!$C$5:$Q$11,AC$2,0)</f>
        <v>181.41000000000003</v>
      </c>
      <c r="AD37">
        <f>武魂升阶!AD37*(1+VLOOKUP($B$1,武魂升星!$C$13:$Q$19,AD$2,0))+VLOOKUP($B$1,武魂升星!$C$5:$Q$11,AD$2,0)</f>
        <v>0</v>
      </c>
      <c r="AE37">
        <f>武魂升阶!AE37*(1+VLOOKUP($B$1,武魂升星!$C$13:$Q$19,AE$2,0))+VLOOKUP($B$1,武魂升星!$C$5:$Q$11,AE$2,0)</f>
        <v>0</v>
      </c>
      <c r="AF37">
        <f>武魂升阶!AF37*(1+VLOOKUP($B$1,武魂升星!$C$13:$Q$19,AF$2,0))+VLOOKUP($B$1,武魂升星!$C$5:$Q$11,AF$2,0)</f>
        <v>210.42</v>
      </c>
      <c r="AG37">
        <f>武魂升阶!AG37*(1+VLOOKUP($B$1,武魂升星!$C$13:$Q$19,AG$2,0))+VLOOKUP($B$1,武魂升星!$C$5:$Q$11,AG$2,0)</f>
        <v>210.42</v>
      </c>
      <c r="AJ37">
        <f>武魂升阶!AJ37*(1+VLOOKUP($B$1,武魂升星!$C$13:$Q$19,AJ$2,0))+VLOOKUP($B$1,武魂升星!$C$5:$Q$11,AJ$2,0)</f>
        <v>10135.208000000001</v>
      </c>
      <c r="AK37">
        <f>武魂升阶!AK37*(1+VLOOKUP($B$1,武魂升星!$C$13:$Q$19,AK$2,0))+VLOOKUP($B$1,武魂升星!$C$5:$Q$11,AK$2,0)</f>
        <v>3801.7799999999997</v>
      </c>
      <c r="AL37">
        <f>武魂升阶!AL37*(1+VLOOKUP($B$1,武魂升星!$C$13:$Q$19,AL$2,0))+VLOOKUP($B$1,武魂升星!$C$5:$Q$11,AL$2,0)</f>
        <v>952.84400000000005</v>
      </c>
      <c r="AM37">
        <f>武魂升阶!AM37*(1+VLOOKUP($B$1,武魂升星!$C$13:$Q$19,AM$2,0))+VLOOKUP($B$1,武魂升星!$C$5:$Q$11,AM$2,0)</f>
        <v>952.84400000000005</v>
      </c>
      <c r="AN37">
        <f>武魂升阶!AN37*(1+VLOOKUP($B$1,武魂升星!$C$13:$Q$19,AN$2,0))+VLOOKUP($B$1,武魂升星!$C$5:$Q$11,AN$2,0)</f>
        <v>181.41000000000003</v>
      </c>
      <c r="AO37">
        <f>武魂升阶!AO37*(1+VLOOKUP($B$1,武魂升星!$C$13:$Q$19,AO$2,0))+VLOOKUP($B$1,武魂升星!$C$5:$Q$11,AO$2,0)</f>
        <v>181.41000000000003</v>
      </c>
      <c r="AP37">
        <f>武魂升阶!AP37*(1+VLOOKUP($B$1,武魂升星!$C$13:$Q$19,AP$2,0))+VLOOKUP($B$1,武魂升星!$C$5:$Q$11,AP$2,0)</f>
        <v>181.79399999999998</v>
      </c>
      <c r="AQ37">
        <f>武魂升阶!AQ37*(1+VLOOKUP($B$1,武魂升星!$C$13:$Q$19,AQ$2,0))+VLOOKUP($B$1,武魂升星!$C$5:$Q$11,AQ$2,0)</f>
        <v>181.41000000000003</v>
      </c>
      <c r="AR37">
        <f>武魂升阶!AR37*(1+VLOOKUP($B$1,武魂升星!$C$13:$Q$19,AR$2,0))+VLOOKUP($B$1,武魂升星!$C$5:$Q$11,AR$2,0)</f>
        <v>181.41000000000003</v>
      </c>
      <c r="AS37">
        <f>武魂升阶!AS37*(1+VLOOKUP($B$1,武魂升星!$C$13:$Q$19,AS$2,0))+VLOOKUP($B$1,武魂升星!$C$5:$Q$11,AS$2,0)</f>
        <v>181.41000000000003</v>
      </c>
      <c r="AT37">
        <f>武魂升阶!AT37*(1+VLOOKUP($B$1,武魂升星!$C$13:$Q$19,AT$2,0))+VLOOKUP($B$1,武魂升星!$C$5:$Q$11,AT$2,0)</f>
        <v>0</v>
      </c>
      <c r="AU37">
        <f>武魂升阶!AU37*(1+VLOOKUP($B$1,武魂升星!$C$13:$Q$19,AU$2,0))+VLOOKUP($B$1,武魂升星!$C$5:$Q$11,AU$2,0)</f>
        <v>0</v>
      </c>
      <c r="AV37">
        <f>武魂升阶!AV37*(1+VLOOKUP($B$1,武魂升星!$C$13:$Q$19,AV$2,0))+VLOOKUP($B$1,武魂升星!$C$5:$Q$11,AV$2,0)</f>
        <v>210.42</v>
      </c>
      <c r="AW37">
        <f>武魂升阶!AW37*(1+VLOOKUP($B$1,武魂升星!$C$13:$Q$19,AW$2,0))+VLOOKUP($B$1,武魂升星!$C$5:$Q$11,AW$2,0)</f>
        <v>210.42</v>
      </c>
      <c r="AZ37">
        <f>VLOOKUP($B$2,武魂升星!$C$21:$D$27,2,0)</f>
        <v>0.48</v>
      </c>
      <c r="BA37">
        <f>VLOOKUP($B$2,武魂升星!$C$21:$D$27,2,0)</f>
        <v>0.48</v>
      </c>
      <c r="BB37">
        <f>VLOOKUP($B$2,武魂升星!$C$21:$D$27,2,0)</f>
        <v>0.48</v>
      </c>
      <c r="BC37">
        <f>VLOOKUP($B$2,武魂升星!$C$21:$D$27,2,0)</f>
        <v>0.48</v>
      </c>
      <c r="BD37">
        <f>VLOOKUP($B$2,武魂升星!$C$21:$D$27,2,0)</f>
        <v>0.48</v>
      </c>
      <c r="BE37">
        <f>VLOOKUP($B$2,武魂升星!$C$21:$D$27,2,0)</f>
        <v>0.48</v>
      </c>
      <c r="BF37">
        <f>VLOOKUP($B$2,武魂升星!$C$21:$D$27,2,0)</f>
        <v>0.48</v>
      </c>
      <c r="BG37">
        <f>VLOOKUP($B$2,武魂升星!$C$21:$D$27,2,0)</f>
        <v>0.48</v>
      </c>
      <c r="BH37">
        <f>VLOOKUP($B$2,武魂升星!$C$21:$D$27,2,0)</f>
        <v>0.48</v>
      </c>
      <c r="BI37">
        <f>VLOOKUP($B$2,武魂升星!$C$21:$D$27,2,0)</f>
        <v>0.48</v>
      </c>
      <c r="BJ37">
        <f>VLOOKUP($B$2,武魂升星!$C$21:$D$27,2,0)</f>
        <v>0.48</v>
      </c>
      <c r="BK37">
        <f>VLOOKUP($B$2,武魂升星!$C$21:$D$27,2,0)</f>
        <v>0.48</v>
      </c>
      <c r="BL37">
        <f>VLOOKUP($B$2,武魂升星!$C$21:$D$27,2,0)</f>
        <v>0.48</v>
      </c>
      <c r="BM37">
        <f>VLOOKUP($B$2,武魂升星!$C$21:$D$27,2,0)</f>
        <v>0.48</v>
      </c>
    </row>
    <row r="38" spans="2:65" x14ac:dyDescent="0.2">
      <c r="B38">
        <v>34</v>
      </c>
      <c r="D38">
        <f>武魂升阶!D38*(1+VLOOKUP($B$1,武魂升星!$C$13:$Q$19,D$2,0))+VLOOKUP($B$1,武魂升星!$C$5:$Q$11,D$2,0)</f>
        <v>11182.122000000001</v>
      </c>
      <c r="E38">
        <f>武魂升阶!E38*(1+VLOOKUP($B$1,武魂升星!$C$13:$Q$19,E$2,0))+VLOOKUP($B$1,武魂升星!$C$5:$Q$11,E$2,0)</f>
        <v>3685.2240000000002</v>
      </c>
      <c r="F38">
        <f>武魂升阶!F38*(1+VLOOKUP($B$1,武魂升星!$C$13:$Q$19,F$2,0))+VLOOKUP($B$1,武魂升星!$C$5:$Q$11,F$2,0)</f>
        <v>1075.212</v>
      </c>
      <c r="G38">
        <f>武魂升阶!G38*(1+VLOOKUP($B$1,武魂升星!$C$13:$Q$19,G$2,0))+VLOOKUP($B$1,武魂升星!$C$5:$Q$11,G$2,0)</f>
        <v>1075.212</v>
      </c>
      <c r="H38">
        <f>武魂升阶!H38*(1+VLOOKUP($B$1,武魂升星!$C$13:$Q$19,H$2,0))+VLOOKUP($B$1,武魂升星!$C$5:$Q$11,H$2,0)</f>
        <v>184.61</v>
      </c>
      <c r="I38">
        <f>武魂升阶!I38*(1+VLOOKUP($B$1,武魂升星!$C$13:$Q$19,I$2,0))+VLOOKUP($B$1,武魂升星!$C$5:$Q$11,I$2,0)</f>
        <v>184.61</v>
      </c>
      <c r="J38">
        <f>武魂升阶!J38*(1+VLOOKUP($B$1,武魂升星!$C$13:$Q$19,J$2,0))+VLOOKUP($B$1,武魂升星!$C$5:$Q$11,J$2,0)</f>
        <v>184.994</v>
      </c>
      <c r="K38">
        <f>武魂升阶!K38*(1+VLOOKUP($B$1,武魂升星!$C$13:$Q$19,K$2,0))+VLOOKUP($B$1,武魂升星!$C$5:$Q$11,K$2,0)</f>
        <v>184.61</v>
      </c>
      <c r="L38">
        <f>武魂升阶!L38*(1+VLOOKUP($B$1,武魂升星!$C$13:$Q$19,L$2,0))+VLOOKUP($B$1,武魂升星!$C$5:$Q$11,L$2,0)</f>
        <v>184.61</v>
      </c>
      <c r="M38">
        <f>武魂升阶!M38*(1+VLOOKUP($B$1,武魂升星!$C$13:$Q$19,M$2,0))+VLOOKUP($B$1,武魂升星!$C$5:$Q$11,M$2,0)</f>
        <v>184.61</v>
      </c>
      <c r="N38">
        <f>武魂升阶!N38*(1+VLOOKUP($B$1,武魂升星!$C$13:$Q$19,N$2,0))+VLOOKUP($B$1,武魂升星!$C$5:$Q$11,N$2,0)</f>
        <v>0</v>
      </c>
      <c r="O38">
        <f>武魂升阶!O38*(1+VLOOKUP($B$1,武魂升星!$C$13:$Q$19,O$2,0))+VLOOKUP($B$1,武魂升星!$C$5:$Q$11,O$2,0)</f>
        <v>0</v>
      </c>
      <c r="P38">
        <f>武魂升阶!P38*(1+VLOOKUP($B$1,武魂升星!$C$13:$Q$19,P$2,0))+VLOOKUP($B$1,武魂升星!$C$5:$Q$11,P$2,0)</f>
        <v>216.42</v>
      </c>
      <c r="Q38">
        <f>武魂升阶!Q38*(1+VLOOKUP($B$1,武魂升星!$C$13:$Q$19,Q$2,0))+VLOOKUP($B$1,武魂升星!$C$5:$Q$11,Q$2,0)</f>
        <v>216.42</v>
      </c>
      <c r="T38">
        <f>武魂升阶!T38*(1+VLOOKUP($B$1,武魂升星!$C$13:$Q$19,T$2,0))+VLOOKUP($B$1,武魂升星!$C$5:$Q$11,T$2,0)</f>
        <v>10711.454000000002</v>
      </c>
      <c r="U38">
        <f>武魂升阶!U38*(1+VLOOKUP($B$1,武魂升星!$C$13:$Q$19,U$2,0))+VLOOKUP($B$1,武魂升星!$C$5:$Q$11,U$2,0)</f>
        <v>3762.7739999999999</v>
      </c>
      <c r="V38">
        <f>武魂升阶!V38*(1+VLOOKUP($B$1,武魂升星!$C$13:$Q$19,V$2,0))+VLOOKUP($B$1,武魂升星!$C$5:$Q$11,V$2,0)</f>
        <v>1016.8440000000001</v>
      </c>
      <c r="W38">
        <f>武魂升阶!W38*(1+VLOOKUP($B$1,武魂升星!$C$13:$Q$19,W$2,0))+VLOOKUP($B$1,武魂升星!$C$5:$Q$11,W$2,0)</f>
        <v>1016.8440000000001</v>
      </c>
      <c r="X38">
        <f>武魂升阶!X38*(1+VLOOKUP($B$1,武魂升星!$C$13:$Q$19,X$2,0))+VLOOKUP($B$1,武魂升星!$C$5:$Q$11,X$2,0)</f>
        <v>182.69</v>
      </c>
      <c r="Y38">
        <f>武魂升阶!Y38*(1+VLOOKUP($B$1,武魂升星!$C$13:$Q$19,Y$2,0))+VLOOKUP($B$1,武魂升星!$C$5:$Q$11,Y$2,0)</f>
        <v>182.69</v>
      </c>
      <c r="Z38">
        <f>武魂升阶!Z38*(1+VLOOKUP($B$1,武魂升星!$C$13:$Q$19,Z$2,0))+VLOOKUP($B$1,武魂升星!$C$5:$Q$11,Z$2,0)</f>
        <v>186.91399999999999</v>
      </c>
      <c r="AA38">
        <f>武魂升阶!AA38*(1+VLOOKUP($B$1,武魂升星!$C$13:$Q$19,AA$2,0))+VLOOKUP($B$1,武魂升星!$C$5:$Q$11,AA$2,0)</f>
        <v>186.53000000000003</v>
      </c>
      <c r="AB38">
        <f>武魂升阶!AB38*(1+VLOOKUP($B$1,武魂升星!$C$13:$Q$19,AB$2,0))+VLOOKUP($B$1,武魂升星!$C$5:$Q$11,AB$2,0)</f>
        <v>184.61</v>
      </c>
      <c r="AC38">
        <f>武魂升阶!AC38*(1+VLOOKUP($B$1,武魂升星!$C$13:$Q$19,AC$2,0))+VLOOKUP($B$1,武魂升星!$C$5:$Q$11,AC$2,0)</f>
        <v>184.61</v>
      </c>
      <c r="AD38">
        <f>武魂升阶!AD38*(1+VLOOKUP($B$1,武魂升星!$C$13:$Q$19,AD$2,0))+VLOOKUP($B$1,武魂升星!$C$5:$Q$11,AD$2,0)</f>
        <v>0</v>
      </c>
      <c r="AE38">
        <f>武魂升阶!AE38*(1+VLOOKUP($B$1,武魂升星!$C$13:$Q$19,AE$2,0))+VLOOKUP($B$1,武魂升星!$C$5:$Q$11,AE$2,0)</f>
        <v>0</v>
      </c>
      <c r="AF38">
        <f>武魂升阶!AF38*(1+VLOOKUP($B$1,武魂升星!$C$13:$Q$19,AF$2,0))+VLOOKUP($B$1,武魂升星!$C$5:$Q$11,AF$2,0)</f>
        <v>216.42</v>
      </c>
      <c r="AG38">
        <f>武魂升阶!AG38*(1+VLOOKUP($B$1,武魂升星!$C$13:$Q$19,AG$2,0))+VLOOKUP($B$1,武魂升星!$C$5:$Q$11,AG$2,0)</f>
        <v>216.42</v>
      </c>
      <c r="AJ38">
        <f>武魂升阶!AJ38*(1+VLOOKUP($B$1,武魂升星!$C$13:$Q$19,AJ$2,0))+VLOOKUP($B$1,武魂升星!$C$5:$Q$11,AJ$2,0)</f>
        <v>10240.808000000001</v>
      </c>
      <c r="AK38">
        <f>武魂升阶!AK38*(1+VLOOKUP($B$1,武魂升星!$C$13:$Q$19,AK$2,0))+VLOOKUP($B$1,武魂升星!$C$5:$Q$11,AK$2,0)</f>
        <v>3841.3799999999997</v>
      </c>
      <c r="AL38">
        <f>武魂升阶!AL38*(1+VLOOKUP($B$1,武魂升星!$C$13:$Q$19,AL$2,0))+VLOOKUP($B$1,武魂升星!$C$5:$Q$11,AL$2,0)</f>
        <v>960.84400000000005</v>
      </c>
      <c r="AM38">
        <f>武魂升阶!AM38*(1+VLOOKUP($B$1,武魂升星!$C$13:$Q$19,AM$2,0))+VLOOKUP($B$1,武魂升星!$C$5:$Q$11,AM$2,0)</f>
        <v>960.84400000000005</v>
      </c>
      <c r="AN38">
        <f>武魂升阶!AN38*(1+VLOOKUP($B$1,武魂升星!$C$13:$Q$19,AN$2,0))+VLOOKUP($B$1,武魂升星!$C$5:$Q$11,AN$2,0)</f>
        <v>184.61</v>
      </c>
      <c r="AO38">
        <f>武魂升阶!AO38*(1+VLOOKUP($B$1,武魂升星!$C$13:$Q$19,AO$2,0))+VLOOKUP($B$1,武魂升星!$C$5:$Q$11,AO$2,0)</f>
        <v>184.61</v>
      </c>
      <c r="AP38">
        <f>武魂升阶!AP38*(1+VLOOKUP($B$1,武魂升星!$C$13:$Q$19,AP$2,0))+VLOOKUP($B$1,武魂升星!$C$5:$Q$11,AP$2,0)</f>
        <v>184.994</v>
      </c>
      <c r="AQ38">
        <f>武魂升阶!AQ38*(1+VLOOKUP($B$1,武魂升星!$C$13:$Q$19,AQ$2,0))+VLOOKUP($B$1,武魂升星!$C$5:$Q$11,AQ$2,0)</f>
        <v>184.61</v>
      </c>
      <c r="AR38">
        <f>武魂升阶!AR38*(1+VLOOKUP($B$1,武魂升星!$C$13:$Q$19,AR$2,0))+VLOOKUP($B$1,武魂升星!$C$5:$Q$11,AR$2,0)</f>
        <v>184.61</v>
      </c>
      <c r="AS38">
        <f>武魂升阶!AS38*(1+VLOOKUP($B$1,武魂升星!$C$13:$Q$19,AS$2,0))+VLOOKUP($B$1,武魂升星!$C$5:$Q$11,AS$2,0)</f>
        <v>184.61</v>
      </c>
      <c r="AT38">
        <f>武魂升阶!AT38*(1+VLOOKUP($B$1,武魂升星!$C$13:$Q$19,AT$2,0))+VLOOKUP($B$1,武魂升星!$C$5:$Q$11,AT$2,0)</f>
        <v>0</v>
      </c>
      <c r="AU38">
        <f>武魂升阶!AU38*(1+VLOOKUP($B$1,武魂升星!$C$13:$Q$19,AU$2,0))+VLOOKUP($B$1,武魂升星!$C$5:$Q$11,AU$2,0)</f>
        <v>0</v>
      </c>
      <c r="AV38">
        <f>武魂升阶!AV38*(1+VLOOKUP($B$1,武魂升星!$C$13:$Q$19,AV$2,0))+VLOOKUP($B$1,武魂升星!$C$5:$Q$11,AV$2,0)</f>
        <v>216.42</v>
      </c>
      <c r="AW38">
        <f>武魂升阶!AW38*(1+VLOOKUP($B$1,武魂升星!$C$13:$Q$19,AW$2,0))+VLOOKUP($B$1,武魂升星!$C$5:$Q$11,AW$2,0)</f>
        <v>216.42</v>
      </c>
      <c r="AZ38">
        <f>VLOOKUP($B$2,武魂升星!$C$21:$D$27,2,0)</f>
        <v>0.48</v>
      </c>
      <c r="BA38">
        <f>VLOOKUP($B$2,武魂升星!$C$21:$D$27,2,0)</f>
        <v>0.48</v>
      </c>
      <c r="BB38">
        <f>VLOOKUP($B$2,武魂升星!$C$21:$D$27,2,0)</f>
        <v>0.48</v>
      </c>
      <c r="BC38">
        <f>VLOOKUP($B$2,武魂升星!$C$21:$D$27,2,0)</f>
        <v>0.48</v>
      </c>
      <c r="BD38">
        <f>VLOOKUP($B$2,武魂升星!$C$21:$D$27,2,0)</f>
        <v>0.48</v>
      </c>
      <c r="BE38">
        <f>VLOOKUP($B$2,武魂升星!$C$21:$D$27,2,0)</f>
        <v>0.48</v>
      </c>
      <c r="BF38">
        <f>VLOOKUP($B$2,武魂升星!$C$21:$D$27,2,0)</f>
        <v>0.48</v>
      </c>
      <c r="BG38">
        <f>VLOOKUP($B$2,武魂升星!$C$21:$D$27,2,0)</f>
        <v>0.48</v>
      </c>
      <c r="BH38">
        <f>VLOOKUP($B$2,武魂升星!$C$21:$D$27,2,0)</f>
        <v>0.48</v>
      </c>
      <c r="BI38">
        <f>VLOOKUP($B$2,武魂升星!$C$21:$D$27,2,0)</f>
        <v>0.48</v>
      </c>
      <c r="BJ38">
        <f>VLOOKUP($B$2,武魂升星!$C$21:$D$27,2,0)</f>
        <v>0.48</v>
      </c>
      <c r="BK38">
        <f>VLOOKUP($B$2,武魂升星!$C$21:$D$27,2,0)</f>
        <v>0.48</v>
      </c>
      <c r="BL38">
        <f>VLOOKUP($B$2,武魂升星!$C$21:$D$27,2,0)</f>
        <v>0.48</v>
      </c>
      <c r="BM38">
        <f>VLOOKUP($B$2,武魂升星!$C$21:$D$27,2,0)</f>
        <v>0.48</v>
      </c>
    </row>
    <row r="39" spans="2:65" x14ac:dyDescent="0.2">
      <c r="B39">
        <v>35</v>
      </c>
      <c r="D39">
        <f>武魂升阶!D39*(1+VLOOKUP($B$1,武魂升星!$C$13:$Q$19,D$2,0))+VLOOKUP($B$1,武魂升星!$C$5:$Q$11,D$2,0)</f>
        <v>11352.138000000001</v>
      </c>
      <c r="E39">
        <f>武魂升阶!E39*(1+VLOOKUP($B$1,武魂升星!$C$13:$Q$19,E$2,0))+VLOOKUP($B$1,武魂升星!$C$5:$Q$11,E$2,0)</f>
        <v>3730.8959999999997</v>
      </c>
      <c r="F39">
        <f>武魂升阶!F39*(1+VLOOKUP($B$1,武魂升星!$C$13:$Q$19,F$2,0))+VLOOKUP($B$1,武魂升星!$C$5:$Q$11,F$2,0)</f>
        <v>1089.8679999999999</v>
      </c>
      <c r="G39">
        <f>武魂升阶!G39*(1+VLOOKUP($B$1,武魂升星!$C$13:$Q$19,G$2,0))+VLOOKUP($B$1,武魂升星!$C$5:$Q$11,G$2,0)</f>
        <v>1089.8679999999999</v>
      </c>
      <c r="H39">
        <f>武魂升阶!H39*(1+VLOOKUP($B$1,武魂升星!$C$13:$Q$19,H$2,0))+VLOOKUP($B$1,武魂升星!$C$5:$Q$11,H$2,0)</f>
        <v>188.13</v>
      </c>
      <c r="I39">
        <f>武魂升阶!I39*(1+VLOOKUP($B$1,武魂升星!$C$13:$Q$19,I$2,0))+VLOOKUP($B$1,武魂升星!$C$5:$Q$11,I$2,0)</f>
        <v>188.13</v>
      </c>
      <c r="J39">
        <f>武魂升阶!J39*(1+VLOOKUP($B$1,武魂升星!$C$13:$Q$19,J$2,0))+VLOOKUP($B$1,武魂升星!$C$5:$Q$11,J$2,0)</f>
        <v>188.57800000000003</v>
      </c>
      <c r="K39">
        <f>武魂升阶!K39*(1+VLOOKUP($B$1,武魂升星!$C$13:$Q$19,K$2,0))+VLOOKUP($B$1,武魂升星!$C$5:$Q$11,K$2,0)</f>
        <v>188.13</v>
      </c>
      <c r="L39">
        <f>武魂升阶!L39*(1+VLOOKUP($B$1,武魂升星!$C$13:$Q$19,L$2,0))+VLOOKUP($B$1,武魂升星!$C$5:$Q$11,L$2,0)</f>
        <v>188.13</v>
      </c>
      <c r="M39">
        <f>武魂升阶!M39*(1+VLOOKUP($B$1,武魂升星!$C$13:$Q$19,M$2,0))+VLOOKUP($B$1,武魂升星!$C$5:$Q$11,M$2,0)</f>
        <v>188.13</v>
      </c>
      <c r="N39">
        <f>武魂升阶!N39*(1+VLOOKUP($B$1,武魂升星!$C$13:$Q$19,N$2,0))+VLOOKUP($B$1,武魂升星!$C$5:$Q$11,N$2,0)</f>
        <v>0</v>
      </c>
      <c r="O39">
        <f>武魂升阶!O39*(1+VLOOKUP($B$1,武魂升星!$C$13:$Q$19,O$2,0))+VLOOKUP($B$1,武魂升星!$C$5:$Q$11,O$2,0)</f>
        <v>0</v>
      </c>
      <c r="P39">
        <f>武魂升阶!P39*(1+VLOOKUP($B$1,武魂升星!$C$13:$Q$19,P$2,0))+VLOOKUP($B$1,武魂升星!$C$5:$Q$11,P$2,0)</f>
        <v>224.58</v>
      </c>
      <c r="Q39">
        <f>武魂升阶!Q39*(1+VLOOKUP($B$1,武魂升星!$C$13:$Q$19,Q$2,0))+VLOOKUP($B$1,武魂升星!$C$5:$Q$11,Q$2,0)</f>
        <v>224.58</v>
      </c>
      <c r="T39">
        <f>武魂升阶!T39*(1+VLOOKUP($B$1,武魂升星!$C$13:$Q$19,T$2,0))+VLOOKUP($B$1,武魂升星!$C$5:$Q$11,T$2,0)</f>
        <v>10864.486000000001</v>
      </c>
      <c r="U39">
        <f>武魂升阶!U39*(1+VLOOKUP($B$1,武魂升星!$C$13:$Q$19,U$2,0))+VLOOKUP($B$1,武魂升星!$C$5:$Q$11,U$2,0)</f>
        <v>3811.0859999999998</v>
      </c>
      <c r="V39">
        <f>武魂升阶!V39*(1+VLOOKUP($B$1,武魂升星!$C$13:$Q$19,V$2,0))+VLOOKUP($B$1,武魂升星!$C$5:$Q$11,V$2,0)</f>
        <v>1029.1959999999999</v>
      </c>
      <c r="W39">
        <f>武魂升阶!W39*(1+VLOOKUP($B$1,武魂升星!$C$13:$Q$19,W$2,0))+VLOOKUP($B$1,武魂升星!$C$5:$Q$11,W$2,0)</f>
        <v>1029.1959999999999</v>
      </c>
      <c r="X39">
        <f>武魂升阶!X39*(1+VLOOKUP($B$1,武魂升星!$C$13:$Q$19,X$2,0))+VLOOKUP($B$1,武魂升星!$C$5:$Q$11,X$2,0)</f>
        <v>185.89</v>
      </c>
      <c r="Y39">
        <f>武魂升阶!Y39*(1+VLOOKUP($B$1,武魂升星!$C$13:$Q$19,Y$2,0))+VLOOKUP($B$1,武魂升星!$C$5:$Q$11,Y$2,0)</f>
        <v>185.89</v>
      </c>
      <c r="Z39">
        <f>武魂升阶!Z39*(1+VLOOKUP($B$1,武魂升星!$C$13:$Q$19,Z$2,0))+VLOOKUP($B$1,武魂升星!$C$5:$Q$11,Z$2,0)</f>
        <v>190.81799999999998</v>
      </c>
      <c r="AA39">
        <f>武魂升阶!AA39*(1+VLOOKUP($B$1,武魂升星!$C$13:$Q$19,AA$2,0))+VLOOKUP($B$1,武魂升星!$C$5:$Q$11,AA$2,0)</f>
        <v>190.37</v>
      </c>
      <c r="AB39">
        <f>武魂升阶!AB39*(1+VLOOKUP($B$1,武魂升星!$C$13:$Q$19,AB$2,0))+VLOOKUP($B$1,武魂升星!$C$5:$Q$11,AB$2,0)</f>
        <v>188.13</v>
      </c>
      <c r="AC39">
        <f>武魂升阶!AC39*(1+VLOOKUP($B$1,武魂升星!$C$13:$Q$19,AC$2,0))+VLOOKUP($B$1,武魂升星!$C$5:$Q$11,AC$2,0)</f>
        <v>188.13</v>
      </c>
      <c r="AD39">
        <f>武魂升阶!AD39*(1+VLOOKUP($B$1,武魂升星!$C$13:$Q$19,AD$2,0))+VLOOKUP($B$1,武魂升星!$C$5:$Q$11,AD$2,0)</f>
        <v>0</v>
      </c>
      <c r="AE39">
        <f>武魂升阶!AE39*(1+VLOOKUP($B$1,武魂升星!$C$13:$Q$19,AE$2,0))+VLOOKUP($B$1,武魂升星!$C$5:$Q$11,AE$2,0)</f>
        <v>0</v>
      </c>
      <c r="AF39">
        <f>武魂升阶!AF39*(1+VLOOKUP($B$1,武魂升星!$C$13:$Q$19,AF$2,0))+VLOOKUP($B$1,武魂升星!$C$5:$Q$11,AF$2,0)</f>
        <v>224.58</v>
      </c>
      <c r="AG39">
        <f>武魂升阶!AG39*(1+VLOOKUP($B$1,武魂升星!$C$13:$Q$19,AG$2,0))+VLOOKUP($B$1,武魂升星!$C$5:$Q$11,AG$2,0)</f>
        <v>224.58</v>
      </c>
      <c r="AJ39">
        <f>武魂升阶!AJ39*(1+VLOOKUP($B$1,武魂升星!$C$13:$Q$19,AJ$2,0))+VLOOKUP($B$1,武魂升星!$C$5:$Q$11,AJ$2,0)</f>
        <v>10376.812000000002</v>
      </c>
      <c r="AK39">
        <f>武魂升阶!AK39*(1+VLOOKUP($B$1,武魂升星!$C$13:$Q$19,AK$2,0))+VLOOKUP($B$1,武魂升星!$C$5:$Q$11,AK$2,0)</f>
        <v>3892.596</v>
      </c>
      <c r="AL39">
        <f>武魂升阶!AL39*(1+VLOOKUP($B$1,武魂升星!$C$13:$Q$19,AL$2,0))+VLOOKUP($B$1,武魂升星!$C$5:$Q$11,AL$2,0)</f>
        <v>971.33999999999992</v>
      </c>
      <c r="AM39">
        <f>武魂升阶!AM39*(1+VLOOKUP($B$1,武魂升星!$C$13:$Q$19,AM$2,0))+VLOOKUP($B$1,武魂升星!$C$5:$Q$11,AM$2,0)</f>
        <v>971.33999999999992</v>
      </c>
      <c r="AN39">
        <f>武魂升阶!AN39*(1+VLOOKUP($B$1,武魂升星!$C$13:$Q$19,AN$2,0))+VLOOKUP($B$1,武魂升星!$C$5:$Q$11,AN$2,0)</f>
        <v>188.13</v>
      </c>
      <c r="AO39">
        <f>武魂升阶!AO39*(1+VLOOKUP($B$1,武魂升星!$C$13:$Q$19,AO$2,0))+VLOOKUP($B$1,武魂升星!$C$5:$Q$11,AO$2,0)</f>
        <v>188.13</v>
      </c>
      <c r="AP39">
        <f>武魂升阶!AP39*(1+VLOOKUP($B$1,武魂升星!$C$13:$Q$19,AP$2,0))+VLOOKUP($B$1,武魂升星!$C$5:$Q$11,AP$2,0)</f>
        <v>188.57800000000003</v>
      </c>
      <c r="AQ39">
        <f>武魂升阶!AQ39*(1+VLOOKUP($B$1,武魂升星!$C$13:$Q$19,AQ$2,0))+VLOOKUP($B$1,武魂升星!$C$5:$Q$11,AQ$2,0)</f>
        <v>188.13</v>
      </c>
      <c r="AR39">
        <f>武魂升阶!AR39*(1+VLOOKUP($B$1,武魂升星!$C$13:$Q$19,AR$2,0))+VLOOKUP($B$1,武魂升星!$C$5:$Q$11,AR$2,0)</f>
        <v>188.13</v>
      </c>
      <c r="AS39">
        <f>武魂升阶!AS39*(1+VLOOKUP($B$1,武魂升星!$C$13:$Q$19,AS$2,0))+VLOOKUP($B$1,武魂升星!$C$5:$Q$11,AS$2,0)</f>
        <v>188.13</v>
      </c>
      <c r="AT39">
        <f>武魂升阶!AT39*(1+VLOOKUP($B$1,武魂升星!$C$13:$Q$19,AT$2,0))+VLOOKUP($B$1,武魂升星!$C$5:$Q$11,AT$2,0)</f>
        <v>0</v>
      </c>
      <c r="AU39">
        <f>武魂升阶!AU39*(1+VLOOKUP($B$1,武魂升星!$C$13:$Q$19,AU$2,0))+VLOOKUP($B$1,武魂升星!$C$5:$Q$11,AU$2,0)</f>
        <v>0</v>
      </c>
      <c r="AV39">
        <f>武魂升阶!AV39*(1+VLOOKUP($B$1,武魂升星!$C$13:$Q$19,AV$2,0))+VLOOKUP($B$1,武魂升星!$C$5:$Q$11,AV$2,0)</f>
        <v>224.58</v>
      </c>
      <c r="AW39">
        <f>武魂升阶!AW39*(1+VLOOKUP($B$1,武魂升星!$C$13:$Q$19,AW$2,0))+VLOOKUP($B$1,武魂升星!$C$5:$Q$11,AW$2,0)</f>
        <v>224.58</v>
      </c>
      <c r="AZ39">
        <f>VLOOKUP($B$2,武魂升星!$C$21:$D$27,2,0)</f>
        <v>0.48</v>
      </c>
      <c r="BA39">
        <f>VLOOKUP($B$2,武魂升星!$C$21:$D$27,2,0)</f>
        <v>0.48</v>
      </c>
      <c r="BB39">
        <f>VLOOKUP($B$2,武魂升星!$C$21:$D$27,2,0)</f>
        <v>0.48</v>
      </c>
      <c r="BC39">
        <f>VLOOKUP($B$2,武魂升星!$C$21:$D$27,2,0)</f>
        <v>0.48</v>
      </c>
      <c r="BD39">
        <f>VLOOKUP($B$2,武魂升星!$C$21:$D$27,2,0)</f>
        <v>0.48</v>
      </c>
      <c r="BE39">
        <f>VLOOKUP($B$2,武魂升星!$C$21:$D$27,2,0)</f>
        <v>0.48</v>
      </c>
      <c r="BF39">
        <f>VLOOKUP($B$2,武魂升星!$C$21:$D$27,2,0)</f>
        <v>0.48</v>
      </c>
      <c r="BG39">
        <f>VLOOKUP($B$2,武魂升星!$C$21:$D$27,2,0)</f>
        <v>0.48</v>
      </c>
      <c r="BH39">
        <f>VLOOKUP($B$2,武魂升星!$C$21:$D$27,2,0)</f>
        <v>0.48</v>
      </c>
      <c r="BI39">
        <f>VLOOKUP($B$2,武魂升星!$C$21:$D$27,2,0)</f>
        <v>0.48</v>
      </c>
      <c r="BJ39">
        <f>VLOOKUP($B$2,武魂升星!$C$21:$D$27,2,0)</f>
        <v>0.48</v>
      </c>
      <c r="BK39">
        <f>VLOOKUP($B$2,武魂升星!$C$21:$D$27,2,0)</f>
        <v>0.48</v>
      </c>
      <c r="BL39">
        <f>VLOOKUP($B$2,武魂升星!$C$21:$D$27,2,0)</f>
        <v>0.48</v>
      </c>
      <c r="BM39">
        <f>VLOOKUP($B$2,武魂升星!$C$21:$D$27,2,0)</f>
        <v>0.48</v>
      </c>
    </row>
    <row r="40" spans="2:65" x14ac:dyDescent="0.2">
      <c r="B40">
        <v>36</v>
      </c>
      <c r="D40">
        <f>武魂升阶!D40*(1+VLOOKUP($B$1,武魂升星!$C$13:$Q$19,D$2,0))+VLOOKUP($B$1,武魂升星!$C$5:$Q$11,D$2,0)</f>
        <v>11484.138000000001</v>
      </c>
      <c r="E40">
        <f>武魂升阶!E40*(1+VLOOKUP($B$1,武魂升星!$C$13:$Q$19,E$2,0))+VLOOKUP($B$1,武魂升星!$C$5:$Q$11,E$2,0)</f>
        <v>3766.096</v>
      </c>
      <c r="F40">
        <f>武魂升阶!F40*(1+VLOOKUP($B$1,武魂升星!$C$13:$Q$19,F$2,0))+VLOOKUP($B$1,武魂升星!$C$5:$Q$11,F$2,0)</f>
        <v>1101.068</v>
      </c>
      <c r="G40">
        <f>武魂升阶!G40*(1+VLOOKUP($B$1,武魂升星!$C$13:$Q$19,G$2,0))+VLOOKUP($B$1,武魂升星!$C$5:$Q$11,G$2,0)</f>
        <v>1101.068</v>
      </c>
      <c r="H40">
        <f>武魂升阶!H40*(1+VLOOKUP($B$1,武魂升星!$C$13:$Q$19,H$2,0))+VLOOKUP($B$1,武魂升星!$C$5:$Q$11,H$2,0)</f>
        <v>191.33</v>
      </c>
      <c r="I40">
        <f>武魂升阶!I40*(1+VLOOKUP($B$1,武魂升星!$C$13:$Q$19,I$2,0))+VLOOKUP($B$1,武魂升星!$C$5:$Q$11,I$2,0)</f>
        <v>191.33</v>
      </c>
      <c r="J40">
        <f>武魂升阶!J40*(1+VLOOKUP($B$1,武魂升星!$C$13:$Q$19,J$2,0))+VLOOKUP($B$1,武魂升星!$C$5:$Q$11,J$2,0)</f>
        <v>191.77800000000002</v>
      </c>
      <c r="K40">
        <f>武魂升阶!K40*(1+VLOOKUP($B$1,武魂升星!$C$13:$Q$19,K$2,0))+VLOOKUP($B$1,武魂升星!$C$5:$Q$11,K$2,0)</f>
        <v>191.33</v>
      </c>
      <c r="L40">
        <f>武魂升阶!L40*(1+VLOOKUP($B$1,武魂升星!$C$13:$Q$19,L$2,0))+VLOOKUP($B$1,武魂升星!$C$5:$Q$11,L$2,0)</f>
        <v>191.33</v>
      </c>
      <c r="M40">
        <f>武魂升阶!M40*(1+VLOOKUP($B$1,武魂升星!$C$13:$Q$19,M$2,0))+VLOOKUP($B$1,武魂升星!$C$5:$Q$11,M$2,0)</f>
        <v>191.33</v>
      </c>
      <c r="N40">
        <f>武魂升阶!N40*(1+VLOOKUP($B$1,武魂升星!$C$13:$Q$19,N$2,0))+VLOOKUP($B$1,武魂升星!$C$5:$Q$11,N$2,0)</f>
        <v>0</v>
      </c>
      <c r="O40">
        <f>武魂升阶!O40*(1+VLOOKUP($B$1,武魂升星!$C$13:$Q$19,O$2,0))+VLOOKUP($B$1,武魂升星!$C$5:$Q$11,O$2,0)</f>
        <v>0</v>
      </c>
      <c r="P40">
        <f>武魂升阶!P40*(1+VLOOKUP($B$1,武魂升星!$C$13:$Q$19,P$2,0))+VLOOKUP($B$1,武魂升星!$C$5:$Q$11,P$2,0)</f>
        <v>230.58</v>
      </c>
      <c r="Q40">
        <f>武魂升阶!Q40*(1+VLOOKUP($B$1,武魂升星!$C$13:$Q$19,Q$2,0))+VLOOKUP($B$1,武魂升星!$C$5:$Q$11,Q$2,0)</f>
        <v>230.58</v>
      </c>
      <c r="T40">
        <f>武魂升阶!T40*(1+VLOOKUP($B$1,武魂升星!$C$13:$Q$19,T$2,0))+VLOOKUP($B$1,武魂升星!$C$5:$Q$11,T$2,0)</f>
        <v>10983.286</v>
      </c>
      <c r="U40">
        <f>武魂升阶!U40*(1+VLOOKUP($B$1,武魂升星!$C$13:$Q$19,U$2,0))+VLOOKUP($B$1,武魂升星!$C$5:$Q$11,U$2,0)</f>
        <v>3848.4859999999999</v>
      </c>
      <c r="V40">
        <f>武魂升阶!V40*(1+VLOOKUP($B$1,武魂升星!$C$13:$Q$19,V$2,0))+VLOOKUP($B$1,武魂升星!$C$5:$Q$11,V$2,0)</f>
        <v>1038.796</v>
      </c>
      <c r="W40">
        <f>武魂升阶!W40*(1+VLOOKUP($B$1,武魂升星!$C$13:$Q$19,W$2,0))+VLOOKUP($B$1,武魂升星!$C$5:$Q$11,W$2,0)</f>
        <v>1038.796</v>
      </c>
      <c r="X40">
        <f>武魂升阶!X40*(1+VLOOKUP($B$1,武魂升星!$C$13:$Q$19,X$2,0))+VLOOKUP($B$1,武魂升星!$C$5:$Q$11,X$2,0)</f>
        <v>189.09</v>
      </c>
      <c r="Y40">
        <f>武魂升阶!Y40*(1+VLOOKUP($B$1,武魂升星!$C$13:$Q$19,Y$2,0))+VLOOKUP($B$1,武魂升星!$C$5:$Q$11,Y$2,0)</f>
        <v>189.09</v>
      </c>
      <c r="Z40">
        <f>武魂升阶!Z40*(1+VLOOKUP($B$1,武魂升星!$C$13:$Q$19,Z$2,0))+VLOOKUP($B$1,武魂升星!$C$5:$Q$11,Z$2,0)</f>
        <v>194.018</v>
      </c>
      <c r="AA40">
        <f>武魂升阶!AA40*(1+VLOOKUP($B$1,武魂升星!$C$13:$Q$19,AA$2,0))+VLOOKUP($B$1,武魂升星!$C$5:$Q$11,AA$2,0)</f>
        <v>193.57</v>
      </c>
      <c r="AB40">
        <f>武魂升阶!AB40*(1+VLOOKUP($B$1,武魂升星!$C$13:$Q$19,AB$2,0))+VLOOKUP($B$1,武魂升星!$C$5:$Q$11,AB$2,0)</f>
        <v>191.33</v>
      </c>
      <c r="AC40">
        <f>武魂升阶!AC40*(1+VLOOKUP($B$1,武魂升星!$C$13:$Q$19,AC$2,0))+VLOOKUP($B$1,武魂升星!$C$5:$Q$11,AC$2,0)</f>
        <v>191.33</v>
      </c>
      <c r="AD40">
        <f>武魂升阶!AD40*(1+VLOOKUP($B$1,武魂升星!$C$13:$Q$19,AD$2,0))+VLOOKUP($B$1,武魂升星!$C$5:$Q$11,AD$2,0)</f>
        <v>0</v>
      </c>
      <c r="AE40">
        <f>武魂升阶!AE40*(1+VLOOKUP($B$1,武魂升星!$C$13:$Q$19,AE$2,0))+VLOOKUP($B$1,武魂升星!$C$5:$Q$11,AE$2,0)</f>
        <v>0</v>
      </c>
      <c r="AF40">
        <f>武魂升阶!AF40*(1+VLOOKUP($B$1,武魂升星!$C$13:$Q$19,AF$2,0))+VLOOKUP($B$1,武魂升星!$C$5:$Q$11,AF$2,0)</f>
        <v>230.58</v>
      </c>
      <c r="AG40">
        <f>武魂升阶!AG40*(1+VLOOKUP($B$1,武魂升星!$C$13:$Q$19,AG$2,0))+VLOOKUP($B$1,武魂升星!$C$5:$Q$11,AG$2,0)</f>
        <v>230.58</v>
      </c>
      <c r="AJ40">
        <f>武魂升阶!AJ40*(1+VLOOKUP($B$1,武魂升星!$C$13:$Q$19,AJ$2,0))+VLOOKUP($B$1,武魂升星!$C$5:$Q$11,AJ$2,0)</f>
        <v>10482.412</v>
      </c>
      <c r="AK40">
        <f>武魂升阶!AK40*(1+VLOOKUP($B$1,武魂升星!$C$13:$Q$19,AK$2,0))+VLOOKUP($B$1,武魂升星!$C$5:$Q$11,AK$2,0)</f>
        <v>3932.1959999999999</v>
      </c>
      <c r="AL40">
        <f>武魂升阶!AL40*(1+VLOOKUP($B$1,武魂升星!$C$13:$Q$19,AL$2,0))+VLOOKUP($B$1,武魂升星!$C$5:$Q$11,AL$2,0)</f>
        <v>979.33999999999992</v>
      </c>
      <c r="AM40">
        <f>武魂升阶!AM40*(1+VLOOKUP($B$1,武魂升星!$C$13:$Q$19,AM$2,0))+VLOOKUP($B$1,武魂升星!$C$5:$Q$11,AM$2,0)</f>
        <v>979.33999999999992</v>
      </c>
      <c r="AN40">
        <f>武魂升阶!AN40*(1+VLOOKUP($B$1,武魂升星!$C$13:$Q$19,AN$2,0))+VLOOKUP($B$1,武魂升星!$C$5:$Q$11,AN$2,0)</f>
        <v>191.33</v>
      </c>
      <c r="AO40">
        <f>武魂升阶!AO40*(1+VLOOKUP($B$1,武魂升星!$C$13:$Q$19,AO$2,0))+VLOOKUP($B$1,武魂升星!$C$5:$Q$11,AO$2,0)</f>
        <v>191.33</v>
      </c>
      <c r="AP40">
        <f>武魂升阶!AP40*(1+VLOOKUP($B$1,武魂升星!$C$13:$Q$19,AP$2,0))+VLOOKUP($B$1,武魂升星!$C$5:$Q$11,AP$2,0)</f>
        <v>191.77800000000002</v>
      </c>
      <c r="AQ40">
        <f>武魂升阶!AQ40*(1+VLOOKUP($B$1,武魂升星!$C$13:$Q$19,AQ$2,0))+VLOOKUP($B$1,武魂升星!$C$5:$Q$11,AQ$2,0)</f>
        <v>191.33</v>
      </c>
      <c r="AR40">
        <f>武魂升阶!AR40*(1+VLOOKUP($B$1,武魂升星!$C$13:$Q$19,AR$2,0))+VLOOKUP($B$1,武魂升星!$C$5:$Q$11,AR$2,0)</f>
        <v>191.33</v>
      </c>
      <c r="AS40">
        <f>武魂升阶!AS40*(1+VLOOKUP($B$1,武魂升星!$C$13:$Q$19,AS$2,0))+VLOOKUP($B$1,武魂升星!$C$5:$Q$11,AS$2,0)</f>
        <v>191.33</v>
      </c>
      <c r="AT40">
        <f>武魂升阶!AT40*(1+VLOOKUP($B$1,武魂升星!$C$13:$Q$19,AT$2,0))+VLOOKUP($B$1,武魂升星!$C$5:$Q$11,AT$2,0)</f>
        <v>0</v>
      </c>
      <c r="AU40">
        <f>武魂升阶!AU40*(1+VLOOKUP($B$1,武魂升星!$C$13:$Q$19,AU$2,0))+VLOOKUP($B$1,武魂升星!$C$5:$Q$11,AU$2,0)</f>
        <v>0</v>
      </c>
      <c r="AV40">
        <f>武魂升阶!AV40*(1+VLOOKUP($B$1,武魂升星!$C$13:$Q$19,AV$2,0))+VLOOKUP($B$1,武魂升星!$C$5:$Q$11,AV$2,0)</f>
        <v>230.58</v>
      </c>
      <c r="AW40">
        <f>武魂升阶!AW40*(1+VLOOKUP($B$1,武魂升星!$C$13:$Q$19,AW$2,0))+VLOOKUP($B$1,武魂升星!$C$5:$Q$11,AW$2,0)</f>
        <v>230.58</v>
      </c>
      <c r="AZ40">
        <f>VLOOKUP($B$2,武魂升星!$C$21:$D$27,2,0)</f>
        <v>0.48</v>
      </c>
      <c r="BA40">
        <f>VLOOKUP($B$2,武魂升星!$C$21:$D$27,2,0)</f>
        <v>0.48</v>
      </c>
      <c r="BB40">
        <f>VLOOKUP($B$2,武魂升星!$C$21:$D$27,2,0)</f>
        <v>0.48</v>
      </c>
      <c r="BC40">
        <f>VLOOKUP($B$2,武魂升星!$C$21:$D$27,2,0)</f>
        <v>0.48</v>
      </c>
      <c r="BD40">
        <f>VLOOKUP($B$2,武魂升星!$C$21:$D$27,2,0)</f>
        <v>0.48</v>
      </c>
      <c r="BE40">
        <f>VLOOKUP($B$2,武魂升星!$C$21:$D$27,2,0)</f>
        <v>0.48</v>
      </c>
      <c r="BF40">
        <f>VLOOKUP($B$2,武魂升星!$C$21:$D$27,2,0)</f>
        <v>0.48</v>
      </c>
      <c r="BG40">
        <f>VLOOKUP($B$2,武魂升星!$C$21:$D$27,2,0)</f>
        <v>0.48</v>
      </c>
      <c r="BH40">
        <f>VLOOKUP($B$2,武魂升星!$C$21:$D$27,2,0)</f>
        <v>0.48</v>
      </c>
      <c r="BI40">
        <f>VLOOKUP($B$2,武魂升星!$C$21:$D$27,2,0)</f>
        <v>0.48</v>
      </c>
      <c r="BJ40">
        <f>VLOOKUP($B$2,武魂升星!$C$21:$D$27,2,0)</f>
        <v>0.48</v>
      </c>
      <c r="BK40">
        <f>VLOOKUP($B$2,武魂升星!$C$21:$D$27,2,0)</f>
        <v>0.48</v>
      </c>
      <c r="BL40">
        <f>VLOOKUP($B$2,武魂升星!$C$21:$D$27,2,0)</f>
        <v>0.48</v>
      </c>
      <c r="BM40">
        <f>VLOOKUP($B$2,武魂升星!$C$21:$D$27,2,0)</f>
        <v>0.48</v>
      </c>
    </row>
    <row r="41" spans="2:65" x14ac:dyDescent="0.2">
      <c r="B41">
        <v>37</v>
      </c>
      <c r="D41">
        <f>武魂升阶!D41*(1+VLOOKUP($B$1,武魂升星!$C$13:$Q$19,D$2,0))+VLOOKUP($B$1,武魂升星!$C$5:$Q$11,D$2,0)</f>
        <v>11616.138000000001</v>
      </c>
      <c r="E41">
        <f>武魂升阶!E41*(1+VLOOKUP($B$1,武魂升星!$C$13:$Q$19,E$2,0))+VLOOKUP($B$1,武魂升星!$C$5:$Q$11,E$2,0)</f>
        <v>3801.2959999999998</v>
      </c>
      <c r="F41">
        <f>武魂升阶!F41*(1+VLOOKUP($B$1,武魂升星!$C$13:$Q$19,F$2,0))+VLOOKUP($B$1,武魂升星!$C$5:$Q$11,F$2,0)</f>
        <v>1112.268</v>
      </c>
      <c r="G41">
        <f>武魂升阶!G41*(1+VLOOKUP($B$1,武魂升星!$C$13:$Q$19,G$2,0))+VLOOKUP($B$1,武魂升星!$C$5:$Q$11,G$2,0)</f>
        <v>1112.268</v>
      </c>
      <c r="H41">
        <f>武魂升阶!H41*(1+VLOOKUP($B$1,武魂升星!$C$13:$Q$19,H$2,0))+VLOOKUP($B$1,武魂升星!$C$5:$Q$11,H$2,0)</f>
        <v>194.53000000000003</v>
      </c>
      <c r="I41">
        <f>武魂升阶!I41*(1+VLOOKUP($B$1,武魂升星!$C$13:$Q$19,I$2,0))+VLOOKUP($B$1,武魂升星!$C$5:$Q$11,I$2,0)</f>
        <v>194.53000000000003</v>
      </c>
      <c r="J41">
        <f>武魂升阶!J41*(1+VLOOKUP($B$1,武魂升星!$C$13:$Q$19,J$2,0))+VLOOKUP($B$1,武魂升星!$C$5:$Q$11,J$2,0)</f>
        <v>194.97800000000001</v>
      </c>
      <c r="K41">
        <f>武魂升阶!K41*(1+VLOOKUP($B$1,武魂升星!$C$13:$Q$19,K$2,0))+VLOOKUP($B$1,武魂升星!$C$5:$Q$11,K$2,0)</f>
        <v>194.53000000000003</v>
      </c>
      <c r="L41">
        <f>武魂升阶!L41*(1+VLOOKUP($B$1,武魂升星!$C$13:$Q$19,L$2,0))+VLOOKUP($B$1,武魂升星!$C$5:$Q$11,L$2,0)</f>
        <v>194.53000000000003</v>
      </c>
      <c r="M41">
        <f>武魂升阶!M41*(1+VLOOKUP($B$1,武魂升星!$C$13:$Q$19,M$2,0))+VLOOKUP($B$1,武魂升星!$C$5:$Q$11,M$2,0)</f>
        <v>194.53000000000003</v>
      </c>
      <c r="N41">
        <f>武魂升阶!N41*(1+VLOOKUP($B$1,武魂升星!$C$13:$Q$19,N$2,0))+VLOOKUP($B$1,武魂升星!$C$5:$Q$11,N$2,0)</f>
        <v>0</v>
      </c>
      <c r="O41">
        <f>武魂升阶!O41*(1+VLOOKUP($B$1,武魂升星!$C$13:$Q$19,O$2,0))+VLOOKUP($B$1,武魂升星!$C$5:$Q$11,O$2,0)</f>
        <v>0</v>
      </c>
      <c r="P41">
        <f>武魂升阶!P41*(1+VLOOKUP($B$1,武魂升星!$C$13:$Q$19,P$2,0))+VLOOKUP($B$1,武魂升星!$C$5:$Q$11,P$2,0)</f>
        <v>236.58</v>
      </c>
      <c r="Q41">
        <f>武魂升阶!Q41*(1+VLOOKUP($B$1,武魂升星!$C$13:$Q$19,Q$2,0))+VLOOKUP($B$1,武魂升星!$C$5:$Q$11,Q$2,0)</f>
        <v>236.58</v>
      </c>
      <c r="T41">
        <f>武魂升阶!T41*(1+VLOOKUP($B$1,武魂升星!$C$13:$Q$19,T$2,0))+VLOOKUP($B$1,武魂升星!$C$5:$Q$11,T$2,0)</f>
        <v>11102.086000000001</v>
      </c>
      <c r="U41">
        <f>武魂升阶!U41*(1+VLOOKUP($B$1,武魂升星!$C$13:$Q$19,U$2,0))+VLOOKUP($B$1,武魂升星!$C$5:$Q$11,U$2,0)</f>
        <v>3885.8859999999995</v>
      </c>
      <c r="V41">
        <f>武魂升阶!V41*(1+VLOOKUP($B$1,武魂升星!$C$13:$Q$19,V$2,0))+VLOOKUP($B$1,武魂升星!$C$5:$Q$11,V$2,0)</f>
        <v>1048.396</v>
      </c>
      <c r="W41">
        <f>武魂升阶!W41*(1+VLOOKUP($B$1,武魂升星!$C$13:$Q$19,W$2,0))+VLOOKUP($B$1,武魂升星!$C$5:$Q$11,W$2,0)</f>
        <v>1048.396</v>
      </c>
      <c r="X41">
        <f>武魂升阶!X41*(1+VLOOKUP($B$1,武魂升星!$C$13:$Q$19,X$2,0))+VLOOKUP($B$1,武魂升星!$C$5:$Q$11,X$2,0)</f>
        <v>192.29000000000002</v>
      </c>
      <c r="Y41">
        <f>武魂升阶!Y41*(1+VLOOKUP($B$1,武魂升星!$C$13:$Q$19,Y$2,0))+VLOOKUP($B$1,武魂升星!$C$5:$Q$11,Y$2,0)</f>
        <v>192.29000000000002</v>
      </c>
      <c r="Z41">
        <f>武魂升阶!Z41*(1+VLOOKUP($B$1,武魂升星!$C$13:$Q$19,Z$2,0))+VLOOKUP($B$1,武魂升星!$C$5:$Q$11,Z$2,0)</f>
        <v>197.21800000000002</v>
      </c>
      <c r="AA41">
        <f>武魂升阶!AA41*(1+VLOOKUP($B$1,武魂升星!$C$13:$Q$19,AA$2,0))+VLOOKUP($B$1,武魂升星!$C$5:$Q$11,AA$2,0)</f>
        <v>196.76999999999998</v>
      </c>
      <c r="AB41">
        <f>武魂升阶!AB41*(1+VLOOKUP($B$1,武魂升星!$C$13:$Q$19,AB$2,0))+VLOOKUP($B$1,武魂升星!$C$5:$Q$11,AB$2,0)</f>
        <v>194.53000000000003</v>
      </c>
      <c r="AC41">
        <f>武魂升阶!AC41*(1+VLOOKUP($B$1,武魂升星!$C$13:$Q$19,AC$2,0))+VLOOKUP($B$1,武魂升星!$C$5:$Q$11,AC$2,0)</f>
        <v>194.53000000000003</v>
      </c>
      <c r="AD41">
        <f>武魂升阶!AD41*(1+VLOOKUP($B$1,武魂升星!$C$13:$Q$19,AD$2,0))+VLOOKUP($B$1,武魂升星!$C$5:$Q$11,AD$2,0)</f>
        <v>0</v>
      </c>
      <c r="AE41">
        <f>武魂升阶!AE41*(1+VLOOKUP($B$1,武魂升星!$C$13:$Q$19,AE$2,0))+VLOOKUP($B$1,武魂升星!$C$5:$Q$11,AE$2,0)</f>
        <v>0</v>
      </c>
      <c r="AF41">
        <f>武魂升阶!AF41*(1+VLOOKUP($B$1,武魂升星!$C$13:$Q$19,AF$2,0))+VLOOKUP($B$1,武魂升星!$C$5:$Q$11,AF$2,0)</f>
        <v>236.58</v>
      </c>
      <c r="AG41">
        <f>武魂升阶!AG41*(1+VLOOKUP($B$1,武魂升星!$C$13:$Q$19,AG$2,0))+VLOOKUP($B$1,武魂升星!$C$5:$Q$11,AG$2,0)</f>
        <v>236.58</v>
      </c>
      <c r="AJ41">
        <f>武魂升阶!AJ41*(1+VLOOKUP($B$1,武魂升星!$C$13:$Q$19,AJ$2,0))+VLOOKUP($B$1,武魂升星!$C$5:$Q$11,AJ$2,0)</f>
        <v>10588.012000000001</v>
      </c>
      <c r="AK41">
        <f>武魂升阶!AK41*(1+VLOOKUP($B$1,武魂升星!$C$13:$Q$19,AK$2,0))+VLOOKUP($B$1,武魂升星!$C$5:$Q$11,AK$2,0)</f>
        <v>3971.7959999999998</v>
      </c>
      <c r="AL41">
        <f>武魂升阶!AL41*(1+VLOOKUP($B$1,武魂升星!$C$13:$Q$19,AL$2,0))+VLOOKUP($B$1,武魂升星!$C$5:$Q$11,AL$2,0)</f>
        <v>987.33999999999992</v>
      </c>
      <c r="AM41">
        <f>武魂升阶!AM41*(1+VLOOKUP($B$1,武魂升星!$C$13:$Q$19,AM$2,0))+VLOOKUP($B$1,武魂升星!$C$5:$Q$11,AM$2,0)</f>
        <v>987.33999999999992</v>
      </c>
      <c r="AN41">
        <f>武魂升阶!AN41*(1+VLOOKUP($B$1,武魂升星!$C$13:$Q$19,AN$2,0))+VLOOKUP($B$1,武魂升星!$C$5:$Q$11,AN$2,0)</f>
        <v>194.53000000000003</v>
      </c>
      <c r="AO41">
        <f>武魂升阶!AO41*(1+VLOOKUP($B$1,武魂升星!$C$13:$Q$19,AO$2,0))+VLOOKUP($B$1,武魂升星!$C$5:$Q$11,AO$2,0)</f>
        <v>194.53000000000003</v>
      </c>
      <c r="AP41">
        <f>武魂升阶!AP41*(1+VLOOKUP($B$1,武魂升星!$C$13:$Q$19,AP$2,0))+VLOOKUP($B$1,武魂升星!$C$5:$Q$11,AP$2,0)</f>
        <v>194.97800000000001</v>
      </c>
      <c r="AQ41">
        <f>武魂升阶!AQ41*(1+VLOOKUP($B$1,武魂升星!$C$13:$Q$19,AQ$2,0))+VLOOKUP($B$1,武魂升星!$C$5:$Q$11,AQ$2,0)</f>
        <v>194.53000000000003</v>
      </c>
      <c r="AR41">
        <f>武魂升阶!AR41*(1+VLOOKUP($B$1,武魂升星!$C$13:$Q$19,AR$2,0))+VLOOKUP($B$1,武魂升星!$C$5:$Q$11,AR$2,0)</f>
        <v>194.53000000000003</v>
      </c>
      <c r="AS41">
        <f>武魂升阶!AS41*(1+VLOOKUP($B$1,武魂升星!$C$13:$Q$19,AS$2,0))+VLOOKUP($B$1,武魂升星!$C$5:$Q$11,AS$2,0)</f>
        <v>194.53000000000003</v>
      </c>
      <c r="AT41">
        <f>武魂升阶!AT41*(1+VLOOKUP($B$1,武魂升星!$C$13:$Q$19,AT$2,0))+VLOOKUP($B$1,武魂升星!$C$5:$Q$11,AT$2,0)</f>
        <v>0</v>
      </c>
      <c r="AU41">
        <f>武魂升阶!AU41*(1+VLOOKUP($B$1,武魂升星!$C$13:$Q$19,AU$2,0))+VLOOKUP($B$1,武魂升星!$C$5:$Q$11,AU$2,0)</f>
        <v>0</v>
      </c>
      <c r="AV41">
        <f>武魂升阶!AV41*(1+VLOOKUP($B$1,武魂升星!$C$13:$Q$19,AV$2,0))+VLOOKUP($B$1,武魂升星!$C$5:$Q$11,AV$2,0)</f>
        <v>236.58</v>
      </c>
      <c r="AW41">
        <f>武魂升阶!AW41*(1+VLOOKUP($B$1,武魂升星!$C$13:$Q$19,AW$2,0))+VLOOKUP($B$1,武魂升星!$C$5:$Q$11,AW$2,0)</f>
        <v>236.58</v>
      </c>
      <c r="AZ41">
        <f>VLOOKUP($B$2,武魂升星!$C$21:$D$27,2,0)</f>
        <v>0.48</v>
      </c>
      <c r="BA41">
        <f>VLOOKUP($B$2,武魂升星!$C$21:$D$27,2,0)</f>
        <v>0.48</v>
      </c>
      <c r="BB41">
        <f>VLOOKUP($B$2,武魂升星!$C$21:$D$27,2,0)</f>
        <v>0.48</v>
      </c>
      <c r="BC41">
        <f>VLOOKUP($B$2,武魂升星!$C$21:$D$27,2,0)</f>
        <v>0.48</v>
      </c>
      <c r="BD41">
        <f>VLOOKUP($B$2,武魂升星!$C$21:$D$27,2,0)</f>
        <v>0.48</v>
      </c>
      <c r="BE41">
        <f>VLOOKUP($B$2,武魂升星!$C$21:$D$27,2,0)</f>
        <v>0.48</v>
      </c>
      <c r="BF41">
        <f>VLOOKUP($B$2,武魂升星!$C$21:$D$27,2,0)</f>
        <v>0.48</v>
      </c>
      <c r="BG41">
        <f>VLOOKUP($B$2,武魂升星!$C$21:$D$27,2,0)</f>
        <v>0.48</v>
      </c>
      <c r="BH41">
        <f>VLOOKUP($B$2,武魂升星!$C$21:$D$27,2,0)</f>
        <v>0.48</v>
      </c>
      <c r="BI41">
        <f>VLOOKUP($B$2,武魂升星!$C$21:$D$27,2,0)</f>
        <v>0.48</v>
      </c>
      <c r="BJ41">
        <f>VLOOKUP($B$2,武魂升星!$C$21:$D$27,2,0)</f>
        <v>0.48</v>
      </c>
      <c r="BK41">
        <f>VLOOKUP($B$2,武魂升星!$C$21:$D$27,2,0)</f>
        <v>0.48</v>
      </c>
      <c r="BL41">
        <f>VLOOKUP($B$2,武魂升星!$C$21:$D$27,2,0)</f>
        <v>0.48</v>
      </c>
      <c r="BM41">
        <f>VLOOKUP($B$2,武魂升星!$C$21:$D$27,2,0)</f>
        <v>0.48</v>
      </c>
    </row>
    <row r="42" spans="2:65" x14ac:dyDescent="0.2">
      <c r="B42">
        <v>38</v>
      </c>
      <c r="D42">
        <f>武魂升阶!D42*(1+VLOOKUP($B$1,武魂升星!$C$13:$Q$19,D$2,0))+VLOOKUP($B$1,武魂升星!$C$5:$Q$11,D$2,0)</f>
        <v>11748.138000000001</v>
      </c>
      <c r="E42">
        <f>武魂升阶!E42*(1+VLOOKUP($B$1,武魂升星!$C$13:$Q$19,E$2,0))+VLOOKUP($B$1,武魂升星!$C$5:$Q$11,E$2,0)</f>
        <v>3836.4960000000001</v>
      </c>
      <c r="F42">
        <f>武魂升阶!F42*(1+VLOOKUP($B$1,武魂升星!$C$13:$Q$19,F$2,0))+VLOOKUP($B$1,武魂升星!$C$5:$Q$11,F$2,0)</f>
        <v>1123.4679999999998</v>
      </c>
      <c r="G42">
        <f>武魂升阶!G42*(1+VLOOKUP($B$1,武魂升星!$C$13:$Q$19,G$2,0))+VLOOKUP($B$1,武魂升星!$C$5:$Q$11,G$2,0)</f>
        <v>1123.4679999999998</v>
      </c>
      <c r="H42">
        <f>武魂升阶!H42*(1+VLOOKUP($B$1,武魂升星!$C$13:$Q$19,H$2,0))+VLOOKUP($B$1,武魂升星!$C$5:$Q$11,H$2,0)</f>
        <v>197.73000000000002</v>
      </c>
      <c r="I42">
        <f>武魂升阶!I42*(1+VLOOKUP($B$1,武魂升星!$C$13:$Q$19,I$2,0))+VLOOKUP($B$1,武魂升星!$C$5:$Q$11,I$2,0)</f>
        <v>197.73000000000002</v>
      </c>
      <c r="J42">
        <f>武魂升阶!J42*(1+VLOOKUP($B$1,武魂升星!$C$13:$Q$19,J$2,0))+VLOOKUP($B$1,武魂升星!$C$5:$Q$11,J$2,0)</f>
        <v>198.178</v>
      </c>
      <c r="K42">
        <f>武魂升阶!K42*(1+VLOOKUP($B$1,武魂升星!$C$13:$Q$19,K$2,0))+VLOOKUP($B$1,武魂升星!$C$5:$Q$11,K$2,0)</f>
        <v>197.73000000000002</v>
      </c>
      <c r="L42">
        <f>武魂升阶!L42*(1+VLOOKUP($B$1,武魂升星!$C$13:$Q$19,L$2,0))+VLOOKUP($B$1,武魂升星!$C$5:$Q$11,L$2,0)</f>
        <v>197.73000000000002</v>
      </c>
      <c r="M42">
        <f>武魂升阶!M42*(1+VLOOKUP($B$1,武魂升星!$C$13:$Q$19,M$2,0))+VLOOKUP($B$1,武魂升星!$C$5:$Q$11,M$2,0)</f>
        <v>197.73000000000002</v>
      </c>
      <c r="N42">
        <f>武魂升阶!N42*(1+VLOOKUP($B$1,武魂升星!$C$13:$Q$19,N$2,0))+VLOOKUP($B$1,武魂升星!$C$5:$Q$11,N$2,0)</f>
        <v>0</v>
      </c>
      <c r="O42">
        <f>武魂升阶!O42*(1+VLOOKUP($B$1,武魂升星!$C$13:$Q$19,O$2,0))+VLOOKUP($B$1,武魂升星!$C$5:$Q$11,O$2,0)</f>
        <v>0</v>
      </c>
      <c r="P42">
        <f>武魂升阶!P42*(1+VLOOKUP($B$1,武魂升星!$C$13:$Q$19,P$2,0))+VLOOKUP($B$1,武魂升星!$C$5:$Q$11,P$2,0)</f>
        <v>242.58</v>
      </c>
      <c r="Q42">
        <f>武魂升阶!Q42*(1+VLOOKUP($B$1,武魂升星!$C$13:$Q$19,Q$2,0))+VLOOKUP($B$1,武魂升星!$C$5:$Q$11,Q$2,0)</f>
        <v>242.58</v>
      </c>
      <c r="T42">
        <f>武魂升阶!T42*(1+VLOOKUP($B$1,武魂升星!$C$13:$Q$19,T$2,0))+VLOOKUP($B$1,武魂升星!$C$5:$Q$11,T$2,0)</f>
        <v>11220.886000000002</v>
      </c>
      <c r="U42">
        <f>武魂升阶!U42*(1+VLOOKUP($B$1,武魂升星!$C$13:$Q$19,U$2,0))+VLOOKUP($B$1,武魂升星!$C$5:$Q$11,U$2,0)</f>
        <v>3923.2860000000001</v>
      </c>
      <c r="V42">
        <f>武魂升阶!V42*(1+VLOOKUP($B$1,武魂升星!$C$13:$Q$19,V$2,0))+VLOOKUP($B$1,武魂升星!$C$5:$Q$11,V$2,0)</f>
        <v>1057.9960000000001</v>
      </c>
      <c r="W42">
        <f>武魂升阶!W42*(1+VLOOKUP($B$1,武魂升星!$C$13:$Q$19,W$2,0))+VLOOKUP($B$1,武魂升星!$C$5:$Q$11,W$2,0)</f>
        <v>1057.9960000000001</v>
      </c>
      <c r="X42">
        <f>武魂升阶!X42*(1+VLOOKUP($B$1,武魂升星!$C$13:$Q$19,X$2,0))+VLOOKUP($B$1,武魂升星!$C$5:$Q$11,X$2,0)</f>
        <v>195.49</v>
      </c>
      <c r="Y42">
        <f>武魂升阶!Y42*(1+VLOOKUP($B$1,武魂升星!$C$13:$Q$19,Y$2,0))+VLOOKUP($B$1,武魂升星!$C$5:$Q$11,Y$2,0)</f>
        <v>195.49</v>
      </c>
      <c r="Z42">
        <f>武魂升阶!Z42*(1+VLOOKUP($B$1,武魂升星!$C$13:$Q$19,Z$2,0))+VLOOKUP($B$1,武魂升星!$C$5:$Q$11,Z$2,0)</f>
        <v>200.41800000000001</v>
      </c>
      <c r="AA42">
        <f>武魂升阶!AA42*(1+VLOOKUP($B$1,武魂升星!$C$13:$Q$19,AA$2,0))+VLOOKUP($B$1,武魂升星!$C$5:$Q$11,AA$2,0)</f>
        <v>199.97</v>
      </c>
      <c r="AB42">
        <f>武魂升阶!AB42*(1+VLOOKUP($B$1,武魂升星!$C$13:$Q$19,AB$2,0))+VLOOKUP($B$1,武魂升星!$C$5:$Q$11,AB$2,0)</f>
        <v>197.73000000000002</v>
      </c>
      <c r="AC42">
        <f>武魂升阶!AC42*(1+VLOOKUP($B$1,武魂升星!$C$13:$Q$19,AC$2,0))+VLOOKUP($B$1,武魂升星!$C$5:$Q$11,AC$2,0)</f>
        <v>197.73000000000002</v>
      </c>
      <c r="AD42">
        <f>武魂升阶!AD42*(1+VLOOKUP($B$1,武魂升星!$C$13:$Q$19,AD$2,0))+VLOOKUP($B$1,武魂升星!$C$5:$Q$11,AD$2,0)</f>
        <v>0</v>
      </c>
      <c r="AE42">
        <f>武魂升阶!AE42*(1+VLOOKUP($B$1,武魂升星!$C$13:$Q$19,AE$2,0))+VLOOKUP($B$1,武魂升星!$C$5:$Q$11,AE$2,0)</f>
        <v>0</v>
      </c>
      <c r="AF42">
        <f>武魂升阶!AF42*(1+VLOOKUP($B$1,武魂升星!$C$13:$Q$19,AF$2,0))+VLOOKUP($B$1,武魂升星!$C$5:$Q$11,AF$2,0)</f>
        <v>242.58</v>
      </c>
      <c r="AG42">
        <f>武魂升阶!AG42*(1+VLOOKUP($B$1,武魂升星!$C$13:$Q$19,AG$2,0))+VLOOKUP($B$1,武魂升星!$C$5:$Q$11,AG$2,0)</f>
        <v>242.58</v>
      </c>
      <c r="AJ42">
        <f>武魂升阶!AJ42*(1+VLOOKUP($B$1,武魂升星!$C$13:$Q$19,AJ$2,0))+VLOOKUP($B$1,武魂升星!$C$5:$Q$11,AJ$2,0)</f>
        <v>10693.612000000001</v>
      </c>
      <c r="AK42">
        <f>武魂升阶!AK42*(1+VLOOKUP($B$1,武魂升星!$C$13:$Q$19,AK$2,0))+VLOOKUP($B$1,武魂升星!$C$5:$Q$11,AK$2,0)</f>
        <v>4011.3959999999997</v>
      </c>
      <c r="AL42">
        <f>武魂升阶!AL42*(1+VLOOKUP($B$1,武魂升星!$C$13:$Q$19,AL$2,0))+VLOOKUP($B$1,武魂升星!$C$5:$Q$11,AL$2,0)</f>
        <v>995.33999999999992</v>
      </c>
      <c r="AM42">
        <f>武魂升阶!AM42*(1+VLOOKUP($B$1,武魂升星!$C$13:$Q$19,AM$2,0))+VLOOKUP($B$1,武魂升星!$C$5:$Q$11,AM$2,0)</f>
        <v>995.33999999999992</v>
      </c>
      <c r="AN42">
        <f>武魂升阶!AN42*(1+VLOOKUP($B$1,武魂升星!$C$13:$Q$19,AN$2,0))+VLOOKUP($B$1,武魂升星!$C$5:$Q$11,AN$2,0)</f>
        <v>197.73000000000002</v>
      </c>
      <c r="AO42">
        <f>武魂升阶!AO42*(1+VLOOKUP($B$1,武魂升星!$C$13:$Q$19,AO$2,0))+VLOOKUP($B$1,武魂升星!$C$5:$Q$11,AO$2,0)</f>
        <v>197.73000000000002</v>
      </c>
      <c r="AP42">
        <f>武魂升阶!AP42*(1+VLOOKUP($B$1,武魂升星!$C$13:$Q$19,AP$2,0))+VLOOKUP($B$1,武魂升星!$C$5:$Q$11,AP$2,0)</f>
        <v>198.178</v>
      </c>
      <c r="AQ42">
        <f>武魂升阶!AQ42*(1+VLOOKUP($B$1,武魂升星!$C$13:$Q$19,AQ$2,0))+VLOOKUP($B$1,武魂升星!$C$5:$Q$11,AQ$2,0)</f>
        <v>197.73000000000002</v>
      </c>
      <c r="AR42">
        <f>武魂升阶!AR42*(1+VLOOKUP($B$1,武魂升星!$C$13:$Q$19,AR$2,0))+VLOOKUP($B$1,武魂升星!$C$5:$Q$11,AR$2,0)</f>
        <v>197.73000000000002</v>
      </c>
      <c r="AS42">
        <f>武魂升阶!AS42*(1+VLOOKUP($B$1,武魂升星!$C$13:$Q$19,AS$2,0))+VLOOKUP($B$1,武魂升星!$C$5:$Q$11,AS$2,0)</f>
        <v>197.73000000000002</v>
      </c>
      <c r="AT42">
        <f>武魂升阶!AT42*(1+VLOOKUP($B$1,武魂升星!$C$13:$Q$19,AT$2,0))+VLOOKUP($B$1,武魂升星!$C$5:$Q$11,AT$2,0)</f>
        <v>0</v>
      </c>
      <c r="AU42">
        <f>武魂升阶!AU42*(1+VLOOKUP($B$1,武魂升星!$C$13:$Q$19,AU$2,0))+VLOOKUP($B$1,武魂升星!$C$5:$Q$11,AU$2,0)</f>
        <v>0</v>
      </c>
      <c r="AV42">
        <f>武魂升阶!AV42*(1+VLOOKUP($B$1,武魂升星!$C$13:$Q$19,AV$2,0))+VLOOKUP($B$1,武魂升星!$C$5:$Q$11,AV$2,0)</f>
        <v>242.58</v>
      </c>
      <c r="AW42">
        <f>武魂升阶!AW42*(1+VLOOKUP($B$1,武魂升星!$C$13:$Q$19,AW$2,0))+VLOOKUP($B$1,武魂升星!$C$5:$Q$11,AW$2,0)</f>
        <v>242.58</v>
      </c>
      <c r="AZ42">
        <f>VLOOKUP($B$2,武魂升星!$C$21:$D$27,2,0)</f>
        <v>0.48</v>
      </c>
      <c r="BA42">
        <f>VLOOKUP($B$2,武魂升星!$C$21:$D$27,2,0)</f>
        <v>0.48</v>
      </c>
      <c r="BB42">
        <f>VLOOKUP($B$2,武魂升星!$C$21:$D$27,2,0)</f>
        <v>0.48</v>
      </c>
      <c r="BC42">
        <f>VLOOKUP($B$2,武魂升星!$C$21:$D$27,2,0)</f>
        <v>0.48</v>
      </c>
      <c r="BD42">
        <f>VLOOKUP($B$2,武魂升星!$C$21:$D$27,2,0)</f>
        <v>0.48</v>
      </c>
      <c r="BE42">
        <f>VLOOKUP($B$2,武魂升星!$C$21:$D$27,2,0)</f>
        <v>0.48</v>
      </c>
      <c r="BF42">
        <f>VLOOKUP($B$2,武魂升星!$C$21:$D$27,2,0)</f>
        <v>0.48</v>
      </c>
      <c r="BG42">
        <f>VLOOKUP($B$2,武魂升星!$C$21:$D$27,2,0)</f>
        <v>0.48</v>
      </c>
      <c r="BH42">
        <f>VLOOKUP($B$2,武魂升星!$C$21:$D$27,2,0)</f>
        <v>0.48</v>
      </c>
      <c r="BI42">
        <f>VLOOKUP($B$2,武魂升星!$C$21:$D$27,2,0)</f>
        <v>0.48</v>
      </c>
      <c r="BJ42">
        <f>VLOOKUP($B$2,武魂升星!$C$21:$D$27,2,0)</f>
        <v>0.48</v>
      </c>
      <c r="BK42">
        <f>VLOOKUP($B$2,武魂升星!$C$21:$D$27,2,0)</f>
        <v>0.48</v>
      </c>
      <c r="BL42">
        <f>VLOOKUP($B$2,武魂升星!$C$21:$D$27,2,0)</f>
        <v>0.48</v>
      </c>
      <c r="BM42">
        <f>VLOOKUP($B$2,武魂升星!$C$21:$D$27,2,0)</f>
        <v>0.48</v>
      </c>
    </row>
    <row r="43" spans="2:65" x14ac:dyDescent="0.2">
      <c r="B43">
        <v>39</v>
      </c>
      <c r="D43">
        <f>武魂升阶!D43*(1+VLOOKUP($B$1,武魂升星!$C$13:$Q$19,D$2,0))+VLOOKUP($B$1,武魂升星!$C$5:$Q$11,D$2,0)</f>
        <v>11880.138000000001</v>
      </c>
      <c r="E43">
        <f>武魂升阶!E43*(1+VLOOKUP($B$1,武魂升星!$C$13:$Q$19,E$2,0))+VLOOKUP($B$1,武魂升星!$C$5:$Q$11,E$2,0)</f>
        <v>3871.6959999999999</v>
      </c>
      <c r="F43">
        <f>武魂升阶!F43*(1+VLOOKUP($B$1,武魂升星!$C$13:$Q$19,F$2,0))+VLOOKUP($B$1,武魂升星!$C$5:$Q$11,F$2,0)</f>
        <v>1134.6679999999999</v>
      </c>
      <c r="G43">
        <f>武魂升阶!G43*(1+VLOOKUP($B$1,武魂升星!$C$13:$Q$19,G$2,0))+VLOOKUP($B$1,武魂升星!$C$5:$Q$11,G$2,0)</f>
        <v>1134.6679999999999</v>
      </c>
      <c r="H43">
        <f>武魂升阶!H43*(1+VLOOKUP($B$1,武魂升星!$C$13:$Q$19,H$2,0))+VLOOKUP($B$1,武魂升星!$C$5:$Q$11,H$2,0)</f>
        <v>200.93</v>
      </c>
      <c r="I43">
        <f>武魂升阶!I43*(1+VLOOKUP($B$1,武魂升星!$C$13:$Q$19,I$2,0))+VLOOKUP($B$1,武魂升星!$C$5:$Q$11,I$2,0)</f>
        <v>200.93</v>
      </c>
      <c r="J43">
        <f>武魂升阶!J43*(1+VLOOKUP($B$1,武魂升星!$C$13:$Q$19,J$2,0))+VLOOKUP($B$1,武魂升星!$C$5:$Q$11,J$2,0)</f>
        <v>201.37800000000001</v>
      </c>
      <c r="K43">
        <f>武魂升阶!K43*(1+VLOOKUP($B$1,武魂升星!$C$13:$Q$19,K$2,0))+VLOOKUP($B$1,武魂升星!$C$5:$Q$11,K$2,0)</f>
        <v>200.93</v>
      </c>
      <c r="L43">
        <f>武魂升阶!L43*(1+VLOOKUP($B$1,武魂升星!$C$13:$Q$19,L$2,0))+VLOOKUP($B$1,武魂升星!$C$5:$Q$11,L$2,0)</f>
        <v>200.93</v>
      </c>
      <c r="M43">
        <f>武魂升阶!M43*(1+VLOOKUP($B$1,武魂升星!$C$13:$Q$19,M$2,0))+VLOOKUP($B$1,武魂升星!$C$5:$Q$11,M$2,0)</f>
        <v>200.93</v>
      </c>
      <c r="N43">
        <f>武魂升阶!N43*(1+VLOOKUP($B$1,武魂升星!$C$13:$Q$19,N$2,0))+VLOOKUP($B$1,武魂升星!$C$5:$Q$11,N$2,0)</f>
        <v>0</v>
      </c>
      <c r="O43">
        <f>武魂升阶!O43*(1+VLOOKUP($B$1,武魂升星!$C$13:$Q$19,O$2,0))+VLOOKUP($B$1,武魂升星!$C$5:$Q$11,O$2,0)</f>
        <v>0</v>
      </c>
      <c r="P43">
        <f>武魂升阶!P43*(1+VLOOKUP($B$1,武魂升星!$C$13:$Q$19,P$2,0))+VLOOKUP($B$1,武魂升星!$C$5:$Q$11,P$2,0)</f>
        <v>248.58</v>
      </c>
      <c r="Q43">
        <f>武魂升阶!Q43*(1+VLOOKUP($B$1,武魂升星!$C$13:$Q$19,Q$2,0))+VLOOKUP($B$1,武魂升星!$C$5:$Q$11,Q$2,0)</f>
        <v>248.58</v>
      </c>
      <c r="T43">
        <f>武魂升阶!T43*(1+VLOOKUP($B$1,武魂升星!$C$13:$Q$19,T$2,0))+VLOOKUP($B$1,武魂升星!$C$5:$Q$11,T$2,0)</f>
        <v>11339.686000000002</v>
      </c>
      <c r="U43">
        <f>武魂升阶!U43*(1+VLOOKUP($B$1,武魂升星!$C$13:$Q$19,U$2,0))+VLOOKUP($B$1,武魂升星!$C$5:$Q$11,U$2,0)</f>
        <v>3960.6859999999997</v>
      </c>
      <c r="V43">
        <f>武魂升阶!V43*(1+VLOOKUP($B$1,武魂升星!$C$13:$Q$19,V$2,0))+VLOOKUP($B$1,武魂升星!$C$5:$Q$11,V$2,0)</f>
        <v>1067.596</v>
      </c>
      <c r="W43">
        <f>武魂升阶!W43*(1+VLOOKUP($B$1,武魂升星!$C$13:$Q$19,W$2,0))+VLOOKUP($B$1,武魂升星!$C$5:$Q$11,W$2,0)</f>
        <v>1067.596</v>
      </c>
      <c r="X43">
        <f>武魂升阶!X43*(1+VLOOKUP($B$1,武魂升星!$C$13:$Q$19,X$2,0))+VLOOKUP($B$1,武魂升星!$C$5:$Q$11,X$2,0)</f>
        <v>198.69</v>
      </c>
      <c r="Y43">
        <f>武魂升阶!Y43*(1+VLOOKUP($B$1,武魂升星!$C$13:$Q$19,Y$2,0))+VLOOKUP($B$1,武魂升星!$C$5:$Q$11,Y$2,0)</f>
        <v>198.69</v>
      </c>
      <c r="Z43">
        <f>武魂升阶!Z43*(1+VLOOKUP($B$1,武魂升星!$C$13:$Q$19,Z$2,0))+VLOOKUP($B$1,武魂升星!$C$5:$Q$11,Z$2,0)</f>
        <v>203.61799999999999</v>
      </c>
      <c r="AA43">
        <f>武魂升阶!AA43*(1+VLOOKUP($B$1,武魂升星!$C$13:$Q$19,AA$2,0))+VLOOKUP($B$1,武魂升星!$C$5:$Q$11,AA$2,0)</f>
        <v>203.17000000000002</v>
      </c>
      <c r="AB43">
        <f>武魂升阶!AB43*(1+VLOOKUP($B$1,武魂升星!$C$13:$Q$19,AB$2,0))+VLOOKUP($B$1,武魂升星!$C$5:$Q$11,AB$2,0)</f>
        <v>200.93</v>
      </c>
      <c r="AC43">
        <f>武魂升阶!AC43*(1+VLOOKUP($B$1,武魂升星!$C$13:$Q$19,AC$2,0))+VLOOKUP($B$1,武魂升星!$C$5:$Q$11,AC$2,0)</f>
        <v>200.93</v>
      </c>
      <c r="AD43">
        <f>武魂升阶!AD43*(1+VLOOKUP($B$1,武魂升星!$C$13:$Q$19,AD$2,0))+VLOOKUP($B$1,武魂升星!$C$5:$Q$11,AD$2,0)</f>
        <v>0</v>
      </c>
      <c r="AE43">
        <f>武魂升阶!AE43*(1+VLOOKUP($B$1,武魂升星!$C$13:$Q$19,AE$2,0))+VLOOKUP($B$1,武魂升星!$C$5:$Q$11,AE$2,0)</f>
        <v>0</v>
      </c>
      <c r="AF43">
        <f>武魂升阶!AF43*(1+VLOOKUP($B$1,武魂升星!$C$13:$Q$19,AF$2,0))+VLOOKUP($B$1,武魂升星!$C$5:$Q$11,AF$2,0)</f>
        <v>248.58</v>
      </c>
      <c r="AG43">
        <f>武魂升阶!AG43*(1+VLOOKUP($B$1,武魂升星!$C$13:$Q$19,AG$2,0))+VLOOKUP($B$1,武魂升星!$C$5:$Q$11,AG$2,0)</f>
        <v>248.58</v>
      </c>
      <c r="AJ43">
        <f>武魂升阶!AJ43*(1+VLOOKUP($B$1,武魂升星!$C$13:$Q$19,AJ$2,0))+VLOOKUP($B$1,武魂升星!$C$5:$Q$11,AJ$2,0)</f>
        <v>10799.212</v>
      </c>
      <c r="AK43">
        <f>武魂升阶!AK43*(1+VLOOKUP($B$1,武魂升星!$C$13:$Q$19,AK$2,0))+VLOOKUP($B$1,武魂升星!$C$5:$Q$11,AK$2,0)</f>
        <v>4050.9960000000001</v>
      </c>
      <c r="AL43">
        <f>武魂升阶!AL43*(1+VLOOKUP($B$1,武魂升星!$C$13:$Q$19,AL$2,0))+VLOOKUP($B$1,武魂升星!$C$5:$Q$11,AL$2,0)</f>
        <v>1003.3399999999999</v>
      </c>
      <c r="AM43">
        <f>武魂升阶!AM43*(1+VLOOKUP($B$1,武魂升星!$C$13:$Q$19,AM$2,0))+VLOOKUP($B$1,武魂升星!$C$5:$Q$11,AM$2,0)</f>
        <v>1003.3399999999999</v>
      </c>
      <c r="AN43">
        <f>武魂升阶!AN43*(1+VLOOKUP($B$1,武魂升星!$C$13:$Q$19,AN$2,0))+VLOOKUP($B$1,武魂升星!$C$5:$Q$11,AN$2,0)</f>
        <v>200.93</v>
      </c>
      <c r="AO43">
        <f>武魂升阶!AO43*(1+VLOOKUP($B$1,武魂升星!$C$13:$Q$19,AO$2,0))+VLOOKUP($B$1,武魂升星!$C$5:$Q$11,AO$2,0)</f>
        <v>200.93</v>
      </c>
      <c r="AP43">
        <f>武魂升阶!AP43*(1+VLOOKUP($B$1,武魂升星!$C$13:$Q$19,AP$2,0))+VLOOKUP($B$1,武魂升星!$C$5:$Q$11,AP$2,0)</f>
        <v>201.37800000000001</v>
      </c>
      <c r="AQ43">
        <f>武魂升阶!AQ43*(1+VLOOKUP($B$1,武魂升星!$C$13:$Q$19,AQ$2,0))+VLOOKUP($B$1,武魂升星!$C$5:$Q$11,AQ$2,0)</f>
        <v>200.93</v>
      </c>
      <c r="AR43">
        <f>武魂升阶!AR43*(1+VLOOKUP($B$1,武魂升星!$C$13:$Q$19,AR$2,0))+VLOOKUP($B$1,武魂升星!$C$5:$Q$11,AR$2,0)</f>
        <v>200.93</v>
      </c>
      <c r="AS43">
        <f>武魂升阶!AS43*(1+VLOOKUP($B$1,武魂升星!$C$13:$Q$19,AS$2,0))+VLOOKUP($B$1,武魂升星!$C$5:$Q$11,AS$2,0)</f>
        <v>200.93</v>
      </c>
      <c r="AT43">
        <f>武魂升阶!AT43*(1+VLOOKUP($B$1,武魂升星!$C$13:$Q$19,AT$2,0))+VLOOKUP($B$1,武魂升星!$C$5:$Q$11,AT$2,0)</f>
        <v>0</v>
      </c>
      <c r="AU43">
        <f>武魂升阶!AU43*(1+VLOOKUP($B$1,武魂升星!$C$13:$Q$19,AU$2,0))+VLOOKUP($B$1,武魂升星!$C$5:$Q$11,AU$2,0)</f>
        <v>0</v>
      </c>
      <c r="AV43">
        <f>武魂升阶!AV43*(1+VLOOKUP($B$1,武魂升星!$C$13:$Q$19,AV$2,0))+VLOOKUP($B$1,武魂升星!$C$5:$Q$11,AV$2,0)</f>
        <v>248.58</v>
      </c>
      <c r="AW43">
        <f>武魂升阶!AW43*(1+VLOOKUP($B$1,武魂升星!$C$13:$Q$19,AW$2,0))+VLOOKUP($B$1,武魂升星!$C$5:$Q$11,AW$2,0)</f>
        <v>248.58</v>
      </c>
      <c r="AZ43">
        <f>VLOOKUP($B$2,武魂升星!$C$21:$D$27,2,0)</f>
        <v>0.48</v>
      </c>
      <c r="BA43">
        <f>VLOOKUP($B$2,武魂升星!$C$21:$D$27,2,0)</f>
        <v>0.48</v>
      </c>
      <c r="BB43">
        <f>VLOOKUP($B$2,武魂升星!$C$21:$D$27,2,0)</f>
        <v>0.48</v>
      </c>
      <c r="BC43">
        <f>VLOOKUP($B$2,武魂升星!$C$21:$D$27,2,0)</f>
        <v>0.48</v>
      </c>
      <c r="BD43">
        <f>VLOOKUP($B$2,武魂升星!$C$21:$D$27,2,0)</f>
        <v>0.48</v>
      </c>
      <c r="BE43">
        <f>VLOOKUP($B$2,武魂升星!$C$21:$D$27,2,0)</f>
        <v>0.48</v>
      </c>
      <c r="BF43">
        <f>VLOOKUP($B$2,武魂升星!$C$21:$D$27,2,0)</f>
        <v>0.48</v>
      </c>
      <c r="BG43">
        <f>VLOOKUP($B$2,武魂升星!$C$21:$D$27,2,0)</f>
        <v>0.48</v>
      </c>
      <c r="BH43">
        <f>VLOOKUP($B$2,武魂升星!$C$21:$D$27,2,0)</f>
        <v>0.48</v>
      </c>
      <c r="BI43">
        <f>VLOOKUP($B$2,武魂升星!$C$21:$D$27,2,0)</f>
        <v>0.48</v>
      </c>
      <c r="BJ43">
        <f>VLOOKUP($B$2,武魂升星!$C$21:$D$27,2,0)</f>
        <v>0.48</v>
      </c>
      <c r="BK43">
        <f>VLOOKUP($B$2,武魂升星!$C$21:$D$27,2,0)</f>
        <v>0.48</v>
      </c>
      <c r="BL43">
        <f>VLOOKUP($B$2,武魂升星!$C$21:$D$27,2,0)</f>
        <v>0.48</v>
      </c>
      <c r="BM43">
        <f>VLOOKUP($B$2,武魂升星!$C$21:$D$27,2,0)</f>
        <v>0.48</v>
      </c>
    </row>
    <row r="44" spans="2:65" x14ac:dyDescent="0.2">
      <c r="B44">
        <v>40</v>
      </c>
      <c r="D44">
        <f>武魂升阶!D44*(1+VLOOKUP($B$1,武魂升星!$C$13:$Q$19,D$2,0))+VLOOKUP($B$1,武魂升星!$C$5:$Q$11,D$2,0)</f>
        <v>12050.154000000002</v>
      </c>
      <c r="E44">
        <f>武魂升阶!E44*(1+VLOOKUP($B$1,武魂升星!$C$13:$Q$19,E$2,0))+VLOOKUP($B$1,武魂升星!$C$5:$Q$11,E$2,0)</f>
        <v>3917.346</v>
      </c>
      <c r="F44">
        <f>武魂升阶!F44*(1+VLOOKUP($B$1,武魂升星!$C$13:$Q$19,F$2,0))+VLOOKUP($B$1,武魂升星!$C$5:$Q$11,F$2,0)</f>
        <v>1149.3240000000001</v>
      </c>
      <c r="G44">
        <f>武魂升阶!G44*(1+VLOOKUP($B$1,武魂升星!$C$13:$Q$19,G$2,0))+VLOOKUP($B$1,武魂升星!$C$5:$Q$11,G$2,0)</f>
        <v>1149.3240000000001</v>
      </c>
      <c r="H44">
        <f>武魂升阶!H44*(1+VLOOKUP($B$1,武魂升星!$C$13:$Q$19,H$2,0))+VLOOKUP($B$1,武魂升星!$C$5:$Q$11,H$2,0)</f>
        <v>204.45</v>
      </c>
      <c r="I44">
        <f>武魂升阶!I44*(1+VLOOKUP($B$1,武魂升星!$C$13:$Q$19,I$2,0))+VLOOKUP($B$1,武魂升星!$C$5:$Q$11,I$2,0)</f>
        <v>204.45</v>
      </c>
      <c r="J44">
        <f>武魂升阶!J44*(1+VLOOKUP($B$1,武魂升星!$C$13:$Q$19,J$2,0))+VLOOKUP($B$1,武魂升星!$C$5:$Q$11,J$2,0)</f>
        <v>204.96199999999999</v>
      </c>
      <c r="K44">
        <f>武魂升阶!K44*(1+VLOOKUP($B$1,武魂升星!$C$13:$Q$19,K$2,0))+VLOOKUP($B$1,武魂升星!$C$5:$Q$11,K$2,0)</f>
        <v>204.45</v>
      </c>
      <c r="L44">
        <f>武魂升阶!L44*(1+VLOOKUP($B$1,武魂升星!$C$13:$Q$19,L$2,0))+VLOOKUP($B$1,武魂升星!$C$5:$Q$11,L$2,0)</f>
        <v>204.45</v>
      </c>
      <c r="M44">
        <f>武魂升阶!M44*(1+VLOOKUP($B$1,武魂升星!$C$13:$Q$19,M$2,0))+VLOOKUP($B$1,武魂升星!$C$5:$Q$11,M$2,0)</f>
        <v>204.45</v>
      </c>
      <c r="N44">
        <f>武魂升阶!N44*(1+VLOOKUP($B$1,武魂升星!$C$13:$Q$19,N$2,0))+VLOOKUP($B$1,武魂升星!$C$5:$Q$11,N$2,0)</f>
        <v>0</v>
      </c>
      <c r="O44">
        <f>武魂升阶!O44*(1+VLOOKUP($B$1,武魂升星!$C$13:$Q$19,O$2,0))+VLOOKUP($B$1,武魂升星!$C$5:$Q$11,O$2,0)</f>
        <v>0</v>
      </c>
      <c r="P44">
        <f>武魂升阶!P44*(1+VLOOKUP($B$1,武魂升星!$C$13:$Q$19,P$2,0))+VLOOKUP($B$1,武魂升星!$C$5:$Q$11,P$2,0)</f>
        <v>256.74</v>
      </c>
      <c r="Q44">
        <f>武魂升阶!Q44*(1+VLOOKUP($B$1,武魂升星!$C$13:$Q$19,Q$2,0))+VLOOKUP($B$1,武魂升星!$C$5:$Q$11,Q$2,0)</f>
        <v>256.74</v>
      </c>
      <c r="T44">
        <f>武魂升阶!T44*(1+VLOOKUP($B$1,武魂升星!$C$13:$Q$19,T$2,0))+VLOOKUP($B$1,武魂升星!$C$5:$Q$11,T$2,0)</f>
        <v>11492.696000000002</v>
      </c>
      <c r="U44">
        <f>武魂升阶!U44*(1+VLOOKUP($B$1,武魂升星!$C$13:$Q$19,U$2,0))+VLOOKUP($B$1,武魂升星!$C$5:$Q$11,U$2,0)</f>
        <v>4009.0199999999995</v>
      </c>
      <c r="V44">
        <f>武魂升阶!V44*(1+VLOOKUP($B$1,武魂升星!$C$13:$Q$19,V$2,0))+VLOOKUP($B$1,武魂升星!$C$5:$Q$11,V$2,0)</f>
        <v>1079.9639999999999</v>
      </c>
      <c r="W44">
        <f>武魂升阶!W44*(1+VLOOKUP($B$1,武魂升星!$C$13:$Q$19,W$2,0))+VLOOKUP($B$1,武魂升星!$C$5:$Q$11,W$2,0)</f>
        <v>1079.9639999999999</v>
      </c>
      <c r="X44">
        <f>武魂升阶!X44*(1+VLOOKUP($B$1,武魂升星!$C$13:$Q$19,X$2,0))+VLOOKUP($B$1,武魂升星!$C$5:$Q$11,X$2,0)</f>
        <v>201.89</v>
      </c>
      <c r="Y44">
        <f>武魂升阶!Y44*(1+VLOOKUP($B$1,武魂升星!$C$13:$Q$19,Y$2,0))+VLOOKUP($B$1,武魂升星!$C$5:$Q$11,Y$2,0)</f>
        <v>201.89</v>
      </c>
      <c r="Z44">
        <f>武魂升阶!Z44*(1+VLOOKUP($B$1,武魂升星!$C$13:$Q$19,Z$2,0))+VLOOKUP($B$1,武魂升星!$C$5:$Q$11,Z$2,0)</f>
        <v>207.52199999999999</v>
      </c>
      <c r="AA44">
        <f>武魂升阶!AA44*(1+VLOOKUP($B$1,武魂升星!$C$13:$Q$19,AA$2,0))+VLOOKUP($B$1,武魂升星!$C$5:$Q$11,AA$2,0)</f>
        <v>207.01</v>
      </c>
      <c r="AB44">
        <f>武魂升阶!AB44*(1+VLOOKUP($B$1,武魂升星!$C$13:$Q$19,AB$2,0))+VLOOKUP($B$1,武魂升星!$C$5:$Q$11,AB$2,0)</f>
        <v>204.45</v>
      </c>
      <c r="AC44">
        <f>武魂升阶!AC44*(1+VLOOKUP($B$1,武魂升星!$C$13:$Q$19,AC$2,0))+VLOOKUP($B$1,武魂升星!$C$5:$Q$11,AC$2,0)</f>
        <v>204.45</v>
      </c>
      <c r="AD44">
        <f>武魂升阶!AD44*(1+VLOOKUP($B$1,武魂升星!$C$13:$Q$19,AD$2,0))+VLOOKUP($B$1,武魂升星!$C$5:$Q$11,AD$2,0)</f>
        <v>0</v>
      </c>
      <c r="AE44">
        <f>武魂升阶!AE44*(1+VLOOKUP($B$1,武魂升星!$C$13:$Q$19,AE$2,0))+VLOOKUP($B$1,武魂升星!$C$5:$Q$11,AE$2,0)</f>
        <v>0</v>
      </c>
      <c r="AF44">
        <f>武魂升阶!AF44*(1+VLOOKUP($B$1,武魂升星!$C$13:$Q$19,AF$2,0))+VLOOKUP($B$1,武魂升星!$C$5:$Q$11,AF$2,0)</f>
        <v>256.74</v>
      </c>
      <c r="AG44">
        <f>武魂升阶!AG44*(1+VLOOKUP($B$1,武魂升星!$C$13:$Q$19,AG$2,0))+VLOOKUP($B$1,武魂升星!$C$5:$Q$11,AG$2,0)</f>
        <v>256.74</v>
      </c>
      <c r="AJ44">
        <f>武魂升阶!AJ44*(1+VLOOKUP($B$1,武魂升星!$C$13:$Q$19,AJ$2,0))+VLOOKUP($B$1,武魂升星!$C$5:$Q$11,AJ$2,0)</f>
        <v>10935.238000000001</v>
      </c>
      <c r="AK44">
        <f>武魂升阶!AK44*(1+VLOOKUP($B$1,武魂升星!$C$13:$Q$19,AK$2,0))+VLOOKUP($B$1,武魂升星!$C$5:$Q$11,AK$2,0)</f>
        <v>4102.1899999999996</v>
      </c>
      <c r="AL44">
        <f>武魂升阶!AL44*(1+VLOOKUP($B$1,武魂升星!$C$13:$Q$19,AL$2,0))+VLOOKUP($B$1,武魂升星!$C$5:$Q$11,AL$2,0)</f>
        <v>1013.8199999999999</v>
      </c>
      <c r="AM44">
        <f>武魂升阶!AM44*(1+VLOOKUP($B$1,武魂升星!$C$13:$Q$19,AM$2,0))+VLOOKUP($B$1,武魂升星!$C$5:$Q$11,AM$2,0)</f>
        <v>1013.8199999999999</v>
      </c>
      <c r="AN44">
        <f>武魂升阶!AN44*(1+VLOOKUP($B$1,武魂升星!$C$13:$Q$19,AN$2,0))+VLOOKUP($B$1,武魂升星!$C$5:$Q$11,AN$2,0)</f>
        <v>204.45</v>
      </c>
      <c r="AO44">
        <f>武魂升阶!AO44*(1+VLOOKUP($B$1,武魂升星!$C$13:$Q$19,AO$2,0))+VLOOKUP($B$1,武魂升星!$C$5:$Q$11,AO$2,0)</f>
        <v>204.45</v>
      </c>
      <c r="AP44">
        <f>武魂升阶!AP44*(1+VLOOKUP($B$1,武魂升星!$C$13:$Q$19,AP$2,0))+VLOOKUP($B$1,武魂升星!$C$5:$Q$11,AP$2,0)</f>
        <v>204.96199999999999</v>
      </c>
      <c r="AQ44">
        <f>武魂升阶!AQ44*(1+VLOOKUP($B$1,武魂升星!$C$13:$Q$19,AQ$2,0))+VLOOKUP($B$1,武魂升星!$C$5:$Q$11,AQ$2,0)</f>
        <v>204.45</v>
      </c>
      <c r="AR44">
        <f>武魂升阶!AR44*(1+VLOOKUP($B$1,武魂升星!$C$13:$Q$19,AR$2,0))+VLOOKUP($B$1,武魂升星!$C$5:$Q$11,AR$2,0)</f>
        <v>204.45</v>
      </c>
      <c r="AS44">
        <f>武魂升阶!AS44*(1+VLOOKUP($B$1,武魂升星!$C$13:$Q$19,AS$2,0))+VLOOKUP($B$1,武魂升星!$C$5:$Q$11,AS$2,0)</f>
        <v>204.45</v>
      </c>
      <c r="AT44">
        <f>武魂升阶!AT44*(1+VLOOKUP($B$1,武魂升星!$C$13:$Q$19,AT$2,0))+VLOOKUP($B$1,武魂升星!$C$5:$Q$11,AT$2,0)</f>
        <v>0</v>
      </c>
      <c r="AU44">
        <f>武魂升阶!AU44*(1+VLOOKUP($B$1,武魂升星!$C$13:$Q$19,AU$2,0))+VLOOKUP($B$1,武魂升星!$C$5:$Q$11,AU$2,0)</f>
        <v>0</v>
      </c>
      <c r="AV44">
        <f>武魂升阶!AV44*(1+VLOOKUP($B$1,武魂升星!$C$13:$Q$19,AV$2,0))+VLOOKUP($B$1,武魂升星!$C$5:$Q$11,AV$2,0)</f>
        <v>256.74</v>
      </c>
      <c r="AW44">
        <f>武魂升阶!AW44*(1+VLOOKUP($B$1,武魂升星!$C$13:$Q$19,AW$2,0))+VLOOKUP($B$1,武魂升星!$C$5:$Q$11,AW$2,0)</f>
        <v>256.74</v>
      </c>
      <c r="AZ44">
        <f>VLOOKUP($B$2,武魂升星!$C$21:$D$27,2,0)</f>
        <v>0.48</v>
      </c>
      <c r="BA44">
        <f>VLOOKUP($B$2,武魂升星!$C$21:$D$27,2,0)</f>
        <v>0.48</v>
      </c>
      <c r="BB44">
        <f>VLOOKUP($B$2,武魂升星!$C$21:$D$27,2,0)</f>
        <v>0.48</v>
      </c>
      <c r="BC44">
        <f>VLOOKUP($B$2,武魂升星!$C$21:$D$27,2,0)</f>
        <v>0.48</v>
      </c>
      <c r="BD44">
        <f>VLOOKUP($B$2,武魂升星!$C$21:$D$27,2,0)</f>
        <v>0.48</v>
      </c>
      <c r="BE44">
        <f>VLOOKUP($B$2,武魂升星!$C$21:$D$27,2,0)</f>
        <v>0.48</v>
      </c>
      <c r="BF44">
        <f>VLOOKUP($B$2,武魂升星!$C$21:$D$27,2,0)</f>
        <v>0.48</v>
      </c>
      <c r="BG44">
        <f>VLOOKUP($B$2,武魂升星!$C$21:$D$27,2,0)</f>
        <v>0.48</v>
      </c>
      <c r="BH44">
        <f>VLOOKUP($B$2,武魂升星!$C$21:$D$27,2,0)</f>
        <v>0.48</v>
      </c>
      <c r="BI44">
        <f>VLOOKUP($B$2,武魂升星!$C$21:$D$27,2,0)</f>
        <v>0.48</v>
      </c>
      <c r="BJ44">
        <f>VLOOKUP($B$2,武魂升星!$C$21:$D$27,2,0)</f>
        <v>0.48</v>
      </c>
      <c r="BK44">
        <f>VLOOKUP($B$2,武魂升星!$C$21:$D$27,2,0)</f>
        <v>0.48</v>
      </c>
      <c r="BL44">
        <f>VLOOKUP($B$2,武魂升星!$C$21:$D$27,2,0)</f>
        <v>0.48</v>
      </c>
      <c r="BM44">
        <f>VLOOKUP($B$2,武魂升星!$C$21:$D$27,2,0)</f>
        <v>0.48</v>
      </c>
    </row>
    <row r="45" spans="2:65" x14ac:dyDescent="0.2">
      <c r="B45">
        <v>41</v>
      </c>
      <c r="D45">
        <f>武魂升阶!D45*(1+VLOOKUP($B$1,武魂升星!$C$13:$Q$19,D$2,0))+VLOOKUP($B$1,武魂升星!$C$5:$Q$11,D$2,0)</f>
        <v>12182.154000000002</v>
      </c>
      <c r="E45">
        <f>武魂升阶!E45*(1+VLOOKUP($B$1,武魂升星!$C$13:$Q$19,E$2,0))+VLOOKUP($B$1,武魂升星!$C$5:$Q$11,E$2,0)</f>
        <v>3952.5459999999998</v>
      </c>
      <c r="F45">
        <f>武魂升阶!F45*(1+VLOOKUP($B$1,武魂升星!$C$13:$Q$19,F$2,0))+VLOOKUP($B$1,武魂升星!$C$5:$Q$11,F$2,0)</f>
        <v>1160.5239999999999</v>
      </c>
      <c r="G45">
        <f>武魂升阶!G45*(1+VLOOKUP($B$1,武魂升星!$C$13:$Q$19,G$2,0))+VLOOKUP($B$1,武魂升星!$C$5:$Q$11,G$2,0)</f>
        <v>1160.5239999999999</v>
      </c>
      <c r="H45">
        <f>武魂升阶!H45*(1+VLOOKUP($B$1,武魂升星!$C$13:$Q$19,H$2,0))+VLOOKUP($B$1,武魂升星!$C$5:$Q$11,H$2,0)</f>
        <v>207.64999999999998</v>
      </c>
      <c r="I45">
        <f>武魂升阶!I45*(1+VLOOKUP($B$1,武魂升星!$C$13:$Q$19,I$2,0))+VLOOKUP($B$1,武魂升星!$C$5:$Q$11,I$2,0)</f>
        <v>207.64999999999998</v>
      </c>
      <c r="J45">
        <f>武魂升阶!J45*(1+VLOOKUP($B$1,武魂升星!$C$13:$Q$19,J$2,0))+VLOOKUP($B$1,武魂升星!$C$5:$Q$11,J$2,0)</f>
        <v>208.16200000000003</v>
      </c>
      <c r="K45">
        <f>武魂升阶!K45*(1+VLOOKUP($B$1,武魂升星!$C$13:$Q$19,K$2,0))+VLOOKUP($B$1,武魂升星!$C$5:$Q$11,K$2,0)</f>
        <v>207.64999999999998</v>
      </c>
      <c r="L45">
        <f>武魂升阶!L45*(1+VLOOKUP($B$1,武魂升星!$C$13:$Q$19,L$2,0))+VLOOKUP($B$1,武魂升星!$C$5:$Q$11,L$2,0)</f>
        <v>207.64999999999998</v>
      </c>
      <c r="M45">
        <f>武魂升阶!M45*(1+VLOOKUP($B$1,武魂升星!$C$13:$Q$19,M$2,0))+VLOOKUP($B$1,武魂升星!$C$5:$Q$11,M$2,0)</f>
        <v>207.64999999999998</v>
      </c>
      <c r="N45">
        <f>武魂升阶!N45*(1+VLOOKUP($B$1,武魂升星!$C$13:$Q$19,N$2,0))+VLOOKUP($B$1,武魂升星!$C$5:$Q$11,N$2,0)</f>
        <v>0</v>
      </c>
      <c r="O45">
        <f>武魂升阶!O45*(1+VLOOKUP($B$1,武魂升星!$C$13:$Q$19,O$2,0))+VLOOKUP($B$1,武魂升星!$C$5:$Q$11,O$2,0)</f>
        <v>0</v>
      </c>
      <c r="P45">
        <f>武魂升阶!P45*(1+VLOOKUP($B$1,武魂升星!$C$13:$Q$19,P$2,0))+VLOOKUP($B$1,武魂升星!$C$5:$Q$11,P$2,0)</f>
        <v>262.74</v>
      </c>
      <c r="Q45">
        <f>武魂升阶!Q45*(1+VLOOKUP($B$1,武魂升星!$C$13:$Q$19,Q$2,0))+VLOOKUP($B$1,武魂升星!$C$5:$Q$11,Q$2,0)</f>
        <v>262.74</v>
      </c>
      <c r="T45">
        <f>武魂升阶!T45*(1+VLOOKUP($B$1,武魂升星!$C$13:$Q$19,T$2,0))+VLOOKUP($B$1,武魂升星!$C$5:$Q$11,T$2,0)</f>
        <v>11611.496000000003</v>
      </c>
      <c r="U45">
        <f>武魂升阶!U45*(1+VLOOKUP($B$1,武魂升星!$C$13:$Q$19,U$2,0))+VLOOKUP($B$1,武魂升星!$C$5:$Q$11,U$2,0)</f>
        <v>4046.42</v>
      </c>
      <c r="V45">
        <f>武魂升阶!V45*(1+VLOOKUP($B$1,武魂升星!$C$13:$Q$19,V$2,0))+VLOOKUP($B$1,武魂升星!$C$5:$Q$11,V$2,0)</f>
        <v>1089.5639999999999</v>
      </c>
      <c r="W45">
        <f>武魂升阶!W45*(1+VLOOKUP($B$1,武魂升星!$C$13:$Q$19,W$2,0))+VLOOKUP($B$1,武魂升星!$C$5:$Q$11,W$2,0)</f>
        <v>1089.5639999999999</v>
      </c>
      <c r="X45">
        <f>武魂升阶!X45*(1+VLOOKUP($B$1,武魂升星!$C$13:$Q$19,X$2,0))+VLOOKUP($B$1,武魂升星!$C$5:$Q$11,X$2,0)</f>
        <v>205.09000000000003</v>
      </c>
      <c r="Y45">
        <f>武魂升阶!Y45*(1+VLOOKUP($B$1,武魂升星!$C$13:$Q$19,Y$2,0))+VLOOKUP($B$1,武魂升星!$C$5:$Q$11,Y$2,0)</f>
        <v>205.09000000000003</v>
      </c>
      <c r="Z45">
        <f>武魂升阶!Z45*(1+VLOOKUP($B$1,武魂升星!$C$13:$Q$19,Z$2,0))+VLOOKUP($B$1,武魂升星!$C$5:$Q$11,Z$2,0)</f>
        <v>210.72199999999998</v>
      </c>
      <c r="AA45">
        <f>武魂升阶!AA45*(1+VLOOKUP($B$1,武魂升星!$C$13:$Q$19,AA$2,0))+VLOOKUP($B$1,武魂升星!$C$5:$Q$11,AA$2,0)</f>
        <v>210.21000000000004</v>
      </c>
      <c r="AB45">
        <f>武魂升阶!AB45*(1+VLOOKUP($B$1,武魂升星!$C$13:$Q$19,AB$2,0))+VLOOKUP($B$1,武魂升星!$C$5:$Q$11,AB$2,0)</f>
        <v>207.64999999999998</v>
      </c>
      <c r="AC45">
        <f>武魂升阶!AC45*(1+VLOOKUP($B$1,武魂升星!$C$13:$Q$19,AC$2,0))+VLOOKUP($B$1,武魂升星!$C$5:$Q$11,AC$2,0)</f>
        <v>207.64999999999998</v>
      </c>
      <c r="AD45">
        <f>武魂升阶!AD45*(1+VLOOKUP($B$1,武魂升星!$C$13:$Q$19,AD$2,0))+VLOOKUP($B$1,武魂升星!$C$5:$Q$11,AD$2,0)</f>
        <v>0</v>
      </c>
      <c r="AE45">
        <f>武魂升阶!AE45*(1+VLOOKUP($B$1,武魂升星!$C$13:$Q$19,AE$2,0))+VLOOKUP($B$1,武魂升星!$C$5:$Q$11,AE$2,0)</f>
        <v>0</v>
      </c>
      <c r="AF45">
        <f>武魂升阶!AF45*(1+VLOOKUP($B$1,武魂升星!$C$13:$Q$19,AF$2,0))+VLOOKUP($B$1,武魂升星!$C$5:$Q$11,AF$2,0)</f>
        <v>262.74</v>
      </c>
      <c r="AG45">
        <f>武魂升阶!AG45*(1+VLOOKUP($B$1,武魂升星!$C$13:$Q$19,AG$2,0))+VLOOKUP($B$1,武魂升星!$C$5:$Q$11,AG$2,0)</f>
        <v>262.74</v>
      </c>
      <c r="AJ45">
        <f>武魂升阶!AJ45*(1+VLOOKUP($B$1,武魂升星!$C$13:$Q$19,AJ$2,0))+VLOOKUP($B$1,武魂升星!$C$5:$Q$11,AJ$2,0)</f>
        <v>11040.838</v>
      </c>
      <c r="AK45">
        <f>武魂升阶!AK45*(1+VLOOKUP($B$1,武魂升星!$C$13:$Q$19,AK$2,0))+VLOOKUP($B$1,武魂升星!$C$5:$Q$11,AK$2,0)</f>
        <v>4141.79</v>
      </c>
      <c r="AL45">
        <f>武魂升阶!AL45*(1+VLOOKUP($B$1,武魂升星!$C$13:$Q$19,AL$2,0))+VLOOKUP($B$1,武魂升星!$C$5:$Q$11,AL$2,0)</f>
        <v>1021.8199999999999</v>
      </c>
      <c r="AM45">
        <f>武魂升阶!AM45*(1+VLOOKUP($B$1,武魂升星!$C$13:$Q$19,AM$2,0))+VLOOKUP($B$1,武魂升星!$C$5:$Q$11,AM$2,0)</f>
        <v>1021.8199999999999</v>
      </c>
      <c r="AN45">
        <f>武魂升阶!AN45*(1+VLOOKUP($B$1,武魂升星!$C$13:$Q$19,AN$2,0))+VLOOKUP($B$1,武魂升星!$C$5:$Q$11,AN$2,0)</f>
        <v>207.64999999999998</v>
      </c>
      <c r="AO45">
        <f>武魂升阶!AO45*(1+VLOOKUP($B$1,武魂升星!$C$13:$Q$19,AO$2,0))+VLOOKUP($B$1,武魂升星!$C$5:$Q$11,AO$2,0)</f>
        <v>207.64999999999998</v>
      </c>
      <c r="AP45">
        <f>武魂升阶!AP45*(1+VLOOKUP($B$1,武魂升星!$C$13:$Q$19,AP$2,0))+VLOOKUP($B$1,武魂升星!$C$5:$Q$11,AP$2,0)</f>
        <v>208.16200000000003</v>
      </c>
      <c r="AQ45">
        <f>武魂升阶!AQ45*(1+VLOOKUP($B$1,武魂升星!$C$13:$Q$19,AQ$2,0))+VLOOKUP($B$1,武魂升星!$C$5:$Q$11,AQ$2,0)</f>
        <v>207.64999999999998</v>
      </c>
      <c r="AR45">
        <f>武魂升阶!AR45*(1+VLOOKUP($B$1,武魂升星!$C$13:$Q$19,AR$2,0))+VLOOKUP($B$1,武魂升星!$C$5:$Q$11,AR$2,0)</f>
        <v>207.64999999999998</v>
      </c>
      <c r="AS45">
        <f>武魂升阶!AS45*(1+VLOOKUP($B$1,武魂升星!$C$13:$Q$19,AS$2,0))+VLOOKUP($B$1,武魂升星!$C$5:$Q$11,AS$2,0)</f>
        <v>207.64999999999998</v>
      </c>
      <c r="AT45">
        <f>武魂升阶!AT45*(1+VLOOKUP($B$1,武魂升星!$C$13:$Q$19,AT$2,0))+VLOOKUP($B$1,武魂升星!$C$5:$Q$11,AT$2,0)</f>
        <v>0</v>
      </c>
      <c r="AU45">
        <f>武魂升阶!AU45*(1+VLOOKUP($B$1,武魂升星!$C$13:$Q$19,AU$2,0))+VLOOKUP($B$1,武魂升星!$C$5:$Q$11,AU$2,0)</f>
        <v>0</v>
      </c>
      <c r="AV45">
        <f>武魂升阶!AV45*(1+VLOOKUP($B$1,武魂升星!$C$13:$Q$19,AV$2,0))+VLOOKUP($B$1,武魂升星!$C$5:$Q$11,AV$2,0)</f>
        <v>262.74</v>
      </c>
      <c r="AW45">
        <f>武魂升阶!AW45*(1+VLOOKUP($B$1,武魂升星!$C$13:$Q$19,AW$2,0))+VLOOKUP($B$1,武魂升星!$C$5:$Q$11,AW$2,0)</f>
        <v>262.74</v>
      </c>
      <c r="AZ45">
        <f>VLOOKUP($B$2,武魂升星!$C$21:$D$27,2,0)</f>
        <v>0.48</v>
      </c>
      <c r="BA45">
        <f>VLOOKUP($B$2,武魂升星!$C$21:$D$27,2,0)</f>
        <v>0.48</v>
      </c>
      <c r="BB45">
        <f>VLOOKUP($B$2,武魂升星!$C$21:$D$27,2,0)</f>
        <v>0.48</v>
      </c>
      <c r="BC45">
        <f>VLOOKUP($B$2,武魂升星!$C$21:$D$27,2,0)</f>
        <v>0.48</v>
      </c>
      <c r="BD45">
        <f>VLOOKUP($B$2,武魂升星!$C$21:$D$27,2,0)</f>
        <v>0.48</v>
      </c>
      <c r="BE45">
        <f>VLOOKUP($B$2,武魂升星!$C$21:$D$27,2,0)</f>
        <v>0.48</v>
      </c>
      <c r="BF45">
        <f>VLOOKUP($B$2,武魂升星!$C$21:$D$27,2,0)</f>
        <v>0.48</v>
      </c>
      <c r="BG45">
        <f>VLOOKUP($B$2,武魂升星!$C$21:$D$27,2,0)</f>
        <v>0.48</v>
      </c>
      <c r="BH45">
        <f>VLOOKUP($B$2,武魂升星!$C$21:$D$27,2,0)</f>
        <v>0.48</v>
      </c>
      <c r="BI45">
        <f>VLOOKUP($B$2,武魂升星!$C$21:$D$27,2,0)</f>
        <v>0.48</v>
      </c>
      <c r="BJ45">
        <f>VLOOKUP($B$2,武魂升星!$C$21:$D$27,2,0)</f>
        <v>0.48</v>
      </c>
      <c r="BK45">
        <f>VLOOKUP($B$2,武魂升星!$C$21:$D$27,2,0)</f>
        <v>0.48</v>
      </c>
      <c r="BL45">
        <f>VLOOKUP($B$2,武魂升星!$C$21:$D$27,2,0)</f>
        <v>0.48</v>
      </c>
      <c r="BM45">
        <f>VLOOKUP($B$2,武魂升星!$C$21:$D$27,2,0)</f>
        <v>0.48</v>
      </c>
    </row>
    <row r="46" spans="2:65" x14ac:dyDescent="0.2">
      <c r="B46">
        <v>42</v>
      </c>
      <c r="D46">
        <f>武魂升阶!D46*(1+VLOOKUP($B$1,武魂升星!$C$13:$Q$19,D$2,0))+VLOOKUP($B$1,武魂升星!$C$5:$Q$11,D$2,0)</f>
        <v>12314.154000000002</v>
      </c>
      <c r="E46">
        <f>武魂升阶!E46*(1+VLOOKUP($B$1,武魂升星!$C$13:$Q$19,E$2,0))+VLOOKUP($B$1,武魂升星!$C$5:$Q$11,E$2,0)</f>
        <v>3987.7460000000001</v>
      </c>
      <c r="F46">
        <f>武魂升阶!F46*(1+VLOOKUP($B$1,武魂升星!$C$13:$Q$19,F$2,0))+VLOOKUP($B$1,武魂升星!$C$5:$Q$11,F$2,0)</f>
        <v>1171.7239999999999</v>
      </c>
      <c r="G46">
        <f>武魂升阶!G46*(1+VLOOKUP($B$1,武魂升星!$C$13:$Q$19,G$2,0))+VLOOKUP($B$1,武魂升星!$C$5:$Q$11,G$2,0)</f>
        <v>1171.7239999999999</v>
      </c>
      <c r="H46">
        <f>武魂升阶!H46*(1+VLOOKUP($B$1,武魂升星!$C$13:$Q$19,H$2,0))+VLOOKUP($B$1,武魂升星!$C$5:$Q$11,H$2,0)</f>
        <v>210.85000000000002</v>
      </c>
      <c r="I46">
        <f>武魂升阶!I46*(1+VLOOKUP($B$1,武魂升星!$C$13:$Q$19,I$2,0))+VLOOKUP($B$1,武魂升星!$C$5:$Q$11,I$2,0)</f>
        <v>210.85000000000002</v>
      </c>
      <c r="J46">
        <f>武魂升阶!J46*(1+VLOOKUP($B$1,武魂升星!$C$13:$Q$19,J$2,0))+VLOOKUP($B$1,武魂升星!$C$5:$Q$11,J$2,0)</f>
        <v>211.36200000000002</v>
      </c>
      <c r="K46">
        <f>武魂升阶!K46*(1+VLOOKUP($B$1,武魂升星!$C$13:$Q$19,K$2,0))+VLOOKUP($B$1,武魂升星!$C$5:$Q$11,K$2,0)</f>
        <v>210.85000000000002</v>
      </c>
      <c r="L46">
        <f>武魂升阶!L46*(1+VLOOKUP($B$1,武魂升星!$C$13:$Q$19,L$2,0))+VLOOKUP($B$1,武魂升星!$C$5:$Q$11,L$2,0)</f>
        <v>210.85000000000002</v>
      </c>
      <c r="M46">
        <f>武魂升阶!M46*(1+VLOOKUP($B$1,武魂升星!$C$13:$Q$19,M$2,0))+VLOOKUP($B$1,武魂升星!$C$5:$Q$11,M$2,0)</f>
        <v>210.85000000000002</v>
      </c>
      <c r="N46">
        <f>武魂升阶!N46*(1+VLOOKUP($B$1,武魂升星!$C$13:$Q$19,N$2,0))+VLOOKUP($B$1,武魂升星!$C$5:$Q$11,N$2,0)</f>
        <v>0</v>
      </c>
      <c r="O46">
        <f>武魂升阶!O46*(1+VLOOKUP($B$1,武魂升星!$C$13:$Q$19,O$2,0))+VLOOKUP($B$1,武魂升星!$C$5:$Q$11,O$2,0)</f>
        <v>0</v>
      </c>
      <c r="P46">
        <f>武魂升阶!P46*(1+VLOOKUP($B$1,武魂升星!$C$13:$Q$19,P$2,0))+VLOOKUP($B$1,武魂升星!$C$5:$Q$11,P$2,0)</f>
        <v>268.74</v>
      </c>
      <c r="Q46">
        <f>武魂升阶!Q46*(1+VLOOKUP($B$1,武魂升星!$C$13:$Q$19,Q$2,0))+VLOOKUP($B$1,武魂升星!$C$5:$Q$11,Q$2,0)</f>
        <v>268.74</v>
      </c>
      <c r="T46">
        <f>武魂升阶!T46*(1+VLOOKUP($B$1,武魂升星!$C$13:$Q$19,T$2,0))+VLOOKUP($B$1,武魂升星!$C$5:$Q$11,T$2,0)</f>
        <v>11730.296000000002</v>
      </c>
      <c r="U46">
        <f>武魂升阶!U46*(1+VLOOKUP($B$1,武魂升星!$C$13:$Q$19,U$2,0))+VLOOKUP($B$1,武魂升星!$C$5:$Q$11,U$2,0)</f>
        <v>4083.8199999999997</v>
      </c>
      <c r="V46">
        <f>武魂升阶!V46*(1+VLOOKUP($B$1,武魂升星!$C$13:$Q$19,V$2,0))+VLOOKUP($B$1,武魂升星!$C$5:$Q$11,V$2,0)</f>
        <v>1099.164</v>
      </c>
      <c r="W46">
        <f>武魂升阶!W46*(1+VLOOKUP($B$1,武魂升星!$C$13:$Q$19,W$2,0))+VLOOKUP($B$1,武魂升星!$C$5:$Q$11,W$2,0)</f>
        <v>1099.164</v>
      </c>
      <c r="X46">
        <f>武魂升阶!X46*(1+VLOOKUP($B$1,武魂升星!$C$13:$Q$19,X$2,0))+VLOOKUP($B$1,武魂升星!$C$5:$Q$11,X$2,0)</f>
        <v>208.29000000000002</v>
      </c>
      <c r="Y46">
        <f>武魂升阶!Y46*(1+VLOOKUP($B$1,武魂升星!$C$13:$Q$19,Y$2,0))+VLOOKUP($B$1,武魂升星!$C$5:$Q$11,Y$2,0)</f>
        <v>208.29000000000002</v>
      </c>
      <c r="Z46">
        <f>武魂升阶!Z46*(1+VLOOKUP($B$1,武魂升星!$C$13:$Q$19,Z$2,0))+VLOOKUP($B$1,武魂升星!$C$5:$Q$11,Z$2,0)</f>
        <v>213.92200000000003</v>
      </c>
      <c r="AA46">
        <f>武魂升阶!AA46*(1+VLOOKUP($B$1,武魂升星!$C$13:$Q$19,AA$2,0))+VLOOKUP($B$1,武魂升星!$C$5:$Q$11,AA$2,0)</f>
        <v>213.41000000000003</v>
      </c>
      <c r="AB46">
        <f>武魂升阶!AB46*(1+VLOOKUP($B$1,武魂升星!$C$13:$Q$19,AB$2,0))+VLOOKUP($B$1,武魂升星!$C$5:$Q$11,AB$2,0)</f>
        <v>210.85000000000002</v>
      </c>
      <c r="AC46">
        <f>武魂升阶!AC46*(1+VLOOKUP($B$1,武魂升星!$C$13:$Q$19,AC$2,0))+VLOOKUP($B$1,武魂升星!$C$5:$Q$11,AC$2,0)</f>
        <v>210.85000000000002</v>
      </c>
      <c r="AD46">
        <f>武魂升阶!AD46*(1+VLOOKUP($B$1,武魂升星!$C$13:$Q$19,AD$2,0))+VLOOKUP($B$1,武魂升星!$C$5:$Q$11,AD$2,0)</f>
        <v>0</v>
      </c>
      <c r="AE46">
        <f>武魂升阶!AE46*(1+VLOOKUP($B$1,武魂升星!$C$13:$Q$19,AE$2,0))+VLOOKUP($B$1,武魂升星!$C$5:$Q$11,AE$2,0)</f>
        <v>0</v>
      </c>
      <c r="AF46">
        <f>武魂升阶!AF46*(1+VLOOKUP($B$1,武魂升星!$C$13:$Q$19,AF$2,0))+VLOOKUP($B$1,武魂升星!$C$5:$Q$11,AF$2,0)</f>
        <v>268.74</v>
      </c>
      <c r="AG46">
        <f>武魂升阶!AG46*(1+VLOOKUP($B$1,武魂升星!$C$13:$Q$19,AG$2,0))+VLOOKUP($B$1,武魂升星!$C$5:$Q$11,AG$2,0)</f>
        <v>268.74</v>
      </c>
      <c r="AJ46">
        <f>武魂升阶!AJ46*(1+VLOOKUP($B$1,武魂升星!$C$13:$Q$19,AJ$2,0))+VLOOKUP($B$1,武魂升星!$C$5:$Q$11,AJ$2,0)</f>
        <v>11146.438000000002</v>
      </c>
      <c r="AK46">
        <f>武魂升阶!AK46*(1+VLOOKUP($B$1,武魂升星!$C$13:$Q$19,AK$2,0))+VLOOKUP($B$1,武魂升星!$C$5:$Q$11,AK$2,0)</f>
        <v>4181.3899999999994</v>
      </c>
      <c r="AL46">
        <f>武魂升阶!AL46*(1+VLOOKUP($B$1,武魂升星!$C$13:$Q$19,AL$2,0))+VLOOKUP($B$1,武魂升星!$C$5:$Q$11,AL$2,0)</f>
        <v>1029.82</v>
      </c>
      <c r="AM46">
        <f>武魂升阶!AM46*(1+VLOOKUP($B$1,武魂升星!$C$13:$Q$19,AM$2,0))+VLOOKUP($B$1,武魂升星!$C$5:$Q$11,AM$2,0)</f>
        <v>1029.82</v>
      </c>
      <c r="AN46">
        <f>武魂升阶!AN46*(1+VLOOKUP($B$1,武魂升星!$C$13:$Q$19,AN$2,0))+VLOOKUP($B$1,武魂升星!$C$5:$Q$11,AN$2,0)</f>
        <v>210.85000000000002</v>
      </c>
      <c r="AO46">
        <f>武魂升阶!AO46*(1+VLOOKUP($B$1,武魂升星!$C$13:$Q$19,AO$2,0))+VLOOKUP($B$1,武魂升星!$C$5:$Q$11,AO$2,0)</f>
        <v>210.85000000000002</v>
      </c>
      <c r="AP46">
        <f>武魂升阶!AP46*(1+VLOOKUP($B$1,武魂升星!$C$13:$Q$19,AP$2,0))+VLOOKUP($B$1,武魂升星!$C$5:$Q$11,AP$2,0)</f>
        <v>211.36200000000002</v>
      </c>
      <c r="AQ46">
        <f>武魂升阶!AQ46*(1+VLOOKUP($B$1,武魂升星!$C$13:$Q$19,AQ$2,0))+VLOOKUP($B$1,武魂升星!$C$5:$Q$11,AQ$2,0)</f>
        <v>210.85000000000002</v>
      </c>
      <c r="AR46">
        <f>武魂升阶!AR46*(1+VLOOKUP($B$1,武魂升星!$C$13:$Q$19,AR$2,0))+VLOOKUP($B$1,武魂升星!$C$5:$Q$11,AR$2,0)</f>
        <v>210.85000000000002</v>
      </c>
      <c r="AS46">
        <f>武魂升阶!AS46*(1+VLOOKUP($B$1,武魂升星!$C$13:$Q$19,AS$2,0))+VLOOKUP($B$1,武魂升星!$C$5:$Q$11,AS$2,0)</f>
        <v>210.85000000000002</v>
      </c>
      <c r="AT46">
        <f>武魂升阶!AT46*(1+VLOOKUP($B$1,武魂升星!$C$13:$Q$19,AT$2,0))+VLOOKUP($B$1,武魂升星!$C$5:$Q$11,AT$2,0)</f>
        <v>0</v>
      </c>
      <c r="AU46">
        <f>武魂升阶!AU46*(1+VLOOKUP($B$1,武魂升星!$C$13:$Q$19,AU$2,0))+VLOOKUP($B$1,武魂升星!$C$5:$Q$11,AU$2,0)</f>
        <v>0</v>
      </c>
      <c r="AV46">
        <f>武魂升阶!AV46*(1+VLOOKUP($B$1,武魂升星!$C$13:$Q$19,AV$2,0))+VLOOKUP($B$1,武魂升星!$C$5:$Q$11,AV$2,0)</f>
        <v>268.74</v>
      </c>
      <c r="AW46">
        <f>武魂升阶!AW46*(1+VLOOKUP($B$1,武魂升星!$C$13:$Q$19,AW$2,0))+VLOOKUP($B$1,武魂升星!$C$5:$Q$11,AW$2,0)</f>
        <v>268.74</v>
      </c>
      <c r="AZ46">
        <f>VLOOKUP($B$2,武魂升星!$C$21:$D$27,2,0)</f>
        <v>0.48</v>
      </c>
      <c r="BA46">
        <f>VLOOKUP($B$2,武魂升星!$C$21:$D$27,2,0)</f>
        <v>0.48</v>
      </c>
      <c r="BB46">
        <f>VLOOKUP($B$2,武魂升星!$C$21:$D$27,2,0)</f>
        <v>0.48</v>
      </c>
      <c r="BC46">
        <f>VLOOKUP($B$2,武魂升星!$C$21:$D$27,2,0)</f>
        <v>0.48</v>
      </c>
      <c r="BD46">
        <f>VLOOKUP($B$2,武魂升星!$C$21:$D$27,2,0)</f>
        <v>0.48</v>
      </c>
      <c r="BE46">
        <f>VLOOKUP($B$2,武魂升星!$C$21:$D$27,2,0)</f>
        <v>0.48</v>
      </c>
      <c r="BF46">
        <f>VLOOKUP($B$2,武魂升星!$C$21:$D$27,2,0)</f>
        <v>0.48</v>
      </c>
      <c r="BG46">
        <f>VLOOKUP($B$2,武魂升星!$C$21:$D$27,2,0)</f>
        <v>0.48</v>
      </c>
      <c r="BH46">
        <f>VLOOKUP($B$2,武魂升星!$C$21:$D$27,2,0)</f>
        <v>0.48</v>
      </c>
      <c r="BI46">
        <f>VLOOKUP($B$2,武魂升星!$C$21:$D$27,2,0)</f>
        <v>0.48</v>
      </c>
      <c r="BJ46">
        <f>VLOOKUP($B$2,武魂升星!$C$21:$D$27,2,0)</f>
        <v>0.48</v>
      </c>
      <c r="BK46">
        <f>VLOOKUP($B$2,武魂升星!$C$21:$D$27,2,0)</f>
        <v>0.48</v>
      </c>
      <c r="BL46">
        <f>VLOOKUP($B$2,武魂升星!$C$21:$D$27,2,0)</f>
        <v>0.48</v>
      </c>
      <c r="BM46">
        <f>VLOOKUP($B$2,武魂升星!$C$21:$D$27,2,0)</f>
        <v>0.48</v>
      </c>
    </row>
    <row r="47" spans="2:65" x14ac:dyDescent="0.2">
      <c r="B47">
        <v>43</v>
      </c>
      <c r="D47">
        <f>武魂升阶!D47*(1+VLOOKUP($B$1,武魂升星!$C$13:$Q$19,D$2,0))+VLOOKUP($B$1,武魂升星!$C$5:$Q$11,D$2,0)</f>
        <v>12446.154000000002</v>
      </c>
      <c r="E47">
        <f>武魂升阶!E47*(1+VLOOKUP($B$1,武魂升星!$C$13:$Q$19,E$2,0))+VLOOKUP($B$1,武魂升星!$C$5:$Q$11,E$2,0)</f>
        <v>4022.9459999999999</v>
      </c>
      <c r="F47">
        <f>武魂升阶!F47*(1+VLOOKUP($B$1,武魂升星!$C$13:$Q$19,F$2,0))+VLOOKUP($B$1,武魂升星!$C$5:$Q$11,F$2,0)</f>
        <v>1182.924</v>
      </c>
      <c r="G47">
        <f>武魂升阶!G47*(1+VLOOKUP($B$1,武魂升星!$C$13:$Q$19,G$2,0))+VLOOKUP($B$1,武魂升星!$C$5:$Q$11,G$2,0)</f>
        <v>1182.924</v>
      </c>
      <c r="H47">
        <f>武魂升阶!H47*(1+VLOOKUP($B$1,武魂升星!$C$13:$Q$19,H$2,0))+VLOOKUP($B$1,武魂升星!$C$5:$Q$11,H$2,0)</f>
        <v>214.05</v>
      </c>
      <c r="I47">
        <f>武魂升阶!I47*(1+VLOOKUP($B$1,武魂升星!$C$13:$Q$19,I$2,0))+VLOOKUP($B$1,武魂升星!$C$5:$Q$11,I$2,0)</f>
        <v>214.05</v>
      </c>
      <c r="J47">
        <f>武魂升阶!J47*(1+VLOOKUP($B$1,武魂升星!$C$13:$Q$19,J$2,0))+VLOOKUP($B$1,武魂升星!$C$5:$Q$11,J$2,0)</f>
        <v>214.56200000000001</v>
      </c>
      <c r="K47">
        <f>武魂升阶!K47*(1+VLOOKUP($B$1,武魂升星!$C$13:$Q$19,K$2,0))+VLOOKUP($B$1,武魂升星!$C$5:$Q$11,K$2,0)</f>
        <v>214.05</v>
      </c>
      <c r="L47">
        <f>武魂升阶!L47*(1+VLOOKUP($B$1,武魂升星!$C$13:$Q$19,L$2,0))+VLOOKUP($B$1,武魂升星!$C$5:$Q$11,L$2,0)</f>
        <v>214.05</v>
      </c>
      <c r="M47">
        <f>武魂升阶!M47*(1+VLOOKUP($B$1,武魂升星!$C$13:$Q$19,M$2,0))+VLOOKUP($B$1,武魂升星!$C$5:$Q$11,M$2,0)</f>
        <v>214.05</v>
      </c>
      <c r="N47">
        <f>武魂升阶!N47*(1+VLOOKUP($B$1,武魂升星!$C$13:$Q$19,N$2,0))+VLOOKUP($B$1,武魂升星!$C$5:$Q$11,N$2,0)</f>
        <v>0</v>
      </c>
      <c r="O47">
        <f>武魂升阶!O47*(1+VLOOKUP($B$1,武魂升星!$C$13:$Q$19,O$2,0))+VLOOKUP($B$1,武魂升星!$C$5:$Q$11,O$2,0)</f>
        <v>0</v>
      </c>
      <c r="P47">
        <f>武魂升阶!P47*(1+VLOOKUP($B$1,武魂升星!$C$13:$Q$19,P$2,0))+VLOOKUP($B$1,武魂升星!$C$5:$Q$11,P$2,0)</f>
        <v>274.74</v>
      </c>
      <c r="Q47">
        <f>武魂升阶!Q47*(1+VLOOKUP($B$1,武魂升星!$C$13:$Q$19,Q$2,0))+VLOOKUP($B$1,武魂升星!$C$5:$Q$11,Q$2,0)</f>
        <v>274.74</v>
      </c>
      <c r="T47">
        <f>武魂升阶!T47*(1+VLOOKUP($B$1,武魂升星!$C$13:$Q$19,T$2,0))+VLOOKUP($B$1,武魂升星!$C$5:$Q$11,T$2,0)</f>
        <v>11849.096000000001</v>
      </c>
      <c r="U47">
        <f>武魂升阶!U47*(1+VLOOKUP($B$1,武魂升星!$C$13:$Q$19,U$2,0))+VLOOKUP($B$1,武魂升星!$C$5:$Q$11,U$2,0)</f>
        <v>4121.2199999999993</v>
      </c>
      <c r="V47">
        <f>武魂升阶!V47*(1+VLOOKUP($B$1,武魂升星!$C$13:$Q$19,V$2,0))+VLOOKUP($B$1,武魂升星!$C$5:$Q$11,V$2,0)</f>
        <v>1108.7639999999999</v>
      </c>
      <c r="W47">
        <f>武魂升阶!W47*(1+VLOOKUP($B$1,武魂升星!$C$13:$Q$19,W$2,0))+VLOOKUP($B$1,武魂升星!$C$5:$Q$11,W$2,0)</f>
        <v>1108.7639999999999</v>
      </c>
      <c r="X47">
        <f>武魂升阶!X47*(1+VLOOKUP($B$1,武魂升星!$C$13:$Q$19,X$2,0))+VLOOKUP($B$1,武魂升星!$C$5:$Q$11,X$2,0)</f>
        <v>211.49</v>
      </c>
      <c r="Y47">
        <f>武魂升阶!Y47*(1+VLOOKUP($B$1,武魂升星!$C$13:$Q$19,Y$2,0))+VLOOKUP($B$1,武魂升星!$C$5:$Q$11,Y$2,0)</f>
        <v>211.49</v>
      </c>
      <c r="Z47">
        <f>武魂升阶!Z47*(1+VLOOKUP($B$1,武魂升星!$C$13:$Q$19,Z$2,0))+VLOOKUP($B$1,武魂升星!$C$5:$Q$11,Z$2,0)</f>
        <v>217.12200000000001</v>
      </c>
      <c r="AA47">
        <f>武魂升阶!AA47*(1+VLOOKUP($B$1,武魂升星!$C$13:$Q$19,AA$2,0))+VLOOKUP($B$1,武魂升星!$C$5:$Q$11,AA$2,0)</f>
        <v>216.61</v>
      </c>
      <c r="AB47">
        <f>武魂升阶!AB47*(1+VLOOKUP($B$1,武魂升星!$C$13:$Q$19,AB$2,0))+VLOOKUP($B$1,武魂升星!$C$5:$Q$11,AB$2,0)</f>
        <v>214.05</v>
      </c>
      <c r="AC47">
        <f>武魂升阶!AC47*(1+VLOOKUP($B$1,武魂升星!$C$13:$Q$19,AC$2,0))+VLOOKUP($B$1,武魂升星!$C$5:$Q$11,AC$2,0)</f>
        <v>214.05</v>
      </c>
      <c r="AD47">
        <f>武魂升阶!AD47*(1+VLOOKUP($B$1,武魂升星!$C$13:$Q$19,AD$2,0))+VLOOKUP($B$1,武魂升星!$C$5:$Q$11,AD$2,0)</f>
        <v>0</v>
      </c>
      <c r="AE47">
        <f>武魂升阶!AE47*(1+VLOOKUP($B$1,武魂升星!$C$13:$Q$19,AE$2,0))+VLOOKUP($B$1,武魂升星!$C$5:$Q$11,AE$2,0)</f>
        <v>0</v>
      </c>
      <c r="AF47">
        <f>武魂升阶!AF47*(1+VLOOKUP($B$1,武魂升星!$C$13:$Q$19,AF$2,0))+VLOOKUP($B$1,武魂升星!$C$5:$Q$11,AF$2,0)</f>
        <v>274.74</v>
      </c>
      <c r="AG47">
        <f>武魂升阶!AG47*(1+VLOOKUP($B$1,武魂升星!$C$13:$Q$19,AG$2,0))+VLOOKUP($B$1,武魂升星!$C$5:$Q$11,AG$2,0)</f>
        <v>274.74</v>
      </c>
      <c r="AJ47">
        <f>武魂升阶!AJ47*(1+VLOOKUP($B$1,武魂升星!$C$13:$Q$19,AJ$2,0))+VLOOKUP($B$1,武魂升星!$C$5:$Q$11,AJ$2,0)</f>
        <v>11252.038</v>
      </c>
      <c r="AK47">
        <f>武魂升阶!AK47*(1+VLOOKUP($B$1,武魂升星!$C$13:$Q$19,AK$2,0))+VLOOKUP($B$1,武魂升星!$C$5:$Q$11,AK$2,0)</f>
        <v>4220.99</v>
      </c>
      <c r="AL47">
        <f>武魂升阶!AL47*(1+VLOOKUP($B$1,武魂升星!$C$13:$Q$19,AL$2,0))+VLOOKUP($B$1,武魂升星!$C$5:$Q$11,AL$2,0)</f>
        <v>1037.82</v>
      </c>
      <c r="AM47">
        <f>武魂升阶!AM47*(1+VLOOKUP($B$1,武魂升星!$C$13:$Q$19,AM$2,0))+VLOOKUP($B$1,武魂升星!$C$5:$Q$11,AM$2,0)</f>
        <v>1037.82</v>
      </c>
      <c r="AN47">
        <f>武魂升阶!AN47*(1+VLOOKUP($B$1,武魂升星!$C$13:$Q$19,AN$2,0))+VLOOKUP($B$1,武魂升星!$C$5:$Q$11,AN$2,0)</f>
        <v>214.05</v>
      </c>
      <c r="AO47">
        <f>武魂升阶!AO47*(1+VLOOKUP($B$1,武魂升星!$C$13:$Q$19,AO$2,0))+VLOOKUP($B$1,武魂升星!$C$5:$Q$11,AO$2,0)</f>
        <v>214.05</v>
      </c>
      <c r="AP47">
        <f>武魂升阶!AP47*(1+VLOOKUP($B$1,武魂升星!$C$13:$Q$19,AP$2,0))+VLOOKUP($B$1,武魂升星!$C$5:$Q$11,AP$2,0)</f>
        <v>214.56200000000001</v>
      </c>
      <c r="AQ47">
        <f>武魂升阶!AQ47*(1+VLOOKUP($B$1,武魂升星!$C$13:$Q$19,AQ$2,0))+VLOOKUP($B$1,武魂升星!$C$5:$Q$11,AQ$2,0)</f>
        <v>214.05</v>
      </c>
      <c r="AR47">
        <f>武魂升阶!AR47*(1+VLOOKUP($B$1,武魂升星!$C$13:$Q$19,AR$2,0))+VLOOKUP($B$1,武魂升星!$C$5:$Q$11,AR$2,0)</f>
        <v>214.05</v>
      </c>
      <c r="AS47">
        <f>武魂升阶!AS47*(1+VLOOKUP($B$1,武魂升星!$C$13:$Q$19,AS$2,0))+VLOOKUP($B$1,武魂升星!$C$5:$Q$11,AS$2,0)</f>
        <v>214.05</v>
      </c>
      <c r="AT47">
        <f>武魂升阶!AT47*(1+VLOOKUP($B$1,武魂升星!$C$13:$Q$19,AT$2,0))+VLOOKUP($B$1,武魂升星!$C$5:$Q$11,AT$2,0)</f>
        <v>0</v>
      </c>
      <c r="AU47">
        <f>武魂升阶!AU47*(1+VLOOKUP($B$1,武魂升星!$C$13:$Q$19,AU$2,0))+VLOOKUP($B$1,武魂升星!$C$5:$Q$11,AU$2,0)</f>
        <v>0</v>
      </c>
      <c r="AV47">
        <f>武魂升阶!AV47*(1+VLOOKUP($B$1,武魂升星!$C$13:$Q$19,AV$2,0))+VLOOKUP($B$1,武魂升星!$C$5:$Q$11,AV$2,0)</f>
        <v>274.74</v>
      </c>
      <c r="AW47">
        <f>武魂升阶!AW47*(1+VLOOKUP($B$1,武魂升星!$C$13:$Q$19,AW$2,0))+VLOOKUP($B$1,武魂升星!$C$5:$Q$11,AW$2,0)</f>
        <v>274.74</v>
      </c>
      <c r="AZ47">
        <f>VLOOKUP($B$2,武魂升星!$C$21:$D$27,2,0)</f>
        <v>0.48</v>
      </c>
      <c r="BA47">
        <f>VLOOKUP($B$2,武魂升星!$C$21:$D$27,2,0)</f>
        <v>0.48</v>
      </c>
      <c r="BB47">
        <f>VLOOKUP($B$2,武魂升星!$C$21:$D$27,2,0)</f>
        <v>0.48</v>
      </c>
      <c r="BC47">
        <f>VLOOKUP($B$2,武魂升星!$C$21:$D$27,2,0)</f>
        <v>0.48</v>
      </c>
      <c r="BD47">
        <f>VLOOKUP($B$2,武魂升星!$C$21:$D$27,2,0)</f>
        <v>0.48</v>
      </c>
      <c r="BE47">
        <f>VLOOKUP($B$2,武魂升星!$C$21:$D$27,2,0)</f>
        <v>0.48</v>
      </c>
      <c r="BF47">
        <f>VLOOKUP($B$2,武魂升星!$C$21:$D$27,2,0)</f>
        <v>0.48</v>
      </c>
      <c r="BG47">
        <f>VLOOKUP($B$2,武魂升星!$C$21:$D$27,2,0)</f>
        <v>0.48</v>
      </c>
      <c r="BH47">
        <f>VLOOKUP($B$2,武魂升星!$C$21:$D$27,2,0)</f>
        <v>0.48</v>
      </c>
      <c r="BI47">
        <f>VLOOKUP($B$2,武魂升星!$C$21:$D$27,2,0)</f>
        <v>0.48</v>
      </c>
      <c r="BJ47">
        <f>VLOOKUP($B$2,武魂升星!$C$21:$D$27,2,0)</f>
        <v>0.48</v>
      </c>
      <c r="BK47">
        <f>VLOOKUP($B$2,武魂升星!$C$21:$D$27,2,0)</f>
        <v>0.48</v>
      </c>
      <c r="BL47">
        <f>VLOOKUP($B$2,武魂升星!$C$21:$D$27,2,0)</f>
        <v>0.48</v>
      </c>
      <c r="BM47">
        <f>VLOOKUP($B$2,武魂升星!$C$21:$D$27,2,0)</f>
        <v>0.48</v>
      </c>
    </row>
    <row r="48" spans="2:65" x14ac:dyDescent="0.2">
      <c r="B48">
        <v>44</v>
      </c>
      <c r="D48">
        <f>武魂升阶!D48*(1+VLOOKUP($B$1,武魂升星!$C$13:$Q$19,D$2,0))+VLOOKUP($B$1,武魂升星!$C$5:$Q$11,D$2,0)</f>
        <v>12578.154000000002</v>
      </c>
      <c r="E48">
        <f>武魂升阶!E48*(1+VLOOKUP($B$1,武魂升星!$C$13:$Q$19,E$2,0))+VLOOKUP($B$1,武魂升星!$C$5:$Q$11,E$2,0)</f>
        <v>4058.1459999999997</v>
      </c>
      <c r="F48">
        <f>武魂升阶!F48*(1+VLOOKUP($B$1,武魂升星!$C$13:$Q$19,F$2,0))+VLOOKUP($B$1,武魂升星!$C$5:$Q$11,F$2,0)</f>
        <v>1194.124</v>
      </c>
      <c r="G48">
        <f>武魂升阶!G48*(1+VLOOKUP($B$1,武魂升星!$C$13:$Q$19,G$2,0))+VLOOKUP($B$1,武魂升星!$C$5:$Q$11,G$2,0)</f>
        <v>1194.124</v>
      </c>
      <c r="H48">
        <f>武魂升阶!H48*(1+VLOOKUP($B$1,武魂升星!$C$13:$Q$19,H$2,0))+VLOOKUP($B$1,武魂升星!$C$5:$Q$11,H$2,0)</f>
        <v>217.25</v>
      </c>
      <c r="I48">
        <f>武魂升阶!I48*(1+VLOOKUP($B$1,武魂升星!$C$13:$Q$19,I$2,0))+VLOOKUP($B$1,武魂升星!$C$5:$Q$11,I$2,0)</f>
        <v>217.25</v>
      </c>
      <c r="J48">
        <f>武魂升阶!J48*(1+VLOOKUP($B$1,武魂升星!$C$13:$Q$19,J$2,0))+VLOOKUP($B$1,武魂升星!$C$5:$Q$11,J$2,0)</f>
        <v>217.762</v>
      </c>
      <c r="K48">
        <f>武魂升阶!K48*(1+VLOOKUP($B$1,武魂升星!$C$13:$Q$19,K$2,0))+VLOOKUP($B$1,武魂升星!$C$5:$Q$11,K$2,0)</f>
        <v>217.25</v>
      </c>
      <c r="L48">
        <f>武魂升阶!L48*(1+VLOOKUP($B$1,武魂升星!$C$13:$Q$19,L$2,0))+VLOOKUP($B$1,武魂升星!$C$5:$Q$11,L$2,0)</f>
        <v>217.25</v>
      </c>
      <c r="M48">
        <f>武魂升阶!M48*(1+VLOOKUP($B$1,武魂升星!$C$13:$Q$19,M$2,0))+VLOOKUP($B$1,武魂升星!$C$5:$Q$11,M$2,0)</f>
        <v>217.25</v>
      </c>
      <c r="N48">
        <f>武魂升阶!N48*(1+VLOOKUP($B$1,武魂升星!$C$13:$Q$19,N$2,0))+VLOOKUP($B$1,武魂升星!$C$5:$Q$11,N$2,0)</f>
        <v>0</v>
      </c>
      <c r="O48">
        <f>武魂升阶!O48*(1+VLOOKUP($B$1,武魂升星!$C$13:$Q$19,O$2,0))+VLOOKUP($B$1,武魂升星!$C$5:$Q$11,O$2,0)</f>
        <v>0</v>
      </c>
      <c r="P48">
        <f>武魂升阶!P48*(1+VLOOKUP($B$1,武魂升星!$C$13:$Q$19,P$2,0))+VLOOKUP($B$1,武魂升星!$C$5:$Q$11,P$2,0)</f>
        <v>280.74</v>
      </c>
      <c r="Q48">
        <f>武魂升阶!Q48*(1+VLOOKUP($B$1,武魂升星!$C$13:$Q$19,Q$2,0))+VLOOKUP($B$1,武魂升星!$C$5:$Q$11,Q$2,0)</f>
        <v>280.74</v>
      </c>
      <c r="T48">
        <f>武魂升阶!T48*(1+VLOOKUP($B$1,武魂升星!$C$13:$Q$19,T$2,0))+VLOOKUP($B$1,武魂升星!$C$5:$Q$11,T$2,0)</f>
        <v>11967.896000000001</v>
      </c>
      <c r="U48">
        <f>武魂升阶!U48*(1+VLOOKUP($B$1,武魂升星!$C$13:$Q$19,U$2,0))+VLOOKUP($B$1,武魂升星!$C$5:$Q$11,U$2,0)</f>
        <v>4158.62</v>
      </c>
      <c r="V48">
        <f>武魂升阶!V48*(1+VLOOKUP($B$1,武魂升星!$C$13:$Q$19,V$2,0))+VLOOKUP($B$1,武魂升星!$C$5:$Q$11,V$2,0)</f>
        <v>1118.364</v>
      </c>
      <c r="W48">
        <f>武魂升阶!W48*(1+VLOOKUP($B$1,武魂升星!$C$13:$Q$19,W$2,0))+VLOOKUP($B$1,武魂升星!$C$5:$Q$11,W$2,0)</f>
        <v>1118.364</v>
      </c>
      <c r="X48">
        <f>武魂升阶!X48*(1+VLOOKUP($B$1,武魂升星!$C$13:$Q$19,X$2,0))+VLOOKUP($B$1,武魂升星!$C$5:$Q$11,X$2,0)</f>
        <v>214.69</v>
      </c>
      <c r="Y48">
        <f>武魂升阶!Y48*(1+VLOOKUP($B$1,武魂升星!$C$13:$Q$19,Y$2,0))+VLOOKUP($B$1,武魂升星!$C$5:$Q$11,Y$2,0)</f>
        <v>214.69</v>
      </c>
      <c r="Z48">
        <f>武魂升阶!Z48*(1+VLOOKUP($B$1,武魂升星!$C$13:$Q$19,Z$2,0))+VLOOKUP($B$1,武魂升星!$C$5:$Q$11,Z$2,0)</f>
        <v>220.322</v>
      </c>
      <c r="AA48">
        <f>武魂升阶!AA48*(1+VLOOKUP($B$1,武魂升星!$C$13:$Q$19,AA$2,0))+VLOOKUP($B$1,武魂升星!$C$5:$Q$11,AA$2,0)</f>
        <v>219.81</v>
      </c>
      <c r="AB48">
        <f>武魂升阶!AB48*(1+VLOOKUP($B$1,武魂升星!$C$13:$Q$19,AB$2,0))+VLOOKUP($B$1,武魂升星!$C$5:$Q$11,AB$2,0)</f>
        <v>217.25</v>
      </c>
      <c r="AC48">
        <f>武魂升阶!AC48*(1+VLOOKUP($B$1,武魂升星!$C$13:$Q$19,AC$2,0))+VLOOKUP($B$1,武魂升星!$C$5:$Q$11,AC$2,0)</f>
        <v>217.25</v>
      </c>
      <c r="AD48">
        <f>武魂升阶!AD48*(1+VLOOKUP($B$1,武魂升星!$C$13:$Q$19,AD$2,0))+VLOOKUP($B$1,武魂升星!$C$5:$Q$11,AD$2,0)</f>
        <v>0</v>
      </c>
      <c r="AE48">
        <f>武魂升阶!AE48*(1+VLOOKUP($B$1,武魂升星!$C$13:$Q$19,AE$2,0))+VLOOKUP($B$1,武魂升星!$C$5:$Q$11,AE$2,0)</f>
        <v>0</v>
      </c>
      <c r="AF48">
        <f>武魂升阶!AF48*(1+VLOOKUP($B$1,武魂升星!$C$13:$Q$19,AF$2,0))+VLOOKUP($B$1,武魂升星!$C$5:$Q$11,AF$2,0)</f>
        <v>280.74</v>
      </c>
      <c r="AG48">
        <f>武魂升阶!AG48*(1+VLOOKUP($B$1,武魂升星!$C$13:$Q$19,AG$2,0))+VLOOKUP($B$1,武魂升星!$C$5:$Q$11,AG$2,0)</f>
        <v>280.74</v>
      </c>
      <c r="AJ48">
        <f>武魂升阶!AJ48*(1+VLOOKUP($B$1,武魂升星!$C$13:$Q$19,AJ$2,0))+VLOOKUP($B$1,武魂升星!$C$5:$Q$11,AJ$2,0)</f>
        <v>11357.638000000001</v>
      </c>
      <c r="AK48">
        <f>武魂升阶!AK48*(1+VLOOKUP($B$1,武魂升星!$C$13:$Q$19,AK$2,0))+VLOOKUP($B$1,武魂升星!$C$5:$Q$11,AK$2,0)</f>
        <v>4260.59</v>
      </c>
      <c r="AL48">
        <f>武魂升阶!AL48*(1+VLOOKUP($B$1,武魂升星!$C$13:$Q$19,AL$2,0))+VLOOKUP($B$1,武魂升星!$C$5:$Q$11,AL$2,0)</f>
        <v>1045.82</v>
      </c>
      <c r="AM48">
        <f>武魂升阶!AM48*(1+VLOOKUP($B$1,武魂升星!$C$13:$Q$19,AM$2,0))+VLOOKUP($B$1,武魂升星!$C$5:$Q$11,AM$2,0)</f>
        <v>1045.82</v>
      </c>
      <c r="AN48">
        <f>武魂升阶!AN48*(1+VLOOKUP($B$1,武魂升星!$C$13:$Q$19,AN$2,0))+VLOOKUP($B$1,武魂升星!$C$5:$Q$11,AN$2,0)</f>
        <v>217.25</v>
      </c>
      <c r="AO48">
        <f>武魂升阶!AO48*(1+VLOOKUP($B$1,武魂升星!$C$13:$Q$19,AO$2,0))+VLOOKUP($B$1,武魂升星!$C$5:$Q$11,AO$2,0)</f>
        <v>217.25</v>
      </c>
      <c r="AP48">
        <f>武魂升阶!AP48*(1+VLOOKUP($B$1,武魂升星!$C$13:$Q$19,AP$2,0))+VLOOKUP($B$1,武魂升星!$C$5:$Q$11,AP$2,0)</f>
        <v>217.762</v>
      </c>
      <c r="AQ48">
        <f>武魂升阶!AQ48*(1+VLOOKUP($B$1,武魂升星!$C$13:$Q$19,AQ$2,0))+VLOOKUP($B$1,武魂升星!$C$5:$Q$11,AQ$2,0)</f>
        <v>217.25</v>
      </c>
      <c r="AR48">
        <f>武魂升阶!AR48*(1+VLOOKUP($B$1,武魂升星!$C$13:$Q$19,AR$2,0))+VLOOKUP($B$1,武魂升星!$C$5:$Q$11,AR$2,0)</f>
        <v>217.25</v>
      </c>
      <c r="AS48">
        <f>武魂升阶!AS48*(1+VLOOKUP($B$1,武魂升星!$C$13:$Q$19,AS$2,0))+VLOOKUP($B$1,武魂升星!$C$5:$Q$11,AS$2,0)</f>
        <v>217.25</v>
      </c>
      <c r="AT48">
        <f>武魂升阶!AT48*(1+VLOOKUP($B$1,武魂升星!$C$13:$Q$19,AT$2,0))+VLOOKUP($B$1,武魂升星!$C$5:$Q$11,AT$2,0)</f>
        <v>0</v>
      </c>
      <c r="AU48">
        <f>武魂升阶!AU48*(1+VLOOKUP($B$1,武魂升星!$C$13:$Q$19,AU$2,0))+VLOOKUP($B$1,武魂升星!$C$5:$Q$11,AU$2,0)</f>
        <v>0</v>
      </c>
      <c r="AV48">
        <f>武魂升阶!AV48*(1+VLOOKUP($B$1,武魂升星!$C$13:$Q$19,AV$2,0))+VLOOKUP($B$1,武魂升星!$C$5:$Q$11,AV$2,0)</f>
        <v>280.74</v>
      </c>
      <c r="AW48">
        <f>武魂升阶!AW48*(1+VLOOKUP($B$1,武魂升星!$C$13:$Q$19,AW$2,0))+VLOOKUP($B$1,武魂升星!$C$5:$Q$11,AW$2,0)</f>
        <v>280.74</v>
      </c>
      <c r="AZ48">
        <f>VLOOKUP($B$2,武魂升星!$C$21:$D$27,2,0)</f>
        <v>0.48</v>
      </c>
      <c r="BA48">
        <f>VLOOKUP($B$2,武魂升星!$C$21:$D$27,2,0)</f>
        <v>0.48</v>
      </c>
      <c r="BB48">
        <f>VLOOKUP($B$2,武魂升星!$C$21:$D$27,2,0)</f>
        <v>0.48</v>
      </c>
      <c r="BC48">
        <f>VLOOKUP($B$2,武魂升星!$C$21:$D$27,2,0)</f>
        <v>0.48</v>
      </c>
      <c r="BD48">
        <f>VLOOKUP($B$2,武魂升星!$C$21:$D$27,2,0)</f>
        <v>0.48</v>
      </c>
      <c r="BE48">
        <f>VLOOKUP($B$2,武魂升星!$C$21:$D$27,2,0)</f>
        <v>0.48</v>
      </c>
      <c r="BF48">
        <f>VLOOKUP($B$2,武魂升星!$C$21:$D$27,2,0)</f>
        <v>0.48</v>
      </c>
      <c r="BG48">
        <f>VLOOKUP($B$2,武魂升星!$C$21:$D$27,2,0)</f>
        <v>0.48</v>
      </c>
      <c r="BH48">
        <f>VLOOKUP($B$2,武魂升星!$C$21:$D$27,2,0)</f>
        <v>0.48</v>
      </c>
      <c r="BI48">
        <f>VLOOKUP($B$2,武魂升星!$C$21:$D$27,2,0)</f>
        <v>0.48</v>
      </c>
      <c r="BJ48">
        <f>VLOOKUP($B$2,武魂升星!$C$21:$D$27,2,0)</f>
        <v>0.48</v>
      </c>
      <c r="BK48">
        <f>VLOOKUP($B$2,武魂升星!$C$21:$D$27,2,0)</f>
        <v>0.48</v>
      </c>
      <c r="BL48">
        <f>VLOOKUP($B$2,武魂升星!$C$21:$D$27,2,0)</f>
        <v>0.48</v>
      </c>
      <c r="BM48">
        <f>VLOOKUP($B$2,武魂升星!$C$21:$D$27,2,0)</f>
        <v>0.48</v>
      </c>
    </row>
    <row r="49" spans="2:65" x14ac:dyDescent="0.2">
      <c r="B49">
        <v>45</v>
      </c>
      <c r="D49">
        <f>武魂升阶!D49*(1+VLOOKUP($B$1,武魂升星!$C$13:$Q$19,D$2,0))+VLOOKUP($B$1,武魂升星!$C$5:$Q$11,D$2,0)</f>
        <v>12767.178000000002</v>
      </c>
      <c r="E49">
        <f>武魂升阶!E49*(1+VLOOKUP($B$1,武魂升星!$C$13:$Q$19,E$2,0))+VLOOKUP($B$1,武魂升星!$C$5:$Q$11,E$2,0)</f>
        <v>4109.0320000000002</v>
      </c>
      <c r="F49">
        <f>武魂升阶!F49*(1+VLOOKUP($B$1,武魂升星!$C$13:$Q$19,F$2,0))+VLOOKUP($B$1,武魂升星!$C$5:$Q$11,F$2,0)</f>
        <v>1210.508</v>
      </c>
      <c r="G49">
        <f>武魂升阶!G49*(1+VLOOKUP($B$1,武魂升星!$C$13:$Q$19,G$2,0))+VLOOKUP($B$1,武魂升星!$C$5:$Q$11,G$2,0)</f>
        <v>1210.508</v>
      </c>
      <c r="H49">
        <f>武魂升阶!H49*(1+VLOOKUP($B$1,武魂升星!$C$13:$Q$19,H$2,0))+VLOOKUP($B$1,武魂升星!$C$5:$Q$11,H$2,0)</f>
        <v>220.76999999999998</v>
      </c>
      <c r="I49">
        <f>武魂升阶!I49*(1+VLOOKUP($B$1,武魂升星!$C$13:$Q$19,I$2,0))+VLOOKUP($B$1,武魂升星!$C$5:$Q$11,I$2,0)</f>
        <v>220.76999999999998</v>
      </c>
      <c r="J49">
        <f>武魂升阶!J49*(1+VLOOKUP($B$1,武魂升星!$C$13:$Q$19,J$2,0))+VLOOKUP($B$1,武魂升星!$C$5:$Q$11,J$2,0)</f>
        <v>221.346</v>
      </c>
      <c r="K49">
        <f>武魂升阶!K49*(1+VLOOKUP($B$1,武魂升星!$C$13:$Q$19,K$2,0))+VLOOKUP($B$1,武魂升星!$C$5:$Q$11,K$2,0)</f>
        <v>220.76999999999998</v>
      </c>
      <c r="L49">
        <f>武魂升阶!L49*(1+VLOOKUP($B$1,武魂升星!$C$13:$Q$19,L$2,0))+VLOOKUP($B$1,武魂升星!$C$5:$Q$11,L$2,0)</f>
        <v>220.76999999999998</v>
      </c>
      <c r="M49">
        <f>武魂升阶!M49*(1+VLOOKUP($B$1,武魂升星!$C$13:$Q$19,M$2,0))+VLOOKUP($B$1,武魂升星!$C$5:$Q$11,M$2,0)</f>
        <v>220.76999999999998</v>
      </c>
      <c r="N49">
        <f>武魂升阶!N49*(1+VLOOKUP($B$1,武魂升星!$C$13:$Q$19,N$2,0))+VLOOKUP($B$1,武魂升星!$C$5:$Q$11,N$2,0)</f>
        <v>0</v>
      </c>
      <c r="O49">
        <f>武魂升阶!O49*(1+VLOOKUP($B$1,武魂升星!$C$13:$Q$19,O$2,0))+VLOOKUP($B$1,武魂升星!$C$5:$Q$11,O$2,0)</f>
        <v>0</v>
      </c>
      <c r="P49">
        <f>武魂升阶!P49*(1+VLOOKUP($B$1,武魂升星!$C$13:$Q$19,P$2,0))+VLOOKUP($B$1,武魂升星!$C$5:$Q$11,P$2,0)</f>
        <v>289.98</v>
      </c>
      <c r="Q49">
        <f>武魂升阶!Q49*(1+VLOOKUP($B$1,武魂升星!$C$13:$Q$19,Q$2,0))+VLOOKUP($B$1,武魂升星!$C$5:$Q$11,Q$2,0)</f>
        <v>289.98</v>
      </c>
      <c r="T49">
        <f>武魂升阶!T49*(1+VLOOKUP($B$1,武魂升星!$C$13:$Q$19,T$2,0))+VLOOKUP($B$1,武魂升星!$C$5:$Q$11,T$2,0)</f>
        <v>12138.022000000001</v>
      </c>
      <c r="U49">
        <f>武魂升阶!U49*(1+VLOOKUP($B$1,武魂升星!$C$13:$Q$19,U$2,0))+VLOOKUP($B$1,武魂升星!$C$5:$Q$11,U$2,0)</f>
        <v>4212.41</v>
      </c>
      <c r="V49">
        <f>武魂升阶!V49*(1+VLOOKUP($B$1,武魂升星!$C$13:$Q$19,V$2,0))+VLOOKUP($B$1,武魂升星!$C$5:$Q$11,V$2,0)</f>
        <v>1132.1079999999999</v>
      </c>
      <c r="W49">
        <f>武魂升阶!W49*(1+VLOOKUP($B$1,武魂升星!$C$13:$Q$19,W$2,0))+VLOOKUP($B$1,武魂升星!$C$5:$Q$11,W$2,0)</f>
        <v>1132.1079999999999</v>
      </c>
      <c r="X49">
        <f>武魂升阶!X49*(1+VLOOKUP($B$1,武魂升星!$C$13:$Q$19,X$2,0))+VLOOKUP($B$1,武魂升星!$C$5:$Q$11,X$2,0)</f>
        <v>217.89</v>
      </c>
      <c r="Y49">
        <f>武魂升阶!Y49*(1+VLOOKUP($B$1,武魂升星!$C$13:$Q$19,Y$2,0))+VLOOKUP($B$1,武魂升星!$C$5:$Q$11,Y$2,0)</f>
        <v>217.89</v>
      </c>
      <c r="Z49">
        <f>武魂升阶!Z49*(1+VLOOKUP($B$1,武魂升星!$C$13:$Q$19,Z$2,0))+VLOOKUP($B$1,武魂升星!$C$5:$Q$11,Z$2,0)</f>
        <v>224.226</v>
      </c>
      <c r="AA49">
        <f>武魂升阶!AA49*(1+VLOOKUP($B$1,武魂升星!$C$13:$Q$19,AA$2,0))+VLOOKUP($B$1,武魂升星!$C$5:$Q$11,AA$2,0)</f>
        <v>223.64999999999998</v>
      </c>
      <c r="AB49">
        <f>武魂升阶!AB49*(1+VLOOKUP($B$1,武魂升星!$C$13:$Q$19,AB$2,0))+VLOOKUP($B$1,武魂升星!$C$5:$Q$11,AB$2,0)</f>
        <v>220.76999999999998</v>
      </c>
      <c r="AC49">
        <f>武魂升阶!AC49*(1+VLOOKUP($B$1,武魂升星!$C$13:$Q$19,AC$2,0))+VLOOKUP($B$1,武魂升星!$C$5:$Q$11,AC$2,0)</f>
        <v>220.76999999999998</v>
      </c>
      <c r="AD49">
        <f>武魂升阶!AD49*(1+VLOOKUP($B$1,武魂升星!$C$13:$Q$19,AD$2,0))+VLOOKUP($B$1,武魂升星!$C$5:$Q$11,AD$2,0)</f>
        <v>0</v>
      </c>
      <c r="AE49">
        <f>武魂升阶!AE49*(1+VLOOKUP($B$1,武魂升星!$C$13:$Q$19,AE$2,0))+VLOOKUP($B$1,武魂升星!$C$5:$Q$11,AE$2,0)</f>
        <v>0</v>
      </c>
      <c r="AF49">
        <f>武魂升阶!AF49*(1+VLOOKUP($B$1,武魂升星!$C$13:$Q$19,AF$2,0))+VLOOKUP($B$1,武魂升星!$C$5:$Q$11,AF$2,0)</f>
        <v>289.98</v>
      </c>
      <c r="AG49">
        <f>武魂升阶!AG49*(1+VLOOKUP($B$1,武魂升星!$C$13:$Q$19,AG$2,0))+VLOOKUP($B$1,武魂升星!$C$5:$Q$11,AG$2,0)</f>
        <v>289.98</v>
      </c>
      <c r="AJ49">
        <f>武魂升阶!AJ49*(1+VLOOKUP($B$1,武魂升星!$C$13:$Q$19,AJ$2,0))+VLOOKUP($B$1,武魂升星!$C$5:$Q$11,AJ$2,0)</f>
        <v>11508.844000000001</v>
      </c>
      <c r="AK49">
        <f>武魂升阶!AK49*(1+VLOOKUP($B$1,武魂升星!$C$13:$Q$19,AK$2,0))+VLOOKUP($B$1,武魂升星!$C$5:$Q$11,AK$2,0)</f>
        <v>4317.57</v>
      </c>
      <c r="AL49">
        <f>武魂升阶!AL49*(1+VLOOKUP($B$1,武魂升星!$C$13:$Q$19,AL$2,0))+VLOOKUP($B$1,武魂升星!$C$5:$Q$11,AL$2,0)</f>
        <v>1057.5639999999999</v>
      </c>
      <c r="AM49">
        <f>武魂升阶!AM49*(1+VLOOKUP($B$1,武魂升星!$C$13:$Q$19,AM$2,0))+VLOOKUP($B$1,武魂升星!$C$5:$Q$11,AM$2,0)</f>
        <v>1057.5639999999999</v>
      </c>
      <c r="AN49">
        <f>武魂升阶!AN49*(1+VLOOKUP($B$1,武魂升星!$C$13:$Q$19,AN$2,0))+VLOOKUP($B$1,武魂升星!$C$5:$Q$11,AN$2,0)</f>
        <v>220.76999999999998</v>
      </c>
      <c r="AO49">
        <f>武魂升阶!AO49*(1+VLOOKUP($B$1,武魂升星!$C$13:$Q$19,AO$2,0))+VLOOKUP($B$1,武魂升星!$C$5:$Q$11,AO$2,0)</f>
        <v>220.76999999999998</v>
      </c>
      <c r="AP49">
        <f>武魂升阶!AP49*(1+VLOOKUP($B$1,武魂升星!$C$13:$Q$19,AP$2,0))+VLOOKUP($B$1,武魂升星!$C$5:$Q$11,AP$2,0)</f>
        <v>221.346</v>
      </c>
      <c r="AQ49">
        <f>武魂升阶!AQ49*(1+VLOOKUP($B$1,武魂升星!$C$13:$Q$19,AQ$2,0))+VLOOKUP($B$1,武魂升星!$C$5:$Q$11,AQ$2,0)</f>
        <v>220.76999999999998</v>
      </c>
      <c r="AR49">
        <f>武魂升阶!AR49*(1+VLOOKUP($B$1,武魂升星!$C$13:$Q$19,AR$2,0))+VLOOKUP($B$1,武魂升星!$C$5:$Q$11,AR$2,0)</f>
        <v>220.76999999999998</v>
      </c>
      <c r="AS49">
        <f>武魂升阶!AS49*(1+VLOOKUP($B$1,武魂升星!$C$13:$Q$19,AS$2,0))+VLOOKUP($B$1,武魂升星!$C$5:$Q$11,AS$2,0)</f>
        <v>220.76999999999998</v>
      </c>
      <c r="AT49">
        <f>武魂升阶!AT49*(1+VLOOKUP($B$1,武魂升星!$C$13:$Q$19,AT$2,0))+VLOOKUP($B$1,武魂升星!$C$5:$Q$11,AT$2,0)</f>
        <v>0</v>
      </c>
      <c r="AU49">
        <f>武魂升阶!AU49*(1+VLOOKUP($B$1,武魂升星!$C$13:$Q$19,AU$2,0))+VLOOKUP($B$1,武魂升星!$C$5:$Q$11,AU$2,0)</f>
        <v>0</v>
      </c>
      <c r="AV49">
        <f>武魂升阶!AV49*(1+VLOOKUP($B$1,武魂升星!$C$13:$Q$19,AV$2,0))+VLOOKUP($B$1,武魂升星!$C$5:$Q$11,AV$2,0)</f>
        <v>289.98</v>
      </c>
      <c r="AW49">
        <f>武魂升阶!AW49*(1+VLOOKUP($B$1,武魂升星!$C$13:$Q$19,AW$2,0))+VLOOKUP($B$1,武魂升星!$C$5:$Q$11,AW$2,0)</f>
        <v>289.98</v>
      </c>
      <c r="AZ49">
        <f>VLOOKUP($B$2,武魂升星!$C$21:$D$27,2,0)</f>
        <v>0.48</v>
      </c>
      <c r="BA49">
        <f>VLOOKUP($B$2,武魂升星!$C$21:$D$27,2,0)</f>
        <v>0.48</v>
      </c>
      <c r="BB49">
        <f>VLOOKUP($B$2,武魂升星!$C$21:$D$27,2,0)</f>
        <v>0.48</v>
      </c>
      <c r="BC49">
        <f>VLOOKUP($B$2,武魂升星!$C$21:$D$27,2,0)</f>
        <v>0.48</v>
      </c>
      <c r="BD49">
        <f>VLOOKUP($B$2,武魂升星!$C$21:$D$27,2,0)</f>
        <v>0.48</v>
      </c>
      <c r="BE49">
        <f>VLOOKUP($B$2,武魂升星!$C$21:$D$27,2,0)</f>
        <v>0.48</v>
      </c>
      <c r="BF49">
        <f>VLOOKUP($B$2,武魂升星!$C$21:$D$27,2,0)</f>
        <v>0.48</v>
      </c>
      <c r="BG49">
        <f>VLOOKUP($B$2,武魂升星!$C$21:$D$27,2,0)</f>
        <v>0.48</v>
      </c>
      <c r="BH49">
        <f>VLOOKUP($B$2,武魂升星!$C$21:$D$27,2,0)</f>
        <v>0.48</v>
      </c>
      <c r="BI49">
        <f>VLOOKUP($B$2,武魂升星!$C$21:$D$27,2,0)</f>
        <v>0.48</v>
      </c>
      <c r="BJ49">
        <f>VLOOKUP($B$2,武魂升星!$C$21:$D$27,2,0)</f>
        <v>0.48</v>
      </c>
      <c r="BK49">
        <f>VLOOKUP($B$2,武魂升星!$C$21:$D$27,2,0)</f>
        <v>0.48</v>
      </c>
      <c r="BL49">
        <f>VLOOKUP($B$2,武魂升星!$C$21:$D$27,2,0)</f>
        <v>0.48</v>
      </c>
      <c r="BM49">
        <f>VLOOKUP($B$2,武魂升星!$C$21:$D$27,2,0)</f>
        <v>0.48</v>
      </c>
    </row>
    <row r="50" spans="2:65" x14ac:dyDescent="0.2">
      <c r="B50">
        <v>46</v>
      </c>
      <c r="D50">
        <f>武魂升阶!D50*(1+VLOOKUP($B$1,武魂升星!$C$13:$Q$19,D$2,0))+VLOOKUP($B$1,武魂升星!$C$5:$Q$11,D$2,0)</f>
        <v>12899.178000000002</v>
      </c>
      <c r="E50">
        <f>武魂升阶!E50*(1+VLOOKUP($B$1,武魂升星!$C$13:$Q$19,E$2,0))+VLOOKUP($B$1,武魂升星!$C$5:$Q$11,E$2,0)</f>
        <v>4144.232</v>
      </c>
      <c r="F50">
        <f>武魂升阶!F50*(1+VLOOKUP($B$1,武魂升星!$C$13:$Q$19,F$2,0))+VLOOKUP($B$1,武魂升星!$C$5:$Q$11,F$2,0)</f>
        <v>1221.7080000000001</v>
      </c>
      <c r="G50">
        <f>武魂升阶!G50*(1+VLOOKUP($B$1,武魂升星!$C$13:$Q$19,G$2,0))+VLOOKUP($B$1,武魂升星!$C$5:$Q$11,G$2,0)</f>
        <v>1221.7080000000001</v>
      </c>
      <c r="H50">
        <f>武魂升阶!H50*(1+VLOOKUP($B$1,武魂升星!$C$13:$Q$19,H$2,0))+VLOOKUP($B$1,武魂升星!$C$5:$Q$11,H$2,0)</f>
        <v>223.97000000000003</v>
      </c>
      <c r="I50">
        <f>武魂升阶!I50*(1+VLOOKUP($B$1,武魂升星!$C$13:$Q$19,I$2,0))+VLOOKUP($B$1,武魂升星!$C$5:$Q$11,I$2,0)</f>
        <v>223.97000000000003</v>
      </c>
      <c r="J50">
        <f>武魂升阶!J50*(1+VLOOKUP($B$1,武魂升星!$C$13:$Q$19,J$2,0))+VLOOKUP($B$1,武魂升星!$C$5:$Q$11,J$2,0)</f>
        <v>224.54599999999999</v>
      </c>
      <c r="K50">
        <f>武魂升阶!K50*(1+VLOOKUP($B$1,武魂升星!$C$13:$Q$19,K$2,0))+VLOOKUP($B$1,武魂升星!$C$5:$Q$11,K$2,0)</f>
        <v>223.97000000000003</v>
      </c>
      <c r="L50">
        <f>武魂升阶!L50*(1+VLOOKUP($B$1,武魂升星!$C$13:$Q$19,L$2,0))+VLOOKUP($B$1,武魂升星!$C$5:$Q$11,L$2,0)</f>
        <v>223.97000000000003</v>
      </c>
      <c r="M50">
        <f>武魂升阶!M50*(1+VLOOKUP($B$1,武魂升星!$C$13:$Q$19,M$2,0))+VLOOKUP($B$1,武魂升星!$C$5:$Q$11,M$2,0)</f>
        <v>223.97000000000003</v>
      </c>
      <c r="N50">
        <f>武魂升阶!N50*(1+VLOOKUP($B$1,武魂升星!$C$13:$Q$19,N$2,0))+VLOOKUP($B$1,武魂升星!$C$5:$Q$11,N$2,0)</f>
        <v>0</v>
      </c>
      <c r="O50">
        <f>武魂升阶!O50*(1+VLOOKUP($B$1,武魂升星!$C$13:$Q$19,O$2,0))+VLOOKUP($B$1,武魂升星!$C$5:$Q$11,O$2,0)</f>
        <v>0</v>
      </c>
      <c r="P50">
        <f>武魂升阶!P50*(1+VLOOKUP($B$1,武魂升星!$C$13:$Q$19,P$2,0))+VLOOKUP($B$1,武魂升星!$C$5:$Q$11,P$2,0)</f>
        <v>295.98</v>
      </c>
      <c r="Q50">
        <f>武魂升阶!Q50*(1+VLOOKUP($B$1,武魂升星!$C$13:$Q$19,Q$2,0))+VLOOKUP($B$1,武魂升星!$C$5:$Q$11,Q$2,0)</f>
        <v>295.98</v>
      </c>
      <c r="T50">
        <f>武魂升阶!T50*(1+VLOOKUP($B$1,武魂升星!$C$13:$Q$19,T$2,0))+VLOOKUP($B$1,武魂升星!$C$5:$Q$11,T$2,0)</f>
        <v>12256.822</v>
      </c>
      <c r="U50">
        <f>武魂升阶!U50*(1+VLOOKUP($B$1,武魂升星!$C$13:$Q$19,U$2,0))+VLOOKUP($B$1,武魂升星!$C$5:$Q$11,U$2,0)</f>
        <v>4249.8099999999995</v>
      </c>
      <c r="V50">
        <f>武魂升阶!V50*(1+VLOOKUP($B$1,武魂升星!$C$13:$Q$19,V$2,0))+VLOOKUP($B$1,武魂升星!$C$5:$Q$11,V$2,0)</f>
        <v>1141.7080000000001</v>
      </c>
      <c r="W50">
        <f>武魂升阶!W50*(1+VLOOKUP($B$1,武魂升星!$C$13:$Q$19,W$2,0))+VLOOKUP($B$1,武魂升星!$C$5:$Q$11,W$2,0)</f>
        <v>1141.7080000000001</v>
      </c>
      <c r="X50">
        <f>武魂升阶!X50*(1+VLOOKUP($B$1,武魂升星!$C$13:$Q$19,X$2,0))+VLOOKUP($B$1,武魂升星!$C$5:$Q$11,X$2,0)</f>
        <v>221.09000000000003</v>
      </c>
      <c r="Y50">
        <f>武魂升阶!Y50*(1+VLOOKUP($B$1,武魂升星!$C$13:$Q$19,Y$2,0))+VLOOKUP($B$1,武魂升星!$C$5:$Q$11,Y$2,0)</f>
        <v>221.09000000000003</v>
      </c>
      <c r="Z50">
        <f>武魂升阶!Z50*(1+VLOOKUP($B$1,武魂升星!$C$13:$Q$19,Z$2,0))+VLOOKUP($B$1,武魂升星!$C$5:$Q$11,Z$2,0)</f>
        <v>227.42599999999999</v>
      </c>
      <c r="AA50">
        <f>武魂升阶!AA50*(1+VLOOKUP($B$1,武魂升星!$C$13:$Q$19,AA$2,0))+VLOOKUP($B$1,武魂升星!$C$5:$Q$11,AA$2,0)</f>
        <v>226.85000000000002</v>
      </c>
      <c r="AB50">
        <f>武魂升阶!AB50*(1+VLOOKUP($B$1,武魂升星!$C$13:$Q$19,AB$2,0))+VLOOKUP($B$1,武魂升星!$C$5:$Q$11,AB$2,0)</f>
        <v>223.97000000000003</v>
      </c>
      <c r="AC50">
        <f>武魂升阶!AC50*(1+VLOOKUP($B$1,武魂升星!$C$13:$Q$19,AC$2,0))+VLOOKUP($B$1,武魂升星!$C$5:$Q$11,AC$2,0)</f>
        <v>223.97000000000003</v>
      </c>
      <c r="AD50">
        <f>武魂升阶!AD50*(1+VLOOKUP($B$1,武魂升星!$C$13:$Q$19,AD$2,0))+VLOOKUP($B$1,武魂升星!$C$5:$Q$11,AD$2,0)</f>
        <v>0</v>
      </c>
      <c r="AE50">
        <f>武魂升阶!AE50*(1+VLOOKUP($B$1,武魂升星!$C$13:$Q$19,AE$2,0))+VLOOKUP($B$1,武魂升星!$C$5:$Q$11,AE$2,0)</f>
        <v>0</v>
      </c>
      <c r="AF50">
        <f>武魂升阶!AF50*(1+VLOOKUP($B$1,武魂升星!$C$13:$Q$19,AF$2,0))+VLOOKUP($B$1,武魂升星!$C$5:$Q$11,AF$2,0)</f>
        <v>295.98</v>
      </c>
      <c r="AG50">
        <f>武魂升阶!AG50*(1+VLOOKUP($B$1,武魂升星!$C$13:$Q$19,AG$2,0))+VLOOKUP($B$1,武魂升星!$C$5:$Q$11,AG$2,0)</f>
        <v>295.98</v>
      </c>
      <c r="AJ50">
        <f>武魂升阶!AJ50*(1+VLOOKUP($B$1,武魂升星!$C$13:$Q$19,AJ$2,0))+VLOOKUP($B$1,武魂升星!$C$5:$Q$11,AJ$2,0)</f>
        <v>11614.444</v>
      </c>
      <c r="AK50">
        <f>武魂升阶!AK50*(1+VLOOKUP($B$1,武魂升星!$C$13:$Q$19,AK$2,0))+VLOOKUP($B$1,武魂升星!$C$5:$Q$11,AK$2,0)</f>
        <v>4357.17</v>
      </c>
      <c r="AL50">
        <f>武魂升阶!AL50*(1+VLOOKUP($B$1,武魂升星!$C$13:$Q$19,AL$2,0))+VLOOKUP($B$1,武魂升星!$C$5:$Q$11,AL$2,0)</f>
        <v>1065.5639999999999</v>
      </c>
      <c r="AM50">
        <f>武魂升阶!AM50*(1+VLOOKUP($B$1,武魂升星!$C$13:$Q$19,AM$2,0))+VLOOKUP($B$1,武魂升星!$C$5:$Q$11,AM$2,0)</f>
        <v>1065.5639999999999</v>
      </c>
      <c r="AN50">
        <f>武魂升阶!AN50*(1+VLOOKUP($B$1,武魂升星!$C$13:$Q$19,AN$2,0))+VLOOKUP($B$1,武魂升星!$C$5:$Q$11,AN$2,0)</f>
        <v>223.97000000000003</v>
      </c>
      <c r="AO50">
        <f>武魂升阶!AO50*(1+VLOOKUP($B$1,武魂升星!$C$13:$Q$19,AO$2,0))+VLOOKUP($B$1,武魂升星!$C$5:$Q$11,AO$2,0)</f>
        <v>223.97000000000003</v>
      </c>
      <c r="AP50">
        <f>武魂升阶!AP50*(1+VLOOKUP($B$1,武魂升星!$C$13:$Q$19,AP$2,0))+VLOOKUP($B$1,武魂升星!$C$5:$Q$11,AP$2,0)</f>
        <v>224.54599999999999</v>
      </c>
      <c r="AQ50">
        <f>武魂升阶!AQ50*(1+VLOOKUP($B$1,武魂升星!$C$13:$Q$19,AQ$2,0))+VLOOKUP($B$1,武魂升星!$C$5:$Q$11,AQ$2,0)</f>
        <v>223.97000000000003</v>
      </c>
      <c r="AR50">
        <f>武魂升阶!AR50*(1+VLOOKUP($B$1,武魂升星!$C$13:$Q$19,AR$2,0))+VLOOKUP($B$1,武魂升星!$C$5:$Q$11,AR$2,0)</f>
        <v>223.97000000000003</v>
      </c>
      <c r="AS50">
        <f>武魂升阶!AS50*(1+VLOOKUP($B$1,武魂升星!$C$13:$Q$19,AS$2,0))+VLOOKUP($B$1,武魂升星!$C$5:$Q$11,AS$2,0)</f>
        <v>223.97000000000003</v>
      </c>
      <c r="AT50">
        <f>武魂升阶!AT50*(1+VLOOKUP($B$1,武魂升星!$C$13:$Q$19,AT$2,0))+VLOOKUP($B$1,武魂升星!$C$5:$Q$11,AT$2,0)</f>
        <v>0</v>
      </c>
      <c r="AU50">
        <f>武魂升阶!AU50*(1+VLOOKUP($B$1,武魂升星!$C$13:$Q$19,AU$2,0))+VLOOKUP($B$1,武魂升星!$C$5:$Q$11,AU$2,0)</f>
        <v>0</v>
      </c>
      <c r="AV50">
        <f>武魂升阶!AV50*(1+VLOOKUP($B$1,武魂升星!$C$13:$Q$19,AV$2,0))+VLOOKUP($B$1,武魂升星!$C$5:$Q$11,AV$2,0)</f>
        <v>295.98</v>
      </c>
      <c r="AW50">
        <f>武魂升阶!AW50*(1+VLOOKUP($B$1,武魂升星!$C$13:$Q$19,AW$2,0))+VLOOKUP($B$1,武魂升星!$C$5:$Q$11,AW$2,0)</f>
        <v>295.98</v>
      </c>
      <c r="AZ50">
        <f>VLOOKUP($B$2,武魂升星!$C$21:$D$27,2,0)</f>
        <v>0.48</v>
      </c>
      <c r="BA50">
        <f>VLOOKUP($B$2,武魂升星!$C$21:$D$27,2,0)</f>
        <v>0.48</v>
      </c>
      <c r="BB50">
        <f>VLOOKUP($B$2,武魂升星!$C$21:$D$27,2,0)</f>
        <v>0.48</v>
      </c>
      <c r="BC50">
        <f>VLOOKUP($B$2,武魂升星!$C$21:$D$27,2,0)</f>
        <v>0.48</v>
      </c>
      <c r="BD50">
        <f>VLOOKUP($B$2,武魂升星!$C$21:$D$27,2,0)</f>
        <v>0.48</v>
      </c>
      <c r="BE50">
        <f>VLOOKUP($B$2,武魂升星!$C$21:$D$27,2,0)</f>
        <v>0.48</v>
      </c>
      <c r="BF50">
        <f>VLOOKUP($B$2,武魂升星!$C$21:$D$27,2,0)</f>
        <v>0.48</v>
      </c>
      <c r="BG50">
        <f>VLOOKUP($B$2,武魂升星!$C$21:$D$27,2,0)</f>
        <v>0.48</v>
      </c>
      <c r="BH50">
        <f>VLOOKUP($B$2,武魂升星!$C$21:$D$27,2,0)</f>
        <v>0.48</v>
      </c>
      <c r="BI50">
        <f>VLOOKUP($B$2,武魂升星!$C$21:$D$27,2,0)</f>
        <v>0.48</v>
      </c>
      <c r="BJ50">
        <f>VLOOKUP($B$2,武魂升星!$C$21:$D$27,2,0)</f>
        <v>0.48</v>
      </c>
      <c r="BK50">
        <f>VLOOKUP($B$2,武魂升星!$C$21:$D$27,2,0)</f>
        <v>0.48</v>
      </c>
      <c r="BL50">
        <f>VLOOKUP($B$2,武魂升星!$C$21:$D$27,2,0)</f>
        <v>0.48</v>
      </c>
      <c r="BM50">
        <f>VLOOKUP($B$2,武魂升星!$C$21:$D$27,2,0)</f>
        <v>0.48</v>
      </c>
    </row>
    <row r="51" spans="2:65" x14ac:dyDescent="0.2">
      <c r="B51">
        <v>47</v>
      </c>
      <c r="D51">
        <f>武魂升阶!D51*(1+VLOOKUP($B$1,武魂升星!$C$13:$Q$19,D$2,0))+VLOOKUP($B$1,武魂升星!$C$5:$Q$11,D$2,0)</f>
        <v>13031.178000000002</v>
      </c>
      <c r="E51">
        <f>武魂升阶!E51*(1+VLOOKUP($B$1,武魂升星!$C$13:$Q$19,E$2,0))+VLOOKUP($B$1,武魂升星!$C$5:$Q$11,E$2,0)</f>
        <v>4179.4319999999998</v>
      </c>
      <c r="F51">
        <f>武魂升阶!F51*(1+VLOOKUP($B$1,武魂升星!$C$13:$Q$19,F$2,0))+VLOOKUP($B$1,武魂升星!$C$5:$Q$11,F$2,0)</f>
        <v>1232.9079999999999</v>
      </c>
      <c r="G51">
        <f>武魂升阶!G51*(1+VLOOKUP($B$1,武魂升星!$C$13:$Q$19,G$2,0))+VLOOKUP($B$1,武魂升星!$C$5:$Q$11,G$2,0)</f>
        <v>1232.9079999999999</v>
      </c>
      <c r="H51">
        <f>武魂升阶!H51*(1+VLOOKUP($B$1,武魂升星!$C$13:$Q$19,H$2,0))+VLOOKUP($B$1,武魂升星!$C$5:$Q$11,H$2,0)</f>
        <v>227.17000000000002</v>
      </c>
      <c r="I51">
        <f>武魂升阶!I51*(1+VLOOKUP($B$1,武魂升星!$C$13:$Q$19,I$2,0))+VLOOKUP($B$1,武魂升星!$C$5:$Q$11,I$2,0)</f>
        <v>227.17000000000002</v>
      </c>
      <c r="J51">
        <f>武魂升阶!J51*(1+VLOOKUP($B$1,武魂升星!$C$13:$Q$19,J$2,0))+VLOOKUP($B$1,武魂升星!$C$5:$Q$11,J$2,0)</f>
        <v>227.74599999999998</v>
      </c>
      <c r="K51">
        <f>武魂升阶!K51*(1+VLOOKUP($B$1,武魂升星!$C$13:$Q$19,K$2,0))+VLOOKUP($B$1,武魂升星!$C$5:$Q$11,K$2,0)</f>
        <v>227.17000000000002</v>
      </c>
      <c r="L51">
        <f>武魂升阶!L51*(1+VLOOKUP($B$1,武魂升星!$C$13:$Q$19,L$2,0))+VLOOKUP($B$1,武魂升星!$C$5:$Q$11,L$2,0)</f>
        <v>227.17000000000002</v>
      </c>
      <c r="M51">
        <f>武魂升阶!M51*(1+VLOOKUP($B$1,武魂升星!$C$13:$Q$19,M$2,0))+VLOOKUP($B$1,武魂升星!$C$5:$Q$11,M$2,0)</f>
        <v>227.17000000000002</v>
      </c>
      <c r="N51">
        <f>武魂升阶!N51*(1+VLOOKUP($B$1,武魂升星!$C$13:$Q$19,N$2,0))+VLOOKUP($B$1,武魂升星!$C$5:$Q$11,N$2,0)</f>
        <v>0</v>
      </c>
      <c r="O51">
        <f>武魂升阶!O51*(1+VLOOKUP($B$1,武魂升星!$C$13:$Q$19,O$2,0))+VLOOKUP($B$1,武魂升星!$C$5:$Q$11,O$2,0)</f>
        <v>0</v>
      </c>
      <c r="P51">
        <f>武魂升阶!P51*(1+VLOOKUP($B$1,武魂升星!$C$13:$Q$19,P$2,0))+VLOOKUP($B$1,武魂升星!$C$5:$Q$11,P$2,0)</f>
        <v>301.98</v>
      </c>
      <c r="Q51">
        <f>武魂升阶!Q51*(1+VLOOKUP($B$1,武魂升星!$C$13:$Q$19,Q$2,0))+VLOOKUP($B$1,武魂升星!$C$5:$Q$11,Q$2,0)</f>
        <v>301.98</v>
      </c>
      <c r="T51">
        <f>武魂升阶!T51*(1+VLOOKUP($B$1,武魂升星!$C$13:$Q$19,T$2,0))+VLOOKUP($B$1,武魂升星!$C$5:$Q$11,T$2,0)</f>
        <v>12375.622000000001</v>
      </c>
      <c r="U51">
        <f>武魂升阶!U51*(1+VLOOKUP($B$1,武魂升星!$C$13:$Q$19,U$2,0))+VLOOKUP($B$1,武魂升星!$C$5:$Q$11,U$2,0)</f>
        <v>4287.21</v>
      </c>
      <c r="V51">
        <f>武魂升阶!V51*(1+VLOOKUP($B$1,武魂升星!$C$13:$Q$19,V$2,0))+VLOOKUP($B$1,武魂升星!$C$5:$Q$11,V$2,0)</f>
        <v>1151.308</v>
      </c>
      <c r="W51">
        <f>武魂升阶!W51*(1+VLOOKUP($B$1,武魂升星!$C$13:$Q$19,W$2,0))+VLOOKUP($B$1,武魂升星!$C$5:$Q$11,W$2,0)</f>
        <v>1151.308</v>
      </c>
      <c r="X51">
        <f>武魂升阶!X51*(1+VLOOKUP($B$1,武魂升星!$C$13:$Q$19,X$2,0))+VLOOKUP($B$1,武魂升星!$C$5:$Q$11,X$2,0)</f>
        <v>224.29000000000002</v>
      </c>
      <c r="Y51">
        <f>武魂升阶!Y51*(1+VLOOKUP($B$1,武魂升星!$C$13:$Q$19,Y$2,0))+VLOOKUP($B$1,武魂升星!$C$5:$Q$11,Y$2,0)</f>
        <v>224.29000000000002</v>
      </c>
      <c r="Z51">
        <f>武魂升阶!Z51*(1+VLOOKUP($B$1,武魂升星!$C$13:$Q$19,Z$2,0))+VLOOKUP($B$1,武魂升星!$C$5:$Q$11,Z$2,0)</f>
        <v>230.62599999999998</v>
      </c>
      <c r="AA51">
        <f>武魂升阶!AA51*(1+VLOOKUP($B$1,武魂升星!$C$13:$Q$19,AA$2,0))+VLOOKUP($B$1,武魂升星!$C$5:$Q$11,AA$2,0)</f>
        <v>230.05</v>
      </c>
      <c r="AB51">
        <f>武魂升阶!AB51*(1+VLOOKUP($B$1,武魂升星!$C$13:$Q$19,AB$2,0))+VLOOKUP($B$1,武魂升星!$C$5:$Q$11,AB$2,0)</f>
        <v>227.17000000000002</v>
      </c>
      <c r="AC51">
        <f>武魂升阶!AC51*(1+VLOOKUP($B$1,武魂升星!$C$13:$Q$19,AC$2,0))+VLOOKUP($B$1,武魂升星!$C$5:$Q$11,AC$2,0)</f>
        <v>227.17000000000002</v>
      </c>
      <c r="AD51">
        <f>武魂升阶!AD51*(1+VLOOKUP($B$1,武魂升星!$C$13:$Q$19,AD$2,0))+VLOOKUP($B$1,武魂升星!$C$5:$Q$11,AD$2,0)</f>
        <v>0</v>
      </c>
      <c r="AE51">
        <f>武魂升阶!AE51*(1+VLOOKUP($B$1,武魂升星!$C$13:$Q$19,AE$2,0))+VLOOKUP($B$1,武魂升星!$C$5:$Q$11,AE$2,0)</f>
        <v>0</v>
      </c>
      <c r="AF51">
        <f>武魂升阶!AF51*(1+VLOOKUP($B$1,武魂升星!$C$13:$Q$19,AF$2,0))+VLOOKUP($B$1,武魂升星!$C$5:$Q$11,AF$2,0)</f>
        <v>301.98</v>
      </c>
      <c r="AG51">
        <f>武魂升阶!AG51*(1+VLOOKUP($B$1,武魂升星!$C$13:$Q$19,AG$2,0))+VLOOKUP($B$1,武魂升星!$C$5:$Q$11,AG$2,0)</f>
        <v>301.98</v>
      </c>
      <c r="AJ51">
        <f>武魂升阶!AJ51*(1+VLOOKUP($B$1,武魂升星!$C$13:$Q$19,AJ$2,0))+VLOOKUP($B$1,武魂升星!$C$5:$Q$11,AJ$2,0)</f>
        <v>11720.044000000002</v>
      </c>
      <c r="AK51">
        <f>武魂升阶!AK51*(1+VLOOKUP($B$1,武魂升星!$C$13:$Q$19,AK$2,0))+VLOOKUP($B$1,武魂升星!$C$5:$Q$11,AK$2,0)</f>
        <v>4396.7699999999995</v>
      </c>
      <c r="AL51">
        <f>武魂升阶!AL51*(1+VLOOKUP($B$1,武魂升星!$C$13:$Q$19,AL$2,0))+VLOOKUP($B$1,武魂升星!$C$5:$Q$11,AL$2,0)</f>
        <v>1073.5639999999999</v>
      </c>
      <c r="AM51">
        <f>武魂升阶!AM51*(1+VLOOKUP($B$1,武魂升星!$C$13:$Q$19,AM$2,0))+VLOOKUP($B$1,武魂升星!$C$5:$Q$11,AM$2,0)</f>
        <v>1073.5639999999999</v>
      </c>
      <c r="AN51">
        <f>武魂升阶!AN51*(1+VLOOKUP($B$1,武魂升星!$C$13:$Q$19,AN$2,0))+VLOOKUP($B$1,武魂升星!$C$5:$Q$11,AN$2,0)</f>
        <v>227.17000000000002</v>
      </c>
      <c r="AO51">
        <f>武魂升阶!AO51*(1+VLOOKUP($B$1,武魂升星!$C$13:$Q$19,AO$2,0))+VLOOKUP($B$1,武魂升星!$C$5:$Q$11,AO$2,0)</f>
        <v>227.17000000000002</v>
      </c>
      <c r="AP51">
        <f>武魂升阶!AP51*(1+VLOOKUP($B$1,武魂升星!$C$13:$Q$19,AP$2,0))+VLOOKUP($B$1,武魂升星!$C$5:$Q$11,AP$2,0)</f>
        <v>227.74599999999998</v>
      </c>
      <c r="AQ51">
        <f>武魂升阶!AQ51*(1+VLOOKUP($B$1,武魂升星!$C$13:$Q$19,AQ$2,0))+VLOOKUP($B$1,武魂升星!$C$5:$Q$11,AQ$2,0)</f>
        <v>227.17000000000002</v>
      </c>
      <c r="AR51">
        <f>武魂升阶!AR51*(1+VLOOKUP($B$1,武魂升星!$C$13:$Q$19,AR$2,0))+VLOOKUP($B$1,武魂升星!$C$5:$Q$11,AR$2,0)</f>
        <v>227.17000000000002</v>
      </c>
      <c r="AS51">
        <f>武魂升阶!AS51*(1+VLOOKUP($B$1,武魂升星!$C$13:$Q$19,AS$2,0))+VLOOKUP($B$1,武魂升星!$C$5:$Q$11,AS$2,0)</f>
        <v>227.17000000000002</v>
      </c>
      <c r="AT51">
        <f>武魂升阶!AT51*(1+VLOOKUP($B$1,武魂升星!$C$13:$Q$19,AT$2,0))+VLOOKUP($B$1,武魂升星!$C$5:$Q$11,AT$2,0)</f>
        <v>0</v>
      </c>
      <c r="AU51">
        <f>武魂升阶!AU51*(1+VLOOKUP($B$1,武魂升星!$C$13:$Q$19,AU$2,0))+VLOOKUP($B$1,武魂升星!$C$5:$Q$11,AU$2,0)</f>
        <v>0</v>
      </c>
      <c r="AV51">
        <f>武魂升阶!AV51*(1+VLOOKUP($B$1,武魂升星!$C$13:$Q$19,AV$2,0))+VLOOKUP($B$1,武魂升星!$C$5:$Q$11,AV$2,0)</f>
        <v>301.98</v>
      </c>
      <c r="AW51">
        <f>武魂升阶!AW51*(1+VLOOKUP($B$1,武魂升星!$C$13:$Q$19,AW$2,0))+VLOOKUP($B$1,武魂升星!$C$5:$Q$11,AW$2,0)</f>
        <v>301.98</v>
      </c>
      <c r="AZ51">
        <f>VLOOKUP($B$2,武魂升星!$C$21:$D$27,2,0)</f>
        <v>0.48</v>
      </c>
      <c r="BA51">
        <f>VLOOKUP($B$2,武魂升星!$C$21:$D$27,2,0)</f>
        <v>0.48</v>
      </c>
      <c r="BB51">
        <f>VLOOKUP($B$2,武魂升星!$C$21:$D$27,2,0)</f>
        <v>0.48</v>
      </c>
      <c r="BC51">
        <f>VLOOKUP($B$2,武魂升星!$C$21:$D$27,2,0)</f>
        <v>0.48</v>
      </c>
      <c r="BD51">
        <f>VLOOKUP($B$2,武魂升星!$C$21:$D$27,2,0)</f>
        <v>0.48</v>
      </c>
      <c r="BE51">
        <f>VLOOKUP($B$2,武魂升星!$C$21:$D$27,2,0)</f>
        <v>0.48</v>
      </c>
      <c r="BF51">
        <f>VLOOKUP($B$2,武魂升星!$C$21:$D$27,2,0)</f>
        <v>0.48</v>
      </c>
      <c r="BG51">
        <f>VLOOKUP($B$2,武魂升星!$C$21:$D$27,2,0)</f>
        <v>0.48</v>
      </c>
      <c r="BH51">
        <f>VLOOKUP($B$2,武魂升星!$C$21:$D$27,2,0)</f>
        <v>0.48</v>
      </c>
      <c r="BI51">
        <f>VLOOKUP($B$2,武魂升星!$C$21:$D$27,2,0)</f>
        <v>0.48</v>
      </c>
      <c r="BJ51">
        <f>VLOOKUP($B$2,武魂升星!$C$21:$D$27,2,0)</f>
        <v>0.48</v>
      </c>
      <c r="BK51">
        <f>VLOOKUP($B$2,武魂升星!$C$21:$D$27,2,0)</f>
        <v>0.48</v>
      </c>
      <c r="BL51">
        <f>VLOOKUP($B$2,武魂升星!$C$21:$D$27,2,0)</f>
        <v>0.48</v>
      </c>
      <c r="BM51">
        <f>VLOOKUP($B$2,武魂升星!$C$21:$D$27,2,0)</f>
        <v>0.48</v>
      </c>
    </row>
    <row r="52" spans="2:65" x14ac:dyDescent="0.2">
      <c r="B52">
        <v>48</v>
      </c>
      <c r="D52">
        <f>武魂升阶!D52*(1+VLOOKUP($B$1,武魂升星!$C$13:$Q$19,D$2,0))+VLOOKUP($B$1,武魂升星!$C$5:$Q$11,D$2,0)</f>
        <v>13163.178000000002</v>
      </c>
      <c r="E52">
        <f>武魂升阶!E52*(1+VLOOKUP($B$1,武魂升星!$C$13:$Q$19,E$2,0))+VLOOKUP($B$1,武魂升星!$C$5:$Q$11,E$2,0)</f>
        <v>4214.6319999999996</v>
      </c>
      <c r="F52">
        <f>武魂升阶!F52*(1+VLOOKUP($B$1,武魂升星!$C$13:$Q$19,F$2,0))+VLOOKUP($B$1,武魂升星!$C$5:$Q$11,F$2,0)</f>
        <v>1244.1080000000002</v>
      </c>
      <c r="G52">
        <f>武魂升阶!G52*(1+VLOOKUP($B$1,武魂升星!$C$13:$Q$19,G$2,0))+VLOOKUP($B$1,武魂升星!$C$5:$Q$11,G$2,0)</f>
        <v>1244.1080000000002</v>
      </c>
      <c r="H52">
        <f>武魂升阶!H52*(1+VLOOKUP($B$1,武魂升星!$C$13:$Q$19,H$2,0))+VLOOKUP($B$1,武魂升星!$C$5:$Q$11,H$2,0)</f>
        <v>230.37</v>
      </c>
      <c r="I52">
        <f>武魂升阶!I52*(1+VLOOKUP($B$1,武魂升星!$C$13:$Q$19,I$2,0))+VLOOKUP($B$1,武魂升星!$C$5:$Q$11,I$2,0)</f>
        <v>230.37</v>
      </c>
      <c r="J52">
        <f>武魂升阶!J52*(1+VLOOKUP($B$1,武魂升星!$C$13:$Q$19,J$2,0))+VLOOKUP($B$1,武魂升星!$C$5:$Q$11,J$2,0)</f>
        <v>230.94600000000003</v>
      </c>
      <c r="K52">
        <f>武魂升阶!K52*(1+VLOOKUP($B$1,武魂升星!$C$13:$Q$19,K$2,0))+VLOOKUP($B$1,武魂升星!$C$5:$Q$11,K$2,0)</f>
        <v>230.37</v>
      </c>
      <c r="L52">
        <f>武魂升阶!L52*(1+VLOOKUP($B$1,武魂升星!$C$13:$Q$19,L$2,0))+VLOOKUP($B$1,武魂升星!$C$5:$Q$11,L$2,0)</f>
        <v>230.37</v>
      </c>
      <c r="M52">
        <f>武魂升阶!M52*(1+VLOOKUP($B$1,武魂升星!$C$13:$Q$19,M$2,0))+VLOOKUP($B$1,武魂升星!$C$5:$Q$11,M$2,0)</f>
        <v>230.37</v>
      </c>
      <c r="N52">
        <f>武魂升阶!N52*(1+VLOOKUP($B$1,武魂升星!$C$13:$Q$19,N$2,0))+VLOOKUP($B$1,武魂升星!$C$5:$Q$11,N$2,0)</f>
        <v>0</v>
      </c>
      <c r="O52">
        <f>武魂升阶!O52*(1+VLOOKUP($B$1,武魂升星!$C$13:$Q$19,O$2,0))+VLOOKUP($B$1,武魂升星!$C$5:$Q$11,O$2,0)</f>
        <v>0</v>
      </c>
      <c r="P52">
        <f>武魂升阶!P52*(1+VLOOKUP($B$1,武魂升星!$C$13:$Q$19,P$2,0))+VLOOKUP($B$1,武魂升星!$C$5:$Q$11,P$2,0)</f>
        <v>307.98</v>
      </c>
      <c r="Q52">
        <f>武魂升阶!Q52*(1+VLOOKUP($B$1,武魂升星!$C$13:$Q$19,Q$2,0))+VLOOKUP($B$1,武魂升星!$C$5:$Q$11,Q$2,0)</f>
        <v>307.98</v>
      </c>
      <c r="T52">
        <f>武魂升阶!T52*(1+VLOOKUP($B$1,武魂升星!$C$13:$Q$19,T$2,0))+VLOOKUP($B$1,武魂升星!$C$5:$Q$11,T$2,0)</f>
        <v>12494.422000000002</v>
      </c>
      <c r="U52">
        <f>武魂升阶!U52*(1+VLOOKUP($B$1,武魂升星!$C$13:$Q$19,U$2,0))+VLOOKUP($B$1,武魂升星!$C$5:$Q$11,U$2,0)</f>
        <v>4324.6099999999997</v>
      </c>
      <c r="V52">
        <f>武魂升阶!V52*(1+VLOOKUP($B$1,武魂升星!$C$13:$Q$19,V$2,0))+VLOOKUP($B$1,武魂升星!$C$5:$Q$11,V$2,0)</f>
        <v>1160.9079999999999</v>
      </c>
      <c r="W52">
        <f>武魂升阶!W52*(1+VLOOKUP($B$1,武魂升星!$C$13:$Q$19,W$2,0))+VLOOKUP($B$1,武魂升星!$C$5:$Q$11,W$2,0)</f>
        <v>1160.9079999999999</v>
      </c>
      <c r="X52">
        <f>武魂升阶!X52*(1+VLOOKUP($B$1,武魂升星!$C$13:$Q$19,X$2,0))+VLOOKUP($B$1,武魂升星!$C$5:$Q$11,X$2,0)</f>
        <v>227.49</v>
      </c>
      <c r="Y52">
        <f>武魂升阶!Y52*(1+VLOOKUP($B$1,武魂升星!$C$13:$Q$19,Y$2,0))+VLOOKUP($B$1,武魂升星!$C$5:$Q$11,Y$2,0)</f>
        <v>227.49</v>
      </c>
      <c r="Z52">
        <f>武魂升阶!Z52*(1+VLOOKUP($B$1,武魂升星!$C$13:$Q$19,Z$2,0))+VLOOKUP($B$1,武魂升星!$C$5:$Q$11,Z$2,0)</f>
        <v>233.82600000000002</v>
      </c>
      <c r="AA52">
        <f>武魂升阶!AA52*(1+VLOOKUP($B$1,武魂升星!$C$13:$Q$19,AA$2,0))+VLOOKUP($B$1,武魂升星!$C$5:$Q$11,AA$2,0)</f>
        <v>233.25</v>
      </c>
      <c r="AB52">
        <f>武魂升阶!AB52*(1+VLOOKUP($B$1,武魂升星!$C$13:$Q$19,AB$2,0))+VLOOKUP($B$1,武魂升星!$C$5:$Q$11,AB$2,0)</f>
        <v>230.37</v>
      </c>
      <c r="AC52">
        <f>武魂升阶!AC52*(1+VLOOKUP($B$1,武魂升星!$C$13:$Q$19,AC$2,0))+VLOOKUP($B$1,武魂升星!$C$5:$Q$11,AC$2,0)</f>
        <v>230.37</v>
      </c>
      <c r="AD52">
        <f>武魂升阶!AD52*(1+VLOOKUP($B$1,武魂升星!$C$13:$Q$19,AD$2,0))+VLOOKUP($B$1,武魂升星!$C$5:$Q$11,AD$2,0)</f>
        <v>0</v>
      </c>
      <c r="AE52">
        <f>武魂升阶!AE52*(1+VLOOKUP($B$1,武魂升星!$C$13:$Q$19,AE$2,0))+VLOOKUP($B$1,武魂升星!$C$5:$Q$11,AE$2,0)</f>
        <v>0</v>
      </c>
      <c r="AF52">
        <f>武魂升阶!AF52*(1+VLOOKUP($B$1,武魂升星!$C$13:$Q$19,AF$2,0))+VLOOKUP($B$1,武魂升星!$C$5:$Q$11,AF$2,0)</f>
        <v>307.98</v>
      </c>
      <c r="AG52">
        <f>武魂升阶!AG52*(1+VLOOKUP($B$1,武魂升星!$C$13:$Q$19,AG$2,0))+VLOOKUP($B$1,武魂升星!$C$5:$Q$11,AG$2,0)</f>
        <v>307.98</v>
      </c>
      <c r="AJ52">
        <f>武魂升阶!AJ52*(1+VLOOKUP($B$1,武魂升星!$C$13:$Q$19,AJ$2,0))+VLOOKUP($B$1,武魂升星!$C$5:$Q$11,AJ$2,0)</f>
        <v>11825.644</v>
      </c>
      <c r="AK52">
        <f>武魂升阶!AK52*(1+VLOOKUP($B$1,武魂升星!$C$13:$Q$19,AK$2,0))+VLOOKUP($B$1,武魂升星!$C$5:$Q$11,AK$2,0)</f>
        <v>4436.37</v>
      </c>
      <c r="AL52">
        <f>武魂升阶!AL52*(1+VLOOKUP($B$1,武魂升星!$C$13:$Q$19,AL$2,0))+VLOOKUP($B$1,武魂升星!$C$5:$Q$11,AL$2,0)</f>
        <v>1081.5639999999999</v>
      </c>
      <c r="AM52">
        <f>武魂升阶!AM52*(1+VLOOKUP($B$1,武魂升星!$C$13:$Q$19,AM$2,0))+VLOOKUP($B$1,武魂升星!$C$5:$Q$11,AM$2,0)</f>
        <v>1081.5639999999999</v>
      </c>
      <c r="AN52">
        <f>武魂升阶!AN52*(1+VLOOKUP($B$1,武魂升星!$C$13:$Q$19,AN$2,0))+VLOOKUP($B$1,武魂升星!$C$5:$Q$11,AN$2,0)</f>
        <v>230.37</v>
      </c>
      <c r="AO52">
        <f>武魂升阶!AO52*(1+VLOOKUP($B$1,武魂升星!$C$13:$Q$19,AO$2,0))+VLOOKUP($B$1,武魂升星!$C$5:$Q$11,AO$2,0)</f>
        <v>230.37</v>
      </c>
      <c r="AP52">
        <f>武魂升阶!AP52*(1+VLOOKUP($B$1,武魂升星!$C$13:$Q$19,AP$2,0))+VLOOKUP($B$1,武魂升星!$C$5:$Q$11,AP$2,0)</f>
        <v>230.94600000000003</v>
      </c>
      <c r="AQ52">
        <f>武魂升阶!AQ52*(1+VLOOKUP($B$1,武魂升星!$C$13:$Q$19,AQ$2,0))+VLOOKUP($B$1,武魂升星!$C$5:$Q$11,AQ$2,0)</f>
        <v>230.37</v>
      </c>
      <c r="AR52">
        <f>武魂升阶!AR52*(1+VLOOKUP($B$1,武魂升星!$C$13:$Q$19,AR$2,0))+VLOOKUP($B$1,武魂升星!$C$5:$Q$11,AR$2,0)</f>
        <v>230.37</v>
      </c>
      <c r="AS52">
        <f>武魂升阶!AS52*(1+VLOOKUP($B$1,武魂升星!$C$13:$Q$19,AS$2,0))+VLOOKUP($B$1,武魂升星!$C$5:$Q$11,AS$2,0)</f>
        <v>230.37</v>
      </c>
      <c r="AT52">
        <f>武魂升阶!AT52*(1+VLOOKUP($B$1,武魂升星!$C$13:$Q$19,AT$2,0))+VLOOKUP($B$1,武魂升星!$C$5:$Q$11,AT$2,0)</f>
        <v>0</v>
      </c>
      <c r="AU52">
        <f>武魂升阶!AU52*(1+VLOOKUP($B$1,武魂升星!$C$13:$Q$19,AU$2,0))+VLOOKUP($B$1,武魂升星!$C$5:$Q$11,AU$2,0)</f>
        <v>0</v>
      </c>
      <c r="AV52">
        <f>武魂升阶!AV52*(1+VLOOKUP($B$1,武魂升星!$C$13:$Q$19,AV$2,0))+VLOOKUP($B$1,武魂升星!$C$5:$Q$11,AV$2,0)</f>
        <v>307.98</v>
      </c>
      <c r="AW52">
        <f>武魂升阶!AW52*(1+VLOOKUP($B$1,武魂升星!$C$13:$Q$19,AW$2,0))+VLOOKUP($B$1,武魂升星!$C$5:$Q$11,AW$2,0)</f>
        <v>307.98</v>
      </c>
      <c r="AZ52">
        <f>VLOOKUP($B$2,武魂升星!$C$21:$D$27,2,0)</f>
        <v>0.48</v>
      </c>
      <c r="BA52">
        <f>VLOOKUP($B$2,武魂升星!$C$21:$D$27,2,0)</f>
        <v>0.48</v>
      </c>
      <c r="BB52">
        <f>VLOOKUP($B$2,武魂升星!$C$21:$D$27,2,0)</f>
        <v>0.48</v>
      </c>
      <c r="BC52">
        <f>VLOOKUP($B$2,武魂升星!$C$21:$D$27,2,0)</f>
        <v>0.48</v>
      </c>
      <c r="BD52">
        <f>VLOOKUP($B$2,武魂升星!$C$21:$D$27,2,0)</f>
        <v>0.48</v>
      </c>
      <c r="BE52">
        <f>VLOOKUP($B$2,武魂升星!$C$21:$D$27,2,0)</f>
        <v>0.48</v>
      </c>
      <c r="BF52">
        <f>VLOOKUP($B$2,武魂升星!$C$21:$D$27,2,0)</f>
        <v>0.48</v>
      </c>
      <c r="BG52">
        <f>VLOOKUP($B$2,武魂升星!$C$21:$D$27,2,0)</f>
        <v>0.48</v>
      </c>
      <c r="BH52">
        <f>VLOOKUP($B$2,武魂升星!$C$21:$D$27,2,0)</f>
        <v>0.48</v>
      </c>
      <c r="BI52">
        <f>VLOOKUP($B$2,武魂升星!$C$21:$D$27,2,0)</f>
        <v>0.48</v>
      </c>
      <c r="BJ52">
        <f>VLOOKUP($B$2,武魂升星!$C$21:$D$27,2,0)</f>
        <v>0.48</v>
      </c>
      <c r="BK52">
        <f>VLOOKUP($B$2,武魂升星!$C$21:$D$27,2,0)</f>
        <v>0.48</v>
      </c>
      <c r="BL52">
        <f>VLOOKUP($B$2,武魂升星!$C$21:$D$27,2,0)</f>
        <v>0.48</v>
      </c>
      <c r="BM52">
        <f>VLOOKUP($B$2,武魂升星!$C$21:$D$27,2,0)</f>
        <v>0.48</v>
      </c>
    </row>
    <row r="53" spans="2:65" x14ac:dyDescent="0.2">
      <c r="B53">
        <v>49</v>
      </c>
      <c r="D53">
        <f>武魂升阶!D53*(1+VLOOKUP($B$1,武魂升星!$C$13:$Q$19,D$2,0))+VLOOKUP($B$1,武魂升星!$C$5:$Q$11,D$2,0)</f>
        <v>13295.178000000002</v>
      </c>
      <c r="E53">
        <f>武魂升阶!E53*(1+VLOOKUP($B$1,武魂升星!$C$13:$Q$19,E$2,0))+VLOOKUP($B$1,武魂升星!$C$5:$Q$11,E$2,0)</f>
        <v>4249.8320000000003</v>
      </c>
      <c r="F53">
        <f>武魂升阶!F53*(1+VLOOKUP($B$1,武魂升星!$C$13:$Q$19,F$2,0))+VLOOKUP($B$1,武魂升星!$C$5:$Q$11,F$2,0)</f>
        <v>1255.308</v>
      </c>
      <c r="G53">
        <f>武魂升阶!G53*(1+VLOOKUP($B$1,武魂升星!$C$13:$Q$19,G$2,0))+VLOOKUP($B$1,武魂升星!$C$5:$Q$11,G$2,0)</f>
        <v>1255.308</v>
      </c>
      <c r="H53">
        <f>武魂升阶!H53*(1+VLOOKUP($B$1,武魂升星!$C$13:$Q$19,H$2,0))+VLOOKUP($B$1,武魂升星!$C$5:$Q$11,H$2,0)</f>
        <v>233.57</v>
      </c>
      <c r="I53">
        <f>武魂升阶!I53*(1+VLOOKUP($B$1,武魂升星!$C$13:$Q$19,I$2,0))+VLOOKUP($B$1,武魂升星!$C$5:$Q$11,I$2,0)</f>
        <v>233.57</v>
      </c>
      <c r="J53">
        <f>武魂升阶!J53*(1+VLOOKUP($B$1,武魂升星!$C$13:$Q$19,J$2,0))+VLOOKUP($B$1,武魂升星!$C$5:$Q$11,J$2,0)</f>
        <v>234.14600000000002</v>
      </c>
      <c r="K53">
        <f>武魂升阶!K53*(1+VLOOKUP($B$1,武魂升星!$C$13:$Q$19,K$2,0))+VLOOKUP($B$1,武魂升星!$C$5:$Q$11,K$2,0)</f>
        <v>233.57</v>
      </c>
      <c r="L53">
        <f>武魂升阶!L53*(1+VLOOKUP($B$1,武魂升星!$C$13:$Q$19,L$2,0))+VLOOKUP($B$1,武魂升星!$C$5:$Q$11,L$2,0)</f>
        <v>233.57</v>
      </c>
      <c r="M53">
        <f>武魂升阶!M53*(1+VLOOKUP($B$1,武魂升星!$C$13:$Q$19,M$2,0))+VLOOKUP($B$1,武魂升星!$C$5:$Q$11,M$2,0)</f>
        <v>233.57</v>
      </c>
      <c r="N53">
        <f>武魂升阶!N53*(1+VLOOKUP($B$1,武魂升星!$C$13:$Q$19,N$2,0))+VLOOKUP($B$1,武魂升星!$C$5:$Q$11,N$2,0)</f>
        <v>0</v>
      </c>
      <c r="O53">
        <f>武魂升阶!O53*(1+VLOOKUP($B$1,武魂升星!$C$13:$Q$19,O$2,0))+VLOOKUP($B$1,武魂升星!$C$5:$Q$11,O$2,0)</f>
        <v>0</v>
      </c>
      <c r="P53">
        <f>武魂升阶!P53*(1+VLOOKUP($B$1,武魂升星!$C$13:$Q$19,P$2,0))+VLOOKUP($B$1,武魂升星!$C$5:$Q$11,P$2,0)</f>
        <v>313.98</v>
      </c>
      <c r="Q53">
        <f>武魂升阶!Q53*(1+VLOOKUP($B$1,武魂升星!$C$13:$Q$19,Q$2,0))+VLOOKUP($B$1,武魂升星!$C$5:$Q$11,Q$2,0)</f>
        <v>313.98</v>
      </c>
      <c r="T53">
        <f>武魂升阶!T53*(1+VLOOKUP($B$1,武魂升星!$C$13:$Q$19,T$2,0))+VLOOKUP($B$1,武魂升星!$C$5:$Q$11,T$2,0)</f>
        <v>12613.222000000002</v>
      </c>
      <c r="U53">
        <f>武魂升阶!U53*(1+VLOOKUP($B$1,武魂升星!$C$13:$Q$19,U$2,0))+VLOOKUP($B$1,武魂升星!$C$5:$Q$11,U$2,0)</f>
        <v>4362.01</v>
      </c>
      <c r="V53">
        <f>武魂升阶!V53*(1+VLOOKUP($B$1,武魂升星!$C$13:$Q$19,V$2,0))+VLOOKUP($B$1,武魂升星!$C$5:$Q$11,V$2,0)</f>
        <v>1170.508</v>
      </c>
      <c r="W53">
        <f>武魂升阶!W53*(1+VLOOKUP($B$1,武魂升星!$C$13:$Q$19,W$2,0))+VLOOKUP($B$1,武魂升星!$C$5:$Q$11,W$2,0)</f>
        <v>1170.508</v>
      </c>
      <c r="X53">
        <f>武魂升阶!X53*(1+VLOOKUP($B$1,武魂升星!$C$13:$Q$19,X$2,0))+VLOOKUP($B$1,武魂升星!$C$5:$Q$11,X$2,0)</f>
        <v>230.69</v>
      </c>
      <c r="Y53">
        <f>武魂升阶!Y53*(1+VLOOKUP($B$1,武魂升星!$C$13:$Q$19,Y$2,0))+VLOOKUP($B$1,武魂升星!$C$5:$Q$11,Y$2,0)</f>
        <v>230.69</v>
      </c>
      <c r="Z53">
        <f>武魂升阶!Z53*(1+VLOOKUP($B$1,武魂升星!$C$13:$Q$19,Z$2,0))+VLOOKUP($B$1,武魂升星!$C$5:$Q$11,Z$2,0)</f>
        <v>237.02600000000001</v>
      </c>
      <c r="AA53">
        <f>武魂升阶!AA53*(1+VLOOKUP($B$1,武魂升星!$C$13:$Q$19,AA$2,0))+VLOOKUP($B$1,武魂升星!$C$5:$Q$11,AA$2,0)</f>
        <v>236.45</v>
      </c>
      <c r="AB53">
        <f>武魂升阶!AB53*(1+VLOOKUP($B$1,武魂升星!$C$13:$Q$19,AB$2,0))+VLOOKUP($B$1,武魂升星!$C$5:$Q$11,AB$2,0)</f>
        <v>233.57</v>
      </c>
      <c r="AC53">
        <f>武魂升阶!AC53*(1+VLOOKUP($B$1,武魂升星!$C$13:$Q$19,AC$2,0))+VLOOKUP($B$1,武魂升星!$C$5:$Q$11,AC$2,0)</f>
        <v>233.57</v>
      </c>
      <c r="AD53">
        <f>武魂升阶!AD53*(1+VLOOKUP($B$1,武魂升星!$C$13:$Q$19,AD$2,0))+VLOOKUP($B$1,武魂升星!$C$5:$Q$11,AD$2,0)</f>
        <v>0</v>
      </c>
      <c r="AE53">
        <f>武魂升阶!AE53*(1+VLOOKUP($B$1,武魂升星!$C$13:$Q$19,AE$2,0))+VLOOKUP($B$1,武魂升星!$C$5:$Q$11,AE$2,0)</f>
        <v>0</v>
      </c>
      <c r="AF53">
        <f>武魂升阶!AF53*(1+VLOOKUP($B$1,武魂升星!$C$13:$Q$19,AF$2,0))+VLOOKUP($B$1,武魂升星!$C$5:$Q$11,AF$2,0)</f>
        <v>313.98</v>
      </c>
      <c r="AG53">
        <f>武魂升阶!AG53*(1+VLOOKUP($B$1,武魂升星!$C$13:$Q$19,AG$2,0))+VLOOKUP($B$1,武魂升星!$C$5:$Q$11,AG$2,0)</f>
        <v>313.98</v>
      </c>
      <c r="AJ53">
        <f>武魂升阶!AJ53*(1+VLOOKUP($B$1,武魂升星!$C$13:$Q$19,AJ$2,0))+VLOOKUP($B$1,武魂升星!$C$5:$Q$11,AJ$2,0)</f>
        <v>11931.244000000001</v>
      </c>
      <c r="AK53">
        <f>武魂升阶!AK53*(1+VLOOKUP($B$1,武魂升星!$C$13:$Q$19,AK$2,0))+VLOOKUP($B$1,武魂升星!$C$5:$Q$11,AK$2,0)</f>
        <v>4475.9699999999993</v>
      </c>
      <c r="AL53">
        <f>武魂升阶!AL53*(1+VLOOKUP($B$1,武魂升星!$C$13:$Q$19,AL$2,0))+VLOOKUP($B$1,武魂升星!$C$5:$Q$11,AL$2,0)</f>
        <v>1089.5639999999999</v>
      </c>
      <c r="AM53">
        <f>武魂升阶!AM53*(1+VLOOKUP($B$1,武魂升星!$C$13:$Q$19,AM$2,0))+VLOOKUP($B$1,武魂升星!$C$5:$Q$11,AM$2,0)</f>
        <v>1089.5639999999999</v>
      </c>
      <c r="AN53">
        <f>武魂升阶!AN53*(1+VLOOKUP($B$1,武魂升星!$C$13:$Q$19,AN$2,0))+VLOOKUP($B$1,武魂升星!$C$5:$Q$11,AN$2,0)</f>
        <v>233.57</v>
      </c>
      <c r="AO53">
        <f>武魂升阶!AO53*(1+VLOOKUP($B$1,武魂升星!$C$13:$Q$19,AO$2,0))+VLOOKUP($B$1,武魂升星!$C$5:$Q$11,AO$2,0)</f>
        <v>233.57</v>
      </c>
      <c r="AP53">
        <f>武魂升阶!AP53*(1+VLOOKUP($B$1,武魂升星!$C$13:$Q$19,AP$2,0))+VLOOKUP($B$1,武魂升星!$C$5:$Q$11,AP$2,0)</f>
        <v>234.14600000000002</v>
      </c>
      <c r="AQ53">
        <f>武魂升阶!AQ53*(1+VLOOKUP($B$1,武魂升星!$C$13:$Q$19,AQ$2,0))+VLOOKUP($B$1,武魂升星!$C$5:$Q$11,AQ$2,0)</f>
        <v>233.57</v>
      </c>
      <c r="AR53">
        <f>武魂升阶!AR53*(1+VLOOKUP($B$1,武魂升星!$C$13:$Q$19,AR$2,0))+VLOOKUP($B$1,武魂升星!$C$5:$Q$11,AR$2,0)</f>
        <v>233.57</v>
      </c>
      <c r="AS53">
        <f>武魂升阶!AS53*(1+VLOOKUP($B$1,武魂升星!$C$13:$Q$19,AS$2,0))+VLOOKUP($B$1,武魂升星!$C$5:$Q$11,AS$2,0)</f>
        <v>233.57</v>
      </c>
      <c r="AT53">
        <f>武魂升阶!AT53*(1+VLOOKUP($B$1,武魂升星!$C$13:$Q$19,AT$2,0))+VLOOKUP($B$1,武魂升星!$C$5:$Q$11,AT$2,0)</f>
        <v>0</v>
      </c>
      <c r="AU53">
        <f>武魂升阶!AU53*(1+VLOOKUP($B$1,武魂升星!$C$13:$Q$19,AU$2,0))+VLOOKUP($B$1,武魂升星!$C$5:$Q$11,AU$2,0)</f>
        <v>0</v>
      </c>
      <c r="AV53">
        <f>武魂升阶!AV53*(1+VLOOKUP($B$1,武魂升星!$C$13:$Q$19,AV$2,0))+VLOOKUP($B$1,武魂升星!$C$5:$Q$11,AV$2,0)</f>
        <v>313.98</v>
      </c>
      <c r="AW53">
        <f>武魂升阶!AW53*(1+VLOOKUP($B$1,武魂升星!$C$13:$Q$19,AW$2,0))+VLOOKUP($B$1,武魂升星!$C$5:$Q$11,AW$2,0)</f>
        <v>313.98</v>
      </c>
      <c r="AZ53">
        <f>VLOOKUP($B$2,武魂升星!$C$21:$D$27,2,0)</f>
        <v>0.48</v>
      </c>
      <c r="BA53">
        <f>VLOOKUP($B$2,武魂升星!$C$21:$D$27,2,0)</f>
        <v>0.48</v>
      </c>
      <c r="BB53">
        <f>VLOOKUP($B$2,武魂升星!$C$21:$D$27,2,0)</f>
        <v>0.48</v>
      </c>
      <c r="BC53">
        <f>VLOOKUP($B$2,武魂升星!$C$21:$D$27,2,0)</f>
        <v>0.48</v>
      </c>
      <c r="BD53">
        <f>VLOOKUP($B$2,武魂升星!$C$21:$D$27,2,0)</f>
        <v>0.48</v>
      </c>
      <c r="BE53">
        <f>VLOOKUP($B$2,武魂升星!$C$21:$D$27,2,0)</f>
        <v>0.48</v>
      </c>
      <c r="BF53">
        <f>VLOOKUP($B$2,武魂升星!$C$21:$D$27,2,0)</f>
        <v>0.48</v>
      </c>
      <c r="BG53">
        <f>VLOOKUP($B$2,武魂升星!$C$21:$D$27,2,0)</f>
        <v>0.48</v>
      </c>
      <c r="BH53">
        <f>VLOOKUP($B$2,武魂升星!$C$21:$D$27,2,0)</f>
        <v>0.48</v>
      </c>
      <c r="BI53">
        <f>VLOOKUP($B$2,武魂升星!$C$21:$D$27,2,0)</f>
        <v>0.48</v>
      </c>
      <c r="BJ53">
        <f>VLOOKUP($B$2,武魂升星!$C$21:$D$27,2,0)</f>
        <v>0.48</v>
      </c>
      <c r="BK53">
        <f>VLOOKUP($B$2,武魂升星!$C$21:$D$27,2,0)</f>
        <v>0.48</v>
      </c>
      <c r="BL53">
        <f>VLOOKUP($B$2,武魂升星!$C$21:$D$27,2,0)</f>
        <v>0.48</v>
      </c>
      <c r="BM53">
        <f>VLOOKUP($B$2,武魂升星!$C$21:$D$27,2,0)</f>
        <v>0.48</v>
      </c>
    </row>
    <row r="54" spans="2:65" x14ac:dyDescent="0.2">
      <c r="B54">
        <v>50</v>
      </c>
      <c r="D54">
        <f>武魂升阶!D54*(1+VLOOKUP($B$1,武魂升星!$C$13:$Q$19,D$2,0))+VLOOKUP($B$1,武魂升星!$C$5:$Q$11,D$2,0)</f>
        <v>13471.530000000002</v>
      </c>
      <c r="E54">
        <f>武魂升阶!E54*(1+VLOOKUP($B$1,武魂升星!$C$13:$Q$19,E$2,0))+VLOOKUP($B$1,武魂升星!$C$5:$Q$11,E$2,0)</f>
        <v>4297.2199999999993</v>
      </c>
      <c r="F54">
        <f>武魂升阶!F54*(1+VLOOKUP($B$1,武魂升星!$C$13:$Q$19,F$2,0))+VLOOKUP($B$1,武魂升星!$C$5:$Q$11,F$2,0)</f>
        <v>1270.54</v>
      </c>
      <c r="G54">
        <f>武魂升阶!G54*(1+VLOOKUP($B$1,武魂升星!$C$13:$Q$19,G$2,0))+VLOOKUP($B$1,武魂升星!$C$5:$Q$11,G$2,0)</f>
        <v>1270.54</v>
      </c>
      <c r="H54">
        <f>武魂升阶!H54*(1+VLOOKUP($B$1,武魂升星!$C$13:$Q$19,H$2,0))+VLOOKUP($B$1,武魂升星!$C$5:$Q$11,H$2,0)</f>
        <v>237.09000000000003</v>
      </c>
      <c r="I54">
        <f>武魂升阶!I54*(1+VLOOKUP($B$1,武魂升星!$C$13:$Q$19,I$2,0))+VLOOKUP($B$1,武魂升星!$C$5:$Q$11,I$2,0)</f>
        <v>237.09000000000003</v>
      </c>
      <c r="J54">
        <f>武魂升阶!J54*(1+VLOOKUP($B$1,武魂升星!$C$13:$Q$19,J$2,0))+VLOOKUP($B$1,武魂升星!$C$5:$Q$11,J$2,0)</f>
        <v>237.73000000000002</v>
      </c>
      <c r="K54">
        <f>武魂升阶!K54*(1+VLOOKUP($B$1,武魂升星!$C$13:$Q$19,K$2,0))+VLOOKUP($B$1,武魂升星!$C$5:$Q$11,K$2,0)</f>
        <v>237.09000000000003</v>
      </c>
      <c r="L54">
        <f>武魂升阶!L54*(1+VLOOKUP($B$1,武魂升星!$C$13:$Q$19,L$2,0))+VLOOKUP($B$1,武魂升星!$C$5:$Q$11,L$2,0)</f>
        <v>237.09000000000003</v>
      </c>
      <c r="M54">
        <f>武魂升阶!M54*(1+VLOOKUP($B$1,武魂升星!$C$13:$Q$19,M$2,0))+VLOOKUP($B$1,武魂升星!$C$5:$Q$11,M$2,0)</f>
        <v>237.09000000000003</v>
      </c>
      <c r="N54">
        <f>武魂升阶!N54*(1+VLOOKUP($B$1,武魂升星!$C$13:$Q$19,N$2,0))+VLOOKUP($B$1,武魂升星!$C$5:$Q$11,N$2,0)</f>
        <v>0</v>
      </c>
      <c r="O54">
        <f>武魂升阶!O54*(1+VLOOKUP($B$1,武魂升星!$C$13:$Q$19,O$2,0))+VLOOKUP($B$1,武魂升星!$C$5:$Q$11,O$2,0)</f>
        <v>0</v>
      </c>
      <c r="P54">
        <f>武魂升阶!P54*(1+VLOOKUP($B$1,武魂升星!$C$13:$Q$19,P$2,0))+VLOOKUP($B$1,武魂升星!$C$5:$Q$11,P$2,0)</f>
        <v>322.5</v>
      </c>
      <c r="Q54">
        <f>武魂升阶!Q54*(1+VLOOKUP($B$1,武魂升星!$C$13:$Q$19,Q$2,0))+VLOOKUP($B$1,武魂升星!$C$5:$Q$11,Q$2,0)</f>
        <v>322.5</v>
      </c>
      <c r="T54">
        <f>武魂升阶!T54*(1+VLOOKUP($B$1,武魂升星!$C$13:$Q$19,T$2,0))+VLOOKUP($B$1,武魂升星!$C$5:$Q$11,T$2,0)</f>
        <v>12771.93</v>
      </c>
      <c r="U54">
        <f>武魂升阶!U54*(1+VLOOKUP($B$1,武魂升星!$C$13:$Q$19,U$2,0))+VLOOKUP($B$1,武魂升星!$C$5:$Q$11,U$2,0)</f>
        <v>4412.17</v>
      </c>
      <c r="V54">
        <f>武魂升阶!V54*(1+VLOOKUP($B$1,武魂升星!$C$13:$Q$19,V$2,0))+VLOOKUP($B$1,武魂升星!$C$5:$Q$11,V$2,0)</f>
        <v>1183.3399999999999</v>
      </c>
      <c r="W54">
        <f>武魂升阶!W54*(1+VLOOKUP($B$1,武魂升星!$C$13:$Q$19,W$2,0))+VLOOKUP($B$1,武魂升星!$C$5:$Q$11,W$2,0)</f>
        <v>1183.3399999999999</v>
      </c>
      <c r="X54">
        <f>武魂升阶!X54*(1+VLOOKUP($B$1,武魂升星!$C$13:$Q$19,X$2,0))+VLOOKUP($B$1,武魂升星!$C$5:$Q$11,X$2,0)</f>
        <v>233.89</v>
      </c>
      <c r="Y54">
        <f>武魂升阶!Y54*(1+VLOOKUP($B$1,武魂升星!$C$13:$Q$19,Y$2,0))+VLOOKUP($B$1,武魂升星!$C$5:$Q$11,Y$2,0)</f>
        <v>233.89</v>
      </c>
      <c r="Z54">
        <f>武魂升阶!Z54*(1+VLOOKUP($B$1,武魂升星!$C$13:$Q$19,Z$2,0))+VLOOKUP($B$1,武魂升星!$C$5:$Q$11,Z$2,0)</f>
        <v>240.93</v>
      </c>
      <c r="AA54">
        <f>武魂升阶!AA54*(1+VLOOKUP($B$1,武魂升星!$C$13:$Q$19,AA$2,0))+VLOOKUP($B$1,武魂升星!$C$5:$Q$11,AA$2,0)</f>
        <v>240.29000000000002</v>
      </c>
      <c r="AB54">
        <f>武魂升阶!AB54*(1+VLOOKUP($B$1,武魂升星!$C$13:$Q$19,AB$2,0))+VLOOKUP($B$1,武魂升星!$C$5:$Q$11,AB$2,0)</f>
        <v>237.09000000000003</v>
      </c>
      <c r="AC54">
        <f>武魂升阶!AC54*(1+VLOOKUP($B$1,武魂升星!$C$13:$Q$19,AC$2,0))+VLOOKUP($B$1,武魂升星!$C$5:$Q$11,AC$2,0)</f>
        <v>237.09000000000003</v>
      </c>
      <c r="AD54">
        <f>武魂升阶!AD54*(1+VLOOKUP($B$1,武魂升星!$C$13:$Q$19,AD$2,0))+VLOOKUP($B$1,武魂升星!$C$5:$Q$11,AD$2,0)</f>
        <v>0</v>
      </c>
      <c r="AE54">
        <f>武魂升阶!AE54*(1+VLOOKUP($B$1,武魂升星!$C$13:$Q$19,AE$2,0))+VLOOKUP($B$1,武魂升星!$C$5:$Q$11,AE$2,0)</f>
        <v>0</v>
      </c>
      <c r="AF54">
        <f>武魂升阶!AF54*(1+VLOOKUP($B$1,武魂升星!$C$13:$Q$19,AF$2,0))+VLOOKUP($B$1,武魂升星!$C$5:$Q$11,AF$2,0)</f>
        <v>322.5</v>
      </c>
      <c r="AG54">
        <f>武魂升阶!AG54*(1+VLOOKUP($B$1,武魂升星!$C$13:$Q$19,AG$2,0))+VLOOKUP($B$1,武魂升星!$C$5:$Q$11,AG$2,0)</f>
        <v>322.5</v>
      </c>
      <c r="AJ54">
        <f>武魂升阶!AJ54*(1+VLOOKUP($B$1,武魂升星!$C$13:$Q$19,AJ$2,0))+VLOOKUP($B$1,武魂升星!$C$5:$Q$11,AJ$2,0)</f>
        <v>12072.330000000002</v>
      </c>
      <c r="AK54">
        <f>武魂升阶!AK54*(1+VLOOKUP($B$1,武魂升星!$C$13:$Q$19,AK$2,0))+VLOOKUP($B$1,武魂升星!$C$5:$Q$11,AK$2,0)</f>
        <v>4529.1000000000004</v>
      </c>
      <c r="AL54">
        <f>武魂升阶!AL54*(1+VLOOKUP($B$1,武魂升星!$C$13:$Q$19,AL$2,0))+VLOOKUP($B$1,武魂升星!$C$5:$Q$11,AL$2,0)</f>
        <v>1100.46</v>
      </c>
      <c r="AM54">
        <f>武魂升阶!AM54*(1+VLOOKUP($B$1,武魂升星!$C$13:$Q$19,AM$2,0))+VLOOKUP($B$1,武魂升星!$C$5:$Q$11,AM$2,0)</f>
        <v>1100.46</v>
      </c>
      <c r="AN54">
        <f>武魂升阶!AN54*(1+VLOOKUP($B$1,武魂升星!$C$13:$Q$19,AN$2,0))+VLOOKUP($B$1,武魂升星!$C$5:$Q$11,AN$2,0)</f>
        <v>237.09000000000003</v>
      </c>
      <c r="AO54">
        <f>武魂升阶!AO54*(1+VLOOKUP($B$1,武魂升星!$C$13:$Q$19,AO$2,0))+VLOOKUP($B$1,武魂升星!$C$5:$Q$11,AO$2,0)</f>
        <v>237.09000000000003</v>
      </c>
      <c r="AP54">
        <f>武魂升阶!AP54*(1+VLOOKUP($B$1,武魂升星!$C$13:$Q$19,AP$2,0))+VLOOKUP($B$1,武魂升星!$C$5:$Q$11,AP$2,0)</f>
        <v>237.73000000000002</v>
      </c>
      <c r="AQ54">
        <f>武魂升阶!AQ54*(1+VLOOKUP($B$1,武魂升星!$C$13:$Q$19,AQ$2,0))+VLOOKUP($B$1,武魂升星!$C$5:$Q$11,AQ$2,0)</f>
        <v>237.09000000000003</v>
      </c>
      <c r="AR54">
        <f>武魂升阶!AR54*(1+VLOOKUP($B$1,武魂升星!$C$13:$Q$19,AR$2,0))+VLOOKUP($B$1,武魂升星!$C$5:$Q$11,AR$2,0)</f>
        <v>237.09000000000003</v>
      </c>
      <c r="AS54">
        <f>武魂升阶!AS54*(1+VLOOKUP($B$1,武魂升星!$C$13:$Q$19,AS$2,0))+VLOOKUP($B$1,武魂升星!$C$5:$Q$11,AS$2,0)</f>
        <v>237.09000000000003</v>
      </c>
      <c r="AT54">
        <f>武魂升阶!AT54*(1+VLOOKUP($B$1,武魂升星!$C$13:$Q$19,AT$2,0))+VLOOKUP($B$1,武魂升星!$C$5:$Q$11,AT$2,0)</f>
        <v>0</v>
      </c>
      <c r="AU54">
        <f>武魂升阶!AU54*(1+VLOOKUP($B$1,武魂升星!$C$13:$Q$19,AU$2,0))+VLOOKUP($B$1,武魂升星!$C$5:$Q$11,AU$2,0)</f>
        <v>0</v>
      </c>
      <c r="AV54">
        <f>武魂升阶!AV54*(1+VLOOKUP($B$1,武魂升星!$C$13:$Q$19,AV$2,0))+VLOOKUP($B$1,武魂升星!$C$5:$Q$11,AV$2,0)</f>
        <v>322.5</v>
      </c>
      <c r="AW54">
        <f>武魂升阶!AW54*(1+VLOOKUP($B$1,武魂升星!$C$13:$Q$19,AW$2,0))+VLOOKUP($B$1,武魂升星!$C$5:$Q$11,AW$2,0)</f>
        <v>322.5</v>
      </c>
      <c r="AZ54">
        <f>VLOOKUP($B$2,武魂升星!$C$21:$D$27,2,0)</f>
        <v>0.48</v>
      </c>
      <c r="BA54">
        <f>VLOOKUP($B$2,武魂升星!$C$21:$D$27,2,0)</f>
        <v>0.48</v>
      </c>
      <c r="BB54">
        <f>VLOOKUP($B$2,武魂升星!$C$21:$D$27,2,0)</f>
        <v>0.48</v>
      </c>
      <c r="BC54">
        <f>VLOOKUP($B$2,武魂升星!$C$21:$D$27,2,0)</f>
        <v>0.48</v>
      </c>
      <c r="BD54">
        <f>VLOOKUP($B$2,武魂升星!$C$21:$D$27,2,0)</f>
        <v>0.48</v>
      </c>
      <c r="BE54">
        <f>VLOOKUP($B$2,武魂升星!$C$21:$D$27,2,0)</f>
        <v>0.48</v>
      </c>
      <c r="BF54">
        <f>VLOOKUP($B$2,武魂升星!$C$21:$D$27,2,0)</f>
        <v>0.48</v>
      </c>
      <c r="BG54">
        <f>VLOOKUP($B$2,武魂升星!$C$21:$D$27,2,0)</f>
        <v>0.48</v>
      </c>
      <c r="BH54">
        <f>VLOOKUP($B$2,武魂升星!$C$21:$D$27,2,0)</f>
        <v>0.48</v>
      </c>
      <c r="BI54">
        <f>VLOOKUP($B$2,武魂升星!$C$21:$D$27,2,0)</f>
        <v>0.48</v>
      </c>
      <c r="BJ54">
        <f>VLOOKUP($B$2,武魂升星!$C$21:$D$27,2,0)</f>
        <v>0.48</v>
      </c>
      <c r="BK54">
        <f>VLOOKUP($B$2,武魂升星!$C$21:$D$27,2,0)</f>
        <v>0.48</v>
      </c>
      <c r="BL54">
        <f>VLOOKUP($B$2,武魂升星!$C$21:$D$27,2,0)</f>
        <v>0.48</v>
      </c>
      <c r="BM54">
        <f>VLOOKUP($B$2,武魂升星!$C$21:$D$27,2,0)</f>
        <v>0.48</v>
      </c>
    </row>
    <row r="55" spans="2:65" x14ac:dyDescent="0.2">
      <c r="B55">
        <v>51</v>
      </c>
      <c r="D55">
        <f>武魂升阶!D55*(1+VLOOKUP($B$1,武魂升星!$C$13:$Q$19,D$2,0))+VLOOKUP($B$1,武魂升星!$C$5:$Q$11,D$2,0)</f>
        <v>13603.530000000002</v>
      </c>
      <c r="E55">
        <f>武魂升阶!E55*(1+VLOOKUP($B$1,武魂升星!$C$13:$Q$19,E$2,0))+VLOOKUP($B$1,武魂升星!$C$5:$Q$11,E$2,0)</f>
        <v>4332.42</v>
      </c>
      <c r="F55">
        <f>武魂升阶!F55*(1+VLOOKUP($B$1,武魂升星!$C$13:$Q$19,F$2,0))+VLOOKUP($B$1,武魂升星!$C$5:$Q$11,F$2,0)</f>
        <v>1281.74</v>
      </c>
      <c r="G55">
        <f>武魂升阶!G55*(1+VLOOKUP($B$1,武魂升星!$C$13:$Q$19,G$2,0))+VLOOKUP($B$1,武魂升星!$C$5:$Q$11,G$2,0)</f>
        <v>1281.74</v>
      </c>
      <c r="H55">
        <f>武魂升阶!H55*(1+VLOOKUP($B$1,武魂升星!$C$13:$Q$19,H$2,0))+VLOOKUP($B$1,武魂升星!$C$5:$Q$11,H$2,0)</f>
        <v>240.29000000000002</v>
      </c>
      <c r="I55">
        <f>武魂升阶!I55*(1+VLOOKUP($B$1,武魂升星!$C$13:$Q$19,I$2,0))+VLOOKUP($B$1,武魂升星!$C$5:$Q$11,I$2,0)</f>
        <v>240.29000000000002</v>
      </c>
      <c r="J55">
        <f>武魂升阶!J55*(1+VLOOKUP($B$1,武魂升星!$C$13:$Q$19,J$2,0))+VLOOKUP($B$1,武魂升星!$C$5:$Q$11,J$2,0)</f>
        <v>240.93</v>
      </c>
      <c r="K55">
        <f>武魂升阶!K55*(1+VLOOKUP($B$1,武魂升星!$C$13:$Q$19,K$2,0))+VLOOKUP($B$1,武魂升星!$C$5:$Q$11,K$2,0)</f>
        <v>240.29000000000002</v>
      </c>
      <c r="L55">
        <f>武魂升阶!L55*(1+VLOOKUP($B$1,武魂升星!$C$13:$Q$19,L$2,0))+VLOOKUP($B$1,武魂升星!$C$5:$Q$11,L$2,0)</f>
        <v>240.29000000000002</v>
      </c>
      <c r="M55">
        <f>武魂升阶!M55*(1+VLOOKUP($B$1,武魂升星!$C$13:$Q$19,M$2,0))+VLOOKUP($B$1,武魂升星!$C$5:$Q$11,M$2,0)</f>
        <v>240.29000000000002</v>
      </c>
      <c r="N55">
        <f>武魂升阶!N55*(1+VLOOKUP($B$1,武魂升星!$C$13:$Q$19,N$2,0))+VLOOKUP($B$1,武魂升星!$C$5:$Q$11,N$2,0)</f>
        <v>0</v>
      </c>
      <c r="O55">
        <f>武魂升阶!O55*(1+VLOOKUP($B$1,武魂升星!$C$13:$Q$19,O$2,0))+VLOOKUP($B$1,武魂升星!$C$5:$Q$11,O$2,0)</f>
        <v>0</v>
      </c>
      <c r="P55">
        <f>武魂升阶!P55*(1+VLOOKUP($B$1,武魂升星!$C$13:$Q$19,P$2,0))+VLOOKUP($B$1,武魂升星!$C$5:$Q$11,P$2,0)</f>
        <v>328.5</v>
      </c>
      <c r="Q55">
        <f>武魂升阶!Q55*(1+VLOOKUP($B$1,武魂升星!$C$13:$Q$19,Q$2,0))+VLOOKUP($B$1,武魂升星!$C$5:$Q$11,Q$2,0)</f>
        <v>328.5</v>
      </c>
      <c r="T55">
        <f>武魂升阶!T55*(1+VLOOKUP($B$1,武魂升星!$C$13:$Q$19,T$2,0))+VLOOKUP($B$1,武魂升星!$C$5:$Q$11,T$2,0)</f>
        <v>12890.730000000001</v>
      </c>
      <c r="U55">
        <f>武魂升阶!U55*(1+VLOOKUP($B$1,武魂升星!$C$13:$Q$19,U$2,0))+VLOOKUP($B$1,武魂升星!$C$5:$Q$11,U$2,0)</f>
        <v>4449.57</v>
      </c>
      <c r="V55">
        <f>武魂升阶!V55*(1+VLOOKUP($B$1,武魂升星!$C$13:$Q$19,V$2,0))+VLOOKUP($B$1,武魂升星!$C$5:$Q$11,V$2,0)</f>
        <v>1192.94</v>
      </c>
      <c r="W55">
        <f>武魂升阶!W55*(1+VLOOKUP($B$1,武魂升星!$C$13:$Q$19,W$2,0))+VLOOKUP($B$1,武魂升星!$C$5:$Q$11,W$2,0)</f>
        <v>1192.94</v>
      </c>
      <c r="X55">
        <f>武魂升阶!X55*(1+VLOOKUP($B$1,武魂升星!$C$13:$Q$19,X$2,0))+VLOOKUP($B$1,武魂升星!$C$5:$Q$11,X$2,0)</f>
        <v>237.09000000000003</v>
      </c>
      <c r="Y55">
        <f>武魂升阶!Y55*(1+VLOOKUP($B$1,武魂升星!$C$13:$Q$19,Y$2,0))+VLOOKUP($B$1,武魂升星!$C$5:$Q$11,Y$2,0)</f>
        <v>237.09000000000003</v>
      </c>
      <c r="Z55">
        <f>武魂升阶!Z55*(1+VLOOKUP($B$1,武魂升星!$C$13:$Q$19,Z$2,0))+VLOOKUP($B$1,武魂升星!$C$5:$Q$11,Z$2,0)</f>
        <v>244.13</v>
      </c>
      <c r="AA55">
        <f>武魂升阶!AA55*(1+VLOOKUP($B$1,武魂升星!$C$13:$Q$19,AA$2,0))+VLOOKUP($B$1,武魂升星!$C$5:$Q$11,AA$2,0)</f>
        <v>243.49</v>
      </c>
      <c r="AB55">
        <f>武魂升阶!AB55*(1+VLOOKUP($B$1,武魂升星!$C$13:$Q$19,AB$2,0))+VLOOKUP($B$1,武魂升星!$C$5:$Q$11,AB$2,0)</f>
        <v>240.29000000000002</v>
      </c>
      <c r="AC55">
        <f>武魂升阶!AC55*(1+VLOOKUP($B$1,武魂升星!$C$13:$Q$19,AC$2,0))+VLOOKUP($B$1,武魂升星!$C$5:$Q$11,AC$2,0)</f>
        <v>240.29000000000002</v>
      </c>
      <c r="AD55">
        <f>武魂升阶!AD55*(1+VLOOKUP($B$1,武魂升星!$C$13:$Q$19,AD$2,0))+VLOOKUP($B$1,武魂升星!$C$5:$Q$11,AD$2,0)</f>
        <v>0</v>
      </c>
      <c r="AE55">
        <f>武魂升阶!AE55*(1+VLOOKUP($B$1,武魂升星!$C$13:$Q$19,AE$2,0))+VLOOKUP($B$1,武魂升星!$C$5:$Q$11,AE$2,0)</f>
        <v>0</v>
      </c>
      <c r="AF55">
        <f>武魂升阶!AF55*(1+VLOOKUP($B$1,武魂升星!$C$13:$Q$19,AF$2,0))+VLOOKUP($B$1,武魂升星!$C$5:$Q$11,AF$2,0)</f>
        <v>328.5</v>
      </c>
      <c r="AG55">
        <f>武魂升阶!AG55*(1+VLOOKUP($B$1,武魂升星!$C$13:$Q$19,AG$2,0))+VLOOKUP($B$1,武魂升星!$C$5:$Q$11,AG$2,0)</f>
        <v>328.5</v>
      </c>
      <c r="AJ55">
        <f>武魂升阶!AJ55*(1+VLOOKUP($B$1,武魂升星!$C$13:$Q$19,AJ$2,0))+VLOOKUP($B$1,武魂升星!$C$5:$Q$11,AJ$2,0)</f>
        <v>12177.93</v>
      </c>
      <c r="AK55">
        <f>武魂升阶!AK55*(1+VLOOKUP($B$1,武魂升星!$C$13:$Q$19,AK$2,0))+VLOOKUP($B$1,武魂升星!$C$5:$Q$11,AK$2,0)</f>
        <v>4568.7</v>
      </c>
      <c r="AL55">
        <f>武魂升阶!AL55*(1+VLOOKUP($B$1,武魂升星!$C$13:$Q$19,AL$2,0))+VLOOKUP($B$1,武魂升星!$C$5:$Q$11,AL$2,0)</f>
        <v>1108.46</v>
      </c>
      <c r="AM55">
        <f>武魂升阶!AM55*(1+VLOOKUP($B$1,武魂升星!$C$13:$Q$19,AM$2,0))+VLOOKUP($B$1,武魂升星!$C$5:$Q$11,AM$2,0)</f>
        <v>1108.46</v>
      </c>
      <c r="AN55">
        <f>武魂升阶!AN55*(1+VLOOKUP($B$1,武魂升星!$C$13:$Q$19,AN$2,0))+VLOOKUP($B$1,武魂升星!$C$5:$Q$11,AN$2,0)</f>
        <v>240.29000000000002</v>
      </c>
      <c r="AO55">
        <f>武魂升阶!AO55*(1+VLOOKUP($B$1,武魂升星!$C$13:$Q$19,AO$2,0))+VLOOKUP($B$1,武魂升星!$C$5:$Q$11,AO$2,0)</f>
        <v>240.29000000000002</v>
      </c>
      <c r="AP55">
        <f>武魂升阶!AP55*(1+VLOOKUP($B$1,武魂升星!$C$13:$Q$19,AP$2,0))+VLOOKUP($B$1,武魂升星!$C$5:$Q$11,AP$2,0)</f>
        <v>240.93</v>
      </c>
      <c r="AQ55">
        <f>武魂升阶!AQ55*(1+VLOOKUP($B$1,武魂升星!$C$13:$Q$19,AQ$2,0))+VLOOKUP($B$1,武魂升星!$C$5:$Q$11,AQ$2,0)</f>
        <v>240.29000000000002</v>
      </c>
      <c r="AR55">
        <f>武魂升阶!AR55*(1+VLOOKUP($B$1,武魂升星!$C$13:$Q$19,AR$2,0))+VLOOKUP($B$1,武魂升星!$C$5:$Q$11,AR$2,0)</f>
        <v>240.29000000000002</v>
      </c>
      <c r="AS55">
        <f>武魂升阶!AS55*(1+VLOOKUP($B$1,武魂升星!$C$13:$Q$19,AS$2,0))+VLOOKUP($B$1,武魂升星!$C$5:$Q$11,AS$2,0)</f>
        <v>240.29000000000002</v>
      </c>
      <c r="AT55">
        <f>武魂升阶!AT55*(1+VLOOKUP($B$1,武魂升星!$C$13:$Q$19,AT$2,0))+VLOOKUP($B$1,武魂升星!$C$5:$Q$11,AT$2,0)</f>
        <v>0</v>
      </c>
      <c r="AU55">
        <f>武魂升阶!AU55*(1+VLOOKUP($B$1,武魂升星!$C$13:$Q$19,AU$2,0))+VLOOKUP($B$1,武魂升星!$C$5:$Q$11,AU$2,0)</f>
        <v>0</v>
      </c>
      <c r="AV55">
        <f>武魂升阶!AV55*(1+VLOOKUP($B$1,武魂升星!$C$13:$Q$19,AV$2,0))+VLOOKUP($B$1,武魂升星!$C$5:$Q$11,AV$2,0)</f>
        <v>328.5</v>
      </c>
      <c r="AW55">
        <f>武魂升阶!AW55*(1+VLOOKUP($B$1,武魂升星!$C$13:$Q$19,AW$2,0))+VLOOKUP($B$1,武魂升星!$C$5:$Q$11,AW$2,0)</f>
        <v>328.5</v>
      </c>
      <c r="AZ55">
        <f>VLOOKUP($B$2,武魂升星!$C$21:$D$27,2,0)</f>
        <v>0.48</v>
      </c>
      <c r="BA55">
        <f>VLOOKUP($B$2,武魂升星!$C$21:$D$27,2,0)</f>
        <v>0.48</v>
      </c>
      <c r="BB55">
        <f>VLOOKUP($B$2,武魂升星!$C$21:$D$27,2,0)</f>
        <v>0.48</v>
      </c>
      <c r="BC55">
        <f>VLOOKUP($B$2,武魂升星!$C$21:$D$27,2,0)</f>
        <v>0.48</v>
      </c>
      <c r="BD55">
        <f>VLOOKUP($B$2,武魂升星!$C$21:$D$27,2,0)</f>
        <v>0.48</v>
      </c>
      <c r="BE55">
        <f>VLOOKUP($B$2,武魂升星!$C$21:$D$27,2,0)</f>
        <v>0.48</v>
      </c>
      <c r="BF55">
        <f>VLOOKUP($B$2,武魂升星!$C$21:$D$27,2,0)</f>
        <v>0.48</v>
      </c>
      <c r="BG55">
        <f>VLOOKUP($B$2,武魂升星!$C$21:$D$27,2,0)</f>
        <v>0.48</v>
      </c>
      <c r="BH55">
        <f>VLOOKUP($B$2,武魂升星!$C$21:$D$27,2,0)</f>
        <v>0.48</v>
      </c>
      <c r="BI55">
        <f>VLOOKUP($B$2,武魂升星!$C$21:$D$27,2,0)</f>
        <v>0.48</v>
      </c>
      <c r="BJ55">
        <f>VLOOKUP($B$2,武魂升星!$C$21:$D$27,2,0)</f>
        <v>0.48</v>
      </c>
      <c r="BK55">
        <f>VLOOKUP($B$2,武魂升星!$C$21:$D$27,2,0)</f>
        <v>0.48</v>
      </c>
      <c r="BL55">
        <f>VLOOKUP($B$2,武魂升星!$C$21:$D$27,2,0)</f>
        <v>0.48</v>
      </c>
      <c r="BM55">
        <f>VLOOKUP($B$2,武魂升星!$C$21:$D$27,2,0)</f>
        <v>0.48</v>
      </c>
    </row>
    <row r="56" spans="2:65" x14ac:dyDescent="0.2">
      <c r="B56">
        <v>52</v>
      </c>
      <c r="D56">
        <f>武魂升阶!D56*(1+VLOOKUP($B$1,武魂升星!$C$13:$Q$19,D$2,0))+VLOOKUP($B$1,武魂升星!$C$5:$Q$11,D$2,0)</f>
        <v>13735.530000000002</v>
      </c>
      <c r="E56">
        <f>武魂升阶!E56*(1+VLOOKUP($B$1,武魂升星!$C$13:$Q$19,E$2,0))+VLOOKUP($B$1,武魂升星!$C$5:$Q$11,E$2,0)</f>
        <v>4367.62</v>
      </c>
      <c r="F56">
        <f>武魂升阶!F56*(1+VLOOKUP($B$1,武魂升星!$C$13:$Q$19,F$2,0))+VLOOKUP($B$1,武魂升星!$C$5:$Q$11,F$2,0)</f>
        <v>1292.94</v>
      </c>
      <c r="G56">
        <f>武魂升阶!G56*(1+VLOOKUP($B$1,武魂升星!$C$13:$Q$19,G$2,0))+VLOOKUP($B$1,武魂升星!$C$5:$Q$11,G$2,0)</f>
        <v>1292.94</v>
      </c>
      <c r="H56">
        <f>武魂升阶!H56*(1+VLOOKUP($B$1,武魂升星!$C$13:$Q$19,H$2,0))+VLOOKUP($B$1,武魂升星!$C$5:$Q$11,H$2,0)</f>
        <v>243.49</v>
      </c>
      <c r="I56">
        <f>武魂升阶!I56*(1+VLOOKUP($B$1,武魂升星!$C$13:$Q$19,I$2,0))+VLOOKUP($B$1,武魂升星!$C$5:$Q$11,I$2,0)</f>
        <v>243.49</v>
      </c>
      <c r="J56">
        <f>武魂升阶!J56*(1+VLOOKUP($B$1,武魂升星!$C$13:$Q$19,J$2,0))+VLOOKUP($B$1,武魂升星!$C$5:$Q$11,J$2,0)</f>
        <v>244.13</v>
      </c>
      <c r="K56">
        <f>武魂升阶!K56*(1+VLOOKUP($B$1,武魂升星!$C$13:$Q$19,K$2,0))+VLOOKUP($B$1,武魂升星!$C$5:$Q$11,K$2,0)</f>
        <v>243.49</v>
      </c>
      <c r="L56">
        <f>武魂升阶!L56*(1+VLOOKUP($B$1,武魂升星!$C$13:$Q$19,L$2,0))+VLOOKUP($B$1,武魂升星!$C$5:$Q$11,L$2,0)</f>
        <v>243.49</v>
      </c>
      <c r="M56">
        <f>武魂升阶!M56*(1+VLOOKUP($B$1,武魂升星!$C$13:$Q$19,M$2,0))+VLOOKUP($B$1,武魂升星!$C$5:$Q$11,M$2,0)</f>
        <v>243.49</v>
      </c>
      <c r="N56">
        <f>武魂升阶!N56*(1+VLOOKUP($B$1,武魂升星!$C$13:$Q$19,N$2,0))+VLOOKUP($B$1,武魂升星!$C$5:$Q$11,N$2,0)</f>
        <v>0</v>
      </c>
      <c r="O56">
        <f>武魂升阶!O56*(1+VLOOKUP($B$1,武魂升星!$C$13:$Q$19,O$2,0))+VLOOKUP($B$1,武魂升星!$C$5:$Q$11,O$2,0)</f>
        <v>0</v>
      </c>
      <c r="P56">
        <f>武魂升阶!P56*(1+VLOOKUP($B$1,武魂升星!$C$13:$Q$19,P$2,0))+VLOOKUP($B$1,武魂升星!$C$5:$Q$11,P$2,0)</f>
        <v>334.5</v>
      </c>
      <c r="Q56">
        <f>武魂升阶!Q56*(1+VLOOKUP($B$1,武魂升星!$C$13:$Q$19,Q$2,0))+VLOOKUP($B$1,武魂升星!$C$5:$Q$11,Q$2,0)</f>
        <v>334.5</v>
      </c>
      <c r="T56">
        <f>武魂升阶!T56*(1+VLOOKUP($B$1,武魂升星!$C$13:$Q$19,T$2,0))+VLOOKUP($B$1,武魂升星!$C$5:$Q$11,T$2,0)</f>
        <v>13009.530000000002</v>
      </c>
      <c r="U56">
        <f>武魂升阶!U56*(1+VLOOKUP($B$1,武魂升星!$C$13:$Q$19,U$2,0))+VLOOKUP($B$1,武魂升星!$C$5:$Q$11,U$2,0)</f>
        <v>4486.9699999999993</v>
      </c>
      <c r="V56">
        <f>武魂升阶!V56*(1+VLOOKUP($B$1,武魂升星!$C$13:$Q$19,V$2,0))+VLOOKUP($B$1,武魂升星!$C$5:$Q$11,V$2,0)</f>
        <v>1202.54</v>
      </c>
      <c r="W56">
        <f>武魂升阶!W56*(1+VLOOKUP($B$1,武魂升星!$C$13:$Q$19,W$2,0))+VLOOKUP($B$1,武魂升星!$C$5:$Q$11,W$2,0)</f>
        <v>1202.54</v>
      </c>
      <c r="X56">
        <f>武魂升阶!X56*(1+VLOOKUP($B$1,武魂升星!$C$13:$Q$19,X$2,0))+VLOOKUP($B$1,武魂升星!$C$5:$Q$11,X$2,0)</f>
        <v>240.29000000000002</v>
      </c>
      <c r="Y56">
        <f>武魂升阶!Y56*(1+VLOOKUP($B$1,武魂升星!$C$13:$Q$19,Y$2,0))+VLOOKUP($B$1,武魂升星!$C$5:$Q$11,Y$2,0)</f>
        <v>240.29000000000002</v>
      </c>
      <c r="Z56">
        <f>武魂升阶!Z56*(1+VLOOKUP($B$1,武魂升星!$C$13:$Q$19,Z$2,0))+VLOOKUP($B$1,武魂升星!$C$5:$Q$11,Z$2,0)</f>
        <v>247.33000000000004</v>
      </c>
      <c r="AA56">
        <f>武魂升阶!AA56*(1+VLOOKUP($B$1,武魂升星!$C$13:$Q$19,AA$2,0))+VLOOKUP($B$1,武魂升星!$C$5:$Q$11,AA$2,0)</f>
        <v>246.69</v>
      </c>
      <c r="AB56">
        <f>武魂升阶!AB56*(1+VLOOKUP($B$1,武魂升星!$C$13:$Q$19,AB$2,0))+VLOOKUP($B$1,武魂升星!$C$5:$Q$11,AB$2,0)</f>
        <v>243.49</v>
      </c>
      <c r="AC56">
        <f>武魂升阶!AC56*(1+VLOOKUP($B$1,武魂升星!$C$13:$Q$19,AC$2,0))+VLOOKUP($B$1,武魂升星!$C$5:$Q$11,AC$2,0)</f>
        <v>243.49</v>
      </c>
      <c r="AD56">
        <f>武魂升阶!AD56*(1+VLOOKUP($B$1,武魂升星!$C$13:$Q$19,AD$2,0))+VLOOKUP($B$1,武魂升星!$C$5:$Q$11,AD$2,0)</f>
        <v>0</v>
      </c>
      <c r="AE56">
        <f>武魂升阶!AE56*(1+VLOOKUP($B$1,武魂升星!$C$13:$Q$19,AE$2,0))+VLOOKUP($B$1,武魂升星!$C$5:$Q$11,AE$2,0)</f>
        <v>0</v>
      </c>
      <c r="AF56">
        <f>武魂升阶!AF56*(1+VLOOKUP($B$1,武魂升星!$C$13:$Q$19,AF$2,0))+VLOOKUP($B$1,武魂升星!$C$5:$Q$11,AF$2,0)</f>
        <v>334.5</v>
      </c>
      <c r="AG56">
        <f>武魂升阶!AG56*(1+VLOOKUP($B$1,武魂升星!$C$13:$Q$19,AG$2,0))+VLOOKUP($B$1,武魂升星!$C$5:$Q$11,AG$2,0)</f>
        <v>334.5</v>
      </c>
      <c r="AJ56">
        <f>武魂升阶!AJ56*(1+VLOOKUP($B$1,武魂升星!$C$13:$Q$19,AJ$2,0))+VLOOKUP($B$1,武魂升星!$C$5:$Q$11,AJ$2,0)</f>
        <v>12283.530000000002</v>
      </c>
      <c r="AK56">
        <f>武魂升阶!AK56*(1+VLOOKUP($B$1,武魂升星!$C$13:$Q$19,AK$2,0))+VLOOKUP($B$1,武魂升星!$C$5:$Q$11,AK$2,0)</f>
        <v>4608.2999999999993</v>
      </c>
      <c r="AL56">
        <f>武魂升阶!AL56*(1+VLOOKUP($B$1,武魂升星!$C$13:$Q$19,AL$2,0))+VLOOKUP($B$1,武魂升星!$C$5:$Q$11,AL$2,0)</f>
        <v>1116.46</v>
      </c>
      <c r="AM56">
        <f>武魂升阶!AM56*(1+VLOOKUP($B$1,武魂升星!$C$13:$Q$19,AM$2,0))+VLOOKUP($B$1,武魂升星!$C$5:$Q$11,AM$2,0)</f>
        <v>1116.46</v>
      </c>
      <c r="AN56">
        <f>武魂升阶!AN56*(1+VLOOKUP($B$1,武魂升星!$C$13:$Q$19,AN$2,0))+VLOOKUP($B$1,武魂升星!$C$5:$Q$11,AN$2,0)</f>
        <v>243.49</v>
      </c>
      <c r="AO56">
        <f>武魂升阶!AO56*(1+VLOOKUP($B$1,武魂升星!$C$13:$Q$19,AO$2,0))+VLOOKUP($B$1,武魂升星!$C$5:$Q$11,AO$2,0)</f>
        <v>243.49</v>
      </c>
      <c r="AP56">
        <f>武魂升阶!AP56*(1+VLOOKUP($B$1,武魂升星!$C$13:$Q$19,AP$2,0))+VLOOKUP($B$1,武魂升星!$C$5:$Q$11,AP$2,0)</f>
        <v>244.13</v>
      </c>
      <c r="AQ56">
        <f>武魂升阶!AQ56*(1+VLOOKUP($B$1,武魂升星!$C$13:$Q$19,AQ$2,0))+VLOOKUP($B$1,武魂升星!$C$5:$Q$11,AQ$2,0)</f>
        <v>243.49</v>
      </c>
      <c r="AR56">
        <f>武魂升阶!AR56*(1+VLOOKUP($B$1,武魂升星!$C$13:$Q$19,AR$2,0))+VLOOKUP($B$1,武魂升星!$C$5:$Q$11,AR$2,0)</f>
        <v>243.49</v>
      </c>
      <c r="AS56">
        <f>武魂升阶!AS56*(1+VLOOKUP($B$1,武魂升星!$C$13:$Q$19,AS$2,0))+VLOOKUP($B$1,武魂升星!$C$5:$Q$11,AS$2,0)</f>
        <v>243.49</v>
      </c>
      <c r="AT56">
        <f>武魂升阶!AT56*(1+VLOOKUP($B$1,武魂升星!$C$13:$Q$19,AT$2,0))+VLOOKUP($B$1,武魂升星!$C$5:$Q$11,AT$2,0)</f>
        <v>0</v>
      </c>
      <c r="AU56">
        <f>武魂升阶!AU56*(1+VLOOKUP($B$1,武魂升星!$C$13:$Q$19,AU$2,0))+VLOOKUP($B$1,武魂升星!$C$5:$Q$11,AU$2,0)</f>
        <v>0</v>
      </c>
      <c r="AV56">
        <f>武魂升阶!AV56*(1+VLOOKUP($B$1,武魂升星!$C$13:$Q$19,AV$2,0))+VLOOKUP($B$1,武魂升星!$C$5:$Q$11,AV$2,0)</f>
        <v>334.5</v>
      </c>
      <c r="AW56">
        <f>武魂升阶!AW56*(1+VLOOKUP($B$1,武魂升星!$C$13:$Q$19,AW$2,0))+VLOOKUP($B$1,武魂升星!$C$5:$Q$11,AW$2,0)</f>
        <v>334.5</v>
      </c>
      <c r="AZ56">
        <f>VLOOKUP($B$2,武魂升星!$C$21:$D$27,2,0)</f>
        <v>0.48</v>
      </c>
      <c r="BA56">
        <f>VLOOKUP($B$2,武魂升星!$C$21:$D$27,2,0)</f>
        <v>0.48</v>
      </c>
      <c r="BB56">
        <f>VLOOKUP($B$2,武魂升星!$C$21:$D$27,2,0)</f>
        <v>0.48</v>
      </c>
      <c r="BC56">
        <f>VLOOKUP($B$2,武魂升星!$C$21:$D$27,2,0)</f>
        <v>0.48</v>
      </c>
      <c r="BD56">
        <f>VLOOKUP($B$2,武魂升星!$C$21:$D$27,2,0)</f>
        <v>0.48</v>
      </c>
      <c r="BE56">
        <f>VLOOKUP($B$2,武魂升星!$C$21:$D$27,2,0)</f>
        <v>0.48</v>
      </c>
      <c r="BF56">
        <f>VLOOKUP($B$2,武魂升星!$C$21:$D$27,2,0)</f>
        <v>0.48</v>
      </c>
      <c r="BG56">
        <f>VLOOKUP($B$2,武魂升星!$C$21:$D$27,2,0)</f>
        <v>0.48</v>
      </c>
      <c r="BH56">
        <f>VLOOKUP($B$2,武魂升星!$C$21:$D$27,2,0)</f>
        <v>0.48</v>
      </c>
      <c r="BI56">
        <f>VLOOKUP($B$2,武魂升星!$C$21:$D$27,2,0)</f>
        <v>0.48</v>
      </c>
      <c r="BJ56">
        <f>VLOOKUP($B$2,武魂升星!$C$21:$D$27,2,0)</f>
        <v>0.48</v>
      </c>
      <c r="BK56">
        <f>VLOOKUP($B$2,武魂升星!$C$21:$D$27,2,0)</f>
        <v>0.48</v>
      </c>
      <c r="BL56">
        <f>VLOOKUP($B$2,武魂升星!$C$21:$D$27,2,0)</f>
        <v>0.48</v>
      </c>
      <c r="BM56">
        <f>VLOOKUP($B$2,武魂升星!$C$21:$D$27,2,0)</f>
        <v>0.48</v>
      </c>
    </row>
    <row r="57" spans="2:65" x14ac:dyDescent="0.2">
      <c r="B57">
        <v>53</v>
      </c>
      <c r="D57">
        <f>武魂升阶!D57*(1+VLOOKUP($B$1,武魂升星!$C$13:$Q$19,D$2,0))+VLOOKUP($B$1,武魂升星!$C$5:$Q$11,D$2,0)</f>
        <v>13867.530000000002</v>
      </c>
      <c r="E57">
        <f>武魂升阶!E57*(1+VLOOKUP($B$1,武魂升星!$C$13:$Q$19,E$2,0))+VLOOKUP($B$1,武魂升星!$C$5:$Q$11,E$2,0)</f>
        <v>4402.82</v>
      </c>
      <c r="F57">
        <f>武魂升阶!F57*(1+VLOOKUP($B$1,武魂升星!$C$13:$Q$19,F$2,0))+VLOOKUP($B$1,武魂升星!$C$5:$Q$11,F$2,0)</f>
        <v>1304.1399999999999</v>
      </c>
      <c r="G57">
        <f>武魂升阶!G57*(1+VLOOKUP($B$1,武魂升星!$C$13:$Q$19,G$2,0))+VLOOKUP($B$1,武魂升星!$C$5:$Q$11,G$2,0)</f>
        <v>1304.1399999999999</v>
      </c>
      <c r="H57">
        <f>武魂升阶!H57*(1+VLOOKUP($B$1,武魂升星!$C$13:$Q$19,H$2,0))+VLOOKUP($B$1,武魂升星!$C$5:$Q$11,H$2,0)</f>
        <v>246.69</v>
      </c>
      <c r="I57">
        <f>武魂升阶!I57*(1+VLOOKUP($B$1,武魂升星!$C$13:$Q$19,I$2,0))+VLOOKUP($B$1,武魂升星!$C$5:$Q$11,I$2,0)</f>
        <v>246.69</v>
      </c>
      <c r="J57">
        <f>武魂升阶!J57*(1+VLOOKUP($B$1,武魂升星!$C$13:$Q$19,J$2,0))+VLOOKUP($B$1,武魂升星!$C$5:$Q$11,J$2,0)</f>
        <v>247.33000000000004</v>
      </c>
      <c r="K57">
        <f>武魂升阶!K57*(1+VLOOKUP($B$1,武魂升星!$C$13:$Q$19,K$2,0))+VLOOKUP($B$1,武魂升星!$C$5:$Q$11,K$2,0)</f>
        <v>246.69</v>
      </c>
      <c r="L57">
        <f>武魂升阶!L57*(1+VLOOKUP($B$1,武魂升星!$C$13:$Q$19,L$2,0))+VLOOKUP($B$1,武魂升星!$C$5:$Q$11,L$2,0)</f>
        <v>246.69</v>
      </c>
      <c r="M57">
        <f>武魂升阶!M57*(1+VLOOKUP($B$1,武魂升星!$C$13:$Q$19,M$2,0))+VLOOKUP($B$1,武魂升星!$C$5:$Q$11,M$2,0)</f>
        <v>246.69</v>
      </c>
      <c r="N57">
        <f>武魂升阶!N57*(1+VLOOKUP($B$1,武魂升星!$C$13:$Q$19,N$2,0))+VLOOKUP($B$1,武魂升星!$C$5:$Q$11,N$2,0)</f>
        <v>0</v>
      </c>
      <c r="O57">
        <f>武魂升阶!O57*(1+VLOOKUP($B$1,武魂升星!$C$13:$Q$19,O$2,0))+VLOOKUP($B$1,武魂升星!$C$5:$Q$11,O$2,0)</f>
        <v>0</v>
      </c>
      <c r="P57">
        <f>武魂升阶!P57*(1+VLOOKUP($B$1,武魂升星!$C$13:$Q$19,P$2,0))+VLOOKUP($B$1,武魂升星!$C$5:$Q$11,P$2,0)</f>
        <v>340.5</v>
      </c>
      <c r="Q57">
        <f>武魂升阶!Q57*(1+VLOOKUP($B$1,武魂升星!$C$13:$Q$19,Q$2,0))+VLOOKUP($B$1,武魂升星!$C$5:$Q$11,Q$2,0)</f>
        <v>340.5</v>
      </c>
      <c r="T57">
        <f>武魂升阶!T57*(1+VLOOKUP($B$1,武魂升星!$C$13:$Q$19,T$2,0))+VLOOKUP($B$1,武魂升星!$C$5:$Q$11,T$2,0)</f>
        <v>13128.330000000002</v>
      </c>
      <c r="U57">
        <f>武魂升阶!U57*(1+VLOOKUP($B$1,武魂升星!$C$13:$Q$19,U$2,0))+VLOOKUP($B$1,武魂升星!$C$5:$Q$11,U$2,0)</f>
        <v>4524.37</v>
      </c>
      <c r="V57">
        <f>武魂升阶!V57*(1+VLOOKUP($B$1,武魂升星!$C$13:$Q$19,V$2,0))+VLOOKUP($B$1,武魂升星!$C$5:$Q$11,V$2,0)</f>
        <v>1212.1399999999999</v>
      </c>
      <c r="W57">
        <f>武魂升阶!W57*(1+VLOOKUP($B$1,武魂升星!$C$13:$Q$19,W$2,0))+VLOOKUP($B$1,武魂升星!$C$5:$Q$11,W$2,0)</f>
        <v>1212.1399999999999</v>
      </c>
      <c r="X57">
        <f>武魂升阶!X57*(1+VLOOKUP($B$1,武魂升星!$C$13:$Q$19,X$2,0))+VLOOKUP($B$1,武魂升星!$C$5:$Q$11,X$2,0)</f>
        <v>243.49</v>
      </c>
      <c r="Y57">
        <f>武魂升阶!Y57*(1+VLOOKUP($B$1,武魂升星!$C$13:$Q$19,Y$2,0))+VLOOKUP($B$1,武魂升星!$C$5:$Q$11,Y$2,0)</f>
        <v>243.49</v>
      </c>
      <c r="Z57">
        <f>武魂升阶!Z57*(1+VLOOKUP($B$1,武魂升星!$C$13:$Q$19,Z$2,0))+VLOOKUP($B$1,武魂升星!$C$5:$Q$11,Z$2,0)</f>
        <v>250.53000000000003</v>
      </c>
      <c r="AA57">
        <f>武魂升阶!AA57*(1+VLOOKUP($B$1,武魂升星!$C$13:$Q$19,AA$2,0))+VLOOKUP($B$1,武魂升星!$C$5:$Q$11,AA$2,0)</f>
        <v>249.89</v>
      </c>
      <c r="AB57">
        <f>武魂升阶!AB57*(1+VLOOKUP($B$1,武魂升星!$C$13:$Q$19,AB$2,0))+VLOOKUP($B$1,武魂升星!$C$5:$Q$11,AB$2,0)</f>
        <v>246.69</v>
      </c>
      <c r="AC57">
        <f>武魂升阶!AC57*(1+VLOOKUP($B$1,武魂升星!$C$13:$Q$19,AC$2,0))+VLOOKUP($B$1,武魂升星!$C$5:$Q$11,AC$2,0)</f>
        <v>246.69</v>
      </c>
      <c r="AD57">
        <f>武魂升阶!AD57*(1+VLOOKUP($B$1,武魂升星!$C$13:$Q$19,AD$2,0))+VLOOKUP($B$1,武魂升星!$C$5:$Q$11,AD$2,0)</f>
        <v>0</v>
      </c>
      <c r="AE57">
        <f>武魂升阶!AE57*(1+VLOOKUP($B$1,武魂升星!$C$13:$Q$19,AE$2,0))+VLOOKUP($B$1,武魂升星!$C$5:$Q$11,AE$2,0)</f>
        <v>0</v>
      </c>
      <c r="AF57">
        <f>武魂升阶!AF57*(1+VLOOKUP($B$1,武魂升星!$C$13:$Q$19,AF$2,0))+VLOOKUP($B$1,武魂升星!$C$5:$Q$11,AF$2,0)</f>
        <v>340.5</v>
      </c>
      <c r="AG57">
        <f>武魂升阶!AG57*(1+VLOOKUP($B$1,武魂升星!$C$13:$Q$19,AG$2,0))+VLOOKUP($B$1,武魂升星!$C$5:$Q$11,AG$2,0)</f>
        <v>340.5</v>
      </c>
      <c r="AJ57">
        <f>武魂升阶!AJ57*(1+VLOOKUP($B$1,武魂升星!$C$13:$Q$19,AJ$2,0))+VLOOKUP($B$1,武魂升星!$C$5:$Q$11,AJ$2,0)</f>
        <v>12389.130000000001</v>
      </c>
      <c r="AK57">
        <f>武魂升阶!AK57*(1+VLOOKUP($B$1,武魂升星!$C$13:$Q$19,AK$2,0))+VLOOKUP($B$1,武魂升星!$C$5:$Q$11,AK$2,0)</f>
        <v>4647.8999999999996</v>
      </c>
      <c r="AL57">
        <f>武魂升阶!AL57*(1+VLOOKUP($B$1,武魂升星!$C$13:$Q$19,AL$2,0))+VLOOKUP($B$1,武魂升星!$C$5:$Q$11,AL$2,0)</f>
        <v>1124.46</v>
      </c>
      <c r="AM57">
        <f>武魂升阶!AM57*(1+VLOOKUP($B$1,武魂升星!$C$13:$Q$19,AM$2,0))+VLOOKUP($B$1,武魂升星!$C$5:$Q$11,AM$2,0)</f>
        <v>1124.46</v>
      </c>
      <c r="AN57">
        <f>武魂升阶!AN57*(1+VLOOKUP($B$1,武魂升星!$C$13:$Q$19,AN$2,0))+VLOOKUP($B$1,武魂升星!$C$5:$Q$11,AN$2,0)</f>
        <v>246.69</v>
      </c>
      <c r="AO57">
        <f>武魂升阶!AO57*(1+VLOOKUP($B$1,武魂升星!$C$13:$Q$19,AO$2,0))+VLOOKUP($B$1,武魂升星!$C$5:$Q$11,AO$2,0)</f>
        <v>246.69</v>
      </c>
      <c r="AP57">
        <f>武魂升阶!AP57*(1+VLOOKUP($B$1,武魂升星!$C$13:$Q$19,AP$2,0))+VLOOKUP($B$1,武魂升星!$C$5:$Q$11,AP$2,0)</f>
        <v>247.33000000000004</v>
      </c>
      <c r="AQ57">
        <f>武魂升阶!AQ57*(1+VLOOKUP($B$1,武魂升星!$C$13:$Q$19,AQ$2,0))+VLOOKUP($B$1,武魂升星!$C$5:$Q$11,AQ$2,0)</f>
        <v>246.69</v>
      </c>
      <c r="AR57">
        <f>武魂升阶!AR57*(1+VLOOKUP($B$1,武魂升星!$C$13:$Q$19,AR$2,0))+VLOOKUP($B$1,武魂升星!$C$5:$Q$11,AR$2,0)</f>
        <v>246.69</v>
      </c>
      <c r="AS57">
        <f>武魂升阶!AS57*(1+VLOOKUP($B$1,武魂升星!$C$13:$Q$19,AS$2,0))+VLOOKUP($B$1,武魂升星!$C$5:$Q$11,AS$2,0)</f>
        <v>246.69</v>
      </c>
      <c r="AT57">
        <f>武魂升阶!AT57*(1+VLOOKUP($B$1,武魂升星!$C$13:$Q$19,AT$2,0))+VLOOKUP($B$1,武魂升星!$C$5:$Q$11,AT$2,0)</f>
        <v>0</v>
      </c>
      <c r="AU57">
        <f>武魂升阶!AU57*(1+VLOOKUP($B$1,武魂升星!$C$13:$Q$19,AU$2,0))+VLOOKUP($B$1,武魂升星!$C$5:$Q$11,AU$2,0)</f>
        <v>0</v>
      </c>
      <c r="AV57">
        <f>武魂升阶!AV57*(1+VLOOKUP($B$1,武魂升星!$C$13:$Q$19,AV$2,0))+VLOOKUP($B$1,武魂升星!$C$5:$Q$11,AV$2,0)</f>
        <v>340.5</v>
      </c>
      <c r="AW57">
        <f>武魂升阶!AW57*(1+VLOOKUP($B$1,武魂升星!$C$13:$Q$19,AW$2,0))+VLOOKUP($B$1,武魂升星!$C$5:$Q$11,AW$2,0)</f>
        <v>340.5</v>
      </c>
      <c r="AZ57">
        <f>VLOOKUP($B$2,武魂升星!$C$21:$D$27,2,0)</f>
        <v>0.48</v>
      </c>
      <c r="BA57">
        <f>VLOOKUP($B$2,武魂升星!$C$21:$D$27,2,0)</f>
        <v>0.48</v>
      </c>
      <c r="BB57">
        <f>VLOOKUP($B$2,武魂升星!$C$21:$D$27,2,0)</f>
        <v>0.48</v>
      </c>
      <c r="BC57">
        <f>VLOOKUP($B$2,武魂升星!$C$21:$D$27,2,0)</f>
        <v>0.48</v>
      </c>
      <c r="BD57">
        <f>VLOOKUP($B$2,武魂升星!$C$21:$D$27,2,0)</f>
        <v>0.48</v>
      </c>
      <c r="BE57">
        <f>VLOOKUP($B$2,武魂升星!$C$21:$D$27,2,0)</f>
        <v>0.48</v>
      </c>
      <c r="BF57">
        <f>VLOOKUP($B$2,武魂升星!$C$21:$D$27,2,0)</f>
        <v>0.48</v>
      </c>
      <c r="BG57">
        <f>VLOOKUP($B$2,武魂升星!$C$21:$D$27,2,0)</f>
        <v>0.48</v>
      </c>
      <c r="BH57">
        <f>VLOOKUP($B$2,武魂升星!$C$21:$D$27,2,0)</f>
        <v>0.48</v>
      </c>
      <c r="BI57">
        <f>VLOOKUP($B$2,武魂升星!$C$21:$D$27,2,0)</f>
        <v>0.48</v>
      </c>
      <c r="BJ57">
        <f>VLOOKUP($B$2,武魂升星!$C$21:$D$27,2,0)</f>
        <v>0.48</v>
      </c>
      <c r="BK57">
        <f>VLOOKUP($B$2,武魂升星!$C$21:$D$27,2,0)</f>
        <v>0.48</v>
      </c>
      <c r="BL57">
        <f>VLOOKUP($B$2,武魂升星!$C$21:$D$27,2,0)</f>
        <v>0.48</v>
      </c>
      <c r="BM57">
        <f>VLOOKUP($B$2,武魂升星!$C$21:$D$27,2,0)</f>
        <v>0.48</v>
      </c>
    </row>
    <row r="58" spans="2:65" x14ac:dyDescent="0.2">
      <c r="B58">
        <v>54</v>
      </c>
      <c r="D58">
        <f>武魂升阶!D58*(1+VLOOKUP($B$1,武魂升星!$C$13:$Q$19,D$2,0))+VLOOKUP($B$1,武魂升星!$C$5:$Q$11,D$2,0)</f>
        <v>13999.530000000002</v>
      </c>
      <c r="E58">
        <f>武魂升阶!E58*(1+VLOOKUP($B$1,武魂升星!$C$13:$Q$19,E$2,0))+VLOOKUP($B$1,武魂升星!$C$5:$Q$11,E$2,0)</f>
        <v>4438.0200000000004</v>
      </c>
      <c r="F58">
        <f>武魂升阶!F58*(1+VLOOKUP($B$1,武魂升星!$C$13:$Q$19,F$2,0))+VLOOKUP($B$1,武魂升星!$C$5:$Q$11,F$2,0)</f>
        <v>1315.3400000000001</v>
      </c>
      <c r="G58">
        <f>武魂升阶!G58*(1+VLOOKUP($B$1,武魂升星!$C$13:$Q$19,G$2,0))+VLOOKUP($B$1,武魂升星!$C$5:$Q$11,G$2,0)</f>
        <v>1315.3400000000001</v>
      </c>
      <c r="H58">
        <f>武魂升阶!H58*(1+VLOOKUP($B$1,武魂升星!$C$13:$Q$19,H$2,0))+VLOOKUP($B$1,武魂升星!$C$5:$Q$11,H$2,0)</f>
        <v>249.89</v>
      </c>
      <c r="I58">
        <f>武魂升阶!I58*(1+VLOOKUP($B$1,武魂升星!$C$13:$Q$19,I$2,0))+VLOOKUP($B$1,武魂升星!$C$5:$Q$11,I$2,0)</f>
        <v>249.89</v>
      </c>
      <c r="J58">
        <f>武魂升阶!J58*(1+VLOOKUP($B$1,武魂升星!$C$13:$Q$19,J$2,0))+VLOOKUP($B$1,武魂升星!$C$5:$Q$11,J$2,0)</f>
        <v>250.53000000000003</v>
      </c>
      <c r="K58">
        <f>武魂升阶!K58*(1+VLOOKUP($B$1,武魂升星!$C$13:$Q$19,K$2,0))+VLOOKUP($B$1,武魂升星!$C$5:$Q$11,K$2,0)</f>
        <v>249.89</v>
      </c>
      <c r="L58">
        <f>武魂升阶!L58*(1+VLOOKUP($B$1,武魂升星!$C$13:$Q$19,L$2,0))+VLOOKUP($B$1,武魂升星!$C$5:$Q$11,L$2,0)</f>
        <v>249.89</v>
      </c>
      <c r="M58">
        <f>武魂升阶!M58*(1+VLOOKUP($B$1,武魂升星!$C$13:$Q$19,M$2,0))+VLOOKUP($B$1,武魂升星!$C$5:$Q$11,M$2,0)</f>
        <v>249.89</v>
      </c>
      <c r="N58">
        <f>武魂升阶!N58*(1+VLOOKUP($B$1,武魂升星!$C$13:$Q$19,N$2,0))+VLOOKUP($B$1,武魂升星!$C$5:$Q$11,N$2,0)</f>
        <v>0</v>
      </c>
      <c r="O58">
        <f>武魂升阶!O58*(1+VLOOKUP($B$1,武魂升星!$C$13:$Q$19,O$2,0))+VLOOKUP($B$1,武魂升星!$C$5:$Q$11,O$2,0)</f>
        <v>0</v>
      </c>
      <c r="P58">
        <f>武魂升阶!P58*(1+VLOOKUP($B$1,武魂升星!$C$13:$Q$19,P$2,0))+VLOOKUP($B$1,武魂升星!$C$5:$Q$11,P$2,0)</f>
        <v>346.5</v>
      </c>
      <c r="Q58">
        <f>武魂升阶!Q58*(1+VLOOKUP($B$1,武魂升星!$C$13:$Q$19,Q$2,0))+VLOOKUP($B$1,武魂升星!$C$5:$Q$11,Q$2,0)</f>
        <v>346.5</v>
      </c>
      <c r="T58">
        <f>武魂升阶!T58*(1+VLOOKUP($B$1,武魂升星!$C$13:$Q$19,T$2,0))+VLOOKUP($B$1,武魂升星!$C$5:$Q$11,T$2,0)</f>
        <v>13247.130000000001</v>
      </c>
      <c r="U58">
        <f>武魂升阶!U58*(1+VLOOKUP($B$1,武魂升星!$C$13:$Q$19,U$2,0))+VLOOKUP($B$1,武魂升星!$C$5:$Q$11,U$2,0)</f>
        <v>4561.7700000000004</v>
      </c>
      <c r="V58">
        <f>武魂升阶!V58*(1+VLOOKUP($B$1,武魂升星!$C$13:$Q$19,V$2,0))+VLOOKUP($B$1,武魂升星!$C$5:$Q$11,V$2,0)</f>
        <v>1221.74</v>
      </c>
      <c r="W58">
        <f>武魂升阶!W58*(1+VLOOKUP($B$1,武魂升星!$C$13:$Q$19,W$2,0))+VLOOKUP($B$1,武魂升星!$C$5:$Q$11,W$2,0)</f>
        <v>1221.74</v>
      </c>
      <c r="X58">
        <f>武魂升阶!X58*(1+VLOOKUP($B$1,武魂升星!$C$13:$Q$19,X$2,0))+VLOOKUP($B$1,武魂升星!$C$5:$Q$11,X$2,0)</f>
        <v>246.69</v>
      </c>
      <c r="Y58">
        <f>武魂升阶!Y58*(1+VLOOKUP($B$1,武魂升星!$C$13:$Q$19,Y$2,0))+VLOOKUP($B$1,武魂升星!$C$5:$Q$11,Y$2,0)</f>
        <v>246.69</v>
      </c>
      <c r="Z58">
        <f>武魂升阶!Z58*(1+VLOOKUP($B$1,武魂升星!$C$13:$Q$19,Z$2,0))+VLOOKUP($B$1,武魂升星!$C$5:$Q$11,Z$2,0)</f>
        <v>253.73000000000002</v>
      </c>
      <c r="AA58">
        <f>武魂升阶!AA58*(1+VLOOKUP($B$1,武魂升星!$C$13:$Q$19,AA$2,0))+VLOOKUP($B$1,武魂升星!$C$5:$Q$11,AA$2,0)</f>
        <v>253.09000000000003</v>
      </c>
      <c r="AB58">
        <f>武魂升阶!AB58*(1+VLOOKUP($B$1,武魂升星!$C$13:$Q$19,AB$2,0))+VLOOKUP($B$1,武魂升星!$C$5:$Q$11,AB$2,0)</f>
        <v>249.89</v>
      </c>
      <c r="AC58">
        <f>武魂升阶!AC58*(1+VLOOKUP($B$1,武魂升星!$C$13:$Q$19,AC$2,0))+VLOOKUP($B$1,武魂升星!$C$5:$Q$11,AC$2,0)</f>
        <v>249.89</v>
      </c>
      <c r="AD58">
        <f>武魂升阶!AD58*(1+VLOOKUP($B$1,武魂升星!$C$13:$Q$19,AD$2,0))+VLOOKUP($B$1,武魂升星!$C$5:$Q$11,AD$2,0)</f>
        <v>0</v>
      </c>
      <c r="AE58">
        <f>武魂升阶!AE58*(1+VLOOKUP($B$1,武魂升星!$C$13:$Q$19,AE$2,0))+VLOOKUP($B$1,武魂升星!$C$5:$Q$11,AE$2,0)</f>
        <v>0</v>
      </c>
      <c r="AF58">
        <f>武魂升阶!AF58*(1+VLOOKUP($B$1,武魂升星!$C$13:$Q$19,AF$2,0))+VLOOKUP($B$1,武魂升星!$C$5:$Q$11,AF$2,0)</f>
        <v>346.5</v>
      </c>
      <c r="AG58">
        <f>武魂升阶!AG58*(1+VLOOKUP($B$1,武魂升星!$C$13:$Q$19,AG$2,0))+VLOOKUP($B$1,武魂升星!$C$5:$Q$11,AG$2,0)</f>
        <v>346.5</v>
      </c>
      <c r="AJ58">
        <f>武魂升阶!AJ58*(1+VLOOKUP($B$1,武魂升星!$C$13:$Q$19,AJ$2,0))+VLOOKUP($B$1,武魂升星!$C$5:$Q$11,AJ$2,0)</f>
        <v>12494.730000000001</v>
      </c>
      <c r="AK58">
        <f>武魂升阶!AK58*(1+VLOOKUP($B$1,武魂升星!$C$13:$Q$19,AK$2,0))+VLOOKUP($B$1,武魂升星!$C$5:$Q$11,AK$2,0)</f>
        <v>4687.5</v>
      </c>
      <c r="AL58">
        <f>武魂升阶!AL58*(1+VLOOKUP($B$1,武魂升星!$C$13:$Q$19,AL$2,0))+VLOOKUP($B$1,武魂升星!$C$5:$Q$11,AL$2,0)</f>
        <v>1132.46</v>
      </c>
      <c r="AM58">
        <f>武魂升阶!AM58*(1+VLOOKUP($B$1,武魂升星!$C$13:$Q$19,AM$2,0))+VLOOKUP($B$1,武魂升星!$C$5:$Q$11,AM$2,0)</f>
        <v>1132.46</v>
      </c>
      <c r="AN58">
        <f>武魂升阶!AN58*(1+VLOOKUP($B$1,武魂升星!$C$13:$Q$19,AN$2,0))+VLOOKUP($B$1,武魂升星!$C$5:$Q$11,AN$2,0)</f>
        <v>249.89</v>
      </c>
      <c r="AO58">
        <f>武魂升阶!AO58*(1+VLOOKUP($B$1,武魂升星!$C$13:$Q$19,AO$2,0))+VLOOKUP($B$1,武魂升星!$C$5:$Q$11,AO$2,0)</f>
        <v>249.89</v>
      </c>
      <c r="AP58">
        <f>武魂升阶!AP58*(1+VLOOKUP($B$1,武魂升星!$C$13:$Q$19,AP$2,0))+VLOOKUP($B$1,武魂升星!$C$5:$Q$11,AP$2,0)</f>
        <v>250.53000000000003</v>
      </c>
      <c r="AQ58">
        <f>武魂升阶!AQ58*(1+VLOOKUP($B$1,武魂升星!$C$13:$Q$19,AQ$2,0))+VLOOKUP($B$1,武魂升星!$C$5:$Q$11,AQ$2,0)</f>
        <v>249.89</v>
      </c>
      <c r="AR58">
        <f>武魂升阶!AR58*(1+VLOOKUP($B$1,武魂升星!$C$13:$Q$19,AR$2,0))+VLOOKUP($B$1,武魂升星!$C$5:$Q$11,AR$2,0)</f>
        <v>249.89</v>
      </c>
      <c r="AS58">
        <f>武魂升阶!AS58*(1+VLOOKUP($B$1,武魂升星!$C$13:$Q$19,AS$2,0))+VLOOKUP($B$1,武魂升星!$C$5:$Q$11,AS$2,0)</f>
        <v>249.89</v>
      </c>
      <c r="AT58">
        <f>武魂升阶!AT58*(1+VLOOKUP($B$1,武魂升星!$C$13:$Q$19,AT$2,0))+VLOOKUP($B$1,武魂升星!$C$5:$Q$11,AT$2,0)</f>
        <v>0</v>
      </c>
      <c r="AU58">
        <f>武魂升阶!AU58*(1+VLOOKUP($B$1,武魂升星!$C$13:$Q$19,AU$2,0))+VLOOKUP($B$1,武魂升星!$C$5:$Q$11,AU$2,0)</f>
        <v>0</v>
      </c>
      <c r="AV58">
        <f>武魂升阶!AV58*(1+VLOOKUP($B$1,武魂升星!$C$13:$Q$19,AV$2,0))+VLOOKUP($B$1,武魂升星!$C$5:$Q$11,AV$2,0)</f>
        <v>346.5</v>
      </c>
      <c r="AW58">
        <f>武魂升阶!AW58*(1+VLOOKUP($B$1,武魂升星!$C$13:$Q$19,AW$2,0))+VLOOKUP($B$1,武魂升星!$C$5:$Q$11,AW$2,0)</f>
        <v>346.5</v>
      </c>
      <c r="AZ58">
        <f>VLOOKUP($B$2,武魂升星!$C$21:$D$27,2,0)</f>
        <v>0.48</v>
      </c>
      <c r="BA58">
        <f>VLOOKUP($B$2,武魂升星!$C$21:$D$27,2,0)</f>
        <v>0.48</v>
      </c>
      <c r="BB58">
        <f>VLOOKUP($B$2,武魂升星!$C$21:$D$27,2,0)</f>
        <v>0.48</v>
      </c>
      <c r="BC58">
        <f>VLOOKUP($B$2,武魂升星!$C$21:$D$27,2,0)</f>
        <v>0.48</v>
      </c>
      <c r="BD58">
        <f>VLOOKUP($B$2,武魂升星!$C$21:$D$27,2,0)</f>
        <v>0.48</v>
      </c>
      <c r="BE58">
        <f>VLOOKUP($B$2,武魂升星!$C$21:$D$27,2,0)</f>
        <v>0.48</v>
      </c>
      <c r="BF58">
        <f>VLOOKUP($B$2,武魂升星!$C$21:$D$27,2,0)</f>
        <v>0.48</v>
      </c>
      <c r="BG58">
        <f>VLOOKUP($B$2,武魂升星!$C$21:$D$27,2,0)</f>
        <v>0.48</v>
      </c>
      <c r="BH58">
        <f>VLOOKUP($B$2,武魂升星!$C$21:$D$27,2,0)</f>
        <v>0.48</v>
      </c>
      <c r="BI58">
        <f>VLOOKUP($B$2,武魂升星!$C$21:$D$27,2,0)</f>
        <v>0.48</v>
      </c>
      <c r="BJ58">
        <f>VLOOKUP($B$2,武魂升星!$C$21:$D$27,2,0)</f>
        <v>0.48</v>
      </c>
      <c r="BK58">
        <f>VLOOKUP($B$2,武魂升星!$C$21:$D$27,2,0)</f>
        <v>0.48</v>
      </c>
      <c r="BL58">
        <f>VLOOKUP($B$2,武魂升星!$C$21:$D$27,2,0)</f>
        <v>0.48</v>
      </c>
      <c r="BM58">
        <f>VLOOKUP($B$2,武魂升星!$C$21:$D$27,2,0)</f>
        <v>0.48</v>
      </c>
    </row>
    <row r="59" spans="2:65" x14ac:dyDescent="0.2">
      <c r="B59">
        <v>55</v>
      </c>
      <c r="D59">
        <f>武魂升阶!D59*(1+VLOOKUP($B$1,武魂升星!$C$13:$Q$19,D$2,0))+VLOOKUP($B$1,武魂升星!$C$5:$Q$11,D$2,0)</f>
        <v>14175.882000000001</v>
      </c>
      <c r="E59">
        <f>武魂升阶!E59*(1+VLOOKUP($B$1,武魂升星!$C$13:$Q$19,E$2,0))+VLOOKUP($B$1,武魂升星!$C$5:$Q$11,E$2,0)</f>
        <v>4485.4079999999994</v>
      </c>
      <c r="F59">
        <f>武魂升阶!F59*(1+VLOOKUP($B$1,武魂升星!$C$13:$Q$19,F$2,0))+VLOOKUP($B$1,武魂升星!$C$5:$Q$11,F$2,0)</f>
        <v>1330.5720000000001</v>
      </c>
      <c r="G59">
        <f>武魂升阶!G59*(1+VLOOKUP($B$1,武魂升星!$C$13:$Q$19,G$2,0))+VLOOKUP($B$1,武魂升星!$C$5:$Q$11,G$2,0)</f>
        <v>1330.5720000000001</v>
      </c>
      <c r="H59">
        <f>武魂升阶!H59*(1+VLOOKUP($B$1,武魂升星!$C$13:$Q$19,H$2,0))+VLOOKUP($B$1,武魂升星!$C$5:$Q$11,H$2,0)</f>
        <v>253.41000000000003</v>
      </c>
      <c r="I59">
        <f>武魂升阶!I59*(1+VLOOKUP($B$1,武魂升星!$C$13:$Q$19,I$2,0))+VLOOKUP($B$1,武魂升星!$C$5:$Q$11,I$2,0)</f>
        <v>253.41000000000003</v>
      </c>
      <c r="J59">
        <f>武魂升阶!J59*(1+VLOOKUP($B$1,武魂升星!$C$13:$Q$19,J$2,0))+VLOOKUP($B$1,武魂升星!$C$5:$Q$11,J$2,0)</f>
        <v>254.11400000000003</v>
      </c>
      <c r="K59">
        <f>武魂升阶!K59*(1+VLOOKUP($B$1,武魂升星!$C$13:$Q$19,K$2,0))+VLOOKUP($B$1,武魂升星!$C$5:$Q$11,K$2,0)</f>
        <v>253.41000000000003</v>
      </c>
      <c r="L59">
        <f>武魂升阶!L59*(1+VLOOKUP($B$1,武魂升星!$C$13:$Q$19,L$2,0))+VLOOKUP($B$1,武魂升星!$C$5:$Q$11,L$2,0)</f>
        <v>253.41000000000003</v>
      </c>
      <c r="M59">
        <f>武魂升阶!M59*(1+VLOOKUP($B$1,武魂升星!$C$13:$Q$19,M$2,0))+VLOOKUP($B$1,武魂升星!$C$5:$Q$11,M$2,0)</f>
        <v>253.41000000000003</v>
      </c>
      <c r="N59">
        <f>武魂升阶!N59*(1+VLOOKUP($B$1,武魂升星!$C$13:$Q$19,N$2,0))+VLOOKUP($B$1,武魂升星!$C$5:$Q$11,N$2,0)</f>
        <v>0</v>
      </c>
      <c r="O59">
        <f>武魂升阶!O59*(1+VLOOKUP($B$1,武魂升星!$C$13:$Q$19,O$2,0))+VLOOKUP($B$1,武魂升星!$C$5:$Q$11,O$2,0)</f>
        <v>0</v>
      </c>
      <c r="P59">
        <f>武魂升阶!P59*(1+VLOOKUP($B$1,武魂升星!$C$13:$Q$19,P$2,0))+VLOOKUP($B$1,武魂升星!$C$5:$Q$11,P$2,0)</f>
        <v>355.02</v>
      </c>
      <c r="Q59">
        <f>武魂升阶!Q59*(1+VLOOKUP($B$1,武魂升星!$C$13:$Q$19,Q$2,0))+VLOOKUP($B$1,武魂升星!$C$5:$Q$11,Q$2,0)</f>
        <v>355.02</v>
      </c>
      <c r="T59">
        <f>武魂升阶!T59*(1+VLOOKUP($B$1,武魂升星!$C$13:$Q$19,T$2,0))+VLOOKUP($B$1,武魂升星!$C$5:$Q$11,T$2,0)</f>
        <v>13405.838</v>
      </c>
      <c r="U59">
        <f>武魂升阶!U59*(1+VLOOKUP($B$1,武魂升星!$C$13:$Q$19,U$2,0))+VLOOKUP($B$1,武魂升星!$C$5:$Q$11,U$2,0)</f>
        <v>4611.93</v>
      </c>
      <c r="V59">
        <f>武魂升阶!V59*(1+VLOOKUP($B$1,武魂升星!$C$13:$Q$19,V$2,0))+VLOOKUP($B$1,武魂升星!$C$5:$Q$11,V$2,0)</f>
        <v>1234.5720000000001</v>
      </c>
      <c r="W59">
        <f>武魂升阶!W59*(1+VLOOKUP($B$1,武魂升星!$C$13:$Q$19,W$2,0))+VLOOKUP($B$1,武魂升星!$C$5:$Q$11,W$2,0)</f>
        <v>1234.5720000000001</v>
      </c>
      <c r="X59">
        <f>武魂升阶!X59*(1+VLOOKUP($B$1,武魂升星!$C$13:$Q$19,X$2,0))+VLOOKUP($B$1,武魂升星!$C$5:$Q$11,X$2,0)</f>
        <v>249.89</v>
      </c>
      <c r="Y59">
        <f>武魂升阶!Y59*(1+VLOOKUP($B$1,武魂升星!$C$13:$Q$19,Y$2,0))+VLOOKUP($B$1,武魂升星!$C$5:$Q$11,Y$2,0)</f>
        <v>249.89</v>
      </c>
      <c r="Z59">
        <f>武魂升阶!Z59*(1+VLOOKUP($B$1,武魂升星!$C$13:$Q$19,Z$2,0))+VLOOKUP($B$1,武魂升星!$C$5:$Q$11,Z$2,0)</f>
        <v>257.63400000000001</v>
      </c>
      <c r="AA59">
        <f>武魂升阶!AA59*(1+VLOOKUP($B$1,武魂升星!$C$13:$Q$19,AA$2,0))+VLOOKUP($B$1,武魂升星!$C$5:$Q$11,AA$2,0)</f>
        <v>256.93</v>
      </c>
      <c r="AB59">
        <f>武魂升阶!AB59*(1+VLOOKUP($B$1,武魂升星!$C$13:$Q$19,AB$2,0))+VLOOKUP($B$1,武魂升星!$C$5:$Q$11,AB$2,0)</f>
        <v>253.41000000000003</v>
      </c>
      <c r="AC59">
        <f>武魂升阶!AC59*(1+VLOOKUP($B$1,武魂升星!$C$13:$Q$19,AC$2,0))+VLOOKUP($B$1,武魂升星!$C$5:$Q$11,AC$2,0)</f>
        <v>253.41000000000003</v>
      </c>
      <c r="AD59">
        <f>武魂升阶!AD59*(1+VLOOKUP($B$1,武魂升星!$C$13:$Q$19,AD$2,0))+VLOOKUP($B$1,武魂升星!$C$5:$Q$11,AD$2,0)</f>
        <v>0</v>
      </c>
      <c r="AE59">
        <f>武魂升阶!AE59*(1+VLOOKUP($B$1,武魂升星!$C$13:$Q$19,AE$2,0))+VLOOKUP($B$1,武魂升星!$C$5:$Q$11,AE$2,0)</f>
        <v>0</v>
      </c>
      <c r="AF59">
        <f>武魂升阶!AF59*(1+VLOOKUP($B$1,武魂升星!$C$13:$Q$19,AF$2,0))+VLOOKUP($B$1,武魂升星!$C$5:$Q$11,AF$2,0)</f>
        <v>355.02</v>
      </c>
      <c r="AG59">
        <f>武魂升阶!AG59*(1+VLOOKUP($B$1,武魂升星!$C$13:$Q$19,AG$2,0))+VLOOKUP($B$1,武魂升星!$C$5:$Q$11,AG$2,0)</f>
        <v>355.02</v>
      </c>
      <c r="AJ59">
        <f>武魂升阶!AJ59*(1+VLOOKUP($B$1,武魂升星!$C$13:$Q$19,AJ$2,0))+VLOOKUP($B$1,武魂升星!$C$5:$Q$11,AJ$2,0)</f>
        <v>12635.816000000003</v>
      </c>
      <c r="AK59">
        <f>武魂升阶!AK59*(1+VLOOKUP($B$1,武魂升星!$C$13:$Q$19,AK$2,0))+VLOOKUP($B$1,武魂升星!$C$5:$Q$11,AK$2,0)</f>
        <v>4740.6299999999992</v>
      </c>
      <c r="AL59">
        <f>武魂升阶!AL59*(1+VLOOKUP($B$1,武魂升星!$C$13:$Q$19,AL$2,0))+VLOOKUP($B$1,武魂升星!$C$5:$Q$11,AL$2,0)</f>
        <v>1143.356</v>
      </c>
      <c r="AM59">
        <f>武魂升阶!AM59*(1+VLOOKUP($B$1,武魂升星!$C$13:$Q$19,AM$2,0))+VLOOKUP($B$1,武魂升星!$C$5:$Q$11,AM$2,0)</f>
        <v>1143.356</v>
      </c>
      <c r="AN59">
        <f>武魂升阶!AN59*(1+VLOOKUP($B$1,武魂升星!$C$13:$Q$19,AN$2,0))+VLOOKUP($B$1,武魂升星!$C$5:$Q$11,AN$2,0)</f>
        <v>253.41000000000003</v>
      </c>
      <c r="AO59">
        <f>武魂升阶!AO59*(1+VLOOKUP($B$1,武魂升星!$C$13:$Q$19,AO$2,0))+VLOOKUP($B$1,武魂升星!$C$5:$Q$11,AO$2,0)</f>
        <v>253.41000000000003</v>
      </c>
      <c r="AP59">
        <f>武魂升阶!AP59*(1+VLOOKUP($B$1,武魂升星!$C$13:$Q$19,AP$2,0))+VLOOKUP($B$1,武魂升星!$C$5:$Q$11,AP$2,0)</f>
        <v>254.11400000000003</v>
      </c>
      <c r="AQ59">
        <f>武魂升阶!AQ59*(1+VLOOKUP($B$1,武魂升星!$C$13:$Q$19,AQ$2,0))+VLOOKUP($B$1,武魂升星!$C$5:$Q$11,AQ$2,0)</f>
        <v>253.41000000000003</v>
      </c>
      <c r="AR59">
        <f>武魂升阶!AR59*(1+VLOOKUP($B$1,武魂升星!$C$13:$Q$19,AR$2,0))+VLOOKUP($B$1,武魂升星!$C$5:$Q$11,AR$2,0)</f>
        <v>253.41000000000003</v>
      </c>
      <c r="AS59">
        <f>武魂升阶!AS59*(1+VLOOKUP($B$1,武魂升星!$C$13:$Q$19,AS$2,0))+VLOOKUP($B$1,武魂升星!$C$5:$Q$11,AS$2,0)</f>
        <v>253.41000000000003</v>
      </c>
      <c r="AT59">
        <f>武魂升阶!AT59*(1+VLOOKUP($B$1,武魂升星!$C$13:$Q$19,AT$2,0))+VLOOKUP($B$1,武魂升星!$C$5:$Q$11,AT$2,0)</f>
        <v>0</v>
      </c>
      <c r="AU59">
        <f>武魂升阶!AU59*(1+VLOOKUP($B$1,武魂升星!$C$13:$Q$19,AU$2,0))+VLOOKUP($B$1,武魂升星!$C$5:$Q$11,AU$2,0)</f>
        <v>0</v>
      </c>
      <c r="AV59">
        <f>武魂升阶!AV59*(1+VLOOKUP($B$1,武魂升星!$C$13:$Q$19,AV$2,0))+VLOOKUP($B$1,武魂升星!$C$5:$Q$11,AV$2,0)</f>
        <v>355.02</v>
      </c>
      <c r="AW59">
        <f>武魂升阶!AW59*(1+VLOOKUP($B$1,武魂升星!$C$13:$Q$19,AW$2,0))+VLOOKUP($B$1,武魂升星!$C$5:$Q$11,AW$2,0)</f>
        <v>355.02</v>
      </c>
      <c r="AZ59">
        <f>VLOOKUP($B$2,武魂升星!$C$21:$D$27,2,0)</f>
        <v>0.48</v>
      </c>
      <c r="BA59">
        <f>VLOOKUP($B$2,武魂升星!$C$21:$D$27,2,0)</f>
        <v>0.48</v>
      </c>
      <c r="BB59">
        <f>VLOOKUP($B$2,武魂升星!$C$21:$D$27,2,0)</f>
        <v>0.48</v>
      </c>
      <c r="BC59">
        <f>VLOOKUP($B$2,武魂升星!$C$21:$D$27,2,0)</f>
        <v>0.48</v>
      </c>
      <c r="BD59">
        <f>VLOOKUP($B$2,武魂升星!$C$21:$D$27,2,0)</f>
        <v>0.48</v>
      </c>
      <c r="BE59">
        <f>VLOOKUP($B$2,武魂升星!$C$21:$D$27,2,0)</f>
        <v>0.48</v>
      </c>
      <c r="BF59">
        <f>VLOOKUP($B$2,武魂升星!$C$21:$D$27,2,0)</f>
        <v>0.48</v>
      </c>
      <c r="BG59">
        <f>VLOOKUP($B$2,武魂升星!$C$21:$D$27,2,0)</f>
        <v>0.48</v>
      </c>
      <c r="BH59">
        <f>VLOOKUP($B$2,武魂升星!$C$21:$D$27,2,0)</f>
        <v>0.48</v>
      </c>
      <c r="BI59">
        <f>VLOOKUP($B$2,武魂升星!$C$21:$D$27,2,0)</f>
        <v>0.48</v>
      </c>
      <c r="BJ59">
        <f>VLOOKUP($B$2,武魂升星!$C$21:$D$27,2,0)</f>
        <v>0.48</v>
      </c>
      <c r="BK59">
        <f>VLOOKUP($B$2,武魂升星!$C$21:$D$27,2,0)</f>
        <v>0.48</v>
      </c>
      <c r="BL59">
        <f>VLOOKUP($B$2,武魂升星!$C$21:$D$27,2,0)</f>
        <v>0.48</v>
      </c>
      <c r="BM59">
        <f>VLOOKUP($B$2,武魂升星!$C$21:$D$27,2,0)</f>
        <v>0.48</v>
      </c>
    </row>
    <row r="60" spans="2:65" x14ac:dyDescent="0.2">
      <c r="B60">
        <v>56</v>
      </c>
      <c r="D60">
        <f>武魂升阶!D60*(1+VLOOKUP($B$1,武魂升星!$C$13:$Q$19,D$2,0))+VLOOKUP($B$1,武魂升星!$C$5:$Q$11,D$2,0)</f>
        <v>14307.882000000001</v>
      </c>
      <c r="E60">
        <f>武魂升阶!E60*(1+VLOOKUP($B$1,武魂升星!$C$13:$Q$19,E$2,0))+VLOOKUP($B$1,武魂升星!$C$5:$Q$11,E$2,0)</f>
        <v>4520.6080000000002</v>
      </c>
      <c r="F60">
        <f>武魂升阶!F60*(1+VLOOKUP($B$1,武魂升星!$C$13:$Q$19,F$2,0))+VLOOKUP($B$1,武魂升星!$C$5:$Q$11,F$2,0)</f>
        <v>1341.7719999999999</v>
      </c>
      <c r="G60">
        <f>武魂升阶!G60*(1+VLOOKUP($B$1,武魂升星!$C$13:$Q$19,G$2,0))+VLOOKUP($B$1,武魂升星!$C$5:$Q$11,G$2,0)</f>
        <v>1341.7719999999999</v>
      </c>
      <c r="H60">
        <f>武魂升阶!H60*(1+VLOOKUP($B$1,武魂升星!$C$13:$Q$19,H$2,0))+VLOOKUP($B$1,武魂升星!$C$5:$Q$11,H$2,0)</f>
        <v>256.61</v>
      </c>
      <c r="I60">
        <f>武魂升阶!I60*(1+VLOOKUP($B$1,武魂升星!$C$13:$Q$19,I$2,0))+VLOOKUP($B$1,武魂升星!$C$5:$Q$11,I$2,0)</f>
        <v>256.61</v>
      </c>
      <c r="J60">
        <f>武魂升阶!J60*(1+VLOOKUP($B$1,武魂升星!$C$13:$Q$19,J$2,0))+VLOOKUP($B$1,武魂升星!$C$5:$Q$11,J$2,0)</f>
        <v>257.31400000000002</v>
      </c>
      <c r="K60">
        <f>武魂升阶!K60*(1+VLOOKUP($B$1,武魂升星!$C$13:$Q$19,K$2,0))+VLOOKUP($B$1,武魂升星!$C$5:$Q$11,K$2,0)</f>
        <v>256.61</v>
      </c>
      <c r="L60">
        <f>武魂升阶!L60*(1+VLOOKUP($B$1,武魂升星!$C$13:$Q$19,L$2,0))+VLOOKUP($B$1,武魂升星!$C$5:$Q$11,L$2,0)</f>
        <v>256.61</v>
      </c>
      <c r="M60">
        <f>武魂升阶!M60*(1+VLOOKUP($B$1,武魂升星!$C$13:$Q$19,M$2,0))+VLOOKUP($B$1,武魂升星!$C$5:$Q$11,M$2,0)</f>
        <v>256.61</v>
      </c>
      <c r="N60">
        <f>武魂升阶!N60*(1+VLOOKUP($B$1,武魂升星!$C$13:$Q$19,N$2,0))+VLOOKUP($B$1,武魂升星!$C$5:$Q$11,N$2,0)</f>
        <v>0</v>
      </c>
      <c r="O60">
        <f>武魂升阶!O60*(1+VLOOKUP($B$1,武魂升星!$C$13:$Q$19,O$2,0))+VLOOKUP($B$1,武魂升星!$C$5:$Q$11,O$2,0)</f>
        <v>0</v>
      </c>
      <c r="P60">
        <f>武魂升阶!P60*(1+VLOOKUP($B$1,武魂升星!$C$13:$Q$19,P$2,0))+VLOOKUP($B$1,武魂升星!$C$5:$Q$11,P$2,0)</f>
        <v>361.02</v>
      </c>
      <c r="Q60">
        <f>武魂升阶!Q60*(1+VLOOKUP($B$1,武魂升星!$C$13:$Q$19,Q$2,0))+VLOOKUP($B$1,武魂升星!$C$5:$Q$11,Q$2,0)</f>
        <v>361.02</v>
      </c>
      <c r="T60">
        <f>武魂升阶!T60*(1+VLOOKUP($B$1,武魂升星!$C$13:$Q$19,T$2,0))+VLOOKUP($B$1,武魂升星!$C$5:$Q$11,T$2,0)</f>
        <v>13524.638000000001</v>
      </c>
      <c r="U60">
        <f>武魂升阶!U60*(1+VLOOKUP($B$1,武魂升星!$C$13:$Q$19,U$2,0))+VLOOKUP($B$1,武魂升星!$C$5:$Q$11,U$2,0)</f>
        <v>4649.33</v>
      </c>
      <c r="V60">
        <f>武魂升阶!V60*(1+VLOOKUP($B$1,武魂升星!$C$13:$Q$19,V$2,0))+VLOOKUP($B$1,武魂升星!$C$5:$Q$11,V$2,0)</f>
        <v>1244.172</v>
      </c>
      <c r="W60">
        <f>武魂升阶!W60*(1+VLOOKUP($B$1,武魂升星!$C$13:$Q$19,W$2,0))+VLOOKUP($B$1,武魂升星!$C$5:$Q$11,W$2,0)</f>
        <v>1244.172</v>
      </c>
      <c r="X60">
        <f>武魂升阶!X60*(1+VLOOKUP($B$1,武魂升星!$C$13:$Q$19,X$2,0))+VLOOKUP($B$1,武魂升星!$C$5:$Q$11,X$2,0)</f>
        <v>253.09000000000003</v>
      </c>
      <c r="Y60">
        <f>武魂升阶!Y60*(1+VLOOKUP($B$1,武魂升星!$C$13:$Q$19,Y$2,0))+VLOOKUP($B$1,武魂升星!$C$5:$Q$11,Y$2,0)</f>
        <v>253.09000000000003</v>
      </c>
      <c r="Z60">
        <f>武魂升阶!Z60*(1+VLOOKUP($B$1,武魂升星!$C$13:$Q$19,Z$2,0))+VLOOKUP($B$1,武魂升星!$C$5:$Q$11,Z$2,0)</f>
        <v>260.834</v>
      </c>
      <c r="AA60">
        <f>武魂升阶!AA60*(1+VLOOKUP($B$1,武魂升星!$C$13:$Q$19,AA$2,0))+VLOOKUP($B$1,武魂升星!$C$5:$Q$11,AA$2,0)</f>
        <v>260.13</v>
      </c>
      <c r="AB60">
        <f>武魂升阶!AB60*(1+VLOOKUP($B$1,武魂升星!$C$13:$Q$19,AB$2,0))+VLOOKUP($B$1,武魂升星!$C$5:$Q$11,AB$2,0)</f>
        <v>256.61</v>
      </c>
      <c r="AC60">
        <f>武魂升阶!AC60*(1+VLOOKUP($B$1,武魂升星!$C$13:$Q$19,AC$2,0))+VLOOKUP($B$1,武魂升星!$C$5:$Q$11,AC$2,0)</f>
        <v>256.61</v>
      </c>
      <c r="AD60">
        <f>武魂升阶!AD60*(1+VLOOKUP($B$1,武魂升星!$C$13:$Q$19,AD$2,0))+VLOOKUP($B$1,武魂升星!$C$5:$Q$11,AD$2,0)</f>
        <v>0</v>
      </c>
      <c r="AE60">
        <f>武魂升阶!AE60*(1+VLOOKUP($B$1,武魂升星!$C$13:$Q$19,AE$2,0))+VLOOKUP($B$1,武魂升星!$C$5:$Q$11,AE$2,0)</f>
        <v>0</v>
      </c>
      <c r="AF60">
        <f>武魂升阶!AF60*(1+VLOOKUP($B$1,武魂升星!$C$13:$Q$19,AF$2,0))+VLOOKUP($B$1,武魂升星!$C$5:$Q$11,AF$2,0)</f>
        <v>361.02</v>
      </c>
      <c r="AG60">
        <f>武魂升阶!AG60*(1+VLOOKUP($B$1,武魂升星!$C$13:$Q$19,AG$2,0))+VLOOKUP($B$1,武魂升星!$C$5:$Q$11,AG$2,0)</f>
        <v>361.02</v>
      </c>
      <c r="AJ60">
        <f>武魂升阶!AJ60*(1+VLOOKUP($B$1,武魂升星!$C$13:$Q$19,AJ$2,0))+VLOOKUP($B$1,武魂升星!$C$5:$Q$11,AJ$2,0)</f>
        <v>12741.416000000001</v>
      </c>
      <c r="AK60">
        <f>武魂升阶!AK60*(1+VLOOKUP($B$1,武魂升星!$C$13:$Q$19,AK$2,0))+VLOOKUP($B$1,武魂升星!$C$5:$Q$11,AK$2,0)</f>
        <v>4780.2299999999996</v>
      </c>
      <c r="AL60">
        <f>武魂升阶!AL60*(1+VLOOKUP($B$1,武魂升星!$C$13:$Q$19,AL$2,0))+VLOOKUP($B$1,武魂升星!$C$5:$Q$11,AL$2,0)</f>
        <v>1151.356</v>
      </c>
      <c r="AM60">
        <f>武魂升阶!AM60*(1+VLOOKUP($B$1,武魂升星!$C$13:$Q$19,AM$2,0))+VLOOKUP($B$1,武魂升星!$C$5:$Q$11,AM$2,0)</f>
        <v>1151.356</v>
      </c>
      <c r="AN60">
        <f>武魂升阶!AN60*(1+VLOOKUP($B$1,武魂升星!$C$13:$Q$19,AN$2,0))+VLOOKUP($B$1,武魂升星!$C$5:$Q$11,AN$2,0)</f>
        <v>256.61</v>
      </c>
      <c r="AO60">
        <f>武魂升阶!AO60*(1+VLOOKUP($B$1,武魂升星!$C$13:$Q$19,AO$2,0))+VLOOKUP($B$1,武魂升星!$C$5:$Q$11,AO$2,0)</f>
        <v>256.61</v>
      </c>
      <c r="AP60">
        <f>武魂升阶!AP60*(1+VLOOKUP($B$1,武魂升星!$C$13:$Q$19,AP$2,0))+VLOOKUP($B$1,武魂升星!$C$5:$Q$11,AP$2,0)</f>
        <v>257.31400000000002</v>
      </c>
      <c r="AQ60">
        <f>武魂升阶!AQ60*(1+VLOOKUP($B$1,武魂升星!$C$13:$Q$19,AQ$2,0))+VLOOKUP($B$1,武魂升星!$C$5:$Q$11,AQ$2,0)</f>
        <v>256.61</v>
      </c>
      <c r="AR60">
        <f>武魂升阶!AR60*(1+VLOOKUP($B$1,武魂升星!$C$13:$Q$19,AR$2,0))+VLOOKUP($B$1,武魂升星!$C$5:$Q$11,AR$2,0)</f>
        <v>256.61</v>
      </c>
      <c r="AS60">
        <f>武魂升阶!AS60*(1+VLOOKUP($B$1,武魂升星!$C$13:$Q$19,AS$2,0))+VLOOKUP($B$1,武魂升星!$C$5:$Q$11,AS$2,0)</f>
        <v>256.61</v>
      </c>
      <c r="AT60">
        <f>武魂升阶!AT60*(1+VLOOKUP($B$1,武魂升星!$C$13:$Q$19,AT$2,0))+VLOOKUP($B$1,武魂升星!$C$5:$Q$11,AT$2,0)</f>
        <v>0</v>
      </c>
      <c r="AU60">
        <f>武魂升阶!AU60*(1+VLOOKUP($B$1,武魂升星!$C$13:$Q$19,AU$2,0))+VLOOKUP($B$1,武魂升星!$C$5:$Q$11,AU$2,0)</f>
        <v>0</v>
      </c>
      <c r="AV60">
        <f>武魂升阶!AV60*(1+VLOOKUP($B$1,武魂升星!$C$13:$Q$19,AV$2,0))+VLOOKUP($B$1,武魂升星!$C$5:$Q$11,AV$2,0)</f>
        <v>361.02</v>
      </c>
      <c r="AW60">
        <f>武魂升阶!AW60*(1+VLOOKUP($B$1,武魂升星!$C$13:$Q$19,AW$2,0))+VLOOKUP($B$1,武魂升星!$C$5:$Q$11,AW$2,0)</f>
        <v>361.02</v>
      </c>
      <c r="AZ60">
        <f>VLOOKUP($B$2,武魂升星!$C$21:$D$27,2,0)</f>
        <v>0.48</v>
      </c>
      <c r="BA60">
        <f>VLOOKUP($B$2,武魂升星!$C$21:$D$27,2,0)</f>
        <v>0.48</v>
      </c>
      <c r="BB60">
        <f>VLOOKUP($B$2,武魂升星!$C$21:$D$27,2,0)</f>
        <v>0.48</v>
      </c>
      <c r="BC60">
        <f>VLOOKUP($B$2,武魂升星!$C$21:$D$27,2,0)</f>
        <v>0.48</v>
      </c>
      <c r="BD60">
        <f>VLOOKUP($B$2,武魂升星!$C$21:$D$27,2,0)</f>
        <v>0.48</v>
      </c>
      <c r="BE60">
        <f>VLOOKUP($B$2,武魂升星!$C$21:$D$27,2,0)</f>
        <v>0.48</v>
      </c>
      <c r="BF60">
        <f>VLOOKUP($B$2,武魂升星!$C$21:$D$27,2,0)</f>
        <v>0.48</v>
      </c>
      <c r="BG60">
        <f>VLOOKUP($B$2,武魂升星!$C$21:$D$27,2,0)</f>
        <v>0.48</v>
      </c>
      <c r="BH60">
        <f>VLOOKUP($B$2,武魂升星!$C$21:$D$27,2,0)</f>
        <v>0.48</v>
      </c>
      <c r="BI60">
        <f>VLOOKUP($B$2,武魂升星!$C$21:$D$27,2,0)</f>
        <v>0.48</v>
      </c>
      <c r="BJ60">
        <f>VLOOKUP($B$2,武魂升星!$C$21:$D$27,2,0)</f>
        <v>0.48</v>
      </c>
      <c r="BK60">
        <f>VLOOKUP($B$2,武魂升星!$C$21:$D$27,2,0)</f>
        <v>0.48</v>
      </c>
      <c r="BL60">
        <f>VLOOKUP($B$2,武魂升星!$C$21:$D$27,2,0)</f>
        <v>0.48</v>
      </c>
      <c r="BM60">
        <f>VLOOKUP($B$2,武魂升星!$C$21:$D$27,2,0)</f>
        <v>0.48</v>
      </c>
    </row>
    <row r="61" spans="2:65" x14ac:dyDescent="0.2">
      <c r="B61">
        <v>57</v>
      </c>
      <c r="D61">
        <f>武魂升阶!D61*(1+VLOOKUP($B$1,武魂升星!$C$13:$Q$19,D$2,0))+VLOOKUP($B$1,武魂升星!$C$5:$Q$11,D$2,0)</f>
        <v>14439.882000000001</v>
      </c>
      <c r="E61">
        <f>武魂升阶!E61*(1+VLOOKUP($B$1,武魂升星!$C$13:$Q$19,E$2,0))+VLOOKUP($B$1,武魂升星!$C$5:$Q$11,E$2,0)</f>
        <v>4555.808</v>
      </c>
      <c r="F61">
        <f>武魂升阶!F61*(1+VLOOKUP($B$1,武魂升星!$C$13:$Q$19,F$2,0))+VLOOKUP($B$1,武魂升星!$C$5:$Q$11,F$2,0)</f>
        <v>1352.972</v>
      </c>
      <c r="G61">
        <f>武魂升阶!G61*(1+VLOOKUP($B$1,武魂升星!$C$13:$Q$19,G$2,0))+VLOOKUP($B$1,武魂升星!$C$5:$Q$11,G$2,0)</f>
        <v>1352.972</v>
      </c>
      <c r="H61">
        <f>武魂升阶!H61*(1+VLOOKUP($B$1,武魂升星!$C$13:$Q$19,H$2,0))+VLOOKUP($B$1,武魂升星!$C$5:$Q$11,H$2,0)</f>
        <v>259.81</v>
      </c>
      <c r="I61">
        <f>武魂升阶!I61*(1+VLOOKUP($B$1,武魂升星!$C$13:$Q$19,I$2,0))+VLOOKUP($B$1,武魂升星!$C$5:$Q$11,I$2,0)</f>
        <v>259.81</v>
      </c>
      <c r="J61">
        <f>武魂升阶!J61*(1+VLOOKUP($B$1,武魂升星!$C$13:$Q$19,J$2,0))+VLOOKUP($B$1,武魂升星!$C$5:$Q$11,J$2,0)</f>
        <v>260.51400000000001</v>
      </c>
      <c r="K61">
        <f>武魂升阶!K61*(1+VLOOKUP($B$1,武魂升星!$C$13:$Q$19,K$2,0))+VLOOKUP($B$1,武魂升星!$C$5:$Q$11,K$2,0)</f>
        <v>259.81</v>
      </c>
      <c r="L61">
        <f>武魂升阶!L61*(1+VLOOKUP($B$1,武魂升星!$C$13:$Q$19,L$2,0))+VLOOKUP($B$1,武魂升星!$C$5:$Q$11,L$2,0)</f>
        <v>259.81</v>
      </c>
      <c r="M61">
        <f>武魂升阶!M61*(1+VLOOKUP($B$1,武魂升星!$C$13:$Q$19,M$2,0))+VLOOKUP($B$1,武魂升星!$C$5:$Q$11,M$2,0)</f>
        <v>259.81</v>
      </c>
      <c r="N61">
        <f>武魂升阶!N61*(1+VLOOKUP($B$1,武魂升星!$C$13:$Q$19,N$2,0))+VLOOKUP($B$1,武魂升星!$C$5:$Q$11,N$2,0)</f>
        <v>0</v>
      </c>
      <c r="O61">
        <f>武魂升阶!O61*(1+VLOOKUP($B$1,武魂升星!$C$13:$Q$19,O$2,0))+VLOOKUP($B$1,武魂升星!$C$5:$Q$11,O$2,0)</f>
        <v>0</v>
      </c>
      <c r="P61">
        <f>武魂升阶!P61*(1+VLOOKUP($B$1,武魂升星!$C$13:$Q$19,P$2,0))+VLOOKUP($B$1,武魂升星!$C$5:$Q$11,P$2,0)</f>
        <v>367.02</v>
      </c>
      <c r="Q61">
        <f>武魂升阶!Q61*(1+VLOOKUP($B$1,武魂升星!$C$13:$Q$19,Q$2,0))+VLOOKUP($B$1,武魂升星!$C$5:$Q$11,Q$2,0)</f>
        <v>367.02</v>
      </c>
      <c r="T61">
        <f>武魂升阶!T61*(1+VLOOKUP($B$1,武魂升星!$C$13:$Q$19,T$2,0))+VLOOKUP($B$1,武魂升星!$C$5:$Q$11,T$2,0)</f>
        <v>13643.438000000002</v>
      </c>
      <c r="U61">
        <f>武魂升阶!U61*(1+VLOOKUP($B$1,武魂升星!$C$13:$Q$19,U$2,0))+VLOOKUP($B$1,武魂升星!$C$5:$Q$11,U$2,0)</f>
        <v>4686.7299999999996</v>
      </c>
      <c r="V61">
        <f>武魂升阶!V61*(1+VLOOKUP($B$1,武魂升星!$C$13:$Q$19,V$2,0))+VLOOKUP($B$1,武魂升星!$C$5:$Q$11,V$2,0)</f>
        <v>1253.7719999999999</v>
      </c>
      <c r="W61">
        <f>武魂升阶!W61*(1+VLOOKUP($B$1,武魂升星!$C$13:$Q$19,W$2,0))+VLOOKUP($B$1,武魂升星!$C$5:$Q$11,W$2,0)</f>
        <v>1253.7719999999999</v>
      </c>
      <c r="X61">
        <f>武魂升阶!X61*(1+VLOOKUP($B$1,武魂升星!$C$13:$Q$19,X$2,0))+VLOOKUP($B$1,武魂升星!$C$5:$Q$11,X$2,0)</f>
        <v>256.29000000000002</v>
      </c>
      <c r="Y61">
        <f>武魂升阶!Y61*(1+VLOOKUP($B$1,武魂升星!$C$13:$Q$19,Y$2,0))+VLOOKUP($B$1,武魂升星!$C$5:$Q$11,Y$2,0)</f>
        <v>256.29000000000002</v>
      </c>
      <c r="Z61">
        <f>武魂升阶!Z61*(1+VLOOKUP($B$1,武魂升星!$C$13:$Q$19,Z$2,0))+VLOOKUP($B$1,武魂升星!$C$5:$Q$11,Z$2,0)</f>
        <v>264.03399999999999</v>
      </c>
      <c r="AA61">
        <f>武魂升阶!AA61*(1+VLOOKUP($B$1,武魂升星!$C$13:$Q$19,AA$2,0))+VLOOKUP($B$1,武魂升星!$C$5:$Q$11,AA$2,0)</f>
        <v>263.33000000000004</v>
      </c>
      <c r="AB61">
        <f>武魂升阶!AB61*(1+VLOOKUP($B$1,武魂升星!$C$13:$Q$19,AB$2,0))+VLOOKUP($B$1,武魂升星!$C$5:$Q$11,AB$2,0)</f>
        <v>259.81</v>
      </c>
      <c r="AC61">
        <f>武魂升阶!AC61*(1+VLOOKUP($B$1,武魂升星!$C$13:$Q$19,AC$2,0))+VLOOKUP($B$1,武魂升星!$C$5:$Q$11,AC$2,0)</f>
        <v>259.81</v>
      </c>
      <c r="AD61">
        <f>武魂升阶!AD61*(1+VLOOKUP($B$1,武魂升星!$C$13:$Q$19,AD$2,0))+VLOOKUP($B$1,武魂升星!$C$5:$Q$11,AD$2,0)</f>
        <v>0</v>
      </c>
      <c r="AE61">
        <f>武魂升阶!AE61*(1+VLOOKUP($B$1,武魂升星!$C$13:$Q$19,AE$2,0))+VLOOKUP($B$1,武魂升星!$C$5:$Q$11,AE$2,0)</f>
        <v>0</v>
      </c>
      <c r="AF61">
        <f>武魂升阶!AF61*(1+VLOOKUP($B$1,武魂升星!$C$13:$Q$19,AF$2,0))+VLOOKUP($B$1,武魂升星!$C$5:$Q$11,AF$2,0)</f>
        <v>367.02</v>
      </c>
      <c r="AG61">
        <f>武魂升阶!AG61*(1+VLOOKUP($B$1,武魂升星!$C$13:$Q$19,AG$2,0))+VLOOKUP($B$1,武魂升星!$C$5:$Q$11,AG$2,0)</f>
        <v>367.02</v>
      </c>
      <c r="AJ61">
        <f>武魂升阶!AJ61*(1+VLOOKUP($B$1,武魂升星!$C$13:$Q$19,AJ$2,0))+VLOOKUP($B$1,武魂升星!$C$5:$Q$11,AJ$2,0)</f>
        <v>12847.016000000001</v>
      </c>
      <c r="AK61">
        <f>武魂升阶!AK61*(1+VLOOKUP($B$1,武魂升星!$C$13:$Q$19,AK$2,0))+VLOOKUP($B$1,武魂升星!$C$5:$Q$11,AK$2,0)</f>
        <v>4819.83</v>
      </c>
      <c r="AL61">
        <f>武魂升阶!AL61*(1+VLOOKUP($B$1,武魂升星!$C$13:$Q$19,AL$2,0))+VLOOKUP($B$1,武魂升星!$C$5:$Q$11,AL$2,0)</f>
        <v>1159.356</v>
      </c>
      <c r="AM61">
        <f>武魂升阶!AM61*(1+VLOOKUP($B$1,武魂升星!$C$13:$Q$19,AM$2,0))+VLOOKUP($B$1,武魂升星!$C$5:$Q$11,AM$2,0)</f>
        <v>1159.356</v>
      </c>
      <c r="AN61">
        <f>武魂升阶!AN61*(1+VLOOKUP($B$1,武魂升星!$C$13:$Q$19,AN$2,0))+VLOOKUP($B$1,武魂升星!$C$5:$Q$11,AN$2,0)</f>
        <v>259.81</v>
      </c>
      <c r="AO61">
        <f>武魂升阶!AO61*(1+VLOOKUP($B$1,武魂升星!$C$13:$Q$19,AO$2,0))+VLOOKUP($B$1,武魂升星!$C$5:$Q$11,AO$2,0)</f>
        <v>259.81</v>
      </c>
      <c r="AP61">
        <f>武魂升阶!AP61*(1+VLOOKUP($B$1,武魂升星!$C$13:$Q$19,AP$2,0))+VLOOKUP($B$1,武魂升星!$C$5:$Q$11,AP$2,0)</f>
        <v>260.51400000000001</v>
      </c>
      <c r="AQ61">
        <f>武魂升阶!AQ61*(1+VLOOKUP($B$1,武魂升星!$C$13:$Q$19,AQ$2,0))+VLOOKUP($B$1,武魂升星!$C$5:$Q$11,AQ$2,0)</f>
        <v>259.81</v>
      </c>
      <c r="AR61">
        <f>武魂升阶!AR61*(1+VLOOKUP($B$1,武魂升星!$C$13:$Q$19,AR$2,0))+VLOOKUP($B$1,武魂升星!$C$5:$Q$11,AR$2,0)</f>
        <v>259.81</v>
      </c>
      <c r="AS61">
        <f>武魂升阶!AS61*(1+VLOOKUP($B$1,武魂升星!$C$13:$Q$19,AS$2,0))+VLOOKUP($B$1,武魂升星!$C$5:$Q$11,AS$2,0)</f>
        <v>259.81</v>
      </c>
      <c r="AT61">
        <f>武魂升阶!AT61*(1+VLOOKUP($B$1,武魂升星!$C$13:$Q$19,AT$2,0))+VLOOKUP($B$1,武魂升星!$C$5:$Q$11,AT$2,0)</f>
        <v>0</v>
      </c>
      <c r="AU61">
        <f>武魂升阶!AU61*(1+VLOOKUP($B$1,武魂升星!$C$13:$Q$19,AU$2,0))+VLOOKUP($B$1,武魂升星!$C$5:$Q$11,AU$2,0)</f>
        <v>0</v>
      </c>
      <c r="AV61">
        <f>武魂升阶!AV61*(1+VLOOKUP($B$1,武魂升星!$C$13:$Q$19,AV$2,0))+VLOOKUP($B$1,武魂升星!$C$5:$Q$11,AV$2,0)</f>
        <v>367.02</v>
      </c>
      <c r="AW61">
        <f>武魂升阶!AW61*(1+VLOOKUP($B$1,武魂升星!$C$13:$Q$19,AW$2,0))+VLOOKUP($B$1,武魂升星!$C$5:$Q$11,AW$2,0)</f>
        <v>367.02</v>
      </c>
      <c r="AZ61">
        <f>VLOOKUP($B$2,武魂升星!$C$21:$D$27,2,0)</f>
        <v>0.48</v>
      </c>
      <c r="BA61">
        <f>VLOOKUP($B$2,武魂升星!$C$21:$D$27,2,0)</f>
        <v>0.48</v>
      </c>
      <c r="BB61">
        <f>VLOOKUP($B$2,武魂升星!$C$21:$D$27,2,0)</f>
        <v>0.48</v>
      </c>
      <c r="BC61">
        <f>VLOOKUP($B$2,武魂升星!$C$21:$D$27,2,0)</f>
        <v>0.48</v>
      </c>
      <c r="BD61">
        <f>VLOOKUP($B$2,武魂升星!$C$21:$D$27,2,0)</f>
        <v>0.48</v>
      </c>
      <c r="BE61">
        <f>VLOOKUP($B$2,武魂升星!$C$21:$D$27,2,0)</f>
        <v>0.48</v>
      </c>
      <c r="BF61">
        <f>VLOOKUP($B$2,武魂升星!$C$21:$D$27,2,0)</f>
        <v>0.48</v>
      </c>
      <c r="BG61">
        <f>VLOOKUP($B$2,武魂升星!$C$21:$D$27,2,0)</f>
        <v>0.48</v>
      </c>
      <c r="BH61">
        <f>VLOOKUP($B$2,武魂升星!$C$21:$D$27,2,0)</f>
        <v>0.48</v>
      </c>
      <c r="BI61">
        <f>VLOOKUP($B$2,武魂升星!$C$21:$D$27,2,0)</f>
        <v>0.48</v>
      </c>
      <c r="BJ61">
        <f>VLOOKUP($B$2,武魂升星!$C$21:$D$27,2,0)</f>
        <v>0.48</v>
      </c>
      <c r="BK61">
        <f>VLOOKUP($B$2,武魂升星!$C$21:$D$27,2,0)</f>
        <v>0.48</v>
      </c>
      <c r="BL61">
        <f>VLOOKUP($B$2,武魂升星!$C$21:$D$27,2,0)</f>
        <v>0.48</v>
      </c>
      <c r="BM61">
        <f>VLOOKUP($B$2,武魂升星!$C$21:$D$27,2,0)</f>
        <v>0.48</v>
      </c>
    </row>
    <row r="62" spans="2:65" x14ac:dyDescent="0.2">
      <c r="B62">
        <v>58</v>
      </c>
      <c r="D62">
        <f>武魂升阶!D62*(1+VLOOKUP($B$1,武魂升星!$C$13:$Q$19,D$2,0))+VLOOKUP($B$1,武魂升星!$C$5:$Q$11,D$2,0)</f>
        <v>14571.882000000001</v>
      </c>
      <c r="E62">
        <f>武魂升阶!E62*(1+VLOOKUP($B$1,武魂升星!$C$13:$Q$19,E$2,0))+VLOOKUP($B$1,武魂升星!$C$5:$Q$11,E$2,0)</f>
        <v>4591.0079999999998</v>
      </c>
      <c r="F62">
        <f>武魂升阶!F62*(1+VLOOKUP($B$1,武魂升星!$C$13:$Q$19,F$2,0))+VLOOKUP($B$1,武魂升星!$C$5:$Q$11,F$2,0)</f>
        <v>1364.172</v>
      </c>
      <c r="G62">
        <f>武魂升阶!G62*(1+VLOOKUP($B$1,武魂升星!$C$13:$Q$19,G$2,0))+VLOOKUP($B$1,武魂升星!$C$5:$Q$11,G$2,0)</f>
        <v>1364.172</v>
      </c>
      <c r="H62">
        <f>武魂升阶!H62*(1+VLOOKUP($B$1,武魂升星!$C$13:$Q$19,H$2,0))+VLOOKUP($B$1,武魂升星!$C$5:$Q$11,H$2,0)</f>
        <v>263.01</v>
      </c>
      <c r="I62">
        <f>武魂升阶!I62*(1+VLOOKUP($B$1,武魂升星!$C$13:$Q$19,I$2,0))+VLOOKUP($B$1,武魂升星!$C$5:$Q$11,I$2,0)</f>
        <v>263.01</v>
      </c>
      <c r="J62">
        <f>武魂升阶!J62*(1+VLOOKUP($B$1,武魂升星!$C$13:$Q$19,J$2,0))+VLOOKUP($B$1,武魂升星!$C$5:$Q$11,J$2,0)</f>
        <v>263.714</v>
      </c>
      <c r="K62">
        <f>武魂升阶!K62*(1+VLOOKUP($B$1,武魂升星!$C$13:$Q$19,K$2,0))+VLOOKUP($B$1,武魂升星!$C$5:$Q$11,K$2,0)</f>
        <v>263.01</v>
      </c>
      <c r="L62">
        <f>武魂升阶!L62*(1+VLOOKUP($B$1,武魂升星!$C$13:$Q$19,L$2,0))+VLOOKUP($B$1,武魂升星!$C$5:$Q$11,L$2,0)</f>
        <v>263.01</v>
      </c>
      <c r="M62">
        <f>武魂升阶!M62*(1+VLOOKUP($B$1,武魂升星!$C$13:$Q$19,M$2,0))+VLOOKUP($B$1,武魂升星!$C$5:$Q$11,M$2,0)</f>
        <v>263.01</v>
      </c>
      <c r="N62">
        <f>武魂升阶!N62*(1+VLOOKUP($B$1,武魂升星!$C$13:$Q$19,N$2,0))+VLOOKUP($B$1,武魂升星!$C$5:$Q$11,N$2,0)</f>
        <v>0</v>
      </c>
      <c r="O62">
        <f>武魂升阶!O62*(1+VLOOKUP($B$1,武魂升星!$C$13:$Q$19,O$2,0))+VLOOKUP($B$1,武魂升星!$C$5:$Q$11,O$2,0)</f>
        <v>0</v>
      </c>
      <c r="P62">
        <f>武魂升阶!P62*(1+VLOOKUP($B$1,武魂升星!$C$13:$Q$19,P$2,0))+VLOOKUP($B$1,武魂升星!$C$5:$Q$11,P$2,0)</f>
        <v>373.02</v>
      </c>
      <c r="Q62">
        <f>武魂升阶!Q62*(1+VLOOKUP($B$1,武魂升星!$C$13:$Q$19,Q$2,0))+VLOOKUP($B$1,武魂升星!$C$5:$Q$11,Q$2,0)</f>
        <v>373.02</v>
      </c>
      <c r="T62">
        <f>武魂升阶!T62*(1+VLOOKUP($B$1,武魂升星!$C$13:$Q$19,T$2,0))+VLOOKUP($B$1,武魂升星!$C$5:$Q$11,T$2,0)</f>
        <v>13762.238000000001</v>
      </c>
      <c r="U62">
        <f>武魂升阶!U62*(1+VLOOKUP($B$1,武魂升星!$C$13:$Q$19,U$2,0))+VLOOKUP($B$1,武魂升星!$C$5:$Q$11,U$2,0)</f>
        <v>4724.1299999999992</v>
      </c>
      <c r="V62">
        <f>武魂升阶!V62*(1+VLOOKUP($B$1,武魂升星!$C$13:$Q$19,V$2,0))+VLOOKUP($B$1,武魂升星!$C$5:$Q$11,V$2,0)</f>
        <v>1263.3719999999998</v>
      </c>
      <c r="W62">
        <f>武魂升阶!W62*(1+VLOOKUP($B$1,武魂升星!$C$13:$Q$19,W$2,0))+VLOOKUP($B$1,武魂升星!$C$5:$Q$11,W$2,0)</f>
        <v>1263.3719999999998</v>
      </c>
      <c r="X62">
        <f>武魂升阶!X62*(1+VLOOKUP($B$1,武魂升星!$C$13:$Q$19,X$2,0))+VLOOKUP($B$1,武魂升星!$C$5:$Q$11,X$2,0)</f>
        <v>259.49</v>
      </c>
      <c r="Y62">
        <f>武魂升阶!Y62*(1+VLOOKUP($B$1,武魂升星!$C$13:$Q$19,Y$2,0))+VLOOKUP($B$1,武魂升星!$C$5:$Q$11,Y$2,0)</f>
        <v>259.49</v>
      </c>
      <c r="Z62">
        <f>武魂升阶!Z62*(1+VLOOKUP($B$1,武魂升星!$C$13:$Q$19,Z$2,0))+VLOOKUP($B$1,武魂升星!$C$5:$Q$11,Z$2,0)</f>
        <v>267.23400000000004</v>
      </c>
      <c r="AA62">
        <f>武魂升阶!AA62*(1+VLOOKUP($B$1,武魂升星!$C$13:$Q$19,AA$2,0))+VLOOKUP($B$1,武魂升星!$C$5:$Q$11,AA$2,0)</f>
        <v>266.53000000000003</v>
      </c>
      <c r="AB62">
        <f>武魂升阶!AB62*(1+VLOOKUP($B$1,武魂升星!$C$13:$Q$19,AB$2,0))+VLOOKUP($B$1,武魂升星!$C$5:$Q$11,AB$2,0)</f>
        <v>263.01</v>
      </c>
      <c r="AC62">
        <f>武魂升阶!AC62*(1+VLOOKUP($B$1,武魂升星!$C$13:$Q$19,AC$2,0))+VLOOKUP($B$1,武魂升星!$C$5:$Q$11,AC$2,0)</f>
        <v>263.01</v>
      </c>
      <c r="AD62">
        <f>武魂升阶!AD62*(1+VLOOKUP($B$1,武魂升星!$C$13:$Q$19,AD$2,0))+VLOOKUP($B$1,武魂升星!$C$5:$Q$11,AD$2,0)</f>
        <v>0</v>
      </c>
      <c r="AE62">
        <f>武魂升阶!AE62*(1+VLOOKUP($B$1,武魂升星!$C$13:$Q$19,AE$2,0))+VLOOKUP($B$1,武魂升星!$C$5:$Q$11,AE$2,0)</f>
        <v>0</v>
      </c>
      <c r="AF62">
        <f>武魂升阶!AF62*(1+VLOOKUP($B$1,武魂升星!$C$13:$Q$19,AF$2,0))+VLOOKUP($B$1,武魂升星!$C$5:$Q$11,AF$2,0)</f>
        <v>373.02</v>
      </c>
      <c r="AG62">
        <f>武魂升阶!AG62*(1+VLOOKUP($B$1,武魂升星!$C$13:$Q$19,AG$2,0))+VLOOKUP($B$1,武魂升星!$C$5:$Q$11,AG$2,0)</f>
        <v>373.02</v>
      </c>
      <c r="AJ62">
        <f>武魂升阶!AJ62*(1+VLOOKUP($B$1,武魂升星!$C$13:$Q$19,AJ$2,0))+VLOOKUP($B$1,武魂升星!$C$5:$Q$11,AJ$2,0)</f>
        <v>12952.616000000002</v>
      </c>
      <c r="AK62">
        <f>武魂升阶!AK62*(1+VLOOKUP($B$1,武魂升星!$C$13:$Q$19,AK$2,0))+VLOOKUP($B$1,武魂升星!$C$5:$Q$11,AK$2,0)</f>
        <v>4859.43</v>
      </c>
      <c r="AL62">
        <f>武魂升阶!AL62*(1+VLOOKUP($B$1,武魂升星!$C$13:$Q$19,AL$2,0))+VLOOKUP($B$1,武魂升星!$C$5:$Q$11,AL$2,0)</f>
        <v>1167.356</v>
      </c>
      <c r="AM62">
        <f>武魂升阶!AM62*(1+VLOOKUP($B$1,武魂升星!$C$13:$Q$19,AM$2,0))+VLOOKUP($B$1,武魂升星!$C$5:$Q$11,AM$2,0)</f>
        <v>1167.356</v>
      </c>
      <c r="AN62">
        <f>武魂升阶!AN62*(1+VLOOKUP($B$1,武魂升星!$C$13:$Q$19,AN$2,0))+VLOOKUP($B$1,武魂升星!$C$5:$Q$11,AN$2,0)</f>
        <v>263.01</v>
      </c>
      <c r="AO62">
        <f>武魂升阶!AO62*(1+VLOOKUP($B$1,武魂升星!$C$13:$Q$19,AO$2,0))+VLOOKUP($B$1,武魂升星!$C$5:$Q$11,AO$2,0)</f>
        <v>263.01</v>
      </c>
      <c r="AP62">
        <f>武魂升阶!AP62*(1+VLOOKUP($B$1,武魂升星!$C$13:$Q$19,AP$2,0))+VLOOKUP($B$1,武魂升星!$C$5:$Q$11,AP$2,0)</f>
        <v>263.714</v>
      </c>
      <c r="AQ62">
        <f>武魂升阶!AQ62*(1+VLOOKUP($B$1,武魂升星!$C$13:$Q$19,AQ$2,0))+VLOOKUP($B$1,武魂升星!$C$5:$Q$11,AQ$2,0)</f>
        <v>263.01</v>
      </c>
      <c r="AR62">
        <f>武魂升阶!AR62*(1+VLOOKUP($B$1,武魂升星!$C$13:$Q$19,AR$2,0))+VLOOKUP($B$1,武魂升星!$C$5:$Q$11,AR$2,0)</f>
        <v>263.01</v>
      </c>
      <c r="AS62">
        <f>武魂升阶!AS62*(1+VLOOKUP($B$1,武魂升星!$C$13:$Q$19,AS$2,0))+VLOOKUP($B$1,武魂升星!$C$5:$Q$11,AS$2,0)</f>
        <v>263.01</v>
      </c>
      <c r="AT62">
        <f>武魂升阶!AT62*(1+VLOOKUP($B$1,武魂升星!$C$13:$Q$19,AT$2,0))+VLOOKUP($B$1,武魂升星!$C$5:$Q$11,AT$2,0)</f>
        <v>0</v>
      </c>
      <c r="AU62">
        <f>武魂升阶!AU62*(1+VLOOKUP($B$1,武魂升星!$C$13:$Q$19,AU$2,0))+VLOOKUP($B$1,武魂升星!$C$5:$Q$11,AU$2,0)</f>
        <v>0</v>
      </c>
      <c r="AV62">
        <f>武魂升阶!AV62*(1+VLOOKUP($B$1,武魂升星!$C$13:$Q$19,AV$2,0))+VLOOKUP($B$1,武魂升星!$C$5:$Q$11,AV$2,0)</f>
        <v>373.02</v>
      </c>
      <c r="AW62">
        <f>武魂升阶!AW62*(1+VLOOKUP($B$1,武魂升星!$C$13:$Q$19,AW$2,0))+VLOOKUP($B$1,武魂升星!$C$5:$Q$11,AW$2,0)</f>
        <v>373.02</v>
      </c>
      <c r="AZ62">
        <f>VLOOKUP($B$2,武魂升星!$C$21:$D$27,2,0)</f>
        <v>0.48</v>
      </c>
      <c r="BA62">
        <f>VLOOKUP($B$2,武魂升星!$C$21:$D$27,2,0)</f>
        <v>0.48</v>
      </c>
      <c r="BB62">
        <f>VLOOKUP($B$2,武魂升星!$C$21:$D$27,2,0)</f>
        <v>0.48</v>
      </c>
      <c r="BC62">
        <f>VLOOKUP($B$2,武魂升星!$C$21:$D$27,2,0)</f>
        <v>0.48</v>
      </c>
      <c r="BD62">
        <f>VLOOKUP($B$2,武魂升星!$C$21:$D$27,2,0)</f>
        <v>0.48</v>
      </c>
      <c r="BE62">
        <f>VLOOKUP($B$2,武魂升星!$C$21:$D$27,2,0)</f>
        <v>0.48</v>
      </c>
      <c r="BF62">
        <f>VLOOKUP($B$2,武魂升星!$C$21:$D$27,2,0)</f>
        <v>0.48</v>
      </c>
      <c r="BG62">
        <f>VLOOKUP($B$2,武魂升星!$C$21:$D$27,2,0)</f>
        <v>0.48</v>
      </c>
      <c r="BH62">
        <f>VLOOKUP($B$2,武魂升星!$C$21:$D$27,2,0)</f>
        <v>0.48</v>
      </c>
      <c r="BI62">
        <f>VLOOKUP($B$2,武魂升星!$C$21:$D$27,2,0)</f>
        <v>0.48</v>
      </c>
      <c r="BJ62">
        <f>VLOOKUP($B$2,武魂升星!$C$21:$D$27,2,0)</f>
        <v>0.48</v>
      </c>
      <c r="BK62">
        <f>VLOOKUP($B$2,武魂升星!$C$21:$D$27,2,0)</f>
        <v>0.48</v>
      </c>
      <c r="BL62">
        <f>VLOOKUP($B$2,武魂升星!$C$21:$D$27,2,0)</f>
        <v>0.48</v>
      </c>
      <c r="BM62">
        <f>VLOOKUP($B$2,武魂升星!$C$21:$D$27,2,0)</f>
        <v>0.48</v>
      </c>
    </row>
    <row r="63" spans="2:65" x14ac:dyDescent="0.2">
      <c r="B63">
        <v>59</v>
      </c>
      <c r="D63">
        <f>武魂升阶!D63*(1+VLOOKUP($B$1,武魂升星!$C$13:$Q$19,D$2,0))+VLOOKUP($B$1,武魂升星!$C$5:$Q$11,D$2,0)</f>
        <v>14703.882000000001</v>
      </c>
      <c r="E63">
        <f>武魂升阶!E63*(1+VLOOKUP($B$1,武魂升星!$C$13:$Q$19,E$2,0))+VLOOKUP($B$1,武魂升星!$C$5:$Q$11,E$2,0)</f>
        <v>4626.2079999999996</v>
      </c>
      <c r="F63">
        <f>武魂升阶!F63*(1+VLOOKUP($B$1,武魂升星!$C$13:$Q$19,F$2,0))+VLOOKUP($B$1,武魂升星!$C$5:$Q$11,F$2,0)</f>
        <v>1375.3719999999998</v>
      </c>
      <c r="G63">
        <f>武魂升阶!G63*(1+VLOOKUP($B$1,武魂升星!$C$13:$Q$19,G$2,0))+VLOOKUP($B$1,武魂升星!$C$5:$Q$11,G$2,0)</f>
        <v>1375.3719999999998</v>
      </c>
      <c r="H63">
        <f>武魂升阶!H63*(1+VLOOKUP($B$1,武魂升星!$C$13:$Q$19,H$2,0))+VLOOKUP($B$1,武魂升星!$C$5:$Q$11,H$2,0)</f>
        <v>266.21000000000004</v>
      </c>
      <c r="I63">
        <f>武魂升阶!I63*(1+VLOOKUP($B$1,武魂升星!$C$13:$Q$19,I$2,0))+VLOOKUP($B$1,武魂升星!$C$5:$Q$11,I$2,0)</f>
        <v>266.21000000000004</v>
      </c>
      <c r="J63">
        <f>武魂升阶!J63*(1+VLOOKUP($B$1,武魂升星!$C$13:$Q$19,J$2,0))+VLOOKUP($B$1,武魂升星!$C$5:$Q$11,J$2,0)</f>
        <v>266.91399999999999</v>
      </c>
      <c r="K63">
        <f>武魂升阶!K63*(1+VLOOKUP($B$1,武魂升星!$C$13:$Q$19,K$2,0))+VLOOKUP($B$1,武魂升星!$C$5:$Q$11,K$2,0)</f>
        <v>266.21000000000004</v>
      </c>
      <c r="L63">
        <f>武魂升阶!L63*(1+VLOOKUP($B$1,武魂升星!$C$13:$Q$19,L$2,0))+VLOOKUP($B$1,武魂升星!$C$5:$Q$11,L$2,0)</f>
        <v>266.21000000000004</v>
      </c>
      <c r="M63">
        <f>武魂升阶!M63*(1+VLOOKUP($B$1,武魂升星!$C$13:$Q$19,M$2,0))+VLOOKUP($B$1,武魂升星!$C$5:$Q$11,M$2,0)</f>
        <v>266.21000000000004</v>
      </c>
      <c r="N63">
        <f>武魂升阶!N63*(1+VLOOKUP($B$1,武魂升星!$C$13:$Q$19,N$2,0))+VLOOKUP($B$1,武魂升星!$C$5:$Q$11,N$2,0)</f>
        <v>0</v>
      </c>
      <c r="O63">
        <f>武魂升阶!O63*(1+VLOOKUP($B$1,武魂升星!$C$13:$Q$19,O$2,0))+VLOOKUP($B$1,武魂升星!$C$5:$Q$11,O$2,0)</f>
        <v>0</v>
      </c>
      <c r="P63">
        <f>武魂升阶!P63*(1+VLOOKUP($B$1,武魂升星!$C$13:$Q$19,P$2,0))+VLOOKUP($B$1,武魂升星!$C$5:$Q$11,P$2,0)</f>
        <v>379.02</v>
      </c>
      <c r="Q63">
        <f>武魂升阶!Q63*(1+VLOOKUP($B$1,武魂升星!$C$13:$Q$19,Q$2,0))+VLOOKUP($B$1,武魂升星!$C$5:$Q$11,Q$2,0)</f>
        <v>379.02</v>
      </c>
      <c r="T63">
        <f>武魂升阶!T63*(1+VLOOKUP($B$1,武魂升星!$C$13:$Q$19,T$2,0))+VLOOKUP($B$1,武魂升星!$C$5:$Q$11,T$2,0)</f>
        <v>13881.038</v>
      </c>
      <c r="U63">
        <f>武魂升阶!U63*(1+VLOOKUP($B$1,武魂升星!$C$13:$Q$19,U$2,0))+VLOOKUP($B$1,武魂升星!$C$5:$Q$11,U$2,0)</f>
        <v>4761.53</v>
      </c>
      <c r="V63">
        <f>武魂升阶!V63*(1+VLOOKUP($B$1,武魂升星!$C$13:$Q$19,V$2,0))+VLOOKUP($B$1,武魂升星!$C$5:$Q$11,V$2,0)</f>
        <v>1272.972</v>
      </c>
      <c r="W63">
        <f>武魂升阶!W63*(1+VLOOKUP($B$1,武魂升星!$C$13:$Q$19,W$2,0))+VLOOKUP($B$1,武魂升星!$C$5:$Q$11,W$2,0)</f>
        <v>1272.972</v>
      </c>
      <c r="X63">
        <f>武魂升阶!X63*(1+VLOOKUP($B$1,武魂升星!$C$13:$Q$19,X$2,0))+VLOOKUP($B$1,武魂升星!$C$5:$Q$11,X$2,0)</f>
        <v>262.69</v>
      </c>
      <c r="Y63">
        <f>武魂升阶!Y63*(1+VLOOKUP($B$1,武魂升星!$C$13:$Q$19,Y$2,0))+VLOOKUP($B$1,武魂升星!$C$5:$Q$11,Y$2,0)</f>
        <v>262.69</v>
      </c>
      <c r="Z63">
        <f>武魂升阶!Z63*(1+VLOOKUP($B$1,武魂升星!$C$13:$Q$19,Z$2,0))+VLOOKUP($B$1,武魂升星!$C$5:$Q$11,Z$2,0)</f>
        <v>270.43400000000003</v>
      </c>
      <c r="AA63">
        <f>武魂升阶!AA63*(1+VLOOKUP($B$1,武魂升星!$C$13:$Q$19,AA$2,0))+VLOOKUP($B$1,武魂升星!$C$5:$Q$11,AA$2,0)</f>
        <v>269.73</v>
      </c>
      <c r="AB63">
        <f>武魂升阶!AB63*(1+VLOOKUP($B$1,武魂升星!$C$13:$Q$19,AB$2,0))+VLOOKUP($B$1,武魂升星!$C$5:$Q$11,AB$2,0)</f>
        <v>266.21000000000004</v>
      </c>
      <c r="AC63">
        <f>武魂升阶!AC63*(1+VLOOKUP($B$1,武魂升星!$C$13:$Q$19,AC$2,0))+VLOOKUP($B$1,武魂升星!$C$5:$Q$11,AC$2,0)</f>
        <v>266.21000000000004</v>
      </c>
      <c r="AD63">
        <f>武魂升阶!AD63*(1+VLOOKUP($B$1,武魂升星!$C$13:$Q$19,AD$2,0))+VLOOKUP($B$1,武魂升星!$C$5:$Q$11,AD$2,0)</f>
        <v>0</v>
      </c>
      <c r="AE63">
        <f>武魂升阶!AE63*(1+VLOOKUP($B$1,武魂升星!$C$13:$Q$19,AE$2,0))+VLOOKUP($B$1,武魂升星!$C$5:$Q$11,AE$2,0)</f>
        <v>0</v>
      </c>
      <c r="AF63">
        <f>武魂升阶!AF63*(1+VLOOKUP($B$1,武魂升星!$C$13:$Q$19,AF$2,0))+VLOOKUP($B$1,武魂升星!$C$5:$Q$11,AF$2,0)</f>
        <v>379.02</v>
      </c>
      <c r="AG63">
        <f>武魂升阶!AG63*(1+VLOOKUP($B$1,武魂升星!$C$13:$Q$19,AG$2,0))+VLOOKUP($B$1,武魂升星!$C$5:$Q$11,AG$2,0)</f>
        <v>379.02</v>
      </c>
      <c r="AJ63">
        <f>武魂升阶!AJ63*(1+VLOOKUP($B$1,武魂升星!$C$13:$Q$19,AJ$2,0))+VLOOKUP($B$1,武魂升星!$C$5:$Q$11,AJ$2,0)</f>
        <v>13058.216</v>
      </c>
      <c r="AK63">
        <f>武魂升阶!AK63*(1+VLOOKUP($B$1,武魂升星!$C$13:$Q$19,AK$2,0))+VLOOKUP($B$1,武魂升星!$C$5:$Q$11,AK$2,0)</f>
        <v>4899.03</v>
      </c>
      <c r="AL63">
        <f>武魂升阶!AL63*(1+VLOOKUP($B$1,武魂升星!$C$13:$Q$19,AL$2,0))+VLOOKUP($B$1,武魂升星!$C$5:$Q$11,AL$2,0)</f>
        <v>1175.356</v>
      </c>
      <c r="AM63">
        <f>武魂升阶!AM63*(1+VLOOKUP($B$1,武魂升星!$C$13:$Q$19,AM$2,0))+VLOOKUP($B$1,武魂升星!$C$5:$Q$11,AM$2,0)</f>
        <v>1175.356</v>
      </c>
      <c r="AN63">
        <f>武魂升阶!AN63*(1+VLOOKUP($B$1,武魂升星!$C$13:$Q$19,AN$2,0))+VLOOKUP($B$1,武魂升星!$C$5:$Q$11,AN$2,0)</f>
        <v>266.21000000000004</v>
      </c>
      <c r="AO63">
        <f>武魂升阶!AO63*(1+VLOOKUP($B$1,武魂升星!$C$13:$Q$19,AO$2,0))+VLOOKUP($B$1,武魂升星!$C$5:$Q$11,AO$2,0)</f>
        <v>266.21000000000004</v>
      </c>
      <c r="AP63">
        <f>武魂升阶!AP63*(1+VLOOKUP($B$1,武魂升星!$C$13:$Q$19,AP$2,0))+VLOOKUP($B$1,武魂升星!$C$5:$Q$11,AP$2,0)</f>
        <v>266.91399999999999</v>
      </c>
      <c r="AQ63">
        <f>武魂升阶!AQ63*(1+VLOOKUP($B$1,武魂升星!$C$13:$Q$19,AQ$2,0))+VLOOKUP($B$1,武魂升星!$C$5:$Q$11,AQ$2,0)</f>
        <v>266.21000000000004</v>
      </c>
      <c r="AR63">
        <f>武魂升阶!AR63*(1+VLOOKUP($B$1,武魂升星!$C$13:$Q$19,AR$2,0))+VLOOKUP($B$1,武魂升星!$C$5:$Q$11,AR$2,0)</f>
        <v>266.21000000000004</v>
      </c>
      <c r="AS63">
        <f>武魂升阶!AS63*(1+VLOOKUP($B$1,武魂升星!$C$13:$Q$19,AS$2,0))+VLOOKUP($B$1,武魂升星!$C$5:$Q$11,AS$2,0)</f>
        <v>266.21000000000004</v>
      </c>
      <c r="AT63">
        <f>武魂升阶!AT63*(1+VLOOKUP($B$1,武魂升星!$C$13:$Q$19,AT$2,0))+VLOOKUP($B$1,武魂升星!$C$5:$Q$11,AT$2,0)</f>
        <v>0</v>
      </c>
      <c r="AU63">
        <f>武魂升阶!AU63*(1+VLOOKUP($B$1,武魂升星!$C$13:$Q$19,AU$2,0))+VLOOKUP($B$1,武魂升星!$C$5:$Q$11,AU$2,0)</f>
        <v>0</v>
      </c>
      <c r="AV63">
        <f>武魂升阶!AV63*(1+VLOOKUP($B$1,武魂升星!$C$13:$Q$19,AV$2,0))+VLOOKUP($B$1,武魂升星!$C$5:$Q$11,AV$2,0)</f>
        <v>379.02</v>
      </c>
      <c r="AW63">
        <f>武魂升阶!AW63*(1+VLOOKUP($B$1,武魂升星!$C$13:$Q$19,AW$2,0))+VLOOKUP($B$1,武魂升星!$C$5:$Q$11,AW$2,0)</f>
        <v>379.02</v>
      </c>
      <c r="AZ63">
        <f>VLOOKUP($B$2,武魂升星!$C$21:$D$27,2,0)</f>
        <v>0.48</v>
      </c>
      <c r="BA63">
        <f>VLOOKUP($B$2,武魂升星!$C$21:$D$27,2,0)</f>
        <v>0.48</v>
      </c>
      <c r="BB63">
        <f>VLOOKUP($B$2,武魂升星!$C$21:$D$27,2,0)</f>
        <v>0.48</v>
      </c>
      <c r="BC63">
        <f>VLOOKUP($B$2,武魂升星!$C$21:$D$27,2,0)</f>
        <v>0.48</v>
      </c>
      <c r="BD63">
        <f>VLOOKUP($B$2,武魂升星!$C$21:$D$27,2,0)</f>
        <v>0.48</v>
      </c>
      <c r="BE63">
        <f>VLOOKUP($B$2,武魂升星!$C$21:$D$27,2,0)</f>
        <v>0.48</v>
      </c>
      <c r="BF63">
        <f>VLOOKUP($B$2,武魂升星!$C$21:$D$27,2,0)</f>
        <v>0.48</v>
      </c>
      <c r="BG63">
        <f>VLOOKUP($B$2,武魂升星!$C$21:$D$27,2,0)</f>
        <v>0.48</v>
      </c>
      <c r="BH63">
        <f>VLOOKUP($B$2,武魂升星!$C$21:$D$27,2,0)</f>
        <v>0.48</v>
      </c>
      <c r="BI63">
        <f>VLOOKUP($B$2,武魂升星!$C$21:$D$27,2,0)</f>
        <v>0.48</v>
      </c>
      <c r="BJ63">
        <f>VLOOKUP($B$2,武魂升星!$C$21:$D$27,2,0)</f>
        <v>0.48</v>
      </c>
      <c r="BK63">
        <f>VLOOKUP($B$2,武魂升星!$C$21:$D$27,2,0)</f>
        <v>0.48</v>
      </c>
      <c r="BL63">
        <f>VLOOKUP($B$2,武魂升星!$C$21:$D$27,2,0)</f>
        <v>0.48</v>
      </c>
      <c r="BM63">
        <f>VLOOKUP($B$2,武魂升星!$C$21:$D$27,2,0)</f>
        <v>0.48</v>
      </c>
    </row>
    <row r="64" spans="2:65" x14ac:dyDescent="0.2">
      <c r="B64">
        <v>60</v>
      </c>
      <c r="D64">
        <f>武魂升阶!D64*(1+VLOOKUP($B$1,武魂升星!$C$13:$Q$19,D$2,0))+VLOOKUP($B$1,武魂升星!$C$5:$Q$11,D$2,0)</f>
        <v>14880.234000000002</v>
      </c>
      <c r="E64">
        <f>武魂升阶!E64*(1+VLOOKUP($B$1,武魂升星!$C$13:$Q$19,E$2,0))+VLOOKUP($B$1,武魂升星!$C$5:$Q$11,E$2,0)</f>
        <v>4673.6180000000004</v>
      </c>
      <c r="F64">
        <f>武魂升阶!F64*(1+VLOOKUP($B$1,武魂升星!$C$13:$Q$19,F$2,0))+VLOOKUP($B$1,武魂升星!$C$5:$Q$11,F$2,0)</f>
        <v>1390.604</v>
      </c>
      <c r="G64">
        <f>武魂升阶!G64*(1+VLOOKUP($B$1,武魂升星!$C$13:$Q$19,G$2,0))+VLOOKUP($B$1,武魂升星!$C$5:$Q$11,G$2,0)</f>
        <v>1390.604</v>
      </c>
      <c r="H64">
        <f>武魂升阶!H64*(1+VLOOKUP($B$1,武魂升星!$C$13:$Q$19,H$2,0))+VLOOKUP($B$1,武魂升星!$C$5:$Q$11,H$2,0)</f>
        <v>269.73</v>
      </c>
      <c r="I64">
        <f>武魂升阶!I64*(1+VLOOKUP($B$1,武魂升星!$C$13:$Q$19,I$2,0))+VLOOKUP($B$1,武魂升星!$C$5:$Q$11,I$2,0)</f>
        <v>269.73</v>
      </c>
      <c r="J64">
        <f>武魂升阶!J64*(1+VLOOKUP($B$1,武魂升星!$C$13:$Q$19,J$2,0))+VLOOKUP($B$1,武魂升星!$C$5:$Q$11,J$2,0)</f>
        <v>270.49799999999999</v>
      </c>
      <c r="K64">
        <f>武魂升阶!K64*(1+VLOOKUP($B$1,武魂升星!$C$13:$Q$19,K$2,0))+VLOOKUP($B$1,武魂升星!$C$5:$Q$11,K$2,0)</f>
        <v>269.73</v>
      </c>
      <c r="L64">
        <f>武魂升阶!L64*(1+VLOOKUP($B$1,武魂升星!$C$13:$Q$19,L$2,0))+VLOOKUP($B$1,武魂升星!$C$5:$Q$11,L$2,0)</f>
        <v>269.73</v>
      </c>
      <c r="M64">
        <f>武魂升阶!M64*(1+VLOOKUP($B$1,武魂升星!$C$13:$Q$19,M$2,0))+VLOOKUP($B$1,武魂升星!$C$5:$Q$11,M$2,0)</f>
        <v>269.73</v>
      </c>
      <c r="N64">
        <f>武魂升阶!N64*(1+VLOOKUP($B$1,武魂升星!$C$13:$Q$19,N$2,0))+VLOOKUP($B$1,武魂升星!$C$5:$Q$11,N$2,0)</f>
        <v>0</v>
      </c>
      <c r="O64">
        <f>武魂升阶!O64*(1+VLOOKUP($B$1,武魂升星!$C$13:$Q$19,O$2,0))+VLOOKUP($B$1,武魂升星!$C$5:$Q$11,O$2,0)</f>
        <v>0</v>
      </c>
      <c r="P64">
        <f>武魂升阶!P64*(1+VLOOKUP($B$1,武魂升星!$C$13:$Q$19,P$2,0))+VLOOKUP($B$1,武魂升星!$C$5:$Q$11,P$2,0)</f>
        <v>387.54</v>
      </c>
      <c r="Q64">
        <f>武魂升阶!Q64*(1+VLOOKUP($B$1,武魂升星!$C$13:$Q$19,Q$2,0))+VLOOKUP($B$1,武魂升星!$C$5:$Q$11,Q$2,0)</f>
        <v>387.54</v>
      </c>
      <c r="T64">
        <f>武魂升阶!T64*(1+VLOOKUP($B$1,武魂升星!$C$13:$Q$19,T$2,0))+VLOOKUP($B$1,武魂升星!$C$5:$Q$11,T$2,0)</f>
        <v>14039.768</v>
      </c>
      <c r="U64">
        <f>武魂升阶!U64*(1+VLOOKUP($B$1,武魂升星!$C$13:$Q$19,U$2,0))+VLOOKUP($B$1,武魂升星!$C$5:$Q$11,U$2,0)</f>
        <v>4811.6679999999997</v>
      </c>
      <c r="V64">
        <f>武魂升阶!V64*(1+VLOOKUP($B$1,武魂升星!$C$13:$Q$19,V$2,0))+VLOOKUP($B$1,武魂升星!$C$5:$Q$11,V$2,0)</f>
        <v>1285.788</v>
      </c>
      <c r="W64">
        <f>武魂升阶!W64*(1+VLOOKUP($B$1,武魂升星!$C$13:$Q$19,W$2,0))+VLOOKUP($B$1,武魂升星!$C$5:$Q$11,W$2,0)</f>
        <v>1285.788</v>
      </c>
      <c r="X64">
        <f>武魂升阶!X64*(1+VLOOKUP($B$1,武魂升星!$C$13:$Q$19,X$2,0))+VLOOKUP($B$1,武魂升星!$C$5:$Q$11,X$2,0)</f>
        <v>265.89</v>
      </c>
      <c r="Y64">
        <f>武魂升阶!Y64*(1+VLOOKUP($B$1,武魂升星!$C$13:$Q$19,Y$2,0))+VLOOKUP($B$1,武魂升星!$C$5:$Q$11,Y$2,0)</f>
        <v>265.89</v>
      </c>
      <c r="Z64">
        <f>武魂升阶!Z64*(1+VLOOKUP($B$1,武魂升星!$C$13:$Q$19,Z$2,0))+VLOOKUP($B$1,武魂升星!$C$5:$Q$11,Z$2,0)</f>
        <v>274.33800000000002</v>
      </c>
      <c r="AA64">
        <f>武魂升阶!AA64*(1+VLOOKUP($B$1,武魂升星!$C$13:$Q$19,AA$2,0))+VLOOKUP($B$1,武魂升星!$C$5:$Q$11,AA$2,0)</f>
        <v>273.57</v>
      </c>
      <c r="AB64">
        <f>武魂升阶!AB64*(1+VLOOKUP($B$1,武魂升星!$C$13:$Q$19,AB$2,0))+VLOOKUP($B$1,武魂升星!$C$5:$Q$11,AB$2,0)</f>
        <v>269.73</v>
      </c>
      <c r="AC64">
        <f>武魂升阶!AC64*(1+VLOOKUP($B$1,武魂升星!$C$13:$Q$19,AC$2,0))+VLOOKUP($B$1,武魂升星!$C$5:$Q$11,AC$2,0)</f>
        <v>269.73</v>
      </c>
      <c r="AD64">
        <f>武魂升阶!AD64*(1+VLOOKUP($B$1,武魂升星!$C$13:$Q$19,AD$2,0))+VLOOKUP($B$1,武魂升星!$C$5:$Q$11,AD$2,0)</f>
        <v>0</v>
      </c>
      <c r="AE64">
        <f>武魂升阶!AE64*(1+VLOOKUP($B$1,武魂升星!$C$13:$Q$19,AE$2,0))+VLOOKUP($B$1,武魂升星!$C$5:$Q$11,AE$2,0)</f>
        <v>0</v>
      </c>
      <c r="AF64">
        <f>武魂升阶!AF64*(1+VLOOKUP($B$1,武魂升星!$C$13:$Q$19,AF$2,0))+VLOOKUP($B$1,武魂升星!$C$5:$Q$11,AF$2,0)</f>
        <v>387.54</v>
      </c>
      <c r="AG64">
        <f>武魂升阶!AG64*(1+VLOOKUP($B$1,武魂升星!$C$13:$Q$19,AG$2,0))+VLOOKUP($B$1,武魂升星!$C$5:$Q$11,AG$2,0)</f>
        <v>387.54</v>
      </c>
      <c r="AJ64">
        <f>武魂升阶!AJ64*(1+VLOOKUP($B$1,武魂升星!$C$13:$Q$19,AJ$2,0))+VLOOKUP($B$1,武魂升星!$C$5:$Q$11,AJ$2,0)</f>
        <v>13199.302000000001</v>
      </c>
      <c r="AK64">
        <f>武魂升阶!AK64*(1+VLOOKUP($B$1,武魂升星!$C$13:$Q$19,AK$2,0))+VLOOKUP($B$1,武魂升星!$C$5:$Q$11,AK$2,0)</f>
        <v>4952.16</v>
      </c>
      <c r="AL64">
        <f>武魂升阶!AL64*(1+VLOOKUP($B$1,武魂升星!$C$13:$Q$19,AL$2,0))+VLOOKUP($B$1,武魂升星!$C$5:$Q$11,AL$2,0)</f>
        <v>1186.268</v>
      </c>
      <c r="AM64">
        <f>武魂升阶!AM64*(1+VLOOKUP($B$1,武魂升星!$C$13:$Q$19,AM$2,0))+VLOOKUP($B$1,武魂升星!$C$5:$Q$11,AM$2,0)</f>
        <v>1186.268</v>
      </c>
      <c r="AN64">
        <f>武魂升阶!AN64*(1+VLOOKUP($B$1,武魂升星!$C$13:$Q$19,AN$2,0))+VLOOKUP($B$1,武魂升星!$C$5:$Q$11,AN$2,0)</f>
        <v>269.73</v>
      </c>
      <c r="AO64">
        <f>武魂升阶!AO64*(1+VLOOKUP($B$1,武魂升星!$C$13:$Q$19,AO$2,0))+VLOOKUP($B$1,武魂升星!$C$5:$Q$11,AO$2,0)</f>
        <v>269.73</v>
      </c>
      <c r="AP64">
        <f>武魂升阶!AP64*(1+VLOOKUP($B$1,武魂升星!$C$13:$Q$19,AP$2,0))+VLOOKUP($B$1,武魂升星!$C$5:$Q$11,AP$2,0)</f>
        <v>270.49799999999999</v>
      </c>
      <c r="AQ64">
        <f>武魂升阶!AQ64*(1+VLOOKUP($B$1,武魂升星!$C$13:$Q$19,AQ$2,0))+VLOOKUP($B$1,武魂升星!$C$5:$Q$11,AQ$2,0)</f>
        <v>269.73</v>
      </c>
      <c r="AR64">
        <f>武魂升阶!AR64*(1+VLOOKUP($B$1,武魂升星!$C$13:$Q$19,AR$2,0))+VLOOKUP($B$1,武魂升星!$C$5:$Q$11,AR$2,0)</f>
        <v>269.73</v>
      </c>
      <c r="AS64">
        <f>武魂升阶!AS64*(1+VLOOKUP($B$1,武魂升星!$C$13:$Q$19,AS$2,0))+VLOOKUP($B$1,武魂升星!$C$5:$Q$11,AS$2,0)</f>
        <v>269.73</v>
      </c>
      <c r="AT64">
        <f>武魂升阶!AT64*(1+VLOOKUP($B$1,武魂升星!$C$13:$Q$19,AT$2,0))+VLOOKUP($B$1,武魂升星!$C$5:$Q$11,AT$2,0)</f>
        <v>0</v>
      </c>
      <c r="AU64">
        <f>武魂升阶!AU64*(1+VLOOKUP($B$1,武魂升星!$C$13:$Q$19,AU$2,0))+VLOOKUP($B$1,武魂升星!$C$5:$Q$11,AU$2,0)</f>
        <v>0</v>
      </c>
      <c r="AV64">
        <f>武魂升阶!AV64*(1+VLOOKUP($B$1,武魂升星!$C$13:$Q$19,AV$2,0))+VLOOKUP($B$1,武魂升星!$C$5:$Q$11,AV$2,0)</f>
        <v>387.54</v>
      </c>
      <c r="AW64">
        <f>武魂升阶!AW64*(1+VLOOKUP($B$1,武魂升星!$C$13:$Q$19,AW$2,0))+VLOOKUP($B$1,武魂升星!$C$5:$Q$11,AW$2,0)</f>
        <v>387.54</v>
      </c>
      <c r="AZ64">
        <f>VLOOKUP($B$2,武魂升星!$C$21:$D$27,2,0)</f>
        <v>0.48</v>
      </c>
      <c r="BA64">
        <f>VLOOKUP($B$2,武魂升星!$C$21:$D$27,2,0)</f>
        <v>0.48</v>
      </c>
      <c r="BB64">
        <f>VLOOKUP($B$2,武魂升星!$C$21:$D$27,2,0)</f>
        <v>0.48</v>
      </c>
      <c r="BC64">
        <f>VLOOKUP($B$2,武魂升星!$C$21:$D$27,2,0)</f>
        <v>0.48</v>
      </c>
      <c r="BD64">
        <f>VLOOKUP($B$2,武魂升星!$C$21:$D$27,2,0)</f>
        <v>0.48</v>
      </c>
      <c r="BE64">
        <f>VLOOKUP($B$2,武魂升星!$C$21:$D$27,2,0)</f>
        <v>0.48</v>
      </c>
      <c r="BF64">
        <f>VLOOKUP($B$2,武魂升星!$C$21:$D$27,2,0)</f>
        <v>0.48</v>
      </c>
      <c r="BG64">
        <f>VLOOKUP($B$2,武魂升星!$C$21:$D$27,2,0)</f>
        <v>0.48</v>
      </c>
      <c r="BH64">
        <f>VLOOKUP($B$2,武魂升星!$C$21:$D$27,2,0)</f>
        <v>0.48</v>
      </c>
      <c r="BI64">
        <f>VLOOKUP($B$2,武魂升星!$C$21:$D$27,2,0)</f>
        <v>0.48</v>
      </c>
      <c r="BJ64">
        <f>VLOOKUP($B$2,武魂升星!$C$21:$D$27,2,0)</f>
        <v>0.48</v>
      </c>
      <c r="BK64">
        <f>VLOOKUP($B$2,武魂升星!$C$21:$D$27,2,0)</f>
        <v>0.48</v>
      </c>
      <c r="BL64">
        <f>VLOOKUP($B$2,武魂升星!$C$21:$D$27,2,0)</f>
        <v>0.48</v>
      </c>
      <c r="BM64">
        <f>VLOOKUP($B$2,武魂升星!$C$21:$D$27,2,0)</f>
        <v>0.48</v>
      </c>
    </row>
    <row r="65" spans="2:65" x14ac:dyDescent="0.2">
      <c r="B65">
        <v>61</v>
      </c>
      <c r="D65">
        <f>武魂升阶!D65*(1+VLOOKUP($B$1,武魂升星!$C$13:$Q$19,D$2,0))+VLOOKUP($B$1,武魂升星!$C$5:$Q$11,D$2,0)</f>
        <v>15012.234000000002</v>
      </c>
      <c r="E65">
        <f>武魂升阶!E65*(1+VLOOKUP($B$1,武魂升星!$C$13:$Q$19,E$2,0))+VLOOKUP($B$1,武魂升星!$C$5:$Q$11,E$2,0)</f>
        <v>4708.8179999999993</v>
      </c>
      <c r="F65">
        <f>武魂升阶!F65*(1+VLOOKUP($B$1,武魂升星!$C$13:$Q$19,F$2,0))+VLOOKUP($B$1,武魂升星!$C$5:$Q$11,F$2,0)</f>
        <v>1401.8040000000001</v>
      </c>
      <c r="G65">
        <f>武魂升阶!G65*(1+VLOOKUP($B$1,武魂升星!$C$13:$Q$19,G$2,0))+VLOOKUP($B$1,武魂升星!$C$5:$Q$11,G$2,0)</f>
        <v>1401.8040000000001</v>
      </c>
      <c r="H65">
        <f>武魂升阶!H65*(1+VLOOKUP($B$1,武魂升星!$C$13:$Q$19,H$2,0))+VLOOKUP($B$1,武魂升星!$C$5:$Q$11,H$2,0)</f>
        <v>272.93</v>
      </c>
      <c r="I65">
        <f>武魂升阶!I65*(1+VLOOKUP($B$1,武魂升星!$C$13:$Q$19,I$2,0))+VLOOKUP($B$1,武魂升星!$C$5:$Q$11,I$2,0)</f>
        <v>272.93</v>
      </c>
      <c r="J65">
        <f>武魂升阶!J65*(1+VLOOKUP($B$1,武魂升星!$C$13:$Q$19,J$2,0))+VLOOKUP($B$1,武魂升星!$C$5:$Q$11,J$2,0)</f>
        <v>273.69799999999998</v>
      </c>
      <c r="K65">
        <f>武魂升阶!K65*(1+VLOOKUP($B$1,武魂升星!$C$13:$Q$19,K$2,0))+VLOOKUP($B$1,武魂升星!$C$5:$Q$11,K$2,0)</f>
        <v>272.93</v>
      </c>
      <c r="L65">
        <f>武魂升阶!L65*(1+VLOOKUP($B$1,武魂升星!$C$13:$Q$19,L$2,0))+VLOOKUP($B$1,武魂升星!$C$5:$Q$11,L$2,0)</f>
        <v>272.93</v>
      </c>
      <c r="M65">
        <f>武魂升阶!M65*(1+VLOOKUP($B$1,武魂升星!$C$13:$Q$19,M$2,0))+VLOOKUP($B$1,武魂升星!$C$5:$Q$11,M$2,0)</f>
        <v>272.93</v>
      </c>
      <c r="N65">
        <f>武魂升阶!N65*(1+VLOOKUP($B$1,武魂升星!$C$13:$Q$19,N$2,0))+VLOOKUP($B$1,武魂升星!$C$5:$Q$11,N$2,0)</f>
        <v>0</v>
      </c>
      <c r="O65">
        <f>武魂升阶!O65*(1+VLOOKUP($B$1,武魂升星!$C$13:$Q$19,O$2,0))+VLOOKUP($B$1,武魂升星!$C$5:$Q$11,O$2,0)</f>
        <v>0</v>
      </c>
      <c r="P65">
        <f>武魂升阶!P65*(1+VLOOKUP($B$1,武魂升星!$C$13:$Q$19,P$2,0))+VLOOKUP($B$1,武魂升星!$C$5:$Q$11,P$2,0)</f>
        <v>393.54</v>
      </c>
      <c r="Q65">
        <f>武魂升阶!Q65*(1+VLOOKUP($B$1,武魂升星!$C$13:$Q$19,Q$2,0))+VLOOKUP($B$1,武魂升星!$C$5:$Q$11,Q$2,0)</f>
        <v>393.54</v>
      </c>
      <c r="T65">
        <f>武魂升阶!T65*(1+VLOOKUP($B$1,武魂升星!$C$13:$Q$19,T$2,0))+VLOOKUP($B$1,武魂升星!$C$5:$Q$11,T$2,0)</f>
        <v>14158.568000000001</v>
      </c>
      <c r="U65">
        <f>武魂升阶!U65*(1+VLOOKUP($B$1,武魂升星!$C$13:$Q$19,U$2,0))+VLOOKUP($B$1,武魂升星!$C$5:$Q$11,U$2,0)</f>
        <v>4849.0679999999993</v>
      </c>
      <c r="V65">
        <f>武魂升阶!V65*(1+VLOOKUP($B$1,武魂升星!$C$13:$Q$19,V$2,0))+VLOOKUP($B$1,武魂升星!$C$5:$Q$11,V$2,0)</f>
        <v>1295.3879999999999</v>
      </c>
      <c r="W65">
        <f>武魂升阶!W65*(1+VLOOKUP($B$1,武魂升星!$C$13:$Q$19,W$2,0))+VLOOKUP($B$1,武魂升星!$C$5:$Q$11,W$2,0)</f>
        <v>1295.3879999999999</v>
      </c>
      <c r="X65">
        <f>武魂升阶!X65*(1+VLOOKUP($B$1,武魂升星!$C$13:$Q$19,X$2,0))+VLOOKUP($B$1,武魂升星!$C$5:$Q$11,X$2,0)</f>
        <v>269.09000000000003</v>
      </c>
      <c r="Y65">
        <f>武魂升阶!Y65*(1+VLOOKUP($B$1,武魂升星!$C$13:$Q$19,Y$2,0))+VLOOKUP($B$1,武魂升星!$C$5:$Q$11,Y$2,0)</f>
        <v>269.09000000000003</v>
      </c>
      <c r="Z65">
        <f>武魂升阶!Z65*(1+VLOOKUP($B$1,武魂升星!$C$13:$Q$19,Z$2,0))+VLOOKUP($B$1,武魂升星!$C$5:$Q$11,Z$2,0)</f>
        <v>277.53800000000001</v>
      </c>
      <c r="AA65">
        <f>武魂升阶!AA65*(1+VLOOKUP($B$1,武魂升星!$C$13:$Q$19,AA$2,0))+VLOOKUP($B$1,武魂升星!$C$5:$Q$11,AA$2,0)</f>
        <v>276.77</v>
      </c>
      <c r="AB65">
        <f>武魂升阶!AB65*(1+VLOOKUP($B$1,武魂升星!$C$13:$Q$19,AB$2,0))+VLOOKUP($B$1,武魂升星!$C$5:$Q$11,AB$2,0)</f>
        <v>272.93</v>
      </c>
      <c r="AC65">
        <f>武魂升阶!AC65*(1+VLOOKUP($B$1,武魂升星!$C$13:$Q$19,AC$2,0))+VLOOKUP($B$1,武魂升星!$C$5:$Q$11,AC$2,0)</f>
        <v>272.93</v>
      </c>
      <c r="AD65">
        <f>武魂升阶!AD65*(1+VLOOKUP($B$1,武魂升星!$C$13:$Q$19,AD$2,0))+VLOOKUP($B$1,武魂升星!$C$5:$Q$11,AD$2,0)</f>
        <v>0</v>
      </c>
      <c r="AE65">
        <f>武魂升阶!AE65*(1+VLOOKUP($B$1,武魂升星!$C$13:$Q$19,AE$2,0))+VLOOKUP($B$1,武魂升星!$C$5:$Q$11,AE$2,0)</f>
        <v>0</v>
      </c>
      <c r="AF65">
        <f>武魂升阶!AF65*(1+VLOOKUP($B$1,武魂升星!$C$13:$Q$19,AF$2,0))+VLOOKUP($B$1,武魂升星!$C$5:$Q$11,AF$2,0)</f>
        <v>393.54</v>
      </c>
      <c r="AG65">
        <f>武魂升阶!AG65*(1+VLOOKUP($B$1,武魂升星!$C$13:$Q$19,AG$2,0))+VLOOKUP($B$1,武魂升星!$C$5:$Q$11,AG$2,0)</f>
        <v>393.54</v>
      </c>
      <c r="AJ65">
        <f>武魂升阶!AJ65*(1+VLOOKUP($B$1,武魂升星!$C$13:$Q$19,AJ$2,0))+VLOOKUP($B$1,武魂升星!$C$5:$Q$11,AJ$2,0)</f>
        <v>13304.902000000002</v>
      </c>
      <c r="AK65">
        <f>武魂升阶!AK65*(1+VLOOKUP($B$1,武魂升星!$C$13:$Q$19,AK$2,0))+VLOOKUP($B$1,武魂升星!$C$5:$Q$11,AK$2,0)</f>
        <v>4991.76</v>
      </c>
      <c r="AL65">
        <f>武魂升阶!AL65*(1+VLOOKUP($B$1,武魂升星!$C$13:$Q$19,AL$2,0))+VLOOKUP($B$1,武魂升星!$C$5:$Q$11,AL$2,0)</f>
        <v>1194.268</v>
      </c>
      <c r="AM65">
        <f>武魂升阶!AM65*(1+VLOOKUP($B$1,武魂升星!$C$13:$Q$19,AM$2,0))+VLOOKUP($B$1,武魂升星!$C$5:$Q$11,AM$2,0)</f>
        <v>1194.268</v>
      </c>
      <c r="AN65">
        <f>武魂升阶!AN65*(1+VLOOKUP($B$1,武魂升星!$C$13:$Q$19,AN$2,0))+VLOOKUP($B$1,武魂升星!$C$5:$Q$11,AN$2,0)</f>
        <v>272.93</v>
      </c>
      <c r="AO65">
        <f>武魂升阶!AO65*(1+VLOOKUP($B$1,武魂升星!$C$13:$Q$19,AO$2,0))+VLOOKUP($B$1,武魂升星!$C$5:$Q$11,AO$2,0)</f>
        <v>272.93</v>
      </c>
      <c r="AP65">
        <f>武魂升阶!AP65*(1+VLOOKUP($B$1,武魂升星!$C$13:$Q$19,AP$2,0))+VLOOKUP($B$1,武魂升星!$C$5:$Q$11,AP$2,0)</f>
        <v>273.69799999999998</v>
      </c>
      <c r="AQ65">
        <f>武魂升阶!AQ65*(1+VLOOKUP($B$1,武魂升星!$C$13:$Q$19,AQ$2,0))+VLOOKUP($B$1,武魂升星!$C$5:$Q$11,AQ$2,0)</f>
        <v>272.93</v>
      </c>
      <c r="AR65">
        <f>武魂升阶!AR65*(1+VLOOKUP($B$1,武魂升星!$C$13:$Q$19,AR$2,0))+VLOOKUP($B$1,武魂升星!$C$5:$Q$11,AR$2,0)</f>
        <v>272.93</v>
      </c>
      <c r="AS65">
        <f>武魂升阶!AS65*(1+VLOOKUP($B$1,武魂升星!$C$13:$Q$19,AS$2,0))+VLOOKUP($B$1,武魂升星!$C$5:$Q$11,AS$2,0)</f>
        <v>272.93</v>
      </c>
      <c r="AT65">
        <f>武魂升阶!AT65*(1+VLOOKUP($B$1,武魂升星!$C$13:$Q$19,AT$2,0))+VLOOKUP($B$1,武魂升星!$C$5:$Q$11,AT$2,0)</f>
        <v>0</v>
      </c>
      <c r="AU65">
        <f>武魂升阶!AU65*(1+VLOOKUP($B$1,武魂升星!$C$13:$Q$19,AU$2,0))+VLOOKUP($B$1,武魂升星!$C$5:$Q$11,AU$2,0)</f>
        <v>0</v>
      </c>
      <c r="AV65">
        <f>武魂升阶!AV65*(1+VLOOKUP($B$1,武魂升星!$C$13:$Q$19,AV$2,0))+VLOOKUP($B$1,武魂升星!$C$5:$Q$11,AV$2,0)</f>
        <v>393.54</v>
      </c>
      <c r="AW65">
        <f>武魂升阶!AW65*(1+VLOOKUP($B$1,武魂升星!$C$13:$Q$19,AW$2,0))+VLOOKUP($B$1,武魂升星!$C$5:$Q$11,AW$2,0)</f>
        <v>393.54</v>
      </c>
      <c r="AZ65">
        <f>VLOOKUP($B$2,武魂升星!$C$21:$D$27,2,0)</f>
        <v>0.48</v>
      </c>
      <c r="BA65">
        <f>VLOOKUP($B$2,武魂升星!$C$21:$D$27,2,0)</f>
        <v>0.48</v>
      </c>
      <c r="BB65">
        <f>VLOOKUP($B$2,武魂升星!$C$21:$D$27,2,0)</f>
        <v>0.48</v>
      </c>
      <c r="BC65">
        <f>VLOOKUP($B$2,武魂升星!$C$21:$D$27,2,0)</f>
        <v>0.48</v>
      </c>
      <c r="BD65">
        <f>VLOOKUP($B$2,武魂升星!$C$21:$D$27,2,0)</f>
        <v>0.48</v>
      </c>
      <c r="BE65">
        <f>VLOOKUP($B$2,武魂升星!$C$21:$D$27,2,0)</f>
        <v>0.48</v>
      </c>
      <c r="BF65">
        <f>VLOOKUP($B$2,武魂升星!$C$21:$D$27,2,0)</f>
        <v>0.48</v>
      </c>
      <c r="BG65">
        <f>VLOOKUP($B$2,武魂升星!$C$21:$D$27,2,0)</f>
        <v>0.48</v>
      </c>
      <c r="BH65">
        <f>VLOOKUP($B$2,武魂升星!$C$21:$D$27,2,0)</f>
        <v>0.48</v>
      </c>
      <c r="BI65">
        <f>VLOOKUP($B$2,武魂升星!$C$21:$D$27,2,0)</f>
        <v>0.48</v>
      </c>
      <c r="BJ65">
        <f>VLOOKUP($B$2,武魂升星!$C$21:$D$27,2,0)</f>
        <v>0.48</v>
      </c>
      <c r="BK65">
        <f>VLOOKUP($B$2,武魂升星!$C$21:$D$27,2,0)</f>
        <v>0.48</v>
      </c>
      <c r="BL65">
        <f>VLOOKUP($B$2,武魂升星!$C$21:$D$27,2,0)</f>
        <v>0.48</v>
      </c>
      <c r="BM65">
        <f>VLOOKUP($B$2,武魂升星!$C$21:$D$27,2,0)</f>
        <v>0.48</v>
      </c>
    </row>
    <row r="66" spans="2:65" x14ac:dyDescent="0.2">
      <c r="B66">
        <v>62</v>
      </c>
      <c r="D66">
        <f>武魂升阶!D66*(1+VLOOKUP($B$1,武魂升星!$C$13:$Q$19,D$2,0))+VLOOKUP($B$1,武魂升星!$C$5:$Q$11,D$2,0)</f>
        <v>15144.234000000002</v>
      </c>
      <c r="E66">
        <f>武魂升阶!E66*(1+VLOOKUP($B$1,武魂升星!$C$13:$Q$19,E$2,0))+VLOOKUP($B$1,武魂升星!$C$5:$Q$11,E$2,0)</f>
        <v>4744.018</v>
      </c>
      <c r="F66">
        <f>武魂升阶!F66*(1+VLOOKUP($B$1,武魂升星!$C$13:$Q$19,F$2,0))+VLOOKUP($B$1,武魂升星!$C$5:$Q$11,F$2,0)</f>
        <v>1413.0039999999999</v>
      </c>
      <c r="G66">
        <f>武魂升阶!G66*(1+VLOOKUP($B$1,武魂升星!$C$13:$Q$19,G$2,0))+VLOOKUP($B$1,武魂升星!$C$5:$Q$11,G$2,0)</f>
        <v>1413.0039999999999</v>
      </c>
      <c r="H66">
        <f>武魂升阶!H66*(1+VLOOKUP($B$1,武魂升星!$C$13:$Q$19,H$2,0))+VLOOKUP($B$1,武魂升星!$C$5:$Q$11,H$2,0)</f>
        <v>276.13</v>
      </c>
      <c r="I66">
        <f>武魂升阶!I66*(1+VLOOKUP($B$1,武魂升星!$C$13:$Q$19,I$2,0))+VLOOKUP($B$1,武魂升星!$C$5:$Q$11,I$2,0)</f>
        <v>276.13</v>
      </c>
      <c r="J66">
        <f>武魂升阶!J66*(1+VLOOKUP($B$1,武魂升星!$C$13:$Q$19,J$2,0))+VLOOKUP($B$1,武魂升星!$C$5:$Q$11,J$2,0)</f>
        <v>276.89800000000002</v>
      </c>
      <c r="K66">
        <f>武魂升阶!K66*(1+VLOOKUP($B$1,武魂升星!$C$13:$Q$19,K$2,0))+VLOOKUP($B$1,武魂升星!$C$5:$Q$11,K$2,0)</f>
        <v>276.13</v>
      </c>
      <c r="L66">
        <f>武魂升阶!L66*(1+VLOOKUP($B$1,武魂升星!$C$13:$Q$19,L$2,0))+VLOOKUP($B$1,武魂升星!$C$5:$Q$11,L$2,0)</f>
        <v>276.13</v>
      </c>
      <c r="M66">
        <f>武魂升阶!M66*(1+VLOOKUP($B$1,武魂升星!$C$13:$Q$19,M$2,0))+VLOOKUP($B$1,武魂升星!$C$5:$Q$11,M$2,0)</f>
        <v>276.13</v>
      </c>
      <c r="N66">
        <f>武魂升阶!N66*(1+VLOOKUP($B$1,武魂升星!$C$13:$Q$19,N$2,0))+VLOOKUP($B$1,武魂升星!$C$5:$Q$11,N$2,0)</f>
        <v>0</v>
      </c>
      <c r="O66">
        <f>武魂升阶!O66*(1+VLOOKUP($B$1,武魂升星!$C$13:$Q$19,O$2,0))+VLOOKUP($B$1,武魂升星!$C$5:$Q$11,O$2,0)</f>
        <v>0</v>
      </c>
      <c r="P66">
        <f>武魂升阶!P66*(1+VLOOKUP($B$1,武魂升星!$C$13:$Q$19,P$2,0))+VLOOKUP($B$1,武魂升星!$C$5:$Q$11,P$2,0)</f>
        <v>399.54</v>
      </c>
      <c r="Q66">
        <f>武魂升阶!Q66*(1+VLOOKUP($B$1,武魂升星!$C$13:$Q$19,Q$2,0))+VLOOKUP($B$1,武魂升星!$C$5:$Q$11,Q$2,0)</f>
        <v>399.54</v>
      </c>
      <c r="T66">
        <f>武魂升阶!T66*(1+VLOOKUP($B$1,武魂升星!$C$13:$Q$19,T$2,0))+VLOOKUP($B$1,武魂升星!$C$5:$Q$11,T$2,0)</f>
        <v>14277.368000000002</v>
      </c>
      <c r="U66">
        <f>武魂升阶!U66*(1+VLOOKUP($B$1,武魂升星!$C$13:$Q$19,U$2,0))+VLOOKUP($B$1,武魂升星!$C$5:$Q$11,U$2,0)</f>
        <v>4886.4679999999998</v>
      </c>
      <c r="V66">
        <f>武魂升阶!V66*(1+VLOOKUP($B$1,武魂升星!$C$13:$Q$19,V$2,0))+VLOOKUP($B$1,武魂升星!$C$5:$Q$11,V$2,0)</f>
        <v>1304.9879999999998</v>
      </c>
      <c r="W66">
        <f>武魂升阶!W66*(1+VLOOKUP($B$1,武魂升星!$C$13:$Q$19,W$2,0))+VLOOKUP($B$1,武魂升星!$C$5:$Q$11,W$2,0)</f>
        <v>1304.9879999999998</v>
      </c>
      <c r="X66">
        <f>武魂升阶!X66*(1+VLOOKUP($B$1,武魂升星!$C$13:$Q$19,X$2,0))+VLOOKUP($B$1,武魂升星!$C$5:$Q$11,X$2,0)</f>
        <v>272.29000000000002</v>
      </c>
      <c r="Y66">
        <f>武魂升阶!Y66*(1+VLOOKUP($B$1,武魂升星!$C$13:$Q$19,Y$2,0))+VLOOKUP($B$1,武魂升星!$C$5:$Q$11,Y$2,0)</f>
        <v>272.29000000000002</v>
      </c>
      <c r="Z66">
        <f>武魂升阶!Z66*(1+VLOOKUP($B$1,武魂升星!$C$13:$Q$19,Z$2,0))+VLOOKUP($B$1,武魂升星!$C$5:$Q$11,Z$2,0)</f>
        <v>280.738</v>
      </c>
      <c r="AA66">
        <f>武魂升阶!AA66*(1+VLOOKUP($B$1,武魂升星!$C$13:$Q$19,AA$2,0))+VLOOKUP($B$1,武魂升星!$C$5:$Q$11,AA$2,0)</f>
        <v>279.97000000000003</v>
      </c>
      <c r="AB66">
        <f>武魂升阶!AB66*(1+VLOOKUP($B$1,武魂升星!$C$13:$Q$19,AB$2,0))+VLOOKUP($B$1,武魂升星!$C$5:$Q$11,AB$2,0)</f>
        <v>276.13</v>
      </c>
      <c r="AC66">
        <f>武魂升阶!AC66*(1+VLOOKUP($B$1,武魂升星!$C$13:$Q$19,AC$2,0))+VLOOKUP($B$1,武魂升星!$C$5:$Q$11,AC$2,0)</f>
        <v>276.13</v>
      </c>
      <c r="AD66">
        <f>武魂升阶!AD66*(1+VLOOKUP($B$1,武魂升星!$C$13:$Q$19,AD$2,0))+VLOOKUP($B$1,武魂升星!$C$5:$Q$11,AD$2,0)</f>
        <v>0</v>
      </c>
      <c r="AE66">
        <f>武魂升阶!AE66*(1+VLOOKUP($B$1,武魂升星!$C$13:$Q$19,AE$2,0))+VLOOKUP($B$1,武魂升星!$C$5:$Q$11,AE$2,0)</f>
        <v>0</v>
      </c>
      <c r="AF66">
        <f>武魂升阶!AF66*(1+VLOOKUP($B$1,武魂升星!$C$13:$Q$19,AF$2,0))+VLOOKUP($B$1,武魂升星!$C$5:$Q$11,AF$2,0)</f>
        <v>399.54</v>
      </c>
      <c r="AG66">
        <f>武魂升阶!AG66*(1+VLOOKUP($B$1,武魂升星!$C$13:$Q$19,AG$2,0))+VLOOKUP($B$1,武魂升星!$C$5:$Q$11,AG$2,0)</f>
        <v>399.54</v>
      </c>
      <c r="AJ66">
        <f>武魂升阶!AJ66*(1+VLOOKUP($B$1,武魂升星!$C$13:$Q$19,AJ$2,0))+VLOOKUP($B$1,武魂升星!$C$5:$Q$11,AJ$2,0)</f>
        <v>13410.502</v>
      </c>
      <c r="AK66">
        <f>武魂升阶!AK66*(1+VLOOKUP($B$1,武魂升星!$C$13:$Q$19,AK$2,0))+VLOOKUP($B$1,武魂升星!$C$5:$Q$11,AK$2,0)</f>
        <v>5031.3600000000006</v>
      </c>
      <c r="AL66">
        <f>武魂升阶!AL66*(1+VLOOKUP($B$1,武魂升星!$C$13:$Q$19,AL$2,0))+VLOOKUP($B$1,武魂升星!$C$5:$Q$11,AL$2,0)</f>
        <v>1202.268</v>
      </c>
      <c r="AM66">
        <f>武魂升阶!AM66*(1+VLOOKUP($B$1,武魂升星!$C$13:$Q$19,AM$2,0))+VLOOKUP($B$1,武魂升星!$C$5:$Q$11,AM$2,0)</f>
        <v>1202.268</v>
      </c>
      <c r="AN66">
        <f>武魂升阶!AN66*(1+VLOOKUP($B$1,武魂升星!$C$13:$Q$19,AN$2,0))+VLOOKUP($B$1,武魂升星!$C$5:$Q$11,AN$2,0)</f>
        <v>276.13</v>
      </c>
      <c r="AO66">
        <f>武魂升阶!AO66*(1+VLOOKUP($B$1,武魂升星!$C$13:$Q$19,AO$2,0))+VLOOKUP($B$1,武魂升星!$C$5:$Q$11,AO$2,0)</f>
        <v>276.13</v>
      </c>
      <c r="AP66">
        <f>武魂升阶!AP66*(1+VLOOKUP($B$1,武魂升星!$C$13:$Q$19,AP$2,0))+VLOOKUP($B$1,武魂升星!$C$5:$Q$11,AP$2,0)</f>
        <v>276.89800000000002</v>
      </c>
      <c r="AQ66">
        <f>武魂升阶!AQ66*(1+VLOOKUP($B$1,武魂升星!$C$13:$Q$19,AQ$2,0))+VLOOKUP($B$1,武魂升星!$C$5:$Q$11,AQ$2,0)</f>
        <v>276.13</v>
      </c>
      <c r="AR66">
        <f>武魂升阶!AR66*(1+VLOOKUP($B$1,武魂升星!$C$13:$Q$19,AR$2,0))+VLOOKUP($B$1,武魂升星!$C$5:$Q$11,AR$2,0)</f>
        <v>276.13</v>
      </c>
      <c r="AS66">
        <f>武魂升阶!AS66*(1+VLOOKUP($B$1,武魂升星!$C$13:$Q$19,AS$2,0))+VLOOKUP($B$1,武魂升星!$C$5:$Q$11,AS$2,0)</f>
        <v>276.13</v>
      </c>
      <c r="AT66">
        <f>武魂升阶!AT66*(1+VLOOKUP($B$1,武魂升星!$C$13:$Q$19,AT$2,0))+VLOOKUP($B$1,武魂升星!$C$5:$Q$11,AT$2,0)</f>
        <v>0</v>
      </c>
      <c r="AU66">
        <f>武魂升阶!AU66*(1+VLOOKUP($B$1,武魂升星!$C$13:$Q$19,AU$2,0))+VLOOKUP($B$1,武魂升星!$C$5:$Q$11,AU$2,0)</f>
        <v>0</v>
      </c>
      <c r="AV66">
        <f>武魂升阶!AV66*(1+VLOOKUP($B$1,武魂升星!$C$13:$Q$19,AV$2,0))+VLOOKUP($B$1,武魂升星!$C$5:$Q$11,AV$2,0)</f>
        <v>399.54</v>
      </c>
      <c r="AW66">
        <f>武魂升阶!AW66*(1+VLOOKUP($B$1,武魂升星!$C$13:$Q$19,AW$2,0))+VLOOKUP($B$1,武魂升星!$C$5:$Q$11,AW$2,0)</f>
        <v>399.54</v>
      </c>
      <c r="AZ66">
        <f>VLOOKUP($B$2,武魂升星!$C$21:$D$27,2,0)</f>
        <v>0.48</v>
      </c>
      <c r="BA66">
        <f>VLOOKUP($B$2,武魂升星!$C$21:$D$27,2,0)</f>
        <v>0.48</v>
      </c>
      <c r="BB66">
        <f>VLOOKUP($B$2,武魂升星!$C$21:$D$27,2,0)</f>
        <v>0.48</v>
      </c>
      <c r="BC66">
        <f>VLOOKUP($B$2,武魂升星!$C$21:$D$27,2,0)</f>
        <v>0.48</v>
      </c>
      <c r="BD66">
        <f>VLOOKUP($B$2,武魂升星!$C$21:$D$27,2,0)</f>
        <v>0.48</v>
      </c>
      <c r="BE66">
        <f>VLOOKUP($B$2,武魂升星!$C$21:$D$27,2,0)</f>
        <v>0.48</v>
      </c>
      <c r="BF66">
        <f>VLOOKUP($B$2,武魂升星!$C$21:$D$27,2,0)</f>
        <v>0.48</v>
      </c>
      <c r="BG66">
        <f>VLOOKUP($B$2,武魂升星!$C$21:$D$27,2,0)</f>
        <v>0.48</v>
      </c>
      <c r="BH66">
        <f>VLOOKUP($B$2,武魂升星!$C$21:$D$27,2,0)</f>
        <v>0.48</v>
      </c>
      <c r="BI66">
        <f>VLOOKUP($B$2,武魂升星!$C$21:$D$27,2,0)</f>
        <v>0.48</v>
      </c>
      <c r="BJ66">
        <f>VLOOKUP($B$2,武魂升星!$C$21:$D$27,2,0)</f>
        <v>0.48</v>
      </c>
      <c r="BK66">
        <f>VLOOKUP($B$2,武魂升星!$C$21:$D$27,2,0)</f>
        <v>0.48</v>
      </c>
      <c r="BL66">
        <f>VLOOKUP($B$2,武魂升星!$C$21:$D$27,2,0)</f>
        <v>0.48</v>
      </c>
      <c r="BM66">
        <f>VLOOKUP($B$2,武魂升星!$C$21:$D$27,2,0)</f>
        <v>0.48</v>
      </c>
    </row>
    <row r="67" spans="2:65" x14ac:dyDescent="0.2">
      <c r="B67">
        <v>63</v>
      </c>
      <c r="D67">
        <f>武魂升阶!D67*(1+VLOOKUP($B$1,武魂升星!$C$13:$Q$19,D$2,0))+VLOOKUP($B$1,武魂升星!$C$5:$Q$11,D$2,0)</f>
        <v>15276.234000000002</v>
      </c>
      <c r="E67">
        <f>武魂升阶!E67*(1+VLOOKUP($B$1,武魂升星!$C$13:$Q$19,E$2,0))+VLOOKUP($B$1,武魂升星!$C$5:$Q$11,E$2,0)</f>
        <v>4779.2179999999998</v>
      </c>
      <c r="F67">
        <f>武魂升阶!F67*(1+VLOOKUP($B$1,武魂升星!$C$13:$Q$19,F$2,0))+VLOOKUP($B$1,武魂升星!$C$5:$Q$11,F$2,0)</f>
        <v>1424.2040000000002</v>
      </c>
      <c r="G67">
        <f>武魂升阶!G67*(1+VLOOKUP($B$1,武魂升星!$C$13:$Q$19,G$2,0))+VLOOKUP($B$1,武魂升星!$C$5:$Q$11,G$2,0)</f>
        <v>1424.2040000000002</v>
      </c>
      <c r="H67">
        <f>武魂升阶!H67*(1+VLOOKUP($B$1,武魂升星!$C$13:$Q$19,H$2,0))+VLOOKUP($B$1,武魂升星!$C$5:$Q$11,H$2,0)</f>
        <v>279.33000000000004</v>
      </c>
      <c r="I67">
        <f>武魂升阶!I67*(1+VLOOKUP($B$1,武魂升星!$C$13:$Q$19,I$2,0))+VLOOKUP($B$1,武魂升星!$C$5:$Q$11,I$2,0)</f>
        <v>279.33000000000004</v>
      </c>
      <c r="J67">
        <f>武魂升阶!J67*(1+VLOOKUP($B$1,武魂升星!$C$13:$Q$19,J$2,0))+VLOOKUP($B$1,武魂升星!$C$5:$Q$11,J$2,0)</f>
        <v>280.09800000000001</v>
      </c>
      <c r="K67">
        <f>武魂升阶!K67*(1+VLOOKUP($B$1,武魂升星!$C$13:$Q$19,K$2,0))+VLOOKUP($B$1,武魂升星!$C$5:$Q$11,K$2,0)</f>
        <v>279.33000000000004</v>
      </c>
      <c r="L67">
        <f>武魂升阶!L67*(1+VLOOKUP($B$1,武魂升星!$C$13:$Q$19,L$2,0))+VLOOKUP($B$1,武魂升星!$C$5:$Q$11,L$2,0)</f>
        <v>279.33000000000004</v>
      </c>
      <c r="M67">
        <f>武魂升阶!M67*(1+VLOOKUP($B$1,武魂升星!$C$13:$Q$19,M$2,0))+VLOOKUP($B$1,武魂升星!$C$5:$Q$11,M$2,0)</f>
        <v>279.33000000000004</v>
      </c>
      <c r="N67">
        <f>武魂升阶!N67*(1+VLOOKUP($B$1,武魂升星!$C$13:$Q$19,N$2,0))+VLOOKUP($B$1,武魂升星!$C$5:$Q$11,N$2,0)</f>
        <v>0</v>
      </c>
      <c r="O67">
        <f>武魂升阶!O67*(1+VLOOKUP($B$1,武魂升星!$C$13:$Q$19,O$2,0))+VLOOKUP($B$1,武魂升星!$C$5:$Q$11,O$2,0)</f>
        <v>0</v>
      </c>
      <c r="P67">
        <f>武魂升阶!P67*(1+VLOOKUP($B$1,武魂升星!$C$13:$Q$19,P$2,0))+VLOOKUP($B$1,武魂升星!$C$5:$Q$11,P$2,0)</f>
        <v>405.54</v>
      </c>
      <c r="Q67">
        <f>武魂升阶!Q67*(1+VLOOKUP($B$1,武魂升星!$C$13:$Q$19,Q$2,0))+VLOOKUP($B$1,武魂升星!$C$5:$Q$11,Q$2,0)</f>
        <v>405.54</v>
      </c>
      <c r="T67">
        <f>武魂升阶!T67*(1+VLOOKUP($B$1,武魂升星!$C$13:$Q$19,T$2,0))+VLOOKUP($B$1,武魂升星!$C$5:$Q$11,T$2,0)</f>
        <v>14396.168000000001</v>
      </c>
      <c r="U67">
        <f>武魂升阶!U67*(1+VLOOKUP($B$1,武魂升星!$C$13:$Q$19,U$2,0))+VLOOKUP($B$1,武魂升星!$C$5:$Q$11,U$2,0)</f>
        <v>4923.8680000000004</v>
      </c>
      <c r="V67">
        <f>武魂升阶!V67*(1+VLOOKUP($B$1,武魂升星!$C$13:$Q$19,V$2,0))+VLOOKUP($B$1,武魂升星!$C$5:$Q$11,V$2,0)</f>
        <v>1314.588</v>
      </c>
      <c r="W67">
        <f>武魂升阶!W67*(1+VLOOKUP($B$1,武魂升星!$C$13:$Q$19,W$2,0))+VLOOKUP($B$1,武魂升星!$C$5:$Q$11,W$2,0)</f>
        <v>1314.588</v>
      </c>
      <c r="X67">
        <f>武魂升阶!X67*(1+VLOOKUP($B$1,武魂升星!$C$13:$Q$19,X$2,0))+VLOOKUP($B$1,武魂升星!$C$5:$Q$11,X$2,0)</f>
        <v>275.49</v>
      </c>
      <c r="Y67">
        <f>武魂升阶!Y67*(1+VLOOKUP($B$1,武魂升星!$C$13:$Q$19,Y$2,0))+VLOOKUP($B$1,武魂升星!$C$5:$Q$11,Y$2,0)</f>
        <v>275.49</v>
      </c>
      <c r="Z67">
        <f>武魂升阶!Z67*(1+VLOOKUP($B$1,武魂升星!$C$13:$Q$19,Z$2,0))+VLOOKUP($B$1,武魂升星!$C$5:$Q$11,Z$2,0)</f>
        <v>283.93799999999999</v>
      </c>
      <c r="AA67">
        <f>武魂升阶!AA67*(1+VLOOKUP($B$1,武魂升星!$C$13:$Q$19,AA$2,0))+VLOOKUP($B$1,武魂升星!$C$5:$Q$11,AA$2,0)</f>
        <v>283.17</v>
      </c>
      <c r="AB67">
        <f>武魂升阶!AB67*(1+VLOOKUP($B$1,武魂升星!$C$13:$Q$19,AB$2,0))+VLOOKUP($B$1,武魂升星!$C$5:$Q$11,AB$2,0)</f>
        <v>279.33000000000004</v>
      </c>
      <c r="AC67">
        <f>武魂升阶!AC67*(1+VLOOKUP($B$1,武魂升星!$C$13:$Q$19,AC$2,0))+VLOOKUP($B$1,武魂升星!$C$5:$Q$11,AC$2,0)</f>
        <v>279.33000000000004</v>
      </c>
      <c r="AD67">
        <f>武魂升阶!AD67*(1+VLOOKUP($B$1,武魂升星!$C$13:$Q$19,AD$2,0))+VLOOKUP($B$1,武魂升星!$C$5:$Q$11,AD$2,0)</f>
        <v>0</v>
      </c>
      <c r="AE67">
        <f>武魂升阶!AE67*(1+VLOOKUP($B$1,武魂升星!$C$13:$Q$19,AE$2,0))+VLOOKUP($B$1,武魂升星!$C$5:$Q$11,AE$2,0)</f>
        <v>0</v>
      </c>
      <c r="AF67">
        <f>武魂升阶!AF67*(1+VLOOKUP($B$1,武魂升星!$C$13:$Q$19,AF$2,0))+VLOOKUP($B$1,武魂升星!$C$5:$Q$11,AF$2,0)</f>
        <v>405.54</v>
      </c>
      <c r="AG67">
        <f>武魂升阶!AG67*(1+VLOOKUP($B$1,武魂升星!$C$13:$Q$19,AG$2,0))+VLOOKUP($B$1,武魂升星!$C$5:$Q$11,AG$2,0)</f>
        <v>405.54</v>
      </c>
      <c r="AJ67">
        <f>武魂升阶!AJ67*(1+VLOOKUP($B$1,武魂升星!$C$13:$Q$19,AJ$2,0))+VLOOKUP($B$1,武魂升星!$C$5:$Q$11,AJ$2,0)</f>
        <v>13516.102000000003</v>
      </c>
      <c r="AK67">
        <f>武魂升阶!AK67*(1+VLOOKUP($B$1,武魂升星!$C$13:$Q$19,AK$2,0))+VLOOKUP($B$1,武魂升星!$C$5:$Q$11,AK$2,0)</f>
        <v>5070.96</v>
      </c>
      <c r="AL67">
        <f>武魂升阶!AL67*(1+VLOOKUP($B$1,武魂升星!$C$13:$Q$19,AL$2,0))+VLOOKUP($B$1,武魂升星!$C$5:$Q$11,AL$2,0)</f>
        <v>1210.268</v>
      </c>
      <c r="AM67">
        <f>武魂升阶!AM67*(1+VLOOKUP($B$1,武魂升星!$C$13:$Q$19,AM$2,0))+VLOOKUP($B$1,武魂升星!$C$5:$Q$11,AM$2,0)</f>
        <v>1210.268</v>
      </c>
      <c r="AN67">
        <f>武魂升阶!AN67*(1+VLOOKUP($B$1,武魂升星!$C$13:$Q$19,AN$2,0))+VLOOKUP($B$1,武魂升星!$C$5:$Q$11,AN$2,0)</f>
        <v>279.33000000000004</v>
      </c>
      <c r="AO67">
        <f>武魂升阶!AO67*(1+VLOOKUP($B$1,武魂升星!$C$13:$Q$19,AO$2,0))+VLOOKUP($B$1,武魂升星!$C$5:$Q$11,AO$2,0)</f>
        <v>279.33000000000004</v>
      </c>
      <c r="AP67">
        <f>武魂升阶!AP67*(1+VLOOKUP($B$1,武魂升星!$C$13:$Q$19,AP$2,0))+VLOOKUP($B$1,武魂升星!$C$5:$Q$11,AP$2,0)</f>
        <v>280.09800000000001</v>
      </c>
      <c r="AQ67">
        <f>武魂升阶!AQ67*(1+VLOOKUP($B$1,武魂升星!$C$13:$Q$19,AQ$2,0))+VLOOKUP($B$1,武魂升星!$C$5:$Q$11,AQ$2,0)</f>
        <v>279.33000000000004</v>
      </c>
      <c r="AR67">
        <f>武魂升阶!AR67*(1+VLOOKUP($B$1,武魂升星!$C$13:$Q$19,AR$2,0))+VLOOKUP($B$1,武魂升星!$C$5:$Q$11,AR$2,0)</f>
        <v>279.33000000000004</v>
      </c>
      <c r="AS67">
        <f>武魂升阶!AS67*(1+VLOOKUP($B$1,武魂升星!$C$13:$Q$19,AS$2,0))+VLOOKUP($B$1,武魂升星!$C$5:$Q$11,AS$2,0)</f>
        <v>279.33000000000004</v>
      </c>
      <c r="AT67">
        <f>武魂升阶!AT67*(1+VLOOKUP($B$1,武魂升星!$C$13:$Q$19,AT$2,0))+VLOOKUP($B$1,武魂升星!$C$5:$Q$11,AT$2,0)</f>
        <v>0</v>
      </c>
      <c r="AU67">
        <f>武魂升阶!AU67*(1+VLOOKUP($B$1,武魂升星!$C$13:$Q$19,AU$2,0))+VLOOKUP($B$1,武魂升星!$C$5:$Q$11,AU$2,0)</f>
        <v>0</v>
      </c>
      <c r="AV67">
        <f>武魂升阶!AV67*(1+VLOOKUP($B$1,武魂升星!$C$13:$Q$19,AV$2,0))+VLOOKUP($B$1,武魂升星!$C$5:$Q$11,AV$2,0)</f>
        <v>405.54</v>
      </c>
      <c r="AW67">
        <f>武魂升阶!AW67*(1+VLOOKUP($B$1,武魂升星!$C$13:$Q$19,AW$2,0))+VLOOKUP($B$1,武魂升星!$C$5:$Q$11,AW$2,0)</f>
        <v>405.54</v>
      </c>
      <c r="AZ67">
        <f>VLOOKUP($B$2,武魂升星!$C$21:$D$27,2,0)</f>
        <v>0.48</v>
      </c>
      <c r="BA67">
        <f>VLOOKUP($B$2,武魂升星!$C$21:$D$27,2,0)</f>
        <v>0.48</v>
      </c>
      <c r="BB67">
        <f>VLOOKUP($B$2,武魂升星!$C$21:$D$27,2,0)</f>
        <v>0.48</v>
      </c>
      <c r="BC67">
        <f>VLOOKUP($B$2,武魂升星!$C$21:$D$27,2,0)</f>
        <v>0.48</v>
      </c>
      <c r="BD67">
        <f>VLOOKUP($B$2,武魂升星!$C$21:$D$27,2,0)</f>
        <v>0.48</v>
      </c>
      <c r="BE67">
        <f>VLOOKUP($B$2,武魂升星!$C$21:$D$27,2,0)</f>
        <v>0.48</v>
      </c>
      <c r="BF67">
        <f>VLOOKUP($B$2,武魂升星!$C$21:$D$27,2,0)</f>
        <v>0.48</v>
      </c>
      <c r="BG67">
        <f>VLOOKUP($B$2,武魂升星!$C$21:$D$27,2,0)</f>
        <v>0.48</v>
      </c>
      <c r="BH67">
        <f>VLOOKUP($B$2,武魂升星!$C$21:$D$27,2,0)</f>
        <v>0.48</v>
      </c>
      <c r="BI67">
        <f>VLOOKUP($B$2,武魂升星!$C$21:$D$27,2,0)</f>
        <v>0.48</v>
      </c>
      <c r="BJ67">
        <f>VLOOKUP($B$2,武魂升星!$C$21:$D$27,2,0)</f>
        <v>0.48</v>
      </c>
      <c r="BK67">
        <f>VLOOKUP($B$2,武魂升星!$C$21:$D$27,2,0)</f>
        <v>0.48</v>
      </c>
      <c r="BL67">
        <f>VLOOKUP($B$2,武魂升星!$C$21:$D$27,2,0)</f>
        <v>0.48</v>
      </c>
      <c r="BM67">
        <f>VLOOKUP($B$2,武魂升星!$C$21:$D$27,2,0)</f>
        <v>0.48</v>
      </c>
    </row>
    <row r="68" spans="2:65" x14ac:dyDescent="0.2">
      <c r="B68">
        <v>64</v>
      </c>
      <c r="D68">
        <f>武魂升阶!D68*(1+VLOOKUP($B$1,武魂升星!$C$13:$Q$19,D$2,0))+VLOOKUP($B$1,武魂升星!$C$5:$Q$11,D$2,0)</f>
        <v>15408.234000000002</v>
      </c>
      <c r="E68">
        <f>武魂升阶!E68*(1+VLOOKUP($B$1,武魂升星!$C$13:$Q$19,E$2,0))+VLOOKUP($B$1,武魂升星!$C$5:$Q$11,E$2,0)</f>
        <v>4814.4179999999997</v>
      </c>
      <c r="F68">
        <f>武魂升阶!F68*(1+VLOOKUP($B$1,武魂升星!$C$13:$Q$19,F$2,0))+VLOOKUP($B$1,武魂升星!$C$5:$Q$11,F$2,0)</f>
        <v>1435.404</v>
      </c>
      <c r="G68">
        <f>武魂升阶!G68*(1+VLOOKUP($B$1,武魂升星!$C$13:$Q$19,G$2,0))+VLOOKUP($B$1,武魂升星!$C$5:$Q$11,G$2,0)</f>
        <v>1435.404</v>
      </c>
      <c r="H68">
        <f>武魂升阶!H68*(1+VLOOKUP($B$1,武魂升星!$C$13:$Q$19,H$2,0))+VLOOKUP($B$1,武魂升星!$C$5:$Q$11,H$2,0)</f>
        <v>282.53000000000003</v>
      </c>
      <c r="I68">
        <f>武魂升阶!I68*(1+VLOOKUP($B$1,武魂升星!$C$13:$Q$19,I$2,0))+VLOOKUP($B$1,武魂升星!$C$5:$Q$11,I$2,0)</f>
        <v>282.53000000000003</v>
      </c>
      <c r="J68">
        <f>武魂升阶!J68*(1+VLOOKUP($B$1,武魂升星!$C$13:$Q$19,J$2,0))+VLOOKUP($B$1,武魂升星!$C$5:$Q$11,J$2,0)</f>
        <v>283.298</v>
      </c>
      <c r="K68">
        <f>武魂升阶!K68*(1+VLOOKUP($B$1,武魂升星!$C$13:$Q$19,K$2,0))+VLOOKUP($B$1,武魂升星!$C$5:$Q$11,K$2,0)</f>
        <v>282.53000000000003</v>
      </c>
      <c r="L68">
        <f>武魂升阶!L68*(1+VLOOKUP($B$1,武魂升星!$C$13:$Q$19,L$2,0))+VLOOKUP($B$1,武魂升星!$C$5:$Q$11,L$2,0)</f>
        <v>282.53000000000003</v>
      </c>
      <c r="M68">
        <f>武魂升阶!M68*(1+VLOOKUP($B$1,武魂升星!$C$13:$Q$19,M$2,0))+VLOOKUP($B$1,武魂升星!$C$5:$Q$11,M$2,0)</f>
        <v>282.53000000000003</v>
      </c>
      <c r="N68">
        <f>武魂升阶!N68*(1+VLOOKUP($B$1,武魂升星!$C$13:$Q$19,N$2,0))+VLOOKUP($B$1,武魂升星!$C$5:$Q$11,N$2,0)</f>
        <v>0</v>
      </c>
      <c r="O68">
        <f>武魂升阶!O68*(1+VLOOKUP($B$1,武魂升星!$C$13:$Q$19,O$2,0))+VLOOKUP($B$1,武魂升星!$C$5:$Q$11,O$2,0)</f>
        <v>0</v>
      </c>
      <c r="P68">
        <f>武魂升阶!P68*(1+VLOOKUP($B$1,武魂升星!$C$13:$Q$19,P$2,0))+VLOOKUP($B$1,武魂升星!$C$5:$Q$11,P$2,0)</f>
        <v>411.54</v>
      </c>
      <c r="Q68">
        <f>武魂升阶!Q68*(1+VLOOKUP($B$1,武魂升星!$C$13:$Q$19,Q$2,0))+VLOOKUP($B$1,武魂升星!$C$5:$Q$11,Q$2,0)</f>
        <v>411.54</v>
      </c>
      <c r="T68">
        <f>武魂升阶!T68*(1+VLOOKUP($B$1,武魂升星!$C$13:$Q$19,T$2,0))+VLOOKUP($B$1,武魂升星!$C$5:$Q$11,T$2,0)</f>
        <v>14514.968000000001</v>
      </c>
      <c r="U68">
        <f>武魂升阶!U68*(1+VLOOKUP($B$1,武魂升星!$C$13:$Q$19,U$2,0))+VLOOKUP($B$1,武魂升星!$C$5:$Q$11,U$2,0)</f>
        <v>4961.268</v>
      </c>
      <c r="V68">
        <f>武魂升阶!V68*(1+VLOOKUP($B$1,武魂升星!$C$13:$Q$19,V$2,0))+VLOOKUP($B$1,武魂升星!$C$5:$Q$11,V$2,0)</f>
        <v>1324.1880000000001</v>
      </c>
      <c r="W68">
        <f>武魂升阶!W68*(1+VLOOKUP($B$1,武魂升星!$C$13:$Q$19,W$2,0))+VLOOKUP($B$1,武魂升星!$C$5:$Q$11,W$2,0)</f>
        <v>1324.1880000000001</v>
      </c>
      <c r="X68">
        <f>武魂升阶!X68*(1+VLOOKUP($B$1,武魂升星!$C$13:$Q$19,X$2,0))+VLOOKUP($B$1,武魂升星!$C$5:$Q$11,X$2,0)</f>
        <v>278.69</v>
      </c>
      <c r="Y68">
        <f>武魂升阶!Y68*(1+VLOOKUP($B$1,武魂升星!$C$13:$Q$19,Y$2,0))+VLOOKUP($B$1,武魂升星!$C$5:$Q$11,Y$2,0)</f>
        <v>278.69</v>
      </c>
      <c r="Z68">
        <f>武魂升阶!Z68*(1+VLOOKUP($B$1,武魂升星!$C$13:$Q$19,Z$2,0))+VLOOKUP($B$1,武魂升星!$C$5:$Q$11,Z$2,0)</f>
        <v>287.13800000000003</v>
      </c>
      <c r="AA68">
        <f>武魂升阶!AA68*(1+VLOOKUP($B$1,武魂升星!$C$13:$Q$19,AA$2,0))+VLOOKUP($B$1,武魂升星!$C$5:$Q$11,AA$2,0)</f>
        <v>286.37</v>
      </c>
      <c r="AB68">
        <f>武魂升阶!AB68*(1+VLOOKUP($B$1,武魂升星!$C$13:$Q$19,AB$2,0))+VLOOKUP($B$1,武魂升星!$C$5:$Q$11,AB$2,0)</f>
        <v>282.53000000000003</v>
      </c>
      <c r="AC68">
        <f>武魂升阶!AC68*(1+VLOOKUP($B$1,武魂升星!$C$13:$Q$19,AC$2,0))+VLOOKUP($B$1,武魂升星!$C$5:$Q$11,AC$2,0)</f>
        <v>282.53000000000003</v>
      </c>
      <c r="AD68">
        <f>武魂升阶!AD68*(1+VLOOKUP($B$1,武魂升星!$C$13:$Q$19,AD$2,0))+VLOOKUP($B$1,武魂升星!$C$5:$Q$11,AD$2,0)</f>
        <v>0</v>
      </c>
      <c r="AE68">
        <f>武魂升阶!AE68*(1+VLOOKUP($B$1,武魂升星!$C$13:$Q$19,AE$2,0))+VLOOKUP($B$1,武魂升星!$C$5:$Q$11,AE$2,0)</f>
        <v>0</v>
      </c>
      <c r="AF68">
        <f>武魂升阶!AF68*(1+VLOOKUP($B$1,武魂升星!$C$13:$Q$19,AF$2,0))+VLOOKUP($B$1,武魂升星!$C$5:$Q$11,AF$2,0)</f>
        <v>411.54</v>
      </c>
      <c r="AG68">
        <f>武魂升阶!AG68*(1+VLOOKUP($B$1,武魂升星!$C$13:$Q$19,AG$2,0))+VLOOKUP($B$1,武魂升星!$C$5:$Q$11,AG$2,0)</f>
        <v>411.54</v>
      </c>
      <c r="AJ68">
        <f>武魂升阶!AJ68*(1+VLOOKUP($B$1,武魂升星!$C$13:$Q$19,AJ$2,0))+VLOOKUP($B$1,武魂升星!$C$5:$Q$11,AJ$2,0)</f>
        <v>13621.702000000001</v>
      </c>
      <c r="AK68">
        <f>武魂升阶!AK68*(1+VLOOKUP($B$1,武魂升星!$C$13:$Q$19,AK$2,0))+VLOOKUP($B$1,武魂升星!$C$5:$Q$11,AK$2,0)</f>
        <v>5110.5599999999995</v>
      </c>
      <c r="AL68">
        <f>武魂升阶!AL68*(1+VLOOKUP($B$1,武魂升星!$C$13:$Q$19,AL$2,0))+VLOOKUP($B$1,武魂升星!$C$5:$Q$11,AL$2,0)</f>
        <v>1218.268</v>
      </c>
      <c r="AM68">
        <f>武魂升阶!AM68*(1+VLOOKUP($B$1,武魂升星!$C$13:$Q$19,AM$2,0))+VLOOKUP($B$1,武魂升星!$C$5:$Q$11,AM$2,0)</f>
        <v>1218.268</v>
      </c>
      <c r="AN68">
        <f>武魂升阶!AN68*(1+VLOOKUP($B$1,武魂升星!$C$13:$Q$19,AN$2,0))+VLOOKUP($B$1,武魂升星!$C$5:$Q$11,AN$2,0)</f>
        <v>282.53000000000003</v>
      </c>
      <c r="AO68">
        <f>武魂升阶!AO68*(1+VLOOKUP($B$1,武魂升星!$C$13:$Q$19,AO$2,0))+VLOOKUP($B$1,武魂升星!$C$5:$Q$11,AO$2,0)</f>
        <v>282.53000000000003</v>
      </c>
      <c r="AP68">
        <f>武魂升阶!AP68*(1+VLOOKUP($B$1,武魂升星!$C$13:$Q$19,AP$2,0))+VLOOKUP($B$1,武魂升星!$C$5:$Q$11,AP$2,0)</f>
        <v>283.298</v>
      </c>
      <c r="AQ68">
        <f>武魂升阶!AQ68*(1+VLOOKUP($B$1,武魂升星!$C$13:$Q$19,AQ$2,0))+VLOOKUP($B$1,武魂升星!$C$5:$Q$11,AQ$2,0)</f>
        <v>282.53000000000003</v>
      </c>
      <c r="AR68">
        <f>武魂升阶!AR68*(1+VLOOKUP($B$1,武魂升星!$C$13:$Q$19,AR$2,0))+VLOOKUP($B$1,武魂升星!$C$5:$Q$11,AR$2,0)</f>
        <v>282.53000000000003</v>
      </c>
      <c r="AS68">
        <f>武魂升阶!AS68*(1+VLOOKUP($B$1,武魂升星!$C$13:$Q$19,AS$2,0))+VLOOKUP($B$1,武魂升星!$C$5:$Q$11,AS$2,0)</f>
        <v>282.53000000000003</v>
      </c>
      <c r="AT68">
        <f>武魂升阶!AT68*(1+VLOOKUP($B$1,武魂升星!$C$13:$Q$19,AT$2,0))+VLOOKUP($B$1,武魂升星!$C$5:$Q$11,AT$2,0)</f>
        <v>0</v>
      </c>
      <c r="AU68">
        <f>武魂升阶!AU68*(1+VLOOKUP($B$1,武魂升星!$C$13:$Q$19,AU$2,0))+VLOOKUP($B$1,武魂升星!$C$5:$Q$11,AU$2,0)</f>
        <v>0</v>
      </c>
      <c r="AV68">
        <f>武魂升阶!AV68*(1+VLOOKUP($B$1,武魂升星!$C$13:$Q$19,AV$2,0))+VLOOKUP($B$1,武魂升星!$C$5:$Q$11,AV$2,0)</f>
        <v>411.54</v>
      </c>
      <c r="AW68">
        <f>武魂升阶!AW68*(1+VLOOKUP($B$1,武魂升星!$C$13:$Q$19,AW$2,0))+VLOOKUP($B$1,武魂升星!$C$5:$Q$11,AW$2,0)</f>
        <v>411.54</v>
      </c>
      <c r="AZ68">
        <f>VLOOKUP($B$2,武魂升星!$C$21:$D$27,2,0)</f>
        <v>0.48</v>
      </c>
      <c r="BA68">
        <f>VLOOKUP($B$2,武魂升星!$C$21:$D$27,2,0)</f>
        <v>0.48</v>
      </c>
      <c r="BB68">
        <f>VLOOKUP($B$2,武魂升星!$C$21:$D$27,2,0)</f>
        <v>0.48</v>
      </c>
      <c r="BC68">
        <f>VLOOKUP($B$2,武魂升星!$C$21:$D$27,2,0)</f>
        <v>0.48</v>
      </c>
      <c r="BD68">
        <f>VLOOKUP($B$2,武魂升星!$C$21:$D$27,2,0)</f>
        <v>0.48</v>
      </c>
      <c r="BE68">
        <f>VLOOKUP($B$2,武魂升星!$C$21:$D$27,2,0)</f>
        <v>0.48</v>
      </c>
      <c r="BF68">
        <f>VLOOKUP($B$2,武魂升星!$C$21:$D$27,2,0)</f>
        <v>0.48</v>
      </c>
      <c r="BG68">
        <f>VLOOKUP($B$2,武魂升星!$C$21:$D$27,2,0)</f>
        <v>0.48</v>
      </c>
      <c r="BH68">
        <f>VLOOKUP($B$2,武魂升星!$C$21:$D$27,2,0)</f>
        <v>0.48</v>
      </c>
      <c r="BI68">
        <f>VLOOKUP($B$2,武魂升星!$C$21:$D$27,2,0)</f>
        <v>0.48</v>
      </c>
      <c r="BJ68">
        <f>VLOOKUP($B$2,武魂升星!$C$21:$D$27,2,0)</f>
        <v>0.48</v>
      </c>
      <c r="BK68">
        <f>VLOOKUP($B$2,武魂升星!$C$21:$D$27,2,0)</f>
        <v>0.48</v>
      </c>
      <c r="BL68">
        <f>VLOOKUP($B$2,武魂升星!$C$21:$D$27,2,0)</f>
        <v>0.48</v>
      </c>
      <c r="BM68">
        <f>VLOOKUP($B$2,武魂升星!$C$21:$D$27,2,0)</f>
        <v>0.48</v>
      </c>
    </row>
    <row r="69" spans="2:65" x14ac:dyDescent="0.2">
      <c r="B69">
        <v>65</v>
      </c>
      <c r="D69">
        <f>武魂升阶!D69*(1+VLOOKUP($B$1,武魂升星!$C$13:$Q$19,D$2,0))+VLOOKUP($B$1,武魂升星!$C$5:$Q$11,D$2,0)</f>
        <v>15584.586000000001</v>
      </c>
      <c r="E69">
        <f>武魂升阶!E69*(1+VLOOKUP($B$1,武魂升星!$C$13:$Q$19,E$2,0))+VLOOKUP($B$1,武魂升星!$C$5:$Q$11,E$2,0)</f>
        <v>4861.8060000000005</v>
      </c>
      <c r="F69">
        <f>武魂升阶!F69*(1+VLOOKUP($B$1,武魂升星!$C$13:$Q$19,F$2,0))+VLOOKUP($B$1,武魂升星!$C$5:$Q$11,F$2,0)</f>
        <v>1450.636</v>
      </c>
      <c r="G69">
        <f>武魂升阶!G69*(1+VLOOKUP($B$1,武魂升星!$C$13:$Q$19,G$2,0))+VLOOKUP($B$1,武魂升星!$C$5:$Q$11,G$2,0)</f>
        <v>1450.636</v>
      </c>
      <c r="H69">
        <f>武魂升阶!H69*(1+VLOOKUP($B$1,武魂升星!$C$13:$Q$19,H$2,0))+VLOOKUP($B$1,武魂升星!$C$5:$Q$11,H$2,0)</f>
        <v>286.05</v>
      </c>
      <c r="I69">
        <f>武魂升阶!I69*(1+VLOOKUP($B$1,武魂升星!$C$13:$Q$19,I$2,0))+VLOOKUP($B$1,武魂升星!$C$5:$Q$11,I$2,0)</f>
        <v>286.05</v>
      </c>
      <c r="J69">
        <f>武魂升阶!J69*(1+VLOOKUP($B$1,武魂升星!$C$13:$Q$19,J$2,0))+VLOOKUP($B$1,武魂升星!$C$5:$Q$11,J$2,0)</f>
        <v>286.88200000000001</v>
      </c>
      <c r="K69">
        <f>武魂升阶!K69*(1+VLOOKUP($B$1,武魂升星!$C$13:$Q$19,K$2,0))+VLOOKUP($B$1,武魂升星!$C$5:$Q$11,K$2,0)</f>
        <v>286.05</v>
      </c>
      <c r="L69">
        <f>武魂升阶!L69*(1+VLOOKUP($B$1,武魂升星!$C$13:$Q$19,L$2,0))+VLOOKUP($B$1,武魂升星!$C$5:$Q$11,L$2,0)</f>
        <v>286.05</v>
      </c>
      <c r="M69">
        <f>武魂升阶!M69*(1+VLOOKUP($B$1,武魂升星!$C$13:$Q$19,M$2,0))+VLOOKUP($B$1,武魂升星!$C$5:$Q$11,M$2,0)</f>
        <v>286.05</v>
      </c>
      <c r="N69">
        <f>武魂升阶!N69*(1+VLOOKUP($B$1,武魂升星!$C$13:$Q$19,N$2,0))+VLOOKUP($B$1,武魂升星!$C$5:$Q$11,N$2,0)</f>
        <v>0</v>
      </c>
      <c r="O69">
        <f>武魂升阶!O69*(1+VLOOKUP($B$1,武魂升星!$C$13:$Q$19,O$2,0))+VLOOKUP($B$1,武魂升星!$C$5:$Q$11,O$2,0)</f>
        <v>0</v>
      </c>
      <c r="P69">
        <f>武魂升阶!P69*(1+VLOOKUP($B$1,武魂升星!$C$13:$Q$19,P$2,0))+VLOOKUP($B$1,武魂升星!$C$5:$Q$11,P$2,0)</f>
        <v>420.06</v>
      </c>
      <c r="Q69">
        <f>武魂升阶!Q69*(1+VLOOKUP($B$1,武魂升星!$C$13:$Q$19,Q$2,0))+VLOOKUP($B$1,武魂升星!$C$5:$Q$11,Q$2,0)</f>
        <v>420.06</v>
      </c>
      <c r="T69">
        <f>武魂升阶!T69*(1+VLOOKUP($B$1,武魂升星!$C$13:$Q$19,T$2,0))+VLOOKUP($B$1,武魂升星!$C$5:$Q$11,T$2,0)</f>
        <v>14673.676000000001</v>
      </c>
      <c r="U69">
        <f>武魂升阶!U69*(1+VLOOKUP($B$1,武魂升星!$C$13:$Q$19,U$2,0))+VLOOKUP($B$1,武魂升星!$C$5:$Q$11,U$2,0)</f>
        <v>5011.4279999999999</v>
      </c>
      <c r="V69">
        <f>武魂升阶!V69*(1+VLOOKUP($B$1,武魂升星!$C$13:$Q$19,V$2,0))+VLOOKUP($B$1,武魂升星!$C$5:$Q$11,V$2,0)</f>
        <v>1337.02</v>
      </c>
      <c r="W69">
        <f>武魂升阶!W69*(1+VLOOKUP($B$1,武魂升星!$C$13:$Q$19,W$2,0))+VLOOKUP($B$1,武魂升星!$C$5:$Q$11,W$2,0)</f>
        <v>1337.02</v>
      </c>
      <c r="X69">
        <f>武魂升阶!X69*(1+VLOOKUP($B$1,武魂升星!$C$13:$Q$19,X$2,0))+VLOOKUP($B$1,武魂升星!$C$5:$Q$11,X$2,0)</f>
        <v>281.89</v>
      </c>
      <c r="Y69">
        <f>武魂升阶!Y69*(1+VLOOKUP($B$1,武魂升星!$C$13:$Q$19,Y$2,0))+VLOOKUP($B$1,武魂升星!$C$5:$Q$11,Y$2,0)</f>
        <v>281.89</v>
      </c>
      <c r="Z69">
        <f>武魂升阶!Z69*(1+VLOOKUP($B$1,武魂升星!$C$13:$Q$19,Z$2,0))+VLOOKUP($B$1,武魂升星!$C$5:$Q$11,Z$2,0)</f>
        <v>291.04200000000003</v>
      </c>
      <c r="AA69">
        <f>武魂升阶!AA69*(1+VLOOKUP($B$1,武魂升星!$C$13:$Q$19,AA$2,0))+VLOOKUP($B$1,武魂升星!$C$5:$Q$11,AA$2,0)</f>
        <v>290.20999999999998</v>
      </c>
      <c r="AB69">
        <f>武魂升阶!AB69*(1+VLOOKUP($B$1,武魂升星!$C$13:$Q$19,AB$2,0))+VLOOKUP($B$1,武魂升星!$C$5:$Q$11,AB$2,0)</f>
        <v>286.05</v>
      </c>
      <c r="AC69">
        <f>武魂升阶!AC69*(1+VLOOKUP($B$1,武魂升星!$C$13:$Q$19,AC$2,0))+VLOOKUP($B$1,武魂升星!$C$5:$Q$11,AC$2,0)</f>
        <v>286.05</v>
      </c>
      <c r="AD69">
        <f>武魂升阶!AD69*(1+VLOOKUP($B$1,武魂升星!$C$13:$Q$19,AD$2,0))+VLOOKUP($B$1,武魂升星!$C$5:$Q$11,AD$2,0)</f>
        <v>0</v>
      </c>
      <c r="AE69">
        <f>武魂升阶!AE69*(1+VLOOKUP($B$1,武魂升星!$C$13:$Q$19,AE$2,0))+VLOOKUP($B$1,武魂升星!$C$5:$Q$11,AE$2,0)</f>
        <v>0</v>
      </c>
      <c r="AF69">
        <f>武魂升阶!AF69*(1+VLOOKUP($B$1,武魂升星!$C$13:$Q$19,AF$2,0))+VLOOKUP($B$1,武魂升星!$C$5:$Q$11,AF$2,0)</f>
        <v>420.06</v>
      </c>
      <c r="AG69">
        <f>武魂升阶!AG69*(1+VLOOKUP($B$1,武魂升星!$C$13:$Q$19,AG$2,0))+VLOOKUP($B$1,武魂升星!$C$5:$Q$11,AG$2,0)</f>
        <v>420.06</v>
      </c>
      <c r="AJ69">
        <f>武魂升阶!AJ69*(1+VLOOKUP($B$1,武魂升星!$C$13:$Q$19,AJ$2,0))+VLOOKUP($B$1,武魂升星!$C$5:$Q$11,AJ$2,0)</f>
        <v>13762.766000000001</v>
      </c>
      <c r="AK69">
        <f>武魂升阶!AK69*(1+VLOOKUP($B$1,武魂升星!$C$13:$Q$19,AK$2,0))+VLOOKUP($B$1,武魂升星!$C$5:$Q$11,AK$2,0)</f>
        <v>5163.6899999999996</v>
      </c>
      <c r="AL69">
        <f>武魂升阶!AL69*(1+VLOOKUP($B$1,武魂升星!$C$13:$Q$19,AL$2,0))+VLOOKUP($B$1,武魂升星!$C$5:$Q$11,AL$2,0)</f>
        <v>1229.164</v>
      </c>
      <c r="AM69">
        <f>武魂升阶!AM69*(1+VLOOKUP($B$1,武魂升星!$C$13:$Q$19,AM$2,0))+VLOOKUP($B$1,武魂升星!$C$5:$Q$11,AM$2,0)</f>
        <v>1229.164</v>
      </c>
      <c r="AN69">
        <f>武魂升阶!AN69*(1+VLOOKUP($B$1,武魂升星!$C$13:$Q$19,AN$2,0))+VLOOKUP($B$1,武魂升星!$C$5:$Q$11,AN$2,0)</f>
        <v>286.05</v>
      </c>
      <c r="AO69">
        <f>武魂升阶!AO69*(1+VLOOKUP($B$1,武魂升星!$C$13:$Q$19,AO$2,0))+VLOOKUP($B$1,武魂升星!$C$5:$Q$11,AO$2,0)</f>
        <v>286.05</v>
      </c>
      <c r="AP69">
        <f>武魂升阶!AP69*(1+VLOOKUP($B$1,武魂升星!$C$13:$Q$19,AP$2,0))+VLOOKUP($B$1,武魂升星!$C$5:$Q$11,AP$2,0)</f>
        <v>286.88200000000001</v>
      </c>
      <c r="AQ69">
        <f>武魂升阶!AQ69*(1+VLOOKUP($B$1,武魂升星!$C$13:$Q$19,AQ$2,0))+VLOOKUP($B$1,武魂升星!$C$5:$Q$11,AQ$2,0)</f>
        <v>286.05</v>
      </c>
      <c r="AR69">
        <f>武魂升阶!AR69*(1+VLOOKUP($B$1,武魂升星!$C$13:$Q$19,AR$2,0))+VLOOKUP($B$1,武魂升星!$C$5:$Q$11,AR$2,0)</f>
        <v>286.05</v>
      </c>
      <c r="AS69">
        <f>武魂升阶!AS69*(1+VLOOKUP($B$1,武魂升星!$C$13:$Q$19,AS$2,0))+VLOOKUP($B$1,武魂升星!$C$5:$Q$11,AS$2,0)</f>
        <v>286.05</v>
      </c>
      <c r="AT69">
        <f>武魂升阶!AT69*(1+VLOOKUP($B$1,武魂升星!$C$13:$Q$19,AT$2,0))+VLOOKUP($B$1,武魂升星!$C$5:$Q$11,AT$2,0)</f>
        <v>0</v>
      </c>
      <c r="AU69">
        <f>武魂升阶!AU69*(1+VLOOKUP($B$1,武魂升星!$C$13:$Q$19,AU$2,0))+VLOOKUP($B$1,武魂升星!$C$5:$Q$11,AU$2,0)</f>
        <v>0</v>
      </c>
      <c r="AV69">
        <f>武魂升阶!AV69*(1+VLOOKUP($B$1,武魂升星!$C$13:$Q$19,AV$2,0))+VLOOKUP($B$1,武魂升星!$C$5:$Q$11,AV$2,0)</f>
        <v>420.06</v>
      </c>
      <c r="AW69">
        <f>武魂升阶!AW69*(1+VLOOKUP($B$1,武魂升星!$C$13:$Q$19,AW$2,0))+VLOOKUP($B$1,武魂升星!$C$5:$Q$11,AW$2,0)</f>
        <v>420.06</v>
      </c>
      <c r="AZ69">
        <f>VLOOKUP($B$2,武魂升星!$C$21:$D$27,2,0)</f>
        <v>0.48</v>
      </c>
      <c r="BA69">
        <f>VLOOKUP($B$2,武魂升星!$C$21:$D$27,2,0)</f>
        <v>0.48</v>
      </c>
      <c r="BB69">
        <f>VLOOKUP($B$2,武魂升星!$C$21:$D$27,2,0)</f>
        <v>0.48</v>
      </c>
      <c r="BC69">
        <f>VLOOKUP($B$2,武魂升星!$C$21:$D$27,2,0)</f>
        <v>0.48</v>
      </c>
      <c r="BD69">
        <f>VLOOKUP($B$2,武魂升星!$C$21:$D$27,2,0)</f>
        <v>0.48</v>
      </c>
      <c r="BE69">
        <f>VLOOKUP($B$2,武魂升星!$C$21:$D$27,2,0)</f>
        <v>0.48</v>
      </c>
      <c r="BF69">
        <f>VLOOKUP($B$2,武魂升星!$C$21:$D$27,2,0)</f>
        <v>0.48</v>
      </c>
      <c r="BG69">
        <f>VLOOKUP($B$2,武魂升星!$C$21:$D$27,2,0)</f>
        <v>0.48</v>
      </c>
      <c r="BH69">
        <f>VLOOKUP($B$2,武魂升星!$C$21:$D$27,2,0)</f>
        <v>0.48</v>
      </c>
      <c r="BI69">
        <f>VLOOKUP($B$2,武魂升星!$C$21:$D$27,2,0)</f>
        <v>0.48</v>
      </c>
      <c r="BJ69">
        <f>VLOOKUP($B$2,武魂升星!$C$21:$D$27,2,0)</f>
        <v>0.48</v>
      </c>
      <c r="BK69">
        <f>VLOOKUP($B$2,武魂升星!$C$21:$D$27,2,0)</f>
        <v>0.48</v>
      </c>
      <c r="BL69">
        <f>VLOOKUP($B$2,武魂升星!$C$21:$D$27,2,0)</f>
        <v>0.48</v>
      </c>
      <c r="BM69">
        <f>VLOOKUP($B$2,武魂升星!$C$21:$D$27,2,0)</f>
        <v>0.48</v>
      </c>
    </row>
    <row r="70" spans="2:65" x14ac:dyDescent="0.2">
      <c r="B70">
        <v>66</v>
      </c>
      <c r="D70">
        <f>武魂升阶!D70*(1+VLOOKUP($B$1,武魂升星!$C$13:$Q$19,D$2,0))+VLOOKUP($B$1,武魂升星!$C$5:$Q$11,D$2,0)</f>
        <v>15716.586000000001</v>
      </c>
      <c r="E70">
        <f>武魂升阶!E70*(1+VLOOKUP($B$1,武魂升星!$C$13:$Q$19,E$2,0))+VLOOKUP($B$1,武魂升星!$C$5:$Q$11,E$2,0)</f>
        <v>4897.0060000000003</v>
      </c>
      <c r="F70">
        <f>武魂升阶!F70*(1+VLOOKUP($B$1,武魂升星!$C$13:$Q$19,F$2,0))+VLOOKUP($B$1,武魂升星!$C$5:$Q$11,F$2,0)</f>
        <v>1461.836</v>
      </c>
      <c r="G70">
        <f>武魂升阶!G70*(1+VLOOKUP($B$1,武魂升星!$C$13:$Q$19,G$2,0))+VLOOKUP($B$1,武魂升星!$C$5:$Q$11,G$2,0)</f>
        <v>1461.836</v>
      </c>
      <c r="H70">
        <f>武魂升阶!H70*(1+VLOOKUP($B$1,武魂升星!$C$13:$Q$19,H$2,0))+VLOOKUP($B$1,武魂升星!$C$5:$Q$11,H$2,0)</f>
        <v>289.25</v>
      </c>
      <c r="I70">
        <f>武魂升阶!I70*(1+VLOOKUP($B$1,武魂升星!$C$13:$Q$19,I$2,0))+VLOOKUP($B$1,武魂升星!$C$5:$Q$11,I$2,0)</f>
        <v>289.25</v>
      </c>
      <c r="J70">
        <f>武魂升阶!J70*(1+VLOOKUP($B$1,武魂升星!$C$13:$Q$19,J$2,0))+VLOOKUP($B$1,武魂升星!$C$5:$Q$11,J$2,0)</f>
        <v>290.08199999999999</v>
      </c>
      <c r="K70">
        <f>武魂升阶!K70*(1+VLOOKUP($B$1,武魂升星!$C$13:$Q$19,K$2,0))+VLOOKUP($B$1,武魂升星!$C$5:$Q$11,K$2,0)</f>
        <v>289.25</v>
      </c>
      <c r="L70">
        <f>武魂升阶!L70*(1+VLOOKUP($B$1,武魂升星!$C$13:$Q$19,L$2,0))+VLOOKUP($B$1,武魂升星!$C$5:$Q$11,L$2,0)</f>
        <v>289.25</v>
      </c>
      <c r="M70">
        <f>武魂升阶!M70*(1+VLOOKUP($B$1,武魂升星!$C$13:$Q$19,M$2,0))+VLOOKUP($B$1,武魂升星!$C$5:$Q$11,M$2,0)</f>
        <v>289.25</v>
      </c>
      <c r="N70">
        <f>武魂升阶!N70*(1+VLOOKUP($B$1,武魂升星!$C$13:$Q$19,N$2,0))+VLOOKUP($B$1,武魂升星!$C$5:$Q$11,N$2,0)</f>
        <v>0</v>
      </c>
      <c r="O70">
        <f>武魂升阶!O70*(1+VLOOKUP($B$1,武魂升星!$C$13:$Q$19,O$2,0))+VLOOKUP($B$1,武魂升星!$C$5:$Q$11,O$2,0)</f>
        <v>0</v>
      </c>
      <c r="P70">
        <f>武魂升阶!P70*(1+VLOOKUP($B$1,武魂升星!$C$13:$Q$19,P$2,0))+VLOOKUP($B$1,武魂升星!$C$5:$Q$11,P$2,0)</f>
        <v>426.06</v>
      </c>
      <c r="Q70">
        <f>武魂升阶!Q70*(1+VLOOKUP($B$1,武魂升星!$C$13:$Q$19,Q$2,0))+VLOOKUP($B$1,武魂升星!$C$5:$Q$11,Q$2,0)</f>
        <v>426.06</v>
      </c>
      <c r="T70">
        <f>武魂升阶!T70*(1+VLOOKUP($B$1,武魂升星!$C$13:$Q$19,T$2,0))+VLOOKUP($B$1,武魂升星!$C$5:$Q$11,T$2,0)</f>
        <v>14792.476000000001</v>
      </c>
      <c r="U70">
        <f>武魂升阶!U70*(1+VLOOKUP($B$1,武魂升星!$C$13:$Q$19,U$2,0))+VLOOKUP($B$1,武魂升星!$C$5:$Q$11,U$2,0)</f>
        <v>5048.8279999999995</v>
      </c>
      <c r="V70">
        <f>武魂升阶!V70*(1+VLOOKUP($B$1,武魂升星!$C$13:$Q$19,V$2,0))+VLOOKUP($B$1,武魂升星!$C$5:$Q$11,V$2,0)</f>
        <v>1346.62</v>
      </c>
      <c r="W70">
        <f>武魂升阶!W70*(1+VLOOKUP($B$1,武魂升星!$C$13:$Q$19,W$2,0))+VLOOKUP($B$1,武魂升星!$C$5:$Q$11,W$2,0)</f>
        <v>1346.62</v>
      </c>
      <c r="X70">
        <f>武魂升阶!X70*(1+VLOOKUP($B$1,武魂升星!$C$13:$Q$19,X$2,0))+VLOOKUP($B$1,武魂升星!$C$5:$Q$11,X$2,0)</f>
        <v>285.09000000000003</v>
      </c>
      <c r="Y70">
        <f>武魂升阶!Y70*(1+VLOOKUP($B$1,武魂升星!$C$13:$Q$19,Y$2,0))+VLOOKUP($B$1,武魂升星!$C$5:$Q$11,Y$2,0)</f>
        <v>285.09000000000003</v>
      </c>
      <c r="Z70">
        <f>武魂升阶!Z70*(1+VLOOKUP($B$1,武魂升星!$C$13:$Q$19,Z$2,0))+VLOOKUP($B$1,武魂升星!$C$5:$Q$11,Z$2,0)</f>
        <v>294.24200000000002</v>
      </c>
      <c r="AA70">
        <f>武魂升阶!AA70*(1+VLOOKUP($B$1,武魂升星!$C$13:$Q$19,AA$2,0))+VLOOKUP($B$1,武魂升星!$C$5:$Q$11,AA$2,0)</f>
        <v>293.40999999999997</v>
      </c>
      <c r="AB70">
        <f>武魂升阶!AB70*(1+VLOOKUP($B$1,武魂升星!$C$13:$Q$19,AB$2,0))+VLOOKUP($B$1,武魂升星!$C$5:$Q$11,AB$2,0)</f>
        <v>289.25</v>
      </c>
      <c r="AC70">
        <f>武魂升阶!AC70*(1+VLOOKUP($B$1,武魂升星!$C$13:$Q$19,AC$2,0))+VLOOKUP($B$1,武魂升星!$C$5:$Q$11,AC$2,0)</f>
        <v>289.25</v>
      </c>
      <c r="AD70">
        <f>武魂升阶!AD70*(1+VLOOKUP($B$1,武魂升星!$C$13:$Q$19,AD$2,0))+VLOOKUP($B$1,武魂升星!$C$5:$Q$11,AD$2,0)</f>
        <v>0</v>
      </c>
      <c r="AE70">
        <f>武魂升阶!AE70*(1+VLOOKUP($B$1,武魂升星!$C$13:$Q$19,AE$2,0))+VLOOKUP($B$1,武魂升星!$C$5:$Q$11,AE$2,0)</f>
        <v>0</v>
      </c>
      <c r="AF70">
        <f>武魂升阶!AF70*(1+VLOOKUP($B$1,武魂升星!$C$13:$Q$19,AF$2,0))+VLOOKUP($B$1,武魂升星!$C$5:$Q$11,AF$2,0)</f>
        <v>426.06</v>
      </c>
      <c r="AG70">
        <f>武魂升阶!AG70*(1+VLOOKUP($B$1,武魂升星!$C$13:$Q$19,AG$2,0))+VLOOKUP($B$1,武魂升星!$C$5:$Q$11,AG$2,0)</f>
        <v>426.06</v>
      </c>
      <c r="AJ70">
        <f>武魂升阶!AJ70*(1+VLOOKUP($B$1,武魂升星!$C$13:$Q$19,AJ$2,0))+VLOOKUP($B$1,武魂升星!$C$5:$Q$11,AJ$2,0)</f>
        <v>13868.366000000002</v>
      </c>
      <c r="AK70">
        <f>武魂升阶!AK70*(1+VLOOKUP($B$1,武魂升星!$C$13:$Q$19,AK$2,0))+VLOOKUP($B$1,武魂升星!$C$5:$Q$11,AK$2,0)</f>
        <v>5203.2899999999991</v>
      </c>
      <c r="AL70">
        <f>武魂升阶!AL70*(1+VLOOKUP($B$1,武魂升星!$C$13:$Q$19,AL$2,0))+VLOOKUP($B$1,武魂升星!$C$5:$Q$11,AL$2,0)</f>
        <v>1237.164</v>
      </c>
      <c r="AM70">
        <f>武魂升阶!AM70*(1+VLOOKUP($B$1,武魂升星!$C$13:$Q$19,AM$2,0))+VLOOKUP($B$1,武魂升星!$C$5:$Q$11,AM$2,0)</f>
        <v>1237.164</v>
      </c>
      <c r="AN70">
        <f>武魂升阶!AN70*(1+VLOOKUP($B$1,武魂升星!$C$13:$Q$19,AN$2,0))+VLOOKUP($B$1,武魂升星!$C$5:$Q$11,AN$2,0)</f>
        <v>289.25</v>
      </c>
      <c r="AO70">
        <f>武魂升阶!AO70*(1+VLOOKUP($B$1,武魂升星!$C$13:$Q$19,AO$2,0))+VLOOKUP($B$1,武魂升星!$C$5:$Q$11,AO$2,0)</f>
        <v>289.25</v>
      </c>
      <c r="AP70">
        <f>武魂升阶!AP70*(1+VLOOKUP($B$1,武魂升星!$C$13:$Q$19,AP$2,0))+VLOOKUP($B$1,武魂升星!$C$5:$Q$11,AP$2,0)</f>
        <v>290.08199999999999</v>
      </c>
      <c r="AQ70">
        <f>武魂升阶!AQ70*(1+VLOOKUP($B$1,武魂升星!$C$13:$Q$19,AQ$2,0))+VLOOKUP($B$1,武魂升星!$C$5:$Q$11,AQ$2,0)</f>
        <v>289.25</v>
      </c>
      <c r="AR70">
        <f>武魂升阶!AR70*(1+VLOOKUP($B$1,武魂升星!$C$13:$Q$19,AR$2,0))+VLOOKUP($B$1,武魂升星!$C$5:$Q$11,AR$2,0)</f>
        <v>289.25</v>
      </c>
      <c r="AS70">
        <f>武魂升阶!AS70*(1+VLOOKUP($B$1,武魂升星!$C$13:$Q$19,AS$2,0))+VLOOKUP($B$1,武魂升星!$C$5:$Q$11,AS$2,0)</f>
        <v>289.25</v>
      </c>
      <c r="AT70">
        <f>武魂升阶!AT70*(1+VLOOKUP($B$1,武魂升星!$C$13:$Q$19,AT$2,0))+VLOOKUP($B$1,武魂升星!$C$5:$Q$11,AT$2,0)</f>
        <v>0</v>
      </c>
      <c r="AU70">
        <f>武魂升阶!AU70*(1+VLOOKUP($B$1,武魂升星!$C$13:$Q$19,AU$2,0))+VLOOKUP($B$1,武魂升星!$C$5:$Q$11,AU$2,0)</f>
        <v>0</v>
      </c>
      <c r="AV70">
        <f>武魂升阶!AV70*(1+VLOOKUP($B$1,武魂升星!$C$13:$Q$19,AV$2,0))+VLOOKUP($B$1,武魂升星!$C$5:$Q$11,AV$2,0)</f>
        <v>426.06</v>
      </c>
      <c r="AW70">
        <f>武魂升阶!AW70*(1+VLOOKUP($B$1,武魂升星!$C$13:$Q$19,AW$2,0))+VLOOKUP($B$1,武魂升星!$C$5:$Q$11,AW$2,0)</f>
        <v>426.06</v>
      </c>
      <c r="AZ70">
        <f>VLOOKUP($B$2,武魂升星!$C$21:$D$27,2,0)</f>
        <v>0.48</v>
      </c>
      <c r="BA70">
        <f>VLOOKUP($B$2,武魂升星!$C$21:$D$27,2,0)</f>
        <v>0.48</v>
      </c>
      <c r="BB70">
        <f>VLOOKUP($B$2,武魂升星!$C$21:$D$27,2,0)</f>
        <v>0.48</v>
      </c>
      <c r="BC70">
        <f>VLOOKUP($B$2,武魂升星!$C$21:$D$27,2,0)</f>
        <v>0.48</v>
      </c>
      <c r="BD70">
        <f>VLOOKUP($B$2,武魂升星!$C$21:$D$27,2,0)</f>
        <v>0.48</v>
      </c>
      <c r="BE70">
        <f>VLOOKUP($B$2,武魂升星!$C$21:$D$27,2,0)</f>
        <v>0.48</v>
      </c>
      <c r="BF70">
        <f>VLOOKUP($B$2,武魂升星!$C$21:$D$27,2,0)</f>
        <v>0.48</v>
      </c>
      <c r="BG70">
        <f>VLOOKUP($B$2,武魂升星!$C$21:$D$27,2,0)</f>
        <v>0.48</v>
      </c>
      <c r="BH70">
        <f>VLOOKUP($B$2,武魂升星!$C$21:$D$27,2,0)</f>
        <v>0.48</v>
      </c>
      <c r="BI70">
        <f>VLOOKUP($B$2,武魂升星!$C$21:$D$27,2,0)</f>
        <v>0.48</v>
      </c>
      <c r="BJ70">
        <f>VLOOKUP($B$2,武魂升星!$C$21:$D$27,2,0)</f>
        <v>0.48</v>
      </c>
      <c r="BK70">
        <f>VLOOKUP($B$2,武魂升星!$C$21:$D$27,2,0)</f>
        <v>0.48</v>
      </c>
      <c r="BL70">
        <f>VLOOKUP($B$2,武魂升星!$C$21:$D$27,2,0)</f>
        <v>0.48</v>
      </c>
      <c r="BM70">
        <f>VLOOKUP($B$2,武魂升星!$C$21:$D$27,2,0)</f>
        <v>0.48</v>
      </c>
    </row>
    <row r="71" spans="2:65" x14ac:dyDescent="0.2">
      <c r="B71">
        <v>67</v>
      </c>
      <c r="D71">
        <f>武魂升阶!D71*(1+VLOOKUP($B$1,武魂升星!$C$13:$Q$19,D$2,0))+VLOOKUP($B$1,武魂升星!$C$5:$Q$11,D$2,0)</f>
        <v>15848.586000000001</v>
      </c>
      <c r="E71">
        <f>武魂升阶!E71*(1+VLOOKUP($B$1,武魂升星!$C$13:$Q$19,E$2,0))+VLOOKUP($B$1,武魂升星!$C$5:$Q$11,E$2,0)</f>
        <v>4932.2060000000001</v>
      </c>
      <c r="F71">
        <f>武魂升阶!F71*(1+VLOOKUP($B$1,武魂升星!$C$13:$Q$19,F$2,0))+VLOOKUP($B$1,武魂升星!$C$5:$Q$11,F$2,0)</f>
        <v>1473.0360000000001</v>
      </c>
      <c r="G71">
        <f>武魂升阶!G71*(1+VLOOKUP($B$1,武魂升星!$C$13:$Q$19,G$2,0))+VLOOKUP($B$1,武魂升星!$C$5:$Q$11,G$2,0)</f>
        <v>1473.0360000000001</v>
      </c>
      <c r="H71">
        <f>武魂升阶!H71*(1+VLOOKUP($B$1,武魂升星!$C$13:$Q$19,H$2,0))+VLOOKUP($B$1,武魂升星!$C$5:$Q$11,H$2,0)</f>
        <v>292.45</v>
      </c>
      <c r="I71">
        <f>武魂升阶!I71*(1+VLOOKUP($B$1,武魂升星!$C$13:$Q$19,I$2,0))+VLOOKUP($B$1,武魂升星!$C$5:$Q$11,I$2,0)</f>
        <v>292.45</v>
      </c>
      <c r="J71">
        <f>武魂升阶!J71*(1+VLOOKUP($B$1,武魂升星!$C$13:$Q$19,J$2,0))+VLOOKUP($B$1,武魂升星!$C$5:$Q$11,J$2,0)</f>
        <v>293.28200000000004</v>
      </c>
      <c r="K71">
        <f>武魂升阶!K71*(1+VLOOKUP($B$1,武魂升星!$C$13:$Q$19,K$2,0))+VLOOKUP($B$1,武魂升星!$C$5:$Q$11,K$2,0)</f>
        <v>292.45</v>
      </c>
      <c r="L71">
        <f>武魂升阶!L71*(1+VLOOKUP($B$1,武魂升星!$C$13:$Q$19,L$2,0))+VLOOKUP($B$1,武魂升星!$C$5:$Q$11,L$2,0)</f>
        <v>292.45</v>
      </c>
      <c r="M71">
        <f>武魂升阶!M71*(1+VLOOKUP($B$1,武魂升星!$C$13:$Q$19,M$2,0))+VLOOKUP($B$1,武魂升星!$C$5:$Q$11,M$2,0)</f>
        <v>292.45</v>
      </c>
      <c r="N71">
        <f>武魂升阶!N71*(1+VLOOKUP($B$1,武魂升星!$C$13:$Q$19,N$2,0))+VLOOKUP($B$1,武魂升星!$C$5:$Q$11,N$2,0)</f>
        <v>0</v>
      </c>
      <c r="O71">
        <f>武魂升阶!O71*(1+VLOOKUP($B$1,武魂升星!$C$13:$Q$19,O$2,0))+VLOOKUP($B$1,武魂升星!$C$5:$Q$11,O$2,0)</f>
        <v>0</v>
      </c>
      <c r="P71">
        <f>武魂升阶!P71*(1+VLOOKUP($B$1,武魂升星!$C$13:$Q$19,P$2,0))+VLOOKUP($B$1,武魂升星!$C$5:$Q$11,P$2,0)</f>
        <v>432.06</v>
      </c>
      <c r="Q71">
        <f>武魂升阶!Q71*(1+VLOOKUP($B$1,武魂升星!$C$13:$Q$19,Q$2,0))+VLOOKUP($B$1,武魂升星!$C$5:$Q$11,Q$2,0)</f>
        <v>432.06</v>
      </c>
      <c r="T71">
        <f>武魂升阶!T71*(1+VLOOKUP($B$1,武魂升星!$C$13:$Q$19,T$2,0))+VLOOKUP($B$1,武魂升星!$C$5:$Q$11,T$2,0)</f>
        <v>14911.276000000002</v>
      </c>
      <c r="U71">
        <f>武魂升阶!U71*(1+VLOOKUP($B$1,武魂升星!$C$13:$Q$19,U$2,0))+VLOOKUP($B$1,武魂升星!$C$5:$Q$11,U$2,0)</f>
        <v>5086.2280000000001</v>
      </c>
      <c r="V71">
        <f>武魂升阶!V71*(1+VLOOKUP($B$1,武魂升星!$C$13:$Q$19,V$2,0))+VLOOKUP($B$1,武魂升星!$C$5:$Q$11,V$2,0)</f>
        <v>1356.22</v>
      </c>
      <c r="W71">
        <f>武魂升阶!W71*(1+VLOOKUP($B$1,武魂升星!$C$13:$Q$19,W$2,0))+VLOOKUP($B$1,武魂升星!$C$5:$Q$11,W$2,0)</f>
        <v>1356.22</v>
      </c>
      <c r="X71">
        <f>武魂升阶!X71*(1+VLOOKUP($B$1,武魂升星!$C$13:$Q$19,X$2,0))+VLOOKUP($B$1,武魂升星!$C$5:$Q$11,X$2,0)</f>
        <v>288.29000000000002</v>
      </c>
      <c r="Y71">
        <f>武魂升阶!Y71*(1+VLOOKUP($B$1,武魂升星!$C$13:$Q$19,Y$2,0))+VLOOKUP($B$1,武魂升星!$C$5:$Q$11,Y$2,0)</f>
        <v>288.29000000000002</v>
      </c>
      <c r="Z71">
        <f>武魂升阶!Z71*(1+VLOOKUP($B$1,武魂升星!$C$13:$Q$19,Z$2,0))+VLOOKUP($B$1,武魂升星!$C$5:$Q$11,Z$2,0)</f>
        <v>297.44200000000001</v>
      </c>
      <c r="AA71">
        <f>武魂升阶!AA71*(1+VLOOKUP($B$1,武魂升星!$C$13:$Q$19,AA$2,0))+VLOOKUP($B$1,武魂升星!$C$5:$Q$11,AA$2,0)</f>
        <v>296.61</v>
      </c>
      <c r="AB71">
        <f>武魂升阶!AB71*(1+VLOOKUP($B$1,武魂升星!$C$13:$Q$19,AB$2,0))+VLOOKUP($B$1,武魂升星!$C$5:$Q$11,AB$2,0)</f>
        <v>292.45</v>
      </c>
      <c r="AC71">
        <f>武魂升阶!AC71*(1+VLOOKUP($B$1,武魂升星!$C$13:$Q$19,AC$2,0))+VLOOKUP($B$1,武魂升星!$C$5:$Q$11,AC$2,0)</f>
        <v>292.45</v>
      </c>
      <c r="AD71">
        <f>武魂升阶!AD71*(1+VLOOKUP($B$1,武魂升星!$C$13:$Q$19,AD$2,0))+VLOOKUP($B$1,武魂升星!$C$5:$Q$11,AD$2,0)</f>
        <v>0</v>
      </c>
      <c r="AE71">
        <f>武魂升阶!AE71*(1+VLOOKUP($B$1,武魂升星!$C$13:$Q$19,AE$2,0))+VLOOKUP($B$1,武魂升星!$C$5:$Q$11,AE$2,0)</f>
        <v>0</v>
      </c>
      <c r="AF71">
        <f>武魂升阶!AF71*(1+VLOOKUP($B$1,武魂升星!$C$13:$Q$19,AF$2,0))+VLOOKUP($B$1,武魂升星!$C$5:$Q$11,AF$2,0)</f>
        <v>432.06</v>
      </c>
      <c r="AG71">
        <f>武魂升阶!AG71*(1+VLOOKUP($B$1,武魂升星!$C$13:$Q$19,AG$2,0))+VLOOKUP($B$1,武魂升星!$C$5:$Q$11,AG$2,0)</f>
        <v>432.06</v>
      </c>
      <c r="AJ71">
        <f>武魂升阶!AJ71*(1+VLOOKUP($B$1,武魂升星!$C$13:$Q$19,AJ$2,0))+VLOOKUP($B$1,武魂升星!$C$5:$Q$11,AJ$2,0)</f>
        <v>13973.966</v>
      </c>
      <c r="AK71">
        <f>武魂升阶!AK71*(1+VLOOKUP($B$1,武魂升星!$C$13:$Q$19,AK$2,0))+VLOOKUP($B$1,武魂升星!$C$5:$Q$11,AK$2,0)</f>
        <v>5242.8899999999994</v>
      </c>
      <c r="AL71">
        <f>武魂升阶!AL71*(1+VLOOKUP($B$1,武魂升星!$C$13:$Q$19,AL$2,0))+VLOOKUP($B$1,武魂升星!$C$5:$Q$11,AL$2,0)</f>
        <v>1245.164</v>
      </c>
      <c r="AM71">
        <f>武魂升阶!AM71*(1+VLOOKUP($B$1,武魂升星!$C$13:$Q$19,AM$2,0))+VLOOKUP($B$1,武魂升星!$C$5:$Q$11,AM$2,0)</f>
        <v>1245.164</v>
      </c>
      <c r="AN71">
        <f>武魂升阶!AN71*(1+VLOOKUP($B$1,武魂升星!$C$13:$Q$19,AN$2,0))+VLOOKUP($B$1,武魂升星!$C$5:$Q$11,AN$2,0)</f>
        <v>292.45</v>
      </c>
      <c r="AO71">
        <f>武魂升阶!AO71*(1+VLOOKUP($B$1,武魂升星!$C$13:$Q$19,AO$2,0))+VLOOKUP($B$1,武魂升星!$C$5:$Q$11,AO$2,0)</f>
        <v>292.45</v>
      </c>
      <c r="AP71">
        <f>武魂升阶!AP71*(1+VLOOKUP($B$1,武魂升星!$C$13:$Q$19,AP$2,0))+VLOOKUP($B$1,武魂升星!$C$5:$Q$11,AP$2,0)</f>
        <v>293.28200000000004</v>
      </c>
      <c r="AQ71">
        <f>武魂升阶!AQ71*(1+VLOOKUP($B$1,武魂升星!$C$13:$Q$19,AQ$2,0))+VLOOKUP($B$1,武魂升星!$C$5:$Q$11,AQ$2,0)</f>
        <v>292.45</v>
      </c>
      <c r="AR71">
        <f>武魂升阶!AR71*(1+VLOOKUP($B$1,武魂升星!$C$13:$Q$19,AR$2,0))+VLOOKUP($B$1,武魂升星!$C$5:$Q$11,AR$2,0)</f>
        <v>292.45</v>
      </c>
      <c r="AS71">
        <f>武魂升阶!AS71*(1+VLOOKUP($B$1,武魂升星!$C$13:$Q$19,AS$2,0))+VLOOKUP($B$1,武魂升星!$C$5:$Q$11,AS$2,0)</f>
        <v>292.45</v>
      </c>
      <c r="AT71">
        <f>武魂升阶!AT71*(1+VLOOKUP($B$1,武魂升星!$C$13:$Q$19,AT$2,0))+VLOOKUP($B$1,武魂升星!$C$5:$Q$11,AT$2,0)</f>
        <v>0</v>
      </c>
      <c r="AU71">
        <f>武魂升阶!AU71*(1+VLOOKUP($B$1,武魂升星!$C$13:$Q$19,AU$2,0))+VLOOKUP($B$1,武魂升星!$C$5:$Q$11,AU$2,0)</f>
        <v>0</v>
      </c>
      <c r="AV71">
        <f>武魂升阶!AV71*(1+VLOOKUP($B$1,武魂升星!$C$13:$Q$19,AV$2,0))+VLOOKUP($B$1,武魂升星!$C$5:$Q$11,AV$2,0)</f>
        <v>432.06</v>
      </c>
      <c r="AW71">
        <f>武魂升阶!AW71*(1+VLOOKUP($B$1,武魂升星!$C$13:$Q$19,AW$2,0))+VLOOKUP($B$1,武魂升星!$C$5:$Q$11,AW$2,0)</f>
        <v>432.06</v>
      </c>
      <c r="AZ71">
        <f>VLOOKUP($B$2,武魂升星!$C$21:$D$27,2,0)</f>
        <v>0.48</v>
      </c>
      <c r="BA71">
        <f>VLOOKUP($B$2,武魂升星!$C$21:$D$27,2,0)</f>
        <v>0.48</v>
      </c>
      <c r="BB71">
        <f>VLOOKUP($B$2,武魂升星!$C$21:$D$27,2,0)</f>
        <v>0.48</v>
      </c>
      <c r="BC71">
        <f>VLOOKUP($B$2,武魂升星!$C$21:$D$27,2,0)</f>
        <v>0.48</v>
      </c>
      <c r="BD71">
        <f>VLOOKUP($B$2,武魂升星!$C$21:$D$27,2,0)</f>
        <v>0.48</v>
      </c>
      <c r="BE71">
        <f>VLOOKUP($B$2,武魂升星!$C$21:$D$27,2,0)</f>
        <v>0.48</v>
      </c>
      <c r="BF71">
        <f>VLOOKUP($B$2,武魂升星!$C$21:$D$27,2,0)</f>
        <v>0.48</v>
      </c>
      <c r="BG71">
        <f>VLOOKUP($B$2,武魂升星!$C$21:$D$27,2,0)</f>
        <v>0.48</v>
      </c>
      <c r="BH71">
        <f>VLOOKUP($B$2,武魂升星!$C$21:$D$27,2,0)</f>
        <v>0.48</v>
      </c>
      <c r="BI71">
        <f>VLOOKUP($B$2,武魂升星!$C$21:$D$27,2,0)</f>
        <v>0.48</v>
      </c>
      <c r="BJ71">
        <f>VLOOKUP($B$2,武魂升星!$C$21:$D$27,2,0)</f>
        <v>0.48</v>
      </c>
      <c r="BK71">
        <f>VLOOKUP($B$2,武魂升星!$C$21:$D$27,2,0)</f>
        <v>0.48</v>
      </c>
      <c r="BL71">
        <f>VLOOKUP($B$2,武魂升星!$C$21:$D$27,2,0)</f>
        <v>0.48</v>
      </c>
      <c r="BM71">
        <f>VLOOKUP($B$2,武魂升星!$C$21:$D$27,2,0)</f>
        <v>0.48</v>
      </c>
    </row>
    <row r="72" spans="2:65" x14ac:dyDescent="0.2">
      <c r="B72">
        <v>68</v>
      </c>
      <c r="D72">
        <f>武魂升阶!D72*(1+VLOOKUP($B$1,武魂升星!$C$13:$Q$19,D$2,0))+VLOOKUP($B$1,武魂升星!$C$5:$Q$11,D$2,0)</f>
        <v>15980.586000000001</v>
      </c>
      <c r="E72">
        <f>武魂升阶!E72*(1+VLOOKUP($B$1,武魂升星!$C$13:$Q$19,E$2,0))+VLOOKUP($B$1,武魂升星!$C$5:$Q$11,E$2,0)</f>
        <v>4967.4059999999999</v>
      </c>
      <c r="F72">
        <f>武魂升阶!F72*(1+VLOOKUP($B$1,武魂升星!$C$13:$Q$19,F$2,0))+VLOOKUP($B$1,武魂升星!$C$5:$Q$11,F$2,0)</f>
        <v>1484.2359999999999</v>
      </c>
      <c r="G72">
        <f>武魂升阶!G72*(1+VLOOKUP($B$1,武魂升星!$C$13:$Q$19,G$2,0))+VLOOKUP($B$1,武魂升星!$C$5:$Q$11,G$2,0)</f>
        <v>1484.2359999999999</v>
      </c>
      <c r="H72">
        <f>武魂升阶!H72*(1+VLOOKUP($B$1,武魂升星!$C$13:$Q$19,H$2,0))+VLOOKUP($B$1,武魂升星!$C$5:$Q$11,H$2,0)</f>
        <v>295.64999999999998</v>
      </c>
      <c r="I72">
        <f>武魂升阶!I72*(1+VLOOKUP($B$1,武魂升星!$C$13:$Q$19,I$2,0))+VLOOKUP($B$1,武魂升星!$C$5:$Q$11,I$2,0)</f>
        <v>295.64999999999998</v>
      </c>
      <c r="J72">
        <f>武魂升阶!J72*(1+VLOOKUP($B$1,武魂升星!$C$13:$Q$19,J$2,0))+VLOOKUP($B$1,武魂升星!$C$5:$Q$11,J$2,0)</f>
        <v>296.48200000000003</v>
      </c>
      <c r="K72">
        <f>武魂升阶!K72*(1+VLOOKUP($B$1,武魂升星!$C$13:$Q$19,K$2,0))+VLOOKUP($B$1,武魂升星!$C$5:$Q$11,K$2,0)</f>
        <v>295.64999999999998</v>
      </c>
      <c r="L72">
        <f>武魂升阶!L72*(1+VLOOKUP($B$1,武魂升星!$C$13:$Q$19,L$2,0))+VLOOKUP($B$1,武魂升星!$C$5:$Q$11,L$2,0)</f>
        <v>295.64999999999998</v>
      </c>
      <c r="M72">
        <f>武魂升阶!M72*(1+VLOOKUP($B$1,武魂升星!$C$13:$Q$19,M$2,0))+VLOOKUP($B$1,武魂升星!$C$5:$Q$11,M$2,0)</f>
        <v>295.64999999999998</v>
      </c>
      <c r="N72">
        <f>武魂升阶!N72*(1+VLOOKUP($B$1,武魂升星!$C$13:$Q$19,N$2,0))+VLOOKUP($B$1,武魂升星!$C$5:$Q$11,N$2,0)</f>
        <v>0</v>
      </c>
      <c r="O72">
        <f>武魂升阶!O72*(1+VLOOKUP($B$1,武魂升星!$C$13:$Q$19,O$2,0))+VLOOKUP($B$1,武魂升星!$C$5:$Q$11,O$2,0)</f>
        <v>0</v>
      </c>
      <c r="P72">
        <f>武魂升阶!P72*(1+VLOOKUP($B$1,武魂升星!$C$13:$Q$19,P$2,0))+VLOOKUP($B$1,武魂升星!$C$5:$Q$11,P$2,0)</f>
        <v>438.06</v>
      </c>
      <c r="Q72">
        <f>武魂升阶!Q72*(1+VLOOKUP($B$1,武魂升星!$C$13:$Q$19,Q$2,0))+VLOOKUP($B$1,武魂升星!$C$5:$Q$11,Q$2,0)</f>
        <v>438.06</v>
      </c>
      <c r="T72">
        <f>武魂升阶!T72*(1+VLOOKUP($B$1,武魂升星!$C$13:$Q$19,T$2,0))+VLOOKUP($B$1,武魂升星!$C$5:$Q$11,T$2,0)</f>
        <v>15030.076000000001</v>
      </c>
      <c r="U72">
        <f>武魂升阶!U72*(1+VLOOKUP($B$1,武魂升星!$C$13:$Q$19,U$2,0))+VLOOKUP($B$1,武魂升星!$C$5:$Q$11,U$2,0)</f>
        <v>5123.6280000000006</v>
      </c>
      <c r="V72">
        <f>武魂升阶!V72*(1+VLOOKUP($B$1,武魂升星!$C$13:$Q$19,V$2,0))+VLOOKUP($B$1,武魂升星!$C$5:$Q$11,V$2,0)</f>
        <v>1365.8200000000002</v>
      </c>
      <c r="W72">
        <f>武魂升阶!W72*(1+VLOOKUP($B$1,武魂升星!$C$13:$Q$19,W$2,0))+VLOOKUP($B$1,武魂升星!$C$5:$Q$11,W$2,0)</f>
        <v>1365.8200000000002</v>
      </c>
      <c r="X72">
        <f>武魂升阶!X72*(1+VLOOKUP($B$1,武魂升星!$C$13:$Q$19,X$2,0))+VLOOKUP($B$1,武魂升星!$C$5:$Q$11,X$2,0)</f>
        <v>291.49</v>
      </c>
      <c r="Y72">
        <f>武魂升阶!Y72*(1+VLOOKUP($B$1,武魂升星!$C$13:$Q$19,Y$2,0))+VLOOKUP($B$1,武魂升星!$C$5:$Q$11,Y$2,0)</f>
        <v>291.49</v>
      </c>
      <c r="Z72">
        <f>武魂升阶!Z72*(1+VLOOKUP($B$1,武魂升星!$C$13:$Q$19,Z$2,0))+VLOOKUP($B$1,武魂升星!$C$5:$Q$11,Z$2,0)</f>
        <v>300.642</v>
      </c>
      <c r="AA72">
        <f>武魂升阶!AA72*(1+VLOOKUP($B$1,武魂升星!$C$13:$Q$19,AA$2,0))+VLOOKUP($B$1,武魂升星!$C$5:$Q$11,AA$2,0)</f>
        <v>299.81</v>
      </c>
      <c r="AB72">
        <f>武魂升阶!AB72*(1+VLOOKUP($B$1,武魂升星!$C$13:$Q$19,AB$2,0))+VLOOKUP($B$1,武魂升星!$C$5:$Q$11,AB$2,0)</f>
        <v>295.64999999999998</v>
      </c>
      <c r="AC72">
        <f>武魂升阶!AC72*(1+VLOOKUP($B$1,武魂升星!$C$13:$Q$19,AC$2,0))+VLOOKUP($B$1,武魂升星!$C$5:$Q$11,AC$2,0)</f>
        <v>295.64999999999998</v>
      </c>
      <c r="AD72">
        <f>武魂升阶!AD72*(1+VLOOKUP($B$1,武魂升星!$C$13:$Q$19,AD$2,0))+VLOOKUP($B$1,武魂升星!$C$5:$Q$11,AD$2,0)</f>
        <v>0</v>
      </c>
      <c r="AE72">
        <f>武魂升阶!AE72*(1+VLOOKUP($B$1,武魂升星!$C$13:$Q$19,AE$2,0))+VLOOKUP($B$1,武魂升星!$C$5:$Q$11,AE$2,0)</f>
        <v>0</v>
      </c>
      <c r="AF72">
        <f>武魂升阶!AF72*(1+VLOOKUP($B$1,武魂升星!$C$13:$Q$19,AF$2,0))+VLOOKUP($B$1,武魂升星!$C$5:$Q$11,AF$2,0)</f>
        <v>438.06</v>
      </c>
      <c r="AG72">
        <f>武魂升阶!AG72*(1+VLOOKUP($B$1,武魂升星!$C$13:$Q$19,AG$2,0))+VLOOKUP($B$1,武魂升星!$C$5:$Q$11,AG$2,0)</f>
        <v>438.06</v>
      </c>
      <c r="AJ72">
        <f>武魂升阶!AJ72*(1+VLOOKUP($B$1,武魂升星!$C$13:$Q$19,AJ$2,0))+VLOOKUP($B$1,武魂升星!$C$5:$Q$11,AJ$2,0)</f>
        <v>14079.566000000003</v>
      </c>
      <c r="AK72">
        <f>武魂升阶!AK72*(1+VLOOKUP($B$1,武魂升星!$C$13:$Q$19,AK$2,0))+VLOOKUP($B$1,武魂升星!$C$5:$Q$11,AK$2,0)</f>
        <v>5282.49</v>
      </c>
      <c r="AL72">
        <f>武魂升阶!AL72*(1+VLOOKUP($B$1,武魂升星!$C$13:$Q$19,AL$2,0))+VLOOKUP($B$1,武魂升星!$C$5:$Q$11,AL$2,0)</f>
        <v>1253.164</v>
      </c>
      <c r="AM72">
        <f>武魂升阶!AM72*(1+VLOOKUP($B$1,武魂升星!$C$13:$Q$19,AM$2,0))+VLOOKUP($B$1,武魂升星!$C$5:$Q$11,AM$2,0)</f>
        <v>1253.164</v>
      </c>
      <c r="AN72">
        <f>武魂升阶!AN72*(1+VLOOKUP($B$1,武魂升星!$C$13:$Q$19,AN$2,0))+VLOOKUP($B$1,武魂升星!$C$5:$Q$11,AN$2,0)</f>
        <v>295.64999999999998</v>
      </c>
      <c r="AO72">
        <f>武魂升阶!AO72*(1+VLOOKUP($B$1,武魂升星!$C$13:$Q$19,AO$2,0))+VLOOKUP($B$1,武魂升星!$C$5:$Q$11,AO$2,0)</f>
        <v>295.64999999999998</v>
      </c>
      <c r="AP72">
        <f>武魂升阶!AP72*(1+VLOOKUP($B$1,武魂升星!$C$13:$Q$19,AP$2,0))+VLOOKUP($B$1,武魂升星!$C$5:$Q$11,AP$2,0)</f>
        <v>296.48200000000003</v>
      </c>
      <c r="AQ72">
        <f>武魂升阶!AQ72*(1+VLOOKUP($B$1,武魂升星!$C$13:$Q$19,AQ$2,0))+VLOOKUP($B$1,武魂升星!$C$5:$Q$11,AQ$2,0)</f>
        <v>295.64999999999998</v>
      </c>
      <c r="AR72">
        <f>武魂升阶!AR72*(1+VLOOKUP($B$1,武魂升星!$C$13:$Q$19,AR$2,0))+VLOOKUP($B$1,武魂升星!$C$5:$Q$11,AR$2,0)</f>
        <v>295.64999999999998</v>
      </c>
      <c r="AS72">
        <f>武魂升阶!AS72*(1+VLOOKUP($B$1,武魂升星!$C$13:$Q$19,AS$2,0))+VLOOKUP($B$1,武魂升星!$C$5:$Q$11,AS$2,0)</f>
        <v>295.64999999999998</v>
      </c>
      <c r="AT72">
        <f>武魂升阶!AT72*(1+VLOOKUP($B$1,武魂升星!$C$13:$Q$19,AT$2,0))+VLOOKUP($B$1,武魂升星!$C$5:$Q$11,AT$2,0)</f>
        <v>0</v>
      </c>
      <c r="AU72">
        <f>武魂升阶!AU72*(1+VLOOKUP($B$1,武魂升星!$C$13:$Q$19,AU$2,0))+VLOOKUP($B$1,武魂升星!$C$5:$Q$11,AU$2,0)</f>
        <v>0</v>
      </c>
      <c r="AV72">
        <f>武魂升阶!AV72*(1+VLOOKUP($B$1,武魂升星!$C$13:$Q$19,AV$2,0))+VLOOKUP($B$1,武魂升星!$C$5:$Q$11,AV$2,0)</f>
        <v>438.06</v>
      </c>
      <c r="AW72">
        <f>武魂升阶!AW72*(1+VLOOKUP($B$1,武魂升星!$C$13:$Q$19,AW$2,0))+VLOOKUP($B$1,武魂升星!$C$5:$Q$11,AW$2,0)</f>
        <v>438.06</v>
      </c>
      <c r="AZ72">
        <f>VLOOKUP($B$2,武魂升星!$C$21:$D$27,2,0)</f>
        <v>0.48</v>
      </c>
      <c r="BA72">
        <f>VLOOKUP($B$2,武魂升星!$C$21:$D$27,2,0)</f>
        <v>0.48</v>
      </c>
      <c r="BB72">
        <f>VLOOKUP($B$2,武魂升星!$C$21:$D$27,2,0)</f>
        <v>0.48</v>
      </c>
      <c r="BC72">
        <f>VLOOKUP($B$2,武魂升星!$C$21:$D$27,2,0)</f>
        <v>0.48</v>
      </c>
      <c r="BD72">
        <f>VLOOKUP($B$2,武魂升星!$C$21:$D$27,2,0)</f>
        <v>0.48</v>
      </c>
      <c r="BE72">
        <f>VLOOKUP($B$2,武魂升星!$C$21:$D$27,2,0)</f>
        <v>0.48</v>
      </c>
      <c r="BF72">
        <f>VLOOKUP($B$2,武魂升星!$C$21:$D$27,2,0)</f>
        <v>0.48</v>
      </c>
      <c r="BG72">
        <f>VLOOKUP($B$2,武魂升星!$C$21:$D$27,2,0)</f>
        <v>0.48</v>
      </c>
      <c r="BH72">
        <f>VLOOKUP($B$2,武魂升星!$C$21:$D$27,2,0)</f>
        <v>0.48</v>
      </c>
      <c r="BI72">
        <f>VLOOKUP($B$2,武魂升星!$C$21:$D$27,2,0)</f>
        <v>0.48</v>
      </c>
      <c r="BJ72">
        <f>VLOOKUP($B$2,武魂升星!$C$21:$D$27,2,0)</f>
        <v>0.48</v>
      </c>
      <c r="BK72">
        <f>VLOOKUP($B$2,武魂升星!$C$21:$D$27,2,0)</f>
        <v>0.48</v>
      </c>
      <c r="BL72">
        <f>VLOOKUP($B$2,武魂升星!$C$21:$D$27,2,0)</f>
        <v>0.48</v>
      </c>
      <c r="BM72">
        <f>VLOOKUP($B$2,武魂升星!$C$21:$D$27,2,0)</f>
        <v>0.48</v>
      </c>
    </row>
    <row r="73" spans="2:65" x14ac:dyDescent="0.2">
      <c r="B73">
        <v>69</v>
      </c>
      <c r="D73">
        <f>武魂升阶!D73*(1+VLOOKUP($B$1,武魂升星!$C$13:$Q$19,D$2,0))+VLOOKUP($B$1,武魂升星!$C$5:$Q$11,D$2,0)</f>
        <v>16112.586000000001</v>
      </c>
      <c r="E73">
        <f>武魂升阶!E73*(1+VLOOKUP($B$1,武魂升星!$C$13:$Q$19,E$2,0))+VLOOKUP($B$1,武魂升星!$C$5:$Q$11,E$2,0)</f>
        <v>5002.6059999999998</v>
      </c>
      <c r="F73">
        <f>武魂升阶!F73*(1+VLOOKUP($B$1,武魂升星!$C$13:$Q$19,F$2,0))+VLOOKUP($B$1,武魂升星!$C$5:$Q$11,F$2,0)</f>
        <v>1495.4359999999999</v>
      </c>
      <c r="G73">
        <f>武魂升阶!G73*(1+VLOOKUP($B$1,武魂升星!$C$13:$Q$19,G$2,0))+VLOOKUP($B$1,武魂升星!$C$5:$Q$11,G$2,0)</f>
        <v>1495.4359999999999</v>
      </c>
      <c r="H73">
        <f>武魂升阶!H73*(1+VLOOKUP($B$1,武魂升星!$C$13:$Q$19,H$2,0))+VLOOKUP($B$1,武魂升星!$C$5:$Q$11,H$2,0)</f>
        <v>298.85000000000002</v>
      </c>
      <c r="I73">
        <f>武魂升阶!I73*(1+VLOOKUP($B$1,武魂升星!$C$13:$Q$19,I$2,0))+VLOOKUP($B$1,武魂升星!$C$5:$Q$11,I$2,0)</f>
        <v>298.85000000000002</v>
      </c>
      <c r="J73">
        <f>武魂升阶!J73*(1+VLOOKUP($B$1,武魂升星!$C$13:$Q$19,J$2,0))+VLOOKUP($B$1,武魂升星!$C$5:$Q$11,J$2,0)</f>
        <v>299.68200000000002</v>
      </c>
      <c r="K73">
        <f>武魂升阶!K73*(1+VLOOKUP($B$1,武魂升星!$C$13:$Q$19,K$2,0))+VLOOKUP($B$1,武魂升星!$C$5:$Q$11,K$2,0)</f>
        <v>298.85000000000002</v>
      </c>
      <c r="L73">
        <f>武魂升阶!L73*(1+VLOOKUP($B$1,武魂升星!$C$13:$Q$19,L$2,0))+VLOOKUP($B$1,武魂升星!$C$5:$Q$11,L$2,0)</f>
        <v>298.85000000000002</v>
      </c>
      <c r="M73">
        <f>武魂升阶!M73*(1+VLOOKUP($B$1,武魂升星!$C$13:$Q$19,M$2,0))+VLOOKUP($B$1,武魂升星!$C$5:$Q$11,M$2,0)</f>
        <v>298.85000000000002</v>
      </c>
      <c r="N73">
        <f>武魂升阶!N73*(1+VLOOKUP($B$1,武魂升星!$C$13:$Q$19,N$2,0))+VLOOKUP($B$1,武魂升星!$C$5:$Q$11,N$2,0)</f>
        <v>0</v>
      </c>
      <c r="O73">
        <f>武魂升阶!O73*(1+VLOOKUP($B$1,武魂升星!$C$13:$Q$19,O$2,0))+VLOOKUP($B$1,武魂升星!$C$5:$Q$11,O$2,0)</f>
        <v>0</v>
      </c>
      <c r="P73">
        <f>武魂升阶!P73*(1+VLOOKUP($B$1,武魂升星!$C$13:$Q$19,P$2,0))+VLOOKUP($B$1,武魂升星!$C$5:$Q$11,P$2,0)</f>
        <v>444.06</v>
      </c>
      <c r="Q73">
        <f>武魂升阶!Q73*(1+VLOOKUP($B$1,武魂升星!$C$13:$Q$19,Q$2,0))+VLOOKUP($B$1,武魂升星!$C$5:$Q$11,Q$2,0)</f>
        <v>444.06</v>
      </c>
      <c r="T73">
        <f>武魂升阶!T73*(1+VLOOKUP($B$1,武魂升星!$C$13:$Q$19,T$2,0))+VLOOKUP($B$1,武魂升星!$C$5:$Q$11,T$2,0)</f>
        <v>15148.876</v>
      </c>
      <c r="U73">
        <f>武魂升阶!U73*(1+VLOOKUP($B$1,武魂升星!$C$13:$Q$19,U$2,0))+VLOOKUP($B$1,武魂升星!$C$5:$Q$11,U$2,0)</f>
        <v>5161.0280000000002</v>
      </c>
      <c r="V73">
        <f>武魂升阶!V73*(1+VLOOKUP($B$1,武魂升星!$C$13:$Q$19,V$2,0))+VLOOKUP($B$1,武魂升星!$C$5:$Q$11,V$2,0)</f>
        <v>1375.42</v>
      </c>
      <c r="W73">
        <f>武魂升阶!W73*(1+VLOOKUP($B$1,武魂升星!$C$13:$Q$19,W$2,0))+VLOOKUP($B$1,武魂升星!$C$5:$Q$11,W$2,0)</f>
        <v>1375.42</v>
      </c>
      <c r="X73">
        <f>武魂升阶!X73*(1+VLOOKUP($B$1,武魂升星!$C$13:$Q$19,X$2,0))+VLOOKUP($B$1,武魂升星!$C$5:$Q$11,X$2,0)</f>
        <v>294.69</v>
      </c>
      <c r="Y73">
        <f>武魂升阶!Y73*(1+VLOOKUP($B$1,武魂升星!$C$13:$Q$19,Y$2,0))+VLOOKUP($B$1,武魂升星!$C$5:$Q$11,Y$2,0)</f>
        <v>294.69</v>
      </c>
      <c r="Z73">
        <f>武魂升阶!Z73*(1+VLOOKUP($B$1,武魂升星!$C$13:$Q$19,Z$2,0))+VLOOKUP($B$1,武魂升星!$C$5:$Q$11,Z$2,0)</f>
        <v>303.84199999999998</v>
      </c>
      <c r="AA73">
        <f>武魂升阶!AA73*(1+VLOOKUP($B$1,武魂升星!$C$13:$Q$19,AA$2,0))+VLOOKUP($B$1,武魂升星!$C$5:$Q$11,AA$2,0)</f>
        <v>303.01</v>
      </c>
      <c r="AB73">
        <f>武魂升阶!AB73*(1+VLOOKUP($B$1,武魂升星!$C$13:$Q$19,AB$2,0))+VLOOKUP($B$1,武魂升星!$C$5:$Q$11,AB$2,0)</f>
        <v>298.85000000000002</v>
      </c>
      <c r="AC73">
        <f>武魂升阶!AC73*(1+VLOOKUP($B$1,武魂升星!$C$13:$Q$19,AC$2,0))+VLOOKUP($B$1,武魂升星!$C$5:$Q$11,AC$2,0)</f>
        <v>298.85000000000002</v>
      </c>
      <c r="AD73">
        <f>武魂升阶!AD73*(1+VLOOKUP($B$1,武魂升星!$C$13:$Q$19,AD$2,0))+VLOOKUP($B$1,武魂升星!$C$5:$Q$11,AD$2,0)</f>
        <v>0</v>
      </c>
      <c r="AE73">
        <f>武魂升阶!AE73*(1+VLOOKUP($B$1,武魂升星!$C$13:$Q$19,AE$2,0))+VLOOKUP($B$1,武魂升星!$C$5:$Q$11,AE$2,0)</f>
        <v>0</v>
      </c>
      <c r="AF73">
        <f>武魂升阶!AF73*(1+VLOOKUP($B$1,武魂升星!$C$13:$Q$19,AF$2,0))+VLOOKUP($B$1,武魂升星!$C$5:$Q$11,AF$2,0)</f>
        <v>444.06</v>
      </c>
      <c r="AG73">
        <f>武魂升阶!AG73*(1+VLOOKUP($B$1,武魂升星!$C$13:$Q$19,AG$2,0))+VLOOKUP($B$1,武魂升星!$C$5:$Q$11,AG$2,0)</f>
        <v>444.06</v>
      </c>
      <c r="AJ73">
        <f>武魂升阶!AJ73*(1+VLOOKUP($B$1,武魂升星!$C$13:$Q$19,AJ$2,0))+VLOOKUP($B$1,武魂升星!$C$5:$Q$11,AJ$2,0)</f>
        <v>14185.166000000001</v>
      </c>
      <c r="AK73">
        <f>武魂升阶!AK73*(1+VLOOKUP($B$1,武魂升星!$C$13:$Q$19,AK$2,0))+VLOOKUP($B$1,武魂升星!$C$5:$Q$11,AK$2,0)</f>
        <v>5322.09</v>
      </c>
      <c r="AL73">
        <f>武魂升阶!AL73*(1+VLOOKUP($B$1,武魂升星!$C$13:$Q$19,AL$2,0))+VLOOKUP($B$1,武魂升星!$C$5:$Q$11,AL$2,0)</f>
        <v>1261.164</v>
      </c>
      <c r="AM73">
        <f>武魂升阶!AM73*(1+VLOOKUP($B$1,武魂升星!$C$13:$Q$19,AM$2,0))+VLOOKUP($B$1,武魂升星!$C$5:$Q$11,AM$2,0)</f>
        <v>1261.164</v>
      </c>
      <c r="AN73">
        <f>武魂升阶!AN73*(1+VLOOKUP($B$1,武魂升星!$C$13:$Q$19,AN$2,0))+VLOOKUP($B$1,武魂升星!$C$5:$Q$11,AN$2,0)</f>
        <v>298.85000000000002</v>
      </c>
      <c r="AO73">
        <f>武魂升阶!AO73*(1+VLOOKUP($B$1,武魂升星!$C$13:$Q$19,AO$2,0))+VLOOKUP($B$1,武魂升星!$C$5:$Q$11,AO$2,0)</f>
        <v>298.85000000000002</v>
      </c>
      <c r="AP73">
        <f>武魂升阶!AP73*(1+VLOOKUP($B$1,武魂升星!$C$13:$Q$19,AP$2,0))+VLOOKUP($B$1,武魂升星!$C$5:$Q$11,AP$2,0)</f>
        <v>299.68200000000002</v>
      </c>
      <c r="AQ73">
        <f>武魂升阶!AQ73*(1+VLOOKUP($B$1,武魂升星!$C$13:$Q$19,AQ$2,0))+VLOOKUP($B$1,武魂升星!$C$5:$Q$11,AQ$2,0)</f>
        <v>298.85000000000002</v>
      </c>
      <c r="AR73">
        <f>武魂升阶!AR73*(1+VLOOKUP($B$1,武魂升星!$C$13:$Q$19,AR$2,0))+VLOOKUP($B$1,武魂升星!$C$5:$Q$11,AR$2,0)</f>
        <v>298.85000000000002</v>
      </c>
      <c r="AS73">
        <f>武魂升阶!AS73*(1+VLOOKUP($B$1,武魂升星!$C$13:$Q$19,AS$2,0))+VLOOKUP($B$1,武魂升星!$C$5:$Q$11,AS$2,0)</f>
        <v>298.85000000000002</v>
      </c>
      <c r="AT73">
        <f>武魂升阶!AT73*(1+VLOOKUP($B$1,武魂升星!$C$13:$Q$19,AT$2,0))+VLOOKUP($B$1,武魂升星!$C$5:$Q$11,AT$2,0)</f>
        <v>0</v>
      </c>
      <c r="AU73">
        <f>武魂升阶!AU73*(1+VLOOKUP($B$1,武魂升星!$C$13:$Q$19,AU$2,0))+VLOOKUP($B$1,武魂升星!$C$5:$Q$11,AU$2,0)</f>
        <v>0</v>
      </c>
      <c r="AV73">
        <f>武魂升阶!AV73*(1+VLOOKUP($B$1,武魂升星!$C$13:$Q$19,AV$2,0))+VLOOKUP($B$1,武魂升星!$C$5:$Q$11,AV$2,0)</f>
        <v>444.06</v>
      </c>
      <c r="AW73">
        <f>武魂升阶!AW73*(1+VLOOKUP($B$1,武魂升星!$C$13:$Q$19,AW$2,0))+VLOOKUP($B$1,武魂升星!$C$5:$Q$11,AW$2,0)</f>
        <v>444.06</v>
      </c>
      <c r="AZ73">
        <f>VLOOKUP($B$2,武魂升星!$C$21:$D$27,2,0)</f>
        <v>0.48</v>
      </c>
      <c r="BA73">
        <f>VLOOKUP($B$2,武魂升星!$C$21:$D$27,2,0)</f>
        <v>0.48</v>
      </c>
      <c r="BB73">
        <f>VLOOKUP($B$2,武魂升星!$C$21:$D$27,2,0)</f>
        <v>0.48</v>
      </c>
      <c r="BC73">
        <f>VLOOKUP($B$2,武魂升星!$C$21:$D$27,2,0)</f>
        <v>0.48</v>
      </c>
      <c r="BD73">
        <f>VLOOKUP($B$2,武魂升星!$C$21:$D$27,2,0)</f>
        <v>0.48</v>
      </c>
      <c r="BE73">
        <f>VLOOKUP($B$2,武魂升星!$C$21:$D$27,2,0)</f>
        <v>0.48</v>
      </c>
      <c r="BF73">
        <f>VLOOKUP($B$2,武魂升星!$C$21:$D$27,2,0)</f>
        <v>0.48</v>
      </c>
      <c r="BG73">
        <f>VLOOKUP($B$2,武魂升星!$C$21:$D$27,2,0)</f>
        <v>0.48</v>
      </c>
      <c r="BH73">
        <f>VLOOKUP($B$2,武魂升星!$C$21:$D$27,2,0)</f>
        <v>0.48</v>
      </c>
      <c r="BI73">
        <f>VLOOKUP($B$2,武魂升星!$C$21:$D$27,2,0)</f>
        <v>0.48</v>
      </c>
      <c r="BJ73">
        <f>VLOOKUP($B$2,武魂升星!$C$21:$D$27,2,0)</f>
        <v>0.48</v>
      </c>
      <c r="BK73">
        <f>VLOOKUP($B$2,武魂升星!$C$21:$D$27,2,0)</f>
        <v>0.48</v>
      </c>
      <c r="BL73">
        <f>VLOOKUP($B$2,武魂升星!$C$21:$D$27,2,0)</f>
        <v>0.48</v>
      </c>
      <c r="BM73">
        <f>VLOOKUP($B$2,武魂升星!$C$21:$D$27,2,0)</f>
        <v>0.48</v>
      </c>
    </row>
    <row r="74" spans="2:65" x14ac:dyDescent="0.2">
      <c r="B74">
        <v>70</v>
      </c>
      <c r="D74">
        <f>武魂升阶!D74*(1+VLOOKUP($B$1,武魂升星!$C$13:$Q$19,D$2,0))+VLOOKUP($B$1,武魂升星!$C$5:$Q$11,D$2,0)</f>
        <v>16288.938000000002</v>
      </c>
      <c r="E74">
        <f>武魂升阶!E74*(1+VLOOKUP($B$1,武魂升星!$C$13:$Q$19,E$2,0))+VLOOKUP($B$1,武魂升星!$C$5:$Q$11,E$2,0)</f>
        <v>5050.0159999999996</v>
      </c>
      <c r="F74">
        <f>武魂升阶!F74*(1+VLOOKUP($B$1,武魂升星!$C$13:$Q$19,F$2,0))+VLOOKUP($B$1,武魂升星!$C$5:$Q$11,F$2,0)</f>
        <v>1510.6680000000001</v>
      </c>
      <c r="G74">
        <f>武魂升阶!G74*(1+VLOOKUP($B$1,武魂升星!$C$13:$Q$19,G$2,0))+VLOOKUP($B$1,武魂升星!$C$5:$Q$11,G$2,0)</f>
        <v>1510.6680000000001</v>
      </c>
      <c r="H74">
        <f>武魂升阶!H74*(1+VLOOKUP($B$1,武魂升星!$C$13:$Q$19,H$2,0))+VLOOKUP($B$1,武魂升星!$C$5:$Q$11,H$2,0)</f>
        <v>302.37</v>
      </c>
      <c r="I74">
        <f>武魂升阶!I74*(1+VLOOKUP($B$1,武魂升星!$C$13:$Q$19,I$2,0))+VLOOKUP($B$1,武魂升星!$C$5:$Q$11,I$2,0)</f>
        <v>302.37</v>
      </c>
      <c r="J74">
        <f>武魂升阶!J74*(1+VLOOKUP($B$1,武魂升星!$C$13:$Q$19,J$2,0))+VLOOKUP($B$1,武魂升星!$C$5:$Q$11,J$2,0)</f>
        <v>303.26600000000002</v>
      </c>
      <c r="K74">
        <f>武魂升阶!K74*(1+VLOOKUP($B$1,武魂升星!$C$13:$Q$19,K$2,0))+VLOOKUP($B$1,武魂升星!$C$5:$Q$11,K$2,0)</f>
        <v>302.37</v>
      </c>
      <c r="L74">
        <f>武魂升阶!L74*(1+VLOOKUP($B$1,武魂升星!$C$13:$Q$19,L$2,0))+VLOOKUP($B$1,武魂升星!$C$5:$Q$11,L$2,0)</f>
        <v>302.37</v>
      </c>
      <c r="M74">
        <f>武魂升阶!M74*(1+VLOOKUP($B$1,武魂升星!$C$13:$Q$19,M$2,0))+VLOOKUP($B$1,武魂升星!$C$5:$Q$11,M$2,0)</f>
        <v>302.37</v>
      </c>
      <c r="N74">
        <f>武魂升阶!N74*(1+VLOOKUP($B$1,武魂升星!$C$13:$Q$19,N$2,0))+VLOOKUP($B$1,武魂升星!$C$5:$Q$11,N$2,0)</f>
        <v>0</v>
      </c>
      <c r="O74">
        <f>武魂升阶!O74*(1+VLOOKUP($B$1,武魂升星!$C$13:$Q$19,O$2,0))+VLOOKUP($B$1,武魂升星!$C$5:$Q$11,O$2,0)</f>
        <v>0</v>
      </c>
      <c r="P74">
        <f>武魂升阶!P74*(1+VLOOKUP($B$1,武魂升星!$C$13:$Q$19,P$2,0))+VLOOKUP($B$1,武魂升星!$C$5:$Q$11,P$2,0)</f>
        <v>452.58</v>
      </c>
      <c r="Q74">
        <f>武魂升阶!Q74*(1+VLOOKUP($B$1,武魂升星!$C$13:$Q$19,Q$2,0))+VLOOKUP($B$1,武魂升星!$C$5:$Q$11,Q$2,0)</f>
        <v>452.58</v>
      </c>
      <c r="T74">
        <f>武魂升阶!T74*(1+VLOOKUP($B$1,武魂升星!$C$13:$Q$19,T$2,0))+VLOOKUP($B$1,武魂升星!$C$5:$Q$11,T$2,0)</f>
        <v>15307.606000000002</v>
      </c>
      <c r="U74">
        <f>武魂升阶!U74*(1+VLOOKUP($B$1,武魂升星!$C$13:$Q$19,U$2,0))+VLOOKUP($B$1,武魂升星!$C$5:$Q$11,U$2,0)</f>
        <v>5211.1660000000002</v>
      </c>
      <c r="V74">
        <f>武魂升阶!V74*(1+VLOOKUP($B$1,武魂升星!$C$13:$Q$19,V$2,0))+VLOOKUP($B$1,武魂升星!$C$5:$Q$11,V$2,0)</f>
        <v>1388.2359999999999</v>
      </c>
      <c r="W74">
        <f>武魂升阶!W74*(1+VLOOKUP($B$1,武魂升星!$C$13:$Q$19,W$2,0))+VLOOKUP($B$1,武魂升星!$C$5:$Q$11,W$2,0)</f>
        <v>1388.2359999999999</v>
      </c>
      <c r="X74">
        <f>武魂升阶!X74*(1+VLOOKUP($B$1,武魂升星!$C$13:$Q$19,X$2,0))+VLOOKUP($B$1,武魂升星!$C$5:$Q$11,X$2,0)</f>
        <v>297.89</v>
      </c>
      <c r="Y74">
        <f>武魂升阶!Y74*(1+VLOOKUP($B$1,武魂升星!$C$13:$Q$19,Y$2,0))+VLOOKUP($B$1,武魂升星!$C$5:$Q$11,Y$2,0)</f>
        <v>297.89</v>
      </c>
      <c r="Z74">
        <f>武魂升阶!Z74*(1+VLOOKUP($B$1,武魂升星!$C$13:$Q$19,Z$2,0))+VLOOKUP($B$1,武魂升星!$C$5:$Q$11,Z$2,0)</f>
        <v>307.74599999999998</v>
      </c>
      <c r="AA74">
        <f>武魂升阶!AA74*(1+VLOOKUP($B$1,武魂升星!$C$13:$Q$19,AA$2,0))+VLOOKUP($B$1,武魂升星!$C$5:$Q$11,AA$2,0)</f>
        <v>306.85000000000002</v>
      </c>
      <c r="AB74">
        <f>武魂升阶!AB74*(1+VLOOKUP($B$1,武魂升星!$C$13:$Q$19,AB$2,0))+VLOOKUP($B$1,武魂升星!$C$5:$Q$11,AB$2,0)</f>
        <v>302.37</v>
      </c>
      <c r="AC74">
        <f>武魂升阶!AC74*(1+VLOOKUP($B$1,武魂升星!$C$13:$Q$19,AC$2,0))+VLOOKUP($B$1,武魂升星!$C$5:$Q$11,AC$2,0)</f>
        <v>302.37</v>
      </c>
      <c r="AD74">
        <f>武魂升阶!AD74*(1+VLOOKUP($B$1,武魂升星!$C$13:$Q$19,AD$2,0))+VLOOKUP($B$1,武魂升星!$C$5:$Q$11,AD$2,0)</f>
        <v>0</v>
      </c>
      <c r="AE74">
        <f>武魂升阶!AE74*(1+VLOOKUP($B$1,武魂升星!$C$13:$Q$19,AE$2,0))+VLOOKUP($B$1,武魂升星!$C$5:$Q$11,AE$2,0)</f>
        <v>0</v>
      </c>
      <c r="AF74">
        <f>武魂升阶!AF74*(1+VLOOKUP($B$1,武魂升星!$C$13:$Q$19,AF$2,0))+VLOOKUP($B$1,武魂升星!$C$5:$Q$11,AF$2,0)</f>
        <v>452.58</v>
      </c>
      <c r="AG74">
        <f>武魂升阶!AG74*(1+VLOOKUP($B$1,武魂升星!$C$13:$Q$19,AG$2,0))+VLOOKUP($B$1,武魂升星!$C$5:$Q$11,AG$2,0)</f>
        <v>452.58</v>
      </c>
      <c r="AJ74">
        <f>武魂升阶!AJ74*(1+VLOOKUP($B$1,武魂升星!$C$13:$Q$19,AJ$2,0))+VLOOKUP($B$1,武魂升星!$C$5:$Q$11,AJ$2,0)</f>
        <v>14326.252</v>
      </c>
      <c r="AK74">
        <f>武魂升阶!AK74*(1+VLOOKUP($B$1,武魂升星!$C$13:$Q$19,AK$2,0))+VLOOKUP($B$1,武魂升星!$C$5:$Q$11,AK$2,0)</f>
        <v>5375.2199999999993</v>
      </c>
      <c r="AL74">
        <f>武魂升阶!AL74*(1+VLOOKUP($B$1,武魂升星!$C$13:$Q$19,AL$2,0))+VLOOKUP($B$1,武魂升星!$C$5:$Q$11,AL$2,0)</f>
        <v>1272.076</v>
      </c>
      <c r="AM74">
        <f>武魂升阶!AM74*(1+VLOOKUP($B$1,武魂升星!$C$13:$Q$19,AM$2,0))+VLOOKUP($B$1,武魂升星!$C$5:$Q$11,AM$2,0)</f>
        <v>1272.076</v>
      </c>
      <c r="AN74">
        <f>武魂升阶!AN74*(1+VLOOKUP($B$1,武魂升星!$C$13:$Q$19,AN$2,0))+VLOOKUP($B$1,武魂升星!$C$5:$Q$11,AN$2,0)</f>
        <v>302.37</v>
      </c>
      <c r="AO74">
        <f>武魂升阶!AO74*(1+VLOOKUP($B$1,武魂升星!$C$13:$Q$19,AO$2,0))+VLOOKUP($B$1,武魂升星!$C$5:$Q$11,AO$2,0)</f>
        <v>302.37</v>
      </c>
      <c r="AP74">
        <f>武魂升阶!AP74*(1+VLOOKUP($B$1,武魂升星!$C$13:$Q$19,AP$2,0))+VLOOKUP($B$1,武魂升星!$C$5:$Q$11,AP$2,0)</f>
        <v>303.26600000000002</v>
      </c>
      <c r="AQ74">
        <f>武魂升阶!AQ74*(1+VLOOKUP($B$1,武魂升星!$C$13:$Q$19,AQ$2,0))+VLOOKUP($B$1,武魂升星!$C$5:$Q$11,AQ$2,0)</f>
        <v>302.37</v>
      </c>
      <c r="AR74">
        <f>武魂升阶!AR74*(1+VLOOKUP($B$1,武魂升星!$C$13:$Q$19,AR$2,0))+VLOOKUP($B$1,武魂升星!$C$5:$Q$11,AR$2,0)</f>
        <v>302.37</v>
      </c>
      <c r="AS74">
        <f>武魂升阶!AS74*(1+VLOOKUP($B$1,武魂升星!$C$13:$Q$19,AS$2,0))+VLOOKUP($B$1,武魂升星!$C$5:$Q$11,AS$2,0)</f>
        <v>302.37</v>
      </c>
      <c r="AT74">
        <f>武魂升阶!AT74*(1+VLOOKUP($B$1,武魂升星!$C$13:$Q$19,AT$2,0))+VLOOKUP($B$1,武魂升星!$C$5:$Q$11,AT$2,0)</f>
        <v>0</v>
      </c>
      <c r="AU74">
        <f>武魂升阶!AU74*(1+VLOOKUP($B$1,武魂升星!$C$13:$Q$19,AU$2,0))+VLOOKUP($B$1,武魂升星!$C$5:$Q$11,AU$2,0)</f>
        <v>0</v>
      </c>
      <c r="AV74">
        <f>武魂升阶!AV74*(1+VLOOKUP($B$1,武魂升星!$C$13:$Q$19,AV$2,0))+VLOOKUP($B$1,武魂升星!$C$5:$Q$11,AV$2,0)</f>
        <v>452.58</v>
      </c>
      <c r="AW74">
        <f>武魂升阶!AW74*(1+VLOOKUP($B$1,武魂升星!$C$13:$Q$19,AW$2,0))+VLOOKUP($B$1,武魂升星!$C$5:$Q$11,AW$2,0)</f>
        <v>452.58</v>
      </c>
      <c r="AZ74">
        <f>VLOOKUP($B$2,武魂升星!$C$21:$D$27,2,0)</f>
        <v>0.48</v>
      </c>
      <c r="BA74">
        <f>VLOOKUP($B$2,武魂升星!$C$21:$D$27,2,0)</f>
        <v>0.48</v>
      </c>
      <c r="BB74">
        <f>VLOOKUP($B$2,武魂升星!$C$21:$D$27,2,0)</f>
        <v>0.48</v>
      </c>
      <c r="BC74">
        <f>VLOOKUP($B$2,武魂升星!$C$21:$D$27,2,0)</f>
        <v>0.48</v>
      </c>
      <c r="BD74">
        <f>VLOOKUP($B$2,武魂升星!$C$21:$D$27,2,0)</f>
        <v>0.48</v>
      </c>
      <c r="BE74">
        <f>VLOOKUP($B$2,武魂升星!$C$21:$D$27,2,0)</f>
        <v>0.48</v>
      </c>
      <c r="BF74">
        <f>VLOOKUP($B$2,武魂升星!$C$21:$D$27,2,0)</f>
        <v>0.48</v>
      </c>
      <c r="BG74">
        <f>VLOOKUP($B$2,武魂升星!$C$21:$D$27,2,0)</f>
        <v>0.48</v>
      </c>
      <c r="BH74">
        <f>VLOOKUP($B$2,武魂升星!$C$21:$D$27,2,0)</f>
        <v>0.48</v>
      </c>
      <c r="BI74">
        <f>VLOOKUP($B$2,武魂升星!$C$21:$D$27,2,0)</f>
        <v>0.48</v>
      </c>
      <c r="BJ74">
        <f>VLOOKUP($B$2,武魂升星!$C$21:$D$27,2,0)</f>
        <v>0.48</v>
      </c>
      <c r="BK74">
        <f>VLOOKUP($B$2,武魂升星!$C$21:$D$27,2,0)</f>
        <v>0.48</v>
      </c>
      <c r="BL74">
        <f>VLOOKUP($B$2,武魂升星!$C$21:$D$27,2,0)</f>
        <v>0.48</v>
      </c>
      <c r="BM74">
        <f>VLOOKUP($B$2,武魂升星!$C$21:$D$27,2,0)</f>
        <v>0.48</v>
      </c>
    </row>
    <row r="75" spans="2:65" x14ac:dyDescent="0.2">
      <c r="B75">
        <v>71</v>
      </c>
      <c r="D75">
        <f>武魂升阶!D75*(1+VLOOKUP($B$1,武魂升星!$C$13:$Q$19,D$2,0))+VLOOKUP($B$1,武魂升星!$C$5:$Q$11,D$2,0)</f>
        <v>16420.938000000002</v>
      </c>
      <c r="E75">
        <f>武魂升阶!E75*(1+VLOOKUP($B$1,武魂升星!$C$13:$Q$19,E$2,0))+VLOOKUP($B$1,武魂升星!$C$5:$Q$11,E$2,0)</f>
        <v>5085.2160000000003</v>
      </c>
      <c r="F75">
        <f>武魂升阶!F75*(1+VLOOKUP($B$1,武魂升星!$C$13:$Q$19,F$2,0))+VLOOKUP($B$1,武魂升星!$C$5:$Q$11,F$2,0)</f>
        <v>1521.8679999999999</v>
      </c>
      <c r="G75">
        <f>武魂升阶!G75*(1+VLOOKUP($B$1,武魂升星!$C$13:$Q$19,G$2,0))+VLOOKUP($B$1,武魂升星!$C$5:$Q$11,G$2,0)</f>
        <v>1521.8679999999999</v>
      </c>
      <c r="H75">
        <f>武魂升阶!H75*(1+VLOOKUP($B$1,武魂升星!$C$13:$Q$19,H$2,0))+VLOOKUP($B$1,武魂升星!$C$5:$Q$11,H$2,0)</f>
        <v>305.57000000000005</v>
      </c>
      <c r="I75">
        <f>武魂升阶!I75*(1+VLOOKUP($B$1,武魂升星!$C$13:$Q$19,I$2,0))+VLOOKUP($B$1,武魂升星!$C$5:$Q$11,I$2,0)</f>
        <v>305.57000000000005</v>
      </c>
      <c r="J75">
        <f>武魂升阶!J75*(1+VLOOKUP($B$1,武魂升星!$C$13:$Q$19,J$2,0))+VLOOKUP($B$1,武魂升星!$C$5:$Q$11,J$2,0)</f>
        <v>306.46600000000001</v>
      </c>
      <c r="K75">
        <f>武魂升阶!K75*(1+VLOOKUP($B$1,武魂升星!$C$13:$Q$19,K$2,0))+VLOOKUP($B$1,武魂升星!$C$5:$Q$11,K$2,0)</f>
        <v>305.57000000000005</v>
      </c>
      <c r="L75">
        <f>武魂升阶!L75*(1+VLOOKUP($B$1,武魂升星!$C$13:$Q$19,L$2,0))+VLOOKUP($B$1,武魂升星!$C$5:$Q$11,L$2,0)</f>
        <v>305.57000000000005</v>
      </c>
      <c r="M75">
        <f>武魂升阶!M75*(1+VLOOKUP($B$1,武魂升星!$C$13:$Q$19,M$2,0))+VLOOKUP($B$1,武魂升星!$C$5:$Q$11,M$2,0)</f>
        <v>305.57000000000005</v>
      </c>
      <c r="N75">
        <f>武魂升阶!N75*(1+VLOOKUP($B$1,武魂升星!$C$13:$Q$19,N$2,0))+VLOOKUP($B$1,武魂升星!$C$5:$Q$11,N$2,0)</f>
        <v>0</v>
      </c>
      <c r="O75">
        <f>武魂升阶!O75*(1+VLOOKUP($B$1,武魂升星!$C$13:$Q$19,O$2,0))+VLOOKUP($B$1,武魂升星!$C$5:$Q$11,O$2,0)</f>
        <v>0</v>
      </c>
      <c r="P75">
        <f>武魂升阶!P75*(1+VLOOKUP($B$1,武魂升星!$C$13:$Q$19,P$2,0))+VLOOKUP($B$1,武魂升星!$C$5:$Q$11,P$2,0)</f>
        <v>458.58</v>
      </c>
      <c r="Q75">
        <f>武魂升阶!Q75*(1+VLOOKUP($B$1,武魂升星!$C$13:$Q$19,Q$2,0))+VLOOKUP($B$1,武魂升星!$C$5:$Q$11,Q$2,0)</f>
        <v>458.58</v>
      </c>
      <c r="T75">
        <f>武魂升阶!T75*(1+VLOOKUP($B$1,武魂升星!$C$13:$Q$19,T$2,0))+VLOOKUP($B$1,武魂升星!$C$5:$Q$11,T$2,0)</f>
        <v>15426.406000000001</v>
      </c>
      <c r="U75">
        <f>武魂升阶!U75*(1+VLOOKUP($B$1,武魂升星!$C$13:$Q$19,U$2,0))+VLOOKUP($B$1,武魂升星!$C$5:$Q$11,U$2,0)</f>
        <v>5248.5660000000007</v>
      </c>
      <c r="V75">
        <f>武魂升阶!V75*(1+VLOOKUP($B$1,武魂升星!$C$13:$Q$19,V$2,0))+VLOOKUP($B$1,武魂升星!$C$5:$Q$11,V$2,0)</f>
        <v>1397.836</v>
      </c>
      <c r="W75">
        <f>武魂升阶!W75*(1+VLOOKUP($B$1,武魂升星!$C$13:$Q$19,W$2,0))+VLOOKUP($B$1,武魂升星!$C$5:$Q$11,W$2,0)</f>
        <v>1397.836</v>
      </c>
      <c r="X75">
        <f>武魂升阶!X75*(1+VLOOKUP($B$1,武魂升星!$C$13:$Q$19,X$2,0))+VLOOKUP($B$1,武魂升星!$C$5:$Q$11,X$2,0)</f>
        <v>301.09000000000003</v>
      </c>
      <c r="Y75">
        <f>武魂升阶!Y75*(1+VLOOKUP($B$1,武魂升星!$C$13:$Q$19,Y$2,0))+VLOOKUP($B$1,武魂升星!$C$5:$Q$11,Y$2,0)</f>
        <v>301.09000000000003</v>
      </c>
      <c r="Z75">
        <f>武魂升阶!Z75*(1+VLOOKUP($B$1,武魂升星!$C$13:$Q$19,Z$2,0))+VLOOKUP($B$1,武魂升星!$C$5:$Q$11,Z$2,0)</f>
        <v>310.94600000000003</v>
      </c>
      <c r="AA75">
        <f>武魂升阶!AA75*(1+VLOOKUP($B$1,武魂升星!$C$13:$Q$19,AA$2,0))+VLOOKUP($B$1,武魂升星!$C$5:$Q$11,AA$2,0)</f>
        <v>310.05</v>
      </c>
      <c r="AB75">
        <f>武魂升阶!AB75*(1+VLOOKUP($B$1,武魂升星!$C$13:$Q$19,AB$2,0))+VLOOKUP($B$1,武魂升星!$C$5:$Q$11,AB$2,0)</f>
        <v>305.57000000000005</v>
      </c>
      <c r="AC75">
        <f>武魂升阶!AC75*(1+VLOOKUP($B$1,武魂升星!$C$13:$Q$19,AC$2,0))+VLOOKUP($B$1,武魂升星!$C$5:$Q$11,AC$2,0)</f>
        <v>305.57000000000005</v>
      </c>
      <c r="AD75">
        <f>武魂升阶!AD75*(1+VLOOKUP($B$1,武魂升星!$C$13:$Q$19,AD$2,0))+VLOOKUP($B$1,武魂升星!$C$5:$Q$11,AD$2,0)</f>
        <v>0</v>
      </c>
      <c r="AE75">
        <f>武魂升阶!AE75*(1+VLOOKUP($B$1,武魂升星!$C$13:$Q$19,AE$2,0))+VLOOKUP($B$1,武魂升星!$C$5:$Q$11,AE$2,0)</f>
        <v>0</v>
      </c>
      <c r="AF75">
        <f>武魂升阶!AF75*(1+VLOOKUP($B$1,武魂升星!$C$13:$Q$19,AF$2,0))+VLOOKUP($B$1,武魂升星!$C$5:$Q$11,AF$2,0)</f>
        <v>458.58</v>
      </c>
      <c r="AG75">
        <f>武魂升阶!AG75*(1+VLOOKUP($B$1,武魂升星!$C$13:$Q$19,AG$2,0))+VLOOKUP($B$1,武魂升星!$C$5:$Q$11,AG$2,0)</f>
        <v>458.58</v>
      </c>
      <c r="AJ75">
        <f>武魂升阶!AJ75*(1+VLOOKUP($B$1,武魂升星!$C$13:$Q$19,AJ$2,0))+VLOOKUP($B$1,武魂升星!$C$5:$Q$11,AJ$2,0)</f>
        <v>14431.852000000003</v>
      </c>
      <c r="AK75">
        <f>武魂升阶!AK75*(1+VLOOKUP($B$1,武魂升星!$C$13:$Q$19,AK$2,0))+VLOOKUP($B$1,武魂升星!$C$5:$Q$11,AK$2,0)</f>
        <v>5414.82</v>
      </c>
      <c r="AL75">
        <f>武魂升阶!AL75*(1+VLOOKUP($B$1,武魂升星!$C$13:$Q$19,AL$2,0))+VLOOKUP($B$1,武魂升星!$C$5:$Q$11,AL$2,0)</f>
        <v>1280.076</v>
      </c>
      <c r="AM75">
        <f>武魂升阶!AM75*(1+VLOOKUP($B$1,武魂升星!$C$13:$Q$19,AM$2,0))+VLOOKUP($B$1,武魂升星!$C$5:$Q$11,AM$2,0)</f>
        <v>1280.076</v>
      </c>
      <c r="AN75">
        <f>武魂升阶!AN75*(1+VLOOKUP($B$1,武魂升星!$C$13:$Q$19,AN$2,0))+VLOOKUP($B$1,武魂升星!$C$5:$Q$11,AN$2,0)</f>
        <v>305.57000000000005</v>
      </c>
      <c r="AO75">
        <f>武魂升阶!AO75*(1+VLOOKUP($B$1,武魂升星!$C$13:$Q$19,AO$2,0))+VLOOKUP($B$1,武魂升星!$C$5:$Q$11,AO$2,0)</f>
        <v>305.57000000000005</v>
      </c>
      <c r="AP75">
        <f>武魂升阶!AP75*(1+VLOOKUP($B$1,武魂升星!$C$13:$Q$19,AP$2,0))+VLOOKUP($B$1,武魂升星!$C$5:$Q$11,AP$2,0)</f>
        <v>306.46600000000001</v>
      </c>
      <c r="AQ75">
        <f>武魂升阶!AQ75*(1+VLOOKUP($B$1,武魂升星!$C$13:$Q$19,AQ$2,0))+VLOOKUP($B$1,武魂升星!$C$5:$Q$11,AQ$2,0)</f>
        <v>305.57000000000005</v>
      </c>
      <c r="AR75">
        <f>武魂升阶!AR75*(1+VLOOKUP($B$1,武魂升星!$C$13:$Q$19,AR$2,0))+VLOOKUP($B$1,武魂升星!$C$5:$Q$11,AR$2,0)</f>
        <v>305.57000000000005</v>
      </c>
      <c r="AS75">
        <f>武魂升阶!AS75*(1+VLOOKUP($B$1,武魂升星!$C$13:$Q$19,AS$2,0))+VLOOKUP($B$1,武魂升星!$C$5:$Q$11,AS$2,0)</f>
        <v>305.57000000000005</v>
      </c>
      <c r="AT75">
        <f>武魂升阶!AT75*(1+VLOOKUP($B$1,武魂升星!$C$13:$Q$19,AT$2,0))+VLOOKUP($B$1,武魂升星!$C$5:$Q$11,AT$2,0)</f>
        <v>0</v>
      </c>
      <c r="AU75">
        <f>武魂升阶!AU75*(1+VLOOKUP($B$1,武魂升星!$C$13:$Q$19,AU$2,0))+VLOOKUP($B$1,武魂升星!$C$5:$Q$11,AU$2,0)</f>
        <v>0</v>
      </c>
      <c r="AV75">
        <f>武魂升阶!AV75*(1+VLOOKUP($B$1,武魂升星!$C$13:$Q$19,AV$2,0))+VLOOKUP($B$1,武魂升星!$C$5:$Q$11,AV$2,0)</f>
        <v>458.58</v>
      </c>
      <c r="AW75">
        <f>武魂升阶!AW75*(1+VLOOKUP($B$1,武魂升星!$C$13:$Q$19,AW$2,0))+VLOOKUP($B$1,武魂升星!$C$5:$Q$11,AW$2,0)</f>
        <v>458.58</v>
      </c>
      <c r="AZ75">
        <f>VLOOKUP($B$2,武魂升星!$C$21:$D$27,2,0)</f>
        <v>0.48</v>
      </c>
      <c r="BA75">
        <f>VLOOKUP($B$2,武魂升星!$C$21:$D$27,2,0)</f>
        <v>0.48</v>
      </c>
      <c r="BB75">
        <f>VLOOKUP($B$2,武魂升星!$C$21:$D$27,2,0)</f>
        <v>0.48</v>
      </c>
      <c r="BC75">
        <f>VLOOKUP($B$2,武魂升星!$C$21:$D$27,2,0)</f>
        <v>0.48</v>
      </c>
      <c r="BD75">
        <f>VLOOKUP($B$2,武魂升星!$C$21:$D$27,2,0)</f>
        <v>0.48</v>
      </c>
      <c r="BE75">
        <f>VLOOKUP($B$2,武魂升星!$C$21:$D$27,2,0)</f>
        <v>0.48</v>
      </c>
      <c r="BF75">
        <f>VLOOKUP($B$2,武魂升星!$C$21:$D$27,2,0)</f>
        <v>0.48</v>
      </c>
      <c r="BG75">
        <f>VLOOKUP($B$2,武魂升星!$C$21:$D$27,2,0)</f>
        <v>0.48</v>
      </c>
      <c r="BH75">
        <f>VLOOKUP($B$2,武魂升星!$C$21:$D$27,2,0)</f>
        <v>0.48</v>
      </c>
      <c r="BI75">
        <f>VLOOKUP($B$2,武魂升星!$C$21:$D$27,2,0)</f>
        <v>0.48</v>
      </c>
      <c r="BJ75">
        <f>VLOOKUP($B$2,武魂升星!$C$21:$D$27,2,0)</f>
        <v>0.48</v>
      </c>
      <c r="BK75">
        <f>VLOOKUP($B$2,武魂升星!$C$21:$D$27,2,0)</f>
        <v>0.48</v>
      </c>
      <c r="BL75">
        <f>VLOOKUP($B$2,武魂升星!$C$21:$D$27,2,0)</f>
        <v>0.48</v>
      </c>
      <c r="BM75">
        <f>VLOOKUP($B$2,武魂升星!$C$21:$D$27,2,0)</f>
        <v>0.48</v>
      </c>
    </row>
    <row r="76" spans="2:65" x14ac:dyDescent="0.2">
      <c r="B76">
        <v>72</v>
      </c>
      <c r="D76">
        <f>武魂升阶!D76*(1+VLOOKUP($B$1,武魂升星!$C$13:$Q$19,D$2,0))+VLOOKUP($B$1,武魂升星!$C$5:$Q$11,D$2,0)</f>
        <v>16552.938000000002</v>
      </c>
      <c r="E76">
        <f>武魂升阶!E76*(1+VLOOKUP($B$1,武魂升星!$C$13:$Q$19,E$2,0))+VLOOKUP($B$1,武魂升星!$C$5:$Q$11,E$2,0)</f>
        <v>5120.4160000000002</v>
      </c>
      <c r="F76">
        <f>武魂升阶!F76*(1+VLOOKUP($B$1,武魂升星!$C$13:$Q$19,F$2,0))+VLOOKUP($B$1,武魂升星!$C$5:$Q$11,F$2,0)</f>
        <v>1533.0680000000002</v>
      </c>
      <c r="G76">
        <f>武魂升阶!G76*(1+VLOOKUP($B$1,武魂升星!$C$13:$Q$19,G$2,0))+VLOOKUP($B$1,武魂升星!$C$5:$Q$11,G$2,0)</f>
        <v>1533.0680000000002</v>
      </c>
      <c r="H76">
        <f>武魂升阶!H76*(1+VLOOKUP($B$1,武魂升星!$C$13:$Q$19,H$2,0))+VLOOKUP($B$1,武魂升星!$C$5:$Q$11,H$2,0)</f>
        <v>308.77000000000004</v>
      </c>
      <c r="I76">
        <f>武魂升阶!I76*(1+VLOOKUP($B$1,武魂升星!$C$13:$Q$19,I$2,0))+VLOOKUP($B$1,武魂升星!$C$5:$Q$11,I$2,0)</f>
        <v>308.77000000000004</v>
      </c>
      <c r="J76">
        <f>武魂升阶!J76*(1+VLOOKUP($B$1,武魂升星!$C$13:$Q$19,J$2,0))+VLOOKUP($B$1,武魂升星!$C$5:$Q$11,J$2,0)</f>
        <v>309.66600000000005</v>
      </c>
      <c r="K76">
        <f>武魂升阶!K76*(1+VLOOKUP($B$1,武魂升星!$C$13:$Q$19,K$2,0))+VLOOKUP($B$1,武魂升星!$C$5:$Q$11,K$2,0)</f>
        <v>308.77000000000004</v>
      </c>
      <c r="L76">
        <f>武魂升阶!L76*(1+VLOOKUP($B$1,武魂升星!$C$13:$Q$19,L$2,0))+VLOOKUP($B$1,武魂升星!$C$5:$Q$11,L$2,0)</f>
        <v>308.77000000000004</v>
      </c>
      <c r="M76">
        <f>武魂升阶!M76*(1+VLOOKUP($B$1,武魂升星!$C$13:$Q$19,M$2,0))+VLOOKUP($B$1,武魂升星!$C$5:$Q$11,M$2,0)</f>
        <v>308.77000000000004</v>
      </c>
      <c r="N76">
        <f>武魂升阶!N76*(1+VLOOKUP($B$1,武魂升星!$C$13:$Q$19,N$2,0))+VLOOKUP($B$1,武魂升星!$C$5:$Q$11,N$2,0)</f>
        <v>0</v>
      </c>
      <c r="O76">
        <f>武魂升阶!O76*(1+VLOOKUP($B$1,武魂升星!$C$13:$Q$19,O$2,0))+VLOOKUP($B$1,武魂升星!$C$5:$Q$11,O$2,0)</f>
        <v>0</v>
      </c>
      <c r="P76">
        <f>武魂升阶!P76*(1+VLOOKUP($B$1,武魂升星!$C$13:$Q$19,P$2,0))+VLOOKUP($B$1,武魂升星!$C$5:$Q$11,P$2,0)</f>
        <v>464.58</v>
      </c>
      <c r="Q76">
        <f>武魂升阶!Q76*(1+VLOOKUP($B$1,武魂升星!$C$13:$Q$19,Q$2,0))+VLOOKUP($B$1,武魂升星!$C$5:$Q$11,Q$2,0)</f>
        <v>464.58</v>
      </c>
      <c r="T76">
        <f>武魂升阶!T76*(1+VLOOKUP($B$1,武魂升星!$C$13:$Q$19,T$2,0))+VLOOKUP($B$1,武魂升星!$C$5:$Q$11,T$2,0)</f>
        <v>15545.206000000002</v>
      </c>
      <c r="U76">
        <f>武魂升阶!U76*(1+VLOOKUP($B$1,武魂升星!$C$13:$Q$19,U$2,0))+VLOOKUP($B$1,武魂升星!$C$5:$Q$11,U$2,0)</f>
        <v>5285.9660000000003</v>
      </c>
      <c r="V76">
        <f>武魂升阶!V76*(1+VLOOKUP($B$1,武魂升星!$C$13:$Q$19,V$2,0))+VLOOKUP($B$1,武魂升星!$C$5:$Q$11,V$2,0)</f>
        <v>1407.4360000000001</v>
      </c>
      <c r="W76">
        <f>武魂升阶!W76*(1+VLOOKUP($B$1,武魂升星!$C$13:$Q$19,W$2,0))+VLOOKUP($B$1,武魂升星!$C$5:$Q$11,W$2,0)</f>
        <v>1407.4360000000001</v>
      </c>
      <c r="X76">
        <f>武魂升阶!X76*(1+VLOOKUP($B$1,武魂升星!$C$13:$Q$19,X$2,0))+VLOOKUP($B$1,武魂升星!$C$5:$Q$11,X$2,0)</f>
        <v>304.29000000000002</v>
      </c>
      <c r="Y76">
        <f>武魂升阶!Y76*(1+VLOOKUP($B$1,武魂升星!$C$13:$Q$19,Y$2,0))+VLOOKUP($B$1,武魂升星!$C$5:$Q$11,Y$2,0)</f>
        <v>304.29000000000002</v>
      </c>
      <c r="Z76">
        <f>武魂升阶!Z76*(1+VLOOKUP($B$1,武魂升星!$C$13:$Q$19,Z$2,0))+VLOOKUP($B$1,武魂升星!$C$5:$Q$11,Z$2,0)</f>
        <v>314.14600000000002</v>
      </c>
      <c r="AA76">
        <f>武魂升阶!AA76*(1+VLOOKUP($B$1,武魂升星!$C$13:$Q$19,AA$2,0))+VLOOKUP($B$1,武魂升星!$C$5:$Q$11,AA$2,0)</f>
        <v>313.25</v>
      </c>
      <c r="AB76">
        <f>武魂升阶!AB76*(1+VLOOKUP($B$1,武魂升星!$C$13:$Q$19,AB$2,0))+VLOOKUP($B$1,武魂升星!$C$5:$Q$11,AB$2,0)</f>
        <v>308.77000000000004</v>
      </c>
      <c r="AC76">
        <f>武魂升阶!AC76*(1+VLOOKUP($B$1,武魂升星!$C$13:$Q$19,AC$2,0))+VLOOKUP($B$1,武魂升星!$C$5:$Q$11,AC$2,0)</f>
        <v>308.77000000000004</v>
      </c>
      <c r="AD76">
        <f>武魂升阶!AD76*(1+VLOOKUP($B$1,武魂升星!$C$13:$Q$19,AD$2,0))+VLOOKUP($B$1,武魂升星!$C$5:$Q$11,AD$2,0)</f>
        <v>0</v>
      </c>
      <c r="AE76">
        <f>武魂升阶!AE76*(1+VLOOKUP($B$1,武魂升星!$C$13:$Q$19,AE$2,0))+VLOOKUP($B$1,武魂升星!$C$5:$Q$11,AE$2,0)</f>
        <v>0</v>
      </c>
      <c r="AF76">
        <f>武魂升阶!AF76*(1+VLOOKUP($B$1,武魂升星!$C$13:$Q$19,AF$2,0))+VLOOKUP($B$1,武魂升星!$C$5:$Q$11,AF$2,0)</f>
        <v>464.58</v>
      </c>
      <c r="AG76">
        <f>武魂升阶!AG76*(1+VLOOKUP($B$1,武魂升星!$C$13:$Q$19,AG$2,0))+VLOOKUP($B$1,武魂升星!$C$5:$Q$11,AG$2,0)</f>
        <v>464.58</v>
      </c>
      <c r="AJ76">
        <f>武魂升阶!AJ76*(1+VLOOKUP($B$1,武魂升星!$C$13:$Q$19,AJ$2,0))+VLOOKUP($B$1,武魂升星!$C$5:$Q$11,AJ$2,0)</f>
        <v>14537.452000000001</v>
      </c>
      <c r="AK76">
        <f>武魂升阶!AK76*(1+VLOOKUP($B$1,武魂升星!$C$13:$Q$19,AK$2,0))+VLOOKUP($B$1,武魂升星!$C$5:$Q$11,AK$2,0)</f>
        <v>5454.42</v>
      </c>
      <c r="AL76">
        <f>武魂升阶!AL76*(1+VLOOKUP($B$1,武魂升星!$C$13:$Q$19,AL$2,0))+VLOOKUP($B$1,武魂升星!$C$5:$Q$11,AL$2,0)</f>
        <v>1288.076</v>
      </c>
      <c r="AM76">
        <f>武魂升阶!AM76*(1+VLOOKUP($B$1,武魂升星!$C$13:$Q$19,AM$2,0))+VLOOKUP($B$1,武魂升星!$C$5:$Q$11,AM$2,0)</f>
        <v>1288.076</v>
      </c>
      <c r="AN76">
        <f>武魂升阶!AN76*(1+VLOOKUP($B$1,武魂升星!$C$13:$Q$19,AN$2,0))+VLOOKUP($B$1,武魂升星!$C$5:$Q$11,AN$2,0)</f>
        <v>308.77000000000004</v>
      </c>
      <c r="AO76">
        <f>武魂升阶!AO76*(1+VLOOKUP($B$1,武魂升星!$C$13:$Q$19,AO$2,0))+VLOOKUP($B$1,武魂升星!$C$5:$Q$11,AO$2,0)</f>
        <v>308.77000000000004</v>
      </c>
      <c r="AP76">
        <f>武魂升阶!AP76*(1+VLOOKUP($B$1,武魂升星!$C$13:$Q$19,AP$2,0))+VLOOKUP($B$1,武魂升星!$C$5:$Q$11,AP$2,0)</f>
        <v>309.66600000000005</v>
      </c>
      <c r="AQ76">
        <f>武魂升阶!AQ76*(1+VLOOKUP($B$1,武魂升星!$C$13:$Q$19,AQ$2,0))+VLOOKUP($B$1,武魂升星!$C$5:$Q$11,AQ$2,0)</f>
        <v>308.77000000000004</v>
      </c>
      <c r="AR76">
        <f>武魂升阶!AR76*(1+VLOOKUP($B$1,武魂升星!$C$13:$Q$19,AR$2,0))+VLOOKUP($B$1,武魂升星!$C$5:$Q$11,AR$2,0)</f>
        <v>308.77000000000004</v>
      </c>
      <c r="AS76">
        <f>武魂升阶!AS76*(1+VLOOKUP($B$1,武魂升星!$C$13:$Q$19,AS$2,0))+VLOOKUP($B$1,武魂升星!$C$5:$Q$11,AS$2,0)</f>
        <v>308.77000000000004</v>
      </c>
      <c r="AT76">
        <f>武魂升阶!AT76*(1+VLOOKUP($B$1,武魂升星!$C$13:$Q$19,AT$2,0))+VLOOKUP($B$1,武魂升星!$C$5:$Q$11,AT$2,0)</f>
        <v>0</v>
      </c>
      <c r="AU76">
        <f>武魂升阶!AU76*(1+VLOOKUP($B$1,武魂升星!$C$13:$Q$19,AU$2,0))+VLOOKUP($B$1,武魂升星!$C$5:$Q$11,AU$2,0)</f>
        <v>0</v>
      </c>
      <c r="AV76">
        <f>武魂升阶!AV76*(1+VLOOKUP($B$1,武魂升星!$C$13:$Q$19,AV$2,0))+VLOOKUP($B$1,武魂升星!$C$5:$Q$11,AV$2,0)</f>
        <v>464.58</v>
      </c>
      <c r="AW76">
        <f>武魂升阶!AW76*(1+VLOOKUP($B$1,武魂升星!$C$13:$Q$19,AW$2,0))+VLOOKUP($B$1,武魂升星!$C$5:$Q$11,AW$2,0)</f>
        <v>464.58</v>
      </c>
      <c r="AZ76">
        <f>VLOOKUP($B$2,武魂升星!$C$21:$D$27,2,0)</f>
        <v>0.48</v>
      </c>
      <c r="BA76">
        <f>VLOOKUP($B$2,武魂升星!$C$21:$D$27,2,0)</f>
        <v>0.48</v>
      </c>
      <c r="BB76">
        <f>VLOOKUP($B$2,武魂升星!$C$21:$D$27,2,0)</f>
        <v>0.48</v>
      </c>
      <c r="BC76">
        <f>VLOOKUP($B$2,武魂升星!$C$21:$D$27,2,0)</f>
        <v>0.48</v>
      </c>
      <c r="BD76">
        <f>VLOOKUP($B$2,武魂升星!$C$21:$D$27,2,0)</f>
        <v>0.48</v>
      </c>
      <c r="BE76">
        <f>VLOOKUP($B$2,武魂升星!$C$21:$D$27,2,0)</f>
        <v>0.48</v>
      </c>
      <c r="BF76">
        <f>VLOOKUP($B$2,武魂升星!$C$21:$D$27,2,0)</f>
        <v>0.48</v>
      </c>
      <c r="BG76">
        <f>VLOOKUP($B$2,武魂升星!$C$21:$D$27,2,0)</f>
        <v>0.48</v>
      </c>
      <c r="BH76">
        <f>VLOOKUP($B$2,武魂升星!$C$21:$D$27,2,0)</f>
        <v>0.48</v>
      </c>
      <c r="BI76">
        <f>VLOOKUP($B$2,武魂升星!$C$21:$D$27,2,0)</f>
        <v>0.48</v>
      </c>
      <c r="BJ76">
        <f>VLOOKUP($B$2,武魂升星!$C$21:$D$27,2,0)</f>
        <v>0.48</v>
      </c>
      <c r="BK76">
        <f>VLOOKUP($B$2,武魂升星!$C$21:$D$27,2,0)</f>
        <v>0.48</v>
      </c>
      <c r="BL76">
        <f>VLOOKUP($B$2,武魂升星!$C$21:$D$27,2,0)</f>
        <v>0.48</v>
      </c>
      <c r="BM76">
        <f>VLOOKUP($B$2,武魂升星!$C$21:$D$27,2,0)</f>
        <v>0.48</v>
      </c>
    </row>
    <row r="77" spans="2:65" x14ac:dyDescent="0.2">
      <c r="B77">
        <v>73</v>
      </c>
      <c r="D77">
        <f>武魂升阶!D77*(1+VLOOKUP($B$1,武魂升星!$C$13:$Q$19,D$2,0))+VLOOKUP($B$1,武魂升星!$C$5:$Q$11,D$2,0)</f>
        <v>16684.938000000002</v>
      </c>
      <c r="E77">
        <f>武魂升阶!E77*(1+VLOOKUP($B$1,武魂升星!$C$13:$Q$19,E$2,0))+VLOOKUP($B$1,武魂升星!$C$5:$Q$11,E$2,0)</f>
        <v>5155.616</v>
      </c>
      <c r="F77">
        <f>武魂升阶!F77*(1+VLOOKUP($B$1,武魂升星!$C$13:$Q$19,F$2,0))+VLOOKUP($B$1,武魂升星!$C$5:$Q$11,F$2,0)</f>
        <v>1544.268</v>
      </c>
      <c r="G77">
        <f>武魂升阶!G77*(1+VLOOKUP($B$1,武魂升星!$C$13:$Q$19,G$2,0))+VLOOKUP($B$1,武魂升星!$C$5:$Q$11,G$2,0)</f>
        <v>1544.268</v>
      </c>
      <c r="H77">
        <f>武魂升阶!H77*(1+VLOOKUP($B$1,武魂升星!$C$13:$Q$19,H$2,0))+VLOOKUP($B$1,武魂升星!$C$5:$Q$11,H$2,0)</f>
        <v>311.97000000000003</v>
      </c>
      <c r="I77">
        <f>武魂升阶!I77*(1+VLOOKUP($B$1,武魂升星!$C$13:$Q$19,I$2,0))+VLOOKUP($B$1,武魂升星!$C$5:$Q$11,I$2,0)</f>
        <v>311.97000000000003</v>
      </c>
      <c r="J77">
        <f>武魂升阶!J77*(1+VLOOKUP($B$1,武魂升星!$C$13:$Q$19,J$2,0))+VLOOKUP($B$1,武魂升星!$C$5:$Q$11,J$2,0)</f>
        <v>312.86600000000004</v>
      </c>
      <c r="K77">
        <f>武魂升阶!K77*(1+VLOOKUP($B$1,武魂升星!$C$13:$Q$19,K$2,0))+VLOOKUP($B$1,武魂升星!$C$5:$Q$11,K$2,0)</f>
        <v>311.97000000000003</v>
      </c>
      <c r="L77">
        <f>武魂升阶!L77*(1+VLOOKUP($B$1,武魂升星!$C$13:$Q$19,L$2,0))+VLOOKUP($B$1,武魂升星!$C$5:$Q$11,L$2,0)</f>
        <v>311.97000000000003</v>
      </c>
      <c r="M77">
        <f>武魂升阶!M77*(1+VLOOKUP($B$1,武魂升星!$C$13:$Q$19,M$2,0))+VLOOKUP($B$1,武魂升星!$C$5:$Q$11,M$2,0)</f>
        <v>311.97000000000003</v>
      </c>
      <c r="N77">
        <f>武魂升阶!N77*(1+VLOOKUP($B$1,武魂升星!$C$13:$Q$19,N$2,0))+VLOOKUP($B$1,武魂升星!$C$5:$Q$11,N$2,0)</f>
        <v>0</v>
      </c>
      <c r="O77">
        <f>武魂升阶!O77*(1+VLOOKUP($B$1,武魂升星!$C$13:$Q$19,O$2,0))+VLOOKUP($B$1,武魂升星!$C$5:$Q$11,O$2,0)</f>
        <v>0</v>
      </c>
      <c r="P77">
        <f>武魂升阶!P77*(1+VLOOKUP($B$1,武魂升星!$C$13:$Q$19,P$2,0))+VLOOKUP($B$1,武魂升星!$C$5:$Q$11,P$2,0)</f>
        <v>470.58</v>
      </c>
      <c r="Q77">
        <f>武魂升阶!Q77*(1+VLOOKUP($B$1,武魂升星!$C$13:$Q$19,Q$2,0))+VLOOKUP($B$1,武魂升星!$C$5:$Q$11,Q$2,0)</f>
        <v>470.58</v>
      </c>
      <c r="T77">
        <f>武魂升阶!T77*(1+VLOOKUP($B$1,武魂升星!$C$13:$Q$19,T$2,0))+VLOOKUP($B$1,武魂升星!$C$5:$Q$11,T$2,0)</f>
        <v>15664.006000000001</v>
      </c>
      <c r="U77">
        <f>武魂升阶!U77*(1+VLOOKUP($B$1,武魂升星!$C$13:$Q$19,U$2,0))+VLOOKUP($B$1,武魂升星!$C$5:$Q$11,U$2,0)</f>
        <v>5323.366</v>
      </c>
      <c r="V77">
        <f>武魂升阶!V77*(1+VLOOKUP($B$1,武魂升星!$C$13:$Q$19,V$2,0))+VLOOKUP($B$1,武魂升星!$C$5:$Q$11,V$2,0)</f>
        <v>1417.0360000000001</v>
      </c>
      <c r="W77">
        <f>武魂升阶!W77*(1+VLOOKUP($B$1,武魂升星!$C$13:$Q$19,W$2,0))+VLOOKUP($B$1,武魂升星!$C$5:$Q$11,W$2,0)</f>
        <v>1417.0360000000001</v>
      </c>
      <c r="X77">
        <f>武魂升阶!X77*(1+VLOOKUP($B$1,武魂升星!$C$13:$Q$19,X$2,0))+VLOOKUP($B$1,武魂升星!$C$5:$Q$11,X$2,0)</f>
        <v>307.49</v>
      </c>
      <c r="Y77">
        <f>武魂升阶!Y77*(1+VLOOKUP($B$1,武魂升星!$C$13:$Q$19,Y$2,0))+VLOOKUP($B$1,武魂升星!$C$5:$Q$11,Y$2,0)</f>
        <v>307.49</v>
      </c>
      <c r="Z77">
        <f>武魂升阶!Z77*(1+VLOOKUP($B$1,武魂升星!$C$13:$Q$19,Z$2,0))+VLOOKUP($B$1,武魂升星!$C$5:$Q$11,Z$2,0)</f>
        <v>317.346</v>
      </c>
      <c r="AA77">
        <f>武魂升阶!AA77*(1+VLOOKUP($B$1,武魂升星!$C$13:$Q$19,AA$2,0))+VLOOKUP($B$1,武魂升星!$C$5:$Q$11,AA$2,0)</f>
        <v>316.45</v>
      </c>
      <c r="AB77">
        <f>武魂升阶!AB77*(1+VLOOKUP($B$1,武魂升星!$C$13:$Q$19,AB$2,0))+VLOOKUP($B$1,武魂升星!$C$5:$Q$11,AB$2,0)</f>
        <v>311.97000000000003</v>
      </c>
      <c r="AC77">
        <f>武魂升阶!AC77*(1+VLOOKUP($B$1,武魂升星!$C$13:$Q$19,AC$2,0))+VLOOKUP($B$1,武魂升星!$C$5:$Q$11,AC$2,0)</f>
        <v>311.97000000000003</v>
      </c>
      <c r="AD77">
        <f>武魂升阶!AD77*(1+VLOOKUP($B$1,武魂升星!$C$13:$Q$19,AD$2,0))+VLOOKUP($B$1,武魂升星!$C$5:$Q$11,AD$2,0)</f>
        <v>0</v>
      </c>
      <c r="AE77">
        <f>武魂升阶!AE77*(1+VLOOKUP($B$1,武魂升星!$C$13:$Q$19,AE$2,0))+VLOOKUP($B$1,武魂升星!$C$5:$Q$11,AE$2,0)</f>
        <v>0</v>
      </c>
      <c r="AF77">
        <f>武魂升阶!AF77*(1+VLOOKUP($B$1,武魂升星!$C$13:$Q$19,AF$2,0))+VLOOKUP($B$1,武魂升星!$C$5:$Q$11,AF$2,0)</f>
        <v>470.58</v>
      </c>
      <c r="AG77">
        <f>武魂升阶!AG77*(1+VLOOKUP($B$1,武魂升星!$C$13:$Q$19,AG$2,0))+VLOOKUP($B$1,武魂升星!$C$5:$Q$11,AG$2,0)</f>
        <v>470.58</v>
      </c>
      <c r="AJ77">
        <f>武魂升阶!AJ77*(1+VLOOKUP($B$1,武魂升星!$C$13:$Q$19,AJ$2,0))+VLOOKUP($B$1,武魂升星!$C$5:$Q$11,AJ$2,0)</f>
        <v>14643.052000000001</v>
      </c>
      <c r="AK77">
        <f>武魂升阶!AK77*(1+VLOOKUP($B$1,武魂升星!$C$13:$Q$19,AK$2,0))+VLOOKUP($B$1,武魂升星!$C$5:$Q$11,AK$2,0)</f>
        <v>5494.02</v>
      </c>
      <c r="AL77">
        <f>武魂升阶!AL77*(1+VLOOKUP($B$1,武魂升星!$C$13:$Q$19,AL$2,0))+VLOOKUP($B$1,武魂升星!$C$5:$Q$11,AL$2,0)</f>
        <v>1296.076</v>
      </c>
      <c r="AM77">
        <f>武魂升阶!AM77*(1+VLOOKUP($B$1,武魂升星!$C$13:$Q$19,AM$2,0))+VLOOKUP($B$1,武魂升星!$C$5:$Q$11,AM$2,0)</f>
        <v>1296.076</v>
      </c>
      <c r="AN77">
        <f>武魂升阶!AN77*(1+VLOOKUP($B$1,武魂升星!$C$13:$Q$19,AN$2,0))+VLOOKUP($B$1,武魂升星!$C$5:$Q$11,AN$2,0)</f>
        <v>311.97000000000003</v>
      </c>
      <c r="AO77">
        <f>武魂升阶!AO77*(1+VLOOKUP($B$1,武魂升星!$C$13:$Q$19,AO$2,0))+VLOOKUP($B$1,武魂升星!$C$5:$Q$11,AO$2,0)</f>
        <v>311.97000000000003</v>
      </c>
      <c r="AP77">
        <f>武魂升阶!AP77*(1+VLOOKUP($B$1,武魂升星!$C$13:$Q$19,AP$2,0))+VLOOKUP($B$1,武魂升星!$C$5:$Q$11,AP$2,0)</f>
        <v>312.86600000000004</v>
      </c>
      <c r="AQ77">
        <f>武魂升阶!AQ77*(1+VLOOKUP($B$1,武魂升星!$C$13:$Q$19,AQ$2,0))+VLOOKUP($B$1,武魂升星!$C$5:$Q$11,AQ$2,0)</f>
        <v>311.97000000000003</v>
      </c>
      <c r="AR77">
        <f>武魂升阶!AR77*(1+VLOOKUP($B$1,武魂升星!$C$13:$Q$19,AR$2,0))+VLOOKUP($B$1,武魂升星!$C$5:$Q$11,AR$2,0)</f>
        <v>311.97000000000003</v>
      </c>
      <c r="AS77">
        <f>武魂升阶!AS77*(1+VLOOKUP($B$1,武魂升星!$C$13:$Q$19,AS$2,0))+VLOOKUP($B$1,武魂升星!$C$5:$Q$11,AS$2,0)</f>
        <v>311.97000000000003</v>
      </c>
      <c r="AT77">
        <f>武魂升阶!AT77*(1+VLOOKUP($B$1,武魂升星!$C$13:$Q$19,AT$2,0))+VLOOKUP($B$1,武魂升星!$C$5:$Q$11,AT$2,0)</f>
        <v>0</v>
      </c>
      <c r="AU77">
        <f>武魂升阶!AU77*(1+VLOOKUP($B$1,武魂升星!$C$13:$Q$19,AU$2,0))+VLOOKUP($B$1,武魂升星!$C$5:$Q$11,AU$2,0)</f>
        <v>0</v>
      </c>
      <c r="AV77">
        <f>武魂升阶!AV77*(1+VLOOKUP($B$1,武魂升星!$C$13:$Q$19,AV$2,0))+VLOOKUP($B$1,武魂升星!$C$5:$Q$11,AV$2,0)</f>
        <v>470.58</v>
      </c>
      <c r="AW77">
        <f>武魂升阶!AW77*(1+VLOOKUP($B$1,武魂升星!$C$13:$Q$19,AW$2,0))+VLOOKUP($B$1,武魂升星!$C$5:$Q$11,AW$2,0)</f>
        <v>470.58</v>
      </c>
      <c r="AZ77">
        <f>VLOOKUP($B$2,武魂升星!$C$21:$D$27,2,0)</f>
        <v>0.48</v>
      </c>
      <c r="BA77">
        <f>VLOOKUP($B$2,武魂升星!$C$21:$D$27,2,0)</f>
        <v>0.48</v>
      </c>
      <c r="BB77">
        <f>VLOOKUP($B$2,武魂升星!$C$21:$D$27,2,0)</f>
        <v>0.48</v>
      </c>
      <c r="BC77">
        <f>VLOOKUP($B$2,武魂升星!$C$21:$D$27,2,0)</f>
        <v>0.48</v>
      </c>
      <c r="BD77">
        <f>VLOOKUP($B$2,武魂升星!$C$21:$D$27,2,0)</f>
        <v>0.48</v>
      </c>
      <c r="BE77">
        <f>VLOOKUP($B$2,武魂升星!$C$21:$D$27,2,0)</f>
        <v>0.48</v>
      </c>
      <c r="BF77">
        <f>VLOOKUP($B$2,武魂升星!$C$21:$D$27,2,0)</f>
        <v>0.48</v>
      </c>
      <c r="BG77">
        <f>VLOOKUP($B$2,武魂升星!$C$21:$D$27,2,0)</f>
        <v>0.48</v>
      </c>
      <c r="BH77">
        <f>VLOOKUP($B$2,武魂升星!$C$21:$D$27,2,0)</f>
        <v>0.48</v>
      </c>
      <c r="BI77">
        <f>VLOOKUP($B$2,武魂升星!$C$21:$D$27,2,0)</f>
        <v>0.48</v>
      </c>
      <c r="BJ77">
        <f>VLOOKUP($B$2,武魂升星!$C$21:$D$27,2,0)</f>
        <v>0.48</v>
      </c>
      <c r="BK77">
        <f>VLOOKUP($B$2,武魂升星!$C$21:$D$27,2,0)</f>
        <v>0.48</v>
      </c>
      <c r="BL77">
        <f>VLOOKUP($B$2,武魂升星!$C$21:$D$27,2,0)</f>
        <v>0.48</v>
      </c>
      <c r="BM77">
        <f>VLOOKUP($B$2,武魂升星!$C$21:$D$27,2,0)</f>
        <v>0.48</v>
      </c>
    </row>
    <row r="78" spans="2:65" x14ac:dyDescent="0.2">
      <c r="B78">
        <v>74</v>
      </c>
      <c r="D78">
        <f>武魂升阶!D78*(1+VLOOKUP($B$1,武魂升星!$C$13:$Q$19,D$2,0))+VLOOKUP($B$1,武魂升星!$C$5:$Q$11,D$2,0)</f>
        <v>16816.938000000002</v>
      </c>
      <c r="E78">
        <f>武魂升阶!E78*(1+VLOOKUP($B$1,武魂升星!$C$13:$Q$19,E$2,0))+VLOOKUP($B$1,武魂升星!$C$5:$Q$11,E$2,0)</f>
        <v>5190.8160000000007</v>
      </c>
      <c r="F78">
        <f>武魂升阶!F78*(1+VLOOKUP($B$1,武魂升星!$C$13:$Q$19,F$2,0))+VLOOKUP($B$1,武魂升星!$C$5:$Q$11,F$2,0)</f>
        <v>1555.4680000000001</v>
      </c>
      <c r="G78">
        <f>武魂升阶!G78*(1+VLOOKUP($B$1,武魂升星!$C$13:$Q$19,G$2,0))+VLOOKUP($B$1,武魂升星!$C$5:$Q$11,G$2,0)</f>
        <v>1555.4680000000001</v>
      </c>
      <c r="H78">
        <f>武魂升阶!H78*(1+VLOOKUP($B$1,武魂升星!$C$13:$Q$19,H$2,0))+VLOOKUP($B$1,武魂升星!$C$5:$Q$11,H$2,0)</f>
        <v>315.17</v>
      </c>
      <c r="I78">
        <f>武魂升阶!I78*(1+VLOOKUP($B$1,武魂升星!$C$13:$Q$19,I$2,0))+VLOOKUP($B$1,武魂升星!$C$5:$Q$11,I$2,0)</f>
        <v>315.17</v>
      </c>
      <c r="J78">
        <f>武魂升阶!J78*(1+VLOOKUP($B$1,武魂升星!$C$13:$Q$19,J$2,0))+VLOOKUP($B$1,武魂升星!$C$5:$Q$11,J$2,0)</f>
        <v>316.06600000000003</v>
      </c>
      <c r="K78">
        <f>武魂升阶!K78*(1+VLOOKUP($B$1,武魂升星!$C$13:$Q$19,K$2,0))+VLOOKUP($B$1,武魂升星!$C$5:$Q$11,K$2,0)</f>
        <v>315.17</v>
      </c>
      <c r="L78">
        <f>武魂升阶!L78*(1+VLOOKUP($B$1,武魂升星!$C$13:$Q$19,L$2,0))+VLOOKUP($B$1,武魂升星!$C$5:$Q$11,L$2,0)</f>
        <v>315.17</v>
      </c>
      <c r="M78">
        <f>武魂升阶!M78*(1+VLOOKUP($B$1,武魂升星!$C$13:$Q$19,M$2,0))+VLOOKUP($B$1,武魂升星!$C$5:$Q$11,M$2,0)</f>
        <v>315.17</v>
      </c>
      <c r="N78">
        <f>武魂升阶!N78*(1+VLOOKUP($B$1,武魂升星!$C$13:$Q$19,N$2,0))+VLOOKUP($B$1,武魂升星!$C$5:$Q$11,N$2,0)</f>
        <v>0</v>
      </c>
      <c r="O78">
        <f>武魂升阶!O78*(1+VLOOKUP($B$1,武魂升星!$C$13:$Q$19,O$2,0))+VLOOKUP($B$1,武魂升星!$C$5:$Q$11,O$2,0)</f>
        <v>0</v>
      </c>
      <c r="P78">
        <f>武魂升阶!P78*(1+VLOOKUP($B$1,武魂升星!$C$13:$Q$19,P$2,0))+VLOOKUP($B$1,武魂升星!$C$5:$Q$11,P$2,0)</f>
        <v>476.58</v>
      </c>
      <c r="Q78">
        <f>武魂升阶!Q78*(1+VLOOKUP($B$1,武魂升星!$C$13:$Q$19,Q$2,0))+VLOOKUP($B$1,武魂升星!$C$5:$Q$11,Q$2,0)</f>
        <v>476.58</v>
      </c>
      <c r="T78">
        <f>武魂升阶!T78*(1+VLOOKUP($B$1,武魂升星!$C$13:$Q$19,T$2,0))+VLOOKUP($B$1,武魂升星!$C$5:$Q$11,T$2,0)</f>
        <v>15782.806</v>
      </c>
      <c r="U78">
        <f>武魂升阶!U78*(1+VLOOKUP($B$1,武魂升星!$C$13:$Q$19,U$2,0))+VLOOKUP($B$1,武魂升星!$C$5:$Q$11,U$2,0)</f>
        <v>5360.7659999999996</v>
      </c>
      <c r="V78">
        <f>武魂升阶!V78*(1+VLOOKUP($B$1,武魂升星!$C$13:$Q$19,V$2,0))+VLOOKUP($B$1,武魂升星!$C$5:$Q$11,V$2,0)</f>
        <v>1426.636</v>
      </c>
      <c r="W78">
        <f>武魂升阶!W78*(1+VLOOKUP($B$1,武魂升星!$C$13:$Q$19,W$2,0))+VLOOKUP($B$1,武魂升星!$C$5:$Q$11,W$2,0)</f>
        <v>1426.636</v>
      </c>
      <c r="X78">
        <f>武魂升阶!X78*(1+VLOOKUP($B$1,武魂升星!$C$13:$Q$19,X$2,0))+VLOOKUP($B$1,武魂升星!$C$5:$Q$11,X$2,0)</f>
        <v>310.69</v>
      </c>
      <c r="Y78">
        <f>武魂升阶!Y78*(1+VLOOKUP($B$1,武魂升星!$C$13:$Q$19,Y$2,0))+VLOOKUP($B$1,武魂升星!$C$5:$Q$11,Y$2,0)</f>
        <v>310.69</v>
      </c>
      <c r="Z78">
        <f>武魂升阶!Z78*(1+VLOOKUP($B$1,武魂升星!$C$13:$Q$19,Z$2,0))+VLOOKUP($B$1,武魂升星!$C$5:$Q$11,Z$2,0)</f>
        <v>320.54599999999999</v>
      </c>
      <c r="AA78">
        <f>武魂升阶!AA78*(1+VLOOKUP($B$1,武魂升星!$C$13:$Q$19,AA$2,0))+VLOOKUP($B$1,武魂升星!$C$5:$Q$11,AA$2,0)</f>
        <v>319.64999999999998</v>
      </c>
      <c r="AB78">
        <f>武魂升阶!AB78*(1+VLOOKUP($B$1,武魂升星!$C$13:$Q$19,AB$2,0))+VLOOKUP($B$1,武魂升星!$C$5:$Q$11,AB$2,0)</f>
        <v>315.17</v>
      </c>
      <c r="AC78">
        <f>武魂升阶!AC78*(1+VLOOKUP($B$1,武魂升星!$C$13:$Q$19,AC$2,0))+VLOOKUP($B$1,武魂升星!$C$5:$Q$11,AC$2,0)</f>
        <v>315.17</v>
      </c>
      <c r="AD78">
        <f>武魂升阶!AD78*(1+VLOOKUP($B$1,武魂升星!$C$13:$Q$19,AD$2,0))+VLOOKUP($B$1,武魂升星!$C$5:$Q$11,AD$2,0)</f>
        <v>0</v>
      </c>
      <c r="AE78">
        <f>武魂升阶!AE78*(1+VLOOKUP($B$1,武魂升星!$C$13:$Q$19,AE$2,0))+VLOOKUP($B$1,武魂升星!$C$5:$Q$11,AE$2,0)</f>
        <v>0</v>
      </c>
      <c r="AF78">
        <f>武魂升阶!AF78*(1+VLOOKUP($B$1,武魂升星!$C$13:$Q$19,AF$2,0))+VLOOKUP($B$1,武魂升星!$C$5:$Q$11,AF$2,0)</f>
        <v>476.58</v>
      </c>
      <c r="AG78">
        <f>武魂升阶!AG78*(1+VLOOKUP($B$1,武魂升星!$C$13:$Q$19,AG$2,0))+VLOOKUP($B$1,武魂升星!$C$5:$Q$11,AG$2,0)</f>
        <v>476.58</v>
      </c>
      <c r="AJ78">
        <f>武魂升阶!AJ78*(1+VLOOKUP($B$1,武魂升星!$C$13:$Q$19,AJ$2,0))+VLOOKUP($B$1,武魂升星!$C$5:$Q$11,AJ$2,0)</f>
        <v>14748.652000000002</v>
      </c>
      <c r="AK78">
        <f>武魂升阶!AK78*(1+VLOOKUP($B$1,武魂升星!$C$13:$Q$19,AK$2,0))+VLOOKUP($B$1,武魂升星!$C$5:$Q$11,AK$2,0)</f>
        <v>5533.62</v>
      </c>
      <c r="AL78">
        <f>武魂升阶!AL78*(1+VLOOKUP($B$1,武魂升星!$C$13:$Q$19,AL$2,0))+VLOOKUP($B$1,武魂升星!$C$5:$Q$11,AL$2,0)</f>
        <v>1304.076</v>
      </c>
      <c r="AM78">
        <f>武魂升阶!AM78*(1+VLOOKUP($B$1,武魂升星!$C$13:$Q$19,AM$2,0))+VLOOKUP($B$1,武魂升星!$C$5:$Q$11,AM$2,0)</f>
        <v>1304.076</v>
      </c>
      <c r="AN78">
        <f>武魂升阶!AN78*(1+VLOOKUP($B$1,武魂升星!$C$13:$Q$19,AN$2,0))+VLOOKUP($B$1,武魂升星!$C$5:$Q$11,AN$2,0)</f>
        <v>315.17</v>
      </c>
      <c r="AO78">
        <f>武魂升阶!AO78*(1+VLOOKUP($B$1,武魂升星!$C$13:$Q$19,AO$2,0))+VLOOKUP($B$1,武魂升星!$C$5:$Q$11,AO$2,0)</f>
        <v>315.17</v>
      </c>
      <c r="AP78">
        <f>武魂升阶!AP78*(1+VLOOKUP($B$1,武魂升星!$C$13:$Q$19,AP$2,0))+VLOOKUP($B$1,武魂升星!$C$5:$Q$11,AP$2,0)</f>
        <v>316.06600000000003</v>
      </c>
      <c r="AQ78">
        <f>武魂升阶!AQ78*(1+VLOOKUP($B$1,武魂升星!$C$13:$Q$19,AQ$2,0))+VLOOKUP($B$1,武魂升星!$C$5:$Q$11,AQ$2,0)</f>
        <v>315.17</v>
      </c>
      <c r="AR78">
        <f>武魂升阶!AR78*(1+VLOOKUP($B$1,武魂升星!$C$13:$Q$19,AR$2,0))+VLOOKUP($B$1,武魂升星!$C$5:$Q$11,AR$2,0)</f>
        <v>315.17</v>
      </c>
      <c r="AS78">
        <f>武魂升阶!AS78*(1+VLOOKUP($B$1,武魂升星!$C$13:$Q$19,AS$2,0))+VLOOKUP($B$1,武魂升星!$C$5:$Q$11,AS$2,0)</f>
        <v>315.17</v>
      </c>
      <c r="AT78">
        <f>武魂升阶!AT78*(1+VLOOKUP($B$1,武魂升星!$C$13:$Q$19,AT$2,0))+VLOOKUP($B$1,武魂升星!$C$5:$Q$11,AT$2,0)</f>
        <v>0</v>
      </c>
      <c r="AU78">
        <f>武魂升阶!AU78*(1+VLOOKUP($B$1,武魂升星!$C$13:$Q$19,AU$2,0))+VLOOKUP($B$1,武魂升星!$C$5:$Q$11,AU$2,0)</f>
        <v>0</v>
      </c>
      <c r="AV78">
        <f>武魂升阶!AV78*(1+VLOOKUP($B$1,武魂升星!$C$13:$Q$19,AV$2,0))+VLOOKUP($B$1,武魂升星!$C$5:$Q$11,AV$2,0)</f>
        <v>476.58</v>
      </c>
      <c r="AW78">
        <f>武魂升阶!AW78*(1+VLOOKUP($B$1,武魂升星!$C$13:$Q$19,AW$2,0))+VLOOKUP($B$1,武魂升星!$C$5:$Q$11,AW$2,0)</f>
        <v>476.58</v>
      </c>
      <c r="AZ78">
        <f>VLOOKUP($B$2,武魂升星!$C$21:$D$27,2,0)</f>
        <v>0.48</v>
      </c>
      <c r="BA78">
        <f>VLOOKUP($B$2,武魂升星!$C$21:$D$27,2,0)</f>
        <v>0.48</v>
      </c>
      <c r="BB78">
        <f>VLOOKUP($B$2,武魂升星!$C$21:$D$27,2,0)</f>
        <v>0.48</v>
      </c>
      <c r="BC78">
        <f>VLOOKUP($B$2,武魂升星!$C$21:$D$27,2,0)</f>
        <v>0.48</v>
      </c>
      <c r="BD78">
        <f>VLOOKUP($B$2,武魂升星!$C$21:$D$27,2,0)</f>
        <v>0.48</v>
      </c>
      <c r="BE78">
        <f>VLOOKUP($B$2,武魂升星!$C$21:$D$27,2,0)</f>
        <v>0.48</v>
      </c>
      <c r="BF78">
        <f>VLOOKUP($B$2,武魂升星!$C$21:$D$27,2,0)</f>
        <v>0.48</v>
      </c>
      <c r="BG78">
        <f>VLOOKUP($B$2,武魂升星!$C$21:$D$27,2,0)</f>
        <v>0.48</v>
      </c>
      <c r="BH78">
        <f>VLOOKUP($B$2,武魂升星!$C$21:$D$27,2,0)</f>
        <v>0.48</v>
      </c>
      <c r="BI78">
        <f>VLOOKUP($B$2,武魂升星!$C$21:$D$27,2,0)</f>
        <v>0.48</v>
      </c>
      <c r="BJ78">
        <f>VLOOKUP($B$2,武魂升星!$C$21:$D$27,2,0)</f>
        <v>0.48</v>
      </c>
      <c r="BK78">
        <f>VLOOKUP($B$2,武魂升星!$C$21:$D$27,2,0)</f>
        <v>0.48</v>
      </c>
      <c r="BL78">
        <f>VLOOKUP($B$2,武魂升星!$C$21:$D$27,2,0)</f>
        <v>0.48</v>
      </c>
      <c r="BM78">
        <f>VLOOKUP($B$2,武魂升星!$C$21:$D$27,2,0)</f>
        <v>0.48</v>
      </c>
    </row>
    <row r="79" spans="2:65" x14ac:dyDescent="0.2">
      <c r="B79">
        <v>75</v>
      </c>
      <c r="D79">
        <f>武魂升阶!D79*(1+VLOOKUP($B$1,武魂升星!$C$13:$Q$19,D$2,0))+VLOOKUP($B$1,武魂升星!$C$5:$Q$11,D$2,0)</f>
        <v>17015.466</v>
      </c>
      <c r="E79">
        <f>武魂升阶!E79*(1+VLOOKUP($B$1,武魂升星!$C$13:$Q$19,E$2,0))+VLOOKUP($B$1,武魂升星!$C$5:$Q$11,E$2,0)</f>
        <v>5244.2979999999998</v>
      </c>
      <c r="F79">
        <f>武魂升阶!F79*(1+VLOOKUP($B$1,武魂升星!$C$13:$Q$19,F$2,0))+VLOOKUP($B$1,武魂升星!$C$5:$Q$11,F$2,0)</f>
        <v>1572.7159999999999</v>
      </c>
      <c r="G79">
        <f>武魂升阶!G79*(1+VLOOKUP($B$1,武魂升星!$C$13:$Q$19,G$2,0))+VLOOKUP($B$1,武魂升星!$C$5:$Q$11,G$2,0)</f>
        <v>1572.7159999999999</v>
      </c>
      <c r="H79">
        <f>武魂升阶!H79*(1+VLOOKUP($B$1,武魂升星!$C$13:$Q$19,H$2,0))+VLOOKUP($B$1,武魂升星!$C$5:$Q$11,H$2,0)</f>
        <v>318.69</v>
      </c>
      <c r="I79">
        <f>武魂升阶!I79*(1+VLOOKUP($B$1,武魂升星!$C$13:$Q$19,I$2,0))+VLOOKUP($B$1,武魂升星!$C$5:$Q$11,I$2,0)</f>
        <v>318.69</v>
      </c>
      <c r="J79">
        <f>武魂升阶!J79*(1+VLOOKUP($B$1,武魂升星!$C$13:$Q$19,J$2,0))+VLOOKUP($B$1,武魂升星!$C$5:$Q$11,J$2,0)</f>
        <v>319.64999999999998</v>
      </c>
      <c r="K79">
        <f>武魂升阶!K79*(1+VLOOKUP($B$1,武魂升星!$C$13:$Q$19,K$2,0))+VLOOKUP($B$1,武魂升星!$C$5:$Q$11,K$2,0)</f>
        <v>318.69</v>
      </c>
      <c r="L79">
        <f>武魂升阶!L79*(1+VLOOKUP($B$1,武魂升星!$C$13:$Q$19,L$2,0))+VLOOKUP($B$1,武魂升星!$C$5:$Q$11,L$2,0)</f>
        <v>318.69</v>
      </c>
      <c r="M79">
        <f>武魂升阶!M79*(1+VLOOKUP($B$1,武魂升星!$C$13:$Q$19,M$2,0))+VLOOKUP($B$1,武魂升星!$C$5:$Q$11,M$2,0)</f>
        <v>318.69</v>
      </c>
      <c r="N79">
        <f>武魂升阶!N79*(1+VLOOKUP($B$1,武魂升星!$C$13:$Q$19,N$2,0))+VLOOKUP($B$1,武魂升星!$C$5:$Q$11,N$2,0)</f>
        <v>0</v>
      </c>
      <c r="O79">
        <f>武魂升阶!O79*(1+VLOOKUP($B$1,武魂升星!$C$13:$Q$19,O$2,0))+VLOOKUP($B$1,武魂升星!$C$5:$Q$11,O$2,0)</f>
        <v>0</v>
      </c>
      <c r="P79">
        <f>武魂升阶!P79*(1+VLOOKUP($B$1,武魂升星!$C$13:$Q$19,P$2,0))+VLOOKUP($B$1,武魂升星!$C$5:$Q$11,P$2,0)</f>
        <v>486.36</v>
      </c>
      <c r="Q79">
        <f>武魂升阶!Q79*(1+VLOOKUP($B$1,武魂升星!$C$13:$Q$19,Q$2,0))+VLOOKUP($B$1,武魂升星!$C$5:$Q$11,Q$2,0)</f>
        <v>486.36</v>
      </c>
      <c r="T79">
        <f>武魂升阶!T79*(1+VLOOKUP($B$1,武魂升星!$C$13:$Q$19,T$2,0))+VLOOKUP($B$1,武魂升星!$C$5:$Q$11,T$2,0)</f>
        <v>15961.468000000001</v>
      </c>
      <c r="U79">
        <f>武魂升阶!U79*(1+VLOOKUP($B$1,武魂升星!$C$13:$Q$19,U$2,0))+VLOOKUP($B$1,武魂升星!$C$5:$Q$11,U$2,0)</f>
        <v>5417.3060000000005</v>
      </c>
      <c r="V79">
        <f>武魂升阶!V79*(1+VLOOKUP($B$1,武魂升星!$C$13:$Q$19,V$2,0))+VLOOKUP($B$1,武魂升星!$C$5:$Q$11,V$2,0)</f>
        <v>1441.0839999999998</v>
      </c>
      <c r="W79">
        <f>武魂升阶!W79*(1+VLOOKUP($B$1,武魂升星!$C$13:$Q$19,W$2,0))+VLOOKUP($B$1,武魂升星!$C$5:$Q$11,W$2,0)</f>
        <v>1441.0839999999998</v>
      </c>
      <c r="X79">
        <f>武魂升阶!X79*(1+VLOOKUP($B$1,武魂升星!$C$13:$Q$19,X$2,0))+VLOOKUP($B$1,武魂升星!$C$5:$Q$11,X$2,0)</f>
        <v>313.89</v>
      </c>
      <c r="Y79">
        <f>武魂升阶!Y79*(1+VLOOKUP($B$1,武魂升星!$C$13:$Q$19,Y$2,0))+VLOOKUP($B$1,武魂升星!$C$5:$Q$11,Y$2,0)</f>
        <v>313.89</v>
      </c>
      <c r="Z79">
        <f>武魂升阶!Z79*(1+VLOOKUP($B$1,武魂升星!$C$13:$Q$19,Z$2,0))+VLOOKUP($B$1,武魂升星!$C$5:$Q$11,Z$2,0)</f>
        <v>324.45</v>
      </c>
      <c r="AA79">
        <f>武魂升阶!AA79*(1+VLOOKUP($B$1,武魂升星!$C$13:$Q$19,AA$2,0))+VLOOKUP($B$1,武魂升星!$C$5:$Q$11,AA$2,0)</f>
        <v>323.49</v>
      </c>
      <c r="AB79">
        <f>武魂升阶!AB79*(1+VLOOKUP($B$1,武魂升星!$C$13:$Q$19,AB$2,0))+VLOOKUP($B$1,武魂升星!$C$5:$Q$11,AB$2,0)</f>
        <v>318.69</v>
      </c>
      <c r="AC79">
        <f>武魂升阶!AC79*(1+VLOOKUP($B$1,武魂升星!$C$13:$Q$19,AC$2,0))+VLOOKUP($B$1,武魂升星!$C$5:$Q$11,AC$2,0)</f>
        <v>318.69</v>
      </c>
      <c r="AD79">
        <f>武魂升阶!AD79*(1+VLOOKUP($B$1,武魂升星!$C$13:$Q$19,AD$2,0))+VLOOKUP($B$1,武魂升星!$C$5:$Q$11,AD$2,0)</f>
        <v>0</v>
      </c>
      <c r="AE79">
        <f>武魂升阶!AE79*(1+VLOOKUP($B$1,武魂升星!$C$13:$Q$19,AE$2,0))+VLOOKUP($B$1,武魂升星!$C$5:$Q$11,AE$2,0)</f>
        <v>0</v>
      </c>
      <c r="AF79">
        <f>武魂升阶!AF79*(1+VLOOKUP($B$1,武魂升星!$C$13:$Q$19,AF$2,0))+VLOOKUP($B$1,武魂升星!$C$5:$Q$11,AF$2,0)</f>
        <v>486.36</v>
      </c>
      <c r="AG79">
        <f>武魂升阶!AG79*(1+VLOOKUP($B$1,武魂升星!$C$13:$Q$19,AG$2,0))+VLOOKUP($B$1,武魂升星!$C$5:$Q$11,AG$2,0)</f>
        <v>486.36</v>
      </c>
      <c r="AJ79">
        <f>武魂升阶!AJ79*(1+VLOOKUP($B$1,武魂升星!$C$13:$Q$19,AJ$2,0))+VLOOKUP($B$1,武魂升星!$C$5:$Q$11,AJ$2,0)</f>
        <v>14907.470000000001</v>
      </c>
      <c r="AK79">
        <f>武魂升阶!AK79*(1+VLOOKUP($B$1,武魂升星!$C$13:$Q$19,AK$2,0))+VLOOKUP($B$1,武魂升星!$C$5:$Q$11,AK$2,0)</f>
        <v>5593.5039999999999</v>
      </c>
      <c r="AL79">
        <f>武魂升阶!AL79*(1+VLOOKUP($B$1,武魂升星!$C$13:$Q$19,AL$2,0))+VLOOKUP($B$1,武魂升星!$C$5:$Q$11,AL$2,0)</f>
        <v>1316.4279999999999</v>
      </c>
      <c r="AM79">
        <f>武魂升阶!AM79*(1+VLOOKUP($B$1,武魂升星!$C$13:$Q$19,AM$2,0))+VLOOKUP($B$1,武魂升星!$C$5:$Q$11,AM$2,0)</f>
        <v>1316.4279999999999</v>
      </c>
      <c r="AN79">
        <f>武魂升阶!AN79*(1+VLOOKUP($B$1,武魂升星!$C$13:$Q$19,AN$2,0))+VLOOKUP($B$1,武魂升星!$C$5:$Q$11,AN$2,0)</f>
        <v>318.69</v>
      </c>
      <c r="AO79">
        <f>武魂升阶!AO79*(1+VLOOKUP($B$1,武魂升星!$C$13:$Q$19,AO$2,0))+VLOOKUP($B$1,武魂升星!$C$5:$Q$11,AO$2,0)</f>
        <v>318.69</v>
      </c>
      <c r="AP79">
        <f>武魂升阶!AP79*(1+VLOOKUP($B$1,武魂升星!$C$13:$Q$19,AP$2,0))+VLOOKUP($B$1,武魂升星!$C$5:$Q$11,AP$2,0)</f>
        <v>319.64999999999998</v>
      </c>
      <c r="AQ79">
        <f>武魂升阶!AQ79*(1+VLOOKUP($B$1,武魂升星!$C$13:$Q$19,AQ$2,0))+VLOOKUP($B$1,武魂升星!$C$5:$Q$11,AQ$2,0)</f>
        <v>318.69</v>
      </c>
      <c r="AR79">
        <f>武魂升阶!AR79*(1+VLOOKUP($B$1,武魂升星!$C$13:$Q$19,AR$2,0))+VLOOKUP($B$1,武魂升星!$C$5:$Q$11,AR$2,0)</f>
        <v>318.69</v>
      </c>
      <c r="AS79">
        <f>武魂升阶!AS79*(1+VLOOKUP($B$1,武魂升星!$C$13:$Q$19,AS$2,0))+VLOOKUP($B$1,武魂升星!$C$5:$Q$11,AS$2,0)</f>
        <v>318.69</v>
      </c>
      <c r="AT79">
        <f>武魂升阶!AT79*(1+VLOOKUP($B$1,武魂升星!$C$13:$Q$19,AT$2,0))+VLOOKUP($B$1,武魂升星!$C$5:$Q$11,AT$2,0)</f>
        <v>0</v>
      </c>
      <c r="AU79">
        <f>武魂升阶!AU79*(1+VLOOKUP($B$1,武魂升星!$C$13:$Q$19,AU$2,0))+VLOOKUP($B$1,武魂升星!$C$5:$Q$11,AU$2,0)</f>
        <v>0</v>
      </c>
      <c r="AV79">
        <f>武魂升阶!AV79*(1+VLOOKUP($B$1,武魂升星!$C$13:$Q$19,AV$2,0))+VLOOKUP($B$1,武魂升星!$C$5:$Q$11,AV$2,0)</f>
        <v>486.36</v>
      </c>
      <c r="AW79">
        <f>武魂升阶!AW79*(1+VLOOKUP($B$1,武魂升星!$C$13:$Q$19,AW$2,0))+VLOOKUP($B$1,武魂升星!$C$5:$Q$11,AW$2,0)</f>
        <v>486.36</v>
      </c>
      <c r="AZ79">
        <f>VLOOKUP($B$2,武魂升星!$C$21:$D$27,2,0)</f>
        <v>0.48</v>
      </c>
      <c r="BA79">
        <f>VLOOKUP($B$2,武魂升星!$C$21:$D$27,2,0)</f>
        <v>0.48</v>
      </c>
      <c r="BB79">
        <f>VLOOKUP($B$2,武魂升星!$C$21:$D$27,2,0)</f>
        <v>0.48</v>
      </c>
      <c r="BC79">
        <f>VLOOKUP($B$2,武魂升星!$C$21:$D$27,2,0)</f>
        <v>0.48</v>
      </c>
      <c r="BD79">
        <f>VLOOKUP($B$2,武魂升星!$C$21:$D$27,2,0)</f>
        <v>0.48</v>
      </c>
      <c r="BE79">
        <f>VLOOKUP($B$2,武魂升星!$C$21:$D$27,2,0)</f>
        <v>0.48</v>
      </c>
      <c r="BF79">
        <f>VLOOKUP($B$2,武魂升星!$C$21:$D$27,2,0)</f>
        <v>0.48</v>
      </c>
      <c r="BG79">
        <f>VLOOKUP($B$2,武魂升星!$C$21:$D$27,2,0)</f>
        <v>0.48</v>
      </c>
      <c r="BH79">
        <f>VLOOKUP($B$2,武魂升星!$C$21:$D$27,2,0)</f>
        <v>0.48</v>
      </c>
      <c r="BI79">
        <f>VLOOKUP($B$2,武魂升星!$C$21:$D$27,2,0)</f>
        <v>0.48</v>
      </c>
      <c r="BJ79">
        <f>VLOOKUP($B$2,武魂升星!$C$21:$D$27,2,0)</f>
        <v>0.48</v>
      </c>
      <c r="BK79">
        <f>VLOOKUP($B$2,武魂升星!$C$21:$D$27,2,0)</f>
        <v>0.48</v>
      </c>
      <c r="BL79">
        <f>VLOOKUP($B$2,武魂升星!$C$21:$D$27,2,0)</f>
        <v>0.48</v>
      </c>
      <c r="BM79">
        <f>VLOOKUP($B$2,武魂升星!$C$21:$D$27,2,0)</f>
        <v>0.48</v>
      </c>
    </row>
    <row r="80" spans="2:65" x14ac:dyDescent="0.2">
      <c r="B80">
        <v>76</v>
      </c>
      <c r="D80">
        <f>武魂升阶!D80*(1+VLOOKUP($B$1,武魂升星!$C$13:$Q$19,D$2,0))+VLOOKUP($B$1,武魂升星!$C$5:$Q$11,D$2,0)</f>
        <v>17147.466</v>
      </c>
      <c r="E80">
        <f>武魂升阶!E80*(1+VLOOKUP($B$1,武魂升星!$C$13:$Q$19,E$2,0))+VLOOKUP($B$1,武魂升星!$C$5:$Q$11,E$2,0)</f>
        <v>5279.4979999999996</v>
      </c>
      <c r="F80">
        <f>武魂升阶!F80*(1+VLOOKUP($B$1,武魂升星!$C$13:$Q$19,F$2,0))+VLOOKUP($B$1,武魂升星!$C$5:$Q$11,F$2,0)</f>
        <v>1583.9160000000002</v>
      </c>
      <c r="G80">
        <f>武魂升阶!G80*(1+VLOOKUP($B$1,武魂升星!$C$13:$Q$19,G$2,0))+VLOOKUP($B$1,武魂升星!$C$5:$Q$11,G$2,0)</f>
        <v>1583.9160000000002</v>
      </c>
      <c r="H80">
        <f>武魂升阶!H80*(1+VLOOKUP($B$1,武魂升星!$C$13:$Q$19,H$2,0))+VLOOKUP($B$1,武魂升星!$C$5:$Q$11,H$2,0)</f>
        <v>321.89</v>
      </c>
      <c r="I80">
        <f>武魂升阶!I80*(1+VLOOKUP($B$1,武魂升星!$C$13:$Q$19,I$2,0))+VLOOKUP($B$1,武魂升星!$C$5:$Q$11,I$2,0)</f>
        <v>321.89</v>
      </c>
      <c r="J80">
        <f>武魂升阶!J80*(1+VLOOKUP($B$1,武魂升星!$C$13:$Q$19,J$2,0))+VLOOKUP($B$1,武魂升星!$C$5:$Q$11,J$2,0)</f>
        <v>322.85000000000002</v>
      </c>
      <c r="K80">
        <f>武魂升阶!K80*(1+VLOOKUP($B$1,武魂升星!$C$13:$Q$19,K$2,0))+VLOOKUP($B$1,武魂升星!$C$5:$Q$11,K$2,0)</f>
        <v>321.89</v>
      </c>
      <c r="L80">
        <f>武魂升阶!L80*(1+VLOOKUP($B$1,武魂升星!$C$13:$Q$19,L$2,0))+VLOOKUP($B$1,武魂升星!$C$5:$Q$11,L$2,0)</f>
        <v>321.89</v>
      </c>
      <c r="M80">
        <f>武魂升阶!M80*(1+VLOOKUP($B$1,武魂升星!$C$13:$Q$19,M$2,0))+VLOOKUP($B$1,武魂升星!$C$5:$Q$11,M$2,0)</f>
        <v>321.89</v>
      </c>
      <c r="N80">
        <f>武魂升阶!N80*(1+VLOOKUP($B$1,武魂升星!$C$13:$Q$19,N$2,0))+VLOOKUP($B$1,武魂升星!$C$5:$Q$11,N$2,0)</f>
        <v>0</v>
      </c>
      <c r="O80">
        <f>武魂升阶!O80*(1+VLOOKUP($B$1,武魂升星!$C$13:$Q$19,O$2,0))+VLOOKUP($B$1,武魂升星!$C$5:$Q$11,O$2,0)</f>
        <v>0</v>
      </c>
      <c r="P80">
        <f>武魂升阶!P80*(1+VLOOKUP($B$1,武魂升星!$C$13:$Q$19,P$2,0))+VLOOKUP($B$1,武魂升星!$C$5:$Q$11,P$2,0)</f>
        <v>492.36</v>
      </c>
      <c r="Q80">
        <f>武魂升阶!Q80*(1+VLOOKUP($B$1,武魂升星!$C$13:$Q$19,Q$2,0))+VLOOKUP($B$1,武魂升星!$C$5:$Q$11,Q$2,0)</f>
        <v>492.36</v>
      </c>
      <c r="T80">
        <f>武魂升阶!T80*(1+VLOOKUP($B$1,武魂升星!$C$13:$Q$19,T$2,0))+VLOOKUP($B$1,武魂升星!$C$5:$Q$11,T$2,0)</f>
        <v>16080.268000000002</v>
      </c>
      <c r="U80">
        <f>武魂升阶!U80*(1+VLOOKUP($B$1,武魂升星!$C$13:$Q$19,U$2,0))+VLOOKUP($B$1,武魂升星!$C$5:$Q$11,U$2,0)</f>
        <v>5454.7060000000001</v>
      </c>
      <c r="V80">
        <f>武魂升阶!V80*(1+VLOOKUP($B$1,武魂升星!$C$13:$Q$19,V$2,0))+VLOOKUP($B$1,武魂升星!$C$5:$Q$11,V$2,0)</f>
        <v>1450.684</v>
      </c>
      <c r="W80">
        <f>武魂升阶!W80*(1+VLOOKUP($B$1,武魂升星!$C$13:$Q$19,W$2,0))+VLOOKUP($B$1,武魂升星!$C$5:$Q$11,W$2,0)</f>
        <v>1450.684</v>
      </c>
      <c r="X80">
        <f>武魂升阶!X80*(1+VLOOKUP($B$1,武魂升星!$C$13:$Q$19,X$2,0))+VLOOKUP($B$1,武魂升星!$C$5:$Q$11,X$2,0)</f>
        <v>317.09000000000003</v>
      </c>
      <c r="Y80">
        <f>武魂升阶!Y80*(1+VLOOKUP($B$1,武魂升星!$C$13:$Q$19,Y$2,0))+VLOOKUP($B$1,武魂升星!$C$5:$Q$11,Y$2,0)</f>
        <v>317.09000000000003</v>
      </c>
      <c r="Z80">
        <f>武魂升阶!Z80*(1+VLOOKUP($B$1,武魂升星!$C$13:$Q$19,Z$2,0))+VLOOKUP($B$1,武魂升星!$C$5:$Q$11,Z$2,0)</f>
        <v>327.64999999999998</v>
      </c>
      <c r="AA80">
        <f>武魂升阶!AA80*(1+VLOOKUP($B$1,武魂升星!$C$13:$Q$19,AA$2,0))+VLOOKUP($B$1,武魂升星!$C$5:$Q$11,AA$2,0)</f>
        <v>326.69</v>
      </c>
      <c r="AB80">
        <f>武魂升阶!AB80*(1+VLOOKUP($B$1,武魂升星!$C$13:$Q$19,AB$2,0))+VLOOKUP($B$1,武魂升星!$C$5:$Q$11,AB$2,0)</f>
        <v>321.89</v>
      </c>
      <c r="AC80">
        <f>武魂升阶!AC80*(1+VLOOKUP($B$1,武魂升星!$C$13:$Q$19,AC$2,0))+VLOOKUP($B$1,武魂升星!$C$5:$Q$11,AC$2,0)</f>
        <v>321.89</v>
      </c>
      <c r="AD80">
        <f>武魂升阶!AD80*(1+VLOOKUP($B$1,武魂升星!$C$13:$Q$19,AD$2,0))+VLOOKUP($B$1,武魂升星!$C$5:$Q$11,AD$2,0)</f>
        <v>0</v>
      </c>
      <c r="AE80">
        <f>武魂升阶!AE80*(1+VLOOKUP($B$1,武魂升星!$C$13:$Q$19,AE$2,0))+VLOOKUP($B$1,武魂升星!$C$5:$Q$11,AE$2,0)</f>
        <v>0</v>
      </c>
      <c r="AF80">
        <f>武魂升阶!AF80*(1+VLOOKUP($B$1,武魂升星!$C$13:$Q$19,AF$2,0))+VLOOKUP($B$1,武魂升星!$C$5:$Q$11,AF$2,0)</f>
        <v>492.36</v>
      </c>
      <c r="AG80">
        <f>武魂升阶!AG80*(1+VLOOKUP($B$1,武魂升星!$C$13:$Q$19,AG$2,0))+VLOOKUP($B$1,武魂升星!$C$5:$Q$11,AG$2,0)</f>
        <v>492.36</v>
      </c>
      <c r="AJ80">
        <f>武魂升阶!AJ80*(1+VLOOKUP($B$1,武魂升星!$C$13:$Q$19,AJ$2,0))+VLOOKUP($B$1,武魂升星!$C$5:$Q$11,AJ$2,0)</f>
        <v>15013.070000000002</v>
      </c>
      <c r="AK80">
        <f>武魂升阶!AK80*(1+VLOOKUP($B$1,武魂升星!$C$13:$Q$19,AK$2,0))+VLOOKUP($B$1,武魂升星!$C$5:$Q$11,AK$2,0)</f>
        <v>5633.1039999999994</v>
      </c>
      <c r="AL80">
        <f>武魂升阶!AL80*(1+VLOOKUP($B$1,武魂升星!$C$13:$Q$19,AL$2,0))+VLOOKUP($B$1,武魂升星!$C$5:$Q$11,AL$2,0)</f>
        <v>1324.4279999999999</v>
      </c>
      <c r="AM80">
        <f>武魂升阶!AM80*(1+VLOOKUP($B$1,武魂升星!$C$13:$Q$19,AM$2,0))+VLOOKUP($B$1,武魂升星!$C$5:$Q$11,AM$2,0)</f>
        <v>1324.4279999999999</v>
      </c>
      <c r="AN80">
        <f>武魂升阶!AN80*(1+VLOOKUP($B$1,武魂升星!$C$13:$Q$19,AN$2,0))+VLOOKUP($B$1,武魂升星!$C$5:$Q$11,AN$2,0)</f>
        <v>321.89</v>
      </c>
      <c r="AO80">
        <f>武魂升阶!AO80*(1+VLOOKUP($B$1,武魂升星!$C$13:$Q$19,AO$2,0))+VLOOKUP($B$1,武魂升星!$C$5:$Q$11,AO$2,0)</f>
        <v>321.89</v>
      </c>
      <c r="AP80">
        <f>武魂升阶!AP80*(1+VLOOKUP($B$1,武魂升星!$C$13:$Q$19,AP$2,0))+VLOOKUP($B$1,武魂升星!$C$5:$Q$11,AP$2,0)</f>
        <v>322.85000000000002</v>
      </c>
      <c r="AQ80">
        <f>武魂升阶!AQ80*(1+VLOOKUP($B$1,武魂升星!$C$13:$Q$19,AQ$2,0))+VLOOKUP($B$1,武魂升星!$C$5:$Q$11,AQ$2,0)</f>
        <v>321.89</v>
      </c>
      <c r="AR80">
        <f>武魂升阶!AR80*(1+VLOOKUP($B$1,武魂升星!$C$13:$Q$19,AR$2,0))+VLOOKUP($B$1,武魂升星!$C$5:$Q$11,AR$2,0)</f>
        <v>321.89</v>
      </c>
      <c r="AS80">
        <f>武魂升阶!AS80*(1+VLOOKUP($B$1,武魂升星!$C$13:$Q$19,AS$2,0))+VLOOKUP($B$1,武魂升星!$C$5:$Q$11,AS$2,0)</f>
        <v>321.89</v>
      </c>
      <c r="AT80">
        <f>武魂升阶!AT80*(1+VLOOKUP($B$1,武魂升星!$C$13:$Q$19,AT$2,0))+VLOOKUP($B$1,武魂升星!$C$5:$Q$11,AT$2,0)</f>
        <v>0</v>
      </c>
      <c r="AU80">
        <f>武魂升阶!AU80*(1+VLOOKUP($B$1,武魂升星!$C$13:$Q$19,AU$2,0))+VLOOKUP($B$1,武魂升星!$C$5:$Q$11,AU$2,0)</f>
        <v>0</v>
      </c>
      <c r="AV80">
        <f>武魂升阶!AV80*(1+VLOOKUP($B$1,武魂升星!$C$13:$Q$19,AV$2,0))+VLOOKUP($B$1,武魂升星!$C$5:$Q$11,AV$2,0)</f>
        <v>492.36</v>
      </c>
      <c r="AW80">
        <f>武魂升阶!AW80*(1+VLOOKUP($B$1,武魂升星!$C$13:$Q$19,AW$2,0))+VLOOKUP($B$1,武魂升星!$C$5:$Q$11,AW$2,0)</f>
        <v>492.36</v>
      </c>
      <c r="AZ80">
        <f>VLOOKUP($B$2,武魂升星!$C$21:$D$27,2,0)</f>
        <v>0.48</v>
      </c>
      <c r="BA80">
        <f>VLOOKUP($B$2,武魂升星!$C$21:$D$27,2,0)</f>
        <v>0.48</v>
      </c>
      <c r="BB80">
        <f>VLOOKUP($B$2,武魂升星!$C$21:$D$27,2,0)</f>
        <v>0.48</v>
      </c>
      <c r="BC80">
        <f>VLOOKUP($B$2,武魂升星!$C$21:$D$27,2,0)</f>
        <v>0.48</v>
      </c>
      <c r="BD80">
        <f>VLOOKUP($B$2,武魂升星!$C$21:$D$27,2,0)</f>
        <v>0.48</v>
      </c>
      <c r="BE80">
        <f>VLOOKUP($B$2,武魂升星!$C$21:$D$27,2,0)</f>
        <v>0.48</v>
      </c>
      <c r="BF80">
        <f>VLOOKUP($B$2,武魂升星!$C$21:$D$27,2,0)</f>
        <v>0.48</v>
      </c>
      <c r="BG80">
        <f>VLOOKUP($B$2,武魂升星!$C$21:$D$27,2,0)</f>
        <v>0.48</v>
      </c>
      <c r="BH80">
        <f>VLOOKUP($B$2,武魂升星!$C$21:$D$27,2,0)</f>
        <v>0.48</v>
      </c>
      <c r="BI80">
        <f>VLOOKUP($B$2,武魂升星!$C$21:$D$27,2,0)</f>
        <v>0.48</v>
      </c>
      <c r="BJ80">
        <f>VLOOKUP($B$2,武魂升星!$C$21:$D$27,2,0)</f>
        <v>0.48</v>
      </c>
      <c r="BK80">
        <f>VLOOKUP($B$2,武魂升星!$C$21:$D$27,2,0)</f>
        <v>0.48</v>
      </c>
      <c r="BL80">
        <f>VLOOKUP($B$2,武魂升星!$C$21:$D$27,2,0)</f>
        <v>0.48</v>
      </c>
      <c r="BM80">
        <f>VLOOKUP($B$2,武魂升星!$C$21:$D$27,2,0)</f>
        <v>0.48</v>
      </c>
    </row>
    <row r="81" spans="2:65" x14ac:dyDescent="0.2">
      <c r="B81">
        <v>77</v>
      </c>
      <c r="D81">
        <f>武魂升阶!D81*(1+VLOOKUP($B$1,武魂升星!$C$13:$Q$19,D$2,0))+VLOOKUP($B$1,武魂升星!$C$5:$Q$11,D$2,0)</f>
        <v>17279.466</v>
      </c>
      <c r="E81">
        <f>武魂升阶!E81*(1+VLOOKUP($B$1,武魂升星!$C$13:$Q$19,E$2,0))+VLOOKUP($B$1,武魂升星!$C$5:$Q$11,E$2,0)</f>
        <v>5314.6980000000003</v>
      </c>
      <c r="F81">
        <f>武魂升阶!F81*(1+VLOOKUP($B$1,武魂升星!$C$13:$Q$19,F$2,0))+VLOOKUP($B$1,武魂升星!$C$5:$Q$11,F$2,0)</f>
        <v>1595.116</v>
      </c>
      <c r="G81">
        <f>武魂升阶!G81*(1+VLOOKUP($B$1,武魂升星!$C$13:$Q$19,G$2,0))+VLOOKUP($B$1,武魂升星!$C$5:$Q$11,G$2,0)</f>
        <v>1595.116</v>
      </c>
      <c r="H81">
        <f>武魂升阶!H81*(1+VLOOKUP($B$1,武魂升星!$C$13:$Q$19,H$2,0))+VLOOKUP($B$1,武魂升星!$C$5:$Q$11,H$2,0)</f>
        <v>325.09000000000003</v>
      </c>
      <c r="I81">
        <f>武魂升阶!I81*(1+VLOOKUP($B$1,武魂升星!$C$13:$Q$19,I$2,0))+VLOOKUP($B$1,武魂升星!$C$5:$Q$11,I$2,0)</f>
        <v>325.09000000000003</v>
      </c>
      <c r="J81">
        <f>武魂升阶!J81*(1+VLOOKUP($B$1,武魂升星!$C$13:$Q$19,J$2,0))+VLOOKUP($B$1,武魂升星!$C$5:$Q$11,J$2,0)</f>
        <v>326.05</v>
      </c>
      <c r="K81">
        <f>武魂升阶!K81*(1+VLOOKUP($B$1,武魂升星!$C$13:$Q$19,K$2,0))+VLOOKUP($B$1,武魂升星!$C$5:$Q$11,K$2,0)</f>
        <v>325.09000000000003</v>
      </c>
      <c r="L81">
        <f>武魂升阶!L81*(1+VLOOKUP($B$1,武魂升星!$C$13:$Q$19,L$2,0))+VLOOKUP($B$1,武魂升星!$C$5:$Q$11,L$2,0)</f>
        <v>325.09000000000003</v>
      </c>
      <c r="M81">
        <f>武魂升阶!M81*(1+VLOOKUP($B$1,武魂升星!$C$13:$Q$19,M$2,0))+VLOOKUP($B$1,武魂升星!$C$5:$Q$11,M$2,0)</f>
        <v>325.09000000000003</v>
      </c>
      <c r="N81">
        <f>武魂升阶!N81*(1+VLOOKUP($B$1,武魂升星!$C$13:$Q$19,N$2,0))+VLOOKUP($B$1,武魂升星!$C$5:$Q$11,N$2,0)</f>
        <v>0</v>
      </c>
      <c r="O81">
        <f>武魂升阶!O81*(1+VLOOKUP($B$1,武魂升星!$C$13:$Q$19,O$2,0))+VLOOKUP($B$1,武魂升星!$C$5:$Q$11,O$2,0)</f>
        <v>0</v>
      </c>
      <c r="P81">
        <f>武魂升阶!P81*(1+VLOOKUP($B$1,武魂升星!$C$13:$Q$19,P$2,0))+VLOOKUP($B$1,武魂升星!$C$5:$Q$11,P$2,0)</f>
        <v>498.36</v>
      </c>
      <c r="Q81">
        <f>武魂升阶!Q81*(1+VLOOKUP($B$1,武魂升星!$C$13:$Q$19,Q$2,0))+VLOOKUP($B$1,武魂升星!$C$5:$Q$11,Q$2,0)</f>
        <v>498.36</v>
      </c>
      <c r="T81">
        <f>武魂升阶!T81*(1+VLOOKUP($B$1,武魂升星!$C$13:$Q$19,T$2,0))+VLOOKUP($B$1,武魂升星!$C$5:$Q$11,T$2,0)</f>
        <v>16199.068000000001</v>
      </c>
      <c r="U81">
        <f>武魂升阶!U81*(1+VLOOKUP($B$1,武魂升星!$C$13:$Q$19,U$2,0))+VLOOKUP($B$1,武魂升星!$C$5:$Q$11,U$2,0)</f>
        <v>5492.1059999999998</v>
      </c>
      <c r="V81">
        <f>武魂升阶!V81*(1+VLOOKUP($B$1,武魂升星!$C$13:$Q$19,V$2,0))+VLOOKUP($B$1,武魂升星!$C$5:$Q$11,V$2,0)</f>
        <v>1460.2840000000001</v>
      </c>
      <c r="W81">
        <f>武魂升阶!W81*(1+VLOOKUP($B$1,武魂升星!$C$13:$Q$19,W$2,0))+VLOOKUP($B$1,武魂升星!$C$5:$Q$11,W$2,0)</f>
        <v>1460.2840000000001</v>
      </c>
      <c r="X81">
        <f>武魂升阶!X81*(1+VLOOKUP($B$1,武魂升星!$C$13:$Q$19,X$2,0))+VLOOKUP($B$1,武魂升星!$C$5:$Q$11,X$2,0)</f>
        <v>320.29000000000002</v>
      </c>
      <c r="Y81">
        <f>武魂升阶!Y81*(1+VLOOKUP($B$1,武魂升星!$C$13:$Q$19,Y$2,0))+VLOOKUP($B$1,武魂升星!$C$5:$Q$11,Y$2,0)</f>
        <v>320.29000000000002</v>
      </c>
      <c r="Z81">
        <f>武魂升阶!Z81*(1+VLOOKUP($B$1,武魂升星!$C$13:$Q$19,Z$2,0))+VLOOKUP($B$1,武魂升星!$C$5:$Q$11,Z$2,0)</f>
        <v>330.84999999999997</v>
      </c>
      <c r="AA81">
        <f>武魂升阶!AA81*(1+VLOOKUP($B$1,武魂升星!$C$13:$Q$19,AA$2,0))+VLOOKUP($B$1,武魂升星!$C$5:$Q$11,AA$2,0)</f>
        <v>329.89</v>
      </c>
      <c r="AB81">
        <f>武魂升阶!AB81*(1+VLOOKUP($B$1,武魂升星!$C$13:$Q$19,AB$2,0))+VLOOKUP($B$1,武魂升星!$C$5:$Q$11,AB$2,0)</f>
        <v>325.09000000000003</v>
      </c>
      <c r="AC81">
        <f>武魂升阶!AC81*(1+VLOOKUP($B$1,武魂升星!$C$13:$Q$19,AC$2,0))+VLOOKUP($B$1,武魂升星!$C$5:$Q$11,AC$2,0)</f>
        <v>325.09000000000003</v>
      </c>
      <c r="AD81">
        <f>武魂升阶!AD81*(1+VLOOKUP($B$1,武魂升星!$C$13:$Q$19,AD$2,0))+VLOOKUP($B$1,武魂升星!$C$5:$Q$11,AD$2,0)</f>
        <v>0</v>
      </c>
      <c r="AE81">
        <f>武魂升阶!AE81*(1+VLOOKUP($B$1,武魂升星!$C$13:$Q$19,AE$2,0))+VLOOKUP($B$1,武魂升星!$C$5:$Q$11,AE$2,0)</f>
        <v>0</v>
      </c>
      <c r="AF81">
        <f>武魂升阶!AF81*(1+VLOOKUP($B$1,武魂升星!$C$13:$Q$19,AF$2,0))+VLOOKUP($B$1,武魂升星!$C$5:$Q$11,AF$2,0)</f>
        <v>498.36</v>
      </c>
      <c r="AG81">
        <f>武魂升阶!AG81*(1+VLOOKUP($B$1,武魂升星!$C$13:$Q$19,AG$2,0))+VLOOKUP($B$1,武魂升星!$C$5:$Q$11,AG$2,0)</f>
        <v>498.36</v>
      </c>
      <c r="AJ81">
        <f>武魂升阶!AJ81*(1+VLOOKUP($B$1,武魂升星!$C$13:$Q$19,AJ$2,0))+VLOOKUP($B$1,武魂升星!$C$5:$Q$11,AJ$2,0)</f>
        <v>15118.67</v>
      </c>
      <c r="AK81">
        <f>武魂升阶!AK81*(1+VLOOKUP($B$1,武魂升星!$C$13:$Q$19,AK$2,0))+VLOOKUP($B$1,武魂升星!$C$5:$Q$11,AK$2,0)</f>
        <v>5672.7039999999997</v>
      </c>
      <c r="AL81">
        <f>武魂升阶!AL81*(1+VLOOKUP($B$1,武魂升星!$C$13:$Q$19,AL$2,0))+VLOOKUP($B$1,武魂升星!$C$5:$Q$11,AL$2,0)</f>
        <v>1332.4279999999999</v>
      </c>
      <c r="AM81">
        <f>武魂升阶!AM81*(1+VLOOKUP($B$1,武魂升星!$C$13:$Q$19,AM$2,0))+VLOOKUP($B$1,武魂升星!$C$5:$Q$11,AM$2,0)</f>
        <v>1332.4279999999999</v>
      </c>
      <c r="AN81">
        <f>武魂升阶!AN81*(1+VLOOKUP($B$1,武魂升星!$C$13:$Q$19,AN$2,0))+VLOOKUP($B$1,武魂升星!$C$5:$Q$11,AN$2,0)</f>
        <v>325.09000000000003</v>
      </c>
      <c r="AO81">
        <f>武魂升阶!AO81*(1+VLOOKUP($B$1,武魂升星!$C$13:$Q$19,AO$2,0))+VLOOKUP($B$1,武魂升星!$C$5:$Q$11,AO$2,0)</f>
        <v>325.09000000000003</v>
      </c>
      <c r="AP81">
        <f>武魂升阶!AP81*(1+VLOOKUP($B$1,武魂升星!$C$13:$Q$19,AP$2,0))+VLOOKUP($B$1,武魂升星!$C$5:$Q$11,AP$2,0)</f>
        <v>326.05</v>
      </c>
      <c r="AQ81">
        <f>武魂升阶!AQ81*(1+VLOOKUP($B$1,武魂升星!$C$13:$Q$19,AQ$2,0))+VLOOKUP($B$1,武魂升星!$C$5:$Q$11,AQ$2,0)</f>
        <v>325.09000000000003</v>
      </c>
      <c r="AR81">
        <f>武魂升阶!AR81*(1+VLOOKUP($B$1,武魂升星!$C$13:$Q$19,AR$2,0))+VLOOKUP($B$1,武魂升星!$C$5:$Q$11,AR$2,0)</f>
        <v>325.09000000000003</v>
      </c>
      <c r="AS81">
        <f>武魂升阶!AS81*(1+VLOOKUP($B$1,武魂升星!$C$13:$Q$19,AS$2,0))+VLOOKUP($B$1,武魂升星!$C$5:$Q$11,AS$2,0)</f>
        <v>325.09000000000003</v>
      </c>
      <c r="AT81">
        <f>武魂升阶!AT81*(1+VLOOKUP($B$1,武魂升星!$C$13:$Q$19,AT$2,0))+VLOOKUP($B$1,武魂升星!$C$5:$Q$11,AT$2,0)</f>
        <v>0</v>
      </c>
      <c r="AU81">
        <f>武魂升阶!AU81*(1+VLOOKUP($B$1,武魂升星!$C$13:$Q$19,AU$2,0))+VLOOKUP($B$1,武魂升星!$C$5:$Q$11,AU$2,0)</f>
        <v>0</v>
      </c>
      <c r="AV81">
        <f>武魂升阶!AV81*(1+VLOOKUP($B$1,武魂升星!$C$13:$Q$19,AV$2,0))+VLOOKUP($B$1,武魂升星!$C$5:$Q$11,AV$2,0)</f>
        <v>498.36</v>
      </c>
      <c r="AW81">
        <f>武魂升阶!AW81*(1+VLOOKUP($B$1,武魂升星!$C$13:$Q$19,AW$2,0))+VLOOKUP($B$1,武魂升星!$C$5:$Q$11,AW$2,0)</f>
        <v>498.36</v>
      </c>
      <c r="AZ81">
        <f>VLOOKUP($B$2,武魂升星!$C$21:$D$27,2,0)</f>
        <v>0.48</v>
      </c>
      <c r="BA81">
        <f>VLOOKUP($B$2,武魂升星!$C$21:$D$27,2,0)</f>
        <v>0.48</v>
      </c>
      <c r="BB81">
        <f>VLOOKUP($B$2,武魂升星!$C$21:$D$27,2,0)</f>
        <v>0.48</v>
      </c>
      <c r="BC81">
        <f>VLOOKUP($B$2,武魂升星!$C$21:$D$27,2,0)</f>
        <v>0.48</v>
      </c>
      <c r="BD81">
        <f>VLOOKUP($B$2,武魂升星!$C$21:$D$27,2,0)</f>
        <v>0.48</v>
      </c>
      <c r="BE81">
        <f>VLOOKUP($B$2,武魂升星!$C$21:$D$27,2,0)</f>
        <v>0.48</v>
      </c>
      <c r="BF81">
        <f>VLOOKUP($B$2,武魂升星!$C$21:$D$27,2,0)</f>
        <v>0.48</v>
      </c>
      <c r="BG81">
        <f>VLOOKUP($B$2,武魂升星!$C$21:$D$27,2,0)</f>
        <v>0.48</v>
      </c>
      <c r="BH81">
        <f>VLOOKUP($B$2,武魂升星!$C$21:$D$27,2,0)</f>
        <v>0.48</v>
      </c>
      <c r="BI81">
        <f>VLOOKUP($B$2,武魂升星!$C$21:$D$27,2,0)</f>
        <v>0.48</v>
      </c>
      <c r="BJ81">
        <f>VLOOKUP($B$2,武魂升星!$C$21:$D$27,2,0)</f>
        <v>0.48</v>
      </c>
      <c r="BK81">
        <f>VLOOKUP($B$2,武魂升星!$C$21:$D$27,2,0)</f>
        <v>0.48</v>
      </c>
      <c r="BL81">
        <f>VLOOKUP($B$2,武魂升星!$C$21:$D$27,2,0)</f>
        <v>0.48</v>
      </c>
      <c r="BM81">
        <f>VLOOKUP($B$2,武魂升星!$C$21:$D$27,2,0)</f>
        <v>0.48</v>
      </c>
    </row>
    <row r="82" spans="2:65" x14ac:dyDescent="0.2">
      <c r="B82">
        <v>78</v>
      </c>
      <c r="D82">
        <f>武魂升阶!D82*(1+VLOOKUP($B$1,武魂升星!$C$13:$Q$19,D$2,0))+VLOOKUP($B$1,武魂升星!$C$5:$Q$11,D$2,0)</f>
        <v>17411.466</v>
      </c>
      <c r="E82">
        <f>武魂升阶!E82*(1+VLOOKUP($B$1,武魂升星!$C$13:$Q$19,E$2,0))+VLOOKUP($B$1,武魂升星!$C$5:$Q$11,E$2,0)</f>
        <v>5349.8980000000001</v>
      </c>
      <c r="F82">
        <f>武魂升阶!F82*(1+VLOOKUP($B$1,武魂升星!$C$13:$Q$19,F$2,0))+VLOOKUP($B$1,武魂升星!$C$5:$Q$11,F$2,0)</f>
        <v>1606.316</v>
      </c>
      <c r="G82">
        <f>武魂升阶!G82*(1+VLOOKUP($B$1,武魂升星!$C$13:$Q$19,G$2,0))+VLOOKUP($B$1,武魂升星!$C$5:$Q$11,G$2,0)</f>
        <v>1606.316</v>
      </c>
      <c r="H82">
        <f>武魂升阶!H82*(1+VLOOKUP($B$1,武魂升星!$C$13:$Q$19,H$2,0))+VLOOKUP($B$1,武魂升星!$C$5:$Q$11,H$2,0)</f>
        <v>328.29</v>
      </c>
      <c r="I82">
        <f>武魂升阶!I82*(1+VLOOKUP($B$1,武魂升星!$C$13:$Q$19,I$2,0))+VLOOKUP($B$1,武魂升星!$C$5:$Q$11,I$2,0)</f>
        <v>328.29</v>
      </c>
      <c r="J82">
        <f>武魂升阶!J82*(1+VLOOKUP($B$1,武魂升星!$C$13:$Q$19,J$2,0))+VLOOKUP($B$1,武魂升星!$C$5:$Q$11,J$2,0)</f>
        <v>329.25</v>
      </c>
      <c r="K82">
        <f>武魂升阶!K82*(1+VLOOKUP($B$1,武魂升星!$C$13:$Q$19,K$2,0))+VLOOKUP($B$1,武魂升星!$C$5:$Q$11,K$2,0)</f>
        <v>328.29</v>
      </c>
      <c r="L82">
        <f>武魂升阶!L82*(1+VLOOKUP($B$1,武魂升星!$C$13:$Q$19,L$2,0))+VLOOKUP($B$1,武魂升星!$C$5:$Q$11,L$2,0)</f>
        <v>328.29</v>
      </c>
      <c r="M82">
        <f>武魂升阶!M82*(1+VLOOKUP($B$1,武魂升星!$C$13:$Q$19,M$2,0))+VLOOKUP($B$1,武魂升星!$C$5:$Q$11,M$2,0)</f>
        <v>328.29</v>
      </c>
      <c r="N82">
        <f>武魂升阶!N82*(1+VLOOKUP($B$1,武魂升星!$C$13:$Q$19,N$2,0))+VLOOKUP($B$1,武魂升星!$C$5:$Q$11,N$2,0)</f>
        <v>0</v>
      </c>
      <c r="O82">
        <f>武魂升阶!O82*(1+VLOOKUP($B$1,武魂升星!$C$13:$Q$19,O$2,0))+VLOOKUP($B$1,武魂升星!$C$5:$Q$11,O$2,0)</f>
        <v>0</v>
      </c>
      <c r="P82">
        <f>武魂升阶!P82*(1+VLOOKUP($B$1,武魂升星!$C$13:$Q$19,P$2,0))+VLOOKUP($B$1,武魂升星!$C$5:$Q$11,P$2,0)</f>
        <v>504.36</v>
      </c>
      <c r="Q82">
        <f>武魂升阶!Q82*(1+VLOOKUP($B$1,武魂升星!$C$13:$Q$19,Q$2,0))+VLOOKUP($B$1,武魂升星!$C$5:$Q$11,Q$2,0)</f>
        <v>504.36</v>
      </c>
      <c r="T82">
        <f>武魂升阶!T82*(1+VLOOKUP($B$1,武魂升星!$C$13:$Q$19,T$2,0))+VLOOKUP($B$1,武魂升星!$C$5:$Q$11,T$2,0)</f>
        <v>16317.868000000002</v>
      </c>
      <c r="U82">
        <f>武魂升阶!U82*(1+VLOOKUP($B$1,武魂升星!$C$13:$Q$19,U$2,0))+VLOOKUP($B$1,武魂升星!$C$5:$Q$11,U$2,0)</f>
        <v>5529.5060000000003</v>
      </c>
      <c r="V82">
        <f>武魂升阶!V82*(1+VLOOKUP($B$1,武魂升星!$C$13:$Q$19,V$2,0))+VLOOKUP($B$1,武魂升星!$C$5:$Q$11,V$2,0)</f>
        <v>1469.884</v>
      </c>
      <c r="W82">
        <f>武魂升阶!W82*(1+VLOOKUP($B$1,武魂升星!$C$13:$Q$19,W$2,0))+VLOOKUP($B$1,武魂升星!$C$5:$Q$11,W$2,0)</f>
        <v>1469.884</v>
      </c>
      <c r="X82">
        <f>武魂升阶!X82*(1+VLOOKUP($B$1,武魂升星!$C$13:$Q$19,X$2,0))+VLOOKUP($B$1,武魂升星!$C$5:$Q$11,X$2,0)</f>
        <v>323.49</v>
      </c>
      <c r="Y82">
        <f>武魂升阶!Y82*(1+VLOOKUP($B$1,武魂升星!$C$13:$Q$19,Y$2,0))+VLOOKUP($B$1,武魂升星!$C$5:$Q$11,Y$2,0)</f>
        <v>323.49</v>
      </c>
      <c r="Z82">
        <f>武魂升阶!Z82*(1+VLOOKUP($B$1,武魂升星!$C$13:$Q$19,Z$2,0))+VLOOKUP($B$1,武魂升星!$C$5:$Q$11,Z$2,0)</f>
        <v>334.05</v>
      </c>
      <c r="AA82">
        <f>武魂升阶!AA82*(1+VLOOKUP($B$1,武魂升星!$C$13:$Q$19,AA$2,0))+VLOOKUP($B$1,武魂升星!$C$5:$Q$11,AA$2,0)</f>
        <v>333.09</v>
      </c>
      <c r="AB82">
        <f>武魂升阶!AB82*(1+VLOOKUP($B$1,武魂升星!$C$13:$Q$19,AB$2,0))+VLOOKUP($B$1,武魂升星!$C$5:$Q$11,AB$2,0)</f>
        <v>328.29</v>
      </c>
      <c r="AC82">
        <f>武魂升阶!AC82*(1+VLOOKUP($B$1,武魂升星!$C$13:$Q$19,AC$2,0))+VLOOKUP($B$1,武魂升星!$C$5:$Q$11,AC$2,0)</f>
        <v>328.29</v>
      </c>
      <c r="AD82">
        <f>武魂升阶!AD82*(1+VLOOKUP($B$1,武魂升星!$C$13:$Q$19,AD$2,0))+VLOOKUP($B$1,武魂升星!$C$5:$Q$11,AD$2,0)</f>
        <v>0</v>
      </c>
      <c r="AE82">
        <f>武魂升阶!AE82*(1+VLOOKUP($B$1,武魂升星!$C$13:$Q$19,AE$2,0))+VLOOKUP($B$1,武魂升星!$C$5:$Q$11,AE$2,0)</f>
        <v>0</v>
      </c>
      <c r="AF82">
        <f>武魂升阶!AF82*(1+VLOOKUP($B$1,武魂升星!$C$13:$Q$19,AF$2,0))+VLOOKUP($B$1,武魂升星!$C$5:$Q$11,AF$2,0)</f>
        <v>504.36</v>
      </c>
      <c r="AG82">
        <f>武魂升阶!AG82*(1+VLOOKUP($B$1,武魂升星!$C$13:$Q$19,AG$2,0))+VLOOKUP($B$1,武魂升星!$C$5:$Q$11,AG$2,0)</f>
        <v>504.36</v>
      </c>
      <c r="AJ82">
        <f>武魂升阶!AJ82*(1+VLOOKUP($B$1,武魂升星!$C$13:$Q$19,AJ$2,0))+VLOOKUP($B$1,武魂升星!$C$5:$Q$11,AJ$2,0)</f>
        <v>15224.27</v>
      </c>
      <c r="AK82">
        <f>武魂升阶!AK82*(1+VLOOKUP($B$1,武魂升星!$C$13:$Q$19,AK$2,0))+VLOOKUP($B$1,武魂升星!$C$5:$Q$11,AK$2,0)</f>
        <v>5712.3040000000001</v>
      </c>
      <c r="AL82">
        <f>武魂升阶!AL82*(1+VLOOKUP($B$1,武魂升星!$C$13:$Q$19,AL$2,0))+VLOOKUP($B$1,武魂升星!$C$5:$Q$11,AL$2,0)</f>
        <v>1340.4279999999999</v>
      </c>
      <c r="AM82">
        <f>武魂升阶!AM82*(1+VLOOKUP($B$1,武魂升星!$C$13:$Q$19,AM$2,0))+VLOOKUP($B$1,武魂升星!$C$5:$Q$11,AM$2,0)</f>
        <v>1340.4279999999999</v>
      </c>
      <c r="AN82">
        <f>武魂升阶!AN82*(1+VLOOKUP($B$1,武魂升星!$C$13:$Q$19,AN$2,0))+VLOOKUP($B$1,武魂升星!$C$5:$Q$11,AN$2,0)</f>
        <v>328.29</v>
      </c>
      <c r="AO82">
        <f>武魂升阶!AO82*(1+VLOOKUP($B$1,武魂升星!$C$13:$Q$19,AO$2,0))+VLOOKUP($B$1,武魂升星!$C$5:$Q$11,AO$2,0)</f>
        <v>328.29</v>
      </c>
      <c r="AP82">
        <f>武魂升阶!AP82*(1+VLOOKUP($B$1,武魂升星!$C$13:$Q$19,AP$2,0))+VLOOKUP($B$1,武魂升星!$C$5:$Q$11,AP$2,0)</f>
        <v>329.25</v>
      </c>
      <c r="AQ82">
        <f>武魂升阶!AQ82*(1+VLOOKUP($B$1,武魂升星!$C$13:$Q$19,AQ$2,0))+VLOOKUP($B$1,武魂升星!$C$5:$Q$11,AQ$2,0)</f>
        <v>328.29</v>
      </c>
      <c r="AR82">
        <f>武魂升阶!AR82*(1+VLOOKUP($B$1,武魂升星!$C$13:$Q$19,AR$2,0))+VLOOKUP($B$1,武魂升星!$C$5:$Q$11,AR$2,0)</f>
        <v>328.29</v>
      </c>
      <c r="AS82">
        <f>武魂升阶!AS82*(1+VLOOKUP($B$1,武魂升星!$C$13:$Q$19,AS$2,0))+VLOOKUP($B$1,武魂升星!$C$5:$Q$11,AS$2,0)</f>
        <v>328.29</v>
      </c>
      <c r="AT82">
        <f>武魂升阶!AT82*(1+VLOOKUP($B$1,武魂升星!$C$13:$Q$19,AT$2,0))+VLOOKUP($B$1,武魂升星!$C$5:$Q$11,AT$2,0)</f>
        <v>0</v>
      </c>
      <c r="AU82">
        <f>武魂升阶!AU82*(1+VLOOKUP($B$1,武魂升星!$C$13:$Q$19,AU$2,0))+VLOOKUP($B$1,武魂升星!$C$5:$Q$11,AU$2,0)</f>
        <v>0</v>
      </c>
      <c r="AV82">
        <f>武魂升阶!AV82*(1+VLOOKUP($B$1,武魂升星!$C$13:$Q$19,AV$2,0))+VLOOKUP($B$1,武魂升星!$C$5:$Q$11,AV$2,0)</f>
        <v>504.36</v>
      </c>
      <c r="AW82">
        <f>武魂升阶!AW82*(1+VLOOKUP($B$1,武魂升星!$C$13:$Q$19,AW$2,0))+VLOOKUP($B$1,武魂升星!$C$5:$Q$11,AW$2,0)</f>
        <v>504.36</v>
      </c>
      <c r="AZ82">
        <f>VLOOKUP($B$2,武魂升星!$C$21:$D$27,2,0)</f>
        <v>0.48</v>
      </c>
      <c r="BA82">
        <f>VLOOKUP($B$2,武魂升星!$C$21:$D$27,2,0)</f>
        <v>0.48</v>
      </c>
      <c r="BB82">
        <f>VLOOKUP($B$2,武魂升星!$C$21:$D$27,2,0)</f>
        <v>0.48</v>
      </c>
      <c r="BC82">
        <f>VLOOKUP($B$2,武魂升星!$C$21:$D$27,2,0)</f>
        <v>0.48</v>
      </c>
      <c r="BD82">
        <f>VLOOKUP($B$2,武魂升星!$C$21:$D$27,2,0)</f>
        <v>0.48</v>
      </c>
      <c r="BE82">
        <f>VLOOKUP($B$2,武魂升星!$C$21:$D$27,2,0)</f>
        <v>0.48</v>
      </c>
      <c r="BF82">
        <f>VLOOKUP($B$2,武魂升星!$C$21:$D$27,2,0)</f>
        <v>0.48</v>
      </c>
      <c r="BG82">
        <f>VLOOKUP($B$2,武魂升星!$C$21:$D$27,2,0)</f>
        <v>0.48</v>
      </c>
      <c r="BH82">
        <f>VLOOKUP($B$2,武魂升星!$C$21:$D$27,2,0)</f>
        <v>0.48</v>
      </c>
      <c r="BI82">
        <f>VLOOKUP($B$2,武魂升星!$C$21:$D$27,2,0)</f>
        <v>0.48</v>
      </c>
      <c r="BJ82">
        <f>VLOOKUP($B$2,武魂升星!$C$21:$D$27,2,0)</f>
        <v>0.48</v>
      </c>
      <c r="BK82">
        <f>VLOOKUP($B$2,武魂升星!$C$21:$D$27,2,0)</f>
        <v>0.48</v>
      </c>
      <c r="BL82">
        <f>VLOOKUP($B$2,武魂升星!$C$21:$D$27,2,0)</f>
        <v>0.48</v>
      </c>
      <c r="BM82">
        <f>VLOOKUP($B$2,武魂升星!$C$21:$D$27,2,0)</f>
        <v>0.48</v>
      </c>
    </row>
    <row r="83" spans="2:65" x14ac:dyDescent="0.2">
      <c r="B83">
        <v>79</v>
      </c>
      <c r="D83">
        <f>武魂升阶!D83*(1+VLOOKUP($B$1,武魂升星!$C$13:$Q$19,D$2,0))+VLOOKUP($B$1,武魂升星!$C$5:$Q$11,D$2,0)</f>
        <v>17543.466</v>
      </c>
      <c r="E83">
        <f>武魂升阶!E83*(1+VLOOKUP($B$1,武魂升星!$C$13:$Q$19,E$2,0))+VLOOKUP($B$1,武魂升星!$C$5:$Q$11,E$2,0)</f>
        <v>5385.098</v>
      </c>
      <c r="F83">
        <f>武魂升阶!F83*(1+VLOOKUP($B$1,武魂升星!$C$13:$Q$19,F$2,0))+VLOOKUP($B$1,武魂升星!$C$5:$Q$11,F$2,0)</f>
        <v>1617.5160000000001</v>
      </c>
      <c r="G83">
        <f>武魂升阶!G83*(1+VLOOKUP($B$1,武魂升星!$C$13:$Q$19,G$2,0))+VLOOKUP($B$1,武魂升星!$C$5:$Q$11,G$2,0)</f>
        <v>1617.5160000000001</v>
      </c>
      <c r="H83">
        <f>武魂升阶!H83*(1+VLOOKUP($B$1,武魂升星!$C$13:$Q$19,H$2,0))+VLOOKUP($B$1,武魂升星!$C$5:$Q$11,H$2,0)</f>
        <v>331.49</v>
      </c>
      <c r="I83">
        <f>武魂升阶!I83*(1+VLOOKUP($B$1,武魂升星!$C$13:$Q$19,I$2,0))+VLOOKUP($B$1,武魂升星!$C$5:$Q$11,I$2,0)</f>
        <v>331.49</v>
      </c>
      <c r="J83">
        <f>武魂升阶!J83*(1+VLOOKUP($B$1,武魂升星!$C$13:$Q$19,J$2,0))+VLOOKUP($B$1,武魂升星!$C$5:$Q$11,J$2,0)</f>
        <v>332.45</v>
      </c>
      <c r="K83">
        <f>武魂升阶!K83*(1+VLOOKUP($B$1,武魂升星!$C$13:$Q$19,K$2,0))+VLOOKUP($B$1,武魂升星!$C$5:$Q$11,K$2,0)</f>
        <v>331.49</v>
      </c>
      <c r="L83">
        <f>武魂升阶!L83*(1+VLOOKUP($B$1,武魂升星!$C$13:$Q$19,L$2,0))+VLOOKUP($B$1,武魂升星!$C$5:$Q$11,L$2,0)</f>
        <v>331.49</v>
      </c>
      <c r="M83">
        <f>武魂升阶!M83*(1+VLOOKUP($B$1,武魂升星!$C$13:$Q$19,M$2,0))+VLOOKUP($B$1,武魂升星!$C$5:$Q$11,M$2,0)</f>
        <v>331.49</v>
      </c>
      <c r="N83">
        <f>武魂升阶!N83*(1+VLOOKUP($B$1,武魂升星!$C$13:$Q$19,N$2,0))+VLOOKUP($B$1,武魂升星!$C$5:$Q$11,N$2,0)</f>
        <v>0</v>
      </c>
      <c r="O83">
        <f>武魂升阶!O83*(1+VLOOKUP($B$1,武魂升星!$C$13:$Q$19,O$2,0))+VLOOKUP($B$1,武魂升星!$C$5:$Q$11,O$2,0)</f>
        <v>0</v>
      </c>
      <c r="P83">
        <f>武魂升阶!P83*(1+VLOOKUP($B$1,武魂升星!$C$13:$Q$19,P$2,0))+VLOOKUP($B$1,武魂升星!$C$5:$Q$11,P$2,0)</f>
        <v>510.36</v>
      </c>
      <c r="Q83">
        <f>武魂升阶!Q83*(1+VLOOKUP($B$1,武魂升星!$C$13:$Q$19,Q$2,0))+VLOOKUP($B$1,武魂升星!$C$5:$Q$11,Q$2,0)</f>
        <v>510.36</v>
      </c>
      <c r="T83">
        <f>武魂升阶!T83*(1+VLOOKUP($B$1,武魂升星!$C$13:$Q$19,T$2,0))+VLOOKUP($B$1,武魂升星!$C$5:$Q$11,T$2,0)</f>
        <v>16436.668000000001</v>
      </c>
      <c r="U83">
        <f>武魂升阶!U83*(1+VLOOKUP($B$1,武魂升星!$C$13:$Q$19,U$2,0))+VLOOKUP($B$1,武魂升星!$C$5:$Q$11,U$2,0)</f>
        <v>5566.9060000000009</v>
      </c>
      <c r="V83">
        <f>武魂升阶!V83*(1+VLOOKUP($B$1,武魂升星!$C$13:$Q$19,V$2,0))+VLOOKUP($B$1,武魂升星!$C$5:$Q$11,V$2,0)</f>
        <v>1479.4839999999999</v>
      </c>
      <c r="W83">
        <f>武魂升阶!W83*(1+VLOOKUP($B$1,武魂升星!$C$13:$Q$19,W$2,0))+VLOOKUP($B$1,武魂升星!$C$5:$Q$11,W$2,0)</f>
        <v>1479.4839999999999</v>
      </c>
      <c r="X83">
        <f>武魂升阶!X83*(1+VLOOKUP($B$1,武魂升星!$C$13:$Q$19,X$2,0))+VLOOKUP($B$1,武魂升星!$C$5:$Q$11,X$2,0)</f>
        <v>326.69</v>
      </c>
      <c r="Y83">
        <f>武魂升阶!Y83*(1+VLOOKUP($B$1,武魂升星!$C$13:$Q$19,Y$2,0))+VLOOKUP($B$1,武魂升星!$C$5:$Q$11,Y$2,0)</f>
        <v>326.69</v>
      </c>
      <c r="Z83">
        <f>武魂升阶!Z83*(1+VLOOKUP($B$1,武魂升星!$C$13:$Q$19,Z$2,0))+VLOOKUP($B$1,武魂升星!$C$5:$Q$11,Z$2,0)</f>
        <v>337.25</v>
      </c>
      <c r="AA83">
        <f>武魂升阶!AA83*(1+VLOOKUP($B$1,武魂升星!$C$13:$Q$19,AA$2,0))+VLOOKUP($B$1,武魂升星!$C$5:$Q$11,AA$2,0)</f>
        <v>336.29</v>
      </c>
      <c r="AB83">
        <f>武魂升阶!AB83*(1+VLOOKUP($B$1,武魂升星!$C$13:$Q$19,AB$2,0))+VLOOKUP($B$1,武魂升星!$C$5:$Q$11,AB$2,0)</f>
        <v>331.49</v>
      </c>
      <c r="AC83">
        <f>武魂升阶!AC83*(1+VLOOKUP($B$1,武魂升星!$C$13:$Q$19,AC$2,0))+VLOOKUP($B$1,武魂升星!$C$5:$Q$11,AC$2,0)</f>
        <v>331.49</v>
      </c>
      <c r="AD83">
        <f>武魂升阶!AD83*(1+VLOOKUP($B$1,武魂升星!$C$13:$Q$19,AD$2,0))+VLOOKUP($B$1,武魂升星!$C$5:$Q$11,AD$2,0)</f>
        <v>0</v>
      </c>
      <c r="AE83">
        <f>武魂升阶!AE83*(1+VLOOKUP($B$1,武魂升星!$C$13:$Q$19,AE$2,0))+VLOOKUP($B$1,武魂升星!$C$5:$Q$11,AE$2,0)</f>
        <v>0</v>
      </c>
      <c r="AF83">
        <f>武魂升阶!AF83*(1+VLOOKUP($B$1,武魂升星!$C$13:$Q$19,AF$2,0))+VLOOKUP($B$1,武魂升星!$C$5:$Q$11,AF$2,0)</f>
        <v>510.36</v>
      </c>
      <c r="AG83">
        <f>武魂升阶!AG83*(1+VLOOKUP($B$1,武魂升星!$C$13:$Q$19,AG$2,0))+VLOOKUP($B$1,武魂升星!$C$5:$Q$11,AG$2,0)</f>
        <v>510.36</v>
      </c>
      <c r="AJ83">
        <f>武魂升阶!AJ83*(1+VLOOKUP($B$1,武魂升星!$C$13:$Q$19,AJ$2,0))+VLOOKUP($B$1,武魂升星!$C$5:$Q$11,AJ$2,0)</f>
        <v>15329.87</v>
      </c>
      <c r="AK83">
        <f>武魂升阶!AK83*(1+VLOOKUP($B$1,武魂升星!$C$13:$Q$19,AK$2,0))+VLOOKUP($B$1,武魂升星!$C$5:$Q$11,AK$2,0)</f>
        <v>5751.9040000000005</v>
      </c>
      <c r="AL83">
        <f>武魂升阶!AL83*(1+VLOOKUP($B$1,武魂升星!$C$13:$Q$19,AL$2,0))+VLOOKUP($B$1,武魂升星!$C$5:$Q$11,AL$2,0)</f>
        <v>1348.4279999999999</v>
      </c>
      <c r="AM83">
        <f>武魂升阶!AM83*(1+VLOOKUP($B$1,武魂升星!$C$13:$Q$19,AM$2,0))+VLOOKUP($B$1,武魂升星!$C$5:$Q$11,AM$2,0)</f>
        <v>1348.4279999999999</v>
      </c>
      <c r="AN83">
        <f>武魂升阶!AN83*(1+VLOOKUP($B$1,武魂升星!$C$13:$Q$19,AN$2,0))+VLOOKUP($B$1,武魂升星!$C$5:$Q$11,AN$2,0)</f>
        <v>331.49</v>
      </c>
      <c r="AO83">
        <f>武魂升阶!AO83*(1+VLOOKUP($B$1,武魂升星!$C$13:$Q$19,AO$2,0))+VLOOKUP($B$1,武魂升星!$C$5:$Q$11,AO$2,0)</f>
        <v>331.49</v>
      </c>
      <c r="AP83">
        <f>武魂升阶!AP83*(1+VLOOKUP($B$1,武魂升星!$C$13:$Q$19,AP$2,0))+VLOOKUP($B$1,武魂升星!$C$5:$Q$11,AP$2,0)</f>
        <v>332.45</v>
      </c>
      <c r="AQ83">
        <f>武魂升阶!AQ83*(1+VLOOKUP($B$1,武魂升星!$C$13:$Q$19,AQ$2,0))+VLOOKUP($B$1,武魂升星!$C$5:$Q$11,AQ$2,0)</f>
        <v>331.49</v>
      </c>
      <c r="AR83">
        <f>武魂升阶!AR83*(1+VLOOKUP($B$1,武魂升星!$C$13:$Q$19,AR$2,0))+VLOOKUP($B$1,武魂升星!$C$5:$Q$11,AR$2,0)</f>
        <v>331.49</v>
      </c>
      <c r="AS83">
        <f>武魂升阶!AS83*(1+VLOOKUP($B$1,武魂升星!$C$13:$Q$19,AS$2,0))+VLOOKUP($B$1,武魂升星!$C$5:$Q$11,AS$2,0)</f>
        <v>331.49</v>
      </c>
      <c r="AT83">
        <f>武魂升阶!AT83*(1+VLOOKUP($B$1,武魂升星!$C$13:$Q$19,AT$2,0))+VLOOKUP($B$1,武魂升星!$C$5:$Q$11,AT$2,0)</f>
        <v>0</v>
      </c>
      <c r="AU83">
        <f>武魂升阶!AU83*(1+VLOOKUP($B$1,武魂升星!$C$13:$Q$19,AU$2,0))+VLOOKUP($B$1,武魂升星!$C$5:$Q$11,AU$2,0)</f>
        <v>0</v>
      </c>
      <c r="AV83">
        <f>武魂升阶!AV83*(1+VLOOKUP($B$1,武魂升星!$C$13:$Q$19,AV$2,0))+VLOOKUP($B$1,武魂升星!$C$5:$Q$11,AV$2,0)</f>
        <v>510.36</v>
      </c>
      <c r="AW83">
        <f>武魂升阶!AW83*(1+VLOOKUP($B$1,武魂升星!$C$13:$Q$19,AW$2,0))+VLOOKUP($B$1,武魂升星!$C$5:$Q$11,AW$2,0)</f>
        <v>510.36</v>
      </c>
      <c r="AZ83">
        <f>VLOOKUP($B$2,武魂升星!$C$21:$D$27,2,0)</f>
        <v>0.48</v>
      </c>
      <c r="BA83">
        <f>VLOOKUP($B$2,武魂升星!$C$21:$D$27,2,0)</f>
        <v>0.48</v>
      </c>
      <c r="BB83">
        <f>VLOOKUP($B$2,武魂升星!$C$21:$D$27,2,0)</f>
        <v>0.48</v>
      </c>
      <c r="BC83">
        <f>VLOOKUP($B$2,武魂升星!$C$21:$D$27,2,0)</f>
        <v>0.48</v>
      </c>
      <c r="BD83">
        <f>VLOOKUP($B$2,武魂升星!$C$21:$D$27,2,0)</f>
        <v>0.48</v>
      </c>
      <c r="BE83">
        <f>VLOOKUP($B$2,武魂升星!$C$21:$D$27,2,0)</f>
        <v>0.48</v>
      </c>
      <c r="BF83">
        <f>VLOOKUP($B$2,武魂升星!$C$21:$D$27,2,0)</f>
        <v>0.48</v>
      </c>
      <c r="BG83">
        <f>VLOOKUP($B$2,武魂升星!$C$21:$D$27,2,0)</f>
        <v>0.48</v>
      </c>
      <c r="BH83">
        <f>VLOOKUP($B$2,武魂升星!$C$21:$D$27,2,0)</f>
        <v>0.48</v>
      </c>
      <c r="BI83">
        <f>VLOOKUP($B$2,武魂升星!$C$21:$D$27,2,0)</f>
        <v>0.48</v>
      </c>
      <c r="BJ83">
        <f>VLOOKUP($B$2,武魂升星!$C$21:$D$27,2,0)</f>
        <v>0.48</v>
      </c>
      <c r="BK83">
        <f>VLOOKUP($B$2,武魂升星!$C$21:$D$27,2,0)</f>
        <v>0.48</v>
      </c>
      <c r="BL83">
        <f>VLOOKUP($B$2,武魂升星!$C$21:$D$27,2,0)</f>
        <v>0.48</v>
      </c>
      <c r="BM83">
        <f>VLOOKUP($B$2,武魂升星!$C$21:$D$27,2,0)</f>
        <v>0.48</v>
      </c>
    </row>
    <row r="84" spans="2:65" x14ac:dyDescent="0.2">
      <c r="B84">
        <v>80</v>
      </c>
      <c r="D84">
        <f>武魂升阶!D84*(1+VLOOKUP($B$1,武魂升星!$C$13:$Q$19,D$2,0))+VLOOKUP($B$1,武魂升星!$C$5:$Q$11,D$2,0)</f>
        <v>17726.154000000002</v>
      </c>
      <c r="E84">
        <f>武魂升阶!E84*(1+VLOOKUP($B$1,武魂升星!$C$13:$Q$19,E$2,0))+VLOOKUP($B$1,武魂升星!$C$5:$Q$11,E$2,0)</f>
        <v>5434.2459999999992</v>
      </c>
      <c r="F84">
        <f>武魂升阶!F84*(1+VLOOKUP($B$1,武魂升星!$C$13:$Q$19,F$2,0))+VLOOKUP($B$1,武魂升星!$C$5:$Q$11,F$2,0)</f>
        <v>1633.3240000000001</v>
      </c>
      <c r="G84">
        <f>武魂升阶!G84*(1+VLOOKUP($B$1,武魂升星!$C$13:$Q$19,G$2,0))+VLOOKUP($B$1,武魂升星!$C$5:$Q$11,G$2,0)</f>
        <v>1633.3240000000001</v>
      </c>
      <c r="H84">
        <f>武魂升阶!H84*(1+VLOOKUP($B$1,武魂升星!$C$13:$Q$19,H$2,0))+VLOOKUP($B$1,武魂升星!$C$5:$Q$11,H$2,0)</f>
        <v>335.01</v>
      </c>
      <c r="I84">
        <f>武魂升阶!I84*(1+VLOOKUP($B$1,武魂升星!$C$13:$Q$19,I$2,0))+VLOOKUP($B$1,武魂升星!$C$5:$Q$11,I$2,0)</f>
        <v>335.01</v>
      </c>
      <c r="J84">
        <f>武魂升阶!J84*(1+VLOOKUP($B$1,武魂升星!$C$13:$Q$19,J$2,0))+VLOOKUP($B$1,武魂升星!$C$5:$Q$11,J$2,0)</f>
        <v>336.03399999999999</v>
      </c>
      <c r="K84">
        <f>武魂升阶!K84*(1+VLOOKUP($B$1,武魂升星!$C$13:$Q$19,K$2,0))+VLOOKUP($B$1,武魂升星!$C$5:$Q$11,K$2,0)</f>
        <v>335.01</v>
      </c>
      <c r="L84">
        <f>武魂升阶!L84*(1+VLOOKUP($B$1,武魂升星!$C$13:$Q$19,L$2,0))+VLOOKUP($B$1,武魂升星!$C$5:$Q$11,L$2,0)</f>
        <v>335.01</v>
      </c>
      <c r="M84">
        <f>武魂升阶!M84*(1+VLOOKUP($B$1,武魂升星!$C$13:$Q$19,M$2,0))+VLOOKUP($B$1,武魂升星!$C$5:$Q$11,M$2,0)</f>
        <v>335.01</v>
      </c>
      <c r="N84">
        <f>武魂升阶!N84*(1+VLOOKUP($B$1,武魂升星!$C$13:$Q$19,N$2,0))+VLOOKUP($B$1,武魂升星!$C$5:$Q$11,N$2,0)</f>
        <v>0</v>
      </c>
      <c r="O84">
        <f>武魂升阶!O84*(1+VLOOKUP($B$1,武魂升星!$C$13:$Q$19,O$2,0))+VLOOKUP($B$1,武魂升星!$C$5:$Q$11,O$2,0)</f>
        <v>0</v>
      </c>
      <c r="P84">
        <f>武魂升阶!P84*(1+VLOOKUP($B$1,武魂升星!$C$13:$Q$19,P$2,0))+VLOOKUP($B$1,武魂升星!$C$5:$Q$11,P$2,0)</f>
        <v>519.24</v>
      </c>
      <c r="Q84">
        <f>武魂升阶!Q84*(1+VLOOKUP($B$1,武魂升星!$C$13:$Q$19,Q$2,0))+VLOOKUP($B$1,武魂升星!$C$5:$Q$11,Q$2,0)</f>
        <v>519.24</v>
      </c>
      <c r="T84">
        <f>武魂升阶!T84*(1+VLOOKUP($B$1,武魂升星!$C$13:$Q$19,T$2,0))+VLOOKUP($B$1,武魂升星!$C$5:$Q$11,T$2,0)</f>
        <v>16601.096000000001</v>
      </c>
      <c r="U84">
        <f>武魂升阶!U84*(1+VLOOKUP($B$1,武魂升星!$C$13:$Q$19,U$2,0))+VLOOKUP($B$1,武魂升星!$C$5:$Q$11,U$2,0)</f>
        <v>5618.87</v>
      </c>
      <c r="V84">
        <f>武魂升阶!V84*(1+VLOOKUP($B$1,武魂升星!$C$13:$Q$19,V$2,0))+VLOOKUP($B$1,武魂升星!$C$5:$Q$11,V$2,0)</f>
        <v>1492.7640000000001</v>
      </c>
      <c r="W84">
        <f>武魂升阶!W84*(1+VLOOKUP($B$1,武魂升星!$C$13:$Q$19,W$2,0))+VLOOKUP($B$1,武魂升星!$C$5:$Q$11,W$2,0)</f>
        <v>1492.7640000000001</v>
      </c>
      <c r="X84">
        <f>武魂升阶!X84*(1+VLOOKUP($B$1,武魂升星!$C$13:$Q$19,X$2,0))+VLOOKUP($B$1,武魂升星!$C$5:$Q$11,X$2,0)</f>
        <v>329.89</v>
      </c>
      <c r="Y84">
        <f>武魂升阶!Y84*(1+VLOOKUP($B$1,武魂升星!$C$13:$Q$19,Y$2,0))+VLOOKUP($B$1,武魂升星!$C$5:$Q$11,Y$2,0)</f>
        <v>329.89</v>
      </c>
      <c r="Z84">
        <f>武魂升阶!Z84*(1+VLOOKUP($B$1,武魂升星!$C$13:$Q$19,Z$2,0))+VLOOKUP($B$1,武魂升星!$C$5:$Q$11,Z$2,0)</f>
        <v>341.154</v>
      </c>
      <c r="AA84">
        <f>武魂升阶!AA84*(1+VLOOKUP($B$1,武魂升星!$C$13:$Q$19,AA$2,0))+VLOOKUP($B$1,武魂升星!$C$5:$Q$11,AA$2,0)</f>
        <v>340.13</v>
      </c>
      <c r="AB84">
        <f>武魂升阶!AB84*(1+VLOOKUP($B$1,武魂升星!$C$13:$Q$19,AB$2,0))+VLOOKUP($B$1,武魂升星!$C$5:$Q$11,AB$2,0)</f>
        <v>335.01</v>
      </c>
      <c r="AC84">
        <f>武魂升阶!AC84*(1+VLOOKUP($B$1,武魂升星!$C$13:$Q$19,AC$2,0))+VLOOKUP($B$1,武魂升星!$C$5:$Q$11,AC$2,0)</f>
        <v>335.01</v>
      </c>
      <c r="AD84">
        <f>武魂升阶!AD84*(1+VLOOKUP($B$1,武魂升星!$C$13:$Q$19,AD$2,0))+VLOOKUP($B$1,武魂升星!$C$5:$Q$11,AD$2,0)</f>
        <v>0</v>
      </c>
      <c r="AE84">
        <f>武魂升阶!AE84*(1+VLOOKUP($B$1,武魂升星!$C$13:$Q$19,AE$2,0))+VLOOKUP($B$1,武魂升星!$C$5:$Q$11,AE$2,0)</f>
        <v>0</v>
      </c>
      <c r="AF84">
        <f>武魂升阶!AF84*(1+VLOOKUP($B$1,武魂升星!$C$13:$Q$19,AF$2,0))+VLOOKUP($B$1,武魂升星!$C$5:$Q$11,AF$2,0)</f>
        <v>519.24</v>
      </c>
      <c r="AG84">
        <f>武魂升阶!AG84*(1+VLOOKUP($B$1,武魂升星!$C$13:$Q$19,AG$2,0))+VLOOKUP($B$1,武魂升星!$C$5:$Q$11,AG$2,0)</f>
        <v>519.24</v>
      </c>
      <c r="AJ84">
        <f>武魂升阶!AJ84*(1+VLOOKUP($B$1,武魂升星!$C$13:$Q$19,AJ$2,0))+VLOOKUP($B$1,武魂升星!$C$5:$Q$11,AJ$2,0)</f>
        <v>15476.038</v>
      </c>
      <c r="AK84">
        <f>武魂升阶!AK84*(1+VLOOKUP($B$1,武魂升星!$C$13:$Q$19,AK$2,0))+VLOOKUP($B$1,武魂升星!$C$5:$Q$11,AK$2,0)</f>
        <v>5806.9699999999993</v>
      </c>
      <c r="AL84">
        <f>武魂升阶!AL84*(1+VLOOKUP($B$1,武魂升星!$C$13:$Q$19,AL$2,0))+VLOOKUP($B$1,武魂升星!$C$5:$Q$11,AL$2,0)</f>
        <v>1359.74</v>
      </c>
      <c r="AM84">
        <f>武魂升阶!AM84*(1+VLOOKUP($B$1,武魂升星!$C$13:$Q$19,AM$2,0))+VLOOKUP($B$1,武魂升星!$C$5:$Q$11,AM$2,0)</f>
        <v>1359.74</v>
      </c>
      <c r="AN84">
        <f>武魂升阶!AN84*(1+VLOOKUP($B$1,武魂升星!$C$13:$Q$19,AN$2,0))+VLOOKUP($B$1,武魂升星!$C$5:$Q$11,AN$2,0)</f>
        <v>335.01</v>
      </c>
      <c r="AO84">
        <f>武魂升阶!AO84*(1+VLOOKUP($B$1,武魂升星!$C$13:$Q$19,AO$2,0))+VLOOKUP($B$1,武魂升星!$C$5:$Q$11,AO$2,0)</f>
        <v>335.01</v>
      </c>
      <c r="AP84">
        <f>武魂升阶!AP84*(1+VLOOKUP($B$1,武魂升星!$C$13:$Q$19,AP$2,0))+VLOOKUP($B$1,武魂升星!$C$5:$Q$11,AP$2,0)</f>
        <v>336.03399999999999</v>
      </c>
      <c r="AQ84">
        <f>武魂升阶!AQ84*(1+VLOOKUP($B$1,武魂升星!$C$13:$Q$19,AQ$2,0))+VLOOKUP($B$1,武魂升星!$C$5:$Q$11,AQ$2,0)</f>
        <v>335.01</v>
      </c>
      <c r="AR84">
        <f>武魂升阶!AR84*(1+VLOOKUP($B$1,武魂升星!$C$13:$Q$19,AR$2,0))+VLOOKUP($B$1,武魂升星!$C$5:$Q$11,AR$2,0)</f>
        <v>335.01</v>
      </c>
      <c r="AS84">
        <f>武魂升阶!AS84*(1+VLOOKUP($B$1,武魂升星!$C$13:$Q$19,AS$2,0))+VLOOKUP($B$1,武魂升星!$C$5:$Q$11,AS$2,0)</f>
        <v>335.01</v>
      </c>
      <c r="AT84">
        <f>武魂升阶!AT84*(1+VLOOKUP($B$1,武魂升星!$C$13:$Q$19,AT$2,0))+VLOOKUP($B$1,武魂升星!$C$5:$Q$11,AT$2,0)</f>
        <v>0</v>
      </c>
      <c r="AU84">
        <f>武魂升阶!AU84*(1+VLOOKUP($B$1,武魂升星!$C$13:$Q$19,AU$2,0))+VLOOKUP($B$1,武魂升星!$C$5:$Q$11,AU$2,0)</f>
        <v>0</v>
      </c>
      <c r="AV84">
        <f>武魂升阶!AV84*(1+VLOOKUP($B$1,武魂升星!$C$13:$Q$19,AV$2,0))+VLOOKUP($B$1,武魂升星!$C$5:$Q$11,AV$2,0)</f>
        <v>519.24</v>
      </c>
      <c r="AW84">
        <f>武魂升阶!AW84*(1+VLOOKUP($B$1,武魂升星!$C$13:$Q$19,AW$2,0))+VLOOKUP($B$1,武魂升星!$C$5:$Q$11,AW$2,0)</f>
        <v>519.24</v>
      </c>
      <c r="AZ84">
        <f>VLOOKUP($B$2,武魂升星!$C$21:$D$27,2,0)</f>
        <v>0.48</v>
      </c>
      <c r="BA84">
        <f>VLOOKUP($B$2,武魂升星!$C$21:$D$27,2,0)</f>
        <v>0.48</v>
      </c>
      <c r="BB84">
        <f>VLOOKUP($B$2,武魂升星!$C$21:$D$27,2,0)</f>
        <v>0.48</v>
      </c>
      <c r="BC84">
        <f>VLOOKUP($B$2,武魂升星!$C$21:$D$27,2,0)</f>
        <v>0.48</v>
      </c>
      <c r="BD84">
        <f>VLOOKUP($B$2,武魂升星!$C$21:$D$27,2,0)</f>
        <v>0.48</v>
      </c>
      <c r="BE84">
        <f>VLOOKUP($B$2,武魂升星!$C$21:$D$27,2,0)</f>
        <v>0.48</v>
      </c>
      <c r="BF84">
        <f>VLOOKUP($B$2,武魂升星!$C$21:$D$27,2,0)</f>
        <v>0.48</v>
      </c>
      <c r="BG84">
        <f>VLOOKUP($B$2,武魂升星!$C$21:$D$27,2,0)</f>
        <v>0.48</v>
      </c>
      <c r="BH84">
        <f>VLOOKUP($B$2,武魂升星!$C$21:$D$27,2,0)</f>
        <v>0.48</v>
      </c>
      <c r="BI84">
        <f>VLOOKUP($B$2,武魂升星!$C$21:$D$27,2,0)</f>
        <v>0.48</v>
      </c>
      <c r="BJ84">
        <f>VLOOKUP($B$2,武魂升星!$C$21:$D$27,2,0)</f>
        <v>0.48</v>
      </c>
      <c r="BK84">
        <f>VLOOKUP($B$2,武魂升星!$C$21:$D$27,2,0)</f>
        <v>0.48</v>
      </c>
      <c r="BL84">
        <f>VLOOKUP($B$2,武魂升星!$C$21:$D$27,2,0)</f>
        <v>0.48</v>
      </c>
      <c r="BM84">
        <f>VLOOKUP($B$2,武魂升星!$C$21:$D$27,2,0)</f>
        <v>0.48</v>
      </c>
    </row>
    <row r="85" spans="2:65" x14ac:dyDescent="0.2">
      <c r="B85">
        <v>81</v>
      </c>
      <c r="D85">
        <f>武魂升阶!D85*(1+VLOOKUP($B$1,武魂升星!$C$13:$Q$19,D$2,0))+VLOOKUP($B$1,武魂升星!$C$5:$Q$11,D$2,0)</f>
        <v>17858.154000000002</v>
      </c>
      <c r="E85">
        <f>武魂升阶!E85*(1+VLOOKUP($B$1,武魂升星!$C$13:$Q$19,E$2,0))+VLOOKUP($B$1,武魂升星!$C$5:$Q$11,E$2,0)</f>
        <v>5469.4459999999999</v>
      </c>
      <c r="F85">
        <f>武魂升阶!F85*(1+VLOOKUP($B$1,武魂升星!$C$13:$Q$19,F$2,0))+VLOOKUP($B$1,武魂升星!$C$5:$Q$11,F$2,0)</f>
        <v>1644.5239999999999</v>
      </c>
      <c r="G85">
        <f>武魂升阶!G85*(1+VLOOKUP($B$1,武魂升星!$C$13:$Q$19,G$2,0))+VLOOKUP($B$1,武魂升星!$C$5:$Q$11,G$2,0)</f>
        <v>1644.5239999999999</v>
      </c>
      <c r="H85">
        <f>武魂升阶!H85*(1+VLOOKUP($B$1,武魂升星!$C$13:$Q$19,H$2,0))+VLOOKUP($B$1,武魂升星!$C$5:$Q$11,H$2,0)</f>
        <v>338.21</v>
      </c>
      <c r="I85">
        <f>武魂升阶!I85*(1+VLOOKUP($B$1,武魂升星!$C$13:$Q$19,I$2,0))+VLOOKUP($B$1,武魂升星!$C$5:$Q$11,I$2,0)</f>
        <v>338.21</v>
      </c>
      <c r="J85">
        <f>武魂升阶!J85*(1+VLOOKUP($B$1,武魂升星!$C$13:$Q$19,J$2,0))+VLOOKUP($B$1,武魂升星!$C$5:$Q$11,J$2,0)</f>
        <v>339.23399999999998</v>
      </c>
      <c r="K85">
        <f>武魂升阶!K85*(1+VLOOKUP($B$1,武魂升星!$C$13:$Q$19,K$2,0))+VLOOKUP($B$1,武魂升星!$C$5:$Q$11,K$2,0)</f>
        <v>338.21</v>
      </c>
      <c r="L85">
        <f>武魂升阶!L85*(1+VLOOKUP($B$1,武魂升星!$C$13:$Q$19,L$2,0))+VLOOKUP($B$1,武魂升星!$C$5:$Q$11,L$2,0)</f>
        <v>338.21</v>
      </c>
      <c r="M85">
        <f>武魂升阶!M85*(1+VLOOKUP($B$1,武魂升星!$C$13:$Q$19,M$2,0))+VLOOKUP($B$1,武魂升星!$C$5:$Q$11,M$2,0)</f>
        <v>338.21</v>
      </c>
      <c r="N85">
        <f>武魂升阶!N85*(1+VLOOKUP($B$1,武魂升星!$C$13:$Q$19,N$2,0))+VLOOKUP($B$1,武魂升星!$C$5:$Q$11,N$2,0)</f>
        <v>0</v>
      </c>
      <c r="O85">
        <f>武魂升阶!O85*(1+VLOOKUP($B$1,武魂升星!$C$13:$Q$19,O$2,0))+VLOOKUP($B$1,武魂升星!$C$5:$Q$11,O$2,0)</f>
        <v>0</v>
      </c>
      <c r="P85">
        <f>武魂升阶!P85*(1+VLOOKUP($B$1,武魂升星!$C$13:$Q$19,P$2,0))+VLOOKUP($B$1,武魂升星!$C$5:$Q$11,P$2,0)</f>
        <v>525.24</v>
      </c>
      <c r="Q85">
        <f>武魂升阶!Q85*(1+VLOOKUP($B$1,武魂升星!$C$13:$Q$19,Q$2,0))+VLOOKUP($B$1,武魂升星!$C$5:$Q$11,Q$2,0)</f>
        <v>525.24</v>
      </c>
      <c r="T85">
        <f>武魂升阶!T85*(1+VLOOKUP($B$1,武魂升星!$C$13:$Q$19,T$2,0))+VLOOKUP($B$1,武魂升星!$C$5:$Q$11,T$2,0)</f>
        <v>16719.896000000001</v>
      </c>
      <c r="U85">
        <f>武魂升阶!U85*(1+VLOOKUP($B$1,武魂升星!$C$13:$Q$19,U$2,0))+VLOOKUP($B$1,武魂升星!$C$5:$Q$11,U$2,0)</f>
        <v>5656.27</v>
      </c>
      <c r="V85">
        <f>武魂升阶!V85*(1+VLOOKUP($B$1,武魂升星!$C$13:$Q$19,V$2,0))+VLOOKUP($B$1,武魂升星!$C$5:$Q$11,V$2,0)</f>
        <v>1502.364</v>
      </c>
      <c r="W85">
        <f>武魂升阶!W85*(1+VLOOKUP($B$1,武魂升星!$C$13:$Q$19,W$2,0))+VLOOKUP($B$1,武魂升星!$C$5:$Q$11,W$2,0)</f>
        <v>1502.364</v>
      </c>
      <c r="X85">
        <f>武魂升阶!X85*(1+VLOOKUP($B$1,武魂升星!$C$13:$Q$19,X$2,0))+VLOOKUP($B$1,武魂升星!$C$5:$Q$11,X$2,0)</f>
        <v>333.09</v>
      </c>
      <c r="Y85">
        <f>武魂升阶!Y85*(1+VLOOKUP($B$1,武魂升星!$C$13:$Q$19,Y$2,0))+VLOOKUP($B$1,武魂升星!$C$5:$Q$11,Y$2,0)</f>
        <v>333.09</v>
      </c>
      <c r="Z85">
        <f>武魂升阶!Z85*(1+VLOOKUP($B$1,武魂升星!$C$13:$Q$19,Z$2,0))+VLOOKUP($B$1,武魂升星!$C$5:$Q$11,Z$2,0)</f>
        <v>344.35399999999998</v>
      </c>
      <c r="AA85">
        <f>武魂升阶!AA85*(1+VLOOKUP($B$1,武魂升星!$C$13:$Q$19,AA$2,0))+VLOOKUP($B$1,武魂升星!$C$5:$Q$11,AA$2,0)</f>
        <v>343.33</v>
      </c>
      <c r="AB85">
        <f>武魂升阶!AB85*(1+VLOOKUP($B$1,武魂升星!$C$13:$Q$19,AB$2,0))+VLOOKUP($B$1,武魂升星!$C$5:$Q$11,AB$2,0)</f>
        <v>338.21</v>
      </c>
      <c r="AC85">
        <f>武魂升阶!AC85*(1+VLOOKUP($B$1,武魂升星!$C$13:$Q$19,AC$2,0))+VLOOKUP($B$1,武魂升星!$C$5:$Q$11,AC$2,0)</f>
        <v>338.21</v>
      </c>
      <c r="AD85">
        <f>武魂升阶!AD85*(1+VLOOKUP($B$1,武魂升星!$C$13:$Q$19,AD$2,0))+VLOOKUP($B$1,武魂升星!$C$5:$Q$11,AD$2,0)</f>
        <v>0</v>
      </c>
      <c r="AE85">
        <f>武魂升阶!AE85*(1+VLOOKUP($B$1,武魂升星!$C$13:$Q$19,AE$2,0))+VLOOKUP($B$1,武魂升星!$C$5:$Q$11,AE$2,0)</f>
        <v>0</v>
      </c>
      <c r="AF85">
        <f>武魂升阶!AF85*(1+VLOOKUP($B$1,武魂升星!$C$13:$Q$19,AF$2,0))+VLOOKUP($B$1,武魂升星!$C$5:$Q$11,AF$2,0)</f>
        <v>525.24</v>
      </c>
      <c r="AG85">
        <f>武魂升阶!AG85*(1+VLOOKUP($B$1,武魂升星!$C$13:$Q$19,AG$2,0))+VLOOKUP($B$1,武魂升星!$C$5:$Q$11,AG$2,0)</f>
        <v>525.24</v>
      </c>
      <c r="AJ85">
        <f>武魂升阶!AJ85*(1+VLOOKUP($B$1,武魂升星!$C$13:$Q$19,AJ$2,0))+VLOOKUP($B$1,武魂升星!$C$5:$Q$11,AJ$2,0)</f>
        <v>15581.638000000003</v>
      </c>
      <c r="AK85">
        <f>武魂升阶!AK85*(1+VLOOKUP($B$1,武魂升星!$C$13:$Q$19,AK$2,0))+VLOOKUP($B$1,武魂升星!$C$5:$Q$11,AK$2,0)</f>
        <v>5846.57</v>
      </c>
      <c r="AL85">
        <f>武魂升阶!AL85*(1+VLOOKUP($B$1,武魂升星!$C$13:$Q$19,AL$2,0))+VLOOKUP($B$1,武魂升星!$C$5:$Q$11,AL$2,0)</f>
        <v>1367.74</v>
      </c>
      <c r="AM85">
        <f>武魂升阶!AM85*(1+VLOOKUP($B$1,武魂升星!$C$13:$Q$19,AM$2,0))+VLOOKUP($B$1,武魂升星!$C$5:$Q$11,AM$2,0)</f>
        <v>1367.74</v>
      </c>
      <c r="AN85">
        <f>武魂升阶!AN85*(1+VLOOKUP($B$1,武魂升星!$C$13:$Q$19,AN$2,0))+VLOOKUP($B$1,武魂升星!$C$5:$Q$11,AN$2,0)</f>
        <v>338.21</v>
      </c>
      <c r="AO85">
        <f>武魂升阶!AO85*(1+VLOOKUP($B$1,武魂升星!$C$13:$Q$19,AO$2,0))+VLOOKUP($B$1,武魂升星!$C$5:$Q$11,AO$2,0)</f>
        <v>338.21</v>
      </c>
      <c r="AP85">
        <f>武魂升阶!AP85*(1+VLOOKUP($B$1,武魂升星!$C$13:$Q$19,AP$2,0))+VLOOKUP($B$1,武魂升星!$C$5:$Q$11,AP$2,0)</f>
        <v>339.23399999999998</v>
      </c>
      <c r="AQ85">
        <f>武魂升阶!AQ85*(1+VLOOKUP($B$1,武魂升星!$C$13:$Q$19,AQ$2,0))+VLOOKUP($B$1,武魂升星!$C$5:$Q$11,AQ$2,0)</f>
        <v>338.21</v>
      </c>
      <c r="AR85">
        <f>武魂升阶!AR85*(1+VLOOKUP($B$1,武魂升星!$C$13:$Q$19,AR$2,0))+VLOOKUP($B$1,武魂升星!$C$5:$Q$11,AR$2,0)</f>
        <v>338.21</v>
      </c>
      <c r="AS85">
        <f>武魂升阶!AS85*(1+VLOOKUP($B$1,武魂升星!$C$13:$Q$19,AS$2,0))+VLOOKUP($B$1,武魂升星!$C$5:$Q$11,AS$2,0)</f>
        <v>338.21</v>
      </c>
      <c r="AT85">
        <f>武魂升阶!AT85*(1+VLOOKUP($B$1,武魂升星!$C$13:$Q$19,AT$2,0))+VLOOKUP($B$1,武魂升星!$C$5:$Q$11,AT$2,0)</f>
        <v>0</v>
      </c>
      <c r="AU85">
        <f>武魂升阶!AU85*(1+VLOOKUP($B$1,武魂升星!$C$13:$Q$19,AU$2,0))+VLOOKUP($B$1,武魂升星!$C$5:$Q$11,AU$2,0)</f>
        <v>0</v>
      </c>
      <c r="AV85">
        <f>武魂升阶!AV85*(1+VLOOKUP($B$1,武魂升星!$C$13:$Q$19,AV$2,0))+VLOOKUP($B$1,武魂升星!$C$5:$Q$11,AV$2,0)</f>
        <v>525.24</v>
      </c>
      <c r="AW85">
        <f>武魂升阶!AW85*(1+VLOOKUP($B$1,武魂升星!$C$13:$Q$19,AW$2,0))+VLOOKUP($B$1,武魂升星!$C$5:$Q$11,AW$2,0)</f>
        <v>525.24</v>
      </c>
      <c r="AZ85">
        <f>VLOOKUP($B$2,武魂升星!$C$21:$D$27,2,0)</f>
        <v>0.48</v>
      </c>
      <c r="BA85">
        <f>VLOOKUP($B$2,武魂升星!$C$21:$D$27,2,0)</f>
        <v>0.48</v>
      </c>
      <c r="BB85">
        <f>VLOOKUP($B$2,武魂升星!$C$21:$D$27,2,0)</f>
        <v>0.48</v>
      </c>
      <c r="BC85">
        <f>VLOOKUP($B$2,武魂升星!$C$21:$D$27,2,0)</f>
        <v>0.48</v>
      </c>
      <c r="BD85">
        <f>VLOOKUP($B$2,武魂升星!$C$21:$D$27,2,0)</f>
        <v>0.48</v>
      </c>
      <c r="BE85">
        <f>VLOOKUP($B$2,武魂升星!$C$21:$D$27,2,0)</f>
        <v>0.48</v>
      </c>
      <c r="BF85">
        <f>VLOOKUP($B$2,武魂升星!$C$21:$D$27,2,0)</f>
        <v>0.48</v>
      </c>
      <c r="BG85">
        <f>VLOOKUP($B$2,武魂升星!$C$21:$D$27,2,0)</f>
        <v>0.48</v>
      </c>
      <c r="BH85">
        <f>VLOOKUP($B$2,武魂升星!$C$21:$D$27,2,0)</f>
        <v>0.48</v>
      </c>
      <c r="BI85">
        <f>VLOOKUP($B$2,武魂升星!$C$21:$D$27,2,0)</f>
        <v>0.48</v>
      </c>
      <c r="BJ85">
        <f>VLOOKUP($B$2,武魂升星!$C$21:$D$27,2,0)</f>
        <v>0.48</v>
      </c>
      <c r="BK85">
        <f>VLOOKUP($B$2,武魂升星!$C$21:$D$27,2,0)</f>
        <v>0.48</v>
      </c>
      <c r="BL85">
        <f>VLOOKUP($B$2,武魂升星!$C$21:$D$27,2,0)</f>
        <v>0.48</v>
      </c>
      <c r="BM85">
        <f>VLOOKUP($B$2,武魂升星!$C$21:$D$27,2,0)</f>
        <v>0.48</v>
      </c>
    </row>
    <row r="86" spans="2:65" x14ac:dyDescent="0.2">
      <c r="B86">
        <v>82</v>
      </c>
      <c r="D86">
        <f>武魂升阶!D86*(1+VLOOKUP($B$1,武魂升星!$C$13:$Q$19,D$2,0))+VLOOKUP($B$1,武魂升星!$C$5:$Q$11,D$2,0)</f>
        <v>17990.154000000002</v>
      </c>
      <c r="E86">
        <f>武魂升阶!E86*(1+VLOOKUP($B$1,武魂升星!$C$13:$Q$19,E$2,0))+VLOOKUP($B$1,武魂升星!$C$5:$Q$11,E$2,0)</f>
        <v>5504.6459999999997</v>
      </c>
      <c r="F86">
        <f>武魂升阶!F86*(1+VLOOKUP($B$1,武魂升星!$C$13:$Q$19,F$2,0))+VLOOKUP($B$1,武魂升星!$C$5:$Q$11,F$2,0)</f>
        <v>1655.7240000000002</v>
      </c>
      <c r="G86">
        <f>武魂升阶!G86*(1+VLOOKUP($B$1,武魂升星!$C$13:$Q$19,G$2,0))+VLOOKUP($B$1,武魂升星!$C$5:$Q$11,G$2,0)</f>
        <v>1655.7240000000002</v>
      </c>
      <c r="H86">
        <f>武魂升阶!H86*(1+VLOOKUP($B$1,武魂升星!$C$13:$Q$19,H$2,0))+VLOOKUP($B$1,武魂升星!$C$5:$Q$11,H$2,0)</f>
        <v>341.40999999999997</v>
      </c>
      <c r="I86">
        <f>武魂升阶!I86*(1+VLOOKUP($B$1,武魂升星!$C$13:$Q$19,I$2,0))+VLOOKUP($B$1,武魂升星!$C$5:$Q$11,I$2,0)</f>
        <v>341.40999999999997</v>
      </c>
      <c r="J86">
        <f>武魂升阶!J86*(1+VLOOKUP($B$1,武魂升星!$C$13:$Q$19,J$2,0))+VLOOKUP($B$1,武魂升星!$C$5:$Q$11,J$2,0)</f>
        <v>342.43400000000003</v>
      </c>
      <c r="K86">
        <f>武魂升阶!K86*(1+VLOOKUP($B$1,武魂升星!$C$13:$Q$19,K$2,0))+VLOOKUP($B$1,武魂升星!$C$5:$Q$11,K$2,0)</f>
        <v>341.40999999999997</v>
      </c>
      <c r="L86">
        <f>武魂升阶!L86*(1+VLOOKUP($B$1,武魂升星!$C$13:$Q$19,L$2,0))+VLOOKUP($B$1,武魂升星!$C$5:$Q$11,L$2,0)</f>
        <v>341.40999999999997</v>
      </c>
      <c r="M86">
        <f>武魂升阶!M86*(1+VLOOKUP($B$1,武魂升星!$C$13:$Q$19,M$2,0))+VLOOKUP($B$1,武魂升星!$C$5:$Q$11,M$2,0)</f>
        <v>341.40999999999997</v>
      </c>
      <c r="N86">
        <f>武魂升阶!N86*(1+VLOOKUP($B$1,武魂升星!$C$13:$Q$19,N$2,0))+VLOOKUP($B$1,武魂升星!$C$5:$Q$11,N$2,0)</f>
        <v>0</v>
      </c>
      <c r="O86">
        <f>武魂升阶!O86*(1+VLOOKUP($B$1,武魂升星!$C$13:$Q$19,O$2,0))+VLOOKUP($B$1,武魂升星!$C$5:$Q$11,O$2,0)</f>
        <v>0</v>
      </c>
      <c r="P86">
        <f>武魂升阶!P86*(1+VLOOKUP($B$1,武魂升星!$C$13:$Q$19,P$2,0))+VLOOKUP($B$1,武魂升星!$C$5:$Q$11,P$2,0)</f>
        <v>531.24</v>
      </c>
      <c r="Q86">
        <f>武魂升阶!Q86*(1+VLOOKUP($B$1,武魂升星!$C$13:$Q$19,Q$2,0))+VLOOKUP($B$1,武魂升星!$C$5:$Q$11,Q$2,0)</f>
        <v>531.24</v>
      </c>
      <c r="T86">
        <f>武魂升阶!T86*(1+VLOOKUP($B$1,武魂升星!$C$13:$Q$19,T$2,0))+VLOOKUP($B$1,武魂升星!$C$5:$Q$11,T$2,0)</f>
        <v>16838.696000000004</v>
      </c>
      <c r="U86">
        <f>武魂升阶!U86*(1+VLOOKUP($B$1,武魂升星!$C$13:$Q$19,U$2,0))+VLOOKUP($B$1,武魂升星!$C$5:$Q$11,U$2,0)</f>
        <v>5693.67</v>
      </c>
      <c r="V86">
        <f>武魂升阶!V86*(1+VLOOKUP($B$1,武魂升星!$C$13:$Q$19,V$2,0))+VLOOKUP($B$1,武魂升星!$C$5:$Q$11,V$2,0)</f>
        <v>1511.9639999999999</v>
      </c>
      <c r="W86">
        <f>武魂升阶!W86*(1+VLOOKUP($B$1,武魂升星!$C$13:$Q$19,W$2,0))+VLOOKUP($B$1,武魂升星!$C$5:$Q$11,W$2,0)</f>
        <v>1511.9639999999999</v>
      </c>
      <c r="X86">
        <f>武魂升阶!X86*(1+VLOOKUP($B$1,武魂升星!$C$13:$Q$19,X$2,0))+VLOOKUP($B$1,武魂升星!$C$5:$Q$11,X$2,0)</f>
        <v>336.29</v>
      </c>
      <c r="Y86">
        <f>武魂升阶!Y86*(1+VLOOKUP($B$1,武魂升星!$C$13:$Q$19,Y$2,0))+VLOOKUP($B$1,武魂升星!$C$5:$Q$11,Y$2,0)</f>
        <v>336.29</v>
      </c>
      <c r="Z86">
        <f>武魂升阶!Z86*(1+VLOOKUP($B$1,武魂升星!$C$13:$Q$19,Z$2,0))+VLOOKUP($B$1,武魂升星!$C$5:$Q$11,Z$2,0)</f>
        <v>347.55399999999997</v>
      </c>
      <c r="AA86">
        <f>武魂升阶!AA86*(1+VLOOKUP($B$1,武魂升星!$C$13:$Q$19,AA$2,0))+VLOOKUP($B$1,武魂升星!$C$5:$Q$11,AA$2,0)</f>
        <v>346.53000000000003</v>
      </c>
      <c r="AB86">
        <f>武魂升阶!AB86*(1+VLOOKUP($B$1,武魂升星!$C$13:$Q$19,AB$2,0))+VLOOKUP($B$1,武魂升星!$C$5:$Q$11,AB$2,0)</f>
        <v>341.40999999999997</v>
      </c>
      <c r="AC86">
        <f>武魂升阶!AC86*(1+VLOOKUP($B$1,武魂升星!$C$13:$Q$19,AC$2,0))+VLOOKUP($B$1,武魂升星!$C$5:$Q$11,AC$2,0)</f>
        <v>341.40999999999997</v>
      </c>
      <c r="AD86">
        <f>武魂升阶!AD86*(1+VLOOKUP($B$1,武魂升星!$C$13:$Q$19,AD$2,0))+VLOOKUP($B$1,武魂升星!$C$5:$Q$11,AD$2,0)</f>
        <v>0</v>
      </c>
      <c r="AE86">
        <f>武魂升阶!AE86*(1+VLOOKUP($B$1,武魂升星!$C$13:$Q$19,AE$2,0))+VLOOKUP($B$1,武魂升星!$C$5:$Q$11,AE$2,0)</f>
        <v>0</v>
      </c>
      <c r="AF86">
        <f>武魂升阶!AF86*(1+VLOOKUP($B$1,武魂升星!$C$13:$Q$19,AF$2,0))+VLOOKUP($B$1,武魂升星!$C$5:$Q$11,AF$2,0)</f>
        <v>531.24</v>
      </c>
      <c r="AG86">
        <f>武魂升阶!AG86*(1+VLOOKUP($B$1,武魂升星!$C$13:$Q$19,AG$2,0))+VLOOKUP($B$1,武魂升星!$C$5:$Q$11,AG$2,0)</f>
        <v>531.24</v>
      </c>
      <c r="AJ86">
        <f>武魂升阶!AJ86*(1+VLOOKUP($B$1,武魂升星!$C$13:$Q$19,AJ$2,0))+VLOOKUP($B$1,武魂升星!$C$5:$Q$11,AJ$2,0)</f>
        <v>15687.238000000003</v>
      </c>
      <c r="AK86">
        <f>武魂升阶!AK86*(1+VLOOKUP($B$1,武魂升星!$C$13:$Q$19,AK$2,0))+VLOOKUP($B$1,武魂升星!$C$5:$Q$11,AK$2,0)</f>
        <v>5886.17</v>
      </c>
      <c r="AL86">
        <f>武魂升阶!AL86*(1+VLOOKUP($B$1,武魂升星!$C$13:$Q$19,AL$2,0))+VLOOKUP($B$1,武魂升星!$C$5:$Q$11,AL$2,0)</f>
        <v>1375.74</v>
      </c>
      <c r="AM86">
        <f>武魂升阶!AM86*(1+VLOOKUP($B$1,武魂升星!$C$13:$Q$19,AM$2,0))+VLOOKUP($B$1,武魂升星!$C$5:$Q$11,AM$2,0)</f>
        <v>1375.74</v>
      </c>
      <c r="AN86">
        <f>武魂升阶!AN86*(1+VLOOKUP($B$1,武魂升星!$C$13:$Q$19,AN$2,0))+VLOOKUP($B$1,武魂升星!$C$5:$Q$11,AN$2,0)</f>
        <v>341.40999999999997</v>
      </c>
      <c r="AO86">
        <f>武魂升阶!AO86*(1+VLOOKUP($B$1,武魂升星!$C$13:$Q$19,AO$2,0))+VLOOKUP($B$1,武魂升星!$C$5:$Q$11,AO$2,0)</f>
        <v>341.40999999999997</v>
      </c>
      <c r="AP86">
        <f>武魂升阶!AP86*(1+VLOOKUP($B$1,武魂升星!$C$13:$Q$19,AP$2,0))+VLOOKUP($B$1,武魂升星!$C$5:$Q$11,AP$2,0)</f>
        <v>342.43400000000003</v>
      </c>
      <c r="AQ86">
        <f>武魂升阶!AQ86*(1+VLOOKUP($B$1,武魂升星!$C$13:$Q$19,AQ$2,0))+VLOOKUP($B$1,武魂升星!$C$5:$Q$11,AQ$2,0)</f>
        <v>341.40999999999997</v>
      </c>
      <c r="AR86">
        <f>武魂升阶!AR86*(1+VLOOKUP($B$1,武魂升星!$C$13:$Q$19,AR$2,0))+VLOOKUP($B$1,武魂升星!$C$5:$Q$11,AR$2,0)</f>
        <v>341.40999999999997</v>
      </c>
      <c r="AS86">
        <f>武魂升阶!AS86*(1+VLOOKUP($B$1,武魂升星!$C$13:$Q$19,AS$2,0))+VLOOKUP($B$1,武魂升星!$C$5:$Q$11,AS$2,0)</f>
        <v>341.40999999999997</v>
      </c>
      <c r="AT86">
        <f>武魂升阶!AT86*(1+VLOOKUP($B$1,武魂升星!$C$13:$Q$19,AT$2,0))+VLOOKUP($B$1,武魂升星!$C$5:$Q$11,AT$2,0)</f>
        <v>0</v>
      </c>
      <c r="AU86">
        <f>武魂升阶!AU86*(1+VLOOKUP($B$1,武魂升星!$C$13:$Q$19,AU$2,0))+VLOOKUP($B$1,武魂升星!$C$5:$Q$11,AU$2,0)</f>
        <v>0</v>
      </c>
      <c r="AV86">
        <f>武魂升阶!AV86*(1+VLOOKUP($B$1,武魂升星!$C$13:$Q$19,AV$2,0))+VLOOKUP($B$1,武魂升星!$C$5:$Q$11,AV$2,0)</f>
        <v>531.24</v>
      </c>
      <c r="AW86">
        <f>武魂升阶!AW86*(1+VLOOKUP($B$1,武魂升星!$C$13:$Q$19,AW$2,0))+VLOOKUP($B$1,武魂升星!$C$5:$Q$11,AW$2,0)</f>
        <v>531.24</v>
      </c>
      <c r="AZ86">
        <f>VLOOKUP($B$2,武魂升星!$C$21:$D$27,2,0)</f>
        <v>0.48</v>
      </c>
      <c r="BA86">
        <f>VLOOKUP($B$2,武魂升星!$C$21:$D$27,2,0)</f>
        <v>0.48</v>
      </c>
      <c r="BB86">
        <f>VLOOKUP($B$2,武魂升星!$C$21:$D$27,2,0)</f>
        <v>0.48</v>
      </c>
      <c r="BC86">
        <f>VLOOKUP($B$2,武魂升星!$C$21:$D$27,2,0)</f>
        <v>0.48</v>
      </c>
      <c r="BD86">
        <f>VLOOKUP($B$2,武魂升星!$C$21:$D$27,2,0)</f>
        <v>0.48</v>
      </c>
      <c r="BE86">
        <f>VLOOKUP($B$2,武魂升星!$C$21:$D$27,2,0)</f>
        <v>0.48</v>
      </c>
      <c r="BF86">
        <f>VLOOKUP($B$2,武魂升星!$C$21:$D$27,2,0)</f>
        <v>0.48</v>
      </c>
      <c r="BG86">
        <f>VLOOKUP($B$2,武魂升星!$C$21:$D$27,2,0)</f>
        <v>0.48</v>
      </c>
      <c r="BH86">
        <f>VLOOKUP($B$2,武魂升星!$C$21:$D$27,2,0)</f>
        <v>0.48</v>
      </c>
      <c r="BI86">
        <f>VLOOKUP($B$2,武魂升星!$C$21:$D$27,2,0)</f>
        <v>0.48</v>
      </c>
      <c r="BJ86">
        <f>VLOOKUP($B$2,武魂升星!$C$21:$D$27,2,0)</f>
        <v>0.48</v>
      </c>
      <c r="BK86">
        <f>VLOOKUP($B$2,武魂升星!$C$21:$D$27,2,0)</f>
        <v>0.48</v>
      </c>
      <c r="BL86">
        <f>VLOOKUP($B$2,武魂升星!$C$21:$D$27,2,0)</f>
        <v>0.48</v>
      </c>
      <c r="BM86">
        <f>VLOOKUP($B$2,武魂升星!$C$21:$D$27,2,0)</f>
        <v>0.48</v>
      </c>
    </row>
    <row r="87" spans="2:65" x14ac:dyDescent="0.2">
      <c r="B87">
        <v>83</v>
      </c>
      <c r="D87">
        <f>武魂升阶!D87*(1+VLOOKUP($B$1,武魂升星!$C$13:$Q$19,D$2,0))+VLOOKUP($B$1,武魂升星!$C$5:$Q$11,D$2,0)</f>
        <v>18122.154000000002</v>
      </c>
      <c r="E87">
        <f>武魂升阶!E87*(1+VLOOKUP($B$1,武魂升星!$C$13:$Q$19,E$2,0))+VLOOKUP($B$1,武魂升星!$C$5:$Q$11,E$2,0)</f>
        <v>5539.8459999999995</v>
      </c>
      <c r="F87">
        <f>武魂升阶!F87*(1+VLOOKUP($B$1,武魂升星!$C$13:$Q$19,F$2,0))+VLOOKUP($B$1,武魂升星!$C$5:$Q$11,F$2,0)</f>
        <v>1666.924</v>
      </c>
      <c r="G87">
        <f>武魂升阶!G87*(1+VLOOKUP($B$1,武魂升星!$C$13:$Q$19,G$2,0))+VLOOKUP($B$1,武魂升星!$C$5:$Q$11,G$2,0)</f>
        <v>1666.924</v>
      </c>
      <c r="H87">
        <f>武魂升阶!H87*(1+VLOOKUP($B$1,武魂升星!$C$13:$Q$19,H$2,0))+VLOOKUP($B$1,武魂升星!$C$5:$Q$11,H$2,0)</f>
        <v>344.60999999999996</v>
      </c>
      <c r="I87">
        <f>武魂升阶!I87*(1+VLOOKUP($B$1,武魂升星!$C$13:$Q$19,I$2,0))+VLOOKUP($B$1,武魂升星!$C$5:$Q$11,I$2,0)</f>
        <v>344.60999999999996</v>
      </c>
      <c r="J87">
        <f>武魂升阶!J87*(1+VLOOKUP($B$1,武魂升星!$C$13:$Q$19,J$2,0))+VLOOKUP($B$1,武魂升星!$C$5:$Q$11,J$2,0)</f>
        <v>345.63400000000001</v>
      </c>
      <c r="K87">
        <f>武魂升阶!K87*(1+VLOOKUP($B$1,武魂升星!$C$13:$Q$19,K$2,0))+VLOOKUP($B$1,武魂升星!$C$5:$Q$11,K$2,0)</f>
        <v>344.60999999999996</v>
      </c>
      <c r="L87">
        <f>武魂升阶!L87*(1+VLOOKUP($B$1,武魂升星!$C$13:$Q$19,L$2,0))+VLOOKUP($B$1,武魂升星!$C$5:$Q$11,L$2,0)</f>
        <v>344.60999999999996</v>
      </c>
      <c r="M87">
        <f>武魂升阶!M87*(1+VLOOKUP($B$1,武魂升星!$C$13:$Q$19,M$2,0))+VLOOKUP($B$1,武魂升星!$C$5:$Q$11,M$2,0)</f>
        <v>344.60999999999996</v>
      </c>
      <c r="N87">
        <f>武魂升阶!N87*(1+VLOOKUP($B$1,武魂升星!$C$13:$Q$19,N$2,0))+VLOOKUP($B$1,武魂升星!$C$5:$Q$11,N$2,0)</f>
        <v>0</v>
      </c>
      <c r="O87">
        <f>武魂升阶!O87*(1+VLOOKUP($B$1,武魂升星!$C$13:$Q$19,O$2,0))+VLOOKUP($B$1,武魂升星!$C$5:$Q$11,O$2,0)</f>
        <v>0</v>
      </c>
      <c r="P87">
        <f>武魂升阶!P87*(1+VLOOKUP($B$1,武魂升星!$C$13:$Q$19,P$2,0))+VLOOKUP($B$1,武魂升星!$C$5:$Q$11,P$2,0)</f>
        <v>537.24</v>
      </c>
      <c r="Q87">
        <f>武魂升阶!Q87*(1+VLOOKUP($B$1,武魂升星!$C$13:$Q$19,Q$2,0))+VLOOKUP($B$1,武魂升星!$C$5:$Q$11,Q$2,0)</f>
        <v>537.24</v>
      </c>
      <c r="T87">
        <f>武魂升阶!T87*(1+VLOOKUP($B$1,武魂升星!$C$13:$Q$19,T$2,0))+VLOOKUP($B$1,武魂升星!$C$5:$Q$11,T$2,0)</f>
        <v>16957.495999999999</v>
      </c>
      <c r="U87">
        <f>武魂升阶!U87*(1+VLOOKUP($B$1,武魂升星!$C$13:$Q$19,U$2,0))+VLOOKUP($B$1,武魂升星!$C$5:$Q$11,U$2,0)</f>
        <v>5731.07</v>
      </c>
      <c r="V87">
        <f>武魂升阶!V87*(1+VLOOKUP($B$1,武魂升星!$C$13:$Q$19,V$2,0))+VLOOKUP($B$1,武魂升星!$C$5:$Q$11,V$2,0)</f>
        <v>1521.5639999999999</v>
      </c>
      <c r="W87">
        <f>武魂升阶!W87*(1+VLOOKUP($B$1,武魂升星!$C$13:$Q$19,W$2,0))+VLOOKUP($B$1,武魂升星!$C$5:$Q$11,W$2,0)</f>
        <v>1521.5639999999999</v>
      </c>
      <c r="X87">
        <f>武魂升阶!X87*(1+VLOOKUP($B$1,武魂升星!$C$13:$Q$19,X$2,0))+VLOOKUP($B$1,武魂升星!$C$5:$Q$11,X$2,0)</f>
        <v>339.49</v>
      </c>
      <c r="Y87">
        <f>武魂升阶!Y87*(1+VLOOKUP($B$1,武魂升星!$C$13:$Q$19,Y$2,0))+VLOOKUP($B$1,武魂升星!$C$5:$Q$11,Y$2,0)</f>
        <v>339.49</v>
      </c>
      <c r="Z87">
        <f>武魂升阶!Z87*(1+VLOOKUP($B$1,武魂升星!$C$13:$Q$19,Z$2,0))+VLOOKUP($B$1,武魂升星!$C$5:$Q$11,Z$2,0)</f>
        <v>350.75399999999996</v>
      </c>
      <c r="AA87">
        <f>武魂升阶!AA87*(1+VLOOKUP($B$1,武魂升星!$C$13:$Q$19,AA$2,0))+VLOOKUP($B$1,武魂升星!$C$5:$Q$11,AA$2,0)</f>
        <v>349.73</v>
      </c>
      <c r="AB87">
        <f>武魂升阶!AB87*(1+VLOOKUP($B$1,武魂升星!$C$13:$Q$19,AB$2,0))+VLOOKUP($B$1,武魂升星!$C$5:$Q$11,AB$2,0)</f>
        <v>344.60999999999996</v>
      </c>
      <c r="AC87">
        <f>武魂升阶!AC87*(1+VLOOKUP($B$1,武魂升星!$C$13:$Q$19,AC$2,0))+VLOOKUP($B$1,武魂升星!$C$5:$Q$11,AC$2,0)</f>
        <v>344.60999999999996</v>
      </c>
      <c r="AD87">
        <f>武魂升阶!AD87*(1+VLOOKUP($B$1,武魂升星!$C$13:$Q$19,AD$2,0))+VLOOKUP($B$1,武魂升星!$C$5:$Q$11,AD$2,0)</f>
        <v>0</v>
      </c>
      <c r="AE87">
        <f>武魂升阶!AE87*(1+VLOOKUP($B$1,武魂升星!$C$13:$Q$19,AE$2,0))+VLOOKUP($B$1,武魂升星!$C$5:$Q$11,AE$2,0)</f>
        <v>0</v>
      </c>
      <c r="AF87">
        <f>武魂升阶!AF87*(1+VLOOKUP($B$1,武魂升星!$C$13:$Q$19,AF$2,0))+VLOOKUP($B$1,武魂升星!$C$5:$Q$11,AF$2,0)</f>
        <v>537.24</v>
      </c>
      <c r="AG87">
        <f>武魂升阶!AG87*(1+VLOOKUP($B$1,武魂升星!$C$13:$Q$19,AG$2,0))+VLOOKUP($B$1,武魂升星!$C$5:$Q$11,AG$2,0)</f>
        <v>537.24</v>
      </c>
      <c r="AJ87">
        <f>武魂升阶!AJ87*(1+VLOOKUP($B$1,武魂升星!$C$13:$Q$19,AJ$2,0))+VLOOKUP($B$1,武魂升星!$C$5:$Q$11,AJ$2,0)</f>
        <v>15792.838000000002</v>
      </c>
      <c r="AK87">
        <f>武魂升阶!AK87*(1+VLOOKUP($B$1,武魂升星!$C$13:$Q$19,AK$2,0))+VLOOKUP($B$1,武魂升星!$C$5:$Q$11,AK$2,0)</f>
        <v>5925.77</v>
      </c>
      <c r="AL87">
        <f>武魂升阶!AL87*(1+VLOOKUP($B$1,武魂升星!$C$13:$Q$19,AL$2,0))+VLOOKUP($B$1,武魂升星!$C$5:$Q$11,AL$2,0)</f>
        <v>1383.74</v>
      </c>
      <c r="AM87">
        <f>武魂升阶!AM87*(1+VLOOKUP($B$1,武魂升星!$C$13:$Q$19,AM$2,0))+VLOOKUP($B$1,武魂升星!$C$5:$Q$11,AM$2,0)</f>
        <v>1383.74</v>
      </c>
      <c r="AN87">
        <f>武魂升阶!AN87*(1+VLOOKUP($B$1,武魂升星!$C$13:$Q$19,AN$2,0))+VLOOKUP($B$1,武魂升星!$C$5:$Q$11,AN$2,0)</f>
        <v>344.60999999999996</v>
      </c>
      <c r="AO87">
        <f>武魂升阶!AO87*(1+VLOOKUP($B$1,武魂升星!$C$13:$Q$19,AO$2,0))+VLOOKUP($B$1,武魂升星!$C$5:$Q$11,AO$2,0)</f>
        <v>344.60999999999996</v>
      </c>
      <c r="AP87">
        <f>武魂升阶!AP87*(1+VLOOKUP($B$1,武魂升星!$C$13:$Q$19,AP$2,0))+VLOOKUP($B$1,武魂升星!$C$5:$Q$11,AP$2,0)</f>
        <v>345.63400000000001</v>
      </c>
      <c r="AQ87">
        <f>武魂升阶!AQ87*(1+VLOOKUP($B$1,武魂升星!$C$13:$Q$19,AQ$2,0))+VLOOKUP($B$1,武魂升星!$C$5:$Q$11,AQ$2,0)</f>
        <v>344.60999999999996</v>
      </c>
      <c r="AR87">
        <f>武魂升阶!AR87*(1+VLOOKUP($B$1,武魂升星!$C$13:$Q$19,AR$2,0))+VLOOKUP($B$1,武魂升星!$C$5:$Q$11,AR$2,0)</f>
        <v>344.60999999999996</v>
      </c>
      <c r="AS87">
        <f>武魂升阶!AS87*(1+VLOOKUP($B$1,武魂升星!$C$13:$Q$19,AS$2,0))+VLOOKUP($B$1,武魂升星!$C$5:$Q$11,AS$2,0)</f>
        <v>344.60999999999996</v>
      </c>
      <c r="AT87">
        <f>武魂升阶!AT87*(1+VLOOKUP($B$1,武魂升星!$C$13:$Q$19,AT$2,0))+VLOOKUP($B$1,武魂升星!$C$5:$Q$11,AT$2,0)</f>
        <v>0</v>
      </c>
      <c r="AU87">
        <f>武魂升阶!AU87*(1+VLOOKUP($B$1,武魂升星!$C$13:$Q$19,AU$2,0))+VLOOKUP($B$1,武魂升星!$C$5:$Q$11,AU$2,0)</f>
        <v>0</v>
      </c>
      <c r="AV87">
        <f>武魂升阶!AV87*(1+VLOOKUP($B$1,武魂升星!$C$13:$Q$19,AV$2,0))+VLOOKUP($B$1,武魂升星!$C$5:$Q$11,AV$2,0)</f>
        <v>537.24</v>
      </c>
      <c r="AW87">
        <f>武魂升阶!AW87*(1+VLOOKUP($B$1,武魂升星!$C$13:$Q$19,AW$2,0))+VLOOKUP($B$1,武魂升星!$C$5:$Q$11,AW$2,0)</f>
        <v>537.24</v>
      </c>
      <c r="AZ87">
        <f>VLOOKUP($B$2,武魂升星!$C$21:$D$27,2,0)</f>
        <v>0.48</v>
      </c>
      <c r="BA87">
        <f>VLOOKUP($B$2,武魂升星!$C$21:$D$27,2,0)</f>
        <v>0.48</v>
      </c>
      <c r="BB87">
        <f>VLOOKUP($B$2,武魂升星!$C$21:$D$27,2,0)</f>
        <v>0.48</v>
      </c>
      <c r="BC87">
        <f>VLOOKUP($B$2,武魂升星!$C$21:$D$27,2,0)</f>
        <v>0.48</v>
      </c>
      <c r="BD87">
        <f>VLOOKUP($B$2,武魂升星!$C$21:$D$27,2,0)</f>
        <v>0.48</v>
      </c>
      <c r="BE87">
        <f>VLOOKUP($B$2,武魂升星!$C$21:$D$27,2,0)</f>
        <v>0.48</v>
      </c>
      <c r="BF87">
        <f>VLOOKUP($B$2,武魂升星!$C$21:$D$27,2,0)</f>
        <v>0.48</v>
      </c>
      <c r="BG87">
        <f>VLOOKUP($B$2,武魂升星!$C$21:$D$27,2,0)</f>
        <v>0.48</v>
      </c>
      <c r="BH87">
        <f>VLOOKUP($B$2,武魂升星!$C$21:$D$27,2,0)</f>
        <v>0.48</v>
      </c>
      <c r="BI87">
        <f>VLOOKUP($B$2,武魂升星!$C$21:$D$27,2,0)</f>
        <v>0.48</v>
      </c>
      <c r="BJ87">
        <f>VLOOKUP($B$2,武魂升星!$C$21:$D$27,2,0)</f>
        <v>0.48</v>
      </c>
      <c r="BK87">
        <f>VLOOKUP($B$2,武魂升星!$C$21:$D$27,2,0)</f>
        <v>0.48</v>
      </c>
      <c r="BL87">
        <f>VLOOKUP($B$2,武魂升星!$C$21:$D$27,2,0)</f>
        <v>0.48</v>
      </c>
      <c r="BM87">
        <f>VLOOKUP($B$2,武魂升星!$C$21:$D$27,2,0)</f>
        <v>0.48</v>
      </c>
    </row>
    <row r="88" spans="2:65" x14ac:dyDescent="0.2">
      <c r="B88">
        <v>84</v>
      </c>
      <c r="D88">
        <f>武魂升阶!D88*(1+VLOOKUP($B$1,武魂升星!$C$13:$Q$19,D$2,0))+VLOOKUP($B$1,武魂升星!$C$5:$Q$11,D$2,0)</f>
        <v>18254.154000000002</v>
      </c>
      <c r="E88">
        <f>武魂升阶!E88*(1+VLOOKUP($B$1,武魂升星!$C$13:$Q$19,E$2,0))+VLOOKUP($B$1,武魂升星!$C$5:$Q$11,E$2,0)</f>
        <v>5575.0460000000003</v>
      </c>
      <c r="F88">
        <f>武魂升阶!F88*(1+VLOOKUP($B$1,武魂升星!$C$13:$Q$19,F$2,0))+VLOOKUP($B$1,武魂升星!$C$5:$Q$11,F$2,0)</f>
        <v>1678.124</v>
      </c>
      <c r="G88">
        <f>武魂升阶!G88*(1+VLOOKUP($B$1,武魂升星!$C$13:$Q$19,G$2,0))+VLOOKUP($B$1,武魂升星!$C$5:$Q$11,G$2,0)</f>
        <v>1678.124</v>
      </c>
      <c r="H88">
        <f>武魂升阶!H88*(1+VLOOKUP($B$1,武魂升星!$C$13:$Q$19,H$2,0))+VLOOKUP($B$1,武魂升星!$C$5:$Q$11,H$2,0)</f>
        <v>347.81</v>
      </c>
      <c r="I88">
        <f>武魂升阶!I88*(1+VLOOKUP($B$1,武魂升星!$C$13:$Q$19,I$2,0))+VLOOKUP($B$1,武魂升星!$C$5:$Q$11,I$2,0)</f>
        <v>347.81</v>
      </c>
      <c r="J88">
        <f>武魂升阶!J88*(1+VLOOKUP($B$1,武魂升星!$C$13:$Q$19,J$2,0))+VLOOKUP($B$1,武魂升星!$C$5:$Q$11,J$2,0)</f>
        <v>348.834</v>
      </c>
      <c r="K88">
        <f>武魂升阶!K88*(1+VLOOKUP($B$1,武魂升星!$C$13:$Q$19,K$2,0))+VLOOKUP($B$1,武魂升星!$C$5:$Q$11,K$2,0)</f>
        <v>347.81</v>
      </c>
      <c r="L88">
        <f>武魂升阶!L88*(1+VLOOKUP($B$1,武魂升星!$C$13:$Q$19,L$2,0))+VLOOKUP($B$1,武魂升星!$C$5:$Q$11,L$2,0)</f>
        <v>347.81</v>
      </c>
      <c r="M88">
        <f>武魂升阶!M88*(1+VLOOKUP($B$1,武魂升星!$C$13:$Q$19,M$2,0))+VLOOKUP($B$1,武魂升星!$C$5:$Q$11,M$2,0)</f>
        <v>347.81</v>
      </c>
      <c r="N88">
        <f>武魂升阶!N88*(1+VLOOKUP($B$1,武魂升星!$C$13:$Q$19,N$2,0))+VLOOKUP($B$1,武魂升星!$C$5:$Q$11,N$2,0)</f>
        <v>0</v>
      </c>
      <c r="O88">
        <f>武魂升阶!O88*(1+VLOOKUP($B$1,武魂升星!$C$13:$Q$19,O$2,0))+VLOOKUP($B$1,武魂升星!$C$5:$Q$11,O$2,0)</f>
        <v>0</v>
      </c>
      <c r="P88">
        <f>武魂升阶!P88*(1+VLOOKUP($B$1,武魂升星!$C$13:$Q$19,P$2,0))+VLOOKUP($B$1,武魂升星!$C$5:$Q$11,P$2,0)</f>
        <v>543.24</v>
      </c>
      <c r="Q88">
        <f>武魂升阶!Q88*(1+VLOOKUP($B$1,武魂升星!$C$13:$Q$19,Q$2,0))+VLOOKUP($B$1,武魂升星!$C$5:$Q$11,Q$2,0)</f>
        <v>543.24</v>
      </c>
      <c r="T88">
        <f>武魂升阶!T88*(1+VLOOKUP($B$1,武魂升星!$C$13:$Q$19,T$2,0))+VLOOKUP($B$1,武魂升星!$C$5:$Q$11,T$2,0)</f>
        <v>17076.296000000002</v>
      </c>
      <c r="U88">
        <f>武魂升阶!U88*(1+VLOOKUP($B$1,武魂升星!$C$13:$Q$19,U$2,0))+VLOOKUP($B$1,武魂升星!$C$5:$Q$11,U$2,0)</f>
        <v>5768.4699999999993</v>
      </c>
      <c r="V88">
        <f>武魂升阶!V88*(1+VLOOKUP($B$1,武魂升星!$C$13:$Q$19,V$2,0))+VLOOKUP($B$1,武魂升星!$C$5:$Q$11,V$2,0)</f>
        <v>1531.164</v>
      </c>
      <c r="W88">
        <f>武魂升阶!W88*(1+VLOOKUP($B$1,武魂升星!$C$13:$Q$19,W$2,0))+VLOOKUP($B$1,武魂升星!$C$5:$Q$11,W$2,0)</f>
        <v>1531.164</v>
      </c>
      <c r="X88">
        <f>武魂升阶!X88*(1+VLOOKUP($B$1,武魂升星!$C$13:$Q$19,X$2,0))+VLOOKUP($B$1,武魂升星!$C$5:$Q$11,X$2,0)</f>
        <v>342.69</v>
      </c>
      <c r="Y88">
        <f>武魂升阶!Y88*(1+VLOOKUP($B$1,武魂升星!$C$13:$Q$19,Y$2,0))+VLOOKUP($B$1,武魂升星!$C$5:$Q$11,Y$2,0)</f>
        <v>342.69</v>
      </c>
      <c r="Z88">
        <f>武魂升阶!Z88*(1+VLOOKUP($B$1,武魂升星!$C$13:$Q$19,Z$2,0))+VLOOKUP($B$1,武魂升星!$C$5:$Q$11,Z$2,0)</f>
        <v>353.95400000000001</v>
      </c>
      <c r="AA88">
        <f>武魂升阶!AA88*(1+VLOOKUP($B$1,武魂升星!$C$13:$Q$19,AA$2,0))+VLOOKUP($B$1,武魂升星!$C$5:$Q$11,AA$2,0)</f>
        <v>352.93</v>
      </c>
      <c r="AB88">
        <f>武魂升阶!AB88*(1+VLOOKUP($B$1,武魂升星!$C$13:$Q$19,AB$2,0))+VLOOKUP($B$1,武魂升星!$C$5:$Q$11,AB$2,0)</f>
        <v>347.81</v>
      </c>
      <c r="AC88">
        <f>武魂升阶!AC88*(1+VLOOKUP($B$1,武魂升星!$C$13:$Q$19,AC$2,0))+VLOOKUP($B$1,武魂升星!$C$5:$Q$11,AC$2,0)</f>
        <v>347.81</v>
      </c>
      <c r="AD88">
        <f>武魂升阶!AD88*(1+VLOOKUP($B$1,武魂升星!$C$13:$Q$19,AD$2,0))+VLOOKUP($B$1,武魂升星!$C$5:$Q$11,AD$2,0)</f>
        <v>0</v>
      </c>
      <c r="AE88">
        <f>武魂升阶!AE88*(1+VLOOKUP($B$1,武魂升星!$C$13:$Q$19,AE$2,0))+VLOOKUP($B$1,武魂升星!$C$5:$Q$11,AE$2,0)</f>
        <v>0</v>
      </c>
      <c r="AF88">
        <f>武魂升阶!AF88*(1+VLOOKUP($B$1,武魂升星!$C$13:$Q$19,AF$2,0))+VLOOKUP($B$1,武魂升星!$C$5:$Q$11,AF$2,0)</f>
        <v>543.24</v>
      </c>
      <c r="AG88">
        <f>武魂升阶!AG88*(1+VLOOKUP($B$1,武魂升星!$C$13:$Q$19,AG$2,0))+VLOOKUP($B$1,武魂升星!$C$5:$Q$11,AG$2,0)</f>
        <v>543.24</v>
      </c>
      <c r="AJ88">
        <f>武魂升阶!AJ88*(1+VLOOKUP($B$1,武魂升星!$C$13:$Q$19,AJ$2,0))+VLOOKUP($B$1,武魂升星!$C$5:$Q$11,AJ$2,0)</f>
        <v>15898.438000000002</v>
      </c>
      <c r="AK88">
        <f>武魂升阶!AK88*(1+VLOOKUP($B$1,武魂升星!$C$13:$Q$19,AK$2,0))+VLOOKUP($B$1,武魂升星!$C$5:$Q$11,AK$2,0)</f>
        <v>5965.37</v>
      </c>
      <c r="AL88">
        <f>武魂升阶!AL88*(1+VLOOKUP($B$1,武魂升星!$C$13:$Q$19,AL$2,0))+VLOOKUP($B$1,武魂升星!$C$5:$Q$11,AL$2,0)</f>
        <v>1391.74</v>
      </c>
      <c r="AM88">
        <f>武魂升阶!AM88*(1+VLOOKUP($B$1,武魂升星!$C$13:$Q$19,AM$2,0))+VLOOKUP($B$1,武魂升星!$C$5:$Q$11,AM$2,0)</f>
        <v>1391.74</v>
      </c>
      <c r="AN88">
        <f>武魂升阶!AN88*(1+VLOOKUP($B$1,武魂升星!$C$13:$Q$19,AN$2,0))+VLOOKUP($B$1,武魂升星!$C$5:$Q$11,AN$2,0)</f>
        <v>347.81</v>
      </c>
      <c r="AO88">
        <f>武魂升阶!AO88*(1+VLOOKUP($B$1,武魂升星!$C$13:$Q$19,AO$2,0))+VLOOKUP($B$1,武魂升星!$C$5:$Q$11,AO$2,0)</f>
        <v>347.81</v>
      </c>
      <c r="AP88">
        <f>武魂升阶!AP88*(1+VLOOKUP($B$1,武魂升星!$C$13:$Q$19,AP$2,0))+VLOOKUP($B$1,武魂升星!$C$5:$Q$11,AP$2,0)</f>
        <v>348.834</v>
      </c>
      <c r="AQ88">
        <f>武魂升阶!AQ88*(1+VLOOKUP($B$1,武魂升星!$C$13:$Q$19,AQ$2,0))+VLOOKUP($B$1,武魂升星!$C$5:$Q$11,AQ$2,0)</f>
        <v>347.81</v>
      </c>
      <c r="AR88">
        <f>武魂升阶!AR88*(1+VLOOKUP($B$1,武魂升星!$C$13:$Q$19,AR$2,0))+VLOOKUP($B$1,武魂升星!$C$5:$Q$11,AR$2,0)</f>
        <v>347.81</v>
      </c>
      <c r="AS88">
        <f>武魂升阶!AS88*(1+VLOOKUP($B$1,武魂升星!$C$13:$Q$19,AS$2,0))+VLOOKUP($B$1,武魂升星!$C$5:$Q$11,AS$2,0)</f>
        <v>347.81</v>
      </c>
      <c r="AT88">
        <f>武魂升阶!AT88*(1+VLOOKUP($B$1,武魂升星!$C$13:$Q$19,AT$2,0))+VLOOKUP($B$1,武魂升星!$C$5:$Q$11,AT$2,0)</f>
        <v>0</v>
      </c>
      <c r="AU88">
        <f>武魂升阶!AU88*(1+VLOOKUP($B$1,武魂升星!$C$13:$Q$19,AU$2,0))+VLOOKUP($B$1,武魂升星!$C$5:$Q$11,AU$2,0)</f>
        <v>0</v>
      </c>
      <c r="AV88">
        <f>武魂升阶!AV88*(1+VLOOKUP($B$1,武魂升星!$C$13:$Q$19,AV$2,0))+VLOOKUP($B$1,武魂升星!$C$5:$Q$11,AV$2,0)</f>
        <v>543.24</v>
      </c>
      <c r="AW88">
        <f>武魂升阶!AW88*(1+VLOOKUP($B$1,武魂升星!$C$13:$Q$19,AW$2,0))+VLOOKUP($B$1,武魂升星!$C$5:$Q$11,AW$2,0)</f>
        <v>543.24</v>
      </c>
      <c r="AZ88">
        <f>VLOOKUP($B$2,武魂升星!$C$21:$D$27,2,0)</f>
        <v>0.48</v>
      </c>
      <c r="BA88">
        <f>VLOOKUP($B$2,武魂升星!$C$21:$D$27,2,0)</f>
        <v>0.48</v>
      </c>
      <c r="BB88">
        <f>VLOOKUP($B$2,武魂升星!$C$21:$D$27,2,0)</f>
        <v>0.48</v>
      </c>
      <c r="BC88">
        <f>VLOOKUP($B$2,武魂升星!$C$21:$D$27,2,0)</f>
        <v>0.48</v>
      </c>
      <c r="BD88">
        <f>VLOOKUP($B$2,武魂升星!$C$21:$D$27,2,0)</f>
        <v>0.48</v>
      </c>
      <c r="BE88">
        <f>VLOOKUP($B$2,武魂升星!$C$21:$D$27,2,0)</f>
        <v>0.48</v>
      </c>
      <c r="BF88">
        <f>VLOOKUP($B$2,武魂升星!$C$21:$D$27,2,0)</f>
        <v>0.48</v>
      </c>
      <c r="BG88">
        <f>VLOOKUP($B$2,武魂升星!$C$21:$D$27,2,0)</f>
        <v>0.48</v>
      </c>
      <c r="BH88">
        <f>VLOOKUP($B$2,武魂升星!$C$21:$D$27,2,0)</f>
        <v>0.48</v>
      </c>
      <c r="BI88">
        <f>VLOOKUP($B$2,武魂升星!$C$21:$D$27,2,0)</f>
        <v>0.48</v>
      </c>
      <c r="BJ88">
        <f>VLOOKUP($B$2,武魂升星!$C$21:$D$27,2,0)</f>
        <v>0.48</v>
      </c>
      <c r="BK88">
        <f>VLOOKUP($B$2,武魂升星!$C$21:$D$27,2,0)</f>
        <v>0.48</v>
      </c>
      <c r="BL88">
        <f>VLOOKUP($B$2,武魂升星!$C$21:$D$27,2,0)</f>
        <v>0.48</v>
      </c>
      <c r="BM88">
        <f>VLOOKUP($B$2,武魂升星!$C$21:$D$27,2,0)</f>
        <v>0.48</v>
      </c>
    </row>
    <row r="89" spans="2:65" x14ac:dyDescent="0.2">
      <c r="B89">
        <v>85</v>
      </c>
      <c r="D89">
        <f>武魂升阶!D89*(1+VLOOKUP($B$1,武魂升星!$C$13:$Q$19,D$2,0))+VLOOKUP($B$1,武魂升星!$C$5:$Q$11,D$2,0)</f>
        <v>18436.842000000004</v>
      </c>
      <c r="E89">
        <f>武魂升阶!E89*(1+VLOOKUP($B$1,武魂升星!$C$13:$Q$19,E$2,0))+VLOOKUP($B$1,武魂升星!$C$5:$Q$11,E$2,0)</f>
        <v>5624.1720000000005</v>
      </c>
      <c r="F89">
        <f>武魂升阶!F89*(1+VLOOKUP($B$1,武魂升星!$C$13:$Q$19,F$2,0))+VLOOKUP($B$1,武魂升星!$C$5:$Q$11,F$2,0)</f>
        <v>1693.932</v>
      </c>
      <c r="G89">
        <f>武魂升阶!G89*(1+VLOOKUP($B$1,武魂升星!$C$13:$Q$19,G$2,0))+VLOOKUP($B$1,武魂升星!$C$5:$Q$11,G$2,0)</f>
        <v>1693.932</v>
      </c>
      <c r="H89">
        <f>武魂升阶!H89*(1+VLOOKUP($B$1,武魂升星!$C$13:$Q$19,H$2,0))+VLOOKUP($B$1,武魂升星!$C$5:$Q$11,H$2,0)</f>
        <v>351.33</v>
      </c>
      <c r="I89">
        <f>武魂升阶!I89*(1+VLOOKUP($B$1,武魂升星!$C$13:$Q$19,I$2,0))+VLOOKUP($B$1,武魂升星!$C$5:$Q$11,I$2,0)</f>
        <v>351.33</v>
      </c>
      <c r="J89">
        <f>武魂升阶!J89*(1+VLOOKUP($B$1,武魂升星!$C$13:$Q$19,J$2,0))+VLOOKUP($B$1,武魂升星!$C$5:$Q$11,J$2,0)</f>
        <v>352.41800000000001</v>
      </c>
      <c r="K89">
        <f>武魂升阶!K89*(1+VLOOKUP($B$1,武魂升星!$C$13:$Q$19,K$2,0))+VLOOKUP($B$1,武魂升星!$C$5:$Q$11,K$2,0)</f>
        <v>351.33</v>
      </c>
      <c r="L89">
        <f>武魂升阶!L89*(1+VLOOKUP($B$1,武魂升星!$C$13:$Q$19,L$2,0))+VLOOKUP($B$1,武魂升星!$C$5:$Q$11,L$2,0)</f>
        <v>351.33</v>
      </c>
      <c r="M89">
        <f>武魂升阶!M89*(1+VLOOKUP($B$1,武魂升星!$C$13:$Q$19,M$2,0))+VLOOKUP($B$1,武魂升星!$C$5:$Q$11,M$2,0)</f>
        <v>351.33</v>
      </c>
      <c r="N89">
        <f>武魂升阶!N89*(1+VLOOKUP($B$1,武魂升星!$C$13:$Q$19,N$2,0))+VLOOKUP($B$1,武魂升星!$C$5:$Q$11,N$2,0)</f>
        <v>0</v>
      </c>
      <c r="O89">
        <f>武魂升阶!O89*(1+VLOOKUP($B$1,武魂升星!$C$13:$Q$19,O$2,0))+VLOOKUP($B$1,武魂升星!$C$5:$Q$11,O$2,0)</f>
        <v>0</v>
      </c>
      <c r="P89">
        <f>武魂升阶!P89*(1+VLOOKUP($B$1,武魂升星!$C$13:$Q$19,P$2,0))+VLOOKUP($B$1,武魂升星!$C$5:$Q$11,P$2,0)</f>
        <v>552.12</v>
      </c>
      <c r="Q89">
        <f>武魂升阶!Q89*(1+VLOOKUP($B$1,武魂升星!$C$13:$Q$19,Q$2,0))+VLOOKUP($B$1,武魂升星!$C$5:$Q$11,Q$2,0)</f>
        <v>552.12</v>
      </c>
      <c r="T89">
        <f>武魂升阶!T89*(1+VLOOKUP($B$1,武魂升星!$C$13:$Q$19,T$2,0))+VLOOKUP($B$1,武魂升星!$C$5:$Q$11,T$2,0)</f>
        <v>17240.702000000001</v>
      </c>
      <c r="U89">
        <f>武魂升阶!U89*(1+VLOOKUP($B$1,武魂升星!$C$13:$Q$19,U$2,0))+VLOOKUP($B$1,武魂升星!$C$5:$Q$11,U$2,0)</f>
        <v>5820.4560000000001</v>
      </c>
      <c r="V89">
        <f>武魂升阶!V89*(1+VLOOKUP($B$1,武魂升星!$C$13:$Q$19,V$2,0))+VLOOKUP($B$1,武魂升星!$C$5:$Q$11,V$2,0)</f>
        <v>1544.46</v>
      </c>
      <c r="W89">
        <f>武魂升阶!W89*(1+VLOOKUP($B$1,武魂升星!$C$13:$Q$19,W$2,0))+VLOOKUP($B$1,武魂升星!$C$5:$Q$11,W$2,0)</f>
        <v>1544.46</v>
      </c>
      <c r="X89">
        <f>武魂升阶!X89*(1+VLOOKUP($B$1,武魂升星!$C$13:$Q$19,X$2,0))+VLOOKUP($B$1,武魂升星!$C$5:$Q$11,X$2,0)</f>
        <v>345.89</v>
      </c>
      <c r="Y89">
        <f>武魂升阶!Y89*(1+VLOOKUP($B$1,武魂升星!$C$13:$Q$19,Y$2,0))+VLOOKUP($B$1,武魂升星!$C$5:$Q$11,Y$2,0)</f>
        <v>345.89</v>
      </c>
      <c r="Z89">
        <f>武魂升阶!Z89*(1+VLOOKUP($B$1,武魂升星!$C$13:$Q$19,Z$2,0))+VLOOKUP($B$1,武魂升星!$C$5:$Q$11,Z$2,0)</f>
        <v>357.858</v>
      </c>
      <c r="AA89">
        <f>武魂升阶!AA89*(1+VLOOKUP($B$1,武魂升星!$C$13:$Q$19,AA$2,0))+VLOOKUP($B$1,武魂升星!$C$5:$Q$11,AA$2,0)</f>
        <v>356.77000000000004</v>
      </c>
      <c r="AB89">
        <f>武魂升阶!AB89*(1+VLOOKUP($B$1,武魂升星!$C$13:$Q$19,AB$2,0))+VLOOKUP($B$1,武魂升星!$C$5:$Q$11,AB$2,0)</f>
        <v>351.33</v>
      </c>
      <c r="AC89">
        <f>武魂升阶!AC89*(1+VLOOKUP($B$1,武魂升星!$C$13:$Q$19,AC$2,0))+VLOOKUP($B$1,武魂升星!$C$5:$Q$11,AC$2,0)</f>
        <v>351.33</v>
      </c>
      <c r="AD89">
        <f>武魂升阶!AD89*(1+VLOOKUP($B$1,武魂升星!$C$13:$Q$19,AD$2,0))+VLOOKUP($B$1,武魂升星!$C$5:$Q$11,AD$2,0)</f>
        <v>0</v>
      </c>
      <c r="AE89">
        <f>武魂升阶!AE89*(1+VLOOKUP($B$1,武魂升星!$C$13:$Q$19,AE$2,0))+VLOOKUP($B$1,武魂升星!$C$5:$Q$11,AE$2,0)</f>
        <v>0</v>
      </c>
      <c r="AF89">
        <f>武魂升阶!AF89*(1+VLOOKUP($B$1,武魂升星!$C$13:$Q$19,AF$2,0))+VLOOKUP($B$1,武魂升星!$C$5:$Q$11,AF$2,0)</f>
        <v>552.12</v>
      </c>
      <c r="AG89">
        <f>武魂升阶!AG89*(1+VLOOKUP($B$1,武魂升星!$C$13:$Q$19,AG$2,0))+VLOOKUP($B$1,武魂升星!$C$5:$Q$11,AG$2,0)</f>
        <v>552.12</v>
      </c>
      <c r="AJ89">
        <f>武魂升阶!AJ89*(1+VLOOKUP($B$1,武魂升星!$C$13:$Q$19,AJ$2,0))+VLOOKUP($B$1,武魂升星!$C$5:$Q$11,AJ$2,0)</f>
        <v>16044.584000000001</v>
      </c>
      <c r="AK89">
        <f>武魂升阶!AK89*(1+VLOOKUP($B$1,武魂升星!$C$13:$Q$19,AK$2,0))+VLOOKUP($B$1,武魂升星!$C$5:$Q$11,AK$2,0)</f>
        <v>6020.4139999999998</v>
      </c>
      <c r="AL89">
        <f>武魂升阶!AL89*(1+VLOOKUP($B$1,武魂升星!$C$13:$Q$19,AL$2,0))+VLOOKUP($B$1,武魂升星!$C$5:$Q$11,AL$2,0)</f>
        <v>1403.068</v>
      </c>
      <c r="AM89">
        <f>武魂升阶!AM89*(1+VLOOKUP($B$1,武魂升星!$C$13:$Q$19,AM$2,0))+VLOOKUP($B$1,武魂升星!$C$5:$Q$11,AM$2,0)</f>
        <v>1403.068</v>
      </c>
      <c r="AN89">
        <f>武魂升阶!AN89*(1+VLOOKUP($B$1,武魂升星!$C$13:$Q$19,AN$2,0))+VLOOKUP($B$1,武魂升星!$C$5:$Q$11,AN$2,0)</f>
        <v>351.33</v>
      </c>
      <c r="AO89">
        <f>武魂升阶!AO89*(1+VLOOKUP($B$1,武魂升星!$C$13:$Q$19,AO$2,0))+VLOOKUP($B$1,武魂升星!$C$5:$Q$11,AO$2,0)</f>
        <v>351.33</v>
      </c>
      <c r="AP89">
        <f>武魂升阶!AP89*(1+VLOOKUP($B$1,武魂升星!$C$13:$Q$19,AP$2,0))+VLOOKUP($B$1,武魂升星!$C$5:$Q$11,AP$2,0)</f>
        <v>352.41800000000001</v>
      </c>
      <c r="AQ89">
        <f>武魂升阶!AQ89*(1+VLOOKUP($B$1,武魂升星!$C$13:$Q$19,AQ$2,0))+VLOOKUP($B$1,武魂升星!$C$5:$Q$11,AQ$2,0)</f>
        <v>351.33</v>
      </c>
      <c r="AR89">
        <f>武魂升阶!AR89*(1+VLOOKUP($B$1,武魂升星!$C$13:$Q$19,AR$2,0))+VLOOKUP($B$1,武魂升星!$C$5:$Q$11,AR$2,0)</f>
        <v>351.33</v>
      </c>
      <c r="AS89">
        <f>武魂升阶!AS89*(1+VLOOKUP($B$1,武魂升星!$C$13:$Q$19,AS$2,0))+VLOOKUP($B$1,武魂升星!$C$5:$Q$11,AS$2,0)</f>
        <v>351.33</v>
      </c>
      <c r="AT89">
        <f>武魂升阶!AT89*(1+VLOOKUP($B$1,武魂升星!$C$13:$Q$19,AT$2,0))+VLOOKUP($B$1,武魂升星!$C$5:$Q$11,AT$2,0)</f>
        <v>0</v>
      </c>
      <c r="AU89">
        <f>武魂升阶!AU89*(1+VLOOKUP($B$1,武魂升星!$C$13:$Q$19,AU$2,0))+VLOOKUP($B$1,武魂升星!$C$5:$Q$11,AU$2,0)</f>
        <v>0</v>
      </c>
      <c r="AV89">
        <f>武魂升阶!AV89*(1+VLOOKUP($B$1,武魂升星!$C$13:$Q$19,AV$2,0))+VLOOKUP($B$1,武魂升星!$C$5:$Q$11,AV$2,0)</f>
        <v>552.12</v>
      </c>
      <c r="AW89">
        <f>武魂升阶!AW89*(1+VLOOKUP($B$1,武魂升星!$C$13:$Q$19,AW$2,0))+VLOOKUP($B$1,武魂升星!$C$5:$Q$11,AW$2,0)</f>
        <v>552.12</v>
      </c>
      <c r="AZ89">
        <f>VLOOKUP($B$2,武魂升星!$C$21:$D$27,2,0)</f>
        <v>0.48</v>
      </c>
      <c r="BA89">
        <f>VLOOKUP($B$2,武魂升星!$C$21:$D$27,2,0)</f>
        <v>0.48</v>
      </c>
      <c r="BB89">
        <f>VLOOKUP($B$2,武魂升星!$C$21:$D$27,2,0)</f>
        <v>0.48</v>
      </c>
      <c r="BC89">
        <f>VLOOKUP($B$2,武魂升星!$C$21:$D$27,2,0)</f>
        <v>0.48</v>
      </c>
      <c r="BD89">
        <f>VLOOKUP($B$2,武魂升星!$C$21:$D$27,2,0)</f>
        <v>0.48</v>
      </c>
      <c r="BE89">
        <f>VLOOKUP($B$2,武魂升星!$C$21:$D$27,2,0)</f>
        <v>0.48</v>
      </c>
      <c r="BF89">
        <f>VLOOKUP($B$2,武魂升星!$C$21:$D$27,2,0)</f>
        <v>0.48</v>
      </c>
      <c r="BG89">
        <f>VLOOKUP($B$2,武魂升星!$C$21:$D$27,2,0)</f>
        <v>0.48</v>
      </c>
      <c r="BH89">
        <f>VLOOKUP($B$2,武魂升星!$C$21:$D$27,2,0)</f>
        <v>0.48</v>
      </c>
      <c r="BI89">
        <f>VLOOKUP($B$2,武魂升星!$C$21:$D$27,2,0)</f>
        <v>0.48</v>
      </c>
      <c r="BJ89">
        <f>VLOOKUP($B$2,武魂升星!$C$21:$D$27,2,0)</f>
        <v>0.48</v>
      </c>
      <c r="BK89">
        <f>VLOOKUP($B$2,武魂升星!$C$21:$D$27,2,0)</f>
        <v>0.48</v>
      </c>
      <c r="BL89">
        <f>VLOOKUP($B$2,武魂升星!$C$21:$D$27,2,0)</f>
        <v>0.48</v>
      </c>
      <c r="BM89">
        <f>VLOOKUP($B$2,武魂升星!$C$21:$D$27,2,0)</f>
        <v>0.48</v>
      </c>
    </row>
    <row r="90" spans="2:65" x14ac:dyDescent="0.2">
      <c r="B90">
        <v>86</v>
      </c>
      <c r="D90">
        <f>武魂升阶!D90*(1+VLOOKUP($B$1,武魂升星!$C$13:$Q$19,D$2,0))+VLOOKUP($B$1,武魂升星!$C$5:$Q$11,D$2,0)</f>
        <v>18568.842000000004</v>
      </c>
      <c r="E90">
        <f>武魂升阶!E90*(1+VLOOKUP($B$1,武魂升星!$C$13:$Q$19,E$2,0))+VLOOKUP($B$1,武魂升星!$C$5:$Q$11,E$2,0)</f>
        <v>5659.3720000000003</v>
      </c>
      <c r="F90">
        <f>武魂升阶!F90*(1+VLOOKUP($B$1,武魂升星!$C$13:$Q$19,F$2,0))+VLOOKUP($B$1,武魂升星!$C$5:$Q$11,F$2,0)</f>
        <v>1705.1320000000001</v>
      </c>
      <c r="G90">
        <f>武魂升阶!G90*(1+VLOOKUP($B$1,武魂升星!$C$13:$Q$19,G$2,0))+VLOOKUP($B$1,武魂升星!$C$5:$Q$11,G$2,0)</f>
        <v>1705.1320000000001</v>
      </c>
      <c r="H90">
        <f>武魂升阶!H90*(1+VLOOKUP($B$1,武魂升星!$C$13:$Q$19,H$2,0))+VLOOKUP($B$1,武魂升星!$C$5:$Q$11,H$2,0)</f>
        <v>354.53000000000003</v>
      </c>
      <c r="I90">
        <f>武魂升阶!I90*(1+VLOOKUP($B$1,武魂升星!$C$13:$Q$19,I$2,0))+VLOOKUP($B$1,武魂升星!$C$5:$Q$11,I$2,0)</f>
        <v>354.53000000000003</v>
      </c>
      <c r="J90">
        <f>武魂升阶!J90*(1+VLOOKUP($B$1,武魂升星!$C$13:$Q$19,J$2,0))+VLOOKUP($B$1,武魂升星!$C$5:$Q$11,J$2,0)</f>
        <v>355.61799999999999</v>
      </c>
      <c r="K90">
        <f>武魂升阶!K90*(1+VLOOKUP($B$1,武魂升星!$C$13:$Q$19,K$2,0))+VLOOKUP($B$1,武魂升星!$C$5:$Q$11,K$2,0)</f>
        <v>354.53000000000003</v>
      </c>
      <c r="L90">
        <f>武魂升阶!L90*(1+VLOOKUP($B$1,武魂升星!$C$13:$Q$19,L$2,0))+VLOOKUP($B$1,武魂升星!$C$5:$Q$11,L$2,0)</f>
        <v>354.53000000000003</v>
      </c>
      <c r="M90">
        <f>武魂升阶!M90*(1+VLOOKUP($B$1,武魂升星!$C$13:$Q$19,M$2,0))+VLOOKUP($B$1,武魂升星!$C$5:$Q$11,M$2,0)</f>
        <v>354.53000000000003</v>
      </c>
      <c r="N90">
        <f>武魂升阶!N90*(1+VLOOKUP($B$1,武魂升星!$C$13:$Q$19,N$2,0))+VLOOKUP($B$1,武魂升星!$C$5:$Q$11,N$2,0)</f>
        <v>0</v>
      </c>
      <c r="O90">
        <f>武魂升阶!O90*(1+VLOOKUP($B$1,武魂升星!$C$13:$Q$19,O$2,0))+VLOOKUP($B$1,武魂升星!$C$5:$Q$11,O$2,0)</f>
        <v>0</v>
      </c>
      <c r="P90">
        <f>武魂升阶!P90*(1+VLOOKUP($B$1,武魂升星!$C$13:$Q$19,P$2,0))+VLOOKUP($B$1,武魂升星!$C$5:$Q$11,P$2,0)</f>
        <v>558.12</v>
      </c>
      <c r="Q90">
        <f>武魂升阶!Q90*(1+VLOOKUP($B$1,武魂升星!$C$13:$Q$19,Q$2,0))+VLOOKUP($B$1,武魂升星!$C$5:$Q$11,Q$2,0)</f>
        <v>558.12</v>
      </c>
      <c r="T90">
        <f>武魂升阶!T90*(1+VLOOKUP($B$1,武魂升星!$C$13:$Q$19,T$2,0))+VLOOKUP($B$1,武魂升星!$C$5:$Q$11,T$2,0)</f>
        <v>17359.502</v>
      </c>
      <c r="U90">
        <f>武魂升阶!U90*(1+VLOOKUP($B$1,武魂升星!$C$13:$Q$19,U$2,0))+VLOOKUP($B$1,武魂升星!$C$5:$Q$11,U$2,0)</f>
        <v>5857.8559999999998</v>
      </c>
      <c r="V90">
        <f>武魂升阶!V90*(1+VLOOKUP($B$1,武魂升星!$C$13:$Q$19,V$2,0))+VLOOKUP($B$1,武魂升星!$C$5:$Q$11,V$2,0)</f>
        <v>1554.06</v>
      </c>
      <c r="W90">
        <f>武魂升阶!W90*(1+VLOOKUP($B$1,武魂升星!$C$13:$Q$19,W$2,0))+VLOOKUP($B$1,武魂升星!$C$5:$Q$11,W$2,0)</f>
        <v>1554.06</v>
      </c>
      <c r="X90">
        <f>武魂升阶!X90*(1+VLOOKUP($B$1,武魂升星!$C$13:$Q$19,X$2,0))+VLOOKUP($B$1,武魂升星!$C$5:$Q$11,X$2,0)</f>
        <v>349.09</v>
      </c>
      <c r="Y90">
        <f>武魂升阶!Y90*(1+VLOOKUP($B$1,武魂升星!$C$13:$Q$19,Y$2,0))+VLOOKUP($B$1,武魂升星!$C$5:$Q$11,Y$2,0)</f>
        <v>349.09</v>
      </c>
      <c r="Z90">
        <f>武魂升阶!Z90*(1+VLOOKUP($B$1,武魂升星!$C$13:$Q$19,Z$2,0))+VLOOKUP($B$1,武魂升星!$C$5:$Q$11,Z$2,0)</f>
        <v>361.05799999999999</v>
      </c>
      <c r="AA90">
        <f>武魂升阶!AA90*(1+VLOOKUP($B$1,武魂升星!$C$13:$Q$19,AA$2,0))+VLOOKUP($B$1,武魂升星!$C$5:$Q$11,AA$2,0)</f>
        <v>359.97</v>
      </c>
      <c r="AB90">
        <f>武魂升阶!AB90*(1+VLOOKUP($B$1,武魂升星!$C$13:$Q$19,AB$2,0))+VLOOKUP($B$1,武魂升星!$C$5:$Q$11,AB$2,0)</f>
        <v>354.53000000000003</v>
      </c>
      <c r="AC90">
        <f>武魂升阶!AC90*(1+VLOOKUP($B$1,武魂升星!$C$13:$Q$19,AC$2,0))+VLOOKUP($B$1,武魂升星!$C$5:$Q$11,AC$2,0)</f>
        <v>354.53000000000003</v>
      </c>
      <c r="AD90">
        <f>武魂升阶!AD90*(1+VLOOKUP($B$1,武魂升星!$C$13:$Q$19,AD$2,0))+VLOOKUP($B$1,武魂升星!$C$5:$Q$11,AD$2,0)</f>
        <v>0</v>
      </c>
      <c r="AE90">
        <f>武魂升阶!AE90*(1+VLOOKUP($B$1,武魂升星!$C$13:$Q$19,AE$2,0))+VLOOKUP($B$1,武魂升星!$C$5:$Q$11,AE$2,0)</f>
        <v>0</v>
      </c>
      <c r="AF90">
        <f>武魂升阶!AF90*(1+VLOOKUP($B$1,武魂升星!$C$13:$Q$19,AF$2,0))+VLOOKUP($B$1,武魂升星!$C$5:$Q$11,AF$2,0)</f>
        <v>558.12</v>
      </c>
      <c r="AG90">
        <f>武魂升阶!AG90*(1+VLOOKUP($B$1,武魂升星!$C$13:$Q$19,AG$2,0))+VLOOKUP($B$1,武魂升星!$C$5:$Q$11,AG$2,0)</f>
        <v>558.12</v>
      </c>
      <c r="AJ90">
        <f>武魂升阶!AJ90*(1+VLOOKUP($B$1,武魂升星!$C$13:$Q$19,AJ$2,0))+VLOOKUP($B$1,武魂升星!$C$5:$Q$11,AJ$2,0)</f>
        <v>16150.184000000001</v>
      </c>
      <c r="AK90">
        <f>武魂升阶!AK90*(1+VLOOKUP($B$1,武魂升星!$C$13:$Q$19,AK$2,0))+VLOOKUP($B$1,武魂升星!$C$5:$Q$11,AK$2,0)</f>
        <v>6060.0140000000001</v>
      </c>
      <c r="AL90">
        <f>武魂升阶!AL90*(1+VLOOKUP($B$1,武魂升星!$C$13:$Q$19,AL$2,0))+VLOOKUP($B$1,武魂升星!$C$5:$Q$11,AL$2,0)</f>
        <v>1411.068</v>
      </c>
      <c r="AM90">
        <f>武魂升阶!AM90*(1+VLOOKUP($B$1,武魂升星!$C$13:$Q$19,AM$2,0))+VLOOKUP($B$1,武魂升星!$C$5:$Q$11,AM$2,0)</f>
        <v>1411.068</v>
      </c>
      <c r="AN90">
        <f>武魂升阶!AN90*(1+VLOOKUP($B$1,武魂升星!$C$13:$Q$19,AN$2,0))+VLOOKUP($B$1,武魂升星!$C$5:$Q$11,AN$2,0)</f>
        <v>354.53000000000003</v>
      </c>
      <c r="AO90">
        <f>武魂升阶!AO90*(1+VLOOKUP($B$1,武魂升星!$C$13:$Q$19,AO$2,0))+VLOOKUP($B$1,武魂升星!$C$5:$Q$11,AO$2,0)</f>
        <v>354.53000000000003</v>
      </c>
      <c r="AP90">
        <f>武魂升阶!AP90*(1+VLOOKUP($B$1,武魂升星!$C$13:$Q$19,AP$2,0))+VLOOKUP($B$1,武魂升星!$C$5:$Q$11,AP$2,0)</f>
        <v>355.61799999999999</v>
      </c>
      <c r="AQ90">
        <f>武魂升阶!AQ90*(1+VLOOKUP($B$1,武魂升星!$C$13:$Q$19,AQ$2,0))+VLOOKUP($B$1,武魂升星!$C$5:$Q$11,AQ$2,0)</f>
        <v>354.53000000000003</v>
      </c>
      <c r="AR90">
        <f>武魂升阶!AR90*(1+VLOOKUP($B$1,武魂升星!$C$13:$Q$19,AR$2,0))+VLOOKUP($B$1,武魂升星!$C$5:$Q$11,AR$2,0)</f>
        <v>354.53000000000003</v>
      </c>
      <c r="AS90">
        <f>武魂升阶!AS90*(1+VLOOKUP($B$1,武魂升星!$C$13:$Q$19,AS$2,0))+VLOOKUP($B$1,武魂升星!$C$5:$Q$11,AS$2,0)</f>
        <v>354.53000000000003</v>
      </c>
      <c r="AT90">
        <f>武魂升阶!AT90*(1+VLOOKUP($B$1,武魂升星!$C$13:$Q$19,AT$2,0))+VLOOKUP($B$1,武魂升星!$C$5:$Q$11,AT$2,0)</f>
        <v>0</v>
      </c>
      <c r="AU90">
        <f>武魂升阶!AU90*(1+VLOOKUP($B$1,武魂升星!$C$13:$Q$19,AU$2,0))+VLOOKUP($B$1,武魂升星!$C$5:$Q$11,AU$2,0)</f>
        <v>0</v>
      </c>
      <c r="AV90">
        <f>武魂升阶!AV90*(1+VLOOKUP($B$1,武魂升星!$C$13:$Q$19,AV$2,0))+VLOOKUP($B$1,武魂升星!$C$5:$Q$11,AV$2,0)</f>
        <v>558.12</v>
      </c>
      <c r="AW90">
        <f>武魂升阶!AW90*(1+VLOOKUP($B$1,武魂升星!$C$13:$Q$19,AW$2,0))+VLOOKUP($B$1,武魂升星!$C$5:$Q$11,AW$2,0)</f>
        <v>558.12</v>
      </c>
      <c r="AZ90">
        <f>VLOOKUP($B$2,武魂升星!$C$21:$D$27,2,0)</f>
        <v>0.48</v>
      </c>
      <c r="BA90">
        <f>VLOOKUP($B$2,武魂升星!$C$21:$D$27,2,0)</f>
        <v>0.48</v>
      </c>
      <c r="BB90">
        <f>VLOOKUP($B$2,武魂升星!$C$21:$D$27,2,0)</f>
        <v>0.48</v>
      </c>
      <c r="BC90">
        <f>VLOOKUP($B$2,武魂升星!$C$21:$D$27,2,0)</f>
        <v>0.48</v>
      </c>
      <c r="BD90">
        <f>VLOOKUP($B$2,武魂升星!$C$21:$D$27,2,0)</f>
        <v>0.48</v>
      </c>
      <c r="BE90">
        <f>VLOOKUP($B$2,武魂升星!$C$21:$D$27,2,0)</f>
        <v>0.48</v>
      </c>
      <c r="BF90">
        <f>VLOOKUP($B$2,武魂升星!$C$21:$D$27,2,0)</f>
        <v>0.48</v>
      </c>
      <c r="BG90">
        <f>VLOOKUP($B$2,武魂升星!$C$21:$D$27,2,0)</f>
        <v>0.48</v>
      </c>
      <c r="BH90">
        <f>VLOOKUP($B$2,武魂升星!$C$21:$D$27,2,0)</f>
        <v>0.48</v>
      </c>
      <c r="BI90">
        <f>VLOOKUP($B$2,武魂升星!$C$21:$D$27,2,0)</f>
        <v>0.48</v>
      </c>
      <c r="BJ90">
        <f>VLOOKUP($B$2,武魂升星!$C$21:$D$27,2,0)</f>
        <v>0.48</v>
      </c>
      <c r="BK90">
        <f>VLOOKUP($B$2,武魂升星!$C$21:$D$27,2,0)</f>
        <v>0.48</v>
      </c>
      <c r="BL90">
        <f>VLOOKUP($B$2,武魂升星!$C$21:$D$27,2,0)</f>
        <v>0.48</v>
      </c>
      <c r="BM90">
        <f>VLOOKUP($B$2,武魂升星!$C$21:$D$27,2,0)</f>
        <v>0.48</v>
      </c>
    </row>
    <row r="91" spans="2:65" x14ac:dyDescent="0.2">
      <c r="B91">
        <v>87</v>
      </c>
      <c r="D91">
        <f>武魂升阶!D91*(1+VLOOKUP($B$1,武魂升星!$C$13:$Q$19,D$2,0))+VLOOKUP($B$1,武魂升星!$C$5:$Q$11,D$2,0)</f>
        <v>18700.842000000004</v>
      </c>
      <c r="E91">
        <f>武魂升阶!E91*(1+VLOOKUP($B$1,武魂升星!$C$13:$Q$19,E$2,0))+VLOOKUP($B$1,武魂升星!$C$5:$Q$11,E$2,0)</f>
        <v>5694.5720000000001</v>
      </c>
      <c r="F91">
        <f>武魂升阶!F91*(1+VLOOKUP($B$1,武魂升星!$C$13:$Q$19,F$2,0))+VLOOKUP($B$1,武魂升星!$C$5:$Q$11,F$2,0)</f>
        <v>1716.3320000000001</v>
      </c>
      <c r="G91">
        <f>武魂升阶!G91*(1+VLOOKUP($B$1,武魂升星!$C$13:$Q$19,G$2,0))+VLOOKUP($B$1,武魂升星!$C$5:$Q$11,G$2,0)</f>
        <v>1716.3320000000001</v>
      </c>
      <c r="H91">
        <f>武魂升阶!H91*(1+VLOOKUP($B$1,武魂升星!$C$13:$Q$19,H$2,0))+VLOOKUP($B$1,武魂升星!$C$5:$Q$11,H$2,0)</f>
        <v>357.73</v>
      </c>
      <c r="I91">
        <f>武魂升阶!I91*(1+VLOOKUP($B$1,武魂升星!$C$13:$Q$19,I$2,0))+VLOOKUP($B$1,武魂升星!$C$5:$Q$11,I$2,0)</f>
        <v>357.73</v>
      </c>
      <c r="J91">
        <f>武魂升阶!J91*(1+VLOOKUP($B$1,武魂升星!$C$13:$Q$19,J$2,0))+VLOOKUP($B$1,武魂升星!$C$5:$Q$11,J$2,0)</f>
        <v>358.81800000000004</v>
      </c>
      <c r="K91">
        <f>武魂升阶!K91*(1+VLOOKUP($B$1,武魂升星!$C$13:$Q$19,K$2,0))+VLOOKUP($B$1,武魂升星!$C$5:$Q$11,K$2,0)</f>
        <v>357.73</v>
      </c>
      <c r="L91">
        <f>武魂升阶!L91*(1+VLOOKUP($B$1,武魂升星!$C$13:$Q$19,L$2,0))+VLOOKUP($B$1,武魂升星!$C$5:$Q$11,L$2,0)</f>
        <v>357.73</v>
      </c>
      <c r="M91">
        <f>武魂升阶!M91*(1+VLOOKUP($B$1,武魂升星!$C$13:$Q$19,M$2,0))+VLOOKUP($B$1,武魂升星!$C$5:$Q$11,M$2,0)</f>
        <v>357.73</v>
      </c>
      <c r="N91">
        <f>武魂升阶!N91*(1+VLOOKUP($B$1,武魂升星!$C$13:$Q$19,N$2,0))+VLOOKUP($B$1,武魂升星!$C$5:$Q$11,N$2,0)</f>
        <v>0</v>
      </c>
      <c r="O91">
        <f>武魂升阶!O91*(1+VLOOKUP($B$1,武魂升星!$C$13:$Q$19,O$2,0))+VLOOKUP($B$1,武魂升星!$C$5:$Q$11,O$2,0)</f>
        <v>0</v>
      </c>
      <c r="P91">
        <f>武魂升阶!P91*(1+VLOOKUP($B$1,武魂升星!$C$13:$Q$19,P$2,0))+VLOOKUP($B$1,武魂升星!$C$5:$Q$11,P$2,0)</f>
        <v>564.12</v>
      </c>
      <c r="Q91">
        <f>武魂升阶!Q91*(1+VLOOKUP($B$1,武魂升星!$C$13:$Q$19,Q$2,0))+VLOOKUP($B$1,武魂升星!$C$5:$Q$11,Q$2,0)</f>
        <v>564.12</v>
      </c>
      <c r="T91">
        <f>武魂升阶!T91*(1+VLOOKUP($B$1,武魂升星!$C$13:$Q$19,T$2,0))+VLOOKUP($B$1,武魂升星!$C$5:$Q$11,T$2,0)</f>
        <v>17478.302000000003</v>
      </c>
      <c r="U91">
        <f>武魂升阶!U91*(1+VLOOKUP($B$1,武魂升星!$C$13:$Q$19,U$2,0))+VLOOKUP($B$1,武魂升星!$C$5:$Q$11,U$2,0)</f>
        <v>5895.2560000000003</v>
      </c>
      <c r="V91">
        <f>武魂升阶!V91*(1+VLOOKUP($B$1,武魂升星!$C$13:$Q$19,V$2,0))+VLOOKUP($B$1,武魂升星!$C$5:$Q$11,V$2,0)</f>
        <v>1563.66</v>
      </c>
      <c r="W91">
        <f>武魂升阶!W91*(1+VLOOKUP($B$1,武魂升星!$C$13:$Q$19,W$2,0))+VLOOKUP($B$1,武魂升星!$C$5:$Q$11,W$2,0)</f>
        <v>1563.66</v>
      </c>
      <c r="X91">
        <f>武魂升阶!X91*(1+VLOOKUP($B$1,武魂升星!$C$13:$Q$19,X$2,0))+VLOOKUP($B$1,武魂升星!$C$5:$Q$11,X$2,0)</f>
        <v>352.29</v>
      </c>
      <c r="Y91">
        <f>武魂升阶!Y91*(1+VLOOKUP($B$1,武魂升星!$C$13:$Q$19,Y$2,0))+VLOOKUP($B$1,武魂升星!$C$5:$Q$11,Y$2,0)</f>
        <v>352.29</v>
      </c>
      <c r="Z91">
        <f>武魂升阶!Z91*(1+VLOOKUP($B$1,武魂升星!$C$13:$Q$19,Z$2,0))+VLOOKUP($B$1,武魂升星!$C$5:$Q$11,Z$2,0)</f>
        <v>364.25799999999998</v>
      </c>
      <c r="AA91">
        <f>武魂升阶!AA91*(1+VLOOKUP($B$1,武魂升星!$C$13:$Q$19,AA$2,0))+VLOOKUP($B$1,武魂升星!$C$5:$Q$11,AA$2,0)</f>
        <v>363.17</v>
      </c>
      <c r="AB91">
        <f>武魂升阶!AB91*(1+VLOOKUP($B$1,武魂升星!$C$13:$Q$19,AB$2,0))+VLOOKUP($B$1,武魂升星!$C$5:$Q$11,AB$2,0)</f>
        <v>357.73</v>
      </c>
      <c r="AC91">
        <f>武魂升阶!AC91*(1+VLOOKUP($B$1,武魂升星!$C$13:$Q$19,AC$2,0))+VLOOKUP($B$1,武魂升星!$C$5:$Q$11,AC$2,0)</f>
        <v>357.73</v>
      </c>
      <c r="AD91">
        <f>武魂升阶!AD91*(1+VLOOKUP($B$1,武魂升星!$C$13:$Q$19,AD$2,0))+VLOOKUP($B$1,武魂升星!$C$5:$Q$11,AD$2,0)</f>
        <v>0</v>
      </c>
      <c r="AE91">
        <f>武魂升阶!AE91*(1+VLOOKUP($B$1,武魂升星!$C$13:$Q$19,AE$2,0))+VLOOKUP($B$1,武魂升星!$C$5:$Q$11,AE$2,0)</f>
        <v>0</v>
      </c>
      <c r="AF91">
        <f>武魂升阶!AF91*(1+VLOOKUP($B$1,武魂升星!$C$13:$Q$19,AF$2,0))+VLOOKUP($B$1,武魂升星!$C$5:$Q$11,AF$2,0)</f>
        <v>564.12</v>
      </c>
      <c r="AG91">
        <f>武魂升阶!AG91*(1+VLOOKUP($B$1,武魂升星!$C$13:$Q$19,AG$2,0))+VLOOKUP($B$1,武魂升星!$C$5:$Q$11,AG$2,0)</f>
        <v>564.12</v>
      </c>
      <c r="AJ91">
        <f>武魂升阶!AJ91*(1+VLOOKUP($B$1,武魂升星!$C$13:$Q$19,AJ$2,0))+VLOOKUP($B$1,武魂升星!$C$5:$Q$11,AJ$2,0)</f>
        <v>16255.784000000001</v>
      </c>
      <c r="AK91">
        <f>武魂升阶!AK91*(1+VLOOKUP($B$1,武魂升星!$C$13:$Q$19,AK$2,0))+VLOOKUP($B$1,武魂升星!$C$5:$Q$11,AK$2,0)</f>
        <v>6099.6139999999996</v>
      </c>
      <c r="AL91">
        <f>武魂升阶!AL91*(1+VLOOKUP($B$1,武魂升星!$C$13:$Q$19,AL$2,0))+VLOOKUP($B$1,武魂升星!$C$5:$Q$11,AL$2,0)</f>
        <v>1419.068</v>
      </c>
      <c r="AM91">
        <f>武魂升阶!AM91*(1+VLOOKUP($B$1,武魂升星!$C$13:$Q$19,AM$2,0))+VLOOKUP($B$1,武魂升星!$C$5:$Q$11,AM$2,0)</f>
        <v>1419.068</v>
      </c>
      <c r="AN91">
        <f>武魂升阶!AN91*(1+VLOOKUP($B$1,武魂升星!$C$13:$Q$19,AN$2,0))+VLOOKUP($B$1,武魂升星!$C$5:$Q$11,AN$2,0)</f>
        <v>357.73</v>
      </c>
      <c r="AO91">
        <f>武魂升阶!AO91*(1+VLOOKUP($B$1,武魂升星!$C$13:$Q$19,AO$2,0))+VLOOKUP($B$1,武魂升星!$C$5:$Q$11,AO$2,0)</f>
        <v>357.73</v>
      </c>
      <c r="AP91">
        <f>武魂升阶!AP91*(1+VLOOKUP($B$1,武魂升星!$C$13:$Q$19,AP$2,0))+VLOOKUP($B$1,武魂升星!$C$5:$Q$11,AP$2,0)</f>
        <v>358.81800000000004</v>
      </c>
      <c r="AQ91">
        <f>武魂升阶!AQ91*(1+VLOOKUP($B$1,武魂升星!$C$13:$Q$19,AQ$2,0))+VLOOKUP($B$1,武魂升星!$C$5:$Q$11,AQ$2,0)</f>
        <v>357.73</v>
      </c>
      <c r="AR91">
        <f>武魂升阶!AR91*(1+VLOOKUP($B$1,武魂升星!$C$13:$Q$19,AR$2,0))+VLOOKUP($B$1,武魂升星!$C$5:$Q$11,AR$2,0)</f>
        <v>357.73</v>
      </c>
      <c r="AS91">
        <f>武魂升阶!AS91*(1+VLOOKUP($B$1,武魂升星!$C$13:$Q$19,AS$2,0))+VLOOKUP($B$1,武魂升星!$C$5:$Q$11,AS$2,0)</f>
        <v>357.73</v>
      </c>
      <c r="AT91">
        <f>武魂升阶!AT91*(1+VLOOKUP($B$1,武魂升星!$C$13:$Q$19,AT$2,0))+VLOOKUP($B$1,武魂升星!$C$5:$Q$11,AT$2,0)</f>
        <v>0</v>
      </c>
      <c r="AU91">
        <f>武魂升阶!AU91*(1+VLOOKUP($B$1,武魂升星!$C$13:$Q$19,AU$2,0))+VLOOKUP($B$1,武魂升星!$C$5:$Q$11,AU$2,0)</f>
        <v>0</v>
      </c>
      <c r="AV91">
        <f>武魂升阶!AV91*(1+VLOOKUP($B$1,武魂升星!$C$13:$Q$19,AV$2,0))+VLOOKUP($B$1,武魂升星!$C$5:$Q$11,AV$2,0)</f>
        <v>564.12</v>
      </c>
      <c r="AW91">
        <f>武魂升阶!AW91*(1+VLOOKUP($B$1,武魂升星!$C$13:$Q$19,AW$2,0))+VLOOKUP($B$1,武魂升星!$C$5:$Q$11,AW$2,0)</f>
        <v>564.12</v>
      </c>
      <c r="AZ91">
        <f>VLOOKUP($B$2,武魂升星!$C$21:$D$27,2,0)</f>
        <v>0.48</v>
      </c>
      <c r="BA91">
        <f>VLOOKUP($B$2,武魂升星!$C$21:$D$27,2,0)</f>
        <v>0.48</v>
      </c>
      <c r="BB91">
        <f>VLOOKUP($B$2,武魂升星!$C$21:$D$27,2,0)</f>
        <v>0.48</v>
      </c>
      <c r="BC91">
        <f>VLOOKUP($B$2,武魂升星!$C$21:$D$27,2,0)</f>
        <v>0.48</v>
      </c>
      <c r="BD91">
        <f>VLOOKUP($B$2,武魂升星!$C$21:$D$27,2,0)</f>
        <v>0.48</v>
      </c>
      <c r="BE91">
        <f>VLOOKUP($B$2,武魂升星!$C$21:$D$27,2,0)</f>
        <v>0.48</v>
      </c>
      <c r="BF91">
        <f>VLOOKUP($B$2,武魂升星!$C$21:$D$27,2,0)</f>
        <v>0.48</v>
      </c>
      <c r="BG91">
        <f>VLOOKUP($B$2,武魂升星!$C$21:$D$27,2,0)</f>
        <v>0.48</v>
      </c>
      <c r="BH91">
        <f>VLOOKUP($B$2,武魂升星!$C$21:$D$27,2,0)</f>
        <v>0.48</v>
      </c>
      <c r="BI91">
        <f>VLOOKUP($B$2,武魂升星!$C$21:$D$27,2,0)</f>
        <v>0.48</v>
      </c>
      <c r="BJ91">
        <f>VLOOKUP($B$2,武魂升星!$C$21:$D$27,2,0)</f>
        <v>0.48</v>
      </c>
      <c r="BK91">
        <f>VLOOKUP($B$2,武魂升星!$C$21:$D$27,2,0)</f>
        <v>0.48</v>
      </c>
      <c r="BL91">
        <f>VLOOKUP($B$2,武魂升星!$C$21:$D$27,2,0)</f>
        <v>0.48</v>
      </c>
      <c r="BM91">
        <f>VLOOKUP($B$2,武魂升星!$C$21:$D$27,2,0)</f>
        <v>0.48</v>
      </c>
    </row>
    <row r="92" spans="2:65" x14ac:dyDescent="0.2">
      <c r="B92">
        <v>88</v>
      </c>
      <c r="D92">
        <f>武魂升阶!D92*(1+VLOOKUP($B$1,武魂升星!$C$13:$Q$19,D$2,0))+VLOOKUP($B$1,武魂升星!$C$5:$Q$11,D$2,0)</f>
        <v>18832.842000000004</v>
      </c>
      <c r="E92">
        <f>武魂升阶!E92*(1+VLOOKUP($B$1,武魂升星!$C$13:$Q$19,E$2,0))+VLOOKUP($B$1,武魂升星!$C$5:$Q$11,E$2,0)</f>
        <v>5729.7719999999999</v>
      </c>
      <c r="F92">
        <f>武魂升阶!F92*(1+VLOOKUP($B$1,武魂升星!$C$13:$Q$19,F$2,0))+VLOOKUP($B$1,武魂升星!$C$5:$Q$11,F$2,0)</f>
        <v>1727.5319999999999</v>
      </c>
      <c r="G92">
        <f>武魂升阶!G92*(1+VLOOKUP($B$1,武魂升星!$C$13:$Q$19,G$2,0))+VLOOKUP($B$1,武魂升星!$C$5:$Q$11,G$2,0)</f>
        <v>1727.5319999999999</v>
      </c>
      <c r="H92">
        <f>武魂升阶!H92*(1+VLOOKUP($B$1,武魂升星!$C$13:$Q$19,H$2,0))+VLOOKUP($B$1,武魂升星!$C$5:$Q$11,H$2,0)</f>
        <v>360.93</v>
      </c>
      <c r="I92">
        <f>武魂升阶!I92*(1+VLOOKUP($B$1,武魂升星!$C$13:$Q$19,I$2,0))+VLOOKUP($B$1,武魂升星!$C$5:$Q$11,I$2,0)</f>
        <v>360.93</v>
      </c>
      <c r="J92">
        <f>武魂升阶!J92*(1+VLOOKUP($B$1,武魂升星!$C$13:$Q$19,J$2,0))+VLOOKUP($B$1,武魂升星!$C$5:$Q$11,J$2,0)</f>
        <v>362.01800000000003</v>
      </c>
      <c r="K92">
        <f>武魂升阶!K92*(1+VLOOKUP($B$1,武魂升星!$C$13:$Q$19,K$2,0))+VLOOKUP($B$1,武魂升星!$C$5:$Q$11,K$2,0)</f>
        <v>360.93</v>
      </c>
      <c r="L92">
        <f>武魂升阶!L92*(1+VLOOKUP($B$1,武魂升星!$C$13:$Q$19,L$2,0))+VLOOKUP($B$1,武魂升星!$C$5:$Q$11,L$2,0)</f>
        <v>360.93</v>
      </c>
      <c r="M92">
        <f>武魂升阶!M92*(1+VLOOKUP($B$1,武魂升星!$C$13:$Q$19,M$2,0))+VLOOKUP($B$1,武魂升星!$C$5:$Q$11,M$2,0)</f>
        <v>360.93</v>
      </c>
      <c r="N92">
        <f>武魂升阶!N92*(1+VLOOKUP($B$1,武魂升星!$C$13:$Q$19,N$2,0))+VLOOKUP($B$1,武魂升星!$C$5:$Q$11,N$2,0)</f>
        <v>0</v>
      </c>
      <c r="O92">
        <f>武魂升阶!O92*(1+VLOOKUP($B$1,武魂升星!$C$13:$Q$19,O$2,0))+VLOOKUP($B$1,武魂升星!$C$5:$Q$11,O$2,0)</f>
        <v>0</v>
      </c>
      <c r="P92">
        <f>武魂升阶!P92*(1+VLOOKUP($B$1,武魂升星!$C$13:$Q$19,P$2,0))+VLOOKUP($B$1,武魂升星!$C$5:$Q$11,P$2,0)</f>
        <v>570.12</v>
      </c>
      <c r="Q92">
        <f>武魂升阶!Q92*(1+VLOOKUP($B$1,武魂升星!$C$13:$Q$19,Q$2,0))+VLOOKUP($B$1,武魂升星!$C$5:$Q$11,Q$2,0)</f>
        <v>570.12</v>
      </c>
      <c r="T92">
        <f>武魂升阶!T92*(1+VLOOKUP($B$1,武魂升星!$C$13:$Q$19,T$2,0))+VLOOKUP($B$1,武魂升星!$C$5:$Q$11,T$2,0)</f>
        <v>17597.102000000003</v>
      </c>
      <c r="U92">
        <f>武魂升阶!U92*(1+VLOOKUP($B$1,武魂升星!$C$13:$Q$19,U$2,0))+VLOOKUP($B$1,武魂升星!$C$5:$Q$11,U$2,0)</f>
        <v>5932.6560000000009</v>
      </c>
      <c r="V92">
        <f>武魂升阶!V92*(1+VLOOKUP($B$1,武魂升星!$C$13:$Q$19,V$2,0))+VLOOKUP($B$1,武魂升星!$C$5:$Q$11,V$2,0)</f>
        <v>1573.2600000000002</v>
      </c>
      <c r="W92">
        <f>武魂升阶!W92*(1+VLOOKUP($B$1,武魂升星!$C$13:$Q$19,W$2,0))+VLOOKUP($B$1,武魂升星!$C$5:$Q$11,W$2,0)</f>
        <v>1573.2600000000002</v>
      </c>
      <c r="X92">
        <f>武魂升阶!X92*(1+VLOOKUP($B$1,武魂升星!$C$13:$Q$19,X$2,0))+VLOOKUP($B$1,武魂升星!$C$5:$Q$11,X$2,0)</f>
        <v>355.49</v>
      </c>
      <c r="Y92">
        <f>武魂升阶!Y92*(1+VLOOKUP($B$1,武魂升星!$C$13:$Q$19,Y$2,0))+VLOOKUP($B$1,武魂升星!$C$5:$Q$11,Y$2,0)</f>
        <v>355.49</v>
      </c>
      <c r="Z92">
        <f>武魂升阶!Z92*(1+VLOOKUP($B$1,武魂升星!$C$13:$Q$19,Z$2,0))+VLOOKUP($B$1,武魂升星!$C$5:$Q$11,Z$2,0)</f>
        <v>367.45799999999997</v>
      </c>
      <c r="AA92">
        <f>武魂升阶!AA92*(1+VLOOKUP($B$1,武魂升星!$C$13:$Q$19,AA$2,0))+VLOOKUP($B$1,武魂升星!$C$5:$Q$11,AA$2,0)</f>
        <v>366.37</v>
      </c>
      <c r="AB92">
        <f>武魂升阶!AB92*(1+VLOOKUP($B$1,武魂升星!$C$13:$Q$19,AB$2,0))+VLOOKUP($B$1,武魂升星!$C$5:$Q$11,AB$2,0)</f>
        <v>360.93</v>
      </c>
      <c r="AC92">
        <f>武魂升阶!AC92*(1+VLOOKUP($B$1,武魂升星!$C$13:$Q$19,AC$2,0))+VLOOKUP($B$1,武魂升星!$C$5:$Q$11,AC$2,0)</f>
        <v>360.93</v>
      </c>
      <c r="AD92">
        <f>武魂升阶!AD92*(1+VLOOKUP($B$1,武魂升星!$C$13:$Q$19,AD$2,0))+VLOOKUP($B$1,武魂升星!$C$5:$Q$11,AD$2,0)</f>
        <v>0</v>
      </c>
      <c r="AE92">
        <f>武魂升阶!AE92*(1+VLOOKUP($B$1,武魂升星!$C$13:$Q$19,AE$2,0))+VLOOKUP($B$1,武魂升星!$C$5:$Q$11,AE$2,0)</f>
        <v>0</v>
      </c>
      <c r="AF92">
        <f>武魂升阶!AF92*(1+VLOOKUP($B$1,武魂升星!$C$13:$Q$19,AF$2,0))+VLOOKUP($B$1,武魂升星!$C$5:$Q$11,AF$2,0)</f>
        <v>570.12</v>
      </c>
      <c r="AG92">
        <f>武魂升阶!AG92*(1+VLOOKUP($B$1,武魂升星!$C$13:$Q$19,AG$2,0))+VLOOKUP($B$1,武魂升星!$C$5:$Q$11,AG$2,0)</f>
        <v>570.12</v>
      </c>
      <c r="AJ92">
        <f>武魂升阶!AJ92*(1+VLOOKUP($B$1,武魂升星!$C$13:$Q$19,AJ$2,0))+VLOOKUP($B$1,武魂升星!$C$5:$Q$11,AJ$2,0)</f>
        <v>16361.384</v>
      </c>
      <c r="AK92">
        <f>武魂升阶!AK92*(1+VLOOKUP($B$1,武魂升星!$C$13:$Q$19,AK$2,0))+VLOOKUP($B$1,武魂升星!$C$5:$Q$11,AK$2,0)</f>
        <v>6139.2139999999999</v>
      </c>
      <c r="AL92">
        <f>武魂升阶!AL92*(1+VLOOKUP($B$1,武魂升星!$C$13:$Q$19,AL$2,0))+VLOOKUP($B$1,武魂升星!$C$5:$Q$11,AL$2,0)</f>
        <v>1427.068</v>
      </c>
      <c r="AM92">
        <f>武魂升阶!AM92*(1+VLOOKUP($B$1,武魂升星!$C$13:$Q$19,AM$2,0))+VLOOKUP($B$1,武魂升星!$C$5:$Q$11,AM$2,0)</f>
        <v>1427.068</v>
      </c>
      <c r="AN92">
        <f>武魂升阶!AN92*(1+VLOOKUP($B$1,武魂升星!$C$13:$Q$19,AN$2,0))+VLOOKUP($B$1,武魂升星!$C$5:$Q$11,AN$2,0)</f>
        <v>360.93</v>
      </c>
      <c r="AO92">
        <f>武魂升阶!AO92*(1+VLOOKUP($B$1,武魂升星!$C$13:$Q$19,AO$2,0))+VLOOKUP($B$1,武魂升星!$C$5:$Q$11,AO$2,0)</f>
        <v>360.93</v>
      </c>
      <c r="AP92">
        <f>武魂升阶!AP92*(1+VLOOKUP($B$1,武魂升星!$C$13:$Q$19,AP$2,0))+VLOOKUP($B$1,武魂升星!$C$5:$Q$11,AP$2,0)</f>
        <v>362.01800000000003</v>
      </c>
      <c r="AQ92">
        <f>武魂升阶!AQ92*(1+VLOOKUP($B$1,武魂升星!$C$13:$Q$19,AQ$2,0))+VLOOKUP($B$1,武魂升星!$C$5:$Q$11,AQ$2,0)</f>
        <v>360.93</v>
      </c>
      <c r="AR92">
        <f>武魂升阶!AR92*(1+VLOOKUP($B$1,武魂升星!$C$13:$Q$19,AR$2,0))+VLOOKUP($B$1,武魂升星!$C$5:$Q$11,AR$2,0)</f>
        <v>360.93</v>
      </c>
      <c r="AS92">
        <f>武魂升阶!AS92*(1+VLOOKUP($B$1,武魂升星!$C$13:$Q$19,AS$2,0))+VLOOKUP($B$1,武魂升星!$C$5:$Q$11,AS$2,0)</f>
        <v>360.93</v>
      </c>
      <c r="AT92">
        <f>武魂升阶!AT92*(1+VLOOKUP($B$1,武魂升星!$C$13:$Q$19,AT$2,0))+VLOOKUP($B$1,武魂升星!$C$5:$Q$11,AT$2,0)</f>
        <v>0</v>
      </c>
      <c r="AU92">
        <f>武魂升阶!AU92*(1+VLOOKUP($B$1,武魂升星!$C$13:$Q$19,AU$2,0))+VLOOKUP($B$1,武魂升星!$C$5:$Q$11,AU$2,0)</f>
        <v>0</v>
      </c>
      <c r="AV92">
        <f>武魂升阶!AV92*(1+VLOOKUP($B$1,武魂升星!$C$13:$Q$19,AV$2,0))+VLOOKUP($B$1,武魂升星!$C$5:$Q$11,AV$2,0)</f>
        <v>570.12</v>
      </c>
      <c r="AW92">
        <f>武魂升阶!AW92*(1+VLOOKUP($B$1,武魂升星!$C$13:$Q$19,AW$2,0))+VLOOKUP($B$1,武魂升星!$C$5:$Q$11,AW$2,0)</f>
        <v>570.12</v>
      </c>
      <c r="AZ92">
        <f>VLOOKUP($B$2,武魂升星!$C$21:$D$27,2,0)</f>
        <v>0.48</v>
      </c>
      <c r="BA92">
        <f>VLOOKUP($B$2,武魂升星!$C$21:$D$27,2,0)</f>
        <v>0.48</v>
      </c>
      <c r="BB92">
        <f>VLOOKUP($B$2,武魂升星!$C$21:$D$27,2,0)</f>
        <v>0.48</v>
      </c>
      <c r="BC92">
        <f>VLOOKUP($B$2,武魂升星!$C$21:$D$27,2,0)</f>
        <v>0.48</v>
      </c>
      <c r="BD92">
        <f>VLOOKUP($B$2,武魂升星!$C$21:$D$27,2,0)</f>
        <v>0.48</v>
      </c>
      <c r="BE92">
        <f>VLOOKUP($B$2,武魂升星!$C$21:$D$27,2,0)</f>
        <v>0.48</v>
      </c>
      <c r="BF92">
        <f>VLOOKUP($B$2,武魂升星!$C$21:$D$27,2,0)</f>
        <v>0.48</v>
      </c>
      <c r="BG92">
        <f>VLOOKUP($B$2,武魂升星!$C$21:$D$27,2,0)</f>
        <v>0.48</v>
      </c>
      <c r="BH92">
        <f>VLOOKUP($B$2,武魂升星!$C$21:$D$27,2,0)</f>
        <v>0.48</v>
      </c>
      <c r="BI92">
        <f>VLOOKUP($B$2,武魂升星!$C$21:$D$27,2,0)</f>
        <v>0.48</v>
      </c>
      <c r="BJ92">
        <f>VLOOKUP($B$2,武魂升星!$C$21:$D$27,2,0)</f>
        <v>0.48</v>
      </c>
      <c r="BK92">
        <f>VLOOKUP($B$2,武魂升星!$C$21:$D$27,2,0)</f>
        <v>0.48</v>
      </c>
      <c r="BL92">
        <f>VLOOKUP($B$2,武魂升星!$C$21:$D$27,2,0)</f>
        <v>0.48</v>
      </c>
      <c r="BM92">
        <f>VLOOKUP($B$2,武魂升星!$C$21:$D$27,2,0)</f>
        <v>0.48</v>
      </c>
    </row>
    <row r="93" spans="2:65" x14ac:dyDescent="0.2">
      <c r="B93">
        <v>89</v>
      </c>
      <c r="D93">
        <f>武魂升阶!D93*(1+VLOOKUP($B$1,武魂升星!$C$13:$Q$19,D$2,0))+VLOOKUP($B$1,武魂升星!$C$5:$Q$11,D$2,0)</f>
        <v>18964.842000000004</v>
      </c>
      <c r="E93">
        <f>武魂升阶!E93*(1+VLOOKUP($B$1,武魂升星!$C$13:$Q$19,E$2,0))+VLOOKUP($B$1,武魂升星!$C$5:$Q$11,E$2,0)</f>
        <v>5764.9719999999998</v>
      </c>
      <c r="F93">
        <f>武魂升阶!F93*(1+VLOOKUP($B$1,武魂升星!$C$13:$Q$19,F$2,0))+VLOOKUP($B$1,武魂升星!$C$5:$Q$11,F$2,0)</f>
        <v>1738.732</v>
      </c>
      <c r="G93">
        <f>武魂升阶!G93*(1+VLOOKUP($B$1,武魂升星!$C$13:$Q$19,G$2,0))+VLOOKUP($B$1,武魂升星!$C$5:$Q$11,G$2,0)</f>
        <v>1738.732</v>
      </c>
      <c r="H93">
        <f>武魂升阶!H93*(1+VLOOKUP($B$1,武魂升星!$C$13:$Q$19,H$2,0))+VLOOKUP($B$1,武魂升星!$C$5:$Q$11,H$2,0)</f>
        <v>364.13</v>
      </c>
      <c r="I93">
        <f>武魂升阶!I93*(1+VLOOKUP($B$1,武魂升星!$C$13:$Q$19,I$2,0))+VLOOKUP($B$1,武魂升星!$C$5:$Q$11,I$2,0)</f>
        <v>364.13</v>
      </c>
      <c r="J93">
        <f>武魂升阶!J93*(1+VLOOKUP($B$1,武魂升星!$C$13:$Q$19,J$2,0))+VLOOKUP($B$1,武魂升星!$C$5:$Q$11,J$2,0)</f>
        <v>365.21800000000002</v>
      </c>
      <c r="K93">
        <f>武魂升阶!K93*(1+VLOOKUP($B$1,武魂升星!$C$13:$Q$19,K$2,0))+VLOOKUP($B$1,武魂升星!$C$5:$Q$11,K$2,0)</f>
        <v>364.13</v>
      </c>
      <c r="L93">
        <f>武魂升阶!L93*(1+VLOOKUP($B$1,武魂升星!$C$13:$Q$19,L$2,0))+VLOOKUP($B$1,武魂升星!$C$5:$Q$11,L$2,0)</f>
        <v>364.13</v>
      </c>
      <c r="M93">
        <f>武魂升阶!M93*(1+VLOOKUP($B$1,武魂升星!$C$13:$Q$19,M$2,0))+VLOOKUP($B$1,武魂升星!$C$5:$Q$11,M$2,0)</f>
        <v>364.13</v>
      </c>
      <c r="N93">
        <f>武魂升阶!N93*(1+VLOOKUP($B$1,武魂升星!$C$13:$Q$19,N$2,0))+VLOOKUP($B$1,武魂升星!$C$5:$Q$11,N$2,0)</f>
        <v>0</v>
      </c>
      <c r="O93">
        <f>武魂升阶!O93*(1+VLOOKUP($B$1,武魂升星!$C$13:$Q$19,O$2,0))+VLOOKUP($B$1,武魂升星!$C$5:$Q$11,O$2,0)</f>
        <v>0</v>
      </c>
      <c r="P93">
        <f>武魂升阶!P93*(1+VLOOKUP($B$1,武魂升星!$C$13:$Q$19,P$2,0))+VLOOKUP($B$1,武魂升星!$C$5:$Q$11,P$2,0)</f>
        <v>576.12</v>
      </c>
      <c r="Q93">
        <f>武魂升阶!Q93*(1+VLOOKUP($B$1,武魂升星!$C$13:$Q$19,Q$2,0))+VLOOKUP($B$1,武魂升星!$C$5:$Q$11,Q$2,0)</f>
        <v>576.12</v>
      </c>
      <c r="T93">
        <f>武魂升阶!T93*(1+VLOOKUP($B$1,武魂升星!$C$13:$Q$19,T$2,0))+VLOOKUP($B$1,武魂升星!$C$5:$Q$11,T$2,0)</f>
        <v>17715.902000000002</v>
      </c>
      <c r="U93">
        <f>武魂升阶!U93*(1+VLOOKUP($B$1,武魂升星!$C$13:$Q$19,U$2,0))+VLOOKUP($B$1,武魂升星!$C$5:$Q$11,U$2,0)</f>
        <v>5970.0560000000005</v>
      </c>
      <c r="V93">
        <f>武魂升阶!V93*(1+VLOOKUP($B$1,武魂升星!$C$13:$Q$19,V$2,0))+VLOOKUP($B$1,武魂升星!$C$5:$Q$11,V$2,0)</f>
        <v>1582.8600000000001</v>
      </c>
      <c r="W93">
        <f>武魂升阶!W93*(1+VLOOKUP($B$1,武魂升星!$C$13:$Q$19,W$2,0))+VLOOKUP($B$1,武魂升星!$C$5:$Q$11,W$2,0)</f>
        <v>1582.8600000000001</v>
      </c>
      <c r="X93">
        <f>武魂升阶!X93*(1+VLOOKUP($B$1,武魂升星!$C$13:$Q$19,X$2,0))+VLOOKUP($B$1,武魂升星!$C$5:$Q$11,X$2,0)</f>
        <v>358.69</v>
      </c>
      <c r="Y93">
        <f>武魂升阶!Y93*(1+VLOOKUP($B$1,武魂升星!$C$13:$Q$19,Y$2,0))+VLOOKUP($B$1,武魂升星!$C$5:$Q$11,Y$2,0)</f>
        <v>358.69</v>
      </c>
      <c r="Z93">
        <f>武魂升阶!Z93*(1+VLOOKUP($B$1,武魂升星!$C$13:$Q$19,Z$2,0))+VLOOKUP($B$1,武魂升星!$C$5:$Q$11,Z$2,0)</f>
        <v>370.65799999999996</v>
      </c>
      <c r="AA93">
        <f>武魂升阶!AA93*(1+VLOOKUP($B$1,武魂升星!$C$13:$Q$19,AA$2,0))+VLOOKUP($B$1,武魂升星!$C$5:$Q$11,AA$2,0)</f>
        <v>369.57</v>
      </c>
      <c r="AB93">
        <f>武魂升阶!AB93*(1+VLOOKUP($B$1,武魂升星!$C$13:$Q$19,AB$2,0))+VLOOKUP($B$1,武魂升星!$C$5:$Q$11,AB$2,0)</f>
        <v>364.13</v>
      </c>
      <c r="AC93">
        <f>武魂升阶!AC93*(1+VLOOKUP($B$1,武魂升星!$C$13:$Q$19,AC$2,0))+VLOOKUP($B$1,武魂升星!$C$5:$Q$11,AC$2,0)</f>
        <v>364.13</v>
      </c>
      <c r="AD93">
        <f>武魂升阶!AD93*(1+VLOOKUP($B$1,武魂升星!$C$13:$Q$19,AD$2,0))+VLOOKUP($B$1,武魂升星!$C$5:$Q$11,AD$2,0)</f>
        <v>0</v>
      </c>
      <c r="AE93">
        <f>武魂升阶!AE93*(1+VLOOKUP($B$1,武魂升星!$C$13:$Q$19,AE$2,0))+VLOOKUP($B$1,武魂升星!$C$5:$Q$11,AE$2,0)</f>
        <v>0</v>
      </c>
      <c r="AF93">
        <f>武魂升阶!AF93*(1+VLOOKUP($B$1,武魂升星!$C$13:$Q$19,AF$2,0))+VLOOKUP($B$1,武魂升星!$C$5:$Q$11,AF$2,0)</f>
        <v>576.12</v>
      </c>
      <c r="AG93">
        <f>武魂升阶!AG93*(1+VLOOKUP($B$1,武魂升星!$C$13:$Q$19,AG$2,0))+VLOOKUP($B$1,武魂升星!$C$5:$Q$11,AG$2,0)</f>
        <v>576.12</v>
      </c>
      <c r="AJ93">
        <f>武魂升阶!AJ93*(1+VLOOKUP($B$1,武魂升星!$C$13:$Q$19,AJ$2,0))+VLOOKUP($B$1,武魂升星!$C$5:$Q$11,AJ$2,0)</f>
        <v>16466.984</v>
      </c>
      <c r="AK93">
        <f>武魂升阶!AK93*(1+VLOOKUP($B$1,武魂升星!$C$13:$Q$19,AK$2,0))+VLOOKUP($B$1,武魂升星!$C$5:$Q$11,AK$2,0)</f>
        <v>6178.8140000000003</v>
      </c>
      <c r="AL93">
        <f>武魂升阶!AL93*(1+VLOOKUP($B$1,武魂升星!$C$13:$Q$19,AL$2,0))+VLOOKUP($B$1,武魂升星!$C$5:$Q$11,AL$2,0)</f>
        <v>1435.068</v>
      </c>
      <c r="AM93">
        <f>武魂升阶!AM93*(1+VLOOKUP($B$1,武魂升星!$C$13:$Q$19,AM$2,0))+VLOOKUP($B$1,武魂升星!$C$5:$Q$11,AM$2,0)</f>
        <v>1435.068</v>
      </c>
      <c r="AN93">
        <f>武魂升阶!AN93*(1+VLOOKUP($B$1,武魂升星!$C$13:$Q$19,AN$2,0))+VLOOKUP($B$1,武魂升星!$C$5:$Q$11,AN$2,0)</f>
        <v>364.13</v>
      </c>
      <c r="AO93">
        <f>武魂升阶!AO93*(1+VLOOKUP($B$1,武魂升星!$C$13:$Q$19,AO$2,0))+VLOOKUP($B$1,武魂升星!$C$5:$Q$11,AO$2,0)</f>
        <v>364.13</v>
      </c>
      <c r="AP93">
        <f>武魂升阶!AP93*(1+VLOOKUP($B$1,武魂升星!$C$13:$Q$19,AP$2,0))+VLOOKUP($B$1,武魂升星!$C$5:$Q$11,AP$2,0)</f>
        <v>365.21800000000002</v>
      </c>
      <c r="AQ93">
        <f>武魂升阶!AQ93*(1+VLOOKUP($B$1,武魂升星!$C$13:$Q$19,AQ$2,0))+VLOOKUP($B$1,武魂升星!$C$5:$Q$11,AQ$2,0)</f>
        <v>364.13</v>
      </c>
      <c r="AR93">
        <f>武魂升阶!AR93*(1+VLOOKUP($B$1,武魂升星!$C$13:$Q$19,AR$2,0))+VLOOKUP($B$1,武魂升星!$C$5:$Q$11,AR$2,0)</f>
        <v>364.13</v>
      </c>
      <c r="AS93">
        <f>武魂升阶!AS93*(1+VLOOKUP($B$1,武魂升星!$C$13:$Q$19,AS$2,0))+VLOOKUP($B$1,武魂升星!$C$5:$Q$11,AS$2,0)</f>
        <v>364.13</v>
      </c>
      <c r="AT93">
        <f>武魂升阶!AT93*(1+VLOOKUP($B$1,武魂升星!$C$13:$Q$19,AT$2,0))+VLOOKUP($B$1,武魂升星!$C$5:$Q$11,AT$2,0)</f>
        <v>0</v>
      </c>
      <c r="AU93">
        <f>武魂升阶!AU93*(1+VLOOKUP($B$1,武魂升星!$C$13:$Q$19,AU$2,0))+VLOOKUP($B$1,武魂升星!$C$5:$Q$11,AU$2,0)</f>
        <v>0</v>
      </c>
      <c r="AV93">
        <f>武魂升阶!AV93*(1+VLOOKUP($B$1,武魂升星!$C$13:$Q$19,AV$2,0))+VLOOKUP($B$1,武魂升星!$C$5:$Q$11,AV$2,0)</f>
        <v>576.12</v>
      </c>
      <c r="AW93">
        <f>武魂升阶!AW93*(1+VLOOKUP($B$1,武魂升星!$C$13:$Q$19,AW$2,0))+VLOOKUP($B$1,武魂升星!$C$5:$Q$11,AW$2,0)</f>
        <v>576.12</v>
      </c>
      <c r="AZ93">
        <f>VLOOKUP($B$2,武魂升星!$C$21:$D$27,2,0)</f>
        <v>0.48</v>
      </c>
      <c r="BA93">
        <f>VLOOKUP($B$2,武魂升星!$C$21:$D$27,2,0)</f>
        <v>0.48</v>
      </c>
      <c r="BB93">
        <f>VLOOKUP($B$2,武魂升星!$C$21:$D$27,2,0)</f>
        <v>0.48</v>
      </c>
      <c r="BC93">
        <f>VLOOKUP($B$2,武魂升星!$C$21:$D$27,2,0)</f>
        <v>0.48</v>
      </c>
      <c r="BD93">
        <f>VLOOKUP($B$2,武魂升星!$C$21:$D$27,2,0)</f>
        <v>0.48</v>
      </c>
      <c r="BE93">
        <f>VLOOKUP($B$2,武魂升星!$C$21:$D$27,2,0)</f>
        <v>0.48</v>
      </c>
      <c r="BF93">
        <f>VLOOKUP($B$2,武魂升星!$C$21:$D$27,2,0)</f>
        <v>0.48</v>
      </c>
      <c r="BG93">
        <f>VLOOKUP($B$2,武魂升星!$C$21:$D$27,2,0)</f>
        <v>0.48</v>
      </c>
      <c r="BH93">
        <f>VLOOKUP($B$2,武魂升星!$C$21:$D$27,2,0)</f>
        <v>0.48</v>
      </c>
      <c r="BI93">
        <f>VLOOKUP($B$2,武魂升星!$C$21:$D$27,2,0)</f>
        <v>0.48</v>
      </c>
      <c r="BJ93">
        <f>VLOOKUP($B$2,武魂升星!$C$21:$D$27,2,0)</f>
        <v>0.48</v>
      </c>
      <c r="BK93">
        <f>VLOOKUP($B$2,武魂升星!$C$21:$D$27,2,0)</f>
        <v>0.48</v>
      </c>
      <c r="BL93">
        <f>VLOOKUP($B$2,武魂升星!$C$21:$D$27,2,0)</f>
        <v>0.48</v>
      </c>
      <c r="BM93">
        <f>VLOOKUP($B$2,武魂升星!$C$21:$D$27,2,0)</f>
        <v>0.48</v>
      </c>
    </row>
    <row r="94" spans="2:65" x14ac:dyDescent="0.2">
      <c r="B94">
        <v>90</v>
      </c>
      <c r="D94">
        <f>武魂升阶!D94*(1+VLOOKUP($B$1,武魂升星!$C$13:$Q$19,D$2,0))+VLOOKUP($B$1,武魂升星!$C$5:$Q$11,D$2,0)</f>
        <v>19147.530000000002</v>
      </c>
      <c r="E94">
        <f>武魂升阶!E94*(1+VLOOKUP($B$1,武魂升星!$C$13:$Q$19,E$2,0))+VLOOKUP($B$1,武魂升星!$C$5:$Q$11,E$2,0)</f>
        <v>5814.12</v>
      </c>
      <c r="F94">
        <f>武魂升阶!F94*(1+VLOOKUP($B$1,武魂升星!$C$13:$Q$19,F$2,0))+VLOOKUP($B$1,武魂升星!$C$5:$Q$11,F$2,0)</f>
        <v>1754.54</v>
      </c>
      <c r="G94">
        <f>武魂升阶!G94*(1+VLOOKUP($B$1,武魂升星!$C$13:$Q$19,G$2,0))+VLOOKUP($B$1,武魂升星!$C$5:$Q$11,G$2,0)</f>
        <v>1754.54</v>
      </c>
      <c r="H94">
        <f>武魂升阶!H94*(1+VLOOKUP($B$1,武魂升星!$C$13:$Q$19,H$2,0))+VLOOKUP($B$1,武魂升星!$C$5:$Q$11,H$2,0)</f>
        <v>367.65</v>
      </c>
      <c r="I94">
        <f>武魂升阶!I94*(1+VLOOKUP($B$1,武魂升星!$C$13:$Q$19,I$2,0))+VLOOKUP($B$1,武魂升星!$C$5:$Q$11,I$2,0)</f>
        <v>367.65</v>
      </c>
      <c r="J94">
        <f>武魂升阶!J94*(1+VLOOKUP($B$1,武魂升星!$C$13:$Q$19,J$2,0))+VLOOKUP($B$1,武魂升星!$C$5:$Q$11,J$2,0)</f>
        <v>368.80199999999996</v>
      </c>
      <c r="K94">
        <f>武魂升阶!K94*(1+VLOOKUP($B$1,武魂升星!$C$13:$Q$19,K$2,0))+VLOOKUP($B$1,武魂升星!$C$5:$Q$11,K$2,0)</f>
        <v>367.65</v>
      </c>
      <c r="L94">
        <f>武魂升阶!L94*(1+VLOOKUP($B$1,武魂升星!$C$13:$Q$19,L$2,0))+VLOOKUP($B$1,武魂升星!$C$5:$Q$11,L$2,0)</f>
        <v>367.65</v>
      </c>
      <c r="M94">
        <f>武魂升阶!M94*(1+VLOOKUP($B$1,武魂升星!$C$13:$Q$19,M$2,0))+VLOOKUP($B$1,武魂升星!$C$5:$Q$11,M$2,0)</f>
        <v>367.65</v>
      </c>
      <c r="N94">
        <f>武魂升阶!N94*(1+VLOOKUP($B$1,武魂升星!$C$13:$Q$19,N$2,0))+VLOOKUP($B$1,武魂升星!$C$5:$Q$11,N$2,0)</f>
        <v>0</v>
      </c>
      <c r="O94">
        <f>武魂升阶!O94*(1+VLOOKUP($B$1,武魂升星!$C$13:$Q$19,O$2,0))+VLOOKUP($B$1,武魂升星!$C$5:$Q$11,O$2,0)</f>
        <v>0</v>
      </c>
      <c r="P94">
        <f>武魂升阶!P94*(1+VLOOKUP($B$1,武魂升星!$C$13:$Q$19,P$2,0))+VLOOKUP($B$1,武魂升星!$C$5:$Q$11,P$2,0)</f>
        <v>585</v>
      </c>
      <c r="Q94">
        <f>武魂升阶!Q94*(1+VLOOKUP($B$1,武魂升星!$C$13:$Q$19,Q$2,0))+VLOOKUP($B$1,武魂升星!$C$5:$Q$11,Q$2,0)</f>
        <v>585</v>
      </c>
      <c r="T94">
        <f>武魂升阶!T94*(1+VLOOKUP($B$1,武魂升星!$C$13:$Q$19,T$2,0))+VLOOKUP($B$1,武魂升星!$C$5:$Q$11,T$2,0)</f>
        <v>17880.330000000002</v>
      </c>
      <c r="U94">
        <f>武魂升阶!U94*(1+VLOOKUP($B$1,武魂升星!$C$13:$Q$19,U$2,0))+VLOOKUP($B$1,武魂升星!$C$5:$Q$11,U$2,0)</f>
        <v>6022.02</v>
      </c>
      <c r="V94">
        <f>武魂升阶!V94*(1+VLOOKUP($B$1,武魂升星!$C$13:$Q$19,V$2,0))+VLOOKUP($B$1,武魂升星!$C$5:$Q$11,V$2,0)</f>
        <v>1596.1399999999999</v>
      </c>
      <c r="W94">
        <f>武魂升阶!W94*(1+VLOOKUP($B$1,武魂升星!$C$13:$Q$19,W$2,0))+VLOOKUP($B$1,武魂升星!$C$5:$Q$11,W$2,0)</f>
        <v>1596.1399999999999</v>
      </c>
      <c r="X94">
        <f>武魂升阶!X94*(1+VLOOKUP($B$1,武魂升星!$C$13:$Q$19,X$2,0))+VLOOKUP($B$1,武魂升星!$C$5:$Q$11,X$2,0)</f>
        <v>361.89</v>
      </c>
      <c r="Y94">
        <f>武魂升阶!Y94*(1+VLOOKUP($B$1,武魂升星!$C$13:$Q$19,Y$2,0))+VLOOKUP($B$1,武魂升星!$C$5:$Q$11,Y$2,0)</f>
        <v>361.89</v>
      </c>
      <c r="Z94">
        <f>武魂升阶!Z94*(1+VLOOKUP($B$1,武魂升星!$C$13:$Q$19,Z$2,0))+VLOOKUP($B$1,武魂升星!$C$5:$Q$11,Z$2,0)</f>
        <v>374.56199999999995</v>
      </c>
      <c r="AA94">
        <f>武魂升阶!AA94*(1+VLOOKUP($B$1,武魂升星!$C$13:$Q$19,AA$2,0))+VLOOKUP($B$1,武魂升星!$C$5:$Q$11,AA$2,0)</f>
        <v>373.40999999999997</v>
      </c>
      <c r="AB94">
        <f>武魂升阶!AB94*(1+VLOOKUP($B$1,武魂升星!$C$13:$Q$19,AB$2,0))+VLOOKUP($B$1,武魂升星!$C$5:$Q$11,AB$2,0)</f>
        <v>367.65</v>
      </c>
      <c r="AC94">
        <f>武魂升阶!AC94*(1+VLOOKUP($B$1,武魂升星!$C$13:$Q$19,AC$2,0))+VLOOKUP($B$1,武魂升星!$C$5:$Q$11,AC$2,0)</f>
        <v>367.65</v>
      </c>
      <c r="AD94">
        <f>武魂升阶!AD94*(1+VLOOKUP($B$1,武魂升星!$C$13:$Q$19,AD$2,0))+VLOOKUP($B$1,武魂升星!$C$5:$Q$11,AD$2,0)</f>
        <v>0</v>
      </c>
      <c r="AE94">
        <f>武魂升阶!AE94*(1+VLOOKUP($B$1,武魂升星!$C$13:$Q$19,AE$2,0))+VLOOKUP($B$1,武魂升星!$C$5:$Q$11,AE$2,0)</f>
        <v>0</v>
      </c>
      <c r="AF94">
        <f>武魂升阶!AF94*(1+VLOOKUP($B$1,武魂升星!$C$13:$Q$19,AF$2,0))+VLOOKUP($B$1,武魂升星!$C$5:$Q$11,AF$2,0)</f>
        <v>585</v>
      </c>
      <c r="AG94">
        <f>武魂升阶!AG94*(1+VLOOKUP($B$1,武魂升星!$C$13:$Q$19,AG$2,0))+VLOOKUP($B$1,武魂升星!$C$5:$Q$11,AG$2,0)</f>
        <v>585</v>
      </c>
      <c r="AJ94">
        <f>武魂升阶!AJ94*(1+VLOOKUP($B$1,武魂升星!$C$13:$Q$19,AJ$2,0))+VLOOKUP($B$1,武魂升星!$C$5:$Q$11,AJ$2,0)</f>
        <v>16613.13</v>
      </c>
      <c r="AK94">
        <f>武魂升阶!AK94*(1+VLOOKUP($B$1,武魂升星!$C$13:$Q$19,AK$2,0))+VLOOKUP($B$1,武魂升星!$C$5:$Q$11,AK$2,0)</f>
        <v>6233.88</v>
      </c>
      <c r="AL94">
        <f>武魂升阶!AL94*(1+VLOOKUP($B$1,武魂升星!$C$13:$Q$19,AL$2,0))+VLOOKUP($B$1,武魂升星!$C$5:$Q$11,AL$2,0)</f>
        <v>1446.38</v>
      </c>
      <c r="AM94">
        <f>武魂升阶!AM94*(1+VLOOKUP($B$1,武魂升星!$C$13:$Q$19,AM$2,0))+VLOOKUP($B$1,武魂升星!$C$5:$Q$11,AM$2,0)</f>
        <v>1446.38</v>
      </c>
      <c r="AN94">
        <f>武魂升阶!AN94*(1+VLOOKUP($B$1,武魂升星!$C$13:$Q$19,AN$2,0))+VLOOKUP($B$1,武魂升星!$C$5:$Q$11,AN$2,0)</f>
        <v>367.65</v>
      </c>
      <c r="AO94">
        <f>武魂升阶!AO94*(1+VLOOKUP($B$1,武魂升星!$C$13:$Q$19,AO$2,0))+VLOOKUP($B$1,武魂升星!$C$5:$Q$11,AO$2,0)</f>
        <v>367.65</v>
      </c>
      <c r="AP94">
        <f>武魂升阶!AP94*(1+VLOOKUP($B$1,武魂升星!$C$13:$Q$19,AP$2,0))+VLOOKUP($B$1,武魂升星!$C$5:$Q$11,AP$2,0)</f>
        <v>368.80199999999996</v>
      </c>
      <c r="AQ94">
        <f>武魂升阶!AQ94*(1+VLOOKUP($B$1,武魂升星!$C$13:$Q$19,AQ$2,0))+VLOOKUP($B$1,武魂升星!$C$5:$Q$11,AQ$2,0)</f>
        <v>367.65</v>
      </c>
      <c r="AR94">
        <f>武魂升阶!AR94*(1+VLOOKUP($B$1,武魂升星!$C$13:$Q$19,AR$2,0))+VLOOKUP($B$1,武魂升星!$C$5:$Q$11,AR$2,0)</f>
        <v>367.65</v>
      </c>
      <c r="AS94">
        <f>武魂升阶!AS94*(1+VLOOKUP($B$1,武魂升星!$C$13:$Q$19,AS$2,0))+VLOOKUP($B$1,武魂升星!$C$5:$Q$11,AS$2,0)</f>
        <v>367.65</v>
      </c>
      <c r="AT94">
        <f>武魂升阶!AT94*(1+VLOOKUP($B$1,武魂升星!$C$13:$Q$19,AT$2,0))+VLOOKUP($B$1,武魂升星!$C$5:$Q$11,AT$2,0)</f>
        <v>0</v>
      </c>
      <c r="AU94">
        <f>武魂升阶!AU94*(1+VLOOKUP($B$1,武魂升星!$C$13:$Q$19,AU$2,0))+VLOOKUP($B$1,武魂升星!$C$5:$Q$11,AU$2,0)</f>
        <v>0</v>
      </c>
      <c r="AV94">
        <f>武魂升阶!AV94*(1+VLOOKUP($B$1,武魂升星!$C$13:$Q$19,AV$2,0))+VLOOKUP($B$1,武魂升星!$C$5:$Q$11,AV$2,0)</f>
        <v>585</v>
      </c>
      <c r="AW94">
        <f>武魂升阶!AW94*(1+VLOOKUP($B$1,武魂升星!$C$13:$Q$19,AW$2,0))+VLOOKUP($B$1,武魂升星!$C$5:$Q$11,AW$2,0)</f>
        <v>585</v>
      </c>
      <c r="AZ94">
        <f>VLOOKUP($B$2,武魂升星!$C$21:$D$27,2,0)</f>
        <v>0.48</v>
      </c>
      <c r="BA94">
        <f>VLOOKUP($B$2,武魂升星!$C$21:$D$27,2,0)</f>
        <v>0.48</v>
      </c>
      <c r="BB94">
        <f>VLOOKUP($B$2,武魂升星!$C$21:$D$27,2,0)</f>
        <v>0.48</v>
      </c>
      <c r="BC94">
        <f>VLOOKUP($B$2,武魂升星!$C$21:$D$27,2,0)</f>
        <v>0.48</v>
      </c>
      <c r="BD94">
        <f>VLOOKUP($B$2,武魂升星!$C$21:$D$27,2,0)</f>
        <v>0.48</v>
      </c>
      <c r="BE94">
        <f>VLOOKUP($B$2,武魂升星!$C$21:$D$27,2,0)</f>
        <v>0.48</v>
      </c>
      <c r="BF94">
        <f>VLOOKUP($B$2,武魂升星!$C$21:$D$27,2,0)</f>
        <v>0.48</v>
      </c>
      <c r="BG94">
        <f>VLOOKUP($B$2,武魂升星!$C$21:$D$27,2,0)</f>
        <v>0.48</v>
      </c>
      <c r="BH94">
        <f>VLOOKUP($B$2,武魂升星!$C$21:$D$27,2,0)</f>
        <v>0.48</v>
      </c>
      <c r="BI94">
        <f>VLOOKUP($B$2,武魂升星!$C$21:$D$27,2,0)</f>
        <v>0.48</v>
      </c>
      <c r="BJ94">
        <f>VLOOKUP($B$2,武魂升星!$C$21:$D$27,2,0)</f>
        <v>0.48</v>
      </c>
      <c r="BK94">
        <f>VLOOKUP($B$2,武魂升星!$C$21:$D$27,2,0)</f>
        <v>0.48</v>
      </c>
      <c r="BL94">
        <f>VLOOKUP($B$2,武魂升星!$C$21:$D$27,2,0)</f>
        <v>0.48</v>
      </c>
      <c r="BM94">
        <f>VLOOKUP($B$2,武魂升星!$C$21:$D$27,2,0)</f>
        <v>0.48</v>
      </c>
    </row>
    <row r="95" spans="2:65" x14ac:dyDescent="0.2">
      <c r="B95">
        <v>91</v>
      </c>
      <c r="D95">
        <f>武魂升阶!D95*(1+VLOOKUP($B$1,武魂升星!$C$13:$Q$19,D$2,0))+VLOOKUP($B$1,武魂升星!$C$5:$Q$11,D$2,0)</f>
        <v>19279.530000000002</v>
      </c>
      <c r="E95">
        <f>武魂升阶!E95*(1+VLOOKUP($B$1,武魂升星!$C$13:$Q$19,E$2,0))+VLOOKUP($B$1,武魂升星!$C$5:$Q$11,E$2,0)</f>
        <v>5849.32</v>
      </c>
      <c r="F95">
        <f>武魂升阶!F95*(1+VLOOKUP($B$1,武魂升星!$C$13:$Q$19,F$2,0))+VLOOKUP($B$1,武魂升星!$C$5:$Q$11,F$2,0)</f>
        <v>1765.74</v>
      </c>
      <c r="G95">
        <f>武魂升阶!G95*(1+VLOOKUP($B$1,武魂升星!$C$13:$Q$19,G$2,0))+VLOOKUP($B$1,武魂升星!$C$5:$Q$11,G$2,0)</f>
        <v>1765.74</v>
      </c>
      <c r="H95">
        <f>武魂升阶!H95*(1+VLOOKUP($B$1,武魂升星!$C$13:$Q$19,H$2,0))+VLOOKUP($B$1,武魂升星!$C$5:$Q$11,H$2,0)</f>
        <v>370.84999999999997</v>
      </c>
      <c r="I95">
        <f>武魂升阶!I95*(1+VLOOKUP($B$1,武魂升星!$C$13:$Q$19,I$2,0))+VLOOKUP($B$1,武魂升星!$C$5:$Q$11,I$2,0)</f>
        <v>370.84999999999997</v>
      </c>
      <c r="J95">
        <f>武魂升阶!J95*(1+VLOOKUP($B$1,武魂升星!$C$13:$Q$19,J$2,0))+VLOOKUP($B$1,武魂升星!$C$5:$Q$11,J$2,0)</f>
        <v>372.00200000000001</v>
      </c>
      <c r="K95">
        <f>武魂升阶!K95*(1+VLOOKUP($B$1,武魂升星!$C$13:$Q$19,K$2,0))+VLOOKUP($B$1,武魂升星!$C$5:$Q$11,K$2,0)</f>
        <v>370.84999999999997</v>
      </c>
      <c r="L95">
        <f>武魂升阶!L95*(1+VLOOKUP($B$1,武魂升星!$C$13:$Q$19,L$2,0))+VLOOKUP($B$1,武魂升星!$C$5:$Q$11,L$2,0)</f>
        <v>370.84999999999997</v>
      </c>
      <c r="M95">
        <f>武魂升阶!M95*(1+VLOOKUP($B$1,武魂升星!$C$13:$Q$19,M$2,0))+VLOOKUP($B$1,武魂升星!$C$5:$Q$11,M$2,0)</f>
        <v>370.84999999999997</v>
      </c>
      <c r="N95">
        <f>武魂升阶!N95*(1+VLOOKUP($B$1,武魂升星!$C$13:$Q$19,N$2,0))+VLOOKUP($B$1,武魂升星!$C$5:$Q$11,N$2,0)</f>
        <v>0</v>
      </c>
      <c r="O95">
        <f>武魂升阶!O95*(1+VLOOKUP($B$1,武魂升星!$C$13:$Q$19,O$2,0))+VLOOKUP($B$1,武魂升星!$C$5:$Q$11,O$2,0)</f>
        <v>0</v>
      </c>
      <c r="P95">
        <f>武魂升阶!P95*(1+VLOOKUP($B$1,武魂升星!$C$13:$Q$19,P$2,0))+VLOOKUP($B$1,武魂升星!$C$5:$Q$11,P$2,0)</f>
        <v>591</v>
      </c>
      <c r="Q95">
        <f>武魂升阶!Q95*(1+VLOOKUP($B$1,武魂升星!$C$13:$Q$19,Q$2,0))+VLOOKUP($B$1,武魂升星!$C$5:$Q$11,Q$2,0)</f>
        <v>591</v>
      </c>
      <c r="T95">
        <f>武魂升阶!T95*(1+VLOOKUP($B$1,武魂升星!$C$13:$Q$19,T$2,0))+VLOOKUP($B$1,武魂升星!$C$5:$Q$11,T$2,0)</f>
        <v>17999.13</v>
      </c>
      <c r="U95">
        <f>武魂升阶!U95*(1+VLOOKUP($B$1,武魂升星!$C$13:$Q$19,U$2,0))+VLOOKUP($B$1,武魂升星!$C$5:$Q$11,U$2,0)</f>
        <v>6059.42</v>
      </c>
      <c r="V95">
        <f>武魂升阶!V95*(1+VLOOKUP($B$1,武魂升星!$C$13:$Q$19,V$2,0))+VLOOKUP($B$1,武魂升星!$C$5:$Q$11,V$2,0)</f>
        <v>1605.74</v>
      </c>
      <c r="W95">
        <f>武魂升阶!W95*(1+VLOOKUP($B$1,武魂升星!$C$13:$Q$19,W$2,0))+VLOOKUP($B$1,武魂升星!$C$5:$Q$11,W$2,0)</f>
        <v>1605.74</v>
      </c>
      <c r="X95">
        <f>武魂升阶!X95*(1+VLOOKUP($B$1,武魂升星!$C$13:$Q$19,X$2,0))+VLOOKUP($B$1,武魂升星!$C$5:$Q$11,X$2,0)</f>
        <v>365.09</v>
      </c>
      <c r="Y95">
        <f>武魂升阶!Y95*(1+VLOOKUP($B$1,武魂升星!$C$13:$Q$19,Y$2,0))+VLOOKUP($B$1,武魂升星!$C$5:$Q$11,Y$2,0)</f>
        <v>365.09</v>
      </c>
      <c r="Z95">
        <f>武魂升阶!Z95*(1+VLOOKUP($B$1,武魂升星!$C$13:$Q$19,Z$2,0))+VLOOKUP($B$1,武魂升星!$C$5:$Q$11,Z$2,0)</f>
        <v>377.762</v>
      </c>
      <c r="AA95">
        <f>武魂升阶!AA95*(1+VLOOKUP($B$1,武魂升星!$C$13:$Q$19,AA$2,0))+VLOOKUP($B$1,武魂升星!$C$5:$Q$11,AA$2,0)</f>
        <v>376.60999999999996</v>
      </c>
      <c r="AB95">
        <f>武魂升阶!AB95*(1+VLOOKUP($B$1,武魂升星!$C$13:$Q$19,AB$2,0))+VLOOKUP($B$1,武魂升星!$C$5:$Q$11,AB$2,0)</f>
        <v>370.84999999999997</v>
      </c>
      <c r="AC95">
        <f>武魂升阶!AC95*(1+VLOOKUP($B$1,武魂升星!$C$13:$Q$19,AC$2,0))+VLOOKUP($B$1,武魂升星!$C$5:$Q$11,AC$2,0)</f>
        <v>370.84999999999997</v>
      </c>
      <c r="AD95">
        <f>武魂升阶!AD95*(1+VLOOKUP($B$1,武魂升星!$C$13:$Q$19,AD$2,0))+VLOOKUP($B$1,武魂升星!$C$5:$Q$11,AD$2,0)</f>
        <v>0</v>
      </c>
      <c r="AE95">
        <f>武魂升阶!AE95*(1+VLOOKUP($B$1,武魂升星!$C$13:$Q$19,AE$2,0))+VLOOKUP($B$1,武魂升星!$C$5:$Q$11,AE$2,0)</f>
        <v>0</v>
      </c>
      <c r="AF95">
        <f>武魂升阶!AF95*(1+VLOOKUP($B$1,武魂升星!$C$13:$Q$19,AF$2,0))+VLOOKUP($B$1,武魂升星!$C$5:$Q$11,AF$2,0)</f>
        <v>591</v>
      </c>
      <c r="AG95">
        <f>武魂升阶!AG95*(1+VLOOKUP($B$1,武魂升星!$C$13:$Q$19,AG$2,0))+VLOOKUP($B$1,武魂升星!$C$5:$Q$11,AG$2,0)</f>
        <v>591</v>
      </c>
      <c r="AJ95">
        <f>武魂升阶!AJ95*(1+VLOOKUP($B$1,武魂升星!$C$13:$Q$19,AJ$2,0))+VLOOKUP($B$1,武魂升星!$C$5:$Q$11,AJ$2,0)</f>
        <v>16718.730000000003</v>
      </c>
      <c r="AK95">
        <f>武魂升阶!AK95*(1+VLOOKUP($B$1,武魂升星!$C$13:$Q$19,AK$2,0))+VLOOKUP($B$1,武魂升星!$C$5:$Q$11,AK$2,0)</f>
        <v>6273.48</v>
      </c>
      <c r="AL95">
        <f>武魂升阶!AL95*(1+VLOOKUP($B$1,武魂升星!$C$13:$Q$19,AL$2,0))+VLOOKUP($B$1,武魂升星!$C$5:$Q$11,AL$2,0)</f>
        <v>1454.38</v>
      </c>
      <c r="AM95">
        <f>武魂升阶!AM95*(1+VLOOKUP($B$1,武魂升星!$C$13:$Q$19,AM$2,0))+VLOOKUP($B$1,武魂升星!$C$5:$Q$11,AM$2,0)</f>
        <v>1454.38</v>
      </c>
      <c r="AN95">
        <f>武魂升阶!AN95*(1+VLOOKUP($B$1,武魂升星!$C$13:$Q$19,AN$2,0))+VLOOKUP($B$1,武魂升星!$C$5:$Q$11,AN$2,0)</f>
        <v>370.84999999999997</v>
      </c>
      <c r="AO95">
        <f>武魂升阶!AO95*(1+VLOOKUP($B$1,武魂升星!$C$13:$Q$19,AO$2,0))+VLOOKUP($B$1,武魂升星!$C$5:$Q$11,AO$2,0)</f>
        <v>370.84999999999997</v>
      </c>
      <c r="AP95">
        <f>武魂升阶!AP95*(1+VLOOKUP($B$1,武魂升星!$C$13:$Q$19,AP$2,0))+VLOOKUP($B$1,武魂升星!$C$5:$Q$11,AP$2,0)</f>
        <v>372.00200000000001</v>
      </c>
      <c r="AQ95">
        <f>武魂升阶!AQ95*(1+VLOOKUP($B$1,武魂升星!$C$13:$Q$19,AQ$2,0))+VLOOKUP($B$1,武魂升星!$C$5:$Q$11,AQ$2,0)</f>
        <v>370.84999999999997</v>
      </c>
      <c r="AR95">
        <f>武魂升阶!AR95*(1+VLOOKUP($B$1,武魂升星!$C$13:$Q$19,AR$2,0))+VLOOKUP($B$1,武魂升星!$C$5:$Q$11,AR$2,0)</f>
        <v>370.84999999999997</v>
      </c>
      <c r="AS95">
        <f>武魂升阶!AS95*(1+VLOOKUP($B$1,武魂升星!$C$13:$Q$19,AS$2,0))+VLOOKUP($B$1,武魂升星!$C$5:$Q$11,AS$2,0)</f>
        <v>370.84999999999997</v>
      </c>
      <c r="AT95">
        <f>武魂升阶!AT95*(1+VLOOKUP($B$1,武魂升星!$C$13:$Q$19,AT$2,0))+VLOOKUP($B$1,武魂升星!$C$5:$Q$11,AT$2,0)</f>
        <v>0</v>
      </c>
      <c r="AU95">
        <f>武魂升阶!AU95*(1+VLOOKUP($B$1,武魂升星!$C$13:$Q$19,AU$2,0))+VLOOKUP($B$1,武魂升星!$C$5:$Q$11,AU$2,0)</f>
        <v>0</v>
      </c>
      <c r="AV95">
        <f>武魂升阶!AV95*(1+VLOOKUP($B$1,武魂升星!$C$13:$Q$19,AV$2,0))+VLOOKUP($B$1,武魂升星!$C$5:$Q$11,AV$2,0)</f>
        <v>591</v>
      </c>
      <c r="AW95">
        <f>武魂升阶!AW95*(1+VLOOKUP($B$1,武魂升星!$C$13:$Q$19,AW$2,0))+VLOOKUP($B$1,武魂升星!$C$5:$Q$11,AW$2,0)</f>
        <v>591</v>
      </c>
      <c r="AZ95">
        <f>VLOOKUP($B$2,武魂升星!$C$21:$D$27,2,0)</f>
        <v>0.48</v>
      </c>
      <c r="BA95">
        <f>VLOOKUP($B$2,武魂升星!$C$21:$D$27,2,0)</f>
        <v>0.48</v>
      </c>
      <c r="BB95">
        <f>VLOOKUP($B$2,武魂升星!$C$21:$D$27,2,0)</f>
        <v>0.48</v>
      </c>
      <c r="BC95">
        <f>VLOOKUP($B$2,武魂升星!$C$21:$D$27,2,0)</f>
        <v>0.48</v>
      </c>
      <c r="BD95">
        <f>VLOOKUP($B$2,武魂升星!$C$21:$D$27,2,0)</f>
        <v>0.48</v>
      </c>
      <c r="BE95">
        <f>VLOOKUP($B$2,武魂升星!$C$21:$D$27,2,0)</f>
        <v>0.48</v>
      </c>
      <c r="BF95">
        <f>VLOOKUP($B$2,武魂升星!$C$21:$D$27,2,0)</f>
        <v>0.48</v>
      </c>
      <c r="BG95">
        <f>VLOOKUP($B$2,武魂升星!$C$21:$D$27,2,0)</f>
        <v>0.48</v>
      </c>
      <c r="BH95">
        <f>VLOOKUP($B$2,武魂升星!$C$21:$D$27,2,0)</f>
        <v>0.48</v>
      </c>
      <c r="BI95">
        <f>VLOOKUP($B$2,武魂升星!$C$21:$D$27,2,0)</f>
        <v>0.48</v>
      </c>
      <c r="BJ95">
        <f>VLOOKUP($B$2,武魂升星!$C$21:$D$27,2,0)</f>
        <v>0.48</v>
      </c>
      <c r="BK95">
        <f>VLOOKUP($B$2,武魂升星!$C$21:$D$27,2,0)</f>
        <v>0.48</v>
      </c>
      <c r="BL95">
        <f>VLOOKUP($B$2,武魂升星!$C$21:$D$27,2,0)</f>
        <v>0.48</v>
      </c>
      <c r="BM95">
        <f>VLOOKUP($B$2,武魂升星!$C$21:$D$27,2,0)</f>
        <v>0.48</v>
      </c>
    </row>
    <row r="96" spans="2:65" x14ac:dyDescent="0.2">
      <c r="B96">
        <v>92</v>
      </c>
      <c r="D96">
        <f>武魂升阶!D96*(1+VLOOKUP($B$1,武魂升星!$C$13:$Q$19,D$2,0))+VLOOKUP($B$1,武魂升星!$C$5:$Q$11,D$2,0)</f>
        <v>19411.530000000002</v>
      </c>
      <c r="E96">
        <f>武魂升阶!E96*(1+VLOOKUP($B$1,武魂升星!$C$13:$Q$19,E$2,0))+VLOOKUP($B$1,武魂升星!$C$5:$Q$11,E$2,0)</f>
        <v>5884.52</v>
      </c>
      <c r="F96">
        <f>武魂升阶!F96*(1+VLOOKUP($B$1,武魂升星!$C$13:$Q$19,F$2,0))+VLOOKUP($B$1,武魂升星!$C$5:$Q$11,F$2,0)</f>
        <v>1776.94</v>
      </c>
      <c r="G96">
        <f>武魂升阶!G96*(1+VLOOKUP($B$1,武魂升星!$C$13:$Q$19,G$2,0))+VLOOKUP($B$1,武魂升星!$C$5:$Q$11,G$2,0)</f>
        <v>1776.94</v>
      </c>
      <c r="H96">
        <f>武魂升阶!H96*(1+VLOOKUP($B$1,武魂升星!$C$13:$Q$19,H$2,0))+VLOOKUP($B$1,武魂升星!$C$5:$Q$11,H$2,0)</f>
        <v>374.05</v>
      </c>
      <c r="I96">
        <f>武魂升阶!I96*(1+VLOOKUP($B$1,武魂升星!$C$13:$Q$19,I$2,0))+VLOOKUP($B$1,武魂升星!$C$5:$Q$11,I$2,0)</f>
        <v>374.05</v>
      </c>
      <c r="J96">
        <f>武魂升阶!J96*(1+VLOOKUP($B$1,武魂升星!$C$13:$Q$19,J$2,0))+VLOOKUP($B$1,武魂升星!$C$5:$Q$11,J$2,0)</f>
        <v>375.202</v>
      </c>
      <c r="K96">
        <f>武魂升阶!K96*(1+VLOOKUP($B$1,武魂升星!$C$13:$Q$19,K$2,0))+VLOOKUP($B$1,武魂升星!$C$5:$Q$11,K$2,0)</f>
        <v>374.05</v>
      </c>
      <c r="L96">
        <f>武魂升阶!L96*(1+VLOOKUP($B$1,武魂升星!$C$13:$Q$19,L$2,0))+VLOOKUP($B$1,武魂升星!$C$5:$Q$11,L$2,0)</f>
        <v>374.05</v>
      </c>
      <c r="M96">
        <f>武魂升阶!M96*(1+VLOOKUP($B$1,武魂升星!$C$13:$Q$19,M$2,0))+VLOOKUP($B$1,武魂升星!$C$5:$Q$11,M$2,0)</f>
        <v>374.05</v>
      </c>
      <c r="N96">
        <f>武魂升阶!N96*(1+VLOOKUP($B$1,武魂升星!$C$13:$Q$19,N$2,0))+VLOOKUP($B$1,武魂升星!$C$5:$Q$11,N$2,0)</f>
        <v>0</v>
      </c>
      <c r="O96">
        <f>武魂升阶!O96*(1+VLOOKUP($B$1,武魂升星!$C$13:$Q$19,O$2,0))+VLOOKUP($B$1,武魂升星!$C$5:$Q$11,O$2,0)</f>
        <v>0</v>
      </c>
      <c r="P96">
        <f>武魂升阶!P96*(1+VLOOKUP($B$1,武魂升星!$C$13:$Q$19,P$2,0))+VLOOKUP($B$1,武魂升星!$C$5:$Q$11,P$2,0)</f>
        <v>597</v>
      </c>
      <c r="Q96">
        <f>武魂升阶!Q96*(1+VLOOKUP($B$1,武魂升星!$C$13:$Q$19,Q$2,0))+VLOOKUP($B$1,武魂升星!$C$5:$Q$11,Q$2,0)</f>
        <v>597</v>
      </c>
      <c r="T96">
        <f>武魂升阶!T96*(1+VLOOKUP($B$1,武魂升星!$C$13:$Q$19,T$2,0))+VLOOKUP($B$1,武魂升星!$C$5:$Q$11,T$2,0)</f>
        <v>18117.93</v>
      </c>
      <c r="U96">
        <f>武魂升阶!U96*(1+VLOOKUP($B$1,武魂升星!$C$13:$Q$19,U$2,0))+VLOOKUP($B$1,武魂升星!$C$5:$Q$11,U$2,0)</f>
        <v>6096.82</v>
      </c>
      <c r="V96">
        <f>武魂升阶!V96*(1+VLOOKUP($B$1,武魂升星!$C$13:$Q$19,V$2,0))+VLOOKUP($B$1,武魂升星!$C$5:$Q$11,V$2,0)</f>
        <v>1615.3400000000001</v>
      </c>
      <c r="W96">
        <f>武魂升阶!W96*(1+VLOOKUP($B$1,武魂升星!$C$13:$Q$19,W$2,0))+VLOOKUP($B$1,武魂升星!$C$5:$Q$11,W$2,0)</f>
        <v>1615.3400000000001</v>
      </c>
      <c r="X96">
        <f>武魂升阶!X96*(1+VLOOKUP($B$1,武魂升星!$C$13:$Q$19,X$2,0))+VLOOKUP($B$1,武魂升星!$C$5:$Q$11,X$2,0)</f>
        <v>368.29</v>
      </c>
      <c r="Y96">
        <f>武魂升阶!Y96*(1+VLOOKUP($B$1,武魂升星!$C$13:$Q$19,Y$2,0))+VLOOKUP($B$1,武魂升星!$C$5:$Q$11,Y$2,0)</f>
        <v>368.29</v>
      </c>
      <c r="Z96">
        <f>武魂升阶!Z96*(1+VLOOKUP($B$1,武魂升星!$C$13:$Q$19,Z$2,0))+VLOOKUP($B$1,武魂升星!$C$5:$Q$11,Z$2,0)</f>
        <v>380.96199999999999</v>
      </c>
      <c r="AA96">
        <f>武魂升阶!AA96*(1+VLOOKUP($B$1,武魂升星!$C$13:$Q$19,AA$2,0))+VLOOKUP($B$1,武魂升星!$C$5:$Q$11,AA$2,0)</f>
        <v>379.81</v>
      </c>
      <c r="AB96">
        <f>武魂升阶!AB96*(1+VLOOKUP($B$1,武魂升星!$C$13:$Q$19,AB$2,0))+VLOOKUP($B$1,武魂升星!$C$5:$Q$11,AB$2,0)</f>
        <v>374.05</v>
      </c>
      <c r="AC96">
        <f>武魂升阶!AC96*(1+VLOOKUP($B$1,武魂升星!$C$13:$Q$19,AC$2,0))+VLOOKUP($B$1,武魂升星!$C$5:$Q$11,AC$2,0)</f>
        <v>374.05</v>
      </c>
      <c r="AD96">
        <f>武魂升阶!AD96*(1+VLOOKUP($B$1,武魂升星!$C$13:$Q$19,AD$2,0))+VLOOKUP($B$1,武魂升星!$C$5:$Q$11,AD$2,0)</f>
        <v>0</v>
      </c>
      <c r="AE96">
        <f>武魂升阶!AE96*(1+VLOOKUP($B$1,武魂升星!$C$13:$Q$19,AE$2,0))+VLOOKUP($B$1,武魂升星!$C$5:$Q$11,AE$2,0)</f>
        <v>0</v>
      </c>
      <c r="AF96">
        <f>武魂升阶!AF96*(1+VLOOKUP($B$1,武魂升星!$C$13:$Q$19,AF$2,0))+VLOOKUP($B$1,武魂升星!$C$5:$Q$11,AF$2,0)</f>
        <v>597</v>
      </c>
      <c r="AG96">
        <f>武魂升阶!AG96*(1+VLOOKUP($B$1,武魂升星!$C$13:$Q$19,AG$2,0))+VLOOKUP($B$1,武魂升星!$C$5:$Q$11,AG$2,0)</f>
        <v>597</v>
      </c>
      <c r="AJ96">
        <f>武魂升阶!AJ96*(1+VLOOKUP($B$1,武魂升星!$C$13:$Q$19,AJ$2,0))+VLOOKUP($B$1,武魂升星!$C$5:$Q$11,AJ$2,0)</f>
        <v>16824.330000000002</v>
      </c>
      <c r="AK96">
        <f>武魂升阶!AK96*(1+VLOOKUP($B$1,武魂升星!$C$13:$Q$19,AK$2,0))+VLOOKUP($B$1,武魂升星!$C$5:$Q$11,AK$2,0)</f>
        <v>6313.08</v>
      </c>
      <c r="AL96">
        <f>武魂升阶!AL96*(1+VLOOKUP($B$1,武魂升星!$C$13:$Q$19,AL$2,0))+VLOOKUP($B$1,武魂升星!$C$5:$Q$11,AL$2,0)</f>
        <v>1462.38</v>
      </c>
      <c r="AM96">
        <f>武魂升阶!AM96*(1+VLOOKUP($B$1,武魂升星!$C$13:$Q$19,AM$2,0))+VLOOKUP($B$1,武魂升星!$C$5:$Q$11,AM$2,0)</f>
        <v>1462.38</v>
      </c>
      <c r="AN96">
        <f>武魂升阶!AN96*(1+VLOOKUP($B$1,武魂升星!$C$13:$Q$19,AN$2,0))+VLOOKUP($B$1,武魂升星!$C$5:$Q$11,AN$2,0)</f>
        <v>374.05</v>
      </c>
      <c r="AO96">
        <f>武魂升阶!AO96*(1+VLOOKUP($B$1,武魂升星!$C$13:$Q$19,AO$2,0))+VLOOKUP($B$1,武魂升星!$C$5:$Q$11,AO$2,0)</f>
        <v>374.05</v>
      </c>
      <c r="AP96">
        <f>武魂升阶!AP96*(1+VLOOKUP($B$1,武魂升星!$C$13:$Q$19,AP$2,0))+VLOOKUP($B$1,武魂升星!$C$5:$Q$11,AP$2,0)</f>
        <v>375.202</v>
      </c>
      <c r="AQ96">
        <f>武魂升阶!AQ96*(1+VLOOKUP($B$1,武魂升星!$C$13:$Q$19,AQ$2,0))+VLOOKUP($B$1,武魂升星!$C$5:$Q$11,AQ$2,0)</f>
        <v>374.05</v>
      </c>
      <c r="AR96">
        <f>武魂升阶!AR96*(1+VLOOKUP($B$1,武魂升星!$C$13:$Q$19,AR$2,0))+VLOOKUP($B$1,武魂升星!$C$5:$Q$11,AR$2,0)</f>
        <v>374.05</v>
      </c>
      <c r="AS96">
        <f>武魂升阶!AS96*(1+VLOOKUP($B$1,武魂升星!$C$13:$Q$19,AS$2,0))+VLOOKUP($B$1,武魂升星!$C$5:$Q$11,AS$2,0)</f>
        <v>374.05</v>
      </c>
      <c r="AT96">
        <f>武魂升阶!AT96*(1+VLOOKUP($B$1,武魂升星!$C$13:$Q$19,AT$2,0))+VLOOKUP($B$1,武魂升星!$C$5:$Q$11,AT$2,0)</f>
        <v>0</v>
      </c>
      <c r="AU96">
        <f>武魂升阶!AU96*(1+VLOOKUP($B$1,武魂升星!$C$13:$Q$19,AU$2,0))+VLOOKUP($B$1,武魂升星!$C$5:$Q$11,AU$2,0)</f>
        <v>0</v>
      </c>
      <c r="AV96">
        <f>武魂升阶!AV96*(1+VLOOKUP($B$1,武魂升星!$C$13:$Q$19,AV$2,0))+VLOOKUP($B$1,武魂升星!$C$5:$Q$11,AV$2,0)</f>
        <v>597</v>
      </c>
      <c r="AW96">
        <f>武魂升阶!AW96*(1+VLOOKUP($B$1,武魂升星!$C$13:$Q$19,AW$2,0))+VLOOKUP($B$1,武魂升星!$C$5:$Q$11,AW$2,0)</f>
        <v>597</v>
      </c>
      <c r="AZ96">
        <f>VLOOKUP($B$2,武魂升星!$C$21:$D$27,2,0)</f>
        <v>0.48</v>
      </c>
      <c r="BA96">
        <f>VLOOKUP($B$2,武魂升星!$C$21:$D$27,2,0)</f>
        <v>0.48</v>
      </c>
      <c r="BB96">
        <f>VLOOKUP($B$2,武魂升星!$C$21:$D$27,2,0)</f>
        <v>0.48</v>
      </c>
      <c r="BC96">
        <f>VLOOKUP($B$2,武魂升星!$C$21:$D$27,2,0)</f>
        <v>0.48</v>
      </c>
      <c r="BD96">
        <f>VLOOKUP($B$2,武魂升星!$C$21:$D$27,2,0)</f>
        <v>0.48</v>
      </c>
      <c r="BE96">
        <f>VLOOKUP($B$2,武魂升星!$C$21:$D$27,2,0)</f>
        <v>0.48</v>
      </c>
      <c r="BF96">
        <f>VLOOKUP($B$2,武魂升星!$C$21:$D$27,2,0)</f>
        <v>0.48</v>
      </c>
      <c r="BG96">
        <f>VLOOKUP($B$2,武魂升星!$C$21:$D$27,2,0)</f>
        <v>0.48</v>
      </c>
      <c r="BH96">
        <f>VLOOKUP($B$2,武魂升星!$C$21:$D$27,2,0)</f>
        <v>0.48</v>
      </c>
      <c r="BI96">
        <f>VLOOKUP($B$2,武魂升星!$C$21:$D$27,2,0)</f>
        <v>0.48</v>
      </c>
      <c r="BJ96">
        <f>VLOOKUP($B$2,武魂升星!$C$21:$D$27,2,0)</f>
        <v>0.48</v>
      </c>
      <c r="BK96">
        <f>VLOOKUP($B$2,武魂升星!$C$21:$D$27,2,0)</f>
        <v>0.48</v>
      </c>
      <c r="BL96">
        <f>VLOOKUP($B$2,武魂升星!$C$21:$D$27,2,0)</f>
        <v>0.48</v>
      </c>
      <c r="BM96">
        <f>VLOOKUP($B$2,武魂升星!$C$21:$D$27,2,0)</f>
        <v>0.48</v>
      </c>
    </row>
    <row r="97" spans="2:65" x14ac:dyDescent="0.2">
      <c r="B97">
        <v>93</v>
      </c>
      <c r="D97">
        <f>武魂升阶!D97*(1+VLOOKUP($B$1,武魂升星!$C$13:$Q$19,D$2,0))+VLOOKUP($B$1,武魂升星!$C$5:$Q$11,D$2,0)</f>
        <v>19543.530000000002</v>
      </c>
      <c r="E97">
        <f>武魂升阶!E97*(1+VLOOKUP($B$1,武魂升星!$C$13:$Q$19,E$2,0))+VLOOKUP($B$1,武魂升星!$C$5:$Q$11,E$2,0)</f>
        <v>5919.7199999999993</v>
      </c>
      <c r="F97">
        <f>武魂升阶!F97*(1+VLOOKUP($B$1,武魂升星!$C$13:$Q$19,F$2,0))+VLOOKUP($B$1,武魂升星!$C$5:$Q$11,F$2,0)</f>
        <v>1788.14</v>
      </c>
      <c r="G97">
        <f>武魂升阶!G97*(1+VLOOKUP($B$1,武魂升星!$C$13:$Q$19,G$2,0))+VLOOKUP($B$1,武魂升星!$C$5:$Q$11,G$2,0)</f>
        <v>1788.14</v>
      </c>
      <c r="H97">
        <f>武魂升阶!H97*(1+VLOOKUP($B$1,武魂升星!$C$13:$Q$19,H$2,0))+VLOOKUP($B$1,武魂升星!$C$5:$Q$11,H$2,0)</f>
        <v>377.25</v>
      </c>
      <c r="I97">
        <f>武魂升阶!I97*(1+VLOOKUP($B$1,武魂升星!$C$13:$Q$19,I$2,0))+VLOOKUP($B$1,武魂升星!$C$5:$Q$11,I$2,0)</f>
        <v>377.25</v>
      </c>
      <c r="J97">
        <f>武魂升阶!J97*(1+VLOOKUP($B$1,武魂升星!$C$13:$Q$19,J$2,0))+VLOOKUP($B$1,武魂升星!$C$5:$Q$11,J$2,0)</f>
        <v>378.40199999999999</v>
      </c>
      <c r="K97">
        <f>武魂升阶!K97*(1+VLOOKUP($B$1,武魂升星!$C$13:$Q$19,K$2,0))+VLOOKUP($B$1,武魂升星!$C$5:$Q$11,K$2,0)</f>
        <v>377.25</v>
      </c>
      <c r="L97">
        <f>武魂升阶!L97*(1+VLOOKUP($B$1,武魂升星!$C$13:$Q$19,L$2,0))+VLOOKUP($B$1,武魂升星!$C$5:$Q$11,L$2,0)</f>
        <v>377.25</v>
      </c>
      <c r="M97">
        <f>武魂升阶!M97*(1+VLOOKUP($B$1,武魂升星!$C$13:$Q$19,M$2,0))+VLOOKUP($B$1,武魂升星!$C$5:$Q$11,M$2,0)</f>
        <v>377.25</v>
      </c>
      <c r="N97">
        <f>武魂升阶!N97*(1+VLOOKUP($B$1,武魂升星!$C$13:$Q$19,N$2,0))+VLOOKUP($B$1,武魂升星!$C$5:$Q$11,N$2,0)</f>
        <v>0</v>
      </c>
      <c r="O97">
        <f>武魂升阶!O97*(1+VLOOKUP($B$1,武魂升星!$C$13:$Q$19,O$2,0))+VLOOKUP($B$1,武魂升星!$C$5:$Q$11,O$2,0)</f>
        <v>0</v>
      </c>
      <c r="P97">
        <f>武魂升阶!P97*(1+VLOOKUP($B$1,武魂升星!$C$13:$Q$19,P$2,0))+VLOOKUP($B$1,武魂升星!$C$5:$Q$11,P$2,0)</f>
        <v>603</v>
      </c>
      <c r="Q97">
        <f>武魂升阶!Q97*(1+VLOOKUP($B$1,武魂升星!$C$13:$Q$19,Q$2,0))+VLOOKUP($B$1,武魂升星!$C$5:$Q$11,Q$2,0)</f>
        <v>603</v>
      </c>
      <c r="T97">
        <f>武魂升阶!T97*(1+VLOOKUP($B$1,武魂升星!$C$13:$Q$19,T$2,0))+VLOOKUP($B$1,武魂升星!$C$5:$Q$11,T$2,0)</f>
        <v>18236.730000000003</v>
      </c>
      <c r="U97">
        <f>武魂升阶!U97*(1+VLOOKUP($B$1,武魂升星!$C$13:$Q$19,U$2,0))+VLOOKUP($B$1,武魂升星!$C$5:$Q$11,U$2,0)</f>
        <v>6134.2199999999993</v>
      </c>
      <c r="V97">
        <f>武魂升阶!V97*(1+VLOOKUP($B$1,武魂升星!$C$13:$Q$19,V$2,0))+VLOOKUP($B$1,武魂升星!$C$5:$Q$11,V$2,0)</f>
        <v>1624.94</v>
      </c>
      <c r="W97">
        <f>武魂升阶!W97*(1+VLOOKUP($B$1,武魂升星!$C$13:$Q$19,W$2,0))+VLOOKUP($B$1,武魂升星!$C$5:$Q$11,W$2,0)</f>
        <v>1624.94</v>
      </c>
      <c r="X97">
        <f>武魂升阶!X97*(1+VLOOKUP($B$1,武魂升星!$C$13:$Q$19,X$2,0))+VLOOKUP($B$1,武魂升星!$C$5:$Q$11,X$2,0)</f>
        <v>371.49</v>
      </c>
      <c r="Y97">
        <f>武魂升阶!Y97*(1+VLOOKUP($B$1,武魂升星!$C$13:$Q$19,Y$2,0))+VLOOKUP($B$1,武魂升星!$C$5:$Q$11,Y$2,0)</f>
        <v>371.49</v>
      </c>
      <c r="Z97">
        <f>武魂升阶!Z97*(1+VLOOKUP($B$1,武魂升星!$C$13:$Q$19,Z$2,0))+VLOOKUP($B$1,武魂升星!$C$5:$Q$11,Z$2,0)</f>
        <v>384.16199999999998</v>
      </c>
      <c r="AA97">
        <f>武魂升阶!AA97*(1+VLOOKUP($B$1,武魂升星!$C$13:$Q$19,AA$2,0))+VLOOKUP($B$1,武魂升星!$C$5:$Q$11,AA$2,0)</f>
        <v>383.01</v>
      </c>
      <c r="AB97">
        <f>武魂升阶!AB97*(1+VLOOKUP($B$1,武魂升星!$C$13:$Q$19,AB$2,0))+VLOOKUP($B$1,武魂升星!$C$5:$Q$11,AB$2,0)</f>
        <v>377.25</v>
      </c>
      <c r="AC97">
        <f>武魂升阶!AC97*(1+VLOOKUP($B$1,武魂升星!$C$13:$Q$19,AC$2,0))+VLOOKUP($B$1,武魂升星!$C$5:$Q$11,AC$2,0)</f>
        <v>377.25</v>
      </c>
      <c r="AD97">
        <f>武魂升阶!AD97*(1+VLOOKUP($B$1,武魂升星!$C$13:$Q$19,AD$2,0))+VLOOKUP($B$1,武魂升星!$C$5:$Q$11,AD$2,0)</f>
        <v>0</v>
      </c>
      <c r="AE97">
        <f>武魂升阶!AE97*(1+VLOOKUP($B$1,武魂升星!$C$13:$Q$19,AE$2,0))+VLOOKUP($B$1,武魂升星!$C$5:$Q$11,AE$2,0)</f>
        <v>0</v>
      </c>
      <c r="AF97">
        <f>武魂升阶!AF97*(1+VLOOKUP($B$1,武魂升星!$C$13:$Q$19,AF$2,0))+VLOOKUP($B$1,武魂升星!$C$5:$Q$11,AF$2,0)</f>
        <v>603</v>
      </c>
      <c r="AG97">
        <f>武魂升阶!AG97*(1+VLOOKUP($B$1,武魂升星!$C$13:$Q$19,AG$2,0))+VLOOKUP($B$1,武魂升星!$C$5:$Q$11,AG$2,0)</f>
        <v>603</v>
      </c>
      <c r="AJ97">
        <f>武魂升阶!AJ97*(1+VLOOKUP($B$1,武魂升星!$C$13:$Q$19,AJ$2,0))+VLOOKUP($B$1,武魂升星!$C$5:$Q$11,AJ$2,0)</f>
        <v>16929.93</v>
      </c>
      <c r="AK97">
        <f>武魂升阶!AK97*(1+VLOOKUP($B$1,武魂升星!$C$13:$Q$19,AK$2,0))+VLOOKUP($B$1,武魂升星!$C$5:$Q$11,AK$2,0)</f>
        <v>6352.68</v>
      </c>
      <c r="AL97">
        <f>武魂升阶!AL97*(1+VLOOKUP($B$1,武魂升星!$C$13:$Q$19,AL$2,0))+VLOOKUP($B$1,武魂升星!$C$5:$Q$11,AL$2,0)</f>
        <v>1470.38</v>
      </c>
      <c r="AM97">
        <f>武魂升阶!AM97*(1+VLOOKUP($B$1,武魂升星!$C$13:$Q$19,AM$2,0))+VLOOKUP($B$1,武魂升星!$C$5:$Q$11,AM$2,0)</f>
        <v>1470.38</v>
      </c>
      <c r="AN97">
        <f>武魂升阶!AN97*(1+VLOOKUP($B$1,武魂升星!$C$13:$Q$19,AN$2,0))+VLOOKUP($B$1,武魂升星!$C$5:$Q$11,AN$2,0)</f>
        <v>377.25</v>
      </c>
      <c r="AO97">
        <f>武魂升阶!AO97*(1+VLOOKUP($B$1,武魂升星!$C$13:$Q$19,AO$2,0))+VLOOKUP($B$1,武魂升星!$C$5:$Q$11,AO$2,0)</f>
        <v>377.25</v>
      </c>
      <c r="AP97">
        <f>武魂升阶!AP97*(1+VLOOKUP($B$1,武魂升星!$C$13:$Q$19,AP$2,0))+VLOOKUP($B$1,武魂升星!$C$5:$Q$11,AP$2,0)</f>
        <v>378.40199999999999</v>
      </c>
      <c r="AQ97">
        <f>武魂升阶!AQ97*(1+VLOOKUP($B$1,武魂升星!$C$13:$Q$19,AQ$2,0))+VLOOKUP($B$1,武魂升星!$C$5:$Q$11,AQ$2,0)</f>
        <v>377.25</v>
      </c>
      <c r="AR97">
        <f>武魂升阶!AR97*(1+VLOOKUP($B$1,武魂升星!$C$13:$Q$19,AR$2,0))+VLOOKUP($B$1,武魂升星!$C$5:$Q$11,AR$2,0)</f>
        <v>377.25</v>
      </c>
      <c r="AS97">
        <f>武魂升阶!AS97*(1+VLOOKUP($B$1,武魂升星!$C$13:$Q$19,AS$2,0))+VLOOKUP($B$1,武魂升星!$C$5:$Q$11,AS$2,0)</f>
        <v>377.25</v>
      </c>
      <c r="AT97">
        <f>武魂升阶!AT97*(1+VLOOKUP($B$1,武魂升星!$C$13:$Q$19,AT$2,0))+VLOOKUP($B$1,武魂升星!$C$5:$Q$11,AT$2,0)</f>
        <v>0</v>
      </c>
      <c r="AU97">
        <f>武魂升阶!AU97*(1+VLOOKUP($B$1,武魂升星!$C$13:$Q$19,AU$2,0))+VLOOKUP($B$1,武魂升星!$C$5:$Q$11,AU$2,0)</f>
        <v>0</v>
      </c>
      <c r="AV97">
        <f>武魂升阶!AV97*(1+VLOOKUP($B$1,武魂升星!$C$13:$Q$19,AV$2,0))+VLOOKUP($B$1,武魂升星!$C$5:$Q$11,AV$2,0)</f>
        <v>603</v>
      </c>
      <c r="AW97">
        <f>武魂升阶!AW97*(1+VLOOKUP($B$1,武魂升星!$C$13:$Q$19,AW$2,0))+VLOOKUP($B$1,武魂升星!$C$5:$Q$11,AW$2,0)</f>
        <v>603</v>
      </c>
      <c r="AZ97">
        <f>VLOOKUP($B$2,武魂升星!$C$21:$D$27,2,0)</f>
        <v>0.48</v>
      </c>
      <c r="BA97">
        <f>VLOOKUP($B$2,武魂升星!$C$21:$D$27,2,0)</f>
        <v>0.48</v>
      </c>
      <c r="BB97">
        <f>VLOOKUP($B$2,武魂升星!$C$21:$D$27,2,0)</f>
        <v>0.48</v>
      </c>
      <c r="BC97">
        <f>VLOOKUP($B$2,武魂升星!$C$21:$D$27,2,0)</f>
        <v>0.48</v>
      </c>
      <c r="BD97">
        <f>VLOOKUP($B$2,武魂升星!$C$21:$D$27,2,0)</f>
        <v>0.48</v>
      </c>
      <c r="BE97">
        <f>VLOOKUP($B$2,武魂升星!$C$21:$D$27,2,0)</f>
        <v>0.48</v>
      </c>
      <c r="BF97">
        <f>VLOOKUP($B$2,武魂升星!$C$21:$D$27,2,0)</f>
        <v>0.48</v>
      </c>
      <c r="BG97">
        <f>VLOOKUP($B$2,武魂升星!$C$21:$D$27,2,0)</f>
        <v>0.48</v>
      </c>
      <c r="BH97">
        <f>VLOOKUP($B$2,武魂升星!$C$21:$D$27,2,0)</f>
        <v>0.48</v>
      </c>
      <c r="BI97">
        <f>VLOOKUP($B$2,武魂升星!$C$21:$D$27,2,0)</f>
        <v>0.48</v>
      </c>
      <c r="BJ97">
        <f>VLOOKUP($B$2,武魂升星!$C$21:$D$27,2,0)</f>
        <v>0.48</v>
      </c>
      <c r="BK97">
        <f>VLOOKUP($B$2,武魂升星!$C$21:$D$27,2,0)</f>
        <v>0.48</v>
      </c>
      <c r="BL97">
        <f>VLOOKUP($B$2,武魂升星!$C$21:$D$27,2,0)</f>
        <v>0.48</v>
      </c>
      <c r="BM97">
        <f>VLOOKUP($B$2,武魂升星!$C$21:$D$27,2,0)</f>
        <v>0.48</v>
      </c>
    </row>
    <row r="98" spans="2:65" x14ac:dyDescent="0.2">
      <c r="B98">
        <v>94</v>
      </c>
      <c r="D98">
        <f>武魂升阶!D98*(1+VLOOKUP($B$1,武魂升星!$C$13:$Q$19,D$2,0))+VLOOKUP($B$1,武魂升星!$C$5:$Q$11,D$2,0)</f>
        <v>19675.530000000002</v>
      </c>
      <c r="E98">
        <f>武魂升阶!E98*(1+VLOOKUP($B$1,武魂升星!$C$13:$Q$19,E$2,0))+VLOOKUP($B$1,武魂升星!$C$5:$Q$11,E$2,0)</f>
        <v>5954.92</v>
      </c>
      <c r="F98">
        <f>武魂升阶!F98*(1+VLOOKUP($B$1,武魂升星!$C$13:$Q$19,F$2,0))+VLOOKUP($B$1,武魂升星!$C$5:$Q$11,F$2,0)</f>
        <v>1799.34</v>
      </c>
      <c r="G98">
        <f>武魂升阶!G98*(1+VLOOKUP($B$1,武魂升星!$C$13:$Q$19,G$2,0))+VLOOKUP($B$1,武魂升星!$C$5:$Q$11,G$2,0)</f>
        <v>1799.34</v>
      </c>
      <c r="H98">
        <f>武魂升阶!H98*(1+VLOOKUP($B$1,武魂升星!$C$13:$Q$19,H$2,0))+VLOOKUP($B$1,武魂升星!$C$5:$Q$11,H$2,0)</f>
        <v>380.45</v>
      </c>
      <c r="I98">
        <f>武魂升阶!I98*(1+VLOOKUP($B$1,武魂升星!$C$13:$Q$19,I$2,0))+VLOOKUP($B$1,武魂升星!$C$5:$Q$11,I$2,0)</f>
        <v>380.45</v>
      </c>
      <c r="J98">
        <f>武魂升阶!J98*(1+VLOOKUP($B$1,武魂升星!$C$13:$Q$19,J$2,0))+VLOOKUP($B$1,武魂升星!$C$5:$Q$11,J$2,0)</f>
        <v>381.60199999999998</v>
      </c>
      <c r="K98">
        <f>武魂升阶!K98*(1+VLOOKUP($B$1,武魂升星!$C$13:$Q$19,K$2,0))+VLOOKUP($B$1,武魂升星!$C$5:$Q$11,K$2,0)</f>
        <v>380.45</v>
      </c>
      <c r="L98">
        <f>武魂升阶!L98*(1+VLOOKUP($B$1,武魂升星!$C$13:$Q$19,L$2,0))+VLOOKUP($B$1,武魂升星!$C$5:$Q$11,L$2,0)</f>
        <v>380.45</v>
      </c>
      <c r="M98">
        <f>武魂升阶!M98*(1+VLOOKUP($B$1,武魂升星!$C$13:$Q$19,M$2,0))+VLOOKUP($B$1,武魂升星!$C$5:$Q$11,M$2,0)</f>
        <v>380.45</v>
      </c>
      <c r="N98">
        <f>武魂升阶!N98*(1+VLOOKUP($B$1,武魂升星!$C$13:$Q$19,N$2,0))+VLOOKUP($B$1,武魂升星!$C$5:$Q$11,N$2,0)</f>
        <v>0</v>
      </c>
      <c r="O98">
        <f>武魂升阶!O98*(1+VLOOKUP($B$1,武魂升星!$C$13:$Q$19,O$2,0))+VLOOKUP($B$1,武魂升星!$C$5:$Q$11,O$2,0)</f>
        <v>0</v>
      </c>
      <c r="P98">
        <f>武魂升阶!P98*(1+VLOOKUP($B$1,武魂升星!$C$13:$Q$19,P$2,0))+VLOOKUP($B$1,武魂升星!$C$5:$Q$11,P$2,0)</f>
        <v>609</v>
      </c>
      <c r="Q98">
        <f>武魂升阶!Q98*(1+VLOOKUP($B$1,武魂升星!$C$13:$Q$19,Q$2,0))+VLOOKUP($B$1,武魂升星!$C$5:$Q$11,Q$2,0)</f>
        <v>609</v>
      </c>
      <c r="T98">
        <f>武魂升阶!T98*(1+VLOOKUP($B$1,武魂升星!$C$13:$Q$19,T$2,0))+VLOOKUP($B$1,武魂升星!$C$5:$Q$11,T$2,0)</f>
        <v>18355.530000000002</v>
      </c>
      <c r="U98">
        <f>武魂升阶!U98*(1+VLOOKUP($B$1,武魂升星!$C$13:$Q$19,U$2,0))+VLOOKUP($B$1,武魂升星!$C$5:$Q$11,U$2,0)</f>
        <v>6171.62</v>
      </c>
      <c r="V98">
        <f>武魂升阶!V98*(1+VLOOKUP($B$1,武魂升星!$C$13:$Q$19,V$2,0))+VLOOKUP($B$1,武魂升星!$C$5:$Q$11,V$2,0)</f>
        <v>1634.54</v>
      </c>
      <c r="W98">
        <f>武魂升阶!W98*(1+VLOOKUP($B$1,武魂升星!$C$13:$Q$19,W$2,0))+VLOOKUP($B$1,武魂升星!$C$5:$Q$11,W$2,0)</f>
        <v>1634.54</v>
      </c>
      <c r="X98">
        <f>武魂升阶!X98*(1+VLOOKUP($B$1,武魂升星!$C$13:$Q$19,X$2,0))+VLOOKUP($B$1,武魂升星!$C$5:$Q$11,X$2,0)</f>
        <v>374.69</v>
      </c>
      <c r="Y98">
        <f>武魂升阶!Y98*(1+VLOOKUP($B$1,武魂升星!$C$13:$Q$19,Y$2,0))+VLOOKUP($B$1,武魂升星!$C$5:$Q$11,Y$2,0)</f>
        <v>374.69</v>
      </c>
      <c r="Z98">
        <f>武魂升阶!Z98*(1+VLOOKUP($B$1,武魂升星!$C$13:$Q$19,Z$2,0))+VLOOKUP($B$1,武魂升星!$C$5:$Q$11,Z$2,0)</f>
        <v>387.36199999999997</v>
      </c>
      <c r="AA98">
        <f>武魂升阶!AA98*(1+VLOOKUP($B$1,武魂升星!$C$13:$Q$19,AA$2,0))+VLOOKUP($B$1,武魂升星!$C$5:$Q$11,AA$2,0)</f>
        <v>386.21</v>
      </c>
      <c r="AB98">
        <f>武魂升阶!AB98*(1+VLOOKUP($B$1,武魂升星!$C$13:$Q$19,AB$2,0))+VLOOKUP($B$1,武魂升星!$C$5:$Q$11,AB$2,0)</f>
        <v>380.45</v>
      </c>
      <c r="AC98">
        <f>武魂升阶!AC98*(1+VLOOKUP($B$1,武魂升星!$C$13:$Q$19,AC$2,0))+VLOOKUP($B$1,武魂升星!$C$5:$Q$11,AC$2,0)</f>
        <v>380.45</v>
      </c>
      <c r="AD98">
        <f>武魂升阶!AD98*(1+VLOOKUP($B$1,武魂升星!$C$13:$Q$19,AD$2,0))+VLOOKUP($B$1,武魂升星!$C$5:$Q$11,AD$2,0)</f>
        <v>0</v>
      </c>
      <c r="AE98">
        <f>武魂升阶!AE98*(1+VLOOKUP($B$1,武魂升星!$C$13:$Q$19,AE$2,0))+VLOOKUP($B$1,武魂升星!$C$5:$Q$11,AE$2,0)</f>
        <v>0</v>
      </c>
      <c r="AF98">
        <f>武魂升阶!AF98*(1+VLOOKUP($B$1,武魂升星!$C$13:$Q$19,AF$2,0))+VLOOKUP($B$1,武魂升星!$C$5:$Q$11,AF$2,0)</f>
        <v>609</v>
      </c>
      <c r="AG98">
        <f>武魂升阶!AG98*(1+VLOOKUP($B$1,武魂升星!$C$13:$Q$19,AG$2,0))+VLOOKUP($B$1,武魂升星!$C$5:$Q$11,AG$2,0)</f>
        <v>609</v>
      </c>
      <c r="AJ98">
        <f>武魂升阶!AJ98*(1+VLOOKUP($B$1,武魂升星!$C$13:$Q$19,AJ$2,0))+VLOOKUP($B$1,武魂升星!$C$5:$Q$11,AJ$2,0)</f>
        <v>17035.53</v>
      </c>
      <c r="AK98">
        <f>武魂升阶!AK98*(1+VLOOKUP($B$1,武魂升星!$C$13:$Q$19,AK$2,0))+VLOOKUP($B$1,武魂升星!$C$5:$Q$11,AK$2,0)</f>
        <v>6392.28</v>
      </c>
      <c r="AL98">
        <f>武魂升阶!AL98*(1+VLOOKUP($B$1,武魂升星!$C$13:$Q$19,AL$2,0))+VLOOKUP($B$1,武魂升星!$C$5:$Q$11,AL$2,0)</f>
        <v>1478.38</v>
      </c>
      <c r="AM98">
        <f>武魂升阶!AM98*(1+VLOOKUP($B$1,武魂升星!$C$13:$Q$19,AM$2,0))+VLOOKUP($B$1,武魂升星!$C$5:$Q$11,AM$2,0)</f>
        <v>1478.38</v>
      </c>
      <c r="AN98">
        <f>武魂升阶!AN98*(1+VLOOKUP($B$1,武魂升星!$C$13:$Q$19,AN$2,0))+VLOOKUP($B$1,武魂升星!$C$5:$Q$11,AN$2,0)</f>
        <v>380.45</v>
      </c>
      <c r="AO98">
        <f>武魂升阶!AO98*(1+VLOOKUP($B$1,武魂升星!$C$13:$Q$19,AO$2,0))+VLOOKUP($B$1,武魂升星!$C$5:$Q$11,AO$2,0)</f>
        <v>380.45</v>
      </c>
      <c r="AP98">
        <f>武魂升阶!AP98*(1+VLOOKUP($B$1,武魂升星!$C$13:$Q$19,AP$2,0))+VLOOKUP($B$1,武魂升星!$C$5:$Q$11,AP$2,0)</f>
        <v>381.60199999999998</v>
      </c>
      <c r="AQ98">
        <f>武魂升阶!AQ98*(1+VLOOKUP($B$1,武魂升星!$C$13:$Q$19,AQ$2,0))+VLOOKUP($B$1,武魂升星!$C$5:$Q$11,AQ$2,0)</f>
        <v>380.45</v>
      </c>
      <c r="AR98">
        <f>武魂升阶!AR98*(1+VLOOKUP($B$1,武魂升星!$C$13:$Q$19,AR$2,0))+VLOOKUP($B$1,武魂升星!$C$5:$Q$11,AR$2,0)</f>
        <v>380.45</v>
      </c>
      <c r="AS98">
        <f>武魂升阶!AS98*(1+VLOOKUP($B$1,武魂升星!$C$13:$Q$19,AS$2,0))+VLOOKUP($B$1,武魂升星!$C$5:$Q$11,AS$2,0)</f>
        <v>380.45</v>
      </c>
      <c r="AT98">
        <f>武魂升阶!AT98*(1+VLOOKUP($B$1,武魂升星!$C$13:$Q$19,AT$2,0))+VLOOKUP($B$1,武魂升星!$C$5:$Q$11,AT$2,0)</f>
        <v>0</v>
      </c>
      <c r="AU98">
        <f>武魂升阶!AU98*(1+VLOOKUP($B$1,武魂升星!$C$13:$Q$19,AU$2,0))+VLOOKUP($B$1,武魂升星!$C$5:$Q$11,AU$2,0)</f>
        <v>0</v>
      </c>
      <c r="AV98">
        <f>武魂升阶!AV98*(1+VLOOKUP($B$1,武魂升星!$C$13:$Q$19,AV$2,0))+VLOOKUP($B$1,武魂升星!$C$5:$Q$11,AV$2,0)</f>
        <v>609</v>
      </c>
      <c r="AW98">
        <f>武魂升阶!AW98*(1+VLOOKUP($B$1,武魂升星!$C$13:$Q$19,AW$2,0))+VLOOKUP($B$1,武魂升星!$C$5:$Q$11,AW$2,0)</f>
        <v>609</v>
      </c>
      <c r="AZ98">
        <f>VLOOKUP($B$2,武魂升星!$C$21:$D$27,2,0)</f>
        <v>0.48</v>
      </c>
      <c r="BA98">
        <f>VLOOKUP($B$2,武魂升星!$C$21:$D$27,2,0)</f>
        <v>0.48</v>
      </c>
      <c r="BB98">
        <f>VLOOKUP($B$2,武魂升星!$C$21:$D$27,2,0)</f>
        <v>0.48</v>
      </c>
      <c r="BC98">
        <f>VLOOKUP($B$2,武魂升星!$C$21:$D$27,2,0)</f>
        <v>0.48</v>
      </c>
      <c r="BD98">
        <f>VLOOKUP($B$2,武魂升星!$C$21:$D$27,2,0)</f>
        <v>0.48</v>
      </c>
      <c r="BE98">
        <f>VLOOKUP($B$2,武魂升星!$C$21:$D$27,2,0)</f>
        <v>0.48</v>
      </c>
      <c r="BF98">
        <f>VLOOKUP($B$2,武魂升星!$C$21:$D$27,2,0)</f>
        <v>0.48</v>
      </c>
      <c r="BG98">
        <f>VLOOKUP($B$2,武魂升星!$C$21:$D$27,2,0)</f>
        <v>0.48</v>
      </c>
      <c r="BH98">
        <f>VLOOKUP($B$2,武魂升星!$C$21:$D$27,2,0)</f>
        <v>0.48</v>
      </c>
      <c r="BI98">
        <f>VLOOKUP($B$2,武魂升星!$C$21:$D$27,2,0)</f>
        <v>0.48</v>
      </c>
      <c r="BJ98">
        <f>VLOOKUP($B$2,武魂升星!$C$21:$D$27,2,0)</f>
        <v>0.48</v>
      </c>
      <c r="BK98">
        <f>VLOOKUP($B$2,武魂升星!$C$21:$D$27,2,0)</f>
        <v>0.48</v>
      </c>
      <c r="BL98">
        <f>VLOOKUP($B$2,武魂升星!$C$21:$D$27,2,0)</f>
        <v>0.48</v>
      </c>
      <c r="BM98">
        <f>VLOOKUP($B$2,武魂升星!$C$21:$D$27,2,0)</f>
        <v>0.48</v>
      </c>
    </row>
    <row r="99" spans="2:65" x14ac:dyDescent="0.2">
      <c r="B99">
        <v>95</v>
      </c>
      <c r="D99">
        <f>武魂升阶!D99*(1+VLOOKUP($B$1,武魂升星!$C$13:$Q$19,D$2,0))+VLOOKUP($B$1,武魂升星!$C$5:$Q$11,D$2,0)</f>
        <v>19858.218000000001</v>
      </c>
      <c r="E99">
        <f>武魂升阶!E99*(1+VLOOKUP($B$1,武魂升星!$C$13:$Q$19,E$2,0))+VLOOKUP($B$1,武魂升星!$C$5:$Q$11,E$2,0)</f>
        <v>6004.0679999999993</v>
      </c>
      <c r="F99">
        <f>武魂升阶!F99*(1+VLOOKUP($B$1,武魂升星!$C$13:$Q$19,F$2,0))+VLOOKUP($B$1,武魂升星!$C$5:$Q$11,F$2,0)</f>
        <v>1815.1479999999999</v>
      </c>
      <c r="G99">
        <f>武魂升阶!G99*(1+VLOOKUP($B$1,武魂升星!$C$13:$Q$19,G$2,0))+VLOOKUP($B$1,武魂升星!$C$5:$Q$11,G$2,0)</f>
        <v>1815.1479999999999</v>
      </c>
      <c r="H99">
        <f>武魂升阶!H99*(1+VLOOKUP($B$1,武魂升星!$C$13:$Q$19,H$2,0))+VLOOKUP($B$1,武魂升星!$C$5:$Q$11,H$2,0)</f>
        <v>383.97</v>
      </c>
      <c r="I99">
        <f>武魂升阶!I99*(1+VLOOKUP($B$1,武魂升星!$C$13:$Q$19,I$2,0))+VLOOKUP($B$1,武魂升星!$C$5:$Q$11,I$2,0)</f>
        <v>383.97</v>
      </c>
      <c r="J99">
        <f>武魂升阶!J99*(1+VLOOKUP($B$1,武魂升星!$C$13:$Q$19,J$2,0))+VLOOKUP($B$1,武魂升星!$C$5:$Q$11,J$2,0)</f>
        <v>385.18600000000004</v>
      </c>
      <c r="K99">
        <f>武魂升阶!K99*(1+VLOOKUP($B$1,武魂升星!$C$13:$Q$19,K$2,0))+VLOOKUP($B$1,武魂升星!$C$5:$Q$11,K$2,0)</f>
        <v>383.97</v>
      </c>
      <c r="L99">
        <f>武魂升阶!L99*(1+VLOOKUP($B$1,武魂升星!$C$13:$Q$19,L$2,0))+VLOOKUP($B$1,武魂升星!$C$5:$Q$11,L$2,0)</f>
        <v>383.97</v>
      </c>
      <c r="M99">
        <f>武魂升阶!M99*(1+VLOOKUP($B$1,武魂升星!$C$13:$Q$19,M$2,0))+VLOOKUP($B$1,武魂升星!$C$5:$Q$11,M$2,0)</f>
        <v>383.97</v>
      </c>
      <c r="N99">
        <f>武魂升阶!N99*(1+VLOOKUP($B$1,武魂升星!$C$13:$Q$19,N$2,0))+VLOOKUP($B$1,武魂升星!$C$5:$Q$11,N$2,0)</f>
        <v>0</v>
      </c>
      <c r="O99">
        <f>武魂升阶!O99*(1+VLOOKUP($B$1,武魂升星!$C$13:$Q$19,O$2,0))+VLOOKUP($B$1,武魂升星!$C$5:$Q$11,O$2,0)</f>
        <v>0</v>
      </c>
      <c r="P99">
        <f>武魂升阶!P99*(1+VLOOKUP($B$1,武魂升星!$C$13:$Q$19,P$2,0))+VLOOKUP($B$1,武魂升星!$C$5:$Q$11,P$2,0)</f>
        <v>617.88</v>
      </c>
      <c r="Q99">
        <f>武魂升阶!Q99*(1+VLOOKUP($B$1,武魂升星!$C$13:$Q$19,Q$2,0))+VLOOKUP($B$1,武魂升星!$C$5:$Q$11,Q$2,0)</f>
        <v>617.88</v>
      </c>
      <c r="T99">
        <f>武魂升阶!T99*(1+VLOOKUP($B$1,武魂升星!$C$13:$Q$19,T$2,0))+VLOOKUP($B$1,武魂升星!$C$5:$Q$11,T$2,0)</f>
        <v>18519.957999999999</v>
      </c>
      <c r="U99">
        <f>武魂升阶!U99*(1+VLOOKUP($B$1,武魂升星!$C$13:$Q$19,U$2,0))+VLOOKUP($B$1,武魂升星!$C$5:$Q$11,U$2,0)</f>
        <v>6223.5839999999998</v>
      </c>
      <c r="V99">
        <f>武魂升阶!V99*(1+VLOOKUP($B$1,武魂升星!$C$13:$Q$19,V$2,0))+VLOOKUP($B$1,武魂升星!$C$5:$Q$11,V$2,0)</f>
        <v>1647.82</v>
      </c>
      <c r="W99">
        <f>武魂升阶!W99*(1+VLOOKUP($B$1,武魂升星!$C$13:$Q$19,W$2,0))+VLOOKUP($B$1,武魂升星!$C$5:$Q$11,W$2,0)</f>
        <v>1647.82</v>
      </c>
      <c r="X99">
        <f>武魂升阶!X99*(1+VLOOKUP($B$1,武魂升星!$C$13:$Q$19,X$2,0))+VLOOKUP($B$1,武魂升星!$C$5:$Q$11,X$2,0)</f>
        <v>377.89</v>
      </c>
      <c r="Y99">
        <f>武魂升阶!Y99*(1+VLOOKUP($B$1,武魂升星!$C$13:$Q$19,Y$2,0))+VLOOKUP($B$1,武魂升星!$C$5:$Q$11,Y$2,0)</f>
        <v>377.89</v>
      </c>
      <c r="Z99">
        <f>武魂升阶!Z99*(1+VLOOKUP($B$1,武魂升星!$C$13:$Q$19,Z$2,0))+VLOOKUP($B$1,武魂升星!$C$5:$Q$11,Z$2,0)</f>
        <v>391.26600000000002</v>
      </c>
      <c r="AA99">
        <f>武魂升阶!AA99*(1+VLOOKUP($B$1,武魂升星!$C$13:$Q$19,AA$2,0))+VLOOKUP($B$1,武魂升星!$C$5:$Q$11,AA$2,0)</f>
        <v>390.05</v>
      </c>
      <c r="AB99">
        <f>武魂升阶!AB99*(1+VLOOKUP($B$1,武魂升星!$C$13:$Q$19,AB$2,0))+VLOOKUP($B$1,武魂升星!$C$5:$Q$11,AB$2,0)</f>
        <v>383.97</v>
      </c>
      <c r="AC99">
        <f>武魂升阶!AC99*(1+VLOOKUP($B$1,武魂升星!$C$13:$Q$19,AC$2,0))+VLOOKUP($B$1,武魂升星!$C$5:$Q$11,AC$2,0)</f>
        <v>383.97</v>
      </c>
      <c r="AD99">
        <f>武魂升阶!AD99*(1+VLOOKUP($B$1,武魂升星!$C$13:$Q$19,AD$2,0))+VLOOKUP($B$1,武魂升星!$C$5:$Q$11,AD$2,0)</f>
        <v>0</v>
      </c>
      <c r="AE99">
        <f>武魂升阶!AE99*(1+VLOOKUP($B$1,武魂升星!$C$13:$Q$19,AE$2,0))+VLOOKUP($B$1,武魂升星!$C$5:$Q$11,AE$2,0)</f>
        <v>0</v>
      </c>
      <c r="AF99">
        <f>武魂升阶!AF99*(1+VLOOKUP($B$1,武魂升星!$C$13:$Q$19,AF$2,0))+VLOOKUP($B$1,武魂升星!$C$5:$Q$11,AF$2,0)</f>
        <v>617.88</v>
      </c>
      <c r="AG99">
        <f>武魂升阶!AG99*(1+VLOOKUP($B$1,武魂升星!$C$13:$Q$19,AG$2,0))+VLOOKUP($B$1,武魂升星!$C$5:$Q$11,AG$2,0)</f>
        <v>617.88</v>
      </c>
      <c r="AJ99">
        <f>武魂升阶!AJ99*(1+VLOOKUP($B$1,武魂升星!$C$13:$Q$19,AJ$2,0))+VLOOKUP($B$1,武魂升星!$C$5:$Q$11,AJ$2,0)</f>
        <v>17181.675999999999</v>
      </c>
      <c r="AK99">
        <f>武魂升阶!AK99*(1+VLOOKUP($B$1,武魂升星!$C$13:$Q$19,AK$2,0))+VLOOKUP($B$1,武魂升星!$C$5:$Q$11,AK$2,0)</f>
        <v>6447.3459999999995</v>
      </c>
      <c r="AL99">
        <f>武魂升阶!AL99*(1+VLOOKUP($B$1,武魂升星!$C$13:$Q$19,AL$2,0))+VLOOKUP($B$1,武魂升星!$C$5:$Q$11,AL$2,0)</f>
        <v>1489.692</v>
      </c>
      <c r="AM99">
        <f>武魂升阶!AM99*(1+VLOOKUP($B$1,武魂升星!$C$13:$Q$19,AM$2,0))+VLOOKUP($B$1,武魂升星!$C$5:$Q$11,AM$2,0)</f>
        <v>1489.692</v>
      </c>
      <c r="AN99">
        <f>武魂升阶!AN99*(1+VLOOKUP($B$1,武魂升星!$C$13:$Q$19,AN$2,0))+VLOOKUP($B$1,武魂升星!$C$5:$Q$11,AN$2,0)</f>
        <v>383.97</v>
      </c>
      <c r="AO99">
        <f>武魂升阶!AO99*(1+VLOOKUP($B$1,武魂升星!$C$13:$Q$19,AO$2,0))+VLOOKUP($B$1,武魂升星!$C$5:$Q$11,AO$2,0)</f>
        <v>383.97</v>
      </c>
      <c r="AP99">
        <f>武魂升阶!AP99*(1+VLOOKUP($B$1,武魂升星!$C$13:$Q$19,AP$2,0))+VLOOKUP($B$1,武魂升星!$C$5:$Q$11,AP$2,0)</f>
        <v>385.18600000000004</v>
      </c>
      <c r="AQ99">
        <f>武魂升阶!AQ99*(1+VLOOKUP($B$1,武魂升星!$C$13:$Q$19,AQ$2,0))+VLOOKUP($B$1,武魂升星!$C$5:$Q$11,AQ$2,0)</f>
        <v>383.97</v>
      </c>
      <c r="AR99">
        <f>武魂升阶!AR99*(1+VLOOKUP($B$1,武魂升星!$C$13:$Q$19,AR$2,0))+VLOOKUP($B$1,武魂升星!$C$5:$Q$11,AR$2,0)</f>
        <v>383.97</v>
      </c>
      <c r="AS99">
        <f>武魂升阶!AS99*(1+VLOOKUP($B$1,武魂升星!$C$13:$Q$19,AS$2,0))+VLOOKUP($B$1,武魂升星!$C$5:$Q$11,AS$2,0)</f>
        <v>383.97</v>
      </c>
      <c r="AT99">
        <f>武魂升阶!AT99*(1+VLOOKUP($B$1,武魂升星!$C$13:$Q$19,AT$2,0))+VLOOKUP($B$1,武魂升星!$C$5:$Q$11,AT$2,0)</f>
        <v>0</v>
      </c>
      <c r="AU99">
        <f>武魂升阶!AU99*(1+VLOOKUP($B$1,武魂升星!$C$13:$Q$19,AU$2,0))+VLOOKUP($B$1,武魂升星!$C$5:$Q$11,AU$2,0)</f>
        <v>0</v>
      </c>
      <c r="AV99">
        <f>武魂升阶!AV99*(1+VLOOKUP($B$1,武魂升星!$C$13:$Q$19,AV$2,0))+VLOOKUP($B$1,武魂升星!$C$5:$Q$11,AV$2,0)</f>
        <v>617.88</v>
      </c>
      <c r="AW99">
        <f>武魂升阶!AW99*(1+VLOOKUP($B$1,武魂升星!$C$13:$Q$19,AW$2,0))+VLOOKUP($B$1,武魂升星!$C$5:$Q$11,AW$2,0)</f>
        <v>617.88</v>
      </c>
      <c r="AZ99">
        <f>VLOOKUP($B$2,武魂升星!$C$21:$D$27,2,0)</f>
        <v>0.48</v>
      </c>
      <c r="BA99">
        <f>VLOOKUP($B$2,武魂升星!$C$21:$D$27,2,0)</f>
        <v>0.48</v>
      </c>
      <c r="BB99">
        <f>VLOOKUP($B$2,武魂升星!$C$21:$D$27,2,0)</f>
        <v>0.48</v>
      </c>
      <c r="BC99">
        <f>VLOOKUP($B$2,武魂升星!$C$21:$D$27,2,0)</f>
        <v>0.48</v>
      </c>
      <c r="BD99">
        <f>VLOOKUP($B$2,武魂升星!$C$21:$D$27,2,0)</f>
        <v>0.48</v>
      </c>
      <c r="BE99">
        <f>VLOOKUP($B$2,武魂升星!$C$21:$D$27,2,0)</f>
        <v>0.48</v>
      </c>
      <c r="BF99">
        <f>VLOOKUP($B$2,武魂升星!$C$21:$D$27,2,0)</f>
        <v>0.48</v>
      </c>
      <c r="BG99">
        <f>VLOOKUP($B$2,武魂升星!$C$21:$D$27,2,0)</f>
        <v>0.48</v>
      </c>
      <c r="BH99">
        <f>VLOOKUP($B$2,武魂升星!$C$21:$D$27,2,0)</f>
        <v>0.48</v>
      </c>
      <c r="BI99">
        <f>VLOOKUP($B$2,武魂升星!$C$21:$D$27,2,0)</f>
        <v>0.48</v>
      </c>
      <c r="BJ99">
        <f>VLOOKUP($B$2,武魂升星!$C$21:$D$27,2,0)</f>
        <v>0.48</v>
      </c>
      <c r="BK99">
        <f>VLOOKUP($B$2,武魂升星!$C$21:$D$27,2,0)</f>
        <v>0.48</v>
      </c>
      <c r="BL99">
        <f>VLOOKUP($B$2,武魂升星!$C$21:$D$27,2,0)</f>
        <v>0.48</v>
      </c>
      <c r="BM99">
        <f>VLOOKUP($B$2,武魂升星!$C$21:$D$27,2,0)</f>
        <v>0.48</v>
      </c>
    </row>
    <row r="100" spans="2:65" x14ac:dyDescent="0.2">
      <c r="B100">
        <v>96</v>
      </c>
      <c r="D100">
        <f>武魂升阶!D100*(1+VLOOKUP($B$1,武魂升星!$C$13:$Q$19,D$2,0))+VLOOKUP($B$1,武魂升星!$C$5:$Q$11,D$2,0)</f>
        <v>19990.218000000001</v>
      </c>
      <c r="E100">
        <f>武魂升阶!E100*(1+VLOOKUP($B$1,武魂升星!$C$13:$Q$19,E$2,0))+VLOOKUP($B$1,武魂升星!$C$5:$Q$11,E$2,0)</f>
        <v>6039.268</v>
      </c>
      <c r="F100">
        <f>武魂升阶!F100*(1+VLOOKUP($B$1,武魂升星!$C$13:$Q$19,F$2,0))+VLOOKUP($B$1,武魂升星!$C$5:$Q$11,F$2,0)</f>
        <v>1826.348</v>
      </c>
      <c r="G100">
        <f>武魂升阶!G100*(1+VLOOKUP($B$1,武魂升星!$C$13:$Q$19,G$2,0))+VLOOKUP($B$1,武魂升星!$C$5:$Q$11,G$2,0)</f>
        <v>1826.348</v>
      </c>
      <c r="H100">
        <f>武魂升阶!H100*(1+VLOOKUP($B$1,武魂升星!$C$13:$Q$19,H$2,0))+VLOOKUP($B$1,武魂升星!$C$5:$Q$11,H$2,0)</f>
        <v>387.17</v>
      </c>
      <c r="I100">
        <f>武魂升阶!I100*(1+VLOOKUP($B$1,武魂升星!$C$13:$Q$19,I$2,0))+VLOOKUP($B$1,武魂升星!$C$5:$Q$11,I$2,0)</f>
        <v>387.17</v>
      </c>
      <c r="J100">
        <f>武魂升阶!J100*(1+VLOOKUP($B$1,武魂升星!$C$13:$Q$19,J$2,0))+VLOOKUP($B$1,武魂升星!$C$5:$Q$11,J$2,0)</f>
        <v>388.38600000000002</v>
      </c>
      <c r="K100">
        <f>武魂升阶!K100*(1+VLOOKUP($B$1,武魂升星!$C$13:$Q$19,K$2,0))+VLOOKUP($B$1,武魂升星!$C$5:$Q$11,K$2,0)</f>
        <v>387.17</v>
      </c>
      <c r="L100">
        <f>武魂升阶!L100*(1+VLOOKUP($B$1,武魂升星!$C$13:$Q$19,L$2,0))+VLOOKUP($B$1,武魂升星!$C$5:$Q$11,L$2,0)</f>
        <v>387.17</v>
      </c>
      <c r="M100">
        <f>武魂升阶!M100*(1+VLOOKUP($B$1,武魂升星!$C$13:$Q$19,M$2,0))+VLOOKUP($B$1,武魂升星!$C$5:$Q$11,M$2,0)</f>
        <v>387.17</v>
      </c>
      <c r="N100">
        <f>武魂升阶!N100*(1+VLOOKUP($B$1,武魂升星!$C$13:$Q$19,N$2,0))+VLOOKUP($B$1,武魂升星!$C$5:$Q$11,N$2,0)</f>
        <v>0</v>
      </c>
      <c r="O100">
        <f>武魂升阶!O100*(1+VLOOKUP($B$1,武魂升星!$C$13:$Q$19,O$2,0))+VLOOKUP($B$1,武魂升星!$C$5:$Q$11,O$2,0)</f>
        <v>0</v>
      </c>
      <c r="P100">
        <f>武魂升阶!P100*(1+VLOOKUP($B$1,武魂升星!$C$13:$Q$19,P$2,0))+VLOOKUP($B$1,武魂升星!$C$5:$Q$11,P$2,0)</f>
        <v>623.88</v>
      </c>
      <c r="Q100">
        <f>武魂升阶!Q100*(1+VLOOKUP($B$1,武魂升星!$C$13:$Q$19,Q$2,0))+VLOOKUP($B$1,武魂升星!$C$5:$Q$11,Q$2,0)</f>
        <v>623.88</v>
      </c>
      <c r="T100">
        <f>武魂升阶!T100*(1+VLOOKUP($B$1,武魂升星!$C$13:$Q$19,T$2,0))+VLOOKUP($B$1,武魂升星!$C$5:$Q$11,T$2,0)</f>
        <v>18638.758000000002</v>
      </c>
      <c r="U100">
        <f>武魂升阶!U100*(1+VLOOKUP($B$1,武魂升星!$C$13:$Q$19,U$2,0))+VLOOKUP($B$1,武魂升星!$C$5:$Q$11,U$2,0)</f>
        <v>6260.9840000000004</v>
      </c>
      <c r="V100">
        <f>武魂升阶!V100*(1+VLOOKUP($B$1,武魂升星!$C$13:$Q$19,V$2,0))+VLOOKUP($B$1,武魂升星!$C$5:$Q$11,V$2,0)</f>
        <v>1657.42</v>
      </c>
      <c r="W100">
        <f>武魂升阶!W100*(1+VLOOKUP($B$1,武魂升星!$C$13:$Q$19,W$2,0))+VLOOKUP($B$1,武魂升星!$C$5:$Q$11,W$2,0)</f>
        <v>1657.42</v>
      </c>
      <c r="X100">
        <f>武魂升阶!X100*(1+VLOOKUP($B$1,武魂升星!$C$13:$Q$19,X$2,0))+VLOOKUP($B$1,武魂升星!$C$5:$Q$11,X$2,0)</f>
        <v>381.09000000000003</v>
      </c>
      <c r="Y100">
        <f>武魂升阶!Y100*(1+VLOOKUP($B$1,武魂升星!$C$13:$Q$19,Y$2,0))+VLOOKUP($B$1,武魂升星!$C$5:$Q$11,Y$2,0)</f>
        <v>381.09000000000003</v>
      </c>
      <c r="Z100">
        <f>武魂升阶!Z100*(1+VLOOKUP($B$1,武魂升星!$C$13:$Q$19,Z$2,0))+VLOOKUP($B$1,武魂升星!$C$5:$Q$11,Z$2,0)</f>
        <v>394.46600000000001</v>
      </c>
      <c r="AA100">
        <f>武魂升阶!AA100*(1+VLOOKUP($B$1,武魂升星!$C$13:$Q$19,AA$2,0))+VLOOKUP($B$1,武魂升星!$C$5:$Q$11,AA$2,0)</f>
        <v>393.25</v>
      </c>
      <c r="AB100">
        <f>武魂升阶!AB100*(1+VLOOKUP($B$1,武魂升星!$C$13:$Q$19,AB$2,0))+VLOOKUP($B$1,武魂升星!$C$5:$Q$11,AB$2,0)</f>
        <v>387.17</v>
      </c>
      <c r="AC100">
        <f>武魂升阶!AC100*(1+VLOOKUP($B$1,武魂升星!$C$13:$Q$19,AC$2,0))+VLOOKUP($B$1,武魂升星!$C$5:$Q$11,AC$2,0)</f>
        <v>387.17</v>
      </c>
      <c r="AD100">
        <f>武魂升阶!AD100*(1+VLOOKUP($B$1,武魂升星!$C$13:$Q$19,AD$2,0))+VLOOKUP($B$1,武魂升星!$C$5:$Q$11,AD$2,0)</f>
        <v>0</v>
      </c>
      <c r="AE100">
        <f>武魂升阶!AE100*(1+VLOOKUP($B$1,武魂升星!$C$13:$Q$19,AE$2,0))+VLOOKUP($B$1,武魂升星!$C$5:$Q$11,AE$2,0)</f>
        <v>0</v>
      </c>
      <c r="AF100">
        <f>武魂升阶!AF100*(1+VLOOKUP($B$1,武魂升星!$C$13:$Q$19,AF$2,0))+VLOOKUP($B$1,武魂升星!$C$5:$Q$11,AF$2,0)</f>
        <v>623.88</v>
      </c>
      <c r="AG100">
        <f>武魂升阶!AG100*(1+VLOOKUP($B$1,武魂升星!$C$13:$Q$19,AG$2,0))+VLOOKUP($B$1,武魂升星!$C$5:$Q$11,AG$2,0)</f>
        <v>623.88</v>
      </c>
      <c r="AJ100">
        <f>武魂升阶!AJ100*(1+VLOOKUP($B$1,武魂升星!$C$13:$Q$19,AJ$2,0))+VLOOKUP($B$1,武魂升星!$C$5:$Q$11,AJ$2,0)</f>
        <v>17287.276000000002</v>
      </c>
      <c r="AK100">
        <f>武魂升阶!AK100*(1+VLOOKUP($B$1,武魂升星!$C$13:$Q$19,AK$2,0))+VLOOKUP($B$1,武魂升星!$C$5:$Q$11,AK$2,0)</f>
        <v>6486.9459999999999</v>
      </c>
      <c r="AL100">
        <f>武魂升阶!AL100*(1+VLOOKUP($B$1,武魂升星!$C$13:$Q$19,AL$2,0))+VLOOKUP($B$1,武魂升星!$C$5:$Q$11,AL$2,0)</f>
        <v>1497.692</v>
      </c>
      <c r="AM100">
        <f>武魂升阶!AM100*(1+VLOOKUP($B$1,武魂升星!$C$13:$Q$19,AM$2,0))+VLOOKUP($B$1,武魂升星!$C$5:$Q$11,AM$2,0)</f>
        <v>1497.692</v>
      </c>
      <c r="AN100">
        <f>武魂升阶!AN100*(1+VLOOKUP($B$1,武魂升星!$C$13:$Q$19,AN$2,0))+VLOOKUP($B$1,武魂升星!$C$5:$Q$11,AN$2,0)</f>
        <v>387.17</v>
      </c>
      <c r="AO100">
        <f>武魂升阶!AO100*(1+VLOOKUP($B$1,武魂升星!$C$13:$Q$19,AO$2,0))+VLOOKUP($B$1,武魂升星!$C$5:$Q$11,AO$2,0)</f>
        <v>387.17</v>
      </c>
      <c r="AP100">
        <f>武魂升阶!AP100*(1+VLOOKUP($B$1,武魂升星!$C$13:$Q$19,AP$2,0))+VLOOKUP($B$1,武魂升星!$C$5:$Q$11,AP$2,0)</f>
        <v>388.38600000000002</v>
      </c>
      <c r="AQ100">
        <f>武魂升阶!AQ100*(1+VLOOKUP($B$1,武魂升星!$C$13:$Q$19,AQ$2,0))+VLOOKUP($B$1,武魂升星!$C$5:$Q$11,AQ$2,0)</f>
        <v>387.17</v>
      </c>
      <c r="AR100">
        <f>武魂升阶!AR100*(1+VLOOKUP($B$1,武魂升星!$C$13:$Q$19,AR$2,0))+VLOOKUP($B$1,武魂升星!$C$5:$Q$11,AR$2,0)</f>
        <v>387.17</v>
      </c>
      <c r="AS100">
        <f>武魂升阶!AS100*(1+VLOOKUP($B$1,武魂升星!$C$13:$Q$19,AS$2,0))+VLOOKUP($B$1,武魂升星!$C$5:$Q$11,AS$2,0)</f>
        <v>387.17</v>
      </c>
      <c r="AT100">
        <f>武魂升阶!AT100*(1+VLOOKUP($B$1,武魂升星!$C$13:$Q$19,AT$2,0))+VLOOKUP($B$1,武魂升星!$C$5:$Q$11,AT$2,0)</f>
        <v>0</v>
      </c>
      <c r="AU100">
        <f>武魂升阶!AU100*(1+VLOOKUP($B$1,武魂升星!$C$13:$Q$19,AU$2,0))+VLOOKUP($B$1,武魂升星!$C$5:$Q$11,AU$2,0)</f>
        <v>0</v>
      </c>
      <c r="AV100">
        <f>武魂升阶!AV100*(1+VLOOKUP($B$1,武魂升星!$C$13:$Q$19,AV$2,0))+VLOOKUP($B$1,武魂升星!$C$5:$Q$11,AV$2,0)</f>
        <v>623.88</v>
      </c>
      <c r="AW100">
        <f>武魂升阶!AW100*(1+VLOOKUP($B$1,武魂升星!$C$13:$Q$19,AW$2,0))+VLOOKUP($B$1,武魂升星!$C$5:$Q$11,AW$2,0)</f>
        <v>623.88</v>
      </c>
      <c r="AZ100">
        <f>VLOOKUP($B$2,武魂升星!$C$21:$D$27,2,0)</f>
        <v>0.48</v>
      </c>
      <c r="BA100">
        <f>VLOOKUP($B$2,武魂升星!$C$21:$D$27,2,0)</f>
        <v>0.48</v>
      </c>
      <c r="BB100">
        <f>VLOOKUP($B$2,武魂升星!$C$21:$D$27,2,0)</f>
        <v>0.48</v>
      </c>
      <c r="BC100">
        <f>VLOOKUP($B$2,武魂升星!$C$21:$D$27,2,0)</f>
        <v>0.48</v>
      </c>
      <c r="BD100">
        <f>VLOOKUP($B$2,武魂升星!$C$21:$D$27,2,0)</f>
        <v>0.48</v>
      </c>
      <c r="BE100">
        <f>VLOOKUP($B$2,武魂升星!$C$21:$D$27,2,0)</f>
        <v>0.48</v>
      </c>
      <c r="BF100">
        <f>VLOOKUP($B$2,武魂升星!$C$21:$D$27,2,0)</f>
        <v>0.48</v>
      </c>
      <c r="BG100">
        <f>VLOOKUP($B$2,武魂升星!$C$21:$D$27,2,0)</f>
        <v>0.48</v>
      </c>
      <c r="BH100">
        <f>VLOOKUP($B$2,武魂升星!$C$21:$D$27,2,0)</f>
        <v>0.48</v>
      </c>
      <c r="BI100">
        <f>VLOOKUP($B$2,武魂升星!$C$21:$D$27,2,0)</f>
        <v>0.48</v>
      </c>
      <c r="BJ100">
        <f>VLOOKUP($B$2,武魂升星!$C$21:$D$27,2,0)</f>
        <v>0.48</v>
      </c>
      <c r="BK100">
        <f>VLOOKUP($B$2,武魂升星!$C$21:$D$27,2,0)</f>
        <v>0.48</v>
      </c>
      <c r="BL100">
        <f>VLOOKUP($B$2,武魂升星!$C$21:$D$27,2,0)</f>
        <v>0.48</v>
      </c>
      <c r="BM100">
        <f>VLOOKUP($B$2,武魂升星!$C$21:$D$27,2,0)</f>
        <v>0.48</v>
      </c>
    </row>
    <row r="101" spans="2:65" x14ac:dyDescent="0.2">
      <c r="B101">
        <v>97</v>
      </c>
      <c r="D101">
        <f>武魂升阶!D101*(1+VLOOKUP($B$1,武魂升星!$C$13:$Q$19,D$2,0))+VLOOKUP($B$1,武魂升星!$C$5:$Q$11,D$2,0)</f>
        <v>20122.218000000001</v>
      </c>
      <c r="E101">
        <f>武魂升阶!E101*(1+VLOOKUP($B$1,武魂升星!$C$13:$Q$19,E$2,0))+VLOOKUP($B$1,武魂升星!$C$5:$Q$11,E$2,0)</f>
        <v>6074.4679999999998</v>
      </c>
      <c r="F101">
        <f>武魂升阶!F101*(1+VLOOKUP($B$1,武魂升星!$C$13:$Q$19,F$2,0))+VLOOKUP($B$1,武魂升星!$C$5:$Q$11,F$2,0)</f>
        <v>1837.548</v>
      </c>
      <c r="G101">
        <f>武魂升阶!G101*(1+VLOOKUP($B$1,武魂升星!$C$13:$Q$19,G$2,0))+VLOOKUP($B$1,武魂升星!$C$5:$Q$11,G$2,0)</f>
        <v>1837.548</v>
      </c>
      <c r="H101">
        <f>武魂升阶!H101*(1+VLOOKUP($B$1,武魂升星!$C$13:$Q$19,H$2,0))+VLOOKUP($B$1,武魂升星!$C$5:$Q$11,H$2,0)</f>
        <v>390.37</v>
      </c>
      <c r="I101">
        <f>武魂升阶!I101*(1+VLOOKUP($B$1,武魂升星!$C$13:$Q$19,I$2,0))+VLOOKUP($B$1,武魂升星!$C$5:$Q$11,I$2,0)</f>
        <v>390.37</v>
      </c>
      <c r="J101">
        <f>武魂升阶!J101*(1+VLOOKUP($B$1,武魂升星!$C$13:$Q$19,J$2,0))+VLOOKUP($B$1,武魂升星!$C$5:$Q$11,J$2,0)</f>
        <v>391.58600000000001</v>
      </c>
      <c r="K101">
        <f>武魂升阶!K101*(1+VLOOKUP($B$1,武魂升星!$C$13:$Q$19,K$2,0))+VLOOKUP($B$1,武魂升星!$C$5:$Q$11,K$2,0)</f>
        <v>390.37</v>
      </c>
      <c r="L101">
        <f>武魂升阶!L101*(1+VLOOKUP($B$1,武魂升星!$C$13:$Q$19,L$2,0))+VLOOKUP($B$1,武魂升星!$C$5:$Q$11,L$2,0)</f>
        <v>390.37</v>
      </c>
      <c r="M101">
        <f>武魂升阶!M101*(1+VLOOKUP($B$1,武魂升星!$C$13:$Q$19,M$2,0))+VLOOKUP($B$1,武魂升星!$C$5:$Q$11,M$2,0)</f>
        <v>390.37</v>
      </c>
      <c r="N101">
        <f>武魂升阶!N101*(1+VLOOKUP($B$1,武魂升星!$C$13:$Q$19,N$2,0))+VLOOKUP($B$1,武魂升星!$C$5:$Q$11,N$2,0)</f>
        <v>0</v>
      </c>
      <c r="O101">
        <f>武魂升阶!O101*(1+VLOOKUP($B$1,武魂升星!$C$13:$Q$19,O$2,0))+VLOOKUP($B$1,武魂升星!$C$5:$Q$11,O$2,0)</f>
        <v>0</v>
      </c>
      <c r="P101">
        <f>武魂升阶!P101*(1+VLOOKUP($B$1,武魂升星!$C$13:$Q$19,P$2,0))+VLOOKUP($B$1,武魂升星!$C$5:$Q$11,P$2,0)</f>
        <v>629.88</v>
      </c>
      <c r="Q101">
        <f>武魂升阶!Q101*(1+VLOOKUP($B$1,武魂升星!$C$13:$Q$19,Q$2,0))+VLOOKUP($B$1,武魂升星!$C$5:$Q$11,Q$2,0)</f>
        <v>629.88</v>
      </c>
      <c r="T101">
        <f>武魂升阶!T101*(1+VLOOKUP($B$1,武魂升星!$C$13:$Q$19,T$2,0))+VLOOKUP($B$1,武魂升星!$C$5:$Q$11,T$2,0)</f>
        <v>18757.558000000001</v>
      </c>
      <c r="U101">
        <f>武魂升阶!U101*(1+VLOOKUP($B$1,武魂升星!$C$13:$Q$19,U$2,0))+VLOOKUP($B$1,武魂升星!$C$5:$Q$11,U$2,0)</f>
        <v>6298.384</v>
      </c>
      <c r="V101">
        <f>武魂升阶!V101*(1+VLOOKUP($B$1,武魂升星!$C$13:$Q$19,V$2,0))+VLOOKUP($B$1,武魂升星!$C$5:$Q$11,V$2,0)</f>
        <v>1667.02</v>
      </c>
      <c r="W101">
        <f>武魂升阶!W101*(1+VLOOKUP($B$1,武魂升星!$C$13:$Q$19,W$2,0))+VLOOKUP($B$1,武魂升星!$C$5:$Q$11,W$2,0)</f>
        <v>1667.02</v>
      </c>
      <c r="X101">
        <f>武魂升阶!X101*(1+VLOOKUP($B$1,武魂升星!$C$13:$Q$19,X$2,0))+VLOOKUP($B$1,武魂升星!$C$5:$Q$11,X$2,0)</f>
        <v>384.29</v>
      </c>
      <c r="Y101">
        <f>武魂升阶!Y101*(1+VLOOKUP($B$1,武魂升星!$C$13:$Q$19,Y$2,0))+VLOOKUP($B$1,武魂升星!$C$5:$Q$11,Y$2,0)</f>
        <v>384.29</v>
      </c>
      <c r="Z101">
        <f>武魂升阶!Z101*(1+VLOOKUP($B$1,武魂升星!$C$13:$Q$19,Z$2,0))+VLOOKUP($B$1,武魂升星!$C$5:$Q$11,Z$2,0)</f>
        <v>397.66600000000005</v>
      </c>
      <c r="AA101">
        <f>武魂升阶!AA101*(1+VLOOKUP($B$1,武魂升星!$C$13:$Q$19,AA$2,0))+VLOOKUP($B$1,武魂升星!$C$5:$Q$11,AA$2,0)</f>
        <v>396.45</v>
      </c>
      <c r="AB101">
        <f>武魂升阶!AB101*(1+VLOOKUP($B$1,武魂升星!$C$13:$Q$19,AB$2,0))+VLOOKUP($B$1,武魂升星!$C$5:$Q$11,AB$2,0)</f>
        <v>390.37</v>
      </c>
      <c r="AC101">
        <f>武魂升阶!AC101*(1+VLOOKUP($B$1,武魂升星!$C$13:$Q$19,AC$2,0))+VLOOKUP($B$1,武魂升星!$C$5:$Q$11,AC$2,0)</f>
        <v>390.37</v>
      </c>
      <c r="AD101">
        <f>武魂升阶!AD101*(1+VLOOKUP($B$1,武魂升星!$C$13:$Q$19,AD$2,0))+VLOOKUP($B$1,武魂升星!$C$5:$Q$11,AD$2,0)</f>
        <v>0</v>
      </c>
      <c r="AE101">
        <f>武魂升阶!AE101*(1+VLOOKUP($B$1,武魂升星!$C$13:$Q$19,AE$2,0))+VLOOKUP($B$1,武魂升星!$C$5:$Q$11,AE$2,0)</f>
        <v>0</v>
      </c>
      <c r="AF101">
        <f>武魂升阶!AF101*(1+VLOOKUP($B$1,武魂升星!$C$13:$Q$19,AF$2,0))+VLOOKUP($B$1,武魂升星!$C$5:$Q$11,AF$2,0)</f>
        <v>629.88</v>
      </c>
      <c r="AG101">
        <f>武魂升阶!AG101*(1+VLOOKUP($B$1,武魂升星!$C$13:$Q$19,AG$2,0))+VLOOKUP($B$1,武魂升星!$C$5:$Q$11,AG$2,0)</f>
        <v>629.88</v>
      </c>
      <c r="AJ101">
        <f>武魂升阶!AJ101*(1+VLOOKUP($B$1,武魂升星!$C$13:$Q$19,AJ$2,0))+VLOOKUP($B$1,武魂升星!$C$5:$Q$11,AJ$2,0)</f>
        <v>17392.876000000004</v>
      </c>
      <c r="AK101">
        <f>武魂升阶!AK101*(1+VLOOKUP($B$1,武魂升星!$C$13:$Q$19,AK$2,0))+VLOOKUP($B$1,武魂升星!$C$5:$Q$11,AK$2,0)</f>
        <v>6526.5460000000003</v>
      </c>
      <c r="AL101">
        <f>武魂升阶!AL101*(1+VLOOKUP($B$1,武魂升星!$C$13:$Q$19,AL$2,0))+VLOOKUP($B$1,武魂升星!$C$5:$Q$11,AL$2,0)</f>
        <v>1505.692</v>
      </c>
      <c r="AM101">
        <f>武魂升阶!AM101*(1+VLOOKUP($B$1,武魂升星!$C$13:$Q$19,AM$2,0))+VLOOKUP($B$1,武魂升星!$C$5:$Q$11,AM$2,0)</f>
        <v>1505.692</v>
      </c>
      <c r="AN101">
        <f>武魂升阶!AN101*(1+VLOOKUP($B$1,武魂升星!$C$13:$Q$19,AN$2,0))+VLOOKUP($B$1,武魂升星!$C$5:$Q$11,AN$2,0)</f>
        <v>390.37</v>
      </c>
      <c r="AO101">
        <f>武魂升阶!AO101*(1+VLOOKUP($B$1,武魂升星!$C$13:$Q$19,AO$2,0))+VLOOKUP($B$1,武魂升星!$C$5:$Q$11,AO$2,0)</f>
        <v>390.37</v>
      </c>
      <c r="AP101">
        <f>武魂升阶!AP101*(1+VLOOKUP($B$1,武魂升星!$C$13:$Q$19,AP$2,0))+VLOOKUP($B$1,武魂升星!$C$5:$Q$11,AP$2,0)</f>
        <v>391.58600000000001</v>
      </c>
      <c r="AQ101">
        <f>武魂升阶!AQ101*(1+VLOOKUP($B$1,武魂升星!$C$13:$Q$19,AQ$2,0))+VLOOKUP($B$1,武魂升星!$C$5:$Q$11,AQ$2,0)</f>
        <v>390.37</v>
      </c>
      <c r="AR101">
        <f>武魂升阶!AR101*(1+VLOOKUP($B$1,武魂升星!$C$13:$Q$19,AR$2,0))+VLOOKUP($B$1,武魂升星!$C$5:$Q$11,AR$2,0)</f>
        <v>390.37</v>
      </c>
      <c r="AS101">
        <f>武魂升阶!AS101*(1+VLOOKUP($B$1,武魂升星!$C$13:$Q$19,AS$2,0))+VLOOKUP($B$1,武魂升星!$C$5:$Q$11,AS$2,0)</f>
        <v>390.37</v>
      </c>
      <c r="AT101">
        <f>武魂升阶!AT101*(1+VLOOKUP($B$1,武魂升星!$C$13:$Q$19,AT$2,0))+VLOOKUP($B$1,武魂升星!$C$5:$Q$11,AT$2,0)</f>
        <v>0</v>
      </c>
      <c r="AU101">
        <f>武魂升阶!AU101*(1+VLOOKUP($B$1,武魂升星!$C$13:$Q$19,AU$2,0))+VLOOKUP($B$1,武魂升星!$C$5:$Q$11,AU$2,0)</f>
        <v>0</v>
      </c>
      <c r="AV101">
        <f>武魂升阶!AV101*(1+VLOOKUP($B$1,武魂升星!$C$13:$Q$19,AV$2,0))+VLOOKUP($B$1,武魂升星!$C$5:$Q$11,AV$2,0)</f>
        <v>629.88</v>
      </c>
      <c r="AW101">
        <f>武魂升阶!AW101*(1+VLOOKUP($B$1,武魂升星!$C$13:$Q$19,AW$2,0))+VLOOKUP($B$1,武魂升星!$C$5:$Q$11,AW$2,0)</f>
        <v>629.88</v>
      </c>
      <c r="AZ101">
        <f>VLOOKUP($B$2,武魂升星!$C$21:$D$27,2,0)</f>
        <v>0.48</v>
      </c>
      <c r="BA101">
        <f>VLOOKUP($B$2,武魂升星!$C$21:$D$27,2,0)</f>
        <v>0.48</v>
      </c>
      <c r="BB101">
        <f>VLOOKUP($B$2,武魂升星!$C$21:$D$27,2,0)</f>
        <v>0.48</v>
      </c>
      <c r="BC101">
        <f>VLOOKUP($B$2,武魂升星!$C$21:$D$27,2,0)</f>
        <v>0.48</v>
      </c>
      <c r="BD101">
        <f>VLOOKUP($B$2,武魂升星!$C$21:$D$27,2,0)</f>
        <v>0.48</v>
      </c>
      <c r="BE101">
        <f>VLOOKUP($B$2,武魂升星!$C$21:$D$27,2,0)</f>
        <v>0.48</v>
      </c>
      <c r="BF101">
        <f>VLOOKUP($B$2,武魂升星!$C$21:$D$27,2,0)</f>
        <v>0.48</v>
      </c>
      <c r="BG101">
        <f>VLOOKUP($B$2,武魂升星!$C$21:$D$27,2,0)</f>
        <v>0.48</v>
      </c>
      <c r="BH101">
        <f>VLOOKUP($B$2,武魂升星!$C$21:$D$27,2,0)</f>
        <v>0.48</v>
      </c>
      <c r="BI101">
        <f>VLOOKUP($B$2,武魂升星!$C$21:$D$27,2,0)</f>
        <v>0.48</v>
      </c>
      <c r="BJ101">
        <f>VLOOKUP($B$2,武魂升星!$C$21:$D$27,2,0)</f>
        <v>0.48</v>
      </c>
      <c r="BK101">
        <f>VLOOKUP($B$2,武魂升星!$C$21:$D$27,2,0)</f>
        <v>0.48</v>
      </c>
      <c r="BL101">
        <f>VLOOKUP($B$2,武魂升星!$C$21:$D$27,2,0)</f>
        <v>0.48</v>
      </c>
      <c r="BM101">
        <f>VLOOKUP($B$2,武魂升星!$C$21:$D$27,2,0)</f>
        <v>0.48</v>
      </c>
    </row>
    <row r="102" spans="2:65" x14ac:dyDescent="0.2">
      <c r="B102">
        <v>98</v>
      </c>
      <c r="D102">
        <f>武魂升阶!D102*(1+VLOOKUP($B$1,武魂升星!$C$13:$Q$19,D$2,0))+VLOOKUP($B$1,武魂升星!$C$5:$Q$11,D$2,0)</f>
        <v>20254.218000000001</v>
      </c>
      <c r="E102">
        <f>武魂升阶!E102*(1+VLOOKUP($B$1,武魂升星!$C$13:$Q$19,E$2,0))+VLOOKUP($B$1,武魂升星!$C$5:$Q$11,E$2,0)</f>
        <v>6109.6679999999997</v>
      </c>
      <c r="F102">
        <f>武魂升阶!F102*(1+VLOOKUP($B$1,武魂升星!$C$13:$Q$19,F$2,0))+VLOOKUP($B$1,武魂升星!$C$5:$Q$11,F$2,0)</f>
        <v>1848.748</v>
      </c>
      <c r="G102">
        <f>武魂升阶!G102*(1+VLOOKUP($B$1,武魂升星!$C$13:$Q$19,G$2,0))+VLOOKUP($B$1,武魂升星!$C$5:$Q$11,G$2,0)</f>
        <v>1848.748</v>
      </c>
      <c r="H102">
        <f>武魂升阶!H102*(1+VLOOKUP($B$1,武魂升星!$C$13:$Q$19,H$2,0))+VLOOKUP($B$1,武魂升星!$C$5:$Q$11,H$2,0)</f>
        <v>393.57000000000005</v>
      </c>
      <c r="I102">
        <f>武魂升阶!I102*(1+VLOOKUP($B$1,武魂升星!$C$13:$Q$19,I$2,0))+VLOOKUP($B$1,武魂升星!$C$5:$Q$11,I$2,0)</f>
        <v>393.57000000000005</v>
      </c>
      <c r="J102">
        <f>武魂升阶!J102*(1+VLOOKUP($B$1,武魂升星!$C$13:$Q$19,J$2,0))+VLOOKUP($B$1,武魂升星!$C$5:$Q$11,J$2,0)</f>
        <v>394.786</v>
      </c>
      <c r="K102">
        <f>武魂升阶!K102*(1+VLOOKUP($B$1,武魂升星!$C$13:$Q$19,K$2,0))+VLOOKUP($B$1,武魂升星!$C$5:$Q$11,K$2,0)</f>
        <v>393.57000000000005</v>
      </c>
      <c r="L102">
        <f>武魂升阶!L102*(1+VLOOKUP($B$1,武魂升星!$C$13:$Q$19,L$2,0))+VLOOKUP($B$1,武魂升星!$C$5:$Q$11,L$2,0)</f>
        <v>393.57000000000005</v>
      </c>
      <c r="M102">
        <f>武魂升阶!M102*(1+VLOOKUP($B$1,武魂升星!$C$13:$Q$19,M$2,0))+VLOOKUP($B$1,武魂升星!$C$5:$Q$11,M$2,0)</f>
        <v>393.57000000000005</v>
      </c>
      <c r="N102">
        <f>武魂升阶!N102*(1+VLOOKUP($B$1,武魂升星!$C$13:$Q$19,N$2,0))+VLOOKUP($B$1,武魂升星!$C$5:$Q$11,N$2,0)</f>
        <v>0</v>
      </c>
      <c r="O102">
        <f>武魂升阶!O102*(1+VLOOKUP($B$1,武魂升星!$C$13:$Q$19,O$2,0))+VLOOKUP($B$1,武魂升星!$C$5:$Q$11,O$2,0)</f>
        <v>0</v>
      </c>
      <c r="P102">
        <f>武魂升阶!P102*(1+VLOOKUP($B$1,武魂升星!$C$13:$Q$19,P$2,0))+VLOOKUP($B$1,武魂升星!$C$5:$Q$11,P$2,0)</f>
        <v>635.88</v>
      </c>
      <c r="Q102">
        <f>武魂升阶!Q102*(1+VLOOKUP($B$1,武魂升星!$C$13:$Q$19,Q$2,0))+VLOOKUP($B$1,武魂升星!$C$5:$Q$11,Q$2,0)</f>
        <v>635.88</v>
      </c>
      <c r="T102">
        <f>武魂升阶!T102*(1+VLOOKUP($B$1,武魂升星!$C$13:$Q$19,T$2,0))+VLOOKUP($B$1,武魂升星!$C$5:$Q$11,T$2,0)</f>
        <v>18876.358</v>
      </c>
      <c r="U102">
        <f>武魂升阶!U102*(1+VLOOKUP($B$1,武魂升星!$C$13:$Q$19,U$2,0))+VLOOKUP($B$1,武魂升星!$C$5:$Q$11,U$2,0)</f>
        <v>6335.7839999999997</v>
      </c>
      <c r="V102">
        <f>武魂升阶!V102*(1+VLOOKUP($B$1,武魂升星!$C$13:$Q$19,V$2,0))+VLOOKUP($B$1,武魂升星!$C$5:$Q$11,V$2,0)</f>
        <v>1676.62</v>
      </c>
      <c r="W102">
        <f>武魂升阶!W102*(1+VLOOKUP($B$1,武魂升星!$C$13:$Q$19,W$2,0))+VLOOKUP($B$1,武魂升星!$C$5:$Q$11,W$2,0)</f>
        <v>1676.62</v>
      </c>
      <c r="X102">
        <f>武魂升阶!X102*(1+VLOOKUP($B$1,武魂升星!$C$13:$Q$19,X$2,0))+VLOOKUP($B$1,武魂升星!$C$5:$Q$11,X$2,0)</f>
        <v>387.49</v>
      </c>
      <c r="Y102">
        <f>武魂升阶!Y102*(1+VLOOKUP($B$1,武魂升星!$C$13:$Q$19,Y$2,0))+VLOOKUP($B$1,武魂升星!$C$5:$Q$11,Y$2,0)</f>
        <v>387.49</v>
      </c>
      <c r="Z102">
        <f>武魂升阶!Z102*(1+VLOOKUP($B$1,武魂升星!$C$13:$Q$19,Z$2,0))+VLOOKUP($B$1,武魂升星!$C$5:$Q$11,Z$2,0)</f>
        <v>400.86600000000004</v>
      </c>
      <c r="AA102">
        <f>武魂升阶!AA102*(1+VLOOKUP($B$1,武魂升星!$C$13:$Q$19,AA$2,0))+VLOOKUP($B$1,武魂升星!$C$5:$Q$11,AA$2,0)</f>
        <v>399.65</v>
      </c>
      <c r="AB102">
        <f>武魂升阶!AB102*(1+VLOOKUP($B$1,武魂升星!$C$13:$Q$19,AB$2,0))+VLOOKUP($B$1,武魂升星!$C$5:$Q$11,AB$2,0)</f>
        <v>393.57000000000005</v>
      </c>
      <c r="AC102">
        <f>武魂升阶!AC102*(1+VLOOKUP($B$1,武魂升星!$C$13:$Q$19,AC$2,0))+VLOOKUP($B$1,武魂升星!$C$5:$Q$11,AC$2,0)</f>
        <v>393.57000000000005</v>
      </c>
      <c r="AD102">
        <f>武魂升阶!AD102*(1+VLOOKUP($B$1,武魂升星!$C$13:$Q$19,AD$2,0))+VLOOKUP($B$1,武魂升星!$C$5:$Q$11,AD$2,0)</f>
        <v>0</v>
      </c>
      <c r="AE102">
        <f>武魂升阶!AE102*(1+VLOOKUP($B$1,武魂升星!$C$13:$Q$19,AE$2,0))+VLOOKUP($B$1,武魂升星!$C$5:$Q$11,AE$2,0)</f>
        <v>0</v>
      </c>
      <c r="AF102">
        <f>武魂升阶!AF102*(1+VLOOKUP($B$1,武魂升星!$C$13:$Q$19,AF$2,0))+VLOOKUP($B$1,武魂升星!$C$5:$Q$11,AF$2,0)</f>
        <v>635.88</v>
      </c>
      <c r="AG102">
        <f>武魂升阶!AG102*(1+VLOOKUP($B$1,武魂升星!$C$13:$Q$19,AG$2,0))+VLOOKUP($B$1,武魂升星!$C$5:$Q$11,AG$2,0)</f>
        <v>635.88</v>
      </c>
      <c r="AJ102">
        <f>武魂升阶!AJ102*(1+VLOOKUP($B$1,武魂升星!$C$13:$Q$19,AJ$2,0))+VLOOKUP($B$1,武魂升星!$C$5:$Q$11,AJ$2,0)</f>
        <v>17498.476000000002</v>
      </c>
      <c r="AK102">
        <f>武魂升阶!AK102*(1+VLOOKUP($B$1,武魂升星!$C$13:$Q$19,AK$2,0))+VLOOKUP($B$1,武魂升星!$C$5:$Q$11,AK$2,0)</f>
        <v>6566.1459999999997</v>
      </c>
      <c r="AL102">
        <f>武魂升阶!AL102*(1+VLOOKUP($B$1,武魂升星!$C$13:$Q$19,AL$2,0))+VLOOKUP($B$1,武魂升星!$C$5:$Q$11,AL$2,0)</f>
        <v>1513.692</v>
      </c>
      <c r="AM102">
        <f>武魂升阶!AM102*(1+VLOOKUP($B$1,武魂升星!$C$13:$Q$19,AM$2,0))+VLOOKUP($B$1,武魂升星!$C$5:$Q$11,AM$2,0)</f>
        <v>1513.692</v>
      </c>
      <c r="AN102">
        <f>武魂升阶!AN102*(1+VLOOKUP($B$1,武魂升星!$C$13:$Q$19,AN$2,0))+VLOOKUP($B$1,武魂升星!$C$5:$Q$11,AN$2,0)</f>
        <v>393.57000000000005</v>
      </c>
      <c r="AO102">
        <f>武魂升阶!AO102*(1+VLOOKUP($B$1,武魂升星!$C$13:$Q$19,AO$2,0))+VLOOKUP($B$1,武魂升星!$C$5:$Q$11,AO$2,0)</f>
        <v>393.57000000000005</v>
      </c>
      <c r="AP102">
        <f>武魂升阶!AP102*(1+VLOOKUP($B$1,武魂升星!$C$13:$Q$19,AP$2,0))+VLOOKUP($B$1,武魂升星!$C$5:$Q$11,AP$2,0)</f>
        <v>394.786</v>
      </c>
      <c r="AQ102">
        <f>武魂升阶!AQ102*(1+VLOOKUP($B$1,武魂升星!$C$13:$Q$19,AQ$2,0))+VLOOKUP($B$1,武魂升星!$C$5:$Q$11,AQ$2,0)</f>
        <v>393.57000000000005</v>
      </c>
      <c r="AR102">
        <f>武魂升阶!AR102*(1+VLOOKUP($B$1,武魂升星!$C$13:$Q$19,AR$2,0))+VLOOKUP($B$1,武魂升星!$C$5:$Q$11,AR$2,0)</f>
        <v>393.57000000000005</v>
      </c>
      <c r="AS102">
        <f>武魂升阶!AS102*(1+VLOOKUP($B$1,武魂升星!$C$13:$Q$19,AS$2,0))+VLOOKUP($B$1,武魂升星!$C$5:$Q$11,AS$2,0)</f>
        <v>393.57000000000005</v>
      </c>
      <c r="AT102">
        <f>武魂升阶!AT102*(1+VLOOKUP($B$1,武魂升星!$C$13:$Q$19,AT$2,0))+VLOOKUP($B$1,武魂升星!$C$5:$Q$11,AT$2,0)</f>
        <v>0</v>
      </c>
      <c r="AU102">
        <f>武魂升阶!AU102*(1+VLOOKUP($B$1,武魂升星!$C$13:$Q$19,AU$2,0))+VLOOKUP($B$1,武魂升星!$C$5:$Q$11,AU$2,0)</f>
        <v>0</v>
      </c>
      <c r="AV102">
        <f>武魂升阶!AV102*(1+VLOOKUP($B$1,武魂升星!$C$13:$Q$19,AV$2,0))+VLOOKUP($B$1,武魂升星!$C$5:$Q$11,AV$2,0)</f>
        <v>635.88</v>
      </c>
      <c r="AW102">
        <f>武魂升阶!AW102*(1+VLOOKUP($B$1,武魂升星!$C$13:$Q$19,AW$2,0))+VLOOKUP($B$1,武魂升星!$C$5:$Q$11,AW$2,0)</f>
        <v>635.88</v>
      </c>
      <c r="AZ102">
        <f>VLOOKUP($B$2,武魂升星!$C$21:$D$27,2,0)</f>
        <v>0.48</v>
      </c>
      <c r="BA102">
        <f>VLOOKUP($B$2,武魂升星!$C$21:$D$27,2,0)</f>
        <v>0.48</v>
      </c>
      <c r="BB102">
        <f>VLOOKUP($B$2,武魂升星!$C$21:$D$27,2,0)</f>
        <v>0.48</v>
      </c>
      <c r="BC102">
        <f>VLOOKUP($B$2,武魂升星!$C$21:$D$27,2,0)</f>
        <v>0.48</v>
      </c>
      <c r="BD102">
        <f>VLOOKUP($B$2,武魂升星!$C$21:$D$27,2,0)</f>
        <v>0.48</v>
      </c>
      <c r="BE102">
        <f>VLOOKUP($B$2,武魂升星!$C$21:$D$27,2,0)</f>
        <v>0.48</v>
      </c>
      <c r="BF102">
        <f>VLOOKUP($B$2,武魂升星!$C$21:$D$27,2,0)</f>
        <v>0.48</v>
      </c>
      <c r="BG102">
        <f>VLOOKUP($B$2,武魂升星!$C$21:$D$27,2,0)</f>
        <v>0.48</v>
      </c>
      <c r="BH102">
        <f>VLOOKUP($B$2,武魂升星!$C$21:$D$27,2,0)</f>
        <v>0.48</v>
      </c>
      <c r="BI102">
        <f>VLOOKUP($B$2,武魂升星!$C$21:$D$27,2,0)</f>
        <v>0.48</v>
      </c>
      <c r="BJ102">
        <f>VLOOKUP($B$2,武魂升星!$C$21:$D$27,2,0)</f>
        <v>0.48</v>
      </c>
      <c r="BK102">
        <f>VLOOKUP($B$2,武魂升星!$C$21:$D$27,2,0)</f>
        <v>0.48</v>
      </c>
      <c r="BL102">
        <f>VLOOKUP($B$2,武魂升星!$C$21:$D$27,2,0)</f>
        <v>0.48</v>
      </c>
      <c r="BM102">
        <f>VLOOKUP($B$2,武魂升星!$C$21:$D$27,2,0)</f>
        <v>0.48</v>
      </c>
    </row>
    <row r="103" spans="2:65" x14ac:dyDescent="0.2">
      <c r="B103">
        <v>99</v>
      </c>
      <c r="D103">
        <f>武魂升阶!D103*(1+VLOOKUP($B$1,武魂升星!$C$13:$Q$19,D$2,0))+VLOOKUP($B$1,武魂升星!$C$5:$Q$11,D$2,0)</f>
        <v>20386.218000000001</v>
      </c>
      <c r="E103">
        <f>武魂升阶!E103*(1+VLOOKUP($B$1,武魂升星!$C$13:$Q$19,E$2,0))+VLOOKUP($B$1,武魂升星!$C$5:$Q$11,E$2,0)</f>
        <v>6144.8680000000004</v>
      </c>
      <c r="F103">
        <f>武魂升阶!F103*(1+VLOOKUP($B$1,武魂升星!$C$13:$Q$19,F$2,0))+VLOOKUP($B$1,武魂升星!$C$5:$Q$11,F$2,0)</f>
        <v>1859.9480000000001</v>
      </c>
      <c r="G103">
        <f>武魂升阶!G103*(1+VLOOKUP($B$1,武魂升星!$C$13:$Q$19,G$2,0))+VLOOKUP($B$1,武魂升星!$C$5:$Q$11,G$2,0)</f>
        <v>1859.9480000000001</v>
      </c>
      <c r="H103">
        <f>武魂升阶!H103*(1+VLOOKUP($B$1,武魂升星!$C$13:$Q$19,H$2,0))+VLOOKUP($B$1,武魂升星!$C$5:$Q$11,H$2,0)</f>
        <v>396.77000000000004</v>
      </c>
      <c r="I103">
        <f>武魂升阶!I103*(1+VLOOKUP($B$1,武魂升星!$C$13:$Q$19,I$2,0))+VLOOKUP($B$1,武魂升星!$C$5:$Q$11,I$2,0)</f>
        <v>396.77000000000004</v>
      </c>
      <c r="J103">
        <f>武魂升阶!J103*(1+VLOOKUP($B$1,武魂升星!$C$13:$Q$19,J$2,0))+VLOOKUP($B$1,武魂升星!$C$5:$Q$11,J$2,0)</f>
        <v>397.98599999999999</v>
      </c>
      <c r="K103">
        <f>武魂升阶!K103*(1+VLOOKUP($B$1,武魂升星!$C$13:$Q$19,K$2,0))+VLOOKUP($B$1,武魂升星!$C$5:$Q$11,K$2,0)</f>
        <v>396.77000000000004</v>
      </c>
      <c r="L103">
        <f>武魂升阶!L103*(1+VLOOKUP($B$1,武魂升星!$C$13:$Q$19,L$2,0))+VLOOKUP($B$1,武魂升星!$C$5:$Q$11,L$2,0)</f>
        <v>396.77000000000004</v>
      </c>
      <c r="M103">
        <f>武魂升阶!M103*(1+VLOOKUP($B$1,武魂升星!$C$13:$Q$19,M$2,0))+VLOOKUP($B$1,武魂升星!$C$5:$Q$11,M$2,0)</f>
        <v>396.77000000000004</v>
      </c>
      <c r="N103">
        <f>武魂升阶!N103*(1+VLOOKUP($B$1,武魂升星!$C$13:$Q$19,N$2,0))+VLOOKUP($B$1,武魂升星!$C$5:$Q$11,N$2,0)</f>
        <v>0</v>
      </c>
      <c r="O103">
        <f>武魂升阶!O103*(1+VLOOKUP($B$1,武魂升星!$C$13:$Q$19,O$2,0))+VLOOKUP($B$1,武魂升星!$C$5:$Q$11,O$2,0)</f>
        <v>0</v>
      </c>
      <c r="P103">
        <f>武魂升阶!P103*(1+VLOOKUP($B$1,武魂升星!$C$13:$Q$19,P$2,0))+VLOOKUP($B$1,武魂升星!$C$5:$Q$11,P$2,0)</f>
        <v>641.88</v>
      </c>
      <c r="Q103">
        <f>武魂升阶!Q103*(1+VLOOKUP($B$1,武魂升星!$C$13:$Q$19,Q$2,0))+VLOOKUP($B$1,武魂升星!$C$5:$Q$11,Q$2,0)</f>
        <v>641.88</v>
      </c>
      <c r="T103">
        <f>武魂升阶!T103*(1+VLOOKUP($B$1,武魂升星!$C$13:$Q$19,T$2,0))+VLOOKUP($B$1,武魂升星!$C$5:$Q$11,T$2,0)</f>
        <v>18995.158000000003</v>
      </c>
      <c r="U103">
        <f>武魂升阶!U103*(1+VLOOKUP($B$1,武魂升星!$C$13:$Q$19,U$2,0))+VLOOKUP($B$1,武魂升星!$C$5:$Q$11,U$2,0)</f>
        <v>6373.1839999999993</v>
      </c>
      <c r="V103">
        <f>武魂升阶!V103*(1+VLOOKUP($B$1,武魂升星!$C$13:$Q$19,V$2,0))+VLOOKUP($B$1,武魂升星!$C$5:$Q$11,V$2,0)</f>
        <v>1686.2199999999998</v>
      </c>
      <c r="W103">
        <f>武魂升阶!W103*(1+VLOOKUP($B$1,武魂升星!$C$13:$Q$19,W$2,0))+VLOOKUP($B$1,武魂升星!$C$5:$Q$11,W$2,0)</f>
        <v>1686.2199999999998</v>
      </c>
      <c r="X103">
        <f>武魂升阶!X103*(1+VLOOKUP($B$1,武魂升星!$C$13:$Q$19,X$2,0))+VLOOKUP($B$1,武魂升星!$C$5:$Q$11,X$2,0)</f>
        <v>390.69</v>
      </c>
      <c r="Y103">
        <f>武魂升阶!Y103*(1+VLOOKUP($B$1,武魂升星!$C$13:$Q$19,Y$2,0))+VLOOKUP($B$1,武魂升星!$C$5:$Q$11,Y$2,0)</f>
        <v>390.69</v>
      </c>
      <c r="Z103">
        <f>武魂升阶!Z103*(1+VLOOKUP($B$1,武魂升星!$C$13:$Q$19,Z$2,0))+VLOOKUP($B$1,武魂升星!$C$5:$Q$11,Z$2,0)</f>
        <v>404.06600000000003</v>
      </c>
      <c r="AA103">
        <f>武魂升阶!AA103*(1+VLOOKUP($B$1,武魂升星!$C$13:$Q$19,AA$2,0))+VLOOKUP($B$1,武魂升星!$C$5:$Q$11,AA$2,0)</f>
        <v>402.85</v>
      </c>
      <c r="AB103">
        <f>武魂升阶!AB103*(1+VLOOKUP($B$1,武魂升星!$C$13:$Q$19,AB$2,0))+VLOOKUP($B$1,武魂升星!$C$5:$Q$11,AB$2,0)</f>
        <v>396.77000000000004</v>
      </c>
      <c r="AC103">
        <f>武魂升阶!AC103*(1+VLOOKUP($B$1,武魂升星!$C$13:$Q$19,AC$2,0))+VLOOKUP($B$1,武魂升星!$C$5:$Q$11,AC$2,0)</f>
        <v>396.77000000000004</v>
      </c>
      <c r="AD103">
        <f>武魂升阶!AD103*(1+VLOOKUP($B$1,武魂升星!$C$13:$Q$19,AD$2,0))+VLOOKUP($B$1,武魂升星!$C$5:$Q$11,AD$2,0)</f>
        <v>0</v>
      </c>
      <c r="AE103">
        <f>武魂升阶!AE103*(1+VLOOKUP($B$1,武魂升星!$C$13:$Q$19,AE$2,0))+VLOOKUP($B$1,武魂升星!$C$5:$Q$11,AE$2,0)</f>
        <v>0</v>
      </c>
      <c r="AF103">
        <f>武魂升阶!AF103*(1+VLOOKUP($B$1,武魂升星!$C$13:$Q$19,AF$2,0))+VLOOKUP($B$1,武魂升星!$C$5:$Q$11,AF$2,0)</f>
        <v>641.88</v>
      </c>
      <c r="AG103">
        <f>武魂升阶!AG103*(1+VLOOKUP($B$1,武魂升星!$C$13:$Q$19,AG$2,0))+VLOOKUP($B$1,武魂升星!$C$5:$Q$11,AG$2,0)</f>
        <v>641.88</v>
      </c>
      <c r="AJ103">
        <f>武魂升阶!AJ103*(1+VLOOKUP($B$1,武魂升星!$C$13:$Q$19,AJ$2,0))+VLOOKUP($B$1,武魂升星!$C$5:$Q$11,AJ$2,0)</f>
        <v>17604.076000000001</v>
      </c>
      <c r="AK103">
        <f>武魂升阶!AK103*(1+VLOOKUP($B$1,武魂升星!$C$13:$Q$19,AK$2,0))+VLOOKUP($B$1,武魂升星!$C$5:$Q$11,AK$2,0)</f>
        <v>6605.7460000000001</v>
      </c>
      <c r="AL103">
        <f>武魂升阶!AL103*(1+VLOOKUP($B$1,武魂升星!$C$13:$Q$19,AL$2,0))+VLOOKUP($B$1,武魂升星!$C$5:$Q$11,AL$2,0)</f>
        <v>1521.692</v>
      </c>
      <c r="AM103">
        <f>武魂升阶!AM103*(1+VLOOKUP($B$1,武魂升星!$C$13:$Q$19,AM$2,0))+VLOOKUP($B$1,武魂升星!$C$5:$Q$11,AM$2,0)</f>
        <v>1521.692</v>
      </c>
      <c r="AN103">
        <f>武魂升阶!AN103*(1+VLOOKUP($B$1,武魂升星!$C$13:$Q$19,AN$2,0))+VLOOKUP($B$1,武魂升星!$C$5:$Q$11,AN$2,0)</f>
        <v>396.77000000000004</v>
      </c>
      <c r="AO103">
        <f>武魂升阶!AO103*(1+VLOOKUP($B$1,武魂升星!$C$13:$Q$19,AO$2,0))+VLOOKUP($B$1,武魂升星!$C$5:$Q$11,AO$2,0)</f>
        <v>396.77000000000004</v>
      </c>
      <c r="AP103">
        <f>武魂升阶!AP103*(1+VLOOKUP($B$1,武魂升星!$C$13:$Q$19,AP$2,0))+VLOOKUP($B$1,武魂升星!$C$5:$Q$11,AP$2,0)</f>
        <v>397.98599999999999</v>
      </c>
      <c r="AQ103">
        <f>武魂升阶!AQ103*(1+VLOOKUP($B$1,武魂升星!$C$13:$Q$19,AQ$2,0))+VLOOKUP($B$1,武魂升星!$C$5:$Q$11,AQ$2,0)</f>
        <v>396.77000000000004</v>
      </c>
      <c r="AR103">
        <f>武魂升阶!AR103*(1+VLOOKUP($B$1,武魂升星!$C$13:$Q$19,AR$2,0))+VLOOKUP($B$1,武魂升星!$C$5:$Q$11,AR$2,0)</f>
        <v>396.77000000000004</v>
      </c>
      <c r="AS103">
        <f>武魂升阶!AS103*(1+VLOOKUP($B$1,武魂升星!$C$13:$Q$19,AS$2,0))+VLOOKUP($B$1,武魂升星!$C$5:$Q$11,AS$2,0)</f>
        <v>396.77000000000004</v>
      </c>
      <c r="AT103">
        <f>武魂升阶!AT103*(1+VLOOKUP($B$1,武魂升星!$C$13:$Q$19,AT$2,0))+VLOOKUP($B$1,武魂升星!$C$5:$Q$11,AT$2,0)</f>
        <v>0</v>
      </c>
      <c r="AU103">
        <f>武魂升阶!AU103*(1+VLOOKUP($B$1,武魂升星!$C$13:$Q$19,AU$2,0))+VLOOKUP($B$1,武魂升星!$C$5:$Q$11,AU$2,0)</f>
        <v>0</v>
      </c>
      <c r="AV103">
        <f>武魂升阶!AV103*(1+VLOOKUP($B$1,武魂升星!$C$13:$Q$19,AV$2,0))+VLOOKUP($B$1,武魂升星!$C$5:$Q$11,AV$2,0)</f>
        <v>641.88</v>
      </c>
      <c r="AW103">
        <f>武魂升阶!AW103*(1+VLOOKUP($B$1,武魂升星!$C$13:$Q$19,AW$2,0))+VLOOKUP($B$1,武魂升星!$C$5:$Q$11,AW$2,0)</f>
        <v>641.88</v>
      </c>
      <c r="AZ103">
        <f>VLOOKUP($B$2,武魂升星!$C$21:$D$27,2,0)</f>
        <v>0.48</v>
      </c>
      <c r="BA103">
        <f>VLOOKUP($B$2,武魂升星!$C$21:$D$27,2,0)</f>
        <v>0.48</v>
      </c>
      <c r="BB103">
        <f>VLOOKUP($B$2,武魂升星!$C$21:$D$27,2,0)</f>
        <v>0.48</v>
      </c>
      <c r="BC103">
        <f>VLOOKUP($B$2,武魂升星!$C$21:$D$27,2,0)</f>
        <v>0.48</v>
      </c>
      <c r="BD103">
        <f>VLOOKUP($B$2,武魂升星!$C$21:$D$27,2,0)</f>
        <v>0.48</v>
      </c>
      <c r="BE103">
        <f>VLOOKUP($B$2,武魂升星!$C$21:$D$27,2,0)</f>
        <v>0.48</v>
      </c>
      <c r="BF103">
        <f>VLOOKUP($B$2,武魂升星!$C$21:$D$27,2,0)</f>
        <v>0.48</v>
      </c>
      <c r="BG103">
        <f>VLOOKUP($B$2,武魂升星!$C$21:$D$27,2,0)</f>
        <v>0.48</v>
      </c>
      <c r="BH103">
        <f>VLOOKUP($B$2,武魂升星!$C$21:$D$27,2,0)</f>
        <v>0.48</v>
      </c>
      <c r="BI103">
        <f>VLOOKUP($B$2,武魂升星!$C$21:$D$27,2,0)</f>
        <v>0.48</v>
      </c>
      <c r="BJ103">
        <f>VLOOKUP($B$2,武魂升星!$C$21:$D$27,2,0)</f>
        <v>0.48</v>
      </c>
      <c r="BK103">
        <f>VLOOKUP($B$2,武魂升星!$C$21:$D$27,2,0)</f>
        <v>0.48</v>
      </c>
      <c r="BL103">
        <f>VLOOKUP($B$2,武魂升星!$C$21:$D$27,2,0)</f>
        <v>0.48</v>
      </c>
      <c r="BM103">
        <f>VLOOKUP($B$2,武魂升星!$C$21:$D$27,2,0)</f>
        <v>0.48</v>
      </c>
    </row>
    <row r="104" spans="2:65" x14ac:dyDescent="0.2">
      <c r="B104">
        <v>100</v>
      </c>
      <c r="D104">
        <f>武魂升阶!D104*(1+VLOOKUP($B$1,武魂升星!$C$13:$Q$19,D$2,0))+VLOOKUP($B$1,武魂升星!$C$5:$Q$11,D$2,0)</f>
        <v>20568.906000000003</v>
      </c>
      <c r="E104">
        <f>武魂升阶!E104*(1+VLOOKUP($B$1,武魂升星!$C$13:$Q$19,E$2,0))+VLOOKUP($B$1,武魂升星!$C$5:$Q$11,E$2,0)</f>
        <v>6193.9940000000006</v>
      </c>
      <c r="F104">
        <f>武魂升阶!F104*(1+VLOOKUP($B$1,武魂升星!$C$13:$Q$19,F$2,0))+VLOOKUP($B$1,武魂升星!$C$5:$Q$11,F$2,0)</f>
        <v>1875.7560000000001</v>
      </c>
      <c r="G104">
        <f>武魂升阶!G104*(1+VLOOKUP($B$1,武魂升星!$C$13:$Q$19,G$2,0))+VLOOKUP($B$1,武魂升星!$C$5:$Q$11,G$2,0)</f>
        <v>1875.7560000000001</v>
      </c>
      <c r="H104">
        <f>武魂升阶!H104*(1+VLOOKUP($B$1,武魂升星!$C$13:$Q$19,H$2,0))+VLOOKUP($B$1,武魂升星!$C$5:$Q$11,H$2,0)</f>
        <v>400.29</v>
      </c>
      <c r="I104">
        <f>武魂升阶!I104*(1+VLOOKUP($B$1,武魂升星!$C$13:$Q$19,I$2,0))+VLOOKUP($B$1,武魂升星!$C$5:$Q$11,I$2,0)</f>
        <v>400.29</v>
      </c>
      <c r="J104">
        <f>武魂升阶!J104*(1+VLOOKUP($B$1,武魂升星!$C$13:$Q$19,J$2,0))+VLOOKUP($B$1,武魂升星!$C$5:$Q$11,J$2,0)</f>
        <v>401.57000000000005</v>
      </c>
      <c r="K104">
        <f>武魂升阶!K104*(1+VLOOKUP($B$1,武魂升星!$C$13:$Q$19,K$2,0))+VLOOKUP($B$1,武魂升星!$C$5:$Q$11,K$2,0)</f>
        <v>400.29</v>
      </c>
      <c r="L104">
        <f>武魂升阶!L104*(1+VLOOKUP($B$1,武魂升星!$C$13:$Q$19,L$2,0))+VLOOKUP($B$1,武魂升星!$C$5:$Q$11,L$2,0)</f>
        <v>400.29</v>
      </c>
      <c r="M104">
        <f>武魂升阶!M104*(1+VLOOKUP($B$1,武魂升星!$C$13:$Q$19,M$2,0))+VLOOKUP($B$1,武魂升星!$C$5:$Q$11,M$2,0)</f>
        <v>400.29</v>
      </c>
      <c r="N104">
        <f>武魂升阶!N104*(1+VLOOKUP($B$1,武魂升星!$C$13:$Q$19,N$2,0))+VLOOKUP($B$1,武魂升星!$C$5:$Q$11,N$2,0)</f>
        <v>0</v>
      </c>
      <c r="O104">
        <f>武魂升阶!O104*(1+VLOOKUP($B$1,武魂升星!$C$13:$Q$19,O$2,0))+VLOOKUP($B$1,武魂升星!$C$5:$Q$11,O$2,0)</f>
        <v>0</v>
      </c>
      <c r="P104">
        <f>武魂升阶!P104*(1+VLOOKUP($B$1,武魂升星!$C$13:$Q$19,P$2,0))+VLOOKUP($B$1,武魂升星!$C$5:$Q$11,P$2,0)</f>
        <v>650.76</v>
      </c>
      <c r="Q104">
        <f>武魂升阶!Q104*(1+VLOOKUP($B$1,武魂升星!$C$13:$Q$19,Q$2,0))+VLOOKUP($B$1,武魂升星!$C$5:$Q$11,Q$2,0)</f>
        <v>650.76</v>
      </c>
      <c r="T104">
        <f>武魂升阶!T104*(1+VLOOKUP($B$1,武魂升星!$C$13:$Q$19,T$2,0))+VLOOKUP($B$1,武魂升星!$C$5:$Q$11,T$2,0)</f>
        <v>19159.564000000002</v>
      </c>
      <c r="U104">
        <f>武魂升阶!U104*(1+VLOOKUP($B$1,武魂升星!$C$13:$Q$19,U$2,0))+VLOOKUP($B$1,武魂升星!$C$5:$Q$11,U$2,0)</f>
        <v>6425.17</v>
      </c>
      <c r="V104">
        <f>武魂升阶!V104*(1+VLOOKUP($B$1,武魂升星!$C$13:$Q$19,V$2,0))+VLOOKUP($B$1,武魂升星!$C$5:$Q$11,V$2,0)</f>
        <v>1699.5160000000001</v>
      </c>
      <c r="W104">
        <f>武魂升阶!W104*(1+VLOOKUP($B$1,武魂升星!$C$13:$Q$19,W$2,0))+VLOOKUP($B$1,武魂升星!$C$5:$Q$11,W$2,0)</f>
        <v>1699.5160000000001</v>
      </c>
      <c r="X104">
        <f>武魂升阶!X104*(1+VLOOKUP($B$1,武魂升星!$C$13:$Q$19,X$2,0))+VLOOKUP($B$1,武魂升星!$C$5:$Q$11,X$2,0)</f>
        <v>393.89</v>
      </c>
      <c r="Y104">
        <f>武魂升阶!Y104*(1+VLOOKUP($B$1,武魂升星!$C$13:$Q$19,Y$2,0))+VLOOKUP($B$1,武魂升星!$C$5:$Q$11,Y$2,0)</f>
        <v>393.89</v>
      </c>
      <c r="Z104">
        <f>武魂升阶!Z104*(1+VLOOKUP($B$1,武魂升星!$C$13:$Q$19,Z$2,0))+VLOOKUP($B$1,武魂升星!$C$5:$Q$11,Z$2,0)</f>
        <v>407.97</v>
      </c>
      <c r="AA104">
        <f>武魂升阶!AA104*(1+VLOOKUP($B$1,武魂升星!$C$13:$Q$19,AA$2,0))+VLOOKUP($B$1,武魂升星!$C$5:$Q$11,AA$2,0)</f>
        <v>406.69</v>
      </c>
      <c r="AB104">
        <f>武魂升阶!AB104*(1+VLOOKUP($B$1,武魂升星!$C$13:$Q$19,AB$2,0))+VLOOKUP($B$1,武魂升星!$C$5:$Q$11,AB$2,0)</f>
        <v>400.29</v>
      </c>
      <c r="AC104">
        <f>武魂升阶!AC104*(1+VLOOKUP($B$1,武魂升星!$C$13:$Q$19,AC$2,0))+VLOOKUP($B$1,武魂升星!$C$5:$Q$11,AC$2,0)</f>
        <v>400.29</v>
      </c>
      <c r="AD104">
        <f>武魂升阶!AD104*(1+VLOOKUP($B$1,武魂升星!$C$13:$Q$19,AD$2,0))+VLOOKUP($B$1,武魂升星!$C$5:$Q$11,AD$2,0)</f>
        <v>0</v>
      </c>
      <c r="AE104">
        <f>武魂升阶!AE104*(1+VLOOKUP($B$1,武魂升星!$C$13:$Q$19,AE$2,0))+VLOOKUP($B$1,武魂升星!$C$5:$Q$11,AE$2,0)</f>
        <v>0</v>
      </c>
      <c r="AF104">
        <f>武魂升阶!AF104*(1+VLOOKUP($B$1,武魂升星!$C$13:$Q$19,AF$2,0))+VLOOKUP($B$1,武魂升星!$C$5:$Q$11,AF$2,0)</f>
        <v>650.76</v>
      </c>
      <c r="AG104">
        <f>武魂升阶!AG104*(1+VLOOKUP($B$1,武魂升星!$C$13:$Q$19,AG$2,0))+VLOOKUP($B$1,武魂升星!$C$5:$Q$11,AG$2,0)</f>
        <v>650.76</v>
      </c>
      <c r="AJ104">
        <f>武魂升阶!AJ104*(1+VLOOKUP($B$1,武魂升星!$C$13:$Q$19,AJ$2,0))+VLOOKUP($B$1,武魂升星!$C$5:$Q$11,AJ$2,0)</f>
        <v>17750.222000000002</v>
      </c>
      <c r="AK104">
        <f>武魂升阶!AK104*(1+VLOOKUP($B$1,武魂升星!$C$13:$Q$19,AK$2,0))+VLOOKUP($B$1,武魂升星!$C$5:$Q$11,AK$2,0)</f>
        <v>6660.79</v>
      </c>
      <c r="AL104">
        <f>武魂升阶!AL104*(1+VLOOKUP($B$1,武魂升星!$C$13:$Q$19,AL$2,0))+VLOOKUP($B$1,武魂升星!$C$5:$Q$11,AL$2,0)</f>
        <v>1533.02</v>
      </c>
      <c r="AM104">
        <f>武魂升阶!AM104*(1+VLOOKUP($B$1,武魂升星!$C$13:$Q$19,AM$2,0))+VLOOKUP($B$1,武魂升星!$C$5:$Q$11,AM$2,0)</f>
        <v>1533.02</v>
      </c>
      <c r="AN104">
        <f>武魂升阶!AN104*(1+VLOOKUP($B$1,武魂升星!$C$13:$Q$19,AN$2,0))+VLOOKUP($B$1,武魂升星!$C$5:$Q$11,AN$2,0)</f>
        <v>400.29</v>
      </c>
      <c r="AO104">
        <f>武魂升阶!AO104*(1+VLOOKUP($B$1,武魂升星!$C$13:$Q$19,AO$2,0))+VLOOKUP($B$1,武魂升星!$C$5:$Q$11,AO$2,0)</f>
        <v>400.29</v>
      </c>
      <c r="AP104">
        <f>武魂升阶!AP104*(1+VLOOKUP($B$1,武魂升星!$C$13:$Q$19,AP$2,0))+VLOOKUP($B$1,武魂升星!$C$5:$Q$11,AP$2,0)</f>
        <v>401.57000000000005</v>
      </c>
      <c r="AQ104">
        <f>武魂升阶!AQ104*(1+VLOOKUP($B$1,武魂升星!$C$13:$Q$19,AQ$2,0))+VLOOKUP($B$1,武魂升星!$C$5:$Q$11,AQ$2,0)</f>
        <v>400.29</v>
      </c>
      <c r="AR104">
        <f>武魂升阶!AR104*(1+VLOOKUP($B$1,武魂升星!$C$13:$Q$19,AR$2,0))+VLOOKUP($B$1,武魂升星!$C$5:$Q$11,AR$2,0)</f>
        <v>400.29</v>
      </c>
      <c r="AS104">
        <f>武魂升阶!AS104*(1+VLOOKUP($B$1,武魂升星!$C$13:$Q$19,AS$2,0))+VLOOKUP($B$1,武魂升星!$C$5:$Q$11,AS$2,0)</f>
        <v>400.29</v>
      </c>
      <c r="AT104">
        <f>武魂升阶!AT104*(1+VLOOKUP($B$1,武魂升星!$C$13:$Q$19,AT$2,0))+VLOOKUP($B$1,武魂升星!$C$5:$Q$11,AT$2,0)</f>
        <v>0</v>
      </c>
      <c r="AU104">
        <f>武魂升阶!AU104*(1+VLOOKUP($B$1,武魂升星!$C$13:$Q$19,AU$2,0))+VLOOKUP($B$1,武魂升星!$C$5:$Q$11,AU$2,0)</f>
        <v>0</v>
      </c>
      <c r="AV104">
        <f>武魂升阶!AV104*(1+VLOOKUP($B$1,武魂升星!$C$13:$Q$19,AV$2,0))+VLOOKUP($B$1,武魂升星!$C$5:$Q$11,AV$2,0)</f>
        <v>650.76</v>
      </c>
      <c r="AW104">
        <f>武魂升阶!AW104*(1+VLOOKUP($B$1,武魂升星!$C$13:$Q$19,AW$2,0))+VLOOKUP($B$1,武魂升星!$C$5:$Q$11,AW$2,0)</f>
        <v>650.76</v>
      </c>
      <c r="AZ104">
        <f>VLOOKUP($B$2,武魂升星!$C$21:$D$27,2,0)</f>
        <v>0.48</v>
      </c>
      <c r="BA104">
        <f>VLOOKUP($B$2,武魂升星!$C$21:$D$27,2,0)</f>
        <v>0.48</v>
      </c>
      <c r="BB104">
        <f>VLOOKUP($B$2,武魂升星!$C$21:$D$27,2,0)</f>
        <v>0.48</v>
      </c>
      <c r="BC104">
        <f>VLOOKUP($B$2,武魂升星!$C$21:$D$27,2,0)</f>
        <v>0.48</v>
      </c>
      <c r="BD104">
        <f>VLOOKUP($B$2,武魂升星!$C$21:$D$27,2,0)</f>
        <v>0.48</v>
      </c>
      <c r="BE104">
        <f>VLOOKUP($B$2,武魂升星!$C$21:$D$27,2,0)</f>
        <v>0.48</v>
      </c>
      <c r="BF104">
        <f>VLOOKUP($B$2,武魂升星!$C$21:$D$27,2,0)</f>
        <v>0.48</v>
      </c>
      <c r="BG104">
        <f>VLOOKUP($B$2,武魂升星!$C$21:$D$27,2,0)</f>
        <v>0.48</v>
      </c>
      <c r="BH104">
        <f>VLOOKUP($B$2,武魂升星!$C$21:$D$27,2,0)</f>
        <v>0.48</v>
      </c>
      <c r="BI104">
        <f>VLOOKUP($B$2,武魂升星!$C$21:$D$27,2,0)</f>
        <v>0.48</v>
      </c>
      <c r="BJ104">
        <f>VLOOKUP($B$2,武魂升星!$C$21:$D$27,2,0)</f>
        <v>0.48</v>
      </c>
      <c r="BK104">
        <f>VLOOKUP($B$2,武魂升星!$C$21:$D$27,2,0)</f>
        <v>0.48</v>
      </c>
      <c r="BL104">
        <f>VLOOKUP($B$2,武魂升星!$C$21:$D$27,2,0)</f>
        <v>0.48</v>
      </c>
      <c r="BM104">
        <f>VLOOKUP($B$2,武魂升星!$C$21:$D$27,2,0)</f>
        <v>0.48</v>
      </c>
    </row>
    <row r="105" spans="2:65" x14ac:dyDescent="0.2">
      <c r="B105">
        <v>101</v>
      </c>
      <c r="D105">
        <f>武魂升阶!D105*(1+VLOOKUP($B$1,武魂升星!$C$13:$Q$19,D$2,0))+VLOOKUP($B$1,武魂升星!$C$5:$Q$11,D$2,0)</f>
        <v>20700.906000000003</v>
      </c>
      <c r="E105">
        <f>武魂升阶!E105*(1+VLOOKUP($B$1,武魂升星!$C$13:$Q$19,E$2,0))+VLOOKUP($B$1,武魂升星!$C$5:$Q$11,E$2,0)</f>
        <v>6229.1939999999995</v>
      </c>
      <c r="F105">
        <f>武魂升阶!F105*(1+VLOOKUP($B$1,武魂升星!$C$13:$Q$19,F$2,0))+VLOOKUP($B$1,武魂升星!$C$5:$Q$11,F$2,0)</f>
        <v>1886.9559999999999</v>
      </c>
      <c r="G105">
        <f>武魂升阶!G105*(1+VLOOKUP($B$1,武魂升星!$C$13:$Q$19,G$2,0))+VLOOKUP($B$1,武魂升星!$C$5:$Q$11,G$2,0)</f>
        <v>1886.9559999999999</v>
      </c>
      <c r="H105">
        <f>武魂升阶!H105*(1+VLOOKUP($B$1,武魂升星!$C$13:$Q$19,H$2,0))+VLOOKUP($B$1,武魂升星!$C$5:$Q$11,H$2,0)</f>
        <v>403.49</v>
      </c>
      <c r="I105">
        <f>武魂升阶!I105*(1+VLOOKUP($B$1,武魂升星!$C$13:$Q$19,I$2,0))+VLOOKUP($B$1,武魂升星!$C$5:$Q$11,I$2,0)</f>
        <v>403.49</v>
      </c>
      <c r="J105">
        <f>武魂升阶!J105*(1+VLOOKUP($B$1,武魂升星!$C$13:$Q$19,J$2,0))+VLOOKUP($B$1,武魂升星!$C$5:$Q$11,J$2,0)</f>
        <v>404.77000000000004</v>
      </c>
      <c r="K105">
        <f>武魂升阶!K105*(1+VLOOKUP($B$1,武魂升星!$C$13:$Q$19,K$2,0))+VLOOKUP($B$1,武魂升星!$C$5:$Q$11,K$2,0)</f>
        <v>403.49</v>
      </c>
      <c r="L105">
        <f>武魂升阶!L105*(1+VLOOKUP($B$1,武魂升星!$C$13:$Q$19,L$2,0))+VLOOKUP($B$1,武魂升星!$C$5:$Q$11,L$2,0)</f>
        <v>403.49</v>
      </c>
      <c r="M105">
        <f>武魂升阶!M105*(1+VLOOKUP($B$1,武魂升星!$C$13:$Q$19,M$2,0))+VLOOKUP($B$1,武魂升星!$C$5:$Q$11,M$2,0)</f>
        <v>403.49</v>
      </c>
      <c r="N105">
        <f>武魂升阶!N105*(1+VLOOKUP($B$1,武魂升星!$C$13:$Q$19,N$2,0))+VLOOKUP($B$1,武魂升星!$C$5:$Q$11,N$2,0)</f>
        <v>0</v>
      </c>
      <c r="O105">
        <f>武魂升阶!O105*(1+VLOOKUP($B$1,武魂升星!$C$13:$Q$19,O$2,0))+VLOOKUP($B$1,武魂升星!$C$5:$Q$11,O$2,0)</f>
        <v>0</v>
      </c>
      <c r="P105">
        <f>武魂升阶!P105*(1+VLOOKUP($B$1,武魂升星!$C$13:$Q$19,P$2,0))+VLOOKUP($B$1,武魂升星!$C$5:$Q$11,P$2,0)</f>
        <v>656.76</v>
      </c>
      <c r="Q105">
        <f>武魂升阶!Q105*(1+VLOOKUP($B$1,武魂升星!$C$13:$Q$19,Q$2,0))+VLOOKUP($B$1,武魂升星!$C$5:$Q$11,Q$2,0)</f>
        <v>656.76</v>
      </c>
      <c r="T105">
        <f>武魂升阶!T105*(1+VLOOKUP($B$1,武魂升星!$C$13:$Q$19,T$2,0))+VLOOKUP($B$1,武魂升星!$C$5:$Q$11,T$2,0)</f>
        <v>19278.364000000001</v>
      </c>
      <c r="U105">
        <f>武魂升阶!U105*(1+VLOOKUP($B$1,武魂升星!$C$13:$Q$19,U$2,0))+VLOOKUP($B$1,武魂升星!$C$5:$Q$11,U$2,0)</f>
        <v>6462.57</v>
      </c>
      <c r="V105">
        <f>武魂升阶!V105*(1+VLOOKUP($B$1,武魂升星!$C$13:$Q$19,V$2,0))+VLOOKUP($B$1,武魂升星!$C$5:$Q$11,V$2,0)</f>
        <v>1709.116</v>
      </c>
      <c r="W105">
        <f>武魂升阶!W105*(1+VLOOKUP($B$1,武魂升星!$C$13:$Q$19,W$2,0))+VLOOKUP($B$1,武魂升星!$C$5:$Q$11,W$2,0)</f>
        <v>1709.116</v>
      </c>
      <c r="X105">
        <f>武魂升阶!X105*(1+VLOOKUP($B$1,武魂升星!$C$13:$Q$19,X$2,0))+VLOOKUP($B$1,武魂升星!$C$5:$Q$11,X$2,0)</f>
        <v>397.09000000000003</v>
      </c>
      <c r="Y105">
        <f>武魂升阶!Y105*(1+VLOOKUP($B$1,武魂升星!$C$13:$Q$19,Y$2,0))+VLOOKUP($B$1,武魂升星!$C$5:$Q$11,Y$2,0)</f>
        <v>397.09000000000003</v>
      </c>
      <c r="Z105">
        <f>武魂升阶!Z105*(1+VLOOKUP($B$1,武魂升星!$C$13:$Q$19,Z$2,0))+VLOOKUP($B$1,武魂升星!$C$5:$Q$11,Z$2,0)</f>
        <v>411.17</v>
      </c>
      <c r="AA105">
        <f>武魂升阶!AA105*(1+VLOOKUP($B$1,武魂升星!$C$13:$Q$19,AA$2,0))+VLOOKUP($B$1,武魂升星!$C$5:$Q$11,AA$2,0)</f>
        <v>409.89</v>
      </c>
      <c r="AB105">
        <f>武魂升阶!AB105*(1+VLOOKUP($B$1,武魂升星!$C$13:$Q$19,AB$2,0))+VLOOKUP($B$1,武魂升星!$C$5:$Q$11,AB$2,0)</f>
        <v>403.49</v>
      </c>
      <c r="AC105">
        <f>武魂升阶!AC105*(1+VLOOKUP($B$1,武魂升星!$C$13:$Q$19,AC$2,0))+VLOOKUP($B$1,武魂升星!$C$5:$Q$11,AC$2,0)</f>
        <v>403.49</v>
      </c>
      <c r="AD105">
        <f>武魂升阶!AD105*(1+VLOOKUP($B$1,武魂升星!$C$13:$Q$19,AD$2,0))+VLOOKUP($B$1,武魂升星!$C$5:$Q$11,AD$2,0)</f>
        <v>0</v>
      </c>
      <c r="AE105">
        <f>武魂升阶!AE105*(1+VLOOKUP($B$1,武魂升星!$C$13:$Q$19,AE$2,0))+VLOOKUP($B$1,武魂升星!$C$5:$Q$11,AE$2,0)</f>
        <v>0</v>
      </c>
      <c r="AF105">
        <f>武魂升阶!AF105*(1+VLOOKUP($B$1,武魂升星!$C$13:$Q$19,AF$2,0))+VLOOKUP($B$1,武魂升星!$C$5:$Q$11,AF$2,0)</f>
        <v>656.76</v>
      </c>
      <c r="AG105">
        <f>武魂升阶!AG105*(1+VLOOKUP($B$1,武魂升星!$C$13:$Q$19,AG$2,0))+VLOOKUP($B$1,武魂升星!$C$5:$Q$11,AG$2,0)</f>
        <v>656.76</v>
      </c>
      <c r="AJ105">
        <f>武魂升阶!AJ105*(1+VLOOKUP($B$1,武魂升星!$C$13:$Q$19,AJ$2,0))+VLOOKUP($B$1,武魂升星!$C$5:$Q$11,AJ$2,0)</f>
        <v>17855.822</v>
      </c>
      <c r="AK105">
        <f>武魂升阶!AK105*(1+VLOOKUP($B$1,武魂升星!$C$13:$Q$19,AK$2,0))+VLOOKUP($B$1,武魂升星!$C$5:$Q$11,AK$2,0)</f>
        <v>6700.3899999999994</v>
      </c>
      <c r="AL105">
        <f>武魂升阶!AL105*(1+VLOOKUP($B$1,武魂升星!$C$13:$Q$19,AL$2,0))+VLOOKUP($B$1,武魂升星!$C$5:$Q$11,AL$2,0)</f>
        <v>1541.02</v>
      </c>
      <c r="AM105">
        <f>武魂升阶!AM105*(1+VLOOKUP($B$1,武魂升星!$C$13:$Q$19,AM$2,0))+VLOOKUP($B$1,武魂升星!$C$5:$Q$11,AM$2,0)</f>
        <v>1541.02</v>
      </c>
      <c r="AN105">
        <f>武魂升阶!AN105*(1+VLOOKUP($B$1,武魂升星!$C$13:$Q$19,AN$2,0))+VLOOKUP($B$1,武魂升星!$C$5:$Q$11,AN$2,0)</f>
        <v>403.49</v>
      </c>
      <c r="AO105">
        <f>武魂升阶!AO105*(1+VLOOKUP($B$1,武魂升星!$C$13:$Q$19,AO$2,0))+VLOOKUP($B$1,武魂升星!$C$5:$Q$11,AO$2,0)</f>
        <v>403.49</v>
      </c>
      <c r="AP105">
        <f>武魂升阶!AP105*(1+VLOOKUP($B$1,武魂升星!$C$13:$Q$19,AP$2,0))+VLOOKUP($B$1,武魂升星!$C$5:$Q$11,AP$2,0)</f>
        <v>404.77000000000004</v>
      </c>
      <c r="AQ105">
        <f>武魂升阶!AQ105*(1+VLOOKUP($B$1,武魂升星!$C$13:$Q$19,AQ$2,0))+VLOOKUP($B$1,武魂升星!$C$5:$Q$11,AQ$2,0)</f>
        <v>403.49</v>
      </c>
      <c r="AR105">
        <f>武魂升阶!AR105*(1+VLOOKUP($B$1,武魂升星!$C$13:$Q$19,AR$2,0))+VLOOKUP($B$1,武魂升星!$C$5:$Q$11,AR$2,0)</f>
        <v>403.49</v>
      </c>
      <c r="AS105">
        <f>武魂升阶!AS105*(1+VLOOKUP($B$1,武魂升星!$C$13:$Q$19,AS$2,0))+VLOOKUP($B$1,武魂升星!$C$5:$Q$11,AS$2,0)</f>
        <v>403.49</v>
      </c>
      <c r="AT105">
        <f>武魂升阶!AT105*(1+VLOOKUP($B$1,武魂升星!$C$13:$Q$19,AT$2,0))+VLOOKUP($B$1,武魂升星!$C$5:$Q$11,AT$2,0)</f>
        <v>0</v>
      </c>
      <c r="AU105">
        <f>武魂升阶!AU105*(1+VLOOKUP($B$1,武魂升星!$C$13:$Q$19,AU$2,0))+VLOOKUP($B$1,武魂升星!$C$5:$Q$11,AU$2,0)</f>
        <v>0</v>
      </c>
      <c r="AV105">
        <f>武魂升阶!AV105*(1+VLOOKUP($B$1,武魂升星!$C$13:$Q$19,AV$2,0))+VLOOKUP($B$1,武魂升星!$C$5:$Q$11,AV$2,0)</f>
        <v>656.76</v>
      </c>
      <c r="AW105">
        <f>武魂升阶!AW105*(1+VLOOKUP($B$1,武魂升星!$C$13:$Q$19,AW$2,0))+VLOOKUP($B$1,武魂升星!$C$5:$Q$11,AW$2,0)</f>
        <v>656.76</v>
      </c>
      <c r="AZ105">
        <f>VLOOKUP($B$2,武魂升星!$C$21:$D$27,2,0)</f>
        <v>0.48</v>
      </c>
      <c r="BA105">
        <f>VLOOKUP($B$2,武魂升星!$C$21:$D$27,2,0)</f>
        <v>0.48</v>
      </c>
      <c r="BB105">
        <f>VLOOKUP($B$2,武魂升星!$C$21:$D$27,2,0)</f>
        <v>0.48</v>
      </c>
      <c r="BC105">
        <f>VLOOKUP($B$2,武魂升星!$C$21:$D$27,2,0)</f>
        <v>0.48</v>
      </c>
      <c r="BD105">
        <f>VLOOKUP($B$2,武魂升星!$C$21:$D$27,2,0)</f>
        <v>0.48</v>
      </c>
      <c r="BE105">
        <f>VLOOKUP($B$2,武魂升星!$C$21:$D$27,2,0)</f>
        <v>0.48</v>
      </c>
      <c r="BF105">
        <f>VLOOKUP($B$2,武魂升星!$C$21:$D$27,2,0)</f>
        <v>0.48</v>
      </c>
      <c r="BG105">
        <f>VLOOKUP($B$2,武魂升星!$C$21:$D$27,2,0)</f>
        <v>0.48</v>
      </c>
      <c r="BH105">
        <f>VLOOKUP($B$2,武魂升星!$C$21:$D$27,2,0)</f>
        <v>0.48</v>
      </c>
      <c r="BI105">
        <f>VLOOKUP($B$2,武魂升星!$C$21:$D$27,2,0)</f>
        <v>0.48</v>
      </c>
      <c r="BJ105">
        <f>VLOOKUP($B$2,武魂升星!$C$21:$D$27,2,0)</f>
        <v>0.48</v>
      </c>
      <c r="BK105">
        <f>VLOOKUP($B$2,武魂升星!$C$21:$D$27,2,0)</f>
        <v>0.48</v>
      </c>
      <c r="BL105">
        <f>VLOOKUP($B$2,武魂升星!$C$21:$D$27,2,0)</f>
        <v>0.48</v>
      </c>
      <c r="BM105">
        <f>VLOOKUP($B$2,武魂升星!$C$21:$D$27,2,0)</f>
        <v>0.48</v>
      </c>
    </row>
    <row r="106" spans="2:65" x14ac:dyDescent="0.2">
      <c r="B106">
        <v>102</v>
      </c>
      <c r="D106">
        <f>武魂升阶!D106*(1+VLOOKUP($B$1,武魂升星!$C$13:$Q$19,D$2,0))+VLOOKUP($B$1,武魂升星!$C$5:$Q$11,D$2,0)</f>
        <v>20832.906000000003</v>
      </c>
      <c r="E106">
        <f>武魂升阶!E106*(1+VLOOKUP($B$1,武魂升星!$C$13:$Q$19,E$2,0))+VLOOKUP($B$1,武魂升星!$C$5:$Q$11,E$2,0)</f>
        <v>6264.3940000000002</v>
      </c>
      <c r="F106">
        <f>武魂升阶!F106*(1+VLOOKUP($B$1,武魂升星!$C$13:$Q$19,F$2,0))+VLOOKUP($B$1,武魂升星!$C$5:$Q$11,F$2,0)</f>
        <v>1898.1559999999999</v>
      </c>
      <c r="G106">
        <f>武魂升阶!G106*(1+VLOOKUP($B$1,武魂升星!$C$13:$Q$19,G$2,0))+VLOOKUP($B$1,武魂升星!$C$5:$Q$11,G$2,0)</f>
        <v>1898.1559999999999</v>
      </c>
      <c r="H106">
        <f>武魂升阶!H106*(1+VLOOKUP($B$1,武魂升星!$C$13:$Q$19,H$2,0))+VLOOKUP($B$1,武魂升星!$C$5:$Q$11,H$2,0)</f>
        <v>406.69</v>
      </c>
      <c r="I106">
        <f>武魂升阶!I106*(1+VLOOKUP($B$1,武魂升星!$C$13:$Q$19,I$2,0))+VLOOKUP($B$1,武魂升星!$C$5:$Q$11,I$2,0)</f>
        <v>406.69</v>
      </c>
      <c r="J106">
        <f>武魂升阶!J106*(1+VLOOKUP($B$1,武魂升星!$C$13:$Q$19,J$2,0))+VLOOKUP($B$1,武魂升星!$C$5:$Q$11,J$2,0)</f>
        <v>407.97</v>
      </c>
      <c r="K106">
        <f>武魂升阶!K106*(1+VLOOKUP($B$1,武魂升星!$C$13:$Q$19,K$2,0))+VLOOKUP($B$1,武魂升星!$C$5:$Q$11,K$2,0)</f>
        <v>406.69</v>
      </c>
      <c r="L106">
        <f>武魂升阶!L106*(1+VLOOKUP($B$1,武魂升星!$C$13:$Q$19,L$2,0))+VLOOKUP($B$1,武魂升星!$C$5:$Q$11,L$2,0)</f>
        <v>406.69</v>
      </c>
      <c r="M106">
        <f>武魂升阶!M106*(1+VLOOKUP($B$1,武魂升星!$C$13:$Q$19,M$2,0))+VLOOKUP($B$1,武魂升星!$C$5:$Q$11,M$2,0)</f>
        <v>406.69</v>
      </c>
      <c r="N106">
        <f>武魂升阶!N106*(1+VLOOKUP($B$1,武魂升星!$C$13:$Q$19,N$2,0))+VLOOKUP($B$1,武魂升星!$C$5:$Q$11,N$2,0)</f>
        <v>0</v>
      </c>
      <c r="O106">
        <f>武魂升阶!O106*(1+VLOOKUP($B$1,武魂升星!$C$13:$Q$19,O$2,0))+VLOOKUP($B$1,武魂升星!$C$5:$Q$11,O$2,0)</f>
        <v>0</v>
      </c>
      <c r="P106">
        <f>武魂升阶!P106*(1+VLOOKUP($B$1,武魂升星!$C$13:$Q$19,P$2,0))+VLOOKUP($B$1,武魂升星!$C$5:$Q$11,P$2,0)</f>
        <v>662.76</v>
      </c>
      <c r="Q106">
        <f>武魂升阶!Q106*(1+VLOOKUP($B$1,武魂升星!$C$13:$Q$19,Q$2,0))+VLOOKUP($B$1,武魂升星!$C$5:$Q$11,Q$2,0)</f>
        <v>662.76</v>
      </c>
      <c r="T106">
        <f>武魂升阶!T106*(1+VLOOKUP($B$1,武魂升星!$C$13:$Q$19,T$2,0))+VLOOKUP($B$1,武魂升星!$C$5:$Q$11,T$2,0)</f>
        <v>19397.164000000004</v>
      </c>
      <c r="U106">
        <f>武魂升阶!U106*(1+VLOOKUP($B$1,武魂升星!$C$13:$Q$19,U$2,0))+VLOOKUP($B$1,武魂升星!$C$5:$Q$11,U$2,0)</f>
        <v>6499.97</v>
      </c>
      <c r="V106">
        <f>武魂升阶!V106*(1+VLOOKUP($B$1,武魂升星!$C$13:$Q$19,V$2,0))+VLOOKUP($B$1,武魂升星!$C$5:$Q$11,V$2,0)</f>
        <v>1718.7160000000001</v>
      </c>
      <c r="W106">
        <f>武魂升阶!W106*(1+VLOOKUP($B$1,武魂升星!$C$13:$Q$19,W$2,0))+VLOOKUP($B$1,武魂升星!$C$5:$Q$11,W$2,0)</f>
        <v>1718.7160000000001</v>
      </c>
      <c r="X106">
        <f>武魂升阶!X106*(1+VLOOKUP($B$1,武魂升星!$C$13:$Q$19,X$2,0))+VLOOKUP($B$1,武魂升星!$C$5:$Q$11,X$2,0)</f>
        <v>400.29</v>
      </c>
      <c r="Y106">
        <f>武魂升阶!Y106*(1+VLOOKUP($B$1,武魂升星!$C$13:$Q$19,Y$2,0))+VLOOKUP($B$1,武魂升星!$C$5:$Q$11,Y$2,0)</f>
        <v>400.29</v>
      </c>
      <c r="Z106">
        <f>武魂升阶!Z106*(1+VLOOKUP($B$1,武魂升星!$C$13:$Q$19,Z$2,0))+VLOOKUP($B$1,武魂升星!$C$5:$Q$11,Z$2,0)</f>
        <v>414.37</v>
      </c>
      <c r="AA106">
        <f>武魂升阶!AA106*(1+VLOOKUP($B$1,武魂升星!$C$13:$Q$19,AA$2,0))+VLOOKUP($B$1,武魂升星!$C$5:$Q$11,AA$2,0)</f>
        <v>413.09000000000003</v>
      </c>
      <c r="AB106">
        <f>武魂升阶!AB106*(1+VLOOKUP($B$1,武魂升星!$C$13:$Q$19,AB$2,0))+VLOOKUP($B$1,武魂升星!$C$5:$Q$11,AB$2,0)</f>
        <v>406.69</v>
      </c>
      <c r="AC106">
        <f>武魂升阶!AC106*(1+VLOOKUP($B$1,武魂升星!$C$13:$Q$19,AC$2,0))+VLOOKUP($B$1,武魂升星!$C$5:$Q$11,AC$2,0)</f>
        <v>406.69</v>
      </c>
      <c r="AD106">
        <f>武魂升阶!AD106*(1+VLOOKUP($B$1,武魂升星!$C$13:$Q$19,AD$2,0))+VLOOKUP($B$1,武魂升星!$C$5:$Q$11,AD$2,0)</f>
        <v>0</v>
      </c>
      <c r="AE106">
        <f>武魂升阶!AE106*(1+VLOOKUP($B$1,武魂升星!$C$13:$Q$19,AE$2,0))+VLOOKUP($B$1,武魂升星!$C$5:$Q$11,AE$2,0)</f>
        <v>0</v>
      </c>
      <c r="AF106">
        <f>武魂升阶!AF106*(1+VLOOKUP($B$1,武魂升星!$C$13:$Q$19,AF$2,0))+VLOOKUP($B$1,武魂升星!$C$5:$Q$11,AF$2,0)</f>
        <v>662.76</v>
      </c>
      <c r="AG106">
        <f>武魂升阶!AG106*(1+VLOOKUP($B$1,武魂升星!$C$13:$Q$19,AG$2,0))+VLOOKUP($B$1,武魂升星!$C$5:$Q$11,AG$2,0)</f>
        <v>662.76</v>
      </c>
      <c r="AJ106">
        <f>武魂升阶!AJ106*(1+VLOOKUP($B$1,武魂升星!$C$13:$Q$19,AJ$2,0))+VLOOKUP($B$1,武魂升星!$C$5:$Q$11,AJ$2,0)</f>
        <v>17961.421999999999</v>
      </c>
      <c r="AK106">
        <f>武魂升阶!AK106*(1+VLOOKUP($B$1,武魂升星!$C$13:$Q$19,AK$2,0))+VLOOKUP($B$1,武魂升星!$C$5:$Q$11,AK$2,0)</f>
        <v>6739.99</v>
      </c>
      <c r="AL106">
        <f>武魂升阶!AL106*(1+VLOOKUP($B$1,武魂升星!$C$13:$Q$19,AL$2,0))+VLOOKUP($B$1,武魂升星!$C$5:$Q$11,AL$2,0)</f>
        <v>1549.02</v>
      </c>
      <c r="AM106">
        <f>武魂升阶!AM106*(1+VLOOKUP($B$1,武魂升星!$C$13:$Q$19,AM$2,0))+VLOOKUP($B$1,武魂升星!$C$5:$Q$11,AM$2,0)</f>
        <v>1549.02</v>
      </c>
      <c r="AN106">
        <f>武魂升阶!AN106*(1+VLOOKUP($B$1,武魂升星!$C$13:$Q$19,AN$2,0))+VLOOKUP($B$1,武魂升星!$C$5:$Q$11,AN$2,0)</f>
        <v>406.69</v>
      </c>
      <c r="AO106">
        <f>武魂升阶!AO106*(1+VLOOKUP($B$1,武魂升星!$C$13:$Q$19,AO$2,0))+VLOOKUP($B$1,武魂升星!$C$5:$Q$11,AO$2,0)</f>
        <v>406.69</v>
      </c>
      <c r="AP106">
        <f>武魂升阶!AP106*(1+VLOOKUP($B$1,武魂升星!$C$13:$Q$19,AP$2,0))+VLOOKUP($B$1,武魂升星!$C$5:$Q$11,AP$2,0)</f>
        <v>407.97</v>
      </c>
      <c r="AQ106">
        <f>武魂升阶!AQ106*(1+VLOOKUP($B$1,武魂升星!$C$13:$Q$19,AQ$2,0))+VLOOKUP($B$1,武魂升星!$C$5:$Q$11,AQ$2,0)</f>
        <v>406.69</v>
      </c>
      <c r="AR106">
        <f>武魂升阶!AR106*(1+VLOOKUP($B$1,武魂升星!$C$13:$Q$19,AR$2,0))+VLOOKUP($B$1,武魂升星!$C$5:$Q$11,AR$2,0)</f>
        <v>406.69</v>
      </c>
      <c r="AS106">
        <f>武魂升阶!AS106*(1+VLOOKUP($B$1,武魂升星!$C$13:$Q$19,AS$2,0))+VLOOKUP($B$1,武魂升星!$C$5:$Q$11,AS$2,0)</f>
        <v>406.69</v>
      </c>
      <c r="AT106">
        <f>武魂升阶!AT106*(1+VLOOKUP($B$1,武魂升星!$C$13:$Q$19,AT$2,0))+VLOOKUP($B$1,武魂升星!$C$5:$Q$11,AT$2,0)</f>
        <v>0</v>
      </c>
      <c r="AU106">
        <f>武魂升阶!AU106*(1+VLOOKUP($B$1,武魂升星!$C$13:$Q$19,AU$2,0))+VLOOKUP($B$1,武魂升星!$C$5:$Q$11,AU$2,0)</f>
        <v>0</v>
      </c>
      <c r="AV106">
        <f>武魂升阶!AV106*(1+VLOOKUP($B$1,武魂升星!$C$13:$Q$19,AV$2,0))+VLOOKUP($B$1,武魂升星!$C$5:$Q$11,AV$2,0)</f>
        <v>662.76</v>
      </c>
      <c r="AW106">
        <f>武魂升阶!AW106*(1+VLOOKUP($B$1,武魂升星!$C$13:$Q$19,AW$2,0))+VLOOKUP($B$1,武魂升星!$C$5:$Q$11,AW$2,0)</f>
        <v>662.76</v>
      </c>
      <c r="AZ106">
        <f>VLOOKUP($B$2,武魂升星!$C$21:$D$27,2,0)</f>
        <v>0.48</v>
      </c>
      <c r="BA106">
        <f>VLOOKUP($B$2,武魂升星!$C$21:$D$27,2,0)</f>
        <v>0.48</v>
      </c>
      <c r="BB106">
        <f>VLOOKUP($B$2,武魂升星!$C$21:$D$27,2,0)</f>
        <v>0.48</v>
      </c>
      <c r="BC106">
        <f>VLOOKUP($B$2,武魂升星!$C$21:$D$27,2,0)</f>
        <v>0.48</v>
      </c>
      <c r="BD106">
        <f>VLOOKUP($B$2,武魂升星!$C$21:$D$27,2,0)</f>
        <v>0.48</v>
      </c>
      <c r="BE106">
        <f>VLOOKUP($B$2,武魂升星!$C$21:$D$27,2,0)</f>
        <v>0.48</v>
      </c>
      <c r="BF106">
        <f>VLOOKUP($B$2,武魂升星!$C$21:$D$27,2,0)</f>
        <v>0.48</v>
      </c>
      <c r="BG106">
        <f>VLOOKUP($B$2,武魂升星!$C$21:$D$27,2,0)</f>
        <v>0.48</v>
      </c>
      <c r="BH106">
        <f>VLOOKUP($B$2,武魂升星!$C$21:$D$27,2,0)</f>
        <v>0.48</v>
      </c>
      <c r="BI106">
        <f>VLOOKUP($B$2,武魂升星!$C$21:$D$27,2,0)</f>
        <v>0.48</v>
      </c>
      <c r="BJ106">
        <f>VLOOKUP($B$2,武魂升星!$C$21:$D$27,2,0)</f>
        <v>0.48</v>
      </c>
      <c r="BK106">
        <f>VLOOKUP($B$2,武魂升星!$C$21:$D$27,2,0)</f>
        <v>0.48</v>
      </c>
      <c r="BL106">
        <f>VLOOKUP($B$2,武魂升星!$C$21:$D$27,2,0)</f>
        <v>0.48</v>
      </c>
      <c r="BM106">
        <f>VLOOKUP($B$2,武魂升星!$C$21:$D$27,2,0)</f>
        <v>0.48</v>
      </c>
    </row>
    <row r="107" spans="2:65" x14ac:dyDescent="0.2">
      <c r="B107">
        <v>103</v>
      </c>
      <c r="D107">
        <f>武魂升阶!D107*(1+VLOOKUP($B$1,武魂升星!$C$13:$Q$19,D$2,0))+VLOOKUP($B$1,武魂升星!$C$5:$Q$11,D$2,0)</f>
        <v>20964.906000000003</v>
      </c>
      <c r="E107">
        <f>武魂升阶!E107*(1+VLOOKUP($B$1,武魂升星!$C$13:$Q$19,E$2,0))+VLOOKUP($B$1,武魂升星!$C$5:$Q$11,E$2,0)</f>
        <v>6299.5940000000001</v>
      </c>
      <c r="F107">
        <f>武魂升阶!F107*(1+VLOOKUP($B$1,武魂升星!$C$13:$Q$19,F$2,0))+VLOOKUP($B$1,武魂升星!$C$5:$Q$11,F$2,0)</f>
        <v>1909.356</v>
      </c>
      <c r="G107">
        <f>武魂升阶!G107*(1+VLOOKUP($B$1,武魂升星!$C$13:$Q$19,G$2,0))+VLOOKUP($B$1,武魂升星!$C$5:$Q$11,G$2,0)</f>
        <v>1909.356</v>
      </c>
      <c r="H107">
        <f>武魂升阶!H107*(1+VLOOKUP($B$1,武魂升星!$C$13:$Q$19,H$2,0))+VLOOKUP($B$1,武魂升星!$C$5:$Q$11,H$2,0)</f>
        <v>409.89</v>
      </c>
      <c r="I107">
        <f>武魂升阶!I107*(1+VLOOKUP($B$1,武魂升星!$C$13:$Q$19,I$2,0))+VLOOKUP($B$1,武魂升星!$C$5:$Q$11,I$2,0)</f>
        <v>409.89</v>
      </c>
      <c r="J107">
        <f>武魂升阶!J107*(1+VLOOKUP($B$1,武魂升星!$C$13:$Q$19,J$2,0))+VLOOKUP($B$1,武魂升星!$C$5:$Q$11,J$2,0)</f>
        <v>411.17</v>
      </c>
      <c r="K107">
        <f>武魂升阶!K107*(1+VLOOKUP($B$1,武魂升星!$C$13:$Q$19,K$2,0))+VLOOKUP($B$1,武魂升星!$C$5:$Q$11,K$2,0)</f>
        <v>409.89</v>
      </c>
      <c r="L107">
        <f>武魂升阶!L107*(1+VLOOKUP($B$1,武魂升星!$C$13:$Q$19,L$2,0))+VLOOKUP($B$1,武魂升星!$C$5:$Q$11,L$2,0)</f>
        <v>409.89</v>
      </c>
      <c r="M107">
        <f>武魂升阶!M107*(1+VLOOKUP($B$1,武魂升星!$C$13:$Q$19,M$2,0))+VLOOKUP($B$1,武魂升星!$C$5:$Q$11,M$2,0)</f>
        <v>409.89</v>
      </c>
      <c r="N107">
        <f>武魂升阶!N107*(1+VLOOKUP($B$1,武魂升星!$C$13:$Q$19,N$2,0))+VLOOKUP($B$1,武魂升星!$C$5:$Q$11,N$2,0)</f>
        <v>0</v>
      </c>
      <c r="O107">
        <f>武魂升阶!O107*(1+VLOOKUP($B$1,武魂升星!$C$13:$Q$19,O$2,0))+VLOOKUP($B$1,武魂升星!$C$5:$Q$11,O$2,0)</f>
        <v>0</v>
      </c>
      <c r="P107">
        <f>武魂升阶!P107*(1+VLOOKUP($B$1,武魂升星!$C$13:$Q$19,P$2,0))+VLOOKUP($B$1,武魂升星!$C$5:$Q$11,P$2,0)</f>
        <v>668.76</v>
      </c>
      <c r="Q107">
        <f>武魂升阶!Q107*(1+VLOOKUP($B$1,武魂升星!$C$13:$Q$19,Q$2,0))+VLOOKUP($B$1,武魂升星!$C$5:$Q$11,Q$2,0)</f>
        <v>668.76</v>
      </c>
      <c r="T107">
        <f>武魂升阶!T107*(1+VLOOKUP($B$1,武魂升星!$C$13:$Q$19,T$2,0))+VLOOKUP($B$1,武魂升星!$C$5:$Q$11,T$2,0)</f>
        <v>19515.964</v>
      </c>
      <c r="U107">
        <f>武魂升阶!U107*(1+VLOOKUP($B$1,武魂升星!$C$13:$Q$19,U$2,0))+VLOOKUP($B$1,武魂升星!$C$5:$Q$11,U$2,0)</f>
        <v>6537.37</v>
      </c>
      <c r="V107">
        <f>武魂升阶!V107*(1+VLOOKUP($B$1,武魂升星!$C$13:$Q$19,V$2,0))+VLOOKUP($B$1,武魂升星!$C$5:$Q$11,V$2,0)</f>
        <v>1728.316</v>
      </c>
      <c r="W107">
        <f>武魂升阶!W107*(1+VLOOKUP($B$1,武魂升星!$C$13:$Q$19,W$2,0))+VLOOKUP($B$1,武魂升星!$C$5:$Q$11,W$2,0)</f>
        <v>1728.316</v>
      </c>
      <c r="X107">
        <f>武魂升阶!X107*(1+VLOOKUP($B$1,武魂升星!$C$13:$Q$19,X$2,0))+VLOOKUP($B$1,武魂升星!$C$5:$Q$11,X$2,0)</f>
        <v>403.49</v>
      </c>
      <c r="Y107">
        <f>武魂升阶!Y107*(1+VLOOKUP($B$1,武魂升星!$C$13:$Q$19,Y$2,0))+VLOOKUP($B$1,武魂升星!$C$5:$Q$11,Y$2,0)</f>
        <v>403.49</v>
      </c>
      <c r="Z107">
        <f>武魂升阶!Z107*(1+VLOOKUP($B$1,武魂升星!$C$13:$Q$19,Z$2,0))+VLOOKUP($B$1,武魂升星!$C$5:$Q$11,Z$2,0)</f>
        <v>417.57000000000005</v>
      </c>
      <c r="AA107">
        <f>武魂升阶!AA107*(1+VLOOKUP($B$1,武魂升星!$C$13:$Q$19,AA$2,0))+VLOOKUP($B$1,武魂升星!$C$5:$Q$11,AA$2,0)</f>
        <v>416.29</v>
      </c>
      <c r="AB107">
        <f>武魂升阶!AB107*(1+VLOOKUP($B$1,武魂升星!$C$13:$Q$19,AB$2,0))+VLOOKUP($B$1,武魂升星!$C$5:$Q$11,AB$2,0)</f>
        <v>409.89</v>
      </c>
      <c r="AC107">
        <f>武魂升阶!AC107*(1+VLOOKUP($B$1,武魂升星!$C$13:$Q$19,AC$2,0))+VLOOKUP($B$1,武魂升星!$C$5:$Q$11,AC$2,0)</f>
        <v>409.89</v>
      </c>
      <c r="AD107">
        <f>武魂升阶!AD107*(1+VLOOKUP($B$1,武魂升星!$C$13:$Q$19,AD$2,0))+VLOOKUP($B$1,武魂升星!$C$5:$Q$11,AD$2,0)</f>
        <v>0</v>
      </c>
      <c r="AE107">
        <f>武魂升阶!AE107*(1+VLOOKUP($B$1,武魂升星!$C$13:$Q$19,AE$2,0))+VLOOKUP($B$1,武魂升星!$C$5:$Q$11,AE$2,0)</f>
        <v>0</v>
      </c>
      <c r="AF107">
        <f>武魂升阶!AF107*(1+VLOOKUP($B$1,武魂升星!$C$13:$Q$19,AF$2,0))+VLOOKUP($B$1,武魂升星!$C$5:$Q$11,AF$2,0)</f>
        <v>668.76</v>
      </c>
      <c r="AG107">
        <f>武魂升阶!AG107*(1+VLOOKUP($B$1,武魂升星!$C$13:$Q$19,AG$2,0))+VLOOKUP($B$1,武魂升星!$C$5:$Q$11,AG$2,0)</f>
        <v>668.76</v>
      </c>
      <c r="AJ107">
        <f>武魂升阶!AJ107*(1+VLOOKUP($B$1,武魂升星!$C$13:$Q$19,AJ$2,0))+VLOOKUP($B$1,武魂升星!$C$5:$Q$11,AJ$2,0)</f>
        <v>18067.022000000001</v>
      </c>
      <c r="AK107">
        <f>武魂升阶!AK107*(1+VLOOKUP($B$1,武魂升星!$C$13:$Q$19,AK$2,0))+VLOOKUP($B$1,武魂升星!$C$5:$Q$11,AK$2,0)</f>
        <v>6779.59</v>
      </c>
      <c r="AL107">
        <f>武魂升阶!AL107*(1+VLOOKUP($B$1,武魂升星!$C$13:$Q$19,AL$2,0))+VLOOKUP($B$1,武魂升星!$C$5:$Q$11,AL$2,0)</f>
        <v>1557.02</v>
      </c>
      <c r="AM107">
        <f>武魂升阶!AM107*(1+VLOOKUP($B$1,武魂升星!$C$13:$Q$19,AM$2,0))+VLOOKUP($B$1,武魂升星!$C$5:$Q$11,AM$2,0)</f>
        <v>1557.02</v>
      </c>
      <c r="AN107">
        <f>武魂升阶!AN107*(1+VLOOKUP($B$1,武魂升星!$C$13:$Q$19,AN$2,0))+VLOOKUP($B$1,武魂升星!$C$5:$Q$11,AN$2,0)</f>
        <v>409.89</v>
      </c>
      <c r="AO107">
        <f>武魂升阶!AO107*(1+VLOOKUP($B$1,武魂升星!$C$13:$Q$19,AO$2,0))+VLOOKUP($B$1,武魂升星!$C$5:$Q$11,AO$2,0)</f>
        <v>409.89</v>
      </c>
      <c r="AP107">
        <f>武魂升阶!AP107*(1+VLOOKUP($B$1,武魂升星!$C$13:$Q$19,AP$2,0))+VLOOKUP($B$1,武魂升星!$C$5:$Q$11,AP$2,0)</f>
        <v>411.17</v>
      </c>
      <c r="AQ107">
        <f>武魂升阶!AQ107*(1+VLOOKUP($B$1,武魂升星!$C$13:$Q$19,AQ$2,0))+VLOOKUP($B$1,武魂升星!$C$5:$Q$11,AQ$2,0)</f>
        <v>409.89</v>
      </c>
      <c r="AR107">
        <f>武魂升阶!AR107*(1+VLOOKUP($B$1,武魂升星!$C$13:$Q$19,AR$2,0))+VLOOKUP($B$1,武魂升星!$C$5:$Q$11,AR$2,0)</f>
        <v>409.89</v>
      </c>
      <c r="AS107">
        <f>武魂升阶!AS107*(1+VLOOKUP($B$1,武魂升星!$C$13:$Q$19,AS$2,0))+VLOOKUP($B$1,武魂升星!$C$5:$Q$11,AS$2,0)</f>
        <v>409.89</v>
      </c>
      <c r="AT107">
        <f>武魂升阶!AT107*(1+VLOOKUP($B$1,武魂升星!$C$13:$Q$19,AT$2,0))+VLOOKUP($B$1,武魂升星!$C$5:$Q$11,AT$2,0)</f>
        <v>0</v>
      </c>
      <c r="AU107">
        <f>武魂升阶!AU107*(1+VLOOKUP($B$1,武魂升星!$C$13:$Q$19,AU$2,0))+VLOOKUP($B$1,武魂升星!$C$5:$Q$11,AU$2,0)</f>
        <v>0</v>
      </c>
      <c r="AV107">
        <f>武魂升阶!AV107*(1+VLOOKUP($B$1,武魂升星!$C$13:$Q$19,AV$2,0))+VLOOKUP($B$1,武魂升星!$C$5:$Q$11,AV$2,0)</f>
        <v>668.76</v>
      </c>
      <c r="AW107">
        <f>武魂升阶!AW107*(1+VLOOKUP($B$1,武魂升星!$C$13:$Q$19,AW$2,0))+VLOOKUP($B$1,武魂升星!$C$5:$Q$11,AW$2,0)</f>
        <v>668.76</v>
      </c>
      <c r="AZ107">
        <f>VLOOKUP($B$2,武魂升星!$C$21:$D$27,2,0)</f>
        <v>0.48</v>
      </c>
      <c r="BA107">
        <f>VLOOKUP($B$2,武魂升星!$C$21:$D$27,2,0)</f>
        <v>0.48</v>
      </c>
      <c r="BB107">
        <f>VLOOKUP($B$2,武魂升星!$C$21:$D$27,2,0)</f>
        <v>0.48</v>
      </c>
      <c r="BC107">
        <f>VLOOKUP($B$2,武魂升星!$C$21:$D$27,2,0)</f>
        <v>0.48</v>
      </c>
      <c r="BD107">
        <f>VLOOKUP($B$2,武魂升星!$C$21:$D$27,2,0)</f>
        <v>0.48</v>
      </c>
      <c r="BE107">
        <f>VLOOKUP($B$2,武魂升星!$C$21:$D$27,2,0)</f>
        <v>0.48</v>
      </c>
      <c r="BF107">
        <f>VLOOKUP($B$2,武魂升星!$C$21:$D$27,2,0)</f>
        <v>0.48</v>
      </c>
      <c r="BG107">
        <f>VLOOKUP($B$2,武魂升星!$C$21:$D$27,2,0)</f>
        <v>0.48</v>
      </c>
      <c r="BH107">
        <f>VLOOKUP($B$2,武魂升星!$C$21:$D$27,2,0)</f>
        <v>0.48</v>
      </c>
      <c r="BI107">
        <f>VLOOKUP($B$2,武魂升星!$C$21:$D$27,2,0)</f>
        <v>0.48</v>
      </c>
      <c r="BJ107">
        <f>VLOOKUP($B$2,武魂升星!$C$21:$D$27,2,0)</f>
        <v>0.48</v>
      </c>
      <c r="BK107">
        <f>VLOOKUP($B$2,武魂升星!$C$21:$D$27,2,0)</f>
        <v>0.48</v>
      </c>
      <c r="BL107">
        <f>VLOOKUP($B$2,武魂升星!$C$21:$D$27,2,0)</f>
        <v>0.48</v>
      </c>
      <c r="BM107">
        <f>VLOOKUP($B$2,武魂升星!$C$21:$D$27,2,0)</f>
        <v>0.48</v>
      </c>
    </row>
    <row r="108" spans="2:65" x14ac:dyDescent="0.2">
      <c r="B108">
        <v>104</v>
      </c>
      <c r="D108">
        <f>武魂升阶!D108*(1+VLOOKUP($B$1,武魂升星!$C$13:$Q$19,D$2,0))+VLOOKUP($B$1,武魂升星!$C$5:$Q$11,D$2,0)</f>
        <v>21096.906000000003</v>
      </c>
      <c r="E108">
        <f>武魂升阶!E108*(1+VLOOKUP($B$1,武魂升星!$C$13:$Q$19,E$2,0))+VLOOKUP($B$1,武魂升星!$C$5:$Q$11,E$2,0)</f>
        <v>6334.7939999999999</v>
      </c>
      <c r="F108">
        <f>武魂升阶!F108*(1+VLOOKUP($B$1,武魂升星!$C$13:$Q$19,F$2,0))+VLOOKUP($B$1,武魂升星!$C$5:$Q$11,F$2,0)</f>
        <v>1920.556</v>
      </c>
      <c r="G108">
        <f>武魂升阶!G108*(1+VLOOKUP($B$1,武魂升星!$C$13:$Q$19,G$2,0))+VLOOKUP($B$1,武魂升星!$C$5:$Q$11,G$2,0)</f>
        <v>1920.556</v>
      </c>
      <c r="H108">
        <f>武魂升阶!H108*(1+VLOOKUP($B$1,武魂升星!$C$13:$Q$19,H$2,0))+VLOOKUP($B$1,武魂升星!$C$5:$Q$11,H$2,0)</f>
        <v>413.09000000000003</v>
      </c>
      <c r="I108">
        <f>武魂升阶!I108*(1+VLOOKUP($B$1,武魂升星!$C$13:$Q$19,I$2,0))+VLOOKUP($B$1,武魂升星!$C$5:$Q$11,I$2,0)</f>
        <v>413.09000000000003</v>
      </c>
      <c r="J108">
        <f>武魂升阶!J108*(1+VLOOKUP($B$1,武魂升星!$C$13:$Q$19,J$2,0))+VLOOKUP($B$1,武魂升星!$C$5:$Q$11,J$2,0)</f>
        <v>414.37</v>
      </c>
      <c r="K108">
        <f>武魂升阶!K108*(1+VLOOKUP($B$1,武魂升星!$C$13:$Q$19,K$2,0))+VLOOKUP($B$1,武魂升星!$C$5:$Q$11,K$2,0)</f>
        <v>413.09000000000003</v>
      </c>
      <c r="L108">
        <f>武魂升阶!L108*(1+VLOOKUP($B$1,武魂升星!$C$13:$Q$19,L$2,0))+VLOOKUP($B$1,武魂升星!$C$5:$Q$11,L$2,0)</f>
        <v>413.09000000000003</v>
      </c>
      <c r="M108">
        <f>武魂升阶!M108*(1+VLOOKUP($B$1,武魂升星!$C$13:$Q$19,M$2,0))+VLOOKUP($B$1,武魂升星!$C$5:$Q$11,M$2,0)</f>
        <v>413.09000000000003</v>
      </c>
      <c r="N108">
        <f>武魂升阶!N108*(1+VLOOKUP($B$1,武魂升星!$C$13:$Q$19,N$2,0))+VLOOKUP($B$1,武魂升星!$C$5:$Q$11,N$2,0)</f>
        <v>0</v>
      </c>
      <c r="O108">
        <f>武魂升阶!O108*(1+VLOOKUP($B$1,武魂升星!$C$13:$Q$19,O$2,0))+VLOOKUP($B$1,武魂升星!$C$5:$Q$11,O$2,0)</f>
        <v>0</v>
      </c>
      <c r="P108">
        <f>武魂升阶!P108*(1+VLOOKUP($B$1,武魂升星!$C$13:$Q$19,P$2,0))+VLOOKUP($B$1,武魂升星!$C$5:$Q$11,P$2,0)</f>
        <v>674.76</v>
      </c>
      <c r="Q108">
        <f>武魂升阶!Q108*(1+VLOOKUP($B$1,武魂升星!$C$13:$Q$19,Q$2,0))+VLOOKUP($B$1,武魂升星!$C$5:$Q$11,Q$2,0)</f>
        <v>674.76</v>
      </c>
      <c r="T108">
        <f>武魂升阶!T108*(1+VLOOKUP($B$1,武魂升星!$C$13:$Q$19,T$2,0))+VLOOKUP($B$1,武魂升星!$C$5:$Q$11,T$2,0)</f>
        <v>19634.764000000003</v>
      </c>
      <c r="U108">
        <f>武魂升阶!U108*(1+VLOOKUP($B$1,武魂升星!$C$13:$Q$19,U$2,0))+VLOOKUP($B$1,武魂升星!$C$5:$Q$11,U$2,0)</f>
        <v>6574.77</v>
      </c>
      <c r="V108">
        <f>武魂升阶!V108*(1+VLOOKUP($B$1,武魂升星!$C$13:$Q$19,V$2,0))+VLOOKUP($B$1,武魂升星!$C$5:$Q$11,V$2,0)</f>
        <v>1737.9159999999999</v>
      </c>
      <c r="W108">
        <f>武魂升阶!W108*(1+VLOOKUP($B$1,武魂升星!$C$13:$Q$19,W$2,0))+VLOOKUP($B$1,武魂升星!$C$5:$Q$11,W$2,0)</f>
        <v>1737.9159999999999</v>
      </c>
      <c r="X108">
        <f>武魂升阶!X108*(1+VLOOKUP($B$1,武魂升星!$C$13:$Q$19,X$2,0))+VLOOKUP($B$1,武魂升星!$C$5:$Q$11,X$2,0)</f>
        <v>406.69</v>
      </c>
      <c r="Y108">
        <f>武魂升阶!Y108*(1+VLOOKUP($B$1,武魂升星!$C$13:$Q$19,Y$2,0))+VLOOKUP($B$1,武魂升星!$C$5:$Q$11,Y$2,0)</f>
        <v>406.69</v>
      </c>
      <c r="Z108">
        <f>武魂升阶!Z108*(1+VLOOKUP($B$1,武魂升星!$C$13:$Q$19,Z$2,0))+VLOOKUP($B$1,武魂升星!$C$5:$Q$11,Z$2,0)</f>
        <v>420.77000000000004</v>
      </c>
      <c r="AA108">
        <f>武魂升阶!AA108*(1+VLOOKUP($B$1,武魂升星!$C$13:$Q$19,AA$2,0))+VLOOKUP($B$1,武魂升星!$C$5:$Q$11,AA$2,0)</f>
        <v>419.49</v>
      </c>
      <c r="AB108">
        <f>武魂升阶!AB108*(1+VLOOKUP($B$1,武魂升星!$C$13:$Q$19,AB$2,0))+VLOOKUP($B$1,武魂升星!$C$5:$Q$11,AB$2,0)</f>
        <v>413.09000000000003</v>
      </c>
      <c r="AC108">
        <f>武魂升阶!AC108*(1+VLOOKUP($B$1,武魂升星!$C$13:$Q$19,AC$2,0))+VLOOKUP($B$1,武魂升星!$C$5:$Q$11,AC$2,0)</f>
        <v>413.09000000000003</v>
      </c>
      <c r="AD108">
        <f>武魂升阶!AD108*(1+VLOOKUP($B$1,武魂升星!$C$13:$Q$19,AD$2,0))+VLOOKUP($B$1,武魂升星!$C$5:$Q$11,AD$2,0)</f>
        <v>0</v>
      </c>
      <c r="AE108">
        <f>武魂升阶!AE108*(1+VLOOKUP($B$1,武魂升星!$C$13:$Q$19,AE$2,0))+VLOOKUP($B$1,武魂升星!$C$5:$Q$11,AE$2,0)</f>
        <v>0</v>
      </c>
      <c r="AF108">
        <f>武魂升阶!AF108*(1+VLOOKUP($B$1,武魂升星!$C$13:$Q$19,AF$2,0))+VLOOKUP($B$1,武魂升星!$C$5:$Q$11,AF$2,0)</f>
        <v>674.76</v>
      </c>
      <c r="AG108">
        <f>武魂升阶!AG108*(1+VLOOKUP($B$1,武魂升星!$C$13:$Q$19,AG$2,0))+VLOOKUP($B$1,武魂升星!$C$5:$Q$11,AG$2,0)</f>
        <v>674.76</v>
      </c>
      <c r="AJ108">
        <f>武魂升阶!AJ108*(1+VLOOKUP($B$1,武魂升星!$C$13:$Q$19,AJ$2,0))+VLOOKUP($B$1,武魂升星!$C$5:$Q$11,AJ$2,0)</f>
        <v>18172.622000000003</v>
      </c>
      <c r="AK108">
        <f>武魂升阶!AK108*(1+VLOOKUP($B$1,武魂升星!$C$13:$Q$19,AK$2,0))+VLOOKUP($B$1,武魂升星!$C$5:$Q$11,AK$2,0)</f>
        <v>6819.19</v>
      </c>
      <c r="AL108">
        <f>武魂升阶!AL108*(1+VLOOKUP($B$1,武魂升星!$C$13:$Q$19,AL$2,0))+VLOOKUP($B$1,武魂升星!$C$5:$Q$11,AL$2,0)</f>
        <v>1565.02</v>
      </c>
      <c r="AM108">
        <f>武魂升阶!AM108*(1+VLOOKUP($B$1,武魂升星!$C$13:$Q$19,AM$2,0))+VLOOKUP($B$1,武魂升星!$C$5:$Q$11,AM$2,0)</f>
        <v>1565.02</v>
      </c>
      <c r="AN108">
        <f>武魂升阶!AN108*(1+VLOOKUP($B$1,武魂升星!$C$13:$Q$19,AN$2,0))+VLOOKUP($B$1,武魂升星!$C$5:$Q$11,AN$2,0)</f>
        <v>413.09000000000003</v>
      </c>
      <c r="AO108">
        <f>武魂升阶!AO108*(1+VLOOKUP($B$1,武魂升星!$C$13:$Q$19,AO$2,0))+VLOOKUP($B$1,武魂升星!$C$5:$Q$11,AO$2,0)</f>
        <v>413.09000000000003</v>
      </c>
      <c r="AP108">
        <f>武魂升阶!AP108*(1+VLOOKUP($B$1,武魂升星!$C$13:$Q$19,AP$2,0))+VLOOKUP($B$1,武魂升星!$C$5:$Q$11,AP$2,0)</f>
        <v>414.37</v>
      </c>
      <c r="AQ108">
        <f>武魂升阶!AQ108*(1+VLOOKUP($B$1,武魂升星!$C$13:$Q$19,AQ$2,0))+VLOOKUP($B$1,武魂升星!$C$5:$Q$11,AQ$2,0)</f>
        <v>413.09000000000003</v>
      </c>
      <c r="AR108">
        <f>武魂升阶!AR108*(1+VLOOKUP($B$1,武魂升星!$C$13:$Q$19,AR$2,0))+VLOOKUP($B$1,武魂升星!$C$5:$Q$11,AR$2,0)</f>
        <v>413.09000000000003</v>
      </c>
      <c r="AS108">
        <f>武魂升阶!AS108*(1+VLOOKUP($B$1,武魂升星!$C$13:$Q$19,AS$2,0))+VLOOKUP($B$1,武魂升星!$C$5:$Q$11,AS$2,0)</f>
        <v>413.09000000000003</v>
      </c>
      <c r="AT108">
        <f>武魂升阶!AT108*(1+VLOOKUP($B$1,武魂升星!$C$13:$Q$19,AT$2,0))+VLOOKUP($B$1,武魂升星!$C$5:$Q$11,AT$2,0)</f>
        <v>0</v>
      </c>
      <c r="AU108">
        <f>武魂升阶!AU108*(1+VLOOKUP($B$1,武魂升星!$C$13:$Q$19,AU$2,0))+VLOOKUP($B$1,武魂升星!$C$5:$Q$11,AU$2,0)</f>
        <v>0</v>
      </c>
      <c r="AV108">
        <f>武魂升阶!AV108*(1+VLOOKUP($B$1,武魂升星!$C$13:$Q$19,AV$2,0))+VLOOKUP($B$1,武魂升星!$C$5:$Q$11,AV$2,0)</f>
        <v>674.76</v>
      </c>
      <c r="AW108">
        <f>武魂升阶!AW108*(1+VLOOKUP($B$1,武魂升星!$C$13:$Q$19,AW$2,0))+VLOOKUP($B$1,武魂升星!$C$5:$Q$11,AW$2,0)</f>
        <v>674.76</v>
      </c>
      <c r="AZ108">
        <f>VLOOKUP($B$2,武魂升星!$C$21:$D$27,2,0)</f>
        <v>0.48</v>
      </c>
      <c r="BA108">
        <f>VLOOKUP($B$2,武魂升星!$C$21:$D$27,2,0)</f>
        <v>0.48</v>
      </c>
      <c r="BB108">
        <f>VLOOKUP($B$2,武魂升星!$C$21:$D$27,2,0)</f>
        <v>0.48</v>
      </c>
      <c r="BC108">
        <f>VLOOKUP($B$2,武魂升星!$C$21:$D$27,2,0)</f>
        <v>0.48</v>
      </c>
      <c r="BD108">
        <f>VLOOKUP($B$2,武魂升星!$C$21:$D$27,2,0)</f>
        <v>0.48</v>
      </c>
      <c r="BE108">
        <f>VLOOKUP($B$2,武魂升星!$C$21:$D$27,2,0)</f>
        <v>0.48</v>
      </c>
      <c r="BF108">
        <f>VLOOKUP($B$2,武魂升星!$C$21:$D$27,2,0)</f>
        <v>0.48</v>
      </c>
      <c r="BG108">
        <f>VLOOKUP($B$2,武魂升星!$C$21:$D$27,2,0)</f>
        <v>0.48</v>
      </c>
      <c r="BH108">
        <f>VLOOKUP($B$2,武魂升星!$C$21:$D$27,2,0)</f>
        <v>0.48</v>
      </c>
      <c r="BI108">
        <f>VLOOKUP($B$2,武魂升星!$C$21:$D$27,2,0)</f>
        <v>0.48</v>
      </c>
      <c r="BJ108">
        <f>VLOOKUP($B$2,武魂升星!$C$21:$D$27,2,0)</f>
        <v>0.48</v>
      </c>
      <c r="BK108">
        <f>VLOOKUP($B$2,武魂升星!$C$21:$D$27,2,0)</f>
        <v>0.48</v>
      </c>
      <c r="BL108">
        <f>VLOOKUP($B$2,武魂升星!$C$21:$D$27,2,0)</f>
        <v>0.48</v>
      </c>
      <c r="BM108">
        <f>VLOOKUP($B$2,武魂升星!$C$21:$D$27,2,0)</f>
        <v>0.48</v>
      </c>
    </row>
    <row r="109" spans="2:65" x14ac:dyDescent="0.2">
      <c r="B109">
        <v>105</v>
      </c>
      <c r="D109">
        <f>武魂升阶!D109*(1+VLOOKUP($B$1,武魂升星!$C$13:$Q$19,D$2,0))+VLOOKUP($B$1,武魂升星!$C$5:$Q$11,D$2,0)</f>
        <v>21279.594000000001</v>
      </c>
      <c r="E109">
        <f>武魂升阶!E109*(1+VLOOKUP($B$1,武魂升星!$C$13:$Q$19,E$2,0))+VLOOKUP($B$1,武魂升星!$C$5:$Q$11,E$2,0)</f>
        <v>6383.942</v>
      </c>
      <c r="F109">
        <f>武魂升阶!F109*(1+VLOOKUP($B$1,武魂升星!$C$13:$Q$19,F$2,0))+VLOOKUP($B$1,武魂升星!$C$5:$Q$11,F$2,0)</f>
        <v>1936.364</v>
      </c>
      <c r="G109">
        <f>武魂升阶!G109*(1+VLOOKUP($B$1,武魂升星!$C$13:$Q$19,G$2,0))+VLOOKUP($B$1,武魂升星!$C$5:$Q$11,G$2,0)</f>
        <v>1936.364</v>
      </c>
      <c r="H109">
        <f>武魂升阶!H109*(1+VLOOKUP($B$1,武魂升星!$C$13:$Q$19,H$2,0))+VLOOKUP($B$1,武魂升星!$C$5:$Q$11,H$2,0)</f>
        <v>416.61</v>
      </c>
      <c r="I109">
        <f>武魂升阶!I109*(1+VLOOKUP($B$1,武魂升星!$C$13:$Q$19,I$2,0))+VLOOKUP($B$1,武魂升星!$C$5:$Q$11,I$2,0)</f>
        <v>416.61</v>
      </c>
      <c r="J109">
        <f>武魂升阶!J109*(1+VLOOKUP($B$1,武魂升星!$C$13:$Q$19,J$2,0))+VLOOKUP($B$1,武魂升星!$C$5:$Q$11,J$2,0)</f>
        <v>417.95400000000001</v>
      </c>
      <c r="K109">
        <f>武魂升阶!K109*(1+VLOOKUP($B$1,武魂升星!$C$13:$Q$19,K$2,0))+VLOOKUP($B$1,武魂升星!$C$5:$Q$11,K$2,0)</f>
        <v>416.61</v>
      </c>
      <c r="L109">
        <f>武魂升阶!L109*(1+VLOOKUP($B$1,武魂升星!$C$13:$Q$19,L$2,0))+VLOOKUP($B$1,武魂升星!$C$5:$Q$11,L$2,0)</f>
        <v>416.61</v>
      </c>
      <c r="M109">
        <f>武魂升阶!M109*(1+VLOOKUP($B$1,武魂升星!$C$13:$Q$19,M$2,0))+VLOOKUP($B$1,武魂升星!$C$5:$Q$11,M$2,0)</f>
        <v>416.61</v>
      </c>
      <c r="N109">
        <f>武魂升阶!N109*(1+VLOOKUP($B$1,武魂升星!$C$13:$Q$19,N$2,0))+VLOOKUP($B$1,武魂升星!$C$5:$Q$11,N$2,0)</f>
        <v>0</v>
      </c>
      <c r="O109">
        <f>武魂升阶!O109*(1+VLOOKUP($B$1,武魂升星!$C$13:$Q$19,O$2,0))+VLOOKUP($B$1,武魂升星!$C$5:$Q$11,O$2,0)</f>
        <v>0</v>
      </c>
      <c r="P109">
        <f>武魂升阶!P109*(1+VLOOKUP($B$1,武魂升星!$C$13:$Q$19,P$2,0))+VLOOKUP($B$1,武魂升星!$C$5:$Q$11,P$2,0)</f>
        <v>683.64</v>
      </c>
      <c r="Q109">
        <f>武魂升阶!Q109*(1+VLOOKUP($B$1,武魂升星!$C$13:$Q$19,Q$2,0))+VLOOKUP($B$1,武魂升星!$C$5:$Q$11,Q$2,0)</f>
        <v>683.64</v>
      </c>
      <c r="T109">
        <f>武魂升阶!T109*(1+VLOOKUP($B$1,武魂升星!$C$13:$Q$19,T$2,0))+VLOOKUP($B$1,武魂升星!$C$5:$Q$11,T$2,0)</f>
        <v>19799.192000000003</v>
      </c>
      <c r="U109">
        <f>武魂升阶!U109*(1+VLOOKUP($B$1,武魂升星!$C$13:$Q$19,U$2,0))+VLOOKUP($B$1,武魂升星!$C$5:$Q$11,U$2,0)</f>
        <v>6626.7339999999995</v>
      </c>
      <c r="V109">
        <f>武魂升阶!V109*(1+VLOOKUP($B$1,武魂升星!$C$13:$Q$19,V$2,0))+VLOOKUP($B$1,武魂升星!$C$5:$Q$11,V$2,0)</f>
        <v>1751.1959999999999</v>
      </c>
      <c r="W109">
        <f>武魂升阶!W109*(1+VLOOKUP($B$1,武魂升星!$C$13:$Q$19,W$2,0))+VLOOKUP($B$1,武魂升星!$C$5:$Q$11,W$2,0)</f>
        <v>1751.1959999999999</v>
      </c>
      <c r="X109">
        <f>武魂升阶!X109*(1+VLOOKUP($B$1,武魂升星!$C$13:$Q$19,X$2,0))+VLOOKUP($B$1,武魂升星!$C$5:$Q$11,X$2,0)</f>
        <v>409.89</v>
      </c>
      <c r="Y109">
        <f>武魂升阶!Y109*(1+VLOOKUP($B$1,武魂升星!$C$13:$Q$19,Y$2,0))+VLOOKUP($B$1,武魂升星!$C$5:$Q$11,Y$2,0)</f>
        <v>409.89</v>
      </c>
      <c r="Z109">
        <f>武魂升阶!Z109*(1+VLOOKUP($B$1,武魂升星!$C$13:$Q$19,Z$2,0))+VLOOKUP($B$1,武魂升星!$C$5:$Q$11,Z$2,0)</f>
        <v>424.67400000000004</v>
      </c>
      <c r="AA109">
        <f>武魂升阶!AA109*(1+VLOOKUP($B$1,武魂升星!$C$13:$Q$19,AA$2,0))+VLOOKUP($B$1,武魂升星!$C$5:$Q$11,AA$2,0)</f>
        <v>423.33000000000004</v>
      </c>
      <c r="AB109">
        <f>武魂升阶!AB109*(1+VLOOKUP($B$1,武魂升星!$C$13:$Q$19,AB$2,0))+VLOOKUP($B$1,武魂升星!$C$5:$Q$11,AB$2,0)</f>
        <v>416.61</v>
      </c>
      <c r="AC109">
        <f>武魂升阶!AC109*(1+VLOOKUP($B$1,武魂升星!$C$13:$Q$19,AC$2,0))+VLOOKUP($B$1,武魂升星!$C$5:$Q$11,AC$2,0)</f>
        <v>416.61</v>
      </c>
      <c r="AD109">
        <f>武魂升阶!AD109*(1+VLOOKUP($B$1,武魂升星!$C$13:$Q$19,AD$2,0))+VLOOKUP($B$1,武魂升星!$C$5:$Q$11,AD$2,0)</f>
        <v>0</v>
      </c>
      <c r="AE109">
        <f>武魂升阶!AE109*(1+VLOOKUP($B$1,武魂升星!$C$13:$Q$19,AE$2,0))+VLOOKUP($B$1,武魂升星!$C$5:$Q$11,AE$2,0)</f>
        <v>0</v>
      </c>
      <c r="AF109">
        <f>武魂升阶!AF109*(1+VLOOKUP($B$1,武魂升星!$C$13:$Q$19,AF$2,0))+VLOOKUP($B$1,武魂升星!$C$5:$Q$11,AF$2,0)</f>
        <v>683.64</v>
      </c>
      <c r="AG109">
        <f>武魂升阶!AG109*(1+VLOOKUP($B$1,武魂升星!$C$13:$Q$19,AG$2,0))+VLOOKUP($B$1,武魂升星!$C$5:$Q$11,AG$2,0)</f>
        <v>683.64</v>
      </c>
      <c r="AJ109">
        <f>武魂升阶!AJ109*(1+VLOOKUP($B$1,武魂升星!$C$13:$Q$19,AJ$2,0))+VLOOKUP($B$1,武魂升星!$C$5:$Q$11,AJ$2,0)</f>
        <v>18318.79</v>
      </c>
      <c r="AK109">
        <f>武魂升阶!AK109*(1+VLOOKUP($B$1,武魂升星!$C$13:$Q$19,AK$2,0))+VLOOKUP($B$1,武魂升星!$C$5:$Q$11,AK$2,0)</f>
        <v>6874.2560000000003</v>
      </c>
      <c r="AL109">
        <f>武魂升阶!AL109*(1+VLOOKUP($B$1,武魂升星!$C$13:$Q$19,AL$2,0))+VLOOKUP($B$1,武魂升星!$C$5:$Q$11,AL$2,0)</f>
        <v>1576.3319999999999</v>
      </c>
      <c r="AM109">
        <f>武魂升阶!AM109*(1+VLOOKUP($B$1,武魂升星!$C$13:$Q$19,AM$2,0))+VLOOKUP($B$1,武魂升星!$C$5:$Q$11,AM$2,0)</f>
        <v>1576.3319999999999</v>
      </c>
      <c r="AN109">
        <f>武魂升阶!AN109*(1+VLOOKUP($B$1,武魂升星!$C$13:$Q$19,AN$2,0))+VLOOKUP($B$1,武魂升星!$C$5:$Q$11,AN$2,0)</f>
        <v>416.61</v>
      </c>
      <c r="AO109">
        <f>武魂升阶!AO109*(1+VLOOKUP($B$1,武魂升星!$C$13:$Q$19,AO$2,0))+VLOOKUP($B$1,武魂升星!$C$5:$Q$11,AO$2,0)</f>
        <v>416.61</v>
      </c>
      <c r="AP109">
        <f>武魂升阶!AP109*(1+VLOOKUP($B$1,武魂升星!$C$13:$Q$19,AP$2,0))+VLOOKUP($B$1,武魂升星!$C$5:$Q$11,AP$2,0)</f>
        <v>417.95400000000001</v>
      </c>
      <c r="AQ109">
        <f>武魂升阶!AQ109*(1+VLOOKUP($B$1,武魂升星!$C$13:$Q$19,AQ$2,0))+VLOOKUP($B$1,武魂升星!$C$5:$Q$11,AQ$2,0)</f>
        <v>416.61</v>
      </c>
      <c r="AR109">
        <f>武魂升阶!AR109*(1+VLOOKUP($B$1,武魂升星!$C$13:$Q$19,AR$2,0))+VLOOKUP($B$1,武魂升星!$C$5:$Q$11,AR$2,0)</f>
        <v>416.61</v>
      </c>
      <c r="AS109">
        <f>武魂升阶!AS109*(1+VLOOKUP($B$1,武魂升星!$C$13:$Q$19,AS$2,0))+VLOOKUP($B$1,武魂升星!$C$5:$Q$11,AS$2,0)</f>
        <v>416.61</v>
      </c>
      <c r="AT109">
        <f>武魂升阶!AT109*(1+VLOOKUP($B$1,武魂升星!$C$13:$Q$19,AT$2,0))+VLOOKUP($B$1,武魂升星!$C$5:$Q$11,AT$2,0)</f>
        <v>0</v>
      </c>
      <c r="AU109">
        <f>武魂升阶!AU109*(1+VLOOKUP($B$1,武魂升星!$C$13:$Q$19,AU$2,0))+VLOOKUP($B$1,武魂升星!$C$5:$Q$11,AU$2,0)</f>
        <v>0</v>
      </c>
      <c r="AV109">
        <f>武魂升阶!AV109*(1+VLOOKUP($B$1,武魂升星!$C$13:$Q$19,AV$2,0))+VLOOKUP($B$1,武魂升星!$C$5:$Q$11,AV$2,0)</f>
        <v>683.64</v>
      </c>
      <c r="AW109">
        <f>武魂升阶!AW109*(1+VLOOKUP($B$1,武魂升星!$C$13:$Q$19,AW$2,0))+VLOOKUP($B$1,武魂升星!$C$5:$Q$11,AW$2,0)</f>
        <v>683.64</v>
      </c>
      <c r="AZ109">
        <f>VLOOKUP($B$2,武魂升星!$C$21:$D$27,2,0)</f>
        <v>0.48</v>
      </c>
      <c r="BA109">
        <f>VLOOKUP($B$2,武魂升星!$C$21:$D$27,2,0)</f>
        <v>0.48</v>
      </c>
      <c r="BB109">
        <f>VLOOKUP($B$2,武魂升星!$C$21:$D$27,2,0)</f>
        <v>0.48</v>
      </c>
      <c r="BC109">
        <f>VLOOKUP($B$2,武魂升星!$C$21:$D$27,2,0)</f>
        <v>0.48</v>
      </c>
      <c r="BD109">
        <f>VLOOKUP($B$2,武魂升星!$C$21:$D$27,2,0)</f>
        <v>0.48</v>
      </c>
      <c r="BE109">
        <f>VLOOKUP($B$2,武魂升星!$C$21:$D$27,2,0)</f>
        <v>0.48</v>
      </c>
      <c r="BF109">
        <f>VLOOKUP($B$2,武魂升星!$C$21:$D$27,2,0)</f>
        <v>0.48</v>
      </c>
      <c r="BG109">
        <f>VLOOKUP($B$2,武魂升星!$C$21:$D$27,2,0)</f>
        <v>0.48</v>
      </c>
      <c r="BH109">
        <f>VLOOKUP($B$2,武魂升星!$C$21:$D$27,2,0)</f>
        <v>0.48</v>
      </c>
      <c r="BI109">
        <f>VLOOKUP($B$2,武魂升星!$C$21:$D$27,2,0)</f>
        <v>0.48</v>
      </c>
      <c r="BJ109">
        <f>VLOOKUP($B$2,武魂升星!$C$21:$D$27,2,0)</f>
        <v>0.48</v>
      </c>
      <c r="BK109">
        <f>VLOOKUP($B$2,武魂升星!$C$21:$D$27,2,0)</f>
        <v>0.48</v>
      </c>
      <c r="BL109">
        <f>VLOOKUP($B$2,武魂升星!$C$21:$D$27,2,0)</f>
        <v>0.48</v>
      </c>
      <c r="BM109">
        <f>VLOOKUP($B$2,武魂升星!$C$21:$D$27,2,0)</f>
        <v>0.48</v>
      </c>
    </row>
    <row r="110" spans="2:65" x14ac:dyDescent="0.2">
      <c r="B110">
        <v>106</v>
      </c>
      <c r="D110">
        <f>武魂升阶!D110*(1+VLOOKUP($B$1,武魂升星!$C$13:$Q$19,D$2,0))+VLOOKUP($B$1,武魂升星!$C$5:$Q$11,D$2,0)</f>
        <v>21411.594000000001</v>
      </c>
      <c r="E110">
        <f>武魂升阶!E110*(1+VLOOKUP($B$1,武魂升星!$C$13:$Q$19,E$2,0))+VLOOKUP($B$1,武魂升星!$C$5:$Q$11,E$2,0)</f>
        <v>6419.1419999999998</v>
      </c>
      <c r="F110">
        <f>武魂升阶!F110*(1+VLOOKUP($B$1,武魂升星!$C$13:$Q$19,F$2,0))+VLOOKUP($B$1,武魂升星!$C$5:$Q$11,F$2,0)</f>
        <v>1947.5640000000001</v>
      </c>
      <c r="G110">
        <f>武魂升阶!G110*(1+VLOOKUP($B$1,武魂升星!$C$13:$Q$19,G$2,0))+VLOOKUP($B$1,武魂升星!$C$5:$Q$11,G$2,0)</f>
        <v>1947.5640000000001</v>
      </c>
      <c r="H110">
        <f>武魂升阶!H110*(1+VLOOKUP($B$1,武魂升星!$C$13:$Q$19,H$2,0))+VLOOKUP($B$1,武魂升星!$C$5:$Q$11,H$2,0)</f>
        <v>419.81</v>
      </c>
      <c r="I110">
        <f>武魂升阶!I110*(1+VLOOKUP($B$1,武魂升星!$C$13:$Q$19,I$2,0))+VLOOKUP($B$1,武魂升星!$C$5:$Q$11,I$2,0)</f>
        <v>419.81</v>
      </c>
      <c r="J110">
        <f>武魂升阶!J110*(1+VLOOKUP($B$1,武魂升星!$C$13:$Q$19,J$2,0))+VLOOKUP($B$1,武魂升星!$C$5:$Q$11,J$2,0)</f>
        <v>421.154</v>
      </c>
      <c r="K110">
        <f>武魂升阶!K110*(1+VLOOKUP($B$1,武魂升星!$C$13:$Q$19,K$2,0))+VLOOKUP($B$1,武魂升星!$C$5:$Q$11,K$2,0)</f>
        <v>419.81</v>
      </c>
      <c r="L110">
        <f>武魂升阶!L110*(1+VLOOKUP($B$1,武魂升星!$C$13:$Q$19,L$2,0))+VLOOKUP($B$1,武魂升星!$C$5:$Q$11,L$2,0)</f>
        <v>419.81</v>
      </c>
      <c r="M110">
        <f>武魂升阶!M110*(1+VLOOKUP($B$1,武魂升星!$C$13:$Q$19,M$2,0))+VLOOKUP($B$1,武魂升星!$C$5:$Q$11,M$2,0)</f>
        <v>419.81</v>
      </c>
      <c r="N110">
        <f>武魂升阶!N110*(1+VLOOKUP($B$1,武魂升星!$C$13:$Q$19,N$2,0))+VLOOKUP($B$1,武魂升星!$C$5:$Q$11,N$2,0)</f>
        <v>0</v>
      </c>
      <c r="O110">
        <f>武魂升阶!O110*(1+VLOOKUP($B$1,武魂升星!$C$13:$Q$19,O$2,0))+VLOOKUP($B$1,武魂升星!$C$5:$Q$11,O$2,0)</f>
        <v>0</v>
      </c>
      <c r="P110">
        <f>武魂升阶!P110*(1+VLOOKUP($B$1,武魂升星!$C$13:$Q$19,P$2,0))+VLOOKUP($B$1,武魂升星!$C$5:$Q$11,P$2,0)</f>
        <v>689.64</v>
      </c>
      <c r="Q110">
        <f>武魂升阶!Q110*(1+VLOOKUP($B$1,武魂升星!$C$13:$Q$19,Q$2,0))+VLOOKUP($B$1,武魂升星!$C$5:$Q$11,Q$2,0)</f>
        <v>689.64</v>
      </c>
      <c r="T110">
        <f>武魂升阶!T110*(1+VLOOKUP($B$1,武魂升星!$C$13:$Q$19,T$2,0))+VLOOKUP($B$1,武魂升星!$C$5:$Q$11,T$2,0)</f>
        <v>19917.992000000002</v>
      </c>
      <c r="U110">
        <f>武魂升阶!U110*(1+VLOOKUP($B$1,武魂升星!$C$13:$Q$19,U$2,0))+VLOOKUP($B$1,武魂升星!$C$5:$Q$11,U$2,0)</f>
        <v>6664.134</v>
      </c>
      <c r="V110">
        <f>武魂升阶!V110*(1+VLOOKUP($B$1,武魂升星!$C$13:$Q$19,V$2,0))+VLOOKUP($B$1,武魂升星!$C$5:$Q$11,V$2,0)</f>
        <v>1760.796</v>
      </c>
      <c r="W110">
        <f>武魂升阶!W110*(1+VLOOKUP($B$1,武魂升星!$C$13:$Q$19,W$2,0))+VLOOKUP($B$1,武魂升星!$C$5:$Q$11,W$2,0)</f>
        <v>1760.796</v>
      </c>
      <c r="X110">
        <f>武魂升阶!X110*(1+VLOOKUP($B$1,武魂升星!$C$13:$Q$19,X$2,0))+VLOOKUP($B$1,武魂升星!$C$5:$Q$11,X$2,0)</f>
        <v>413.09000000000003</v>
      </c>
      <c r="Y110">
        <f>武魂升阶!Y110*(1+VLOOKUP($B$1,武魂升星!$C$13:$Q$19,Y$2,0))+VLOOKUP($B$1,武魂升星!$C$5:$Q$11,Y$2,0)</f>
        <v>413.09000000000003</v>
      </c>
      <c r="Z110">
        <f>武魂升阶!Z110*(1+VLOOKUP($B$1,武魂升星!$C$13:$Q$19,Z$2,0))+VLOOKUP($B$1,武魂升星!$C$5:$Q$11,Z$2,0)</f>
        <v>427.87400000000002</v>
      </c>
      <c r="AA110">
        <f>武魂升阶!AA110*(1+VLOOKUP($B$1,武魂升星!$C$13:$Q$19,AA$2,0))+VLOOKUP($B$1,武魂升星!$C$5:$Q$11,AA$2,0)</f>
        <v>426.53000000000003</v>
      </c>
      <c r="AB110">
        <f>武魂升阶!AB110*(1+VLOOKUP($B$1,武魂升星!$C$13:$Q$19,AB$2,0))+VLOOKUP($B$1,武魂升星!$C$5:$Q$11,AB$2,0)</f>
        <v>419.81</v>
      </c>
      <c r="AC110">
        <f>武魂升阶!AC110*(1+VLOOKUP($B$1,武魂升星!$C$13:$Q$19,AC$2,0))+VLOOKUP($B$1,武魂升星!$C$5:$Q$11,AC$2,0)</f>
        <v>419.81</v>
      </c>
      <c r="AD110">
        <f>武魂升阶!AD110*(1+VLOOKUP($B$1,武魂升星!$C$13:$Q$19,AD$2,0))+VLOOKUP($B$1,武魂升星!$C$5:$Q$11,AD$2,0)</f>
        <v>0</v>
      </c>
      <c r="AE110">
        <f>武魂升阶!AE110*(1+VLOOKUP($B$1,武魂升星!$C$13:$Q$19,AE$2,0))+VLOOKUP($B$1,武魂升星!$C$5:$Q$11,AE$2,0)</f>
        <v>0</v>
      </c>
      <c r="AF110">
        <f>武魂升阶!AF110*(1+VLOOKUP($B$1,武魂升星!$C$13:$Q$19,AF$2,0))+VLOOKUP($B$1,武魂升星!$C$5:$Q$11,AF$2,0)</f>
        <v>689.64</v>
      </c>
      <c r="AG110">
        <f>武魂升阶!AG110*(1+VLOOKUP($B$1,武魂升星!$C$13:$Q$19,AG$2,0))+VLOOKUP($B$1,武魂升星!$C$5:$Q$11,AG$2,0)</f>
        <v>689.64</v>
      </c>
      <c r="AJ110">
        <f>武魂升阶!AJ110*(1+VLOOKUP($B$1,武魂升星!$C$13:$Q$19,AJ$2,0))+VLOOKUP($B$1,武魂升星!$C$5:$Q$11,AJ$2,0)</f>
        <v>18424.39</v>
      </c>
      <c r="AK110">
        <f>武魂升阶!AK110*(1+VLOOKUP($B$1,武魂升星!$C$13:$Q$19,AK$2,0))+VLOOKUP($B$1,武魂升星!$C$5:$Q$11,AK$2,0)</f>
        <v>6913.8560000000007</v>
      </c>
      <c r="AL110">
        <f>武魂升阶!AL110*(1+VLOOKUP($B$1,武魂升星!$C$13:$Q$19,AL$2,0))+VLOOKUP($B$1,武魂升星!$C$5:$Q$11,AL$2,0)</f>
        <v>1584.3319999999999</v>
      </c>
      <c r="AM110">
        <f>武魂升阶!AM110*(1+VLOOKUP($B$1,武魂升星!$C$13:$Q$19,AM$2,0))+VLOOKUP($B$1,武魂升星!$C$5:$Q$11,AM$2,0)</f>
        <v>1584.3319999999999</v>
      </c>
      <c r="AN110">
        <f>武魂升阶!AN110*(1+VLOOKUP($B$1,武魂升星!$C$13:$Q$19,AN$2,0))+VLOOKUP($B$1,武魂升星!$C$5:$Q$11,AN$2,0)</f>
        <v>419.81</v>
      </c>
      <c r="AO110">
        <f>武魂升阶!AO110*(1+VLOOKUP($B$1,武魂升星!$C$13:$Q$19,AO$2,0))+VLOOKUP($B$1,武魂升星!$C$5:$Q$11,AO$2,0)</f>
        <v>419.81</v>
      </c>
      <c r="AP110">
        <f>武魂升阶!AP110*(1+VLOOKUP($B$1,武魂升星!$C$13:$Q$19,AP$2,0))+VLOOKUP($B$1,武魂升星!$C$5:$Q$11,AP$2,0)</f>
        <v>421.154</v>
      </c>
      <c r="AQ110">
        <f>武魂升阶!AQ110*(1+VLOOKUP($B$1,武魂升星!$C$13:$Q$19,AQ$2,0))+VLOOKUP($B$1,武魂升星!$C$5:$Q$11,AQ$2,0)</f>
        <v>419.81</v>
      </c>
      <c r="AR110">
        <f>武魂升阶!AR110*(1+VLOOKUP($B$1,武魂升星!$C$13:$Q$19,AR$2,0))+VLOOKUP($B$1,武魂升星!$C$5:$Q$11,AR$2,0)</f>
        <v>419.81</v>
      </c>
      <c r="AS110">
        <f>武魂升阶!AS110*(1+VLOOKUP($B$1,武魂升星!$C$13:$Q$19,AS$2,0))+VLOOKUP($B$1,武魂升星!$C$5:$Q$11,AS$2,0)</f>
        <v>419.81</v>
      </c>
      <c r="AT110">
        <f>武魂升阶!AT110*(1+VLOOKUP($B$1,武魂升星!$C$13:$Q$19,AT$2,0))+VLOOKUP($B$1,武魂升星!$C$5:$Q$11,AT$2,0)</f>
        <v>0</v>
      </c>
      <c r="AU110">
        <f>武魂升阶!AU110*(1+VLOOKUP($B$1,武魂升星!$C$13:$Q$19,AU$2,0))+VLOOKUP($B$1,武魂升星!$C$5:$Q$11,AU$2,0)</f>
        <v>0</v>
      </c>
      <c r="AV110">
        <f>武魂升阶!AV110*(1+VLOOKUP($B$1,武魂升星!$C$13:$Q$19,AV$2,0))+VLOOKUP($B$1,武魂升星!$C$5:$Q$11,AV$2,0)</f>
        <v>689.64</v>
      </c>
      <c r="AW110">
        <f>武魂升阶!AW110*(1+VLOOKUP($B$1,武魂升星!$C$13:$Q$19,AW$2,0))+VLOOKUP($B$1,武魂升星!$C$5:$Q$11,AW$2,0)</f>
        <v>689.64</v>
      </c>
      <c r="AZ110">
        <f>VLOOKUP($B$2,武魂升星!$C$21:$D$27,2,0)</f>
        <v>0.48</v>
      </c>
      <c r="BA110">
        <f>VLOOKUP($B$2,武魂升星!$C$21:$D$27,2,0)</f>
        <v>0.48</v>
      </c>
      <c r="BB110">
        <f>VLOOKUP($B$2,武魂升星!$C$21:$D$27,2,0)</f>
        <v>0.48</v>
      </c>
      <c r="BC110">
        <f>VLOOKUP($B$2,武魂升星!$C$21:$D$27,2,0)</f>
        <v>0.48</v>
      </c>
      <c r="BD110">
        <f>VLOOKUP($B$2,武魂升星!$C$21:$D$27,2,0)</f>
        <v>0.48</v>
      </c>
      <c r="BE110">
        <f>VLOOKUP($B$2,武魂升星!$C$21:$D$27,2,0)</f>
        <v>0.48</v>
      </c>
      <c r="BF110">
        <f>VLOOKUP($B$2,武魂升星!$C$21:$D$27,2,0)</f>
        <v>0.48</v>
      </c>
      <c r="BG110">
        <f>VLOOKUP($B$2,武魂升星!$C$21:$D$27,2,0)</f>
        <v>0.48</v>
      </c>
      <c r="BH110">
        <f>VLOOKUP($B$2,武魂升星!$C$21:$D$27,2,0)</f>
        <v>0.48</v>
      </c>
      <c r="BI110">
        <f>VLOOKUP($B$2,武魂升星!$C$21:$D$27,2,0)</f>
        <v>0.48</v>
      </c>
      <c r="BJ110">
        <f>VLOOKUP($B$2,武魂升星!$C$21:$D$27,2,0)</f>
        <v>0.48</v>
      </c>
      <c r="BK110">
        <f>VLOOKUP($B$2,武魂升星!$C$21:$D$27,2,0)</f>
        <v>0.48</v>
      </c>
      <c r="BL110">
        <f>VLOOKUP($B$2,武魂升星!$C$21:$D$27,2,0)</f>
        <v>0.48</v>
      </c>
      <c r="BM110">
        <f>VLOOKUP($B$2,武魂升星!$C$21:$D$27,2,0)</f>
        <v>0.48</v>
      </c>
    </row>
    <row r="111" spans="2:65" x14ac:dyDescent="0.2">
      <c r="B111">
        <v>107</v>
      </c>
      <c r="D111">
        <f>武魂升阶!D111*(1+VLOOKUP($B$1,武魂升星!$C$13:$Q$19,D$2,0))+VLOOKUP($B$1,武魂升星!$C$5:$Q$11,D$2,0)</f>
        <v>21543.594000000001</v>
      </c>
      <c r="E111">
        <f>武魂升阶!E111*(1+VLOOKUP($B$1,武魂升星!$C$13:$Q$19,E$2,0))+VLOOKUP($B$1,武魂升星!$C$5:$Q$11,E$2,0)</f>
        <v>6454.3420000000006</v>
      </c>
      <c r="F111">
        <f>武魂升阶!F111*(1+VLOOKUP($B$1,武魂升星!$C$13:$Q$19,F$2,0))+VLOOKUP($B$1,武魂升星!$C$5:$Q$11,F$2,0)</f>
        <v>1958.7640000000001</v>
      </c>
      <c r="G111">
        <f>武魂升阶!G111*(1+VLOOKUP($B$1,武魂升星!$C$13:$Q$19,G$2,0))+VLOOKUP($B$1,武魂升星!$C$5:$Q$11,G$2,0)</f>
        <v>1958.7640000000001</v>
      </c>
      <c r="H111">
        <f>武魂升阶!H111*(1+VLOOKUP($B$1,武魂升星!$C$13:$Q$19,H$2,0))+VLOOKUP($B$1,武魂升星!$C$5:$Q$11,H$2,0)</f>
        <v>423.01</v>
      </c>
      <c r="I111">
        <f>武魂升阶!I111*(1+VLOOKUP($B$1,武魂升星!$C$13:$Q$19,I$2,0))+VLOOKUP($B$1,武魂升星!$C$5:$Q$11,I$2,0)</f>
        <v>423.01</v>
      </c>
      <c r="J111">
        <f>武魂升阶!J111*(1+VLOOKUP($B$1,武魂升星!$C$13:$Q$19,J$2,0))+VLOOKUP($B$1,武魂升星!$C$5:$Q$11,J$2,0)</f>
        <v>424.35399999999998</v>
      </c>
      <c r="K111">
        <f>武魂升阶!K111*(1+VLOOKUP($B$1,武魂升星!$C$13:$Q$19,K$2,0))+VLOOKUP($B$1,武魂升星!$C$5:$Q$11,K$2,0)</f>
        <v>423.01</v>
      </c>
      <c r="L111">
        <f>武魂升阶!L111*(1+VLOOKUP($B$1,武魂升星!$C$13:$Q$19,L$2,0))+VLOOKUP($B$1,武魂升星!$C$5:$Q$11,L$2,0)</f>
        <v>423.01</v>
      </c>
      <c r="M111">
        <f>武魂升阶!M111*(1+VLOOKUP($B$1,武魂升星!$C$13:$Q$19,M$2,0))+VLOOKUP($B$1,武魂升星!$C$5:$Q$11,M$2,0)</f>
        <v>423.01</v>
      </c>
      <c r="N111">
        <f>武魂升阶!N111*(1+VLOOKUP($B$1,武魂升星!$C$13:$Q$19,N$2,0))+VLOOKUP($B$1,武魂升星!$C$5:$Q$11,N$2,0)</f>
        <v>0</v>
      </c>
      <c r="O111">
        <f>武魂升阶!O111*(1+VLOOKUP($B$1,武魂升星!$C$13:$Q$19,O$2,0))+VLOOKUP($B$1,武魂升星!$C$5:$Q$11,O$2,0)</f>
        <v>0</v>
      </c>
      <c r="P111">
        <f>武魂升阶!P111*(1+VLOOKUP($B$1,武魂升星!$C$13:$Q$19,P$2,0))+VLOOKUP($B$1,武魂升星!$C$5:$Q$11,P$2,0)</f>
        <v>695.64</v>
      </c>
      <c r="Q111">
        <f>武魂升阶!Q111*(1+VLOOKUP($B$1,武魂升星!$C$13:$Q$19,Q$2,0))+VLOOKUP($B$1,武魂升星!$C$5:$Q$11,Q$2,0)</f>
        <v>695.64</v>
      </c>
      <c r="T111">
        <f>武魂升阶!T111*(1+VLOOKUP($B$1,武魂升星!$C$13:$Q$19,T$2,0))+VLOOKUP($B$1,武魂升星!$C$5:$Q$11,T$2,0)</f>
        <v>20036.792000000001</v>
      </c>
      <c r="U111">
        <f>武魂升阶!U111*(1+VLOOKUP($B$1,武魂升星!$C$13:$Q$19,U$2,0))+VLOOKUP($B$1,武魂升星!$C$5:$Q$11,U$2,0)</f>
        <v>6701.5339999999997</v>
      </c>
      <c r="V111">
        <f>武魂升阶!V111*(1+VLOOKUP($B$1,武魂升星!$C$13:$Q$19,V$2,0))+VLOOKUP($B$1,武魂升星!$C$5:$Q$11,V$2,0)</f>
        <v>1770.396</v>
      </c>
      <c r="W111">
        <f>武魂升阶!W111*(1+VLOOKUP($B$1,武魂升星!$C$13:$Q$19,W$2,0))+VLOOKUP($B$1,武魂升星!$C$5:$Q$11,W$2,0)</f>
        <v>1770.396</v>
      </c>
      <c r="X111">
        <f>武魂升阶!X111*(1+VLOOKUP($B$1,武魂升星!$C$13:$Q$19,X$2,0))+VLOOKUP($B$1,武魂升星!$C$5:$Q$11,X$2,0)</f>
        <v>416.29</v>
      </c>
      <c r="Y111">
        <f>武魂升阶!Y111*(1+VLOOKUP($B$1,武魂升星!$C$13:$Q$19,Y$2,0))+VLOOKUP($B$1,武魂升星!$C$5:$Q$11,Y$2,0)</f>
        <v>416.29</v>
      </c>
      <c r="Z111">
        <f>武魂升阶!Z111*(1+VLOOKUP($B$1,武魂升星!$C$13:$Q$19,Z$2,0))+VLOOKUP($B$1,武魂升星!$C$5:$Q$11,Z$2,0)</f>
        <v>431.07400000000001</v>
      </c>
      <c r="AA111">
        <f>武魂升阶!AA111*(1+VLOOKUP($B$1,武魂升星!$C$13:$Q$19,AA$2,0))+VLOOKUP($B$1,武魂升星!$C$5:$Q$11,AA$2,0)</f>
        <v>429.73</v>
      </c>
      <c r="AB111">
        <f>武魂升阶!AB111*(1+VLOOKUP($B$1,武魂升星!$C$13:$Q$19,AB$2,0))+VLOOKUP($B$1,武魂升星!$C$5:$Q$11,AB$2,0)</f>
        <v>423.01</v>
      </c>
      <c r="AC111">
        <f>武魂升阶!AC111*(1+VLOOKUP($B$1,武魂升星!$C$13:$Q$19,AC$2,0))+VLOOKUP($B$1,武魂升星!$C$5:$Q$11,AC$2,0)</f>
        <v>423.01</v>
      </c>
      <c r="AD111">
        <f>武魂升阶!AD111*(1+VLOOKUP($B$1,武魂升星!$C$13:$Q$19,AD$2,0))+VLOOKUP($B$1,武魂升星!$C$5:$Q$11,AD$2,0)</f>
        <v>0</v>
      </c>
      <c r="AE111">
        <f>武魂升阶!AE111*(1+VLOOKUP($B$1,武魂升星!$C$13:$Q$19,AE$2,0))+VLOOKUP($B$1,武魂升星!$C$5:$Q$11,AE$2,0)</f>
        <v>0</v>
      </c>
      <c r="AF111">
        <f>武魂升阶!AF111*(1+VLOOKUP($B$1,武魂升星!$C$13:$Q$19,AF$2,0))+VLOOKUP($B$1,武魂升星!$C$5:$Q$11,AF$2,0)</f>
        <v>695.64</v>
      </c>
      <c r="AG111">
        <f>武魂升阶!AG111*(1+VLOOKUP($B$1,武魂升星!$C$13:$Q$19,AG$2,0))+VLOOKUP($B$1,武魂升星!$C$5:$Q$11,AG$2,0)</f>
        <v>695.64</v>
      </c>
      <c r="AJ111">
        <f>武魂升阶!AJ111*(1+VLOOKUP($B$1,武魂升星!$C$13:$Q$19,AJ$2,0))+VLOOKUP($B$1,武魂升星!$C$5:$Q$11,AJ$2,0)</f>
        <v>18529.990000000002</v>
      </c>
      <c r="AK111">
        <f>武魂升阶!AK111*(1+VLOOKUP($B$1,武魂升星!$C$13:$Q$19,AK$2,0))+VLOOKUP($B$1,武魂升星!$C$5:$Q$11,AK$2,0)</f>
        <v>6953.4560000000001</v>
      </c>
      <c r="AL111">
        <f>武魂升阶!AL111*(1+VLOOKUP($B$1,武魂升星!$C$13:$Q$19,AL$2,0))+VLOOKUP($B$1,武魂升星!$C$5:$Q$11,AL$2,0)</f>
        <v>1592.3319999999999</v>
      </c>
      <c r="AM111">
        <f>武魂升阶!AM111*(1+VLOOKUP($B$1,武魂升星!$C$13:$Q$19,AM$2,0))+VLOOKUP($B$1,武魂升星!$C$5:$Q$11,AM$2,0)</f>
        <v>1592.3319999999999</v>
      </c>
      <c r="AN111">
        <f>武魂升阶!AN111*(1+VLOOKUP($B$1,武魂升星!$C$13:$Q$19,AN$2,0))+VLOOKUP($B$1,武魂升星!$C$5:$Q$11,AN$2,0)</f>
        <v>423.01</v>
      </c>
      <c r="AO111">
        <f>武魂升阶!AO111*(1+VLOOKUP($B$1,武魂升星!$C$13:$Q$19,AO$2,0))+VLOOKUP($B$1,武魂升星!$C$5:$Q$11,AO$2,0)</f>
        <v>423.01</v>
      </c>
      <c r="AP111">
        <f>武魂升阶!AP111*(1+VLOOKUP($B$1,武魂升星!$C$13:$Q$19,AP$2,0))+VLOOKUP($B$1,武魂升星!$C$5:$Q$11,AP$2,0)</f>
        <v>424.35399999999998</v>
      </c>
      <c r="AQ111">
        <f>武魂升阶!AQ111*(1+VLOOKUP($B$1,武魂升星!$C$13:$Q$19,AQ$2,0))+VLOOKUP($B$1,武魂升星!$C$5:$Q$11,AQ$2,0)</f>
        <v>423.01</v>
      </c>
      <c r="AR111">
        <f>武魂升阶!AR111*(1+VLOOKUP($B$1,武魂升星!$C$13:$Q$19,AR$2,0))+VLOOKUP($B$1,武魂升星!$C$5:$Q$11,AR$2,0)</f>
        <v>423.01</v>
      </c>
      <c r="AS111">
        <f>武魂升阶!AS111*(1+VLOOKUP($B$1,武魂升星!$C$13:$Q$19,AS$2,0))+VLOOKUP($B$1,武魂升星!$C$5:$Q$11,AS$2,0)</f>
        <v>423.01</v>
      </c>
      <c r="AT111">
        <f>武魂升阶!AT111*(1+VLOOKUP($B$1,武魂升星!$C$13:$Q$19,AT$2,0))+VLOOKUP($B$1,武魂升星!$C$5:$Q$11,AT$2,0)</f>
        <v>0</v>
      </c>
      <c r="AU111">
        <f>武魂升阶!AU111*(1+VLOOKUP($B$1,武魂升星!$C$13:$Q$19,AU$2,0))+VLOOKUP($B$1,武魂升星!$C$5:$Q$11,AU$2,0)</f>
        <v>0</v>
      </c>
      <c r="AV111">
        <f>武魂升阶!AV111*(1+VLOOKUP($B$1,武魂升星!$C$13:$Q$19,AV$2,0))+VLOOKUP($B$1,武魂升星!$C$5:$Q$11,AV$2,0)</f>
        <v>695.64</v>
      </c>
      <c r="AW111">
        <f>武魂升阶!AW111*(1+VLOOKUP($B$1,武魂升星!$C$13:$Q$19,AW$2,0))+VLOOKUP($B$1,武魂升星!$C$5:$Q$11,AW$2,0)</f>
        <v>695.64</v>
      </c>
      <c r="AZ111">
        <f>VLOOKUP($B$2,武魂升星!$C$21:$D$27,2,0)</f>
        <v>0.48</v>
      </c>
      <c r="BA111">
        <f>VLOOKUP($B$2,武魂升星!$C$21:$D$27,2,0)</f>
        <v>0.48</v>
      </c>
      <c r="BB111">
        <f>VLOOKUP($B$2,武魂升星!$C$21:$D$27,2,0)</f>
        <v>0.48</v>
      </c>
      <c r="BC111">
        <f>VLOOKUP($B$2,武魂升星!$C$21:$D$27,2,0)</f>
        <v>0.48</v>
      </c>
      <c r="BD111">
        <f>VLOOKUP($B$2,武魂升星!$C$21:$D$27,2,0)</f>
        <v>0.48</v>
      </c>
      <c r="BE111">
        <f>VLOOKUP($B$2,武魂升星!$C$21:$D$27,2,0)</f>
        <v>0.48</v>
      </c>
      <c r="BF111">
        <f>VLOOKUP($B$2,武魂升星!$C$21:$D$27,2,0)</f>
        <v>0.48</v>
      </c>
      <c r="BG111">
        <f>VLOOKUP($B$2,武魂升星!$C$21:$D$27,2,0)</f>
        <v>0.48</v>
      </c>
      <c r="BH111">
        <f>VLOOKUP($B$2,武魂升星!$C$21:$D$27,2,0)</f>
        <v>0.48</v>
      </c>
      <c r="BI111">
        <f>VLOOKUP($B$2,武魂升星!$C$21:$D$27,2,0)</f>
        <v>0.48</v>
      </c>
      <c r="BJ111">
        <f>VLOOKUP($B$2,武魂升星!$C$21:$D$27,2,0)</f>
        <v>0.48</v>
      </c>
      <c r="BK111">
        <f>VLOOKUP($B$2,武魂升星!$C$21:$D$27,2,0)</f>
        <v>0.48</v>
      </c>
      <c r="BL111">
        <f>VLOOKUP($B$2,武魂升星!$C$21:$D$27,2,0)</f>
        <v>0.48</v>
      </c>
      <c r="BM111">
        <f>VLOOKUP($B$2,武魂升星!$C$21:$D$27,2,0)</f>
        <v>0.48</v>
      </c>
    </row>
    <row r="112" spans="2:65" x14ac:dyDescent="0.2">
      <c r="B112">
        <v>108</v>
      </c>
      <c r="D112">
        <f>武魂升阶!D112*(1+VLOOKUP($B$1,武魂升星!$C$13:$Q$19,D$2,0))+VLOOKUP($B$1,武魂升星!$C$5:$Q$11,D$2,0)</f>
        <v>21675.594000000001</v>
      </c>
      <c r="E112">
        <f>武魂升阶!E112*(1+VLOOKUP($B$1,武魂升星!$C$13:$Q$19,E$2,0))+VLOOKUP($B$1,武魂升星!$C$5:$Q$11,E$2,0)</f>
        <v>6489.5419999999995</v>
      </c>
      <c r="F112">
        <f>武魂升阶!F112*(1+VLOOKUP($B$1,武魂升星!$C$13:$Q$19,F$2,0))+VLOOKUP($B$1,武魂升星!$C$5:$Q$11,F$2,0)</f>
        <v>1969.9639999999999</v>
      </c>
      <c r="G112">
        <f>武魂升阶!G112*(1+VLOOKUP($B$1,武魂升星!$C$13:$Q$19,G$2,0))+VLOOKUP($B$1,武魂升星!$C$5:$Q$11,G$2,0)</f>
        <v>1969.9639999999999</v>
      </c>
      <c r="H112">
        <f>武魂升阶!H112*(1+VLOOKUP($B$1,武魂升星!$C$13:$Q$19,H$2,0))+VLOOKUP($B$1,武魂升星!$C$5:$Q$11,H$2,0)</f>
        <v>426.21</v>
      </c>
      <c r="I112">
        <f>武魂升阶!I112*(1+VLOOKUP($B$1,武魂升星!$C$13:$Q$19,I$2,0))+VLOOKUP($B$1,武魂升星!$C$5:$Q$11,I$2,0)</f>
        <v>426.21</v>
      </c>
      <c r="J112">
        <f>武魂升阶!J112*(1+VLOOKUP($B$1,武魂升星!$C$13:$Q$19,J$2,0))+VLOOKUP($B$1,武魂升星!$C$5:$Q$11,J$2,0)</f>
        <v>427.55399999999997</v>
      </c>
      <c r="K112">
        <f>武魂升阶!K112*(1+VLOOKUP($B$1,武魂升星!$C$13:$Q$19,K$2,0))+VLOOKUP($B$1,武魂升星!$C$5:$Q$11,K$2,0)</f>
        <v>426.21</v>
      </c>
      <c r="L112">
        <f>武魂升阶!L112*(1+VLOOKUP($B$1,武魂升星!$C$13:$Q$19,L$2,0))+VLOOKUP($B$1,武魂升星!$C$5:$Q$11,L$2,0)</f>
        <v>426.21</v>
      </c>
      <c r="M112">
        <f>武魂升阶!M112*(1+VLOOKUP($B$1,武魂升星!$C$13:$Q$19,M$2,0))+VLOOKUP($B$1,武魂升星!$C$5:$Q$11,M$2,0)</f>
        <v>426.21</v>
      </c>
      <c r="N112">
        <f>武魂升阶!N112*(1+VLOOKUP($B$1,武魂升星!$C$13:$Q$19,N$2,0))+VLOOKUP($B$1,武魂升星!$C$5:$Q$11,N$2,0)</f>
        <v>0</v>
      </c>
      <c r="O112">
        <f>武魂升阶!O112*(1+VLOOKUP($B$1,武魂升星!$C$13:$Q$19,O$2,0))+VLOOKUP($B$1,武魂升星!$C$5:$Q$11,O$2,0)</f>
        <v>0</v>
      </c>
      <c r="P112">
        <f>武魂升阶!P112*(1+VLOOKUP($B$1,武魂升星!$C$13:$Q$19,P$2,0))+VLOOKUP($B$1,武魂升星!$C$5:$Q$11,P$2,0)</f>
        <v>701.64</v>
      </c>
      <c r="Q112">
        <f>武魂升阶!Q112*(1+VLOOKUP($B$1,武魂升星!$C$13:$Q$19,Q$2,0))+VLOOKUP($B$1,武魂升星!$C$5:$Q$11,Q$2,0)</f>
        <v>701.64</v>
      </c>
      <c r="T112">
        <f>武魂升阶!T112*(1+VLOOKUP($B$1,武魂升星!$C$13:$Q$19,T$2,0))+VLOOKUP($B$1,武魂升星!$C$5:$Q$11,T$2,0)</f>
        <v>20155.592000000004</v>
      </c>
      <c r="U112">
        <f>武魂升阶!U112*(1+VLOOKUP($B$1,武魂升星!$C$13:$Q$19,U$2,0))+VLOOKUP($B$1,武魂升星!$C$5:$Q$11,U$2,0)</f>
        <v>6738.9340000000002</v>
      </c>
      <c r="V112">
        <f>武魂升阶!V112*(1+VLOOKUP($B$1,武魂升星!$C$13:$Q$19,V$2,0))+VLOOKUP($B$1,武魂升星!$C$5:$Q$11,V$2,0)</f>
        <v>1779.9959999999999</v>
      </c>
      <c r="W112">
        <f>武魂升阶!W112*(1+VLOOKUP($B$1,武魂升星!$C$13:$Q$19,W$2,0))+VLOOKUP($B$1,武魂升星!$C$5:$Q$11,W$2,0)</f>
        <v>1779.9959999999999</v>
      </c>
      <c r="X112">
        <f>武魂升阶!X112*(1+VLOOKUP($B$1,武魂升星!$C$13:$Q$19,X$2,0))+VLOOKUP($B$1,武魂升星!$C$5:$Q$11,X$2,0)</f>
        <v>419.49</v>
      </c>
      <c r="Y112">
        <f>武魂升阶!Y112*(1+VLOOKUP($B$1,武魂升星!$C$13:$Q$19,Y$2,0))+VLOOKUP($B$1,武魂升星!$C$5:$Q$11,Y$2,0)</f>
        <v>419.49</v>
      </c>
      <c r="Z112">
        <f>武魂升阶!Z112*(1+VLOOKUP($B$1,武魂升星!$C$13:$Q$19,Z$2,0))+VLOOKUP($B$1,武魂升星!$C$5:$Q$11,Z$2,0)</f>
        <v>434.274</v>
      </c>
      <c r="AA112">
        <f>武魂升阶!AA112*(1+VLOOKUP($B$1,武魂升星!$C$13:$Q$19,AA$2,0))+VLOOKUP($B$1,武魂升星!$C$5:$Q$11,AA$2,0)</f>
        <v>432.93</v>
      </c>
      <c r="AB112">
        <f>武魂升阶!AB112*(1+VLOOKUP($B$1,武魂升星!$C$13:$Q$19,AB$2,0))+VLOOKUP($B$1,武魂升星!$C$5:$Q$11,AB$2,0)</f>
        <v>426.21</v>
      </c>
      <c r="AC112">
        <f>武魂升阶!AC112*(1+VLOOKUP($B$1,武魂升星!$C$13:$Q$19,AC$2,0))+VLOOKUP($B$1,武魂升星!$C$5:$Q$11,AC$2,0)</f>
        <v>426.21</v>
      </c>
      <c r="AD112">
        <f>武魂升阶!AD112*(1+VLOOKUP($B$1,武魂升星!$C$13:$Q$19,AD$2,0))+VLOOKUP($B$1,武魂升星!$C$5:$Q$11,AD$2,0)</f>
        <v>0</v>
      </c>
      <c r="AE112">
        <f>武魂升阶!AE112*(1+VLOOKUP($B$1,武魂升星!$C$13:$Q$19,AE$2,0))+VLOOKUP($B$1,武魂升星!$C$5:$Q$11,AE$2,0)</f>
        <v>0</v>
      </c>
      <c r="AF112">
        <f>武魂升阶!AF112*(1+VLOOKUP($B$1,武魂升星!$C$13:$Q$19,AF$2,0))+VLOOKUP($B$1,武魂升星!$C$5:$Q$11,AF$2,0)</f>
        <v>701.64</v>
      </c>
      <c r="AG112">
        <f>武魂升阶!AG112*(1+VLOOKUP($B$1,武魂升星!$C$13:$Q$19,AG$2,0))+VLOOKUP($B$1,武魂升星!$C$5:$Q$11,AG$2,0)</f>
        <v>701.64</v>
      </c>
      <c r="AJ112">
        <f>武魂升阶!AJ112*(1+VLOOKUP($B$1,武魂升星!$C$13:$Q$19,AJ$2,0))+VLOOKUP($B$1,武魂升星!$C$5:$Q$11,AJ$2,0)</f>
        <v>18635.590000000004</v>
      </c>
      <c r="AK112">
        <f>武魂升阶!AK112*(1+VLOOKUP($B$1,武魂升星!$C$13:$Q$19,AK$2,0))+VLOOKUP($B$1,武魂升星!$C$5:$Q$11,AK$2,0)</f>
        <v>6993.0560000000005</v>
      </c>
      <c r="AL112">
        <f>武魂升阶!AL112*(1+VLOOKUP($B$1,武魂升星!$C$13:$Q$19,AL$2,0))+VLOOKUP($B$1,武魂升星!$C$5:$Q$11,AL$2,0)</f>
        <v>1600.3319999999999</v>
      </c>
      <c r="AM112">
        <f>武魂升阶!AM112*(1+VLOOKUP($B$1,武魂升星!$C$13:$Q$19,AM$2,0))+VLOOKUP($B$1,武魂升星!$C$5:$Q$11,AM$2,0)</f>
        <v>1600.3319999999999</v>
      </c>
      <c r="AN112">
        <f>武魂升阶!AN112*(1+VLOOKUP($B$1,武魂升星!$C$13:$Q$19,AN$2,0))+VLOOKUP($B$1,武魂升星!$C$5:$Q$11,AN$2,0)</f>
        <v>426.21</v>
      </c>
      <c r="AO112">
        <f>武魂升阶!AO112*(1+VLOOKUP($B$1,武魂升星!$C$13:$Q$19,AO$2,0))+VLOOKUP($B$1,武魂升星!$C$5:$Q$11,AO$2,0)</f>
        <v>426.21</v>
      </c>
      <c r="AP112">
        <f>武魂升阶!AP112*(1+VLOOKUP($B$1,武魂升星!$C$13:$Q$19,AP$2,0))+VLOOKUP($B$1,武魂升星!$C$5:$Q$11,AP$2,0)</f>
        <v>427.55399999999997</v>
      </c>
      <c r="AQ112">
        <f>武魂升阶!AQ112*(1+VLOOKUP($B$1,武魂升星!$C$13:$Q$19,AQ$2,0))+VLOOKUP($B$1,武魂升星!$C$5:$Q$11,AQ$2,0)</f>
        <v>426.21</v>
      </c>
      <c r="AR112">
        <f>武魂升阶!AR112*(1+VLOOKUP($B$1,武魂升星!$C$13:$Q$19,AR$2,0))+VLOOKUP($B$1,武魂升星!$C$5:$Q$11,AR$2,0)</f>
        <v>426.21</v>
      </c>
      <c r="AS112">
        <f>武魂升阶!AS112*(1+VLOOKUP($B$1,武魂升星!$C$13:$Q$19,AS$2,0))+VLOOKUP($B$1,武魂升星!$C$5:$Q$11,AS$2,0)</f>
        <v>426.21</v>
      </c>
      <c r="AT112">
        <f>武魂升阶!AT112*(1+VLOOKUP($B$1,武魂升星!$C$13:$Q$19,AT$2,0))+VLOOKUP($B$1,武魂升星!$C$5:$Q$11,AT$2,0)</f>
        <v>0</v>
      </c>
      <c r="AU112">
        <f>武魂升阶!AU112*(1+VLOOKUP($B$1,武魂升星!$C$13:$Q$19,AU$2,0))+VLOOKUP($B$1,武魂升星!$C$5:$Q$11,AU$2,0)</f>
        <v>0</v>
      </c>
      <c r="AV112">
        <f>武魂升阶!AV112*(1+VLOOKUP($B$1,武魂升星!$C$13:$Q$19,AV$2,0))+VLOOKUP($B$1,武魂升星!$C$5:$Q$11,AV$2,0)</f>
        <v>701.64</v>
      </c>
      <c r="AW112">
        <f>武魂升阶!AW112*(1+VLOOKUP($B$1,武魂升星!$C$13:$Q$19,AW$2,0))+VLOOKUP($B$1,武魂升星!$C$5:$Q$11,AW$2,0)</f>
        <v>701.64</v>
      </c>
      <c r="AZ112">
        <f>VLOOKUP($B$2,武魂升星!$C$21:$D$27,2,0)</f>
        <v>0.48</v>
      </c>
      <c r="BA112">
        <f>VLOOKUP($B$2,武魂升星!$C$21:$D$27,2,0)</f>
        <v>0.48</v>
      </c>
      <c r="BB112">
        <f>VLOOKUP($B$2,武魂升星!$C$21:$D$27,2,0)</f>
        <v>0.48</v>
      </c>
      <c r="BC112">
        <f>VLOOKUP($B$2,武魂升星!$C$21:$D$27,2,0)</f>
        <v>0.48</v>
      </c>
      <c r="BD112">
        <f>VLOOKUP($B$2,武魂升星!$C$21:$D$27,2,0)</f>
        <v>0.48</v>
      </c>
      <c r="BE112">
        <f>VLOOKUP($B$2,武魂升星!$C$21:$D$27,2,0)</f>
        <v>0.48</v>
      </c>
      <c r="BF112">
        <f>VLOOKUP($B$2,武魂升星!$C$21:$D$27,2,0)</f>
        <v>0.48</v>
      </c>
      <c r="BG112">
        <f>VLOOKUP($B$2,武魂升星!$C$21:$D$27,2,0)</f>
        <v>0.48</v>
      </c>
      <c r="BH112">
        <f>VLOOKUP($B$2,武魂升星!$C$21:$D$27,2,0)</f>
        <v>0.48</v>
      </c>
      <c r="BI112">
        <f>VLOOKUP($B$2,武魂升星!$C$21:$D$27,2,0)</f>
        <v>0.48</v>
      </c>
      <c r="BJ112">
        <f>VLOOKUP($B$2,武魂升星!$C$21:$D$27,2,0)</f>
        <v>0.48</v>
      </c>
      <c r="BK112">
        <f>VLOOKUP($B$2,武魂升星!$C$21:$D$27,2,0)</f>
        <v>0.48</v>
      </c>
      <c r="BL112">
        <f>VLOOKUP($B$2,武魂升星!$C$21:$D$27,2,0)</f>
        <v>0.48</v>
      </c>
      <c r="BM112">
        <f>VLOOKUP($B$2,武魂升星!$C$21:$D$27,2,0)</f>
        <v>0.48</v>
      </c>
    </row>
    <row r="113" spans="2:65" x14ac:dyDescent="0.2">
      <c r="B113">
        <v>109</v>
      </c>
      <c r="D113">
        <f>武魂升阶!D113*(1+VLOOKUP($B$1,武魂升星!$C$13:$Q$19,D$2,0))+VLOOKUP($B$1,武魂升星!$C$5:$Q$11,D$2,0)</f>
        <v>21807.594000000001</v>
      </c>
      <c r="E113">
        <f>武魂升阶!E113*(1+VLOOKUP($B$1,武魂升星!$C$13:$Q$19,E$2,0))+VLOOKUP($B$1,武魂升星!$C$5:$Q$11,E$2,0)</f>
        <v>6524.7420000000002</v>
      </c>
      <c r="F113">
        <f>武魂升阶!F113*(1+VLOOKUP($B$1,武魂升星!$C$13:$Q$19,F$2,0))+VLOOKUP($B$1,武魂升星!$C$5:$Q$11,F$2,0)</f>
        <v>1981.164</v>
      </c>
      <c r="G113">
        <f>武魂升阶!G113*(1+VLOOKUP($B$1,武魂升星!$C$13:$Q$19,G$2,0))+VLOOKUP($B$1,武魂升星!$C$5:$Q$11,G$2,0)</f>
        <v>1981.164</v>
      </c>
      <c r="H113">
        <f>武魂升阶!H113*(1+VLOOKUP($B$1,武魂升星!$C$13:$Q$19,H$2,0))+VLOOKUP($B$1,武魂升星!$C$5:$Q$11,H$2,0)</f>
        <v>429.40999999999997</v>
      </c>
      <c r="I113">
        <f>武魂升阶!I113*(1+VLOOKUP($B$1,武魂升星!$C$13:$Q$19,I$2,0))+VLOOKUP($B$1,武魂升星!$C$5:$Q$11,I$2,0)</f>
        <v>429.40999999999997</v>
      </c>
      <c r="J113">
        <f>武魂升阶!J113*(1+VLOOKUP($B$1,武魂升星!$C$13:$Q$19,J$2,0))+VLOOKUP($B$1,武魂升星!$C$5:$Q$11,J$2,0)</f>
        <v>430.75400000000002</v>
      </c>
      <c r="K113">
        <f>武魂升阶!K113*(1+VLOOKUP($B$1,武魂升星!$C$13:$Q$19,K$2,0))+VLOOKUP($B$1,武魂升星!$C$5:$Q$11,K$2,0)</f>
        <v>429.40999999999997</v>
      </c>
      <c r="L113">
        <f>武魂升阶!L113*(1+VLOOKUP($B$1,武魂升星!$C$13:$Q$19,L$2,0))+VLOOKUP($B$1,武魂升星!$C$5:$Q$11,L$2,0)</f>
        <v>429.40999999999997</v>
      </c>
      <c r="M113">
        <f>武魂升阶!M113*(1+VLOOKUP($B$1,武魂升星!$C$13:$Q$19,M$2,0))+VLOOKUP($B$1,武魂升星!$C$5:$Q$11,M$2,0)</f>
        <v>429.40999999999997</v>
      </c>
      <c r="N113">
        <f>武魂升阶!N113*(1+VLOOKUP($B$1,武魂升星!$C$13:$Q$19,N$2,0))+VLOOKUP($B$1,武魂升星!$C$5:$Q$11,N$2,0)</f>
        <v>0</v>
      </c>
      <c r="O113">
        <f>武魂升阶!O113*(1+VLOOKUP($B$1,武魂升星!$C$13:$Q$19,O$2,0))+VLOOKUP($B$1,武魂升星!$C$5:$Q$11,O$2,0)</f>
        <v>0</v>
      </c>
      <c r="P113">
        <f>武魂升阶!P113*(1+VLOOKUP($B$1,武魂升星!$C$13:$Q$19,P$2,0))+VLOOKUP($B$1,武魂升星!$C$5:$Q$11,P$2,0)</f>
        <v>707.64</v>
      </c>
      <c r="Q113">
        <f>武魂升阶!Q113*(1+VLOOKUP($B$1,武魂升星!$C$13:$Q$19,Q$2,0))+VLOOKUP($B$1,武魂升星!$C$5:$Q$11,Q$2,0)</f>
        <v>707.64</v>
      </c>
      <c r="T113">
        <f>武魂升阶!T113*(1+VLOOKUP($B$1,武魂升星!$C$13:$Q$19,T$2,0))+VLOOKUP($B$1,武魂升星!$C$5:$Q$11,T$2,0)</f>
        <v>20274.392</v>
      </c>
      <c r="U113">
        <f>武魂升阶!U113*(1+VLOOKUP($B$1,武魂升星!$C$13:$Q$19,U$2,0))+VLOOKUP($B$1,武魂升星!$C$5:$Q$11,U$2,0)</f>
        <v>6776.3339999999998</v>
      </c>
      <c r="V113">
        <f>武魂升阶!V113*(1+VLOOKUP($B$1,武魂升星!$C$13:$Q$19,V$2,0))+VLOOKUP($B$1,武魂升星!$C$5:$Q$11,V$2,0)</f>
        <v>1789.596</v>
      </c>
      <c r="W113">
        <f>武魂升阶!W113*(1+VLOOKUP($B$1,武魂升星!$C$13:$Q$19,W$2,0))+VLOOKUP($B$1,武魂升星!$C$5:$Q$11,W$2,0)</f>
        <v>1789.596</v>
      </c>
      <c r="X113">
        <f>武魂升阶!X113*(1+VLOOKUP($B$1,武魂升星!$C$13:$Q$19,X$2,0))+VLOOKUP($B$1,武魂升星!$C$5:$Q$11,X$2,0)</f>
        <v>422.69</v>
      </c>
      <c r="Y113">
        <f>武魂升阶!Y113*(1+VLOOKUP($B$1,武魂升星!$C$13:$Q$19,Y$2,0))+VLOOKUP($B$1,武魂升星!$C$5:$Q$11,Y$2,0)</f>
        <v>422.69</v>
      </c>
      <c r="Z113">
        <f>武魂升阶!Z113*(1+VLOOKUP($B$1,武魂升星!$C$13:$Q$19,Z$2,0))+VLOOKUP($B$1,武魂升星!$C$5:$Q$11,Z$2,0)</f>
        <v>437.47400000000005</v>
      </c>
      <c r="AA113">
        <f>武魂升阶!AA113*(1+VLOOKUP($B$1,武魂升星!$C$13:$Q$19,AA$2,0))+VLOOKUP($B$1,武魂升星!$C$5:$Q$11,AA$2,0)</f>
        <v>436.13</v>
      </c>
      <c r="AB113">
        <f>武魂升阶!AB113*(1+VLOOKUP($B$1,武魂升星!$C$13:$Q$19,AB$2,0))+VLOOKUP($B$1,武魂升星!$C$5:$Q$11,AB$2,0)</f>
        <v>429.40999999999997</v>
      </c>
      <c r="AC113">
        <f>武魂升阶!AC113*(1+VLOOKUP($B$1,武魂升星!$C$13:$Q$19,AC$2,0))+VLOOKUP($B$1,武魂升星!$C$5:$Q$11,AC$2,0)</f>
        <v>429.40999999999997</v>
      </c>
      <c r="AD113">
        <f>武魂升阶!AD113*(1+VLOOKUP($B$1,武魂升星!$C$13:$Q$19,AD$2,0))+VLOOKUP($B$1,武魂升星!$C$5:$Q$11,AD$2,0)</f>
        <v>0</v>
      </c>
      <c r="AE113">
        <f>武魂升阶!AE113*(1+VLOOKUP($B$1,武魂升星!$C$13:$Q$19,AE$2,0))+VLOOKUP($B$1,武魂升星!$C$5:$Q$11,AE$2,0)</f>
        <v>0</v>
      </c>
      <c r="AF113">
        <f>武魂升阶!AF113*(1+VLOOKUP($B$1,武魂升星!$C$13:$Q$19,AF$2,0))+VLOOKUP($B$1,武魂升星!$C$5:$Q$11,AF$2,0)</f>
        <v>707.64</v>
      </c>
      <c r="AG113">
        <f>武魂升阶!AG113*(1+VLOOKUP($B$1,武魂升星!$C$13:$Q$19,AG$2,0))+VLOOKUP($B$1,武魂升星!$C$5:$Q$11,AG$2,0)</f>
        <v>707.64</v>
      </c>
      <c r="AJ113">
        <f>武魂升阶!AJ113*(1+VLOOKUP($B$1,武魂升星!$C$13:$Q$19,AJ$2,0))+VLOOKUP($B$1,武魂升星!$C$5:$Q$11,AJ$2,0)</f>
        <v>18741.190000000002</v>
      </c>
      <c r="AK113">
        <f>武魂升阶!AK113*(1+VLOOKUP($B$1,武魂升星!$C$13:$Q$19,AK$2,0))+VLOOKUP($B$1,武魂升星!$C$5:$Q$11,AK$2,0)</f>
        <v>7032.6559999999999</v>
      </c>
      <c r="AL113">
        <f>武魂升阶!AL113*(1+VLOOKUP($B$1,武魂升星!$C$13:$Q$19,AL$2,0))+VLOOKUP($B$1,武魂升星!$C$5:$Q$11,AL$2,0)</f>
        <v>1608.3319999999999</v>
      </c>
      <c r="AM113">
        <f>武魂升阶!AM113*(1+VLOOKUP($B$1,武魂升星!$C$13:$Q$19,AM$2,0))+VLOOKUP($B$1,武魂升星!$C$5:$Q$11,AM$2,0)</f>
        <v>1608.3319999999999</v>
      </c>
      <c r="AN113">
        <f>武魂升阶!AN113*(1+VLOOKUP($B$1,武魂升星!$C$13:$Q$19,AN$2,0))+VLOOKUP($B$1,武魂升星!$C$5:$Q$11,AN$2,0)</f>
        <v>429.40999999999997</v>
      </c>
      <c r="AO113">
        <f>武魂升阶!AO113*(1+VLOOKUP($B$1,武魂升星!$C$13:$Q$19,AO$2,0))+VLOOKUP($B$1,武魂升星!$C$5:$Q$11,AO$2,0)</f>
        <v>429.40999999999997</v>
      </c>
      <c r="AP113">
        <f>武魂升阶!AP113*(1+VLOOKUP($B$1,武魂升星!$C$13:$Q$19,AP$2,0))+VLOOKUP($B$1,武魂升星!$C$5:$Q$11,AP$2,0)</f>
        <v>430.75400000000002</v>
      </c>
      <c r="AQ113">
        <f>武魂升阶!AQ113*(1+VLOOKUP($B$1,武魂升星!$C$13:$Q$19,AQ$2,0))+VLOOKUP($B$1,武魂升星!$C$5:$Q$11,AQ$2,0)</f>
        <v>429.40999999999997</v>
      </c>
      <c r="AR113">
        <f>武魂升阶!AR113*(1+VLOOKUP($B$1,武魂升星!$C$13:$Q$19,AR$2,0))+VLOOKUP($B$1,武魂升星!$C$5:$Q$11,AR$2,0)</f>
        <v>429.40999999999997</v>
      </c>
      <c r="AS113">
        <f>武魂升阶!AS113*(1+VLOOKUP($B$1,武魂升星!$C$13:$Q$19,AS$2,0))+VLOOKUP($B$1,武魂升星!$C$5:$Q$11,AS$2,0)</f>
        <v>429.40999999999997</v>
      </c>
      <c r="AT113">
        <f>武魂升阶!AT113*(1+VLOOKUP($B$1,武魂升星!$C$13:$Q$19,AT$2,0))+VLOOKUP($B$1,武魂升星!$C$5:$Q$11,AT$2,0)</f>
        <v>0</v>
      </c>
      <c r="AU113">
        <f>武魂升阶!AU113*(1+VLOOKUP($B$1,武魂升星!$C$13:$Q$19,AU$2,0))+VLOOKUP($B$1,武魂升星!$C$5:$Q$11,AU$2,0)</f>
        <v>0</v>
      </c>
      <c r="AV113">
        <f>武魂升阶!AV113*(1+VLOOKUP($B$1,武魂升星!$C$13:$Q$19,AV$2,0))+VLOOKUP($B$1,武魂升星!$C$5:$Q$11,AV$2,0)</f>
        <v>707.64</v>
      </c>
      <c r="AW113">
        <f>武魂升阶!AW113*(1+VLOOKUP($B$1,武魂升星!$C$13:$Q$19,AW$2,0))+VLOOKUP($B$1,武魂升星!$C$5:$Q$11,AW$2,0)</f>
        <v>707.64</v>
      </c>
      <c r="AZ113">
        <f>VLOOKUP($B$2,武魂升星!$C$21:$D$27,2,0)</f>
        <v>0.48</v>
      </c>
      <c r="BA113">
        <f>VLOOKUP($B$2,武魂升星!$C$21:$D$27,2,0)</f>
        <v>0.48</v>
      </c>
      <c r="BB113">
        <f>VLOOKUP($B$2,武魂升星!$C$21:$D$27,2,0)</f>
        <v>0.48</v>
      </c>
      <c r="BC113">
        <f>VLOOKUP($B$2,武魂升星!$C$21:$D$27,2,0)</f>
        <v>0.48</v>
      </c>
      <c r="BD113">
        <f>VLOOKUP($B$2,武魂升星!$C$21:$D$27,2,0)</f>
        <v>0.48</v>
      </c>
      <c r="BE113">
        <f>VLOOKUP($B$2,武魂升星!$C$21:$D$27,2,0)</f>
        <v>0.48</v>
      </c>
      <c r="BF113">
        <f>VLOOKUP($B$2,武魂升星!$C$21:$D$27,2,0)</f>
        <v>0.48</v>
      </c>
      <c r="BG113">
        <f>VLOOKUP($B$2,武魂升星!$C$21:$D$27,2,0)</f>
        <v>0.48</v>
      </c>
      <c r="BH113">
        <f>VLOOKUP($B$2,武魂升星!$C$21:$D$27,2,0)</f>
        <v>0.48</v>
      </c>
      <c r="BI113">
        <f>VLOOKUP($B$2,武魂升星!$C$21:$D$27,2,0)</f>
        <v>0.48</v>
      </c>
      <c r="BJ113">
        <f>VLOOKUP($B$2,武魂升星!$C$21:$D$27,2,0)</f>
        <v>0.48</v>
      </c>
      <c r="BK113">
        <f>VLOOKUP($B$2,武魂升星!$C$21:$D$27,2,0)</f>
        <v>0.48</v>
      </c>
      <c r="BL113">
        <f>VLOOKUP($B$2,武魂升星!$C$21:$D$27,2,0)</f>
        <v>0.48</v>
      </c>
      <c r="BM113">
        <f>VLOOKUP($B$2,武魂升星!$C$21:$D$27,2,0)</f>
        <v>0.48</v>
      </c>
    </row>
    <row r="114" spans="2:65" x14ac:dyDescent="0.2">
      <c r="B114">
        <v>110</v>
      </c>
      <c r="D114">
        <f>武魂升阶!D114*(1+VLOOKUP($B$1,武魂升星!$C$13:$Q$19,D$2,0))+VLOOKUP($B$1,武魂升星!$C$5:$Q$11,D$2,0)</f>
        <v>22034.634000000002</v>
      </c>
      <c r="E114">
        <f>武魂升阶!E114*(1+VLOOKUP($B$1,武魂升星!$C$13:$Q$19,E$2,0))+VLOOKUP($B$1,武魂升星!$C$5:$Q$11,E$2,0)</f>
        <v>6586.0779999999995</v>
      </c>
      <c r="F114">
        <f>武魂升阶!F114*(1+VLOOKUP($B$1,武魂升星!$C$13:$Q$19,F$2,0))+VLOOKUP($B$1,武魂升星!$C$5:$Q$11,F$2,0)</f>
        <v>2001.0039999999999</v>
      </c>
      <c r="G114">
        <f>武魂升阶!G114*(1+VLOOKUP($B$1,武魂升星!$C$13:$Q$19,G$2,0))+VLOOKUP($B$1,武魂升星!$C$5:$Q$11,G$2,0)</f>
        <v>2001.0039999999999</v>
      </c>
      <c r="H114">
        <f>武魂升阶!H114*(1+VLOOKUP($B$1,武魂升星!$C$13:$Q$19,H$2,0))+VLOOKUP($B$1,武魂升星!$C$5:$Q$11,H$2,0)</f>
        <v>433.25</v>
      </c>
      <c r="I114">
        <f>武魂升阶!I114*(1+VLOOKUP($B$1,武魂升星!$C$13:$Q$19,I$2,0))+VLOOKUP($B$1,武魂升星!$C$5:$Q$11,I$2,0)</f>
        <v>433.25</v>
      </c>
      <c r="J114">
        <f>武魂升阶!J114*(1+VLOOKUP($B$1,武魂升星!$C$13:$Q$19,J$2,0))+VLOOKUP($B$1,武魂升星!$C$5:$Q$11,J$2,0)</f>
        <v>434.72200000000004</v>
      </c>
      <c r="K114">
        <f>武魂升阶!K114*(1+VLOOKUP($B$1,武魂升星!$C$13:$Q$19,K$2,0))+VLOOKUP($B$1,武魂升星!$C$5:$Q$11,K$2,0)</f>
        <v>433.25</v>
      </c>
      <c r="L114">
        <f>武魂升阶!L114*(1+VLOOKUP($B$1,武魂升星!$C$13:$Q$19,L$2,0))+VLOOKUP($B$1,武魂升星!$C$5:$Q$11,L$2,0)</f>
        <v>433.25</v>
      </c>
      <c r="M114">
        <f>武魂升阶!M114*(1+VLOOKUP($B$1,武魂升星!$C$13:$Q$19,M$2,0))+VLOOKUP($B$1,武魂升星!$C$5:$Q$11,M$2,0)</f>
        <v>433.25</v>
      </c>
      <c r="N114">
        <f>武魂升阶!N114*(1+VLOOKUP($B$1,武魂升星!$C$13:$Q$19,N$2,0))+VLOOKUP($B$1,武魂升星!$C$5:$Q$11,N$2,0)</f>
        <v>0</v>
      </c>
      <c r="O114">
        <f>武魂升阶!O114*(1+VLOOKUP($B$1,武魂升星!$C$13:$Q$19,O$2,0))+VLOOKUP($B$1,武魂升星!$C$5:$Q$11,O$2,0)</f>
        <v>0</v>
      </c>
      <c r="P114">
        <f>武魂升阶!P114*(1+VLOOKUP($B$1,武魂升星!$C$13:$Q$19,P$2,0))+VLOOKUP($B$1,武魂升星!$C$5:$Q$11,P$2,0)</f>
        <v>719.04</v>
      </c>
      <c r="Q114">
        <f>武魂升阶!Q114*(1+VLOOKUP($B$1,武魂升星!$C$13:$Q$19,Q$2,0))+VLOOKUP($B$1,武魂升星!$C$5:$Q$11,Q$2,0)</f>
        <v>719.04</v>
      </c>
      <c r="T114">
        <f>武魂升阶!T114*(1+VLOOKUP($B$1,武魂升星!$C$13:$Q$19,T$2,0))+VLOOKUP($B$1,武魂升星!$C$5:$Q$11,T$2,0)</f>
        <v>20478.728000000003</v>
      </c>
      <c r="U114">
        <f>武魂升阶!U114*(1+VLOOKUP($B$1,武魂升星!$C$13:$Q$19,U$2,0))+VLOOKUP($B$1,武魂升星!$C$5:$Q$11,U$2,0)</f>
        <v>6841.058</v>
      </c>
      <c r="V114">
        <f>武魂升阶!V114*(1+VLOOKUP($B$1,武魂升星!$C$13:$Q$19,V$2,0))+VLOOKUP($B$1,武魂升星!$C$5:$Q$11,V$2,0)</f>
        <v>1806.1079999999999</v>
      </c>
      <c r="W114">
        <f>武魂升阶!W114*(1+VLOOKUP($B$1,武魂升星!$C$13:$Q$19,W$2,0))+VLOOKUP($B$1,武魂升星!$C$5:$Q$11,W$2,0)</f>
        <v>1806.1079999999999</v>
      </c>
      <c r="X114">
        <f>武魂升阶!X114*(1+VLOOKUP($B$1,武魂升星!$C$13:$Q$19,X$2,0))+VLOOKUP($B$1,武魂升星!$C$5:$Q$11,X$2,0)</f>
        <v>425.89</v>
      </c>
      <c r="Y114">
        <f>武魂升阶!Y114*(1+VLOOKUP($B$1,武魂升星!$C$13:$Q$19,Y$2,0))+VLOOKUP($B$1,武魂升星!$C$5:$Q$11,Y$2,0)</f>
        <v>425.89</v>
      </c>
      <c r="Z114">
        <f>武魂升阶!Z114*(1+VLOOKUP($B$1,武魂升星!$C$13:$Q$19,Z$2,0))+VLOOKUP($B$1,武魂升星!$C$5:$Q$11,Z$2,0)</f>
        <v>442.08199999999999</v>
      </c>
      <c r="AA114">
        <f>武魂升阶!AA114*(1+VLOOKUP($B$1,武魂升星!$C$13:$Q$19,AA$2,0))+VLOOKUP($B$1,武魂升星!$C$5:$Q$11,AA$2,0)</f>
        <v>440.61</v>
      </c>
      <c r="AB114">
        <f>武魂升阶!AB114*(1+VLOOKUP($B$1,武魂升星!$C$13:$Q$19,AB$2,0))+VLOOKUP($B$1,武魂升星!$C$5:$Q$11,AB$2,0)</f>
        <v>433.25</v>
      </c>
      <c r="AC114">
        <f>武魂升阶!AC114*(1+VLOOKUP($B$1,武魂升星!$C$13:$Q$19,AC$2,0))+VLOOKUP($B$1,武魂升星!$C$5:$Q$11,AC$2,0)</f>
        <v>433.25</v>
      </c>
      <c r="AD114">
        <f>武魂升阶!AD114*(1+VLOOKUP($B$1,武魂升星!$C$13:$Q$19,AD$2,0))+VLOOKUP($B$1,武魂升星!$C$5:$Q$11,AD$2,0)</f>
        <v>0</v>
      </c>
      <c r="AE114">
        <f>武魂升阶!AE114*(1+VLOOKUP($B$1,武魂升星!$C$13:$Q$19,AE$2,0))+VLOOKUP($B$1,武魂升星!$C$5:$Q$11,AE$2,0)</f>
        <v>0</v>
      </c>
      <c r="AF114">
        <f>武魂升阶!AF114*(1+VLOOKUP($B$1,武魂升星!$C$13:$Q$19,AF$2,0))+VLOOKUP($B$1,武魂升星!$C$5:$Q$11,AF$2,0)</f>
        <v>719.04</v>
      </c>
      <c r="AG114">
        <f>武魂升阶!AG114*(1+VLOOKUP($B$1,武魂升星!$C$13:$Q$19,AG$2,0))+VLOOKUP($B$1,武魂升星!$C$5:$Q$11,AG$2,0)</f>
        <v>719.04</v>
      </c>
      <c r="AJ114">
        <f>武魂升阶!AJ114*(1+VLOOKUP($B$1,武魂升星!$C$13:$Q$19,AJ$2,0))+VLOOKUP($B$1,武魂升星!$C$5:$Q$11,AJ$2,0)</f>
        <v>18922.822</v>
      </c>
      <c r="AK114">
        <f>武魂升阶!AK114*(1+VLOOKUP($B$1,武魂升星!$C$13:$Q$19,AK$2,0))+VLOOKUP($B$1,武魂升星!$C$5:$Q$11,AK$2,0)</f>
        <v>7101.2520000000004</v>
      </c>
      <c r="AL114">
        <f>武魂升阶!AL114*(1+VLOOKUP($B$1,武魂升星!$C$13:$Q$19,AL$2,0))+VLOOKUP($B$1,武魂升星!$C$5:$Q$11,AL$2,0)</f>
        <v>1622.556</v>
      </c>
      <c r="AM114">
        <f>武魂升阶!AM114*(1+VLOOKUP($B$1,武魂升星!$C$13:$Q$19,AM$2,0))+VLOOKUP($B$1,武魂升星!$C$5:$Q$11,AM$2,0)</f>
        <v>1622.556</v>
      </c>
      <c r="AN114">
        <f>武魂升阶!AN114*(1+VLOOKUP($B$1,武魂升星!$C$13:$Q$19,AN$2,0))+VLOOKUP($B$1,武魂升星!$C$5:$Q$11,AN$2,0)</f>
        <v>433.25</v>
      </c>
      <c r="AO114">
        <f>武魂升阶!AO114*(1+VLOOKUP($B$1,武魂升星!$C$13:$Q$19,AO$2,0))+VLOOKUP($B$1,武魂升星!$C$5:$Q$11,AO$2,0)</f>
        <v>433.25</v>
      </c>
      <c r="AP114">
        <f>武魂升阶!AP114*(1+VLOOKUP($B$1,武魂升星!$C$13:$Q$19,AP$2,0))+VLOOKUP($B$1,武魂升星!$C$5:$Q$11,AP$2,0)</f>
        <v>434.72200000000004</v>
      </c>
      <c r="AQ114">
        <f>武魂升阶!AQ114*(1+VLOOKUP($B$1,武魂升星!$C$13:$Q$19,AQ$2,0))+VLOOKUP($B$1,武魂升星!$C$5:$Q$11,AQ$2,0)</f>
        <v>433.25</v>
      </c>
      <c r="AR114">
        <f>武魂升阶!AR114*(1+VLOOKUP($B$1,武魂升星!$C$13:$Q$19,AR$2,0))+VLOOKUP($B$1,武魂升星!$C$5:$Q$11,AR$2,0)</f>
        <v>433.25</v>
      </c>
      <c r="AS114">
        <f>武魂升阶!AS114*(1+VLOOKUP($B$1,武魂升星!$C$13:$Q$19,AS$2,0))+VLOOKUP($B$1,武魂升星!$C$5:$Q$11,AS$2,0)</f>
        <v>433.25</v>
      </c>
      <c r="AT114">
        <f>武魂升阶!AT114*(1+VLOOKUP($B$1,武魂升星!$C$13:$Q$19,AT$2,0))+VLOOKUP($B$1,武魂升星!$C$5:$Q$11,AT$2,0)</f>
        <v>0</v>
      </c>
      <c r="AU114">
        <f>武魂升阶!AU114*(1+VLOOKUP($B$1,武魂升星!$C$13:$Q$19,AU$2,0))+VLOOKUP($B$1,武魂升星!$C$5:$Q$11,AU$2,0)</f>
        <v>0</v>
      </c>
      <c r="AV114">
        <f>武魂升阶!AV114*(1+VLOOKUP($B$1,武魂升星!$C$13:$Q$19,AV$2,0))+VLOOKUP($B$1,武魂升星!$C$5:$Q$11,AV$2,0)</f>
        <v>719.04</v>
      </c>
      <c r="AW114">
        <f>武魂升阶!AW114*(1+VLOOKUP($B$1,武魂升星!$C$13:$Q$19,AW$2,0))+VLOOKUP($B$1,武魂升星!$C$5:$Q$11,AW$2,0)</f>
        <v>719.04</v>
      </c>
      <c r="AZ114">
        <f>VLOOKUP($B$2,武魂升星!$C$21:$D$27,2,0)</f>
        <v>0.48</v>
      </c>
      <c r="BA114">
        <f>VLOOKUP($B$2,武魂升星!$C$21:$D$27,2,0)</f>
        <v>0.48</v>
      </c>
      <c r="BB114">
        <f>VLOOKUP($B$2,武魂升星!$C$21:$D$27,2,0)</f>
        <v>0.48</v>
      </c>
      <c r="BC114">
        <f>VLOOKUP($B$2,武魂升星!$C$21:$D$27,2,0)</f>
        <v>0.48</v>
      </c>
      <c r="BD114">
        <f>VLOOKUP($B$2,武魂升星!$C$21:$D$27,2,0)</f>
        <v>0.48</v>
      </c>
      <c r="BE114">
        <f>VLOOKUP($B$2,武魂升星!$C$21:$D$27,2,0)</f>
        <v>0.48</v>
      </c>
      <c r="BF114">
        <f>VLOOKUP($B$2,武魂升星!$C$21:$D$27,2,0)</f>
        <v>0.48</v>
      </c>
      <c r="BG114">
        <f>VLOOKUP($B$2,武魂升星!$C$21:$D$27,2,0)</f>
        <v>0.48</v>
      </c>
      <c r="BH114">
        <f>VLOOKUP($B$2,武魂升星!$C$21:$D$27,2,0)</f>
        <v>0.48</v>
      </c>
      <c r="BI114">
        <f>VLOOKUP($B$2,武魂升星!$C$21:$D$27,2,0)</f>
        <v>0.48</v>
      </c>
      <c r="BJ114">
        <f>VLOOKUP($B$2,武魂升星!$C$21:$D$27,2,0)</f>
        <v>0.48</v>
      </c>
      <c r="BK114">
        <f>VLOOKUP($B$2,武魂升星!$C$21:$D$27,2,0)</f>
        <v>0.48</v>
      </c>
      <c r="BL114">
        <f>VLOOKUP($B$2,武魂升星!$C$21:$D$27,2,0)</f>
        <v>0.48</v>
      </c>
      <c r="BM114">
        <f>VLOOKUP($B$2,武魂升星!$C$21:$D$27,2,0)</f>
        <v>0.48</v>
      </c>
    </row>
    <row r="115" spans="2:65" x14ac:dyDescent="0.2">
      <c r="B115">
        <v>111</v>
      </c>
      <c r="D115">
        <f>武魂升阶!D115*(1+VLOOKUP($B$1,武魂升星!$C$13:$Q$19,D$2,0))+VLOOKUP($B$1,武魂升星!$C$5:$Q$11,D$2,0)</f>
        <v>22166.634000000002</v>
      </c>
      <c r="E115">
        <f>武魂升阶!E115*(1+VLOOKUP($B$1,武魂升星!$C$13:$Q$19,E$2,0))+VLOOKUP($B$1,武魂升星!$C$5:$Q$11,E$2,0)</f>
        <v>6621.2779999999993</v>
      </c>
      <c r="F115">
        <f>武魂升阶!F115*(1+VLOOKUP($B$1,武魂升星!$C$13:$Q$19,F$2,0))+VLOOKUP($B$1,武魂升星!$C$5:$Q$11,F$2,0)</f>
        <v>2012.204</v>
      </c>
      <c r="G115">
        <f>武魂升阶!G115*(1+VLOOKUP($B$1,武魂升星!$C$13:$Q$19,G$2,0))+VLOOKUP($B$1,武魂升星!$C$5:$Q$11,G$2,0)</f>
        <v>2012.204</v>
      </c>
      <c r="H115">
        <f>武魂升阶!H115*(1+VLOOKUP($B$1,武魂升星!$C$13:$Q$19,H$2,0))+VLOOKUP($B$1,武魂升星!$C$5:$Q$11,H$2,0)</f>
        <v>436.45</v>
      </c>
      <c r="I115">
        <f>武魂升阶!I115*(1+VLOOKUP($B$1,武魂升星!$C$13:$Q$19,I$2,0))+VLOOKUP($B$1,武魂升星!$C$5:$Q$11,I$2,0)</f>
        <v>436.45</v>
      </c>
      <c r="J115">
        <f>武魂升阶!J115*(1+VLOOKUP($B$1,武魂升星!$C$13:$Q$19,J$2,0))+VLOOKUP($B$1,武魂升星!$C$5:$Q$11,J$2,0)</f>
        <v>437.92200000000003</v>
      </c>
      <c r="K115">
        <f>武魂升阶!K115*(1+VLOOKUP($B$1,武魂升星!$C$13:$Q$19,K$2,0))+VLOOKUP($B$1,武魂升星!$C$5:$Q$11,K$2,0)</f>
        <v>436.45</v>
      </c>
      <c r="L115">
        <f>武魂升阶!L115*(1+VLOOKUP($B$1,武魂升星!$C$13:$Q$19,L$2,0))+VLOOKUP($B$1,武魂升星!$C$5:$Q$11,L$2,0)</f>
        <v>436.45</v>
      </c>
      <c r="M115">
        <f>武魂升阶!M115*(1+VLOOKUP($B$1,武魂升星!$C$13:$Q$19,M$2,0))+VLOOKUP($B$1,武魂升星!$C$5:$Q$11,M$2,0)</f>
        <v>436.45</v>
      </c>
      <c r="N115">
        <f>武魂升阶!N115*(1+VLOOKUP($B$1,武魂升星!$C$13:$Q$19,N$2,0))+VLOOKUP($B$1,武魂升星!$C$5:$Q$11,N$2,0)</f>
        <v>0</v>
      </c>
      <c r="O115">
        <f>武魂升阶!O115*(1+VLOOKUP($B$1,武魂升星!$C$13:$Q$19,O$2,0))+VLOOKUP($B$1,武魂升星!$C$5:$Q$11,O$2,0)</f>
        <v>0</v>
      </c>
      <c r="P115">
        <f>武魂升阶!P115*(1+VLOOKUP($B$1,武魂升星!$C$13:$Q$19,P$2,0))+VLOOKUP($B$1,武魂升星!$C$5:$Q$11,P$2,0)</f>
        <v>725.04</v>
      </c>
      <c r="Q115">
        <f>武魂升阶!Q115*(1+VLOOKUP($B$1,武魂升星!$C$13:$Q$19,Q$2,0))+VLOOKUP($B$1,武魂升星!$C$5:$Q$11,Q$2,0)</f>
        <v>725.04</v>
      </c>
      <c r="T115">
        <f>武魂升阶!T115*(1+VLOOKUP($B$1,武魂升星!$C$13:$Q$19,T$2,0))+VLOOKUP($B$1,武魂升星!$C$5:$Q$11,T$2,0)</f>
        <v>20597.528000000002</v>
      </c>
      <c r="U115">
        <f>武魂升阶!U115*(1+VLOOKUP($B$1,武魂升星!$C$13:$Q$19,U$2,0))+VLOOKUP($B$1,武魂升星!$C$5:$Q$11,U$2,0)</f>
        <v>6878.4579999999996</v>
      </c>
      <c r="V115">
        <f>武魂升阶!V115*(1+VLOOKUP($B$1,武魂升星!$C$13:$Q$19,V$2,0))+VLOOKUP($B$1,武魂升星!$C$5:$Q$11,V$2,0)</f>
        <v>1815.7080000000001</v>
      </c>
      <c r="W115">
        <f>武魂升阶!W115*(1+VLOOKUP($B$1,武魂升星!$C$13:$Q$19,W$2,0))+VLOOKUP($B$1,武魂升星!$C$5:$Q$11,W$2,0)</f>
        <v>1815.7080000000001</v>
      </c>
      <c r="X115">
        <f>武魂升阶!X115*(1+VLOOKUP($B$1,武魂升星!$C$13:$Q$19,X$2,0))+VLOOKUP($B$1,武魂升星!$C$5:$Q$11,X$2,0)</f>
        <v>429.09000000000003</v>
      </c>
      <c r="Y115">
        <f>武魂升阶!Y115*(1+VLOOKUP($B$1,武魂升星!$C$13:$Q$19,Y$2,0))+VLOOKUP($B$1,武魂升星!$C$5:$Q$11,Y$2,0)</f>
        <v>429.09000000000003</v>
      </c>
      <c r="Z115">
        <f>武魂升阶!Z115*(1+VLOOKUP($B$1,武魂升星!$C$13:$Q$19,Z$2,0))+VLOOKUP($B$1,武魂升星!$C$5:$Q$11,Z$2,0)</f>
        <v>445.28200000000004</v>
      </c>
      <c r="AA115">
        <f>武魂升阶!AA115*(1+VLOOKUP($B$1,武魂升星!$C$13:$Q$19,AA$2,0))+VLOOKUP($B$1,武魂升星!$C$5:$Q$11,AA$2,0)</f>
        <v>443.81</v>
      </c>
      <c r="AB115">
        <f>武魂升阶!AB115*(1+VLOOKUP($B$1,武魂升星!$C$13:$Q$19,AB$2,0))+VLOOKUP($B$1,武魂升星!$C$5:$Q$11,AB$2,0)</f>
        <v>436.45</v>
      </c>
      <c r="AC115">
        <f>武魂升阶!AC115*(1+VLOOKUP($B$1,武魂升星!$C$13:$Q$19,AC$2,0))+VLOOKUP($B$1,武魂升星!$C$5:$Q$11,AC$2,0)</f>
        <v>436.45</v>
      </c>
      <c r="AD115">
        <f>武魂升阶!AD115*(1+VLOOKUP($B$1,武魂升星!$C$13:$Q$19,AD$2,0))+VLOOKUP($B$1,武魂升星!$C$5:$Q$11,AD$2,0)</f>
        <v>0</v>
      </c>
      <c r="AE115">
        <f>武魂升阶!AE115*(1+VLOOKUP($B$1,武魂升星!$C$13:$Q$19,AE$2,0))+VLOOKUP($B$1,武魂升星!$C$5:$Q$11,AE$2,0)</f>
        <v>0</v>
      </c>
      <c r="AF115">
        <f>武魂升阶!AF115*(1+VLOOKUP($B$1,武魂升星!$C$13:$Q$19,AF$2,0))+VLOOKUP($B$1,武魂升星!$C$5:$Q$11,AF$2,0)</f>
        <v>725.04</v>
      </c>
      <c r="AG115">
        <f>武魂升阶!AG115*(1+VLOOKUP($B$1,武魂升星!$C$13:$Q$19,AG$2,0))+VLOOKUP($B$1,武魂升星!$C$5:$Q$11,AG$2,0)</f>
        <v>725.04</v>
      </c>
      <c r="AJ115">
        <f>武魂升阶!AJ115*(1+VLOOKUP($B$1,武魂升星!$C$13:$Q$19,AJ$2,0))+VLOOKUP($B$1,武魂升星!$C$5:$Q$11,AJ$2,0)</f>
        <v>19028.421999999999</v>
      </c>
      <c r="AK115">
        <f>武魂升阶!AK115*(1+VLOOKUP($B$1,武魂升星!$C$13:$Q$19,AK$2,0))+VLOOKUP($B$1,武魂升星!$C$5:$Q$11,AK$2,0)</f>
        <v>7140.8519999999999</v>
      </c>
      <c r="AL115">
        <f>武魂升阶!AL115*(1+VLOOKUP($B$1,武魂升星!$C$13:$Q$19,AL$2,0))+VLOOKUP($B$1,武魂升星!$C$5:$Q$11,AL$2,0)</f>
        <v>1630.556</v>
      </c>
      <c r="AM115">
        <f>武魂升阶!AM115*(1+VLOOKUP($B$1,武魂升星!$C$13:$Q$19,AM$2,0))+VLOOKUP($B$1,武魂升星!$C$5:$Q$11,AM$2,0)</f>
        <v>1630.556</v>
      </c>
      <c r="AN115">
        <f>武魂升阶!AN115*(1+VLOOKUP($B$1,武魂升星!$C$13:$Q$19,AN$2,0))+VLOOKUP($B$1,武魂升星!$C$5:$Q$11,AN$2,0)</f>
        <v>436.45</v>
      </c>
      <c r="AO115">
        <f>武魂升阶!AO115*(1+VLOOKUP($B$1,武魂升星!$C$13:$Q$19,AO$2,0))+VLOOKUP($B$1,武魂升星!$C$5:$Q$11,AO$2,0)</f>
        <v>436.45</v>
      </c>
      <c r="AP115">
        <f>武魂升阶!AP115*(1+VLOOKUP($B$1,武魂升星!$C$13:$Q$19,AP$2,0))+VLOOKUP($B$1,武魂升星!$C$5:$Q$11,AP$2,0)</f>
        <v>437.92200000000003</v>
      </c>
      <c r="AQ115">
        <f>武魂升阶!AQ115*(1+VLOOKUP($B$1,武魂升星!$C$13:$Q$19,AQ$2,0))+VLOOKUP($B$1,武魂升星!$C$5:$Q$11,AQ$2,0)</f>
        <v>436.45</v>
      </c>
      <c r="AR115">
        <f>武魂升阶!AR115*(1+VLOOKUP($B$1,武魂升星!$C$13:$Q$19,AR$2,0))+VLOOKUP($B$1,武魂升星!$C$5:$Q$11,AR$2,0)</f>
        <v>436.45</v>
      </c>
      <c r="AS115">
        <f>武魂升阶!AS115*(1+VLOOKUP($B$1,武魂升星!$C$13:$Q$19,AS$2,0))+VLOOKUP($B$1,武魂升星!$C$5:$Q$11,AS$2,0)</f>
        <v>436.45</v>
      </c>
      <c r="AT115">
        <f>武魂升阶!AT115*(1+VLOOKUP($B$1,武魂升星!$C$13:$Q$19,AT$2,0))+VLOOKUP($B$1,武魂升星!$C$5:$Q$11,AT$2,0)</f>
        <v>0</v>
      </c>
      <c r="AU115">
        <f>武魂升阶!AU115*(1+VLOOKUP($B$1,武魂升星!$C$13:$Q$19,AU$2,0))+VLOOKUP($B$1,武魂升星!$C$5:$Q$11,AU$2,0)</f>
        <v>0</v>
      </c>
      <c r="AV115">
        <f>武魂升阶!AV115*(1+VLOOKUP($B$1,武魂升星!$C$13:$Q$19,AV$2,0))+VLOOKUP($B$1,武魂升星!$C$5:$Q$11,AV$2,0)</f>
        <v>725.04</v>
      </c>
      <c r="AW115">
        <f>武魂升阶!AW115*(1+VLOOKUP($B$1,武魂升星!$C$13:$Q$19,AW$2,0))+VLOOKUP($B$1,武魂升星!$C$5:$Q$11,AW$2,0)</f>
        <v>725.04</v>
      </c>
      <c r="AZ115">
        <f>VLOOKUP($B$2,武魂升星!$C$21:$D$27,2,0)</f>
        <v>0.48</v>
      </c>
      <c r="BA115">
        <f>VLOOKUP($B$2,武魂升星!$C$21:$D$27,2,0)</f>
        <v>0.48</v>
      </c>
      <c r="BB115">
        <f>VLOOKUP($B$2,武魂升星!$C$21:$D$27,2,0)</f>
        <v>0.48</v>
      </c>
      <c r="BC115">
        <f>VLOOKUP($B$2,武魂升星!$C$21:$D$27,2,0)</f>
        <v>0.48</v>
      </c>
      <c r="BD115">
        <f>VLOOKUP($B$2,武魂升星!$C$21:$D$27,2,0)</f>
        <v>0.48</v>
      </c>
      <c r="BE115">
        <f>VLOOKUP($B$2,武魂升星!$C$21:$D$27,2,0)</f>
        <v>0.48</v>
      </c>
      <c r="BF115">
        <f>VLOOKUP($B$2,武魂升星!$C$21:$D$27,2,0)</f>
        <v>0.48</v>
      </c>
      <c r="BG115">
        <f>VLOOKUP($B$2,武魂升星!$C$21:$D$27,2,0)</f>
        <v>0.48</v>
      </c>
      <c r="BH115">
        <f>VLOOKUP($B$2,武魂升星!$C$21:$D$27,2,0)</f>
        <v>0.48</v>
      </c>
      <c r="BI115">
        <f>VLOOKUP($B$2,武魂升星!$C$21:$D$27,2,0)</f>
        <v>0.48</v>
      </c>
      <c r="BJ115">
        <f>VLOOKUP($B$2,武魂升星!$C$21:$D$27,2,0)</f>
        <v>0.48</v>
      </c>
      <c r="BK115">
        <f>VLOOKUP($B$2,武魂升星!$C$21:$D$27,2,0)</f>
        <v>0.48</v>
      </c>
      <c r="BL115">
        <f>VLOOKUP($B$2,武魂升星!$C$21:$D$27,2,0)</f>
        <v>0.48</v>
      </c>
      <c r="BM115">
        <f>VLOOKUP($B$2,武魂升星!$C$21:$D$27,2,0)</f>
        <v>0.48</v>
      </c>
    </row>
    <row r="116" spans="2:65" x14ac:dyDescent="0.2">
      <c r="B116">
        <v>112</v>
      </c>
      <c r="D116">
        <f>武魂升阶!D116*(1+VLOOKUP($B$1,武魂升星!$C$13:$Q$19,D$2,0))+VLOOKUP($B$1,武魂升星!$C$5:$Q$11,D$2,0)</f>
        <v>22298.634000000002</v>
      </c>
      <c r="E116">
        <f>武魂升阶!E116*(1+VLOOKUP($B$1,武魂升星!$C$13:$Q$19,E$2,0))+VLOOKUP($B$1,武魂升星!$C$5:$Q$11,E$2,0)</f>
        <v>6656.4780000000001</v>
      </c>
      <c r="F116">
        <f>武魂升阶!F116*(1+VLOOKUP($B$1,武魂升星!$C$13:$Q$19,F$2,0))+VLOOKUP($B$1,武魂升星!$C$5:$Q$11,F$2,0)</f>
        <v>2023.404</v>
      </c>
      <c r="G116">
        <f>武魂升阶!G116*(1+VLOOKUP($B$1,武魂升星!$C$13:$Q$19,G$2,0))+VLOOKUP($B$1,武魂升星!$C$5:$Q$11,G$2,0)</f>
        <v>2023.404</v>
      </c>
      <c r="H116">
        <f>武魂升阶!H116*(1+VLOOKUP($B$1,武魂升星!$C$13:$Q$19,H$2,0))+VLOOKUP($B$1,武魂升星!$C$5:$Q$11,H$2,0)</f>
        <v>439.65</v>
      </c>
      <c r="I116">
        <f>武魂升阶!I116*(1+VLOOKUP($B$1,武魂升星!$C$13:$Q$19,I$2,0))+VLOOKUP($B$1,武魂升星!$C$5:$Q$11,I$2,0)</f>
        <v>439.65</v>
      </c>
      <c r="J116">
        <f>武魂升阶!J116*(1+VLOOKUP($B$1,武魂升星!$C$13:$Q$19,J$2,0))+VLOOKUP($B$1,武魂升星!$C$5:$Q$11,J$2,0)</f>
        <v>441.12200000000001</v>
      </c>
      <c r="K116">
        <f>武魂升阶!K116*(1+VLOOKUP($B$1,武魂升星!$C$13:$Q$19,K$2,0))+VLOOKUP($B$1,武魂升星!$C$5:$Q$11,K$2,0)</f>
        <v>439.65</v>
      </c>
      <c r="L116">
        <f>武魂升阶!L116*(1+VLOOKUP($B$1,武魂升星!$C$13:$Q$19,L$2,0))+VLOOKUP($B$1,武魂升星!$C$5:$Q$11,L$2,0)</f>
        <v>439.65</v>
      </c>
      <c r="M116">
        <f>武魂升阶!M116*(1+VLOOKUP($B$1,武魂升星!$C$13:$Q$19,M$2,0))+VLOOKUP($B$1,武魂升星!$C$5:$Q$11,M$2,0)</f>
        <v>439.65</v>
      </c>
      <c r="N116">
        <f>武魂升阶!N116*(1+VLOOKUP($B$1,武魂升星!$C$13:$Q$19,N$2,0))+VLOOKUP($B$1,武魂升星!$C$5:$Q$11,N$2,0)</f>
        <v>0</v>
      </c>
      <c r="O116">
        <f>武魂升阶!O116*(1+VLOOKUP($B$1,武魂升星!$C$13:$Q$19,O$2,0))+VLOOKUP($B$1,武魂升星!$C$5:$Q$11,O$2,0)</f>
        <v>0</v>
      </c>
      <c r="P116">
        <f>武魂升阶!P116*(1+VLOOKUP($B$1,武魂升星!$C$13:$Q$19,P$2,0))+VLOOKUP($B$1,武魂升星!$C$5:$Q$11,P$2,0)</f>
        <v>731.04</v>
      </c>
      <c r="Q116">
        <f>武魂升阶!Q116*(1+VLOOKUP($B$1,武魂升星!$C$13:$Q$19,Q$2,0))+VLOOKUP($B$1,武魂升星!$C$5:$Q$11,Q$2,0)</f>
        <v>731.04</v>
      </c>
      <c r="T116">
        <f>武魂升阶!T116*(1+VLOOKUP($B$1,武魂升星!$C$13:$Q$19,T$2,0))+VLOOKUP($B$1,武魂升星!$C$5:$Q$11,T$2,0)</f>
        <v>20716.328000000001</v>
      </c>
      <c r="U116">
        <f>武魂升阶!U116*(1+VLOOKUP($B$1,武魂升星!$C$13:$Q$19,U$2,0))+VLOOKUP($B$1,武魂升星!$C$5:$Q$11,U$2,0)</f>
        <v>6915.8580000000002</v>
      </c>
      <c r="V116">
        <f>武魂升阶!V116*(1+VLOOKUP($B$1,武魂升星!$C$13:$Q$19,V$2,0))+VLOOKUP($B$1,武魂升星!$C$5:$Q$11,V$2,0)</f>
        <v>1825.308</v>
      </c>
      <c r="W116">
        <f>武魂升阶!W116*(1+VLOOKUP($B$1,武魂升星!$C$13:$Q$19,W$2,0))+VLOOKUP($B$1,武魂升星!$C$5:$Q$11,W$2,0)</f>
        <v>1825.308</v>
      </c>
      <c r="X116">
        <f>武魂升阶!X116*(1+VLOOKUP($B$1,武魂升星!$C$13:$Q$19,X$2,0))+VLOOKUP($B$1,武魂升星!$C$5:$Q$11,X$2,0)</f>
        <v>432.29</v>
      </c>
      <c r="Y116">
        <f>武魂升阶!Y116*(1+VLOOKUP($B$1,武魂升星!$C$13:$Q$19,Y$2,0))+VLOOKUP($B$1,武魂升星!$C$5:$Q$11,Y$2,0)</f>
        <v>432.29</v>
      </c>
      <c r="Z116">
        <f>武魂升阶!Z116*(1+VLOOKUP($B$1,武魂升星!$C$13:$Q$19,Z$2,0))+VLOOKUP($B$1,武魂升星!$C$5:$Q$11,Z$2,0)</f>
        <v>448.48200000000003</v>
      </c>
      <c r="AA116">
        <f>武魂升阶!AA116*(1+VLOOKUP($B$1,武魂升星!$C$13:$Q$19,AA$2,0))+VLOOKUP($B$1,武魂升星!$C$5:$Q$11,AA$2,0)</f>
        <v>447.01</v>
      </c>
      <c r="AB116">
        <f>武魂升阶!AB116*(1+VLOOKUP($B$1,武魂升星!$C$13:$Q$19,AB$2,0))+VLOOKUP($B$1,武魂升星!$C$5:$Q$11,AB$2,0)</f>
        <v>439.65</v>
      </c>
      <c r="AC116">
        <f>武魂升阶!AC116*(1+VLOOKUP($B$1,武魂升星!$C$13:$Q$19,AC$2,0))+VLOOKUP($B$1,武魂升星!$C$5:$Q$11,AC$2,0)</f>
        <v>439.65</v>
      </c>
      <c r="AD116">
        <f>武魂升阶!AD116*(1+VLOOKUP($B$1,武魂升星!$C$13:$Q$19,AD$2,0))+VLOOKUP($B$1,武魂升星!$C$5:$Q$11,AD$2,0)</f>
        <v>0</v>
      </c>
      <c r="AE116">
        <f>武魂升阶!AE116*(1+VLOOKUP($B$1,武魂升星!$C$13:$Q$19,AE$2,0))+VLOOKUP($B$1,武魂升星!$C$5:$Q$11,AE$2,0)</f>
        <v>0</v>
      </c>
      <c r="AF116">
        <f>武魂升阶!AF116*(1+VLOOKUP($B$1,武魂升星!$C$13:$Q$19,AF$2,0))+VLOOKUP($B$1,武魂升星!$C$5:$Q$11,AF$2,0)</f>
        <v>731.04</v>
      </c>
      <c r="AG116">
        <f>武魂升阶!AG116*(1+VLOOKUP($B$1,武魂升星!$C$13:$Q$19,AG$2,0))+VLOOKUP($B$1,武魂升星!$C$5:$Q$11,AG$2,0)</f>
        <v>731.04</v>
      </c>
      <c r="AJ116">
        <f>武魂升阶!AJ116*(1+VLOOKUP($B$1,武魂升星!$C$13:$Q$19,AJ$2,0))+VLOOKUP($B$1,武魂升星!$C$5:$Q$11,AJ$2,0)</f>
        <v>19134.022000000001</v>
      </c>
      <c r="AK116">
        <f>武魂升阶!AK116*(1+VLOOKUP($B$1,武魂升星!$C$13:$Q$19,AK$2,0))+VLOOKUP($B$1,武魂升星!$C$5:$Q$11,AK$2,0)</f>
        <v>7180.4520000000002</v>
      </c>
      <c r="AL116">
        <f>武魂升阶!AL116*(1+VLOOKUP($B$1,武魂升星!$C$13:$Q$19,AL$2,0))+VLOOKUP($B$1,武魂升星!$C$5:$Q$11,AL$2,0)</f>
        <v>1638.556</v>
      </c>
      <c r="AM116">
        <f>武魂升阶!AM116*(1+VLOOKUP($B$1,武魂升星!$C$13:$Q$19,AM$2,0))+VLOOKUP($B$1,武魂升星!$C$5:$Q$11,AM$2,0)</f>
        <v>1638.556</v>
      </c>
      <c r="AN116">
        <f>武魂升阶!AN116*(1+VLOOKUP($B$1,武魂升星!$C$13:$Q$19,AN$2,0))+VLOOKUP($B$1,武魂升星!$C$5:$Q$11,AN$2,0)</f>
        <v>439.65</v>
      </c>
      <c r="AO116">
        <f>武魂升阶!AO116*(1+VLOOKUP($B$1,武魂升星!$C$13:$Q$19,AO$2,0))+VLOOKUP($B$1,武魂升星!$C$5:$Q$11,AO$2,0)</f>
        <v>439.65</v>
      </c>
      <c r="AP116">
        <f>武魂升阶!AP116*(1+VLOOKUP($B$1,武魂升星!$C$13:$Q$19,AP$2,0))+VLOOKUP($B$1,武魂升星!$C$5:$Q$11,AP$2,0)</f>
        <v>441.12200000000001</v>
      </c>
      <c r="AQ116">
        <f>武魂升阶!AQ116*(1+VLOOKUP($B$1,武魂升星!$C$13:$Q$19,AQ$2,0))+VLOOKUP($B$1,武魂升星!$C$5:$Q$11,AQ$2,0)</f>
        <v>439.65</v>
      </c>
      <c r="AR116">
        <f>武魂升阶!AR116*(1+VLOOKUP($B$1,武魂升星!$C$13:$Q$19,AR$2,0))+VLOOKUP($B$1,武魂升星!$C$5:$Q$11,AR$2,0)</f>
        <v>439.65</v>
      </c>
      <c r="AS116">
        <f>武魂升阶!AS116*(1+VLOOKUP($B$1,武魂升星!$C$13:$Q$19,AS$2,0))+VLOOKUP($B$1,武魂升星!$C$5:$Q$11,AS$2,0)</f>
        <v>439.65</v>
      </c>
      <c r="AT116">
        <f>武魂升阶!AT116*(1+VLOOKUP($B$1,武魂升星!$C$13:$Q$19,AT$2,0))+VLOOKUP($B$1,武魂升星!$C$5:$Q$11,AT$2,0)</f>
        <v>0</v>
      </c>
      <c r="AU116">
        <f>武魂升阶!AU116*(1+VLOOKUP($B$1,武魂升星!$C$13:$Q$19,AU$2,0))+VLOOKUP($B$1,武魂升星!$C$5:$Q$11,AU$2,0)</f>
        <v>0</v>
      </c>
      <c r="AV116">
        <f>武魂升阶!AV116*(1+VLOOKUP($B$1,武魂升星!$C$13:$Q$19,AV$2,0))+VLOOKUP($B$1,武魂升星!$C$5:$Q$11,AV$2,0)</f>
        <v>731.04</v>
      </c>
      <c r="AW116">
        <f>武魂升阶!AW116*(1+VLOOKUP($B$1,武魂升星!$C$13:$Q$19,AW$2,0))+VLOOKUP($B$1,武魂升星!$C$5:$Q$11,AW$2,0)</f>
        <v>731.04</v>
      </c>
      <c r="AZ116">
        <f>VLOOKUP($B$2,武魂升星!$C$21:$D$27,2,0)</f>
        <v>0.48</v>
      </c>
      <c r="BA116">
        <f>VLOOKUP($B$2,武魂升星!$C$21:$D$27,2,0)</f>
        <v>0.48</v>
      </c>
      <c r="BB116">
        <f>VLOOKUP($B$2,武魂升星!$C$21:$D$27,2,0)</f>
        <v>0.48</v>
      </c>
      <c r="BC116">
        <f>VLOOKUP($B$2,武魂升星!$C$21:$D$27,2,0)</f>
        <v>0.48</v>
      </c>
      <c r="BD116">
        <f>VLOOKUP($B$2,武魂升星!$C$21:$D$27,2,0)</f>
        <v>0.48</v>
      </c>
      <c r="BE116">
        <f>VLOOKUP($B$2,武魂升星!$C$21:$D$27,2,0)</f>
        <v>0.48</v>
      </c>
      <c r="BF116">
        <f>VLOOKUP($B$2,武魂升星!$C$21:$D$27,2,0)</f>
        <v>0.48</v>
      </c>
      <c r="BG116">
        <f>VLOOKUP($B$2,武魂升星!$C$21:$D$27,2,0)</f>
        <v>0.48</v>
      </c>
      <c r="BH116">
        <f>VLOOKUP($B$2,武魂升星!$C$21:$D$27,2,0)</f>
        <v>0.48</v>
      </c>
      <c r="BI116">
        <f>VLOOKUP($B$2,武魂升星!$C$21:$D$27,2,0)</f>
        <v>0.48</v>
      </c>
      <c r="BJ116">
        <f>VLOOKUP($B$2,武魂升星!$C$21:$D$27,2,0)</f>
        <v>0.48</v>
      </c>
      <c r="BK116">
        <f>VLOOKUP($B$2,武魂升星!$C$21:$D$27,2,0)</f>
        <v>0.48</v>
      </c>
      <c r="BL116">
        <f>VLOOKUP($B$2,武魂升星!$C$21:$D$27,2,0)</f>
        <v>0.48</v>
      </c>
      <c r="BM116">
        <f>VLOOKUP($B$2,武魂升星!$C$21:$D$27,2,0)</f>
        <v>0.48</v>
      </c>
    </row>
    <row r="117" spans="2:65" x14ac:dyDescent="0.2">
      <c r="B117">
        <v>113</v>
      </c>
      <c r="D117">
        <f>武魂升阶!D117*(1+VLOOKUP($B$1,武魂升星!$C$13:$Q$19,D$2,0))+VLOOKUP($B$1,武魂升星!$C$5:$Q$11,D$2,0)</f>
        <v>22430.634000000002</v>
      </c>
      <c r="E117">
        <f>武魂升阶!E117*(1+VLOOKUP($B$1,武魂升星!$C$13:$Q$19,E$2,0))+VLOOKUP($B$1,武魂升星!$C$5:$Q$11,E$2,0)</f>
        <v>6691.6779999999999</v>
      </c>
      <c r="F117">
        <f>武魂升阶!F117*(1+VLOOKUP($B$1,武魂升星!$C$13:$Q$19,F$2,0))+VLOOKUP($B$1,武魂升星!$C$5:$Q$11,F$2,0)</f>
        <v>2034.604</v>
      </c>
      <c r="G117">
        <f>武魂升阶!G117*(1+VLOOKUP($B$1,武魂升星!$C$13:$Q$19,G$2,0))+VLOOKUP($B$1,武魂升星!$C$5:$Q$11,G$2,0)</f>
        <v>2034.604</v>
      </c>
      <c r="H117">
        <f>武魂升阶!H117*(1+VLOOKUP($B$1,武魂升星!$C$13:$Q$19,H$2,0))+VLOOKUP($B$1,武魂升星!$C$5:$Q$11,H$2,0)</f>
        <v>442.85</v>
      </c>
      <c r="I117">
        <f>武魂升阶!I117*(1+VLOOKUP($B$1,武魂升星!$C$13:$Q$19,I$2,0))+VLOOKUP($B$1,武魂升星!$C$5:$Q$11,I$2,0)</f>
        <v>442.85</v>
      </c>
      <c r="J117">
        <f>武魂升阶!J117*(1+VLOOKUP($B$1,武魂升星!$C$13:$Q$19,J$2,0))+VLOOKUP($B$1,武魂升星!$C$5:$Q$11,J$2,0)</f>
        <v>444.322</v>
      </c>
      <c r="K117">
        <f>武魂升阶!K117*(1+VLOOKUP($B$1,武魂升星!$C$13:$Q$19,K$2,0))+VLOOKUP($B$1,武魂升星!$C$5:$Q$11,K$2,0)</f>
        <v>442.85</v>
      </c>
      <c r="L117">
        <f>武魂升阶!L117*(1+VLOOKUP($B$1,武魂升星!$C$13:$Q$19,L$2,0))+VLOOKUP($B$1,武魂升星!$C$5:$Q$11,L$2,0)</f>
        <v>442.85</v>
      </c>
      <c r="M117">
        <f>武魂升阶!M117*(1+VLOOKUP($B$1,武魂升星!$C$13:$Q$19,M$2,0))+VLOOKUP($B$1,武魂升星!$C$5:$Q$11,M$2,0)</f>
        <v>442.85</v>
      </c>
      <c r="N117">
        <f>武魂升阶!N117*(1+VLOOKUP($B$1,武魂升星!$C$13:$Q$19,N$2,0))+VLOOKUP($B$1,武魂升星!$C$5:$Q$11,N$2,0)</f>
        <v>0</v>
      </c>
      <c r="O117">
        <f>武魂升阶!O117*(1+VLOOKUP($B$1,武魂升星!$C$13:$Q$19,O$2,0))+VLOOKUP($B$1,武魂升星!$C$5:$Q$11,O$2,0)</f>
        <v>0</v>
      </c>
      <c r="P117">
        <f>武魂升阶!P117*(1+VLOOKUP($B$1,武魂升星!$C$13:$Q$19,P$2,0))+VLOOKUP($B$1,武魂升星!$C$5:$Q$11,P$2,0)</f>
        <v>737.04</v>
      </c>
      <c r="Q117">
        <f>武魂升阶!Q117*(1+VLOOKUP($B$1,武魂升星!$C$13:$Q$19,Q$2,0))+VLOOKUP($B$1,武魂升星!$C$5:$Q$11,Q$2,0)</f>
        <v>737.04</v>
      </c>
      <c r="T117">
        <f>武魂升阶!T117*(1+VLOOKUP($B$1,武魂升星!$C$13:$Q$19,T$2,0))+VLOOKUP($B$1,武魂升星!$C$5:$Q$11,T$2,0)</f>
        <v>20835.128000000004</v>
      </c>
      <c r="U117">
        <f>武魂升阶!U117*(1+VLOOKUP($B$1,武魂升星!$C$13:$Q$19,U$2,0))+VLOOKUP($B$1,武魂升星!$C$5:$Q$11,U$2,0)</f>
        <v>6953.2579999999998</v>
      </c>
      <c r="V117">
        <f>武魂升阶!V117*(1+VLOOKUP($B$1,武魂升星!$C$13:$Q$19,V$2,0))+VLOOKUP($B$1,武魂升星!$C$5:$Q$11,V$2,0)</f>
        <v>1834.9080000000001</v>
      </c>
      <c r="W117">
        <f>武魂升阶!W117*(1+VLOOKUP($B$1,武魂升星!$C$13:$Q$19,W$2,0))+VLOOKUP($B$1,武魂升星!$C$5:$Q$11,W$2,0)</f>
        <v>1834.9080000000001</v>
      </c>
      <c r="X117">
        <f>武魂升阶!X117*(1+VLOOKUP($B$1,武魂升星!$C$13:$Q$19,X$2,0))+VLOOKUP($B$1,武魂升星!$C$5:$Q$11,X$2,0)</f>
        <v>435.49</v>
      </c>
      <c r="Y117">
        <f>武魂升阶!Y117*(1+VLOOKUP($B$1,武魂升星!$C$13:$Q$19,Y$2,0))+VLOOKUP($B$1,武魂升星!$C$5:$Q$11,Y$2,0)</f>
        <v>435.49</v>
      </c>
      <c r="Z117">
        <f>武魂升阶!Z117*(1+VLOOKUP($B$1,武魂升星!$C$13:$Q$19,Z$2,0))+VLOOKUP($B$1,武魂升星!$C$5:$Q$11,Z$2,0)</f>
        <v>451.68200000000002</v>
      </c>
      <c r="AA117">
        <f>武魂升阶!AA117*(1+VLOOKUP($B$1,武魂升星!$C$13:$Q$19,AA$2,0))+VLOOKUP($B$1,武魂升星!$C$5:$Q$11,AA$2,0)</f>
        <v>450.21</v>
      </c>
      <c r="AB117">
        <f>武魂升阶!AB117*(1+VLOOKUP($B$1,武魂升星!$C$13:$Q$19,AB$2,0))+VLOOKUP($B$1,武魂升星!$C$5:$Q$11,AB$2,0)</f>
        <v>442.85</v>
      </c>
      <c r="AC117">
        <f>武魂升阶!AC117*(1+VLOOKUP($B$1,武魂升星!$C$13:$Q$19,AC$2,0))+VLOOKUP($B$1,武魂升星!$C$5:$Q$11,AC$2,0)</f>
        <v>442.85</v>
      </c>
      <c r="AD117">
        <f>武魂升阶!AD117*(1+VLOOKUP($B$1,武魂升星!$C$13:$Q$19,AD$2,0))+VLOOKUP($B$1,武魂升星!$C$5:$Q$11,AD$2,0)</f>
        <v>0</v>
      </c>
      <c r="AE117">
        <f>武魂升阶!AE117*(1+VLOOKUP($B$1,武魂升星!$C$13:$Q$19,AE$2,0))+VLOOKUP($B$1,武魂升星!$C$5:$Q$11,AE$2,0)</f>
        <v>0</v>
      </c>
      <c r="AF117">
        <f>武魂升阶!AF117*(1+VLOOKUP($B$1,武魂升星!$C$13:$Q$19,AF$2,0))+VLOOKUP($B$1,武魂升星!$C$5:$Q$11,AF$2,0)</f>
        <v>737.04</v>
      </c>
      <c r="AG117">
        <f>武魂升阶!AG117*(1+VLOOKUP($B$1,武魂升星!$C$13:$Q$19,AG$2,0))+VLOOKUP($B$1,武魂升星!$C$5:$Q$11,AG$2,0)</f>
        <v>737.04</v>
      </c>
      <c r="AJ117">
        <f>武魂升阶!AJ117*(1+VLOOKUP($B$1,武魂升星!$C$13:$Q$19,AJ$2,0))+VLOOKUP($B$1,武魂升星!$C$5:$Q$11,AJ$2,0)</f>
        <v>19239.622000000003</v>
      </c>
      <c r="AK117">
        <f>武魂升阶!AK117*(1+VLOOKUP($B$1,武魂升星!$C$13:$Q$19,AK$2,0))+VLOOKUP($B$1,武魂升星!$C$5:$Q$11,AK$2,0)</f>
        <v>7220.0519999999997</v>
      </c>
      <c r="AL117">
        <f>武魂升阶!AL117*(1+VLOOKUP($B$1,武魂升星!$C$13:$Q$19,AL$2,0))+VLOOKUP($B$1,武魂升星!$C$5:$Q$11,AL$2,0)</f>
        <v>1646.556</v>
      </c>
      <c r="AM117">
        <f>武魂升阶!AM117*(1+VLOOKUP($B$1,武魂升星!$C$13:$Q$19,AM$2,0))+VLOOKUP($B$1,武魂升星!$C$5:$Q$11,AM$2,0)</f>
        <v>1646.556</v>
      </c>
      <c r="AN117">
        <f>武魂升阶!AN117*(1+VLOOKUP($B$1,武魂升星!$C$13:$Q$19,AN$2,0))+VLOOKUP($B$1,武魂升星!$C$5:$Q$11,AN$2,0)</f>
        <v>442.85</v>
      </c>
      <c r="AO117">
        <f>武魂升阶!AO117*(1+VLOOKUP($B$1,武魂升星!$C$13:$Q$19,AO$2,0))+VLOOKUP($B$1,武魂升星!$C$5:$Q$11,AO$2,0)</f>
        <v>442.85</v>
      </c>
      <c r="AP117">
        <f>武魂升阶!AP117*(1+VLOOKUP($B$1,武魂升星!$C$13:$Q$19,AP$2,0))+VLOOKUP($B$1,武魂升星!$C$5:$Q$11,AP$2,0)</f>
        <v>444.322</v>
      </c>
      <c r="AQ117">
        <f>武魂升阶!AQ117*(1+VLOOKUP($B$1,武魂升星!$C$13:$Q$19,AQ$2,0))+VLOOKUP($B$1,武魂升星!$C$5:$Q$11,AQ$2,0)</f>
        <v>442.85</v>
      </c>
      <c r="AR117">
        <f>武魂升阶!AR117*(1+VLOOKUP($B$1,武魂升星!$C$13:$Q$19,AR$2,0))+VLOOKUP($B$1,武魂升星!$C$5:$Q$11,AR$2,0)</f>
        <v>442.85</v>
      </c>
      <c r="AS117">
        <f>武魂升阶!AS117*(1+VLOOKUP($B$1,武魂升星!$C$13:$Q$19,AS$2,0))+VLOOKUP($B$1,武魂升星!$C$5:$Q$11,AS$2,0)</f>
        <v>442.85</v>
      </c>
      <c r="AT117">
        <f>武魂升阶!AT117*(1+VLOOKUP($B$1,武魂升星!$C$13:$Q$19,AT$2,0))+VLOOKUP($B$1,武魂升星!$C$5:$Q$11,AT$2,0)</f>
        <v>0</v>
      </c>
      <c r="AU117">
        <f>武魂升阶!AU117*(1+VLOOKUP($B$1,武魂升星!$C$13:$Q$19,AU$2,0))+VLOOKUP($B$1,武魂升星!$C$5:$Q$11,AU$2,0)</f>
        <v>0</v>
      </c>
      <c r="AV117">
        <f>武魂升阶!AV117*(1+VLOOKUP($B$1,武魂升星!$C$13:$Q$19,AV$2,0))+VLOOKUP($B$1,武魂升星!$C$5:$Q$11,AV$2,0)</f>
        <v>737.04</v>
      </c>
      <c r="AW117">
        <f>武魂升阶!AW117*(1+VLOOKUP($B$1,武魂升星!$C$13:$Q$19,AW$2,0))+VLOOKUP($B$1,武魂升星!$C$5:$Q$11,AW$2,0)</f>
        <v>737.04</v>
      </c>
      <c r="AZ117">
        <f>VLOOKUP($B$2,武魂升星!$C$21:$D$27,2,0)</f>
        <v>0.48</v>
      </c>
      <c r="BA117">
        <f>VLOOKUP($B$2,武魂升星!$C$21:$D$27,2,0)</f>
        <v>0.48</v>
      </c>
      <c r="BB117">
        <f>VLOOKUP($B$2,武魂升星!$C$21:$D$27,2,0)</f>
        <v>0.48</v>
      </c>
      <c r="BC117">
        <f>VLOOKUP($B$2,武魂升星!$C$21:$D$27,2,0)</f>
        <v>0.48</v>
      </c>
      <c r="BD117">
        <f>VLOOKUP($B$2,武魂升星!$C$21:$D$27,2,0)</f>
        <v>0.48</v>
      </c>
      <c r="BE117">
        <f>VLOOKUP($B$2,武魂升星!$C$21:$D$27,2,0)</f>
        <v>0.48</v>
      </c>
      <c r="BF117">
        <f>VLOOKUP($B$2,武魂升星!$C$21:$D$27,2,0)</f>
        <v>0.48</v>
      </c>
      <c r="BG117">
        <f>VLOOKUP($B$2,武魂升星!$C$21:$D$27,2,0)</f>
        <v>0.48</v>
      </c>
      <c r="BH117">
        <f>VLOOKUP($B$2,武魂升星!$C$21:$D$27,2,0)</f>
        <v>0.48</v>
      </c>
      <c r="BI117">
        <f>VLOOKUP($B$2,武魂升星!$C$21:$D$27,2,0)</f>
        <v>0.48</v>
      </c>
      <c r="BJ117">
        <f>VLOOKUP($B$2,武魂升星!$C$21:$D$27,2,0)</f>
        <v>0.48</v>
      </c>
      <c r="BK117">
        <f>VLOOKUP($B$2,武魂升星!$C$21:$D$27,2,0)</f>
        <v>0.48</v>
      </c>
      <c r="BL117">
        <f>VLOOKUP($B$2,武魂升星!$C$21:$D$27,2,0)</f>
        <v>0.48</v>
      </c>
      <c r="BM117">
        <f>VLOOKUP($B$2,武魂升星!$C$21:$D$27,2,0)</f>
        <v>0.48</v>
      </c>
    </row>
    <row r="118" spans="2:65" x14ac:dyDescent="0.2">
      <c r="B118">
        <v>114</v>
      </c>
      <c r="D118">
        <f>武魂升阶!D118*(1+VLOOKUP($B$1,武魂升星!$C$13:$Q$19,D$2,0))+VLOOKUP($B$1,武魂升星!$C$5:$Q$11,D$2,0)</f>
        <v>22562.634000000002</v>
      </c>
      <c r="E118">
        <f>武魂升阶!E118*(1+VLOOKUP($B$1,武魂升星!$C$13:$Q$19,E$2,0))+VLOOKUP($B$1,武魂升星!$C$5:$Q$11,E$2,0)</f>
        <v>6726.8779999999997</v>
      </c>
      <c r="F118">
        <f>武魂升阶!F118*(1+VLOOKUP($B$1,武魂升星!$C$13:$Q$19,F$2,0))+VLOOKUP($B$1,武魂升星!$C$5:$Q$11,F$2,0)</f>
        <v>2045.8040000000001</v>
      </c>
      <c r="G118">
        <f>武魂升阶!G118*(1+VLOOKUP($B$1,武魂升星!$C$13:$Q$19,G$2,0))+VLOOKUP($B$1,武魂升星!$C$5:$Q$11,G$2,0)</f>
        <v>2045.8040000000001</v>
      </c>
      <c r="H118">
        <f>武魂升阶!H118*(1+VLOOKUP($B$1,武魂升星!$C$13:$Q$19,H$2,0))+VLOOKUP($B$1,武魂升星!$C$5:$Q$11,H$2,0)</f>
        <v>446.05</v>
      </c>
      <c r="I118">
        <f>武魂升阶!I118*(1+VLOOKUP($B$1,武魂升星!$C$13:$Q$19,I$2,0))+VLOOKUP($B$1,武魂升星!$C$5:$Q$11,I$2,0)</f>
        <v>446.05</v>
      </c>
      <c r="J118">
        <f>武魂升阶!J118*(1+VLOOKUP($B$1,武魂升星!$C$13:$Q$19,J$2,0))+VLOOKUP($B$1,武魂升星!$C$5:$Q$11,J$2,0)</f>
        <v>447.52200000000005</v>
      </c>
      <c r="K118">
        <f>武魂升阶!K118*(1+VLOOKUP($B$1,武魂升星!$C$13:$Q$19,K$2,0))+VLOOKUP($B$1,武魂升星!$C$5:$Q$11,K$2,0)</f>
        <v>446.05</v>
      </c>
      <c r="L118">
        <f>武魂升阶!L118*(1+VLOOKUP($B$1,武魂升星!$C$13:$Q$19,L$2,0))+VLOOKUP($B$1,武魂升星!$C$5:$Q$11,L$2,0)</f>
        <v>446.05</v>
      </c>
      <c r="M118">
        <f>武魂升阶!M118*(1+VLOOKUP($B$1,武魂升星!$C$13:$Q$19,M$2,0))+VLOOKUP($B$1,武魂升星!$C$5:$Q$11,M$2,0)</f>
        <v>446.05</v>
      </c>
      <c r="N118">
        <f>武魂升阶!N118*(1+VLOOKUP($B$1,武魂升星!$C$13:$Q$19,N$2,0))+VLOOKUP($B$1,武魂升星!$C$5:$Q$11,N$2,0)</f>
        <v>0</v>
      </c>
      <c r="O118">
        <f>武魂升阶!O118*(1+VLOOKUP($B$1,武魂升星!$C$13:$Q$19,O$2,0))+VLOOKUP($B$1,武魂升星!$C$5:$Q$11,O$2,0)</f>
        <v>0</v>
      </c>
      <c r="P118">
        <f>武魂升阶!P118*(1+VLOOKUP($B$1,武魂升星!$C$13:$Q$19,P$2,0))+VLOOKUP($B$1,武魂升星!$C$5:$Q$11,P$2,0)</f>
        <v>743.04</v>
      </c>
      <c r="Q118">
        <f>武魂升阶!Q118*(1+VLOOKUP($B$1,武魂升星!$C$13:$Q$19,Q$2,0))+VLOOKUP($B$1,武魂升星!$C$5:$Q$11,Q$2,0)</f>
        <v>743.04</v>
      </c>
      <c r="T118">
        <f>武魂升阶!T118*(1+VLOOKUP($B$1,武魂升星!$C$13:$Q$19,T$2,0))+VLOOKUP($B$1,武魂升星!$C$5:$Q$11,T$2,0)</f>
        <v>20953.928</v>
      </c>
      <c r="U118">
        <f>武魂升阶!U118*(1+VLOOKUP($B$1,武魂升星!$C$13:$Q$19,U$2,0))+VLOOKUP($B$1,武魂升星!$C$5:$Q$11,U$2,0)</f>
        <v>6990.6580000000004</v>
      </c>
      <c r="V118">
        <f>武魂升阶!V118*(1+VLOOKUP($B$1,武魂升星!$C$13:$Q$19,V$2,0))+VLOOKUP($B$1,武魂升星!$C$5:$Q$11,V$2,0)</f>
        <v>1844.508</v>
      </c>
      <c r="W118">
        <f>武魂升阶!W118*(1+VLOOKUP($B$1,武魂升星!$C$13:$Q$19,W$2,0))+VLOOKUP($B$1,武魂升星!$C$5:$Q$11,W$2,0)</f>
        <v>1844.508</v>
      </c>
      <c r="X118">
        <f>武魂升阶!X118*(1+VLOOKUP($B$1,武魂升星!$C$13:$Q$19,X$2,0))+VLOOKUP($B$1,武魂升星!$C$5:$Q$11,X$2,0)</f>
        <v>438.69</v>
      </c>
      <c r="Y118">
        <f>武魂升阶!Y118*(1+VLOOKUP($B$1,武魂升星!$C$13:$Q$19,Y$2,0))+VLOOKUP($B$1,武魂升星!$C$5:$Q$11,Y$2,0)</f>
        <v>438.69</v>
      </c>
      <c r="Z118">
        <f>武魂升阶!Z118*(1+VLOOKUP($B$1,武魂升星!$C$13:$Q$19,Z$2,0))+VLOOKUP($B$1,武魂升星!$C$5:$Q$11,Z$2,0)</f>
        <v>454.88200000000001</v>
      </c>
      <c r="AA118">
        <f>武魂升阶!AA118*(1+VLOOKUP($B$1,武魂升星!$C$13:$Q$19,AA$2,0))+VLOOKUP($B$1,武魂升星!$C$5:$Q$11,AA$2,0)</f>
        <v>453.40999999999997</v>
      </c>
      <c r="AB118">
        <f>武魂升阶!AB118*(1+VLOOKUP($B$1,武魂升星!$C$13:$Q$19,AB$2,0))+VLOOKUP($B$1,武魂升星!$C$5:$Q$11,AB$2,0)</f>
        <v>446.05</v>
      </c>
      <c r="AC118">
        <f>武魂升阶!AC118*(1+VLOOKUP($B$1,武魂升星!$C$13:$Q$19,AC$2,0))+VLOOKUP($B$1,武魂升星!$C$5:$Q$11,AC$2,0)</f>
        <v>446.05</v>
      </c>
      <c r="AD118">
        <f>武魂升阶!AD118*(1+VLOOKUP($B$1,武魂升星!$C$13:$Q$19,AD$2,0))+VLOOKUP($B$1,武魂升星!$C$5:$Q$11,AD$2,0)</f>
        <v>0</v>
      </c>
      <c r="AE118">
        <f>武魂升阶!AE118*(1+VLOOKUP($B$1,武魂升星!$C$13:$Q$19,AE$2,0))+VLOOKUP($B$1,武魂升星!$C$5:$Q$11,AE$2,0)</f>
        <v>0</v>
      </c>
      <c r="AF118">
        <f>武魂升阶!AF118*(1+VLOOKUP($B$1,武魂升星!$C$13:$Q$19,AF$2,0))+VLOOKUP($B$1,武魂升星!$C$5:$Q$11,AF$2,0)</f>
        <v>743.04</v>
      </c>
      <c r="AG118">
        <f>武魂升阶!AG118*(1+VLOOKUP($B$1,武魂升星!$C$13:$Q$19,AG$2,0))+VLOOKUP($B$1,武魂升星!$C$5:$Q$11,AG$2,0)</f>
        <v>743.04</v>
      </c>
      <c r="AJ118">
        <f>武魂升阶!AJ118*(1+VLOOKUP($B$1,武魂升星!$C$13:$Q$19,AJ$2,0))+VLOOKUP($B$1,武魂升星!$C$5:$Q$11,AJ$2,0)</f>
        <v>19345.222000000002</v>
      </c>
      <c r="AK118">
        <f>武魂升阶!AK118*(1+VLOOKUP($B$1,武魂升星!$C$13:$Q$19,AK$2,0))+VLOOKUP($B$1,武魂升星!$C$5:$Q$11,AK$2,0)</f>
        <v>7259.652</v>
      </c>
      <c r="AL118">
        <f>武魂升阶!AL118*(1+VLOOKUP($B$1,武魂升星!$C$13:$Q$19,AL$2,0))+VLOOKUP($B$1,武魂升星!$C$5:$Q$11,AL$2,0)</f>
        <v>1654.556</v>
      </c>
      <c r="AM118">
        <f>武魂升阶!AM118*(1+VLOOKUP($B$1,武魂升星!$C$13:$Q$19,AM$2,0))+VLOOKUP($B$1,武魂升星!$C$5:$Q$11,AM$2,0)</f>
        <v>1654.556</v>
      </c>
      <c r="AN118">
        <f>武魂升阶!AN118*(1+VLOOKUP($B$1,武魂升星!$C$13:$Q$19,AN$2,0))+VLOOKUP($B$1,武魂升星!$C$5:$Q$11,AN$2,0)</f>
        <v>446.05</v>
      </c>
      <c r="AO118">
        <f>武魂升阶!AO118*(1+VLOOKUP($B$1,武魂升星!$C$13:$Q$19,AO$2,0))+VLOOKUP($B$1,武魂升星!$C$5:$Q$11,AO$2,0)</f>
        <v>446.05</v>
      </c>
      <c r="AP118">
        <f>武魂升阶!AP118*(1+VLOOKUP($B$1,武魂升星!$C$13:$Q$19,AP$2,0))+VLOOKUP($B$1,武魂升星!$C$5:$Q$11,AP$2,0)</f>
        <v>447.52200000000005</v>
      </c>
      <c r="AQ118">
        <f>武魂升阶!AQ118*(1+VLOOKUP($B$1,武魂升星!$C$13:$Q$19,AQ$2,0))+VLOOKUP($B$1,武魂升星!$C$5:$Q$11,AQ$2,0)</f>
        <v>446.05</v>
      </c>
      <c r="AR118">
        <f>武魂升阶!AR118*(1+VLOOKUP($B$1,武魂升星!$C$13:$Q$19,AR$2,0))+VLOOKUP($B$1,武魂升星!$C$5:$Q$11,AR$2,0)</f>
        <v>446.05</v>
      </c>
      <c r="AS118">
        <f>武魂升阶!AS118*(1+VLOOKUP($B$1,武魂升星!$C$13:$Q$19,AS$2,0))+VLOOKUP($B$1,武魂升星!$C$5:$Q$11,AS$2,0)</f>
        <v>446.05</v>
      </c>
      <c r="AT118">
        <f>武魂升阶!AT118*(1+VLOOKUP($B$1,武魂升星!$C$13:$Q$19,AT$2,0))+VLOOKUP($B$1,武魂升星!$C$5:$Q$11,AT$2,0)</f>
        <v>0</v>
      </c>
      <c r="AU118">
        <f>武魂升阶!AU118*(1+VLOOKUP($B$1,武魂升星!$C$13:$Q$19,AU$2,0))+VLOOKUP($B$1,武魂升星!$C$5:$Q$11,AU$2,0)</f>
        <v>0</v>
      </c>
      <c r="AV118">
        <f>武魂升阶!AV118*(1+VLOOKUP($B$1,武魂升星!$C$13:$Q$19,AV$2,0))+VLOOKUP($B$1,武魂升星!$C$5:$Q$11,AV$2,0)</f>
        <v>743.04</v>
      </c>
      <c r="AW118">
        <f>武魂升阶!AW118*(1+VLOOKUP($B$1,武魂升星!$C$13:$Q$19,AW$2,0))+VLOOKUP($B$1,武魂升星!$C$5:$Q$11,AW$2,0)</f>
        <v>743.04</v>
      </c>
      <c r="AZ118">
        <f>VLOOKUP($B$2,武魂升星!$C$21:$D$27,2,0)</f>
        <v>0.48</v>
      </c>
      <c r="BA118">
        <f>VLOOKUP($B$2,武魂升星!$C$21:$D$27,2,0)</f>
        <v>0.48</v>
      </c>
      <c r="BB118">
        <f>VLOOKUP($B$2,武魂升星!$C$21:$D$27,2,0)</f>
        <v>0.48</v>
      </c>
      <c r="BC118">
        <f>VLOOKUP($B$2,武魂升星!$C$21:$D$27,2,0)</f>
        <v>0.48</v>
      </c>
      <c r="BD118">
        <f>VLOOKUP($B$2,武魂升星!$C$21:$D$27,2,0)</f>
        <v>0.48</v>
      </c>
      <c r="BE118">
        <f>VLOOKUP($B$2,武魂升星!$C$21:$D$27,2,0)</f>
        <v>0.48</v>
      </c>
      <c r="BF118">
        <f>VLOOKUP($B$2,武魂升星!$C$21:$D$27,2,0)</f>
        <v>0.48</v>
      </c>
      <c r="BG118">
        <f>VLOOKUP($B$2,武魂升星!$C$21:$D$27,2,0)</f>
        <v>0.48</v>
      </c>
      <c r="BH118">
        <f>VLOOKUP($B$2,武魂升星!$C$21:$D$27,2,0)</f>
        <v>0.48</v>
      </c>
      <c r="BI118">
        <f>VLOOKUP($B$2,武魂升星!$C$21:$D$27,2,0)</f>
        <v>0.48</v>
      </c>
      <c r="BJ118">
        <f>VLOOKUP($B$2,武魂升星!$C$21:$D$27,2,0)</f>
        <v>0.48</v>
      </c>
      <c r="BK118">
        <f>VLOOKUP($B$2,武魂升星!$C$21:$D$27,2,0)</f>
        <v>0.48</v>
      </c>
      <c r="BL118">
        <f>VLOOKUP($B$2,武魂升星!$C$21:$D$27,2,0)</f>
        <v>0.48</v>
      </c>
      <c r="BM118">
        <f>VLOOKUP($B$2,武魂升星!$C$21:$D$27,2,0)</f>
        <v>0.48</v>
      </c>
    </row>
    <row r="119" spans="2:65" x14ac:dyDescent="0.2">
      <c r="B119">
        <v>115</v>
      </c>
      <c r="D119">
        <f>武魂升阶!D119*(1+VLOOKUP($B$1,武魂升星!$C$13:$Q$19,D$2,0))+VLOOKUP($B$1,武魂升星!$C$5:$Q$11,D$2,0)</f>
        <v>22694.634000000002</v>
      </c>
      <c r="E119">
        <f>武魂升阶!E119*(1+VLOOKUP($B$1,武魂升星!$C$13:$Q$19,E$2,0))+VLOOKUP($B$1,武魂升星!$C$5:$Q$11,E$2,0)</f>
        <v>6762.0779999999995</v>
      </c>
      <c r="F119">
        <f>武魂升阶!F119*(1+VLOOKUP($B$1,武魂升星!$C$13:$Q$19,F$2,0))+VLOOKUP($B$1,武魂升星!$C$5:$Q$11,F$2,0)</f>
        <v>2057.0039999999999</v>
      </c>
      <c r="G119">
        <f>武魂升阶!G119*(1+VLOOKUP($B$1,武魂升星!$C$13:$Q$19,G$2,0))+VLOOKUP($B$1,武魂升星!$C$5:$Q$11,G$2,0)</f>
        <v>2057.0039999999999</v>
      </c>
      <c r="H119">
        <f>武魂升阶!H119*(1+VLOOKUP($B$1,武魂升星!$C$13:$Q$19,H$2,0))+VLOOKUP($B$1,武魂升星!$C$5:$Q$11,H$2,0)</f>
        <v>449.25</v>
      </c>
      <c r="I119">
        <f>武魂升阶!I119*(1+VLOOKUP($B$1,武魂升星!$C$13:$Q$19,I$2,0))+VLOOKUP($B$1,武魂升星!$C$5:$Q$11,I$2,0)</f>
        <v>449.25</v>
      </c>
      <c r="J119">
        <f>武魂升阶!J119*(1+VLOOKUP($B$1,武魂升星!$C$13:$Q$19,J$2,0))+VLOOKUP($B$1,武魂升星!$C$5:$Q$11,J$2,0)</f>
        <v>450.72200000000004</v>
      </c>
      <c r="K119">
        <f>武魂升阶!K119*(1+VLOOKUP($B$1,武魂升星!$C$13:$Q$19,K$2,0))+VLOOKUP($B$1,武魂升星!$C$5:$Q$11,K$2,0)</f>
        <v>449.25</v>
      </c>
      <c r="L119">
        <f>武魂升阶!L119*(1+VLOOKUP($B$1,武魂升星!$C$13:$Q$19,L$2,0))+VLOOKUP($B$1,武魂升星!$C$5:$Q$11,L$2,0)</f>
        <v>449.25</v>
      </c>
      <c r="M119">
        <f>武魂升阶!M119*(1+VLOOKUP($B$1,武魂升星!$C$13:$Q$19,M$2,0))+VLOOKUP($B$1,武魂升星!$C$5:$Q$11,M$2,0)</f>
        <v>449.25</v>
      </c>
      <c r="N119">
        <f>武魂升阶!N119*(1+VLOOKUP($B$1,武魂升星!$C$13:$Q$19,N$2,0))+VLOOKUP($B$1,武魂升星!$C$5:$Q$11,N$2,0)</f>
        <v>0</v>
      </c>
      <c r="O119">
        <f>武魂升阶!O119*(1+VLOOKUP($B$1,武魂升星!$C$13:$Q$19,O$2,0))+VLOOKUP($B$1,武魂升星!$C$5:$Q$11,O$2,0)</f>
        <v>0</v>
      </c>
      <c r="P119">
        <f>武魂升阶!P119*(1+VLOOKUP($B$1,武魂升星!$C$13:$Q$19,P$2,0))+VLOOKUP($B$1,武魂升星!$C$5:$Q$11,P$2,0)</f>
        <v>749.04</v>
      </c>
      <c r="Q119">
        <f>武魂升阶!Q119*(1+VLOOKUP($B$1,武魂升星!$C$13:$Q$19,Q$2,0))+VLOOKUP($B$1,武魂升星!$C$5:$Q$11,Q$2,0)</f>
        <v>749.04</v>
      </c>
      <c r="T119">
        <f>武魂升阶!T119*(1+VLOOKUP($B$1,武魂升星!$C$13:$Q$19,T$2,0))+VLOOKUP($B$1,武魂升星!$C$5:$Q$11,T$2,0)</f>
        <v>21072.728000000003</v>
      </c>
      <c r="U119">
        <f>武魂升阶!U119*(1+VLOOKUP($B$1,武魂升星!$C$13:$Q$19,U$2,0))+VLOOKUP($B$1,武魂升星!$C$5:$Q$11,U$2,0)</f>
        <v>7028.058</v>
      </c>
      <c r="V119">
        <f>武魂升阶!V119*(1+VLOOKUP($B$1,武魂升星!$C$13:$Q$19,V$2,0))+VLOOKUP($B$1,武魂升星!$C$5:$Q$11,V$2,0)</f>
        <v>1854.1079999999999</v>
      </c>
      <c r="W119">
        <f>武魂升阶!W119*(1+VLOOKUP($B$1,武魂升星!$C$13:$Q$19,W$2,0))+VLOOKUP($B$1,武魂升星!$C$5:$Q$11,W$2,0)</f>
        <v>1854.1079999999999</v>
      </c>
      <c r="X119">
        <f>武魂升阶!X119*(1+VLOOKUP($B$1,武魂升星!$C$13:$Q$19,X$2,0))+VLOOKUP($B$1,武魂升星!$C$5:$Q$11,X$2,0)</f>
        <v>441.89</v>
      </c>
      <c r="Y119">
        <f>武魂升阶!Y119*(1+VLOOKUP($B$1,武魂升星!$C$13:$Q$19,Y$2,0))+VLOOKUP($B$1,武魂升星!$C$5:$Q$11,Y$2,0)</f>
        <v>441.89</v>
      </c>
      <c r="Z119">
        <f>武魂升阶!Z119*(1+VLOOKUP($B$1,武魂升星!$C$13:$Q$19,Z$2,0))+VLOOKUP($B$1,武魂升星!$C$5:$Q$11,Z$2,0)</f>
        <v>458.08199999999999</v>
      </c>
      <c r="AA119">
        <f>武魂升阶!AA119*(1+VLOOKUP($B$1,武魂升星!$C$13:$Q$19,AA$2,0))+VLOOKUP($B$1,武魂升星!$C$5:$Q$11,AA$2,0)</f>
        <v>456.61</v>
      </c>
      <c r="AB119">
        <f>武魂升阶!AB119*(1+VLOOKUP($B$1,武魂升星!$C$13:$Q$19,AB$2,0))+VLOOKUP($B$1,武魂升星!$C$5:$Q$11,AB$2,0)</f>
        <v>449.25</v>
      </c>
      <c r="AC119">
        <f>武魂升阶!AC119*(1+VLOOKUP($B$1,武魂升星!$C$13:$Q$19,AC$2,0))+VLOOKUP($B$1,武魂升星!$C$5:$Q$11,AC$2,0)</f>
        <v>449.25</v>
      </c>
      <c r="AD119">
        <f>武魂升阶!AD119*(1+VLOOKUP($B$1,武魂升星!$C$13:$Q$19,AD$2,0))+VLOOKUP($B$1,武魂升星!$C$5:$Q$11,AD$2,0)</f>
        <v>0</v>
      </c>
      <c r="AE119">
        <f>武魂升阶!AE119*(1+VLOOKUP($B$1,武魂升星!$C$13:$Q$19,AE$2,0))+VLOOKUP($B$1,武魂升星!$C$5:$Q$11,AE$2,0)</f>
        <v>0</v>
      </c>
      <c r="AF119">
        <f>武魂升阶!AF119*(1+VLOOKUP($B$1,武魂升星!$C$13:$Q$19,AF$2,0))+VLOOKUP($B$1,武魂升星!$C$5:$Q$11,AF$2,0)</f>
        <v>749.04</v>
      </c>
      <c r="AG119">
        <f>武魂升阶!AG119*(1+VLOOKUP($B$1,武魂升星!$C$13:$Q$19,AG$2,0))+VLOOKUP($B$1,武魂升星!$C$5:$Q$11,AG$2,0)</f>
        <v>749.04</v>
      </c>
      <c r="AJ119">
        <f>武魂升阶!AJ119*(1+VLOOKUP($B$1,武魂升星!$C$13:$Q$19,AJ$2,0))+VLOOKUP($B$1,武魂升星!$C$5:$Q$11,AJ$2,0)</f>
        <v>19450.822</v>
      </c>
      <c r="AK119">
        <f>武魂升阶!AK119*(1+VLOOKUP($B$1,武魂升星!$C$13:$Q$19,AK$2,0))+VLOOKUP($B$1,武魂升星!$C$5:$Q$11,AK$2,0)</f>
        <v>7299.2520000000004</v>
      </c>
      <c r="AL119">
        <f>武魂升阶!AL119*(1+VLOOKUP($B$1,武魂升星!$C$13:$Q$19,AL$2,0))+VLOOKUP($B$1,武魂升星!$C$5:$Q$11,AL$2,0)</f>
        <v>1662.556</v>
      </c>
      <c r="AM119">
        <f>武魂升阶!AM119*(1+VLOOKUP($B$1,武魂升星!$C$13:$Q$19,AM$2,0))+VLOOKUP($B$1,武魂升星!$C$5:$Q$11,AM$2,0)</f>
        <v>1662.556</v>
      </c>
      <c r="AN119">
        <f>武魂升阶!AN119*(1+VLOOKUP($B$1,武魂升星!$C$13:$Q$19,AN$2,0))+VLOOKUP($B$1,武魂升星!$C$5:$Q$11,AN$2,0)</f>
        <v>449.25</v>
      </c>
      <c r="AO119">
        <f>武魂升阶!AO119*(1+VLOOKUP($B$1,武魂升星!$C$13:$Q$19,AO$2,0))+VLOOKUP($B$1,武魂升星!$C$5:$Q$11,AO$2,0)</f>
        <v>449.25</v>
      </c>
      <c r="AP119">
        <f>武魂升阶!AP119*(1+VLOOKUP($B$1,武魂升星!$C$13:$Q$19,AP$2,0))+VLOOKUP($B$1,武魂升星!$C$5:$Q$11,AP$2,0)</f>
        <v>450.72200000000004</v>
      </c>
      <c r="AQ119">
        <f>武魂升阶!AQ119*(1+VLOOKUP($B$1,武魂升星!$C$13:$Q$19,AQ$2,0))+VLOOKUP($B$1,武魂升星!$C$5:$Q$11,AQ$2,0)</f>
        <v>449.25</v>
      </c>
      <c r="AR119">
        <f>武魂升阶!AR119*(1+VLOOKUP($B$1,武魂升星!$C$13:$Q$19,AR$2,0))+VLOOKUP($B$1,武魂升星!$C$5:$Q$11,AR$2,0)</f>
        <v>449.25</v>
      </c>
      <c r="AS119">
        <f>武魂升阶!AS119*(1+VLOOKUP($B$1,武魂升星!$C$13:$Q$19,AS$2,0))+VLOOKUP($B$1,武魂升星!$C$5:$Q$11,AS$2,0)</f>
        <v>449.25</v>
      </c>
      <c r="AT119">
        <f>武魂升阶!AT119*(1+VLOOKUP($B$1,武魂升星!$C$13:$Q$19,AT$2,0))+VLOOKUP($B$1,武魂升星!$C$5:$Q$11,AT$2,0)</f>
        <v>0</v>
      </c>
      <c r="AU119">
        <f>武魂升阶!AU119*(1+VLOOKUP($B$1,武魂升星!$C$13:$Q$19,AU$2,0))+VLOOKUP($B$1,武魂升星!$C$5:$Q$11,AU$2,0)</f>
        <v>0</v>
      </c>
      <c r="AV119">
        <f>武魂升阶!AV119*(1+VLOOKUP($B$1,武魂升星!$C$13:$Q$19,AV$2,0))+VLOOKUP($B$1,武魂升星!$C$5:$Q$11,AV$2,0)</f>
        <v>749.04</v>
      </c>
      <c r="AW119">
        <f>武魂升阶!AW119*(1+VLOOKUP($B$1,武魂升星!$C$13:$Q$19,AW$2,0))+VLOOKUP($B$1,武魂升星!$C$5:$Q$11,AW$2,0)</f>
        <v>749.04</v>
      </c>
      <c r="AZ119">
        <f>VLOOKUP($B$2,武魂升星!$C$21:$D$27,2,0)</f>
        <v>0.48</v>
      </c>
      <c r="BA119">
        <f>VLOOKUP($B$2,武魂升星!$C$21:$D$27,2,0)</f>
        <v>0.48</v>
      </c>
      <c r="BB119">
        <f>VLOOKUP($B$2,武魂升星!$C$21:$D$27,2,0)</f>
        <v>0.48</v>
      </c>
      <c r="BC119">
        <f>VLOOKUP($B$2,武魂升星!$C$21:$D$27,2,0)</f>
        <v>0.48</v>
      </c>
      <c r="BD119">
        <f>VLOOKUP($B$2,武魂升星!$C$21:$D$27,2,0)</f>
        <v>0.48</v>
      </c>
      <c r="BE119">
        <f>VLOOKUP($B$2,武魂升星!$C$21:$D$27,2,0)</f>
        <v>0.48</v>
      </c>
      <c r="BF119">
        <f>VLOOKUP($B$2,武魂升星!$C$21:$D$27,2,0)</f>
        <v>0.48</v>
      </c>
      <c r="BG119">
        <f>VLOOKUP($B$2,武魂升星!$C$21:$D$27,2,0)</f>
        <v>0.48</v>
      </c>
      <c r="BH119">
        <f>VLOOKUP($B$2,武魂升星!$C$21:$D$27,2,0)</f>
        <v>0.48</v>
      </c>
      <c r="BI119">
        <f>VLOOKUP($B$2,武魂升星!$C$21:$D$27,2,0)</f>
        <v>0.48</v>
      </c>
      <c r="BJ119">
        <f>VLOOKUP($B$2,武魂升星!$C$21:$D$27,2,0)</f>
        <v>0.48</v>
      </c>
      <c r="BK119">
        <f>VLOOKUP($B$2,武魂升星!$C$21:$D$27,2,0)</f>
        <v>0.48</v>
      </c>
      <c r="BL119">
        <f>VLOOKUP($B$2,武魂升星!$C$21:$D$27,2,0)</f>
        <v>0.48</v>
      </c>
      <c r="BM119">
        <f>VLOOKUP($B$2,武魂升星!$C$21:$D$27,2,0)</f>
        <v>0.48</v>
      </c>
    </row>
    <row r="120" spans="2:65" x14ac:dyDescent="0.2">
      <c r="B120">
        <v>116</v>
      </c>
      <c r="D120">
        <f>武魂升阶!D120*(1+VLOOKUP($B$1,武魂升星!$C$13:$Q$19,D$2,0))+VLOOKUP($B$1,武魂升星!$C$5:$Q$11,D$2,0)</f>
        <v>22826.634000000002</v>
      </c>
      <c r="E120">
        <f>武魂升阶!E120*(1+VLOOKUP($B$1,武魂升星!$C$13:$Q$19,E$2,0))+VLOOKUP($B$1,武魂升星!$C$5:$Q$11,E$2,0)</f>
        <v>6797.2779999999993</v>
      </c>
      <c r="F120">
        <f>武魂升阶!F120*(1+VLOOKUP($B$1,武魂升星!$C$13:$Q$19,F$2,0))+VLOOKUP($B$1,武魂升星!$C$5:$Q$11,F$2,0)</f>
        <v>2068.2039999999997</v>
      </c>
      <c r="G120">
        <f>武魂升阶!G120*(1+VLOOKUP($B$1,武魂升星!$C$13:$Q$19,G$2,0))+VLOOKUP($B$1,武魂升星!$C$5:$Q$11,G$2,0)</f>
        <v>2068.2039999999997</v>
      </c>
      <c r="H120">
        <f>武魂升阶!H120*(1+VLOOKUP($B$1,武魂升星!$C$13:$Q$19,H$2,0))+VLOOKUP($B$1,武魂升星!$C$5:$Q$11,H$2,0)</f>
        <v>452.45</v>
      </c>
      <c r="I120">
        <f>武魂升阶!I120*(1+VLOOKUP($B$1,武魂升星!$C$13:$Q$19,I$2,0))+VLOOKUP($B$1,武魂升星!$C$5:$Q$11,I$2,0)</f>
        <v>452.45</v>
      </c>
      <c r="J120">
        <f>武魂升阶!J120*(1+VLOOKUP($B$1,武魂升星!$C$13:$Q$19,J$2,0))+VLOOKUP($B$1,武魂升星!$C$5:$Q$11,J$2,0)</f>
        <v>453.92200000000003</v>
      </c>
      <c r="K120">
        <f>武魂升阶!K120*(1+VLOOKUP($B$1,武魂升星!$C$13:$Q$19,K$2,0))+VLOOKUP($B$1,武魂升星!$C$5:$Q$11,K$2,0)</f>
        <v>452.45</v>
      </c>
      <c r="L120">
        <f>武魂升阶!L120*(1+VLOOKUP($B$1,武魂升星!$C$13:$Q$19,L$2,0))+VLOOKUP($B$1,武魂升星!$C$5:$Q$11,L$2,0)</f>
        <v>452.45</v>
      </c>
      <c r="M120">
        <f>武魂升阶!M120*(1+VLOOKUP($B$1,武魂升星!$C$13:$Q$19,M$2,0))+VLOOKUP($B$1,武魂升星!$C$5:$Q$11,M$2,0)</f>
        <v>452.45</v>
      </c>
      <c r="N120">
        <f>武魂升阶!N120*(1+VLOOKUP($B$1,武魂升星!$C$13:$Q$19,N$2,0))+VLOOKUP($B$1,武魂升星!$C$5:$Q$11,N$2,0)</f>
        <v>0</v>
      </c>
      <c r="O120">
        <f>武魂升阶!O120*(1+VLOOKUP($B$1,武魂升星!$C$13:$Q$19,O$2,0))+VLOOKUP($B$1,武魂升星!$C$5:$Q$11,O$2,0)</f>
        <v>0</v>
      </c>
      <c r="P120">
        <f>武魂升阶!P120*(1+VLOOKUP($B$1,武魂升星!$C$13:$Q$19,P$2,0))+VLOOKUP($B$1,武魂升星!$C$5:$Q$11,P$2,0)</f>
        <v>755.04</v>
      </c>
      <c r="Q120">
        <f>武魂升阶!Q120*(1+VLOOKUP($B$1,武魂升星!$C$13:$Q$19,Q$2,0))+VLOOKUP($B$1,武魂升星!$C$5:$Q$11,Q$2,0)</f>
        <v>755.04</v>
      </c>
      <c r="T120">
        <f>武魂升阶!T120*(1+VLOOKUP($B$1,武魂升星!$C$13:$Q$19,T$2,0))+VLOOKUP($B$1,武魂升星!$C$5:$Q$11,T$2,0)</f>
        <v>21191.528000000002</v>
      </c>
      <c r="U120">
        <f>武魂升阶!U120*(1+VLOOKUP($B$1,武魂升星!$C$13:$Q$19,U$2,0))+VLOOKUP($B$1,武魂升星!$C$5:$Q$11,U$2,0)</f>
        <v>7065.4579999999996</v>
      </c>
      <c r="V120">
        <f>武魂升阶!V120*(1+VLOOKUP($B$1,武魂升星!$C$13:$Q$19,V$2,0))+VLOOKUP($B$1,武魂升星!$C$5:$Q$11,V$2,0)</f>
        <v>1863.7080000000001</v>
      </c>
      <c r="W120">
        <f>武魂升阶!W120*(1+VLOOKUP($B$1,武魂升星!$C$13:$Q$19,W$2,0))+VLOOKUP($B$1,武魂升星!$C$5:$Q$11,W$2,0)</f>
        <v>1863.7080000000001</v>
      </c>
      <c r="X120">
        <f>武魂升阶!X120*(1+VLOOKUP($B$1,武魂升星!$C$13:$Q$19,X$2,0))+VLOOKUP($B$1,武魂升星!$C$5:$Q$11,X$2,0)</f>
        <v>445.09000000000003</v>
      </c>
      <c r="Y120">
        <f>武魂升阶!Y120*(1+VLOOKUP($B$1,武魂升星!$C$13:$Q$19,Y$2,0))+VLOOKUP($B$1,武魂升星!$C$5:$Q$11,Y$2,0)</f>
        <v>445.09000000000003</v>
      </c>
      <c r="Z120">
        <f>武魂升阶!Z120*(1+VLOOKUP($B$1,武魂升星!$C$13:$Q$19,Z$2,0))+VLOOKUP($B$1,武魂升星!$C$5:$Q$11,Z$2,0)</f>
        <v>461.28200000000004</v>
      </c>
      <c r="AA120">
        <f>武魂升阶!AA120*(1+VLOOKUP($B$1,武魂升星!$C$13:$Q$19,AA$2,0))+VLOOKUP($B$1,武魂升星!$C$5:$Q$11,AA$2,0)</f>
        <v>459.81</v>
      </c>
      <c r="AB120">
        <f>武魂升阶!AB120*(1+VLOOKUP($B$1,武魂升星!$C$13:$Q$19,AB$2,0))+VLOOKUP($B$1,武魂升星!$C$5:$Q$11,AB$2,0)</f>
        <v>452.45</v>
      </c>
      <c r="AC120">
        <f>武魂升阶!AC120*(1+VLOOKUP($B$1,武魂升星!$C$13:$Q$19,AC$2,0))+VLOOKUP($B$1,武魂升星!$C$5:$Q$11,AC$2,0)</f>
        <v>452.45</v>
      </c>
      <c r="AD120">
        <f>武魂升阶!AD120*(1+VLOOKUP($B$1,武魂升星!$C$13:$Q$19,AD$2,0))+VLOOKUP($B$1,武魂升星!$C$5:$Q$11,AD$2,0)</f>
        <v>0</v>
      </c>
      <c r="AE120">
        <f>武魂升阶!AE120*(1+VLOOKUP($B$1,武魂升星!$C$13:$Q$19,AE$2,0))+VLOOKUP($B$1,武魂升星!$C$5:$Q$11,AE$2,0)</f>
        <v>0</v>
      </c>
      <c r="AF120">
        <f>武魂升阶!AF120*(1+VLOOKUP($B$1,武魂升星!$C$13:$Q$19,AF$2,0))+VLOOKUP($B$1,武魂升星!$C$5:$Q$11,AF$2,0)</f>
        <v>755.04</v>
      </c>
      <c r="AG120">
        <f>武魂升阶!AG120*(1+VLOOKUP($B$1,武魂升星!$C$13:$Q$19,AG$2,0))+VLOOKUP($B$1,武魂升星!$C$5:$Q$11,AG$2,0)</f>
        <v>755.04</v>
      </c>
      <c r="AJ120">
        <f>武魂升阶!AJ120*(1+VLOOKUP($B$1,武魂升星!$C$13:$Q$19,AJ$2,0))+VLOOKUP($B$1,武魂升星!$C$5:$Q$11,AJ$2,0)</f>
        <v>19556.421999999999</v>
      </c>
      <c r="AK120">
        <f>武魂升阶!AK120*(1+VLOOKUP($B$1,武魂升星!$C$13:$Q$19,AK$2,0))+VLOOKUP($B$1,武魂升星!$C$5:$Q$11,AK$2,0)</f>
        <v>7338.8519999999999</v>
      </c>
      <c r="AL120">
        <f>武魂升阶!AL120*(1+VLOOKUP($B$1,武魂升星!$C$13:$Q$19,AL$2,0))+VLOOKUP($B$1,武魂升星!$C$5:$Q$11,AL$2,0)</f>
        <v>1670.556</v>
      </c>
      <c r="AM120">
        <f>武魂升阶!AM120*(1+VLOOKUP($B$1,武魂升星!$C$13:$Q$19,AM$2,0))+VLOOKUP($B$1,武魂升星!$C$5:$Q$11,AM$2,0)</f>
        <v>1670.556</v>
      </c>
      <c r="AN120">
        <f>武魂升阶!AN120*(1+VLOOKUP($B$1,武魂升星!$C$13:$Q$19,AN$2,0))+VLOOKUP($B$1,武魂升星!$C$5:$Q$11,AN$2,0)</f>
        <v>452.45</v>
      </c>
      <c r="AO120">
        <f>武魂升阶!AO120*(1+VLOOKUP($B$1,武魂升星!$C$13:$Q$19,AO$2,0))+VLOOKUP($B$1,武魂升星!$C$5:$Q$11,AO$2,0)</f>
        <v>452.45</v>
      </c>
      <c r="AP120">
        <f>武魂升阶!AP120*(1+VLOOKUP($B$1,武魂升星!$C$13:$Q$19,AP$2,0))+VLOOKUP($B$1,武魂升星!$C$5:$Q$11,AP$2,0)</f>
        <v>453.92200000000003</v>
      </c>
      <c r="AQ120">
        <f>武魂升阶!AQ120*(1+VLOOKUP($B$1,武魂升星!$C$13:$Q$19,AQ$2,0))+VLOOKUP($B$1,武魂升星!$C$5:$Q$11,AQ$2,0)</f>
        <v>452.45</v>
      </c>
      <c r="AR120">
        <f>武魂升阶!AR120*(1+VLOOKUP($B$1,武魂升星!$C$13:$Q$19,AR$2,0))+VLOOKUP($B$1,武魂升星!$C$5:$Q$11,AR$2,0)</f>
        <v>452.45</v>
      </c>
      <c r="AS120">
        <f>武魂升阶!AS120*(1+VLOOKUP($B$1,武魂升星!$C$13:$Q$19,AS$2,0))+VLOOKUP($B$1,武魂升星!$C$5:$Q$11,AS$2,0)</f>
        <v>452.45</v>
      </c>
      <c r="AT120">
        <f>武魂升阶!AT120*(1+VLOOKUP($B$1,武魂升星!$C$13:$Q$19,AT$2,0))+VLOOKUP($B$1,武魂升星!$C$5:$Q$11,AT$2,0)</f>
        <v>0</v>
      </c>
      <c r="AU120">
        <f>武魂升阶!AU120*(1+VLOOKUP($B$1,武魂升星!$C$13:$Q$19,AU$2,0))+VLOOKUP($B$1,武魂升星!$C$5:$Q$11,AU$2,0)</f>
        <v>0</v>
      </c>
      <c r="AV120">
        <f>武魂升阶!AV120*(1+VLOOKUP($B$1,武魂升星!$C$13:$Q$19,AV$2,0))+VLOOKUP($B$1,武魂升星!$C$5:$Q$11,AV$2,0)</f>
        <v>755.04</v>
      </c>
      <c r="AW120">
        <f>武魂升阶!AW120*(1+VLOOKUP($B$1,武魂升星!$C$13:$Q$19,AW$2,0))+VLOOKUP($B$1,武魂升星!$C$5:$Q$11,AW$2,0)</f>
        <v>755.04</v>
      </c>
      <c r="AZ120">
        <f>VLOOKUP($B$2,武魂升星!$C$21:$D$27,2,0)</f>
        <v>0.48</v>
      </c>
      <c r="BA120">
        <f>VLOOKUP($B$2,武魂升星!$C$21:$D$27,2,0)</f>
        <v>0.48</v>
      </c>
      <c r="BB120">
        <f>VLOOKUP($B$2,武魂升星!$C$21:$D$27,2,0)</f>
        <v>0.48</v>
      </c>
      <c r="BC120">
        <f>VLOOKUP($B$2,武魂升星!$C$21:$D$27,2,0)</f>
        <v>0.48</v>
      </c>
      <c r="BD120">
        <f>VLOOKUP($B$2,武魂升星!$C$21:$D$27,2,0)</f>
        <v>0.48</v>
      </c>
      <c r="BE120">
        <f>VLOOKUP($B$2,武魂升星!$C$21:$D$27,2,0)</f>
        <v>0.48</v>
      </c>
      <c r="BF120">
        <f>VLOOKUP($B$2,武魂升星!$C$21:$D$27,2,0)</f>
        <v>0.48</v>
      </c>
      <c r="BG120">
        <f>VLOOKUP($B$2,武魂升星!$C$21:$D$27,2,0)</f>
        <v>0.48</v>
      </c>
      <c r="BH120">
        <f>VLOOKUP($B$2,武魂升星!$C$21:$D$27,2,0)</f>
        <v>0.48</v>
      </c>
      <c r="BI120">
        <f>VLOOKUP($B$2,武魂升星!$C$21:$D$27,2,0)</f>
        <v>0.48</v>
      </c>
      <c r="BJ120">
        <f>VLOOKUP($B$2,武魂升星!$C$21:$D$27,2,0)</f>
        <v>0.48</v>
      </c>
      <c r="BK120">
        <f>VLOOKUP($B$2,武魂升星!$C$21:$D$27,2,0)</f>
        <v>0.48</v>
      </c>
      <c r="BL120">
        <f>VLOOKUP($B$2,武魂升星!$C$21:$D$27,2,0)</f>
        <v>0.48</v>
      </c>
      <c r="BM120">
        <f>VLOOKUP($B$2,武魂升星!$C$21:$D$27,2,0)</f>
        <v>0.48</v>
      </c>
    </row>
    <row r="121" spans="2:65" x14ac:dyDescent="0.2">
      <c r="B121">
        <v>117</v>
      </c>
      <c r="D121">
        <f>武魂升阶!D121*(1+VLOOKUP($B$1,武魂升星!$C$13:$Q$19,D$2,0))+VLOOKUP($B$1,武魂升星!$C$5:$Q$11,D$2,0)</f>
        <v>22958.633999999998</v>
      </c>
      <c r="E121">
        <f>武魂升阶!E121*(1+VLOOKUP($B$1,武魂升星!$C$13:$Q$19,E$2,0))+VLOOKUP($B$1,武魂升星!$C$5:$Q$11,E$2,0)</f>
        <v>6832.4780000000001</v>
      </c>
      <c r="F121">
        <f>武魂升阶!F121*(1+VLOOKUP($B$1,武魂升星!$C$13:$Q$19,F$2,0))+VLOOKUP($B$1,武魂升星!$C$5:$Q$11,F$2,0)</f>
        <v>2079.404</v>
      </c>
      <c r="G121">
        <f>武魂升阶!G121*(1+VLOOKUP($B$1,武魂升星!$C$13:$Q$19,G$2,0))+VLOOKUP($B$1,武魂升星!$C$5:$Q$11,G$2,0)</f>
        <v>2079.404</v>
      </c>
      <c r="H121">
        <f>武魂升阶!H121*(1+VLOOKUP($B$1,武魂升星!$C$13:$Q$19,H$2,0))+VLOOKUP($B$1,武魂升星!$C$5:$Q$11,H$2,0)</f>
        <v>455.65</v>
      </c>
      <c r="I121">
        <f>武魂升阶!I121*(1+VLOOKUP($B$1,武魂升星!$C$13:$Q$19,I$2,0))+VLOOKUP($B$1,武魂升星!$C$5:$Q$11,I$2,0)</f>
        <v>455.65</v>
      </c>
      <c r="J121">
        <f>武魂升阶!J121*(1+VLOOKUP($B$1,武魂升星!$C$13:$Q$19,J$2,0))+VLOOKUP($B$1,武魂升星!$C$5:$Q$11,J$2,0)</f>
        <v>457.12200000000001</v>
      </c>
      <c r="K121">
        <f>武魂升阶!K121*(1+VLOOKUP($B$1,武魂升星!$C$13:$Q$19,K$2,0))+VLOOKUP($B$1,武魂升星!$C$5:$Q$11,K$2,0)</f>
        <v>455.65</v>
      </c>
      <c r="L121">
        <f>武魂升阶!L121*(1+VLOOKUP($B$1,武魂升星!$C$13:$Q$19,L$2,0))+VLOOKUP($B$1,武魂升星!$C$5:$Q$11,L$2,0)</f>
        <v>455.65</v>
      </c>
      <c r="M121">
        <f>武魂升阶!M121*(1+VLOOKUP($B$1,武魂升星!$C$13:$Q$19,M$2,0))+VLOOKUP($B$1,武魂升星!$C$5:$Q$11,M$2,0)</f>
        <v>455.65</v>
      </c>
      <c r="N121">
        <f>武魂升阶!N121*(1+VLOOKUP($B$1,武魂升星!$C$13:$Q$19,N$2,0))+VLOOKUP($B$1,武魂升星!$C$5:$Q$11,N$2,0)</f>
        <v>0</v>
      </c>
      <c r="O121">
        <f>武魂升阶!O121*(1+VLOOKUP($B$1,武魂升星!$C$13:$Q$19,O$2,0))+VLOOKUP($B$1,武魂升星!$C$5:$Q$11,O$2,0)</f>
        <v>0</v>
      </c>
      <c r="P121">
        <f>武魂升阶!P121*(1+VLOOKUP($B$1,武魂升星!$C$13:$Q$19,P$2,0))+VLOOKUP($B$1,武魂升星!$C$5:$Q$11,P$2,0)</f>
        <v>761.04</v>
      </c>
      <c r="Q121">
        <f>武魂升阶!Q121*(1+VLOOKUP($B$1,武魂升星!$C$13:$Q$19,Q$2,0))+VLOOKUP($B$1,武魂升星!$C$5:$Q$11,Q$2,0)</f>
        <v>761.04</v>
      </c>
      <c r="T121">
        <f>武魂升阶!T121*(1+VLOOKUP($B$1,武魂升星!$C$13:$Q$19,T$2,0))+VLOOKUP($B$1,武魂升星!$C$5:$Q$11,T$2,0)</f>
        <v>21310.328000000001</v>
      </c>
      <c r="U121">
        <f>武魂升阶!U121*(1+VLOOKUP($B$1,武魂升星!$C$13:$Q$19,U$2,0))+VLOOKUP($B$1,武魂升星!$C$5:$Q$11,U$2,0)</f>
        <v>7102.8580000000002</v>
      </c>
      <c r="V121">
        <f>武魂升阶!V121*(1+VLOOKUP($B$1,武魂升星!$C$13:$Q$19,V$2,0))+VLOOKUP($B$1,武魂升星!$C$5:$Q$11,V$2,0)</f>
        <v>1873.308</v>
      </c>
      <c r="W121">
        <f>武魂升阶!W121*(1+VLOOKUP($B$1,武魂升星!$C$13:$Q$19,W$2,0))+VLOOKUP($B$1,武魂升星!$C$5:$Q$11,W$2,0)</f>
        <v>1873.308</v>
      </c>
      <c r="X121">
        <f>武魂升阶!X121*(1+VLOOKUP($B$1,武魂升星!$C$13:$Q$19,X$2,0))+VLOOKUP($B$1,武魂升星!$C$5:$Q$11,X$2,0)</f>
        <v>448.29</v>
      </c>
      <c r="Y121">
        <f>武魂升阶!Y121*(1+VLOOKUP($B$1,武魂升星!$C$13:$Q$19,Y$2,0))+VLOOKUP($B$1,武魂升星!$C$5:$Q$11,Y$2,0)</f>
        <v>448.29</v>
      </c>
      <c r="Z121">
        <f>武魂升阶!Z121*(1+VLOOKUP($B$1,武魂升星!$C$13:$Q$19,Z$2,0))+VLOOKUP($B$1,武魂升星!$C$5:$Q$11,Z$2,0)</f>
        <v>464.48200000000003</v>
      </c>
      <c r="AA121">
        <f>武魂升阶!AA121*(1+VLOOKUP($B$1,武魂升星!$C$13:$Q$19,AA$2,0))+VLOOKUP($B$1,武魂升星!$C$5:$Q$11,AA$2,0)</f>
        <v>463.01</v>
      </c>
      <c r="AB121">
        <f>武魂升阶!AB121*(1+VLOOKUP($B$1,武魂升星!$C$13:$Q$19,AB$2,0))+VLOOKUP($B$1,武魂升星!$C$5:$Q$11,AB$2,0)</f>
        <v>455.65</v>
      </c>
      <c r="AC121">
        <f>武魂升阶!AC121*(1+VLOOKUP($B$1,武魂升星!$C$13:$Q$19,AC$2,0))+VLOOKUP($B$1,武魂升星!$C$5:$Q$11,AC$2,0)</f>
        <v>455.65</v>
      </c>
      <c r="AD121">
        <f>武魂升阶!AD121*(1+VLOOKUP($B$1,武魂升星!$C$13:$Q$19,AD$2,0))+VLOOKUP($B$1,武魂升星!$C$5:$Q$11,AD$2,0)</f>
        <v>0</v>
      </c>
      <c r="AE121">
        <f>武魂升阶!AE121*(1+VLOOKUP($B$1,武魂升星!$C$13:$Q$19,AE$2,0))+VLOOKUP($B$1,武魂升星!$C$5:$Q$11,AE$2,0)</f>
        <v>0</v>
      </c>
      <c r="AF121">
        <f>武魂升阶!AF121*(1+VLOOKUP($B$1,武魂升星!$C$13:$Q$19,AF$2,0))+VLOOKUP($B$1,武魂升星!$C$5:$Q$11,AF$2,0)</f>
        <v>761.04</v>
      </c>
      <c r="AG121">
        <f>武魂升阶!AG121*(1+VLOOKUP($B$1,武魂升星!$C$13:$Q$19,AG$2,0))+VLOOKUP($B$1,武魂升星!$C$5:$Q$11,AG$2,0)</f>
        <v>761.04</v>
      </c>
      <c r="AJ121">
        <f>武魂升阶!AJ121*(1+VLOOKUP($B$1,武魂升星!$C$13:$Q$19,AJ$2,0))+VLOOKUP($B$1,武魂升星!$C$5:$Q$11,AJ$2,0)</f>
        <v>19662.022000000001</v>
      </c>
      <c r="AK121">
        <f>武魂升阶!AK121*(1+VLOOKUP($B$1,武魂升星!$C$13:$Q$19,AK$2,0))+VLOOKUP($B$1,武魂升星!$C$5:$Q$11,AK$2,0)</f>
        <v>7378.4520000000002</v>
      </c>
      <c r="AL121">
        <f>武魂升阶!AL121*(1+VLOOKUP($B$1,武魂升星!$C$13:$Q$19,AL$2,0))+VLOOKUP($B$1,武魂升星!$C$5:$Q$11,AL$2,0)</f>
        <v>1678.556</v>
      </c>
      <c r="AM121">
        <f>武魂升阶!AM121*(1+VLOOKUP($B$1,武魂升星!$C$13:$Q$19,AM$2,0))+VLOOKUP($B$1,武魂升星!$C$5:$Q$11,AM$2,0)</f>
        <v>1678.556</v>
      </c>
      <c r="AN121">
        <f>武魂升阶!AN121*(1+VLOOKUP($B$1,武魂升星!$C$13:$Q$19,AN$2,0))+VLOOKUP($B$1,武魂升星!$C$5:$Q$11,AN$2,0)</f>
        <v>455.65</v>
      </c>
      <c r="AO121">
        <f>武魂升阶!AO121*(1+VLOOKUP($B$1,武魂升星!$C$13:$Q$19,AO$2,0))+VLOOKUP($B$1,武魂升星!$C$5:$Q$11,AO$2,0)</f>
        <v>455.65</v>
      </c>
      <c r="AP121">
        <f>武魂升阶!AP121*(1+VLOOKUP($B$1,武魂升星!$C$13:$Q$19,AP$2,0))+VLOOKUP($B$1,武魂升星!$C$5:$Q$11,AP$2,0)</f>
        <v>457.12200000000001</v>
      </c>
      <c r="AQ121">
        <f>武魂升阶!AQ121*(1+VLOOKUP($B$1,武魂升星!$C$13:$Q$19,AQ$2,0))+VLOOKUP($B$1,武魂升星!$C$5:$Q$11,AQ$2,0)</f>
        <v>455.65</v>
      </c>
      <c r="AR121">
        <f>武魂升阶!AR121*(1+VLOOKUP($B$1,武魂升星!$C$13:$Q$19,AR$2,0))+VLOOKUP($B$1,武魂升星!$C$5:$Q$11,AR$2,0)</f>
        <v>455.65</v>
      </c>
      <c r="AS121">
        <f>武魂升阶!AS121*(1+VLOOKUP($B$1,武魂升星!$C$13:$Q$19,AS$2,0))+VLOOKUP($B$1,武魂升星!$C$5:$Q$11,AS$2,0)</f>
        <v>455.65</v>
      </c>
      <c r="AT121">
        <f>武魂升阶!AT121*(1+VLOOKUP($B$1,武魂升星!$C$13:$Q$19,AT$2,0))+VLOOKUP($B$1,武魂升星!$C$5:$Q$11,AT$2,0)</f>
        <v>0</v>
      </c>
      <c r="AU121">
        <f>武魂升阶!AU121*(1+VLOOKUP($B$1,武魂升星!$C$13:$Q$19,AU$2,0))+VLOOKUP($B$1,武魂升星!$C$5:$Q$11,AU$2,0)</f>
        <v>0</v>
      </c>
      <c r="AV121">
        <f>武魂升阶!AV121*(1+VLOOKUP($B$1,武魂升星!$C$13:$Q$19,AV$2,0))+VLOOKUP($B$1,武魂升星!$C$5:$Q$11,AV$2,0)</f>
        <v>761.04</v>
      </c>
      <c r="AW121">
        <f>武魂升阶!AW121*(1+VLOOKUP($B$1,武魂升星!$C$13:$Q$19,AW$2,0))+VLOOKUP($B$1,武魂升星!$C$5:$Q$11,AW$2,0)</f>
        <v>761.04</v>
      </c>
      <c r="AZ121">
        <f>VLOOKUP($B$2,武魂升星!$C$21:$D$27,2,0)</f>
        <v>0.48</v>
      </c>
      <c r="BA121">
        <f>VLOOKUP($B$2,武魂升星!$C$21:$D$27,2,0)</f>
        <v>0.48</v>
      </c>
      <c r="BB121">
        <f>VLOOKUP($B$2,武魂升星!$C$21:$D$27,2,0)</f>
        <v>0.48</v>
      </c>
      <c r="BC121">
        <f>VLOOKUP($B$2,武魂升星!$C$21:$D$27,2,0)</f>
        <v>0.48</v>
      </c>
      <c r="BD121">
        <f>VLOOKUP($B$2,武魂升星!$C$21:$D$27,2,0)</f>
        <v>0.48</v>
      </c>
      <c r="BE121">
        <f>VLOOKUP($B$2,武魂升星!$C$21:$D$27,2,0)</f>
        <v>0.48</v>
      </c>
      <c r="BF121">
        <f>VLOOKUP($B$2,武魂升星!$C$21:$D$27,2,0)</f>
        <v>0.48</v>
      </c>
      <c r="BG121">
        <f>VLOOKUP($B$2,武魂升星!$C$21:$D$27,2,0)</f>
        <v>0.48</v>
      </c>
      <c r="BH121">
        <f>VLOOKUP($B$2,武魂升星!$C$21:$D$27,2,0)</f>
        <v>0.48</v>
      </c>
      <c r="BI121">
        <f>VLOOKUP($B$2,武魂升星!$C$21:$D$27,2,0)</f>
        <v>0.48</v>
      </c>
      <c r="BJ121">
        <f>VLOOKUP($B$2,武魂升星!$C$21:$D$27,2,0)</f>
        <v>0.48</v>
      </c>
      <c r="BK121">
        <f>VLOOKUP($B$2,武魂升星!$C$21:$D$27,2,0)</f>
        <v>0.48</v>
      </c>
      <c r="BL121">
        <f>VLOOKUP($B$2,武魂升星!$C$21:$D$27,2,0)</f>
        <v>0.48</v>
      </c>
      <c r="BM121">
        <f>VLOOKUP($B$2,武魂升星!$C$21:$D$27,2,0)</f>
        <v>0.48</v>
      </c>
    </row>
    <row r="122" spans="2:65" x14ac:dyDescent="0.2">
      <c r="B122">
        <v>118</v>
      </c>
      <c r="D122">
        <f>武魂升阶!D122*(1+VLOOKUP($B$1,武魂升星!$C$13:$Q$19,D$2,0))+VLOOKUP($B$1,武魂升星!$C$5:$Q$11,D$2,0)</f>
        <v>23090.633999999998</v>
      </c>
      <c r="E122">
        <f>武魂升阶!E122*(1+VLOOKUP($B$1,武魂升星!$C$13:$Q$19,E$2,0))+VLOOKUP($B$1,武魂升星!$C$5:$Q$11,E$2,0)</f>
        <v>6867.6779999999999</v>
      </c>
      <c r="F122">
        <f>武魂升阶!F122*(1+VLOOKUP($B$1,武魂升星!$C$13:$Q$19,F$2,0))+VLOOKUP($B$1,武魂升星!$C$5:$Q$11,F$2,0)</f>
        <v>2090.6040000000003</v>
      </c>
      <c r="G122">
        <f>武魂升阶!G122*(1+VLOOKUP($B$1,武魂升星!$C$13:$Q$19,G$2,0))+VLOOKUP($B$1,武魂升星!$C$5:$Q$11,G$2,0)</f>
        <v>2090.6040000000003</v>
      </c>
      <c r="H122">
        <f>武魂升阶!H122*(1+VLOOKUP($B$1,武魂升星!$C$13:$Q$19,H$2,0))+VLOOKUP($B$1,武魂升星!$C$5:$Q$11,H$2,0)</f>
        <v>458.85</v>
      </c>
      <c r="I122">
        <f>武魂升阶!I122*(1+VLOOKUP($B$1,武魂升星!$C$13:$Q$19,I$2,0))+VLOOKUP($B$1,武魂升星!$C$5:$Q$11,I$2,0)</f>
        <v>458.85</v>
      </c>
      <c r="J122">
        <f>武魂升阶!J122*(1+VLOOKUP($B$1,武魂升星!$C$13:$Q$19,J$2,0))+VLOOKUP($B$1,武魂升星!$C$5:$Q$11,J$2,0)</f>
        <v>460.322</v>
      </c>
      <c r="K122">
        <f>武魂升阶!K122*(1+VLOOKUP($B$1,武魂升星!$C$13:$Q$19,K$2,0))+VLOOKUP($B$1,武魂升星!$C$5:$Q$11,K$2,0)</f>
        <v>458.85</v>
      </c>
      <c r="L122">
        <f>武魂升阶!L122*(1+VLOOKUP($B$1,武魂升星!$C$13:$Q$19,L$2,0))+VLOOKUP($B$1,武魂升星!$C$5:$Q$11,L$2,0)</f>
        <v>458.85</v>
      </c>
      <c r="M122">
        <f>武魂升阶!M122*(1+VLOOKUP($B$1,武魂升星!$C$13:$Q$19,M$2,0))+VLOOKUP($B$1,武魂升星!$C$5:$Q$11,M$2,0)</f>
        <v>458.85</v>
      </c>
      <c r="N122">
        <f>武魂升阶!N122*(1+VLOOKUP($B$1,武魂升星!$C$13:$Q$19,N$2,0))+VLOOKUP($B$1,武魂升星!$C$5:$Q$11,N$2,0)</f>
        <v>0</v>
      </c>
      <c r="O122">
        <f>武魂升阶!O122*(1+VLOOKUP($B$1,武魂升星!$C$13:$Q$19,O$2,0))+VLOOKUP($B$1,武魂升星!$C$5:$Q$11,O$2,0)</f>
        <v>0</v>
      </c>
      <c r="P122">
        <f>武魂升阶!P122*(1+VLOOKUP($B$1,武魂升星!$C$13:$Q$19,P$2,0))+VLOOKUP($B$1,武魂升星!$C$5:$Q$11,P$2,0)</f>
        <v>767.04</v>
      </c>
      <c r="Q122">
        <f>武魂升阶!Q122*(1+VLOOKUP($B$1,武魂升星!$C$13:$Q$19,Q$2,0))+VLOOKUP($B$1,武魂升星!$C$5:$Q$11,Q$2,0)</f>
        <v>767.04</v>
      </c>
      <c r="T122">
        <f>武魂升阶!T122*(1+VLOOKUP($B$1,武魂升星!$C$13:$Q$19,T$2,0))+VLOOKUP($B$1,武魂升星!$C$5:$Q$11,T$2,0)</f>
        <v>21429.128000000004</v>
      </c>
      <c r="U122">
        <f>武魂升阶!U122*(1+VLOOKUP($B$1,武魂升星!$C$13:$Q$19,U$2,0))+VLOOKUP($B$1,武魂升星!$C$5:$Q$11,U$2,0)</f>
        <v>7140.2579999999998</v>
      </c>
      <c r="V122">
        <f>武魂升阶!V122*(1+VLOOKUP($B$1,武魂升星!$C$13:$Q$19,V$2,0))+VLOOKUP($B$1,武魂升星!$C$5:$Q$11,V$2,0)</f>
        <v>1882.9080000000001</v>
      </c>
      <c r="W122">
        <f>武魂升阶!W122*(1+VLOOKUP($B$1,武魂升星!$C$13:$Q$19,W$2,0))+VLOOKUP($B$1,武魂升星!$C$5:$Q$11,W$2,0)</f>
        <v>1882.9080000000001</v>
      </c>
      <c r="X122">
        <f>武魂升阶!X122*(1+VLOOKUP($B$1,武魂升星!$C$13:$Q$19,X$2,0))+VLOOKUP($B$1,武魂升星!$C$5:$Q$11,X$2,0)</f>
        <v>451.49</v>
      </c>
      <c r="Y122">
        <f>武魂升阶!Y122*(1+VLOOKUP($B$1,武魂升星!$C$13:$Q$19,Y$2,0))+VLOOKUP($B$1,武魂升星!$C$5:$Q$11,Y$2,0)</f>
        <v>451.49</v>
      </c>
      <c r="Z122">
        <f>武魂升阶!Z122*(1+VLOOKUP($B$1,武魂升星!$C$13:$Q$19,Z$2,0))+VLOOKUP($B$1,武魂升星!$C$5:$Q$11,Z$2,0)</f>
        <v>467.68200000000002</v>
      </c>
      <c r="AA122">
        <f>武魂升阶!AA122*(1+VLOOKUP($B$1,武魂升星!$C$13:$Q$19,AA$2,0))+VLOOKUP($B$1,武魂升星!$C$5:$Q$11,AA$2,0)</f>
        <v>466.21</v>
      </c>
      <c r="AB122">
        <f>武魂升阶!AB122*(1+VLOOKUP($B$1,武魂升星!$C$13:$Q$19,AB$2,0))+VLOOKUP($B$1,武魂升星!$C$5:$Q$11,AB$2,0)</f>
        <v>458.85</v>
      </c>
      <c r="AC122">
        <f>武魂升阶!AC122*(1+VLOOKUP($B$1,武魂升星!$C$13:$Q$19,AC$2,0))+VLOOKUP($B$1,武魂升星!$C$5:$Q$11,AC$2,0)</f>
        <v>458.85</v>
      </c>
      <c r="AD122">
        <f>武魂升阶!AD122*(1+VLOOKUP($B$1,武魂升星!$C$13:$Q$19,AD$2,0))+VLOOKUP($B$1,武魂升星!$C$5:$Q$11,AD$2,0)</f>
        <v>0</v>
      </c>
      <c r="AE122">
        <f>武魂升阶!AE122*(1+VLOOKUP($B$1,武魂升星!$C$13:$Q$19,AE$2,0))+VLOOKUP($B$1,武魂升星!$C$5:$Q$11,AE$2,0)</f>
        <v>0</v>
      </c>
      <c r="AF122">
        <f>武魂升阶!AF122*(1+VLOOKUP($B$1,武魂升星!$C$13:$Q$19,AF$2,0))+VLOOKUP($B$1,武魂升星!$C$5:$Q$11,AF$2,0)</f>
        <v>767.04</v>
      </c>
      <c r="AG122">
        <f>武魂升阶!AG122*(1+VLOOKUP($B$1,武魂升星!$C$13:$Q$19,AG$2,0))+VLOOKUP($B$1,武魂升星!$C$5:$Q$11,AG$2,0)</f>
        <v>767.04</v>
      </c>
      <c r="AJ122">
        <f>武魂升阶!AJ122*(1+VLOOKUP($B$1,武魂升星!$C$13:$Q$19,AJ$2,0))+VLOOKUP($B$1,武魂升星!$C$5:$Q$11,AJ$2,0)</f>
        <v>19767.622000000003</v>
      </c>
      <c r="AK122">
        <f>武魂升阶!AK122*(1+VLOOKUP($B$1,武魂升星!$C$13:$Q$19,AK$2,0))+VLOOKUP($B$1,武魂升星!$C$5:$Q$11,AK$2,0)</f>
        <v>7418.0519999999997</v>
      </c>
      <c r="AL122">
        <f>武魂升阶!AL122*(1+VLOOKUP($B$1,武魂升星!$C$13:$Q$19,AL$2,0))+VLOOKUP($B$1,武魂升星!$C$5:$Q$11,AL$2,0)</f>
        <v>1686.556</v>
      </c>
      <c r="AM122">
        <f>武魂升阶!AM122*(1+VLOOKUP($B$1,武魂升星!$C$13:$Q$19,AM$2,0))+VLOOKUP($B$1,武魂升星!$C$5:$Q$11,AM$2,0)</f>
        <v>1686.556</v>
      </c>
      <c r="AN122">
        <f>武魂升阶!AN122*(1+VLOOKUP($B$1,武魂升星!$C$13:$Q$19,AN$2,0))+VLOOKUP($B$1,武魂升星!$C$5:$Q$11,AN$2,0)</f>
        <v>458.85</v>
      </c>
      <c r="AO122">
        <f>武魂升阶!AO122*(1+VLOOKUP($B$1,武魂升星!$C$13:$Q$19,AO$2,0))+VLOOKUP($B$1,武魂升星!$C$5:$Q$11,AO$2,0)</f>
        <v>458.85</v>
      </c>
      <c r="AP122">
        <f>武魂升阶!AP122*(1+VLOOKUP($B$1,武魂升星!$C$13:$Q$19,AP$2,0))+VLOOKUP($B$1,武魂升星!$C$5:$Q$11,AP$2,0)</f>
        <v>460.322</v>
      </c>
      <c r="AQ122">
        <f>武魂升阶!AQ122*(1+VLOOKUP($B$1,武魂升星!$C$13:$Q$19,AQ$2,0))+VLOOKUP($B$1,武魂升星!$C$5:$Q$11,AQ$2,0)</f>
        <v>458.85</v>
      </c>
      <c r="AR122">
        <f>武魂升阶!AR122*(1+VLOOKUP($B$1,武魂升星!$C$13:$Q$19,AR$2,0))+VLOOKUP($B$1,武魂升星!$C$5:$Q$11,AR$2,0)</f>
        <v>458.85</v>
      </c>
      <c r="AS122">
        <f>武魂升阶!AS122*(1+VLOOKUP($B$1,武魂升星!$C$13:$Q$19,AS$2,0))+VLOOKUP($B$1,武魂升星!$C$5:$Q$11,AS$2,0)</f>
        <v>458.85</v>
      </c>
      <c r="AT122">
        <f>武魂升阶!AT122*(1+VLOOKUP($B$1,武魂升星!$C$13:$Q$19,AT$2,0))+VLOOKUP($B$1,武魂升星!$C$5:$Q$11,AT$2,0)</f>
        <v>0</v>
      </c>
      <c r="AU122">
        <f>武魂升阶!AU122*(1+VLOOKUP($B$1,武魂升星!$C$13:$Q$19,AU$2,0))+VLOOKUP($B$1,武魂升星!$C$5:$Q$11,AU$2,0)</f>
        <v>0</v>
      </c>
      <c r="AV122">
        <f>武魂升阶!AV122*(1+VLOOKUP($B$1,武魂升星!$C$13:$Q$19,AV$2,0))+VLOOKUP($B$1,武魂升星!$C$5:$Q$11,AV$2,0)</f>
        <v>767.04</v>
      </c>
      <c r="AW122">
        <f>武魂升阶!AW122*(1+VLOOKUP($B$1,武魂升星!$C$13:$Q$19,AW$2,0))+VLOOKUP($B$1,武魂升星!$C$5:$Q$11,AW$2,0)</f>
        <v>767.04</v>
      </c>
      <c r="AZ122">
        <f>VLOOKUP($B$2,武魂升星!$C$21:$D$27,2,0)</f>
        <v>0.48</v>
      </c>
      <c r="BA122">
        <f>VLOOKUP($B$2,武魂升星!$C$21:$D$27,2,0)</f>
        <v>0.48</v>
      </c>
      <c r="BB122">
        <f>VLOOKUP($B$2,武魂升星!$C$21:$D$27,2,0)</f>
        <v>0.48</v>
      </c>
      <c r="BC122">
        <f>VLOOKUP($B$2,武魂升星!$C$21:$D$27,2,0)</f>
        <v>0.48</v>
      </c>
      <c r="BD122">
        <f>VLOOKUP($B$2,武魂升星!$C$21:$D$27,2,0)</f>
        <v>0.48</v>
      </c>
      <c r="BE122">
        <f>VLOOKUP($B$2,武魂升星!$C$21:$D$27,2,0)</f>
        <v>0.48</v>
      </c>
      <c r="BF122">
        <f>VLOOKUP($B$2,武魂升星!$C$21:$D$27,2,0)</f>
        <v>0.48</v>
      </c>
      <c r="BG122">
        <f>VLOOKUP($B$2,武魂升星!$C$21:$D$27,2,0)</f>
        <v>0.48</v>
      </c>
      <c r="BH122">
        <f>VLOOKUP($B$2,武魂升星!$C$21:$D$27,2,0)</f>
        <v>0.48</v>
      </c>
      <c r="BI122">
        <f>VLOOKUP($B$2,武魂升星!$C$21:$D$27,2,0)</f>
        <v>0.48</v>
      </c>
      <c r="BJ122">
        <f>VLOOKUP($B$2,武魂升星!$C$21:$D$27,2,0)</f>
        <v>0.48</v>
      </c>
      <c r="BK122">
        <f>VLOOKUP($B$2,武魂升星!$C$21:$D$27,2,0)</f>
        <v>0.48</v>
      </c>
      <c r="BL122">
        <f>VLOOKUP($B$2,武魂升星!$C$21:$D$27,2,0)</f>
        <v>0.48</v>
      </c>
      <c r="BM122">
        <f>VLOOKUP($B$2,武魂升星!$C$21:$D$27,2,0)</f>
        <v>0.48</v>
      </c>
    </row>
    <row r="123" spans="2:65" x14ac:dyDescent="0.2">
      <c r="B123">
        <v>119</v>
      </c>
      <c r="D123">
        <f>武魂升阶!D123*(1+VLOOKUP($B$1,武魂升星!$C$13:$Q$19,D$2,0))+VLOOKUP($B$1,武魂升星!$C$5:$Q$11,D$2,0)</f>
        <v>23222.633999999998</v>
      </c>
      <c r="E123">
        <f>武魂升阶!E123*(1+VLOOKUP($B$1,武魂升星!$C$13:$Q$19,E$2,0))+VLOOKUP($B$1,武魂升星!$C$5:$Q$11,E$2,0)</f>
        <v>6902.8779999999997</v>
      </c>
      <c r="F123">
        <f>武魂升阶!F123*(1+VLOOKUP($B$1,武魂升星!$C$13:$Q$19,F$2,0))+VLOOKUP($B$1,武魂升星!$C$5:$Q$11,F$2,0)</f>
        <v>2101.8040000000001</v>
      </c>
      <c r="G123">
        <f>武魂升阶!G123*(1+VLOOKUP($B$1,武魂升星!$C$13:$Q$19,G$2,0))+VLOOKUP($B$1,武魂升星!$C$5:$Q$11,G$2,0)</f>
        <v>2101.8040000000001</v>
      </c>
      <c r="H123">
        <f>武魂升阶!H123*(1+VLOOKUP($B$1,武魂升星!$C$13:$Q$19,H$2,0))+VLOOKUP($B$1,武魂升星!$C$5:$Q$11,H$2,0)</f>
        <v>462.05</v>
      </c>
      <c r="I123">
        <f>武魂升阶!I123*(1+VLOOKUP($B$1,武魂升星!$C$13:$Q$19,I$2,0))+VLOOKUP($B$1,武魂升星!$C$5:$Q$11,I$2,0)</f>
        <v>462.05</v>
      </c>
      <c r="J123">
        <f>武魂升阶!J123*(1+VLOOKUP($B$1,武魂升星!$C$13:$Q$19,J$2,0))+VLOOKUP($B$1,武魂升星!$C$5:$Q$11,J$2,0)</f>
        <v>463.52200000000005</v>
      </c>
      <c r="K123">
        <f>武魂升阶!K123*(1+VLOOKUP($B$1,武魂升星!$C$13:$Q$19,K$2,0))+VLOOKUP($B$1,武魂升星!$C$5:$Q$11,K$2,0)</f>
        <v>462.05</v>
      </c>
      <c r="L123">
        <f>武魂升阶!L123*(1+VLOOKUP($B$1,武魂升星!$C$13:$Q$19,L$2,0))+VLOOKUP($B$1,武魂升星!$C$5:$Q$11,L$2,0)</f>
        <v>462.05</v>
      </c>
      <c r="M123">
        <f>武魂升阶!M123*(1+VLOOKUP($B$1,武魂升星!$C$13:$Q$19,M$2,0))+VLOOKUP($B$1,武魂升星!$C$5:$Q$11,M$2,0)</f>
        <v>462.05</v>
      </c>
      <c r="N123">
        <f>武魂升阶!N123*(1+VLOOKUP($B$1,武魂升星!$C$13:$Q$19,N$2,0))+VLOOKUP($B$1,武魂升星!$C$5:$Q$11,N$2,0)</f>
        <v>0</v>
      </c>
      <c r="O123">
        <f>武魂升阶!O123*(1+VLOOKUP($B$1,武魂升星!$C$13:$Q$19,O$2,0))+VLOOKUP($B$1,武魂升星!$C$5:$Q$11,O$2,0)</f>
        <v>0</v>
      </c>
      <c r="P123">
        <f>武魂升阶!P123*(1+VLOOKUP($B$1,武魂升星!$C$13:$Q$19,P$2,0))+VLOOKUP($B$1,武魂升星!$C$5:$Q$11,P$2,0)</f>
        <v>773.04</v>
      </c>
      <c r="Q123">
        <f>武魂升阶!Q123*(1+VLOOKUP($B$1,武魂升星!$C$13:$Q$19,Q$2,0))+VLOOKUP($B$1,武魂升星!$C$5:$Q$11,Q$2,0)</f>
        <v>773.04</v>
      </c>
      <c r="T123">
        <f>武魂升阶!T123*(1+VLOOKUP($B$1,武魂升星!$C$13:$Q$19,T$2,0))+VLOOKUP($B$1,武魂升星!$C$5:$Q$11,T$2,0)</f>
        <v>21547.928</v>
      </c>
      <c r="U123">
        <f>武魂升阶!U123*(1+VLOOKUP($B$1,武魂升星!$C$13:$Q$19,U$2,0))+VLOOKUP($B$1,武魂升星!$C$5:$Q$11,U$2,0)</f>
        <v>7177.6580000000004</v>
      </c>
      <c r="V123">
        <f>武魂升阶!V123*(1+VLOOKUP($B$1,武魂升星!$C$13:$Q$19,V$2,0))+VLOOKUP($B$1,武魂升星!$C$5:$Q$11,V$2,0)</f>
        <v>1892.508</v>
      </c>
      <c r="W123">
        <f>武魂升阶!W123*(1+VLOOKUP($B$1,武魂升星!$C$13:$Q$19,W$2,0))+VLOOKUP($B$1,武魂升星!$C$5:$Q$11,W$2,0)</f>
        <v>1892.508</v>
      </c>
      <c r="X123">
        <f>武魂升阶!X123*(1+VLOOKUP($B$1,武魂升星!$C$13:$Q$19,X$2,0))+VLOOKUP($B$1,武魂升星!$C$5:$Q$11,X$2,0)</f>
        <v>454.69</v>
      </c>
      <c r="Y123">
        <f>武魂升阶!Y123*(1+VLOOKUP($B$1,武魂升星!$C$13:$Q$19,Y$2,0))+VLOOKUP($B$1,武魂升星!$C$5:$Q$11,Y$2,0)</f>
        <v>454.69</v>
      </c>
      <c r="Z123">
        <f>武魂升阶!Z123*(1+VLOOKUP($B$1,武魂升星!$C$13:$Q$19,Z$2,0))+VLOOKUP($B$1,武魂升星!$C$5:$Q$11,Z$2,0)</f>
        <v>470.88200000000001</v>
      </c>
      <c r="AA123">
        <f>武魂升阶!AA123*(1+VLOOKUP($B$1,武魂升星!$C$13:$Q$19,AA$2,0))+VLOOKUP($B$1,武魂升星!$C$5:$Q$11,AA$2,0)</f>
        <v>469.40999999999997</v>
      </c>
      <c r="AB123">
        <f>武魂升阶!AB123*(1+VLOOKUP($B$1,武魂升星!$C$13:$Q$19,AB$2,0))+VLOOKUP($B$1,武魂升星!$C$5:$Q$11,AB$2,0)</f>
        <v>462.05</v>
      </c>
      <c r="AC123">
        <f>武魂升阶!AC123*(1+VLOOKUP($B$1,武魂升星!$C$13:$Q$19,AC$2,0))+VLOOKUP($B$1,武魂升星!$C$5:$Q$11,AC$2,0)</f>
        <v>462.05</v>
      </c>
      <c r="AD123">
        <f>武魂升阶!AD123*(1+VLOOKUP($B$1,武魂升星!$C$13:$Q$19,AD$2,0))+VLOOKUP($B$1,武魂升星!$C$5:$Q$11,AD$2,0)</f>
        <v>0</v>
      </c>
      <c r="AE123">
        <f>武魂升阶!AE123*(1+VLOOKUP($B$1,武魂升星!$C$13:$Q$19,AE$2,0))+VLOOKUP($B$1,武魂升星!$C$5:$Q$11,AE$2,0)</f>
        <v>0</v>
      </c>
      <c r="AF123">
        <f>武魂升阶!AF123*(1+VLOOKUP($B$1,武魂升星!$C$13:$Q$19,AF$2,0))+VLOOKUP($B$1,武魂升星!$C$5:$Q$11,AF$2,0)</f>
        <v>773.04</v>
      </c>
      <c r="AG123">
        <f>武魂升阶!AG123*(1+VLOOKUP($B$1,武魂升星!$C$13:$Q$19,AG$2,0))+VLOOKUP($B$1,武魂升星!$C$5:$Q$11,AG$2,0)</f>
        <v>773.04</v>
      </c>
      <c r="AJ123">
        <f>武魂升阶!AJ123*(1+VLOOKUP($B$1,武魂升星!$C$13:$Q$19,AJ$2,0))+VLOOKUP($B$1,武魂升星!$C$5:$Q$11,AJ$2,0)</f>
        <v>19873.222000000002</v>
      </c>
      <c r="AK123">
        <f>武魂升阶!AK123*(1+VLOOKUP($B$1,武魂升星!$C$13:$Q$19,AK$2,0))+VLOOKUP($B$1,武魂升星!$C$5:$Q$11,AK$2,0)</f>
        <v>7457.652</v>
      </c>
      <c r="AL123">
        <f>武魂升阶!AL123*(1+VLOOKUP($B$1,武魂升星!$C$13:$Q$19,AL$2,0))+VLOOKUP($B$1,武魂升星!$C$5:$Q$11,AL$2,0)</f>
        <v>1694.556</v>
      </c>
      <c r="AM123">
        <f>武魂升阶!AM123*(1+VLOOKUP($B$1,武魂升星!$C$13:$Q$19,AM$2,0))+VLOOKUP($B$1,武魂升星!$C$5:$Q$11,AM$2,0)</f>
        <v>1694.556</v>
      </c>
      <c r="AN123">
        <f>武魂升阶!AN123*(1+VLOOKUP($B$1,武魂升星!$C$13:$Q$19,AN$2,0))+VLOOKUP($B$1,武魂升星!$C$5:$Q$11,AN$2,0)</f>
        <v>462.05</v>
      </c>
      <c r="AO123">
        <f>武魂升阶!AO123*(1+VLOOKUP($B$1,武魂升星!$C$13:$Q$19,AO$2,0))+VLOOKUP($B$1,武魂升星!$C$5:$Q$11,AO$2,0)</f>
        <v>462.05</v>
      </c>
      <c r="AP123">
        <f>武魂升阶!AP123*(1+VLOOKUP($B$1,武魂升星!$C$13:$Q$19,AP$2,0))+VLOOKUP($B$1,武魂升星!$C$5:$Q$11,AP$2,0)</f>
        <v>463.52200000000005</v>
      </c>
      <c r="AQ123">
        <f>武魂升阶!AQ123*(1+VLOOKUP($B$1,武魂升星!$C$13:$Q$19,AQ$2,0))+VLOOKUP($B$1,武魂升星!$C$5:$Q$11,AQ$2,0)</f>
        <v>462.05</v>
      </c>
      <c r="AR123">
        <f>武魂升阶!AR123*(1+VLOOKUP($B$1,武魂升星!$C$13:$Q$19,AR$2,0))+VLOOKUP($B$1,武魂升星!$C$5:$Q$11,AR$2,0)</f>
        <v>462.05</v>
      </c>
      <c r="AS123">
        <f>武魂升阶!AS123*(1+VLOOKUP($B$1,武魂升星!$C$13:$Q$19,AS$2,0))+VLOOKUP($B$1,武魂升星!$C$5:$Q$11,AS$2,0)</f>
        <v>462.05</v>
      </c>
      <c r="AT123">
        <f>武魂升阶!AT123*(1+VLOOKUP($B$1,武魂升星!$C$13:$Q$19,AT$2,0))+VLOOKUP($B$1,武魂升星!$C$5:$Q$11,AT$2,0)</f>
        <v>0</v>
      </c>
      <c r="AU123">
        <f>武魂升阶!AU123*(1+VLOOKUP($B$1,武魂升星!$C$13:$Q$19,AU$2,0))+VLOOKUP($B$1,武魂升星!$C$5:$Q$11,AU$2,0)</f>
        <v>0</v>
      </c>
      <c r="AV123">
        <f>武魂升阶!AV123*(1+VLOOKUP($B$1,武魂升星!$C$13:$Q$19,AV$2,0))+VLOOKUP($B$1,武魂升星!$C$5:$Q$11,AV$2,0)</f>
        <v>773.04</v>
      </c>
      <c r="AW123">
        <f>武魂升阶!AW123*(1+VLOOKUP($B$1,武魂升星!$C$13:$Q$19,AW$2,0))+VLOOKUP($B$1,武魂升星!$C$5:$Q$11,AW$2,0)</f>
        <v>773.04</v>
      </c>
      <c r="AZ123">
        <f>VLOOKUP($B$2,武魂升星!$C$21:$D$27,2,0)</f>
        <v>0.48</v>
      </c>
      <c r="BA123">
        <f>VLOOKUP($B$2,武魂升星!$C$21:$D$27,2,0)</f>
        <v>0.48</v>
      </c>
      <c r="BB123">
        <f>VLOOKUP($B$2,武魂升星!$C$21:$D$27,2,0)</f>
        <v>0.48</v>
      </c>
      <c r="BC123">
        <f>VLOOKUP($B$2,武魂升星!$C$21:$D$27,2,0)</f>
        <v>0.48</v>
      </c>
      <c r="BD123">
        <f>VLOOKUP($B$2,武魂升星!$C$21:$D$27,2,0)</f>
        <v>0.48</v>
      </c>
      <c r="BE123">
        <f>VLOOKUP($B$2,武魂升星!$C$21:$D$27,2,0)</f>
        <v>0.48</v>
      </c>
      <c r="BF123">
        <f>VLOOKUP($B$2,武魂升星!$C$21:$D$27,2,0)</f>
        <v>0.48</v>
      </c>
      <c r="BG123">
        <f>VLOOKUP($B$2,武魂升星!$C$21:$D$27,2,0)</f>
        <v>0.48</v>
      </c>
      <c r="BH123">
        <f>VLOOKUP($B$2,武魂升星!$C$21:$D$27,2,0)</f>
        <v>0.48</v>
      </c>
      <c r="BI123">
        <f>VLOOKUP($B$2,武魂升星!$C$21:$D$27,2,0)</f>
        <v>0.48</v>
      </c>
      <c r="BJ123">
        <f>VLOOKUP($B$2,武魂升星!$C$21:$D$27,2,0)</f>
        <v>0.48</v>
      </c>
      <c r="BK123">
        <f>VLOOKUP($B$2,武魂升星!$C$21:$D$27,2,0)</f>
        <v>0.48</v>
      </c>
      <c r="BL123">
        <f>VLOOKUP($B$2,武魂升星!$C$21:$D$27,2,0)</f>
        <v>0.48</v>
      </c>
      <c r="BM123">
        <f>VLOOKUP($B$2,武魂升星!$C$21:$D$27,2,0)</f>
        <v>0.48</v>
      </c>
    </row>
    <row r="124" spans="2:65" x14ac:dyDescent="0.2">
      <c r="B124">
        <v>120</v>
      </c>
      <c r="D124">
        <f>武魂升阶!D124*(1+VLOOKUP($B$1,武魂升星!$C$13:$Q$19,D$2,0))+VLOOKUP($B$1,武魂升星!$C$5:$Q$11,D$2,0)</f>
        <v>23449.674000000006</v>
      </c>
      <c r="E124">
        <f>武魂升阶!E124*(1+VLOOKUP($B$1,武魂升星!$C$13:$Q$19,E$2,0))+VLOOKUP($B$1,武魂升星!$C$5:$Q$11,E$2,0)</f>
        <v>6964.2139999999999</v>
      </c>
      <c r="F124">
        <f>武魂升阶!F124*(1+VLOOKUP($B$1,武魂升星!$C$13:$Q$19,F$2,0))+VLOOKUP($B$1,武魂升星!$C$5:$Q$11,F$2,0)</f>
        <v>2121.6440000000002</v>
      </c>
      <c r="G124">
        <f>武魂升阶!G124*(1+VLOOKUP($B$1,武魂升星!$C$13:$Q$19,G$2,0))+VLOOKUP($B$1,武魂升星!$C$5:$Q$11,G$2,0)</f>
        <v>2121.6440000000002</v>
      </c>
      <c r="H124">
        <f>武魂升阶!H124*(1+VLOOKUP($B$1,武魂升星!$C$13:$Q$19,H$2,0))+VLOOKUP($B$1,武魂升星!$C$5:$Q$11,H$2,0)</f>
        <v>465.89</v>
      </c>
      <c r="I124">
        <f>武魂升阶!I124*(1+VLOOKUP($B$1,武魂升星!$C$13:$Q$19,I$2,0))+VLOOKUP($B$1,武魂升星!$C$5:$Q$11,I$2,0)</f>
        <v>465.89</v>
      </c>
      <c r="J124">
        <f>武魂升阶!J124*(1+VLOOKUP($B$1,武魂升星!$C$13:$Q$19,J$2,0))+VLOOKUP($B$1,武魂升星!$C$5:$Q$11,J$2,0)</f>
        <v>467.49</v>
      </c>
      <c r="K124">
        <f>武魂升阶!K124*(1+VLOOKUP($B$1,武魂升星!$C$13:$Q$19,K$2,0))+VLOOKUP($B$1,武魂升星!$C$5:$Q$11,K$2,0)</f>
        <v>465.89</v>
      </c>
      <c r="L124">
        <f>武魂升阶!L124*(1+VLOOKUP($B$1,武魂升星!$C$13:$Q$19,L$2,0))+VLOOKUP($B$1,武魂升星!$C$5:$Q$11,L$2,0)</f>
        <v>465.89</v>
      </c>
      <c r="M124">
        <f>武魂升阶!M124*(1+VLOOKUP($B$1,武魂升星!$C$13:$Q$19,M$2,0))+VLOOKUP($B$1,武魂升星!$C$5:$Q$11,M$2,0)</f>
        <v>465.89</v>
      </c>
      <c r="N124">
        <f>武魂升阶!N124*(1+VLOOKUP($B$1,武魂升星!$C$13:$Q$19,N$2,0))+VLOOKUP($B$1,武魂升星!$C$5:$Q$11,N$2,0)</f>
        <v>0</v>
      </c>
      <c r="O124">
        <f>武魂升阶!O124*(1+VLOOKUP($B$1,武魂升星!$C$13:$Q$19,O$2,0))+VLOOKUP($B$1,武魂升星!$C$5:$Q$11,O$2,0)</f>
        <v>0</v>
      </c>
      <c r="P124">
        <f>武魂升阶!P124*(1+VLOOKUP($B$1,武魂升星!$C$13:$Q$19,P$2,0))+VLOOKUP($B$1,武魂升星!$C$5:$Q$11,P$2,0)</f>
        <v>784.44</v>
      </c>
      <c r="Q124">
        <f>武魂升阶!Q124*(1+VLOOKUP($B$1,武魂升星!$C$13:$Q$19,Q$2,0))+VLOOKUP($B$1,武魂升星!$C$5:$Q$11,Q$2,0)</f>
        <v>784.44</v>
      </c>
      <c r="T124">
        <f>武魂升阶!T124*(1+VLOOKUP($B$1,武魂升星!$C$13:$Q$19,T$2,0))+VLOOKUP($B$1,武魂升星!$C$5:$Q$11,T$2,0)</f>
        <v>21752.264000000003</v>
      </c>
      <c r="U124">
        <f>武魂升阶!U124*(1+VLOOKUP($B$1,武魂升星!$C$13:$Q$19,U$2,0))+VLOOKUP($B$1,武魂升星!$C$5:$Q$11,U$2,0)</f>
        <v>7242.3820000000005</v>
      </c>
      <c r="V124">
        <f>武魂升阶!V124*(1+VLOOKUP($B$1,武魂升星!$C$13:$Q$19,V$2,0))+VLOOKUP($B$1,武魂升星!$C$5:$Q$11,V$2,0)</f>
        <v>1909.02</v>
      </c>
      <c r="W124">
        <f>武魂升阶!W124*(1+VLOOKUP($B$1,武魂升星!$C$13:$Q$19,W$2,0))+VLOOKUP($B$1,武魂升星!$C$5:$Q$11,W$2,0)</f>
        <v>1909.02</v>
      </c>
      <c r="X124">
        <f>武魂升阶!X124*(1+VLOOKUP($B$1,武魂升星!$C$13:$Q$19,X$2,0))+VLOOKUP($B$1,武魂升星!$C$5:$Q$11,X$2,0)</f>
        <v>457.89</v>
      </c>
      <c r="Y124">
        <f>武魂升阶!Y124*(1+VLOOKUP($B$1,武魂升星!$C$13:$Q$19,Y$2,0))+VLOOKUP($B$1,武魂升星!$C$5:$Q$11,Y$2,0)</f>
        <v>457.89</v>
      </c>
      <c r="Z124">
        <f>武魂升阶!Z124*(1+VLOOKUP($B$1,武魂升星!$C$13:$Q$19,Z$2,0))+VLOOKUP($B$1,武魂升星!$C$5:$Q$11,Z$2,0)</f>
        <v>475.49</v>
      </c>
      <c r="AA124">
        <f>武魂升阶!AA124*(1+VLOOKUP($B$1,武魂升星!$C$13:$Q$19,AA$2,0))+VLOOKUP($B$1,武魂升星!$C$5:$Q$11,AA$2,0)</f>
        <v>473.89</v>
      </c>
      <c r="AB124">
        <f>武魂升阶!AB124*(1+VLOOKUP($B$1,武魂升星!$C$13:$Q$19,AB$2,0))+VLOOKUP($B$1,武魂升星!$C$5:$Q$11,AB$2,0)</f>
        <v>465.89</v>
      </c>
      <c r="AC124">
        <f>武魂升阶!AC124*(1+VLOOKUP($B$1,武魂升星!$C$13:$Q$19,AC$2,0))+VLOOKUP($B$1,武魂升星!$C$5:$Q$11,AC$2,0)</f>
        <v>465.89</v>
      </c>
      <c r="AD124">
        <f>武魂升阶!AD124*(1+VLOOKUP($B$1,武魂升星!$C$13:$Q$19,AD$2,0))+VLOOKUP($B$1,武魂升星!$C$5:$Q$11,AD$2,0)</f>
        <v>0</v>
      </c>
      <c r="AE124">
        <f>武魂升阶!AE124*(1+VLOOKUP($B$1,武魂升星!$C$13:$Q$19,AE$2,0))+VLOOKUP($B$1,武魂升星!$C$5:$Q$11,AE$2,0)</f>
        <v>0</v>
      </c>
      <c r="AF124">
        <f>武魂升阶!AF124*(1+VLOOKUP($B$1,武魂升星!$C$13:$Q$19,AF$2,0))+VLOOKUP($B$1,武魂升星!$C$5:$Q$11,AF$2,0)</f>
        <v>784.44</v>
      </c>
      <c r="AG124">
        <f>武魂升阶!AG124*(1+VLOOKUP($B$1,武魂升星!$C$13:$Q$19,AG$2,0))+VLOOKUP($B$1,武魂升星!$C$5:$Q$11,AG$2,0)</f>
        <v>784.44</v>
      </c>
      <c r="AJ124">
        <f>武魂升阶!AJ124*(1+VLOOKUP($B$1,武魂升星!$C$13:$Q$19,AJ$2,0))+VLOOKUP($B$1,武魂升星!$C$5:$Q$11,AJ$2,0)</f>
        <v>20054.853999999999</v>
      </c>
      <c r="AK124">
        <f>武魂升阶!AK124*(1+VLOOKUP($B$1,武魂升星!$C$13:$Q$19,AK$2,0))+VLOOKUP($B$1,武魂升星!$C$5:$Q$11,AK$2,0)</f>
        <v>7526.2260000000006</v>
      </c>
      <c r="AL124">
        <f>武魂升阶!AL124*(1+VLOOKUP($B$1,武魂升星!$C$13:$Q$19,AL$2,0))+VLOOKUP($B$1,武魂升星!$C$5:$Q$11,AL$2,0)</f>
        <v>1708.78</v>
      </c>
      <c r="AM124">
        <f>武魂升阶!AM124*(1+VLOOKUP($B$1,武魂升星!$C$13:$Q$19,AM$2,0))+VLOOKUP($B$1,武魂升星!$C$5:$Q$11,AM$2,0)</f>
        <v>1708.78</v>
      </c>
      <c r="AN124">
        <f>武魂升阶!AN124*(1+VLOOKUP($B$1,武魂升星!$C$13:$Q$19,AN$2,0))+VLOOKUP($B$1,武魂升星!$C$5:$Q$11,AN$2,0)</f>
        <v>465.89</v>
      </c>
      <c r="AO124">
        <f>武魂升阶!AO124*(1+VLOOKUP($B$1,武魂升星!$C$13:$Q$19,AO$2,0))+VLOOKUP($B$1,武魂升星!$C$5:$Q$11,AO$2,0)</f>
        <v>465.89</v>
      </c>
      <c r="AP124">
        <f>武魂升阶!AP124*(1+VLOOKUP($B$1,武魂升星!$C$13:$Q$19,AP$2,0))+VLOOKUP($B$1,武魂升星!$C$5:$Q$11,AP$2,0)</f>
        <v>467.49</v>
      </c>
      <c r="AQ124">
        <f>武魂升阶!AQ124*(1+VLOOKUP($B$1,武魂升星!$C$13:$Q$19,AQ$2,0))+VLOOKUP($B$1,武魂升星!$C$5:$Q$11,AQ$2,0)</f>
        <v>465.89</v>
      </c>
      <c r="AR124">
        <f>武魂升阶!AR124*(1+VLOOKUP($B$1,武魂升星!$C$13:$Q$19,AR$2,0))+VLOOKUP($B$1,武魂升星!$C$5:$Q$11,AR$2,0)</f>
        <v>465.89</v>
      </c>
      <c r="AS124">
        <f>武魂升阶!AS124*(1+VLOOKUP($B$1,武魂升星!$C$13:$Q$19,AS$2,0))+VLOOKUP($B$1,武魂升星!$C$5:$Q$11,AS$2,0)</f>
        <v>465.89</v>
      </c>
      <c r="AT124">
        <f>武魂升阶!AT124*(1+VLOOKUP($B$1,武魂升星!$C$13:$Q$19,AT$2,0))+VLOOKUP($B$1,武魂升星!$C$5:$Q$11,AT$2,0)</f>
        <v>0</v>
      </c>
      <c r="AU124">
        <f>武魂升阶!AU124*(1+VLOOKUP($B$1,武魂升星!$C$13:$Q$19,AU$2,0))+VLOOKUP($B$1,武魂升星!$C$5:$Q$11,AU$2,0)</f>
        <v>0</v>
      </c>
      <c r="AV124">
        <f>武魂升阶!AV124*(1+VLOOKUP($B$1,武魂升星!$C$13:$Q$19,AV$2,0))+VLOOKUP($B$1,武魂升星!$C$5:$Q$11,AV$2,0)</f>
        <v>784.44</v>
      </c>
      <c r="AW124">
        <f>武魂升阶!AW124*(1+VLOOKUP($B$1,武魂升星!$C$13:$Q$19,AW$2,0))+VLOOKUP($B$1,武魂升星!$C$5:$Q$11,AW$2,0)</f>
        <v>784.44</v>
      </c>
      <c r="AZ124">
        <f>VLOOKUP($B$2,武魂升星!$C$21:$D$27,2,0)</f>
        <v>0.48</v>
      </c>
      <c r="BA124">
        <f>VLOOKUP($B$2,武魂升星!$C$21:$D$27,2,0)</f>
        <v>0.48</v>
      </c>
      <c r="BB124">
        <f>VLOOKUP($B$2,武魂升星!$C$21:$D$27,2,0)</f>
        <v>0.48</v>
      </c>
      <c r="BC124">
        <f>VLOOKUP($B$2,武魂升星!$C$21:$D$27,2,0)</f>
        <v>0.48</v>
      </c>
      <c r="BD124">
        <f>VLOOKUP($B$2,武魂升星!$C$21:$D$27,2,0)</f>
        <v>0.48</v>
      </c>
      <c r="BE124">
        <f>VLOOKUP($B$2,武魂升星!$C$21:$D$27,2,0)</f>
        <v>0.48</v>
      </c>
      <c r="BF124">
        <f>VLOOKUP($B$2,武魂升星!$C$21:$D$27,2,0)</f>
        <v>0.48</v>
      </c>
      <c r="BG124">
        <f>VLOOKUP($B$2,武魂升星!$C$21:$D$27,2,0)</f>
        <v>0.48</v>
      </c>
      <c r="BH124">
        <f>VLOOKUP($B$2,武魂升星!$C$21:$D$27,2,0)</f>
        <v>0.48</v>
      </c>
      <c r="BI124">
        <f>VLOOKUP($B$2,武魂升星!$C$21:$D$27,2,0)</f>
        <v>0.48</v>
      </c>
      <c r="BJ124">
        <f>VLOOKUP($B$2,武魂升星!$C$21:$D$27,2,0)</f>
        <v>0.48</v>
      </c>
      <c r="BK124">
        <f>VLOOKUP($B$2,武魂升星!$C$21:$D$27,2,0)</f>
        <v>0.48</v>
      </c>
      <c r="BL124">
        <f>VLOOKUP($B$2,武魂升星!$C$21:$D$27,2,0)</f>
        <v>0.48</v>
      </c>
      <c r="BM124">
        <f>VLOOKUP($B$2,武魂升星!$C$21:$D$27,2,0)</f>
        <v>0.48</v>
      </c>
    </row>
    <row r="125" spans="2:65" x14ac:dyDescent="0.2">
      <c r="B125">
        <v>121</v>
      </c>
      <c r="D125">
        <f>武魂升阶!D125*(1+VLOOKUP($B$1,武魂升星!$C$13:$Q$19,D$2,0))+VLOOKUP($B$1,武魂升星!$C$5:$Q$11,D$2,0)</f>
        <v>23581.674000000006</v>
      </c>
      <c r="E125">
        <f>武魂升阶!E125*(1+VLOOKUP($B$1,武魂升星!$C$13:$Q$19,E$2,0))+VLOOKUP($B$1,武魂升星!$C$5:$Q$11,E$2,0)</f>
        <v>6999.4139999999998</v>
      </c>
      <c r="F125">
        <f>武魂升阶!F125*(1+VLOOKUP($B$1,武魂升星!$C$13:$Q$19,F$2,0))+VLOOKUP($B$1,武魂升星!$C$5:$Q$11,F$2,0)</f>
        <v>2132.8440000000001</v>
      </c>
      <c r="G125">
        <f>武魂升阶!G125*(1+VLOOKUP($B$1,武魂升星!$C$13:$Q$19,G$2,0))+VLOOKUP($B$1,武魂升星!$C$5:$Q$11,G$2,0)</f>
        <v>2132.8440000000001</v>
      </c>
      <c r="H125">
        <f>武魂升阶!H125*(1+VLOOKUP($B$1,武魂升星!$C$13:$Q$19,H$2,0))+VLOOKUP($B$1,武魂升星!$C$5:$Q$11,H$2,0)</f>
        <v>469.09000000000003</v>
      </c>
      <c r="I125">
        <f>武魂升阶!I125*(1+VLOOKUP($B$1,武魂升星!$C$13:$Q$19,I$2,0))+VLOOKUP($B$1,武魂升星!$C$5:$Q$11,I$2,0)</f>
        <v>469.09000000000003</v>
      </c>
      <c r="J125">
        <f>武魂升阶!J125*(1+VLOOKUP($B$1,武魂升星!$C$13:$Q$19,J$2,0))+VLOOKUP($B$1,武魂升星!$C$5:$Q$11,J$2,0)</f>
        <v>470.69</v>
      </c>
      <c r="K125">
        <f>武魂升阶!K125*(1+VLOOKUP($B$1,武魂升星!$C$13:$Q$19,K$2,0))+VLOOKUP($B$1,武魂升星!$C$5:$Q$11,K$2,0)</f>
        <v>469.09000000000003</v>
      </c>
      <c r="L125">
        <f>武魂升阶!L125*(1+VLOOKUP($B$1,武魂升星!$C$13:$Q$19,L$2,0))+VLOOKUP($B$1,武魂升星!$C$5:$Q$11,L$2,0)</f>
        <v>469.09000000000003</v>
      </c>
      <c r="M125">
        <f>武魂升阶!M125*(1+VLOOKUP($B$1,武魂升星!$C$13:$Q$19,M$2,0))+VLOOKUP($B$1,武魂升星!$C$5:$Q$11,M$2,0)</f>
        <v>469.09000000000003</v>
      </c>
      <c r="N125">
        <f>武魂升阶!N125*(1+VLOOKUP($B$1,武魂升星!$C$13:$Q$19,N$2,0))+VLOOKUP($B$1,武魂升星!$C$5:$Q$11,N$2,0)</f>
        <v>0</v>
      </c>
      <c r="O125">
        <f>武魂升阶!O125*(1+VLOOKUP($B$1,武魂升星!$C$13:$Q$19,O$2,0))+VLOOKUP($B$1,武魂升星!$C$5:$Q$11,O$2,0)</f>
        <v>0</v>
      </c>
      <c r="P125">
        <f>武魂升阶!P125*(1+VLOOKUP($B$1,武魂升星!$C$13:$Q$19,P$2,0))+VLOOKUP($B$1,武魂升星!$C$5:$Q$11,P$2,0)</f>
        <v>790.44</v>
      </c>
      <c r="Q125">
        <f>武魂升阶!Q125*(1+VLOOKUP($B$1,武魂升星!$C$13:$Q$19,Q$2,0))+VLOOKUP($B$1,武魂升星!$C$5:$Q$11,Q$2,0)</f>
        <v>790.44</v>
      </c>
      <c r="T125">
        <f>武魂升阶!T125*(1+VLOOKUP($B$1,武魂升星!$C$13:$Q$19,T$2,0))+VLOOKUP($B$1,武魂升星!$C$5:$Q$11,T$2,0)</f>
        <v>21871.064000000002</v>
      </c>
      <c r="U125">
        <f>武魂升阶!U125*(1+VLOOKUP($B$1,武魂升星!$C$13:$Q$19,U$2,0))+VLOOKUP($B$1,武魂升星!$C$5:$Q$11,U$2,0)</f>
        <v>7279.7820000000002</v>
      </c>
      <c r="V125">
        <f>武魂升阶!V125*(1+VLOOKUP($B$1,武魂升星!$C$13:$Q$19,V$2,0))+VLOOKUP($B$1,武魂升星!$C$5:$Q$11,V$2,0)</f>
        <v>1918.62</v>
      </c>
      <c r="W125">
        <f>武魂升阶!W125*(1+VLOOKUP($B$1,武魂升星!$C$13:$Q$19,W$2,0))+VLOOKUP($B$1,武魂升星!$C$5:$Q$11,W$2,0)</f>
        <v>1918.62</v>
      </c>
      <c r="X125">
        <f>武魂升阶!X125*(1+VLOOKUP($B$1,武魂升星!$C$13:$Q$19,X$2,0))+VLOOKUP($B$1,武魂升星!$C$5:$Q$11,X$2,0)</f>
        <v>461.09000000000003</v>
      </c>
      <c r="Y125">
        <f>武魂升阶!Y125*(1+VLOOKUP($B$1,武魂升星!$C$13:$Q$19,Y$2,0))+VLOOKUP($B$1,武魂升星!$C$5:$Q$11,Y$2,0)</f>
        <v>461.09000000000003</v>
      </c>
      <c r="Z125">
        <f>武魂升阶!Z125*(1+VLOOKUP($B$1,武魂升星!$C$13:$Q$19,Z$2,0))+VLOOKUP($B$1,武魂升星!$C$5:$Q$11,Z$2,0)</f>
        <v>478.69</v>
      </c>
      <c r="AA125">
        <f>武魂升阶!AA125*(1+VLOOKUP($B$1,武魂升星!$C$13:$Q$19,AA$2,0))+VLOOKUP($B$1,武魂升星!$C$5:$Q$11,AA$2,0)</f>
        <v>477.09000000000003</v>
      </c>
      <c r="AB125">
        <f>武魂升阶!AB125*(1+VLOOKUP($B$1,武魂升星!$C$13:$Q$19,AB$2,0))+VLOOKUP($B$1,武魂升星!$C$5:$Q$11,AB$2,0)</f>
        <v>469.09000000000003</v>
      </c>
      <c r="AC125">
        <f>武魂升阶!AC125*(1+VLOOKUP($B$1,武魂升星!$C$13:$Q$19,AC$2,0))+VLOOKUP($B$1,武魂升星!$C$5:$Q$11,AC$2,0)</f>
        <v>469.09000000000003</v>
      </c>
      <c r="AD125">
        <f>武魂升阶!AD125*(1+VLOOKUP($B$1,武魂升星!$C$13:$Q$19,AD$2,0))+VLOOKUP($B$1,武魂升星!$C$5:$Q$11,AD$2,0)</f>
        <v>0</v>
      </c>
      <c r="AE125">
        <f>武魂升阶!AE125*(1+VLOOKUP($B$1,武魂升星!$C$13:$Q$19,AE$2,0))+VLOOKUP($B$1,武魂升星!$C$5:$Q$11,AE$2,0)</f>
        <v>0</v>
      </c>
      <c r="AF125">
        <f>武魂升阶!AF125*(1+VLOOKUP($B$1,武魂升星!$C$13:$Q$19,AF$2,0))+VLOOKUP($B$1,武魂升星!$C$5:$Q$11,AF$2,0)</f>
        <v>790.44</v>
      </c>
      <c r="AG125">
        <f>武魂升阶!AG125*(1+VLOOKUP($B$1,武魂升星!$C$13:$Q$19,AG$2,0))+VLOOKUP($B$1,武魂升星!$C$5:$Q$11,AG$2,0)</f>
        <v>790.44</v>
      </c>
      <c r="AJ125">
        <f>武魂升阶!AJ125*(1+VLOOKUP($B$1,武魂升星!$C$13:$Q$19,AJ$2,0))+VLOOKUP($B$1,武魂升星!$C$5:$Q$11,AJ$2,0)</f>
        <v>20160.454000000002</v>
      </c>
      <c r="AK125">
        <f>武魂升阶!AK125*(1+VLOOKUP($B$1,武魂升星!$C$13:$Q$19,AK$2,0))+VLOOKUP($B$1,武魂升星!$C$5:$Q$11,AK$2,0)</f>
        <v>7565.826</v>
      </c>
      <c r="AL125">
        <f>武魂升阶!AL125*(1+VLOOKUP($B$1,武魂升星!$C$13:$Q$19,AL$2,0))+VLOOKUP($B$1,武魂升星!$C$5:$Q$11,AL$2,0)</f>
        <v>1716.78</v>
      </c>
      <c r="AM125">
        <f>武魂升阶!AM125*(1+VLOOKUP($B$1,武魂升星!$C$13:$Q$19,AM$2,0))+VLOOKUP($B$1,武魂升星!$C$5:$Q$11,AM$2,0)</f>
        <v>1716.78</v>
      </c>
      <c r="AN125">
        <f>武魂升阶!AN125*(1+VLOOKUP($B$1,武魂升星!$C$13:$Q$19,AN$2,0))+VLOOKUP($B$1,武魂升星!$C$5:$Q$11,AN$2,0)</f>
        <v>469.09000000000003</v>
      </c>
      <c r="AO125">
        <f>武魂升阶!AO125*(1+VLOOKUP($B$1,武魂升星!$C$13:$Q$19,AO$2,0))+VLOOKUP($B$1,武魂升星!$C$5:$Q$11,AO$2,0)</f>
        <v>469.09000000000003</v>
      </c>
      <c r="AP125">
        <f>武魂升阶!AP125*(1+VLOOKUP($B$1,武魂升星!$C$13:$Q$19,AP$2,0))+VLOOKUP($B$1,武魂升星!$C$5:$Q$11,AP$2,0)</f>
        <v>470.69</v>
      </c>
      <c r="AQ125">
        <f>武魂升阶!AQ125*(1+VLOOKUP($B$1,武魂升星!$C$13:$Q$19,AQ$2,0))+VLOOKUP($B$1,武魂升星!$C$5:$Q$11,AQ$2,0)</f>
        <v>469.09000000000003</v>
      </c>
      <c r="AR125">
        <f>武魂升阶!AR125*(1+VLOOKUP($B$1,武魂升星!$C$13:$Q$19,AR$2,0))+VLOOKUP($B$1,武魂升星!$C$5:$Q$11,AR$2,0)</f>
        <v>469.09000000000003</v>
      </c>
      <c r="AS125">
        <f>武魂升阶!AS125*(1+VLOOKUP($B$1,武魂升星!$C$13:$Q$19,AS$2,0))+VLOOKUP($B$1,武魂升星!$C$5:$Q$11,AS$2,0)</f>
        <v>469.09000000000003</v>
      </c>
      <c r="AT125">
        <f>武魂升阶!AT125*(1+VLOOKUP($B$1,武魂升星!$C$13:$Q$19,AT$2,0))+VLOOKUP($B$1,武魂升星!$C$5:$Q$11,AT$2,0)</f>
        <v>0</v>
      </c>
      <c r="AU125">
        <f>武魂升阶!AU125*(1+VLOOKUP($B$1,武魂升星!$C$13:$Q$19,AU$2,0))+VLOOKUP($B$1,武魂升星!$C$5:$Q$11,AU$2,0)</f>
        <v>0</v>
      </c>
      <c r="AV125">
        <f>武魂升阶!AV125*(1+VLOOKUP($B$1,武魂升星!$C$13:$Q$19,AV$2,0))+VLOOKUP($B$1,武魂升星!$C$5:$Q$11,AV$2,0)</f>
        <v>790.44</v>
      </c>
      <c r="AW125">
        <f>武魂升阶!AW125*(1+VLOOKUP($B$1,武魂升星!$C$13:$Q$19,AW$2,0))+VLOOKUP($B$1,武魂升星!$C$5:$Q$11,AW$2,0)</f>
        <v>790.44</v>
      </c>
      <c r="AZ125">
        <f>VLOOKUP($B$2,武魂升星!$C$21:$D$27,2,0)</f>
        <v>0.48</v>
      </c>
      <c r="BA125">
        <f>VLOOKUP($B$2,武魂升星!$C$21:$D$27,2,0)</f>
        <v>0.48</v>
      </c>
      <c r="BB125">
        <f>VLOOKUP($B$2,武魂升星!$C$21:$D$27,2,0)</f>
        <v>0.48</v>
      </c>
      <c r="BC125">
        <f>VLOOKUP($B$2,武魂升星!$C$21:$D$27,2,0)</f>
        <v>0.48</v>
      </c>
      <c r="BD125">
        <f>VLOOKUP($B$2,武魂升星!$C$21:$D$27,2,0)</f>
        <v>0.48</v>
      </c>
      <c r="BE125">
        <f>VLOOKUP($B$2,武魂升星!$C$21:$D$27,2,0)</f>
        <v>0.48</v>
      </c>
      <c r="BF125">
        <f>VLOOKUP($B$2,武魂升星!$C$21:$D$27,2,0)</f>
        <v>0.48</v>
      </c>
      <c r="BG125">
        <f>VLOOKUP($B$2,武魂升星!$C$21:$D$27,2,0)</f>
        <v>0.48</v>
      </c>
      <c r="BH125">
        <f>VLOOKUP($B$2,武魂升星!$C$21:$D$27,2,0)</f>
        <v>0.48</v>
      </c>
      <c r="BI125">
        <f>VLOOKUP($B$2,武魂升星!$C$21:$D$27,2,0)</f>
        <v>0.48</v>
      </c>
      <c r="BJ125">
        <f>VLOOKUP($B$2,武魂升星!$C$21:$D$27,2,0)</f>
        <v>0.48</v>
      </c>
      <c r="BK125">
        <f>VLOOKUP($B$2,武魂升星!$C$21:$D$27,2,0)</f>
        <v>0.48</v>
      </c>
      <c r="BL125">
        <f>VLOOKUP($B$2,武魂升星!$C$21:$D$27,2,0)</f>
        <v>0.48</v>
      </c>
      <c r="BM125">
        <f>VLOOKUP($B$2,武魂升星!$C$21:$D$27,2,0)</f>
        <v>0.48</v>
      </c>
    </row>
    <row r="126" spans="2:65" x14ac:dyDescent="0.2">
      <c r="B126">
        <v>122</v>
      </c>
      <c r="D126">
        <f>武魂升阶!D126*(1+VLOOKUP($B$1,武魂升星!$C$13:$Q$19,D$2,0))+VLOOKUP($B$1,武魂升星!$C$5:$Q$11,D$2,0)</f>
        <v>23713.674000000006</v>
      </c>
      <c r="E126">
        <f>武魂升阶!E126*(1+VLOOKUP($B$1,武魂升星!$C$13:$Q$19,E$2,0))+VLOOKUP($B$1,武魂升星!$C$5:$Q$11,E$2,0)</f>
        <v>7034.6140000000005</v>
      </c>
      <c r="F126">
        <f>武魂升阶!F126*(1+VLOOKUP($B$1,武魂升星!$C$13:$Q$19,F$2,0))+VLOOKUP($B$1,武魂升星!$C$5:$Q$11,F$2,0)</f>
        <v>2144.0439999999999</v>
      </c>
      <c r="G126">
        <f>武魂升阶!G126*(1+VLOOKUP($B$1,武魂升星!$C$13:$Q$19,G$2,0))+VLOOKUP($B$1,武魂升星!$C$5:$Q$11,G$2,0)</f>
        <v>2144.0439999999999</v>
      </c>
      <c r="H126">
        <f>武魂升阶!H126*(1+VLOOKUP($B$1,武魂升星!$C$13:$Q$19,H$2,0))+VLOOKUP($B$1,武魂升星!$C$5:$Q$11,H$2,0)</f>
        <v>472.29</v>
      </c>
      <c r="I126">
        <f>武魂升阶!I126*(1+VLOOKUP($B$1,武魂升星!$C$13:$Q$19,I$2,0))+VLOOKUP($B$1,武魂升星!$C$5:$Q$11,I$2,0)</f>
        <v>472.29</v>
      </c>
      <c r="J126">
        <f>武魂升阶!J126*(1+VLOOKUP($B$1,武魂升星!$C$13:$Q$19,J$2,0))+VLOOKUP($B$1,武魂升星!$C$5:$Q$11,J$2,0)</f>
        <v>473.89</v>
      </c>
      <c r="K126">
        <f>武魂升阶!K126*(1+VLOOKUP($B$1,武魂升星!$C$13:$Q$19,K$2,0))+VLOOKUP($B$1,武魂升星!$C$5:$Q$11,K$2,0)</f>
        <v>472.29</v>
      </c>
      <c r="L126">
        <f>武魂升阶!L126*(1+VLOOKUP($B$1,武魂升星!$C$13:$Q$19,L$2,0))+VLOOKUP($B$1,武魂升星!$C$5:$Q$11,L$2,0)</f>
        <v>472.29</v>
      </c>
      <c r="M126">
        <f>武魂升阶!M126*(1+VLOOKUP($B$1,武魂升星!$C$13:$Q$19,M$2,0))+VLOOKUP($B$1,武魂升星!$C$5:$Q$11,M$2,0)</f>
        <v>472.29</v>
      </c>
      <c r="N126">
        <f>武魂升阶!N126*(1+VLOOKUP($B$1,武魂升星!$C$13:$Q$19,N$2,0))+VLOOKUP($B$1,武魂升星!$C$5:$Q$11,N$2,0)</f>
        <v>0</v>
      </c>
      <c r="O126">
        <f>武魂升阶!O126*(1+VLOOKUP($B$1,武魂升星!$C$13:$Q$19,O$2,0))+VLOOKUP($B$1,武魂升星!$C$5:$Q$11,O$2,0)</f>
        <v>0</v>
      </c>
      <c r="P126">
        <f>武魂升阶!P126*(1+VLOOKUP($B$1,武魂升星!$C$13:$Q$19,P$2,0))+VLOOKUP($B$1,武魂升星!$C$5:$Q$11,P$2,0)</f>
        <v>796.44</v>
      </c>
      <c r="Q126">
        <f>武魂升阶!Q126*(1+VLOOKUP($B$1,武魂升星!$C$13:$Q$19,Q$2,0))+VLOOKUP($B$1,武魂升星!$C$5:$Q$11,Q$2,0)</f>
        <v>796.44</v>
      </c>
      <c r="T126">
        <f>武魂升阶!T126*(1+VLOOKUP($B$1,武魂升星!$C$13:$Q$19,T$2,0))+VLOOKUP($B$1,武魂升星!$C$5:$Q$11,T$2,0)</f>
        <v>21989.864000000001</v>
      </c>
      <c r="U126">
        <f>武魂升阶!U126*(1+VLOOKUP($B$1,武魂升星!$C$13:$Q$19,U$2,0))+VLOOKUP($B$1,武魂升星!$C$5:$Q$11,U$2,0)</f>
        <v>7317.1819999999998</v>
      </c>
      <c r="V126">
        <f>武魂升阶!V126*(1+VLOOKUP($B$1,武魂升星!$C$13:$Q$19,V$2,0))+VLOOKUP($B$1,武魂升星!$C$5:$Q$11,V$2,0)</f>
        <v>1928.22</v>
      </c>
      <c r="W126">
        <f>武魂升阶!W126*(1+VLOOKUP($B$1,武魂升星!$C$13:$Q$19,W$2,0))+VLOOKUP($B$1,武魂升星!$C$5:$Q$11,W$2,0)</f>
        <v>1928.22</v>
      </c>
      <c r="X126">
        <f>武魂升阶!X126*(1+VLOOKUP($B$1,武魂升星!$C$13:$Q$19,X$2,0))+VLOOKUP($B$1,武魂升星!$C$5:$Q$11,X$2,0)</f>
        <v>464.29</v>
      </c>
      <c r="Y126">
        <f>武魂升阶!Y126*(1+VLOOKUP($B$1,武魂升星!$C$13:$Q$19,Y$2,0))+VLOOKUP($B$1,武魂升星!$C$5:$Q$11,Y$2,0)</f>
        <v>464.29</v>
      </c>
      <c r="Z126">
        <f>武魂升阶!Z126*(1+VLOOKUP($B$1,武魂升星!$C$13:$Q$19,Z$2,0))+VLOOKUP($B$1,武魂升星!$C$5:$Q$11,Z$2,0)</f>
        <v>481.89</v>
      </c>
      <c r="AA126">
        <f>武魂升阶!AA126*(1+VLOOKUP($B$1,武魂升星!$C$13:$Q$19,AA$2,0))+VLOOKUP($B$1,武魂升星!$C$5:$Q$11,AA$2,0)</f>
        <v>480.29</v>
      </c>
      <c r="AB126">
        <f>武魂升阶!AB126*(1+VLOOKUP($B$1,武魂升星!$C$13:$Q$19,AB$2,0))+VLOOKUP($B$1,武魂升星!$C$5:$Q$11,AB$2,0)</f>
        <v>472.29</v>
      </c>
      <c r="AC126">
        <f>武魂升阶!AC126*(1+VLOOKUP($B$1,武魂升星!$C$13:$Q$19,AC$2,0))+VLOOKUP($B$1,武魂升星!$C$5:$Q$11,AC$2,0)</f>
        <v>472.29</v>
      </c>
      <c r="AD126">
        <f>武魂升阶!AD126*(1+VLOOKUP($B$1,武魂升星!$C$13:$Q$19,AD$2,0))+VLOOKUP($B$1,武魂升星!$C$5:$Q$11,AD$2,0)</f>
        <v>0</v>
      </c>
      <c r="AE126">
        <f>武魂升阶!AE126*(1+VLOOKUP($B$1,武魂升星!$C$13:$Q$19,AE$2,0))+VLOOKUP($B$1,武魂升星!$C$5:$Q$11,AE$2,0)</f>
        <v>0</v>
      </c>
      <c r="AF126">
        <f>武魂升阶!AF126*(1+VLOOKUP($B$1,武魂升星!$C$13:$Q$19,AF$2,0))+VLOOKUP($B$1,武魂升星!$C$5:$Q$11,AF$2,0)</f>
        <v>796.44</v>
      </c>
      <c r="AG126">
        <f>武魂升阶!AG126*(1+VLOOKUP($B$1,武魂升星!$C$13:$Q$19,AG$2,0))+VLOOKUP($B$1,武魂升星!$C$5:$Q$11,AG$2,0)</f>
        <v>796.44</v>
      </c>
      <c r="AJ126">
        <f>武魂升阶!AJ126*(1+VLOOKUP($B$1,武魂升星!$C$13:$Q$19,AJ$2,0))+VLOOKUP($B$1,武魂升星!$C$5:$Q$11,AJ$2,0)</f>
        <v>20266.054000000004</v>
      </c>
      <c r="AK126">
        <f>武魂升阶!AK126*(1+VLOOKUP($B$1,武魂升星!$C$13:$Q$19,AK$2,0))+VLOOKUP($B$1,武魂升星!$C$5:$Q$11,AK$2,0)</f>
        <v>7605.4260000000004</v>
      </c>
      <c r="AL126">
        <f>武魂升阶!AL126*(1+VLOOKUP($B$1,武魂升星!$C$13:$Q$19,AL$2,0))+VLOOKUP($B$1,武魂升星!$C$5:$Q$11,AL$2,0)</f>
        <v>1724.78</v>
      </c>
      <c r="AM126">
        <f>武魂升阶!AM126*(1+VLOOKUP($B$1,武魂升星!$C$13:$Q$19,AM$2,0))+VLOOKUP($B$1,武魂升星!$C$5:$Q$11,AM$2,0)</f>
        <v>1724.78</v>
      </c>
      <c r="AN126">
        <f>武魂升阶!AN126*(1+VLOOKUP($B$1,武魂升星!$C$13:$Q$19,AN$2,0))+VLOOKUP($B$1,武魂升星!$C$5:$Q$11,AN$2,0)</f>
        <v>472.29</v>
      </c>
      <c r="AO126">
        <f>武魂升阶!AO126*(1+VLOOKUP($B$1,武魂升星!$C$13:$Q$19,AO$2,0))+VLOOKUP($B$1,武魂升星!$C$5:$Q$11,AO$2,0)</f>
        <v>472.29</v>
      </c>
      <c r="AP126">
        <f>武魂升阶!AP126*(1+VLOOKUP($B$1,武魂升星!$C$13:$Q$19,AP$2,0))+VLOOKUP($B$1,武魂升星!$C$5:$Q$11,AP$2,0)</f>
        <v>473.89</v>
      </c>
      <c r="AQ126">
        <f>武魂升阶!AQ126*(1+VLOOKUP($B$1,武魂升星!$C$13:$Q$19,AQ$2,0))+VLOOKUP($B$1,武魂升星!$C$5:$Q$11,AQ$2,0)</f>
        <v>472.29</v>
      </c>
      <c r="AR126">
        <f>武魂升阶!AR126*(1+VLOOKUP($B$1,武魂升星!$C$13:$Q$19,AR$2,0))+VLOOKUP($B$1,武魂升星!$C$5:$Q$11,AR$2,0)</f>
        <v>472.29</v>
      </c>
      <c r="AS126">
        <f>武魂升阶!AS126*(1+VLOOKUP($B$1,武魂升星!$C$13:$Q$19,AS$2,0))+VLOOKUP($B$1,武魂升星!$C$5:$Q$11,AS$2,0)</f>
        <v>472.29</v>
      </c>
      <c r="AT126">
        <f>武魂升阶!AT126*(1+VLOOKUP($B$1,武魂升星!$C$13:$Q$19,AT$2,0))+VLOOKUP($B$1,武魂升星!$C$5:$Q$11,AT$2,0)</f>
        <v>0</v>
      </c>
      <c r="AU126">
        <f>武魂升阶!AU126*(1+VLOOKUP($B$1,武魂升星!$C$13:$Q$19,AU$2,0))+VLOOKUP($B$1,武魂升星!$C$5:$Q$11,AU$2,0)</f>
        <v>0</v>
      </c>
      <c r="AV126">
        <f>武魂升阶!AV126*(1+VLOOKUP($B$1,武魂升星!$C$13:$Q$19,AV$2,0))+VLOOKUP($B$1,武魂升星!$C$5:$Q$11,AV$2,0)</f>
        <v>796.44</v>
      </c>
      <c r="AW126">
        <f>武魂升阶!AW126*(1+VLOOKUP($B$1,武魂升星!$C$13:$Q$19,AW$2,0))+VLOOKUP($B$1,武魂升星!$C$5:$Q$11,AW$2,0)</f>
        <v>796.44</v>
      </c>
      <c r="AZ126">
        <f>VLOOKUP($B$2,武魂升星!$C$21:$D$27,2,0)</f>
        <v>0.48</v>
      </c>
      <c r="BA126">
        <f>VLOOKUP($B$2,武魂升星!$C$21:$D$27,2,0)</f>
        <v>0.48</v>
      </c>
      <c r="BB126">
        <f>VLOOKUP($B$2,武魂升星!$C$21:$D$27,2,0)</f>
        <v>0.48</v>
      </c>
      <c r="BC126">
        <f>VLOOKUP($B$2,武魂升星!$C$21:$D$27,2,0)</f>
        <v>0.48</v>
      </c>
      <c r="BD126">
        <f>VLOOKUP($B$2,武魂升星!$C$21:$D$27,2,0)</f>
        <v>0.48</v>
      </c>
      <c r="BE126">
        <f>VLOOKUP($B$2,武魂升星!$C$21:$D$27,2,0)</f>
        <v>0.48</v>
      </c>
      <c r="BF126">
        <f>VLOOKUP($B$2,武魂升星!$C$21:$D$27,2,0)</f>
        <v>0.48</v>
      </c>
      <c r="BG126">
        <f>VLOOKUP($B$2,武魂升星!$C$21:$D$27,2,0)</f>
        <v>0.48</v>
      </c>
      <c r="BH126">
        <f>VLOOKUP($B$2,武魂升星!$C$21:$D$27,2,0)</f>
        <v>0.48</v>
      </c>
      <c r="BI126">
        <f>VLOOKUP($B$2,武魂升星!$C$21:$D$27,2,0)</f>
        <v>0.48</v>
      </c>
      <c r="BJ126">
        <f>VLOOKUP($B$2,武魂升星!$C$21:$D$27,2,0)</f>
        <v>0.48</v>
      </c>
      <c r="BK126">
        <f>VLOOKUP($B$2,武魂升星!$C$21:$D$27,2,0)</f>
        <v>0.48</v>
      </c>
      <c r="BL126">
        <f>VLOOKUP($B$2,武魂升星!$C$21:$D$27,2,0)</f>
        <v>0.48</v>
      </c>
      <c r="BM126">
        <f>VLOOKUP($B$2,武魂升星!$C$21:$D$27,2,0)</f>
        <v>0.48</v>
      </c>
    </row>
    <row r="127" spans="2:65" x14ac:dyDescent="0.2">
      <c r="B127">
        <v>123</v>
      </c>
      <c r="D127">
        <f>武魂升阶!D127*(1+VLOOKUP($B$1,武魂升星!$C$13:$Q$19,D$2,0))+VLOOKUP($B$1,武魂升星!$C$5:$Q$11,D$2,0)</f>
        <v>23845.674000000006</v>
      </c>
      <c r="E127">
        <f>武魂升阶!E127*(1+VLOOKUP($B$1,武魂升星!$C$13:$Q$19,E$2,0))+VLOOKUP($B$1,武魂升星!$C$5:$Q$11,E$2,0)</f>
        <v>7069.8140000000003</v>
      </c>
      <c r="F127">
        <f>武魂升阶!F127*(1+VLOOKUP($B$1,武魂升星!$C$13:$Q$19,F$2,0))+VLOOKUP($B$1,武魂升星!$C$5:$Q$11,F$2,0)</f>
        <v>2155.2440000000001</v>
      </c>
      <c r="G127">
        <f>武魂升阶!G127*(1+VLOOKUP($B$1,武魂升星!$C$13:$Q$19,G$2,0))+VLOOKUP($B$1,武魂升星!$C$5:$Q$11,G$2,0)</f>
        <v>2155.2440000000001</v>
      </c>
      <c r="H127">
        <f>武魂升阶!H127*(1+VLOOKUP($B$1,武魂升星!$C$13:$Q$19,H$2,0))+VLOOKUP($B$1,武魂升星!$C$5:$Q$11,H$2,0)</f>
        <v>475.49</v>
      </c>
      <c r="I127">
        <f>武魂升阶!I127*(1+VLOOKUP($B$1,武魂升星!$C$13:$Q$19,I$2,0))+VLOOKUP($B$1,武魂升星!$C$5:$Q$11,I$2,0)</f>
        <v>475.49</v>
      </c>
      <c r="J127">
        <f>武魂升阶!J127*(1+VLOOKUP($B$1,武魂升星!$C$13:$Q$19,J$2,0))+VLOOKUP($B$1,武魂升星!$C$5:$Q$11,J$2,0)</f>
        <v>477.09000000000003</v>
      </c>
      <c r="K127">
        <f>武魂升阶!K127*(1+VLOOKUP($B$1,武魂升星!$C$13:$Q$19,K$2,0))+VLOOKUP($B$1,武魂升星!$C$5:$Q$11,K$2,0)</f>
        <v>475.49</v>
      </c>
      <c r="L127">
        <f>武魂升阶!L127*(1+VLOOKUP($B$1,武魂升星!$C$13:$Q$19,L$2,0))+VLOOKUP($B$1,武魂升星!$C$5:$Q$11,L$2,0)</f>
        <v>475.49</v>
      </c>
      <c r="M127">
        <f>武魂升阶!M127*(1+VLOOKUP($B$1,武魂升星!$C$13:$Q$19,M$2,0))+VLOOKUP($B$1,武魂升星!$C$5:$Q$11,M$2,0)</f>
        <v>475.49</v>
      </c>
      <c r="N127">
        <f>武魂升阶!N127*(1+VLOOKUP($B$1,武魂升星!$C$13:$Q$19,N$2,0))+VLOOKUP($B$1,武魂升星!$C$5:$Q$11,N$2,0)</f>
        <v>0</v>
      </c>
      <c r="O127">
        <f>武魂升阶!O127*(1+VLOOKUP($B$1,武魂升星!$C$13:$Q$19,O$2,0))+VLOOKUP($B$1,武魂升星!$C$5:$Q$11,O$2,0)</f>
        <v>0</v>
      </c>
      <c r="P127">
        <f>武魂升阶!P127*(1+VLOOKUP($B$1,武魂升星!$C$13:$Q$19,P$2,0))+VLOOKUP($B$1,武魂升星!$C$5:$Q$11,P$2,0)</f>
        <v>802.44</v>
      </c>
      <c r="Q127">
        <f>武魂升阶!Q127*(1+VLOOKUP($B$1,武魂升星!$C$13:$Q$19,Q$2,0))+VLOOKUP($B$1,武魂升星!$C$5:$Q$11,Q$2,0)</f>
        <v>802.44</v>
      </c>
      <c r="T127">
        <f>武魂升阶!T127*(1+VLOOKUP($B$1,武魂升星!$C$13:$Q$19,T$2,0))+VLOOKUP($B$1,武魂升星!$C$5:$Q$11,T$2,0)</f>
        <v>22108.664000000004</v>
      </c>
      <c r="U127">
        <f>武魂升阶!U127*(1+VLOOKUP($B$1,武魂升星!$C$13:$Q$19,U$2,0))+VLOOKUP($B$1,武魂升星!$C$5:$Q$11,U$2,0)</f>
        <v>7354.5820000000003</v>
      </c>
      <c r="V127">
        <f>武魂升阶!V127*(1+VLOOKUP($B$1,武魂升星!$C$13:$Q$19,V$2,0))+VLOOKUP($B$1,武魂升星!$C$5:$Q$11,V$2,0)</f>
        <v>1937.82</v>
      </c>
      <c r="W127">
        <f>武魂升阶!W127*(1+VLOOKUP($B$1,武魂升星!$C$13:$Q$19,W$2,0))+VLOOKUP($B$1,武魂升星!$C$5:$Q$11,W$2,0)</f>
        <v>1937.82</v>
      </c>
      <c r="X127">
        <f>武魂升阶!X127*(1+VLOOKUP($B$1,武魂升星!$C$13:$Q$19,X$2,0))+VLOOKUP($B$1,武魂升星!$C$5:$Q$11,X$2,0)</f>
        <v>467.49</v>
      </c>
      <c r="Y127">
        <f>武魂升阶!Y127*(1+VLOOKUP($B$1,武魂升星!$C$13:$Q$19,Y$2,0))+VLOOKUP($B$1,武魂升星!$C$5:$Q$11,Y$2,0)</f>
        <v>467.49</v>
      </c>
      <c r="Z127">
        <f>武魂升阶!Z127*(1+VLOOKUP($B$1,武魂升星!$C$13:$Q$19,Z$2,0))+VLOOKUP($B$1,武魂升星!$C$5:$Q$11,Z$2,0)</f>
        <v>485.09000000000003</v>
      </c>
      <c r="AA127">
        <f>武魂升阶!AA127*(1+VLOOKUP($B$1,武魂升星!$C$13:$Q$19,AA$2,0))+VLOOKUP($B$1,武魂升星!$C$5:$Q$11,AA$2,0)</f>
        <v>483.49</v>
      </c>
      <c r="AB127">
        <f>武魂升阶!AB127*(1+VLOOKUP($B$1,武魂升星!$C$13:$Q$19,AB$2,0))+VLOOKUP($B$1,武魂升星!$C$5:$Q$11,AB$2,0)</f>
        <v>475.49</v>
      </c>
      <c r="AC127">
        <f>武魂升阶!AC127*(1+VLOOKUP($B$1,武魂升星!$C$13:$Q$19,AC$2,0))+VLOOKUP($B$1,武魂升星!$C$5:$Q$11,AC$2,0)</f>
        <v>475.49</v>
      </c>
      <c r="AD127">
        <f>武魂升阶!AD127*(1+VLOOKUP($B$1,武魂升星!$C$13:$Q$19,AD$2,0))+VLOOKUP($B$1,武魂升星!$C$5:$Q$11,AD$2,0)</f>
        <v>0</v>
      </c>
      <c r="AE127">
        <f>武魂升阶!AE127*(1+VLOOKUP($B$1,武魂升星!$C$13:$Q$19,AE$2,0))+VLOOKUP($B$1,武魂升星!$C$5:$Q$11,AE$2,0)</f>
        <v>0</v>
      </c>
      <c r="AF127">
        <f>武魂升阶!AF127*(1+VLOOKUP($B$1,武魂升星!$C$13:$Q$19,AF$2,0))+VLOOKUP($B$1,武魂升星!$C$5:$Q$11,AF$2,0)</f>
        <v>802.44</v>
      </c>
      <c r="AG127">
        <f>武魂升阶!AG127*(1+VLOOKUP($B$1,武魂升星!$C$13:$Q$19,AG$2,0))+VLOOKUP($B$1,武魂升星!$C$5:$Q$11,AG$2,0)</f>
        <v>802.44</v>
      </c>
      <c r="AJ127">
        <f>武魂升阶!AJ127*(1+VLOOKUP($B$1,武魂升星!$C$13:$Q$19,AJ$2,0))+VLOOKUP($B$1,武魂升星!$C$5:$Q$11,AJ$2,0)</f>
        <v>20371.654000000002</v>
      </c>
      <c r="AK127">
        <f>武魂升阶!AK127*(1+VLOOKUP($B$1,武魂升星!$C$13:$Q$19,AK$2,0))+VLOOKUP($B$1,武魂升星!$C$5:$Q$11,AK$2,0)</f>
        <v>7645.0259999999998</v>
      </c>
      <c r="AL127">
        <f>武魂升阶!AL127*(1+VLOOKUP($B$1,武魂升星!$C$13:$Q$19,AL$2,0))+VLOOKUP($B$1,武魂升星!$C$5:$Q$11,AL$2,0)</f>
        <v>1732.78</v>
      </c>
      <c r="AM127">
        <f>武魂升阶!AM127*(1+VLOOKUP($B$1,武魂升星!$C$13:$Q$19,AM$2,0))+VLOOKUP($B$1,武魂升星!$C$5:$Q$11,AM$2,0)</f>
        <v>1732.78</v>
      </c>
      <c r="AN127">
        <f>武魂升阶!AN127*(1+VLOOKUP($B$1,武魂升星!$C$13:$Q$19,AN$2,0))+VLOOKUP($B$1,武魂升星!$C$5:$Q$11,AN$2,0)</f>
        <v>475.49</v>
      </c>
      <c r="AO127">
        <f>武魂升阶!AO127*(1+VLOOKUP($B$1,武魂升星!$C$13:$Q$19,AO$2,0))+VLOOKUP($B$1,武魂升星!$C$5:$Q$11,AO$2,0)</f>
        <v>475.49</v>
      </c>
      <c r="AP127">
        <f>武魂升阶!AP127*(1+VLOOKUP($B$1,武魂升星!$C$13:$Q$19,AP$2,0))+VLOOKUP($B$1,武魂升星!$C$5:$Q$11,AP$2,0)</f>
        <v>477.09000000000003</v>
      </c>
      <c r="AQ127">
        <f>武魂升阶!AQ127*(1+VLOOKUP($B$1,武魂升星!$C$13:$Q$19,AQ$2,0))+VLOOKUP($B$1,武魂升星!$C$5:$Q$11,AQ$2,0)</f>
        <v>475.49</v>
      </c>
      <c r="AR127">
        <f>武魂升阶!AR127*(1+VLOOKUP($B$1,武魂升星!$C$13:$Q$19,AR$2,0))+VLOOKUP($B$1,武魂升星!$C$5:$Q$11,AR$2,0)</f>
        <v>475.49</v>
      </c>
      <c r="AS127">
        <f>武魂升阶!AS127*(1+VLOOKUP($B$1,武魂升星!$C$13:$Q$19,AS$2,0))+VLOOKUP($B$1,武魂升星!$C$5:$Q$11,AS$2,0)</f>
        <v>475.49</v>
      </c>
      <c r="AT127">
        <f>武魂升阶!AT127*(1+VLOOKUP($B$1,武魂升星!$C$13:$Q$19,AT$2,0))+VLOOKUP($B$1,武魂升星!$C$5:$Q$11,AT$2,0)</f>
        <v>0</v>
      </c>
      <c r="AU127">
        <f>武魂升阶!AU127*(1+VLOOKUP($B$1,武魂升星!$C$13:$Q$19,AU$2,0))+VLOOKUP($B$1,武魂升星!$C$5:$Q$11,AU$2,0)</f>
        <v>0</v>
      </c>
      <c r="AV127">
        <f>武魂升阶!AV127*(1+VLOOKUP($B$1,武魂升星!$C$13:$Q$19,AV$2,0))+VLOOKUP($B$1,武魂升星!$C$5:$Q$11,AV$2,0)</f>
        <v>802.44</v>
      </c>
      <c r="AW127">
        <f>武魂升阶!AW127*(1+VLOOKUP($B$1,武魂升星!$C$13:$Q$19,AW$2,0))+VLOOKUP($B$1,武魂升星!$C$5:$Q$11,AW$2,0)</f>
        <v>802.44</v>
      </c>
      <c r="AZ127">
        <f>VLOOKUP($B$2,武魂升星!$C$21:$D$27,2,0)</f>
        <v>0.48</v>
      </c>
      <c r="BA127">
        <f>VLOOKUP($B$2,武魂升星!$C$21:$D$27,2,0)</f>
        <v>0.48</v>
      </c>
      <c r="BB127">
        <f>VLOOKUP($B$2,武魂升星!$C$21:$D$27,2,0)</f>
        <v>0.48</v>
      </c>
      <c r="BC127">
        <f>VLOOKUP($B$2,武魂升星!$C$21:$D$27,2,0)</f>
        <v>0.48</v>
      </c>
      <c r="BD127">
        <f>VLOOKUP($B$2,武魂升星!$C$21:$D$27,2,0)</f>
        <v>0.48</v>
      </c>
      <c r="BE127">
        <f>VLOOKUP($B$2,武魂升星!$C$21:$D$27,2,0)</f>
        <v>0.48</v>
      </c>
      <c r="BF127">
        <f>VLOOKUP($B$2,武魂升星!$C$21:$D$27,2,0)</f>
        <v>0.48</v>
      </c>
      <c r="BG127">
        <f>VLOOKUP($B$2,武魂升星!$C$21:$D$27,2,0)</f>
        <v>0.48</v>
      </c>
      <c r="BH127">
        <f>VLOOKUP($B$2,武魂升星!$C$21:$D$27,2,0)</f>
        <v>0.48</v>
      </c>
      <c r="BI127">
        <f>VLOOKUP($B$2,武魂升星!$C$21:$D$27,2,0)</f>
        <v>0.48</v>
      </c>
      <c r="BJ127">
        <f>VLOOKUP($B$2,武魂升星!$C$21:$D$27,2,0)</f>
        <v>0.48</v>
      </c>
      <c r="BK127">
        <f>VLOOKUP($B$2,武魂升星!$C$21:$D$27,2,0)</f>
        <v>0.48</v>
      </c>
      <c r="BL127">
        <f>VLOOKUP($B$2,武魂升星!$C$21:$D$27,2,0)</f>
        <v>0.48</v>
      </c>
      <c r="BM127">
        <f>VLOOKUP($B$2,武魂升星!$C$21:$D$27,2,0)</f>
        <v>0.48</v>
      </c>
    </row>
    <row r="128" spans="2:65" x14ac:dyDescent="0.2">
      <c r="B128">
        <v>124</v>
      </c>
      <c r="D128">
        <f>武魂升阶!D128*(1+VLOOKUP($B$1,武魂升星!$C$13:$Q$19,D$2,0))+VLOOKUP($B$1,武魂升星!$C$5:$Q$11,D$2,0)</f>
        <v>23977.674000000006</v>
      </c>
      <c r="E128">
        <f>武魂升阶!E128*(1+VLOOKUP($B$1,武魂升星!$C$13:$Q$19,E$2,0))+VLOOKUP($B$1,武魂升星!$C$5:$Q$11,E$2,0)</f>
        <v>7105.0140000000001</v>
      </c>
      <c r="F128">
        <f>武魂升阶!F128*(1+VLOOKUP($B$1,武魂升星!$C$13:$Q$19,F$2,0))+VLOOKUP($B$1,武魂升星!$C$5:$Q$11,F$2,0)</f>
        <v>2166.4440000000004</v>
      </c>
      <c r="G128">
        <f>武魂升阶!G128*(1+VLOOKUP($B$1,武魂升星!$C$13:$Q$19,G$2,0))+VLOOKUP($B$1,武魂升星!$C$5:$Q$11,G$2,0)</f>
        <v>2166.4440000000004</v>
      </c>
      <c r="H128">
        <f>武魂升阶!H128*(1+VLOOKUP($B$1,武魂升星!$C$13:$Q$19,H$2,0))+VLOOKUP($B$1,武魂升星!$C$5:$Q$11,H$2,0)</f>
        <v>478.69</v>
      </c>
      <c r="I128">
        <f>武魂升阶!I128*(1+VLOOKUP($B$1,武魂升星!$C$13:$Q$19,I$2,0))+VLOOKUP($B$1,武魂升星!$C$5:$Q$11,I$2,0)</f>
        <v>478.69</v>
      </c>
      <c r="J128">
        <f>武魂升阶!J128*(1+VLOOKUP($B$1,武魂升星!$C$13:$Q$19,J$2,0))+VLOOKUP($B$1,武魂升星!$C$5:$Q$11,J$2,0)</f>
        <v>480.29</v>
      </c>
      <c r="K128">
        <f>武魂升阶!K128*(1+VLOOKUP($B$1,武魂升星!$C$13:$Q$19,K$2,0))+VLOOKUP($B$1,武魂升星!$C$5:$Q$11,K$2,0)</f>
        <v>478.69</v>
      </c>
      <c r="L128">
        <f>武魂升阶!L128*(1+VLOOKUP($B$1,武魂升星!$C$13:$Q$19,L$2,0))+VLOOKUP($B$1,武魂升星!$C$5:$Q$11,L$2,0)</f>
        <v>478.69</v>
      </c>
      <c r="M128">
        <f>武魂升阶!M128*(1+VLOOKUP($B$1,武魂升星!$C$13:$Q$19,M$2,0))+VLOOKUP($B$1,武魂升星!$C$5:$Q$11,M$2,0)</f>
        <v>478.69</v>
      </c>
      <c r="N128">
        <f>武魂升阶!N128*(1+VLOOKUP($B$1,武魂升星!$C$13:$Q$19,N$2,0))+VLOOKUP($B$1,武魂升星!$C$5:$Q$11,N$2,0)</f>
        <v>0</v>
      </c>
      <c r="O128">
        <f>武魂升阶!O128*(1+VLOOKUP($B$1,武魂升星!$C$13:$Q$19,O$2,0))+VLOOKUP($B$1,武魂升星!$C$5:$Q$11,O$2,0)</f>
        <v>0</v>
      </c>
      <c r="P128">
        <f>武魂升阶!P128*(1+VLOOKUP($B$1,武魂升星!$C$13:$Q$19,P$2,0))+VLOOKUP($B$1,武魂升星!$C$5:$Q$11,P$2,0)</f>
        <v>808.44</v>
      </c>
      <c r="Q128">
        <f>武魂升阶!Q128*(1+VLOOKUP($B$1,武魂升星!$C$13:$Q$19,Q$2,0))+VLOOKUP($B$1,武魂升星!$C$5:$Q$11,Q$2,0)</f>
        <v>808.44</v>
      </c>
      <c r="T128">
        <f>武魂升阶!T128*(1+VLOOKUP($B$1,武魂升星!$C$13:$Q$19,T$2,0))+VLOOKUP($B$1,武魂升星!$C$5:$Q$11,T$2,0)</f>
        <v>22227.464</v>
      </c>
      <c r="U128">
        <f>武魂升阶!U128*(1+VLOOKUP($B$1,武魂升星!$C$13:$Q$19,U$2,0))+VLOOKUP($B$1,武魂升星!$C$5:$Q$11,U$2,0)</f>
        <v>7391.982</v>
      </c>
      <c r="V128">
        <f>武魂升阶!V128*(1+VLOOKUP($B$1,武魂升星!$C$13:$Q$19,V$2,0))+VLOOKUP($B$1,武魂升星!$C$5:$Q$11,V$2,0)</f>
        <v>1947.42</v>
      </c>
      <c r="W128">
        <f>武魂升阶!W128*(1+VLOOKUP($B$1,武魂升星!$C$13:$Q$19,W$2,0))+VLOOKUP($B$1,武魂升星!$C$5:$Q$11,W$2,0)</f>
        <v>1947.42</v>
      </c>
      <c r="X128">
        <f>武魂升阶!X128*(1+VLOOKUP($B$1,武魂升星!$C$13:$Q$19,X$2,0))+VLOOKUP($B$1,武魂升星!$C$5:$Q$11,X$2,0)</f>
        <v>470.69</v>
      </c>
      <c r="Y128">
        <f>武魂升阶!Y128*(1+VLOOKUP($B$1,武魂升星!$C$13:$Q$19,Y$2,0))+VLOOKUP($B$1,武魂升星!$C$5:$Q$11,Y$2,0)</f>
        <v>470.69</v>
      </c>
      <c r="Z128">
        <f>武魂升阶!Z128*(1+VLOOKUP($B$1,武魂升星!$C$13:$Q$19,Z$2,0))+VLOOKUP($B$1,武魂升星!$C$5:$Q$11,Z$2,0)</f>
        <v>488.29</v>
      </c>
      <c r="AA128">
        <f>武魂升阶!AA128*(1+VLOOKUP($B$1,武魂升星!$C$13:$Q$19,AA$2,0))+VLOOKUP($B$1,武魂升星!$C$5:$Q$11,AA$2,0)</f>
        <v>486.69</v>
      </c>
      <c r="AB128">
        <f>武魂升阶!AB128*(1+VLOOKUP($B$1,武魂升星!$C$13:$Q$19,AB$2,0))+VLOOKUP($B$1,武魂升星!$C$5:$Q$11,AB$2,0)</f>
        <v>478.69</v>
      </c>
      <c r="AC128">
        <f>武魂升阶!AC128*(1+VLOOKUP($B$1,武魂升星!$C$13:$Q$19,AC$2,0))+VLOOKUP($B$1,武魂升星!$C$5:$Q$11,AC$2,0)</f>
        <v>478.69</v>
      </c>
      <c r="AD128">
        <f>武魂升阶!AD128*(1+VLOOKUP($B$1,武魂升星!$C$13:$Q$19,AD$2,0))+VLOOKUP($B$1,武魂升星!$C$5:$Q$11,AD$2,0)</f>
        <v>0</v>
      </c>
      <c r="AE128">
        <f>武魂升阶!AE128*(1+VLOOKUP($B$1,武魂升星!$C$13:$Q$19,AE$2,0))+VLOOKUP($B$1,武魂升星!$C$5:$Q$11,AE$2,0)</f>
        <v>0</v>
      </c>
      <c r="AF128">
        <f>武魂升阶!AF128*(1+VLOOKUP($B$1,武魂升星!$C$13:$Q$19,AF$2,0))+VLOOKUP($B$1,武魂升星!$C$5:$Q$11,AF$2,0)</f>
        <v>808.44</v>
      </c>
      <c r="AG128">
        <f>武魂升阶!AG128*(1+VLOOKUP($B$1,武魂升星!$C$13:$Q$19,AG$2,0))+VLOOKUP($B$1,武魂升星!$C$5:$Q$11,AG$2,0)</f>
        <v>808.44</v>
      </c>
      <c r="AJ128">
        <f>武魂升阶!AJ128*(1+VLOOKUP($B$1,武魂升星!$C$13:$Q$19,AJ$2,0))+VLOOKUP($B$1,武魂升星!$C$5:$Q$11,AJ$2,0)</f>
        <v>20477.254000000001</v>
      </c>
      <c r="AK128">
        <f>武魂升阶!AK128*(1+VLOOKUP($B$1,武魂升星!$C$13:$Q$19,AK$2,0))+VLOOKUP($B$1,武魂升星!$C$5:$Q$11,AK$2,0)</f>
        <v>7684.6260000000002</v>
      </c>
      <c r="AL128">
        <f>武魂升阶!AL128*(1+VLOOKUP($B$1,武魂升星!$C$13:$Q$19,AL$2,0))+VLOOKUP($B$1,武魂升星!$C$5:$Q$11,AL$2,0)</f>
        <v>1740.78</v>
      </c>
      <c r="AM128">
        <f>武魂升阶!AM128*(1+VLOOKUP($B$1,武魂升星!$C$13:$Q$19,AM$2,0))+VLOOKUP($B$1,武魂升星!$C$5:$Q$11,AM$2,0)</f>
        <v>1740.78</v>
      </c>
      <c r="AN128">
        <f>武魂升阶!AN128*(1+VLOOKUP($B$1,武魂升星!$C$13:$Q$19,AN$2,0))+VLOOKUP($B$1,武魂升星!$C$5:$Q$11,AN$2,0)</f>
        <v>478.69</v>
      </c>
      <c r="AO128">
        <f>武魂升阶!AO128*(1+VLOOKUP($B$1,武魂升星!$C$13:$Q$19,AO$2,0))+VLOOKUP($B$1,武魂升星!$C$5:$Q$11,AO$2,0)</f>
        <v>478.69</v>
      </c>
      <c r="AP128">
        <f>武魂升阶!AP128*(1+VLOOKUP($B$1,武魂升星!$C$13:$Q$19,AP$2,0))+VLOOKUP($B$1,武魂升星!$C$5:$Q$11,AP$2,0)</f>
        <v>480.29</v>
      </c>
      <c r="AQ128">
        <f>武魂升阶!AQ128*(1+VLOOKUP($B$1,武魂升星!$C$13:$Q$19,AQ$2,0))+VLOOKUP($B$1,武魂升星!$C$5:$Q$11,AQ$2,0)</f>
        <v>478.69</v>
      </c>
      <c r="AR128">
        <f>武魂升阶!AR128*(1+VLOOKUP($B$1,武魂升星!$C$13:$Q$19,AR$2,0))+VLOOKUP($B$1,武魂升星!$C$5:$Q$11,AR$2,0)</f>
        <v>478.69</v>
      </c>
      <c r="AS128">
        <f>武魂升阶!AS128*(1+VLOOKUP($B$1,武魂升星!$C$13:$Q$19,AS$2,0))+VLOOKUP($B$1,武魂升星!$C$5:$Q$11,AS$2,0)</f>
        <v>478.69</v>
      </c>
      <c r="AT128">
        <f>武魂升阶!AT128*(1+VLOOKUP($B$1,武魂升星!$C$13:$Q$19,AT$2,0))+VLOOKUP($B$1,武魂升星!$C$5:$Q$11,AT$2,0)</f>
        <v>0</v>
      </c>
      <c r="AU128">
        <f>武魂升阶!AU128*(1+VLOOKUP($B$1,武魂升星!$C$13:$Q$19,AU$2,0))+VLOOKUP($B$1,武魂升星!$C$5:$Q$11,AU$2,0)</f>
        <v>0</v>
      </c>
      <c r="AV128">
        <f>武魂升阶!AV128*(1+VLOOKUP($B$1,武魂升星!$C$13:$Q$19,AV$2,0))+VLOOKUP($B$1,武魂升星!$C$5:$Q$11,AV$2,0)</f>
        <v>808.44</v>
      </c>
      <c r="AW128">
        <f>武魂升阶!AW128*(1+VLOOKUP($B$1,武魂升星!$C$13:$Q$19,AW$2,0))+VLOOKUP($B$1,武魂升星!$C$5:$Q$11,AW$2,0)</f>
        <v>808.44</v>
      </c>
      <c r="AZ128">
        <f>VLOOKUP($B$2,武魂升星!$C$21:$D$27,2,0)</f>
        <v>0.48</v>
      </c>
      <c r="BA128">
        <f>VLOOKUP($B$2,武魂升星!$C$21:$D$27,2,0)</f>
        <v>0.48</v>
      </c>
      <c r="BB128">
        <f>VLOOKUP($B$2,武魂升星!$C$21:$D$27,2,0)</f>
        <v>0.48</v>
      </c>
      <c r="BC128">
        <f>VLOOKUP($B$2,武魂升星!$C$21:$D$27,2,0)</f>
        <v>0.48</v>
      </c>
      <c r="BD128">
        <f>VLOOKUP($B$2,武魂升星!$C$21:$D$27,2,0)</f>
        <v>0.48</v>
      </c>
      <c r="BE128">
        <f>VLOOKUP($B$2,武魂升星!$C$21:$D$27,2,0)</f>
        <v>0.48</v>
      </c>
      <c r="BF128">
        <f>VLOOKUP($B$2,武魂升星!$C$21:$D$27,2,0)</f>
        <v>0.48</v>
      </c>
      <c r="BG128">
        <f>VLOOKUP($B$2,武魂升星!$C$21:$D$27,2,0)</f>
        <v>0.48</v>
      </c>
      <c r="BH128">
        <f>VLOOKUP($B$2,武魂升星!$C$21:$D$27,2,0)</f>
        <v>0.48</v>
      </c>
      <c r="BI128">
        <f>VLOOKUP($B$2,武魂升星!$C$21:$D$27,2,0)</f>
        <v>0.48</v>
      </c>
      <c r="BJ128">
        <f>VLOOKUP($B$2,武魂升星!$C$21:$D$27,2,0)</f>
        <v>0.48</v>
      </c>
      <c r="BK128">
        <f>VLOOKUP($B$2,武魂升星!$C$21:$D$27,2,0)</f>
        <v>0.48</v>
      </c>
      <c r="BL128">
        <f>VLOOKUP($B$2,武魂升星!$C$21:$D$27,2,0)</f>
        <v>0.48</v>
      </c>
      <c r="BM128">
        <f>VLOOKUP($B$2,武魂升星!$C$21:$D$27,2,0)</f>
        <v>0.48</v>
      </c>
    </row>
    <row r="129" spans="2:65" x14ac:dyDescent="0.2">
      <c r="B129">
        <v>125</v>
      </c>
      <c r="D129">
        <f>武魂升阶!D129*(1+VLOOKUP($B$1,武魂升星!$C$13:$Q$19,D$2,0))+VLOOKUP($B$1,武魂升星!$C$5:$Q$11,D$2,0)</f>
        <v>24109.674000000006</v>
      </c>
      <c r="E129">
        <f>武魂升阶!E129*(1+VLOOKUP($B$1,武魂升星!$C$13:$Q$19,E$2,0))+VLOOKUP($B$1,武魂升星!$C$5:$Q$11,E$2,0)</f>
        <v>7140.2139999999999</v>
      </c>
      <c r="F129">
        <f>武魂升阶!F129*(1+VLOOKUP($B$1,武魂升星!$C$13:$Q$19,F$2,0))+VLOOKUP($B$1,武魂升星!$C$5:$Q$11,F$2,0)</f>
        <v>2177.6440000000002</v>
      </c>
      <c r="G129">
        <f>武魂升阶!G129*(1+VLOOKUP($B$1,武魂升星!$C$13:$Q$19,G$2,0))+VLOOKUP($B$1,武魂升星!$C$5:$Q$11,G$2,0)</f>
        <v>2177.6440000000002</v>
      </c>
      <c r="H129">
        <f>武魂升阶!H129*(1+VLOOKUP($B$1,武魂升星!$C$13:$Q$19,H$2,0))+VLOOKUP($B$1,武魂升星!$C$5:$Q$11,H$2,0)</f>
        <v>481.89</v>
      </c>
      <c r="I129">
        <f>武魂升阶!I129*(1+VLOOKUP($B$1,武魂升星!$C$13:$Q$19,I$2,0))+VLOOKUP($B$1,武魂升星!$C$5:$Q$11,I$2,0)</f>
        <v>481.89</v>
      </c>
      <c r="J129">
        <f>武魂升阶!J129*(1+VLOOKUP($B$1,武魂升星!$C$13:$Q$19,J$2,0))+VLOOKUP($B$1,武魂升星!$C$5:$Q$11,J$2,0)</f>
        <v>483.49</v>
      </c>
      <c r="K129">
        <f>武魂升阶!K129*(1+VLOOKUP($B$1,武魂升星!$C$13:$Q$19,K$2,0))+VLOOKUP($B$1,武魂升星!$C$5:$Q$11,K$2,0)</f>
        <v>481.89</v>
      </c>
      <c r="L129">
        <f>武魂升阶!L129*(1+VLOOKUP($B$1,武魂升星!$C$13:$Q$19,L$2,0))+VLOOKUP($B$1,武魂升星!$C$5:$Q$11,L$2,0)</f>
        <v>481.89</v>
      </c>
      <c r="M129">
        <f>武魂升阶!M129*(1+VLOOKUP($B$1,武魂升星!$C$13:$Q$19,M$2,0))+VLOOKUP($B$1,武魂升星!$C$5:$Q$11,M$2,0)</f>
        <v>481.89</v>
      </c>
      <c r="N129">
        <f>武魂升阶!N129*(1+VLOOKUP($B$1,武魂升星!$C$13:$Q$19,N$2,0))+VLOOKUP($B$1,武魂升星!$C$5:$Q$11,N$2,0)</f>
        <v>0</v>
      </c>
      <c r="O129">
        <f>武魂升阶!O129*(1+VLOOKUP($B$1,武魂升星!$C$13:$Q$19,O$2,0))+VLOOKUP($B$1,武魂升星!$C$5:$Q$11,O$2,0)</f>
        <v>0</v>
      </c>
      <c r="P129">
        <f>武魂升阶!P129*(1+VLOOKUP($B$1,武魂升星!$C$13:$Q$19,P$2,0))+VLOOKUP($B$1,武魂升星!$C$5:$Q$11,P$2,0)</f>
        <v>814.44</v>
      </c>
      <c r="Q129">
        <f>武魂升阶!Q129*(1+VLOOKUP($B$1,武魂升星!$C$13:$Q$19,Q$2,0))+VLOOKUP($B$1,武魂升星!$C$5:$Q$11,Q$2,0)</f>
        <v>814.44</v>
      </c>
      <c r="T129">
        <f>武魂升阶!T129*(1+VLOOKUP($B$1,武魂升星!$C$13:$Q$19,T$2,0))+VLOOKUP($B$1,武魂升星!$C$5:$Q$11,T$2,0)</f>
        <v>22346.264000000003</v>
      </c>
      <c r="U129">
        <f>武魂升阶!U129*(1+VLOOKUP($B$1,武魂升星!$C$13:$Q$19,U$2,0))+VLOOKUP($B$1,武魂升星!$C$5:$Q$11,U$2,0)</f>
        <v>7429.3820000000005</v>
      </c>
      <c r="V129">
        <f>武魂升阶!V129*(1+VLOOKUP($B$1,武魂升星!$C$13:$Q$19,V$2,0))+VLOOKUP($B$1,武魂升星!$C$5:$Q$11,V$2,0)</f>
        <v>1957.02</v>
      </c>
      <c r="W129">
        <f>武魂升阶!W129*(1+VLOOKUP($B$1,武魂升星!$C$13:$Q$19,W$2,0))+VLOOKUP($B$1,武魂升星!$C$5:$Q$11,W$2,0)</f>
        <v>1957.02</v>
      </c>
      <c r="X129">
        <f>武魂升阶!X129*(1+VLOOKUP($B$1,武魂升星!$C$13:$Q$19,X$2,0))+VLOOKUP($B$1,武魂升星!$C$5:$Q$11,X$2,0)</f>
        <v>473.89</v>
      </c>
      <c r="Y129">
        <f>武魂升阶!Y129*(1+VLOOKUP($B$1,武魂升星!$C$13:$Q$19,Y$2,0))+VLOOKUP($B$1,武魂升星!$C$5:$Q$11,Y$2,0)</f>
        <v>473.89</v>
      </c>
      <c r="Z129">
        <f>武魂升阶!Z129*(1+VLOOKUP($B$1,武魂升星!$C$13:$Q$19,Z$2,0))+VLOOKUP($B$1,武魂升星!$C$5:$Q$11,Z$2,0)</f>
        <v>491.49</v>
      </c>
      <c r="AA129">
        <f>武魂升阶!AA129*(1+VLOOKUP($B$1,武魂升星!$C$13:$Q$19,AA$2,0))+VLOOKUP($B$1,武魂升星!$C$5:$Q$11,AA$2,0)</f>
        <v>489.89</v>
      </c>
      <c r="AB129">
        <f>武魂升阶!AB129*(1+VLOOKUP($B$1,武魂升星!$C$13:$Q$19,AB$2,0))+VLOOKUP($B$1,武魂升星!$C$5:$Q$11,AB$2,0)</f>
        <v>481.89</v>
      </c>
      <c r="AC129">
        <f>武魂升阶!AC129*(1+VLOOKUP($B$1,武魂升星!$C$13:$Q$19,AC$2,0))+VLOOKUP($B$1,武魂升星!$C$5:$Q$11,AC$2,0)</f>
        <v>481.89</v>
      </c>
      <c r="AD129">
        <f>武魂升阶!AD129*(1+VLOOKUP($B$1,武魂升星!$C$13:$Q$19,AD$2,0))+VLOOKUP($B$1,武魂升星!$C$5:$Q$11,AD$2,0)</f>
        <v>0</v>
      </c>
      <c r="AE129">
        <f>武魂升阶!AE129*(1+VLOOKUP($B$1,武魂升星!$C$13:$Q$19,AE$2,0))+VLOOKUP($B$1,武魂升星!$C$5:$Q$11,AE$2,0)</f>
        <v>0</v>
      </c>
      <c r="AF129">
        <f>武魂升阶!AF129*(1+VLOOKUP($B$1,武魂升星!$C$13:$Q$19,AF$2,0))+VLOOKUP($B$1,武魂升星!$C$5:$Q$11,AF$2,0)</f>
        <v>814.44</v>
      </c>
      <c r="AG129">
        <f>武魂升阶!AG129*(1+VLOOKUP($B$1,武魂升星!$C$13:$Q$19,AG$2,0))+VLOOKUP($B$1,武魂升星!$C$5:$Q$11,AG$2,0)</f>
        <v>814.44</v>
      </c>
      <c r="AJ129">
        <f>武魂升阶!AJ129*(1+VLOOKUP($B$1,武魂升星!$C$13:$Q$19,AJ$2,0))+VLOOKUP($B$1,武魂升星!$C$5:$Q$11,AJ$2,0)</f>
        <v>20582.853999999999</v>
      </c>
      <c r="AK129">
        <f>武魂升阶!AK129*(1+VLOOKUP($B$1,武魂升星!$C$13:$Q$19,AK$2,0))+VLOOKUP($B$1,武魂升星!$C$5:$Q$11,AK$2,0)</f>
        <v>7724.2260000000006</v>
      </c>
      <c r="AL129">
        <f>武魂升阶!AL129*(1+VLOOKUP($B$1,武魂升星!$C$13:$Q$19,AL$2,0))+VLOOKUP($B$1,武魂升星!$C$5:$Q$11,AL$2,0)</f>
        <v>1748.78</v>
      </c>
      <c r="AM129">
        <f>武魂升阶!AM129*(1+VLOOKUP($B$1,武魂升星!$C$13:$Q$19,AM$2,0))+VLOOKUP($B$1,武魂升星!$C$5:$Q$11,AM$2,0)</f>
        <v>1748.78</v>
      </c>
      <c r="AN129">
        <f>武魂升阶!AN129*(1+VLOOKUP($B$1,武魂升星!$C$13:$Q$19,AN$2,0))+VLOOKUP($B$1,武魂升星!$C$5:$Q$11,AN$2,0)</f>
        <v>481.89</v>
      </c>
      <c r="AO129">
        <f>武魂升阶!AO129*(1+VLOOKUP($B$1,武魂升星!$C$13:$Q$19,AO$2,0))+VLOOKUP($B$1,武魂升星!$C$5:$Q$11,AO$2,0)</f>
        <v>481.89</v>
      </c>
      <c r="AP129">
        <f>武魂升阶!AP129*(1+VLOOKUP($B$1,武魂升星!$C$13:$Q$19,AP$2,0))+VLOOKUP($B$1,武魂升星!$C$5:$Q$11,AP$2,0)</f>
        <v>483.49</v>
      </c>
      <c r="AQ129">
        <f>武魂升阶!AQ129*(1+VLOOKUP($B$1,武魂升星!$C$13:$Q$19,AQ$2,0))+VLOOKUP($B$1,武魂升星!$C$5:$Q$11,AQ$2,0)</f>
        <v>481.89</v>
      </c>
      <c r="AR129">
        <f>武魂升阶!AR129*(1+VLOOKUP($B$1,武魂升星!$C$13:$Q$19,AR$2,0))+VLOOKUP($B$1,武魂升星!$C$5:$Q$11,AR$2,0)</f>
        <v>481.89</v>
      </c>
      <c r="AS129">
        <f>武魂升阶!AS129*(1+VLOOKUP($B$1,武魂升星!$C$13:$Q$19,AS$2,0))+VLOOKUP($B$1,武魂升星!$C$5:$Q$11,AS$2,0)</f>
        <v>481.89</v>
      </c>
      <c r="AT129">
        <f>武魂升阶!AT129*(1+VLOOKUP($B$1,武魂升星!$C$13:$Q$19,AT$2,0))+VLOOKUP($B$1,武魂升星!$C$5:$Q$11,AT$2,0)</f>
        <v>0</v>
      </c>
      <c r="AU129">
        <f>武魂升阶!AU129*(1+VLOOKUP($B$1,武魂升星!$C$13:$Q$19,AU$2,0))+VLOOKUP($B$1,武魂升星!$C$5:$Q$11,AU$2,0)</f>
        <v>0</v>
      </c>
      <c r="AV129">
        <f>武魂升阶!AV129*(1+VLOOKUP($B$1,武魂升星!$C$13:$Q$19,AV$2,0))+VLOOKUP($B$1,武魂升星!$C$5:$Q$11,AV$2,0)</f>
        <v>814.44</v>
      </c>
      <c r="AW129">
        <f>武魂升阶!AW129*(1+VLOOKUP($B$1,武魂升星!$C$13:$Q$19,AW$2,0))+VLOOKUP($B$1,武魂升星!$C$5:$Q$11,AW$2,0)</f>
        <v>814.44</v>
      </c>
      <c r="AZ129">
        <f>VLOOKUP($B$2,武魂升星!$C$21:$D$27,2,0)</f>
        <v>0.48</v>
      </c>
      <c r="BA129">
        <f>VLOOKUP($B$2,武魂升星!$C$21:$D$27,2,0)</f>
        <v>0.48</v>
      </c>
      <c r="BB129">
        <f>VLOOKUP($B$2,武魂升星!$C$21:$D$27,2,0)</f>
        <v>0.48</v>
      </c>
      <c r="BC129">
        <f>VLOOKUP($B$2,武魂升星!$C$21:$D$27,2,0)</f>
        <v>0.48</v>
      </c>
      <c r="BD129">
        <f>VLOOKUP($B$2,武魂升星!$C$21:$D$27,2,0)</f>
        <v>0.48</v>
      </c>
      <c r="BE129">
        <f>VLOOKUP($B$2,武魂升星!$C$21:$D$27,2,0)</f>
        <v>0.48</v>
      </c>
      <c r="BF129">
        <f>VLOOKUP($B$2,武魂升星!$C$21:$D$27,2,0)</f>
        <v>0.48</v>
      </c>
      <c r="BG129">
        <f>VLOOKUP($B$2,武魂升星!$C$21:$D$27,2,0)</f>
        <v>0.48</v>
      </c>
      <c r="BH129">
        <f>VLOOKUP($B$2,武魂升星!$C$21:$D$27,2,0)</f>
        <v>0.48</v>
      </c>
      <c r="BI129">
        <f>VLOOKUP($B$2,武魂升星!$C$21:$D$27,2,0)</f>
        <v>0.48</v>
      </c>
      <c r="BJ129">
        <f>VLOOKUP($B$2,武魂升星!$C$21:$D$27,2,0)</f>
        <v>0.48</v>
      </c>
      <c r="BK129">
        <f>VLOOKUP($B$2,武魂升星!$C$21:$D$27,2,0)</f>
        <v>0.48</v>
      </c>
      <c r="BL129">
        <f>VLOOKUP($B$2,武魂升星!$C$21:$D$27,2,0)</f>
        <v>0.48</v>
      </c>
      <c r="BM129">
        <f>VLOOKUP($B$2,武魂升星!$C$21:$D$27,2,0)</f>
        <v>0.48</v>
      </c>
    </row>
    <row r="130" spans="2:65" x14ac:dyDescent="0.2">
      <c r="B130">
        <v>126</v>
      </c>
      <c r="D130">
        <f>武魂升阶!D130*(1+VLOOKUP($B$1,武魂升星!$C$13:$Q$19,D$2,0))+VLOOKUP($B$1,武魂升星!$C$5:$Q$11,D$2,0)</f>
        <v>24241.674000000006</v>
      </c>
      <c r="E130">
        <f>武魂升阶!E130*(1+VLOOKUP($B$1,武魂升星!$C$13:$Q$19,E$2,0))+VLOOKUP($B$1,武魂升星!$C$5:$Q$11,E$2,0)</f>
        <v>7175.4139999999998</v>
      </c>
      <c r="F130">
        <f>武魂升阶!F130*(1+VLOOKUP($B$1,武魂升星!$C$13:$Q$19,F$2,0))+VLOOKUP($B$1,武魂升星!$C$5:$Q$11,F$2,0)</f>
        <v>2188.8440000000001</v>
      </c>
      <c r="G130">
        <f>武魂升阶!G130*(1+VLOOKUP($B$1,武魂升星!$C$13:$Q$19,G$2,0))+VLOOKUP($B$1,武魂升星!$C$5:$Q$11,G$2,0)</f>
        <v>2188.8440000000001</v>
      </c>
      <c r="H130">
        <f>武魂升阶!H130*(1+VLOOKUP($B$1,武魂升星!$C$13:$Q$19,H$2,0))+VLOOKUP($B$1,武魂升星!$C$5:$Q$11,H$2,0)</f>
        <v>485.09000000000003</v>
      </c>
      <c r="I130">
        <f>武魂升阶!I130*(1+VLOOKUP($B$1,武魂升星!$C$13:$Q$19,I$2,0))+VLOOKUP($B$1,武魂升星!$C$5:$Q$11,I$2,0)</f>
        <v>485.09000000000003</v>
      </c>
      <c r="J130">
        <f>武魂升阶!J130*(1+VLOOKUP($B$1,武魂升星!$C$13:$Q$19,J$2,0))+VLOOKUP($B$1,武魂升星!$C$5:$Q$11,J$2,0)</f>
        <v>486.69</v>
      </c>
      <c r="K130">
        <f>武魂升阶!K130*(1+VLOOKUP($B$1,武魂升星!$C$13:$Q$19,K$2,0))+VLOOKUP($B$1,武魂升星!$C$5:$Q$11,K$2,0)</f>
        <v>485.09000000000003</v>
      </c>
      <c r="L130">
        <f>武魂升阶!L130*(1+VLOOKUP($B$1,武魂升星!$C$13:$Q$19,L$2,0))+VLOOKUP($B$1,武魂升星!$C$5:$Q$11,L$2,0)</f>
        <v>485.09000000000003</v>
      </c>
      <c r="M130">
        <f>武魂升阶!M130*(1+VLOOKUP($B$1,武魂升星!$C$13:$Q$19,M$2,0))+VLOOKUP($B$1,武魂升星!$C$5:$Q$11,M$2,0)</f>
        <v>485.09000000000003</v>
      </c>
      <c r="N130">
        <f>武魂升阶!N130*(1+VLOOKUP($B$1,武魂升星!$C$13:$Q$19,N$2,0))+VLOOKUP($B$1,武魂升星!$C$5:$Q$11,N$2,0)</f>
        <v>0</v>
      </c>
      <c r="O130">
        <f>武魂升阶!O130*(1+VLOOKUP($B$1,武魂升星!$C$13:$Q$19,O$2,0))+VLOOKUP($B$1,武魂升星!$C$5:$Q$11,O$2,0)</f>
        <v>0</v>
      </c>
      <c r="P130">
        <f>武魂升阶!P130*(1+VLOOKUP($B$1,武魂升星!$C$13:$Q$19,P$2,0))+VLOOKUP($B$1,武魂升星!$C$5:$Q$11,P$2,0)</f>
        <v>820.44</v>
      </c>
      <c r="Q130">
        <f>武魂升阶!Q130*(1+VLOOKUP($B$1,武魂升星!$C$13:$Q$19,Q$2,0))+VLOOKUP($B$1,武魂升星!$C$5:$Q$11,Q$2,0)</f>
        <v>820.44</v>
      </c>
      <c r="T130">
        <f>武魂升阶!T130*(1+VLOOKUP($B$1,武魂升星!$C$13:$Q$19,T$2,0))+VLOOKUP($B$1,武魂升星!$C$5:$Q$11,T$2,0)</f>
        <v>22465.064000000002</v>
      </c>
      <c r="U130">
        <f>武魂升阶!U130*(1+VLOOKUP($B$1,武魂升星!$C$13:$Q$19,U$2,0))+VLOOKUP($B$1,武魂升星!$C$5:$Q$11,U$2,0)</f>
        <v>7466.7820000000002</v>
      </c>
      <c r="V130">
        <f>武魂升阶!V130*(1+VLOOKUP($B$1,武魂升星!$C$13:$Q$19,V$2,0))+VLOOKUP($B$1,武魂升星!$C$5:$Q$11,V$2,0)</f>
        <v>1966.62</v>
      </c>
      <c r="W130">
        <f>武魂升阶!W130*(1+VLOOKUP($B$1,武魂升星!$C$13:$Q$19,W$2,0))+VLOOKUP($B$1,武魂升星!$C$5:$Q$11,W$2,0)</f>
        <v>1966.62</v>
      </c>
      <c r="X130">
        <f>武魂升阶!X130*(1+VLOOKUP($B$1,武魂升星!$C$13:$Q$19,X$2,0))+VLOOKUP($B$1,武魂升星!$C$5:$Q$11,X$2,0)</f>
        <v>477.09000000000003</v>
      </c>
      <c r="Y130">
        <f>武魂升阶!Y130*(1+VLOOKUP($B$1,武魂升星!$C$13:$Q$19,Y$2,0))+VLOOKUP($B$1,武魂升星!$C$5:$Q$11,Y$2,0)</f>
        <v>477.09000000000003</v>
      </c>
      <c r="Z130">
        <f>武魂升阶!Z130*(1+VLOOKUP($B$1,武魂升星!$C$13:$Q$19,Z$2,0))+VLOOKUP($B$1,武魂升星!$C$5:$Q$11,Z$2,0)</f>
        <v>494.69</v>
      </c>
      <c r="AA130">
        <f>武魂升阶!AA130*(1+VLOOKUP($B$1,武魂升星!$C$13:$Q$19,AA$2,0))+VLOOKUP($B$1,武魂升星!$C$5:$Q$11,AA$2,0)</f>
        <v>493.09000000000003</v>
      </c>
      <c r="AB130">
        <f>武魂升阶!AB130*(1+VLOOKUP($B$1,武魂升星!$C$13:$Q$19,AB$2,0))+VLOOKUP($B$1,武魂升星!$C$5:$Q$11,AB$2,0)</f>
        <v>485.09000000000003</v>
      </c>
      <c r="AC130">
        <f>武魂升阶!AC130*(1+VLOOKUP($B$1,武魂升星!$C$13:$Q$19,AC$2,0))+VLOOKUP($B$1,武魂升星!$C$5:$Q$11,AC$2,0)</f>
        <v>485.09000000000003</v>
      </c>
      <c r="AD130">
        <f>武魂升阶!AD130*(1+VLOOKUP($B$1,武魂升星!$C$13:$Q$19,AD$2,0))+VLOOKUP($B$1,武魂升星!$C$5:$Q$11,AD$2,0)</f>
        <v>0</v>
      </c>
      <c r="AE130">
        <f>武魂升阶!AE130*(1+VLOOKUP($B$1,武魂升星!$C$13:$Q$19,AE$2,0))+VLOOKUP($B$1,武魂升星!$C$5:$Q$11,AE$2,0)</f>
        <v>0</v>
      </c>
      <c r="AF130">
        <f>武魂升阶!AF130*(1+VLOOKUP($B$1,武魂升星!$C$13:$Q$19,AF$2,0))+VLOOKUP($B$1,武魂升星!$C$5:$Q$11,AF$2,0)</f>
        <v>820.44</v>
      </c>
      <c r="AG130">
        <f>武魂升阶!AG130*(1+VLOOKUP($B$1,武魂升星!$C$13:$Q$19,AG$2,0))+VLOOKUP($B$1,武魂升星!$C$5:$Q$11,AG$2,0)</f>
        <v>820.44</v>
      </c>
      <c r="AJ130">
        <f>武魂升阶!AJ130*(1+VLOOKUP($B$1,武魂升星!$C$13:$Q$19,AJ$2,0))+VLOOKUP($B$1,武魂升星!$C$5:$Q$11,AJ$2,0)</f>
        <v>20688.454000000002</v>
      </c>
      <c r="AK130">
        <f>武魂升阶!AK130*(1+VLOOKUP($B$1,武魂升星!$C$13:$Q$19,AK$2,0))+VLOOKUP($B$1,武魂升星!$C$5:$Q$11,AK$2,0)</f>
        <v>7763.826</v>
      </c>
      <c r="AL130">
        <f>武魂升阶!AL130*(1+VLOOKUP($B$1,武魂升星!$C$13:$Q$19,AL$2,0))+VLOOKUP($B$1,武魂升星!$C$5:$Q$11,AL$2,0)</f>
        <v>1756.78</v>
      </c>
      <c r="AM130">
        <f>武魂升阶!AM130*(1+VLOOKUP($B$1,武魂升星!$C$13:$Q$19,AM$2,0))+VLOOKUP($B$1,武魂升星!$C$5:$Q$11,AM$2,0)</f>
        <v>1756.78</v>
      </c>
      <c r="AN130">
        <f>武魂升阶!AN130*(1+VLOOKUP($B$1,武魂升星!$C$13:$Q$19,AN$2,0))+VLOOKUP($B$1,武魂升星!$C$5:$Q$11,AN$2,0)</f>
        <v>485.09000000000003</v>
      </c>
      <c r="AO130">
        <f>武魂升阶!AO130*(1+VLOOKUP($B$1,武魂升星!$C$13:$Q$19,AO$2,0))+VLOOKUP($B$1,武魂升星!$C$5:$Q$11,AO$2,0)</f>
        <v>485.09000000000003</v>
      </c>
      <c r="AP130">
        <f>武魂升阶!AP130*(1+VLOOKUP($B$1,武魂升星!$C$13:$Q$19,AP$2,0))+VLOOKUP($B$1,武魂升星!$C$5:$Q$11,AP$2,0)</f>
        <v>486.69</v>
      </c>
      <c r="AQ130">
        <f>武魂升阶!AQ130*(1+VLOOKUP($B$1,武魂升星!$C$13:$Q$19,AQ$2,0))+VLOOKUP($B$1,武魂升星!$C$5:$Q$11,AQ$2,0)</f>
        <v>485.09000000000003</v>
      </c>
      <c r="AR130">
        <f>武魂升阶!AR130*(1+VLOOKUP($B$1,武魂升星!$C$13:$Q$19,AR$2,0))+VLOOKUP($B$1,武魂升星!$C$5:$Q$11,AR$2,0)</f>
        <v>485.09000000000003</v>
      </c>
      <c r="AS130">
        <f>武魂升阶!AS130*(1+VLOOKUP($B$1,武魂升星!$C$13:$Q$19,AS$2,0))+VLOOKUP($B$1,武魂升星!$C$5:$Q$11,AS$2,0)</f>
        <v>485.09000000000003</v>
      </c>
      <c r="AT130">
        <f>武魂升阶!AT130*(1+VLOOKUP($B$1,武魂升星!$C$13:$Q$19,AT$2,0))+VLOOKUP($B$1,武魂升星!$C$5:$Q$11,AT$2,0)</f>
        <v>0</v>
      </c>
      <c r="AU130">
        <f>武魂升阶!AU130*(1+VLOOKUP($B$1,武魂升星!$C$13:$Q$19,AU$2,0))+VLOOKUP($B$1,武魂升星!$C$5:$Q$11,AU$2,0)</f>
        <v>0</v>
      </c>
      <c r="AV130">
        <f>武魂升阶!AV130*(1+VLOOKUP($B$1,武魂升星!$C$13:$Q$19,AV$2,0))+VLOOKUP($B$1,武魂升星!$C$5:$Q$11,AV$2,0)</f>
        <v>820.44</v>
      </c>
      <c r="AW130">
        <f>武魂升阶!AW130*(1+VLOOKUP($B$1,武魂升星!$C$13:$Q$19,AW$2,0))+VLOOKUP($B$1,武魂升星!$C$5:$Q$11,AW$2,0)</f>
        <v>820.44</v>
      </c>
      <c r="AZ130">
        <f>VLOOKUP($B$2,武魂升星!$C$21:$D$27,2,0)</f>
        <v>0.48</v>
      </c>
      <c r="BA130">
        <f>VLOOKUP($B$2,武魂升星!$C$21:$D$27,2,0)</f>
        <v>0.48</v>
      </c>
      <c r="BB130">
        <f>VLOOKUP($B$2,武魂升星!$C$21:$D$27,2,0)</f>
        <v>0.48</v>
      </c>
      <c r="BC130">
        <f>VLOOKUP($B$2,武魂升星!$C$21:$D$27,2,0)</f>
        <v>0.48</v>
      </c>
      <c r="BD130">
        <f>VLOOKUP($B$2,武魂升星!$C$21:$D$27,2,0)</f>
        <v>0.48</v>
      </c>
      <c r="BE130">
        <f>VLOOKUP($B$2,武魂升星!$C$21:$D$27,2,0)</f>
        <v>0.48</v>
      </c>
      <c r="BF130">
        <f>VLOOKUP($B$2,武魂升星!$C$21:$D$27,2,0)</f>
        <v>0.48</v>
      </c>
      <c r="BG130">
        <f>VLOOKUP($B$2,武魂升星!$C$21:$D$27,2,0)</f>
        <v>0.48</v>
      </c>
      <c r="BH130">
        <f>VLOOKUP($B$2,武魂升星!$C$21:$D$27,2,0)</f>
        <v>0.48</v>
      </c>
      <c r="BI130">
        <f>VLOOKUP($B$2,武魂升星!$C$21:$D$27,2,0)</f>
        <v>0.48</v>
      </c>
      <c r="BJ130">
        <f>VLOOKUP($B$2,武魂升星!$C$21:$D$27,2,0)</f>
        <v>0.48</v>
      </c>
      <c r="BK130">
        <f>VLOOKUP($B$2,武魂升星!$C$21:$D$27,2,0)</f>
        <v>0.48</v>
      </c>
      <c r="BL130">
        <f>VLOOKUP($B$2,武魂升星!$C$21:$D$27,2,0)</f>
        <v>0.48</v>
      </c>
      <c r="BM130">
        <f>VLOOKUP($B$2,武魂升星!$C$21:$D$27,2,0)</f>
        <v>0.48</v>
      </c>
    </row>
    <row r="131" spans="2:65" x14ac:dyDescent="0.2">
      <c r="B131">
        <v>127</v>
      </c>
      <c r="D131">
        <f>武魂升阶!D131*(1+VLOOKUP($B$1,武魂升星!$C$13:$Q$19,D$2,0))+VLOOKUP($B$1,武魂升星!$C$5:$Q$11,D$2,0)</f>
        <v>24373.674000000006</v>
      </c>
      <c r="E131">
        <f>武魂升阶!E131*(1+VLOOKUP($B$1,武魂升星!$C$13:$Q$19,E$2,0))+VLOOKUP($B$1,武魂升星!$C$5:$Q$11,E$2,0)</f>
        <v>7210.6140000000005</v>
      </c>
      <c r="F131">
        <f>武魂升阶!F131*(1+VLOOKUP($B$1,武魂升星!$C$13:$Q$19,F$2,0))+VLOOKUP($B$1,武魂升星!$C$5:$Q$11,F$2,0)</f>
        <v>2200.0439999999999</v>
      </c>
      <c r="G131">
        <f>武魂升阶!G131*(1+VLOOKUP($B$1,武魂升星!$C$13:$Q$19,G$2,0))+VLOOKUP($B$1,武魂升星!$C$5:$Q$11,G$2,0)</f>
        <v>2200.0439999999999</v>
      </c>
      <c r="H131">
        <f>武魂升阶!H131*(1+VLOOKUP($B$1,武魂升星!$C$13:$Q$19,H$2,0))+VLOOKUP($B$1,武魂升星!$C$5:$Q$11,H$2,0)</f>
        <v>488.29</v>
      </c>
      <c r="I131">
        <f>武魂升阶!I131*(1+VLOOKUP($B$1,武魂升星!$C$13:$Q$19,I$2,0))+VLOOKUP($B$1,武魂升星!$C$5:$Q$11,I$2,0)</f>
        <v>488.29</v>
      </c>
      <c r="J131">
        <f>武魂升阶!J131*(1+VLOOKUP($B$1,武魂升星!$C$13:$Q$19,J$2,0))+VLOOKUP($B$1,武魂升星!$C$5:$Q$11,J$2,0)</f>
        <v>489.89</v>
      </c>
      <c r="K131">
        <f>武魂升阶!K131*(1+VLOOKUP($B$1,武魂升星!$C$13:$Q$19,K$2,0))+VLOOKUP($B$1,武魂升星!$C$5:$Q$11,K$2,0)</f>
        <v>488.29</v>
      </c>
      <c r="L131">
        <f>武魂升阶!L131*(1+VLOOKUP($B$1,武魂升星!$C$13:$Q$19,L$2,0))+VLOOKUP($B$1,武魂升星!$C$5:$Q$11,L$2,0)</f>
        <v>488.29</v>
      </c>
      <c r="M131">
        <f>武魂升阶!M131*(1+VLOOKUP($B$1,武魂升星!$C$13:$Q$19,M$2,0))+VLOOKUP($B$1,武魂升星!$C$5:$Q$11,M$2,0)</f>
        <v>488.29</v>
      </c>
      <c r="N131">
        <f>武魂升阶!N131*(1+VLOOKUP($B$1,武魂升星!$C$13:$Q$19,N$2,0))+VLOOKUP($B$1,武魂升星!$C$5:$Q$11,N$2,0)</f>
        <v>0</v>
      </c>
      <c r="O131">
        <f>武魂升阶!O131*(1+VLOOKUP($B$1,武魂升星!$C$13:$Q$19,O$2,0))+VLOOKUP($B$1,武魂升星!$C$5:$Q$11,O$2,0)</f>
        <v>0</v>
      </c>
      <c r="P131">
        <f>武魂升阶!P131*(1+VLOOKUP($B$1,武魂升星!$C$13:$Q$19,P$2,0))+VLOOKUP($B$1,武魂升星!$C$5:$Q$11,P$2,0)</f>
        <v>826.44</v>
      </c>
      <c r="Q131">
        <f>武魂升阶!Q131*(1+VLOOKUP($B$1,武魂升星!$C$13:$Q$19,Q$2,0))+VLOOKUP($B$1,武魂升星!$C$5:$Q$11,Q$2,0)</f>
        <v>826.44</v>
      </c>
      <c r="T131">
        <f>武魂升阶!T131*(1+VLOOKUP($B$1,武魂升星!$C$13:$Q$19,T$2,0))+VLOOKUP($B$1,武魂升星!$C$5:$Q$11,T$2,0)</f>
        <v>22583.864000000001</v>
      </c>
      <c r="U131">
        <f>武魂升阶!U131*(1+VLOOKUP($B$1,武魂升星!$C$13:$Q$19,U$2,0))+VLOOKUP($B$1,武魂升星!$C$5:$Q$11,U$2,0)</f>
        <v>7504.1819999999998</v>
      </c>
      <c r="V131">
        <f>武魂升阶!V131*(1+VLOOKUP($B$1,武魂升星!$C$13:$Q$19,V$2,0))+VLOOKUP($B$1,武魂升星!$C$5:$Q$11,V$2,0)</f>
        <v>1976.22</v>
      </c>
      <c r="W131">
        <f>武魂升阶!W131*(1+VLOOKUP($B$1,武魂升星!$C$13:$Q$19,W$2,0))+VLOOKUP($B$1,武魂升星!$C$5:$Q$11,W$2,0)</f>
        <v>1976.22</v>
      </c>
      <c r="X131">
        <f>武魂升阶!X131*(1+VLOOKUP($B$1,武魂升星!$C$13:$Q$19,X$2,0))+VLOOKUP($B$1,武魂升星!$C$5:$Q$11,X$2,0)</f>
        <v>480.29</v>
      </c>
      <c r="Y131">
        <f>武魂升阶!Y131*(1+VLOOKUP($B$1,武魂升星!$C$13:$Q$19,Y$2,0))+VLOOKUP($B$1,武魂升星!$C$5:$Q$11,Y$2,0)</f>
        <v>480.29</v>
      </c>
      <c r="Z131">
        <f>武魂升阶!Z131*(1+VLOOKUP($B$1,武魂升星!$C$13:$Q$19,Z$2,0))+VLOOKUP($B$1,武魂升星!$C$5:$Q$11,Z$2,0)</f>
        <v>497.89</v>
      </c>
      <c r="AA131">
        <f>武魂升阶!AA131*(1+VLOOKUP($B$1,武魂升星!$C$13:$Q$19,AA$2,0))+VLOOKUP($B$1,武魂升星!$C$5:$Q$11,AA$2,0)</f>
        <v>496.29</v>
      </c>
      <c r="AB131">
        <f>武魂升阶!AB131*(1+VLOOKUP($B$1,武魂升星!$C$13:$Q$19,AB$2,0))+VLOOKUP($B$1,武魂升星!$C$5:$Q$11,AB$2,0)</f>
        <v>488.29</v>
      </c>
      <c r="AC131">
        <f>武魂升阶!AC131*(1+VLOOKUP($B$1,武魂升星!$C$13:$Q$19,AC$2,0))+VLOOKUP($B$1,武魂升星!$C$5:$Q$11,AC$2,0)</f>
        <v>488.29</v>
      </c>
      <c r="AD131">
        <f>武魂升阶!AD131*(1+VLOOKUP($B$1,武魂升星!$C$13:$Q$19,AD$2,0))+VLOOKUP($B$1,武魂升星!$C$5:$Q$11,AD$2,0)</f>
        <v>0</v>
      </c>
      <c r="AE131">
        <f>武魂升阶!AE131*(1+VLOOKUP($B$1,武魂升星!$C$13:$Q$19,AE$2,0))+VLOOKUP($B$1,武魂升星!$C$5:$Q$11,AE$2,0)</f>
        <v>0</v>
      </c>
      <c r="AF131">
        <f>武魂升阶!AF131*(1+VLOOKUP($B$1,武魂升星!$C$13:$Q$19,AF$2,0))+VLOOKUP($B$1,武魂升星!$C$5:$Q$11,AF$2,0)</f>
        <v>826.44</v>
      </c>
      <c r="AG131">
        <f>武魂升阶!AG131*(1+VLOOKUP($B$1,武魂升星!$C$13:$Q$19,AG$2,0))+VLOOKUP($B$1,武魂升星!$C$5:$Q$11,AG$2,0)</f>
        <v>826.44</v>
      </c>
      <c r="AJ131">
        <f>武魂升阶!AJ131*(1+VLOOKUP($B$1,武魂升星!$C$13:$Q$19,AJ$2,0))+VLOOKUP($B$1,武魂升星!$C$5:$Q$11,AJ$2,0)</f>
        <v>20794.054000000004</v>
      </c>
      <c r="AK131">
        <f>武魂升阶!AK131*(1+VLOOKUP($B$1,武魂升星!$C$13:$Q$19,AK$2,0))+VLOOKUP($B$1,武魂升星!$C$5:$Q$11,AK$2,0)</f>
        <v>7803.4260000000004</v>
      </c>
      <c r="AL131">
        <f>武魂升阶!AL131*(1+VLOOKUP($B$1,武魂升星!$C$13:$Q$19,AL$2,0))+VLOOKUP($B$1,武魂升星!$C$5:$Q$11,AL$2,0)</f>
        <v>1764.78</v>
      </c>
      <c r="AM131">
        <f>武魂升阶!AM131*(1+VLOOKUP($B$1,武魂升星!$C$13:$Q$19,AM$2,0))+VLOOKUP($B$1,武魂升星!$C$5:$Q$11,AM$2,0)</f>
        <v>1764.78</v>
      </c>
      <c r="AN131">
        <f>武魂升阶!AN131*(1+VLOOKUP($B$1,武魂升星!$C$13:$Q$19,AN$2,0))+VLOOKUP($B$1,武魂升星!$C$5:$Q$11,AN$2,0)</f>
        <v>488.29</v>
      </c>
      <c r="AO131">
        <f>武魂升阶!AO131*(1+VLOOKUP($B$1,武魂升星!$C$13:$Q$19,AO$2,0))+VLOOKUP($B$1,武魂升星!$C$5:$Q$11,AO$2,0)</f>
        <v>488.29</v>
      </c>
      <c r="AP131">
        <f>武魂升阶!AP131*(1+VLOOKUP($B$1,武魂升星!$C$13:$Q$19,AP$2,0))+VLOOKUP($B$1,武魂升星!$C$5:$Q$11,AP$2,0)</f>
        <v>489.89</v>
      </c>
      <c r="AQ131">
        <f>武魂升阶!AQ131*(1+VLOOKUP($B$1,武魂升星!$C$13:$Q$19,AQ$2,0))+VLOOKUP($B$1,武魂升星!$C$5:$Q$11,AQ$2,0)</f>
        <v>488.29</v>
      </c>
      <c r="AR131">
        <f>武魂升阶!AR131*(1+VLOOKUP($B$1,武魂升星!$C$13:$Q$19,AR$2,0))+VLOOKUP($B$1,武魂升星!$C$5:$Q$11,AR$2,0)</f>
        <v>488.29</v>
      </c>
      <c r="AS131">
        <f>武魂升阶!AS131*(1+VLOOKUP($B$1,武魂升星!$C$13:$Q$19,AS$2,0))+VLOOKUP($B$1,武魂升星!$C$5:$Q$11,AS$2,0)</f>
        <v>488.29</v>
      </c>
      <c r="AT131">
        <f>武魂升阶!AT131*(1+VLOOKUP($B$1,武魂升星!$C$13:$Q$19,AT$2,0))+VLOOKUP($B$1,武魂升星!$C$5:$Q$11,AT$2,0)</f>
        <v>0</v>
      </c>
      <c r="AU131">
        <f>武魂升阶!AU131*(1+VLOOKUP($B$1,武魂升星!$C$13:$Q$19,AU$2,0))+VLOOKUP($B$1,武魂升星!$C$5:$Q$11,AU$2,0)</f>
        <v>0</v>
      </c>
      <c r="AV131">
        <f>武魂升阶!AV131*(1+VLOOKUP($B$1,武魂升星!$C$13:$Q$19,AV$2,0))+VLOOKUP($B$1,武魂升星!$C$5:$Q$11,AV$2,0)</f>
        <v>826.44</v>
      </c>
      <c r="AW131">
        <f>武魂升阶!AW131*(1+VLOOKUP($B$1,武魂升星!$C$13:$Q$19,AW$2,0))+VLOOKUP($B$1,武魂升星!$C$5:$Q$11,AW$2,0)</f>
        <v>826.44</v>
      </c>
      <c r="AZ131">
        <f>VLOOKUP($B$2,武魂升星!$C$21:$D$27,2,0)</f>
        <v>0.48</v>
      </c>
      <c r="BA131">
        <f>VLOOKUP($B$2,武魂升星!$C$21:$D$27,2,0)</f>
        <v>0.48</v>
      </c>
      <c r="BB131">
        <f>VLOOKUP($B$2,武魂升星!$C$21:$D$27,2,0)</f>
        <v>0.48</v>
      </c>
      <c r="BC131">
        <f>VLOOKUP($B$2,武魂升星!$C$21:$D$27,2,0)</f>
        <v>0.48</v>
      </c>
      <c r="BD131">
        <f>VLOOKUP($B$2,武魂升星!$C$21:$D$27,2,0)</f>
        <v>0.48</v>
      </c>
      <c r="BE131">
        <f>VLOOKUP($B$2,武魂升星!$C$21:$D$27,2,0)</f>
        <v>0.48</v>
      </c>
      <c r="BF131">
        <f>VLOOKUP($B$2,武魂升星!$C$21:$D$27,2,0)</f>
        <v>0.48</v>
      </c>
      <c r="BG131">
        <f>VLOOKUP($B$2,武魂升星!$C$21:$D$27,2,0)</f>
        <v>0.48</v>
      </c>
      <c r="BH131">
        <f>VLOOKUP($B$2,武魂升星!$C$21:$D$27,2,0)</f>
        <v>0.48</v>
      </c>
      <c r="BI131">
        <f>VLOOKUP($B$2,武魂升星!$C$21:$D$27,2,0)</f>
        <v>0.48</v>
      </c>
      <c r="BJ131">
        <f>VLOOKUP($B$2,武魂升星!$C$21:$D$27,2,0)</f>
        <v>0.48</v>
      </c>
      <c r="BK131">
        <f>VLOOKUP($B$2,武魂升星!$C$21:$D$27,2,0)</f>
        <v>0.48</v>
      </c>
      <c r="BL131">
        <f>VLOOKUP($B$2,武魂升星!$C$21:$D$27,2,0)</f>
        <v>0.48</v>
      </c>
      <c r="BM131">
        <f>VLOOKUP($B$2,武魂升星!$C$21:$D$27,2,0)</f>
        <v>0.48</v>
      </c>
    </row>
    <row r="132" spans="2:65" x14ac:dyDescent="0.2">
      <c r="B132">
        <v>128</v>
      </c>
      <c r="D132">
        <f>武魂升阶!D132*(1+VLOOKUP($B$1,武魂升星!$C$13:$Q$19,D$2,0))+VLOOKUP($B$1,武魂升星!$C$5:$Q$11,D$2,0)</f>
        <v>24505.674000000006</v>
      </c>
      <c r="E132">
        <f>武魂升阶!E132*(1+VLOOKUP($B$1,武魂升星!$C$13:$Q$19,E$2,0))+VLOOKUP($B$1,武魂升星!$C$5:$Q$11,E$2,0)</f>
        <v>7245.8140000000003</v>
      </c>
      <c r="F132">
        <f>武魂升阶!F132*(1+VLOOKUP($B$1,武魂升星!$C$13:$Q$19,F$2,0))+VLOOKUP($B$1,武魂升星!$C$5:$Q$11,F$2,0)</f>
        <v>2211.2440000000001</v>
      </c>
      <c r="G132">
        <f>武魂升阶!G132*(1+VLOOKUP($B$1,武魂升星!$C$13:$Q$19,G$2,0))+VLOOKUP($B$1,武魂升星!$C$5:$Q$11,G$2,0)</f>
        <v>2211.2440000000001</v>
      </c>
      <c r="H132">
        <f>武魂升阶!H132*(1+VLOOKUP($B$1,武魂升星!$C$13:$Q$19,H$2,0))+VLOOKUP($B$1,武魂升星!$C$5:$Q$11,H$2,0)</f>
        <v>491.49</v>
      </c>
      <c r="I132">
        <f>武魂升阶!I132*(1+VLOOKUP($B$1,武魂升星!$C$13:$Q$19,I$2,0))+VLOOKUP($B$1,武魂升星!$C$5:$Q$11,I$2,0)</f>
        <v>491.49</v>
      </c>
      <c r="J132">
        <f>武魂升阶!J132*(1+VLOOKUP($B$1,武魂升星!$C$13:$Q$19,J$2,0))+VLOOKUP($B$1,武魂升星!$C$5:$Q$11,J$2,0)</f>
        <v>493.09000000000003</v>
      </c>
      <c r="K132">
        <f>武魂升阶!K132*(1+VLOOKUP($B$1,武魂升星!$C$13:$Q$19,K$2,0))+VLOOKUP($B$1,武魂升星!$C$5:$Q$11,K$2,0)</f>
        <v>491.49</v>
      </c>
      <c r="L132">
        <f>武魂升阶!L132*(1+VLOOKUP($B$1,武魂升星!$C$13:$Q$19,L$2,0))+VLOOKUP($B$1,武魂升星!$C$5:$Q$11,L$2,0)</f>
        <v>491.49</v>
      </c>
      <c r="M132">
        <f>武魂升阶!M132*(1+VLOOKUP($B$1,武魂升星!$C$13:$Q$19,M$2,0))+VLOOKUP($B$1,武魂升星!$C$5:$Q$11,M$2,0)</f>
        <v>491.49</v>
      </c>
      <c r="N132">
        <f>武魂升阶!N132*(1+VLOOKUP($B$1,武魂升星!$C$13:$Q$19,N$2,0))+VLOOKUP($B$1,武魂升星!$C$5:$Q$11,N$2,0)</f>
        <v>0</v>
      </c>
      <c r="O132">
        <f>武魂升阶!O132*(1+VLOOKUP($B$1,武魂升星!$C$13:$Q$19,O$2,0))+VLOOKUP($B$1,武魂升星!$C$5:$Q$11,O$2,0)</f>
        <v>0</v>
      </c>
      <c r="P132">
        <f>武魂升阶!P132*(1+VLOOKUP($B$1,武魂升星!$C$13:$Q$19,P$2,0))+VLOOKUP($B$1,武魂升星!$C$5:$Q$11,P$2,0)</f>
        <v>832.44</v>
      </c>
      <c r="Q132">
        <f>武魂升阶!Q132*(1+VLOOKUP($B$1,武魂升星!$C$13:$Q$19,Q$2,0))+VLOOKUP($B$1,武魂升星!$C$5:$Q$11,Q$2,0)</f>
        <v>832.44</v>
      </c>
      <c r="T132">
        <f>武魂升阶!T132*(1+VLOOKUP($B$1,武魂升星!$C$13:$Q$19,T$2,0))+VLOOKUP($B$1,武魂升星!$C$5:$Q$11,T$2,0)</f>
        <v>22702.664000000004</v>
      </c>
      <c r="U132">
        <f>武魂升阶!U132*(1+VLOOKUP($B$1,武魂升星!$C$13:$Q$19,U$2,0))+VLOOKUP($B$1,武魂升星!$C$5:$Q$11,U$2,0)</f>
        <v>7541.5820000000003</v>
      </c>
      <c r="V132">
        <f>武魂升阶!V132*(1+VLOOKUP($B$1,武魂升星!$C$13:$Q$19,V$2,0))+VLOOKUP($B$1,武魂升星!$C$5:$Q$11,V$2,0)</f>
        <v>1985.82</v>
      </c>
      <c r="W132">
        <f>武魂升阶!W132*(1+VLOOKUP($B$1,武魂升星!$C$13:$Q$19,W$2,0))+VLOOKUP($B$1,武魂升星!$C$5:$Q$11,W$2,0)</f>
        <v>1985.82</v>
      </c>
      <c r="X132">
        <f>武魂升阶!X132*(1+VLOOKUP($B$1,武魂升星!$C$13:$Q$19,X$2,0))+VLOOKUP($B$1,武魂升星!$C$5:$Q$11,X$2,0)</f>
        <v>483.49</v>
      </c>
      <c r="Y132">
        <f>武魂升阶!Y132*(1+VLOOKUP($B$1,武魂升星!$C$13:$Q$19,Y$2,0))+VLOOKUP($B$1,武魂升星!$C$5:$Q$11,Y$2,0)</f>
        <v>483.49</v>
      </c>
      <c r="Z132">
        <f>武魂升阶!Z132*(1+VLOOKUP($B$1,武魂升星!$C$13:$Q$19,Z$2,0))+VLOOKUP($B$1,武魂升星!$C$5:$Q$11,Z$2,0)</f>
        <v>501.09000000000003</v>
      </c>
      <c r="AA132">
        <f>武魂升阶!AA132*(1+VLOOKUP($B$1,武魂升星!$C$13:$Q$19,AA$2,0))+VLOOKUP($B$1,武魂升星!$C$5:$Q$11,AA$2,0)</f>
        <v>499.49</v>
      </c>
      <c r="AB132">
        <f>武魂升阶!AB132*(1+VLOOKUP($B$1,武魂升星!$C$13:$Q$19,AB$2,0))+VLOOKUP($B$1,武魂升星!$C$5:$Q$11,AB$2,0)</f>
        <v>491.49</v>
      </c>
      <c r="AC132">
        <f>武魂升阶!AC132*(1+VLOOKUP($B$1,武魂升星!$C$13:$Q$19,AC$2,0))+VLOOKUP($B$1,武魂升星!$C$5:$Q$11,AC$2,0)</f>
        <v>491.49</v>
      </c>
      <c r="AD132">
        <f>武魂升阶!AD132*(1+VLOOKUP($B$1,武魂升星!$C$13:$Q$19,AD$2,0))+VLOOKUP($B$1,武魂升星!$C$5:$Q$11,AD$2,0)</f>
        <v>0</v>
      </c>
      <c r="AE132">
        <f>武魂升阶!AE132*(1+VLOOKUP($B$1,武魂升星!$C$13:$Q$19,AE$2,0))+VLOOKUP($B$1,武魂升星!$C$5:$Q$11,AE$2,0)</f>
        <v>0</v>
      </c>
      <c r="AF132">
        <f>武魂升阶!AF132*(1+VLOOKUP($B$1,武魂升星!$C$13:$Q$19,AF$2,0))+VLOOKUP($B$1,武魂升星!$C$5:$Q$11,AF$2,0)</f>
        <v>832.44</v>
      </c>
      <c r="AG132">
        <f>武魂升阶!AG132*(1+VLOOKUP($B$1,武魂升星!$C$13:$Q$19,AG$2,0))+VLOOKUP($B$1,武魂升星!$C$5:$Q$11,AG$2,0)</f>
        <v>832.44</v>
      </c>
      <c r="AJ132">
        <f>武魂升阶!AJ132*(1+VLOOKUP($B$1,武魂升星!$C$13:$Q$19,AJ$2,0))+VLOOKUP($B$1,武魂升星!$C$5:$Q$11,AJ$2,0)</f>
        <v>20899.654000000002</v>
      </c>
      <c r="AK132">
        <f>武魂升阶!AK132*(1+VLOOKUP($B$1,武魂升星!$C$13:$Q$19,AK$2,0))+VLOOKUP($B$1,武魂升星!$C$5:$Q$11,AK$2,0)</f>
        <v>7843.0259999999998</v>
      </c>
      <c r="AL132">
        <f>武魂升阶!AL132*(1+VLOOKUP($B$1,武魂升星!$C$13:$Q$19,AL$2,0))+VLOOKUP($B$1,武魂升星!$C$5:$Q$11,AL$2,0)</f>
        <v>1772.78</v>
      </c>
      <c r="AM132">
        <f>武魂升阶!AM132*(1+VLOOKUP($B$1,武魂升星!$C$13:$Q$19,AM$2,0))+VLOOKUP($B$1,武魂升星!$C$5:$Q$11,AM$2,0)</f>
        <v>1772.78</v>
      </c>
      <c r="AN132">
        <f>武魂升阶!AN132*(1+VLOOKUP($B$1,武魂升星!$C$13:$Q$19,AN$2,0))+VLOOKUP($B$1,武魂升星!$C$5:$Q$11,AN$2,0)</f>
        <v>491.49</v>
      </c>
      <c r="AO132">
        <f>武魂升阶!AO132*(1+VLOOKUP($B$1,武魂升星!$C$13:$Q$19,AO$2,0))+VLOOKUP($B$1,武魂升星!$C$5:$Q$11,AO$2,0)</f>
        <v>491.49</v>
      </c>
      <c r="AP132">
        <f>武魂升阶!AP132*(1+VLOOKUP($B$1,武魂升星!$C$13:$Q$19,AP$2,0))+VLOOKUP($B$1,武魂升星!$C$5:$Q$11,AP$2,0)</f>
        <v>493.09000000000003</v>
      </c>
      <c r="AQ132">
        <f>武魂升阶!AQ132*(1+VLOOKUP($B$1,武魂升星!$C$13:$Q$19,AQ$2,0))+VLOOKUP($B$1,武魂升星!$C$5:$Q$11,AQ$2,0)</f>
        <v>491.49</v>
      </c>
      <c r="AR132">
        <f>武魂升阶!AR132*(1+VLOOKUP($B$1,武魂升星!$C$13:$Q$19,AR$2,0))+VLOOKUP($B$1,武魂升星!$C$5:$Q$11,AR$2,0)</f>
        <v>491.49</v>
      </c>
      <c r="AS132">
        <f>武魂升阶!AS132*(1+VLOOKUP($B$1,武魂升星!$C$13:$Q$19,AS$2,0))+VLOOKUP($B$1,武魂升星!$C$5:$Q$11,AS$2,0)</f>
        <v>491.49</v>
      </c>
      <c r="AT132">
        <f>武魂升阶!AT132*(1+VLOOKUP($B$1,武魂升星!$C$13:$Q$19,AT$2,0))+VLOOKUP($B$1,武魂升星!$C$5:$Q$11,AT$2,0)</f>
        <v>0</v>
      </c>
      <c r="AU132">
        <f>武魂升阶!AU132*(1+VLOOKUP($B$1,武魂升星!$C$13:$Q$19,AU$2,0))+VLOOKUP($B$1,武魂升星!$C$5:$Q$11,AU$2,0)</f>
        <v>0</v>
      </c>
      <c r="AV132">
        <f>武魂升阶!AV132*(1+VLOOKUP($B$1,武魂升星!$C$13:$Q$19,AV$2,0))+VLOOKUP($B$1,武魂升星!$C$5:$Q$11,AV$2,0)</f>
        <v>832.44</v>
      </c>
      <c r="AW132">
        <f>武魂升阶!AW132*(1+VLOOKUP($B$1,武魂升星!$C$13:$Q$19,AW$2,0))+VLOOKUP($B$1,武魂升星!$C$5:$Q$11,AW$2,0)</f>
        <v>832.44</v>
      </c>
      <c r="AZ132">
        <f>VLOOKUP($B$2,武魂升星!$C$21:$D$27,2,0)</f>
        <v>0.48</v>
      </c>
      <c r="BA132">
        <f>VLOOKUP($B$2,武魂升星!$C$21:$D$27,2,0)</f>
        <v>0.48</v>
      </c>
      <c r="BB132">
        <f>VLOOKUP($B$2,武魂升星!$C$21:$D$27,2,0)</f>
        <v>0.48</v>
      </c>
      <c r="BC132">
        <f>VLOOKUP($B$2,武魂升星!$C$21:$D$27,2,0)</f>
        <v>0.48</v>
      </c>
      <c r="BD132">
        <f>VLOOKUP($B$2,武魂升星!$C$21:$D$27,2,0)</f>
        <v>0.48</v>
      </c>
      <c r="BE132">
        <f>VLOOKUP($B$2,武魂升星!$C$21:$D$27,2,0)</f>
        <v>0.48</v>
      </c>
      <c r="BF132">
        <f>VLOOKUP($B$2,武魂升星!$C$21:$D$27,2,0)</f>
        <v>0.48</v>
      </c>
      <c r="BG132">
        <f>VLOOKUP($B$2,武魂升星!$C$21:$D$27,2,0)</f>
        <v>0.48</v>
      </c>
      <c r="BH132">
        <f>VLOOKUP($B$2,武魂升星!$C$21:$D$27,2,0)</f>
        <v>0.48</v>
      </c>
      <c r="BI132">
        <f>VLOOKUP($B$2,武魂升星!$C$21:$D$27,2,0)</f>
        <v>0.48</v>
      </c>
      <c r="BJ132">
        <f>VLOOKUP($B$2,武魂升星!$C$21:$D$27,2,0)</f>
        <v>0.48</v>
      </c>
      <c r="BK132">
        <f>VLOOKUP($B$2,武魂升星!$C$21:$D$27,2,0)</f>
        <v>0.48</v>
      </c>
      <c r="BL132">
        <f>VLOOKUP($B$2,武魂升星!$C$21:$D$27,2,0)</f>
        <v>0.48</v>
      </c>
      <c r="BM132">
        <f>VLOOKUP($B$2,武魂升星!$C$21:$D$27,2,0)</f>
        <v>0.48</v>
      </c>
    </row>
    <row r="133" spans="2:65" x14ac:dyDescent="0.2">
      <c r="B133">
        <v>129</v>
      </c>
      <c r="D133">
        <f>武魂升阶!D133*(1+VLOOKUP($B$1,武魂升星!$C$13:$Q$19,D$2,0))+VLOOKUP($B$1,武魂升星!$C$5:$Q$11,D$2,0)</f>
        <v>24637.674000000006</v>
      </c>
      <c r="E133">
        <f>武魂升阶!E133*(1+VLOOKUP($B$1,武魂升星!$C$13:$Q$19,E$2,0))+VLOOKUP($B$1,武魂升星!$C$5:$Q$11,E$2,0)</f>
        <v>7281.0140000000001</v>
      </c>
      <c r="F133">
        <f>武魂升阶!F133*(1+VLOOKUP($B$1,武魂升星!$C$13:$Q$19,F$2,0))+VLOOKUP($B$1,武魂升星!$C$5:$Q$11,F$2,0)</f>
        <v>2222.4440000000004</v>
      </c>
      <c r="G133">
        <f>武魂升阶!G133*(1+VLOOKUP($B$1,武魂升星!$C$13:$Q$19,G$2,0))+VLOOKUP($B$1,武魂升星!$C$5:$Q$11,G$2,0)</f>
        <v>2222.4440000000004</v>
      </c>
      <c r="H133">
        <f>武魂升阶!H133*(1+VLOOKUP($B$1,武魂升星!$C$13:$Q$19,H$2,0))+VLOOKUP($B$1,武魂升星!$C$5:$Q$11,H$2,0)</f>
        <v>494.69</v>
      </c>
      <c r="I133">
        <f>武魂升阶!I133*(1+VLOOKUP($B$1,武魂升星!$C$13:$Q$19,I$2,0))+VLOOKUP($B$1,武魂升星!$C$5:$Q$11,I$2,0)</f>
        <v>494.69</v>
      </c>
      <c r="J133">
        <f>武魂升阶!J133*(1+VLOOKUP($B$1,武魂升星!$C$13:$Q$19,J$2,0))+VLOOKUP($B$1,武魂升星!$C$5:$Q$11,J$2,0)</f>
        <v>496.29</v>
      </c>
      <c r="K133">
        <f>武魂升阶!K133*(1+VLOOKUP($B$1,武魂升星!$C$13:$Q$19,K$2,0))+VLOOKUP($B$1,武魂升星!$C$5:$Q$11,K$2,0)</f>
        <v>494.69</v>
      </c>
      <c r="L133">
        <f>武魂升阶!L133*(1+VLOOKUP($B$1,武魂升星!$C$13:$Q$19,L$2,0))+VLOOKUP($B$1,武魂升星!$C$5:$Q$11,L$2,0)</f>
        <v>494.69</v>
      </c>
      <c r="M133">
        <f>武魂升阶!M133*(1+VLOOKUP($B$1,武魂升星!$C$13:$Q$19,M$2,0))+VLOOKUP($B$1,武魂升星!$C$5:$Q$11,M$2,0)</f>
        <v>494.69</v>
      </c>
      <c r="N133">
        <f>武魂升阶!N133*(1+VLOOKUP($B$1,武魂升星!$C$13:$Q$19,N$2,0))+VLOOKUP($B$1,武魂升星!$C$5:$Q$11,N$2,0)</f>
        <v>0</v>
      </c>
      <c r="O133">
        <f>武魂升阶!O133*(1+VLOOKUP($B$1,武魂升星!$C$13:$Q$19,O$2,0))+VLOOKUP($B$1,武魂升星!$C$5:$Q$11,O$2,0)</f>
        <v>0</v>
      </c>
      <c r="P133">
        <f>武魂升阶!P133*(1+VLOOKUP($B$1,武魂升星!$C$13:$Q$19,P$2,0))+VLOOKUP($B$1,武魂升星!$C$5:$Q$11,P$2,0)</f>
        <v>838.44</v>
      </c>
      <c r="Q133">
        <f>武魂升阶!Q133*(1+VLOOKUP($B$1,武魂升星!$C$13:$Q$19,Q$2,0))+VLOOKUP($B$1,武魂升星!$C$5:$Q$11,Q$2,0)</f>
        <v>838.44</v>
      </c>
      <c r="T133">
        <f>武魂升阶!T133*(1+VLOOKUP($B$1,武魂升星!$C$13:$Q$19,T$2,0))+VLOOKUP($B$1,武魂升星!$C$5:$Q$11,T$2,0)</f>
        <v>22821.464</v>
      </c>
      <c r="U133">
        <f>武魂升阶!U133*(1+VLOOKUP($B$1,武魂升星!$C$13:$Q$19,U$2,0))+VLOOKUP($B$1,武魂升星!$C$5:$Q$11,U$2,0)</f>
        <v>7578.982</v>
      </c>
      <c r="V133">
        <f>武魂升阶!V133*(1+VLOOKUP($B$1,武魂升星!$C$13:$Q$19,V$2,0))+VLOOKUP($B$1,武魂升星!$C$5:$Q$11,V$2,0)</f>
        <v>1995.42</v>
      </c>
      <c r="W133">
        <f>武魂升阶!W133*(1+VLOOKUP($B$1,武魂升星!$C$13:$Q$19,W$2,0))+VLOOKUP($B$1,武魂升星!$C$5:$Q$11,W$2,0)</f>
        <v>1995.42</v>
      </c>
      <c r="X133">
        <f>武魂升阶!X133*(1+VLOOKUP($B$1,武魂升星!$C$13:$Q$19,X$2,0))+VLOOKUP($B$1,武魂升星!$C$5:$Q$11,X$2,0)</f>
        <v>486.69</v>
      </c>
      <c r="Y133">
        <f>武魂升阶!Y133*(1+VLOOKUP($B$1,武魂升星!$C$13:$Q$19,Y$2,0))+VLOOKUP($B$1,武魂升星!$C$5:$Q$11,Y$2,0)</f>
        <v>486.69</v>
      </c>
      <c r="Z133">
        <f>武魂升阶!Z133*(1+VLOOKUP($B$1,武魂升星!$C$13:$Q$19,Z$2,0))+VLOOKUP($B$1,武魂升星!$C$5:$Q$11,Z$2,0)</f>
        <v>504.29</v>
      </c>
      <c r="AA133">
        <f>武魂升阶!AA133*(1+VLOOKUP($B$1,武魂升星!$C$13:$Q$19,AA$2,0))+VLOOKUP($B$1,武魂升星!$C$5:$Q$11,AA$2,0)</f>
        <v>502.69</v>
      </c>
      <c r="AB133">
        <f>武魂升阶!AB133*(1+VLOOKUP($B$1,武魂升星!$C$13:$Q$19,AB$2,0))+VLOOKUP($B$1,武魂升星!$C$5:$Q$11,AB$2,0)</f>
        <v>494.69</v>
      </c>
      <c r="AC133">
        <f>武魂升阶!AC133*(1+VLOOKUP($B$1,武魂升星!$C$13:$Q$19,AC$2,0))+VLOOKUP($B$1,武魂升星!$C$5:$Q$11,AC$2,0)</f>
        <v>494.69</v>
      </c>
      <c r="AD133">
        <f>武魂升阶!AD133*(1+VLOOKUP($B$1,武魂升星!$C$13:$Q$19,AD$2,0))+VLOOKUP($B$1,武魂升星!$C$5:$Q$11,AD$2,0)</f>
        <v>0</v>
      </c>
      <c r="AE133">
        <f>武魂升阶!AE133*(1+VLOOKUP($B$1,武魂升星!$C$13:$Q$19,AE$2,0))+VLOOKUP($B$1,武魂升星!$C$5:$Q$11,AE$2,0)</f>
        <v>0</v>
      </c>
      <c r="AF133">
        <f>武魂升阶!AF133*(1+VLOOKUP($B$1,武魂升星!$C$13:$Q$19,AF$2,0))+VLOOKUP($B$1,武魂升星!$C$5:$Q$11,AF$2,0)</f>
        <v>838.44</v>
      </c>
      <c r="AG133">
        <f>武魂升阶!AG133*(1+VLOOKUP($B$1,武魂升星!$C$13:$Q$19,AG$2,0))+VLOOKUP($B$1,武魂升星!$C$5:$Q$11,AG$2,0)</f>
        <v>838.44</v>
      </c>
      <c r="AJ133">
        <f>武魂升阶!AJ133*(1+VLOOKUP($B$1,武魂升星!$C$13:$Q$19,AJ$2,0))+VLOOKUP($B$1,武魂升星!$C$5:$Q$11,AJ$2,0)</f>
        <v>21005.254000000001</v>
      </c>
      <c r="AK133">
        <f>武魂升阶!AK133*(1+VLOOKUP($B$1,武魂升星!$C$13:$Q$19,AK$2,0))+VLOOKUP($B$1,武魂升星!$C$5:$Q$11,AK$2,0)</f>
        <v>7882.6260000000002</v>
      </c>
      <c r="AL133">
        <f>武魂升阶!AL133*(1+VLOOKUP($B$1,武魂升星!$C$13:$Q$19,AL$2,0))+VLOOKUP($B$1,武魂升星!$C$5:$Q$11,AL$2,0)</f>
        <v>1780.78</v>
      </c>
      <c r="AM133">
        <f>武魂升阶!AM133*(1+VLOOKUP($B$1,武魂升星!$C$13:$Q$19,AM$2,0))+VLOOKUP($B$1,武魂升星!$C$5:$Q$11,AM$2,0)</f>
        <v>1780.78</v>
      </c>
      <c r="AN133">
        <f>武魂升阶!AN133*(1+VLOOKUP($B$1,武魂升星!$C$13:$Q$19,AN$2,0))+VLOOKUP($B$1,武魂升星!$C$5:$Q$11,AN$2,0)</f>
        <v>494.69</v>
      </c>
      <c r="AO133">
        <f>武魂升阶!AO133*(1+VLOOKUP($B$1,武魂升星!$C$13:$Q$19,AO$2,0))+VLOOKUP($B$1,武魂升星!$C$5:$Q$11,AO$2,0)</f>
        <v>494.69</v>
      </c>
      <c r="AP133">
        <f>武魂升阶!AP133*(1+VLOOKUP($B$1,武魂升星!$C$13:$Q$19,AP$2,0))+VLOOKUP($B$1,武魂升星!$C$5:$Q$11,AP$2,0)</f>
        <v>496.29</v>
      </c>
      <c r="AQ133">
        <f>武魂升阶!AQ133*(1+VLOOKUP($B$1,武魂升星!$C$13:$Q$19,AQ$2,0))+VLOOKUP($B$1,武魂升星!$C$5:$Q$11,AQ$2,0)</f>
        <v>494.69</v>
      </c>
      <c r="AR133">
        <f>武魂升阶!AR133*(1+VLOOKUP($B$1,武魂升星!$C$13:$Q$19,AR$2,0))+VLOOKUP($B$1,武魂升星!$C$5:$Q$11,AR$2,0)</f>
        <v>494.69</v>
      </c>
      <c r="AS133">
        <f>武魂升阶!AS133*(1+VLOOKUP($B$1,武魂升星!$C$13:$Q$19,AS$2,0))+VLOOKUP($B$1,武魂升星!$C$5:$Q$11,AS$2,0)</f>
        <v>494.69</v>
      </c>
      <c r="AT133">
        <f>武魂升阶!AT133*(1+VLOOKUP($B$1,武魂升星!$C$13:$Q$19,AT$2,0))+VLOOKUP($B$1,武魂升星!$C$5:$Q$11,AT$2,0)</f>
        <v>0</v>
      </c>
      <c r="AU133">
        <f>武魂升阶!AU133*(1+VLOOKUP($B$1,武魂升星!$C$13:$Q$19,AU$2,0))+VLOOKUP($B$1,武魂升星!$C$5:$Q$11,AU$2,0)</f>
        <v>0</v>
      </c>
      <c r="AV133">
        <f>武魂升阶!AV133*(1+VLOOKUP($B$1,武魂升星!$C$13:$Q$19,AV$2,0))+VLOOKUP($B$1,武魂升星!$C$5:$Q$11,AV$2,0)</f>
        <v>838.44</v>
      </c>
      <c r="AW133">
        <f>武魂升阶!AW133*(1+VLOOKUP($B$1,武魂升星!$C$13:$Q$19,AW$2,0))+VLOOKUP($B$1,武魂升星!$C$5:$Q$11,AW$2,0)</f>
        <v>838.44</v>
      </c>
      <c r="AZ133">
        <f>VLOOKUP($B$2,武魂升星!$C$21:$D$27,2,0)</f>
        <v>0.48</v>
      </c>
      <c r="BA133">
        <f>VLOOKUP($B$2,武魂升星!$C$21:$D$27,2,0)</f>
        <v>0.48</v>
      </c>
      <c r="BB133">
        <f>VLOOKUP($B$2,武魂升星!$C$21:$D$27,2,0)</f>
        <v>0.48</v>
      </c>
      <c r="BC133">
        <f>VLOOKUP($B$2,武魂升星!$C$21:$D$27,2,0)</f>
        <v>0.48</v>
      </c>
      <c r="BD133">
        <f>VLOOKUP($B$2,武魂升星!$C$21:$D$27,2,0)</f>
        <v>0.48</v>
      </c>
      <c r="BE133">
        <f>VLOOKUP($B$2,武魂升星!$C$21:$D$27,2,0)</f>
        <v>0.48</v>
      </c>
      <c r="BF133">
        <f>VLOOKUP($B$2,武魂升星!$C$21:$D$27,2,0)</f>
        <v>0.48</v>
      </c>
      <c r="BG133">
        <f>VLOOKUP($B$2,武魂升星!$C$21:$D$27,2,0)</f>
        <v>0.48</v>
      </c>
      <c r="BH133">
        <f>VLOOKUP($B$2,武魂升星!$C$21:$D$27,2,0)</f>
        <v>0.48</v>
      </c>
      <c r="BI133">
        <f>VLOOKUP($B$2,武魂升星!$C$21:$D$27,2,0)</f>
        <v>0.48</v>
      </c>
      <c r="BJ133">
        <f>VLOOKUP($B$2,武魂升星!$C$21:$D$27,2,0)</f>
        <v>0.48</v>
      </c>
      <c r="BK133">
        <f>VLOOKUP($B$2,武魂升星!$C$21:$D$27,2,0)</f>
        <v>0.48</v>
      </c>
      <c r="BL133">
        <f>VLOOKUP($B$2,武魂升星!$C$21:$D$27,2,0)</f>
        <v>0.48</v>
      </c>
      <c r="BM133">
        <f>VLOOKUP($B$2,武魂升星!$C$21:$D$27,2,0)</f>
        <v>0.48</v>
      </c>
    </row>
    <row r="134" spans="2:65" x14ac:dyDescent="0.2">
      <c r="B134">
        <v>130</v>
      </c>
      <c r="D134">
        <f>武魂升阶!D134*(1+VLOOKUP($B$1,武魂升星!$C$13:$Q$19,D$2,0))+VLOOKUP($B$1,武魂升星!$C$5:$Q$11,D$2,0)</f>
        <v>24864.714</v>
      </c>
      <c r="E134">
        <f>武魂升阶!E134*(1+VLOOKUP($B$1,武魂升星!$C$13:$Q$19,E$2,0))+VLOOKUP($B$1,武魂升星!$C$5:$Q$11,E$2,0)</f>
        <v>7342.35</v>
      </c>
      <c r="F134">
        <f>武魂升阶!F134*(1+VLOOKUP($B$1,武魂升星!$C$13:$Q$19,F$2,0))+VLOOKUP($B$1,武魂升星!$C$5:$Q$11,F$2,0)</f>
        <v>2242.2840000000001</v>
      </c>
      <c r="G134">
        <f>武魂升阶!G134*(1+VLOOKUP($B$1,武魂升星!$C$13:$Q$19,G$2,0))+VLOOKUP($B$1,武魂升星!$C$5:$Q$11,G$2,0)</f>
        <v>2242.2840000000001</v>
      </c>
      <c r="H134">
        <f>武魂升阶!H134*(1+VLOOKUP($B$1,武魂升星!$C$13:$Q$19,H$2,0))+VLOOKUP($B$1,武魂升星!$C$5:$Q$11,H$2,0)</f>
        <v>498.53</v>
      </c>
      <c r="I134">
        <f>武魂升阶!I134*(1+VLOOKUP($B$1,武魂升星!$C$13:$Q$19,I$2,0))+VLOOKUP($B$1,武魂升星!$C$5:$Q$11,I$2,0)</f>
        <v>498.53</v>
      </c>
      <c r="J134">
        <f>武魂升阶!J134*(1+VLOOKUP($B$1,武魂升星!$C$13:$Q$19,J$2,0))+VLOOKUP($B$1,武魂升星!$C$5:$Q$11,J$2,0)</f>
        <v>500.25800000000004</v>
      </c>
      <c r="K134">
        <f>武魂升阶!K134*(1+VLOOKUP($B$1,武魂升星!$C$13:$Q$19,K$2,0))+VLOOKUP($B$1,武魂升星!$C$5:$Q$11,K$2,0)</f>
        <v>498.53</v>
      </c>
      <c r="L134">
        <f>武魂升阶!L134*(1+VLOOKUP($B$1,武魂升星!$C$13:$Q$19,L$2,0))+VLOOKUP($B$1,武魂升星!$C$5:$Q$11,L$2,0)</f>
        <v>498.53</v>
      </c>
      <c r="M134">
        <f>武魂升阶!M134*(1+VLOOKUP($B$1,武魂升星!$C$13:$Q$19,M$2,0))+VLOOKUP($B$1,武魂升星!$C$5:$Q$11,M$2,0)</f>
        <v>498.53</v>
      </c>
      <c r="N134">
        <f>武魂升阶!N134*(1+VLOOKUP($B$1,武魂升星!$C$13:$Q$19,N$2,0))+VLOOKUP($B$1,武魂升星!$C$5:$Q$11,N$2,0)</f>
        <v>0</v>
      </c>
      <c r="O134">
        <f>武魂升阶!O134*(1+VLOOKUP($B$1,武魂升星!$C$13:$Q$19,O$2,0))+VLOOKUP($B$1,武魂升星!$C$5:$Q$11,O$2,0)</f>
        <v>0</v>
      </c>
      <c r="P134">
        <f>武魂升阶!P134*(1+VLOOKUP($B$1,武魂升星!$C$13:$Q$19,P$2,0))+VLOOKUP($B$1,武魂升星!$C$5:$Q$11,P$2,0)</f>
        <v>849.84</v>
      </c>
      <c r="Q134">
        <f>武魂升阶!Q134*(1+VLOOKUP($B$1,武魂升星!$C$13:$Q$19,Q$2,0))+VLOOKUP($B$1,武魂升星!$C$5:$Q$11,Q$2,0)</f>
        <v>849.84</v>
      </c>
      <c r="T134">
        <f>武魂升阶!T134*(1+VLOOKUP($B$1,武魂升星!$C$13:$Q$19,T$2,0))+VLOOKUP($B$1,武魂升星!$C$5:$Q$11,T$2,0)</f>
        <v>23025.800000000003</v>
      </c>
      <c r="U134">
        <f>武魂升阶!U134*(1+VLOOKUP($B$1,武魂升星!$C$13:$Q$19,U$2,0))+VLOOKUP($B$1,武魂升星!$C$5:$Q$11,U$2,0)</f>
        <v>7643.7060000000001</v>
      </c>
      <c r="V134">
        <f>武魂升阶!V134*(1+VLOOKUP($B$1,武魂升星!$C$13:$Q$19,V$2,0))+VLOOKUP($B$1,武魂升星!$C$5:$Q$11,V$2,0)</f>
        <v>2011.932</v>
      </c>
      <c r="W134">
        <f>武魂升阶!W134*(1+VLOOKUP($B$1,武魂升星!$C$13:$Q$19,W$2,0))+VLOOKUP($B$1,武魂升星!$C$5:$Q$11,W$2,0)</f>
        <v>2011.932</v>
      </c>
      <c r="X134">
        <f>武魂升阶!X134*(1+VLOOKUP($B$1,武魂升星!$C$13:$Q$19,X$2,0))+VLOOKUP($B$1,武魂升星!$C$5:$Q$11,X$2,0)</f>
        <v>489.89</v>
      </c>
      <c r="Y134">
        <f>武魂升阶!Y134*(1+VLOOKUP($B$1,武魂升星!$C$13:$Q$19,Y$2,0))+VLOOKUP($B$1,武魂升星!$C$5:$Q$11,Y$2,0)</f>
        <v>489.89</v>
      </c>
      <c r="Z134">
        <f>武魂升阶!Z134*(1+VLOOKUP($B$1,武魂升星!$C$13:$Q$19,Z$2,0))+VLOOKUP($B$1,武魂升星!$C$5:$Q$11,Z$2,0)</f>
        <v>508.89800000000002</v>
      </c>
      <c r="AA134">
        <f>武魂升阶!AA134*(1+VLOOKUP($B$1,武魂升星!$C$13:$Q$19,AA$2,0))+VLOOKUP($B$1,武魂升星!$C$5:$Q$11,AA$2,0)</f>
        <v>507.17</v>
      </c>
      <c r="AB134">
        <f>武魂升阶!AB134*(1+VLOOKUP($B$1,武魂升星!$C$13:$Q$19,AB$2,0))+VLOOKUP($B$1,武魂升星!$C$5:$Q$11,AB$2,0)</f>
        <v>498.53</v>
      </c>
      <c r="AC134">
        <f>武魂升阶!AC134*(1+VLOOKUP($B$1,武魂升星!$C$13:$Q$19,AC$2,0))+VLOOKUP($B$1,武魂升星!$C$5:$Q$11,AC$2,0)</f>
        <v>498.53</v>
      </c>
      <c r="AD134">
        <f>武魂升阶!AD134*(1+VLOOKUP($B$1,武魂升星!$C$13:$Q$19,AD$2,0))+VLOOKUP($B$1,武魂升星!$C$5:$Q$11,AD$2,0)</f>
        <v>0</v>
      </c>
      <c r="AE134">
        <f>武魂升阶!AE134*(1+VLOOKUP($B$1,武魂升星!$C$13:$Q$19,AE$2,0))+VLOOKUP($B$1,武魂升星!$C$5:$Q$11,AE$2,0)</f>
        <v>0</v>
      </c>
      <c r="AF134">
        <f>武魂升阶!AF134*(1+VLOOKUP($B$1,武魂升星!$C$13:$Q$19,AF$2,0))+VLOOKUP($B$1,武魂升星!$C$5:$Q$11,AF$2,0)</f>
        <v>849.84</v>
      </c>
      <c r="AG134">
        <f>武魂升阶!AG134*(1+VLOOKUP($B$1,武魂升星!$C$13:$Q$19,AG$2,0))+VLOOKUP($B$1,武魂升星!$C$5:$Q$11,AG$2,0)</f>
        <v>849.84</v>
      </c>
      <c r="AJ134">
        <f>武魂升阶!AJ134*(1+VLOOKUP($B$1,武魂升星!$C$13:$Q$19,AJ$2,0))+VLOOKUP($B$1,武魂升星!$C$5:$Q$11,AJ$2,0)</f>
        <v>21186.885999999999</v>
      </c>
      <c r="AK134">
        <f>武魂升阶!AK134*(1+VLOOKUP($B$1,武魂升星!$C$13:$Q$19,AK$2,0))+VLOOKUP($B$1,武魂升星!$C$5:$Q$11,AK$2,0)</f>
        <v>7951.2219999999998</v>
      </c>
      <c r="AL134">
        <f>武魂升阶!AL134*(1+VLOOKUP($B$1,武魂升星!$C$13:$Q$19,AL$2,0))+VLOOKUP($B$1,武魂升星!$C$5:$Q$11,AL$2,0)</f>
        <v>1794.9880000000001</v>
      </c>
      <c r="AM134">
        <f>武魂升阶!AM134*(1+VLOOKUP($B$1,武魂升星!$C$13:$Q$19,AM$2,0))+VLOOKUP($B$1,武魂升星!$C$5:$Q$11,AM$2,0)</f>
        <v>1794.9880000000001</v>
      </c>
      <c r="AN134">
        <f>武魂升阶!AN134*(1+VLOOKUP($B$1,武魂升星!$C$13:$Q$19,AN$2,0))+VLOOKUP($B$1,武魂升星!$C$5:$Q$11,AN$2,0)</f>
        <v>498.53</v>
      </c>
      <c r="AO134">
        <f>武魂升阶!AO134*(1+VLOOKUP($B$1,武魂升星!$C$13:$Q$19,AO$2,0))+VLOOKUP($B$1,武魂升星!$C$5:$Q$11,AO$2,0)</f>
        <v>498.53</v>
      </c>
      <c r="AP134">
        <f>武魂升阶!AP134*(1+VLOOKUP($B$1,武魂升星!$C$13:$Q$19,AP$2,0))+VLOOKUP($B$1,武魂升星!$C$5:$Q$11,AP$2,0)</f>
        <v>500.25800000000004</v>
      </c>
      <c r="AQ134">
        <f>武魂升阶!AQ134*(1+VLOOKUP($B$1,武魂升星!$C$13:$Q$19,AQ$2,0))+VLOOKUP($B$1,武魂升星!$C$5:$Q$11,AQ$2,0)</f>
        <v>498.53</v>
      </c>
      <c r="AR134">
        <f>武魂升阶!AR134*(1+VLOOKUP($B$1,武魂升星!$C$13:$Q$19,AR$2,0))+VLOOKUP($B$1,武魂升星!$C$5:$Q$11,AR$2,0)</f>
        <v>498.53</v>
      </c>
      <c r="AS134">
        <f>武魂升阶!AS134*(1+VLOOKUP($B$1,武魂升星!$C$13:$Q$19,AS$2,0))+VLOOKUP($B$1,武魂升星!$C$5:$Q$11,AS$2,0)</f>
        <v>498.53</v>
      </c>
      <c r="AT134">
        <f>武魂升阶!AT134*(1+VLOOKUP($B$1,武魂升星!$C$13:$Q$19,AT$2,0))+VLOOKUP($B$1,武魂升星!$C$5:$Q$11,AT$2,0)</f>
        <v>0</v>
      </c>
      <c r="AU134">
        <f>武魂升阶!AU134*(1+VLOOKUP($B$1,武魂升星!$C$13:$Q$19,AU$2,0))+VLOOKUP($B$1,武魂升星!$C$5:$Q$11,AU$2,0)</f>
        <v>0</v>
      </c>
      <c r="AV134">
        <f>武魂升阶!AV134*(1+VLOOKUP($B$1,武魂升星!$C$13:$Q$19,AV$2,0))+VLOOKUP($B$1,武魂升星!$C$5:$Q$11,AV$2,0)</f>
        <v>849.84</v>
      </c>
      <c r="AW134">
        <f>武魂升阶!AW134*(1+VLOOKUP($B$1,武魂升星!$C$13:$Q$19,AW$2,0))+VLOOKUP($B$1,武魂升星!$C$5:$Q$11,AW$2,0)</f>
        <v>849.84</v>
      </c>
      <c r="AZ134">
        <f>VLOOKUP($B$2,武魂升星!$C$21:$D$27,2,0)</f>
        <v>0.48</v>
      </c>
      <c r="BA134">
        <f>VLOOKUP($B$2,武魂升星!$C$21:$D$27,2,0)</f>
        <v>0.48</v>
      </c>
      <c r="BB134">
        <f>VLOOKUP($B$2,武魂升星!$C$21:$D$27,2,0)</f>
        <v>0.48</v>
      </c>
      <c r="BC134">
        <f>VLOOKUP($B$2,武魂升星!$C$21:$D$27,2,0)</f>
        <v>0.48</v>
      </c>
      <c r="BD134">
        <f>VLOOKUP($B$2,武魂升星!$C$21:$D$27,2,0)</f>
        <v>0.48</v>
      </c>
      <c r="BE134">
        <f>VLOOKUP($B$2,武魂升星!$C$21:$D$27,2,0)</f>
        <v>0.48</v>
      </c>
      <c r="BF134">
        <f>VLOOKUP($B$2,武魂升星!$C$21:$D$27,2,0)</f>
        <v>0.48</v>
      </c>
      <c r="BG134">
        <f>VLOOKUP($B$2,武魂升星!$C$21:$D$27,2,0)</f>
        <v>0.48</v>
      </c>
      <c r="BH134">
        <f>VLOOKUP($B$2,武魂升星!$C$21:$D$27,2,0)</f>
        <v>0.48</v>
      </c>
      <c r="BI134">
        <f>VLOOKUP($B$2,武魂升星!$C$21:$D$27,2,0)</f>
        <v>0.48</v>
      </c>
      <c r="BJ134">
        <f>VLOOKUP($B$2,武魂升星!$C$21:$D$27,2,0)</f>
        <v>0.48</v>
      </c>
      <c r="BK134">
        <f>VLOOKUP($B$2,武魂升星!$C$21:$D$27,2,0)</f>
        <v>0.48</v>
      </c>
      <c r="BL134">
        <f>VLOOKUP($B$2,武魂升星!$C$21:$D$27,2,0)</f>
        <v>0.48</v>
      </c>
      <c r="BM134">
        <f>VLOOKUP($B$2,武魂升星!$C$21:$D$27,2,0)</f>
        <v>0.48</v>
      </c>
    </row>
    <row r="135" spans="2:65" x14ac:dyDescent="0.2">
      <c r="B135">
        <v>131</v>
      </c>
      <c r="D135">
        <f>武魂升阶!D135*(1+VLOOKUP($B$1,武魂升星!$C$13:$Q$19,D$2,0))+VLOOKUP($B$1,武魂升星!$C$5:$Q$11,D$2,0)</f>
        <v>24996.714</v>
      </c>
      <c r="E135">
        <f>武魂升阶!E135*(1+VLOOKUP($B$1,武魂升星!$C$13:$Q$19,E$2,0))+VLOOKUP($B$1,武魂升星!$C$5:$Q$11,E$2,0)</f>
        <v>7377.55</v>
      </c>
      <c r="F135">
        <f>武魂升阶!F135*(1+VLOOKUP($B$1,武魂升星!$C$13:$Q$19,F$2,0))+VLOOKUP($B$1,武魂升星!$C$5:$Q$11,F$2,0)</f>
        <v>2253.4840000000004</v>
      </c>
      <c r="G135">
        <f>武魂升阶!G135*(1+VLOOKUP($B$1,武魂升星!$C$13:$Q$19,G$2,0))+VLOOKUP($B$1,武魂升星!$C$5:$Q$11,G$2,0)</f>
        <v>2253.4840000000004</v>
      </c>
      <c r="H135">
        <f>武魂升阶!H135*(1+VLOOKUP($B$1,武魂升星!$C$13:$Q$19,H$2,0))+VLOOKUP($B$1,武魂升星!$C$5:$Q$11,H$2,0)</f>
        <v>501.72999999999996</v>
      </c>
      <c r="I135">
        <f>武魂升阶!I135*(1+VLOOKUP($B$1,武魂升星!$C$13:$Q$19,I$2,0))+VLOOKUP($B$1,武魂升星!$C$5:$Q$11,I$2,0)</f>
        <v>501.72999999999996</v>
      </c>
      <c r="J135">
        <f>武魂升阶!J135*(1+VLOOKUP($B$1,武魂升星!$C$13:$Q$19,J$2,0))+VLOOKUP($B$1,武魂升星!$C$5:$Q$11,J$2,0)</f>
        <v>503.45800000000003</v>
      </c>
      <c r="K135">
        <f>武魂升阶!K135*(1+VLOOKUP($B$1,武魂升星!$C$13:$Q$19,K$2,0))+VLOOKUP($B$1,武魂升星!$C$5:$Q$11,K$2,0)</f>
        <v>501.72999999999996</v>
      </c>
      <c r="L135">
        <f>武魂升阶!L135*(1+VLOOKUP($B$1,武魂升星!$C$13:$Q$19,L$2,0))+VLOOKUP($B$1,武魂升星!$C$5:$Q$11,L$2,0)</f>
        <v>501.72999999999996</v>
      </c>
      <c r="M135">
        <f>武魂升阶!M135*(1+VLOOKUP($B$1,武魂升星!$C$13:$Q$19,M$2,0))+VLOOKUP($B$1,武魂升星!$C$5:$Q$11,M$2,0)</f>
        <v>501.72999999999996</v>
      </c>
      <c r="N135">
        <f>武魂升阶!N135*(1+VLOOKUP($B$1,武魂升星!$C$13:$Q$19,N$2,0))+VLOOKUP($B$1,武魂升星!$C$5:$Q$11,N$2,0)</f>
        <v>0</v>
      </c>
      <c r="O135">
        <f>武魂升阶!O135*(1+VLOOKUP($B$1,武魂升星!$C$13:$Q$19,O$2,0))+VLOOKUP($B$1,武魂升星!$C$5:$Q$11,O$2,0)</f>
        <v>0</v>
      </c>
      <c r="P135">
        <f>武魂升阶!P135*(1+VLOOKUP($B$1,武魂升星!$C$13:$Q$19,P$2,0))+VLOOKUP($B$1,武魂升星!$C$5:$Q$11,P$2,0)</f>
        <v>855.84</v>
      </c>
      <c r="Q135">
        <f>武魂升阶!Q135*(1+VLOOKUP($B$1,武魂升星!$C$13:$Q$19,Q$2,0))+VLOOKUP($B$1,武魂升星!$C$5:$Q$11,Q$2,0)</f>
        <v>855.84</v>
      </c>
      <c r="T135">
        <f>武魂升阶!T135*(1+VLOOKUP($B$1,武魂升星!$C$13:$Q$19,T$2,0))+VLOOKUP($B$1,武魂升星!$C$5:$Q$11,T$2,0)</f>
        <v>23144.600000000006</v>
      </c>
      <c r="U135">
        <f>武魂升阶!U135*(1+VLOOKUP($B$1,武魂升星!$C$13:$Q$19,U$2,0))+VLOOKUP($B$1,武魂升星!$C$5:$Q$11,U$2,0)</f>
        <v>7681.1060000000007</v>
      </c>
      <c r="V135">
        <f>武魂升阶!V135*(1+VLOOKUP($B$1,武魂升星!$C$13:$Q$19,V$2,0))+VLOOKUP($B$1,武魂升星!$C$5:$Q$11,V$2,0)</f>
        <v>2021.5320000000002</v>
      </c>
      <c r="W135">
        <f>武魂升阶!W135*(1+VLOOKUP($B$1,武魂升星!$C$13:$Q$19,W$2,0))+VLOOKUP($B$1,武魂升星!$C$5:$Q$11,W$2,0)</f>
        <v>2021.5320000000002</v>
      </c>
      <c r="X135">
        <f>武魂升阶!X135*(1+VLOOKUP($B$1,武魂升星!$C$13:$Q$19,X$2,0))+VLOOKUP($B$1,武魂升星!$C$5:$Q$11,X$2,0)</f>
        <v>493.09000000000003</v>
      </c>
      <c r="Y135">
        <f>武魂升阶!Y135*(1+VLOOKUP($B$1,武魂升星!$C$13:$Q$19,Y$2,0))+VLOOKUP($B$1,武魂升星!$C$5:$Q$11,Y$2,0)</f>
        <v>493.09000000000003</v>
      </c>
      <c r="Z135">
        <f>武魂升阶!Z135*(1+VLOOKUP($B$1,武魂升星!$C$13:$Q$19,Z$2,0))+VLOOKUP($B$1,武魂升星!$C$5:$Q$11,Z$2,0)</f>
        <v>512.09800000000007</v>
      </c>
      <c r="AA135">
        <f>武魂升阶!AA135*(1+VLOOKUP($B$1,武魂升星!$C$13:$Q$19,AA$2,0))+VLOOKUP($B$1,武魂升星!$C$5:$Q$11,AA$2,0)</f>
        <v>510.37</v>
      </c>
      <c r="AB135">
        <f>武魂升阶!AB135*(1+VLOOKUP($B$1,武魂升星!$C$13:$Q$19,AB$2,0))+VLOOKUP($B$1,武魂升星!$C$5:$Q$11,AB$2,0)</f>
        <v>501.72999999999996</v>
      </c>
      <c r="AC135">
        <f>武魂升阶!AC135*(1+VLOOKUP($B$1,武魂升星!$C$13:$Q$19,AC$2,0))+VLOOKUP($B$1,武魂升星!$C$5:$Q$11,AC$2,0)</f>
        <v>501.72999999999996</v>
      </c>
      <c r="AD135">
        <f>武魂升阶!AD135*(1+VLOOKUP($B$1,武魂升星!$C$13:$Q$19,AD$2,0))+VLOOKUP($B$1,武魂升星!$C$5:$Q$11,AD$2,0)</f>
        <v>0</v>
      </c>
      <c r="AE135">
        <f>武魂升阶!AE135*(1+VLOOKUP($B$1,武魂升星!$C$13:$Q$19,AE$2,0))+VLOOKUP($B$1,武魂升星!$C$5:$Q$11,AE$2,0)</f>
        <v>0</v>
      </c>
      <c r="AF135">
        <f>武魂升阶!AF135*(1+VLOOKUP($B$1,武魂升星!$C$13:$Q$19,AF$2,0))+VLOOKUP($B$1,武魂升星!$C$5:$Q$11,AF$2,0)</f>
        <v>855.84</v>
      </c>
      <c r="AG135">
        <f>武魂升阶!AG135*(1+VLOOKUP($B$1,武魂升星!$C$13:$Q$19,AG$2,0))+VLOOKUP($B$1,武魂升星!$C$5:$Q$11,AG$2,0)</f>
        <v>855.84</v>
      </c>
      <c r="AJ135">
        <f>武魂升阶!AJ135*(1+VLOOKUP($B$1,武魂升星!$C$13:$Q$19,AJ$2,0))+VLOOKUP($B$1,武魂升星!$C$5:$Q$11,AJ$2,0)</f>
        <v>21292.486000000001</v>
      </c>
      <c r="AK135">
        <f>武魂升阶!AK135*(1+VLOOKUP($B$1,武魂升星!$C$13:$Q$19,AK$2,0))+VLOOKUP($B$1,武魂升星!$C$5:$Q$11,AK$2,0)</f>
        <v>7990.8220000000001</v>
      </c>
      <c r="AL135">
        <f>武魂升阶!AL135*(1+VLOOKUP($B$1,武魂升星!$C$13:$Q$19,AL$2,0))+VLOOKUP($B$1,武魂升星!$C$5:$Q$11,AL$2,0)</f>
        <v>1802.9880000000001</v>
      </c>
      <c r="AM135">
        <f>武魂升阶!AM135*(1+VLOOKUP($B$1,武魂升星!$C$13:$Q$19,AM$2,0))+VLOOKUP($B$1,武魂升星!$C$5:$Q$11,AM$2,0)</f>
        <v>1802.9880000000001</v>
      </c>
      <c r="AN135">
        <f>武魂升阶!AN135*(1+VLOOKUP($B$1,武魂升星!$C$13:$Q$19,AN$2,0))+VLOOKUP($B$1,武魂升星!$C$5:$Q$11,AN$2,0)</f>
        <v>501.72999999999996</v>
      </c>
      <c r="AO135">
        <f>武魂升阶!AO135*(1+VLOOKUP($B$1,武魂升星!$C$13:$Q$19,AO$2,0))+VLOOKUP($B$1,武魂升星!$C$5:$Q$11,AO$2,0)</f>
        <v>501.72999999999996</v>
      </c>
      <c r="AP135">
        <f>武魂升阶!AP135*(1+VLOOKUP($B$1,武魂升星!$C$13:$Q$19,AP$2,0))+VLOOKUP($B$1,武魂升星!$C$5:$Q$11,AP$2,0)</f>
        <v>503.45800000000003</v>
      </c>
      <c r="AQ135">
        <f>武魂升阶!AQ135*(1+VLOOKUP($B$1,武魂升星!$C$13:$Q$19,AQ$2,0))+VLOOKUP($B$1,武魂升星!$C$5:$Q$11,AQ$2,0)</f>
        <v>501.72999999999996</v>
      </c>
      <c r="AR135">
        <f>武魂升阶!AR135*(1+VLOOKUP($B$1,武魂升星!$C$13:$Q$19,AR$2,0))+VLOOKUP($B$1,武魂升星!$C$5:$Q$11,AR$2,0)</f>
        <v>501.72999999999996</v>
      </c>
      <c r="AS135">
        <f>武魂升阶!AS135*(1+VLOOKUP($B$1,武魂升星!$C$13:$Q$19,AS$2,0))+VLOOKUP($B$1,武魂升星!$C$5:$Q$11,AS$2,0)</f>
        <v>501.72999999999996</v>
      </c>
      <c r="AT135">
        <f>武魂升阶!AT135*(1+VLOOKUP($B$1,武魂升星!$C$13:$Q$19,AT$2,0))+VLOOKUP($B$1,武魂升星!$C$5:$Q$11,AT$2,0)</f>
        <v>0</v>
      </c>
      <c r="AU135">
        <f>武魂升阶!AU135*(1+VLOOKUP($B$1,武魂升星!$C$13:$Q$19,AU$2,0))+VLOOKUP($B$1,武魂升星!$C$5:$Q$11,AU$2,0)</f>
        <v>0</v>
      </c>
      <c r="AV135">
        <f>武魂升阶!AV135*(1+VLOOKUP($B$1,武魂升星!$C$13:$Q$19,AV$2,0))+VLOOKUP($B$1,武魂升星!$C$5:$Q$11,AV$2,0)</f>
        <v>855.84</v>
      </c>
      <c r="AW135">
        <f>武魂升阶!AW135*(1+VLOOKUP($B$1,武魂升星!$C$13:$Q$19,AW$2,0))+VLOOKUP($B$1,武魂升星!$C$5:$Q$11,AW$2,0)</f>
        <v>855.84</v>
      </c>
      <c r="AZ135">
        <f>VLOOKUP($B$2,武魂升星!$C$21:$D$27,2,0)</f>
        <v>0.48</v>
      </c>
      <c r="BA135">
        <f>VLOOKUP($B$2,武魂升星!$C$21:$D$27,2,0)</f>
        <v>0.48</v>
      </c>
      <c r="BB135">
        <f>VLOOKUP($B$2,武魂升星!$C$21:$D$27,2,0)</f>
        <v>0.48</v>
      </c>
      <c r="BC135">
        <f>VLOOKUP($B$2,武魂升星!$C$21:$D$27,2,0)</f>
        <v>0.48</v>
      </c>
      <c r="BD135">
        <f>VLOOKUP($B$2,武魂升星!$C$21:$D$27,2,0)</f>
        <v>0.48</v>
      </c>
      <c r="BE135">
        <f>VLOOKUP($B$2,武魂升星!$C$21:$D$27,2,0)</f>
        <v>0.48</v>
      </c>
      <c r="BF135">
        <f>VLOOKUP($B$2,武魂升星!$C$21:$D$27,2,0)</f>
        <v>0.48</v>
      </c>
      <c r="BG135">
        <f>VLOOKUP($B$2,武魂升星!$C$21:$D$27,2,0)</f>
        <v>0.48</v>
      </c>
      <c r="BH135">
        <f>VLOOKUP($B$2,武魂升星!$C$21:$D$27,2,0)</f>
        <v>0.48</v>
      </c>
      <c r="BI135">
        <f>VLOOKUP($B$2,武魂升星!$C$21:$D$27,2,0)</f>
        <v>0.48</v>
      </c>
      <c r="BJ135">
        <f>VLOOKUP($B$2,武魂升星!$C$21:$D$27,2,0)</f>
        <v>0.48</v>
      </c>
      <c r="BK135">
        <f>VLOOKUP($B$2,武魂升星!$C$21:$D$27,2,0)</f>
        <v>0.48</v>
      </c>
      <c r="BL135">
        <f>VLOOKUP($B$2,武魂升星!$C$21:$D$27,2,0)</f>
        <v>0.48</v>
      </c>
      <c r="BM135">
        <f>VLOOKUP($B$2,武魂升星!$C$21:$D$27,2,0)</f>
        <v>0.48</v>
      </c>
    </row>
    <row r="136" spans="2:65" x14ac:dyDescent="0.2">
      <c r="B136">
        <v>132</v>
      </c>
      <c r="D136">
        <f>武魂升阶!D136*(1+VLOOKUP($B$1,武魂升星!$C$13:$Q$19,D$2,0))+VLOOKUP($B$1,武魂升星!$C$5:$Q$11,D$2,0)</f>
        <v>25128.714</v>
      </c>
      <c r="E136">
        <f>武魂升阶!E136*(1+VLOOKUP($B$1,武魂升星!$C$13:$Q$19,E$2,0))+VLOOKUP($B$1,武魂升星!$C$5:$Q$11,E$2,0)</f>
        <v>7412.75</v>
      </c>
      <c r="F136">
        <f>武魂升阶!F136*(1+VLOOKUP($B$1,武魂升星!$C$13:$Q$19,F$2,0))+VLOOKUP($B$1,武魂升星!$C$5:$Q$11,F$2,0)</f>
        <v>2264.6840000000002</v>
      </c>
      <c r="G136">
        <f>武魂升阶!G136*(1+VLOOKUP($B$1,武魂升星!$C$13:$Q$19,G$2,0))+VLOOKUP($B$1,武魂升星!$C$5:$Q$11,G$2,0)</f>
        <v>2264.6840000000002</v>
      </c>
      <c r="H136">
        <f>武魂升阶!H136*(1+VLOOKUP($B$1,武魂升星!$C$13:$Q$19,H$2,0))+VLOOKUP($B$1,武魂升星!$C$5:$Q$11,H$2,0)</f>
        <v>504.92999999999995</v>
      </c>
      <c r="I136">
        <f>武魂升阶!I136*(1+VLOOKUP($B$1,武魂升星!$C$13:$Q$19,I$2,0))+VLOOKUP($B$1,武魂升星!$C$5:$Q$11,I$2,0)</f>
        <v>504.92999999999995</v>
      </c>
      <c r="J136">
        <f>武魂升阶!J136*(1+VLOOKUP($B$1,武魂升星!$C$13:$Q$19,J$2,0))+VLOOKUP($B$1,武魂升星!$C$5:$Q$11,J$2,0)</f>
        <v>506.65800000000002</v>
      </c>
      <c r="K136">
        <f>武魂升阶!K136*(1+VLOOKUP($B$1,武魂升星!$C$13:$Q$19,K$2,0))+VLOOKUP($B$1,武魂升星!$C$5:$Q$11,K$2,0)</f>
        <v>504.92999999999995</v>
      </c>
      <c r="L136">
        <f>武魂升阶!L136*(1+VLOOKUP($B$1,武魂升星!$C$13:$Q$19,L$2,0))+VLOOKUP($B$1,武魂升星!$C$5:$Q$11,L$2,0)</f>
        <v>504.92999999999995</v>
      </c>
      <c r="M136">
        <f>武魂升阶!M136*(1+VLOOKUP($B$1,武魂升星!$C$13:$Q$19,M$2,0))+VLOOKUP($B$1,武魂升星!$C$5:$Q$11,M$2,0)</f>
        <v>504.92999999999995</v>
      </c>
      <c r="N136">
        <f>武魂升阶!N136*(1+VLOOKUP($B$1,武魂升星!$C$13:$Q$19,N$2,0))+VLOOKUP($B$1,武魂升星!$C$5:$Q$11,N$2,0)</f>
        <v>0</v>
      </c>
      <c r="O136">
        <f>武魂升阶!O136*(1+VLOOKUP($B$1,武魂升星!$C$13:$Q$19,O$2,0))+VLOOKUP($B$1,武魂升星!$C$5:$Q$11,O$2,0)</f>
        <v>0</v>
      </c>
      <c r="P136">
        <f>武魂升阶!P136*(1+VLOOKUP($B$1,武魂升星!$C$13:$Q$19,P$2,0))+VLOOKUP($B$1,武魂升星!$C$5:$Q$11,P$2,0)</f>
        <v>861.84</v>
      </c>
      <c r="Q136">
        <f>武魂升阶!Q136*(1+VLOOKUP($B$1,武魂升星!$C$13:$Q$19,Q$2,0))+VLOOKUP($B$1,武魂升星!$C$5:$Q$11,Q$2,0)</f>
        <v>861.84</v>
      </c>
      <c r="T136">
        <f>武魂升阶!T136*(1+VLOOKUP($B$1,武魂升星!$C$13:$Q$19,T$2,0))+VLOOKUP($B$1,武魂升星!$C$5:$Q$11,T$2,0)</f>
        <v>23263.4</v>
      </c>
      <c r="U136">
        <f>武魂升阶!U136*(1+VLOOKUP($B$1,武魂升星!$C$13:$Q$19,U$2,0))+VLOOKUP($B$1,武魂升星!$C$5:$Q$11,U$2,0)</f>
        <v>7718.5060000000003</v>
      </c>
      <c r="V136">
        <f>武魂升阶!V136*(1+VLOOKUP($B$1,武魂升星!$C$13:$Q$19,V$2,0))+VLOOKUP($B$1,武魂升星!$C$5:$Q$11,V$2,0)</f>
        <v>2031.1320000000001</v>
      </c>
      <c r="W136">
        <f>武魂升阶!W136*(1+VLOOKUP($B$1,武魂升星!$C$13:$Q$19,W$2,0))+VLOOKUP($B$1,武魂升星!$C$5:$Q$11,W$2,0)</f>
        <v>2031.1320000000001</v>
      </c>
      <c r="X136">
        <f>武魂升阶!X136*(1+VLOOKUP($B$1,武魂升星!$C$13:$Q$19,X$2,0))+VLOOKUP($B$1,武魂升星!$C$5:$Q$11,X$2,0)</f>
        <v>496.29</v>
      </c>
      <c r="Y136">
        <f>武魂升阶!Y136*(1+VLOOKUP($B$1,武魂升星!$C$13:$Q$19,Y$2,0))+VLOOKUP($B$1,武魂升星!$C$5:$Q$11,Y$2,0)</f>
        <v>496.29</v>
      </c>
      <c r="Z136">
        <f>武魂升阶!Z136*(1+VLOOKUP($B$1,武魂升星!$C$13:$Q$19,Z$2,0))+VLOOKUP($B$1,武魂升星!$C$5:$Q$11,Z$2,0)</f>
        <v>515.298</v>
      </c>
      <c r="AA136">
        <f>武魂升阶!AA136*(1+VLOOKUP($B$1,武魂升星!$C$13:$Q$19,AA$2,0))+VLOOKUP($B$1,武魂升星!$C$5:$Q$11,AA$2,0)</f>
        <v>513.57000000000005</v>
      </c>
      <c r="AB136">
        <f>武魂升阶!AB136*(1+VLOOKUP($B$1,武魂升星!$C$13:$Q$19,AB$2,0))+VLOOKUP($B$1,武魂升星!$C$5:$Q$11,AB$2,0)</f>
        <v>504.92999999999995</v>
      </c>
      <c r="AC136">
        <f>武魂升阶!AC136*(1+VLOOKUP($B$1,武魂升星!$C$13:$Q$19,AC$2,0))+VLOOKUP($B$1,武魂升星!$C$5:$Q$11,AC$2,0)</f>
        <v>504.92999999999995</v>
      </c>
      <c r="AD136">
        <f>武魂升阶!AD136*(1+VLOOKUP($B$1,武魂升星!$C$13:$Q$19,AD$2,0))+VLOOKUP($B$1,武魂升星!$C$5:$Q$11,AD$2,0)</f>
        <v>0</v>
      </c>
      <c r="AE136">
        <f>武魂升阶!AE136*(1+VLOOKUP($B$1,武魂升星!$C$13:$Q$19,AE$2,0))+VLOOKUP($B$1,武魂升星!$C$5:$Q$11,AE$2,0)</f>
        <v>0</v>
      </c>
      <c r="AF136">
        <f>武魂升阶!AF136*(1+VLOOKUP($B$1,武魂升星!$C$13:$Q$19,AF$2,0))+VLOOKUP($B$1,武魂升星!$C$5:$Q$11,AF$2,0)</f>
        <v>861.84</v>
      </c>
      <c r="AG136">
        <f>武魂升阶!AG136*(1+VLOOKUP($B$1,武魂升星!$C$13:$Q$19,AG$2,0))+VLOOKUP($B$1,武魂升星!$C$5:$Q$11,AG$2,0)</f>
        <v>861.84</v>
      </c>
      <c r="AJ136">
        <f>武魂升阶!AJ136*(1+VLOOKUP($B$1,武魂升星!$C$13:$Q$19,AJ$2,0))+VLOOKUP($B$1,武魂升星!$C$5:$Q$11,AJ$2,0)</f>
        <v>21398.086000000003</v>
      </c>
      <c r="AK136">
        <f>武魂升阶!AK136*(1+VLOOKUP($B$1,武魂升星!$C$13:$Q$19,AK$2,0))+VLOOKUP($B$1,武魂升星!$C$5:$Q$11,AK$2,0)</f>
        <v>8030.4219999999996</v>
      </c>
      <c r="AL136">
        <f>武魂升阶!AL136*(1+VLOOKUP($B$1,武魂升星!$C$13:$Q$19,AL$2,0))+VLOOKUP($B$1,武魂升星!$C$5:$Q$11,AL$2,0)</f>
        <v>1810.9880000000001</v>
      </c>
      <c r="AM136">
        <f>武魂升阶!AM136*(1+VLOOKUP($B$1,武魂升星!$C$13:$Q$19,AM$2,0))+VLOOKUP($B$1,武魂升星!$C$5:$Q$11,AM$2,0)</f>
        <v>1810.9880000000001</v>
      </c>
      <c r="AN136">
        <f>武魂升阶!AN136*(1+VLOOKUP($B$1,武魂升星!$C$13:$Q$19,AN$2,0))+VLOOKUP($B$1,武魂升星!$C$5:$Q$11,AN$2,0)</f>
        <v>504.92999999999995</v>
      </c>
      <c r="AO136">
        <f>武魂升阶!AO136*(1+VLOOKUP($B$1,武魂升星!$C$13:$Q$19,AO$2,0))+VLOOKUP($B$1,武魂升星!$C$5:$Q$11,AO$2,0)</f>
        <v>504.92999999999995</v>
      </c>
      <c r="AP136">
        <f>武魂升阶!AP136*(1+VLOOKUP($B$1,武魂升星!$C$13:$Q$19,AP$2,0))+VLOOKUP($B$1,武魂升星!$C$5:$Q$11,AP$2,0)</f>
        <v>506.65800000000002</v>
      </c>
      <c r="AQ136">
        <f>武魂升阶!AQ136*(1+VLOOKUP($B$1,武魂升星!$C$13:$Q$19,AQ$2,0))+VLOOKUP($B$1,武魂升星!$C$5:$Q$11,AQ$2,0)</f>
        <v>504.92999999999995</v>
      </c>
      <c r="AR136">
        <f>武魂升阶!AR136*(1+VLOOKUP($B$1,武魂升星!$C$13:$Q$19,AR$2,0))+VLOOKUP($B$1,武魂升星!$C$5:$Q$11,AR$2,0)</f>
        <v>504.92999999999995</v>
      </c>
      <c r="AS136">
        <f>武魂升阶!AS136*(1+VLOOKUP($B$1,武魂升星!$C$13:$Q$19,AS$2,0))+VLOOKUP($B$1,武魂升星!$C$5:$Q$11,AS$2,0)</f>
        <v>504.92999999999995</v>
      </c>
      <c r="AT136">
        <f>武魂升阶!AT136*(1+VLOOKUP($B$1,武魂升星!$C$13:$Q$19,AT$2,0))+VLOOKUP($B$1,武魂升星!$C$5:$Q$11,AT$2,0)</f>
        <v>0</v>
      </c>
      <c r="AU136">
        <f>武魂升阶!AU136*(1+VLOOKUP($B$1,武魂升星!$C$13:$Q$19,AU$2,0))+VLOOKUP($B$1,武魂升星!$C$5:$Q$11,AU$2,0)</f>
        <v>0</v>
      </c>
      <c r="AV136">
        <f>武魂升阶!AV136*(1+VLOOKUP($B$1,武魂升星!$C$13:$Q$19,AV$2,0))+VLOOKUP($B$1,武魂升星!$C$5:$Q$11,AV$2,0)</f>
        <v>861.84</v>
      </c>
      <c r="AW136">
        <f>武魂升阶!AW136*(1+VLOOKUP($B$1,武魂升星!$C$13:$Q$19,AW$2,0))+VLOOKUP($B$1,武魂升星!$C$5:$Q$11,AW$2,0)</f>
        <v>861.84</v>
      </c>
      <c r="AZ136">
        <f>VLOOKUP($B$2,武魂升星!$C$21:$D$27,2,0)</f>
        <v>0.48</v>
      </c>
      <c r="BA136">
        <f>VLOOKUP($B$2,武魂升星!$C$21:$D$27,2,0)</f>
        <v>0.48</v>
      </c>
      <c r="BB136">
        <f>VLOOKUP($B$2,武魂升星!$C$21:$D$27,2,0)</f>
        <v>0.48</v>
      </c>
      <c r="BC136">
        <f>VLOOKUP($B$2,武魂升星!$C$21:$D$27,2,0)</f>
        <v>0.48</v>
      </c>
      <c r="BD136">
        <f>VLOOKUP($B$2,武魂升星!$C$21:$D$27,2,0)</f>
        <v>0.48</v>
      </c>
      <c r="BE136">
        <f>VLOOKUP($B$2,武魂升星!$C$21:$D$27,2,0)</f>
        <v>0.48</v>
      </c>
      <c r="BF136">
        <f>VLOOKUP($B$2,武魂升星!$C$21:$D$27,2,0)</f>
        <v>0.48</v>
      </c>
      <c r="BG136">
        <f>VLOOKUP($B$2,武魂升星!$C$21:$D$27,2,0)</f>
        <v>0.48</v>
      </c>
      <c r="BH136">
        <f>VLOOKUP($B$2,武魂升星!$C$21:$D$27,2,0)</f>
        <v>0.48</v>
      </c>
      <c r="BI136">
        <f>VLOOKUP($B$2,武魂升星!$C$21:$D$27,2,0)</f>
        <v>0.48</v>
      </c>
      <c r="BJ136">
        <f>VLOOKUP($B$2,武魂升星!$C$21:$D$27,2,0)</f>
        <v>0.48</v>
      </c>
      <c r="BK136">
        <f>VLOOKUP($B$2,武魂升星!$C$21:$D$27,2,0)</f>
        <v>0.48</v>
      </c>
      <c r="BL136">
        <f>VLOOKUP($B$2,武魂升星!$C$21:$D$27,2,0)</f>
        <v>0.48</v>
      </c>
      <c r="BM136">
        <f>VLOOKUP($B$2,武魂升星!$C$21:$D$27,2,0)</f>
        <v>0.48</v>
      </c>
    </row>
    <row r="137" spans="2:65" x14ac:dyDescent="0.2">
      <c r="B137">
        <v>133</v>
      </c>
      <c r="D137">
        <f>武魂升阶!D137*(1+VLOOKUP($B$1,武魂升星!$C$13:$Q$19,D$2,0))+VLOOKUP($B$1,武魂升星!$C$5:$Q$11,D$2,0)</f>
        <v>25260.714</v>
      </c>
      <c r="E137">
        <f>武魂升阶!E137*(1+VLOOKUP($B$1,武魂升星!$C$13:$Q$19,E$2,0))+VLOOKUP($B$1,武魂升星!$C$5:$Q$11,E$2,0)</f>
        <v>7447.9500000000007</v>
      </c>
      <c r="F137">
        <f>武魂升阶!F137*(1+VLOOKUP($B$1,武魂升星!$C$13:$Q$19,F$2,0))+VLOOKUP($B$1,武魂升星!$C$5:$Q$11,F$2,0)</f>
        <v>2275.884</v>
      </c>
      <c r="G137">
        <f>武魂升阶!G137*(1+VLOOKUP($B$1,武魂升星!$C$13:$Q$19,G$2,0))+VLOOKUP($B$1,武魂升星!$C$5:$Q$11,G$2,0)</f>
        <v>2275.884</v>
      </c>
      <c r="H137">
        <f>武魂升阶!H137*(1+VLOOKUP($B$1,武魂升星!$C$13:$Q$19,H$2,0))+VLOOKUP($B$1,武魂升星!$C$5:$Q$11,H$2,0)</f>
        <v>508.13</v>
      </c>
      <c r="I137">
        <f>武魂升阶!I137*(1+VLOOKUP($B$1,武魂升星!$C$13:$Q$19,I$2,0))+VLOOKUP($B$1,武魂升星!$C$5:$Q$11,I$2,0)</f>
        <v>508.13</v>
      </c>
      <c r="J137">
        <f>武魂升阶!J137*(1+VLOOKUP($B$1,武魂升星!$C$13:$Q$19,J$2,0))+VLOOKUP($B$1,武魂升星!$C$5:$Q$11,J$2,0)</f>
        <v>509.85800000000006</v>
      </c>
      <c r="K137">
        <f>武魂升阶!K137*(1+VLOOKUP($B$1,武魂升星!$C$13:$Q$19,K$2,0))+VLOOKUP($B$1,武魂升星!$C$5:$Q$11,K$2,0)</f>
        <v>508.13</v>
      </c>
      <c r="L137">
        <f>武魂升阶!L137*(1+VLOOKUP($B$1,武魂升星!$C$13:$Q$19,L$2,0))+VLOOKUP($B$1,武魂升星!$C$5:$Q$11,L$2,0)</f>
        <v>508.13</v>
      </c>
      <c r="M137">
        <f>武魂升阶!M137*(1+VLOOKUP($B$1,武魂升星!$C$13:$Q$19,M$2,0))+VLOOKUP($B$1,武魂升星!$C$5:$Q$11,M$2,0)</f>
        <v>508.13</v>
      </c>
      <c r="N137">
        <f>武魂升阶!N137*(1+VLOOKUP($B$1,武魂升星!$C$13:$Q$19,N$2,0))+VLOOKUP($B$1,武魂升星!$C$5:$Q$11,N$2,0)</f>
        <v>0</v>
      </c>
      <c r="O137">
        <f>武魂升阶!O137*(1+VLOOKUP($B$1,武魂升星!$C$13:$Q$19,O$2,0))+VLOOKUP($B$1,武魂升星!$C$5:$Q$11,O$2,0)</f>
        <v>0</v>
      </c>
      <c r="P137">
        <f>武魂升阶!P137*(1+VLOOKUP($B$1,武魂升星!$C$13:$Q$19,P$2,0))+VLOOKUP($B$1,武魂升星!$C$5:$Q$11,P$2,0)</f>
        <v>867.84</v>
      </c>
      <c r="Q137">
        <f>武魂升阶!Q137*(1+VLOOKUP($B$1,武魂升星!$C$13:$Q$19,Q$2,0))+VLOOKUP($B$1,武魂升星!$C$5:$Q$11,Q$2,0)</f>
        <v>867.84</v>
      </c>
      <c r="T137">
        <f>武魂升阶!T137*(1+VLOOKUP($B$1,武魂升星!$C$13:$Q$19,T$2,0))+VLOOKUP($B$1,武魂升星!$C$5:$Q$11,T$2,0)</f>
        <v>23382.200000000004</v>
      </c>
      <c r="U137">
        <f>武魂升阶!U137*(1+VLOOKUP($B$1,武魂升星!$C$13:$Q$19,U$2,0))+VLOOKUP($B$1,武魂升星!$C$5:$Q$11,U$2,0)</f>
        <v>7755.9059999999999</v>
      </c>
      <c r="V137">
        <f>武魂升阶!V137*(1+VLOOKUP($B$1,武魂升星!$C$13:$Q$19,V$2,0))+VLOOKUP($B$1,武魂升星!$C$5:$Q$11,V$2,0)</f>
        <v>2040.732</v>
      </c>
      <c r="W137">
        <f>武魂升阶!W137*(1+VLOOKUP($B$1,武魂升星!$C$13:$Q$19,W$2,0))+VLOOKUP($B$1,武魂升星!$C$5:$Q$11,W$2,0)</f>
        <v>2040.732</v>
      </c>
      <c r="X137">
        <f>武魂升阶!X137*(1+VLOOKUP($B$1,武魂升星!$C$13:$Q$19,X$2,0))+VLOOKUP($B$1,武魂升星!$C$5:$Q$11,X$2,0)</f>
        <v>499.49</v>
      </c>
      <c r="Y137">
        <f>武魂升阶!Y137*(1+VLOOKUP($B$1,武魂升星!$C$13:$Q$19,Y$2,0))+VLOOKUP($B$1,武魂升星!$C$5:$Q$11,Y$2,0)</f>
        <v>499.49</v>
      </c>
      <c r="Z137">
        <f>武魂升阶!Z137*(1+VLOOKUP($B$1,武魂升星!$C$13:$Q$19,Z$2,0))+VLOOKUP($B$1,武魂升星!$C$5:$Q$11,Z$2,0)</f>
        <v>518.49800000000005</v>
      </c>
      <c r="AA137">
        <f>武魂升阶!AA137*(1+VLOOKUP($B$1,武魂升星!$C$13:$Q$19,AA$2,0))+VLOOKUP($B$1,武魂升星!$C$5:$Q$11,AA$2,0)</f>
        <v>516.7700000000001</v>
      </c>
      <c r="AB137">
        <f>武魂升阶!AB137*(1+VLOOKUP($B$1,武魂升星!$C$13:$Q$19,AB$2,0))+VLOOKUP($B$1,武魂升星!$C$5:$Q$11,AB$2,0)</f>
        <v>508.13</v>
      </c>
      <c r="AC137">
        <f>武魂升阶!AC137*(1+VLOOKUP($B$1,武魂升星!$C$13:$Q$19,AC$2,0))+VLOOKUP($B$1,武魂升星!$C$5:$Q$11,AC$2,0)</f>
        <v>508.13</v>
      </c>
      <c r="AD137">
        <f>武魂升阶!AD137*(1+VLOOKUP($B$1,武魂升星!$C$13:$Q$19,AD$2,0))+VLOOKUP($B$1,武魂升星!$C$5:$Q$11,AD$2,0)</f>
        <v>0</v>
      </c>
      <c r="AE137">
        <f>武魂升阶!AE137*(1+VLOOKUP($B$1,武魂升星!$C$13:$Q$19,AE$2,0))+VLOOKUP($B$1,武魂升星!$C$5:$Q$11,AE$2,0)</f>
        <v>0</v>
      </c>
      <c r="AF137">
        <f>武魂升阶!AF137*(1+VLOOKUP($B$1,武魂升星!$C$13:$Q$19,AF$2,0))+VLOOKUP($B$1,武魂升星!$C$5:$Q$11,AF$2,0)</f>
        <v>867.84</v>
      </c>
      <c r="AG137">
        <f>武魂升阶!AG137*(1+VLOOKUP($B$1,武魂升星!$C$13:$Q$19,AG$2,0))+VLOOKUP($B$1,武魂升星!$C$5:$Q$11,AG$2,0)</f>
        <v>867.84</v>
      </c>
      <c r="AJ137">
        <f>武魂升阶!AJ137*(1+VLOOKUP($B$1,武魂升星!$C$13:$Q$19,AJ$2,0))+VLOOKUP($B$1,武魂升星!$C$5:$Q$11,AJ$2,0)</f>
        <v>21503.686000000002</v>
      </c>
      <c r="AK137">
        <f>武魂升阶!AK137*(1+VLOOKUP($B$1,武魂升星!$C$13:$Q$19,AK$2,0))+VLOOKUP($B$1,武魂升星!$C$5:$Q$11,AK$2,0)</f>
        <v>8070.0219999999999</v>
      </c>
      <c r="AL137">
        <f>武魂升阶!AL137*(1+VLOOKUP($B$1,武魂升星!$C$13:$Q$19,AL$2,0))+VLOOKUP($B$1,武魂升星!$C$5:$Q$11,AL$2,0)</f>
        <v>1818.9880000000001</v>
      </c>
      <c r="AM137">
        <f>武魂升阶!AM137*(1+VLOOKUP($B$1,武魂升星!$C$13:$Q$19,AM$2,0))+VLOOKUP($B$1,武魂升星!$C$5:$Q$11,AM$2,0)</f>
        <v>1818.9880000000001</v>
      </c>
      <c r="AN137">
        <f>武魂升阶!AN137*(1+VLOOKUP($B$1,武魂升星!$C$13:$Q$19,AN$2,0))+VLOOKUP($B$1,武魂升星!$C$5:$Q$11,AN$2,0)</f>
        <v>508.13</v>
      </c>
      <c r="AO137">
        <f>武魂升阶!AO137*(1+VLOOKUP($B$1,武魂升星!$C$13:$Q$19,AO$2,0))+VLOOKUP($B$1,武魂升星!$C$5:$Q$11,AO$2,0)</f>
        <v>508.13</v>
      </c>
      <c r="AP137">
        <f>武魂升阶!AP137*(1+VLOOKUP($B$1,武魂升星!$C$13:$Q$19,AP$2,0))+VLOOKUP($B$1,武魂升星!$C$5:$Q$11,AP$2,0)</f>
        <v>509.85800000000006</v>
      </c>
      <c r="AQ137">
        <f>武魂升阶!AQ137*(1+VLOOKUP($B$1,武魂升星!$C$13:$Q$19,AQ$2,0))+VLOOKUP($B$1,武魂升星!$C$5:$Q$11,AQ$2,0)</f>
        <v>508.13</v>
      </c>
      <c r="AR137">
        <f>武魂升阶!AR137*(1+VLOOKUP($B$1,武魂升星!$C$13:$Q$19,AR$2,0))+VLOOKUP($B$1,武魂升星!$C$5:$Q$11,AR$2,0)</f>
        <v>508.13</v>
      </c>
      <c r="AS137">
        <f>武魂升阶!AS137*(1+VLOOKUP($B$1,武魂升星!$C$13:$Q$19,AS$2,0))+VLOOKUP($B$1,武魂升星!$C$5:$Q$11,AS$2,0)</f>
        <v>508.13</v>
      </c>
      <c r="AT137">
        <f>武魂升阶!AT137*(1+VLOOKUP($B$1,武魂升星!$C$13:$Q$19,AT$2,0))+VLOOKUP($B$1,武魂升星!$C$5:$Q$11,AT$2,0)</f>
        <v>0</v>
      </c>
      <c r="AU137">
        <f>武魂升阶!AU137*(1+VLOOKUP($B$1,武魂升星!$C$13:$Q$19,AU$2,0))+VLOOKUP($B$1,武魂升星!$C$5:$Q$11,AU$2,0)</f>
        <v>0</v>
      </c>
      <c r="AV137">
        <f>武魂升阶!AV137*(1+VLOOKUP($B$1,武魂升星!$C$13:$Q$19,AV$2,0))+VLOOKUP($B$1,武魂升星!$C$5:$Q$11,AV$2,0)</f>
        <v>867.84</v>
      </c>
      <c r="AW137">
        <f>武魂升阶!AW137*(1+VLOOKUP($B$1,武魂升星!$C$13:$Q$19,AW$2,0))+VLOOKUP($B$1,武魂升星!$C$5:$Q$11,AW$2,0)</f>
        <v>867.84</v>
      </c>
      <c r="AZ137">
        <f>VLOOKUP($B$2,武魂升星!$C$21:$D$27,2,0)</f>
        <v>0.48</v>
      </c>
      <c r="BA137">
        <f>VLOOKUP($B$2,武魂升星!$C$21:$D$27,2,0)</f>
        <v>0.48</v>
      </c>
      <c r="BB137">
        <f>VLOOKUP($B$2,武魂升星!$C$21:$D$27,2,0)</f>
        <v>0.48</v>
      </c>
      <c r="BC137">
        <f>VLOOKUP($B$2,武魂升星!$C$21:$D$27,2,0)</f>
        <v>0.48</v>
      </c>
      <c r="BD137">
        <f>VLOOKUP($B$2,武魂升星!$C$21:$D$27,2,0)</f>
        <v>0.48</v>
      </c>
      <c r="BE137">
        <f>VLOOKUP($B$2,武魂升星!$C$21:$D$27,2,0)</f>
        <v>0.48</v>
      </c>
      <c r="BF137">
        <f>VLOOKUP($B$2,武魂升星!$C$21:$D$27,2,0)</f>
        <v>0.48</v>
      </c>
      <c r="BG137">
        <f>VLOOKUP($B$2,武魂升星!$C$21:$D$27,2,0)</f>
        <v>0.48</v>
      </c>
      <c r="BH137">
        <f>VLOOKUP($B$2,武魂升星!$C$21:$D$27,2,0)</f>
        <v>0.48</v>
      </c>
      <c r="BI137">
        <f>VLOOKUP($B$2,武魂升星!$C$21:$D$27,2,0)</f>
        <v>0.48</v>
      </c>
      <c r="BJ137">
        <f>VLOOKUP($B$2,武魂升星!$C$21:$D$27,2,0)</f>
        <v>0.48</v>
      </c>
      <c r="BK137">
        <f>VLOOKUP($B$2,武魂升星!$C$21:$D$27,2,0)</f>
        <v>0.48</v>
      </c>
      <c r="BL137">
        <f>VLOOKUP($B$2,武魂升星!$C$21:$D$27,2,0)</f>
        <v>0.48</v>
      </c>
      <c r="BM137">
        <f>VLOOKUP($B$2,武魂升星!$C$21:$D$27,2,0)</f>
        <v>0.48</v>
      </c>
    </row>
    <row r="138" spans="2:65" x14ac:dyDescent="0.2">
      <c r="B138">
        <v>134</v>
      </c>
      <c r="D138">
        <f>武魂升阶!D138*(1+VLOOKUP($B$1,武魂升星!$C$13:$Q$19,D$2,0))+VLOOKUP($B$1,武魂升星!$C$5:$Q$11,D$2,0)</f>
        <v>25392.714</v>
      </c>
      <c r="E138">
        <f>武魂升阶!E138*(1+VLOOKUP($B$1,武魂升星!$C$13:$Q$19,E$2,0))+VLOOKUP($B$1,武魂升星!$C$5:$Q$11,E$2,0)</f>
        <v>7483.1500000000005</v>
      </c>
      <c r="F138">
        <f>武魂升阶!F138*(1+VLOOKUP($B$1,武魂升星!$C$13:$Q$19,F$2,0))+VLOOKUP($B$1,武魂升星!$C$5:$Q$11,F$2,0)</f>
        <v>2287.0839999999998</v>
      </c>
      <c r="G138">
        <f>武魂升阶!G138*(1+VLOOKUP($B$1,武魂升星!$C$13:$Q$19,G$2,0))+VLOOKUP($B$1,武魂升星!$C$5:$Q$11,G$2,0)</f>
        <v>2287.0839999999998</v>
      </c>
      <c r="H138">
        <f>武魂升阶!H138*(1+VLOOKUP($B$1,武魂升星!$C$13:$Q$19,H$2,0))+VLOOKUP($B$1,武魂升星!$C$5:$Q$11,H$2,0)</f>
        <v>511.33</v>
      </c>
      <c r="I138">
        <f>武魂升阶!I138*(1+VLOOKUP($B$1,武魂升星!$C$13:$Q$19,I$2,0))+VLOOKUP($B$1,武魂升星!$C$5:$Q$11,I$2,0)</f>
        <v>511.33</v>
      </c>
      <c r="J138">
        <f>武魂升阶!J138*(1+VLOOKUP($B$1,武魂升星!$C$13:$Q$19,J$2,0))+VLOOKUP($B$1,武魂升星!$C$5:$Q$11,J$2,0)</f>
        <v>513.05800000000011</v>
      </c>
      <c r="K138">
        <f>武魂升阶!K138*(1+VLOOKUP($B$1,武魂升星!$C$13:$Q$19,K$2,0))+VLOOKUP($B$1,武魂升星!$C$5:$Q$11,K$2,0)</f>
        <v>511.33</v>
      </c>
      <c r="L138">
        <f>武魂升阶!L138*(1+VLOOKUP($B$1,武魂升星!$C$13:$Q$19,L$2,0))+VLOOKUP($B$1,武魂升星!$C$5:$Q$11,L$2,0)</f>
        <v>511.33</v>
      </c>
      <c r="M138">
        <f>武魂升阶!M138*(1+VLOOKUP($B$1,武魂升星!$C$13:$Q$19,M$2,0))+VLOOKUP($B$1,武魂升星!$C$5:$Q$11,M$2,0)</f>
        <v>511.33</v>
      </c>
      <c r="N138">
        <f>武魂升阶!N138*(1+VLOOKUP($B$1,武魂升星!$C$13:$Q$19,N$2,0))+VLOOKUP($B$1,武魂升星!$C$5:$Q$11,N$2,0)</f>
        <v>0</v>
      </c>
      <c r="O138">
        <f>武魂升阶!O138*(1+VLOOKUP($B$1,武魂升星!$C$13:$Q$19,O$2,0))+VLOOKUP($B$1,武魂升星!$C$5:$Q$11,O$2,0)</f>
        <v>0</v>
      </c>
      <c r="P138">
        <f>武魂升阶!P138*(1+VLOOKUP($B$1,武魂升星!$C$13:$Q$19,P$2,0))+VLOOKUP($B$1,武魂升星!$C$5:$Q$11,P$2,0)</f>
        <v>873.84</v>
      </c>
      <c r="Q138">
        <f>武魂升阶!Q138*(1+VLOOKUP($B$1,武魂升星!$C$13:$Q$19,Q$2,0))+VLOOKUP($B$1,武魂升星!$C$5:$Q$11,Q$2,0)</f>
        <v>873.84</v>
      </c>
      <c r="T138">
        <f>武魂升阶!T138*(1+VLOOKUP($B$1,武魂升星!$C$13:$Q$19,T$2,0))+VLOOKUP($B$1,武魂升星!$C$5:$Q$11,T$2,0)</f>
        <v>23501</v>
      </c>
      <c r="U138">
        <f>武魂升阶!U138*(1+VLOOKUP($B$1,武魂升星!$C$13:$Q$19,U$2,0))+VLOOKUP($B$1,武魂升星!$C$5:$Q$11,U$2,0)</f>
        <v>7793.3060000000005</v>
      </c>
      <c r="V138">
        <f>武魂升阶!V138*(1+VLOOKUP($B$1,武魂升星!$C$13:$Q$19,V$2,0))+VLOOKUP($B$1,武魂升星!$C$5:$Q$11,V$2,0)</f>
        <v>2050.3320000000003</v>
      </c>
      <c r="W138">
        <f>武魂升阶!W138*(1+VLOOKUP($B$1,武魂升星!$C$13:$Q$19,W$2,0))+VLOOKUP($B$1,武魂升星!$C$5:$Q$11,W$2,0)</f>
        <v>2050.3320000000003</v>
      </c>
      <c r="X138">
        <f>武魂升阶!X138*(1+VLOOKUP($B$1,武魂升星!$C$13:$Q$19,X$2,0))+VLOOKUP($B$1,武魂升星!$C$5:$Q$11,X$2,0)</f>
        <v>502.69</v>
      </c>
      <c r="Y138">
        <f>武魂升阶!Y138*(1+VLOOKUP($B$1,武魂升星!$C$13:$Q$19,Y$2,0))+VLOOKUP($B$1,武魂升星!$C$5:$Q$11,Y$2,0)</f>
        <v>502.69</v>
      </c>
      <c r="Z138">
        <f>武魂升阶!Z138*(1+VLOOKUP($B$1,武魂升星!$C$13:$Q$19,Z$2,0))+VLOOKUP($B$1,武魂升星!$C$5:$Q$11,Z$2,0)</f>
        <v>521.69799999999998</v>
      </c>
      <c r="AA138">
        <f>武魂升阶!AA138*(1+VLOOKUP($B$1,武魂升星!$C$13:$Q$19,AA$2,0))+VLOOKUP($B$1,武魂升星!$C$5:$Q$11,AA$2,0)</f>
        <v>519.97</v>
      </c>
      <c r="AB138">
        <f>武魂升阶!AB138*(1+VLOOKUP($B$1,武魂升星!$C$13:$Q$19,AB$2,0))+VLOOKUP($B$1,武魂升星!$C$5:$Q$11,AB$2,0)</f>
        <v>511.33</v>
      </c>
      <c r="AC138">
        <f>武魂升阶!AC138*(1+VLOOKUP($B$1,武魂升星!$C$13:$Q$19,AC$2,0))+VLOOKUP($B$1,武魂升星!$C$5:$Q$11,AC$2,0)</f>
        <v>511.33</v>
      </c>
      <c r="AD138">
        <f>武魂升阶!AD138*(1+VLOOKUP($B$1,武魂升星!$C$13:$Q$19,AD$2,0))+VLOOKUP($B$1,武魂升星!$C$5:$Q$11,AD$2,0)</f>
        <v>0</v>
      </c>
      <c r="AE138">
        <f>武魂升阶!AE138*(1+VLOOKUP($B$1,武魂升星!$C$13:$Q$19,AE$2,0))+VLOOKUP($B$1,武魂升星!$C$5:$Q$11,AE$2,0)</f>
        <v>0</v>
      </c>
      <c r="AF138">
        <f>武魂升阶!AF138*(1+VLOOKUP($B$1,武魂升星!$C$13:$Q$19,AF$2,0))+VLOOKUP($B$1,武魂升星!$C$5:$Q$11,AF$2,0)</f>
        <v>873.84</v>
      </c>
      <c r="AG138">
        <f>武魂升阶!AG138*(1+VLOOKUP($B$1,武魂升星!$C$13:$Q$19,AG$2,0))+VLOOKUP($B$1,武魂升星!$C$5:$Q$11,AG$2,0)</f>
        <v>873.84</v>
      </c>
      <c r="AJ138">
        <f>武魂升阶!AJ138*(1+VLOOKUP($B$1,武魂升星!$C$13:$Q$19,AJ$2,0))+VLOOKUP($B$1,武魂升星!$C$5:$Q$11,AJ$2,0)</f>
        <v>21609.286</v>
      </c>
      <c r="AK138">
        <f>武魂升阶!AK138*(1+VLOOKUP($B$1,武魂升星!$C$13:$Q$19,AK$2,0))+VLOOKUP($B$1,武魂升星!$C$5:$Q$11,AK$2,0)</f>
        <v>8109.6220000000003</v>
      </c>
      <c r="AL138">
        <f>武魂升阶!AL138*(1+VLOOKUP($B$1,武魂升星!$C$13:$Q$19,AL$2,0))+VLOOKUP($B$1,武魂升星!$C$5:$Q$11,AL$2,0)</f>
        <v>1826.9880000000001</v>
      </c>
      <c r="AM138">
        <f>武魂升阶!AM138*(1+VLOOKUP($B$1,武魂升星!$C$13:$Q$19,AM$2,0))+VLOOKUP($B$1,武魂升星!$C$5:$Q$11,AM$2,0)</f>
        <v>1826.9880000000001</v>
      </c>
      <c r="AN138">
        <f>武魂升阶!AN138*(1+VLOOKUP($B$1,武魂升星!$C$13:$Q$19,AN$2,0))+VLOOKUP($B$1,武魂升星!$C$5:$Q$11,AN$2,0)</f>
        <v>511.33</v>
      </c>
      <c r="AO138">
        <f>武魂升阶!AO138*(1+VLOOKUP($B$1,武魂升星!$C$13:$Q$19,AO$2,0))+VLOOKUP($B$1,武魂升星!$C$5:$Q$11,AO$2,0)</f>
        <v>511.33</v>
      </c>
      <c r="AP138">
        <f>武魂升阶!AP138*(1+VLOOKUP($B$1,武魂升星!$C$13:$Q$19,AP$2,0))+VLOOKUP($B$1,武魂升星!$C$5:$Q$11,AP$2,0)</f>
        <v>513.05800000000011</v>
      </c>
      <c r="AQ138">
        <f>武魂升阶!AQ138*(1+VLOOKUP($B$1,武魂升星!$C$13:$Q$19,AQ$2,0))+VLOOKUP($B$1,武魂升星!$C$5:$Q$11,AQ$2,0)</f>
        <v>511.33</v>
      </c>
      <c r="AR138">
        <f>武魂升阶!AR138*(1+VLOOKUP($B$1,武魂升星!$C$13:$Q$19,AR$2,0))+VLOOKUP($B$1,武魂升星!$C$5:$Q$11,AR$2,0)</f>
        <v>511.33</v>
      </c>
      <c r="AS138">
        <f>武魂升阶!AS138*(1+VLOOKUP($B$1,武魂升星!$C$13:$Q$19,AS$2,0))+VLOOKUP($B$1,武魂升星!$C$5:$Q$11,AS$2,0)</f>
        <v>511.33</v>
      </c>
      <c r="AT138">
        <f>武魂升阶!AT138*(1+VLOOKUP($B$1,武魂升星!$C$13:$Q$19,AT$2,0))+VLOOKUP($B$1,武魂升星!$C$5:$Q$11,AT$2,0)</f>
        <v>0</v>
      </c>
      <c r="AU138">
        <f>武魂升阶!AU138*(1+VLOOKUP($B$1,武魂升星!$C$13:$Q$19,AU$2,0))+VLOOKUP($B$1,武魂升星!$C$5:$Q$11,AU$2,0)</f>
        <v>0</v>
      </c>
      <c r="AV138">
        <f>武魂升阶!AV138*(1+VLOOKUP($B$1,武魂升星!$C$13:$Q$19,AV$2,0))+VLOOKUP($B$1,武魂升星!$C$5:$Q$11,AV$2,0)</f>
        <v>873.84</v>
      </c>
      <c r="AW138">
        <f>武魂升阶!AW138*(1+VLOOKUP($B$1,武魂升星!$C$13:$Q$19,AW$2,0))+VLOOKUP($B$1,武魂升星!$C$5:$Q$11,AW$2,0)</f>
        <v>873.84</v>
      </c>
      <c r="AZ138">
        <f>VLOOKUP($B$2,武魂升星!$C$21:$D$27,2,0)</f>
        <v>0.48</v>
      </c>
      <c r="BA138">
        <f>VLOOKUP($B$2,武魂升星!$C$21:$D$27,2,0)</f>
        <v>0.48</v>
      </c>
      <c r="BB138">
        <f>VLOOKUP($B$2,武魂升星!$C$21:$D$27,2,0)</f>
        <v>0.48</v>
      </c>
      <c r="BC138">
        <f>VLOOKUP($B$2,武魂升星!$C$21:$D$27,2,0)</f>
        <v>0.48</v>
      </c>
      <c r="BD138">
        <f>VLOOKUP($B$2,武魂升星!$C$21:$D$27,2,0)</f>
        <v>0.48</v>
      </c>
      <c r="BE138">
        <f>VLOOKUP($B$2,武魂升星!$C$21:$D$27,2,0)</f>
        <v>0.48</v>
      </c>
      <c r="BF138">
        <f>VLOOKUP($B$2,武魂升星!$C$21:$D$27,2,0)</f>
        <v>0.48</v>
      </c>
      <c r="BG138">
        <f>VLOOKUP($B$2,武魂升星!$C$21:$D$27,2,0)</f>
        <v>0.48</v>
      </c>
      <c r="BH138">
        <f>VLOOKUP($B$2,武魂升星!$C$21:$D$27,2,0)</f>
        <v>0.48</v>
      </c>
      <c r="BI138">
        <f>VLOOKUP($B$2,武魂升星!$C$21:$D$27,2,0)</f>
        <v>0.48</v>
      </c>
      <c r="BJ138">
        <f>VLOOKUP($B$2,武魂升星!$C$21:$D$27,2,0)</f>
        <v>0.48</v>
      </c>
      <c r="BK138">
        <f>VLOOKUP($B$2,武魂升星!$C$21:$D$27,2,0)</f>
        <v>0.48</v>
      </c>
      <c r="BL138">
        <f>VLOOKUP($B$2,武魂升星!$C$21:$D$27,2,0)</f>
        <v>0.48</v>
      </c>
      <c r="BM138">
        <f>VLOOKUP($B$2,武魂升星!$C$21:$D$27,2,0)</f>
        <v>0.48</v>
      </c>
    </row>
    <row r="139" spans="2:65" x14ac:dyDescent="0.2">
      <c r="B139">
        <v>135</v>
      </c>
      <c r="D139">
        <f>武魂升阶!D139*(1+VLOOKUP($B$1,武魂升星!$C$13:$Q$19,D$2,0))+VLOOKUP($B$1,武魂升星!$C$5:$Q$11,D$2,0)</f>
        <v>25524.714</v>
      </c>
      <c r="E139">
        <f>武魂升阶!E139*(1+VLOOKUP($B$1,武魂升星!$C$13:$Q$19,E$2,0))+VLOOKUP($B$1,武魂升星!$C$5:$Q$11,E$2,0)</f>
        <v>7518.35</v>
      </c>
      <c r="F139">
        <f>武魂升阶!F139*(1+VLOOKUP($B$1,武魂升星!$C$13:$Q$19,F$2,0))+VLOOKUP($B$1,武魂升星!$C$5:$Q$11,F$2,0)</f>
        <v>2298.2840000000001</v>
      </c>
      <c r="G139">
        <f>武魂升阶!G139*(1+VLOOKUP($B$1,武魂升星!$C$13:$Q$19,G$2,0))+VLOOKUP($B$1,武魂升星!$C$5:$Q$11,G$2,0)</f>
        <v>2298.2840000000001</v>
      </c>
      <c r="H139">
        <f>武魂升阶!H139*(1+VLOOKUP($B$1,武魂升星!$C$13:$Q$19,H$2,0))+VLOOKUP($B$1,武魂升星!$C$5:$Q$11,H$2,0)</f>
        <v>514.53</v>
      </c>
      <c r="I139">
        <f>武魂升阶!I139*(1+VLOOKUP($B$1,武魂升星!$C$13:$Q$19,I$2,0))+VLOOKUP($B$1,武魂升星!$C$5:$Q$11,I$2,0)</f>
        <v>514.53</v>
      </c>
      <c r="J139">
        <f>武魂升阶!J139*(1+VLOOKUP($B$1,武魂升星!$C$13:$Q$19,J$2,0))+VLOOKUP($B$1,武魂升星!$C$5:$Q$11,J$2,0)</f>
        <v>516.25800000000004</v>
      </c>
      <c r="K139">
        <f>武魂升阶!K139*(1+VLOOKUP($B$1,武魂升星!$C$13:$Q$19,K$2,0))+VLOOKUP($B$1,武魂升星!$C$5:$Q$11,K$2,0)</f>
        <v>514.53</v>
      </c>
      <c r="L139">
        <f>武魂升阶!L139*(1+VLOOKUP($B$1,武魂升星!$C$13:$Q$19,L$2,0))+VLOOKUP($B$1,武魂升星!$C$5:$Q$11,L$2,0)</f>
        <v>514.53</v>
      </c>
      <c r="M139">
        <f>武魂升阶!M139*(1+VLOOKUP($B$1,武魂升星!$C$13:$Q$19,M$2,0))+VLOOKUP($B$1,武魂升星!$C$5:$Q$11,M$2,0)</f>
        <v>514.53</v>
      </c>
      <c r="N139">
        <f>武魂升阶!N139*(1+VLOOKUP($B$1,武魂升星!$C$13:$Q$19,N$2,0))+VLOOKUP($B$1,武魂升星!$C$5:$Q$11,N$2,0)</f>
        <v>0</v>
      </c>
      <c r="O139">
        <f>武魂升阶!O139*(1+VLOOKUP($B$1,武魂升星!$C$13:$Q$19,O$2,0))+VLOOKUP($B$1,武魂升星!$C$5:$Q$11,O$2,0)</f>
        <v>0</v>
      </c>
      <c r="P139">
        <f>武魂升阶!P139*(1+VLOOKUP($B$1,武魂升星!$C$13:$Q$19,P$2,0))+VLOOKUP($B$1,武魂升星!$C$5:$Q$11,P$2,0)</f>
        <v>879.84</v>
      </c>
      <c r="Q139">
        <f>武魂升阶!Q139*(1+VLOOKUP($B$1,武魂升星!$C$13:$Q$19,Q$2,0))+VLOOKUP($B$1,武魂升星!$C$5:$Q$11,Q$2,0)</f>
        <v>879.84</v>
      </c>
      <c r="T139">
        <f>武魂升阶!T139*(1+VLOOKUP($B$1,武魂升星!$C$13:$Q$19,T$2,0))+VLOOKUP($B$1,武魂升星!$C$5:$Q$11,T$2,0)</f>
        <v>23619.800000000003</v>
      </c>
      <c r="U139">
        <f>武魂升阶!U139*(1+VLOOKUP($B$1,武魂升星!$C$13:$Q$19,U$2,0))+VLOOKUP($B$1,武魂升星!$C$5:$Q$11,U$2,0)</f>
        <v>7830.7060000000001</v>
      </c>
      <c r="V139">
        <f>武魂升阶!V139*(1+VLOOKUP($B$1,武魂升星!$C$13:$Q$19,V$2,0))+VLOOKUP($B$1,武魂升星!$C$5:$Q$11,V$2,0)</f>
        <v>2059.9319999999998</v>
      </c>
      <c r="W139">
        <f>武魂升阶!W139*(1+VLOOKUP($B$1,武魂升星!$C$13:$Q$19,W$2,0))+VLOOKUP($B$1,武魂升星!$C$5:$Q$11,W$2,0)</f>
        <v>2059.9319999999998</v>
      </c>
      <c r="X139">
        <f>武魂升阶!X139*(1+VLOOKUP($B$1,武魂升星!$C$13:$Q$19,X$2,0))+VLOOKUP($B$1,武魂升星!$C$5:$Q$11,X$2,0)</f>
        <v>505.89</v>
      </c>
      <c r="Y139">
        <f>武魂升阶!Y139*(1+VLOOKUP($B$1,武魂升星!$C$13:$Q$19,Y$2,0))+VLOOKUP($B$1,武魂升星!$C$5:$Q$11,Y$2,0)</f>
        <v>505.89</v>
      </c>
      <c r="Z139">
        <f>武魂升阶!Z139*(1+VLOOKUP($B$1,武魂升星!$C$13:$Q$19,Z$2,0))+VLOOKUP($B$1,武魂升星!$C$5:$Q$11,Z$2,0)</f>
        <v>524.89800000000002</v>
      </c>
      <c r="AA139">
        <f>武魂升阶!AA139*(1+VLOOKUP($B$1,武魂升星!$C$13:$Q$19,AA$2,0))+VLOOKUP($B$1,武魂升星!$C$5:$Q$11,AA$2,0)</f>
        <v>523.17000000000007</v>
      </c>
      <c r="AB139">
        <f>武魂升阶!AB139*(1+VLOOKUP($B$1,武魂升星!$C$13:$Q$19,AB$2,0))+VLOOKUP($B$1,武魂升星!$C$5:$Q$11,AB$2,0)</f>
        <v>514.53</v>
      </c>
      <c r="AC139">
        <f>武魂升阶!AC139*(1+VLOOKUP($B$1,武魂升星!$C$13:$Q$19,AC$2,0))+VLOOKUP($B$1,武魂升星!$C$5:$Q$11,AC$2,0)</f>
        <v>514.53</v>
      </c>
      <c r="AD139">
        <f>武魂升阶!AD139*(1+VLOOKUP($B$1,武魂升星!$C$13:$Q$19,AD$2,0))+VLOOKUP($B$1,武魂升星!$C$5:$Q$11,AD$2,0)</f>
        <v>0</v>
      </c>
      <c r="AE139">
        <f>武魂升阶!AE139*(1+VLOOKUP($B$1,武魂升星!$C$13:$Q$19,AE$2,0))+VLOOKUP($B$1,武魂升星!$C$5:$Q$11,AE$2,0)</f>
        <v>0</v>
      </c>
      <c r="AF139">
        <f>武魂升阶!AF139*(1+VLOOKUP($B$1,武魂升星!$C$13:$Q$19,AF$2,0))+VLOOKUP($B$1,武魂升星!$C$5:$Q$11,AF$2,0)</f>
        <v>879.84</v>
      </c>
      <c r="AG139">
        <f>武魂升阶!AG139*(1+VLOOKUP($B$1,武魂升星!$C$13:$Q$19,AG$2,0))+VLOOKUP($B$1,武魂升星!$C$5:$Q$11,AG$2,0)</f>
        <v>879.84</v>
      </c>
      <c r="AJ139">
        <f>武魂升阶!AJ139*(1+VLOOKUP($B$1,武魂升星!$C$13:$Q$19,AJ$2,0))+VLOOKUP($B$1,武魂升星!$C$5:$Q$11,AJ$2,0)</f>
        <v>21714.885999999999</v>
      </c>
      <c r="AK139">
        <f>武魂升阶!AK139*(1+VLOOKUP($B$1,武魂升星!$C$13:$Q$19,AK$2,0))+VLOOKUP($B$1,武魂升星!$C$5:$Q$11,AK$2,0)</f>
        <v>8149.2219999999998</v>
      </c>
      <c r="AL139">
        <f>武魂升阶!AL139*(1+VLOOKUP($B$1,武魂升星!$C$13:$Q$19,AL$2,0))+VLOOKUP($B$1,武魂升星!$C$5:$Q$11,AL$2,0)</f>
        <v>1834.9880000000001</v>
      </c>
      <c r="AM139">
        <f>武魂升阶!AM139*(1+VLOOKUP($B$1,武魂升星!$C$13:$Q$19,AM$2,0))+VLOOKUP($B$1,武魂升星!$C$5:$Q$11,AM$2,0)</f>
        <v>1834.9880000000001</v>
      </c>
      <c r="AN139">
        <f>武魂升阶!AN139*(1+VLOOKUP($B$1,武魂升星!$C$13:$Q$19,AN$2,0))+VLOOKUP($B$1,武魂升星!$C$5:$Q$11,AN$2,0)</f>
        <v>514.53</v>
      </c>
      <c r="AO139">
        <f>武魂升阶!AO139*(1+VLOOKUP($B$1,武魂升星!$C$13:$Q$19,AO$2,0))+VLOOKUP($B$1,武魂升星!$C$5:$Q$11,AO$2,0)</f>
        <v>514.53</v>
      </c>
      <c r="AP139">
        <f>武魂升阶!AP139*(1+VLOOKUP($B$1,武魂升星!$C$13:$Q$19,AP$2,0))+VLOOKUP($B$1,武魂升星!$C$5:$Q$11,AP$2,0)</f>
        <v>516.25800000000004</v>
      </c>
      <c r="AQ139">
        <f>武魂升阶!AQ139*(1+VLOOKUP($B$1,武魂升星!$C$13:$Q$19,AQ$2,0))+VLOOKUP($B$1,武魂升星!$C$5:$Q$11,AQ$2,0)</f>
        <v>514.53</v>
      </c>
      <c r="AR139">
        <f>武魂升阶!AR139*(1+VLOOKUP($B$1,武魂升星!$C$13:$Q$19,AR$2,0))+VLOOKUP($B$1,武魂升星!$C$5:$Q$11,AR$2,0)</f>
        <v>514.53</v>
      </c>
      <c r="AS139">
        <f>武魂升阶!AS139*(1+VLOOKUP($B$1,武魂升星!$C$13:$Q$19,AS$2,0))+VLOOKUP($B$1,武魂升星!$C$5:$Q$11,AS$2,0)</f>
        <v>514.53</v>
      </c>
      <c r="AT139">
        <f>武魂升阶!AT139*(1+VLOOKUP($B$1,武魂升星!$C$13:$Q$19,AT$2,0))+VLOOKUP($B$1,武魂升星!$C$5:$Q$11,AT$2,0)</f>
        <v>0</v>
      </c>
      <c r="AU139">
        <f>武魂升阶!AU139*(1+VLOOKUP($B$1,武魂升星!$C$13:$Q$19,AU$2,0))+VLOOKUP($B$1,武魂升星!$C$5:$Q$11,AU$2,0)</f>
        <v>0</v>
      </c>
      <c r="AV139">
        <f>武魂升阶!AV139*(1+VLOOKUP($B$1,武魂升星!$C$13:$Q$19,AV$2,0))+VLOOKUP($B$1,武魂升星!$C$5:$Q$11,AV$2,0)</f>
        <v>879.84</v>
      </c>
      <c r="AW139">
        <f>武魂升阶!AW139*(1+VLOOKUP($B$1,武魂升星!$C$13:$Q$19,AW$2,0))+VLOOKUP($B$1,武魂升星!$C$5:$Q$11,AW$2,0)</f>
        <v>879.84</v>
      </c>
      <c r="AZ139">
        <f>VLOOKUP($B$2,武魂升星!$C$21:$D$27,2,0)</f>
        <v>0.48</v>
      </c>
      <c r="BA139">
        <f>VLOOKUP($B$2,武魂升星!$C$21:$D$27,2,0)</f>
        <v>0.48</v>
      </c>
      <c r="BB139">
        <f>VLOOKUP($B$2,武魂升星!$C$21:$D$27,2,0)</f>
        <v>0.48</v>
      </c>
      <c r="BC139">
        <f>VLOOKUP($B$2,武魂升星!$C$21:$D$27,2,0)</f>
        <v>0.48</v>
      </c>
      <c r="BD139">
        <f>VLOOKUP($B$2,武魂升星!$C$21:$D$27,2,0)</f>
        <v>0.48</v>
      </c>
      <c r="BE139">
        <f>VLOOKUP($B$2,武魂升星!$C$21:$D$27,2,0)</f>
        <v>0.48</v>
      </c>
      <c r="BF139">
        <f>VLOOKUP($B$2,武魂升星!$C$21:$D$27,2,0)</f>
        <v>0.48</v>
      </c>
      <c r="BG139">
        <f>VLOOKUP($B$2,武魂升星!$C$21:$D$27,2,0)</f>
        <v>0.48</v>
      </c>
      <c r="BH139">
        <f>VLOOKUP($B$2,武魂升星!$C$21:$D$27,2,0)</f>
        <v>0.48</v>
      </c>
      <c r="BI139">
        <f>VLOOKUP($B$2,武魂升星!$C$21:$D$27,2,0)</f>
        <v>0.48</v>
      </c>
      <c r="BJ139">
        <f>VLOOKUP($B$2,武魂升星!$C$21:$D$27,2,0)</f>
        <v>0.48</v>
      </c>
      <c r="BK139">
        <f>VLOOKUP($B$2,武魂升星!$C$21:$D$27,2,0)</f>
        <v>0.48</v>
      </c>
      <c r="BL139">
        <f>VLOOKUP($B$2,武魂升星!$C$21:$D$27,2,0)</f>
        <v>0.48</v>
      </c>
      <c r="BM139">
        <f>VLOOKUP($B$2,武魂升星!$C$21:$D$27,2,0)</f>
        <v>0.48</v>
      </c>
    </row>
    <row r="140" spans="2:65" x14ac:dyDescent="0.2">
      <c r="B140">
        <v>136</v>
      </c>
      <c r="D140">
        <f>武魂升阶!D140*(1+VLOOKUP($B$1,武魂升星!$C$13:$Q$19,D$2,0))+VLOOKUP($B$1,武魂升星!$C$5:$Q$11,D$2,0)</f>
        <v>25656.714</v>
      </c>
      <c r="E140">
        <f>武魂升阶!E140*(1+VLOOKUP($B$1,武魂升星!$C$13:$Q$19,E$2,0))+VLOOKUP($B$1,武魂升星!$C$5:$Q$11,E$2,0)</f>
        <v>7553.55</v>
      </c>
      <c r="F140">
        <f>武魂升阶!F140*(1+VLOOKUP($B$1,武魂升星!$C$13:$Q$19,F$2,0))+VLOOKUP($B$1,武魂升星!$C$5:$Q$11,F$2,0)</f>
        <v>2309.4840000000004</v>
      </c>
      <c r="G140">
        <f>武魂升阶!G140*(1+VLOOKUP($B$1,武魂升星!$C$13:$Q$19,G$2,0))+VLOOKUP($B$1,武魂升星!$C$5:$Q$11,G$2,0)</f>
        <v>2309.4840000000004</v>
      </c>
      <c r="H140">
        <f>武魂升阶!H140*(1+VLOOKUP($B$1,武魂升星!$C$13:$Q$19,H$2,0))+VLOOKUP($B$1,武魂升星!$C$5:$Q$11,H$2,0)</f>
        <v>517.73</v>
      </c>
      <c r="I140">
        <f>武魂升阶!I140*(1+VLOOKUP($B$1,武魂升星!$C$13:$Q$19,I$2,0))+VLOOKUP($B$1,武魂升星!$C$5:$Q$11,I$2,0)</f>
        <v>517.73</v>
      </c>
      <c r="J140">
        <f>武魂升阶!J140*(1+VLOOKUP($B$1,武魂升星!$C$13:$Q$19,J$2,0))+VLOOKUP($B$1,武魂升星!$C$5:$Q$11,J$2,0)</f>
        <v>519.45800000000008</v>
      </c>
      <c r="K140">
        <f>武魂升阶!K140*(1+VLOOKUP($B$1,武魂升星!$C$13:$Q$19,K$2,0))+VLOOKUP($B$1,武魂升星!$C$5:$Q$11,K$2,0)</f>
        <v>517.73</v>
      </c>
      <c r="L140">
        <f>武魂升阶!L140*(1+VLOOKUP($B$1,武魂升星!$C$13:$Q$19,L$2,0))+VLOOKUP($B$1,武魂升星!$C$5:$Q$11,L$2,0)</f>
        <v>517.73</v>
      </c>
      <c r="M140">
        <f>武魂升阶!M140*(1+VLOOKUP($B$1,武魂升星!$C$13:$Q$19,M$2,0))+VLOOKUP($B$1,武魂升星!$C$5:$Q$11,M$2,0)</f>
        <v>517.73</v>
      </c>
      <c r="N140">
        <f>武魂升阶!N140*(1+VLOOKUP($B$1,武魂升星!$C$13:$Q$19,N$2,0))+VLOOKUP($B$1,武魂升星!$C$5:$Q$11,N$2,0)</f>
        <v>0</v>
      </c>
      <c r="O140">
        <f>武魂升阶!O140*(1+VLOOKUP($B$1,武魂升星!$C$13:$Q$19,O$2,0))+VLOOKUP($B$1,武魂升星!$C$5:$Q$11,O$2,0)</f>
        <v>0</v>
      </c>
      <c r="P140">
        <f>武魂升阶!P140*(1+VLOOKUP($B$1,武魂升星!$C$13:$Q$19,P$2,0))+VLOOKUP($B$1,武魂升星!$C$5:$Q$11,P$2,0)</f>
        <v>885.84</v>
      </c>
      <c r="Q140">
        <f>武魂升阶!Q140*(1+VLOOKUP($B$1,武魂升星!$C$13:$Q$19,Q$2,0))+VLOOKUP($B$1,武魂升星!$C$5:$Q$11,Q$2,0)</f>
        <v>885.84</v>
      </c>
      <c r="T140">
        <f>武魂升阶!T140*(1+VLOOKUP($B$1,武魂升星!$C$13:$Q$19,T$2,0))+VLOOKUP($B$1,武魂升星!$C$5:$Q$11,T$2,0)</f>
        <v>23738.600000000006</v>
      </c>
      <c r="U140">
        <f>武魂升阶!U140*(1+VLOOKUP($B$1,武魂升星!$C$13:$Q$19,U$2,0))+VLOOKUP($B$1,武魂升星!$C$5:$Q$11,U$2,0)</f>
        <v>7868.1060000000007</v>
      </c>
      <c r="V140">
        <f>武魂升阶!V140*(1+VLOOKUP($B$1,武魂升星!$C$13:$Q$19,V$2,0))+VLOOKUP($B$1,武魂升星!$C$5:$Q$11,V$2,0)</f>
        <v>2069.5320000000002</v>
      </c>
      <c r="W140">
        <f>武魂升阶!W140*(1+VLOOKUP($B$1,武魂升星!$C$13:$Q$19,W$2,0))+VLOOKUP($B$1,武魂升星!$C$5:$Q$11,W$2,0)</f>
        <v>2069.5320000000002</v>
      </c>
      <c r="X140">
        <f>武魂升阶!X140*(1+VLOOKUP($B$1,武魂升星!$C$13:$Q$19,X$2,0))+VLOOKUP($B$1,武魂升星!$C$5:$Q$11,X$2,0)</f>
        <v>509.09000000000003</v>
      </c>
      <c r="Y140">
        <f>武魂升阶!Y140*(1+VLOOKUP($B$1,武魂升星!$C$13:$Q$19,Y$2,0))+VLOOKUP($B$1,武魂升星!$C$5:$Q$11,Y$2,0)</f>
        <v>509.09000000000003</v>
      </c>
      <c r="Z140">
        <f>武魂升阶!Z140*(1+VLOOKUP($B$1,武魂升星!$C$13:$Q$19,Z$2,0))+VLOOKUP($B$1,武魂升星!$C$5:$Q$11,Z$2,0)</f>
        <v>528.09800000000007</v>
      </c>
      <c r="AA140">
        <f>武魂升阶!AA140*(1+VLOOKUP($B$1,武魂升星!$C$13:$Q$19,AA$2,0))+VLOOKUP($B$1,武魂升星!$C$5:$Q$11,AA$2,0)</f>
        <v>526.37</v>
      </c>
      <c r="AB140">
        <f>武魂升阶!AB140*(1+VLOOKUP($B$1,武魂升星!$C$13:$Q$19,AB$2,0))+VLOOKUP($B$1,武魂升星!$C$5:$Q$11,AB$2,0)</f>
        <v>517.73</v>
      </c>
      <c r="AC140">
        <f>武魂升阶!AC140*(1+VLOOKUP($B$1,武魂升星!$C$13:$Q$19,AC$2,0))+VLOOKUP($B$1,武魂升星!$C$5:$Q$11,AC$2,0)</f>
        <v>517.73</v>
      </c>
      <c r="AD140">
        <f>武魂升阶!AD140*(1+VLOOKUP($B$1,武魂升星!$C$13:$Q$19,AD$2,0))+VLOOKUP($B$1,武魂升星!$C$5:$Q$11,AD$2,0)</f>
        <v>0</v>
      </c>
      <c r="AE140">
        <f>武魂升阶!AE140*(1+VLOOKUP($B$1,武魂升星!$C$13:$Q$19,AE$2,0))+VLOOKUP($B$1,武魂升星!$C$5:$Q$11,AE$2,0)</f>
        <v>0</v>
      </c>
      <c r="AF140">
        <f>武魂升阶!AF140*(1+VLOOKUP($B$1,武魂升星!$C$13:$Q$19,AF$2,0))+VLOOKUP($B$1,武魂升星!$C$5:$Q$11,AF$2,0)</f>
        <v>885.84</v>
      </c>
      <c r="AG140">
        <f>武魂升阶!AG140*(1+VLOOKUP($B$1,武魂升星!$C$13:$Q$19,AG$2,0))+VLOOKUP($B$1,武魂升星!$C$5:$Q$11,AG$2,0)</f>
        <v>885.84</v>
      </c>
      <c r="AJ140">
        <f>武魂升阶!AJ140*(1+VLOOKUP($B$1,武魂升星!$C$13:$Q$19,AJ$2,0))+VLOOKUP($B$1,武魂升星!$C$5:$Q$11,AJ$2,0)</f>
        <v>21820.486000000001</v>
      </c>
      <c r="AK140">
        <f>武魂升阶!AK140*(1+VLOOKUP($B$1,武魂升星!$C$13:$Q$19,AK$2,0))+VLOOKUP($B$1,武魂升星!$C$5:$Q$11,AK$2,0)</f>
        <v>8188.8220000000001</v>
      </c>
      <c r="AL140">
        <f>武魂升阶!AL140*(1+VLOOKUP($B$1,武魂升星!$C$13:$Q$19,AL$2,0))+VLOOKUP($B$1,武魂升星!$C$5:$Q$11,AL$2,0)</f>
        <v>1842.9880000000001</v>
      </c>
      <c r="AM140">
        <f>武魂升阶!AM140*(1+VLOOKUP($B$1,武魂升星!$C$13:$Q$19,AM$2,0))+VLOOKUP($B$1,武魂升星!$C$5:$Q$11,AM$2,0)</f>
        <v>1842.9880000000001</v>
      </c>
      <c r="AN140">
        <f>武魂升阶!AN140*(1+VLOOKUP($B$1,武魂升星!$C$13:$Q$19,AN$2,0))+VLOOKUP($B$1,武魂升星!$C$5:$Q$11,AN$2,0)</f>
        <v>517.73</v>
      </c>
      <c r="AO140">
        <f>武魂升阶!AO140*(1+VLOOKUP($B$1,武魂升星!$C$13:$Q$19,AO$2,0))+VLOOKUP($B$1,武魂升星!$C$5:$Q$11,AO$2,0)</f>
        <v>517.73</v>
      </c>
      <c r="AP140">
        <f>武魂升阶!AP140*(1+VLOOKUP($B$1,武魂升星!$C$13:$Q$19,AP$2,0))+VLOOKUP($B$1,武魂升星!$C$5:$Q$11,AP$2,0)</f>
        <v>519.45800000000008</v>
      </c>
      <c r="AQ140">
        <f>武魂升阶!AQ140*(1+VLOOKUP($B$1,武魂升星!$C$13:$Q$19,AQ$2,0))+VLOOKUP($B$1,武魂升星!$C$5:$Q$11,AQ$2,0)</f>
        <v>517.73</v>
      </c>
      <c r="AR140">
        <f>武魂升阶!AR140*(1+VLOOKUP($B$1,武魂升星!$C$13:$Q$19,AR$2,0))+VLOOKUP($B$1,武魂升星!$C$5:$Q$11,AR$2,0)</f>
        <v>517.73</v>
      </c>
      <c r="AS140">
        <f>武魂升阶!AS140*(1+VLOOKUP($B$1,武魂升星!$C$13:$Q$19,AS$2,0))+VLOOKUP($B$1,武魂升星!$C$5:$Q$11,AS$2,0)</f>
        <v>517.73</v>
      </c>
      <c r="AT140">
        <f>武魂升阶!AT140*(1+VLOOKUP($B$1,武魂升星!$C$13:$Q$19,AT$2,0))+VLOOKUP($B$1,武魂升星!$C$5:$Q$11,AT$2,0)</f>
        <v>0</v>
      </c>
      <c r="AU140">
        <f>武魂升阶!AU140*(1+VLOOKUP($B$1,武魂升星!$C$13:$Q$19,AU$2,0))+VLOOKUP($B$1,武魂升星!$C$5:$Q$11,AU$2,0)</f>
        <v>0</v>
      </c>
      <c r="AV140">
        <f>武魂升阶!AV140*(1+VLOOKUP($B$1,武魂升星!$C$13:$Q$19,AV$2,0))+VLOOKUP($B$1,武魂升星!$C$5:$Q$11,AV$2,0)</f>
        <v>885.84</v>
      </c>
      <c r="AW140">
        <f>武魂升阶!AW140*(1+VLOOKUP($B$1,武魂升星!$C$13:$Q$19,AW$2,0))+VLOOKUP($B$1,武魂升星!$C$5:$Q$11,AW$2,0)</f>
        <v>885.84</v>
      </c>
      <c r="AZ140">
        <f>VLOOKUP($B$2,武魂升星!$C$21:$D$27,2,0)</f>
        <v>0.48</v>
      </c>
      <c r="BA140">
        <f>VLOOKUP($B$2,武魂升星!$C$21:$D$27,2,0)</f>
        <v>0.48</v>
      </c>
      <c r="BB140">
        <f>VLOOKUP($B$2,武魂升星!$C$21:$D$27,2,0)</f>
        <v>0.48</v>
      </c>
      <c r="BC140">
        <f>VLOOKUP($B$2,武魂升星!$C$21:$D$27,2,0)</f>
        <v>0.48</v>
      </c>
      <c r="BD140">
        <f>VLOOKUP($B$2,武魂升星!$C$21:$D$27,2,0)</f>
        <v>0.48</v>
      </c>
      <c r="BE140">
        <f>VLOOKUP($B$2,武魂升星!$C$21:$D$27,2,0)</f>
        <v>0.48</v>
      </c>
      <c r="BF140">
        <f>VLOOKUP($B$2,武魂升星!$C$21:$D$27,2,0)</f>
        <v>0.48</v>
      </c>
      <c r="BG140">
        <f>VLOOKUP($B$2,武魂升星!$C$21:$D$27,2,0)</f>
        <v>0.48</v>
      </c>
      <c r="BH140">
        <f>VLOOKUP($B$2,武魂升星!$C$21:$D$27,2,0)</f>
        <v>0.48</v>
      </c>
      <c r="BI140">
        <f>VLOOKUP($B$2,武魂升星!$C$21:$D$27,2,0)</f>
        <v>0.48</v>
      </c>
      <c r="BJ140">
        <f>VLOOKUP($B$2,武魂升星!$C$21:$D$27,2,0)</f>
        <v>0.48</v>
      </c>
      <c r="BK140">
        <f>VLOOKUP($B$2,武魂升星!$C$21:$D$27,2,0)</f>
        <v>0.48</v>
      </c>
      <c r="BL140">
        <f>VLOOKUP($B$2,武魂升星!$C$21:$D$27,2,0)</f>
        <v>0.48</v>
      </c>
      <c r="BM140">
        <f>VLOOKUP($B$2,武魂升星!$C$21:$D$27,2,0)</f>
        <v>0.48</v>
      </c>
    </row>
    <row r="141" spans="2:65" x14ac:dyDescent="0.2">
      <c r="B141">
        <v>137</v>
      </c>
      <c r="D141">
        <f>武魂升阶!D141*(1+VLOOKUP($B$1,武魂升星!$C$13:$Q$19,D$2,0))+VLOOKUP($B$1,武魂升星!$C$5:$Q$11,D$2,0)</f>
        <v>25788.714</v>
      </c>
      <c r="E141">
        <f>武魂升阶!E141*(1+VLOOKUP($B$1,武魂升星!$C$13:$Q$19,E$2,0))+VLOOKUP($B$1,武魂升星!$C$5:$Q$11,E$2,0)</f>
        <v>7588.75</v>
      </c>
      <c r="F141">
        <f>武魂升阶!F141*(1+VLOOKUP($B$1,武魂升星!$C$13:$Q$19,F$2,0))+VLOOKUP($B$1,武魂升星!$C$5:$Q$11,F$2,0)</f>
        <v>2320.6840000000002</v>
      </c>
      <c r="G141">
        <f>武魂升阶!G141*(1+VLOOKUP($B$1,武魂升星!$C$13:$Q$19,G$2,0))+VLOOKUP($B$1,武魂升星!$C$5:$Q$11,G$2,0)</f>
        <v>2320.6840000000002</v>
      </c>
      <c r="H141">
        <f>武魂升阶!H141*(1+VLOOKUP($B$1,武魂升星!$C$13:$Q$19,H$2,0))+VLOOKUP($B$1,武魂升星!$C$5:$Q$11,H$2,0)</f>
        <v>520.92999999999995</v>
      </c>
      <c r="I141">
        <f>武魂升阶!I141*(1+VLOOKUP($B$1,武魂升星!$C$13:$Q$19,I$2,0))+VLOOKUP($B$1,武魂升星!$C$5:$Q$11,I$2,0)</f>
        <v>520.92999999999995</v>
      </c>
      <c r="J141">
        <f>武魂升阶!J141*(1+VLOOKUP($B$1,武魂升星!$C$13:$Q$19,J$2,0))+VLOOKUP($B$1,武魂升星!$C$5:$Q$11,J$2,0)</f>
        <v>522.65800000000002</v>
      </c>
      <c r="K141">
        <f>武魂升阶!K141*(1+VLOOKUP($B$1,武魂升星!$C$13:$Q$19,K$2,0))+VLOOKUP($B$1,武魂升星!$C$5:$Q$11,K$2,0)</f>
        <v>520.92999999999995</v>
      </c>
      <c r="L141">
        <f>武魂升阶!L141*(1+VLOOKUP($B$1,武魂升星!$C$13:$Q$19,L$2,0))+VLOOKUP($B$1,武魂升星!$C$5:$Q$11,L$2,0)</f>
        <v>520.92999999999995</v>
      </c>
      <c r="M141">
        <f>武魂升阶!M141*(1+VLOOKUP($B$1,武魂升星!$C$13:$Q$19,M$2,0))+VLOOKUP($B$1,武魂升星!$C$5:$Q$11,M$2,0)</f>
        <v>520.92999999999995</v>
      </c>
      <c r="N141">
        <f>武魂升阶!N141*(1+VLOOKUP($B$1,武魂升星!$C$13:$Q$19,N$2,0))+VLOOKUP($B$1,武魂升星!$C$5:$Q$11,N$2,0)</f>
        <v>0</v>
      </c>
      <c r="O141">
        <f>武魂升阶!O141*(1+VLOOKUP($B$1,武魂升星!$C$13:$Q$19,O$2,0))+VLOOKUP($B$1,武魂升星!$C$5:$Q$11,O$2,0)</f>
        <v>0</v>
      </c>
      <c r="P141">
        <f>武魂升阶!P141*(1+VLOOKUP($B$1,武魂升星!$C$13:$Q$19,P$2,0))+VLOOKUP($B$1,武魂升星!$C$5:$Q$11,P$2,0)</f>
        <v>891.84</v>
      </c>
      <c r="Q141">
        <f>武魂升阶!Q141*(1+VLOOKUP($B$1,武魂升星!$C$13:$Q$19,Q$2,0))+VLOOKUP($B$1,武魂升星!$C$5:$Q$11,Q$2,0)</f>
        <v>891.84</v>
      </c>
      <c r="T141">
        <f>武魂升阶!T141*(1+VLOOKUP($B$1,武魂升星!$C$13:$Q$19,T$2,0))+VLOOKUP($B$1,武魂升星!$C$5:$Q$11,T$2,0)</f>
        <v>23857.4</v>
      </c>
      <c r="U141">
        <f>武魂升阶!U141*(1+VLOOKUP($B$1,武魂升星!$C$13:$Q$19,U$2,0))+VLOOKUP($B$1,武魂升星!$C$5:$Q$11,U$2,0)</f>
        <v>7905.5060000000003</v>
      </c>
      <c r="V141">
        <f>武魂升阶!V141*(1+VLOOKUP($B$1,武魂升星!$C$13:$Q$19,V$2,0))+VLOOKUP($B$1,武魂升星!$C$5:$Q$11,V$2,0)</f>
        <v>2079.1320000000001</v>
      </c>
      <c r="W141">
        <f>武魂升阶!W141*(1+VLOOKUP($B$1,武魂升星!$C$13:$Q$19,W$2,0))+VLOOKUP($B$1,武魂升星!$C$5:$Q$11,W$2,0)</f>
        <v>2079.1320000000001</v>
      </c>
      <c r="X141">
        <f>武魂升阶!X141*(1+VLOOKUP($B$1,武魂升星!$C$13:$Q$19,X$2,0))+VLOOKUP($B$1,武魂升星!$C$5:$Q$11,X$2,0)</f>
        <v>512.29000000000008</v>
      </c>
      <c r="Y141">
        <f>武魂升阶!Y141*(1+VLOOKUP($B$1,武魂升星!$C$13:$Q$19,Y$2,0))+VLOOKUP($B$1,武魂升星!$C$5:$Q$11,Y$2,0)</f>
        <v>512.29000000000008</v>
      </c>
      <c r="Z141">
        <f>武魂升阶!Z141*(1+VLOOKUP($B$1,武魂升星!$C$13:$Q$19,Z$2,0))+VLOOKUP($B$1,武魂升星!$C$5:$Q$11,Z$2,0)</f>
        <v>531.298</v>
      </c>
      <c r="AA141">
        <f>武魂升阶!AA141*(1+VLOOKUP($B$1,武魂升星!$C$13:$Q$19,AA$2,0))+VLOOKUP($B$1,武魂升星!$C$5:$Q$11,AA$2,0)</f>
        <v>529.57000000000005</v>
      </c>
      <c r="AB141">
        <f>武魂升阶!AB141*(1+VLOOKUP($B$1,武魂升星!$C$13:$Q$19,AB$2,0))+VLOOKUP($B$1,武魂升星!$C$5:$Q$11,AB$2,0)</f>
        <v>520.92999999999995</v>
      </c>
      <c r="AC141">
        <f>武魂升阶!AC141*(1+VLOOKUP($B$1,武魂升星!$C$13:$Q$19,AC$2,0))+VLOOKUP($B$1,武魂升星!$C$5:$Q$11,AC$2,0)</f>
        <v>520.92999999999995</v>
      </c>
      <c r="AD141">
        <f>武魂升阶!AD141*(1+VLOOKUP($B$1,武魂升星!$C$13:$Q$19,AD$2,0))+VLOOKUP($B$1,武魂升星!$C$5:$Q$11,AD$2,0)</f>
        <v>0</v>
      </c>
      <c r="AE141">
        <f>武魂升阶!AE141*(1+VLOOKUP($B$1,武魂升星!$C$13:$Q$19,AE$2,0))+VLOOKUP($B$1,武魂升星!$C$5:$Q$11,AE$2,0)</f>
        <v>0</v>
      </c>
      <c r="AF141">
        <f>武魂升阶!AF141*(1+VLOOKUP($B$1,武魂升星!$C$13:$Q$19,AF$2,0))+VLOOKUP($B$1,武魂升星!$C$5:$Q$11,AF$2,0)</f>
        <v>891.84</v>
      </c>
      <c r="AG141">
        <f>武魂升阶!AG141*(1+VLOOKUP($B$1,武魂升星!$C$13:$Q$19,AG$2,0))+VLOOKUP($B$1,武魂升星!$C$5:$Q$11,AG$2,0)</f>
        <v>891.84</v>
      </c>
      <c r="AJ141">
        <f>武魂升阶!AJ141*(1+VLOOKUP($B$1,武魂升星!$C$13:$Q$19,AJ$2,0))+VLOOKUP($B$1,武魂升星!$C$5:$Q$11,AJ$2,0)</f>
        <v>21926.086000000003</v>
      </c>
      <c r="AK141">
        <f>武魂升阶!AK141*(1+VLOOKUP($B$1,武魂升星!$C$13:$Q$19,AK$2,0))+VLOOKUP($B$1,武魂升星!$C$5:$Q$11,AK$2,0)</f>
        <v>8228.4219999999987</v>
      </c>
      <c r="AL141">
        <f>武魂升阶!AL141*(1+VLOOKUP($B$1,武魂升星!$C$13:$Q$19,AL$2,0))+VLOOKUP($B$1,武魂升星!$C$5:$Q$11,AL$2,0)</f>
        <v>1850.9880000000001</v>
      </c>
      <c r="AM141">
        <f>武魂升阶!AM141*(1+VLOOKUP($B$1,武魂升星!$C$13:$Q$19,AM$2,0))+VLOOKUP($B$1,武魂升星!$C$5:$Q$11,AM$2,0)</f>
        <v>1850.9880000000001</v>
      </c>
      <c r="AN141">
        <f>武魂升阶!AN141*(1+VLOOKUP($B$1,武魂升星!$C$13:$Q$19,AN$2,0))+VLOOKUP($B$1,武魂升星!$C$5:$Q$11,AN$2,0)</f>
        <v>520.92999999999995</v>
      </c>
      <c r="AO141">
        <f>武魂升阶!AO141*(1+VLOOKUP($B$1,武魂升星!$C$13:$Q$19,AO$2,0))+VLOOKUP($B$1,武魂升星!$C$5:$Q$11,AO$2,0)</f>
        <v>520.92999999999995</v>
      </c>
      <c r="AP141">
        <f>武魂升阶!AP141*(1+VLOOKUP($B$1,武魂升星!$C$13:$Q$19,AP$2,0))+VLOOKUP($B$1,武魂升星!$C$5:$Q$11,AP$2,0)</f>
        <v>522.65800000000002</v>
      </c>
      <c r="AQ141">
        <f>武魂升阶!AQ141*(1+VLOOKUP($B$1,武魂升星!$C$13:$Q$19,AQ$2,0))+VLOOKUP($B$1,武魂升星!$C$5:$Q$11,AQ$2,0)</f>
        <v>520.92999999999995</v>
      </c>
      <c r="AR141">
        <f>武魂升阶!AR141*(1+VLOOKUP($B$1,武魂升星!$C$13:$Q$19,AR$2,0))+VLOOKUP($B$1,武魂升星!$C$5:$Q$11,AR$2,0)</f>
        <v>520.92999999999995</v>
      </c>
      <c r="AS141">
        <f>武魂升阶!AS141*(1+VLOOKUP($B$1,武魂升星!$C$13:$Q$19,AS$2,0))+VLOOKUP($B$1,武魂升星!$C$5:$Q$11,AS$2,0)</f>
        <v>520.92999999999995</v>
      </c>
      <c r="AT141">
        <f>武魂升阶!AT141*(1+VLOOKUP($B$1,武魂升星!$C$13:$Q$19,AT$2,0))+VLOOKUP($B$1,武魂升星!$C$5:$Q$11,AT$2,0)</f>
        <v>0</v>
      </c>
      <c r="AU141">
        <f>武魂升阶!AU141*(1+VLOOKUP($B$1,武魂升星!$C$13:$Q$19,AU$2,0))+VLOOKUP($B$1,武魂升星!$C$5:$Q$11,AU$2,0)</f>
        <v>0</v>
      </c>
      <c r="AV141">
        <f>武魂升阶!AV141*(1+VLOOKUP($B$1,武魂升星!$C$13:$Q$19,AV$2,0))+VLOOKUP($B$1,武魂升星!$C$5:$Q$11,AV$2,0)</f>
        <v>891.84</v>
      </c>
      <c r="AW141">
        <f>武魂升阶!AW141*(1+VLOOKUP($B$1,武魂升星!$C$13:$Q$19,AW$2,0))+VLOOKUP($B$1,武魂升星!$C$5:$Q$11,AW$2,0)</f>
        <v>891.84</v>
      </c>
      <c r="AZ141">
        <f>VLOOKUP($B$2,武魂升星!$C$21:$D$27,2,0)</f>
        <v>0.48</v>
      </c>
      <c r="BA141">
        <f>VLOOKUP($B$2,武魂升星!$C$21:$D$27,2,0)</f>
        <v>0.48</v>
      </c>
      <c r="BB141">
        <f>VLOOKUP($B$2,武魂升星!$C$21:$D$27,2,0)</f>
        <v>0.48</v>
      </c>
      <c r="BC141">
        <f>VLOOKUP($B$2,武魂升星!$C$21:$D$27,2,0)</f>
        <v>0.48</v>
      </c>
      <c r="BD141">
        <f>VLOOKUP($B$2,武魂升星!$C$21:$D$27,2,0)</f>
        <v>0.48</v>
      </c>
      <c r="BE141">
        <f>VLOOKUP($B$2,武魂升星!$C$21:$D$27,2,0)</f>
        <v>0.48</v>
      </c>
      <c r="BF141">
        <f>VLOOKUP($B$2,武魂升星!$C$21:$D$27,2,0)</f>
        <v>0.48</v>
      </c>
      <c r="BG141">
        <f>VLOOKUP($B$2,武魂升星!$C$21:$D$27,2,0)</f>
        <v>0.48</v>
      </c>
      <c r="BH141">
        <f>VLOOKUP($B$2,武魂升星!$C$21:$D$27,2,0)</f>
        <v>0.48</v>
      </c>
      <c r="BI141">
        <f>VLOOKUP($B$2,武魂升星!$C$21:$D$27,2,0)</f>
        <v>0.48</v>
      </c>
      <c r="BJ141">
        <f>VLOOKUP($B$2,武魂升星!$C$21:$D$27,2,0)</f>
        <v>0.48</v>
      </c>
      <c r="BK141">
        <f>VLOOKUP($B$2,武魂升星!$C$21:$D$27,2,0)</f>
        <v>0.48</v>
      </c>
      <c r="BL141">
        <f>VLOOKUP($B$2,武魂升星!$C$21:$D$27,2,0)</f>
        <v>0.48</v>
      </c>
      <c r="BM141">
        <f>VLOOKUP($B$2,武魂升星!$C$21:$D$27,2,0)</f>
        <v>0.48</v>
      </c>
    </row>
    <row r="142" spans="2:65" x14ac:dyDescent="0.2">
      <c r="B142">
        <v>138</v>
      </c>
      <c r="D142">
        <f>武魂升阶!D142*(1+VLOOKUP($B$1,武魂升星!$C$13:$Q$19,D$2,0))+VLOOKUP($B$1,武魂升星!$C$5:$Q$11,D$2,0)</f>
        <v>25920.714</v>
      </c>
      <c r="E142">
        <f>武魂升阶!E142*(1+VLOOKUP($B$1,武魂升星!$C$13:$Q$19,E$2,0))+VLOOKUP($B$1,武魂升星!$C$5:$Q$11,E$2,0)</f>
        <v>7623.9500000000007</v>
      </c>
      <c r="F142">
        <f>武魂升阶!F142*(1+VLOOKUP($B$1,武魂升星!$C$13:$Q$19,F$2,0))+VLOOKUP($B$1,武魂升星!$C$5:$Q$11,F$2,0)</f>
        <v>2331.884</v>
      </c>
      <c r="G142">
        <f>武魂升阶!G142*(1+VLOOKUP($B$1,武魂升星!$C$13:$Q$19,G$2,0))+VLOOKUP($B$1,武魂升星!$C$5:$Q$11,G$2,0)</f>
        <v>2331.884</v>
      </c>
      <c r="H142">
        <f>武魂升阶!H142*(1+VLOOKUP($B$1,武魂升星!$C$13:$Q$19,H$2,0))+VLOOKUP($B$1,武魂升星!$C$5:$Q$11,H$2,0)</f>
        <v>524.13</v>
      </c>
      <c r="I142">
        <f>武魂升阶!I142*(1+VLOOKUP($B$1,武魂升星!$C$13:$Q$19,I$2,0))+VLOOKUP($B$1,武魂升星!$C$5:$Q$11,I$2,0)</f>
        <v>524.13</v>
      </c>
      <c r="J142">
        <f>武魂升阶!J142*(1+VLOOKUP($B$1,武魂升星!$C$13:$Q$19,J$2,0))+VLOOKUP($B$1,武魂升星!$C$5:$Q$11,J$2,0)</f>
        <v>525.85800000000006</v>
      </c>
      <c r="K142">
        <f>武魂升阶!K142*(1+VLOOKUP($B$1,武魂升星!$C$13:$Q$19,K$2,0))+VLOOKUP($B$1,武魂升星!$C$5:$Q$11,K$2,0)</f>
        <v>524.13</v>
      </c>
      <c r="L142">
        <f>武魂升阶!L142*(1+VLOOKUP($B$1,武魂升星!$C$13:$Q$19,L$2,0))+VLOOKUP($B$1,武魂升星!$C$5:$Q$11,L$2,0)</f>
        <v>524.13</v>
      </c>
      <c r="M142">
        <f>武魂升阶!M142*(1+VLOOKUP($B$1,武魂升星!$C$13:$Q$19,M$2,0))+VLOOKUP($B$1,武魂升星!$C$5:$Q$11,M$2,0)</f>
        <v>524.13</v>
      </c>
      <c r="N142">
        <f>武魂升阶!N142*(1+VLOOKUP($B$1,武魂升星!$C$13:$Q$19,N$2,0))+VLOOKUP($B$1,武魂升星!$C$5:$Q$11,N$2,0)</f>
        <v>0</v>
      </c>
      <c r="O142">
        <f>武魂升阶!O142*(1+VLOOKUP($B$1,武魂升星!$C$13:$Q$19,O$2,0))+VLOOKUP($B$1,武魂升星!$C$5:$Q$11,O$2,0)</f>
        <v>0</v>
      </c>
      <c r="P142">
        <f>武魂升阶!P142*(1+VLOOKUP($B$1,武魂升星!$C$13:$Q$19,P$2,0))+VLOOKUP($B$1,武魂升星!$C$5:$Q$11,P$2,0)</f>
        <v>897.84</v>
      </c>
      <c r="Q142">
        <f>武魂升阶!Q142*(1+VLOOKUP($B$1,武魂升星!$C$13:$Q$19,Q$2,0))+VLOOKUP($B$1,武魂升星!$C$5:$Q$11,Q$2,0)</f>
        <v>897.84</v>
      </c>
      <c r="T142">
        <f>武魂升阶!T142*(1+VLOOKUP($B$1,武魂升星!$C$13:$Q$19,T$2,0))+VLOOKUP($B$1,武魂升星!$C$5:$Q$11,T$2,0)</f>
        <v>23976.200000000004</v>
      </c>
      <c r="U142">
        <f>武魂升阶!U142*(1+VLOOKUP($B$1,武魂升星!$C$13:$Q$19,U$2,0))+VLOOKUP($B$1,武魂升星!$C$5:$Q$11,U$2,0)</f>
        <v>7942.9059999999999</v>
      </c>
      <c r="V142">
        <f>武魂升阶!V142*(1+VLOOKUP($B$1,武魂升星!$C$13:$Q$19,V$2,0))+VLOOKUP($B$1,武魂升星!$C$5:$Q$11,V$2,0)</f>
        <v>2088.732</v>
      </c>
      <c r="W142">
        <f>武魂升阶!W142*(1+VLOOKUP($B$1,武魂升星!$C$13:$Q$19,W$2,0))+VLOOKUP($B$1,武魂升星!$C$5:$Q$11,W$2,0)</f>
        <v>2088.732</v>
      </c>
      <c r="X142">
        <f>武魂升阶!X142*(1+VLOOKUP($B$1,武魂升星!$C$13:$Q$19,X$2,0))+VLOOKUP($B$1,武魂升星!$C$5:$Q$11,X$2,0)</f>
        <v>515.49</v>
      </c>
      <c r="Y142">
        <f>武魂升阶!Y142*(1+VLOOKUP($B$1,武魂升星!$C$13:$Q$19,Y$2,0))+VLOOKUP($B$1,武魂升星!$C$5:$Q$11,Y$2,0)</f>
        <v>515.49</v>
      </c>
      <c r="Z142">
        <f>武魂升阶!Z142*(1+VLOOKUP($B$1,武魂升星!$C$13:$Q$19,Z$2,0))+VLOOKUP($B$1,武魂升星!$C$5:$Q$11,Z$2,0)</f>
        <v>534.49800000000005</v>
      </c>
      <c r="AA142">
        <f>武魂升阶!AA142*(1+VLOOKUP($B$1,武魂升星!$C$13:$Q$19,AA$2,0))+VLOOKUP($B$1,武魂升星!$C$5:$Q$11,AA$2,0)</f>
        <v>532.7700000000001</v>
      </c>
      <c r="AB142">
        <f>武魂升阶!AB142*(1+VLOOKUP($B$1,武魂升星!$C$13:$Q$19,AB$2,0))+VLOOKUP($B$1,武魂升星!$C$5:$Q$11,AB$2,0)</f>
        <v>524.13</v>
      </c>
      <c r="AC142">
        <f>武魂升阶!AC142*(1+VLOOKUP($B$1,武魂升星!$C$13:$Q$19,AC$2,0))+VLOOKUP($B$1,武魂升星!$C$5:$Q$11,AC$2,0)</f>
        <v>524.13</v>
      </c>
      <c r="AD142">
        <f>武魂升阶!AD142*(1+VLOOKUP($B$1,武魂升星!$C$13:$Q$19,AD$2,0))+VLOOKUP($B$1,武魂升星!$C$5:$Q$11,AD$2,0)</f>
        <v>0</v>
      </c>
      <c r="AE142">
        <f>武魂升阶!AE142*(1+VLOOKUP($B$1,武魂升星!$C$13:$Q$19,AE$2,0))+VLOOKUP($B$1,武魂升星!$C$5:$Q$11,AE$2,0)</f>
        <v>0</v>
      </c>
      <c r="AF142">
        <f>武魂升阶!AF142*(1+VLOOKUP($B$1,武魂升星!$C$13:$Q$19,AF$2,0))+VLOOKUP($B$1,武魂升星!$C$5:$Q$11,AF$2,0)</f>
        <v>897.84</v>
      </c>
      <c r="AG142">
        <f>武魂升阶!AG142*(1+VLOOKUP($B$1,武魂升星!$C$13:$Q$19,AG$2,0))+VLOOKUP($B$1,武魂升星!$C$5:$Q$11,AG$2,0)</f>
        <v>897.84</v>
      </c>
      <c r="AJ142">
        <f>武魂升阶!AJ142*(1+VLOOKUP($B$1,武魂升星!$C$13:$Q$19,AJ$2,0))+VLOOKUP($B$1,武魂升星!$C$5:$Q$11,AJ$2,0)</f>
        <v>22031.686000000002</v>
      </c>
      <c r="AK142">
        <f>武魂升阶!AK142*(1+VLOOKUP($B$1,武魂升星!$C$13:$Q$19,AK$2,0))+VLOOKUP($B$1,武魂升星!$C$5:$Q$11,AK$2,0)</f>
        <v>8268.0220000000008</v>
      </c>
      <c r="AL142">
        <f>武魂升阶!AL142*(1+VLOOKUP($B$1,武魂升星!$C$13:$Q$19,AL$2,0))+VLOOKUP($B$1,武魂升星!$C$5:$Q$11,AL$2,0)</f>
        <v>1858.9880000000001</v>
      </c>
      <c r="AM142">
        <f>武魂升阶!AM142*(1+VLOOKUP($B$1,武魂升星!$C$13:$Q$19,AM$2,0))+VLOOKUP($B$1,武魂升星!$C$5:$Q$11,AM$2,0)</f>
        <v>1858.9880000000001</v>
      </c>
      <c r="AN142">
        <f>武魂升阶!AN142*(1+VLOOKUP($B$1,武魂升星!$C$13:$Q$19,AN$2,0))+VLOOKUP($B$1,武魂升星!$C$5:$Q$11,AN$2,0)</f>
        <v>524.13</v>
      </c>
      <c r="AO142">
        <f>武魂升阶!AO142*(1+VLOOKUP($B$1,武魂升星!$C$13:$Q$19,AO$2,0))+VLOOKUP($B$1,武魂升星!$C$5:$Q$11,AO$2,0)</f>
        <v>524.13</v>
      </c>
      <c r="AP142">
        <f>武魂升阶!AP142*(1+VLOOKUP($B$1,武魂升星!$C$13:$Q$19,AP$2,0))+VLOOKUP($B$1,武魂升星!$C$5:$Q$11,AP$2,0)</f>
        <v>525.85800000000006</v>
      </c>
      <c r="AQ142">
        <f>武魂升阶!AQ142*(1+VLOOKUP($B$1,武魂升星!$C$13:$Q$19,AQ$2,0))+VLOOKUP($B$1,武魂升星!$C$5:$Q$11,AQ$2,0)</f>
        <v>524.13</v>
      </c>
      <c r="AR142">
        <f>武魂升阶!AR142*(1+VLOOKUP($B$1,武魂升星!$C$13:$Q$19,AR$2,0))+VLOOKUP($B$1,武魂升星!$C$5:$Q$11,AR$2,0)</f>
        <v>524.13</v>
      </c>
      <c r="AS142">
        <f>武魂升阶!AS142*(1+VLOOKUP($B$1,武魂升星!$C$13:$Q$19,AS$2,0))+VLOOKUP($B$1,武魂升星!$C$5:$Q$11,AS$2,0)</f>
        <v>524.13</v>
      </c>
      <c r="AT142">
        <f>武魂升阶!AT142*(1+VLOOKUP($B$1,武魂升星!$C$13:$Q$19,AT$2,0))+VLOOKUP($B$1,武魂升星!$C$5:$Q$11,AT$2,0)</f>
        <v>0</v>
      </c>
      <c r="AU142">
        <f>武魂升阶!AU142*(1+VLOOKUP($B$1,武魂升星!$C$13:$Q$19,AU$2,0))+VLOOKUP($B$1,武魂升星!$C$5:$Q$11,AU$2,0)</f>
        <v>0</v>
      </c>
      <c r="AV142">
        <f>武魂升阶!AV142*(1+VLOOKUP($B$1,武魂升星!$C$13:$Q$19,AV$2,0))+VLOOKUP($B$1,武魂升星!$C$5:$Q$11,AV$2,0)</f>
        <v>897.84</v>
      </c>
      <c r="AW142">
        <f>武魂升阶!AW142*(1+VLOOKUP($B$1,武魂升星!$C$13:$Q$19,AW$2,0))+VLOOKUP($B$1,武魂升星!$C$5:$Q$11,AW$2,0)</f>
        <v>897.84</v>
      </c>
      <c r="AZ142">
        <f>VLOOKUP($B$2,武魂升星!$C$21:$D$27,2,0)</f>
        <v>0.48</v>
      </c>
      <c r="BA142">
        <f>VLOOKUP($B$2,武魂升星!$C$21:$D$27,2,0)</f>
        <v>0.48</v>
      </c>
      <c r="BB142">
        <f>VLOOKUP($B$2,武魂升星!$C$21:$D$27,2,0)</f>
        <v>0.48</v>
      </c>
      <c r="BC142">
        <f>VLOOKUP($B$2,武魂升星!$C$21:$D$27,2,0)</f>
        <v>0.48</v>
      </c>
      <c r="BD142">
        <f>VLOOKUP($B$2,武魂升星!$C$21:$D$27,2,0)</f>
        <v>0.48</v>
      </c>
      <c r="BE142">
        <f>VLOOKUP($B$2,武魂升星!$C$21:$D$27,2,0)</f>
        <v>0.48</v>
      </c>
      <c r="BF142">
        <f>VLOOKUP($B$2,武魂升星!$C$21:$D$27,2,0)</f>
        <v>0.48</v>
      </c>
      <c r="BG142">
        <f>VLOOKUP($B$2,武魂升星!$C$21:$D$27,2,0)</f>
        <v>0.48</v>
      </c>
      <c r="BH142">
        <f>VLOOKUP($B$2,武魂升星!$C$21:$D$27,2,0)</f>
        <v>0.48</v>
      </c>
      <c r="BI142">
        <f>VLOOKUP($B$2,武魂升星!$C$21:$D$27,2,0)</f>
        <v>0.48</v>
      </c>
      <c r="BJ142">
        <f>VLOOKUP($B$2,武魂升星!$C$21:$D$27,2,0)</f>
        <v>0.48</v>
      </c>
      <c r="BK142">
        <f>VLOOKUP($B$2,武魂升星!$C$21:$D$27,2,0)</f>
        <v>0.48</v>
      </c>
      <c r="BL142">
        <f>VLOOKUP($B$2,武魂升星!$C$21:$D$27,2,0)</f>
        <v>0.48</v>
      </c>
      <c r="BM142">
        <f>VLOOKUP($B$2,武魂升星!$C$21:$D$27,2,0)</f>
        <v>0.48</v>
      </c>
    </row>
    <row r="143" spans="2:65" x14ac:dyDescent="0.2">
      <c r="B143">
        <v>139</v>
      </c>
      <c r="D143">
        <f>武魂升阶!D143*(1+VLOOKUP($B$1,武魂升星!$C$13:$Q$19,D$2,0))+VLOOKUP($B$1,武魂升星!$C$5:$Q$11,D$2,0)</f>
        <v>26052.714</v>
      </c>
      <c r="E143">
        <f>武魂升阶!E143*(1+VLOOKUP($B$1,武魂升星!$C$13:$Q$19,E$2,0))+VLOOKUP($B$1,武魂升星!$C$5:$Q$11,E$2,0)</f>
        <v>7659.1500000000005</v>
      </c>
      <c r="F143">
        <f>武魂升阶!F143*(1+VLOOKUP($B$1,武魂升星!$C$13:$Q$19,F$2,0))+VLOOKUP($B$1,武魂升星!$C$5:$Q$11,F$2,0)</f>
        <v>2343.0839999999998</v>
      </c>
      <c r="G143">
        <f>武魂升阶!G143*(1+VLOOKUP($B$1,武魂升星!$C$13:$Q$19,G$2,0))+VLOOKUP($B$1,武魂升星!$C$5:$Q$11,G$2,0)</f>
        <v>2343.0839999999998</v>
      </c>
      <c r="H143">
        <f>武魂升阶!H143*(1+VLOOKUP($B$1,武魂升星!$C$13:$Q$19,H$2,0))+VLOOKUP($B$1,武魂升星!$C$5:$Q$11,H$2,0)</f>
        <v>527.33000000000004</v>
      </c>
      <c r="I143">
        <f>武魂升阶!I143*(1+VLOOKUP($B$1,武魂升星!$C$13:$Q$19,I$2,0))+VLOOKUP($B$1,武魂升星!$C$5:$Q$11,I$2,0)</f>
        <v>527.33000000000004</v>
      </c>
      <c r="J143">
        <f>武魂升阶!J143*(1+VLOOKUP($B$1,武魂升星!$C$13:$Q$19,J$2,0))+VLOOKUP($B$1,武魂升星!$C$5:$Q$11,J$2,0)</f>
        <v>529.05800000000011</v>
      </c>
      <c r="K143">
        <f>武魂升阶!K143*(1+VLOOKUP($B$1,武魂升星!$C$13:$Q$19,K$2,0))+VLOOKUP($B$1,武魂升星!$C$5:$Q$11,K$2,0)</f>
        <v>527.33000000000004</v>
      </c>
      <c r="L143">
        <f>武魂升阶!L143*(1+VLOOKUP($B$1,武魂升星!$C$13:$Q$19,L$2,0))+VLOOKUP($B$1,武魂升星!$C$5:$Q$11,L$2,0)</f>
        <v>527.33000000000004</v>
      </c>
      <c r="M143">
        <f>武魂升阶!M143*(1+VLOOKUP($B$1,武魂升星!$C$13:$Q$19,M$2,0))+VLOOKUP($B$1,武魂升星!$C$5:$Q$11,M$2,0)</f>
        <v>527.33000000000004</v>
      </c>
      <c r="N143">
        <f>武魂升阶!N143*(1+VLOOKUP($B$1,武魂升星!$C$13:$Q$19,N$2,0))+VLOOKUP($B$1,武魂升星!$C$5:$Q$11,N$2,0)</f>
        <v>0</v>
      </c>
      <c r="O143">
        <f>武魂升阶!O143*(1+VLOOKUP($B$1,武魂升星!$C$13:$Q$19,O$2,0))+VLOOKUP($B$1,武魂升星!$C$5:$Q$11,O$2,0)</f>
        <v>0</v>
      </c>
      <c r="P143">
        <f>武魂升阶!P143*(1+VLOOKUP($B$1,武魂升星!$C$13:$Q$19,P$2,0))+VLOOKUP($B$1,武魂升星!$C$5:$Q$11,P$2,0)</f>
        <v>903.84</v>
      </c>
      <c r="Q143">
        <f>武魂升阶!Q143*(1+VLOOKUP($B$1,武魂升星!$C$13:$Q$19,Q$2,0))+VLOOKUP($B$1,武魂升星!$C$5:$Q$11,Q$2,0)</f>
        <v>903.84</v>
      </c>
      <c r="T143">
        <f>武魂升阶!T143*(1+VLOOKUP($B$1,武魂升星!$C$13:$Q$19,T$2,0))+VLOOKUP($B$1,武魂升星!$C$5:$Q$11,T$2,0)</f>
        <v>24095</v>
      </c>
      <c r="U143">
        <f>武魂升阶!U143*(1+VLOOKUP($B$1,武魂升星!$C$13:$Q$19,U$2,0))+VLOOKUP($B$1,武魂升星!$C$5:$Q$11,U$2,0)</f>
        <v>7980.3060000000005</v>
      </c>
      <c r="V143">
        <f>武魂升阶!V143*(1+VLOOKUP($B$1,武魂升星!$C$13:$Q$19,V$2,0))+VLOOKUP($B$1,武魂升星!$C$5:$Q$11,V$2,0)</f>
        <v>2098.3320000000003</v>
      </c>
      <c r="W143">
        <f>武魂升阶!W143*(1+VLOOKUP($B$1,武魂升星!$C$13:$Q$19,W$2,0))+VLOOKUP($B$1,武魂升星!$C$5:$Q$11,W$2,0)</f>
        <v>2098.3320000000003</v>
      </c>
      <c r="X143">
        <f>武魂升阶!X143*(1+VLOOKUP($B$1,武魂升星!$C$13:$Q$19,X$2,0))+VLOOKUP($B$1,武魂升星!$C$5:$Q$11,X$2,0)</f>
        <v>518.69000000000005</v>
      </c>
      <c r="Y143">
        <f>武魂升阶!Y143*(1+VLOOKUP($B$1,武魂升星!$C$13:$Q$19,Y$2,0))+VLOOKUP($B$1,武魂升星!$C$5:$Q$11,Y$2,0)</f>
        <v>518.69000000000005</v>
      </c>
      <c r="Z143">
        <f>武魂升阶!Z143*(1+VLOOKUP($B$1,武魂升星!$C$13:$Q$19,Z$2,0))+VLOOKUP($B$1,武魂升星!$C$5:$Q$11,Z$2,0)</f>
        <v>537.69799999999998</v>
      </c>
      <c r="AA143">
        <f>武魂升阶!AA143*(1+VLOOKUP($B$1,武魂升星!$C$13:$Q$19,AA$2,0))+VLOOKUP($B$1,武魂升星!$C$5:$Q$11,AA$2,0)</f>
        <v>535.97</v>
      </c>
      <c r="AB143">
        <f>武魂升阶!AB143*(1+VLOOKUP($B$1,武魂升星!$C$13:$Q$19,AB$2,0))+VLOOKUP($B$1,武魂升星!$C$5:$Q$11,AB$2,0)</f>
        <v>527.33000000000004</v>
      </c>
      <c r="AC143">
        <f>武魂升阶!AC143*(1+VLOOKUP($B$1,武魂升星!$C$13:$Q$19,AC$2,0))+VLOOKUP($B$1,武魂升星!$C$5:$Q$11,AC$2,0)</f>
        <v>527.33000000000004</v>
      </c>
      <c r="AD143">
        <f>武魂升阶!AD143*(1+VLOOKUP($B$1,武魂升星!$C$13:$Q$19,AD$2,0))+VLOOKUP($B$1,武魂升星!$C$5:$Q$11,AD$2,0)</f>
        <v>0</v>
      </c>
      <c r="AE143">
        <f>武魂升阶!AE143*(1+VLOOKUP($B$1,武魂升星!$C$13:$Q$19,AE$2,0))+VLOOKUP($B$1,武魂升星!$C$5:$Q$11,AE$2,0)</f>
        <v>0</v>
      </c>
      <c r="AF143">
        <f>武魂升阶!AF143*(1+VLOOKUP($B$1,武魂升星!$C$13:$Q$19,AF$2,0))+VLOOKUP($B$1,武魂升星!$C$5:$Q$11,AF$2,0)</f>
        <v>903.84</v>
      </c>
      <c r="AG143">
        <f>武魂升阶!AG143*(1+VLOOKUP($B$1,武魂升星!$C$13:$Q$19,AG$2,0))+VLOOKUP($B$1,武魂升星!$C$5:$Q$11,AG$2,0)</f>
        <v>903.84</v>
      </c>
      <c r="AJ143">
        <f>武魂升阶!AJ143*(1+VLOOKUP($B$1,武魂升星!$C$13:$Q$19,AJ$2,0))+VLOOKUP($B$1,武魂升星!$C$5:$Q$11,AJ$2,0)</f>
        <v>22137.286</v>
      </c>
      <c r="AK143">
        <f>武魂升阶!AK143*(1+VLOOKUP($B$1,武魂升星!$C$13:$Q$19,AK$2,0))+VLOOKUP($B$1,武魂升星!$C$5:$Q$11,AK$2,0)</f>
        <v>8307.6219999999994</v>
      </c>
      <c r="AL143">
        <f>武魂升阶!AL143*(1+VLOOKUP($B$1,武魂升星!$C$13:$Q$19,AL$2,0))+VLOOKUP($B$1,武魂升星!$C$5:$Q$11,AL$2,0)</f>
        <v>1866.9880000000001</v>
      </c>
      <c r="AM143">
        <f>武魂升阶!AM143*(1+VLOOKUP($B$1,武魂升星!$C$13:$Q$19,AM$2,0))+VLOOKUP($B$1,武魂升星!$C$5:$Q$11,AM$2,0)</f>
        <v>1866.9880000000001</v>
      </c>
      <c r="AN143">
        <f>武魂升阶!AN143*(1+VLOOKUP($B$1,武魂升星!$C$13:$Q$19,AN$2,0))+VLOOKUP($B$1,武魂升星!$C$5:$Q$11,AN$2,0)</f>
        <v>527.33000000000004</v>
      </c>
      <c r="AO143">
        <f>武魂升阶!AO143*(1+VLOOKUP($B$1,武魂升星!$C$13:$Q$19,AO$2,0))+VLOOKUP($B$1,武魂升星!$C$5:$Q$11,AO$2,0)</f>
        <v>527.33000000000004</v>
      </c>
      <c r="AP143">
        <f>武魂升阶!AP143*(1+VLOOKUP($B$1,武魂升星!$C$13:$Q$19,AP$2,0))+VLOOKUP($B$1,武魂升星!$C$5:$Q$11,AP$2,0)</f>
        <v>529.05800000000011</v>
      </c>
      <c r="AQ143">
        <f>武魂升阶!AQ143*(1+VLOOKUP($B$1,武魂升星!$C$13:$Q$19,AQ$2,0))+VLOOKUP($B$1,武魂升星!$C$5:$Q$11,AQ$2,0)</f>
        <v>527.33000000000004</v>
      </c>
      <c r="AR143">
        <f>武魂升阶!AR143*(1+VLOOKUP($B$1,武魂升星!$C$13:$Q$19,AR$2,0))+VLOOKUP($B$1,武魂升星!$C$5:$Q$11,AR$2,0)</f>
        <v>527.33000000000004</v>
      </c>
      <c r="AS143">
        <f>武魂升阶!AS143*(1+VLOOKUP($B$1,武魂升星!$C$13:$Q$19,AS$2,0))+VLOOKUP($B$1,武魂升星!$C$5:$Q$11,AS$2,0)</f>
        <v>527.33000000000004</v>
      </c>
      <c r="AT143">
        <f>武魂升阶!AT143*(1+VLOOKUP($B$1,武魂升星!$C$13:$Q$19,AT$2,0))+VLOOKUP($B$1,武魂升星!$C$5:$Q$11,AT$2,0)</f>
        <v>0</v>
      </c>
      <c r="AU143">
        <f>武魂升阶!AU143*(1+VLOOKUP($B$1,武魂升星!$C$13:$Q$19,AU$2,0))+VLOOKUP($B$1,武魂升星!$C$5:$Q$11,AU$2,0)</f>
        <v>0</v>
      </c>
      <c r="AV143">
        <f>武魂升阶!AV143*(1+VLOOKUP($B$1,武魂升星!$C$13:$Q$19,AV$2,0))+VLOOKUP($B$1,武魂升星!$C$5:$Q$11,AV$2,0)</f>
        <v>903.84</v>
      </c>
      <c r="AW143">
        <f>武魂升阶!AW143*(1+VLOOKUP($B$1,武魂升星!$C$13:$Q$19,AW$2,0))+VLOOKUP($B$1,武魂升星!$C$5:$Q$11,AW$2,0)</f>
        <v>903.84</v>
      </c>
      <c r="AZ143">
        <f>VLOOKUP($B$2,武魂升星!$C$21:$D$27,2,0)</f>
        <v>0.48</v>
      </c>
      <c r="BA143">
        <f>VLOOKUP($B$2,武魂升星!$C$21:$D$27,2,0)</f>
        <v>0.48</v>
      </c>
      <c r="BB143">
        <f>VLOOKUP($B$2,武魂升星!$C$21:$D$27,2,0)</f>
        <v>0.48</v>
      </c>
      <c r="BC143">
        <f>VLOOKUP($B$2,武魂升星!$C$21:$D$27,2,0)</f>
        <v>0.48</v>
      </c>
      <c r="BD143">
        <f>VLOOKUP($B$2,武魂升星!$C$21:$D$27,2,0)</f>
        <v>0.48</v>
      </c>
      <c r="BE143">
        <f>VLOOKUP($B$2,武魂升星!$C$21:$D$27,2,0)</f>
        <v>0.48</v>
      </c>
      <c r="BF143">
        <f>VLOOKUP($B$2,武魂升星!$C$21:$D$27,2,0)</f>
        <v>0.48</v>
      </c>
      <c r="BG143">
        <f>VLOOKUP($B$2,武魂升星!$C$21:$D$27,2,0)</f>
        <v>0.48</v>
      </c>
      <c r="BH143">
        <f>VLOOKUP($B$2,武魂升星!$C$21:$D$27,2,0)</f>
        <v>0.48</v>
      </c>
      <c r="BI143">
        <f>VLOOKUP($B$2,武魂升星!$C$21:$D$27,2,0)</f>
        <v>0.48</v>
      </c>
      <c r="BJ143">
        <f>VLOOKUP($B$2,武魂升星!$C$21:$D$27,2,0)</f>
        <v>0.48</v>
      </c>
      <c r="BK143">
        <f>VLOOKUP($B$2,武魂升星!$C$21:$D$27,2,0)</f>
        <v>0.48</v>
      </c>
      <c r="BL143">
        <f>VLOOKUP($B$2,武魂升星!$C$21:$D$27,2,0)</f>
        <v>0.48</v>
      </c>
      <c r="BM143">
        <f>VLOOKUP($B$2,武魂升星!$C$21:$D$27,2,0)</f>
        <v>0.48</v>
      </c>
    </row>
    <row r="144" spans="2:65" x14ac:dyDescent="0.2">
      <c r="B144">
        <v>140</v>
      </c>
      <c r="D144">
        <f>武魂升阶!D144*(1+VLOOKUP($B$1,武魂升星!$C$13:$Q$19,D$2,0))+VLOOKUP($B$1,武魂升星!$C$5:$Q$11,D$2,0)</f>
        <v>26279.754000000001</v>
      </c>
      <c r="E144">
        <f>武魂升阶!E144*(1+VLOOKUP($B$1,武魂升星!$C$13:$Q$19,E$2,0))+VLOOKUP($B$1,武魂升星!$C$5:$Q$11,E$2,0)</f>
        <v>7720.4860000000008</v>
      </c>
      <c r="F144">
        <f>武魂升阶!F144*(1+VLOOKUP($B$1,武魂升星!$C$13:$Q$19,F$2,0))+VLOOKUP($B$1,武魂升星!$C$5:$Q$11,F$2,0)</f>
        <v>2362.924</v>
      </c>
      <c r="G144">
        <f>武魂升阶!G144*(1+VLOOKUP($B$1,武魂升星!$C$13:$Q$19,G$2,0))+VLOOKUP($B$1,武魂升星!$C$5:$Q$11,G$2,0)</f>
        <v>2362.924</v>
      </c>
      <c r="H144">
        <f>武魂升阶!H144*(1+VLOOKUP($B$1,武魂升星!$C$13:$Q$19,H$2,0))+VLOOKUP($B$1,武魂升星!$C$5:$Q$11,H$2,0)</f>
        <v>531.17000000000007</v>
      </c>
      <c r="I144">
        <f>武魂升阶!I144*(1+VLOOKUP($B$1,武魂升星!$C$13:$Q$19,I$2,0))+VLOOKUP($B$1,武魂升星!$C$5:$Q$11,I$2,0)</f>
        <v>531.17000000000007</v>
      </c>
      <c r="J144">
        <f>武魂升阶!J144*(1+VLOOKUP($B$1,武魂升星!$C$13:$Q$19,J$2,0))+VLOOKUP($B$1,武魂升星!$C$5:$Q$11,J$2,0)</f>
        <v>533.02599999999995</v>
      </c>
      <c r="K144">
        <f>武魂升阶!K144*(1+VLOOKUP($B$1,武魂升星!$C$13:$Q$19,K$2,0))+VLOOKUP($B$1,武魂升星!$C$5:$Q$11,K$2,0)</f>
        <v>531.17000000000007</v>
      </c>
      <c r="L144">
        <f>武魂升阶!L144*(1+VLOOKUP($B$1,武魂升星!$C$13:$Q$19,L$2,0))+VLOOKUP($B$1,武魂升星!$C$5:$Q$11,L$2,0)</f>
        <v>531.17000000000007</v>
      </c>
      <c r="M144">
        <f>武魂升阶!M144*(1+VLOOKUP($B$1,武魂升星!$C$13:$Q$19,M$2,0))+VLOOKUP($B$1,武魂升星!$C$5:$Q$11,M$2,0)</f>
        <v>531.17000000000007</v>
      </c>
      <c r="N144">
        <f>武魂升阶!N144*(1+VLOOKUP($B$1,武魂升星!$C$13:$Q$19,N$2,0))+VLOOKUP($B$1,武魂升星!$C$5:$Q$11,N$2,0)</f>
        <v>0</v>
      </c>
      <c r="O144">
        <f>武魂升阶!O144*(1+VLOOKUP($B$1,武魂升星!$C$13:$Q$19,O$2,0))+VLOOKUP($B$1,武魂升星!$C$5:$Q$11,O$2,0)</f>
        <v>0</v>
      </c>
      <c r="P144">
        <f>武魂升阶!P144*(1+VLOOKUP($B$1,武魂升星!$C$13:$Q$19,P$2,0))+VLOOKUP($B$1,武魂升星!$C$5:$Q$11,P$2,0)</f>
        <v>915.24</v>
      </c>
      <c r="Q144">
        <f>武魂升阶!Q144*(1+VLOOKUP($B$1,武魂升星!$C$13:$Q$19,Q$2,0))+VLOOKUP($B$1,武魂升星!$C$5:$Q$11,Q$2,0)</f>
        <v>915.24</v>
      </c>
      <c r="T144">
        <f>武魂升阶!T144*(1+VLOOKUP($B$1,武魂升星!$C$13:$Q$19,T$2,0))+VLOOKUP($B$1,武魂升星!$C$5:$Q$11,T$2,0)</f>
        <v>24299.336000000003</v>
      </c>
      <c r="U144">
        <f>武魂升阶!U144*(1+VLOOKUP($B$1,武魂升星!$C$13:$Q$19,U$2,0))+VLOOKUP($B$1,武魂升星!$C$5:$Q$11,U$2,0)</f>
        <v>8045.0300000000007</v>
      </c>
      <c r="V144">
        <f>武魂升阶!V144*(1+VLOOKUP($B$1,武魂升星!$C$13:$Q$19,V$2,0))+VLOOKUP($B$1,武魂升星!$C$5:$Q$11,V$2,0)</f>
        <v>2114.8440000000001</v>
      </c>
      <c r="W144">
        <f>武魂升阶!W144*(1+VLOOKUP($B$1,武魂升星!$C$13:$Q$19,W$2,0))+VLOOKUP($B$1,武魂升星!$C$5:$Q$11,W$2,0)</f>
        <v>2114.8440000000001</v>
      </c>
      <c r="X144">
        <f>武魂升阶!X144*(1+VLOOKUP($B$1,武魂升星!$C$13:$Q$19,X$2,0))+VLOOKUP($B$1,武魂升星!$C$5:$Q$11,X$2,0)</f>
        <v>521.89</v>
      </c>
      <c r="Y144">
        <f>武魂升阶!Y144*(1+VLOOKUP($B$1,武魂升星!$C$13:$Q$19,Y$2,0))+VLOOKUP($B$1,武魂升星!$C$5:$Q$11,Y$2,0)</f>
        <v>521.89</v>
      </c>
      <c r="Z144">
        <f>武魂升阶!Z144*(1+VLOOKUP($B$1,武魂升星!$C$13:$Q$19,Z$2,0))+VLOOKUP($B$1,武魂升星!$C$5:$Q$11,Z$2,0)</f>
        <v>542.30600000000004</v>
      </c>
      <c r="AA144">
        <f>武魂升阶!AA144*(1+VLOOKUP($B$1,武魂升星!$C$13:$Q$19,AA$2,0))+VLOOKUP($B$1,武魂升星!$C$5:$Q$11,AA$2,0)</f>
        <v>540.45000000000005</v>
      </c>
      <c r="AB144">
        <f>武魂升阶!AB144*(1+VLOOKUP($B$1,武魂升星!$C$13:$Q$19,AB$2,0))+VLOOKUP($B$1,武魂升星!$C$5:$Q$11,AB$2,0)</f>
        <v>531.17000000000007</v>
      </c>
      <c r="AC144">
        <f>武魂升阶!AC144*(1+VLOOKUP($B$1,武魂升星!$C$13:$Q$19,AC$2,0))+VLOOKUP($B$1,武魂升星!$C$5:$Q$11,AC$2,0)</f>
        <v>531.17000000000007</v>
      </c>
      <c r="AD144">
        <f>武魂升阶!AD144*(1+VLOOKUP($B$1,武魂升星!$C$13:$Q$19,AD$2,0))+VLOOKUP($B$1,武魂升星!$C$5:$Q$11,AD$2,0)</f>
        <v>0</v>
      </c>
      <c r="AE144">
        <f>武魂升阶!AE144*(1+VLOOKUP($B$1,武魂升星!$C$13:$Q$19,AE$2,0))+VLOOKUP($B$1,武魂升星!$C$5:$Q$11,AE$2,0)</f>
        <v>0</v>
      </c>
      <c r="AF144">
        <f>武魂升阶!AF144*(1+VLOOKUP($B$1,武魂升星!$C$13:$Q$19,AF$2,0))+VLOOKUP($B$1,武魂升星!$C$5:$Q$11,AF$2,0)</f>
        <v>915.24</v>
      </c>
      <c r="AG144">
        <f>武魂升阶!AG144*(1+VLOOKUP($B$1,武魂升星!$C$13:$Q$19,AG$2,0))+VLOOKUP($B$1,武魂升星!$C$5:$Q$11,AG$2,0)</f>
        <v>915.24</v>
      </c>
      <c r="AJ144">
        <f>武魂升阶!AJ144*(1+VLOOKUP($B$1,武魂升星!$C$13:$Q$19,AJ$2,0))+VLOOKUP($B$1,武魂升星!$C$5:$Q$11,AJ$2,0)</f>
        <v>22318.918000000001</v>
      </c>
      <c r="AK144">
        <f>武魂升阶!AK144*(1+VLOOKUP($B$1,武魂升星!$C$13:$Q$19,AK$2,0))+VLOOKUP($B$1,武魂升星!$C$5:$Q$11,AK$2,0)</f>
        <v>8376.2180000000008</v>
      </c>
      <c r="AL144">
        <f>武魂升阶!AL144*(1+VLOOKUP($B$1,武魂升星!$C$13:$Q$19,AL$2,0))+VLOOKUP($B$1,武魂升星!$C$5:$Q$11,AL$2,0)</f>
        <v>1881.212</v>
      </c>
      <c r="AM144">
        <f>武魂升阶!AM144*(1+VLOOKUP($B$1,武魂升星!$C$13:$Q$19,AM$2,0))+VLOOKUP($B$1,武魂升星!$C$5:$Q$11,AM$2,0)</f>
        <v>1881.212</v>
      </c>
      <c r="AN144">
        <f>武魂升阶!AN144*(1+VLOOKUP($B$1,武魂升星!$C$13:$Q$19,AN$2,0))+VLOOKUP($B$1,武魂升星!$C$5:$Q$11,AN$2,0)</f>
        <v>531.17000000000007</v>
      </c>
      <c r="AO144">
        <f>武魂升阶!AO144*(1+VLOOKUP($B$1,武魂升星!$C$13:$Q$19,AO$2,0))+VLOOKUP($B$1,武魂升星!$C$5:$Q$11,AO$2,0)</f>
        <v>531.17000000000007</v>
      </c>
      <c r="AP144">
        <f>武魂升阶!AP144*(1+VLOOKUP($B$1,武魂升星!$C$13:$Q$19,AP$2,0))+VLOOKUP($B$1,武魂升星!$C$5:$Q$11,AP$2,0)</f>
        <v>533.02599999999995</v>
      </c>
      <c r="AQ144">
        <f>武魂升阶!AQ144*(1+VLOOKUP($B$1,武魂升星!$C$13:$Q$19,AQ$2,0))+VLOOKUP($B$1,武魂升星!$C$5:$Q$11,AQ$2,0)</f>
        <v>531.17000000000007</v>
      </c>
      <c r="AR144">
        <f>武魂升阶!AR144*(1+VLOOKUP($B$1,武魂升星!$C$13:$Q$19,AR$2,0))+VLOOKUP($B$1,武魂升星!$C$5:$Q$11,AR$2,0)</f>
        <v>531.17000000000007</v>
      </c>
      <c r="AS144">
        <f>武魂升阶!AS144*(1+VLOOKUP($B$1,武魂升星!$C$13:$Q$19,AS$2,0))+VLOOKUP($B$1,武魂升星!$C$5:$Q$11,AS$2,0)</f>
        <v>531.17000000000007</v>
      </c>
      <c r="AT144">
        <f>武魂升阶!AT144*(1+VLOOKUP($B$1,武魂升星!$C$13:$Q$19,AT$2,0))+VLOOKUP($B$1,武魂升星!$C$5:$Q$11,AT$2,0)</f>
        <v>0</v>
      </c>
      <c r="AU144">
        <f>武魂升阶!AU144*(1+VLOOKUP($B$1,武魂升星!$C$13:$Q$19,AU$2,0))+VLOOKUP($B$1,武魂升星!$C$5:$Q$11,AU$2,0)</f>
        <v>0</v>
      </c>
      <c r="AV144">
        <f>武魂升阶!AV144*(1+VLOOKUP($B$1,武魂升星!$C$13:$Q$19,AV$2,0))+VLOOKUP($B$1,武魂升星!$C$5:$Q$11,AV$2,0)</f>
        <v>915.24</v>
      </c>
      <c r="AW144">
        <f>武魂升阶!AW144*(1+VLOOKUP($B$1,武魂升星!$C$13:$Q$19,AW$2,0))+VLOOKUP($B$1,武魂升星!$C$5:$Q$11,AW$2,0)</f>
        <v>915.24</v>
      </c>
      <c r="AZ144">
        <f>VLOOKUP($B$2,武魂升星!$C$21:$D$27,2,0)</f>
        <v>0.48</v>
      </c>
      <c r="BA144">
        <f>VLOOKUP($B$2,武魂升星!$C$21:$D$27,2,0)</f>
        <v>0.48</v>
      </c>
      <c r="BB144">
        <f>VLOOKUP($B$2,武魂升星!$C$21:$D$27,2,0)</f>
        <v>0.48</v>
      </c>
      <c r="BC144">
        <f>VLOOKUP($B$2,武魂升星!$C$21:$D$27,2,0)</f>
        <v>0.48</v>
      </c>
      <c r="BD144">
        <f>VLOOKUP($B$2,武魂升星!$C$21:$D$27,2,0)</f>
        <v>0.48</v>
      </c>
      <c r="BE144">
        <f>VLOOKUP($B$2,武魂升星!$C$21:$D$27,2,0)</f>
        <v>0.48</v>
      </c>
      <c r="BF144">
        <f>VLOOKUP($B$2,武魂升星!$C$21:$D$27,2,0)</f>
        <v>0.48</v>
      </c>
      <c r="BG144">
        <f>VLOOKUP($B$2,武魂升星!$C$21:$D$27,2,0)</f>
        <v>0.48</v>
      </c>
      <c r="BH144">
        <f>VLOOKUP($B$2,武魂升星!$C$21:$D$27,2,0)</f>
        <v>0.48</v>
      </c>
      <c r="BI144">
        <f>VLOOKUP($B$2,武魂升星!$C$21:$D$27,2,0)</f>
        <v>0.48</v>
      </c>
      <c r="BJ144">
        <f>VLOOKUP($B$2,武魂升星!$C$21:$D$27,2,0)</f>
        <v>0.48</v>
      </c>
      <c r="BK144">
        <f>VLOOKUP($B$2,武魂升星!$C$21:$D$27,2,0)</f>
        <v>0.48</v>
      </c>
      <c r="BL144">
        <f>VLOOKUP($B$2,武魂升星!$C$21:$D$27,2,0)</f>
        <v>0.48</v>
      </c>
      <c r="BM144">
        <f>VLOOKUP($B$2,武魂升星!$C$21:$D$27,2,0)</f>
        <v>0.48</v>
      </c>
    </row>
    <row r="145" spans="2:65" x14ac:dyDescent="0.2">
      <c r="B145">
        <v>141</v>
      </c>
      <c r="D145">
        <f>武魂升阶!D145*(1+VLOOKUP($B$1,武魂升星!$C$13:$Q$19,D$2,0))+VLOOKUP($B$1,武魂升星!$C$5:$Q$11,D$2,0)</f>
        <v>26411.754000000001</v>
      </c>
      <c r="E145">
        <f>武魂升阶!E145*(1+VLOOKUP($B$1,武魂升星!$C$13:$Q$19,E$2,0))+VLOOKUP($B$1,武魂升星!$C$5:$Q$11,E$2,0)</f>
        <v>7755.6860000000006</v>
      </c>
      <c r="F145">
        <f>武魂升阶!F145*(1+VLOOKUP($B$1,武魂升星!$C$13:$Q$19,F$2,0))+VLOOKUP($B$1,武魂升星!$C$5:$Q$11,F$2,0)</f>
        <v>2374.1239999999998</v>
      </c>
      <c r="G145">
        <f>武魂升阶!G145*(1+VLOOKUP($B$1,武魂升星!$C$13:$Q$19,G$2,0))+VLOOKUP($B$1,武魂升星!$C$5:$Q$11,G$2,0)</f>
        <v>2374.1239999999998</v>
      </c>
      <c r="H145">
        <f>武魂升阶!H145*(1+VLOOKUP($B$1,武魂升星!$C$13:$Q$19,H$2,0))+VLOOKUP($B$1,武魂升星!$C$5:$Q$11,H$2,0)</f>
        <v>534.37</v>
      </c>
      <c r="I145">
        <f>武魂升阶!I145*(1+VLOOKUP($B$1,武魂升星!$C$13:$Q$19,I$2,0))+VLOOKUP($B$1,武魂升星!$C$5:$Q$11,I$2,0)</f>
        <v>534.37</v>
      </c>
      <c r="J145">
        <f>武魂升阶!J145*(1+VLOOKUP($B$1,武魂升星!$C$13:$Q$19,J$2,0))+VLOOKUP($B$1,武魂升星!$C$5:$Q$11,J$2,0)</f>
        <v>536.226</v>
      </c>
      <c r="K145">
        <f>武魂升阶!K145*(1+VLOOKUP($B$1,武魂升星!$C$13:$Q$19,K$2,0))+VLOOKUP($B$1,武魂升星!$C$5:$Q$11,K$2,0)</f>
        <v>534.37</v>
      </c>
      <c r="L145">
        <f>武魂升阶!L145*(1+VLOOKUP($B$1,武魂升星!$C$13:$Q$19,L$2,0))+VLOOKUP($B$1,武魂升星!$C$5:$Q$11,L$2,0)</f>
        <v>534.37</v>
      </c>
      <c r="M145">
        <f>武魂升阶!M145*(1+VLOOKUP($B$1,武魂升星!$C$13:$Q$19,M$2,0))+VLOOKUP($B$1,武魂升星!$C$5:$Q$11,M$2,0)</f>
        <v>534.37</v>
      </c>
      <c r="N145">
        <f>武魂升阶!N145*(1+VLOOKUP($B$1,武魂升星!$C$13:$Q$19,N$2,0))+VLOOKUP($B$1,武魂升星!$C$5:$Q$11,N$2,0)</f>
        <v>0</v>
      </c>
      <c r="O145">
        <f>武魂升阶!O145*(1+VLOOKUP($B$1,武魂升星!$C$13:$Q$19,O$2,0))+VLOOKUP($B$1,武魂升星!$C$5:$Q$11,O$2,0)</f>
        <v>0</v>
      </c>
      <c r="P145">
        <f>武魂升阶!P145*(1+VLOOKUP($B$1,武魂升星!$C$13:$Q$19,P$2,0))+VLOOKUP($B$1,武魂升星!$C$5:$Q$11,P$2,0)</f>
        <v>921.24</v>
      </c>
      <c r="Q145">
        <f>武魂升阶!Q145*(1+VLOOKUP($B$1,武魂升星!$C$13:$Q$19,Q$2,0))+VLOOKUP($B$1,武魂升星!$C$5:$Q$11,Q$2,0)</f>
        <v>921.24</v>
      </c>
      <c r="T145">
        <f>武魂升阶!T145*(1+VLOOKUP($B$1,武魂升星!$C$13:$Q$19,T$2,0))+VLOOKUP($B$1,武魂升星!$C$5:$Q$11,T$2,0)</f>
        <v>24418.135999999999</v>
      </c>
      <c r="U145">
        <f>武魂升阶!U145*(1+VLOOKUP($B$1,武魂升星!$C$13:$Q$19,U$2,0))+VLOOKUP($B$1,武魂升星!$C$5:$Q$11,U$2,0)</f>
        <v>8082.43</v>
      </c>
      <c r="V145">
        <f>武魂升阶!V145*(1+VLOOKUP($B$1,武魂升星!$C$13:$Q$19,V$2,0))+VLOOKUP($B$1,武魂升星!$C$5:$Q$11,V$2,0)</f>
        <v>2124.4440000000004</v>
      </c>
      <c r="W145">
        <f>武魂升阶!W145*(1+VLOOKUP($B$1,武魂升星!$C$13:$Q$19,W$2,0))+VLOOKUP($B$1,武魂升星!$C$5:$Q$11,W$2,0)</f>
        <v>2124.4440000000004</v>
      </c>
      <c r="X145">
        <f>武魂升阶!X145*(1+VLOOKUP($B$1,武魂升星!$C$13:$Q$19,X$2,0))+VLOOKUP($B$1,武魂升星!$C$5:$Q$11,X$2,0)</f>
        <v>525.09</v>
      </c>
      <c r="Y145">
        <f>武魂升阶!Y145*(1+VLOOKUP($B$1,武魂升星!$C$13:$Q$19,Y$2,0))+VLOOKUP($B$1,武魂升星!$C$5:$Q$11,Y$2,0)</f>
        <v>525.09</v>
      </c>
      <c r="Z145">
        <f>武魂升阶!Z145*(1+VLOOKUP($B$1,武魂升星!$C$13:$Q$19,Z$2,0))+VLOOKUP($B$1,武魂升星!$C$5:$Q$11,Z$2,0)</f>
        <v>545.50599999999997</v>
      </c>
      <c r="AA145">
        <f>武魂升阶!AA145*(1+VLOOKUP($B$1,武魂升星!$C$13:$Q$19,AA$2,0))+VLOOKUP($B$1,武魂升星!$C$5:$Q$11,AA$2,0)</f>
        <v>543.65000000000009</v>
      </c>
      <c r="AB145">
        <f>武魂升阶!AB145*(1+VLOOKUP($B$1,武魂升星!$C$13:$Q$19,AB$2,0))+VLOOKUP($B$1,武魂升星!$C$5:$Q$11,AB$2,0)</f>
        <v>534.37</v>
      </c>
      <c r="AC145">
        <f>武魂升阶!AC145*(1+VLOOKUP($B$1,武魂升星!$C$13:$Q$19,AC$2,0))+VLOOKUP($B$1,武魂升星!$C$5:$Q$11,AC$2,0)</f>
        <v>534.37</v>
      </c>
      <c r="AD145">
        <f>武魂升阶!AD145*(1+VLOOKUP($B$1,武魂升星!$C$13:$Q$19,AD$2,0))+VLOOKUP($B$1,武魂升星!$C$5:$Q$11,AD$2,0)</f>
        <v>0</v>
      </c>
      <c r="AE145">
        <f>武魂升阶!AE145*(1+VLOOKUP($B$1,武魂升星!$C$13:$Q$19,AE$2,0))+VLOOKUP($B$1,武魂升星!$C$5:$Q$11,AE$2,0)</f>
        <v>0</v>
      </c>
      <c r="AF145">
        <f>武魂升阶!AF145*(1+VLOOKUP($B$1,武魂升星!$C$13:$Q$19,AF$2,0))+VLOOKUP($B$1,武魂升星!$C$5:$Q$11,AF$2,0)</f>
        <v>921.24</v>
      </c>
      <c r="AG145">
        <f>武魂升阶!AG145*(1+VLOOKUP($B$1,武魂升星!$C$13:$Q$19,AG$2,0))+VLOOKUP($B$1,武魂升星!$C$5:$Q$11,AG$2,0)</f>
        <v>921.24</v>
      </c>
      <c r="AJ145">
        <f>武魂升阶!AJ145*(1+VLOOKUP($B$1,武魂升星!$C$13:$Q$19,AJ$2,0))+VLOOKUP($B$1,武魂升星!$C$5:$Q$11,AJ$2,0)</f>
        <v>22424.518000000004</v>
      </c>
      <c r="AK145">
        <f>武魂升阶!AK145*(1+VLOOKUP($B$1,武魂升星!$C$13:$Q$19,AK$2,0))+VLOOKUP($B$1,武魂升星!$C$5:$Q$11,AK$2,0)</f>
        <v>8415.8179999999993</v>
      </c>
      <c r="AL145">
        <f>武魂升阶!AL145*(1+VLOOKUP($B$1,武魂升星!$C$13:$Q$19,AL$2,0))+VLOOKUP($B$1,武魂升星!$C$5:$Q$11,AL$2,0)</f>
        <v>1889.212</v>
      </c>
      <c r="AM145">
        <f>武魂升阶!AM145*(1+VLOOKUP($B$1,武魂升星!$C$13:$Q$19,AM$2,0))+VLOOKUP($B$1,武魂升星!$C$5:$Q$11,AM$2,0)</f>
        <v>1889.212</v>
      </c>
      <c r="AN145">
        <f>武魂升阶!AN145*(1+VLOOKUP($B$1,武魂升星!$C$13:$Q$19,AN$2,0))+VLOOKUP($B$1,武魂升星!$C$5:$Q$11,AN$2,0)</f>
        <v>534.37</v>
      </c>
      <c r="AO145">
        <f>武魂升阶!AO145*(1+VLOOKUP($B$1,武魂升星!$C$13:$Q$19,AO$2,0))+VLOOKUP($B$1,武魂升星!$C$5:$Q$11,AO$2,0)</f>
        <v>534.37</v>
      </c>
      <c r="AP145">
        <f>武魂升阶!AP145*(1+VLOOKUP($B$1,武魂升星!$C$13:$Q$19,AP$2,0))+VLOOKUP($B$1,武魂升星!$C$5:$Q$11,AP$2,0)</f>
        <v>536.226</v>
      </c>
      <c r="AQ145">
        <f>武魂升阶!AQ145*(1+VLOOKUP($B$1,武魂升星!$C$13:$Q$19,AQ$2,0))+VLOOKUP($B$1,武魂升星!$C$5:$Q$11,AQ$2,0)</f>
        <v>534.37</v>
      </c>
      <c r="AR145">
        <f>武魂升阶!AR145*(1+VLOOKUP($B$1,武魂升星!$C$13:$Q$19,AR$2,0))+VLOOKUP($B$1,武魂升星!$C$5:$Q$11,AR$2,0)</f>
        <v>534.37</v>
      </c>
      <c r="AS145">
        <f>武魂升阶!AS145*(1+VLOOKUP($B$1,武魂升星!$C$13:$Q$19,AS$2,0))+VLOOKUP($B$1,武魂升星!$C$5:$Q$11,AS$2,0)</f>
        <v>534.37</v>
      </c>
      <c r="AT145">
        <f>武魂升阶!AT145*(1+VLOOKUP($B$1,武魂升星!$C$13:$Q$19,AT$2,0))+VLOOKUP($B$1,武魂升星!$C$5:$Q$11,AT$2,0)</f>
        <v>0</v>
      </c>
      <c r="AU145">
        <f>武魂升阶!AU145*(1+VLOOKUP($B$1,武魂升星!$C$13:$Q$19,AU$2,0))+VLOOKUP($B$1,武魂升星!$C$5:$Q$11,AU$2,0)</f>
        <v>0</v>
      </c>
      <c r="AV145">
        <f>武魂升阶!AV145*(1+VLOOKUP($B$1,武魂升星!$C$13:$Q$19,AV$2,0))+VLOOKUP($B$1,武魂升星!$C$5:$Q$11,AV$2,0)</f>
        <v>921.24</v>
      </c>
      <c r="AW145">
        <f>武魂升阶!AW145*(1+VLOOKUP($B$1,武魂升星!$C$13:$Q$19,AW$2,0))+VLOOKUP($B$1,武魂升星!$C$5:$Q$11,AW$2,0)</f>
        <v>921.24</v>
      </c>
      <c r="AZ145">
        <f>VLOOKUP($B$2,武魂升星!$C$21:$D$27,2,0)</f>
        <v>0.48</v>
      </c>
      <c r="BA145">
        <f>VLOOKUP($B$2,武魂升星!$C$21:$D$27,2,0)</f>
        <v>0.48</v>
      </c>
      <c r="BB145">
        <f>VLOOKUP($B$2,武魂升星!$C$21:$D$27,2,0)</f>
        <v>0.48</v>
      </c>
      <c r="BC145">
        <f>VLOOKUP($B$2,武魂升星!$C$21:$D$27,2,0)</f>
        <v>0.48</v>
      </c>
      <c r="BD145">
        <f>VLOOKUP($B$2,武魂升星!$C$21:$D$27,2,0)</f>
        <v>0.48</v>
      </c>
      <c r="BE145">
        <f>VLOOKUP($B$2,武魂升星!$C$21:$D$27,2,0)</f>
        <v>0.48</v>
      </c>
      <c r="BF145">
        <f>VLOOKUP($B$2,武魂升星!$C$21:$D$27,2,0)</f>
        <v>0.48</v>
      </c>
      <c r="BG145">
        <f>VLOOKUP($B$2,武魂升星!$C$21:$D$27,2,0)</f>
        <v>0.48</v>
      </c>
      <c r="BH145">
        <f>VLOOKUP($B$2,武魂升星!$C$21:$D$27,2,0)</f>
        <v>0.48</v>
      </c>
      <c r="BI145">
        <f>VLOOKUP($B$2,武魂升星!$C$21:$D$27,2,0)</f>
        <v>0.48</v>
      </c>
      <c r="BJ145">
        <f>VLOOKUP($B$2,武魂升星!$C$21:$D$27,2,0)</f>
        <v>0.48</v>
      </c>
      <c r="BK145">
        <f>VLOOKUP($B$2,武魂升星!$C$21:$D$27,2,0)</f>
        <v>0.48</v>
      </c>
      <c r="BL145">
        <f>VLOOKUP($B$2,武魂升星!$C$21:$D$27,2,0)</f>
        <v>0.48</v>
      </c>
      <c r="BM145">
        <f>VLOOKUP($B$2,武魂升星!$C$21:$D$27,2,0)</f>
        <v>0.48</v>
      </c>
    </row>
    <row r="146" spans="2:65" x14ac:dyDescent="0.2">
      <c r="B146">
        <v>142</v>
      </c>
      <c r="D146">
        <f>武魂升阶!D146*(1+VLOOKUP($B$1,武魂升星!$C$13:$Q$19,D$2,0))+VLOOKUP($B$1,武魂升星!$C$5:$Q$11,D$2,0)</f>
        <v>26543.754000000001</v>
      </c>
      <c r="E146">
        <f>武魂升阶!E146*(1+VLOOKUP($B$1,武魂升星!$C$13:$Q$19,E$2,0))+VLOOKUP($B$1,武魂升星!$C$5:$Q$11,E$2,0)</f>
        <v>7790.8860000000004</v>
      </c>
      <c r="F146">
        <f>武魂升阶!F146*(1+VLOOKUP($B$1,武魂升星!$C$13:$Q$19,F$2,0))+VLOOKUP($B$1,武魂升星!$C$5:$Q$11,F$2,0)</f>
        <v>2385.3240000000001</v>
      </c>
      <c r="G146">
        <f>武魂升阶!G146*(1+VLOOKUP($B$1,武魂升星!$C$13:$Q$19,G$2,0))+VLOOKUP($B$1,武魂升星!$C$5:$Q$11,G$2,0)</f>
        <v>2385.3240000000001</v>
      </c>
      <c r="H146">
        <f>武魂升阶!H146*(1+VLOOKUP($B$1,武魂升星!$C$13:$Q$19,H$2,0))+VLOOKUP($B$1,武魂升星!$C$5:$Q$11,H$2,0)</f>
        <v>537.57000000000005</v>
      </c>
      <c r="I146">
        <f>武魂升阶!I146*(1+VLOOKUP($B$1,武魂升星!$C$13:$Q$19,I$2,0))+VLOOKUP($B$1,武魂升星!$C$5:$Q$11,I$2,0)</f>
        <v>537.57000000000005</v>
      </c>
      <c r="J146">
        <f>武魂升阶!J146*(1+VLOOKUP($B$1,武魂升星!$C$13:$Q$19,J$2,0))+VLOOKUP($B$1,武魂升星!$C$5:$Q$11,J$2,0)</f>
        <v>539.42600000000004</v>
      </c>
      <c r="K146">
        <f>武魂升阶!K146*(1+VLOOKUP($B$1,武魂升星!$C$13:$Q$19,K$2,0))+VLOOKUP($B$1,武魂升星!$C$5:$Q$11,K$2,0)</f>
        <v>537.57000000000005</v>
      </c>
      <c r="L146">
        <f>武魂升阶!L146*(1+VLOOKUP($B$1,武魂升星!$C$13:$Q$19,L$2,0))+VLOOKUP($B$1,武魂升星!$C$5:$Q$11,L$2,0)</f>
        <v>537.57000000000005</v>
      </c>
      <c r="M146">
        <f>武魂升阶!M146*(1+VLOOKUP($B$1,武魂升星!$C$13:$Q$19,M$2,0))+VLOOKUP($B$1,武魂升星!$C$5:$Q$11,M$2,0)</f>
        <v>537.57000000000005</v>
      </c>
      <c r="N146">
        <f>武魂升阶!N146*(1+VLOOKUP($B$1,武魂升星!$C$13:$Q$19,N$2,0))+VLOOKUP($B$1,武魂升星!$C$5:$Q$11,N$2,0)</f>
        <v>0</v>
      </c>
      <c r="O146">
        <f>武魂升阶!O146*(1+VLOOKUP($B$1,武魂升星!$C$13:$Q$19,O$2,0))+VLOOKUP($B$1,武魂升星!$C$5:$Q$11,O$2,0)</f>
        <v>0</v>
      </c>
      <c r="P146">
        <f>武魂升阶!P146*(1+VLOOKUP($B$1,武魂升星!$C$13:$Q$19,P$2,0))+VLOOKUP($B$1,武魂升星!$C$5:$Q$11,P$2,0)</f>
        <v>927.24</v>
      </c>
      <c r="Q146">
        <f>武魂升阶!Q146*(1+VLOOKUP($B$1,武魂升星!$C$13:$Q$19,Q$2,0))+VLOOKUP($B$1,武魂升星!$C$5:$Q$11,Q$2,0)</f>
        <v>927.24</v>
      </c>
      <c r="T146">
        <f>武魂升阶!T146*(1+VLOOKUP($B$1,武魂升星!$C$13:$Q$19,T$2,0))+VLOOKUP($B$1,武魂升星!$C$5:$Q$11,T$2,0)</f>
        <v>24536.936000000002</v>
      </c>
      <c r="U146">
        <f>武魂升阶!U146*(1+VLOOKUP($B$1,武魂升星!$C$13:$Q$19,U$2,0))+VLOOKUP($B$1,武魂升星!$C$5:$Q$11,U$2,0)</f>
        <v>8119.8300000000008</v>
      </c>
      <c r="V146">
        <f>武魂升阶!V146*(1+VLOOKUP($B$1,武魂升星!$C$13:$Q$19,V$2,0))+VLOOKUP($B$1,武魂升星!$C$5:$Q$11,V$2,0)</f>
        <v>2134.0439999999999</v>
      </c>
      <c r="W146">
        <f>武魂升阶!W146*(1+VLOOKUP($B$1,武魂升星!$C$13:$Q$19,W$2,0))+VLOOKUP($B$1,武魂升星!$C$5:$Q$11,W$2,0)</f>
        <v>2134.0439999999999</v>
      </c>
      <c r="X146">
        <f>武魂升阶!X146*(1+VLOOKUP($B$1,武魂升星!$C$13:$Q$19,X$2,0))+VLOOKUP($B$1,武魂升星!$C$5:$Q$11,X$2,0)</f>
        <v>528.29000000000008</v>
      </c>
      <c r="Y146">
        <f>武魂升阶!Y146*(1+VLOOKUP($B$1,武魂升星!$C$13:$Q$19,Y$2,0))+VLOOKUP($B$1,武魂升星!$C$5:$Q$11,Y$2,0)</f>
        <v>528.29000000000008</v>
      </c>
      <c r="Z146">
        <f>武魂升阶!Z146*(1+VLOOKUP($B$1,武魂升星!$C$13:$Q$19,Z$2,0))+VLOOKUP($B$1,武魂升星!$C$5:$Q$11,Z$2,0)</f>
        <v>548.70600000000002</v>
      </c>
      <c r="AA146">
        <f>武魂升阶!AA146*(1+VLOOKUP($B$1,武魂升星!$C$13:$Q$19,AA$2,0))+VLOOKUP($B$1,武魂升星!$C$5:$Q$11,AA$2,0)</f>
        <v>546.85</v>
      </c>
      <c r="AB146">
        <f>武魂升阶!AB146*(1+VLOOKUP($B$1,武魂升星!$C$13:$Q$19,AB$2,0))+VLOOKUP($B$1,武魂升星!$C$5:$Q$11,AB$2,0)</f>
        <v>537.57000000000005</v>
      </c>
      <c r="AC146">
        <f>武魂升阶!AC146*(1+VLOOKUP($B$1,武魂升星!$C$13:$Q$19,AC$2,0))+VLOOKUP($B$1,武魂升星!$C$5:$Q$11,AC$2,0)</f>
        <v>537.57000000000005</v>
      </c>
      <c r="AD146">
        <f>武魂升阶!AD146*(1+VLOOKUP($B$1,武魂升星!$C$13:$Q$19,AD$2,0))+VLOOKUP($B$1,武魂升星!$C$5:$Q$11,AD$2,0)</f>
        <v>0</v>
      </c>
      <c r="AE146">
        <f>武魂升阶!AE146*(1+VLOOKUP($B$1,武魂升星!$C$13:$Q$19,AE$2,0))+VLOOKUP($B$1,武魂升星!$C$5:$Q$11,AE$2,0)</f>
        <v>0</v>
      </c>
      <c r="AF146">
        <f>武魂升阶!AF146*(1+VLOOKUP($B$1,武魂升星!$C$13:$Q$19,AF$2,0))+VLOOKUP($B$1,武魂升星!$C$5:$Q$11,AF$2,0)</f>
        <v>927.24</v>
      </c>
      <c r="AG146">
        <f>武魂升阶!AG146*(1+VLOOKUP($B$1,武魂升星!$C$13:$Q$19,AG$2,0))+VLOOKUP($B$1,武魂升星!$C$5:$Q$11,AG$2,0)</f>
        <v>927.24</v>
      </c>
      <c r="AJ146">
        <f>武魂升阶!AJ146*(1+VLOOKUP($B$1,武魂升星!$C$13:$Q$19,AJ$2,0))+VLOOKUP($B$1,武魂升星!$C$5:$Q$11,AJ$2,0)</f>
        <v>22530.118000000002</v>
      </c>
      <c r="AK146">
        <f>武魂升阶!AK146*(1+VLOOKUP($B$1,武魂升星!$C$13:$Q$19,AK$2,0))+VLOOKUP($B$1,武魂升星!$C$5:$Q$11,AK$2,0)</f>
        <v>8455.4180000000015</v>
      </c>
      <c r="AL146">
        <f>武魂升阶!AL146*(1+VLOOKUP($B$1,武魂升星!$C$13:$Q$19,AL$2,0))+VLOOKUP($B$1,武魂升星!$C$5:$Q$11,AL$2,0)</f>
        <v>1897.212</v>
      </c>
      <c r="AM146">
        <f>武魂升阶!AM146*(1+VLOOKUP($B$1,武魂升星!$C$13:$Q$19,AM$2,0))+VLOOKUP($B$1,武魂升星!$C$5:$Q$11,AM$2,0)</f>
        <v>1897.212</v>
      </c>
      <c r="AN146">
        <f>武魂升阶!AN146*(1+VLOOKUP($B$1,武魂升星!$C$13:$Q$19,AN$2,0))+VLOOKUP($B$1,武魂升星!$C$5:$Q$11,AN$2,0)</f>
        <v>537.57000000000005</v>
      </c>
      <c r="AO146">
        <f>武魂升阶!AO146*(1+VLOOKUP($B$1,武魂升星!$C$13:$Q$19,AO$2,0))+VLOOKUP($B$1,武魂升星!$C$5:$Q$11,AO$2,0)</f>
        <v>537.57000000000005</v>
      </c>
      <c r="AP146">
        <f>武魂升阶!AP146*(1+VLOOKUP($B$1,武魂升星!$C$13:$Q$19,AP$2,0))+VLOOKUP($B$1,武魂升星!$C$5:$Q$11,AP$2,0)</f>
        <v>539.42600000000004</v>
      </c>
      <c r="AQ146">
        <f>武魂升阶!AQ146*(1+VLOOKUP($B$1,武魂升星!$C$13:$Q$19,AQ$2,0))+VLOOKUP($B$1,武魂升星!$C$5:$Q$11,AQ$2,0)</f>
        <v>537.57000000000005</v>
      </c>
      <c r="AR146">
        <f>武魂升阶!AR146*(1+VLOOKUP($B$1,武魂升星!$C$13:$Q$19,AR$2,0))+VLOOKUP($B$1,武魂升星!$C$5:$Q$11,AR$2,0)</f>
        <v>537.57000000000005</v>
      </c>
      <c r="AS146">
        <f>武魂升阶!AS146*(1+VLOOKUP($B$1,武魂升星!$C$13:$Q$19,AS$2,0))+VLOOKUP($B$1,武魂升星!$C$5:$Q$11,AS$2,0)</f>
        <v>537.57000000000005</v>
      </c>
      <c r="AT146">
        <f>武魂升阶!AT146*(1+VLOOKUP($B$1,武魂升星!$C$13:$Q$19,AT$2,0))+VLOOKUP($B$1,武魂升星!$C$5:$Q$11,AT$2,0)</f>
        <v>0</v>
      </c>
      <c r="AU146">
        <f>武魂升阶!AU146*(1+VLOOKUP($B$1,武魂升星!$C$13:$Q$19,AU$2,0))+VLOOKUP($B$1,武魂升星!$C$5:$Q$11,AU$2,0)</f>
        <v>0</v>
      </c>
      <c r="AV146">
        <f>武魂升阶!AV146*(1+VLOOKUP($B$1,武魂升星!$C$13:$Q$19,AV$2,0))+VLOOKUP($B$1,武魂升星!$C$5:$Q$11,AV$2,0)</f>
        <v>927.24</v>
      </c>
      <c r="AW146">
        <f>武魂升阶!AW146*(1+VLOOKUP($B$1,武魂升星!$C$13:$Q$19,AW$2,0))+VLOOKUP($B$1,武魂升星!$C$5:$Q$11,AW$2,0)</f>
        <v>927.24</v>
      </c>
      <c r="AZ146">
        <f>VLOOKUP($B$2,武魂升星!$C$21:$D$27,2,0)</f>
        <v>0.48</v>
      </c>
      <c r="BA146">
        <f>VLOOKUP($B$2,武魂升星!$C$21:$D$27,2,0)</f>
        <v>0.48</v>
      </c>
      <c r="BB146">
        <f>VLOOKUP($B$2,武魂升星!$C$21:$D$27,2,0)</f>
        <v>0.48</v>
      </c>
      <c r="BC146">
        <f>VLOOKUP($B$2,武魂升星!$C$21:$D$27,2,0)</f>
        <v>0.48</v>
      </c>
      <c r="BD146">
        <f>VLOOKUP($B$2,武魂升星!$C$21:$D$27,2,0)</f>
        <v>0.48</v>
      </c>
      <c r="BE146">
        <f>VLOOKUP($B$2,武魂升星!$C$21:$D$27,2,0)</f>
        <v>0.48</v>
      </c>
      <c r="BF146">
        <f>VLOOKUP($B$2,武魂升星!$C$21:$D$27,2,0)</f>
        <v>0.48</v>
      </c>
      <c r="BG146">
        <f>VLOOKUP($B$2,武魂升星!$C$21:$D$27,2,0)</f>
        <v>0.48</v>
      </c>
      <c r="BH146">
        <f>VLOOKUP($B$2,武魂升星!$C$21:$D$27,2,0)</f>
        <v>0.48</v>
      </c>
      <c r="BI146">
        <f>VLOOKUP($B$2,武魂升星!$C$21:$D$27,2,0)</f>
        <v>0.48</v>
      </c>
      <c r="BJ146">
        <f>VLOOKUP($B$2,武魂升星!$C$21:$D$27,2,0)</f>
        <v>0.48</v>
      </c>
      <c r="BK146">
        <f>VLOOKUP($B$2,武魂升星!$C$21:$D$27,2,0)</f>
        <v>0.48</v>
      </c>
      <c r="BL146">
        <f>VLOOKUP($B$2,武魂升星!$C$21:$D$27,2,0)</f>
        <v>0.48</v>
      </c>
      <c r="BM146">
        <f>VLOOKUP($B$2,武魂升星!$C$21:$D$27,2,0)</f>
        <v>0.48</v>
      </c>
    </row>
    <row r="147" spans="2:65" x14ac:dyDescent="0.2">
      <c r="B147">
        <v>143</v>
      </c>
      <c r="D147">
        <f>武魂升阶!D147*(1+VLOOKUP($B$1,武魂升星!$C$13:$Q$19,D$2,0))+VLOOKUP($B$1,武魂升星!$C$5:$Q$11,D$2,0)</f>
        <v>26675.754000000001</v>
      </c>
      <c r="E147">
        <f>武魂升阶!E147*(1+VLOOKUP($B$1,武魂升星!$C$13:$Q$19,E$2,0))+VLOOKUP($B$1,武魂升星!$C$5:$Q$11,E$2,0)</f>
        <v>7826.0860000000002</v>
      </c>
      <c r="F147">
        <f>武魂升阶!F147*(1+VLOOKUP($B$1,武魂升星!$C$13:$Q$19,F$2,0))+VLOOKUP($B$1,武魂升星!$C$5:$Q$11,F$2,0)</f>
        <v>2396.5240000000003</v>
      </c>
      <c r="G147">
        <f>武魂升阶!G147*(1+VLOOKUP($B$1,武魂升星!$C$13:$Q$19,G$2,0))+VLOOKUP($B$1,武魂升星!$C$5:$Q$11,G$2,0)</f>
        <v>2396.5240000000003</v>
      </c>
      <c r="H147">
        <f>武魂升阶!H147*(1+VLOOKUP($B$1,武魂升星!$C$13:$Q$19,H$2,0))+VLOOKUP($B$1,武魂升星!$C$5:$Q$11,H$2,0)</f>
        <v>540.7700000000001</v>
      </c>
      <c r="I147">
        <f>武魂升阶!I147*(1+VLOOKUP($B$1,武魂升星!$C$13:$Q$19,I$2,0))+VLOOKUP($B$1,武魂升星!$C$5:$Q$11,I$2,0)</f>
        <v>540.7700000000001</v>
      </c>
      <c r="J147">
        <f>武魂升阶!J147*(1+VLOOKUP($B$1,武魂升星!$C$13:$Q$19,J$2,0))+VLOOKUP($B$1,武魂升星!$C$5:$Q$11,J$2,0)</f>
        <v>542.62599999999998</v>
      </c>
      <c r="K147">
        <f>武魂升阶!K147*(1+VLOOKUP($B$1,武魂升星!$C$13:$Q$19,K$2,0))+VLOOKUP($B$1,武魂升星!$C$5:$Q$11,K$2,0)</f>
        <v>540.7700000000001</v>
      </c>
      <c r="L147">
        <f>武魂升阶!L147*(1+VLOOKUP($B$1,武魂升星!$C$13:$Q$19,L$2,0))+VLOOKUP($B$1,武魂升星!$C$5:$Q$11,L$2,0)</f>
        <v>540.7700000000001</v>
      </c>
      <c r="M147">
        <f>武魂升阶!M147*(1+VLOOKUP($B$1,武魂升星!$C$13:$Q$19,M$2,0))+VLOOKUP($B$1,武魂升星!$C$5:$Q$11,M$2,0)</f>
        <v>540.7700000000001</v>
      </c>
      <c r="N147">
        <f>武魂升阶!N147*(1+VLOOKUP($B$1,武魂升星!$C$13:$Q$19,N$2,0))+VLOOKUP($B$1,武魂升星!$C$5:$Q$11,N$2,0)</f>
        <v>0</v>
      </c>
      <c r="O147">
        <f>武魂升阶!O147*(1+VLOOKUP($B$1,武魂升星!$C$13:$Q$19,O$2,0))+VLOOKUP($B$1,武魂升星!$C$5:$Q$11,O$2,0)</f>
        <v>0</v>
      </c>
      <c r="P147">
        <f>武魂升阶!P147*(1+VLOOKUP($B$1,武魂升星!$C$13:$Q$19,P$2,0))+VLOOKUP($B$1,武魂升星!$C$5:$Q$11,P$2,0)</f>
        <v>933.24</v>
      </c>
      <c r="Q147">
        <f>武魂升阶!Q147*(1+VLOOKUP($B$1,武魂升星!$C$13:$Q$19,Q$2,0))+VLOOKUP($B$1,武魂升星!$C$5:$Q$11,Q$2,0)</f>
        <v>933.24</v>
      </c>
      <c r="T147">
        <f>武魂升阶!T147*(1+VLOOKUP($B$1,武魂升星!$C$13:$Q$19,T$2,0))+VLOOKUP($B$1,武魂升星!$C$5:$Q$11,T$2,0)</f>
        <v>24655.736000000004</v>
      </c>
      <c r="U147">
        <f>武魂升阶!U147*(1+VLOOKUP($B$1,武魂升星!$C$13:$Q$19,U$2,0))+VLOOKUP($B$1,武魂升星!$C$5:$Q$11,U$2,0)</f>
        <v>8157.2300000000005</v>
      </c>
      <c r="V147">
        <f>武魂升阶!V147*(1+VLOOKUP($B$1,武魂升星!$C$13:$Q$19,V$2,0))+VLOOKUP($B$1,武魂升星!$C$5:$Q$11,V$2,0)</f>
        <v>2143.6440000000002</v>
      </c>
      <c r="W147">
        <f>武魂升阶!W147*(1+VLOOKUP($B$1,武魂升星!$C$13:$Q$19,W$2,0))+VLOOKUP($B$1,武魂升星!$C$5:$Q$11,W$2,0)</f>
        <v>2143.6440000000002</v>
      </c>
      <c r="X147">
        <f>武魂升阶!X147*(1+VLOOKUP($B$1,武魂升星!$C$13:$Q$19,X$2,0))+VLOOKUP($B$1,武魂升星!$C$5:$Q$11,X$2,0)</f>
        <v>531.49</v>
      </c>
      <c r="Y147">
        <f>武魂升阶!Y147*(1+VLOOKUP($B$1,武魂升星!$C$13:$Q$19,Y$2,0))+VLOOKUP($B$1,武魂升星!$C$5:$Q$11,Y$2,0)</f>
        <v>531.49</v>
      </c>
      <c r="Z147">
        <f>武魂升阶!Z147*(1+VLOOKUP($B$1,武魂升星!$C$13:$Q$19,Z$2,0))+VLOOKUP($B$1,武魂升星!$C$5:$Q$11,Z$2,0)</f>
        <v>551.90600000000006</v>
      </c>
      <c r="AA147">
        <f>武魂升阶!AA147*(1+VLOOKUP($B$1,武魂升星!$C$13:$Q$19,AA$2,0))+VLOOKUP($B$1,武魂升星!$C$5:$Q$11,AA$2,0)</f>
        <v>550.05000000000007</v>
      </c>
      <c r="AB147">
        <f>武魂升阶!AB147*(1+VLOOKUP($B$1,武魂升星!$C$13:$Q$19,AB$2,0))+VLOOKUP($B$1,武魂升星!$C$5:$Q$11,AB$2,0)</f>
        <v>540.7700000000001</v>
      </c>
      <c r="AC147">
        <f>武魂升阶!AC147*(1+VLOOKUP($B$1,武魂升星!$C$13:$Q$19,AC$2,0))+VLOOKUP($B$1,武魂升星!$C$5:$Q$11,AC$2,0)</f>
        <v>540.7700000000001</v>
      </c>
      <c r="AD147">
        <f>武魂升阶!AD147*(1+VLOOKUP($B$1,武魂升星!$C$13:$Q$19,AD$2,0))+VLOOKUP($B$1,武魂升星!$C$5:$Q$11,AD$2,0)</f>
        <v>0</v>
      </c>
      <c r="AE147">
        <f>武魂升阶!AE147*(1+VLOOKUP($B$1,武魂升星!$C$13:$Q$19,AE$2,0))+VLOOKUP($B$1,武魂升星!$C$5:$Q$11,AE$2,0)</f>
        <v>0</v>
      </c>
      <c r="AF147">
        <f>武魂升阶!AF147*(1+VLOOKUP($B$1,武魂升星!$C$13:$Q$19,AF$2,0))+VLOOKUP($B$1,武魂升星!$C$5:$Q$11,AF$2,0)</f>
        <v>933.24</v>
      </c>
      <c r="AG147">
        <f>武魂升阶!AG147*(1+VLOOKUP($B$1,武魂升星!$C$13:$Q$19,AG$2,0))+VLOOKUP($B$1,武魂升星!$C$5:$Q$11,AG$2,0)</f>
        <v>933.24</v>
      </c>
      <c r="AJ147">
        <f>武魂升阶!AJ147*(1+VLOOKUP($B$1,武魂升星!$C$13:$Q$19,AJ$2,0))+VLOOKUP($B$1,武魂升星!$C$5:$Q$11,AJ$2,0)</f>
        <v>22635.718000000001</v>
      </c>
      <c r="AK147">
        <f>武魂升阶!AK147*(1+VLOOKUP($B$1,武魂升星!$C$13:$Q$19,AK$2,0))+VLOOKUP($B$1,武魂升星!$C$5:$Q$11,AK$2,0)</f>
        <v>8495.018</v>
      </c>
      <c r="AL147">
        <f>武魂升阶!AL147*(1+VLOOKUP($B$1,武魂升星!$C$13:$Q$19,AL$2,0))+VLOOKUP($B$1,武魂升星!$C$5:$Q$11,AL$2,0)</f>
        <v>1905.212</v>
      </c>
      <c r="AM147">
        <f>武魂升阶!AM147*(1+VLOOKUP($B$1,武魂升星!$C$13:$Q$19,AM$2,0))+VLOOKUP($B$1,武魂升星!$C$5:$Q$11,AM$2,0)</f>
        <v>1905.212</v>
      </c>
      <c r="AN147">
        <f>武魂升阶!AN147*(1+VLOOKUP($B$1,武魂升星!$C$13:$Q$19,AN$2,0))+VLOOKUP($B$1,武魂升星!$C$5:$Q$11,AN$2,0)</f>
        <v>540.7700000000001</v>
      </c>
      <c r="AO147">
        <f>武魂升阶!AO147*(1+VLOOKUP($B$1,武魂升星!$C$13:$Q$19,AO$2,0))+VLOOKUP($B$1,武魂升星!$C$5:$Q$11,AO$2,0)</f>
        <v>540.7700000000001</v>
      </c>
      <c r="AP147">
        <f>武魂升阶!AP147*(1+VLOOKUP($B$1,武魂升星!$C$13:$Q$19,AP$2,0))+VLOOKUP($B$1,武魂升星!$C$5:$Q$11,AP$2,0)</f>
        <v>542.62599999999998</v>
      </c>
      <c r="AQ147">
        <f>武魂升阶!AQ147*(1+VLOOKUP($B$1,武魂升星!$C$13:$Q$19,AQ$2,0))+VLOOKUP($B$1,武魂升星!$C$5:$Q$11,AQ$2,0)</f>
        <v>540.7700000000001</v>
      </c>
      <c r="AR147">
        <f>武魂升阶!AR147*(1+VLOOKUP($B$1,武魂升星!$C$13:$Q$19,AR$2,0))+VLOOKUP($B$1,武魂升星!$C$5:$Q$11,AR$2,0)</f>
        <v>540.7700000000001</v>
      </c>
      <c r="AS147">
        <f>武魂升阶!AS147*(1+VLOOKUP($B$1,武魂升星!$C$13:$Q$19,AS$2,0))+VLOOKUP($B$1,武魂升星!$C$5:$Q$11,AS$2,0)</f>
        <v>540.7700000000001</v>
      </c>
      <c r="AT147">
        <f>武魂升阶!AT147*(1+VLOOKUP($B$1,武魂升星!$C$13:$Q$19,AT$2,0))+VLOOKUP($B$1,武魂升星!$C$5:$Q$11,AT$2,0)</f>
        <v>0</v>
      </c>
      <c r="AU147">
        <f>武魂升阶!AU147*(1+VLOOKUP($B$1,武魂升星!$C$13:$Q$19,AU$2,0))+VLOOKUP($B$1,武魂升星!$C$5:$Q$11,AU$2,0)</f>
        <v>0</v>
      </c>
      <c r="AV147">
        <f>武魂升阶!AV147*(1+VLOOKUP($B$1,武魂升星!$C$13:$Q$19,AV$2,0))+VLOOKUP($B$1,武魂升星!$C$5:$Q$11,AV$2,0)</f>
        <v>933.24</v>
      </c>
      <c r="AW147">
        <f>武魂升阶!AW147*(1+VLOOKUP($B$1,武魂升星!$C$13:$Q$19,AW$2,0))+VLOOKUP($B$1,武魂升星!$C$5:$Q$11,AW$2,0)</f>
        <v>933.24</v>
      </c>
      <c r="AZ147">
        <f>VLOOKUP($B$2,武魂升星!$C$21:$D$27,2,0)</f>
        <v>0.48</v>
      </c>
      <c r="BA147">
        <f>VLOOKUP($B$2,武魂升星!$C$21:$D$27,2,0)</f>
        <v>0.48</v>
      </c>
      <c r="BB147">
        <f>VLOOKUP($B$2,武魂升星!$C$21:$D$27,2,0)</f>
        <v>0.48</v>
      </c>
      <c r="BC147">
        <f>VLOOKUP($B$2,武魂升星!$C$21:$D$27,2,0)</f>
        <v>0.48</v>
      </c>
      <c r="BD147">
        <f>VLOOKUP($B$2,武魂升星!$C$21:$D$27,2,0)</f>
        <v>0.48</v>
      </c>
      <c r="BE147">
        <f>VLOOKUP($B$2,武魂升星!$C$21:$D$27,2,0)</f>
        <v>0.48</v>
      </c>
      <c r="BF147">
        <f>VLOOKUP($B$2,武魂升星!$C$21:$D$27,2,0)</f>
        <v>0.48</v>
      </c>
      <c r="BG147">
        <f>VLOOKUP($B$2,武魂升星!$C$21:$D$27,2,0)</f>
        <v>0.48</v>
      </c>
      <c r="BH147">
        <f>VLOOKUP($B$2,武魂升星!$C$21:$D$27,2,0)</f>
        <v>0.48</v>
      </c>
      <c r="BI147">
        <f>VLOOKUP($B$2,武魂升星!$C$21:$D$27,2,0)</f>
        <v>0.48</v>
      </c>
      <c r="BJ147">
        <f>VLOOKUP($B$2,武魂升星!$C$21:$D$27,2,0)</f>
        <v>0.48</v>
      </c>
      <c r="BK147">
        <f>VLOOKUP($B$2,武魂升星!$C$21:$D$27,2,0)</f>
        <v>0.48</v>
      </c>
      <c r="BL147">
        <f>VLOOKUP($B$2,武魂升星!$C$21:$D$27,2,0)</f>
        <v>0.48</v>
      </c>
      <c r="BM147">
        <f>VLOOKUP($B$2,武魂升星!$C$21:$D$27,2,0)</f>
        <v>0.48</v>
      </c>
    </row>
    <row r="148" spans="2:65" x14ac:dyDescent="0.2">
      <c r="B148">
        <v>144</v>
      </c>
      <c r="D148">
        <f>武魂升阶!D148*(1+VLOOKUP($B$1,武魂升星!$C$13:$Q$19,D$2,0))+VLOOKUP($B$1,武魂升星!$C$5:$Q$11,D$2,0)</f>
        <v>26807.754000000001</v>
      </c>
      <c r="E148">
        <f>武魂升阶!E148*(1+VLOOKUP($B$1,武魂升星!$C$13:$Q$19,E$2,0))+VLOOKUP($B$1,武魂升星!$C$5:$Q$11,E$2,0)</f>
        <v>7861.286000000001</v>
      </c>
      <c r="F148">
        <f>武魂升阶!F148*(1+VLOOKUP($B$1,武魂升星!$C$13:$Q$19,F$2,0))+VLOOKUP($B$1,武魂升星!$C$5:$Q$11,F$2,0)</f>
        <v>2407.7240000000002</v>
      </c>
      <c r="G148">
        <f>武魂升阶!G148*(1+VLOOKUP($B$1,武魂升星!$C$13:$Q$19,G$2,0))+VLOOKUP($B$1,武魂升星!$C$5:$Q$11,G$2,0)</f>
        <v>2407.7240000000002</v>
      </c>
      <c r="H148">
        <f>武魂升阶!H148*(1+VLOOKUP($B$1,武魂升星!$C$13:$Q$19,H$2,0))+VLOOKUP($B$1,武魂升星!$C$5:$Q$11,H$2,0)</f>
        <v>543.97</v>
      </c>
      <c r="I148">
        <f>武魂升阶!I148*(1+VLOOKUP($B$1,武魂升星!$C$13:$Q$19,I$2,0))+VLOOKUP($B$1,武魂升星!$C$5:$Q$11,I$2,0)</f>
        <v>543.97</v>
      </c>
      <c r="J148">
        <f>武魂升阶!J148*(1+VLOOKUP($B$1,武魂升星!$C$13:$Q$19,J$2,0))+VLOOKUP($B$1,武魂升星!$C$5:$Q$11,J$2,0)</f>
        <v>545.82600000000002</v>
      </c>
      <c r="K148">
        <f>武魂升阶!K148*(1+VLOOKUP($B$1,武魂升星!$C$13:$Q$19,K$2,0))+VLOOKUP($B$1,武魂升星!$C$5:$Q$11,K$2,0)</f>
        <v>543.97</v>
      </c>
      <c r="L148">
        <f>武魂升阶!L148*(1+VLOOKUP($B$1,武魂升星!$C$13:$Q$19,L$2,0))+VLOOKUP($B$1,武魂升星!$C$5:$Q$11,L$2,0)</f>
        <v>543.97</v>
      </c>
      <c r="M148">
        <f>武魂升阶!M148*(1+VLOOKUP($B$1,武魂升星!$C$13:$Q$19,M$2,0))+VLOOKUP($B$1,武魂升星!$C$5:$Q$11,M$2,0)</f>
        <v>543.97</v>
      </c>
      <c r="N148">
        <f>武魂升阶!N148*(1+VLOOKUP($B$1,武魂升星!$C$13:$Q$19,N$2,0))+VLOOKUP($B$1,武魂升星!$C$5:$Q$11,N$2,0)</f>
        <v>0</v>
      </c>
      <c r="O148">
        <f>武魂升阶!O148*(1+VLOOKUP($B$1,武魂升星!$C$13:$Q$19,O$2,0))+VLOOKUP($B$1,武魂升星!$C$5:$Q$11,O$2,0)</f>
        <v>0</v>
      </c>
      <c r="P148">
        <f>武魂升阶!P148*(1+VLOOKUP($B$1,武魂升星!$C$13:$Q$19,P$2,0))+VLOOKUP($B$1,武魂升星!$C$5:$Q$11,P$2,0)</f>
        <v>939.24</v>
      </c>
      <c r="Q148">
        <f>武魂升阶!Q148*(1+VLOOKUP($B$1,武魂升星!$C$13:$Q$19,Q$2,0))+VLOOKUP($B$1,武魂升星!$C$5:$Q$11,Q$2,0)</f>
        <v>939.24</v>
      </c>
      <c r="T148">
        <f>武魂升阶!T148*(1+VLOOKUP($B$1,武魂升星!$C$13:$Q$19,T$2,0))+VLOOKUP($B$1,武魂升星!$C$5:$Q$11,T$2,0)</f>
        <v>24774.536</v>
      </c>
      <c r="U148">
        <f>武魂升阶!U148*(1+VLOOKUP($B$1,武魂升星!$C$13:$Q$19,U$2,0))+VLOOKUP($B$1,武魂升星!$C$5:$Q$11,U$2,0)</f>
        <v>8194.630000000001</v>
      </c>
      <c r="V148">
        <f>武魂升阶!V148*(1+VLOOKUP($B$1,武魂升星!$C$13:$Q$19,V$2,0))+VLOOKUP($B$1,武魂升星!$C$5:$Q$11,V$2,0)</f>
        <v>2153.2440000000001</v>
      </c>
      <c r="W148">
        <f>武魂升阶!W148*(1+VLOOKUP($B$1,武魂升星!$C$13:$Q$19,W$2,0))+VLOOKUP($B$1,武魂升星!$C$5:$Q$11,W$2,0)</f>
        <v>2153.2440000000001</v>
      </c>
      <c r="X148">
        <f>武魂升阶!X148*(1+VLOOKUP($B$1,武魂升星!$C$13:$Q$19,X$2,0))+VLOOKUP($B$1,武魂升星!$C$5:$Q$11,X$2,0)</f>
        <v>534.69000000000005</v>
      </c>
      <c r="Y148">
        <f>武魂升阶!Y148*(1+VLOOKUP($B$1,武魂升星!$C$13:$Q$19,Y$2,0))+VLOOKUP($B$1,武魂升星!$C$5:$Q$11,Y$2,0)</f>
        <v>534.69000000000005</v>
      </c>
      <c r="Z148">
        <f>武魂升阶!Z148*(1+VLOOKUP($B$1,武魂升星!$C$13:$Q$19,Z$2,0))+VLOOKUP($B$1,武魂升星!$C$5:$Q$11,Z$2,0)</f>
        <v>555.10599999999999</v>
      </c>
      <c r="AA148">
        <f>武魂升阶!AA148*(1+VLOOKUP($B$1,武魂升星!$C$13:$Q$19,AA$2,0))+VLOOKUP($B$1,武魂升星!$C$5:$Q$11,AA$2,0)</f>
        <v>553.25000000000011</v>
      </c>
      <c r="AB148">
        <f>武魂升阶!AB148*(1+VLOOKUP($B$1,武魂升星!$C$13:$Q$19,AB$2,0))+VLOOKUP($B$1,武魂升星!$C$5:$Q$11,AB$2,0)</f>
        <v>543.97</v>
      </c>
      <c r="AC148">
        <f>武魂升阶!AC148*(1+VLOOKUP($B$1,武魂升星!$C$13:$Q$19,AC$2,0))+VLOOKUP($B$1,武魂升星!$C$5:$Q$11,AC$2,0)</f>
        <v>543.97</v>
      </c>
      <c r="AD148">
        <f>武魂升阶!AD148*(1+VLOOKUP($B$1,武魂升星!$C$13:$Q$19,AD$2,0))+VLOOKUP($B$1,武魂升星!$C$5:$Q$11,AD$2,0)</f>
        <v>0</v>
      </c>
      <c r="AE148">
        <f>武魂升阶!AE148*(1+VLOOKUP($B$1,武魂升星!$C$13:$Q$19,AE$2,0))+VLOOKUP($B$1,武魂升星!$C$5:$Q$11,AE$2,0)</f>
        <v>0</v>
      </c>
      <c r="AF148">
        <f>武魂升阶!AF148*(1+VLOOKUP($B$1,武魂升星!$C$13:$Q$19,AF$2,0))+VLOOKUP($B$1,武魂升星!$C$5:$Q$11,AF$2,0)</f>
        <v>939.24</v>
      </c>
      <c r="AG148">
        <f>武魂升阶!AG148*(1+VLOOKUP($B$1,武魂升星!$C$13:$Q$19,AG$2,0))+VLOOKUP($B$1,武魂升星!$C$5:$Q$11,AG$2,0)</f>
        <v>939.24</v>
      </c>
      <c r="AJ148">
        <f>武魂升阶!AJ148*(1+VLOOKUP($B$1,武魂升星!$C$13:$Q$19,AJ$2,0))+VLOOKUP($B$1,武魂升星!$C$5:$Q$11,AJ$2,0)</f>
        <v>22741.317999999999</v>
      </c>
      <c r="AK148">
        <f>武魂升阶!AK148*(1+VLOOKUP($B$1,武魂升星!$C$13:$Q$19,AK$2,0))+VLOOKUP($B$1,武魂升星!$C$5:$Q$11,AK$2,0)</f>
        <v>8534.6180000000004</v>
      </c>
      <c r="AL148">
        <f>武魂升阶!AL148*(1+VLOOKUP($B$1,武魂升星!$C$13:$Q$19,AL$2,0))+VLOOKUP($B$1,武魂升星!$C$5:$Q$11,AL$2,0)</f>
        <v>1913.212</v>
      </c>
      <c r="AM148">
        <f>武魂升阶!AM148*(1+VLOOKUP($B$1,武魂升星!$C$13:$Q$19,AM$2,0))+VLOOKUP($B$1,武魂升星!$C$5:$Q$11,AM$2,0)</f>
        <v>1913.212</v>
      </c>
      <c r="AN148">
        <f>武魂升阶!AN148*(1+VLOOKUP($B$1,武魂升星!$C$13:$Q$19,AN$2,0))+VLOOKUP($B$1,武魂升星!$C$5:$Q$11,AN$2,0)</f>
        <v>543.97</v>
      </c>
      <c r="AO148">
        <f>武魂升阶!AO148*(1+VLOOKUP($B$1,武魂升星!$C$13:$Q$19,AO$2,0))+VLOOKUP($B$1,武魂升星!$C$5:$Q$11,AO$2,0)</f>
        <v>543.97</v>
      </c>
      <c r="AP148">
        <f>武魂升阶!AP148*(1+VLOOKUP($B$1,武魂升星!$C$13:$Q$19,AP$2,0))+VLOOKUP($B$1,武魂升星!$C$5:$Q$11,AP$2,0)</f>
        <v>545.82600000000002</v>
      </c>
      <c r="AQ148">
        <f>武魂升阶!AQ148*(1+VLOOKUP($B$1,武魂升星!$C$13:$Q$19,AQ$2,0))+VLOOKUP($B$1,武魂升星!$C$5:$Q$11,AQ$2,0)</f>
        <v>543.97</v>
      </c>
      <c r="AR148">
        <f>武魂升阶!AR148*(1+VLOOKUP($B$1,武魂升星!$C$13:$Q$19,AR$2,0))+VLOOKUP($B$1,武魂升星!$C$5:$Q$11,AR$2,0)</f>
        <v>543.97</v>
      </c>
      <c r="AS148">
        <f>武魂升阶!AS148*(1+VLOOKUP($B$1,武魂升星!$C$13:$Q$19,AS$2,0))+VLOOKUP($B$1,武魂升星!$C$5:$Q$11,AS$2,0)</f>
        <v>543.97</v>
      </c>
      <c r="AT148">
        <f>武魂升阶!AT148*(1+VLOOKUP($B$1,武魂升星!$C$13:$Q$19,AT$2,0))+VLOOKUP($B$1,武魂升星!$C$5:$Q$11,AT$2,0)</f>
        <v>0</v>
      </c>
      <c r="AU148">
        <f>武魂升阶!AU148*(1+VLOOKUP($B$1,武魂升星!$C$13:$Q$19,AU$2,0))+VLOOKUP($B$1,武魂升星!$C$5:$Q$11,AU$2,0)</f>
        <v>0</v>
      </c>
      <c r="AV148">
        <f>武魂升阶!AV148*(1+VLOOKUP($B$1,武魂升星!$C$13:$Q$19,AV$2,0))+VLOOKUP($B$1,武魂升星!$C$5:$Q$11,AV$2,0)</f>
        <v>939.24</v>
      </c>
      <c r="AW148">
        <f>武魂升阶!AW148*(1+VLOOKUP($B$1,武魂升星!$C$13:$Q$19,AW$2,0))+VLOOKUP($B$1,武魂升星!$C$5:$Q$11,AW$2,0)</f>
        <v>939.24</v>
      </c>
      <c r="AZ148">
        <f>VLOOKUP($B$2,武魂升星!$C$21:$D$27,2,0)</f>
        <v>0.48</v>
      </c>
      <c r="BA148">
        <f>VLOOKUP($B$2,武魂升星!$C$21:$D$27,2,0)</f>
        <v>0.48</v>
      </c>
      <c r="BB148">
        <f>VLOOKUP($B$2,武魂升星!$C$21:$D$27,2,0)</f>
        <v>0.48</v>
      </c>
      <c r="BC148">
        <f>VLOOKUP($B$2,武魂升星!$C$21:$D$27,2,0)</f>
        <v>0.48</v>
      </c>
      <c r="BD148">
        <f>VLOOKUP($B$2,武魂升星!$C$21:$D$27,2,0)</f>
        <v>0.48</v>
      </c>
      <c r="BE148">
        <f>VLOOKUP($B$2,武魂升星!$C$21:$D$27,2,0)</f>
        <v>0.48</v>
      </c>
      <c r="BF148">
        <f>VLOOKUP($B$2,武魂升星!$C$21:$D$27,2,0)</f>
        <v>0.48</v>
      </c>
      <c r="BG148">
        <f>VLOOKUP($B$2,武魂升星!$C$21:$D$27,2,0)</f>
        <v>0.48</v>
      </c>
      <c r="BH148">
        <f>VLOOKUP($B$2,武魂升星!$C$21:$D$27,2,0)</f>
        <v>0.48</v>
      </c>
      <c r="BI148">
        <f>VLOOKUP($B$2,武魂升星!$C$21:$D$27,2,0)</f>
        <v>0.48</v>
      </c>
      <c r="BJ148">
        <f>VLOOKUP($B$2,武魂升星!$C$21:$D$27,2,0)</f>
        <v>0.48</v>
      </c>
      <c r="BK148">
        <f>VLOOKUP($B$2,武魂升星!$C$21:$D$27,2,0)</f>
        <v>0.48</v>
      </c>
      <c r="BL148">
        <f>VLOOKUP($B$2,武魂升星!$C$21:$D$27,2,0)</f>
        <v>0.48</v>
      </c>
      <c r="BM148">
        <f>VLOOKUP($B$2,武魂升星!$C$21:$D$27,2,0)</f>
        <v>0.48</v>
      </c>
    </row>
    <row r="149" spans="2:65" x14ac:dyDescent="0.2">
      <c r="B149">
        <v>145</v>
      </c>
      <c r="D149">
        <f>武魂升阶!D149*(1+VLOOKUP($B$1,武魂升星!$C$13:$Q$19,D$2,0))+VLOOKUP($B$1,武魂升星!$C$5:$Q$11,D$2,0)</f>
        <v>26939.754000000001</v>
      </c>
      <c r="E149">
        <f>武魂升阶!E149*(1+VLOOKUP($B$1,武魂升星!$C$13:$Q$19,E$2,0))+VLOOKUP($B$1,武魂升星!$C$5:$Q$11,E$2,0)</f>
        <v>7896.4860000000008</v>
      </c>
      <c r="F149">
        <f>武魂升阶!F149*(1+VLOOKUP($B$1,武魂升星!$C$13:$Q$19,F$2,0))+VLOOKUP($B$1,武魂升星!$C$5:$Q$11,F$2,0)</f>
        <v>2418.924</v>
      </c>
      <c r="G149">
        <f>武魂升阶!G149*(1+VLOOKUP($B$1,武魂升星!$C$13:$Q$19,G$2,0))+VLOOKUP($B$1,武魂升星!$C$5:$Q$11,G$2,0)</f>
        <v>2418.924</v>
      </c>
      <c r="H149">
        <f>武魂升阶!H149*(1+VLOOKUP($B$1,武魂升星!$C$13:$Q$19,H$2,0))+VLOOKUP($B$1,武魂升星!$C$5:$Q$11,H$2,0)</f>
        <v>547.17000000000007</v>
      </c>
      <c r="I149">
        <f>武魂升阶!I149*(1+VLOOKUP($B$1,武魂升星!$C$13:$Q$19,I$2,0))+VLOOKUP($B$1,武魂升星!$C$5:$Q$11,I$2,0)</f>
        <v>547.17000000000007</v>
      </c>
      <c r="J149">
        <f>武魂升阶!J149*(1+VLOOKUP($B$1,武魂升星!$C$13:$Q$19,J$2,0))+VLOOKUP($B$1,武魂升星!$C$5:$Q$11,J$2,0)</f>
        <v>549.02599999999995</v>
      </c>
      <c r="K149">
        <f>武魂升阶!K149*(1+VLOOKUP($B$1,武魂升星!$C$13:$Q$19,K$2,0))+VLOOKUP($B$1,武魂升星!$C$5:$Q$11,K$2,0)</f>
        <v>547.17000000000007</v>
      </c>
      <c r="L149">
        <f>武魂升阶!L149*(1+VLOOKUP($B$1,武魂升星!$C$13:$Q$19,L$2,0))+VLOOKUP($B$1,武魂升星!$C$5:$Q$11,L$2,0)</f>
        <v>547.17000000000007</v>
      </c>
      <c r="M149">
        <f>武魂升阶!M149*(1+VLOOKUP($B$1,武魂升星!$C$13:$Q$19,M$2,0))+VLOOKUP($B$1,武魂升星!$C$5:$Q$11,M$2,0)</f>
        <v>547.17000000000007</v>
      </c>
      <c r="N149">
        <f>武魂升阶!N149*(1+VLOOKUP($B$1,武魂升星!$C$13:$Q$19,N$2,0))+VLOOKUP($B$1,武魂升星!$C$5:$Q$11,N$2,0)</f>
        <v>0</v>
      </c>
      <c r="O149">
        <f>武魂升阶!O149*(1+VLOOKUP($B$1,武魂升星!$C$13:$Q$19,O$2,0))+VLOOKUP($B$1,武魂升星!$C$5:$Q$11,O$2,0)</f>
        <v>0</v>
      </c>
      <c r="P149">
        <f>武魂升阶!P149*(1+VLOOKUP($B$1,武魂升星!$C$13:$Q$19,P$2,0))+VLOOKUP($B$1,武魂升星!$C$5:$Q$11,P$2,0)</f>
        <v>945.24</v>
      </c>
      <c r="Q149">
        <f>武魂升阶!Q149*(1+VLOOKUP($B$1,武魂升星!$C$13:$Q$19,Q$2,0))+VLOOKUP($B$1,武魂升星!$C$5:$Q$11,Q$2,0)</f>
        <v>945.24</v>
      </c>
      <c r="T149">
        <f>武魂升阶!T149*(1+VLOOKUP($B$1,武魂升星!$C$13:$Q$19,T$2,0))+VLOOKUP($B$1,武魂升星!$C$5:$Q$11,T$2,0)</f>
        <v>24893.336000000003</v>
      </c>
      <c r="U149">
        <f>武魂升阶!U149*(1+VLOOKUP($B$1,武魂升星!$C$13:$Q$19,U$2,0))+VLOOKUP($B$1,武魂升星!$C$5:$Q$11,U$2,0)</f>
        <v>8232.0300000000007</v>
      </c>
      <c r="V149">
        <f>武魂升阶!V149*(1+VLOOKUP($B$1,武魂升星!$C$13:$Q$19,V$2,0))+VLOOKUP($B$1,武魂升星!$C$5:$Q$11,V$2,0)</f>
        <v>2162.8440000000001</v>
      </c>
      <c r="W149">
        <f>武魂升阶!W149*(1+VLOOKUP($B$1,武魂升星!$C$13:$Q$19,W$2,0))+VLOOKUP($B$1,武魂升星!$C$5:$Q$11,W$2,0)</f>
        <v>2162.8440000000001</v>
      </c>
      <c r="X149">
        <f>武魂升阶!X149*(1+VLOOKUP($B$1,武魂升星!$C$13:$Q$19,X$2,0))+VLOOKUP($B$1,武魂升星!$C$5:$Q$11,X$2,0)</f>
        <v>537.89</v>
      </c>
      <c r="Y149">
        <f>武魂升阶!Y149*(1+VLOOKUP($B$1,武魂升星!$C$13:$Q$19,Y$2,0))+VLOOKUP($B$1,武魂升星!$C$5:$Q$11,Y$2,0)</f>
        <v>537.89</v>
      </c>
      <c r="Z149">
        <f>武魂升阶!Z149*(1+VLOOKUP($B$1,武魂升星!$C$13:$Q$19,Z$2,0))+VLOOKUP($B$1,武魂升星!$C$5:$Q$11,Z$2,0)</f>
        <v>558.30600000000004</v>
      </c>
      <c r="AA149">
        <f>武魂升阶!AA149*(1+VLOOKUP($B$1,武魂升星!$C$13:$Q$19,AA$2,0))+VLOOKUP($B$1,武魂升星!$C$5:$Q$11,AA$2,0)</f>
        <v>556.45000000000005</v>
      </c>
      <c r="AB149">
        <f>武魂升阶!AB149*(1+VLOOKUP($B$1,武魂升星!$C$13:$Q$19,AB$2,0))+VLOOKUP($B$1,武魂升星!$C$5:$Q$11,AB$2,0)</f>
        <v>547.17000000000007</v>
      </c>
      <c r="AC149">
        <f>武魂升阶!AC149*(1+VLOOKUP($B$1,武魂升星!$C$13:$Q$19,AC$2,0))+VLOOKUP($B$1,武魂升星!$C$5:$Q$11,AC$2,0)</f>
        <v>547.17000000000007</v>
      </c>
      <c r="AD149">
        <f>武魂升阶!AD149*(1+VLOOKUP($B$1,武魂升星!$C$13:$Q$19,AD$2,0))+VLOOKUP($B$1,武魂升星!$C$5:$Q$11,AD$2,0)</f>
        <v>0</v>
      </c>
      <c r="AE149">
        <f>武魂升阶!AE149*(1+VLOOKUP($B$1,武魂升星!$C$13:$Q$19,AE$2,0))+VLOOKUP($B$1,武魂升星!$C$5:$Q$11,AE$2,0)</f>
        <v>0</v>
      </c>
      <c r="AF149">
        <f>武魂升阶!AF149*(1+VLOOKUP($B$1,武魂升星!$C$13:$Q$19,AF$2,0))+VLOOKUP($B$1,武魂升星!$C$5:$Q$11,AF$2,0)</f>
        <v>945.24</v>
      </c>
      <c r="AG149">
        <f>武魂升阶!AG149*(1+VLOOKUP($B$1,武魂升星!$C$13:$Q$19,AG$2,0))+VLOOKUP($B$1,武魂升星!$C$5:$Q$11,AG$2,0)</f>
        <v>945.24</v>
      </c>
      <c r="AJ149">
        <f>武魂升阶!AJ149*(1+VLOOKUP($B$1,武魂升星!$C$13:$Q$19,AJ$2,0))+VLOOKUP($B$1,武魂升星!$C$5:$Q$11,AJ$2,0)</f>
        <v>22846.918000000001</v>
      </c>
      <c r="AK149">
        <f>武魂升阶!AK149*(1+VLOOKUP($B$1,武魂升星!$C$13:$Q$19,AK$2,0))+VLOOKUP($B$1,武魂升星!$C$5:$Q$11,AK$2,0)</f>
        <v>8574.2180000000008</v>
      </c>
      <c r="AL149">
        <f>武魂升阶!AL149*(1+VLOOKUP($B$1,武魂升星!$C$13:$Q$19,AL$2,0))+VLOOKUP($B$1,武魂升星!$C$5:$Q$11,AL$2,0)</f>
        <v>1921.212</v>
      </c>
      <c r="AM149">
        <f>武魂升阶!AM149*(1+VLOOKUP($B$1,武魂升星!$C$13:$Q$19,AM$2,0))+VLOOKUP($B$1,武魂升星!$C$5:$Q$11,AM$2,0)</f>
        <v>1921.212</v>
      </c>
      <c r="AN149">
        <f>武魂升阶!AN149*(1+VLOOKUP($B$1,武魂升星!$C$13:$Q$19,AN$2,0))+VLOOKUP($B$1,武魂升星!$C$5:$Q$11,AN$2,0)</f>
        <v>547.17000000000007</v>
      </c>
      <c r="AO149">
        <f>武魂升阶!AO149*(1+VLOOKUP($B$1,武魂升星!$C$13:$Q$19,AO$2,0))+VLOOKUP($B$1,武魂升星!$C$5:$Q$11,AO$2,0)</f>
        <v>547.17000000000007</v>
      </c>
      <c r="AP149">
        <f>武魂升阶!AP149*(1+VLOOKUP($B$1,武魂升星!$C$13:$Q$19,AP$2,0))+VLOOKUP($B$1,武魂升星!$C$5:$Q$11,AP$2,0)</f>
        <v>549.02599999999995</v>
      </c>
      <c r="AQ149">
        <f>武魂升阶!AQ149*(1+VLOOKUP($B$1,武魂升星!$C$13:$Q$19,AQ$2,0))+VLOOKUP($B$1,武魂升星!$C$5:$Q$11,AQ$2,0)</f>
        <v>547.17000000000007</v>
      </c>
      <c r="AR149">
        <f>武魂升阶!AR149*(1+VLOOKUP($B$1,武魂升星!$C$13:$Q$19,AR$2,0))+VLOOKUP($B$1,武魂升星!$C$5:$Q$11,AR$2,0)</f>
        <v>547.17000000000007</v>
      </c>
      <c r="AS149">
        <f>武魂升阶!AS149*(1+VLOOKUP($B$1,武魂升星!$C$13:$Q$19,AS$2,0))+VLOOKUP($B$1,武魂升星!$C$5:$Q$11,AS$2,0)</f>
        <v>547.17000000000007</v>
      </c>
      <c r="AT149">
        <f>武魂升阶!AT149*(1+VLOOKUP($B$1,武魂升星!$C$13:$Q$19,AT$2,0))+VLOOKUP($B$1,武魂升星!$C$5:$Q$11,AT$2,0)</f>
        <v>0</v>
      </c>
      <c r="AU149">
        <f>武魂升阶!AU149*(1+VLOOKUP($B$1,武魂升星!$C$13:$Q$19,AU$2,0))+VLOOKUP($B$1,武魂升星!$C$5:$Q$11,AU$2,0)</f>
        <v>0</v>
      </c>
      <c r="AV149">
        <f>武魂升阶!AV149*(1+VLOOKUP($B$1,武魂升星!$C$13:$Q$19,AV$2,0))+VLOOKUP($B$1,武魂升星!$C$5:$Q$11,AV$2,0)</f>
        <v>945.24</v>
      </c>
      <c r="AW149">
        <f>武魂升阶!AW149*(1+VLOOKUP($B$1,武魂升星!$C$13:$Q$19,AW$2,0))+VLOOKUP($B$1,武魂升星!$C$5:$Q$11,AW$2,0)</f>
        <v>945.24</v>
      </c>
      <c r="AZ149">
        <f>VLOOKUP($B$2,武魂升星!$C$21:$D$27,2,0)</f>
        <v>0.48</v>
      </c>
      <c r="BA149">
        <f>VLOOKUP($B$2,武魂升星!$C$21:$D$27,2,0)</f>
        <v>0.48</v>
      </c>
      <c r="BB149">
        <f>VLOOKUP($B$2,武魂升星!$C$21:$D$27,2,0)</f>
        <v>0.48</v>
      </c>
      <c r="BC149">
        <f>VLOOKUP($B$2,武魂升星!$C$21:$D$27,2,0)</f>
        <v>0.48</v>
      </c>
      <c r="BD149">
        <f>VLOOKUP($B$2,武魂升星!$C$21:$D$27,2,0)</f>
        <v>0.48</v>
      </c>
      <c r="BE149">
        <f>VLOOKUP($B$2,武魂升星!$C$21:$D$27,2,0)</f>
        <v>0.48</v>
      </c>
      <c r="BF149">
        <f>VLOOKUP($B$2,武魂升星!$C$21:$D$27,2,0)</f>
        <v>0.48</v>
      </c>
      <c r="BG149">
        <f>VLOOKUP($B$2,武魂升星!$C$21:$D$27,2,0)</f>
        <v>0.48</v>
      </c>
      <c r="BH149">
        <f>VLOOKUP($B$2,武魂升星!$C$21:$D$27,2,0)</f>
        <v>0.48</v>
      </c>
      <c r="BI149">
        <f>VLOOKUP($B$2,武魂升星!$C$21:$D$27,2,0)</f>
        <v>0.48</v>
      </c>
      <c r="BJ149">
        <f>VLOOKUP($B$2,武魂升星!$C$21:$D$27,2,0)</f>
        <v>0.48</v>
      </c>
      <c r="BK149">
        <f>VLOOKUP($B$2,武魂升星!$C$21:$D$27,2,0)</f>
        <v>0.48</v>
      </c>
      <c r="BL149">
        <f>VLOOKUP($B$2,武魂升星!$C$21:$D$27,2,0)</f>
        <v>0.48</v>
      </c>
      <c r="BM149">
        <f>VLOOKUP($B$2,武魂升星!$C$21:$D$27,2,0)</f>
        <v>0.48</v>
      </c>
    </row>
    <row r="150" spans="2:65" x14ac:dyDescent="0.2">
      <c r="B150">
        <v>146</v>
      </c>
      <c r="D150">
        <f>武魂升阶!D150*(1+VLOOKUP($B$1,武魂升星!$C$13:$Q$19,D$2,0))+VLOOKUP($B$1,武魂升星!$C$5:$Q$11,D$2,0)</f>
        <v>27071.754000000001</v>
      </c>
      <c r="E150">
        <f>武魂升阶!E150*(1+VLOOKUP($B$1,武魂升星!$C$13:$Q$19,E$2,0))+VLOOKUP($B$1,武魂升星!$C$5:$Q$11,E$2,0)</f>
        <v>7931.6860000000006</v>
      </c>
      <c r="F150">
        <f>武魂升阶!F150*(1+VLOOKUP($B$1,武魂升星!$C$13:$Q$19,F$2,0))+VLOOKUP($B$1,武魂升星!$C$5:$Q$11,F$2,0)</f>
        <v>2430.1239999999998</v>
      </c>
      <c r="G150">
        <f>武魂升阶!G150*(1+VLOOKUP($B$1,武魂升星!$C$13:$Q$19,G$2,0))+VLOOKUP($B$1,武魂升星!$C$5:$Q$11,G$2,0)</f>
        <v>2430.1239999999998</v>
      </c>
      <c r="H150">
        <f>武魂升阶!H150*(1+VLOOKUP($B$1,武魂升星!$C$13:$Q$19,H$2,0))+VLOOKUP($B$1,武魂升星!$C$5:$Q$11,H$2,0)</f>
        <v>550.37</v>
      </c>
      <c r="I150">
        <f>武魂升阶!I150*(1+VLOOKUP($B$1,武魂升星!$C$13:$Q$19,I$2,0))+VLOOKUP($B$1,武魂升星!$C$5:$Q$11,I$2,0)</f>
        <v>550.37</v>
      </c>
      <c r="J150">
        <f>武魂升阶!J150*(1+VLOOKUP($B$1,武魂升星!$C$13:$Q$19,J$2,0))+VLOOKUP($B$1,武魂升星!$C$5:$Q$11,J$2,0)</f>
        <v>552.226</v>
      </c>
      <c r="K150">
        <f>武魂升阶!K150*(1+VLOOKUP($B$1,武魂升星!$C$13:$Q$19,K$2,0))+VLOOKUP($B$1,武魂升星!$C$5:$Q$11,K$2,0)</f>
        <v>550.37</v>
      </c>
      <c r="L150">
        <f>武魂升阶!L150*(1+VLOOKUP($B$1,武魂升星!$C$13:$Q$19,L$2,0))+VLOOKUP($B$1,武魂升星!$C$5:$Q$11,L$2,0)</f>
        <v>550.37</v>
      </c>
      <c r="M150">
        <f>武魂升阶!M150*(1+VLOOKUP($B$1,武魂升星!$C$13:$Q$19,M$2,0))+VLOOKUP($B$1,武魂升星!$C$5:$Q$11,M$2,0)</f>
        <v>550.37</v>
      </c>
      <c r="N150">
        <f>武魂升阶!N150*(1+VLOOKUP($B$1,武魂升星!$C$13:$Q$19,N$2,0))+VLOOKUP($B$1,武魂升星!$C$5:$Q$11,N$2,0)</f>
        <v>0</v>
      </c>
      <c r="O150">
        <f>武魂升阶!O150*(1+VLOOKUP($B$1,武魂升星!$C$13:$Q$19,O$2,0))+VLOOKUP($B$1,武魂升星!$C$5:$Q$11,O$2,0)</f>
        <v>0</v>
      </c>
      <c r="P150">
        <f>武魂升阶!P150*(1+VLOOKUP($B$1,武魂升星!$C$13:$Q$19,P$2,0))+VLOOKUP($B$1,武魂升星!$C$5:$Q$11,P$2,0)</f>
        <v>951.24</v>
      </c>
      <c r="Q150">
        <f>武魂升阶!Q150*(1+VLOOKUP($B$1,武魂升星!$C$13:$Q$19,Q$2,0))+VLOOKUP($B$1,武魂升星!$C$5:$Q$11,Q$2,0)</f>
        <v>951.24</v>
      </c>
      <c r="T150">
        <f>武魂升阶!T150*(1+VLOOKUP($B$1,武魂升星!$C$13:$Q$19,T$2,0))+VLOOKUP($B$1,武魂升星!$C$5:$Q$11,T$2,0)</f>
        <v>25012.135999999999</v>
      </c>
      <c r="U150">
        <f>武魂升阶!U150*(1+VLOOKUP($B$1,武魂升星!$C$13:$Q$19,U$2,0))+VLOOKUP($B$1,武魂升星!$C$5:$Q$11,U$2,0)</f>
        <v>8269.43</v>
      </c>
      <c r="V150">
        <f>武魂升阶!V150*(1+VLOOKUP($B$1,武魂升星!$C$13:$Q$19,V$2,0))+VLOOKUP($B$1,武魂升星!$C$5:$Q$11,V$2,0)</f>
        <v>2172.4440000000004</v>
      </c>
      <c r="W150">
        <f>武魂升阶!W150*(1+VLOOKUP($B$1,武魂升星!$C$13:$Q$19,W$2,0))+VLOOKUP($B$1,武魂升星!$C$5:$Q$11,W$2,0)</f>
        <v>2172.4440000000004</v>
      </c>
      <c r="X150">
        <f>武魂升阶!X150*(1+VLOOKUP($B$1,武魂升星!$C$13:$Q$19,X$2,0))+VLOOKUP($B$1,武魂升星!$C$5:$Q$11,X$2,0)</f>
        <v>541.09</v>
      </c>
      <c r="Y150">
        <f>武魂升阶!Y150*(1+VLOOKUP($B$1,武魂升星!$C$13:$Q$19,Y$2,0))+VLOOKUP($B$1,武魂升星!$C$5:$Q$11,Y$2,0)</f>
        <v>541.09</v>
      </c>
      <c r="Z150">
        <f>武魂升阶!Z150*(1+VLOOKUP($B$1,武魂升星!$C$13:$Q$19,Z$2,0))+VLOOKUP($B$1,武魂升星!$C$5:$Q$11,Z$2,0)</f>
        <v>561.50599999999997</v>
      </c>
      <c r="AA150">
        <f>武魂升阶!AA150*(1+VLOOKUP($B$1,武魂升星!$C$13:$Q$19,AA$2,0))+VLOOKUP($B$1,武魂升星!$C$5:$Q$11,AA$2,0)</f>
        <v>559.65000000000009</v>
      </c>
      <c r="AB150">
        <f>武魂升阶!AB150*(1+VLOOKUP($B$1,武魂升星!$C$13:$Q$19,AB$2,0))+VLOOKUP($B$1,武魂升星!$C$5:$Q$11,AB$2,0)</f>
        <v>550.37</v>
      </c>
      <c r="AC150">
        <f>武魂升阶!AC150*(1+VLOOKUP($B$1,武魂升星!$C$13:$Q$19,AC$2,0))+VLOOKUP($B$1,武魂升星!$C$5:$Q$11,AC$2,0)</f>
        <v>550.37</v>
      </c>
      <c r="AD150">
        <f>武魂升阶!AD150*(1+VLOOKUP($B$1,武魂升星!$C$13:$Q$19,AD$2,0))+VLOOKUP($B$1,武魂升星!$C$5:$Q$11,AD$2,0)</f>
        <v>0</v>
      </c>
      <c r="AE150">
        <f>武魂升阶!AE150*(1+VLOOKUP($B$1,武魂升星!$C$13:$Q$19,AE$2,0))+VLOOKUP($B$1,武魂升星!$C$5:$Q$11,AE$2,0)</f>
        <v>0</v>
      </c>
      <c r="AF150">
        <f>武魂升阶!AF150*(1+VLOOKUP($B$1,武魂升星!$C$13:$Q$19,AF$2,0))+VLOOKUP($B$1,武魂升星!$C$5:$Q$11,AF$2,0)</f>
        <v>951.24</v>
      </c>
      <c r="AG150">
        <f>武魂升阶!AG150*(1+VLOOKUP($B$1,武魂升星!$C$13:$Q$19,AG$2,0))+VLOOKUP($B$1,武魂升星!$C$5:$Q$11,AG$2,0)</f>
        <v>951.24</v>
      </c>
      <c r="AJ150">
        <f>武魂升阶!AJ150*(1+VLOOKUP($B$1,武魂升星!$C$13:$Q$19,AJ$2,0))+VLOOKUP($B$1,武魂升星!$C$5:$Q$11,AJ$2,0)</f>
        <v>22952.518000000004</v>
      </c>
      <c r="AK150">
        <f>武魂升阶!AK150*(1+VLOOKUP($B$1,武魂升星!$C$13:$Q$19,AK$2,0))+VLOOKUP($B$1,武魂升星!$C$5:$Q$11,AK$2,0)</f>
        <v>8613.8179999999993</v>
      </c>
      <c r="AL150">
        <f>武魂升阶!AL150*(1+VLOOKUP($B$1,武魂升星!$C$13:$Q$19,AL$2,0))+VLOOKUP($B$1,武魂升星!$C$5:$Q$11,AL$2,0)</f>
        <v>1929.212</v>
      </c>
      <c r="AM150">
        <f>武魂升阶!AM150*(1+VLOOKUP($B$1,武魂升星!$C$13:$Q$19,AM$2,0))+VLOOKUP($B$1,武魂升星!$C$5:$Q$11,AM$2,0)</f>
        <v>1929.212</v>
      </c>
      <c r="AN150">
        <f>武魂升阶!AN150*(1+VLOOKUP($B$1,武魂升星!$C$13:$Q$19,AN$2,0))+VLOOKUP($B$1,武魂升星!$C$5:$Q$11,AN$2,0)</f>
        <v>550.37</v>
      </c>
      <c r="AO150">
        <f>武魂升阶!AO150*(1+VLOOKUP($B$1,武魂升星!$C$13:$Q$19,AO$2,0))+VLOOKUP($B$1,武魂升星!$C$5:$Q$11,AO$2,0)</f>
        <v>550.37</v>
      </c>
      <c r="AP150">
        <f>武魂升阶!AP150*(1+VLOOKUP($B$1,武魂升星!$C$13:$Q$19,AP$2,0))+VLOOKUP($B$1,武魂升星!$C$5:$Q$11,AP$2,0)</f>
        <v>552.226</v>
      </c>
      <c r="AQ150">
        <f>武魂升阶!AQ150*(1+VLOOKUP($B$1,武魂升星!$C$13:$Q$19,AQ$2,0))+VLOOKUP($B$1,武魂升星!$C$5:$Q$11,AQ$2,0)</f>
        <v>550.37</v>
      </c>
      <c r="AR150">
        <f>武魂升阶!AR150*(1+VLOOKUP($B$1,武魂升星!$C$13:$Q$19,AR$2,0))+VLOOKUP($B$1,武魂升星!$C$5:$Q$11,AR$2,0)</f>
        <v>550.37</v>
      </c>
      <c r="AS150">
        <f>武魂升阶!AS150*(1+VLOOKUP($B$1,武魂升星!$C$13:$Q$19,AS$2,0))+VLOOKUP($B$1,武魂升星!$C$5:$Q$11,AS$2,0)</f>
        <v>550.37</v>
      </c>
      <c r="AT150">
        <f>武魂升阶!AT150*(1+VLOOKUP($B$1,武魂升星!$C$13:$Q$19,AT$2,0))+VLOOKUP($B$1,武魂升星!$C$5:$Q$11,AT$2,0)</f>
        <v>0</v>
      </c>
      <c r="AU150">
        <f>武魂升阶!AU150*(1+VLOOKUP($B$1,武魂升星!$C$13:$Q$19,AU$2,0))+VLOOKUP($B$1,武魂升星!$C$5:$Q$11,AU$2,0)</f>
        <v>0</v>
      </c>
      <c r="AV150">
        <f>武魂升阶!AV150*(1+VLOOKUP($B$1,武魂升星!$C$13:$Q$19,AV$2,0))+VLOOKUP($B$1,武魂升星!$C$5:$Q$11,AV$2,0)</f>
        <v>951.24</v>
      </c>
      <c r="AW150">
        <f>武魂升阶!AW150*(1+VLOOKUP($B$1,武魂升星!$C$13:$Q$19,AW$2,0))+VLOOKUP($B$1,武魂升星!$C$5:$Q$11,AW$2,0)</f>
        <v>951.24</v>
      </c>
      <c r="AZ150">
        <f>VLOOKUP($B$2,武魂升星!$C$21:$D$27,2,0)</f>
        <v>0.48</v>
      </c>
      <c r="BA150">
        <f>VLOOKUP($B$2,武魂升星!$C$21:$D$27,2,0)</f>
        <v>0.48</v>
      </c>
      <c r="BB150">
        <f>VLOOKUP($B$2,武魂升星!$C$21:$D$27,2,0)</f>
        <v>0.48</v>
      </c>
      <c r="BC150">
        <f>VLOOKUP($B$2,武魂升星!$C$21:$D$27,2,0)</f>
        <v>0.48</v>
      </c>
      <c r="BD150">
        <f>VLOOKUP($B$2,武魂升星!$C$21:$D$27,2,0)</f>
        <v>0.48</v>
      </c>
      <c r="BE150">
        <f>VLOOKUP($B$2,武魂升星!$C$21:$D$27,2,0)</f>
        <v>0.48</v>
      </c>
      <c r="BF150">
        <f>VLOOKUP($B$2,武魂升星!$C$21:$D$27,2,0)</f>
        <v>0.48</v>
      </c>
      <c r="BG150">
        <f>VLOOKUP($B$2,武魂升星!$C$21:$D$27,2,0)</f>
        <v>0.48</v>
      </c>
      <c r="BH150">
        <f>VLOOKUP($B$2,武魂升星!$C$21:$D$27,2,0)</f>
        <v>0.48</v>
      </c>
      <c r="BI150">
        <f>VLOOKUP($B$2,武魂升星!$C$21:$D$27,2,0)</f>
        <v>0.48</v>
      </c>
      <c r="BJ150">
        <f>VLOOKUP($B$2,武魂升星!$C$21:$D$27,2,0)</f>
        <v>0.48</v>
      </c>
      <c r="BK150">
        <f>VLOOKUP($B$2,武魂升星!$C$21:$D$27,2,0)</f>
        <v>0.48</v>
      </c>
      <c r="BL150">
        <f>VLOOKUP($B$2,武魂升星!$C$21:$D$27,2,0)</f>
        <v>0.48</v>
      </c>
      <c r="BM150">
        <f>VLOOKUP($B$2,武魂升星!$C$21:$D$27,2,0)</f>
        <v>0.48</v>
      </c>
    </row>
    <row r="151" spans="2:65" x14ac:dyDescent="0.2">
      <c r="B151">
        <v>147</v>
      </c>
      <c r="D151">
        <f>武魂升阶!D151*(1+VLOOKUP($B$1,武魂升星!$C$13:$Q$19,D$2,0))+VLOOKUP($B$1,武魂升星!$C$5:$Q$11,D$2,0)</f>
        <v>27203.754000000001</v>
      </c>
      <c r="E151">
        <f>武魂升阶!E151*(1+VLOOKUP($B$1,武魂升星!$C$13:$Q$19,E$2,0))+VLOOKUP($B$1,武魂升星!$C$5:$Q$11,E$2,0)</f>
        <v>7966.8860000000004</v>
      </c>
      <c r="F151">
        <f>武魂升阶!F151*(1+VLOOKUP($B$1,武魂升星!$C$13:$Q$19,F$2,0))+VLOOKUP($B$1,武魂升星!$C$5:$Q$11,F$2,0)</f>
        <v>2441.3240000000001</v>
      </c>
      <c r="G151">
        <f>武魂升阶!G151*(1+VLOOKUP($B$1,武魂升星!$C$13:$Q$19,G$2,0))+VLOOKUP($B$1,武魂升星!$C$5:$Q$11,G$2,0)</f>
        <v>2441.3240000000001</v>
      </c>
      <c r="H151">
        <f>武魂升阶!H151*(1+VLOOKUP($B$1,武魂升星!$C$13:$Q$19,H$2,0))+VLOOKUP($B$1,武魂升星!$C$5:$Q$11,H$2,0)</f>
        <v>553.57000000000005</v>
      </c>
      <c r="I151">
        <f>武魂升阶!I151*(1+VLOOKUP($B$1,武魂升星!$C$13:$Q$19,I$2,0))+VLOOKUP($B$1,武魂升星!$C$5:$Q$11,I$2,0)</f>
        <v>553.57000000000005</v>
      </c>
      <c r="J151">
        <f>武魂升阶!J151*(1+VLOOKUP($B$1,武魂升星!$C$13:$Q$19,J$2,0))+VLOOKUP($B$1,武魂升星!$C$5:$Q$11,J$2,0)</f>
        <v>555.42600000000004</v>
      </c>
      <c r="K151">
        <f>武魂升阶!K151*(1+VLOOKUP($B$1,武魂升星!$C$13:$Q$19,K$2,0))+VLOOKUP($B$1,武魂升星!$C$5:$Q$11,K$2,0)</f>
        <v>553.57000000000005</v>
      </c>
      <c r="L151">
        <f>武魂升阶!L151*(1+VLOOKUP($B$1,武魂升星!$C$13:$Q$19,L$2,0))+VLOOKUP($B$1,武魂升星!$C$5:$Q$11,L$2,0)</f>
        <v>553.57000000000005</v>
      </c>
      <c r="M151">
        <f>武魂升阶!M151*(1+VLOOKUP($B$1,武魂升星!$C$13:$Q$19,M$2,0))+VLOOKUP($B$1,武魂升星!$C$5:$Q$11,M$2,0)</f>
        <v>553.57000000000005</v>
      </c>
      <c r="N151">
        <f>武魂升阶!N151*(1+VLOOKUP($B$1,武魂升星!$C$13:$Q$19,N$2,0))+VLOOKUP($B$1,武魂升星!$C$5:$Q$11,N$2,0)</f>
        <v>0</v>
      </c>
      <c r="O151">
        <f>武魂升阶!O151*(1+VLOOKUP($B$1,武魂升星!$C$13:$Q$19,O$2,0))+VLOOKUP($B$1,武魂升星!$C$5:$Q$11,O$2,0)</f>
        <v>0</v>
      </c>
      <c r="P151">
        <f>武魂升阶!P151*(1+VLOOKUP($B$1,武魂升星!$C$13:$Q$19,P$2,0))+VLOOKUP($B$1,武魂升星!$C$5:$Q$11,P$2,0)</f>
        <v>957.24</v>
      </c>
      <c r="Q151">
        <f>武魂升阶!Q151*(1+VLOOKUP($B$1,武魂升星!$C$13:$Q$19,Q$2,0))+VLOOKUP($B$1,武魂升星!$C$5:$Q$11,Q$2,0)</f>
        <v>957.24</v>
      </c>
      <c r="T151">
        <f>武魂升阶!T151*(1+VLOOKUP($B$1,武魂升星!$C$13:$Q$19,T$2,0))+VLOOKUP($B$1,武魂升星!$C$5:$Q$11,T$2,0)</f>
        <v>25130.936000000002</v>
      </c>
      <c r="U151">
        <f>武魂升阶!U151*(1+VLOOKUP($B$1,武魂升星!$C$13:$Q$19,U$2,0))+VLOOKUP($B$1,武魂升星!$C$5:$Q$11,U$2,0)</f>
        <v>8306.8300000000017</v>
      </c>
      <c r="V151">
        <f>武魂升阶!V151*(1+VLOOKUP($B$1,武魂升星!$C$13:$Q$19,V$2,0))+VLOOKUP($B$1,武魂升星!$C$5:$Q$11,V$2,0)</f>
        <v>2182.0439999999999</v>
      </c>
      <c r="W151">
        <f>武魂升阶!W151*(1+VLOOKUP($B$1,武魂升星!$C$13:$Q$19,W$2,0))+VLOOKUP($B$1,武魂升星!$C$5:$Q$11,W$2,0)</f>
        <v>2182.0439999999999</v>
      </c>
      <c r="X151">
        <f>武魂升阶!X151*(1+VLOOKUP($B$1,武魂升星!$C$13:$Q$19,X$2,0))+VLOOKUP($B$1,武魂升星!$C$5:$Q$11,X$2,0)</f>
        <v>544.29000000000008</v>
      </c>
      <c r="Y151">
        <f>武魂升阶!Y151*(1+VLOOKUP($B$1,武魂升星!$C$13:$Q$19,Y$2,0))+VLOOKUP($B$1,武魂升星!$C$5:$Q$11,Y$2,0)</f>
        <v>544.29000000000008</v>
      </c>
      <c r="Z151">
        <f>武魂升阶!Z151*(1+VLOOKUP($B$1,武魂升星!$C$13:$Q$19,Z$2,0))+VLOOKUP($B$1,武魂升星!$C$5:$Q$11,Z$2,0)</f>
        <v>564.70600000000002</v>
      </c>
      <c r="AA151">
        <f>武魂升阶!AA151*(1+VLOOKUP($B$1,武魂升星!$C$13:$Q$19,AA$2,0))+VLOOKUP($B$1,武魂升星!$C$5:$Q$11,AA$2,0)</f>
        <v>562.85</v>
      </c>
      <c r="AB151">
        <f>武魂升阶!AB151*(1+VLOOKUP($B$1,武魂升星!$C$13:$Q$19,AB$2,0))+VLOOKUP($B$1,武魂升星!$C$5:$Q$11,AB$2,0)</f>
        <v>553.57000000000005</v>
      </c>
      <c r="AC151">
        <f>武魂升阶!AC151*(1+VLOOKUP($B$1,武魂升星!$C$13:$Q$19,AC$2,0))+VLOOKUP($B$1,武魂升星!$C$5:$Q$11,AC$2,0)</f>
        <v>553.57000000000005</v>
      </c>
      <c r="AD151">
        <f>武魂升阶!AD151*(1+VLOOKUP($B$1,武魂升星!$C$13:$Q$19,AD$2,0))+VLOOKUP($B$1,武魂升星!$C$5:$Q$11,AD$2,0)</f>
        <v>0</v>
      </c>
      <c r="AE151">
        <f>武魂升阶!AE151*(1+VLOOKUP($B$1,武魂升星!$C$13:$Q$19,AE$2,0))+VLOOKUP($B$1,武魂升星!$C$5:$Q$11,AE$2,0)</f>
        <v>0</v>
      </c>
      <c r="AF151">
        <f>武魂升阶!AF151*(1+VLOOKUP($B$1,武魂升星!$C$13:$Q$19,AF$2,0))+VLOOKUP($B$1,武魂升星!$C$5:$Q$11,AF$2,0)</f>
        <v>957.24</v>
      </c>
      <c r="AG151">
        <f>武魂升阶!AG151*(1+VLOOKUP($B$1,武魂升星!$C$13:$Q$19,AG$2,0))+VLOOKUP($B$1,武魂升星!$C$5:$Q$11,AG$2,0)</f>
        <v>957.24</v>
      </c>
      <c r="AJ151">
        <f>武魂升阶!AJ151*(1+VLOOKUP($B$1,武魂升星!$C$13:$Q$19,AJ$2,0))+VLOOKUP($B$1,武魂升星!$C$5:$Q$11,AJ$2,0)</f>
        <v>23058.118000000002</v>
      </c>
      <c r="AK151">
        <f>武魂升阶!AK151*(1+VLOOKUP($B$1,武魂升星!$C$13:$Q$19,AK$2,0))+VLOOKUP($B$1,武魂升星!$C$5:$Q$11,AK$2,0)</f>
        <v>8653.4180000000015</v>
      </c>
      <c r="AL151">
        <f>武魂升阶!AL151*(1+VLOOKUP($B$1,武魂升星!$C$13:$Q$19,AL$2,0))+VLOOKUP($B$1,武魂升星!$C$5:$Q$11,AL$2,0)</f>
        <v>1937.212</v>
      </c>
      <c r="AM151">
        <f>武魂升阶!AM151*(1+VLOOKUP($B$1,武魂升星!$C$13:$Q$19,AM$2,0))+VLOOKUP($B$1,武魂升星!$C$5:$Q$11,AM$2,0)</f>
        <v>1937.212</v>
      </c>
      <c r="AN151">
        <f>武魂升阶!AN151*(1+VLOOKUP($B$1,武魂升星!$C$13:$Q$19,AN$2,0))+VLOOKUP($B$1,武魂升星!$C$5:$Q$11,AN$2,0)</f>
        <v>553.57000000000005</v>
      </c>
      <c r="AO151">
        <f>武魂升阶!AO151*(1+VLOOKUP($B$1,武魂升星!$C$13:$Q$19,AO$2,0))+VLOOKUP($B$1,武魂升星!$C$5:$Q$11,AO$2,0)</f>
        <v>553.57000000000005</v>
      </c>
      <c r="AP151">
        <f>武魂升阶!AP151*(1+VLOOKUP($B$1,武魂升星!$C$13:$Q$19,AP$2,0))+VLOOKUP($B$1,武魂升星!$C$5:$Q$11,AP$2,0)</f>
        <v>555.42600000000004</v>
      </c>
      <c r="AQ151">
        <f>武魂升阶!AQ151*(1+VLOOKUP($B$1,武魂升星!$C$13:$Q$19,AQ$2,0))+VLOOKUP($B$1,武魂升星!$C$5:$Q$11,AQ$2,0)</f>
        <v>553.57000000000005</v>
      </c>
      <c r="AR151">
        <f>武魂升阶!AR151*(1+VLOOKUP($B$1,武魂升星!$C$13:$Q$19,AR$2,0))+VLOOKUP($B$1,武魂升星!$C$5:$Q$11,AR$2,0)</f>
        <v>553.57000000000005</v>
      </c>
      <c r="AS151">
        <f>武魂升阶!AS151*(1+VLOOKUP($B$1,武魂升星!$C$13:$Q$19,AS$2,0))+VLOOKUP($B$1,武魂升星!$C$5:$Q$11,AS$2,0)</f>
        <v>553.57000000000005</v>
      </c>
      <c r="AT151">
        <f>武魂升阶!AT151*(1+VLOOKUP($B$1,武魂升星!$C$13:$Q$19,AT$2,0))+VLOOKUP($B$1,武魂升星!$C$5:$Q$11,AT$2,0)</f>
        <v>0</v>
      </c>
      <c r="AU151">
        <f>武魂升阶!AU151*(1+VLOOKUP($B$1,武魂升星!$C$13:$Q$19,AU$2,0))+VLOOKUP($B$1,武魂升星!$C$5:$Q$11,AU$2,0)</f>
        <v>0</v>
      </c>
      <c r="AV151">
        <f>武魂升阶!AV151*(1+VLOOKUP($B$1,武魂升星!$C$13:$Q$19,AV$2,0))+VLOOKUP($B$1,武魂升星!$C$5:$Q$11,AV$2,0)</f>
        <v>957.24</v>
      </c>
      <c r="AW151">
        <f>武魂升阶!AW151*(1+VLOOKUP($B$1,武魂升星!$C$13:$Q$19,AW$2,0))+VLOOKUP($B$1,武魂升星!$C$5:$Q$11,AW$2,0)</f>
        <v>957.24</v>
      </c>
      <c r="AZ151">
        <f>VLOOKUP($B$2,武魂升星!$C$21:$D$27,2,0)</f>
        <v>0.48</v>
      </c>
      <c r="BA151">
        <f>VLOOKUP($B$2,武魂升星!$C$21:$D$27,2,0)</f>
        <v>0.48</v>
      </c>
      <c r="BB151">
        <f>VLOOKUP($B$2,武魂升星!$C$21:$D$27,2,0)</f>
        <v>0.48</v>
      </c>
      <c r="BC151">
        <f>VLOOKUP($B$2,武魂升星!$C$21:$D$27,2,0)</f>
        <v>0.48</v>
      </c>
      <c r="BD151">
        <f>VLOOKUP($B$2,武魂升星!$C$21:$D$27,2,0)</f>
        <v>0.48</v>
      </c>
      <c r="BE151">
        <f>VLOOKUP($B$2,武魂升星!$C$21:$D$27,2,0)</f>
        <v>0.48</v>
      </c>
      <c r="BF151">
        <f>VLOOKUP($B$2,武魂升星!$C$21:$D$27,2,0)</f>
        <v>0.48</v>
      </c>
      <c r="BG151">
        <f>VLOOKUP($B$2,武魂升星!$C$21:$D$27,2,0)</f>
        <v>0.48</v>
      </c>
      <c r="BH151">
        <f>VLOOKUP($B$2,武魂升星!$C$21:$D$27,2,0)</f>
        <v>0.48</v>
      </c>
      <c r="BI151">
        <f>VLOOKUP($B$2,武魂升星!$C$21:$D$27,2,0)</f>
        <v>0.48</v>
      </c>
      <c r="BJ151">
        <f>VLOOKUP($B$2,武魂升星!$C$21:$D$27,2,0)</f>
        <v>0.48</v>
      </c>
      <c r="BK151">
        <f>VLOOKUP($B$2,武魂升星!$C$21:$D$27,2,0)</f>
        <v>0.48</v>
      </c>
      <c r="BL151">
        <f>VLOOKUP($B$2,武魂升星!$C$21:$D$27,2,0)</f>
        <v>0.48</v>
      </c>
      <c r="BM151">
        <f>VLOOKUP($B$2,武魂升星!$C$21:$D$27,2,0)</f>
        <v>0.48</v>
      </c>
    </row>
    <row r="152" spans="2:65" x14ac:dyDescent="0.2">
      <c r="B152">
        <v>148</v>
      </c>
      <c r="D152">
        <f>武魂升阶!D152*(1+VLOOKUP($B$1,武魂升星!$C$13:$Q$19,D$2,0))+VLOOKUP($B$1,武魂升星!$C$5:$Q$11,D$2,0)</f>
        <v>27335.754000000001</v>
      </c>
      <c r="E152">
        <f>武魂升阶!E152*(1+VLOOKUP($B$1,武魂升星!$C$13:$Q$19,E$2,0))+VLOOKUP($B$1,武魂升星!$C$5:$Q$11,E$2,0)</f>
        <v>8002.0860000000002</v>
      </c>
      <c r="F152">
        <f>武魂升阶!F152*(1+VLOOKUP($B$1,武魂升星!$C$13:$Q$19,F$2,0))+VLOOKUP($B$1,武魂升星!$C$5:$Q$11,F$2,0)</f>
        <v>2452.5240000000003</v>
      </c>
      <c r="G152">
        <f>武魂升阶!G152*(1+VLOOKUP($B$1,武魂升星!$C$13:$Q$19,G$2,0))+VLOOKUP($B$1,武魂升星!$C$5:$Q$11,G$2,0)</f>
        <v>2452.5240000000003</v>
      </c>
      <c r="H152">
        <f>武魂升阶!H152*(1+VLOOKUP($B$1,武魂升星!$C$13:$Q$19,H$2,0))+VLOOKUP($B$1,武魂升星!$C$5:$Q$11,H$2,0)</f>
        <v>556.7700000000001</v>
      </c>
      <c r="I152">
        <f>武魂升阶!I152*(1+VLOOKUP($B$1,武魂升星!$C$13:$Q$19,I$2,0))+VLOOKUP($B$1,武魂升星!$C$5:$Q$11,I$2,0)</f>
        <v>556.7700000000001</v>
      </c>
      <c r="J152">
        <f>武魂升阶!J152*(1+VLOOKUP($B$1,武魂升星!$C$13:$Q$19,J$2,0))+VLOOKUP($B$1,武魂升星!$C$5:$Q$11,J$2,0)</f>
        <v>558.62599999999998</v>
      </c>
      <c r="K152">
        <f>武魂升阶!K152*(1+VLOOKUP($B$1,武魂升星!$C$13:$Q$19,K$2,0))+VLOOKUP($B$1,武魂升星!$C$5:$Q$11,K$2,0)</f>
        <v>556.7700000000001</v>
      </c>
      <c r="L152">
        <f>武魂升阶!L152*(1+VLOOKUP($B$1,武魂升星!$C$13:$Q$19,L$2,0))+VLOOKUP($B$1,武魂升星!$C$5:$Q$11,L$2,0)</f>
        <v>556.7700000000001</v>
      </c>
      <c r="M152">
        <f>武魂升阶!M152*(1+VLOOKUP($B$1,武魂升星!$C$13:$Q$19,M$2,0))+VLOOKUP($B$1,武魂升星!$C$5:$Q$11,M$2,0)</f>
        <v>556.7700000000001</v>
      </c>
      <c r="N152">
        <f>武魂升阶!N152*(1+VLOOKUP($B$1,武魂升星!$C$13:$Q$19,N$2,0))+VLOOKUP($B$1,武魂升星!$C$5:$Q$11,N$2,0)</f>
        <v>0</v>
      </c>
      <c r="O152">
        <f>武魂升阶!O152*(1+VLOOKUP($B$1,武魂升星!$C$13:$Q$19,O$2,0))+VLOOKUP($B$1,武魂升星!$C$5:$Q$11,O$2,0)</f>
        <v>0</v>
      </c>
      <c r="P152">
        <f>武魂升阶!P152*(1+VLOOKUP($B$1,武魂升星!$C$13:$Q$19,P$2,0))+VLOOKUP($B$1,武魂升星!$C$5:$Q$11,P$2,0)</f>
        <v>963.24</v>
      </c>
      <c r="Q152">
        <f>武魂升阶!Q152*(1+VLOOKUP($B$1,武魂升星!$C$13:$Q$19,Q$2,0))+VLOOKUP($B$1,武魂升星!$C$5:$Q$11,Q$2,0)</f>
        <v>963.24</v>
      </c>
      <c r="T152">
        <f>武魂升阶!T152*(1+VLOOKUP($B$1,武魂升星!$C$13:$Q$19,T$2,0))+VLOOKUP($B$1,武魂升星!$C$5:$Q$11,T$2,0)</f>
        <v>25249.736000000004</v>
      </c>
      <c r="U152">
        <f>武魂升阶!U152*(1+VLOOKUP($B$1,武魂升星!$C$13:$Q$19,U$2,0))+VLOOKUP($B$1,武魂升星!$C$5:$Q$11,U$2,0)</f>
        <v>8344.23</v>
      </c>
      <c r="V152">
        <f>武魂升阶!V152*(1+VLOOKUP($B$1,武魂升星!$C$13:$Q$19,V$2,0))+VLOOKUP($B$1,武魂升星!$C$5:$Q$11,V$2,0)</f>
        <v>2191.6440000000002</v>
      </c>
      <c r="W152">
        <f>武魂升阶!W152*(1+VLOOKUP($B$1,武魂升星!$C$13:$Q$19,W$2,0))+VLOOKUP($B$1,武魂升星!$C$5:$Q$11,W$2,0)</f>
        <v>2191.6440000000002</v>
      </c>
      <c r="X152">
        <f>武魂升阶!X152*(1+VLOOKUP($B$1,武魂升星!$C$13:$Q$19,X$2,0))+VLOOKUP($B$1,武魂升星!$C$5:$Q$11,X$2,0)</f>
        <v>547.49</v>
      </c>
      <c r="Y152">
        <f>武魂升阶!Y152*(1+VLOOKUP($B$1,武魂升星!$C$13:$Q$19,Y$2,0))+VLOOKUP($B$1,武魂升星!$C$5:$Q$11,Y$2,0)</f>
        <v>547.49</v>
      </c>
      <c r="Z152">
        <f>武魂升阶!Z152*(1+VLOOKUP($B$1,武魂升星!$C$13:$Q$19,Z$2,0))+VLOOKUP($B$1,武魂升星!$C$5:$Q$11,Z$2,0)</f>
        <v>567.90600000000006</v>
      </c>
      <c r="AA152">
        <f>武魂升阶!AA152*(1+VLOOKUP($B$1,武魂升星!$C$13:$Q$19,AA$2,0))+VLOOKUP($B$1,武魂升星!$C$5:$Q$11,AA$2,0)</f>
        <v>566.05000000000007</v>
      </c>
      <c r="AB152">
        <f>武魂升阶!AB152*(1+VLOOKUP($B$1,武魂升星!$C$13:$Q$19,AB$2,0))+VLOOKUP($B$1,武魂升星!$C$5:$Q$11,AB$2,0)</f>
        <v>556.7700000000001</v>
      </c>
      <c r="AC152">
        <f>武魂升阶!AC152*(1+VLOOKUP($B$1,武魂升星!$C$13:$Q$19,AC$2,0))+VLOOKUP($B$1,武魂升星!$C$5:$Q$11,AC$2,0)</f>
        <v>556.7700000000001</v>
      </c>
      <c r="AD152">
        <f>武魂升阶!AD152*(1+VLOOKUP($B$1,武魂升星!$C$13:$Q$19,AD$2,0))+VLOOKUP($B$1,武魂升星!$C$5:$Q$11,AD$2,0)</f>
        <v>0</v>
      </c>
      <c r="AE152">
        <f>武魂升阶!AE152*(1+VLOOKUP($B$1,武魂升星!$C$13:$Q$19,AE$2,0))+VLOOKUP($B$1,武魂升星!$C$5:$Q$11,AE$2,0)</f>
        <v>0</v>
      </c>
      <c r="AF152">
        <f>武魂升阶!AF152*(1+VLOOKUP($B$1,武魂升星!$C$13:$Q$19,AF$2,0))+VLOOKUP($B$1,武魂升星!$C$5:$Q$11,AF$2,0)</f>
        <v>963.24</v>
      </c>
      <c r="AG152">
        <f>武魂升阶!AG152*(1+VLOOKUP($B$1,武魂升星!$C$13:$Q$19,AG$2,0))+VLOOKUP($B$1,武魂升星!$C$5:$Q$11,AG$2,0)</f>
        <v>963.24</v>
      </c>
      <c r="AJ152">
        <f>武魂升阶!AJ152*(1+VLOOKUP($B$1,武魂升星!$C$13:$Q$19,AJ$2,0))+VLOOKUP($B$1,武魂升星!$C$5:$Q$11,AJ$2,0)</f>
        <v>23163.718000000001</v>
      </c>
      <c r="AK152">
        <f>武魂升阶!AK152*(1+VLOOKUP($B$1,武魂升星!$C$13:$Q$19,AK$2,0))+VLOOKUP($B$1,武魂升星!$C$5:$Q$11,AK$2,0)</f>
        <v>8693.018</v>
      </c>
      <c r="AL152">
        <f>武魂升阶!AL152*(1+VLOOKUP($B$1,武魂升星!$C$13:$Q$19,AL$2,0))+VLOOKUP($B$1,武魂升星!$C$5:$Q$11,AL$2,0)</f>
        <v>1945.212</v>
      </c>
      <c r="AM152">
        <f>武魂升阶!AM152*(1+VLOOKUP($B$1,武魂升星!$C$13:$Q$19,AM$2,0))+VLOOKUP($B$1,武魂升星!$C$5:$Q$11,AM$2,0)</f>
        <v>1945.212</v>
      </c>
      <c r="AN152">
        <f>武魂升阶!AN152*(1+VLOOKUP($B$1,武魂升星!$C$13:$Q$19,AN$2,0))+VLOOKUP($B$1,武魂升星!$C$5:$Q$11,AN$2,0)</f>
        <v>556.7700000000001</v>
      </c>
      <c r="AO152">
        <f>武魂升阶!AO152*(1+VLOOKUP($B$1,武魂升星!$C$13:$Q$19,AO$2,0))+VLOOKUP($B$1,武魂升星!$C$5:$Q$11,AO$2,0)</f>
        <v>556.7700000000001</v>
      </c>
      <c r="AP152">
        <f>武魂升阶!AP152*(1+VLOOKUP($B$1,武魂升星!$C$13:$Q$19,AP$2,0))+VLOOKUP($B$1,武魂升星!$C$5:$Q$11,AP$2,0)</f>
        <v>558.62599999999998</v>
      </c>
      <c r="AQ152">
        <f>武魂升阶!AQ152*(1+VLOOKUP($B$1,武魂升星!$C$13:$Q$19,AQ$2,0))+VLOOKUP($B$1,武魂升星!$C$5:$Q$11,AQ$2,0)</f>
        <v>556.7700000000001</v>
      </c>
      <c r="AR152">
        <f>武魂升阶!AR152*(1+VLOOKUP($B$1,武魂升星!$C$13:$Q$19,AR$2,0))+VLOOKUP($B$1,武魂升星!$C$5:$Q$11,AR$2,0)</f>
        <v>556.7700000000001</v>
      </c>
      <c r="AS152">
        <f>武魂升阶!AS152*(1+VLOOKUP($B$1,武魂升星!$C$13:$Q$19,AS$2,0))+VLOOKUP($B$1,武魂升星!$C$5:$Q$11,AS$2,0)</f>
        <v>556.7700000000001</v>
      </c>
      <c r="AT152">
        <f>武魂升阶!AT152*(1+VLOOKUP($B$1,武魂升星!$C$13:$Q$19,AT$2,0))+VLOOKUP($B$1,武魂升星!$C$5:$Q$11,AT$2,0)</f>
        <v>0</v>
      </c>
      <c r="AU152">
        <f>武魂升阶!AU152*(1+VLOOKUP($B$1,武魂升星!$C$13:$Q$19,AU$2,0))+VLOOKUP($B$1,武魂升星!$C$5:$Q$11,AU$2,0)</f>
        <v>0</v>
      </c>
      <c r="AV152">
        <f>武魂升阶!AV152*(1+VLOOKUP($B$1,武魂升星!$C$13:$Q$19,AV$2,0))+VLOOKUP($B$1,武魂升星!$C$5:$Q$11,AV$2,0)</f>
        <v>963.24</v>
      </c>
      <c r="AW152">
        <f>武魂升阶!AW152*(1+VLOOKUP($B$1,武魂升星!$C$13:$Q$19,AW$2,0))+VLOOKUP($B$1,武魂升星!$C$5:$Q$11,AW$2,0)</f>
        <v>963.24</v>
      </c>
      <c r="AZ152">
        <f>VLOOKUP($B$2,武魂升星!$C$21:$D$27,2,0)</f>
        <v>0.48</v>
      </c>
      <c r="BA152">
        <f>VLOOKUP($B$2,武魂升星!$C$21:$D$27,2,0)</f>
        <v>0.48</v>
      </c>
      <c r="BB152">
        <f>VLOOKUP($B$2,武魂升星!$C$21:$D$27,2,0)</f>
        <v>0.48</v>
      </c>
      <c r="BC152">
        <f>VLOOKUP($B$2,武魂升星!$C$21:$D$27,2,0)</f>
        <v>0.48</v>
      </c>
      <c r="BD152">
        <f>VLOOKUP($B$2,武魂升星!$C$21:$D$27,2,0)</f>
        <v>0.48</v>
      </c>
      <c r="BE152">
        <f>VLOOKUP($B$2,武魂升星!$C$21:$D$27,2,0)</f>
        <v>0.48</v>
      </c>
      <c r="BF152">
        <f>VLOOKUP($B$2,武魂升星!$C$21:$D$27,2,0)</f>
        <v>0.48</v>
      </c>
      <c r="BG152">
        <f>VLOOKUP($B$2,武魂升星!$C$21:$D$27,2,0)</f>
        <v>0.48</v>
      </c>
      <c r="BH152">
        <f>VLOOKUP($B$2,武魂升星!$C$21:$D$27,2,0)</f>
        <v>0.48</v>
      </c>
      <c r="BI152">
        <f>VLOOKUP($B$2,武魂升星!$C$21:$D$27,2,0)</f>
        <v>0.48</v>
      </c>
      <c r="BJ152">
        <f>VLOOKUP($B$2,武魂升星!$C$21:$D$27,2,0)</f>
        <v>0.48</v>
      </c>
      <c r="BK152">
        <f>VLOOKUP($B$2,武魂升星!$C$21:$D$27,2,0)</f>
        <v>0.48</v>
      </c>
      <c r="BL152">
        <f>VLOOKUP($B$2,武魂升星!$C$21:$D$27,2,0)</f>
        <v>0.48</v>
      </c>
      <c r="BM152">
        <f>VLOOKUP($B$2,武魂升星!$C$21:$D$27,2,0)</f>
        <v>0.48</v>
      </c>
    </row>
    <row r="153" spans="2:65" x14ac:dyDescent="0.2">
      <c r="B153">
        <v>149</v>
      </c>
      <c r="D153">
        <f>武魂升阶!D153*(1+VLOOKUP($B$1,武魂升星!$C$13:$Q$19,D$2,0))+VLOOKUP($B$1,武魂升星!$C$5:$Q$11,D$2,0)</f>
        <v>27467.754000000001</v>
      </c>
      <c r="E153">
        <f>武魂升阶!E153*(1+VLOOKUP($B$1,武魂升星!$C$13:$Q$19,E$2,0))+VLOOKUP($B$1,武魂升星!$C$5:$Q$11,E$2,0)</f>
        <v>8037.286000000001</v>
      </c>
      <c r="F153">
        <f>武魂升阶!F153*(1+VLOOKUP($B$1,武魂升星!$C$13:$Q$19,F$2,0))+VLOOKUP($B$1,武魂升星!$C$5:$Q$11,F$2,0)</f>
        <v>2463.7240000000002</v>
      </c>
      <c r="G153">
        <f>武魂升阶!G153*(1+VLOOKUP($B$1,武魂升星!$C$13:$Q$19,G$2,0))+VLOOKUP($B$1,武魂升星!$C$5:$Q$11,G$2,0)</f>
        <v>2463.7240000000002</v>
      </c>
      <c r="H153">
        <f>武魂升阶!H153*(1+VLOOKUP($B$1,武魂升星!$C$13:$Q$19,H$2,0))+VLOOKUP($B$1,武魂升星!$C$5:$Q$11,H$2,0)</f>
        <v>559.97</v>
      </c>
      <c r="I153">
        <f>武魂升阶!I153*(1+VLOOKUP($B$1,武魂升星!$C$13:$Q$19,I$2,0))+VLOOKUP($B$1,武魂升星!$C$5:$Q$11,I$2,0)</f>
        <v>559.97</v>
      </c>
      <c r="J153">
        <f>武魂升阶!J153*(1+VLOOKUP($B$1,武魂升星!$C$13:$Q$19,J$2,0))+VLOOKUP($B$1,武魂升星!$C$5:$Q$11,J$2,0)</f>
        <v>561.82600000000002</v>
      </c>
      <c r="K153">
        <f>武魂升阶!K153*(1+VLOOKUP($B$1,武魂升星!$C$13:$Q$19,K$2,0))+VLOOKUP($B$1,武魂升星!$C$5:$Q$11,K$2,0)</f>
        <v>559.97</v>
      </c>
      <c r="L153">
        <f>武魂升阶!L153*(1+VLOOKUP($B$1,武魂升星!$C$13:$Q$19,L$2,0))+VLOOKUP($B$1,武魂升星!$C$5:$Q$11,L$2,0)</f>
        <v>559.97</v>
      </c>
      <c r="M153">
        <f>武魂升阶!M153*(1+VLOOKUP($B$1,武魂升星!$C$13:$Q$19,M$2,0))+VLOOKUP($B$1,武魂升星!$C$5:$Q$11,M$2,0)</f>
        <v>559.97</v>
      </c>
      <c r="N153">
        <f>武魂升阶!N153*(1+VLOOKUP($B$1,武魂升星!$C$13:$Q$19,N$2,0))+VLOOKUP($B$1,武魂升星!$C$5:$Q$11,N$2,0)</f>
        <v>0</v>
      </c>
      <c r="O153">
        <f>武魂升阶!O153*(1+VLOOKUP($B$1,武魂升星!$C$13:$Q$19,O$2,0))+VLOOKUP($B$1,武魂升星!$C$5:$Q$11,O$2,0)</f>
        <v>0</v>
      </c>
      <c r="P153">
        <f>武魂升阶!P153*(1+VLOOKUP($B$1,武魂升星!$C$13:$Q$19,P$2,0))+VLOOKUP($B$1,武魂升星!$C$5:$Q$11,P$2,0)</f>
        <v>969.24</v>
      </c>
      <c r="Q153">
        <f>武魂升阶!Q153*(1+VLOOKUP($B$1,武魂升星!$C$13:$Q$19,Q$2,0))+VLOOKUP($B$1,武魂升星!$C$5:$Q$11,Q$2,0)</f>
        <v>969.24</v>
      </c>
      <c r="T153">
        <f>武魂升阶!T153*(1+VLOOKUP($B$1,武魂升星!$C$13:$Q$19,T$2,0))+VLOOKUP($B$1,武魂升星!$C$5:$Q$11,T$2,0)</f>
        <v>25368.536</v>
      </c>
      <c r="U153">
        <f>武魂升阶!U153*(1+VLOOKUP($B$1,武魂升星!$C$13:$Q$19,U$2,0))+VLOOKUP($B$1,武魂升星!$C$5:$Q$11,U$2,0)</f>
        <v>8381.630000000001</v>
      </c>
      <c r="V153">
        <f>武魂升阶!V153*(1+VLOOKUP($B$1,武魂升星!$C$13:$Q$19,V$2,0))+VLOOKUP($B$1,武魂升星!$C$5:$Q$11,V$2,0)</f>
        <v>2201.2440000000001</v>
      </c>
      <c r="W153">
        <f>武魂升阶!W153*(1+VLOOKUP($B$1,武魂升星!$C$13:$Q$19,W$2,0))+VLOOKUP($B$1,武魂升星!$C$5:$Q$11,W$2,0)</f>
        <v>2201.2440000000001</v>
      </c>
      <c r="X153">
        <f>武魂升阶!X153*(1+VLOOKUP($B$1,武魂升星!$C$13:$Q$19,X$2,0))+VLOOKUP($B$1,武魂升星!$C$5:$Q$11,X$2,0)</f>
        <v>550.69000000000005</v>
      </c>
      <c r="Y153">
        <f>武魂升阶!Y153*(1+VLOOKUP($B$1,武魂升星!$C$13:$Q$19,Y$2,0))+VLOOKUP($B$1,武魂升星!$C$5:$Q$11,Y$2,0)</f>
        <v>550.69000000000005</v>
      </c>
      <c r="Z153">
        <f>武魂升阶!Z153*(1+VLOOKUP($B$1,武魂升星!$C$13:$Q$19,Z$2,0))+VLOOKUP($B$1,武魂升星!$C$5:$Q$11,Z$2,0)</f>
        <v>571.10599999999999</v>
      </c>
      <c r="AA153">
        <f>武魂升阶!AA153*(1+VLOOKUP($B$1,武魂升星!$C$13:$Q$19,AA$2,0))+VLOOKUP($B$1,武魂升星!$C$5:$Q$11,AA$2,0)</f>
        <v>569.25000000000011</v>
      </c>
      <c r="AB153">
        <f>武魂升阶!AB153*(1+VLOOKUP($B$1,武魂升星!$C$13:$Q$19,AB$2,0))+VLOOKUP($B$1,武魂升星!$C$5:$Q$11,AB$2,0)</f>
        <v>559.97</v>
      </c>
      <c r="AC153">
        <f>武魂升阶!AC153*(1+VLOOKUP($B$1,武魂升星!$C$13:$Q$19,AC$2,0))+VLOOKUP($B$1,武魂升星!$C$5:$Q$11,AC$2,0)</f>
        <v>559.97</v>
      </c>
      <c r="AD153">
        <f>武魂升阶!AD153*(1+VLOOKUP($B$1,武魂升星!$C$13:$Q$19,AD$2,0))+VLOOKUP($B$1,武魂升星!$C$5:$Q$11,AD$2,0)</f>
        <v>0</v>
      </c>
      <c r="AE153">
        <f>武魂升阶!AE153*(1+VLOOKUP($B$1,武魂升星!$C$13:$Q$19,AE$2,0))+VLOOKUP($B$1,武魂升星!$C$5:$Q$11,AE$2,0)</f>
        <v>0</v>
      </c>
      <c r="AF153">
        <f>武魂升阶!AF153*(1+VLOOKUP($B$1,武魂升星!$C$13:$Q$19,AF$2,0))+VLOOKUP($B$1,武魂升星!$C$5:$Q$11,AF$2,0)</f>
        <v>969.24</v>
      </c>
      <c r="AG153">
        <f>武魂升阶!AG153*(1+VLOOKUP($B$1,武魂升星!$C$13:$Q$19,AG$2,0))+VLOOKUP($B$1,武魂升星!$C$5:$Q$11,AG$2,0)</f>
        <v>969.24</v>
      </c>
      <c r="AJ153">
        <f>武魂升阶!AJ153*(1+VLOOKUP($B$1,武魂升星!$C$13:$Q$19,AJ$2,0))+VLOOKUP($B$1,武魂升星!$C$5:$Q$11,AJ$2,0)</f>
        <v>23269.317999999999</v>
      </c>
      <c r="AK153">
        <f>武魂升阶!AK153*(1+VLOOKUP($B$1,武魂升星!$C$13:$Q$19,AK$2,0))+VLOOKUP($B$1,武魂升星!$C$5:$Q$11,AK$2,0)</f>
        <v>8732.6180000000004</v>
      </c>
      <c r="AL153">
        <f>武魂升阶!AL153*(1+VLOOKUP($B$1,武魂升星!$C$13:$Q$19,AL$2,0))+VLOOKUP($B$1,武魂升星!$C$5:$Q$11,AL$2,0)</f>
        <v>1953.212</v>
      </c>
      <c r="AM153">
        <f>武魂升阶!AM153*(1+VLOOKUP($B$1,武魂升星!$C$13:$Q$19,AM$2,0))+VLOOKUP($B$1,武魂升星!$C$5:$Q$11,AM$2,0)</f>
        <v>1953.212</v>
      </c>
      <c r="AN153">
        <f>武魂升阶!AN153*(1+VLOOKUP($B$1,武魂升星!$C$13:$Q$19,AN$2,0))+VLOOKUP($B$1,武魂升星!$C$5:$Q$11,AN$2,0)</f>
        <v>559.97</v>
      </c>
      <c r="AO153">
        <f>武魂升阶!AO153*(1+VLOOKUP($B$1,武魂升星!$C$13:$Q$19,AO$2,0))+VLOOKUP($B$1,武魂升星!$C$5:$Q$11,AO$2,0)</f>
        <v>559.97</v>
      </c>
      <c r="AP153">
        <f>武魂升阶!AP153*(1+VLOOKUP($B$1,武魂升星!$C$13:$Q$19,AP$2,0))+VLOOKUP($B$1,武魂升星!$C$5:$Q$11,AP$2,0)</f>
        <v>561.82600000000002</v>
      </c>
      <c r="AQ153">
        <f>武魂升阶!AQ153*(1+VLOOKUP($B$1,武魂升星!$C$13:$Q$19,AQ$2,0))+VLOOKUP($B$1,武魂升星!$C$5:$Q$11,AQ$2,0)</f>
        <v>559.97</v>
      </c>
      <c r="AR153">
        <f>武魂升阶!AR153*(1+VLOOKUP($B$1,武魂升星!$C$13:$Q$19,AR$2,0))+VLOOKUP($B$1,武魂升星!$C$5:$Q$11,AR$2,0)</f>
        <v>559.97</v>
      </c>
      <c r="AS153">
        <f>武魂升阶!AS153*(1+VLOOKUP($B$1,武魂升星!$C$13:$Q$19,AS$2,0))+VLOOKUP($B$1,武魂升星!$C$5:$Q$11,AS$2,0)</f>
        <v>559.97</v>
      </c>
      <c r="AT153">
        <f>武魂升阶!AT153*(1+VLOOKUP($B$1,武魂升星!$C$13:$Q$19,AT$2,0))+VLOOKUP($B$1,武魂升星!$C$5:$Q$11,AT$2,0)</f>
        <v>0</v>
      </c>
      <c r="AU153">
        <f>武魂升阶!AU153*(1+VLOOKUP($B$1,武魂升星!$C$13:$Q$19,AU$2,0))+VLOOKUP($B$1,武魂升星!$C$5:$Q$11,AU$2,0)</f>
        <v>0</v>
      </c>
      <c r="AV153">
        <f>武魂升阶!AV153*(1+VLOOKUP($B$1,武魂升星!$C$13:$Q$19,AV$2,0))+VLOOKUP($B$1,武魂升星!$C$5:$Q$11,AV$2,0)</f>
        <v>969.24</v>
      </c>
      <c r="AW153">
        <f>武魂升阶!AW153*(1+VLOOKUP($B$1,武魂升星!$C$13:$Q$19,AW$2,0))+VLOOKUP($B$1,武魂升星!$C$5:$Q$11,AW$2,0)</f>
        <v>969.24</v>
      </c>
      <c r="AZ153">
        <f>VLOOKUP($B$2,武魂升星!$C$21:$D$27,2,0)</f>
        <v>0.48</v>
      </c>
      <c r="BA153">
        <f>VLOOKUP($B$2,武魂升星!$C$21:$D$27,2,0)</f>
        <v>0.48</v>
      </c>
      <c r="BB153">
        <f>VLOOKUP($B$2,武魂升星!$C$21:$D$27,2,0)</f>
        <v>0.48</v>
      </c>
      <c r="BC153">
        <f>VLOOKUP($B$2,武魂升星!$C$21:$D$27,2,0)</f>
        <v>0.48</v>
      </c>
      <c r="BD153">
        <f>VLOOKUP($B$2,武魂升星!$C$21:$D$27,2,0)</f>
        <v>0.48</v>
      </c>
      <c r="BE153">
        <f>VLOOKUP($B$2,武魂升星!$C$21:$D$27,2,0)</f>
        <v>0.48</v>
      </c>
      <c r="BF153">
        <f>VLOOKUP($B$2,武魂升星!$C$21:$D$27,2,0)</f>
        <v>0.48</v>
      </c>
      <c r="BG153">
        <f>VLOOKUP($B$2,武魂升星!$C$21:$D$27,2,0)</f>
        <v>0.48</v>
      </c>
      <c r="BH153">
        <f>VLOOKUP($B$2,武魂升星!$C$21:$D$27,2,0)</f>
        <v>0.48</v>
      </c>
      <c r="BI153">
        <f>VLOOKUP($B$2,武魂升星!$C$21:$D$27,2,0)</f>
        <v>0.48</v>
      </c>
      <c r="BJ153">
        <f>VLOOKUP($B$2,武魂升星!$C$21:$D$27,2,0)</f>
        <v>0.48</v>
      </c>
      <c r="BK153">
        <f>VLOOKUP($B$2,武魂升星!$C$21:$D$27,2,0)</f>
        <v>0.48</v>
      </c>
      <c r="BL153">
        <f>VLOOKUP($B$2,武魂升星!$C$21:$D$27,2,0)</f>
        <v>0.48</v>
      </c>
      <c r="BM153">
        <f>VLOOKUP($B$2,武魂升星!$C$21:$D$27,2,0)</f>
        <v>0.48</v>
      </c>
    </row>
    <row r="154" spans="2:65" x14ac:dyDescent="0.2">
      <c r="B154">
        <v>150</v>
      </c>
      <c r="D154">
        <f>武魂升阶!D154*(1+VLOOKUP($B$1,武魂升星!$C$13:$Q$19,D$2,0))+VLOOKUP($B$1,武魂升星!$C$5:$Q$11,D$2,0)</f>
        <v>27694.794000000002</v>
      </c>
      <c r="E154">
        <f>武魂升阶!E154*(1+VLOOKUP($B$1,武魂升星!$C$13:$Q$19,E$2,0))+VLOOKUP($B$1,武魂升星!$C$5:$Q$11,E$2,0)</f>
        <v>8098.6220000000003</v>
      </c>
      <c r="F154">
        <f>武魂升阶!F154*(1+VLOOKUP($B$1,武魂升星!$C$13:$Q$19,F$2,0))+VLOOKUP($B$1,武魂升星!$C$5:$Q$11,F$2,0)</f>
        <v>2483.5639999999999</v>
      </c>
      <c r="G154">
        <f>武魂升阶!G154*(1+VLOOKUP($B$1,武魂升星!$C$13:$Q$19,G$2,0))+VLOOKUP($B$1,武魂升星!$C$5:$Q$11,G$2,0)</f>
        <v>2483.5639999999999</v>
      </c>
      <c r="H154">
        <f>武魂升阶!H154*(1+VLOOKUP($B$1,武魂升星!$C$13:$Q$19,H$2,0))+VLOOKUP($B$1,武魂升星!$C$5:$Q$11,H$2,0)</f>
        <v>563.81000000000006</v>
      </c>
      <c r="I154">
        <f>武魂升阶!I154*(1+VLOOKUP($B$1,武魂升星!$C$13:$Q$19,I$2,0))+VLOOKUP($B$1,武魂升星!$C$5:$Q$11,I$2,0)</f>
        <v>563.81000000000006</v>
      </c>
      <c r="J154">
        <f>武魂升阶!J154*(1+VLOOKUP($B$1,武魂升星!$C$13:$Q$19,J$2,0))+VLOOKUP($B$1,武魂升星!$C$5:$Q$11,J$2,0)</f>
        <v>565.79399999999998</v>
      </c>
      <c r="K154">
        <f>武魂升阶!K154*(1+VLOOKUP($B$1,武魂升星!$C$13:$Q$19,K$2,0))+VLOOKUP($B$1,武魂升星!$C$5:$Q$11,K$2,0)</f>
        <v>563.81000000000006</v>
      </c>
      <c r="L154">
        <f>武魂升阶!L154*(1+VLOOKUP($B$1,武魂升星!$C$13:$Q$19,L$2,0))+VLOOKUP($B$1,武魂升星!$C$5:$Q$11,L$2,0)</f>
        <v>563.81000000000006</v>
      </c>
      <c r="M154">
        <f>武魂升阶!M154*(1+VLOOKUP($B$1,武魂升星!$C$13:$Q$19,M$2,0))+VLOOKUP($B$1,武魂升星!$C$5:$Q$11,M$2,0)</f>
        <v>563.81000000000006</v>
      </c>
      <c r="N154">
        <f>武魂升阶!N154*(1+VLOOKUP($B$1,武魂升星!$C$13:$Q$19,N$2,0))+VLOOKUP($B$1,武魂升星!$C$5:$Q$11,N$2,0)</f>
        <v>0</v>
      </c>
      <c r="O154">
        <f>武魂升阶!O154*(1+VLOOKUP($B$1,武魂升星!$C$13:$Q$19,O$2,0))+VLOOKUP($B$1,武魂升星!$C$5:$Q$11,O$2,0)</f>
        <v>0</v>
      </c>
      <c r="P154">
        <f>武魂升阶!P154*(1+VLOOKUP($B$1,武魂升星!$C$13:$Q$19,P$2,0))+VLOOKUP($B$1,武魂升星!$C$5:$Q$11,P$2,0)</f>
        <v>980.64</v>
      </c>
      <c r="Q154">
        <f>武魂升阶!Q154*(1+VLOOKUP($B$1,武魂升星!$C$13:$Q$19,Q$2,0))+VLOOKUP($B$1,武魂升星!$C$5:$Q$11,Q$2,0)</f>
        <v>980.64</v>
      </c>
      <c r="T154">
        <f>武魂升阶!T154*(1+VLOOKUP($B$1,武魂升星!$C$13:$Q$19,T$2,0))+VLOOKUP($B$1,武魂升星!$C$5:$Q$11,T$2,0)</f>
        <v>25572.872000000003</v>
      </c>
      <c r="U154">
        <f>武魂升阶!U154*(1+VLOOKUP($B$1,武魂升星!$C$13:$Q$19,U$2,0))+VLOOKUP($B$1,武魂升星!$C$5:$Q$11,U$2,0)</f>
        <v>8446.3539999999994</v>
      </c>
      <c r="V154">
        <f>武魂升阶!V154*(1+VLOOKUP($B$1,武魂升星!$C$13:$Q$19,V$2,0))+VLOOKUP($B$1,武魂升星!$C$5:$Q$11,V$2,0)</f>
        <v>2217.7560000000003</v>
      </c>
      <c r="W154">
        <f>武魂升阶!W154*(1+VLOOKUP($B$1,武魂升星!$C$13:$Q$19,W$2,0))+VLOOKUP($B$1,武魂升星!$C$5:$Q$11,W$2,0)</f>
        <v>2217.7560000000003</v>
      </c>
      <c r="X154">
        <f>武魂升阶!X154*(1+VLOOKUP($B$1,武魂升星!$C$13:$Q$19,X$2,0))+VLOOKUP($B$1,武魂升星!$C$5:$Q$11,X$2,0)</f>
        <v>553.89</v>
      </c>
      <c r="Y154">
        <f>武魂升阶!Y154*(1+VLOOKUP($B$1,武魂升星!$C$13:$Q$19,Y$2,0))+VLOOKUP($B$1,武魂升星!$C$5:$Q$11,Y$2,0)</f>
        <v>553.89</v>
      </c>
      <c r="Z154">
        <f>武魂升阶!Z154*(1+VLOOKUP($B$1,武魂升星!$C$13:$Q$19,Z$2,0))+VLOOKUP($B$1,武魂升星!$C$5:$Q$11,Z$2,0)</f>
        <v>575.71400000000006</v>
      </c>
      <c r="AA154">
        <f>武魂升阶!AA154*(1+VLOOKUP($B$1,武魂升星!$C$13:$Q$19,AA$2,0))+VLOOKUP($B$1,武魂升星!$C$5:$Q$11,AA$2,0)</f>
        <v>573.73</v>
      </c>
      <c r="AB154">
        <f>武魂升阶!AB154*(1+VLOOKUP($B$1,武魂升星!$C$13:$Q$19,AB$2,0))+VLOOKUP($B$1,武魂升星!$C$5:$Q$11,AB$2,0)</f>
        <v>563.81000000000006</v>
      </c>
      <c r="AC154">
        <f>武魂升阶!AC154*(1+VLOOKUP($B$1,武魂升星!$C$13:$Q$19,AC$2,0))+VLOOKUP($B$1,武魂升星!$C$5:$Q$11,AC$2,0)</f>
        <v>563.81000000000006</v>
      </c>
      <c r="AD154">
        <f>武魂升阶!AD154*(1+VLOOKUP($B$1,武魂升星!$C$13:$Q$19,AD$2,0))+VLOOKUP($B$1,武魂升星!$C$5:$Q$11,AD$2,0)</f>
        <v>0</v>
      </c>
      <c r="AE154">
        <f>武魂升阶!AE154*(1+VLOOKUP($B$1,武魂升星!$C$13:$Q$19,AE$2,0))+VLOOKUP($B$1,武魂升星!$C$5:$Q$11,AE$2,0)</f>
        <v>0</v>
      </c>
      <c r="AF154">
        <f>武魂升阶!AF154*(1+VLOOKUP($B$1,武魂升星!$C$13:$Q$19,AF$2,0))+VLOOKUP($B$1,武魂升星!$C$5:$Q$11,AF$2,0)</f>
        <v>980.64</v>
      </c>
      <c r="AG154">
        <f>武魂升阶!AG154*(1+VLOOKUP($B$1,武魂升星!$C$13:$Q$19,AG$2,0))+VLOOKUP($B$1,武魂升星!$C$5:$Q$11,AG$2,0)</f>
        <v>980.64</v>
      </c>
      <c r="AJ154">
        <f>武魂升阶!AJ154*(1+VLOOKUP($B$1,武魂升星!$C$13:$Q$19,AJ$2,0))+VLOOKUP($B$1,武魂升星!$C$5:$Q$11,AJ$2,0)</f>
        <v>23450.950000000004</v>
      </c>
      <c r="AK154">
        <f>武魂升阶!AK154*(1+VLOOKUP($B$1,武魂升星!$C$13:$Q$19,AK$2,0))+VLOOKUP($B$1,武魂升星!$C$5:$Q$11,AK$2,0)</f>
        <v>8801.2139999999999</v>
      </c>
      <c r="AL154">
        <f>武魂升阶!AL154*(1+VLOOKUP($B$1,武魂升星!$C$13:$Q$19,AL$2,0))+VLOOKUP($B$1,武魂升星!$C$5:$Q$11,AL$2,0)</f>
        <v>1967.4359999999999</v>
      </c>
      <c r="AM154">
        <f>武魂升阶!AM154*(1+VLOOKUP($B$1,武魂升星!$C$13:$Q$19,AM$2,0))+VLOOKUP($B$1,武魂升星!$C$5:$Q$11,AM$2,0)</f>
        <v>1967.4359999999999</v>
      </c>
      <c r="AN154">
        <f>武魂升阶!AN154*(1+VLOOKUP($B$1,武魂升星!$C$13:$Q$19,AN$2,0))+VLOOKUP($B$1,武魂升星!$C$5:$Q$11,AN$2,0)</f>
        <v>563.81000000000006</v>
      </c>
      <c r="AO154">
        <f>武魂升阶!AO154*(1+VLOOKUP($B$1,武魂升星!$C$13:$Q$19,AO$2,0))+VLOOKUP($B$1,武魂升星!$C$5:$Q$11,AO$2,0)</f>
        <v>563.81000000000006</v>
      </c>
      <c r="AP154">
        <f>武魂升阶!AP154*(1+VLOOKUP($B$1,武魂升星!$C$13:$Q$19,AP$2,0))+VLOOKUP($B$1,武魂升星!$C$5:$Q$11,AP$2,0)</f>
        <v>565.79399999999998</v>
      </c>
      <c r="AQ154">
        <f>武魂升阶!AQ154*(1+VLOOKUP($B$1,武魂升星!$C$13:$Q$19,AQ$2,0))+VLOOKUP($B$1,武魂升星!$C$5:$Q$11,AQ$2,0)</f>
        <v>563.81000000000006</v>
      </c>
      <c r="AR154">
        <f>武魂升阶!AR154*(1+VLOOKUP($B$1,武魂升星!$C$13:$Q$19,AR$2,0))+VLOOKUP($B$1,武魂升星!$C$5:$Q$11,AR$2,0)</f>
        <v>563.81000000000006</v>
      </c>
      <c r="AS154">
        <f>武魂升阶!AS154*(1+VLOOKUP($B$1,武魂升星!$C$13:$Q$19,AS$2,0))+VLOOKUP($B$1,武魂升星!$C$5:$Q$11,AS$2,0)</f>
        <v>563.81000000000006</v>
      </c>
      <c r="AT154">
        <f>武魂升阶!AT154*(1+VLOOKUP($B$1,武魂升星!$C$13:$Q$19,AT$2,0))+VLOOKUP($B$1,武魂升星!$C$5:$Q$11,AT$2,0)</f>
        <v>0</v>
      </c>
      <c r="AU154">
        <f>武魂升阶!AU154*(1+VLOOKUP($B$1,武魂升星!$C$13:$Q$19,AU$2,0))+VLOOKUP($B$1,武魂升星!$C$5:$Q$11,AU$2,0)</f>
        <v>0</v>
      </c>
      <c r="AV154">
        <f>武魂升阶!AV154*(1+VLOOKUP($B$1,武魂升星!$C$13:$Q$19,AV$2,0))+VLOOKUP($B$1,武魂升星!$C$5:$Q$11,AV$2,0)</f>
        <v>980.64</v>
      </c>
      <c r="AW154">
        <f>武魂升阶!AW154*(1+VLOOKUP($B$1,武魂升星!$C$13:$Q$19,AW$2,0))+VLOOKUP($B$1,武魂升星!$C$5:$Q$11,AW$2,0)</f>
        <v>980.64</v>
      </c>
      <c r="AZ154">
        <f>VLOOKUP($B$2,武魂升星!$C$21:$D$27,2,0)</f>
        <v>0.48</v>
      </c>
      <c r="BA154">
        <f>VLOOKUP($B$2,武魂升星!$C$21:$D$27,2,0)</f>
        <v>0.48</v>
      </c>
      <c r="BB154">
        <f>VLOOKUP($B$2,武魂升星!$C$21:$D$27,2,0)</f>
        <v>0.48</v>
      </c>
      <c r="BC154">
        <f>VLOOKUP($B$2,武魂升星!$C$21:$D$27,2,0)</f>
        <v>0.48</v>
      </c>
      <c r="BD154">
        <f>VLOOKUP($B$2,武魂升星!$C$21:$D$27,2,0)</f>
        <v>0.48</v>
      </c>
      <c r="BE154">
        <f>VLOOKUP($B$2,武魂升星!$C$21:$D$27,2,0)</f>
        <v>0.48</v>
      </c>
      <c r="BF154">
        <f>VLOOKUP($B$2,武魂升星!$C$21:$D$27,2,0)</f>
        <v>0.48</v>
      </c>
      <c r="BG154">
        <f>VLOOKUP($B$2,武魂升星!$C$21:$D$27,2,0)</f>
        <v>0.48</v>
      </c>
      <c r="BH154">
        <f>VLOOKUP($B$2,武魂升星!$C$21:$D$27,2,0)</f>
        <v>0.48</v>
      </c>
      <c r="BI154">
        <f>VLOOKUP($B$2,武魂升星!$C$21:$D$27,2,0)</f>
        <v>0.48</v>
      </c>
      <c r="BJ154">
        <f>VLOOKUP($B$2,武魂升星!$C$21:$D$27,2,0)</f>
        <v>0.48</v>
      </c>
      <c r="BK154">
        <f>VLOOKUP($B$2,武魂升星!$C$21:$D$27,2,0)</f>
        <v>0.48</v>
      </c>
      <c r="BL154">
        <f>VLOOKUP($B$2,武魂升星!$C$21:$D$27,2,0)</f>
        <v>0.48</v>
      </c>
      <c r="BM154">
        <f>VLOOKUP($B$2,武魂升星!$C$21:$D$27,2,0)</f>
        <v>0.48</v>
      </c>
    </row>
    <row r="155" spans="2:65" x14ac:dyDescent="0.2">
      <c r="B155">
        <v>151</v>
      </c>
      <c r="D155">
        <f>武魂升阶!D155*(1+VLOOKUP($B$1,武魂升星!$C$13:$Q$19,D$2,0))+VLOOKUP($B$1,武魂升星!$C$5:$Q$11,D$2,0)</f>
        <v>27826.794000000002</v>
      </c>
      <c r="E155">
        <f>武魂升阶!E155*(1+VLOOKUP($B$1,武魂升星!$C$13:$Q$19,E$2,0))+VLOOKUP($B$1,武魂升星!$C$5:$Q$11,E$2,0)</f>
        <v>8133.8220000000001</v>
      </c>
      <c r="F155">
        <f>武魂升阶!F155*(1+VLOOKUP($B$1,武魂升星!$C$13:$Q$19,F$2,0))+VLOOKUP($B$1,武魂升星!$C$5:$Q$11,F$2,0)</f>
        <v>2494.7640000000001</v>
      </c>
      <c r="G155">
        <f>武魂升阶!G155*(1+VLOOKUP($B$1,武魂升星!$C$13:$Q$19,G$2,0))+VLOOKUP($B$1,武魂升星!$C$5:$Q$11,G$2,0)</f>
        <v>2494.7640000000001</v>
      </c>
      <c r="H155">
        <f>武魂升阶!H155*(1+VLOOKUP($B$1,武魂升星!$C$13:$Q$19,H$2,0))+VLOOKUP($B$1,武魂升星!$C$5:$Q$11,H$2,0)</f>
        <v>567.01</v>
      </c>
      <c r="I155">
        <f>武魂升阶!I155*(1+VLOOKUP($B$1,武魂升星!$C$13:$Q$19,I$2,0))+VLOOKUP($B$1,武魂升星!$C$5:$Q$11,I$2,0)</f>
        <v>567.01</v>
      </c>
      <c r="J155">
        <f>武魂升阶!J155*(1+VLOOKUP($B$1,武魂升星!$C$13:$Q$19,J$2,0))+VLOOKUP($B$1,武魂升星!$C$5:$Q$11,J$2,0)</f>
        <v>568.99400000000003</v>
      </c>
      <c r="K155">
        <f>武魂升阶!K155*(1+VLOOKUP($B$1,武魂升星!$C$13:$Q$19,K$2,0))+VLOOKUP($B$1,武魂升星!$C$5:$Q$11,K$2,0)</f>
        <v>567.01</v>
      </c>
      <c r="L155">
        <f>武魂升阶!L155*(1+VLOOKUP($B$1,武魂升星!$C$13:$Q$19,L$2,0))+VLOOKUP($B$1,武魂升星!$C$5:$Q$11,L$2,0)</f>
        <v>567.01</v>
      </c>
      <c r="M155">
        <f>武魂升阶!M155*(1+VLOOKUP($B$1,武魂升星!$C$13:$Q$19,M$2,0))+VLOOKUP($B$1,武魂升星!$C$5:$Q$11,M$2,0)</f>
        <v>567.01</v>
      </c>
      <c r="N155">
        <f>武魂升阶!N155*(1+VLOOKUP($B$1,武魂升星!$C$13:$Q$19,N$2,0))+VLOOKUP($B$1,武魂升星!$C$5:$Q$11,N$2,0)</f>
        <v>0</v>
      </c>
      <c r="O155">
        <f>武魂升阶!O155*(1+VLOOKUP($B$1,武魂升星!$C$13:$Q$19,O$2,0))+VLOOKUP($B$1,武魂升星!$C$5:$Q$11,O$2,0)</f>
        <v>0</v>
      </c>
      <c r="P155">
        <f>武魂升阶!P155*(1+VLOOKUP($B$1,武魂升星!$C$13:$Q$19,P$2,0))+VLOOKUP($B$1,武魂升星!$C$5:$Q$11,P$2,0)</f>
        <v>986.64</v>
      </c>
      <c r="Q155">
        <f>武魂升阶!Q155*(1+VLOOKUP($B$1,武魂升星!$C$13:$Q$19,Q$2,0))+VLOOKUP($B$1,武魂升星!$C$5:$Q$11,Q$2,0)</f>
        <v>986.64</v>
      </c>
      <c r="T155">
        <f>武魂升阶!T155*(1+VLOOKUP($B$1,武魂升星!$C$13:$Q$19,T$2,0))+VLOOKUP($B$1,武魂升星!$C$5:$Q$11,T$2,0)</f>
        <v>25691.672000000006</v>
      </c>
      <c r="U155">
        <f>武魂升阶!U155*(1+VLOOKUP($B$1,武魂升星!$C$13:$Q$19,U$2,0))+VLOOKUP($B$1,武魂升星!$C$5:$Q$11,U$2,0)</f>
        <v>8483.7540000000008</v>
      </c>
      <c r="V155">
        <f>武魂升阶!V155*(1+VLOOKUP($B$1,武魂升星!$C$13:$Q$19,V$2,0))+VLOOKUP($B$1,武魂升星!$C$5:$Q$11,V$2,0)</f>
        <v>2227.3559999999998</v>
      </c>
      <c r="W155">
        <f>武魂升阶!W155*(1+VLOOKUP($B$1,武魂升星!$C$13:$Q$19,W$2,0))+VLOOKUP($B$1,武魂升星!$C$5:$Q$11,W$2,0)</f>
        <v>2227.3559999999998</v>
      </c>
      <c r="X155">
        <f>武魂升阶!X155*(1+VLOOKUP($B$1,武魂升星!$C$13:$Q$19,X$2,0))+VLOOKUP($B$1,武魂升星!$C$5:$Q$11,X$2,0)</f>
        <v>557.09</v>
      </c>
      <c r="Y155">
        <f>武魂升阶!Y155*(1+VLOOKUP($B$1,武魂升星!$C$13:$Q$19,Y$2,0))+VLOOKUP($B$1,武魂升星!$C$5:$Q$11,Y$2,0)</f>
        <v>557.09</v>
      </c>
      <c r="Z155">
        <f>武魂升阶!Z155*(1+VLOOKUP($B$1,武魂升星!$C$13:$Q$19,Z$2,0))+VLOOKUP($B$1,武魂升星!$C$5:$Q$11,Z$2,0)</f>
        <v>578.91399999999999</v>
      </c>
      <c r="AA155">
        <f>武魂升阶!AA155*(1+VLOOKUP($B$1,武魂升星!$C$13:$Q$19,AA$2,0))+VLOOKUP($B$1,武魂升星!$C$5:$Q$11,AA$2,0)</f>
        <v>576.92999999999995</v>
      </c>
      <c r="AB155">
        <f>武魂升阶!AB155*(1+VLOOKUP($B$1,武魂升星!$C$13:$Q$19,AB$2,0))+VLOOKUP($B$1,武魂升星!$C$5:$Q$11,AB$2,0)</f>
        <v>567.01</v>
      </c>
      <c r="AC155">
        <f>武魂升阶!AC155*(1+VLOOKUP($B$1,武魂升星!$C$13:$Q$19,AC$2,0))+VLOOKUP($B$1,武魂升星!$C$5:$Q$11,AC$2,0)</f>
        <v>567.01</v>
      </c>
      <c r="AD155">
        <f>武魂升阶!AD155*(1+VLOOKUP($B$1,武魂升星!$C$13:$Q$19,AD$2,0))+VLOOKUP($B$1,武魂升星!$C$5:$Q$11,AD$2,0)</f>
        <v>0</v>
      </c>
      <c r="AE155">
        <f>武魂升阶!AE155*(1+VLOOKUP($B$1,武魂升星!$C$13:$Q$19,AE$2,0))+VLOOKUP($B$1,武魂升星!$C$5:$Q$11,AE$2,0)</f>
        <v>0</v>
      </c>
      <c r="AF155">
        <f>武魂升阶!AF155*(1+VLOOKUP($B$1,武魂升星!$C$13:$Q$19,AF$2,0))+VLOOKUP($B$1,武魂升星!$C$5:$Q$11,AF$2,0)</f>
        <v>986.64</v>
      </c>
      <c r="AG155">
        <f>武魂升阶!AG155*(1+VLOOKUP($B$1,武魂升星!$C$13:$Q$19,AG$2,0))+VLOOKUP($B$1,武魂升星!$C$5:$Q$11,AG$2,0)</f>
        <v>986.64</v>
      </c>
      <c r="AJ155">
        <f>武魂升阶!AJ155*(1+VLOOKUP($B$1,武魂升星!$C$13:$Q$19,AJ$2,0))+VLOOKUP($B$1,武魂升星!$C$5:$Q$11,AJ$2,0)</f>
        <v>23556.550000000003</v>
      </c>
      <c r="AK155">
        <f>武魂升阶!AK155*(1+VLOOKUP($B$1,武魂升星!$C$13:$Q$19,AK$2,0))+VLOOKUP($B$1,武魂升星!$C$5:$Q$11,AK$2,0)</f>
        <v>8840.8140000000003</v>
      </c>
      <c r="AL155">
        <f>武魂升阶!AL155*(1+VLOOKUP($B$1,武魂升星!$C$13:$Q$19,AL$2,0))+VLOOKUP($B$1,武魂升星!$C$5:$Q$11,AL$2,0)</f>
        <v>1975.4359999999999</v>
      </c>
      <c r="AM155">
        <f>武魂升阶!AM155*(1+VLOOKUP($B$1,武魂升星!$C$13:$Q$19,AM$2,0))+VLOOKUP($B$1,武魂升星!$C$5:$Q$11,AM$2,0)</f>
        <v>1975.4359999999999</v>
      </c>
      <c r="AN155">
        <f>武魂升阶!AN155*(1+VLOOKUP($B$1,武魂升星!$C$13:$Q$19,AN$2,0))+VLOOKUP($B$1,武魂升星!$C$5:$Q$11,AN$2,0)</f>
        <v>567.01</v>
      </c>
      <c r="AO155">
        <f>武魂升阶!AO155*(1+VLOOKUP($B$1,武魂升星!$C$13:$Q$19,AO$2,0))+VLOOKUP($B$1,武魂升星!$C$5:$Q$11,AO$2,0)</f>
        <v>567.01</v>
      </c>
      <c r="AP155">
        <f>武魂升阶!AP155*(1+VLOOKUP($B$1,武魂升星!$C$13:$Q$19,AP$2,0))+VLOOKUP($B$1,武魂升星!$C$5:$Q$11,AP$2,0)</f>
        <v>568.99400000000003</v>
      </c>
      <c r="AQ155">
        <f>武魂升阶!AQ155*(1+VLOOKUP($B$1,武魂升星!$C$13:$Q$19,AQ$2,0))+VLOOKUP($B$1,武魂升星!$C$5:$Q$11,AQ$2,0)</f>
        <v>567.01</v>
      </c>
      <c r="AR155">
        <f>武魂升阶!AR155*(1+VLOOKUP($B$1,武魂升星!$C$13:$Q$19,AR$2,0))+VLOOKUP($B$1,武魂升星!$C$5:$Q$11,AR$2,0)</f>
        <v>567.01</v>
      </c>
      <c r="AS155">
        <f>武魂升阶!AS155*(1+VLOOKUP($B$1,武魂升星!$C$13:$Q$19,AS$2,0))+VLOOKUP($B$1,武魂升星!$C$5:$Q$11,AS$2,0)</f>
        <v>567.01</v>
      </c>
      <c r="AT155">
        <f>武魂升阶!AT155*(1+VLOOKUP($B$1,武魂升星!$C$13:$Q$19,AT$2,0))+VLOOKUP($B$1,武魂升星!$C$5:$Q$11,AT$2,0)</f>
        <v>0</v>
      </c>
      <c r="AU155">
        <f>武魂升阶!AU155*(1+VLOOKUP($B$1,武魂升星!$C$13:$Q$19,AU$2,0))+VLOOKUP($B$1,武魂升星!$C$5:$Q$11,AU$2,0)</f>
        <v>0</v>
      </c>
      <c r="AV155">
        <f>武魂升阶!AV155*(1+VLOOKUP($B$1,武魂升星!$C$13:$Q$19,AV$2,0))+VLOOKUP($B$1,武魂升星!$C$5:$Q$11,AV$2,0)</f>
        <v>986.64</v>
      </c>
      <c r="AW155">
        <f>武魂升阶!AW155*(1+VLOOKUP($B$1,武魂升星!$C$13:$Q$19,AW$2,0))+VLOOKUP($B$1,武魂升星!$C$5:$Q$11,AW$2,0)</f>
        <v>986.64</v>
      </c>
      <c r="AZ155">
        <f>VLOOKUP($B$2,武魂升星!$C$21:$D$27,2,0)</f>
        <v>0.48</v>
      </c>
      <c r="BA155">
        <f>VLOOKUP($B$2,武魂升星!$C$21:$D$27,2,0)</f>
        <v>0.48</v>
      </c>
      <c r="BB155">
        <f>VLOOKUP($B$2,武魂升星!$C$21:$D$27,2,0)</f>
        <v>0.48</v>
      </c>
      <c r="BC155">
        <f>VLOOKUP($B$2,武魂升星!$C$21:$D$27,2,0)</f>
        <v>0.48</v>
      </c>
      <c r="BD155">
        <f>VLOOKUP($B$2,武魂升星!$C$21:$D$27,2,0)</f>
        <v>0.48</v>
      </c>
      <c r="BE155">
        <f>VLOOKUP($B$2,武魂升星!$C$21:$D$27,2,0)</f>
        <v>0.48</v>
      </c>
      <c r="BF155">
        <f>VLOOKUP($B$2,武魂升星!$C$21:$D$27,2,0)</f>
        <v>0.48</v>
      </c>
      <c r="BG155">
        <f>VLOOKUP($B$2,武魂升星!$C$21:$D$27,2,0)</f>
        <v>0.48</v>
      </c>
      <c r="BH155">
        <f>VLOOKUP($B$2,武魂升星!$C$21:$D$27,2,0)</f>
        <v>0.48</v>
      </c>
      <c r="BI155">
        <f>VLOOKUP($B$2,武魂升星!$C$21:$D$27,2,0)</f>
        <v>0.48</v>
      </c>
      <c r="BJ155">
        <f>VLOOKUP($B$2,武魂升星!$C$21:$D$27,2,0)</f>
        <v>0.48</v>
      </c>
      <c r="BK155">
        <f>VLOOKUP($B$2,武魂升星!$C$21:$D$27,2,0)</f>
        <v>0.48</v>
      </c>
      <c r="BL155">
        <f>VLOOKUP($B$2,武魂升星!$C$21:$D$27,2,0)</f>
        <v>0.48</v>
      </c>
      <c r="BM155">
        <f>VLOOKUP($B$2,武魂升星!$C$21:$D$27,2,0)</f>
        <v>0.48</v>
      </c>
    </row>
    <row r="156" spans="2:65" x14ac:dyDescent="0.2">
      <c r="B156">
        <v>152</v>
      </c>
      <c r="D156">
        <f>武魂升阶!D156*(1+VLOOKUP($B$1,武魂升星!$C$13:$Q$19,D$2,0))+VLOOKUP($B$1,武魂升星!$C$5:$Q$11,D$2,0)</f>
        <v>27958.794000000002</v>
      </c>
      <c r="E156">
        <f>武魂升阶!E156*(1+VLOOKUP($B$1,武魂升星!$C$13:$Q$19,E$2,0))+VLOOKUP($B$1,武魂升星!$C$5:$Q$11,E$2,0)</f>
        <v>8169.0219999999999</v>
      </c>
      <c r="F156">
        <f>武魂升阶!F156*(1+VLOOKUP($B$1,武魂升星!$C$13:$Q$19,F$2,0))+VLOOKUP($B$1,武魂升星!$C$5:$Q$11,F$2,0)</f>
        <v>2505.9639999999999</v>
      </c>
      <c r="G156">
        <f>武魂升阶!G156*(1+VLOOKUP($B$1,武魂升星!$C$13:$Q$19,G$2,0))+VLOOKUP($B$1,武魂升星!$C$5:$Q$11,G$2,0)</f>
        <v>2505.9639999999999</v>
      </c>
      <c r="H156">
        <f>武魂升阶!H156*(1+VLOOKUP($B$1,武魂升星!$C$13:$Q$19,H$2,0))+VLOOKUP($B$1,武魂升星!$C$5:$Q$11,H$2,0)</f>
        <v>570.21</v>
      </c>
      <c r="I156">
        <f>武魂升阶!I156*(1+VLOOKUP($B$1,武魂升星!$C$13:$Q$19,I$2,0))+VLOOKUP($B$1,武魂升星!$C$5:$Q$11,I$2,0)</f>
        <v>570.21</v>
      </c>
      <c r="J156">
        <f>武魂升阶!J156*(1+VLOOKUP($B$1,武魂升星!$C$13:$Q$19,J$2,0))+VLOOKUP($B$1,武魂升星!$C$5:$Q$11,J$2,0)</f>
        <v>572.19400000000007</v>
      </c>
      <c r="K156">
        <f>武魂升阶!K156*(1+VLOOKUP($B$1,武魂升星!$C$13:$Q$19,K$2,0))+VLOOKUP($B$1,武魂升星!$C$5:$Q$11,K$2,0)</f>
        <v>570.21</v>
      </c>
      <c r="L156">
        <f>武魂升阶!L156*(1+VLOOKUP($B$1,武魂升星!$C$13:$Q$19,L$2,0))+VLOOKUP($B$1,武魂升星!$C$5:$Q$11,L$2,0)</f>
        <v>570.21</v>
      </c>
      <c r="M156">
        <f>武魂升阶!M156*(1+VLOOKUP($B$1,武魂升星!$C$13:$Q$19,M$2,0))+VLOOKUP($B$1,武魂升星!$C$5:$Q$11,M$2,0)</f>
        <v>570.21</v>
      </c>
      <c r="N156">
        <f>武魂升阶!N156*(1+VLOOKUP($B$1,武魂升星!$C$13:$Q$19,N$2,0))+VLOOKUP($B$1,武魂升星!$C$5:$Q$11,N$2,0)</f>
        <v>0</v>
      </c>
      <c r="O156">
        <f>武魂升阶!O156*(1+VLOOKUP($B$1,武魂升星!$C$13:$Q$19,O$2,0))+VLOOKUP($B$1,武魂升星!$C$5:$Q$11,O$2,0)</f>
        <v>0</v>
      </c>
      <c r="P156">
        <f>武魂升阶!P156*(1+VLOOKUP($B$1,武魂升星!$C$13:$Q$19,P$2,0))+VLOOKUP($B$1,武魂升星!$C$5:$Q$11,P$2,0)</f>
        <v>992.64</v>
      </c>
      <c r="Q156">
        <f>武魂升阶!Q156*(1+VLOOKUP($B$1,武魂升星!$C$13:$Q$19,Q$2,0))+VLOOKUP($B$1,武魂升星!$C$5:$Q$11,Q$2,0)</f>
        <v>992.64</v>
      </c>
      <c r="T156">
        <f>武魂升阶!T156*(1+VLOOKUP($B$1,武魂升星!$C$13:$Q$19,T$2,0))+VLOOKUP($B$1,武魂升星!$C$5:$Q$11,T$2,0)</f>
        <v>25810.472000000002</v>
      </c>
      <c r="U156">
        <f>武魂升阶!U156*(1+VLOOKUP($B$1,武魂升星!$C$13:$Q$19,U$2,0))+VLOOKUP($B$1,武魂升星!$C$5:$Q$11,U$2,0)</f>
        <v>8521.1539999999986</v>
      </c>
      <c r="V156">
        <f>武魂升阶!V156*(1+VLOOKUP($B$1,武魂升星!$C$13:$Q$19,V$2,0))+VLOOKUP($B$1,武魂升星!$C$5:$Q$11,V$2,0)</f>
        <v>2236.9560000000001</v>
      </c>
      <c r="W156">
        <f>武魂升阶!W156*(1+VLOOKUP($B$1,武魂升星!$C$13:$Q$19,W$2,0))+VLOOKUP($B$1,武魂升星!$C$5:$Q$11,W$2,0)</f>
        <v>2236.9560000000001</v>
      </c>
      <c r="X156">
        <f>武魂升阶!X156*(1+VLOOKUP($B$1,武魂升星!$C$13:$Q$19,X$2,0))+VLOOKUP($B$1,武魂升星!$C$5:$Q$11,X$2,0)</f>
        <v>560.29000000000008</v>
      </c>
      <c r="Y156">
        <f>武魂升阶!Y156*(1+VLOOKUP($B$1,武魂升星!$C$13:$Q$19,Y$2,0))+VLOOKUP($B$1,武魂升星!$C$5:$Q$11,Y$2,0)</f>
        <v>560.29000000000008</v>
      </c>
      <c r="Z156">
        <f>武魂升阶!Z156*(1+VLOOKUP($B$1,武魂升星!$C$13:$Q$19,Z$2,0))+VLOOKUP($B$1,武魂升星!$C$5:$Q$11,Z$2,0)</f>
        <v>582.11400000000003</v>
      </c>
      <c r="AA156">
        <f>武魂升阶!AA156*(1+VLOOKUP($B$1,武魂升星!$C$13:$Q$19,AA$2,0))+VLOOKUP($B$1,武魂升星!$C$5:$Q$11,AA$2,0)</f>
        <v>580.13</v>
      </c>
      <c r="AB156">
        <f>武魂升阶!AB156*(1+VLOOKUP($B$1,武魂升星!$C$13:$Q$19,AB$2,0))+VLOOKUP($B$1,武魂升星!$C$5:$Q$11,AB$2,0)</f>
        <v>570.21</v>
      </c>
      <c r="AC156">
        <f>武魂升阶!AC156*(1+VLOOKUP($B$1,武魂升星!$C$13:$Q$19,AC$2,0))+VLOOKUP($B$1,武魂升星!$C$5:$Q$11,AC$2,0)</f>
        <v>570.21</v>
      </c>
      <c r="AD156">
        <f>武魂升阶!AD156*(1+VLOOKUP($B$1,武魂升星!$C$13:$Q$19,AD$2,0))+VLOOKUP($B$1,武魂升星!$C$5:$Q$11,AD$2,0)</f>
        <v>0</v>
      </c>
      <c r="AE156">
        <f>武魂升阶!AE156*(1+VLOOKUP($B$1,武魂升星!$C$13:$Q$19,AE$2,0))+VLOOKUP($B$1,武魂升星!$C$5:$Q$11,AE$2,0)</f>
        <v>0</v>
      </c>
      <c r="AF156">
        <f>武魂升阶!AF156*(1+VLOOKUP($B$1,武魂升星!$C$13:$Q$19,AF$2,0))+VLOOKUP($B$1,武魂升星!$C$5:$Q$11,AF$2,0)</f>
        <v>992.64</v>
      </c>
      <c r="AG156">
        <f>武魂升阶!AG156*(1+VLOOKUP($B$1,武魂升星!$C$13:$Q$19,AG$2,0))+VLOOKUP($B$1,武魂升星!$C$5:$Q$11,AG$2,0)</f>
        <v>992.64</v>
      </c>
      <c r="AJ156">
        <f>武魂升阶!AJ156*(1+VLOOKUP($B$1,武魂升星!$C$13:$Q$19,AJ$2,0))+VLOOKUP($B$1,武魂升星!$C$5:$Q$11,AJ$2,0)</f>
        <v>23662.15</v>
      </c>
      <c r="AK156">
        <f>武魂升阶!AK156*(1+VLOOKUP($B$1,武魂升星!$C$13:$Q$19,AK$2,0))+VLOOKUP($B$1,武魂升星!$C$5:$Q$11,AK$2,0)</f>
        <v>8880.4140000000007</v>
      </c>
      <c r="AL156">
        <f>武魂升阶!AL156*(1+VLOOKUP($B$1,武魂升星!$C$13:$Q$19,AL$2,0))+VLOOKUP($B$1,武魂升星!$C$5:$Q$11,AL$2,0)</f>
        <v>1983.4359999999999</v>
      </c>
      <c r="AM156">
        <f>武魂升阶!AM156*(1+VLOOKUP($B$1,武魂升星!$C$13:$Q$19,AM$2,0))+VLOOKUP($B$1,武魂升星!$C$5:$Q$11,AM$2,0)</f>
        <v>1983.4359999999999</v>
      </c>
      <c r="AN156">
        <f>武魂升阶!AN156*(1+VLOOKUP($B$1,武魂升星!$C$13:$Q$19,AN$2,0))+VLOOKUP($B$1,武魂升星!$C$5:$Q$11,AN$2,0)</f>
        <v>570.21</v>
      </c>
      <c r="AO156">
        <f>武魂升阶!AO156*(1+VLOOKUP($B$1,武魂升星!$C$13:$Q$19,AO$2,0))+VLOOKUP($B$1,武魂升星!$C$5:$Q$11,AO$2,0)</f>
        <v>570.21</v>
      </c>
      <c r="AP156">
        <f>武魂升阶!AP156*(1+VLOOKUP($B$1,武魂升星!$C$13:$Q$19,AP$2,0))+VLOOKUP($B$1,武魂升星!$C$5:$Q$11,AP$2,0)</f>
        <v>572.19400000000007</v>
      </c>
      <c r="AQ156">
        <f>武魂升阶!AQ156*(1+VLOOKUP($B$1,武魂升星!$C$13:$Q$19,AQ$2,0))+VLOOKUP($B$1,武魂升星!$C$5:$Q$11,AQ$2,0)</f>
        <v>570.21</v>
      </c>
      <c r="AR156">
        <f>武魂升阶!AR156*(1+VLOOKUP($B$1,武魂升星!$C$13:$Q$19,AR$2,0))+VLOOKUP($B$1,武魂升星!$C$5:$Q$11,AR$2,0)</f>
        <v>570.21</v>
      </c>
      <c r="AS156">
        <f>武魂升阶!AS156*(1+VLOOKUP($B$1,武魂升星!$C$13:$Q$19,AS$2,0))+VLOOKUP($B$1,武魂升星!$C$5:$Q$11,AS$2,0)</f>
        <v>570.21</v>
      </c>
      <c r="AT156">
        <f>武魂升阶!AT156*(1+VLOOKUP($B$1,武魂升星!$C$13:$Q$19,AT$2,0))+VLOOKUP($B$1,武魂升星!$C$5:$Q$11,AT$2,0)</f>
        <v>0</v>
      </c>
      <c r="AU156">
        <f>武魂升阶!AU156*(1+VLOOKUP($B$1,武魂升星!$C$13:$Q$19,AU$2,0))+VLOOKUP($B$1,武魂升星!$C$5:$Q$11,AU$2,0)</f>
        <v>0</v>
      </c>
      <c r="AV156">
        <f>武魂升阶!AV156*(1+VLOOKUP($B$1,武魂升星!$C$13:$Q$19,AV$2,0))+VLOOKUP($B$1,武魂升星!$C$5:$Q$11,AV$2,0)</f>
        <v>992.64</v>
      </c>
      <c r="AW156">
        <f>武魂升阶!AW156*(1+VLOOKUP($B$1,武魂升星!$C$13:$Q$19,AW$2,0))+VLOOKUP($B$1,武魂升星!$C$5:$Q$11,AW$2,0)</f>
        <v>992.64</v>
      </c>
      <c r="AZ156">
        <f>VLOOKUP($B$2,武魂升星!$C$21:$D$27,2,0)</f>
        <v>0.48</v>
      </c>
      <c r="BA156">
        <f>VLOOKUP($B$2,武魂升星!$C$21:$D$27,2,0)</f>
        <v>0.48</v>
      </c>
      <c r="BB156">
        <f>VLOOKUP($B$2,武魂升星!$C$21:$D$27,2,0)</f>
        <v>0.48</v>
      </c>
      <c r="BC156">
        <f>VLOOKUP($B$2,武魂升星!$C$21:$D$27,2,0)</f>
        <v>0.48</v>
      </c>
      <c r="BD156">
        <f>VLOOKUP($B$2,武魂升星!$C$21:$D$27,2,0)</f>
        <v>0.48</v>
      </c>
      <c r="BE156">
        <f>VLOOKUP($B$2,武魂升星!$C$21:$D$27,2,0)</f>
        <v>0.48</v>
      </c>
      <c r="BF156">
        <f>VLOOKUP($B$2,武魂升星!$C$21:$D$27,2,0)</f>
        <v>0.48</v>
      </c>
      <c r="BG156">
        <f>VLOOKUP($B$2,武魂升星!$C$21:$D$27,2,0)</f>
        <v>0.48</v>
      </c>
      <c r="BH156">
        <f>VLOOKUP($B$2,武魂升星!$C$21:$D$27,2,0)</f>
        <v>0.48</v>
      </c>
      <c r="BI156">
        <f>VLOOKUP($B$2,武魂升星!$C$21:$D$27,2,0)</f>
        <v>0.48</v>
      </c>
      <c r="BJ156">
        <f>VLOOKUP($B$2,武魂升星!$C$21:$D$27,2,0)</f>
        <v>0.48</v>
      </c>
      <c r="BK156">
        <f>VLOOKUP($B$2,武魂升星!$C$21:$D$27,2,0)</f>
        <v>0.48</v>
      </c>
      <c r="BL156">
        <f>VLOOKUP($B$2,武魂升星!$C$21:$D$27,2,0)</f>
        <v>0.48</v>
      </c>
      <c r="BM156">
        <f>VLOOKUP($B$2,武魂升星!$C$21:$D$27,2,0)</f>
        <v>0.48</v>
      </c>
    </row>
    <row r="157" spans="2:65" x14ac:dyDescent="0.2">
      <c r="B157">
        <v>153</v>
      </c>
      <c r="D157">
        <f>武魂升阶!D157*(1+VLOOKUP($B$1,武魂升星!$C$13:$Q$19,D$2,0))+VLOOKUP($B$1,武魂升星!$C$5:$Q$11,D$2,0)</f>
        <v>28090.794000000002</v>
      </c>
      <c r="E157">
        <f>武魂升阶!E157*(1+VLOOKUP($B$1,武魂升星!$C$13:$Q$19,E$2,0))+VLOOKUP($B$1,武魂升星!$C$5:$Q$11,E$2,0)</f>
        <v>8204.2219999999998</v>
      </c>
      <c r="F157">
        <f>武魂升阶!F157*(1+VLOOKUP($B$1,武魂升星!$C$13:$Q$19,F$2,0))+VLOOKUP($B$1,武魂升星!$C$5:$Q$11,F$2,0)</f>
        <v>2517.1639999999998</v>
      </c>
      <c r="G157">
        <f>武魂升阶!G157*(1+VLOOKUP($B$1,武魂升星!$C$13:$Q$19,G$2,0))+VLOOKUP($B$1,武魂升星!$C$5:$Q$11,G$2,0)</f>
        <v>2517.1639999999998</v>
      </c>
      <c r="H157">
        <f>武魂升阶!H157*(1+VLOOKUP($B$1,武魂升星!$C$13:$Q$19,H$2,0))+VLOOKUP($B$1,武魂升星!$C$5:$Q$11,H$2,0)</f>
        <v>573.41</v>
      </c>
      <c r="I157">
        <f>武魂升阶!I157*(1+VLOOKUP($B$1,武魂升星!$C$13:$Q$19,I$2,0))+VLOOKUP($B$1,武魂升星!$C$5:$Q$11,I$2,0)</f>
        <v>573.41</v>
      </c>
      <c r="J157">
        <f>武魂升阶!J157*(1+VLOOKUP($B$1,武魂升星!$C$13:$Q$19,J$2,0))+VLOOKUP($B$1,武魂升星!$C$5:$Q$11,J$2,0)</f>
        <v>575.39400000000001</v>
      </c>
      <c r="K157">
        <f>武魂升阶!K157*(1+VLOOKUP($B$1,武魂升星!$C$13:$Q$19,K$2,0))+VLOOKUP($B$1,武魂升星!$C$5:$Q$11,K$2,0)</f>
        <v>573.41</v>
      </c>
      <c r="L157">
        <f>武魂升阶!L157*(1+VLOOKUP($B$1,武魂升星!$C$13:$Q$19,L$2,0))+VLOOKUP($B$1,武魂升星!$C$5:$Q$11,L$2,0)</f>
        <v>573.41</v>
      </c>
      <c r="M157">
        <f>武魂升阶!M157*(1+VLOOKUP($B$1,武魂升星!$C$13:$Q$19,M$2,0))+VLOOKUP($B$1,武魂升星!$C$5:$Q$11,M$2,0)</f>
        <v>573.41</v>
      </c>
      <c r="N157">
        <f>武魂升阶!N157*(1+VLOOKUP($B$1,武魂升星!$C$13:$Q$19,N$2,0))+VLOOKUP($B$1,武魂升星!$C$5:$Q$11,N$2,0)</f>
        <v>0</v>
      </c>
      <c r="O157">
        <f>武魂升阶!O157*(1+VLOOKUP($B$1,武魂升星!$C$13:$Q$19,O$2,0))+VLOOKUP($B$1,武魂升星!$C$5:$Q$11,O$2,0)</f>
        <v>0</v>
      </c>
      <c r="P157">
        <f>武魂升阶!P157*(1+VLOOKUP($B$1,武魂升星!$C$13:$Q$19,P$2,0))+VLOOKUP($B$1,武魂升星!$C$5:$Q$11,P$2,0)</f>
        <v>998.64</v>
      </c>
      <c r="Q157">
        <f>武魂升阶!Q157*(1+VLOOKUP($B$1,武魂升星!$C$13:$Q$19,Q$2,0))+VLOOKUP($B$1,武魂升星!$C$5:$Q$11,Q$2,0)</f>
        <v>998.64</v>
      </c>
      <c r="T157">
        <f>武魂升阶!T157*(1+VLOOKUP($B$1,武魂升星!$C$13:$Q$19,T$2,0))+VLOOKUP($B$1,武魂升星!$C$5:$Q$11,T$2,0)</f>
        <v>25929.272000000004</v>
      </c>
      <c r="U157">
        <f>武魂升阶!U157*(1+VLOOKUP($B$1,武魂升星!$C$13:$Q$19,U$2,0))+VLOOKUP($B$1,武魂升星!$C$5:$Q$11,U$2,0)</f>
        <v>8558.5540000000001</v>
      </c>
      <c r="V157">
        <f>武魂升阶!V157*(1+VLOOKUP($B$1,武魂升星!$C$13:$Q$19,V$2,0))+VLOOKUP($B$1,武魂升星!$C$5:$Q$11,V$2,0)</f>
        <v>2246.556</v>
      </c>
      <c r="W157">
        <f>武魂升阶!W157*(1+VLOOKUP($B$1,武魂升星!$C$13:$Q$19,W$2,0))+VLOOKUP($B$1,武魂升星!$C$5:$Q$11,W$2,0)</f>
        <v>2246.556</v>
      </c>
      <c r="X157">
        <f>武魂升阶!X157*(1+VLOOKUP($B$1,武魂升星!$C$13:$Q$19,X$2,0))+VLOOKUP($B$1,武魂升星!$C$5:$Q$11,X$2,0)</f>
        <v>563.49</v>
      </c>
      <c r="Y157">
        <f>武魂升阶!Y157*(1+VLOOKUP($B$1,武魂升星!$C$13:$Q$19,Y$2,0))+VLOOKUP($B$1,武魂升星!$C$5:$Q$11,Y$2,0)</f>
        <v>563.49</v>
      </c>
      <c r="Z157">
        <f>武魂升阶!Z157*(1+VLOOKUP($B$1,武魂升星!$C$13:$Q$19,Z$2,0))+VLOOKUP($B$1,武魂升星!$C$5:$Q$11,Z$2,0)</f>
        <v>585.31399999999996</v>
      </c>
      <c r="AA157">
        <f>武魂升阶!AA157*(1+VLOOKUP($B$1,武魂升星!$C$13:$Q$19,AA$2,0))+VLOOKUP($B$1,武魂升星!$C$5:$Q$11,AA$2,0)</f>
        <v>583.33000000000004</v>
      </c>
      <c r="AB157">
        <f>武魂升阶!AB157*(1+VLOOKUP($B$1,武魂升星!$C$13:$Q$19,AB$2,0))+VLOOKUP($B$1,武魂升星!$C$5:$Q$11,AB$2,0)</f>
        <v>573.41</v>
      </c>
      <c r="AC157">
        <f>武魂升阶!AC157*(1+VLOOKUP($B$1,武魂升星!$C$13:$Q$19,AC$2,0))+VLOOKUP($B$1,武魂升星!$C$5:$Q$11,AC$2,0)</f>
        <v>573.41</v>
      </c>
      <c r="AD157">
        <f>武魂升阶!AD157*(1+VLOOKUP($B$1,武魂升星!$C$13:$Q$19,AD$2,0))+VLOOKUP($B$1,武魂升星!$C$5:$Q$11,AD$2,0)</f>
        <v>0</v>
      </c>
      <c r="AE157">
        <f>武魂升阶!AE157*(1+VLOOKUP($B$1,武魂升星!$C$13:$Q$19,AE$2,0))+VLOOKUP($B$1,武魂升星!$C$5:$Q$11,AE$2,0)</f>
        <v>0</v>
      </c>
      <c r="AF157">
        <f>武魂升阶!AF157*(1+VLOOKUP($B$1,武魂升星!$C$13:$Q$19,AF$2,0))+VLOOKUP($B$1,武魂升星!$C$5:$Q$11,AF$2,0)</f>
        <v>998.64</v>
      </c>
      <c r="AG157">
        <f>武魂升阶!AG157*(1+VLOOKUP($B$1,武魂升星!$C$13:$Q$19,AG$2,0))+VLOOKUP($B$1,武魂升星!$C$5:$Q$11,AG$2,0)</f>
        <v>998.64</v>
      </c>
      <c r="AJ157">
        <f>武魂升阶!AJ157*(1+VLOOKUP($B$1,武魂升星!$C$13:$Q$19,AJ$2,0))+VLOOKUP($B$1,武魂升星!$C$5:$Q$11,AJ$2,0)</f>
        <v>23767.75</v>
      </c>
      <c r="AK157">
        <f>武魂升阶!AK157*(1+VLOOKUP($B$1,武魂升星!$C$13:$Q$19,AK$2,0))+VLOOKUP($B$1,武魂升星!$C$5:$Q$11,AK$2,0)</f>
        <v>8920.0139999999992</v>
      </c>
      <c r="AL157">
        <f>武魂升阶!AL157*(1+VLOOKUP($B$1,武魂升星!$C$13:$Q$19,AL$2,0))+VLOOKUP($B$1,武魂升星!$C$5:$Q$11,AL$2,0)</f>
        <v>1991.4359999999999</v>
      </c>
      <c r="AM157">
        <f>武魂升阶!AM157*(1+VLOOKUP($B$1,武魂升星!$C$13:$Q$19,AM$2,0))+VLOOKUP($B$1,武魂升星!$C$5:$Q$11,AM$2,0)</f>
        <v>1991.4359999999999</v>
      </c>
      <c r="AN157">
        <f>武魂升阶!AN157*(1+VLOOKUP($B$1,武魂升星!$C$13:$Q$19,AN$2,0))+VLOOKUP($B$1,武魂升星!$C$5:$Q$11,AN$2,0)</f>
        <v>573.41</v>
      </c>
      <c r="AO157">
        <f>武魂升阶!AO157*(1+VLOOKUP($B$1,武魂升星!$C$13:$Q$19,AO$2,0))+VLOOKUP($B$1,武魂升星!$C$5:$Q$11,AO$2,0)</f>
        <v>573.41</v>
      </c>
      <c r="AP157">
        <f>武魂升阶!AP157*(1+VLOOKUP($B$1,武魂升星!$C$13:$Q$19,AP$2,0))+VLOOKUP($B$1,武魂升星!$C$5:$Q$11,AP$2,0)</f>
        <v>575.39400000000001</v>
      </c>
      <c r="AQ157">
        <f>武魂升阶!AQ157*(1+VLOOKUP($B$1,武魂升星!$C$13:$Q$19,AQ$2,0))+VLOOKUP($B$1,武魂升星!$C$5:$Q$11,AQ$2,0)</f>
        <v>573.41</v>
      </c>
      <c r="AR157">
        <f>武魂升阶!AR157*(1+VLOOKUP($B$1,武魂升星!$C$13:$Q$19,AR$2,0))+VLOOKUP($B$1,武魂升星!$C$5:$Q$11,AR$2,0)</f>
        <v>573.41</v>
      </c>
      <c r="AS157">
        <f>武魂升阶!AS157*(1+VLOOKUP($B$1,武魂升星!$C$13:$Q$19,AS$2,0))+VLOOKUP($B$1,武魂升星!$C$5:$Q$11,AS$2,0)</f>
        <v>573.41</v>
      </c>
      <c r="AT157">
        <f>武魂升阶!AT157*(1+VLOOKUP($B$1,武魂升星!$C$13:$Q$19,AT$2,0))+VLOOKUP($B$1,武魂升星!$C$5:$Q$11,AT$2,0)</f>
        <v>0</v>
      </c>
      <c r="AU157">
        <f>武魂升阶!AU157*(1+VLOOKUP($B$1,武魂升星!$C$13:$Q$19,AU$2,0))+VLOOKUP($B$1,武魂升星!$C$5:$Q$11,AU$2,0)</f>
        <v>0</v>
      </c>
      <c r="AV157">
        <f>武魂升阶!AV157*(1+VLOOKUP($B$1,武魂升星!$C$13:$Q$19,AV$2,0))+VLOOKUP($B$1,武魂升星!$C$5:$Q$11,AV$2,0)</f>
        <v>998.64</v>
      </c>
      <c r="AW157">
        <f>武魂升阶!AW157*(1+VLOOKUP($B$1,武魂升星!$C$13:$Q$19,AW$2,0))+VLOOKUP($B$1,武魂升星!$C$5:$Q$11,AW$2,0)</f>
        <v>998.64</v>
      </c>
      <c r="AZ157">
        <f>VLOOKUP($B$2,武魂升星!$C$21:$D$27,2,0)</f>
        <v>0.48</v>
      </c>
      <c r="BA157">
        <f>VLOOKUP($B$2,武魂升星!$C$21:$D$27,2,0)</f>
        <v>0.48</v>
      </c>
      <c r="BB157">
        <f>VLOOKUP($B$2,武魂升星!$C$21:$D$27,2,0)</f>
        <v>0.48</v>
      </c>
      <c r="BC157">
        <f>VLOOKUP($B$2,武魂升星!$C$21:$D$27,2,0)</f>
        <v>0.48</v>
      </c>
      <c r="BD157">
        <f>VLOOKUP($B$2,武魂升星!$C$21:$D$27,2,0)</f>
        <v>0.48</v>
      </c>
      <c r="BE157">
        <f>VLOOKUP($B$2,武魂升星!$C$21:$D$27,2,0)</f>
        <v>0.48</v>
      </c>
      <c r="BF157">
        <f>VLOOKUP($B$2,武魂升星!$C$21:$D$27,2,0)</f>
        <v>0.48</v>
      </c>
      <c r="BG157">
        <f>VLOOKUP($B$2,武魂升星!$C$21:$D$27,2,0)</f>
        <v>0.48</v>
      </c>
      <c r="BH157">
        <f>VLOOKUP($B$2,武魂升星!$C$21:$D$27,2,0)</f>
        <v>0.48</v>
      </c>
      <c r="BI157">
        <f>VLOOKUP($B$2,武魂升星!$C$21:$D$27,2,0)</f>
        <v>0.48</v>
      </c>
      <c r="BJ157">
        <f>VLOOKUP($B$2,武魂升星!$C$21:$D$27,2,0)</f>
        <v>0.48</v>
      </c>
      <c r="BK157">
        <f>VLOOKUP($B$2,武魂升星!$C$21:$D$27,2,0)</f>
        <v>0.48</v>
      </c>
      <c r="BL157">
        <f>VLOOKUP($B$2,武魂升星!$C$21:$D$27,2,0)</f>
        <v>0.48</v>
      </c>
      <c r="BM157">
        <f>VLOOKUP($B$2,武魂升星!$C$21:$D$27,2,0)</f>
        <v>0.48</v>
      </c>
    </row>
    <row r="158" spans="2:65" x14ac:dyDescent="0.2">
      <c r="B158">
        <v>154</v>
      </c>
      <c r="D158">
        <f>武魂升阶!D158*(1+VLOOKUP($B$1,武魂升星!$C$13:$Q$19,D$2,0))+VLOOKUP($B$1,武魂升星!$C$5:$Q$11,D$2,0)</f>
        <v>28222.794000000002</v>
      </c>
      <c r="E158">
        <f>武魂升阶!E158*(1+VLOOKUP($B$1,武魂升星!$C$13:$Q$19,E$2,0))+VLOOKUP($B$1,武魂升星!$C$5:$Q$11,E$2,0)</f>
        <v>8239.4219999999987</v>
      </c>
      <c r="F158">
        <f>武魂升阶!F158*(1+VLOOKUP($B$1,武魂升星!$C$13:$Q$19,F$2,0))+VLOOKUP($B$1,武魂升星!$C$5:$Q$11,F$2,0)</f>
        <v>2528.3639999999996</v>
      </c>
      <c r="G158">
        <f>武魂升阶!G158*(1+VLOOKUP($B$1,武魂升星!$C$13:$Q$19,G$2,0))+VLOOKUP($B$1,武魂升星!$C$5:$Q$11,G$2,0)</f>
        <v>2528.3639999999996</v>
      </c>
      <c r="H158">
        <f>武魂升阶!H158*(1+VLOOKUP($B$1,武魂升星!$C$13:$Q$19,H$2,0))+VLOOKUP($B$1,武魂升星!$C$5:$Q$11,H$2,0)</f>
        <v>576.61</v>
      </c>
      <c r="I158">
        <f>武魂升阶!I158*(1+VLOOKUP($B$1,武魂升星!$C$13:$Q$19,I$2,0))+VLOOKUP($B$1,武魂升星!$C$5:$Q$11,I$2,0)</f>
        <v>576.61</v>
      </c>
      <c r="J158">
        <f>武魂升阶!J158*(1+VLOOKUP($B$1,武魂升星!$C$13:$Q$19,J$2,0))+VLOOKUP($B$1,武魂升星!$C$5:$Q$11,J$2,0)</f>
        <v>578.59400000000005</v>
      </c>
      <c r="K158">
        <f>武魂升阶!K158*(1+VLOOKUP($B$1,武魂升星!$C$13:$Q$19,K$2,0))+VLOOKUP($B$1,武魂升星!$C$5:$Q$11,K$2,0)</f>
        <v>576.61</v>
      </c>
      <c r="L158">
        <f>武魂升阶!L158*(1+VLOOKUP($B$1,武魂升星!$C$13:$Q$19,L$2,0))+VLOOKUP($B$1,武魂升星!$C$5:$Q$11,L$2,0)</f>
        <v>576.61</v>
      </c>
      <c r="M158">
        <f>武魂升阶!M158*(1+VLOOKUP($B$1,武魂升星!$C$13:$Q$19,M$2,0))+VLOOKUP($B$1,武魂升星!$C$5:$Q$11,M$2,0)</f>
        <v>576.61</v>
      </c>
      <c r="N158">
        <f>武魂升阶!N158*(1+VLOOKUP($B$1,武魂升星!$C$13:$Q$19,N$2,0))+VLOOKUP($B$1,武魂升星!$C$5:$Q$11,N$2,0)</f>
        <v>0</v>
      </c>
      <c r="O158">
        <f>武魂升阶!O158*(1+VLOOKUP($B$1,武魂升星!$C$13:$Q$19,O$2,0))+VLOOKUP($B$1,武魂升星!$C$5:$Q$11,O$2,0)</f>
        <v>0</v>
      </c>
      <c r="P158">
        <f>武魂升阶!P158*(1+VLOOKUP($B$1,武魂升星!$C$13:$Q$19,P$2,0))+VLOOKUP($B$1,武魂升星!$C$5:$Q$11,P$2,0)</f>
        <v>1004.64</v>
      </c>
      <c r="Q158">
        <f>武魂升阶!Q158*(1+VLOOKUP($B$1,武魂升星!$C$13:$Q$19,Q$2,0))+VLOOKUP($B$1,武魂升星!$C$5:$Q$11,Q$2,0)</f>
        <v>1004.64</v>
      </c>
      <c r="T158">
        <f>武魂升阶!T158*(1+VLOOKUP($B$1,武魂升星!$C$13:$Q$19,T$2,0))+VLOOKUP($B$1,武魂升星!$C$5:$Q$11,T$2,0)</f>
        <v>26048.072</v>
      </c>
      <c r="U158">
        <f>武魂升阶!U158*(1+VLOOKUP($B$1,武魂升星!$C$13:$Q$19,U$2,0))+VLOOKUP($B$1,武魂升星!$C$5:$Q$11,U$2,0)</f>
        <v>8595.9539999999997</v>
      </c>
      <c r="V158">
        <f>武魂升阶!V158*(1+VLOOKUP($B$1,武魂升星!$C$13:$Q$19,V$2,0))+VLOOKUP($B$1,武魂升星!$C$5:$Q$11,V$2,0)</f>
        <v>2256.1559999999999</v>
      </c>
      <c r="W158">
        <f>武魂升阶!W158*(1+VLOOKUP($B$1,武魂升星!$C$13:$Q$19,W$2,0))+VLOOKUP($B$1,武魂升星!$C$5:$Q$11,W$2,0)</f>
        <v>2256.1559999999999</v>
      </c>
      <c r="X158">
        <f>武魂升阶!X158*(1+VLOOKUP($B$1,武魂升星!$C$13:$Q$19,X$2,0))+VLOOKUP($B$1,武魂升星!$C$5:$Q$11,X$2,0)</f>
        <v>566.69000000000005</v>
      </c>
      <c r="Y158">
        <f>武魂升阶!Y158*(1+VLOOKUP($B$1,武魂升星!$C$13:$Q$19,Y$2,0))+VLOOKUP($B$1,武魂升星!$C$5:$Q$11,Y$2,0)</f>
        <v>566.69000000000005</v>
      </c>
      <c r="Z158">
        <f>武魂升阶!Z158*(1+VLOOKUP($B$1,武魂升星!$C$13:$Q$19,Z$2,0))+VLOOKUP($B$1,武魂升星!$C$5:$Q$11,Z$2,0)</f>
        <v>588.51400000000001</v>
      </c>
      <c r="AA158">
        <f>武魂升阶!AA158*(1+VLOOKUP($B$1,武魂升星!$C$13:$Q$19,AA$2,0))+VLOOKUP($B$1,武魂升星!$C$5:$Q$11,AA$2,0)</f>
        <v>586.53</v>
      </c>
      <c r="AB158">
        <f>武魂升阶!AB158*(1+VLOOKUP($B$1,武魂升星!$C$13:$Q$19,AB$2,0))+VLOOKUP($B$1,武魂升星!$C$5:$Q$11,AB$2,0)</f>
        <v>576.61</v>
      </c>
      <c r="AC158">
        <f>武魂升阶!AC158*(1+VLOOKUP($B$1,武魂升星!$C$13:$Q$19,AC$2,0))+VLOOKUP($B$1,武魂升星!$C$5:$Q$11,AC$2,0)</f>
        <v>576.61</v>
      </c>
      <c r="AD158">
        <f>武魂升阶!AD158*(1+VLOOKUP($B$1,武魂升星!$C$13:$Q$19,AD$2,0))+VLOOKUP($B$1,武魂升星!$C$5:$Q$11,AD$2,0)</f>
        <v>0</v>
      </c>
      <c r="AE158">
        <f>武魂升阶!AE158*(1+VLOOKUP($B$1,武魂升星!$C$13:$Q$19,AE$2,0))+VLOOKUP($B$1,武魂升星!$C$5:$Q$11,AE$2,0)</f>
        <v>0</v>
      </c>
      <c r="AF158">
        <f>武魂升阶!AF158*(1+VLOOKUP($B$1,武魂升星!$C$13:$Q$19,AF$2,0))+VLOOKUP($B$1,武魂升星!$C$5:$Q$11,AF$2,0)</f>
        <v>1004.64</v>
      </c>
      <c r="AG158">
        <f>武魂升阶!AG158*(1+VLOOKUP($B$1,武魂升星!$C$13:$Q$19,AG$2,0))+VLOOKUP($B$1,武魂升星!$C$5:$Q$11,AG$2,0)</f>
        <v>1004.64</v>
      </c>
      <c r="AJ158">
        <f>武魂升阶!AJ158*(1+VLOOKUP($B$1,武魂升星!$C$13:$Q$19,AJ$2,0))+VLOOKUP($B$1,武魂升星!$C$5:$Q$11,AJ$2,0)</f>
        <v>23873.350000000006</v>
      </c>
      <c r="AK158">
        <f>武魂升阶!AK158*(1+VLOOKUP($B$1,武魂升星!$C$13:$Q$19,AK$2,0))+VLOOKUP($B$1,武魂升星!$C$5:$Q$11,AK$2,0)</f>
        <v>8959.6140000000014</v>
      </c>
      <c r="AL158">
        <f>武魂升阶!AL158*(1+VLOOKUP($B$1,武魂升星!$C$13:$Q$19,AL$2,0))+VLOOKUP($B$1,武魂升星!$C$5:$Q$11,AL$2,0)</f>
        <v>1999.4359999999999</v>
      </c>
      <c r="AM158">
        <f>武魂升阶!AM158*(1+VLOOKUP($B$1,武魂升星!$C$13:$Q$19,AM$2,0))+VLOOKUP($B$1,武魂升星!$C$5:$Q$11,AM$2,0)</f>
        <v>1999.4359999999999</v>
      </c>
      <c r="AN158">
        <f>武魂升阶!AN158*(1+VLOOKUP($B$1,武魂升星!$C$13:$Q$19,AN$2,0))+VLOOKUP($B$1,武魂升星!$C$5:$Q$11,AN$2,0)</f>
        <v>576.61</v>
      </c>
      <c r="AO158">
        <f>武魂升阶!AO158*(1+VLOOKUP($B$1,武魂升星!$C$13:$Q$19,AO$2,0))+VLOOKUP($B$1,武魂升星!$C$5:$Q$11,AO$2,0)</f>
        <v>576.61</v>
      </c>
      <c r="AP158">
        <f>武魂升阶!AP158*(1+VLOOKUP($B$1,武魂升星!$C$13:$Q$19,AP$2,0))+VLOOKUP($B$1,武魂升星!$C$5:$Q$11,AP$2,0)</f>
        <v>578.59400000000005</v>
      </c>
      <c r="AQ158">
        <f>武魂升阶!AQ158*(1+VLOOKUP($B$1,武魂升星!$C$13:$Q$19,AQ$2,0))+VLOOKUP($B$1,武魂升星!$C$5:$Q$11,AQ$2,0)</f>
        <v>576.61</v>
      </c>
      <c r="AR158">
        <f>武魂升阶!AR158*(1+VLOOKUP($B$1,武魂升星!$C$13:$Q$19,AR$2,0))+VLOOKUP($B$1,武魂升星!$C$5:$Q$11,AR$2,0)</f>
        <v>576.61</v>
      </c>
      <c r="AS158">
        <f>武魂升阶!AS158*(1+VLOOKUP($B$1,武魂升星!$C$13:$Q$19,AS$2,0))+VLOOKUP($B$1,武魂升星!$C$5:$Q$11,AS$2,0)</f>
        <v>576.61</v>
      </c>
      <c r="AT158">
        <f>武魂升阶!AT158*(1+VLOOKUP($B$1,武魂升星!$C$13:$Q$19,AT$2,0))+VLOOKUP($B$1,武魂升星!$C$5:$Q$11,AT$2,0)</f>
        <v>0</v>
      </c>
      <c r="AU158">
        <f>武魂升阶!AU158*(1+VLOOKUP($B$1,武魂升星!$C$13:$Q$19,AU$2,0))+VLOOKUP($B$1,武魂升星!$C$5:$Q$11,AU$2,0)</f>
        <v>0</v>
      </c>
      <c r="AV158">
        <f>武魂升阶!AV158*(1+VLOOKUP($B$1,武魂升星!$C$13:$Q$19,AV$2,0))+VLOOKUP($B$1,武魂升星!$C$5:$Q$11,AV$2,0)</f>
        <v>1004.64</v>
      </c>
      <c r="AW158">
        <f>武魂升阶!AW158*(1+VLOOKUP($B$1,武魂升星!$C$13:$Q$19,AW$2,0))+VLOOKUP($B$1,武魂升星!$C$5:$Q$11,AW$2,0)</f>
        <v>1004.64</v>
      </c>
      <c r="AZ158">
        <f>VLOOKUP($B$2,武魂升星!$C$21:$D$27,2,0)</f>
        <v>0.48</v>
      </c>
      <c r="BA158">
        <f>VLOOKUP($B$2,武魂升星!$C$21:$D$27,2,0)</f>
        <v>0.48</v>
      </c>
      <c r="BB158">
        <f>VLOOKUP($B$2,武魂升星!$C$21:$D$27,2,0)</f>
        <v>0.48</v>
      </c>
      <c r="BC158">
        <f>VLOOKUP($B$2,武魂升星!$C$21:$D$27,2,0)</f>
        <v>0.48</v>
      </c>
      <c r="BD158">
        <f>VLOOKUP($B$2,武魂升星!$C$21:$D$27,2,0)</f>
        <v>0.48</v>
      </c>
      <c r="BE158">
        <f>VLOOKUP($B$2,武魂升星!$C$21:$D$27,2,0)</f>
        <v>0.48</v>
      </c>
      <c r="BF158">
        <f>VLOOKUP($B$2,武魂升星!$C$21:$D$27,2,0)</f>
        <v>0.48</v>
      </c>
      <c r="BG158">
        <f>VLOOKUP($B$2,武魂升星!$C$21:$D$27,2,0)</f>
        <v>0.48</v>
      </c>
      <c r="BH158">
        <f>VLOOKUP($B$2,武魂升星!$C$21:$D$27,2,0)</f>
        <v>0.48</v>
      </c>
      <c r="BI158">
        <f>VLOOKUP($B$2,武魂升星!$C$21:$D$27,2,0)</f>
        <v>0.48</v>
      </c>
      <c r="BJ158">
        <f>VLOOKUP($B$2,武魂升星!$C$21:$D$27,2,0)</f>
        <v>0.48</v>
      </c>
      <c r="BK158">
        <f>VLOOKUP($B$2,武魂升星!$C$21:$D$27,2,0)</f>
        <v>0.48</v>
      </c>
      <c r="BL158">
        <f>VLOOKUP($B$2,武魂升星!$C$21:$D$27,2,0)</f>
        <v>0.48</v>
      </c>
      <c r="BM158">
        <f>VLOOKUP($B$2,武魂升星!$C$21:$D$27,2,0)</f>
        <v>0.48</v>
      </c>
    </row>
    <row r="159" spans="2:65" x14ac:dyDescent="0.2">
      <c r="B159">
        <v>155</v>
      </c>
      <c r="D159">
        <f>武魂升阶!D159*(1+VLOOKUP($B$1,武魂升星!$C$13:$Q$19,D$2,0))+VLOOKUP($B$1,武魂升星!$C$5:$Q$11,D$2,0)</f>
        <v>28354.794000000002</v>
      </c>
      <c r="E159">
        <f>武魂升阶!E159*(1+VLOOKUP($B$1,武魂升星!$C$13:$Q$19,E$2,0))+VLOOKUP($B$1,武魂升星!$C$5:$Q$11,E$2,0)</f>
        <v>8274.6219999999994</v>
      </c>
      <c r="F159">
        <f>武魂升阶!F159*(1+VLOOKUP($B$1,武魂升星!$C$13:$Q$19,F$2,0))+VLOOKUP($B$1,武魂升星!$C$5:$Q$11,F$2,0)</f>
        <v>2539.5639999999999</v>
      </c>
      <c r="G159">
        <f>武魂升阶!G159*(1+VLOOKUP($B$1,武魂升星!$C$13:$Q$19,G$2,0))+VLOOKUP($B$1,武魂升星!$C$5:$Q$11,G$2,0)</f>
        <v>2539.5639999999999</v>
      </c>
      <c r="H159">
        <f>武魂升阶!H159*(1+VLOOKUP($B$1,武魂升星!$C$13:$Q$19,H$2,0))+VLOOKUP($B$1,武魂升星!$C$5:$Q$11,H$2,0)</f>
        <v>579.81000000000006</v>
      </c>
      <c r="I159">
        <f>武魂升阶!I159*(1+VLOOKUP($B$1,武魂升星!$C$13:$Q$19,I$2,0))+VLOOKUP($B$1,武魂升星!$C$5:$Q$11,I$2,0)</f>
        <v>579.81000000000006</v>
      </c>
      <c r="J159">
        <f>武魂升阶!J159*(1+VLOOKUP($B$1,武魂升星!$C$13:$Q$19,J$2,0))+VLOOKUP($B$1,武魂升星!$C$5:$Q$11,J$2,0)</f>
        <v>581.79399999999998</v>
      </c>
      <c r="K159">
        <f>武魂升阶!K159*(1+VLOOKUP($B$1,武魂升星!$C$13:$Q$19,K$2,0))+VLOOKUP($B$1,武魂升星!$C$5:$Q$11,K$2,0)</f>
        <v>579.81000000000006</v>
      </c>
      <c r="L159">
        <f>武魂升阶!L159*(1+VLOOKUP($B$1,武魂升星!$C$13:$Q$19,L$2,0))+VLOOKUP($B$1,武魂升星!$C$5:$Q$11,L$2,0)</f>
        <v>579.81000000000006</v>
      </c>
      <c r="M159">
        <f>武魂升阶!M159*(1+VLOOKUP($B$1,武魂升星!$C$13:$Q$19,M$2,0))+VLOOKUP($B$1,武魂升星!$C$5:$Q$11,M$2,0)</f>
        <v>579.81000000000006</v>
      </c>
      <c r="N159">
        <f>武魂升阶!N159*(1+VLOOKUP($B$1,武魂升星!$C$13:$Q$19,N$2,0))+VLOOKUP($B$1,武魂升星!$C$5:$Q$11,N$2,0)</f>
        <v>0</v>
      </c>
      <c r="O159">
        <f>武魂升阶!O159*(1+VLOOKUP($B$1,武魂升星!$C$13:$Q$19,O$2,0))+VLOOKUP($B$1,武魂升星!$C$5:$Q$11,O$2,0)</f>
        <v>0</v>
      </c>
      <c r="P159">
        <f>武魂升阶!P159*(1+VLOOKUP($B$1,武魂升星!$C$13:$Q$19,P$2,0))+VLOOKUP($B$1,武魂升星!$C$5:$Q$11,P$2,0)</f>
        <v>1010.64</v>
      </c>
      <c r="Q159">
        <f>武魂升阶!Q159*(1+VLOOKUP($B$1,武魂升星!$C$13:$Q$19,Q$2,0))+VLOOKUP($B$1,武魂升星!$C$5:$Q$11,Q$2,0)</f>
        <v>1010.64</v>
      </c>
      <c r="T159">
        <f>武魂升阶!T159*(1+VLOOKUP($B$1,武魂升星!$C$13:$Q$19,T$2,0))+VLOOKUP($B$1,武魂升星!$C$5:$Q$11,T$2,0)</f>
        <v>26166.872000000003</v>
      </c>
      <c r="U159">
        <f>武魂升阶!U159*(1+VLOOKUP($B$1,武魂升星!$C$13:$Q$19,U$2,0))+VLOOKUP($B$1,武魂升星!$C$5:$Q$11,U$2,0)</f>
        <v>8633.3539999999994</v>
      </c>
      <c r="V159">
        <f>武魂升阶!V159*(1+VLOOKUP($B$1,武魂升星!$C$13:$Q$19,V$2,0))+VLOOKUP($B$1,武魂升星!$C$5:$Q$11,V$2,0)</f>
        <v>2265.7560000000003</v>
      </c>
      <c r="W159">
        <f>武魂升阶!W159*(1+VLOOKUP($B$1,武魂升星!$C$13:$Q$19,W$2,0))+VLOOKUP($B$1,武魂升星!$C$5:$Q$11,W$2,0)</f>
        <v>2265.7560000000003</v>
      </c>
      <c r="X159">
        <f>武魂升阶!X159*(1+VLOOKUP($B$1,武魂升星!$C$13:$Q$19,X$2,0))+VLOOKUP($B$1,武魂升星!$C$5:$Q$11,X$2,0)</f>
        <v>569.89</v>
      </c>
      <c r="Y159">
        <f>武魂升阶!Y159*(1+VLOOKUP($B$1,武魂升星!$C$13:$Q$19,Y$2,0))+VLOOKUP($B$1,武魂升星!$C$5:$Q$11,Y$2,0)</f>
        <v>569.89</v>
      </c>
      <c r="Z159">
        <f>武魂升阶!Z159*(1+VLOOKUP($B$1,武魂升星!$C$13:$Q$19,Z$2,0))+VLOOKUP($B$1,武魂升星!$C$5:$Q$11,Z$2,0)</f>
        <v>591.71399999999994</v>
      </c>
      <c r="AA159">
        <f>武魂升阶!AA159*(1+VLOOKUP($B$1,武魂升星!$C$13:$Q$19,AA$2,0))+VLOOKUP($B$1,武魂升星!$C$5:$Q$11,AA$2,0)</f>
        <v>589.73</v>
      </c>
      <c r="AB159">
        <f>武魂升阶!AB159*(1+VLOOKUP($B$1,武魂升星!$C$13:$Q$19,AB$2,0))+VLOOKUP($B$1,武魂升星!$C$5:$Q$11,AB$2,0)</f>
        <v>579.81000000000006</v>
      </c>
      <c r="AC159">
        <f>武魂升阶!AC159*(1+VLOOKUP($B$1,武魂升星!$C$13:$Q$19,AC$2,0))+VLOOKUP($B$1,武魂升星!$C$5:$Q$11,AC$2,0)</f>
        <v>579.81000000000006</v>
      </c>
      <c r="AD159">
        <f>武魂升阶!AD159*(1+VLOOKUP($B$1,武魂升星!$C$13:$Q$19,AD$2,0))+VLOOKUP($B$1,武魂升星!$C$5:$Q$11,AD$2,0)</f>
        <v>0</v>
      </c>
      <c r="AE159">
        <f>武魂升阶!AE159*(1+VLOOKUP($B$1,武魂升星!$C$13:$Q$19,AE$2,0))+VLOOKUP($B$1,武魂升星!$C$5:$Q$11,AE$2,0)</f>
        <v>0</v>
      </c>
      <c r="AF159">
        <f>武魂升阶!AF159*(1+VLOOKUP($B$1,武魂升星!$C$13:$Q$19,AF$2,0))+VLOOKUP($B$1,武魂升星!$C$5:$Q$11,AF$2,0)</f>
        <v>1010.64</v>
      </c>
      <c r="AG159">
        <f>武魂升阶!AG159*(1+VLOOKUP($B$1,武魂升星!$C$13:$Q$19,AG$2,0))+VLOOKUP($B$1,武魂升星!$C$5:$Q$11,AG$2,0)</f>
        <v>1010.64</v>
      </c>
      <c r="AJ159">
        <f>武魂升阶!AJ159*(1+VLOOKUP($B$1,武魂升星!$C$13:$Q$19,AJ$2,0))+VLOOKUP($B$1,武魂升星!$C$5:$Q$11,AJ$2,0)</f>
        <v>23978.950000000004</v>
      </c>
      <c r="AK159">
        <f>武魂升阶!AK159*(1+VLOOKUP($B$1,武魂升星!$C$13:$Q$19,AK$2,0))+VLOOKUP($B$1,武魂升星!$C$5:$Q$11,AK$2,0)</f>
        <v>8999.2139999999999</v>
      </c>
      <c r="AL159">
        <f>武魂升阶!AL159*(1+VLOOKUP($B$1,武魂升星!$C$13:$Q$19,AL$2,0))+VLOOKUP($B$1,武魂升星!$C$5:$Q$11,AL$2,0)</f>
        <v>2007.4359999999999</v>
      </c>
      <c r="AM159">
        <f>武魂升阶!AM159*(1+VLOOKUP($B$1,武魂升星!$C$13:$Q$19,AM$2,0))+VLOOKUP($B$1,武魂升星!$C$5:$Q$11,AM$2,0)</f>
        <v>2007.4359999999999</v>
      </c>
      <c r="AN159">
        <f>武魂升阶!AN159*(1+VLOOKUP($B$1,武魂升星!$C$13:$Q$19,AN$2,0))+VLOOKUP($B$1,武魂升星!$C$5:$Q$11,AN$2,0)</f>
        <v>579.81000000000006</v>
      </c>
      <c r="AO159">
        <f>武魂升阶!AO159*(1+VLOOKUP($B$1,武魂升星!$C$13:$Q$19,AO$2,0))+VLOOKUP($B$1,武魂升星!$C$5:$Q$11,AO$2,0)</f>
        <v>579.81000000000006</v>
      </c>
      <c r="AP159">
        <f>武魂升阶!AP159*(1+VLOOKUP($B$1,武魂升星!$C$13:$Q$19,AP$2,0))+VLOOKUP($B$1,武魂升星!$C$5:$Q$11,AP$2,0)</f>
        <v>581.79399999999998</v>
      </c>
      <c r="AQ159">
        <f>武魂升阶!AQ159*(1+VLOOKUP($B$1,武魂升星!$C$13:$Q$19,AQ$2,0))+VLOOKUP($B$1,武魂升星!$C$5:$Q$11,AQ$2,0)</f>
        <v>579.81000000000006</v>
      </c>
      <c r="AR159">
        <f>武魂升阶!AR159*(1+VLOOKUP($B$1,武魂升星!$C$13:$Q$19,AR$2,0))+VLOOKUP($B$1,武魂升星!$C$5:$Q$11,AR$2,0)</f>
        <v>579.81000000000006</v>
      </c>
      <c r="AS159">
        <f>武魂升阶!AS159*(1+VLOOKUP($B$1,武魂升星!$C$13:$Q$19,AS$2,0))+VLOOKUP($B$1,武魂升星!$C$5:$Q$11,AS$2,0)</f>
        <v>579.81000000000006</v>
      </c>
      <c r="AT159">
        <f>武魂升阶!AT159*(1+VLOOKUP($B$1,武魂升星!$C$13:$Q$19,AT$2,0))+VLOOKUP($B$1,武魂升星!$C$5:$Q$11,AT$2,0)</f>
        <v>0</v>
      </c>
      <c r="AU159">
        <f>武魂升阶!AU159*(1+VLOOKUP($B$1,武魂升星!$C$13:$Q$19,AU$2,0))+VLOOKUP($B$1,武魂升星!$C$5:$Q$11,AU$2,0)</f>
        <v>0</v>
      </c>
      <c r="AV159">
        <f>武魂升阶!AV159*(1+VLOOKUP($B$1,武魂升星!$C$13:$Q$19,AV$2,0))+VLOOKUP($B$1,武魂升星!$C$5:$Q$11,AV$2,0)</f>
        <v>1010.64</v>
      </c>
      <c r="AW159">
        <f>武魂升阶!AW159*(1+VLOOKUP($B$1,武魂升星!$C$13:$Q$19,AW$2,0))+VLOOKUP($B$1,武魂升星!$C$5:$Q$11,AW$2,0)</f>
        <v>1010.64</v>
      </c>
      <c r="AZ159">
        <f>VLOOKUP($B$2,武魂升星!$C$21:$D$27,2,0)</f>
        <v>0.48</v>
      </c>
      <c r="BA159">
        <f>VLOOKUP($B$2,武魂升星!$C$21:$D$27,2,0)</f>
        <v>0.48</v>
      </c>
      <c r="BB159">
        <f>VLOOKUP($B$2,武魂升星!$C$21:$D$27,2,0)</f>
        <v>0.48</v>
      </c>
      <c r="BC159">
        <f>VLOOKUP($B$2,武魂升星!$C$21:$D$27,2,0)</f>
        <v>0.48</v>
      </c>
      <c r="BD159">
        <f>VLOOKUP($B$2,武魂升星!$C$21:$D$27,2,0)</f>
        <v>0.48</v>
      </c>
      <c r="BE159">
        <f>VLOOKUP($B$2,武魂升星!$C$21:$D$27,2,0)</f>
        <v>0.48</v>
      </c>
      <c r="BF159">
        <f>VLOOKUP($B$2,武魂升星!$C$21:$D$27,2,0)</f>
        <v>0.48</v>
      </c>
      <c r="BG159">
        <f>VLOOKUP($B$2,武魂升星!$C$21:$D$27,2,0)</f>
        <v>0.48</v>
      </c>
      <c r="BH159">
        <f>VLOOKUP($B$2,武魂升星!$C$21:$D$27,2,0)</f>
        <v>0.48</v>
      </c>
      <c r="BI159">
        <f>VLOOKUP($B$2,武魂升星!$C$21:$D$27,2,0)</f>
        <v>0.48</v>
      </c>
      <c r="BJ159">
        <f>VLOOKUP($B$2,武魂升星!$C$21:$D$27,2,0)</f>
        <v>0.48</v>
      </c>
      <c r="BK159">
        <f>VLOOKUP($B$2,武魂升星!$C$21:$D$27,2,0)</f>
        <v>0.48</v>
      </c>
      <c r="BL159">
        <f>VLOOKUP($B$2,武魂升星!$C$21:$D$27,2,0)</f>
        <v>0.48</v>
      </c>
      <c r="BM159">
        <f>VLOOKUP($B$2,武魂升星!$C$21:$D$27,2,0)</f>
        <v>0.48</v>
      </c>
    </row>
    <row r="160" spans="2:65" x14ac:dyDescent="0.2">
      <c r="B160">
        <v>156</v>
      </c>
      <c r="D160">
        <f>武魂升阶!D160*(1+VLOOKUP($B$1,武魂升星!$C$13:$Q$19,D$2,0))+VLOOKUP($B$1,武魂升星!$C$5:$Q$11,D$2,0)</f>
        <v>28486.794000000002</v>
      </c>
      <c r="E160">
        <f>武魂升阶!E160*(1+VLOOKUP($B$1,武魂升星!$C$13:$Q$19,E$2,0))+VLOOKUP($B$1,武魂升星!$C$5:$Q$11,E$2,0)</f>
        <v>8309.8220000000001</v>
      </c>
      <c r="F160">
        <f>武魂升阶!F160*(1+VLOOKUP($B$1,武魂升星!$C$13:$Q$19,F$2,0))+VLOOKUP($B$1,武魂升星!$C$5:$Q$11,F$2,0)</f>
        <v>2550.7640000000001</v>
      </c>
      <c r="G160">
        <f>武魂升阶!G160*(1+VLOOKUP($B$1,武魂升星!$C$13:$Q$19,G$2,0))+VLOOKUP($B$1,武魂升星!$C$5:$Q$11,G$2,0)</f>
        <v>2550.7640000000001</v>
      </c>
      <c r="H160">
        <f>武魂升阶!H160*(1+VLOOKUP($B$1,武魂升星!$C$13:$Q$19,H$2,0))+VLOOKUP($B$1,武魂升星!$C$5:$Q$11,H$2,0)</f>
        <v>583.01</v>
      </c>
      <c r="I160">
        <f>武魂升阶!I160*(1+VLOOKUP($B$1,武魂升星!$C$13:$Q$19,I$2,0))+VLOOKUP($B$1,武魂升星!$C$5:$Q$11,I$2,0)</f>
        <v>583.01</v>
      </c>
      <c r="J160">
        <f>武魂升阶!J160*(1+VLOOKUP($B$1,武魂升星!$C$13:$Q$19,J$2,0))+VLOOKUP($B$1,武魂升星!$C$5:$Q$11,J$2,0)</f>
        <v>584.99400000000003</v>
      </c>
      <c r="K160">
        <f>武魂升阶!K160*(1+VLOOKUP($B$1,武魂升星!$C$13:$Q$19,K$2,0))+VLOOKUP($B$1,武魂升星!$C$5:$Q$11,K$2,0)</f>
        <v>583.01</v>
      </c>
      <c r="L160">
        <f>武魂升阶!L160*(1+VLOOKUP($B$1,武魂升星!$C$13:$Q$19,L$2,0))+VLOOKUP($B$1,武魂升星!$C$5:$Q$11,L$2,0)</f>
        <v>583.01</v>
      </c>
      <c r="M160">
        <f>武魂升阶!M160*(1+VLOOKUP($B$1,武魂升星!$C$13:$Q$19,M$2,0))+VLOOKUP($B$1,武魂升星!$C$5:$Q$11,M$2,0)</f>
        <v>583.01</v>
      </c>
      <c r="N160">
        <f>武魂升阶!N160*(1+VLOOKUP($B$1,武魂升星!$C$13:$Q$19,N$2,0))+VLOOKUP($B$1,武魂升星!$C$5:$Q$11,N$2,0)</f>
        <v>0</v>
      </c>
      <c r="O160">
        <f>武魂升阶!O160*(1+VLOOKUP($B$1,武魂升星!$C$13:$Q$19,O$2,0))+VLOOKUP($B$1,武魂升星!$C$5:$Q$11,O$2,0)</f>
        <v>0</v>
      </c>
      <c r="P160">
        <f>武魂升阶!P160*(1+VLOOKUP($B$1,武魂升星!$C$13:$Q$19,P$2,0))+VLOOKUP($B$1,武魂升星!$C$5:$Q$11,P$2,0)</f>
        <v>1016.64</v>
      </c>
      <c r="Q160">
        <f>武魂升阶!Q160*(1+VLOOKUP($B$1,武魂升星!$C$13:$Q$19,Q$2,0))+VLOOKUP($B$1,武魂升星!$C$5:$Q$11,Q$2,0)</f>
        <v>1016.64</v>
      </c>
      <c r="T160">
        <f>武魂升阶!T160*(1+VLOOKUP($B$1,武魂升星!$C$13:$Q$19,T$2,0))+VLOOKUP($B$1,武魂升星!$C$5:$Q$11,T$2,0)</f>
        <v>26285.672000000006</v>
      </c>
      <c r="U160">
        <f>武魂升阶!U160*(1+VLOOKUP($B$1,武魂升星!$C$13:$Q$19,U$2,0))+VLOOKUP($B$1,武魂升星!$C$5:$Q$11,U$2,0)</f>
        <v>8670.7540000000008</v>
      </c>
      <c r="V160">
        <f>武魂升阶!V160*(1+VLOOKUP($B$1,武魂升星!$C$13:$Q$19,V$2,0))+VLOOKUP($B$1,武魂升星!$C$5:$Q$11,V$2,0)</f>
        <v>2275.3559999999998</v>
      </c>
      <c r="W160">
        <f>武魂升阶!W160*(1+VLOOKUP($B$1,武魂升星!$C$13:$Q$19,W$2,0))+VLOOKUP($B$1,武魂升星!$C$5:$Q$11,W$2,0)</f>
        <v>2275.3559999999998</v>
      </c>
      <c r="X160">
        <f>武魂升阶!X160*(1+VLOOKUP($B$1,武魂升星!$C$13:$Q$19,X$2,0))+VLOOKUP($B$1,武魂升星!$C$5:$Q$11,X$2,0)</f>
        <v>573.09</v>
      </c>
      <c r="Y160">
        <f>武魂升阶!Y160*(1+VLOOKUP($B$1,武魂升星!$C$13:$Q$19,Y$2,0))+VLOOKUP($B$1,武魂升星!$C$5:$Q$11,Y$2,0)</f>
        <v>573.09</v>
      </c>
      <c r="Z160">
        <f>武魂升阶!Z160*(1+VLOOKUP($B$1,武魂升星!$C$13:$Q$19,Z$2,0))+VLOOKUP($B$1,武魂升星!$C$5:$Q$11,Z$2,0)</f>
        <v>594.91399999999999</v>
      </c>
      <c r="AA160">
        <f>武魂升阶!AA160*(1+VLOOKUP($B$1,武魂升星!$C$13:$Q$19,AA$2,0))+VLOOKUP($B$1,武魂升星!$C$5:$Q$11,AA$2,0)</f>
        <v>592.92999999999995</v>
      </c>
      <c r="AB160">
        <f>武魂升阶!AB160*(1+VLOOKUP($B$1,武魂升星!$C$13:$Q$19,AB$2,0))+VLOOKUP($B$1,武魂升星!$C$5:$Q$11,AB$2,0)</f>
        <v>583.01</v>
      </c>
      <c r="AC160">
        <f>武魂升阶!AC160*(1+VLOOKUP($B$1,武魂升星!$C$13:$Q$19,AC$2,0))+VLOOKUP($B$1,武魂升星!$C$5:$Q$11,AC$2,0)</f>
        <v>583.01</v>
      </c>
      <c r="AD160">
        <f>武魂升阶!AD160*(1+VLOOKUP($B$1,武魂升星!$C$13:$Q$19,AD$2,0))+VLOOKUP($B$1,武魂升星!$C$5:$Q$11,AD$2,0)</f>
        <v>0</v>
      </c>
      <c r="AE160">
        <f>武魂升阶!AE160*(1+VLOOKUP($B$1,武魂升星!$C$13:$Q$19,AE$2,0))+VLOOKUP($B$1,武魂升星!$C$5:$Q$11,AE$2,0)</f>
        <v>0</v>
      </c>
      <c r="AF160">
        <f>武魂升阶!AF160*(1+VLOOKUP($B$1,武魂升星!$C$13:$Q$19,AF$2,0))+VLOOKUP($B$1,武魂升星!$C$5:$Q$11,AF$2,0)</f>
        <v>1016.64</v>
      </c>
      <c r="AG160">
        <f>武魂升阶!AG160*(1+VLOOKUP($B$1,武魂升星!$C$13:$Q$19,AG$2,0))+VLOOKUP($B$1,武魂升星!$C$5:$Q$11,AG$2,0)</f>
        <v>1016.64</v>
      </c>
      <c r="AJ160">
        <f>武魂升阶!AJ160*(1+VLOOKUP($B$1,武魂升星!$C$13:$Q$19,AJ$2,0))+VLOOKUP($B$1,武魂升星!$C$5:$Q$11,AJ$2,0)</f>
        <v>24084.550000000003</v>
      </c>
      <c r="AK160">
        <f>武魂升阶!AK160*(1+VLOOKUP($B$1,武魂升星!$C$13:$Q$19,AK$2,0))+VLOOKUP($B$1,武魂升星!$C$5:$Q$11,AK$2,0)</f>
        <v>9038.8140000000003</v>
      </c>
      <c r="AL160">
        <f>武魂升阶!AL160*(1+VLOOKUP($B$1,武魂升星!$C$13:$Q$19,AL$2,0))+VLOOKUP($B$1,武魂升星!$C$5:$Q$11,AL$2,0)</f>
        <v>2015.4359999999999</v>
      </c>
      <c r="AM160">
        <f>武魂升阶!AM160*(1+VLOOKUP($B$1,武魂升星!$C$13:$Q$19,AM$2,0))+VLOOKUP($B$1,武魂升星!$C$5:$Q$11,AM$2,0)</f>
        <v>2015.4359999999999</v>
      </c>
      <c r="AN160">
        <f>武魂升阶!AN160*(1+VLOOKUP($B$1,武魂升星!$C$13:$Q$19,AN$2,0))+VLOOKUP($B$1,武魂升星!$C$5:$Q$11,AN$2,0)</f>
        <v>583.01</v>
      </c>
      <c r="AO160">
        <f>武魂升阶!AO160*(1+VLOOKUP($B$1,武魂升星!$C$13:$Q$19,AO$2,0))+VLOOKUP($B$1,武魂升星!$C$5:$Q$11,AO$2,0)</f>
        <v>583.01</v>
      </c>
      <c r="AP160">
        <f>武魂升阶!AP160*(1+VLOOKUP($B$1,武魂升星!$C$13:$Q$19,AP$2,0))+VLOOKUP($B$1,武魂升星!$C$5:$Q$11,AP$2,0)</f>
        <v>584.99400000000003</v>
      </c>
      <c r="AQ160">
        <f>武魂升阶!AQ160*(1+VLOOKUP($B$1,武魂升星!$C$13:$Q$19,AQ$2,0))+VLOOKUP($B$1,武魂升星!$C$5:$Q$11,AQ$2,0)</f>
        <v>583.01</v>
      </c>
      <c r="AR160">
        <f>武魂升阶!AR160*(1+VLOOKUP($B$1,武魂升星!$C$13:$Q$19,AR$2,0))+VLOOKUP($B$1,武魂升星!$C$5:$Q$11,AR$2,0)</f>
        <v>583.01</v>
      </c>
      <c r="AS160">
        <f>武魂升阶!AS160*(1+VLOOKUP($B$1,武魂升星!$C$13:$Q$19,AS$2,0))+VLOOKUP($B$1,武魂升星!$C$5:$Q$11,AS$2,0)</f>
        <v>583.01</v>
      </c>
      <c r="AT160">
        <f>武魂升阶!AT160*(1+VLOOKUP($B$1,武魂升星!$C$13:$Q$19,AT$2,0))+VLOOKUP($B$1,武魂升星!$C$5:$Q$11,AT$2,0)</f>
        <v>0</v>
      </c>
      <c r="AU160">
        <f>武魂升阶!AU160*(1+VLOOKUP($B$1,武魂升星!$C$13:$Q$19,AU$2,0))+VLOOKUP($B$1,武魂升星!$C$5:$Q$11,AU$2,0)</f>
        <v>0</v>
      </c>
      <c r="AV160">
        <f>武魂升阶!AV160*(1+VLOOKUP($B$1,武魂升星!$C$13:$Q$19,AV$2,0))+VLOOKUP($B$1,武魂升星!$C$5:$Q$11,AV$2,0)</f>
        <v>1016.64</v>
      </c>
      <c r="AW160">
        <f>武魂升阶!AW160*(1+VLOOKUP($B$1,武魂升星!$C$13:$Q$19,AW$2,0))+VLOOKUP($B$1,武魂升星!$C$5:$Q$11,AW$2,0)</f>
        <v>1016.64</v>
      </c>
      <c r="AZ160">
        <f>VLOOKUP($B$2,武魂升星!$C$21:$D$27,2,0)</f>
        <v>0.48</v>
      </c>
      <c r="BA160">
        <f>VLOOKUP($B$2,武魂升星!$C$21:$D$27,2,0)</f>
        <v>0.48</v>
      </c>
      <c r="BB160">
        <f>VLOOKUP($B$2,武魂升星!$C$21:$D$27,2,0)</f>
        <v>0.48</v>
      </c>
      <c r="BC160">
        <f>VLOOKUP($B$2,武魂升星!$C$21:$D$27,2,0)</f>
        <v>0.48</v>
      </c>
      <c r="BD160">
        <f>VLOOKUP($B$2,武魂升星!$C$21:$D$27,2,0)</f>
        <v>0.48</v>
      </c>
      <c r="BE160">
        <f>VLOOKUP($B$2,武魂升星!$C$21:$D$27,2,0)</f>
        <v>0.48</v>
      </c>
      <c r="BF160">
        <f>VLOOKUP($B$2,武魂升星!$C$21:$D$27,2,0)</f>
        <v>0.48</v>
      </c>
      <c r="BG160">
        <f>VLOOKUP($B$2,武魂升星!$C$21:$D$27,2,0)</f>
        <v>0.48</v>
      </c>
      <c r="BH160">
        <f>VLOOKUP($B$2,武魂升星!$C$21:$D$27,2,0)</f>
        <v>0.48</v>
      </c>
      <c r="BI160">
        <f>VLOOKUP($B$2,武魂升星!$C$21:$D$27,2,0)</f>
        <v>0.48</v>
      </c>
      <c r="BJ160">
        <f>VLOOKUP($B$2,武魂升星!$C$21:$D$27,2,0)</f>
        <v>0.48</v>
      </c>
      <c r="BK160">
        <f>VLOOKUP($B$2,武魂升星!$C$21:$D$27,2,0)</f>
        <v>0.48</v>
      </c>
      <c r="BL160">
        <f>VLOOKUP($B$2,武魂升星!$C$21:$D$27,2,0)</f>
        <v>0.48</v>
      </c>
      <c r="BM160">
        <f>VLOOKUP($B$2,武魂升星!$C$21:$D$27,2,0)</f>
        <v>0.48</v>
      </c>
    </row>
    <row r="161" spans="2:65" x14ac:dyDescent="0.2">
      <c r="B161">
        <v>157</v>
      </c>
      <c r="D161">
        <f>武魂升阶!D161*(1+VLOOKUP($B$1,武魂升星!$C$13:$Q$19,D$2,0))+VLOOKUP($B$1,武魂升星!$C$5:$Q$11,D$2,0)</f>
        <v>28618.794000000002</v>
      </c>
      <c r="E161">
        <f>武魂升阶!E161*(1+VLOOKUP($B$1,武魂升星!$C$13:$Q$19,E$2,0))+VLOOKUP($B$1,武魂升星!$C$5:$Q$11,E$2,0)</f>
        <v>8345.0220000000008</v>
      </c>
      <c r="F161">
        <f>武魂升阶!F161*(1+VLOOKUP($B$1,武魂升星!$C$13:$Q$19,F$2,0))+VLOOKUP($B$1,武魂升星!$C$5:$Q$11,F$2,0)</f>
        <v>2561.9639999999999</v>
      </c>
      <c r="G161">
        <f>武魂升阶!G161*(1+VLOOKUP($B$1,武魂升星!$C$13:$Q$19,G$2,0))+VLOOKUP($B$1,武魂升星!$C$5:$Q$11,G$2,0)</f>
        <v>2561.9639999999999</v>
      </c>
      <c r="H161">
        <f>武魂升阶!H161*(1+VLOOKUP($B$1,武魂升星!$C$13:$Q$19,H$2,0))+VLOOKUP($B$1,武魂升星!$C$5:$Q$11,H$2,0)</f>
        <v>586.21</v>
      </c>
      <c r="I161">
        <f>武魂升阶!I161*(1+VLOOKUP($B$1,武魂升星!$C$13:$Q$19,I$2,0))+VLOOKUP($B$1,武魂升星!$C$5:$Q$11,I$2,0)</f>
        <v>586.21</v>
      </c>
      <c r="J161">
        <f>武魂升阶!J161*(1+VLOOKUP($B$1,武魂升星!$C$13:$Q$19,J$2,0))+VLOOKUP($B$1,武魂升星!$C$5:$Q$11,J$2,0)</f>
        <v>588.19399999999996</v>
      </c>
      <c r="K161">
        <f>武魂升阶!K161*(1+VLOOKUP($B$1,武魂升星!$C$13:$Q$19,K$2,0))+VLOOKUP($B$1,武魂升星!$C$5:$Q$11,K$2,0)</f>
        <v>586.21</v>
      </c>
      <c r="L161">
        <f>武魂升阶!L161*(1+VLOOKUP($B$1,武魂升星!$C$13:$Q$19,L$2,0))+VLOOKUP($B$1,武魂升星!$C$5:$Q$11,L$2,0)</f>
        <v>586.21</v>
      </c>
      <c r="M161">
        <f>武魂升阶!M161*(1+VLOOKUP($B$1,武魂升星!$C$13:$Q$19,M$2,0))+VLOOKUP($B$1,武魂升星!$C$5:$Q$11,M$2,0)</f>
        <v>586.21</v>
      </c>
      <c r="N161">
        <f>武魂升阶!N161*(1+VLOOKUP($B$1,武魂升星!$C$13:$Q$19,N$2,0))+VLOOKUP($B$1,武魂升星!$C$5:$Q$11,N$2,0)</f>
        <v>0</v>
      </c>
      <c r="O161">
        <f>武魂升阶!O161*(1+VLOOKUP($B$1,武魂升星!$C$13:$Q$19,O$2,0))+VLOOKUP($B$1,武魂升星!$C$5:$Q$11,O$2,0)</f>
        <v>0</v>
      </c>
      <c r="P161">
        <f>武魂升阶!P161*(1+VLOOKUP($B$1,武魂升星!$C$13:$Q$19,P$2,0))+VLOOKUP($B$1,武魂升星!$C$5:$Q$11,P$2,0)</f>
        <v>1022.64</v>
      </c>
      <c r="Q161">
        <f>武魂升阶!Q161*(1+VLOOKUP($B$1,武魂升星!$C$13:$Q$19,Q$2,0))+VLOOKUP($B$1,武魂升星!$C$5:$Q$11,Q$2,0)</f>
        <v>1022.64</v>
      </c>
      <c r="T161">
        <f>武魂升阶!T161*(1+VLOOKUP($B$1,武魂升星!$C$13:$Q$19,T$2,0))+VLOOKUP($B$1,武魂升星!$C$5:$Q$11,T$2,0)</f>
        <v>26404.472000000002</v>
      </c>
      <c r="U161">
        <f>武魂升阶!U161*(1+VLOOKUP($B$1,武魂升星!$C$13:$Q$19,U$2,0))+VLOOKUP($B$1,武魂升星!$C$5:$Q$11,U$2,0)</f>
        <v>8708.1539999999986</v>
      </c>
      <c r="V161">
        <f>武魂升阶!V161*(1+VLOOKUP($B$1,武魂升星!$C$13:$Q$19,V$2,0))+VLOOKUP($B$1,武魂升星!$C$5:$Q$11,V$2,0)</f>
        <v>2284.9560000000001</v>
      </c>
      <c r="W161">
        <f>武魂升阶!W161*(1+VLOOKUP($B$1,武魂升星!$C$13:$Q$19,W$2,0))+VLOOKUP($B$1,武魂升星!$C$5:$Q$11,W$2,0)</f>
        <v>2284.9560000000001</v>
      </c>
      <c r="X161">
        <f>武魂升阶!X161*(1+VLOOKUP($B$1,武魂升星!$C$13:$Q$19,X$2,0))+VLOOKUP($B$1,武魂升星!$C$5:$Q$11,X$2,0)</f>
        <v>576.29000000000008</v>
      </c>
      <c r="Y161">
        <f>武魂升阶!Y161*(1+VLOOKUP($B$1,武魂升星!$C$13:$Q$19,Y$2,0))+VLOOKUP($B$1,武魂升星!$C$5:$Q$11,Y$2,0)</f>
        <v>576.29000000000008</v>
      </c>
      <c r="Z161">
        <f>武魂升阶!Z161*(1+VLOOKUP($B$1,武魂升星!$C$13:$Q$19,Z$2,0))+VLOOKUP($B$1,武魂升星!$C$5:$Q$11,Z$2,0)</f>
        <v>598.11400000000003</v>
      </c>
      <c r="AA161">
        <f>武魂升阶!AA161*(1+VLOOKUP($B$1,武魂升星!$C$13:$Q$19,AA$2,0))+VLOOKUP($B$1,武魂升星!$C$5:$Q$11,AA$2,0)</f>
        <v>596.13</v>
      </c>
      <c r="AB161">
        <f>武魂升阶!AB161*(1+VLOOKUP($B$1,武魂升星!$C$13:$Q$19,AB$2,0))+VLOOKUP($B$1,武魂升星!$C$5:$Q$11,AB$2,0)</f>
        <v>586.21</v>
      </c>
      <c r="AC161">
        <f>武魂升阶!AC161*(1+VLOOKUP($B$1,武魂升星!$C$13:$Q$19,AC$2,0))+VLOOKUP($B$1,武魂升星!$C$5:$Q$11,AC$2,0)</f>
        <v>586.21</v>
      </c>
      <c r="AD161">
        <f>武魂升阶!AD161*(1+VLOOKUP($B$1,武魂升星!$C$13:$Q$19,AD$2,0))+VLOOKUP($B$1,武魂升星!$C$5:$Q$11,AD$2,0)</f>
        <v>0</v>
      </c>
      <c r="AE161">
        <f>武魂升阶!AE161*(1+VLOOKUP($B$1,武魂升星!$C$13:$Q$19,AE$2,0))+VLOOKUP($B$1,武魂升星!$C$5:$Q$11,AE$2,0)</f>
        <v>0</v>
      </c>
      <c r="AF161">
        <f>武魂升阶!AF161*(1+VLOOKUP($B$1,武魂升星!$C$13:$Q$19,AF$2,0))+VLOOKUP($B$1,武魂升星!$C$5:$Q$11,AF$2,0)</f>
        <v>1022.64</v>
      </c>
      <c r="AG161">
        <f>武魂升阶!AG161*(1+VLOOKUP($B$1,武魂升星!$C$13:$Q$19,AG$2,0))+VLOOKUP($B$1,武魂升星!$C$5:$Q$11,AG$2,0)</f>
        <v>1022.64</v>
      </c>
      <c r="AJ161">
        <f>武魂升阶!AJ161*(1+VLOOKUP($B$1,武魂升星!$C$13:$Q$19,AJ$2,0))+VLOOKUP($B$1,武魂升星!$C$5:$Q$11,AJ$2,0)</f>
        <v>24190.15</v>
      </c>
      <c r="AK161">
        <f>武魂升阶!AK161*(1+VLOOKUP($B$1,武魂升星!$C$13:$Q$19,AK$2,0))+VLOOKUP($B$1,武魂升星!$C$5:$Q$11,AK$2,0)</f>
        <v>9078.4140000000007</v>
      </c>
      <c r="AL161">
        <f>武魂升阶!AL161*(1+VLOOKUP($B$1,武魂升星!$C$13:$Q$19,AL$2,0))+VLOOKUP($B$1,武魂升星!$C$5:$Q$11,AL$2,0)</f>
        <v>2023.4359999999999</v>
      </c>
      <c r="AM161">
        <f>武魂升阶!AM161*(1+VLOOKUP($B$1,武魂升星!$C$13:$Q$19,AM$2,0))+VLOOKUP($B$1,武魂升星!$C$5:$Q$11,AM$2,0)</f>
        <v>2023.4359999999999</v>
      </c>
      <c r="AN161">
        <f>武魂升阶!AN161*(1+VLOOKUP($B$1,武魂升星!$C$13:$Q$19,AN$2,0))+VLOOKUP($B$1,武魂升星!$C$5:$Q$11,AN$2,0)</f>
        <v>586.21</v>
      </c>
      <c r="AO161">
        <f>武魂升阶!AO161*(1+VLOOKUP($B$1,武魂升星!$C$13:$Q$19,AO$2,0))+VLOOKUP($B$1,武魂升星!$C$5:$Q$11,AO$2,0)</f>
        <v>586.21</v>
      </c>
      <c r="AP161">
        <f>武魂升阶!AP161*(1+VLOOKUP($B$1,武魂升星!$C$13:$Q$19,AP$2,0))+VLOOKUP($B$1,武魂升星!$C$5:$Q$11,AP$2,0)</f>
        <v>588.19399999999996</v>
      </c>
      <c r="AQ161">
        <f>武魂升阶!AQ161*(1+VLOOKUP($B$1,武魂升星!$C$13:$Q$19,AQ$2,0))+VLOOKUP($B$1,武魂升星!$C$5:$Q$11,AQ$2,0)</f>
        <v>586.21</v>
      </c>
      <c r="AR161">
        <f>武魂升阶!AR161*(1+VLOOKUP($B$1,武魂升星!$C$13:$Q$19,AR$2,0))+VLOOKUP($B$1,武魂升星!$C$5:$Q$11,AR$2,0)</f>
        <v>586.21</v>
      </c>
      <c r="AS161">
        <f>武魂升阶!AS161*(1+VLOOKUP($B$1,武魂升星!$C$13:$Q$19,AS$2,0))+VLOOKUP($B$1,武魂升星!$C$5:$Q$11,AS$2,0)</f>
        <v>586.21</v>
      </c>
      <c r="AT161">
        <f>武魂升阶!AT161*(1+VLOOKUP($B$1,武魂升星!$C$13:$Q$19,AT$2,0))+VLOOKUP($B$1,武魂升星!$C$5:$Q$11,AT$2,0)</f>
        <v>0</v>
      </c>
      <c r="AU161">
        <f>武魂升阶!AU161*(1+VLOOKUP($B$1,武魂升星!$C$13:$Q$19,AU$2,0))+VLOOKUP($B$1,武魂升星!$C$5:$Q$11,AU$2,0)</f>
        <v>0</v>
      </c>
      <c r="AV161">
        <f>武魂升阶!AV161*(1+VLOOKUP($B$1,武魂升星!$C$13:$Q$19,AV$2,0))+VLOOKUP($B$1,武魂升星!$C$5:$Q$11,AV$2,0)</f>
        <v>1022.64</v>
      </c>
      <c r="AW161">
        <f>武魂升阶!AW161*(1+VLOOKUP($B$1,武魂升星!$C$13:$Q$19,AW$2,0))+VLOOKUP($B$1,武魂升星!$C$5:$Q$11,AW$2,0)</f>
        <v>1022.64</v>
      </c>
      <c r="AZ161">
        <f>VLOOKUP($B$2,武魂升星!$C$21:$D$27,2,0)</f>
        <v>0.48</v>
      </c>
      <c r="BA161">
        <f>VLOOKUP($B$2,武魂升星!$C$21:$D$27,2,0)</f>
        <v>0.48</v>
      </c>
      <c r="BB161">
        <f>VLOOKUP($B$2,武魂升星!$C$21:$D$27,2,0)</f>
        <v>0.48</v>
      </c>
      <c r="BC161">
        <f>VLOOKUP($B$2,武魂升星!$C$21:$D$27,2,0)</f>
        <v>0.48</v>
      </c>
      <c r="BD161">
        <f>VLOOKUP($B$2,武魂升星!$C$21:$D$27,2,0)</f>
        <v>0.48</v>
      </c>
      <c r="BE161">
        <f>VLOOKUP($B$2,武魂升星!$C$21:$D$27,2,0)</f>
        <v>0.48</v>
      </c>
      <c r="BF161">
        <f>VLOOKUP($B$2,武魂升星!$C$21:$D$27,2,0)</f>
        <v>0.48</v>
      </c>
      <c r="BG161">
        <f>VLOOKUP($B$2,武魂升星!$C$21:$D$27,2,0)</f>
        <v>0.48</v>
      </c>
      <c r="BH161">
        <f>VLOOKUP($B$2,武魂升星!$C$21:$D$27,2,0)</f>
        <v>0.48</v>
      </c>
      <c r="BI161">
        <f>VLOOKUP($B$2,武魂升星!$C$21:$D$27,2,0)</f>
        <v>0.48</v>
      </c>
      <c r="BJ161">
        <f>VLOOKUP($B$2,武魂升星!$C$21:$D$27,2,0)</f>
        <v>0.48</v>
      </c>
      <c r="BK161">
        <f>VLOOKUP($B$2,武魂升星!$C$21:$D$27,2,0)</f>
        <v>0.48</v>
      </c>
      <c r="BL161">
        <f>VLOOKUP($B$2,武魂升星!$C$21:$D$27,2,0)</f>
        <v>0.48</v>
      </c>
      <c r="BM161">
        <f>VLOOKUP($B$2,武魂升星!$C$21:$D$27,2,0)</f>
        <v>0.48</v>
      </c>
    </row>
    <row r="162" spans="2:65" x14ac:dyDescent="0.2">
      <c r="B162">
        <v>158</v>
      </c>
      <c r="D162">
        <f>武魂升阶!D162*(1+VLOOKUP($B$1,武魂升星!$C$13:$Q$19,D$2,0))+VLOOKUP($B$1,武魂升星!$C$5:$Q$11,D$2,0)</f>
        <v>28750.794000000002</v>
      </c>
      <c r="E162">
        <f>武魂升阶!E162*(1+VLOOKUP($B$1,武魂升星!$C$13:$Q$19,E$2,0))+VLOOKUP($B$1,武魂升星!$C$5:$Q$11,E$2,0)</f>
        <v>8380.2219999999998</v>
      </c>
      <c r="F162">
        <f>武魂升阶!F162*(1+VLOOKUP($B$1,武魂升星!$C$13:$Q$19,F$2,0))+VLOOKUP($B$1,武魂升星!$C$5:$Q$11,F$2,0)</f>
        <v>2573.1639999999998</v>
      </c>
      <c r="G162">
        <f>武魂升阶!G162*(1+VLOOKUP($B$1,武魂升星!$C$13:$Q$19,G$2,0))+VLOOKUP($B$1,武魂升星!$C$5:$Q$11,G$2,0)</f>
        <v>2573.1639999999998</v>
      </c>
      <c r="H162">
        <f>武魂升阶!H162*(1+VLOOKUP($B$1,武魂升星!$C$13:$Q$19,H$2,0))+VLOOKUP($B$1,武魂升星!$C$5:$Q$11,H$2,0)</f>
        <v>589.41</v>
      </c>
      <c r="I162">
        <f>武魂升阶!I162*(1+VLOOKUP($B$1,武魂升星!$C$13:$Q$19,I$2,0))+VLOOKUP($B$1,武魂升星!$C$5:$Q$11,I$2,0)</f>
        <v>589.41</v>
      </c>
      <c r="J162">
        <f>武魂升阶!J162*(1+VLOOKUP($B$1,武魂升星!$C$13:$Q$19,J$2,0))+VLOOKUP($B$1,武魂升星!$C$5:$Q$11,J$2,0)</f>
        <v>591.39400000000001</v>
      </c>
      <c r="K162">
        <f>武魂升阶!K162*(1+VLOOKUP($B$1,武魂升星!$C$13:$Q$19,K$2,0))+VLOOKUP($B$1,武魂升星!$C$5:$Q$11,K$2,0)</f>
        <v>589.41</v>
      </c>
      <c r="L162">
        <f>武魂升阶!L162*(1+VLOOKUP($B$1,武魂升星!$C$13:$Q$19,L$2,0))+VLOOKUP($B$1,武魂升星!$C$5:$Q$11,L$2,0)</f>
        <v>589.41</v>
      </c>
      <c r="M162">
        <f>武魂升阶!M162*(1+VLOOKUP($B$1,武魂升星!$C$13:$Q$19,M$2,0))+VLOOKUP($B$1,武魂升星!$C$5:$Q$11,M$2,0)</f>
        <v>589.41</v>
      </c>
      <c r="N162">
        <f>武魂升阶!N162*(1+VLOOKUP($B$1,武魂升星!$C$13:$Q$19,N$2,0))+VLOOKUP($B$1,武魂升星!$C$5:$Q$11,N$2,0)</f>
        <v>0</v>
      </c>
      <c r="O162">
        <f>武魂升阶!O162*(1+VLOOKUP($B$1,武魂升星!$C$13:$Q$19,O$2,0))+VLOOKUP($B$1,武魂升星!$C$5:$Q$11,O$2,0)</f>
        <v>0</v>
      </c>
      <c r="P162">
        <f>武魂升阶!P162*(1+VLOOKUP($B$1,武魂升星!$C$13:$Q$19,P$2,0))+VLOOKUP($B$1,武魂升星!$C$5:$Q$11,P$2,0)</f>
        <v>1028.6399999999999</v>
      </c>
      <c r="Q162">
        <f>武魂升阶!Q162*(1+VLOOKUP($B$1,武魂升星!$C$13:$Q$19,Q$2,0))+VLOOKUP($B$1,武魂升星!$C$5:$Q$11,Q$2,0)</f>
        <v>1028.6399999999999</v>
      </c>
      <c r="T162">
        <f>武魂升阶!T162*(1+VLOOKUP($B$1,武魂升星!$C$13:$Q$19,T$2,0))+VLOOKUP($B$1,武魂升星!$C$5:$Q$11,T$2,0)</f>
        <v>26523.272000000004</v>
      </c>
      <c r="U162">
        <f>武魂升阶!U162*(1+VLOOKUP($B$1,武魂升星!$C$13:$Q$19,U$2,0))+VLOOKUP($B$1,武魂升星!$C$5:$Q$11,U$2,0)</f>
        <v>8745.5540000000001</v>
      </c>
      <c r="V162">
        <f>武魂升阶!V162*(1+VLOOKUP($B$1,武魂升星!$C$13:$Q$19,V$2,0))+VLOOKUP($B$1,武魂升星!$C$5:$Q$11,V$2,0)</f>
        <v>2294.556</v>
      </c>
      <c r="W162">
        <f>武魂升阶!W162*(1+VLOOKUP($B$1,武魂升星!$C$13:$Q$19,W$2,0))+VLOOKUP($B$1,武魂升星!$C$5:$Q$11,W$2,0)</f>
        <v>2294.556</v>
      </c>
      <c r="X162">
        <f>武魂升阶!X162*(1+VLOOKUP($B$1,武魂升星!$C$13:$Q$19,X$2,0))+VLOOKUP($B$1,武魂升星!$C$5:$Q$11,X$2,0)</f>
        <v>579.49</v>
      </c>
      <c r="Y162">
        <f>武魂升阶!Y162*(1+VLOOKUP($B$1,武魂升星!$C$13:$Q$19,Y$2,0))+VLOOKUP($B$1,武魂升星!$C$5:$Q$11,Y$2,0)</f>
        <v>579.49</v>
      </c>
      <c r="Z162">
        <f>武魂升阶!Z162*(1+VLOOKUP($B$1,武魂升星!$C$13:$Q$19,Z$2,0))+VLOOKUP($B$1,武魂升星!$C$5:$Q$11,Z$2,0)</f>
        <v>601.31399999999996</v>
      </c>
      <c r="AA162">
        <f>武魂升阶!AA162*(1+VLOOKUP($B$1,武魂升星!$C$13:$Q$19,AA$2,0))+VLOOKUP($B$1,武魂升星!$C$5:$Q$11,AA$2,0)</f>
        <v>599.32999999999993</v>
      </c>
      <c r="AB162">
        <f>武魂升阶!AB162*(1+VLOOKUP($B$1,武魂升星!$C$13:$Q$19,AB$2,0))+VLOOKUP($B$1,武魂升星!$C$5:$Q$11,AB$2,0)</f>
        <v>589.41</v>
      </c>
      <c r="AC162">
        <f>武魂升阶!AC162*(1+VLOOKUP($B$1,武魂升星!$C$13:$Q$19,AC$2,0))+VLOOKUP($B$1,武魂升星!$C$5:$Q$11,AC$2,0)</f>
        <v>589.41</v>
      </c>
      <c r="AD162">
        <f>武魂升阶!AD162*(1+VLOOKUP($B$1,武魂升星!$C$13:$Q$19,AD$2,0))+VLOOKUP($B$1,武魂升星!$C$5:$Q$11,AD$2,0)</f>
        <v>0</v>
      </c>
      <c r="AE162">
        <f>武魂升阶!AE162*(1+VLOOKUP($B$1,武魂升星!$C$13:$Q$19,AE$2,0))+VLOOKUP($B$1,武魂升星!$C$5:$Q$11,AE$2,0)</f>
        <v>0</v>
      </c>
      <c r="AF162">
        <f>武魂升阶!AF162*(1+VLOOKUP($B$1,武魂升星!$C$13:$Q$19,AF$2,0))+VLOOKUP($B$1,武魂升星!$C$5:$Q$11,AF$2,0)</f>
        <v>1028.6399999999999</v>
      </c>
      <c r="AG162">
        <f>武魂升阶!AG162*(1+VLOOKUP($B$1,武魂升星!$C$13:$Q$19,AG$2,0))+VLOOKUP($B$1,武魂升星!$C$5:$Q$11,AG$2,0)</f>
        <v>1028.6399999999999</v>
      </c>
      <c r="AJ162">
        <f>武魂升阶!AJ162*(1+VLOOKUP($B$1,武魂升星!$C$13:$Q$19,AJ$2,0))+VLOOKUP($B$1,武魂升星!$C$5:$Q$11,AJ$2,0)</f>
        <v>24295.75</v>
      </c>
      <c r="AK162">
        <f>武魂升阶!AK162*(1+VLOOKUP($B$1,武魂升星!$C$13:$Q$19,AK$2,0))+VLOOKUP($B$1,武魂升星!$C$5:$Q$11,AK$2,0)</f>
        <v>9118.0139999999992</v>
      </c>
      <c r="AL162">
        <f>武魂升阶!AL162*(1+VLOOKUP($B$1,武魂升星!$C$13:$Q$19,AL$2,0))+VLOOKUP($B$1,武魂升星!$C$5:$Q$11,AL$2,0)</f>
        <v>2031.4359999999999</v>
      </c>
      <c r="AM162">
        <f>武魂升阶!AM162*(1+VLOOKUP($B$1,武魂升星!$C$13:$Q$19,AM$2,0))+VLOOKUP($B$1,武魂升星!$C$5:$Q$11,AM$2,0)</f>
        <v>2031.4359999999999</v>
      </c>
      <c r="AN162">
        <f>武魂升阶!AN162*(1+VLOOKUP($B$1,武魂升星!$C$13:$Q$19,AN$2,0))+VLOOKUP($B$1,武魂升星!$C$5:$Q$11,AN$2,0)</f>
        <v>589.41</v>
      </c>
      <c r="AO162">
        <f>武魂升阶!AO162*(1+VLOOKUP($B$1,武魂升星!$C$13:$Q$19,AO$2,0))+VLOOKUP($B$1,武魂升星!$C$5:$Q$11,AO$2,0)</f>
        <v>589.41</v>
      </c>
      <c r="AP162">
        <f>武魂升阶!AP162*(1+VLOOKUP($B$1,武魂升星!$C$13:$Q$19,AP$2,0))+VLOOKUP($B$1,武魂升星!$C$5:$Q$11,AP$2,0)</f>
        <v>591.39400000000001</v>
      </c>
      <c r="AQ162">
        <f>武魂升阶!AQ162*(1+VLOOKUP($B$1,武魂升星!$C$13:$Q$19,AQ$2,0))+VLOOKUP($B$1,武魂升星!$C$5:$Q$11,AQ$2,0)</f>
        <v>589.41</v>
      </c>
      <c r="AR162">
        <f>武魂升阶!AR162*(1+VLOOKUP($B$1,武魂升星!$C$13:$Q$19,AR$2,0))+VLOOKUP($B$1,武魂升星!$C$5:$Q$11,AR$2,0)</f>
        <v>589.41</v>
      </c>
      <c r="AS162">
        <f>武魂升阶!AS162*(1+VLOOKUP($B$1,武魂升星!$C$13:$Q$19,AS$2,0))+VLOOKUP($B$1,武魂升星!$C$5:$Q$11,AS$2,0)</f>
        <v>589.41</v>
      </c>
      <c r="AT162">
        <f>武魂升阶!AT162*(1+VLOOKUP($B$1,武魂升星!$C$13:$Q$19,AT$2,0))+VLOOKUP($B$1,武魂升星!$C$5:$Q$11,AT$2,0)</f>
        <v>0</v>
      </c>
      <c r="AU162">
        <f>武魂升阶!AU162*(1+VLOOKUP($B$1,武魂升星!$C$13:$Q$19,AU$2,0))+VLOOKUP($B$1,武魂升星!$C$5:$Q$11,AU$2,0)</f>
        <v>0</v>
      </c>
      <c r="AV162">
        <f>武魂升阶!AV162*(1+VLOOKUP($B$1,武魂升星!$C$13:$Q$19,AV$2,0))+VLOOKUP($B$1,武魂升星!$C$5:$Q$11,AV$2,0)</f>
        <v>1028.6399999999999</v>
      </c>
      <c r="AW162">
        <f>武魂升阶!AW162*(1+VLOOKUP($B$1,武魂升星!$C$13:$Q$19,AW$2,0))+VLOOKUP($B$1,武魂升星!$C$5:$Q$11,AW$2,0)</f>
        <v>1028.6399999999999</v>
      </c>
      <c r="AZ162">
        <f>VLOOKUP($B$2,武魂升星!$C$21:$D$27,2,0)</f>
        <v>0.48</v>
      </c>
      <c r="BA162">
        <f>VLOOKUP($B$2,武魂升星!$C$21:$D$27,2,0)</f>
        <v>0.48</v>
      </c>
      <c r="BB162">
        <f>VLOOKUP($B$2,武魂升星!$C$21:$D$27,2,0)</f>
        <v>0.48</v>
      </c>
      <c r="BC162">
        <f>VLOOKUP($B$2,武魂升星!$C$21:$D$27,2,0)</f>
        <v>0.48</v>
      </c>
      <c r="BD162">
        <f>VLOOKUP($B$2,武魂升星!$C$21:$D$27,2,0)</f>
        <v>0.48</v>
      </c>
      <c r="BE162">
        <f>VLOOKUP($B$2,武魂升星!$C$21:$D$27,2,0)</f>
        <v>0.48</v>
      </c>
      <c r="BF162">
        <f>VLOOKUP($B$2,武魂升星!$C$21:$D$27,2,0)</f>
        <v>0.48</v>
      </c>
      <c r="BG162">
        <f>VLOOKUP($B$2,武魂升星!$C$21:$D$27,2,0)</f>
        <v>0.48</v>
      </c>
      <c r="BH162">
        <f>VLOOKUP($B$2,武魂升星!$C$21:$D$27,2,0)</f>
        <v>0.48</v>
      </c>
      <c r="BI162">
        <f>VLOOKUP($B$2,武魂升星!$C$21:$D$27,2,0)</f>
        <v>0.48</v>
      </c>
      <c r="BJ162">
        <f>VLOOKUP($B$2,武魂升星!$C$21:$D$27,2,0)</f>
        <v>0.48</v>
      </c>
      <c r="BK162">
        <f>VLOOKUP($B$2,武魂升星!$C$21:$D$27,2,0)</f>
        <v>0.48</v>
      </c>
      <c r="BL162">
        <f>VLOOKUP($B$2,武魂升星!$C$21:$D$27,2,0)</f>
        <v>0.48</v>
      </c>
      <c r="BM162">
        <f>VLOOKUP($B$2,武魂升星!$C$21:$D$27,2,0)</f>
        <v>0.48</v>
      </c>
    </row>
    <row r="163" spans="2:65" x14ac:dyDescent="0.2">
      <c r="B163">
        <v>159</v>
      </c>
      <c r="D163">
        <f>武魂升阶!D163*(1+VLOOKUP($B$1,武魂升星!$C$13:$Q$19,D$2,0))+VLOOKUP($B$1,武魂升星!$C$5:$Q$11,D$2,0)</f>
        <v>28882.794000000002</v>
      </c>
      <c r="E163">
        <f>武魂升阶!E163*(1+VLOOKUP($B$1,武魂升星!$C$13:$Q$19,E$2,0))+VLOOKUP($B$1,武魂升星!$C$5:$Q$11,E$2,0)</f>
        <v>8415.4219999999987</v>
      </c>
      <c r="F163">
        <f>武魂升阶!F163*(1+VLOOKUP($B$1,武魂升星!$C$13:$Q$19,F$2,0))+VLOOKUP($B$1,武魂升星!$C$5:$Q$11,F$2,0)</f>
        <v>2584.3639999999996</v>
      </c>
      <c r="G163">
        <f>武魂升阶!G163*(1+VLOOKUP($B$1,武魂升星!$C$13:$Q$19,G$2,0))+VLOOKUP($B$1,武魂升星!$C$5:$Q$11,G$2,0)</f>
        <v>2584.3639999999996</v>
      </c>
      <c r="H163">
        <f>武魂升阶!H163*(1+VLOOKUP($B$1,武魂升星!$C$13:$Q$19,H$2,0))+VLOOKUP($B$1,武魂升星!$C$5:$Q$11,H$2,0)</f>
        <v>592.61</v>
      </c>
      <c r="I163">
        <f>武魂升阶!I163*(1+VLOOKUP($B$1,武魂升星!$C$13:$Q$19,I$2,0))+VLOOKUP($B$1,武魂升星!$C$5:$Q$11,I$2,0)</f>
        <v>592.61</v>
      </c>
      <c r="J163">
        <f>武魂升阶!J163*(1+VLOOKUP($B$1,武魂升星!$C$13:$Q$19,J$2,0))+VLOOKUP($B$1,武魂升星!$C$5:$Q$11,J$2,0)</f>
        <v>594.59400000000005</v>
      </c>
      <c r="K163">
        <f>武魂升阶!K163*(1+VLOOKUP($B$1,武魂升星!$C$13:$Q$19,K$2,0))+VLOOKUP($B$1,武魂升星!$C$5:$Q$11,K$2,0)</f>
        <v>592.61</v>
      </c>
      <c r="L163">
        <f>武魂升阶!L163*(1+VLOOKUP($B$1,武魂升星!$C$13:$Q$19,L$2,0))+VLOOKUP($B$1,武魂升星!$C$5:$Q$11,L$2,0)</f>
        <v>592.61</v>
      </c>
      <c r="M163">
        <f>武魂升阶!M163*(1+VLOOKUP($B$1,武魂升星!$C$13:$Q$19,M$2,0))+VLOOKUP($B$1,武魂升星!$C$5:$Q$11,M$2,0)</f>
        <v>592.61</v>
      </c>
      <c r="N163">
        <f>武魂升阶!N163*(1+VLOOKUP($B$1,武魂升星!$C$13:$Q$19,N$2,0))+VLOOKUP($B$1,武魂升星!$C$5:$Q$11,N$2,0)</f>
        <v>0</v>
      </c>
      <c r="O163">
        <f>武魂升阶!O163*(1+VLOOKUP($B$1,武魂升星!$C$13:$Q$19,O$2,0))+VLOOKUP($B$1,武魂升星!$C$5:$Q$11,O$2,0)</f>
        <v>0</v>
      </c>
      <c r="P163">
        <f>武魂升阶!P163*(1+VLOOKUP($B$1,武魂升星!$C$13:$Q$19,P$2,0))+VLOOKUP($B$1,武魂升星!$C$5:$Q$11,P$2,0)</f>
        <v>1034.6399999999999</v>
      </c>
      <c r="Q163">
        <f>武魂升阶!Q163*(1+VLOOKUP($B$1,武魂升星!$C$13:$Q$19,Q$2,0))+VLOOKUP($B$1,武魂升星!$C$5:$Q$11,Q$2,0)</f>
        <v>1034.6399999999999</v>
      </c>
      <c r="T163">
        <f>武魂升阶!T163*(1+VLOOKUP($B$1,武魂升星!$C$13:$Q$19,T$2,0))+VLOOKUP($B$1,武魂升星!$C$5:$Q$11,T$2,0)</f>
        <v>26642.072</v>
      </c>
      <c r="U163">
        <f>武魂升阶!U163*(1+VLOOKUP($B$1,武魂升星!$C$13:$Q$19,U$2,0))+VLOOKUP($B$1,武魂升星!$C$5:$Q$11,U$2,0)</f>
        <v>8782.9539999999997</v>
      </c>
      <c r="V163">
        <f>武魂升阶!V163*(1+VLOOKUP($B$1,武魂升星!$C$13:$Q$19,V$2,0))+VLOOKUP($B$1,武魂升星!$C$5:$Q$11,V$2,0)</f>
        <v>2304.1559999999999</v>
      </c>
      <c r="W163">
        <f>武魂升阶!W163*(1+VLOOKUP($B$1,武魂升星!$C$13:$Q$19,W$2,0))+VLOOKUP($B$1,武魂升星!$C$5:$Q$11,W$2,0)</f>
        <v>2304.1559999999999</v>
      </c>
      <c r="X163">
        <f>武魂升阶!X163*(1+VLOOKUP($B$1,武魂升星!$C$13:$Q$19,X$2,0))+VLOOKUP($B$1,武魂升星!$C$5:$Q$11,X$2,0)</f>
        <v>582.69000000000005</v>
      </c>
      <c r="Y163">
        <f>武魂升阶!Y163*(1+VLOOKUP($B$1,武魂升星!$C$13:$Q$19,Y$2,0))+VLOOKUP($B$1,武魂升星!$C$5:$Q$11,Y$2,0)</f>
        <v>582.69000000000005</v>
      </c>
      <c r="Z163">
        <f>武魂升阶!Z163*(1+VLOOKUP($B$1,武魂升星!$C$13:$Q$19,Z$2,0))+VLOOKUP($B$1,武魂升星!$C$5:$Q$11,Z$2,0)</f>
        <v>604.51400000000001</v>
      </c>
      <c r="AA163">
        <f>武魂升阶!AA163*(1+VLOOKUP($B$1,武魂升星!$C$13:$Q$19,AA$2,0))+VLOOKUP($B$1,武魂升星!$C$5:$Q$11,AA$2,0)</f>
        <v>602.53</v>
      </c>
      <c r="AB163">
        <f>武魂升阶!AB163*(1+VLOOKUP($B$1,武魂升星!$C$13:$Q$19,AB$2,0))+VLOOKUP($B$1,武魂升星!$C$5:$Q$11,AB$2,0)</f>
        <v>592.61</v>
      </c>
      <c r="AC163">
        <f>武魂升阶!AC163*(1+VLOOKUP($B$1,武魂升星!$C$13:$Q$19,AC$2,0))+VLOOKUP($B$1,武魂升星!$C$5:$Q$11,AC$2,0)</f>
        <v>592.61</v>
      </c>
      <c r="AD163">
        <f>武魂升阶!AD163*(1+VLOOKUP($B$1,武魂升星!$C$13:$Q$19,AD$2,0))+VLOOKUP($B$1,武魂升星!$C$5:$Q$11,AD$2,0)</f>
        <v>0</v>
      </c>
      <c r="AE163">
        <f>武魂升阶!AE163*(1+VLOOKUP($B$1,武魂升星!$C$13:$Q$19,AE$2,0))+VLOOKUP($B$1,武魂升星!$C$5:$Q$11,AE$2,0)</f>
        <v>0</v>
      </c>
      <c r="AF163">
        <f>武魂升阶!AF163*(1+VLOOKUP($B$1,武魂升星!$C$13:$Q$19,AF$2,0))+VLOOKUP($B$1,武魂升星!$C$5:$Q$11,AF$2,0)</f>
        <v>1034.6399999999999</v>
      </c>
      <c r="AG163">
        <f>武魂升阶!AG163*(1+VLOOKUP($B$1,武魂升星!$C$13:$Q$19,AG$2,0))+VLOOKUP($B$1,武魂升星!$C$5:$Q$11,AG$2,0)</f>
        <v>1034.6399999999999</v>
      </c>
      <c r="AJ163">
        <f>武魂升阶!AJ163*(1+VLOOKUP($B$1,武魂升星!$C$13:$Q$19,AJ$2,0))+VLOOKUP($B$1,武魂升星!$C$5:$Q$11,AJ$2,0)</f>
        <v>24401.350000000006</v>
      </c>
      <c r="AK163">
        <f>武魂升阶!AK163*(1+VLOOKUP($B$1,武魂升星!$C$13:$Q$19,AK$2,0))+VLOOKUP($B$1,武魂升星!$C$5:$Q$11,AK$2,0)</f>
        <v>9157.6140000000014</v>
      </c>
      <c r="AL163">
        <f>武魂升阶!AL163*(1+VLOOKUP($B$1,武魂升星!$C$13:$Q$19,AL$2,0))+VLOOKUP($B$1,武魂升星!$C$5:$Q$11,AL$2,0)</f>
        <v>2039.4359999999999</v>
      </c>
      <c r="AM163">
        <f>武魂升阶!AM163*(1+VLOOKUP($B$1,武魂升星!$C$13:$Q$19,AM$2,0))+VLOOKUP($B$1,武魂升星!$C$5:$Q$11,AM$2,0)</f>
        <v>2039.4359999999999</v>
      </c>
      <c r="AN163">
        <f>武魂升阶!AN163*(1+VLOOKUP($B$1,武魂升星!$C$13:$Q$19,AN$2,0))+VLOOKUP($B$1,武魂升星!$C$5:$Q$11,AN$2,0)</f>
        <v>592.61</v>
      </c>
      <c r="AO163">
        <f>武魂升阶!AO163*(1+VLOOKUP($B$1,武魂升星!$C$13:$Q$19,AO$2,0))+VLOOKUP($B$1,武魂升星!$C$5:$Q$11,AO$2,0)</f>
        <v>592.61</v>
      </c>
      <c r="AP163">
        <f>武魂升阶!AP163*(1+VLOOKUP($B$1,武魂升星!$C$13:$Q$19,AP$2,0))+VLOOKUP($B$1,武魂升星!$C$5:$Q$11,AP$2,0)</f>
        <v>594.59400000000005</v>
      </c>
      <c r="AQ163">
        <f>武魂升阶!AQ163*(1+VLOOKUP($B$1,武魂升星!$C$13:$Q$19,AQ$2,0))+VLOOKUP($B$1,武魂升星!$C$5:$Q$11,AQ$2,0)</f>
        <v>592.61</v>
      </c>
      <c r="AR163">
        <f>武魂升阶!AR163*(1+VLOOKUP($B$1,武魂升星!$C$13:$Q$19,AR$2,0))+VLOOKUP($B$1,武魂升星!$C$5:$Q$11,AR$2,0)</f>
        <v>592.61</v>
      </c>
      <c r="AS163">
        <f>武魂升阶!AS163*(1+VLOOKUP($B$1,武魂升星!$C$13:$Q$19,AS$2,0))+VLOOKUP($B$1,武魂升星!$C$5:$Q$11,AS$2,0)</f>
        <v>592.61</v>
      </c>
      <c r="AT163">
        <f>武魂升阶!AT163*(1+VLOOKUP($B$1,武魂升星!$C$13:$Q$19,AT$2,0))+VLOOKUP($B$1,武魂升星!$C$5:$Q$11,AT$2,0)</f>
        <v>0</v>
      </c>
      <c r="AU163">
        <f>武魂升阶!AU163*(1+VLOOKUP($B$1,武魂升星!$C$13:$Q$19,AU$2,0))+VLOOKUP($B$1,武魂升星!$C$5:$Q$11,AU$2,0)</f>
        <v>0</v>
      </c>
      <c r="AV163">
        <f>武魂升阶!AV163*(1+VLOOKUP($B$1,武魂升星!$C$13:$Q$19,AV$2,0))+VLOOKUP($B$1,武魂升星!$C$5:$Q$11,AV$2,0)</f>
        <v>1034.6399999999999</v>
      </c>
      <c r="AW163">
        <f>武魂升阶!AW163*(1+VLOOKUP($B$1,武魂升星!$C$13:$Q$19,AW$2,0))+VLOOKUP($B$1,武魂升星!$C$5:$Q$11,AW$2,0)</f>
        <v>1034.6399999999999</v>
      </c>
      <c r="AZ163">
        <f>VLOOKUP($B$2,武魂升星!$C$21:$D$27,2,0)</f>
        <v>0.48</v>
      </c>
      <c r="BA163">
        <f>VLOOKUP($B$2,武魂升星!$C$21:$D$27,2,0)</f>
        <v>0.48</v>
      </c>
      <c r="BB163">
        <f>VLOOKUP($B$2,武魂升星!$C$21:$D$27,2,0)</f>
        <v>0.48</v>
      </c>
      <c r="BC163">
        <f>VLOOKUP($B$2,武魂升星!$C$21:$D$27,2,0)</f>
        <v>0.48</v>
      </c>
      <c r="BD163">
        <f>VLOOKUP($B$2,武魂升星!$C$21:$D$27,2,0)</f>
        <v>0.48</v>
      </c>
      <c r="BE163">
        <f>VLOOKUP($B$2,武魂升星!$C$21:$D$27,2,0)</f>
        <v>0.48</v>
      </c>
      <c r="BF163">
        <f>VLOOKUP($B$2,武魂升星!$C$21:$D$27,2,0)</f>
        <v>0.48</v>
      </c>
      <c r="BG163">
        <f>VLOOKUP($B$2,武魂升星!$C$21:$D$27,2,0)</f>
        <v>0.48</v>
      </c>
      <c r="BH163">
        <f>VLOOKUP($B$2,武魂升星!$C$21:$D$27,2,0)</f>
        <v>0.48</v>
      </c>
      <c r="BI163">
        <f>VLOOKUP($B$2,武魂升星!$C$21:$D$27,2,0)</f>
        <v>0.48</v>
      </c>
      <c r="BJ163">
        <f>VLOOKUP($B$2,武魂升星!$C$21:$D$27,2,0)</f>
        <v>0.48</v>
      </c>
      <c r="BK163">
        <f>VLOOKUP($B$2,武魂升星!$C$21:$D$27,2,0)</f>
        <v>0.48</v>
      </c>
      <c r="BL163">
        <f>VLOOKUP($B$2,武魂升星!$C$21:$D$27,2,0)</f>
        <v>0.48</v>
      </c>
      <c r="BM163">
        <f>VLOOKUP($B$2,武魂升星!$C$21:$D$27,2,0)</f>
        <v>0.48</v>
      </c>
    </row>
    <row r="164" spans="2:65" x14ac:dyDescent="0.2">
      <c r="B164">
        <v>160</v>
      </c>
      <c r="D164">
        <f>武魂升阶!D164*(1+VLOOKUP($B$1,武魂升星!$C$13:$Q$19,D$2,0))+VLOOKUP($B$1,武魂升星!$C$5:$Q$11,D$2,0)</f>
        <v>29109.834000000003</v>
      </c>
      <c r="E164">
        <f>武魂升阶!E164*(1+VLOOKUP($B$1,武魂升星!$C$13:$Q$19,E$2,0))+VLOOKUP($B$1,武魂升星!$C$5:$Q$11,E$2,0)</f>
        <v>8476.7579999999998</v>
      </c>
      <c r="F164">
        <f>武魂升阶!F164*(1+VLOOKUP($B$1,武魂升星!$C$13:$Q$19,F$2,0))+VLOOKUP($B$1,武魂升星!$C$5:$Q$11,F$2,0)</f>
        <v>2604.2039999999997</v>
      </c>
      <c r="G164">
        <f>武魂升阶!G164*(1+VLOOKUP($B$1,武魂升星!$C$13:$Q$19,G$2,0))+VLOOKUP($B$1,武魂升星!$C$5:$Q$11,G$2,0)</f>
        <v>2604.2039999999997</v>
      </c>
      <c r="H164">
        <f>武魂升阶!H164*(1+VLOOKUP($B$1,武魂升星!$C$13:$Q$19,H$2,0))+VLOOKUP($B$1,武魂升星!$C$5:$Q$11,H$2,0)</f>
        <v>596.45000000000005</v>
      </c>
      <c r="I164">
        <f>武魂升阶!I164*(1+VLOOKUP($B$1,武魂升星!$C$13:$Q$19,I$2,0))+VLOOKUP($B$1,武魂升星!$C$5:$Q$11,I$2,0)</f>
        <v>596.45000000000005</v>
      </c>
      <c r="J164">
        <f>武魂升阶!J164*(1+VLOOKUP($B$1,武魂升星!$C$13:$Q$19,J$2,0))+VLOOKUP($B$1,武魂升星!$C$5:$Q$11,J$2,0)</f>
        <v>598.56200000000001</v>
      </c>
      <c r="K164">
        <f>武魂升阶!K164*(1+VLOOKUP($B$1,武魂升星!$C$13:$Q$19,K$2,0))+VLOOKUP($B$1,武魂升星!$C$5:$Q$11,K$2,0)</f>
        <v>596.45000000000005</v>
      </c>
      <c r="L164">
        <f>武魂升阶!L164*(1+VLOOKUP($B$1,武魂升星!$C$13:$Q$19,L$2,0))+VLOOKUP($B$1,武魂升星!$C$5:$Q$11,L$2,0)</f>
        <v>596.45000000000005</v>
      </c>
      <c r="M164">
        <f>武魂升阶!M164*(1+VLOOKUP($B$1,武魂升星!$C$13:$Q$19,M$2,0))+VLOOKUP($B$1,武魂升星!$C$5:$Q$11,M$2,0)</f>
        <v>596.45000000000005</v>
      </c>
      <c r="N164">
        <f>武魂升阶!N164*(1+VLOOKUP($B$1,武魂升星!$C$13:$Q$19,N$2,0))+VLOOKUP($B$1,武魂升星!$C$5:$Q$11,N$2,0)</f>
        <v>0</v>
      </c>
      <c r="O164">
        <f>武魂升阶!O164*(1+VLOOKUP($B$1,武魂升星!$C$13:$Q$19,O$2,0))+VLOOKUP($B$1,武魂升星!$C$5:$Q$11,O$2,0)</f>
        <v>0</v>
      </c>
      <c r="P164">
        <f>武魂升阶!P164*(1+VLOOKUP($B$1,武魂升星!$C$13:$Q$19,P$2,0))+VLOOKUP($B$1,武魂升星!$C$5:$Q$11,P$2,0)</f>
        <v>1046.04</v>
      </c>
      <c r="Q164">
        <f>武魂升阶!Q164*(1+VLOOKUP($B$1,武魂升星!$C$13:$Q$19,Q$2,0))+VLOOKUP($B$1,武魂升星!$C$5:$Q$11,Q$2,0)</f>
        <v>1046.04</v>
      </c>
      <c r="T164">
        <f>武魂升阶!T164*(1+VLOOKUP($B$1,武魂升星!$C$13:$Q$19,T$2,0))+VLOOKUP($B$1,武魂升星!$C$5:$Q$11,T$2,0)</f>
        <v>26846.408000000003</v>
      </c>
      <c r="U164">
        <f>武魂升阶!U164*(1+VLOOKUP($B$1,武魂升星!$C$13:$Q$19,U$2,0))+VLOOKUP($B$1,武魂升星!$C$5:$Q$11,U$2,0)</f>
        <v>8847.6779999999999</v>
      </c>
      <c r="V164">
        <f>武魂升阶!V164*(1+VLOOKUP($B$1,武魂升星!$C$13:$Q$19,V$2,0))+VLOOKUP($B$1,武魂升星!$C$5:$Q$11,V$2,0)</f>
        <v>2320.6679999999997</v>
      </c>
      <c r="W164">
        <f>武魂升阶!W164*(1+VLOOKUP($B$1,武魂升星!$C$13:$Q$19,W$2,0))+VLOOKUP($B$1,武魂升星!$C$5:$Q$11,W$2,0)</f>
        <v>2320.6679999999997</v>
      </c>
      <c r="X164">
        <f>武魂升阶!X164*(1+VLOOKUP($B$1,武魂升星!$C$13:$Q$19,X$2,0))+VLOOKUP($B$1,武魂升星!$C$5:$Q$11,X$2,0)</f>
        <v>585.89</v>
      </c>
      <c r="Y164">
        <f>武魂升阶!Y164*(1+VLOOKUP($B$1,武魂升星!$C$13:$Q$19,Y$2,0))+VLOOKUP($B$1,武魂升星!$C$5:$Q$11,Y$2,0)</f>
        <v>585.89</v>
      </c>
      <c r="Z164">
        <f>武魂升阶!Z164*(1+VLOOKUP($B$1,武魂升星!$C$13:$Q$19,Z$2,0))+VLOOKUP($B$1,武魂升星!$C$5:$Q$11,Z$2,0)</f>
        <v>609.12199999999996</v>
      </c>
      <c r="AA164">
        <f>武魂升阶!AA164*(1+VLOOKUP($B$1,武魂升星!$C$13:$Q$19,AA$2,0))+VLOOKUP($B$1,武魂升星!$C$5:$Q$11,AA$2,0)</f>
        <v>607.01</v>
      </c>
      <c r="AB164">
        <f>武魂升阶!AB164*(1+VLOOKUP($B$1,武魂升星!$C$13:$Q$19,AB$2,0))+VLOOKUP($B$1,武魂升星!$C$5:$Q$11,AB$2,0)</f>
        <v>596.45000000000005</v>
      </c>
      <c r="AC164">
        <f>武魂升阶!AC164*(1+VLOOKUP($B$1,武魂升星!$C$13:$Q$19,AC$2,0))+VLOOKUP($B$1,武魂升星!$C$5:$Q$11,AC$2,0)</f>
        <v>596.45000000000005</v>
      </c>
      <c r="AD164">
        <f>武魂升阶!AD164*(1+VLOOKUP($B$1,武魂升星!$C$13:$Q$19,AD$2,0))+VLOOKUP($B$1,武魂升星!$C$5:$Q$11,AD$2,0)</f>
        <v>0</v>
      </c>
      <c r="AE164">
        <f>武魂升阶!AE164*(1+VLOOKUP($B$1,武魂升星!$C$13:$Q$19,AE$2,0))+VLOOKUP($B$1,武魂升星!$C$5:$Q$11,AE$2,0)</f>
        <v>0</v>
      </c>
      <c r="AF164">
        <f>武魂升阶!AF164*(1+VLOOKUP($B$1,武魂升星!$C$13:$Q$19,AF$2,0))+VLOOKUP($B$1,武魂升星!$C$5:$Q$11,AF$2,0)</f>
        <v>1046.04</v>
      </c>
      <c r="AG164">
        <f>武魂升阶!AG164*(1+VLOOKUP($B$1,武魂升星!$C$13:$Q$19,AG$2,0))+VLOOKUP($B$1,武魂升星!$C$5:$Q$11,AG$2,0)</f>
        <v>1046.04</v>
      </c>
      <c r="AJ164">
        <f>武魂升阶!AJ164*(1+VLOOKUP($B$1,武魂升星!$C$13:$Q$19,AJ$2,0))+VLOOKUP($B$1,武魂升星!$C$5:$Q$11,AJ$2,0)</f>
        <v>24582.982000000004</v>
      </c>
      <c r="AK164">
        <f>武魂升阶!AK164*(1+VLOOKUP($B$1,武魂升星!$C$13:$Q$19,AK$2,0))+VLOOKUP($B$1,武魂升星!$C$5:$Q$11,AK$2,0)</f>
        <v>9226.2099999999991</v>
      </c>
      <c r="AL164">
        <f>武魂升阶!AL164*(1+VLOOKUP($B$1,武魂升星!$C$13:$Q$19,AL$2,0))+VLOOKUP($B$1,武魂升星!$C$5:$Q$11,AL$2,0)</f>
        <v>2053.66</v>
      </c>
      <c r="AM164">
        <f>武魂升阶!AM164*(1+VLOOKUP($B$1,武魂升星!$C$13:$Q$19,AM$2,0))+VLOOKUP($B$1,武魂升星!$C$5:$Q$11,AM$2,0)</f>
        <v>2053.66</v>
      </c>
      <c r="AN164">
        <f>武魂升阶!AN164*(1+VLOOKUP($B$1,武魂升星!$C$13:$Q$19,AN$2,0))+VLOOKUP($B$1,武魂升星!$C$5:$Q$11,AN$2,0)</f>
        <v>596.45000000000005</v>
      </c>
      <c r="AO164">
        <f>武魂升阶!AO164*(1+VLOOKUP($B$1,武魂升星!$C$13:$Q$19,AO$2,0))+VLOOKUP($B$1,武魂升星!$C$5:$Q$11,AO$2,0)</f>
        <v>596.45000000000005</v>
      </c>
      <c r="AP164">
        <f>武魂升阶!AP164*(1+VLOOKUP($B$1,武魂升星!$C$13:$Q$19,AP$2,0))+VLOOKUP($B$1,武魂升星!$C$5:$Q$11,AP$2,0)</f>
        <v>598.56200000000001</v>
      </c>
      <c r="AQ164">
        <f>武魂升阶!AQ164*(1+VLOOKUP($B$1,武魂升星!$C$13:$Q$19,AQ$2,0))+VLOOKUP($B$1,武魂升星!$C$5:$Q$11,AQ$2,0)</f>
        <v>596.45000000000005</v>
      </c>
      <c r="AR164">
        <f>武魂升阶!AR164*(1+VLOOKUP($B$1,武魂升星!$C$13:$Q$19,AR$2,0))+VLOOKUP($B$1,武魂升星!$C$5:$Q$11,AR$2,0)</f>
        <v>596.45000000000005</v>
      </c>
      <c r="AS164">
        <f>武魂升阶!AS164*(1+VLOOKUP($B$1,武魂升星!$C$13:$Q$19,AS$2,0))+VLOOKUP($B$1,武魂升星!$C$5:$Q$11,AS$2,0)</f>
        <v>596.45000000000005</v>
      </c>
      <c r="AT164">
        <f>武魂升阶!AT164*(1+VLOOKUP($B$1,武魂升星!$C$13:$Q$19,AT$2,0))+VLOOKUP($B$1,武魂升星!$C$5:$Q$11,AT$2,0)</f>
        <v>0</v>
      </c>
      <c r="AU164">
        <f>武魂升阶!AU164*(1+VLOOKUP($B$1,武魂升星!$C$13:$Q$19,AU$2,0))+VLOOKUP($B$1,武魂升星!$C$5:$Q$11,AU$2,0)</f>
        <v>0</v>
      </c>
      <c r="AV164">
        <f>武魂升阶!AV164*(1+VLOOKUP($B$1,武魂升星!$C$13:$Q$19,AV$2,0))+VLOOKUP($B$1,武魂升星!$C$5:$Q$11,AV$2,0)</f>
        <v>1046.04</v>
      </c>
      <c r="AW164">
        <f>武魂升阶!AW164*(1+VLOOKUP($B$1,武魂升星!$C$13:$Q$19,AW$2,0))+VLOOKUP($B$1,武魂升星!$C$5:$Q$11,AW$2,0)</f>
        <v>1046.04</v>
      </c>
      <c r="AZ164">
        <f>VLOOKUP($B$2,武魂升星!$C$21:$D$27,2,0)</f>
        <v>0.48</v>
      </c>
      <c r="BA164">
        <f>VLOOKUP($B$2,武魂升星!$C$21:$D$27,2,0)</f>
        <v>0.48</v>
      </c>
      <c r="BB164">
        <f>VLOOKUP($B$2,武魂升星!$C$21:$D$27,2,0)</f>
        <v>0.48</v>
      </c>
      <c r="BC164">
        <f>VLOOKUP($B$2,武魂升星!$C$21:$D$27,2,0)</f>
        <v>0.48</v>
      </c>
      <c r="BD164">
        <f>VLOOKUP($B$2,武魂升星!$C$21:$D$27,2,0)</f>
        <v>0.48</v>
      </c>
      <c r="BE164">
        <f>VLOOKUP($B$2,武魂升星!$C$21:$D$27,2,0)</f>
        <v>0.48</v>
      </c>
      <c r="BF164">
        <f>VLOOKUP($B$2,武魂升星!$C$21:$D$27,2,0)</f>
        <v>0.48</v>
      </c>
      <c r="BG164">
        <f>VLOOKUP($B$2,武魂升星!$C$21:$D$27,2,0)</f>
        <v>0.48</v>
      </c>
      <c r="BH164">
        <f>VLOOKUP($B$2,武魂升星!$C$21:$D$27,2,0)</f>
        <v>0.48</v>
      </c>
      <c r="BI164">
        <f>VLOOKUP($B$2,武魂升星!$C$21:$D$27,2,0)</f>
        <v>0.48</v>
      </c>
      <c r="BJ164">
        <f>VLOOKUP($B$2,武魂升星!$C$21:$D$27,2,0)</f>
        <v>0.48</v>
      </c>
      <c r="BK164">
        <f>VLOOKUP($B$2,武魂升星!$C$21:$D$27,2,0)</f>
        <v>0.48</v>
      </c>
      <c r="BL164">
        <f>VLOOKUP($B$2,武魂升星!$C$21:$D$27,2,0)</f>
        <v>0.48</v>
      </c>
      <c r="BM164">
        <f>VLOOKUP($B$2,武魂升星!$C$21:$D$27,2,0)</f>
        <v>0.48</v>
      </c>
    </row>
    <row r="165" spans="2:65" x14ac:dyDescent="0.2">
      <c r="B165">
        <v>161</v>
      </c>
      <c r="D165">
        <f>武魂升阶!D165*(1+VLOOKUP($B$1,武魂升星!$C$13:$Q$19,D$2,0))+VLOOKUP($B$1,武魂升星!$C$5:$Q$11,D$2,0)</f>
        <v>29241.834000000003</v>
      </c>
      <c r="E165">
        <f>武魂升阶!E165*(1+VLOOKUP($B$1,武魂升星!$C$13:$Q$19,E$2,0))+VLOOKUP($B$1,武魂升星!$C$5:$Q$11,E$2,0)</f>
        <v>8511.9580000000005</v>
      </c>
      <c r="F165">
        <f>武魂升阶!F165*(1+VLOOKUP($B$1,武魂升星!$C$13:$Q$19,F$2,0))+VLOOKUP($B$1,武魂升星!$C$5:$Q$11,F$2,0)</f>
        <v>2615.404</v>
      </c>
      <c r="G165">
        <f>武魂升阶!G165*(1+VLOOKUP($B$1,武魂升星!$C$13:$Q$19,G$2,0))+VLOOKUP($B$1,武魂升星!$C$5:$Q$11,G$2,0)</f>
        <v>2615.404</v>
      </c>
      <c r="H165">
        <f>武魂升阶!H165*(1+VLOOKUP($B$1,武魂升星!$C$13:$Q$19,H$2,0))+VLOOKUP($B$1,武魂升星!$C$5:$Q$11,H$2,0)</f>
        <v>599.65000000000009</v>
      </c>
      <c r="I165">
        <f>武魂升阶!I165*(1+VLOOKUP($B$1,武魂升星!$C$13:$Q$19,I$2,0))+VLOOKUP($B$1,武魂升星!$C$5:$Q$11,I$2,0)</f>
        <v>599.65000000000009</v>
      </c>
      <c r="J165">
        <f>武魂升阶!J165*(1+VLOOKUP($B$1,武魂升星!$C$13:$Q$19,J$2,0))+VLOOKUP($B$1,武魂升星!$C$5:$Q$11,J$2,0)</f>
        <v>601.76200000000006</v>
      </c>
      <c r="K165">
        <f>武魂升阶!K165*(1+VLOOKUP($B$1,武魂升星!$C$13:$Q$19,K$2,0))+VLOOKUP($B$1,武魂升星!$C$5:$Q$11,K$2,0)</f>
        <v>599.65000000000009</v>
      </c>
      <c r="L165">
        <f>武魂升阶!L165*(1+VLOOKUP($B$1,武魂升星!$C$13:$Q$19,L$2,0))+VLOOKUP($B$1,武魂升星!$C$5:$Q$11,L$2,0)</f>
        <v>599.65000000000009</v>
      </c>
      <c r="M165">
        <f>武魂升阶!M165*(1+VLOOKUP($B$1,武魂升星!$C$13:$Q$19,M$2,0))+VLOOKUP($B$1,武魂升星!$C$5:$Q$11,M$2,0)</f>
        <v>599.65000000000009</v>
      </c>
      <c r="N165">
        <f>武魂升阶!N165*(1+VLOOKUP($B$1,武魂升星!$C$13:$Q$19,N$2,0))+VLOOKUP($B$1,武魂升星!$C$5:$Q$11,N$2,0)</f>
        <v>0</v>
      </c>
      <c r="O165">
        <f>武魂升阶!O165*(1+VLOOKUP($B$1,武魂升星!$C$13:$Q$19,O$2,0))+VLOOKUP($B$1,武魂升星!$C$5:$Q$11,O$2,0)</f>
        <v>0</v>
      </c>
      <c r="P165">
        <f>武魂升阶!P165*(1+VLOOKUP($B$1,武魂升星!$C$13:$Q$19,P$2,0))+VLOOKUP($B$1,武魂升星!$C$5:$Q$11,P$2,0)</f>
        <v>1052.04</v>
      </c>
      <c r="Q165">
        <f>武魂升阶!Q165*(1+VLOOKUP($B$1,武魂升星!$C$13:$Q$19,Q$2,0))+VLOOKUP($B$1,武魂升星!$C$5:$Q$11,Q$2,0)</f>
        <v>1052.04</v>
      </c>
      <c r="T165">
        <f>武魂升阶!T165*(1+VLOOKUP($B$1,武魂升星!$C$13:$Q$19,T$2,0))+VLOOKUP($B$1,武魂升星!$C$5:$Q$11,T$2,0)</f>
        <v>26965.207999999999</v>
      </c>
      <c r="U165">
        <f>武魂升阶!U165*(1+VLOOKUP($B$1,武魂升星!$C$13:$Q$19,U$2,0))+VLOOKUP($B$1,武魂升星!$C$5:$Q$11,U$2,0)</f>
        <v>8885.0779999999995</v>
      </c>
      <c r="V165">
        <f>武魂升阶!V165*(1+VLOOKUP($B$1,武魂升星!$C$13:$Q$19,V$2,0))+VLOOKUP($B$1,武魂升星!$C$5:$Q$11,V$2,0)</f>
        <v>2330.268</v>
      </c>
      <c r="W165">
        <f>武魂升阶!W165*(1+VLOOKUP($B$1,武魂升星!$C$13:$Q$19,W$2,0))+VLOOKUP($B$1,武魂升星!$C$5:$Q$11,W$2,0)</f>
        <v>2330.268</v>
      </c>
      <c r="X165">
        <f>武魂升阶!X165*(1+VLOOKUP($B$1,武魂升星!$C$13:$Q$19,X$2,0))+VLOOKUP($B$1,武魂升星!$C$5:$Q$11,X$2,0)</f>
        <v>589.09</v>
      </c>
      <c r="Y165">
        <f>武魂升阶!Y165*(1+VLOOKUP($B$1,武魂升星!$C$13:$Q$19,Y$2,0))+VLOOKUP($B$1,武魂升星!$C$5:$Q$11,Y$2,0)</f>
        <v>589.09</v>
      </c>
      <c r="Z165">
        <f>武魂升阶!Z165*(1+VLOOKUP($B$1,武魂升星!$C$13:$Q$19,Z$2,0))+VLOOKUP($B$1,武魂升星!$C$5:$Q$11,Z$2,0)</f>
        <v>612.322</v>
      </c>
      <c r="AA165">
        <f>武魂升阶!AA165*(1+VLOOKUP($B$1,武魂升星!$C$13:$Q$19,AA$2,0))+VLOOKUP($B$1,武魂升星!$C$5:$Q$11,AA$2,0)</f>
        <v>610.21</v>
      </c>
      <c r="AB165">
        <f>武魂升阶!AB165*(1+VLOOKUP($B$1,武魂升星!$C$13:$Q$19,AB$2,0))+VLOOKUP($B$1,武魂升星!$C$5:$Q$11,AB$2,0)</f>
        <v>599.65000000000009</v>
      </c>
      <c r="AC165">
        <f>武魂升阶!AC165*(1+VLOOKUP($B$1,武魂升星!$C$13:$Q$19,AC$2,0))+VLOOKUP($B$1,武魂升星!$C$5:$Q$11,AC$2,0)</f>
        <v>599.65000000000009</v>
      </c>
      <c r="AD165">
        <f>武魂升阶!AD165*(1+VLOOKUP($B$1,武魂升星!$C$13:$Q$19,AD$2,0))+VLOOKUP($B$1,武魂升星!$C$5:$Q$11,AD$2,0)</f>
        <v>0</v>
      </c>
      <c r="AE165">
        <f>武魂升阶!AE165*(1+VLOOKUP($B$1,武魂升星!$C$13:$Q$19,AE$2,0))+VLOOKUP($B$1,武魂升星!$C$5:$Q$11,AE$2,0)</f>
        <v>0</v>
      </c>
      <c r="AF165">
        <f>武魂升阶!AF165*(1+VLOOKUP($B$1,武魂升星!$C$13:$Q$19,AF$2,0))+VLOOKUP($B$1,武魂升星!$C$5:$Q$11,AF$2,0)</f>
        <v>1052.04</v>
      </c>
      <c r="AG165">
        <f>武魂升阶!AG165*(1+VLOOKUP($B$1,武魂升星!$C$13:$Q$19,AG$2,0))+VLOOKUP($B$1,武魂升星!$C$5:$Q$11,AG$2,0)</f>
        <v>1052.04</v>
      </c>
      <c r="AJ165">
        <f>武魂升阶!AJ165*(1+VLOOKUP($B$1,武魂升星!$C$13:$Q$19,AJ$2,0))+VLOOKUP($B$1,武魂升星!$C$5:$Q$11,AJ$2,0)</f>
        <v>24688.582000000002</v>
      </c>
      <c r="AK165">
        <f>武魂升阶!AK165*(1+VLOOKUP($B$1,武魂升星!$C$13:$Q$19,AK$2,0))+VLOOKUP($B$1,武魂升星!$C$5:$Q$11,AK$2,0)</f>
        <v>9265.81</v>
      </c>
      <c r="AL165">
        <f>武魂升阶!AL165*(1+VLOOKUP($B$1,武魂升星!$C$13:$Q$19,AL$2,0))+VLOOKUP($B$1,武魂升星!$C$5:$Q$11,AL$2,0)</f>
        <v>2061.66</v>
      </c>
      <c r="AM165">
        <f>武魂升阶!AM165*(1+VLOOKUP($B$1,武魂升星!$C$13:$Q$19,AM$2,0))+VLOOKUP($B$1,武魂升星!$C$5:$Q$11,AM$2,0)</f>
        <v>2061.66</v>
      </c>
      <c r="AN165">
        <f>武魂升阶!AN165*(1+VLOOKUP($B$1,武魂升星!$C$13:$Q$19,AN$2,0))+VLOOKUP($B$1,武魂升星!$C$5:$Q$11,AN$2,0)</f>
        <v>599.65000000000009</v>
      </c>
      <c r="AO165">
        <f>武魂升阶!AO165*(1+VLOOKUP($B$1,武魂升星!$C$13:$Q$19,AO$2,0))+VLOOKUP($B$1,武魂升星!$C$5:$Q$11,AO$2,0)</f>
        <v>599.65000000000009</v>
      </c>
      <c r="AP165">
        <f>武魂升阶!AP165*(1+VLOOKUP($B$1,武魂升星!$C$13:$Q$19,AP$2,0))+VLOOKUP($B$1,武魂升星!$C$5:$Q$11,AP$2,0)</f>
        <v>601.76200000000006</v>
      </c>
      <c r="AQ165">
        <f>武魂升阶!AQ165*(1+VLOOKUP($B$1,武魂升星!$C$13:$Q$19,AQ$2,0))+VLOOKUP($B$1,武魂升星!$C$5:$Q$11,AQ$2,0)</f>
        <v>599.65000000000009</v>
      </c>
      <c r="AR165">
        <f>武魂升阶!AR165*(1+VLOOKUP($B$1,武魂升星!$C$13:$Q$19,AR$2,0))+VLOOKUP($B$1,武魂升星!$C$5:$Q$11,AR$2,0)</f>
        <v>599.65000000000009</v>
      </c>
      <c r="AS165">
        <f>武魂升阶!AS165*(1+VLOOKUP($B$1,武魂升星!$C$13:$Q$19,AS$2,0))+VLOOKUP($B$1,武魂升星!$C$5:$Q$11,AS$2,0)</f>
        <v>599.65000000000009</v>
      </c>
      <c r="AT165">
        <f>武魂升阶!AT165*(1+VLOOKUP($B$1,武魂升星!$C$13:$Q$19,AT$2,0))+VLOOKUP($B$1,武魂升星!$C$5:$Q$11,AT$2,0)</f>
        <v>0</v>
      </c>
      <c r="AU165">
        <f>武魂升阶!AU165*(1+VLOOKUP($B$1,武魂升星!$C$13:$Q$19,AU$2,0))+VLOOKUP($B$1,武魂升星!$C$5:$Q$11,AU$2,0)</f>
        <v>0</v>
      </c>
      <c r="AV165">
        <f>武魂升阶!AV165*(1+VLOOKUP($B$1,武魂升星!$C$13:$Q$19,AV$2,0))+VLOOKUP($B$1,武魂升星!$C$5:$Q$11,AV$2,0)</f>
        <v>1052.04</v>
      </c>
      <c r="AW165">
        <f>武魂升阶!AW165*(1+VLOOKUP($B$1,武魂升星!$C$13:$Q$19,AW$2,0))+VLOOKUP($B$1,武魂升星!$C$5:$Q$11,AW$2,0)</f>
        <v>1052.04</v>
      </c>
      <c r="AZ165">
        <f>VLOOKUP($B$2,武魂升星!$C$21:$D$27,2,0)</f>
        <v>0.48</v>
      </c>
      <c r="BA165">
        <f>VLOOKUP($B$2,武魂升星!$C$21:$D$27,2,0)</f>
        <v>0.48</v>
      </c>
      <c r="BB165">
        <f>VLOOKUP($B$2,武魂升星!$C$21:$D$27,2,0)</f>
        <v>0.48</v>
      </c>
      <c r="BC165">
        <f>VLOOKUP($B$2,武魂升星!$C$21:$D$27,2,0)</f>
        <v>0.48</v>
      </c>
      <c r="BD165">
        <f>VLOOKUP($B$2,武魂升星!$C$21:$D$27,2,0)</f>
        <v>0.48</v>
      </c>
      <c r="BE165">
        <f>VLOOKUP($B$2,武魂升星!$C$21:$D$27,2,0)</f>
        <v>0.48</v>
      </c>
      <c r="BF165">
        <f>VLOOKUP($B$2,武魂升星!$C$21:$D$27,2,0)</f>
        <v>0.48</v>
      </c>
      <c r="BG165">
        <f>VLOOKUP($B$2,武魂升星!$C$21:$D$27,2,0)</f>
        <v>0.48</v>
      </c>
      <c r="BH165">
        <f>VLOOKUP($B$2,武魂升星!$C$21:$D$27,2,0)</f>
        <v>0.48</v>
      </c>
      <c r="BI165">
        <f>VLOOKUP($B$2,武魂升星!$C$21:$D$27,2,0)</f>
        <v>0.48</v>
      </c>
      <c r="BJ165">
        <f>VLOOKUP($B$2,武魂升星!$C$21:$D$27,2,0)</f>
        <v>0.48</v>
      </c>
      <c r="BK165">
        <f>VLOOKUP($B$2,武魂升星!$C$21:$D$27,2,0)</f>
        <v>0.48</v>
      </c>
      <c r="BL165">
        <f>VLOOKUP($B$2,武魂升星!$C$21:$D$27,2,0)</f>
        <v>0.48</v>
      </c>
      <c r="BM165">
        <f>VLOOKUP($B$2,武魂升星!$C$21:$D$27,2,0)</f>
        <v>0.48</v>
      </c>
    </row>
    <row r="166" spans="2:65" x14ac:dyDescent="0.2">
      <c r="B166">
        <v>162</v>
      </c>
      <c r="D166">
        <f>武魂升阶!D166*(1+VLOOKUP($B$1,武魂升星!$C$13:$Q$19,D$2,0))+VLOOKUP($B$1,武魂升星!$C$5:$Q$11,D$2,0)</f>
        <v>29373.834000000003</v>
      </c>
      <c r="E166">
        <f>武魂升阶!E166*(1+VLOOKUP($B$1,武魂升星!$C$13:$Q$19,E$2,0))+VLOOKUP($B$1,武魂升星!$C$5:$Q$11,E$2,0)</f>
        <v>8547.1579999999994</v>
      </c>
      <c r="F166">
        <f>武魂升阶!F166*(1+VLOOKUP($B$1,武魂升星!$C$13:$Q$19,F$2,0))+VLOOKUP($B$1,武魂升星!$C$5:$Q$11,F$2,0)</f>
        <v>2626.6040000000003</v>
      </c>
      <c r="G166">
        <f>武魂升阶!G166*(1+VLOOKUP($B$1,武魂升星!$C$13:$Q$19,G$2,0))+VLOOKUP($B$1,武魂升星!$C$5:$Q$11,G$2,0)</f>
        <v>2626.6040000000003</v>
      </c>
      <c r="H166">
        <f>武魂升阶!H166*(1+VLOOKUP($B$1,武魂升星!$C$13:$Q$19,H$2,0))+VLOOKUP($B$1,武魂升星!$C$5:$Q$11,H$2,0)</f>
        <v>602.85</v>
      </c>
      <c r="I166">
        <f>武魂升阶!I166*(1+VLOOKUP($B$1,武魂升星!$C$13:$Q$19,I$2,0))+VLOOKUP($B$1,武魂升星!$C$5:$Q$11,I$2,0)</f>
        <v>602.85</v>
      </c>
      <c r="J166">
        <f>武魂升阶!J166*(1+VLOOKUP($B$1,武魂升星!$C$13:$Q$19,J$2,0))+VLOOKUP($B$1,武魂升星!$C$5:$Q$11,J$2,0)</f>
        <v>604.96199999999999</v>
      </c>
      <c r="K166">
        <f>武魂升阶!K166*(1+VLOOKUP($B$1,武魂升星!$C$13:$Q$19,K$2,0))+VLOOKUP($B$1,武魂升星!$C$5:$Q$11,K$2,0)</f>
        <v>602.85</v>
      </c>
      <c r="L166">
        <f>武魂升阶!L166*(1+VLOOKUP($B$1,武魂升星!$C$13:$Q$19,L$2,0))+VLOOKUP($B$1,武魂升星!$C$5:$Q$11,L$2,0)</f>
        <v>602.85</v>
      </c>
      <c r="M166">
        <f>武魂升阶!M166*(1+VLOOKUP($B$1,武魂升星!$C$13:$Q$19,M$2,0))+VLOOKUP($B$1,武魂升星!$C$5:$Q$11,M$2,0)</f>
        <v>602.85</v>
      </c>
      <c r="N166">
        <f>武魂升阶!N166*(1+VLOOKUP($B$1,武魂升星!$C$13:$Q$19,N$2,0))+VLOOKUP($B$1,武魂升星!$C$5:$Q$11,N$2,0)</f>
        <v>0</v>
      </c>
      <c r="O166">
        <f>武魂升阶!O166*(1+VLOOKUP($B$1,武魂升星!$C$13:$Q$19,O$2,0))+VLOOKUP($B$1,武魂升星!$C$5:$Q$11,O$2,0)</f>
        <v>0</v>
      </c>
      <c r="P166">
        <f>武魂升阶!P166*(1+VLOOKUP($B$1,武魂升星!$C$13:$Q$19,P$2,0))+VLOOKUP($B$1,武魂升星!$C$5:$Q$11,P$2,0)</f>
        <v>1058.04</v>
      </c>
      <c r="Q166">
        <f>武魂升阶!Q166*(1+VLOOKUP($B$1,武魂升星!$C$13:$Q$19,Q$2,0))+VLOOKUP($B$1,武魂升星!$C$5:$Q$11,Q$2,0)</f>
        <v>1058.04</v>
      </c>
      <c r="T166">
        <f>武魂升阶!T166*(1+VLOOKUP($B$1,武魂升星!$C$13:$Q$19,T$2,0))+VLOOKUP($B$1,武魂升星!$C$5:$Q$11,T$2,0)</f>
        <v>27084.008000000002</v>
      </c>
      <c r="U166">
        <f>武魂升阶!U166*(1+VLOOKUP($B$1,武魂升星!$C$13:$Q$19,U$2,0))+VLOOKUP($B$1,武魂升星!$C$5:$Q$11,U$2,0)</f>
        <v>8922.4779999999992</v>
      </c>
      <c r="V166">
        <f>武魂升阶!V166*(1+VLOOKUP($B$1,武魂升星!$C$13:$Q$19,V$2,0))+VLOOKUP($B$1,武魂升星!$C$5:$Q$11,V$2,0)</f>
        <v>2339.8679999999999</v>
      </c>
      <c r="W166">
        <f>武魂升阶!W166*(1+VLOOKUP($B$1,武魂升星!$C$13:$Q$19,W$2,0))+VLOOKUP($B$1,武魂升星!$C$5:$Q$11,W$2,0)</f>
        <v>2339.8679999999999</v>
      </c>
      <c r="X166">
        <f>武魂升阶!X166*(1+VLOOKUP($B$1,武魂升星!$C$13:$Q$19,X$2,0))+VLOOKUP($B$1,武魂升星!$C$5:$Q$11,X$2,0)</f>
        <v>592.29</v>
      </c>
      <c r="Y166">
        <f>武魂升阶!Y166*(1+VLOOKUP($B$1,武魂升星!$C$13:$Q$19,Y$2,0))+VLOOKUP($B$1,武魂升星!$C$5:$Q$11,Y$2,0)</f>
        <v>592.29</v>
      </c>
      <c r="Z166">
        <f>武魂升阶!Z166*(1+VLOOKUP($B$1,武魂升星!$C$13:$Q$19,Z$2,0))+VLOOKUP($B$1,武魂升星!$C$5:$Q$11,Z$2,0)</f>
        <v>615.52199999999993</v>
      </c>
      <c r="AA166">
        <f>武魂升阶!AA166*(1+VLOOKUP($B$1,武魂升星!$C$13:$Q$19,AA$2,0))+VLOOKUP($B$1,武魂升星!$C$5:$Q$11,AA$2,0)</f>
        <v>613.41</v>
      </c>
      <c r="AB166">
        <f>武魂升阶!AB166*(1+VLOOKUP($B$1,武魂升星!$C$13:$Q$19,AB$2,0))+VLOOKUP($B$1,武魂升星!$C$5:$Q$11,AB$2,0)</f>
        <v>602.85</v>
      </c>
      <c r="AC166">
        <f>武魂升阶!AC166*(1+VLOOKUP($B$1,武魂升星!$C$13:$Q$19,AC$2,0))+VLOOKUP($B$1,武魂升星!$C$5:$Q$11,AC$2,0)</f>
        <v>602.85</v>
      </c>
      <c r="AD166">
        <f>武魂升阶!AD166*(1+VLOOKUP($B$1,武魂升星!$C$13:$Q$19,AD$2,0))+VLOOKUP($B$1,武魂升星!$C$5:$Q$11,AD$2,0)</f>
        <v>0</v>
      </c>
      <c r="AE166">
        <f>武魂升阶!AE166*(1+VLOOKUP($B$1,武魂升星!$C$13:$Q$19,AE$2,0))+VLOOKUP($B$1,武魂升星!$C$5:$Q$11,AE$2,0)</f>
        <v>0</v>
      </c>
      <c r="AF166">
        <f>武魂升阶!AF166*(1+VLOOKUP($B$1,武魂升星!$C$13:$Q$19,AF$2,0))+VLOOKUP($B$1,武魂升星!$C$5:$Q$11,AF$2,0)</f>
        <v>1058.04</v>
      </c>
      <c r="AG166">
        <f>武魂升阶!AG166*(1+VLOOKUP($B$1,武魂升星!$C$13:$Q$19,AG$2,0))+VLOOKUP($B$1,武魂升星!$C$5:$Q$11,AG$2,0)</f>
        <v>1058.04</v>
      </c>
      <c r="AJ166">
        <f>武魂升阶!AJ166*(1+VLOOKUP($B$1,武魂升星!$C$13:$Q$19,AJ$2,0))+VLOOKUP($B$1,武魂升星!$C$5:$Q$11,AJ$2,0)</f>
        <v>24794.182000000001</v>
      </c>
      <c r="AK166">
        <f>武魂升阶!AK166*(1+VLOOKUP($B$1,武魂升星!$C$13:$Q$19,AK$2,0))+VLOOKUP($B$1,武魂升星!$C$5:$Q$11,AK$2,0)</f>
        <v>9305.41</v>
      </c>
      <c r="AL166">
        <f>武魂升阶!AL166*(1+VLOOKUP($B$1,武魂升星!$C$13:$Q$19,AL$2,0))+VLOOKUP($B$1,武魂升星!$C$5:$Q$11,AL$2,0)</f>
        <v>2069.66</v>
      </c>
      <c r="AM166">
        <f>武魂升阶!AM166*(1+VLOOKUP($B$1,武魂升星!$C$13:$Q$19,AM$2,0))+VLOOKUP($B$1,武魂升星!$C$5:$Q$11,AM$2,0)</f>
        <v>2069.66</v>
      </c>
      <c r="AN166">
        <f>武魂升阶!AN166*(1+VLOOKUP($B$1,武魂升星!$C$13:$Q$19,AN$2,0))+VLOOKUP($B$1,武魂升星!$C$5:$Q$11,AN$2,0)</f>
        <v>602.85</v>
      </c>
      <c r="AO166">
        <f>武魂升阶!AO166*(1+VLOOKUP($B$1,武魂升星!$C$13:$Q$19,AO$2,0))+VLOOKUP($B$1,武魂升星!$C$5:$Q$11,AO$2,0)</f>
        <v>602.85</v>
      </c>
      <c r="AP166">
        <f>武魂升阶!AP166*(1+VLOOKUP($B$1,武魂升星!$C$13:$Q$19,AP$2,0))+VLOOKUP($B$1,武魂升星!$C$5:$Q$11,AP$2,0)</f>
        <v>604.96199999999999</v>
      </c>
      <c r="AQ166">
        <f>武魂升阶!AQ166*(1+VLOOKUP($B$1,武魂升星!$C$13:$Q$19,AQ$2,0))+VLOOKUP($B$1,武魂升星!$C$5:$Q$11,AQ$2,0)</f>
        <v>602.85</v>
      </c>
      <c r="AR166">
        <f>武魂升阶!AR166*(1+VLOOKUP($B$1,武魂升星!$C$13:$Q$19,AR$2,0))+VLOOKUP($B$1,武魂升星!$C$5:$Q$11,AR$2,0)</f>
        <v>602.85</v>
      </c>
      <c r="AS166">
        <f>武魂升阶!AS166*(1+VLOOKUP($B$1,武魂升星!$C$13:$Q$19,AS$2,0))+VLOOKUP($B$1,武魂升星!$C$5:$Q$11,AS$2,0)</f>
        <v>602.85</v>
      </c>
      <c r="AT166">
        <f>武魂升阶!AT166*(1+VLOOKUP($B$1,武魂升星!$C$13:$Q$19,AT$2,0))+VLOOKUP($B$1,武魂升星!$C$5:$Q$11,AT$2,0)</f>
        <v>0</v>
      </c>
      <c r="AU166">
        <f>武魂升阶!AU166*(1+VLOOKUP($B$1,武魂升星!$C$13:$Q$19,AU$2,0))+VLOOKUP($B$1,武魂升星!$C$5:$Q$11,AU$2,0)</f>
        <v>0</v>
      </c>
      <c r="AV166">
        <f>武魂升阶!AV166*(1+VLOOKUP($B$1,武魂升星!$C$13:$Q$19,AV$2,0))+VLOOKUP($B$1,武魂升星!$C$5:$Q$11,AV$2,0)</f>
        <v>1058.04</v>
      </c>
      <c r="AW166">
        <f>武魂升阶!AW166*(1+VLOOKUP($B$1,武魂升星!$C$13:$Q$19,AW$2,0))+VLOOKUP($B$1,武魂升星!$C$5:$Q$11,AW$2,0)</f>
        <v>1058.04</v>
      </c>
      <c r="AZ166">
        <f>VLOOKUP($B$2,武魂升星!$C$21:$D$27,2,0)</f>
        <v>0.48</v>
      </c>
      <c r="BA166">
        <f>VLOOKUP($B$2,武魂升星!$C$21:$D$27,2,0)</f>
        <v>0.48</v>
      </c>
      <c r="BB166">
        <f>VLOOKUP($B$2,武魂升星!$C$21:$D$27,2,0)</f>
        <v>0.48</v>
      </c>
      <c r="BC166">
        <f>VLOOKUP($B$2,武魂升星!$C$21:$D$27,2,0)</f>
        <v>0.48</v>
      </c>
      <c r="BD166">
        <f>VLOOKUP($B$2,武魂升星!$C$21:$D$27,2,0)</f>
        <v>0.48</v>
      </c>
      <c r="BE166">
        <f>VLOOKUP($B$2,武魂升星!$C$21:$D$27,2,0)</f>
        <v>0.48</v>
      </c>
      <c r="BF166">
        <f>VLOOKUP($B$2,武魂升星!$C$21:$D$27,2,0)</f>
        <v>0.48</v>
      </c>
      <c r="BG166">
        <f>VLOOKUP($B$2,武魂升星!$C$21:$D$27,2,0)</f>
        <v>0.48</v>
      </c>
      <c r="BH166">
        <f>VLOOKUP($B$2,武魂升星!$C$21:$D$27,2,0)</f>
        <v>0.48</v>
      </c>
      <c r="BI166">
        <f>VLOOKUP($B$2,武魂升星!$C$21:$D$27,2,0)</f>
        <v>0.48</v>
      </c>
      <c r="BJ166">
        <f>VLOOKUP($B$2,武魂升星!$C$21:$D$27,2,0)</f>
        <v>0.48</v>
      </c>
      <c r="BK166">
        <f>VLOOKUP($B$2,武魂升星!$C$21:$D$27,2,0)</f>
        <v>0.48</v>
      </c>
      <c r="BL166">
        <f>VLOOKUP($B$2,武魂升星!$C$21:$D$27,2,0)</f>
        <v>0.48</v>
      </c>
      <c r="BM166">
        <f>VLOOKUP($B$2,武魂升星!$C$21:$D$27,2,0)</f>
        <v>0.48</v>
      </c>
    </row>
    <row r="167" spans="2:65" x14ac:dyDescent="0.2">
      <c r="B167">
        <v>163</v>
      </c>
      <c r="D167">
        <f>武魂升阶!D167*(1+VLOOKUP($B$1,武魂升星!$C$13:$Q$19,D$2,0))+VLOOKUP($B$1,武魂升星!$C$5:$Q$11,D$2,0)</f>
        <v>29505.834000000003</v>
      </c>
      <c r="E167">
        <f>武魂升阶!E167*(1+VLOOKUP($B$1,武魂升星!$C$13:$Q$19,E$2,0))+VLOOKUP($B$1,武魂升星!$C$5:$Q$11,E$2,0)</f>
        <v>8582.3580000000002</v>
      </c>
      <c r="F167">
        <f>武魂升阶!F167*(1+VLOOKUP($B$1,武魂升星!$C$13:$Q$19,F$2,0))+VLOOKUP($B$1,武魂升星!$C$5:$Q$11,F$2,0)</f>
        <v>2637.8040000000001</v>
      </c>
      <c r="G167">
        <f>武魂升阶!G167*(1+VLOOKUP($B$1,武魂升星!$C$13:$Q$19,G$2,0))+VLOOKUP($B$1,武魂升星!$C$5:$Q$11,G$2,0)</f>
        <v>2637.8040000000001</v>
      </c>
      <c r="H167">
        <f>武魂升阶!H167*(1+VLOOKUP($B$1,武魂升星!$C$13:$Q$19,H$2,0))+VLOOKUP($B$1,武魂升星!$C$5:$Q$11,H$2,0)</f>
        <v>606.05000000000007</v>
      </c>
      <c r="I167">
        <f>武魂升阶!I167*(1+VLOOKUP($B$1,武魂升星!$C$13:$Q$19,I$2,0))+VLOOKUP($B$1,武魂升星!$C$5:$Q$11,I$2,0)</f>
        <v>606.05000000000007</v>
      </c>
      <c r="J167">
        <f>武魂升阶!J167*(1+VLOOKUP($B$1,武魂升星!$C$13:$Q$19,J$2,0))+VLOOKUP($B$1,武魂升星!$C$5:$Q$11,J$2,0)</f>
        <v>608.16200000000003</v>
      </c>
      <c r="K167">
        <f>武魂升阶!K167*(1+VLOOKUP($B$1,武魂升星!$C$13:$Q$19,K$2,0))+VLOOKUP($B$1,武魂升星!$C$5:$Q$11,K$2,0)</f>
        <v>606.05000000000007</v>
      </c>
      <c r="L167">
        <f>武魂升阶!L167*(1+VLOOKUP($B$1,武魂升星!$C$13:$Q$19,L$2,0))+VLOOKUP($B$1,武魂升星!$C$5:$Q$11,L$2,0)</f>
        <v>606.05000000000007</v>
      </c>
      <c r="M167">
        <f>武魂升阶!M167*(1+VLOOKUP($B$1,武魂升星!$C$13:$Q$19,M$2,0))+VLOOKUP($B$1,武魂升星!$C$5:$Q$11,M$2,0)</f>
        <v>606.05000000000007</v>
      </c>
      <c r="N167">
        <f>武魂升阶!N167*(1+VLOOKUP($B$1,武魂升星!$C$13:$Q$19,N$2,0))+VLOOKUP($B$1,武魂升星!$C$5:$Q$11,N$2,0)</f>
        <v>0</v>
      </c>
      <c r="O167">
        <f>武魂升阶!O167*(1+VLOOKUP($B$1,武魂升星!$C$13:$Q$19,O$2,0))+VLOOKUP($B$1,武魂升星!$C$5:$Q$11,O$2,0)</f>
        <v>0</v>
      </c>
      <c r="P167">
        <f>武魂升阶!P167*(1+VLOOKUP($B$1,武魂升星!$C$13:$Q$19,P$2,0))+VLOOKUP($B$1,武魂升星!$C$5:$Q$11,P$2,0)</f>
        <v>1064.04</v>
      </c>
      <c r="Q167">
        <f>武魂升阶!Q167*(1+VLOOKUP($B$1,武魂升星!$C$13:$Q$19,Q$2,0))+VLOOKUP($B$1,武魂升星!$C$5:$Q$11,Q$2,0)</f>
        <v>1064.04</v>
      </c>
      <c r="T167">
        <f>武魂升阶!T167*(1+VLOOKUP($B$1,武魂升星!$C$13:$Q$19,T$2,0))+VLOOKUP($B$1,武魂升星!$C$5:$Q$11,T$2,0)</f>
        <v>27202.808000000005</v>
      </c>
      <c r="U167">
        <f>武魂升阶!U167*(1+VLOOKUP($B$1,武魂升星!$C$13:$Q$19,U$2,0))+VLOOKUP($B$1,武魂升星!$C$5:$Q$11,U$2,0)</f>
        <v>8959.8780000000006</v>
      </c>
      <c r="V167">
        <f>武魂升阶!V167*(1+VLOOKUP($B$1,武魂升星!$C$13:$Q$19,V$2,0))+VLOOKUP($B$1,武魂升星!$C$5:$Q$11,V$2,0)</f>
        <v>2349.4679999999998</v>
      </c>
      <c r="W167">
        <f>武魂升阶!W167*(1+VLOOKUP($B$1,武魂升星!$C$13:$Q$19,W$2,0))+VLOOKUP($B$1,武魂升星!$C$5:$Q$11,W$2,0)</f>
        <v>2349.4679999999998</v>
      </c>
      <c r="X167">
        <f>武魂升阶!X167*(1+VLOOKUP($B$1,武魂升星!$C$13:$Q$19,X$2,0))+VLOOKUP($B$1,武魂升星!$C$5:$Q$11,X$2,0)</f>
        <v>595.49</v>
      </c>
      <c r="Y167">
        <f>武魂升阶!Y167*(1+VLOOKUP($B$1,武魂升星!$C$13:$Q$19,Y$2,0))+VLOOKUP($B$1,武魂升星!$C$5:$Q$11,Y$2,0)</f>
        <v>595.49</v>
      </c>
      <c r="Z167">
        <f>武魂升阶!Z167*(1+VLOOKUP($B$1,武魂升星!$C$13:$Q$19,Z$2,0))+VLOOKUP($B$1,武魂升星!$C$5:$Q$11,Z$2,0)</f>
        <v>618.72199999999998</v>
      </c>
      <c r="AA167">
        <f>武魂升阶!AA167*(1+VLOOKUP($B$1,武魂升星!$C$13:$Q$19,AA$2,0))+VLOOKUP($B$1,武魂升星!$C$5:$Q$11,AA$2,0)</f>
        <v>616.61</v>
      </c>
      <c r="AB167">
        <f>武魂升阶!AB167*(1+VLOOKUP($B$1,武魂升星!$C$13:$Q$19,AB$2,0))+VLOOKUP($B$1,武魂升星!$C$5:$Q$11,AB$2,0)</f>
        <v>606.05000000000007</v>
      </c>
      <c r="AC167">
        <f>武魂升阶!AC167*(1+VLOOKUP($B$1,武魂升星!$C$13:$Q$19,AC$2,0))+VLOOKUP($B$1,武魂升星!$C$5:$Q$11,AC$2,0)</f>
        <v>606.05000000000007</v>
      </c>
      <c r="AD167">
        <f>武魂升阶!AD167*(1+VLOOKUP($B$1,武魂升星!$C$13:$Q$19,AD$2,0))+VLOOKUP($B$1,武魂升星!$C$5:$Q$11,AD$2,0)</f>
        <v>0</v>
      </c>
      <c r="AE167">
        <f>武魂升阶!AE167*(1+VLOOKUP($B$1,武魂升星!$C$13:$Q$19,AE$2,0))+VLOOKUP($B$1,武魂升星!$C$5:$Q$11,AE$2,0)</f>
        <v>0</v>
      </c>
      <c r="AF167">
        <f>武魂升阶!AF167*(1+VLOOKUP($B$1,武魂升星!$C$13:$Q$19,AF$2,0))+VLOOKUP($B$1,武魂升星!$C$5:$Q$11,AF$2,0)</f>
        <v>1064.04</v>
      </c>
      <c r="AG167">
        <f>武魂升阶!AG167*(1+VLOOKUP($B$1,武魂升星!$C$13:$Q$19,AG$2,0))+VLOOKUP($B$1,武魂升星!$C$5:$Q$11,AG$2,0)</f>
        <v>1064.04</v>
      </c>
      <c r="AJ167">
        <f>武魂升阶!AJ167*(1+VLOOKUP($B$1,武魂升星!$C$13:$Q$19,AJ$2,0))+VLOOKUP($B$1,武魂升星!$C$5:$Q$11,AJ$2,0)</f>
        <v>24899.781999999999</v>
      </c>
      <c r="AK167">
        <f>武魂升阶!AK167*(1+VLOOKUP($B$1,武魂升星!$C$13:$Q$19,AK$2,0))+VLOOKUP($B$1,武魂升星!$C$5:$Q$11,AK$2,0)</f>
        <v>9345.01</v>
      </c>
      <c r="AL167">
        <f>武魂升阶!AL167*(1+VLOOKUP($B$1,武魂升星!$C$13:$Q$19,AL$2,0))+VLOOKUP($B$1,武魂升星!$C$5:$Q$11,AL$2,0)</f>
        <v>2077.66</v>
      </c>
      <c r="AM167">
        <f>武魂升阶!AM167*(1+VLOOKUP($B$1,武魂升星!$C$13:$Q$19,AM$2,0))+VLOOKUP($B$1,武魂升星!$C$5:$Q$11,AM$2,0)</f>
        <v>2077.66</v>
      </c>
      <c r="AN167">
        <f>武魂升阶!AN167*(1+VLOOKUP($B$1,武魂升星!$C$13:$Q$19,AN$2,0))+VLOOKUP($B$1,武魂升星!$C$5:$Q$11,AN$2,0)</f>
        <v>606.05000000000007</v>
      </c>
      <c r="AO167">
        <f>武魂升阶!AO167*(1+VLOOKUP($B$1,武魂升星!$C$13:$Q$19,AO$2,0))+VLOOKUP($B$1,武魂升星!$C$5:$Q$11,AO$2,0)</f>
        <v>606.05000000000007</v>
      </c>
      <c r="AP167">
        <f>武魂升阶!AP167*(1+VLOOKUP($B$1,武魂升星!$C$13:$Q$19,AP$2,0))+VLOOKUP($B$1,武魂升星!$C$5:$Q$11,AP$2,0)</f>
        <v>608.16200000000003</v>
      </c>
      <c r="AQ167">
        <f>武魂升阶!AQ167*(1+VLOOKUP($B$1,武魂升星!$C$13:$Q$19,AQ$2,0))+VLOOKUP($B$1,武魂升星!$C$5:$Q$11,AQ$2,0)</f>
        <v>606.05000000000007</v>
      </c>
      <c r="AR167">
        <f>武魂升阶!AR167*(1+VLOOKUP($B$1,武魂升星!$C$13:$Q$19,AR$2,0))+VLOOKUP($B$1,武魂升星!$C$5:$Q$11,AR$2,0)</f>
        <v>606.05000000000007</v>
      </c>
      <c r="AS167">
        <f>武魂升阶!AS167*(1+VLOOKUP($B$1,武魂升星!$C$13:$Q$19,AS$2,0))+VLOOKUP($B$1,武魂升星!$C$5:$Q$11,AS$2,0)</f>
        <v>606.05000000000007</v>
      </c>
      <c r="AT167">
        <f>武魂升阶!AT167*(1+VLOOKUP($B$1,武魂升星!$C$13:$Q$19,AT$2,0))+VLOOKUP($B$1,武魂升星!$C$5:$Q$11,AT$2,0)</f>
        <v>0</v>
      </c>
      <c r="AU167">
        <f>武魂升阶!AU167*(1+VLOOKUP($B$1,武魂升星!$C$13:$Q$19,AU$2,0))+VLOOKUP($B$1,武魂升星!$C$5:$Q$11,AU$2,0)</f>
        <v>0</v>
      </c>
      <c r="AV167">
        <f>武魂升阶!AV167*(1+VLOOKUP($B$1,武魂升星!$C$13:$Q$19,AV$2,0))+VLOOKUP($B$1,武魂升星!$C$5:$Q$11,AV$2,0)</f>
        <v>1064.04</v>
      </c>
      <c r="AW167">
        <f>武魂升阶!AW167*(1+VLOOKUP($B$1,武魂升星!$C$13:$Q$19,AW$2,0))+VLOOKUP($B$1,武魂升星!$C$5:$Q$11,AW$2,0)</f>
        <v>1064.04</v>
      </c>
      <c r="AZ167">
        <f>VLOOKUP($B$2,武魂升星!$C$21:$D$27,2,0)</f>
        <v>0.48</v>
      </c>
      <c r="BA167">
        <f>VLOOKUP($B$2,武魂升星!$C$21:$D$27,2,0)</f>
        <v>0.48</v>
      </c>
      <c r="BB167">
        <f>VLOOKUP($B$2,武魂升星!$C$21:$D$27,2,0)</f>
        <v>0.48</v>
      </c>
      <c r="BC167">
        <f>VLOOKUP($B$2,武魂升星!$C$21:$D$27,2,0)</f>
        <v>0.48</v>
      </c>
      <c r="BD167">
        <f>VLOOKUP($B$2,武魂升星!$C$21:$D$27,2,0)</f>
        <v>0.48</v>
      </c>
      <c r="BE167">
        <f>VLOOKUP($B$2,武魂升星!$C$21:$D$27,2,0)</f>
        <v>0.48</v>
      </c>
      <c r="BF167">
        <f>VLOOKUP($B$2,武魂升星!$C$21:$D$27,2,0)</f>
        <v>0.48</v>
      </c>
      <c r="BG167">
        <f>VLOOKUP($B$2,武魂升星!$C$21:$D$27,2,0)</f>
        <v>0.48</v>
      </c>
      <c r="BH167">
        <f>VLOOKUP($B$2,武魂升星!$C$21:$D$27,2,0)</f>
        <v>0.48</v>
      </c>
      <c r="BI167">
        <f>VLOOKUP($B$2,武魂升星!$C$21:$D$27,2,0)</f>
        <v>0.48</v>
      </c>
      <c r="BJ167">
        <f>VLOOKUP($B$2,武魂升星!$C$21:$D$27,2,0)</f>
        <v>0.48</v>
      </c>
      <c r="BK167">
        <f>VLOOKUP($B$2,武魂升星!$C$21:$D$27,2,0)</f>
        <v>0.48</v>
      </c>
      <c r="BL167">
        <f>VLOOKUP($B$2,武魂升星!$C$21:$D$27,2,0)</f>
        <v>0.48</v>
      </c>
      <c r="BM167">
        <f>VLOOKUP($B$2,武魂升星!$C$21:$D$27,2,0)</f>
        <v>0.48</v>
      </c>
    </row>
    <row r="168" spans="2:65" x14ac:dyDescent="0.2">
      <c r="B168">
        <v>164</v>
      </c>
      <c r="D168">
        <f>武魂升阶!D168*(1+VLOOKUP($B$1,武魂升星!$C$13:$Q$19,D$2,0))+VLOOKUP($B$1,武魂升星!$C$5:$Q$11,D$2,0)</f>
        <v>29637.834000000003</v>
      </c>
      <c r="E168">
        <f>武魂升阶!E168*(1+VLOOKUP($B$1,武魂升星!$C$13:$Q$19,E$2,0))+VLOOKUP($B$1,武魂升星!$C$5:$Q$11,E$2,0)</f>
        <v>8617.5580000000009</v>
      </c>
      <c r="F168">
        <f>武魂升阶!F168*(1+VLOOKUP($B$1,武魂升星!$C$13:$Q$19,F$2,0))+VLOOKUP($B$1,武魂升星!$C$5:$Q$11,F$2,0)</f>
        <v>2649.0039999999999</v>
      </c>
      <c r="G168">
        <f>武魂升阶!G168*(1+VLOOKUP($B$1,武魂升星!$C$13:$Q$19,G$2,0))+VLOOKUP($B$1,武魂升星!$C$5:$Q$11,G$2,0)</f>
        <v>2649.0039999999999</v>
      </c>
      <c r="H168">
        <f>武魂升阶!H168*(1+VLOOKUP($B$1,武魂升星!$C$13:$Q$19,H$2,0))+VLOOKUP($B$1,武魂升星!$C$5:$Q$11,H$2,0)</f>
        <v>609.25</v>
      </c>
      <c r="I168">
        <f>武魂升阶!I168*(1+VLOOKUP($B$1,武魂升星!$C$13:$Q$19,I$2,0))+VLOOKUP($B$1,武魂升星!$C$5:$Q$11,I$2,0)</f>
        <v>609.25</v>
      </c>
      <c r="J168">
        <f>武魂升阶!J168*(1+VLOOKUP($B$1,武魂升星!$C$13:$Q$19,J$2,0))+VLOOKUP($B$1,武魂升星!$C$5:$Q$11,J$2,0)</f>
        <v>611.36200000000008</v>
      </c>
      <c r="K168">
        <f>武魂升阶!K168*(1+VLOOKUP($B$1,武魂升星!$C$13:$Q$19,K$2,0))+VLOOKUP($B$1,武魂升星!$C$5:$Q$11,K$2,0)</f>
        <v>609.25</v>
      </c>
      <c r="L168">
        <f>武魂升阶!L168*(1+VLOOKUP($B$1,武魂升星!$C$13:$Q$19,L$2,0))+VLOOKUP($B$1,武魂升星!$C$5:$Q$11,L$2,0)</f>
        <v>609.25</v>
      </c>
      <c r="M168">
        <f>武魂升阶!M168*(1+VLOOKUP($B$1,武魂升星!$C$13:$Q$19,M$2,0))+VLOOKUP($B$1,武魂升星!$C$5:$Q$11,M$2,0)</f>
        <v>609.25</v>
      </c>
      <c r="N168">
        <f>武魂升阶!N168*(1+VLOOKUP($B$1,武魂升星!$C$13:$Q$19,N$2,0))+VLOOKUP($B$1,武魂升星!$C$5:$Q$11,N$2,0)</f>
        <v>0</v>
      </c>
      <c r="O168">
        <f>武魂升阶!O168*(1+VLOOKUP($B$1,武魂升星!$C$13:$Q$19,O$2,0))+VLOOKUP($B$1,武魂升星!$C$5:$Q$11,O$2,0)</f>
        <v>0</v>
      </c>
      <c r="P168">
        <f>武魂升阶!P168*(1+VLOOKUP($B$1,武魂升星!$C$13:$Q$19,P$2,0))+VLOOKUP($B$1,武魂升星!$C$5:$Q$11,P$2,0)</f>
        <v>1070.04</v>
      </c>
      <c r="Q168">
        <f>武魂升阶!Q168*(1+VLOOKUP($B$1,武魂升星!$C$13:$Q$19,Q$2,0))+VLOOKUP($B$1,武魂升星!$C$5:$Q$11,Q$2,0)</f>
        <v>1070.04</v>
      </c>
      <c r="T168">
        <f>武魂升阶!T168*(1+VLOOKUP($B$1,武魂升星!$C$13:$Q$19,T$2,0))+VLOOKUP($B$1,武魂升星!$C$5:$Q$11,T$2,0)</f>
        <v>27321.608</v>
      </c>
      <c r="U168">
        <f>武魂升阶!U168*(1+VLOOKUP($B$1,武魂升星!$C$13:$Q$19,U$2,0))+VLOOKUP($B$1,武魂升星!$C$5:$Q$11,U$2,0)</f>
        <v>8997.2780000000002</v>
      </c>
      <c r="V168">
        <f>武魂升阶!V168*(1+VLOOKUP($B$1,武魂升星!$C$13:$Q$19,V$2,0))+VLOOKUP($B$1,武魂升星!$C$5:$Q$11,V$2,0)</f>
        <v>2359.0680000000002</v>
      </c>
      <c r="W168">
        <f>武魂升阶!W168*(1+VLOOKUP($B$1,武魂升星!$C$13:$Q$19,W$2,0))+VLOOKUP($B$1,武魂升星!$C$5:$Q$11,W$2,0)</f>
        <v>2359.0680000000002</v>
      </c>
      <c r="X168">
        <f>武魂升阶!X168*(1+VLOOKUP($B$1,武魂升星!$C$13:$Q$19,X$2,0))+VLOOKUP($B$1,武魂升星!$C$5:$Q$11,X$2,0)</f>
        <v>598.69000000000005</v>
      </c>
      <c r="Y168">
        <f>武魂升阶!Y168*(1+VLOOKUP($B$1,武魂升星!$C$13:$Q$19,Y$2,0))+VLOOKUP($B$1,武魂升星!$C$5:$Q$11,Y$2,0)</f>
        <v>598.69000000000005</v>
      </c>
      <c r="Z168">
        <f>武魂升阶!Z168*(1+VLOOKUP($B$1,武魂升星!$C$13:$Q$19,Z$2,0))+VLOOKUP($B$1,武魂升星!$C$5:$Q$11,Z$2,0)</f>
        <v>621.92200000000003</v>
      </c>
      <c r="AA168">
        <f>武魂升阶!AA168*(1+VLOOKUP($B$1,武魂升星!$C$13:$Q$19,AA$2,0))+VLOOKUP($B$1,武魂升星!$C$5:$Q$11,AA$2,0)</f>
        <v>619.80999999999995</v>
      </c>
      <c r="AB168">
        <f>武魂升阶!AB168*(1+VLOOKUP($B$1,武魂升星!$C$13:$Q$19,AB$2,0))+VLOOKUP($B$1,武魂升星!$C$5:$Q$11,AB$2,0)</f>
        <v>609.25</v>
      </c>
      <c r="AC168">
        <f>武魂升阶!AC168*(1+VLOOKUP($B$1,武魂升星!$C$13:$Q$19,AC$2,0))+VLOOKUP($B$1,武魂升星!$C$5:$Q$11,AC$2,0)</f>
        <v>609.25</v>
      </c>
      <c r="AD168">
        <f>武魂升阶!AD168*(1+VLOOKUP($B$1,武魂升星!$C$13:$Q$19,AD$2,0))+VLOOKUP($B$1,武魂升星!$C$5:$Q$11,AD$2,0)</f>
        <v>0</v>
      </c>
      <c r="AE168">
        <f>武魂升阶!AE168*(1+VLOOKUP($B$1,武魂升星!$C$13:$Q$19,AE$2,0))+VLOOKUP($B$1,武魂升星!$C$5:$Q$11,AE$2,0)</f>
        <v>0</v>
      </c>
      <c r="AF168">
        <f>武魂升阶!AF168*(1+VLOOKUP($B$1,武魂升星!$C$13:$Q$19,AF$2,0))+VLOOKUP($B$1,武魂升星!$C$5:$Q$11,AF$2,0)</f>
        <v>1070.04</v>
      </c>
      <c r="AG168">
        <f>武魂升阶!AG168*(1+VLOOKUP($B$1,武魂升星!$C$13:$Q$19,AG$2,0))+VLOOKUP($B$1,武魂升星!$C$5:$Q$11,AG$2,0)</f>
        <v>1070.04</v>
      </c>
      <c r="AJ168">
        <f>武魂升阶!AJ168*(1+VLOOKUP($B$1,武魂升星!$C$13:$Q$19,AJ$2,0))+VLOOKUP($B$1,武魂升星!$C$5:$Q$11,AJ$2,0)</f>
        <v>25005.382000000005</v>
      </c>
      <c r="AK168">
        <f>武魂升阶!AK168*(1+VLOOKUP($B$1,武魂升星!$C$13:$Q$19,AK$2,0))+VLOOKUP($B$1,武魂升星!$C$5:$Q$11,AK$2,0)</f>
        <v>9384.61</v>
      </c>
      <c r="AL168">
        <f>武魂升阶!AL168*(1+VLOOKUP($B$1,武魂升星!$C$13:$Q$19,AL$2,0))+VLOOKUP($B$1,武魂升星!$C$5:$Q$11,AL$2,0)</f>
        <v>2085.66</v>
      </c>
      <c r="AM168">
        <f>武魂升阶!AM168*(1+VLOOKUP($B$1,武魂升星!$C$13:$Q$19,AM$2,0))+VLOOKUP($B$1,武魂升星!$C$5:$Q$11,AM$2,0)</f>
        <v>2085.66</v>
      </c>
      <c r="AN168">
        <f>武魂升阶!AN168*(1+VLOOKUP($B$1,武魂升星!$C$13:$Q$19,AN$2,0))+VLOOKUP($B$1,武魂升星!$C$5:$Q$11,AN$2,0)</f>
        <v>609.25</v>
      </c>
      <c r="AO168">
        <f>武魂升阶!AO168*(1+VLOOKUP($B$1,武魂升星!$C$13:$Q$19,AO$2,0))+VLOOKUP($B$1,武魂升星!$C$5:$Q$11,AO$2,0)</f>
        <v>609.25</v>
      </c>
      <c r="AP168">
        <f>武魂升阶!AP168*(1+VLOOKUP($B$1,武魂升星!$C$13:$Q$19,AP$2,0))+VLOOKUP($B$1,武魂升星!$C$5:$Q$11,AP$2,0)</f>
        <v>611.36200000000008</v>
      </c>
      <c r="AQ168">
        <f>武魂升阶!AQ168*(1+VLOOKUP($B$1,武魂升星!$C$13:$Q$19,AQ$2,0))+VLOOKUP($B$1,武魂升星!$C$5:$Q$11,AQ$2,0)</f>
        <v>609.25</v>
      </c>
      <c r="AR168">
        <f>武魂升阶!AR168*(1+VLOOKUP($B$1,武魂升星!$C$13:$Q$19,AR$2,0))+VLOOKUP($B$1,武魂升星!$C$5:$Q$11,AR$2,0)</f>
        <v>609.25</v>
      </c>
      <c r="AS168">
        <f>武魂升阶!AS168*(1+VLOOKUP($B$1,武魂升星!$C$13:$Q$19,AS$2,0))+VLOOKUP($B$1,武魂升星!$C$5:$Q$11,AS$2,0)</f>
        <v>609.25</v>
      </c>
      <c r="AT168">
        <f>武魂升阶!AT168*(1+VLOOKUP($B$1,武魂升星!$C$13:$Q$19,AT$2,0))+VLOOKUP($B$1,武魂升星!$C$5:$Q$11,AT$2,0)</f>
        <v>0</v>
      </c>
      <c r="AU168">
        <f>武魂升阶!AU168*(1+VLOOKUP($B$1,武魂升星!$C$13:$Q$19,AU$2,0))+VLOOKUP($B$1,武魂升星!$C$5:$Q$11,AU$2,0)</f>
        <v>0</v>
      </c>
      <c r="AV168">
        <f>武魂升阶!AV168*(1+VLOOKUP($B$1,武魂升星!$C$13:$Q$19,AV$2,0))+VLOOKUP($B$1,武魂升星!$C$5:$Q$11,AV$2,0)</f>
        <v>1070.04</v>
      </c>
      <c r="AW168">
        <f>武魂升阶!AW168*(1+VLOOKUP($B$1,武魂升星!$C$13:$Q$19,AW$2,0))+VLOOKUP($B$1,武魂升星!$C$5:$Q$11,AW$2,0)</f>
        <v>1070.04</v>
      </c>
      <c r="AZ168">
        <f>VLOOKUP($B$2,武魂升星!$C$21:$D$27,2,0)</f>
        <v>0.48</v>
      </c>
      <c r="BA168">
        <f>VLOOKUP($B$2,武魂升星!$C$21:$D$27,2,0)</f>
        <v>0.48</v>
      </c>
      <c r="BB168">
        <f>VLOOKUP($B$2,武魂升星!$C$21:$D$27,2,0)</f>
        <v>0.48</v>
      </c>
      <c r="BC168">
        <f>VLOOKUP($B$2,武魂升星!$C$21:$D$27,2,0)</f>
        <v>0.48</v>
      </c>
      <c r="BD168">
        <f>VLOOKUP($B$2,武魂升星!$C$21:$D$27,2,0)</f>
        <v>0.48</v>
      </c>
      <c r="BE168">
        <f>VLOOKUP($B$2,武魂升星!$C$21:$D$27,2,0)</f>
        <v>0.48</v>
      </c>
      <c r="BF168">
        <f>VLOOKUP($B$2,武魂升星!$C$21:$D$27,2,0)</f>
        <v>0.48</v>
      </c>
      <c r="BG168">
        <f>VLOOKUP($B$2,武魂升星!$C$21:$D$27,2,0)</f>
        <v>0.48</v>
      </c>
      <c r="BH168">
        <f>VLOOKUP($B$2,武魂升星!$C$21:$D$27,2,0)</f>
        <v>0.48</v>
      </c>
      <c r="BI168">
        <f>VLOOKUP($B$2,武魂升星!$C$21:$D$27,2,0)</f>
        <v>0.48</v>
      </c>
      <c r="BJ168">
        <f>VLOOKUP($B$2,武魂升星!$C$21:$D$27,2,0)</f>
        <v>0.48</v>
      </c>
      <c r="BK168">
        <f>VLOOKUP($B$2,武魂升星!$C$21:$D$27,2,0)</f>
        <v>0.48</v>
      </c>
      <c r="BL168">
        <f>VLOOKUP($B$2,武魂升星!$C$21:$D$27,2,0)</f>
        <v>0.48</v>
      </c>
      <c r="BM168">
        <f>VLOOKUP($B$2,武魂升星!$C$21:$D$27,2,0)</f>
        <v>0.48</v>
      </c>
    </row>
    <row r="169" spans="2:65" x14ac:dyDescent="0.2">
      <c r="B169">
        <v>165</v>
      </c>
      <c r="D169">
        <f>武魂升阶!D169*(1+VLOOKUP($B$1,武魂升星!$C$13:$Q$19,D$2,0))+VLOOKUP($B$1,武魂升星!$C$5:$Q$11,D$2,0)</f>
        <v>29769.834000000003</v>
      </c>
      <c r="E169">
        <f>武魂升阶!E169*(1+VLOOKUP($B$1,武魂升星!$C$13:$Q$19,E$2,0))+VLOOKUP($B$1,武魂升星!$C$5:$Q$11,E$2,0)</f>
        <v>8652.7579999999998</v>
      </c>
      <c r="F169">
        <f>武魂升阶!F169*(1+VLOOKUP($B$1,武魂升星!$C$13:$Q$19,F$2,0))+VLOOKUP($B$1,武魂升星!$C$5:$Q$11,F$2,0)</f>
        <v>2660.2039999999997</v>
      </c>
      <c r="G169">
        <f>武魂升阶!G169*(1+VLOOKUP($B$1,武魂升星!$C$13:$Q$19,G$2,0))+VLOOKUP($B$1,武魂升星!$C$5:$Q$11,G$2,0)</f>
        <v>2660.2039999999997</v>
      </c>
      <c r="H169">
        <f>武魂升阶!H169*(1+VLOOKUP($B$1,武魂升星!$C$13:$Q$19,H$2,0))+VLOOKUP($B$1,武魂升星!$C$5:$Q$11,H$2,0)</f>
        <v>612.45000000000005</v>
      </c>
      <c r="I169">
        <f>武魂升阶!I169*(1+VLOOKUP($B$1,武魂升星!$C$13:$Q$19,I$2,0))+VLOOKUP($B$1,武魂升星!$C$5:$Q$11,I$2,0)</f>
        <v>612.45000000000005</v>
      </c>
      <c r="J169">
        <f>武魂升阶!J169*(1+VLOOKUP($B$1,武魂升星!$C$13:$Q$19,J$2,0))+VLOOKUP($B$1,武魂升星!$C$5:$Q$11,J$2,0)</f>
        <v>614.56200000000001</v>
      </c>
      <c r="K169">
        <f>武魂升阶!K169*(1+VLOOKUP($B$1,武魂升星!$C$13:$Q$19,K$2,0))+VLOOKUP($B$1,武魂升星!$C$5:$Q$11,K$2,0)</f>
        <v>612.45000000000005</v>
      </c>
      <c r="L169">
        <f>武魂升阶!L169*(1+VLOOKUP($B$1,武魂升星!$C$13:$Q$19,L$2,0))+VLOOKUP($B$1,武魂升星!$C$5:$Q$11,L$2,0)</f>
        <v>612.45000000000005</v>
      </c>
      <c r="M169">
        <f>武魂升阶!M169*(1+VLOOKUP($B$1,武魂升星!$C$13:$Q$19,M$2,0))+VLOOKUP($B$1,武魂升星!$C$5:$Q$11,M$2,0)</f>
        <v>612.45000000000005</v>
      </c>
      <c r="N169">
        <f>武魂升阶!N169*(1+VLOOKUP($B$1,武魂升星!$C$13:$Q$19,N$2,0))+VLOOKUP($B$1,武魂升星!$C$5:$Q$11,N$2,0)</f>
        <v>0</v>
      </c>
      <c r="O169">
        <f>武魂升阶!O169*(1+VLOOKUP($B$1,武魂升星!$C$13:$Q$19,O$2,0))+VLOOKUP($B$1,武魂升星!$C$5:$Q$11,O$2,0)</f>
        <v>0</v>
      </c>
      <c r="P169">
        <f>武魂升阶!P169*(1+VLOOKUP($B$1,武魂升星!$C$13:$Q$19,P$2,0))+VLOOKUP($B$1,武魂升星!$C$5:$Q$11,P$2,0)</f>
        <v>1076.04</v>
      </c>
      <c r="Q169">
        <f>武魂升阶!Q169*(1+VLOOKUP($B$1,武魂升星!$C$13:$Q$19,Q$2,0))+VLOOKUP($B$1,武魂升星!$C$5:$Q$11,Q$2,0)</f>
        <v>1076.04</v>
      </c>
      <c r="T169">
        <f>武魂升阶!T169*(1+VLOOKUP($B$1,武魂升星!$C$13:$Q$19,T$2,0))+VLOOKUP($B$1,武魂升星!$C$5:$Q$11,T$2,0)</f>
        <v>27440.408000000003</v>
      </c>
      <c r="U169">
        <f>武魂升阶!U169*(1+VLOOKUP($B$1,武魂升星!$C$13:$Q$19,U$2,0))+VLOOKUP($B$1,武魂升星!$C$5:$Q$11,U$2,0)</f>
        <v>9034.6779999999999</v>
      </c>
      <c r="V169">
        <f>武魂升阶!V169*(1+VLOOKUP($B$1,武魂升星!$C$13:$Q$19,V$2,0))+VLOOKUP($B$1,武魂升星!$C$5:$Q$11,V$2,0)</f>
        <v>2368.6679999999997</v>
      </c>
      <c r="W169">
        <f>武魂升阶!W169*(1+VLOOKUP($B$1,武魂升星!$C$13:$Q$19,W$2,0))+VLOOKUP($B$1,武魂升星!$C$5:$Q$11,W$2,0)</f>
        <v>2368.6679999999997</v>
      </c>
      <c r="X169">
        <f>武魂升阶!X169*(1+VLOOKUP($B$1,武魂升星!$C$13:$Q$19,X$2,0))+VLOOKUP($B$1,武魂升星!$C$5:$Q$11,X$2,0)</f>
        <v>601.89</v>
      </c>
      <c r="Y169">
        <f>武魂升阶!Y169*(1+VLOOKUP($B$1,武魂升星!$C$13:$Q$19,Y$2,0))+VLOOKUP($B$1,武魂升星!$C$5:$Q$11,Y$2,0)</f>
        <v>601.89</v>
      </c>
      <c r="Z169">
        <f>武魂升阶!Z169*(1+VLOOKUP($B$1,武魂升星!$C$13:$Q$19,Z$2,0))+VLOOKUP($B$1,武魂升星!$C$5:$Q$11,Z$2,0)</f>
        <v>625.12199999999996</v>
      </c>
      <c r="AA169">
        <f>武魂升阶!AA169*(1+VLOOKUP($B$1,武魂升星!$C$13:$Q$19,AA$2,0))+VLOOKUP($B$1,武魂升星!$C$5:$Q$11,AA$2,0)</f>
        <v>623.01</v>
      </c>
      <c r="AB169">
        <f>武魂升阶!AB169*(1+VLOOKUP($B$1,武魂升星!$C$13:$Q$19,AB$2,0))+VLOOKUP($B$1,武魂升星!$C$5:$Q$11,AB$2,0)</f>
        <v>612.45000000000005</v>
      </c>
      <c r="AC169">
        <f>武魂升阶!AC169*(1+VLOOKUP($B$1,武魂升星!$C$13:$Q$19,AC$2,0))+VLOOKUP($B$1,武魂升星!$C$5:$Q$11,AC$2,0)</f>
        <v>612.45000000000005</v>
      </c>
      <c r="AD169">
        <f>武魂升阶!AD169*(1+VLOOKUP($B$1,武魂升星!$C$13:$Q$19,AD$2,0))+VLOOKUP($B$1,武魂升星!$C$5:$Q$11,AD$2,0)</f>
        <v>0</v>
      </c>
      <c r="AE169">
        <f>武魂升阶!AE169*(1+VLOOKUP($B$1,武魂升星!$C$13:$Q$19,AE$2,0))+VLOOKUP($B$1,武魂升星!$C$5:$Q$11,AE$2,0)</f>
        <v>0</v>
      </c>
      <c r="AF169">
        <f>武魂升阶!AF169*(1+VLOOKUP($B$1,武魂升星!$C$13:$Q$19,AF$2,0))+VLOOKUP($B$1,武魂升星!$C$5:$Q$11,AF$2,0)</f>
        <v>1076.04</v>
      </c>
      <c r="AG169">
        <f>武魂升阶!AG169*(1+VLOOKUP($B$1,武魂升星!$C$13:$Q$19,AG$2,0))+VLOOKUP($B$1,武魂升星!$C$5:$Q$11,AG$2,0)</f>
        <v>1076.04</v>
      </c>
      <c r="AJ169">
        <f>武魂升阶!AJ169*(1+VLOOKUP($B$1,武魂升星!$C$13:$Q$19,AJ$2,0))+VLOOKUP($B$1,武魂升星!$C$5:$Q$11,AJ$2,0)</f>
        <v>25110.982000000004</v>
      </c>
      <c r="AK169">
        <f>武魂升阶!AK169*(1+VLOOKUP($B$1,武魂升星!$C$13:$Q$19,AK$2,0))+VLOOKUP($B$1,武魂升星!$C$5:$Q$11,AK$2,0)</f>
        <v>9424.2099999999991</v>
      </c>
      <c r="AL169">
        <f>武魂升阶!AL169*(1+VLOOKUP($B$1,武魂升星!$C$13:$Q$19,AL$2,0))+VLOOKUP($B$1,武魂升星!$C$5:$Q$11,AL$2,0)</f>
        <v>2093.66</v>
      </c>
      <c r="AM169">
        <f>武魂升阶!AM169*(1+VLOOKUP($B$1,武魂升星!$C$13:$Q$19,AM$2,0))+VLOOKUP($B$1,武魂升星!$C$5:$Q$11,AM$2,0)</f>
        <v>2093.66</v>
      </c>
      <c r="AN169">
        <f>武魂升阶!AN169*(1+VLOOKUP($B$1,武魂升星!$C$13:$Q$19,AN$2,0))+VLOOKUP($B$1,武魂升星!$C$5:$Q$11,AN$2,0)</f>
        <v>612.45000000000005</v>
      </c>
      <c r="AO169">
        <f>武魂升阶!AO169*(1+VLOOKUP($B$1,武魂升星!$C$13:$Q$19,AO$2,0))+VLOOKUP($B$1,武魂升星!$C$5:$Q$11,AO$2,0)</f>
        <v>612.45000000000005</v>
      </c>
      <c r="AP169">
        <f>武魂升阶!AP169*(1+VLOOKUP($B$1,武魂升星!$C$13:$Q$19,AP$2,0))+VLOOKUP($B$1,武魂升星!$C$5:$Q$11,AP$2,0)</f>
        <v>614.56200000000001</v>
      </c>
      <c r="AQ169">
        <f>武魂升阶!AQ169*(1+VLOOKUP($B$1,武魂升星!$C$13:$Q$19,AQ$2,0))+VLOOKUP($B$1,武魂升星!$C$5:$Q$11,AQ$2,0)</f>
        <v>612.45000000000005</v>
      </c>
      <c r="AR169">
        <f>武魂升阶!AR169*(1+VLOOKUP($B$1,武魂升星!$C$13:$Q$19,AR$2,0))+VLOOKUP($B$1,武魂升星!$C$5:$Q$11,AR$2,0)</f>
        <v>612.45000000000005</v>
      </c>
      <c r="AS169">
        <f>武魂升阶!AS169*(1+VLOOKUP($B$1,武魂升星!$C$13:$Q$19,AS$2,0))+VLOOKUP($B$1,武魂升星!$C$5:$Q$11,AS$2,0)</f>
        <v>612.45000000000005</v>
      </c>
      <c r="AT169">
        <f>武魂升阶!AT169*(1+VLOOKUP($B$1,武魂升星!$C$13:$Q$19,AT$2,0))+VLOOKUP($B$1,武魂升星!$C$5:$Q$11,AT$2,0)</f>
        <v>0</v>
      </c>
      <c r="AU169">
        <f>武魂升阶!AU169*(1+VLOOKUP($B$1,武魂升星!$C$13:$Q$19,AU$2,0))+VLOOKUP($B$1,武魂升星!$C$5:$Q$11,AU$2,0)</f>
        <v>0</v>
      </c>
      <c r="AV169">
        <f>武魂升阶!AV169*(1+VLOOKUP($B$1,武魂升星!$C$13:$Q$19,AV$2,0))+VLOOKUP($B$1,武魂升星!$C$5:$Q$11,AV$2,0)</f>
        <v>1076.04</v>
      </c>
      <c r="AW169">
        <f>武魂升阶!AW169*(1+VLOOKUP($B$1,武魂升星!$C$13:$Q$19,AW$2,0))+VLOOKUP($B$1,武魂升星!$C$5:$Q$11,AW$2,0)</f>
        <v>1076.04</v>
      </c>
      <c r="AZ169">
        <f>VLOOKUP($B$2,武魂升星!$C$21:$D$27,2,0)</f>
        <v>0.48</v>
      </c>
      <c r="BA169">
        <f>VLOOKUP($B$2,武魂升星!$C$21:$D$27,2,0)</f>
        <v>0.48</v>
      </c>
      <c r="BB169">
        <f>VLOOKUP($B$2,武魂升星!$C$21:$D$27,2,0)</f>
        <v>0.48</v>
      </c>
      <c r="BC169">
        <f>VLOOKUP($B$2,武魂升星!$C$21:$D$27,2,0)</f>
        <v>0.48</v>
      </c>
      <c r="BD169">
        <f>VLOOKUP($B$2,武魂升星!$C$21:$D$27,2,0)</f>
        <v>0.48</v>
      </c>
      <c r="BE169">
        <f>VLOOKUP($B$2,武魂升星!$C$21:$D$27,2,0)</f>
        <v>0.48</v>
      </c>
      <c r="BF169">
        <f>VLOOKUP($B$2,武魂升星!$C$21:$D$27,2,0)</f>
        <v>0.48</v>
      </c>
      <c r="BG169">
        <f>VLOOKUP($B$2,武魂升星!$C$21:$D$27,2,0)</f>
        <v>0.48</v>
      </c>
      <c r="BH169">
        <f>VLOOKUP($B$2,武魂升星!$C$21:$D$27,2,0)</f>
        <v>0.48</v>
      </c>
      <c r="BI169">
        <f>VLOOKUP($B$2,武魂升星!$C$21:$D$27,2,0)</f>
        <v>0.48</v>
      </c>
      <c r="BJ169">
        <f>VLOOKUP($B$2,武魂升星!$C$21:$D$27,2,0)</f>
        <v>0.48</v>
      </c>
      <c r="BK169">
        <f>VLOOKUP($B$2,武魂升星!$C$21:$D$27,2,0)</f>
        <v>0.48</v>
      </c>
      <c r="BL169">
        <f>VLOOKUP($B$2,武魂升星!$C$21:$D$27,2,0)</f>
        <v>0.48</v>
      </c>
      <c r="BM169">
        <f>VLOOKUP($B$2,武魂升星!$C$21:$D$27,2,0)</f>
        <v>0.48</v>
      </c>
    </row>
    <row r="170" spans="2:65" x14ac:dyDescent="0.2">
      <c r="B170">
        <v>166</v>
      </c>
      <c r="D170">
        <f>武魂升阶!D170*(1+VLOOKUP($B$1,武魂升星!$C$13:$Q$19,D$2,0))+VLOOKUP($B$1,武魂升星!$C$5:$Q$11,D$2,0)</f>
        <v>29901.834000000003</v>
      </c>
      <c r="E170">
        <f>武魂升阶!E170*(1+VLOOKUP($B$1,武魂升星!$C$13:$Q$19,E$2,0))+VLOOKUP($B$1,武魂升星!$C$5:$Q$11,E$2,0)</f>
        <v>8687.9580000000005</v>
      </c>
      <c r="F170">
        <f>武魂升阶!F170*(1+VLOOKUP($B$1,武魂升星!$C$13:$Q$19,F$2,0))+VLOOKUP($B$1,武魂升星!$C$5:$Q$11,F$2,0)</f>
        <v>2671.404</v>
      </c>
      <c r="G170">
        <f>武魂升阶!G170*(1+VLOOKUP($B$1,武魂升星!$C$13:$Q$19,G$2,0))+VLOOKUP($B$1,武魂升星!$C$5:$Q$11,G$2,0)</f>
        <v>2671.404</v>
      </c>
      <c r="H170">
        <f>武魂升阶!H170*(1+VLOOKUP($B$1,武魂升星!$C$13:$Q$19,H$2,0))+VLOOKUP($B$1,武魂升星!$C$5:$Q$11,H$2,0)</f>
        <v>615.65000000000009</v>
      </c>
      <c r="I170">
        <f>武魂升阶!I170*(1+VLOOKUP($B$1,武魂升星!$C$13:$Q$19,I$2,0))+VLOOKUP($B$1,武魂升星!$C$5:$Q$11,I$2,0)</f>
        <v>615.65000000000009</v>
      </c>
      <c r="J170">
        <f>武魂升阶!J170*(1+VLOOKUP($B$1,武魂升星!$C$13:$Q$19,J$2,0))+VLOOKUP($B$1,武魂升星!$C$5:$Q$11,J$2,0)</f>
        <v>617.76200000000006</v>
      </c>
      <c r="K170">
        <f>武魂升阶!K170*(1+VLOOKUP($B$1,武魂升星!$C$13:$Q$19,K$2,0))+VLOOKUP($B$1,武魂升星!$C$5:$Q$11,K$2,0)</f>
        <v>615.65000000000009</v>
      </c>
      <c r="L170">
        <f>武魂升阶!L170*(1+VLOOKUP($B$1,武魂升星!$C$13:$Q$19,L$2,0))+VLOOKUP($B$1,武魂升星!$C$5:$Q$11,L$2,0)</f>
        <v>615.65000000000009</v>
      </c>
      <c r="M170">
        <f>武魂升阶!M170*(1+VLOOKUP($B$1,武魂升星!$C$13:$Q$19,M$2,0))+VLOOKUP($B$1,武魂升星!$C$5:$Q$11,M$2,0)</f>
        <v>615.65000000000009</v>
      </c>
      <c r="N170">
        <f>武魂升阶!N170*(1+VLOOKUP($B$1,武魂升星!$C$13:$Q$19,N$2,0))+VLOOKUP($B$1,武魂升星!$C$5:$Q$11,N$2,0)</f>
        <v>0</v>
      </c>
      <c r="O170">
        <f>武魂升阶!O170*(1+VLOOKUP($B$1,武魂升星!$C$13:$Q$19,O$2,0))+VLOOKUP($B$1,武魂升星!$C$5:$Q$11,O$2,0)</f>
        <v>0</v>
      </c>
      <c r="P170">
        <f>武魂升阶!P170*(1+VLOOKUP($B$1,武魂升星!$C$13:$Q$19,P$2,0))+VLOOKUP($B$1,武魂升星!$C$5:$Q$11,P$2,0)</f>
        <v>1082.04</v>
      </c>
      <c r="Q170">
        <f>武魂升阶!Q170*(1+VLOOKUP($B$1,武魂升星!$C$13:$Q$19,Q$2,0))+VLOOKUP($B$1,武魂升星!$C$5:$Q$11,Q$2,0)</f>
        <v>1082.04</v>
      </c>
      <c r="T170">
        <f>武魂升阶!T170*(1+VLOOKUP($B$1,武魂升星!$C$13:$Q$19,T$2,0))+VLOOKUP($B$1,武魂升星!$C$5:$Q$11,T$2,0)</f>
        <v>27559.207999999999</v>
      </c>
      <c r="U170">
        <f>武魂升阶!U170*(1+VLOOKUP($B$1,武魂升星!$C$13:$Q$19,U$2,0))+VLOOKUP($B$1,武魂升星!$C$5:$Q$11,U$2,0)</f>
        <v>9072.0779999999995</v>
      </c>
      <c r="V170">
        <f>武魂升阶!V170*(1+VLOOKUP($B$1,武魂升星!$C$13:$Q$19,V$2,0))+VLOOKUP($B$1,武魂升星!$C$5:$Q$11,V$2,0)</f>
        <v>2378.268</v>
      </c>
      <c r="W170">
        <f>武魂升阶!W170*(1+VLOOKUP($B$1,武魂升星!$C$13:$Q$19,W$2,0))+VLOOKUP($B$1,武魂升星!$C$5:$Q$11,W$2,0)</f>
        <v>2378.268</v>
      </c>
      <c r="X170">
        <f>武魂升阶!X170*(1+VLOOKUP($B$1,武魂升星!$C$13:$Q$19,X$2,0))+VLOOKUP($B$1,武魂升星!$C$5:$Q$11,X$2,0)</f>
        <v>605.09</v>
      </c>
      <c r="Y170">
        <f>武魂升阶!Y170*(1+VLOOKUP($B$1,武魂升星!$C$13:$Q$19,Y$2,0))+VLOOKUP($B$1,武魂升星!$C$5:$Q$11,Y$2,0)</f>
        <v>605.09</v>
      </c>
      <c r="Z170">
        <f>武魂升阶!Z170*(1+VLOOKUP($B$1,武魂升星!$C$13:$Q$19,Z$2,0))+VLOOKUP($B$1,武魂升星!$C$5:$Q$11,Z$2,0)</f>
        <v>628.322</v>
      </c>
      <c r="AA170">
        <f>武魂升阶!AA170*(1+VLOOKUP($B$1,武魂升星!$C$13:$Q$19,AA$2,0))+VLOOKUP($B$1,武魂升星!$C$5:$Q$11,AA$2,0)</f>
        <v>626.21</v>
      </c>
      <c r="AB170">
        <f>武魂升阶!AB170*(1+VLOOKUP($B$1,武魂升星!$C$13:$Q$19,AB$2,0))+VLOOKUP($B$1,武魂升星!$C$5:$Q$11,AB$2,0)</f>
        <v>615.65000000000009</v>
      </c>
      <c r="AC170">
        <f>武魂升阶!AC170*(1+VLOOKUP($B$1,武魂升星!$C$13:$Q$19,AC$2,0))+VLOOKUP($B$1,武魂升星!$C$5:$Q$11,AC$2,0)</f>
        <v>615.65000000000009</v>
      </c>
      <c r="AD170">
        <f>武魂升阶!AD170*(1+VLOOKUP($B$1,武魂升星!$C$13:$Q$19,AD$2,0))+VLOOKUP($B$1,武魂升星!$C$5:$Q$11,AD$2,0)</f>
        <v>0</v>
      </c>
      <c r="AE170">
        <f>武魂升阶!AE170*(1+VLOOKUP($B$1,武魂升星!$C$13:$Q$19,AE$2,0))+VLOOKUP($B$1,武魂升星!$C$5:$Q$11,AE$2,0)</f>
        <v>0</v>
      </c>
      <c r="AF170">
        <f>武魂升阶!AF170*(1+VLOOKUP($B$1,武魂升星!$C$13:$Q$19,AF$2,0))+VLOOKUP($B$1,武魂升星!$C$5:$Q$11,AF$2,0)</f>
        <v>1082.04</v>
      </c>
      <c r="AG170">
        <f>武魂升阶!AG170*(1+VLOOKUP($B$1,武魂升星!$C$13:$Q$19,AG$2,0))+VLOOKUP($B$1,武魂升星!$C$5:$Q$11,AG$2,0)</f>
        <v>1082.04</v>
      </c>
      <c r="AJ170">
        <f>武魂升阶!AJ170*(1+VLOOKUP($B$1,武魂升星!$C$13:$Q$19,AJ$2,0))+VLOOKUP($B$1,武魂升星!$C$5:$Q$11,AJ$2,0)</f>
        <v>25216.582000000002</v>
      </c>
      <c r="AK170">
        <f>武魂升阶!AK170*(1+VLOOKUP($B$1,武魂升星!$C$13:$Q$19,AK$2,0))+VLOOKUP($B$1,武魂升星!$C$5:$Q$11,AK$2,0)</f>
        <v>9463.81</v>
      </c>
      <c r="AL170">
        <f>武魂升阶!AL170*(1+VLOOKUP($B$1,武魂升星!$C$13:$Q$19,AL$2,0))+VLOOKUP($B$1,武魂升星!$C$5:$Q$11,AL$2,0)</f>
        <v>2101.66</v>
      </c>
      <c r="AM170">
        <f>武魂升阶!AM170*(1+VLOOKUP($B$1,武魂升星!$C$13:$Q$19,AM$2,0))+VLOOKUP($B$1,武魂升星!$C$5:$Q$11,AM$2,0)</f>
        <v>2101.66</v>
      </c>
      <c r="AN170">
        <f>武魂升阶!AN170*(1+VLOOKUP($B$1,武魂升星!$C$13:$Q$19,AN$2,0))+VLOOKUP($B$1,武魂升星!$C$5:$Q$11,AN$2,0)</f>
        <v>615.65000000000009</v>
      </c>
      <c r="AO170">
        <f>武魂升阶!AO170*(1+VLOOKUP($B$1,武魂升星!$C$13:$Q$19,AO$2,0))+VLOOKUP($B$1,武魂升星!$C$5:$Q$11,AO$2,0)</f>
        <v>615.65000000000009</v>
      </c>
      <c r="AP170">
        <f>武魂升阶!AP170*(1+VLOOKUP($B$1,武魂升星!$C$13:$Q$19,AP$2,0))+VLOOKUP($B$1,武魂升星!$C$5:$Q$11,AP$2,0)</f>
        <v>617.76200000000006</v>
      </c>
      <c r="AQ170">
        <f>武魂升阶!AQ170*(1+VLOOKUP($B$1,武魂升星!$C$13:$Q$19,AQ$2,0))+VLOOKUP($B$1,武魂升星!$C$5:$Q$11,AQ$2,0)</f>
        <v>615.65000000000009</v>
      </c>
      <c r="AR170">
        <f>武魂升阶!AR170*(1+VLOOKUP($B$1,武魂升星!$C$13:$Q$19,AR$2,0))+VLOOKUP($B$1,武魂升星!$C$5:$Q$11,AR$2,0)</f>
        <v>615.65000000000009</v>
      </c>
      <c r="AS170">
        <f>武魂升阶!AS170*(1+VLOOKUP($B$1,武魂升星!$C$13:$Q$19,AS$2,0))+VLOOKUP($B$1,武魂升星!$C$5:$Q$11,AS$2,0)</f>
        <v>615.65000000000009</v>
      </c>
      <c r="AT170">
        <f>武魂升阶!AT170*(1+VLOOKUP($B$1,武魂升星!$C$13:$Q$19,AT$2,0))+VLOOKUP($B$1,武魂升星!$C$5:$Q$11,AT$2,0)</f>
        <v>0</v>
      </c>
      <c r="AU170">
        <f>武魂升阶!AU170*(1+VLOOKUP($B$1,武魂升星!$C$13:$Q$19,AU$2,0))+VLOOKUP($B$1,武魂升星!$C$5:$Q$11,AU$2,0)</f>
        <v>0</v>
      </c>
      <c r="AV170">
        <f>武魂升阶!AV170*(1+VLOOKUP($B$1,武魂升星!$C$13:$Q$19,AV$2,0))+VLOOKUP($B$1,武魂升星!$C$5:$Q$11,AV$2,0)</f>
        <v>1082.04</v>
      </c>
      <c r="AW170">
        <f>武魂升阶!AW170*(1+VLOOKUP($B$1,武魂升星!$C$13:$Q$19,AW$2,0))+VLOOKUP($B$1,武魂升星!$C$5:$Q$11,AW$2,0)</f>
        <v>1082.04</v>
      </c>
      <c r="AZ170">
        <f>VLOOKUP($B$2,武魂升星!$C$21:$D$27,2,0)</f>
        <v>0.48</v>
      </c>
      <c r="BA170">
        <f>VLOOKUP($B$2,武魂升星!$C$21:$D$27,2,0)</f>
        <v>0.48</v>
      </c>
      <c r="BB170">
        <f>VLOOKUP($B$2,武魂升星!$C$21:$D$27,2,0)</f>
        <v>0.48</v>
      </c>
      <c r="BC170">
        <f>VLOOKUP($B$2,武魂升星!$C$21:$D$27,2,0)</f>
        <v>0.48</v>
      </c>
      <c r="BD170">
        <f>VLOOKUP($B$2,武魂升星!$C$21:$D$27,2,0)</f>
        <v>0.48</v>
      </c>
      <c r="BE170">
        <f>VLOOKUP($B$2,武魂升星!$C$21:$D$27,2,0)</f>
        <v>0.48</v>
      </c>
      <c r="BF170">
        <f>VLOOKUP($B$2,武魂升星!$C$21:$D$27,2,0)</f>
        <v>0.48</v>
      </c>
      <c r="BG170">
        <f>VLOOKUP($B$2,武魂升星!$C$21:$D$27,2,0)</f>
        <v>0.48</v>
      </c>
      <c r="BH170">
        <f>VLOOKUP($B$2,武魂升星!$C$21:$D$27,2,0)</f>
        <v>0.48</v>
      </c>
      <c r="BI170">
        <f>VLOOKUP($B$2,武魂升星!$C$21:$D$27,2,0)</f>
        <v>0.48</v>
      </c>
      <c r="BJ170">
        <f>VLOOKUP($B$2,武魂升星!$C$21:$D$27,2,0)</f>
        <v>0.48</v>
      </c>
      <c r="BK170">
        <f>VLOOKUP($B$2,武魂升星!$C$21:$D$27,2,0)</f>
        <v>0.48</v>
      </c>
      <c r="BL170">
        <f>VLOOKUP($B$2,武魂升星!$C$21:$D$27,2,0)</f>
        <v>0.48</v>
      </c>
      <c r="BM170">
        <f>VLOOKUP($B$2,武魂升星!$C$21:$D$27,2,0)</f>
        <v>0.48</v>
      </c>
    </row>
    <row r="171" spans="2:65" x14ac:dyDescent="0.2">
      <c r="B171">
        <v>167</v>
      </c>
      <c r="D171">
        <f>武魂升阶!D171*(1+VLOOKUP($B$1,武魂升星!$C$13:$Q$19,D$2,0))+VLOOKUP($B$1,武魂升星!$C$5:$Q$11,D$2,0)</f>
        <v>30033.834000000003</v>
      </c>
      <c r="E171">
        <f>武魂升阶!E171*(1+VLOOKUP($B$1,武魂升星!$C$13:$Q$19,E$2,0))+VLOOKUP($B$1,武魂升星!$C$5:$Q$11,E$2,0)</f>
        <v>8723.1579999999994</v>
      </c>
      <c r="F171">
        <f>武魂升阶!F171*(1+VLOOKUP($B$1,武魂升星!$C$13:$Q$19,F$2,0))+VLOOKUP($B$1,武魂升星!$C$5:$Q$11,F$2,0)</f>
        <v>2682.6040000000003</v>
      </c>
      <c r="G171">
        <f>武魂升阶!G171*(1+VLOOKUP($B$1,武魂升星!$C$13:$Q$19,G$2,0))+VLOOKUP($B$1,武魂升星!$C$5:$Q$11,G$2,0)</f>
        <v>2682.6040000000003</v>
      </c>
      <c r="H171">
        <f>武魂升阶!H171*(1+VLOOKUP($B$1,武魂升星!$C$13:$Q$19,H$2,0))+VLOOKUP($B$1,武魂升星!$C$5:$Q$11,H$2,0)</f>
        <v>618.85</v>
      </c>
      <c r="I171">
        <f>武魂升阶!I171*(1+VLOOKUP($B$1,武魂升星!$C$13:$Q$19,I$2,0))+VLOOKUP($B$1,武魂升星!$C$5:$Q$11,I$2,0)</f>
        <v>618.85</v>
      </c>
      <c r="J171">
        <f>武魂升阶!J171*(1+VLOOKUP($B$1,武魂升星!$C$13:$Q$19,J$2,0))+VLOOKUP($B$1,武魂升星!$C$5:$Q$11,J$2,0)</f>
        <v>620.96199999999999</v>
      </c>
      <c r="K171">
        <f>武魂升阶!K171*(1+VLOOKUP($B$1,武魂升星!$C$13:$Q$19,K$2,0))+VLOOKUP($B$1,武魂升星!$C$5:$Q$11,K$2,0)</f>
        <v>618.85</v>
      </c>
      <c r="L171">
        <f>武魂升阶!L171*(1+VLOOKUP($B$1,武魂升星!$C$13:$Q$19,L$2,0))+VLOOKUP($B$1,武魂升星!$C$5:$Q$11,L$2,0)</f>
        <v>618.85</v>
      </c>
      <c r="M171">
        <f>武魂升阶!M171*(1+VLOOKUP($B$1,武魂升星!$C$13:$Q$19,M$2,0))+VLOOKUP($B$1,武魂升星!$C$5:$Q$11,M$2,0)</f>
        <v>618.85</v>
      </c>
      <c r="N171">
        <f>武魂升阶!N171*(1+VLOOKUP($B$1,武魂升星!$C$13:$Q$19,N$2,0))+VLOOKUP($B$1,武魂升星!$C$5:$Q$11,N$2,0)</f>
        <v>0</v>
      </c>
      <c r="O171">
        <f>武魂升阶!O171*(1+VLOOKUP($B$1,武魂升星!$C$13:$Q$19,O$2,0))+VLOOKUP($B$1,武魂升星!$C$5:$Q$11,O$2,0)</f>
        <v>0</v>
      </c>
      <c r="P171">
        <f>武魂升阶!P171*(1+VLOOKUP($B$1,武魂升星!$C$13:$Q$19,P$2,0))+VLOOKUP($B$1,武魂升星!$C$5:$Q$11,P$2,0)</f>
        <v>1088.04</v>
      </c>
      <c r="Q171">
        <f>武魂升阶!Q171*(1+VLOOKUP($B$1,武魂升星!$C$13:$Q$19,Q$2,0))+VLOOKUP($B$1,武魂升星!$C$5:$Q$11,Q$2,0)</f>
        <v>1088.04</v>
      </c>
      <c r="T171">
        <f>武魂升阶!T171*(1+VLOOKUP($B$1,武魂升星!$C$13:$Q$19,T$2,0))+VLOOKUP($B$1,武魂升星!$C$5:$Q$11,T$2,0)</f>
        <v>27678.008000000002</v>
      </c>
      <c r="U171">
        <f>武魂升阶!U171*(1+VLOOKUP($B$1,武魂升星!$C$13:$Q$19,U$2,0))+VLOOKUP($B$1,武魂升星!$C$5:$Q$11,U$2,0)</f>
        <v>9109.4779999999992</v>
      </c>
      <c r="V171">
        <f>武魂升阶!V171*(1+VLOOKUP($B$1,武魂升星!$C$13:$Q$19,V$2,0))+VLOOKUP($B$1,武魂升星!$C$5:$Q$11,V$2,0)</f>
        <v>2387.8679999999999</v>
      </c>
      <c r="W171">
        <f>武魂升阶!W171*(1+VLOOKUP($B$1,武魂升星!$C$13:$Q$19,W$2,0))+VLOOKUP($B$1,武魂升星!$C$5:$Q$11,W$2,0)</f>
        <v>2387.8679999999999</v>
      </c>
      <c r="X171">
        <f>武魂升阶!X171*(1+VLOOKUP($B$1,武魂升星!$C$13:$Q$19,X$2,0))+VLOOKUP($B$1,武魂升星!$C$5:$Q$11,X$2,0)</f>
        <v>608.29</v>
      </c>
      <c r="Y171">
        <f>武魂升阶!Y171*(1+VLOOKUP($B$1,武魂升星!$C$13:$Q$19,Y$2,0))+VLOOKUP($B$1,武魂升星!$C$5:$Q$11,Y$2,0)</f>
        <v>608.29</v>
      </c>
      <c r="Z171">
        <f>武魂升阶!Z171*(1+VLOOKUP($B$1,武魂升星!$C$13:$Q$19,Z$2,0))+VLOOKUP($B$1,武魂升星!$C$5:$Q$11,Z$2,0)</f>
        <v>631.52199999999993</v>
      </c>
      <c r="AA171">
        <f>武魂升阶!AA171*(1+VLOOKUP($B$1,武魂升星!$C$13:$Q$19,AA$2,0))+VLOOKUP($B$1,武魂升星!$C$5:$Q$11,AA$2,0)</f>
        <v>629.41</v>
      </c>
      <c r="AB171">
        <f>武魂升阶!AB171*(1+VLOOKUP($B$1,武魂升星!$C$13:$Q$19,AB$2,0))+VLOOKUP($B$1,武魂升星!$C$5:$Q$11,AB$2,0)</f>
        <v>618.85</v>
      </c>
      <c r="AC171">
        <f>武魂升阶!AC171*(1+VLOOKUP($B$1,武魂升星!$C$13:$Q$19,AC$2,0))+VLOOKUP($B$1,武魂升星!$C$5:$Q$11,AC$2,0)</f>
        <v>618.85</v>
      </c>
      <c r="AD171">
        <f>武魂升阶!AD171*(1+VLOOKUP($B$1,武魂升星!$C$13:$Q$19,AD$2,0))+VLOOKUP($B$1,武魂升星!$C$5:$Q$11,AD$2,0)</f>
        <v>0</v>
      </c>
      <c r="AE171">
        <f>武魂升阶!AE171*(1+VLOOKUP($B$1,武魂升星!$C$13:$Q$19,AE$2,0))+VLOOKUP($B$1,武魂升星!$C$5:$Q$11,AE$2,0)</f>
        <v>0</v>
      </c>
      <c r="AF171">
        <f>武魂升阶!AF171*(1+VLOOKUP($B$1,武魂升星!$C$13:$Q$19,AF$2,0))+VLOOKUP($B$1,武魂升星!$C$5:$Q$11,AF$2,0)</f>
        <v>1088.04</v>
      </c>
      <c r="AG171">
        <f>武魂升阶!AG171*(1+VLOOKUP($B$1,武魂升星!$C$13:$Q$19,AG$2,0))+VLOOKUP($B$1,武魂升星!$C$5:$Q$11,AG$2,0)</f>
        <v>1088.04</v>
      </c>
      <c r="AJ171">
        <f>武魂升阶!AJ171*(1+VLOOKUP($B$1,武魂升星!$C$13:$Q$19,AJ$2,0))+VLOOKUP($B$1,武魂升星!$C$5:$Q$11,AJ$2,0)</f>
        <v>25322.182000000001</v>
      </c>
      <c r="AK171">
        <f>武魂升阶!AK171*(1+VLOOKUP($B$1,武魂升星!$C$13:$Q$19,AK$2,0))+VLOOKUP($B$1,武魂升星!$C$5:$Q$11,AK$2,0)</f>
        <v>9503.41</v>
      </c>
      <c r="AL171">
        <f>武魂升阶!AL171*(1+VLOOKUP($B$1,武魂升星!$C$13:$Q$19,AL$2,0))+VLOOKUP($B$1,武魂升星!$C$5:$Q$11,AL$2,0)</f>
        <v>2109.66</v>
      </c>
      <c r="AM171">
        <f>武魂升阶!AM171*(1+VLOOKUP($B$1,武魂升星!$C$13:$Q$19,AM$2,0))+VLOOKUP($B$1,武魂升星!$C$5:$Q$11,AM$2,0)</f>
        <v>2109.66</v>
      </c>
      <c r="AN171">
        <f>武魂升阶!AN171*(1+VLOOKUP($B$1,武魂升星!$C$13:$Q$19,AN$2,0))+VLOOKUP($B$1,武魂升星!$C$5:$Q$11,AN$2,0)</f>
        <v>618.85</v>
      </c>
      <c r="AO171">
        <f>武魂升阶!AO171*(1+VLOOKUP($B$1,武魂升星!$C$13:$Q$19,AO$2,0))+VLOOKUP($B$1,武魂升星!$C$5:$Q$11,AO$2,0)</f>
        <v>618.85</v>
      </c>
      <c r="AP171">
        <f>武魂升阶!AP171*(1+VLOOKUP($B$1,武魂升星!$C$13:$Q$19,AP$2,0))+VLOOKUP($B$1,武魂升星!$C$5:$Q$11,AP$2,0)</f>
        <v>620.96199999999999</v>
      </c>
      <c r="AQ171">
        <f>武魂升阶!AQ171*(1+VLOOKUP($B$1,武魂升星!$C$13:$Q$19,AQ$2,0))+VLOOKUP($B$1,武魂升星!$C$5:$Q$11,AQ$2,0)</f>
        <v>618.85</v>
      </c>
      <c r="AR171">
        <f>武魂升阶!AR171*(1+VLOOKUP($B$1,武魂升星!$C$13:$Q$19,AR$2,0))+VLOOKUP($B$1,武魂升星!$C$5:$Q$11,AR$2,0)</f>
        <v>618.85</v>
      </c>
      <c r="AS171">
        <f>武魂升阶!AS171*(1+VLOOKUP($B$1,武魂升星!$C$13:$Q$19,AS$2,0))+VLOOKUP($B$1,武魂升星!$C$5:$Q$11,AS$2,0)</f>
        <v>618.85</v>
      </c>
      <c r="AT171">
        <f>武魂升阶!AT171*(1+VLOOKUP($B$1,武魂升星!$C$13:$Q$19,AT$2,0))+VLOOKUP($B$1,武魂升星!$C$5:$Q$11,AT$2,0)</f>
        <v>0</v>
      </c>
      <c r="AU171">
        <f>武魂升阶!AU171*(1+VLOOKUP($B$1,武魂升星!$C$13:$Q$19,AU$2,0))+VLOOKUP($B$1,武魂升星!$C$5:$Q$11,AU$2,0)</f>
        <v>0</v>
      </c>
      <c r="AV171">
        <f>武魂升阶!AV171*(1+VLOOKUP($B$1,武魂升星!$C$13:$Q$19,AV$2,0))+VLOOKUP($B$1,武魂升星!$C$5:$Q$11,AV$2,0)</f>
        <v>1088.04</v>
      </c>
      <c r="AW171">
        <f>武魂升阶!AW171*(1+VLOOKUP($B$1,武魂升星!$C$13:$Q$19,AW$2,0))+VLOOKUP($B$1,武魂升星!$C$5:$Q$11,AW$2,0)</f>
        <v>1088.04</v>
      </c>
      <c r="AZ171">
        <f>VLOOKUP($B$2,武魂升星!$C$21:$D$27,2,0)</f>
        <v>0.48</v>
      </c>
      <c r="BA171">
        <f>VLOOKUP($B$2,武魂升星!$C$21:$D$27,2,0)</f>
        <v>0.48</v>
      </c>
      <c r="BB171">
        <f>VLOOKUP($B$2,武魂升星!$C$21:$D$27,2,0)</f>
        <v>0.48</v>
      </c>
      <c r="BC171">
        <f>VLOOKUP($B$2,武魂升星!$C$21:$D$27,2,0)</f>
        <v>0.48</v>
      </c>
      <c r="BD171">
        <f>VLOOKUP($B$2,武魂升星!$C$21:$D$27,2,0)</f>
        <v>0.48</v>
      </c>
      <c r="BE171">
        <f>VLOOKUP($B$2,武魂升星!$C$21:$D$27,2,0)</f>
        <v>0.48</v>
      </c>
      <c r="BF171">
        <f>VLOOKUP($B$2,武魂升星!$C$21:$D$27,2,0)</f>
        <v>0.48</v>
      </c>
      <c r="BG171">
        <f>VLOOKUP($B$2,武魂升星!$C$21:$D$27,2,0)</f>
        <v>0.48</v>
      </c>
      <c r="BH171">
        <f>VLOOKUP($B$2,武魂升星!$C$21:$D$27,2,0)</f>
        <v>0.48</v>
      </c>
      <c r="BI171">
        <f>VLOOKUP($B$2,武魂升星!$C$21:$D$27,2,0)</f>
        <v>0.48</v>
      </c>
      <c r="BJ171">
        <f>VLOOKUP($B$2,武魂升星!$C$21:$D$27,2,0)</f>
        <v>0.48</v>
      </c>
      <c r="BK171">
        <f>VLOOKUP($B$2,武魂升星!$C$21:$D$27,2,0)</f>
        <v>0.48</v>
      </c>
      <c r="BL171">
        <f>VLOOKUP($B$2,武魂升星!$C$21:$D$27,2,0)</f>
        <v>0.48</v>
      </c>
      <c r="BM171">
        <f>VLOOKUP($B$2,武魂升星!$C$21:$D$27,2,0)</f>
        <v>0.48</v>
      </c>
    </row>
    <row r="172" spans="2:65" x14ac:dyDescent="0.2">
      <c r="B172">
        <v>168</v>
      </c>
      <c r="D172">
        <f>武魂升阶!D172*(1+VLOOKUP($B$1,武魂升星!$C$13:$Q$19,D$2,0))+VLOOKUP($B$1,武魂升星!$C$5:$Q$11,D$2,0)</f>
        <v>30165.834000000003</v>
      </c>
      <c r="E172">
        <f>武魂升阶!E172*(1+VLOOKUP($B$1,武魂升星!$C$13:$Q$19,E$2,0))+VLOOKUP($B$1,武魂升星!$C$5:$Q$11,E$2,0)</f>
        <v>8758.3580000000002</v>
      </c>
      <c r="F172">
        <f>武魂升阶!F172*(1+VLOOKUP($B$1,武魂升星!$C$13:$Q$19,F$2,0))+VLOOKUP($B$1,武魂升星!$C$5:$Q$11,F$2,0)</f>
        <v>2693.8040000000001</v>
      </c>
      <c r="G172">
        <f>武魂升阶!G172*(1+VLOOKUP($B$1,武魂升星!$C$13:$Q$19,G$2,0))+VLOOKUP($B$1,武魂升星!$C$5:$Q$11,G$2,0)</f>
        <v>2693.8040000000001</v>
      </c>
      <c r="H172">
        <f>武魂升阶!H172*(1+VLOOKUP($B$1,武魂升星!$C$13:$Q$19,H$2,0))+VLOOKUP($B$1,武魂升星!$C$5:$Q$11,H$2,0)</f>
        <v>622.05000000000007</v>
      </c>
      <c r="I172">
        <f>武魂升阶!I172*(1+VLOOKUP($B$1,武魂升星!$C$13:$Q$19,I$2,0))+VLOOKUP($B$1,武魂升星!$C$5:$Q$11,I$2,0)</f>
        <v>622.05000000000007</v>
      </c>
      <c r="J172">
        <f>武魂升阶!J172*(1+VLOOKUP($B$1,武魂升星!$C$13:$Q$19,J$2,0))+VLOOKUP($B$1,武魂升星!$C$5:$Q$11,J$2,0)</f>
        <v>624.16200000000003</v>
      </c>
      <c r="K172">
        <f>武魂升阶!K172*(1+VLOOKUP($B$1,武魂升星!$C$13:$Q$19,K$2,0))+VLOOKUP($B$1,武魂升星!$C$5:$Q$11,K$2,0)</f>
        <v>622.05000000000007</v>
      </c>
      <c r="L172">
        <f>武魂升阶!L172*(1+VLOOKUP($B$1,武魂升星!$C$13:$Q$19,L$2,0))+VLOOKUP($B$1,武魂升星!$C$5:$Q$11,L$2,0)</f>
        <v>622.05000000000007</v>
      </c>
      <c r="M172">
        <f>武魂升阶!M172*(1+VLOOKUP($B$1,武魂升星!$C$13:$Q$19,M$2,0))+VLOOKUP($B$1,武魂升星!$C$5:$Q$11,M$2,0)</f>
        <v>622.05000000000007</v>
      </c>
      <c r="N172">
        <f>武魂升阶!N172*(1+VLOOKUP($B$1,武魂升星!$C$13:$Q$19,N$2,0))+VLOOKUP($B$1,武魂升星!$C$5:$Q$11,N$2,0)</f>
        <v>0</v>
      </c>
      <c r="O172">
        <f>武魂升阶!O172*(1+VLOOKUP($B$1,武魂升星!$C$13:$Q$19,O$2,0))+VLOOKUP($B$1,武魂升星!$C$5:$Q$11,O$2,0)</f>
        <v>0</v>
      </c>
      <c r="P172">
        <f>武魂升阶!P172*(1+VLOOKUP($B$1,武魂升星!$C$13:$Q$19,P$2,0))+VLOOKUP($B$1,武魂升星!$C$5:$Q$11,P$2,0)</f>
        <v>1094.04</v>
      </c>
      <c r="Q172">
        <f>武魂升阶!Q172*(1+VLOOKUP($B$1,武魂升星!$C$13:$Q$19,Q$2,0))+VLOOKUP($B$1,武魂升星!$C$5:$Q$11,Q$2,0)</f>
        <v>1094.04</v>
      </c>
      <c r="T172">
        <f>武魂升阶!T172*(1+VLOOKUP($B$1,武魂升星!$C$13:$Q$19,T$2,0))+VLOOKUP($B$1,武魂升星!$C$5:$Q$11,T$2,0)</f>
        <v>27796.808000000005</v>
      </c>
      <c r="U172">
        <f>武魂升阶!U172*(1+VLOOKUP($B$1,武魂升星!$C$13:$Q$19,U$2,0))+VLOOKUP($B$1,武魂升星!$C$5:$Q$11,U$2,0)</f>
        <v>9146.8780000000006</v>
      </c>
      <c r="V172">
        <f>武魂升阶!V172*(1+VLOOKUP($B$1,武魂升星!$C$13:$Q$19,V$2,0))+VLOOKUP($B$1,武魂升星!$C$5:$Q$11,V$2,0)</f>
        <v>2397.4679999999998</v>
      </c>
      <c r="W172">
        <f>武魂升阶!W172*(1+VLOOKUP($B$1,武魂升星!$C$13:$Q$19,W$2,0))+VLOOKUP($B$1,武魂升星!$C$5:$Q$11,W$2,0)</f>
        <v>2397.4679999999998</v>
      </c>
      <c r="X172">
        <f>武魂升阶!X172*(1+VLOOKUP($B$1,武魂升星!$C$13:$Q$19,X$2,0))+VLOOKUP($B$1,武魂升星!$C$5:$Q$11,X$2,0)</f>
        <v>611.49</v>
      </c>
      <c r="Y172">
        <f>武魂升阶!Y172*(1+VLOOKUP($B$1,武魂升星!$C$13:$Q$19,Y$2,0))+VLOOKUP($B$1,武魂升星!$C$5:$Q$11,Y$2,0)</f>
        <v>611.49</v>
      </c>
      <c r="Z172">
        <f>武魂升阶!Z172*(1+VLOOKUP($B$1,武魂升星!$C$13:$Q$19,Z$2,0))+VLOOKUP($B$1,武魂升星!$C$5:$Q$11,Z$2,0)</f>
        <v>634.72199999999998</v>
      </c>
      <c r="AA172">
        <f>武魂升阶!AA172*(1+VLOOKUP($B$1,武魂升星!$C$13:$Q$19,AA$2,0))+VLOOKUP($B$1,武魂升星!$C$5:$Q$11,AA$2,0)</f>
        <v>632.61</v>
      </c>
      <c r="AB172">
        <f>武魂升阶!AB172*(1+VLOOKUP($B$1,武魂升星!$C$13:$Q$19,AB$2,0))+VLOOKUP($B$1,武魂升星!$C$5:$Q$11,AB$2,0)</f>
        <v>622.05000000000007</v>
      </c>
      <c r="AC172">
        <f>武魂升阶!AC172*(1+VLOOKUP($B$1,武魂升星!$C$13:$Q$19,AC$2,0))+VLOOKUP($B$1,武魂升星!$C$5:$Q$11,AC$2,0)</f>
        <v>622.05000000000007</v>
      </c>
      <c r="AD172">
        <f>武魂升阶!AD172*(1+VLOOKUP($B$1,武魂升星!$C$13:$Q$19,AD$2,0))+VLOOKUP($B$1,武魂升星!$C$5:$Q$11,AD$2,0)</f>
        <v>0</v>
      </c>
      <c r="AE172">
        <f>武魂升阶!AE172*(1+VLOOKUP($B$1,武魂升星!$C$13:$Q$19,AE$2,0))+VLOOKUP($B$1,武魂升星!$C$5:$Q$11,AE$2,0)</f>
        <v>0</v>
      </c>
      <c r="AF172">
        <f>武魂升阶!AF172*(1+VLOOKUP($B$1,武魂升星!$C$13:$Q$19,AF$2,0))+VLOOKUP($B$1,武魂升星!$C$5:$Q$11,AF$2,0)</f>
        <v>1094.04</v>
      </c>
      <c r="AG172">
        <f>武魂升阶!AG172*(1+VLOOKUP($B$1,武魂升星!$C$13:$Q$19,AG$2,0))+VLOOKUP($B$1,武魂升星!$C$5:$Q$11,AG$2,0)</f>
        <v>1094.04</v>
      </c>
      <c r="AJ172">
        <f>武魂升阶!AJ172*(1+VLOOKUP($B$1,武魂升星!$C$13:$Q$19,AJ$2,0))+VLOOKUP($B$1,武魂升星!$C$5:$Q$11,AJ$2,0)</f>
        <v>25427.781999999999</v>
      </c>
      <c r="AK172">
        <f>武魂升阶!AK172*(1+VLOOKUP($B$1,武魂升星!$C$13:$Q$19,AK$2,0))+VLOOKUP($B$1,武魂升星!$C$5:$Q$11,AK$2,0)</f>
        <v>9543.01</v>
      </c>
      <c r="AL172">
        <f>武魂升阶!AL172*(1+VLOOKUP($B$1,武魂升星!$C$13:$Q$19,AL$2,0))+VLOOKUP($B$1,武魂升星!$C$5:$Q$11,AL$2,0)</f>
        <v>2117.66</v>
      </c>
      <c r="AM172">
        <f>武魂升阶!AM172*(1+VLOOKUP($B$1,武魂升星!$C$13:$Q$19,AM$2,0))+VLOOKUP($B$1,武魂升星!$C$5:$Q$11,AM$2,0)</f>
        <v>2117.66</v>
      </c>
      <c r="AN172">
        <f>武魂升阶!AN172*(1+VLOOKUP($B$1,武魂升星!$C$13:$Q$19,AN$2,0))+VLOOKUP($B$1,武魂升星!$C$5:$Q$11,AN$2,0)</f>
        <v>622.05000000000007</v>
      </c>
      <c r="AO172">
        <f>武魂升阶!AO172*(1+VLOOKUP($B$1,武魂升星!$C$13:$Q$19,AO$2,0))+VLOOKUP($B$1,武魂升星!$C$5:$Q$11,AO$2,0)</f>
        <v>622.05000000000007</v>
      </c>
      <c r="AP172">
        <f>武魂升阶!AP172*(1+VLOOKUP($B$1,武魂升星!$C$13:$Q$19,AP$2,0))+VLOOKUP($B$1,武魂升星!$C$5:$Q$11,AP$2,0)</f>
        <v>624.16200000000003</v>
      </c>
      <c r="AQ172">
        <f>武魂升阶!AQ172*(1+VLOOKUP($B$1,武魂升星!$C$13:$Q$19,AQ$2,0))+VLOOKUP($B$1,武魂升星!$C$5:$Q$11,AQ$2,0)</f>
        <v>622.05000000000007</v>
      </c>
      <c r="AR172">
        <f>武魂升阶!AR172*(1+VLOOKUP($B$1,武魂升星!$C$13:$Q$19,AR$2,0))+VLOOKUP($B$1,武魂升星!$C$5:$Q$11,AR$2,0)</f>
        <v>622.05000000000007</v>
      </c>
      <c r="AS172">
        <f>武魂升阶!AS172*(1+VLOOKUP($B$1,武魂升星!$C$13:$Q$19,AS$2,0))+VLOOKUP($B$1,武魂升星!$C$5:$Q$11,AS$2,0)</f>
        <v>622.05000000000007</v>
      </c>
      <c r="AT172">
        <f>武魂升阶!AT172*(1+VLOOKUP($B$1,武魂升星!$C$13:$Q$19,AT$2,0))+VLOOKUP($B$1,武魂升星!$C$5:$Q$11,AT$2,0)</f>
        <v>0</v>
      </c>
      <c r="AU172">
        <f>武魂升阶!AU172*(1+VLOOKUP($B$1,武魂升星!$C$13:$Q$19,AU$2,0))+VLOOKUP($B$1,武魂升星!$C$5:$Q$11,AU$2,0)</f>
        <v>0</v>
      </c>
      <c r="AV172">
        <f>武魂升阶!AV172*(1+VLOOKUP($B$1,武魂升星!$C$13:$Q$19,AV$2,0))+VLOOKUP($B$1,武魂升星!$C$5:$Q$11,AV$2,0)</f>
        <v>1094.04</v>
      </c>
      <c r="AW172">
        <f>武魂升阶!AW172*(1+VLOOKUP($B$1,武魂升星!$C$13:$Q$19,AW$2,0))+VLOOKUP($B$1,武魂升星!$C$5:$Q$11,AW$2,0)</f>
        <v>1094.04</v>
      </c>
      <c r="AZ172">
        <f>VLOOKUP($B$2,武魂升星!$C$21:$D$27,2,0)</f>
        <v>0.48</v>
      </c>
      <c r="BA172">
        <f>VLOOKUP($B$2,武魂升星!$C$21:$D$27,2,0)</f>
        <v>0.48</v>
      </c>
      <c r="BB172">
        <f>VLOOKUP($B$2,武魂升星!$C$21:$D$27,2,0)</f>
        <v>0.48</v>
      </c>
      <c r="BC172">
        <f>VLOOKUP($B$2,武魂升星!$C$21:$D$27,2,0)</f>
        <v>0.48</v>
      </c>
      <c r="BD172">
        <f>VLOOKUP($B$2,武魂升星!$C$21:$D$27,2,0)</f>
        <v>0.48</v>
      </c>
      <c r="BE172">
        <f>VLOOKUP($B$2,武魂升星!$C$21:$D$27,2,0)</f>
        <v>0.48</v>
      </c>
      <c r="BF172">
        <f>VLOOKUP($B$2,武魂升星!$C$21:$D$27,2,0)</f>
        <v>0.48</v>
      </c>
      <c r="BG172">
        <f>VLOOKUP($B$2,武魂升星!$C$21:$D$27,2,0)</f>
        <v>0.48</v>
      </c>
      <c r="BH172">
        <f>VLOOKUP($B$2,武魂升星!$C$21:$D$27,2,0)</f>
        <v>0.48</v>
      </c>
      <c r="BI172">
        <f>VLOOKUP($B$2,武魂升星!$C$21:$D$27,2,0)</f>
        <v>0.48</v>
      </c>
      <c r="BJ172">
        <f>VLOOKUP($B$2,武魂升星!$C$21:$D$27,2,0)</f>
        <v>0.48</v>
      </c>
      <c r="BK172">
        <f>VLOOKUP($B$2,武魂升星!$C$21:$D$27,2,0)</f>
        <v>0.48</v>
      </c>
      <c r="BL172">
        <f>VLOOKUP($B$2,武魂升星!$C$21:$D$27,2,0)</f>
        <v>0.48</v>
      </c>
      <c r="BM172">
        <f>VLOOKUP($B$2,武魂升星!$C$21:$D$27,2,0)</f>
        <v>0.48</v>
      </c>
    </row>
    <row r="173" spans="2:65" x14ac:dyDescent="0.2">
      <c r="B173">
        <v>169</v>
      </c>
      <c r="D173">
        <f>武魂升阶!D173*(1+VLOOKUP($B$1,武魂升星!$C$13:$Q$19,D$2,0))+VLOOKUP($B$1,武魂升星!$C$5:$Q$11,D$2,0)</f>
        <v>30297.834000000003</v>
      </c>
      <c r="E173">
        <f>武魂升阶!E173*(1+VLOOKUP($B$1,武魂升星!$C$13:$Q$19,E$2,0))+VLOOKUP($B$1,武魂升星!$C$5:$Q$11,E$2,0)</f>
        <v>8793.5580000000009</v>
      </c>
      <c r="F173">
        <f>武魂升阶!F173*(1+VLOOKUP($B$1,武魂升星!$C$13:$Q$19,F$2,0))+VLOOKUP($B$1,武魂升星!$C$5:$Q$11,F$2,0)</f>
        <v>2705.0039999999999</v>
      </c>
      <c r="G173">
        <f>武魂升阶!G173*(1+VLOOKUP($B$1,武魂升星!$C$13:$Q$19,G$2,0))+VLOOKUP($B$1,武魂升星!$C$5:$Q$11,G$2,0)</f>
        <v>2705.0039999999999</v>
      </c>
      <c r="H173">
        <f>武魂升阶!H173*(1+VLOOKUP($B$1,武魂升星!$C$13:$Q$19,H$2,0))+VLOOKUP($B$1,武魂升星!$C$5:$Q$11,H$2,0)</f>
        <v>625.25</v>
      </c>
      <c r="I173">
        <f>武魂升阶!I173*(1+VLOOKUP($B$1,武魂升星!$C$13:$Q$19,I$2,0))+VLOOKUP($B$1,武魂升星!$C$5:$Q$11,I$2,0)</f>
        <v>625.25</v>
      </c>
      <c r="J173">
        <f>武魂升阶!J173*(1+VLOOKUP($B$1,武魂升星!$C$13:$Q$19,J$2,0))+VLOOKUP($B$1,武魂升星!$C$5:$Q$11,J$2,0)</f>
        <v>627.36200000000008</v>
      </c>
      <c r="K173">
        <f>武魂升阶!K173*(1+VLOOKUP($B$1,武魂升星!$C$13:$Q$19,K$2,0))+VLOOKUP($B$1,武魂升星!$C$5:$Q$11,K$2,0)</f>
        <v>625.25</v>
      </c>
      <c r="L173">
        <f>武魂升阶!L173*(1+VLOOKUP($B$1,武魂升星!$C$13:$Q$19,L$2,0))+VLOOKUP($B$1,武魂升星!$C$5:$Q$11,L$2,0)</f>
        <v>625.25</v>
      </c>
      <c r="M173">
        <f>武魂升阶!M173*(1+VLOOKUP($B$1,武魂升星!$C$13:$Q$19,M$2,0))+VLOOKUP($B$1,武魂升星!$C$5:$Q$11,M$2,0)</f>
        <v>625.25</v>
      </c>
      <c r="N173">
        <f>武魂升阶!N173*(1+VLOOKUP($B$1,武魂升星!$C$13:$Q$19,N$2,0))+VLOOKUP($B$1,武魂升星!$C$5:$Q$11,N$2,0)</f>
        <v>0</v>
      </c>
      <c r="O173">
        <f>武魂升阶!O173*(1+VLOOKUP($B$1,武魂升星!$C$13:$Q$19,O$2,0))+VLOOKUP($B$1,武魂升星!$C$5:$Q$11,O$2,0)</f>
        <v>0</v>
      </c>
      <c r="P173">
        <f>武魂升阶!P173*(1+VLOOKUP($B$1,武魂升星!$C$13:$Q$19,P$2,0))+VLOOKUP($B$1,武魂升星!$C$5:$Q$11,P$2,0)</f>
        <v>1100.04</v>
      </c>
      <c r="Q173">
        <f>武魂升阶!Q173*(1+VLOOKUP($B$1,武魂升星!$C$13:$Q$19,Q$2,0))+VLOOKUP($B$1,武魂升星!$C$5:$Q$11,Q$2,0)</f>
        <v>1100.04</v>
      </c>
      <c r="T173">
        <f>武魂升阶!T173*(1+VLOOKUP($B$1,武魂升星!$C$13:$Q$19,T$2,0))+VLOOKUP($B$1,武魂升星!$C$5:$Q$11,T$2,0)</f>
        <v>27915.608</v>
      </c>
      <c r="U173">
        <f>武魂升阶!U173*(1+VLOOKUP($B$1,武魂升星!$C$13:$Q$19,U$2,0))+VLOOKUP($B$1,武魂升星!$C$5:$Q$11,U$2,0)</f>
        <v>9184.2780000000002</v>
      </c>
      <c r="V173">
        <f>武魂升阶!V173*(1+VLOOKUP($B$1,武魂升星!$C$13:$Q$19,V$2,0))+VLOOKUP($B$1,武魂升星!$C$5:$Q$11,V$2,0)</f>
        <v>2407.0680000000002</v>
      </c>
      <c r="W173">
        <f>武魂升阶!W173*(1+VLOOKUP($B$1,武魂升星!$C$13:$Q$19,W$2,0))+VLOOKUP($B$1,武魂升星!$C$5:$Q$11,W$2,0)</f>
        <v>2407.0680000000002</v>
      </c>
      <c r="X173">
        <f>武魂升阶!X173*(1+VLOOKUP($B$1,武魂升星!$C$13:$Q$19,X$2,0))+VLOOKUP($B$1,武魂升星!$C$5:$Q$11,X$2,0)</f>
        <v>614.69000000000005</v>
      </c>
      <c r="Y173">
        <f>武魂升阶!Y173*(1+VLOOKUP($B$1,武魂升星!$C$13:$Q$19,Y$2,0))+VLOOKUP($B$1,武魂升星!$C$5:$Q$11,Y$2,0)</f>
        <v>614.69000000000005</v>
      </c>
      <c r="Z173">
        <f>武魂升阶!Z173*(1+VLOOKUP($B$1,武魂升星!$C$13:$Q$19,Z$2,0))+VLOOKUP($B$1,武魂升星!$C$5:$Q$11,Z$2,0)</f>
        <v>637.92200000000003</v>
      </c>
      <c r="AA173">
        <f>武魂升阶!AA173*(1+VLOOKUP($B$1,武魂升星!$C$13:$Q$19,AA$2,0))+VLOOKUP($B$1,武魂升星!$C$5:$Q$11,AA$2,0)</f>
        <v>635.80999999999995</v>
      </c>
      <c r="AB173">
        <f>武魂升阶!AB173*(1+VLOOKUP($B$1,武魂升星!$C$13:$Q$19,AB$2,0))+VLOOKUP($B$1,武魂升星!$C$5:$Q$11,AB$2,0)</f>
        <v>625.25</v>
      </c>
      <c r="AC173">
        <f>武魂升阶!AC173*(1+VLOOKUP($B$1,武魂升星!$C$13:$Q$19,AC$2,0))+VLOOKUP($B$1,武魂升星!$C$5:$Q$11,AC$2,0)</f>
        <v>625.25</v>
      </c>
      <c r="AD173">
        <f>武魂升阶!AD173*(1+VLOOKUP($B$1,武魂升星!$C$13:$Q$19,AD$2,0))+VLOOKUP($B$1,武魂升星!$C$5:$Q$11,AD$2,0)</f>
        <v>0</v>
      </c>
      <c r="AE173">
        <f>武魂升阶!AE173*(1+VLOOKUP($B$1,武魂升星!$C$13:$Q$19,AE$2,0))+VLOOKUP($B$1,武魂升星!$C$5:$Q$11,AE$2,0)</f>
        <v>0</v>
      </c>
      <c r="AF173">
        <f>武魂升阶!AF173*(1+VLOOKUP($B$1,武魂升星!$C$13:$Q$19,AF$2,0))+VLOOKUP($B$1,武魂升星!$C$5:$Q$11,AF$2,0)</f>
        <v>1100.04</v>
      </c>
      <c r="AG173">
        <f>武魂升阶!AG173*(1+VLOOKUP($B$1,武魂升星!$C$13:$Q$19,AG$2,0))+VLOOKUP($B$1,武魂升星!$C$5:$Q$11,AG$2,0)</f>
        <v>1100.04</v>
      </c>
      <c r="AJ173">
        <f>武魂升阶!AJ173*(1+VLOOKUP($B$1,武魂升星!$C$13:$Q$19,AJ$2,0))+VLOOKUP($B$1,武魂升星!$C$5:$Q$11,AJ$2,0)</f>
        <v>25533.382000000005</v>
      </c>
      <c r="AK173">
        <f>武魂升阶!AK173*(1+VLOOKUP($B$1,武魂升星!$C$13:$Q$19,AK$2,0))+VLOOKUP($B$1,武魂升星!$C$5:$Q$11,AK$2,0)</f>
        <v>9582.61</v>
      </c>
      <c r="AL173">
        <f>武魂升阶!AL173*(1+VLOOKUP($B$1,武魂升星!$C$13:$Q$19,AL$2,0))+VLOOKUP($B$1,武魂升星!$C$5:$Q$11,AL$2,0)</f>
        <v>2125.66</v>
      </c>
      <c r="AM173">
        <f>武魂升阶!AM173*(1+VLOOKUP($B$1,武魂升星!$C$13:$Q$19,AM$2,0))+VLOOKUP($B$1,武魂升星!$C$5:$Q$11,AM$2,0)</f>
        <v>2125.66</v>
      </c>
      <c r="AN173">
        <f>武魂升阶!AN173*(1+VLOOKUP($B$1,武魂升星!$C$13:$Q$19,AN$2,0))+VLOOKUP($B$1,武魂升星!$C$5:$Q$11,AN$2,0)</f>
        <v>625.25</v>
      </c>
      <c r="AO173">
        <f>武魂升阶!AO173*(1+VLOOKUP($B$1,武魂升星!$C$13:$Q$19,AO$2,0))+VLOOKUP($B$1,武魂升星!$C$5:$Q$11,AO$2,0)</f>
        <v>625.25</v>
      </c>
      <c r="AP173">
        <f>武魂升阶!AP173*(1+VLOOKUP($B$1,武魂升星!$C$13:$Q$19,AP$2,0))+VLOOKUP($B$1,武魂升星!$C$5:$Q$11,AP$2,0)</f>
        <v>627.36200000000008</v>
      </c>
      <c r="AQ173">
        <f>武魂升阶!AQ173*(1+VLOOKUP($B$1,武魂升星!$C$13:$Q$19,AQ$2,0))+VLOOKUP($B$1,武魂升星!$C$5:$Q$11,AQ$2,0)</f>
        <v>625.25</v>
      </c>
      <c r="AR173">
        <f>武魂升阶!AR173*(1+VLOOKUP($B$1,武魂升星!$C$13:$Q$19,AR$2,0))+VLOOKUP($B$1,武魂升星!$C$5:$Q$11,AR$2,0)</f>
        <v>625.25</v>
      </c>
      <c r="AS173">
        <f>武魂升阶!AS173*(1+VLOOKUP($B$1,武魂升星!$C$13:$Q$19,AS$2,0))+VLOOKUP($B$1,武魂升星!$C$5:$Q$11,AS$2,0)</f>
        <v>625.25</v>
      </c>
      <c r="AT173">
        <f>武魂升阶!AT173*(1+VLOOKUP($B$1,武魂升星!$C$13:$Q$19,AT$2,0))+VLOOKUP($B$1,武魂升星!$C$5:$Q$11,AT$2,0)</f>
        <v>0</v>
      </c>
      <c r="AU173">
        <f>武魂升阶!AU173*(1+VLOOKUP($B$1,武魂升星!$C$13:$Q$19,AU$2,0))+VLOOKUP($B$1,武魂升星!$C$5:$Q$11,AU$2,0)</f>
        <v>0</v>
      </c>
      <c r="AV173">
        <f>武魂升阶!AV173*(1+VLOOKUP($B$1,武魂升星!$C$13:$Q$19,AV$2,0))+VLOOKUP($B$1,武魂升星!$C$5:$Q$11,AV$2,0)</f>
        <v>1100.04</v>
      </c>
      <c r="AW173">
        <f>武魂升阶!AW173*(1+VLOOKUP($B$1,武魂升星!$C$13:$Q$19,AW$2,0))+VLOOKUP($B$1,武魂升星!$C$5:$Q$11,AW$2,0)</f>
        <v>1100.04</v>
      </c>
      <c r="AZ173">
        <f>VLOOKUP($B$2,武魂升星!$C$21:$D$27,2,0)</f>
        <v>0.48</v>
      </c>
      <c r="BA173">
        <f>VLOOKUP($B$2,武魂升星!$C$21:$D$27,2,0)</f>
        <v>0.48</v>
      </c>
      <c r="BB173">
        <f>VLOOKUP($B$2,武魂升星!$C$21:$D$27,2,0)</f>
        <v>0.48</v>
      </c>
      <c r="BC173">
        <f>VLOOKUP($B$2,武魂升星!$C$21:$D$27,2,0)</f>
        <v>0.48</v>
      </c>
      <c r="BD173">
        <f>VLOOKUP($B$2,武魂升星!$C$21:$D$27,2,0)</f>
        <v>0.48</v>
      </c>
      <c r="BE173">
        <f>VLOOKUP($B$2,武魂升星!$C$21:$D$27,2,0)</f>
        <v>0.48</v>
      </c>
      <c r="BF173">
        <f>VLOOKUP($B$2,武魂升星!$C$21:$D$27,2,0)</f>
        <v>0.48</v>
      </c>
      <c r="BG173">
        <f>VLOOKUP($B$2,武魂升星!$C$21:$D$27,2,0)</f>
        <v>0.48</v>
      </c>
      <c r="BH173">
        <f>VLOOKUP($B$2,武魂升星!$C$21:$D$27,2,0)</f>
        <v>0.48</v>
      </c>
      <c r="BI173">
        <f>VLOOKUP($B$2,武魂升星!$C$21:$D$27,2,0)</f>
        <v>0.48</v>
      </c>
      <c r="BJ173">
        <f>VLOOKUP($B$2,武魂升星!$C$21:$D$27,2,0)</f>
        <v>0.48</v>
      </c>
      <c r="BK173">
        <f>VLOOKUP($B$2,武魂升星!$C$21:$D$27,2,0)</f>
        <v>0.48</v>
      </c>
      <c r="BL173">
        <f>VLOOKUP($B$2,武魂升星!$C$21:$D$27,2,0)</f>
        <v>0.48</v>
      </c>
      <c r="BM173">
        <f>VLOOKUP($B$2,武魂升星!$C$21:$D$27,2,0)</f>
        <v>0.48</v>
      </c>
    </row>
    <row r="174" spans="2:65" x14ac:dyDescent="0.2">
      <c r="B174">
        <v>170</v>
      </c>
      <c r="D174">
        <f>D173</f>
        <v>30297.834000000003</v>
      </c>
      <c r="E174">
        <f t="shared" ref="E174:Q174" si="0">E173</f>
        <v>8793.5580000000009</v>
      </c>
      <c r="F174">
        <f t="shared" si="0"/>
        <v>2705.0039999999999</v>
      </c>
      <c r="G174">
        <f t="shared" si="0"/>
        <v>2705.0039999999999</v>
      </c>
      <c r="H174">
        <f t="shared" si="0"/>
        <v>625.25</v>
      </c>
      <c r="I174">
        <f t="shared" si="0"/>
        <v>625.25</v>
      </c>
      <c r="J174">
        <f t="shared" si="0"/>
        <v>627.36200000000008</v>
      </c>
      <c r="K174">
        <f t="shared" si="0"/>
        <v>625.25</v>
      </c>
      <c r="L174">
        <f t="shared" si="0"/>
        <v>625.25</v>
      </c>
      <c r="M174">
        <f t="shared" si="0"/>
        <v>625.25</v>
      </c>
      <c r="N174">
        <f t="shared" si="0"/>
        <v>0</v>
      </c>
      <c r="O174">
        <f t="shared" si="0"/>
        <v>0</v>
      </c>
      <c r="P174">
        <f t="shared" si="0"/>
        <v>1100.04</v>
      </c>
      <c r="Q174">
        <f t="shared" si="0"/>
        <v>1100.04</v>
      </c>
      <c r="T174">
        <f>T173</f>
        <v>27915.608</v>
      </c>
      <c r="U174">
        <f t="shared" ref="U174:U204" si="1">U173</f>
        <v>9184.2780000000002</v>
      </c>
      <c r="V174">
        <f t="shared" ref="V174:V204" si="2">V173</f>
        <v>2407.0680000000002</v>
      </c>
      <c r="W174">
        <f t="shared" ref="W174:W204" si="3">W173</f>
        <v>2407.0680000000002</v>
      </c>
      <c r="X174">
        <f t="shared" ref="X174:X204" si="4">X173</f>
        <v>614.69000000000005</v>
      </c>
      <c r="Y174">
        <f t="shared" ref="Y174:Y204" si="5">Y173</f>
        <v>614.69000000000005</v>
      </c>
      <c r="Z174">
        <f t="shared" ref="Z174:Z204" si="6">Z173</f>
        <v>637.92200000000003</v>
      </c>
      <c r="AA174">
        <f t="shared" ref="AA174:AA204" si="7">AA173</f>
        <v>635.80999999999995</v>
      </c>
      <c r="AB174">
        <f t="shared" ref="AB174:AB204" si="8">AB173</f>
        <v>625.25</v>
      </c>
      <c r="AC174">
        <f t="shared" ref="AC174:AC204" si="9">AC173</f>
        <v>625.25</v>
      </c>
      <c r="AD174">
        <f t="shared" ref="AD174:AD204" si="10">AD173</f>
        <v>0</v>
      </c>
      <c r="AE174">
        <f t="shared" ref="AE174:AE204" si="11">AE173</f>
        <v>0</v>
      </c>
      <c r="AF174">
        <f t="shared" ref="AF174:AF204" si="12">AF173</f>
        <v>1100.04</v>
      </c>
      <c r="AG174">
        <f t="shared" ref="AG174:AG204" si="13">AG173</f>
        <v>1100.04</v>
      </c>
      <c r="AJ174">
        <f>AJ173</f>
        <v>25533.382000000005</v>
      </c>
      <c r="AK174">
        <f t="shared" ref="AK174:AK204" si="14">AK173</f>
        <v>9582.61</v>
      </c>
      <c r="AL174">
        <f t="shared" ref="AL174:AL204" si="15">AL173</f>
        <v>2125.66</v>
      </c>
      <c r="AM174">
        <f t="shared" ref="AM174:AM204" si="16">AM173</f>
        <v>2125.66</v>
      </c>
      <c r="AN174">
        <f t="shared" ref="AN174:AN204" si="17">AN173</f>
        <v>625.25</v>
      </c>
      <c r="AO174">
        <f t="shared" ref="AO174:AO204" si="18">AO173</f>
        <v>625.25</v>
      </c>
      <c r="AP174">
        <f t="shared" ref="AP174:AP204" si="19">AP173</f>
        <v>627.36200000000008</v>
      </c>
      <c r="AQ174">
        <f t="shared" ref="AQ174:AQ204" si="20">AQ173</f>
        <v>625.25</v>
      </c>
      <c r="AR174">
        <f t="shared" ref="AR174:AR204" si="21">AR173</f>
        <v>625.25</v>
      </c>
      <c r="AS174">
        <f t="shared" ref="AS174:AS204" si="22">AS173</f>
        <v>625.25</v>
      </c>
      <c r="AT174">
        <f t="shared" ref="AT174:AT204" si="23">AT173</f>
        <v>0</v>
      </c>
      <c r="AU174">
        <f t="shared" ref="AU174:AU204" si="24">AU173</f>
        <v>0</v>
      </c>
      <c r="AV174">
        <f t="shared" ref="AV174:AV204" si="25">AV173</f>
        <v>1100.04</v>
      </c>
      <c r="AW174">
        <f t="shared" ref="AW174:AW204" si="26">AW173</f>
        <v>1100.04</v>
      </c>
      <c r="AZ174">
        <f>VLOOKUP($B$2,武魂升星!$C$21:$D$27,2,0)</f>
        <v>0.48</v>
      </c>
      <c r="BA174">
        <f>VLOOKUP($B$2,武魂升星!$C$21:$D$27,2,0)</f>
        <v>0.48</v>
      </c>
      <c r="BB174">
        <f>VLOOKUP($B$2,武魂升星!$C$21:$D$27,2,0)</f>
        <v>0.48</v>
      </c>
      <c r="BC174">
        <f>VLOOKUP($B$2,武魂升星!$C$21:$D$27,2,0)</f>
        <v>0.48</v>
      </c>
      <c r="BD174">
        <f>VLOOKUP($B$2,武魂升星!$C$21:$D$27,2,0)</f>
        <v>0.48</v>
      </c>
      <c r="BE174">
        <f>VLOOKUP($B$2,武魂升星!$C$21:$D$27,2,0)</f>
        <v>0.48</v>
      </c>
      <c r="BF174">
        <f>VLOOKUP($B$2,武魂升星!$C$21:$D$27,2,0)</f>
        <v>0.48</v>
      </c>
      <c r="BG174">
        <f>VLOOKUP($B$2,武魂升星!$C$21:$D$27,2,0)</f>
        <v>0.48</v>
      </c>
      <c r="BH174">
        <f>VLOOKUP($B$2,武魂升星!$C$21:$D$27,2,0)</f>
        <v>0.48</v>
      </c>
      <c r="BI174">
        <f>VLOOKUP($B$2,武魂升星!$C$21:$D$27,2,0)</f>
        <v>0.48</v>
      </c>
      <c r="BJ174">
        <f>VLOOKUP($B$2,武魂升星!$C$21:$D$27,2,0)</f>
        <v>0.48</v>
      </c>
      <c r="BK174">
        <f>VLOOKUP($B$2,武魂升星!$C$21:$D$27,2,0)</f>
        <v>0.48</v>
      </c>
      <c r="BL174">
        <f>VLOOKUP($B$2,武魂升星!$C$21:$D$27,2,0)</f>
        <v>0.48</v>
      </c>
      <c r="BM174">
        <f>VLOOKUP($B$2,武魂升星!$C$21:$D$27,2,0)</f>
        <v>0.48</v>
      </c>
    </row>
    <row r="175" spans="2:65" x14ac:dyDescent="0.2">
      <c r="B175">
        <v>171</v>
      </c>
      <c r="D175">
        <f t="shared" ref="D175:D204" si="27">D174</f>
        <v>30297.834000000003</v>
      </c>
      <c r="E175">
        <f t="shared" ref="E175:E204" si="28">E174</f>
        <v>8793.5580000000009</v>
      </c>
      <c r="F175">
        <f t="shared" ref="F175:F204" si="29">F174</f>
        <v>2705.0039999999999</v>
      </c>
      <c r="G175">
        <f t="shared" ref="G175:G204" si="30">G174</f>
        <v>2705.0039999999999</v>
      </c>
      <c r="H175">
        <f t="shared" ref="H175:H204" si="31">H174</f>
        <v>625.25</v>
      </c>
      <c r="I175">
        <f t="shared" ref="I175:I204" si="32">I174</f>
        <v>625.25</v>
      </c>
      <c r="J175">
        <f t="shared" ref="J175:J204" si="33">J174</f>
        <v>627.36200000000008</v>
      </c>
      <c r="K175">
        <f t="shared" ref="K175:K204" si="34">K174</f>
        <v>625.25</v>
      </c>
      <c r="L175">
        <f t="shared" ref="L175:L204" si="35">L174</f>
        <v>625.25</v>
      </c>
      <c r="M175">
        <f t="shared" ref="M175:M204" si="36">M174</f>
        <v>625.25</v>
      </c>
      <c r="N175">
        <f t="shared" ref="N175:N204" si="37">N174</f>
        <v>0</v>
      </c>
      <c r="O175">
        <f t="shared" ref="O175:O204" si="38">O174</f>
        <v>0</v>
      </c>
      <c r="P175">
        <f t="shared" ref="P175:P204" si="39">P174</f>
        <v>1100.04</v>
      </c>
      <c r="Q175">
        <f t="shared" ref="Q175:Q204" si="40">Q174</f>
        <v>1100.04</v>
      </c>
      <c r="T175">
        <f t="shared" ref="T175:T204" si="41">T174</f>
        <v>27915.608</v>
      </c>
      <c r="U175">
        <f t="shared" si="1"/>
        <v>9184.2780000000002</v>
      </c>
      <c r="V175">
        <f t="shared" si="2"/>
        <v>2407.0680000000002</v>
      </c>
      <c r="W175">
        <f t="shared" si="3"/>
        <v>2407.0680000000002</v>
      </c>
      <c r="X175">
        <f t="shared" si="4"/>
        <v>614.69000000000005</v>
      </c>
      <c r="Y175">
        <f t="shared" si="5"/>
        <v>614.69000000000005</v>
      </c>
      <c r="Z175">
        <f t="shared" si="6"/>
        <v>637.92200000000003</v>
      </c>
      <c r="AA175">
        <f t="shared" si="7"/>
        <v>635.80999999999995</v>
      </c>
      <c r="AB175">
        <f t="shared" si="8"/>
        <v>625.25</v>
      </c>
      <c r="AC175">
        <f t="shared" si="9"/>
        <v>625.25</v>
      </c>
      <c r="AD175">
        <f t="shared" si="10"/>
        <v>0</v>
      </c>
      <c r="AE175">
        <f t="shared" si="11"/>
        <v>0</v>
      </c>
      <c r="AF175">
        <f t="shared" si="12"/>
        <v>1100.04</v>
      </c>
      <c r="AG175">
        <f t="shared" si="13"/>
        <v>1100.04</v>
      </c>
      <c r="AJ175">
        <f t="shared" ref="AJ175:AJ204" si="42">AJ174</f>
        <v>25533.382000000005</v>
      </c>
      <c r="AK175">
        <f t="shared" si="14"/>
        <v>9582.61</v>
      </c>
      <c r="AL175">
        <f t="shared" si="15"/>
        <v>2125.66</v>
      </c>
      <c r="AM175">
        <f t="shared" si="16"/>
        <v>2125.66</v>
      </c>
      <c r="AN175">
        <f t="shared" si="17"/>
        <v>625.25</v>
      </c>
      <c r="AO175">
        <f t="shared" si="18"/>
        <v>625.25</v>
      </c>
      <c r="AP175">
        <f t="shared" si="19"/>
        <v>627.36200000000008</v>
      </c>
      <c r="AQ175">
        <f t="shared" si="20"/>
        <v>625.25</v>
      </c>
      <c r="AR175">
        <f t="shared" si="21"/>
        <v>625.25</v>
      </c>
      <c r="AS175">
        <f t="shared" si="22"/>
        <v>625.25</v>
      </c>
      <c r="AT175">
        <f t="shared" si="23"/>
        <v>0</v>
      </c>
      <c r="AU175">
        <f t="shared" si="24"/>
        <v>0</v>
      </c>
      <c r="AV175">
        <f t="shared" si="25"/>
        <v>1100.04</v>
      </c>
      <c r="AW175">
        <f t="shared" si="26"/>
        <v>1100.04</v>
      </c>
      <c r="AZ175">
        <f>VLOOKUP($B$2,武魂升星!$C$21:$D$27,2,0)</f>
        <v>0.48</v>
      </c>
      <c r="BA175">
        <f>VLOOKUP($B$2,武魂升星!$C$21:$D$27,2,0)</f>
        <v>0.48</v>
      </c>
      <c r="BB175">
        <f>VLOOKUP($B$2,武魂升星!$C$21:$D$27,2,0)</f>
        <v>0.48</v>
      </c>
      <c r="BC175">
        <f>VLOOKUP($B$2,武魂升星!$C$21:$D$27,2,0)</f>
        <v>0.48</v>
      </c>
      <c r="BD175">
        <f>VLOOKUP($B$2,武魂升星!$C$21:$D$27,2,0)</f>
        <v>0.48</v>
      </c>
      <c r="BE175">
        <f>VLOOKUP($B$2,武魂升星!$C$21:$D$27,2,0)</f>
        <v>0.48</v>
      </c>
      <c r="BF175">
        <f>VLOOKUP($B$2,武魂升星!$C$21:$D$27,2,0)</f>
        <v>0.48</v>
      </c>
      <c r="BG175">
        <f>VLOOKUP($B$2,武魂升星!$C$21:$D$27,2,0)</f>
        <v>0.48</v>
      </c>
      <c r="BH175">
        <f>VLOOKUP($B$2,武魂升星!$C$21:$D$27,2,0)</f>
        <v>0.48</v>
      </c>
      <c r="BI175">
        <f>VLOOKUP($B$2,武魂升星!$C$21:$D$27,2,0)</f>
        <v>0.48</v>
      </c>
      <c r="BJ175">
        <f>VLOOKUP($B$2,武魂升星!$C$21:$D$27,2,0)</f>
        <v>0.48</v>
      </c>
      <c r="BK175">
        <f>VLOOKUP($B$2,武魂升星!$C$21:$D$27,2,0)</f>
        <v>0.48</v>
      </c>
      <c r="BL175">
        <f>VLOOKUP($B$2,武魂升星!$C$21:$D$27,2,0)</f>
        <v>0.48</v>
      </c>
      <c r="BM175">
        <f>VLOOKUP($B$2,武魂升星!$C$21:$D$27,2,0)</f>
        <v>0.48</v>
      </c>
    </row>
    <row r="176" spans="2:65" x14ac:dyDescent="0.2">
      <c r="B176">
        <v>172</v>
      </c>
      <c r="D176">
        <f t="shared" si="27"/>
        <v>30297.834000000003</v>
      </c>
      <c r="E176">
        <f t="shared" si="28"/>
        <v>8793.5580000000009</v>
      </c>
      <c r="F176">
        <f t="shared" si="29"/>
        <v>2705.0039999999999</v>
      </c>
      <c r="G176">
        <f t="shared" si="30"/>
        <v>2705.0039999999999</v>
      </c>
      <c r="H176">
        <f t="shared" si="31"/>
        <v>625.25</v>
      </c>
      <c r="I176">
        <f t="shared" si="32"/>
        <v>625.25</v>
      </c>
      <c r="J176">
        <f t="shared" si="33"/>
        <v>627.36200000000008</v>
      </c>
      <c r="K176">
        <f t="shared" si="34"/>
        <v>625.25</v>
      </c>
      <c r="L176">
        <f t="shared" si="35"/>
        <v>625.25</v>
      </c>
      <c r="M176">
        <f t="shared" si="36"/>
        <v>625.25</v>
      </c>
      <c r="N176">
        <f t="shared" si="37"/>
        <v>0</v>
      </c>
      <c r="O176">
        <f t="shared" si="38"/>
        <v>0</v>
      </c>
      <c r="P176">
        <f t="shared" si="39"/>
        <v>1100.04</v>
      </c>
      <c r="Q176">
        <f t="shared" si="40"/>
        <v>1100.04</v>
      </c>
      <c r="T176">
        <f t="shared" si="41"/>
        <v>27915.608</v>
      </c>
      <c r="U176">
        <f t="shared" si="1"/>
        <v>9184.2780000000002</v>
      </c>
      <c r="V176">
        <f t="shared" si="2"/>
        <v>2407.0680000000002</v>
      </c>
      <c r="W176">
        <f t="shared" si="3"/>
        <v>2407.0680000000002</v>
      </c>
      <c r="X176">
        <f t="shared" si="4"/>
        <v>614.69000000000005</v>
      </c>
      <c r="Y176">
        <f t="shared" si="5"/>
        <v>614.69000000000005</v>
      </c>
      <c r="Z176">
        <f t="shared" si="6"/>
        <v>637.92200000000003</v>
      </c>
      <c r="AA176">
        <f t="shared" si="7"/>
        <v>635.80999999999995</v>
      </c>
      <c r="AB176">
        <f t="shared" si="8"/>
        <v>625.25</v>
      </c>
      <c r="AC176">
        <f t="shared" si="9"/>
        <v>625.25</v>
      </c>
      <c r="AD176">
        <f t="shared" si="10"/>
        <v>0</v>
      </c>
      <c r="AE176">
        <f t="shared" si="11"/>
        <v>0</v>
      </c>
      <c r="AF176">
        <f t="shared" si="12"/>
        <v>1100.04</v>
      </c>
      <c r="AG176">
        <f t="shared" si="13"/>
        <v>1100.04</v>
      </c>
      <c r="AJ176">
        <f t="shared" si="42"/>
        <v>25533.382000000005</v>
      </c>
      <c r="AK176">
        <f t="shared" si="14"/>
        <v>9582.61</v>
      </c>
      <c r="AL176">
        <f t="shared" si="15"/>
        <v>2125.66</v>
      </c>
      <c r="AM176">
        <f t="shared" si="16"/>
        <v>2125.66</v>
      </c>
      <c r="AN176">
        <f t="shared" si="17"/>
        <v>625.25</v>
      </c>
      <c r="AO176">
        <f t="shared" si="18"/>
        <v>625.25</v>
      </c>
      <c r="AP176">
        <f t="shared" si="19"/>
        <v>627.36200000000008</v>
      </c>
      <c r="AQ176">
        <f t="shared" si="20"/>
        <v>625.25</v>
      </c>
      <c r="AR176">
        <f t="shared" si="21"/>
        <v>625.25</v>
      </c>
      <c r="AS176">
        <f t="shared" si="22"/>
        <v>625.25</v>
      </c>
      <c r="AT176">
        <f t="shared" si="23"/>
        <v>0</v>
      </c>
      <c r="AU176">
        <f t="shared" si="24"/>
        <v>0</v>
      </c>
      <c r="AV176">
        <f t="shared" si="25"/>
        <v>1100.04</v>
      </c>
      <c r="AW176">
        <f t="shared" si="26"/>
        <v>1100.04</v>
      </c>
      <c r="AZ176">
        <f>VLOOKUP($B$2,武魂升星!$C$21:$D$27,2,0)</f>
        <v>0.48</v>
      </c>
      <c r="BA176">
        <f>VLOOKUP($B$2,武魂升星!$C$21:$D$27,2,0)</f>
        <v>0.48</v>
      </c>
      <c r="BB176">
        <f>VLOOKUP($B$2,武魂升星!$C$21:$D$27,2,0)</f>
        <v>0.48</v>
      </c>
      <c r="BC176">
        <f>VLOOKUP($B$2,武魂升星!$C$21:$D$27,2,0)</f>
        <v>0.48</v>
      </c>
      <c r="BD176">
        <f>VLOOKUP($B$2,武魂升星!$C$21:$D$27,2,0)</f>
        <v>0.48</v>
      </c>
      <c r="BE176">
        <f>VLOOKUP($B$2,武魂升星!$C$21:$D$27,2,0)</f>
        <v>0.48</v>
      </c>
      <c r="BF176">
        <f>VLOOKUP($B$2,武魂升星!$C$21:$D$27,2,0)</f>
        <v>0.48</v>
      </c>
      <c r="BG176">
        <f>VLOOKUP($B$2,武魂升星!$C$21:$D$27,2,0)</f>
        <v>0.48</v>
      </c>
      <c r="BH176">
        <f>VLOOKUP($B$2,武魂升星!$C$21:$D$27,2,0)</f>
        <v>0.48</v>
      </c>
      <c r="BI176">
        <f>VLOOKUP($B$2,武魂升星!$C$21:$D$27,2,0)</f>
        <v>0.48</v>
      </c>
      <c r="BJ176">
        <f>VLOOKUP($B$2,武魂升星!$C$21:$D$27,2,0)</f>
        <v>0.48</v>
      </c>
      <c r="BK176">
        <f>VLOOKUP($B$2,武魂升星!$C$21:$D$27,2,0)</f>
        <v>0.48</v>
      </c>
      <c r="BL176">
        <f>VLOOKUP($B$2,武魂升星!$C$21:$D$27,2,0)</f>
        <v>0.48</v>
      </c>
      <c r="BM176">
        <f>VLOOKUP($B$2,武魂升星!$C$21:$D$27,2,0)</f>
        <v>0.48</v>
      </c>
    </row>
    <row r="177" spans="2:65" x14ac:dyDescent="0.2">
      <c r="B177">
        <v>173</v>
      </c>
      <c r="D177">
        <f t="shared" si="27"/>
        <v>30297.834000000003</v>
      </c>
      <c r="E177">
        <f t="shared" si="28"/>
        <v>8793.5580000000009</v>
      </c>
      <c r="F177">
        <f t="shared" si="29"/>
        <v>2705.0039999999999</v>
      </c>
      <c r="G177">
        <f t="shared" si="30"/>
        <v>2705.0039999999999</v>
      </c>
      <c r="H177">
        <f t="shared" si="31"/>
        <v>625.25</v>
      </c>
      <c r="I177">
        <f t="shared" si="32"/>
        <v>625.25</v>
      </c>
      <c r="J177">
        <f t="shared" si="33"/>
        <v>627.36200000000008</v>
      </c>
      <c r="K177">
        <f t="shared" si="34"/>
        <v>625.25</v>
      </c>
      <c r="L177">
        <f t="shared" si="35"/>
        <v>625.25</v>
      </c>
      <c r="M177">
        <f t="shared" si="36"/>
        <v>625.25</v>
      </c>
      <c r="N177">
        <f t="shared" si="37"/>
        <v>0</v>
      </c>
      <c r="O177">
        <f t="shared" si="38"/>
        <v>0</v>
      </c>
      <c r="P177">
        <f t="shared" si="39"/>
        <v>1100.04</v>
      </c>
      <c r="Q177">
        <f t="shared" si="40"/>
        <v>1100.04</v>
      </c>
      <c r="T177">
        <f t="shared" si="41"/>
        <v>27915.608</v>
      </c>
      <c r="U177">
        <f t="shared" si="1"/>
        <v>9184.2780000000002</v>
      </c>
      <c r="V177">
        <f t="shared" si="2"/>
        <v>2407.0680000000002</v>
      </c>
      <c r="W177">
        <f t="shared" si="3"/>
        <v>2407.0680000000002</v>
      </c>
      <c r="X177">
        <f t="shared" si="4"/>
        <v>614.69000000000005</v>
      </c>
      <c r="Y177">
        <f t="shared" si="5"/>
        <v>614.69000000000005</v>
      </c>
      <c r="Z177">
        <f t="shared" si="6"/>
        <v>637.92200000000003</v>
      </c>
      <c r="AA177">
        <f t="shared" si="7"/>
        <v>635.80999999999995</v>
      </c>
      <c r="AB177">
        <f t="shared" si="8"/>
        <v>625.25</v>
      </c>
      <c r="AC177">
        <f t="shared" si="9"/>
        <v>625.25</v>
      </c>
      <c r="AD177">
        <f t="shared" si="10"/>
        <v>0</v>
      </c>
      <c r="AE177">
        <f t="shared" si="11"/>
        <v>0</v>
      </c>
      <c r="AF177">
        <f t="shared" si="12"/>
        <v>1100.04</v>
      </c>
      <c r="AG177">
        <f t="shared" si="13"/>
        <v>1100.04</v>
      </c>
      <c r="AJ177">
        <f t="shared" si="42"/>
        <v>25533.382000000005</v>
      </c>
      <c r="AK177">
        <f t="shared" si="14"/>
        <v>9582.61</v>
      </c>
      <c r="AL177">
        <f t="shared" si="15"/>
        <v>2125.66</v>
      </c>
      <c r="AM177">
        <f t="shared" si="16"/>
        <v>2125.66</v>
      </c>
      <c r="AN177">
        <f t="shared" si="17"/>
        <v>625.25</v>
      </c>
      <c r="AO177">
        <f t="shared" si="18"/>
        <v>625.25</v>
      </c>
      <c r="AP177">
        <f t="shared" si="19"/>
        <v>627.36200000000008</v>
      </c>
      <c r="AQ177">
        <f t="shared" si="20"/>
        <v>625.25</v>
      </c>
      <c r="AR177">
        <f t="shared" si="21"/>
        <v>625.25</v>
      </c>
      <c r="AS177">
        <f t="shared" si="22"/>
        <v>625.25</v>
      </c>
      <c r="AT177">
        <f t="shared" si="23"/>
        <v>0</v>
      </c>
      <c r="AU177">
        <f t="shared" si="24"/>
        <v>0</v>
      </c>
      <c r="AV177">
        <f t="shared" si="25"/>
        <v>1100.04</v>
      </c>
      <c r="AW177">
        <f t="shared" si="26"/>
        <v>1100.04</v>
      </c>
      <c r="AZ177">
        <f>VLOOKUP($B$2,武魂升星!$C$21:$D$27,2,0)</f>
        <v>0.48</v>
      </c>
      <c r="BA177">
        <f>VLOOKUP($B$2,武魂升星!$C$21:$D$27,2,0)</f>
        <v>0.48</v>
      </c>
      <c r="BB177">
        <f>VLOOKUP($B$2,武魂升星!$C$21:$D$27,2,0)</f>
        <v>0.48</v>
      </c>
      <c r="BC177">
        <f>VLOOKUP($B$2,武魂升星!$C$21:$D$27,2,0)</f>
        <v>0.48</v>
      </c>
      <c r="BD177">
        <f>VLOOKUP($B$2,武魂升星!$C$21:$D$27,2,0)</f>
        <v>0.48</v>
      </c>
      <c r="BE177">
        <f>VLOOKUP($B$2,武魂升星!$C$21:$D$27,2,0)</f>
        <v>0.48</v>
      </c>
      <c r="BF177">
        <f>VLOOKUP($B$2,武魂升星!$C$21:$D$27,2,0)</f>
        <v>0.48</v>
      </c>
      <c r="BG177">
        <f>VLOOKUP($B$2,武魂升星!$C$21:$D$27,2,0)</f>
        <v>0.48</v>
      </c>
      <c r="BH177">
        <f>VLOOKUP($B$2,武魂升星!$C$21:$D$27,2,0)</f>
        <v>0.48</v>
      </c>
      <c r="BI177">
        <f>VLOOKUP($B$2,武魂升星!$C$21:$D$27,2,0)</f>
        <v>0.48</v>
      </c>
      <c r="BJ177">
        <f>VLOOKUP($B$2,武魂升星!$C$21:$D$27,2,0)</f>
        <v>0.48</v>
      </c>
      <c r="BK177">
        <f>VLOOKUP($B$2,武魂升星!$C$21:$D$27,2,0)</f>
        <v>0.48</v>
      </c>
      <c r="BL177">
        <f>VLOOKUP($B$2,武魂升星!$C$21:$D$27,2,0)</f>
        <v>0.48</v>
      </c>
      <c r="BM177">
        <f>VLOOKUP($B$2,武魂升星!$C$21:$D$27,2,0)</f>
        <v>0.48</v>
      </c>
    </row>
    <row r="178" spans="2:65" x14ac:dyDescent="0.2">
      <c r="B178">
        <v>174</v>
      </c>
      <c r="D178">
        <f t="shared" si="27"/>
        <v>30297.834000000003</v>
      </c>
      <c r="E178">
        <f t="shared" si="28"/>
        <v>8793.5580000000009</v>
      </c>
      <c r="F178">
        <f t="shared" si="29"/>
        <v>2705.0039999999999</v>
      </c>
      <c r="G178">
        <f t="shared" si="30"/>
        <v>2705.0039999999999</v>
      </c>
      <c r="H178">
        <f t="shared" si="31"/>
        <v>625.25</v>
      </c>
      <c r="I178">
        <f t="shared" si="32"/>
        <v>625.25</v>
      </c>
      <c r="J178">
        <f t="shared" si="33"/>
        <v>627.36200000000008</v>
      </c>
      <c r="K178">
        <f t="shared" si="34"/>
        <v>625.25</v>
      </c>
      <c r="L178">
        <f t="shared" si="35"/>
        <v>625.25</v>
      </c>
      <c r="M178">
        <f t="shared" si="36"/>
        <v>625.25</v>
      </c>
      <c r="N178">
        <f t="shared" si="37"/>
        <v>0</v>
      </c>
      <c r="O178">
        <f t="shared" si="38"/>
        <v>0</v>
      </c>
      <c r="P178">
        <f t="shared" si="39"/>
        <v>1100.04</v>
      </c>
      <c r="Q178">
        <f t="shared" si="40"/>
        <v>1100.04</v>
      </c>
      <c r="T178">
        <f t="shared" si="41"/>
        <v>27915.608</v>
      </c>
      <c r="U178">
        <f t="shared" si="1"/>
        <v>9184.2780000000002</v>
      </c>
      <c r="V178">
        <f t="shared" si="2"/>
        <v>2407.0680000000002</v>
      </c>
      <c r="W178">
        <f t="shared" si="3"/>
        <v>2407.0680000000002</v>
      </c>
      <c r="X178">
        <f t="shared" si="4"/>
        <v>614.69000000000005</v>
      </c>
      <c r="Y178">
        <f t="shared" si="5"/>
        <v>614.69000000000005</v>
      </c>
      <c r="Z178">
        <f t="shared" si="6"/>
        <v>637.92200000000003</v>
      </c>
      <c r="AA178">
        <f t="shared" si="7"/>
        <v>635.80999999999995</v>
      </c>
      <c r="AB178">
        <f t="shared" si="8"/>
        <v>625.25</v>
      </c>
      <c r="AC178">
        <f t="shared" si="9"/>
        <v>625.25</v>
      </c>
      <c r="AD178">
        <f t="shared" si="10"/>
        <v>0</v>
      </c>
      <c r="AE178">
        <f t="shared" si="11"/>
        <v>0</v>
      </c>
      <c r="AF178">
        <f t="shared" si="12"/>
        <v>1100.04</v>
      </c>
      <c r="AG178">
        <f t="shared" si="13"/>
        <v>1100.04</v>
      </c>
      <c r="AJ178">
        <f t="shared" si="42"/>
        <v>25533.382000000005</v>
      </c>
      <c r="AK178">
        <f t="shared" si="14"/>
        <v>9582.61</v>
      </c>
      <c r="AL178">
        <f t="shared" si="15"/>
        <v>2125.66</v>
      </c>
      <c r="AM178">
        <f t="shared" si="16"/>
        <v>2125.66</v>
      </c>
      <c r="AN178">
        <f t="shared" si="17"/>
        <v>625.25</v>
      </c>
      <c r="AO178">
        <f t="shared" si="18"/>
        <v>625.25</v>
      </c>
      <c r="AP178">
        <f t="shared" si="19"/>
        <v>627.36200000000008</v>
      </c>
      <c r="AQ178">
        <f t="shared" si="20"/>
        <v>625.25</v>
      </c>
      <c r="AR178">
        <f t="shared" si="21"/>
        <v>625.25</v>
      </c>
      <c r="AS178">
        <f t="shared" si="22"/>
        <v>625.25</v>
      </c>
      <c r="AT178">
        <f t="shared" si="23"/>
        <v>0</v>
      </c>
      <c r="AU178">
        <f t="shared" si="24"/>
        <v>0</v>
      </c>
      <c r="AV178">
        <f t="shared" si="25"/>
        <v>1100.04</v>
      </c>
      <c r="AW178">
        <f t="shared" si="26"/>
        <v>1100.04</v>
      </c>
      <c r="AZ178">
        <f>VLOOKUP($B$2,武魂升星!$C$21:$D$27,2,0)</f>
        <v>0.48</v>
      </c>
      <c r="BA178">
        <f>VLOOKUP($B$2,武魂升星!$C$21:$D$27,2,0)</f>
        <v>0.48</v>
      </c>
      <c r="BB178">
        <f>VLOOKUP($B$2,武魂升星!$C$21:$D$27,2,0)</f>
        <v>0.48</v>
      </c>
      <c r="BC178">
        <f>VLOOKUP($B$2,武魂升星!$C$21:$D$27,2,0)</f>
        <v>0.48</v>
      </c>
      <c r="BD178">
        <f>VLOOKUP($B$2,武魂升星!$C$21:$D$27,2,0)</f>
        <v>0.48</v>
      </c>
      <c r="BE178">
        <f>VLOOKUP($B$2,武魂升星!$C$21:$D$27,2,0)</f>
        <v>0.48</v>
      </c>
      <c r="BF178">
        <f>VLOOKUP($B$2,武魂升星!$C$21:$D$27,2,0)</f>
        <v>0.48</v>
      </c>
      <c r="BG178">
        <f>VLOOKUP($B$2,武魂升星!$C$21:$D$27,2,0)</f>
        <v>0.48</v>
      </c>
      <c r="BH178">
        <f>VLOOKUP($B$2,武魂升星!$C$21:$D$27,2,0)</f>
        <v>0.48</v>
      </c>
      <c r="BI178">
        <f>VLOOKUP($B$2,武魂升星!$C$21:$D$27,2,0)</f>
        <v>0.48</v>
      </c>
      <c r="BJ178">
        <f>VLOOKUP($B$2,武魂升星!$C$21:$D$27,2,0)</f>
        <v>0.48</v>
      </c>
      <c r="BK178">
        <f>VLOOKUP($B$2,武魂升星!$C$21:$D$27,2,0)</f>
        <v>0.48</v>
      </c>
      <c r="BL178">
        <f>VLOOKUP($B$2,武魂升星!$C$21:$D$27,2,0)</f>
        <v>0.48</v>
      </c>
      <c r="BM178">
        <f>VLOOKUP($B$2,武魂升星!$C$21:$D$27,2,0)</f>
        <v>0.48</v>
      </c>
    </row>
    <row r="179" spans="2:65" x14ac:dyDescent="0.2">
      <c r="B179">
        <v>175</v>
      </c>
      <c r="D179">
        <f t="shared" si="27"/>
        <v>30297.834000000003</v>
      </c>
      <c r="E179">
        <f t="shared" si="28"/>
        <v>8793.5580000000009</v>
      </c>
      <c r="F179">
        <f t="shared" si="29"/>
        <v>2705.0039999999999</v>
      </c>
      <c r="G179">
        <f t="shared" si="30"/>
        <v>2705.0039999999999</v>
      </c>
      <c r="H179">
        <f t="shared" si="31"/>
        <v>625.25</v>
      </c>
      <c r="I179">
        <f t="shared" si="32"/>
        <v>625.25</v>
      </c>
      <c r="J179">
        <f t="shared" si="33"/>
        <v>627.36200000000008</v>
      </c>
      <c r="K179">
        <f t="shared" si="34"/>
        <v>625.25</v>
      </c>
      <c r="L179">
        <f t="shared" si="35"/>
        <v>625.25</v>
      </c>
      <c r="M179">
        <f t="shared" si="36"/>
        <v>625.25</v>
      </c>
      <c r="N179">
        <f t="shared" si="37"/>
        <v>0</v>
      </c>
      <c r="O179">
        <f t="shared" si="38"/>
        <v>0</v>
      </c>
      <c r="P179">
        <f t="shared" si="39"/>
        <v>1100.04</v>
      </c>
      <c r="Q179">
        <f t="shared" si="40"/>
        <v>1100.04</v>
      </c>
      <c r="T179">
        <f t="shared" si="41"/>
        <v>27915.608</v>
      </c>
      <c r="U179">
        <f t="shared" si="1"/>
        <v>9184.2780000000002</v>
      </c>
      <c r="V179">
        <f t="shared" si="2"/>
        <v>2407.0680000000002</v>
      </c>
      <c r="W179">
        <f t="shared" si="3"/>
        <v>2407.0680000000002</v>
      </c>
      <c r="X179">
        <f t="shared" si="4"/>
        <v>614.69000000000005</v>
      </c>
      <c r="Y179">
        <f t="shared" si="5"/>
        <v>614.69000000000005</v>
      </c>
      <c r="Z179">
        <f t="shared" si="6"/>
        <v>637.92200000000003</v>
      </c>
      <c r="AA179">
        <f t="shared" si="7"/>
        <v>635.80999999999995</v>
      </c>
      <c r="AB179">
        <f t="shared" si="8"/>
        <v>625.25</v>
      </c>
      <c r="AC179">
        <f t="shared" si="9"/>
        <v>625.25</v>
      </c>
      <c r="AD179">
        <f t="shared" si="10"/>
        <v>0</v>
      </c>
      <c r="AE179">
        <f t="shared" si="11"/>
        <v>0</v>
      </c>
      <c r="AF179">
        <f t="shared" si="12"/>
        <v>1100.04</v>
      </c>
      <c r="AG179">
        <f t="shared" si="13"/>
        <v>1100.04</v>
      </c>
      <c r="AJ179">
        <f t="shared" si="42"/>
        <v>25533.382000000005</v>
      </c>
      <c r="AK179">
        <f t="shared" si="14"/>
        <v>9582.61</v>
      </c>
      <c r="AL179">
        <f t="shared" si="15"/>
        <v>2125.66</v>
      </c>
      <c r="AM179">
        <f t="shared" si="16"/>
        <v>2125.66</v>
      </c>
      <c r="AN179">
        <f t="shared" si="17"/>
        <v>625.25</v>
      </c>
      <c r="AO179">
        <f t="shared" si="18"/>
        <v>625.25</v>
      </c>
      <c r="AP179">
        <f t="shared" si="19"/>
        <v>627.36200000000008</v>
      </c>
      <c r="AQ179">
        <f t="shared" si="20"/>
        <v>625.25</v>
      </c>
      <c r="AR179">
        <f t="shared" si="21"/>
        <v>625.25</v>
      </c>
      <c r="AS179">
        <f t="shared" si="22"/>
        <v>625.25</v>
      </c>
      <c r="AT179">
        <f t="shared" si="23"/>
        <v>0</v>
      </c>
      <c r="AU179">
        <f t="shared" si="24"/>
        <v>0</v>
      </c>
      <c r="AV179">
        <f t="shared" si="25"/>
        <v>1100.04</v>
      </c>
      <c r="AW179">
        <f t="shared" si="26"/>
        <v>1100.04</v>
      </c>
      <c r="AZ179">
        <f>VLOOKUP($B$2,武魂升星!$C$21:$D$27,2,0)</f>
        <v>0.48</v>
      </c>
      <c r="BA179">
        <f>VLOOKUP($B$2,武魂升星!$C$21:$D$27,2,0)</f>
        <v>0.48</v>
      </c>
      <c r="BB179">
        <f>VLOOKUP($B$2,武魂升星!$C$21:$D$27,2,0)</f>
        <v>0.48</v>
      </c>
      <c r="BC179">
        <f>VLOOKUP($B$2,武魂升星!$C$21:$D$27,2,0)</f>
        <v>0.48</v>
      </c>
      <c r="BD179">
        <f>VLOOKUP($B$2,武魂升星!$C$21:$D$27,2,0)</f>
        <v>0.48</v>
      </c>
      <c r="BE179">
        <f>VLOOKUP($B$2,武魂升星!$C$21:$D$27,2,0)</f>
        <v>0.48</v>
      </c>
      <c r="BF179">
        <f>VLOOKUP($B$2,武魂升星!$C$21:$D$27,2,0)</f>
        <v>0.48</v>
      </c>
      <c r="BG179">
        <f>VLOOKUP($B$2,武魂升星!$C$21:$D$27,2,0)</f>
        <v>0.48</v>
      </c>
      <c r="BH179">
        <f>VLOOKUP($B$2,武魂升星!$C$21:$D$27,2,0)</f>
        <v>0.48</v>
      </c>
      <c r="BI179">
        <f>VLOOKUP($B$2,武魂升星!$C$21:$D$27,2,0)</f>
        <v>0.48</v>
      </c>
      <c r="BJ179">
        <f>VLOOKUP($B$2,武魂升星!$C$21:$D$27,2,0)</f>
        <v>0.48</v>
      </c>
      <c r="BK179">
        <f>VLOOKUP($B$2,武魂升星!$C$21:$D$27,2,0)</f>
        <v>0.48</v>
      </c>
      <c r="BL179">
        <f>VLOOKUP($B$2,武魂升星!$C$21:$D$27,2,0)</f>
        <v>0.48</v>
      </c>
      <c r="BM179">
        <f>VLOOKUP($B$2,武魂升星!$C$21:$D$27,2,0)</f>
        <v>0.48</v>
      </c>
    </row>
    <row r="180" spans="2:65" x14ac:dyDescent="0.2">
      <c r="B180">
        <v>176</v>
      </c>
      <c r="D180">
        <f t="shared" si="27"/>
        <v>30297.834000000003</v>
      </c>
      <c r="E180">
        <f t="shared" si="28"/>
        <v>8793.5580000000009</v>
      </c>
      <c r="F180">
        <f t="shared" si="29"/>
        <v>2705.0039999999999</v>
      </c>
      <c r="G180">
        <f t="shared" si="30"/>
        <v>2705.0039999999999</v>
      </c>
      <c r="H180">
        <f t="shared" si="31"/>
        <v>625.25</v>
      </c>
      <c r="I180">
        <f t="shared" si="32"/>
        <v>625.25</v>
      </c>
      <c r="J180">
        <f t="shared" si="33"/>
        <v>627.36200000000008</v>
      </c>
      <c r="K180">
        <f t="shared" si="34"/>
        <v>625.25</v>
      </c>
      <c r="L180">
        <f t="shared" si="35"/>
        <v>625.25</v>
      </c>
      <c r="M180">
        <f t="shared" si="36"/>
        <v>625.25</v>
      </c>
      <c r="N180">
        <f t="shared" si="37"/>
        <v>0</v>
      </c>
      <c r="O180">
        <f t="shared" si="38"/>
        <v>0</v>
      </c>
      <c r="P180">
        <f t="shared" si="39"/>
        <v>1100.04</v>
      </c>
      <c r="Q180">
        <f t="shared" si="40"/>
        <v>1100.04</v>
      </c>
      <c r="T180">
        <f t="shared" si="41"/>
        <v>27915.608</v>
      </c>
      <c r="U180">
        <f t="shared" si="1"/>
        <v>9184.2780000000002</v>
      </c>
      <c r="V180">
        <f t="shared" si="2"/>
        <v>2407.0680000000002</v>
      </c>
      <c r="W180">
        <f t="shared" si="3"/>
        <v>2407.0680000000002</v>
      </c>
      <c r="X180">
        <f t="shared" si="4"/>
        <v>614.69000000000005</v>
      </c>
      <c r="Y180">
        <f t="shared" si="5"/>
        <v>614.69000000000005</v>
      </c>
      <c r="Z180">
        <f t="shared" si="6"/>
        <v>637.92200000000003</v>
      </c>
      <c r="AA180">
        <f t="shared" si="7"/>
        <v>635.80999999999995</v>
      </c>
      <c r="AB180">
        <f t="shared" si="8"/>
        <v>625.25</v>
      </c>
      <c r="AC180">
        <f t="shared" si="9"/>
        <v>625.25</v>
      </c>
      <c r="AD180">
        <f t="shared" si="10"/>
        <v>0</v>
      </c>
      <c r="AE180">
        <f t="shared" si="11"/>
        <v>0</v>
      </c>
      <c r="AF180">
        <f t="shared" si="12"/>
        <v>1100.04</v>
      </c>
      <c r="AG180">
        <f t="shared" si="13"/>
        <v>1100.04</v>
      </c>
      <c r="AJ180">
        <f t="shared" si="42"/>
        <v>25533.382000000005</v>
      </c>
      <c r="AK180">
        <f t="shared" si="14"/>
        <v>9582.61</v>
      </c>
      <c r="AL180">
        <f t="shared" si="15"/>
        <v>2125.66</v>
      </c>
      <c r="AM180">
        <f t="shared" si="16"/>
        <v>2125.66</v>
      </c>
      <c r="AN180">
        <f t="shared" si="17"/>
        <v>625.25</v>
      </c>
      <c r="AO180">
        <f t="shared" si="18"/>
        <v>625.25</v>
      </c>
      <c r="AP180">
        <f t="shared" si="19"/>
        <v>627.36200000000008</v>
      </c>
      <c r="AQ180">
        <f t="shared" si="20"/>
        <v>625.25</v>
      </c>
      <c r="AR180">
        <f t="shared" si="21"/>
        <v>625.25</v>
      </c>
      <c r="AS180">
        <f t="shared" si="22"/>
        <v>625.25</v>
      </c>
      <c r="AT180">
        <f t="shared" si="23"/>
        <v>0</v>
      </c>
      <c r="AU180">
        <f t="shared" si="24"/>
        <v>0</v>
      </c>
      <c r="AV180">
        <f t="shared" si="25"/>
        <v>1100.04</v>
      </c>
      <c r="AW180">
        <f t="shared" si="26"/>
        <v>1100.04</v>
      </c>
      <c r="AZ180">
        <f>VLOOKUP($B$2,武魂升星!$C$21:$D$27,2,0)</f>
        <v>0.48</v>
      </c>
      <c r="BA180">
        <f>VLOOKUP($B$2,武魂升星!$C$21:$D$27,2,0)</f>
        <v>0.48</v>
      </c>
      <c r="BB180">
        <f>VLOOKUP($B$2,武魂升星!$C$21:$D$27,2,0)</f>
        <v>0.48</v>
      </c>
      <c r="BC180">
        <f>VLOOKUP($B$2,武魂升星!$C$21:$D$27,2,0)</f>
        <v>0.48</v>
      </c>
      <c r="BD180">
        <f>VLOOKUP($B$2,武魂升星!$C$21:$D$27,2,0)</f>
        <v>0.48</v>
      </c>
      <c r="BE180">
        <f>VLOOKUP($B$2,武魂升星!$C$21:$D$27,2,0)</f>
        <v>0.48</v>
      </c>
      <c r="BF180">
        <f>VLOOKUP($B$2,武魂升星!$C$21:$D$27,2,0)</f>
        <v>0.48</v>
      </c>
      <c r="BG180">
        <f>VLOOKUP($B$2,武魂升星!$C$21:$D$27,2,0)</f>
        <v>0.48</v>
      </c>
      <c r="BH180">
        <f>VLOOKUP($B$2,武魂升星!$C$21:$D$27,2,0)</f>
        <v>0.48</v>
      </c>
      <c r="BI180">
        <f>VLOOKUP($B$2,武魂升星!$C$21:$D$27,2,0)</f>
        <v>0.48</v>
      </c>
      <c r="BJ180">
        <f>VLOOKUP($B$2,武魂升星!$C$21:$D$27,2,0)</f>
        <v>0.48</v>
      </c>
      <c r="BK180">
        <f>VLOOKUP($B$2,武魂升星!$C$21:$D$27,2,0)</f>
        <v>0.48</v>
      </c>
      <c r="BL180">
        <f>VLOOKUP($B$2,武魂升星!$C$21:$D$27,2,0)</f>
        <v>0.48</v>
      </c>
      <c r="BM180">
        <f>VLOOKUP($B$2,武魂升星!$C$21:$D$27,2,0)</f>
        <v>0.48</v>
      </c>
    </row>
    <row r="181" spans="2:65" x14ac:dyDescent="0.2">
      <c r="B181">
        <v>177</v>
      </c>
      <c r="D181">
        <f t="shared" si="27"/>
        <v>30297.834000000003</v>
      </c>
      <c r="E181">
        <f t="shared" si="28"/>
        <v>8793.5580000000009</v>
      </c>
      <c r="F181">
        <f t="shared" si="29"/>
        <v>2705.0039999999999</v>
      </c>
      <c r="G181">
        <f t="shared" si="30"/>
        <v>2705.0039999999999</v>
      </c>
      <c r="H181">
        <f t="shared" si="31"/>
        <v>625.25</v>
      </c>
      <c r="I181">
        <f t="shared" si="32"/>
        <v>625.25</v>
      </c>
      <c r="J181">
        <f t="shared" si="33"/>
        <v>627.36200000000008</v>
      </c>
      <c r="K181">
        <f t="shared" si="34"/>
        <v>625.25</v>
      </c>
      <c r="L181">
        <f t="shared" si="35"/>
        <v>625.25</v>
      </c>
      <c r="M181">
        <f t="shared" si="36"/>
        <v>625.25</v>
      </c>
      <c r="N181">
        <f t="shared" si="37"/>
        <v>0</v>
      </c>
      <c r="O181">
        <f t="shared" si="38"/>
        <v>0</v>
      </c>
      <c r="P181">
        <f t="shared" si="39"/>
        <v>1100.04</v>
      </c>
      <c r="Q181">
        <f t="shared" si="40"/>
        <v>1100.04</v>
      </c>
      <c r="T181">
        <f t="shared" si="41"/>
        <v>27915.608</v>
      </c>
      <c r="U181">
        <f t="shared" si="1"/>
        <v>9184.2780000000002</v>
      </c>
      <c r="V181">
        <f t="shared" si="2"/>
        <v>2407.0680000000002</v>
      </c>
      <c r="W181">
        <f t="shared" si="3"/>
        <v>2407.0680000000002</v>
      </c>
      <c r="X181">
        <f t="shared" si="4"/>
        <v>614.69000000000005</v>
      </c>
      <c r="Y181">
        <f t="shared" si="5"/>
        <v>614.69000000000005</v>
      </c>
      <c r="Z181">
        <f t="shared" si="6"/>
        <v>637.92200000000003</v>
      </c>
      <c r="AA181">
        <f t="shared" si="7"/>
        <v>635.80999999999995</v>
      </c>
      <c r="AB181">
        <f t="shared" si="8"/>
        <v>625.25</v>
      </c>
      <c r="AC181">
        <f t="shared" si="9"/>
        <v>625.25</v>
      </c>
      <c r="AD181">
        <f t="shared" si="10"/>
        <v>0</v>
      </c>
      <c r="AE181">
        <f t="shared" si="11"/>
        <v>0</v>
      </c>
      <c r="AF181">
        <f t="shared" si="12"/>
        <v>1100.04</v>
      </c>
      <c r="AG181">
        <f t="shared" si="13"/>
        <v>1100.04</v>
      </c>
      <c r="AJ181">
        <f t="shared" si="42"/>
        <v>25533.382000000005</v>
      </c>
      <c r="AK181">
        <f t="shared" si="14"/>
        <v>9582.61</v>
      </c>
      <c r="AL181">
        <f t="shared" si="15"/>
        <v>2125.66</v>
      </c>
      <c r="AM181">
        <f t="shared" si="16"/>
        <v>2125.66</v>
      </c>
      <c r="AN181">
        <f t="shared" si="17"/>
        <v>625.25</v>
      </c>
      <c r="AO181">
        <f t="shared" si="18"/>
        <v>625.25</v>
      </c>
      <c r="AP181">
        <f t="shared" si="19"/>
        <v>627.36200000000008</v>
      </c>
      <c r="AQ181">
        <f t="shared" si="20"/>
        <v>625.25</v>
      </c>
      <c r="AR181">
        <f t="shared" si="21"/>
        <v>625.25</v>
      </c>
      <c r="AS181">
        <f t="shared" si="22"/>
        <v>625.25</v>
      </c>
      <c r="AT181">
        <f t="shared" si="23"/>
        <v>0</v>
      </c>
      <c r="AU181">
        <f t="shared" si="24"/>
        <v>0</v>
      </c>
      <c r="AV181">
        <f t="shared" si="25"/>
        <v>1100.04</v>
      </c>
      <c r="AW181">
        <f t="shared" si="26"/>
        <v>1100.04</v>
      </c>
      <c r="AZ181">
        <f>VLOOKUP($B$2,武魂升星!$C$21:$D$27,2,0)</f>
        <v>0.48</v>
      </c>
      <c r="BA181">
        <f>VLOOKUP($B$2,武魂升星!$C$21:$D$27,2,0)</f>
        <v>0.48</v>
      </c>
      <c r="BB181">
        <f>VLOOKUP($B$2,武魂升星!$C$21:$D$27,2,0)</f>
        <v>0.48</v>
      </c>
      <c r="BC181">
        <f>VLOOKUP($B$2,武魂升星!$C$21:$D$27,2,0)</f>
        <v>0.48</v>
      </c>
      <c r="BD181">
        <f>VLOOKUP($B$2,武魂升星!$C$21:$D$27,2,0)</f>
        <v>0.48</v>
      </c>
      <c r="BE181">
        <f>VLOOKUP($B$2,武魂升星!$C$21:$D$27,2,0)</f>
        <v>0.48</v>
      </c>
      <c r="BF181">
        <f>VLOOKUP($B$2,武魂升星!$C$21:$D$27,2,0)</f>
        <v>0.48</v>
      </c>
      <c r="BG181">
        <f>VLOOKUP($B$2,武魂升星!$C$21:$D$27,2,0)</f>
        <v>0.48</v>
      </c>
      <c r="BH181">
        <f>VLOOKUP($B$2,武魂升星!$C$21:$D$27,2,0)</f>
        <v>0.48</v>
      </c>
      <c r="BI181">
        <f>VLOOKUP($B$2,武魂升星!$C$21:$D$27,2,0)</f>
        <v>0.48</v>
      </c>
      <c r="BJ181">
        <f>VLOOKUP($B$2,武魂升星!$C$21:$D$27,2,0)</f>
        <v>0.48</v>
      </c>
      <c r="BK181">
        <f>VLOOKUP($B$2,武魂升星!$C$21:$D$27,2,0)</f>
        <v>0.48</v>
      </c>
      <c r="BL181">
        <f>VLOOKUP($B$2,武魂升星!$C$21:$D$27,2,0)</f>
        <v>0.48</v>
      </c>
      <c r="BM181">
        <f>VLOOKUP($B$2,武魂升星!$C$21:$D$27,2,0)</f>
        <v>0.48</v>
      </c>
    </row>
    <row r="182" spans="2:65" x14ac:dyDescent="0.2">
      <c r="B182">
        <v>178</v>
      </c>
      <c r="D182">
        <f t="shared" si="27"/>
        <v>30297.834000000003</v>
      </c>
      <c r="E182">
        <f t="shared" si="28"/>
        <v>8793.5580000000009</v>
      </c>
      <c r="F182">
        <f t="shared" si="29"/>
        <v>2705.0039999999999</v>
      </c>
      <c r="G182">
        <f t="shared" si="30"/>
        <v>2705.0039999999999</v>
      </c>
      <c r="H182">
        <f t="shared" si="31"/>
        <v>625.25</v>
      </c>
      <c r="I182">
        <f t="shared" si="32"/>
        <v>625.25</v>
      </c>
      <c r="J182">
        <f t="shared" si="33"/>
        <v>627.36200000000008</v>
      </c>
      <c r="K182">
        <f t="shared" si="34"/>
        <v>625.25</v>
      </c>
      <c r="L182">
        <f t="shared" si="35"/>
        <v>625.25</v>
      </c>
      <c r="M182">
        <f t="shared" si="36"/>
        <v>625.25</v>
      </c>
      <c r="N182">
        <f t="shared" si="37"/>
        <v>0</v>
      </c>
      <c r="O182">
        <f t="shared" si="38"/>
        <v>0</v>
      </c>
      <c r="P182">
        <f t="shared" si="39"/>
        <v>1100.04</v>
      </c>
      <c r="Q182">
        <f t="shared" si="40"/>
        <v>1100.04</v>
      </c>
      <c r="T182">
        <f t="shared" si="41"/>
        <v>27915.608</v>
      </c>
      <c r="U182">
        <f t="shared" si="1"/>
        <v>9184.2780000000002</v>
      </c>
      <c r="V182">
        <f t="shared" si="2"/>
        <v>2407.0680000000002</v>
      </c>
      <c r="W182">
        <f t="shared" si="3"/>
        <v>2407.0680000000002</v>
      </c>
      <c r="X182">
        <f t="shared" si="4"/>
        <v>614.69000000000005</v>
      </c>
      <c r="Y182">
        <f t="shared" si="5"/>
        <v>614.69000000000005</v>
      </c>
      <c r="Z182">
        <f t="shared" si="6"/>
        <v>637.92200000000003</v>
      </c>
      <c r="AA182">
        <f t="shared" si="7"/>
        <v>635.80999999999995</v>
      </c>
      <c r="AB182">
        <f t="shared" si="8"/>
        <v>625.25</v>
      </c>
      <c r="AC182">
        <f t="shared" si="9"/>
        <v>625.25</v>
      </c>
      <c r="AD182">
        <f t="shared" si="10"/>
        <v>0</v>
      </c>
      <c r="AE182">
        <f t="shared" si="11"/>
        <v>0</v>
      </c>
      <c r="AF182">
        <f t="shared" si="12"/>
        <v>1100.04</v>
      </c>
      <c r="AG182">
        <f t="shared" si="13"/>
        <v>1100.04</v>
      </c>
      <c r="AJ182">
        <f t="shared" si="42"/>
        <v>25533.382000000005</v>
      </c>
      <c r="AK182">
        <f t="shared" si="14"/>
        <v>9582.61</v>
      </c>
      <c r="AL182">
        <f t="shared" si="15"/>
        <v>2125.66</v>
      </c>
      <c r="AM182">
        <f t="shared" si="16"/>
        <v>2125.66</v>
      </c>
      <c r="AN182">
        <f t="shared" si="17"/>
        <v>625.25</v>
      </c>
      <c r="AO182">
        <f t="shared" si="18"/>
        <v>625.25</v>
      </c>
      <c r="AP182">
        <f t="shared" si="19"/>
        <v>627.36200000000008</v>
      </c>
      <c r="AQ182">
        <f t="shared" si="20"/>
        <v>625.25</v>
      </c>
      <c r="AR182">
        <f t="shared" si="21"/>
        <v>625.25</v>
      </c>
      <c r="AS182">
        <f t="shared" si="22"/>
        <v>625.25</v>
      </c>
      <c r="AT182">
        <f t="shared" si="23"/>
        <v>0</v>
      </c>
      <c r="AU182">
        <f t="shared" si="24"/>
        <v>0</v>
      </c>
      <c r="AV182">
        <f t="shared" si="25"/>
        <v>1100.04</v>
      </c>
      <c r="AW182">
        <f t="shared" si="26"/>
        <v>1100.04</v>
      </c>
      <c r="AZ182">
        <f>VLOOKUP($B$2,武魂升星!$C$21:$D$27,2,0)</f>
        <v>0.48</v>
      </c>
      <c r="BA182">
        <f>VLOOKUP($B$2,武魂升星!$C$21:$D$27,2,0)</f>
        <v>0.48</v>
      </c>
      <c r="BB182">
        <f>VLOOKUP($B$2,武魂升星!$C$21:$D$27,2,0)</f>
        <v>0.48</v>
      </c>
      <c r="BC182">
        <f>VLOOKUP($B$2,武魂升星!$C$21:$D$27,2,0)</f>
        <v>0.48</v>
      </c>
      <c r="BD182">
        <f>VLOOKUP($B$2,武魂升星!$C$21:$D$27,2,0)</f>
        <v>0.48</v>
      </c>
      <c r="BE182">
        <f>VLOOKUP($B$2,武魂升星!$C$21:$D$27,2,0)</f>
        <v>0.48</v>
      </c>
      <c r="BF182">
        <f>VLOOKUP($B$2,武魂升星!$C$21:$D$27,2,0)</f>
        <v>0.48</v>
      </c>
      <c r="BG182">
        <f>VLOOKUP($B$2,武魂升星!$C$21:$D$27,2,0)</f>
        <v>0.48</v>
      </c>
      <c r="BH182">
        <f>VLOOKUP($B$2,武魂升星!$C$21:$D$27,2,0)</f>
        <v>0.48</v>
      </c>
      <c r="BI182">
        <f>VLOOKUP($B$2,武魂升星!$C$21:$D$27,2,0)</f>
        <v>0.48</v>
      </c>
      <c r="BJ182">
        <f>VLOOKUP($B$2,武魂升星!$C$21:$D$27,2,0)</f>
        <v>0.48</v>
      </c>
      <c r="BK182">
        <f>VLOOKUP($B$2,武魂升星!$C$21:$D$27,2,0)</f>
        <v>0.48</v>
      </c>
      <c r="BL182">
        <f>VLOOKUP($B$2,武魂升星!$C$21:$D$27,2,0)</f>
        <v>0.48</v>
      </c>
      <c r="BM182">
        <f>VLOOKUP($B$2,武魂升星!$C$21:$D$27,2,0)</f>
        <v>0.48</v>
      </c>
    </row>
    <row r="183" spans="2:65" x14ac:dyDescent="0.2">
      <c r="B183">
        <v>179</v>
      </c>
      <c r="D183">
        <f t="shared" si="27"/>
        <v>30297.834000000003</v>
      </c>
      <c r="E183">
        <f t="shared" si="28"/>
        <v>8793.5580000000009</v>
      </c>
      <c r="F183">
        <f t="shared" si="29"/>
        <v>2705.0039999999999</v>
      </c>
      <c r="G183">
        <f t="shared" si="30"/>
        <v>2705.0039999999999</v>
      </c>
      <c r="H183">
        <f t="shared" si="31"/>
        <v>625.25</v>
      </c>
      <c r="I183">
        <f t="shared" si="32"/>
        <v>625.25</v>
      </c>
      <c r="J183">
        <f t="shared" si="33"/>
        <v>627.36200000000008</v>
      </c>
      <c r="K183">
        <f t="shared" si="34"/>
        <v>625.25</v>
      </c>
      <c r="L183">
        <f t="shared" si="35"/>
        <v>625.25</v>
      </c>
      <c r="M183">
        <f t="shared" si="36"/>
        <v>625.25</v>
      </c>
      <c r="N183">
        <f t="shared" si="37"/>
        <v>0</v>
      </c>
      <c r="O183">
        <f t="shared" si="38"/>
        <v>0</v>
      </c>
      <c r="P183">
        <f t="shared" si="39"/>
        <v>1100.04</v>
      </c>
      <c r="Q183">
        <f t="shared" si="40"/>
        <v>1100.04</v>
      </c>
      <c r="T183">
        <f t="shared" si="41"/>
        <v>27915.608</v>
      </c>
      <c r="U183">
        <f t="shared" si="1"/>
        <v>9184.2780000000002</v>
      </c>
      <c r="V183">
        <f t="shared" si="2"/>
        <v>2407.0680000000002</v>
      </c>
      <c r="W183">
        <f t="shared" si="3"/>
        <v>2407.0680000000002</v>
      </c>
      <c r="X183">
        <f t="shared" si="4"/>
        <v>614.69000000000005</v>
      </c>
      <c r="Y183">
        <f t="shared" si="5"/>
        <v>614.69000000000005</v>
      </c>
      <c r="Z183">
        <f t="shared" si="6"/>
        <v>637.92200000000003</v>
      </c>
      <c r="AA183">
        <f t="shared" si="7"/>
        <v>635.80999999999995</v>
      </c>
      <c r="AB183">
        <f t="shared" si="8"/>
        <v>625.25</v>
      </c>
      <c r="AC183">
        <f t="shared" si="9"/>
        <v>625.25</v>
      </c>
      <c r="AD183">
        <f t="shared" si="10"/>
        <v>0</v>
      </c>
      <c r="AE183">
        <f t="shared" si="11"/>
        <v>0</v>
      </c>
      <c r="AF183">
        <f t="shared" si="12"/>
        <v>1100.04</v>
      </c>
      <c r="AG183">
        <f t="shared" si="13"/>
        <v>1100.04</v>
      </c>
      <c r="AJ183">
        <f t="shared" si="42"/>
        <v>25533.382000000005</v>
      </c>
      <c r="AK183">
        <f t="shared" si="14"/>
        <v>9582.61</v>
      </c>
      <c r="AL183">
        <f t="shared" si="15"/>
        <v>2125.66</v>
      </c>
      <c r="AM183">
        <f t="shared" si="16"/>
        <v>2125.66</v>
      </c>
      <c r="AN183">
        <f t="shared" si="17"/>
        <v>625.25</v>
      </c>
      <c r="AO183">
        <f t="shared" si="18"/>
        <v>625.25</v>
      </c>
      <c r="AP183">
        <f t="shared" si="19"/>
        <v>627.36200000000008</v>
      </c>
      <c r="AQ183">
        <f t="shared" si="20"/>
        <v>625.25</v>
      </c>
      <c r="AR183">
        <f t="shared" si="21"/>
        <v>625.25</v>
      </c>
      <c r="AS183">
        <f t="shared" si="22"/>
        <v>625.25</v>
      </c>
      <c r="AT183">
        <f t="shared" si="23"/>
        <v>0</v>
      </c>
      <c r="AU183">
        <f t="shared" si="24"/>
        <v>0</v>
      </c>
      <c r="AV183">
        <f t="shared" si="25"/>
        <v>1100.04</v>
      </c>
      <c r="AW183">
        <f t="shared" si="26"/>
        <v>1100.04</v>
      </c>
      <c r="AZ183">
        <f>VLOOKUP($B$2,武魂升星!$C$21:$D$27,2,0)</f>
        <v>0.48</v>
      </c>
      <c r="BA183">
        <f>VLOOKUP($B$2,武魂升星!$C$21:$D$27,2,0)</f>
        <v>0.48</v>
      </c>
      <c r="BB183">
        <f>VLOOKUP($B$2,武魂升星!$C$21:$D$27,2,0)</f>
        <v>0.48</v>
      </c>
      <c r="BC183">
        <f>VLOOKUP($B$2,武魂升星!$C$21:$D$27,2,0)</f>
        <v>0.48</v>
      </c>
      <c r="BD183">
        <f>VLOOKUP($B$2,武魂升星!$C$21:$D$27,2,0)</f>
        <v>0.48</v>
      </c>
      <c r="BE183">
        <f>VLOOKUP($B$2,武魂升星!$C$21:$D$27,2,0)</f>
        <v>0.48</v>
      </c>
      <c r="BF183">
        <f>VLOOKUP($B$2,武魂升星!$C$21:$D$27,2,0)</f>
        <v>0.48</v>
      </c>
      <c r="BG183">
        <f>VLOOKUP($B$2,武魂升星!$C$21:$D$27,2,0)</f>
        <v>0.48</v>
      </c>
      <c r="BH183">
        <f>VLOOKUP($B$2,武魂升星!$C$21:$D$27,2,0)</f>
        <v>0.48</v>
      </c>
      <c r="BI183">
        <f>VLOOKUP($B$2,武魂升星!$C$21:$D$27,2,0)</f>
        <v>0.48</v>
      </c>
      <c r="BJ183">
        <f>VLOOKUP($B$2,武魂升星!$C$21:$D$27,2,0)</f>
        <v>0.48</v>
      </c>
      <c r="BK183">
        <f>VLOOKUP($B$2,武魂升星!$C$21:$D$27,2,0)</f>
        <v>0.48</v>
      </c>
      <c r="BL183">
        <f>VLOOKUP($B$2,武魂升星!$C$21:$D$27,2,0)</f>
        <v>0.48</v>
      </c>
      <c r="BM183">
        <f>VLOOKUP($B$2,武魂升星!$C$21:$D$27,2,0)</f>
        <v>0.48</v>
      </c>
    </row>
    <row r="184" spans="2:65" x14ac:dyDescent="0.2">
      <c r="B184">
        <v>180</v>
      </c>
      <c r="D184">
        <f t="shared" si="27"/>
        <v>30297.834000000003</v>
      </c>
      <c r="E184">
        <f t="shared" si="28"/>
        <v>8793.5580000000009</v>
      </c>
      <c r="F184">
        <f t="shared" si="29"/>
        <v>2705.0039999999999</v>
      </c>
      <c r="G184">
        <f t="shared" si="30"/>
        <v>2705.0039999999999</v>
      </c>
      <c r="H184">
        <f t="shared" si="31"/>
        <v>625.25</v>
      </c>
      <c r="I184">
        <f t="shared" si="32"/>
        <v>625.25</v>
      </c>
      <c r="J184">
        <f t="shared" si="33"/>
        <v>627.36200000000008</v>
      </c>
      <c r="K184">
        <f t="shared" si="34"/>
        <v>625.25</v>
      </c>
      <c r="L184">
        <f t="shared" si="35"/>
        <v>625.25</v>
      </c>
      <c r="M184">
        <f t="shared" si="36"/>
        <v>625.25</v>
      </c>
      <c r="N184">
        <f t="shared" si="37"/>
        <v>0</v>
      </c>
      <c r="O184">
        <f t="shared" si="38"/>
        <v>0</v>
      </c>
      <c r="P184">
        <f t="shared" si="39"/>
        <v>1100.04</v>
      </c>
      <c r="Q184">
        <f t="shared" si="40"/>
        <v>1100.04</v>
      </c>
      <c r="T184">
        <f t="shared" si="41"/>
        <v>27915.608</v>
      </c>
      <c r="U184">
        <f t="shared" si="1"/>
        <v>9184.2780000000002</v>
      </c>
      <c r="V184">
        <f t="shared" si="2"/>
        <v>2407.0680000000002</v>
      </c>
      <c r="W184">
        <f t="shared" si="3"/>
        <v>2407.0680000000002</v>
      </c>
      <c r="X184">
        <f t="shared" si="4"/>
        <v>614.69000000000005</v>
      </c>
      <c r="Y184">
        <f t="shared" si="5"/>
        <v>614.69000000000005</v>
      </c>
      <c r="Z184">
        <f t="shared" si="6"/>
        <v>637.92200000000003</v>
      </c>
      <c r="AA184">
        <f t="shared" si="7"/>
        <v>635.80999999999995</v>
      </c>
      <c r="AB184">
        <f t="shared" si="8"/>
        <v>625.25</v>
      </c>
      <c r="AC184">
        <f t="shared" si="9"/>
        <v>625.25</v>
      </c>
      <c r="AD184">
        <f t="shared" si="10"/>
        <v>0</v>
      </c>
      <c r="AE184">
        <f t="shared" si="11"/>
        <v>0</v>
      </c>
      <c r="AF184">
        <f t="shared" si="12"/>
        <v>1100.04</v>
      </c>
      <c r="AG184">
        <f t="shared" si="13"/>
        <v>1100.04</v>
      </c>
      <c r="AJ184">
        <f t="shared" si="42"/>
        <v>25533.382000000005</v>
      </c>
      <c r="AK184">
        <f t="shared" si="14"/>
        <v>9582.61</v>
      </c>
      <c r="AL184">
        <f t="shared" si="15"/>
        <v>2125.66</v>
      </c>
      <c r="AM184">
        <f t="shared" si="16"/>
        <v>2125.66</v>
      </c>
      <c r="AN184">
        <f t="shared" si="17"/>
        <v>625.25</v>
      </c>
      <c r="AO184">
        <f t="shared" si="18"/>
        <v>625.25</v>
      </c>
      <c r="AP184">
        <f t="shared" si="19"/>
        <v>627.36200000000008</v>
      </c>
      <c r="AQ184">
        <f t="shared" si="20"/>
        <v>625.25</v>
      </c>
      <c r="AR184">
        <f t="shared" si="21"/>
        <v>625.25</v>
      </c>
      <c r="AS184">
        <f t="shared" si="22"/>
        <v>625.25</v>
      </c>
      <c r="AT184">
        <f t="shared" si="23"/>
        <v>0</v>
      </c>
      <c r="AU184">
        <f t="shared" si="24"/>
        <v>0</v>
      </c>
      <c r="AV184">
        <f t="shared" si="25"/>
        <v>1100.04</v>
      </c>
      <c r="AW184">
        <f t="shared" si="26"/>
        <v>1100.04</v>
      </c>
      <c r="AZ184">
        <f>VLOOKUP($B$2,武魂升星!$C$21:$D$27,2,0)</f>
        <v>0.48</v>
      </c>
      <c r="BA184">
        <f>VLOOKUP($B$2,武魂升星!$C$21:$D$27,2,0)</f>
        <v>0.48</v>
      </c>
      <c r="BB184">
        <f>VLOOKUP($B$2,武魂升星!$C$21:$D$27,2,0)</f>
        <v>0.48</v>
      </c>
      <c r="BC184">
        <f>VLOOKUP($B$2,武魂升星!$C$21:$D$27,2,0)</f>
        <v>0.48</v>
      </c>
      <c r="BD184">
        <f>VLOOKUP($B$2,武魂升星!$C$21:$D$27,2,0)</f>
        <v>0.48</v>
      </c>
      <c r="BE184">
        <f>VLOOKUP($B$2,武魂升星!$C$21:$D$27,2,0)</f>
        <v>0.48</v>
      </c>
      <c r="BF184">
        <f>VLOOKUP($B$2,武魂升星!$C$21:$D$27,2,0)</f>
        <v>0.48</v>
      </c>
      <c r="BG184">
        <f>VLOOKUP($B$2,武魂升星!$C$21:$D$27,2,0)</f>
        <v>0.48</v>
      </c>
      <c r="BH184">
        <f>VLOOKUP($B$2,武魂升星!$C$21:$D$27,2,0)</f>
        <v>0.48</v>
      </c>
      <c r="BI184">
        <f>VLOOKUP($B$2,武魂升星!$C$21:$D$27,2,0)</f>
        <v>0.48</v>
      </c>
      <c r="BJ184">
        <f>VLOOKUP($B$2,武魂升星!$C$21:$D$27,2,0)</f>
        <v>0.48</v>
      </c>
      <c r="BK184">
        <f>VLOOKUP($B$2,武魂升星!$C$21:$D$27,2,0)</f>
        <v>0.48</v>
      </c>
      <c r="BL184">
        <f>VLOOKUP($B$2,武魂升星!$C$21:$D$27,2,0)</f>
        <v>0.48</v>
      </c>
      <c r="BM184">
        <f>VLOOKUP($B$2,武魂升星!$C$21:$D$27,2,0)</f>
        <v>0.48</v>
      </c>
    </row>
    <row r="185" spans="2:65" x14ac:dyDescent="0.2">
      <c r="B185">
        <v>181</v>
      </c>
      <c r="D185">
        <f t="shared" si="27"/>
        <v>30297.834000000003</v>
      </c>
      <c r="E185">
        <f t="shared" si="28"/>
        <v>8793.5580000000009</v>
      </c>
      <c r="F185">
        <f t="shared" si="29"/>
        <v>2705.0039999999999</v>
      </c>
      <c r="G185">
        <f t="shared" si="30"/>
        <v>2705.0039999999999</v>
      </c>
      <c r="H185">
        <f t="shared" si="31"/>
        <v>625.25</v>
      </c>
      <c r="I185">
        <f t="shared" si="32"/>
        <v>625.25</v>
      </c>
      <c r="J185">
        <f t="shared" si="33"/>
        <v>627.36200000000008</v>
      </c>
      <c r="K185">
        <f t="shared" si="34"/>
        <v>625.25</v>
      </c>
      <c r="L185">
        <f t="shared" si="35"/>
        <v>625.25</v>
      </c>
      <c r="M185">
        <f t="shared" si="36"/>
        <v>625.25</v>
      </c>
      <c r="N185">
        <f t="shared" si="37"/>
        <v>0</v>
      </c>
      <c r="O185">
        <f t="shared" si="38"/>
        <v>0</v>
      </c>
      <c r="P185">
        <f t="shared" si="39"/>
        <v>1100.04</v>
      </c>
      <c r="Q185">
        <f t="shared" si="40"/>
        <v>1100.04</v>
      </c>
      <c r="T185">
        <f t="shared" si="41"/>
        <v>27915.608</v>
      </c>
      <c r="U185">
        <f t="shared" si="1"/>
        <v>9184.2780000000002</v>
      </c>
      <c r="V185">
        <f t="shared" si="2"/>
        <v>2407.0680000000002</v>
      </c>
      <c r="W185">
        <f t="shared" si="3"/>
        <v>2407.0680000000002</v>
      </c>
      <c r="X185">
        <f t="shared" si="4"/>
        <v>614.69000000000005</v>
      </c>
      <c r="Y185">
        <f t="shared" si="5"/>
        <v>614.69000000000005</v>
      </c>
      <c r="Z185">
        <f t="shared" si="6"/>
        <v>637.92200000000003</v>
      </c>
      <c r="AA185">
        <f t="shared" si="7"/>
        <v>635.80999999999995</v>
      </c>
      <c r="AB185">
        <f t="shared" si="8"/>
        <v>625.25</v>
      </c>
      <c r="AC185">
        <f t="shared" si="9"/>
        <v>625.25</v>
      </c>
      <c r="AD185">
        <f t="shared" si="10"/>
        <v>0</v>
      </c>
      <c r="AE185">
        <f t="shared" si="11"/>
        <v>0</v>
      </c>
      <c r="AF185">
        <f t="shared" si="12"/>
        <v>1100.04</v>
      </c>
      <c r="AG185">
        <f t="shared" si="13"/>
        <v>1100.04</v>
      </c>
      <c r="AJ185">
        <f t="shared" si="42"/>
        <v>25533.382000000005</v>
      </c>
      <c r="AK185">
        <f t="shared" si="14"/>
        <v>9582.61</v>
      </c>
      <c r="AL185">
        <f t="shared" si="15"/>
        <v>2125.66</v>
      </c>
      <c r="AM185">
        <f t="shared" si="16"/>
        <v>2125.66</v>
      </c>
      <c r="AN185">
        <f t="shared" si="17"/>
        <v>625.25</v>
      </c>
      <c r="AO185">
        <f t="shared" si="18"/>
        <v>625.25</v>
      </c>
      <c r="AP185">
        <f t="shared" si="19"/>
        <v>627.36200000000008</v>
      </c>
      <c r="AQ185">
        <f t="shared" si="20"/>
        <v>625.25</v>
      </c>
      <c r="AR185">
        <f t="shared" si="21"/>
        <v>625.25</v>
      </c>
      <c r="AS185">
        <f t="shared" si="22"/>
        <v>625.25</v>
      </c>
      <c r="AT185">
        <f t="shared" si="23"/>
        <v>0</v>
      </c>
      <c r="AU185">
        <f t="shared" si="24"/>
        <v>0</v>
      </c>
      <c r="AV185">
        <f t="shared" si="25"/>
        <v>1100.04</v>
      </c>
      <c r="AW185">
        <f t="shared" si="26"/>
        <v>1100.04</v>
      </c>
      <c r="AZ185">
        <f>VLOOKUP($B$2,武魂升星!$C$21:$D$27,2,0)</f>
        <v>0.48</v>
      </c>
      <c r="BA185">
        <f>VLOOKUP($B$2,武魂升星!$C$21:$D$27,2,0)</f>
        <v>0.48</v>
      </c>
      <c r="BB185">
        <f>VLOOKUP($B$2,武魂升星!$C$21:$D$27,2,0)</f>
        <v>0.48</v>
      </c>
      <c r="BC185">
        <f>VLOOKUP($B$2,武魂升星!$C$21:$D$27,2,0)</f>
        <v>0.48</v>
      </c>
      <c r="BD185">
        <f>VLOOKUP($B$2,武魂升星!$C$21:$D$27,2,0)</f>
        <v>0.48</v>
      </c>
      <c r="BE185">
        <f>VLOOKUP($B$2,武魂升星!$C$21:$D$27,2,0)</f>
        <v>0.48</v>
      </c>
      <c r="BF185">
        <f>VLOOKUP($B$2,武魂升星!$C$21:$D$27,2,0)</f>
        <v>0.48</v>
      </c>
      <c r="BG185">
        <f>VLOOKUP($B$2,武魂升星!$C$21:$D$27,2,0)</f>
        <v>0.48</v>
      </c>
      <c r="BH185">
        <f>VLOOKUP($B$2,武魂升星!$C$21:$D$27,2,0)</f>
        <v>0.48</v>
      </c>
      <c r="BI185">
        <f>VLOOKUP($B$2,武魂升星!$C$21:$D$27,2,0)</f>
        <v>0.48</v>
      </c>
      <c r="BJ185">
        <f>VLOOKUP($B$2,武魂升星!$C$21:$D$27,2,0)</f>
        <v>0.48</v>
      </c>
      <c r="BK185">
        <f>VLOOKUP($B$2,武魂升星!$C$21:$D$27,2,0)</f>
        <v>0.48</v>
      </c>
      <c r="BL185">
        <f>VLOOKUP($B$2,武魂升星!$C$21:$D$27,2,0)</f>
        <v>0.48</v>
      </c>
      <c r="BM185">
        <f>VLOOKUP($B$2,武魂升星!$C$21:$D$27,2,0)</f>
        <v>0.48</v>
      </c>
    </row>
    <row r="186" spans="2:65" x14ac:dyDescent="0.2">
      <c r="B186">
        <v>182</v>
      </c>
      <c r="D186">
        <f t="shared" si="27"/>
        <v>30297.834000000003</v>
      </c>
      <c r="E186">
        <f t="shared" si="28"/>
        <v>8793.5580000000009</v>
      </c>
      <c r="F186">
        <f t="shared" si="29"/>
        <v>2705.0039999999999</v>
      </c>
      <c r="G186">
        <f t="shared" si="30"/>
        <v>2705.0039999999999</v>
      </c>
      <c r="H186">
        <f t="shared" si="31"/>
        <v>625.25</v>
      </c>
      <c r="I186">
        <f t="shared" si="32"/>
        <v>625.25</v>
      </c>
      <c r="J186">
        <f t="shared" si="33"/>
        <v>627.36200000000008</v>
      </c>
      <c r="K186">
        <f t="shared" si="34"/>
        <v>625.25</v>
      </c>
      <c r="L186">
        <f t="shared" si="35"/>
        <v>625.25</v>
      </c>
      <c r="M186">
        <f t="shared" si="36"/>
        <v>625.25</v>
      </c>
      <c r="N186">
        <f t="shared" si="37"/>
        <v>0</v>
      </c>
      <c r="O186">
        <f t="shared" si="38"/>
        <v>0</v>
      </c>
      <c r="P186">
        <f t="shared" si="39"/>
        <v>1100.04</v>
      </c>
      <c r="Q186">
        <f t="shared" si="40"/>
        <v>1100.04</v>
      </c>
      <c r="T186">
        <f t="shared" si="41"/>
        <v>27915.608</v>
      </c>
      <c r="U186">
        <f t="shared" si="1"/>
        <v>9184.2780000000002</v>
      </c>
      <c r="V186">
        <f t="shared" si="2"/>
        <v>2407.0680000000002</v>
      </c>
      <c r="W186">
        <f t="shared" si="3"/>
        <v>2407.0680000000002</v>
      </c>
      <c r="X186">
        <f t="shared" si="4"/>
        <v>614.69000000000005</v>
      </c>
      <c r="Y186">
        <f t="shared" si="5"/>
        <v>614.69000000000005</v>
      </c>
      <c r="Z186">
        <f t="shared" si="6"/>
        <v>637.92200000000003</v>
      </c>
      <c r="AA186">
        <f t="shared" si="7"/>
        <v>635.80999999999995</v>
      </c>
      <c r="AB186">
        <f t="shared" si="8"/>
        <v>625.25</v>
      </c>
      <c r="AC186">
        <f t="shared" si="9"/>
        <v>625.25</v>
      </c>
      <c r="AD186">
        <f t="shared" si="10"/>
        <v>0</v>
      </c>
      <c r="AE186">
        <f t="shared" si="11"/>
        <v>0</v>
      </c>
      <c r="AF186">
        <f t="shared" si="12"/>
        <v>1100.04</v>
      </c>
      <c r="AG186">
        <f t="shared" si="13"/>
        <v>1100.04</v>
      </c>
      <c r="AJ186">
        <f t="shared" si="42"/>
        <v>25533.382000000005</v>
      </c>
      <c r="AK186">
        <f t="shared" si="14"/>
        <v>9582.61</v>
      </c>
      <c r="AL186">
        <f t="shared" si="15"/>
        <v>2125.66</v>
      </c>
      <c r="AM186">
        <f t="shared" si="16"/>
        <v>2125.66</v>
      </c>
      <c r="AN186">
        <f t="shared" si="17"/>
        <v>625.25</v>
      </c>
      <c r="AO186">
        <f t="shared" si="18"/>
        <v>625.25</v>
      </c>
      <c r="AP186">
        <f t="shared" si="19"/>
        <v>627.36200000000008</v>
      </c>
      <c r="AQ186">
        <f t="shared" si="20"/>
        <v>625.25</v>
      </c>
      <c r="AR186">
        <f t="shared" si="21"/>
        <v>625.25</v>
      </c>
      <c r="AS186">
        <f t="shared" si="22"/>
        <v>625.25</v>
      </c>
      <c r="AT186">
        <f t="shared" si="23"/>
        <v>0</v>
      </c>
      <c r="AU186">
        <f t="shared" si="24"/>
        <v>0</v>
      </c>
      <c r="AV186">
        <f t="shared" si="25"/>
        <v>1100.04</v>
      </c>
      <c r="AW186">
        <f t="shared" si="26"/>
        <v>1100.04</v>
      </c>
      <c r="AZ186">
        <f>VLOOKUP($B$2,武魂升星!$C$21:$D$27,2,0)</f>
        <v>0.48</v>
      </c>
      <c r="BA186">
        <f>VLOOKUP($B$2,武魂升星!$C$21:$D$27,2,0)</f>
        <v>0.48</v>
      </c>
      <c r="BB186">
        <f>VLOOKUP($B$2,武魂升星!$C$21:$D$27,2,0)</f>
        <v>0.48</v>
      </c>
      <c r="BC186">
        <f>VLOOKUP($B$2,武魂升星!$C$21:$D$27,2,0)</f>
        <v>0.48</v>
      </c>
      <c r="BD186">
        <f>VLOOKUP($B$2,武魂升星!$C$21:$D$27,2,0)</f>
        <v>0.48</v>
      </c>
      <c r="BE186">
        <f>VLOOKUP($B$2,武魂升星!$C$21:$D$27,2,0)</f>
        <v>0.48</v>
      </c>
      <c r="BF186">
        <f>VLOOKUP($B$2,武魂升星!$C$21:$D$27,2,0)</f>
        <v>0.48</v>
      </c>
      <c r="BG186">
        <f>VLOOKUP($B$2,武魂升星!$C$21:$D$27,2,0)</f>
        <v>0.48</v>
      </c>
      <c r="BH186">
        <f>VLOOKUP($B$2,武魂升星!$C$21:$D$27,2,0)</f>
        <v>0.48</v>
      </c>
      <c r="BI186">
        <f>VLOOKUP($B$2,武魂升星!$C$21:$D$27,2,0)</f>
        <v>0.48</v>
      </c>
      <c r="BJ186">
        <f>VLOOKUP($B$2,武魂升星!$C$21:$D$27,2,0)</f>
        <v>0.48</v>
      </c>
      <c r="BK186">
        <f>VLOOKUP($B$2,武魂升星!$C$21:$D$27,2,0)</f>
        <v>0.48</v>
      </c>
      <c r="BL186">
        <f>VLOOKUP($B$2,武魂升星!$C$21:$D$27,2,0)</f>
        <v>0.48</v>
      </c>
      <c r="BM186">
        <f>VLOOKUP($B$2,武魂升星!$C$21:$D$27,2,0)</f>
        <v>0.48</v>
      </c>
    </row>
    <row r="187" spans="2:65" x14ac:dyDescent="0.2">
      <c r="B187">
        <v>183</v>
      </c>
      <c r="D187">
        <f t="shared" si="27"/>
        <v>30297.834000000003</v>
      </c>
      <c r="E187">
        <f t="shared" si="28"/>
        <v>8793.5580000000009</v>
      </c>
      <c r="F187">
        <f t="shared" si="29"/>
        <v>2705.0039999999999</v>
      </c>
      <c r="G187">
        <f t="shared" si="30"/>
        <v>2705.0039999999999</v>
      </c>
      <c r="H187">
        <f t="shared" si="31"/>
        <v>625.25</v>
      </c>
      <c r="I187">
        <f t="shared" si="32"/>
        <v>625.25</v>
      </c>
      <c r="J187">
        <f t="shared" si="33"/>
        <v>627.36200000000008</v>
      </c>
      <c r="K187">
        <f t="shared" si="34"/>
        <v>625.25</v>
      </c>
      <c r="L187">
        <f t="shared" si="35"/>
        <v>625.25</v>
      </c>
      <c r="M187">
        <f t="shared" si="36"/>
        <v>625.25</v>
      </c>
      <c r="N187">
        <f t="shared" si="37"/>
        <v>0</v>
      </c>
      <c r="O187">
        <f t="shared" si="38"/>
        <v>0</v>
      </c>
      <c r="P187">
        <f t="shared" si="39"/>
        <v>1100.04</v>
      </c>
      <c r="Q187">
        <f t="shared" si="40"/>
        <v>1100.04</v>
      </c>
      <c r="T187">
        <f t="shared" si="41"/>
        <v>27915.608</v>
      </c>
      <c r="U187">
        <f t="shared" si="1"/>
        <v>9184.2780000000002</v>
      </c>
      <c r="V187">
        <f t="shared" si="2"/>
        <v>2407.0680000000002</v>
      </c>
      <c r="W187">
        <f t="shared" si="3"/>
        <v>2407.0680000000002</v>
      </c>
      <c r="X187">
        <f t="shared" si="4"/>
        <v>614.69000000000005</v>
      </c>
      <c r="Y187">
        <f t="shared" si="5"/>
        <v>614.69000000000005</v>
      </c>
      <c r="Z187">
        <f t="shared" si="6"/>
        <v>637.92200000000003</v>
      </c>
      <c r="AA187">
        <f t="shared" si="7"/>
        <v>635.80999999999995</v>
      </c>
      <c r="AB187">
        <f t="shared" si="8"/>
        <v>625.25</v>
      </c>
      <c r="AC187">
        <f t="shared" si="9"/>
        <v>625.25</v>
      </c>
      <c r="AD187">
        <f t="shared" si="10"/>
        <v>0</v>
      </c>
      <c r="AE187">
        <f t="shared" si="11"/>
        <v>0</v>
      </c>
      <c r="AF187">
        <f t="shared" si="12"/>
        <v>1100.04</v>
      </c>
      <c r="AG187">
        <f t="shared" si="13"/>
        <v>1100.04</v>
      </c>
      <c r="AJ187">
        <f t="shared" si="42"/>
        <v>25533.382000000005</v>
      </c>
      <c r="AK187">
        <f t="shared" si="14"/>
        <v>9582.61</v>
      </c>
      <c r="AL187">
        <f t="shared" si="15"/>
        <v>2125.66</v>
      </c>
      <c r="AM187">
        <f t="shared" si="16"/>
        <v>2125.66</v>
      </c>
      <c r="AN187">
        <f t="shared" si="17"/>
        <v>625.25</v>
      </c>
      <c r="AO187">
        <f t="shared" si="18"/>
        <v>625.25</v>
      </c>
      <c r="AP187">
        <f t="shared" si="19"/>
        <v>627.36200000000008</v>
      </c>
      <c r="AQ187">
        <f t="shared" si="20"/>
        <v>625.25</v>
      </c>
      <c r="AR187">
        <f t="shared" si="21"/>
        <v>625.25</v>
      </c>
      <c r="AS187">
        <f t="shared" si="22"/>
        <v>625.25</v>
      </c>
      <c r="AT187">
        <f t="shared" si="23"/>
        <v>0</v>
      </c>
      <c r="AU187">
        <f t="shared" si="24"/>
        <v>0</v>
      </c>
      <c r="AV187">
        <f t="shared" si="25"/>
        <v>1100.04</v>
      </c>
      <c r="AW187">
        <f t="shared" si="26"/>
        <v>1100.04</v>
      </c>
      <c r="AZ187">
        <f>VLOOKUP($B$2,武魂升星!$C$21:$D$27,2,0)</f>
        <v>0.48</v>
      </c>
      <c r="BA187">
        <f>VLOOKUP($B$2,武魂升星!$C$21:$D$27,2,0)</f>
        <v>0.48</v>
      </c>
      <c r="BB187">
        <f>VLOOKUP($B$2,武魂升星!$C$21:$D$27,2,0)</f>
        <v>0.48</v>
      </c>
      <c r="BC187">
        <f>VLOOKUP($B$2,武魂升星!$C$21:$D$27,2,0)</f>
        <v>0.48</v>
      </c>
      <c r="BD187">
        <f>VLOOKUP($B$2,武魂升星!$C$21:$D$27,2,0)</f>
        <v>0.48</v>
      </c>
      <c r="BE187">
        <f>VLOOKUP($B$2,武魂升星!$C$21:$D$27,2,0)</f>
        <v>0.48</v>
      </c>
      <c r="BF187">
        <f>VLOOKUP($B$2,武魂升星!$C$21:$D$27,2,0)</f>
        <v>0.48</v>
      </c>
      <c r="BG187">
        <f>VLOOKUP($B$2,武魂升星!$C$21:$D$27,2,0)</f>
        <v>0.48</v>
      </c>
      <c r="BH187">
        <f>VLOOKUP($B$2,武魂升星!$C$21:$D$27,2,0)</f>
        <v>0.48</v>
      </c>
      <c r="BI187">
        <f>VLOOKUP($B$2,武魂升星!$C$21:$D$27,2,0)</f>
        <v>0.48</v>
      </c>
      <c r="BJ187">
        <f>VLOOKUP($B$2,武魂升星!$C$21:$D$27,2,0)</f>
        <v>0.48</v>
      </c>
      <c r="BK187">
        <f>VLOOKUP($B$2,武魂升星!$C$21:$D$27,2,0)</f>
        <v>0.48</v>
      </c>
      <c r="BL187">
        <f>VLOOKUP($B$2,武魂升星!$C$21:$D$27,2,0)</f>
        <v>0.48</v>
      </c>
      <c r="BM187">
        <f>VLOOKUP($B$2,武魂升星!$C$21:$D$27,2,0)</f>
        <v>0.48</v>
      </c>
    </row>
    <row r="188" spans="2:65" x14ac:dyDescent="0.2">
      <c r="B188">
        <v>184</v>
      </c>
      <c r="D188">
        <f t="shared" si="27"/>
        <v>30297.834000000003</v>
      </c>
      <c r="E188">
        <f t="shared" si="28"/>
        <v>8793.5580000000009</v>
      </c>
      <c r="F188">
        <f t="shared" si="29"/>
        <v>2705.0039999999999</v>
      </c>
      <c r="G188">
        <f t="shared" si="30"/>
        <v>2705.0039999999999</v>
      </c>
      <c r="H188">
        <f t="shared" si="31"/>
        <v>625.25</v>
      </c>
      <c r="I188">
        <f t="shared" si="32"/>
        <v>625.25</v>
      </c>
      <c r="J188">
        <f t="shared" si="33"/>
        <v>627.36200000000008</v>
      </c>
      <c r="K188">
        <f t="shared" si="34"/>
        <v>625.25</v>
      </c>
      <c r="L188">
        <f t="shared" si="35"/>
        <v>625.25</v>
      </c>
      <c r="M188">
        <f t="shared" si="36"/>
        <v>625.25</v>
      </c>
      <c r="N188">
        <f t="shared" si="37"/>
        <v>0</v>
      </c>
      <c r="O188">
        <f t="shared" si="38"/>
        <v>0</v>
      </c>
      <c r="P188">
        <f t="shared" si="39"/>
        <v>1100.04</v>
      </c>
      <c r="Q188">
        <f t="shared" si="40"/>
        <v>1100.04</v>
      </c>
      <c r="T188">
        <f t="shared" si="41"/>
        <v>27915.608</v>
      </c>
      <c r="U188">
        <f t="shared" si="1"/>
        <v>9184.2780000000002</v>
      </c>
      <c r="V188">
        <f t="shared" si="2"/>
        <v>2407.0680000000002</v>
      </c>
      <c r="W188">
        <f t="shared" si="3"/>
        <v>2407.0680000000002</v>
      </c>
      <c r="X188">
        <f t="shared" si="4"/>
        <v>614.69000000000005</v>
      </c>
      <c r="Y188">
        <f t="shared" si="5"/>
        <v>614.69000000000005</v>
      </c>
      <c r="Z188">
        <f t="shared" si="6"/>
        <v>637.92200000000003</v>
      </c>
      <c r="AA188">
        <f t="shared" si="7"/>
        <v>635.80999999999995</v>
      </c>
      <c r="AB188">
        <f t="shared" si="8"/>
        <v>625.25</v>
      </c>
      <c r="AC188">
        <f t="shared" si="9"/>
        <v>625.25</v>
      </c>
      <c r="AD188">
        <f t="shared" si="10"/>
        <v>0</v>
      </c>
      <c r="AE188">
        <f t="shared" si="11"/>
        <v>0</v>
      </c>
      <c r="AF188">
        <f t="shared" si="12"/>
        <v>1100.04</v>
      </c>
      <c r="AG188">
        <f t="shared" si="13"/>
        <v>1100.04</v>
      </c>
      <c r="AJ188">
        <f t="shared" si="42"/>
        <v>25533.382000000005</v>
      </c>
      <c r="AK188">
        <f t="shared" si="14"/>
        <v>9582.61</v>
      </c>
      <c r="AL188">
        <f t="shared" si="15"/>
        <v>2125.66</v>
      </c>
      <c r="AM188">
        <f t="shared" si="16"/>
        <v>2125.66</v>
      </c>
      <c r="AN188">
        <f t="shared" si="17"/>
        <v>625.25</v>
      </c>
      <c r="AO188">
        <f t="shared" si="18"/>
        <v>625.25</v>
      </c>
      <c r="AP188">
        <f t="shared" si="19"/>
        <v>627.36200000000008</v>
      </c>
      <c r="AQ188">
        <f t="shared" si="20"/>
        <v>625.25</v>
      </c>
      <c r="AR188">
        <f t="shared" si="21"/>
        <v>625.25</v>
      </c>
      <c r="AS188">
        <f t="shared" si="22"/>
        <v>625.25</v>
      </c>
      <c r="AT188">
        <f t="shared" si="23"/>
        <v>0</v>
      </c>
      <c r="AU188">
        <f t="shared" si="24"/>
        <v>0</v>
      </c>
      <c r="AV188">
        <f t="shared" si="25"/>
        <v>1100.04</v>
      </c>
      <c r="AW188">
        <f t="shared" si="26"/>
        <v>1100.04</v>
      </c>
      <c r="AZ188">
        <f>VLOOKUP($B$2,武魂升星!$C$21:$D$27,2,0)</f>
        <v>0.48</v>
      </c>
      <c r="BA188">
        <f>VLOOKUP($B$2,武魂升星!$C$21:$D$27,2,0)</f>
        <v>0.48</v>
      </c>
      <c r="BB188">
        <f>VLOOKUP($B$2,武魂升星!$C$21:$D$27,2,0)</f>
        <v>0.48</v>
      </c>
      <c r="BC188">
        <f>VLOOKUP($B$2,武魂升星!$C$21:$D$27,2,0)</f>
        <v>0.48</v>
      </c>
      <c r="BD188">
        <f>VLOOKUP($B$2,武魂升星!$C$21:$D$27,2,0)</f>
        <v>0.48</v>
      </c>
      <c r="BE188">
        <f>VLOOKUP($B$2,武魂升星!$C$21:$D$27,2,0)</f>
        <v>0.48</v>
      </c>
      <c r="BF188">
        <f>VLOOKUP($B$2,武魂升星!$C$21:$D$27,2,0)</f>
        <v>0.48</v>
      </c>
      <c r="BG188">
        <f>VLOOKUP($B$2,武魂升星!$C$21:$D$27,2,0)</f>
        <v>0.48</v>
      </c>
      <c r="BH188">
        <f>VLOOKUP($B$2,武魂升星!$C$21:$D$27,2,0)</f>
        <v>0.48</v>
      </c>
      <c r="BI188">
        <f>VLOOKUP($B$2,武魂升星!$C$21:$D$27,2,0)</f>
        <v>0.48</v>
      </c>
      <c r="BJ188">
        <f>VLOOKUP($B$2,武魂升星!$C$21:$D$27,2,0)</f>
        <v>0.48</v>
      </c>
      <c r="BK188">
        <f>VLOOKUP($B$2,武魂升星!$C$21:$D$27,2,0)</f>
        <v>0.48</v>
      </c>
      <c r="BL188">
        <f>VLOOKUP($B$2,武魂升星!$C$21:$D$27,2,0)</f>
        <v>0.48</v>
      </c>
      <c r="BM188">
        <f>VLOOKUP($B$2,武魂升星!$C$21:$D$27,2,0)</f>
        <v>0.48</v>
      </c>
    </row>
    <row r="189" spans="2:65" x14ac:dyDescent="0.2">
      <c r="B189">
        <v>185</v>
      </c>
      <c r="D189">
        <f t="shared" si="27"/>
        <v>30297.834000000003</v>
      </c>
      <c r="E189">
        <f t="shared" si="28"/>
        <v>8793.5580000000009</v>
      </c>
      <c r="F189">
        <f t="shared" si="29"/>
        <v>2705.0039999999999</v>
      </c>
      <c r="G189">
        <f t="shared" si="30"/>
        <v>2705.0039999999999</v>
      </c>
      <c r="H189">
        <f t="shared" si="31"/>
        <v>625.25</v>
      </c>
      <c r="I189">
        <f t="shared" si="32"/>
        <v>625.25</v>
      </c>
      <c r="J189">
        <f t="shared" si="33"/>
        <v>627.36200000000008</v>
      </c>
      <c r="K189">
        <f t="shared" si="34"/>
        <v>625.25</v>
      </c>
      <c r="L189">
        <f t="shared" si="35"/>
        <v>625.25</v>
      </c>
      <c r="M189">
        <f t="shared" si="36"/>
        <v>625.25</v>
      </c>
      <c r="N189">
        <f t="shared" si="37"/>
        <v>0</v>
      </c>
      <c r="O189">
        <f t="shared" si="38"/>
        <v>0</v>
      </c>
      <c r="P189">
        <f t="shared" si="39"/>
        <v>1100.04</v>
      </c>
      <c r="Q189">
        <f t="shared" si="40"/>
        <v>1100.04</v>
      </c>
      <c r="T189">
        <f t="shared" si="41"/>
        <v>27915.608</v>
      </c>
      <c r="U189">
        <f t="shared" si="1"/>
        <v>9184.2780000000002</v>
      </c>
      <c r="V189">
        <f t="shared" si="2"/>
        <v>2407.0680000000002</v>
      </c>
      <c r="W189">
        <f t="shared" si="3"/>
        <v>2407.0680000000002</v>
      </c>
      <c r="X189">
        <f t="shared" si="4"/>
        <v>614.69000000000005</v>
      </c>
      <c r="Y189">
        <f t="shared" si="5"/>
        <v>614.69000000000005</v>
      </c>
      <c r="Z189">
        <f t="shared" si="6"/>
        <v>637.92200000000003</v>
      </c>
      <c r="AA189">
        <f t="shared" si="7"/>
        <v>635.80999999999995</v>
      </c>
      <c r="AB189">
        <f t="shared" si="8"/>
        <v>625.25</v>
      </c>
      <c r="AC189">
        <f t="shared" si="9"/>
        <v>625.25</v>
      </c>
      <c r="AD189">
        <f t="shared" si="10"/>
        <v>0</v>
      </c>
      <c r="AE189">
        <f t="shared" si="11"/>
        <v>0</v>
      </c>
      <c r="AF189">
        <f t="shared" si="12"/>
        <v>1100.04</v>
      </c>
      <c r="AG189">
        <f t="shared" si="13"/>
        <v>1100.04</v>
      </c>
      <c r="AJ189">
        <f t="shared" si="42"/>
        <v>25533.382000000005</v>
      </c>
      <c r="AK189">
        <f t="shared" si="14"/>
        <v>9582.61</v>
      </c>
      <c r="AL189">
        <f t="shared" si="15"/>
        <v>2125.66</v>
      </c>
      <c r="AM189">
        <f t="shared" si="16"/>
        <v>2125.66</v>
      </c>
      <c r="AN189">
        <f t="shared" si="17"/>
        <v>625.25</v>
      </c>
      <c r="AO189">
        <f t="shared" si="18"/>
        <v>625.25</v>
      </c>
      <c r="AP189">
        <f t="shared" si="19"/>
        <v>627.36200000000008</v>
      </c>
      <c r="AQ189">
        <f t="shared" si="20"/>
        <v>625.25</v>
      </c>
      <c r="AR189">
        <f t="shared" si="21"/>
        <v>625.25</v>
      </c>
      <c r="AS189">
        <f t="shared" si="22"/>
        <v>625.25</v>
      </c>
      <c r="AT189">
        <f t="shared" si="23"/>
        <v>0</v>
      </c>
      <c r="AU189">
        <f t="shared" si="24"/>
        <v>0</v>
      </c>
      <c r="AV189">
        <f t="shared" si="25"/>
        <v>1100.04</v>
      </c>
      <c r="AW189">
        <f t="shared" si="26"/>
        <v>1100.04</v>
      </c>
      <c r="AZ189">
        <f>VLOOKUP($B$2,武魂升星!$C$21:$D$27,2,0)</f>
        <v>0.48</v>
      </c>
      <c r="BA189">
        <f>VLOOKUP($B$2,武魂升星!$C$21:$D$27,2,0)</f>
        <v>0.48</v>
      </c>
      <c r="BB189">
        <f>VLOOKUP($B$2,武魂升星!$C$21:$D$27,2,0)</f>
        <v>0.48</v>
      </c>
      <c r="BC189">
        <f>VLOOKUP($B$2,武魂升星!$C$21:$D$27,2,0)</f>
        <v>0.48</v>
      </c>
      <c r="BD189">
        <f>VLOOKUP($B$2,武魂升星!$C$21:$D$27,2,0)</f>
        <v>0.48</v>
      </c>
      <c r="BE189">
        <f>VLOOKUP($B$2,武魂升星!$C$21:$D$27,2,0)</f>
        <v>0.48</v>
      </c>
      <c r="BF189">
        <f>VLOOKUP($B$2,武魂升星!$C$21:$D$27,2,0)</f>
        <v>0.48</v>
      </c>
      <c r="BG189">
        <f>VLOOKUP($B$2,武魂升星!$C$21:$D$27,2,0)</f>
        <v>0.48</v>
      </c>
      <c r="BH189">
        <f>VLOOKUP($B$2,武魂升星!$C$21:$D$27,2,0)</f>
        <v>0.48</v>
      </c>
      <c r="BI189">
        <f>VLOOKUP($B$2,武魂升星!$C$21:$D$27,2,0)</f>
        <v>0.48</v>
      </c>
      <c r="BJ189">
        <f>VLOOKUP($B$2,武魂升星!$C$21:$D$27,2,0)</f>
        <v>0.48</v>
      </c>
      <c r="BK189">
        <f>VLOOKUP($B$2,武魂升星!$C$21:$D$27,2,0)</f>
        <v>0.48</v>
      </c>
      <c r="BL189">
        <f>VLOOKUP($B$2,武魂升星!$C$21:$D$27,2,0)</f>
        <v>0.48</v>
      </c>
      <c r="BM189">
        <f>VLOOKUP($B$2,武魂升星!$C$21:$D$27,2,0)</f>
        <v>0.48</v>
      </c>
    </row>
    <row r="190" spans="2:65" x14ac:dyDescent="0.2">
      <c r="B190">
        <v>186</v>
      </c>
      <c r="D190">
        <f t="shared" si="27"/>
        <v>30297.834000000003</v>
      </c>
      <c r="E190">
        <f t="shared" si="28"/>
        <v>8793.5580000000009</v>
      </c>
      <c r="F190">
        <f t="shared" si="29"/>
        <v>2705.0039999999999</v>
      </c>
      <c r="G190">
        <f t="shared" si="30"/>
        <v>2705.0039999999999</v>
      </c>
      <c r="H190">
        <f t="shared" si="31"/>
        <v>625.25</v>
      </c>
      <c r="I190">
        <f t="shared" si="32"/>
        <v>625.25</v>
      </c>
      <c r="J190">
        <f t="shared" si="33"/>
        <v>627.36200000000008</v>
      </c>
      <c r="K190">
        <f t="shared" si="34"/>
        <v>625.25</v>
      </c>
      <c r="L190">
        <f t="shared" si="35"/>
        <v>625.25</v>
      </c>
      <c r="M190">
        <f t="shared" si="36"/>
        <v>625.25</v>
      </c>
      <c r="N190">
        <f t="shared" si="37"/>
        <v>0</v>
      </c>
      <c r="O190">
        <f t="shared" si="38"/>
        <v>0</v>
      </c>
      <c r="P190">
        <f t="shared" si="39"/>
        <v>1100.04</v>
      </c>
      <c r="Q190">
        <f t="shared" si="40"/>
        <v>1100.04</v>
      </c>
      <c r="T190">
        <f t="shared" si="41"/>
        <v>27915.608</v>
      </c>
      <c r="U190">
        <f t="shared" si="1"/>
        <v>9184.2780000000002</v>
      </c>
      <c r="V190">
        <f t="shared" si="2"/>
        <v>2407.0680000000002</v>
      </c>
      <c r="W190">
        <f t="shared" si="3"/>
        <v>2407.0680000000002</v>
      </c>
      <c r="X190">
        <f t="shared" si="4"/>
        <v>614.69000000000005</v>
      </c>
      <c r="Y190">
        <f t="shared" si="5"/>
        <v>614.69000000000005</v>
      </c>
      <c r="Z190">
        <f t="shared" si="6"/>
        <v>637.92200000000003</v>
      </c>
      <c r="AA190">
        <f t="shared" si="7"/>
        <v>635.80999999999995</v>
      </c>
      <c r="AB190">
        <f t="shared" si="8"/>
        <v>625.25</v>
      </c>
      <c r="AC190">
        <f t="shared" si="9"/>
        <v>625.25</v>
      </c>
      <c r="AD190">
        <f t="shared" si="10"/>
        <v>0</v>
      </c>
      <c r="AE190">
        <f t="shared" si="11"/>
        <v>0</v>
      </c>
      <c r="AF190">
        <f t="shared" si="12"/>
        <v>1100.04</v>
      </c>
      <c r="AG190">
        <f t="shared" si="13"/>
        <v>1100.04</v>
      </c>
      <c r="AJ190">
        <f t="shared" si="42"/>
        <v>25533.382000000005</v>
      </c>
      <c r="AK190">
        <f t="shared" si="14"/>
        <v>9582.61</v>
      </c>
      <c r="AL190">
        <f t="shared" si="15"/>
        <v>2125.66</v>
      </c>
      <c r="AM190">
        <f t="shared" si="16"/>
        <v>2125.66</v>
      </c>
      <c r="AN190">
        <f t="shared" si="17"/>
        <v>625.25</v>
      </c>
      <c r="AO190">
        <f t="shared" si="18"/>
        <v>625.25</v>
      </c>
      <c r="AP190">
        <f t="shared" si="19"/>
        <v>627.36200000000008</v>
      </c>
      <c r="AQ190">
        <f t="shared" si="20"/>
        <v>625.25</v>
      </c>
      <c r="AR190">
        <f t="shared" si="21"/>
        <v>625.25</v>
      </c>
      <c r="AS190">
        <f t="shared" si="22"/>
        <v>625.25</v>
      </c>
      <c r="AT190">
        <f t="shared" si="23"/>
        <v>0</v>
      </c>
      <c r="AU190">
        <f t="shared" si="24"/>
        <v>0</v>
      </c>
      <c r="AV190">
        <f t="shared" si="25"/>
        <v>1100.04</v>
      </c>
      <c r="AW190">
        <f t="shared" si="26"/>
        <v>1100.04</v>
      </c>
      <c r="AZ190">
        <f>VLOOKUP($B$2,武魂升星!$C$21:$D$27,2,0)</f>
        <v>0.48</v>
      </c>
      <c r="BA190">
        <f>VLOOKUP($B$2,武魂升星!$C$21:$D$27,2,0)</f>
        <v>0.48</v>
      </c>
      <c r="BB190">
        <f>VLOOKUP($B$2,武魂升星!$C$21:$D$27,2,0)</f>
        <v>0.48</v>
      </c>
      <c r="BC190">
        <f>VLOOKUP($B$2,武魂升星!$C$21:$D$27,2,0)</f>
        <v>0.48</v>
      </c>
      <c r="BD190">
        <f>VLOOKUP($B$2,武魂升星!$C$21:$D$27,2,0)</f>
        <v>0.48</v>
      </c>
      <c r="BE190">
        <f>VLOOKUP($B$2,武魂升星!$C$21:$D$27,2,0)</f>
        <v>0.48</v>
      </c>
      <c r="BF190">
        <f>VLOOKUP($B$2,武魂升星!$C$21:$D$27,2,0)</f>
        <v>0.48</v>
      </c>
      <c r="BG190">
        <f>VLOOKUP($B$2,武魂升星!$C$21:$D$27,2,0)</f>
        <v>0.48</v>
      </c>
      <c r="BH190">
        <f>VLOOKUP($B$2,武魂升星!$C$21:$D$27,2,0)</f>
        <v>0.48</v>
      </c>
      <c r="BI190">
        <f>VLOOKUP($B$2,武魂升星!$C$21:$D$27,2,0)</f>
        <v>0.48</v>
      </c>
      <c r="BJ190">
        <f>VLOOKUP($B$2,武魂升星!$C$21:$D$27,2,0)</f>
        <v>0.48</v>
      </c>
      <c r="BK190">
        <f>VLOOKUP($B$2,武魂升星!$C$21:$D$27,2,0)</f>
        <v>0.48</v>
      </c>
      <c r="BL190">
        <f>VLOOKUP($B$2,武魂升星!$C$21:$D$27,2,0)</f>
        <v>0.48</v>
      </c>
      <c r="BM190">
        <f>VLOOKUP($B$2,武魂升星!$C$21:$D$27,2,0)</f>
        <v>0.48</v>
      </c>
    </row>
    <row r="191" spans="2:65" x14ac:dyDescent="0.2">
      <c r="B191">
        <v>187</v>
      </c>
      <c r="D191">
        <f t="shared" si="27"/>
        <v>30297.834000000003</v>
      </c>
      <c r="E191">
        <f t="shared" si="28"/>
        <v>8793.5580000000009</v>
      </c>
      <c r="F191">
        <f t="shared" si="29"/>
        <v>2705.0039999999999</v>
      </c>
      <c r="G191">
        <f t="shared" si="30"/>
        <v>2705.0039999999999</v>
      </c>
      <c r="H191">
        <f t="shared" si="31"/>
        <v>625.25</v>
      </c>
      <c r="I191">
        <f t="shared" si="32"/>
        <v>625.25</v>
      </c>
      <c r="J191">
        <f t="shared" si="33"/>
        <v>627.36200000000008</v>
      </c>
      <c r="K191">
        <f t="shared" si="34"/>
        <v>625.25</v>
      </c>
      <c r="L191">
        <f t="shared" si="35"/>
        <v>625.25</v>
      </c>
      <c r="M191">
        <f t="shared" si="36"/>
        <v>625.25</v>
      </c>
      <c r="N191">
        <f t="shared" si="37"/>
        <v>0</v>
      </c>
      <c r="O191">
        <f t="shared" si="38"/>
        <v>0</v>
      </c>
      <c r="P191">
        <f t="shared" si="39"/>
        <v>1100.04</v>
      </c>
      <c r="Q191">
        <f t="shared" si="40"/>
        <v>1100.04</v>
      </c>
      <c r="T191">
        <f t="shared" si="41"/>
        <v>27915.608</v>
      </c>
      <c r="U191">
        <f t="shared" si="1"/>
        <v>9184.2780000000002</v>
      </c>
      <c r="V191">
        <f t="shared" si="2"/>
        <v>2407.0680000000002</v>
      </c>
      <c r="W191">
        <f t="shared" si="3"/>
        <v>2407.0680000000002</v>
      </c>
      <c r="X191">
        <f t="shared" si="4"/>
        <v>614.69000000000005</v>
      </c>
      <c r="Y191">
        <f t="shared" si="5"/>
        <v>614.69000000000005</v>
      </c>
      <c r="Z191">
        <f t="shared" si="6"/>
        <v>637.92200000000003</v>
      </c>
      <c r="AA191">
        <f t="shared" si="7"/>
        <v>635.80999999999995</v>
      </c>
      <c r="AB191">
        <f t="shared" si="8"/>
        <v>625.25</v>
      </c>
      <c r="AC191">
        <f t="shared" si="9"/>
        <v>625.25</v>
      </c>
      <c r="AD191">
        <f t="shared" si="10"/>
        <v>0</v>
      </c>
      <c r="AE191">
        <f t="shared" si="11"/>
        <v>0</v>
      </c>
      <c r="AF191">
        <f t="shared" si="12"/>
        <v>1100.04</v>
      </c>
      <c r="AG191">
        <f t="shared" si="13"/>
        <v>1100.04</v>
      </c>
      <c r="AJ191">
        <f t="shared" si="42"/>
        <v>25533.382000000005</v>
      </c>
      <c r="AK191">
        <f t="shared" si="14"/>
        <v>9582.61</v>
      </c>
      <c r="AL191">
        <f t="shared" si="15"/>
        <v>2125.66</v>
      </c>
      <c r="AM191">
        <f t="shared" si="16"/>
        <v>2125.66</v>
      </c>
      <c r="AN191">
        <f t="shared" si="17"/>
        <v>625.25</v>
      </c>
      <c r="AO191">
        <f t="shared" si="18"/>
        <v>625.25</v>
      </c>
      <c r="AP191">
        <f t="shared" si="19"/>
        <v>627.36200000000008</v>
      </c>
      <c r="AQ191">
        <f t="shared" si="20"/>
        <v>625.25</v>
      </c>
      <c r="AR191">
        <f t="shared" si="21"/>
        <v>625.25</v>
      </c>
      <c r="AS191">
        <f t="shared" si="22"/>
        <v>625.25</v>
      </c>
      <c r="AT191">
        <f t="shared" si="23"/>
        <v>0</v>
      </c>
      <c r="AU191">
        <f t="shared" si="24"/>
        <v>0</v>
      </c>
      <c r="AV191">
        <f t="shared" si="25"/>
        <v>1100.04</v>
      </c>
      <c r="AW191">
        <f t="shared" si="26"/>
        <v>1100.04</v>
      </c>
      <c r="AZ191">
        <f>VLOOKUP($B$2,武魂升星!$C$21:$D$27,2,0)</f>
        <v>0.48</v>
      </c>
      <c r="BA191">
        <f>VLOOKUP($B$2,武魂升星!$C$21:$D$27,2,0)</f>
        <v>0.48</v>
      </c>
      <c r="BB191">
        <f>VLOOKUP($B$2,武魂升星!$C$21:$D$27,2,0)</f>
        <v>0.48</v>
      </c>
      <c r="BC191">
        <f>VLOOKUP($B$2,武魂升星!$C$21:$D$27,2,0)</f>
        <v>0.48</v>
      </c>
      <c r="BD191">
        <f>VLOOKUP($B$2,武魂升星!$C$21:$D$27,2,0)</f>
        <v>0.48</v>
      </c>
      <c r="BE191">
        <f>VLOOKUP($B$2,武魂升星!$C$21:$D$27,2,0)</f>
        <v>0.48</v>
      </c>
      <c r="BF191">
        <f>VLOOKUP($B$2,武魂升星!$C$21:$D$27,2,0)</f>
        <v>0.48</v>
      </c>
      <c r="BG191">
        <f>VLOOKUP($B$2,武魂升星!$C$21:$D$27,2,0)</f>
        <v>0.48</v>
      </c>
      <c r="BH191">
        <f>VLOOKUP($B$2,武魂升星!$C$21:$D$27,2,0)</f>
        <v>0.48</v>
      </c>
      <c r="BI191">
        <f>VLOOKUP($B$2,武魂升星!$C$21:$D$27,2,0)</f>
        <v>0.48</v>
      </c>
      <c r="BJ191">
        <f>VLOOKUP($B$2,武魂升星!$C$21:$D$27,2,0)</f>
        <v>0.48</v>
      </c>
      <c r="BK191">
        <f>VLOOKUP($B$2,武魂升星!$C$21:$D$27,2,0)</f>
        <v>0.48</v>
      </c>
      <c r="BL191">
        <f>VLOOKUP($B$2,武魂升星!$C$21:$D$27,2,0)</f>
        <v>0.48</v>
      </c>
      <c r="BM191">
        <f>VLOOKUP($B$2,武魂升星!$C$21:$D$27,2,0)</f>
        <v>0.48</v>
      </c>
    </row>
    <row r="192" spans="2:65" x14ac:dyDescent="0.2">
      <c r="B192">
        <v>188</v>
      </c>
      <c r="D192">
        <f t="shared" si="27"/>
        <v>30297.834000000003</v>
      </c>
      <c r="E192">
        <f t="shared" si="28"/>
        <v>8793.5580000000009</v>
      </c>
      <c r="F192">
        <f t="shared" si="29"/>
        <v>2705.0039999999999</v>
      </c>
      <c r="G192">
        <f t="shared" si="30"/>
        <v>2705.0039999999999</v>
      </c>
      <c r="H192">
        <f t="shared" si="31"/>
        <v>625.25</v>
      </c>
      <c r="I192">
        <f t="shared" si="32"/>
        <v>625.25</v>
      </c>
      <c r="J192">
        <f t="shared" si="33"/>
        <v>627.36200000000008</v>
      </c>
      <c r="K192">
        <f t="shared" si="34"/>
        <v>625.25</v>
      </c>
      <c r="L192">
        <f t="shared" si="35"/>
        <v>625.25</v>
      </c>
      <c r="M192">
        <f t="shared" si="36"/>
        <v>625.25</v>
      </c>
      <c r="N192">
        <f t="shared" si="37"/>
        <v>0</v>
      </c>
      <c r="O192">
        <f t="shared" si="38"/>
        <v>0</v>
      </c>
      <c r="P192">
        <f t="shared" si="39"/>
        <v>1100.04</v>
      </c>
      <c r="Q192">
        <f t="shared" si="40"/>
        <v>1100.04</v>
      </c>
      <c r="T192">
        <f t="shared" si="41"/>
        <v>27915.608</v>
      </c>
      <c r="U192">
        <f t="shared" si="1"/>
        <v>9184.2780000000002</v>
      </c>
      <c r="V192">
        <f t="shared" si="2"/>
        <v>2407.0680000000002</v>
      </c>
      <c r="W192">
        <f t="shared" si="3"/>
        <v>2407.0680000000002</v>
      </c>
      <c r="X192">
        <f t="shared" si="4"/>
        <v>614.69000000000005</v>
      </c>
      <c r="Y192">
        <f t="shared" si="5"/>
        <v>614.69000000000005</v>
      </c>
      <c r="Z192">
        <f t="shared" si="6"/>
        <v>637.92200000000003</v>
      </c>
      <c r="AA192">
        <f t="shared" si="7"/>
        <v>635.80999999999995</v>
      </c>
      <c r="AB192">
        <f t="shared" si="8"/>
        <v>625.25</v>
      </c>
      <c r="AC192">
        <f t="shared" si="9"/>
        <v>625.25</v>
      </c>
      <c r="AD192">
        <f t="shared" si="10"/>
        <v>0</v>
      </c>
      <c r="AE192">
        <f t="shared" si="11"/>
        <v>0</v>
      </c>
      <c r="AF192">
        <f t="shared" si="12"/>
        <v>1100.04</v>
      </c>
      <c r="AG192">
        <f t="shared" si="13"/>
        <v>1100.04</v>
      </c>
      <c r="AJ192">
        <f t="shared" si="42"/>
        <v>25533.382000000005</v>
      </c>
      <c r="AK192">
        <f t="shared" si="14"/>
        <v>9582.61</v>
      </c>
      <c r="AL192">
        <f t="shared" si="15"/>
        <v>2125.66</v>
      </c>
      <c r="AM192">
        <f t="shared" si="16"/>
        <v>2125.66</v>
      </c>
      <c r="AN192">
        <f t="shared" si="17"/>
        <v>625.25</v>
      </c>
      <c r="AO192">
        <f t="shared" si="18"/>
        <v>625.25</v>
      </c>
      <c r="AP192">
        <f t="shared" si="19"/>
        <v>627.36200000000008</v>
      </c>
      <c r="AQ192">
        <f t="shared" si="20"/>
        <v>625.25</v>
      </c>
      <c r="AR192">
        <f t="shared" si="21"/>
        <v>625.25</v>
      </c>
      <c r="AS192">
        <f t="shared" si="22"/>
        <v>625.25</v>
      </c>
      <c r="AT192">
        <f t="shared" si="23"/>
        <v>0</v>
      </c>
      <c r="AU192">
        <f t="shared" si="24"/>
        <v>0</v>
      </c>
      <c r="AV192">
        <f t="shared" si="25"/>
        <v>1100.04</v>
      </c>
      <c r="AW192">
        <f t="shared" si="26"/>
        <v>1100.04</v>
      </c>
      <c r="AZ192">
        <f>VLOOKUP($B$2,武魂升星!$C$21:$D$27,2,0)</f>
        <v>0.48</v>
      </c>
      <c r="BA192">
        <f>VLOOKUP($B$2,武魂升星!$C$21:$D$27,2,0)</f>
        <v>0.48</v>
      </c>
      <c r="BB192">
        <f>VLOOKUP($B$2,武魂升星!$C$21:$D$27,2,0)</f>
        <v>0.48</v>
      </c>
      <c r="BC192">
        <f>VLOOKUP($B$2,武魂升星!$C$21:$D$27,2,0)</f>
        <v>0.48</v>
      </c>
      <c r="BD192">
        <f>VLOOKUP($B$2,武魂升星!$C$21:$D$27,2,0)</f>
        <v>0.48</v>
      </c>
      <c r="BE192">
        <f>VLOOKUP($B$2,武魂升星!$C$21:$D$27,2,0)</f>
        <v>0.48</v>
      </c>
      <c r="BF192">
        <f>VLOOKUP($B$2,武魂升星!$C$21:$D$27,2,0)</f>
        <v>0.48</v>
      </c>
      <c r="BG192">
        <f>VLOOKUP($B$2,武魂升星!$C$21:$D$27,2,0)</f>
        <v>0.48</v>
      </c>
      <c r="BH192">
        <f>VLOOKUP($B$2,武魂升星!$C$21:$D$27,2,0)</f>
        <v>0.48</v>
      </c>
      <c r="BI192">
        <f>VLOOKUP($B$2,武魂升星!$C$21:$D$27,2,0)</f>
        <v>0.48</v>
      </c>
      <c r="BJ192">
        <f>VLOOKUP($B$2,武魂升星!$C$21:$D$27,2,0)</f>
        <v>0.48</v>
      </c>
      <c r="BK192">
        <f>VLOOKUP($B$2,武魂升星!$C$21:$D$27,2,0)</f>
        <v>0.48</v>
      </c>
      <c r="BL192">
        <f>VLOOKUP($B$2,武魂升星!$C$21:$D$27,2,0)</f>
        <v>0.48</v>
      </c>
      <c r="BM192">
        <f>VLOOKUP($B$2,武魂升星!$C$21:$D$27,2,0)</f>
        <v>0.48</v>
      </c>
    </row>
    <row r="193" spans="2:65" x14ac:dyDescent="0.2">
      <c r="B193">
        <v>189</v>
      </c>
      <c r="D193">
        <f t="shared" si="27"/>
        <v>30297.834000000003</v>
      </c>
      <c r="E193">
        <f t="shared" si="28"/>
        <v>8793.5580000000009</v>
      </c>
      <c r="F193">
        <f t="shared" si="29"/>
        <v>2705.0039999999999</v>
      </c>
      <c r="G193">
        <f t="shared" si="30"/>
        <v>2705.0039999999999</v>
      </c>
      <c r="H193">
        <f t="shared" si="31"/>
        <v>625.25</v>
      </c>
      <c r="I193">
        <f t="shared" si="32"/>
        <v>625.25</v>
      </c>
      <c r="J193">
        <f t="shared" si="33"/>
        <v>627.36200000000008</v>
      </c>
      <c r="K193">
        <f t="shared" si="34"/>
        <v>625.25</v>
      </c>
      <c r="L193">
        <f t="shared" si="35"/>
        <v>625.25</v>
      </c>
      <c r="M193">
        <f t="shared" si="36"/>
        <v>625.25</v>
      </c>
      <c r="N193">
        <f t="shared" si="37"/>
        <v>0</v>
      </c>
      <c r="O193">
        <f t="shared" si="38"/>
        <v>0</v>
      </c>
      <c r="P193">
        <f t="shared" si="39"/>
        <v>1100.04</v>
      </c>
      <c r="Q193">
        <f t="shared" si="40"/>
        <v>1100.04</v>
      </c>
      <c r="T193">
        <f t="shared" si="41"/>
        <v>27915.608</v>
      </c>
      <c r="U193">
        <f t="shared" si="1"/>
        <v>9184.2780000000002</v>
      </c>
      <c r="V193">
        <f t="shared" si="2"/>
        <v>2407.0680000000002</v>
      </c>
      <c r="W193">
        <f t="shared" si="3"/>
        <v>2407.0680000000002</v>
      </c>
      <c r="X193">
        <f t="shared" si="4"/>
        <v>614.69000000000005</v>
      </c>
      <c r="Y193">
        <f t="shared" si="5"/>
        <v>614.69000000000005</v>
      </c>
      <c r="Z193">
        <f t="shared" si="6"/>
        <v>637.92200000000003</v>
      </c>
      <c r="AA193">
        <f t="shared" si="7"/>
        <v>635.80999999999995</v>
      </c>
      <c r="AB193">
        <f t="shared" si="8"/>
        <v>625.25</v>
      </c>
      <c r="AC193">
        <f t="shared" si="9"/>
        <v>625.25</v>
      </c>
      <c r="AD193">
        <f t="shared" si="10"/>
        <v>0</v>
      </c>
      <c r="AE193">
        <f t="shared" si="11"/>
        <v>0</v>
      </c>
      <c r="AF193">
        <f t="shared" si="12"/>
        <v>1100.04</v>
      </c>
      <c r="AG193">
        <f t="shared" si="13"/>
        <v>1100.04</v>
      </c>
      <c r="AJ193">
        <f t="shared" si="42"/>
        <v>25533.382000000005</v>
      </c>
      <c r="AK193">
        <f t="shared" si="14"/>
        <v>9582.61</v>
      </c>
      <c r="AL193">
        <f t="shared" si="15"/>
        <v>2125.66</v>
      </c>
      <c r="AM193">
        <f t="shared" si="16"/>
        <v>2125.66</v>
      </c>
      <c r="AN193">
        <f t="shared" si="17"/>
        <v>625.25</v>
      </c>
      <c r="AO193">
        <f t="shared" si="18"/>
        <v>625.25</v>
      </c>
      <c r="AP193">
        <f t="shared" si="19"/>
        <v>627.36200000000008</v>
      </c>
      <c r="AQ193">
        <f t="shared" si="20"/>
        <v>625.25</v>
      </c>
      <c r="AR193">
        <f t="shared" si="21"/>
        <v>625.25</v>
      </c>
      <c r="AS193">
        <f t="shared" si="22"/>
        <v>625.25</v>
      </c>
      <c r="AT193">
        <f t="shared" si="23"/>
        <v>0</v>
      </c>
      <c r="AU193">
        <f t="shared" si="24"/>
        <v>0</v>
      </c>
      <c r="AV193">
        <f t="shared" si="25"/>
        <v>1100.04</v>
      </c>
      <c r="AW193">
        <f t="shared" si="26"/>
        <v>1100.04</v>
      </c>
      <c r="AZ193">
        <f>VLOOKUP($B$2,武魂升星!$C$21:$D$27,2,0)</f>
        <v>0.48</v>
      </c>
      <c r="BA193">
        <f>VLOOKUP($B$2,武魂升星!$C$21:$D$27,2,0)</f>
        <v>0.48</v>
      </c>
      <c r="BB193">
        <f>VLOOKUP($B$2,武魂升星!$C$21:$D$27,2,0)</f>
        <v>0.48</v>
      </c>
      <c r="BC193">
        <f>VLOOKUP($B$2,武魂升星!$C$21:$D$27,2,0)</f>
        <v>0.48</v>
      </c>
      <c r="BD193">
        <f>VLOOKUP($B$2,武魂升星!$C$21:$D$27,2,0)</f>
        <v>0.48</v>
      </c>
      <c r="BE193">
        <f>VLOOKUP($B$2,武魂升星!$C$21:$D$27,2,0)</f>
        <v>0.48</v>
      </c>
      <c r="BF193">
        <f>VLOOKUP($B$2,武魂升星!$C$21:$D$27,2,0)</f>
        <v>0.48</v>
      </c>
      <c r="BG193">
        <f>VLOOKUP($B$2,武魂升星!$C$21:$D$27,2,0)</f>
        <v>0.48</v>
      </c>
      <c r="BH193">
        <f>VLOOKUP($B$2,武魂升星!$C$21:$D$27,2,0)</f>
        <v>0.48</v>
      </c>
      <c r="BI193">
        <f>VLOOKUP($B$2,武魂升星!$C$21:$D$27,2,0)</f>
        <v>0.48</v>
      </c>
      <c r="BJ193">
        <f>VLOOKUP($B$2,武魂升星!$C$21:$D$27,2,0)</f>
        <v>0.48</v>
      </c>
      <c r="BK193">
        <f>VLOOKUP($B$2,武魂升星!$C$21:$D$27,2,0)</f>
        <v>0.48</v>
      </c>
      <c r="BL193">
        <f>VLOOKUP($B$2,武魂升星!$C$21:$D$27,2,0)</f>
        <v>0.48</v>
      </c>
      <c r="BM193">
        <f>VLOOKUP($B$2,武魂升星!$C$21:$D$27,2,0)</f>
        <v>0.48</v>
      </c>
    </row>
    <row r="194" spans="2:65" x14ac:dyDescent="0.2">
      <c r="B194">
        <v>190</v>
      </c>
      <c r="D194">
        <f t="shared" si="27"/>
        <v>30297.834000000003</v>
      </c>
      <c r="E194">
        <f t="shared" si="28"/>
        <v>8793.5580000000009</v>
      </c>
      <c r="F194">
        <f t="shared" si="29"/>
        <v>2705.0039999999999</v>
      </c>
      <c r="G194">
        <f t="shared" si="30"/>
        <v>2705.0039999999999</v>
      </c>
      <c r="H194">
        <f t="shared" si="31"/>
        <v>625.25</v>
      </c>
      <c r="I194">
        <f t="shared" si="32"/>
        <v>625.25</v>
      </c>
      <c r="J194">
        <f t="shared" si="33"/>
        <v>627.36200000000008</v>
      </c>
      <c r="K194">
        <f t="shared" si="34"/>
        <v>625.25</v>
      </c>
      <c r="L194">
        <f t="shared" si="35"/>
        <v>625.25</v>
      </c>
      <c r="M194">
        <f t="shared" si="36"/>
        <v>625.25</v>
      </c>
      <c r="N194">
        <f t="shared" si="37"/>
        <v>0</v>
      </c>
      <c r="O194">
        <f t="shared" si="38"/>
        <v>0</v>
      </c>
      <c r="P194">
        <f t="shared" si="39"/>
        <v>1100.04</v>
      </c>
      <c r="Q194">
        <f t="shared" si="40"/>
        <v>1100.04</v>
      </c>
      <c r="T194">
        <f t="shared" si="41"/>
        <v>27915.608</v>
      </c>
      <c r="U194">
        <f t="shared" si="1"/>
        <v>9184.2780000000002</v>
      </c>
      <c r="V194">
        <f t="shared" si="2"/>
        <v>2407.0680000000002</v>
      </c>
      <c r="W194">
        <f t="shared" si="3"/>
        <v>2407.0680000000002</v>
      </c>
      <c r="X194">
        <f t="shared" si="4"/>
        <v>614.69000000000005</v>
      </c>
      <c r="Y194">
        <f t="shared" si="5"/>
        <v>614.69000000000005</v>
      </c>
      <c r="Z194">
        <f t="shared" si="6"/>
        <v>637.92200000000003</v>
      </c>
      <c r="AA194">
        <f t="shared" si="7"/>
        <v>635.80999999999995</v>
      </c>
      <c r="AB194">
        <f t="shared" si="8"/>
        <v>625.25</v>
      </c>
      <c r="AC194">
        <f t="shared" si="9"/>
        <v>625.25</v>
      </c>
      <c r="AD194">
        <f t="shared" si="10"/>
        <v>0</v>
      </c>
      <c r="AE194">
        <f t="shared" si="11"/>
        <v>0</v>
      </c>
      <c r="AF194">
        <f t="shared" si="12"/>
        <v>1100.04</v>
      </c>
      <c r="AG194">
        <f t="shared" si="13"/>
        <v>1100.04</v>
      </c>
      <c r="AJ194">
        <f t="shared" si="42"/>
        <v>25533.382000000005</v>
      </c>
      <c r="AK194">
        <f t="shared" si="14"/>
        <v>9582.61</v>
      </c>
      <c r="AL194">
        <f t="shared" si="15"/>
        <v>2125.66</v>
      </c>
      <c r="AM194">
        <f t="shared" si="16"/>
        <v>2125.66</v>
      </c>
      <c r="AN194">
        <f t="shared" si="17"/>
        <v>625.25</v>
      </c>
      <c r="AO194">
        <f t="shared" si="18"/>
        <v>625.25</v>
      </c>
      <c r="AP194">
        <f t="shared" si="19"/>
        <v>627.36200000000008</v>
      </c>
      <c r="AQ194">
        <f t="shared" si="20"/>
        <v>625.25</v>
      </c>
      <c r="AR194">
        <f t="shared" si="21"/>
        <v>625.25</v>
      </c>
      <c r="AS194">
        <f t="shared" si="22"/>
        <v>625.25</v>
      </c>
      <c r="AT194">
        <f t="shared" si="23"/>
        <v>0</v>
      </c>
      <c r="AU194">
        <f t="shared" si="24"/>
        <v>0</v>
      </c>
      <c r="AV194">
        <f t="shared" si="25"/>
        <v>1100.04</v>
      </c>
      <c r="AW194">
        <f t="shared" si="26"/>
        <v>1100.04</v>
      </c>
      <c r="AZ194">
        <f>VLOOKUP($B$2,武魂升星!$C$21:$D$27,2,0)</f>
        <v>0.48</v>
      </c>
      <c r="BA194">
        <f>VLOOKUP($B$2,武魂升星!$C$21:$D$27,2,0)</f>
        <v>0.48</v>
      </c>
      <c r="BB194">
        <f>VLOOKUP($B$2,武魂升星!$C$21:$D$27,2,0)</f>
        <v>0.48</v>
      </c>
      <c r="BC194">
        <f>VLOOKUP($B$2,武魂升星!$C$21:$D$27,2,0)</f>
        <v>0.48</v>
      </c>
      <c r="BD194">
        <f>VLOOKUP($B$2,武魂升星!$C$21:$D$27,2,0)</f>
        <v>0.48</v>
      </c>
      <c r="BE194">
        <f>VLOOKUP($B$2,武魂升星!$C$21:$D$27,2,0)</f>
        <v>0.48</v>
      </c>
      <c r="BF194">
        <f>VLOOKUP($B$2,武魂升星!$C$21:$D$27,2,0)</f>
        <v>0.48</v>
      </c>
      <c r="BG194">
        <f>VLOOKUP($B$2,武魂升星!$C$21:$D$27,2,0)</f>
        <v>0.48</v>
      </c>
      <c r="BH194">
        <f>VLOOKUP($B$2,武魂升星!$C$21:$D$27,2,0)</f>
        <v>0.48</v>
      </c>
      <c r="BI194">
        <f>VLOOKUP($B$2,武魂升星!$C$21:$D$27,2,0)</f>
        <v>0.48</v>
      </c>
      <c r="BJ194">
        <f>VLOOKUP($B$2,武魂升星!$C$21:$D$27,2,0)</f>
        <v>0.48</v>
      </c>
      <c r="BK194">
        <f>VLOOKUP($B$2,武魂升星!$C$21:$D$27,2,0)</f>
        <v>0.48</v>
      </c>
      <c r="BL194">
        <f>VLOOKUP($B$2,武魂升星!$C$21:$D$27,2,0)</f>
        <v>0.48</v>
      </c>
      <c r="BM194">
        <f>VLOOKUP($B$2,武魂升星!$C$21:$D$27,2,0)</f>
        <v>0.48</v>
      </c>
    </row>
    <row r="195" spans="2:65" x14ac:dyDescent="0.2">
      <c r="B195">
        <v>191</v>
      </c>
      <c r="D195">
        <f t="shared" si="27"/>
        <v>30297.834000000003</v>
      </c>
      <c r="E195">
        <f t="shared" si="28"/>
        <v>8793.5580000000009</v>
      </c>
      <c r="F195">
        <f t="shared" si="29"/>
        <v>2705.0039999999999</v>
      </c>
      <c r="G195">
        <f t="shared" si="30"/>
        <v>2705.0039999999999</v>
      </c>
      <c r="H195">
        <f t="shared" si="31"/>
        <v>625.25</v>
      </c>
      <c r="I195">
        <f t="shared" si="32"/>
        <v>625.25</v>
      </c>
      <c r="J195">
        <f t="shared" si="33"/>
        <v>627.36200000000008</v>
      </c>
      <c r="K195">
        <f t="shared" si="34"/>
        <v>625.25</v>
      </c>
      <c r="L195">
        <f t="shared" si="35"/>
        <v>625.25</v>
      </c>
      <c r="M195">
        <f t="shared" si="36"/>
        <v>625.25</v>
      </c>
      <c r="N195">
        <f t="shared" si="37"/>
        <v>0</v>
      </c>
      <c r="O195">
        <f t="shared" si="38"/>
        <v>0</v>
      </c>
      <c r="P195">
        <f t="shared" si="39"/>
        <v>1100.04</v>
      </c>
      <c r="Q195">
        <f t="shared" si="40"/>
        <v>1100.04</v>
      </c>
      <c r="T195">
        <f t="shared" si="41"/>
        <v>27915.608</v>
      </c>
      <c r="U195">
        <f t="shared" si="1"/>
        <v>9184.2780000000002</v>
      </c>
      <c r="V195">
        <f t="shared" si="2"/>
        <v>2407.0680000000002</v>
      </c>
      <c r="W195">
        <f t="shared" si="3"/>
        <v>2407.0680000000002</v>
      </c>
      <c r="X195">
        <f t="shared" si="4"/>
        <v>614.69000000000005</v>
      </c>
      <c r="Y195">
        <f t="shared" si="5"/>
        <v>614.69000000000005</v>
      </c>
      <c r="Z195">
        <f t="shared" si="6"/>
        <v>637.92200000000003</v>
      </c>
      <c r="AA195">
        <f t="shared" si="7"/>
        <v>635.80999999999995</v>
      </c>
      <c r="AB195">
        <f t="shared" si="8"/>
        <v>625.25</v>
      </c>
      <c r="AC195">
        <f t="shared" si="9"/>
        <v>625.25</v>
      </c>
      <c r="AD195">
        <f t="shared" si="10"/>
        <v>0</v>
      </c>
      <c r="AE195">
        <f t="shared" si="11"/>
        <v>0</v>
      </c>
      <c r="AF195">
        <f t="shared" si="12"/>
        <v>1100.04</v>
      </c>
      <c r="AG195">
        <f t="shared" si="13"/>
        <v>1100.04</v>
      </c>
      <c r="AJ195">
        <f t="shared" si="42"/>
        <v>25533.382000000005</v>
      </c>
      <c r="AK195">
        <f t="shared" si="14"/>
        <v>9582.61</v>
      </c>
      <c r="AL195">
        <f t="shared" si="15"/>
        <v>2125.66</v>
      </c>
      <c r="AM195">
        <f t="shared" si="16"/>
        <v>2125.66</v>
      </c>
      <c r="AN195">
        <f t="shared" si="17"/>
        <v>625.25</v>
      </c>
      <c r="AO195">
        <f t="shared" si="18"/>
        <v>625.25</v>
      </c>
      <c r="AP195">
        <f t="shared" si="19"/>
        <v>627.36200000000008</v>
      </c>
      <c r="AQ195">
        <f t="shared" si="20"/>
        <v>625.25</v>
      </c>
      <c r="AR195">
        <f t="shared" si="21"/>
        <v>625.25</v>
      </c>
      <c r="AS195">
        <f t="shared" si="22"/>
        <v>625.25</v>
      </c>
      <c r="AT195">
        <f t="shared" si="23"/>
        <v>0</v>
      </c>
      <c r="AU195">
        <f t="shared" si="24"/>
        <v>0</v>
      </c>
      <c r="AV195">
        <f t="shared" si="25"/>
        <v>1100.04</v>
      </c>
      <c r="AW195">
        <f t="shared" si="26"/>
        <v>1100.04</v>
      </c>
      <c r="AZ195">
        <f>VLOOKUP($B$2,武魂升星!$C$21:$D$27,2,0)</f>
        <v>0.48</v>
      </c>
      <c r="BA195">
        <f>VLOOKUP($B$2,武魂升星!$C$21:$D$27,2,0)</f>
        <v>0.48</v>
      </c>
      <c r="BB195">
        <f>VLOOKUP($B$2,武魂升星!$C$21:$D$27,2,0)</f>
        <v>0.48</v>
      </c>
      <c r="BC195">
        <f>VLOOKUP($B$2,武魂升星!$C$21:$D$27,2,0)</f>
        <v>0.48</v>
      </c>
      <c r="BD195">
        <f>VLOOKUP($B$2,武魂升星!$C$21:$D$27,2,0)</f>
        <v>0.48</v>
      </c>
      <c r="BE195">
        <f>VLOOKUP($B$2,武魂升星!$C$21:$D$27,2,0)</f>
        <v>0.48</v>
      </c>
      <c r="BF195">
        <f>VLOOKUP($B$2,武魂升星!$C$21:$D$27,2,0)</f>
        <v>0.48</v>
      </c>
      <c r="BG195">
        <f>VLOOKUP($B$2,武魂升星!$C$21:$D$27,2,0)</f>
        <v>0.48</v>
      </c>
      <c r="BH195">
        <f>VLOOKUP($B$2,武魂升星!$C$21:$D$27,2,0)</f>
        <v>0.48</v>
      </c>
      <c r="BI195">
        <f>VLOOKUP($B$2,武魂升星!$C$21:$D$27,2,0)</f>
        <v>0.48</v>
      </c>
      <c r="BJ195">
        <f>VLOOKUP($B$2,武魂升星!$C$21:$D$27,2,0)</f>
        <v>0.48</v>
      </c>
      <c r="BK195">
        <f>VLOOKUP($B$2,武魂升星!$C$21:$D$27,2,0)</f>
        <v>0.48</v>
      </c>
      <c r="BL195">
        <f>VLOOKUP($B$2,武魂升星!$C$21:$D$27,2,0)</f>
        <v>0.48</v>
      </c>
      <c r="BM195">
        <f>VLOOKUP($B$2,武魂升星!$C$21:$D$27,2,0)</f>
        <v>0.48</v>
      </c>
    </row>
    <row r="196" spans="2:65" x14ac:dyDescent="0.2">
      <c r="B196">
        <v>192</v>
      </c>
      <c r="D196">
        <f t="shared" si="27"/>
        <v>30297.834000000003</v>
      </c>
      <c r="E196">
        <f t="shared" si="28"/>
        <v>8793.5580000000009</v>
      </c>
      <c r="F196">
        <f t="shared" si="29"/>
        <v>2705.0039999999999</v>
      </c>
      <c r="G196">
        <f t="shared" si="30"/>
        <v>2705.0039999999999</v>
      </c>
      <c r="H196">
        <f t="shared" si="31"/>
        <v>625.25</v>
      </c>
      <c r="I196">
        <f t="shared" si="32"/>
        <v>625.25</v>
      </c>
      <c r="J196">
        <f t="shared" si="33"/>
        <v>627.36200000000008</v>
      </c>
      <c r="K196">
        <f t="shared" si="34"/>
        <v>625.25</v>
      </c>
      <c r="L196">
        <f t="shared" si="35"/>
        <v>625.25</v>
      </c>
      <c r="M196">
        <f t="shared" si="36"/>
        <v>625.25</v>
      </c>
      <c r="N196">
        <f t="shared" si="37"/>
        <v>0</v>
      </c>
      <c r="O196">
        <f t="shared" si="38"/>
        <v>0</v>
      </c>
      <c r="P196">
        <f t="shared" si="39"/>
        <v>1100.04</v>
      </c>
      <c r="Q196">
        <f t="shared" si="40"/>
        <v>1100.04</v>
      </c>
      <c r="T196">
        <f t="shared" si="41"/>
        <v>27915.608</v>
      </c>
      <c r="U196">
        <f t="shared" si="1"/>
        <v>9184.2780000000002</v>
      </c>
      <c r="V196">
        <f t="shared" si="2"/>
        <v>2407.0680000000002</v>
      </c>
      <c r="W196">
        <f t="shared" si="3"/>
        <v>2407.0680000000002</v>
      </c>
      <c r="X196">
        <f t="shared" si="4"/>
        <v>614.69000000000005</v>
      </c>
      <c r="Y196">
        <f t="shared" si="5"/>
        <v>614.69000000000005</v>
      </c>
      <c r="Z196">
        <f t="shared" si="6"/>
        <v>637.92200000000003</v>
      </c>
      <c r="AA196">
        <f t="shared" si="7"/>
        <v>635.80999999999995</v>
      </c>
      <c r="AB196">
        <f t="shared" si="8"/>
        <v>625.25</v>
      </c>
      <c r="AC196">
        <f t="shared" si="9"/>
        <v>625.25</v>
      </c>
      <c r="AD196">
        <f t="shared" si="10"/>
        <v>0</v>
      </c>
      <c r="AE196">
        <f t="shared" si="11"/>
        <v>0</v>
      </c>
      <c r="AF196">
        <f t="shared" si="12"/>
        <v>1100.04</v>
      </c>
      <c r="AG196">
        <f t="shared" si="13"/>
        <v>1100.04</v>
      </c>
      <c r="AJ196">
        <f t="shared" si="42"/>
        <v>25533.382000000005</v>
      </c>
      <c r="AK196">
        <f t="shared" si="14"/>
        <v>9582.61</v>
      </c>
      <c r="AL196">
        <f t="shared" si="15"/>
        <v>2125.66</v>
      </c>
      <c r="AM196">
        <f t="shared" si="16"/>
        <v>2125.66</v>
      </c>
      <c r="AN196">
        <f t="shared" si="17"/>
        <v>625.25</v>
      </c>
      <c r="AO196">
        <f t="shared" si="18"/>
        <v>625.25</v>
      </c>
      <c r="AP196">
        <f t="shared" si="19"/>
        <v>627.36200000000008</v>
      </c>
      <c r="AQ196">
        <f t="shared" si="20"/>
        <v>625.25</v>
      </c>
      <c r="AR196">
        <f t="shared" si="21"/>
        <v>625.25</v>
      </c>
      <c r="AS196">
        <f t="shared" si="22"/>
        <v>625.25</v>
      </c>
      <c r="AT196">
        <f t="shared" si="23"/>
        <v>0</v>
      </c>
      <c r="AU196">
        <f t="shared" si="24"/>
        <v>0</v>
      </c>
      <c r="AV196">
        <f t="shared" si="25"/>
        <v>1100.04</v>
      </c>
      <c r="AW196">
        <f t="shared" si="26"/>
        <v>1100.04</v>
      </c>
      <c r="AZ196">
        <f>VLOOKUP($B$2,武魂升星!$C$21:$D$27,2,0)</f>
        <v>0.48</v>
      </c>
      <c r="BA196">
        <f>VLOOKUP($B$2,武魂升星!$C$21:$D$27,2,0)</f>
        <v>0.48</v>
      </c>
      <c r="BB196">
        <f>VLOOKUP($B$2,武魂升星!$C$21:$D$27,2,0)</f>
        <v>0.48</v>
      </c>
      <c r="BC196">
        <f>VLOOKUP($B$2,武魂升星!$C$21:$D$27,2,0)</f>
        <v>0.48</v>
      </c>
      <c r="BD196">
        <f>VLOOKUP($B$2,武魂升星!$C$21:$D$27,2,0)</f>
        <v>0.48</v>
      </c>
      <c r="BE196">
        <f>VLOOKUP($B$2,武魂升星!$C$21:$D$27,2,0)</f>
        <v>0.48</v>
      </c>
      <c r="BF196">
        <f>VLOOKUP($B$2,武魂升星!$C$21:$D$27,2,0)</f>
        <v>0.48</v>
      </c>
      <c r="BG196">
        <f>VLOOKUP($B$2,武魂升星!$C$21:$D$27,2,0)</f>
        <v>0.48</v>
      </c>
      <c r="BH196">
        <f>VLOOKUP($B$2,武魂升星!$C$21:$D$27,2,0)</f>
        <v>0.48</v>
      </c>
      <c r="BI196">
        <f>VLOOKUP($B$2,武魂升星!$C$21:$D$27,2,0)</f>
        <v>0.48</v>
      </c>
      <c r="BJ196">
        <f>VLOOKUP($B$2,武魂升星!$C$21:$D$27,2,0)</f>
        <v>0.48</v>
      </c>
      <c r="BK196">
        <f>VLOOKUP($B$2,武魂升星!$C$21:$D$27,2,0)</f>
        <v>0.48</v>
      </c>
      <c r="BL196">
        <f>VLOOKUP($B$2,武魂升星!$C$21:$D$27,2,0)</f>
        <v>0.48</v>
      </c>
      <c r="BM196">
        <f>VLOOKUP($B$2,武魂升星!$C$21:$D$27,2,0)</f>
        <v>0.48</v>
      </c>
    </row>
    <row r="197" spans="2:65" x14ac:dyDescent="0.2">
      <c r="B197">
        <v>193</v>
      </c>
      <c r="D197">
        <f t="shared" si="27"/>
        <v>30297.834000000003</v>
      </c>
      <c r="E197">
        <f t="shared" si="28"/>
        <v>8793.5580000000009</v>
      </c>
      <c r="F197">
        <f t="shared" si="29"/>
        <v>2705.0039999999999</v>
      </c>
      <c r="G197">
        <f t="shared" si="30"/>
        <v>2705.0039999999999</v>
      </c>
      <c r="H197">
        <f t="shared" si="31"/>
        <v>625.25</v>
      </c>
      <c r="I197">
        <f t="shared" si="32"/>
        <v>625.25</v>
      </c>
      <c r="J197">
        <f t="shared" si="33"/>
        <v>627.36200000000008</v>
      </c>
      <c r="K197">
        <f t="shared" si="34"/>
        <v>625.25</v>
      </c>
      <c r="L197">
        <f t="shared" si="35"/>
        <v>625.25</v>
      </c>
      <c r="M197">
        <f t="shared" si="36"/>
        <v>625.25</v>
      </c>
      <c r="N197">
        <f t="shared" si="37"/>
        <v>0</v>
      </c>
      <c r="O197">
        <f t="shared" si="38"/>
        <v>0</v>
      </c>
      <c r="P197">
        <f t="shared" si="39"/>
        <v>1100.04</v>
      </c>
      <c r="Q197">
        <f t="shared" si="40"/>
        <v>1100.04</v>
      </c>
      <c r="T197">
        <f t="shared" si="41"/>
        <v>27915.608</v>
      </c>
      <c r="U197">
        <f t="shared" si="1"/>
        <v>9184.2780000000002</v>
      </c>
      <c r="V197">
        <f t="shared" si="2"/>
        <v>2407.0680000000002</v>
      </c>
      <c r="W197">
        <f t="shared" si="3"/>
        <v>2407.0680000000002</v>
      </c>
      <c r="X197">
        <f t="shared" si="4"/>
        <v>614.69000000000005</v>
      </c>
      <c r="Y197">
        <f t="shared" si="5"/>
        <v>614.69000000000005</v>
      </c>
      <c r="Z197">
        <f t="shared" si="6"/>
        <v>637.92200000000003</v>
      </c>
      <c r="AA197">
        <f t="shared" si="7"/>
        <v>635.80999999999995</v>
      </c>
      <c r="AB197">
        <f t="shared" si="8"/>
        <v>625.25</v>
      </c>
      <c r="AC197">
        <f t="shared" si="9"/>
        <v>625.25</v>
      </c>
      <c r="AD197">
        <f t="shared" si="10"/>
        <v>0</v>
      </c>
      <c r="AE197">
        <f t="shared" si="11"/>
        <v>0</v>
      </c>
      <c r="AF197">
        <f t="shared" si="12"/>
        <v>1100.04</v>
      </c>
      <c r="AG197">
        <f t="shared" si="13"/>
        <v>1100.04</v>
      </c>
      <c r="AJ197">
        <f t="shared" si="42"/>
        <v>25533.382000000005</v>
      </c>
      <c r="AK197">
        <f t="shared" si="14"/>
        <v>9582.61</v>
      </c>
      <c r="AL197">
        <f t="shared" si="15"/>
        <v>2125.66</v>
      </c>
      <c r="AM197">
        <f t="shared" si="16"/>
        <v>2125.66</v>
      </c>
      <c r="AN197">
        <f t="shared" si="17"/>
        <v>625.25</v>
      </c>
      <c r="AO197">
        <f t="shared" si="18"/>
        <v>625.25</v>
      </c>
      <c r="AP197">
        <f t="shared" si="19"/>
        <v>627.36200000000008</v>
      </c>
      <c r="AQ197">
        <f t="shared" si="20"/>
        <v>625.25</v>
      </c>
      <c r="AR197">
        <f t="shared" si="21"/>
        <v>625.25</v>
      </c>
      <c r="AS197">
        <f t="shared" si="22"/>
        <v>625.25</v>
      </c>
      <c r="AT197">
        <f t="shared" si="23"/>
        <v>0</v>
      </c>
      <c r="AU197">
        <f t="shared" si="24"/>
        <v>0</v>
      </c>
      <c r="AV197">
        <f t="shared" si="25"/>
        <v>1100.04</v>
      </c>
      <c r="AW197">
        <f t="shared" si="26"/>
        <v>1100.04</v>
      </c>
      <c r="AZ197">
        <f>VLOOKUP($B$2,武魂升星!$C$21:$D$27,2,0)</f>
        <v>0.48</v>
      </c>
      <c r="BA197">
        <f>VLOOKUP($B$2,武魂升星!$C$21:$D$27,2,0)</f>
        <v>0.48</v>
      </c>
      <c r="BB197">
        <f>VLOOKUP($B$2,武魂升星!$C$21:$D$27,2,0)</f>
        <v>0.48</v>
      </c>
      <c r="BC197">
        <f>VLOOKUP($B$2,武魂升星!$C$21:$D$27,2,0)</f>
        <v>0.48</v>
      </c>
      <c r="BD197">
        <f>VLOOKUP($B$2,武魂升星!$C$21:$D$27,2,0)</f>
        <v>0.48</v>
      </c>
      <c r="BE197">
        <f>VLOOKUP($B$2,武魂升星!$C$21:$D$27,2,0)</f>
        <v>0.48</v>
      </c>
      <c r="BF197">
        <f>VLOOKUP($B$2,武魂升星!$C$21:$D$27,2,0)</f>
        <v>0.48</v>
      </c>
      <c r="BG197">
        <f>VLOOKUP($B$2,武魂升星!$C$21:$D$27,2,0)</f>
        <v>0.48</v>
      </c>
      <c r="BH197">
        <f>VLOOKUP($B$2,武魂升星!$C$21:$D$27,2,0)</f>
        <v>0.48</v>
      </c>
      <c r="BI197">
        <f>VLOOKUP($B$2,武魂升星!$C$21:$D$27,2,0)</f>
        <v>0.48</v>
      </c>
      <c r="BJ197">
        <f>VLOOKUP($B$2,武魂升星!$C$21:$D$27,2,0)</f>
        <v>0.48</v>
      </c>
      <c r="BK197">
        <f>VLOOKUP($B$2,武魂升星!$C$21:$D$27,2,0)</f>
        <v>0.48</v>
      </c>
      <c r="BL197">
        <f>VLOOKUP($B$2,武魂升星!$C$21:$D$27,2,0)</f>
        <v>0.48</v>
      </c>
      <c r="BM197">
        <f>VLOOKUP($B$2,武魂升星!$C$21:$D$27,2,0)</f>
        <v>0.48</v>
      </c>
    </row>
    <row r="198" spans="2:65" x14ac:dyDescent="0.2">
      <c r="B198">
        <v>194</v>
      </c>
      <c r="D198">
        <f t="shared" si="27"/>
        <v>30297.834000000003</v>
      </c>
      <c r="E198">
        <f t="shared" si="28"/>
        <v>8793.5580000000009</v>
      </c>
      <c r="F198">
        <f t="shared" si="29"/>
        <v>2705.0039999999999</v>
      </c>
      <c r="G198">
        <f t="shared" si="30"/>
        <v>2705.0039999999999</v>
      </c>
      <c r="H198">
        <f t="shared" si="31"/>
        <v>625.25</v>
      </c>
      <c r="I198">
        <f t="shared" si="32"/>
        <v>625.25</v>
      </c>
      <c r="J198">
        <f t="shared" si="33"/>
        <v>627.36200000000008</v>
      </c>
      <c r="K198">
        <f t="shared" si="34"/>
        <v>625.25</v>
      </c>
      <c r="L198">
        <f t="shared" si="35"/>
        <v>625.25</v>
      </c>
      <c r="M198">
        <f t="shared" si="36"/>
        <v>625.25</v>
      </c>
      <c r="N198">
        <f t="shared" si="37"/>
        <v>0</v>
      </c>
      <c r="O198">
        <f t="shared" si="38"/>
        <v>0</v>
      </c>
      <c r="P198">
        <f t="shared" si="39"/>
        <v>1100.04</v>
      </c>
      <c r="Q198">
        <f t="shared" si="40"/>
        <v>1100.04</v>
      </c>
      <c r="T198">
        <f t="shared" si="41"/>
        <v>27915.608</v>
      </c>
      <c r="U198">
        <f t="shared" si="1"/>
        <v>9184.2780000000002</v>
      </c>
      <c r="V198">
        <f t="shared" si="2"/>
        <v>2407.0680000000002</v>
      </c>
      <c r="W198">
        <f t="shared" si="3"/>
        <v>2407.0680000000002</v>
      </c>
      <c r="X198">
        <f t="shared" si="4"/>
        <v>614.69000000000005</v>
      </c>
      <c r="Y198">
        <f t="shared" si="5"/>
        <v>614.69000000000005</v>
      </c>
      <c r="Z198">
        <f t="shared" si="6"/>
        <v>637.92200000000003</v>
      </c>
      <c r="AA198">
        <f t="shared" si="7"/>
        <v>635.80999999999995</v>
      </c>
      <c r="AB198">
        <f t="shared" si="8"/>
        <v>625.25</v>
      </c>
      <c r="AC198">
        <f t="shared" si="9"/>
        <v>625.25</v>
      </c>
      <c r="AD198">
        <f t="shared" si="10"/>
        <v>0</v>
      </c>
      <c r="AE198">
        <f t="shared" si="11"/>
        <v>0</v>
      </c>
      <c r="AF198">
        <f t="shared" si="12"/>
        <v>1100.04</v>
      </c>
      <c r="AG198">
        <f t="shared" si="13"/>
        <v>1100.04</v>
      </c>
      <c r="AJ198">
        <f t="shared" si="42"/>
        <v>25533.382000000005</v>
      </c>
      <c r="AK198">
        <f t="shared" si="14"/>
        <v>9582.61</v>
      </c>
      <c r="AL198">
        <f t="shared" si="15"/>
        <v>2125.66</v>
      </c>
      <c r="AM198">
        <f t="shared" si="16"/>
        <v>2125.66</v>
      </c>
      <c r="AN198">
        <f t="shared" si="17"/>
        <v>625.25</v>
      </c>
      <c r="AO198">
        <f t="shared" si="18"/>
        <v>625.25</v>
      </c>
      <c r="AP198">
        <f t="shared" si="19"/>
        <v>627.36200000000008</v>
      </c>
      <c r="AQ198">
        <f t="shared" si="20"/>
        <v>625.25</v>
      </c>
      <c r="AR198">
        <f t="shared" si="21"/>
        <v>625.25</v>
      </c>
      <c r="AS198">
        <f t="shared" si="22"/>
        <v>625.25</v>
      </c>
      <c r="AT198">
        <f t="shared" si="23"/>
        <v>0</v>
      </c>
      <c r="AU198">
        <f t="shared" si="24"/>
        <v>0</v>
      </c>
      <c r="AV198">
        <f t="shared" si="25"/>
        <v>1100.04</v>
      </c>
      <c r="AW198">
        <f t="shared" si="26"/>
        <v>1100.04</v>
      </c>
      <c r="AZ198">
        <f>VLOOKUP($B$2,武魂升星!$C$21:$D$27,2,0)</f>
        <v>0.48</v>
      </c>
      <c r="BA198">
        <f>VLOOKUP($B$2,武魂升星!$C$21:$D$27,2,0)</f>
        <v>0.48</v>
      </c>
      <c r="BB198">
        <f>VLOOKUP($B$2,武魂升星!$C$21:$D$27,2,0)</f>
        <v>0.48</v>
      </c>
      <c r="BC198">
        <f>VLOOKUP($B$2,武魂升星!$C$21:$D$27,2,0)</f>
        <v>0.48</v>
      </c>
      <c r="BD198">
        <f>VLOOKUP($B$2,武魂升星!$C$21:$D$27,2,0)</f>
        <v>0.48</v>
      </c>
      <c r="BE198">
        <f>VLOOKUP($B$2,武魂升星!$C$21:$D$27,2,0)</f>
        <v>0.48</v>
      </c>
      <c r="BF198">
        <f>VLOOKUP($B$2,武魂升星!$C$21:$D$27,2,0)</f>
        <v>0.48</v>
      </c>
      <c r="BG198">
        <f>VLOOKUP($B$2,武魂升星!$C$21:$D$27,2,0)</f>
        <v>0.48</v>
      </c>
      <c r="BH198">
        <f>VLOOKUP($B$2,武魂升星!$C$21:$D$27,2,0)</f>
        <v>0.48</v>
      </c>
      <c r="BI198">
        <f>VLOOKUP($B$2,武魂升星!$C$21:$D$27,2,0)</f>
        <v>0.48</v>
      </c>
      <c r="BJ198">
        <f>VLOOKUP($B$2,武魂升星!$C$21:$D$27,2,0)</f>
        <v>0.48</v>
      </c>
      <c r="BK198">
        <f>VLOOKUP($B$2,武魂升星!$C$21:$D$27,2,0)</f>
        <v>0.48</v>
      </c>
      <c r="BL198">
        <f>VLOOKUP($B$2,武魂升星!$C$21:$D$27,2,0)</f>
        <v>0.48</v>
      </c>
      <c r="BM198">
        <f>VLOOKUP($B$2,武魂升星!$C$21:$D$27,2,0)</f>
        <v>0.48</v>
      </c>
    </row>
    <row r="199" spans="2:65" x14ac:dyDescent="0.2">
      <c r="B199">
        <v>195</v>
      </c>
      <c r="D199">
        <f t="shared" si="27"/>
        <v>30297.834000000003</v>
      </c>
      <c r="E199">
        <f t="shared" si="28"/>
        <v>8793.5580000000009</v>
      </c>
      <c r="F199">
        <f t="shared" si="29"/>
        <v>2705.0039999999999</v>
      </c>
      <c r="G199">
        <f t="shared" si="30"/>
        <v>2705.0039999999999</v>
      </c>
      <c r="H199">
        <f t="shared" si="31"/>
        <v>625.25</v>
      </c>
      <c r="I199">
        <f t="shared" si="32"/>
        <v>625.25</v>
      </c>
      <c r="J199">
        <f t="shared" si="33"/>
        <v>627.36200000000008</v>
      </c>
      <c r="K199">
        <f t="shared" si="34"/>
        <v>625.25</v>
      </c>
      <c r="L199">
        <f t="shared" si="35"/>
        <v>625.25</v>
      </c>
      <c r="M199">
        <f t="shared" si="36"/>
        <v>625.25</v>
      </c>
      <c r="N199">
        <f t="shared" si="37"/>
        <v>0</v>
      </c>
      <c r="O199">
        <f t="shared" si="38"/>
        <v>0</v>
      </c>
      <c r="P199">
        <f t="shared" si="39"/>
        <v>1100.04</v>
      </c>
      <c r="Q199">
        <f t="shared" si="40"/>
        <v>1100.04</v>
      </c>
      <c r="T199">
        <f t="shared" si="41"/>
        <v>27915.608</v>
      </c>
      <c r="U199">
        <f t="shared" si="1"/>
        <v>9184.2780000000002</v>
      </c>
      <c r="V199">
        <f t="shared" si="2"/>
        <v>2407.0680000000002</v>
      </c>
      <c r="W199">
        <f t="shared" si="3"/>
        <v>2407.0680000000002</v>
      </c>
      <c r="X199">
        <f t="shared" si="4"/>
        <v>614.69000000000005</v>
      </c>
      <c r="Y199">
        <f t="shared" si="5"/>
        <v>614.69000000000005</v>
      </c>
      <c r="Z199">
        <f t="shared" si="6"/>
        <v>637.92200000000003</v>
      </c>
      <c r="AA199">
        <f t="shared" si="7"/>
        <v>635.80999999999995</v>
      </c>
      <c r="AB199">
        <f t="shared" si="8"/>
        <v>625.25</v>
      </c>
      <c r="AC199">
        <f t="shared" si="9"/>
        <v>625.25</v>
      </c>
      <c r="AD199">
        <f t="shared" si="10"/>
        <v>0</v>
      </c>
      <c r="AE199">
        <f t="shared" si="11"/>
        <v>0</v>
      </c>
      <c r="AF199">
        <f t="shared" si="12"/>
        <v>1100.04</v>
      </c>
      <c r="AG199">
        <f t="shared" si="13"/>
        <v>1100.04</v>
      </c>
      <c r="AJ199">
        <f t="shared" si="42"/>
        <v>25533.382000000005</v>
      </c>
      <c r="AK199">
        <f t="shared" si="14"/>
        <v>9582.61</v>
      </c>
      <c r="AL199">
        <f t="shared" si="15"/>
        <v>2125.66</v>
      </c>
      <c r="AM199">
        <f t="shared" si="16"/>
        <v>2125.66</v>
      </c>
      <c r="AN199">
        <f t="shared" si="17"/>
        <v>625.25</v>
      </c>
      <c r="AO199">
        <f t="shared" si="18"/>
        <v>625.25</v>
      </c>
      <c r="AP199">
        <f t="shared" si="19"/>
        <v>627.36200000000008</v>
      </c>
      <c r="AQ199">
        <f t="shared" si="20"/>
        <v>625.25</v>
      </c>
      <c r="AR199">
        <f t="shared" si="21"/>
        <v>625.25</v>
      </c>
      <c r="AS199">
        <f t="shared" si="22"/>
        <v>625.25</v>
      </c>
      <c r="AT199">
        <f t="shared" si="23"/>
        <v>0</v>
      </c>
      <c r="AU199">
        <f t="shared" si="24"/>
        <v>0</v>
      </c>
      <c r="AV199">
        <f t="shared" si="25"/>
        <v>1100.04</v>
      </c>
      <c r="AW199">
        <f t="shared" si="26"/>
        <v>1100.04</v>
      </c>
      <c r="AZ199">
        <f>VLOOKUP($B$2,武魂升星!$C$21:$D$27,2,0)</f>
        <v>0.48</v>
      </c>
      <c r="BA199">
        <f>VLOOKUP($B$2,武魂升星!$C$21:$D$27,2,0)</f>
        <v>0.48</v>
      </c>
      <c r="BB199">
        <f>VLOOKUP($B$2,武魂升星!$C$21:$D$27,2,0)</f>
        <v>0.48</v>
      </c>
      <c r="BC199">
        <f>VLOOKUP($B$2,武魂升星!$C$21:$D$27,2,0)</f>
        <v>0.48</v>
      </c>
      <c r="BD199">
        <f>VLOOKUP($B$2,武魂升星!$C$21:$D$27,2,0)</f>
        <v>0.48</v>
      </c>
      <c r="BE199">
        <f>VLOOKUP($B$2,武魂升星!$C$21:$D$27,2,0)</f>
        <v>0.48</v>
      </c>
      <c r="BF199">
        <f>VLOOKUP($B$2,武魂升星!$C$21:$D$27,2,0)</f>
        <v>0.48</v>
      </c>
      <c r="BG199">
        <f>VLOOKUP($B$2,武魂升星!$C$21:$D$27,2,0)</f>
        <v>0.48</v>
      </c>
      <c r="BH199">
        <f>VLOOKUP($B$2,武魂升星!$C$21:$D$27,2,0)</f>
        <v>0.48</v>
      </c>
      <c r="BI199">
        <f>VLOOKUP($B$2,武魂升星!$C$21:$D$27,2,0)</f>
        <v>0.48</v>
      </c>
      <c r="BJ199">
        <f>VLOOKUP($B$2,武魂升星!$C$21:$D$27,2,0)</f>
        <v>0.48</v>
      </c>
      <c r="BK199">
        <f>VLOOKUP($B$2,武魂升星!$C$21:$D$27,2,0)</f>
        <v>0.48</v>
      </c>
      <c r="BL199">
        <f>VLOOKUP($B$2,武魂升星!$C$21:$D$27,2,0)</f>
        <v>0.48</v>
      </c>
      <c r="BM199">
        <f>VLOOKUP($B$2,武魂升星!$C$21:$D$27,2,0)</f>
        <v>0.48</v>
      </c>
    </row>
    <row r="200" spans="2:65" x14ac:dyDescent="0.2">
      <c r="B200">
        <v>196</v>
      </c>
      <c r="D200">
        <f t="shared" si="27"/>
        <v>30297.834000000003</v>
      </c>
      <c r="E200">
        <f t="shared" si="28"/>
        <v>8793.5580000000009</v>
      </c>
      <c r="F200">
        <f t="shared" si="29"/>
        <v>2705.0039999999999</v>
      </c>
      <c r="G200">
        <f t="shared" si="30"/>
        <v>2705.0039999999999</v>
      </c>
      <c r="H200">
        <f t="shared" si="31"/>
        <v>625.25</v>
      </c>
      <c r="I200">
        <f t="shared" si="32"/>
        <v>625.25</v>
      </c>
      <c r="J200">
        <f t="shared" si="33"/>
        <v>627.36200000000008</v>
      </c>
      <c r="K200">
        <f t="shared" si="34"/>
        <v>625.25</v>
      </c>
      <c r="L200">
        <f t="shared" si="35"/>
        <v>625.25</v>
      </c>
      <c r="M200">
        <f t="shared" si="36"/>
        <v>625.25</v>
      </c>
      <c r="N200">
        <f t="shared" si="37"/>
        <v>0</v>
      </c>
      <c r="O200">
        <f t="shared" si="38"/>
        <v>0</v>
      </c>
      <c r="P200">
        <f t="shared" si="39"/>
        <v>1100.04</v>
      </c>
      <c r="Q200">
        <f t="shared" si="40"/>
        <v>1100.04</v>
      </c>
      <c r="T200">
        <f t="shared" si="41"/>
        <v>27915.608</v>
      </c>
      <c r="U200">
        <f t="shared" si="1"/>
        <v>9184.2780000000002</v>
      </c>
      <c r="V200">
        <f t="shared" si="2"/>
        <v>2407.0680000000002</v>
      </c>
      <c r="W200">
        <f t="shared" si="3"/>
        <v>2407.0680000000002</v>
      </c>
      <c r="X200">
        <f t="shared" si="4"/>
        <v>614.69000000000005</v>
      </c>
      <c r="Y200">
        <f t="shared" si="5"/>
        <v>614.69000000000005</v>
      </c>
      <c r="Z200">
        <f t="shared" si="6"/>
        <v>637.92200000000003</v>
      </c>
      <c r="AA200">
        <f t="shared" si="7"/>
        <v>635.80999999999995</v>
      </c>
      <c r="AB200">
        <f t="shared" si="8"/>
        <v>625.25</v>
      </c>
      <c r="AC200">
        <f t="shared" si="9"/>
        <v>625.25</v>
      </c>
      <c r="AD200">
        <f t="shared" si="10"/>
        <v>0</v>
      </c>
      <c r="AE200">
        <f t="shared" si="11"/>
        <v>0</v>
      </c>
      <c r="AF200">
        <f t="shared" si="12"/>
        <v>1100.04</v>
      </c>
      <c r="AG200">
        <f t="shared" si="13"/>
        <v>1100.04</v>
      </c>
      <c r="AJ200">
        <f t="shared" si="42"/>
        <v>25533.382000000005</v>
      </c>
      <c r="AK200">
        <f t="shared" si="14"/>
        <v>9582.61</v>
      </c>
      <c r="AL200">
        <f t="shared" si="15"/>
        <v>2125.66</v>
      </c>
      <c r="AM200">
        <f t="shared" si="16"/>
        <v>2125.66</v>
      </c>
      <c r="AN200">
        <f t="shared" si="17"/>
        <v>625.25</v>
      </c>
      <c r="AO200">
        <f t="shared" si="18"/>
        <v>625.25</v>
      </c>
      <c r="AP200">
        <f t="shared" si="19"/>
        <v>627.36200000000008</v>
      </c>
      <c r="AQ200">
        <f t="shared" si="20"/>
        <v>625.25</v>
      </c>
      <c r="AR200">
        <f t="shared" si="21"/>
        <v>625.25</v>
      </c>
      <c r="AS200">
        <f t="shared" si="22"/>
        <v>625.25</v>
      </c>
      <c r="AT200">
        <f t="shared" si="23"/>
        <v>0</v>
      </c>
      <c r="AU200">
        <f t="shared" si="24"/>
        <v>0</v>
      </c>
      <c r="AV200">
        <f t="shared" si="25"/>
        <v>1100.04</v>
      </c>
      <c r="AW200">
        <f t="shared" si="26"/>
        <v>1100.04</v>
      </c>
      <c r="AZ200">
        <f>VLOOKUP($B$2,武魂升星!$C$21:$D$27,2,0)</f>
        <v>0.48</v>
      </c>
      <c r="BA200">
        <f>VLOOKUP($B$2,武魂升星!$C$21:$D$27,2,0)</f>
        <v>0.48</v>
      </c>
      <c r="BB200">
        <f>VLOOKUP($B$2,武魂升星!$C$21:$D$27,2,0)</f>
        <v>0.48</v>
      </c>
      <c r="BC200">
        <f>VLOOKUP($B$2,武魂升星!$C$21:$D$27,2,0)</f>
        <v>0.48</v>
      </c>
      <c r="BD200">
        <f>VLOOKUP($B$2,武魂升星!$C$21:$D$27,2,0)</f>
        <v>0.48</v>
      </c>
      <c r="BE200">
        <f>VLOOKUP($B$2,武魂升星!$C$21:$D$27,2,0)</f>
        <v>0.48</v>
      </c>
      <c r="BF200">
        <f>VLOOKUP($B$2,武魂升星!$C$21:$D$27,2,0)</f>
        <v>0.48</v>
      </c>
      <c r="BG200">
        <f>VLOOKUP($B$2,武魂升星!$C$21:$D$27,2,0)</f>
        <v>0.48</v>
      </c>
      <c r="BH200">
        <f>VLOOKUP($B$2,武魂升星!$C$21:$D$27,2,0)</f>
        <v>0.48</v>
      </c>
      <c r="BI200">
        <f>VLOOKUP($B$2,武魂升星!$C$21:$D$27,2,0)</f>
        <v>0.48</v>
      </c>
      <c r="BJ200">
        <f>VLOOKUP($B$2,武魂升星!$C$21:$D$27,2,0)</f>
        <v>0.48</v>
      </c>
      <c r="BK200">
        <f>VLOOKUP($B$2,武魂升星!$C$21:$D$27,2,0)</f>
        <v>0.48</v>
      </c>
      <c r="BL200">
        <f>VLOOKUP($B$2,武魂升星!$C$21:$D$27,2,0)</f>
        <v>0.48</v>
      </c>
      <c r="BM200">
        <f>VLOOKUP($B$2,武魂升星!$C$21:$D$27,2,0)</f>
        <v>0.48</v>
      </c>
    </row>
    <row r="201" spans="2:65" x14ac:dyDescent="0.2">
      <c r="B201">
        <v>197</v>
      </c>
      <c r="D201">
        <f t="shared" si="27"/>
        <v>30297.834000000003</v>
      </c>
      <c r="E201">
        <f t="shared" si="28"/>
        <v>8793.5580000000009</v>
      </c>
      <c r="F201">
        <f t="shared" si="29"/>
        <v>2705.0039999999999</v>
      </c>
      <c r="G201">
        <f t="shared" si="30"/>
        <v>2705.0039999999999</v>
      </c>
      <c r="H201">
        <f t="shared" si="31"/>
        <v>625.25</v>
      </c>
      <c r="I201">
        <f t="shared" si="32"/>
        <v>625.25</v>
      </c>
      <c r="J201">
        <f t="shared" si="33"/>
        <v>627.36200000000008</v>
      </c>
      <c r="K201">
        <f t="shared" si="34"/>
        <v>625.25</v>
      </c>
      <c r="L201">
        <f t="shared" si="35"/>
        <v>625.25</v>
      </c>
      <c r="M201">
        <f t="shared" si="36"/>
        <v>625.25</v>
      </c>
      <c r="N201">
        <f t="shared" si="37"/>
        <v>0</v>
      </c>
      <c r="O201">
        <f t="shared" si="38"/>
        <v>0</v>
      </c>
      <c r="P201">
        <f t="shared" si="39"/>
        <v>1100.04</v>
      </c>
      <c r="Q201">
        <f t="shared" si="40"/>
        <v>1100.04</v>
      </c>
      <c r="T201">
        <f t="shared" si="41"/>
        <v>27915.608</v>
      </c>
      <c r="U201">
        <f t="shared" si="1"/>
        <v>9184.2780000000002</v>
      </c>
      <c r="V201">
        <f t="shared" si="2"/>
        <v>2407.0680000000002</v>
      </c>
      <c r="W201">
        <f t="shared" si="3"/>
        <v>2407.0680000000002</v>
      </c>
      <c r="X201">
        <f t="shared" si="4"/>
        <v>614.69000000000005</v>
      </c>
      <c r="Y201">
        <f t="shared" si="5"/>
        <v>614.69000000000005</v>
      </c>
      <c r="Z201">
        <f t="shared" si="6"/>
        <v>637.92200000000003</v>
      </c>
      <c r="AA201">
        <f t="shared" si="7"/>
        <v>635.80999999999995</v>
      </c>
      <c r="AB201">
        <f t="shared" si="8"/>
        <v>625.25</v>
      </c>
      <c r="AC201">
        <f t="shared" si="9"/>
        <v>625.25</v>
      </c>
      <c r="AD201">
        <f t="shared" si="10"/>
        <v>0</v>
      </c>
      <c r="AE201">
        <f t="shared" si="11"/>
        <v>0</v>
      </c>
      <c r="AF201">
        <f t="shared" si="12"/>
        <v>1100.04</v>
      </c>
      <c r="AG201">
        <f t="shared" si="13"/>
        <v>1100.04</v>
      </c>
      <c r="AJ201">
        <f t="shared" si="42"/>
        <v>25533.382000000005</v>
      </c>
      <c r="AK201">
        <f t="shared" si="14"/>
        <v>9582.61</v>
      </c>
      <c r="AL201">
        <f t="shared" si="15"/>
        <v>2125.66</v>
      </c>
      <c r="AM201">
        <f t="shared" si="16"/>
        <v>2125.66</v>
      </c>
      <c r="AN201">
        <f t="shared" si="17"/>
        <v>625.25</v>
      </c>
      <c r="AO201">
        <f t="shared" si="18"/>
        <v>625.25</v>
      </c>
      <c r="AP201">
        <f t="shared" si="19"/>
        <v>627.36200000000008</v>
      </c>
      <c r="AQ201">
        <f t="shared" si="20"/>
        <v>625.25</v>
      </c>
      <c r="AR201">
        <f t="shared" si="21"/>
        <v>625.25</v>
      </c>
      <c r="AS201">
        <f t="shared" si="22"/>
        <v>625.25</v>
      </c>
      <c r="AT201">
        <f t="shared" si="23"/>
        <v>0</v>
      </c>
      <c r="AU201">
        <f t="shared" si="24"/>
        <v>0</v>
      </c>
      <c r="AV201">
        <f t="shared" si="25"/>
        <v>1100.04</v>
      </c>
      <c r="AW201">
        <f t="shared" si="26"/>
        <v>1100.04</v>
      </c>
      <c r="AZ201">
        <f>VLOOKUP($B$2,武魂升星!$C$21:$D$27,2,0)</f>
        <v>0.48</v>
      </c>
      <c r="BA201">
        <f>VLOOKUP($B$2,武魂升星!$C$21:$D$27,2,0)</f>
        <v>0.48</v>
      </c>
      <c r="BB201">
        <f>VLOOKUP($B$2,武魂升星!$C$21:$D$27,2,0)</f>
        <v>0.48</v>
      </c>
      <c r="BC201">
        <f>VLOOKUP($B$2,武魂升星!$C$21:$D$27,2,0)</f>
        <v>0.48</v>
      </c>
      <c r="BD201">
        <f>VLOOKUP($B$2,武魂升星!$C$21:$D$27,2,0)</f>
        <v>0.48</v>
      </c>
      <c r="BE201">
        <f>VLOOKUP($B$2,武魂升星!$C$21:$D$27,2,0)</f>
        <v>0.48</v>
      </c>
      <c r="BF201">
        <f>VLOOKUP($B$2,武魂升星!$C$21:$D$27,2,0)</f>
        <v>0.48</v>
      </c>
      <c r="BG201">
        <f>VLOOKUP($B$2,武魂升星!$C$21:$D$27,2,0)</f>
        <v>0.48</v>
      </c>
      <c r="BH201">
        <f>VLOOKUP($B$2,武魂升星!$C$21:$D$27,2,0)</f>
        <v>0.48</v>
      </c>
      <c r="BI201">
        <f>VLOOKUP($B$2,武魂升星!$C$21:$D$27,2,0)</f>
        <v>0.48</v>
      </c>
      <c r="BJ201">
        <f>VLOOKUP($B$2,武魂升星!$C$21:$D$27,2,0)</f>
        <v>0.48</v>
      </c>
      <c r="BK201">
        <f>VLOOKUP($B$2,武魂升星!$C$21:$D$27,2,0)</f>
        <v>0.48</v>
      </c>
      <c r="BL201">
        <f>VLOOKUP($B$2,武魂升星!$C$21:$D$27,2,0)</f>
        <v>0.48</v>
      </c>
      <c r="BM201">
        <f>VLOOKUP($B$2,武魂升星!$C$21:$D$27,2,0)</f>
        <v>0.48</v>
      </c>
    </row>
    <row r="202" spans="2:65" x14ac:dyDescent="0.2">
      <c r="B202">
        <v>198</v>
      </c>
      <c r="D202">
        <f t="shared" si="27"/>
        <v>30297.834000000003</v>
      </c>
      <c r="E202">
        <f t="shared" si="28"/>
        <v>8793.5580000000009</v>
      </c>
      <c r="F202">
        <f t="shared" si="29"/>
        <v>2705.0039999999999</v>
      </c>
      <c r="G202">
        <f t="shared" si="30"/>
        <v>2705.0039999999999</v>
      </c>
      <c r="H202">
        <f t="shared" si="31"/>
        <v>625.25</v>
      </c>
      <c r="I202">
        <f t="shared" si="32"/>
        <v>625.25</v>
      </c>
      <c r="J202">
        <f t="shared" si="33"/>
        <v>627.36200000000008</v>
      </c>
      <c r="K202">
        <f t="shared" si="34"/>
        <v>625.25</v>
      </c>
      <c r="L202">
        <f t="shared" si="35"/>
        <v>625.25</v>
      </c>
      <c r="M202">
        <f t="shared" si="36"/>
        <v>625.25</v>
      </c>
      <c r="N202">
        <f t="shared" si="37"/>
        <v>0</v>
      </c>
      <c r="O202">
        <f t="shared" si="38"/>
        <v>0</v>
      </c>
      <c r="P202">
        <f t="shared" si="39"/>
        <v>1100.04</v>
      </c>
      <c r="Q202">
        <f t="shared" si="40"/>
        <v>1100.04</v>
      </c>
      <c r="T202">
        <f t="shared" si="41"/>
        <v>27915.608</v>
      </c>
      <c r="U202">
        <f t="shared" si="1"/>
        <v>9184.2780000000002</v>
      </c>
      <c r="V202">
        <f t="shared" si="2"/>
        <v>2407.0680000000002</v>
      </c>
      <c r="W202">
        <f t="shared" si="3"/>
        <v>2407.0680000000002</v>
      </c>
      <c r="X202">
        <f t="shared" si="4"/>
        <v>614.69000000000005</v>
      </c>
      <c r="Y202">
        <f t="shared" si="5"/>
        <v>614.69000000000005</v>
      </c>
      <c r="Z202">
        <f t="shared" si="6"/>
        <v>637.92200000000003</v>
      </c>
      <c r="AA202">
        <f t="shared" si="7"/>
        <v>635.80999999999995</v>
      </c>
      <c r="AB202">
        <f t="shared" si="8"/>
        <v>625.25</v>
      </c>
      <c r="AC202">
        <f t="shared" si="9"/>
        <v>625.25</v>
      </c>
      <c r="AD202">
        <f t="shared" si="10"/>
        <v>0</v>
      </c>
      <c r="AE202">
        <f t="shared" si="11"/>
        <v>0</v>
      </c>
      <c r="AF202">
        <f t="shared" si="12"/>
        <v>1100.04</v>
      </c>
      <c r="AG202">
        <f t="shared" si="13"/>
        <v>1100.04</v>
      </c>
      <c r="AJ202">
        <f t="shared" si="42"/>
        <v>25533.382000000005</v>
      </c>
      <c r="AK202">
        <f t="shared" si="14"/>
        <v>9582.61</v>
      </c>
      <c r="AL202">
        <f t="shared" si="15"/>
        <v>2125.66</v>
      </c>
      <c r="AM202">
        <f t="shared" si="16"/>
        <v>2125.66</v>
      </c>
      <c r="AN202">
        <f t="shared" si="17"/>
        <v>625.25</v>
      </c>
      <c r="AO202">
        <f t="shared" si="18"/>
        <v>625.25</v>
      </c>
      <c r="AP202">
        <f t="shared" si="19"/>
        <v>627.36200000000008</v>
      </c>
      <c r="AQ202">
        <f t="shared" si="20"/>
        <v>625.25</v>
      </c>
      <c r="AR202">
        <f t="shared" si="21"/>
        <v>625.25</v>
      </c>
      <c r="AS202">
        <f t="shared" si="22"/>
        <v>625.25</v>
      </c>
      <c r="AT202">
        <f t="shared" si="23"/>
        <v>0</v>
      </c>
      <c r="AU202">
        <f t="shared" si="24"/>
        <v>0</v>
      </c>
      <c r="AV202">
        <f t="shared" si="25"/>
        <v>1100.04</v>
      </c>
      <c r="AW202">
        <f t="shared" si="26"/>
        <v>1100.04</v>
      </c>
      <c r="AZ202">
        <f>VLOOKUP($B$2,武魂升星!$C$21:$D$27,2,0)</f>
        <v>0.48</v>
      </c>
      <c r="BA202">
        <f>VLOOKUP($B$2,武魂升星!$C$21:$D$27,2,0)</f>
        <v>0.48</v>
      </c>
      <c r="BB202">
        <f>VLOOKUP($B$2,武魂升星!$C$21:$D$27,2,0)</f>
        <v>0.48</v>
      </c>
      <c r="BC202">
        <f>VLOOKUP($B$2,武魂升星!$C$21:$D$27,2,0)</f>
        <v>0.48</v>
      </c>
      <c r="BD202">
        <f>VLOOKUP($B$2,武魂升星!$C$21:$D$27,2,0)</f>
        <v>0.48</v>
      </c>
      <c r="BE202">
        <f>VLOOKUP($B$2,武魂升星!$C$21:$D$27,2,0)</f>
        <v>0.48</v>
      </c>
      <c r="BF202">
        <f>VLOOKUP($B$2,武魂升星!$C$21:$D$27,2,0)</f>
        <v>0.48</v>
      </c>
      <c r="BG202">
        <f>VLOOKUP($B$2,武魂升星!$C$21:$D$27,2,0)</f>
        <v>0.48</v>
      </c>
      <c r="BH202">
        <f>VLOOKUP($B$2,武魂升星!$C$21:$D$27,2,0)</f>
        <v>0.48</v>
      </c>
      <c r="BI202">
        <f>VLOOKUP($B$2,武魂升星!$C$21:$D$27,2,0)</f>
        <v>0.48</v>
      </c>
      <c r="BJ202">
        <f>VLOOKUP($B$2,武魂升星!$C$21:$D$27,2,0)</f>
        <v>0.48</v>
      </c>
      <c r="BK202">
        <f>VLOOKUP($B$2,武魂升星!$C$21:$D$27,2,0)</f>
        <v>0.48</v>
      </c>
      <c r="BL202">
        <f>VLOOKUP($B$2,武魂升星!$C$21:$D$27,2,0)</f>
        <v>0.48</v>
      </c>
      <c r="BM202">
        <f>VLOOKUP($B$2,武魂升星!$C$21:$D$27,2,0)</f>
        <v>0.48</v>
      </c>
    </row>
    <row r="203" spans="2:65" x14ac:dyDescent="0.2">
      <c r="B203">
        <v>199</v>
      </c>
      <c r="D203">
        <f t="shared" si="27"/>
        <v>30297.834000000003</v>
      </c>
      <c r="E203">
        <f t="shared" si="28"/>
        <v>8793.5580000000009</v>
      </c>
      <c r="F203">
        <f t="shared" si="29"/>
        <v>2705.0039999999999</v>
      </c>
      <c r="G203">
        <f t="shared" si="30"/>
        <v>2705.0039999999999</v>
      </c>
      <c r="H203">
        <f t="shared" si="31"/>
        <v>625.25</v>
      </c>
      <c r="I203">
        <f t="shared" si="32"/>
        <v>625.25</v>
      </c>
      <c r="J203">
        <f t="shared" si="33"/>
        <v>627.36200000000008</v>
      </c>
      <c r="K203">
        <f t="shared" si="34"/>
        <v>625.25</v>
      </c>
      <c r="L203">
        <f t="shared" si="35"/>
        <v>625.25</v>
      </c>
      <c r="M203">
        <f t="shared" si="36"/>
        <v>625.25</v>
      </c>
      <c r="N203">
        <f t="shared" si="37"/>
        <v>0</v>
      </c>
      <c r="O203">
        <f t="shared" si="38"/>
        <v>0</v>
      </c>
      <c r="P203">
        <f t="shared" si="39"/>
        <v>1100.04</v>
      </c>
      <c r="Q203">
        <f t="shared" si="40"/>
        <v>1100.04</v>
      </c>
      <c r="T203">
        <f t="shared" si="41"/>
        <v>27915.608</v>
      </c>
      <c r="U203">
        <f t="shared" si="1"/>
        <v>9184.2780000000002</v>
      </c>
      <c r="V203">
        <f t="shared" si="2"/>
        <v>2407.0680000000002</v>
      </c>
      <c r="W203">
        <f t="shared" si="3"/>
        <v>2407.0680000000002</v>
      </c>
      <c r="X203">
        <f t="shared" si="4"/>
        <v>614.69000000000005</v>
      </c>
      <c r="Y203">
        <f t="shared" si="5"/>
        <v>614.69000000000005</v>
      </c>
      <c r="Z203">
        <f t="shared" si="6"/>
        <v>637.92200000000003</v>
      </c>
      <c r="AA203">
        <f t="shared" si="7"/>
        <v>635.80999999999995</v>
      </c>
      <c r="AB203">
        <f t="shared" si="8"/>
        <v>625.25</v>
      </c>
      <c r="AC203">
        <f t="shared" si="9"/>
        <v>625.25</v>
      </c>
      <c r="AD203">
        <f t="shared" si="10"/>
        <v>0</v>
      </c>
      <c r="AE203">
        <f t="shared" si="11"/>
        <v>0</v>
      </c>
      <c r="AF203">
        <f t="shared" si="12"/>
        <v>1100.04</v>
      </c>
      <c r="AG203">
        <f t="shared" si="13"/>
        <v>1100.04</v>
      </c>
      <c r="AJ203">
        <f t="shared" si="42"/>
        <v>25533.382000000005</v>
      </c>
      <c r="AK203">
        <f t="shared" si="14"/>
        <v>9582.61</v>
      </c>
      <c r="AL203">
        <f t="shared" si="15"/>
        <v>2125.66</v>
      </c>
      <c r="AM203">
        <f t="shared" si="16"/>
        <v>2125.66</v>
      </c>
      <c r="AN203">
        <f t="shared" si="17"/>
        <v>625.25</v>
      </c>
      <c r="AO203">
        <f t="shared" si="18"/>
        <v>625.25</v>
      </c>
      <c r="AP203">
        <f t="shared" si="19"/>
        <v>627.36200000000008</v>
      </c>
      <c r="AQ203">
        <f t="shared" si="20"/>
        <v>625.25</v>
      </c>
      <c r="AR203">
        <f t="shared" si="21"/>
        <v>625.25</v>
      </c>
      <c r="AS203">
        <f t="shared" si="22"/>
        <v>625.25</v>
      </c>
      <c r="AT203">
        <f t="shared" si="23"/>
        <v>0</v>
      </c>
      <c r="AU203">
        <f t="shared" si="24"/>
        <v>0</v>
      </c>
      <c r="AV203">
        <f t="shared" si="25"/>
        <v>1100.04</v>
      </c>
      <c r="AW203">
        <f t="shared" si="26"/>
        <v>1100.04</v>
      </c>
      <c r="AZ203">
        <f>VLOOKUP($B$2,武魂升星!$C$21:$D$27,2,0)</f>
        <v>0.48</v>
      </c>
      <c r="BA203">
        <f>VLOOKUP($B$2,武魂升星!$C$21:$D$27,2,0)</f>
        <v>0.48</v>
      </c>
      <c r="BB203">
        <f>VLOOKUP($B$2,武魂升星!$C$21:$D$27,2,0)</f>
        <v>0.48</v>
      </c>
      <c r="BC203">
        <f>VLOOKUP($B$2,武魂升星!$C$21:$D$27,2,0)</f>
        <v>0.48</v>
      </c>
      <c r="BD203">
        <f>VLOOKUP($B$2,武魂升星!$C$21:$D$27,2,0)</f>
        <v>0.48</v>
      </c>
      <c r="BE203">
        <f>VLOOKUP($B$2,武魂升星!$C$21:$D$27,2,0)</f>
        <v>0.48</v>
      </c>
      <c r="BF203">
        <f>VLOOKUP($B$2,武魂升星!$C$21:$D$27,2,0)</f>
        <v>0.48</v>
      </c>
      <c r="BG203">
        <f>VLOOKUP($B$2,武魂升星!$C$21:$D$27,2,0)</f>
        <v>0.48</v>
      </c>
      <c r="BH203">
        <f>VLOOKUP($B$2,武魂升星!$C$21:$D$27,2,0)</f>
        <v>0.48</v>
      </c>
      <c r="BI203">
        <f>VLOOKUP($B$2,武魂升星!$C$21:$D$27,2,0)</f>
        <v>0.48</v>
      </c>
      <c r="BJ203">
        <f>VLOOKUP($B$2,武魂升星!$C$21:$D$27,2,0)</f>
        <v>0.48</v>
      </c>
      <c r="BK203">
        <f>VLOOKUP($B$2,武魂升星!$C$21:$D$27,2,0)</f>
        <v>0.48</v>
      </c>
      <c r="BL203">
        <f>VLOOKUP($B$2,武魂升星!$C$21:$D$27,2,0)</f>
        <v>0.48</v>
      </c>
      <c r="BM203">
        <f>VLOOKUP($B$2,武魂升星!$C$21:$D$27,2,0)</f>
        <v>0.48</v>
      </c>
    </row>
    <row r="204" spans="2:65" x14ac:dyDescent="0.2">
      <c r="B204">
        <v>200</v>
      </c>
      <c r="D204">
        <f t="shared" si="27"/>
        <v>30297.834000000003</v>
      </c>
      <c r="E204">
        <f t="shared" si="28"/>
        <v>8793.5580000000009</v>
      </c>
      <c r="F204">
        <f t="shared" si="29"/>
        <v>2705.0039999999999</v>
      </c>
      <c r="G204">
        <f t="shared" si="30"/>
        <v>2705.0039999999999</v>
      </c>
      <c r="H204">
        <f t="shared" si="31"/>
        <v>625.25</v>
      </c>
      <c r="I204">
        <f t="shared" si="32"/>
        <v>625.25</v>
      </c>
      <c r="J204">
        <f t="shared" si="33"/>
        <v>627.36200000000008</v>
      </c>
      <c r="K204">
        <f t="shared" si="34"/>
        <v>625.25</v>
      </c>
      <c r="L204">
        <f t="shared" si="35"/>
        <v>625.25</v>
      </c>
      <c r="M204">
        <f t="shared" si="36"/>
        <v>625.25</v>
      </c>
      <c r="N204">
        <f t="shared" si="37"/>
        <v>0</v>
      </c>
      <c r="O204">
        <f t="shared" si="38"/>
        <v>0</v>
      </c>
      <c r="P204">
        <f t="shared" si="39"/>
        <v>1100.04</v>
      </c>
      <c r="Q204">
        <f t="shared" si="40"/>
        <v>1100.04</v>
      </c>
      <c r="T204">
        <f t="shared" si="41"/>
        <v>27915.608</v>
      </c>
      <c r="U204">
        <f t="shared" si="1"/>
        <v>9184.2780000000002</v>
      </c>
      <c r="V204">
        <f t="shared" si="2"/>
        <v>2407.0680000000002</v>
      </c>
      <c r="W204">
        <f t="shared" si="3"/>
        <v>2407.0680000000002</v>
      </c>
      <c r="X204">
        <f t="shared" si="4"/>
        <v>614.69000000000005</v>
      </c>
      <c r="Y204">
        <f t="shared" si="5"/>
        <v>614.69000000000005</v>
      </c>
      <c r="Z204">
        <f t="shared" si="6"/>
        <v>637.92200000000003</v>
      </c>
      <c r="AA204">
        <f t="shared" si="7"/>
        <v>635.80999999999995</v>
      </c>
      <c r="AB204">
        <f t="shared" si="8"/>
        <v>625.25</v>
      </c>
      <c r="AC204">
        <f t="shared" si="9"/>
        <v>625.25</v>
      </c>
      <c r="AD204">
        <f t="shared" si="10"/>
        <v>0</v>
      </c>
      <c r="AE204">
        <f t="shared" si="11"/>
        <v>0</v>
      </c>
      <c r="AF204">
        <f t="shared" si="12"/>
        <v>1100.04</v>
      </c>
      <c r="AG204">
        <f t="shared" si="13"/>
        <v>1100.04</v>
      </c>
      <c r="AJ204">
        <f t="shared" si="42"/>
        <v>25533.382000000005</v>
      </c>
      <c r="AK204">
        <f t="shared" si="14"/>
        <v>9582.61</v>
      </c>
      <c r="AL204">
        <f t="shared" si="15"/>
        <v>2125.66</v>
      </c>
      <c r="AM204">
        <f t="shared" si="16"/>
        <v>2125.66</v>
      </c>
      <c r="AN204">
        <f t="shared" si="17"/>
        <v>625.25</v>
      </c>
      <c r="AO204">
        <f t="shared" si="18"/>
        <v>625.25</v>
      </c>
      <c r="AP204">
        <f t="shared" si="19"/>
        <v>627.36200000000008</v>
      </c>
      <c r="AQ204">
        <f t="shared" si="20"/>
        <v>625.25</v>
      </c>
      <c r="AR204">
        <f t="shared" si="21"/>
        <v>625.25</v>
      </c>
      <c r="AS204">
        <f t="shared" si="22"/>
        <v>625.25</v>
      </c>
      <c r="AT204">
        <f t="shared" si="23"/>
        <v>0</v>
      </c>
      <c r="AU204">
        <f t="shared" si="24"/>
        <v>0</v>
      </c>
      <c r="AV204">
        <f t="shared" si="25"/>
        <v>1100.04</v>
      </c>
      <c r="AW204">
        <f t="shared" si="26"/>
        <v>1100.04</v>
      </c>
      <c r="AZ204">
        <f>VLOOKUP($B$2,武魂升星!$C$21:$D$27,2,0)</f>
        <v>0.48</v>
      </c>
      <c r="BA204">
        <f>VLOOKUP($B$2,武魂升星!$C$21:$D$27,2,0)</f>
        <v>0.48</v>
      </c>
      <c r="BB204">
        <f>VLOOKUP($B$2,武魂升星!$C$21:$D$27,2,0)</f>
        <v>0.48</v>
      </c>
      <c r="BC204">
        <f>VLOOKUP($B$2,武魂升星!$C$21:$D$27,2,0)</f>
        <v>0.48</v>
      </c>
      <c r="BD204">
        <f>VLOOKUP($B$2,武魂升星!$C$21:$D$27,2,0)</f>
        <v>0.48</v>
      </c>
      <c r="BE204">
        <f>VLOOKUP($B$2,武魂升星!$C$21:$D$27,2,0)</f>
        <v>0.48</v>
      </c>
      <c r="BF204">
        <f>VLOOKUP($B$2,武魂升星!$C$21:$D$27,2,0)</f>
        <v>0.48</v>
      </c>
      <c r="BG204">
        <f>VLOOKUP($B$2,武魂升星!$C$21:$D$27,2,0)</f>
        <v>0.48</v>
      </c>
      <c r="BH204">
        <f>VLOOKUP($B$2,武魂升星!$C$21:$D$27,2,0)</f>
        <v>0.48</v>
      </c>
      <c r="BI204">
        <f>VLOOKUP($B$2,武魂升星!$C$21:$D$27,2,0)</f>
        <v>0.48</v>
      </c>
      <c r="BJ204">
        <f>VLOOKUP($B$2,武魂升星!$C$21:$D$27,2,0)</f>
        <v>0.48</v>
      </c>
      <c r="BK204">
        <f>VLOOKUP($B$2,武魂升星!$C$21:$D$27,2,0)</f>
        <v>0.48</v>
      </c>
      <c r="BL204">
        <f>VLOOKUP($B$2,武魂升星!$C$21:$D$27,2,0)</f>
        <v>0.48</v>
      </c>
      <c r="BM204">
        <f>VLOOKUP($B$2,武魂升星!$C$21:$D$27,2,0)</f>
        <v>0.48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B4:Q204"/>
  <sheetViews>
    <sheetView workbookViewId="0">
      <pane ySplit="4" topLeftCell="A71" activePane="bottomLeft" state="frozen"/>
      <selection pane="bottomLeft" activeCell="A84" sqref="A84:XFD84"/>
    </sheetView>
  </sheetViews>
  <sheetFormatPr defaultRowHeight="14.25" x14ac:dyDescent="0.2"/>
  <sheetData>
    <row r="4" spans="2:17" x14ac:dyDescent="0.2">
      <c r="D4" t="s">
        <v>6</v>
      </c>
      <c r="E4" t="s">
        <v>15</v>
      </c>
      <c r="F4" t="s">
        <v>17</v>
      </c>
      <c r="G4" t="s">
        <v>18</v>
      </c>
      <c r="H4" t="s">
        <v>0</v>
      </c>
      <c r="I4" t="s">
        <v>1</v>
      </c>
      <c r="J4" t="s">
        <v>2</v>
      </c>
      <c r="K4" t="s">
        <v>3</v>
      </c>
      <c r="L4" t="s">
        <v>4</v>
      </c>
      <c r="M4" t="s">
        <v>5</v>
      </c>
      <c r="N4" t="s">
        <v>13</v>
      </c>
      <c r="O4" t="s">
        <v>22</v>
      </c>
      <c r="P4" t="s">
        <v>11</v>
      </c>
      <c r="Q4" t="s">
        <v>12</v>
      </c>
    </row>
    <row r="5" spans="2:17" x14ac:dyDescent="0.2">
      <c r="B5">
        <v>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2:17" x14ac:dyDescent="0.2">
      <c r="B6">
        <v>2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2:17" x14ac:dyDescent="0.2">
      <c r="B7">
        <v>3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2:17" x14ac:dyDescent="0.2">
      <c r="B8">
        <v>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2:17" x14ac:dyDescent="0.2">
      <c r="B9">
        <v>5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2:17" x14ac:dyDescent="0.2">
      <c r="B10">
        <v>6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2:17" x14ac:dyDescent="0.2">
      <c r="B11">
        <v>7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2:17" x14ac:dyDescent="0.2">
      <c r="B12">
        <v>8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2:17" x14ac:dyDescent="0.2">
      <c r="B13">
        <v>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2:17" x14ac:dyDescent="0.2">
      <c r="B14">
        <v>10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2:17" x14ac:dyDescent="0.2">
      <c r="B15">
        <v>11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2:17" x14ac:dyDescent="0.2">
      <c r="B16">
        <v>12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2:17" x14ac:dyDescent="0.2">
      <c r="B17">
        <v>13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2:17" x14ac:dyDescent="0.2">
      <c r="B18">
        <v>14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2:17" x14ac:dyDescent="0.2">
      <c r="B19">
        <v>15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2:17" x14ac:dyDescent="0.2">
      <c r="B20">
        <v>16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2:17" x14ac:dyDescent="0.2">
      <c r="B21">
        <v>17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2:17" x14ac:dyDescent="0.2">
      <c r="B22">
        <v>18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2:17" x14ac:dyDescent="0.2">
      <c r="B23">
        <v>19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2:17" x14ac:dyDescent="0.2">
      <c r="B24">
        <v>20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2:17" x14ac:dyDescent="0.2">
      <c r="B25">
        <v>21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2:17" x14ac:dyDescent="0.2">
      <c r="B26">
        <v>22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2:17" x14ac:dyDescent="0.2">
      <c r="B27">
        <v>23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2:17" x14ac:dyDescent="0.2">
      <c r="B28">
        <v>24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2:17" x14ac:dyDescent="0.2">
      <c r="B29">
        <v>25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2:17" x14ac:dyDescent="0.2">
      <c r="B30">
        <v>26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2:17" x14ac:dyDescent="0.2">
      <c r="B31">
        <v>27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2:17" x14ac:dyDescent="0.2">
      <c r="B32">
        <v>28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2:17" x14ac:dyDescent="0.2">
      <c r="B33">
        <v>29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2:17" x14ac:dyDescent="0.2">
      <c r="B34">
        <v>30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2:17" x14ac:dyDescent="0.2">
      <c r="B35">
        <v>31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2:17" x14ac:dyDescent="0.2">
      <c r="B36">
        <v>32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2:17" x14ac:dyDescent="0.2">
      <c r="B37">
        <v>33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2:17" x14ac:dyDescent="0.2">
      <c r="B38">
        <v>34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2:17" x14ac:dyDescent="0.2">
      <c r="B39">
        <v>35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2:17" x14ac:dyDescent="0.2">
      <c r="B40">
        <v>36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2:17" x14ac:dyDescent="0.2">
      <c r="B41">
        <v>37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2:17" x14ac:dyDescent="0.2">
      <c r="B42">
        <v>38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2:17" x14ac:dyDescent="0.2">
      <c r="B43">
        <v>39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2:17" x14ac:dyDescent="0.2">
      <c r="B44">
        <v>40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2:17" x14ac:dyDescent="0.2">
      <c r="B45">
        <v>41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2:17" x14ac:dyDescent="0.2">
      <c r="B46">
        <v>42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2:17" x14ac:dyDescent="0.2">
      <c r="B47">
        <v>43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2:17" x14ac:dyDescent="0.2">
      <c r="B48">
        <v>44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2:17" x14ac:dyDescent="0.2">
      <c r="B49">
        <v>45</v>
      </c>
      <c r="D49" s="5">
        <v>1404</v>
      </c>
      <c r="E49" s="5">
        <v>378</v>
      </c>
      <c r="F49" s="5">
        <v>151</v>
      </c>
      <c r="G49" s="5">
        <v>151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 s="5">
        <v>171</v>
      </c>
      <c r="Q49" s="5">
        <v>171</v>
      </c>
    </row>
    <row r="50" spans="2:17" x14ac:dyDescent="0.2">
      <c r="B50">
        <v>46</v>
      </c>
      <c r="D50" s="5">
        <v>1404</v>
      </c>
      <c r="E50" s="5">
        <v>378</v>
      </c>
      <c r="F50" s="5">
        <v>151</v>
      </c>
      <c r="G50" s="5">
        <v>151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 s="5">
        <v>171</v>
      </c>
      <c r="Q50" s="5">
        <v>171</v>
      </c>
    </row>
    <row r="51" spans="2:17" x14ac:dyDescent="0.2">
      <c r="B51">
        <v>47</v>
      </c>
      <c r="D51" s="5">
        <v>1404</v>
      </c>
      <c r="E51" s="5">
        <v>378</v>
      </c>
      <c r="F51" s="5">
        <v>151</v>
      </c>
      <c r="G51" s="5">
        <v>151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 s="5">
        <v>171</v>
      </c>
      <c r="Q51" s="5">
        <v>171</v>
      </c>
    </row>
    <row r="52" spans="2:17" x14ac:dyDescent="0.2">
      <c r="B52">
        <v>48</v>
      </c>
      <c r="D52" s="5">
        <v>1404</v>
      </c>
      <c r="E52" s="5">
        <v>378</v>
      </c>
      <c r="F52" s="5">
        <v>151</v>
      </c>
      <c r="G52" s="5">
        <v>151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 s="5">
        <v>171</v>
      </c>
      <c r="Q52" s="5">
        <v>171</v>
      </c>
    </row>
    <row r="53" spans="2:17" x14ac:dyDescent="0.2">
      <c r="B53">
        <v>49</v>
      </c>
      <c r="D53" s="5">
        <v>1404</v>
      </c>
      <c r="E53" s="5">
        <v>378</v>
      </c>
      <c r="F53" s="5">
        <v>151</v>
      </c>
      <c r="G53" s="5">
        <v>151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 s="5">
        <v>171</v>
      </c>
      <c r="Q53" s="5">
        <v>171</v>
      </c>
    </row>
    <row r="54" spans="2:17" x14ac:dyDescent="0.2">
      <c r="B54">
        <v>50</v>
      </c>
      <c r="D54" s="5">
        <v>1404</v>
      </c>
      <c r="E54" s="5">
        <v>378</v>
      </c>
      <c r="F54" s="5">
        <v>155</v>
      </c>
      <c r="G54" s="5">
        <v>155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 s="5">
        <v>173</v>
      </c>
      <c r="Q54" s="5">
        <v>173</v>
      </c>
    </row>
    <row r="55" spans="2:17" x14ac:dyDescent="0.2">
      <c r="B55">
        <v>51</v>
      </c>
      <c r="D55" s="5">
        <v>1404</v>
      </c>
      <c r="E55" s="5">
        <v>378</v>
      </c>
      <c r="F55" s="5">
        <v>155</v>
      </c>
      <c r="G55" s="5">
        <v>155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 s="5">
        <v>173</v>
      </c>
      <c r="Q55" s="5">
        <v>173</v>
      </c>
    </row>
    <row r="56" spans="2:17" x14ac:dyDescent="0.2">
      <c r="B56">
        <v>52</v>
      </c>
      <c r="D56" s="5">
        <v>1404</v>
      </c>
      <c r="E56" s="5">
        <v>378</v>
      </c>
      <c r="F56" s="5">
        <v>155</v>
      </c>
      <c r="G56" s="5">
        <v>155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 s="5">
        <v>173</v>
      </c>
      <c r="Q56" s="5">
        <v>173</v>
      </c>
    </row>
    <row r="57" spans="2:17" x14ac:dyDescent="0.2">
      <c r="B57">
        <v>53</v>
      </c>
      <c r="D57" s="5">
        <v>3744</v>
      </c>
      <c r="E57" s="5">
        <v>1008</v>
      </c>
      <c r="F57" s="5">
        <v>414</v>
      </c>
      <c r="G57" s="5">
        <v>414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 s="5">
        <v>461</v>
      </c>
      <c r="Q57" s="5">
        <v>461</v>
      </c>
    </row>
    <row r="58" spans="2:17" x14ac:dyDescent="0.2">
      <c r="B58">
        <v>54</v>
      </c>
      <c r="D58" s="5">
        <v>3744</v>
      </c>
      <c r="E58" s="5">
        <v>1008</v>
      </c>
      <c r="F58" s="5">
        <v>414</v>
      </c>
      <c r="G58" s="5">
        <v>414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 s="5">
        <v>461</v>
      </c>
      <c r="Q58" s="5">
        <v>461</v>
      </c>
    </row>
    <row r="59" spans="2:17" x14ac:dyDescent="0.2">
      <c r="B59">
        <v>55</v>
      </c>
      <c r="D59" s="5">
        <v>8216</v>
      </c>
      <c r="E59" s="5">
        <v>2212</v>
      </c>
      <c r="F59" s="5">
        <v>897</v>
      </c>
      <c r="G59" s="5">
        <v>897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 s="5">
        <v>998</v>
      </c>
      <c r="Q59" s="5">
        <v>998</v>
      </c>
    </row>
    <row r="60" spans="2:17" x14ac:dyDescent="0.2">
      <c r="B60">
        <v>56</v>
      </c>
      <c r="D60" s="5">
        <v>8216</v>
      </c>
      <c r="E60" s="5">
        <v>2212</v>
      </c>
      <c r="F60" s="5">
        <v>897</v>
      </c>
      <c r="G60" s="5">
        <v>897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 s="5">
        <v>998</v>
      </c>
      <c r="Q60" s="5">
        <v>998</v>
      </c>
    </row>
    <row r="61" spans="2:17" x14ac:dyDescent="0.2">
      <c r="B61">
        <v>57</v>
      </c>
      <c r="D61" s="5">
        <v>8216</v>
      </c>
      <c r="E61" s="5">
        <v>2212</v>
      </c>
      <c r="F61" s="5">
        <v>897</v>
      </c>
      <c r="G61" s="5">
        <v>897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 s="5">
        <v>998</v>
      </c>
      <c r="Q61" s="5">
        <v>998</v>
      </c>
    </row>
    <row r="62" spans="2:17" x14ac:dyDescent="0.2">
      <c r="B62">
        <v>58</v>
      </c>
      <c r="D62" s="5">
        <v>8216</v>
      </c>
      <c r="E62" s="5">
        <v>2212</v>
      </c>
      <c r="F62" s="5">
        <v>897</v>
      </c>
      <c r="G62" s="5">
        <v>897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 s="5">
        <v>998</v>
      </c>
      <c r="Q62" s="5">
        <v>998</v>
      </c>
    </row>
    <row r="63" spans="2:17" x14ac:dyDescent="0.2">
      <c r="B63">
        <v>59</v>
      </c>
      <c r="D63" s="5">
        <v>8216</v>
      </c>
      <c r="E63" s="5">
        <v>2212</v>
      </c>
      <c r="F63" s="5">
        <v>897</v>
      </c>
      <c r="G63" s="5">
        <v>897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 s="5">
        <v>998</v>
      </c>
      <c r="Q63" s="5">
        <v>998</v>
      </c>
    </row>
    <row r="64" spans="2:17" x14ac:dyDescent="0.2">
      <c r="B64">
        <v>60</v>
      </c>
      <c r="D64" s="5">
        <v>8216</v>
      </c>
      <c r="E64" s="5">
        <v>2212</v>
      </c>
      <c r="F64" s="5">
        <v>920</v>
      </c>
      <c r="G64" s="5">
        <v>920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 s="5">
        <v>1006</v>
      </c>
      <c r="Q64" s="5">
        <v>1006</v>
      </c>
    </row>
    <row r="65" spans="2:17" x14ac:dyDescent="0.2">
      <c r="B65">
        <v>61</v>
      </c>
      <c r="D65" s="5">
        <v>8216</v>
      </c>
      <c r="E65" s="5">
        <v>2212</v>
      </c>
      <c r="F65" s="5">
        <v>920</v>
      </c>
      <c r="G65" s="5">
        <v>920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 s="5">
        <v>1006</v>
      </c>
      <c r="Q65" s="5">
        <v>1006</v>
      </c>
    </row>
    <row r="66" spans="2:17" x14ac:dyDescent="0.2">
      <c r="B66">
        <v>62</v>
      </c>
      <c r="D66" s="5">
        <v>8216</v>
      </c>
      <c r="E66" s="5">
        <v>2212</v>
      </c>
      <c r="F66" s="5">
        <v>920</v>
      </c>
      <c r="G66" s="5">
        <v>920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 s="5">
        <v>1006</v>
      </c>
      <c r="Q66" s="5">
        <v>1006</v>
      </c>
    </row>
    <row r="67" spans="2:17" x14ac:dyDescent="0.2">
      <c r="B67">
        <v>63</v>
      </c>
      <c r="D67" s="5">
        <v>8216</v>
      </c>
      <c r="E67" s="5">
        <v>2212</v>
      </c>
      <c r="F67" s="5">
        <v>920</v>
      </c>
      <c r="G67" s="5">
        <v>920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 s="5">
        <v>1006</v>
      </c>
      <c r="Q67" s="5">
        <v>1006</v>
      </c>
    </row>
    <row r="68" spans="2:17" x14ac:dyDescent="0.2">
      <c r="B68">
        <v>64</v>
      </c>
      <c r="D68" s="5">
        <v>8216</v>
      </c>
      <c r="E68" s="5">
        <v>2212</v>
      </c>
      <c r="F68" s="5">
        <v>920</v>
      </c>
      <c r="G68" s="5">
        <v>920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 s="5">
        <v>1006</v>
      </c>
      <c r="Q68" s="5">
        <v>1006</v>
      </c>
    </row>
    <row r="69" spans="2:17" x14ac:dyDescent="0.2">
      <c r="B69">
        <v>65</v>
      </c>
      <c r="D69" s="5">
        <v>13832</v>
      </c>
      <c r="E69" s="5">
        <v>3724</v>
      </c>
      <c r="F69" s="5">
        <v>1558</v>
      </c>
      <c r="G69" s="5">
        <v>1558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 s="5">
        <v>1703</v>
      </c>
      <c r="Q69" s="5">
        <v>1703</v>
      </c>
    </row>
    <row r="70" spans="2:17" x14ac:dyDescent="0.2">
      <c r="B70">
        <v>66</v>
      </c>
      <c r="D70" s="5">
        <v>13832</v>
      </c>
      <c r="E70" s="5">
        <v>3724</v>
      </c>
      <c r="F70" s="5">
        <v>1558</v>
      </c>
      <c r="G70" s="5">
        <v>1558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 s="5">
        <v>1703</v>
      </c>
      <c r="Q70" s="5">
        <v>1703</v>
      </c>
    </row>
    <row r="71" spans="2:17" x14ac:dyDescent="0.2">
      <c r="B71">
        <v>67</v>
      </c>
      <c r="D71" s="5">
        <v>13832</v>
      </c>
      <c r="E71" s="5">
        <v>3724</v>
      </c>
      <c r="F71" s="5">
        <v>1558</v>
      </c>
      <c r="G71" s="5">
        <v>1558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 s="5">
        <v>1703</v>
      </c>
      <c r="Q71" s="5">
        <v>1703</v>
      </c>
    </row>
    <row r="72" spans="2:17" x14ac:dyDescent="0.2">
      <c r="B72">
        <v>68</v>
      </c>
      <c r="D72" s="5">
        <v>13832</v>
      </c>
      <c r="E72" s="5">
        <v>3724</v>
      </c>
      <c r="F72" s="5">
        <v>1558</v>
      </c>
      <c r="G72" s="5">
        <v>1558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 s="5">
        <v>1703</v>
      </c>
      <c r="Q72" s="5">
        <v>1703</v>
      </c>
    </row>
    <row r="73" spans="2:17" x14ac:dyDescent="0.2">
      <c r="B73">
        <v>69</v>
      </c>
      <c r="D73" s="5">
        <v>15445</v>
      </c>
      <c r="E73" s="5">
        <v>4158</v>
      </c>
      <c r="F73" s="5">
        <v>1739</v>
      </c>
      <c r="G73" s="5">
        <v>1739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 s="5">
        <v>1901</v>
      </c>
      <c r="Q73" s="5">
        <v>1901</v>
      </c>
    </row>
    <row r="74" spans="2:17" x14ac:dyDescent="0.2">
      <c r="B74">
        <v>70</v>
      </c>
      <c r="D74" s="5">
        <v>15445</v>
      </c>
      <c r="E74" s="5">
        <v>4158</v>
      </c>
      <c r="F74" s="5">
        <v>1784</v>
      </c>
      <c r="G74" s="5">
        <v>1784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 s="5">
        <v>1916</v>
      </c>
      <c r="Q74" s="5">
        <v>1916</v>
      </c>
    </row>
    <row r="75" spans="2:17" x14ac:dyDescent="0.2">
      <c r="B75">
        <v>71</v>
      </c>
      <c r="D75" s="5">
        <v>15445</v>
      </c>
      <c r="E75" s="5">
        <v>4158</v>
      </c>
      <c r="F75" s="5">
        <v>1784</v>
      </c>
      <c r="G75" s="5">
        <v>1784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 s="5">
        <v>1916</v>
      </c>
      <c r="Q75" s="5">
        <v>1916</v>
      </c>
    </row>
    <row r="76" spans="2:17" x14ac:dyDescent="0.2">
      <c r="B76">
        <v>72</v>
      </c>
      <c r="D76" s="5">
        <v>15445</v>
      </c>
      <c r="E76" s="5">
        <v>4158</v>
      </c>
      <c r="F76" s="5">
        <v>1784</v>
      </c>
      <c r="G76" s="5">
        <v>1784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 s="5">
        <v>1916</v>
      </c>
      <c r="Q76" s="5">
        <v>1916</v>
      </c>
    </row>
    <row r="77" spans="2:17" x14ac:dyDescent="0.2">
      <c r="B77">
        <v>73</v>
      </c>
      <c r="D77" s="5">
        <v>15445</v>
      </c>
      <c r="E77" s="5">
        <v>4158</v>
      </c>
      <c r="F77" s="5">
        <v>1784</v>
      </c>
      <c r="G77" s="5">
        <v>1784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 s="5">
        <v>1916</v>
      </c>
      <c r="Q77" s="5">
        <v>1916</v>
      </c>
    </row>
    <row r="78" spans="2:17" x14ac:dyDescent="0.2">
      <c r="B78">
        <v>74</v>
      </c>
      <c r="D78" s="5">
        <v>15445</v>
      </c>
      <c r="E78" s="5">
        <v>4158</v>
      </c>
      <c r="F78" s="5">
        <v>1784</v>
      </c>
      <c r="G78" s="5">
        <v>1784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 s="5">
        <v>1916</v>
      </c>
      <c r="Q78" s="5">
        <v>1916</v>
      </c>
    </row>
    <row r="79" spans="2:17" x14ac:dyDescent="0.2">
      <c r="B79">
        <v>75</v>
      </c>
      <c r="D79" s="5">
        <v>22966</v>
      </c>
      <c r="E79" s="5">
        <v>6160</v>
      </c>
      <c r="F79" s="5">
        <v>2649</v>
      </c>
      <c r="G79" s="5">
        <v>2649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 s="5">
        <v>2846</v>
      </c>
      <c r="Q79" s="5">
        <v>2846</v>
      </c>
    </row>
    <row r="80" spans="2:17" x14ac:dyDescent="0.2">
      <c r="B80">
        <v>76</v>
      </c>
      <c r="D80" s="5">
        <v>22966</v>
      </c>
      <c r="E80" s="5">
        <v>6160</v>
      </c>
      <c r="F80" s="5">
        <v>2649</v>
      </c>
      <c r="G80" s="5">
        <v>2649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 s="5">
        <v>2846</v>
      </c>
      <c r="Q80" s="5">
        <v>2846</v>
      </c>
    </row>
    <row r="81" spans="2:17" x14ac:dyDescent="0.2">
      <c r="B81">
        <v>77</v>
      </c>
      <c r="D81" s="5">
        <v>22966</v>
      </c>
      <c r="E81" s="5">
        <v>6160</v>
      </c>
      <c r="F81" s="5">
        <v>2649</v>
      </c>
      <c r="G81" s="5">
        <v>2649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 s="5">
        <v>2846</v>
      </c>
      <c r="Q81" s="5">
        <v>2846</v>
      </c>
    </row>
    <row r="82" spans="2:17" x14ac:dyDescent="0.2">
      <c r="B82">
        <v>78</v>
      </c>
      <c r="D82" s="5">
        <v>22966</v>
      </c>
      <c r="E82" s="5">
        <v>6160</v>
      </c>
      <c r="F82" s="5">
        <v>2649</v>
      </c>
      <c r="G82" s="5">
        <v>2649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 s="5">
        <v>2846</v>
      </c>
      <c r="Q82" s="5">
        <v>2846</v>
      </c>
    </row>
    <row r="83" spans="2:17" x14ac:dyDescent="0.2">
      <c r="B83">
        <v>79</v>
      </c>
      <c r="D83" s="5">
        <v>22966</v>
      </c>
      <c r="E83" s="5">
        <v>6160</v>
      </c>
      <c r="F83" s="5">
        <v>2649</v>
      </c>
      <c r="G83" s="5">
        <v>2649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 s="5">
        <v>2846</v>
      </c>
      <c r="Q83" s="5">
        <v>2846</v>
      </c>
    </row>
    <row r="84" spans="2:17" x14ac:dyDescent="0.2">
      <c r="B84">
        <v>80</v>
      </c>
      <c r="D84" s="5">
        <v>22966</v>
      </c>
      <c r="E84" s="5">
        <v>6160</v>
      </c>
      <c r="F84" s="5">
        <v>2714</v>
      </c>
      <c r="G84" s="5">
        <v>2714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 s="5">
        <v>2868</v>
      </c>
      <c r="Q84" s="5">
        <v>2868</v>
      </c>
    </row>
    <row r="85" spans="2:17" x14ac:dyDescent="0.2">
      <c r="B85">
        <v>81</v>
      </c>
      <c r="D85" s="5">
        <v>22966</v>
      </c>
      <c r="E85" s="5">
        <v>6160</v>
      </c>
      <c r="F85" s="5">
        <v>2714</v>
      </c>
      <c r="G85" s="5">
        <v>2714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 s="5">
        <v>2868</v>
      </c>
      <c r="Q85" s="5">
        <v>2868</v>
      </c>
    </row>
    <row r="86" spans="2:17" x14ac:dyDescent="0.2">
      <c r="B86">
        <v>82</v>
      </c>
      <c r="D86" s="5">
        <v>22966</v>
      </c>
      <c r="E86" s="5">
        <v>6160</v>
      </c>
      <c r="F86" s="5">
        <v>2714</v>
      </c>
      <c r="G86" s="5">
        <v>2714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 s="5">
        <v>2868</v>
      </c>
      <c r="Q86" s="5">
        <v>2868</v>
      </c>
    </row>
    <row r="87" spans="2:17" x14ac:dyDescent="0.2">
      <c r="B87">
        <v>83</v>
      </c>
      <c r="D87" s="5">
        <v>22966</v>
      </c>
      <c r="E87" s="5">
        <v>6160</v>
      </c>
      <c r="F87" s="5">
        <v>2714</v>
      </c>
      <c r="G87" s="5">
        <v>2714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 s="5">
        <v>2868</v>
      </c>
      <c r="Q87" s="5">
        <v>2868</v>
      </c>
    </row>
    <row r="88" spans="2:17" x14ac:dyDescent="0.2">
      <c r="B88">
        <v>84</v>
      </c>
      <c r="D88" s="5">
        <v>22966</v>
      </c>
      <c r="E88" s="5">
        <v>6160</v>
      </c>
      <c r="F88" s="5">
        <v>2714</v>
      </c>
      <c r="G88" s="5">
        <v>2714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 s="5">
        <v>2868</v>
      </c>
      <c r="Q88" s="5">
        <v>2868</v>
      </c>
    </row>
    <row r="89" spans="2:17" x14ac:dyDescent="0.2">
      <c r="B89">
        <v>85</v>
      </c>
      <c r="D89" s="5">
        <v>31327</v>
      </c>
      <c r="E89" s="5">
        <v>8411</v>
      </c>
      <c r="F89" s="5">
        <v>3711</v>
      </c>
      <c r="G89" s="5">
        <v>3711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 s="5">
        <v>3921</v>
      </c>
      <c r="Q89" s="5">
        <v>3921</v>
      </c>
    </row>
    <row r="90" spans="2:17" x14ac:dyDescent="0.2">
      <c r="B90">
        <v>86</v>
      </c>
      <c r="D90" s="5">
        <v>31327</v>
      </c>
      <c r="E90" s="5">
        <v>8411</v>
      </c>
      <c r="F90" s="5">
        <v>3711</v>
      </c>
      <c r="G90" s="5">
        <v>3711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 s="5">
        <v>3921</v>
      </c>
      <c r="Q90" s="5">
        <v>3921</v>
      </c>
    </row>
    <row r="91" spans="2:17" x14ac:dyDescent="0.2">
      <c r="B91">
        <v>87</v>
      </c>
      <c r="D91" s="5">
        <v>31327</v>
      </c>
      <c r="E91" s="5">
        <v>8411</v>
      </c>
      <c r="F91" s="5">
        <v>3711</v>
      </c>
      <c r="G91" s="5">
        <v>3711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 s="5">
        <v>3921</v>
      </c>
      <c r="Q91" s="5">
        <v>3921</v>
      </c>
    </row>
    <row r="92" spans="2:17" x14ac:dyDescent="0.2">
      <c r="B92">
        <v>88</v>
      </c>
      <c r="D92" s="5">
        <v>31327</v>
      </c>
      <c r="E92" s="5">
        <v>8411</v>
      </c>
      <c r="F92" s="5">
        <v>3711</v>
      </c>
      <c r="G92" s="5">
        <v>3711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 s="5">
        <v>3921</v>
      </c>
      <c r="Q92" s="5">
        <v>3921</v>
      </c>
    </row>
    <row r="93" spans="2:17" x14ac:dyDescent="0.2">
      <c r="B93">
        <v>89</v>
      </c>
      <c r="D93" s="5">
        <v>31327</v>
      </c>
      <c r="E93" s="5">
        <v>8411</v>
      </c>
      <c r="F93" s="5">
        <v>3711</v>
      </c>
      <c r="G93" s="5">
        <v>3711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 s="5">
        <v>3921</v>
      </c>
      <c r="Q93" s="5">
        <v>3921</v>
      </c>
    </row>
    <row r="94" spans="2:17" x14ac:dyDescent="0.2">
      <c r="B94">
        <v>90</v>
      </c>
      <c r="D94" s="5">
        <v>31327</v>
      </c>
      <c r="E94" s="5">
        <v>8411</v>
      </c>
      <c r="F94" s="5">
        <v>3801</v>
      </c>
      <c r="G94" s="5">
        <v>3801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 s="5">
        <v>3951</v>
      </c>
      <c r="Q94" s="5">
        <v>3951</v>
      </c>
    </row>
    <row r="95" spans="2:17" x14ac:dyDescent="0.2">
      <c r="B95">
        <v>91</v>
      </c>
      <c r="D95" s="5">
        <v>31327</v>
      </c>
      <c r="E95" s="5">
        <v>8411</v>
      </c>
      <c r="F95" s="5">
        <v>3801</v>
      </c>
      <c r="G95" s="5">
        <v>3801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 s="5">
        <v>3951</v>
      </c>
      <c r="Q95" s="5">
        <v>3951</v>
      </c>
    </row>
    <row r="96" spans="2:17" x14ac:dyDescent="0.2">
      <c r="B96">
        <v>92</v>
      </c>
      <c r="D96" s="5">
        <v>31327</v>
      </c>
      <c r="E96" s="5">
        <v>8411</v>
      </c>
      <c r="F96" s="5">
        <v>3801</v>
      </c>
      <c r="G96" s="5">
        <v>3801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 s="5">
        <v>3951</v>
      </c>
      <c r="Q96" s="5">
        <v>3951</v>
      </c>
    </row>
    <row r="97" spans="2:17" x14ac:dyDescent="0.2">
      <c r="B97">
        <v>93</v>
      </c>
      <c r="D97" s="5">
        <v>31327</v>
      </c>
      <c r="E97" s="5">
        <v>8411</v>
      </c>
      <c r="F97" s="5">
        <v>3801</v>
      </c>
      <c r="G97" s="5">
        <v>3801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 s="5">
        <v>3951</v>
      </c>
      <c r="Q97" s="5">
        <v>3951</v>
      </c>
    </row>
    <row r="98" spans="2:17" x14ac:dyDescent="0.2">
      <c r="B98">
        <v>94</v>
      </c>
      <c r="D98" s="5">
        <v>31327</v>
      </c>
      <c r="E98" s="5">
        <v>8411</v>
      </c>
      <c r="F98" s="5">
        <v>3801</v>
      </c>
      <c r="G98" s="5">
        <v>3801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 s="5">
        <v>3951</v>
      </c>
      <c r="Q98" s="5">
        <v>3951</v>
      </c>
    </row>
    <row r="99" spans="2:17" x14ac:dyDescent="0.2">
      <c r="B99">
        <v>95</v>
      </c>
      <c r="D99" s="5">
        <v>31327</v>
      </c>
      <c r="E99" s="5">
        <v>8411</v>
      </c>
      <c r="F99" s="5">
        <v>3801</v>
      </c>
      <c r="G99" s="5">
        <v>3801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 s="5">
        <v>3951</v>
      </c>
      <c r="Q99" s="5">
        <v>3951</v>
      </c>
    </row>
    <row r="100" spans="2:17" x14ac:dyDescent="0.2">
      <c r="B100">
        <v>96</v>
      </c>
      <c r="D100" s="5">
        <v>31327</v>
      </c>
      <c r="E100" s="5">
        <v>8411</v>
      </c>
      <c r="F100" s="5">
        <v>3801</v>
      </c>
      <c r="G100" s="5">
        <v>3801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 s="5">
        <v>3951</v>
      </c>
      <c r="Q100" s="5">
        <v>3951</v>
      </c>
    </row>
    <row r="101" spans="2:17" x14ac:dyDescent="0.2">
      <c r="B101">
        <v>97</v>
      </c>
      <c r="D101" s="5">
        <v>31327</v>
      </c>
      <c r="E101" s="5">
        <v>8411</v>
      </c>
      <c r="F101" s="5">
        <v>3801</v>
      </c>
      <c r="G101" s="5">
        <v>3801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 s="5">
        <v>3951</v>
      </c>
      <c r="Q101" s="5">
        <v>3951</v>
      </c>
    </row>
    <row r="102" spans="2:17" x14ac:dyDescent="0.2">
      <c r="B102">
        <v>98</v>
      </c>
      <c r="D102" s="5">
        <v>31327</v>
      </c>
      <c r="E102" s="5">
        <v>8411</v>
      </c>
      <c r="F102" s="5">
        <v>3801</v>
      </c>
      <c r="G102" s="5">
        <v>3801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 s="5">
        <v>3951</v>
      </c>
      <c r="Q102" s="5">
        <v>3951</v>
      </c>
    </row>
    <row r="103" spans="2:17" x14ac:dyDescent="0.2">
      <c r="B103">
        <v>99</v>
      </c>
      <c r="D103" s="5">
        <v>31327</v>
      </c>
      <c r="E103" s="5">
        <v>8411</v>
      </c>
      <c r="F103" s="5">
        <v>3801</v>
      </c>
      <c r="G103" s="5">
        <v>3801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 s="5">
        <v>3951</v>
      </c>
      <c r="Q103" s="5">
        <v>3951</v>
      </c>
    </row>
    <row r="104" spans="2:17" x14ac:dyDescent="0.2">
      <c r="B104">
        <v>100</v>
      </c>
      <c r="D104" s="5">
        <v>31327</v>
      </c>
      <c r="E104" s="5">
        <v>8411</v>
      </c>
      <c r="F104" s="5">
        <v>3891</v>
      </c>
      <c r="G104" s="5">
        <v>3891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 s="5">
        <v>3981</v>
      </c>
      <c r="Q104" s="5">
        <v>3981</v>
      </c>
    </row>
    <row r="105" spans="2:17" x14ac:dyDescent="0.2">
      <c r="B105">
        <v>101</v>
      </c>
      <c r="D105" s="5">
        <v>31327</v>
      </c>
      <c r="E105" s="5">
        <v>8411</v>
      </c>
      <c r="F105" s="5">
        <v>3891</v>
      </c>
      <c r="G105" s="5">
        <v>3891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 s="5">
        <v>3981</v>
      </c>
      <c r="Q105" s="5">
        <v>3981</v>
      </c>
    </row>
    <row r="106" spans="2:17" x14ac:dyDescent="0.2">
      <c r="B106">
        <v>102</v>
      </c>
      <c r="D106" s="5">
        <v>31327</v>
      </c>
      <c r="E106" s="5">
        <v>8411</v>
      </c>
      <c r="F106" s="5">
        <v>3891</v>
      </c>
      <c r="G106" s="5">
        <v>3891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 s="5">
        <v>3981</v>
      </c>
      <c r="Q106" s="5">
        <v>3981</v>
      </c>
    </row>
    <row r="107" spans="2:17" x14ac:dyDescent="0.2">
      <c r="B107">
        <v>103</v>
      </c>
      <c r="D107" s="5">
        <v>31327</v>
      </c>
      <c r="E107" s="5">
        <v>8411</v>
      </c>
      <c r="F107" s="5">
        <v>3891</v>
      </c>
      <c r="G107" s="5">
        <v>3891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 s="5">
        <v>3981</v>
      </c>
      <c r="Q107" s="5">
        <v>3981</v>
      </c>
    </row>
    <row r="108" spans="2:17" x14ac:dyDescent="0.2">
      <c r="B108">
        <v>104</v>
      </c>
      <c r="D108" s="5">
        <v>31327</v>
      </c>
      <c r="E108" s="5">
        <v>8411</v>
      </c>
      <c r="F108" s="5">
        <v>3891</v>
      </c>
      <c r="G108" s="5">
        <v>3891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 s="5">
        <v>3981</v>
      </c>
      <c r="Q108" s="5">
        <v>3981</v>
      </c>
    </row>
    <row r="109" spans="2:17" x14ac:dyDescent="0.2">
      <c r="B109">
        <v>105</v>
      </c>
      <c r="D109" s="5">
        <v>31327</v>
      </c>
      <c r="E109" s="5">
        <v>8411</v>
      </c>
      <c r="F109" s="5">
        <v>3891</v>
      </c>
      <c r="G109" s="5">
        <v>3891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 s="5">
        <v>3981</v>
      </c>
      <c r="Q109" s="5">
        <v>3981</v>
      </c>
    </row>
    <row r="110" spans="2:17" x14ac:dyDescent="0.2">
      <c r="B110">
        <v>106</v>
      </c>
      <c r="D110" s="5">
        <v>31327</v>
      </c>
      <c r="E110" s="5">
        <v>8411</v>
      </c>
      <c r="F110" s="5">
        <v>3891</v>
      </c>
      <c r="G110" s="5">
        <v>3891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 s="5">
        <v>3981</v>
      </c>
      <c r="Q110" s="5">
        <v>3981</v>
      </c>
    </row>
    <row r="111" spans="2:17" x14ac:dyDescent="0.2">
      <c r="B111">
        <v>107</v>
      </c>
      <c r="D111" s="5">
        <v>31327</v>
      </c>
      <c r="E111" s="5">
        <v>8411</v>
      </c>
      <c r="F111" s="5">
        <v>3891</v>
      </c>
      <c r="G111" s="5">
        <v>3891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 s="5">
        <v>3981</v>
      </c>
      <c r="Q111" s="5">
        <v>3981</v>
      </c>
    </row>
    <row r="112" spans="2:17" x14ac:dyDescent="0.2">
      <c r="B112">
        <v>108</v>
      </c>
      <c r="D112" s="5">
        <v>31327</v>
      </c>
      <c r="E112" s="5">
        <v>8411</v>
      </c>
      <c r="F112" s="5">
        <v>3891</v>
      </c>
      <c r="G112" s="5">
        <v>3891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 s="5">
        <v>3981</v>
      </c>
      <c r="Q112" s="5">
        <v>3981</v>
      </c>
    </row>
    <row r="113" spans="2:17" x14ac:dyDescent="0.2">
      <c r="B113">
        <v>109</v>
      </c>
      <c r="D113" s="5">
        <v>31327</v>
      </c>
      <c r="E113" s="5">
        <v>8411</v>
      </c>
      <c r="F113" s="5">
        <v>3891</v>
      </c>
      <c r="G113" s="5">
        <v>3891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 s="5">
        <v>3981</v>
      </c>
      <c r="Q113" s="5">
        <v>3981</v>
      </c>
    </row>
    <row r="114" spans="2:17" x14ac:dyDescent="0.2">
      <c r="B114">
        <v>110</v>
      </c>
      <c r="D114" s="5">
        <v>31327</v>
      </c>
      <c r="E114" s="5">
        <v>8411</v>
      </c>
      <c r="F114" s="5">
        <v>3981</v>
      </c>
      <c r="G114" s="5">
        <v>3981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 s="5">
        <v>4011</v>
      </c>
      <c r="Q114" s="5">
        <v>4011</v>
      </c>
    </row>
    <row r="115" spans="2:17" x14ac:dyDescent="0.2">
      <c r="B115">
        <v>111</v>
      </c>
      <c r="D115" s="5">
        <v>31327</v>
      </c>
      <c r="E115" s="5">
        <v>8411</v>
      </c>
      <c r="F115" s="5">
        <v>3981</v>
      </c>
      <c r="G115" s="5">
        <v>3981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 s="5">
        <v>4011</v>
      </c>
      <c r="Q115" s="5">
        <v>4011</v>
      </c>
    </row>
    <row r="116" spans="2:17" x14ac:dyDescent="0.2">
      <c r="B116">
        <v>112</v>
      </c>
      <c r="D116" s="5">
        <v>31327</v>
      </c>
      <c r="E116" s="5">
        <v>8411</v>
      </c>
      <c r="F116" s="5">
        <v>3981</v>
      </c>
      <c r="G116" s="5">
        <v>3981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 s="5">
        <v>4011</v>
      </c>
      <c r="Q116" s="5">
        <v>4011</v>
      </c>
    </row>
    <row r="117" spans="2:17" x14ac:dyDescent="0.2">
      <c r="B117">
        <v>113</v>
      </c>
      <c r="D117" s="5">
        <v>31327</v>
      </c>
      <c r="E117" s="5">
        <v>8411</v>
      </c>
      <c r="F117" s="5">
        <v>3981</v>
      </c>
      <c r="G117" s="5">
        <v>3981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 s="5">
        <v>4011</v>
      </c>
      <c r="Q117" s="5">
        <v>4011</v>
      </c>
    </row>
    <row r="118" spans="2:17" x14ac:dyDescent="0.2">
      <c r="B118">
        <v>114</v>
      </c>
      <c r="D118" s="5">
        <v>31327</v>
      </c>
      <c r="E118" s="5">
        <v>8411</v>
      </c>
      <c r="F118" s="5">
        <v>3981</v>
      </c>
      <c r="G118" s="5">
        <v>3981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 s="5">
        <v>4011</v>
      </c>
      <c r="Q118" s="5">
        <v>4011</v>
      </c>
    </row>
    <row r="119" spans="2:17" x14ac:dyDescent="0.2">
      <c r="B119">
        <v>115</v>
      </c>
      <c r="D119" s="5">
        <v>31327</v>
      </c>
      <c r="E119" s="5">
        <v>8411</v>
      </c>
      <c r="F119" s="5">
        <v>3981</v>
      </c>
      <c r="G119" s="5">
        <v>3981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 s="5">
        <v>4011</v>
      </c>
      <c r="Q119" s="5">
        <v>4011</v>
      </c>
    </row>
    <row r="120" spans="2:17" x14ac:dyDescent="0.2">
      <c r="B120">
        <v>116</v>
      </c>
      <c r="D120" s="5">
        <v>31327</v>
      </c>
      <c r="E120" s="5">
        <v>8411</v>
      </c>
      <c r="F120" s="5">
        <v>3981</v>
      </c>
      <c r="G120" s="5">
        <v>3981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 s="5">
        <v>4011</v>
      </c>
      <c r="Q120" s="5">
        <v>4011</v>
      </c>
    </row>
    <row r="121" spans="2:17" x14ac:dyDescent="0.2">
      <c r="B121">
        <v>117</v>
      </c>
      <c r="D121" s="5">
        <v>31327</v>
      </c>
      <c r="E121" s="5">
        <v>8411</v>
      </c>
      <c r="F121" s="5">
        <v>3981</v>
      </c>
      <c r="G121" s="5">
        <v>3981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 s="5">
        <v>4011</v>
      </c>
      <c r="Q121" s="5">
        <v>4011</v>
      </c>
    </row>
    <row r="122" spans="2:17" x14ac:dyDescent="0.2">
      <c r="B122">
        <v>118</v>
      </c>
      <c r="D122" s="5">
        <v>31327</v>
      </c>
      <c r="E122" s="5">
        <v>8411</v>
      </c>
      <c r="F122" s="5">
        <v>3981</v>
      </c>
      <c r="G122" s="5">
        <v>3981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 s="5">
        <v>4011</v>
      </c>
      <c r="Q122" s="5">
        <v>4011</v>
      </c>
    </row>
    <row r="123" spans="2:17" x14ac:dyDescent="0.2">
      <c r="B123">
        <v>119</v>
      </c>
      <c r="D123" s="5">
        <v>31327</v>
      </c>
      <c r="E123" s="5">
        <v>8411</v>
      </c>
      <c r="F123" s="5">
        <v>3981</v>
      </c>
      <c r="G123" s="5">
        <v>3981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 s="5">
        <v>4011</v>
      </c>
      <c r="Q123" s="5">
        <v>4011</v>
      </c>
    </row>
    <row r="124" spans="2:17" x14ac:dyDescent="0.2">
      <c r="B124">
        <v>120</v>
      </c>
      <c r="D124" s="5">
        <v>31327</v>
      </c>
      <c r="E124" s="5">
        <v>8411</v>
      </c>
      <c r="F124" s="5">
        <v>4070</v>
      </c>
      <c r="G124" s="5">
        <v>4070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 s="5">
        <v>4041</v>
      </c>
      <c r="Q124" s="5">
        <v>4041</v>
      </c>
    </row>
    <row r="125" spans="2:17" x14ac:dyDescent="0.2">
      <c r="B125">
        <v>121</v>
      </c>
      <c r="D125" s="5">
        <v>31327</v>
      </c>
      <c r="E125" s="5">
        <v>8411</v>
      </c>
      <c r="F125" s="5">
        <v>4070</v>
      </c>
      <c r="G125" s="5">
        <v>4070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 s="5">
        <v>4041</v>
      </c>
      <c r="Q125" s="5">
        <v>4041</v>
      </c>
    </row>
    <row r="126" spans="2:17" x14ac:dyDescent="0.2">
      <c r="B126">
        <v>122</v>
      </c>
      <c r="D126" s="5">
        <v>31327</v>
      </c>
      <c r="E126" s="5">
        <v>8411</v>
      </c>
      <c r="F126" s="5">
        <v>4070</v>
      </c>
      <c r="G126" s="5">
        <v>4070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 s="5">
        <v>4041</v>
      </c>
      <c r="Q126" s="5">
        <v>4041</v>
      </c>
    </row>
    <row r="127" spans="2:17" x14ac:dyDescent="0.2">
      <c r="B127">
        <v>123</v>
      </c>
      <c r="D127" s="5">
        <v>31327</v>
      </c>
      <c r="E127" s="5">
        <v>8411</v>
      </c>
      <c r="F127" s="5">
        <v>4070</v>
      </c>
      <c r="G127" s="5">
        <v>4070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 s="5">
        <v>4041</v>
      </c>
      <c r="Q127" s="5">
        <v>4041</v>
      </c>
    </row>
    <row r="128" spans="2:17" x14ac:dyDescent="0.2">
      <c r="B128">
        <v>124</v>
      </c>
      <c r="D128" s="5">
        <v>31327</v>
      </c>
      <c r="E128" s="5">
        <v>8411</v>
      </c>
      <c r="F128" s="5">
        <v>4070</v>
      </c>
      <c r="G128" s="5">
        <v>4070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 s="5">
        <v>4041</v>
      </c>
      <c r="Q128" s="5">
        <v>4041</v>
      </c>
    </row>
    <row r="129" spans="2:17" x14ac:dyDescent="0.2">
      <c r="B129">
        <v>125</v>
      </c>
      <c r="D129" s="5">
        <v>31327</v>
      </c>
      <c r="E129" s="5">
        <v>8411</v>
      </c>
      <c r="F129" s="5">
        <v>4070</v>
      </c>
      <c r="G129" s="5">
        <v>4070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 s="5">
        <v>4041</v>
      </c>
      <c r="Q129" s="5">
        <v>4041</v>
      </c>
    </row>
    <row r="130" spans="2:17" x14ac:dyDescent="0.2">
      <c r="B130">
        <v>126</v>
      </c>
      <c r="D130" s="5">
        <v>31327</v>
      </c>
      <c r="E130" s="5">
        <v>8411</v>
      </c>
      <c r="F130" s="5">
        <v>4070</v>
      </c>
      <c r="G130" s="5">
        <v>4070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 s="5">
        <v>4041</v>
      </c>
      <c r="Q130" s="5">
        <v>4041</v>
      </c>
    </row>
    <row r="131" spans="2:17" x14ac:dyDescent="0.2">
      <c r="B131">
        <v>127</v>
      </c>
      <c r="D131" s="5">
        <v>31327</v>
      </c>
      <c r="E131" s="5">
        <v>8411</v>
      </c>
      <c r="F131" s="5">
        <v>4070</v>
      </c>
      <c r="G131" s="5">
        <v>4070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 s="5">
        <v>4041</v>
      </c>
      <c r="Q131" s="5">
        <v>4041</v>
      </c>
    </row>
    <row r="132" spans="2:17" x14ac:dyDescent="0.2">
      <c r="B132">
        <v>128</v>
      </c>
      <c r="D132" s="5">
        <v>31327</v>
      </c>
      <c r="E132" s="5">
        <v>8411</v>
      </c>
      <c r="F132" s="5">
        <v>4070</v>
      </c>
      <c r="G132" s="5">
        <v>4070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 s="5">
        <v>4041</v>
      </c>
      <c r="Q132" s="5">
        <v>4041</v>
      </c>
    </row>
    <row r="133" spans="2:17" x14ac:dyDescent="0.2">
      <c r="B133">
        <v>129</v>
      </c>
      <c r="D133" s="5">
        <v>31327</v>
      </c>
      <c r="E133" s="5">
        <v>8411</v>
      </c>
      <c r="F133" s="5">
        <v>4070</v>
      </c>
      <c r="G133" s="5">
        <v>4070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 s="5">
        <v>4041</v>
      </c>
      <c r="Q133" s="5">
        <v>4041</v>
      </c>
    </row>
    <row r="134" spans="2:17" x14ac:dyDescent="0.2">
      <c r="B134">
        <v>130</v>
      </c>
      <c r="D134" s="5">
        <v>31327</v>
      </c>
      <c r="E134" s="5">
        <v>8411</v>
      </c>
      <c r="F134" s="5">
        <v>4070</v>
      </c>
      <c r="G134" s="5">
        <v>4070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 s="5">
        <v>4041</v>
      </c>
      <c r="Q134" s="5">
        <v>4041</v>
      </c>
    </row>
    <row r="135" spans="2:17" x14ac:dyDescent="0.2">
      <c r="B135">
        <v>131</v>
      </c>
      <c r="D135" s="5">
        <v>31327</v>
      </c>
      <c r="E135" s="5">
        <v>8411</v>
      </c>
      <c r="F135" s="5">
        <v>4070</v>
      </c>
      <c r="G135" s="5">
        <v>4070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 s="5">
        <v>4041</v>
      </c>
      <c r="Q135" s="5">
        <v>4041</v>
      </c>
    </row>
    <row r="136" spans="2:17" x14ac:dyDescent="0.2">
      <c r="B136">
        <v>132</v>
      </c>
      <c r="D136" s="5">
        <v>31327</v>
      </c>
      <c r="E136" s="5">
        <v>8411</v>
      </c>
      <c r="F136" s="5">
        <v>4070</v>
      </c>
      <c r="G136" s="5">
        <v>4070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 s="5">
        <v>4041</v>
      </c>
      <c r="Q136" s="5">
        <v>4041</v>
      </c>
    </row>
    <row r="137" spans="2:17" x14ac:dyDescent="0.2">
      <c r="B137">
        <v>133</v>
      </c>
      <c r="D137" s="5">
        <v>31327</v>
      </c>
      <c r="E137" s="5">
        <v>8411</v>
      </c>
      <c r="F137" s="5">
        <v>4070</v>
      </c>
      <c r="G137" s="5">
        <v>4070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 s="5">
        <v>4041</v>
      </c>
      <c r="Q137" s="5">
        <v>4041</v>
      </c>
    </row>
    <row r="138" spans="2:17" x14ac:dyDescent="0.2">
      <c r="B138">
        <v>134</v>
      </c>
      <c r="D138" s="5">
        <v>31327</v>
      </c>
      <c r="E138" s="5">
        <v>8411</v>
      </c>
      <c r="F138" s="5">
        <v>4070</v>
      </c>
      <c r="G138" s="5">
        <v>4070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 s="5">
        <v>4041</v>
      </c>
      <c r="Q138" s="5">
        <v>4041</v>
      </c>
    </row>
    <row r="139" spans="2:17" x14ac:dyDescent="0.2">
      <c r="B139">
        <v>135</v>
      </c>
      <c r="D139" s="5">
        <v>31327</v>
      </c>
      <c r="E139" s="5">
        <v>8411</v>
      </c>
      <c r="F139" s="5">
        <v>4070</v>
      </c>
      <c r="G139" s="5">
        <v>4070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 s="5">
        <v>4041</v>
      </c>
      <c r="Q139" s="5">
        <v>4041</v>
      </c>
    </row>
    <row r="140" spans="2:17" x14ac:dyDescent="0.2">
      <c r="B140">
        <v>136</v>
      </c>
      <c r="D140" s="5">
        <v>31327</v>
      </c>
      <c r="E140" s="5">
        <v>8411</v>
      </c>
      <c r="F140" s="5">
        <v>4070</v>
      </c>
      <c r="G140" s="5">
        <v>4070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 s="5">
        <v>4041</v>
      </c>
      <c r="Q140" s="5">
        <v>4041</v>
      </c>
    </row>
    <row r="141" spans="2:17" x14ac:dyDescent="0.2">
      <c r="B141">
        <v>137</v>
      </c>
      <c r="D141" s="5">
        <v>31327</v>
      </c>
      <c r="E141" s="5">
        <v>8411</v>
      </c>
      <c r="F141" s="5">
        <v>4070</v>
      </c>
      <c r="G141" s="5">
        <v>4070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 s="5">
        <v>4041</v>
      </c>
      <c r="Q141" s="5">
        <v>4041</v>
      </c>
    </row>
    <row r="142" spans="2:17" x14ac:dyDescent="0.2">
      <c r="B142">
        <v>138</v>
      </c>
      <c r="D142" s="5">
        <v>31327</v>
      </c>
      <c r="E142" s="5">
        <v>8411</v>
      </c>
      <c r="F142" s="5">
        <v>4070</v>
      </c>
      <c r="G142" s="5">
        <v>4070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 s="5">
        <v>4041</v>
      </c>
      <c r="Q142" s="5">
        <v>4041</v>
      </c>
    </row>
    <row r="143" spans="2:17" x14ac:dyDescent="0.2">
      <c r="B143">
        <v>139</v>
      </c>
      <c r="D143" s="5">
        <v>31327</v>
      </c>
      <c r="E143" s="5">
        <v>8411</v>
      </c>
      <c r="F143" s="5">
        <v>4070</v>
      </c>
      <c r="G143" s="5">
        <v>4070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 s="5">
        <v>4041</v>
      </c>
      <c r="Q143" s="5">
        <v>4041</v>
      </c>
    </row>
    <row r="144" spans="2:17" x14ac:dyDescent="0.2">
      <c r="B144">
        <v>140</v>
      </c>
      <c r="D144" s="5">
        <v>31327</v>
      </c>
      <c r="E144" s="5">
        <v>8411</v>
      </c>
      <c r="F144" s="5">
        <v>4070</v>
      </c>
      <c r="G144" s="5">
        <v>4070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 s="5">
        <v>4041</v>
      </c>
      <c r="Q144" s="5">
        <v>4041</v>
      </c>
    </row>
    <row r="145" spans="2:17" x14ac:dyDescent="0.2">
      <c r="B145">
        <v>141</v>
      </c>
      <c r="D145" s="5">
        <v>31327</v>
      </c>
      <c r="E145" s="5">
        <v>8411</v>
      </c>
      <c r="F145" s="5">
        <v>4070</v>
      </c>
      <c r="G145" s="5">
        <v>4070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 s="5">
        <v>4041</v>
      </c>
      <c r="Q145" s="5">
        <v>4041</v>
      </c>
    </row>
    <row r="146" spans="2:17" x14ac:dyDescent="0.2">
      <c r="B146">
        <v>142</v>
      </c>
      <c r="D146" s="5">
        <v>31327</v>
      </c>
      <c r="E146" s="5">
        <v>8411</v>
      </c>
      <c r="F146" s="5">
        <v>4070</v>
      </c>
      <c r="G146" s="5">
        <v>4070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 s="5">
        <v>4041</v>
      </c>
      <c r="Q146" s="5">
        <v>4041</v>
      </c>
    </row>
    <row r="147" spans="2:17" x14ac:dyDescent="0.2">
      <c r="B147">
        <v>143</v>
      </c>
      <c r="D147" s="5">
        <v>31327</v>
      </c>
      <c r="E147" s="5">
        <v>8411</v>
      </c>
      <c r="F147" s="5">
        <v>4070</v>
      </c>
      <c r="G147" s="5">
        <v>4070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 s="5">
        <v>4041</v>
      </c>
      <c r="Q147" s="5">
        <v>4041</v>
      </c>
    </row>
    <row r="148" spans="2:17" x14ac:dyDescent="0.2">
      <c r="B148">
        <v>144</v>
      </c>
      <c r="D148" s="5">
        <v>31327</v>
      </c>
      <c r="E148" s="5">
        <v>8411</v>
      </c>
      <c r="F148" s="5">
        <v>4070</v>
      </c>
      <c r="G148" s="5">
        <v>4070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 s="5">
        <v>4041</v>
      </c>
      <c r="Q148" s="5">
        <v>4041</v>
      </c>
    </row>
    <row r="149" spans="2:17" x14ac:dyDescent="0.2">
      <c r="B149">
        <v>145</v>
      </c>
      <c r="D149" s="5">
        <v>31327</v>
      </c>
      <c r="E149" s="5">
        <v>8411</v>
      </c>
      <c r="F149" s="5">
        <v>4070</v>
      </c>
      <c r="G149" s="5">
        <v>4070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 s="5">
        <v>4041</v>
      </c>
      <c r="Q149" s="5">
        <v>4041</v>
      </c>
    </row>
    <row r="150" spans="2:17" x14ac:dyDescent="0.2">
      <c r="B150">
        <v>146</v>
      </c>
      <c r="D150" s="5">
        <v>31327</v>
      </c>
      <c r="E150" s="5">
        <v>8411</v>
      </c>
      <c r="F150" s="5">
        <v>4070</v>
      </c>
      <c r="G150" s="5">
        <v>4070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 s="5">
        <v>4041</v>
      </c>
      <c r="Q150" s="5">
        <v>4041</v>
      </c>
    </row>
    <row r="151" spans="2:17" x14ac:dyDescent="0.2">
      <c r="B151">
        <v>147</v>
      </c>
      <c r="D151" s="5">
        <v>31327</v>
      </c>
      <c r="E151" s="5">
        <v>8411</v>
      </c>
      <c r="F151" s="5">
        <v>4070</v>
      </c>
      <c r="G151" s="5">
        <v>4070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 s="5">
        <v>4041</v>
      </c>
      <c r="Q151" s="5">
        <v>4041</v>
      </c>
    </row>
    <row r="152" spans="2:17" x14ac:dyDescent="0.2">
      <c r="B152">
        <v>148</v>
      </c>
      <c r="D152" s="5">
        <v>31327</v>
      </c>
      <c r="E152" s="5">
        <v>8411</v>
      </c>
      <c r="F152" s="5">
        <v>4070</v>
      </c>
      <c r="G152" s="5">
        <v>4070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 s="5">
        <v>4041</v>
      </c>
      <c r="Q152" s="5">
        <v>4041</v>
      </c>
    </row>
    <row r="153" spans="2:17" x14ac:dyDescent="0.2">
      <c r="B153">
        <v>149</v>
      </c>
      <c r="D153" s="5">
        <v>31327</v>
      </c>
      <c r="E153" s="5">
        <v>8411</v>
      </c>
      <c r="F153" s="5">
        <v>4070</v>
      </c>
      <c r="G153" s="5">
        <v>4070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 s="5">
        <v>4041</v>
      </c>
      <c r="Q153" s="5">
        <v>4041</v>
      </c>
    </row>
    <row r="154" spans="2:17" x14ac:dyDescent="0.2">
      <c r="B154">
        <v>150</v>
      </c>
      <c r="D154" s="5">
        <v>31327</v>
      </c>
      <c r="E154" s="5">
        <v>8411</v>
      </c>
      <c r="F154" s="5">
        <v>4070</v>
      </c>
      <c r="G154" s="5">
        <v>4070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 s="5">
        <v>4041</v>
      </c>
      <c r="Q154" s="5">
        <v>4041</v>
      </c>
    </row>
    <row r="155" spans="2:17" x14ac:dyDescent="0.2">
      <c r="B155">
        <v>151</v>
      </c>
      <c r="D155" s="5">
        <v>31327</v>
      </c>
      <c r="E155" s="5">
        <v>8411</v>
      </c>
      <c r="F155" s="5">
        <v>4070</v>
      </c>
      <c r="G155" s="5">
        <v>4070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 s="5">
        <v>4041</v>
      </c>
      <c r="Q155" s="5">
        <v>4041</v>
      </c>
    </row>
    <row r="156" spans="2:17" x14ac:dyDescent="0.2">
      <c r="B156">
        <v>152</v>
      </c>
      <c r="D156" s="5">
        <v>31327</v>
      </c>
      <c r="E156" s="5">
        <v>8411</v>
      </c>
      <c r="F156" s="5">
        <v>4070</v>
      </c>
      <c r="G156" s="5">
        <v>4070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 s="5">
        <v>4041</v>
      </c>
      <c r="Q156" s="5">
        <v>4041</v>
      </c>
    </row>
    <row r="157" spans="2:17" x14ac:dyDescent="0.2">
      <c r="B157">
        <v>153</v>
      </c>
      <c r="D157" s="5">
        <v>31327</v>
      </c>
      <c r="E157" s="5">
        <v>8411</v>
      </c>
      <c r="F157" s="5">
        <v>4070</v>
      </c>
      <c r="G157" s="5">
        <v>4070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 s="5">
        <v>4041</v>
      </c>
      <c r="Q157" s="5">
        <v>4041</v>
      </c>
    </row>
    <row r="158" spans="2:17" x14ac:dyDescent="0.2">
      <c r="B158">
        <v>154</v>
      </c>
      <c r="D158" s="5">
        <v>31327</v>
      </c>
      <c r="E158" s="5">
        <v>8411</v>
      </c>
      <c r="F158" s="5">
        <v>4070</v>
      </c>
      <c r="G158" s="5">
        <v>4070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 s="5">
        <v>4041</v>
      </c>
      <c r="Q158" s="5">
        <v>4041</v>
      </c>
    </row>
    <row r="159" spans="2:17" x14ac:dyDescent="0.2">
      <c r="B159">
        <v>155</v>
      </c>
      <c r="D159" s="5">
        <v>31327</v>
      </c>
      <c r="E159" s="5">
        <v>8411</v>
      </c>
      <c r="F159" s="5">
        <v>4070</v>
      </c>
      <c r="G159" s="5">
        <v>4070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 s="5">
        <v>4041</v>
      </c>
      <c r="Q159" s="5">
        <v>4041</v>
      </c>
    </row>
    <row r="160" spans="2:17" x14ac:dyDescent="0.2">
      <c r="B160">
        <v>156</v>
      </c>
      <c r="D160" s="5">
        <v>31327</v>
      </c>
      <c r="E160" s="5">
        <v>8411</v>
      </c>
      <c r="F160" s="5">
        <v>4070</v>
      </c>
      <c r="G160" s="5">
        <v>4070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 s="5">
        <v>4041</v>
      </c>
      <c r="Q160" s="5">
        <v>4041</v>
      </c>
    </row>
    <row r="161" spans="2:17" x14ac:dyDescent="0.2">
      <c r="B161">
        <v>157</v>
      </c>
      <c r="D161" s="5">
        <v>31327</v>
      </c>
      <c r="E161" s="5">
        <v>8411</v>
      </c>
      <c r="F161" s="5">
        <v>4070</v>
      </c>
      <c r="G161" s="5">
        <v>4070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 s="5">
        <v>4041</v>
      </c>
      <c r="Q161" s="5">
        <v>4041</v>
      </c>
    </row>
    <row r="162" spans="2:17" x14ac:dyDescent="0.2">
      <c r="B162">
        <v>158</v>
      </c>
      <c r="D162" s="5">
        <v>31327</v>
      </c>
      <c r="E162" s="5">
        <v>8411</v>
      </c>
      <c r="F162" s="5">
        <v>4070</v>
      </c>
      <c r="G162" s="5">
        <v>4070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 s="5">
        <v>4041</v>
      </c>
      <c r="Q162" s="5">
        <v>4041</v>
      </c>
    </row>
    <row r="163" spans="2:17" x14ac:dyDescent="0.2">
      <c r="B163">
        <v>159</v>
      </c>
      <c r="D163" s="5">
        <v>31327</v>
      </c>
      <c r="E163" s="5">
        <v>8411</v>
      </c>
      <c r="F163" s="5">
        <v>4070</v>
      </c>
      <c r="G163" s="5">
        <v>4070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 s="5">
        <v>4041</v>
      </c>
      <c r="Q163" s="5">
        <v>4041</v>
      </c>
    </row>
    <row r="164" spans="2:17" x14ac:dyDescent="0.2">
      <c r="B164">
        <v>160</v>
      </c>
      <c r="D164" s="5">
        <v>31327</v>
      </c>
      <c r="E164" s="5">
        <v>8411</v>
      </c>
      <c r="F164" s="5">
        <v>4070</v>
      </c>
      <c r="G164" s="5">
        <v>4070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 s="5">
        <v>4041</v>
      </c>
      <c r="Q164" s="5">
        <v>4041</v>
      </c>
    </row>
    <row r="165" spans="2:17" x14ac:dyDescent="0.2">
      <c r="B165">
        <v>161</v>
      </c>
      <c r="D165" s="5">
        <v>31327</v>
      </c>
      <c r="E165" s="5">
        <v>8411</v>
      </c>
      <c r="F165" s="5">
        <v>4070</v>
      </c>
      <c r="G165" s="5">
        <v>4070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 s="5">
        <v>4041</v>
      </c>
      <c r="Q165" s="5">
        <v>4041</v>
      </c>
    </row>
    <row r="166" spans="2:17" x14ac:dyDescent="0.2">
      <c r="B166">
        <v>162</v>
      </c>
      <c r="D166" s="5">
        <v>31327</v>
      </c>
      <c r="E166" s="5">
        <v>8411</v>
      </c>
      <c r="F166" s="5">
        <v>4070</v>
      </c>
      <c r="G166" s="5">
        <v>4070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 s="5">
        <v>4041</v>
      </c>
      <c r="Q166" s="5">
        <v>4041</v>
      </c>
    </row>
    <row r="167" spans="2:17" x14ac:dyDescent="0.2">
      <c r="B167">
        <v>163</v>
      </c>
      <c r="D167" s="5">
        <v>31327</v>
      </c>
      <c r="E167" s="5">
        <v>8411</v>
      </c>
      <c r="F167" s="5">
        <v>4070</v>
      </c>
      <c r="G167" s="5">
        <v>4070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 s="5">
        <v>4041</v>
      </c>
      <c r="Q167" s="5">
        <v>4041</v>
      </c>
    </row>
    <row r="168" spans="2:17" x14ac:dyDescent="0.2">
      <c r="B168">
        <v>164</v>
      </c>
      <c r="D168" s="5">
        <v>31327</v>
      </c>
      <c r="E168" s="5">
        <v>8411</v>
      </c>
      <c r="F168" s="5">
        <v>4070</v>
      </c>
      <c r="G168" s="5">
        <v>4070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 s="5">
        <v>4041</v>
      </c>
      <c r="Q168" s="5">
        <v>4041</v>
      </c>
    </row>
    <row r="169" spans="2:17" x14ac:dyDescent="0.2">
      <c r="B169">
        <v>165</v>
      </c>
      <c r="D169" s="5">
        <v>31327</v>
      </c>
      <c r="E169" s="5">
        <v>8411</v>
      </c>
      <c r="F169" s="5">
        <v>4070</v>
      </c>
      <c r="G169" s="5">
        <v>4070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 s="5">
        <v>4041</v>
      </c>
      <c r="Q169" s="5">
        <v>4041</v>
      </c>
    </row>
    <row r="170" spans="2:17" x14ac:dyDescent="0.2">
      <c r="B170">
        <v>166</v>
      </c>
      <c r="D170" s="5">
        <v>31327</v>
      </c>
      <c r="E170" s="5">
        <v>8411</v>
      </c>
      <c r="F170" s="5">
        <v>4070</v>
      </c>
      <c r="G170" s="5">
        <v>4070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 s="5">
        <v>4041</v>
      </c>
      <c r="Q170" s="5">
        <v>4041</v>
      </c>
    </row>
    <row r="171" spans="2:17" x14ac:dyDescent="0.2">
      <c r="B171">
        <v>167</v>
      </c>
      <c r="D171" s="5">
        <v>31327</v>
      </c>
      <c r="E171" s="5">
        <v>8411</v>
      </c>
      <c r="F171" s="5">
        <v>4070</v>
      </c>
      <c r="G171" s="5">
        <v>4070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 s="5">
        <v>4041</v>
      </c>
      <c r="Q171" s="5">
        <v>4041</v>
      </c>
    </row>
    <row r="172" spans="2:17" x14ac:dyDescent="0.2">
      <c r="B172">
        <v>168</v>
      </c>
      <c r="D172" s="5">
        <v>31327</v>
      </c>
      <c r="E172" s="5">
        <v>8411</v>
      </c>
      <c r="F172" s="5">
        <v>4070</v>
      </c>
      <c r="G172" s="5">
        <v>4070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 s="5">
        <v>4041</v>
      </c>
      <c r="Q172" s="5">
        <v>4041</v>
      </c>
    </row>
    <row r="173" spans="2:17" x14ac:dyDescent="0.2">
      <c r="B173">
        <v>169</v>
      </c>
      <c r="D173" s="5">
        <v>31327</v>
      </c>
      <c r="E173" s="5">
        <v>8411</v>
      </c>
      <c r="F173" s="5">
        <v>4070</v>
      </c>
      <c r="G173" s="5">
        <v>4070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 s="5">
        <v>4041</v>
      </c>
      <c r="Q173" s="5">
        <v>4041</v>
      </c>
    </row>
    <row r="174" spans="2:17" x14ac:dyDescent="0.2">
      <c r="B174">
        <v>170</v>
      </c>
      <c r="D174" s="5">
        <v>31327</v>
      </c>
      <c r="E174" s="5">
        <v>8411</v>
      </c>
      <c r="F174" s="5">
        <v>4070</v>
      </c>
      <c r="G174" s="5">
        <v>4070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 s="5">
        <v>4041</v>
      </c>
      <c r="Q174" s="5">
        <v>4041</v>
      </c>
    </row>
    <row r="175" spans="2:17" x14ac:dyDescent="0.2">
      <c r="B175">
        <v>171</v>
      </c>
      <c r="D175">
        <f>D174</f>
        <v>31327</v>
      </c>
      <c r="E175">
        <f t="shared" ref="E175:Q175" si="0">E174</f>
        <v>8411</v>
      </c>
      <c r="F175">
        <f t="shared" si="0"/>
        <v>4070</v>
      </c>
      <c r="G175">
        <f t="shared" si="0"/>
        <v>4070</v>
      </c>
      <c r="H175">
        <f t="shared" si="0"/>
        <v>0</v>
      </c>
      <c r="I175">
        <f t="shared" si="0"/>
        <v>0</v>
      </c>
      <c r="J175">
        <f t="shared" si="0"/>
        <v>0</v>
      </c>
      <c r="K175">
        <f t="shared" si="0"/>
        <v>0</v>
      </c>
      <c r="L175">
        <f t="shared" si="0"/>
        <v>0</v>
      </c>
      <c r="M175">
        <f t="shared" si="0"/>
        <v>0</v>
      </c>
      <c r="N175">
        <f t="shared" si="0"/>
        <v>0</v>
      </c>
      <c r="O175">
        <f t="shared" si="0"/>
        <v>0</v>
      </c>
      <c r="P175">
        <f t="shared" si="0"/>
        <v>4041</v>
      </c>
      <c r="Q175">
        <f t="shared" si="0"/>
        <v>4041</v>
      </c>
    </row>
    <row r="176" spans="2:17" x14ac:dyDescent="0.2">
      <c r="B176">
        <v>172</v>
      </c>
      <c r="D176">
        <f t="shared" ref="D176:D204" si="1">D175</f>
        <v>31327</v>
      </c>
      <c r="E176">
        <f t="shared" ref="E176:E204" si="2">E175</f>
        <v>8411</v>
      </c>
      <c r="F176">
        <f t="shared" ref="F176:F204" si="3">F175</f>
        <v>4070</v>
      </c>
      <c r="G176">
        <f t="shared" ref="G176:G204" si="4">G175</f>
        <v>4070</v>
      </c>
      <c r="H176">
        <f t="shared" ref="H176:H204" si="5">H175</f>
        <v>0</v>
      </c>
      <c r="I176">
        <f t="shared" ref="I176:I204" si="6">I175</f>
        <v>0</v>
      </c>
      <c r="J176">
        <f t="shared" ref="J176:J204" si="7">J175</f>
        <v>0</v>
      </c>
      <c r="K176">
        <f t="shared" ref="K176:K204" si="8">K175</f>
        <v>0</v>
      </c>
      <c r="L176">
        <f t="shared" ref="L176:L204" si="9">L175</f>
        <v>0</v>
      </c>
      <c r="M176">
        <f t="shared" ref="M176:M204" si="10">M175</f>
        <v>0</v>
      </c>
      <c r="N176">
        <f t="shared" ref="N176:N204" si="11">N175</f>
        <v>0</v>
      </c>
      <c r="O176">
        <f t="shared" ref="O176:O204" si="12">O175</f>
        <v>0</v>
      </c>
      <c r="P176">
        <f t="shared" ref="P176:P204" si="13">P175</f>
        <v>4041</v>
      </c>
      <c r="Q176">
        <f t="shared" ref="Q176:Q204" si="14">Q175</f>
        <v>4041</v>
      </c>
    </row>
    <row r="177" spans="2:17" x14ac:dyDescent="0.2">
      <c r="B177">
        <v>173</v>
      </c>
      <c r="D177">
        <f t="shared" si="1"/>
        <v>31327</v>
      </c>
      <c r="E177">
        <f t="shared" si="2"/>
        <v>8411</v>
      </c>
      <c r="F177">
        <f t="shared" si="3"/>
        <v>4070</v>
      </c>
      <c r="G177">
        <f t="shared" si="4"/>
        <v>4070</v>
      </c>
      <c r="H177">
        <f t="shared" si="5"/>
        <v>0</v>
      </c>
      <c r="I177">
        <f t="shared" si="6"/>
        <v>0</v>
      </c>
      <c r="J177">
        <f t="shared" si="7"/>
        <v>0</v>
      </c>
      <c r="K177">
        <f t="shared" si="8"/>
        <v>0</v>
      </c>
      <c r="L177">
        <f t="shared" si="9"/>
        <v>0</v>
      </c>
      <c r="M177">
        <f t="shared" si="10"/>
        <v>0</v>
      </c>
      <c r="N177">
        <f t="shared" si="11"/>
        <v>0</v>
      </c>
      <c r="O177">
        <f t="shared" si="12"/>
        <v>0</v>
      </c>
      <c r="P177">
        <f t="shared" si="13"/>
        <v>4041</v>
      </c>
      <c r="Q177">
        <f t="shared" si="14"/>
        <v>4041</v>
      </c>
    </row>
    <row r="178" spans="2:17" x14ac:dyDescent="0.2">
      <c r="B178">
        <v>174</v>
      </c>
      <c r="D178">
        <f t="shared" si="1"/>
        <v>31327</v>
      </c>
      <c r="E178">
        <f t="shared" si="2"/>
        <v>8411</v>
      </c>
      <c r="F178">
        <f t="shared" si="3"/>
        <v>4070</v>
      </c>
      <c r="G178">
        <f t="shared" si="4"/>
        <v>4070</v>
      </c>
      <c r="H178">
        <f t="shared" si="5"/>
        <v>0</v>
      </c>
      <c r="I178">
        <f t="shared" si="6"/>
        <v>0</v>
      </c>
      <c r="J178">
        <f t="shared" si="7"/>
        <v>0</v>
      </c>
      <c r="K178">
        <f t="shared" si="8"/>
        <v>0</v>
      </c>
      <c r="L178">
        <f t="shared" si="9"/>
        <v>0</v>
      </c>
      <c r="M178">
        <f t="shared" si="10"/>
        <v>0</v>
      </c>
      <c r="N178">
        <f t="shared" si="11"/>
        <v>0</v>
      </c>
      <c r="O178">
        <f t="shared" si="12"/>
        <v>0</v>
      </c>
      <c r="P178">
        <f t="shared" si="13"/>
        <v>4041</v>
      </c>
      <c r="Q178">
        <f t="shared" si="14"/>
        <v>4041</v>
      </c>
    </row>
    <row r="179" spans="2:17" x14ac:dyDescent="0.2">
      <c r="B179">
        <v>175</v>
      </c>
      <c r="D179">
        <f t="shared" si="1"/>
        <v>31327</v>
      </c>
      <c r="E179">
        <f t="shared" si="2"/>
        <v>8411</v>
      </c>
      <c r="F179">
        <f t="shared" si="3"/>
        <v>4070</v>
      </c>
      <c r="G179">
        <f t="shared" si="4"/>
        <v>4070</v>
      </c>
      <c r="H179">
        <f t="shared" si="5"/>
        <v>0</v>
      </c>
      <c r="I179">
        <f t="shared" si="6"/>
        <v>0</v>
      </c>
      <c r="J179">
        <f t="shared" si="7"/>
        <v>0</v>
      </c>
      <c r="K179">
        <f t="shared" si="8"/>
        <v>0</v>
      </c>
      <c r="L179">
        <f t="shared" si="9"/>
        <v>0</v>
      </c>
      <c r="M179">
        <f t="shared" si="10"/>
        <v>0</v>
      </c>
      <c r="N179">
        <f t="shared" si="11"/>
        <v>0</v>
      </c>
      <c r="O179">
        <f t="shared" si="12"/>
        <v>0</v>
      </c>
      <c r="P179">
        <f t="shared" si="13"/>
        <v>4041</v>
      </c>
      <c r="Q179">
        <f t="shared" si="14"/>
        <v>4041</v>
      </c>
    </row>
    <row r="180" spans="2:17" x14ac:dyDescent="0.2">
      <c r="B180">
        <v>176</v>
      </c>
      <c r="D180">
        <f t="shared" si="1"/>
        <v>31327</v>
      </c>
      <c r="E180">
        <f t="shared" si="2"/>
        <v>8411</v>
      </c>
      <c r="F180">
        <f t="shared" si="3"/>
        <v>4070</v>
      </c>
      <c r="G180">
        <f t="shared" si="4"/>
        <v>4070</v>
      </c>
      <c r="H180">
        <f t="shared" si="5"/>
        <v>0</v>
      </c>
      <c r="I180">
        <f t="shared" si="6"/>
        <v>0</v>
      </c>
      <c r="J180">
        <f t="shared" si="7"/>
        <v>0</v>
      </c>
      <c r="K180">
        <f t="shared" si="8"/>
        <v>0</v>
      </c>
      <c r="L180">
        <f t="shared" si="9"/>
        <v>0</v>
      </c>
      <c r="M180">
        <f t="shared" si="10"/>
        <v>0</v>
      </c>
      <c r="N180">
        <f t="shared" si="11"/>
        <v>0</v>
      </c>
      <c r="O180">
        <f t="shared" si="12"/>
        <v>0</v>
      </c>
      <c r="P180">
        <f t="shared" si="13"/>
        <v>4041</v>
      </c>
      <c r="Q180">
        <f t="shared" si="14"/>
        <v>4041</v>
      </c>
    </row>
    <row r="181" spans="2:17" x14ac:dyDescent="0.2">
      <c r="B181">
        <v>177</v>
      </c>
      <c r="D181">
        <f t="shared" si="1"/>
        <v>31327</v>
      </c>
      <c r="E181">
        <f t="shared" si="2"/>
        <v>8411</v>
      </c>
      <c r="F181">
        <f t="shared" si="3"/>
        <v>4070</v>
      </c>
      <c r="G181">
        <f t="shared" si="4"/>
        <v>4070</v>
      </c>
      <c r="H181">
        <f t="shared" si="5"/>
        <v>0</v>
      </c>
      <c r="I181">
        <f t="shared" si="6"/>
        <v>0</v>
      </c>
      <c r="J181">
        <f t="shared" si="7"/>
        <v>0</v>
      </c>
      <c r="K181">
        <f t="shared" si="8"/>
        <v>0</v>
      </c>
      <c r="L181">
        <f t="shared" si="9"/>
        <v>0</v>
      </c>
      <c r="M181">
        <f t="shared" si="10"/>
        <v>0</v>
      </c>
      <c r="N181">
        <f t="shared" si="11"/>
        <v>0</v>
      </c>
      <c r="O181">
        <f t="shared" si="12"/>
        <v>0</v>
      </c>
      <c r="P181">
        <f t="shared" si="13"/>
        <v>4041</v>
      </c>
      <c r="Q181">
        <f t="shared" si="14"/>
        <v>4041</v>
      </c>
    </row>
    <row r="182" spans="2:17" x14ac:dyDescent="0.2">
      <c r="B182">
        <v>178</v>
      </c>
      <c r="D182">
        <f t="shared" si="1"/>
        <v>31327</v>
      </c>
      <c r="E182">
        <f t="shared" si="2"/>
        <v>8411</v>
      </c>
      <c r="F182">
        <f t="shared" si="3"/>
        <v>4070</v>
      </c>
      <c r="G182">
        <f t="shared" si="4"/>
        <v>4070</v>
      </c>
      <c r="H182">
        <f t="shared" si="5"/>
        <v>0</v>
      </c>
      <c r="I182">
        <f t="shared" si="6"/>
        <v>0</v>
      </c>
      <c r="J182">
        <f t="shared" si="7"/>
        <v>0</v>
      </c>
      <c r="K182">
        <f t="shared" si="8"/>
        <v>0</v>
      </c>
      <c r="L182">
        <f t="shared" si="9"/>
        <v>0</v>
      </c>
      <c r="M182">
        <f t="shared" si="10"/>
        <v>0</v>
      </c>
      <c r="N182">
        <f t="shared" si="11"/>
        <v>0</v>
      </c>
      <c r="O182">
        <f t="shared" si="12"/>
        <v>0</v>
      </c>
      <c r="P182">
        <f t="shared" si="13"/>
        <v>4041</v>
      </c>
      <c r="Q182">
        <f t="shared" si="14"/>
        <v>4041</v>
      </c>
    </row>
    <row r="183" spans="2:17" x14ac:dyDescent="0.2">
      <c r="B183">
        <v>179</v>
      </c>
      <c r="D183">
        <f t="shared" si="1"/>
        <v>31327</v>
      </c>
      <c r="E183">
        <f t="shared" si="2"/>
        <v>8411</v>
      </c>
      <c r="F183">
        <f t="shared" si="3"/>
        <v>4070</v>
      </c>
      <c r="G183">
        <f t="shared" si="4"/>
        <v>4070</v>
      </c>
      <c r="H183">
        <f t="shared" si="5"/>
        <v>0</v>
      </c>
      <c r="I183">
        <f t="shared" si="6"/>
        <v>0</v>
      </c>
      <c r="J183">
        <f t="shared" si="7"/>
        <v>0</v>
      </c>
      <c r="K183">
        <f t="shared" si="8"/>
        <v>0</v>
      </c>
      <c r="L183">
        <f t="shared" si="9"/>
        <v>0</v>
      </c>
      <c r="M183">
        <f t="shared" si="10"/>
        <v>0</v>
      </c>
      <c r="N183">
        <f t="shared" si="11"/>
        <v>0</v>
      </c>
      <c r="O183">
        <f t="shared" si="12"/>
        <v>0</v>
      </c>
      <c r="P183">
        <f t="shared" si="13"/>
        <v>4041</v>
      </c>
      <c r="Q183">
        <f t="shared" si="14"/>
        <v>4041</v>
      </c>
    </row>
    <row r="184" spans="2:17" x14ac:dyDescent="0.2">
      <c r="B184">
        <v>180</v>
      </c>
      <c r="D184">
        <f t="shared" si="1"/>
        <v>31327</v>
      </c>
      <c r="E184">
        <f t="shared" si="2"/>
        <v>8411</v>
      </c>
      <c r="F184">
        <f t="shared" si="3"/>
        <v>4070</v>
      </c>
      <c r="G184">
        <f t="shared" si="4"/>
        <v>4070</v>
      </c>
      <c r="H184">
        <f t="shared" si="5"/>
        <v>0</v>
      </c>
      <c r="I184">
        <f t="shared" si="6"/>
        <v>0</v>
      </c>
      <c r="J184">
        <f t="shared" si="7"/>
        <v>0</v>
      </c>
      <c r="K184">
        <f t="shared" si="8"/>
        <v>0</v>
      </c>
      <c r="L184">
        <f t="shared" si="9"/>
        <v>0</v>
      </c>
      <c r="M184">
        <f t="shared" si="10"/>
        <v>0</v>
      </c>
      <c r="N184">
        <f t="shared" si="11"/>
        <v>0</v>
      </c>
      <c r="O184">
        <f t="shared" si="12"/>
        <v>0</v>
      </c>
      <c r="P184">
        <f t="shared" si="13"/>
        <v>4041</v>
      </c>
      <c r="Q184">
        <f t="shared" si="14"/>
        <v>4041</v>
      </c>
    </row>
    <row r="185" spans="2:17" x14ac:dyDescent="0.2">
      <c r="B185">
        <v>181</v>
      </c>
      <c r="D185">
        <f t="shared" si="1"/>
        <v>31327</v>
      </c>
      <c r="E185">
        <f t="shared" si="2"/>
        <v>8411</v>
      </c>
      <c r="F185">
        <f t="shared" si="3"/>
        <v>4070</v>
      </c>
      <c r="G185">
        <f t="shared" si="4"/>
        <v>4070</v>
      </c>
      <c r="H185">
        <f t="shared" si="5"/>
        <v>0</v>
      </c>
      <c r="I185">
        <f t="shared" si="6"/>
        <v>0</v>
      </c>
      <c r="J185">
        <f t="shared" si="7"/>
        <v>0</v>
      </c>
      <c r="K185">
        <f t="shared" si="8"/>
        <v>0</v>
      </c>
      <c r="L185">
        <f t="shared" si="9"/>
        <v>0</v>
      </c>
      <c r="M185">
        <f t="shared" si="10"/>
        <v>0</v>
      </c>
      <c r="N185">
        <f t="shared" si="11"/>
        <v>0</v>
      </c>
      <c r="O185">
        <f t="shared" si="12"/>
        <v>0</v>
      </c>
      <c r="P185">
        <f t="shared" si="13"/>
        <v>4041</v>
      </c>
      <c r="Q185">
        <f t="shared" si="14"/>
        <v>4041</v>
      </c>
    </row>
    <row r="186" spans="2:17" x14ac:dyDescent="0.2">
      <c r="B186">
        <v>182</v>
      </c>
      <c r="D186">
        <f t="shared" si="1"/>
        <v>31327</v>
      </c>
      <c r="E186">
        <f t="shared" si="2"/>
        <v>8411</v>
      </c>
      <c r="F186">
        <f t="shared" si="3"/>
        <v>4070</v>
      </c>
      <c r="G186">
        <f t="shared" si="4"/>
        <v>4070</v>
      </c>
      <c r="H186">
        <f t="shared" si="5"/>
        <v>0</v>
      </c>
      <c r="I186">
        <f t="shared" si="6"/>
        <v>0</v>
      </c>
      <c r="J186">
        <f t="shared" si="7"/>
        <v>0</v>
      </c>
      <c r="K186">
        <f t="shared" si="8"/>
        <v>0</v>
      </c>
      <c r="L186">
        <f t="shared" si="9"/>
        <v>0</v>
      </c>
      <c r="M186">
        <f t="shared" si="10"/>
        <v>0</v>
      </c>
      <c r="N186">
        <f t="shared" si="11"/>
        <v>0</v>
      </c>
      <c r="O186">
        <f t="shared" si="12"/>
        <v>0</v>
      </c>
      <c r="P186">
        <f t="shared" si="13"/>
        <v>4041</v>
      </c>
      <c r="Q186">
        <f t="shared" si="14"/>
        <v>4041</v>
      </c>
    </row>
    <row r="187" spans="2:17" x14ac:dyDescent="0.2">
      <c r="B187">
        <v>183</v>
      </c>
      <c r="D187">
        <f t="shared" si="1"/>
        <v>31327</v>
      </c>
      <c r="E187">
        <f t="shared" si="2"/>
        <v>8411</v>
      </c>
      <c r="F187">
        <f t="shared" si="3"/>
        <v>4070</v>
      </c>
      <c r="G187">
        <f t="shared" si="4"/>
        <v>4070</v>
      </c>
      <c r="H187">
        <f t="shared" si="5"/>
        <v>0</v>
      </c>
      <c r="I187">
        <f t="shared" si="6"/>
        <v>0</v>
      </c>
      <c r="J187">
        <f t="shared" si="7"/>
        <v>0</v>
      </c>
      <c r="K187">
        <f t="shared" si="8"/>
        <v>0</v>
      </c>
      <c r="L187">
        <f t="shared" si="9"/>
        <v>0</v>
      </c>
      <c r="M187">
        <f t="shared" si="10"/>
        <v>0</v>
      </c>
      <c r="N187">
        <f t="shared" si="11"/>
        <v>0</v>
      </c>
      <c r="O187">
        <f t="shared" si="12"/>
        <v>0</v>
      </c>
      <c r="P187">
        <f t="shared" si="13"/>
        <v>4041</v>
      </c>
      <c r="Q187">
        <f t="shared" si="14"/>
        <v>4041</v>
      </c>
    </row>
    <row r="188" spans="2:17" x14ac:dyDescent="0.2">
      <c r="B188">
        <v>184</v>
      </c>
      <c r="D188">
        <f t="shared" si="1"/>
        <v>31327</v>
      </c>
      <c r="E188">
        <f t="shared" si="2"/>
        <v>8411</v>
      </c>
      <c r="F188">
        <f t="shared" si="3"/>
        <v>4070</v>
      </c>
      <c r="G188">
        <f t="shared" si="4"/>
        <v>4070</v>
      </c>
      <c r="H188">
        <f t="shared" si="5"/>
        <v>0</v>
      </c>
      <c r="I188">
        <f t="shared" si="6"/>
        <v>0</v>
      </c>
      <c r="J188">
        <f t="shared" si="7"/>
        <v>0</v>
      </c>
      <c r="K188">
        <f t="shared" si="8"/>
        <v>0</v>
      </c>
      <c r="L188">
        <f t="shared" si="9"/>
        <v>0</v>
      </c>
      <c r="M188">
        <f t="shared" si="10"/>
        <v>0</v>
      </c>
      <c r="N188">
        <f t="shared" si="11"/>
        <v>0</v>
      </c>
      <c r="O188">
        <f t="shared" si="12"/>
        <v>0</v>
      </c>
      <c r="P188">
        <f t="shared" si="13"/>
        <v>4041</v>
      </c>
      <c r="Q188">
        <f t="shared" si="14"/>
        <v>4041</v>
      </c>
    </row>
    <row r="189" spans="2:17" x14ac:dyDescent="0.2">
      <c r="B189">
        <v>185</v>
      </c>
      <c r="D189">
        <f t="shared" si="1"/>
        <v>31327</v>
      </c>
      <c r="E189">
        <f t="shared" si="2"/>
        <v>8411</v>
      </c>
      <c r="F189">
        <f t="shared" si="3"/>
        <v>4070</v>
      </c>
      <c r="G189">
        <f t="shared" si="4"/>
        <v>4070</v>
      </c>
      <c r="H189">
        <f t="shared" si="5"/>
        <v>0</v>
      </c>
      <c r="I189">
        <f t="shared" si="6"/>
        <v>0</v>
      </c>
      <c r="J189">
        <f t="shared" si="7"/>
        <v>0</v>
      </c>
      <c r="K189">
        <f t="shared" si="8"/>
        <v>0</v>
      </c>
      <c r="L189">
        <f t="shared" si="9"/>
        <v>0</v>
      </c>
      <c r="M189">
        <f t="shared" si="10"/>
        <v>0</v>
      </c>
      <c r="N189">
        <f t="shared" si="11"/>
        <v>0</v>
      </c>
      <c r="O189">
        <f t="shared" si="12"/>
        <v>0</v>
      </c>
      <c r="P189">
        <f t="shared" si="13"/>
        <v>4041</v>
      </c>
      <c r="Q189">
        <f t="shared" si="14"/>
        <v>4041</v>
      </c>
    </row>
    <row r="190" spans="2:17" x14ac:dyDescent="0.2">
      <c r="B190">
        <v>186</v>
      </c>
      <c r="D190">
        <f t="shared" si="1"/>
        <v>31327</v>
      </c>
      <c r="E190">
        <f t="shared" si="2"/>
        <v>8411</v>
      </c>
      <c r="F190">
        <f t="shared" si="3"/>
        <v>4070</v>
      </c>
      <c r="G190">
        <f t="shared" si="4"/>
        <v>4070</v>
      </c>
      <c r="H190">
        <f t="shared" si="5"/>
        <v>0</v>
      </c>
      <c r="I190">
        <f t="shared" si="6"/>
        <v>0</v>
      </c>
      <c r="J190">
        <f t="shared" si="7"/>
        <v>0</v>
      </c>
      <c r="K190">
        <f t="shared" si="8"/>
        <v>0</v>
      </c>
      <c r="L190">
        <f t="shared" si="9"/>
        <v>0</v>
      </c>
      <c r="M190">
        <f t="shared" si="10"/>
        <v>0</v>
      </c>
      <c r="N190">
        <f t="shared" si="11"/>
        <v>0</v>
      </c>
      <c r="O190">
        <f t="shared" si="12"/>
        <v>0</v>
      </c>
      <c r="P190">
        <f t="shared" si="13"/>
        <v>4041</v>
      </c>
      <c r="Q190">
        <f t="shared" si="14"/>
        <v>4041</v>
      </c>
    </row>
    <row r="191" spans="2:17" x14ac:dyDescent="0.2">
      <c r="B191">
        <v>187</v>
      </c>
      <c r="D191">
        <f t="shared" si="1"/>
        <v>31327</v>
      </c>
      <c r="E191">
        <f t="shared" si="2"/>
        <v>8411</v>
      </c>
      <c r="F191">
        <f t="shared" si="3"/>
        <v>4070</v>
      </c>
      <c r="G191">
        <f t="shared" si="4"/>
        <v>4070</v>
      </c>
      <c r="H191">
        <f t="shared" si="5"/>
        <v>0</v>
      </c>
      <c r="I191">
        <f t="shared" si="6"/>
        <v>0</v>
      </c>
      <c r="J191">
        <f t="shared" si="7"/>
        <v>0</v>
      </c>
      <c r="K191">
        <f t="shared" si="8"/>
        <v>0</v>
      </c>
      <c r="L191">
        <f t="shared" si="9"/>
        <v>0</v>
      </c>
      <c r="M191">
        <f t="shared" si="10"/>
        <v>0</v>
      </c>
      <c r="N191">
        <f t="shared" si="11"/>
        <v>0</v>
      </c>
      <c r="O191">
        <f t="shared" si="12"/>
        <v>0</v>
      </c>
      <c r="P191">
        <f t="shared" si="13"/>
        <v>4041</v>
      </c>
      <c r="Q191">
        <f t="shared" si="14"/>
        <v>4041</v>
      </c>
    </row>
    <row r="192" spans="2:17" x14ac:dyDescent="0.2">
      <c r="B192">
        <v>188</v>
      </c>
      <c r="D192">
        <f t="shared" si="1"/>
        <v>31327</v>
      </c>
      <c r="E192">
        <f t="shared" si="2"/>
        <v>8411</v>
      </c>
      <c r="F192">
        <f t="shared" si="3"/>
        <v>4070</v>
      </c>
      <c r="G192">
        <f t="shared" si="4"/>
        <v>4070</v>
      </c>
      <c r="H192">
        <f t="shared" si="5"/>
        <v>0</v>
      </c>
      <c r="I192">
        <f t="shared" si="6"/>
        <v>0</v>
      </c>
      <c r="J192">
        <f t="shared" si="7"/>
        <v>0</v>
      </c>
      <c r="K192">
        <f t="shared" si="8"/>
        <v>0</v>
      </c>
      <c r="L192">
        <f t="shared" si="9"/>
        <v>0</v>
      </c>
      <c r="M192">
        <f t="shared" si="10"/>
        <v>0</v>
      </c>
      <c r="N192">
        <f t="shared" si="11"/>
        <v>0</v>
      </c>
      <c r="O192">
        <f t="shared" si="12"/>
        <v>0</v>
      </c>
      <c r="P192">
        <f t="shared" si="13"/>
        <v>4041</v>
      </c>
      <c r="Q192">
        <f t="shared" si="14"/>
        <v>4041</v>
      </c>
    </row>
    <row r="193" spans="2:17" x14ac:dyDescent="0.2">
      <c r="B193">
        <v>189</v>
      </c>
      <c r="D193">
        <f t="shared" si="1"/>
        <v>31327</v>
      </c>
      <c r="E193">
        <f t="shared" si="2"/>
        <v>8411</v>
      </c>
      <c r="F193">
        <f t="shared" si="3"/>
        <v>4070</v>
      </c>
      <c r="G193">
        <f t="shared" si="4"/>
        <v>4070</v>
      </c>
      <c r="H193">
        <f t="shared" si="5"/>
        <v>0</v>
      </c>
      <c r="I193">
        <f t="shared" si="6"/>
        <v>0</v>
      </c>
      <c r="J193">
        <f t="shared" si="7"/>
        <v>0</v>
      </c>
      <c r="K193">
        <f t="shared" si="8"/>
        <v>0</v>
      </c>
      <c r="L193">
        <f t="shared" si="9"/>
        <v>0</v>
      </c>
      <c r="M193">
        <f t="shared" si="10"/>
        <v>0</v>
      </c>
      <c r="N193">
        <f t="shared" si="11"/>
        <v>0</v>
      </c>
      <c r="O193">
        <f t="shared" si="12"/>
        <v>0</v>
      </c>
      <c r="P193">
        <f t="shared" si="13"/>
        <v>4041</v>
      </c>
      <c r="Q193">
        <f t="shared" si="14"/>
        <v>4041</v>
      </c>
    </row>
    <row r="194" spans="2:17" x14ac:dyDescent="0.2">
      <c r="B194">
        <v>190</v>
      </c>
      <c r="D194">
        <f t="shared" si="1"/>
        <v>31327</v>
      </c>
      <c r="E194">
        <f t="shared" si="2"/>
        <v>8411</v>
      </c>
      <c r="F194">
        <f t="shared" si="3"/>
        <v>4070</v>
      </c>
      <c r="G194">
        <f t="shared" si="4"/>
        <v>4070</v>
      </c>
      <c r="H194">
        <f t="shared" si="5"/>
        <v>0</v>
      </c>
      <c r="I194">
        <f t="shared" si="6"/>
        <v>0</v>
      </c>
      <c r="J194">
        <f t="shared" si="7"/>
        <v>0</v>
      </c>
      <c r="K194">
        <f t="shared" si="8"/>
        <v>0</v>
      </c>
      <c r="L194">
        <f t="shared" si="9"/>
        <v>0</v>
      </c>
      <c r="M194">
        <f t="shared" si="10"/>
        <v>0</v>
      </c>
      <c r="N194">
        <f t="shared" si="11"/>
        <v>0</v>
      </c>
      <c r="O194">
        <f t="shared" si="12"/>
        <v>0</v>
      </c>
      <c r="P194">
        <f t="shared" si="13"/>
        <v>4041</v>
      </c>
      <c r="Q194">
        <f t="shared" si="14"/>
        <v>4041</v>
      </c>
    </row>
    <row r="195" spans="2:17" x14ac:dyDescent="0.2">
      <c r="B195">
        <v>191</v>
      </c>
      <c r="D195">
        <f t="shared" si="1"/>
        <v>31327</v>
      </c>
      <c r="E195">
        <f t="shared" si="2"/>
        <v>8411</v>
      </c>
      <c r="F195">
        <f t="shared" si="3"/>
        <v>4070</v>
      </c>
      <c r="G195">
        <f t="shared" si="4"/>
        <v>4070</v>
      </c>
      <c r="H195">
        <f t="shared" si="5"/>
        <v>0</v>
      </c>
      <c r="I195">
        <f t="shared" si="6"/>
        <v>0</v>
      </c>
      <c r="J195">
        <f t="shared" si="7"/>
        <v>0</v>
      </c>
      <c r="K195">
        <f t="shared" si="8"/>
        <v>0</v>
      </c>
      <c r="L195">
        <f t="shared" si="9"/>
        <v>0</v>
      </c>
      <c r="M195">
        <f t="shared" si="10"/>
        <v>0</v>
      </c>
      <c r="N195">
        <f t="shared" si="11"/>
        <v>0</v>
      </c>
      <c r="O195">
        <f t="shared" si="12"/>
        <v>0</v>
      </c>
      <c r="P195">
        <f t="shared" si="13"/>
        <v>4041</v>
      </c>
      <c r="Q195">
        <f t="shared" si="14"/>
        <v>4041</v>
      </c>
    </row>
    <row r="196" spans="2:17" x14ac:dyDescent="0.2">
      <c r="B196">
        <v>192</v>
      </c>
      <c r="D196">
        <f t="shared" si="1"/>
        <v>31327</v>
      </c>
      <c r="E196">
        <f t="shared" si="2"/>
        <v>8411</v>
      </c>
      <c r="F196">
        <f t="shared" si="3"/>
        <v>4070</v>
      </c>
      <c r="G196">
        <f t="shared" si="4"/>
        <v>4070</v>
      </c>
      <c r="H196">
        <f t="shared" si="5"/>
        <v>0</v>
      </c>
      <c r="I196">
        <f t="shared" si="6"/>
        <v>0</v>
      </c>
      <c r="J196">
        <f t="shared" si="7"/>
        <v>0</v>
      </c>
      <c r="K196">
        <f t="shared" si="8"/>
        <v>0</v>
      </c>
      <c r="L196">
        <f t="shared" si="9"/>
        <v>0</v>
      </c>
      <c r="M196">
        <f t="shared" si="10"/>
        <v>0</v>
      </c>
      <c r="N196">
        <f t="shared" si="11"/>
        <v>0</v>
      </c>
      <c r="O196">
        <f t="shared" si="12"/>
        <v>0</v>
      </c>
      <c r="P196">
        <f t="shared" si="13"/>
        <v>4041</v>
      </c>
      <c r="Q196">
        <f t="shared" si="14"/>
        <v>4041</v>
      </c>
    </row>
    <row r="197" spans="2:17" x14ac:dyDescent="0.2">
      <c r="B197">
        <v>193</v>
      </c>
      <c r="D197">
        <f t="shared" si="1"/>
        <v>31327</v>
      </c>
      <c r="E197">
        <f t="shared" si="2"/>
        <v>8411</v>
      </c>
      <c r="F197">
        <f t="shared" si="3"/>
        <v>4070</v>
      </c>
      <c r="G197">
        <f t="shared" si="4"/>
        <v>4070</v>
      </c>
      <c r="H197">
        <f t="shared" si="5"/>
        <v>0</v>
      </c>
      <c r="I197">
        <f t="shared" si="6"/>
        <v>0</v>
      </c>
      <c r="J197">
        <f t="shared" si="7"/>
        <v>0</v>
      </c>
      <c r="K197">
        <f t="shared" si="8"/>
        <v>0</v>
      </c>
      <c r="L197">
        <f t="shared" si="9"/>
        <v>0</v>
      </c>
      <c r="M197">
        <f t="shared" si="10"/>
        <v>0</v>
      </c>
      <c r="N197">
        <f t="shared" si="11"/>
        <v>0</v>
      </c>
      <c r="O197">
        <f t="shared" si="12"/>
        <v>0</v>
      </c>
      <c r="P197">
        <f t="shared" si="13"/>
        <v>4041</v>
      </c>
      <c r="Q197">
        <f t="shared" si="14"/>
        <v>4041</v>
      </c>
    </row>
    <row r="198" spans="2:17" x14ac:dyDescent="0.2">
      <c r="B198">
        <v>194</v>
      </c>
      <c r="D198">
        <f t="shared" si="1"/>
        <v>31327</v>
      </c>
      <c r="E198">
        <f t="shared" si="2"/>
        <v>8411</v>
      </c>
      <c r="F198">
        <f t="shared" si="3"/>
        <v>4070</v>
      </c>
      <c r="G198">
        <f t="shared" si="4"/>
        <v>4070</v>
      </c>
      <c r="H198">
        <f t="shared" si="5"/>
        <v>0</v>
      </c>
      <c r="I198">
        <f t="shared" si="6"/>
        <v>0</v>
      </c>
      <c r="J198">
        <f t="shared" si="7"/>
        <v>0</v>
      </c>
      <c r="K198">
        <f t="shared" si="8"/>
        <v>0</v>
      </c>
      <c r="L198">
        <f t="shared" si="9"/>
        <v>0</v>
      </c>
      <c r="M198">
        <f t="shared" si="10"/>
        <v>0</v>
      </c>
      <c r="N198">
        <f t="shared" si="11"/>
        <v>0</v>
      </c>
      <c r="O198">
        <f t="shared" si="12"/>
        <v>0</v>
      </c>
      <c r="P198">
        <f t="shared" si="13"/>
        <v>4041</v>
      </c>
      <c r="Q198">
        <f t="shared" si="14"/>
        <v>4041</v>
      </c>
    </row>
    <row r="199" spans="2:17" x14ac:dyDescent="0.2">
      <c r="B199">
        <v>195</v>
      </c>
      <c r="D199">
        <f t="shared" si="1"/>
        <v>31327</v>
      </c>
      <c r="E199">
        <f t="shared" si="2"/>
        <v>8411</v>
      </c>
      <c r="F199">
        <f t="shared" si="3"/>
        <v>4070</v>
      </c>
      <c r="G199">
        <f t="shared" si="4"/>
        <v>4070</v>
      </c>
      <c r="H199">
        <f t="shared" si="5"/>
        <v>0</v>
      </c>
      <c r="I199">
        <f t="shared" si="6"/>
        <v>0</v>
      </c>
      <c r="J199">
        <f t="shared" si="7"/>
        <v>0</v>
      </c>
      <c r="K199">
        <f t="shared" si="8"/>
        <v>0</v>
      </c>
      <c r="L199">
        <f t="shared" si="9"/>
        <v>0</v>
      </c>
      <c r="M199">
        <f t="shared" si="10"/>
        <v>0</v>
      </c>
      <c r="N199">
        <f t="shared" si="11"/>
        <v>0</v>
      </c>
      <c r="O199">
        <f t="shared" si="12"/>
        <v>0</v>
      </c>
      <c r="P199">
        <f t="shared" si="13"/>
        <v>4041</v>
      </c>
      <c r="Q199">
        <f t="shared" si="14"/>
        <v>4041</v>
      </c>
    </row>
    <row r="200" spans="2:17" x14ac:dyDescent="0.2">
      <c r="B200">
        <v>196</v>
      </c>
      <c r="D200">
        <f t="shared" si="1"/>
        <v>31327</v>
      </c>
      <c r="E200">
        <f t="shared" si="2"/>
        <v>8411</v>
      </c>
      <c r="F200">
        <f t="shared" si="3"/>
        <v>4070</v>
      </c>
      <c r="G200">
        <f t="shared" si="4"/>
        <v>4070</v>
      </c>
      <c r="H200">
        <f t="shared" si="5"/>
        <v>0</v>
      </c>
      <c r="I200">
        <f t="shared" si="6"/>
        <v>0</v>
      </c>
      <c r="J200">
        <f t="shared" si="7"/>
        <v>0</v>
      </c>
      <c r="K200">
        <f t="shared" si="8"/>
        <v>0</v>
      </c>
      <c r="L200">
        <f t="shared" si="9"/>
        <v>0</v>
      </c>
      <c r="M200">
        <f t="shared" si="10"/>
        <v>0</v>
      </c>
      <c r="N200">
        <f t="shared" si="11"/>
        <v>0</v>
      </c>
      <c r="O200">
        <f t="shared" si="12"/>
        <v>0</v>
      </c>
      <c r="P200">
        <f t="shared" si="13"/>
        <v>4041</v>
      </c>
      <c r="Q200">
        <f t="shared" si="14"/>
        <v>4041</v>
      </c>
    </row>
    <row r="201" spans="2:17" x14ac:dyDescent="0.2">
      <c r="B201">
        <v>197</v>
      </c>
      <c r="D201">
        <f t="shared" si="1"/>
        <v>31327</v>
      </c>
      <c r="E201">
        <f t="shared" si="2"/>
        <v>8411</v>
      </c>
      <c r="F201">
        <f t="shared" si="3"/>
        <v>4070</v>
      </c>
      <c r="G201">
        <f t="shared" si="4"/>
        <v>4070</v>
      </c>
      <c r="H201">
        <f t="shared" si="5"/>
        <v>0</v>
      </c>
      <c r="I201">
        <f t="shared" si="6"/>
        <v>0</v>
      </c>
      <c r="J201">
        <f t="shared" si="7"/>
        <v>0</v>
      </c>
      <c r="K201">
        <f t="shared" si="8"/>
        <v>0</v>
      </c>
      <c r="L201">
        <f t="shared" si="9"/>
        <v>0</v>
      </c>
      <c r="M201">
        <f t="shared" si="10"/>
        <v>0</v>
      </c>
      <c r="N201">
        <f t="shared" si="11"/>
        <v>0</v>
      </c>
      <c r="O201">
        <f t="shared" si="12"/>
        <v>0</v>
      </c>
      <c r="P201">
        <f t="shared" si="13"/>
        <v>4041</v>
      </c>
      <c r="Q201">
        <f t="shared" si="14"/>
        <v>4041</v>
      </c>
    </row>
    <row r="202" spans="2:17" x14ac:dyDescent="0.2">
      <c r="B202">
        <v>198</v>
      </c>
      <c r="D202">
        <f t="shared" si="1"/>
        <v>31327</v>
      </c>
      <c r="E202">
        <f t="shared" si="2"/>
        <v>8411</v>
      </c>
      <c r="F202">
        <f t="shared" si="3"/>
        <v>4070</v>
      </c>
      <c r="G202">
        <f t="shared" si="4"/>
        <v>4070</v>
      </c>
      <c r="H202">
        <f t="shared" si="5"/>
        <v>0</v>
      </c>
      <c r="I202">
        <f t="shared" si="6"/>
        <v>0</v>
      </c>
      <c r="J202">
        <f t="shared" si="7"/>
        <v>0</v>
      </c>
      <c r="K202">
        <f t="shared" si="8"/>
        <v>0</v>
      </c>
      <c r="L202">
        <f t="shared" si="9"/>
        <v>0</v>
      </c>
      <c r="M202">
        <f t="shared" si="10"/>
        <v>0</v>
      </c>
      <c r="N202">
        <f t="shared" si="11"/>
        <v>0</v>
      </c>
      <c r="O202">
        <f t="shared" si="12"/>
        <v>0</v>
      </c>
      <c r="P202">
        <f t="shared" si="13"/>
        <v>4041</v>
      </c>
      <c r="Q202">
        <f t="shared" si="14"/>
        <v>4041</v>
      </c>
    </row>
    <row r="203" spans="2:17" x14ac:dyDescent="0.2">
      <c r="B203">
        <v>199</v>
      </c>
      <c r="D203">
        <f t="shared" si="1"/>
        <v>31327</v>
      </c>
      <c r="E203">
        <f t="shared" si="2"/>
        <v>8411</v>
      </c>
      <c r="F203">
        <f t="shared" si="3"/>
        <v>4070</v>
      </c>
      <c r="G203">
        <f t="shared" si="4"/>
        <v>4070</v>
      </c>
      <c r="H203">
        <f t="shared" si="5"/>
        <v>0</v>
      </c>
      <c r="I203">
        <f t="shared" si="6"/>
        <v>0</v>
      </c>
      <c r="J203">
        <f t="shared" si="7"/>
        <v>0</v>
      </c>
      <c r="K203">
        <f t="shared" si="8"/>
        <v>0</v>
      </c>
      <c r="L203">
        <f t="shared" si="9"/>
        <v>0</v>
      </c>
      <c r="M203">
        <f t="shared" si="10"/>
        <v>0</v>
      </c>
      <c r="N203">
        <f t="shared" si="11"/>
        <v>0</v>
      </c>
      <c r="O203">
        <f t="shared" si="12"/>
        <v>0</v>
      </c>
      <c r="P203">
        <f t="shared" si="13"/>
        <v>4041</v>
      </c>
      <c r="Q203">
        <f t="shared" si="14"/>
        <v>4041</v>
      </c>
    </row>
    <row r="204" spans="2:17" x14ac:dyDescent="0.2">
      <c r="B204">
        <v>200</v>
      </c>
      <c r="D204">
        <f t="shared" si="1"/>
        <v>31327</v>
      </c>
      <c r="E204">
        <f t="shared" si="2"/>
        <v>8411</v>
      </c>
      <c r="F204">
        <f t="shared" si="3"/>
        <v>4070</v>
      </c>
      <c r="G204">
        <f t="shared" si="4"/>
        <v>4070</v>
      </c>
      <c r="H204">
        <f t="shared" si="5"/>
        <v>0</v>
      </c>
      <c r="I204">
        <f t="shared" si="6"/>
        <v>0</v>
      </c>
      <c r="J204">
        <f t="shared" si="7"/>
        <v>0</v>
      </c>
      <c r="K204">
        <f t="shared" si="8"/>
        <v>0</v>
      </c>
      <c r="L204">
        <f t="shared" si="9"/>
        <v>0</v>
      </c>
      <c r="M204">
        <f t="shared" si="10"/>
        <v>0</v>
      </c>
      <c r="N204">
        <f t="shared" si="11"/>
        <v>0</v>
      </c>
      <c r="O204">
        <f t="shared" si="12"/>
        <v>0</v>
      </c>
      <c r="P204">
        <f t="shared" si="13"/>
        <v>4041</v>
      </c>
      <c r="Q204">
        <f t="shared" si="14"/>
        <v>4041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CA373"/>
  <sheetViews>
    <sheetView zoomScaleNormal="100" workbookViewId="0">
      <pane ySplit="3" topLeftCell="A67" activePane="bottomLeft" state="frozen"/>
      <selection pane="bottomLeft" activeCell="A83" sqref="A83:XFD83"/>
    </sheetView>
  </sheetViews>
  <sheetFormatPr defaultRowHeight="14.25" x14ac:dyDescent="0.2"/>
  <cols>
    <col min="1" max="52" width="9" style="5"/>
    <col min="53" max="57" width="9" style="61"/>
    <col min="58" max="63" width="9" style="5"/>
    <col min="80" max="16384" width="9" style="5"/>
  </cols>
  <sheetData>
    <row r="1" spans="1:79" x14ac:dyDescent="0.2">
      <c r="A1" s="5" t="s">
        <v>1821</v>
      </c>
      <c r="B1" s="5">
        <v>5</v>
      </c>
      <c r="BA1" s="61" t="s">
        <v>1826</v>
      </c>
      <c r="BG1" s="5" t="s">
        <v>1824</v>
      </c>
      <c r="BM1" s="61" t="s">
        <v>1825</v>
      </c>
    </row>
    <row r="2" spans="1:79" s="9" customFormat="1" x14ac:dyDescent="0.2">
      <c r="A2" s="32" t="s">
        <v>1822</v>
      </c>
      <c r="B2" s="32">
        <v>8</v>
      </c>
      <c r="D2" s="9">
        <v>2</v>
      </c>
      <c r="E2" s="9">
        <v>3</v>
      </c>
      <c r="F2" s="9">
        <v>4</v>
      </c>
      <c r="G2" s="9">
        <v>5</v>
      </c>
      <c r="H2" s="9">
        <v>6</v>
      </c>
      <c r="I2" s="9">
        <v>7</v>
      </c>
      <c r="J2" s="9">
        <v>8</v>
      </c>
      <c r="K2" s="9">
        <v>9</v>
      </c>
      <c r="L2" s="9">
        <v>10</v>
      </c>
      <c r="M2" s="9">
        <v>11</v>
      </c>
      <c r="N2" s="9">
        <v>12</v>
      </c>
      <c r="O2" s="9">
        <v>13</v>
      </c>
      <c r="P2" s="9">
        <v>14</v>
      </c>
      <c r="Q2" s="9">
        <v>15</v>
      </c>
      <c r="R2" s="9">
        <v>16</v>
      </c>
      <c r="S2" s="9">
        <v>17</v>
      </c>
      <c r="T2" s="9">
        <v>18</v>
      </c>
      <c r="U2" s="9">
        <v>19</v>
      </c>
      <c r="V2" s="9">
        <v>20</v>
      </c>
      <c r="W2" s="9">
        <v>21</v>
      </c>
      <c r="X2" s="9">
        <v>22</v>
      </c>
      <c r="Y2" s="9">
        <v>23</v>
      </c>
      <c r="Z2" s="9">
        <v>24</v>
      </c>
      <c r="AA2" s="9">
        <v>25</v>
      </c>
      <c r="AB2" s="9">
        <v>26</v>
      </c>
      <c r="AC2" s="9">
        <v>27</v>
      </c>
      <c r="AD2" s="9">
        <v>28</v>
      </c>
      <c r="AE2" s="9">
        <v>29</v>
      </c>
      <c r="AF2" s="9">
        <v>30</v>
      </c>
      <c r="AG2" s="9">
        <v>31</v>
      </c>
      <c r="AH2" s="9">
        <v>32</v>
      </c>
      <c r="AI2" s="9">
        <v>33</v>
      </c>
      <c r="AJ2" s="9">
        <v>34</v>
      </c>
      <c r="AK2" s="9">
        <v>35</v>
      </c>
      <c r="AL2" s="9">
        <v>36</v>
      </c>
      <c r="AM2" s="9">
        <v>37</v>
      </c>
      <c r="AN2" s="9">
        <v>38</v>
      </c>
      <c r="AO2" s="9">
        <v>39</v>
      </c>
      <c r="AP2" s="9">
        <v>40</v>
      </c>
      <c r="AQ2" s="9">
        <v>41</v>
      </c>
      <c r="AR2" s="9">
        <v>42</v>
      </c>
      <c r="AS2" s="9">
        <v>43</v>
      </c>
      <c r="AT2" s="9">
        <v>44</v>
      </c>
      <c r="AU2" s="9">
        <v>45</v>
      </c>
      <c r="AV2" s="9">
        <v>46</v>
      </c>
      <c r="AW2" s="9">
        <v>47</v>
      </c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</row>
    <row r="3" spans="1:79" x14ac:dyDescent="0.2">
      <c r="D3" s="1" t="s">
        <v>6</v>
      </c>
      <c r="E3" s="1" t="s">
        <v>14</v>
      </c>
      <c r="F3" s="1" t="s">
        <v>16</v>
      </c>
      <c r="G3" s="1" t="s">
        <v>606</v>
      </c>
      <c r="H3" s="1" t="s">
        <v>0</v>
      </c>
      <c r="I3" s="1" t="s">
        <v>1</v>
      </c>
      <c r="J3" s="1" t="s">
        <v>2</v>
      </c>
      <c r="K3" s="1" t="s">
        <v>3</v>
      </c>
      <c r="L3" s="1" t="s">
        <v>4</v>
      </c>
      <c r="M3" s="1" t="s">
        <v>5</v>
      </c>
      <c r="N3" s="1" t="s">
        <v>607</v>
      </c>
      <c r="O3" s="1" t="s">
        <v>608</v>
      </c>
      <c r="P3" s="1" t="s">
        <v>609</v>
      </c>
      <c r="Q3" s="1" t="s">
        <v>610</v>
      </c>
      <c r="T3" s="2" t="s">
        <v>586</v>
      </c>
      <c r="U3" s="2" t="s">
        <v>587</v>
      </c>
      <c r="V3" s="2" t="s">
        <v>614</v>
      </c>
      <c r="W3" s="2" t="s">
        <v>615</v>
      </c>
      <c r="X3" s="2" t="s">
        <v>611</v>
      </c>
      <c r="Y3" s="2" t="s">
        <v>616</v>
      </c>
      <c r="Z3" s="2" t="s">
        <v>617</v>
      </c>
      <c r="AA3" s="2" t="s">
        <v>618</v>
      </c>
      <c r="AB3" s="2" t="s">
        <v>612</v>
      </c>
      <c r="AC3" s="2" t="s">
        <v>619</v>
      </c>
      <c r="AD3" s="2" t="s">
        <v>620</v>
      </c>
      <c r="AE3" s="2" t="s">
        <v>621</v>
      </c>
      <c r="AF3" s="2" t="s">
        <v>613</v>
      </c>
      <c r="AG3" s="2" t="s">
        <v>622</v>
      </c>
      <c r="AJ3" s="3" t="s">
        <v>19</v>
      </c>
      <c r="AK3" s="3" t="s">
        <v>14</v>
      </c>
      <c r="AL3" s="3" t="s">
        <v>16</v>
      </c>
      <c r="AM3" s="3" t="s">
        <v>20</v>
      </c>
      <c r="AN3" s="3" t="s">
        <v>0</v>
      </c>
      <c r="AO3" s="3" t="s">
        <v>1</v>
      </c>
      <c r="AP3" s="3" t="s">
        <v>2</v>
      </c>
      <c r="AQ3" s="3" t="s">
        <v>3</v>
      </c>
      <c r="AR3" s="3" t="s">
        <v>4</v>
      </c>
      <c r="AS3" s="3" t="s">
        <v>5</v>
      </c>
      <c r="AT3" s="3" t="s">
        <v>607</v>
      </c>
      <c r="AU3" s="3" t="s">
        <v>608</v>
      </c>
      <c r="AV3" s="3" t="s">
        <v>609</v>
      </c>
      <c r="AW3" s="3" t="s">
        <v>610</v>
      </c>
      <c r="BA3" s="61" t="s">
        <v>19</v>
      </c>
      <c r="BB3" s="61" t="s">
        <v>14</v>
      </c>
      <c r="BC3" s="61" t="s">
        <v>19</v>
      </c>
      <c r="BD3" s="61" t="s">
        <v>14</v>
      </c>
      <c r="BG3" s="5" t="s">
        <v>19</v>
      </c>
      <c r="BH3" s="5" t="s">
        <v>14</v>
      </c>
      <c r="BI3" s="5" t="s">
        <v>19</v>
      </c>
      <c r="BJ3" s="5" t="s">
        <v>14</v>
      </c>
      <c r="BM3" s="61" t="s">
        <v>19</v>
      </c>
      <c r="BN3" s="61" t="s">
        <v>14</v>
      </c>
      <c r="BO3" s="61" t="s">
        <v>19</v>
      </c>
      <c r="BP3" s="61" t="s">
        <v>14</v>
      </c>
      <c r="BS3" s="5" t="s">
        <v>588</v>
      </c>
      <c r="BT3" s="5" t="s">
        <v>589</v>
      </c>
    </row>
    <row r="4" spans="1:79" x14ac:dyDescent="0.2">
      <c r="C4" s="5">
        <v>1</v>
      </c>
      <c r="D4" s="5">
        <f>IFERROR(VLOOKUP($C4,$C$207:$AM$288,D2,0),#REF!)</f>
        <v>25</v>
      </c>
      <c r="E4" s="5">
        <f>IFERROR(VLOOKUP($C4,$C$207:$AM$288,E2,0),#REF!)</f>
        <v>9</v>
      </c>
      <c r="F4" s="5">
        <f>IFERROR(VLOOKUP($C4,$C$207:$AM$288,F2,0),#REF!)</f>
        <v>3</v>
      </c>
      <c r="G4" s="5">
        <f>IFERROR(VLOOKUP($C4,$C$207:$AM$288,G2,0),#REF!)</f>
        <v>5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T4" s="5">
        <f>IFERROR(VLOOKUP($C4,$C$207:$AM$288,T2,0),#REF!)</f>
        <v>20</v>
      </c>
      <c r="U4" s="5">
        <f>IFERROR(VLOOKUP($C4,$C$207:$AM$288,U2,0),#REF!)</f>
        <v>10</v>
      </c>
      <c r="V4" s="5">
        <f>IFERROR(VLOOKUP($C4,$C$207:$AM$288,V2,0),#REF!)</f>
        <v>3</v>
      </c>
      <c r="W4" s="5">
        <f>IFERROR(VLOOKUP($C4,$C$207:$AM$288,W2,0),#REF!)</f>
        <v>5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J4" s="5">
        <f>IFERROR(VLOOKUP($C4,$C$207:$AM$288,AJ2,0),#REF!)</f>
        <v>19</v>
      </c>
      <c r="AK4" s="5">
        <f>IFERROR(VLOOKUP($C4,$C$207:$AM$288,AK2,0),#REF!)</f>
        <v>11</v>
      </c>
      <c r="AL4" s="5">
        <f>IFERROR(VLOOKUP($C4,$C$207:$AM$288,AL2,0),#REF!)</f>
        <v>2</v>
      </c>
      <c r="AM4" s="5">
        <f>IFERROR(VLOOKUP($C4,$C$207:$AM$288,AM2,0),#REF!)</f>
        <v>3</v>
      </c>
      <c r="AN4" s="6">
        <v>0</v>
      </c>
      <c r="AO4" s="5">
        <v>0</v>
      </c>
      <c r="AP4" s="6">
        <v>0</v>
      </c>
      <c r="AQ4" s="5">
        <v>0</v>
      </c>
      <c r="AR4" s="6">
        <v>0</v>
      </c>
      <c r="AS4" s="5">
        <v>0</v>
      </c>
      <c r="AT4" s="6">
        <v>0</v>
      </c>
      <c r="AU4" s="5">
        <v>0</v>
      </c>
      <c r="AV4" s="6">
        <v>0</v>
      </c>
      <c r="AW4" s="5">
        <v>0</v>
      </c>
      <c r="AZ4" s="5">
        <v>1</v>
      </c>
      <c r="BA4" s="61">
        <f>BM4+BG4</f>
        <v>2E-3</v>
      </c>
      <c r="BB4" s="61">
        <f t="shared" ref="BB4:BD4" si="0">BN4+BH4</f>
        <v>2E-3</v>
      </c>
      <c r="BC4" s="61">
        <f t="shared" si="0"/>
        <v>2E-3</v>
      </c>
      <c r="BD4" s="61">
        <f t="shared" si="0"/>
        <v>2E-3</v>
      </c>
      <c r="BG4" s="5">
        <v>2E-3</v>
      </c>
      <c r="BH4" s="5">
        <v>2E-3</v>
      </c>
      <c r="BI4" s="5">
        <v>2E-3</v>
      </c>
      <c r="BJ4" s="5">
        <v>2E-3</v>
      </c>
      <c r="BM4" s="61">
        <v>0</v>
      </c>
      <c r="BN4" s="61">
        <v>0</v>
      </c>
      <c r="BO4" s="61">
        <v>0</v>
      </c>
      <c r="BP4" s="61">
        <v>0</v>
      </c>
      <c r="BQ4" s="5"/>
      <c r="BR4" s="5">
        <v>1</v>
      </c>
      <c r="BS4" s="5">
        <v>0.06</v>
      </c>
      <c r="BT4" s="61">
        <v>0.06</v>
      </c>
    </row>
    <row r="5" spans="1:79" x14ac:dyDescent="0.2">
      <c r="C5" s="5">
        <v>2</v>
      </c>
      <c r="D5" s="5">
        <f t="shared" ref="D5:D36" si="1">IFERROR(VLOOKUP($C5,$C$207:$AM$288,D$2,0),D4)</f>
        <v>25</v>
      </c>
      <c r="E5" s="5">
        <f t="shared" ref="E5:E36" si="2">IFERROR(VLOOKUP($C5,$C$207:$AM$288,E$2,0),E4)</f>
        <v>9</v>
      </c>
      <c r="F5" s="5">
        <f t="shared" ref="F5:F36" si="3">IFERROR(VLOOKUP($C5,$C$207:$AM$288,F$2,0),F4)</f>
        <v>3</v>
      </c>
      <c r="G5" s="5">
        <f t="shared" ref="G5:G36" si="4">IFERROR(VLOOKUP($C5,$C$207:$AM$288,G$2,0),G4)</f>
        <v>5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T5" s="5">
        <f t="shared" ref="T5:T36" si="5">IFERROR(VLOOKUP($C5,$C$207:$AM$288,T$2,0),T4)</f>
        <v>20</v>
      </c>
      <c r="U5" s="5">
        <f t="shared" ref="U5:U36" si="6">IFERROR(VLOOKUP($C5,$C$207:$AM$288,U$2,0),U4)</f>
        <v>10</v>
      </c>
      <c r="V5" s="5">
        <f t="shared" ref="V5:V36" si="7">IFERROR(VLOOKUP($C5,$C$207:$AM$288,V$2,0),V4)</f>
        <v>3</v>
      </c>
      <c r="W5" s="5">
        <f t="shared" ref="W5:W36" si="8">IFERROR(VLOOKUP($C5,$C$207:$AM$288,W$2,0),W4)</f>
        <v>5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J5" s="5">
        <f t="shared" ref="AJ5:AJ36" si="9">IFERROR(VLOOKUP($C5,$C$207:$AM$288,AJ$2,0),AJ4)</f>
        <v>19</v>
      </c>
      <c r="AK5" s="5">
        <f t="shared" ref="AK5:AK36" si="10">IFERROR(VLOOKUP($C5,$C$207:$AM$288,AK$2,0),AK4)</f>
        <v>11</v>
      </c>
      <c r="AL5" s="5">
        <f t="shared" ref="AL5:AL36" si="11">IFERROR(VLOOKUP($C5,$C$207:$AM$288,AL$2,0),AL4)</f>
        <v>2</v>
      </c>
      <c r="AM5" s="5">
        <f t="shared" ref="AM5:AM36" si="12">IFERROR(VLOOKUP($C5,$C$207:$AM$288,AM$2,0),AM4)</f>
        <v>3</v>
      </c>
      <c r="AN5" s="6">
        <v>0</v>
      </c>
      <c r="AO5" s="5">
        <v>0</v>
      </c>
      <c r="AP5" s="6">
        <v>0</v>
      </c>
      <c r="AQ5" s="5">
        <v>0</v>
      </c>
      <c r="AR5" s="6">
        <v>0</v>
      </c>
      <c r="AS5" s="5">
        <v>0</v>
      </c>
      <c r="AT5" s="6">
        <v>0</v>
      </c>
      <c r="AU5" s="5">
        <v>0</v>
      </c>
      <c r="AV5" s="6">
        <v>0</v>
      </c>
      <c r="AW5" s="5">
        <v>0</v>
      </c>
      <c r="AZ5" s="5">
        <v>2</v>
      </c>
      <c r="BA5" s="61">
        <f t="shared" ref="BA5:BA68" si="13">BM5+BG5</f>
        <v>4.0000000000000001E-3</v>
      </c>
      <c r="BB5" s="61">
        <f t="shared" ref="BB5:BB68" si="14">BN5+BH5</f>
        <v>4.0000000000000001E-3</v>
      </c>
      <c r="BC5" s="61">
        <f t="shared" ref="BC5:BC68" si="15">BO5+BI5</f>
        <v>4.0000000000000001E-3</v>
      </c>
      <c r="BD5" s="61">
        <f t="shared" ref="BD5:BD68" si="16">BP5+BJ5</f>
        <v>4.0000000000000001E-3</v>
      </c>
      <c r="BG5" s="5">
        <v>4.0000000000000001E-3</v>
      </c>
      <c r="BH5" s="5">
        <v>4.0000000000000001E-3</v>
      </c>
      <c r="BI5" s="5">
        <v>4.0000000000000001E-3</v>
      </c>
      <c r="BJ5" s="5">
        <v>4.0000000000000001E-3</v>
      </c>
      <c r="BM5" s="61">
        <v>0</v>
      </c>
      <c r="BN5" s="61">
        <v>0</v>
      </c>
      <c r="BO5" s="61">
        <v>0</v>
      </c>
      <c r="BP5" s="61">
        <v>0</v>
      </c>
      <c r="BQ5" s="5"/>
      <c r="BR5" s="5">
        <v>2</v>
      </c>
      <c r="BS5" s="5">
        <v>0.12</v>
      </c>
      <c r="BT5" s="61">
        <v>0.12</v>
      </c>
    </row>
    <row r="6" spans="1:79" x14ac:dyDescent="0.2">
      <c r="C6" s="5">
        <v>3</v>
      </c>
      <c r="D6" s="5">
        <f t="shared" si="1"/>
        <v>25</v>
      </c>
      <c r="E6" s="5">
        <f t="shared" si="2"/>
        <v>9</v>
      </c>
      <c r="F6" s="5">
        <f t="shared" si="3"/>
        <v>3</v>
      </c>
      <c r="G6" s="5">
        <f t="shared" si="4"/>
        <v>5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T6" s="5">
        <f t="shared" si="5"/>
        <v>20</v>
      </c>
      <c r="U6" s="5">
        <f t="shared" si="6"/>
        <v>10</v>
      </c>
      <c r="V6" s="5">
        <f t="shared" si="7"/>
        <v>3</v>
      </c>
      <c r="W6" s="5">
        <f t="shared" si="8"/>
        <v>5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J6" s="5">
        <f t="shared" si="9"/>
        <v>19</v>
      </c>
      <c r="AK6" s="5">
        <f t="shared" si="10"/>
        <v>11</v>
      </c>
      <c r="AL6" s="5">
        <f t="shared" si="11"/>
        <v>2</v>
      </c>
      <c r="AM6" s="5">
        <f t="shared" si="12"/>
        <v>3</v>
      </c>
      <c r="AN6" s="6">
        <v>0</v>
      </c>
      <c r="AO6" s="5">
        <v>0</v>
      </c>
      <c r="AP6" s="6">
        <v>0</v>
      </c>
      <c r="AQ6" s="5">
        <v>0</v>
      </c>
      <c r="AR6" s="6">
        <v>0</v>
      </c>
      <c r="AS6" s="5">
        <v>0</v>
      </c>
      <c r="AT6" s="6">
        <v>0</v>
      </c>
      <c r="AU6" s="5">
        <v>0</v>
      </c>
      <c r="AV6" s="6">
        <v>0</v>
      </c>
      <c r="AW6" s="5">
        <v>0</v>
      </c>
      <c r="AZ6" s="5">
        <v>3</v>
      </c>
      <c r="BA6" s="61">
        <f t="shared" si="13"/>
        <v>6.0000000000000001E-3</v>
      </c>
      <c r="BB6" s="61">
        <f t="shared" si="14"/>
        <v>6.0000000000000001E-3</v>
      </c>
      <c r="BC6" s="61">
        <f t="shared" si="15"/>
        <v>6.0000000000000001E-3</v>
      </c>
      <c r="BD6" s="61">
        <f t="shared" si="16"/>
        <v>6.0000000000000001E-3</v>
      </c>
      <c r="BG6" s="5">
        <v>6.0000000000000001E-3</v>
      </c>
      <c r="BH6" s="5">
        <v>6.0000000000000001E-3</v>
      </c>
      <c r="BI6" s="5">
        <v>6.0000000000000001E-3</v>
      </c>
      <c r="BJ6" s="5">
        <v>6.0000000000000001E-3</v>
      </c>
      <c r="BM6" s="61">
        <v>0</v>
      </c>
      <c r="BN6" s="61">
        <v>0</v>
      </c>
      <c r="BO6" s="61">
        <v>0</v>
      </c>
      <c r="BP6" s="61">
        <v>0</v>
      </c>
      <c r="BQ6" s="5"/>
      <c r="BR6" s="5">
        <v>3</v>
      </c>
      <c r="BS6" s="5">
        <v>0.18</v>
      </c>
      <c r="BT6" s="61">
        <v>0.18</v>
      </c>
    </row>
    <row r="7" spans="1:79" x14ac:dyDescent="0.2">
      <c r="C7" s="5">
        <v>4</v>
      </c>
      <c r="D7" s="5">
        <f t="shared" si="1"/>
        <v>25</v>
      </c>
      <c r="E7" s="5">
        <f t="shared" si="2"/>
        <v>9</v>
      </c>
      <c r="F7" s="5">
        <f t="shared" si="3"/>
        <v>3</v>
      </c>
      <c r="G7" s="5">
        <f t="shared" si="4"/>
        <v>5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T7" s="5">
        <f t="shared" si="5"/>
        <v>20</v>
      </c>
      <c r="U7" s="5">
        <f t="shared" si="6"/>
        <v>10</v>
      </c>
      <c r="V7" s="5">
        <f t="shared" si="7"/>
        <v>3</v>
      </c>
      <c r="W7" s="5">
        <f t="shared" si="8"/>
        <v>5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J7" s="5">
        <f t="shared" si="9"/>
        <v>19</v>
      </c>
      <c r="AK7" s="5">
        <f t="shared" si="10"/>
        <v>11</v>
      </c>
      <c r="AL7" s="5">
        <f t="shared" si="11"/>
        <v>2</v>
      </c>
      <c r="AM7" s="5">
        <f t="shared" si="12"/>
        <v>3</v>
      </c>
      <c r="AN7" s="6">
        <v>0</v>
      </c>
      <c r="AO7" s="5">
        <v>0</v>
      </c>
      <c r="AP7" s="6">
        <v>0</v>
      </c>
      <c r="AQ7" s="5">
        <v>0</v>
      </c>
      <c r="AR7" s="6">
        <v>0</v>
      </c>
      <c r="AS7" s="5">
        <v>0</v>
      </c>
      <c r="AT7" s="6">
        <v>0</v>
      </c>
      <c r="AU7" s="5">
        <v>0</v>
      </c>
      <c r="AV7" s="6">
        <v>0</v>
      </c>
      <c r="AW7" s="5">
        <v>0</v>
      </c>
      <c r="AZ7" s="5">
        <v>4</v>
      </c>
      <c r="BA7" s="61">
        <f t="shared" si="13"/>
        <v>8.0000000000000002E-3</v>
      </c>
      <c r="BB7" s="61">
        <f t="shared" si="14"/>
        <v>8.0000000000000002E-3</v>
      </c>
      <c r="BC7" s="61">
        <f t="shared" si="15"/>
        <v>8.0000000000000002E-3</v>
      </c>
      <c r="BD7" s="61">
        <f t="shared" si="16"/>
        <v>8.0000000000000002E-3</v>
      </c>
      <c r="BG7" s="5">
        <v>8.0000000000000002E-3</v>
      </c>
      <c r="BH7" s="5">
        <v>8.0000000000000002E-3</v>
      </c>
      <c r="BI7" s="5">
        <v>8.0000000000000002E-3</v>
      </c>
      <c r="BJ7" s="5">
        <v>8.0000000000000002E-3</v>
      </c>
      <c r="BM7" s="61">
        <v>0</v>
      </c>
      <c r="BN7" s="61">
        <v>0</v>
      </c>
      <c r="BO7" s="61">
        <v>0</v>
      </c>
      <c r="BP7" s="61">
        <v>0</v>
      </c>
      <c r="BQ7" s="5"/>
      <c r="BR7" s="5">
        <v>4</v>
      </c>
      <c r="BS7" s="5">
        <v>0.26</v>
      </c>
      <c r="BT7" s="61">
        <v>0.26</v>
      </c>
    </row>
    <row r="8" spans="1:79" x14ac:dyDescent="0.2">
      <c r="C8" s="5">
        <v>5</v>
      </c>
      <c r="D8" s="5">
        <f t="shared" si="1"/>
        <v>25</v>
      </c>
      <c r="E8" s="5">
        <f t="shared" si="2"/>
        <v>9</v>
      </c>
      <c r="F8" s="5">
        <f t="shared" si="3"/>
        <v>3</v>
      </c>
      <c r="G8" s="5">
        <f t="shared" si="4"/>
        <v>5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T8" s="5">
        <f t="shared" si="5"/>
        <v>20</v>
      </c>
      <c r="U8" s="5">
        <f t="shared" si="6"/>
        <v>10</v>
      </c>
      <c r="V8" s="5">
        <f t="shared" si="7"/>
        <v>3</v>
      </c>
      <c r="W8" s="5">
        <f t="shared" si="8"/>
        <v>5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J8" s="5">
        <f t="shared" si="9"/>
        <v>19</v>
      </c>
      <c r="AK8" s="5">
        <f t="shared" si="10"/>
        <v>11</v>
      </c>
      <c r="AL8" s="5">
        <f t="shared" si="11"/>
        <v>2</v>
      </c>
      <c r="AM8" s="5">
        <f t="shared" si="12"/>
        <v>3</v>
      </c>
      <c r="AN8" s="6">
        <v>0</v>
      </c>
      <c r="AO8" s="5">
        <v>0</v>
      </c>
      <c r="AP8" s="6">
        <v>0</v>
      </c>
      <c r="AQ8" s="5">
        <v>0</v>
      </c>
      <c r="AR8" s="6">
        <v>0</v>
      </c>
      <c r="AS8" s="5">
        <v>0</v>
      </c>
      <c r="AT8" s="6">
        <v>0</v>
      </c>
      <c r="AU8" s="5">
        <v>0</v>
      </c>
      <c r="AV8" s="6">
        <v>0</v>
      </c>
      <c r="AW8" s="5">
        <v>0</v>
      </c>
      <c r="AZ8" s="5">
        <v>5</v>
      </c>
      <c r="BA8" s="61">
        <f t="shared" si="13"/>
        <v>0.03</v>
      </c>
      <c r="BB8" s="61">
        <f t="shared" si="14"/>
        <v>0.03</v>
      </c>
      <c r="BC8" s="61">
        <f t="shared" si="15"/>
        <v>0.03</v>
      </c>
      <c r="BD8" s="61">
        <f t="shared" si="16"/>
        <v>0.03</v>
      </c>
      <c r="BG8" s="5">
        <v>0.01</v>
      </c>
      <c r="BH8" s="5">
        <v>0.01</v>
      </c>
      <c r="BI8" s="5">
        <v>0.01</v>
      </c>
      <c r="BJ8" s="5">
        <v>0.01</v>
      </c>
      <c r="BM8" s="61">
        <v>0.02</v>
      </c>
      <c r="BN8" s="61">
        <v>0.02</v>
      </c>
      <c r="BO8" s="61">
        <v>0.02</v>
      </c>
      <c r="BP8" s="61">
        <v>0.02</v>
      </c>
      <c r="BQ8" s="5"/>
      <c r="BR8" s="5">
        <v>5</v>
      </c>
      <c r="BS8" s="5">
        <v>0.32</v>
      </c>
      <c r="BT8" s="61">
        <v>0.32</v>
      </c>
    </row>
    <row r="9" spans="1:79" x14ac:dyDescent="0.2">
      <c r="C9" s="5">
        <v>6</v>
      </c>
      <c r="D9" s="5">
        <f t="shared" si="1"/>
        <v>49</v>
      </c>
      <c r="E9" s="5">
        <f t="shared" si="2"/>
        <v>20</v>
      </c>
      <c r="F9" s="5">
        <f t="shared" si="3"/>
        <v>10</v>
      </c>
      <c r="G9" s="5">
        <f t="shared" si="4"/>
        <v>8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T9" s="5">
        <f t="shared" si="5"/>
        <v>41</v>
      </c>
      <c r="U9" s="5">
        <f t="shared" si="6"/>
        <v>21</v>
      </c>
      <c r="V9" s="5">
        <f t="shared" si="7"/>
        <v>9</v>
      </c>
      <c r="W9" s="5">
        <f t="shared" si="8"/>
        <v>8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J9" s="5">
        <f t="shared" si="9"/>
        <v>40</v>
      </c>
      <c r="AK9" s="5">
        <f t="shared" si="10"/>
        <v>23</v>
      </c>
      <c r="AL9" s="5">
        <f t="shared" si="11"/>
        <v>6</v>
      </c>
      <c r="AM9" s="5">
        <f t="shared" si="12"/>
        <v>5</v>
      </c>
      <c r="AN9" s="6">
        <v>0</v>
      </c>
      <c r="AO9" s="5">
        <v>0</v>
      </c>
      <c r="AP9" s="6">
        <v>0</v>
      </c>
      <c r="AQ9" s="5">
        <v>0</v>
      </c>
      <c r="AR9" s="6">
        <v>0</v>
      </c>
      <c r="AS9" s="5">
        <v>0</v>
      </c>
      <c r="AT9" s="6">
        <v>0</v>
      </c>
      <c r="AU9" s="5">
        <v>0</v>
      </c>
      <c r="AV9" s="6">
        <v>0</v>
      </c>
      <c r="AW9" s="5">
        <v>0</v>
      </c>
      <c r="AZ9" s="5">
        <v>6</v>
      </c>
      <c r="BA9" s="61">
        <f t="shared" si="13"/>
        <v>3.2000000000000001E-2</v>
      </c>
      <c r="BB9" s="61">
        <f t="shared" si="14"/>
        <v>3.2000000000000001E-2</v>
      </c>
      <c r="BC9" s="61">
        <f t="shared" si="15"/>
        <v>3.2000000000000001E-2</v>
      </c>
      <c r="BD9" s="61">
        <f t="shared" si="16"/>
        <v>3.2000000000000001E-2</v>
      </c>
      <c r="BG9" s="5">
        <v>1.2E-2</v>
      </c>
      <c r="BH9" s="5">
        <v>1.2E-2</v>
      </c>
      <c r="BI9" s="5">
        <v>1.2E-2</v>
      </c>
      <c r="BJ9" s="5">
        <v>1.2E-2</v>
      </c>
      <c r="BM9" s="61">
        <v>0.02</v>
      </c>
      <c r="BN9" s="61">
        <v>0.02</v>
      </c>
      <c r="BO9" s="61">
        <v>0.02</v>
      </c>
      <c r="BP9" s="61">
        <v>0.02</v>
      </c>
      <c r="BQ9" s="5"/>
      <c r="BR9" s="5">
        <v>6</v>
      </c>
      <c r="BS9" s="5">
        <v>0.4</v>
      </c>
      <c r="BT9" s="61">
        <v>0.4</v>
      </c>
    </row>
    <row r="10" spans="1:79" x14ac:dyDescent="0.2">
      <c r="C10" s="5">
        <v>7</v>
      </c>
      <c r="D10" s="5">
        <f t="shared" si="1"/>
        <v>49</v>
      </c>
      <c r="E10" s="5">
        <f t="shared" si="2"/>
        <v>20</v>
      </c>
      <c r="F10" s="5">
        <f t="shared" si="3"/>
        <v>10</v>
      </c>
      <c r="G10" s="5">
        <f t="shared" si="4"/>
        <v>8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T10" s="5">
        <f t="shared" si="5"/>
        <v>41</v>
      </c>
      <c r="U10" s="5">
        <f t="shared" si="6"/>
        <v>21</v>
      </c>
      <c r="V10" s="5">
        <f t="shared" si="7"/>
        <v>9</v>
      </c>
      <c r="W10" s="5">
        <f t="shared" si="8"/>
        <v>8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J10" s="5">
        <f t="shared" si="9"/>
        <v>40</v>
      </c>
      <c r="AK10" s="5">
        <f t="shared" si="10"/>
        <v>23</v>
      </c>
      <c r="AL10" s="5">
        <f t="shared" si="11"/>
        <v>6</v>
      </c>
      <c r="AM10" s="5">
        <f t="shared" si="12"/>
        <v>5</v>
      </c>
      <c r="AN10" s="6">
        <v>0</v>
      </c>
      <c r="AO10" s="5">
        <v>0</v>
      </c>
      <c r="AP10" s="6">
        <v>0</v>
      </c>
      <c r="AQ10" s="5">
        <v>0</v>
      </c>
      <c r="AR10" s="6">
        <v>0</v>
      </c>
      <c r="AS10" s="5">
        <v>0</v>
      </c>
      <c r="AT10" s="6">
        <v>0</v>
      </c>
      <c r="AU10" s="5">
        <v>0</v>
      </c>
      <c r="AV10" s="6">
        <v>0</v>
      </c>
      <c r="AW10" s="5">
        <v>0</v>
      </c>
      <c r="AZ10" s="5">
        <v>7</v>
      </c>
      <c r="BA10" s="61">
        <f t="shared" si="13"/>
        <v>3.4000000000000002E-2</v>
      </c>
      <c r="BB10" s="61">
        <f t="shared" si="14"/>
        <v>3.4000000000000002E-2</v>
      </c>
      <c r="BC10" s="61">
        <f t="shared" si="15"/>
        <v>3.4000000000000002E-2</v>
      </c>
      <c r="BD10" s="61">
        <f t="shared" si="16"/>
        <v>3.4000000000000002E-2</v>
      </c>
      <c r="BG10" s="5">
        <v>1.3999999999999999E-2</v>
      </c>
      <c r="BH10" s="5">
        <v>1.3999999999999999E-2</v>
      </c>
      <c r="BI10" s="5">
        <v>1.3999999999999999E-2</v>
      </c>
      <c r="BJ10" s="5">
        <v>1.3999999999999999E-2</v>
      </c>
      <c r="BM10" s="61">
        <v>0.02</v>
      </c>
      <c r="BN10" s="61">
        <v>0.02</v>
      </c>
      <c r="BO10" s="61">
        <v>0.02</v>
      </c>
      <c r="BP10" s="61">
        <v>0.02</v>
      </c>
      <c r="BQ10" s="5"/>
      <c r="BR10" s="5">
        <v>7</v>
      </c>
      <c r="BS10" s="5">
        <v>0.5</v>
      </c>
      <c r="BT10" s="61">
        <v>0.5</v>
      </c>
    </row>
    <row r="11" spans="1:79" x14ac:dyDescent="0.2">
      <c r="C11" s="5">
        <v>8</v>
      </c>
      <c r="D11" s="5">
        <f t="shared" si="1"/>
        <v>49</v>
      </c>
      <c r="E11" s="5">
        <f t="shared" si="2"/>
        <v>20</v>
      </c>
      <c r="F11" s="5">
        <f t="shared" si="3"/>
        <v>10</v>
      </c>
      <c r="G11" s="5">
        <f t="shared" si="4"/>
        <v>8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T11" s="5">
        <f t="shared" si="5"/>
        <v>41</v>
      </c>
      <c r="U11" s="5">
        <f t="shared" si="6"/>
        <v>21</v>
      </c>
      <c r="V11" s="5">
        <f t="shared" si="7"/>
        <v>9</v>
      </c>
      <c r="W11" s="5">
        <f t="shared" si="8"/>
        <v>8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J11" s="5">
        <f t="shared" si="9"/>
        <v>40</v>
      </c>
      <c r="AK11" s="5">
        <f t="shared" si="10"/>
        <v>23</v>
      </c>
      <c r="AL11" s="5">
        <f t="shared" si="11"/>
        <v>6</v>
      </c>
      <c r="AM11" s="5">
        <f t="shared" si="12"/>
        <v>5</v>
      </c>
      <c r="AN11" s="6">
        <v>0</v>
      </c>
      <c r="AO11" s="5">
        <v>0</v>
      </c>
      <c r="AP11" s="6">
        <v>0</v>
      </c>
      <c r="AQ11" s="5">
        <v>0</v>
      </c>
      <c r="AR11" s="6">
        <v>0</v>
      </c>
      <c r="AS11" s="5">
        <v>0</v>
      </c>
      <c r="AT11" s="6">
        <v>0</v>
      </c>
      <c r="AU11" s="5">
        <v>0</v>
      </c>
      <c r="AV11" s="6">
        <v>0</v>
      </c>
      <c r="AW11" s="5">
        <v>0</v>
      </c>
      <c r="AZ11" s="5">
        <v>8</v>
      </c>
      <c r="BA11" s="61">
        <f t="shared" si="13"/>
        <v>3.6000000000000004E-2</v>
      </c>
      <c r="BB11" s="61">
        <f t="shared" si="14"/>
        <v>3.6000000000000004E-2</v>
      </c>
      <c r="BC11" s="61">
        <f t="shared" si="15"/>
        <v>3.6000000000000004E-2</v>
      </c>
      <c r="BD11" s="61">
        <f t="shared" si="16"/>
        <v>3.6000000000000004E-2</v>
      </c>
      <c r="BG11" s="5">
        <v>1.6E-2</v>
      </c>
      <c r="BH11" s="5">
        <v>1.6E-2</v>
      </c>
      <c r="BI11" s="5">
        <v>1.6E-2</v>
      </c>
      <c r="BJ11" s="5">
        <v>1.6E-2</v>
      </c>
      <c r="BM11" s="61">
        <v>0.02</v>
      </c>
      <c r="BN11" s="61">
        <v>0.02</v>
      </c>
      <c r="BO11" s="61">
        <v>0.02</v>
      </c>
      <c r="BP11" s="61">
        <v>0.02</v>
      </c>
      <c r="BQ11" s="5"/>
      <c r="BR11" s="61">
        <v>8</v>
      </c>
      <c r="BS11" s="5">
        <v>0.6</v>
      </c>
      <c r="BT11" s="61">
        <v>0.6</v>
      </c>
    </row>
    <row r="12" spans="1:79" x14ac:dyDescent="0.2">
      <c r="C12" s="5">
        <v>9</v>
      </c>
      <c r="D12" s="5">
        <f t="shared" si="1"/>
        <v>49</v>
      </c>
      <c r="E12" s="5">
        <f t="shared" si="2"/>
        <v>20</v>
      </c>
      <c r="F12" s="5">
        <f t="shared" si="3"/>
        <v>10</v>
      </c>
      <c r="G12" s="5">
        <f t="shared" si="4"/>
        <v>8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T12" s="5">
        <f t="shared" si="5"/>
        <v>41</v>
      </c>
      <c r="U12" s="5">
        <f t="shared" si="6"/>
        <v>21</v>
      </c>
      <c r="V12" s="5">
        <f t="shared" si="7"/>
        <v>9</v>
      </c>
      <c r="W12" s="5">
        <f t="shared" si="8"/>
        <v>8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J12" s="5">
        <f t="shared" si="9"/>
        <v>40</v>
      </c>
      <c r="AK12" s="5">
        <f t="shared" si="10"/>
        <v>23</v>
      </c>
      <c r="AL12" s="5">
        <f t="shared" si="11"/>
        <v>6</v>
      </c>
      <c r="AM12" s="5">
        <f t="shared" si="12"/>
        <v>5</v>
      </c>
      <c r="AN12" s="6">
        <v>0</v>
      </c>
      <c r="AO12" s="5">
        <v>0</v>
      </c>
      <c r="AP12" s="6">
        <v>0</v>
      </c>
      <c r="AQ12" s="5">
        <v>0</v>
      </c>
      <c r="AR12" s="6">
        <v>0</v>
      </c>
      <c r="AS12" s="5">
        <v>0</v>
      </c>
      <c r="AT12" s="6">
        <v>0</v>
      </c>
      <c r="AU12" s="5">
        <v>0</v>
      </c>
      <c r="AV12" s="6">
        <v>0</v>
      </c>
      <c r="AW12" s="5">
        <v>0</v>
      </c>
      <c r="AZ12" s="5">
        <v>9</v>
      </c>
      <c r="BA12" s="61">
        <f t="shared" si="13"/>
        <v>3.8000000000000006E-2</v>
      </c>
      <c r="BB12" s="61">
        <f t="shared" si="14"/>
        <v>3.8000000000000006E-2</v>
      </c>
      <c r="BC12" s="61">
        <f t="shared" si="15"/>
        <v>3.8000000000000006E-2</v>
      </c>
      <c r="BD12" s="61">
        <f t="shared" si="16"/>
        <v>3.8000000000000006E-2</v>
      </c>
      <c r="BG12" s="5">
        <v>1.8000000000000002E-2</v>
      </c>
      <c r="BH12" s="5">
        <v>1.8000000000000002E-2</v>
      </c>
      <c r="BI12" s="5">
        <v>1.8000000000000002E-2</v>
      </c>
      <c r="BJ12" s="5">
        <v>1.8000000000000002E-2</v>
      </c>
      <c r="BL12" s="5"/>
      <c r="BM12" s="61">
        <v>0.02</v>
      </c>
      <c r="BN12" s="61">
        <v>0.02</v>
      </c>
      <c r="BO12" s="61">
        <v>0.02</v>
      </c>
      <c r="BP12" s="61">
        <v>0.02</v>
      </c>
      <c r="BQ12" s="5"/>
      <c r="BR12" s="5"/>
      <c r="BS12" s="5"/>
      <c r="BT12" s="5"/>
    </row>
    <row r="13" spans="1:79" x14ac:dyDescent="0.2">
      <c r="C13" s="5">
        <v>10</v>
      </c>
      <c r="D13" s="5">
        <f t="shared" si="1"/>
        <v>49</v>
      </c>
      <c r="E13" s="5">
        <f t="shared" si="2"/>
        <v>20</v>
      </c>
      <c r="F13" s="5">
        <f t="shared" si="3"/>
        <v>10</v>
      </c>
      <c r="G13" s="5">
        <f t="shared" si="4"/>
        <v>8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T13" s="5">
        <f t="shared" si="5"/>
        <v>41</v>
      </c>
      <c r="U13" s="5">
        <f t="shared" si="6"/>
        <v>21</v>
      </c>
      <c r="V13" s="5">
        <f t="shared" si="7"/>
        <v>9</v>
      </c>
      <c r="W13" s="5">
        <f t="shared" si="8"/>
        <v>8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J13" s="5">
        <f t="shared" si="9"/>
        <v>40</v>
      </c>
      <c r="AK13" s="5">
        <f t="shared" si="10"/>
        <v>23</v>
      </c>
      <c r="AL13" s="5">
        <f t="shared" si="11"/>
        <v>6</v>
      </c>
      <c r="AM13" s="5">
        <f t="shared" si="12"/>
        <v>5</v>
      </c>
      <c r="AN13" s="6">
        <v>0</v>
      </c>
      <c r="AO13" s="5">
        <v>0</v>
      </c>
      <c r="AP13" s="6">
        <v>0</v>
      </c>
      <c r="AQ13" s="5">
        <v>0</v>
      </c>
      <c r="AR13" s="6">
        <v>0</v>
      </c>
      <c r="AS13" s="5">
        <v>0</v>
      </c>
      <c r="AT13" s="6">
        <v>0</v>
      </c>
      <c r="AU13" s="5">
        <v>0</v>
      </c>
      <c r="AV13" s="6">
        <v>0</v>
      </c>
      <c r="AW13" s="5">
        <v>0</v>
      </c>
      <c r="AZ13" s="5">
        <v>10</v>
      </c>
      <c r="BA13" s="61">
        <f t="shared" si="13"/>
        <v>0.06</v>
      </c>
      <c r="BB13" s="61">
        <f t="shared" si="14"/>
        <v>0.06</v>
      </c>
      <c r="BC13" s="61">
        <f t="shared" si="15"/>
        <v>0.06</v>
      </c>
      <c r="BD13" s="61">
        <f t="shared" si="16"/>
        <v>0.06</v>
      </c>
      <c r="BG13" s="5">
        <v>0.02</v>
      </c>
      <c r="BH13" s="5">
        <v>0.02</v>
      </c>
      <c r="BI13" s="5">
        <v>0.02</v>
      </c>
      <c r="BJ13" s="5">
        <v>0.02</v>
      </c>
      <c r="BL13" s="5"/>
      <c r="BM13" s="61">
        <v>0.04</v>
      </c>
      <c r="BN13" s="61">
        <v>0.04</v>
      </c>
      <c r="BO13" s="61">
        <v>0.04</v>
      </c>
      <c r="BP13" s="61">
        <v>0.04</v>
      </c>
      <c r="BQ13" s="5"/>
      <c r="BR13" s="5"/>
      <c r="BS13" s="5"/>
      <c r="BT13" s="5"/>
    </row>
    <row r="14" spans="1:79" x14ac:dyDescent="0.2">
      <c r="C14" s="5">
        <v>11</v>
      </c>
      <c r="D14" s="5">
        <f t="shared" si="1"/>
        <v>49</v>
      </c>
      <c r="E14" s="5">
        <f t="shared" si="2"/>
        <v>20</v>
      </c>
      <c r="F14" s="5">
        <f t="shared" si="3"/>
        <v>10</v>
      </c>
      <c r="G14" s="5">
        <f t="shared" si="4"/>
        <v>8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T14" s="5">
        <f t="shared" si="5"/>
        <v>41</v>
      </c>
      <c r="U14" s="5">
        <f t="shared" si="6"/>
        <v>21</v>
      </c>
      <c r="V14" s="5">
        <f t="shared" si="7"/>
        <v>9</v>
      </c>
      <c r="W14" s="5">
        <f t="shared" si="8"/>
        <v>8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J14" s="5">
        <f t="shared" si="9"/>
        <v>40</v>
      </c>
      <c r="AK14" s="5">
        <f t="shared" si="10"/>
        <v>23</v>
      </c>
      <c r="AL14" s="5">
        <f t="shared" si="11"/>
        <v>6</v>
      </c>
      <c r="AM14" s="5">
        <f t="shared" si="12"/>
        <v>5</v>
      </c>
      <c r="AN14" s="6">
        <v>0</v>
      </c>
      <c r="AO14" s="5">
        <v>0</v>
      </c>
      <c r="AP14" s="6">
        <v>0</v>
      </c>
      <c r="AQ14" s="5">
        <v>0</v>
      </c>
      <c r="AR14" s="6">
        <v>0</v>
      </c>
      <c r="AS14" s="5">
        <v>0</v>
      </c>
      <c r="AT14" s="6">
        <v>0</v>
      </c>
      <c r="AU14" s="5">
        <v>0</v>
      </c>
      <c r="AV14" s="6">
        <v>0</v>
      </c>
      <c r="AW14" s="5">
        <v>0</v>
      </c>
      <c r="AZ14" s="5">
        <v>11</v>
      </c>
      <c r="BA14" s="61">
        <f t="shared" si="13"/>
        <v>6.2E-2</v>
      </c>
      <c r="BB14" s="61">
        <f t="shared" si="14"/>
        <v>6.2E-2</v>
      </c>
      <c r="BC14" s="61">
        <f t="shared" si="15"/>
        <v>6.2E-2</v>
      </c>
      <c r="BD14" s="61">
        <f t="shared" si="16"/>
        <v>6.2E-2</v>
      </c>
      <c r="BG14" s="5">
        <v>2.2000000000000002E-2</v>
      </c>
      <c r="BH14" s="5">
        <v>2.2000000000000002E-2</v>
      </c>
      <c r="BI14" s="5">
        <v>2.2000000000000002E-2</v>
      </c>
      <c r="BJ14" s="5">
        <v>2.2000000000000002E-2</v>
      </c>
      <c r="BL14" s="5"/>
      <c r="BM14" s="61">
        <v>0.04</v>
      </c>
      <c r="BN14" s="61">
        <v>0.04</v>
      </c>
      <c r="BO14" s="61">
        <v>0.04</v>
      </c>
      <c r="BP14" s="61">
        <v>0.04</v>
      </c>
      <c r="BQ14" s="5"/>
      <c r="BR14" s="5"/>
      <c r="BS14" s="5"/>
      <c r="BT14" s="5"/>
    </row>
    <row r="15" spans="1:79" x14ac:dyDescent="0.2">
      <c r="C15" s="5">
        <v>12</v>
      </c>
      <c r="D15" s="5">
        <f t="shared" si="1"/>
        <v>127</v>
      </c>
      <c r="E15" s="5">
        <f t="shared" si="2"/>
        <v>33</v>
      </c>
      <c r="F15" s="5">
        <f t="shared" si="3"/>
        <v>13</v>
      </c>
      <c r="G15" s="5">
        <f t="shared" si="4"/>
        <v>14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T15" s="5">
        <f t="shared" si="5"/>
        <v>106</v>
      </c>
      <c r="U15" s="5">
        <f t="shared" si="6"/>
        <v>37</v>
      </c>
      <c r="V15" s="5">
        <f t="shared" si="7"/>
        <v>12</v>
      </c>
      <c r="W15" s="5">
        <f t="shared" si="8"/>
        <v>14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J15" s="5">
        <f t="shared" si="9"/>
        <v>101</v>
      </c>
      <c r="AK15" s="5">
        <f t="shared" si="10"/>
        <v>40</v>
      </c>
      <c r="AL15" s="5">
        <f t="shared" si="11"/>
        <v>8</v>
      </c>
      <c r="AM15" s="5">
        <f t="shared" si="12"/>
        <v>9</v>
      </c>
      <c r="AN15" s="6">
        <v>0</v>
      </c>
      <c r="AO15" s="5">
        <v>0</v>
      </c>
      <c r="AP15" s="6">
        <v>0</v>
      </c>
      <c r="AQ15" s="5">
        <v>0</v>
      </c>
      <c r="AR15" s="6">
        <v>0</v>
      </c>
      <c r="AS15" s="5">
        <v>0</v>
      </c>
      <c r="AT15" s="6">
        <v>0</v>
      </c>
      <c r="AU15" s="5">
        <v>0</v>
      </c>
      <c r="AV15" s="6">
        <v>0</v>
      </c>
      <c r="AW15" s="5">
        <v>0</v>
      </c>
      <c r="AZ15" s="5">
        <v>12</v>
      </c>
      <c r="BA15" s="61">
        <f t="shared" si="13"/>
        <v>6.4000000000000001E-2</v>
      </c>
      <c r="BB15" s="61">
        <f t="shared" si="14"/>
        <v>6.4000000000000001E-2</v>
      </c>
      <c r="BC15" s="61">
        <f t="shared" si="15"/>
        <v>6.4000000000000001E-2</v>
      </c>
      <c r="BD15" s="61">
        <f t="shared" si="16"/>
        <v>6.4000000000000001E-2</v>
      </c>
      <c r="BG15" s="5">
        <v>2.4E-2</v>
      </c>
      <c r="BH15" s="5">
        <v>2.4E-2</v>
      </c>
      <c r="BI15" s="5">
        <v>2.4E-2</v>
      </c>
      <c r="BJ15" s="5">
        <v>2.4E-2</v>
      </c>
      <c r="BL15" s="5"/>
      <c r="BM15" s="61">
        <v>0.04</v>
      </c>
      <c r="BN15" s="61">
        <v>0.04</v>
      </c>
      <c r="BO15" s="61">
        <v>0.04</v>
      </c>
      <c r="BP15" s="61">
        <v>0.04</v>
      </c>
      <c r="BQ15" s="5"/>
      <c r="BR15" s="5"/>
      <c r="BS15" s="5"/>
      <c r="BT15" s="5"/>
    </row>
    <row r="16" spans="1:79" x14ac:dyDescent="0.2">
      <c r="C16" s="5">
        <v>13</v>
      </c>
      <c r="D16" s="5">
        <f t="shared" si="1"/>
        <v>127</v>
      </c>
      <c r="E16" s="5">
        <f t="shared" si="2"/>
        <v>33</v>
      </c>
      <c r="F16" s="5">
        <f t="shared" si="3"/>
        <v>13</v>
      </c>
      <c r="G16" s="5">
        <f t="shared" si="4"/>
        <v>14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T16" s="5">
        <f t="shared" si="5"/>
        <v>106</v>
      </c>
      <c r="U16" s="5">
        <f t="shared" si="6"/>
        <v>37</v>
      </c>
      <c r="V16" s="5">
        <f t="shared" si="7"/>
        <v>12</v>
      </c>
      <c r="W16" s="5">
        <f t="shared" si="8"/>
        <v>14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J16" s="5">
        <f t="shared" si="9"/>
        <v>101</v>
      </c>
      <c r="AK16" s="5">
        <f t="shared" si="10"/>
        <v>40</v>
      </c>
      <c r="AL16" s="5">
        <f t="shared" si="11"/>
        <v>8</v>
      </c>
      <c r="AM16" s="5">
        <f t="shared" si="12"/>
        <v>9</v>
      </c>
      <c r="AN16" s="6">
        <v>0</v>
      </c>
      <c r="AO16" s="5">
        <v>0</v>
      </c>
      <c r="AP16" s="6">
        <v>0</v>
      </c>
      <c r="AQ16" s="5">
        <v>0</v>
      </c>
      <c r="AR16" s="6">
        <v>0</v>
      </c>
      <c r="AS16" s="5">
        <v>0</v>
      </c>
      <c r="AT16" s="6">
        <v>0</v>
      </c>
      <c r="AU16" s="5">
        <v>0</v>
      </c>
      <c r="AV16" s="6">
        <v>0</v>
      </c>
      <c r="AW16" s="5">
        <v>0</v>
      </c>
      <c r="AZ16" s="5">
        <v>13</v>
      </c>
      <c r="BA16" s="61">
        <f t="shared" si="13"/>
        <v>6.6000000000000003E-2</v>
      </c>
      <c r="BB16" s="61">
        <f t="shared" si="14"/>
        <v>6.6000000000000003E-2</v>
      </c>
      <c r="BC16" s="61">
        <f t="shared" si="15"/>
        <v>6.6000000000000003E-2</v>
      </c>
      <c r="BD16" s="61">
        <f t="shared" si="16"/>
        <v>6.6000000000000003E-2</v>
      </c>
      <c r="BG16" s="5">
        <v>2.6000000000000002E-2</v>
      </c>
      <c r="BH16" s="5">
        <v>2.6000000000000002E-2</v>
      </c>
      <c r="BI16" s="5">
        <v>2.6000000000000002E-2</v>
      </c>
      <c r="BJ16" s="5">
        <v>2.6000000000000002E-2</v>
      </c>
      <c r="BL16" s="5"/>
      <c r="BM16" s="61">
        <v>0.04</v>
      </c>
      <c r="BN16" s="61">
        <v>0.04</v>
      </c>
      <c r="BO16" s="61">
        <v>0.04</v>
      </c>
      <c r="BP16" s="61">
        <v>0.04</v>
      </c>
      <c r="BQ16" s="5"/>
      <c r="BR16" s="5"/>
      <c r="BS16" s="5"/>
      <c r="BT16" s="5"/>
    </row>
    <row r="17" spans="3:72" x14ac:dyDescent="0.2">
      <c r="C17" s="5">
        <v>14</v>
      </c>
      <c r="D17" s="5">
        <f t="shared" si="1"/>
        <v>178</v>
      </c>
      <c r="E17" s="5">
        <f t="shared" si="2"/>
        <v>41</v>
      </c>
      <c r="F17" s="5">
        <f t="shared" si="3"/>
        <v>23</v>
      </c>
      <c r="G17" s="5">
        <f t="shared" si="4"/>
        <v>22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T17" s="5">
        <f t="shared" si="5"/>
        <v>155</v>
      </c>
      <c r="U17" s="5">
        <f t="shared" si="6"/>
        <v>45</v>
      </c>
      <c r="V17" s="5">
        <f t="shared" si="7"/>
        <v>20</v>
      </c>
      <c r="W17" s="5">
        <f t="shared" si="8"/>
        <v>20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J17" s="5">
        <f t="shared" si="9"/>
        <v>143</v>
      </c>
      <c r="AK17" s="5">
        <f t="shared" si="10"/>
        <v>48</v>
      </c>
      <c r="AL17" s="5">
        <f t="shared" si="11"/>
        <v>14</v>
      </c>
      <c r="AM17" s="5">
        <f t="shared" si="12"/>
        <v>13</v>
      </c>
      <c r="AN17" s="6">
        <v>0</v>
      </c>
      <c r="AO17" s="5">
        <v>0</v>
      </c>
      <c r="AP17" s="6">
        <v>0</v>
      </c>
      <c r="AQ17" s="5">
        <v>0</v>
      </c>
      <c r="AR17" s="6">
        <v>0</v>
      </c>
      <c r="AS17" s="5">
        <v>0</v>
      </c>
      <c r="AT17" s="6">
        <v>0</v>
      </c>
      <c r="AU17" s="5">
        <v>0</v>
      </c>
      <c r="AV17" s="6">
        <v>0</v>
      </c>
      <c r="AW17" s="5">
        <v>0</v>
      </c>
      <c r="AZ17" s="5">
        <v>14</v>
      </c>
      <c r="BA17" s="61">
        <f t="shared" si="13"/>
        <v>6.8000000000000005E-2</v>
      </c>
      <c r="BB17" s="61">
        <f t="shared" si="14"/>
        <v>6.8000000000000005E-2</v>
      </c>
      <c r="BC17" s="61">
        <f t="shared" si="15"/>
        <v>6.8000000000000005E-2</v>
      </c>
      <c r="BD17" s="61">
        <f t="shared" si="16"/>
        <v>6.8000000000000005E-2</v>
      </c>
      <c r="BG17" s="5">
        <v>2.7999999999999997E-2</v>
      </c>
      <c r="BH17" s="5">
        <v>2.7999999999999997E-2</v>
      </c>
      <c r="BI17" s="5">
        <v>2.7999999999999997E-2</v>
      </c>
      <c r="BJ17" s="5">
        <v>2.7999999999999997E-2</v>
      </c>
      <c r="BL17" s="5"/>
      <c r="BM17" s="61">
        <v>0.04</v>
      </c>
      <c r="BN17" s="61">
        <v>0.04</v>
      </c>
      <c r="BO17" s="61">
        <v>0.04</v>
      </c>
      <c r="BP17" s="61">
        <v>0.04</v>
      </c>
      <c r="BQ17" s="5"/>
      <c r="BR17" s="5"/>
      <c r="BS17" s="5"/>
      <c r="BT17" s="5"/>
    </row>
    <row r="18" spans="3:72" x14ac:dyDescent="0.2">
      <c r="C18" s="5">
        <v>15</v>
      </c>
      <c r="D18" s="5">
        <f t="shared" si="1"/>
        <v>178</v>
      </c>
      <c r="E18" s="5">
        <f t="shared" si="2"/>
        <v>41</v>
      </c>
      <c r="F18" s="5">
        <f t="shared" si="3"/>
        <v>23</v>
      </c>
      <c r="G18" s="5">
        <f t="shared" si="4"/>
        <v>22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T18" s="5">
        <f t="shared" si="5"/>
        <v>155</v>
      </c>
      <c r="U18" s="5">
        <f t="shared" si="6"/>
        <v>45</v>
      </c>
      <c r="V18" s="5">
        <f t="shared" si="7"/>
        <v>20</v>
      </c>
      <c r="W18" s="5">
        <f t="shared" si="8"/>
        <v>20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J18" s="5">
        <f t="shared" si="9"/>
        <v>143</v>
      </c>
      <c r="AK18" s="5">
        <f t="shared" si="10"/>
        <v>48</v>
      </c>
      <c r="AL18" s="5">
        <f t="shared" si="11"/>
        <v>14</v>
      </c>
      <c r="AM18" s="5">
        <f t="shared" si="12"/>
        <v>13</v>
      </c>
      <c r="AN18" s="6">
        <v>0</v>
      </c>
      <c r="AO18" s="5">
        <v>0</v>
      </c>
      <c r="AP18" s="6">
        <v>0</v>
      </c>
      <c r="AQ18" s="5">
        <v>0</v>
      </c>
      <c r="AR18" s="6">
        <v>0</v>
      </c>
      <c r="AS18" s="5">
        <v>0</v>
      </c>
      <c r="AT18" s="6">
        <v>0</v>
      </c>
      <c r="AU18" s="5">
        <v>0</v>
      </c>
      <c r="AV18" s="6">
        <v>0</v>
      </c>
      <c r="AW18" s="5">
        <v>0</v>
      </c>
      <c r="AZ18" s="5">
        <v>15</v>
      </c>
      <c r="BA18" s="61">
        <f t="shared" si="13"/>
        <v>0.09</v>
      </c>
      <c r="BB18" s="61">
        <f t="shared" si="14"/>
        <v>0.09</v>
      </c>
      <c r="BC18" s="61">
        <f t="shared" si="15"/>
        <v>0.09</v>
      </c>
      <c r="BD18" s="61">
        <f t="shared" si="16"/>
        <v>0.09</v>
      </c>
      <c r="BG18" s="5">
        <v>0.03</v>
      </c>
      <c r="BH18" s="5">
        <v>0.03</v>
      </c>
      <c r="BI18" s="5">
        <v>0.03</v>
      </c>
      <c r="BJ18" s="5">
        <v>0.03</v>
      </c>
      <c r="BL18" s="5"/>
      <c r="BM18" s="61">
        <v>0.06</v>
      </c>
      <c r="BN18" s="61">
        <v>0.06</v>
      </c>
      <c r="BO18" s="61">
        <v>0.06</v>
      </c>
      <c r="BP18" s="61">
        <v>0.06</v>
      </c>
      <c r="BQ18" s="5"/>
      <c r="BR18" s="5"/>
      <c r="BS18" s="5"/>
      <c r="BT18" s="5"/>
    </row>
    <row r="19" spans="3:72" x14ac:dyDescent="0.2">
      <c r="C19" s="5">
        <v>16</v>
      </c>
      <c r="D19" s="5">
        <f t="shared" si="1"/>
        <v>204</v>
      </c>
      <c r="E19" s="5">
        <f t="shared" si="2"/>
        <v>63</v>
      </c>
      <c r="F19" s="5">
        <f t="shared" si="3"/>
        <v>31</v>
      </c>
      <c r="G19" s="5">
        <f t="shared" si="4"/>
        <v>29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T19" s="5">
        <f t="shared" si="5"/>
        <v>179</v>
      </c>
      <c r="U19" s="5">
        <f t="shared" si="6"/>
        <v>69</v>
      </c>
      <c r="V19" s="5">
        <f t="shared" si="7"/>
        <v>27</v>
      </c>
      <c r="W19" s="5">
        <f t="shared" si="8"/>
        <v>26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J19" s="5">
        <f t="shared" si="9"/>
        <v>165</v>
      </c>
      <c r="AK19" s="5">
        <f t="shared" si="10"/>
        <v>72</v>
      </c>
      <c r="AL19" s="5">
        <f t="shared" si="11"/>
        <v>19</v>
      </c>
      <c r="AM19" s="5">
        <f t="shared" si="12"/>
        <v>18</v>
      </c>
      <c r="AN19" s="6">
        <v>0</v>
      </c>
      <c r="AO19" s="5">
        <v>0</v>
      </c>
      <c r="AP19" s="6">
        <v>0</v>
      </c>
      <c r="AQ19" s="5">
        <v>0</v>
      </c>
      <c r="AR19" s="6">
        <v>0</v>
      </c>
      <c r="AS19" s="5">
        <v>0</v>
      </c>
      <c r="AT19" s="6">
        <v>0</v>
      </c>
      <c r="AU19" s="5">
        <v>0</v>
      </c>
      <c r="AV19" s="6">
        <v>0</v>
      </c>
      <c r="AW19" s="5">
        <v>0</v>
      </c>
      <c r="AZ19" s="5">
        <v>16</v>
      </c>
      <c r="BA19" s="61">
        <f t="shared" si="13"/>
        <v>9.1999999999999998E-2</v>
      </c>
      <c r="BB19" s="61">
        <f t="shared" si="14"/>
        <v>9.1999999999999998E-2</v>
      </c>
      <c r="BC19" s="61">
        <f t="shared" si="15"/>
        <v>9.1999999999999998E-2</v>
      </c>
      <c r="BD19" s="61">
        <f t="shared" si="16"/>
        <v>9.1999999999999998E-2</v>
      </c>
      <c r="BG19" s="5">
        <v>3.2000000000000001E-2</v>
      </c>
      <c r="BH19" s="5">
        <v>3.2000000000000001E-2</v>
      </c>
      <c r="BI19" s="5">
        <v>3.2000000000000001E-2</v>
      </c>
      <c r="BJ19" s="5">
        <v>3.2000000000000001E-2</v>
      </c>
      <c r="BL19" s="5"/>
      <c r="BM19" s="61">
        <v>0.06</v>
      </c>
      <c r="BN19" s="61">
        <v>0.06</v>
      </c>
      <c r="BO19" s="61">
        <v>0.06</v>
      </c>
      <c r="BP19" s="61">
        <v>0.06</v>
      </c>
      <c r="BQ19" s="5"/>
      <c r="BR19" s="5"/>
      <c r="BS19" s="5"/>
      <c r="BT19" s="5"/>
    </row>
    <row r="20" spans="3:72" x14ac:dyDescent="0.2">
      <c r="C20" s="5">
        <v>17</v>
      </c>
      <c r="D20" s="5">
        <f t="shared" si="1"/>
        <v>204</v>
      </c>
      <c r="E20" s="5">
        <f t="shared" si="2"/>
        <v>63</v>
      </c>
      <c r="F20" s="5">
        <f t="shared" si="3"/>
        <v>31</v>
      </c>
      <c r="G20" s="5">
        <f t="shared" si="4"/>
        <v>29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T20" s="5">
        <f t="shared" si="5"/>
        <v>179</v>
      </c>
      <c r="U20" s="5">
        <f t="shared" si="6"/>
        <v>69</v>
      </c>
      <c r="V20" s="5">
        <f t="shared" si="7"/>
        <v>27</v>
      </c>
      <c r="W20" s="5">
        <f t="shared" si="8"/>
        <v>26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J20" s="5">
        <f t="shared" si="9"/>
        <v>165</v>
      </c>
      <c r="AK20" s="5">
        <f t="shared" si="10"/>
        <v>72</v>
      </c>
      <c r="AL20" s="5">
        <f t="shared" si="11"/>
        <v>19</v>
      </c>
      <c r="AM20" s="5">
        <f t="shared" si="12"/>
        <v>18</v>
      </c>
      <c r="AN20" s="6">
        <v>0</v>
      </c>
      <c r="AO20" s="5">
        <v>0</v>
      </c>
      <c r="AP20" s="6">
        <v>0</v>
      </c>
      <c r="AQ20" s="5">
        <v>0</v>
      </c>
      <c r="AR20" s="6">
        <v>0</v>
      </c>
      <c r="AS20" s="5">
        <v>0</v>
      </c>
      <c r="AT20" s="6">
        <v>0</v>
      </c>
      <c r="AU20" s="5">
        <v>0</v>
      </c>
      <c r="AV20" s="6">
        <v>0</v>
      </c>
      <c r="AW20" s="5">
        <v>0</v>
      </c>
      <c r="AZ20" s="5">
        <v>17</v>
      </c>
      <c r="BA20" s="61">
        <f t="shared" si="13"/>
        <v>9.4E-2</v>
      </c>
      <c r="BB20" s="61">
        <f t="shared" si="14"/>
        <v>9.4E-2</v>
      </c>
      <c r="BC20" s="61">
        <f t="shared" si="15"/>
        <v>9.4E-2</v>
      </c>
      <c r="BD20" s="61">
        <f t="shared" si="16"/>
        <v>9.4E-2</v>
      </c>
      <c r="BG20" s="5">
        <v>3.4000000000000002E-2</v>
      </c>
      <c r="BH20" s="5">
        <v>3.4000000000000002E-2</v>
      </c>
      <c r="BI20" s="5">
        <v>3.4000000000000002E-2</v>
      </c>
      <c r="BJ20" s="5">
        <v>3.4000000000000002E-2</v>
      </c>
      <c r="BL20" s="5"/>
      <c r="BM20" s="61">
        <v>0.06</v>
      </c>
      <c r="BN20" s="61">
        <v>0.06</v>
      </c>
      <c r="BO20" s="61">
        <v>0.06</v>
      </c>
      <c r="BP20" s="61">
        <v>0.06</v>
      </c>
      <c r="BQ20" s="5"/>
      <c r="BR20" s="5"/>
      <c r="BS20" s="5"/>
      <c r="BT20" s="5"/>
    </row>
    <row r="21" spans="3:72" x14ac:dyDescent="0.2">
      <c r="C21" s="5">
        <v>18</v>
      </c>
      <c r="D21" s="5">
        <f t="shared" si="1"/>
        <v>204</v>
      </c>
      <c r="E21" s="5">
        <f t="shared" si="2"/>
        <v>63</v>
      </c>
      <c r="F21" s="5">
        <f t="shared" si="3"/>
        <v>31</v>
      </c>
      <c r="G21" s="5">
        <f t="shared" si="4"/>
        <v>29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T21" s="5">
        <f t="shared" si="5"/>
        <v>179</v>
      </c>
      <c r="U21" s="5">
        <f t="shared" si="6"/>
        <v>69</v>
      </c>
      <c r="V21" s="5">
        <f t="shared" si="7"/>
        <v>27</v>
      </c>
      <c r="W21" s="5">
        <f t="shared" si="8"/>
        <v>26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J21" s="5">
        <f t="shared" si="9"/>
        <v>165</v>
      </c>
      <c r="AK21" s="5">
        <f t="shared" si="10"/>
        <v>72</v>
      </c>
      <c r="AL21" s="5">
        <f t="shared" si="11"/>
        <v>19</v>
      </c>
      <c r="AM21" s="5">
        <f t="shared" si="12"/>
        <v>18</v>
      </c>
      <c r="AN21" s="6">
        <v>0</v>
      </c>
      <c r="AO21" s="5">
        <v>0</v>
      </c>
      <c r="AP21" s="6">
        <v>0</v>
      </c>
      <c r="AQ21" s="5">
        <v>0</v>
      </c>
      <c r="AR21" s="6">
        <v>0</v>
      </c>
      <c r="AS21" s="5">
        <v>0</v>
      </c>
      <c r="AT21" s="6">
        <v>0</v>
      </c>
      <c r="AU21" s="5">
        <v>0</v>
      </c>
      <c r="AV21" s="6">
        <v>0</v>
      </c>
      <c r="AW21" s="5">
        <v>0</v>
      </c>
      <c r="AZ21" s="5">
        <v>18</v>
      </c>
      <c r="BA21" s="61">
        <f t="shared" si="13"/>
        <v>9.6000000000000002E-2</v>
      </c>
      <c r="BB21" s="61">
        <f t="shared" si="14"/>
        <v>9.6000000000000002E-2</v>
      </c>
      <c r="BC21" s="61">
        <f t="shared" si="15"/>
        <v>9.6000000000000002E-2</v>
      </c>
      <c r="BD21" s="61">
        <f t="shared" si="16"/>
        <v>9.6000000000000002E-2</v>
      </c>
      <c r="BG21" s="5">
        <v>3.6000000000000004E-2</v>
      </c>
      <c r="BH21" s="5">
        <v>3.6000000000000004E-2</v>
      </c>
      <c r="BI21" s="5">
        <v>3.6000000000000004E-2</v>
      </c>
      <c r="BJ21" s="5">
        <v>3.6000000000000004E-2</v>
      </c>
      <c r="BL21" s="5"/>
      <c r="BM21" s="61">
        <v>0.06</v>
      </c>
      <c r="BN21" s="61">
        <v>0.06</v>
      </c>
      <c r="BO21" s="61">
        <v>0.06</v>
      </c>
      <c r="BP21" s="61">
        <v>0.06</v>
      </c>
      <c r="BQ21" s="5"/>
      <c r="BR21" s="5"/>
      <c r="BS21" s="5"/>
      <c r="BT21" s="5"/>
    </row>
    <row r="22" spans="3:72" x14ac:dyDescent="0.2">
      <c r="C22" s="5">
        <v>19</v>
      </c>
      <c r="D22" s="5">
        <f t="shared" si="1"/>
        <v>204</v>
      </c>
      <c r="E22" s="5">
        <f t="shared" si="2"/>
        <v>63</v>
      </c>
      <c r="F22" s="5">
        <f t="shared" si="3"/>
        <v>31</v>
      </c>
      <c r="G22" s="5">
        <f t="shared" si="4"/>
        <v>29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T22" s="5">
        <f t="shared" si="5"/>
        <v>179</v>
      </c>
      <c r="U22" s="5">
        <f t="shared" si="6"/>
        <v>69</v>
      </c>
      <c r="V22" s="5">
        <f t="shared" si="7"/>
        <v>27</v>
      </c>
      <c r="W22" s="5">
        <f t="shared" si="8"/>
        <v>26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J22" s="5">
        <f t="shared" si="9"/>
        <v>165</v>
      </c>
      <c r="AK22" s="5">
        <f t="shared" si="10"/>
        <v>72</v>
      </c>
      <c r="AL22" s="5">
        <f t="shared" si="11"/>
        <v>19</v>
      </c>
      <c r="AM22" s="5">
        <f t="shared" si="12"/>
        <v>18</v>
      </c>
      <c r="AN22" s="6">
        <v>0</v>
      </c>
      <c r="AO22" s="5">
        <v>0</v>
      </c>
      <c r="AP22" s="6">
        <v>0</v>
      </c>
      <c r="AQ22" s="5">
        <v>0</v>
      </c>
      <c r="AR22" s="6">
        <v>0</v>
      </c>
      <c r="AS22" s="5">
        <v>0</v>
      </c>
      <c r="AT22" s="6">
        <v>0</v>
      </c>
      <c r="AU22" s="5">
        <v>0</v>
      </c>
      <c r="AV22" s="6">
        <v>0</v>
      </c>
      <c r="AW22" s="5">
        <v>0</v>
      </c>
      <c r="AZ22" s="5">
        <v>19</v>
      </c>
      <c r="BA22" s="61">
        <f t="shared" si="13"/>
        <v>9.8000000000000004E-2</v>
      </c>
      <c r="BB22" s="61">
        <f t="shared" si="14"/>
        <v>9.8000000000000004E-2</v>
      </c>
      <c r="BC22" s="61">
        <f t="shared" si="15"/>
        <v>9.8000000000000004E-2</v>
      </c>
      <c r="BD22" s="61">
        <f t="shared" si="16"/>
        <v>9.8000000000000004E-2</v>
      </c>
      <c r="BG22" s="5">
        <v>3.7999999999999999E-2</v>
      </c>
      <c r="BH22" s="5">
        <v>3.7999999999999999E-2</v>
      </c>
      <c r="BI22" s="5">
        <v>3.7999999999999999E-2</v>
      </c>
      <c r="BJ22" s="5">
        <v>3.7999999999999999E-2</v>
      </c>
      <c r="BL22" s="5"/>
      <c r="BM22" s="61">
        <v>0.06</v>
      </c>
      <c r="BN22" s="61">
        <v>0.06</v>
      </c>
      <c r="BO22" s="61">
        <v>0.06</v>
      </c>
      <c r="BP22" s="61">
        <v>0.06</v>
      </c>
      <c r="BQ22" s="5"/>
      <c r="BR22" s="5"/>
      <c r="BS22" s="5"/>
      <c r="BT22" s="5"/>
    </row>
    <row r="23" spans="3:72" x14ac:dyDescent="0.2">
      <c r="C23" s="5">
        <v>20</v>
      </c>
      <c r="D23" s="5">
        <f t="shared" si="1"/>
        <v>289</v>
      </c>
      <c r="E23" s="5">
        <f t="shared" si="2"/>
        <v>79</v>
      </c>
      <c r="F23" s="5">
        <f t="shared" si="3"/>
        <v>35</v>
      </c>
      <c r="G23" s="5">
        <f t="shared" si="4"/>
        <v>36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T23" s="5">
        <f t="shared" si="5"/>
        <v>253</v>
      </c>
      <c r="U23" s="5">
        <f t="shared" si="6"/>
        <v>87</v>
      </c>
      <c r="V23" s="5">
        <f t="shared" si="7"/>
        <v>30</v>
      </c>
      <c r="W23" s="5">
        <f t="shared" si="8"/>
        <v>32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J23" s="5">
        <f t="shared" si="9"/>
        <v>234</v>
      </c>
      <c r="AK23" s="5">
        <f t="shared" si="10"/>
        <v>90</v>
      </c>
      <c r="AL23" s="5">
        <f t="shared" si="11"/>
        <v>22</v>
      </c>
      <c r="AM23" s="5">
        <f t="shared" si="12"/>
        <v>23</v>
      </c>
      <c r="AN23" s="6">
        <v>0</v>
      </c>
      <c r="AO23" s="5">
        <v>0</v>
      </c>
      <c r="AP23" s="6">
        <v>0</v>
      </c>
      <c r="AQ23" s="5">
        <v>0</v>
      </c>
      <c r="AR23" s="6">
        <v>0</v>
      </c>
      <c r="AS23" s="5">
        <v>0</v>
      </c>
      <c r="AT23" s="6">
        <v>0</v>
      </c>
      <c r="AU23" s="5">
        <v>0</v>
      </c>
      <c r="AV23" s="6">
        <v>0</v>
      </c>
      <c r="AW23" s="5">
        <v>0</v>
      </c>
      <c r="AZ23" s="5">
        <v>20</v>
      </c>
      <c r="BA23" s="61">
        <f t="shared" si="13"/>
        <v>0.12</v>
      </c>
      <c r="BB23" s="61">
        <f t="shared" si="14"/>
        <v>0.12</v>
      </c>
      <c r="BC23" s="61">
        <f t="shared" si="15"/>
        <v>0.12</v>
      </c>
      <c r="BD23" s="61">
        <f t="shared" si="16"/>
        <v>0.12</v>
      </c>
      <c r="BG23" s="5">
        <v>0.04</v>
      </c>
      <c r="BH23" s="5">
        <v>0.04</v>
      </c>
      <c r="BI23" s="5">
        <v>0.04</v>
      </c>
      <c r="BJ23" s="5">
        <v>0.04</v>
      </c>
      <c r="BL23" s="5"/>
      <c r="BM23" s="61">
        <v>0.08</v>
      </c>
      <c r="BN23" s="61">
        <v>0.08</v>
      </c>
      <c r="BO23" s="61">
        <v>0.08</v>
      </c>
      <c r="BP23" s="61">
        <v>0.08</v>
      </c>
      <c r="BQ23" s="5"/>
      <c r="BR23" s="5"/>
      <c r="BS23" s="5"/>
      <c r="BT23" s="5"/>
    </row>
    <row r="24" spans="3:72" x14ac:dyDescent="0.2">
      <c r="C24" s="5">
        <v>21</v>
      </c>
      <c r="D24" s="5">
        <f t="shared" si="1"/>
        <v>289</v>
      </c>
      <c r="E24" s="5">
        <f t="shared" si="2"/>
        <v>79</v>
      </c>
      <c r="F24" s="5">
        <f t="shared" si="3"/>
        <v>35</v>
      </c>
      <c r="G24" s="5">
        <f t="shared" si="4"/>
        <v>36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T24" s="5">
        <f t="shared" si="5"/>
        <v>253</v>
      </c>
      <c r="U24" s="5">
        <f t="shared" si="6"/>
        <v>87</v>
      </c>
      <c r="V24" s="5">
        <f t="shared" si="7"/>
        <v>30</v>
      </c>
      <c r="W24" s="5">
        <f t="shared" si="8"/>
        <v>32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J24" s="5">
        <f t="shared" si="9"/>
        <v>234</v>
      </c>
      <c r="AK24" s="5">
        <f t="shared" si="10"/>
        <v>90</v>
      </c>
      <c r="AL24" s="5">
        <f t="shared" si="11"/>
        <v>22</v>
      </c>
      <c r="AM24" s="5">
        <f t="shared" si="12"/>
        <v>23</v>
      </c>
      <c r="AN24" s="6">
        <v>0</v>
      </c>
      <c r="AO24" s="5">
        <v>0</v>
      </c>
      <c r="AP24" s="6">
        <v>0</v>
      </c>
      <c r="AQ24" s="5">
        <v>0</v>
      </c>
      <c r="AR24" s="6">
        <v>0</v>
      </c>
      <c r="AS24" s="5">
        <v>0</v>
      </c>
      <c r="AT24" s="6">
        <v>0</v>
      </c>
      <c r="AU24" s="5">
        <v>0</v>
      </c>
      <c r="AV24" s="6">
        <v>0</v>
      </c>
      <c r="AW24" s="5">
        <v>0</v>
      </c>
      <c r="AZ24" s="5">
        <v>21</v>
      </c>
      <c r="BA24" s="61">
        <f t="shared" si="13"/>
        <v>0.122</v>
      </c>
      <c r="BB24" s="61">
        <f t="shared" si="14"/>
        <v>0.122</v>
      </c>
      <c r="BC24" s="61">
        <f t="shared" si="15"/>
        <v>0.122</v>
      </c>
      <c r="BD24" s="61">
        <f t="shared" si="16"/>
        <v>0.122</v>
      </c>
      <c r="BG24" s="5">
        <v>4.2000000000000003E-2</v>
      </c>
      <c r="BH24" s="5">
        <v>4.2000000000000003E-2</v>
      </c>
      <c r="BI24" s="5">
        <v>4.2000000000000003E-2</v>
      </c>
      <c r="BJ24" s="5">
        <v>4.2000000000000003E-2</v>
      </c>
      <c r="BL24" s="5"/>
      <c r="BM24" s="61">
        <v>0.08</v>
      </c>
      <c r="BN24" s="61">
        <v>0.08</v>
      </c>
      <c r="BO24" s="61">
        <v>0.08</v>
      </c>
      <c r="BP24" s="61">
        <v>0.08</v>
      </c>
      <c r="BQ24" s="5"/>
      <c r="BR24" s="5"/>
      <c r="BS24" s="5"/>
      <c r="BT24" s="5"/>
    </row>
    <row r="25" spans="3:72" x14ac:dyDescent="0.2">
      <c r="C25" s="5">
        <v>22</v>
      </c>
      <c r="D25" s="5">
        <f t="shared" si="1"/>
        <v>289</v>
      </c>
      <c r="E25" s="5">
        <f t="shared" si="2"/>
        <v>79</v>
      </c>
      <c r="F25" s="5">
        <f t="shared" si="3"/>
        <v>35</v>
      </c>
      <c r="G25" s="5">
        <f t="shared" si="4"/>
        <v>36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T25" s="5">
        <f t="shared" si="5"/>
        <v>253</v>
      </c>
      <c r="U25" s="5">
        <f t="shared" si="6"/>
        <v>87</v>
      </c>
      <c r="V25" s="5">
        <f t="shared" si="7"/>
        <v>30</v>
      </c>
      <c r="W25" s="5">
        <f t="shared" si="8"/>
        <v>32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J25" s="5">
        <f t="shared" si="9"/>
        <v>234</v>
      </c>
      <c r="AK25" s="5">
        <f t="shared" si="10"/>
        <v>90</v>
      </c>
      <c r="AL25" s="5">
        <f t="shared" si="11"/>
        <v>22</v>
      </c>
      <c r="AM25" s="5">
        <f t="shared" si="12"/>
        <v>23</v>
      </c>
      <c r="AN25" s="6">
        <v>0</v>
      </c>
      <c r="AO25" s="5">
        <v>0</v>
      </c>
      <c r="AP25" s="6">
        <v>0</v>
      </c>
      <c r="AQ25" s="5">
        <v>0</v>
      </c>
      <c r="AR25" s="6">
        <v>0</v>
      </c>
      <c r="AS25" s="5">
        <v>0</v>
      </c>
      <c r="AT25" s="6">
        <v>0</v>
      </c>
      <c r="AU25" s="5">
        <v>0</v>
      </c>
      <c r="AV25" s="6">
        <v>0</v>
      </c>
      <c r="AW25" s="5">
        <v>0</v>
      </c>
      <c r="AZ25" s="5">
        <v>22</v>
      </c>
      <c r="BA25" s="61">
        <f t="shared" si="13"/>
        <v>0.124</v>
      </c>
      <c r="BB25" s="61">
        <f t="shared" si="14"/>
        <v>0.124</v>
      </c>
      <c r="BC25" s="61">
        <f t="shared" si="15"/>
        <v>0.124</v>
      </c>
      <c r="BD25" s="61">
        <f t="shared" si="16"/>
        <v>0.124</v>
      </c>
      <c r="BG25" s="5">
        <v>4.4000000000000004E-2</v>
      </c>
      <c r="BH25" s="5">
        <v>4.4000000000000004E-2</v>
      </c>
      <c r="BI25" s="5">
        <v>4.4000000000000004E-2</v>
      </c>
      <c r="BJ25" s="5">
        <v>4.4000000000000004E-2</v>
      </c>
      <c r="BL25" s="5"/>
      <c r="BM25" s="61">
        <v>0.08</v>
      </c>
      <c r="BN25" s="61">
        <v>0.08</v>
      </c>
      <c r="BO25" s="61">
        <v>0.08</v>
      </c>
      <c r="BP25" s="61">
        <v>0.08</v>
      </c>
      <c r="BQ25" s="5"/>
      <c r="BR25" s="5"/>
      <c r="BS25" s="5"/>
      <c r="BT25" s="5"/>
    </row>
    <row r="26" spans="3:72" x14ac:dyDescent="0.2">
      <c r="C26" s="5">
        <v>23</v>
      </c>
      <c r="D26" s="5">
        <f t="shared" si="1"/>
        <v>289</v>
      </c>
      <c r="E26" s="5">
        <f t="shared" si="2"/>
        <v>79</v>
      </c>
      <c r="F26" s="5">
        <f t="shared" si="3"/>
        <v>35</v>
      </c>
      <c r="G26" s="5">
        <f t="shared" si="4"/>
        <v>36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T26" s="5">
        <f t="shared" si="5"/>
        <v>253</v>
      </c>
      <c r="U26" s="5">
        <f t="shared" si="6"/>
        <v>87</v>
      </c>
      <c r="V26" s="5">
        <f t="shared" si="7"/>
        <v>30</v>
      </c>
      <c r="W26" s="5">
        <f t="shared" si="8"/>
        <v>32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J26" s="5">
        <f t="shared" si="9"/>
        <v>234</v>
      </c>
      <c r="AK26" s="5">
        <f t="shared" si="10"/>
        <v>90</v>
      </c>
      <c r="AL26" s="5">
        <f t="shared" si="11"/>
        <v>22</v>
      </c>
      <c r="AM26" s="5">
        <f t="shared" si="12"/>
        <v>23</v>
      </c>
      <c r="AN26" s="6">
        <v>0</v>
      </c>
      <c r="AO26" s="5">
        <v>0</v>
      </c>
      <c r="AP26" s="6">
        <v>0</v>
      </c>
      <c r="AQ26" s="5">
        <v>0</v>
      </c>
      <c r="AR26" s="6">
        <v>0</v>
      </c>
      <c r="AS26" s="5">
        <v>0</v>
      </c>
      <c r="AT26" s="6">
        <v>0</v>
      </c>
      <c r="AU26" s="5">
        <v>0</v>
      </c>
      <c r="AV26" s="6">
        <v>0</v>
      </c>
      <c r="AW26" s="5">
        <v>0</v>
      </c>
      <c r="AZ26" s="5">
        <v>23</v>
      </c>
      <c r="BA26" s="61">
        <f t="shared" si="13"/>
        <v>0.126</v>
      </c>
      <c r="BB26" s="61">
        <f t="shared" si="14"/>
        <v>0.126</v>
      </c>
      <c r="BC26" s="61">
        <f t="shared" si="15"/>
        <v>0.126</v>
      </c>
      <c r="BD26" s="61">
        <f t="shared" si="16"/>
        <v>0.126</v>
      </c>
      <c r="BG26" s="5">
        <v>4.5999999999999999E-2</v>
      </c>
      <c r="BH26" s="5">
        <v>4.5999999999999999E-2</v>
      </c>
      <c r="BI26" s="5">
        <v>4.5999999999999999E-2</v>
      </c>
      <c r="BJ26" s="5">
        <v>4.5999999999999999E-2</v>
      </c>
      <c r="BL26" s="5"/>
      <c r="BM26" s="61">
        <v>0.08</v>
      </c>
      <c r="BN26" s="61">
        <v>0.08</v>
      </c>
      <c r="BO26" s="61">
        <v>0.08</v>
      </c>
      <c r="BP26" s="61">
        <v>0.08</v>
      </c>
      <c r="BQ26" s="5"/>
      <c r="BR26" s="5"/>
      <c r="BS26" s="5"/>
      <c r="BT26" s="5"/>
    </row>
    <row r="27" spans="3:72" x14ac:dyDescent="0.2">
      <c r="C27" s="5">
        <v>24</v>
      </c>
      <c r="D27" s="5">
        <f t="shared" si="1"/>
        <v>289</v>
      </c>
      <c r="E27" s="5">
        <f t="shared" si="2"/>
        <v>79</v>
      </c>
      <c r="F27" s="5">
        <f t="shared" si="3"/>
        <v>35</v>
      </c>
      <c r="G27" s="5">
        <f t="shared" si="4"/>
        <v>36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T27" s="5">
        <f t="shared" si="5"/>
        <v>253</v>
      </c>
      <c r="U27" s="5">
        <f t="shared" si="6"/>
        <v>87</v>
      </c>
      <c r="V27" s="5">
        <f t="shared" si="7"/>
        <v>30</v>
      </c>
      <c r="W27" s="5">
        <f t="shared" si="8"/>
        <v>32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J27" s="5">
        <f t="shared" si="9"/>
        <v>234</v>
      </c>
      <c r="AK27" s="5">
        <f t="shared" si="10"/>
        <v>90</v>
      </c>
      <c r="AL27" s="5">
        <f t="shared" si="11"/>
        <v>22</v>
      </c>
      <c r="AM27" s="5">
        <f t="shared" si="12"/>
        <v>23</v>
      </c>
      <c r="AN27" s="6">
        <v>0</v>
      </c>
      <c r="AO27" s="5">
        <v>0</v>
      </c>
      <c r="AP27" s="6">
        <v>0</v>
      </c>
      <c r="AQ27" s="5">
        <v>0</v>
      </c>
      <c r="AR27" s="6">
        <v>0</v>
      </c>
      <c r="AS27" s="5">
        <v>0</v>
      </c>
      <c r="AT27" s="6">
        <v>0</v>
      </c>
      <c r="AU27" s="5">
        <v>0</v>
      </c>
      <c r="AV27" s="6">
        <v>0</v>
      </c>
      <c r="AW27" s="5">
        <v>0</v>
      </c>
      <c r="AZ27" s="5">
        <v>24</v>
      </c>
      <c r="BA27" s="61">
        <f t="shared" si="13"/>
        <v>0.128</v>
      </c>
      <c r="BB27" s="61">
        <f t="shared" si="14"/>
        <v>0.128</v>
      </c>
      <c r="BC27" s="61">
        <f t="shared" si="15"/>
        <v>0.128</v>
      </c>
      <c r="BD27" s="61">
        <f t="shared" si="16"/>
        <v>0.128</v>
      </c>
      <c r="BG27" s="5">
        <v>4.8000000000000001E-2</v>
      </c>
      <c r="BH27" s="5">
        <v>4.8000000000000001E-2</v>
      </c>
      <c r="BI27" s="5">
        <v>4.8000000000000001E-2</v>
      </c>
      <c r="BJ27" s="5">
        <v>4.8000000000000001E-2</v>
      </c>
      <c r="BL27" s="5"/>
      <c r="BM27" s="61">
        <v>0.08</v>
      </c>
      <c r="BN27" s="61">
        <v>0.08</v>
      </c>
      <c r="BO27" s="61">
        <v>0.08</v>
      </c>
      <c r="BP27" s="61">
        <v>0.08</v>
      </c>
      <c r="BQ27" s="5"/>
      <c r="BR27" s="5"/>
      <c r="BS27" s="5"/>
      <c r="BT27" s="5"/>
    </row>
    <row r="28" spans="3:72" x14ac:dyDescent="0.2">
      <c r="C28" s="5">
        <v>25</v>
      </c>
      <c r="D28" s="5">
        <f t="shared" si="1"/>
        <v>349</v>
      </c>
      <c r="E28" s="5">
        <f t="shared" si="2"/>
        <v>97</v>
      </c>
      <c r="F28" s="5">
        <f t="shared" si="3"/>
        <v>47</v>
      </c>
      <c r="G28" s="5">
        <f t="shared" si="4"/>
        <v>48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T28" s="5">
        <f t="shared" si="5"/>
        <v>302</v>
      </c>
      <c r="U28" s="5">
        <f t="shared" si="6"/>
        <v>110</v>
      </c>
      <c r="V28" s="5">
        <f t="shared" si="7"/>
        <v>40</v>
      </c>
      <c r="W28" s="5">
        <f t="shared" si="8"/>
        <v>41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J28" s="5">
        <f t="shared" si="9"/>
        <v>285</v>
      </c>
      <c r="AK28" s="5">
        <f t="shared" si="10"/>
        <v>112</v>
      </c>
      <c r="AL28" s="5">
        <f t="shared" si="11"/>
        <v>31</v>
      </c>
      <c r="AM28" s="5">
        <f t="shared" si="12"/>
        <v>32</v>
      </c>
      <c r="AN28" s="6">
        <v>0</v>
      </c>
      <c r="AO28" s="5">
        <v>0</v>
      </c>
      <c r="AP28" s="6">
        <v>0</v>
      </c>
      <c r="AQ28" s="5">
        <v>0</v>
      </c>
      <c r="AR28" s="6">
        <v>0</v>
      </c>
      <c r="AS28" s="5">
        <v>0</v>
      </c>
      <c r="AT28" s="6">
        <v>0</v>
      </c>
      <c r="AU28" s="5">
        <v>0</v>
      </c>
      <c r="AV28" s="6">
        <v>0</v>
      </c>
      <c r="AW28" s="5">
        <v>0</v>
      </c>
      <c r="AZ28" s="5">
        <v>25</v>
      </c>
      <c r="BA28" s="61">
        <f t="shared" si="13"/>
        <v>0.15000000000000002</v>
      </c>
      <c r="BB28" s="61">
        <f t="shared" si="14"/>
        <v>0.13</v>
      </c>
      <c r="BC28" s="61">
        <f t="shared" si="15"/>
        <v>0.13</v>
      </c>
      <c r="BD28" s="61">
        <f t="shared" si="16"/>
        <v>0.13</v>
      </c>
      <c r="BG28" s="5">
        <v>0.05</v>
      </c>
      <c r="BH28" s="5">
        <v>0.05</v>
      </c>
      <c r="BI28" s="5">
        <v>0.05</v>
      </c>
      <c r="BJ28" s="5">
        <v>0.05</v>
      </c>
      <c r="BL28" s="5"/>
      <c r="BM28" s="61">
        <v>0.1</v>
      </c>
      <c r="BN28" s="61">
        <v>0.08</v>
      </c>
      <c r="BO28" s="61">
        <v>0.08</v>
      </c>
      <c r="BP28" s="61">
        <v>0.08</v>
      </c>
      <c r="BQ28" s="5"/>
      <c r="BR28" s="5"/>
      <c r="BS28" s="5"/>
      <c r="BT28" s="5"/>
    </row>
    <row r="29" spans="3:72" x14ac:dyDescent="0.2">
      <c r="C29" s="5">
        <v>26</v>
      </c>
      <c r="D29" s="5">
        <f t="shared" si="1"/>
        <v>349</v>
      </c>
      <c r="E29" s="5">
        <f t="shared" si="2"/>
        <v>97</v>
      </c>
      <c r="F29" s="5">
        <f t="shared" si="3"/>
        <v>47</v>
      </c>
      <c r="G29" s="5">
        <f t="shared" si="4"/>
        <v>48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T29" s="5">
        <f t="shared" si="5"/>
        <v>302</v>
      </c>
      <c r="U29" s="5">
        <f t="shared" si="6"/>
        <v>110</v>
      </c>
      <c r="V29" s="5">
        <f t="shared" si="7"/>
        <v>40</v>
      </c>
      <c r="W29" s="5">
        <f t="shared" si="8"/>
        <v>41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J29" s="5">
        <f t="shared" si="9"/>
        <v>285</v>
      </c>
      <c r="AK29" s="5">
        <f t="shared" si="10"/>
        <v>112</v>
      </c>
      <c r="AL29" s="5">
        <f t="shared" si="11"/>
        <v>31</v>
      </c>
      <c r="AM29" s="5">
        <f t="shared" si="12"/>
        <v>32</v>
      </c>
      <c r="AN29" s="6">
        <v>0</v>
      </c>
      <c r="AO29" s="5">
        <v>0</v>
      </c>
      <c r="AP29" s="6">
        <v>0</v>
      </c>
      <c r="AQ29" s="5">
        <v>0</v>
      </c>
      <c r="AR29" s="6">
        <v>0</v>
      </c>
      <c r="AS29" s="5">
        <v>0</v>
      </c>
      <c r="AT29" s="6">
        <v>0</v>
      </c>
      <c r="AU29" s="5">
        <v>0</v>
      </c>
      <c r="AV29" s="6">
        <v>0</v>
      </c>
      <c r="AW29" s="5">
        <v>0</v>
      </c>
      <c r="AZ29" s="5">
        <v>26</v>
      </c>
      <c r="BA29" s="61">
        <f t="shared" si="13"/>
        <v>0.15200000000000002</v>
      </c>
      <c r="BB29" s="61">
        <f t="shared" si="14"/>
        <v>0.15200000000000002</v>
      </c>
      <c r="BC29" s="61">
        <f t="shared" si="15"/>
        <v>0.15200000000000002</v>
      </c>
      <c r="BD29" s="61">
        <f t="shared" si="16"/>
        <v>0.15200000000000002</v>
      </c>
      <c r="BG29" s="5">
        <v>5.2000000000000005E-2</v>
      </c>
      <c r="BH29" s="5">
        <v>5.2000000000000005E-2</v>
      </c>
      <c r="BI29" s="5">
        <v>5.2000000000000005E-2</v>
      </c>
      <c r="BJ29" s="5">
        <v>5.2000000000000005E-2</v>
      </c>
      <c r="BL29" s="5"/>
      <c r="BM29" s="61">
        <v>0.1</v>
      </c>
      <c r="BN29" s="61">
        <v>0.1</v>
      </c>
      <c r="BO29" s="61">
        <v>0.1</v>
      </c>
      <c r="BP29" s="61">
        <v>0.1</v>
      </c>
      <c r="BQ29" s="5"/>
      <c r="BR29" s="5"/>
      <c r="BS29" s="5"/>
      <c r="BT29" s="5"/>
    </row>
    <row r="30" spans="3:72" x14ac:dyDescent="0.2">
      <c r="C30" s="5">
        <v>27</v>
      </c>
      <c r="D30" s="5">
        <f t="shared" si="1"/>
        <v>349</v>
      </c>
      <c r="E30" s="5">
        <f t="shared" si="2"/>
        <v>97</v>
      </c>
      <c r="F30" s="5">
        <f t="shared" si="3"/>
        <v>47</v>
      </c>
      <c r="G30" s="5">
        <f t="shared" si="4"/>
        <v>48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T30" s="5">
        <f t="shared" si="5"/>
        <v>302</v>
      </c>
      <c r="U30" s="5">
        <f t="shared" si="6"/>
        <v>110</v>
      </c>
      <c r="V30" s="5">
        <f t="shared" si="7"/>
        <v>40</v>
      </c>
      <c r="W30" s="5">
        <f t="shared" si="8"/>
        <v>41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J30" s="5">
        <f t="shared" si="9"/>
        <v>285</v>
      </c>
      <c r="AK30" s="5">
        <f t="shared" si="10"/>
        <v>112</v>
      </c>
      <c r="AL30" s="5">
        <f t="shared" si="11"/>
        <v>31</v>
      </c>
      <c r="AM30" s="5">
        <f t="shared" si="12"/>
        <v>32</v>
      </c>
      <c r="AN30" s="6">
        <v>0</v>
      </c>
      <c r="AO30" s="5">
        <v>0</v>
      </c>
      <c r="AP30" s="6">
        <v>0</v>
      </c>
      <c r="AQ30" s="5">
        <v>0</v>
      </c>
      <c r="AR30" s="6">
        <v>0</v>
      </c>
      <c r="AS30" s="5">
        <v>0</v>
      </c>
      <c r="AT30" s="6">
        <v>0</v>
      </c>
      <c r="AU30" s="5">
        <v>0</v>
      </c>
      <c r="AV30" s="6">
        <v>0</v>
      </c>
      <c r="AW30" s="5">
        <v>0</v>
      </c>
      <c r="AZ30" s="5">
        <v>27</v>
      </c>
      <c r="BA30" s="61">
        <f t="shared" si="13"/>
        <v>0.15400000000000003</v>
      </c>
      <c r="BB30" s="61">
        <f t="shared" si="14"/>
        <v>0.15400000000000003</v>
      </c>
      <c r="BC30" s="61">
        <f t="shared" si="15"/>
        <v>0.15400000000000003</v>
      </c>
      <c r="BD30" s="61">
        <f t="shared" si="16"/>
        <v>0.15400000000000003</v>
      </c>
      <c r="BG30" s="5">
        <v>5.4000000000000006E-2</v>
      </c>
      <c r="BH30" s="5">
        <v>5.4000000000000006E-2</v>
      </c>
      <c r="BI30" s="5">
        <v>5.4000000000000006E-2</v>
      </c>
      <c r="BJ30" s="5">
        <v>5.4000000000000006E-2</v>
      </c>
      <c r="BL30" s="5"/>
      <c r="BM30" s="61">
        <v>0.1</v>
      </c>
      <c r="BN30" s="61">
        <v>0.1</v>
      </c>
      <c r="BO30" s="61">
        <v>0.1</v>
      </c>
      <c r="BP30" s="61">
        <v>0.1</v>
      </c>
      <c r="BQ30" s="5"/>
      <c r="BR30" s="5"/>
      <c r="BS30" s="5"/>
      <c r="BT30" s="5"/>
    </row>
    <row r="31" spans="3:72" x14ac:dyDescent="0.2">
      <c r="C31" s="5">
        <v>28</v>
      </c>
      <c r="D31" s="5">
        <f t="shared" si="1"/>
        <v>349</v>
      </c>
      <c r="E31" s="5">
        <f t="shared" si="2"/>
        <v>97</v>
      </c>
      <c r="F31" s="5">
        <f t="shared" si="3"/>
        <v>47</v>
      </c>
      <c r="G31" s="5">
        <f t="shared" si="4"/>
        <v>48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T31" s="5">
        <f t="shared" si="5"/>
        <v>302</v>
      </c>
      <c r="U31" s="5">
        <f t="shared" si="6"/>
        <v>110</v>
      </c>
      <c r="V31" s="5">
        <f t="shared" si="7"/>
        <v>40</v>
      </c>
      <c r="W31" s="5">
        <f t="shared" si="8"/>
        <v>41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J31" s="5">
        <f t="shared" si="9"/>
        <v>285</v>
      </c>
      <c r="AK31" s="5">
        <f t="shared" si="10"/>
        <v>112</v>
      </c>
      <c r="AL31" s="5">
        <f t="shared" si="11"/>
        <v>31</v>
      </c>
      <c r="AM31" s="5">
        <f t="shared" si="12"/>
        <v>32</v>
      </c>
      <c r="AN31" s="6">
        <v>0</v>
      </c>
      <c r="AO31" s="5">
        <v>0</v>
      </c>
      <c r="AP31" s="6">
        <v>0</v>
      </c>
      <c r="AQ31" s="5">
        <v>0</v>
      </c>
      <c r="AR31" s="6">
        <v>0</v>
      </c>
      <c r="AS31" s="5">
        <v>0</v>
      </c>
      <c r="AT31" s="6">
        <v>0</v>
      </c>
      <c r="AU31" s="5">
        <v>0</v>
      </c>
      <c r="AV31" s="6">
        <v>0</v>
      </c>
      <c r="AW31" s="5">
        <v>0</v>
      </c>
      <c r="AZ31" s="5">
        <v>28</v>
      </c>
      <c r="BA31" s="61">
        <f t="shared" si="13"/>
        <v>0.156</v>
      </c>
      <c r="BB31" s="61">
        <f t="shared" si="14"/>
        <v>0.156</v>
      </c>
      <c r="BC31" s="61">
        <f t="shared" si="15"/>
        <v>0.156</v>
      </c>
      <c r="BD31" s="61">
        <f t="shared" si="16"/>
        <v>0.156</v>
      </c>
      <c r="BG31" s="5">
        <v>5.5999999999999994E-2</v>
      </c>
      <c r="BH31" s="5">
        <v>5.5999999999999994E-2</v>
      </c>
      <c r="BI31" s="5">
        <v>5.5999999999999994E-2</v>
      </c>
      <c r="BJ31" s="5">
        <v>5.5999999999999994E-2</v>
      </c>
      <c r="BL31" s="5"/>
      <c r="BM31" s="61">
        <v>0.1</v>
      </c>
      <c r="BN31" s="61">
        <v>0.1</v>
      </c>
      <c r="BO31" s="61">
        <v>0.1</v>
      </c>
      <c r="BP31" s="61">
        <v>0.1</v>
      </c>
      <c r="BQ31" s="5"/>
      <c r="BR31" s="5"/>
      <c r="BS31" s="5"/>
      <c r="BT31" s="5"/>
    </row>
    <row r="32" spans="3:72" x14ac:dyDescent="0.2">
      <c r="C32" s="5">
        <v>29</v>
      </c>
      <c r="D32" s="5">
        <f t="shared" si="1"/>
        <v>349</v>
      </c>
      <c r="E32" s="5">
        <f t="shared" si="2"/>
        <v>97</v>
      </c>
      <c r="F32" s="5">
        <f t="shared" si="3"/>
        <v>47</v>
      </c>
      <c r="G32" s="5">
        <f t="shared" si="4"/>
        <v>48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T32" s="5">
        <f t="shared" si="5"/>
        <v>302</v>
      </c>
      <c r="U32" s="5">
        <f t="shared" si="6"/>
        <v>110</v>
      </c>
      <c r="V32" s="5">
        <f t="shared" si="7"/>
        <v>40</v>
      </c>
      <c r="W32" s="5">
        <f t="shared" si="8"/>
        <v>41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J32" s="5">
        <f t="shared" si="9"/>
        <v>285</v>
      </c>
      <c r="AK32" s="5">
        <f t="shared" si="10"/>
        <v>112</v>
      </c>
      <c r="AL32" s="5">
        <f t="shared" si="11"/>
        <v>31</v>
      </c>
      <c r="AM32" s="5">
        <f t="shared" si="12"/>
        <v>32</v>
      </c>
      <c r="AN32" s="6">
        <v>0</v>
      </c>
      <c r="AO32" s="5">
        <v>0</v>
      </c>
      <c r="AP32" s="6">
        <v>0</v>
      </c>
      <c r="AQ32" s="5">
        <v>0</v>
      </c>
      <c r="AR32" s="6">
        <v>0</v>
      </c>
      <c r="AS32" s="5">
        <v>0</v>
      </c>
      <c r="AT32" s="6">
        <v>0</v>
      </c>
      <c r="AU32" s="5">
        <v>0</v>
      </c>
      <c r="AV32" s="6">
        <v>0</v>
      </c>
      <c r="AW32" s="5">
        <v>0</v>
      </c>
      <c r="AZ32" s="5">
        <v>29</v>
      </c>
      <c r="BA32" s="61">
        <f t="shared" si="13"/>
        <v>0.158</v>
      </c>
      <c r="BB32" s="61">
        <f t="shared" si="14"/>
        <v>0.158</v>
      </c>
      <c r="BC32" s="61">
        <f t="shared" si="15"/>
        <v>0.158</v>
      </c>
      <c r="BD32" s="61">
        <f t="shared" si="16"/>
        <v>0.158</v>
      </c>
      <c r="BG32" s="5">
        <v>5.7999999999999996E-2</v>
      </c>
      <c r="BH32" s="5">
        <v>5.7999999999999996E-2</v>
      </c>
      <c r="BI32" s="5">
        <v>5.7999999999999996E-2</v>
      </c>
      <c r="BJ32" s="5">
        <v>5.7999999999999996E-2</v>
      </c>
      <c r="BL32" s="5"/>
      <c r="BM32" s="61">
        <v>0.1</v>
      </c>
      <c r="BN32" s="61">
        <v>0.1</v>
      </c>
      <c r="BO32" s="61">
        <v>0.1</v>
      </c>
      <c r="BP32" s="61">
        <v>0.1</v>
      </c>
      <c r="BQ32" s="5"/>
      <c r="BR32" s="5"/>
      <c r="BS32" s="5"/>
      <c r="BT32" s="5"/>
    </row>
    <row r="33" spans="3:72" x14ac:dyDescent="0.2">
      <c r="C33" s="5">
        <v>30</v>
      </c>
      <c r="D33" s="5">
        <f t="shared" si="1"/>
        <v>442</v>
      </c>
      <c r="E33" s="5">
        <f t="shared" si="2"/>
        <v>110</v>
      </c>
      <c r="F33" s="5">
        <f t="shared" si="3"/>
        <v>59</v>
      </c>
      <c r="G33" s="5">
        <f t="shared" si="4"/>
        <v>56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T33" s="5">
        <f t="shared" si="5"/>
        <v>382</v>
      </c>
      <c r="U33" s="5">
        <f t="shared" si="6"/>
        <v>122</v>
      </c>
      <c r="V33" s="5">
        <f t="shared" si="7"/>
        <v>50</v>
      </c>
      <c r="W33" s="5">
        <f t="shared" si="8"/>
        <v>47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J33" s="5">
        <f t="shared" si="9"/>
        <v>356</v>
      </c>
      <c r="AK33" s="5">
        <f t="shared" si="10"/>
        <v>126</v>
      </c>
      <c r="AL33" s="5">
        <f t="shared" si="11"/>
        <v>39</v>
      </c>
      <c r="AM33" s="5">
        <f t="shared" si="12"/>
        <v>37</v>
      </c>
      <c r="AN33" s="6">
        <v>0</v>
      </c>
      <c r="AO33" s="5">
        <v>0</v>
      </c>
      <c r="AP33" s="6">
        <v>0</v>
      </c>
      <c r="AQ33" s="5">
        <v>0</v>
      </c>
      <c r="AR33" s="6">
        <v>0</v>
      </c>
      <c r="AS33" s="5">
        <v>0</v>
      </c>
      <c r="AT33" s="6">
        <v>0</v>
      </c>
      <c r="AU33" s="5">
        <v>0</v>
      </c>
      <c r="AV33" s="6">
        <v>0</v>
      </c>
      <c r="AW33" s="5">
        <v>0</v>
      </c>
      <c r="AZ33" s="5">
        <v>30</v>
      </c>
      <c r="BA33" s="61">
        <f t="shared" si="13"/>
        <v>0.18</v>
      </c>
      <c r="BB33" s="61">
        <f t="shared" si="14"/>
        <v>0.18</v>
      </c>
      <c r="BC33" s="61">
        <f t="shared" si="15"/>
        <v>0.18</v>
      </c>
      <c r="BD33" s="61">
        <f t="shared" si="16"/>
        <v>0.18</v>
      </c>
      <c r="BG33" s="5">
        <v>0.06</v>
      </c>
      <c r="BH33" s="5">
        <v>0.06</v>
      </c>
      <c r="BI33" s="5">
        <v>0.06</v>
      </c>
      <c r="BJ33" s="5">
        <v>0.06</v>
      </c>
      <c r="BL33" s="5"/>
      <c r="BM33" s="61">
        <v>0.12</v>
      </c>
      <c r="BN33" s="61">
        <v>0.12</v>
      </c>
      <c r="BO33" s="61">
        <v>0.12</v>
      </c>
      <c r="BP33" s="61">
        <v>0.12</v>
      </c>
      <c r="BQ33" s="5"/>
      <c r="BR33" s="5"/>
      <c r="BS33" s="5"/>
      <c r="BT33" s="5"/>
    </row>
    <row r="34" spans="3:72" x14ac:dyDescent="0.2">
      <c r="C34" s="5">
        <v>31</v>
      </c>
      <c r="D34" s="5">
        <f t="shared" si="1"/>
        <v>442</v>
      </c>
      <c r="E34" s="5">
        <f t="shared" si="2"/>
        <v>110</v>
      </c>
      <c r="F34" s="5">
        <f t="shared" si="3"/>
        <v>59</v>
      </c>
      <c r="G34" s="5">
        <f t="shared" si="4"/>
        <v>56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T34" s="5">
        <f t="shared" si="5"/>
        <v>382</v>
      </c>
      <c r="U34" s="5">
        <f t="shared" si="6"/>
        <v>122</v>
      </c>
      <c r="V34" s="5">
        <f t="shared" si="7"/>
        <v>50</v>
      </c>
      <c r="W34" s="5">
        <f t="shared" si="8"/>
        <v>47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J34" s="5">
        <f t="shared" si="9"/>
        <v>356</v>
      </c>
      <c r="AK34" s="5">
        <f t="shared" si="10"/>
        <v>126</v>
      </c>
      <c r="AL34" s="5">
        <f t="shared" si="11"/>
        <v>39</v>
      </c>
      <c r="AM34" s="5">
        <f t="shared" si="12"/>
        <v>37</v>
      </c>
      <c r="AN34" s="6">
        <v>0</v>
      </c>
      <c r="AO34" s="5">
        <v>0</v>
      </c>
      <c r="AP34" s="6">
        <v>0</v>
      </c>
      <c r="AQ34" s="5">
        <v>0</v>
      </c>
      <c r="AR34" s="6">
        <v>0</v>
      </c>
      <c r="AS34" s="5">
        <v>0</v>
      </c>
      <c r="AT34" s="6">
        <v>0</v>
      </c>
      <c r="AU34" s="5">
        <v>0</v>
      </c>
      <c r="AV34" s="6">
        <v>0</v>
      </c>
      <c r="AW34" s="5">
        <v>0</v>
      </c>
      <c r="AZ34" s="5">
        <v>31</v>
      </c>
      <c r="BA34" s="61">
        <f t="shared" si="13"/>
        <v>0.182</v>
      </c>
      <c r="BB34" s="61">
        <f t="shared" si="14"/>
        <v>0.182</v>
      </c>
      <c r="BC34" s="61">
        <f t="shared" si="15"/>
        <v>0.182</v>
      </c>
      <c r="BD34" s="61">
        <f t="shared" si="16"/>
        <v>0.182</v>
      </c>
      <c r="BG34" s="5">
        <v>6.2E-2</v>
      </c>
      <c r="BH34" s="5">
        <v>6.2E-2</v>
      </c>
      <c r="BI34" s="5">
        <v>6.2E-2</v>
      </c>
      <c r="BJ34" s="5">
        <v>6.2E-2</v>
      </c>
      <c r="BL34" s="5"/>
      <c r="BM34" s="61">
        <v>0.12</v>
      </c>
      <c r="BN34" s="61">
        <v>0.12</v>
      </c>
      <c r="BO34" s="61">
        <v>0.12</v>
      </c>
      <c r="BP34" s="61">
        <v>0.12</v>
      </c>
      <c r="BQ34" s="5"/>
      <c r="BR34" s="5"/>
      <c r="BS34" s="5"/>
      <c r="BT34" s="5"/>
    </row>
    <row r="35" spans="3:72" x14ac:dyDescent="0.2">
      <c r="C35" s="5">
        <v>32</v>
      </c>
      <c r="D35" s="5">
        <f t="shared" si="1"/>
        <v>442</v>
      </c>
      <c r="E35" s="5">
        <f t="shared" si="2"/>
        <v>110</v>
      </c>
      <c r="F35" s="5">
        <f t="shared" si="3"/>
        <v>59</v>
      </c>
      <c r="G35" s="5">
        <f t="shared" si="4"/>
        <v>56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T35" s="5">
        <f t="shared" si="5"/>
        <v>382</v>
      </c>
      <c r="U35" s="5">
        <f t="shared" si="6"/>
        <v>122</v>
      </c>
      <c r="V35" s="5">
        <f t="shared" si="7"/>
        <v>50</v>
      </c>
      <c r="W35" s="5">
        <f t="shared" si="8"/>
        <v>47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J35" s="5">
        <f t="shared" si="9"/>
        <v>356</v>
      </c>
      <c r="AK35" s="5">
        <f t="shared" si="10"/>
        <v>126</v>
      </c>
      <c r="AL35" s="5">
        <f t="shared" si="11"/>
        <v>39</v>
      </c>
      <c r="AM35" s="5">
        <f t="shared" si="12"/>
        <v>37</v>
      </c>
      <c r="AN35" s="6">
        <v>0</v>
      </c>
      <c r="AO35" s="5">
        <v>0</v>
      </c>
      <c r="AP35" s="6">
        <v>0</v>
      </c>
      <c r="AQ35" s="5">
        <v>0</v>
      </c>
      <c r="AR35" s="6">
        <v>0</v>
      </c>
      <c r="AS35" s="5">
        <v>0</v>
      </c>
      <c r="AT35" s="6">
        <v>0</v>
      </c>
      <c r="AU35" s="5">
        <v>0</v>
      </c>
      <c r="AV35" s="6">
        <v>0</v>
      </c>
      <c r="AW35" s="5">
        <v>0</v>
      </c>
      <c r="AZ35" s="5">
        <v>32</v>
      </c>
      <c r="BA35" s="61">
        <f t="shared" si="13"/>
        <v>0.184</v>
      </c>
      <c r="BB35" s="61">
        <f t="shared" si="14"/>
        <v>0.184</v>
      </c>
      <c r="BC35" s="61">
        <f t="shared" si="15"/>
        <v>0.184</v>
      </c>
      <c r="BD35" s="61">
        <f t="shared" si="16"/>
        <v>0.184</v>
      </c>
      <c r="BG35" s="5">
        <v>6.4000000000000001E-2</v>
      </c>
      <c r="BH35" s="5">
        <v>6.4000000000000001E-2</v>
      </c>
      <c r="BI35" s="5">
        <v>6.4000000000000001E-2</v>
      </c>
      <c r="BJ35" s="5">
        <v>6.4000000000000001E-2</v>
      </c>
      <c r="BL35" s="5"/>
      <c r="BM35" s="61">
        <v>0.12</v>
      </c>
      <c r="BN35" s="61">
        <v>0.12</v>
      </c>
      <c r="BO35" s="61">
        <v>0.12</v>
      </c>
      <c r="BP35" s="61">
        <v>0.12</v>
      </c>
      <c r="BQ35" s="5"/>
      <c r="BR35" s="5"/>
      <c r="BS35" s="5"/>
      <c r="BT35" s="5"/>
    </row>
    <row r="36" spans="3:72" x14ac:dyDescent="0.2">
      <c r="C36" s="5">
        <v>33</v>
      </c>
      <c r="D36" s="5">
        <f t="shared" si="1"/>
        <v>442</v>
      </c>
      <c r="E36" s="5">
        <f t="shared" si="2"/>
        <v>110</v>
      </c>
      <c r="F36" s="5">
        <f t="shared" si="3"/>
        <v>59</v>
      </c>
      <c r="G36" s="5">
        <f t="shared" si="4"/>
        <v>56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T36" s="5">
        <f t="shared" si="5"/>
        <v>382</v>
      </c>
      <c r="U36" s="5">
        <f t="shared" si="6"/>
        <v>122</v>
      </c>
      <c r="V36" s="5">
        <f t="shared" si="7"/>
        <v>50</v>
      </c>
      <c r="W36" s="5">
        <f t="shared" si="8"/>
        <v>47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J36" s="5">
        <f t="shared" si="9"/>
        <v>356</v>
      </c>
      <c r="AK36" s="5">
        <f t="shared" si="10"/>
        <v>126</v>
      </c>
      <c r="AL36" s="5">
        <f t="shared" si="11"/>
        <v>39</v>
      </c>
      <c r="AM36" s="5">
        <f t="shared" si="12"/>
        <v>37</v>
      </c>
      <c r="AN36" s="6">
        <v>0</v>
      </c>
      <c r="AO36" s="5">
        <v>0</v>
      </c>
      <c r="AP36" s="6">
        <v>0</v>
      </c>
      <c r="AQ36" s="5">
        <v>0</v>
      </c>
      <c r="AR36" s="6">
        <v>0</v>
      </c>
      <c r="AS36" s="5">
        <v>0</v>
      </c>
      <c r="AT36" s="6">
        <v>0</v>
      </c>
      <c r="AU36" s="5">
        <v>0</v>
      </c>
      <c r="AV36" s="6">
        <v>0</v>
      </c>
      <c r="AW36" s="5">
        <v>0</v>
      </c>
      <c r="AZ36" s="5">
        <v>33</v>
      </c>
      <c r="BA36" s="61">
        <f t="shared" si="13"/>
        <v>0.186</v>
      </c>
      <c r="BB36" s="61">
        <f t="shared" si="14"/>
        <v>0.186</v>
      </c>
      <c r="BC36" s="61">
        <f t="shared" si="15"/>
        <v>0.186</v>
      </c>
      <c r="BD36" s="61">
        <f t="shared" si="16"/>
        <v>0.186</v>
      </c>
      <c r="BG36" s="5">
        <v>6.6000000000000003E-2</v>
      </c>
      <c r="BH36" s="5">
        <v>6.6000000000000003E-2</v>
      </c>
      <c r="BI36" s="5">
        <v>6.6000000000000003E-2</v>
      </c>
      <c r="BJ36" s="5">
        <v>6.6000000000000003E-2</v>
      </c>
      <c r="BL36" s="5"/>
      <c r="BM36" s="61">
        <v>0.12</v>
      </c>
      <c r="BN36" s="61">
        <v>0.12</v>
      </c>
      <c r="BO36" s="61">
        <v>0.12</v>
      </c>
      <c r="BP36" s="61">
        <v>0.12</v>
      </c>
      <c r="BQ36" s="5"/>
      <c r="BR36" s="5"/>
      <c r="BS36" s="5"/>
      <c r="BT36" s="5"/>
    </row>
    <row r="37" spans="3:72" x14ac:dyDescent="0.2">
      <c r="C37" s="5">
        <v>34</v>
      </c>
      <c r="D37" s="5">
        <f t="shared" ref="D37:D68" si="17">IFERROR(VLOOKUP($C37,$C$207:$AM$288,D$2,0),D36)</f>
        <v>442</v>
      </c>
      <c r="E37" s="5">
        <f t="shared" ref="E37:E68" si="18">IFERROR(VLOOKUP($C37,$C$207:$AM$288,E$2,0),E36)</f>
        <v>110</v>
      </c>
      <c r="F37" s="5">
        <f t="shared" ref="F37:F68" si="19">IFERROR(VLOOKUP($C37,$C$207:$AM$288,F$2,0),F36)</f>
        <v>59</v>
      </c>
      <c r="G37" s="5">
        <f t="shared" ref="G37:G68" si="20">IFERROR(VLOOKUP($C37,$C$207:$AM$288,G$2,0),G36)</f>
        <v>56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T37" s="5">
        <f t="shared" ref="T37:T68" si="21">IFERROR(VLOOKUP($C37,$C$207:$AM$288,T$2,0),T36)</f>
        <v>382</v>
      </c>
      <c r="U37" s="5">
        <f t="shared" ref="U37:U68" si="22">IFERROR(VLOOKUP($C37,$C$207:$AM$288,U$2,0),U36)</f>
        <v>122</v>
      </c>
      <c r="V37" s="5">
        <f t="shared" ref="V37:V68" si="23">IFERROR(VLOOKUP($C37,$C$207:$AM$288,V$2,0),V36)</f>
        <v>50</v>
      </c>
      <c r="W37" s="5">
        <f t="shared" ref="W37:W68" si="24">IFERROR(VLOOKUP($C37,$C$207:$AM$288,W$2,0),W36)</f>
        <v>47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J37" s="5">
        <f t="shared" ref="AJ37:AJ68" si="25">IFERROR(VLOOKUP($C37,$C$207:$AM$288,AJ$2,0),AJ36)</f>
        <v>356</v>
      </c>
      <c r="AK37" s="5">
        <f t="shared" ref="AK37:AK68" si="26">IFERROR(VLOOKUP($C37,$C$207:$AM$288,AK$2,0),AK36)</f>
        <v>126</v>
      </c>
      <c r="AL37" s="5">
        <f t="shared" ref="AL37:AL68" si="27">IFERROR(VLOOKUP($C37,$C$207:$AM$288,AL$2,0),AL36)</f>
        <v>39</v>
      </c>
      <c r="AM37" s="5">
        <f t="shared" ref="AM37:AM68" si="28">IFERROR(VLOOKUP($C37,$C$207:$AM$288,AM$2,0),AM36)</f>
        <v>37</v>
      </c>
      <c r="AN37" s="6">
        <v>0</v>
      </c>
      <c r="AO37" s="5">
        <v>0</v>
      </c>
      <c r="AP37" s="6">
        <v>0</v>
      </c>
      <c r="AQ37" s="5">
        <v>0</v>
      </c>
      <c r="AR37" s="6">
        <v>0</v>
      </c>
      <c r="AS37" s="5">
        <v>0</v>
      </c>
      <c r="AT37" s="6">
        <v>0</v>
      </c>
      <c r="AU37" s="5">
        <v>0</v>
      </c>
      <c r="AV37" s="6">
        <v>0</v>
      </c>
      <c r="AW37" s="5">
        <v>0</v>
      </c>
      <c r="AZ37" s="5">
        <v>34</v>
      </c>
      <c r="BA37" s="61">
        <f t="shared" si="13"/>
        <v>0.188</v>
      </c>
      <c r="BB37" s="61">
        <f t="shared" si="14"/>
        <v>0.188</v>
      </c>
      <c r="BC37" s="61">
        <f t="shared" si="15"/>
        <v>0.188</v>
      </c>
      <c r="BD37" s="61">
        <f t="shared" si="16"/>
        <v>0.188</v>
      </c>
      <c r="BG37" s="5">
        <v>6.8000000000000005E-2</v>
      </c>
      <c r="BH37" s="5">
        <v>6.8000000000000005E-2</v>
      </c>
      <c r="BI37" s="5">
        <v>6.8000000000000005E-2</v>
      </c>
      <c r="BJ37" s="5">
        <v>6.8000000000000005E-2</v>
      </c>
      <c r="BL37" s="5"/>
      <c r="BM37" s="61">
        <v>0.12</v>
      </c>
      <c r="BN37" s="61">
        <v>0.12</v>
      </c>
      <c r="BO37" s="61">
        <v>0.12</v>
      </c>
      <c r="BP37" s="61">
        <v>0.12</v>
      </c>
      <c r="BQ37" s="5"/>
      <c r="BR37" s="5"/>
      <c r="BS37" s="5"/>
      <c r="BT37" s="5"/>
    </row>
    <row r="38" spans="3:72" x14ac:dyDescent="0.2">
      <c r="C38" s="5">
        <v>35</v>
      </c>
      <c r="D38" s="5">
        <f t="shared" si="17"/>
        <v>517</v>
      </c>
      <c r="E38" s="5">
        <f t="shared" si="18"/>
        <v>138</v>
      </c>
      <c r="F38" s="5">
        <f t="shared" si="19"/>
        <v>67</v>
      </c>
      <c r="G38" s="5">
        <f t="shared" si="20"/>
        <v>68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T38" s="5">
        <f t="shared" si="21"/>
        <v>453</v>
      </c>
      <c r="U38" s="5">
        <f t="shared" si="22"/>
        <v>150</v>
      </c>
      <c r="V38" s="5">
        <f t="shared" si="23"/>
        <v>57</v>
      </c>
      <c r="W38" s="5">
        <f t="shared" si="24"/>
        <v>56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J38" s="5">
        <f t="shared" si="25"/>
        <v>419</v>
      </c>
      <c r="AK38" s="5">
        <f t="shared" si="26"/>
        <v>155</v>
      </c>
      <c r="AL38" s="5">
        <f t="shared" si="27"/>
        <v>45</v>
      </c>
      <c r="AM38" s="5">
        <f t="shared" si="28"/>
        <v>46</v>
      </c>
      <c r="AN38" s="6">
        <v>0</v>
      </c>
      <c r="AO38" s="5">
        <v>0</v>
      </c>
      <c r="AP38" s="6">
        <v>0</v>
      </c>
      <c r="AQ38" s="5">
        <v>0</v>
      </c>
      <c r="AR38" s="6">
        <v>0</v>
      </c>
      <c r="AS38" s="5">
        <v>0</v>
      </c>
      <c r="AT38" s="6">
        <v>0</v>
      </c>
      <c r="AU38" s="5">
        <v>0</v>
      </c>
      <c r="AV38" s="6">
        <v>0</v>
      </c>
      <c r="AW38" s="5">
        <v>0</v>
      </c>
      <c r="AZ38" s="5">
        <v>35</v>
      </c>
      <c r="BA38" s="61">
        <f t="shared" si="13"/>
        <v>0.21000000000000002</v>
      </c>
      <c r="BB38" s="61">
        <f t="shared" si="14"/>
        <v>0.21000000000000002</v>
      </c>
      <c r="BC38" s="61">
        <f t="shared" si="15"/>
        <v>0.21000000000000002</v>
      </c>
      <c r="BD38" s="61">
        <f t="shared" si="16"/>
        <v>0.21000000000000002</v>
      </c>
      <c r="BG38" s="5">
        <v>7.0000000000000007E-2</v>
      </c>
      <c r="BH38" s="5">
        <v>7.0000000000000007E-2</v>
      </c>
      <c r="BI38" s="5">
        <v>7.0000000000000007E-2</v>
      </c>
      <c r="BJ38" s="5">
        <v>7.0000000000000007E-2</v>
      </c>
      <c r="BL38" s="5"/>
      <c r="BM38" s="61">
        <v>0.14000000000000001</v>
      </c>
      <c r="BN38" s="61">
        <v>0.14000000000000001</v>
      </c>
      <c r="BO38" s="61">
        <v>0.14000000000000001</v>
      </c>
      <c r="BP38" s="61">
        <v>0.14000000000000001</v>
      </c>
      <c r="BQ38" s="5"/>
      <c r="BR38" s="5"/>
      <c r="BS38" s="5"/>
      <c r="BT38" s="5"/>
    </row>
    <row r="39" spans="3:72" x14ac:dyDescent="0.2">
      <c r="C39" s="5">
        <v>36</v>
      </c>
      <c r="D39" s="5">
        <f t="shared" si="17"/>
        <v>517</v>
      </c>
      <c r="E39" s="5">
        <f t="shared" si="18"/>
        <v>138</v>
      </c>
      <c r="F39" s="5">
        <f t="shared" si="19"/>
        <v>67</v>
      </c>
      <c r="G39" s="5">
        <f t="shared" si="20"/>
        <v>68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T39" s="5">
        <f t="shared" si="21"/>
        <v>453</v>
      </c>
      <c r="U39" s="5">
        <f t="shared" si="22"/>
        <v>150</v>
      </c>
      <c r="V39" s="5">
        <f t="shared" si="23"/>
        <v>57</v>
      </c>
      <c r="W39" s="5">
        <f t="shared" si="24"/>
        <v>56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J39" s="5">
        <f t="shared" si="25"/>
        <v>419</v>
      </c>
      <c r="AK39" s="5">
        <f t="shared" si="26"/>
        <v>155</v>
      </c>
      <c r="AL39" s="5">
        <f t="shared" si="27"/>
        <v>45</v>
      </c>
      <c r="AM39" s="5">
        <f t="shared" si="28"/>
        <v>46</v>
      </c>
      <c r="AN39" s="6">
        <v>0</v>
      </c>
      <c r="AO39" s="5">
        <v>0</v>
      </c>
      <c r="AP39" s="6">
        <v>0</v>
      </c>
      <c r="AQ39" s="5">
        <v>0</v>
      </c>
      <c r="AR39" s="6">
        <v>0</v>
      </c>
      <c r="AS39" s="5">
        <v>0</v>
      </c>
      <c r="AT39" s="6">
        <v>0</v>
      </c>
      <c r="AU39" s="5">
        <v>0</v>
      </c>
      <c r="AV39" s="6">
        <v>0</v>
      </c>
      <c r="AW39" s="5">
        <v>0</v>
      </c>
      <c r="AZ39" s="5">
        <v>36</v>
      </c>
      <c r="BA39" s="61">
        <f t="shared" si="13"/>
        <v>0.21200000000000002</v>
      </c>
      <c r="BB39" s="61">
        <f t="shared" si="14"/>
        <v>0.21200000000000002</v>
      </c>
      <c r="BC39" s="61">
        <f t="shared" si="15"/>
        <v>0.21200000000000002</v>
      </c>
      <c r="BD39" s="61">
        <f t="shared" si="16"/>
        <v>0.21200000000000002</v>
      </c>
      <c r="BG39" s="5">
        <v>7.2000000000000008E-2</v>
      </c>
      <c r="BH39" s="5">
        <v>7.2000000000000008E-2</v>
      </c>
      <c r="BI39" s="5">
        <v>7.2000000000000008E-2</v>
      </c>
      <c r="BJ39" s="5">
        <v>7.2000000000000008E-2</v>
      </c>
      <c r="BL39" s="5"/>
      <c r="BM39" s="61">
        <v>0.14000000000000001</v>
      </c>
      <c r="BN39" s="61">
        <v>0.14000000000000001</v>
      </c>
      <c r="BO39" s="61">
        <v>0.14000000000000001</v>
      </c>
      <c r="BP39" s="61">
        <v>0.14000000000000001</v>
      </c>
      <c r="BQ39" s="5"/>
      <c r="BR39" s="5"/>
      <c r="BS39" s="5"/>
      <c r="BT39" s="5"/>
    </row>
    <row r="40" spans="3:72" x14ac:dyDescent="0.2">
      <c r="C40" s="5">
        <v>37</v>
      </c>
      <c r="D40" s="5">
        <f t="shared" si="17"/>
        <v>517</v>
      </c>
      <c r="E40" s="5">
        <f t="shared" si="18"/>
        <v>138</v>
      </c>
      <c r="F40" s="5">
        <f t="shared" si="19"/>
        <v>67</v>
      </c>
      <c r="G40" s="5">
        <f t="shared" si="20"/>
        <v>68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T40" s="5">
        <f t="shared" si="21"/>
        <v>453</v>
      </c>
      <c r="U40" s="5">
        <f t="shared" si="22"/>
        <v>150</v>
      </c>
      <c r="V40" s="5">
        <f t="shared" si="23"/>
        <v>57</v>
      </c>
      <c r="W40" s="5">
        <f t="shared" si="24"/>
        <v>56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J40" s="5">
        <f t="shared" si="25"/>
        <v>419</v>
      </c>
      <c r="AK40" s="5">
        <f t="shared" si="26"/>
        <v>155</v>
      </c>
      <c r="AL40" s="5">
        <f t="shared" si="27"/>
        <v>45</v>
      </c>
      <c r="AM40" s="5">
        <f t="shared" si="28"/>
        <v>46</v>
      </c>
      <c r="AN40" s="6">
        <v>0</v>
      </c>
      <c r="AO40" s="5">
        <v>0</v>
      </c>
      <c r="AP40" s="6">
        <v>0</v>
      </c>
      <c r="AQ40" s="5">
        <v>0</v>
      </c>
      <c r="AR40" s="6">
        <v>0</v>
      </c>
      <c r="AS40" s="5">
        <v>0</v>
      </c>
      <c r="AT40" s="6">
        <v>0</v>
      </c>
      <c r="AU40" s="5">
        <v>0</v>
      </c>
      <c r="AV40" s="6">
        <v>0</v>
      </c>
      <c r="AW40" s="5">
        <v>0</v>
      </c>
      <c r="AZ40" s="5">
        <v>37</v>
      </c>
      <c r="BA40" s="61">
        <f t="shared" si="13"/>
        <v>0.21400000000000002</v>
      </c>
      <c r="BB40" s="61">
        <f t="shared" si="14"/>
        <v>0.21400000000000002</v>
      </c>
      <c r="BC40" s="61">
        <f t="shared" si="15"/>
        <v>0.21400000000000002</v>
      </c>
      <c r="BD40" s="61">
        <f t="shared" si="16"/>
        <v>0.21400000000000002</v>
      </c>
      <c r="BG40" s="5">
        <v>7.400000000000001E-2</v>
      </c>
      <c r="BH40" s="5">
        <v>7.400000000000001E-2</v>
      </c>
      <c r="BI40" s="5">
        <v>7.400000000000001E-2</v>
      </c>
      <c r="BJ40" s="5">
        <v>7.400000000000001E-2</v>
      </c>
      <c r="BL40" s="5"/>
      <c r="BM40" s="61">
        <v>0.14000000000000001</v>
      </c>
      <c r="BN40" s="61">
        <v>0.14000000000000001</v>
      </c>
      <c r="BO40" s="61">
        <v>0.14000000000000001</v>
      </c>
      <c r="BP40" s="61">
        <v>0.14000000000000001</v>
      </c>
      <c r="BQ40" s="5"/>
      <c r="BR40" s="5"/>
      <c r="BS40" s="5"/>
      <c r="BT40" s="5"/>
    </row>
    <row r="41" spans="3:72" x14ac:dyDescent="0.2">
      <c r="C41" s="5">
        <v>38</v>
      </c>
      <c r="D41" s="5">
        <f t="shared" si="17"/>
        <v>517</v>
      </c>
      <c r="E41" s="5">
        <f t="shared" si="18"/>
        <v>138</v>
      </c>
      <c r="F41" s="5">
        <f t="shared" si="19"/>
        <v>67</v>
      </c>
      <c r="G41" s="5">
        <f t="shared" si="20"/>
        <v>68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T41" s="5">
        <f t="shared" si="21"/>
        <v>453</v>
      </c>
      <c r="U41" s="5">
        <f t="shared" si="22"/>
        <v>150</v>
      </c>
      <c r="V41" s="5">
        <f t="shared" si="23"/>
        <v>57</v>
      </c>
      <c r="W41" s="5">
        <f t="shared" si="24"/>
        <v>56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J41" s="5">
        <f t="shared" si="25"/>
        <v>419</v>
      </c>
      <c r="AK41" s="5">
        <f t="shared" si="26"/>
        <v>155</v>
      </c>
      <c r="AL41" s="5">
        <f t="shared" si="27"/>
        <v>45</v>
      </c>
      <c r="AM41" s="5">
        <f t="shared" si="28"/>
        <v>46</v>
      </c>
      <c r="AN41" s="6">
        <v>0</v>
      </c>
      <c r="AO41" s="5">
        <v>0</v>
      </c>
      <c r="AP41" s="6">
        <v>0</v>
      </c>
      <c r="AQ41" s="5">
        <v>0</v>
      </c>
      <c r="AR41" s="6">
        <v>0</v>
      </c>
      <c r="AS41" s="5">
        <v>0</v>
      </c>
      <c r="AT41" s="6">
        <v>0</v>
      </c>
      <c r="AU41" s="5">
        <v>0</v>
      </c>
      <c r="AV41" s="6">
        <v>0</v>
      </c>
      <c r="AW41" s="5">
        <v>0</v>
      </c>
      <c r="AZ41" s="5">
        <v>38</v>
      </c>
      <c r="BA41" s="61">
        <f t="shared" si="13"/>
        <v>0.21600000000000003</v>
      </c>
      <c r="BB41" s="61">
        <f t="shared" si="14"/>
        <v>0.21600000000000003</v>
      </c>
      <c r="BC41" s="61">
        <f t="shared" si="15"/>
        <v>0.21600000000000003</v>
      </c>
      <c r="BD41" s="61">
        <f t="shared" si="16"/>
        <v>0.21600000000000003</v>
      </c>
      <c r="BG41" s="5">
        <v>7.5999999999999998E-2</v>
      </c>
      <c r="BH41" s="5">
        <v>7.5999999999999998E-2</v>
      </c>
      <c r="BI41" s="5">
        <v>7.5999999999999998E-2</v>
      </c>
      <c r="BJ41" s="5">
        <v>7.5999999999999998E-2</v>
      </c>
      <c r="BL41" s="5"/>
      <c r="BM41" s="61">
        <v>0.14000000000000001</v>
      </c>
      <c r="BN41" s="61">
        <v>0.14000000000000001</v>
      </c>
      <c r="BO41" s="61">
        <v>0.14000000000000001</v>
      </c>
      <c r="BP41" s="61">
        <v>0.14000000000000001</v>
      </c>
      <c r="BQ41" s="5"/>
      <c r="BR41" s="5"/>
      <c r="BS41" s="5"/>
      <c r="BT41" s="5"/>
    </row>
    <row r="42" spans="3:72" x14ac:dyDescent="0.2">
      <c r="C42" s="5">
        <v>39</v>
      </c>
      <c r="D42" s="5">
        <f t="shared" si="17"/>
        <v>517</v>
      </c>
      <c r="E42" s="5">
        <f t="shared" si="18"/>
        <v>138</v>
      </c>
      <c r="F42" s="5">
        <f t="shared" si="19"/>
        <v>67</v>
      </c>
      <c r="G42" s="5">
        <f t="shared" si="20"/>
        <v>68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T42" s="5">
        <f t="shared" si="21"/>
        <v>453</v>
      </c>
      <c r="U42" s="5">
        <f t="shared" si="22"/>
        <v>150</v>
      </c>
      <c r="V42" s="5">
        <f t="shared" si="23"/>
        <v>57</v>
      </c>
      <c r="W42" s="5">
        <f t="shared" si="24"/>
        <v>56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J42" s="5">
        <f t="shared" si="25"/>
        <v>419</v>
      </c>
      <c r="AK42" s="5">
        <f t="shared" si="26"/>
        <v>155</v>
      </c>
      <c r="AL42" s="5">
        <f t="shared" si="27"/>
        <v>45</v>
      </c>
      <c r="AM42" s="5">
        <f t="shared" si="28"/>
        <v>46</v>
      </c>
      <c r="AN42" s="6">
        <v>0</v>
      </c>
      <c r="AO42" s="5">
        <v>0</v>
      </c>
      <c r="AP42" s="6">
        <v>0</v>
      </c>
      <c r="AQ42" s="5">
        <v>0</v>
      </c>
      <c r="AR42" s="6">
        <v>0</v>
      </c>
      <c r="AS42" s="5">
        <v>0</v>
      </c>
      <c r="AT42" s="6">
        <v>0</v>
      </c>
      <c r="AU42" s="5">
        <v>0</v>
      </c>
      <c r="AV42" s="6">
        <v>0</v>
      </c>
      <c r="AW42" s="5">
        <v>0</v>
      </c>
      <c r="AZ42" s="5">
        <v>39</v>
      </c>
      <c r="BA42" s="61">
        <f t="shared" si="13"/>
        <v>0.21800000000000003</v>
      </c>
      <c r="BB42" s="61">
        <f t="shared" si="14"/>
        <v>0.21800000000000003</v>
      </c>
      <c r="BC42" s="61">
        <f t="shared" si="15"/>
        <v>0.21800000000000003</v>
      </c>
      <c r="BD42" s="61">
        <f t="shared" si="16"/>
        <v>0.21800000000000003</v>
      </c>
      <c r="BG42" s="5">
        <v>7.8E-2</v>
      </c>
      <c r="BH42" s="5">
        <v>7.8E-2</v>
      </c>
      <c r="BI42" s="5">
        <v>7.8E-2</v>
      </c>
      <c r="BJ42" s="5">
        <v>7.8E-2</v>
      </c>
      <c r="BL42" s="5"/>
      <c r="BM42" s="61">
        <v>0.14000000000000001</v>
      </c>
      <c r="BN42" s="61">
        <v>0.14000000000000001</v>
      </c>
      <c r="BO42" s="61">
        <v>0.14000000000000001</v>
      </c>
      <c r="BP42" s="61">
        <v>0.14000000000000001</v>
      </c>
      <c r="BQ42" s="5"/>
      <c r="BR42" s="5"/>
      <c r="BS42" s="5"/>
      <c r="BT42" s="5"/>
    </row>
    <row r="43" spans="3:72" x14ac:dyDescent="0.2">
      <c r="C43" s="5">
        <v>40</v>
      </c>
      <c r="D43" s="5">
        <f t="shared" si="17"/>
        <v>567</v>
      </c>
      <c r="E43" s="5">
        <f t="shared" si="18"/>
        <v>164</v>
      </c>
      <c r="F43" s="5">
        <f t="shared" si="19"/>
        <v>78</v>
      </c>
      <c r="G43" s="5">
        <f t="shared" si="20"/>
        <v>76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T43" s="5">
        <f t="shared" si="21"/>
        <v>496</v>
      </c>
      <c r="U43" s="5">
        <f t="shared" si="22"/>
        <v>177</v>
      </c>
      <c r="V43" s="5">
        <f t="shared" si="23"/>
        <v>67</v>
      </c>
      <c r="W43" s="5">
        <f t="shared" si="24"/>
        <v>62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J43" s="5">
        <f t="shared" si="25"/>
        <v>456</v>
      </c>
      <c r="AK43" s="5">
        <f t="shared" si="26"/>
        <v>183</v>
      </c>
      <c r="AL43" s="5">
        <f t="shared" si="27"/>
        <v>55</v>
      </c>
      <c r="AM43" s="5">
        <f t="shared" si="28"/>
        <v>52</v>
      </c>
      <c r="AN43" s="6">
        <v>0</v>
      </c>
      <c r="AO43" s="5">
        <v>0</v>
      </c>
      <c r="AP43" s="6">
        <v>0</v>
      </c>
      <c r="AQ43" s="5">
        <v>0</v>
      </c>
      <c r="AR43" s="6">
        <v>0</v>
      </c>
      <c r="AS43" s="5">
        <v>0</v>
      </c>
      <c r="AT43" s="6">
        <v>0</v>
      </c>
      <c r="AU43" s="5">
        <v>0</v>
      </c>
      <c r="AV43" s="6">
        <v>0</v>
      </c>
      <c r="AW43" s="5">
        <v>0</v>
      </c>
      <c r="AZ43" s="5">
        <v>40</v>
      </c>
      <c r="BA43" s="61">
        <f t="shared" si="13"/>
        <v>0.24</v>
      </c>
      <c r="BB43" s="61">
        <f t="shared" si="14"/>
        <v>0.24</v>
      </c>
      <c r="BC43" s="61">
        <f t="shared" si="15"/>
        <v>0.24</v>
      </c>
      <c r="BD43" s="61">
        <f t="shared" si="16"/>
        <v>0.24</v>
      </c>
      <c r="BG43" s="5">
        <v>0.08</v>
      </c>
      <c r="BH43" s="5">
        <v>0.08</v>
      </c>
      <c r="BI43" s="5">
        <v>0.08</v>
      </c>
      <c r="BJ43" s="5">
        <v>0.08</v>
      </c>
      <c r="BL43" s="5"/>
      <c r="BM43" s="61">
        <v>0.16</v>
      </c>
      <c r="BN43" s="61">
        <v>0.16</v>
      </c>
      <c r="BO43" s="61">
        <v>0.16</v>
      </c>
      <c r="BP43" s="61">
        <v>0.16</v>
      </c>
      <c r="BQ43" s="5"/>
      <c r="BR43" s="5"/>
      <c r="BS43" s="5"/>
      <c r="BT43" s="5"/>
    </row>
    <row r="44" spans="3:72" x14ac:dyDescent="0.2">
      <c r="C44" s="5">
        <v>41</v>
      </c>
      <c r="D44" s="5">
        <f t="shared" si="17"/>
        <v>567</v>
      </c>
      <c r="E44" s="5">
        <f t="shared" si="18"/>
        <v>164</v>
      </c>
      <c r="F44" s="5">
        <f t="shared" si="19"/>
        <v>78</v>
      </c>
      <c r="G44" s="5">
        <f t="shared" si="20"/>
        <v>76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T44" s="5">
        <f t="shared" si="21"/>
        <v>496</v>
      </c>
      <c r="U44" s="5">
        <f t="shared" si="22"/>
        <v>177</v>
      </c>
      <c r="V44" s="5">
        <f t="shared" si="23"/>
        <v>67</v>
      </c>
      <c r="W44" s="5">
        <f t="shared" si="24"/>
        <v>62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J44" s="5">
        <f t="shared" si="25"/>
        <v>456</v>
      </c>
      <c r="AK44" s="5">
        <f t="shared" si="26"/>
        <v>183</v>
      </c>
      <c r="AL44" s="5">
        <f t="shared" si="27"/>
        <v>55</v>
      </c>
      <c r="AM44" s="5">
        <f t="shared" si="28"/>
        <v>52</v>
      </c>
      <c r="AN44" s="6">
        <v>0</v>
      </c>
      <c r="AO44" s="5">
        <v>0</v>
      </c>
      <c r="AP44" s="6">
        <v>0</v>
      </c>
      <c r="AQ44" s="5">
        <v>0</v>
      </c>
      <c r="AR44" s="6">
        <v>0</v>
      </c>
      <c r="AS44" s="5">
        <v>0</v>
      </c>
      <c r="AT44" s="6">
        <v>0</v>
      </c>
      <c r="AU44" s="5">
        <v>0</v>
      </c>
      <c r="AV44" s="6">
        <v>0</v>
      </c>
      <c r="AW44" s="5">
        <v>0</v>
      </c>
      <c r="AZ44" s="5">
        <v>41</v>
      </c>
      <c r="BA44" s="61">
        <f t="shared" si="13"/>
        <v>0.24199999999999999</v>
      </c>
      <c r="BB44" s="61">
        <f t="shared" si="14"/>
        <v>0.24199999999999999</v>
      </c>
      <c r="BC44" s="61">
        <f t="shared" si="15"/>
        <v>0.24199999999999999</v>
      </c>
      <c r="BD44" s="61">
        <f t="shared" si="16"/>
        <v>0.24199999999999999</v>
      </c>
      <c r="BG44" s="5">
        <v>8.199999999999999E-2</v>
      </c>
      <c r="BH44" s="5">
        <v>8.199999999999999E-2</v>
      </c>
      <c r="BI44" s="5">
        <v>8.199999999999999E-2</v>
      </c>
      <c r="BJ44" s="5">
        <v>8.199999999999999E-2</v>
      </c>
      <c r="BL44" s="5"/>
      <c r="BM44" s="61">
        <v>0.16</v>
      </c>
      <c r="BN44" s="61">
        <v>0.16</v>
      </c>
      <c r="BO44" s="61">
        <v>0.16</v>
      </c>
      <c r="BP44" s="61">
        <v>0.16</v>
      </c>
      <c r="BQ44" s="5"/>
      <c r="BR44" s="5"/>
      <c r="BS44" s="5"/>
      <c r="BT44" s="5"/>
    </row>
    <row r="45" spans="3:72" x14ac:dyDescent="0.2">
      <c r="C45" s="5">
        <v>42</v>
      </c>
      <c r="D45" s="5">
        <f t="shared" si="17"/>
        <v>567</v>
      </c>
      <c r="E45" s="5">
        <f t="shared" si="18"/>
        <v>164</v>
      </c>
      <c r="F45" s="5">
        <f t="shared" si="19"/>
        <v>78</v>
      </c>
      <c r="G45" s="5">
        <f t="shared" si="20"/>
        <v>76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T45" s="5">
        <f t="shared" si="21"/>
        <v>496</v>
      </c>
      <c r="U45" s="5">
        <f t="shared" si="22"/>
        <v>177</v>
      </c>
      <c r="V45" s="5">
        <f t="shared" si="23"/>
        <v>67</v>
      </c>
      <c r="W45" s="5">
        <f t="shared" si="24"/>
        <v>62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J45" s="5">
        <f t="shared" si="25"/>
        <v>456</v>
      </c>
      <c r="AK45" s="5">
        <f t="shared" si="26"/>
        <v>183</v>
      </c>
      <c r="AL45" s="5">
        <f t="shared" si="27"/>
        <v>55</v>
      </c>
      <c r="AM45" s="5">
        <f t="shared" si="28"/>
        <v>52</v>
      </c>
      <c r="AN45" s="6">
        <v>0</v>
      </c>
      <c r="AO45" s="5">
        <v>0</v>
      </c>
      <c r="AP45" s="6">
        <v>0</v>
      </c>
      <c r="AQ45" s="5">
        <v>0</v>
      </c>
      <c r="AR45" s="6">
        <v>0</v>
      </c>
      <c r="AS45" s="5">
        <v>0</v>
      </c>
      <c r="AT45" s="6">
        <v>0</v>
      </c>
      <c r="AU45" s="5">
        <v>0</v>
      </c>
      <c r="AV45" s="6">
        <v>0</v>
      </c>
      <c r="AW45" s="5">
        <v>0</v>
      </c>
      <c r="AZ45" s="5">
        <v>42</v>
      </c>
      <c r="BA45" s="61">
        <f t="shared" si="13"/>
        <v>0.24399999999999999</v>
      </c>
      <c r="BB45" s="61">
        <f t="shared" si="14"/>
        <v>0.24399999999999999</v>
      </c>
      <c r="BC45" s="61">
        <f t="shared" si="15"/>
        <v>0.24399999999999999</v>
      </c>
      <c r="BD45" s="61">
        <f t="shared" si="16"/>
        <v>0.24399999999999999</v>
      </c>
      <c r="BG45" s="5">
        <v>8.4000000000000005E-2</v>
      </c>
      <c r="BH45" s="5">
        <v>8.4000000000000005E-2</v>
      </c>
      <c r="BI45" s="5">
        <v>8.4000000000000005E-2</v>
      </c>
      <c r="BJ45" s="5">
        <v>8.4000000000000005E-2</v>
      </c>
      <c r="BL45" s="5"/>
      <c r="BM45" s="61">
        <v>0.16</v>
      </c>
      <c r="BN45" s="61">
        <v>0.16</v>
      </c>
      <c r="BO45" s="61">
        <v>0.16</v>
      </c>
      <c r="BP45" s="61">
        <v>0.16</v>
      </c>
      <c r="BQ45" s="5"/>
      <c r="BR45" s="5"/>
      <c r="BS45" s="5"/>
      <c r="BT45" s="5"/>
    </row>
    <row r="46" spans="3:72" x14ac:dyDescent="0.2">
      <c r="C46" s="5">
        <v>43</v>
      </c>
      <c r="D46" s="5">
        <f t="shared" si="17"/>
        <v>567</v>
      </c>
      <c r="E46" s="5">
        <f t="shared" si="18"/>
        <v>164</v>
      </c>
      <c r="F46" s="5">
        <f t="shared" si="19"/>
        <v>78</v>
      </c>
      <c r="G46" s="5">
        <f t="shared" si="20"/>
        <v>76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T46" s="5">
        <f t="shared" si="21"/>
        <v>496</v>
      </c>
      <c r="U46" s="5">
        <f t="shared" si="22"/>
        <v>177</v>
      </c>
      <c r="V46" s="5">
        <f t="shared" si="23"/>
        <v>67</v>
      </c>
      <c r="W46" s="5">
        <f t="shared" si="24"/>
        <v>62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J46" s="5">
        <f t="shared" si="25"/>
        <v>456</v>
      </c>
      <c r="AK46" s="5">
        <f t="shared" si="26"/>
        <v>183</v>
      </c>
      <c r="AL46" s="5">
        <f t="shared" si="27"/>
        <v>55</v>
      </c>
      <c r="AM46" s="5">
        <f t="shared" si="28"/>
        <v>52</v>
      </c>
      <c r="AN46" s="6">
        <v>0</v>
      </c>
      <c r="AO46" s="5">
        <v>0</v>
      </c>
      <c r="AP46" s="6">
        <v>0</v>
      </c>
      <c r="AQ46" s="5">
        <v>0</v>
      </c>
      <c r="AR46" s="6">
        <v>0</v>
      </c>
      <c r="AS46" s="5">
        <v>0</v>
      </c>
      <c r="AT46" s="6">
        <v>0</v>
      </c>
      <c r="AU46" s="5">
        <v>0</v>
      </c>
      <c r="AV46" s="6">
        <v>0</v>
      </c>
      <c r="AW46" s="5">
        <v>0</v>
      </c>
      <c r="AZ46" s="5">
        <v>43</v>
      </c>
      <c r="BA46" s="61">
        <f t="shared" si="13"/>
        <v>0.246</v>
      </c>
      <c r="BB46" s="61">
        <f t="shared" si="14"/>
        <v>0.246</v>
      </c>
      <c r="BC46" s="61">
        <f t="shared" si="15"/>
        <v>0.246</v>
      </c>
      <c r="BD46" s="61">
        <f t="shared" si="16"/>
        <v>0.246</v>
      </c>
      <c r="BG46" s="5">
        <v>8.5999999999999993E-2</v>
      </c>
      <c r="BH46" s="5">
        <v>8.5999999999999993E-2</v>
      </c>
      <c r="BI46" s="5">
        <v>8.5999999999999993E-2</v>
      </c>
      <c r="BJ46" s="5">
        <v>8.5999999999999993E-2</v>
      </c>
      <c r="BL46" s="5"/>
      <c r="BM46" s="61">
        <v>0.16</v>
      </c>
      <c r="BN46" s="61">
        <v>0.16</v>
      </c>
      <c r="BO46" s="61">
        <v>0.16</v>
      </c>
      <c r="BP46" s="61">
        <v>0.16</v>
      </c>
      <c r="BQ46" s="5"/>
      <c r="BR46" s="5"/>
      <c r="BS46" s="5"/>
      <c r="BT46" s="5"/>
    </row>
    <row r="47" spans="3:72" x14ac:dyDescent="0.2">
      <c r="C47" s="5">
        <v>44</v>
      </c>
      <c r="D47" s="5">
        <f t="shared" si="17"/>
        <v>567</v>
      </c>
      <c r="E47" s="5">
        <f t="shared" si="18"/>
        <v>164</v>
      </c>
      <c r="F47" s="5">
        <f t="shared" si="19"/>
        <v>78</v>
      </c>
      <c r="G47" s="5">
        <f t="shared" si="20"/>
        <v>76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T47" s="5">
        <f t="shared" si="21"/>
        <v>496</v>
      </c>
      <c r="U47" s="5">
        <f t="shared" si="22"/>
        <v>177</v>
      </c>
      <c r="V47" s="5">
        <f t="shared" si="23"/>
        <v>67</v>
      </c>
      <c r="W47" s="5">
        <f t="shared" si="24"/>
        <v>62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J47" s="5">
        <f t="shared" si="25"/>
        <v>456</v>
      </c>
      <c r="AK47" s="5">
        <f t="shared" si="26"/>
        <v>183</v>
      </c>
      <c r="AL47" s="5">
        <f t="shared" si="27"/>
        <v>55</v>
      </c>
      <c r="AM47" s="5">
        <f t="shared" si="28"/>
        <v>52</v>
      </c>
      <c r="AN47" s="6">
        <v>0</v>
      </c>
      <c r="AO47" s="5">
        <v>0</v>
      </c>
      <c r="AP47" s="6">
        <v>0</v>
      </c>
      <c r="AQ47" s="5">
        <v>0</v>
      </c>
      <c r="AR47" s="6">
        <v>0</v>
      </c>
      <c r="AS47" s="5">
        <v>0</v>
      </c>
      <c r="AT47" s="6">
        <v>0</v>
      </c>
      <c r="AU47" s="5">
        <v>0</v>
      </c>
      <c r="AV47" s="6">
        <v>0</v>
      </c>
      <c r="AW47" s="5">
        <v>0</v>
      </c>
      <c r="AZ47" s="5">
        <v>44</v>
      </c>
      <c r="BA47" s="61">
        <f t="shared" si="13"/>
        <v>0.248</v>
      </c>
      <c r="BB47" s="61">
        <f t="shared" si="14"/>
        <v>0.248</v>
      </c>
      <c r="BC47" s="61">
        <f t="shared" si="15"/>
        <v>0.248</v>
      </c>
      <c r="BD47" s="61">
        <f t="shared" si="16"/>
        <v>0.248</v>
      </c>
      <c r="BG47" s="5">
        <v>8.8000000000000009E-2</v>
      </c>
      <c r="BH47" s="5">
        <v>8.8000000000000009E-2</v>
      </c>
      <c r="BI47" s="5">
        <v>8.8000000000000009E-2</v>
      </c>
      <c r="BJ47" s="5">
        <v>8.8000000000000009E-2</v>
      </c>
      <c r="BL47" s="5"/>
      <c r="BM47" s="61">
        <v>0.16</v>
      </c>
      <c r="BN47" s="61">
        <v>0.16</v>
      </c>
      <c r="BO47" s="61">
        <v>0.16</v>
      </c>
      <c r="BP47" s="61">
        <v>0.16</v>
      </c>
      <c r="BQ47" s="5"/>
      <c r="BR47" s="5"/>
      <c r="BS47" s="5"/>
      <c r="BT47" s="5"/>
    </row>
    <row r="48" spans="3:72" x14ac:dyDescent="0.2">
      <c r="C48" s="5">
        <v>45</v>
      </c>
      <c r="D48" s="5">
        <f t="shared" si="17"/>
        <v>664</v>
      </c>
      <c r="E48" s="5">
        <f t="shared" si="18"/>
        <v>182</v>
      </c>
      <c r="F48" s="5">
        <f t="shared" si="19"/>
        <v>88</v>
      </c>
      <c r="G48" s="5">
        <f t="shared" si="20"/>
        <v>88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T48" s="5">
        <f t="shared" si="21"/>
        <v>581</v>
      </c>
      <c r="U48" s="5">
        <f t="shared" si="22"/>
        <v>197</v>
      </c>
      <c r="V48" s="5">
        <f t="shared" si="23"/>
        <v>76</v>
      </c>
      <c r="W48" s="5">
        <f t="shared" si="24"/>
        <v>73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J48" s="5">
        <f t="shared" si="25"/>
        <v>535</v>
      </c>
      <c r="AK48" s="5">
        <f t="shared" si="26"/>
        <v>204</v>
      </c>
      <c r="AL48" s="5">
        <f t="shared" si="27"/>
        <v>63</v>
      </c>
      <c r="AM48" s="5">
        <f t="shared" si="28"/>
        <v>61</v>
      </c>
      <c r="AN48" s="6">
        <v>0</v>
      </c>
      <c r="AO48" s="5">
        <v>0</v>
      </c>
      <c r="AP48" s="6">
        <v>0</v>
      </c>
      <c r="AQ48" s="5">
        <v>0</v>
      </c>
      <c r="AR48" s="6">
        <v>0</v>
      </c>
      <c r="AS48" s="5">
        <v>0</v>
      </c>
      <c r="AT48" s="6">
        <v>0</v>
      </c>
      <c r="AU48" s="5">
        <v>0</v>
      </c>
      <c r="AV48" s="6">
        <v>0</v>
      </c>
      <c r="AW48" s="5">
        <v>0</v>
      </c>
      <c r="AZ48" s="5">
        <v>45</v>
      </c>
      <c r="BA48" s="61">
        <f t="shared" si="13"/>
        <v>0.27</v>
      </c>
      <c r="BB48" s="61">
        <f t="shared" si="14"/>
        <v>0.27</v>
      </c>
      <c r="BC48" s="61">
        <f t="shared" si="15"/>
        <v>0.27</v>
      </c>
      <c r="BD48" s="61">
        <f t="shared" si="16"/>
        <v>0.27</v>
      </c>
      <c r="BG48" s="5">
        <v>0.09</v>
      </c>
      <c r="BH48" s="5">
        <v>0.09</v>
      </c>
      <c r="BI48" s="5">
        <v>0.09</v>
      </c>
      <c r="BJ48" s="5">
        <v>0.09</v>
      </c>
      <c r="BL48" s="5"/>
      <c r="BM48" s="61">
        <v>0.18</v>
      </c>
      <c r="BN48" s="61">
        <v>0.18</v>
      </c>
      <c r="BO48" s="61">
        <v>0.18</v>
      </c>
      <c r="BP48" s="61">
        <v>0.18</v>
      </c>
      <c r="BQ48" s="5"/>
      <c r="BR48" s="5"/>
      <c r="BS48" s="5"/>
      <c r="BT48" s="5"/>
    </row>
    <row r="49" spans="3:72" x14ac:dyDescent="0.2">
      <c r="C49" s="5">
        <v>46</v>
      </c>
      <c r="D49" s="5">
        <f t="shared" si="17"/>
        <v>664</v>
      </c>
      <c r="E49" s="5">
        <f t="shared" si="18"/>
        <v>182</v>
      </c>
      <c r="F49" s="5">
        <f t="shared" si="19"/>
        <v>88</v>
      </c>
      <c r="G49" s="5">
        <f t="shared" si="20"/>
        <v>88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T49" s="5">
        <f t="shared" si="21"/>
        <v>581</v>
      </c>
      <c r="U49" s="5">
        <f t="shared" si="22"/>
        <v>197</v>
      </c>
      <c r="V49" s="5">
        <f t="shared" si="23"/>
        <v>76</v>
      </c>
      <c r="W49" s="5">
        <f t="shared" si="24"/>
        <v>73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J49" s="5">
        <f t="shared" si="25"/>
        <v>535</v>
      </c>
      <c r="AK49" s="5">
        <f t="shared" si="26"/>
        <v>204</v>
      </c>
      <c r="AL49" s="5">
        <f t="shared" si="27"/>
        <v>63</v>
      </c>
      <c r="AM49" s="5">
        <f t="shared" si="28"/>
        <v>61</v>
      </c>
      <c r="AN49" s="6">
        <v>0</v>
      </c>
      <c r="AO49" s="5">
        <v>0</v>
      </c>
      <c r="AP49" s="6">
        <v>0</v>
      </c>
      <c r="AQ49" s="5">
        <v>0</v>
      </c>
      <c r="AR49" s="6">
        <v>0</v>
      </c>
      <c r="AS49" s="5">
        <v>0</v>
      </c>
      <c r="AT49" s="6">
        <v>0</v>
      </c>
      <c r="AU49" s="5">
        <v>0</v>
      </c>
      <c r="AV49" s="6">
        <v>0</v>
      </c>
      <c r="AW49" s="5">
        <v>0</v>
      </c>
      <c r="AZ49" s="5">
        <v>46</v>
      </c>
      <c r="BA49" s="61">
        <f t="shared" si="13"/>
        <v>0.27200000000000002</v>
      </c>
      <c r="BB49" s="61">
        <f t="shared" si="14"/>
        <v>0.27200000000000002</v>
      </c>
      <c r="BC49" s="61">
        <f t="shared" si="15"/>
        <v>0.27200000000000002</v>
      </c>
      <c r="BD49" s="61">
        <f t="shared" si="16"/>
        <v>0.27200000000000002</v>
      </c>
      <c r="BG49" s="5">
        <v>9.1999999999999998E-2</v>
      </c>
      <c r="BH49" s="5">
        <v>9.1999999999999998E-2</v>
      </c>
      <c r="BI49" s="5">
        <v>9.1999999999999998E-2</v>
      </c>
      <c r="BJ49" s="5">
        <v>9.1999999999999998E-2</v>
      </c>
      <c r="BL49" s="5"/>
      <c r="BM49" s="61">
        <v>0.18</v>
      </c>
      <c r="BN49" s="61">
        <v>0.18</v>
      </c>
      <c r="BO49" s="61">
        <v>0.18</v>
      </c>
      <c r="BP49" s="61">
        <v>0.18</v>
      </c>
      <c r="BQ49" s="5"/>
      <c r="BR49" s="5"/>
      <c r="BS49" s="5"/>
      <c r="BT49" s="5"/>
    </row>
    <row r="50" spans="3:72" x14ac:dyDescent="0.2">
      <c r="C50" s="5">
        <v>47</v>
      </c>
      <c r="D50" s="5">
        <f t="shared" si="17"/>
        <v>664</v>
      </c>
      <c r="E50" s="5">
        <f t="shared" si="18"/>
        <v>182</v>
      </c>
      <c r="F50" s="5">
        <f t="shared" si="19"/>
        <v>88</v>
      </c>
      <c r="G50" s="5">
        <f t="shared" si="20"/>
        <v>88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T50" s="5">
        <f t="shared" si="21"/>
        <v>581</v>
      </c>
      <c r="U50" s="5">
        <f t="shared" si="22"/>
        <v>197</v>
      </c>
      <c r="V50" s="5">
        <f t="shared" si="23"/>
        <v>76</v>
      </c>
      <c r="W50" s="5">
        <f t="shared" si="24"/>
        <v>73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J50" s="5">
        <f t="shared" si="25"/>
        <v>535</v>
      </c>
      <c r="AK50" s="5">
        <f t="shared" si="26"/>
        <v>204</v>
      </c>
      <c r="AL50" s="5">
        <f t="shared" si="27"/>
        <v>63</v>
      </c>
      <c r="AM50" s="5">
        <f t="shared" si="28"/>
        <v>61</v>
      </c>
      <c r="AN50" s="6">
        <v>0</v>
      </c>
      <c r="AO50" s="5">
        <v>0</v>
      </c>
      <c r="AP50" s="6">
        <v>0</v>
      </c>
      <c r="AQ50" s="5">
        <v>0</v>
      </c>
      <c r="AR50" s="6">
        <v>0</v>
      </c>
      <c r="AS50" s="5">
        <v>0</v>
      </c>
      <c r="AT50" s="6">
        <v>0</v>
      </c>
      <c r="AU50" s="5">
        <v>0</v>
      </c>
      <c r="AV50" s="6">
        <v>0</v>
      </c>
      <c r="AW50" s="5">
        <v>0</v>
      </c>
      <c r="AZ50" s="5">
        <v>47</v>
      </c>
      <c r="BA50" s="61">
        <f t="shared" si="13"/>
        <v>0.27400000000000002</v>
      </c>
      <c r="BB50" s="61">
        <f t="shared" si="14"/>
        <v>0.27400000000000002</v>
      </c>
      <c r="BC50" s="61">
        <f t="shared" si="15"/>
        <v>0.27400000000000002</v>
      </c>
      <c r="BD50" s="61">
        <f t="shared" si="16"/>
        <v>0.27400000000000002</v>
      </c>
      <c r="BG50" s="5">
        <v>9.4E-2</v>
      </c>
      <c r="BH50" s="5">
        <v>9.4E-2</v>
      </c>
      <c r="BI50" s="5">
        <v>9.4E-2</v>
      </c>
      <c r="BJ50" s="5">
        <v>9.4E-2</v>
      </c>
      <c r="BL50" s="5"/>
      <c r="BM50" s="61">
        <v>0.18</v>
      </c>
      <c r="BN50" s="61">
        <v>0.18</v>
      </c>
      <c r="BO50" s="61">
        <v>0.18</v>
      </c>
      <c r="BP50" s="61">
        <v>0.18</v>
      </c>
      <c r="BQ50" s="5"/>
      <c r="BR50" s="5"/>
      <c r="BS50" s="5"/>
      <c r="BT50" s="5"/>
    </row>
    <row r="51" spans="3:72" x14ac:dyDescent="0.2">
      <c r="C51" s="5">
        <v>48</v>
      </c>
      <c r="D51" s="5">
        <f t="shared" si="17"/>
        <v>664</v>
      </c>
      <c r="E51" s="5">
        <f t="shared" si="18"/>
        <v>182</v>
      </c>
      <c r="F51" s="5">
        <f t="shared" si="19"/>
        <v>88</v>
      </c>
      <c r="G51" s="5">
        <f t="shared" si="20"/>
        <v>88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T51" s="5">
        <f t="shared" si="21"/>
        <v>581</v>
      </c>
      <c r="U51" s="5">
        <f t="shared" si="22"/>
        <v>197</v>
      </c>
      <c r="V51" s="5">
        <f t="shared" si="23"/>
        <v>76</v>
      </c>
      <c r="W51" s="5">
        <f t="shared" si="24"/>
        <v>73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J51" s="5">
        <f t="shared" si="25"/>
        <v>535</v>
      </c>
      <c r="AK51" s="5">
        <f t="shared" si="26"/>
        <v>204</v>
      </c>
      <c r="AL51" s="5">
        <f t="shared" si="27"/>
        <v>63</v>
      </c>
      <c r="AM51" s="5">
        <f t="shared" si="28"/>
        <v>61</v>
      </c>
      <c r="AN51" s="6">
        <v>0</v>
      </c>
      <c r="AO51" s="5">
        <v>0</v>
      </c>
      <c r="AP51" s="6">
        <v>0</v>
      </c>
      <c r="AQ51" s="5">
        <v>0</v>
      </c>
      <c r="AR51" s="6">
        <v>0</v>
      </c>
      <c r="AS51" s="5">
        <v>0</v>
      </c>
      <c r="AT51" s="6">
        <v>0</v>
      </c>
      <c r="AU51" s="5">
        <v>0</v>
      </c>
      <c r="AV51" s="6">
        <v>0</v>
      </c>
      <c r="AW51" s="5">
        <v>0</v>
      </c>
      <c r="AZ51" s="5">
        <v>48</v>
      </c>
      <c r="BA51" s="61">
        <f t="shared" si="13"/>
        <v>0.27600000000000002</v>
      </c>
      <c r="BB51" s="61">
        <f t="shared" si="14"/>
        <v>0.27600000000000002</v>
      </c>
      <c r="BC51" s="61">
        <f t="shared" si="15"/>
        <v>0.27600000000000002</v>
      </c>
      <c r="BD51" s="61">
        <f t="shared" si="16"/>
        <v>0.27600000000000002</v>
      </c>
      <c r="BG51" s="5">
        <v>9.6000000000000002E-2</v>
      </c>
      <c r="BH51" s="5">
        <v>9.6000000000000002E-2</v>
      </c>
      <c r="BI51" s="5">
        <v>9.6000000000000002E-2</v>
      </c>
      <c r="BJ51" s="5">
        <v>9.6000000000000002E-2</v>
      </c>
      <c r="BL51" s="5"/>
      <c r="BM51" s="61">
        <v>0.18</v>
      </c>
      <c r="BN51" s="61">
        <v>0.18</v>
      </c>
      <c r="BO51" s="61">
        <v>0.18</v>
      </c>
      <c r="BP51" s="61">
        <v>0.18</v>
      </c>
      <c r="BQ51" s="5"/>
      <c r="BR51" s="5"/>
      <c r="BS51" s="5"/>
      <c r="BT51" s="5"/>
    </row>
    <row r="52" spans="3:72" x14ac:dyDescent="0.2">
      <c r="C52" s="5">
        <v>49</v>
      </c>
      <c r="D52" s="5">
        <f t="shared" si="17"/>
        <v>664</v>
      </c>
      <c r="E52" s="5">
        <f t="shared" si="18"/>
        <v>182</v>
      </c>
      <c r="F52" s="5">
        <f t="shared" si="19"/>
        <v>88</v>
      </c>
      <c r="G52" s="5">
        <f t="shared" si="20"/>
        <v>88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T52" s="5">
        <f t="shared" si="21"/>
        <v>581</v>
      </c>
      <c r="U52" s="5">
        <f t="shared" si="22"/>
        <v>197</v>
      </c>
      <c r="V52" s="5">
        <f t="shared" si="23"/>
        <v>76</v>
      </c>
      <c r="W52" s="5">
        <f t="shared" si="24"/>
        <v>73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J52" s="5">
        <f t="shared" si="25"/>
        <v>535</v>
      </c>
      <c r="AK52" s="5">
        <f t="shared" si="26"/>
        <v>204</v>
      </c>
      <c r="AL52" s="5">
        <f t="shared" si="27"/>
        <v>63</v>
      </c>
      <c r="AM52" s="5">
        <f t="shared" si="28"/>
        <v>61</v>
      </c>
      <c r="AN52" s="6">
        <v>0</v>
      </c>
      <c r="AO52" s="5">
        <v>0</v>
      </c>
      <c r="AP52" s="6">
        <v>0</v>
      </c>
      <c r="AQ52" s="5">
        <v>0</v>
      </c>
      <c r="AR52" s="6">
        <v>0</v>
      </c>
      <c r="AS52" s="5">
        <v>0</v>
      </c>
      <c r="AT52" s="6">
        <v>0</v>
      </c>
      <c r="AU52" s="5">
        <v>0</v>
      </c>
      <c r="AV52" s="6">
        <v>0</v>
      </c>
      <c r="AW52" s="5">
        <v>0</v>
      </c>
      <c r="AZ52" s="5">
        <v>49</v>
      </c>
      <c r="BA52" s="61">
        <f t="shared" si="13"/>
        <v>0.27800000000000002</v>
      </c>
      <c r="BB52" s="61">
        <f t="shared" si="14"/>
        <v>0.27800000000000002</v>
      </c>
      <c r="BC52" s="61">
        <f t="shared" si="15"/>
        <v>0.27800000000000002</v>
      </c>
      <c r="BD52" s="61">
        <f t="shared" si="16"/>
        <v>0.27800000000000002</v>
      </c>
      <c r="BG52" s="5">
        <v>9.8000000000000004E-2</v>
      </c>
      <c r="BH52" s="5">
        <v>9.8000000000000004E-2</v>
      </c>
      <c r="BI52" s="5">
        <v>9.8000000000000004E-2</v>
      </c>
      <c r="BJ52" s="5">
        <v>9.8000000000000004E-2</v>
      </c>
      <c r="BL52" s="5"/>
      <c r="BM52" s="61">
        <v>0.18</v>
      </c>
      <c r="BN52" s="61">
        <v>0.18</v>
      </c>
      <c r="BO52" s="61">
        <v>0.18</v>
      </c>
      <c r="BP52" s="61">
        <v>0.18</v>
      </c>
      <c r="BQ52" s="5"/>
      <c r="BR52" s="5"/>
      <c r="BS52" s="5"/>
      <c r="BT52" s="5"/>
    </row>
    <row r="53" spans="3:72" x14ac:dyDescent="0.2">
      <c r="C53" s="5">
        <v>50</v>
      </c>
      <c r="D53" s="5">
        <f t="shared" si="17"/>
        <v>763</v>
      </c>
      <c r="E53" s="5">
        <f t="shared" si="18"/>
        <v>209</v>
      </c>
      <c r="F53" s="5">
        <f t="shared" si="19"/>
        <v>94</v>
      </c>
      <c r="G53" s="5">
        <f t="shared" si="20"/>
        <v>96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T53" s="5">
        <f t="shared" si="21"/>
        <v>667</v>
      </c>
      <c r="U53" s="5">
        <f t="shared" si="22"/>
        <v>227</v>
      </c>
      <c r="V53" s="5">
        <f t="shared" si="23"/>
        <v>81</v>
      </c>
      <c r="W53" s="5">
        <f t="shared" si="24"/>
        <v>81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J53" s="5">
        <f t="shared" si="25"/>
        <v>618</v>
      </c>
      <c r="AK53" s="5">
        <f t="shared" si="26"/>
        <v>234</v>
      </c>
      <c r="AL53" s="5">
        <f t="shared" si="27"/>
        <v>68</v>
      </c>
      <c r="AM53" s="5">
        <f t="shared" si="28"/>
        <v>67</v>
      </c>
      <c r="AN53" s="6">
        <v>0</v>
      </c>
      <c r="AO53" s="5">
        <v>0</v>
      </c>
      <c r="AP53" s="6">
        <v>0</v>
      </c>
      <c r="AQ53" s="5">
        <v>0</v>
      </c>
      <c r="AR53" s="6">
        <v>0</v>
      </c>
      <c r="AS53" s="5">
        <v>0</v>
      </c>
      <c r="AT53" s="6">
        <v>0</v>
      </c>
      <c r="AU53" s="5">
        <v>0</v>
      </c>
      <c r="AV53" s="6">
        <v>0</v>
      </c>
      <c r="AW53" s="5">
        <v>0</v>
      </c>
      <c r="AZ53" s="5">
        <v>50</v>
      </c>
      <c r="BA53" s="61">
        <f t="shared" si="13"/>
        <v>0.30000000000000004</v>
      </c>
      <c r="BB53" s="61">
        <f t="shared" si="14"/>
        <v>0.30000000000000004</v>
      </c>
      <c r="BC53" s="61">
        <f t="shared" si="15"/>
        <v>0.30000000000000004</v>
      </c>
      <c r="BD53" s="61">
        <f t="shared" si="16"/>
        <v>0.30000000000000004</v>
      </c>
      <c r="BG53" s="5">
        <v>0.1</v>
      </c>
      <c r="BH53" s="5">
        <v>0.1</v>
      </c>
      <c r="BI53" s="5">
        <v>0.1</v>
      </c>
      <c r="BJ53" s="5">
        <v>0.1</v>
      </c>
      <c r="BL53" s="5"/>
      <c r="BM53" s="61">
        <v>0.2</v>
      </c>
      <c r="BN53" s="61">
        <v>0.2</v>
      </c>
      <c r="BO53" s="61">
        <v>0.2</v>
      </c>
      <c r="BP53" s="61">
        <v>0.2</v>
      </c>
      <c r="BQ53" s="5"/>
      <c r="BR53" s="5"/>
      <c r="BS53" s="5"/>
      <c r="BT53" s="5"/>
    </row>
    <row r="54" spans="3:72" x14ac:dyDescent="0.2">
      <c r="C54" s="5">
        <v>51</v>
      </c>
      <c r="D54" s="5">
        <f t="shared" si="17"/>
        <v>763</v>
      </c>
      <c r="E54" s="5">
        <f t="shared" si="18"/>
        <v>209</v>
      </c>
      <c r="F54" s="5">
        <f t="shared" si="19"/>
        <v>94</v>
      </c>
      <c r="G54" s="5">
        <f t="shared" si="20"/>
        <v>96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T54" s="5">
        <f t="shared" si="21"/>
        <v>667</v>
      </c>
      <c r="U54" s="5">
        <f t="shared" si="22"/>
        <v>227</v>
      </c>
      <c r="V54" s="5">
        <f t="shared" si="23"/>
        <v>81</v>
      </c>
      <c r="W54" s="5">
        <f t="shared" si="24"/>
        <v>81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J54" s="5">
        <f t="shared" si="25"/>
        <v>618</v>
      </c>
      <c r="AK54" s="5">
        <f t="shared" si="26"/>
        <v>234</v>
      </c>
      <c r="AL54" s="5">
        <f t="shared" si="27"/>
        <v>68</v>
      </c>
      <c r="AM54" s="5">
        <f t="shared" si="28"/>
        <v>67</v>
      </c>
      <c r="AN54" s="6">
        <v>0</v>
      </c>
      <c r="AO54" s="5">
        <v>0</v>
      </c>
      <c r="AP54" s="6">
        <v>0</v>
      </c>
      <c r="AQ54" s="5">
        <v>0</v>
      </c>
      <c r="AR54" s="6">
        <v>0</v>
      </c>
      <c r="AS54" s="5">
        <v>0</v>
      </c>
      <c r="AT54" s="6">
        <v>0</v>
      </c>
      <c r="AU54" s="5">
        <v>0</v>
      </c>
      <c r="AV54" s="6">
        <v>0</v>
      </c>
      <c r="AW54" s="5">
        <v>0</v>
      </c>
      <c r="AZ54" s="5">
        <v>51</v>
      </c>
      <c r="BA54" s="61">
        <f t="shared" si="13"/>
        <v>0.30199999999999999</v>
      </c>
      <c r="BB54" s="61">
        <f t="shared" si="14"/>
        <v>0.30199999999999999</v>
      </c>
      <c r="BC54" s="61">
        <f t="shared" si="15"/>
        <v>0.30199999999999999</v>
      </c>
      <c r="BD54" s="61">
        <f t="shared" si="16"/>
        <v>0.30199999999999999</v>
      </c>
      <c r="BG54" s="5">
        <v>0.10199999999999999</v>
      </c>
      <c r="BH54" s="5">
        <v>0.10199999999999999</v>
      </c>
      <c r="BI54" s="5">
        <v>0.10199999999999999</v>
      </c>
      <c r="BJ54" s="5">
        <v>0.10199999999999999</v>
      </c>
      <c r="BL54" s="5"/>
      <c r="BM54" s="61">
        <v>0.2</v>
      </c>
      <c r="BN54" s="61">
        <v>0.2</v>
      </c>
      <c r="BO54" s="61">
        <v>0.2</v>
      </c>
      <c r="BP54" s="61">
        <v>0.2</v>
      </c>
      <c r="BQ54" s="5"/>
      <c r="BR54" s="5"/>
      <c r="BS54" s="5"/>
      <c r="BT54" s="5"/>
    </row>
    <row r="55" spans="3:72" x14ac:dyDescent="0.2">
      <c r="C55" s="5">
        <v>52</v>
      </c>
      <c r="D55" s="5">
        <f t="shared" si="17"/>
        <v>763</v>
      </c>
      <c r="E55" s="5">
        <f t="shared" si="18"/>
        <v>209</v>
      </c>
      <c r="F55" s="5">
        <f t="shared" si="19"/>
        <v>94</v>
      </c>
      <c r="G55" s="5">
        <f t="shared" si="20"/>
        <v>96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T55" s="5">
        <f t="shared" si="21"/>
        <v>667</v>
      </c>
      <c r="U55" s="5">
        <f t="shared" si="22"/>
        <v>227</v>
      </c>
      <c r="V55" s="5">
        <f t="shared" si="23"/>
        <v>81</v>
      </c>
      <c r="W55" s="5">
        <f t="shared" si="24"/>
        <v>81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J55" s="5">
        <f t="shared" si="25"/>
        <v>618</v>
      </c>
      <c r="AK55" s="5">
        <f t="shared" si="26"/>
        <v>234</v>
      </c>
      <c r="AL55" s="5">
        <f t="shared" si="27"/>
        <v>68</v>
      </c>
      <c r="AM55" s="5">
        <f t="shared" si="28"/>
        <v>67</v>
      </c>
      <c r="AN55" s="6">
        <v>0</v>
      </c>
      <c r="AO55" s="5">
        <v>0</v>
      </c>
      <c r="AP55" s="6">
        <v>0</v>
      </c>
      <c r="AQ55" s="5">
        <v>0</v>
      </c>
      <c r="AR55" s="6">
        <v>0</v>
      </c>
      <c r="AS55" s="5">
        <v>0</v>
      </c>
      <c r="AT55" s="6">
        <v>0</v>
      </c>
      <c r="AU55" s="5">
        <v>0</v>
      </c>
      <c r="AV55" s="6">
        <v>0</v>
      </c>
      <c r="AW55" s="5">
        <v>0</v>
      </c>
      <c r="AZ55" s="5">
        <v>52</v>
      </c>
      <c r="BA55" s="61">
        <f t="shared" si="13"/>
        <v>0.30400000000000005</v>
      </c>
      <c r="BB55" s="61">
        <f t="shared" si="14"/>
        <v>0.30400000000000005</v>
      </c>
      <c r="BC55" s="61">
        <f t="shared" si="15"/>
        <v>0.30400000000000005</v>
      </c>
      <c r="BD55" s="61">
        <f t="shared" si="16"/>
        <v>0.30400000000000005</v>
      </c>
      <c r="BG55" s="5">
        <v>0.10400000000000001</v>
      </c>
      <c r="BH55" s="5">
        <v>0.10400000000000001</v>
      </c>
      <c r="BI55" s="5">
        <v>0.10400000000000001</v>
      </c>
      <c r="BJ55" s="5">
        <v>0.10400000000000001</v>
      </c>
      <c r="BL55" s="5"/>
      <c r="BM55" s="61">
        <v>0.2</v>
      </c>
      <c r="BN55" s="61">
        <v>0.2</v>
      </c>
      <c r="BO55" s="61">
        <v>0.2</v>
      </c>
      <c r="BP55" s="61">
        <v>0.2</v>
      </c>
      <c r="BQ55" s="5"/>
      <c r="BR55" s="5"/>
      <c r="BS55" s="5"/>
      <c r="BT55" s="5"/>
    </row>
    <row r="56" spans="3:72" x14ac:dyDescent="0.2">
      <c r="C56" s="5">
        <v>53</v>
      </c>
      <c r="D56" s="5">
        <f t="shared" si="17"/>
        <v>763</v>
      </c>
      <c r="E56" s="5">
        <f t="shared" si="18"/>
        <v>209</v>
      </c>
      <c r="F56" s="5">
        <f t="shared" si="19"/>
        <v>94</v>
      </c>
      <c r="G56" s="5">
        <f t="shared" si="20"/>
        <v>96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T56" s="5">
        <f t="shared" si="21"/>
        <v>667</v>
      </c>
      <c r="U56" s="5">
        <f t="shared" si="22"/>
        <v>227</v>
      </c>
      <c r="V56" s="5">
        <f t="shared" si="23"/>
        <v>81</v>
      </c>
      <c r="W56" s="5">
        <f t="shared" si="24"/>
        <v>81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J56" s="5">
        <f t="shared" si="25"/>
        <v>618</v>
      </c>
      <c r="AK56" s="5">
        <f t="shared" si="26"/>
        <v>234</v>
      </c>
      <c r="AL56" s="5">
        <f t="shared" si="27"/>
        <v>68</v>
      </c>
      <c r="AM56" s="5">
        <f t="shared" si="28"/>
        <v>67</v>
      </c>
      <c r="AN56" s="6">
        <v>0</v>
      </c>
      <c r="AO56" s="5">
        <v>0</v>
      </c>
      <c r="AP56" s="6">
        <v>0</v>
      </c>
      <c r="AQ56" s="5">
        <v>0</v>
      </c>
      <c r="AR56" s="6">
        <v>0</v>
      </c>
      <c r="AS56" s="5">
        <v>0</v>
      </c>
      <c r="AT56" s="6">
        <v>0</v>
      </c>
      <c r="AU56" s="5">
        <v>0</v>
      </c>
      <c r="AV56" s="6">
        <v>0</v>
      </c>
      <c r="AW56" s="5">
        <v>0</v>
      </c>
      <c r="AZ56" s="5">
        <v>53</v>
      </c>
      <c r="BA56" s="61">
        <f t="shared" si="13"/>
        <v>0.30599999999999999</v>
      </c>
      <c r="BB56" s="61">
        <f t="shared" si="14"/>
        <v>0.30599999999999999</v>
      </c>
      <c r="BC56" s="61">
        <f t="shared" si="15"/>
        <v>0.30599999999999999</v>
      </c>
      <c r="BD56" s="61">
        <f t="shared" si="16"/>
        <v>0.30599999999999999</v>
      </c>
      <c r="BG56" s="5">
        <v>0.106</v>
      </c>
      <c r="BH56" s="5">
        <v>0.106</v>
      </c>
      <c r="BI56" s="5">
        <v>0.106</v>
      </c>
      <c r="BJ56" s="5">
        <v>0.106</v>
      </c>
      <c r="BL56" s="5"/>
      <c r="BM56" s="61">
        <v>0.2</v>
      </c>
      <c r="BN56" s="61">
        <v>0.2</v>
      </c>
      <c r="BO56" s="61">
        <v>0.2</v>
      </c>
      <c r="BP56" s="61">
        <v>0.2</v>
      </c>
      <c r="BQ56" s="5"/>
      <c r="BR56" s="5"/>
      <c r="BS56" s="5"/>
      <c r="BT56" s="5"/>
    </row>
    <row r="57" spans="3:72" x14ac:dyDescent="0.2">
      <c r="C57" s="5">
        <v>54</v>
      </c>
      <c r="D57" s="5">
        <f t="shared" si="17"/>
        <v>763</v>
      </c>
      <c r="E57" s="5">
        <f t="shared" si="18"/>
        <v>209</v>
      </c>
      <c r="F57" s="5">
        <f t="shared" si="19"/>
        <v>94</v>
      </c>
      <c r="G57" s="5">
        <f t="shared" si="20"/>
        <v>96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T57" s="5">
        <f t="shared" si="21"/>
        <v>667</v>
      </c>
      <c r="U57" s="5">
        <f t="shared" si="22"/>
        <v>227</v>
      </c>
      <c r="V57" s="5">
        <f t="shared" si="23"/>
        <v>81</v>
      </c>
      <c r="W57" s="5">
        <f t="shared" si="24"/>
        <v>81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J57" s="5">
        <f t="shared" si="25"/>
        <v>618</v>
      </c>
      <c r="AK57" s="5">
        <f t="shared" si="26"/>
        <v>234</v>
      </c>
      <c r="AL57" s="5">
        <f t="shared" si="27"/>
        <v>68</v>
      </c>
      <c r="AM57" s="5">
        <f t="shared" si="28"/>
        <v>67</v>
      </c>
      <c r="AN57" s="6">
        <v>0</v>
      </c>
      <c r="AO57" s="5">
        <v>0</v>
      </c>
      <c r="AP57" s="6">
        <v>0</v>
      </c>
      <c r="AQ57" s="5">
        <v>0</v>
      </c>
      <c r="AR57" s="6">
        <v>0</v>
      </c>
      <c r="AS57" s="5">
        <v>0</v>
      </c>
      <c r="AT57" s="6">
        <v>0</v>
      </c>
      <c r="AU57" s="5">
        <v>0</v>
      </c>
      <c r="AV57" s="6">
        <v>0</v>
      </c>
      <c r="AW57" s="5">
        <v>0</v>
      </c>
      <c r="AZ57" s="5">
        <v>54</v>
      </c>
      <c r="BA57" s="61">
        <f t="shared" si="13"/>
        <v>0.30800000000000005</v>
      </c>
      <c r="BB57" s="61">
        <f t="shared" si="14"/>
        <v>0.30800000000000005</v>
      </c>
      <c r="BC57" s="61">
        <f t="shared" si="15"/>
        <v>0.30800000000000005</v>
      </c>
      <c r="BD57" s="61">
        <f t="shared" si="16"/>
        <v>0.30800000000000005</v>
      </c>
      <c r="BG57" s="5">
        <v>0.10800000000000001</v>
      </c>
      <c r="BH57" s="5">
        <v>0.10800000000000001</v>
      </c>
      <c r="BI57" s="5">
        <v>0.10800000000000001</v>
      </c>
      <c r="BJ57" s="5">
        <v>0.10800000000000001</v>
      </c>
      <c r="BL57" s="5"/>
      <c r="BM57" s="61">
        <v>0.2</v>
      </c>
      <c r="BN57" s="61">
        <v>0.2</v>
      </c>
      <c r="BO57" s="61">
        <v>0.2</v>
      </c>
      <c r="BP57" s="61">
        <v>0.2</v>
      </c>
      <c r="BQ57" s="5"/>
      <c r="BR57" s="5"/>
      <c r="BS57" s="5"/>
      <c r="BT57" s="5"/>
    </row>
    <row r="58" spans="3:72" x14ac:dyDescent="0.2">
      <c r="C58" s="5">
        <v>55</v>
      </c>
      <c r="D58" s="5">
        <f t="shared" si="17"/>
        <v>834</v>
      </c>
      <c r="E58" s="5">
        <f t="shared" si="18"/>
        <v>233</v>
      </c>
      <c r="F58" s="5">
        <f t="shared" si="19"/>
        <v>107</v>
      </c>
      <c r="G58" s="5">
        <f t="shared" si="20"/>
        <v>109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T58" s="5">
        <f t="shared" si="21"/>
        <v>729</v>
      </c>
      <c r="U58" s="5">
        <f t="shared" si="22"/>
        <v>253</v>
      </c>
      <c r="V58" s="5">
        <f t="shared" si="23"/>
        <v>93</v>
      </c>
      <c r="W58" s="5">
        <f t="shared" si="24"/>
        <v>93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J58" s="5">
        <f t="shared" si="25"/>
        <v>675</v>
      </c>
      <c r="AK58" s="5">
        <f t="shared" si="26"/>
        <v>262</v>
      </c>
      <c r="AL58" s="5">
        <f t="shared" si="27"/>
        <v>78</v>
      </c>
      <c r="AM58" s="5">
        <f t="shared" si="28"/>
        <v>76</v>
      </c>
      <c r="AN58" s="6">
        <v>0</v>
      </c>
      <c r="AO58" s="5">
        <v>0</v>
      </c>
      <c r="AP58" s="6">
        <v>0</v>
      </c>
      <c r="AQ58" s="5">
        <v>0</v>
      </c>
      <c r="AR58" s="6">
        <v>0</v>
      </c>
      <c r="AS58" s="5">
        <v>0</v>
      </c>
      <c r="AT58" s="6">
        <v>0</v>
      </c>
      <c r="AU58" s="5">
        <v>0</v>
      </c>
      <c r="AV58" s="6">
        <v>0</v>
      </c>
      <c r="AW58" s="5">
        <v>0</v>
      </c>
      <c r="AZ58" s="5">
        <v>55</v>
      </c>
      <c r="BA58" s="61">
        <f t="shared" si="13"/>
        <v>0.33</v>
      </c>
      <c r="BB58" s="61">
        <f t="shared" si="14"/>
        <v>0.33</v>
      </c>
      <c r="BC58" s="61">
        <f t="shared" si="15"/>
        <v>0.33</v>
      </c>
      <c r="BD58" s="61">
        <f t="shared" si="16"/>
        <v>0.33</v>
      </c>
      <c r="BG58" s="5">
        <v>0.11</v>
      </c>
      <c r="BH58" s="5">
        <v>0.11</v>
      </c>
      <c r="BI58" s="5">
        <v>0.11</v>
      </c>
      <c r="BJ58" s="5">
        <v>0.11</v>
      </c>
      <c r="BL58" s="5"/>
      <c r="BM58" s="61">
        <v>0.22</v>
      </c>
      <c r="BN58" s="61">
        <v>0.22</v>
      </c>
      <c r="BO58" s="61">
        <v>0.22</v>
      </c>
      <c r="BP58" s="61">
        <v>0.22</v>
      </c>
      <c r="BQ58" s="5"/>
      <c r="BR58" s="5"/>
      <c r="BS58" s="5"/>
      <c r="BT58" s="5"/>
    </row>
    <row r="59" spans="3:72" x14ac:dyDescent="0.2">
      <c r="C59" s="5">
        <v>56</v>
      </c>
      <c r="D59" s="5">
        <f t="shared" si="17"/>
        <v>834</v>
      </c>
      <c r="E59" s="5">
        <f t="shared" si="18"/>
        <v>233</v>
      </c>
      <c r="F59" s="5">
        <f t="shared" si="19"/>
        <v>107</v>
      </c>
      <c r="G59" s="5">
        <f t="shared" si="20"/>
        <v>109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T59" s="5">
        <f t="shared" si="21"/>
        <v>729</v>
      </c>
      <c r="U59" s="5">
        <f t="shared" si="22"/>
        <v>253</v>
      </c>
      <c r="V59" s="5">
        <f t="shared" si="23"/>
        <v>93</v>
      </c>
      <c r="W59" s="5">
        <f t="shared" si="24"/>
        <v>93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J59" s="5">
        <f t="shared" si="25"/>
        <v>675</v>
      </c>
      <c r="AK59" s="5">
        <f t="shared" si="26"/>
        <v>262</v>
      </c>
      <c r="AL59" s="5">
        <f t="shared" si="27"/>
        <v>78</v>
      </c>
      <c r="AM59" s="5">
        <f t="shared" si="28"/>
        <v>76</v>
      </c>
      <c r="AN59" s="6">
        <v>0</v>
      </c>
      <c r="AO59" s="5">
        <v>0</v>
      </c>
      <c r="AP59" s="6">
        <v>0</v>
      </c>
      <c r="AQ59" s="5">
        <v>0</v>
      </c>
      <c r="AR59" s="6">
        <v>0</v>
      </c>
      <c r="AS59" s="5">
        <v>0</v>
      </c>
      <c r="AT59" s="6">
        <v>0</v>
      </c>
      <c r="AU59" s="5">
        <v>0</v>
      </c>
      <c r="AV59" s="6">
        <v>0</v>
      </c>
      <c r="AW59" s="5">
        <v>0</v>
      </c>
      <c r="AZ59" s="5">
        <v>56</v>
      </c>
      <c r="BA59" s="61">
        <f t="shared" si="13"/>
        <v>0.33199999999999996</v>
      </c>
      <c r="BB59" s="61">
        <f t="shared" si="14"/>
        <v>0.33199999999999996</v>
      </c>
      <c r="BC59" s="61">
        <f t="shared" si="15"/>
        <v>0.33199999999999996</v>
      </c>
      <c r="BD59" s="61">
        <f t="shared" si="16"/>
        <v>0.33199999999999996</v>
      </c>
      <c r="BG59" s="5">
        <v>0.11199999999999999</v>
      </c>
      <c r="BH59" s="5">
        <v>0.11199999999999999</v>
      </c>
      <c r="BI59" s="5">
        <v>0.11199999999999999</v>
      </c>
      <c r="BJ59" s="5">
        <v>0.11199999999999999</v>
      </c>
      <c r="BL59" s="5"/>
      <c r="BM59" s="61">
        <v>0.22</v>
      </c>
      <c r="BN59" s="61">
        <v>0.22</v>
      </c>
      <c r="BO59" s="61">
        <v>0.22</v>
      </c>
      <c r="BP59" s="61">
        <v>0.22</v>
      </c>
      <c r="BQ59" s="5"/>
      <c r="BR59" s="5"/>
      <c r="BS59" s="5"/>
      <c r="BT59" s="5"/>
    </row>
    <row r="60" spans="3:72" x14ac:dyDescent="0.2">
      <c r="C60" s="5">
        <v>57</v>
      </c>
      <c r="D60" s="5">
        <f t="shared" si="17"/>
        <v>834</v>
      </c>
      <c r="E60" s="5">
        <f t="shared" si="18"/>
        <v>233</v>
      </c>
      <c r="F60" s="5">
        <f t="shared" si="19"/>
        <v>107</v>
      </c>
      <c r="G60" s="5">
        <f t="shared" si="20"/>
        <v>109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T60" s="5">
        <f t="shared" si="21"/>
        <v>729</v>
      </c>
      <c r="U60" s="5">
        <f t="shared" si="22"/>
        <v>253</v>
      </c>
      <c r="V60" s="5">
        <f t="shared" si="23"/>
        <v>93</v>
      </c>
      <c r="W60" s="5">
        <f t="shared" si="24"/>
        <v>93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J60" s="5">
        <f t="shared" si="25"/>
        <v>675</v>
      </c>
      <c r="AK60" s="5">
        <f t="shared" si="26"/>
        <v>262</v>
      </c>
      <c r="AL60" s="5">
        <f t="shared" si="27"/>
        <v>78</v>
      </c>
      <c r="AM60" s="5">
        <f t="shared" si="28"/>
        <v>76</v>
      </c>
      <c r="AN60" s="6">
        <v>0</v>
      </c>
      <c r="AO60" s="5">
        <v>0</v>
      </c>
      <c r="AP60" s="6">
        <v>0</v>
      </c>
      <c r="AQ60" s="5">
        <v>0</v>
      </c>
      <c r="AR60" s="6">
        <v>0</v>
      </c>
      <c r="AS60" s="5">
        <v>0</v>
      </c>
      <c r="AT60" s="6">
        <v>0</v>
      </c>
      <c r="AU60" s="5">
        <v>0</v>
      </c>
      <c r="AV60" s="6">
        <v>0</v>
      </c>
      <c r="AW60" s="5">
        <v>0</v>
      </c>
      <c r="AZ60" s="5">
        <v>57</v>
      </c>
      <c r="BA60" s="61">
        <f t="shared" si="13"/>
        <v>0.33400000000000002</v>
      </c>
      <c r="BB60" s="61">
        <f t="shared" si="14"/>
        <v>0.33400000000000002</v>
      </c>
      <c r="BC60" s="61">
        <f t="shared" si="15"/>
        <v>0.33400000000000002</v>
      </c>
      <c r="BD60" s="61">
        <f t="shared" si="16"/>
        <v>0.33400000000000002</v>
      </c>
      <c r="BG60" s="5">
        <v>0.114</v>
      </c>
      <c r="BH60" s="5">
        <v>0.114</v>
      </c>
      <c r="BI60" s="5">
        <v>0.114</v>
      </c>
      <c r="BJ60" s="5">
        <v>0.114</v>
      </c>
      <c r="BL60" s="5"/>
      <c r="BM60" s="61">
        <v>0.22</v>
      </c>
      <c r="BN60" s="61">
        <v>0.22</v>
      </c>
      <c r="BO60" s="61">
        <v>0.22</v>
      </c>
      <c r="BP60" s="61">
        <v>0.22</v>
      </c>
      <c r="BQ60" s="5"/>
      <c r="BR60" s="5"/>
      <c r="BS60" s="5"/>
      <c r="BT60" s="5"/>
    </row>
    <row r="61" spans="3:72" x14ac:dyDescent="0.2">
      <c r="C61" s="5">
        <v>58</v>
      </c>
      <c r="D61" s="5">
        <f t="shared" si="17"/>
        <v>834</v>
      </c>
      <c r="E61" s="5">
        <f t="shared" si="18"/>
        <v>233</v>
      </c>
      <c r="F61" s="5">
        <f t="shared" si="19"/>
        <v>107</v>
      </c>
      <c r="G61" s="5">
        <f t="shared" si="20"/>
        <v>109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T61" s="5">
        <f t="shared" si="21"/>
        <v>729</v>
      </c>
      <c r="U61" s="5">
        <f t="shared" si="22"/>
        <v>253</v>
      </c>
      <c r="V61" s="5">
        <f t="shared" si="23"/>
        <v>93</v>
      </c>
      <c r="W61" s="5">
        <f t="shared" si="24"/>
        <v>93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J61" s="5">
        <f t="shared" si="25"/>
        <v>675</v>
      </c>
      <c r="AK61" s="5">
        <f t="shared" si="26"/>
        <v>262</v>
      </c>
      <c r="AL61" s="5">
        <f t="shared" si="27"/>
        <v>78</v>
      </c>
      <c r="AM61" s="5">
        <f t="shared" si="28"/>
        <v>76</v>
      </c>
      <c r="AN61" s="6">
        <v>0</v>
      </c>
      <c r="AO61" s="5">
        <v>0</v>
      </c>
      <c r="AP61" s="6">
        <v>0</v>
      </c>
      <c r="AQ61" s="5">
        <v>0</v>
      </c>
      <c r="AR61" s="6">
        <v>0</v>
      </c>
      <c r="AS61" s="5">
        <v>0</v>
      </c>
      <c r="AT61" s="6">
        <v>0</v>
      </c>
      <c r="AU61" s="5">
        <v>0</v>
      </c>
      <c r="AV61" s="6">
        <v>0</v>
      </c>
      <c r="AW61" s="5">
        <v>0</v>
      </c>
      <c r="AZ61" s="5">
        <v>58</v>
      </c>
      <c r="BA61" s="61">
        <f t="shared" si="13"/>
        <v>0.33599999999999997</v>
      </c>
      <c r="BB61" s="61">
        <f t="shared" si="14"/>
        <v>0.33599999999999997</v>
      </c>
      <c r="BC61" s="61">
        <f t="shared" si="15"/>
        <v>0.33599999999999997</v>
      </c>
      <c r="BD61" s="61">
        <f t="shared" si="16"/>
        <v>0.33599999999999997</v>
      </c>
      <c r="BG61" s="5">
        <v>0.11599999999999999</v>
      </c>
      <c r="BH61" s="5">
        <v>0.11599999999999999</v>
      </c>
      <c r="BI61" s="5">
        <v>0.11599999999999999</v>
      </c>
      <c r="BJ61" s="5">
        <v>0.11599999999999999</v>
      </c>
      <c r="BL61" s="5"/>
      <c r="BM61" s="61">
        <v>0.22</v>
      </c>
      <c r="BN61" s="61">
        <v>0.22</v>
      </c>
      <c r="BO61" s="61">
        <v>0.22</v>
      </c>
      <c r="BP61" s="61">
        <v>0.22</v>
      </c>
      <c r="BQ61" s="5"/>
      <c r="BR61" s="5"/>
      <c r="BS61" s="5"/>
      <c r="BT61" s="5"/>
    </row>
    <row r="62" spans="3:72" x14ac:dyDescent="0.2">
      <c r="C62" s="5">
        <v>59</v>
      </c>
      <c r="D62" s="5">
        <f t="shared" si="17"/>
        <v>834</v>
      </c>
      <c r="E62" s="5">
        <f t="shared" si="18"/>
        <v>233</v>
      </c>
      <c r="F62" s="5">
        <f t="shared" si="19"/>
        <v>107</v>
      </c>
      <c r="G62" s="5">
        <f t="shared" si="20"/>
        <v>109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T62" s="5">
        <f t="shared" si="21"/>
        <v>729</v>
      </c>
      <c r="U62" s="5">
        <f t="shared" si="22"/>
        <v>253</v>
      </c>
      <c r="V62" s="5">
        <f t="shared" si="23"/>
        <v>93</v>
      </c>
      <c r="W62" s="5">
        <f t="shared" si="24"/>
        <v>93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J62" s="5">
        <f t="shared" si="25"/>
        <v>675</v>
      </c>
      <c r="AK62" s="5">
        <f t="shared" si="26"/>
        <v>262</v>
      </c>
      <c r="AL62" s="5">
        <f t="shared" si="27"/>
        <v>78</v>
      </c>
      <c r="AM62" s="5">
        <f t="shared" si="28"/>
        <v>76</v>
      </c>
      <c r="AN62" s="6">
        <v>0</v>
      </c>
      <c r="AO62" s="5">
        <v>0</v>
      </c>
      <c r="AP62" s="6">
        <v>0</v>
      </c>
      <c r="AQ62" s="5">
        <v>0</v>
      </c>
      <c r="AR62" s="6">
        <v>0</v>
      </c>
      <c r="AS62" s="5">
        <v>0</v>
      </c>
      <c r="AT62" s="6">
        <v>0</v>
      </c>
      <c r="AU62" s="5">
        <v>0</v>
      </c>
      <c r="AV62" s="6">
        <v>0</v>
      </c>
      <c r="AW62" s="5">
        <v>0</v>
      </c>
      <c r="AZ62" s="5">
        <v>59</v>
      </c>
      <c r="BA62" s="61">
        <f t="shared" si="13"/>
        <v>0.33800000000000002</v>
      </c>
      <c r="BB62" s="61">
        <f t="shared" si="14"/>
        <v>0.33800000000000002</v>
      </c>
      <c r="BC62" s="61">
        <f t="shared" si="15"/>
        <v>0.33800000000000002</v>
      </c>
      <c r="BD62" s="61">
        <f t="shared" si="16"/>
        <v>0.33800000000000002</v>
      </c>
      <c r="BG62" s="5">
        <v>0.11800000000000001</v>
      </c>
      <c r="BH62" s="5">
        <v>0.11800000000000001</v>
      </c>
      <c r="BI62" s="5">
        <v>0.11800000000000001</v>
      </c>
      <c r="BJ62" s="5">
        <v>0.11800000000000001</v>
      </c>
      <c r="BL62" s="5"/>
      <c r="BM62" s="61">
        <v>0.22</v>
      </c>
      <c r="BN62" s="61">
        <v>0.22</v>
      </c>
      <c r="BO62" s="61">
        <v>0.22</v>
      </c>
      <c r="BP62" s="61">
        <v>0.22</v>
      </c>
      <c r="BQ62" s="5"/>
      <c r="BR62" s="5"/>
      <c r="BS62" s="5"/>
      <c r="BT62" s="5"/>
    </row>
    <row r="63" spans="3:72" x14ac:dyDescent="0.2">
      <c r="C63" s="5">
        <v>60</v>
      </c>
      <c r="D63" s="5">
        <f t="shared" si="17"/>
        <v>1036</v>
      </c>
      <c r="E63" s="5">
        <f t="shared" si="18"/>
        <v>277</v>
      </c>
      <c r="F63" s="5">
        <f t="shared" si="19"/>
        <v>128</v>
      </c>
      <c r="G63" s="5">
        <f t="shared" si="20"/>
        <v>131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T63" s="5">
        <f t="shared" si="21"/>
        <v>905</v>
      </c>
      <c r="U63" s="5">
        <f t="shared" si="22"/>
        <v>300</v>
      </c>
      <c r="V63" s="5">
        <f t="shared" si="23"/>
        <v>112</v>
      </c>
      <c r="W63" s="5">
        <f t="shared" si="24"/>
        <v>113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J63" s="5">
        <f t="shared" si="25"/>
        <v>837</v>
      </c>
      <c r="AK63" s="5">
        <f t="shared" si="26"/>
        <v>312</v>
      </c>
      <c r="AL63" s="5">
        <f t="shared" si="27"/>
        <v>95</v>
      </c>
      <c r="AM63" s="5">
        <f t="shared" si="28"/>
        <v>91</v>
      </c>
      <c r="AN63" s="6">
        <v>0</v>
      </c>
      <c r="AO63" s="5">
        <v>0</v>
      </c>
      <c r="AP63" s="6">
        <v>0</v>
      </c>
      <c r="AQ63" s="5">
        <v>0</v>
      </c>
      <c r="AR63" s="6">
        <v>0</v>
      </c>
      <c r="AS63" s="5">
        <v>0</v>
      </c>
      <c r="AT63" s="6">
        <v>0</v>
      </c>
      <c r="AU63" s="5">
        <v>0</v>
      </c>
      <c r="AV63" s="6">
        <v>0</v>
      </c>
      <c r="AW63" s="5">
        <v>0</v>
      </c>
      <c r="AZ63" s="5">
        <v>60</v>
      </c>
      <c r="BA63" s="61">
        <f t="shared" si="13"/>
        <v>0.36</v>
      </c>
      <c r="BB63" s="61">
        <f t="shared" si="14"/>
        <v>0.36</v>
      </c>
      <c r="BC63" s="61">
        <f t="shared" si="15"/>
        <v>0.36</v>
      </c>
      <c r="BD63" s="61">
        <f t="shared" si="16"/>
        <v>0.36</v>
      </c>
      <c r="BG63" s="5">
        <v>0.12</v>
      </c>
      <c r="BH63" s="5">
        <v>0.12</v>
      </c>
      <c r="BI63" s="5">
        <v>0.12</v>
      </c>
      <c r="BJ63" s="5">
        <v>0.12</v>
      </c>
      <c r="BL63" s="5"/>
      <c r="BM63" s="61">
        <v>0.24</v>
      </c>
      <c r="BN63" s="61">
        <v>0.24</v>
      </c>
      <c r="BO63" s="61">
        <v>0.24</v>
      </c>
      <c r="BP63" s="61">
        <v>0.24</v>
      </c>
      <c r="BQ63" s="5"/>
      <c r="BR63" s="5"/>
      <c r="BS63" s="5"/>
      <c r="BT63" s="5"/>
    </row>
    <row r="64" spans="3:72" x14ac:dyDescent="0.2">
      <c r="C64" s="5">
        <v>61</v>
      </c>
      <c r="D64" s="5">
        <f t="shared" si="17"/>
        <v>1036</v>
      </c>
      <c r="E64" s="5">
        <f t="shared" si="18"/>
        <v>277</v>
      </c>
      <c r="F64" s="5">
        <f t="shared" si="19"/>
        <v>128</v>
      </c>
      <c r="G64" s="5">
        <f t="shared" si="20"/>
        <v>131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T64" s="5">
        <f t="shared" si="21"/>
        <v>905</v>
      </c>
      <c r="U64" s="5">
        <f t="shared" si="22"/>
        <v>300</v>
      </c>
      <c r="V64" s="5">
        <f t="shared" si="23"/>
        <v>112</v>
      </c>
      <c r="W64" s="5">
        <f t="shared" si="24"/>
        <v>113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J64" s="5">
        <f t="shared" si="25"/>
        <v>837</v>
      </c>
      <c r="AK64" s="5">
        <f t="shared" si="26"/>
        <v>312</v>
      </c>
      <c r="AL64" s="5">
        <f t="shared" si="27"/>
        <v>95</v>
      </c>
      <c r="AM64" s="5">
        <f t="shared" si="28"/>
        <v>91</v>
      </c>
      <c r="AN64" s="6">
        <v>0</v>
      </c>
      <c r="AO64" s="5">
        <v>0</v>
      </c>
      <c r="AP64" s="6">
        <v>0</v>
      </c>
      <c r="AQ64" s="5">
        <v>0</v>
      </c>
      <c r="AR64" s="6">
        <v>0</v>
      </c>
      <c r="AS64" s="5">
        <v>0</v>
      </c>
      <c r="AT64" s="6">
        <v>0</v>
      </c>
      <c r="AU64" s="5">
        <v>0</v>
      </c>
      <c r="AV64" s="6">
        <v>0</v>
      </c>
      <c r="AW64" s="5">
        <v>0</v>
      </c>
      <c r="AZ64" s="5">
        <v>61</v>
      </c>
      <c r="BA64" s="61">
        <f t="shared" si="13"/>
        <v>0.36199999999999999</v>
      </c>
      <c r="BB64" s="61">
        <f t="shared" si="14"/>
        <v>0.36199999999999999</v>
      </c>
      <c r="BC64" s="61">
        <f t="shared" si="15"/>
        <v>0.36199999999999999</v>
      </c>
      <c r="BD64" s="61">
        <f t="shared" si="16"/>
        <v>0.36199999999999999</v>
      </c>
      <c r="BG64" s="5">
        <v>0.122</v>
      </c>
      <c r="BH64" s="5">
        <v>0.122</v>
      </c>
      <c r="BI64" s="5">
        <v>0.122</v>
      </c>
      <c r="BJ64" s="5">
        <v>0.122</v>
      </c>
      <c r="BL64" s="5"/>
      <c r="BM64" s="61">
        <v>0.24</v>
      </c>
      <c r="BN64" s="61">
        <v>0.24</v>
      </c>
      <c r="BO64" s="61">
        <v>0.24</v>
      </c>
      <c r="BP64" s="61">
        <v>0.24</v>
      </c>
      <c r="BQ64" s="5"/>
      <c r="BR64" s="5"/>
      <c r="BS64" s="5"/>
      <c r="BT64" s="5"/>
    </row>
    <row r="65" spans="3:72" x14ac:dyDescent="0.2">
      <c r="C65" s="5">
        <v>62</v>
      </c>
      <c r="D65" s="5">
        <f t="shared" si="17"/>
        <v>1036</v>
      </c>
      <c r="E65" s="5">
        <f t="shared" si="18"/>
        <v>277</v>
      </c>
      <c r="F65" s="5">
        <f t="shared" si="19"/>
        <v>128</v>
      </c>
      <c r="G65" s="5">
        <f t="shared" si="20"/>
        <v>131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T65" s="5">
        <f t="shared" si="21"/>
        <v>905</v>
      </c>
      <c r="U65" s="5">
        <f t="shared" si="22"/>
        <v>300</v>
      </c>
      <c r="V65" s="5">
        <f t="shared" si="23"/>
        <v>112</v>
      </c>
      <c r="W65" s="5">
        <f t="shared" si="24"/>
        <v>113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J65" s="5">
        <f t="shared" si="25"/>
        <v>837</v>
      </c>
      <c r="AK65" s="5">
        <f t="shared" si="26"/>
        <v>312</v>
      </c>
      <c r="AL65" s="5">
        <f t="shared" si="27"/>
        <v>95</v>
      </c>
      <c r="AM65" s="5">
        <f t="shared" si="28"/>
        <v>91</v>
      </c>
      <c r="AN65" s="6">
        <v>0</v>
      </c>
      <c r="AO65" s="5">
        <v>0</v>
      </c>
      <c r="AP65" s="6">
        <v>0</v>
      </c>
      <c r="AQ65" s="5">
        <v>0</v>
      </c>
      <c r="AR65" s="6">
        <v>0</v>
      </c>
      <c r="AS65" s="5">
        <v>0</v>
      </c>
      <c r="AT65" s="6">
        <v>0</v>
      </c>
      <c r="AU65" s="5">
        <v>0</v>
      </c>
      <c r="AV65" s="6">
        <v>0</v>
      </c>
      <c r="AW65" s="5">
        <v>0</v>
      </c>
      <c r="AZ65" s="5">
        <v>62</v>
      </c>
      <c r="BA65" s="61">
        <f t="shared" si="13"/>
        <v>0.36399999999999999</v>
      </c>
      <c r="BB65" s="61">
        <f t="shared" si="14"/>
        <v>0.36399999999999999</v>
      </c>
      <c r="BC65" s="61">
        <f t="shared" si="15"/>
        <v>0.36399999999999999</v>
      </c>
      <c r="BD65" s="61">
        <f t="shared" si="16"/>
        <v>0.36399999999999999</v>
      </c>
      <c r="BG65" s="5">
        <v>0.124</v>
      </c>
      <c r="BH65" s="5">
        <v>0.124</v>
      </c>
      <c r="BI65" s="5">
        <v>0.124</v>
      </c>
      <c r="BJ65" s="5">
        <v>0.124</v>
      </c>
      <c r="BL65" s="5"/>
      <c r="BM65" s="61">
        <v>0.24</v>
      </c>
      <c r="BN65" s="61">
        <v>0.24</v>
      </c>
      <c r="BO65" s="61">
        <v>0.24</v>
      </c>
      <c r="BP65" s="61">
        <v>0.24</v>
      </c>
      <c r="BQ65" s="5"/>
      <c r="BR65" s="5"/>
      <c r="BS65" s="5"/>
      <c r="BT65" s="5"/>
    </row>
    <row r="66" spans="3:72" x14ac:dyDescent="0.2">
      <c r="C66" s="5">
        <v>63</v>
      </c>
      <c r="D66" s="5">
        <f t="shared" si="17"/>
        <v>1036</v>
      </c>
      <c r="E66" s="5">
        <f t="shared" si="18"/>
        <v>277</v>
      </c>
      <c r="F66" s="5">
        <f t="shared" si="19"/>
        <v>128</v>
      </c>
      <c r="G66" s="5">
        <f t="shared" si="20"/>
        <v>131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T66" s="5">
        <f t="shared" si="21"/>
        <v>905</v>
      </c>
      <c r="U66" s="5">
        <f t="shared" si="22"/>
        <v>300</v>
      </c>
      <c r="V66" s="5">
        <f t="shared" si="23"/>
        <v>112</v>
      </c>
      <c r="W66" s="5">
        <f t="shared" si="24"/>
        <v>113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J66" s="5">
        <f t="shared" si="25"/>
        <v>837</v>
      </c>
      <c r="AK66" s="5">
        <f t="shared" si="26"/>
        <v>312</v>
      </c>
      <c r="AL66" s="5">
        <f t="shared" si="27"/>
        <v>95</v>
      </c>
      <c r="AM66" s="5">
        <f t="shared" si="28"/>
        <v>91</v>
      </c>
      <c r="AN66" s="6">
        <v>0</v>
      </c>
      <c r="AO66" s="5">
        <v>0</v>
      </c>
      <c r="AP66" s="6">
        <v>0</v>
      </c>
      <c r="AQ66" s="5">
        <v>0</v>
      </c>
      <c r="AR66" s="6">
        <v>0</v>
      </c>
      <c r="AS66" s="5">
        <v>0</v>
      </c>
      <c r="AT66" s="6">
        <v>0</v>
      </c>
      <c r="AU66" s="5">
        <v>0</v>
      </c>
      <c r="AV66" s="6">
        <v>0</v>
      </c>
      <c r="AW66" s="5">
        <v>0</v>
      </c>
      <c r="AZ66" s="5">
        <v>63</v>
      </c>
      <c r="BA66" s="61">
        <f t="shared" si="13"/>
        <v>0.36599999999999999</v>
      </c>
      <c r="BB66" s="61">
        <f t="shared" si="14"/>
        <v>0.36599999999999999</v>
      </c>
      <c r="BC66" s="61">
        <f t="shared" si="15"/>
        <v>0.36599999999999999</v>
      </c>
      <c r="BD66" s="61">
        <f t="shared" si="16"/>
        <v>0.36599999999999999</v>
      </c>
      <c r="BG66" s="5">
        <v>0.126</v>
      </c>
      <c r="BH66" s="5">
        <v>0.126</v>
      </c>
      <c r="BI66" s="5">
        <v>0.126</v>
      </c>
      <c r="BJ66" s="5">
        <v>0.126</v>
      </c>
      <c r="BL66" s="5"/>
      <c r="BM66" s="61">
        <v>0.24</v>
      </c>
      <c r="BN66" s="61">
        <v>0.24</v>
      </c>
      <c r="BO66" s="61">
        <v>0.24</v>
      </c>
      <c r="BP66" s="61">
        <v>0.24</v>
      </c>
      <c r="BQ66" s="5"/>
      <c r="BR66" s="5"/>
      <c r="BS66" s="5"/>
      <c r="BT66" s="5"/>
    </row>
    <row r="67" spans="3:72" x14ac:dyDescent="0.2">
      <c r="C67" s="5">
        <v>64</v>
      </c>
      <c r="D67" s="5">
        <f t="shared" si="17"/>
        <v>1036</v>
      </c>
      <c r="E67" s="5">
        <f t="shared" si="18"/>
        <v>277</v>
      </c>
      <c r="F67" s="5">
        <f t="shared" si="19"/>
        <v>128</v>
      </c>
      <c r="G67" s="5">
        <f t="shared" si="20"/>
        <v>131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T67" s="5">
        <f t="shared" si="21"/>
        <v>905</v>
      </c>
      <c r="U67" s="5">
        <f t="shared" si="22"/>
        <v>300</v>
      </c>
      <c r="V67" s="5">
        <f t="shared" si="23"/>
        <v>112</v>
      </c>
      <c r="W67" s="5">
        <f t="shared" si="24"/>
        <v>113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J67" s="5">
        <f t="shared" si="25"/>
        <v>837</v>
      </c>
      <c r="AK67" s="5">
        <f t="shared" si="26"/>
        <v>312</v>
      </c>
      <c r="AL67" s="5">
        <f t="shared" si="27"/>
        <v>95</v>
      </c>
      <c r="AM67" s="5">
        <f t="shared" si="28"/>
        <v>91</v>
      </c>
      <c r="AN67" s="6">
        <v>0</v>
      </c>
      <c r="AO67" s="5">
        <v>0</v>
      </c>
      <c r="AP67" s="6">
        <v>0</v>
      </c>
      <c r="AQ67" s="5">
        <v>0</v>
      </c>
      <c r="AR67" s="6">
        <v>0</v>
      </c>
      <c r="AS67" s="5">
        <v>0</v>
      </c>
      <c r="AT67" s="6">
        <v>0</v>
      </c>
      <c r="AU67" s="5">
        <v>0</v>
      </c>
      <c r="AV67" s="6">
        <v>0</v>
      </c>
      <c r="AW67" s="5">
        <v>0</v>
      </c>
      <c r="AZ67" s="5">
        <v>64</v>
      </c>
      <c r="BA67" s="61">
        <f t="shared" si="13"/>
        <v>0.36799999999999999</v>
      </c>
      <c r="BB67" s="61">
        <f t="shared" si="14"/>
        <v>0.36799999999999999</v>
      </c>
      <c r="BC67" s="61">
        <f t="shared" si="15"/>
        <v>0.36799999999999999</v>
      </c>
      <c r="BD67" s="61">
        <f t="shared" si="16"/>
        <v>0.36799999999999999</v>
      </c>
      <c r="BG67" s="5">
        <v>0.128</v>
      </c>
      <c r="BH67" s="5">
        <v>0.128</v>
      </c>
      <c r="BI67" s="5">
        <v>0.128</v>
      </c>
      <c r="BJ67" s="5">
        <v>0.128</v>
      </c>
      <c r="BL67" s="5"/>
      <c r="BM67" s="61">
        <v>0.24</v>
      </c>
      <c r="BN67" s="61">
        <v>0.24</v>
      </c>
      <c r="BO67" s="61">
        <v>0.24</v>
      </c>
      <c r="BP67" s="61">
        <v>0.24</v>
      </c>
      <c r="BQ67" s="5"/>
      <c r="BR67" s="5"/>
      <c r="BS67" s="5"/>
      <c r="BT67" s="5"/>
    </row>
    <row r="68" spans="3:72" x14ac:dyDescent="0.2">
      <c r="C68" s="5">
        <v>65</v>
      </c>
      <c r="D68" s="5">
        <f t="shared" si="17"/>
        <v>1094</v>
      </c>
      <c r="E68" s="5">
        <f t="shared" si="18"/>
        <v>307</v>
      </c>
      <c r="F68" s="5">
        <f t="shared" si="19"/>
        <v>143</v>
      </c>
      <c r="G68" s="5">
        <f t="shared" si="20"/>
        <v>141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T68" s="5">
        <f t="shared" si="21"/>
        <v>954</v>
      </c>
      <c r="U68" s="5">
        <f t="shared" si="22"/>
        <v>330</v>
      </c>
      <c r="V68" s="5">
        <f t="shared" si="23"/>
        <v>123</v>
      </c>
      <c r="W68" s="5">
        <f t="shared" si="24"/>
        <v>121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J68" s="5">
        <f t="shared" si="25"/>
        <v>881</v>
      </c>
      <c r="AK68" s="5">
        <f t="shared" si="26"/>
        <v>344</v>
      </c>
      <c r="AL68" s="5">
        <f t="shared" si="27"/>
        <v>106</v>
      </c>
      <c r="AM68" s="5">
        <f t="shared" si="28"/>
        <v>98</v>
      </c>
      <c r="AN68" s="6">
        <v>0</v>
      </c>
      <c r="AO68" s="5">
        <v>0</v>
      </c>
      <c r="AP68" s="6">
        <v>0</v>
      </c>
      <c r="AQ68" s="5">
        <v>0</v>
      </c>
      <c r="AR68" s="6">
        <v>0</v>
      </c>
      <c r="AS68" s="5">
        <v>0</v>
      </c>
      <c r="AT68" s="6">
        <v>0</v>
      </c>
      <c r="AU68" s="5">
        <v>0</v>
      </c>
      <c r="AV68" s="6">
        <v>0</v>
      </c>
      <c r="AW68" s="5">
        <v>0</v>
      </c>
      <c r="AZ68" s="5">
        <v>65</v>
      </c>
      <c r="BA68" s="61">
        <f t="shared" si="13"/>
        <v>0.39</v>
      </c>
      <c r="BB68" s="61">
        <f t="shared" si="14"/>
        <v>0.39</v>
      </c>
      <c r="BC68" s="61">
        <f t="shared" si="15"/>
        <v>0.39</v>
      </c>
      <c r="BD68" s="61">
        <f t="shared" si="16"/>
        <v>0.39</v>
      </c>
      <c r="BG68" s="5">
        <v>0.13</v>
      </c>
      <c r="BH68" s="5">
        <v>0.13</v>
      </c>
      <c r="BI68" s="5">
        <v>0.13</v>
      </c>
      <c r="BJ68" s="5">
        <v>0.13</v>
      </c>
      <c r="BL68" s="5"/>
      <c r="BM68" s="61">
        <v>0.26</v>
      </c>
      <c r="BN68" s="61">
        <v>0.26</v>
      </c>
      <c r="BO68" s="61">
        <v>0.26</v>
      </c>
      <c r="BP68" s="61">
        <v>0.26</v>
      </c>
      <c r="BQ68" s="5"/>
      <c r="BR68" s="5"/>
      <c r="BS68" s="5"/>
      <c r="BT68" s="5"/>
    </row>
    <row r="69" spans="3:72" x14ac:dyDescent="0.2">
      <c r="C69" s="5">
        <v>66</v>
      </c>
      <c r="D69" s="5">
        <f t="shared" ref="D69:D78" si="29">IFERROR(VLOOKUP($C69,$C$207:$AM$288,D$2,0),D68)</f>
        <v>1094</v>
      </c>
      <c r="E69" s="5">
        <f t="shared" ref="E69:E78" si="30">IFERROR(VLOOKUP($C69,$C$207:$AM$288,E$2,0),E68)</f>
        <v>307</v>
      </c>
      <c r="F69" s="5">
        <f t="shared" ref="F69:F78" si="31">IFERROR(VLOOKUP($C69,$C$207:$AM$288,F$2,0),F68)</f>
        <v>143</v>
      </c>
      <c r="G69" s="5">
        <f t="shared" ref="G69:G78" si="32">IFERROR(VLOOKUP($C69,$C$207:$AM$288,G$2,0),G68)</f>
        <v>141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T69" s="5">
        <f t="shared" ref="T69:T78" si="33">IFERROR(VLOOKUP($C69,$C$207:$AM$288,T$2,0),T68)</f>
        <v>954</v>
      </c>
      <c r="U69" s="5">
        <f t="shared" ref="U69:U78" si="34">IFERROR(VLOOKUP($C69,$C$207:$AM$288,U$2,0),U68)</f>
        <v>330</v>
      </c>
      <c r="V69" s="5">
        <f t="shared" ref="V69:V78" si="35">IFERROR(VLOOKUP($C69,$C$207:$AM$288,V$2,0),V68)</f>
        <v>123</v>
      </c>
      <c r="W69" s="5">
        <f t="shared" ref="W69:W78" si="36">IFERROR(VLOOKUP($C69,$C$207:$AM$288,W$2,0),W68)</f>
        <v>121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J69" s="5">
        <f t="shared" ref="AJ69:AJ78" si="37">IFERROR(VLOOKUP($C69,$C$207:$AM$288,AJ$2,0),AJ68)</f>
        <v>881</v>
      </c>
      <c r="AK69" s="5">
        <f t="shared" ref="AK69:AK78" si="38">IFERROR(VLOOKUP($C69,$C$207:$AM$288,AK$2,0),AK68)</f>
        <v>344</v>
      </c>
      <c r="AL69" s="5">
        <f t="shared" ref="AL69:AL78" si="39">IFERROR(VLOOKUP($C69,$C$207:$AM$288,AL$2,0),AL68)</f>
        <v>106</v>
      </c>
      <c r="AM69" s="5">
        <f t="shared" ref="AM69:AM78" si="40">IFERROR(VLOOKUP($C69,$C$207:$AM$288,AM$2,0),AM68)</f>
        <v>98</v>
      </c>
      <c r="AN69" s="6">
        <v>0</v>
      </c>
      <c r="AO69" s="5">
        <v>0</v>
      </c>
      <c r="AP69" s="6">
        <v>0</v>
      </c>
      <c r="AQ69" s="5">
        <v>0</v>
      </c>
      <c r="AR69" s="6">
        <v>0</v>
      </c>
      <c r="AS69" s="5">
        <v>0</v>
      </c>
      <c r="AT69" s="6">
        <v>0</v>
      </c>
      <c r="AU69" s="5">
        <v>0</v>
      </c>
      <c r="AV69" s="6">
        <v>0</v>
      </c>
      <c r="AW69" s="5">
        <v>0</v>
      </c>
      <c r="AZ69" s="5">
        <v>66</v>
      </c>
      <c r="BA69" s="61">
        <f t="shared" ref="BA69:BA132" si="41">BM69+BG69</f>
        <v>0.39200000000000002</v>
      </c>
      <c r="BB69" s="61">
        <f t="shared" ref="BB69:BB132" si="42">BN69+BH69</f>
        <v>0.39200000000000002</v>
      </c>
      <c r="BC69" s="61">
        <f t="shared" ref="BC69:BC132" si="43">BO69+BI69</f>
        <v>0.39200000000000002</v>
      </c>
      <c r="BD69" s="61">
        <f t="shared" ref="BD69:BD132" si="44">BP69+BJ69</f>
        <v>0.39200000000000002</v>
      </c>
      <c r="BG69" s="5">
        <v>0.13200000000000001</v>
      </c>
      <c r="BH69" s="5">
        <v>0.13200000000000001</v>
      </c>
      <c r="BI69" s="5">
        <v>0.13200000000000001</v>
      </c>
      <c r="BJ69" s="5">
        <v>0.13200000000000001</v>
      </c>
      <c r="BL69" s="5"/>
      <c r="BM69" s="61">
        <v>0.26</v>
      </c>
      <c r="BN69" s="61">
        <v>0.26</v>
      </c>
      <c r="BO69" s="61">
        <v>0.26</v>
      </c>
      <c r="BP69" s="61">
        <v>0.26</v>
      </c>
      <c r="BQ69" s="5"/>
      <c r="BR69" s="5"/>
      <c r="BS69" s="5"/>
      <c r="BT69" s="5"/>
    </row>
    <row r="70" spans="3:72" x14ac:dyDescent="0.2">
      <c r="C70" s="5">
        <v>67</v>
      </c>
      <c r="D70" s="5">
        <f t="shared" si="29"/>
        <v>1094</v>
      </c>
      <c r="E70" s="5">
        <f t="shared" si="30"/>
        <v>307</v>
      </c>
      <c r="F70" s="5">
        <f t="shared" si="31"/>
        <v>143</v>
      </c>
      <c r="G70" s="5">
        <f t="shared" si="32"/>
        <v>141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T70" s="5">
        <f t="shared" si="33"/>
        <v>954</v>
      </c>
      <c r="U70" s="5">
        <f t="shared" si="34"/>
        <v>330</v>
      </c>
      <c r="V70" s="5">
        <f t="shared" si="35"/>
        <v>123</v>
      </c>
      <c r="W70" s="5">
        <f t="shared" si="36"/>
        <v>121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J70" s="5">
        <f t="shared" si="37"/>
        <v>881</v>
      </c>
      <c r="AK70" s="5">
        <f t="shared" si="38"/>
        <v>344</v>
      </c>
      <c r="AL70" s="5">
        <f t="shared" si="39"/>
        <v>106</v>
      </c>
      <c r="AM70" s="5">
        <f t="shared" si="40"/>
        <v>98</v>
      </c>
      <c r="AN70" s="6">
        <v>0</v>
      </c>
      <c r="AO70" s="5">
        <v>0</v>
      </c>
      <c r="AP70" s="6">
        <v>0</v>
      </c>
      <c r="AQ70" s="5">
        <v>0</v>
      </c>
      <c r="AR70" s="6">
        <v>0</v>
      </c>
      <c r="AS70" s="5">
        <v>0</v>
      </c>
      <c r="AT70" s="6">
        <v>0</v>
      </c>
      <c r="AU70" s="5">
        <v>0</v>
      </c>
      <c r="AV70" s="6">
        <v>0</v>
      </c>
      <c r="AW70" s="5">
        <v>0</v>
      </c>
      <c r="AZ70" s="5">
        <v>67</v>
      </c>
      <c r="BA70" s="61">
        <f t="shared" si="41"/>
        <v>0.39400000000000002</v>
      </c>
      <c r="BB70" s="61">
        <f t="shared" si="42"/>
        <v>0.39400000000000002</v>
      </c>
      <c r="BC70" s="61">
        <f t="shared" si="43"/>
        <v>0.39400000000000002</v>
      </c>
      <c r="BD70" s="61">
        <f t="shared" si="44"/>
        <v>0.39400000000000002</v>
      </c>
      <c r="BG70" s="5">
        <v>0.13400000000000001</v>
      </c>
      <c r="BH70" s="5">
        <v>0.13400000000000001</v>
      </c>
      <c r="BI70" s="5">
        <v>0.13400000000000001</v>
      </c>
      <c r="BJ70" s="5">
        <v>0.13400000000000001</v>
      </c>
      <c r="BL70" s="5"/>
      <c r="BM70" s="61">
        <v>0.26</v>
      </c>
      <c r="BN70" s="61">
        <v>0.26</v>
      </c>
      <c r="BO70" s="61">
        <v>0.26</v>
      </c>
      <c r="BP70" s="61">
        <v>0.26</v>
      </c>
      <c r="BQ70" s="5"/>
      <c r="BR70" s="5"/>
      <c r="BS70" s="5"/>
      <c r="BT70" s="5"/>
    </row>
    <row r="71" spans="3:72" x14ac:dyDescent="0.2">
      <c r="C71" s="5">
        <v>68</v>
      </c>
      <c r="D71" s="5">
        <f t="shared" si="29"/>
        <v>1094</v>
      </c>
      <c r="E71" s="5">
        <f t="shared" si="30"/>
        <v>307</v>
      </c>
      <c r="F71" s="5">
        <f t="shared" si="31"/>
        <v>143</v>
      </c>
      <c r="G71" s="5">
        <f t="shared" si="32"/>
        <v>141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T71" s="5">
        <f t="shared" si="33"/>
        <v>954</v>
      </c>
      <c r="U71" s="5">
        <f t="shared" si="34"/>
        <v>330</v>
      </c>
      <c r="V71" s="5">
        <f t="shared" si="35"/>
        <v>123</v>
      </c>
      <c r="W71" s="5">
        <f t="shared" si="36"/>
        <v>121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J71" s="5">
        <f t="shared" si="37"/>
        <v>881</v>
      </c>
      <c r="AK71" s="5">
        <f t="shared" si="38"/>
        <v>344</v>
      </c>
      <c r="AL71" s="5">
        <f t="shared" si="39"/>
        <v>106</v>
      </c>
      <c r="AM71" s="5">
        <f t="shared" si="40"/>
        <v>98</v>
      </c>
      <c r="AN71" s="6">
        <v>0</v>
      </c>
      <c r="AO71" s="5">
        <v>0</v>
      </c>
      <c r="AP71" s="6">
        <v>0</v>
      </c>
      <c r="AQ71" s="5">
        <v>0</v>
      </c>
      <c r="AR71" s="6">
        <v>0</v>
      </c>
      <c r="AS71" s="5">
        <v>0</v>
      </c>
      <c r="AT71" s="6">
        <v>0</v>
      </c>
      <c r="AU71" s="5">
        <v>0</v>
      </c>
      <c r="AV71" s="6">
        <v>0</v>
      </c>
      <c r="AW71" s="5">
        <v>0</v>
      </c>
      <c r="AZ71" s="5">
        <v>68</v>
      </c>
      <c r="BA71" s="61">
        <f t="shared" si="41"/>
        <v>0.39600000000000002</v>
      </c>
      <c r="BB71" s="61">
        <f t="shared" si="42"/>
        <v>0.39600000000000002</v>
      </c>
      <c r="BC71" s="61">
        <f t="shared" si="43"/>
        <v>0.39600000000000002</v>
      </c>
      <c r="BD71" s="61">
        <f t="shared" si="44"/>
        <v>0.39600000000000002</v>
      </c>
      <c r="BG71" s="5">
        <v>0.13600000000000001</v>
      </c>
      <c r="BH71" s="5">
        <v>0.13600000000000001</v>
      </c>
      <c r="BI71" s="5">
        <v>0.13600000000000001</v>
      </c>
      <c r="BJ71" s="5">
        <v>0.13600000000000001</v>
      </c>
      <c r="BL71" s="5"/>
      <c r="BM71" s="61">
        <v>0.26</v>
      </c>
      <c r="BN71" s="61">
        <v>0.26</v>
      </c>
      <c r="BO71" s="61">
        <v>0.26</v>
      </c>
      <c r="BP71" s="61">
        <v>0.26</v>
      </c>
      <c r="BQ71" s="5"/>
      <c r="BR71" s="5"/>
      <c r="BS71" s="5"/>
      <c r="BT71" s="5"/>
    </row>
    <row r="72" spans="3:72" x14ac:dyDescent="0.2">
      <c r="C72" s="5">
        <v>69</v>
      </c>
      <c r="D72" s="5">
        <f t="shared" si="29"/>
        <v>1094</v>
      </c>
      <c r="E72" s="5">
        <f t="shared" si="30"/>
        <v>307</v>
      </c>
      <c r="F72" s="5">
        <f t="shared" si="31"/>
        <v>143</v>
      </c>
      <c r="G72" s="5">
        <f t="shared" si="32"/>
        <v>141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T72" s="5">
        <f t="shared" si="33"/>
        <v>954</v>
      </c>
      <c r="U72" s="5">
        <f t="shared" si="34"/>
        <v>330</v>
      </c>
      <c r="V72" s="5">
        <f t="shared" si="35"/>
        <v>123</v>
      </c>
      <c r="W72" s="5">
        <f t="shared" si="36"/>
        <v>121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J72" s="5">
        <f t="shared" si="37"/>
        <v>881</v>
      </c>
      <c r="AK72" s="5">
        <f t="shared" si="38"/>
        <v>344</v>
      </c>
      <c r="AL72" s="5">
        <f t="shared" si="39"/>
        <v>106</v>
      </c>
      <c r="AM72" s="5">
        <f t="shared" si="40"/>
        <v>98</v>
      </c>
      <c r="AN72" s="6">
        <v>0</v>
      </c>
      <c r="AO72" s="5">
        <v>0</v>
      </c>
      <c r="AP72" s="6">
        <v>0</v>
      </c>
      <c r="AQ72" s="5">
        <v>0</v>
      </c>
      <c r="AR72" s="6">
        <v>0</v>
      </c>
      <c r="AS72" s="5">
        <v>0</v>
      </c>
      <c r="AT72" s="6">
        <v>0</v>
      </c>
      <c r="AU72" s="5">
        <v>0</v>
      </c>
      <c r="AV72" s="6">
        <v>0</v>
      </c>
      <c r="AW72" s="5">
        <v>0</v>
      </c>
      <c r="AZ72" s="5">
        <v>69</v>
      </c>
      <c r="BA72" s="61">
        <f t="shared" si="41"/>
        <v>0.39800000000000002</v>
      </c>
      <c r="BB72" s="61">
        <f t="shared" si="42"/>
        <v>0.39800000000000002</v>
      </c>
      <c r="BC72" s="61">
        <f t="shared" si="43"/>
        <v>0.39800000000000002</v>
      </c>
      <c r="BD72" s="61">
        <f t="shared" si="44"/>
        <v>0.39800000000000002</v>
      </c>
      <c r="BG72" s="5">
        <v>0.13800000000000001</v>
      </c>
      <c r="BH72" s="5">
        <v>0.13800000000000001</v>
      </c>
      <c r="BI72" s="5">
        <v>0.13800000000000001</v>
      </c>
      <c r="BJ72" s="5">
        <v>0.13800000000000001</v>
      </c>
      <c r="BL72" s="5"/>
      <c r="BM72" s="61">
        <v>0.26</v>
      </c>
      <c r="BN72" s="61">
        <v>0.26</v>
      </c>
      <c r="BO72" s="61">
        <v>0.26</v>
      </c>
      <c r="BP72" s="61">
        <v>0.26</v>
      </c>
      <c r="BQ72" s="5"/>
      <c r="BR72" s="5"/>
      <c r="BS72" s="5"/>
      <c r="BT72" s="5"/>
    </row>
    <row r="73" spans="3:72" x14ac:dyDescent="0.2">
      <c r="C73" s="5">
        <v>70</v>
      </c>
      <c r="D73" s="5">
        <f t="shared" si="29"/>
        <v>1208</v>
      </c>
      <c r="E73" s="5">
        <f t="shared" si="30"/>
        <v>329</v>
      </c>
      <c r="F73" s="5">
        <f t="shared" si="31"/>
        <v>154</v>
      </c>
      <c r="G73" s="5">
        <f t="shared" si="32"/>
        <v>155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T73" s="5">
        <f t="shared" si="33"/>
        <v>1056</v>
      </c>
      <c r="U73" s="5">
        <f t="shared" si="34"/>
        <v>353</v>
      </c>
      <c r="V73" s="5">
        <f t="shared" si="35"/>
        <v>133</v>
      </c>
      <c r="W73" s="5">
        <f t="shared" si="36"/>
        <v>133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J73" s="5">
        <f t="shared" si="37"/>
        <v>972</v>
      </c>
      <c r="AK73" s="5">
        <f t="shared" si="38"/>
        <v>368</v>
      </c>
      <c r="AL73" s="5">
        <f t="shared" si="39"/>
        <v>114</v>
      </c>
      <c r="AM73" s="5">
        <f t="shared" si="40"/>
        <v>108</v>
      </c>
      <c r="AN73" s="6">
        <v>0</v>
      </c>
      <c r="AO73" s="5">
        <v>0</v>
      </c>
      <c r="AP73" s="6">
        <v>0</v>
      </c>
      <c r="AQ73" s="5">
        <v>0</v>
      </c>
      <c r="AR73" s="6">
        <v>0</v>
      </c>
      <c r="AS73" s="5">
        <v>0</v>
      </c>
      <c r="AT73" s="6">
        <v>0</v>
      </c>
      <c r="AU73" s="5">
        <v>0</v>
      </c>
      <c r="AV73" s="6">
        <v>0</v>
      </c>
      <c r="AW73" s="5">
        <v>0</v>
      </c>
      <c r="AZ73" s="5">
        <v>70</v>
      </c>
      <c r="BA73" s="61">
        <f t="shared" si="41"/>
        <v>0.42000000000000004</v>
      </c>
      <c r="BB73" s="61">
        <f t="shared" si="42"/>
        <v>0.42000000000000004</v>
      </c>
      <c r="BC73" s="61">
        <f t="shared" si="43"/>
        <v>0.42000000000000004</v>
      </c>
      <c r="BD73" s="61">
        <f t="shared" si="44"/>
        <v>0.42000000000000004</v>
      </c>
      <c r="BG73" s="5">
        <v>0.14000000000000001</v>
      </c>
      <c r="BH73" s="5">
        <v>0.14000000000000001</v>
      </c>
      <c r="BI73" s="5">
        <v>0.14000000000000001</v>
      </c>
      <c r="BJ73" s="5">
        <v>0.14000000000000001</v>
      </c>
      <c r="BL73" s="5"/>
      <c r="BM73" s="61">
        <v>0.28000000000000003</v>
      </c>
      <c r="BN73" s="61">
        <v>0.28000000000000003</v>
      </c>
      <c r="BO73" s="61">
        <v>0.28000000000000003</v>
      </c>
      <c r="BP73" s="61">
        <v>0.28000000000000003</v>
      </c>
      <c r="BQ73" s="5"/>
      <c r="BR73" s="5"/>
      <c r="BS73" s="5"/>
      <c r="BT73" s="5"/>
    </row>
    <row r="74" spans="3:72" x14ac:dyDescent="0.2">
      <c r="C74" s="5">
        <v>71</v>
      </c>
      <c r="D74" s="5">
        <f t="shared" si="29"/>
        <v>1208</v>
      </c>
      <c r="E74" s="5">
        <f t="shared" si="30"/>
        <v>329</v>
      </c>
      <c r="F74" s="5">
        <f t="shared" si="31"/>
        <v>154</v>
      </c>
      <c r="G74" s="5">
        <f t="shared" si="32"/>
        <v>155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T74" s="5">
        <f t="shared" si="33"/>
        <v>1056</v>
      </c>
      <c r="U74" s="5">
        <f t="shared" si="34"/>
        <v>353</v>
      </c>
      <c r="V74" s="5">
        <f t="shared" si="35"/>
        <v>133</v>
      </c>
      <c r="W74" s="5">
        <f t="shared" si="36"/>
        <v>133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J74" s="5">
        <f t="shared" si="37"/>
        <v>972</v>
      </c>
      <c r="AK74" s="5">
        <f t="shared" si="38"/>
        <v>368</v>
      </c>
      <c r="AL74" s="5">
        <f t="shared" si="39"/>
        <v>114</v>
      </c>
      <c r="AM74" s="5">
        <f t="shared" si="40"/>
        <v>108</v>
      </c>
      <c r="AN74" s="6">
        <v>0</v>
      </c>
      <c r="AO74" s="5">
        <v>0</v>
      </c>
      <c r="AP74" s="6">
        <v>0</v>
      </c>
      <c r="AQ74" s="5">
        <v>0</v>
      </c>
      <c r="AR74" s="6">
        <v>0</v>
      </c>
      <c r="AS74" s="5">
        <v>0</v>
      </c>
      <c r="AT74" s="6">
        <v>0</v>
      </c>
      <c r="AU74" s="5">
        <v>0</v>
      </c>
      <c r="AV74" s="6">
        <v>0</v>
      </c>
      <c r="AW74" s="5">
        <v>0</v>
      </c>
      <c r="AZ74" s="5">
        <v>71</v>
      </c>
      <c r="BA74" s="61">
        <f t="shared" si="41"/>
        <v>0.42200000000000004</v>
      </c>
      <c r="BB74" s="61">
        <f t="shared" si="42"/>
        <v>0.42200000000000004</v>
      </c>
      <c r="BC74" s="61">
        <f t="shared" si="43"/>
        <v>0.42200000000000004</v>
      </c>
      <c r="BD74" s="61">
        <f t="shared" si="44"/>
        <v>0.42200000000000004</v>
      </c>
      <c r="BG74" s="5">
        <v>0.14199999999999999</v>
      </c>
      <c r="BH74" s="5">
        <v>0.14199999999999999</v>
      </c>
      <c r="BI74" s="5">
        <v>0.14199999999999999</v>
      </c>
      <c r="BJ74" s="5">
        <v>0.14199999999999999</v>
      </c>
      <c r="BL74" s="5"/>
      <c r="BM74" s="61">
        <v>0.28000000000000003</v>
      </c>
      <c r="BN74" s="61">
        <v>0.28000000000000003</v>
      </c>
      <c r="BO74" s="61">
        <v>0.28000000000000003</v>
      </c>
      <c r="BP74" s="61">
        <v>0.28000000000000003</v>
      </c>
      <c r="BQ74" s="5"/>
      <c r="BR74" s="5"/>
      <c r="BS74" s="5"/>
      <c r="BT74" s="5"/>
    </row>
    <row r="75" spans="3:72" x14ac:dyDescent="0.2">
      <c r="C75" s="5">
        <v>72</v>
      </c>
      <c r="D75" s="5">
        <f t="shared" si="29"/>
        <v>1208</v>
      </c>
      <c r="E75" s="5">
        <f t="shared" si="30"/>
        <v>329</v>
      </c>
      <c r="F75" s="5">
        <f t="shared" si="31"/>
        <v>154</v>
      </c>
      <c r="G75" s="5">
        <f t="shared" si="32"/>
        <v>155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T75" s="5">
        <f t="shared" si="33"/>
        <v>1056</v>
      </c>
      <c r="U75" s="5">
        <f t="shared" si="34"/>
        <v>353</v>
      </c>
      <c r="V75" s="5">
        <f t="shared" si="35"/>
        <v>133</v>
      </c>
      <c r="W75" s="5">
        <f t="shared" si="36"/>
        <v>133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J75" s="5">
        <f t="shared" si="37"/>
        <v>972</v>
      </c>
      <c r="AK75" s="5">
        <f t="shared" si="38"/>
        <v>368</v>
      </c>
      <c r="AL75" s="5">
        <f t="shared" si="39"/>
        <v>114</v>
      </c>
      <c r="AM75" s="5">
        <f t="shared" si="40"/>
        <v>108</v>
      </c>
      <c r="AN75" s="6">
        <v>0</v>
      </c>
      <c r="AO75" s="5">
        <v>0</v>
      </c>
      <c r="AP75" s="6">
        <v>0</v>
      </c>
      <c r="AQ75" s="5">
        <v>0</v>
      </c>
      <c r="AR75" s="6">
        <v>0</v>
      </c>
      <c r="AS75" s="5">
        <v>0</v>
      </c>
      <c r="AT75" s="6">
        <v>0</v>
      </c>
      <c r="AU75" s="5">
        <v>0</v>
      </c>
      <c r="AV75" s="6">
        <v>0</v>
      </c>
      <c r="AW75" s="5">
        <v>0</v>
      </c>
      <c r="AZ75" s="5">
        <v>72</v>
      </c>
      <c r="BA75" s="61">
        <f t="shared" si="41"/>
        <v>0.42400000000000004</v>
      </c>
      <c r="BB75" s="61">
        <f t="shared" si="42"/>
        <v>0.42400000000000004</v>
      </c>
      <c r="BC75" s="61">
        <f t="shared" si="43"/>
        <v>0.42400000000000004</v>
      </c>
      <c r="BD75" s="61">
        <f t="shared" si="44"/>
        <v>0.42400000000000004</v>
      </c>
      <c r="BG75" s="5">
        <v>0.14400000000000002</v>
      </c>
      <c r="BH75" s="5">
        <v>0.14400000000000002</v>
      </c>
      <c r="BI75" s="5">
        <v>0.14400000000000002</v>
      </c>
      <c r="BJ75" s="5">
        <v>0.14400000000000002</v>
      </c>
      <c r="BL75" s="5"/>
      <c r="BM75" s="61">
        <v>0.28000000000000003</v>
      </c>
      <c r="BN75" s="61">
        <v>0.28000000000000003</v>
      </c>
      <c r="BO75" s="61">
        <v>0.28000000000000003</v>
      </c>
      <c r="BP75" s="61">
        <v>0.28000000000000003</v>
      </c>
      <c r="BQ75" s="5"/>
      <c r="BR75" s="5"/>
      <c r="BS75" s="5"/>
      <c r="BT75" s="5"/>
    </row>
    <row r="76" spans="3:72" x14ac:dyDescent="0.2">
      <c r="C76" s="5">
        <v>73</v>
      </c>
      <c r="D76" s="5">
        <f t="shared" si="29"/>
        <v>1208</v>
      </c>
      <c r="E76" s="5">
        <f t="shared" si="30"/>
        <v>329</v>
      </c>
      <c r="F76" s="5">
        <f t="shared" si="31"/>
        <v>154</v>
      </c>
      <c r="G76" s="5">
        <f t="shared" si="32"/>
        <v>155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T76" s="5">
        <f t="shared" si="33"/>
        <v>1056</v>
      </c>
      <c r="U76" s="5">
        <f t="shared" si="34"/>
        <v>353</v>
      </c>
      <c r="V76" s="5">
        <f t="shared" si="35"/>
        <v>133</v>
      </c>
      <c r="W76" s="5">
        <f t="shared" si="36"/>
        <v>133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J76" s="5">
        <f t="shared" si="37"/>
        <v>972</v>
      </c>
      <c r="AK76" s="5">
        <f t="shared" si="38"/>
        <v>368</v>
      </c>
      <c r="AL76" s="5">
        <f t="shared" si="39"/>
        <v>114</v>
      </c>
      <c r="AM76" s="5">
        <f t="shared" si="40"/>
        <v>108</v>
      </c>
      <c r="AN76" s="6">
        <v>0</v>
      </c>
      <c r="AO76" s="5">
        <v>0</v>
      </c>
      <c r="AP76" s="6">
        <v>0</v>
      </c>
      <c r="AQ76" s="5">
        <v>0</v>
      </c>
      <c r="AR76" s="6">
        <v>0</v>
      </c>
      <c r="AS76" s="5">
        <v>0</v>
      </c>
      <c r="AT76" s="6">
        <v>0</v>
      </c>
      <c r="AU76" s="5">
        <v>0</v>
      </c>
      <c r="AV76" s="6">
        <v>0</v>
      </c>
      <c r="AW76" s="5">
        <v>0</v>
      </c>
      <c r="AZ76" s="5">
        <v>73</v>
      </c>
      <c r="BA76" s="61">
        <f t="shared" si="41"/>
        <v>0.42600000000000005</v>
      </c>
      <c r="BB76" s="61">
        <f t="shared" si="42"/>
        <v>0.42600000000000005</v>
      </c>
      <c r="BC76" s="61">
        <f t="shared" si="43"/>
        <v>0.42600000000000005</v>
      </c>
      <c r="BD76" s="61">
        <f t="shared" si="44"/>
        <v>0.42600000000000005</v>
      </c>
      <c r="BG76" s="5">
        <v>0.14599999999999999</v>
      </c>
      <c r="BH76" s="5">
        <v>0.14599999999999999</v>
      </c>
      <c r="BI76" s="5">
        <v>0.14599999999999999</v>
      </c>
      <c r="BJ76" s="5">
        <v>0.14599999999999999</v>
      </c>
      <c r="BL76" s="5"/>
      <c r="BM76" s="61">
        <v>0.28000000000000003</v>
      </c>
      <c r="BN76" s="61">
        <v>0.28000000000000003</v>
      </c>
      <c r="BO76" s="61">
        <v>0.28000000000000003</v>
      </c>
      <c r="BP76" s="61">
        <v>0.28000000000000003</v>
      </c>
      <c r="BQ76" s="5"/>
      <c r="BR76" s="5"/>
      <c r="BS76" s="5"/>
      <c r="BT76" s="5"/>
    </row>
    <row r="77" spans="3:72" x14ac:dyDescent="0.2">
      <c r="C77" s="5">
        <v>74</v>
      </c>
      <c r="D77" s="5">
        <f t="shared" si="29"/>
        <v>1208</v>
      </c>
      <c r="E77" s="5">
        <f t="shared" si="30"/>
        <v>329</v>
      </c>
      <c r="F77" s="5">
        <f t="shared" si="31"/>
        <v>154</v>
      </c>
      <c r="G77" s="5">
        <f t="shared" si="32"/>
        <v>155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T77" s="5">
        <f t="shared" si="33"/>
        <v>1056</v>
      </c>
      <c r="U77" s="5">
        <f t="shared" si="34"/>
        <v>353</v>
      </c>
      <c r="V77" s="5">
        <f t="shared" si="35"/>
        <v>133</v>
      </c>
      <c r="W77" s="5">
        <f t="shared" si="36"/>
        <v>133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J77" s="5">
        <f t="shared" si="37"/>
        <v>972</v>
      </c>
      <c r="AK77" s="5">
        <f t="shared" si="38"/>
        <v>368</v>
      </c>
      <c r="AL77" s="5">
        <f t="shared" si="39"/>
        <v>114</v>
      </c>
      <c r="AM77" s="5">
        <f t="shared" si="40"/>
        <v>108</v>
      </c>
      <c r="AN77" s="6">
        <v>0</v>
      </c>
      <c r="AO77" s="5">
        <v>0</v>
      </c>
      <c r="AP77" s="6">
        <v>0</v>
      </c>
      <c r="AQ77" s="5">
        <v>0</v>
      </c>
      <c r="AR77" s="6">
        <v>0</v>
      </c>
      <c r="AS77" s="5">
        <v>0</v>
      </c>
      <c r="AT77" s="6">
        <v>0</v>
      </c>
      <c r="AU77" s="5">
        <v>0</v>
      </c>
      <c r="AV77" s="6">
        <v>0</v>
      </c>
      <c r="AW77" s="5">
        <v>0</v>
      </c>
      <c r="AZ77" s="5">
        <v>74</v>
      </c>
      <c r="BA77" s="61">
        <f t="shared" si="41"/>
        <v>0.42800000000000005</v>
      </c>
      <c r="BB77" s="61">
        <f t="shared" si="42"/>
        <v>0.42800000000000005</v>
      </c>
      <c r="BC77" s="61">
        <f t="shared" si="43"/>
        <v>0.42800000000000005</v>
      </c>
      <c r="BD77" s="61">
        <f t="shared" si="44"/>
        <v>0.42800000000000005</v>
      </c>
      <c r="BG77" s="5">
        <v>0.14800000000000002</v>
      </c>
      <c r="BH77" s="5">
        <v>0.14800000000000002</v>
      </c>
      <c r="BI77" s="5">
        <v>0.14800000000000002</v>
      </c>
      <c r="BJ77" s="5">
        <v>0.14800000000000002</v>
      </c>
      <c r="BL77" s="5"/>
      <c r="BM77" s="61">
        <v>0.28000000000000003</v>
      </c>
      <c r="BN77" s="61">
        <v>0.28000000000000003</v>
      </c>
      <c r="BO77" s="61">
        <v>0.28000000000000003</v>
      </c>
      <c r="BP77" s="61">
        <v>0.28000000000000003</v>
      </c>
      <c r="BQ77" s="5"/>
      <c r="BR77" s="5"/>
      <c r="BS77" s="5"/>
      <c r="BT77" s="5"/>
    </row>
    <row r="78" spans="3:72" x14ac:dyDescent="0.2">
      <c r="C78" s="5">
        <v>75</v>
      </c>
      <c r="D78" s="5">
        <f t="shared" si="29"/>
        <v>1329</v>
      </c>
      <c r="E78" s="5">
        <f t="shared" si="30"/>
        <v>363</v>
      </c>
      <c r="F78" s="5">
        <f t="shared" si="31"/>
        <v>162</v>
      </c>
      <c r="G78" s="5">
        <f t="shared" si="32"/>
        <v>165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T78" s="5">
        <f t="shared" si="33"/>
        <v>1162</v>
      </c>
      <c r="U78" s="5">
        <f t="shared" si="34"/>
        <v>386</v>
      </c>
      <c r="V78" s="5">
        <f t="shared" si="35"/>
        <v>139</v>
      </c>
      <c r="W78" s="5">
        <f t="shared" si="36"/>
        <v>141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J78" s="5">
        <f t="shared" si="37"/>
        <v>1066</v>
      </c>
      <c r="AK78" s="5">
        <f t="shared" si="38"/>
        <v>404</v>
      </c>
      <c r="AL78" s="5">
        <f t="shared" si="39"/>
        <v>119</v>
      </c>
      <c r="AM78" s="5">
        <f t="shared" si="40"/>
        <v>115</v>
      </c>
      <c r="AN78" s="6">
        <v>0</v>
      </c>
      <c r="AO78" s="5">
        <v>0</v>
      </c>
      <c r="AP78" s="6">
        <v>0</v>
      </c>
      <c r="AQ78" s="5">
        <v>0</v>
      </c>
      <c r="AR78" s="6">
        <v>0</v>
      </c>
      <c r="AS78" s="5">
        <v>0</v>
      </c>
      <c r="AT78" s="6">
        <v>0</v>
      </c>
      <c r="AU78" s="5">
        <v>0</v>
      </c>
      <c r="AV78" s="6">
        <v>0</v>
      </c>
      <c r="AW78" s="5">
        <v>0</v>
      </c>
      <c r="AZ78" s="5">
        <v>75</v>
      </c>
      <c r="BA78" s="61">
        <f t="shared" si="41"/>
        <v>0.44999999999999996</v>
      </c>
      <c r="BB78" s="61">
        <f t="shared" si="42"/>
        <v>0.44999999999999996</v>
      </c>
      <c r="BC78" s="61">
        <f t="shared" si="43"/>
        <v>0.44999999999999996</v>
      </c>
      <c r="BD78" s="61">
        <f t="shared" si="44"/>
        <v>0.44999999999999996</v>
      </c>
      <c r="BG78" s="5">
        <v>0.15</v>
      </c>
      <c r="BH78" s="5">
        <v>0.15</v>
      </c>
      <c r="BI78" s="5">
        <v>0.15</v>
      </c>
      <c r="BJ78" s="5">
        <v>0.15</v>
      </c>
      <c r="BL78" s="5"/>
      <c r="BM78" s="61">
        <v>0.3</v>
      </c>
      <c r="BN78" s="61">
        <v>0.3</v>
      </c>
      <c r="BO78" s="61">
        <v>0.3</v>
      </c>
      <c r="BP78" s="61">
        <v>0.3</v>
      </c>
      <c r="BQ78" s="5"/>
      <c r="BR78" s="5"/>
      <c r="BS78" s="5"/>
      <c r="BT78" s="5"/>
    </row>
    <row r="79" spans="3:72" x14ac:dyDescent="0.2">
      <c r="C79" s="5">
        <v>76</v>
      </c>
      <c r="D79" s="5">
        <f>D78</f>
        <v>1329</v>
      </c>
      <c r="E79" s="5">
        <f t="shared" ref="E79:Q79" si="45">E78</f>
        <v>363</v>
      </c>
      <c r="F79" s="5">
        <f t="shared" si="45"/>
        <v>162</v>
      </c>
      <c r="G79" s="5">
        <f t="shared" si="45"/>
        <v>165</v>
      </c>
      <c r="H79" s="5">
        <f t="shared" si="45"/>
        <v>0</v>
      </c>
      <c r="I79" s="5">
        <f t="shared" si="45"/>
        <v>0</v>
      </c>
      <c r="J79" s="5">
        <f t="shared" si="45"/>
        <v>0</v>
      </c>
      <c r="K79" s="5">
        <f t="shared" si="45"/>
        <v>0</v>
      </c>
      <c r="L79" s="5">
        <f t="shared" si="45"/>
        <v>0</v>
      </c>
      <c r="M79" s="5">
        <f t="shared" si="45"/>
        <v>0</v>
      </c>
      <c r="N79" s="5">
        <f t="shared" si="45"/>
        <v>0</v>
      </c>
      <c r="O79" s="5">
        <f t="shared" si="45"/>
        <v>0</v>
      </c>
      <c r="P79" s="5">
        <f t="shared" si="45"/>
        <v>0</v>
      </c>
      <c r="Q79" s="5">
        <f t="shared" si="45"/>
        <v>0</v>
      </c>
      <c r="T79" s="5">
        <f>T78</f>
        <v>1162</v>
      </c>
      <c r="U79" s="5">
        <f t="shared" ref="U79:U142" si="46">U78</f>
        <v>386</v>
      </c>
      <c r="V79" s="5">
        <f t="shared" ref="V79:V142" si="47">V78</f>
        <v>139</v>
      </c>
      <c r="W79" s="5">
        <f t="shared" ref="W79:W142" si="48">W78</f>
        <v>141</v>
      </c>
      <c r="X79" s="5">
        <f t="shared" ref="X79:X142" si="49">X78</f>
        <v>0</v>
      </c>
      <c r="Y79" s="5">
        <f t="shared" ref="Y79:Y142" si="50">Y78</f>
        <v>0</v>
      </c>
      <c r="Z79" s="5">
        <f t="shared" ref="Z79:Z142" si="51">Z78</f>
        <v>0</v>
      </c>
      <c r="AA79" s="5">
        <f t="shared" ref="AA79:AA142" si="52">AA78</f>
        <v>0</v>
      </c>
      <c r="AB79" s="5">
        <f t="shared" ref="AB79:AB142" si="53">AB78</f>
        <v>0</v>
      </c>
      <c r="AC79" s="5">
        <f t="shared" ref="AC79:AC142" si="54">AC78</f>
        <v>0</v>
      </c>
      <c r="AD79" s="5">
        <f t="shared" ref="AD79:AD142" si="55">AD78</f>
        <v>0</v>
      </c>
      <c r="AE79" s="5">
        <f t="shared" ref="AE79:AE142" si="56">AE78</f>
        <v>0</v>
      </c>
      <c r="AF79" s="5">
        <f t="shared" ref="AF79:AF142" si="57">AF78</f>
        <v>0</v>
      </c>
      <c r="AG79" s="5">
        <f t="shared" ref="AG79:AG142" si="58">AG78</f>
        <v>0</v>
      </c>
      <c r="AJ79" s="5">
        <f>AJ78</f>
        <v>1066</v>
      </c>
      <c r="AK79" s="5">
        <f t="shared" ref="AK79:AK142" si="59">AK78</f>
        <v>404</v>
      </c>
      <c r="AL79" s="5">
        <f t="shared" ref="AL79:AL142" si="60">AL78</f>
        <v>119</v>
      </c>
      <c r="AM79" s="5">
        <f t="shared" ref="AM79:AM142" si="61">AM78</f>
        <v>115</v>
      </c>
      <c r="AN79" s="5">
        <f t="shared" ref="AN79:AN142" si="62">AN78</f>
        <v>0</v>
      </c>
      <c r="AO79" s="5">
        <f t="shared" ref="AO79:AO142" si="63">AO78</f>
        <v>0</v>
      </c>
      <c r="AP79" s="5">
        <f t="shared" ref="AP79:AP142" si="64">AP78</f>
        <v>0</v>
      </c>
      <c r="AQ79" s="5">
        <f t="shared" ref="AQ79:AQ142" si="65">AQ78</f>
        <v>0</v>
      </c>
      <c r="AR79" s="5">
        <f t="shared" ref="AR79:AR142" si="66">AR78</f>
        <v>0</v>
      </c>
      <c r="AS79" s="5">
        <f t="shared" ref="AS79:AS142" si="67">AS78</f>
        <v>0</v>
      </c>
      <c r="AT79" s="5">
        <f t="shared" ref="AT79:AT142" si="68">AT78</f>
        <v>0</v>
      </c>
      <c r="AU79" s="5">
        <f t="shared" ref="AU79:AU142" si="69">AU78</f>
        <v>0</v>
      </c>
      <c r="AV79" s="5">
        <f t="shared" ref="AV79:AV142" si="70">AV78</f>
        <v>0</v>
      </c>
      <c r="AW79" s="5">
        <f t="shared" ref="AW79:AW142" si="71">AW78</f>
        <v>0</v>
      </c>
      <c r="AZ79" s="5">
        <v>76</v>
      </c>
      <c r="BA79" s="61">
        <f t="shared" si="41"/>
        <v>0.45199999999999996</v>
      </c>
      <c r="BB79" s="61">
        <f t="shared" si="42"/>
        <v>0.45199999999999996</v>
      </c>
      <c r="BC79" s="61">
        <f t="shared" si="43"/>
        <v>0.45199999999999996</v>
      </c>
      <c r="BD79" s="61">
        <f t="shared" si="44"/>
        <v>0.45199999999999996</v>
      </c>
      <c r="BG79" s="5">
        <v>0.152</v>
      </c>
      <c r="BH79" s="5">
        <v>0.152</v>
      </c>
      <c r="BI79" s="5">
        <v>0.152</v>
      </c>
      <c r="BJ79" s="5">
        <v>0.152</v>
      </c>
      <c r="BL79" s="5"/>
      <c r="BM79" s="61">
        <v>0.3</v>
      </c>
      <c r="BN79" s="61">
        <v>0.3</v>
      </c>
      <c r="BO79" s="61">
        <v>0.3</v>
      </c>
      <c r="BP79" s="61">
        <v>0.3</v>
      </c>
      <c r="BQ79" s="5"/>
      <c r="BR79" s="5"/>
      <c r="BS79" s="5"/>
      <c r="BT79" s="5"/>
    </row>
    <row r="80" spans="3:72" x14ac:dyDescent="0.2">
      <c r="C80" s="5">
        <v>77</v>
      </c>
      <c r="D80" s="5">
        <f t="shared" ref="D80:D143" si="72">D79</f>
        <v>1329</v>
      </c>
      <c r="E80" s="5">
        <f t="shared" ref="E80:E143" si="73">E79</f>
        <v>363</v>
      </c>
      <c r="F80" s="5">
        <f t="shared" ref="F80:F143" si="74">F79</f>
        <v>162</v>
      </c>
      <c r="G80" s="5">
        <f t="shared" ref="G80:G143" si="75">G79</f>
        <v>165</v>
      </c>
      <c r="H80" s="5">
        <f t="shared" ref="H80:H143" si="76">H79</f>
        <v>0</v>
      </c>
      <c r="I80" s="5">
        <f t="shared" ref="I80:I143" si="77">I79</f>
        <v>0</v>
      </c>
      <c r="J80" s="5">
        <f t="shared" ref="J80:J143" si="78">J79</f>
        <v>0</v>
      </c>
      <c r="K80" s="5">
        <f t="shared" ref="K80:K143" si="79">K79</f>
        <v>0</v>
      </c>
      <c r="L80" s="5">
        <f t="shared" ref="L80:L143" si="80">L79</f>
        <v>0</v>
      </c>
      <c r="M80" s="5">
        <f t="shared" ref="M80:M143" si="81">M79</f>
        <v>0</v>
      </c>
      <c r="N80" s="5">
        <f t="shared" ref="N80:N143" si="82">N79</f>
        <v>0</v>
      </c>
      <c r="O80" s="5">
        <f t="shared" ref="O80:O143" si="83">O79</f>
        <v>0</v>
      </c>
      <c r="P80" s="5">
        <f t="shared" ref="P80:P143" si="84">P79</f>
        <v>0</v>
      </c>
      <c r="Q80" s="5">
        <f t="shared" ref="Q80:Q143" si="85">Q79</f>
        <v>0</v>
      </c>
      <c r="T80" s="5">
        <f t="shared" ref="T80:T143" si="86">T79</f>
        <v>1162</v>
      </c>
      <c r="U80" s="5">
        <f t="shared" si="46"/>
        <v>386</v>
      </c>
      <c r="V80" s="5">
        <f t="shared" si="47"/>
        <v>139</v>
      </c>
      <c r="W80" s="5">
        <f t="shared" si="48"/>
        <v>141</v>
      </c>
      <c r="X80" s="5">
        <f t="shared" si="49"/>
        <v>0</v>
      </c>
      <c r="Y80" s="5">
        <f t="shared" si="50"/>
        <v>0</v>
      </c>
      <c r="Z80" s="5">
        <f t="shared" si="51"/>
        <v>0</v>
      </c>
      <c r="AA80" s="5">
        <f t="shared" si="52"/>
        <v>0</v>
      </c>
      <c r="AB80" s="5">
        <f t="shared" si="53"/>
        <v>0</v>
      </c>
      <c r="AC80" s="5">
        <f t="shared" si="54"/>
        <v>0</v>
      </c>
      <c r="AD80" s="5">
        <f t="shared" si="55"/>
        <v>0</v>
      </c>
      <c r="AE80" s="5">
        <f t="shared" si="56"/>
        <v>0</v>
      </c>
      <c r="AF80" s="5">
        <f t="shared" si="57"/>
        <v>0</v>
      </c>
      <c r="AG80" s="5">
        <f t="shared" si="58"/>
        <v>0</v>
      </c>
      <c r="AJ80" s="5">
        <f t="shared" ref="AJ80:AJ143" si="87">AJ79</f>
        <v>1066</v>
      </c>
      <c r="AK80" s="5">
        <f t="shared" si="59"/>
        <v>404</v>
      </c>
      <c r="AL80" s="5">
        <f t="shared" si="60"/>
        <v>119</v>
      </c>
      <c r="AM80" s="5">
        <f t="shared" si="61"/>
        <v>115</v>
      </c>
      <c r="AN80" s="5">
        <f t="shared" si="62"/>
        <v>0</v>
      </c>
      <c r="AO80" s="5">
        <f t="shared" si="63"/>
        <v>0</v>
      </c>
      <c r="AP80" s="5">
        <f t="shared" si="64"/>
        <v>0</v>
      </c>
      <c r="AQ80" s="5">
        <f t="shared" si="65"/>
        <v>0</v>
      </c>
      <c r="AR80" s="5">
        <f t="shared" si="66"/>
        <v>0</v>
      </c>
      <c r="AS80" s="5">
        <f t="shared" si="67"/>
        <v>0</v>
      </c>
      <c r="AT80" s="5">
        <f t="shared" si="68"/>
        <v>0</v>
      </c>
      <c r="AU80" s="5">
        <f t="shared" si="69"/>
        <v>0</v>
      </c>
      <c r="AV80" s="5">
        <f t="shared" si="70"/>
        <v>0</v>
      </c>
      <c r="AW80" s="5">
        <f t="shared" si="71"/>
        <v>0</v>
      </c>
      <c r="AZ80" s="5">
        <v>77</v>
      </c>
      <c r="BA80" s="61">
        <f t="shared" si="41"/>
        <v>0.45399999999999996</v>
      </c>
      <c r="BB80" s="61">
        <f t="shared" si="42"/>
        <v>0.45399999999999996</v>
      </c>
      <c r="BC80" s="61">
        <f t="shared" si="43"/>
        <v>0.45399999999999996</v>
      </c>
      <c r="BD80" s="61">
        <f t="shared" si="44"/>
        <v>0.45399999999999996</v>
      </c>
      <c r="BG80" s="5">
        <v>0.154</v>
      </c>
      <c r="BH80" s="5">
        <v>0.154</v>
      </c>
      <c r="BI80" s="5">
        <v>0.154</v>
      </c>
      <c r="BJ80" s="5">
        <v>0.154</v>
      </c>
      <c r="BL80" s="5"/>
      <c r="BM80" s="61">
        <v>0.3</v>
      </c>
      <c r="BN80" s="61">
        <v>0.3</v>
      </c>
      <c r="BO80" s="61">
        <v>0.3</v>
      </c>
      <c r="BP80" s="61">
        <v>0.3</v>
      </c>
      <c r="BQ80" s="5"/>
      <c r="BR80" s="5"/>
      <c r="BS80" s="5"/>
      <c r="BT80" s="5"/>
    </row>
    <row r="81" spans="3:72" x14ac:dyDescent="0.2">
      <c r="C81" s="5">
        <v>78</v>
      </c>
      <c r="D81" s="5">
        <f t="shared" si="72"/>
        <v>1329</v>
      </c>
      <c r="E81" s="5">
        <f t="shared" si="73"/>
        <v>363</v>
      </c>
      <c r="F81" s="5">
        <f t="shared" si="74"/>
        <v>162</v>
      </c>
      <c r="G81" s="5">
        <f t="shared" si="75"/>
        <v>165</v>
      </c>
      <c r="H81" s="5">
        <f t="shared" si="76"/>
        <v>0</v>
      </c>
      <c r="I81" s="5">
        <f t="shared" si="77"/>
        <v>0</v>
      </c>
      <c r="J81" s="5">
        <f t="shared" si="78"/>
        <v>0</v>
      </c>
      <c r="K81" s="5">
        <f t="shared" si="79"/>
        <v>0</v>
      </c>
      <c r="L81" s="5">
        <f t="shared" si="80"/>
        <v>0</v>
      </c>
      <c r="M81" s="5">
        <f t="shared" si="81"/>
        <v>0</v>
      </c>
      <c r="N81" s="5">
        <f t="shared" si="82"/>
        <v>0</v>
      </c>
      <c r="O81" s="5">
        <f t="shared" si="83"/>
        <v>0</v>
      </c>
      <c r="P81" s="5">
        <f t="shared" si="84"/>
        <v>0</v>
      </c>
      <c r="Q81" s="5">
        <f t="shared" si="85"/>
        <v>0</v>
      </c>
      <c r="T81" s="5">
        <f t="shared" si="86"/>
        <v>1162</v>
      </c>
      <c r="U81" s="5">
        <f t="shared" si="46"/>
        <v>386</v>
      </c>
      <c r="V81" s="5">
        <f t="shared" si="47"/>
        <v>139</v>
      </c>
      <c r="W81" s="5">
        <f t="shared" si="48"/>
        <v>141</v>
      </c>
      <c r="X81" s="5">
        <f t="shared" si="49"/>
        <v>0</v>
      </c>
      <c r="Y81" s="5">
        <f t="shared" si="50"/>
        <v>0</v>
      </c>
      <c r="Z81" s="5">
        <f t="shared" si="51"/>
        <v>0</v>
      </c>
      <c r="AA81" s="5">
        <f t="shared" si="52"/>
        <v>0</v>
      </c>
      <c r="AB81" s="5">
        <f t="shared" si="53"/>
        <v>0</v>
      </c>
      <c r="AC81" s="5">
        <f t="shared" si="54"/>
        <v>0</v>
      </c>
      <c r="AD81" s="5">
        <f t="shared" si="55"/>
        <v>0</v>
      </c>
      <c r="AE81" s="5">
        <f t="shared" si="56"/>
        <v>0</v>
      </c>
      <c r="AF81" s="5">
        <f t="shared" si="57"/>
        <v>0</v>
      </c>
      <c r="AG81" s="5">
        <f t="shared" si="58"/>
        <v>0</v>
      </c>
      <c r="AJ81" s="5">
        <f t="shared" si="87"/>
        <v>1066</v>
      </c>
      <c r="AK81" s="5">
        <f t="shared" si="59"/>
        <v>404</v>
      </c>
      <c r="AL81" s="5">
        <f t="shared" si="60"/>
        <v>119</v>
      </c>
      <c r="AM81" s="5">
        <f t="shared" si="61"/>
        <v>115</v>
      </c>
      <c r="AN81" s="5">
        <f t="shared" si="62"/>
        <v>0</v>
      </c>
      <c r="AO81" s="5">
        <f t="shared" si="63"/>
        <v>0</v>
      </c>
      <c r="AP81" s="5">
        <f t="shared" si="64"/>
        <v>0</v>
      </c>
      <c r="AQ81" s="5">
        <f t="shared" si="65"/>
        <v>0</v>
      </c>
      <c r="AR81" s="5">
        <f t="shared" si="66"/>
        <v>0</v>
      </c>
      <c r="AS81" s="5">
        <f t="shared" si="67"/>
        <v>0</v>
      </c>
      <c r="AT81" s="5">
        <f t="shared" si="68"/>
        <v>0</v>
      </c>
      <c r="AU81" s="5">
        <f t="shared" si="69"/>
        <v>0</v>
      </c>
      <c r="AV81" s="5">
        <f t="shared" si="70"/>
        <v>0</v>
      </c>
      <c r="AW81" s="5">
        <f t="shared" si="71"/>
        <v>0</v>
      </c>
      <c r="AZ81" s="5">
        <v>78</v>
      </c>
      <c r="BA81" s="61">
        <f t="shared" si="41"/>
        <v>0.45599999999999996</v>
      </c>
      <c r="BB81" s="61">
        <f t="shared" si="42"/>
        <v>0.45599999999999996</v>
      </c>
      <c r="BC81" s="61">
        <f t="shared" si="43"/>
        <v>0.45599999999999996</v>
      </c>
      <c r="BD81" s="61">
        <f t="shared" si="44"/>
        <v>0.45599999999999996</v>
      </c>
      <c r="BG81" s="5">
        <v>0.156</v>
      </c>
      <c r="BH81" s="5">
        <v>0.156</v>
      </c>
      <c r="BI81" s="5">
        <v>0.156</v>
      </c>
      <c r="BJ81" s="5">
        <v>0.156</v>
      </c>
      <c r="BL81" s="5"/>
      <c r="BM81" s="61">
        <v>0.3</v>
      </c>
      <c r="BN81" s="61">
        <v>0.3</v>
      </c>
      <c r="BO81" s="61">
        <v>0.3</v>
      </c>
      <c r="BP81" s="61">
        <v>0.3</v>
      </c>
      <c r="BQ81" s="5"/>
      <c r="BR81" s="5"/>
      <c r="BS81" s="5"/>
      <c r="BT81" s="5"/>
    </row>
    <row r="82" spans="3:72" x14ac:dyDescent="0.2">
      <c r="C82" s="5">
        <v>79</v>
      </c>
      <c r="D82" s="5">
        <f t="shared" si="72"/>
        <v>1329</v>
      </c>
      <c r="E82" s="5">
        <f t="shared" si="73"/>
        <v>363</v>
      </c>
      <c r="F82" s="5">
        <f t="shared" si="74"/>
        <v>162</v>
      </c>
      <c r="G82" s="5">
        <f t="shared" si="75"/>
        <v>165</v>
      </c>
      <c r="H82" s="5">
        <f t="shared" si="76"/>
        <v>0</v>
      </c>
      <c r="I82" s="5">
        <f t="shared" si="77"/>
        <v>0</v>
      </c>
      <c r="J82" s="5">
        <f t="shared" si="78"/>
        <v>0</v>
      </c>
      <c r="K82" s="5">
        <f t="shared" si="79"/>
        <v>0</v>
      </c>
      <c r="L82" s="5">
        <f t="shared" si="80"/>
        <v>0</v>
      </c>
      <c r="M82" s="5">
        <f t="shared" si="81"/>
        <v>0</v>
      </c>
      <c r="N82" s="5">
        <f t="shared" si="82"/>
        <v>0</v>
      </c>
      <c r="O82" s="5">
        <f t="shared" si="83"/>
        <v>0</v>
      </c>
      <c r="P82" s="5">
        <f t="shared" si="84"/>
        <v>0</v>
      </c>
      <c r="Q82" s="5">
        <f t="shared" si="85"/>
        <v>0</v>
      </c>
      <c r="T82" s="5">
        <f t="shared" si="86"/>
        <v>1162</v>
      </c>
      <c r="U82" s="5">
        <f t="shared" si="46"/>
        <v>386</v>
      </c>
      <c r="V82" s="5">
        <f t="shared" si="47"/>
        <v>139</v>
      </c>
      <c r="W82" s="5">
        <f t="shared" si="48"/>
        <v>141</v>
      </c>
      <c r="X82" s="5">
        <f t="shared" si="49"/>
        <v>0</v>
      </c>
      <c r="Y82" s="5">
        <f t="shared" si="50"/>
        <v>0</v>
      </c>
      <c r="Z82" s="5">
        <f t="shared" si="51"/>
        <v>0</v>
      </c>
      <c r="AA82" s="5">
        <f t="shared" si="52"/>
        <v>0</v>
      </c>
      <c r="AB82" s="5">
        <f t="shared" si="53"/>
        <v>0</v>
      </c>
      <c r="AC82" s="5">
        <f t="shared" si="54"/>
        <v>0</v>
      </c>
      <c r="AD82" s="5">
        <f t="shared" si="55"/>
        <v>0</v>
      </c>
      <c r="AE82" s="5">
        <f t="shared" si="56"/>
        <v>0</v>
      </c>
      <c r="AF82" s="5">
        <f t="shared" si="57"/>
        <v>0</v>
      </c>
      <c r="AG82" s="5">
        <f t="shared" si="58"/>
        <v>0</v>
      </c>
      <c r="AJ82" s="5">
        <f t="shared" si="87"/>
        <v>1066</v>
      </c>
      <c r="AK82" s="5">
        <f t="shared" si="59"/>
        <v>404</v>
      </c>
      <c r="AL82" s="5">
        <f t="shared" si="60"/>
        <v>119</v>
      </c>
      <c r="AM82" s="5">
        <f t="shared" si="61"/>
        <v>115</v>
      </c>
      <c r="AN82" s="5">
        <f t="shared" si="62"/>
        <v>0</v>
      </c>
      <c r="AO82" s="5">
        <f t="shared" si="63"/>
        <v>0</v>
      </c>
      <c r="AP82" s="5">
        <f t="shared" si="64"/>
        <v>0</v>
      </c>
      <c r="AQ82" s="5">
        <f t="shared" si="65"/>
        <v>0</v>
      </c>
      <c r="AR82" s="5">
        <f t="shared" si="66"/>
        <v>0</v>
      </c>
      <c r="AS82" s="5">
        <f t="shared" si="67"/>
        <v>0</v>
      </c>
      <c r="AT82" s="5">
        <f t="shared" si="68"/>
        <v>0</v>
      </c>
      <c r="AU82" s="5">
        <f t="shared" si="69"/>
        <v>0</v>
      </c>
      <c r="AV82" s="5">
        <f t="shared" si="70"/>
        <v>0</v>
      </c>
      <c r="AW82" s="5">
        <f t="shared" si="71"/>
        <v>0</v>
      </c>
      <c r="AZ82" s="5">
        <v>79</v>
      </c>
      <c r="BA82" s="61">
        <f t="shared" si="41"/>
        <v>0.45799999999999996</v>
      </c>
      <c r="BB82" s="61">
        <f t="shared" si="42"/>
        <v>0.45799999999999996</v>
      </c>
      <c r="BC82" s="61">
        <f t="shared" si="43"/>
        <v>0.45799999999999996</v>
      </c>
      <c r="BD82" s="61">
        <f t="shared" si="44"/>
        <v>0.45799999999999996</v>
      </c>
      <c r="BG82" s="5">
        <v>0.158</v>
      </c>
      <c r="BH82" s="5">
        <v>0.158</v>
      </c>
      <c r="BI82" s="5">
        <v>0.158</v>
      </c>
      <c r="BJ82" s="5">
        <v>0.158</v>
      </c>
      <c r="BL82" s="5"/>
      <c r="BM82" s="61">
        <v>0.3</v>
      </c>
      <c r="BN82" s="61">
        <v>0.3</v>
      </c>
      <c r="BO82" s="61">
        <v>0.3</v>
      </c>
      <c r="BP82" s="61">
        <v>0.3</v>
      </c>
      <c r="BQ82" s="5"/>
      <c r="BR82" s="5"/>
      <c r="BS82" s="5"/>
      <c r="BT82" s="5"/>
    </row>
    <row r="83" spans="3:72" x14ac:dyDescent="0.2">
      <c r="C83" s="5">
        <v>80</v>
      </c>
      <c r="D83" s="5">
        <f t="shared" si="72"/>
        <v>1329</v>
      </c>
      <c r="E83" s="5">
        <f t="shared" si="73"/>
        <v>363</v>
      </c>
      <c r="F83" s="5">
        <f t="shared" si="74"/>
        <v>162</v>
      </c>
      <c r="G83" s="5">
        <f t="shared" si="75"/>
        <v>165</v>
      </c>
      <c r="H83" s="5">
        <f t="shared" si="76"/>
        <v>0</v>
      </c>
      <c r="I83" s="5">
        <f t="shared" si="77"/>
        <v>0</v>
      </c>
      <c r="J83" s="5">
        <f t="shared" si="78"/>
        <v>0</v>
      </c>
      <c r="K83" s="5">
        <f t="shared" si="79"/>
        <v>0</v>
      </c>
      <c r="L83" s="5">
        <f t="shared" si="80"/>
        <v>0</v>
      </c>
      <c r="M83" s="5">
        <f t="shared" si="81"/>
        <v>0</v>
      </c>
      <c r="N83" s="5">
        <f t="shared" si="82"/>
        <v>0</v>
      </c>
      <c r="O83" s="5">
        <f t="shared" si="83"/>
        <v>0</v>
      </c>
      <c r="P83" s="5">
        <f t="shared" si="84"/>
        <v>0</v>
      </c>
      <c r="Q83" s="5">
        <f t="shared" si="85"/>
        <v>0</v>
      </c>
      <c r="T83" s="5">
        <f t="shared" si="86"/>
        <v>1162</v>
      </c>
      <c r="U83" s="5">
        <f t="shared" si="46"/>
        <v>386</v>
      </c>
      <c r="V83" s="5">
        <f t="shared" si="47"/>
        <v>139</v>
      </c>
      <c r="W83" s="5">
        <f t="shared" si="48"/>
        <v>141</v>
      </c>
      <c r="X83" s="5">
        <f t="shared" si="49"/>
        <v>0</v>
      </c>
      <c r="Y83" s="5">
        <f t="shared" si="50"/>
        <v>0</v>
      </c>
      <c r="Z83" s="5">
        <f t="shared" si="51"/>
        <v>0</v>
      </c>
      <c r="AA83" s="5">
        <f t="shared" si="52"/>
        <v>0</v>
      </c>
      <c r="AB83" s="5">
        <f t="shared" si="53"/>
        <v>0</v>
      </c>
      <c r="AC83" s="5">
        <f t="shared" si="54"/>
        <v>0</v>
      </c>
      <c r="AD83" s="5">
        <f t="shared" si="55"/>
        <v>0</v>
      </c>
      <c r="AE83" s="5">
        <f t="shared" si="56"/>
        <v>0</v>
      </c>
      <c r="AF83" s="5">
        <f t="shared" si="57"/>
        <v>0</v>
      </c>
      <c r="AG83" s="5">
        <f t="shared" si="58"/>
        <v>0</v>
      </c>
      <c r="AJ83" s="5">
        <f t="shared" si="87"/>
        <v>1066</v>
      </c>
      <c r="AK83" s="5">
        <f t="shared" si="59"/>
        <v>404</v>
      </c>
      <c r="AL83" s="5">
        <f t="shared" si="60"/>
        <v>119</v>
      </c>
      <c r="AM83" s="5">
        <f t="shared" si="61"/>
        <v>115</v>
      </c>
      <c r="AN83" s="5">
        <f t="shared" si="62"/>
        <v>0</v>
      </c>
      <c r="AO83" s="5">
        <f t="shared" si="63"/>
        <v>0</v>
      </c>
      <c r="AP83" s="5">
        <f t="shared" si="64"/>
        <v>0</v>
      </c>
      <c r="AQ83" s="5">
        <f t="shared" si="65"/>
        <v>0</v>
      </c>
      <c r="AR83" s="5">
        <f t="shared" si="66"/>
        <v>0</v>
      </c>
      <c r="AS83" s="5">
        <f t="shared" si="67"/>
        <v>0</v>
      </c>
      <c r="AT83" s="5">
        <f t="shared" si="68"/>
        <v>0</v>
      </c>
      <c r="AU83" s="5">
        <f t="shared" si="69"/>
        <v>0</v>
      </c>
      <c r="AV83" s="5">
        <f t="shared" si="70"/>
        <v>0</v>
      </c>
      <c r="AW83" s="5">
        <f t="shared" si="71"/>
        <v>0</v>
      </c>
      <c r="AZ83" s="5">
        <v>80</v>
      </c>
      <c r="BA83" s="61">
        <f t="shared" si="41"/>
        <v>0.48</v>
      </c>
      <c r="BB83" s="61">
        <f t="shared" si="42"/>
        <v>0.48</v>
      </c>
      <c r="BC83" s="61">
        <f t="shared" si="43"/>
        <v>0.48</v>
      </c>
      <c r="BD83" s="61">
        <f t="shared" si="44"/>
        <v>0.48</v>
      </c>
      <c r="BG83" s="5">
        <v>0.16</v>
      </c>
      <c r="BH83" s="5">
        <v>0.16</v>
      </c>
      <c r="BI83" s="5">
        <v>0.16</v>
      </c>
      <c r="BJ83" s="5">
        <v>0.16</v>
      </c>
      <c r="BL83" s="5"/>
      <c r="BM83" s="61">
        <v>0.32</v>
      </c>
      <c r="BN83" s="61">
        <v>0.32</v>
      </c>
      <c r="BO83" s="61">
        <v>0.32</v>
      </c>
      <c r="BP83" s="61">
        <v>0.32</v>
      </c>
      <c r="BQ83" s="5"/>
      <c r="BR83" s="5"/>
      <c r="BS83" s="5"/>
      <c r="BT83" s="5"/>
    </row>
    <row r="84" spans="3:72" x14ac:dyDescent="0.2">
      <c r="C84" s="5">
        <v>81</v>
      </c>
      <c r="D84" s="5">
        <f t="shared" si="72"/>
        <v>1329</v>
      </c>
      <c r="E84" s="5">
        <f t="shared" si="73"/>
        <v>363</v>
      </c>
      <c r="F84" s="5">
        <f t="shared" si="74"/>
        <v>162</v>
      </c>
      <c r="G84" s="5">
        <f t="shared" si="75"/>
        <v>165</v>
      </c>
      <c r="H84" s="5">
        <f t="shared" si="76"/>
        <v>0</v>
      </c>
      <c r="I84" s="5">
        <f t="shared" si="77"/>
        <v>0</v>
      </c>
      <c r="J84" s="5">
        <f t="shared" si="78"/>
        <v>0</v>
      </c>
      <c r="K84" s="5">
        <f t="shared" si="79"/>
        <v>0</v>
      </c>
      <c r="L84" s="5">
        <f t="shared" si="80"/>
        <v>0</v>
      </c>
      <c r="M84" s="5">
        <f t="shared" si="81"/>
        <v>0</v>
      </c>
      <c r="N84" s="5">
        <f t="shared" si="82"/>
        <v>0</v>
      </c>
      <c r="O84" s="5">
        <f t="shared" si="83"/>
        <v>0</v>
      </c>
      <c r="P84" s="5">
        <f t="shared" si="84"/>
        <v>0</v>
      </c>
      <c r="Q84" s="5">
        <f t="shared" si="85"/>
        <v>0</v>
      </c>
      <c r="T84" s="5">
        <f t="shared" si="86"/>
        <v>1162</v>
      </c>
      <c r="U84" s="5">
        <f t="shared" si="46"/>
        <v>386</v>
      </c>
      <c r="V84" s="5">
        <f t="shared" si="47"/>
        <v>139</v>
      </c>
      <c r="W84" s="5">
        <f t="shared" si="48"/>
        <v>141</v>
      </c>
      <c r="X84" s="5">
        <f t="shared" si="49"/>
        <v>0</v>
      </c>
      <c r="Y84" s="5">
        <f t="shared" si="50"/>
        <v>0</v>
      </c>
      <c r="Z84" s="5">
        <f t="shared" si="51"/>
        <v>0</v>
      </c>
      <c r="AA84" s="5">
        <f t="shared" si="52"/>
        <v>0</v>
      </c>
      <c r="AB84" s="5">
        <f t="shared" si="53"/>
        <v>0</v>
      </c>
      <c r="AC84" s="5">
        <f t="shared" si="54"/>
        <v>0</v>
      </c>
      <c r="AD84" s="5">
        <f t="shared" si="55"/>
        <v>0</v>
      </c>
      <c r="AE84" s="5">
        <f t="shared" si="56"/>
        <v>0</v>
      </c>
      <c r="AF84" s="5">
        <f t="shared" si="57"/>
        <v>0</v>
      </c>
      <c r="AG84" s="5">
        <f t="shared" si="58"/>
        <v>0</v>
      </c>
      <c r="AJ84" s="5">
        <f t="shared" si="87"/>
        <v>1066</v>
      </c>
      <c r="AK84" s="5">
        <f t="shared" si="59"/>
        <v>404</v>
      </c>
      <c r="AL84" s="5">
        <f t="shared" si="60"/>
        <v>119</v>
      </c>
      <c r="AM84" s="5">
        <f t="shared" si="61"/>
        <v>115</v>
      </c>
      <c r="AN84" s="5">
        <f t="shared" si="62"/>
        <v>0</v>
      </c>
      <c r="AO84" s="5">
        <f t="shared" si="63"/>
        <v>0</v>
      </c>
      <c r="AP84" s="5">
        <f t="shared" si="64"/>
        <v>0</v>
      </c>
      <c r="AQ84" s="5">
        <f t="shared" si="65"/>
        <v>0</v>
      </c>
      <c r="AR84" s="5">
        <f t="shared" si="66"/>
        <v>0</v>
      </c>
      <c r="AS84" s="5">
        <f t="shared" si="67"/>
        <v>0</v>
      </c>
      <c r="AT84" s="5">
        <f t="shared" si="68"/>
        <v>0</v>
      </c>
      <c r="AU84" s="5">
        <f t="shared" si="69"/>
        <v>0</v>
      </c>
      <c r="AV84" s="5">
        <f t="shared" si="70"/>
        <v>0</v>
      </c>
      <c r="AW84" s="5">
        <f t="shared" si="71"/>
        <v>0</v>
      </c>
      <c r="AZ84" s="5">
        <v>81</v>
      </c>
      <c r="BA84" s="61">
        <f t="shared" si="41"/>
        <v>0.48199999999999998</v>
      </c>
      <c r="BB84" s="61">
        <f t="shared" si="42"/>
        <v>0.48199999999999998</v>
      </c>
      <c r="BC84" s="61">
        <f t="shared" si="43"/>
        <v>0.48199999999999998</v>
      </c>
      <c r="BD84" s="61">
        <f t="shared" si="44"/>
        <v>0.48199999999999998</v>
      </c>
      <c r="BG84" s="5">
        <v>0.16200000000000001</v>
      </c>
      <c r="BH84" s="5">
        <v>0.16200000000000001</v>
      </c>
      <c r="BI84" s="5">
        <v>0.16200000000000001</v>
      </c>
      <c r="BJ84" s="5">
        <v>0.16200000000000001</v>
      </c>
      <c r="BL84" s="5"/>
      <c r="BM84" s="61">
        <v>0.32</v>
      </c>
      <c r="BN84" s="61">
        <v>0.32</v>
      </c>
      <c r="BO84" s="61">
        <v>0.32</v>
      </c>
      <c r="BP84" s="61">
        <v>0.32</v>
      </c>
      <c r="BQ84" s="5"/>
      <c r="BR84" s="5"/>
      <c r="BS84" s="5"/>
      <c r="BT84" s="5"/>
    </row>
    <row r="85" spans="3:72" x14ac:dyDescent="0.2">
      <c r="C85" s="5">
        <v>82</v>
      </c>
      <c r="D85" s="5">
        <f t="shared" si="72"/>
        <v>1329</v>
      </c>
      <c r="E85" s="5">
        <f t="shared" si="73"/>
        <v>363</v>
      </c>
      <c r="F85" s="5">
        <f t="shared" si="74"/>
        <v>162</v>
      </c>
      <c r="G85" s="5">
        <f t="shared" si="75"/>
        <v>165</v>
      </c>
      <c r="H85" s="5">
        <f t="shared" si="76"/>
        <v>0</v>
      </c>
      <c r="I85" s="5">
        <f t="shared" si="77"/>
        <v>0</v>
      </c>
      <c r="J85" s="5">
        <f t="shared" si="78"/>
        <v>0</v>
      </c>
      <c r="K85" s="5">
        <f t="shared" si="79"/>
        <v>0</v>
      </c>
      <c r="L85" s="5">
        <f t="shared" si="80"/>
        <v>0</v>
      </c>
      <c r="M85" s="5">
        <f t="shared" si="81"/>
        <v>0</v>
      </c>
      <c r="N85" s="5">
        <f t="shared" si="82"/>
        <v>0</v>
      </c>
      <c r="O85" s="5">
        <f t="shared" si="83"/>
        <v>0</v>
      </c>
      <c r="P85" s="5">
        <f t="shared" si="84"/>
        <v>0</v>
      </c>
      <c r="Q85" s="5">
        <f t="shared" si="85"/>
        <v>0</v>
      </c>
      <c r="T85" s="5">
        <f t="shared" si="86"/>
        <v>1162</v>
      </c>
      <c r="U85" s="5">
        <f t="shared" si="46"/>
        <v>386</v>
      </c>
      <c r="V85" s="5">
        <f t="shared" si="47"/>
        <v>139</v>
      </c>
      <c r="W85" s="5">
        <f t="shared" si="48"/>
        <v>141</v>
      </c>
      <c r="X85" s="5">
        <f t="shared" si="49"/>
        <v>0</v>
      </c>
      <c r="Y85" s="5">
        <f t="shared" si="50"/>
        <v>0</v>
      </c>
      <c r="Z85" s="5">
        <f t="shared" si="51"/>
        <v>0</v>
      </c>
      <c r="AA85" s="5">
        <f t="shared" si="52"/>
        <v>0</v>
      </c>
      <c r="AB85" s="5">
        <f t="shared" si="53"/>
        <v>0</v>
      </c>
      <c r="AC85" s="5">
        <f t="shared" si="54"/>
        <v>0</v>
      </c>
      <c r="AD85" s="5">
        <f t="shared" si="55"/>
        <v>0</v>
      </c>
      <c r="AE85" s="5">
        <f t="shared" si="56"/>
        <v>0</v>
      </c>
      <c r="AF85" s="5">
        <f t="shared" si="57"/>
        <v>0</v>
      </c>
      <c r="AG85" s="5">
        <f t="shared" si="58"/>
        <v>0</v>
      </c>
      <c r="AJ85" s="5">
        <f t="shared" si="87"/>
        <v>1066</v>
      </c>
      <c r="AK85" s="5">
        <f t="shared" si="59"/>
        <v>404</v>
      </c>
      <c r="AL85" s="5">
        <f t="shared" si="60"/>
        <v>119</v>
      </c>
      <c r="AM85" s="5">
        <f t="shared" si="61"/>
        <v>115</v>
      </c>
      <c r="AN85" s="5">
        <f t="shared" si="62"/>
        <v>0</v>
      </c>
      <c r="AO85" s="5">
        <f t="shared" si="63"/>
        <v>0</v>
      </c>
      <c r="AP85" s="5">
        <f t="shared" si="64"/>
        <v>0</v>
      </c>
      <c r="AQ85" s="5">
        <f t="shared" si="65"/>
        <v>0</v>
      </c>
      <c r="AR85" s="5">
        <f t="shared" si="66"/>
        <v>0</v>
      </c>
      <c r="AS85" s="5">
        <f t="shared" si="67"/>
        <v>0</v>
      </c>
      <c r="AT85" s="5">
        <f t="shared" si="68"/>
        <v>0</v>
      </c>
      <c r="AU85" s="5">
        <f t="shared" si="69"/>
        <v>0</v>
      </c>
      <c r="AV85" s="5">
        <f t="shared" si="70"/>
        <v>0</v>
      </c>
      <c r="AW85" s="5">
        <f t="shared" si="71"/>
        <v>0</v>
      </c>
      <c r="AZ85" s="5">
        <v>82</v>
      </c>
      <c r="BA85" s="61">
        <f t="shared" si="41"/>
        <v>0.48399999999999999</v>
      </c>
      <c r="BB85" s="61">
        <f t="shared" si="42"/>
        <v>0.48399999999999999</v>
      </c>
      <c r="BC85" s="61">
        <f t="shared" si="43"/>
        <v>0.48399999999999999</v>
      </c>
      <c r="BD85" s="61">
        <f t="shared" si="44"/>
        <v>0.48399999999999999</v>
      </c>
      <c r="BG85" s="5">
        <v>0.16399999999999998</v>
      </c>
      <c r="BH85" s="5">
        <v>0.16399999999999998</v>
      </c>
      <c r="BI85" s="5">
        <v>0.16399999999999998</v>
      </c>
      <c r="BJ85" s="5">
        <v>0.16399999999999998</v>
      </c>
      <c r="BL85" s="5"/>
      <c r="BM85" s="61">
        <v>0.32</v>
      </c>
      <c r="BN85" s="61">
        <v>0.32</v>
      </c>
      <c r="BO85" s="61">
        <v>0.32</v>
      </c>
      <c r="BP85" s="61">
        <v>0.32</v>
      </c>
      <c r="BQ85" s="5"/>
      <c r="BR85" s="5"/>
      <c r="BS85" s="5"/>
      <c r="BT85" s="5"/>
    </row>
    <row r="86" spans="3:72" x14ac:dyDescent="0.2">
      <c r="C86" s="5">
        <v>83</v>
      </c>
      <c r="D86" s="5">
        <f t="shared" si="72"/>
        <v>1329</v>
      </c>
      <c r="E86" s="5">
        <f t="shared" si="73"/>
        <v>363</v>
      </c>
      <c r="F86" s="5">
        <f t="shared" si="74"/>
        <v>162</v>
      </c>
      <c r="G86" s="5">
        <f t="shared" si="75"/>
        <v>165</v>
      </c>
      <c r="H86" s="5">
        <f t="shared" si="76"/>
        <v>0</v>
      </c>
      <c r="I86" s="5">
        <f t="shared" si="77"/>
        <v>0</v>
      </c>
      <c r="J86" s="5">
        <f t="shared" si="78"/>
        <v>0</v>
      </c>
      <c r="K86" s="5">
        <f t="shared" si="79"/>
        <v>0</v>
      </c>
      <c r="L86" s="5">
        <f t="shared" si="80"/>
        <v>0</v>
      </c>
      <c r="M86" s="5">
        <f t="shared" si="81"/>
        <v>0</v>
      </c>
      <c r="N86" s="5">
        <f t="shared" si="82"/>
        <v>0</v>
      </c>
      <c r="O86" s="5">
        <f t="shared" si="83"/>
        <v>0</v>
      </c>
      <c r="P86" s="5">
        <f t="shared" si="84"/>
        <v>0</v>
      </c>
      <c r="Q86" s="5">
        <f t="shared" si="85"/>
        <v>0</v>
      </c>
      <c r="T86" s="5">
        <f t="shared" si="86"/>
        <v>1162</v>
      </c>
      <c r="U86" s="5">
        <f t="shared" si="46"/>
        <v>386</v>
      </c>
      <c r="V86" s="5">
        <f t="shared" si="47"/>
        <v>139</v>
      </c>
      <c r="W86" s="5">
        <f t="shared" si="48"/>
        <v>141</v>
      </c>
      <c r="X86" s="5">
        <f t="shared" si="49"/>
        <v>0</v>
      </c>
      <c r="Y86" s="5">
        <f t="shared" si="50"/>
        <v>0</v>
      </c>
      <c r="Z86" s="5">
        <f t="shared" si="51"/>
        <v>0</v>
      </c>
      <c r="AA86" s="5">
        <f t="shared" si="52"/>
        <v>0</v>
      </c>
      <c r="AB86" s="5">
        <f t="shared" si="53"/>
        <v>0</v>
      </c>
      <c r="AC86" s="5">
        <f t="shared" si="54"/>
        <v>0</v>
      </c>
      <c r="AD86" s="5">
        <f t="shared" si="55"/>
        <v>0</v>
      </c>
      <c r="AE86" s="5">
        <f t="shared" si="56"/>
        <v>0</v>
      </c>
      <c r="AF86" s="5">
        <f t="shared" si="57"/>
        <v>0</v>
      </c>
      <c r="AG86" s="5">
        <f t="shared" si="58"/>
        <v>0</v>
      </c>
      <c r="AJ86" s="5">
        <f t="shared" si="87"/>
        <v>1066</v>
      </c>
      <c r="AK86" s="5">
        <f t="shared" si="59"/>
        <v>404</v>
      </c>
      <c r="AL86" s="5">
        <f t="shared" si="60"/>
        <v>119</v>
      </c>
      <c r="AM86" s="5">
        <f t="shared" si="61"/>
        <v>115</v>
      </c>
      <c r="AN86" s="5">
        <f t="shared" si="62"/>
        <v>0</v>
      </c>
      <c r="AO86" s="5">
        <f t="shared" si="63"/>
        <v>0</v>
      </c>
      <c r="AP86" s="5">
        <f t="shared" si="64"/>
        <v>0</v>
      </c>
      <c r="AQ86" s="5">
        <f t="shared" si="65"/>
        <v>0</v>
      </c>
      <c r="AR86" s="5">
        <f t="shared" si="66"/>
        <v>0</v>
      </c>
      <c r="AS86" s="5">
        <f t="shared" si="67"/>
        <v>0</v>
      </c>
      <c r="AT86" s="5">
        <f t="shared" si="68"/>
        <v>0</v>
      </c>
      <c r="AU86" s="5">
        <f t="shared" si="69"/>
        <v>0</v>
      </c>
      <c r="AV86" s="5">
        <f t="shared" si="70"/>
        <v>0</v>
      </c>
      <c r="AW86" s="5">
        <f t="shared" si="71"/>
        <v>0</v>
      </c>
      <c r="AZ86" s="5">
        <v>83</v>
      </c>
      <c r="BA86" s="61">
        <f t="shared" si="41"/>
        <v>0.48599999999999999</v>
      </c>
      <c r="BB86" s="61">
        <f t="shared" si="42"/>
        <v>0.48599999999999999</v>
      </c>
      <c r="BC86" s="61">
        <f t="shared" si="43"/>
        <v>0.48599999999999999</v>
      </c>
      <c r="BD86" s="61">
        <f t="shared" si="44"/>
        <v>0.48599999999999999</v>
      </c>
      <c r="BG86" s="5">
        <v>0.16600000000000001</v>
      </c>
      <c r="BH86" s="5">
        <v>0.16600000000000001</v>
      </c>
      <c r="BI86" s="5">
        <v>0.16600000000000001</v>
      </c>
      <c r="BJ86" s="5">
        <v>0.16600000000000001</v>
      </c>
      <c r="BL86" s="5"/>
      <c r="BM86" s="61">
        <v>0.32</v>
      </c>
      <c r="BN86" s="61">
        <v>0.32</v>
      </c>
      <c r="BO86" s="61">
        <v>0.32</v>
      </c>
      <c r="BP86" s="61">
        <v>0.32</v>
      </c>
      <c r="BQ86" s="5"/>
      <c r="BR86" s="5"/>
      <c r="BS86" s="5"/>
      <c r="BT86" s="5"/>
    </row>
    <row r="87" spans="3:72" x14ac:dyDescent="0.2">
      <c r="C87" s="5">
        <v>84</v>
      </c>
      <c r="D87" s="5">
        <f t="shared" si="72"/>
        <v>1329</v>
      </c>
      <c r="E87" s="5">
        <f t="shared" si="73"/>
        <v>363</v>
      </c>
      <c r="F87" s="5">
        <f t="shared" si="74"/>
        <v>162</v>
      </c>
      <c r="G87" s="5">
        <f t="shared" si="75"/>
        <v>165</v>
      </c>
      <c r="H87" s="5">
        <f t="shared" si="76"/>
        <v>0</v>
      </c>
      <c r="I87" s="5">
        <f t="shared" si="77"/>
        <v>0</v>
      </c>
      <c r="J87" s="5">
        <f t="shared" si="78"/>
        <v>0</v>
      </c>
      <c r="K87" s="5">
        <f t="shared" si="79"/>
        <v>0</v>
      </c>
      <c r="L87" s="5">
        <f t="shared" si="80"/>
        <v>0</v>
      </c>
      <c r="M87" s="5">
        <f t="shared" si="81"/>
        <v>0</v>
      </c>
      <c r="N87" s="5">
        <f t="shared" si="82"/>
        <v>0</v>
      </c>
      <c r="O87" s="5">
        <f t="shared" si="83"/>
        <v>0</v>
      </c>
      <c r="P87" s="5">
        <f t="shared" si="84"/>
        <v>0</v>
      </c>
      <c r="Q87" s="5">
        <f t="shared" si="85"/>
        <v>0</v>
      </c>
      <c r="T87" s="5">
        <f t="shared" si="86"/>
        <v>1162</v>
      </c>
      <c r="U87" s="5">
        <f t="shared" si="46"/>
        <v>386</v>
      </c>
      <c r="V87" s="5">
        <f t="shared" si="47"/>
        <v>139</v>
      </c>
      <c r="W87" s="5">
        <f t="shared" si="48"/>
        <v>141</v>
      </c>
      <c r="X87" s="5">
        <f t="shared" si="49"/>
        <v>0</v>
      </c>
      <c r="Y87" s="5">
        <f t="shared" si="50"/>
        <v>0</v>
      </c>
      <c r="Z87" s="5">
        <f t="shared" si="51"/>
        <v>0</v>
      </c>
      <c r="AA87" s="5">
        <f t="shared" si="52"/>
        <v>0</v>
      </c>
      <c r="AB87" s="5">
        <f t="shared" si="53"/>
        <v>0</v>
      </c>
      <c r="AC87" s="5">
        <f t="shared" si="54"/>
        <v>0</v>
      </c>
      <c r="AD87" s="5">
        <f t="shared" si="55"/>
        <v>0</v>
      </c>
      <c r="AE87" s="5">
        <f t="shared" si="56"/>
        <v>0</v>
      </c>
      <c r="AF87" s="5">
        <f t="shared" si="57"/>
        <v>0</v>
      </c>
      <c r="AG87" s="5">
        <f t="shared" si="58"/>
        <v>0</v>
      </c>
      <c r="AJ87" s="5">
        <f t="shared" si="87"/>
        <v>1066</v>
      </c>
      <c r="AK87" s="5">
        <f t="shared" si="59"/>
        <v>404</v>
      </c>
      <c r="AL87" s="5">
        <f t="shared" si="60"/>
        <v>119</v>
      </c>
      <c r="AM87" s="5">
        <f t="shared" si="61"/>
        <v>115</v>
      </c>
      <c r="AN87" s="5">
        <f t="shared" si="62"/>
        <v>0</v>
      </c>
      <c r="AO87" s="5">
        <f t="shared" si="63"/>
        <v>0</v>
      </c>
      <c r="AP87" s="5">
        <f t="shared" si="64"/>
        <v>0</v>
      </c>
      <c r="AQ87" s="5">
        <f t="shared" si="65"/>
        <v>0</v>
      </c>
      <c r="AR87" s="5">
        <f t="shared" si="66"/>
        <v>0</v>
      </c>
      <c r="AS87" s="5">
        <f t="shared" si="67"/>
        <v>0</v>
      </c>
      <c r="AT87" s="5">
        <f t="shared" si="68"/>
        <v>0</v>
      </c>
      <c r="AU87" s="5">
        <f t="shared" si="69"/>
        <v>0</v>
      </c>
      <c r="AV87" s="5">
        <f t="shared" si="70"/>
        <v>0</v>
      </c>
      <c r="AW87" s="5">
        <f t="shared" si="71"/>
        <v>0</v>
      </c>
      <c r="AZ87" s="5">
        <v>84</v>
      </c>
      <c r="BA87" s="61">
        <f t="shared" si="41"/>
        <v>0.48799999999999999</v>
      </c>
      <c r="BB87" s="61">
        <f t="shared" si="42"/>
        <v>0.48799999999999999</v>
      </c>
      <c r="BC87" s="61">
        <f t="shared" si="43"/>
        <v>0.48799999999999999</v>
      </c>
      <c r="BD87" s="61">
        <f t="shared" si="44"/>
        <v>0.48799999999999999</v>
      </c>
      <c r="BG87" s="5">
        <v>0.16800000000000001</v>
      </c>
      <c r="BH87" s="5">
        <v>0.16800000000000001</v>
      </c>
      <c r="BI87" s="5">
        <v>0.16800000000000001</v>
      </c>
      <c r="BJ87" s="5">
        <v>0.16800000000000001</v>
      </c>
      <c r="BL87" s="5"/>
      <c r="BM87" s="61">
        <v>0.32</v>
      </c>
      <c r="BN87" s="61">
        <v>0.32</v>
      </c>
      <c r="BO87" s="61">
        <v>0.32</v>
      </c>
      <c r="BP87" s="61">
        <v>0.32</v>
      </c>
      <c r="BQ87" s="5"/>
      <c r="BR87" s="5"/>
      <c r="BS87" s="5"/>
      <c r="BT87" s="5"/>
    </row>
    <row r="88" spans="3:72" x14ac:dyDescent="0.2">
      <c r="C88" s="5">
        <v>85</v>
      </c>
      <c r="D88" s="5">
        <f t="shared" si="72"/>
        <v>1329</v>
      </c>
      <c r="E88" s="5">
        <f t="shared" si="73"/>
        <v>363</v>
      </c>
      <c r="F88" s="5">
        <f t="shared" si="74"/>
        <v>162</v>
      </c>
      <c r="G88" s="5">
        <f t="shared" si="75"/>
        <v>165</v>
      </c>
      <c r="H88" s="5">
        <f t="shared" si="76"/>
        <v>0</v>
      </c>
      <c r="I88" s="5">
        <f t="shared" si="77"/>
        <v>0</v>
      </c>
      <c r="J88" s="5">
        <f t="shared" si="78"/>
        <v>0</v>
      </c>
      <c r="K88" s="5">
        <f t="shared" si="79"/>
        <v>0</v>
      </c>
      <c r="L88" s="5">
        <f t="shared" si="80"/>
        <v>0</v>
      </c>
      <c r="M88" s="5">
        <f t="shared" si="81"/>
        <v>0</v>
      </c>
      <c r="N88" s="5">
        <f t="shared" si="82"/>
        <v>0</v>
      </c>
      <c r="O88" s="5">
        <f t="shared" si="83"/>
        <v>0</v>
      </c>
      <c r="P88" s="5">
        <f t="shared" si="84"/>
        <v>0</v>
      </c>
      <c r="Q88" s="5">
        <f t="shared" si="85"/>
        <v>0</v>
      </c>
      <c r="T88" s="5">
        <f t="shared" si="86"/>
        <v>1162</v>
      </c>
      <c r="U88" s="5">
        <f t="shared" si="46"/>
        <v>386</v>
      </c>
      <c r="V88" s="5">
        <f t="shared" si="47"/>
        <v>139</v>
      </c>
      <c r="W88" s="5">
        <f t="shared" si="48"/>
        <v>141</v>
      </c>
      <c r="X88" s="5">
        <f t="shared" si="49"/>
        <v>0</v>
      </c>
      <c r="Y88" s="5">
        <f t="shared" si="50"/>
        <v>0</v>
      </c>
      <c r="Z88" s="5">
        <f t="shared" si="51"/>
        <v>0</v>
      </c>
      <c r="AA88" s="5">
        <f t="shared" si="52"/>
        <v>0</v>
      </c>
      <c r="AB88" s="5">
        <f t="shared" si="53"/>
        <v>0</v>
      </c>
      <c r="AC88" s="5">
        <f t="shared" si="54"/>
        <v>0</v>
      </c>
      <c r="AD88" s="5">
        <f t="shared" si="55"/>
        <v>0</v>
      </c>
      <c r="AE88" s="5">
        <f t="shared" si="56"/>
        <v>0</v>
      </c>
      <c r="AF88" s="5">
        <f t="shared" si="57"/>
        <v>0</v>
      </c>
      <c r="AG88" s="5">
        <f t="shared" si="58"/>
        <v>0</v>
      </c>
      <c r="AJ88" s="5">
        <f t="shared" si="87"/>
        <v>1066</v>
      </c>
      <c r="AK88" s="5">
        <f t="shared" si="59"/>
        <v>404</v>
      </c>
      <c r="AL88" s="5">
        <f t="shared" si="60"/>
        <v>119</v>
      </c>
      <c r="AM88" s="5">
        <f t="shared" si="61"/>
        <v>115</v>
      </c>
      <c r="AN88" s="5">
        <f t="shared" si="62"/>
        <v>0</v>
      </c>
      <c r="AO88" s="5">
        <f t="shared" si="63"/>
        <v>0</v>
      </c>
      <c r="AP88" s="5">
        <f t="shared" si="64"/>
        <v>0</v>
      </c>
      <c r="AQ88" s="5">
        <f t="shared" si="65"/>
        <v>0</v>
      </c>
      <c r="AR88" s="5">
        <f t="shared" si="66"/>
        <v>0</v>
      </c>
      <c r="AS88" s="5">
        <f t="shared" si="67"/>
        <v>0</v>
      </c>
      <c r="AT88" s="5">
        <f t="shared" si="68"/>
        <v>0</v>
      </c>
      <c r="AU88" s="5">
        <f t="shared" si="69"/>
        <v>0</v>
      </c>
      <c r="AV88" s="5">
        <f t="shared" si="70"/>
        <v>0</v>
      </c>
      <c r="AW88" s="5">
        <f t="shared" si="71"/>
        <v>0</v>
      </c>
      <c r="AZ88" s="5">
        <v>85</v>
      </c>
      <c r="BA88" s="61">
        <f t="shared" si="41"/>
        <v>0.49</v>
      </c>
      <c r="BB88" s="61">
        <f t="shared" si="42"/>
        <v>0.49</v>
      </c>
      <c r="BC88" s="61">
        <f t="shared" si="43"/>
        <v>0.49</v>
      </c>
      <c r="BD88" s="61">
        <f t="shared" si="44"/>
        <v>0.49</v>
      </c>
      <c r="BG88" s="5">
        <v>0.17</v>
      </c>
      <c r="BH88" s="5">
        <v>0.17</v>
      </c>
      <c r="BI88" s="5">
        <v>0.17</v>
      </c>
      <c r="BJ88" s="5">
        <v>0.17</v>
      </c>
      <c r="BL88" s="5"/>
      <c r="BM88" s="61">
        <v>0.32</v>
      </c>
      <c r="BN88" s="61">
        <v>0.32</v>
      </c>
      <c r="BO88" s="61">
        <v>0.32</v>
      </c>
      <c r="BP88" s="61">
        <v>0.32</v>
      </c>
      <c r="BQ88" s="5"/>
      <c r="BR88" s="5"/>
      <c r="BS88" s="5"/>
      <c r="BT88" s="5"/>
    </row>
    <row r="89" spans="3:72" x14ac:dyDescent="0.2">
      <c r="C89" s="5">
        <v>86</v>
      </c>
      <c r="D89" s="5">
        <f t="shared" si="72"/>
        <v>1329</v>
      </c>
      <c r="E89" s="5">
        <f t="shared" si="73"/>
        <v>363</v>
      </c>
      <c r="F89" s="5">
        <f t="shared" si="74"/>
        <v>162</v>
      </c>
      <c r="G89" s="5">
        <f t="shared" si="75"/>
        <v>165</v>
      </c>
      <c r="H89" s="5">
        <f t="shared" si="76"/>
        <v>0</v>
      </c>
      <c r="I89" s="5">
        <f t="shared" si="77"/>
        <v>0</v>
      </c>
      <c r="J89" s="5">
        <f t="shared" si="78"/>
        <v>0</v>
      </c>
      <c r="K89" s="5">
        <f t="shared" si="79"/>
        <v>0</v>
      </c>
      <c r="L89" s="5">
        <f t="shared" si="80"/>
        <v>0</v>
      </c>
      <c r="M89" s="5">
        <f t="shared" si="81"/>
        <v>0</v>
      </c>
      <c r="N89" s="5">
        <f t="shared" si="82"/>
        <v>0</v>
      </c>
      <c r="O89" s="5">
        <f t="shared" si="83"/>
        <v>0</v>
      </c>
      <c r="P89" s="5">
        <f t="shared" si="84"/>
        <v>0</v>
      </c>
      <c r="Q89" s="5">
        <f t="shared" si="85"/>
        <v>0</v>
      </c>
      <c r="T89" s="5">
        <f t="shared" si="86"/>
        <v>1162</v>
      </c>
      <c r="U89" s="5">
        <f t="shared" si="46"/>
        <v>386</v>
      </c>
      <c r="V89" s="5">
        <f t="shared" si="47"/>
        <v>139</v>
      </c>
      <c r="W89" s="5">
        <f t="shared" si="48"/>
        <v>141</v>
      </c>
      <c r="X89" s="5">
        <f t="shared" si="49"/>
        <v>0</v>
      </c>
      <c r="Y89" s="5">
        <f t="shared" si="50"/>
        <v>0</v>
      </c>
      <c r="Z89" s="5">
        <f t="shared" si="51"/>
        <v>0</v>
      </c>
      <c r="AA89" s="5">
        <f t="shared" si="52"/>
        <v>0</v>
      </c>
      <c r="AB89" s="5">
        <f t="shared" si="53"/>
        <v>0</v>
      </c>
      <c r="AC89" s="5">
        <f t="shared" si="54"/>
        <v>0</v>
      </c>
      <c r="AD89" s="5">
        <f t="shared" si="55"/>
        <v>0</v>
      </c>
      <c r="AE89" s="5">
        <f t="shared" si="56"/>
        <v>0</v>
      </c>
      <c r="AF89" s="5">
        <f t="shared" si="57"/>
        <v>0</v>
      </c>
      <c r="AG89" s="5">
        <f t="shared" si="58"/>
        <v>0</v>
      </c>
      <c r="AJ89" s="5">
        <f t="shared" si="87"/>
        <v>1066</v>
      </c>
      <c r="AK89" s="5">
        <f t="shared" si="59"/>
        <v>404</v>
      </c>
      <c r="AL89" s="5">
        <f t="shared" si="60"/>
        <v>119</v>
      </c>
      <c r="AM89" s="5">
        <f t="shared" si="61"/>
        <v>115</v>
      </c>
      <c r="AN89" s="5">
        <f t="shared" si="62"/>
        <v>0</v>
      </c>
      <c r="AO89" s="5">
        <f t="shared" si="63"/>
        <v>0</v>
      </c>
      <c r="AP89" s="5">
        <f t="shared" si="64"/>
        <v>0</v>
      </c>
      <c r="AQ89" s="5">
        <f t="shared" si="65"/>
        <v>0</v>
      </c>
      <c r="AR89" s="5">
        <f t="shared" si="66"/>
        <v>0</v>
      </c>
      <c r="AS89" s="5">
        <f t="shared" si="67"/>
        <v>0</v>
      </c>
      <c r="AT89" s="5">
        <f t="shared" si="68"/>
        <v>0</v>
      </c>
      <c r="AU89" s="5">
        <f t="shared" si="69"/>
        <v>0</v>
      </c>
      <c r="AV89" s="5">
        <f t="shared" si="70"/>
        <v>0</v>
      </c>
      <c r="AW89" s="5">
        <f t="shared" si="71"/>
        <v>0</v>
      </c>
      <c r="AZ89" s="58">
        <v>86</v>
      </c>
      <c r="BA89" s="61">
        <f t="shared" si="41"/>
        <v>0.49</v>
      </c>
      <c r="BB89" s="61">
        <f t="shared" si="42"/>
        <v>0.49</v>
      </c>
      <c r="BC89" s="61">
        <f t="shared" si="43"/>
        <v>0.49</v>
      </c>
      <c r="BD89" s="61">
        <f t="shared" si="44"/>
        <v>0.49</v>
      </c>
      <c r="BG89" s="5">
        <v>0.17</v>
      </c>
      <c r="BH89" s="58">
        <v>0.17</v>
      </c>
      <c r="BI89" s="58">
        <v>0.17</v>
      </c>
      <c r="BJ89" s="58">
        <v>0.17</v>
      </c>
      <c r="BL89" s="5"/>
      <c r="BM89" s="61">
        <v>0.32</v>
      </c>
      <c r="BN89" s="61">
        <v>0.32</v>
      </c>
      <c r="BO89" s="61">
        <v>0.32</v>
      </c>
      <c r="BP89" s="61">
        <v>0.32</v>
      </c>
      <c r="BQ89" s="5"/>
      <c r="BR89" s="5"/>
      <c r="BS89" s="5"/>
      <c r="BT89" s="5"/>
    </row>
    <row r="90" spans="3:72" x14ac:dyDescent="0.2">
      <c r="C90" s="5">
        <v>87</v>
      </c>
      <c r="D90" s="5">
        <f t="shared" si="72"/>
        <v>1329</v>
      </c>
      <c r="E90" s="5">
        <f t="shared" si="73"/>
        <v>363</v>
      </c>
      <c r="F90" s="5">
        <f t="shared" si="74"/>
        <v>162</v>
      </c>
      <c r="G90" s="5">
        <f t="shared" si="75"/>
        <v>165</v>
      </c>
      <c r="H90" s="5">
        <f t="shared" si="76"/>
        <v>0</v>
      </c>
      <c r="I90" s="5">
        <f t="shared" si="77"/>
        <v>0</v>
      </c>
      <c r="J90" s="5">
        <f t="shared" si="78"/>
        <v>0</v>
      </c>
      <c r="K90" s="5">
        <f t="shared" si="79"/>
        <v>0</v>
      </c>
      <c r="L90" s="5">
        <f t="shared" si="80"/>
        <v>0</v>
      </c>
      <c r="M90" s="5">
        <f t="shared" si="81"/>
        <v>0</v>
      </c>
      <c r="N90" s="5">
        <f t="shared" si="82"/>
        <v>0</v>
      </c>
      <c r="O90" s="5">
        <f t="shared" si="83"/>
        <v>0</v>
      </c>
      <c r="P90" s="5">
        <f t="shared" si="84"/>
        <v>0</v>
      </c>
      <c r="Q90" s="5">
        <f t="shared" si="85"/>
        <v>0</v>
      </c>
      <c r="T90" s="5">
        <f t="shared" si="86"/>
        <v>1162</v>
      </c>
      <c r="U90" s="5">
        <f t="shared" si="46"/>
        <v>386</v>
      </c>
      <c r="V90" s="5">
        <f t="shared" si="47"/>
        <v>139</v>
      </c>
      <c r="W90" s="5">
        <f t="shared" si="48"/>
        <v>141</v>
      </c>
      <c r="X90" s="5">
        <f t="shared" si="49"/>
        <v>0</v>
      </c>
      <c r="Y90" s="5">
        <f t="shared" si="50"/>
        <v>0</v>
      </c>
      <c r="Z90" s="5">
        <f t="shared" si="51"/>
        <v>0</v>
      </c>
      <c r="AA90" s="5">
        <f t="shared" si="52"/>
        <v>0</v>
      </c>
      <c r="AB90" s="5">
        <f t="shared" si="53"/>
        <v>0</v>
      </c>
      <c r="AC90" s="5">
        <f t="shared" si="54"/>
        <v>0</v>
      </c>
      <c r="AD90" s="5">
        <f t="shared" si="55"/>
        <v>0</v>
      </c>
      <c r="AE90" s="5">
        <f t="shared" si="56"/>
        <v>0</v>
      </c>
      <c r="AF90" s="5">
        <f t="shared" si="57"/>
        <v>0</v>
      </c>
      <c r="AG90" s="5">
        <f t="shared" si="58"/>
        <v>0</v>
      </c>
      <c r="AJ90" s="5">
        <f t="shared" si="87"/>
        <v>1066</v>
      </c>
      <c r="AK90" s="5">
        <f t="shared" si="59"/>
        <v>404</v>
      </c>
      <c r="AL90" s="5">
        <f t="shared" si="60"/>
        <v>119</v>
      </c>
      <c r="AM90" s="5">
        <f t="shared" si="61"/>
        <v>115</v>
      </c>
      <c r="AN90" s="5">
        <f t="shared" si="62"/>
        <v>0</v>
      </c>
      <c r="AO90" s="5">
        <f t="shared" si="63"/>
        <v>0</v>
      </c>
      <c r="AP90" s="5">
        <f t="shared" si="64"/>
        <v>0</v>
      </c>
      <c r="AQ90" s="5">
        <f t="shared" si="65"/>
        <v>0</v>
      </c>
      <c r="AR90" s="5">
        <f t="shared" si="66"/>
        <v>0</v>
      </c>
      <c r="AS90" s="5">
        <f t="shared" si="67"/>
        <v>0</v>
      </c>
      <c r="AT90" s="5">
        <f t="shared" si="68"/>
        <v>0</v>
      </c>
      <c r="AU90" s="5">
        <f t="shared" si="69"/>
        <v>0</v>
      </c>
      <c r="AV90" s="5">
        <f t="shared" si="70"/>
        <v>0</v>
      </c>
      <c r="AW90" s="5">
        <f t="shared" si="71"/>
        <v>0</v>
      </c>
      <c r="AZ90" s="58">
        <v>87</v>
      </c>
      <c r="BA90" s="61">
        <f t="shared" si="41"/>
        <v>0.49</v>
      </c>
      <c r="BB90" s="61">
        <f t="shared" si="42"/>
        <v>0.49</v>
      </c>
      <c r="BC90" s="61">
        <f t="shared" si="43"/>
        <v>0.49</v>
      </c>
      <c r="BD90" s="61">
        <f t="shared" si="44"/>
        <v>0.49</v>
      </c>
      <c r="BG90" s="58">
        <v>0.17</v>
      </c>
      <c r="BH90" s="58">
        <v>0.17</v>
      </c>
      <c r="BI90" s="58">
        <v>0.17</v>
      </c>
      <c r="BJ90" s="58">
        <v>0.17</v>
      </c>
      <c r="BL90" s="5"/>
      <c r="BM90" s="61">
        <v>0.32</v>
      </c>
      <c r="BN90" s="61">
        <v>0.32</v>
      </c>
      <c r="BO90" s="61">
        <v>0.32</v>
      </c>
      <c r="BP90" s="61">
        <v>0.32</v>
      </c>
      <c r="BQ90" s="5"/>
      <c r="BR90" s="5"/>
      <c r="BS90" s="5"/>
      <c r="BT90" s="5"/>
    </row>
    <row r="91" spans="3:72" x14ac:dyDescent="0.2">
      <c r="C91" s="5">
        <v>88</v>
      </c>
      <c r="D91" s="5">
        <f t="shared" si="72"/>
        <v>1329</v>
      </c>
      <c r="E91" s="5">
        <f t="shared" si="73"/>
        <v>363</v>
      </c>
      <c r="F91" s="5">
        <f t="shared" si="74"/>
        <v>162</v>
      </c>
      <c r="G91" s="5">
        <f t="shared" si="75"/>
        <v>165</v>
      </c>
      <c r="H91" s="5">
        <f t="shared" si="76"/>
        <v>0</v>
      </c>
      <c r="I91" s="5">
        <f t="shared" si="77"/>
        <v>0</v>
      </c>
      <c r="J91" s="5">
        <f t="shared" si="78"/>
        <v>0</v>
      </c>
      <c r="K91" s="5">
        <f t="shared" si="79"/>
        <v>0</v>
      </c>
      <c r="L91" s="5">
        <f t="shared" si="80"/>
        <v>0</v>
      </c>
      <c r="M91" s="5">
        <f t="shared" si="81"/>
        <v>0</v>
      </c>
      <c r="N91" s="5">
        <f t="shared" si="82"/>
        <v>0</v>
      </c>
      <c r="O91" s="5">
        <f t="shared" si="83"/>
        <v>0</v>
      </c>
      <c r="P91" s="5">
        <f t="shared" si="84"/>
        <v>0</v>
      </c>
      <c r="Q91" s="5">
        <f t="shared" si="85"/>
        <v>0</v>
      </c>
      <c r="T91" s="5">
        <f t="shared" si="86"/>
        <v>1162</v>
      </c>
      <c r="U91" s="5">
        <f t="shared" si="46"/>
        <v>386</v>
      </c>
      <c r="V91" s="5">
        <f t="shared" si="47"/>
        <v>139</v>
      </c>
      <c r="W91" s="5">
        <f t="shared" si="48"/>
        <v>141</v>
      </c>
      <c r="X91" s="5">
        <f t="shared" si="49"/>
        <v>0</v>
      </c>
      <c r="Y91" s="5">
        <f t="shared" si="50"/>
        <v>0</v>
      </c>
      <c r="Z91" s="5">
        <f t="shared" si="51"/>
        <v>0</v>
      </c>
      <c r="AA91" s="5">
        <f t="shared" si="52"/>
        <v>0</v>
      </c>
      <c r="AB91" s="5">
        <f t="shared" si="53"/>
        <v>0</v>
      </c>
      <c r="AC91" s="5">
        <f t="shared" si="54"/>
        <v>0</v>
      </c>
      <c r="AD91" s="5">
        <f t="shared" si="55"/>
        <v>0</v>
      </c>
      <c r="AE91" s="5">
        <f t="shared" si="56"/>
        <v>0</v>
      </c>
      <c r="AF91" s="5">
        <f t="shared" si="57"/>
        <v>0</v>
      </c>
      <c r="AG91" s="5">
        <f t="shared" si="58"/>
        <v>0</v>
      </c>
      <c r="AJ91" s="5">
        <f t="shared" si="87"/>
        <v>1066</v>
      </c>
      <c r="AK91" s="5">
        <f t="shared" si="59"/>
        <v>404</v>
      </c>
      <c r="AL91" s="5">
        <f t="shared" si="60"/>
        <v>119</v>
      </c>
      <c r="AM91" s="5">
        <f t="shared" si="61"/>
        <v>115</v>
      </c>
      <c r="AN91" s="5">
        <f t="shared" si="62"/>
        <v>0</v>
      </c>
      <c r="AO91" s="5">
        <f t="shared" si="63"/>
        <v>0</v>
      </c>
      <c r="AP91" s="5">
        <f t="shared" si="64"/>
        <v>0</v>
      </c>
      <c r="AQ91" s="5">
        <f t="shared" si="65"/>
        <v>0</v>
      </c>
      <c r="AR91" s="5">
        <f t="shared" si="66"/>
        <v>0</v>
      </c>
      <c r="AS91" s="5">
        <f t="shared" si="67"/>
        <v>0</v>
      </c>
      <c r="AT91" s="5">
        <f t="shared" si="68"/>
        <v>0</v>
      </c>
      <c r="AU91" s="5">
        <f t="shared" si="69"/>
        <v>0</v>
      </c>
      <c r="AV91" s="5">
        <f t="shared" si="70"/>
        <v>0</v>
      </c>
      <c r="AW91" s="5">
        <f t="shared" si="71"/>
        <v>0</v>
      </c>
      <c r="AZ91" s="58">
        <v>88</v>
      </c>
      <c r="BA91" s="61">
        <f t="shared" si="41"/>
        <v>0.49</v>
      </c>
      <c r="BB91" s="61">
        <f t="shared" si="42"/>
        <v>0.49</v>
      </c>
      <c r="BC91" s="61">
        <f t="shared" si="43"/>
        <v>0.49</v>
      </c>
      <c r="BD91" s="61">
        <f t="shared" si="44"/>
        <v>0.49</v>
      </c>
      <c r="BG91" s="58">
        <v>0.17</v>
      </c>
      <c r="BH91" s="58">
        <v>0.17</v>
      </c>
      <c r="BI91" s="58">
        <v>0.17</v>
      </c>
      <c r="BJ91" s="58">
        <v>0.17</v>
      </c>
      <c r="BL91" s="5"/>
      <c r="BM91" s="61">
        <v>0.32</v>
      </c>
      <c r="BN91" s="61">
        <v>0.32</v>
      </c>
      <c r="BO91" s="61">
        <v>0.32</v>
      </c>
      <c r="BP91" s="61">
        <v>0.32</v>
      </c>
      <c r="BQ91" s="5"/>
      <c r="BR91" s="5"/>
      <c r="BS91" s="5"/>
      <c r="BT91" s="5"/>
    </row>
    <row r="92" spans="3:72" x14ac:dyDescent="0.2">
      <c r="C92" s="5">
        <v>89</v>
      </c>
      <c r="D92" s="5">
        <f t="shared" si="72"/>
        <v>1329</v>
      </c>
      <c r="E92" s="5">
        <f t="shared" si="73"/>
        <v>363</v>
      </c>
      <c r="F92" s="5">
        <f t="shared" si="74"/>
        <v>162</v>
      </c>
      <c r="G92" s="5">
        <f t="shared" si="75"/>
        <v>165</v>
      </c>
      <c r="H92" s="5">
        <f t="shared" si="76"/>
        <v>0</v>
      </c>
      <c r="I92" s="5">
        <f t="shared" si="77"/>
        <v>0</v>
      </c>
      <c r="J92" s="5">
        <f t="shared" si="78"/>
        <v>0</v>
      </c>
      <c r="K92" s="5">
        <f t="shared" si="79"/>
        <v>0</v>
      </c>
      <c r="L92" s="5">
        <f t="shared" si="80"/>
        <v>0</v>
      </c>
      <c r="M92" s="5">
        <f t="shared" si="81"/>
        <v>0</v>
      </c>
      <c r="N92" s="5">
        <f t="shared" si="82"/>
        <v>0</v>
      </c>
      <c r="O92" s="5">
        <f t="shared" si="83"/>
        <v>0</v>
      </c>
      <c r="P92" s="5">
        <f t="shared" si="84"/>
        <v>0</v>
      </c>
      <c r="Q92" s="5">
        <f t="shared" si="85"/>
        <v>0</v>
      </c>
      <c r="T92" s="5">
        <f t="shared" si="86"/>
        <v>1162</v>
      </c>
      <c r="U92" s="5">
        <f t="shared" si="46"/>
        <v>386</v>
      </c>
      <c r="V92" s="5">
        <f t="shared" si="47"/>
        <v>139</v>
      </c>
      <c r="W92" s="5">
        <f t="shared" si="48"/>
        <v>141</v>
      </c>
      <c r="X92" s="5">
        <f t="shared" si="49"/>
        <v>0</v>
      </c>
      <c r="Y92" s="5">
        <f t="shared" si="50"/>
        <v>0</v>
      </c>
      <c r="Z92" s="5">
        <f t="shared" si="51"/>
        <v>0</v>
      </c>
      <c r="AA92" s="5">
        <f t="shared" si="52"/>
        <v>0</v>
      </c>
      <c r="AB92" s="5">
        <f t="shared" si="53"/>
        <v>0</v>
      </c>
      <c r="AC92" s="5">
        <f t="shared" si="54"/>
        <v>0</v>
      </c>
      <c r="AD92" s="5">
        <f t="shared" si="55"/>
        <v>0</v>
      </c>
      <c r="AE92" s="5">
        <f t="shared" si="56"/>
        <v>0</v>
      </c>
      <c r="AF92" s="5">
        <f t="shared" si="57"/>
        <v>0</v>
      </c>
      <c r="AG92" s="5">
        <f t="shared" si="58"/>
        <v>0</v>
      </c>
      <c r="AJ92" s="5">
        <f t="shared" si="87"/>
        <v>1066</v>
      </c>
      <c r="AK92" s="5">
        <f t="shared" si="59"/>
        <v>404</v>
      </c>
      <c r="AL92" s="5">
        <f t="shared" si="60"/>
        <v>119</v>
      </c>
      <c r="AM92" s="5">
        <f t="shared" si="61"/>
        <v>115</v>
      </c>
      <c r="AN92" s="5">
        <f t="shared" si="62"/>
        <v>0</v>
      </c>
      <c r="AO92" s="5">
        <f t="shared" si="63"/>
        <v>0</v>
      </c>
      <c r="AP92" s="5">
        <f t="shared" si="64"/>
        <v>0</v>
      </c>
      <c r="AQ92" s="5">
        <f t="shared" si="65"/>
        <v>0</v>
      </c>
      <c r="AR92" s="5">
        <f t="shared" si="66"/>
        <v>0</v>
      </c>
      <c r="AS92" s="5">
        <f t="shared" si="67"/>
        <v>0</v>
      </c>
      <c r="AT92" s="5">
        <f t="shared" si="68"/>
        <v>0</v>
      </c>
      <c r="AU92" s="5">
        <f t="shared" si="69"/>
        <v>0</v>
      </c>
      <c r="AV92" s="5">
        <f t="shared" si="70"/>
        <v>0</v>
      </c>
      <c r="AW92" s="5">
        <f t="shared" si="71"/>
        <v>0</v>
      </c>
      <c r="AZ92" s="58">
        <v>89</v>
      </c>
      <c r="BA92" s="61">
        <f t="shared" si="41"/>
        <v>0.49</v>
      </c>
      <c r="BB92" s="61">
        <f t="shared" si="42"/>
        <v>0.49</v>
      </c>
      <c r="BC92" s="61">
        <f t="shared" si="43"/>
        <v>0.49</v>
      </c>
      <c r="BD92" s="61">
        <f t="shared" si="44"/>
        <v>0.49</v>
      </c>
      <c r="BG92" s="58">
        <v>0.17</v>
      </c>
      <c r="BH92" s="58">
        <v>0.17</v>
      </c>
      <c r="BI92" s="58">
        <v>0.17</v>
      </c>
      <c r="BJ92" s="58">
        <v>0.17</v>
      </c>
      <c r="BL92" s="5"/>
      <c r="BM92" s="61">
        <v>0.32</v>
      </c>
      <c r="BN92" s="61">
        <v>0.32</v>
      </c>
      <c r="BO92" s="61">
        <v>0.32</v>
      </c>
      <c r="BP92" s="61">
        <v>0.32</v>
      </c>
      <c r="BQ92" s="5"/>
      <c r="BR92" s="5"/>
      <c r="BS92" s="5"/>
      <c r="BT92" s="5"/>
    </row>
    <row r="93" spans="3:72" x14ac:dyDescent="0.2">
      <c r="C93" s="5">
        <v>90</v>
      </c>
      <c r="D93" s="5">
        <f t="shared" si="72"/>
        <v>1329</v>
      </c>
      <c r="E93" s="5">
        <f t="shared" si="73"/>
        <v>363</v>
      </c>
      <c r="F93" s="5">
        <f t="shared" si="74"/>
        <v>162</v>
      </c>
      <c r="G93" s="5">
        <f t="shared" si="75"/>
        <v>165</v>
      </c>
      <c r="H93" s="5">
        <f t="shared" si="76"/>
        <v>0</v>
      </c>
      <c r="I93" s="5">
        <f t="shared" si="77"/>
        <v>0</v>
      </c>
      <c r="J93" s="5">
        <f t="shared" si="78"/>
        <v>0</v>
      </c>
      <c r="K93" s="5">
        <f t="shared" si="79"/>
        <v>0</v>
      </c>
      <c r="L93" s="5">
        <f t="shared" si="80"/>
        <v>0</v>
      </c>
      <c r="M93" s="5">
        <f t="shared" si="81"/>
        <v>0</v>
      </c>
      <c r="N93" s="5">
        <f t="shared" si="82"/>
        <v>0</v>
      </c>
      <c r="O93" s="5">
        <f t="shared" si="83"/>
        <v>0</v>
      </c>
      <c r="P93" s="5">
        <f t="shared" si="84"/>
        <v>0</v>
      </c>
      <c r="Q93" s="5">
        <f t="shared" si="85"/>
        <v>0</v>
      </c>
      <c r="T93" s="5">
        <f t="shared" si="86"/>
        <v>1162</v>
      </c>
      <c r="U93" s="5">
        <f t="shared" si="46"/>
        <v>386</v>
      </c>
      <c r="V93" s="5">
        <f t="shared" si="47"/>
        <v>139</v>
      </c>
      <c r="W93" s="5">
        <f t="shared" si="48"/>
        <v>141</v>
      </c>
      <c r="X93" s="5">
        <f t="shared" si="49"/>
        <v>0</v>
      </c>
      <c r="Y93" s="5">
        <f t="shared" si="50"/>
        <v>0</v>
      </c>
      <c r="Z93" s="5">
        <f t="shared" si="51"/>
        <v>0</v>
      </c>
      <c r="AA93" s="5">
        <f t="shared" si="52"/>
        <v>0</v>
      </c>
      <c r="AB93" s="5">
        <f t="shared" si="53"/>
        <v>0</v>
      </c>
      <c r="AC93" s="5">
        <f t="shared" si="54"/>
        <v>0</v>
      </c>
      <c r="AD93" s="5">
        <f t="shared" si="55"/>
        <v>0</v>
      </c>
      <c r="AE93" s="5">
        <f t="shared" si="56"/>
        <v>0</v>
      </c>
      <c r="AF93" s="5">
        <f t="shared" si="57"/>
        <v>0</v>
      </c>
      <c r="AG93" s="5">
        <f t="shared" si="58"/>
        <v>0</v>
      </c>
      <c r="AJ93" s="5">
        <f t="shared" si="87"/>
        <v>1066</v>
      </c>
      <c r="AK93" s="5">
        <f t="shared" si="59"/>
        <v>404</v>
      </c>
      <c r="AL93" s="5">
        <f t="shared" si="60"/>
        <v>119</v>
      </c>
      <c r="AM93" s="5">
        <f t="shared" si="61"/>
        <v>115</v>
      </c>
      <c r="AN93" s="5">
        <f t="shared" si="62"/>
        <v>0</v>
      </c>
      <c r="AO93" s="5">
        <f t="shared" si="63"/>
        <v>0</v>
      </c>
      <c r="AP93" s="5">
        <f t="shared" si="64"/>
        <v>0</v>
      </c>
      <c r="AQ93" s="5">
        <f t="shared" si="65"/>
        <v>0</v>
      </c>
      <c r="AR93" s="5">
        <f t="shared" si="66"/>
        <v>0</v>
      </c>
      <c r="AS93" s="5">
        <f t="shared" si="67"/>
        <v>0</v>
      </c>
      <c r="AT93" s="5">
        <f t="shared" si="68"/>
        <v>0</v>
      </c>
      <c r="AU93" s="5">
        <f t="shared" si="69"/>
        <v>0</v>
      </c>
      <c r="AV93" s="5">
        <f t="shared" si="70"/>
        <v>0</v>
      </c>
      <c r="AW93" s="5">
        <f t="shared" si="71"/>
        <v>0</v>
      </c>
      <c r="AZ93" s="58">
        <v>90</v>
      </c>
      <c r="BA93" s="61">
        <f t="shared" si="41"/>
        <v>0.49</v>
      </c>
      <c r="BB93" s="61">
        <f t="shared" si="42"/>
        <v>0.49</v>
      </c>
      <c r="BC93" s="61">
        <f t="shared" si="43"/>
        <v>0.49</v>
      </c>
      <c r="BD93" s="61">
        <f t="shared" si="44"/>
        <v>0.49</v>
      </c>
      <c r="BG93" s="58">
        <v>0.17</v>
      </c>
      <c r="BH93" s="58">
        <v>0.17</v>
      </c>
      <c r="BI93" s="58">
        <v>0.17</v>
      </c>
      <c r="BJ93" s="58">
        <v>0.17</v>
      </c>
      <c r="BL93" s="5"/>
      <c r="BM93" s="61">
        <v>0.32</v>
      </c>
      <c r="BN93" s="61">
        <v>0.32</v>
      </c>
      <c r="BO93" s="61">
        <v>0.32</v>
      </c>
      <c r="BP93" s="61">
        <v>0.32</v>
      </c>
      <c r="BQ93" s="5"/>
      <c r="BR93" s="5"/>
      <c r="BS93" s="5"/>
      <c r="BT93" s="5"/>
    </row>
    <row r="94" spans="3:72" x14ac:dyDescent="0.2">
      <c r="C94" s="5">
        <v>91</v>
      </c>
      <c r="D94" s="5">
        <f t="shared" si="72"/>
        <v>1329</v>
      </c>
      <c r="E94" s="5">
        <f t="shared" si="73"/>
        <v>363</v>
      </c>
      <c r="F94" s="5">
        <f t="shared" si="74"/>
        <v>162</v>
      </c>
      <c r="G94" s="5">
        <f t="shared" si="75"/>
        <v>165</v>
      </c>
      <c r="H94" s="5">
        <f t="shared" si="76"/>
        <v>0</v>
      </c>
      <c r="I94" s="5">
        <f t="shared" si="77"/>
        <v>0</v>
      </c>
      <c r="J94" s="5">
        <f t="shared" si="78"/>
        <v>0</v>
      </c>
      <c r="K94" s="5">
        <f t="shared" si="79"/>
        <v>0</v>
      </c>
      <c r="L94" s="5">
        <f t="shared" si="80"/>
        <v>0</v>
      </c>
      <c r="M94" s="5">
        <f t="shared" si="81"/>
        <v>0</v>
      </c>
      <c r="N94" s="5">
        <f t="shared" si="82"/>
        <v>0</v>
      </c>
      <c r="O94" s="5">
        <f t="shared" si="83"/>
        <v>0</v>
      </c>
      <c r="P94" s="5">
        <f t="shared" si="84"/>
        <v>0</v>
      </c>
      <c r="Q94" s="5">
        <f t="shared" si="85"/>
        <v>0</v>
      </c>
      <c r="T94" s="5">
        <f t="shared" si="86"/>
        <v>1162</v>
      </c>
      <c r="U94" s="5">
        <f t="shared" si="46"/>
        <v>386</v>
      </c>
      <c r="V94" s="5">
        <f t="shared" si="47"/>
        <v>139</v>
      </c>
      <c r="W94" s="5">
        <f t="shared" si="48"/>
        <v>141</v>
      </c>
      <c r="X94" s="5">
        <f t="shared" si="49"/>
        <v>0</v>
      </c>
      <c r="Y94" s="5">
        <f t="shared" si="50"/>
        <v>0</v>
      </c>
      <c r="Z94" s="5">
        <f t="shared" si="51"/>
        <v>0</v>
      </c>
      <c r="AA94" s="5">
        <f t="shared" si="52"/>
        <v>0</v>
      </c>
      <c r="AB94" s="5">
        <f t="shared" si="53"/>
        <v>0</v>
      </c>
      <c r="AC94" s="5">
        <f t="shared" si="54"/>
        <v>0</v>
      </c>
      <c r="AD94" s="5">
        <f t="shared" si="55"/>
        <v>0</v>
      </c>
      <c r="AE94" s="5">
        <f t="shared" si="56"/>
        <v>0</v>
      </c>
      <c r="AF94" s="5">
        <f t="shared" si="57"/>
        <v>0</v>
      </c>
      <c r="AG94" s="5">
        <f t="shared" si="58"/>
        <v>0</v>
      </c>
      <c r="AJ94" s="5">
        <f t="shared" si="87"/>
        <v>1066</v>
      </c>
      <c r="AK94" s="5">
        <f t="shared" si="59"/>
        <v>404</v>
      </c>
      <c r="AL94" s="5">
        <f t="shared" si="60"/>
        <v>119</v>
      </c>
      <c r="AM94" s="5">
        <f t="shared" si="61"/>
        <v>115</v>
      </c>
      <c r="AN94" s="5">
        <f t="shared" si="62"/>
        <v>0</v>
      </c>
      <c r="AO94" s="5">
        <f t="shared" si="63"/>
        <v>0</v>
      </c>
      <c r="AP94" s="5">
        <f t="shared" si="64"/>
        <v>0</v>
      </c>
      <c r="AQ94" s="5">
        <f t="shared" si="65"/>
        <v>0</v>
      </c>
      <c r="AR94" s="5">
        <f t="shared" si="66"/>
        <v>0</v>
      </c>
      <c r="AS94" s="5">
        <f t="shared" si="67"/>
        <v>0</v>
      </c>
      <c r="AT94" s="5">
        <f t="shared" si="68"/>
        <v>0</v>
      </c>
      <c r="AU94" s="5">
        <f t="shared" si="69"/>
        <v>0</v>
      </c>
      <c r="AV94" s="5">
        <f t="shared" si="70"/>
        <v>0</v>
      </c>
      <c r="AW94" s="5">
        <f t="shared" si="71"/>
        <v>0</v>
      </c>
      <c r="AZ94" s="58">
        <v>91</v>
      </c>
      <c r="BA94" s="61">
        <f t="shared" si="41"/>
        <v>0.49</v>
      </c>
      <c r="BB94" s="61">
        <f t="shared" si="42"/>
        <v>0.49</v>
      </c>
      <c r="BC94" s="61">
        <f t="shared" si="43"/>
        <v>0.49</v>
      </c>
      <c r="BD94" s="61">
        <f t="shared" si="44"/>
        <v>0.49</v>
      </c>
      <c r="BG94" s="58">
        <v>0.17</v>
      </c>
      <c r="BH94" s="58">
        <v>0.17</v>
      </c>
      <c r="BI94" s="58">
        <v>0.17</v>
      </c>
      <c r="BJ94" s="58">
        <v>0.17</v>
      </c>
      <c r="BL94" s="5"/>
      <c r="BM94" s="61">
        <v>0.32</v>
      </c>
      <c r="BN94" s="61">
        <v>0.32</v>
      </c>
      <c r="BO94" s="61">
        <v>0.32</v>
      </c>
      <c r="BP94" s="61">
        <v>0.32</v>
      </c>
      <c r="BQ94" s="5"/>
      <c r="BR94" s="5"/>
      <c r="BS94" s="5"/>
      <c r="BT94" s="5"/>
    </row>
    <row r="95" spans="3:72" x14ac:dyDescent="0.2">
      <c r="C95" s="5">
        <v>92</v>
      </c>
      <c r="D95" s="5">
        <f t="shared" si="72"/>
        <v>1329</v>
      </c>
      <c r="E95" s="5">
        <f t="shared" si="73"/>
        <v>363</v>
      </c>
      <c r="F95" s="5">
        <f t="shared" si="74"/>
        <v>162</v>
      </c>
      <c r="G95" s="5">
        <f t="shared" si="75"/>
        <v>165</v>
      </c>
      <c r="H95" s="5">
        <f t="shared" si="76"/>
        <v>0</v>
      </c>
      <c r="I95" s="5">
        <f t="shared" si="77"/>
        <v>0</v>
      </c>
      <c r="J95" s="5">
        <f t="shared" si="78"/>
        <v>0</v>
      </c>
      <c r="K95" s="5">
        <f t="shared" si="79"/>
        <v>0</v>
      </c>
      <c r="L95" s="5">
        <f t="shared" si="80"/>
        <v>0</v>
      </c>
      <c r="M95" s="5">
        <f t="shared" si="81"/>
        <v>0</v>
      </c>
      <c r="N95" s="5">
        <f t="shared" si="82"/>
        <v>0</v>
      </c>
      <c r="O95" s="5">
        <f t="shared" si="83"/>
        <v>0</v>
      </c>
      <c r="P95" s="5">
        <f t="shared" si="84"/>
        <v>0</v>
      </c>
      <c r="Q95" s="5">
        <f t="shared" si="85"/>
        <v>0</v>
      </c>
      <c r="T95" s="5">
        <f t="shared" si="86"/>
        <v>1162</v>
      </c>
      <c r="U95" s="5">
        <f t="shared" si="46"/>
        <v>386</v>
      </c>
      <c r="V95" s="5">
        <f t="shared" si="47"/>
        <v>139</v>
      </c>
      <c r="W95" s="5">
        <f t="shared" si="48"/>
        <v>141</v>
      </c>
      <c r="X95" s="5">
        <f t="shared" si="49"/>
        <v>0</v>
      </c>
      <c r="Y95" s="5">
        <f t="shared" si="50"/>
        <v>0</v>
      </c>
      <c r="Z95" s="5">
        <f t="shared" si="51"/>
        <v>0</v>
      </c>
      <c r="AA95" s="5">
        <f t="shared" si="52"/>
        <v>0</v>
      </c>
      <c r="AB95" s="5">
        <f t="shared" si="53"/>
        <v>0</v>
      </c>
      <c r="AC95" s="5">
        <f t="shared" si="54"/>
        <v>0</v>
      </c>
      <c r="AD95" s="5">
        <f t="shared" si="55"/>
        <v>0</v>
      </c>
      <c r="AE95" s="5">
        <f t="shared" si="56"/>
        <v>0</v>
      </c>
      <c r="AF95" s="5">
        <f t="shared" si="57"/>
        <v>0</v>
      </c>
      <c r="AG95" s="5">
        <f t="shared" si="58"/>
        <v>0</v>
      </c>
      <c r="AJ95" s="5">
        <f t="shared" si="87"/>
        <v>1066</v>
      </c>
      <c r="AK95" s="5">
        <f t="shared" si="59"/>
        <v>404</v>
      </c>
      <c r="AL95" s="5">
        <f t="shared" si="60"/>
        <v>119</v>
      </c>
      <c r="AM95" s="5">
        <f t="shared" si="61"/>
        <v>115</v>
      </c>
      <c r="AN95" s="5">
        <f t="shared" si="62"/>
        <v>0</v>
      </c>
      <c r="AO95" s="5">
        <f t="shared" si="63"/>
        <v>0</v>
      </c>
      <c r="AP95" s="5">
        <f t="shared" si="64"/>
        <v>0</v>
      </c>
      <c r="AQ95" s="5">
        <f t="shared" si="65"/>
        <v>0</v>
      </c>
      <c r="AR95" s="5">
        <f t="shared" si="66"/>
        <v>0</v>
      </c>
      <c r="AS95" s="5">
        <f t="shared" si="67"/>
        <v>0</v>
      </c>
      <c r="AT95" s="5">
        <f t="shared" si="68"/>
        <v>0</v>
      </c>
      <c r="AU95" s="5">
        <f t="shared" si="69"/>
        <v>0</v>
      </c>
      <c r="AV95" s="5">
        <f t="shared" si="70"/>
        <v>0</v>
      </c>
      <c r="AW95" s="5">
        <f t="shared" si="71"/>
        <v>0</v>
      </c>
      <c r="AZ95" s="58">
        <v>92</v>
      </c>
      <c r="BA95" s="61">
        <f t="shared" si="41"/>
        <v>0.49</v>
      </c>
      <c r="BB95" s="61">
        <f t="shared" si="42"/>
        <v>0.49</v>
      </c>
      <c r="BC95" s="61">
        <f t="shared" si="43"/>
        <v>0.49</v>
      </c>
      <c r="BD95" s="61">
        <f t="shared" si="44"/>
        <v>0.49</v>
      </c>
      <c r="BG95" s="58">
        <v>0.17</v>
      </c>
      <c r="BH95" s="58">
        <v>0.17</v>
      </c>
      <c r="BI95" s="58">
        <v>0.17</v>
      </c>
      <c r="BJ95" s="58">
        <v>0.17</v>
      </c>
      <c r="BL95" s="5"/>
      <c r="BM95" s="61">
        <v>0.32</v>
      </c>
      <c r="BN95" s="61">
        <v>0.32</v>
      </c>
      <c r="BO95" s="61">
        <v>0.32</v>
      </c>
      <c r="BP95" s="61">
        <v>0.32</v>
      </c>
      <c r="BQ95" s="5"/>
      <c r="BR95" s="5"/>
      <c r="BS95" s="5"/>
      <c r="BT95" s="5"/>
    </row>
    <row r="96" spans="3:72" x14ac:dyDescent="0.2">
      <c r="C96" s="5">
        <v>93</v>
      </c>
      <c r="D96" s="5">
        <f t="shared" si="72"/>
        <v>1329</v>
      </c>
      <c r="E96" s="5">
        <f t="shared" si="73"/>
        <v>363</v>
      </c>
      <c r="F96" s="5">
        <f t="shared" si="74"/>
        <v>162</v>
      </c>
      <c r="G96" s="5">
        <f t="shared" si="75"/>
        <v>165</v>
      </c>
      <c r="H96" s="5">
        <f t="shared" si="76"/>
        <v>0</v>
      </c>
      <c r="I96" s="5">
        <f t="shared" si="77"/>
        <v>0</v>
      </c>
      <c r="J96" s="5">
        <f t="shared" si="78"/>
        <v>0</v>
      </c>
      <c r="K96" s="5">
        <f t="shared" si="79"/>
        <v>0</v>
      </c>
      <c r="L96" s="5">
        <f t="shared" si="80"/>
        <v>0</v>
      </c>
      <c r="M96" s="5">
        <f t="shared" si="81"/>
        <v>0</v>
      </c>
      <c r="N96" s="5">
        <f t="shared" si="82"/>
        <v>0</v>
      </c>
      <c r="O96" s="5">
        <f t="shared" si="83"/>
        <v>0</v>
      </c>
      <c r="P96" s="5">
        <f t="shared" si="84"/>
        <v>0</v>
      </c>
      <c r="Q96" s="5">
        <f t="shared" si="85"/>
        <v>0</v>
      </c>
      <c r="T96" s="5">
        <f t="shared" si="86"/>
        <v>1162</v>
      </c>
      <c r="U96" s="5">
        <f t="shared" si="46"/>
        <v>386</v>
      </c>
      <c r="V96" s="5">
        <f t="shared" si="47"/>
        <v>139</v>
      </c>
      <c r="W96" s="5">
        <f t="shared" si="48"/>
        <v>141</v>
      </c>
      <c r="X96" s="5">
        <f t="shared" si="49"/>
        <v>0</v>
      </c>
      <c r="Y96" s="5">
        <f t="shared" si="50"/>
        <v>0</v>
      </c>
      <c r="Z96" s="5">
        <f t="shared" si="51"/>
        <v>0</v>
      </c>
      <c r="AA96" s="5">
        <f t="shared" si="52"/>
        <v>0</v>
      </c>
      <c r="AB96" s="5">
        <f t="shared" si="53"/>
        <v>0</v>
      </c>
      <c r="AC96" s="5">
        <f t="shared" si="54"/>
        <v>0</v>
      </c>
      <c r="AD96" s="5">
        <f t="shared" si="55"/>
        <v>0</v>
      </c>
      <c r="AE96" s="5">
        <f t="shared" si="56"/>
        <v>0</v>
      </c>
      <c r="AF96" s="5">
        <f t="shared" si="57"/>
        <v>0</v>
      </c>
      <c r="AG96" s="5">
        <f t="shared" si="58"/>
        <v>0</v>
      </c>
      <c r="AJ96" s="5">
        <f t="shared" si="87"/>
        <v>1066</v>
      </c>
      <c r="AK96" s="5">
        <f t="shared" si="59"/>
        <v>404</v>
      </c>
      <c r="AL96" s="5">
        <f t="shared" si="60"/>
        <v>119</v>
      </c>
      <c r="AM96" s="5">
        <f t="shared" si="61"/>
        <v>115</v>
      </c>
      <c r="AN96" s="5">
        <f t="shared" si="62"/>
        <v>0</v>
      </c>
      <c r="AO96" s="5">
        <f t="shared" si="63"/>
        <v>0</v>
      </c>
      <c r="AP96" s="5">
        <f t="shared" si="64"/>
        <v>0</v>
      </c>
      <c r="AQ96" s="5">
        <f t="shared" si="65"/>
        <v>0</v>
      </c>
      <c r="AR96" s="5">
        <f t="shared" si="66"/>
        <v>0</v>
      </c>
      <c r="AS96" s="5">
        <f t="shared" si="67"/>
        <v>0</v>
      </c>
      <c r="AT96" s="5">
        <f t="shared" si="68"/>
        <v>0</v>
      </c>
      <c r="AU96" s="5">
        <f t="shared" si="69"/>
        <v>0</v>
      </c>
      <c r="AV96" s="5">
        <f t="shared" si="70"/>
        <v>0</v>
      </c>
      <c r="AW96" s="5">
        <f t="shared" si="71"/>
        <v>0</v>
      </c>
      <c r="AZ96" s="58">
        <v>93</v>
      </c>
      <c r="BA96" s="61">
        <f t="shared" si="41"/>
        <v>0.49</v>
      </c>
      <c r="BB96" s="61">
        <f t="shared" si="42"/>
        <v>0.49</v>
      </c>
      <c r="BC96" s="61">
        <f t="shared" si="43"/>
        <v>0.49</v>
      </c>
      <c r="BD96" s="61">
        <f t="shared" si="44"/>
        <v>0.49</v>
      </c>
      <c r="BG96" s="58">
        <v>0.17</v>
      </c>
      <c r="BH96" s="58">
        <v>0.17</v>
      </c>
      <c r="BI96" s="58">
        <v>0.17</v>
      </c>
      <c r="BJ96" s="58">
        <v>0.17</v>
      </c>
      <c r="BL96" s="5"/>
      <c r="BM96" s="61">
        <v>0.32</v>
      </c>
      <c r="BN96" s="61">
        <v>0.32</v>
      </c>
      <c r="BO96" s="61">
        <v>0.32</v>
      </c>
      <c r="BP96" s="61">
        <v>0.32</v>
      </c>
      <c r="BQ96" s="5"/>
      <c r="BR96" s="5"/>
      <c r="BS96" s="5"/>
      <c r="BT96" s="5"/>
    </row>
    <row r="97" spans="3:72" x14ac:dyDescent="0.2">
      <c r="C97" s="5">
        <v>94</v>
      </c>
      <c r="D97" s="5">
        <f t="shared" si="72"/>
        <v>1329</v>
      </c>
      <c r="E97" s="5">
        <f t="shared" si="73"/>
        <v>363</v>
      </c>
      <c r="F97" s="5">
        <f t="shared" si="74"/>
        <v>162</v>
      </c>
      <c r="G97" s="5">
        <f t="shared" si="75"/>
        <v>165</v>
      </c>
      <c r="H97" s="5">
        <f t="shared" si="76"/>
        <v>0</v>
      </c>
      <c r="I97" s="5">
        <f t="shared" si="77"/>
        <v>0</v>
      </c>
      <c r="J97" s="5">
        <f t="shared" si="78"/>
        <v>0</v>
      </c>
      <c r="K97" s="5">
        <f t="shared" si="79"/>
        <v>0</v>
      </c>
      <c r="L97" s="5">
        <f t="shared" si="80"/>
        <v>0</v>
      </c>
      <c r="M97" s="5">
        <f t="shared" si="81"/>
        <v>0</v>
      </c>
      <c r="N97" s="5">
        <f t="shared" si="82"/>
        <v>0</v>
      </c>
      <c r="O97" s="5">
        <f t="shared" si="83"/>
        <v>0</v>
      </c>
      <c r="P97" s="5">
        <f t="shared" si="84"/>
        <v>0</v>
      </c>
      <c r="Q97" s="5">
        <f t="shared" si="85"/>
        <v>0</v>
      </c>
      <c r="T97" s="5">
        <f t="shared" si="86"/>
        <v>1162</v>
      </c>
      <c r="U97" s="5">
        <f t="shared" si="46"/>
        <v>386</v>
      </c>
      <c r="V97" s="5">
        <f t="shared" si="47"/>
        <v>139</v>
      </c>
      <c r="W97" s="5">
        <f t="shared" si="48"/>
        <v>141</v>
      </c>
      <c r="X97" s="5">
        <f t="shared" si="49"/>
        <v>0</v>
      </c>
      <c r="Y97" s="5">
        <f t="shared" si="50"/>
        <v>0</v>
      </c>
      <c r="Z97" s="5">
        <f t="shared" si="51"/>
        <v>0</v>
      </c>
      <c r="AA97" s="5">
        <f t="shared" si="52"/>
        <v>0</v>
      </c>
      <c r="AB97" s="5">
        <f t="shared" si="53"/>
        <v>0</v>
      </c>
      <c r="AC97" s="5">
        <f t="shared" si="54"/>
        <v>0</v>
      </c>
      <c r="AD97" s="5">
        <f t="shared" si="55"/>
        <v>0</v>
      </c>
      <c r="AE97" s="5">
        <f t="shared" si="56"/>
        <v>0</v>
      </c>
      <c r="AF97" s="5">
        <f t="shared" si="57"/>
        <v>0</v>
      </c>
      <c r="AG97" s="5">
        <f t="shared" si="58"/>
        <v>0</v>
      </c>
      <c r="AJ97" s="5">
        <f t="shared" si="87"/>
        <v>1066</v>
      </c>
      <c r="AK97" s="5">
        <f t="shared" si="59"/>
        <v>404</v>
      </c>
      <c r="AL97" s="5">
        <f t="shared" si="60"/>
        <v>119</v>
      </c>
      <c r="AM97" s="5">
        <f t="shared" si="61"/>
        <v>115</v>
      </c>
      <c r="AN97" s="5">
        <f t="shared" si="62"/>
        <v>0</v>
      </c>
      <c r="AO97" s="5">
        <f t="shared" si="63"/>
        <v>0</v>
      </c>
      <c r="AP97" s="5">
        <f t="shared" si="64"/>
        <v>0</v>
      </c>
      <c r="AQ97" s="5">
        <f t="shared" si="65"/>
        <v>0</v>
      </c>
      <c r="AR97" s="5">
        <f t="shared" si="66"/>
        <v>0</v>
      </c>
      <c r="AS97" s="5">
        <f t="shared" si="67"/>
        <v>0</v>
      </c>
      <c r="AT97" s="5">
        <f t="shared" si="68"/>
        <v>0</v>
      </c>
      <c r="AU97" s="5">
        <f t="shared" si="69"/>
        <v>0</v>
      </c>
      <c r="AV97" s="5">
        <f t="shared" si="70"/>
        <v>0</v>
      </c>
      <c r="AW97" s="5">
        <f t="shared" si="71"/>
        <v>0</v>
      </c>
      <c r="AZ97" s="58">
        <v>94</v>
      </c>
      <c r="BA97" s="61">
        <f t="shared" si="41"/>
        <v>0.49</v>
      </c>
      <c r="BB97" s="61">
        <f t="shared" si="42"/>
        <v>0.49</v>
      </c>
      <c r="BC97" s="61">
        <f t="shared" si="43"/>
        <v>0.49</v>
      </c>
      <c r="BD97" s="61">
        <f t="shared" si="44"/>
        <v>0.49</v>
      </c>
      <c r="BG97" s="58">
        <v>0.17</v>
      </c>
      <c r="BH97" s="58">
        <v>0.17</v>
      </c>
      <c r="BI97" s="58">
        <v>0.17</v>
      </c>
      <c r="BJ97" s="58">
        <v>0.17</v>
      </c>
      <c r="BL97" s="5"/>
      <c r="BM97" s="61">
        <v>0.32</v>
      </c>
      <c r="BN97" s="61">
        <v>0.32</v>
      </c>
      <c r="BO97" s="61">
        <v>0.32</v>
      </c>
      <c r="BP97" s="61">
        <v>0.32</v>
      </c>
      <c r="BQ97" s="5"/>
      <c r="BR97" s="5"/>
      <c r="BS97" s="5"/>
      <c r="BT97" s="5"/>
    </row>
    <row r="98" spans="3:72" x14ac:dyDescent="0.2">
      <c r="C98" s="5">
        <v>95</v>
      </c>
      <c r="D98" s="5">
        <f t="shared" si="72"/>
        <v>1329</v>
      </c>
      <c r="E98" s="5">
        <f t="shared" si="73"/>
        <v>363</v>
      </c>
      <c r="F98" s="5">
        <f t="shared" si="74"/>
        <v>162</v>
      </c>
      <c r="G98" s="5">
        <f t="shared" si="75"/>
        <v>165</v>
      </c>
      <c r="H98" s="5">
        <f t="shared" si="76"/>
        <v>0</v>
      </c>
      <c r="I98" s="5">
        <f t="shared" si="77"/>
        <v>0</v>
      </c>
      <c r="J98" s="5">
        <f t="shared" si="78"/>
        <v>0</v>
      </c>
      <c r="K98" s="5">
        <f t="shared" si="79"/>
        <v>0</v>
      </c>
      <c r="L98" s="5">
        <f t="shared" si="80"/>
        <v>0</v>
      </c>
      <c r="M98" s="5">
        <f t="shared" si="81"/>
        <v>0</v>
      </c>
      <c r="N98" s="5">
        <f t="shared" si="82"/>
        <v>0</v>
      </c>
      <c r="O98" s="5">
        <f t="shared" si="83"/>
        <v>0</v>
      </c>
      <c r="P98" s="5">
        <f t="shared" si="84"/>
        <v>0</v>
      </c>
      <c r="Q98" s="5">
        <f t="shared" si="85"/>
        <v>0</v>
      </c>
      <c r="T98" s="5">
        <f t="shared" si="86"/>
        <v>1162</v>
      </c>
      <c r="U98" s="5">
        <f t="shared" si="46"/>
        <v>386</v>
      </c>
      <c r="V98" s="5">
        <f t="shared" si="47"/>
        <v>139</v>
      </c>
      <c r="W98" s="5">
        <f t="shared" si="48"/>
        <v>141</v>
      </c>
      <c r="X98" s="5">
        <f t="shared" si="49"/>
        <v>0</v>
      </c>
      <c r="Y98" s="5">
        <f t="shared" si="50"/>
        <v>0</v>
      </c>
      <c r="Z98" s="5">
        <f t="shared" si="51"/>
        <v>0</v>
      </c>
      <c r="AA98" s="5">
        <f t="shared" si="52"/>
        <v>0</v>
      </c>
      <c r="AB98" s="5">
        <f t="shared" si="53"/>
        <v>0</v>
      </c>
      <c r="AC98" s="5">
        <f t="shared" si="54"/>
        <v>0</v>
      </c>
      <c r="AD98" s="5">
        <f t="shared" si="55"/>
        <v>0</v>
      </c>
      <c r="AE98" s="5">
        <f t="shared" si="56"/>
        <v>0</v>
      </c>
      <c r="AF98" s="5">
        <f t="shared" si="57"/>
        <v>0</v>
      </c>
      <c r="AG98" s="5">
        <f t="shared" si="58"/>
        <v>0</v>
      </c>
      <c r="AJ98" s="5">
        <f t="shared" si="87"/>
        <v>1066</v>
      </c>
      <c r="AK98" s="5">
        <f t="shared" si="59"/>
        <v>404</v>
      </c>
      <c r="AL98" s="5">
        <f t="shared" si="60"/>
        <v>119</v>
      </c>
      <c r="AM98" s="5">
        <f t="shared" si="61"/>
        <v>115</v>
      </c>
      <c r="AN98" s="5">
        <f t="shared" si="62"/>
        <v>0</v>
      </c>
      <c r="AO98" s="5">
        <f t="shared" si="63"/>
        <v>0</v>
      </c>
      <c r="AP98" s="5">
        <f t="shared" si="64"/>
        <v>0</v>
      </c>
      <c r="AQ98" s="5">
        <f t="shared" si="65"/>
        <v>0</v>
      </c>
      <c r="AR98" s="5">
        <f t="shared" si="66"/>
        <v>0</v>
      </c>
      <c r="AS98" s="5">
        <f t="shared" si="67"/>
        <v>0</v>
      </c>
      <c r="AT98" s="5">
        <f t="shared" si="68"/>
        <v>0</v>
      </c>
      <c r="AU98" s="5">
        <f t="shared" si="69"/>
        <v>0</v>
      </c>
      <c r="AV98" s="5">
        <f t="shared" si="70"/>
        <v>0</v>
      </c>
      <c r="AW98" s="5">
        <f t="shared" si="71"/>
        <v>0</v>
      </c>
      <c r="AZ98" s="58">
        <v>95</v>
      </c>
      <c r="BA98" s="61">
        <f t="shared" si="41"/>
        <v>0.49</v>
      </c>
      <c r="BB98" s="61">
        <f t="shared" si="42"/>
        <v>0.49</v>
      </c>
      <c r="BC98" s="61">
        <f t="shared" si="43"/>
        <v>0.49</v>
      </c>
      <c r="BD98" s="61">
        <f t="shared" si="44"/>
        <v>0.49</v>
      </c>
      <c r="BG98" s="58">
        <v>0.17</v>
      </c>
      <c r="BH98" s="58">
        <v>0.17</v>
      </c>
      <c r="BI98" s="58">
        <v>0.17</v>
      </c>
      <c r="BJ98" s="58">
        <v>0.17</v>
      </c>
      <c r="BL98" s="5"/>
      <c r="BM98" s="61">
        <v>0.32</v>
      </c>
      <c r="BN98" s="61">
        <v>0.32</v>
      </c>
      <c r="BO98" s="61">
        <v>0.32</v>
      </c>
      <c r="BP98" s="61">
        <v>0.32</v>
      </c>
      <c r="BQ98" s="5"/>
      <c r="BR98" s="5"/>
      <c r="BS98" s="5"/>
      <c r="BT98" s="5"/>
    </row>
    <row r="99" spans="3:72" x14ac:dyDescent="0.2">
      <c r="C99" s="5">
        <v>96</v>
      </c>
      <c r="D99" s="5">
        <f t="shared" si="72"/>
        <v>1329</v>
      </c>
      <c r="E99" s="5">
        <f t="shared" si="73"/>
        <v>363</v>
      </c>
      <c r="F99" s="5">
        <f t="shared" si="74"/>
        <v>162</v>
      </c>
      <c r="G99" s="5">
        <f t="shared" si="75"/>
        <v>165</v>
      </c>
      <c r="H99" s="5">
        <f t="shared" si="76"/>
        <v>0</v>
      </c>
      <c r="I99" s="5">
        <f t="shared" si="77"/>
        <v>0</v>
      </c>
      <c r="J99" s="5">
        <f t="shared" si="78"/>
        <v>0</v>
      </c>
      <c r="K99" s="5">
        <f t="shared" si="79"/>
        <v>0</v>
      </c>
      <c r="L99" s="5">
        <f t="shared" si="80"/>
        <v>0</v>
      </c>
      <c r="M99" s="5">
        <f t="shared" si="81"/>
        <v>0</v>
      </c>
      <c r="N99" s="5">
        <f t="shared" si="82"/>
        <v>0</v>
      </c>
      <c r="O99" s="5">
        <f t="shared" si="83"/>
        <v>0</v>
      </c>
      <c r="P99" s="5">
        <f t="shared" si="84"/>
        <v>0</v>
      </c>
      <c r="Q99" s="5">
        <f t="shared" si="85"/>
        <v>0</v>
      </c>
      <c r="T99" s="5">
        <f t="shared" si="86"/>
        <v>1162</v>
      </c>
      <c r="U99" s="5">
        <f t="shared" si="46"/>
        <v>386</v>
      </c>
      <c r="V99" s="5">
        <f t="shared" si="47"/>
        <v>139</v>
      </c>
      <c r="W99" s="5">
        <f t="shared" si="48"/>
        <v>141</v>
      </c>
      <c r="X99" s="5">
        <f t="shared" si="49"/>
        <v>0</v>
      </c>
      <c r="Y99" s="5">
        <f t="shared" si="50"/>
        <v>0</v>
      </c>
      <c r="Z99" s="5">
        <f t="shared" si="51"/>
        <v>0</v>
      </c>
      <c r="AA99" s="5">
        <f t="shared" si="52"/>
        <v>0</v>
      </c>
      <c r="AB99" s="5">
        <f t="shared" si="53"/>
        <v>0</v>
      </c>
      <c r="AC99" s="5">
        <f t="shared" si="54"/>
        <v>0</v>
      </c>
      <c r="AD99" s="5">
        <f t="shared" si="55"/>
        <v>0</v>
      </c>
      <c r="AE99" s="5">
        <f t="shared" si="56"/>
        <v>0</v>
      </c>
      <c r="AF99" s="5">
        <f t="shared" si="57"/>
        <v>0</v>
      </c>
      <c r="AG99" s="5">
        <f t="shared" si="58"/>
        <v>0</v>
      </c>
      <c r="AJ99" s="5">
        <f t="shared" si="87"/>
        <v>1066</v>
      </c>
      <c r="AK99" s="5">
        <f t="shared" si="59"/>
        <v>404</v>
      </c>
      <c r="AL99" s="5">
        <f t="shared" si="60"/>
        <v>119</v>
      </c>
      <c r="AM99" s="5">
        <f t="shared" si="61"/>
        <v>115</v>
      </c>
      <c r="AN99" s="5">
        <f t="shared" si="62"/>
        <v>0</v>
      </c>
      <c r="AO99" s="5">
        <f t="shared" si="63"/>
        <v>0</v>
      </c>
      <c r="AP99" s="5">
        <f t="shared" si="64"/>
        <v>0</v>
      </c>
      <c r="AQ99" s="5">
        <f t="shared" si="65"/>
        <v>0</v>
      </c>
      <c r="AR99" s="5">
        <f t="shared" si="66"/>
        <v>0</v>
      </c>
      <c r="AS99" s="5">
        <f t="shared" si="67"/>
        <v>0</v>
      </c>
      <c r="AT99" s="5">
        <f t="shared" si="68"/>
        <v>0</v>
      </c>
      <c r="AU99" s="5">
        <f t="shared" si="69"/>
        <v>0</v>
      </c>
      <c r="AV99" s="5">
        <f t="shared" si="70"/>
        <v>0</v>
      </c>
      <c r="AW99" s="5">
        <f t="shared" si="71"/>
        <v>0</v>
      </c>
      <c r="AZ99" s="58">
        <v>96</v>
      </c>
      <c r="BA99" s="61">
        <f t="shared" si="41"/>
        <v>0.49</v>
      </c>
      <c r="BB99" s="61">
        <f t="shared" si="42"/>
        <v>0.49</v>
      </c>
      <c r="BC99" s="61">
        <f t="shared" si="43"/>
        <v>0.49</v>
      </c>
      <c r="BD99" s="61">
        <f t="shared" si="44"/>
        <v>0.49</v>
      </c>
      <c r="BG99" s="58">
        <v>0.17</v>
      </c>
      <c r="BH99" s="58">
        <v>0.17</v>
      </c>
      <c r="BI99" s="58">
        <v>0.17</v>
      </c>
      <c r="BJ99" s="58">
        <v>0.17</v>
      </c>
      <c r="BL99" s="5"/>
      <c r="BM99" s="61">
        <v>0.32</v>
      </c>
      <c r="BN99" s="61">
        <v>0.32</v>
      </c>
      <c r="BO99" s="61">
        <v>0.32</v>
      </c>
      <c r="BP99" s="61">
        <v>0.32</v>
      </c>
      <c r="BQ99" s="5"/>
      <c r="BR99" s="5"/>
      <c r="BS99" s="5"/>
      <c r="BT99" s="5"/>
    </row>
    <row r="100" spans="3:72" x14ac:dyDescent="0.2">
      <c r="C100" s="5">
        <v>97</v>
      </c>
      <c r="D100" s="5">
        <f t="shared" si="72"/>
        <v>1329</v>
      </c>
      <c r="E100" s="5">
        <f t="shared" si="73"/>
        <v>363</v>
      </c>
      <c r="F100" s="5">
        <f t="shared" si="74"/>
        <v>162</v>
      </c>
      <c r="G100" s="5">
        <f t="shared" si="75"/>
        <v>165</v>
      </c>
      <c r="H100" s="5">
        <f t="shared" si="76"/>
        <v>0</v>
      </c>
      <c r="I100" s="5">
        <f t="shared" si="77"/>
        <v>0</v>
      </c>
      <c r="J100" s="5">
        <f t="shared" si="78"/>
        <v>0</v>
      </c>
      <c r="K100" s="5">
        <f t="shared" si="79"/>
        <v>0</v>
      </c>
      <c r="L100" s="5">
        <f t="shared" si="80"/>
        <v>0</v>
      </c>
      <c r="M100" s="5">
        <f t="shared" si="81"/>
        <v>0</v>
      </c>
      <c r="N100" s="5">
        <f t="shared" si="82"/>
        <v>0</v>
      </c>
      <c r="O100" s="5">
        <f t="shared" si="83"/>
        <v>0</v>
      </c>
      <c r="P100" s="5">
        <f t="shared" si="84"/>
        <v>0</v>
      </c>
      <c r="Q100" s="5">
        <f t="shared" si="85"/>
        <v>0</v>
      </c>
      <c r="T100" s="5">
        <f t="shared" si="86"/>
        <v>1162</v>
      </c>
      <c r="U100" s="5">
        <f t="shared" si="46"/>
        <v>386</v>
      </c>
      <c r="V100" s="5">
        <f t="shared" si="47"/>
        <v>139</v>
      </c>
      <c r="W100" s="5">
        <f t="shared" si="48"/>
        <v>141</v>
      </c>
      <c r="X100" s="5">
        <f t="shared" si="49"/>
        <v>0</v>
      </c>
      <c r="Y100" s="5">
        <f t="shared" si="50"/>
        <v>0</v>
      </c>
      <c r="Z100" s="5">
        <f t="shared" si="51"/>
        <v>0</v>
      </c>
      <c r="AA100" s="5">
        <f t="shared" si="52"/>
        <v>0</v>
      </c>
      <c r="AB100" s="5">
        <f t="shared" si="53"/>
        <v>0</v>
      </c>
      <c r="AC100" s="5">
        <f t="shared" si="54"/>
        <v>0</v>
      </c>
      <c r="AD100" s="5">
        <f t="shared" si="55"/>
        <v>0</v>
      </c>
      <c r="AE100" s="5">
        <f t="shared" si="56"/>
        <v>0</v>
      </c>
      <c r="AF100" s="5">
        <f t="shared" si="57"/>
        <v>0</v>
      </c>
      <c r="AG100" s="5">
        <f t="shared" si="58"/>
        <v>0</v>
      </c>
      <c r="AJ100" s="5">
        <f t="shared" si="87"/>
        <v>1066</v>
      </c>
      <c r="AK100" s="5">
        <f t="shared" si="59"/>
        <v>404</v>
      </c>
      <c r="AL100" s="5">
        <f t="shared" si="60"/>
        <v>119</v>
      </c>
      <c r="AM100" s="5">
        <f t="shared" si="61"/>
        <v>115</v>
      </c>
      <c r="AN100" s="5">
        <f t="shared" si="62"/>
        <v>0</v>
      </c>
      <c r="AO100" s="5">
        <f t="shared" si="63"/>
        <v>0</v>
      </c>
      <c r="AP100" s="5">
        <f t="shared" si="64"/>
        <v>0</v>
      </c>
      <c r="AQ100" s="5">
        <f t="shared" si="65"/>
        <v>0</v>
      </c>
      <c r="AR100" s="5">
        <f t="shared" si="66"/>
        <v>0</v>
      </c>
      <c r="AS100" s="5">
        <f t="shared" si="67"/>
        <v>0</v>
      </c>
      <c r="AT100" s="5">
        <f t="shared" si="68"/>
        <v>0</v>
      </c>
      <c r="AU100" s="5">
        <f t="shared" si="69"/>
        <v>0</v>
      </c>
      <c r="AV100" s="5">
        <f t="shared" si="70"/>
        <v>0</v>
      </c>
      <c r="AW100" s="5">
        <f t="shared" si="71"/>
        <v>0</v>
      </c>
      <c r="AZ100" s="58">
        <v>97</v>
      </c>
      <c r="BA100" s="61">
        <f t="shared" si="41"/>
        <v>0.49</v>
      </c>
      <c r="BB100" s="61">
        <f t="shared" si="42"/>
        <v>0.49</v>
      </c>
      <c r="BC100" s="61">
        <f t="shared" si="43"/>
        <v>0.49</v>
      </c>
      <c r="BD100" s="61">
        <f t="shared" si="44"/>
        <v>0.49</v>
      </c>
      <c r="BG100" s="58">
        <v>0.17</v>
      </c>
      <c r="BH100" s="58">
        <v>0.17</v>
      </c>
      <c r="BI100" s="58">
        <v>0.17</v>
      </c>
      <c r="BJ100" s="58">
        <v>0.17</v>
      </c>
      <c r="BL100" s="5"/>
      <c r="BM100" s="61">
        <v>0.32</v>
      </c>
      <c r="BN100" s="61">
        <v>0.32</v>
      </c>
      <c r="BO100" s="61">
        <v>0.32</v>
      </c>
      <c r="BP100" s="61">
        <v>0.32</v>
      </c>
      <c r="BQ100" s="5"/>
      <c r="BR100" s="5"/>
      <c r="BS100" s="5"/>
      <c r="BT100" s="5"/>
    </row>
    <row r="101" spans="3:72" x14ac:dyDescent="0.2">
      <c r="C101" s="5">
        <v>98</v>
      </c>
      <c r="D101" s="5">
        <f t="shared" si="72"/>
        <v>1329</v>
      </c>
      <c r="E101" s="5">
        <f t="shared" si="73"/>
        <v>363</v>
      </c>
      <c r="F101" s="5">
        <f t="shared" si="74"/>
        <v>162</v>
      </c>
      <c r="G101" s="5">
        <f t="shared" si="75"/>
        <v>165</v>
      </c>
      <c r="H101" s="5">
        <f t="shared" si="76"/>
        <v>0</v>
      </c>
      <c r="I101" s="5">
        <f t="shared" si="77"/>
        <v>0</v>
      </c>
      <c r="J101" s="5">
        <f t="shared" si="78"/>
        <v>0</v>
      </c>
      <c r="K101" s="5">
        <f t="shared" si="79"/>
        <v>0</v>
      </c>
      <c r="L101" s="5">
        <f t="shared" si="80"/>
        <v>0</v>
      </c>
      <c r="M101" s="5">
        <f t="shared" si="81"/>
        <v>0</v>
      </c>
      <c r="N101" s="5">
        <f t="shared" si="82"/>
        <v>0</v>
      </c>
      <c r="O101" s="5">
        <f t="shared" si="83"/>
        <v>0</v>
      </c>
      <c r="P101" s="5">
        <f t="shared" si="84"/>
        <v>0</v>
      </c>
      <c r="Q101" s="5">
        <f t="shared" si="85"/>
        <v>0</v>
      </c>
      <c r="T101" s="5">
        <f t="shared" si="86"/>
        <v>1162</v>
      </c>
      <c r="U101" s="5">
        <f t="shared" si="46"/>
        <v>386</v>
      </c>
      <c r="V101" s="5">
        <f t="shared" si="47"/>
        <v>139</v>
      </c>
      <c r="W101" s="5">
        <f t="shared" si="48"/>
        <v>141</v>
      </c>
      <c r="X101" s="5">
        <f t="shared" si="49"/>
        <v>0</v>
      </c>
      <c r="Y101" s="5">
        <f t="shared" si="50"/>
        <v>0</v>
      </c>
      <c r="Z101" s="5">
        <f t="shared" si="51"/>
        <v>0</v>
      </c>
      <c r="AA101" s="5">
        <f t="shared" si="52"/>
        <v>0</v>
      </c>
      <c r="AB101" s="5">
        <f t="shared" si="53"/>
        <v>0</v>
      </c>
      <c r="AC101" s="5">
        <f t="shared" si="54"/>
        <v>0</v>
      </c>
      <c r="AD101" s="5">
        <f t="shared" si="55"/>
        <v>0</v>
      </c>
      <c r="AE101" s="5">
        <f t="shared" si="56"/>
        <v>0</v>
      </c>
      <c r="AF101" s="5">
        <f t="shared" si="57"/>
        <v>0</v>
      </c>
      <c r="AG101" s="5">
        <f t="shared" si="58"/>
        <v>0</v>
      </c>
      <c r="AJ101" s="5">
        <f t="shared" si="87"/>
        <v>1066</v>
      </c>
      <c r="AK101" s="5">
        <f t="shared" si="59"/>
        <v>404</v>
      </c>
      <c r="AL101" s="5">
        <f t="shared" si="60"/>
        <v>119</v>
      </c>
      <c r="AM101" s="5">
        <f t="shared" si="61"/>
        <v>115</v>
      </c>
      <c r="AN101" s="5">
        <f t="shared" si="62"/>
        <v>0</v>
      </c>
      <c r="AO101" s="5">
        <f t="shared" si="63"/>
        <v>0</v>
      </c>
      <c r="AP101" s="5">
        <f t="shared" si="64"/>
        <v>0</v>
      </c>
      <c r="AQ101" s="5">
        <f t="shared" si="65"/>
        <v>0</v>
      </c>
      <c r="AR101" s="5">
        <f t="shared" si="66"/>
        <v>0</v>
      </c>
      <c r="AS101" s="5">
        <f t="shared" si="67"/>
        <v>0</v>
      </c>
      <c r="AT101" s="5">
        <f t="shared" si="68"/>
        <v>0</v>
      </c>
      <c r="AU101" s="5">
        <f t="shared" si="69"/>
        <v>0</v>
      </c>
      <c r="AV101" s="5">
        <f t="shared" si="70"/>
        <v>0</v>
      </c>
      <c r="AW101" s="5">
        <f t="shared" si="71"/>
        <v>0</v>
      </c>
      <c r="AZ101" s="58">
        <v>98</v>
      </c>
      <c r="BA101" s="61">
        <f t="shared" si="41"/>
        <v>0.49</v>
      </c>
      <c r="BB101" s="61">
        <f t="shared" si="42"/>
        <v>0.49</v>
      </c>
      <c r="BC101" s="61">
        <f t="shared" si="43"/>
        <v>0.49</v>
      </c>
      <c r="BD101" s="61">
        <f t="shared" si="44"/>
        <v>0.49</v>
      </c>
      <c r="BG101" s="58">
        <v>0.17</v>
      </c>
      <c r="BH101" s="58">
        <v>0.17</v>
      </c>
      <c r="BI101" s="58">
        <v>0.17</v>
      </c>
      <c r="BJ101" s="58">
        <v>0.17</v>
      </c>
      <c r="BL101" s="5"/>
      <c r="BM101" s="61">
        <v>0.32</v>
      </c>
      <c r="BN101" s="61">
        <v>0.32</v>
      </c>
      <c r="BO101" s="61">
        <v>0.32</v>
      </c>
      <c r="BP101" s="61">
        <v>0.32</v>
      </c>
      <c r="BQ101" s="5"/>
      <c r="BR101" s="5"/>
      <c r="BS101" s="5"/>
      <c r="BT101" s="5"/>
    </row>
    <row r="102" spans="3:72" x14ac:dyDescent="0.2">
      <c r="C102" s="5">
        <v>99</v>
      </c>
      <c r="D102" s="5">
        <f t="shared" si="72"/>
        <v>1329</v>
      </c>
      <c r="E102" s="5">
        <f t="shared" si="73"/>
        <v>363</v>
      </c>
      <c r="F102" s="5">
        <f t="shared" si="74"/>
        <v>162</v>
      </c>
      <c r="G102" s="5">
        <f t="shared" si="75"/>
        <v>165</v>
      </c>
      <c r="H102" s="5">
        <f t="shared" si="76"/>
        <v>0</v>
      </c>
      <c r="I102" s="5">
        <f t="shared" si="77"/>
        <v>0</v>
      </c>
      <c r="J102" s="5">
        <f t="shared" si="78"/>
        <v>0</v>
      </c>
      <c r="K102" s="5">
        <f t="shared" si="79"/>
        <v>0</v>
      </c>
      <c r="L102" s="5">
        <f t="shared" si="80"/>
        <v>0</v>
      </c>
      <c r="M102" s="5">
        <f t="shared" si="81"/>
        <v>0</v>
      </c>
      <c r="N102" s="5">
        <f t="shared" si="82"/>
        <v>0</v>
      </c>
      <c r="O102" s="5">
        <f t="shared" si="83"/>
        <v>0</v>
      </c>
      <c r="P102" s="5">
        <f t="shared" si="84"/>
        <v>0</v>
      </c>
      <c r="Q102" s="5">
        <f t="shared" si="85"/>
        <v>0</v>
      </c>
      <c r="T102" s="5">
        <f t="shared" si="86"/>
        <v>1162</v>
      </c>
      <c r="U102" s="5">
        <f t="shared" si="46"/>
        <v>386</v>
      </c>
      <c r="V102" s="5">
        <f t="shared" si="47"/>
        <v>139</v>
      </c>
      <c r="W102" s="5">
        <f t="shared" si="48"/>
        <v>141</v>
      </c>
      <c r="X102" s="5">
        <f t="shared" si="49"/>
        <v>0</v>
      </c>
      <c r="Y102" s="5">
        <f t="shared" si="50"/>
        <v>0</v>
      </c>
      <c r="Z102" s="5">
        <f t="shared" si="51"/>
        <v>0</v>
      </c>
      <c r="AA102" s="5">
        <f t="shared" si="52"/>
        <v>0</v>
      </c>
      <c r="AB102" s="5">
        <f t="shared" si="53"/>
        <v>0</v>
      </c>
      <c r="AC102" s="5">
        <f t="shared" si="54"/>
        <v>0</v>
      </c>
      <c r="AD102" s="5">
        <f t="shared" si="55"/>
        <v>0</v>
      </c>
      <c r="AE102" s="5">
        <f t="shared" si="56"/>
        <v>0</v>
      </c>
      <c r="AF102" s="5">
        <f t="shared" si="57"/>
        <v>0</v>
      </c>
      <c r="AG102" s="5">
        <f t="shared" si="58"/>
        <v>0</v>
      </c>
      <c r="AJ102" s="5">
        <f t="shared" si="87"/>
        <v>1066</v>
      </c>
      <c r="AK102" s="5">
        <f t="shared" si="59"/>
        <v>404</v>
      </c>
      <c r="AL102" s="5">
        <f t="shared" si="60"/>
        <v>119</v>
      </c>
      <c r="AM102" s="5">
        <f t="shared" si="61"/>
        <v>115</v>
      </c>
      <c r="AN102" s="5">
        <f t="shared" si="62"/>
        <v>0</v>
      </c>
      <c r="AO102" s="5">
        <f t="shared" si="63"/>
        <v>0</v>
      </c>
      <c r="AP102" s="5">
        <f t="shared" si="64"/>
        <v>0</v>
      </c>
      <c r="AQ102" s="5">
        <f t="shared" si="65"/>
        <v>0</v>
      </c>
      <c r="AR102" s="5">
        <f t="shared" si="66"/>
        <v>0</v>
      </c>
      <c r="AS102" s="5">
        <f t="shared" si="67"/>
        <v>0</v>
      </c>
      <c r="AT102" s="5">
        <f t="shared" si="68"/>
        <v>0</v>
      </c>
      <c r="AU102" s="5">
        <f t="shared" si="69"/>
        <v>0</v>
      </c>
      <c r="AV102" s="5">
        <f t="shared" si="70"/>
        <v>0</v>
      </c>
      <c r="AW102" s="5">
        <f t="shared" si="71"/>
        <v>0</v>
      </c>
      <c r="AZ102" s="58">
        <v>99</v>
      </c>
      <c r="BA102" s="61">
        <f t="shared" si="41"/>
        <v>0.49</v>
      </c>
      <c r="BB102" s="61">
        <f t="shared" si="42"/>
        <v>0.49</v>
      </c>
      <c r="BC102" s="61">
        <f t="shared" si="43"/>
        <v>0.49</v>
      </c>
      <c r="BD102" s="61">
        <f t="shared" si="44"/>
        <v>0.49</v>
      </c>
      <c r="BG102" s="58">
        <v>0.17</v>
      </c>
      <c r="BH102" s="58">
        <v>0.17</v>
      </c>
      <c r="BI102" s="58">
        <v>0.17</v>
      </c>
      <c r="BJ102" s="58">
        <v>0.17</v>
      </c>
      <c r="BL102" s="5"/>
      <c r="BM102" s="61">
        <v>0.32</v>
      </c>
      <c r="BN102" s="61">
        <v>0.32</v>
      </c>
      <c r="BO102" s="61">
        <v>0.32</v>
      </c>
      <c r="BP102" s="61">
        <v>0.32</v>
      </c>
      <c r="BQ102" s="5"/>
      <c r="BR102" s="5"/>
      <c r="BS102" s="5"/>
      <c r="BT102" s="5"/>
    </row>
    <row r="103" spans="3:72" x14ac:dyDescent="0.2">
      <c r="C103" s="5">
        <v>100</v>
      </c>
      <c r="D103" s="5">
        <f t="shared" si="72"/>
        <v>1329</v>
      </c>
      <c r="E103" s="5">
        <f t="shared" si="73"/>
        <v>363</v>
      </c>
      <c r="F103" s="5">
        <f t="shared" si="74"/>
        <v>162</v>
      </c>
      <c r="G103" s="5">
        <f t="shared" si="75"/>
        <v>165</v>
      </c>
      <c r="H103" s="5">
        <f t="shared" si="76"/>
        <v>0</v>
      </c>
      <c r="I103" s="5">
        <f t="shared" si="77"/>
        <v>0</v>
      </c>
      <c r="J103" s="5">
        <f t="shared" si="78"/>
        <v>0</v>
      </c>
      <c r="K103" s="5">
        <f t="shared" si="79"/>
        <v>0</v>
      </c>
      <c r="L103" s="5">
        <f t="shared" si="80"/>
        <v>0</v>
      </c>
      <c r="M103" s="5">
        <f t="shared" si="81"/>
        <v>0</v>
      </c>
      <c r="N103" s="5">
        <f t="shared" si="82"/>
        <v>0</v>
      </c>
      <c r="O103" s="5">
        <f t="shared" si="83"/>
        <v>0</v>
      </c>
      <c r="P103" s="5">
        <f t="shared" si="84"/>
        <v>0</v>
      </c>
      <c r="Q103" s="5">
        <f t="shared" si="85"/>
        <v>0</v>
      </c>
      <c r="T103" s="5">
        <f t="shared" si="86"/>
        <v>1162</v>
      </c>
      <c r="U103" s="5">
        <f t="shared" si="46"/>
        <v>386</v>
      </c>
      <c r="V103" s="5">
        <f t="shared" si="47"/>
        <v>139</v>
      </c>
      <c r="W103" s="5">
        <f t="shared" si="48"/>
        <v>141</v>
      </c>
      <c r="X103" s="5">
        <f t="shared" si="49"/>
        <v>0</v>
      </c>
      <c r="Y103" s="5">
        <f t="shared" si="50"/>
        <v>0</v>
      </c>
      <c r="Z103" s="5">
        <f t="shared" si="51"/>
        <v>0</v>
      </c>
      <c r="AA103" s="5">
        <f t="shared" si="52"/>
        <v>0</v>
      </c>
      <c r="AB103" s="5">
        <f t="shared" si="53"/>
        <v>0</v>
      </c>
      <c r="AC103" s="5">
        <f t="shared" si="54"/>
        <v>0</v>
      </c>
      <c r="AD103" s="5">
        <f t="shared" si="55"/>
        <v>0</v>
      </c>
      <c r="AE103" s="5">
        <f t="shared" si="56"/>
        <v>0</v>
      </c>
      <c r="AF103" s="5">
        <f t="shared" si="57"/>
        <v>0</v>
      </c>
      <c r="AG103" s="5">
        <f t="shared" si="58"/>
        <v>0</v>
      </c>
      <c r="AJ103" s="5">
        <f t="shared" si="87"/>
        <v>1066</v>
      </c>
      <c r="AK103" s="5">
        <f t="shared" si="59"/>
        <v>404</v>
      </c>
      <c r="AL103" s="5">
        <f t="shared" si="60"/>
        <v>119</v>
      </c>
      <c r="AM103" s="5">
        <f t="shared" si="61"/>
        <v>115</v>
      </c>
      <c r="AN103" s="5">
        <f t="shared" si="62"/>
        <v>0</v>
      </c>
      <c r="AO103" s="5">
        <f t="shared" si="63"/>
        <v>0</v>
      </c>
      <c r="AP103" s="5">
        <f t="shared" si="64"/>
        <v>0</v>
      </c>
      <c r="AQ103" s="5">
        <f t="shared" si="65"/>
        <v>0</v>
      </c>
      <c r="AR103" s="5">
        <f t="shared" si="66"/>
        <v>0</v>
      </c>
      <c r="AS103" s="5">
        <f t="shared" si="67"/>
        <v>0</v>
      </c>
      <c r="AT103" s="5">
        <f t="shared" si="68"/>
        <v>0</v>
      </c>
      <c r="AU103" s="5">
        <f t="shared" si="69"/>
        <v>0</v>
      </c>
      <c r="AV103" s="5">
        <f t="shared" si="70"/>
        <v>0</v>
      </c>
      <c r="AW103" s="5">
        <f t="shared" si="71"/>
        <v>0</v>
      </c>
      <c r="AZ103" s="58">
        <v>100</v>
      </c>
      <c r="BA103" s="61">
        <f t="shared" si="41"/>
        <v>0.49</v>
      </c>
      <c r="BB103" s="61">
        <f t="shared" si="42"/>
        <v>0.49</v>
      </c>
      <c r="BC103" s="61">
        <f t="shared" si="43"/>
        <v>0.49</v>
      </c>
      <c r="BD103" s="61">
        <f t="shared" si="44"/>
        <v>0.49</v>
      </c>
      <c r="BG103" s="58">
        <v>0.17</v>
      </c>
      <c r="BH103" s="58">
        <v>0.17</v>
      </c>
      <c r="BI103" s="58">
        <v>0.17</v>
      </c>
      <c r="BJ103" s="58">
        <v>0.17</v>
      </c>
      <c r="BL103" s="5"/>
      <c r="BM103" s="61">
        <v>0.32</v>
      </c>
      <c r="BN103" s="61">
        <v>0.32</v>
      </c>
      <c r="BO103" s="61">
        <v>0.32</v>
      </c>
      <c r="BP103" s="61">
        <v>0.32</v>
      </c>
      <c r="BQ103" s="5"/>
      <c r="BR103" s="5"/>
      <c r="BS103" s="5"/>
      <c r="BT103" s="5"/>
    </row>
    <row r="104" spans="3:72" x14ac:dyDescent="0.2">
      <c r="C104" s="5">
        <v>101</v>
      </c>
      <c r="D104" s="5">
        <f t="shared" si="72"/>
        <v>1329</v>
      </c>
      <c r="E104" s="5">
        <f t="shared" si="73"/>
        <v>363</v>
      </c>
      <c r="F104" s="5">
        <f t="shared" si="74"/>
        <v>162</v>
      </c>
      <c r="G104" s="5">
        <f t="shared" si="75"/>
        <v>165</v>
      </c>
      <c r="H104" s="5">
        <f t="shared" si="76"/>
        <v>0</v>
      </c>
      <c r="I104" s="5">
        <f t="shared" si="77"/>
        <v>0</v>
      </c>
      <c r="J104" s="5">
        <f t="shared" si="78"/>
        <v>0</v>
      </c>
      <c r="K104" s="5">
        <f t="shared" si="79"/>
        <v>0</v>
      </c>
      <c r="L104" s="5">
        <f t="shared" si="80"/>
        <v>0</v>
      </c>
      <c r="M104" s="5">
        <f t="shared" si="81"/>
        <v>0</v>
      </c>
      <c r="N104" s="5">
        <f t="shared" si="82"/>
        <v>0</v>
      </c>
      <c r="O104" s="5">
        <f t="shared" si="83"/>
        <v>0</v>
      </c>
      <c r="P104" s="5">
        <f t="shared" si="84"/>
        <v>0</v>
      </c>
      <c r="Q104" s="5">
        <f t="shared" si="85"/>
        <v>0</v>
      </c>
      <c r="T104" s="5">
        <f t="shared" si="86"/>
        <v>1162</v>
      </c>
      <c r="U104" s="5">
        <f t="shared" si="46"/>
        <v>386</v>
      </c>
      <c r="V104" s="5">
        <f t="shared" si="47"/>
        <v>139</v>
      </c>
      <c r="W104" s="5">
        <f t="shared" si="48"/>
        <v>141</v>
      </c>
      <c r="X104" s="5">
        <f t="shared" si="49"/>
        <v>0</v>
      </c>
      <c r="Y104" s="5">
        <f t="shared" si="50"/>
        <v>0</v>
      </c>
      <c r="Z104" s="5">
        <f t="shared" si="51"/>
        <v>0</v>
      </c>
      <c r="AA104" s="5">
        <f t="shared" si="52"/>
        <v>0</v>
      </c>
      <c r="AB104" s="5">
        <f t="shared" si="53"/>
        <v>0</v>
      </c>
      <c r="AC104" s="5">
        <f t="shared" si="54"/>
        <v>0</v>
      </c>
      <c r="AD104" s="5">
        <f t="shared" si="55"/>
        <v>0</v>
      </c>
      <c r="AE104" s="5">
        <f t="shared" si="56"/>
        <v>0</v>
      </c>
      <c r="AF104" s="5">
        <f t="shared" si="57"/>
        <v>0</v>
      </c>
      <c r="AG104" s="5">
        <f t="shared" si="58"/>
        <v>0</v>
      </c>
      <c r="AJ104" s="5">
        <f t="shared" si="87"/>
        <v>1066</v>
      </c>
      <c r="AK104" s="5">
        <f t="shared" si="59"/>
        <v>404</v>
      </c>
      <c r="AL104" s="5">
        <f t="shared" si="60"/>
        <v>119</v>
      </c>
      <c r="AM104" s="5">
        <f t="shared" si="61"/>
        <v>115</v>
      </c>
      <c r="AN104" s="5">
        <f t="shared" si="62"/>
        <v>0</v>
      </c>
      <c r="AO104" s="5">
        <f t="shared" si="63"/>
        <v>0</v>
      </c>
      <c r="AP104" s="5">
        <f t="shared" si="64"/>
        <v>0</v>
      </c>
      <c r="AQ104" s="5">
        <f t="shared" si="65"/>
        <v>0</v>
      </c>
      <c r="AR104" s="5">
        <f t="shared" si="66"/>
        <v>0</v>
      </c>
      <c r="AS104" s="5">
        <f t="shared" si="67"/>
        <v>0</v>
      </c>
      <c r="AT104" s="5">
        <f t="shared" si="68"/>
        <v>0</v>
      </c>
      <c r="AU104" s="5">
        <f t="shared" si="69"/>
        <v>0</v>
      </c>
      <c r="AV104" s="5">
        <f t="shared" si="70"/>
        <v>0</v>
      </c>
      <c r="AW104" s="5">
        <f t="shared" si="71"/>
        <v>0</v>
      </c>
      <c r="AZ104" s="58">
        <v>101</v>
      </c>
      <c r="BA104" s="61">
        <f t="shared" si="41"/>
        <v>0.49</v>
      </c>
      <c r="BB104" s="61">
        <f t="shared" si="42"/>
        <v>0.49</v>
      </c>
      <c r="BC104" s="61">
        <f t="shared" si="43"/>
        <v>0.49</v>
      </c>
      <c r="BD104" s="61">
        <f t="shared" si="44"/>
        <v>0.49</v>
      </c>
      <c r="BG104" s="58">
        <v>0.17</v>
      </c>
      <c r="BH104" s="58">
        <v>0.17</v>
      </c>
      <c r="BI104" s="58">
        <v>0.17</v>
      </c>
      <c r="BJ104" s="58">
        <v>0.17</v>
      </c>
      <c r="BL104" s="5"/>
      <c r="BM104" s="61">
        <v>0.32</v>
      </c>
      <c r="BN104" s="61">
        <v>0.32</v>
      </c>
      <c r="BO104" s="61">
        <v>0.32</v>
      </c>
      <c r="BP104" s="61">
        <v>0.32</v>
      </c>
      <c r="BQ104" s="5"/>
      <c r="BR104" s="5"/>
      <c r="BS104" s="5"/>
      <c r="BT104" s="5"/>
    </row>
    <row r="105" spans="3:72" x14ac:dyDescent="0.2">
      <c r="C105" s="5">
        <v>102</v>
      </c>
      <c r="D105" s="5">
        <f t="shared" si="72"/>
        <v>1329</v>
      </c>
      <c r="E105" s="5">
        <f t="shared" si="73"/>
        <v>363</v>
      </c>
      <c r="F105" s="5">
        <f t="shared" si="74"/>
        <v>162</v>
      </c>
      <c r="G105" s="5">
        <f t="shared" si="75"/>
        <v>165</v>
      </c>
      <c r="H105" s="5">
        <f t="shared" si="76"/>
        <v>0</v>
      </c>
      <c r="I105" s="5">
        <f t="shared" si="77"/>
        <v>0</v>
      </c>
      <c r="J105" s="5">
        <f t="shared" si="78"/>
        <v>0</v>
      </c>
      <c r="K105" s="5">
        <f t="shared" si="79"/>
        <v>0</v>
      </c>
      <c r="L105" s="5">
        <f t="shared" si="80"/>
        <v>0</v>
      </c>
      <c r="M105" s="5">
        <f t="shared" si="81"/>
        <v>0</v>
      </c>
      <c r="N105" s="5">
        <f t="shared" si="82"/>
        <v>0</v>
      </c>
      <c r="O105" s="5">
        <f t="shared" si="83"/>
        <v>0</v>
      </c>
      <c r="P105" s="5">
        <f t="shared" si="84"/>
        <v>0</v>
      </c>
      <c r="Q105" s="5">
        <f t="shared" si="85"/>
        <v>0</v>
      </c>
      <c r="T105" s="5">
        <f t="shared" si="86"/>
        <v>1162</v>
      </c>
      <c r="U105" s="5">
        <f t="shared" si="46"/>
        <v>386</v>
      </c>
      <c r="V105" s="5">
        <f t="shared" si="47"/>
        <v>139</v>
      </c>
      <c r="W105" s="5">
        <f t="shared" si="48"/>
        <v>141</v>
      </c>
      <c r="X105" s="5">
        <f t="shared" si="49"/>
        <v>0</v>
      </c>
      <c r="Y105" s="5">
        <f t="shared" si="50"/>
        <v>0</v>
      </c>
      <c r="Z105" s="5">
        <f t="shared" si="51"/>
        <v>0</v>
      </c>
      <c r="AA105" s="5">
        <f t="shared" si="52"/>
        <v>0</v>
      </c>
      <c r="AB105" s="5">
        <f t="shared" si="53"/>
        <v>0</v>
      </c>
      <c r="AC105" s="5">
        <f t="shared" si="54"/>
        <v>0</v>
      </c>
      <c r="AD105" s="5">
        <f t="shared" si="55"/>
        <v>0</v>
      </c>
      <c r="AE105" s="5">
        <f t="shared" si="56"/>
        <v>0</v>
      </c>
      <c r="AF105" s="5">
        <f t="shared" si="57"/>
        <v>0</v>
      </c>
      <c r="AG105" s="5">
        <f t="shared" si="58"/>
        <v>0</v>
      </c>
      <c r="AJ105" s="5">
        <f t="shared" si="87"/>
        <v>1066</v>
      </c>
      <c r="AK105" s="5">
        <f t="shared" si="59"/>
        <v>404</v>
      </c>
      <c r="AL105" s="5">
        <f t="shared" si="60"/>
        <v>119</v>
      </c>
      <c r="AM105" s="5">
        <f t="shared" si="61"/>
        <v>115</v>
      </c>
      <c r="AN105" s="5">
        <f t="shared" si="62"/>
        <v>0</v>
      </c>
      <c r="AO105" s="5">
        <f t="shared" si="63"/>
        <v>0</v>
      </c>
      <c r="AP105" s="5">
        <f t="shared" si="64"/>
        <v>0</v>
      </c>
      <c r="AQ105" s="5">
        <f t="shared" si="65"/>
        <v>0</v>
      </c>
      <c r="AR105" s="5">
        <f t="shared" si="66"/>
        <v>0</v>
      </c>
      <c r="AS105" s="5">
        <f t="shared" si="67"/>
        <v>0</v>
      </c>
      <c r="AT105" s="5">
        <f t="shared" si="68"/>
        <v>0</v>
      </c>
      <c r="AU105" s="5">
        <f t="shared" si="69"/>
        <v>0</v>
      </c>
      <c r="AV105" s="5">
        <f t="shared" si="70"/>
        <v>0</v>
      </c>
      <c r="AW105" s="5">
        <f t="shared" si="71"/>
        <v>0</v>
      </c>
      <c r="AZ105" s="58">
        <v>102</v>
      </c>
      <c r="BA105" s="61">
        <f t="shared" si="41"/>
        <v>0.49</v>
      </c>
      <c r="BB105" s="61">
        <f t="shared" si="42"/>
        <v>0.49</v>
      </c>
      <c r="BC105" s="61">
        <f t="shared" si="43"/>
        <v>0.49</v>
      </c>
      <c r="BD105" s="61">
        <f t="shared" si="44"/>
        <v>0.49</v>
      </c>
      <c r="BG105" s="58">
        <v>0.17</v>
      </c>
      <c r="BH105" s="58">
        <v>0.17</v>
      </c>
      <c r="BI105" s="58">
        <v>0.17</v>
      </c>
      <c r="BJ105" s="58">
        <v>0.17</v>
      </c>
      <c r="BL105" s="5"/>
      <c r="BM105" s="61">
        <v>0.32</v>
      </c>
      <c r="BN105" s="61">
        <v>0.32</v>
      </c>
      <c r="BO105" s="61">
        <v>0.32</v>
      </c>
      <c r="BP105" s="61">
        <v>0.32</v>
      </c>
      <c r="BQ105" s="5"/>
      <c r="BR105" s="5"/>
      <c r="BS105" s="5"/>
      <c r="BT105" s="5"/>
    </row>
    <row r="106" spans="3:72" x14ac:dyDescent="0.2">
      <c r="C106" s="5">
        <v>103</v>
      </c>
      <c r="D106" s="5">
        <f t="shared" si="72"/>
        <v>1329</v>
      </c>
      <c r="E106" s="5">
        <f t="shared" si="73"/>
        <v>363</v>
      </c>
      <c r="F106" s="5">
        <f t="shared" si="74"/>
        <v>162</v>
      </c>
      <c r="G106" s="5">
        <f t="shared" si="75"/>
        <v>165</v>
      </c>
      <c r="H106" s="5">
        <f t="shared" si="76"/>
        <v>0</v>
      </c>
      <c r="I106" s="5">
        <f t="shared" si="77"/>
        <v>0</v>
      </c>
      <c r="J106" s="5">
        <f t="shared" si="78"/>
        <v>0</v>
      </c>
      <c r="K106" s="5">
        <f t="shared" si="79"/>
        <v>0</v>
      </c>
      <c r="L106" s="5">
        <f t="shared" si="80"/>
        <v>0</v>
      </c>
      <c r="M106" s="5">
        <f t="shared" si="81"/>
        <v>0</v>
      </c>
      <c r="N106" s="5">
        <f t="shared" si="82"/>
        <v>0</v>
      </c>
      <c r="O106" s="5">
        <f t="shared" si="83"/>
        <v>0</v>
      </c>
      <c r="P106" s="5">
        <f t="shared" si="84"/>
        <v>0</v>
      </c>
      <c r="Q106" s="5">
        <f t="shared" si="85"/>
        <v>0</v>
      </c>
      <c r="T106" s="5">
        <f t="shared" si="86"/>
        <v>1162</v>
      </c>
      <c r="U106" s="5">
        <f t="shared" si="46"/>
        <v>386</v>
      </c>
      <c r="V106" s="5">
        <f t="shared" si="47"/>
        <v>139</v>
      </c>
      <c r="W106" s="5">
        <f t="shared" si="48"/>
        <v>141</v>
      </c>
      <c r="X106" s="5">
        <f t="shared" si="49"/>
        <v>0</v>
      </c>
      <c r="Y106" s="5">
        <f t="shared" si="50"/>
        <v>0</v>
      </c>
      <c r="Z106" s="5">
        <f t="shared" si="51"/>
        <v>0</v>
      </c>
      <c r="AA106" s="5">
        <f t="shared" si="52"/>
        <v>0</v>
      </c>
      <c r="AB106" s="5">
        <f t="shared" si="53"/>
        <v>0</v>
      </c>
      <c r="AC106" s="5">
        <f t="shared" si="54"/>
        <v>0</v>
      </c>
      <c r="AD106" s="5">
        <f t="shared" si="55"/>
        <v>0</v>
      </c>
      <c r="AE106" s="5">
        <f t="shared" si="56"/>
        <v>0</v>
      </c>
      <c r="AF106" s="5">
        <f t="shared" si="57"/>
        <v>0</v>
      </c>
      <c r="AG106" s="5">
        <f t="shared" si="58"/>
        <v>0</v>
      </c>
      <c r="AJ106" s="5">
        <f t="shared" si="87"/>
        <v>1066</v>
      </c>
      <c r="AK106" s="5">
        <f t="shared" si="59"/>
        <v>404</v>
      </c>
      <c r="AL106" s="5">
        <f t="shared" si="60"/>
        <v>119</v>
      </c>
      <c r="AM106" s="5">
        <f t="shared" si="61"/>
        <v>115</v>
      </c>
      <c r="AN106" s="5">
        <f t="shared" si="62"/>
        <v>0</v>
      </c>
      <c r="AO106" s="5">
        <f t="shared" si="63"/>
        <v>0</v>
      </c>
      <c r="AP106" s="5">
        <f t="shared" si="64"/>
        <v>0</v>
      </c>
      <c r="AQ106" s="5">
        <f t="shared" si="65"/>
        <v>0</v>
      </c>
      <c r="AR106" s="5">
        <f t="shared" si="66"/>
        <v>0</v>
      </c>
      <c r="AS106" s="5">
        <f t="shared" si="67"/>
        <v>0</v>
      </c>
      <c r="AT106" s="5">
        <f t="shared" si="68"/>
        <v>0</v>
      </c>
      <c r="AU106" s="5">
        <f t="shared" si="69"/>
        <v>0</v>
      </c>
      <c r="AV106" s="5">
        <f t="shared" si="70"/>
        <v>0</v>
      </c>
      <c r="AW106" s="5">
        <f t="shared" si="71"/>
        <v>0</v>
      </c>
      <c r="AZ106" s="58">
        <v>103</v>
      </c>
      <c r="BA106" s="61">
        <f t="shared" si="41"/>
        <v>0.49</v>
      </c>
      <c r="BB106" s="61">
        <f t="shared" si="42"/>
        <v>0.49</v>
      </c>
      <c r="BC106" s="61">
        <f t="shared" si="43"/>
        <v>0.49</v>
      </c>
      <c r="BD106" s="61">
        <f t="shared" si="44"/>
        <v>0.49</v>
      </c>
      <c r="BG106" s="58">
        <v>0.17</v>
      </c>
      <c r="BH106" s="58">
        <v>0.17</v>
      </c>
      <c r="BI106" s="58">
        <v>0.17</v>
      </c>
      <c r="BJ106" s="58">
        <v>0.17</v>
      </c>
      <c r="BL106" s="5"/>
      <c r="BM106" s="61">
        <v>0.32</v>
      </c>
      <c r="BN106" s="61">
        <v>0.32</v>
      </c>
      <c r="BO106" s="61">
        <v>0.32</v>
      </c>
      <c r="BP106" s="61">
        <v>0.32</v>
      </c>
      <c r="BQ106" s="5"/>
      <c r="BR106" s="5"/>
      <c r="BS106" s="5"/>
      <c r="BT106" s="5"/>
    </row>
    <row r="107" spans="3:72" x14ac:dyDescent="0.2">
      <c r="C107" s="5">
        <v>104</v>
      </c>
      <c r="D107" s="5">
        <f t="shared" si="72"/>
        <v>1329</v>
      </c>
      <c r="E107" s="5">
        <f t="shared" si="73"/>
        <v>363</v>
      </c>
      <c r="F107" s="5">
        <f t="shared" si="74"/>
        <v>162</v>
      </c>
      <c r="G107" s="5">
        <f t="shared" si="75"/>
        <v>165</v>
      </c>
      <c r="H107" s="5">
        <f t="shared" si="76"/>
        <v>0</v>
      </c>
      <c r="I107" s="5">
        <f t="shared" si="77"/>
        <v>0</v>
      </c>
      <c r="J107" s="5">
        <f t="shared" si="78"/>
        <v>0</v>
      </c>
      <c r="K107" s="5">
        <f t="shared" si="79"/>
        <v>0</v>
      </c>
      <c r="L107" s="5">
        <f t="shared" si="80"/>
        <v>0</v>
      </c>
      <c r="M107" s="5">
        <f t="shared" si="81"/>
        <v>0</v>
      </c>
      <c r="N107" s="5">
        <f t="shared" si="82"/>
        <v>0</v>
      </c>
      <c r="O107" s="5">
        <f t="shared" si="83"/>
        <v>0</v>
      </c>
      <c r="P107" s="5">
        <f t="shared" si="84"/>
        <v>0</v>
      </c>
      <c r="Q107" s="5">
        <f t="shared" si="85"/>
        <v>0</v>
      </c>
      <c r="T107" s="5">
        <f t="shared" si="86"/>
        <v>1162</v>
      </c>
      <c r="U107" s="5">
        <f t="shared" si="46"/>
        <v>386</v>
      </c>
      <c r="V107" s="5">
        <f t="shared" si="47"/>
        <v>139</v>
      </c>
      <c r="W107" s="5">
        <f t="shared" si="48"/>
        <v>141</v>
      </c>
      <c r="X107" s="5">
        <f t="shared" si="49"/>
        <v>0</v>
      </c>
      <c r="Y107" s="5">
        <f t="shared" si="50"/>
        <v>0</v>
      </c>
      <c r="Z107" s="5">
        <f t="shared" si="51"/>
        <v>0</v>
      </c>
      <c r="AA107" s="5">
        <f t="shared" si="52"/>
        <v>0</v>
      </c>
      <c r="AB107" s="5">
        <f t="shared" si="53"/>
        <v>0</v>
      </c>
      <c r="AC107" s="5">
        <f t="shared" si="54"/>
        <v>0</v>
      </c>
      <c r="AD107" s="5">
        <f t="shared" si="55"/>
        <v>0</v>
      </c>
      <c r="AE107" s="5">
        <f t="shared" si="56"/>
        <v>0</v>
      </c>
      <c r="AF107" s="5">
        <f t="shared" si="57"/>
        <v>0</v>
      </c>
      <c r="AG107" s="5">
        <f t="shared" si="58"/>
        <v>0</v>
      </c>
      <c r="AJ107" s="5">
        <f t="shared" si="87"/>
        <v>1066</v>
      </c>
      <c r="AK107" s="5">
        <f t="shared" si="59"/>
        <v>404</v>
      </c>
      <c r="AL107" s="5">
        <f t="shared" si="60"/>
        <v>119</v>
      </c>
      <c r="AM107" s="5">
        <f t="shared" si="61"/>
        <v>115</v>
      </c>
      <c r="AN107" s="5">
        <f t="shared" si="62"/>
        <v>0</v>
      </c>
      <c r="AO107" s="5">
        <f t="shared" si="63"/>
        <v>0</v>
      </c>
      <c r="AP107" s="5">
        <f t="shared" si="64"/>
        <v>0</v>
      </c>
      <c r="AQ107" s="5">
        <f t="shared" si="65"/>
        <v>0</v>
      </c>
      <c r="AR107" s="5">
        <f t="shared" si="66"/>
        <v>0</v>
      </c>
      <c r="AS107" s="5">
        <f t="shared" si="67"/>
        <v>0</v>
      </c>
      <c r="AT107" s="5">
        <f t="shared" si="68"/>
        <v>0</v>
      </c>
      <c r="AU107" s="5">
        <f t="shared" si="69"/>
        <v>0</v>
      </c>
      <c r="AV107" s="5">
        <f t="shared" si="70"/>
        <v>0</v>
      </c>
      <c r="AW107" s="5">
        <f t="shared" si="71"/>
        <v>0</v>
      </c>
      <c r="AZ107" s="58">
        <v>104</v>
      </c>
      <c r="BA107" s="61">
        <f t="shared" si="41"/>
        <v>0.49</v>
      </c>
      <c r="BB107" s="61">
        <f t="shared" si="42"/>
        <v>0.49</v>
      </c>
      <c r="BC107" s="61">
        <f t="shared" si="43"/>
        <v>0.49</v>
      </c>
      <c r="BD107" s="61">
        <f t="shared" si="44"/>
        <v>0.49</v>
      </c>
      <c r="BG107" s="58">
        <v>0.17</v>
      </c>
      <c r="BH107" s="58">
        <v>0.17</v>
      </c>
      <c r="BI107" s="58">
        <v>0.17</v>
      </c>
      <c r="BJ107" s="58">
        <v>0.17</v>
      </c>
      <c r="BL107" s="5"/>
      <c r="BM107" s="61">
        <v>0.32</v>
      </c>
      <c r="BN107" s="61">
        <v>0.32</v>
      </c>
      <c r="BO107" s="61">
        <v>0.32</v>
      </c>
      <c r="BP107" s="61">
        <v>0.32</v>
      </c>
      <c r="BQ107" s="5"/>
      <c r="BR107" s="5"/>
      <c r="BS107" s="5"/>
      <c r="BT107" s="5"/>
    </row>
    <row r="108" spans="3:72" x14ac:dyDescent="0.2">
      <c r="C108" s="5">
        <v>105</v>
      </c>
      <c r="D108" s="5">
        <f t="shared" si="72"/>
        <v>1329</v>
      </c>
      <c r="E108" s="5">
        <f t="shared" si="73"/>
        <v>363</v>
      </c>
      <c r="F108" s="5">
        <f t="shared" si="74"/>
        <v>162</v>
      </c>
      <c r="G108" s="5">
        <f t="shared" si="75"/>
        <v>165</v>
      </c>
      <c r="H108" s="5">
        <f t="shared" si="76"/>
        <v>0</v>
      </c>
      <c r="I108" s="5">
        <f t="shared" si="77"/>
        <v>0</v>
      </c>
      <c r="J108" s="5">
        <f t="shared" si="78"/>
        <v>0</v>
      </c>
      <c r="K108" s="5">
        <f t="shared" si="79"/>
        <v>0</v>
      </c>
      <c r="L108" s="5">
        <f t="shared" si="80"/>
        <v>0</v>
      </c>
      <c r="M108" s="5">
        <f t="shared" si="81"/>
        <v>0</v>
      </c>
      <c r="N108" s="5">
        <f t="shared" si="82"/>
        <v>0</v>
      </c>
      <c r="O108" s="5">
        <f t="shared" si="83"/>
        <v>0</v>
      </c>
      <c r="P108" s="5">
        <f t="shared" si="84"/>
        <v>0</v>
      </c>
      <c r="Q108" s="5">
        <f t="shared" si="85"/>
        <v>0</v>
      </c>
      <c r="T108" s="5">
        <f t="shared" si="86"/>
        <v>1162</v>
      </c>
      <c r="U108" s="5">
        <f t="shared" si="46"/>
        <v>386</v>
      </c>
      <c r="V108" s="5">
        <f t="shared" si="47"/>
        <v>139</v>
      </c>
      <c r="W108" s="5">
        <f t="shared" si="48"/>
        <v>141</v>
      </c>
      <c r="X108" s="5">
        <f t="shared" si="49"/>
        <v>0</v>
      </c>
      <c r="Y108" s="5">
        <f t="shared" si="50"/>
        <v>0</v>
      </c>
      <c r="Z108" s="5">
        <f t="shared" si="51"/>
        <v>0</v>
      </c>
      <c r="AA108" s="5">
        <f t="shared" si="52"/>
        <v>0</v>
      </c>
      <c r="AB108" s="5">
        <f t="shared" si="53"/>
        <v>0</v>
      </c>
      <c r="AC108" s="5">
        <f t="shared" si="54"/>
        <v>0</v>
      </c>
      <c r="AD108" s="5">
        <f t="shared" si="55"/>
        <v>0</v>
      </c>
      <c r="AE108" s="5">
        <f t="shared" si="56"/>
        <v>0</v>
      </c>
      <c r="AF108" s="5">
        <f t="shared" si="57"/>
        <v>0</v>
      </c>
      <c r="AG108" s="5">
        <f t="shared" si="58"/>
        <v>0</v>
      </c>
      <c r="AJ108" s="5">
        <f t="shared" si="87"/>
        <v>1066</v>
      </c>
      <c r="AK108" s="5">
        <f t="shared" si="59"/>
        <v>404</v>
      </c>
      <c r="AL108" s="5">
        <f t="shared" si="60"/>
        <v>119</v>
      </c>
      <c r="AM108" s="5">
        <f t="shared" si="61"/>
        <v>115</v>
      </c>
      <c r="AN108" s="5">
        <f t="shared" si="62"/>
        <v>0</v>
      </c>
      <c r="AO108" s="5">
        <f t="shared" si="63"/>
        <v>0</v>
      </c>
      <c r="AP108" s="5">
        <f t="shared" si="64"/>
        <v>0</v>
      </c>
      <c r="AQ108" s="5">
        <f t="shared" si="65"/>
        <v>0</v>
      </c>
      <c r="AR108" s="5">
        <f t="shared" si="66"/>
        <v>0</v>
      </c>
      <c r="AS108" s="5">
        <f t="shared" si="67"/>
        <v>0</v>
      </c>
      <c r="AT108" s="5">
        <f t="shared" si="68"/>
        <v>0</v>
      </c>
      <c r="AU108" s="5">
        <f t="shared" si="69"/>
        <v>0</v>
      </c>
      <c r="AV108" s="5">
        <f t="shared" si="70"/>
        <v>0</v>
      </c>
      <c r="AW108" s="5">
        <f t="shared" si="71"/>
        <v>0</v>
      </c>
      <c r="AZ108" s="58">
        <v>105</v>
      </c>
      <c r="BA108" s="61">
        <f t="shared" si="41"/>
        <v>0.49</v>
      </c>
      <c r="BB108" s="61">
        <f t="shared" si="42"/>
        <v>0.49</v>
      </c>
      <c r="BC108" s="61">
        <f t="shared" si="43"/>
        <v>0.49</v>
      </c>
      <c r="BD108" s="61">
        <f t="shared" si="44"/>
        <v>0.49</v>
      </c>
      <c r="BG108" s="58">
        <v>0.17</v>
      </c>
      <c r="BH108" s="58">
        <v>0.17</v>
      </c>
      <c r="BI108" s="58">
        <v>0.17</v>
      </c>
      <c r="BJ108" s="58">
        <v>0.17</v>
      </c>
      <c r="BL108" s="5"/>
      <c r="BM108" s="61">
        <v>0.32</v>
      </c>
      <c r="BN108" s="61">
        <v>0.32</v>
      </c>
      <c r="BO108" s="61">
        <v>0.32</v>
      </c>
      <c r="BP108" s="61">
        <v>0.32</v>
      </c>
      <c r="BQ108" s="5"/>
      <c r="BR108" s="5"/>
      <c r="BS108" s="5"/>
      <c r="BT108" s="5"/>
    </row>
    <row r="109" spans="3:72" x14ac:dyDescent="0.2">
      <c r="C109" s="5">
        <v>106</v>
      </c>
      <c r="D109" s="5">
        <f t="shared" si="72"/>
        <v>1329</v>
      </c>
      <c r="E109" s="5">
        <f t="shared" si="73"/>
        <v>363</v>
      </c>
      <c r="F109" s="5">
        <f t="shared" si="74"/>
        <v>162</v>
      </c>
      <c r="G109" s="5">
        <f t="shared" si="75"/>
        <v>165</v>
      </c>
      <c r="H109" s="5">
        <f t="shared" si="76"/>
        <v>0</v>
      </c>
      <c r="I109" s="5">
        <f t="shared" si="77"/>
        <v>0</v>
      </c>
      <c r="J109" s="5">
        <f t="shared" si="78"/>
        <v>0</v>
      </c>
      <c r="K109" s="5">
        <f t="shared" si="79"/>
        <v>0</v>
      </c>
      <c r="L109" s="5">
        <f t="shared" si="80"/>
        <v>0</v>
      </c>
      <c r="M109" s="5">
        <f t="shared" si="81"/>
        <v>0</v>
      </c>
      <c r="N109" s="5">
        <f t="shared" si="82"/>
        <v>0</v>
      </c>
      <c r="O109" s="5">
        <f t="shared" si="83"/>
        <v>0</v>
      </c>
      <c r="P109" s="5">
        <f t="shared" si="84"/>
        <v>0</v>
      </c>
      <c r="Q109" s="5">
        <f t="shared" si="85"/>
        <v>0</v>
      </c>
      <c r="T109" s="5">
        <f t="shared" si="86"/>
        <v>1162</v>
      </c>
      <c r="U109" s="5">
        <f t="shared" si="46"/>
        <v>386</v>
      </c>
      <c r="V109" s="5">
        <f t="shared" si="47"/>
        <v>139</v>
      </c>
      <c r="W109" s="5">
        <f t="shared" si="48"/>
        <v>141</v>
      </c>
      <c r="X109" s="5">
        <f t="shared" si="49"/>
        <v>0</v>
      </c>
      <c r="Y109" s="5">
        <f t="shared" si="50"/>
        <v>0</v>
      </c>
      <c r="Z109" s="5">
        <f t="shared" si="51"/>
        <v>0</v>
      </c>
      <c r="AA109" s="5">
        <f t="shared" si="52"/>
        <v>0</v>
      </c>
      <c r="AB109" s="5">
        <f t="shared" si="53"/>
        <v>0</v>
      </c>
      <c r="AC109" s="5">
        <f t="shared" si="54"/>
        <v>0</v>
      </c>
      <c r="AD109" s="5">
        <f t="shared" si="55"/>
        <v>0</v>
      </c>
      <c r="AE109" s="5">
        <f t="shared" si="56"/>
        <v>0</v>
      </c>
      <c r="AF109" s="5">
        <f t="shared" si="57"/>
        <v>0</v>
      </c>
      <c r="AG109" s="5">
        <f t="shared" si="58"/>
        <v>0</v>
      </c>
      <c r="AJ109" s="5">
        <f t="shared" si="87"/>
        <v>1066</v>
      </c>
      <c r="AK109" s="5">
        <f t="shared" si="59"/>
        <v>404</v>
      </c>
      <c r="AL109" s="5">
        <f t="shared" si="60"/>
        <v>119</v>
      </c>
      <c r="AM109" s="5">
        <f t="shared" si="61"/>
        <v>115</v>
      </c>
      <c r="AN109" s="5">
        <f t="shared" si="62"/>
        <v>0</v>
      </c>
      <c r="AO109" s="5">
        <f t="shared" si="63"/>
        <v>0</v>
      </c>
      <c r="AP109" s="5">
        <f t="shared" si="64"/>
        <v>0</v>
      </c>
      <c r="AQ109" s="5">
        <f t="shared" si="65"/>
        <v>0</v>
      </c>
      <c r="AR109" s="5">
        <f t="shared" si="66"/>
        <v>0</v>
      </c>
      <c r="AS109" s="5">
        <f t="shared" si="67"/>
        <v>0</v>
      </c>
      <c r="AT109" s="5">
        <f t="shared" si="68"/>
        <v>0</v>
      </c>
      <c r="AU109" s="5">
        <f t="shared" si="69"/>
        <v>0</v>
      </c>
      <c r="AV109" s="5">
        <f t="shared" si="70"/>
        <v>0</v>
      </c>
      <c r="AW109" s="5">
        <f t="shared" si="71"/>
        <v>0</v>
      </c>
      <c r="AZ109" s="58">
        <v>106</v>
      </c>
      <c r="BA109" s="61">
        <f t="shared" si="41"/>
        <v>0.49</v>
      </c>
      <c r="BB109" s="61">
        <f t="shared" si="42"/>
        <v>0.49</v>
      </c>
      <c r="BC109" s="61">
        <f t="shared" si="43"/>
        <v>0.49</v>
      </c>
      <c r="BD109" s="61">
        <f t="shared" si="44"/>
        <v>0.49</v>
      </c>
      <c r="BG109" s="58">
        <v>0.17</v>
      </c>
      <c r="BH109" s="58">
        <v>0.17</v>
      </c>
      <c r="BI109" s="58">
        <v>0.17</v>
      </c>
      <c r="BJ109" s="58">
        <v>0.17</v>
      </c>
      <c r="BL109" s="5"/>
      <c r="BM109" s="61">
        <v>0.32</v>
      </c>
      <c r="BN109" s="61">
        <v>0.32</v>
      </c>
      <c r="BO109" s="61">
        <v>0.32</v>
      </c>
      <c r="BP109" s="61">
        <v>0.32</v>
      </c>
      <c r="BQ109" s="5"/>
      <c r="BR109" s="5"/>
      <c r="BS109" s="5"/>
      <c r="BT109" s="5"/>
    </row>
    <row r="110" spans="3:72" x14ac:dyDescent="0.2">
      <c r="C110" s="5">
        <v>107</v>
      </c>
      <c r="D110" s="5">
        <f t="shared" si="72"/>
        <v>1329</v>
      </c>
      <c r="E110" s="5">
        <f t="shared" si="73"/>
        <v>363</v>
      </c>
      <c r="F110" s="5">
        <f t="shared" si="74"/>
        <v>162</v>
      </c>
      <c r="G110" s="5">
        <f t="shared" si="75"/>
        <v>165</v>
      </c>
      <c r="H110" s="5">
        <f t="shared" si="76"/>
        <v>0</v>
      </c>
      <c r="I110" s="5">
        <f t="shared" si="77"/>
        <v>0</v>
      </c>
      <c r="J110" s="5">
        <f t="shared" si="78"/>
        <v>0</v>
      </c>
      <c r="K110" s="5">
        <f t="shared" si="79"/>
        <v>0</v>
      </c>
      <c r="L110" s="5">
        <f t="shared" si="80"/>
        <v>0</v>
      </c>
      <c r="M110" s="5">
        <f t="shared" si="81"/>
        <v>0</v>
      </c>
      <c r="N110" s="5">
        <f t="shared" si="82"/>
        <v>0</v>
      </c>
      <c r="O110" s="5">
        <f t="shared" si="83"/>
        <v>0</v>
      </c>
      <c r="P110" s="5">
        <f t="shared" si="84"/>
        <v>0</v>
      </c>
      <c r="Q110" s="5">
        <f t="shared" si="85"/>
        <v>0</v>
      </c>
      <c r="T110" s="5">
        <f t="shared" si="86"/>
        <v>1162</v>
      </c>
      <c r="U110" s="5">
        <f t="shared" si="46"/>
        <v>386</v>
      </c>
      <c r="V110" s="5">
        <f t="shared" si="47"/>
        <v>139</v>
      </c>
      <c r="W110" s="5">
        <f t="shared" si="48"/>
        <v>141</v>
      </c>
      <c r="X110" s="5">
        <f t="shared" si="49"/>
        <v>0</v>
      </c>
      <c r="Y110" s="5">
        <f t="shared" si="50"/>
        <v>0</v>
      </c>
      <c r="Z110" s="5">
        <f t="shared" si="51"/>
        <v>0</v>
      </c>
      <c r="AA110" s="5">
        <f t="shared" si="52"/>
        <v>0</v>
      </c>
      <c r="AB110" s="5">
        <f t="shared" si="53"/>
        <v>0</v>
      </c>
      <c r="AC110" s="5">
        <f t="shared" si="54"/>
        <v>0</v>
      </c>
      <c r="AD110" s="5">
        <f t="shared" si="55"/>
        <v>0</v>
      </c>
      <c r="AE110" s="5">
        <f t="shared" si="56"/>
        <v>0</v>
      </c>
      <c r="AF110" s="5">
        <f t="shared" si="57"/>
        <v>0</v>
      </c>
      <c r="AG110" s="5">
        <f t="shared" si="58"/>
        <v>0</v>
      </c>
      <c r="AJ110" s="5">
        <f t="shared" si="87"/>
        <v>1066</v>
      </c>
      <c r="AK110" s="5">
        <f t="shared" si="59"/>
        <v>404</v>
      </c>
      <c r="AL110" s="5">
        <f t="shared" si="60"/>
        <v>119</v>
      </c>
      <c r="AM110" s="5">
        <f t="shared" si="61"/>
        <v>115</v>
      </c>
      <c r="AN110" s="5">
        <f t="shared" si="62"/>
        <v>0</v>
      </c>
      <c r="AO110" s="5">
        <f t="shared" si="63"/>
        <v>0</v>
      </c>
      <c r="AP110" s="5">
        <f t="shared" si="64"/>
        <v>0</v>
      </c>
      <c r="AQ110" s="5">
        <f t="shared" si="65"/>
        <v>0</v>
      </c>
      <c r="AR110" s="5">
        <f t="shared" si="66"/>
        <v>0</v>
      </c>
      <c r="AS110" s="5">
        <f t="shared" si="67"/>
        <v>0</v>
      </c>
      <c r="AT110" s="5">
        <f t="shared" si="68"/>
        <v>0</v>
      </c>
      <c r="AU110" s="5">
        <f t="shared" si="69"/>
        <v>0</v>
      </c>
      <c r="AV110" s="5">
        <f t="shared" si="70"/>
        <v>0</v>
      </c>
      <c r="AW110" s="5">
        <f t="shared" si="71"/>
        <v>0</v>
      </c>
      <c r="AZ110" s="58">
        <v>107</v>
      </c>
      <c r="BA110" s="61">
        <f t="shared" si="41"/>
        <v>0.49</v>
      </c>
      <c r="BB110" s="61">
        <f t="shared" si="42"/>
        <v>0.49</v>
      </c>
      <c r="BC110" s="61">
        <f t="shared" si="43"/>
        <v>0.49</v>
      </c>
      <c r="BD110" s="61">
        <f t="shared" si="44"/>
        <v>0.49</v>
      </c>
      <c r="BG110" s="58">
        <v>0.17</v>
      </c>
      <c r="BH110" s="58">
        <v>0.17</v>
      </c>
      <c r="BI110" s="58">
        <v>0.17</v>
      </c>
      <c r="BJ110" s="58">
        <v>0.17</v>
      </c>
      <c r="BL110" s="5"/>
      <c r="BM110" s="61">
        <v>0.32</v>
      </c>
      <c r="BN110" s="61">
        <v>0.32</v>
      </c>
      <c r="BO110" s="61">
        <v>0.32</v>
      </c>
      <c r="BP110" s="61">
        <v>0.32</v>
      </c>
      <c r="BQ110" s="5"/>
      <c r="BR110" s="5"/>
      <c r="BS110" s="5"/>
      <c r="BT110" s="5"/>
    </row>
    <row r="111" spans="3:72" x14ac:dyDescent="0.2">
      <c r="C111" s="5">
        <v>108</v>
      </c>
      <c r="D111" s="5">
        <f t="shared" si="72"/>
        <v>1329</v>
      </c>
      <c r="E111" s="5">
        <f t="shared" si="73"/>
        <v>363</v>
      </c>
      <c r="F111" s="5">
        <f t="shared" si="74"/>
        <v>162</v>
      </c>
      <c r="G111" s="5">
        <f t="shared" si="75"/>
        <v>165</v>
      </c>
      <c r="H111" s="5">
        <f t="shared" si="76"/>
        <v>0</v>
      </c>
      <c r="I111" s="5">
        <f t="shared" si="77"/>
        <v>0</v>
      </c>
      <c r="J111" s="5">
        <f t="shared" si="78"/>
        <v>0</v>
      </c>
      <c r="K111" s="5">
        <f t="shared" si="79"/>
        <v>0</v>
      </c>
      <c r="L111" s="5">
        <f t="shared" si="80"/>
        <v>0</v>
      </c>
      <c r="M111" s="5">
        <f t="shared" si="81"/>
        <v>0</v>
      </c>
      <c r="N111" s="5">
        <f t="shared" si="82"/>
        <v>0</v>
      </c>
      <c r="O111" s="5">
        <f t="shared" si="83"/>
        <v>0</v>
      </c>
      <c r="P111" s="5">
        <f t="shared" si="84"/>
        <v>0</v>
      </c>
      <c r="Q111" s="5">
        <f t="shared" si="85"/>
        <v>0</v>
      </c>
      <c r="T111" s="5">
        <f t="shared" si="86"/>
        <v>1162</v>
      </c>
      <c r="U111" s="5">
        <f t="shared" si="46"/>
        <v>386</v>
      </c>
      <c r="V111" s="5">
        <f t="shared" si="47"/>
        <v>139</v>
      </c>
      <c r="W111" s="5">
        <f t="shared" si="48"/>
        <v>141</v>
      </c>
      <c r="X111" s="5">
        <f t="shared" si="49"/>
        <v>0</v>
      </c>
      <c r="Y111" s="5">
        <f t="shared" si="50"/>
        <v>0</v>
      </c>
      <c r="Z111" s="5">
        <f t="shared" si="51"/>
        <v>0</v>
      </c>
      <c r="AA111" s="5">
        <f t="shared" si="52"/>
        <v>0</v>
      </c>
      <c r="AB111" s="5">
        <f t="shared" si="53"/>
        <v>0</v>
      </c>
      <c r="AC111" s="5">
        <f t="shared" si="54"/>
        <v>0</v>
      </c>
      <c r="AD111" s="5">
        <f t="shared" si="55"/>
        <v>0</v>
      </c>
      <c r="AE111" s="5">
        <f t="shared" si="56"/>
        <v>0</v>
      </c>
      <c r="AF111" s="5">
        <f t="shared" si="57"/>
        <v>0</v>
      </c>
      <c r="AG111" s="5">
        <f t="shared" si="58"/>
        <v>0</v>
      </c>
      <c r="AJ111" s="5">
        <f t="shared" si="87"/>
        <v>1066</v>
      </c>
      <c r="AK111" s="5">
        <f t="shared" si="59"/>
        <v>404</v>
      </c>
      <c r="AL111" s="5">
        <f t="shared" si="60"/>
        <v>119</v>
      </c>
      <c r="AM111" s="5">
        <f t="shared" si="61"/>
        <v>115</v>
      </c>
      <c r="AN111" s="5">
        <f t="shared" si="62"/>
        <v>0</v>
      </c>
      <c r="AO111" s="5">
        <f t="shared" si="63"/>
        <v>0</v>
      </c>
      <c r="AP111" s="5">
        <f t="shared" si="64"/>
        <v>0</v>
      </c>
      <c r="AQ111" s="5">
        <f t="shared" si="65"/>
        <v>0</v>
      </c>
      <c r="AR111" s="5">
        <f t="shared" si="66"/>
        <v>0</v>
      </c>
      <c r="AS111" s="5">
        <f t="shared" si="67"/>
        <v>0</v>
      </c>
      <c r="AT111" s="5">
        <f t="shared" si="68"/>
        <v>0</v>
      </c>
      <c r="AU111" s="5">
        <f t="shared" si="69"/>
        <v>0</v>
      </c>
      <c r="AV111" s="5">
        <f t="shared" si="70"/>
        <v>0</v>
      </c>
      <c r="AW111" s="5">
        <f t="shared" si="71"/>
        <v>0</v>
      </c>
      <c r="AZ111" s="58">
        <v>108</v>
      </c>
      <c r="BA111" s="61">
        <f t="shared" si="41"/>
        <v>0.49</v>
      </c>
      <c r="BB111" s="61">
        <f t="shared" si="42"/>
        <v>0.49</v>
      </c>
      <c r="BC111" s="61">
        <f t="shared" si="43"/>
        <v>0.49</v>
      </c>
      <c r="BD111" s="61">
        <f t="shared" si="44"/>
        <v>0.49</v>
      </c>
      <c r="BG111" s="58">
        <v>0.17</v>
      </c>
      <c r="BH111" s="58">
        <v>0.17</v>
      </c>
      <c r="BI111" s="58">
        <v>0.17</v>
      </c>
      <c r="BJ111" s="58">
        <v>0.17</v>
      </c>
      <c r="BL111" s="5"/>
      <c r="BM111" s="61">
        <v>0.32</v>
      </c>
      <c r="BN111" s="61">
        <v>0.32</v>
      </c>
      <c r="BO111" s="61">
        <v>0.32</v>
      </c>
      <c r="BP111" s="61">
        <v>0.32</v>
      </c>
      <c r="BQ111" s="5"/>
      <c r="BR111" s="5"/>
      <c r="BS111" s="5"/>
      <c r="BT111" s="5"/>
    </row>
    <row r="112" spans="3:72" x14ac:dyDescent="0.2">
      <c r="C112" s="5">
        <v>109</v>
      </c>
      <c r="D112" s="5">
        <f t="shared" si="72"/>
        <v>1329</v>
      </c>
      <c r="E112" s="5">
        <f t="shared" si="73"/>
        <v>363</v>
      </c>
      <c r="F112" s="5">
        <f t="shared" si="74"/>
        <v>162</v>
      </c>
      <c r="G112" s="5">
        <f t="shared" si="75"/>
        <v>165</v>
      </c>
      <c r="H112" s="5">
        <f t="shared" si="76"/>
        <v>0</v>
      </c>
      <c r="I112" s="5">
        <f t="shared" si="77"/>
        <v>0</v>
      </c>
      <c r="J112" s="5">
        <f t="shared" si="78"/>
        <v>0</v>
      </c>
      <c r="K112" s="5">
        <f t="shared" si="79"/>
        <v>0</v>
      </c>
      <c r="L112" s="5">
        <f t="shared" si="80"/>
        <v>0</v>
      </c>
      <c r="M112" s="5">
        <f t="shared" si="81"/>
        <v>0</v>
      </c>
      <c r="N112" s="5">
        <f t="shared" si="82"/>
        <v>0</v>
      </c>
      <c r="O112" s="5">
        <f t="shared" si="83"/>
        <v>0</v>
      </c>
      <c r="P112" s="5">
        <f t="shared" si="84"/>
        <v>0</v>
      </c>
      <c r="Q112" s="5">
        <f t="shared" si="85"/>
        <v>0</v>
      </c>
      <c r="T112" s="5">
        <f t="shared" si="86"/>
        <v>1162</v>
      </c>
      <c r="U112" s="5">
        <f t="shared" si="46"/>
        <v>386</v>
      </c>
      <c r="V112" s="5">
        <f t="shared" si="47"/>
        <v>139</v>
      </c>
      <c r="W112" s="5">
        <f t="shared" si="48"/>
        <v>141</v>
      </c>
      <c r="X112" s="5">
        <f t="shared" si="49"/>
        <v>0</v>
      </c>
      <c r="Y112" s="5">
        <f t="shared" si="50"/>
        <v>0</v>
      </c>
      <c r="Z112" s="5">
        <f t="shared" si="51"/>
        <v>0</v>
      </c>
      <c r="AA112" s="5">
        <f t="shared" si="52"/>
        <v>0</v>
      </c>
      <c r="AB112" s="5">
        <f t="shared" si="53"/>
        <v>0</v>
      </c>
      <c r="AC112" s="5">
        <f t="shared" si="54"/>
        <v>0</v>
      </c>
      <c r="AD112" s="5">
        <f t="shared" si="55"/>
        <v>0</v>
      </c>
      <c r="AE112" s="5">
        <f t="shared" si="56"/>
        <v>0</v>
      </c>
      <c r="AF112" s="5">
        <f t="shared" si="57"/>
        <v>0</v>
      </c>
      <c r="AG112" s="5">
        <f t="shared" si="58"/>
        <v>0</v>
      </c>
      <c r="AJ112" s="5">
        <f t="shared" si="87"/>
        <v>1066</v>
      </c>
      <c r="AK112" s="5">
        <f t="shared" si="59"/>
        <v>404</v>
      </c>
      <c r="AL112" s="5">
        <f t="shared" si="60"/>
        <v>119</v>
      </c>
      <c r="AM112" s="5">
        <f t="shared" si="61"/>
        <v>115</v>
      </c>
      <c r="AN112" s="5">
        <f t="shared" si="62"/>
        <v>0</v>
      </c>
      <c r="AO112" s="5">
        <f t="shared" si="63"/>
        <v>0</v>
      </c>
      <c r="AP112" s="5">
        <f t="shared" si="64"/>
        <v>0</v>
      </c>
      <c r="AQ112" s="5">
        <f t="shared" si="65"/>
        <v>0</v>
      </c>
      <c r="AR112" s="5">
        <f t="shared" si="66"/>
        <v>0</v>
      </c>
      <c r="AS112" s="5">
        <f t="shared" si="67"/>
        <v>0</v>
      </c>
      <c r="AT112" s="5">
        <f t="shared" si="68"/>
        <v>0</v>
      </c>
      <c r="AU112" s="5">
        <f t="shared" si="69"/>
        <v>0</v>
      </c>
      <c r="AV112" s="5">
        <f t="shared" si="70"/>
        <v>0</v>
      </c>
      <c r="AW112" s="5">
        <f t="shared" si="71"/>
        <v>0</v>
      </c>
      <c r="AZ112" s="58">
        <v>109</v>
      </c>
      <c r="BA112" s="61">
        <f t="shared" si="41"/>
        <v>0.49</v>
      </c>
      <c r="BB112" s="61">
        <f t="shared" si="42"/>
        <v>0.49</v>
      </c>
      <c r="BC112" s="61">
        <f t="shared" si="43"/>
        <v>0.49</v>
      </c>
      <c r="BD112" s="61">
        <f t="shared" si="44"/>
        <v>0.49</v>
      </c>
      <c r="BG112" s="58">
        <v>0.17</v>
      </c>
      <c r="BH112" s="58">
        <v>0.17</v>
      </c>
      <c r="BI112" s="58">
        <v>0.17</v>
      </c>
      <c r="BJ112" s="58">
        <v>0.17</v>
      </c>
      <c r="BL112" s="5"/>
      <c r="BM112" s="61">
        <v>0.32</v>
      </c>
      <c r="BN112" s="61">
        <v>0.32</v>
      </c>
      <c r="BO112" s="61">
        <v>0.32</v>
      </c>
      <c r="BP112" s="61">
        <v>0.32</v>
      </c>
      <c r="BQ112" s="5"/>
      <c r="BR112" s="5"/>
      <c r="BS112" s="5"/>
      <c r="BT112" s="5"/>
    </row>
    <row r="113" spans="3:72" x14ac:dyDescent="0.2">
      <c r="C113" s="5">
        <v>110</v>
      </c>
      <c r="D113" s="5">
        <f t="shared" si="72"/>
        <v>1329</v>
      </c>
      <c r="E113" s="5">
        <f t="shared" si="73"/>
        <v>363</v>
      </c>
      <c r="F113" s="5">
        <f t="shared" si="74"/>
        <v>162</v>
      </c>
      <c r="G113" s="5">
        <f t="shared" si="75"/>
        <v>165</v>
      </c>
      <c r="H113" s="5">
        <f t="shared" si="76"/>
        <v>0</v>
      </c>
      <c r="I113" s="5">
        <f t="shared" si="77"/>
        <v>0</v>
      </c>
      <c r="J113" s="5">
        <f t="shared" si="78"/>
        <v>0</v>
      </c>
      <c r="K113" s="5">
        <f t="shared" si="79"/>
        <v>0</v>
      </c>
      <c r="L113" s="5">
        <f t="shared" si="80"/>
        <v>0</v>
      </c>
      <c r="M113" s="5">
        <f t="shared" si="81"/>
        <v>0</v>
      </c>
      <c r="N113" s="5">
        <f t="shared" si="82"/>
        <v>0</v>
      </c>
      <c r="O113" s="5">
        <f t="shared" si="83"/>
        <v>0</v>
      </c>
      <c r="P113" s="5">
        <f t="shared" si="84"/>
        <v>0</v>
      </c>
      <c r="Q113" s="5">
        <f t="shared" si="85"/>
        <v>0</v>
      </c>
      <c r="T113" s="5">
        <f t="shared" si="86"/>
        <v>1162</v>
      </c>
      <c r="U113" s="5">
        <f t="shared" si="46"/>
        <v>386</v>
      </c>
      <c r="V113" s="5">
        <f t="shared" si="47"/>
        <v>139</v>
      </c>
      <c r="W113" s="5">
        <f t="shared" si="48"/>
        <v>141</v>
      </c>
      <c r="X113" s="5">
        <f t="shared" si="49"/>
        <v>0</v>
      </c>
      <c r="Y113" s="5">
        <f t="shared" si="50"/>
        <v>0</v>
      </c>
      <c r="Z113" s="5">
        <f t="shared" si="51"/>
        <v>0</v>
      </c>
      <c r="AA113" s="5">
        <f t="shared" si="52"/>
        <v>0</v>
      </c>
      <c r="AB113" s="5">
        <f t="shared" si="53"/>
        <v>0</v>
      </c>
      <c r="AC113" s="5">
        <f t="shared" si="54"/>
        <v>0</v>
      </c>
      <c r="AD113" s="5">
        <f t="shared" si="55"/>
        <v>0</v>
      </c>
      <c r="AE113" s="5">
        <f t="shared" si="56"/>
        <v>0</v>
      </c>
      <c r="AF113" s="5">
        <f t="shared" si="57"/>
        <v>0</v>
      </c>
      <c r="AG113" s="5">
        <f t="shared" si="58"/>
        <v>0</v>
      </c>
      <c r="AJ113" s="5">
        <f t="shared" si="87"/>
        <v>1066</v>
      </c>
      <c r="AK113" s="5">
        <f t="shared" si="59"/>
        <v>404</v>
      </c>
      <c r="AL113" s="5">
        <f t="shared" si="60"/>
        <v>119</v>
      </c>
      <c r="AM113" s="5">
        <f t="shared" si="61"/>
        <v>115</v>
      </c>
      <c r="AN113" s="5">
        <f t="shared" si="62"/>
        <v>0</v>
      </c>
      <c r="AO113" s="5">
        <f t="shared" si="63"/>
        <v>0</v>
      </c>
      <c r="AP113" s="5">
        <f t="shared" si="64"/>
        <v>0</v>
      </c>
      <c r="AQ113" s="5">
        <f t="shared" si="65"/>
        <v>0</v>
      </c>
      <c r="AR113" s="5">
        <f t="shared" si="66"/>
        <v>0</v>
      </c>
      <c r="AS113" s="5">
        <f t="shared" si="67"/>
        <v>0</v>
      </c>
      <c r="AT113" s="5">
        <f t="shared" si="68"/>
        <v>0</v>
      </c>
      <c r="AU113" s="5">
        <f t="shared" si="69"/>
        <v>0</v>
      </c>
      <c r="AV113" s="5">
        <f t="shared" si="70"/>
        <v>0</v>
      </c>
      <c r="AW113" s="5">
        <f t="shared" si="71"/>
        <v>0</v>
      </c>
      <c r="AZ113" s="58">
        <v>110</v>
      </c>
      <c r="BA113" s="61">
        <f t="shared" si="41"/>
        <v>0.49</v>
      </c>
      <c r="BB113" s="61">
        <f t="shared" si="42"/>
        <v>0.49</v>
      </c>
      <c r="BC113" s="61">
        <f t="shared" si="43"/>
        <v>0.49</v>
      </c>
      <c r="BD113" s="61">
        <f t="shared" si="44"/>
        <v>0.49</v>
      </c>
      <c r="BG113" s="58">
        <v>0.17</v>
      </c>
      <c r="BH113" s="58">
        <v>0.17</v>
      </c>
      <c r="BI113" s="58">
        <v>0.17</v>
      </c>
      <c r="BJ113" s="58">
        <v>0.17</v>
      </c>
      <c r="BL113" s="5"/>
      <c r="BM113" s="61">
        <v>0.32</v>
      </c>
      <c r="BN113" s="61">
        <v>0.32</v>
      </c>
      <c r="BO113" s="61">
        <v>0.32</v>
      </c>
      <c r="BP113" s="61">
        <v>0.32</v>
      </c>
      <c r="BQ113" s="5"/>
      <c r="BR113" s="5"/>
      <c r="BS113" s="5"/>
      <c r="BT113" s="5"/>
    </row>
    <row r="114" spans="3:72" x14ac:dyDescent="0.2">
      <c r="C114" s="5">
        <v>111</v>
      </c>
      <c r="D114" s="5">
        <f t="shared" si="72"/>
        <v>1329</v>
      </c>
      <c r="E114" s="5">
        <f t="shared" si="73"/>
        <v>363</v>
      </c>
      <c r="F114" s="5">
        <f t="shared" si="74"/>
        <v>162</v>
      </c>
      <c r="G114" s="5">
        <f t="shared" si="75"/>
        <v>165</v>
      </c>
      <c r="H114" s="5">
        <f t="shared" si="76"/>
        <v>0</v>
      </c>
      <c r="I114" s="5">
        <f t="shared" si="77"/>
        <v>0</v>
      </c>
      <c r="J114" s="5">
        <f t="shared" si="78"/>
        <v>0</v>
      </c>
      <c r="K114" s="5">
        <f t="shared" si="79"/>
        <v>0</v>
      </c>
      <c r="L114" s="5">
        <f t="shared" si="80"/>
        <v>0</v>
      </c>
      <c r="M114" s="5">
        <f t="shared" si="81"/>
        <v>0</v>
      </c>
      <c r="N114" s="5">
        <f t="shared" si="82"/>
        <v>0</v>
      </c>
      <c r="O114" s="5">
        <f t="shared" si="83"/>
        <v>0</v>
      </c>
      <c r="P114" s="5">
        <f t="shared" si="84"/>
        <v>0</v>
      </c>
      <c r="Q114" s="5">
        <f t="shared" si="85"/>
        <v>0</v>
      </c>
      <c r="T114" s="5">
        <f t="shared" si="86"/>
        <v>1162</v>
      </c>
      <c r="U114" s="5">
        <f t="shared" si="46"/>
        <v>386</v>
      </c>
      <c r="V114" s="5">
        <f t="shared" si="47"/>
        <v>139</v>
      </c>
      <c r="W114" s="5">
        <f t="shared" si="48"/>
        <v>141</v>
      </c>
      <c r="X114" s="5">
        <f t="shared" si="49"/>
        <v>0</v>
      </c>
      <c r="Y114" s="5">
        <f t="shared" si="50"/>
        <v>0</v>
      </c>
      <c r="Z114" s="5">
        <f t="shared" si="51"/>
        <v>0</v>
      </c>
      <c r="AA114" s="5">
        <f t="shared" si="52"/>
        <v>0</v>
      </c>
      <c r="AB114" s="5">
        <f t="shared" si="53"/>
        <v>0</v>
      </c>
      <c r="AC114" s="5">
        <f t="shared" si="54"/>
        <v>0</v>
      </c>
      <c r="AD114" s="5">
        <f t="shared" si="55"/>
        <v>0</v>
      </c>
      <c r="AE114" s="5">
        <f t="shared" si="56"/>
        <v>0</v>
      </c>
      <c r="AF114" s="5">
        <f t="shared" si="57"/>
        <v>0</v>
      </c>
      <c r="AG114" s="5">
        <f t="shared" si="58"/>
        <v>0</v>
      </c>
      <c r="AJ114" s="5">
        <f t="shared" si="87"/>
        <v>1066</v>
      </c>
      <c r="AK114" s="5">
        <f t="shared" si="59"/>
        <v>404</v>
      </c>
      <c r="AL114" s="5">
        <f t="shared" si="60"/>
        <v>119</v>
      </c>
      <c r="AM114" s="5">
        <f t="shared" si="61"/>
        <v>115</v>
      </c>
      <c r="AN114" s="5">
        <f t="shared" si="62"/>
        <v>0</v>
      </c>
      <c r="AO114" s="5">
        <f t="shared" si="63"/>
        <v>0</v>
      </c>
      <c r="AP114" s="5">
        <f t="shared" si="64"/>
        <v>0</v>
      </c>
      <c r="AQ114" s="5">
        <f t="shared" si="65"/>
        <v>0</v>
      </c>
      <c r="AR114" s="5">
        <f t="shared" si="66"/>
        <v>0</v>
      </c>
      <c r="AS114" s="5">
        <f t="shared" si="67"/>
        <v>0</v>
      </c>
      <c r="AT114" s="5">
        <f t="shared" si="68"/>
        <v>0</v>
      </c>
      <c r="AU114" s="5">
        <f t="shared" si="69"/>
        <v>0</v>
      </c>
      <c r="AV114" s="5">
        <f t="shared" si="70"/>
        <v>0</v>
      </c>
      <c r="AW114" s="5">
        <f t="shared" si="71"/>
        <v>0</v>
      </c>
      <c r="AZ114" s="58">
        <v>111</v>
      </c>
      <c r="BA114" s="61">
        <f t="shared" si="41"/>
        <v>0.49</v>
      </c>
      <c r="BB114" s="61">
        <f t="shared" si="42"/>
        <v>0.49</v>
      </c>
      <c r="BC114" s="61">
        <f t="shared" si="43"/>
        <v>0.49</v>
      </c>
      <c r="BD114" s="61">
        <f t="shared" si="44"/>
        <v>0.49</v>
      </c>
      <c r="BG114" s="58">
        <v>0.17</v>
      </c>
      <c r="BH114" s="58">
        <v>0.17</v>
      </c>
      <c r="BI114" s="58">
        <v>0.17</v>
      </c>
      <c r="BJ114" s="58">
        <v>0.17</v>
      </c>
      <c r="BL114" s="5"/>
      <c r="BM114" s="61">
        <v>0.32</v>
      </c>
      <c r="BN114" s="61">
        <v>0.32</v>
      </c>
      <c r="BO114" s="61">
        <v>0.32</v>
      </c>
      <c r="BP114" s="61">
        <v>0.32</v>
      </c>
      <c r="BQ114" s="5"/>
      <c r="BR114" s="5"/>
      <c r="BS114" s="5"/>
      <c r="BT114" s="5"/>
    </row>
    <row r="115" spans="3:72" x14ac:dyDescent="0.2">
      <c r="C115" s="5">
        <v>112</v>
      </c>
      <c r="D115" s="5">
        <f t="shared" si="72"/>
        <v>1329</v>
      </c>
      <c r="E115" s="5">
        <f t="shared" si="73"/>
        <v>363</v>
      </c>
      <c r="F115" s="5">
        <f t="shared" si="74"/>
        <v>162</v>
      </c>
      <c r="G115" s="5">
        <f t="shared" si="75"/>
        <v>165</v>
      </c>
      <c r="H115" s="5">
        <f t="shared" si="76"/>
        <v>0</v>
      </c>
      <c r="I115" s="5">
        <f t="shared" si="77"/>
        <v>0</v>
      </c>
      <c r="J115" s="5">
        <f t="shared" si="78"/>
        <v>0</v>
      </c>
      <c r="K115" s="5">
        <f t="shared" si="79"/>
        <v>0</v>
      </c>
      <c r="L115" s="5">
        <f t="shared" si="80"/>
        <v>0</v>
      </c>
      <c r="M115" s="5">
        <f t="shared" si="81"/>
        <v>0</v>
      </c>
      <c r="N115" s="5">
        <f t="shared" si="82"/>
        <v>0</v>
      </c>
      <c r="O115" s="5">
        <f t="shared" si="83"/>
        <v>0</v>
      </c>
      <c r="P115" s="5">
        <f t="shared" si="84"/>
        <v>0</v>
      </c>
      <c r="Q115" s="5">
        <f t="shared" si="85"/>
        <v>0</v>
      </c>
      <c r="T115" s="5">
        <f t="shared" si="86"/>
        <v>1162</v>
      </c>
      <c r="U115" s="5">
        <f t="shared" si="46"/>
        <v>386</v>
      </c>
      <c r="V115" s="5">
        <f t="shared" si="47"/>
        <v>139</v>
      </c>
      <c r="W115" s="5">
        <f t="shared" si="48"/>
        <v>141</v>
      </c>
      <c r="X115" s="5">
        <f t="shared" si="49"/>
        <v>0</v>
      </c>
      <c r="Y115" s="5">
        <f t="shared" si="50"/>
        <v>0</v>
      </c>
      <c r="Z115" s="5">
        <f t="shared" si="51"/>
        <v>0</v>
      </c>
      <c r="AA115" s="5">
        <f t="shared" si="52"/>
        <v>0</v>
      </c>
      <c r="AB115" s="5">
        <f t="shared" si="53"/>
        <v>0</v>
      </c>
      <c r="AC115" s="5">
        <f t="shared" si="54"/>
        <v>0</v>
      </c>
      <c r="AD115" s="5">
        <f t="shared" si="55"/>
        <v>0</v>
      </c>
      <c r="AE115" s="5">
        <f t="shared" si="56"/>
        <v>0</v>
      </c>
      <c r="AF115" s="5">
        <f t="shared" si="57"/>
        <v>0</v>
      </c>
      <c r="AG115" s="5">
        <f t="shared" si="58"/>
        <v>0</v>
      </c>
      <c r="AJ115" s="5">
        <f t="shared" si="87"/>
        <v>1066</v>
      </c>
      <c r="AK115" s="5">
        <f t="shared" si="59"/>
        <v>404</v>
      </c>
      <c r="AL115" s="5">
        <f t="shared" si="60"/>
        <v>119</v>
      </c>
      <c r="AM115" s="5">
        <f t="shared" si="61"/>
        <v>115</v>
      </c>
      <c r="AN115" s="5">
        <f t="shared" si="62"/>
        <v>0</v>
      </c>
      <c r="AO115" s="5">
        <f t="shared" si="63"/>
        <v>0</v>
      </c>
      <c r="AP115" s="5">
        <f t="shared" si="64"/>
        <v>0</v>
      </c>
      <c r="AQ115" s="5">
        <f t="shared" si="65"/>
        <v>0</v>
      </c>
      <c r="AR115" s="5">
        <f t="shared" si="66"/>
        <v>0</v>
      </c>
      <c r="AS115" s="5">
        <f t="shared" si="67"/>
        <v>0</v>
      </c>
      <c r="AT115" s="5">
        <f t="shared" si="68"/>
        <v>0</v>
      </c>
      <c r="AU115" s="5">
        <f t="shared" si="69"/>
        <v>0</v>
      </c>
      <c r="AV115" s="5">
        <f t="shared" si="70"/>
        <v>0</v>
      </c>
      <c r="AW115" s="5">
        <f t="shared" si="71"/>
        <v>0</v>
      </c>
      <c r="AZ115" s="58">
        <v>112</v>
      </c>
      <c r="BA115" s="61">
        <f t="shared" si="41"/>
        <v>0.49</v>
      </c>
      <c r="BB115" s="61">
        <f t="shared" si="42"/>
        <v>0.49</v>
      </c>
      <c r="BC115" s="61">
        <f t="shared" si="43"/>
        <v>0.49</v>
      </c>
      <c r="BD115" s="61">
        <f t="shared" si="44"/>
        <v>0.49</v>
      </c>
      <c r="BG115" s="58">
        <v>0.17</v>
      </c>
      <c r="BH115" s="58">
        <v>0.17</v>
      </c>
      <c r="BI115" s="58">
        <v>0.17</v>
      </c>
      <c r="BJ115" s="58">
        <v>0.17</v>
      </c>
      <c r="BL115" s="5"/>
      <c r="BM115" s="61">
        <v>0.32</v>
      </c>
      <c r="BN115" s="61">
        <v>0.32</v>
      </c>
      <c r="BO115" s="61">
        <v>0.32</v>
      </c>
      <c r="BP115" s="61">
        <v>0.32</v>
      </c>
      <c r="BQ115" s="5"/>
      <c r="BR115" s="5"/>
      <c r="BS115" s="5"/>
      <c r="BT115" s="5"/>
    </row>
    <row r="116" spans="3:72" x14ac:dyDescent="0.2">
      <c r="C116" s="5">
        <v>113</v>
      </c>
      <c r="D116" s="5">
        <f t="shared" si="72"/>
        <v>1329</v>
      </c>
      <c r="E116" s="5">
        <f t="shared" si="73"/>
        <v>363</v>
      </c>
      <c r="F116" s="5">
        <f t="shared" si="74"/>
        <v>162</v>
      </c>
      <c r="G116" s="5">
        <f t="shared" si="75"/>
        <v>165</v>
      </c>
      <c r="H116" s="5">
        <f t="shared" si="76"/>
        <v>0</v>
      </c>
      <c r="I116" s="5">
        <f t="shared" si="77"/>
        <v>0</v>
      </c>
      <c r="J116" s="5">
        <f t="shared" si="78"/>
        <v>0</v>
      </c>
      <c r="K116" s="5">
        <f t="shared" si="79"/>
        <v>0</v>
      </c>
      <c r="L116" s="5">
        <f t="shared" si="80"/>
        <v>0</v>
      </c>
      <c r="M116" s="5">
        <f t="shared" si="81"/>
        <v>0</v>
      </c>
      <c r="N116" s="5">
        <f t="shared" si="82"/>
        <v>0</v>
      </c>
      <c r="O116" s="5">
        <f t="shared" si="83"/>
        <v>0</v>
      </c>
      <c r="P116" s="5">
        <f t="shared" si="84"/>
        <v>0</v>
      </c>
      <c r="Q116" s="5">
        <f t="shared" si="85"/>
        <v>0</v>
      </c>
      <c r="T116" s="5">
        <f t="shared" si="86"/>
        <v>1162</v>
      </c>
      <c r="U116" s="5">
        <f t="shared" si="46"/>
        <v>386</v>
      </c>
      <c r="V116" s="5">
        <f t="shared" si="47"/>
        <v>139</v>
      </c>
      <c r="W116" s="5">
        <f t="shared" si="48"/>
        <v>141</v>
      </c>
      <c r="X116" s="5">
        <f t="shared" si="49"/>
        <v>0</v>
      </c>
      <c r="Y116" s="5">
        <f t="shared" si="50"/>
        <v>0</v>
      </c>
      <c r="Z116" s="5">
        <f t="shared" si="51"/>
        <v>0</v>
      </c>
      <c r="AA116" s="5">
        <f t="shared" si="52"/>
        <v>0</v>
      </c>
      <c r="AB116" s="5">
        <f t="shared" si="53"/>
        <v>0</v>
      </c>
      <c r="AC116" s="5">
        <f t="shared" si="54"/>
        <v>0</v>
      </c>
      <c r="AD116" s="5">
        <f t="shared" si="55"/>
        <v>0</v>
      </c>
      <c r="AE116" s="5">
        <f t="shared" si="56"/>
        <v>0</v>
      </c>
      <c r="AF116" s="5">
        <f t="shared" si="57"/>
        <v>0</v>
      </c>
      <c r="AG116" s="5">
        <f t="shared" si="58"/>
        <v>0</v>
      </c>
      <c r="AJ116" s="5">
        <f t="shared" si="87"/>
        <v>1066</v>
      </c>
      <c r="AK116" s="5">
        <f t="shared" si="59"/>
        <v>404</v>
      </c>
      <c r="AL116" s="5">
        <f t="shared" si="60"/>
        <v>119</v>
      </c>
      <c r="AM116" s="5">
        <f t="shared" si="61"/>
        <v>115</v>
      </c>
      <c r="AN116" s="5">
        <f t="shared" si="62"/>
        <v>0</v>
      </c>
      <c r="AO116" s="5">
        <f t="shared" si="63"/>
        <v>0</v>
      </c>
      <c r="AP116" s="5">
        <f t="shared" si="64"/>
        <v>0</v>
      </c>
      <c r="AQ116" s="5">
        <f t="shared" si="65"/>
        <v>0</v>
      </c>
      <c r="AR116" s="5">
        <f t="shared" si="66"/>
        <v>0</v>
      </c>
      <c r="AS116" s="5">
        <f t="shared" si="67"/>
        <v>0</v>
      </c>
      <c r="AT116" s="5">
        <f t="shared" si="68"/>
        <v>0</v>
      </c>
      <c r="AU116" s="5">
        <f t="shared" si="69"/>
        <v>0</v>
      </c>
      <c r="AV116" s="5">
        <f t="shared" si="70"/>
        <v>0</v>
      </c>
      <c r="AW116" s="5">
        <f t="shared" si="71"/>
        <v>0</v>
      </c>
      <c r="AZ116" s="58">
        <v>113</v>
      </c>
      <c r="BA116" s="61">
        <f t="shared" si="41"/>
        <v>0.49</v>
      </c>
      <c r="BB116" s="61">
        <f t="shared" si="42"/>
        <v>0.49</v>
      </c>
      <c r="BC116" s="61">
        <f t="shared" si="43"/>
        <v>0.49</v>
      </c>
      <c r="BD116" s="61">
        <f t="shared" si="44"/>
        <v>0.49</v>
      </c>
      <c r="BG116" s="58">
        <v>0.17</v>
      </c>
      <c r="BH116" s="58">
        <v>0.17</v>
      </c>
      <c r="BI116" s="58">
        <v>0.17</v>
      </c>
      <c r="BJ116" s="58">
        <v>0.17</v>
      </c>
      <c r="BL116" s="5"/>
      <c r="BM116" s="61">
        <v>0.32</v>
      </c>
      <c r="BN116" s="61">
        <v>0.32</v>
      </c>
      <c r="BO116" s="61">
        <v>0.32</v>
      </c>
      <c r="BP116" s="61">
        <v>0.32</v>
      </c>
      <c r="BQ116" s="5"/>
      <c r="BR116" s="5"/>
      <c r="BS116" s="5"/>
      <c r="BT116" s="5"/>
    </row>
    <row r="117" spans="3:72" x14ac:dyDescent="0.2">
      <c r="C117" s="5">
        <v>114</v>
      </c>
      <c r="D117" s="5">
        <f t="shared" si="72"/>
        <v>1329</v>
      </c>
      <c r="E117" s="5">
        <f t="shared" si="73"/>
        <v>363</v>
      </c>
      <c r="F117" s="5">
        <f t="shared" si="74"/>
        <v>162</v>
      </c>
      <c r="G117" s="5">
        <f t="shared" si="75"/>
        <v>165</v>
      </c>
      <c r="H117" s="5">
        <f t="shared" si="76"/>
        <v>0</v>
      </c>
      <c r="I117" s="5">
        <f t="shared" si="77"/>
        <v>0</v>
      </c>
      <c r="J117" s="5">
        <f t="shared" si="78"/>
        <v>0</v>
      </c>
      <c r="K117" s="5">
        <f t="shared" si="79"/>
        <v>0</v>
      </c>
      <c r="L117" s="5">
        <f t="shared" si="80"/>
        <v>0</v>
      </c>
      <c r="M117" s="5">
        <f t="shared" si="81"/>
        <v>0</v>
      </c>
      <c r="N117" s="5">
        <f t="shared" si="82"/>
        <v>0</v>
      </c>
      <c r="O117" s="5">
        <f t="shared" si="83"/>
        <v>0</v>
      </c>
      <c r="P117" s="5">
        <f t="shared" si="84"/>
        <v>0</v>
      </c>
      <c r="Q117" s="5">
        <f t="shared" si="85"/>
        <v>0</v>
      </c>
      <c r="T117" s="5">
        <f t="shared" si="86"/>
        <v>1162</v>
      </c>
      <c r="U117" s="5">
        <f t="shared" si="46"/>
        <v>386</v>
      </c>
      <c r="V117" s="5">
        <f t="shared" si="47"/>
        <v>139</v>
      </c>
      <c r="W117" s="5">
        <f t="shared" si="48"/>
        <v>141</v>
      </c>
      <c r="X117" s="5">
        <f t="shared" si="49"/>
        <v>0</v>
      </c>
      <c r="Y117" s="5">
        <f t="shared" si="50"/>
        <v>0</v>
      </c>
      <c r="Z117" s="5">
        <f t="shared" si="51"/>
        <v>0</v>
      </c>
      <c r="AA117" s="5">
        <f t="shared" si="52"/>
        <v>0</v>
      </c>
      <c r="AB117" s="5">
        <f t="shared" si="53"/>
        <v>0</v>
      </c>
      <c r="AC117" s="5">
        <f t="shared" si="54"/>
        <v>0</v>
      </c>
      <c r="AD117" s="5">
        <f t="shared" si="55"/>
        <v>0</v>
      </c>
      <c r="AE117" s="5">
        <f t="shared" si="56"/>
        <v>0</v>
      </c>
      <c r="AF117" s="5">
        <f t="shared" si="57"/>
        <v>0</v>
      </c>
      <c r="AG117" s="5">
        <f t="shared" si="58"/>
        <v>0</v>
      </c>
      <c r="AJ117" s="5">
        <f t="shared" si="87"/>
        <v>1066</v>
      </c>
      <c r="AK117" s="5">
        <f t="shared" si="59"/>
        <v>404</v>
      </c>
      <c r="AL117" s="5">
        <f t="shared" si="60"/>
        <v>119</v>
      </c>
      <c r="AM117" s="5">
        <f t="shared" si="61"/>
        <v>115</v>
      </c>
      <c r="AN117" s="5">
        <f t="shared" si="62"/>
        <v>0</v>
      </c>
      <c r="AO117" s="5">
        <f t="shared" si="63"/>
        <v>0</v>
      </c>
      <c r="AP117" s="5">
        <f t="shared" si="64"/>
        <v>0</v>
      </c>
      <c r="AQ117" s="5">
        <f t="shared" si="65"/>
        <v>0</v>
      </c>
      <c r="AR117" s="5">
        <f t="shared" si="66"/>
        <v>0</v>
      </c>
      <c r="AS117" s="5">
        <f t="shared" si="67"/>
        <v>0</v>
      </c>
      <c r="AT117" s="5">
        <f t="shared" si="68"/>
        <v>0</v>
      </c>
      <c r="AU117" s="5">
        <f t="shared" si="69"/>
        <v>0</v>
      </c>
      <c r="AV117" s="5">
        <f t="shared" si="70"/>
        <v>0</v>
      </c>
      <c r="AW117" s="5">
        <f t="shared" si="71"/>
        <v>0</v>
      </c>
      <c r="AZ117" s="58">
        <v>114</v>
      </c>
      <c r="BA117" s="61">
        <f t="shared" si="41"/>
        <v>0.49</v>
      </c>
      <c r="BB117" s="61">
        <f t="shared" si="42"/>
        <v>0.49</v>
      </c>
      <c r="BC117" s="61">
        <f t="shared" si="43"/>
        <v>0.49</v>
      </c>
      <c r="BD117" s="61">
        <f t="shared" si="44"/>
        <v>0.49</v>
      </c>
      <c r="BG117" s="58">
        <v>0.17</v>
      </c>
      <c r="BH117" s="58">
        <v>0.17</v>
      </c>
      <c r="BI117" s="58">
        <v>0.17</v>
      </c>
      <c r="BJ117" s="58">
        <v>0.17</v>
      </c>
      <c r="BL117" s="5"/>
      <c r="BM117" s="61">
        <v>0.32</v>
      </c>
      <c r="BN117" s="61">
        <v>0.32</v>
      </c>
      <c r="BO117" s="61">
        <v>0.32</v>
      </c>
      <c r="BP117" s="61">
        <v>0.32</v>
      </c>
      <c r="BQ117" s="5"/>
      <c r="BR117" s="5"/>
      <c r="BS117" s="5"/>
      <c r="BT117" s="5"/>
    </row>
    <row r="118" spans="3:72" x14ac:dyDescent="0.2">
      <c r="C118" s="5">
        <v>115</v>
      </c>
      <c r="D118" s="5">
        <f t="shared" si="72"/>
        <v>1329</v>
      </c>
      <c r="E118" s="5">
        <f t="shared" si="73"/>
        <v>363</v>
      </c>
      <c r="F118" s="5">
        <f t="shared" si="74"/>
        <v>162</v>
      </c>
      <c r="G118" s="5">
        <f t="shared" si="75"/>
        <v>165</v>
      </c>
      <c r="H118" s="5">
        <f t="shared" si="76"/>
        <v>0</v>
      </c>
      <c r="I118" s="5">
        <f t="shared" si="77"/>
        <v>0</v>
      </c>
      <c r="J118" s="5">
        <f t="shared" si="78"/>
        <v>0</v>
      </c>
      <c r="K118" s="5">
        <f t="shared" si="79"/>
        <v>0</v>
      </c>
      <c r="L118" s="5">
        <f t="shared" si="80"/>
        <v>0</v>
      </c>
      <c r="M118" s="5">
        <f t="shared" si="81"/>
        <v>0</v>
      </c>
      <c r="N118" s="5">
        <f t="shared" si="82"/>
        <v>0</v>
      </c>
      <c r="O118" s="5">
        <f t="shared" si="83"/>
        <v>0</v>
      </c>
      <c r="P118" s="5">
        <f t="shared" si="84"/>
        <v>0</v>
      </c>
      <c r="Q118" s="5">
        <f t="shared" si="85"/>
        <v>0</v>
      </c>
      <c r="T118" s="5">
        <f t="shared" si="86"/>
        <v>1162</v>
      </c>
      <c r="U118" s="5">
        <f t="shared" si="46"/>
        <v>386</v>
      </c>
      <c r="V118" s="5">
        <f t="shared" si="47"/>
        <v>139</v>
      </c>
      <c r="W118" s="5">
        <f t="shared" si="48"/>
        <v>141</v>
      </c>
      <c r="X118" s="5">
        <f t="shared" si="49"/>
        <v>0</v>
      </c>
      <c r="Y118" s="5">
        <f t="shared" si="50"/>
        <v>0</v>
      </c>
      <c r="Z118" s="5">
        <f t="shared" si="51"/>
        <v>0</v>
      </c>
      <c r="AA118" s="5">
        <f t="shared" si="52"/>
        <v>0</v>
      </c>
      <c r="AB118" s="5">
        <f t="shared" si="53"/>
        <v>0</v>
      </c>
      <c r="AC118" s="5">
        <f t="shared" si="54"/>
        <v>0</v>
      </c>
      <c r="AD118" s="5">
        <f t="shared" si="55"/>
        <v>0</v>
      </c>
      <c r="AE118" s="5">
        <f t="shared" si="56"/>
        <v>0</v>
      </c>
      <c r="AF118" s="5">
        <f t="shared" si="57"/>
        <v>0</v>
      </c>
      <c r="AG118" s="5">
        <f t="shared" si="58"/>
        <v>0</v>
      </c>
      <c r="AJ118" s="5">
        <f t="shared" si="87"/>
        <v>1066</v>
      </c>
      <c r="AK118" s="5">
        <f t="shared" si="59"/>
        <v>404</v>
      </c>
      <c r="AL118" s="5">
        <f t="shared" si="60"/>
        <v>119</v>
      </c>
      <c r="AM118" s="5">
        <f t="shared" si="61"/>
        <v>115</v>
      </c>
      <c r="AN118" s="5">
        <f t="shared" si="62"/>
        <v>0</v>
      </c>
      <c r="AO118" s="5">
        <f t="shared" si="63"/>
        <v>0</v>
      </c>
      <c r="AP118" s="5">
        <f t="shared" si="64"/>
        <v>0</v>
      </c>
      <c r="AQ118" s="5">
        <f t="shared" si="65"/>
        <v>0</v>
      </c>
      <c r="AR118" s="5">
        <f t="shared" si="66"/>
        <v>0</v>
      </c>
      <c r="AS118" s="5">
        <f t="shared" si="67"/>
        <v>0</v>
      </c>
      <c r="AT118" s="5">
        <f t="shared" si="68"/>
        <v>0</v>
      </c>
      <c r="AU118" s="5">
        <f t="shared" si="69"/>
        <v>0</v>
      </c>
      <c r="AV118" s="5">
        <f t="shared" si="70"/>
        <v>0</v>
      </c>
      <c r="AW118" s="5">
        <f t="shared" si="71"/>
        <v>0</v>
      </c>
      <c r="AZ118" s="58">
        <v>115</v>
      </c>
      <c r="BA118" s="61">
        <f t="shared" si="41"/>
        <v>0.49</v>
      </c>
      <c r="BB118" s="61">
        <f t="shared" si="42"/>
        <v>0.49</v>
      </c>
      <c r="BC118" s="61">
        <f t="shared" si="43"/>
        <v>0.49</v>
      </c>
      <c r="BD118" s="61">
        <f t="shared" si="44"/>
        <v>0.49</v>
      </c>
      <c r="BG118" s="58">
        <v>0.17</v>
      </c>
      <c r="BH118" s="58">
        <v>0.17</v>
      </c>
      <c r="BI118" s="58">
        <v>0.17</v>
      </c>
      <c r="BJ118" s="58">
        <v>0.17</v>
      </c>
      <c r="BL118" s="5"/>
      <c r="BM118" s="61">
        <v>0.32</v>
      </c>
      <c r="BN118" s="61">
        <v>0.32</v>
      </c>
      <c r="BO118" s="61">
        <v>0.32</v>
      </c>
      <c r="BP118" s="61">
        <v>0.32</v>
      </c>
      <c r="BQ118" s="5"/>
      <c r="BR118" s="5"/>
      <c r="BS118" s="5"/>
      <c r="BT118" s="5"/>
    </row>
    <row r="119" spans="3:72" x14ac:dyDescent="0.2">
      <c r="C119" s="5">
        <v>116</v>
      </c>
      <c r="D119" s="5">
        <f t="shared" si="72"/>
        <v>1329</v>
      </c>
      <c r="E119" s="5">
        <f t="shared" si="73"/>
        <v>363</v>
      </c>
      <c r="F119" s="5">
        <f t="shared" si="74"/>
        <v>162</v>
      </c>
      <c r="G119" s="5">
        <f t="shared" si="75"/>
        <v>165</v>
      </c>
      <c r="H119" s="5">
        <f t="shared" si="76"/>
        <v>0</v>
      </c>
      <c r="I119" s="5">
        <f t="shared" si="77"/>
        <v>0</v>
      </c>
      <c r="J119" s="5">
        <f t="shared" si="78"/>
        <v>0</v>
      </c>
      <c r="K119" s="5">
        <f t="shared" si="79"/>
        <v>0</v>
      </c>
      <c r="L119" s="5">
        <f t="shared" si="80"/>
        <v>0</v>
      </c>
      <c r="M119" s="5">
        <f t="shared" si="81"/>
        <v>0</v>
      </c>
      <c r="N119" s="5">
        <f t="shared" si="82"/>
        <v>0</v>
      </c>
      <c r="O119" s="5">
        <f t="shared" si="83"/>
        <v>0</v>
      </c>
      <c r="P119" s="5">
        <f t="shared" si="84"/>
        <v>0</v>
      </c>
      <c r="Q119" s="5">
        <f t="shared" si="85"/>
        <v>0</v>
      </c>
      <c r="T119" s="5">
        <f t="shared" si="86"/>
        <v>1162</v>
      </c>
      <c r="U119" s="5">
        <f t="shared" si="46"/>
        <v>386</v>
      </c>
      <c r="V119" s="5">
        <f t="shared" si="47"/>
        <v>139</v>
      </c>
      <c r="W119" s="5">
        <f t="shared" si="48"/>
        <v>141</v>
      </c>
      <c r="X119" s="5">
        <f t="shared" si="49"/>
        <v>0</v>
      </c>
      <c r="Y119" s="5">
        <f t="shared" si="50"/>
        <v>0</v>
      </c>
      <c r="Z119" s="5">
        <f t="shared" si="51"/>
        <v>0</v>
      </c>
      <c r="AA119" s="5">
        <f t="shared" si="52"/>
        <v>0</v>
      </c>
      <c r="AB119" s="5">
        <f t="shared" si="53"/>
        <v>0</v>
      </c>
      <c r="AC119" s="5">
        <f t="shared" si="54"/>
        <v>0</v>
      </c>
      <c r="AD119" s="5">
        <f t="shared" si="55"/>
        <v>0</v>
      </c>
      <c r="AE119" s="5">
        <f t="shared" si="56"/>
        <v>0</v>
      </c>
      <c r="AF119" s="5">
        <f t="shared" si="57"/>
        <v>0</v>
      </c>
      <c r="AG119" s="5">
        <f t="shared" si="58"/>
        <v>0</v>
      </c>
      <c r="AJ119" s="5">
        <f t="shared" si="87"/>
        <v>1066</v>
      </c>
      <c r="AK119" s="5">
        <f t="shared" si="59"/>
        <v>404</v>
      </c>
      <c r="AL119" s="5">
        <f t="shared" si="60"/>
        <v>119</v>
      </c>
      <c r="AM119" s="5">
        <f t="shared" si="61"/>
        <v>115</v>
      </c>
      <c r="AN119" s="5">
        <f t="shared" si="62"/>
        <v>0</v>
      </c>
      <c r="AO119" s="5">
        <f t="shared" si="63"/>
        <v>0</v>
      </c>
      <c r="AP119" s="5">
        <f t="shared" si="64"/>
        <v>0</v>
      </c>
      <c r="AQ119" s="5">
        <f t="shared" si="65"/>
        <v>0</v>
      </c>
      <c r="AR119" s="5">
        <f t="shared" si="66"/>
        <v>0</v>
      </c>
      <c r="AS119" s="5">
        <f t="shared" si="67"/>
        <v>0</v>
      </c>
      <c r="AT119" s="5">
        <f t="shared" si="68"/>
        <v>0</v>
      </c>
      <c r="AU119" s="5">
        <f t="shared" si="69"/>
        <v>0</v>
      </c>
      <c r="AV119" s="5">
        <f t="shared" si="70"/>
        <v>0</v>
      </c>
      <c r="AW119" s="5">
        <f t="shared" si="71"/>
        <v>0</v>
      </c>
      <c r="AZ119" s="58">
        <v>116</v>
      </c>
      <c r="BA119" s="61">
        <f t="shared" si="41"/>
        <v>0.49</v>
      </c>
      <c r="BB119" s="61">
        <f t="shared" si="42"/>
        <v>0.49</v>
      </c>
      <c r="BC119" s="61">
        <f t="shared" si="43"/>
        <v>0.49</v>
      </c>
      <c r="BD119" s="61">
        <f t="shared" si="44"/>
        <v>0.49</v>
      </c>
      <c r="BG119" s="58">
        <v>0.17</v>
      </c>
      <c r="BH119" s="58">
        <v>0.17</v>
      </c>
      <c r="BI119" s="58">
        <v>0.17</v>
      </c>
      <c r="BJ119" s="58">
        <v>0.17</v>
      </c>
      <c r="BL119" s="5"/>
      <c r="BM119" s="61">
        <v>0.32</v>
      </c>
      <c r="BN119" s="61">
        <v>0.32</v>
      </c>
      <c r="BO119" s="61">
        <v>0.32</v>
      </c>
      <c r="BP119" s="61">
        <v>0.32</v>
      </c>
      <c r="BQ119" s="5"/>
      <c r="BR119" s="5"/>
      <c r="BS119" s="5"/>
      <c r="BT119" s="5"/>
    </row>
    <row r="120" spans="3:72" x14ac:dyDescent="0.2">
      <c r="C120" s="5">
        <v>117</v>
      </c>
      <c r="D120" s="5">
        <f t="shared" si="72"/>
        <v>1329</v>
      </c>
      <c r="E120" s="5">
        <f t="shared" si="73"/>
        <v>363</v>
      </c>
      <c r="F120" s="5">
        <f t="shared" si="74"/>
        <v>162</v>
      </c>
      <c r="G120" s="5">
        <f t="shared" si="75"/>
        <v>165</v>
      </c>
      <c r="H120" s="5">
        <f t="shared" si="76"/>
        <v>0</v>
      </c>
      <c r="I120" s="5">
        <f t="shared" si="77"/>
        <v>0</v>
      </c>
      <c r="J120" s="5">
        <f t="shared" si="78"/>
        <v>0</v>
      </c>
      <c r="K120" s="5">
        <f t="shared" si="79"/>
        <v>0</v>
      </c>
      <c r="L120" s="5">
        <f t="shared" si="80"/>
        <v>0</v>
      </c>
      <c r="M120" s="5">
        <f t="shared" si="81"/>
        <v>0</v>
      </c>
      <c r="N120" s="5">
        <f t="shared" si="82"/>
        <v>0</v>
      </c>
      <c r="O120" s="5">
        <f t="shared" si="83"/>
        <v>0</v>
      </c>
      <c r="P120" s="5">
        <f t="shared" si="84"/>
        <v>0</v>
      </c>
      <c r="Q120" s="5">
        <f t="shared" si="85"/>
        <v>0</v>
      </c>
      <c r="T120" s="5">
        <f t="shared" si="86"/>
        <v>1162</v>
      </c>
      <c r="U120" s="5">
        <f t="shared" si="46"/>
        <v>386</v>
      </c>
      <c r="V120" s="5">
        <f t="shared" si="47"/>
        <v>139</v>
      </c>
      <c r="W120" s="5">
        <f t="shared" si="48"/>
        <v>141</v>
      </c>
      <c r="X120" s="5">
        <f t="shared" si="49"/>
        <v>0</v>
      </c>
      <c r="Y120" s="5">
        <f t="shared" si="50"/>
        <v>0</v>
      </c>
      <c r="Z120" s="5">
        <f t="shared" si="51"/>
        <v>0</v>
      </c>
      <c r="AA120" s="5">
        <f t="shared" si="52"/>
        <v>0</v>
      </c>
      <c r="AB120" s="5">
        <f t="shared" si="53"/>
        <v>0</v>
      </c>
      <c r="AC120" s="5">
        <f t="shared" si="54"/>
        <v>0</v>
      </c>
      <c r="AD120" s="5">
        <f t="shared" si="55"/>
        <v>0</v>
      </c>
      <c r="AE120" s="5">
        <f t="shared" si="56"/>
        <v>0</v>
      </c>
      <c r="AF120" s="5">
        <f t="shared" si="57"/>
        <v>0</v>
      </c>
      <c r="AG120" s="5">
        <f t="shared" si="58"/>
        <v>0</v>
      </c>
      <c r="AJ120" s="5">
        <f t="shared" si="87"/>
        <v>1066</v>
      </c>
      <c r="AK120" s="5">
        <f t="shared" si="59"/>
        <v>404</v>
      </c>
      <c r="AL120" s="5">
        <f t="shared" si="60"/>
        <v>119</v>
      </c>
      <c r="AM120" s="5">
        <f t="shared" si="61"/>
        <v>115</v>
      </c>
      <c r="AN120" s="5">
        <f t="shared" si="62"/>
        <v>0</v>
      </c>
      <c r="AO120" s="5">
        <f t="shared" si="63"/>
        <v>0</v>
      </c>
      <c r="AP120" s="5">
        <f t="shared" si="64"/>
        <v>0</v>
      </c>
      <c r="AQ120" s="5">
        <f t="shared" si="65"/>
        <v>0</v>
      </c>
      <c r="AR120" s="5">
        <f t="shared" si="66"/>
        <v>0</v>
      </c>
      <c r="AS120" s="5">
        <f t="shared" si="67"/>
        <v>0</v>
      </c>
      <c r="AT120" s="5">
        <f t="shared" si="68"/>
        <v>0</v>
      </c>
      <c r="AU120" s="5">
        <f t="shared" si="69"/>
        <v>0</v>
      </c>
      <c r="AV120" s="5">
        <f t="shared" si="70"/>
        <v>0</v>
      </c>
      <c r="AW120" s="5">
        <f t="shared" si="71"/>
        <v>0</v>
      </c>
      <c r="AZ120" s="58">
        <v>117</v>
      </c>
      <c r="BA120" s="61">
        <f t="shared" si="41"/>
        <v>0.49</v>
      </c>
      <c r="BB120" s="61">
        <f t="shared" si="42"/>
        <v>0.49</v>
      </c>
      <c r="BC120" s="61">
        <f t="shared" si="43"/>
        <v>0.49</v>
      </c>
      <c r="BD120" s="61">
        <f t="shared" si="44"/>
        <v>0.49</v>
      </c>
      <c r="BG120" s="58">
        <v>0.17</v>
      </c>
      <c r="BH120" s="58">
        <v>0.17</v>
      </c>
      <c r="BI120" s="58">
        <v>0.17</v>
      </c>
      <c r="BJ120" s="58">
        <v>0.17</v>
      </c>
      <c r="BL120" s="5"/>
      <c r="BM120" s="61">
        <v>0.32</v>
      </c>
      <c r="BN120" s="61">
        <v>0.32</v>
      </c>
      <c r="BO120" s="61">
        <v>0.32</v>
      </c>
      <c r="BP120" s="61">
        <v>0.32</v>
      </c>
      <c r="BQ120" s="5"/>
      <c r="BR120" s="5"/>
      <c r="BS120" s="5"/>
      <c r="BT120" s="5"/>
    </row>
    <row r="121" spans="3:72" x14ac:dyDescent="0.2">
      <c r="C121" s="5">
        <v>118</v>
      </c>
      <c r="D121" s="5">
        <f t="shared" si="72"/>
        <v>1329</v>
      </c>
      <c r="E121" s="5">
        <f t="shared" si="73"/>
        <v>363</v>
      </c>
      <c r="F121" s="5">
        <f t="shared" si="74"/>
        <v>162</v>
      </c>
      <c r="G121" s="5">
        <f t="shared" si="75"/>
        <v>165</v>
      </c>
      <c r="H121" s="5">
        <f t="shared" si="76"/>
        <v>0</v>
      </c>
      <c r="I121" s="5">
        <f t="shared" si="77"/>
        <v>0</v>
      </c>
      <c r="J121" s="5">
        <f t="shared" si="78"/>
        <v>0</v>
      </c>
      <c r="K121" s="5">
        <f t="shared" si="79"/>
        <v>0</v>
      </c>
      <c r="L121" s="5">
        <f t="shared" si="80"/>
        <v>0</v>
      </c>
      <c r="M121" s="5">
        <f t="shared" si="81"/>
        <v>0</v>
      </c>
      <c r="N121" s="5">
        <f t="shared" si="82"/>
        <v>0</v>
      </c>
      <c r="O121" s="5">
        <f t="shared" si="83"/>
        <v>0</v>
      </c>
      <c r="P121" s="5">
        <f t="shared" si="84"/>
        <v>0</v>
      </c>
      <c r="Q121" s="5">
        <f t="shared" si="85"/>
        <v>0</v>
      </c>
      <c r="T121" s="5">
        <f t="shared" si="86"/>
        <v>1162</v>
      </c>
      <c r="U121" s="5">
        <f t="shared" si="46"/>
        <v>386</v>
      </c>
      <c r="V121" s="5">
        <f t="shared" si="47"/>
        <v>139</v>
      </c>
      <c r="W121" s="5">
        <f t="shared" si="48"/>
        <v>141</v>
      </c>
      <c r="X121" s="5">
        <f t="shared" si="49"/>
        <v>0</v>
      </c>
      <c r="Y121" s="5">
        <f t="shared" si="50"/>
        <v>0</v>
      </c>
      <c r="Z121" s="5">
        <f t="shared" si="51"/>
        <v>0</v>
      </c>
      <c r="AA121" s="5">
        <f t="shared" si="52"/>
        <v>0</v>
      </c>
      <c r="AB121" s="5">
        <f t="shared" si="53"/>
        <v>0</v>
      </c>
      <c r="AC121" s="5">
        <f t="shared" si="54"/>
        <v>0</v>
      </c>
      <c r="AD121" s="5">
        <f t="shared" si="55"/>
        <v>0</v>
      </c>
      <c r="AE121" s="5">
        <f t="shared" si="56"/>
        <v>0</v>
      </c>
      <c r="AF121" s="5">
        <f t="shared" si="57"/>
        <v>0</v>
      </c>
      <c r="AG121" s="5">
        <f t="shared" si="58"/>
        <v>0</v>
      </c>
      <c r="AJ121" s="5">
        <f t="shared" si="87"/>
        <v>1066</v>
      </c>
      <c r="AK121" s="5">
        <f t="shared" si="59"/>
        <v>404</v>
      </c>
      <c r="AL121" s="5">
        <f t="shared" si="60"/>
        <v>119</v>
      </c>
      <c r="AM121" s="5">
        <f t="shared" si="61"/>
        <v>115</v>
      </c>
      <c r="AN121" s="5">
        <f t="shared" si="62"/>
        <v>0</v>
      </c>
      <c r="AO121" s="5">
        <f t="shared" si="63"/>
        <v>0</v>
      </c>
      <c r="AP121" s="5">
        <f t="shared" si="64"/>
        <v>0</v>
      </c>
      <c r="AQ121" s="5">
        <f t="shared" si="65"/>
        <v>0</v>
      </c>
      <c r="AR121" s="5">
        <f t="shared" si="66"/>
        <v>0</v>
      </c>
      <c r="AS121" s="5">
        <f t="shared" si="67"/>
        <v>0</v>
      </c>
      <c r="AT121" s="5">
        <f t="shared" si="68"/>
        <v>0</v>
      </c>
      <c r="AU121" s="5">
        <f t="shared" si="69"/>
        <v>0</v>
      </c>
      <c r="AV121" s="5">
        <f t="shared" si="70"/>
        <v>0</v>
      </c>
      <c r="AW121" s="5">
        <f t="shared" si="71"/>
        <v>0</v>
      </c>
      <c r="AZ121" s="58">
        <v>118</v>
      </c>
      <c r="BA121" s="61">
        <f t="shared" si="41"/>
        <v>0.49</v>
      </c>
      <c r="BB121" s="61">
        <f t="shared" si="42"/>
        <v>0.49</v>
      </c>
      <c r="BC121" s="61">
        <f t="shared" si="43"/>
        <v>0.49</v>
      </c>
      <c r="BD121" s="61">
        <f t="shared" si="44"/>
        <v>0.49</v>
      </c>
      <c r="BG121" s="58">
        <v>0.17</v>
      </c>
      <c r="BH121" s="58">
        <v>0.17</v>
      </c>
      <c r="BI121" s="58">
        <v>0.17</v>
      </c>
      <c r="BJ121" s="58">
        <v>0.17</v>
      </c>
      <c r="BL121" s="5"/>
      <c r="BM121" s="61">
        <v>0.32</v>
      </c>
      <c r="BN121" s="61">
        <v>0.32</v>
      </c>
      <c r="BO121" s="61">
        <v>0.32</v>
      </c>
      <c r="BP121" s="61">
        <v>0.32</v>
      </c>
      <c r="BQ121" s="5"/>
      <c r="BR121" s="5"/>
      <c r="BS121" s="5"/>
      <c r="BT121" s="5"/>
    </row>
    <row r="122" spans="3:72" x14ac:dyDescent="0.2">
      <c r="C122" s="5">
        <v>119</v>
      </c>
      <c r="D122" s="5">
        <f t="shared" si="72"/>
        <v>1329</v>
      </c>
      <c r="E122" s="5">
        <f t="shared" si="73"/>
        <v>363</v>
      </c>
      <c r="F122" s="5">
        <f t="shared" si="74"/>
        <v>162</v>
      </c>
      <c r="G122" s="5">
        <f t="shared" si="75"/>
        <v>165</v>
      </c>
      <c r="H122" s="5">
        <f t="shared" si="76"/>
        <v>0</v>
      </c>
      <c r="I122" s="5">
        <f t="shared" si="77"/>
        <v>0</v>
      </c>
      <c r="J122" s="5">
        <f t="shared" si="78"/>
        <v>0</v>
      </c>
      <c r="K122" s="5">
        <f t="shared" si="79"/>
        <v>0</v>
      </c>
      <c r="L122" s="5">
        <f t="shared" si="80"/>
        <v>0</v>
      </c>
      <c r="M122" s="5">
        <f t="shared" si="81"/>
        <v>0</v>
      </c>
      <c r="N122" s="5">
        <f t="shared" si="82"/>
        <v>0</v>
      </c>
      <c r="O122" s="5">
        <f t="shared" si="83"/>
        <v>0</v>
      </c>
      <c r="P122" s="5">
        <f t="shared" si="84"/>
        <v>0</v>
      </c>
      <c r="Q122" s="5">
        <f t="shared" si="85"/>
        <v>0</v>
      </c>
      <c r="T122" s="5">
        <f t="shared" si="86"/>
        <v>1162</v>
      </c>
      <c r="U122" s="5">
        <f t="shared" si="46"/>
        <v>386</v>
      </c>
      <c r="V122" s="5">
        <f t="shared" si="47"/>
        <v>139</v>
      </c>
      <c r="W122" s="5">
        <f t="shared" si="48"/>
        <v>141</v>
      </c>
      <c r="X122" s="5">
        <f t="shared" si="49"/>
        <v>0</v>
      </c>
      <c r="Y122" s="5">
        <f t="shared" si="50"/>
        <v>0</v>
      </c>
      <c r="Z122" s="5">
        <f t="shared" si="51"/>
        <v>0</v>
      </c>
      <c r="AA122" s="5">
        <f t="shared" si="52"/>
        <v>0</v>
      </c>
      <c r="AB122" s="5">
        <f t="shared" si="53"/>
        <v>0</v>
      </c>
      <c r="AC122" s="5">
        <f t="shared" si="54"/>
        <v>0</v>
      </c>
      <c r="AD122" s="5">
        <f t="shared" si="55"/>
        <v>0</v>
      </c>
      <c r="AE122" s="5">
        <f t="shared" si="56"/>
        <v>0</v>
      </c>
      <c r="AF122" s="5">
        <f t="shared" si="57"/>
        <v>0</v>
      </c>
      <c r="AG122" s="5">
        <f t="shared" si="58"/>
        <v>0</v>
      </c>
      <c r="AJ122" s="5">
        <f t="shared" si="87"/>
        <v>1066</v>
      </c>
      <c r="AK122" s="5">
        <f t="shared" si="59"/>
        <v>404</v>
      </c>
      <c r="AL122" s="5">
        <f t="shared" si="60"/>
        <v>119</v>
      </c>
      <c r="AM122" s="5">
        <f t="shared" si="61"/>
        <v>115</v>
      </c>
      <c r="AN122" s="5">
        <f t="shared" si="62"/>
        <v>0</v>
      </c>
      <c r="AO122" s="5">
        <f t="shared" si="63"/>
        <v>0</v>
      </c>
      <c r="AP122" s="5">
        <f t="shared" si="64"/>
        <v>0</v>
      </c>
      <c r="AQ122" s="5">
        <f t="shared" si="65"/>
        <v>0</v>
      </c>
      <c r="AR122" s="5">
        <f t="shared" si="66"/>
        <v>0</v>
      </c>
      <c r="AS122" s="5">
        <f t="shared" si="67"/>
        <v>0</v>
      </c>
      <c r="AT122" s="5">
        <f t="shared" si="68"/>
        <v>0</v>
      </c>
      <c r="AU122" s="5">
        <f t="shared" si="69"/>
        <v>0</v>
      </c>
      <c r="AV122" s="5">
        <f t="shared" si="70"/>
        <v>0</v>
      </c>
      <c r="AW122" s="5">
        <f t="shared" si="71"/>
        <v>0</v>
      </c>
      <c r="AZ122" s="58">
        <v>119</v>
      </c>
      <c r="BA122" s="61">
        <f t="shared" si="41"/>
        <v>0.49</v>
      </c>
      <c r="BB122" s="61">
        <f t="shared" si="42"/>
        <v>0.49</v>
      </c>
      <c r="BC122" s="61">
        <f t="shared" si="43"/>
        <v>0.49</v>
      </c>
      <c r="BD122" s="61">
        <f t="shared" si="44"/>
        <v>0.49</v>
      </c>
      <c r="BG122" s="58">
        <v>0.17</v>
      </c>
      <c r="BH122" s="58">
        <v>0.17</v>
      </c>
      <c r="BI122" s="58">
        <v>0.17</v>
      </c>
      <c r="BJ122" s="58">
        <v>0.17</v>
      </c>
      <c r="BL122" s="5"/>
      <c r="BM122" s="61">
        <v>0.32</v>
      </c>
      <c r="BN122" s="61">
        <v>0.32</v>
      </c>
      <c r="BO122" s="61">
        <v>0.32</v>
      </c>
      <c r="BP122" s="61">
        <v>0.32</v>
      </c>
      <c r="BQ122" s="5"/>
      <c r="BR122" s="5"/>
      <c r="BS122" s="5"/>
      <c r="BT122" s="5"/>
    </row>
    <row r="123" spans="3:72" x14ac:dyDescent="0.2">
      <c r="C123" s="5">
        <v>120</v>
      </c>
      <c r="D123" s="5">
        <f t="shared" si="72"/>
        <v>1329</v>
      </c>
      <c r="E123" s="5">
        <f t="shared" si="73"/>
        <v>363</v>
      </c>
      <c r="F123" s="5">
        <f t="shared" si="74"/>
        <v>162</v>
      </c>
      <c r="G123" s="5">
        <f t="shared" si="75"/>
        <v>165</v>
      </c>
      <c r="H123" s="5">
        <f t="shared" si="76"/>
        <v>0</v>
      </c>
      <c r="I123" s="5">
        <f t="shared" si="77"/>
        <v>0</v>
      </c>
      <c r="J123" s="5">
        <f t="shared" si="78"/>
        <v>0</v>
      </c>
      <c r="K123" s="5">
        <f t="shared" si="79"/>
        <v>0</v>
      </c>
      <c r="L123" s="5">
        <f t="shared" si="80"/>
        <v>0</v>
      </c>
      <c r="M123" s="5">
        <f t="shared" si="81"/>
        <v>0</v>
      </c>
      <c r="N123" s="5">
        <f t="shared" si="82"/>
        <v>0</v>
      </c>
      <c r="O123" s="5">
        <f t="shared" si="83"/>
        <v>0</v>
      </c>
      <c r="P123" s="5">
        <f t="shared" si="84"/>
        <v>0</v>
      </c>
      <c r="Q123" s="5">
        <f t="shared" si="85"/>
        <v>0</v>
      </c>
      <c r="T123" s="5">
        <f t="shared" si="86"/>
        <v>1162</v>
      </c>
      <c r="U123" s="5">
        <f t="shared" si="46"/>
        <v>386</v>
      </c>
      <c r="V123" s="5">
        <f t="shared" si="47"/>
        <v>139</v>
      </c>
      <c r="W123" s="5">
        <f t="shared" si="48"/>
        <v>141</v>
      </c>
      <c r="X123" s="5">
        <f t="shared" si="49"/>
        <v>0</v>
      </c>
      <c r="Y123" s="5">
        <f t="shared" si="50"/>
        <v>0</v>
      </c>
      <c r="Z123" s="5">
        <f t="shared" si="51"/>
        <v>0</v>
      </c>
      <c r="AA123" s="5">
        <f t="shared" si="52"/>
        <v>0</v>
      </c>
      <c r="AB123" s="5">
        <f t="shared" si="53"/>
        <v>0</v>
      </c>
      <c r="AC123" s="5">
        <f t="shared" si="54"/>
        <v>0</v>
      </c>
      <c r="AD123" s="5">
        <f t="shared" si="55"/>
        <v>0</v>
      </c>
      <c r="AE123" s="5">
        <f t="shared" si="56"/>
        <v>0</v>
      </c>
      <c r="AF123" s="5">
        <f t="shared" si="57"/>
        <v>0</v>
      </c>
      <c r="AG123" s="5">
        <f t="shared" si="58"/>
        <v>0</v>
      </c>
      <c r="AJ123" s="5">
        <f t="shared" si="87"/>
        <v>1066</v>
      </c>
      <c r="AK123" s="5">
        <f t="shared" si="59"/>
        <v>404</v>
      </c>
      <c r="AL123" s="5">
        <f t="shared" si="60"/>
        <v>119</v>
      </c>
      <c r="AM123" s="5">
        <f t="shared" si="61"/>
        <v>115</v>
      </c>
      <c r="AN123" s="5">
        <f t="shared" si="62"/>
        <v>0</v>
      </c>
      <c r="AO123" s="5">
        <f t="shared" si="63"/>
        <v>0</v>
      </c>
      <c r="AP123" s="5">
        <f t="shared" si="64"/>
        <v>0</v>
      </c>
      <c r="AQ123" s="5">
        <f t="shared" si="65"/>
        <v>0</v>
      </c>
      <c r="AR123" s="5">
        <f t="shared" si="66"/>
        <v>0</v>
      </c>
      <c r="AS123" s="5">
        <f t="shared" si="67"/>
        <v>0</v>
      </c>
      <c r="AT123" s="5">
        <f t="shared" si="68"/>
        <v>0</v>
      </c>
      <c r="AU123" s="5">
        <f t="shared" si="69"/>
        <v>0</v>
      </c>
      <c r="AV123" s="5">
        <f t="shared" si="70"/>
        <v>0</v>
      </c>
      <c r="AW123" s="5">
        <f t="shared" si="71"/>
        <v>0</v>
      </c>
      <c r="AZ123" s="58">
        <v>120</v>
      </c>
      <c r="BA123" s="61">
        <f t="shared" si="41"/>
        <v>0.49</v>
      </c>
      <c r="BB123" s="61">
        <f t="shared" si="42"/>
        <v>0.49</v>
      </c>
      <c r="BC123" s="61">
        <f t="shared" si="43"/>
        <v>0.49</v>
      </c>
      <c r="BD123" s="61">
        <f t="shared" si="44"/>
        <v>0.49</v>
      </c>
      <c r="BG123" s="58">
        <v>0.17</v>
      </c>
      <c r="BH123" s="58">
        <v>0.17</v>
      </c>
      <c r="BI123" s="58">
        <v>0.17</v>
      </c>
      <c r="BJ123" s="58">
        <v>0.17</v>
      </c>
      <c r="BL123" s="5"/>
      <c r="BM123" s="61">
        <v>0.32</v>
      </c>
      <c r="BN123" s="61">
        <v>0.32</v>
      </c>
      <c r="BO123" s="61">
        <v>0.32</v>
      </c>
      <c r="BP123" s="61">
        <v>0.32</v>
      </c>
      <c r="BQ123" s="5"/>
      <c r="BR123" s="5"/>
      <c r="BS123" s="5"/>
      <c r="BT123" s="5"/>
    </row>
    <row r="124" spans="3:72" x14ac:dyDescent="0.2">
      <c r="C124" s="5">
        <v>121</v>
      </c>
      <c r="D124" s="5">
        <f t="shared" si="72"/>
        <v>1329</v>
      </c>
      <c r="E124" s="5">
        <f t="shared" si="73"/>
        <v>363</v>
      </c>
      <c r="F124" s="5">
        <f t="shared" si="74"/>
        <v>162</v>
      </c>
      <c r="G124" s="5">
        <f t="shared" si="75"/>
        <v>165</v>
      </c>
      <c r="H124" s="5">
        <f t="shared" si="76"/>
        <v>0</v>
      </c>
      <c r="I124" s="5">
        <f t="shared" si="77"/>
        <v>0</v>
      </c>
      <c r="J124" s="5">
        <f t="shared" si="78"/>
        <v>0</v>
      </c>
      <c r="K124" s="5">
        <f t="shared" si="79"/>
        <v>0</v>
      </c>
      <c r="L124" s="5">
        <f t="shared" si="80"/>
        <v>0</v>
      </c>
      <c r="M124" s="5">
        <f t="shared" si="81"/>
        <v>0</v>
      </c>
      <c r="N124" s="5">
        <f t="shared" si="82"/>
        <v>0</v>
      </c>
      <c r="O124" s="5">
        <f t="shared" si="83"/>
        <v>0</v>
      </c>
      <c r="P124" s="5">
        <f t="shared" si="84"/>
        <v>0</v>
      </c>
      <c r="Q124" s="5">
        <f t="shared" si="85"/>
        <v>0</v>
      </c>
      <c r="T124" s="5">
        <f t="shared" si="86"/>
        <v>1162</v>
      </c>
      <c r="U124" s="5">
        <f t="shared" si="46"/>
        <v>386</v>
      </c>
      <c r="V124" s="5">
        <f t="shared" si="47"/>
        <v>139</v>
      </c>
      <c r="W124" s="5">
        <f t="shared" si="48"/>
        <v>141</v>
      </c>
      <c r="X124" s="5">
        <f t="shared" si="49"/>
        <v>0</v>
      </c>
      <c r="Y124" s="5">
        <f t="shared" si="50"/>
        <v>0</v>
      </c>
      <c r="Z124" s="5">
        <f t="shared" si="51"/>
        <v>0</v>
      </c>
      <c r="AA124" s="5">
        <f t="shared" si="52"/>
        <v>0</v>
      </c>
      <c r="AB124" s="5">
        <f t="shared" si="53"/>
        <v>0</v>
      </c>
      <c r="AC124" s="5">
        <f t="shared" si="54"/>
        <v>0</v>
      </c>
      <c r="AD124" s="5">
        <f t="shared" si="55"/>
        <v>0</v>
      </c>
      <c r="AE124" s="5">
        <f t="shared" si="56"/>
        <v>0</v>
      </c>
      <c r="AF124" s="5">
        <f t="shared" si="57"/>
        <v>0</v>
      </c>
      <c r="AG124" s="5">
        <f t="shared" si="58"/>
        <v>0</v>
      </c>
      <c r="AJ124" s="5">
        <f t="shared" si="87"/>
        <v>1066</v>
      </c>
      <c r="AK124" s="5">
        <f t="shared" si="59"/>
        <v>404</v>
      </c>
      <c r="AL124" s="5">
        <f t="shared" si="60"/>
        <v>119</v>
      </c>
      <c r="AM124" s="5">
        <f t="shared" si="61"/>
        <v>115</v>
      </c>
      <c r="AN124" s="5">
        <f t="shared" si="62"/>
        <v>0</v>
      </c>
      <c r="AO124" s="5">
        <f t="shared" si="63"/>
        <v>0</v>
      </c>
      <c r="AP124" s="5">
        <f t="shared" si="64"/>
        <v>0</v>
      </c>
      <c r="AQ124" s="5">
        <f t="shared" si="65"/>
        <v>0</v>
      </c>
      <c r="AR124" s="5">
        <f t="shared" si="66"/>
        <v>0</v>
      </c>
      <c r="AS124" s="5">
        <f t="shared" si="67"/>
        <v>0</v>
      </c>
      <c r="AT124" s="5">
        <f t="shared" si="68"/>
        <v>0</v>
      </c>
      <c r="AU124" s="5">
        <f t="shared" si="69"/>
        <v>0</v>
      </c>
      <c r="AV124" s="5">
        <f t="shared" si="70"/>
        <v>0</v>
      </c>
      <c r="AW124" s="5">
        <f t="shared" si="71"/>
        <v>0</v>
      </c>
      <c r="AZ124" s="58">
        <v>121</v>
      </c>
      <c r="BA124" s="61">
        <f t="shared" si="41"/>
        <v>0.49</v>
      </c>
      <c r="BB124" s="61">
        <f t="shared" si="42"/>
        <v>0.49</v>
      </c>
      <c r="BC124" s="61">
        <f t="shared" si="43"/>
        <v>0.49</v>
      </c>
      <c r="BD124" s="61">
        <f t="shared" si="44"/>
        <v>0.49</v>
      </c>
      <c r="BG124" s="58">
        <v>0.17</v>
      </c>
      <c r="BH124" s="58">
        <v>0.17</v>
      </c>
      <c r="BI124" s="58">
        <v>0.17</v>
      </c>
      <c r="BJ124" s="58">
        <v>0.17</v>
      </c>
      <c r="BL124" s="5"/>
      <c r="BM124" s="61">
        <v>0.32</v>
      </c>
      <c r="BN124" s="61">
        <v>0.32</v>
      </c>
      <c r="BO124" s="61">
        <v>0.32</v>
      </c>
      <c r="BP124" s="61">
        <v>0.32</v>
      </c>
      <c r="BQ124" s="5"/>
      <c r="BR124" s="5"/>
      <c r="BS124" s="5"/>
      <c r="BT124" s="5"/>
    </row>
    <row r="125" spans="3:72" x14ac:dyDescent="0.2">
      <c r="C125" s="5">
        <v>122</v>
      </c>
      <c r="D125" s="5">
        <f t="shared" si="72"/>
        <v>1329</v>
      </c>
      <c r="E125" s="5">
        <f t="shared" si="73"/>
        <v>363</v>
      </c>
      <c r="F125" s="5">
        <f t="shared" si="74"/>
        <v>162</v>
      </c>
      <c r="G125" s="5">
        <f t="shared" si="75"/>
        <v>165</v>
      </c>
      <c r="H125" s="5">
        <f t="shared" si="76"/>
        <v>0</v>
      </c>
      <c r="I125" s="5">
        <f t="shared" si="77"/>
        <v>0</v>
      </c>
      <c r="J125" s="5">
        <f t="shared" si="78"/>
        <v>0</v>
      </c>
      <c r="K125" s="5">
        <f t="shared" si="79"/>
        <v>0</v>
      </c>
      <c r="L125" s="5">
        <f t="shared" si="80"/>
        <v>0</v>
      </c>
      <c r="M125" s="5">
        <f t="shared" si="81"/>
        <v>0</v>
      </c>
      <c r="N125" s="5">
        <f t="shared" si="82"/>
        <v>0</v>
      </c>
      <c r="O125" s="5">
        <f t="shared" si="83"/>
        <v>0</v>
      </c>
      <c r="P125" s="5">
        <f t="shared" si="84"/>
        <v>0</v>
      </c>
      <c r="Q125" s="5">
        <f t="shared" si="85"/>
        <v>0</v>
      </c>
      <c r="T125" s="5">
        <f t="shared" si="86"/>
        <v>1162</v>
      </c>
      <c r="U125" s="5">
        <f t="shared" si="46"/>
        <v>386</v>
      </c>
      <c r="V125" s="5">
        <f t="shared" si="47"/>
        <v>139</v>
      </c>
      <c r="W125" s="5">
        <f t="shared" si="48"/>
        <v>141</v>
      </c>
      <c r="X125" s="5">
        <f t="shared" si="49"/>
        <v>0</v>
      </c>
      <c r="Y125" s="5">
        <f t="shared" si="50"/>
        <v>0</v>
      </c>
      <c r="Z125" s="5">
        <f t="shared" si="51"/>
        <v>0</v>
      </c>
      <c r="AA125" s="5">
        <f t="shared" si="52"/>
        <v>0</v>
      </c>
      <c r="AB125" s="5">
        <f t="shared" si="53"/>
        <v>0</v>
      </c>
      <c r="AC125" s="5">
        <f t="shared" si="54"/>
        <v>0</v>
      </c>
      <c r="AD125" s="5">
        <f t="shared" si="55"/>
        <v>0</v>
      </c>
      <c r="AE125" s="5">
        <f t="shared" si="56"/>
        <v>0</v>
      </c>
      <c r="AF125" s="5">
        <f t="shared" si="57"/>
        <v>0</v>
      </c>
      <c r="AG125" s="5">
        <f t="shared" si="58"/>
        <v>0</v>
      </c>
      <c r="AJ125" s="5">
        <f t="shared" si="87"/>
        <v>1066</v>
      </c>
      <c r="AK125" s="5">
        <f t="shared" si="59"/>
        <v>404</v>
      </c>
      <c r="AL125" s="5">
        <f t="shared" si="60"/>
        <v>119</v>
      </c>
      <c r="AM125" s="5">
        <f t="shared" si="61"/>
        <v>115</v>
      </c>
      <c r="AN125" s="5">
        <f t="shared" si="62"/>
        <v>0</v>
      </c>
      <c r="AO125" s="5">
        <f t="shared" si="63"/>
        <v>0</v>
      </c>
      <c r="AP125" s="5">
        <f t="shared" si="64"/>
        <v>0</v>
      </c>
      <c r="AQ125" s="5">
        <f t="shared" si="65"/>
        <v>0</v>
      </c>
      <c r="AR125" s="5">
        <f t="shared" si="66"/>
        <v>0</v>
      </c>
      <c r="AS125" s="5">
        <f t="shared" si="67"/>
        <v>0</v>
      </c>
      <c r="AT125" s="5">
        <f t="shared" si="68"/>
        <v>0</v>
      </c>
      <c r="AU125" s="5">
        <f t="shared" si="69"/>
        <v>0</v>
      </c>
      <c r="AV125" s="5">
        <f t="shared" si="70"/>
        <v>0</v>
      </c>
      <c r="AW125" s="5">
        <f t="shared" si="71"/>
        <v>0</v>
      </c>
      <c r="AZ125" s="58">
        <v>122</v>
      </c>
      <c r="BA125" s="61">
        <f t="shared" si="41"/>
        <v>0.49</v>
      </c>
      <c r="BB125" s="61">
        <f t="shared" si="42"/>
        <v>0.49</v>
      </c>
      <c r="BC125" s="61">
        <f t="shared" si="43"/>
        <v>0.49</v>
      </c>
      <c r="BD125" s="61">
        <f t="shared" si="44"/>
        <v>0.49</v>
      </c>
      <c r="BG125" s="58">
        <v>0.17</v>
      </c>
      <c r="BH125" s="58">
        <v>0.17</v>
      </c>
      <c r="BI125" s="58">
        <v>0.17</v>
      </c>
      <c r="BJ125" s="58">
        <v>0.17</v>
      </c>
      <c r="BL125" s="5"/>
      <c r="BM125" s="61">
        <v>0.32</v>
      </c>
      <c r="BN125" s="61">
        <v>0.32</v>
      </c>
      <c r="BO125" s="61">
        <v>0.32</v>
      </c>
      <c r="BP125" s="61">
        <v>0.32</v>
      </c>
      <c r="BQ125" s="5"/>
      <c r="BR125" s="5"/>
      <c r="BS125" s="5"/>
      <c r="BT125" s="5"/>
    </row>
    <row r="126" spans="3:72" x14ac:dyDescent="0.2">
      <c r="C126" s="5">
        <v>123</v>
      </c>
      <c r="D126" s="5">
        <f t="shared" si="72"/>
        <v>1329</v>
      </c>
      <c r="E126" s="5">
        <f t="shared" si="73"/>
        <v>363</v>
      </c>
      <c r="F126" s="5">
        <f t="shared" si="74"/>
        <v>162</v>
      </c>
      <c r="G126" s="5">
        <f t="shared" si="75"/>
        <v>165</v>
      </c>
      <c r="H126" s="5">
        <f t="shared" si="76"/>
        <v>0</v>
      </c>
      <c r="I126" s="5">
        <f t="shared" si="77"/>
        <v>0</v>
      </c>
      <c r="J126" s="5">
        <f t="shared" si="78"/>
        <v>0</v>
      </c>
      <c r="K126" s="5">
        <f t="shared" si="79"/>
        <v>0</v>
      </c>
      <c r="L126" s="5">
        <f t="shared" si="80"/>
        <v>0</v>
      </c>
      <c r="M126" s="5">
        <f t="shared" si="81"/>
        <v>0</v>
      </c>
      <c r="N126" s="5">
        <f t="shared" si="82"/>
        <v>0</v>
      </c>
      <c r="O126" s="5">
        <f t="shared" si="83"/>
        <v>0</v>
      </c>
      <c r="P126" s="5">
        <f t="shared" si="84"/>
        <v>0</v>
      </c>
      <c r="Q126" s="5">
        <f t="shared" si="85"/>
        <v>0</v>
      </c>
      <c r="T126" s="5">
        <f t="shared" si="86"/>
        <v>1162</v>
      </c>
      <c r="U126" s="5">
        <f t="shared" si="46"/>
        <v>386</v>
      </c>
      <c r="V126" s="5">
        <f t="shared" si="47"/>
        <v>139</v>
      </c>
      <c r="W126" s="5">
        <f t="shared" si="48"/>
        <v>141</v>
      </c>
      <c r="X126" s="5">
        <f t="shared" si="49"/>
        <v>0</v>
      </c>
      <c r="Y126" s="5">
        <f t="shared" si="50"/>
        <v>0</v>
      </c>
      <c r="Z126" s="5">
        <f t="shared" si="51"/>
        <v>0</v>
      </c>
      <c r="AA126" s="5">
        <f t="shared" si="52"/>
        <v>0</v>
      </c>
      <c r="AB126" s="5">
        <f t="shared" si="53"/>
        <v>0</v>
      </c>
      <c r="AC126" s="5">
        <f t="shared" si="54"/>
        <v>0</v>
      </c>
      <c r="AD126" s="5">
        <f t="shared" si="55"/>
        <v>0</v>
      </c>
      <c r="AE126" s="5">
        <f t="shared" si="56"/>
        <v>0</v>
      </c>
      <c r="AF126" s="5">
        <f t="shared" si="57"/>
        <v>0</v>
      </c>
      <c r="AG126" s="5">
        <f t="shared" si="58"/>
        <v>0</v>
      </c>
      <c r="AJ126" s="5">
        <f t="shared" si="87"/>
        <v>1066</v>
      </c>
      <c r="AK126" s="5">
        <f t="shared" si="59"/>
        <v>404</v>
      </c>
      <c r="AL126" s="5">
        <f t="shared" si="60"/>
        <v>119</v>
      </c>
      <c r="AM126" s="5">
        <f t="shared" si="61"/>
        <v>115</v>
      </c>
      <c r="AN126" s="5">
        <f t="shared" si="62"/>
        <v>0</v>
      </c>
      <c r="AO126" s="5">
        <f t="shared" si="63"/>
        <v>0</v>
      </c>
      <c r="AP126" s="5">
        <f t="shared" si="64"/>
        <v>0</v>
      </c>
      <c r="AQ126" s="5">
        <f t="shared" si="65"/>
        <v>0</v>
      </c>
      <c r="AR126" s="5">
        <f t="shared" si="66"/>
        <v>0</v>
      </c>
      <c r="AS126" s="5">
        <f t="shared" si="67"/>
        <v>0</v>
      </c>
      <c r="AT126" s="5">
        <f t="shared" si="68"/>
        <v>0</v>
      </c>
      <c r="AU126" s="5">
        <f t="shared" si="69"/>
        <v>0</v>
      </c>
      <c r="AV126" s="5">
        <f t="shared" si="70"/>
        <v>0</v>
      </c>
      <c r="AW126" s="5">
        <f t="shared" si="71"/>
        <v>0</v>
      </c>
      <c r="AZ126" s="58">
        <v>123</v>
      </c>
      <c r="BA126" s="61">
        <f t="shared" si="41"/>
        <v>0.49</v>
      </c>
      <c r="BB126" s="61">
        <f t="shared" si="42"/>
        <v>0.49</v>
      </c>
      <c r="BC126" s="61">
        <f t="shared" si="43"/>
        <v>0.49</v>
      </c>
      <c r="BD126" s="61">
        <f t="shared" si="44"/>
        <v>0.49</v>
      </c>
      <c r="BG126" s="58">
        <v>0.17</v>
      </c>
      <c r="BH126" s="58">
        <v>0.17</v>
      </c>
      <c r="BI126" s="58">
        <v>0.17</v>
      </c>
      <c r="BJ126" s="58">
        <v>0.17</v>
      </c>
      <c r="BL126" s="5"/>
      <c r="BM126" s="61">
        <v>0.32</v>
      </c>
      <c r="BN126" s="61">
        <v>0.32</v>
      </c>
      <c r="BO126" s="61">
        <v>0.32</v>
      </c>
      <c r="BP126" s="61">
        <v>0.32</v>
      </c>
      <c r="BQ126" s="5"/>
      <c r="BR126" s="5"/>
      <c r="BS126" s="5"/>
      <c r="BT126" s="5"/>
    </row>
    <row r="127" spans="3:72" x14ac:dyDescent="0.2">
      <c r="C127" s="5">
        <v>124</v>
      </c>
      <c r="D127" s="5">
        <f t="shared" si="72"/>
        <v>1329</v>
      </c>
      <c r="E127" s="5">
        <f t="shared" si="73"/>
        <v>363</v>
      </c>
      <c r="F127" s="5">
        <f t="shared" si="74"/>
        <v>162</v>
      </c>
      <c r="G127" s="5">
        <f t="shared" si="75"/>
        <v>165</v>
      </c>
      <c r="H127" s="5">
        <f t="shared" si="76"/>
        <v>0</v>
      </c>
      <c r="I127" s="5">
        <f t="shared" si="77"/>
        <v>0</v>
      </c>
      <c r="J127" s="5">
        <f t="shared" si="78"/>
        <v>0</v>
      </c>
      <c r="K127" s="5">
        <f t="shared" si="79"/>
        <v>0</v>
      </c>
      <c r="L127" s="5">
        <f t="shared" si="80"/>
        <v>0</v>
      </c>
      <c r="M127" s="5">
        <f t="shared" si="81"/>
        <v>0</v>
      </c>
      <c r="N127" s="5">
        <f t="shared" si="82"/>
        <v>0</v>
      </c>
      <c r="O127" s="5">
        <f t="shared" si="83"/>
        <v>0</v>
      </c>
      <c r="P127" s="5">
        <f t="shared" si="84"/>
        <v>0</v>
      </c>
      <c r="Q127" s="5">
        <f t="shared" si="85"/>
        <v>0</v>
      </c>
      <c r="T127" s="5">
        <f t="shared" si="86"/>
        <v>1162</v>
      </c>
      <c r="U127" s="5">
        <f t="shared" si="46"/>
        <v>386</v>
      </c>
      <c r="V127" s="5">
        <f t="shared" si="47"/>
        <v>139</v>
      </c>
      <c r="W127" s="5">
        <f t="shared" si="48"/>
        <v>141</v>
      </c>
      <c r="X127" s="5">
        <f t="shared" si="49"/>
        <v>0</v>
      </c>
      <c r="Y127" s="5">
        <f t="shared" si="50"/>
        <v>0</v>
      </c>
      <c r="Z127" s="5">
        <f t="shared" si="51"/>
        <v>0</v>
      </c>
      <c r="AA127" s="5">
        <f t="shared" si="52"/>
        <v>0</v>
      </c>
      <c r="AB127" s="5">
        <f t="shared" si="53"/>
        <v>0</v>
      </c>
      <c r="AC127" s="5">
        <f t="shared" si="54"/>
        <v>0</v>
      </c>
      <c r="AD127" s="5">
        <f t="shared" si="55"/>
        <v>0</v>
      </c>
      <c r="AE127" s="5">
        <f t="shared" si="56"/>
        <v>0</v>
      </c>
      <c r="AF127" s="5">
        <f t="shared" si="57"/>
        <v>0</v>
      </c>
      <c r="AG127" s="5">
        <f t="shared" si="58"/>
        <v>0</v>
      </c>
      <c r="AJ127" s="5">
        <f t="shared" si="87"/>
        <v>1066</v>
      </c>
      <c r="AK127" s="5">
        <f t="shared" si="59"/>
        <v>404</v>
      </c>
      <c r="AL127" s="5">
        <f t="shared" si="60"/>
        <v>119</v>
      </c>
      <c r="AM127" s="5">
        <f t="shared" si="61"/>
        <v>115</v>
      </c>
      <c r="AN127" s="5">
        <f t="shared" si="62"/>
        <v>0</v>
      </c>
      <c r="AO127" s="5">
        <f t="shared" si="63"/>
        <v>0</v>
      </c>
      <c r="AP127" s="5">
        <f t="shared" si="64"/>
        <v>0</v>
      </c>
      <c r="AQ127" s="5">
        <f t="shared" si="65"/>
        <v>0</v>
      </c>
      <c r="AR127" s="5">
        <f t="shared" si="66"/>
        <v>0</v>
      </c>
      <c r="AS127" s="5">
        <f t="shared" si="67"/>
        <v>0</v>
      </c>
      <c r="AT127" s="5">
        <f t="shared" si="68"/>
        <v>0</v>
      </c>
      <c r="AU127" s="5">
        <f t="shared" si="69"/>
        <v>0</v>
      </c>
      <c r="AV127" s="5">
        <f t="shared" si="70"/>
        <v>0</v>
      </c>
      <c r="AW127" s="5">
        <f t="shared" si="71"/>
        <v>0</v>
      </c>
      <c r="AZ127" s="58">
        <v>124</v>
      </c>
      <c r="BA127" s="61">
        <f t="shared" si="41"/>
        <v>0.49</v>
      </c>
      <c r="BB127" s="61">
        <f t="shared" si="42"/>
        <v>0.49</v>
      </c>
      <c r="BC127" s="61">
        <f t="shared" si="43"/>
        <v>0.49</v>
      </c>
      <c r="BD127" s="61">
        <f t="shared" si="44"/>
        <v>0.49</v>
      </c>
      <c r="BG127" s="58">
        <v>0.17</v>
      </c>
      <c r="BH127" s="58">
        <v>0.17</v>
      </c>
      <c r="BI127" s="58">
        <v>0.17</v>
      </c>
      <c r="BJ127" s="58">
        <v>0.17</v>
      </c>
      <c r="BL127" s="5"/>
      <c r="BM127" s="61">
        <v>0.32</v>
      </c>
      <c r="BN127" s="61">
        <v>0.32</v>
      </c>
      <c r="BO127" s="61">
        <v>0.32</v>
      </c>
      <c r="BP127" s="61">
        <v>0.32</v>
      </c>
      <c r="BQ127" s="5"/>
      <c r="BR127" s="5"/>
      <c r="BS127" s="5"/>
      <c r="BT127" s="5"/>
    </row>
    <row r="128" spans="3:72" x14ac:dyDescent="0.2">
      <c r="C128" s="5">
        <v>125</v>
      </c>
      <c r="D128" s="5">
        <f t="shared" si="72"/>
        <v>1329</v>
      </c>
      <c r="E128" s="5">
        <f t="shared" si="73"/>
        <v>363</v>
      </c>
      <c r="F128" s="5">
        <f t="shared" si="74"/>
        <v>162</v>
      </c>
      <c r="G128" s="5">
        <f t="shared" si="75"/>
        <v>165</v>
      </c>
      <c r="H128" s="5">
        <f t="shared" si="76"/>
        <v>0</v>
      </c>
      <c r="I128" s="5">
        <f t="shared" si="77"/>
        <v>0</v>
      </c>
      <c r="J128" s="5">
        <f t="shared" si="78"/>
        <v>0</v>
      </c>
      <c r="K128" s="5">
        <f t="shared" si="79"/>
        <v>0</v>
      </c>
      <c r="L128" s="5">
        <f t="shared" si="80"/>
        <v>0</v>
      </c>
      <c r="M128" s="5">
        <f t="shared" si="81"/>
        <v>0</v>
      </c>
      <c r="N128" s="5">
        <f t="shared" si="82"/>
        <v>0</v>
      </c>
      <c r="O128" s="5">
        <f t="shared" si="83"/>
        <v>0</v>
      </c>
      <c r="P128" s="5">
        <f t="shared" si="84"/>
        <v>0</v>
      </c>
      <c r="Q128" s="5">
        <f t="shared" si="85"/>
        <v>0</v>
      </c>
      <c r="T128" s="5">
        <f t="shared" si="86"/>
        <v>1162</v>
      </c>
      <c r="U128" s="5">
        <f t="shared" si="46"/>
        <v>386</v>
      </c>
      <c r="V128" s="5">
        <f t="shared" si="47"/>
        <v>139</v>
      </c>
      <c r="W128" s="5">
        <f t="shared" si="48"/>
        <v>141</v>
      </c>
      <c r="X128" s="5">
        <f t="shared" si="49"/>
        <v>0</v>
      </c>
      <c r="Y128" s="5">
        <f t="shared" si="50"/>
        <v>0</v>
      </c>
      <c r="Z128" s="5">
        <f t="shared" si="51"/>
        <v>0</v>
      </c>
      <c r="AA128" s="5">
        <f t="shared" si="52"/>
        <v>0</v>
      </c>
      <c r="AB128" s="5">
        <f t="shared" si="53"/>
        <v>0</v>
      </c>
      <c r="AC128" s="5">
        <f t="shared" si="54"/>
        <v>0</v>
      </c>
      <c r="AD128" s="5">
        <f t="shared" si="55"/>
        <v>0</v>
      </c>
      <c r="AE128" s="5">
        <f t="shared" si="56"/>
        <v>0</v>
      </c>
      <c r="AF128" s="5">
        <f t="shared" si="57"/>
        <v>0</v>
      </c>
      <c r="AG128" s="5">
        <f t="shared" si="58"/>
        <v>0</v>
      </c>
      <c r="AJ128" s="5">
        <f t="shared" si="87"/>
        <v>1066</v>
      </c>
      <c r="AK128" s="5">
        <f t="shared" si="59"/>
        <v>404</v>
      </c>
      <c r="AL128" s="5">
        <f t="shared" si="60"/>
        <v>119</v>
      </c>
      <c r="AM128" s="5">
        <f t="shared" si="61"/>
        <v>115</v>
      </c>
      <c r="AN128" s="5">
        <f t="shared" si="62"/>
        <v>0</v>
      </c>
      <c r="AO128" s="5">
        <f t="shared" si="63"/>
        <v>0</v>
      </c>
      <c r="AP128" s="5">
        <f t="shared" si="64"/>
        <v>0</v>
      </c>
      <c r="AQ128" s="5">
        <f t="shared" si="65"/>
        <v>0</v>
      </c>
      <c r="AR128" s="5">
        <f t="shared" si="66"/>
        <v>0</v>
      </c>
      <c r="AS128" s="5">
        <f t="shared" si="67"/>
        <v>0</v>
      </c>
      <c r="AT128" s="5">
        <f t="shared" si="68"/>
        <v>0</v>
      </c>
      <c r="AU128" s="5">
        <f t="shared" si="69"/>
        <v>0</v>
      </c>
      <c r="AV128" s="5">
        <f t="shared" si="70"/>
        <v>0</v>
      </c>
      <c r="AW128" s="5">
        <f t="shared" si="71"/>
        <v>0</v>
      </c>
      <c r="AZ128" s="58">
        <v>125</v>
      </c>
      <c r="BA128" s="61">
        <f t="shared" si="41"/>
        <v>0.49</v>
      </c>
      <c r="BB128" s="61">
        <f t="shared" si="42"/>
        <v>0.49</v>
      </c>
      <c r="BC128" s="61">
        <f t="shared" si="43"/>
        <v>0.49</v>
      </c>
      <c r="BD128" s="61">
        <f t="shared" si="44"/>
        <v>0.49</v>
      </c>
      <c r="BG128" s="58">
        <v>0.17</v>
      </c>
      <c r="BH128" s="58">
        <v>0.17</v>
      </c>
      <c r="BI128" s="58">
        <v>0.17</v>
      </c>
      <c r="BJ128" s="58">
        <v>0.17</v>
      </c>
      <c r="BL128" s="5"/>
      <c r="BM128" s="61">
        <v>0.32</v>
      </c>
      <c r="BN128" s="61">
        <v>0.32</v>
      </c>
      <c r="BO128" s="61">
        <v>0.32</v>
      </c>
      <c r="BP128" s="61">
        <v>0.32</v>
      </c>
      <c r="BQ128" s="5"/>
      <c r="BR128" s="5"/>
      <c r="BS128" s="5"/>
      <c r="BT128" s="5"/>
    </row>
    <row r="129" spans="3:72" x14ac:dyDescent="0.2">
      <c r="C129" s="5">
        <v>126</v>
      </c>
      <c r="D129" s="5">
        <f t="shared" si="72"/>
        <v>1329</v>
      </c>
      <c r="E129" s="5">
        <f t="shared" si="73"/>
        <v>363</v>
      </c>
      <c r="F129" s="5">
        <f t="shared" si="74"/>
        <v>162</v>
      </c>
      <c r="G129" s="5">
        <f t="shared" si="75"/>
        <v>165</v>
      </c>
      <c r="H129" s="5">
        <f t="shared" si="76"/>
        <v>0</v>
      </c>
      <c r="I129" s="5">
        <f t="shared" si="77"/>
        <v>0</v>
      </c>
      <c r="J129" s="5">
        <f t="shared" si="78"/>
        <v>0</v>
      </c>
      <c r="K129" s="5">
        <f t="shared" si="79"/>
        <v>0</v>
      </c>
      <c r="L129" s="5">
        <f t="shared" si="80"/>
        <v>0</v>
      </c>
      <c r="M129" s="5">
        <f t="shared" si="81"/>
        <v>0</v>
      </c>
      <c r="N129" s="5">
        <f t="shared" si="82"/>
        <v>0</v>
      </c>
      <c r="O129" s="5">
        <f t="shared" si="83"/>
        <v>0</v>
      </c>
      <c r="P129" s="5">
        <f t="shared" si="84"/>
        <v>0</v>
      </c>
      <c r="Q129" s="5">
        <f t="shared" si="85"/>
        <v>0</v>
      </c>
      <c r="T129" s="5">
        <f t="shared" si="86"/>
        <v>1162</v>
      </c>
      <c r="U129" s="5">
        <f t="shared" si="46"/>
        <v>386</v>
      </c>
      <c r="V129" s="5">
        <f t="shared" si="47"/>
        <v>139</v>
      </c>
      <c r="W129" s="5">
        <f t="shared" si="48"/>
        <v>141</v>
      </c>
      <c r="X129" s="5">
        <f t="shared" si="49"/>
        <v>0</v>
      </c>
      <c r="Y129" s="5">
        <f t="shared" si="50"/>
        <v>0</v>
      </c>
      <c r="Z129" s="5">
        <f t="shared" si="51"/>
        <v>0</v>
      </c>
      <c r="AA129" s="5">
        <f t="shared" si="52"/>
        <v>0</v>
      </c>
      <c r="AB129" s="5">
        <f t="shared" si="53"/>
        <v>0</v>
      </c>
      <c r="AC129" s="5">
        <f t="shared" si="54"/>
        <v>0</v>
      </c>
      <c r="AD129" s="5">
        <f t="shared" si="55"/>
        <v>0</v>
      </c>
      <c r="AE129" s="5">
        <f t="shared" si="56"/>
        <v>0</v>
      </c>
      <c r="AF129" s="5">
        <f t="shared" si="57"/>
        <v>0</v>
      </c>
      <c r="AG129" s="5">
        <f t="shared" si="58"/>
        <v>0</v>
      </c>
      <c r="AJ129" s="5">
        <f t="shared" si="87"/>
        <v>1066</v>
      </c>
      <c r="AK129" s="5">
        <f t="shared" si="59"/>
        <v>404</v>
      </c>
      <c r="AL129" s="5">
        <f t="shared" si="60"/>
        <v>119</v>
      </c>
      <c r="AM129" s="5">
        <f t="shared" si="61"/>
        <v>115</v>
      </c>
      <c r="AN129" s="5">
        <f t="shared" si="62"/>
        <v>0</v>
      </c>
      <c r="AO129" s="5">
        <f t="shared" si="63"/>
        <v>0</v>
      </c>
      <c r="AP129" s="5">
        <f t="shared" si="64"/>
        <v>0</v>
      </c>
      <c r="AQ129" s="5">
        <f t="shared" si="65"/>
        <v>0</v>
      </c>
      <c r="AR129" s="5">
        <f t="shared" si="66"/>
        <v>0</v>
      </c>
      <c r="AS129" s="5">
        <f t="shared" si="67"/>
        <v>0</v>
      </c>
      <c r="AT129" s="5">
        <f t="shared" si="68"/>
        <v>0</v>
      </c>
      <c r="AU129" s="5">
        <f t="shared" si="69"/>
        <v>0</v>
      </c>
      <c r="AV129" s="5">
        <f t="shared" si="70"/>
        <v>0</v>
      </c>
      <c r="AW129" s="5">
        <f t="shared" si="71"/>
        <v>0</v>
      </c>
      <c r="AZ129" s="58">
        <v>126</v>
      </c>
      <c r="BA129" s="61">
        <f t="shared" si="41"/>
        <v>0.49</v>
      </c>
      <c r="BB129" s="61">
        <f t="shared" si="42"/>
        <v>0.49</v>
      </c>
      <c r="BC129" s="61">
        <f t="shared" si="43"/>
        <v>0.49</v>
      </c>
      <c r="BD129" s="61">
        <f t="shared" si="44"/>
        <v>0.49</v>
      </c>
      <c r="BG129" s="58">
        <v>0.17</v>
      </c>
      <c r="BH129" s="58">
        <v>0.17</v>
      </c>
      <c r="BI129" s="58">
        <v>0.17</v>
      </c>
      <c r="BJ129" s="58">
        <v>0.17</v>
      </c>
      <c r="BL129" s="5"/>
      <c r="BM129" s="61">
        <v>0.32</v>
      </c>
      <c r="BN129" s="61">
        <v>0.32</v>
      </c>
      <c r="BO129" s="61">
        <v>0.32</v>
      </c>
      <c r="BP129" s="61">
        <v>0.32</v>
      </c>
      <c r="BQ129" s="5"/>
      <c r="BR129" s="5"/>
      <c r="BS129" s="5"/>
      <c r="BT129" s="5"/>
    </row>
    <row r="130" spans="3:72" x14ac:dyDescent="0.2">
      <c r="C130" s="5">
        <v>127</v>
      </c>
      <c r="D130" s="5">
        <f t="shared" si="72"/>
        <v>1329</v>
      </c>
      <c r="E130" s="5">
        <f t="shared" si="73"/>
        <v>363</v>
      </c>
      <c r="F130" s="5">
        <f t="shared" si="74"/>
        <v>162</v>
      </c>
      <c r="G130" s="5">
        <f t="shared" si="75"/>
        <v>165</v>
      </c>
      <c r="H130" s="5">
        <f t="shared" si="76"/>
        <v>0</v>
      </c>
      <c r="I130" s="5">
        <f t="shared" si="77"/>
        <v>0</v>
      </c>
      <c r="J130" s="5">
        <f t="shared" si="78"/>
        <v>0</v>
      </c>
      <c r="K130" s="5">
        <f t="shared" si="79"/>
        <v>0</v>
      </c>
      <c r="L130" s="5">
        <f t="shared" si="80"/>
        <v>0</v>
      </c>
      <c r="M130" s="5">
        <f t="shared" si="81"/>
        <v>0</v>
      </c>
      <c r="N130" s="5">
        <f t="shared" si="82"/>
        <v>0</v>
      </c>
      <c r="O130" s="5">
        <f t="shared" si="83"/>
        <v>0</v>
      </c>
      <c r="P130" s="5">
        <f t="shared" si="84"/>
        <v>0</v>
      </c>
      <c r="Q130" s="5">
        <f t="shared" si="85"/>
        <v>0</v>
      </c>
      <c r="T130" s="5">
        <f t="shared" si="86"/>
        <v>1162</v>
      </c>
      <c r="U130" s="5">
        <f t="shared" si="46"/>
        <v>386</v>
      </c>
      <c r="V130" s="5">
        <f t="shared" si="47"/>
        <v>139</v>
      </c>
      <c r="W130" s="5">
        <f t="shared" si="48"/>
        <v>141</v>
      </c>
      <c r="X130" s="5">
        <f t="shared" si="49"/>
        <v>0</v>
      </c>
      <c r="Y130" s="5">
        <f t="shared" si="50"/>
        <v>0</v>
      </c>
      <c r="Z130" s="5">
        <f t="shared" si="51"/>
        <v>0</v>
      </c>
      <c r="AA130" s="5">
        <f t="shared" si="52"/>
        <v>0</v>
      </c>
      <c r="AB130" s="5">
        <f t="shared" si="53"/>
        <v>0</v>
      </c>
      <c r="AC130" s="5">
        <f t="shared" si="54"/>
        <v>0</v>
      </c>
      <c r="AD130" s="5">
        <f t="shared" si="55"/>
        <v>0</v>
      </c>
      <c r="AE130" s="5">
        <f t="shared" si="56"/>
        <v>0</v>
      </c>
      <c r="AF130" s="5">
        <f t="shared" si="57"/>
        <v>0</v>
      </c>
      <c r="AG130" s="5">
        <f t="shared" si="58"/>
        <v>0</v>
      </c>
      <c r="AJ130" s="5">
        <f t="shared" si="87"/>
        <v>1066</v>
      </c>
      <c r="AK130" s="5">
        <f t="shared" si="59"/>
        <v>404</v>
      </c>
      <c r="AL130" s="5">
        <f t="shared" si="60"/>
        <v>119</v>
      </c>
      <c r="AM130" s="5">
        <f t="shared" si="61"/>
        <v>115</v>
      </c>
      <c r="AN130" s="5">
        <f t="shared" si="62"/>
        <v>0</v>
      </c>
      <c r="AO130" s="5">
        <f t="shared" si="63"/>
        <v>0</v>
      </c>
      <c r="AP130" s="5">
        <f t="shared" si="64"/>
        <v>0</v>
      </c>
      <c r="AQ130" s="5">
        <f t="shared" si="65"/>
        <v>0</v>
      </c>
      <c r="AR130" s="5">
        <f t="shared" si="66"/>
        <v>0</v>
      </c>
      <c r="AS130" s="5">
        <f t="shared" si="67"/>
        <v>0</v>
      </c>
      <c r="AT130" s="5">
        <f t="shared" si="68"/>
        <v>0</v>
      </c>
      <c r="AU130" s="5">
        <f t="shared" si="69"/>
        <v>0</v>
      </c>
      <c r="AV130" s="5">
        <f t="shared" si="70"/>
        <v>0</v>
      </c>
      <c r="AW130" s="5">
        <f t="shared" si="71"/>
        <v>0</v>
      </c>
      <c r="AZ130" s="58">
        <v>127</v>
      </c>
      <c r="BA130" s="61">
        <f t="shared" si="41"/>
        <v>0.49</v>
      </c>
      <c r="BB130" s="61">
        <f t="shared" si="42"/>
        <v>0.49</v>
      </c>
      <c r="BC130" s="61">
        <f t="shared" si="43"/>
        <v>0.49</v>
      </c>
      <c r="BD130" s="61">
        <f t="shared" si="44"/>
        <v>0.49</v>
      </c>
      <c r="BG130" s="58">
        <v>0.17</v>
      </c>
      <c r="BH130" s="58">
        <v>0.17</v>
      </c>
      <c r="BI130" s="58">
        <v>0.17</v>
      </c>
      <c r="BJ130" s="58">
        <v>0.17</v>
      </c>
      <c r="BL130" s="5"/>
      <c r="BM130" s="61">
        <v>0.32</v>
      </c>
      <c r="BN130" s="61">
        <v>0.32</v>
      </c>
      <c r="BO130" s="61">
        <v>0.32</v>
      </c>
      <c r="BP130" s="61">
        <v>0.32</v>
      </c>
      <c r="BQ130" s="5"/>
      <c r="BR130" s="5"/>
      <c r="BS130" s="5"/>
      <c r="BT130" s="5"/>
    </row>
    <row r="131" spans="3:72" x14ac:dyDescent="0.2">
      <c r="C131" s="5">
        <v>128</v>
      </c>
      <c r="D131" s="5">
        <f t="shared" si="72"/>
        <v>1329</v>
      </c>
      <c r="E131" s="5">
        <f t="shared" si="73"/>
        <v>363</v>
      </c>
      <c r="F131" s="5">
        <f t="shared" si="74"/>
        <v>162</v>
      </c>
      <c r="G131" s="5">
        <f t="shared" si="75"/>
        <v>165</v>
      </c>
      <c r="H131" s="5">
        <f t="shared" si="76"/>
        <v>0</v>
      </c>
      <c r="I131" s="5">
        <f t="shared" si="77"/>
        <v>0</v>
      </c>
      <c r="J131" s="5">
        <f t="shared" si="78"/>
        <v>0</v>
      </c>
      <c r="K131" s="5">
        <f t="shared" si="79"/>
        <v>0</v>
      </c>
      <c r="L131" s="5">
        <f t="shared" si="80"/>
        <v>0</v>
      </c>
      <c r="M131" s="5">
        <f t="shared" si="81"/>
        <v>0</v>
      </c>
      <c r="N131" s="5">
        <f t="shared" si="82"/>
        <v>0</v>
      </c>
      <c r="O131" s="5">
        <f t="shared" si="83"/>
        <v>0</v>
      </c>
      <c r="P131" s="5">
        <f t="shared" si="84"/>
        <v>0</v>
      </c>
      <c r="Q131" s="5">
        <f t="shared" si="85"/>
        <v>0</v>
      </c>
      <c r="T131" s="5">
        <f t="shared" si="86"/>
        <v>1162</v>
      </c>
      <c r="U131" s="5">
        <f t="shared" si="46"/>
        <v>386</v>
      </c>
      <c r="V131" s="5">
        <f t="shared" si="47"/>
        <v>139</v>
      </c>
      <c r="W131" s="5">
        <f t="shared" si="48"/>
        <v>141</v>
      </c>
      <c r="X131" s="5">
        <f t="shared" si="49"/>
        <v>0</v>
      </c>
      <c r="Y131" s="5">
        <f t="shared" si="50"/>
        <v>0</v>
      </c>
      <c r="Z131" s="5">
        <f t="shared" si="51"/>
        <v>0</v>
      </c>
      <c r="AA131" s="5">
        <f t="shared" si="52"/>
        <v>0</v>
      </c>
      <c r="AB131" s="5">
        <f t="shared" si="53"/>
        <v>0</v>
      </c>
      <c r="AC131" s="5">
        <f t="shared" si="54"/>
        <v>0</v>
      </c>
      <c r="AD131" s="5">
        <f t="shared" si="55"/>
        <v>0</v>
      </c>
      <c r="AE131" s="5">
        <f t="shared" si="56"/>
        <v>0</v>
      </c>
      <c r="AF131" s="5">
        <f t="shared" si="57"/>
        <v>0</v>
      </c>
      <c r="AG131" s="5">
        <f t="shared" si="58"/>
        <v>0</v>
      </c>
      <c r="AJ131" s="5">
        <f t="shared" si="87"/>
        <v>1066</v>
      </c>
      <c r="AK131" s="5">
        <f t="shared" si="59"/>
        <v>404</v>
      </c>
      <c r="AL131" s="5">
        <f t="shared" si="60"/>
        <v>119</v>
      </c>
      <c r="AM131" s="5">
        <f t="shared" si="61"/>
        <v>115</v>
      </c>
      <c r="AN131" s="5">
        <f t="shared" si="62"/>
        <v>0</v>
      </c>
      <c r="AO131" s="5">
        <f t="shared" si="63"/>
        <v>0</v>
      </c>
      <c r="AP131" s="5">
        <f t="shared" si="64"/>
        <v>0</v>
      </c>
      <c r="AQ131" s="5">
        <f t="shared" si="65"/>
        <v>0</v>
      </c>
      <c r="AR131" s="5">
        <f t="shared" si="66"/>
        <v>0</v>
      </c>
      <c r="AS131" s="5">
        <f t="shared" si="67"/>
        <v>0</v>
      </c>
      <c r="AT131" s="5">
        <f t="shared" si="68"/>
        <v>0</v>
      </c>
      <c r="AU131" s="5">
        <f t="shared" si="69"/>
        <v>0</v>
      </c>
      <c r="AV131" s="5">
        <f t="shared" si="70"/>
        <v>0</v>
      </c>
      <c r="AW131" s="5">
        <f t="shared" si="71"/>
        <v>0</v>
      </c>
      <c r="AZ131" s="58">
        <v>128</v>
      </c>
      <c r="BA131" s="61">
        <f t="shared" si="41"/>
        <v>0.49</v>
      </c>
      <c r="BB131" s="61">
        <f t="shared" si="42"/>
        <v>0.49</v>
      </c>
      <c r="BC131" s="61">
        <f t="shared" si="43"/>
        <v>0.49</v>
      </c>
      <c r="BD131" s="61">
        <f t="shared" si="44"/>
        <v>0.49</v>
      </c>
      <c r="BG131" s="58">
        <v>0.17</v>
      </c>
      <c r="BH131" s="58">
        <v>0.17</v>
      </c>
      <c r="BI131" s="58">
        <v>0.17</v>
      </c>
      <c r="BJ131" s="58">
        <v>0.17</v>
      </c>
      <c r="BL131" s="5"/>
      <c r="BM131" s="61">
        <v>0.32</v>
      </c>
      <c r="BN131" s="61">
        <v>0.32</v>
      </c>
      <c r="BO131" s="61">
        <v>0.32</v>
      </c>
      <c r="BP131" s="61">
        <v>0.32</v>
      </c>
      <c r="BQ131" s="5"/>
      <c r="BR131" s="5"/>
      <c r="BS131" s="5"/>
      <c r="BT131" s="5"/>
    </row>
    <row r="132" spans="3:72" x14ac:dyDescent="0.2">
      <c r="C132" s="5">
        <v>129</v>
      </c>
      <c r="D132" s="5">
        <f t="shared" si="72"/>
        <v>1329</v>
      </c>
      <c r="E132" s="5">
        <f t="shared" si="73"/>
        <v>363</v>
      </c>
      <c r="F132" s="5">
        <f t="shared" si="74"/>
        <v>162</v>
      </c>
      <c r="G132" s="5">
        <f t="shared" si="75"/>
        <v>165</v>
      </c>
      <c r="H132" s="5">
        <f t="shared" si="76"/>
        <v>0</v>
      </c>
      <c r="I132" s="5">
        <f t="shared" si="77"/>
        <v>0</v>
      </c>
      <c r="J132" s="5">
        <f t="shared" si="78"/>
        <v>0</v>
      </c>
      <c r="K132" s="5">
        <f t="shared" si="79"/>
        <v>0</v>
      </c>
      <c r="L132" s="5">
        <f t="shared" si="80"/>
        <v>0</v>
      </c>
      <c r="M132" s="5">
        <f t="shared" si="81"/>
        <v>0</v>
      </c>
      <c r="N132" s="5">
        <f t="shared" si="82"/>
        <v>0</v>
      </c>
      <c r="O132" s="5">
        <f t="shared" si="83"/>
        <v>0</v>
      </c>
      <c r="P132" s="5">
        <f t="shared" si="84"/>
        <v>0</v>
      </c>
      <c r="Q132" s="5">
        <f t="shared" si="85"/>
        <v>0</v>
      </c>
      <c r="T132" s="5">
        <f t="shared" si="86"/>
        <v>1162</v>
      </c>
      <c r="U132" s="5">
        <f t="shared" si="46"/>
        <v>386</v>
      </c>
      <c r="V132" s="5">
        <f t="shared" si="47"/>
        <v>139</v>
      </c>
      <c r="W132" s="5">
        <f t="shared" si="48"/>
        <v>141</v>
      </c>
      <c r="X132" s="5">
        <f t="shared" si="49"/>
        <v>0</v>
      </c>
      <c r="Y132" s="5">
        <f t="shared" si="50"/>
        <v>0</v>
      </c>
      <c r="Z132" s="5">
        <f t="shared" si="51"/>
        <v>0</v>
      </c>
      <c r="AA132" s="5">
        <f t="shared" si="52"/>
        <v>0</v>
      </c>
      <c r="AB132" s="5">
        <f t="shared" si="53"/>
        <v>0</v>
      </c>
      <c r="AC132" s="5">
        <f t="shared" si="54"/>
        <v>0</v>
      </c>
      <c r="AD132" s="5">
        <f t="shared" si="55"/>
        <v>0</v>
      </c>
      <c r="AE132" s="5">
        <f t="shared" si="56"/>
        <v>0</v>
      </c>
      <c r="AF132" s="5">
        <f t="shared" si="57"/>
        <v>0</v>
      </c>
      <c r="AG132" s="5">
        <f t="shared" si="58"/>
        <v>0</v>
      </c>
      <c r="AJ132" s="5">
        <f t="shared" si="87"/>
        <v>1066</v>
      </c>
      <c r="AK132" s="5">
        <f t="shared" si="59"/>
        <v>404</v>
      </c>
      <c r="AL132" s="5">
        <f t="shared" si="60"/>
        <v>119</v>
      </c>
      <c r="AM132" s="5">
        <f t="shared" si="61"/>
        <v>115</v>
      </c>
      <c r="AN132" s="5">
        <f t="shared" si="62"/>
        <v>0</v>
      </c>
      <c r="AO132" s="5">
        <f t="shared" si="63"/>
        <v>0</v>
      </c>
      <c r="AP132" s="5">
        <f t="shared" si="64"/>
        <v>0</v>
      </c>
      <c r="AQ132" s="5">
        <f t="shared" si="65"/>
        <v>0</v>
      </c>
      <c r="AR132" s="5">
        <f t="shared" si="66"/>
        <v>0</v>
      </c>
      <c r="AS132" s="5">
        <f t="shared" si="67"/>
        <v>0</v>
      </c>
      <c r="AT132" s="5">
        <f t="shared" si="68"/>
        <v>0</v>
      </c>
      <c r="AU132" s="5">
        <f t="shared" si="69"/>
        <v>0</v>
      </c>
      <c r="AV132" s="5">
        <f t="shared" si="70"/>
        <v>0</v>
      </c>
      <c r="AW132" s="5">
        <f t="shared" si="71"/>
        <v>0</v>
      </c>
      <c r="AZ132" s="58">
        <v>129</v>
      </c>
      <c r="BA132" s="61">
        <f t="shared" si="41"/>
        <v>0.49</v>
      </c>
      <c r="BB132" s="61">
        <f t="shared" si="42"/>
        <v>0.49</v>
      </c>
      <c r="BC132" s="61">
        <f t="shared" si="43"/>
        <v>0.49</v>
      </c>
      <c r="BD132" s="61">
        <f t="shared" si="44"/>
        <v>0.49</v>
      </c>
      <c r="BG132" s="58">
        <v>0.17</v>
      </c>
      <c r="BH132" s="58">
        <v>0.17</v>
      </c>
      <c r="BI132" s="58">
        <v>0.17</v>
      </c>
      <c r="BJ132" s="58">
        <v>0.17</v>
      </c>
      <c r="BL132" s="5"/>
      <c r="BM132" s="61">
        <v>0.32</v>
      </c>
      <c r="BN132" s="61">
        <v>0.32</v>
      </c>
      <c r="BO132" s="61">
        <v>0.32</v>
      </c>
      <c r="BP132" s="61">
        <v>0.32</v>
      </c>
      <c r="BQ132" s="5"/>
      <c r="BR132" s="5"/>
      <c r="BS132" s="5"/>
      <c r="BT132" s="5"/>
    </row>
    <row r="133" spans="3:72" x14ac:dyDescent="0.2">
      <c r="C133" s="5">
        <v>130</v>
      </c>
      <c r="D133" s="5">
        <f t="shared" si="72"/>
        <v>1329</v>
      </c>
      <c r="E133" s="5">
        <f t="shared" si="73"/>
        <v>363</v>
      </c>
      <c r="F133" s="5">
        <f t="shared" si="74"/>
        <v>162</v>
      </c>
      <c r="G133" s="5">
        <f t="shared" si="75"/>
        <v>165</v>
      </c>
      <c r="H133" s="5">
        <f t="shared" si="76"/>
        <v>0</v>
      </c>
      <c r="I133" s="5">
        <f t="shared" si="77"/>
        <v>0</v>
      </c>
      <c r="J133" s="5">
        <f t="shared" si="78"/>
        <v>0</v>
      </c>
      <c r="K133" s="5">
        <f t="shared" si="79"/>
        <v>0</v>
      </c>
      <c r="L133" s="5">
        <f t="shared" si="80"/>
        <v>0</v>
      </c>
      <c r="M133" s="5">
        <f t="shared" si="81"/>
        <v>0</v>
      </c>
      <c r="N133" s="5">
        <f t="shared" si="82"/>
        <v>0</v>
      </c>
      <c r="O133" s="5">
        <f t="shared" si="83"/>
        <v>0</v>
      </c>
      <c r="P133" s="5">
        <f t="shared" si="84"/>
        <v>0</v>
      </c>
      <c r="Q133" s="5">
        <f t="shared" si="85"/>
        <v>0</v>
      </c>
      <c r="T133" s="5">
        <f t="shared" si="86"/>
        <v>1162</v>
      </c>
      <c r="U133" s="5">
        <f t="shared" si="46"/>
        <v>386</v>
      </c>
      <c r="V133" s="5">
        <f t="shared" si="47"/>
        <v>139</v>
      </c>
      <c r="W133" s="5">
        <f t="shared" si="48"/>
        <v>141</v>
      </c>
      <c r="X133" s="5">
        <f t="shared" si="49"/>
        <v>0</v>
      </c>
      <c r="Y133" s="5">
        <f t="shared" si="50"/>
        <v>0</v>
      </c>
      <c r="Z133" s="5">
        <f t="shared" si="51"/>
        <v>0</v>
      </c>
      <c r="AA133" s="5">
        <f t="shared" si="52"/>
        <v>0</v>
      </c>
      <c r="AB133" s="5">
        <f t="shared" si="53"/>
        <v>0</v>
      </c>
      <c r="AC133" s="5">
        <f t="shared" si="54"/>
        <v>0</v>
      </c>
      <c r="AD133" s="5">
        <f t="shared" si="55"/>
        <v>0</v>
      </c>
      <c r="AE133" s="5">
        <f t="shared" si="56"/>
        <v>0</v>
      </c>
      <c r="AF133" s="5">
        <f t="shared" si="57"/>
        <v>0</v>
      </c>
      <c r="AG133" s="5">
        <f t="shared" si="58"/>
        <v>0</v>
      </c>
      <c r="AJ133" s="5">
        <f t="shared" si="87"/>
        <v>1066</v>
      </c>
      <c r="AK133" s="5">
        <f t="shared" si="59"/>
        <v>404</v>
      </c>
      <c r="AL133" s="5">
        <f t="shared" si="60"/>
        <v>119</v>
      </c>
      <c r="AM133" s="5">
        <f t="shared" si="61"/>
        <v>115</v>
      </c>
      <c r="AN133" s="5">
        <f t="shared" si="62"/>
        <v>0</v>
      </c>
      <c r="AO133" s="5">
        <f t="shared" si="63"/>
        <v>0</v>
      </c>
      <c r="AP133" s="5">
        <f t="shared" si="64"/>
        <v>0</v>
      </c>
      <c r="AQ133" s="5">
        <f t="shared" si="65"/>
        <v>0</v>
      </c>
      <c r="AR133" s="5">
        <f t="shared" si="66"/>
        <v>0</v>
      </c>
      <c r="AS133" s="5">
        <f t="shared" si="67"/>
        <v>0</v>
      </c>
      <c r="AT133" s="5">
        <f t="shared" si="68"/>
        <v>0</v>
      </c>
      <c r="AU133" s="5">
        <f t="shared" si="69"/>
        <v>0</v>
      </c>
      <c r="AV133" s="5">
        <f t="shared" si="70"/>
        <v>0</v>
      </c>
      <c r="AW133" s="5">
        <f t="shared" si="71"/>
        <v>0</v>
      </c>
      <c r="AZ133" s="58">
        <v>130</v>
      </c>
      <c r="BA133" s="61">
        <f t="shared" ref="BA133:BA196" si="88">BM133+BG133</f>
        <v>0.49</v>
      </c>
      <c r="BB133" s="61">
        <f t="shared" ref="BB133:BB196" si="89">BN133+BH133</f>
        <v>0.49</v>
      </c>
      <c r="BC133" s="61">
        <f t="shared" ref="BC133:BC196" si="90">BO133+BI133</f>
        <v>0.49</v>
      </c>
      <c r="BD133" s="61">
        <f t="shared" ref="BD133:BD196" si="91">BP133+BJ133</f>
        <v>0.49</v>
      </c>
      <c r="BG133" s="58">
        <v>0.17</v>
      </c>
      <c r="BH133" s="58">
        <v>0.17</v>
      </c>
      <c r="BI133" s="58">
        <v>0.17</v>
      </c>
      <c r="BJ133" s="58">
        <v>0.17</v>
      </c>
      <c r="BL133" s="5"/>
      <c r="BM133" s="61">
        <v>0.32</v>
      </c>
      <c r="BN133" s="61">
        <v>0.32</v>
      </c>
      <c r="BO133" s="61">
        <v>0.32</v>
      </c>
      <c r="BP133" s="61">
        <v>0.32</v>
      </c>
      <c r="BQ133" s="5"/>
      <c r="BR133" s="5"/>
      <c r="BS133" s="5"/>
      <c r="BT133" s="5"/>
    </row>
    <row r="134" spans="3:72" x14ac:dyDescent="0.2">
      <c r="C134" s="5">
        <v>131</v>
      </c>
      <c r="D134" s="5">
        <f t="shared" si="72"/>
        <v>1329</v>
      </c>
      <c r="E134" s="5">
        <f t="shared" si="73"/>
        <v>363</v>
      </c>
      <c r="F134" s="5">
        <f t="shared" si="74"/>
        <v>162</v>
      </c>
      <c r="G134" s="5">
        <f t="shared" si="75"/>
        <v>165</v>
      </c>
      <c r="H134" s="5">
        <f t="shared" si="76"/>
        <v>0</v>
      </c>
      <c r="I134" s="5">
        <f t="shared" si="77"/>
        <v>0</v>
      </c>
      <c r="J134" s="5">
        <f t="shared" si="78"/>
        <v>0</v>
      </c>
      <c r="K134" s="5">
        <f t="shared" si="79"/>
        <v>0</v>
      </c>
      <c r="L134" s="5">
        <f t="shared" si="80"/>
        <v>0</v>
      </c>
      <c r="M134" s="5">
        <f t="shared" si="81"/>
        <v>0</v>
      </c>
      <c r="N134" s="5">
        <f t="shared" si="82"/>
        <v>0</v>
      </c>
      <c r="O134" s="5">
        <f t="shared" si="83"/>
        <v>0</v>
      </c>
      <c r="P134" s="5">
        <f t="shared" si="84"/>
        <v>0</v>
      </c>
      <c r="Q134" s="5">
        <f t="shared" si="85"/>
        <v>0</v>
      </c>
      <c r="T134" s="5">
        <f t="shared" si="86"/>
        <v>1162</v>
      </c>
      <c r="U134" s="5">
        <f t="shared" si="46"/>
        <v>386</v>
      </c>
      <c r="V134" s="5">
        <f t="shared" si="47"/>
        <v>139</v>
      </c>
      <c r="W134" s="5">
        <f t="shared" si="48"/>
        <v>141</v>
      </c>
      <c r="X134" s="5">
        <f t="shared" si="49"/>
        <v>0</v>
      </c>
      <c r="Y134" s="5">
        <f t="shared" si="50"/>
        <v>0</v>
      </c>
      <c r="Z134" s="5">
        <f t="shared" si="51"/>
        <v>0</v>
      </c>
      <c r="AA134" s="5">
        <f t="shared" si="52"/>
        <v>0</v>
      </c>
      <c r="AB134" s="5">
        <f t="shared" si="53"/>
        <v>0</v>
      </c>
      <c r="AC134" s="5">
        <f t="shared" si="54"/>
        <v>0</v>
      </c>
      <c r="AD134" s="5">
        <f t="shared" si="55"/>
        <v>0</v>
      </c>
      <c r="AE134" s="5">
        <f t="shared" si="56"/>
        <v>0</v>
      </c>
      <c r="AF134" s="5">
        <f t="shared" si="57"/>
        <v>0</v>
      </c>
      <c r="AG134" s="5">
        <f t="shared" si="58"/>
        <v>0</v>
      </c>
      <c r="AJ134" s="5">
        <f t="shared" si="87"/>
        <v>1066</v>
      </c>
      <c r="AK134" s="5">
        <f t="shared" si="59"/>
        <v>404</v>
      </c>
      <c r="AL134" s="5">
        <f t="shared" si="60"/>
        <v>119</v>
      </c>
      <c r="AM134" s="5">
        <f t="shared" si="61"/>
        <v>115</v>
      </c>
      <c r="AN134" s="5">
        <f t="shared" si="62"/>
        <v>0</v>
      </c>
      <c r="AO134" s="5">
        <f t="shared" si="63"/>
        <v>0</v>
      </c>
      <c r="AP134" s="5">
        <f t="shared" si="64"/>
        <v>0</v>
      </c>
      <c r="AQ134" s="5">
        <f t="shared" si="65"/>
        <v>0</v>
      </c>
      <c r="AR134" s="5">
        <f t="shared" si="66"/>
        <v>0</v>
      </c>
      <c r="AS134" s="5">
        <f t="shared" si="67"/>
        <v>0</v>
      </c>
      <c r="AT134" s="5">
        <f t="shared" si="68"/>
        <v>0</v>
      </c>
      <c r="AU134" s="5">
        <f t="shared" si="69"/>
        <v>0</v>
      </c>
      <c r="AV134" s="5">
        <f t="shared" si="70"/>
        <v>0</v>
      </c>
      <c r="AW134" s="5">
        <f t="shared" si="71"/>
        <v>0</v>
      </c>
      <c r="AZ134" s="58">
        <v>131</v>
      </c>
      <c r="BA134" s="61">
        <f t="shared" si="88"/>
        <v>0.49</v>
      </c>
      <c r="BB134" s="61">
        <f t="shared" si="89"/>
        <v>0.49</v>
      </c>
      <c r="BC134" s="61">
        <f t="shared" si="90"/>
        <v>0.49</v>
      </c>
      <c r="BD134" s="61">
        <f t="shared" si="91"/>
        <v>0.49</v>
      </c>
      <c r="BG134" s="58">
        <v>0.17</v>
      </c>
      <c r="BH134" s="58">
        <v>0.17</v>
      </c>
      <c r="BI134" s="58">
        <v>0.17</v>
      </c>
      <c r="BJ134" s="58">
        <v>0.17</v>
      </c>
      <c r="BL134" s="5"/>
      <c r="BM134" s="61">
        <v>0.32</v>
      </c>
      <c r="BN134" s="61">
        <v>0.32</v>
      </c>
      <c r="BO134" s="61">
        <v>0.32</v>
      </c>
      <c r="BP134" s="61">
        <v>0.32</v>
      </c>
      <c r="BQ134" s="5"/>
      <c r="BR134" s="5"/>
      <c r="BS134" s="5"/>
      <c r="BT134" s="5"/>
    </row>
    <row r="135" spans="3:72" x14ac:dyDescent="0.2">
      <c r="C135" s="5">
        <v>132</v>
      </c>
      <c r="D135" s="5">
        <f t="shared" si="72"/>
        <v>1329</v>
      </c>
      <c r="E135" s="5">
        <f t="shared" si="73"/>
        <v>363</v>
      </c>
      <c r="F135" s="5">
        <f t="shared" si="74"/>
        <v>162</v>
      </c>
      <c r="G135" s="5">
        <f t="shared" si="75"/>
        <v>165</v>
      </c>
      <c r="H135" s="5">
        <f t="shared" si="76"/>
        <v>0</v>
      </c>
      <c r="I135" s="5">
        <f t="shared" si="77"/>
        <v>0</v>
      </c>
      <c r="J135" s="5">
        <f t="shared" si="78"/>
        <v>0</v>
      </c>
      <c r="K135" s="5">
        <f t="shared" si="79"/>
        <v>0</v>
      </c>
      <c r="L135" s="5">
        <f t="shared" si="80"/>
        <v>0</v>
      </c>
      <c r="M135" s="5">
        <f t="shared" si="81"/>
        <v>0</v>
      </c>
      <c r="N135" s="5">
        <f t="shared" si="82"/>
        <v>0</v>
      </c>
      <c r="O135" s="5">
        <f t="shared" si="83"/>
        <v>0</v>
      </c>
      <c r="P135" s="5">
        <f t="shared" si="84"/>
        <v>0</v>
      </c>
      <c r="Q135" s="5">
        <f t="shared" si="85"/>
        <v>0</v>
      </c>
      <c r="T135" s="5">
        <f t="shared" si="86"/>
        <v>1162</v>
      </c>
      <c r="U135" s="5">
        <f t="shared" si="46"/>
        <v>386</v>
      </c>
      <c r="V135" s="5">
        <f t="shared" si="47"/>
        <v>139</v>
      </c>
      <c r="W135" s="5">
        <f t="shared" si="48"/>
        <v>141</v>
      </c>
      <c r="X135" s="5">
        <f t="shared" si="49"/>
        <v>0</v>
      </c>
      <c r="Y135" s="5">
        <f t="shared" si="50"/>
        <v>0</v>
      </c>
      <c r="Z135" s="5">
        <f t="shared" si="51"/>
        <v>0</v>
      </c>
      <c r="AA135" s="5">
        <f t="shared" si="52"/>
        <v>0</v>
      </c>
      <c r="AB135" s="5">
        <f t="shared" si="53"/>
        <v>0</v>
      </c>
      <c r="AC135" s="5">
        <f t="shared" si="54"/>
        <v>0</v>
      </c>
      <c r="AD135" s="5">
        <f t="shared" si="55"/>
        <v>0</v>
      </c>
      <c r="AE135" s="5">
        <f t="shared" si="56"/>
        <v>0</v>
      </c>
      <c r="AF135" s="5">
        <f t="shared" si="57"/>
        <v>0</v>
      </c>
      <c r="AG135" s="5">
        <f t="shared" si="58"/>
        <v>0</v>
      </c>
      <c r="AJ135" s="5">
        <f t="shared" si="87"/>
        <v>1066</v>
      </c>
      <c r="AK135" s="5">
        <f t="shared" si="59"/>
        <v>404</v>
      </c>
      <c r="AL135" s="5">
        <f t="shared" si="60"/>
        <v>119</v>
      </c>
      <c r="AM135" s="5">
        <f t="shared" si="61"/>
        <v>115</v>
      </c>
      <c r="AN135" s="5">
        <f t="shared" si="62"/>
        <v>0</v>
      </c>
      <c r="AO135" s="5">
        <f t="shared" si="63"/>
        <v>0</v>
      </c>
      <c r="AP135" s="5">
        <f t="shared" si="64"/>
        <v>0</v>
      </c>
      <c r="AQ135" s="5">
        <f t="shared" si="65"/>
        <v>0</v>
      </c>
      <c r="AR135" s="5">
        <f t="shared" si="66"/>
        <v>0</v>
      </c>
      <c r="AS135" s="5">
        <f t="shared" si="67"/>
        <v>0</v>
      </c>
      <c r="AT135" s="5">
        <f t="shared" si="68"/>
        <v>0</v>
      </c>
      <c r="AU135" s="5">
        <f t="shared" si="69"/>
        <v>0</v>
      </c>
      <c r="AV135" s="5">
        <f t="shared" si="70"/>
        <v>0</v>
      </c>
      <c r="AW135" s="5">
        <f t="shared" si="71"/>
        <v>0</v>
      </c>
      <c r="AZ135" s="58">
        <v>132</v>
      </c>
      <c r="BA135" s="61">
        <f t="shared" si="88"/>
        <v>0.49</v>
      </c>
      <c r="BB135" s="61">
        <f t="shared" si="89"/>
        <v>0.49</v>
      </c>
      <c r="BC135" s="61">
        <f t="shared" si="90"/>
        <v>0.49</v>
      </c>
      <c r="BD135" s="61">
        <f t="shared" si="91"/>
        <v>0.49</v>
      </c>
      <c r="BG135" s="58">
        <v>0.17</v>
      </c>
      <c r="BH135" s="58">
        <v>0.17</v>
      </c>
      <c r="BI135" s="58">
        <v>0.17</v>
      </c>
      <c r="BJ135" s="58">
        <v>0.17</v>
      </c>
      <c r="BL135" s="5"/>
      <c r="BM135" s="61">
        <v>0.32</v>
      </c>
      <c r="BN135" s="61">
        <v>0.32</v>
      </c>
      <c r="BO135" s="61">
        <v>0.32</v>
      </c>
      <c r="BP135" s="61">
        <v>0.32</v>
      </c>
      <c r="BQ135" s="5"/>
      <c r="BR135" s="5"/>
      <c r="BS135" s="5"/>
      <c r="BT135" s="5"/>
    </row>
    <row r="136" spans="3:72" x14ac:dyDescent="0.2">
      <c r="C136" s="5">
        <v>133</v>
      </c>
      <c r="D136" s="5">
        <f t="shared" si="72"/>
        <v>1329</v>
      </c>
      <c r="E136" s="5">
        <f t="shared" si="73"/>
        <v>363</v>
      </c>
      <c r="F136" s="5">
        <f t="shared" si="74"/>
        <v>162</v>
      </c>
      <c r="G136" s="5">
        <f t="shared" si="75"/>
        <v>165</v>
      </c>
      <c r="H136" s="5">
        <f t="shared" si="76"/>
        <v>0</v>
      </c>
      <c r="I136" s="5">
        <f t="shared" si="77"/>
        <v>0</v>
      </c>
      <c r="J136" s="5">
        <f t="shared" si="78"/>
        <v>0</v>
      </c>
      <c r="K136" s="5">
        <f t="shared" si="79"/>
        <v>0</v>
      </c>
      <c r="L136" s="5">
        <f t="shared" si="80"/>
        <v>0</v>
      </c>
      <c r="M136" s="5">
        <f t="shared" si="81"/>
        <v>0</v>
      </c>
      <c r="N136" s="5">
        <f t="shared" si="82"/>
        <v>0</v>
      </c>
      <c r="O136" s="5">
        <f t="shared" si="83"/>
        <v>0</v>
      </c>
      <c r="P136" s="5">
        <f t="shared" si="84"/>
        <v>0</v>
      </c>
      <c r="Q136" s="5">
        <f t="shared" si="85"/>
        <v>0</v>
      </c>
      <c r="T136" s="5">
        <f t="shared" si="86"/>
        <v>1162</v>
      </c>
      <c r="U136" s="5">
        <f t="shared" si="46"/>
        <v>386</v>
      </c>
      <c r="V136" s="5">
        <f t="shared" si="47"/>
        <v>139</v>
      </c>
      <c r="W136" s="5">
        <f t="shared" si="48"/>
        <v>141</v>
      </c>
      <c r="X136" s="5">
        <f t="shared" si="49"/>
        <v>0</v>
      </c>
      <c r="Y136" s="5">
        <f t="shared" si="50"/>
        <v>0</v>
      </c>
      <c r="Z136" s="5">
        <f t="shared" si="51"/>
        <v>0</v>
      </c>
      <c r="AA136" s="5">
        <f t="shared" si="52"/>
        <v>0</v>
      </c>
      <c r="AB136" s="5">
        <f t="shared" si="53"/>
        <v>0</v>
      </c>
      <c r="AC136" s="5">
        <f t="shared" si="54"/>
        <v>0</v>
      </c>
      <c r="AD136" s="5">
        <f t="shared" si="55"/>
        <v>0</v>
      </c>
      <c r="AE136" s="5">
        <f t="shared" si="56"/>
        <v>0</v>
      </c>
      <c r="AF136" s="5">
        <f t="shared" si="57"/>
        <v>0</v>
      </c>
      <c r="AG136" s="5">
        <f t="shared" si="58"/>
        <v>0</v>
      </c>
      <c r="AJ136" s="5">
        <f t="shared" si="87"/>
        <v>1066</v>
      </c>
      <c r="AK136" s="5">
        <f t="shared" si="59"/>
        <v>404</v>
      </c>
      <c r="AL136" s="5">
        <f t="shared" si="60"/>
        <v>119</v>
      </c>
      <c r="AM136" s="5">
        <f t="shared" si="61"/>
        <v>115</v>
      </c>
      <c r="AN136" s="5">
        <f t="shared" si="62"/>
        <v>0</v>
      </c>
      <c r="AO136" s="5">
        <f t="shared" si="63"/>
        <v>0</v>
      </c>
      <c r="AP136" s="5">
        <f t="shared" si="64"/>
        <v>0</v>
      </c>
      <c r="AQ136" s="5">
        <f t="shared" si="65"/>
        <v>0</v>
      </c>
      <c r="AR136" s="5">
        <f t="shared" si="66"/>
        <v>0</v>
      </c>
      <c r="AS136" s="5">
        <f t="shared" si="67"/>
        <v>0</v>
      </c>
      <c r="AT136" s="5">
        <f t="shared" si="68"/>
        <v>0</v>
      </c>
      <c r="AU136" s="5">
        <f t="shared" si="69"/>
        <v>0</v>
      </c>
      <c r="AV136" s="5">
        <f t="shared" si="70"/>
        <v>0</v>
      </c>
      <c r="AW136" s="5">
        <f t="shared" si="71"/>
        <v>0</v>
      </c>
      <c r="AZ136" s="58">
        <v>133</v>
      </c>
      <c r="BA136" s="61">
        <f t="shared" si="88"/>
        <v>0.49</v>
      </c>
      <c r="BB136" s="61">
        <f t="shared" si="89"/>
        <v>0.49</v>
      </c>
      <c r="BC136" s="61">
        <f t="shared" si="90"/>
        <v>0.49</v>
      </c>
      <c r="BD136" s="61">
        <f t="shared" si="91"/>
        <v>0.49</v>
      </c>
      <c r="BG136" s="58">
        <v>0.17</v>
      </c>
      <c r="BH136" s="58">
        <v>0.17</v>
      </c>
      <c r="BI136" s="58">
        <v>0.17</v>
      </c>
      <c r="BJ136" s="58">
        <v>0.17</v>
      </c>
      <c r="BL136" s="5"/>
      <c r="BM136" s="61">
        <v>0.32</v>
      </c>
      <c r="BN136" s="61">
        <v>0.32</v>
      </c>
      <c r="BO136" s="61">
        <v>0.32</v>
      </c>
      <c r="BP136" s="61">
        <v>0.32</v>
      </c>
      <c r="BQ136" s="5"/>
      <c r="BR136" s="5"/>
      <c r="BS136" s="5"/>
      <c r="BT136" s="5"/>
    </row>
    <row r="137" spans="3:72" x14ac:dyDescent="0.2">
      <c r="C137" s="5">
        <v>134</v>
      </c>
      <c r="D137" s="5">
        <f t="shared" si="72"/>
        <v>1329</v>
      </c>
      <c r="E137" s="5">
        <f t="shared" si="73"/>
        <v>363</v>
      </c>
      <c r="F137" s="5">
        <f t="shared" si="74"/>
        <v>162</v>
      </c>
      <c r="G137" s="5">
        <f t="shared" si="75"/>
        <v>165</v>
      </c>
      <c r="H137" s="5">
        <f t="shared" si="76"/>
        <v>0</v>
      </c>
      <c r="I137" s="5">
        <f t="shared" si="77"/>
        <v>0</v>
      </c>
      <c r="J137" s="5">
        <f t="shared" si="78"/>
        <v>0</v>
      </c>
      <c r="K137" s="5">
        <f t="shared" si="79"/>
        <v>0</v>
      </c>
      <c r="L137" s="5">
        <f t="shared" si="80"/>
        <v>0</v>
      </c>
      <c r="M137" s="5">
        <f t="shared" si="81"/>
        <v>0</v>
      </c>
      <c r="N137" s="5">
        <f t="shared" si="82"/>
        <v>0</v>
      </c>
      <c r="O137" s="5">
        <f t="shared" si="83"/>
        <v>0</v>
      </c>
      <c r="P137" s="5">
        <f t="shared" si="84"/>
        <v>0</v>
      </c>
      <c r="Q137" s="5">
        <f t="shared" si="85"/>
        <v>0</v>
      </c>
      <c r="T137" s="5">
        <f t="shared" si="86"/>
        <v>1162</v>
      </c>
      <c r="U137" s="5">
        <f t="shared" si="46"/>
        <v>386</v>
      </c>
      <c r="V137" s="5">
        <f t="shared" si="47"/>
        <v>139</v>
      </c>
      <c r="W137" s="5">
        <f t="shared" si="48"/>
        <v>141</v>
      </c>
      <c r="X137" s="5">
        <f t="shared" si="49"/>
        <v>0</v>
      </c>
      <c r="Y137" s="5">
        <f t="shared" si="50"/>
        <v>0</v>
      </c>
      <c r="Z137" s="5">
        <f t="shared" si="51"/>
        <v>0</v>
      </c>
      <c r="AA137" s="5">
        <f t="shared" si="52"/>
        <v>0</v>
      </c>
      <c r="AB137" s="5">
        <f t="shared" si="53"/>
        <v>0</v>
      </c>
      <c r="AC137" s="5">
        <f t="shared" si="54"/>
        <v>0</v>
      </c>
      <c r="AD137" s="5">
        <f t="shared" si="55"/>
        <v>0</v>
      </c>
      <c r="AE137" s="5">
        <f t="shared" si="56"/>
        <v>0</v>
      </c>
      <c r="AF137" s="5">
        <f t="shared" si="57"/>
        <v>0</v>
      </c>
      <c r="AG137" s="5">
        <f t="shared" si="58"/>
        <v>0</v>
      </c>
      <c r="AJ137" s="5">
        <f t="shared" si="87"/>
        <v>1066</v>
      </c>
      <c r="AK137" s="5">
        <f t="shared" si="59"/>
        <v>404</v>
      </c>
      <c r="AL137" s="5">
        <f t="shared" si="60"/>
        <v>119</v>
      </c>
      <c r="AM137" s="5">
        <f t="shared" si="61"/>
        <v>115</v>
      </c>
      <c r="AN137" s="5">
        <f t="shared" si="62"/>
        <v>0</v>
      </c>
      <c r="AO137" s="5">
        <f t="shared" si="63"/>
        <v>0</v>
      </c>
      <c r="AP137" s="5">
        <f t="shared" si="64"/>
        <v>0</v>
      </c>
      <c r="AQ137" s="5">
        <f t="shared" si="65"/>
        <v>0</v>
      </c>
      <c r="AR137" s="5">
        <f t="shared" si="66"/>
        <v>0</v>
      </c>
      <c r="AS137" s="5">
        <f t="shared" si="67"/>
        <v>0</v>
      </c>
      <c r="AT137" s="5">
        <f t="shared" si="68"/>
        <v>0</v>
      </c>
      <c r="AU137" s="5">
        <f t="shared" si="69"/>
        <v>0</v>
      </c>
      <c r="AV137" s="5">
        <f t="shared" si="70"/>
        <v>0</v>
      </c>
      <c r="AW137" s="5">
        <f t="shared" si="71"/>
        <v>0</v>
      </c>
      <c r="AZ137" s="58">
        <v>134</v>
      </c>
      <c r="BA137" s="61">
        <f t="shared" si="88"/>
        <v>0.49</v>
      </c>
      <c r="BB137" s="61">
        <f t="shared" si="89"/>
        <v>0.49</v>
      </c>
      <c r="BC137" s="61">
        <f t="shared" si="90"/>
        <v>0.49</v>
      </c>
      <c r="BD137" s="61">
        <f t="shared" si="91"/>
        <v>0.49</v>
      </c>
      <c r="BG137" s="58">
        <v>0.17</v>
      </c>
      <c r="BH137" s="58">
        <v>0.17</v>
      </c>
      <c r="BI137" s="58">
        <v>0.17</v>
      </c>
      <c r="BJ137" s="58">
        <v>0.17</v>
      </c>
      <c r="BL137" s="5"/>
      <c r="BM137" s="61">
        <v>0.32</v>
      </c>
      <c r="BN137" s="61">
        <v>0.32</v>
      </c>
      <c r="BO137" s="61">
        <v>0.32</v>
      </c>
      <c r="BP137" s="61">
        <v>0.32</v>
      </c>
      <c r="BQ137" s="5"/>
      <c r="BR137" s="5"/>
      <c r="BS137" s="5"/>
      <c r="BT137" s="5"/>
    </row>
    <row r="138" spans="3:72" x14ac:dyDescent="0.2">
      <c r="C138" s="5">
        <v>135</v>
      </c>
      <c r="D138" s="5">
        <f t="shared" si="72"/>
        <v>1329</v>
      </c>
      <c r="E138" s="5">
        <f t="shared" si="73"/>
        <v>363</v>
      </c>
      <c r="F138" s="5">
        <f t="shared" si="74"/>
        <v>162</v>
      </c>
      <c r="G138" s="5">
        <f t="shared" si="75"/>
        <v>165</v>
      </c>
      <c r="H138" s="5">
        <f t="shared" si="76"/>
        <v>0</v>
      </c>
      <c r="I138" s="5">
        <f t="shared" si="77"/>
        <v>0</v>
      </c>
      <c r="J138" s="5">
        <f t="shared" si="78"/>
        <v>0</v>
      </c>
      <c r="K138" s="5">
        <f t="shared" si="79"/>
        <v>0</v>
      </c>
      <c r="L138" s="5">
        <f t="shared" si="80"/>
        <v>0</v>
      </c>
      <c r="M138" s="5">
        <f t="shared" si="81"/>
        <v>0</v>
      </c>
      <c r="N138" s="5">
        <f t="shared" si="82"/>
        <v>0</v>
      </c>
      <c r="O138" s="5">
        <f t="shared" si="83"/>
        <v>0</v>
      </c>
      <c r="P138" s="5">
        <f t="shared" si="84"/>
        <v>0</v>
      </c>
      <c r="Q138" s="5">
        <f t="shared" si="85"/>
        <v>0</v>
      </c>
      <c r="T138" s="5">
        <f t="shared" si="86"/>
        <v>1162</v>
      </c>
      <c r="U138" s="5">
        <f t="shared" si="46"/>
        <v>386</v>
      </c>
      <c r="V138" s="5">
        <f t="shared" si="47"/>
        <v>139</v>
      </c>
      <c r="W138" s="5">
        <f t="shared" si="48"/>
        <v>141</v>
      </c>
      <c r="X138" s="5">
        <f t="shared" si="49"/>
        <v>0</v>
      </c>
      <c r="Y138" s="5">
        <f t="shared" si="50"/>
        <v>0</v>
      </c>
      <c r="Z138" s="5">
        <f t="shared" si="51"/>
        <v>0</v>
      </c>
      <c r="AA138" s="5">
        <f t="shared" si="52"/>
        <v>0</v>
      </c>
      <c r="AB138" s="5">
        <f t="shared" si="53"/>
        <v>0</v>
      </c>
      <c r="AC138" s="5">
        <f t="shared" si="54"/>
        <v>0</v>
      </c>
      <c r="AD138" s="5">
        <f t="shared" si="55"/>
        <v>0</v>
      </c>
      <c r="AE138" s="5">
        <f t="shared" si="56"/>
        <v>0</v>
      </c>
      <c r="AF138" s="5">
        <f t="shared" si="57"/>
        <v>0</v>
      </c>
      <c r="AG138" s="5">
        <f t="shared" si="58"/>
        <v>0</v>
      </c>
      <c r="AJ138" s="5">
        <f t="shared" si="87"/>
        <v>1066</v>
      </c>
      <c r="AK138" s="5">
        <f t="shared" si="59"/>
        <v>404</v>
      </c>
      <c r="AL138" s="5">
        <f t="shared" si="60"/>
        <v>119</v>
      </c>
      <c r="AM138" s="5">
        <f t="shared" si="61"/>
        <v>115</v>
      </c>
      <c r="AN138" s="5">
        <f t="shared" si="62"/>
        <v>0</v>
      </c>
      <c r="AO138" s="5">
        <f t="shared" si="63"/>
        <v>0</v>
      </c>
      <c r="AP138" s="5">
        <f t="shared" si="64"/>
        <v>0</v>
      </c>
      <c r="AQ138" s="5">
        <f t="shared" si="65"/>
        <v>0</v>
      </c>
      <c r="AR138" s="5">
        <f t="shared" si="66"/>
        <v>0</v>
      </c>
      <c r="AS138" s="5">
        <f t="shared" si="67"/>
        <v>0</v>
      </c>
      <c r="AT138" s="5">
        <f t="shared" si="68"/>
        <v>0</v>
      </c>
      <c r="AU138" s="5">
        <f t="shared" si="69"/>
        <v>0</v>
      </c>
      <c r="AV138" s="5">
        <f t="shared" si="70"/>
        <v>0</v>
      </c>
      <c r="AW138" s="5">
        <f t="shared" si="71"/>
        <v>0</v>
      </c>
      <c r="AZ138" s="58">
        <v>135</v>
      </c>
      <c r="BA138" s="61">
        <f t="shared" si="88"/>
        <v>0.49</v>
      </c>
      <c r="BB138" s="61">
        <f t="shared" si="89"/>
        <v>0.49</v>
      </c>
      <c r="BC138" s="61">
        <f t="shared" si="90"/>
        <v>0.49</v>
      </c>
      <c r="BD138" s="61">
        <f t="shared" si="91"/>
        <v>0.49</v>
      </c>
      <c r="BG138" s="58">
        <v>0.17</v>
      </c>
      <c r="BH138" s="58">
        <v>0.17</v>
      </c>
      <c r="BI138" s="58">
        <v>0.17</v>
      </c>
      <c r="BJ138" s="58">
        <v>0.17</v>
      </c>
      <c r="BL138" s="5"/>
      <c r="BM138" s="61">
        <v>0.32</v>
      </c>
      <c r="BN138" s="61">
        <v>0.32</v>
      </c>
      <c r="BO138" s="61">
        <v>0.32</v>
      </c>
      <c r="BP138" s="61">
        <v>0.32</v>
      </c>
      <c r="BQ138" s="5"/>
      <c r="BR138" s="5"/>
      <c r="BS138" s="5"/>
      <c r="BT138" s="5"/>
    </row>
    <row r="139" spans="3:72" x14ac:dyDescent="0.2">
      <c r="C139" s="5">
        <v>136</v>
      </c>
      <c r="D139" s="5">
        <f t="shared" si="72"/>
        <v>1329</v>
      </c>
      <c r="E139" s="5">
        <f t="shared" si="73"/>
        <v>363</v>
      </c>
      <c r="F139" s="5">
        <f t="shared" si="74"/>
        <v>162</v>
      </c>
      <c r="G139" s="5">
        <f t="shared" si="75"/>
        <v>165</v>
      </c>
      <c r="H139" s="5">
        <f t="shared" si="76"/>
        <v>0</v>
      </c>
      <c r="I139" s="5">
        <f t="shared" si="77"/>
        <v>0</v>
      </c>
      <c r="J139" s="5">
        <f t="shared" si="78"/>
        <v>0</v>
      </c>
      <c r="K139" s="5">
        <f t="shared" si="79"/>
        <v>0</v>
      </c>
      <c r="L139" s="5">
        <f t="shared" si="80"/>
        <v>0</v>
      </c>
      <c r="M139" s="5">
        <f t="shared" si="81"/>
        <v>0</v>
      </c>
      <c r="N139" s="5">
        <f t="shared" si="82"/>
        <v>0</v>
      </c>
      <c r="O139" s="5">
        <f t="shared" si="83"/>
        <v>0</v>
      </c>
      <c r="P139" s="5">
        <f t="shared" si="84"/>
        <v>0</v>
      </c>
      <c r="Q139" s="5">
        <f t="shared" si="85"/>
        <v>0</v>
      </c>
      <c r="T139" s="5">
        <f t="shared" si="86"/>
        <v>1162</v>
      </c>
      <c r="U139" s="5">
        <f t="shared" si="46"/>
        <v>386</v>
      </c>
      <c r="V139" s="5">
        <f t="shared" si="47"/>
        <v>139</v>
      </c>
      <c r="W139" s="5">
        <f t="shared" si="48"/>
        <v>141</v>
      </c>
      <c r="X139" s="5">
        <f t="shared" si="49"/>
        <v>0</v>
      </c>
      <c r="Y139" s="5">
        <f t="shared" si="50"/>
        <v>0</v>
      </c>
      <c r="Z139" s="5">
        <f t="shared" si="51"/>
        <v>0</v>
      </c>
      <c r="AA139" s="5">
        <f t="shared" si="52"/>
        <v>0</v>
      </c>
      <c r="AB139" s="5">
        <f t="shared" si="53"/>
        <v>0</v>
      </c>
      <c r="AC139" s="5">
        <f t="shared" si="54"/>
        <v>0</v>
      </c>
      <c r="AD139" s="5">
        <f t="shared" si="55"/>
        <v>0</v>
      </c>
      <c r="AE139" s="5">
        <f t="shared" si="56"/>
        <v>0</v>
      </c>
      <c r="AF139" s="5">
        <f t="shared" si="57"/>
        <v>0</v>
      </c>
      <c r="AG139" s="5">
        <f t="shared" si="58"/>
        <v>0</v>
      </c>
      <c r="AJ139" s="5">
        <f t="shared" si="87"/>
        <v>1066</v>
      </c>
      <c r="AK139" s="5">
        <f t="shared" si="59"/>
        <v>404</v>
      </c>
      <c r="AL139" s="5">
        <f t="shared" si="60"/>
        <v>119</v>
      </c>
      <c r="AM139" s="5">
        <f t="shared" si="61"/>
        <v>115</v>
      </c>
      <c r="AN139" s="5">
        <f t="shared" si="62"/>
        <v>0</v>
      </c>
      <c r="AO139" s="5">
        <f t="shared" si="63"/>
        <v>0</v>
      </c>
      <c r="AP139" s="5">
        <f t="shared" si="64"/>
        <v>0</v>
      </c>
      <c r="AQ139" s="5">
        <f t="shared" si="65"/>
        <v>0</v>
      </c>
      <c r="AR139" s="5">
        <f t="shared" si="66"/>
        <v>0</v>
      </c>
      <c r="AS139" s="5">
        <f t="shared" si="67"/>
        <v>0</v>
      </c>
      <c r="AT139" s="5">
        <f t="shared" si="68"/>
        <v>0</v>
      </c>
      <c r="AU139" s="5">
        <f t="shared" si="69"/>
        <v>0</v>
      </c>
      <c r="AV139" s="5">
        <f t="shared" si="70"/>
        <v>0</v>
      </c>
      <c r="AW139" s="5">
        <f t="shared" si="71"/>
        <v>0</v>
      </c>
      <c r="AZ139" s="58">
        <v>136</v>
      </c>
      <c r="BA139" s="61">
        <f t="shared" si="88"/>
        <v>0.49</v>
      </c>
      <c r="BB139" s="61">
        <f t="shared" si="89"/>
        <v>0.49</v>
      </c>
      <c r="BC139" s="61">
        <f t="shared" si="90"/>
        <v>0.49</v>
      </c>
      <c r="BD139" s="61">
        <f t="shared" si="91"/>
        <v>0.49</v>
      </c>
      <c r="BG139" s="58">
        <v>0.17</v>
      </c>
      <c r="BH139" s="58">
        <v>0.17</v>
      </c>
      <c r="BI139" s="58">
        <v>0.17</v>
      </c>
      <c r="BJ139" s="58">
        <v>0.17</v>
      </c>
      <c r="BL139" s="5"/>
      <c r="BM139" s="61">
        <v>0.32</v>
      </c>
      <c r="BN139" s="61">
        <v>0.32</v>
      </c>
      <c r="BO139" s="61">
        <v>0.32</v>
      </c>
      <c r="BP139" s="61">
        <v>0.32</v>
      </c>
      <c r="BQ139" s="5"/>
      <c r="BR139" s="5"/>
      <c r="BS139" s="5"/>
      <c r="BT139" s="5"/>
    </row>
    <row r="140" spans="3:72" x14ac:dyDescent="0.2">
      <c r="C140" s="5">
        <v>137</v>
      </c>
      <c r="D140" s="5">
        <f t="shared" si="72"/>
        <v>1329</v>
      </c>
      <c r="E140" s="5">
        <f t="shared" si="73"/>
        <v>363</v>
      </c>
      <c r="F140" s="5">
        <f t="shared" si="74"/>
        <v>162</v>
      </c>
      <c r="G140" s="5">
        <f t="shared" si="75"/>
        <v>165</v>
      </c>
      <c r="H140" s="5">
        <f t="shared" si="76"/>
        <v>0</v>
      </c>
      <c r="I140" s="5">
        <f t="shared" si="77"/>
        <v>0</v>
      </c>
      <c r="J140" s="5">
        <f t="shared" si="78"/>
        <v>0</v>
      </c>
      <c r="K140" s="5">
        <f t="shared" si="79"/>
        <v>0</v>
      </c>
      <c r="L140" s="5">
        <f t="shared" si="80"/>
        <v>0</v>
      </c>
      <c r="M140" s="5">
        <f t="shared" si="81"/>
        <v>0</v>
      </c>
      <c r="N140" s="5">
        <f t="shared" si="82"/>
        <v>0</v>
      </c>
      <c r="O140" s="5">
        <f t="shared" si="83"/>
        <v>0</v>
      </c>
      <c r="P140" s="5">
        <f t="shared" si="84"/>
        <v>0</v>
      </c>
      <c r="Q140" s="5">
        <f t="shared" si="85"/>
        <v>0</v>
      </c>
      <c r="T140" s="5">
        <f t="shared" si="86"/>
        <v>1162</v>
      </c>
      <c r="U140" s="5">
        <f t="shared" si="46"/>
        <v>386</v>
      </c>
      <c r="V140" s="5">
        <f t="shared" si="47"/>
        <v>139</v>
      </c>
      <c r="W140" s="5">
        <f t="shared" si="48"/>
        <v>141</v>
      </c>
      <c r="X140" s="5">
        <f t="shared" si="49"/>
        <v>0</v>
      </c>
      <c r="Y140" s="5">
        <f t="shared" si="50"/>
        <v>0</v>
      </c>
      <c r="Z140" s="5">
        <f t="shared" si="51"/>
        <v>0</v>
      </c>
      <c r="AA140" s="5">
        <f t="shared" si="52"/>
        <v>0</v>
      </c>
      <c r="AB140" s="5">
        <f t="shared" si="53"/>
        <v>0</v>
      </c>
      <c r="AC140" s="5">
        <f t="shared" si="54"/>
        <v>0</v>
      </c>
      <c r="AD140" s="5">
        <f t="shared" si="55"/>
        <v>0</v>
      </c>
      <c r="AE140" s="5">
        <f t="shared" si="56"/>
        <v>0</v>
      </c>
      <c r="AF140" s="5">
        <f t="shared" si="57"/>
        <v>0</v>
      </c>
      <c r="AG140" s="5">
        <f t="shared" si="58"/>
        <v>0</v>
      </c>
      <c r="AJ140" s="5">
        <f t="shared" si="87"/>
        <v>1066</v>
      </c>
      <c r="AK140" s="5">
        <f t="shared" si="59"/>
        <v>404</v>
      </c>
      <c r="AL140" s="5">
        <f t="shared" si="60"/>
        <v>119</v>
      </c>
      <c r="AM140" s="5">
        <f t="shared" si="61"/>
        <v>115</v>
      </c>
      <c r="AN140" s="5">
        <f t="shared" si="62"/>
        <v>0</v>
      </c>
      <c r="AO140" s="5">
        <f t="shared" si="63"/>
        <v>0</v>
      </c>
      <c r="AP140" s="5">
        <f t="shared" si="64"/>
        <v>0</v>
      </c>
      <c r="AQ140" s="5">
        <f t="shared" si="65"/>
        <v>0</v>
      </c>
      <c r="AR140" s="5">
        <f t="shared" si="66"/>
        <v>0</v>
      </c>
      <c r="AS140" s="5">
        <f t="shared" si="67"/>
        <v>0</v>
      </c>
      <c r="AT140" s="5">
        <f t="shared" si="68"/>
        <v>0</v>
      </c>
      <c r="AU140" s="5">
        <f t="shared" si="69"/>
        <v>0</v>
      </c>
      <c r="AV140" s="5">
        <f t="shared" si="70"/>
        <v>0</v>
      </c>
      <c r="AW140" s="5">
        <f t="shared" si="71"/>
        <v>0</v>
      </c>
      <c r="AZ140" s="58">
        <v>137</v>
      </c>
      <c r="BA140" s="61">
        <f t="shared" si="88"/>
        <v>0.49</v>
      </c>
      <c r="BB140" s="61">
        <f t="shared" si="89"/>
        <v>0.49</v>
      </c>
      <c r="BC140" s="61">
        <f t="shared" si="90"/>
        <v>0.49</v>
      </c>
      <c r="BD140" s="61">
        <f t="shared" si="91"/>
        <v>0.49</v>
      </c>
      <c r="BG140" s="58">
        <v>0.17</v>
      </c>
      <c r="BH140" s="58">
        <v>0.17</v>
      </c>
      <c r="BI140" s="58">
        <v>0.17</v>
      </c>
      <c r="BJ140" s="58">
        <v>0.17</v>
      </c>
      <c r="BL140" s="5"/>
      <c r="BM140" s="61">
        <v>0.32</v>
      </c>
      <c r="BN140" s="61">
        <v>0.32</v>
      </c>
      <c r="BO140" s="61">
        <v>0.32</v>
      </c>
      <c r="BP140" s="61">
        <v>0.32</v>
      </c>
      <c r="BQ140" s="5"/>
      <c r="BR140" s="5"/>
      <c r="BS140" s="5"/>
      <c r="BT140" s="5"/>
    </row>
    <row r="141" spans="3:72" x14ac:dyDescent="0.2">
      <c r="C141" s="5">
        <v>138</v>
      </c>
      <c r="D141" s="5">
        <f t="shared" si="72"/>
        <v>1329</v>
      </c>
      <c r="E141" s="5">
        <f t="shared" si="73"/>
        <v>363</v>
      </c>
      <c r="F141" s="5">
        <f t="shared" si="74"/>
        <v>162</v>
      </c>
      <c r="G141" s="5">
        <f t="shared" si="75"/>
        <v>165</v>
      </c>
      <c r="H141" s="5">
        <f t="shared" si="76"/>
        <v>0</v>
      </c>
      <c r="I141" s="5">
        <f t="shared" si="77"/>
        <v>0</v>
      </c>
      <c r="J141" s="5">
        <f t="shared" si="78"/>
        <v>0</v>
      </c>
      <c r="K141" s="5">
        <f t="shared" si="79"/>
        <v>0</v>
      </c>
      <c r="L141" s="5">
        <f t="shared" si="80"/>
        <v>0</v>
      </c>
      <c r="M141" s="5">
        <f t="shared" si="81"/>
        <v>0</v>
      </c>
      <c r="N141" s="5">
        <f t="shared" si="82"/>
        <v>0</v>
      </c>
      <c r="O141" s="5">
        <f t="shared" si="83"/>
        <v>0</v>
      </c>
      <c r="P141" s="5">
        <f t="shared" si="84"/>
        <v>0</v>
      </c>
      <c r="Q141" s="5">
        <f t="shared" si="85"/>
        <v>0</v>
      </c>
      <c r="T141" s="5">
        <f t="shared" si="86"/>
        <v>1162</v>
      </c>
      <c r="U141" s="5">
        <f t="shared" si="46"/>
        <v>386</v>
      </c>
      <c r="V141" s="5">
        <f t="shared" si="47"/>
        <v>139</v>
      </c>
      <c r="W141" s="5">
        <f t="shared" si="48"/>
        <v>141</v>
      </c>
      <c r="X141" s="5">
        <f t="shared" si="49"/>
        <v>0</v>
      </c>
      <c r="Y141" s="5">
        <f t="shared" si="50"/>
        <v>0</v>
      </c>
      <c r="Z141" s="5">
        <f t="shared" si="51"/>
        <v>0</v>
      </c>
      <c r="AA141" s="5">
        <f t="shared" si="52"/>
        <v>0</v>
      </c>
      <c r="AB141" s="5">
        <f t="shared" si="53"/>
        <v>0</v>
      </c>
      <c r="AC141" s="5">
        <f t="shared" si="54"/>
        <v>0</v>
      </c>
      <c r="AD141" s="5">
        <f t="shared" si="55"/>
        <v>0</v>
      </c>
      <c r="AE141" s="5">
        <f t="shared" si="56"/>
        <v>0</v>
      </c>
      <c r="AF141" s="5">
        <f t="shared" si="57"/>
        <v>0</v>
      </c>
      <c r="AG141" s="5">
        <f t="shared" si="58"/>
        <v>0</v>
      </c>
      <c r="AJ141" s="5">
        <f t="shared" si="87"/>
        <v>1066</v>
      </c>
      <c r="AK141" s="5">
        <f t="shared" si="59"/>
        <v>404</v>
      </c>
      <c r="AL141" s="5">
        <f t="shared" si="60"/>
        <v>119</v>
      </c>
      <c r="AM141" s="5">
        <f t="shared" si="61"/>
        <v>115</v>
      </c>
      <c r="AN141" s="5">
        <f t="shared" si="62"/>
        <v>0</v>
      </c>
      <c r="AO141" s="5">
        <f t="shared" si="63"/>
        <v>0</v>
      </c>
      <c r="AP141" s="5">
        <f t="shared" si="64"/>
        <v>0</v>
      </c>
      <c r="AQ141" s="5">
        <f t="shared" si="65"/>
        <v>0</v>
      </c>
      <c r="AR141" s="5">
        <f t="shared" si="66"/>
        <v>0</v>
      </c>
      <c r="AS141" s="5">
        <f t="shared" si="67"/>
        <v>0</v>
      </c>
      <c r="AT141" s="5">
        <f t="shared" si="68"/>
        <v>0</v>
      </c>
      <c r="AU141" s="5">
        <f t="shared" si="69"/>
        <v>0</v>
      </c>
      <c r="AV141" s="5">
        <f t="shared" si="70"/>
        <v>0</v>
      </c>
      <c r="AW141" s="5">
        <f t="shared" si="71"/>
        <v>0</v>
      </c>
      <c r="AZ141" s="58">
        <v>138</v>
      </c>
      <c r="BA141" s="61">
        <f t="shared" si="88"/>
        <v>0.49</v>
      </c>
      <c r="BB141" s="61">
        <f t="shared" si="89"/>
        <v>0.49</v>
      </c>
      <c r="BC141" s="61">
        <f t="shared" si="90"/>
        <v>0.49</v>
      </c>
      <c r="BD141" s="61">
        <f t="shared" si="91"/>
        <v>0.49</v>
      </c>
      <c r="BG141" s="58">
        <v>0.17</v>
      </c>
      <c r="BH141" s="58">
        <v>0.17</v>
      </c>
      <c r="BI141" s="58">
        <v>0.17</v>
      </c>
      <c r="BJ141" s="58">
        <v>0.17</v>
      </c>
      <c r="BL141" s="5"/>
      <c r="BM141" s="61">
        <v>0.32</v>
      </c>
      <c r="BN141" s="61">
        <v>0.32</v>
      </c>
      <c r="BO141" s="61">
        <v>0.32</v>
      </c>
      <c r="BP141" s="61">
        <v>0.32</v>
      </c>
      <c r="BQ141" s="5"/>
      <c r="BR141" s="5"/>
      <c r="BS141" s="5"/>
      <c r="BT141" s="5"/>
    </row>
    <row r="142" spans="3:72" x14ac:dyDescent="0.2">
      <c r="C142" s="5">
        <v>139</v>
      </c>
      <c r="D142" s="5">
        <f t="shared" si="72"/>
        <v>1329</v>
      </c>
      <c r="E142" s="5">
        <f t="shared" si="73"/>
        <v>363</v>
      </c>
      <c r="F142" s="5">
        <f t="shared" si="74"/>
        <v>162</v>
      </c>
      <c r="G142" s="5">
        <f t="shared" si="75"/>
        <v>165</v>
      </c>
      <c r="H142" s="5">
        <f t="shared" si="76"/>
        <v>0</v>
      </c>
      <c r="I142" s="5">
        <f t="shared" si="77"/>
        <v>0</v>
      </c>
      <c r="J142" s="5">
        <f t="shared" si="78"/>
        <v>0</v>
      </c>
      <c r="K142" s="5">
        <f t="shared" si="79"/>
        <v>0</v>
      </c>
      <c r="L142" s="5">
        <f t="shared" si="80"/>
        <v>0</v>
      </c>
      <c r="M142" s="5">
        <f t="shared" si="81"/>
        <v>0</v>
      </c>
      <c r="N142" s="5">
        <f t="shared" si="82"/>
        <v>0</v>
      </c>
      <c r="O142" s="5">
        <f t="shared" si="83"/>
        <v>0</v>
      </c>
      <c r="P142" s="5">
        <f t="shared" si="84"/>
        <v>0</v>
      </c>
      <c r="Q142" s="5">
        <f t="shared" si="85"/>
        <v>0</v>
      </c>
      <c r="T142" s="5">
        <f t="shared" si="86"/>
        <v>1162</v>
      </c>
      <c r="U142" s="5">
        <f t="shared" si="46"/>
        <v>386</v>
      </c>
      <c r="V142" s="5">
        <f t="shared" si="47"/>
        <v>139</v>
      </c>
      <c r="W142" s="5">
        <f t="shared" si="48"/>
        <v>141</v>
      </c>
      <c r="X142" s="5">
        <f t="shared" si="49"/>
        <v>0</v>
      </c>
      <c r="Y142" s="5">
        <f t="shared" si="50"/>
        <v>0</v>
      </c>
      <c r="Z142" s="5">
        <f t="shared" si="51"/>
        <v>0</v>
      </c>
      <c r="AA142" s="5">
        <f t="shared" si="52"/>
        <v>0</v>
      </c>
      <c r="AB142" s="5">
        <f t="shared" si="53"/>
        <v>0</v>
      </c>
      <c r="AC142" s="5">
        <f t="shared" si="54"/>
        <v>0</v>
      </c>
      <c r="AD142" s="5">
        <f t="shared" si="55"/>
        <v>0</v>
      </c>
      <c r="AE142" s="5">
        <f t="shared" si="56"/>
        <v>0</v>
      </c>
      <c r="AF142" s="5">
        <f t="shared" si="57"/>
        <v>0</v>
      </c>
      <c r="AG142" s="5">
        <f t="shared" si="58"/>
        <v>0</v>
      </c>
      <c r="AJ142" s="5">
        <f t="shared" si="87"/>
        <v>1066</v>
      </c>
      <c r="AK142" s="5">
        <f t="shared" si="59"/>
        <v>404</v>
      </c>
      <c r="AL142" s="5">
        <f t="shared" si="60"/>
        <v>119</v>
      </c>
      <c r="AM142" s="5">
        <f t="shared" si="61"/>
        <v>115</v>
      </c>
      <c r="AN142" s="5">
        <f t="shared" si="62"/>
        <v>0</v>
      </c>
      <c r="AO142" s="5">
        <f t="shared" si="63"/>
        <v>0</v>
      </c>
      <c r="AP142" s="5">
        <f t="shared" si="64"/>
        <v>0</v>
      </c>
      <c r="AQ142" s="5">
        <f t="shared" si="65"/>
        <v>0</v>
      </c>
      <c r="AR142" s="5">
        <f t="shared" si="66"/>
        <v>0</v>
      </c>
      <c r="AS142" s="5">
        <f t="shared" si="67"/>
        <v>0</v>
      </c>
      <c r="AT142" s="5">
        <f t="shared" si="68"/>
        <v>0</v>
      </c>
      <c r="AU142" s="5">
        <f t="shared" si="69"/>
        <v>0</v>
      </c>
      <c r="AV142" s="5">
        <f t="shared" si="70"/>
        <v>0</v>
      </c>
      <c r="AW142" s="5">
        <f t="shared" si="71"/>
        <v>0</v>
      </c>
      <c r="AZ142" s="58">
        <v>139</v>
      </c>
      <c r="BA142" s="61">
        <f t="shared" si="88"/>
        <v>0.49</v>
      </c>
      <c r="BB142" s="61">
        <f t="shared" si="89"/>
        <v>0.49</v>
      </c>
      <c r="BC142" s="61">
        <f t="shared" si="90"/>
        <v>0.49</v>
      </c>
      <c r="BD142" s="61">
        <f t="shared" si="91"/>
        <v>0.49</v>
      </c>
      <c r="BG142" s="58">
        <v>0.17</v>
      </c>
      <c r="BH142" s="58">
        <v>0.17</v>
      </c>
      <c r="BI142" s="58">
        <v>0.17</v>
      </c>
      <c r="BJ142" s="58">
        <v>0.17</v>
      </c>
      <c r="BL142" s="5"/>
      <c r="BM142" s="61">
        <v>0.32</v>
      </c>
      <c r="BN142" s="61">
        <v>0.32</v>
      </c>
      <c r="BO142" s="61">
        <v>0.32</v>
      </c>
      <c r="BP142" s="61">
        <v>0.32</v>
      </c>
      <c r="BQ142" s="5"/>
      <c r="BR142" s="5"/>
      <c r="BS142" s="5"/>
      <c r="BT142" s="5"/>
    </row>
    <row r="143" spans="3:72" x14ac:dyDescent="0.2">
      <c r="C143" s="5">
        <v>140</v>
      </c>
      <c r="D143" s="5">
        <f t="shared" si="72"/>
        <v>1329</v>
      </c>
      <c r="E143" s="5">
        <f t="shared" si="73"/>
        <v>363</v>
      </c>
      <c r="F143" s="5">
        <f t="shared" si="74"/>
        <v>162</v>
      </c>
      <c r="G143" s="5">
        <f t="shared" si="75"/>
        <v>165</v>
      </c>
      <c r="H143" s="5">
        <f t="shared" si="76"/>
        <v>0</v>
      </c>
      <c r="I143" s="5">
        <f t="shared" si="77"/>
        <v>0</v>
      </c>
      <c r="J143" s="5">
        <f t="shared" si="78"/>
        <v>0</v>
      </c>
      <c r="K143" s="5">
        <f t="shared" si="79"/>
        <v>0</v>
      </c>
      <c r="L143" s="5">
        <f t="shared" si="80"/>
        <v>0</v>
      </c>
      <c r="M143" s="5">
        <f t="shared" si="81"/>
        <v>0</v>
      </c>
      <c r="N143" s="5">
        <f t="shared" si="82"/>
        <v>0</v>
      </c>
      <c r="O143" s="5">
        <f t="shared" si="83"/>
        <v>0</v>
      </c>
      <c r="P143" s="5">
        <f t="shared" si="84"/>
        <v>0</v>
      </c>
      <c r="Q143" s="5">
        <f t="shared" si="85"/>
        <v>0</v>
      </c>
      <c r="T143" s="5">
        <f t="shared" si="86"/>
        <v>1162</v>
      </c>
      <c r="U143" s="5">
        <f t="shared" ref="U143:U203" si="92">U142</f>
        <v>386</v>
      </c>
      <c r="V143" s="5">
        <f t="shared" ref="V143:V203" si="93">V142</f>
        <v>139</v>
      </c>
      <c r="W143" s="5">
        <f t="shared" ref="W143:W203" si="94">W142</f>
        <v>141</v>
      </c>
      <c r="X143" s="5">
        <f t="shared" ref="X143:X203" si="95">X142</f>
        <v>0</v>
      </c>
      <c r="Y143" s="5">
        <f t="shared" ref="Y143:Y203" si="96">Y142</f>
        <v>0</v>
      </c>
      <c r="Z143" s="5">
        <f t="shared" ref="Z143:Z203" si="97">Z142</f>
        <v>0</v>
      </c>
      <c r="AA143" s="5">
        <f t="shared" ref="AA143:AA203" si="98">AA142</f>
        <v>0</v>
      </c>
      <c r="AB143" s="5">
        <f t="shared" ref="AB143:AB203" si="99">AB142</f>
        <v>0</v>
      </c>
      <c r="AC143" s="5">
        <f t="shared" ref="AC143:AC203" si="100">AC142</f>
        <v>0</v>
      </c>
      <c r="AD143" s="5">
        <f t="shared" ref="AD143:AD203" si="101">AD142</f>
        <v>0</v>
      </c>
      <c r="AE143" s="5">
        <f t="shared" ref="AE143:AE203" si="102">AE142</f>
        <v>0</v>
      </c>
      <c r="AF143" s="5">
        <f t="shared" ref="AF143:AF203" si="103">AF142</f>
        <v>0</v>
      </c>
      <c r="AG143" s="5">
        <f t="shared" ref="AG143:AG203" si="104">AG142</f>
        <v>0</v>
      </c>
      <c r="AJ143" s="5">
        <f t="shared" si="87"/>
        <v>1066</v>
      </c>
      <c r="AK143" s="5">
        <f t="shared" ref="AK143:AK203" si="105">AK142</f>
        <v>404</v>
      </c>
      <c r="AL143" s="5">
        <f t="shared" ref="AL143:AL203" si="106">AL142</f>
        <v>119</v>
      </c>
      <c r="AM143" s="5">
        <f t="shared" ref="AM143:AM203" si="107">AM142</f>
        <v>115</v>
      </c>
      <c r="AN143" s="5">
        <f t="shared" ref="AN143:AN203" si="108">AN142</f>
        <v>0</v>
      </c>
      <c r="AO143" s="5">
        <f t="shared" ref="AO143:AO203" si="109">AO142</f>
        <v>0</v>
      </c>
      <c r="AP143" s="5">
        <f t="shared" ref="AP143:AP203" si="110">AP142</f>
        <v>0</v>
      </c>
      <c r="AQ143" s="5">
        <f t="shared" ref="AQ143:AQ203" si="111">AQ142</f>
        <v>0</v>
      </c>
      <c r="AR143" s="5">
        <f t="shared" ref="AR143:AR203" si="112">AR142</f>
        <v>0</v>
      </c>
      <c r="AS143" s="5">
        <f t="shared" ref="AS143:AS203" si="113">AS142</f>
        <v>0</v>
      </c>
      <c r="AT143" s="5">
        <f t="shared" ref="AT143:AT203" si="114">AT142</f>
        <v>0</v>
      </c>
      <c r="AU143" s="5">
        <f t="shared" ref="AU143:AU203" si="115">AU142</f>
        <v>0</v>
      </c>
      <c r="AV143" s="5">
        <f t="shared" ref="AV143:AV203" si="116">AV142</f>
        <v>0</v>
      </c>
      <c r="AW143" s="5">
        <f t="shared" ref="AW143:AW203" si="117">AW142</f>
        <v>0</v>
      </c>
      <c r="AZ143" s="58">
        <v>140</v>
      </c>
      <c r="BA143" s="61">
        <f t="shared" si="88"/>
        <v>0.49</v>
      </c>
      <c r="BB143" s="61">
        <f t="shared" si="89"/>
        <v>0.49</v>
      </c>
      <c r="BC143" s="61">
        <f t="shared" si="90"/>
        <v>0.49</v>
      </c>
      <c r="BD143" s="61">
        <f t="shared" si="91"/>
        <v>0.49</v>
      </c>
      <c r="BG143" s="58">
        <v>0.17</v>
      </c>
      <c r="BH143" s="58">
        <v>0.17</v>
      </c>
      <c r="BI143" s="58">
        <v>0.17</v>
      </c>
      <c r="BJ143" s="58">
        <v>0.17</v>
      </c>
      <c r="BL143" s="5"/>
      <c r="BM143" s="61">
        <v>0.32</v>
      </c>
      <c r="BN143" s="61">
        <v>0.32</v>
      </c>
      <c r="BO143" s="61">
        <v>0.32</v>
      </c>
      <c r="BP143" s="61">
        <v>0.32</v>
      </c>
      <c r="BQ143" s="5"/>
      <c r="BR143" s="5"/>
      <c r="BS143" s="5"/>
      <c r="BT143" s="5"/>
    </row>
    <row r="144" spans="3:72" x14ac:dyDescent="0.2">
      <c r="C144" s="5">
        <v>141</v>
      </c>
      <c r="D144" s="5">
        <f t="shared" ref="D144:D203" si="118">D143</f>
        <v>1329</v>
      </c>
      <c r="E144" s="5">
        <f t="shared" ref="E144:E203" si="119">E143</f>
        <v>363</v>
      </c>
      <c r="F144" s="5">
        <f t="shared" ref="F144:F203" si="120">F143</f>
        <v>162</v>
      </c>
      <c r="G144" s="5">
        <f t="shared" ref="G144:G203" si="121">G143</f>
        <v>165</v>
      </c>
      <c r="H144" s="5">
        <f t="shared" ref="H144:H203" si="122">H143</f>
        <v>0</v>
      </c>
      <c r="I144" s="5">
        <f t="shared" ref="I144:I203" si="123">I143</f>
        <v>0</v>
      </c>
      <c r="J144" s="5">
        <f t="shared" ref="J144:J203" si="124">J143</f>
        <v>0</v>
      </c>
      <c r="K144" s="5">
        <f t="shared" ref="K144:K203" si="125">K143</f>
        <v>0</v>
      </c>
      <c r="L144" s="5">
        <f t="shared" ref="L144:L203" si="126">L143</f>
        <v>0</v>
      </c>
      <c r="M144" s="5">
        <f t="shared" ref="M144:M203" si="127">M143</f>
        <v>0</v>
      </c>
      <c r="N144" s="5">
        <f t="shared" ref="N144:N203" si="128">N143</f>
        <v>0</v>
      </c>
      <c r="O144" s="5">
        <f t="shared" ref="O144:O203" si="129">O143</f>
        <v>0</v>
      </c>
      <c r="P144" s="5">
        <f t="shared" ref="P144:P203" si="130">P143</f>
        <v>0</v>
      </c>
      <c r="Q144" s="5">
        <f t="shared" ref="Q144:Q203" si="131">Q143</f>
        <v>0</v>
      </c>
      <c r="T144" s="5">
        <f t="shared" ref="T144:T203" si="132">T143</f>
        <v>1162</v>
      </c>
      <c r="U144" s="5">
        <f t="shared" si="92"/>
        <v>386</v>
      </c>
      <c r="V144" s="5">
        <f t="shared" si="93"/>
        <v>139</v>
      </c>
      <c r="W144" s="5">
        <f t="shared" si="94"/>
        <v>141</v>
      </c>
      <c r="X144" s="5">
        <f t="shared" si="95"/>
        <v>0</v>
      </c>
      <c r="Y144" s="5">
        <f t="shared" si="96"/>
        <v>0</v>
      </c>
      <c r="Z144" s="5">
        <f t="shared" si="97"/>
        <v>0</v>
      </c>
      <c r="AA144" s="5">
        <f t="shared" si="98"/>
        <v>0</v>
      </c>
      <c r="AB144" s="5">
        <f t="shared" si="99"/>
        <v>0</v>
      </c>
      <c r="AC144" s="5">
        <f t="shared" si="100"/>
        <v>0</v>
      </c>
      <c r="AD144" s="5">
        <f t="shared" si="101"/>
        <v>0</v>
      </c>
      <c r="AE144" s="5">
        <f t="shared" si="102"/>
        <v>0</v>
      </c>
      <c r="AF144" s="5">
        <f t="shared" si="103"/>
        <v>0</v>
      </c>
      <c r="AG144" s="5">
        <f t="shared" si="104"/>
        <v>0</v>
      </c>
      <c r="AJ144" s="5">
        <f t="shared" ref="AJ144:AJ203" si="133">AJ143</f>
        <v>1066</v>
      </c>
      <c r="AK144" s="5">
        <f t="shared" si="105"/>
        <v>404</v>
      </c>
      <c r="AL144" s="5">
        <f t="shared" si="106"/>
        <v>119</v>
      </c>
      <c r="AM144" s="5">
        <f t="shared" si="107"/>
        <v>115</v>
      </c>
      <c r="AN144" s="5">
        <f t="shared" si="108"/>
        <v>0</v>
      </c>
      <c r="AO144" s="5">
        <f t="shared" si="109"/>
        <v>0</v>
      </c>
      <c r="AP144" s="5">
        <f t="shared" si="110"/>
        <v>0</v>
      </c>
      <c r="AQ144" s="5">
        <f t="shared" si="111"/>
        <v>0</v>
      </c>
      <c r="AR144" s="5">
        <f t="shared" si="112"/>
        <v>0</v>
      </c>
      <c r="AS144" s="5">
        <f t="shared" si="113"/>
        <v>0</v>
      </c>
      <c r="AT144" s="5">
        <f t="shared" si="114"/>
        <v>0</v>
      </c>
      <c r="AU144" s="5">
        <f t="shared" si="115"/>
        <v>0</v>
      </c>
      <c r="AV144" s="5">
        <f t="shared" si="116"/>
        <v>0</v>
      </c>
      <c r="AW144" s="5">
        <f t="shared" si="117"/>
        <v>0</v>
      </c>
      <c r="AZ144" s="58">
        <v>141</v>
      </c>
      <c r="BA144" s="61">
        <f t="shared" si="88"/>
        <v>0.49</v>
      </c>
      <c r="BB144" s="61">
        <f t="shared" si="89"/>
        <v>0.49</v>
      </c>
      <c r="BC144" s="61">
        <f t="shared" si="90"/>
        <v>0.49</v>
      </c>
      <c r="BD144" s="61">
        <f t="shared" si="91"/>
        <v>0.49</v>
      </c>
      <c r="BG144" s="58">
        <v>0.17</v>
      </c>
      <c r="BH144" s="58">
        <v>0.17</v>
      </c>
      <c r="BI144" s="58">
        <v>0.17</v>
      </c>
      <c r="BJ144" s="58">
        <v>0.17</v>
      </c>
      <c r="BL144" s="5"/>
      <c r="BM144" s="61">
        <v>0.32</v>
      </c>
      <c r="BN144" s="61">
        <v>0.32</v>
      </c>
      <c r="BO144" s="61">
        <v>0.32</v>
      </c>
      <c r="BP144" s="61">
        <v>0.32</v>
      </c>
      <c r="BQ144" s="5"/>
      <c r="BR144" s="5"/>
      <c r="BS144" s="5"/>
      <c r="BT144" s="5"/>
    </row>
    <row r="145" spans="3:72" x14ac:dyDescent="0.2">
      <c r="C145" s="5">
        <v>142</v>
      </c>
      <c r="D145" s="5">
        <f t="shared" si="118"/>
        <v>1329</v>
      </c>
      <c r="E145" s="5">
        <f t="shared" si="119"/>
        <v>363</v>
      </c>
      <c r="F145" s="5">
        <f t="shared" si="120"/>
        <v>162</v>
      </c>
      <c r="G145" s="5">
        <f t="shared" si="121"/>
        <v>165</v>
      </c>
      <c r="H145" s="5">
        <f t="shared" si="122"/>
        <v>0</v>
      </c>
      <c r="I145" s="5">
        <f t="shared" si="123"/>
        <v>0</v>
      </c>
      <c r="J145" s="5">
        <f t="shared" si="124"/>
        <v>0</v>
      </c>
      <c r="K145" s="5">
        <f t="shared" si="125"/>
        <v>0</v>
      </c>
      <c r="L145" s="5">
        <f t="shared" si="126"/>
        <v>0</v>
      </c>
      <c r="M145" s="5">
        <f t="shared" si="127"/>
        <v>0</v>
      </c>
      <c r="N145" s="5">
        <f t="shared" si="128"/>
        <v>0</v>
      </c>
      <c r="O145" s="5">
        <f t="shared" si="129"/>
        <v>0</v>
      </c>
      <c r="P145" s="5">
        <f t="shared" si="130"/>
        <v>0</v>
      </c>
      <c r="Q145" s="5">
        <f t="shared" si="131"/>
        <v>0</v>
      </c>
      <c r="T145" s="5">
        <f t="shared" si="132"/>
        <v>1162</v>
      </c>
      <c r="U145" s="5">
        <f t="shared" si="92"/>
        <v>386</v>
      </c>
      <c r="V145" s="5">
        <f t="shared" si="93"/>
        <v>139</v>
      </c>
      <c r="W145" s="5">
        <f t="shared" si="94"/>
        <v>141</v>
      </c>
      <c r="X145" s="5">
        <f t="shared" si="95"/>
        <v>0</v>
      </c>
      <c r="Y145" s="5">
        <f t="shared" si="96"/>
        <v>0</v>
      </c>
      <c r="Z145" s="5">
        <f t="shared" si="97"/>
        <v>0</v>
      </c>
      <c r="AA145" s="5">
        <f t="shared" si="98"/>
        <v>0</v>
      </c>
      <c r="AB145" s="5">
        <f t="shared" si="99"/>
        <v>0</v>
      </c>
      <c r="AC145" s="5">
        <f t="shared" si="100"/>
        <v>0</v>
      </c>
      <c r="AD145" s="5">
        <f t="shared" si="101"/>
        <v>0</v>
      </c>
      <c r="AE145" s="5">
        <f t="shared" si="102"/>
        <v>0</v>
      </c>
      <c r="AF145" s="5">
        <f t="shared" si="103"/>
        <v>0</v>
      </c>
      <c r="AG145" s="5">
        <f t="shared" si="104"/>
        <v>0</v>
      </c>
      <c r="AJ145" s="5">
        <f t="shared" si="133"/>
        <v>1066</v>
      </c>
      <c r="AK145" s="5">
        <f t="shared" si="105"/>
        <v>404</v>
      </c>
      <c r="AL145" s="5">
        <f t="shared" si="106"/>
        <v>119</v>
      </c>
      <c r="AM145" s="5">
        <f t="shared" si="107"/>
        <v>115</v>
      </c>
      <c r="AN145" s="5">
        <f t="shared" si="108"/>
        <v>0</v>
      </c>
      <c r="AO145" s="5">
        <f t="shared" si="109"/>
        <v>0</v>
      </c>
      <c r="AP145" s="5">
        <f t="shared" si="110"/>
        <v>0</v>
      </c>
      <c r="AQ145" s="5">
        <f t="shared" si="111"/>
        <v>0</v>
      </c>
      <c r="AR145" s="5">
        <f t="shared" si="112"/>
        <v>0</v>
      </c>
      <c r="AS145" s="5">
        <f t="shared" si="113"/>
        <v>0</v>
      </c>
      <c r="AT145" s="5">
        <f t="shared" si="114"/>
        <v>0</v>
      </c>
      <c r="AU145" s="5">
        <f t="shared" si="115"/>
        <v>0</v>
      </c>
      <c r="AV145" s="5">
        <f t="shared" si="116"/>
        <v>0</v>
      </c>
      <c r="AW145" s="5">
        <f t="shared" si="117"/>
        <v>0</v>
      </c>
      <c r="AZ145" s="58">
        <v>142</v>
      </c>
      <c r="BA145" s="61">
        <f t="shared" si="88"/>
        <v>0.49</v>
      </c>
      <c r="BB145" s="61">
        <f t="shared" si="89"/>
        <v>0.49</v>
      </c>
      <c r="BC145" s="61">
        <f t="shared" si="90"/>
        <v>0.49</v>
      </c>
      <c r="BD145" s="61">
        <f t="shared" si="91"/>
        <v>0.49</v>
      </c>
      <c r="BG145" s="58">
        <v>0.17</v>
      </c>
      <c r="BH145" s="58">
        <v>0.17</v>
      </c>
      <c r="BI145" s="58">
        <v>0.17</v>
      </c>
      <c r="BJ145" s="58">
        <v>0.17</v>
      </c>
      <c r="BL145" s="5"/>
      <c r="BM145" s="61">
        <v>0.32</v>
      </c>
      <c r="BN145" s="61">
        <v>0.32</v>
      </c>
      <c r="BO145" s="61">
        <v>0.32</v>
      </c>
      <c r="BP145" s="61">
        <v>0.32</v>
      </c>
      <c r="BQ145" s="5"/>
      <c r="BR145" s="5"/>
      <c r="BS145" s="5"/>
      <c r="BT145" s="5"/>
    </row>
    <row r="146" spans="3:72" x14ac:dyDescent="0.2">
      <c r="C146" s="5">
        <v>143</v>
      </c>
      <c r="D146" s="5">
        <f t="shared" si="118"/>
        <v>1329</v>
      </c>
      <c r="E146" s="5">
        <f t="shared" si="119"/>
        <v>363</v>
      </c>
      <c r="F146" s="5">
        <f t="shared" si="120"/>
        <v>162</v>
      </c>
      <c r="G146" s="5">
        <f t="shared" si="121"/>
        <v>165</v>
      </c>
      <c r="H146" s="5">
        <f t="shared" si="122"/>
        <v>0</v>
      </c>
      <c r="I146" s="5">
        <f t="shared" si="123"/>
        <v>0</v>
      </c>
      <c r="J146" s="5">
        <f t="shared" si="124"/>
        <v>0</v>
      </c>
      <c r="K146" s="5">
        <f t="shared" si="125"/>
        <v>0</v>
      </c>
      <c r="L146" s="5">
        <f t="shared" si="126"/>
        <v>0</v>
      </c>
      <c r="M146" s="5">
        <f t="shared" si="127"/>
        <v>0</v>
      </c>
      <c r="N146" s="5">
        <f t="shared" si="128"/>
        <v>0</v>
      </c>
      <c r="O146" s="5">
        <f t="shared" si="129"/>
        <v>0</v>
      </c>
      <c r="P146" s="5">
        <f t="shared" si="130"/>
        <v>0</v>
      </c>
      <c r="Q146" s="5">
        <f t="shared" si="131"/>
        <v>0</v>
      </c>
      <c r="T146" s="5">
        <f t="shared" si="132"/>
        <v>1162</v>
      </c>
      <c r="U146" s="5">
        <f t="shared" si="92"/>
        <v>386</v>
      </c>
      <c r="V146" s="5">
        <f t="shared" si="93"/>
        <v>139</v>
      </c>
      <c r="W146" s="5">
        <f t="shared" si="94"/>
        <v>141</v>
      </c>
      <c r="X146" s="5">
        <f t="shared" si="95"/>
        <v>0</v>
      </c>
      <c r="Y146" s="5">
        <f t="shared" si="96"/>
        <v>0</v>
      </c>
      <c r="Z146" s="5">
        <f t="shared" si="97"/>
        <v>0</v>
      </c>
      <c r="AA146" s="5">
        <f t="shared" si="98"/>
        <v>0</v>
      </c>
      <c r="AB146" s="5">
        <f t="shared" si="99"/>
        <v>0</v>
      </c>
      <c r="AC146" s="5">
        <f t="shared" si="100"/>
        <v>0</v>
      </c>
      <c r="AD146" s="5">
        <f t="shared" si="101"/>
        <v>0</v>
      </c>
      <c r="AE146" s="5">
        <f t="shared" si="102"/>
        <v>0</v>
      </c>
      <c r="AF146" s="5">
        <f t="shared" si="103"/>
        <v>0</v>
      </c>
      <c r="AG146" s="5">
        <f t="shared" si="104"/>
        <v>0</v>
      </c>
      <c r="AJ146" s="5">
        <f t="shared" si="133"/>
        <v>1066</v>
      </c>
      <c r="AK146" s="5">
        <f t="shared" si="105"/>
        <v>404</v>
      </c>
      <c r="AL146" s="5">
        <f t="shared" si="106"/>
        <v>119</v>
      </c>
      <c r="AM146" s="5">
        <f t="shared" si="107"/>
        <v>115</v>
      </c>
      <c r="AN146" s="5">
        <f t="shared" si="108"/>
        <v>0</v>
      </c>
      <c r="AO146" s="5">
        <f t="shared" si="109"/>
        <v>0</v>
      </c>
      <c r="AP146" s="5">
        <f t="shared" si="110"/>
        <v>0</v>
      </c>
      <c r="AQ146" s="5">
        <f t="shared" si="111"/>
        <v>0</v>
      </c>
      <c r="AR146" s="5">
        <f t="shared" si="112"/>
        <v>0</v>
      </c>
      <c r="AS146" s="5">
        <f t="shared" si="113"/>
        <v>0</v>
      </c>
      <c r="AT146" s="5">
        <f t="shared" si="114"/>
        <v>0</v>
      </c>
      <c r="AU146" s="5">
        <f t="shared" si="115"/>
        <v>0</v>
      </c>
      <c r="AV146" s="5">
        <f t="shared" si="116"/>
        <v>0</v>
      </c>
      <c r="AW146" s="5">
        <f t="shared" si="117"/>
        <v>0</v>
      </c>
      <c r="AZ146" s="58">
        <v>143</v>
      </c>
      <c r="BA146" s="61">
        <f t="shared" si="88"/>
        <v>0.49</v>
      </c>
      <c r="BB146" s="61">
        <f t="shared" si="89"/>
        <v>0.49</v>
      </c>
      <c r="BC146" s="61">
        <f t="shared" si="90"/>
        <v>0.49</v>
      </c>
      <c r="BD146" s="61">
        <f t="shared" si="91"/>
        <v>0.49</v>
      </c>
      <c r="BG146" s="58">
        <v>0.17</v>
      </c>
      <c r="BH146" s="58">
        <v>0.17</v>
      </c>
      <c r="BI146" s="58">
        <v>0.17</v>
      </c>
      <c r="BJ146" s="58">
        <v>0.17</v>
      </c>
      <c r="BL146" s="5"/>
      <c r="BM146" s="61">
        <v>0.32</v>
      </c>
      <c r="BN146" s="61">
        <v>0.32</v>
      </c>
      <c r="BO146" s="61">
        <v>0.32</v>
      </c>
      <c r="BP146" s="61">
        <v>0.32</v>
      </c>
      <c r="BQ146" s="5"/>
      <c r="BR146" s="5"/>
      <c r="BS146" s="5"/>
      <c r="BT146" s="5"/>
    </row>
    <row r="147" spans="3:72" x14ac:dyDescent="0.2">
      <c r="C147" s="5">
        <v>144</v>
      </c>
      <c r="D147" s="5">
        <f t="shared" si="118"/>
        <v>1329</v>
      </c>
      <c r="E147" s="5">
        <f t="shared" si="119"/>
        <v>363</v>
      </c>
      <c r="F147" s="5">
        <f t="shared" si="120"/>
        <v>162</v>
      </c>
      <c r="G147" s="5">
        <f t="shared" si="121"/>
        <v>165</v>
      </c>
      <c r="H147" s="5">
        <f t="shared" si="122"/>
        <v>0</v>
      </c>
      <c r="I147" s="5">
        <f t="shared" si="123"/>
        <v>0</v>
      </c>
      <c r="J147" s="5">
        <f t="shared" si="124"/>
        <v>0</v>
      </c>
      <c r="K147" s="5">
        <f t="shared" si="125"/>
        <v>0</v>
      </c>
      <c r="L147" s="5">
        <f t="shared" si="126"/>
        <v>0</v>
      </c>
      <c r="M147" s="5">
        <f t="shared" si="127"/>
        <v>0</v>
      </c>
      <c r="N147" s="5">
        <f t="shared" si="128"/>
        <v>0</v>
      </c>
      <c r="O147" s="5">
        <f t="shared" si="129"/>
        <v>0</v>
      </c>
      <c r="P147" s="5">
        <f t="shared" si="130"/>
        <v>0</v>
      </c>
      <c r="Q147" s="5">
        <f t="shared" si="131"/>
        <v>0</v>
      </c>
      <c r="T147" s="5">
        <f t="shared" si="132"/>
        <v>1162</v>
      </c>
      <c r="U147" s="5">
        <f t="shared" si="92"/>
        <v>386</v>
      </c>
      <c r="V147" s="5">
        <f t="shared" si="93"/>
        <v>139</v>
      </c>
      <c r="W147" s="5">
        <f t="shared" si="94"/>
        <v>141</v>
      </c>
      <c r="X147" s="5">
        <f t="shared" si="95"/>
        <v>0</v>
      </c>
      <c r="Y147" s="5">
        <f t="shared" si="96"/>
        <v>0</v>
      </c>
      <c r="Z147" s="5">
        <f t="shared" si="97"/>
        <v>0</v>
      </c>
      <c r="AA147" s="5">
        <f t="shared" si="98"/>
        <v>0</v>
      </c>
      <c r="AB147" s="5">
        <f t="shared" si="99"/>
        <v>0</v>
      </c>
      <c r="AC147" s="5">
        <f t="shared" si="100"/>
        <v>0</v>
      </c>
      <c r="AD147" s="5">
        <f t="shared" si="101"/>
        <v>0</v>
      </c>
      <c r="AE147" s="5">
        <f t="shared" si="102"/>
        <v>0</v>
      </c>
      <c r="AF147" s="5">
        <f t="shared" si="103"/>
        <v>0</v>
      </c>
      <c r="AG147" s="5">
        <f t="shared" si="104"/>
        <v>0</v>
      </c>
      <c r="AJ147" s="5">
        <f t="shared" si="133"/>
        <v>1066</v>
      </c>
      <c r="AK147" s="5">
        <f t="shared" si="105"/>
        <v>404</v>
      </c>
      <c r="AL147" s="5">
        <f t="shared" si="106"/>
        <v>119</v>
      </c>
      <c r="AM147" s="5">
        <f t="shared" si="107"/>
        <v>115</v>
      </c>
      <c r="AN147" s="5">
        <f t="shared" si="108"/>
        <v>0</v>
      </c>
      <c r="AO147" s="5">
        <f t="shared" si="109"/>
        <v>0</v>
      </c>
      <c r="AP147" s="5">
        <f t="shared" si="110"/>
        <v>0</v>
      </c>
      <c r="AQ147" s="5">
        <f t="shared" si="111"/>
        <v>0</v>
      </c>
      <c r="AR147" s="5">
        <f t="shared" si="112"/>
        <v>0</v>
      </c>
      <c r="AS147" s="5">
        <f t="shared" si="113"/>
        <v>0</v>
      </c>
      <c r="AT147" s="5">
        <f t="shared" si="114"/>
        <v>0</v>
      </c>
      <c r="AU147" s="5">
        <f t="shared" si="115"/>
        <v>0</v>
      </c>
      <c r="AV147" s="5">
        <f t="shared" si="116"/>
        <v>0</v>
      </c>
      <c r="AW147" s="5">
        <f t="shared" si="117"/>
        <v>0</v>
      </c>
      <c r="AZ147" s="58">
        <v>144</v>
      </c>
      <c r="BA147" s="61">
        <f t="shared" si="88"/>
        <v>0.49</v>
      </c>
      <c r="BB147" s="61">
        <f t="shared" si="89"/>
        <v>0.49</v>
      </c>
      <c r="BC147" s="61">
        <f t="shared" si="90"/>
        <v>0.49</v>
      </c>
      <c r="BD147" s="61">
        <f t="shared" si="91"/>
        <v>0.49</v>
      </c>
      <c r="BG147" s="58">
        <v>0.17</v>
      </c>
      <c r="BH147" s="58">
        <v>0.17</v>
      </c>
      <c r="BI147" s="58">
        <v>0.17</v>
      </c>
      <c r="BJ147" s="58">
        <v>0.17</v>
      </c>
      <c r="BL147" s="5"/>
      <c r="BM147" s="61">
        <v>0.32</v>
      </c>
      <c r="BN147" s="61">
        <v>0.32</v>
      </c>
      <c r="BO147" s="61">
        <v>0.32</v>
      </c>
      <c r="BP147" s="61">
        <v>0.32</v>
      </c>
      <c r="BQ147" s="5"/>
      <c r="BR147" s="5"/>
      <c r="BS147" s="5"/>
      <c r="BT147" s="5"/>
    </row>
    <row r="148" spans="3:72" x14ac:dyDescent="0.2">
      <c r="C148" s="5">
        <v>145</v>
      </c>
      <c r="D148" s="5">
        <f t="shared" si="118"/>
        <v>1329</v>
      </c>
      <c r="E148" s="5">
        <f t="shared" si="119"/>
        <v>363</v>
      </c>
      <c r="F148" s="5">
        <f t="shared" si="120"/>
        <v>162</v>
      </c>
      <c r="G148" s="5">
        <f t="shared" si="121"/>
        <v>165</v>
      </c>
      <c r="H148" s="5">
        <f t="shared" si="122"/>
        <v>0</v>
      </c>
      <c r="I148" s="5">
        <f t="shared" si="123"/>
        <v>0</v>
      </c>
      <c r="J148" s="5">
        <f t="shared" si="124"/>
        <v>0</v>
      </c>
      <c r="K148" s="5">
        <f t="shared" si="125"/>
        <v>0</v>
      </c>
      <c r="L148" s="5">
        <f t="shared" si="126"/>
        <v>0</v>
      </c>
      <c r="M148" s="5">
        <f t="shared" si="127"/>
        <v>0</v>
      </c>
      <c r="N148" s="5">
        <f t="shared" si="128"/>
        <v>0</v>
      </c>
      <c r="O148" s="5">
        <f t="shared" si="129"/>
        <v>0</v>
      </c>
      <c r="P148" s="5">
        <f t="shared" si="130"/>
        <v>0</v>
      </c>
      <c r="Q148" s="5">
        <f t="shared" si="131"/>
        <v>0</v>
      </c>
      <c r="T148" s="5">
        <f t="shared" si="132"/>
        <v>1162</v>
      </c>
      <c r="U148" s="5">
        <f t="shared" si="92"/>
        <v>386</v>
      </c>
      <c r="V148" s="5">
        <f t="shared" si="93"/>
        <v>139</v>
      </c>
      <c r="W148" s="5">
        <f t="shared" si="94"/>
        <v>141</v>
      </c>
      <c r="X148" s="5">
        <f t="shared" si="95"/>
        <v>0</v>
      </c>
      <c r="Y148" s="5">
        <f t="shared" si="96"/>
        <v>0</v>
      </c>
      <c r="Z148" s="5">
        <f t="shared" si="97"/>
        <v>0</v>
      </c>
      <c r="AA148" s="5">
        <f t="shared" si="98"/>
        <v>0</v>
      </c>
      <c r="AB148" s="5">
        <f t="shared" si="99"/>
        <v>0</v>
      </c>
      <c r="AC148" s="5">
        <f t="shared" si="100"/>
        <v>0</v>
      </c>
      <c r="AD148" s="5">
        <f t="shared" si="101"/>
        <v>0</v>
      </c>
      <c r="AE148" s="5">
        <f t="shared" si="102"/>
        <v>0</v>
      </c>
      <c r="AF148" s="5">
        <f t="shared" si="103"/>
        <v>0</v>
      </c>
      <c r="AG148" s="5">
        <f t="shared" si="104"/>
        <v>0</v>
      </c>
      <c r="AJ148" s="5">
        <f t="shared" si="133"/>
        <v>1066</v>
      </c>
      <c r="AK148" s="5">
        <f t="shared" si="105"/>
        <v>404</v>
      </c>
      <c r="AL148" s="5">
        <f t="shared" si="106"/>
        <v>119</v>
      </c>
      <c r="AM148" s="5">
        <f t="shared" si="107"/>
        <v>115</v>
      </c>
      <c r="AN148" s="5">
        <f t="shared" si="108"/>
        <v>0</v>
      </c>
      <c r="AO148" s="5">
        <f t="shared" si="109"/>
        <v>0</v>
      </c>
      <c r="AP148" s="5">
        <f t="shared" si="110"/>
        <v>0</v>
      </c>
      <c r="AQ148" s="5">
        <f t="shared" si="111"/>
        <v>0</v>
      </c>
      <c r="AR148" s="5">
        <f t="shared" si="112"/>
        <v>0</v>
      </c>
      <c r="AS148" s="5">
        <f t="shared" si="113"/>
        <v>0</v>
      </c>
      <c r="AT148" s="5">
        <f t="shared" si="114"/>
        <v>0</v>
      </c>
      <c r="AU148" s="5">
        <f t="shared" si="115"/>
        <v>0</v>
      </c>
      <c r="AV148" s="5">
        <f t="shared" si="116"/>
        <v>0</v>
      </c>
      <c r="AW148" s="5">
        <f t="shared" si="117"/>
        <v>0</v>
      </c>
      <c r="AZ148" s="58">
        <v>145</v>
      </c>
      <c r="BA148" s="61">
        <f t="shared" si="88"/>
        <v>0.49</v>
      </c>
      <c r="BB148" s="61">
        <f t="shared" si="89"/>
        <v>0.49</v>
      </c>
      <c r="BC148" s="61">
        <f t="shared" si="90"/>
        <v>0.49</v>
      </c>
      <c r="BD148" s="61">
        <f t="shared" si="91"/>
        <v>0.49</v>
      </c>
      <c r="BG148" s="58">
        <v>0.17</v>
      </c>
      <c r="BH148" s="58">
        <v>0.17</v>
      </c>
      <c r="BI148" s="58">
        <v>0.17</v>
      </c>
      <c r="BJ148" s="58">
        <v>0.17</v>
      </c>
      <c r="BL148" s="5"/>
      <c r="BM148" s="61">
        <v>0.32</v>
      </c>
      <c r="BN148" s="61">
        <v>0.32</v>
      </c>
      <c r="BO148" s="61">
        <v>0.32</v>
      </c>
      <c r="BP148" s="61">
        <v>0.32</v>
      </c>
      <c r="BQ148" s="5"/>
      <c r="BR148" s="5"/>
      <c r="BS148" s="5"/>
      <c r="BT148" s="5"/>
    </row>
    <row r="149" spans="3:72" x14ac:dyDescent="0.2">
      <c r="C149" s="5">
        <v>146</v>
      </c>
      <c r="D149" s="5">
        <f t="shared" si="118"/>
        <v>1329</v>
      </c>
      <c r="E149" s="5">
        <f t="shared" si="119"/>
        <v>363</v>
      </c>
      <c r="F149" s="5">
        <f t="shared" si="120"/>
        <v>162</v>
      </c>
      <c r="G149" s="5">
        <f t="shared" si="121"/>
        <v>165</v>
      </c>
      <c r="H149" s="5">
        <f t="shared" si="122"/>
        <v>0</v>
      </c>
      <c r="I149" s="5">
        <f t="shared" si="123"/>
        <v>0</v>
      </c>
      <c r="J149" s="5">
        <f t="shared" si="124"/>
        <v>0</v>
      </c>
      <c r="K149" s="5">
        <f t="shared" si="125"/>
        <v>0</v>
      </c>
      <c r="L149" s="5">
        <f t="shared" si="126"/>
        <v>0</v>
      </c>
      <c r="M149" s="5">
        <f t="shared" si="127"/>
        <v>0</v>
      </c>
      <c r="N149" s="5">
        <f t="shared" si="128"/>
        <v>0</v>
      </c>
      <c r="O149" s="5">
        <f t="shared" si="129"/>
        <v>0</v>
      </c>
      <c r="P149" s="5">
        <f t="shared" si="130"/>
        <v>0</v>
      </c>
      <c r="Q149" s="5">
        <f t="shared" si="131"/>
        <v>0</v>
      </c>
      <c r="T149" s="5">
        <f t="shared" si="132"/>
        <v>1162</v>
      </c>
      <c r="U149" s="5">
        <f t="shared" si="92"/>
        <v>386</v>
      </c>
      <c r="V149" s="5">
        <f t="shared" si="93"/>
        <v>139</v>
      </c>
      <c r="W149" s="5">
        <f t="shared" si="94"/>
        <v>141</v>
      </c>
      <c r="X149" s="5">
        <f t="shared" si="95"/>
        <v>0</v>
      </c>
      <c r="Y149" s="5">
        <f t="shared" si="96"/>
        <v>0</v>
      </c>
      <c r="Z149" s="5">
        <f t="shared" si="97"/>
        <v>0</v>
      </c>
      <c r="AA149" s="5">
        <f t="shared" si="98"/>
        <v>0</v>
      </c>
      <c r="AB149" s="5">
        <f t="shared" si="99"/>
        <v>0</v>
      </c>
      <c r="AC149" s="5">
        <f t="shared" si="100"/>
        <v>0</v>
      </c>
      <c r="AD149" s="5">
        <f t="shared" si="101"/>
        <v>0</v>
      </c>
      <c r="AE149" s="5">
        <f t="shared" si="102"/>
        <v>0</v>
      </c>
      <c r="AF149" s="5">
        <f t="shared" si="103"/>
        <v>0</v>
      </c>
      <c r="AG149" s="5">
        <f t="shared" si="104"/>
        <v>0</v>
      </c>
      <c r="AJ149" s="5">
        <f t="shared" si="133"/>
        <v>1066</v>
      </c>
      <c r="AK149" s="5">
        <f t="shared" si="105"/>
        <v>404</v>
      </c>
      <c r="AL149" s="5">
        <f t="shared" si="106"/>
        <v>119</v>
      </c>
      <c r="AM149" s="5">
        <f t="shared" si="107"/>
        <v>115</v>
      </c>
      <c r="AN149" s="5">
        <f t="shared" si="108"/>
        <v>0</v>
      </c>
      <c r="AO149" s="5">
        <f t="shared" si="109"/>
        <v>0</v>
      </c>
      <c r="AP149" s="5">
        <f t="shared" si="110"/>
        <v>0</v>
      </c>
      <c r="AQ149" s="5">
        <f t="shared" si="111"/>
        <v>0</v>
      </c>
      <c r="AR149" s="5">
        <f t="shared" si="112"/>
        <v>0</v>
      </c>
      <c r="AS149" s="5">
        <f t="shared" si="113"/>
        <v>0</v>
      </c>
      <c r="AT149" s="5">
        <f t="shared" si="114"/>
        <v>0</v>
      </c>
      <c r="AU149" s="5">
        <f t="shared" si="115"/>
        <v>0</v>
      </c>
      <c r="AV149" s="5">
        <f t="shared" si="116"/>
        <v>0</v>
      </c>
      <c r="AW149" s="5">
        <f t="shared" si="117"/>
        <v>0</v>
      </c>
      <c r="AZ149" s="58">
        <v>146</v>
      </c>
      <c r="BA149" s="61">
        <f t="shared" si="88"/>
        <v>0.49</v>
      </c>
      <c r="BB149" s="61">
        <f t="shared" si="89"/>
        <v>0.49</v>
      </c>
      <c r="BC149" s="61">
        <f t="shared" si="90"/>
        <v>0.49</v>
      </c>
      <c r="BD149" s="61">
        <f t="shared" si="91"/>
        <v>0.49</v>
      </c>
      <c r="BG149" s="58">
        <v>0.17</v>
      </c>
      <c r="BH149" s="58">
        <v>0.17</v>
      </c>
      <c r="BI149" s="58">
        <v>0.17</v>
      </c>
      <c r="BJ149" s="58">
        <v>0.17</v>
      </c>
      <c r="BL149" s="5"/>
      <c r="BM149" s="61">
        <v>0.32</v>
      </c>
      <c r="BN149" s="61">
        <v>0.32</v>
      </c>
      <c r="BO149" s="61">
        <v>0.32</v>
      </c>
      <c r="BP149" s="61">
        <v>0.32</v>
      </c>
      <c r="BQ149" s="5"/>
      <c r="BR149" s="5"/>
      <c r="BS149" s="5"/>
      <c r="BT149" s="5"/>
    </row>
    <row r="150" spans="3:72" x14ac:dyDescent="0.2">
      <c r="C150" s="5">
        <v>147</v>
      </c>
      <c r="D150" s="5">
        <f t="shared" si="118"/>
        <v>1329</v>
      </c>
      <c r="E150" s="5">
        <f t="shared" si="119"/>
        <v>363</v>
      </c>
      <c r="F150" s="5">
        <f t="shared" si="120"/>
        <v>162</v>
      </c>
      <c r="G150" s="5">
        <f t="shared" si="121"/>
        <v>165</v>
      </c>
      <c r="H150" s="5">
        <f t="shared" si="122"/>
        <v>0</v>
      </c>
      <c r="I150" s="5">
        <f t="shared" si="123"/>
        <v>0</v>
      </c>
      <c r="J150" s="5">
        <f t="shared" si="124"/>
        <v>0</v>
      </c>
      <c r="K150" s="5">
        <f t="shared" si="125"/>
        <v>0</v>
      </c>
      <c r="L150" s="5">
        <f t="shared" si="126"/>
        <v>0</v>
      </c>
      <c r="M150" s="5">
        <f t="shared" si="127"/>
        <v>0</v>
      </c>
      <c r="N150" s="5">
        <f t="shared" si="128"/>
        <v>0</v>
      </c>
      <c r="O150" s="5">
        <f t="shared" si="129"/>
        <v>0</v>
      </c>
      <c r="P150" s="5">
        <f t="shared" si="130"/>
        <v>0</v>
      </c>
      <c r="Q150" s="5">
        <f t="shared" si="131"/>
        <v>0</v>
      </c>
      <c r="T150" s="5">
        <f t="shared" si="132"/>
        <v>1162</v>
      </c>
      <c r="U150" s="5">
        <f t="shared" si="92"/>
        <v>386</v>
      </c>
      <c r="V150" s="5">
        <f t="shared" si="93"/>
        <v>139</v>
      </c>
      <c r="W150" s="5">
        <f t="shared" si="94"/>
        <v>141</v>
      </c>
      <c r="X150" s="5">
        <f t="shared" si="95"/>
        <v>0</v>
      </c>
      <c r="Y150" s="5">
        <f t="shared" si="96"/>
        <v>0</v>
      </c>
      <c r="Z150" s="5">
        <f t="shared" si="97"/>
        <v>0</v>
      </c>
      <c r="AA150" s="5">
        <f t="shared" si="98"/>
        <v>0</v>
      </c>
      <c r="AB150" s="5">
        <f t="shared" si="99"/>
        <v>0</v>
      </c>
      <c r="AC150" s="5">
        <f t="shared" si="100"/>
        <v>0</v>
      </c>
      <c r="AD150" s="5">
        <f t="shared" si="101"/>
        <v>0</v>
      </c>
      <c r="AE150" s="5">
        <f t="shared" si="102"/>
        <v>0</v>
      </c>
      <c r="AF150" s="5">
        <f t="shared" si="103"/>
        <v>0</v>
      </c>
      <c r="AG150" s="5">
        <f t="shared" si="104"/>
        <v>0</v>
      </c>
      <c r="AJ150" s="5">
        <f t="shared" si="133"/>
        <v>1066</v>
      </c>
      <c r="AK150" s="5">
        <f t="shared" si="105"/>
        <v>404</v>
      </c>
      <c r="AL150" s="5">
        <f t="shared" si="106"/>
        <v>119</v>
      </c>
      <c r="AM150" s="5">
        <f t="shared" si="107"/>
        <v>115</v>
      </c>
      <c r="AN150" s="5">
        <f t="shared" si="108"/>
        <v>0</v>
      </c>
      <c r="AO150" s="5">
        <f t="shared" si="109"/>
        <v>0</v>
      </c>
      <c r="AP150" s="5">
        <f t="shared" si="110"/>
        <v>0</v>
      </c>
      <c r="AQ150" s="5">
        <f t="shared" si="111"/>
        <v>0</v>
      </c>
      <c r="AR150" s="5">
        <f t="shared" si="112"/>
        <v>0</v>
      </c>
      <c r="AS150" s="5">
        <f t="shared" si="113"/>
        <v>0</v>
      </c>
      <c r="AT150" s="5">
        <f t="shared" si="114"/>
        <v>0</v>
      </c>
      <c r="AU150" s="5">
        <f t="shared" si="115"/>
        <v>0</v>
      </c>
      <c r="AV150" s="5">
        <f t="shared" si="116"/>
        <v>0</v>
      </c>
      <c r="AW150" s="5">
        <f t="shared" si="117"/>
        <v>0</v>
      </c>
      <c r="AZ150" s="58">
        <v>147</v>
      </c>
      <c r="BA150" s="61">
        <f t="shared" si="88"/>
        <v>0.49</v>
      </c>
      <c r="BB150" s="61">
        <f t="shared" si="89"/>
        <v>0.49</v>
      </c>
      <c r="BC150" s="61">
        <f t="shared" si="90"/>
        <v>0.49</v>
      </c>
      <c r="BD150" s="61">
        <f t="shared" si="91"/>
        <v>0.49</v>
      </c>
      <c r="BG150" s="58">
        <v>0.17</v>
      </c>
      <c r="BH150" s="58">
        <v>0.17</v>
      </c>
      <c r="BI150" s="58">
        <v>0.17</v>
      </c>
      <c r="BJ150" s="58">
        <v>0.17</v>
      </c>
      <c r="BL150" s="5"/>
      <c r="BM150" s="61">
        <v>0.32</v>
      </c>
      <c r="BN150" s="61">
        <v>0.32</v>
      </c>
      <c r="BO150" s="61">
        <v>0.32</v>
      </c>
      <c r="BP150" s="61">
        <v>0.32</v>
      </c>
      <c r="BQ150" s="5"/>
      <c r="BR150" s="5"/>
      <c r="BS150" s="5"/>
      <c r="BT150" s="5"/>
    </row>
    <row r="151" spans="3:72" x14ac:dyDescent="0.2">
      <c r="C151" s="5">
        <v>148</v>
      </c>
      <c r="D151" s="5">
        <f t="shared" si="118"/>
        <v>1329</v>
      </c>
      <c r="E151" s="5">
        <f t="shared" si="119"/>
        <v>363</v>
      </c>
      <c r="F151" s="5">
        <f t="shared" si="120"/>
        <v>162</v>
      </c>
      <c r="G151" s="5">
        <f t="shared" si="121"/>
        <v>165</v>
      </c>
      <c r="H151" s="5">
        <f t="shared" si="122"/>
        <v>0</v>
      </c>
      <c r="I151" s="5">
        <f t="shared" si="123"/>
        <v>0</v>
      </c>
      <c r="J151" s="5">
        <f t="shared" si="124"/>
        <v>0</v>
      </c>
      <c r="K151" s="5">
        <f t="shared" si="125"/>
        <v>0</v>
      </c>
      <c r="L151" s="5">
        <f t="shared" si="126"/>
        <v>0</v>
      </c>
      <c r="M151" s="5">
        <f t="shared" si="127"/>
        <v>0</v>
      </c>
      <c r="N151" s="5">
        <f t="shared" si="128"/>
        <v>0</v>
      </c>
      <c r="O151" s="5">
        <f t="shared" si="129"/>
        <v>0</v>
      </c>
      <c r="P151" s="5">
        <f t="shared" si="130"/>
        <v>0</v>
      </c>
      <c r="Q151" s="5">
        <f t="shared" si="131"/>
        <v>0</v>
      </c>
      <c r="T151" s="5">
        <f t="shared" si="132"/>
        <v>1162</v>
      </c>
      <c r="U151" s="5">
        <f t="shared" si="92"/>
        <v>386</v>
      </c>
      <c r="V151" s="5">
        <f t="shared" si="93"/>
        <v>139</v>
      </c>
      <c r="W151" s="5">
        <f t="shared" si="94"/>
        <v>141</v>
      </c>
      <c r="X151" s="5">
        <f t="shared" si="95"/>
        <v>0</v>
      </c>
      <c r="Y151" s="5">
        <f t="shared" si="96"/>
        <v>0</v>
      </c>
      <c r="Z151" s="5">
        <f t="shared" si="97"/>
        <v>0</v>
      </c>
      <c r="AA151" s="5">
        <f t="shared" si="98"/>
        <v>0</v>
      </c>
      <c r="AB151" s="5">
        <f t="shared" si="99"/>
        <v>0</v>
      </c>
      <c r="AC151" s="5">
        <f t="shared" si="100"/>
        <v>0</v>
      </c>
      <c r="AD151" s="5">
        <f t="shared" si="101"/>
        <v>0</v>
      </c>
      <c r="AE151" s="5">
        <f t="shared" si="102"/>
        <v>0</v>
      </c>
      <c r="AF151" s="5">
        <f t="shared" si="103"/>
        <v>0</v>
      </c>
      <c r="AG151" s="5">
        <f t="shared" si="104"/>
        <v>0</v>
      </c>
      <c r="AJ151" s="5">
        <f t="shared" si="133"/>
        <v>1066</v>
      </c>
      <c r="AK151" s="5">
        <f t="shared" si="105"/>
        <v>404</v>
      </c>
      <c r="AL151" s="5">
        <f t="shared" si="106"/>
        <v>119</v>
      </c>
      <c r="AM151" s="5">
        <f t="shared" si="107"/>
        <v>115</v>
      </c>
      <c r="AN151" s="5">
        <f t="shared" si="108"/>
        <v>0</v>
      </c>
      <c r="AO151" s="5">
        <f t="shared" si="109"/>
        <v>0</v>
      </c>
      <c r="AP151" s="5">
        <f t="shared" si="110"/>
        <v>0</v>
      </c>
      <c r="AQ151" s="5">
        <f t="shared" si="111"/>
        <v>0</v>
      </c>
      <c r="AR151" s="5">
        <f t="shared" si="112"/>
        <v>0</v>
      </c>
      <c r="AS151" s="5">
        <f t="shared" si="113"/>
        <v>0</v>
      </c>
      <c r="AT151" s="5">
        <f t="shared" si="114"/>
        <v>0</v>
      </c>
      <c r="AU151" s="5">
        <f t="shared" si="115"/>
        <v>0</v>
      </c>
      <c r="AV151" s="5">
        <f t="shared" si="116"/>
        <v>0</v>
      </c>
      <c r="AW151" s="5">
        <f t="shared" si="117"/>
        <v>0</v>
      </c>
      <c r="AZ151" s="58">
        <v>148</v>
      </c>
      <c r="BA151" s="61">
        <f t="shared" si="88"/>
        <v>0.49</v>
      </c>
      <c r="BB151" s="61">
        <f t="shared" si="89"/>
        <v>0.49</v>
      </c>
      <c r="BC151" s="61">
        <f t="shared" si="90"/>
        <v>0.49</v>
      </c>
      <c r="BD151" s="61">
        <f t="shared" si="91"/>
        <v>0.49</v>
      </c>
      <c r="BG151" s="58">
        <v>0.17</v>
      </c>
      <c r="BH151" s="58">
        <v>0.17</v>
      </c>
      <c r="BI151" s="58">
        <v>0.17</v>
      </c>
      <c r="BJ151" s="58">
        <v>0.17</v>
      </c>
      <c r="BL151" s="5"/>
      <c r="BM151" s="61">
        <v>0.32</v>
      </c>
      <c r="BN151" s="61">
        <v>0.32</v>
      </c>
      <c r="BO151" s="61">
        <v>0.32</v>
      </c>
      <c r="BP151" s="61">
        <v>0.32</v>
      </c>
      <c r="BQ151" s="5"/>
      <c r="BR151" s="5"/>
      <c r="BS151" s="5"/>
      <c r="BT151" s="5"/>
    </row>
    <row r="152" spans="3:72" x14ac:dyDescent="0.2">
      <c r="C152" s="5">
        <v>149</v>
      </c>
      <c r="D152" s="5">
        <f t="shared" si="118"/>
        <v>1329</v>
      </c>
      <c r="E152" s="5">
        <f t="shared" si="119"/>
        <v>363</v>
      </c>
      <c r="F152" s="5">
        <f t="shared" si="120"/>
        <v>162</v>
      </c>
      <c r="G152" s="5">
        <f t="shared" si="121"/>
        <v>165</v>
      </c>
      <c r="H152" s="5">
        <f t="shared" si="122"/>
        <v>0</v>
      </c>
      <c r="I152" s="5">
        <f t="shared" si="123"/>
        <v>0</v>
      </c>
      <c r="J152" s="5">
        <f t="shared" si="124"/>
        <v>0</v>
      </c>
      <c r="K152" s="5">
        <f t="shared" si="125"/>
        <v>0</v>
      </c>
      <c r="L152" s="5">
        <f t="shared" si="126"/>
        <v>0</v>
      </c>
      <c r="M152" s="5">
        <f t="shared" si="127"/>
        <v>0</v>
      </c>
      <c r="N152" s="5">
        <f t="shared" si="128"/>
        <v>0</v>
      </c>
      <c r="O152" s="5">
        <f t="shared" si="129"/>
        <v>0</v>
      </c>
      <c r="P152" s="5">
        <f t="shared" si="130"/>
        <v>0</v>
      </c>
      <c r="Q152" s="5">
        <f t="shared" si="131"/>
        <v>0</v>
      </c>
      <c r="T152" s="5">
        <f t="shared" si="132"/>
        <v>1162</v>
      </c>
      <c r="U152" s="5">
        <f t="shared" si="92"/>
        <v>386</v>
      </c>
      <c r="V152" s="5">
        <f t="shared" si="93"/>
        <v>139</v>
      </c>
      <c r="W152" s="5">
        <f t="shared" si="94"/>
        <v>141</v>
      </c>
      <c r="X152" s="5">
        <f t="shared" si="95"/>
        <v>0</v>
      </c>
      <c r="Y152" s="5">
        <f t="shared" si="96"/>
        <v>0</v>
      </c>
      <c r="Z152" s="5">
        <f t="shared" si="97"/>
        <v>0</v>
      </c>
      <c r="AA152" s="5">
        <f t="shared" si="98"/>
        <v>0</v>
      </c>
      <c r="AB152" s="5">
        <f t="shared" si="99"/>
        <v>0</v>
      </c>
      <c r="AC152" s="5">
        <f t="shared" si="100"/>
        <v>0</v>
      </c>
      <c r="AD152" s="5">
        <f t="shared" si="101"/>
        <v>0</v>
      </c>
      <c r="AE152" s="5">
        <f t="shared" si="102"/>
        <v>0</v>
      </c>
      <c r="AF152" s="5">
        <f t="shared" si="103"/>
        <v>0</v>
      </c>
      <c r="AG152" s="5">
        <f t="shared" si="104"/>
        <v>0</v>
      </c>
      <c r="AJ152" s="5">
        <f t="shared" si="133"/>
        <v>1066</v>
      </c>
      <c r="AK152" s="5">
        <f t="shared" si="105"/>
        <v>404</v>
      </c>
      <c r="AL152" s="5">
        <f t="shared" si="106"/>
        <v>119</v>
      </c>
      <c r="AM152" s="5">
        <f t="shared" si="107"/>
        <v>115</v>
      </c>
      <c r="AN152" s="5">
        <f t="shared" si="108"/>
        <v>0</v>
      </c>
      <c r="AO152" s="5">
        <f t="shared" si="109"/>
        <v>0</v>
      </c>
      <c r="AP152" s="5">
        <f t="shared" si="110"/>
        <v>0</v>
      </c>
      <c r="AQ152" s="5">
        <f t="shared" si="111"/>
        <v>0</v>
      </c>
      <c r="AR152" s="5">
        <f t="shared" si="112"/>
        <v>0</v>
      </c>
      <c r="AS152" s="5">
        <f t="shared" si="113"/>
        <v>0</v>
      </c>
      <c r="AT152" s="5">
        <f t="shared" si="114"/>
        <v>0</v>
      </c>
      <c r="AU152" s="5">
        <f t="shared" si="115"/>
        <v>0</v>
      </c>
      <c r="AV152" s="5">
        <f t="shared" si="116"/>
        <v>0</v>
      </c>
      <c r="AW152" s="5">
        <f t="shared" si="117"/>
        <v>0</v>
      </c>
      <c r="AZ152" s="58">
        <v>149</v>
      </c>
      <c r="BA152" s="61">
        <f t="shared" si="88"/>
        <v>0.49</v>
      </c>
      <c r="BB152" s="61">
        <f t="shared" si="89"/>
        <v>0.49</v>
      </c>
      <c r="BC152" s="61">
        <f t="shared" si="90"/>
        <v>0.49</v>
      </c>
      <c r="BD152" s="61">
        <f t="shared" si="91"/>
        <v>0.49</v>
      </c>
      <c r="BG152" s="58">
        <v>0.17</v>
      </c>
      <c r="BH152" s="58">
        <v>0.17</v>
      </c>
      <c r="BI152" s="58">
        <v>0.17</v>
      </c>
      <c r="BJ152" s="58">
        <v>0.17</v>
      </c>
      <c r="BL152" s="5"/>
      <c r="BM152" s="61">
        <v>0.32</v>
      </c>
      <c r="BN152" s="61">
        <v>0.32</v>
      </c>
      <c r="BO152" s="61">
        <v>0.32</v>
      </c>
      <c r="BP152" s="61">
        <v>0.32</v>
      </c>
      <c r="BQ152" s="5"/>
      <c r="BR152" s="5"/>
      <c r="BS152" s="5"/>
      <c r="BT152" s="5"/>
    </row>
    <row r="153" spans="3:72" x14ac:dyDescent="0.2">
      <c r="C153" s="5">
        <v>150</v>
      </c>
      <c r="D153" s="5">
        <f t="shared" si="118"/>
        <v>1329</v>
      </c>
      <c r="E153" s="5">
        <f t="shared" si="119"/>
        <v>363</v>
      </c>
      <c r="F153" s="5">
        <f t="shared" si="120"/>
        <v>162</v>
      </c>
      <c r="G153" s="5">
        <f t="shared" si="121"/>
        <v>165</v>
      </c>
      <c r="H153" s="5">
        <f t="shared" si="122"/>
        <v>0</v>
      </c>
      <c r="I153" s="5">
        <f t="shared" si="123"/>
        <v>0</v>
      </c>
      <c r="J153" s="5">
        <f t="shared" si="124"/>
        <v>0</v>
      </c>
      <c r="K153" s="5">
        <f t="shared" si="125"/>
        <v>0</v>
      </c>
      <c r="L153" s="5">
        <f t="shared" si="126"/>
        <v>0</v>
      </c>
      <c r="M153" s="5">
        <f t="shared" si="127"/>
        <v>0</v>
      </c>
      <c r="N153" s="5">
        <f t="shared" si="128"/>
        <v>0</v>
      </c>
      <c r="O153" s="5">
        <f t="shared" si="129"/>
        <v>0</v>
      </c>
      <c r="P153" s="5">
        <f t="shared" si="130"/>
        <v>0</v>
      </c>
      <c r="Q153" s="5">
        <f t="shared" si="131"/>
        <v>0</v>
      </c>
      <c r="T153" s="5">
        <f t="shared" si="132"/>
        <v>1162</v>
      </c>
      <c r="U153" s="5">
        <f t="shared" si="92"/>
        <v>386</v>
      </c>
      <c r="V153" s="5">
        <f t="shared" si="93"/>
        <v>139</v>
      </c>
      <c r="W153" s="5">
        <f t="shared" si="94"/>
        <v>141</v>
      </c>
      <c r="X153" s="5">
        <f t="shared" si="95"/>
        <v>0</v>
      </c>
      <c r="Y153" s="5">
        <f t="shared" si="96"/>
        <v>0</v>
      </c>
      <c r="Z153" s="5">
        <f t="shared" si="97"/>
        <v>0</v>
      </c>
      <c r="AA153" s="5">
        <f t="shared" si="98"/>
        <v>0</v>
      </c>
      <c r="AB153" s="5">
        <f t="shared" si="99"/>
        <v>0</v>
      </c>
      <c r="AC153" s="5">
        <f t="shared" si="100"/>
        <v>0</v>
      </c>
      <c r="AD153" s="5">
        <f t="shared" si="101"/>
        <v>0</v>
      </c>
      <c r="AE153" s="5">
        <f t="shared" si="102"/>
        <v>0</v>
      </c>
      <c r="AF153" s="5">
        <f t="shared" si="103"/>
        <v>0</v>
      </c>
      <c r="AG153" s="5">
        <f t="shared" si="104"/>
        <v>0</v>
      </c>
      <c r="AJ153" s="5">
        <f t="shared" si="133"/>
        <v>1066</v>
      </c>
      <c r="AK153" s="5">
        <f t="shared" si="105"/>
        <v>404</v>
      </c>
      <c r="AL153" s="5">
        <f t="shared" si="106"/>
        <v>119</v>
      </c>
      <c r="AM153" s="5">
        <f t="shared" si="107"/>
        <v>115</v>
      </c>
      <c r="AN153" s="5">
        <f t="shared" si="108"/>
        <v>0</v>
      </c>
      <c r="AO153" s="5">
        <f t="shared" si="109"/>
        <v>0</v>
      </c>
      <c r="AP153" s="5">
        <f t="shared" si="110"/>
        <v>0</v>
      </c>
      <c r="AQ153" s="5">
        <f t="shared" si="111"/>
        <v>0</v>
      </c>
      <c r="AR153" s="5">
        <f t="shared" si="112"/>
        <v>0</v>
      </c>
      <c r="AS153" s="5">
        <f t="shared" si="113"/>
        <v>0</v>
      </c>
      <c r="AT153" s="5">
        <f t="shared" si="114"/>
        <v>0</v>
      </c>
      <c r="AU153" s="5">
        <f t="shared" si="115"/>
        <v>0</v>
      </c>
      <c r="AV153" s="5">
        <f t="shared" si="116"/>
        <v>0</v>
      </c>
      <c r="AW153" s="5">
        <f t="shared" si="117"/>
        <v>0</v>
      </c>
      <c r="AZ153" s="58">
        <v>150</v>
      </c>
      <c r="BA153" s="61">
        <f t="shared" si="88"/>
        <v>0.49</v>
      </c>
      <c r="BB153" s="61">
        <f t="shared" si="89"/>
        <v>0.49</v>
      </c>
      <c r="BC153" s="61">
        <f t="shared" si="90"/>
        <v>0.49</v>
      </c>
      <c r="BD153" s="61">
        <f t="shared" si="91"/>
        <v>0.49</v>
      </c>
      <c r="BG153" s="58">
        <v>0.17</v>
      </c>
      <c r="BH153" s="58">
        <v>0.17</v>
      </c>
      <c r="BI153" s="58">
        <v>0.17</v>
      </c>
      <c r="BJ153" s="58">
        <v>0.17</v>
      </c>
      <c r="BL153" s="5"/>
      <c r="BM153" s="61">
        <v>0.32</v>
      </c>
      <c r="BN153" s="61">
        <v>0.32</v>
      </c>
      <c r="BO153" s="61">
        <v>0.32</v>
      </c>
      <c r="BP153" s="61">
        <v>0.32</v>
      </c>
      <c r="BQ153" s="5"/>
      <c r="BR153" s="5"/>
      <c r="BS153" s="5"/>
      <c r="BT153" s="5"/>
    </row>
    <row r="154" spans="3:72" x14ac:dyDescent="0.2">
      <c r="C154" s="5">
        <v>151</v>
      </c>
      <c r="D154" s="5">
        <f t="shared" si="118"/>
        <v>1329</v>
      </c>
      <c r="E154" s="5">
        <f t="shared" si="119"/>
        <v>363</v>
      </c>
      <c r="F154" s="5">
        <f t="shared" si="120"/>
        <v>162</v>
      </c>
      <c r="G154" s="5">
        <f t="shared" si="121"/>
        <v>165</v>
      </c>
      <c r="H154" s="5">
        <f t="shared" si="122"/>
        <v>0</v>
      </c>
      <c r="I154" s="5">
        <f t="shared" si="123"/>
        <v>0</v>
      </c>
      <c r="J154" s="5">
        <f t="shared" si="124"/>
        <v>0</v>
      </c>
      <c r="K154" s="5">
        <f t="shared" si="125"/>
        <v>0</v>
      </c>
      <c r="L154" s="5">
        <f t="shared" si="126"/>
        <v>0</v>
      </c>
      <c r="M154" s="5">
        <f t="shared" si="127"/>
        <v>0</v>
      </c>
      <c r="N154" s="5">
        <f t="shared" si="128"/>
        <v>0</v>
      </c>
      <c r="O154" s="5">
        <f t="shared" si="129"/>
        <v>0</v>
      </c>
      <c r="P154" s="5">
        <f t="shared" si="130"/>
        <v>0</v>
      </c>
      <c r="Q154" s="5">
        <f t="shared" si="131"/>
        <v>0</v>
      </c>
      <c r="T154" s="5">
        <f t="shared" si="132"/>
        <v>1162</v>
      </c>
      <c r="U154" s="5">
        <f t="shared" si="92"/>
        <v>386</v>
      </c>
      <c r="V154" s="5">
        <f t="shared" si="93"/>
        <v>139</v>
      </c>
      <c r="W154" s="5">
        <f t="shared" si="94"/>
        <v>141</v>
      </c>
      <c r="X154" s="5">
        <f t="shared" si="95"/>
        <v>0</v>
      </c>
      <c r="Y154" s="5">
        <f t="shared" si="96"/>
        <v>0</v>
      </c>
      <c r="Z154" s="5">
        <f t="shared" si="97"/>
        <v>0</v>
      </c>
      <c r="AA154" s="5">
        <f t="shared" si="98"/>
        <v>0</v>
      </c>
      <c r="AB154" s="5">
        <f t="shared" si="99"/>
        <v>0</v>
      </c>
      <c r="AC154" s="5">
        <f t="shared" si="100"/>
        <v>0</v>
      </c>
      <c r="AD154" s="5">
        <f t="shared" si="101"/>
        <v>0</v>
      </c>
      <c r="AE154" s="5">
        <f t="shared" si="102"/>
        <v>0</v>
      </c>
      <c r="AF154" s="5">
        <f t="shared" si="103"/>
        <v>0</v>
      </c>
      <c r="AG154" s="5">
        <f t="shared" si="104"/>
        <v>0</v>
      </c>
      <c r="AJ154" s="5">
        <f t="shared" si="133"/>
        <v>1066</v>
      </c>
      <c r="AK154" s="5">
        <f t="shared" si="105"/>
        <v>404</v>
      </c>
      <c r="AL154" s="5">
        <f t="shared" si="106"/>
        <v>119</v>
      </c>
      <c r="AM154" s="5">
        <f t="shared" si="107"/>
        <v>115</v>
      </c>
      <c r="AN154" s="5">
        <f t="shared" si="108"/>
        <v>0</v>
      </c>
      <c r="AO154" s="5">
        <f t="shared" si="109"/>
        <v>0</v>
      </c>
      <c r="AP154" s="5">
        <f t="shared" si="110"/>
        <v>0</v>
      </c>
      <c r="AQ154" s="5">
        <f t="shared" si="111"/>
        <v>0</v>
      </c>
      <c r="AR154" s="5">
        <f t="shared" si="112"/>
        <v>0</v>
      </c>
      <c r="AS154" s="5">
        <f t="shared" si="113"/>
        <v>0</v>
      </c>
      <c r="AT154" s="5">
        <f t="shared" si="114"/>
        <v>0</v>
      </c>
      <c r="AU154" s="5">
        <f t="shared" si="115"/>
        <v>0</v>
      </c>
      <c r="AV154" s="5">
        <f t="shared" si="116"/>
        <v>0</v>
      </c>
      <c r="AW154" s="5">
        <f t="shared" si="117"/>
        <v>0</v>
      </c>
      <c r="AZ154" s="58">
        <v>151</v>
      </c>
      <c r="BA154" s="61">
        <f t="shared" si="88"/>
        <v>0.49</v>
      </c>
      <c r="BB154" s="61">
        <f t="shared" si="89"/>
        <v>0.49</v>
      </c>
      <c r="BC154" s="61">
        <f t="shared" si="90"/>
        <v>0.49</v>
      </c>
      <c r="BD154" s="61">
        <f t="shared" si="91"/>
        <v>0.49</v>
      </c>
      <c r="BG154" s="58">
        <v>0.17</v>
      </c>
      <c r="BH154" s="58">
        <v>0.17</v>
      </c>
      <c r="BI154" s="58">
        <v>0.17</v>
      </c>
      <c r="BJ154" s="58">
        <v>0.17</v>
      </c>
      <c r="BL154" s="5"/>
      <c r="BM154" s="61">
        <v>0.32</v>
      </c>
      <c r="BN154" s="61">
        <v>0.32</v>
      </c>
      <c r="BO154" s="61">
        <v>0.32</v>
      </c>
      <c r="BP154" s="61">
        <v>0.32</v>
      </c>
      <c r="BQ154" s="5"/>
      <c r="BR154" s="5"/>
      <c r="BS154" s="5"/>
      <c r="BT154" s="5"/>
    </row>
    <row r="155" spans="3:72" x14ac:dyDescent="0.2">
      <c r="C155" s="5">
        <v>152</v>
      </c>
      <c r="D155" s="5">
        <f t="shared" si="118"/>
        <v>1329</v>
      </c>
      <c r="E155" s="5">
        <f t="shared" si="119"/>
        <v>363</v>
      </c>
      <c r="F155" s="5">
        <f t="shared" si="120"/>
        <v>162</v>
      </c>
      <c r="G155" s="5">
        <f t="shared" si="121"/>
        <v>165</v>
      </c>
      <c r="H155" s="5">
        <f t="shared" si="122"/>
        <v>0</v>
      </c>
      <c r="I155" s="5">
        <f t="shared" si="123"/>
        <v>0</v>
      </c>
      <c r="J155" s="5">
        <f t="shared" si="124"/>
        <v>0</v>
      </c>
      <c r="K155" s="5">
        <f t="shared" si="125"/>
        <v>0</v>
      </c>
      <c r="L155" s="5">
        <f t="shared" si="126"/>
        <v>0</v>
      </c>
      <c r="M155" s="5">
        <f t="shared" si="127"/>
        <v>0</v>
      </c>
      <c r="N155" s="5">
        <f t="shared" si="128"/>
        <v>0</v>
      </c>
      <c r="O155" s="5">
        <f t="shared" si="129"/>
        <v>0</v>
      </c>
      <c r="P155" s="5">
        <f t="shared" si="130"/>
        <v>0</v>
      </c>
      <c r="Q155" s="5">
        <f t="shared" si="131"/>
        <v>0</v>
      </c>
      <c r="T155" s="5">
        <f t="shared" si="132"/>
        <v>1162</v>
      </c>
      <c r="U155" s="5">
        <f t="shared" si="92"/>
        <v>386</v>
      </c>
      <c r="V155" s="5">
        <f t="shared" si="93"/>
        <v>139</v>
      </c>
      <c r="W155" s="5">
        <f t="shared" si="94"/>
        <v>141</v>
      </c>
      <c r="X155" s="5">
        <f t="shared" si="95"/>
        <v>0</v>
      </c>
      <c r="Y155" s="5">
        <f t="shared" si="96"/>
        <v>0</v>
      </c>
      <c r="Z155" s="5">
        <f t="shared" si="97"/>
        <v>0</v>
      </c>
      <c r="AA155" s="5">
        <f t="shared" si="98"/>
        <v>0</v>
      </c>
      <c r="AB155" s="5">
        <f t="shared" si="99"/>
        <v>0</v>
      </c>
      <c r="AC155" s="5">
        <f t="shared" si="100"/>
        <v>0</v>
      </c>
      <c r="AD155" s="5">
        <f t="shared" si="101"/>
        <v>0</v>
      </c>
      <c r="AE155" s="5">
        <f t="shared" si="102"/>
        <v>0</v>
      </c>
      <c r="AF155" s="5">
        <f t="shared" si="103"/>
        <v>0</v>
      </c>
      <c r="AG155" s="5">
        <f t="shared" si="104"/>
        <v>0</v>
      </c>
      <c r="AJ155" s="5">
        <f t="shared" si="133"/>
        <v>1066</v>
      </c>
      <c r="AK155" s="5">
        <f t="shared" si="105"/>
        <v>404</v>
      </c>
      <c r="AL155" s="5">
        <f t="shared" si="106"/>
        <v>119</v>
      </c>
      <c r="AM155" s="5">
        <f t="shared" si="107"/>
        <v>115</v>
      </c>
      <c r="AN155" s="5">
        <f t="shared" si="108"/>
        <v>0</v>
      </c>
      <c r="AO155" s="5">
        <f t="shared" si="109"/>
        <v>0</v>
      </c>
      <c r="AP155" s="5">
        <f t="shared" si="110"/>
        <v>0</v>
      </c>
      <c r="AQ155" s="5">
        <f t="shared" si="111"/>
        <v>0</v>
      </c>
      <c r="AR155" s="5">
        <f t="shared" si="112"/>
        <v>0</v>
      </c>
      <c r="AS155" s="5">
        <f t="shared" si="113"/>
        <v>0</v>
      </c>
      <c r="AT155" s="5">
        <f t="shared" si="114"/>
        <v>0</v>
      </c>
      <c r="AU155" s="5">
        <f t="shared" si="115"/>
        <v>0</v>
      </c>
      <c r="AV155" s="5">
        <f t="shared" si="116"/>
        <v>0</v>
      </c>
      <c r="AW155" s="5">
        <f t="shared" si="117"/>
        <v>0</v>
      </c>
      <c r="AZ155" s="58">
        <v>152</v>
      </c>
      <c r="BA155" s="61">
        <f t="shared" si="88"/>
        <v>0.49</v>
      </c>
      <c r="BB155" s="61">
        <f t="shared" si="89"/>
        <v>0.49</v>
      </c>
      <c r="BC155" s="61">
        <f t="shared" si="90"/>
        <v>0.49</v>
      </c>
      <c r="BD155" s="61">
        <f t="shared" si="91"/>
        <v>0.49</v>
      </c>
      <c r="BG155" s="58">
        <v>0.17</v>
      </c>
      <c r="BH155" s="58">
        <v>0.17</v>
      </c>
      <c r="BI155" s="58">
        <v>0.17</v>
      </c>
      <c r="BJ155" s="58">
        <v>0.17</v>
      </c>
      <c r="BL155" s="5"/>
      <c r="BM155" s="61">
        <v>0.32</v>
      </c>
      <c r="BN155" s="61">
        <v>0.32</v>
      </c>
      <c r="BO155" s="61">
        <v>0.32</v>
      </c>
      <c r="BP155" s="61">
        <v>0.32</v>
      </c>
      <c r="BQ155" s="5"/>
      <c r="BR155" s="5"/>
      <c r="BS155" s="5"/>
      <c r="BT155" s="5"/>
    </row>
    <row r="156" spans="3:72" x14ac:dyDescent="0.2">
      <c r="C156" s="5">
        <v>153</v>
      </c>
      <c r="D156" s="5">
        <f t="shared" si="118"/>
        <v>1329</v>
      </c>
      <c r="E156" s="5">
        <f t="shared" si="119"/>
        <v>363</v>
      </c>
      <c r="F156" s="5">
        <f t="shared" si="120"/>
        <v>162</v>
      </c>
      <c r="G156" s="5">
        <f t="shared" si="121"/>
        <v>165</v>
      </c>
      <c r="H156" s="5">
        <f t="shared" si="122"/>
        <v>0</v>
      </c>
      <c r="I156" s="5">
        <f t="shared" si="123"/>
        <v>0</v>
      </c>
      <c r="J156" s="5">
        <f t="shared" si="124"/>
        <v>0</v>
      </c>
      <c r="K156" s="5">
        <f t="shared" si="125"/>
        <v>0</v>
      </c>
      <c r="L156" s="5">
        <f t="shared" si="126"/>
        <v>0</v>
      </c>
      <c r="M156" s="5">
        <f t="shared" si="127"/>
        <v>0</v>
      </c>
      <c r="N156" s="5">
        <f t="shared" si="128"/>
        <v>0</v>
      </c>
      <c r="O156" s="5">
        <f t="shared" si="129"/>
        <v>0</v>
      </c>
      <c r="P156" s="5">
        <f t="shared" si="130"/>
        <v>0</v>
      </c>
      <c r="Q156" s="5">
        <f t="shared" si="131"/>
        <v>0</v>
      </c>
      <c r="T156" s="5">
        <f t="shared" si="132"/>
        <v>1162</v>
      </c>
      <c r="U156" s="5">
        <f t="shared" si="92"/>
        <v>386</v>
      </c>
      <c r="V156" s="5">
        <f t="shared" si="93"/>
        <v>139</v>
      </c>
      <c r="W156" s="5">
        <f t="shared" si="94"/>
        <v>141</v>
      </c>
      <c r="X156" s="5">
        <f t="shared" si="95"/>
        <v>0</v>
      </c>
      <c r="Y156" s="5">
        <f t="shared" si="96"/>
        <v>0</v>
      </c>
      <c r="Z156" s="5">
        <f t="shared" si="97"/>
        <v>0</v>
      </c>
      <c r="AA156" s="5">
        <f t="shared" si="98"/>
        <v>0</v>
      </c>
      <c r="AB156" s="5">
        <f t="shared" si="99"/>
        <v>0</v>
      </c>
      <c r="AC156" s="5">
        <f t="shared" si="100"/>
        <v>0</v>
      </c>
      <c r="AD156" s="5">
        <f t="shared" si="101"/>
        <v>0</v>
      </c>
      <c r="AE156" s="5">
        <f t="shared" si="102"/>
        <v>0</v>
      </c>
      <c r="AF156" s="5">
        <f t="shared" si="103"/>
        <v>0</v>
      </c>
      <c r="AG156" s="5">
        <f t="shared" si="104"/>
        <v>0</v>
      </c>
      <c r="AJ156" s="5">
        <f t="shared" si="133"/>
        <v>1066</v>
      </c>
      <c r="AK156" s="5">
        <f t="shared" si="105"/>
        <v>404</v>
      </c>
      <c r="AL156" s="5">
        <f t="shared" si="106"/>
        <v>119</v>
      </c>
      <c r="AM156" s="5">
        <f t="shared" si="107"/>
        <v>115</v>
      </c>
      <c r="AN156" s="5">
        <f t="shared" si="108"/>
        <v>0</v>
      </c>
      <c r="AO156" s="5">
        <f t="shared" si="109"/>
        <v>0</v>
      </c>
      <c r="AP156" s="5">
        <f t="shared" si="110"/>
        <v>0</v>
      </c>
      <c r="AQ156" s="5">
        <f t="shared" si="111"/>
        <v>0</v>
      </c>
      <c r="AR156" s="5">
        <f t="shared" si="112"/>
        <v>0</v>
      </c>
      <c r="AS156" s="5">
        <f t="shared" si="113"/>
        <v>0</v>
      </c>
      <c r="AT156" s="5">
        <f t="shared" si="114"/>
        <v>0</v>
      </c>
      <c r="AU156" s="5">
        <f t="shared" si="115"/>
        <v>0</v>
      </c>
      <c r="AV156" s="5">
        <f t="shared" si="116"/>
        <v>0</v>
      </c>
      <c r="AW156" s="5">
        <f t="shared" si="117"/>
        <v>0</v>
      </c>
      <c r="AZ156" s="58">
        <v>153</v>
      </c>
      <c r="BA156" s="61">
        <f t="shared" si="88"/>
        <v>0.49</v>
      </c>
      <c r="BB156" s="61">
        <f t="shared" si="89"/>
        <v>0.49</v>
      </c>
      <c r="BC156" s="61">
        <f t="shared" si="90"/>
        <v>0.49</v>
      </c>
      <c r="BD156" s="61">
        <f t="shared" si="91"/>
        <v>0.49</v>
      </c>
      <c r="BG156" s="58">
        <v>0.17</v>
      </c>
      <c r="BH156" s="58">
        <v>0.17</v>
      </c>
      <c r="BI156" s="58">
        <v>0.17</v>
      </c>
      <c r="BJ156" s="58">
        <v>0.17</v>
      </c>
      <c r="BL156" s="5"/>
      <c r="BM156" s="61">
        <v>0.32</v>
      </c>
      <c r="BN156" s="61">
        <v>0.32</v>
      </c>
      <c r="BO156" s="61">
        <v>0.32</v>
      </c>
      <c r="BP156" s="61">
        <v>0.32</v>
      </c>
      <c r="BQ156" s="5"/>
      <c r="BR156" s="5"/>
      <c r="BS156" s="5"/>
      <c r="BT156" s="5"/>
    </row>
    <row r="157" spans="3:72" x14ac:dyDescent="0.2">
      <c r="C157" s="5">
        <v>154</v>
      </c>
      <c r="D157" s="5">
        <f t="shared" si="118"/>
        <v>1329</v>
      </c>
      <c r="E157" s="5">
        <f t="shared" si="119"/>
        <v>363</v>
      </c>
      <c r="F157" s="5">
        <f t="shared" si="120"/>
        <v>162</v>
      </c>
      <c r="G157" s="5">
        <f t="shared" si="121"/>
        <v>165</v>
      </c>
      <c r="H157" s="5">
        <f t="shared" si="122"/>
        <v>0</v>
      </c>
      <c r="I157" s="5">
        <f t="shared" si="123"/>
        <v>0</v>
      </c>
      <c r="J157" s="5">
        <f t="shared" si="124"/>
        <v>0</v>
      </c>
      <c r="K157" s="5">
        <f t="shared" si="125"/>
        <v>0</v>
      </c>
      <c r="L157" s="5">
        <f t="shared" si="126"/>
        <v>0</v>
      </c>
      <c r="M157" s="5">
        <f t="shared" si="127"/>
        <v>0</v>
      </c>
      <c r="N157" s="5">
        <f t="shared" si="128"/>
        <v>0</v>
      </c>
      <c r="O157" s="5">
        <f t="shared" si="129"/>
        <v>0</v>
      </c>
      <c r="P157" s="5">
        <f t="shared" si="130"/>
        <v>0</v>
      </c>
      <c r="Q157" s="5">
        <f t="shared" si="131"/>
        <v>0</v>
      </c>
      <c r="T157" s="5">
        <f t="shared" si="132"/>
        <v>1162</v>
      </c>
      <c r="U157" s="5">
        <f t="shared" si="92"/>
        <v>386</v>
      </c>
      <c r="V157" s="5">
        <f t="shared" si="93"/>
        <v>139</v>
      </c>
      <c r="W157" s="5">
        <f t="shared" si="94"/>
        <v>141</v>
      </c>
      <c r="X157" s="5">
        <f t="shared" si="95"/>
        <v>0</v>
      </c>
      <c r="Y157" s="5">
        <f t="shared" si="96"/>
        <v>0</v>
      </c>
      <c r="Z157" s="5">
        <f t="shared" si="97"/>
        <v>0</v>
      </c>
      <c r="AA157" s="5">
        <f t="shared" si="98"/>
        <v>0</v>
      </c>
      <c r="AB157" s="5">
        <f t="shared" si="99"/>
        <v>0</v>
      </c>
      <c r="AC157" s="5">
        <f t="shared" si="100"/>
        <v>0</v>
      </c>
      <c r="AD157" s="5">
        <f t="shared" si="101"/>
        <v>0</v>
      </c>
      <c r="AE157" s="5">
        <f t="shared" si="102"/>
        <v>0</v>
      </c>
      <c r="AF157" s="5">
        <f t="shared" si="103"/>
        <v>0</v>
      </c>
      <c r="AG157" s="5">
        <f t="shared" si="104"/>
        <v>0</v>
      </c>
      <c r="AJ157" s="5">
        <f t="shared" si="133"/>
        <v>1066</v>
      </c>
      <c r="AK157" s="5">
        <f t="shared" si="105"/>
        <v>404</v>
      </c>
      <c r="AL157" s="5">
        <f t="shared" si="106"/>
        <v>119</v>
      </c>
      <c r="AM157" s="5">
        <f t="shared" si="107"/>
        <v>115</v>
      </c>
      <c r="AN157" s="5">
        <f t="shared" si="108"/>
        <v>0</v>
      </c>
      <c r="AO157" s="5">
        <f t="shared" si="109"/>
        <v>0</v>
      </c>
      <c r="AP157" s="5">
        <f t="shared" si="110"/>
        <v>0</v>
      </c>
      <c r="AQ157" s="5">
        <f t="shared" si="111"/>
        <v>0</v>
      </c>
      <c r="AR157" s="5">
        <f t="shared" si="112"/>
        <v>0</v>
      </c>
      <c r="AS157" s="5">
        <f t="shared" si="113"/>
        <v>0</v>
      </c>
      <c r="AT157" s="5">
        <f t="shared" si="114"/>
        <v>0</v>
      </c>
      <c r="AU157" s="5">
        <f t="shared" si="115"/>
        <v>0</v>
      </c>
      <c r="AV157" s="5">
        <f t="shared" si="116"/>
        <v>0</v>
      </c>
      <c r="AW157" s="5">
        <f t="shared" si="117"/>
        <v>0</v>
      </c>
      <c r="AZ157" s="58">
        <v>154</v>
      </c>
      <c r="BA157" s="61">
        <f t="shared" si="88"/>
        <v>0.49</v>
      </c>
      <c r="BB157" s="61">
        <f t="shared" si="89"/>
        <v>0.49</v>
      </c>
      <c r="BC157" s="61">
        <f t="shared" si="90"/>
        <v>0.49</v>
      </c>
      <c r="BD157" s="61">
        <f t="shared" si="91"/>
        <v>0.49</v>
      </c>
      <c r="BG157" s="58">
        <v>0.17</v>
      </c>
      <c r="BH157" s="58">
        <v>0.17</v>
      </c>
      <c r="BI157" s="58">
        <v>0.17</v>
      </c>
      <c r="BJ157" s="58">
        <v>0.17</v>
      </c>
      <c r="BL157" s="5"/>
      <c r="BM157" s="61">
        <v>0.32</v>
      </c>
      <c r="BN157" s="61">
        <v>0.32</v>
      </c>
      <c r="BO157" s="61">
        <v>0.32</v>
      </c>
      <c r="BP157" s="61">
        <v>0.32</v>
      </c>
      <c r="BQ157" s="5"/>
      <c r="BR157" s="5"/>
      <c r="BS157" s="5"/>
      <c r="BT157" s="5"/>
    </row>
    <row r="158" spans="3:72" x14ac:dyDescent="0.2">
      <c r="C158" s="5">
        <v>155</v>
      </c>
      <c r="D158" s="5">
        <f t="shared" si="118"/>
        <v>1329</v>
      </c>
      <c r="E158" s="5">
        <f t="shared" si="119"/>
        <v>363</v>
      </c>
      <c r="F158" s="5">
        <f t="shared" si="120"/>
        <v>162</v>
      </c>
      <c r="G158" s="5">
        <f t="shared" si="121"/>
        <v>165</v>
      </c>
      <c r="H158" s="5">
        <f t="shared" si="122"/>
        <v>0</v>
      </c>
      <c r="I158" s="5">
        <f t="shared" si="123"/>
        <v>0</v>
      </c>
      <c r="J158" s="5">
        <f t="shared" si="124"/>
        <v>0</v>
      </c>
      <c r="K158" s="5">
        <f t="shared" si="125"/>
        <v>0</v>
      </c>
      <c r="L158" s="5">
        <f t="shared" si="126"/>
        <v>0</v>
      </c>
      <c r="M158" s="5">
        <f t="shared" si="127"/>
        <v>0</v>
      </c>
      <c r="N158" s="5">
        <f t="shared" si="128"/>
        <v>0</v>
      </c>
      <c r="O158" s="5">
        <f t="shared" si="129"/>
        <v>0</v>
      </c>
      <c r="P158" s="5">
        <f t="shared" si="130"/>
        <v>0</v>
      </c>
      <c r="Q158" s="5">
        <f t="shared" si="131"/>
        <v>0</v>
      </c>
      <c r="T158" s="5">
        <f t="shared" si="132"/>
        <v>1162</v>
      </c>
      <c r="U158" s="5">
        <f t="shared" si="92"/>
        <v>386</v>
      </c>
      <c r="V158" s="5">
        <f t="shared" si="93"/>
        <v>139</v>
      </c>
      <c r="W158" s="5">
        <f t="shared" si="94"/>
        <v>141</v>
      </c>
      <c r="X158" s="5">
        <f t="shared" si="95"/>
        <v>0</v>
      </c>
      <c r="Y158" s="5">
        <f t="shared" si="96"/>
        <v>0</v>
      </c>
      <c r="Z158" s="5">
        <f t="shared" si="97"/>
        <v>0</v>
      </c>
      <c r="AA158" s="5">
        <f t="shared" si="98"/>
        <v>0</v>
      </c>
      <c r="AB158" s="5">
        <f t="shared" si="99"/>
        <v>0</v>
      </c>
      <c r="AC158" s="5">
        <f t="shared" si="100"/>
        <v>0</v>
      </c>
      <c r="AD158" s="5">
        <f t="shared" si="101"/>
        <v>0</v>
      </c>
      <c r="AE158" s="5">
        <f t="shared" si="102"/>
        <v>0</v>
      </c>
      <c r="AF158" s="5">
        <f t="shared" si="103"/>
        <v>0</v>
      </c>
      <c r="AG158" s="5">
        <f t="shared" si="104"/>
        <v>0</v>
      </c>
      <c r="AJ158" s="5">
        <f t="shared" si="133"/>
        <v>1066</v>
      </c>
      <c r="AK158" s="5">
        <f t="shared" si="105"/>
        <v>404</v>
      </c>
      <c r="AL158" s="5">
        <f t="shared" si="106"/>
        <v>119</v>
      </c>
      <c r="AM158" s="5">
        <f t="shared" si="107"/>
        <v>115</v>
      </c>
      <c r="AN158" s="5">
        <f t="shared" si="108"/>
        <v>0</v>
      </c>
      <c r="AO158" s="5">
        <f t="shared" si="109"/>
        <v>0</v>
      </c>
      <c r="AP158" s="5">
        <f t="shared" si="110"/>
        <v>0</v>
      </c>
      <c r="AQ158" s="5">
        <f t="shared" si="111"/>
        <v>0</v>
      </c>
      <c r="AR158" s="5">
        <f t="shared" si="112"/>
        <v>0</v>
      </c>
      <c r="AS158" s="5">
        <f t="shared" si="113"/>
        <v>0</v>
      </c>
      <c r="AT158" s="5">
        <f t="shared" si="114"/>
        <v>0</v>
      </c>
      <c r="AU158" s="5">
        <f t="shared" si="115"/>
        <v>0</v>
      </c>
      <c r="AV158" s="5">
        <f t="shared" si="116"/>
        <v>0</v>
      </c>
      <c r="AW158" s="5">
        <f t="shared" si="117"/>
        <v>0</v>
      </c>
      <c r="AZ158" s="58">
        <v>155</v>
      </c>
      <c r="BA158" s="61">
        <f t="shared" si="88"/>
        <v>0.49</v>
      </c>
      <c r="BB158" s="61">
        <f t="shared" si="89"/>
        <v>0.49</v>
      </c>
      <c r="BC158" s="61">
        <f t="shared" si="90"/>
        <v>0.49</v>
      </c>
      <c r="BD158" s="61">
        <f t="shared" si="91"/>
        <v>0.49</v>
      </c>
      <c r="BG158" s="58">
        <v>0.17</v>
      </c>
      <c r="BH158" s="58">
        <v>0.17</v>
      </c>
      <c r="BI158" s="58">
        <v>0.17</v>
      </c>
      <c r="BJ158" s="58">
        <v>0.17</v>
      </c>
      <c r="BL158" s="5"/>
      <c r="BM158" s="61">
        <v>0.32</v>
      </c>
      <c r="BN158" s="61">
        <v>0.32</v>
      </c>
      <c r="BO158" s="61">
        <v>0.32</v>
      </c>
      <c r="BP158" s="61">
        <v>0.32</v>
      </c>
      <c r="BQ158" s="5"/>
      <c r="BR158" s="5"/>
      <c r="BS158" s="5"/>
      <c r="BT158" s="5"/>
    </row>
    <row r="159" spans="3:72" x14ac:dyDescent="0.2">
      <c r="C159" s="5">
        <v>156</v>
      </c>
      <c r="D159" s="5">
        <f t="shared" si="118"/>
        <v>1329</v>
      </c>
      <c r="E159" s="5">
        <f t="shared" si="119"/>
        <v>363</v>
      </c>
      <c r="F159" s="5">
        <f t="shared" si="120"/>
        <v>162</v>
      </c>
      <c r="G159" s="5">
        <f t="shared" si="121"/>
        <v>165</v>
      </c>
      <c r="H159" s="5">
        <f t="shared" si="122"/>
        <v>0</v>
      </c>
      <c r="I159" s="5">
        <f t="shared" si="123"/>
        <v>0</v>
      </c>
      <c r="J159" s="5">
        <f t="shared" si="124"/>
        <v>0</v>
      </c>
      <c r="K159" s="5">
        <f t="shared" si="125"/>
        <v>0</v>
      </c>
      <c r="L159" s="5">
        <f t="shared" si="126"/>
        <v>0</v>
      </c>
      <c r="M159" s="5">
        <f t="shared" si="127"/>
        <v>0</v>
      </c>
      <c r="N159" s="5">
        <f t="shared" si="128"/>
        <v>0</v>
      </c>
      <c r="O159" s="5">
        <f t="shared" si="129"/>
        <v>0</v>
      </c>
      <c r="P159" s="5">
        <f t="shared" si="130"/>
        <v>0</v>
      </c>
      <c r="Q159" s="5">
        <f t="shared" si="131"/>
        <v>0</v>
      </c>
      <c r="T159" s="5">
        <f t="shared" si="132"/>
        <v>1162</v>
      </c>
      <c r="U159" s="5">
        <f t="shared" si="92"/>
        <v>386</v>
      </c>
      <c r="V159" s="5">
        <f t="shared" si="93"/>
        <v>139</v>
      </c>
      <c r="W159" s="5">
        <f t="shared" si="94"/>
        <v>141</v>
      </c>
      <c r="X159" s="5">
        <f t="shared" si="95"/>
        <v>0</v>
      </c>
      <c r="Y159" s="5">
        <f t="shared" si="96"/>
        <v>0</v>
      </c>
      <c r="Z159" s="5">
        <f t="shared" si="97"/>
        <v>0</v>
      </c>
      <c r="AA159" s="5">
        <f t="shared" si="98"/>
        <v>0</v>
      </c>
      <c r="AB159" s="5">
        <f t="shared" si="99"/>
        <v>0</v>
      </c>
      <c r="AC159" s="5">
        <f t="shared" si="100"/>
        <v>0</v>
      </c>
      <c r="AD159" s="5">
        <f t="shared" si="101"/>
        <v>0</v>
      </c>
      <c r="AE159" s="5">
        <f t="shared" si="102"/>
        <v>0</v>
      </c>
      <c r="AF159" s="5">
        <f t="shared" si="103"/>
        <v>0</v>
      </c>
      <c r="AG159" s="5">
        <f t="shared" si="104"/>
        <v>0</v>
      </c>
      <c r="AJ159" s="5">
        <f t="shared" si="133"/>
        <v>1066</v>
      </c>
      <c r="AK159" s="5">
        <f t="shared" si="105"/>
        <v>404</v>
      </c>
      <c r="AL159" s="5">
        <f t="shared" si="106"/>
        <v>119</v>
      </c>
      <c r="AM159" s="5">
        <f t="shared" si="107"/>
        <v>115</v>
      </c>
      <c r="AN159" s="5">
        <f t="shared" si="108"/>
        <v>0</v>
      </c>
      <c r="AO159" s="5">
        <f t="shared" si="109"/>
        <v>0</v>
      </c>
      <c r="AP159" s="5">
        <f t="shared" si="110"/>
        <v>0</v>
      </c>
      <c r="AQ159" s="5">
        <f t="shared" si="111"/>
        <v>0</v>
      </c>
      <c r="AR159" s="5">
        <f t="shared" si="112"/>
        <v>0</v>
      </c>
      <c r="AS159" s="5">
        <f t="shared" si="113"/>
        <v>0</v>
      </c>
      <c r="AT159" s="5">
        <f t="shared" si="114"/>
        <v>0</v>
      </c>
      <c r="AU159" s="5">
        <f t="shared" si="115"/>
        <v>0</v>
      </c>
      <c r="AV159" s="5">
        <f t="shared" si="116"/>
        <v>0</v>
      </c>
      <c r="AW159" s="5">
        <f t="shared" si="117"/>
        <v>0</v>
      </c>
      <c r="AZ159" s="58">
        <v>156</v>
      </c>
      <c r="BA159" s="61">
        <f t="shared" si="88"/>
        <v>0.49</v>
      </c>
      <c r="BB159" s="61">
        <f t="shared" si="89"/>
        <v>0.49</v>
      </c>
      <c r="BC159" s="61">
        <f t="shared" si="90"/>
        <v>0.49</v>
      </c>
      <c r="BD159" s="61">
        <f t="shared" si="91"/>
        <v>0.49</v>
      </c>
      <c r="BG159" s="58">
        <v>0.17</v>
      </c>
      <c r="BH159" s="58">
        <v>0.17</v>
      </c>
      <c r="BI159" s="58">
        <v>0.17</v>
      </c>
      <c r="BJ159" s="58">
        <v>0.17</v>
      </c>
      <c r="BL159" s="5"/>
      <c r="BM159" s="61">
        <v>0.32</v>
      </c>
      <c r="BN159" s="61">
        <v>0.32</v>
      </c>
      <c r="BO159" s="61">
        <v>0.32</v>
      </c>
      <c r="BP159" s="61">
        <v>0.32</v>
      </c>
      <c r="BQ159" s="5"/>
      <c r="BR159" s="5"/>
      <c r="BS159" s="5"/>
      <c r="BT159" s="5"/>
    </row>
    <row r="160" spans="3:72" x14ac:dyDescent="0.2">
      <c r="C160" s="5">
        <v>157</v>
      </c>
      <c r="D160" s="5">
        <f t="shared" si="118"/>
        <v>1329</v>
      </c>
      <c r="E160" s="5">
        <f t="shared" si="119"/>
        <v>363</v>
      </c>
      <c r="F160" s="5">
        <f t="shared" si="120"/>
        <v>162</v>
      </c>
      <c r="G160" s="5">
        <f t="shared" si="121"/>
        <v>165</v>
      </c>
      <c r="H160" s="5">
        <f t="shared" si="122"/>
        <v>0</v>
      </c>
      <c r="I160" s="5">
        <f t="shared" si="123"/>
        <v>0</v>
      </c>
      <c r="J160" s="5">
        <f t="shared" si="124"/>
        <v>0</v>
      </c>
      <c r="K160" s="5">
        <f t="shared" si="125"/>
        <v>0</v>
      </c>
      <c r="L160" s="5">
        <f t="shared" si="126"/>
        <v>0</v>
      </c>
      <c r="M160" s="5">
        <f t="shared" si="127"/>
        <v>0</v>
      </c>
      <c r="N160" s="5">
        <f t="shared" si="128"/>
        <v>0</v>
      </c>
      <c r="O160" s="5">
        <f t="shared" si="129"/>
        <v>0</v>
      </c>
      <c r="P160" s="5">
        <f t="shared" si="130"/>
        <v>0</v>
      </c>
      <c r="Q160" s="5">
        <f t="shared" si="131"/>
        <v>0</v>
      </c>
      <c r="T160" s="5">
        <f t="shared" si="132"/>
        <v>1162</v>
      </c>
      <c r="U160" s="5">
        <f t="shared" si="92"/>
        <v>386</v>
      </c>
      <c r="V160" s="5">
        <f t="shared" si="93"/>
        <v>139</v>
      </c>
      <c r="W160" s="5">
        <f t="shared" si="94"/>
        <v>141</v>
      </c>
      <c r="X160" s="5">
        <f t="shared" si="95"/>
        <v>0</v>
      </c>
      <c r="Y160" s="5">
        <f t="shared" si="96"/>
        <v>0</v>
      </c>
      <c r="Z160" s="5">
        <f t="shared" si="97"/>
        <v>0</v>
      </c>
      <c r="AA160" s="5">
        <f t="shared" si="98"/>
        <v>0</v>
      </c>
      <c r="AB160" s="5">
        <f t="shared" si="99"/>
        <v>0</v>
      </c>
      <c r="AC160" s="5">
        <f t="shared" si="100"/>
        <v>0</v>
      </c>
      <c r="AD160" s="5">
        <f t="shared" si="101"/>
        <v>0</v>
      </c>
      <c r="AE160" s="5">
        <f t="shared" si="102"/>
        <v>0</v>
      </c>
      <c r="AF160" s="5">
        <f t="shared" si="103"/>
        <v>0</v>
      </c>
      <c r="AG160" s="5">
        <f t="shared" si="104"/>
        <v>0</v>
      </c>
      <c r="AJ160" s="5">
        <f t="shared" si="133"/>
        <v>1066</v>
      </c>
      <c r="AK160" s="5">
        <f t="shared" si="105"/>
        <v>404</v>
      </c>
      <c r="AL160" s="5">
        <f t="shared" si="106"/>
        <v>119</v>
      </c>
      <c r="AM160" s="5">
        <f t="shared" si="107"/>
        <v>115</v>
      </c>
      <c r="AN160" s="5">
        <f t="shared" si="108"/>
        <v>0</v>
      </c>
      <c r="AO160" s="5">
        <f t="shared" si="109"/>
        <v>0</v>
      </c>
      <c r="AP160" s="5">
        <f t="shared" si="110"/>
        <v>0</v>
      </c>
      <c r="AQ160" s="5">
        <f t="shared" si="111"/>
        <v>0</v>
      </c>
      <c r="AR160" s="5">
        <f t="shared" si="112"/>
        <v>0</v>
      </c>
      <c r="AS160" s="5">
        <f t="shared" si="113"/>
        <v>0</v>
      </c>
      <c r="AT160" s="5">
        <f t="shared" si="114"/>
        <v>0</v>
      </c>
      <c r="AU160" s="5">
        <f t="shared" si="115"/>
        <v>0</v>
      </c>
      <c r="AV160" s="5">
        <f t="shared" si="116"/>
        <v>0</v>
      </c>
      <c r="AW160" s="5">
        <f t="shared" si="117"/>
        <v>0</v>
      </c>
      <c r="AZ160" s="58">
        <v>157</v>
      </c>
      <c r="BA160" s="61">
        <f t="shared" si="88"/>
        <v>0.49</v>
      </c>
      <c r="BB160" s="61">
        <f t="shared" si="89"/>
        <v>0.49</v>
      </c>
      <c r="BC160" s="61">
        <f t="shared" si="90"/>
        <v>0.49</v>
      </c>
      <c r="BD160" s="61">
        <f t="shared" si="91"/>
        <v>0.49</v>
      </c>
      <c r="BG160" s="58">
        <v>0.17</v>
      </c>
      <c r="BH160" s="58">
        <v>0.17</v>
      </c>
      <c r="BI160" s="58">
        <v>0.17</v>
      </c>
      <c r="BJ160" s="58">
        <v>0.17</v>
      </c>
      <c r="BL160" s="5"/>
      <c r="BM160" s="61">
        <v>0.32</v>
      </c>
      <c r="BN160" s="61">
        <v>0.32</v>
      </c>
      <c r="BO160" s="61">
        <v>0.32</v>
      </c>
      <c r="BP160" s="61">
        <v>0.32</v>
      </c>
      <c r="BQ160" s="5"/>
      <c r="BR160" s="5"/>
      <c r="BS160" s="5"/>
      <c r="BT160" s="5"/>
    </row>
    <row r="161" spans="3:72" x14ac:dyDescent="0.2">
      <c r="C161" s="5">
        <v>158</v>
      </c>
      <c r="D161" s="5">
        <f t="shared" si="118"/>
        <v>1329</v>
      </c>
      <c r="E161" s="5">
        <f t="shared" si="119"/>
        <v>363</v>
      </c>
      <c r="F161" s="5">
        <f t="shared" si="120"/>
        <v>162</v>
      </c>
      <c r="G161" s="5">
        <f t="shared" si="121"/>
        <v>165</v>
      </c>
      <c r="H161" s="5">
        <f t="shared" si="122"/>
        <v>0</v>
      </c>
      <c r="I161" s="5">
        <f t="shared" si="123"/>
        <v>0</v>
      </c>
      <c r="J161" s="5">
        <f t="shared" si="124"/>
        <v>0</v>
      </c>
      <c r="K161" s="5">
        <f t="shared" si="125"/>
        <v>0</v>
      </c>
      <c r="L161" s="5">
        <f t="shared" si="126"/>
        <v>0</v>
      </c>
      <c r="M161" s="5">
        <f t="shared" si="127"/>
        <v>0</v>
      </c>
      <c r="N161" s="5">
        <f t="shared" si="128"/>
        <v>0</v>
      </c>
      <c r="O161" s="5">
        <f t="shared" si="129"/>
        <v>0</v>
      </c>
      <c r="P161" s="5">
        <f t="shared" si="130"/>
        <v>0</v>
      </c>
      <c r="Q161" s="5">
        <f t="shared" si="131"/>
        <v>0</v>
      </c>
      <c r="T161" s="5">
        <f t="shared" si="132"/>
        <v>1162</v>
      </c>
      <c r="U161" s="5">
        <f t="shared" si="92"/>
        <v>386</v>
      </c>
      <c r="V161" s="5">
        <f t="shared" si="93"/>
        <v>139</v>
      </c>
      <c r="W161" s="5">
        <f t="shared" si="94"/>
        <v>141</v>
      </c>
      <c r="X161" s="5">
        <f t="shared" si="95"/>
        <v>0</v>
      </c>
      <c r="Y161" s="5">
        <f t="shared" si="96"/>
        <v>0</v>
      </c>
      <c r="Z161" s="5">
        <f t="shared" si="97"/>
        <v>0</v>
      </c>
      <c r="AA161" s="5">
        <f t="shared" si="98"/>
        <v>0</v>
      </c>
      <c r="AB161" s="5">
        <f t="shared" si="99"/>
        <v>0</v>
      </c>
      <c r="AC161" s="5">
        <f t="shared" si="100"/>
        <v>0</v>
      </c>
      <c r="AD161" s="5">
        <f t="shared" si="101"/>
        <v>0</v>
      </c>
      <c r="AE161" s="5">
        <f t="shared" si="102"/>
        <v>0</v>
      </c>
      <c r="AF161" s="5">
        <f t="shared" si="103"/>
        <v>0</v>
      </c>
      <c r="AG161" s="5">
        <f t="shared" si="104"/>
        <v>0</v>
      </c>
      <c r="AJ161" s="5">
        <f t="shared" si="133"/>
        <v>1066</v>
      </c>
      <c r="AK161" s="5">
        <f t="shared" si="105"/>
        <v>404</v>
      </c>
      <c r="AL161" s="5">
        <f t="shared" si="106"/>
        <v>119</v>
      </c>
      <c r="AM161" s="5">
        <f t="shared" si="107"/>
        <v>115</v>
      </c>
      <c r="AN161" s="5">
        <f t="shared" si="108"/>
        <v>0</v>
      </c>
      <c r="AO161" s="5">
        <f t="shared" si="109"/>
        <v>0</v>
      </c>
      <c r="AP161" s="5">
        <f t="shared" si="110"/>
        <v>0</v>
      </c>
      <c r="AQ161" s="5">
        <f t="shared" si="111"/>
        <v>0</v>
      </c>
      <c r="AR161" s="5">
        <f t="shared" si="112"/>
        <v>0</v>
      </c>
      <c r="AS161" s="5">
        <f t="shared" si="113"/>
        <v>0</v>
      </c>
      <c r="AT161" s="5">
        <f t="shared" si="114"/>
        <v>0</v>
      </c>
      <c r="AU161" s="5">
        <f t="shared" si="115"/>
        <v>0</v>
      </c>
      <c r="AV161" s="5">
        <f t="shared" si="116"/>
        <v>0</v>
      </c>
      <c r="AW161" s="5">
        <f t="shared" si="117"/>
        <v>0</v>
      </c>
      <c r="AZ161" s="58">
        <v>158</v>
      </c>
      <c r="BA161" s="61">
        <f t="shared" si="88"/>
        <v>0.49</v>
      </c>
      <c r="BB161" s="61">
        <f t="shared" si="89"/>
        <v>0.49</v>
      </c>
      <c r="BC161" s="61">
        <f t="shared" si="90"/>
        <v>0.49</v>
      </c>
      <c r="BD161" s="61">
        <f t="shared" si="91"/>
        <v>0.49</v>
      </c>
      <c r="BG161" s="58">
        <v>0.17</v>
      </c>
      <c r="BH161" s="58">
        <v>0.17</v>
      </c>
      <c r="BI161" s="58">
        <v>0.17</v>
      </c>
      <c r="BJ161" s="58">
        <v>0.17</v>
      </c>
      <c r="BL161" s="5"/>
      <c r="BM161" s="61">
        <v>0.32</v>
      </c>
      <c r="BN161" s="61">
        <v>0.32</v>
      </c>
      <c r="BO161" s="61">
        <v>0.32</v>
      </c>
      <c r="BP161" s="61">
        <v>0.32</v>
      </c>
      <c r="BQ161" s="5"/>
      <c r="BR161" s="5"/>
      <c r="BS161" s="5"/>
      <c r="BT161" s="5"/>
    </row>
    <row r="162" spans="3:72" x14ac:dyDescent="0.2">
      <c r="C162" s="5">
        <v>159</v>
      </c>
      <c r="D162" s="5">
        <f t="shared" si="118"/>
        <v>1329</v>
      </c>
      <c r="E162" s="5">
        <f t="shared" si="119"/>
        <v>363</v>
      </c>
      <c r="F162" s="5">
        <f t="shared" si="120"/>
        <v>162</v>
      </c>
      <c r="G162" s="5">
        <f t="shared" si="121"/>
        <v>165</v>
      </c>
      <c r="H162" s="5">
        <f t="shared" si="122"/>
        <v>0</v>
      </c>
      <c r="I162" s="5">
        <f t="shared" si="123"/>
        <v>0</v>
      </c>
      <c r="J162" s="5">
        <f t="shared" si="124"/>
        <v>0</v>
      </c>
      <c r="K162" s="5">
        <f t="shared" si="125"/>
        <v>0</v>
      </c>
      <c r="L162" s="5">
        <f t="shared" si="126"/>
        <v>0</v>
      </c>
      <c r="M162" s="5">
        <f t="shared" si="127"/>
        <v>0</v>
      </c>
      <c r="N162" s="5">
        <f t="shared" si="128"/>
        <v>0</v>
      </c>
      <c r="O162" s="5">
        <f t="shared" si="129"/>
        <v>0</v>
      </c>
      <c r="P162" s="5">
        <f t="shared" si="130"/>
        <v>0</v>
      </c>
      <c r="Q162" s="5">
        <f t="shared" si="131"/>
        <v>0</v>
      </c>
      <c r="T162" s="5">
        <f t="shared" si="132"/>
        <v>1162</v>
      </c>
      <c r="U162" s="5">
        <f t="shared" si="92"/>
        <v>386</v>
      </c>
      <c r="V162" s="5">
        <f t="shared" si="93"/>
        <v>139</v>
      </c>
      <c r="W162" s="5">
        <f t="shared" si="94"/>
        <v>141</v>
      </c>
      <c r="X162" s="5">
        <f t="shared" si="95"/>
        <v>0</v>
      </c>
      <c r="Y162" s="5">
        <f t="shared" si="96"/>
        <v>0</v>
      </c>
      <c r="Z162" s="5">
        <f t="shared" si="97"/>
        <v>0</v>
      </c>
      <c r="AA162" s="5">
        <f t="shared" si="98"/>
        <v>0</v>
      </c>
      <c r="AB162" s="5">
        <f t="shared" si="99"/>
        <v>0</v>
      </c>
      <c r="AC162" s="5">
        <f t="shared" si="100"/>
        <v>0</v>
      </c>
      <c r="AD162" s="5">
        <f t="shared" si="101"/>
        <v>0</v>
      </c>
      <c r="AE162" s="5">
        <f t="shared" si="102"/>
        <v>0</v>
      </c>
      <c r="AF162" s="5">
        <f t="shared" si="103"/>
        <v>0</v>
      </c>
      <c r="AG162" s="5">
        <f t="shared" si="104"/>
        <v>0</v>
      </c>
      <c r="AJ162" s="5">
        <f t="shared" si="133"/>
        <v>1066</v>
      </c>
      <c r="AK162" s="5">
        <f t="shared" si="105"/>
        <v>404</v>
      </c>
      <c r="AL162" s="5">
        <f t="shared" si="106"/>
        <v>119</v>
      </c>
      <c r="AM162" s="5">
        <f t="shared" si="107"/>
        <v>115</v>
      </c>
      <c r="AN162" s="5">
        <f t="shared" si="108"/>
        <v>0</v>
      </c>
      <c r="AO162" s="5">
        <f t="shared" si="109"/>
        <v>0</v>
      </c>
      <c r="AP162" s="5">
        <f t="shared" si="110"/>
        <v>0</v>
      </c>
      <c r="AQ162" s="5">
        <f t="shared" si="111"/>
        <v>0</v>
      </c>
      <c r="AR162" s="5">
        <f t="shared" si="112"/>
        <v>0</v>
      </c>
      <c r="AS162" s="5">
        <f t="shared" si="113"/>
        <v>0</v>
      </c>
      <c r="AT162" s="5">
        <f t="shared" si="114"/>
        <v>0</v>
      </c>
      <c r="AU162" s="5">
        <f t="shared" si="115"/>
        <v>0</v>
      </c>
      <c r="AV162" s="5">
        <f t="shared" si="116"/>
        <v>0</v>
      </c>
      <c r="AW162" s="5">
        <f t="shared" si="117"/>
        <v>0</v>
      </c>
      <c r="AZ162" s="58">
        <v>159</v>
      </c>
      <c r="BA162" s="61">
        <f t="shared" si="88"/>
        <v>0.49</v>
      </c>
      <c r="BB162" s="61">
        <f t="shared" si="89"/>
        <v>0.49</v>
      </c>
      <c r="BC162" s="61">
        <f t="shared" si="90"/>
        <v>0.49</v>
      </c>
      <c r="BD162" s="61">
        <f t="shared" si="91"/>
        <v>0.49</v>
      </c>
      <c r="BG162" s="58">
        <v>0.17</v>
      </c>
      <c r="BH162" s="58">
        <v>0.17</v>
      </c>
      <c r="BI162" s="58">
        <v>0.17</v>
      </c>
      <c r="BJ162" s="58">
        <v>0.17</v>
      </c>
      <c r="BL162" s="5"/>
      <c r="BM162" s="61">
        <v>0.32</v>
      </c>
      <c r="BN162" s="61">
        <v>0.32</v>
      </c>
      <c r="BO162" s="61">
        <v>0.32</v>
      </c>
      <c r="BP162" s="61">
        <v>0.32</v>
      </c>
      <c r="BQ162" s="5"/>
      <c r="BR162" s="5"/>
      <c r="BS162" s="5"/>
      <c r="BT162" s="5"/>
    </row>
    <row r="163" spans="3:72" x14ac:dyDescent="0.2">
      <c r="C163" s="5">
        <v>160</v>
      </c>
      <c r="D163" s="5">
        <f t="shared" si="118"/>
        <v>1329</v>
      </c>
      <c r="E163" s="5">
        <f t="shared" si="119"/>
        <v>363</v>
      </c>
      <c r="F163" s="5">
        <f t="shared" si="120"/>
        <v>162</v>
      </c>
      <c r="G163" s="5">
        <f t="shared" si="121"/>
        <v>165</v>
      </c>
      <c r="H163" s="5">
        <f t="shared" si="122"/>
        <v>0</v>
      </c>
      <c r="I163" s="5">
        <f t="shared" si="123"/>
        <v>0</v>
      </c>
      <c r="J163" s="5">
        <f t="shared" si="124"/>
        <v>0</v>
      </c>
      <c r="K163" s="5">
        <f t="shared" si="125"/>
        <v>0</v>
      </c>
      <c r="L163" s="5">
        <f t="shared" si="126"/>
        <v>0</v>
      </c>
      <c r="M163" s="5">
        <f t="shared" si="127"/>
        <v>0</v>
      </c>
      <c r="N163" s="5">
        <f t="shared" si="128"/>
        <v>0</v>
      </c>
      <c r="O163" s="5">
        <f t="shared" si="129"/>
        <v>0</v>
      </c>
      <c r="P163" s="5">
        <f t="shared" si="130"/>
        <v>0</v>
      </c>
      <c r="Q163" s="5">
        <f t="shared" si="131"/>
        <v>0</v>
      </c>
      <c r="T163" s="5">
        <f t="shared" si="132"/>
        <v>1162</v>
      </c>
      <c r="U163" s="5">
        <f t="shared" si="92"/>
        <v>386</v>
      </c>
      <c r="V163" s="5">
        <f t="shared" si="93"/>
        <v>139</v>
      </c>
      <c r="W163" s="5">
        <f t="shared" si="94"/>
        <v>141</v>
      </c>
      <c r="X163" s="5">
        <f t="shared" si="95"/>
        <v>0</v>
      </c>
      <c r="Y163" s="5">
        <f t="shared" si="96"/>
        <v>0</v>
      </c>
      <c r="Z163" s="5">
        <f t="shared" si="97"/>
        <v>0</v>
      </c>
      <c r="AA163" s="5">
        <f t="shared" si="98"/>
        <v>0</v>
      </c>
      <c r="AB163" s="5">
        <f t="shared" si="99"/>
        <v>0</v>
      </c>
      <c r="AC163" s="5">
        <f t="shared" si="100"/>
        <v>0</v>
      </c>
      <c r="AD163" s="5">
        <f t="shared" si="101"/>
        <v>0</v>
      </c>
      <c r="AE163" s="5">
        <f t="shared" si="102"/>
        <v>0</v>
      </c>
      <c r="AF163" s="5">
        <f t="shared" si="103"/>
        <v>0</v>
      </c>
      <c r="AG163" s="5">
        <f t="shared" si="104"/>
        <v>0</v>
      </c>
      <c r="AJ163" s="5">
        <f t="shared" si="133"/>
        <v>1066</v>
      </c>
      <c r="AK163" s="5">
        <f t="shared" si="105"/>
        <v>404</v>
      </c>
      <c r="AL163" s="5">
        <f t="shared" si="106"/>
        <v>119</v>
      </c>
      <c r="AM163" s="5">
        <f t="shared" si="107"/>
        <v>115</v>
      </c>
      <c r="AN163" s="5">
        <f t="shared" si="108"/>
        <v>0</v>
      </c>
      <c r="AO163" s="5">
        <f t="shared" si="109"/>
        <v>0</v>
      </c>
      <c r="AP163" s="5">
        <f t="shared" si="110"/>
        <v>0</v>
      </c>
      <c r="AQ163" s="5">
        <f t="shared" si="111"/>
        <v>0</v>
      </c>
      <c r="AR163" s="5">
        <f t="shared" si="112"/>
        <v>0</v>
      </c>
      <c r="AS163" s="5">
        <f t="shared" si="113"/>
        <v>0</v>
      </c>
      <c r="AT163" s="5">
        <f t="shared" si="114"/>
        <v>0</v>
      </c>
      <c r="AU163" s="5">
        <f t="shared" si="115"/>
        <v>0</v>
      </c>
      <c r="AV163" s="5">
        <f t="shared" si="116"/>
        <v>0</v>
      </c>
      <c r="AW163" s="5">
        <f t="shared" si="117"/>
        <v>0</v>
      </c>
      <c r="AZ163" s="58">
        <v>160</v>
      </c>
      <c r="BA163" s="61">
        <f t="shared" si="88"/>
        <v>0.49</v>
      </c>
      <c r="BB163" s="61">
        <f t="shared" si="89"/>
        <v>0.49</v>
      </c>
      <c r="BC163" s="61">
        <f t="shared" si="90"/>
        <v>0.49</v>
      </c>
      <c r="BD163" s="61">
        <f t="shared" si="91"/>
        <v>0.49</v>
      </c>
      <c r="BG163" s="58">
        <v>0.17</v>
      </c>
      <c r="BH163" s="58">
        <v>0.17</v>
      </c>
      <c r="BI163" s="58">
        <v>0.17</v>
      </c>
      <c r="BJ163" s="58">
        <v>0.17</v>
      </c>
      <c r="BL163" s="5"/>
      <c r="BM163" s="61">
        <v>0.32</v>
      </c>
      <c r="BN163" s="61">
        <v>0.32</v>
      </c>
      <c r="BO163" s="61">
        <v>0.32</v>
      </c>
      <c r="BP163" s="61">
        <v>0.32</v>
      </c>
      <c r="BQ163" s="5"/>
      <c r="BR163" s="5"/>
      <c r="BS163" s="5"/>
      <c r="BT163" s="5"/>
    </row>
    <row r="164" spans="3:72" x14ac:dyDescent="0.2">
      <c r="C164" s="5">
        <v>161</v>
      </c>
      <c r="D164" s="5">
        <f t="shared" si="118"/>
        <v>1329</v>
      </c>
      <c r="E164" s="5">
        <f t="shared" si="119"/>
        <v>363</v>
      </c>
      <c r="F164" s="5">
        <f t="shared" si="120"/>
        <v>162</v>
      </c>
      <c r="G164" s="5">
        <f t="shared" si="121"/>
        <v>165</v>
      </c>
      <c r="H164" s="5">
        <f t="shared" si="122"/>
        <v>0</v>
      </c>
      <c r="I164" s="5">
        <f t="shared" si="123"/>
        <v>0</v>
      </c>
      <c r="J164" s="5">
        <f t="shared" si="124"/>
        <v>0</v>
      </c>
      <c r="K164" s="5">
        <f t="shared" si="125"/>
        <v>0</v>
      </c>
      <c r="L164" s="5">
        <f t="shared" si="126"/>
        <v>0</v>
      </c>
      <c r="M164" s="5">
        <f t="shared" si="127"/>
        <v>0</v>
      </c>
      <c r="N164" s="5">
        <f t="shared" si="128"/>
        <v>0</v>
      </c>
      <c r="O164" s="5">
        <f t="shared" si="129"/>
        <v>0</v>
      </c>
      <c r="P164" s="5">
        <f t="shared" si="130"/>
        <v>0</v>
      </c>
      <c r="Q164" s="5">
        <f t="shared" si="131"/>
        <v>0</v>
      </c>
      <c r="T164" s="5">
        <f t="shared" si="132"/>
        <v>1162</v>
      </c>
      <c r="U164" s="5">
        <f t="shared" si="92"/>
        <v>386</v>
      </c>
      <c r="V164" s="5">
        <f t="shared" si="93"/>
        <v>139</v>
      </c>
      <c r="W164" s="5">
        <f t="shared" si="94"/>
        <v>141</v>
      </c>
      <c r="X164" s="5">
        <f t="shared" si="95"/>
        <v>0</v>
      </c>
      <c r="Y164" s="5">
        <f t="shared" si="96"/>
        <v>0</v>
      </c>
      <c r="Z164" s="5">
        <f t="shared" si="97"/>
        <v>0</v>
      </c>
      <c r="AA164" s="5">
        <f t="shared" si="98"/>
        <v>0</v>
      </c>
      <c r="AB164" s="5">
        <f t="shared" si="99"/>
        <v>0</v>
      </c>
      <c r="AC164" s="5">
        <f t="shared" si="100"/>
        <v>0</v>
      </c>
      <c r="AD164" s="5">
        <f t="shared" si="101"/>
        <v>0</v>
      </c>
      <c r="AE164" s="5">
        <f t="shared" si="102"/>
        <v>0</v>
      </c>
      <c r="AF164" s="5">
        <f t="shared" si="103"/>
        <v>0</v>
      </c>
      <c r="AG164" s="5">
        <f t="shared" si="104"/>
        <v>0</v>
      </c>
      <c r="AJ164" s="5">
        <f t="shared" si="133"/>
        <v>1066</v>
      </c>
      <c r="AK164" s="5">
        <f t="shared" si="105"/>
        <v>404</v>
      </c>
      <c r="AL164" s="5">
        <f t="shared" si="106"/>
        <v>119</v>
      </c>
      <c r="AM164" s="5">
        <f t="shared" si="107"/>
        <v>115</v>
      </c>
      <c r="AN164" s="5">
        <f t="shared" si="108"/>
        <v>0</v>
      </c>
      <c r="AO164" s="5">
        <f t="shared" si="109"/>
        <v>0</v>
      </c>
      <c r="AP164" s="5">
        <f t="shared" si="110"/>
        <v>0</v>
      </c>
      <c r="AQ164" s="5">
        <f t="shared" si="111"/>
        <v>0</v>
      </c>
      <c r="AR164" s="5">
        <f t="shared" si="112"/>
        <v>0</v>
      </c>
      <c r="AS164" s="5">
        <f t="shared" si="113"/>
        <v>0</v>
      </c>
      <c r="AT164" s="5">
        <f t="shared" si="114"/>
        <v>0</v>
      </c>
      <c r="AU164" s="5">
        <f t="shared" si="115"/>
        <v>0</v>
      </c>
      <c r="AV164" s="5">
        <f t="shared" si="116"/>
        <v>0</v>
      </c>
      <c r="AW164" s="5">
        <f t="shared" si="117"/>
        <v>0</v>
      </c>
      <c r="AZ164" s="58">
        <v>161</v>
      </c>
      <c r="BA164" s="61">
        <f t="shared" si="88"/>
        <v>0.49</v>
      </c>
      <c r="BB164" s="61">
        <f t="shared" si="89"/>
        <v>0.49</v>
      </c>
      <c r="BC164" s="61">
        <f t="shared" si="90"/>
        <v>0.49</v>
      </c>
      <c r="BD164" s="61">
        <f t="shared" si="91"/>
        <v>0.49</v>
      </c>
      <c r="BG164" s="58">
        <v>0.17</v>
      </c>
      <c r="BH164" s="58">
        <v>0.17</v>
      </c>
      <c r="BI164" s="58">
        <v>0.17</v>
      </c>
      <c r="BJ164" s="58">
        <v>0.17</v>
      </c>
      <c r="BL164" s="5"/>
      <c r="BM164" s="61">
        <v>0.32</v>
      </c>
      <c r="BN164" s="61">
        <v>0.32</v>
      </c>
      <c r="BO164" s="61">
        <v>0.32</v>
      </c>
      <c r="BP164" s="61">
        <v>0.32</v>
      </c>
      <c r="BQ164" s="5"/>
      <c r="BR164" s="5"/>
      <c r="BS164" s="5"/>
      <c r="BT164" s="5"/>
    </row>
    <row r="165" spans="3:72" x14ac:dyDescent="0.2">
      <c r="C165" s="5">
        <v>162</v>
      </c>
      <c r="D165" s="5">
        <f t="shared" si="118"/>
        <v>1329</v>
      </c>
      <c r="E165" s="5">
        <f t="shared" si="119"/>
        <v>363</v>
      </c>
      <c r="F165" s="5">
        <f t="shared" si="120"/>
        <v>162</v>
      </c>
      <c r="G165" s="5">
        <f t="shared" si="121"/>
        <v>165</v>
      </c>
      <c r="H165" s="5">
        <f t="shared" si="122"/>
        <v>0</v>
      </c>
      <c r="I165" s="5">
        <f t="shared" si="123"/>
        <v>0</v>
      </c>
      <c r="J165" s="5">
        <f t="shared" si="124"/>
        <v>0</v>
      </c>
      <c r="K165" s="5">
        <f t="shared" si="125"/>
        <v>0</v>
      </c>
      <c r="L165" s="5">
        <f t="shared" si="126"/>
        <v>0</v>
      </c>
      <c r="M165" s="5">
        <f t="shared" si="127"/>
        <v>0</v>
      </c>
      <c r="N165" s="5">
        <f t="shared" si="128"/>
        <v>0</v>
      </c>
      <c r="O165" s="5">
        <f t="shared" si="129"/>
        <v>0</v>
      </c>
      <c r="P165" s="5">
        <f t="shared" si="130"/>
        <v>0</v>
      </c>
      <c r="Q165" s="5">
        <f t="shared" si="131"/>
        <v>0</v>
      </c>
      <c r="T165" s="5">
        <f t="shared" si="132"/>
        <v>1162</v>
      </c>
      <c r="U165" s="5">
        <f t="shared" si="92"/>
        <v>386</v>
      </c>
      <c r="V165" s="5">
        <f t="shared" si="93"/>
        <v>139</v>
      </c>
      <c r="W165" s="5">
        <f t="shared" si="94"/>
        <v>141</v>
      </c>
      <c r="X165" s="5">
        <f t="shared" si="95"/>
        <v>0</v>
      </c>
      <c r="Y165" s="5">
        <f t="shared" si="96"/>
        <v>0</v>
      </c>
      <c r="Z165" s="5">
        <f t="shared" si="97"/>
        <v>0</v>
      </c>
      <c r="AA165" s="5">
        <f t="shared" si="98"/>
        <v>0</v>
      </c>
      <c r="AB165" s="5">
        <f t="shared" si="99"/>
        <v>0</v>
      </c>
      <c r="AC165" s="5">
        <f t="shared" si="100"/>
        <v>0</v>
      </c>
      <c r="AD165" s="5">
        <f t="shared" si="101"/>
        <v>0</v>
      </c>
      <c r="AE165" s="5">
        <f t="shared" si="102"/>
        <v>0</v>
      </c>
      <c r="AF165" s="5">
        <f t="shared" si="103"/>
        <v>0</v>
      </c>
      <c r="AG165" s="5">
        <f t="shared" si="104"/>
        <v>0</v>
      </c>
      <c r="AJ165" s="5">
        <f t="shared" si="133"/>
        <v>1066</v>
      </c>
      <c r="AK165" s="5">
        <f t="shared" si="105"/>
        <v>404</v>
      </c>
      <c r="AL165" s="5">
        <f t="shared" si="106"/>
        <v>119</v>
      </c>
      <c r="AM165" s="5">
        <f t="shared" si="107"/>
        <v>115</v>
      </c>
      <c r="AN165" s="5">
        <f t="shared" si="108"/>
        <v>0</v>
      </c>
      <c r="AO165" s="5">
        <f t="shared" si="109"/>
        <v>0</v>
      </c>
      <c r="AP165" s="5">
        <f t="shared" si="110"/>
        <v>0</v>
      </c>
      <c r="AQ165" s="5">
        <f t="shared" si="111"/>
        <v>0</v>
      </c>
      <c r="AR165" s="5">
        <f t="shared" si="112"/>
        <v>0</v>
      </c>
      <c r="AS165" s="5">
        <f t="shared" si="113"/>
        <v>0</v>
      </c>
      <c r="AT165" s="5">
        <f t="shared" si="114"/>
        <v>0</v>
      </c>
      <c r="AU165" s="5">
        <f t="shared" si="115"/>
        <v>0</v>
      </c>
      <c r="AV165" s="5">
        <f t="shared" si="116"/>
        <v>0</v>
      </c>
      <c r="AW165" s="5">
        <f t="shared" si="117"/>
        <v>0</v>
      </c>
      <c r="AZ165" s="58">
        <v>162</v>
      </c>
      <c r="BA165" s="61">
        <f t="shared" si="88"/>
        <v>0.49</v>
      </c>
      <c r="BB165" s="61">
        <f t="shared" si="89"/>
        <v>0.49</v>
      </c>
      <c r="BC165" s="61">
        <f t="shared" si="90"/>
        <v>0.49</v>
      </c>
      <c r="BD165" s="61">
        <f t="shared" si="91"/>
        <v>0.49</v>
      </c>
      <c r="BG165" s="58">
        <v>0.17</v>
      </c>
      <c r="BH165" s="58">
        <v>0.17</v>
      </c>
      <c r="BI165" s="58">
        <v>0.17</v>
      </c>
      <c r="BJ165" s="58">
        <v>0.17</v>
      </c>
      <c r="BL165" s="5"/>
      <c r="BM165" s="61">
        <v>0.32</v>
      </c>
      <c r="BN165" s="61">
        <v>0.32</v>
      </c>
      <c r="BO165" s="61">
        <v>0.32</v>
      </c>
      <c r="BP165" s="61">
        <v>0.32</v>
      </c>
      <c r="BQ165" s="5"/>
      <c r="BR165" s="5"/>
      <c r="BS165" s="5"/>
      <c r="BT165" s="5"/>
    </row>
    <row r="166" spans="3:72" x14ac:dyDescent="0.2">
      <c r="C166" s="5">
        <v>163</v>
      </c>
      <c r="D166" s="5">
        <f t="shared" si="118"/>
        <v>1329</v>
      </c>
      <c r="E166" s="5">
        <f t="shared" si="119"/>
        <v>363</v>
      </c>
      <c r="F166" s="5">
        <f t="shared" si="120"/>
        <v>162</v>
      </c>
      <c r="G166" s="5">
        <f t="shared" si="121"/>
        <v>165</v>
      </c>
      <c r="H166" s="5">
        <f t="shared" si="122"/>
        <v>0</v>
      </c>
      <c r="I166" s="5">
        <f t="shared" si="123"/>
        <v>0</v>
      </c>
      <c r="J166" s="5">
        <f t="shared" si="124"/>
        <v>0</v>
      </c>
      <c r="K166" s="5">
        <f t="shared" si="125"/>
        <v>0</v>
      </c>
      <c r="L166" s="5">
        <f t="shared" si="126"/>
        <v>0</v>
      </c>
      <c r="M166" s="5">
        <f t="shared" si="127"/>
        <v>0</v>
      </c>
      <c r="N166" s="5">
        <f t="shared" si="128"/>
        <v>0</v>
      </c>
      <c r="O166" s="5">
        <f t="shared" si="129"/>
        <v>0</v>
      </c>
      <c r="P166" s="5">
        <f t="shared" si="130"/>
        <v>0</v>
      </c>
      <c r="Q166" s="5">
        <f t="shared" si="131"/>
        <v>0</v>
      </c>
      <c r="T166" s="5">
        <f t="shared" si="132"/>
        <v>1162</v>
      </c>
      <c r="U166" s="5">
        <f t="shared" si="92"/>
        <v>386</v>
      </c>
      <c r="V166" s="5">
        <f t="shared" si="93"/>
        <v>139</v>
      </c>
      <c r="W166" s="5">
        <f t="shared" si="94"/>
        <v>141</v>
      </c>
      <c r="X166" s="5">
        <f t="shared" si="95"/>
        <v>0</v>
      </c>
      <c r="Y166" s="5">
        <f t="shared" si="96"/>
        <v>0</v>
      </c>
      <c r="Z166" s="5">
        <f t="shared" si="97"/>
        <v>0</v>
      </c>
      <c r="AA166" s="5">
        <f t="shared" si="98"/>
        <v>0</v>
      </c>
      <c r="AB166" s="5">
        <f t="shared" si="99"/>
        <v>0</v>
      </c>
      <c r="AC166" s="5">
        <f t="shared" si="100"/>
        <v>0</v>
      </c>
      <c r="AD166" s="5">
        <f t="shared" si="101"/>
        <v>0</v>
      </c>
      <c r="AE166" s="5">
        <f t="shared" si="102"/>
        <v>0</v>
      </c>
      <c r="AF166" s="5">
        <f t="shared" si="103"/>
        <v>0</v>
      </c>
      <c r="AG166" s="5">
        <f t="shared" si="104"/>
        <v>0</v>
      </c>
      <c r="AJ166" s="5">
        <f t="shared" si="133"/>
        <v>1066</v>
      </c>
      <c r="AK166" s="5">
        <f t="shared" si="105"/>
        <v>404</v>
      </c>
      <c r="AL166" s="5">
        <f t="shared" si="106"/>
        <v>119</v>
      </c>
      <c r="AM166" s="5">
        <f t="shared" si="107"/>
        <v>115</v>
      </c>
      <c r="AN166" s="5">
        <f t="shared" si="108"/>
        <v>0</v>
      </c>
      <c r="AO166" s="5">
        <f t="shared" si="109"/>
        <v>0</v>
      </c>
      <c r="AP166" s="5">
        <f t="shared" si="110"/>
        <v>0</v>
      </c>
      <c r="AQ166" s="5">
        <f t="shared" si="111"/>
        <v>0</v>
      </c>
      <c r="AR166" s="5">
        <f t="shared" si="112"/>
        <v>0</v>
      </c>
      <c r="AS166" s="5">
        <f t="shared" si="113"/>
        <v>0</v>
      </c>
      <c r="AT166" s="5">
        <f t="shared" si="114"/>
        <v>0</v>
      </c>
      <c r="AU166" s="5">
        <f t="shared" si="115"/>
        <v>0</v>
      </c>
      <c r="AV166" s="5">
        <f t="shared" si="116"/>
        <v>0</v>
      </c>
      <c r="AW166" s="5">
        <f t="shared" si="117"/>
        <v>0</v>
      </c>
      <c r="AZ166" s="58">
        <v>163</v>
      </c>
      <c r="BA166" s="61">
        <f t="shared" si="88"/>
        <v>0.49</v>
      </c>
      <c r="BB166" s="61">
        <f t="shared" si="89"/>
        <v>0.49</v>
      </c>
      <c r="BC166" s="61">
        <f t="shared" si="90"/>
        <v>0.49</v>
      </c>
      <c r="BD166" s="61">
        <f t="shared" si="91"/>
        <v>0.49</v>
      </c>
      <c r="BG166" s="58">
        <v>0.17</v>
      </c>
      <c r="BH166" s="58">
        <v>0.17</v>
      </c>
      <c r="BI166" s="58">
        <v>0.17</v>
      </c>
      <c r="BJ166" s="58">
        <v>0.17</v>
      </c>
      <c r="BL166" s="5"/>
      <c r="BM166" s="61">
        <v>0.32</v>
      </c>
      <c r="BN166" s="61">
        <v>0.32</v>
      </c>
      <c r="BO166" s="61">
        <v>0.32</v>
      </c>
      <c r="BP166" s="61">
        <v>0.32</v>
      </c>
      <c r="BQ166" s="5"/>
      <c r="BR166" s="5"/>
      <c r="BS166" s="5"/>
      <c r="BT166" s="5"/>
    </row>
    <row r="167" spans="3:72" x14ac:dyDescent="0.2">
      <c r="C167" s="5">
        <v>164</v>
      </c>
      <c r="D167" s="5">
        <f t="shared" si="118"/>
        <v>1329</v>
      </c>
      <c r="E167" s="5">
        <f t="shared" si="119"/>
        <v>363</v>
      </c>
      <c r="F167" s="5">
        <f t="shared" si="120"/>
        <v>162</v>
      </c>
      <c r="G167" s="5">
        <f t="shared" si="121"/>
        <v>165</v>
      </c>
      <c r="H167" s="5">
        <f t="shared" si="122"/>
        <v>0</v>
      </c>
      <c r="I167" s="5">
        <f t="shared" si="123"/>
        <v>0</v>
      </c>
      <c r="J167" s="5">
        <f t="shared" si="124"/>
        <v>0</v>
      </c>
      <c r="K167" s="5">
        <f t="shared" si="125"/>
        <v>0</v>
      </c>
      <c r="L167" s="5">
        <f t="shared" si="126"/>
        <v>0</v>
      </c>
      <c r="M167" s="5">
        <f t="shared" si="127"/>
        <v>0</v>
      </c>
      <c r="N167" s="5">
        <f t="shared" si="128"/>
        <v>0</v>
      </c>
      <c r="O167" s="5">
        <f t="shared" si="129"/>
        <v>0</v>
      </c>
      <c r="P167" s="5">
        <f t="shared" si="130"/>
        <v>0</v>
      </c>
      <c r="Q167" s="5">
        <f t="shared" si="131"/>
        <v>0</v>
      </c>
      <c r="T167" s="5">
        <f t="shared" si="132"/>
        <v>1162</v>
      </c>
      <c r="U167" s="5">
        <f t="shared" si="92"/>
        <v>386</v>
      </c>
      <c r="V167" s="5">
        <f t="shared" si="93"/>
        <v>139</v>
      </c>
      <c r="W167" s="5">
        <f t="shared" si="94"/>
        <v>141</v>
      </c>
      <c r="X167" s="5">
        <f t="shared" si="95"/>
        <v>0</v>
      </c>
      <c r="Y167" s="5">
        <f t="shared" si="96"/>
        <v>0</v>
      </c>
      <c r="Z167" s="5">
        <f t="shared" si="97"/>
        <v>0</v>
      </c>
      <c r="AA167" s="5">
        <f t="shared" si="98"/>
        <v>0</v>
      </c>
      <c r="AB167" s="5">
        <f t="shared" si="99"/>
        <v>0</v>
      </c>
      <c r="AC167" s="5">
        <f t="shared" si="100"/>
        <v>0</v>
      </c>
      <c r="AD167" s="5">
        <f t="shared" si="101"/>
        <v>0</v>
      </c>
      <c r="AE167" s="5">
        <f t="shared" si="102"/>
        <v>0</v>
      </c>
      <c r="AF167" s="5">
        <f t="shared" si="103"/>
        <v>0</v>
      </c>
      <c r="AG167" s="5">
        <f t="shared" si="104"/>
        <v>0</v>
      </c>
      <c r="AJ167" s="5">
        <f t="shared" si="133"/>
        <v>1066</v>
      </c>
      <c r="AK167" s="5">
        <f t="shared" si="105"/>
        <v>404</v>
      </c>
      <c r="AL167" s="5">
        <f t="shared" si="106"/>
        <v>119</v>
      </c>
      <c r="AM167" s="5">
        <f t="shared" si="107"/>
        <v>115</v>
      </c>
      <c r="AN167" s="5">
        <f t="shared" si="108"/>
        <v>0</v>
      </c>
      <c r="AO167" s="5">
        <f t="shared" si="109"/>
        <v>0</v>
      </c>
      <c r="AP167" s="5">
        <f t="shared" si="110"/>
        <v>0</v>
      </c>
      <c r="AQ167" s="5">
        <f t="shared" si="111"/>
        <v>0</v>
      </c>
      <c r="AR167" s="5">
        <f t="shared" si="112"/>
        <v>0</v>
      </c>
      <c r="AS167" s="5">
        <f t="shared" si="113"/>
        <v>0</v>
      </c>
      <c r="AT167" s="5">
        <f t="shared" si="114"/>
        <v>0</v>
      </c>
      <c r="AU167" s="5">
        <f t="shared" si="115"/>
        <v>0</v>
      </c>
      <c r="AV167" s="5">
        <f t="shared" si="116"/>
        <v>0</v>
      </c>
      <c r="AW167" s="5">
        <f t="shared" si="117"/>
        <v>0</v>
      </c>
      <c r="AZ167" s="58">
        <v>164</v>
      </c>
      <c r="BA167" s="61">
        <f t="shared" si="88"/>
        <v>0.49</v>
      </c>
      <c r="BB167" s="61">
        <f t="shared" si="89"/>
        <v>0.49</v>
      </c>
      <c r="BC167" s="61">
        <f t="shared" si="90"/>
        <v>0.49</v>
      </c>
      <c r="BD167" s="61">
        <f t="shared" si="91"/>
        <v>0.49</v>
      </c>
      <c r="BG167" s="58">
        <v>0.17</v>
      </c>
      <c r="BH167" s="58">
        <v>0.17</v>
      </c>
      <c r="BI167" s="58">
        <v>0.17</v>
      </c>
      <c r="BJ167" s="58">
        <v>0.17</v>
      </c>
      <c r="BL167" s="5"/>
      <c r="BM167" s="61">
        <v>0.32</v>
      </c>
      <c r="BN167" s="61">
        <v>0.32</v>
      </c>
      <c r="BO167" s="61">
        <v>0.32</v>
      </c>
      <c r="BP167" s="61">
        <v>0.32</v>
      </c>
      <c r="BQ167" s="5"/>
      <c r="BR167" s="5"/>
      <c r="BS167" s="5"/>
      <c r="BT167" s="5"/>
    </row>
    <row r="168" spans="3:72" x14ac:dyDescent="0.2">
      <c r="C168" s="5">
        <v>165</v>
      </c>
      <c r="D168" s="5">
        <f t="shared" si="118"/>
        <v>1329</v>
      </c>
      <c r="E168" s="5">
        <f t="shared" si="119"/>
        <v>363</v>
      </c>
      <c r="F168" s="5">
        <f t="shared" si="120"/>
        <v>162</v>
      </c>
      <c r="G168" s="5">
        <f t="shared" si="121"/>
        <v>165</v>
      </c>
      <c r="H168" s="5">
        <f t="shared" si="122"/>
        <v>0</v>
      </c>
      <c r="I168" s="5">
        <f t="shared" si="123"/>
        <v>0</v>
      </c>
      <c r="J168" s="5">
        <f t="shared" si="124"/>
        <v>0</v>
      </c>
      <c r="K168" s="5">
        <f t="shared" si="125"/>
        <v>0</v>
      </c>
      <c r="L168" s="5">
        <f t="shared" si="126"/>
        <v>0</v>
      </c>
      <c r="M168" s="5">
        <f t="shared" si="127"/>
        <v>0</v>
      </c>
      <c r="N168" s="5">
        <f t="shared" si="128"/>
        <v>0</v>
      </c>
      <c r="O168" s="5">
        <f t="shared" si="129"/>
        <v>0</v>
      </c>
      <c r="P168" s="5">
        <f t="shared" si="130"/>
        <v>0</v>
      </c>
      <c r="Q168" s="5">
        <f t="shared" si="131"/>
        <v>0</v>
      </c>
      <c r="T168" s="5">
        <f t="shared" si="132"/>
        <v>1162</v>
      </c>
      <c r="U168" s="5">
        <f t="shared" si="92"/>
        <v>386</v>
      </c>
      <c r="V168" s="5">
        <f t="shared" si="93"/>
        <v>139</v>
      </c>
      <c r="W168" s="5">
        <f t="shared" si="94"/>
        <v>141</v>
      </c>
      <c r="X168" s="5">
        <f t="shared" si="95"/>
        <v>0</v>
      </c>
      <c r="Y168" s="5">
        <f t="shared" si="96"/>
        <v>0</v>
      </c>
      <c r="Z168" s="5">
        <f t="shared" si="97"/>
        <v>0</v>
      </c>
      <c r="AA168" s="5">
        <f t="shared" si="98"/>
        <v>0</v>
      </c>
      <c r="AB168" s="5">
        <f t="shared" si="99"/>
        <v>0</v>
      </c>
      <c r="AC168" s="5">
        <f t="shared" si="100"/>
        <v>0</v>
      </c>
      <c r="AD168" s="5">
        <f t="shared" si="101"/>
        <v>0</v>
      </c>
      <c r="AE168" s="5">
        <f t="shared" si="102"/>
        <v>0</v>
      </c>
      <c r="AF168" s="5">
        <f t="shared" si="103"/>
        <v>0</v>
      </c>
      <c r="AG168" s="5">
        <f t="shared" si="104"/>
        <v>0</v>
      </c>
      <c r="AJ168" s="5">
        <f t="shared" si="133"/>
        <v>1066</v>
      </c>
      <c r="AK168" s="5">
        <f t="shared" si="105"/>
        <v>404</v>
      </c>
      <c r="AL168" s="5">
        <f t="shared" si="106"/>
        <v>119</v>
      </c>
      <c r="AM168" s="5">
        <f t="shared" si="107"/>
        <v>115</v>
      </c>
      <c r="AN168" s="5">
        <f t="shared" si="108"/>
        <v>0</v>
      </c>
      <c r="AO168" s="5">
        <f t="shared" si="109"/>
        <v>0</v>
      </c>
      <c r="AP168" s="5">
        <f t="shared" si="110"/>
        <v>0</v>
      </c>
      <c r="AQ168" s="5">
        <f t="shared" si="111"/>
        <v>0</v>
      </c>
      <c r="AR168" s="5">
        <f t="shared" si="112"/>
        <v>0</v>
      </c>
      <c r="AS168" s="5">
        <f t="shared" si="113"/>
        <v>0</v>
      </c>
      <c r="AT168" s="5">
        <f t="shared" si="114"/>
        <v>0</v>
      </c>
      <c r="AU168" s="5">
        <f t="shared" si="115"/>
        <v>0</v>
      </c>
      <c r="AV168" s="5">
        <f t="shared" si="116"/>
        <v>0</v>
      </c>
      <c r="AW168" s="5">
        <f t="shared" si="117"/>
        <v>0</v>
      </c>
      <c r="AZ168" s="58">
        <v>165</v>
      </c>
      <c r="BA168" s="61">
        <f t="shared" si="88"/>
        <v>0.49</v>
      </c>
      <c r="BB168" s="61">
        <f t="shared" si="89"/>
        <v>0.49</v>
      </c>
      <c r="BC168" s="61">
        <f t="shared" si="90"/>
        <v>0.49</v>
      </c>
      <c r="BD168" s="61">
        <f t="shared" si="91"/>
        <v>0.49</v>
      </c>
      <c r="BG168" s="58">
        <v>0.17</v>
      </c>
      <c r="BH168" s="58">
        <v>0.17</v>
      </c>
      <c r="BI168" s="58">
        <v>0.17</v>
      </c>
      <c r="BJ168" s="58">
        <v>0.17</v>
      </c>
      <c r="BL168" s="5"/>
      <c r="BM168" s="61">
        <v>0.32</v>
      </c>
      <c r="BN168" s="61">
        <v>0.32</v>
      </c>
      <c r="BO168" s="61">
        <v>0.32</v>
      </c>
      <c r="BP168" s="61">
        <v>0.32</v>
      </c>
      <c r="BQ168" s="5"/>
      <c r="BR168" s="5"/>
      <c r="BS168" s="5"/>
      <c r="BT168" s="5"/>
    </row>
    <row r="169" spans="3:72" x14ac:dyDescent="0.2">
      <c r="C169" s="5">
        <v>166</v>
      </c>
      <c r="D169" s="5">
        <f t="shared" si="118"/>
        <v>1329</v>
      </c>
      <c r="E169" s="5">
        <f t="shared" si="119"/>
        <v>363</v>
      </c>
      <c r="F169" s="5">
        <f t="shared" si="120"/>
        <v>162</v>
      </c>
      <c r="G169" s="5">
        <f t="shared" si="121"/>
        <v>165</v>
      </c>
      <c r="H169" s="5">
        <f t="shared" si="122"/>
        <v>0</v>
      </c>
      <c r="I169" s="5">
        <f t="shared" si="123"/>
        <v>0</v>
      </c>
      <c r="J169" s="5">
        <f t="shared" si="124"/>
        <v>0</v>
      </c>
      <c r="K169" s="5">
        <f t="shared" si="125"/>
        <v>0</v>
      </c>
      <c r="L169" s="5">
        <f t="shared" si="126"/>
        <v>0</v>
      </c>
      <c r="M169" s="5">
        <f t="shared" si="127"/>
        <v>0</v>
      </c>
      <c r="N169" s="5">
        <f t="shared" si="128"/>
        <v>0</v>
      </c>
      <c r="O169" s="5">
        <f t="shared" si="129"/>
        <v>0</v>
      </c>
      <c r="P169" s="5">
        <f t="shared" si="130"/>
        <v>0</v>
      </c>
      <c r="Q169" s="5">
        <f t="shared" si="131"/>
        <v>0</v>
      </c>
      <c r="T169" s="5">
        <f t="shared" si="132"/>
        <v>1162</v>
      </c>
      <c r="U169" s="5">
        <f t="shared" si="92"/>
        <v>386</v>
      </c>
      <c r="V169" s="5">
        <f t="shared" si="93"/>
        <v>139</v>
      </c>
      <c r="W169" s="5">
        <f t="shared" si="94"/>
        <v>141</v>
      </c>
      <c r="X169" s="5">
        <f t="shared" si="95"/>
        <v>0</v>
      </c>
      <c r="Y169" s="5">
        <f t="shared" si="96"/>
        <v>0</v>
      </c>
      <c r="Z169" s="5">
        <f t="shared" si="97"/>
        <v>0</v>
      </c>
      <c r="AA169" s="5">
        <f t="shared" si="98"/>
        <v>0</v>
      </c>
      <c r="AB169" s="5">
        <f t="shared" si="99"/>
        <v>0</v>
      </c>
      <c r="AC169" s="5">
        <f t="shared" si="100"/>
        <v>0</v>
      </c>
      <c r="AD169" s="5">
        <f t="shared" si="101"/>
        <v>0</v>
      </c>
      <c r="AE169" s="5">
        <f t="shared" si="102"/>
        <v>0</v>
      </c>
      <c r="AF169" s="5">
        <f t="shared" si="103"/>
        <v>0</v>
      </c>
      <c r="AG169" s="5">
        <f t="shared" si="104"/>
        <v>0</v>
      </c>
      <c r="AJ169" s="5">
        <f t="shared" si="133"/>
        <v>1066</v>
      </c>
      <c r="AK169" s="5">
        <f t="shared" si="105"/>
        <v>404</v>
      </c>
      <c r="AL169" s="5">
        <f t="shared" si="106"/>
        <v>119</v>
      </c>
      <c r="AM169" s="5">
        <f t="shared" si="107"/>
        <v>115</v>
      </c>
      <c r="AN169" s="5">
        <f t="shared" si="108"/>
        <v>0</v>
      </c>
      <c r="AO169" s="5">
        <f t="shared" si="109"/>
        <v>0</v>
      </c>
      <c r="AP169" s="5">
        <f t="shared" si="110"/>
        <v>0</v>
      </c>
      <c r="AQ169" s="5">
        <f t="shared" si="111"/>
        <v>0</v>
      </c>
      <c r="AR169" s="5">
        <f t="shared" si="112"/>
        <v>0</v>
      </c>
      <c r="AS169" s="5">
        <f t="shared" si="113"/>
        <v>0</v>
      </c>
      <c r="AT169" s="5">
        <f t="shared" si="114"/>
        <v>0</v>
      </c>
      <c r="AU169" s="5">
        <f t="shared" si="115"/>
        <v>0</v>
      </c>
      <c r="AV169" s="5">
        <f t="shared" si="116"/>
        <v>0</v>
      </c>
      <c r="AW169" s="5">
        <f t="shared" si="117"/>
        <v>0</v>
      </c>
      <c r="AZ169" s="58">
        <v>166</v>
      </c>
      <c r="BA169" s="61">
        <f t="shared" si="88"/>
        <v>0.49</v>
      </c>
      <c r="BB169" s="61">
        <f t="shared" si="89"/>
        <v>0.49</v>
      </c>
      <c r="BC169" s="61">
        <f t="shared" si="90"/>
        <v>0.49</v>
      </c>
      <c r="BD169" s="61">
        <f t="shared" si="91"/>
        <v>0.49</v>
      </c>
      <c r="BG169" s="58">
        <v>0.17</v>
      </c>
      <c r="BH169" s="58">
        <v>0.17</v>
      </c>
      <c r="BI169" s="58">
        <v>0.17</v>
      </c>
      <c r="BJ169" s="58">
        <v>0.17</v>
      </c>
      <c r="BL169" s="5"/>
      <c r="BM169" s="61">
        <v>0.32</v>
      </c>
      <c r="BN169" s="61">
        <v>0.32</v>
      </c>
      <c r="BO169" s="61">
        <v>0.32</v>
      </c>
      <c r="BP169" s="61">
        <v>0.32</v>
      </c>
      <c r="BQ169" s="5"/>
      <c r="BR169" s="5"/>
      <c r="BS169" s="5"/>
      <c r="BT169" s="5"/>
    </row>
    <row r="170" spans="3:72" x14ac:dyDescent="0.2">
      <c r="C170" s="5">
        <v>167</v>
      </c>
      <c r="D170" s="5">
        <f t="shared" si="118"/>
        <v>1329</v>
      </c>
      <c r="E170" s="5">
        <f t="shared" si="119"/>
        <v>363</v>
      </c>
      <c r="F170" s="5">
        <f t="shared" si="120"/>
        <v>162</v>
      </c>
      <c r="G170" s="5">
        <f t="shared" si="121"/>
        <v>165</v>
      </c>
      <c r="H170" s="5">
        <f t="shared" si="122"/>
        <v>0</v>
      </c>
      <c r="I170" s="5">
        <f t="shared" si="123"/>
        <v>0</v>
      </c>
      <c r="J170" s="5">
        <f t="shared" si="124"/>
        <v>0</v>
      </c>
      <c r="K170" s="5">
        <f t="shared" si="125"/>
        <v>0</v>
      </c>
      <c r="L170" s="5">
        <f t="shared" si="126"/>
        <v>0</v>
      </c>
      <c r="M170" s="5">
        <f t="shared" si="127"/>
        <v>0</v>
      </c>
      <c r="N170" s="5">
        <f t="shared" si="128"/>
        <v>0</v>
      </c>
      <c r="O170" s="5">
        <f t="shared" si="129"/>
        <v>0</v>
      </c>
      <c r="P170" s="5">
        <f t="shared" si="130"/>
        <v>0</v>
      </c>
      <c r="Q170" s="5">
        <f t="shared" si="131"/>
        <v>0</v>
      </c>
      <c r="T170" s="5">
        <f t="shared" si="132"/>
        <v>1162</v>
      </c>
      <c r="U170" s="5">
        <f t="shared" si="92"/>
        <v>386</v>
      </c>
      <c r="V170" s="5">
        <f t="shared" si="93"/>
        <v>139</v>
      </c>
      <c r="W170" s="5">
        <f t="shared" si="94"/>
        <v>141</v>
      </c>
      <c r="X170" s="5">
        <f t="shared" si="95"/>
        <v>0</v>
      </c>
      <c r="Y170" s="5">
        <f t="shared" si="96"/>
        <v>0</v>
      </c>
      <c r="Z170" s="5">
        <f t="shared" si="97"/>
        <v>0</v>
      </c>
      <c r="AA170" s="5">
        <f t="shared" si="98"/>
        <v>0</v>
      </c>
      <c r="AB170" s="5">
        <f t="shared" si="99"/>
        <v>0</v>
      </c>
      <c r="AC170" s="5">
        <f t="shared" si="100"/>
        <v>0</v>
      </c>
      <c r="AD170" s="5">
        <f t="shared" si="101"/>
        <v>0</v>
      </c>
      <c r="AE170" s="5">
        <f t="shared" si="102"/>
        <v>0</v>
      </c>
      <c r="AF170" s="5">
        <f t="shared" si="103"/>
        <v>0</v>
      </c>
      <c r="AG170" s="5">
        <f t="shared" si="104"/>
        <v>0</v>
      </c>
      <c r="AJ170" s="5">
        <f t="shared" si="133"/>
        <v>1066</v>
      </c>
      <c r="AK170" s="5">
        <f t="shared" si="105"/>
        <v>404</v>
      </c>
      <c r="AL170" s="5">
        <f t="shared" si="106"/>
        <v>119</v>
      </c>
      <c r="AM170" s="5">
        <f t="shared" si="107"/>
        <v>115</v>
      </c>
      <c r="AN170" s="5">
        <f t="shared" si="108"/>
        <v>0</v>
      </c>
      <c r="AO170" s="5">
        <f t="shared" si="109"/>
        <v>0</v>
      </c>
      <c r="AP170" s="5">
        <f t="shared" si="110"/>
        <v>0</v>
      </c>
      <c r="AQ170" s="5">
        <f t="shared" si="111"/>
        <v>0</v>
      </c>
      <c r="AR170" s="5">
        <f t="shared" si="112"/>
        <v>0</v>
      </c>
      <c r="AS170" s="5">
        <f t="shared" si="113"/>
        <v>0</v>
      </c>
      <c r="AT170" s="5">
        <f t="shared" si="114"/>
        <v>0</v>
      </c>
      <c r="AU170" s="5">
        <f t="shared" si="115"/>
        <v>0</v>
      </c>
      <c r="AV170" s="5">
        <f t="shared" si="116"/>
        <v>0</v>
      </c>
      <c r="AW170" s="5">
        <f t="shared" si="117"/>
        <v>0</v>
      </c>
      <c r="AZ170" s="58">
        <v>167</v>
      </c>
      <c r="BA170" s="61">
        <f t="shared" si="88"/>
        <v>0.49</v>
      </c>
      <c r="BB170" s="61">
        <f t="shared" si="89"/>
        <v>0.49</v>
      </c>
      <c r="BC170" s="61">
        <f t="shared" si="90"/>
        <v>0.49</v>
      </c>
      <c r="BD170" s="61">
        <f t="shared" si="91"/>
        <v>0.49</v>
      </c>
      <c r="BG170" s="58">
        <v>0.17</v>
      </c>
      <c r="BH170" s="58">
        <v>0.17</v>
      </c>
      <c r="BI170" s="58">
        <v>0.17</v>
      </c>
      <c r="BJ170" s="58">
        <v>0.17</v>
      </c>
      <c r="BL170" s="5"/>
      <c r="BM170" s="61">
        <v>0.32</v>
      </c>
      <c r="BN170" s="61">
        <v>0.32</v>
      </c>
      <c r="BO170" s="61">
        <v>0.32</v>
      </c>
      <c r="BP170" s="61">
        <v>0.32</v>
      </c>
      <c r="BQ170" s="5"/>
      <c r="BR170" s="5"/>
      <c r="BS170" s="5"/>
      <c r="BT170" s="5"/>
    </row>
    <row r="171" spans="3:72" x14ac:dyDescent="0.2">
      <c r="C171" s="5">
        <v>168</v>
      </c>
      <c r="D171" s="5">
        <f t="shared" si="118"/>
        <v>1329</v>
      </c>
      <c r="E171" s="5">
        <f t="shared" si="119"/>
        <v>363</v>
      </c>
      <c r="F171" s="5">
        <f t="shared" si="120"/>
        <v>162</v>
      </c>
      <c r="G171" s="5">
        <f t="shared" si="121"/>
        <v>165</v>
      </c>
      <c r="H171" s="5">
        <f t="shared" si="122"/>
        <v>0</v>
      </c>
      <c r="I171" s="5">
        <f t="shared" si="123"/>
        <v>0</v>
      </c>
      <c r="J171" s="5">
        <f t="shared" si="124"/>
        <v>0</v>
      </c>
      <c r="K171" s="5">
        <f t="shared" si="125"/>
        <v>0</v>
      </c>
      <c r="L171" s="5">
        <f t="shared" si="126"/>
        <v>0</v>
      </c>
      <c r="M171" s="5">
        <f t="shared" si="127"/>
        <v>0</v>
      </c>
      <c r="N171" s="5">
        <f t="shared" si="128"/>
        <v>0</v>
      </c>
      <c r="O171" s="5">
        <f t="shared" si="129"/>
        <v>0</v>
      </c>
      <c r="P171" s="5">
        <f t="shared" si="130"/>
        <v>0</v>
      </c>
      <c r="Q171" s="5">
        <f t="shared" si="131"/>
        <v>0</v>
      </c>
      <c r="T171" s="5">
        <f t="shared" si="132"/>
        <v>1162</v>
      </c>
      <c r="U171" s="5">
        <f t="shared" si="92"/>
        <v>386</v>
      </c>
      <c r="V171" s="5">
        <f t="shared" si="93"/>
        <v>139</v>
      </c>
      <c r="W171" s="5">
        <f t="shared" si="94"/>
        <v>141</v>
      </c>
      <c r="X171" s="5">
        <f t="shared" si="95"/>
        <v>0</v>
      </c>
      <c r="Y171" s="5">
        <f t="shared" si="96"/>
        <v>0</v>
      </c>
      <c r="Z171" s="5">
        <f t="shared" si="97"/>
        <v>0</v>
      </c>
      <c r="AA171" s="5">
        <f t="shared" si="98"/>
        <v>0</v>
      </c>
      <c r="AB171" s="5">
        <f t="shared" si="99"/>
        <v>0</v>
      </c>
      <c r="AC171" s="5">
        <f t="shared" si="100"/>
        <v>0</v>
      </c>
      <c r="AD171" s="5">
        <f t="shared" si="101"/>
        <v>0</v>
      </c>
      <c r="AE171" s="5">
        <f t="shared" si="102"/>
        <v>0</v>
      </c>
      <c r="AF171" s="5">
        <f t="shared" si="103"/>
        <v>0</v>
      </c>
      <c r="AG171" s="5">
        <f t="shared" si="104"/>
        <v>0</v>
      </c>
      <c r="AJ171" s="5">
        <f t="shared" si="133"/>
        <v>1066</v>
      </c>
      <c r="AK171" s="5">
        <f t="shared" si="105"/>
        <v>404</v>
      </c>
      <c r="AL171" s="5">
        <f t="shared" si="106"/>
        <v>119</v>
      </c>
      <c r="AM171" s="5">
        <f t="shared" si="107"/>
        <v>115</v>
      </c>
      <c r="AN171" s="5">
        <f t="shared" si="108"/>
        <v>0</v>
      </c>
      <c r="AO171" s="5">
        <f t="shared" si="109"/>
        <v>0</v>
      </c>
      <c r="AP171" s="5">
        <f t="shared" si="110"/>
        <v>0</v>
      </c>
      <c r="AQ171" s="5">
        <f t="shared" si="111"/>
        <v>0</v>
      </c>
      <c r="AR171" s="5">
        <f t="shared" si="112"/>
        <v>0</v>
      </c>
      <c r="AS171" s="5">
        <f t="shared" si="113"/>
        <v>0</v>
      </c>
      <c r="AT171" s="5">
        <f t="shared" si="114"/>
        <v>0</v>
      </c>
      <c r="AU171" s="5">
        <f t="shared" si="115"/>
        <v>0</v>
      </c>
      <c r="AV171" s="5">
        <f t="shared" si="116"/>
        <v>0</v>
      </c>
      <c r="AW171" s="5">
        <f t="shared" si="117"/>
        <v>0</v>
      </c>
      <c r="AZ171" s="58">
        <v>168</v>
      </c>
      <c r="BA171" s="61">
        <f t="shared" si="88"/>
        <v>0.49</v>
      </c>
      <c r="BB171" s="61">
        <f t="shared" si="89"/>
        <v>0.49</v>
      </c>
      <c r="BC171" s="61">
        <f t="shared" si="90"/>
        <v>0.49</v>
      </c>
      <c r="BD171" s="61">
        <f t="shared" si="91"/>
        <v>0.49</v>
      </c>
      <c r="BG171" s="58">
        <v>0.17</v>
      </c>
      <c r="BH171" s="58">
        <v>0.17</v>
      </c>
      <c r="BI171" s="58">
        <v>0.17</v>
      </c>
      <c r="BJ171" s="58">
        <v>0.17</v>
      </c>
      <c r="BL171" s="5"/>
      <c r="BM171" s="61">
        <v>0.32</v>
      </c>
      <c r="BN171" s="61">
        <v>0.32</v>
      </c>
      <c r="BO171" s="61">
        <v>0.32</v>
      </c>
      <c r="BP171" s="61">
        <v>0.32</v>
      </c>
      <c r="BQ171" s="5"/>
      <c r="BR171" s="5"/>
      <c r="BS171" s="5"/>
      <c r="BT171" s="5"/>
    </row>
    <row r="172" spans="3:72" x14ac:dyDescent="0.2">
      <c r="C172" s="5">
        <v>169</v>
      </c>
      <c r="D172" s="5">
        <f t="shared" si="118"/>
        <v>1329</v>
      </c>
      <c r="E172" s="5">
        <f t="shared" si="119"/>
        <v>363</v>
      </c>
      <c r="F172" s="5">
        <f t="shared" si="120"/>
        <v>162</v>
      </c>
      <c r="G172" s="5">
        <f t="shared" si="121"/>
        <v>165</v>
      </c>
      <c r="H172" s="5">
        <f t="shared" si="122"/>
        <v>0</v>
      </c>
      <c r="I172" s="5">
        <f t="shared" si="123"/>
        <v>0</v>
      </c>
      <c r="J172" s="5">
        <f t="shared" si="124"/>
        <v>0</v>
      </c>
      <c r="K172" s="5">
        <f t="shared" si="125"/>
        <v>0</v>
      </c>
      <c r="L172" s="5">
        <f t="shared" si="126"/>
        <v>0</v>
      </c>
      <c r="M172" s="5">
        <f t="shared" si="127"/>
        <v>0</v>
      </c>
      <c r="N172" s="5">
        <f t="shared" si="128"/>
        <v>0</v>
      </c>
      <c r="O172" s="5">
        <f t="shared" si="129"/>
        <v>0</v>
      </c>
      <c r="P172" s="5">
        <f t="shared" si="130"/>
        <v>0</v>
      </c>
      <c r="Q172" s="5">
        <f t="shared" si="131"/>
        <v>0</v>
      </c>
      <c r="T172" s="5">
        <f t="shared" si="132"/>
        <v>1162</v>
      </c>
      <c r="U172" s="5">
        <f t="shared" si="92"/>
        <v>386</v>
      </c>
      <c r="V172" s="5">
        <f t="shared" si="93"/>
        <v>139</v>
      </c>
      <c r="W172" s="5">
        <f t="shared" si="94"/>
        <v>141</v>
      </c>
      <c r="X172" s="5">
        <f t="shared" si="95"/>
        <v>0</v>
      </c>
      <c r="Y172" s="5">
        <f t="shared" si="96"/>
        <v>0</v>
      </c>
      <c r="Z172" s="5">
        <f t="shared" si="97"/>
        <v>0</v>
      </c>
      <c r="AA172" s="5">
        <f t="shared" si="98"/>
        <v>0</v>
      </c>
      <c r="AB172" s="5">
        <f t="shared" si="99"/>
        <v>0</v>
      </c>
      <c r="AC172" s="5">
        <f t="shared" si="100"/>
        <v>0</v>
      </c>
      <c r="AD172" s="5">
        <f t="shared" si="101"/>
        <v>0</v>
      </c>
      <c r="AE172" s="5">
        <f t="shared" si="102"/>
        <v>0</v>
      </c>
      <c r="AF172" s="5">
        <f t="shared" si="103"/>
        <v>0</v>
      </c>
      <c r="AG172" s="5">
        <f t="shared" si="104"/>
        <v>0</v>
      </c>
      <c r="AJ172" s="5">
        <f t="shared" si="133"/>
        <v>1066</v>
      </c>
      <c r="AK172" s="5">
        <f t="shared" si="105"/>
        <v>404</v>
      </c>
      <c r="AL172" s="5">
        <f t="shared" si="106"/>
        <v>119</v>
      </c>
      <c r="AM172" s="5">
        <f t="shared" si="107"/>
        <v>115</v>
      </c>
      <c r="AN172" s="5">
        <f t="shared" si="108"/>
        <v>0</v>
      </c>
      <c r="AO172" s="5">
        <f t="shared" si="109"/>
        <v>0</v>
      </c>
      <c r="AP172" s="5">
        <f t="shared" si="110"/>
        <v>0</v>
      </c>
      <c r="AQ172" s="5">
        <f t="shared" si="111"/>
        <v>0</v>
      </c>
      <c r="AR172" s="5">
        <f t="shared" si="112"/>
        <v>0</v>
      </c>
      <c r="AS172" s="5">
        <f t="shared" si="113"/>
        <v>0</v>
      </c>
      <c r="AT172" s="5">
        <f t="shared" si="114"/>
        <v>0</v>
      </c>
      <c r="AU172" s="5">
        <f t="shared" si="115"/>
        <v>0</v>
      </c>
      <c r="AV172" s="5">
        <f t="shared" si="116"/>
        <v>0</v>
      </c>
      <c r="AW172" s="5">
        <f t="shared" si="117"/>
        <v>0</v>
      </c>
      <c r="AZ172" s="58">
        <v>169</v>
      </c>
      <c r="BA172" s="61">
        <f t="shared" si="88"/>
        <v>0.49</v>
      </c>
      <c r="BB172" s="61">
        <f t="shared" si="89"/>
        <v>0.49</v>
      </c>
      <c r="BC172" s="61">
        <f t="shared" si="90"/>
        <v>0.49</v>
      </c>
      <c r="BD172" s="61">
        <f t="shared" si="91"/>
        <v>0.49</v>
      </c>
      <c r="BG172" s="58">
        <v>0.17</v>
      </c>
      <c r="BH172" s="58">
        <v>0.17</v>
      </c>
      <c r="BI172" s="58">
        <v>0.17</v>
      </c>
      <c r="BJ172" s="58">
        <v>0.17</v>
      </c>
      <c r="BL172" s="5"/>
      <c r="BM172" s="61">
        <v>0.32</v>
      </c>
      <c r="BN172" s="61">
        <v>0.32</v>
      </c>
      <c r="BO172" s="61">
        <v>0.32</v>
      </c>
      <c r="BP172" s="61">
        <v>0.32</v>
      </c>
      <c r="BQ172" s="5"/>
      <c r="BR172" s="5"/>
      <c r="BS172" s="5"/>
      <c r="BT172" s="5"/>
    </row>
    <row r="173" spans="3:72" x14ac:dyDescent="0.2">
      <c r="C173" s="5">
        <v>170</v>
      </c>
      <c r="D173" s="5">
        <f t="shared" si="118"/>
        <v>1329</v>
      </c>
      <c r="E173" s="5">
        <f t="shared" si="119"/>
        <v>363</v>
      </c>
      <c r="F173" s="5">
        <f t="shared" si="120"/>
        <v>162</v>
      </c>
      <c r="G173" s="5">
        <f t="shared" si="121"/>
        <v>165</v>
      </c>
      <c r="H173" s="5">
        <f t="shared" si="122"/>
        <v>0</v>
      </c>
      <c r="I173" s="5">
        <f t="shared" si="123"/>
        <v>0</v>
      </c>
      <c r="J173" s="5">
        <f t="shared" si="124"/>
        <v>0</v>
      </c>
      <c r="K173" s="5">
        <f t="shared" si="125"/>
        <v>0</v>
      </c>
      <c r="L173" s="5">
        <f t="shared" si="126"/>
        <v>0</v>
      </c>
      <c r="M173" s="5">
        <f t="shared" si="127"/>
        <v>0</v>
      </c>
      <c r="N173" s="5">
        <f t="shared" si="128"/>
        <v>0</v>
      </c>
      <c r="O173" s="5">
        <f t="shared" si="129"/>
        <v>0</v>
      </c>
      <c r="P173" s="5">
        <f t="shared" si="130"/>
        <v>0</v>
      </c>
      <c r="Q173" s="5">
        <f t="shared" si="131"/>
        <v>0</v>
      </c>
      <c r="T173" s="5">
        <f t="shared" si="132"/>
        <v>1162</v>
      </c>
      <c r="U173" s="5">
        <f t="shared" si="92"/>
        <v>386</v>
      </c>
      <c r="V173" s="5">
        <f t="shared" si="93"/>
        <v>139</v>
      </c>
      <c r="W173" s="5">
        <f t="shared" si="94"/>
        <v>141</v>
      </c>
      <c r="X173" s="5">
        <f t="shared" si="95"/>
        <v>0</v>
      </c>
      <c r="Y173" s="5">
        <f t="shared" si="96"/>
        <v>0</v>
      </c>
      <c r="Z173" s="5">
        <f t="shared" si="97"/>
        <v>0</v>
      </c>
      <c r="AA173" s="5">
        <f t="shared" si="98"/>
        <v>0</v>
      </c>
      <c r="AB173" s="5">
        <f t="shared" si="99"/>
        <v>0</v>
      </c>
      <c r="AC173" s="5">
        <f t="shared" si="100"/>
        <v>0</v>
      </c>
      <c r="AD173" s="5">
        <f t="shared" si="101"/>
        <v>0</v>
      </c>
      <c r="AE173" s="5">
        <f t="shared" si="102"/>
        <v>0</v>
      </c>
      <c r="AF173" s="5">
        <f t="shared" si="103"/>
        <v>0</v>
      </c>
      <c r="AG173" s="5">
        <f t="shared" si="104"/>
        <v>0</v>
      </c>
      <c r="AJ173" s="5">
        <f t="shared" si="133"/>
        <v>1066</v>
      </c>
      <c r="AK173" s="5">
        <f t="shared" si="105"/>
        <v>404</v>
      </c>
      <c r="AL173" s="5">
        <f t="shared" si="106"/>
        <v>119</v>
      </c>
      <c r="AM173" s="5">
        <f t="shared" si="107"/>
        <v>115</v>
      </c>
      <c r="AN173" s="5">
        <f t="shared" si="108"/>
        <v>0</v>
      </c>
      <c r="AO173" s="5">
        <f t="shared" si="109"/>
        <v>0</v>
      </c>
      <c r="AP173" s="5">
        <f t="shared" si="110"/>
        <v>0</v>
      </c>
      <c r="AQ173" s="5">
        <f t="shared" si="111"/>
        <v>0</v>
      </c>
      <c r="AR173" s="5">
        <f t="shared" si="112"/>
        <v>0</v>
      </c>
      <c r="AS173" s="5">
        <f t="shared" si="113"/>
        <v>0</v>
      </c>
      <c r="AT173" s="5">
        <f t="shared" si="114"/>
        <v>0</v>
      </c>
      <c r="AU173" s="5">
        <f t="shared" si="115"/>
        <v>0</v>
      </c>
      <c r="AV173" s="5">
        <f t="shared" si="116"/>
        <v>0</v>
      </c>
      <c r="AW173" s="5">
        <f t="shared" si="117"/>
        <v>0</v>
      </c>
      <c r="AZ173" s="58">
        <v>170</v>
      </c>
      <c r="BA173" s="61">
        <f t="shared" si="88"/>
        <v>0.49</v>
      </c>
      <c r="BB173" s="61">
        <f t="shared" si="89"/>
        <v>0.49</v>
      </c>
      <c r="BC173" s="61">
        <f t="shared" si="90"/>
        <v>0.49</v>
      </c>
      <c r="BD173" s="61">
        <f t="shared" si="91"/>
        <v>0.49</v>
      </c>
      <c r="BG173" s="58">
        <v>0.17</v>
      </c>
      <c r="BH173" s="58">
        <v>0.17</v>
      </c>
      <c r="BI173" s="58">
        <v>0.17</v>
      </c>
      <c r="BJ173" s="58">
        <v>0.17</v>
      </c>
      <c r="BL173" s="5"/>
      <c r="BM173" s="61">
        <v>0.32</v>
      </c>
      <c r="BN173" s="61">
        <v>0.32</v>
      </c>
      <c r="BO173" s="61">
        <v>0.32</v>
      </c>
      <c r="BP173" s="61">
        <v>0.32</v>
      </c>
      <c r="BQ173" s="5"/>
      <c r="BR173" s="5"/>
      <c r="BS173" s="5"/>
      <c r="BT173" s="5"/>
    </row>
    <row r="174" spans="3:72" x14ac:dyDescent="0.2">
      <c r="C174" s="5">
        <v>171</v>
      </c>
      <c r="D174" s="5">
        <f t="shared" si="118"/>
        <v>1329</v>
      </c>
      <c r="E174" s="5">
        <f t="shared" si="119"/>
        <v>363</v>
      </c>
      <c r="F174" s="5">
        <f t="shared" si="120"/>
        <v>162</v>
      </c>
      <c r="G174" s="5">
        <f t="shared" si="121"/>
        <v>165</v>
      </c>
      <c r="H174" s="5">
        <f t="shared" si="122"/>
        <v>0</v>
      </c>
      <c r="I174" s="5">
        <f t="shared" si="123"/>
        <v>0</v>
      </c>
      <c r="J174" s="5">
        <f t="shared" si="124"/>
        <v>0</v>
      </c>
      <c r="K174" s="5">
        <f t="shared" si="125"/>
        <v>0</v>
      </c>
      <c r="L174" s="5">
        <f t="shared" si="126"/>
        <v>0</v>
      </c>
      <c r="M174" s="5">
        <f t="shared" si="127"/>
        <v>0</v>
      </c>
      <c r="N174" s="5">
        <f t="shared" si="128"/>
        <v>0</v>
      </c>
      <c r="O174" s="5">
        <f t="shared" si="129"/>
        <v>0</v>
      </c>
      <c r="P174" s="5">
        <f t="shared" si="130"/>
        <v>0</v>
      </c>
      <c r="Q174" s="5">
        <f t="shared" si="131"/>
        <v>0</v>
      </c>
      <c r="T174" s="5">
        <f t="shared" si="132"/>
        <v>1162</v>
      </c>
      <c r="U174" s="5">
        <f t="shared" si="92"/>
        <v>386</v>
      </c>
      <c r="V174" s="5">
        <f t="shared" si="93"/>
        <v>139</v>
      </c>
      <c r="W174" s="5">
        <f t="shared" si="94"/>
        <v>141</v>
      </c>
      <c r="X174" s="5">
        <f t="shared" si="95"/>
        <v>0</v>
      </c>
      <c r="Y174" s="5">
        <f t="shared" si="96"/>
        <v>0</v>
      </c>
      <c r="Z174" s="5">
        <f t="shared" si="97"/>
        <v>0</v>
      </c>
      <c r="AA174" s="5">
        <f t="shared" si="98"/>
        <v>0</v>
      </c>
      <c r="AB174" s="5">
        <f t="shared" si="99"/>
        <v>0</v>
      </c>
      <c r="AC174" s="5">
        <f t="shared" si="100"/>
        <v>0</v>
      </c>
      <c r="AD174" s="5">
        <f t="shared" si="101"/>
        <v>0</v>
      </c>
      <c r="AE174" s="5">
        <f t="shared" si="102"/>
        <v>0</v>
      </c>
      <c r="AF174" s="5">
        <f t="shared" si="103"/>
        <v>0</v>
      </c>
      <c r="AG174" s="5">
        <f t="shared" si="104"/>
        <v>0</v>
      </c>
      <c r="AJ174" s="5">
        <f t="shared" si="133"/>
        <v>1066</v>
      </c>
      <c r="AK174" s="5">
        <f t="shared" si="105"/>
        <v>404</v>
      </c>
      <c r="AL174" s="5">
        <f t="shared" si="106"/>
        <v>119</v>
      </c>
      <c r="AM174" s="5">
        <f t="shared" si="107"/>
        <v>115</v>
      </c>
      <c r="AN174" s="5">
        <f t="shared" si="108"/>
        <v>0</v>
      </c>
      <c r="AO174" s="5">
        <f t="shared" si="109"/>
        <v>0</v>
      </c>
      <c r="AP174" s="5">
        <f t="shared" si="110"/>
        <v>0</v>
      </c>
      <c r="AQ174" s="5">
        <f t="shared" si="111"/>
        <v>0</v>
      </c>
      <c r="AR174" s="5">
        <f t="shared" si="112"/>
        <v>0</v>
      </c>
      <c r="AS174" s="5">
        <f t="shared" si="113"/>
        <v>0</v>
      </c>
      <c r="AT174" s="5">
        <f t="shared" si="114"/>
        <v>0</v>
      </c>
      <c r="AU174" s="5">
        <f t="shared" si="115"/>
        <v>0</v>
      </c>
      <c r="AV174" s="5">
        <f t="shared" si="116"/>
        <v>0</v>
      </c>
      <c r="AW174" s="5">
        <f t="shared" si="117"/>
        <v>0</v>
      </c>
      <c r="AZ174" s="58">
        <v>171</v>
      </c>
      <c r="BA174" s="61">
        <f t="shared" si="88"/>
        <v>0.49</v>
      </c>
      <c r="BB174" s="61">
        <f t="shared" si="89"/>
        <v>0.49</v>
      </c>
      <c r="BC174" s="61">
        <f t="shared" si="90"/>
        <v>0.49</v>
      </c>
      <c r="BD174" s="61">
        <f t="shared" si="91"/>
        <v>0.49</v>
      </c>
      <c r="BG174" s="58">
        <v>0.17</v>
      </c>
      <c r="BH174" s="58">
        <v>0.17</v>
      </c>
      <c r="BI174" s="58">
        <v>0.17</v>
      </c>
      <c r="BJ174" s="58">
        <v>0.17</v>
      </c>
      <c r="BL174" s="5"/>
      <c r="BM174" s="61">
        <v>0.32</v>
      </c>
      <c r="BN174" s="61">
        <v>0.32</v>
      </c>
      <c r="BO174" s="61">
        <v>0.32</v>
      </c>
      <c r="BP174" s="61">
        <v>0.32</v>
      </c>
      <c r="BQ174" s="5"/>
      <c r="BR174" s="5"/>
      <c r="BS174" s="5"/>
      <c r="BT174" s="5"/>
    </row>
    <row r="175" spans="3:72" x14ac:dyDescent="0.2">
      <c r="C175" s="5">
        <v>172</v>
      </c>
      <c r="D175" s="5">
        <f t="shared" si="118"/>
        <v>1329</v>
      </c>
      <c r="E175" s="5">
        <f t="shared" si="119"/>
        <v>363</v>
      </c>
      <c r="F175" s="5">
        <f t="shared" si="120"/>
        <v>162</v>
      </c>
      <c r="G175" s="5">
        <f t="shared" si="121"/>
        <v>165</v>
      </c>
      <c r="H175" s="5">
        <f t="shared" si="122"/>
        <v>0</v>
      </c>
      <c r="I175" s="5">
        <f t="shared" si="123"/>
        <v>0</v>
      </c>
      <c r="J175" s="5">
        <f t="shared" si="124"/>
        <v>0</v>
      </c>
      <c r="K175" s="5">
        <f t="shared" si="125"/>
        <v>0</v>
      </c>
      <c r="L175" s="5">
        <f t="shared" si="126"/>
        <v>0</v>
      </c>
      <c r="M175" s="5">
        <f t="shared" si="127"/>
        <v>0</v>
      </c>
      <c r="N175" s="5">
        <f t="shared" si="128"/>
        <v>0</v>
      </c>
      <c r="O175" s="5">
        <f t="shared" si="129"/>
        <v>0</v>
      </c>
      <c r="P175" s="5">
        <f t="shared" si="130"/>
        <v>0</v>
      </c>
      <c r="Q175" s="5">
        <f t="shared" si="131"/>
        <v>0</v>
      </c>
      <c r="T175" s="5">
        <f t="shared" si="132"/>
        <v>1162</v>
      </c>
      <c r="U175" s="5">
        <f t="shared" si="92"/>
        <v>386</v>
      </c>
      <c r="V175" s="5">
        <f t="shared" si="93"/>
        <v>139</v>
      </c>
      <c r="W175" s="5">
        <f t="shared" si="94"/>
        <v>141</v>
      </c>
      <c r="X175" s="5">
        <f t="shared" si="95"/>
        <v>0</v>
      </c>
      <c r="Y175" s="5">
        <f t="shared" si="96"/>
        <v>0</v>
      </c>
      <c r="Z175" s="5">
        <f t="shared" si="97"/>
        <v>0</v>
      </c>
      <c r="AA175" s="5">
        <f t="shared" si="98"/>
        <v>0</v>
      </c>
      <c r="AB175" s="5">
        <f t="shared" si="99"/>
        <v>0</v>
      </c>
      <c r="AC175" s="5">
        <f t="shared" si="100"/>
        <v>0</v>
      </c>
      <c r="AD175" s="5">
        <f t="shared" si="101"/>
        <v>0</v>
      </c>
      <c r="AE175" s="5">
        <f t="shared" si="102"/>
        <v>0</v>
      </c>
      <c r="AF175" s="5">
        <f t="shared" si="103"/>
        <v>0</v>
      </c>
      <c r="AG175" s="5">
        <f t="shared" si="104"/>
        <v>0</v>
      </c>
      <c r="AJ175" s="5">
        <f t="shared" si="133"/>
        <v>1066</v>
      </c>
      <c r="AK175" s="5">
        <f t="shared" si="105"/>
        <v>404</v>
      </c>
      <c r="AL175" s="5">
        <f t="shared" si="106"/>
        <v>119</v>
      </c>
      <c r="AM175" s="5">
        <f t="shared" si="107"/>
        <v>115</v>
      </c>
      <c r="AN175" s="5">
        <f t="shared" si="108"/>
        <v>0</v>
      </c>
      <c r="AO175" s="5">
        <f t="shared" si="109"/>
        <v>0</v>
      </c>
      <c r="AP175" s="5">
        <f t="shared" si="110"/>
        <v>0</v>
      </c>
      <c r="AQ175" s="5">
        <f t="shared" si="111"/>
        <v>0</v>
      </c>
      <c r="AR175" s="5">
        <f t="shared" si="112"/>
        <v>0</v>
      </c>
      <c r="AS175" s="5">
        <f t="shared" si="113"/>
        <v>0</v>
      </c>
      <c r="AT175" s="5">
        <f t="shared" si="114"/>
        <v>0</v>
      </c>
      <c r="AU175" s="5">
        <f t="shared" si="115"/>
        <v>0</v>
      </c>
      <c r="AV175" s="5">
        <f t="shared" si="116"/>
        <v>0</v>
      </c>
      <c r="AW175" s="5">
        <f t="shared" si="117"/>
        <v>0</v>
      </c>
      <c r="AZ175" s="58">
        <v>172</v>
      </c>
      <c r="BA175" s="61">
        <f t="shared" si="88"/>
        <v>0.49</v>
      </c>
      <c r="BB175" s="61">
        <f t="shared" si="89"/>
        <v>0.49</v>
      </c>
      <c r="BC175" s="61">
        <f t="shared" si="90"/>
        <v>0.49</v>
      </c>
      <c r="BD175" s="61">
        <f t="shared" si="91"/>
        <v>0.49</v>
      </c>
      <c r="BG175" s="58">
        <v>0.17</v>
      </c>
      <c r="BH175" s="58">
        <v>0.17</v>
      </c>
      <c r="BI175" s="58">
        <v>0.17</v>
      </c>
      <c r="BJ175" s="58">
        <v>0.17</v>
      </c>
      <c r="BL175" s="5"/>
      <c r="BM175" s="61">
        <v>0.32</v>
      </c>
      <c r="BN175" s="61">
        <v>0.32</v>
      </c>
      <c r="BO175" s="61">
        <v>0.32</v>
      </c>
      <c r="BP175" s="61">
        <v>0.32</v>
      </c>
      <c r="BQ175" s="5"/>
      <c r="BR175" s="5"/>
      <c r="BS175" s="5"/>
      <c r="BT175" s="5"/>
    </row>
    <row r="176" spans="3:72" x14ac:dyDescent="0.2">
      <c r="C176" s="5">
        <v>173</v>
      </c>
      <c r="D176" s="5">
        <f t="shared" si="118"/>
        <v>1329</v>
      </c>
      <c r="E176" s="5">
        <f t="shared" si="119"/>
        <v>363</v>
      </c>
      <c r="F176" s="5">
        <f t="shared" si="120"/>
        <v>162</v>
      </c>
      <c r="G176" s="5">
        <f t="shared" si="121"/>
        <v>165</v>
      </c>
      <c r="H176" s="5">
        <f t="shared" si="122"/>
        <v>0</v>
      </c>
      <c r="I176" s="5">
        <f t="shared" si="123"/>
        <v>0</v>
      </c>
      <c r="J176" s="5">
        <f t="shared" si="124"/>
        <v>0</v>
      </c>
      <c r="K176" s="5">
        <f t="shared" si="125"/>
        <v>0</v>
      </c>
      <c r="L176" s="5">
        <f t="shared" si="126"/>
        <v>0</v>
      </c>
      <c r="M176" s="5">
        <f t="shared" si="127"/>
        <v>0</v>
      </c>
      <c r="N176" s="5">
        <f t="shared" si="128"/>
        <v>0</v>
      </c>
      <c r="O176" s="5">
        <f t="shared" si="129"/>
        <v>0</v>
      </c>
      <c r="P176" s="5">
        <f t="shared" si="130"/>
        <v>0</v>
      </c>
      <c r="Q176" s="5">
        <f t="shared" si="131"/>
        <v>0</v>
      </c>
      <c r="T176" s="5">
        <f t="shared" si="132"/>
        <v>1162</v>
      </c>
      <c r="U176" s="5">
        <f t="shared" si="92"/>
        <v>386</v>
      </c>
      <c r="V176" s="5">
        <f t="shared" si="93"/>
        <v>139</v>
      </c>
      <c r="W176" s="5">
        <f t="shared" si="94"/>
        <v>141</v>
      </c>
      <c r="X176" s="5">
        <f t="shared" si="95"/>
        <v>0</v>
      </c>
      <c r="Y176" s="5">
        <f t="shared" si="96"/>
        <v>0</v>
      </c>
      <c r="Z176" s="5">
        <f t="shared" si="97"/>
        <v>0</v>
      </c>
      <c r="AA176" s="5">
        <f t="shared" si="98"/>
        <v>0</v>
      </c>
      <c r="AB176" s="5">
        <f t="shared" si="99"/>
        <v>0</v>
      </c>
      <c r="AC176" s="5">
        <f t="shared" si="100"/>
        <v>0</v>
      </c>
      <c r="AD176" s="5">
        <f t="shared" si="101"/>
        <v>0</v>
      </c>
      <c r="AE176" s="5">
        <f t="shared" si="102"/>
        <v>0</v>
      </c>
      <c r="AF176" s="5">
        <f t="shared" si="103"/>
        <v>0</v>
      </c>
      <c r="AG176" s="5">
        <f t="shared" si="104"/>
        <v>0</v>
      </c>
      <c r="AJ176" s="5">
        <f t="shared" si="133"/>
        <v>1066</v>
      </c>
      <c r="AK176" s="5">
        <f t="shared" si="105"/>
        <v>404</v>
      </c>
      <c r="AL176" s="5">
        <f t="shared" si="106"/>
        <v>119</v>
      </c>
      <c r="AM176" s="5">
        <f t="shared" si="107"/>
        <v>115</v>
      </c>
      <c r="AN176" s="5">
        <f t="shared" si="108"/>
        <v>0</v>
      </c>
      <c r="AO176" s="5">
        <f t="shared" si="109"/>
        <v>0</v>
      </c>
      <c r="AP176" s="5">
        <f t="shared" si="110"/>
        <v>0</v>
      </c>
      <c r="AQ176" s="5">
        <f t="shared" si="111"/>
        <v>0</v>
      </c>
      <c r="AR176" s="5">
        <f t="shared" si="112"/>
        <v>0</v>
      </c>
      <c r="AS176" s="5">
        <f t="shared" si="113"/>
        <v>0</v>
      </c>
      <c r="AT176" s="5">
        <f t="shared" si="114"/>
        <v>0</v>
      </c>
      <c r="AU176" s="5">
        <f t="shared" si="115"/>
        <v>0</v>
      </c>
      <c r="AV176" s="5">
        <f t="shared" si="116"/>
        <v>0</v>
      </c>
      <c r="AW176" s="5">
        <f t="shared" si="117"/>
        <v>0</v>
      </c>
      <c r="AZ176" s="58">
        <v>173</v>
      </c>
      <c r="BA176" s="61">
        <f t="shared" si="88"/>
        <v>0.49</v>
      </c>
      <c r="BB176" s="61">
        <f t="shared" si="89"/>
        <v>0.49</v>
      </c>
      <c r="BC176" s="61">
        <f t="shared" si="90"/>
        <v>0.49</v>
      </c>
      <c r="BD176" s="61">
        <f t="shared" si="91"/>
        <v>0.49</v>
      </c>
      <c r="BG176" s="58">
        <v>0.17</v>
      </c>
      <c r="BH176" s="58">
        <v>0.17</v>
      </c>
      <c r="BI176" s="58">
        <v>0.17</v>
      </c>
      <c r="BJ176" s="58">
        <v>0.17</v>
      </c>
      <c r="BL176" s="5"/>
      <c r="BM176" s="61">
        <v>0.32</v>
      </c>
      <c r="BN176" s="61">
        <v>0.32</v>
      </c>
      <c r="BO176" s="61">
        <v>0.32</v>
      </c>
      <c r="BP176" s="61">
        <v>0.32</v>
      </c>
      <c r="BQ176" s="5"/>
      <c r="BR176" s="5"/>
      <c r="BS176" s="5"/>
      <c r="BT176" s="5"/>
    </row>
    <row r="177" spans="3:72" x14ac:dyDescent="0.2">
      <c r="C177" s="5">
        <v>174</v>
      </c>
      <c r="D177" s="5">
        <f t="shared" si="118"/>
        <v>1329</v>
      </c>
      <c r="E177" s="5">
        <f t="shared" si="119"/>
        <v>363</v>
      </c>
      <c r="F177" s="5">
        <f t="shared" si="120"/>
        <v>162</v>
      </c>
      <c r="G177" s="5">
        <f t="shared" si="121"/>
        <v>165</v>
      </c>
      <c r="H177" s="5">
        <f t="shared" si="122"/>
        <v>0</v>
      </c>
      <c r="I177" s="5">
        <f t="shared" si="123"/>
        <v>0</v>
      </c>
      <c r="J177" s="5">
        <f t="shared" si="124"/>
        <v>0</v>
      </c>
      <c r="K177" s="5">
        <f t="shared" si="125"/>
        <v>0</v>
      </c>
      <c r="L177" s="5">
        <f t="shared" si="126"/>
        <v>0</v>
      </c>
      <c r="M177" s="5">
        <f t="shared" si="127"/>
        <v>0</v>
      </c>
      <c r="N177" s="5">
        <f t="shared" si="128"/>
        <v>0</v>
      </c>
      <c r="O177" s="5">
        <f t="shared" si="129"/>
        <v>0</v>
      </c>
      <c r="P177" s="5">
        <f t="shared" si="130"/>
        <v>0</v>
      </c>
      <c r="Q177" s="5">
        <f t="shared" si="131"/>
        <v>0</v>
      </c>
      <c r="T177" s="5">
        <f t="shared" si="132"/>
        <v>1162</v>
      </c>
      <c r="U177" s="5">
        <f t="shared" si="92"/>
        <v>386</v>
      </c>
      <c r="V177" s="5">
        <f t="shared" si="93"/>
        <v>139</v>
      </c>
      <c r="W177" s="5">
        <f t="shared" si="94"/>
        <v>141</v>
      </c>
      <c r="X177" s="5">
        <f t="shared" si="95"/>
        <v>0</v>
      </c>
      <c r="Y177" s="5">
        <f t="shared" si="96"/>
        <v>0</v>
      </c>
      <c r="Z177" s="5">
        <f t="shared" si="97"/>
        <v>0</v>
      </c>
      <c r="AA177" s="5">
        <f t="shared" si="98"/>
        <v>0</v>
      </c>
      <c r="AB177" s="5">
        <f t="shared" si="99"/>
        <v>0</v>
      </c>
      <c r="AC177" s="5">
        <f t="shared" si="100"/>
        <v>0</v>
      </c>
      <c r="AD177" s="5">
        <f t="shared" si="101"/>
        <v>0</v>
      </c>
      <c r="AE177" s="5">
        <f t="shared" si="102"/>
        <v>0</v>
      </c>
      <c r="AF177" s="5">
        <f t="shared" si="103"/>
        <v>0</v>
      </c>
      <c r="AG177" s="5">
        <f t="shared" si="104"/>
        <v>0</v>
      </c>
      <c r="AJ177" s="5">
        <f t="shared" si="133"/>
        <v>1066</v>
      </c>
      <c r="AK177" s="5">
        <f t="shared" si="105"/>
        <v>404</v>
      </c>
      <c r="AL177" s="5">
        <f t="shared" si="106"/>
        <v>119</v>
      </c>
      <c r="AM177" s="5">
        <f t="shared" si="107"/>
        <v>115</v>
      </c>
      <c r="AN177" s="5">
        <f t="shared" si="108"/>
        <v>0</v>
      </c>
      <c r="AO177" s="5">
        <f t="shared" si="109"/>
        <v>0</v>
      </c>
      <c r="AP177" s="5">
        <f t="shared" si="110"/>
        <v>0</v>
      </c>
      <c r="AQ177" s="5">
        <f t="shared" si="111"/>
        <v>0</v>
      </c>
      <c r="AR177" s="5">
        <f t="shared" si="112"/>
        <v>0</v>
      </c>
      <c r="AS177" s="5">
        <f t="shared" si="113"/>
        <v>0</v>
      </c>
      <c r="AT177" s="5">
        <f t="shared" si="114"/>
        <v>0</v>
      </c>
      <c r="AU177" s="5">
        <f t="shared" si="115"/>
        <v>0</v>
      </c>
      <c r="AV177" s="5">
        <f t="shared" si="116"/>
        <v>0</v>
      </c>
      <c r="AW177" s="5">
        <f t="shared" si="117"/>
        <v>0</v>
      </c>
      <c r="AZ177" s="58">
        <v>174</v>
      </c>
      <c r="BA177" s="61">
        <f t="shared" si="88"/>
        <v>0.49</v>
      </c>
      <c r="BB177" s="61">
        <f t="shared" si="89"/>
        <v>0.49</v>
      </c>
      <c r="BC177" s="61">
        <f t="shared" si="90"/>
        <v>0.49</v>
      </c>
      <c r="BD177" s="61">
        <f t="shared" si="91"/>
        <v>0.49</v>
      </c>
      <c r="BG177" s="58">
        <v>0.17</v>
      </c>
      <c r="BH177" s="58">
        <v>0.17</v>
      </c>
      <c r="BI177" s="58">
        <v>0.17</v>
      </c>
      <c r="BJ177" s="58">
        <v>0.17</v>
      </c>
      <c r="BL177" s="5"/>
      <c r="BM177" s="61">
        <v>0.32</v>
      </c>
      <c r="BN177" s="61">
        <v>0.32</v>
      </c>
      <c r="BO177" s="61">
        <v>0.32</v>
      </c>
      <c r="BP177" s="61">
        <v>0.32</v>
      </c>
      <c r="BQ177" s="5"/>
      <c r="BR177" s="5"/>
      <c r="BS177" s="5"/>
      <c r="BT177" s="5"/>
    </row>
    <row r="178" spans="3:72" x14ac:dyDescent="0.2">
      <c r="C178" s="5">
        <v>175</v>
      </c>
      <c r="D178" s="5">
        <f t="shared" si="118"/>
        <v>1329</v>
      </c>
      <c r="E178" s="5">
        <f t="shared" si="119"/>
        <v>363</v>
      </c>
      <c r="F178" s="5">
        <f t="shared" si="120"/>
        <v>162</v>
      </c>
      <c r="G178" s="5">
        <f t="shared" si="121"/>
        <v>165</v>
      </c>
      <c r="H178" s="5">
        <f t="shared" si="122"/>
        <v>0</v>
      </c>
      <c r="I178" s="5">
        <f t="shared" si="123"/>
        <v>0</v>
      </c>
      <c r="J178" s="5">
        <f t="shared" si="124"/>
        <v>0</v>
      </c>
      <c r="K178" s="5">
        <f t="shared" si="125"/>
        <v>0</v>
      </c>
      <c r="L178" s="5">
        <f t="shared" si="126"/>
        <v>0</v>
      </c>
      <c r="M178" s="5">
        <f t="shared" si="127"/>
        <v>0</v>
      </c>
      <c r="N178" s="5">
        <f t="shared" si="128"/>
        <v>0</v>
      </c>
      <c r="O178" s="5">
        <f t="shared" si="129"/>
        <v>0</v>
      </c>
      <c r="P178" s="5">
        <f t="shared" si="130"/>
        <v>0</v>
      </c>
      <c r="Q178" s="5">
        <f t="shared" si="131"/>
        <v>0</v>
      </c>
      <c r="T178" s="5">
        <f t="shared" si="132"/>
        <v>1162</v>
      </c>
      <c r="U178" s="5">
        <f t="shared" si="92"/>
        <v>386</v>
      </c>
      <c r="V178" s="5">
        <f t="shared" si="93"/>
        <v>139</v>
      </c>
      <c r="W178" s="5">
        <f t="shared" si="94"/>
        <v>141</v>
      </c>
      <c r="X178" s="5">
        <f t="shared" si="95"/>
        <v>0</v>
      </c>
      <c r="Y178" s="5">
        <f t="shared" si="96"/>
        <v>0</v>
      </c>
      <c r="Z178" s="5">
        <f t="shared" si="97"/>
        <v>0</v>
      </c>
      <c r="AA178" s="5">
        <f t="shared" si="98"/>
        <v>0</v>
      </c>
      <c r="AB178" s="5">
        <f t="shared" si="99"/>
        <v>0</v>
      </c>
      <c r="AC178" s="5">
        <f t="shared" si="100"/>
        <v>0</v>
      </c>
      <c r="AD178" s="5">
        <f t="shared" si="101"/>
        <v>0</v>
      </c>
      <c r="AE178" s="5">
        <f t="shared" si="102"/>
        <v>0</v>
      </c>
      <c r="AF178" s="5">
        <f t="shared" si="103"/>
        <v>0</v>
      </c>
      <c r="AG178" s="5">
        <f t="shared" si="104"/>
        <v>0</v>
      </c>
      <c r="AJ178" s="5">
        <f t="shared" si="133"/>
        <v>1066</v>
      </c>
      <c r="AK178" s="5">
        <f t="shared" si="105"/>
        <v>404</v>
      </c>
      <c r="AL178" s="5">
        <f t="shared" si="106"/>
        <v>119</v>
      </c>
      <c r="AM178" s="5">
        <f t="shared" si="107"/>
        <v>115</v>
      </c>
      <c r="AN178" s="5">
        <f t="shared" si="108"/>
        <v>0</v>
      </c>
      <c r="AO178" s="5">
        <f t="shared" si="109"/>
        <v>0</v>
      </c>
      <c r="AP178" s="5">
        <f t="shared" si="110"/>
        <v>0</v>
      </c>
      <c r="AQ178" s="5">
        <f t="shared" si="111"/>
        <v>0</v>
      </c>
      <c r="AR178" s="5">
        <f t="shared" si="112"/>
        <v>0</v>
      </c>
      <c r="AS178" s="5">
        <f t="shared" si="113"/>
        <v>0</v>
      </c>
      <c r="AT178" s="5">
        <f t="shared" si="114"/>
        <v>0</v>
      </c>
      <c r="AU178" s="5">
        <f t="shared" si="115"/>
        <v>0</v>
      </c>
      <c r="AV178" s="5">
        <f t="shared" si="116"/>
        <v>0</v>
      </c>
      <c r="AW178" s="5">
        <f t="shared" si="117"/>
        <v>0</v>
      </c>
      <c r="AZ178" s="58">
        <v>175</v>
      </c>
      <c r="BA178" s="61">
        <f t="shared" si="88"/>
        <v>0.49</v>
      </c>
      <c r="BB178" s="61">
        <f t="shared" si="89"/>
        <v>0.49</v>
      </c>
      <c r="BC178" s="61">
        <f t="shared" si="90"/>
        <v>0.49</v>
      </c>
      <c r="BD178" s="61">
        <f t="shared" si="91"/>
        <v>0.49</v>
      </c>
      <c r="BG178" s="58">
        <v>0.17</v>
      </c>
      <c r="BH178" s="58">
        <v>0.17</v>
      </c>
      <c r="BI178" s="58">
        <v>0.17</v>
      </c>
      <c r="BJ178" s="58">
        <v>0.17</v>
      </c>
      <c r="BL178" s="5"/>
      <c r="BM178" s="61">
        <v>0.32</v>
      </c>
      <c r="BN178" s="61">
        <v>0.32</v>
      </c>
      <c r="BO178" s="61">
        <v>0.32</v>
      </c>
      <c r="BP178" s="61">
        <v>0.32</v>
      </c>
      <c r="BQ178" s="5"/>
      <c r="BR178" s="5"/>
      <c r="BS178" s="5"/>
      <c r="BT178" s="5"/>
    </row>
    <row r="179" spans="3:72" x14ac:dyDescent="0.2">
      <c r="C179" s="5">
        <v>176</v>
      </c>
      <c r="D179" s="5">
        <f t="shared" si="118"/>
        <v>1329</v>
      </c>
      <c r="E179" s="5">
        <f t="shared" si="119"/>
        <v>363</v>
      </c>
      <c r="F179" s="5">
        <f t="shared" si="120"/>
        <v>162</v>
      </c>
      <c r="G179" s="5">
        <f t="shared" si="121"/>
        <v>165</v>
      </c>
      <c r="H179" s="5">
        <f t="shared" si="122"/>
        <v>0</v>
      </c>
      <c r="I179" s="5">
        <f t="shared" si="123"/>
        <v>0</v>
      </c>
      <c r="J179" s="5">
        <f t="shared" si="124"/>
        <v>0</v>
      </c>
      <c r="K179" s="5">
        <f t="shared" si="125"/>
        <v>0</v>
      </c>
      <c r="L179" s="5">
        <f t="shared" si="126"/>
        <v>0</v>
      </c>
      <c r="M179" s="5">
        <f t="shared" si="127"/>
        <v>0</v>
      </c>
      <c r="N179" s="5">
        <f t="shared" si="128"/>
        <v>0</v>
      </c>
      <c r="O179" s="5">
        <f t="shared" si="129"/>
        <v>0</v>
      </c>
      <c r="P179" s="5">
        <f t="shared" si="130"/>
        <v>0</v>
      </c>
      <c r="Q179" s="5">
        <f t="shared" si="131"/>
        <v>0</v>
      </c>
      <c r="T179" s="5">
        <f t="shared" si="132"/>
        <v>1162</v>
      </c>
      <c r="U179" s="5">
        <f t="shared" si="92"/>
        <v>386</v>
      </c>
      <c r="V179" s="5">
        <f t="shared" si="93"/>
        <v>139</v>
      </c>
      <c r="W179" s="5">
        <f t="shared" si="94"/>
        <v>141</v>
      </c>
      <c r="X179" s="5">
        <f t="shared" si="95"/>
        <v>0</v>
      </c>
      <c r="Y179" s="5">
        <f t="shared" si="96"/>
        <v>0</v>
      </c>
      <c r="Z179" s="5">
        <f t="shared" si="97"/>
        <v>0</v>
      </c>
      <c r="AA179" s="5">
        <f t="shared" si="98"/>
        <v>0</v>
      </c>
      <c r="AB179" s="5">
        <f t="shared" si="99"/>
        <v>0</v>
      </c>
      <c r="AC179" s="5">
        <f t="shared" si="100"/>
        <v>0</v>
      </c>
      <c r="AD179" s="5">
        <f t="shared" si="101"/>
        <v>0</v>
      </c>
      <c r="AE179" s="5">
        <f t="shared" si="102"/>
        <v>0</v>
      </c>
      <c r="AF179" s="5">
        <f t="shared" si="103"/>
        <v>0</v>
      </c>
      <c r="AG179" s="5">
        <f t="shared" si="104"/>
        <v>0</v>
      </c>
      <c r="AJ179" s="5">
        <f t="shared" si="133"/>
        <v>1066</v>
      </c>
      <c r="AK179" s="5">
        <f t="shared" si="105"/>
        <v>404</v>
      </c>
      <c r="AL179" s="5">
        <f t="shared" si="106"/>
        <v>119</v>
      </c>
      <c r="AM179" s="5">
        <f t="shared" si="107"/>
        <v>115</v>
      </c>
      <c r="AN179" s="5">
        <f t="shared" si="108"/>
        <v>0</v>
      </c>
      <c r="AO179" s="5">
        <f t="shared" si="109"/>
        <v>0</v>
      </c>
      <c r="AP179" s="5">
        <f t="shared" si="110"/>
        <v>0</v>
      </c>
      <c r="AQ179" s="5">
        <f t="shared" si="111"/>
        <v>0</v>
      </c>
      <c r="AR179" s="5">
        <f t="shared" si="112"/>
        <v>0</v>
      </c>
      <c r="AS179" s="5">
        <f t="shared" si="113"/>
        <v>0</v>
      </c>
      <c r="AT179" s="5">
        <f t="shared" si="114"/>
        <v>0</v>
      </c>
      <c r="AU179" s="5">
        <f t="shared" si="115"/>
        <v>0</v>
      </c>
      <c r="AV179" s="5">
        <f t="shared" si="116"/>
        <v>0</v>
      </c>
      <c r="AW179" s="5">
        <f t="shared" si="117"/>
        <v>0</v>
      </c>
      <c r="AZ179" s="58">
        <v>176</v>
      </c>
      <c r="BA179" s="61">
        <f t="shared" si="88"/>
        <v>0.49</v>
      </c>
      <c r="BB179" s="61">
        <f t="shared" si="89"/>
        <v>0.49</v>
      </c>
      <c r="BC179" s="61">
        <f t="shared" si="90"/>
        <v>0.49</v>
      </c>
      <c r="BD179" s="61">
        <f t="shared" si="91"/>
        <v>0.49</v>
      </c>
      <c r="BG179" s="58">
        <v>0.17</v>
      </c>
      <c r="BH179" s="58">
        <v>0.17</v>
      </c>
      <c r="BI179" s="58">
        <v>0.17</v>
      </c>
      <c r="BJ179" s="58">
        <v>0.17</v>
      </c>
      <c r="BL179" s="5"/>
      <c r="BM179" s="61">
        <v>0.32</v>
      </c>
      <c r="BN179" s="61">
        <v>0.32</v>
      </c>
      <c r="BO179" s="61">
        <v>0.32</v>
      </c>
      <c r="BP179" s="61">
        <v>0.32</v>
      </c>
      <c r="BQ179" s="5"/>
      <c r="BR179" s="5"/>
      <c r="BS179" s="5"/>
      <c r="BT179" s="5"/>
    </row>
    <row r="180" spans="3:72" x14ac:dyDescent="0.2">
      <c r="C180" s="5">
        <v>177</v>
      </c>
      <c r="D180" s="5">
        <f t="shared" si="118"/>
        <v>1329</v>
      </c>
      <c r="E180" s="5">
        <f t="shared" si="119"/>
        <v>363</v>
      </c>
      <c r="F180" s="5">
        <f t="shared" si="120"/>
        <v>162</v>
      </c>
      <c r="G180" s="5">
        <f t="shared" si="121"/>
        <v>165</v>
      </c>
      <c r="H180" s="5">
        <f t="shared" si="122"/>
        <v>0</v>
      </c>
      <c r="I180" s="5">
        <f t="shared" si="123"/>
        <v>0</v>
      </c>
      <c r="J180" s="5">
        <f t="shared" si="124"/>
        <v>0</v>
      </c>
      <c r="K180" s="5">
        <f t="shared" si="125"/>
        <v>0</v>
      </c>
      <c r="L180" s="5">
        <f t="shared" si="126"/>
        <v>0</v>
      </c>
      <c r="M180" s="5">
        <f t="shared" si="127"/>
        <v>0</v>
      </c>
      <c r="N180" s="5">
        <f t="shared" si="128"/>
        <v>0</v>
      </c>
      <c r="O180" s="5">
        <f t="shared" si="129"/>
        <v>0</v>
      </c>
      <c r="P180" s="5">
        <f t="shared" si="130"/>
        <v>0</v>
      </c>
      <c r="Q180" s="5">
        <f t="shared" si="131"/>
        <v>0</v>
      </c>
      <c r="T180" s="5">
        <f t="shared" si="132"/>
        <v>1162</v>
      </c>
      <c r="U180" s="5">
        <f t="shared" si="92"/>
        <v>386</v>
      </c>
      <c r="V180" s="5">
        <f t="shared" si="93"/>
        <v>139</v>
      </c>
      <c r="W180" s="5">
        <f t="shared" si="94"/>
        <v>141</v>
      </c>
      <c r="X180" s="5">
        <f t="shared" si="95"/>
        <v>0</v>
      </c>
      <c r="Y180" s="5">
        <f t="shared" si="96"/>
        <v>0</v>
      </c>
      <c r="Z180" s="5">
        <f t="shared" si="97"/>
        <v>0</v>
      </c>
      <c r="AA180" s="5">
        <f t="shared" si="98"/>
        <v>0</v>
      </c>
      <c r="AB180" s="5">
        <f t="shared" si="99"/>
        <v>0</v>
      </c>
      <c r="AC180" s="5">
        <f t="shared" si="100"/>
        <v>0</v>
      </c>
      <c r="AD180" s="5">
        <f t="shared" si="101"/>
        <v>0</v>
      </c>
      <c r="AE180" s="5">
        <f t="shared" si="102"/>
        <v>0</v>
      </c>
      <c r="AF180" s="5">
        <f t="shared" si="103"/>
        <v>0</v>
      </c>
      <c r="AG180" s="5">
        <f t="shared" si="104"/>
        <v>0</v>
      </c>
      <c r="AJ180" s="5">
        <f t="shared" si="133"/>
        <v>1066</v>
      </c>
      <c r="AK180" s="5">
        <f t="shared" si="105"/>
        <v>404</v>
      </c>
      <c r="AL180" s="5">
        <f t="shared" si="106"/>
        <v>119</v>
      </c>
      <c r="AM180" s="5">
        <f t="shared" si="107"/>
        <v>115</v>
      </c>
      <c r="AN180" s="5">
        <f t="shared" si="108"/>
        <v>0</v>
      </c>
      <c r="AO180" s="5">
        <f t="shared" si="109"/>
        <v>0</v>
      </c>
      <c r="AP180" s="5">
        <f t="shared" si="110"/>
        <v>0</v>
      </c>
      <c r="AQ180" s="5">
        <f t="shared" si="111"/>
        <v>0</v>
      </c>
      <c r="AR180" s="5">
        <f t="shared" si="112"/>
        <v>0</v>
      </c>
      <c r="AS180" s="5">
        <f t="shared" si="113"/>
        <v>0</v>
      </c>
      <c r="AT180" s="5">
        <f t="shared" si="114"/>
        <v>0</v>
      </c>
      <c r="AU180" s="5">
        <f t="shared" si="115"/>
        <v>0</v>
      </c>
      <c r="AV180" s="5">
        <f t="shared" si="116"/>
        <v>0</v>
      </c>
      <c r="AW180" s="5">
        <f t="shared" si="117"/>
        <v>0</v>
      </c>
      <c r="AZ180" s="58">
        <v>177</v>
      </c>
      <c r="BA180" s="61">
        <f t="shared" si="88"/>
        <v>0.49</v>
      </c>
      <c r="BB180" s="61">
        <f t="shared" si="89"/>
        <v>0.49</v>
      </c>
      <c r="BC180" s="61">
        <f t="shared" si="90"/>
        <v>0.49</v>
      </c>
      <c r="BD180" s="61">
        <f t="shared" si="91"/>
        <v>0.49</v>
      </c>
      <c r="BG180" s="58">
        <v>0.17</v>
      </c>
      <c r="BH180" s="58">
        <v>0.17</v>
      </c>
      <c r="BI180" s="58">
        <v>0.17</v>
      </c>
      <c r="BJ180" s="58">
        <v>0.17</v>
      </c>
      <c r="BL180" s="5"/>
      <c r="BM180" s="61">
        <v>0.32</v>
      </c>
      <c r="BN180" s="61">
        <v>0.32</v>
      </c>
      <c r="BO180" s="61">
        <v>0.32</v>
      </c>
      <c r="BP180" s="61">
        <v>0.32</v>
      </c>
      <c r="BQ180" s="5"/>
      <c r="BR180" s="5"/>
      <c r="BS180" s="5"/>
      <c r="BT180" s="5"/>
    </row>
    <row r="181" spans="3:72" x14ac:dyDescent="0.2">
      <c r="C181" s="5">
        <v>178</v>
      </c>
      <c r="D181" s="5">
        <f t="shared" si="118"/>
        <v>1329</v>
      </c>
      <c r="E181" s="5">
        <f t="shared" si="119"/>
        <v>363</v>
      </c>
      <c r="F181" s="5">
        <f t="shared" si="120"/>
        <v>162</v>
      </c>
      <c r="G181" s="5">
        <f t="shared" si="121"/>
        <v>165</v>
      </c>
      <c r="H181" s="5">
        <f t="shared" si="122"/>
        <v>0</v>
      </c>
      <c r="I181" s="5">
        <f t="shared" si="123"/>
        <v>0</v>
      </c>
      <c r="J181" s="5">
        <f t="shared" si="124"/>
        <v>0</v>
      </c>
      <c r="K181" s="5">
        <f t="shared" si="125"/>
        <v>0</v>
      </c>
      <c r="L181" s="5">
        <f t="shared" si="126"/>
        <v>0</v>
      </c>
      <c r="M181" s="5">
        <f t="shared" si="127"/>
        <v>0</v>
      </c>
      <c r="N181" s="5">
        <f t="shared" si="128"/>
        <v>0</v>
      </c>
      <c r="O181" s="5">
        <f t="shared" si="129"/>
        <v>0</v>
      </c>
      <c r="P181" s="5">
        <f t="shared" si="130"/>
        <v>0</v>
      </c>
      <c r="Q181" s="5">
        <f t="shared" si="131"/>
        <v>0</v>
      </c>
      <c r="T181" s="5">
        <f t="shared" si="132"/>
        <v>1162</v>
      </c>
      <c r="U181" s="5">
        <f t="shared" si="92"/>
        <v>386</v>
      </c>
      <c r="V181" s="5">
        <f t="shared" si="93"/>
        <v>139</v>
      </c>
      <c r="W181" s="5">
        <f t="shared" si="94"/>
        <v>141</v>
      </c>
      <c r="X181" s="5">
        <f t="shared" si="95"/>
        <v>0</v>
      </c>
      <c r="Y181" s="5">
        <f t="shared" si="96"/>
        <v>0</v>
      </c>
      <c r="Z181" s="5">
        <f t="shared" si="97"/>
        <v>0</v>
      </c>
      <c r="AA181" s="5">
        <f t="shared" si="98"/>
        <v>0</v>
      </c>
      <c r="AB181" s="5">
        <f t="shared" si="99"/>
        <v>0</v>
      </c>
      <c r="AC181" s="5">
        <f t="shared" si="100"/>
        <v>0</v>
      </c>
      <c r="AD181" s="5">
        <f t="shared" si="101"/>
        <v>0</v>
      </c>
      <c r="AE181" s="5">
        <f t="shared" si="102"/>
        <v>0</v>
      </c>
      <c r="AF181" s="5">
        <f t="shared" si="103"/>
        <v>0</v>
      </c>
      <c r="AG181" s="5">
        <f t="shared" si="104"/>
        <v>0</v>
      </c>
      <c r="AJ181" s="5">
        <f t="shared" si="133"/>
        <v>1066</v>
      </c>
      <c r="AK181" s="5">
        <f t="shared" si="105"/>
        <v>404</v>
      </c>
      <c r="AL181" s="5">
        <f t="shared" si="106"/>
        <v>119</v>
      </c>
      <c r="AM181" s="5">
        <f t="shared" si="107"/>
        <v>115</v>
      </c>
      <c r="AN181" s="5">
        <f t="shared" si="108"/>
        <v>0</v>
      </c>
      <c r="AO181" s="5">
        <f t="shared" si="109"/>
        <v>0</v>
      </c>
      <c r="AP181" s="5">
        <f t="shared" si="110"/>
        <v>0</v>
      </c>
      <c r="AQ181" s="5">
        <f t="shared" si="111"/>
        <v>0</v>
      </c>
      <c r="AR181" s="5">
        <f t="shared" si="112"/>
        <v>0</v>
      </c>
      <c r="AS181" s="5">
        <f t="shared" si="113"/>
        <v>0</v>
      </c>
      <c r="AT181" s="5">
        <f t="shared" si="114"/>
        <v>0</v>
      </c>
      <c r="AU181" s="5">
        <f t="shared" si="115"/>
        <v>0</v>
      </c>
      <c r="AV181" s="5">
        <f t="shared" si="116"/>
        <v>0</v>
      </c>
      <c r="AW181" s="5">
        <f t="shared" si="117"/>
        <v>0</v>
      </c>
      <c r="AZ181" s="58">
        <v>178</v>
      </c>
      <c r="BA181" s="61">
        <f t="shared" si="88"/>
        <v>0.49</v>
      </c>
      <c r="BB181" s="61">
        <f t="shared" si="89"/>
        <v>0.49</v>
      </c>
      <c r="BC181" s="61">
        <f t="shared" si="90"/>
        <v>0.49</v>
      </c>
      <c r="BD181" s="61">
        <f t="shared" si="91"/>
        <v>0.49</v>
      </c>
      <c r="BG181" s="58">
        <v>0.17</v>
      </c>
      <c r="BH181" s="58">
        <v>0.17</v>
      </c>
      <c r="BI181" s="58">
        <v>0.17</v>
      </c>
      <c r="BJ181" s="58">
        <v>0.17</v>
      </c>
      <c r="BL181" s="5"/>
      <c r="BM181" s="61">
        <v>0.32</v>
      </c>
      <c r="BN181" s="61">
        <v>0.32</v>
      </c>
      <c r="BO181" s="61">
        <v>0.32</v>
      </c>
      <c r="BP181" s="61">
        <v>0.32</v>
      </c>
      <c r="BQ181" s="5"/>
      <c r="BR181" s="5"/>
      <c r="BS181" s="5"/>
      <c r="BT181" s="5"/>
    </row>
    <row r="182" spans="3:72" x14ac:dyDescent="0.2">
      <c r="C182" s="5">
        <v>179</v>
      </c>
      <c r="D182" s="5">
        <f t="shared" si="118"/>
        <v>1329</v>
      </c>
      <c r="E182" s="5">
        <f t="shared" si="119"/>
        <v>363</v>
      </c>
      <c r="F182" s="5">
        <f t="shared" si="120"/>
        <v>162</v>
      </c>
      <c r="G182" s="5">
        <f t="shared" si="121"/>
        <v>165</v>
      </c>
      <c r="H182" s="5">
        <f t="shared" si="122"/>
        <v>0</v>
      </c>
      <c r="I182" s="5">
        <f t="shared" si="123"/>
        <v>0</v>
      </c>
      <c r="J182" s="5">
        <f t="shared" si="124"/>
        <v>0</v>
      </c>
      <c r="K182" s="5">
        <f t="shared" si="125"/>
        <v>0</v>
      </c>
      <c r="L182" s="5">
        <f t="shared" si="126"/>
        <v>0</v>
      </c>
      <c r="M182" s="5">
        <f t="shared" si="127"/>
        <v>0</v>
      </c>
      <c r="N182" s="5">
        <f t="shared" si="128"/>
        <v>0</v>
      </c>
      <c r="O182" s="5">
        <f t="shared" si="129"/>
        <v>0</v>
      </c>
      <c r="P182" s="5">
        <f t="shared" si="130"/>
        <v>0</v>
      </c>
      <c r="Q182" s="5">
        <f t="shared" si="131"/>
        <v>0</v>
      </c>
      <c r="T182" s="5">
        <f t="shared" si="132"/>
        <v>1162</v>
      </c>
      <c r="U182" s="5">
        <f t="shared" si="92"/>
        <v>386</v>
      </c>
      <c r="V182" s="5">
        <f t="shared" si="93"/>
        <v>139</v>
      </c>
      <c r="W182" s="5">
        <f t="shared" si="94"/>
        <v>141</v>
      </c>
      <c r="X182" s="5">
        <f t="shared" si="95"/>
        <v>0</v>
      </c>
      <c r="Y182" s="5">
        <f t="shared" si="96"/>
        <v>0</v>
      </c>
      <c r="Z182" s="5">
        <f t="shared" si="97"/>
        <v>0</v>
      </c>
      <c r="AA182" s="5">
        <f t="shared" si="98"/>
        <v>0</v>
      </c>
      <c r="AB182" s="5">
        <f t="shared" si="99"/>
        <v>0</v>
      </c>
      <c r="AC182" s="5">
        <f t="shared" si="100"/>
        <v>0</v>
      </c>
      <c r="AD182" s="5">
        <f t="shared" si="101"/>
        <v>0</v>
      </c>
      <c r="AE182" s="5">
        <f t="shared" si="102"/>
        <v>0</v>
      </c>
      <c r="AF182" s="5">
        <f t="shared" si="103"/>
        <v>0</v>
      </c>
      <c r="AG182" s="5">
        <f t="shared" si="104"/>
        <v>0</v>
      </c>
      <c r="AJ182" s="5">
        <f t="shared" si="133"/>
        <v>1066</v>
      </c>
      <c r="AK182" s="5">
        <f t="shared" si="105"/>
        <v>404</v>
      </c>
      <c r="AL182" s="5">
        <f t="shared" si="106"/>
        <v>119</v>
      </c>
      <c r="AM182" s="5">
        <f t="shared" si="107"/>
        <v>115</v>
      </c>
      <c r="AN182" s="5">
        <f t="shared" si="108"/>
        <v>0</v>
      </c>
      <c r="AO182" s="5">
        <f t="shared" si="109"/>
        <v>0</v>
      </c>
      <c r="AP182" s="5">
        <f t="shared" si="110"/>
        <v>0</v>
      </c>
      <c r="AQ182" s="5">
        <f t="shared" si="111"/>
        <v>0</v>
      </c>
      <c r="AR182" s="5">
        <f t="shared" si="112"/>
        <v>0</v>
      </c>
      <c r="AS182" s="5">
        <f t="shared" si="113"/>
        <v>0</v>
      </c>
      <c r="AT182" s="5">
        <f t="shared" si="114"/>
        <v>0</v>
      </c>
      <c r="AU182" s="5">
        <f t="shared" si="115"/>
        <v>0</v>
      </c>
      <c r="AV182" s="5">
        <f t="shared" si="116"/>
        <v>0</v>
      </c>
      <c r="AW182" s="5">
        <f t="shared" si="117"/>
        <v>0</v>
      </c>
      <c r="AZ182" s="58">
        <v>179</v>
      </c>
      <c r="BA182" s="61">
        <f t="shared" si="88"/>
        <v>0.49</v>
      </c>
      <c r="BB182" s="61">
        <f t="shared" si="89"/>
        <v>0.49</v>
      </c>
      <c r="BC182" s="61">
        <f t="shared" si="90"/>
        <v>0.49</v>
      </c>
      <c r="BD182" s="61">
        <f t="shared" si="91"/>
        <v>0.49</v>
      </c>
      <c r="BG182" s="58">
        <v>0.17</v>
      </c>
      <c r="BH182" s="58">
        <v>0.17</v>
      </c>
      <c r="BI182" s="58">
        <v>0.17</v>
      </c>
      <c r="BJ182" s="58">
        <v>0.17</v>
      </c>
      <c r="BL182" s="5"/>
      <c r="BM182" s="61">
        <v>0.32</v>
      </c>
      <c r="BN182" s="61">
        <v>0.32</v>
      </c>
      <c r="BO182" s="61">
        <v>0.32</v>
      </c>
      <c r="BP182" s="61">
        <v>0.32</v>
      </c>
      <c r="BQ182" s="5"/>
      <c r="BR182" s="5"/>
      <c r="BS182" s="5"/>
      <c r="BT182" s="5"/>
    </row>
    <row r="183" spans="3:72" x14ac:dyDescent="0.2">
      <c r="C183" s="5">
        <v>180</v>
      </c>
      <c r="D183" s="5">
        <f t="shared" si="118"/>
        <v>1329</v>
      </c>
      <c r="E183" s="5">
        <f t="shared" si="119"/>
        <v>363</v>
      </c>
      <c r="F183" s="5">
        <f t="shared" si="120"/>
        <v>162</v>
      </c>
      <c r="G183" s="5">
        <f t="shared" si="121"/>
        <v>165</v>
      </c>
      <c r="H183" s="5">
        <f t="shared" si="122"/>
        <v>0</v>
      </c>
      <c r="I183" s="5">
        <f t="shared" si="123"/>
        <v>0</v>
      </c>
      <c r="J183" s="5">
        <f t="shared" si="124"/>
        <v>0</v>
      </c>
      <c r="K183" s="5">
        <f t="shared" si="125"/>
        <v>0</v>
      </c>
      <c r="L183" s="5">
        <f t="shared" si="126"/>
        <v>0</v>
      </c>
      <c r="M183" s="5">
        <f t="shared" si="127"/>
        <v>0</v>
      </c>
      <c r="N183" s="5">
        <f t="shared" si="128"/>
        <v>0</v>
      </c>
      <c r="O183" s="5">
        <f t="shared" si="129"/>
        <v>0</v>
      </c>
      <c r="P183" s="5">
        <f t="shared" si="130"/>
        <v>0</v>
      </c>
      <c r="Q183" s="5">
        <f t="shared" si="131"/>
        <v>0</v>
      </c>
      <c r="T183" s="5">
        <f t="shared" si="132"/>
        <v>1162</v>
      </c>
      <c r="U183" s="5">
        <f t="shared" si="92"/>
        <v>386</v>
      </c>
      <c r="V183" s="5">
        <f t="shared" si="93"/>
        <v>139</v>
      </c>
      <c r="W183" s="5">
        <f t="shared" si="94"/>
        <v>141</v>
      </c>
      <c r="X183" s="5">
        <f t="shared" si="95"/>
        <v>0</v>
      </c>
      <c r="Y183" s="5">
        <f t="shared" si="96"/>
        <v>0</v>
      </c>
      <c r="Z183" s="5">
        <f t="shared" si="97"/>
        <v>0</v>
      </c>
      <c r="AA183" s="5">
        <f t="shared" si="98"/>
        <v>0</v>
      </c>
      <c r="AB183" s="5">
        <f t="shared" si="99"/>
        <v>0</v>
      </c>
      <c r="AC183" s="5">
        <f t="shared" si="100"/>
        <v>0</v>
      </c>
      <c r="AD183" s="5">
        <f t="shared" si="101"/>
        <v>0</v>
      </c>
      <c r="AE183" s="5">
        <f t="shared" si="102"/>
        <v>0</v>
      </c>
      <c r="AF183" s="5">
        <f t="shared" si="103"/>
        <v>0</v>
      </c>
      <c r="AG183" s="5">
        <f t="shared" si="104"/>
        <v>0</v>
      </c>
      <c r="AJ183" s="5">
        <f t="shared" si="133"/>
        <v>1066</v>
      </c>
      <c r="AK183" s="5">
        <f t="shared" si="105"/>
        <v>404</v>
      </c>
      <c r="AL183" s="5">
        <f t="shared" si="106"/>
        <v>119</v>
      </c>
      <c r="AM183" s="5">
        <f t="shared" si="107"/>
        <v>115</v>
      </c>
      <c r="AN183" s="5">
        <f t="shared" si="108"/>
        <v>0</v>
      </c>
      <c r="AO183" s="5">
        <f t="shared" si="109"/>
        <v>0</v>
      </c>
      <c r="AP183" s="5">
        <f t="shared" si="110"/>
        <v>0</v>
      </c>
      <c r="AQ183" s="5">
        <f t="shared" si="111"/>
        <v>0</v>
      </c>
      <c r="AR183" s="5">
        <f t="shared" si="112"/>
        <v>0</v>
      </c>
      <c r="AS183" s="5">
        <f t="shared" si="113"/>
        <v>0</v>
      </c>
      <c r="AT183" s="5">
        <f t="shared" si="114"/>
        <v>0</v>
      </c>
      <c r="AU183" s="5">
        <f t="shared" si="115"/>
        <v>0</v>
      </c>
      <c r="AV183" s="5">
        <f t="shared" si="116"/>
        <v>0</v>
      </c>
      <c r="AW183" s="5">
        <f t="shared" si="117"/>
        <v>0</v>
      </c>
      <c r="AZ183" s="58">
        <v>180</v>
      </c>
      <c r="BA183" s="61">
        <f t="shared" si="88"/>
        <v>0.49</v>
      </c>
      <c r="BB183" s="61">
        <f t="shared" si="89"/>
        <v>0.49</v>
      </c>
      <c r="BC183" s="61">
        <f t="shared" si="90"/>
        <v>0.49</v>
      </c>
      <c r="BD183" s="61">
        <f t="shared" si="91"/>
        <v>0.49</v>
      </c>
      <c r="BG183" s="58">
        <v>0.17</v>
      </c>
      <c r="BH183" s="58">
        <v>0.17</v>
      </c>
      <c r="BI183" s="58">
        <v>0.17</v>
      </c>
      <c r="BJ183" s="58">
        <v>0.17</v>
      </c>
      <c r="BL183" s="5"/>
      <c r="BM183" s="61">
        <v>0.32</v>
      </c>
      <c r="BN183" s="61">
        <v>0.32</v>
      </c>
      <c r="BO183" s="61">
        <v>0.32</v>
      </c>
      <c r="BP183" s="61">
        <v>0.32</v>
      </c>
      <c r="BQ183" s="5"/>
      <c r="BR183" s="5"/>
      <c r="BS183" s="5"/>
      <c r="BT183" s="5"/>
    </row>
    <row r="184" spans="3:72" x14ac:dyDescent="0.2">
      <c r="C184" s="5">
        <v>181</v>
      </c>
      <c r="D184" s="5">
        <f t="shared" si="118"/>
        <v>1329</v>
      </c>
      <c r="E184" s="5">
        <f t="shared" si="119"/>
        <v>363</v>
      </c>
      <c r="F184" s="5">
        <f t="shared" si="120"/>
        <v>162</v>
      </c>
      <c r="G184" s="5">
        <f t="shared" si="121"/>
        <v>165</v>
      </c>
      <c r="H184" s="5">
        <f t="shared" si="122"/>
        <v>0</v>
      </c>
      <c r="I184" s="5">
        <f t="shared" si="123"/>
        <v>0</v>
      </c>
      <c r="J184" s="5">
        <f t="shared" si="124"/>
        <v>0</v>
      </c>
      <c r="K184" s="5">
        <f t="shared" si="125"/>
        <v>0</v>
      </c>
      <c r="L184" s="5">
        <f t="shared" si="126"/>
        <v>0</v>
      </c>
      <c r="M184" s="5">
        <f t="shared" si="127"/>
        <v>0</v>
      </c>
      <c r="N184" s="5">
        <f t="shared" si="128"/>
        <v>0</v>
      </c>
      <c r="O184" s="5">
        <f t="shared" si="129"/>
        <v>0</v>
      </c>
      <c r="P184" s="5">
        <f t="shared" si="130"/>
        <v>0</v>
      </c>
      <c r="Q184" s="5">
        <f t="shared" si="131"/>
        <v>0</v>
      </c>
      <c r="T184" s="5">
        <f t="shared" si="132"/>
        <v>1162</v>
      </c>
      <c r="U184" s="5">
        <f t="shared" si="92"/>
        <v>386</v>
      </c>
      <c r="V184" s="5">
        <f t="shared" si="93"/>
        <v>139</v>
      </c>
      <c r="W184" s="5">
        <f t="shared" si="94"/>
        <v>141</v>
      </c>
      <c r="X184" s="5">
        <f t="shared" si="95"/>
        <v>0</v>
      </c>
      <c r="Y184" s="5">
        <f t="shared" si="96"/>
        <v>0</v>
      </c>
      <c r="Z184" s="5">
        <f t="shared" si="97"/>
        <v>0</v>
      </c>
      <c r="AA184" s="5">
        <f t="shared" si="98"/>
        <v>0</v>
      </c>
      <c r="AB184" s="5">
        <f t="shared" si="99"/>
        <v>0</v>
      </c>
      <c r="AC184" s="5">
        <f t="shared" si="100"/>
        <v>0</v>
      </c>
      <c r="AD184" s="5">
        <f t="shared" si="101"/>
        <v>0</v>
      </c>
      <c r="AE184" s="5">
        <f t="shared" si="102"/>
        <v>0</v>
      </c>
      <c r="AF184" s="5">
        <f t="shared" si="103"/>
        <v>0</v>
      </c>
      <c r="AG184" s="5">
        <f t="shared" si="104"/>
        <v>0</v>
      </c>
      <c r="AJ184" s="5">
        <f t="shared" si="133"/>
        <v>1066</v>
      </c>
      <c r="AK184" s="5">
        <f t="shared" si="105"/>
        <v>404</v>
      </c>
      <c r="AL184" s="5">
        <f t="shared" si="106"/>
        <v>119</v>
      </c>
      <c r="AM184" s="5">
        <f t="shared" si="107"/>
        <v>115</v>
      </c>
      <c r="AN184" s="5">
        <f t="shared" si="108"/>
        <v>0</v>
      </c>
      <c r="AO184" s="5">
        <f t="shared" si="109"/>
        <v>0</v>
      </c>
      <c r="AP184" s="5">
        <f t="shared" si="110"/>
        <v>0</v>
      </c>
      <c r="AQ184" s="5">
        <f t="shared" si="111"/>
        <v>0</v>
      </c>
      <c r="AR184" s="5">
        <f t="shared" si="112"/>
        <v>0</v>
      </c>
      <c r="AS184" s="5">
        <f t="shared" si="113"/>
        <v>0</v>
      </c>
      <c r="AT184" s="5">
        <f t="shared" si="114"/>
        <v>0</v>
      </c>
      <c r="AU184" s="5">
        <f t="shared" si="115"/>
        <v>0</v>
      </c>
      <c r="AV184" s="5">
        <f t="shared" si="116"/>
        <v>0</v>
      </c>
      <c r="AW184" s="5">
        <f t="shared" si="117"/>
        <v>0</v>
      </c>
      <c r="AZ184" s="58">
        <v>181</v>
      </c>
      <c r="BA184" s="61">
        <f t="shared" si="88"/>
        <v>0.49</v>
      </c>
      <c r="BB184" s="61">
        <f t="shared" si="89"/>
        <v>0.49</v>
      </c>
      <c r="BC184" s="61">
        <f t="shared" si="90"/>
        <v>0.49</v>
      </c>
      <c r="BD184" s="61">
        <f t="shared" si="91"/>
        <v>0.49</v>
      </c>
      <c r="BG184" s="58">
        <v>0.17</v>
      </c>
      <c r="BH184" s="58">
        <v>0.17</v>
      </c>
      <c r="BI184" s="58">
        <v>0.17</v>
      </c>
      <c r="BJ184" s="58">
        <v>0.17</v>
      </c>
      <c r="BL184" s="5"/>
      <c r="BM184" s="61">
        <v>0.32</v>
      </c>
      <c r="BN184" s="61">
        <v>0.32</v>
      </c>
      <c r="BO184" s="61">
        <v>0.32</v>
      </c>
      <c r="BP184" s="61">
        <v>0.32</v>
      </c>
      <c r="BQ184" s="5"/>
      <c r="BR184" s="5"/>
      <c r="BS184" s="5"/>
      <c r="BT184" s="5"/>
    </row>
    <row r="185" spans="3:72" x14ac:dyDescent="0.2">
      <c r="C185" s="5">
        <v>182</v>
      </c>
      <c r="D185" s="5">
        <f t="shared" si="118"/>
        <v>1329</v>
      </c>
      <c r="E185" s="5">
        <f t="shared" si="119"/>
        <v>363</v>
      </c>
      <c r="F185" s="5">
        <f t="shared" si="120"/>
        <v>162</v>
      </c>
      <c r="G185" s="5">
        <f t="shared" si="121"/>
        <v>165</v>
      </c>
      <c r="H185" s="5">
        <f t="shared" si="122"/>
        <v>0</v>
      </c>
      <c r="I185" s="5">
        <f t="shared" si="123"/>
        <v>0</v>
      </c>
      <c r="J185" s="5">
        <f t="shared" si="124"/>
        <v>0</v>
      </c>
      <c r="K185" s="5">
        <f t="shared" si="125"/>
        <v>0</v>
      </c>
      <c r="L185" s="5">
        <f t="shared" si="126"/>
        <v>0</v>
      </c>
      <c r="M185" s="5">
        <f t="shared" si="127"/>
        <v>0</v>
      </c>
      <c r="N185" s="5">
        <f t="shared" si="128"/>
        <v>0</v>
      </c>
      <c r="O185" s="5">
        <f t="shared" si="129"/>
        <v>0</v>
      </c>
      <c r="P185" s="5">
        <f t="shared" si="130"/>
        <v>0</v>
      </c>
      <c r="Q185" s="5">
        <f t="shared" si="131"/>
        <v>0</v>
      </c>
      <c r="T185" s="5">
        <f t="shared" si="132"/>
        <v>1162</v>
      </c>
      <c r="U185" s="5">
        <f t="shared" si="92"/>
        <v>386</v>
      </c>
      <c r="V185" s="5">
        <f t="shared" si="93"/>
        <v>139</v>
      </c>
      <c r="W185" s="5">
        <f t="shared" si="94"/>
        <v>141</v>
      </c>
      <c r="X185" s="5">
        <f t="shared" si="95"/>
        <v>0</v>
      </c>
      <c r="Y185" s="5">
        <f t="shared" si="96"/>
        <v>0</v>
      </c>
      <c r="Z185" s="5">
        <f t="shared" si="97"/>
        <v>0</v>
      </c>
      <c r="AA185" s="5">
        <f t="shared" si="98"/>
        <v>0</v>
      </c>
      <c r="AB185" s="5">
        <f t="shared" si="99"/>
        <v>0</v>
      </c>
      <c r="AC185" s="5">
        <f t="shared" si="100"/>
        <v>0</v>
      </c>
      <c r="AD185" s="5">
        <f t="shared" si="101"/>
        <v>0</v>
      </c>
      <c r="AE185" s="5">
        <f t="shared" si="102"/>
        <v>0</v>
      </c>
      <c r="AF185" s="5">
        <f t="shared" si="103"/>
        <v>0</v>
      </c>
      <c r="AG185" s="5">
        <f t="shared" si="104"/>
        <v>0</v>
      </c>
      <c r="AJ185" s="5">
        <f t="shared" si="133"/>
        <v>1066</v>
      </c>
      <c r="AK185" s="5">
        <f t="shared" si="105"/>
        <v>404</v>
      </c>
      <c r="AL185" s="5">
        <f t="shared" si="106"/>
        <v>119</v>
      </c>
      <c r="AM185" s="5">
        <f t="shared" si="107"/>
        <v>115</v>
      </c>
      <c r="AN185" s="5">
        <f t="shared" si="108"/>
        <v>0</v>
      </c>
      <c r="AO185" s="5">
        <f t="shared" si="109"/>
        <v>0</v>
      </c>
      <c r="AP185" s="5">
        <f t="shared" si="110"/>
        <v>0</v>
      </c>
      <c r="AQ185" s="5">
        <f t="shared" si="111"/>
        <v>0</v>
      </c>
      <c r="AR185" s="5">
        <f t="shared" si="112"/>
        <v>0</v>
      </c>
      <c r="AS185" s="5">
        <f t="shared" si="113"/>
        <v>0</v>
      </c>
      <c r="AT185" s="5">
        <f t="shared" si="114"/>
        <v>0</v>
      </c>
      <c r="AU185" s="5">
        <f t="shared" si="115"/>
        <v>0</v>
      </c>
      <c r="AV185" s="5">
        <f t="shared" si="116"/>
        <v>0</v>
      </c>
      <c r="AW185" s="5">
        <f t="shared" si="117"/>
        <v>0</v>
      </c>
      <c r="AZ185" s="58">
        <v>182</v>
      </c>
      <c r="BA185" s="61">
        <f t="shared" si="88"/>
        <v>0.49</v>
      </c>
      <c r="BB185" s="61">
        <f t="shared" si="89"/>
        <v>0.49</v>
      </c>
      <c r="BC185" s="61">
        <f t="shared" si="90"/>
        <v>0.49</v>
      </c>
      <c r="BD185" s="61">
        <f t="shared" si="91"/>
        <v>0.49</v>
      </c>
      <c r="BG185" s="58">
        <v>0.17</v>
      </c>
      <c r="BH185" s="58">
        <v>0.17</v>
      </c>
      <c r="BI185" s="58">
        <v>0.17</v>
      </c>
      <c r="BJ185" s="58">
        <v>0.17</v>
      </c>
      <c r="BL185" s="5"/>
      <c r="BM185" s="61">
        <v>0.32</v>
      </c>
      <c r="BN185" s="61">
        <v>0.32</v>
      </c>
      <c r="BO185" s="61">
        <v>0.32</v>
      </c>
      <c r="BP185" s="61">
        <v>0.32</v>
      </c>
      <c r="BQ185" s="5"/>
      <c r="BR185" s="5"/>
      <c r="BS185" s="5"/>
      <c r="BT185" s="5"/>
    </row>
    <row r="186" spans="3:72" x14ac:dyDescent="0.2">
      <c r="C186" s="5">
        <v>183</v>
      </c>
      <c r="D186" s="5">
        <f t="shared" si="118"/>
        <v>1329</v>
      </c>
      <c r="E186" s="5">
        <f t="shared" si="119"/>
        <v>363</v>
      </c>
      <c r="F186" s="5">
        <f t="shared" si="120"/>
        <v>162</v>
      </c>
      <c r="G186" s="5">
        <f t="shared" si="121"/>
        <v>165</v>
      </c>
      <c r="H186" s="5">
        <f t="shared" si="122"/>
        <v>0</v>
      </c>
      <c r="I186" s="5">
        <f t="shared" si="123"/>
        <v>0</v>
      </c>
      <c r="J186" s="5">
        <f t="shared" si="124"/>
        <v>0</v>
      </c>
      <c r="K186" s="5">
        <f t="shared" si="125"/>
        <v>0</v>
      </c>
      <c r="L186" s="5">
        <f t="shared" si="126"/>
        <v>0</v>
      </c>
      <c r="M186" s="5">
        <f t="shared" si="127"/>
        <v>0</v>
      </c>
      <c r="N186" s="5">
        <f t="shared" si="128"/>
        <v>0</v>
      </c>
      <c r="O186" s="5">
        <f t="shared" si="129"/>
        <v>0</v>
      </c>
      <c r="P186" s="5">
        <f t="shared" si="130"/>
        <v>0</v>
      </c>
      <c r="Q186" s="5">
        <f t="shared" si="131"/>
        <v>0</v>
      </c>
      <c r="T186" s="5">
        <f t="shared" si="132"/>
        <v>1162</v>
      </c>
      <c r="U186" s="5">
        <f t="shared" si="92"/>
        <v>386</v>
      </c>
      <c r="V186" s="5">
        <f t="shared" si="93"/>
        <v>139</v>
      </c>
      <c r="W186" s="5">
        <f t="shared" si="94"/>
        <v>141</v>
      </c>
      <c r="X186" s="5">
        <f t="shared" si="95"/>
        <v>0</v>
      </c>
      <c r="Y186" s="5">
        <f t="shared" si="96"/>
        <v>0</v>
      </c>
      <c r="Z186" s="5">
        <f t="shared" si="97"/>
        <v>0</v>
      </c>
      <c r="AA186" s="5">
        <f t="shared" si="98"/>
        <v>0</v>
      </c>
      <c r="AB186" s="5">
        <f t="shared" si="99"/>
        <v>0</v>
      </c>
      <c r="AC186" s="5">
        <f t="shared" si="100"/>
        <v>0</v>
      </c>
      <c r="AD186" s="5">
        <f t="shared" si="101"/>
        <v>0</v>
      </c>
      <c r="AE186" s="5">
        <f t="shared" si="102"/>
        <v>0</v>
      </c>
      <c r="AF186" s="5">
        <f t="shared" si="103"/>
        <v>0</v>
      </c>
      <c r="AG186" s="5">
        <f t="shared" si="104"/>
        <v>0</v>
      </c>
      <c r="AJ186" s="5">
        <f t="shared" si="133"/>
        <v>1066</v>
      </c>
      <c r="AK186" s="5">
        <f t="shared" si="105"/>
        <v>404</v>
      </c>
      <c r="AL186" s="5">
        <f t="shared" si="106"/>
        <v>119</v>
      </c>
      <c r="AM186" s="5">
        <f t="shared" si="107"/>
        <v>115</v>
      </c>
      <c r="AN186" s="5">
        <f t="shared" si="108"/>
        <v>0</v>
      </c>
      <c r="AO186" s="5">
        <f t="shared" si="109"/>
        <v>0</v>
      </c>
      <c r="AP186" s="5">
        <f t="shared" si="110"/>
        <v>0</v>
      </c>
      <c r="AQ186" s="5">
        <f t="shared" si="111"/>
        <v>0</v>
      </c>
      <c r="AR186" s="5">
        <f t="shared" si="112"/>
        <v>0</v>
      </c>
      <c r="AS186" s="5">
        <f t="shared" si="113"/>
        <v>0</v>
      </c>
      <c r="AT186" s="5">
        <f t="shared" si="114"/>
        <v>0</v>
      </c>
      <c r="AU186" s="5">
        <f t="shared" si="115"/>
        <v>0</v>
      </c>
      <c r="AV186" s="5">
        <f t="shared" si="116"/>
        <v>0</v>
      </c>
      <c r="AW186" s="5">
        <f t="shared" si="117"/>
        <v>0</v>
      </c>
      <c r="AZ186" s="58">
        <v>183</v>
      </c>
      <c r="BA186" s="61">
        <f t="shared" si="88"/>
        <v>0.49</v>
      </c>
      <c r="BB186" s="61">
        <f t="shared" si="89"/>
        <v>0.49</v>
      </c>
      <c r="BC186" s="61">
        <f t="shared" si="90"/>
        <v>0.49</v>
      </c>
      <c r="BD186" s="61">
        <f t="shared" si="91"/>
        <v>0.49</v>
      </c>
      <c r="BG186" s="58">
        <v>0.17</v>
      </c>
      <c r="BH186" s="58">
        <v>0.17</v>
      </c>
      <c r="BI186" s="58">
        <v>0.17</v>
      </c>
      <c r="BJ186" s="58">
        <v>0.17</v>
      </c>
      <c r="BL186" s="5"/>
      <c r="BM186" s="61">
        <v>0.32</v>
      </c>
      <c r="BN186" s="61">
        <v>0.32</v>
      </c>
      <c r="BO186" s="61">
        <v>0.32</v>
      </c>
      <c r="BP186" s="61">
        <v>0.32</v>
      </c>
      <c r="BQ186" s="5"/>
      <c r="BR186" s="5"/>
      <c r="BS186" s="5"/>
      <c r="BT186" s="5"/>
    </row>
    <row r="187" spans="3:72" x14ac:dyDescent="0.2">
      <c r="C187" s="5">
        <v>184</v>
      </c>
      <c r="D187" s="5">
        <f t="shared" si="118"/>
        <v>1329</v>
      </c>
      <c r="E187" s="5">
        <f t="shared" si="119"/>
        <v>363</v>
      </c>
      <c r="F187" s="5">
        <f t="shared" si="120"/>
        <v>162</v>
      </c>
      <c r="G187" s="5">
        <f t="shared" si="121"/>
        <v>165</v>
      </c>
      <c r="H187" s="5">
        <f t="shared" si="122"/>
        <v>0</v>
      </c>
      <c r="I187" s="5">
        <f t="shared" si="123"/>
        <v>0</v>
      </c>
      <c r="J187" s="5">
        <f t="shared" si="124"/>
        <v>0</v>
      </c>
      <c r="K187" s="5">
        <f t="shared" si="125"/>
        <v>0</v>
      </c>
      <c r="L187" s="5">
        <f t="shared" si="126"/>
        <v>0</v>
      </c>
      <c r="M187" s="5">
        <f t="shared" si="127"/>
        <v>0</v>
      </c>
      <c r="N187" s="5">
        <f t="shared" si="128"/>
        <v>0</v>
      </c>
      <c r="O187" s="5">
        <f t="shared" si="129"/>
        <v>0</v>
      </c>
      <c r="P187" s="5">
        <f t="shared" si="130"/>
        <v>0</v>
      </c>
      <c r="Q187" s="5">
        <f t="shared" si="131"/>
        <v>0</v>
      </c>
      <c r="T187" s="5">
        <f t="shared" si="132"/>
        <v>1162</v>
      </c>
      <c r="U187" s="5">
        <f t="shared" si="92"/>
        <v>386</v>
      </c>
      <c r="V187" s="5">
        <f t="shared" si="93"/>
        <v>139</v>
      </c>
      <c r="W187" s="5">
        <f t="shared" si="94"/>
        <v>141</v>
      </c>
      <c r="X187" s="5">
        <f t="shared" si="95"/>
        <v>0</v>
      </c>
      <c r="Y187" s="5">
        <f t="shared" si="96"/>
        <v>0</v>
      </c>
      <c r="Z187" s="5">
        <f t="shared" si="97"/>
        <v>0</v>
      </c>
      <c r="AA187" s="5">
        <f t="shared" si="98"/>
        <v>0</v>
      </c>
      <c r="AB187" s="5">
        <f t="shared" si="99"/>
        <v>0</v>
      </c>
      <c r="AC187" s="5">
        <f t="shared" si="100"/>
        <v>0</v>
      </c>
      <c r="AD187" s="5">
        <f t="shared" si="101"/>
        <v>0</v>
      </c>
      <c r="AE187" s="5">
        <f t="shared" si="102"/>
        <v>0</v>
      </c>
      <c r="AF187" s="5">
        <f t="shared" si="103"/>
        <v>0</v>
      </c>
      <c r="AG187" s="5">
        <f t="shared" si="104"/>
        <v>0</v>
      </c>
      <c r="AJ187" s="5">
        <f t="shared" si="133"/>
        <v>1066</v>
      </c>
      <c r="AK187" s="5">
        <f t="shared" si="105"/>
        <v>404</v>
      </c>
      <c r="AL187" s="5">
        <f t="shared" si="106"/>
        <v>119</v>
      </c>
      <c r="AM187" s="5">
        <f t="shared" si="107"/>
        <v>115</v>
      </c>
      <c r="AN187" s="5">
        <f t="shared" si="108"/>
        <v>0</v>
      </c>
      <c r="AO187" s="5">
        <f t="shared" si="109"/>
        <v>0</v>
      </c>
      <c r="AP187" s="5">
        <f t="shared" si="110"/>
        <v>0</v>
      </c>
      <c r="AQ187" s="5">
        <f t="shared" si="111"/>
        <v>0</v>
      </c>
      <c r="AR187" s="5">
        <f t="shared" si="112"/>
        <v>0</v>
      </c>
      <c r="AS187" s="5">
        <f t="shared" si="113"/>
        <v>0</v>
      </c>
      <c r="AT187" s="5">
        <f t="shared" si="114"/>
        <v>0</v>
      </c>
      <c r="AU187" s="5">
        <f t="shared" si="115"/>
        <v>0</v>
      </c>
      <c r="AV187" s="5">
        <f t="shared" si="116"/>
        <v>0</v>
      </c>
      <c r="AW187" s="5">
        <f t="shared" si="117"/>
        <v>0</v>
      </c>
      <c r="AZ187" s="58">
        <v>184</v>
      </c>
      <c r="BA187" s="61">
        <f t="shared" si="88"/>
        <v>0.49</v>
      </c>
      <c r="BB187" s="61">
        <f t="shared" si="89"/>
        <v>0.49</v>
      </c>
      <c r="BC187" s="61">
        <f t="shared" si="90"/>
        <v>0.49</v>
      </c>
      <c r="BD187" s="61">
        <f t="shared" si="91"/>
        <v>0.49</v>
      </c>
      <c r="BG187" s="58">
        <v>0.17</v>
      </c>
      <c r="BH187" s="58">
        <v>0.17</v>
      </c>
      <c r="BI187" s="58">
        <v>0.17</v>
      </c>
      <c r="BJ187" s="58">
        <v>0.17</v>
      </c>
      <c r="BL187" s="5"/>
      <c r="BM187" s="61">
        <v>0.32</v>
      </c>
      <c r="BN187" s="61">
        <v>0.32</v>
      </c>
      <c r="BO187" s="61">
        <v>0.32</v>
      </c>
      <c r="BP187" s="61">
        <v>0.32</v>
      </c>
      <c r="BQ187" s="5"/>
      <c r="BR187" s="5"/>
      <c r="BS187" s="5"/>
      <c r="BT187" s="5"/>
    </row>
    <row r="188" spans="3:72" x14ac:dyDescent="0.2">
      <c r="C188" s="5">
        <v>185</v>
      </c>
      <c r="D188" s="5">
        <f t="shared" si="118"/>
        <v>1329</v>
      </c>
      <c r="E188" s="5">
        <f t="shared" si="119"/>
        <v>363</v>
      </c>
      <c r="F188" s="5">
        <f t="shared" si="120"/>
        <v>162</v>
      </c>
      <c r="G188" s="5">
        <f t="shared" si="121"/>
        <v>165</v>
      </c>
      <c r="H188" s="5">
        <f t="shared" si="122"/>
        <v>0</v>
      </c>
      <c r="I188" s="5">
        <f t="shared" si="123"/>
        <v>0</v>
      </c>
      <c r="J188" s="5">
        <f t="shared" si="124"/>
        <v>0</v>
      </c>
      <c r="K188" s="5">
        <f t="shared" si="125"/>
        <v>0</v>
      </c>
      <c r="L188" s="5">
        <f t="shared" si="126"/>
        <v>0</v>
      </c>
      <c r="M188" s="5">
        <f t="shared" si="127"/>
        <v>0</v>
      </c>
      <c r="N188" s="5">
        <f t="shared" si="128"/>
        <v>0</v>
      </c>
      <c r="O188" s="5">
        <f t="shared" si="129"/>
        <v>0</v>
      </c>
      <c r="P188" s="5">
        <f t="shared" si="130"/>
        <v>0</v>
      </c>
      <c r="Q188" s="5">
        <f t="shared" si="131"/>
        <v>0</v>
      </c>
      <c r="T188" s="5">
        <f t="shared" si="132"/>
        <v>1162</v>
      </c>
      <c r="U188" s="5">
        <f t="shared" si="92"/>
        <v>386</v>
      </c>
      <c r="V188" s="5">
        <f t="shared" si="93"/>
        <v>139</v>
      </c>
      <c r="W188" s="5">
        <f t="shared" si="94"/>
        <v>141</v>
      </c>
      <c r="X188" s="5">
        <f t="shared" si="95"/>
        <v>0</v>
      </c>
      <c r="Y188" s="5">
        <f t="shared" si="96"/>
        <v>0</v>
      </c>
      <c r="Z188" s="5">
        <f t="shared" si="97"/>
        <v>0</v>
      </c>
      <c r="AA188" s="5">
        <f t="shared" si="98"/>
        <v>0</v>
      </c>
      <c r="AB188" s="5">
        <f t="shared" si="99"/>
        <v>0</v>
      </c>
      <c r="AC188" s="5">
        <f t="shared" si="100"/>
        <v>0</v>
      </c>
      <c r="AD188" s="5">
        <f t="shared" si="101"/>
        <v>0</v>
      </c>
      <c r="AE188" s="5">
        <f t="shared" si="102"/>
        <v>0</v>
      </c>
      <c r="AF188" s="5">
        <f t="shared" si="103"/>
        <v>0</v>
      </c>
      <c r="AG188" s="5">
        <f t="shared" si="104"/>
        <v>0</v>
      </c>
      <c r="AJ188" s="5">
        <f t="shared" si="133"/>
        <v>1066</v>
      </c>
      <c r="AK188" s="5">
        <f t="shared" si="105"/>
        <v>404</v>
      </c>
      <c r="AL188" s="5">
        <f t="shared" si="106"/>
        <v>119</v>
      </c>
      <c r="AM188" s="5">
        <f t="shared" si="107"/>
        <v>115</v>
      </c>
      <c r="AN188" s="5">
        <f t="shared" si="108"/>
        <v>0</v>
      </c>
      <c r="AO188" s="5">
        <f t="shared" si="109"/>
        <v>0</v>
      </c>
      <c r="AP188" s="5">
        <f t="shared" si="110"/>
        <v>0</v>
      </c>
      <c r="AQ188" s="5">
        <f t="shared" si="111"/>
        <v>0</v>
      </c>
      <c r="AR188" s="5">
        <f t="shared" si="112"/>
        <v>0</v>
      </c>
      <c r="AS188" s="5">
        <f t="shared" si="113"/>
        <v>0</v>
      </c>
      <c r="AT188" s="5">
        <f t="shared" si="114"/>
        <v>0</v>
      </c>
      <c r="AU188" s="5">
        <f t="shared" si="115"/>
        <v>0</v>
      </c>
      <c r="AV188" s="5">
        <f t="shared" si="116"/>
        <v>0</v>
      </c>
      <c r="AW188" s="5">
        <f t="shared" si="117"/>
        <v>0</v>
      </c>
      <c r="AZ188" s="58">
        <v>185</v>
      </c>
      <c r="BA188" s="61">
        <f t="shared" si="88"/>
        <v>0.49</v>
      </c>
      <c r="BB188" s="61">
        <f t="shared" si="89"/>
        <v>0.49</v>
      </c>
      <c r="BC188" s="61">
        <f t="shared" si="90"/>
        <v>0.49</v>
      </c>
      <c r="BD188" s="61">
        <f t="shared" si="91"/>
        <v>0.49</v>
      </c>
      <c r="BG188" s="58">
        <v>0.17</v>
      </c>
      <c r="BH188" s="58">
        <v>0.17</v>
      </c>
      <c r="BI188" s="58">
        <v>0.17</v>
      </c>
      <c r="BJ188" s="58">
        <v>0.17</v>
      </c>
      <c r="BL188" s="5"/>
      <c r="BM188" s="61">
        <v>0.32</v>
      </c>
      <c r="BN188" s="61">
        <v>0.32</v>
      </c>
      <c r="BO188" s="61">
        <v>0.32</v>
      </c>
      <c r="BP188" s="61">
        <v>0.32</v>
      </c>
      <c r="BQ188" s="5"/>
      <c r="BR188" s="5"/>
      <c r="BS188" s="5"/>
      <c r="BT188" s="5"/>
    </row>
    <row r="189" spans="3:72" x14ac:dyDescent="0.2">
      <c r="C189" s="5">
        <v>186</v>
      </c>
      <c r="D189" s="5">
        <f t="shared" si="118"/>
        <v>1329</v>
      </c>
      <c r="E189" s="5">
        <f t="shared" si="119"/>
        <v>363</v>
      </c>
      <c r="F189" s="5">
        <f t="shared" si="120"/>
        <v>162</v>
      </c>
      <c r="G189" s="5">
        <f t="shared" si="121"/>
        <v>165</v>
      </c>
      <c r="H189" s="5">
        <f t="shared" si="122"/>
        <v>0</v>
      </c>
      <c r="I189" s="5">
        <f t="shared" si="123"/>
        <v>0</v>
      </c>
      <c r="J189" s="5">
        <f t="shared" si="124"/>
        <v>0</v>
      </c>
      <c r="K189" s="5">
        <f t="shared" si="125"/>
        <v>0</v>
      </c>
      <c r="L189" s="5">
        <f t="shared" si="126"/>
        <v>0</v>
      </c>
      <c r="M189" s="5">
        <f t="shared" si="127"/>
        <v>0</v>
      </c>
      <c r="N189" s="5">
        <f t="shared" si="128"/>
        <v>0</v>
      </c>
      <c r="O189" s="5">
        <f t="shared" si="129"/>
        <v>0</v>
      </c>
      <c r="P189" s="5">
        <f t="shared" si="130"/>
        <v>0</v>
      </c>
      <c r="Q189" s="5">
        <f t="shared" si="131"/>
        <v>0</v>
      </c>
      <c r="T189" s="5">
        <f t="shared" si="132"/>
        <v>1162</v>
      </c>
      <c r="U189" s="5">
        <f t="shared" si="92"/>
        <v>386</v>
      </c>
      <c r="V189" s="5">
        <f t="shared" si="93"/>
        <v>139</v>
      </c>
      <c r="W189" s="5">
        <f t="shared" si="94"/>
        <v>141</v>
      </c>
      <c r="X189" s="5">
        <f t="shared" si="95"/>
        <v>0</v>
      </c>
      <c r="Y189" s="5">
        <f t="shared" si="96"/>
        <v>0</v>
      </c>
      <c r="Z189" s="5">
        <f t="shared" si="97"/>
        <v>0</v>
      </c>
      <c r="AA189" s="5">
        <f t="shared" si="98"/>
        <v>0</v>
      </c>
      <c r="AB189" s="5">
        <f t="shared" si="99"/>
        <v>0</v>
      </c>
      <c r="AC189" s="5">
        <f t="shared" si="100"/>
        <v>0</v>
      </c>
      <c r="AD189" s="5">
        <f t="shared" si="101"/>
        <v>0</v>
      </c>
      <c r="AE189" s="5">
        <f t="shared" si="102"/>
        <v>0</v>
      </c>
      <c r="AF189" s="5">
        <f t="shared" si="103"/>
        <v>0</v>
      </c>
      <c r="AG189" s="5">
        <f t="shared" si="104"/>
        <v>0</v>
      </c>
      <c r="AJ189" s="5">
        <f t="shared" si="133"/>
        <v>1066</v>
      </c>
      <c r="AK189" s="5">
        <f t="shared" si="105"/>
        <v>404</v>
      </c>
      <c r="AL189" s="5">
        <f t="shared" si="106"/>
        <v>119</v>
      </c>
      <c r="AM189" s="5">
        <f t="shared" si="107"/>
        <v>115</v>
      </c>
      <c r="AN189" s="5">
        <f t="shared" si="108"/>
        <v>0</v>
      </c>
      <c r="AO189" s="5">
        <f t="shared" si="109"/>
        <v>0</v>
      </c>
      <c r="AP189" s="5">
        <f t="shared" si="110"/>
        <v>0</v>
      </c>
      <c r="AQ189" s="5">
        <f t="shared" si="111"/>
        <v>0</v>
      </c>
      <c r="AR189" s="5">
        <f t="shared" si="112"/>
        <v>0</v>
      </c>
      <c r="AS189" s="5">
        <f t="shared" si="113"/>
        <v>0</v>
      </c>
      <c r="AT189" s="5">
        <f t="shared" si="114"/>
        <v>0</v>
      </c>
      <c r="AU189" s="5">
        <f t="shared" si="115"/>
        <v>0</v>
      </c>
      <c r="AV189" s="5">
        <f t="shared" si="116"/>
        <v>0</v>
      </c>
      <c r="AW189" s="5">
        <f t="shared" si="117"/>
        <v>0</v>
      </c>
      <c r="AZ189" s="58">
        <v>186</v>
      </c>
      <c r="BA189" s="61">
        <f t="shared" si="88"/>
        <v>0.49</v>
      </c>
      <c r="BB189" s="61">
        <f t="shared" si="89"/>
        <v>0.49</v>
      </c>
      <c r="BC189" s="61">
        <f t="shared" si="90"/>
        <v>0.49</v>
      </c>
      <c r="BD189" s="61">
        <f t="shared" si="91"/>
        <v>0.49</v>
      </c>
      <c r="BG189" s="58">
        <v>0.17</v>
      </c>
      <c r="BH189" s="58">
        <v>0.17</v>
      </c>
      <c r="BI189" s="58">
        <v>0.17</v>
      </c>
      <c r="BJ189" s="58">
        <v>0.17</v>
      </c>
      <c r="BL189" s="5"/>
      <c r="BM189" s="61">
        <v>0.32</v>
      </c>
      <c r="BN189" s="61">
        <v>0.32</v>
      </c>
      <c r="BO189" s="61">
        <v>0.32</v>
      </c>
      <c r="BP189" s="61">
        <v>0.32</v>
      </c>
      <c r="BQ189" s="5"/>
      <c r="BR189" s="5"/>
      <c r="BS189" s="5"/>
      <c r="BT189" s="5"/>
    </row>
    <row r="190" spans="3:72" x14ac:dyDescent="0.2">
      <c r="C190" s="5">
        <v>187</v>
      </c>
      <c r="D190" s="5">
        <f t="shared" si="118"/>
        <v>1329</v>
      </c>
      <c r="E190" s="5">
        <f t="shared" si="119"/>
        <v>363</v>
      </c>
      <c r="F190" s="5">
        <f t="shared" si="120"/>
        <v>162</v>
      </c>
      <c r="G190" s="5">
        <f t="shared" si="121"/>
        <v>165</v>
      </c>
      <c r="H190" s="5">
        <f t="shared" si="122"/>
        <v>0</v>
      </c>
      <c r="I190" s="5">
        <f t="shared" si="123"/>
        <v>0</v>
      </c>
      <c r="J190" s="5">
        <f t="shared" si="124"/>
        <v>0</v>
      </c>
      <c r="K190" s="5">
        <f t="shared" si="125"/>
        <v>0</v>
      </c>
      <c r="L190" s="5">
        <f t="shared" si="126"/>
        <v>0</v>
      </c>
      <c r="M190" s="5">
        <f t="shared" si="127"/>
        <v>0</v>
      </c>
      <c r="N190" s="5">
        <f t="shared" si="128"/>
        <v>0</v>
      </c>
      <c r="O190" s="5">
        <f t="shared" si="129"/>
        <v>0</v>
      </c>
      <c r="P190" s="5">
        <f t="shared" si="130"/>
        <v>0</v>
      </c>
      <c r="Q190" s="5">
        <f t="shared" si="131"/>
        <v>0</v>
      </c>
      <c r="T190" s="5">
        <f t="shared" si="132"/>
        <v>1162</v>
      </c>
      <c r="U190" s="5">
        <f t="shared" si="92"/>
        <v>386</v>
      </c>
      <c r="V190" s="5">
        <f t="shared" si="93"/>
        <v>139</v>
      </c>
      <c r="W190" s="5">
        <f t="shared" si="94"/>
        <v>141</v>
      </c>
      <c r="X190" s="5">
        <f t="shared" si="95"/>
        <v>0</v>
      </c>
      <c r="Y190" s="5">
        <f t="shared" si="96"/>
        <v>0</v>
      </c>
      <c r="Z190" s="5">
        <f t="shared" si="97"/>
        <v>0</v>
      </c>
      <c r="AA190" s="5">
        <f t="shared" si="98"/>
        <v>0</v>
      </c>
      <c r="AB190" s="5">
        <f t="shared" si="99"/>
        <v>0</v>
      </c>
      <c r="AC190" s="5">
        <f t="shared" si="100"/>
        <v>0</v>
      </c>
      <c r="AD190" s="5">
        <f t="shared" si="101"/>
        <v>0</v>
      </c>
      <c r="AE190" s="5">
        <f t="shared" si="102"/>
        <v>0</v>
      </c>
      <c r="AF190" s="5">
        <f t="shared" si="103"/>
        <v>0</v>
      </c>
      <c r="AG190" s="5">
        <f t="shared" si="104"/>
        <v>0</v>
      </c>
      <c r="AJ190" s="5">
        <f t="shared" si="133"/>
        <v>1066</v>
      </c>
      <c r="AK190" s="5">
        <f t="shared" si="105"/>
        <v>404</v>
      </c>
      <c r="AL190" s="5">
        <f t="shared" si="106"/>
        <v>119</v>
      </c>
      <c r="AM190" s="5">
        <f t="shared" si="107"/>
        <v>115</v>
      </c>
      <c r="AN190" s="5">
        <f t="shared" si="108"/>
        <v>0</v>
      </c>
      <c r="AO190" s="5">
        <f t="shared" si="109"/>
        <v>0</v>
      </c>
      <c r="AP190" s="5">
        <f t="shared" si="110"/>
        <v>0</v>
      </c>
      <c r="AQ190" s="5">
        <f t="shared" si="111"/>
        <v>0</v>
      </c>
      <c r="AR190" s="5">
        <f t="shared" si="112"/>
        <v>0</v>
      </c>
      <c r="AS190" s="5">
        <f t="shared" si="113"/>
        <v>0</v>
      </c>
      <c r="AT190" s="5">
        <f t="shared" si="114"/>
        <v>0</v>
      </c>
      <c r="AU190" s="5">
        <f t="shared" si="115"/>
        <v>0</v>
      </c>
      <c r="AV190" s="5">
        <f t="shared" si="116"/>
        <v>0</v>
      </c>
      <c r="AW190" s="5">
        <f t="shared" si="117"/>
        <v>0</v>
      </c>
      <c r="AZ190" s="58">
        <v>187</v>
      </c>
      <c r="BA190" s="61">
        <f t="shared" si="88"/>
        <v>0.49</v>
      </c>
      <c r="BB190" s="61">
        <f t="shared" si="89"/>
        <v>0.49</v>
      </c>
      <c r="BC190" s="61">
        <f t="shared" si="90"/>
        <v>0.49</v>
      </c>
      <c r="BD190" s="61">
        <f t="shared" si="91"/>
        <v>0.49</v>
      </c>
      <c r="BG190" s="58">
        <v>0.17</v>
      </c>
      <c r="BH190" s="58">
        <v>0.17</v>
      </c>
      <c r="BI190" s="58">
        <v>0.17</v>
      </c>
      <c r="BJ190" s="58">
        <v>0.17</v>
      </c>
      <c r="BL190" s="5"/>
      <c r="BM190" s="61">
        <v>0.32</v>
      </c>
      <c r="BN190" s="61">
        <v>0.32</v>
      </c>
      <c r="BO190" s="61">
        <v>0.32</v>
      </c>
      <c r="BP190" s="61">
        <v>0.32</v>
      </c>
      <c r="BQ190" s="5"/>
      <c r="BR190" s="5"/>
      <c r="BS190" s="5"/>
      <c r="BT190" s="5"/>
    </row>
    <row r="191" spans="3:72" x14ac:dyDescent="0.2">
      <c r="C191" s="5">
        <v>188</v>
      </c>
      <c r="D191" s="5">
        <f t="shared" si="118"/>
        <v>1329</v>
      </c>
      <c r="E191" s="5">
        <f t="shared" si="119"/>
        <v>363</v>
      </c>
      <c r="F191" s="5">
        <f t="shared" si="120"/>
        <v>162</v>
      </c>
      <c r="G191" s="5">
        <f t="shared" si="121"/>
        <v>165</v>
      </c>
      <c r="H191" s="5">
        <f t="shared" si="122"/>
        <v>0</v>
      </c>
      <c r="I191" s="5">
        <f t="shared" si="123"/>
        <v>0</v>
      </c>
      <c r="J191" s="5">
        <f t="shared" si="124"/>
        <v>0</v>
      </c>
      <c r="K191" s="5">
        <f t="shared" si="125"/>
        <v>0</v>
      </c>
      <c r="L191" s="5">
        <f t="shared" si="126"/>
        <v>0</v>
      </c>
      <c r="M191" s="5">
        <f t="shared" si="127"/>
        <v>0</v>
      </c>
      <c r="N191" s="5">
        <f t="shared" si="128"/>
        <v>0</v>
      </c>
      <c r="O191" s="5">
        <f t="shared" si="129"/>
        <v>0</v>
      </c>
      <c r="P191" s="5">
        <f t="shared" si="130"/>
        <v>0</v>
      </c>
      <c r="Q191" s="5">
        <f t="shared" si="131"/>
        <v>0</v>
      </c>
      <c r="T191" s="5">
        <f t="shared" si="132"/>
        <v>1162</v>
      </c>
      <c r="U191" s="5">
        <f t="shared" si="92"/>
        <v>386</v>
      </c>
      <c r="V191" s="5">
        <f t="shared" si="93"/>
        <v>139</v>
      </c>
      <c r="W191" s="5">
        <f t="shared" si="94"/>
        <v>141</v>
      </c>
      <c r="X191" s="5">
        <f t="shared" si="95"/>
        <v>0</v>
      </c>
      <c r="Y191" s="5">
        <f t="shared" si="96"/>
        <v>0</v>
      </c>
      <c r="Z191" s="5">
        <f t="shared" si="97"/>
        <v>0</v>
      </c>
      <c r="AA191" s="5">
        <f t="shared" si="98"/>
        <v>0</v>
      </c>
      <c r="AB191" s="5">
        <f t="shared" si="99"/>
        <v>0</v>
      </c>
      <c r="AC191" s="5">
        <f t="shared" si="100"/>
        <v>0</v>
      </c>
      <c r="AD191" s="5">
        <f t="shared" si="101"/>
        <v>0</v>
      </c>
      <c r="AE191" s="5">
        <f t="shared" si="102"/>
        <v>0</v>
      </c>
      <c r="AF191" s="5">
        <f t="shared" si="103"/>
        <v>0</v>
      </c>
      <c r="AG191" s="5">
        <f t="shared" si="104"/>
        <v>0</v>
      </c>
      <c r="AJ191" s="5">
        <f t="shared" si="133"/>
        <v>1066</v>
      </c>
      <c r="AK191" s="5">
        <f t="shared" si="105"/>
        <v>404</v>
      </c>
      <c r="AL191" s="5">
        <f t="shared" si="106"/>
        <v>119</v>
      </c>
      <c r="AM191" s="5">
        <f t="shared" si="107"/>
        <v>115</v>
      </c>
      <c r="AN191" s="5">
        <f t="shared" si="108"/>
        <v>0</v>
      </c>
      <c r="AO191" s="5">
        <f t="shared" si="109"/>
        <v>0</v>
      </c>
      <c r="AP191" s="5">
        <f t="shared" si="110"/>
        <v>0</v>
      </c>
      <c r="AQ191" s="5">
        <f t="shared" si="111"/>
        <v>0</v>
      </c>
      <c r="AR191" s="5">
        <f t="shared" si="112"/>
        <v>0</v>
      </c>
      <c r="AS191" s="5">
        <f t="shared" si="113"/>
        <v>0</v>
      </c>
      <c r="AT191" s="5">
        <f t="shared" si="114"/>
        <v>0</v>
      </c>
      <c r="AU191" s="5">
        <f t="shared" si="115"/>
        <v>0</v>
      </c>
      <c r="AV191" s="5">
        <f t="shared" si="116"/>
        <v>0</v>
      </c>
      <c r="AW191" s="5">
        <f t="shared" si="117"/>
        <v>0</v>
      </c>
      <c r="AZ191" s="58">
        <v>188</v>
      </c>
      <c r="BA191" s="61">
        <f t="shared" si="88"/>
        <v>0.49</v>
      </c>
      <c r="BB191" s="61">
        <f t="shared" si="89"/>
        <v>0.49</v>
      </c>
      <c r="BC191" s="61">
        <f t="shared" si="90"/>
        <v>0.49</v>
      </c>
      <c r="BD191" s="61">
        <f t="shared" si="91"/>
        <v>0.49</v>
      </c>
      <c r="BG191" s="58">
        <v>0.17</v>
      </c>
      <c r="BH191" s="58">
        <v>0.17</v>
      </c>
      <c r="BI191" s="58">
        <v>0.17</v>
      </c>
      <c r="BJ191" s="58">
        <v>0.17</v>
      </c>
      <c r="BL191" s="5"/>
      <c r="BM191" s="61">
        <v>0.32</v>
      </c>
      <c r="BN191" s="61">
        <v>0.32</v>
      </c>
      <c r="BO191" s="61">
        <v>0.32</v>
      </c>
      <c r="BP191" s="61">
        <v>0.32</v>
      </c>
      <c r="BQ191" s="5"/>
      <c r="BR191" s="5"/>
      <c r="BS191" s="5"/>
      <c r="BT191" s="5"/>
    </row>
    <row r="192" spans="3:72" x14ac:dyDescent="0.2">
      <c r="C192" s="5">
        <v>189</v>
      </c>
      <c r="D192" s="5">
        <f t="shared" si="118"/>
        <v>1329</v>
      </c>
      <c r="E192" s="5">
        <f t="shared" si="119"/>
        <v>363</v>
      </c>
      <c r="F192" s="5">
        <f t="shared" si="120"/>
        <v>162</v>
      </c>
      <c r="G192" s="5">
        <f t="shared" si="121"/>
        <v>165</v>
      </c>
      <c r="H192" s="5">
        <f t="shared" si="122"/>
        <v>0</v>
      </c>
      <c r="I192" s="5">
        <f t="shared" si="123"/>
        <v>0</v>
      </c>
      <c r="J192" s="5">
        <f t="shared" si="124"/>
        <v>0</v>
      </c>
      <c r="K192" s="5">
        <f t="shared" si="125"/>
        <v>0</v>
      </c>
      <c r="L192" s="5">
        <f t="shared" si="126"/>
        <v>0</v>
      </c>
      <c r="M192" s="5">
        <f t="shared" si="127"/>
        <v>0</v>
      </c>
      <c r="N192" s="5">
        <f t="shared" si="128"/>
        <v>0</v>
      </c>
      <c r="O192" s="5">
        <f t="shared" si="129"/>
        <v>0</v>
      </c>
      <c r="P192" s="5">
        <f t="shared" si="130"/>
        <v>0</v>
      </c>
      <c r="Q192" s="5">
        <f t="shared" si="131"/>
        <v>0</v>
      </c>
      <c r="T192" s="5">
        <f t="shared" si="132"/>
        <v>1162</v>
      </c>
      <c r="U192" s="5">
        <f t="shared" si="92"/>
        <v>386</v>
      </c>
      <c r="V192" s="5">
        <f t="shared" si="93"/>
        <v>139</v>
      </c>
      <c r="W192" s="5">
        <f t="shared" si="94"/>
        <v>141</v>
      </c>
      <c r="X192" s="5">
        <f t="shared" si="95"/>
        <v>0</v>
      </c>
      <c r="Y192" s="5">
        <f t="shared" si="96"/>
        <v>0</v>
      </c>
      <c r="Z192" s="5">
        <f t="shared" si="97"/>
        <v>0</v>
      </c>
      <c r="AA192" s="5">
        <f t="shared" si="98"/>
        <v>0</v>
      </c>
      <c r="AB192" s="5">
        <f t="shared" si="99"/>
        <v>0</v>
      </c>
      <c r="AC192" s="5">
        <f t="shared" si="100"/>
        <v>0</v>
      </c>
      <c r="AD192" s="5">
        <f t="shared" si="101"/>
        <v>0</v>
      </c>
      <c r="AE192" s="5">
        <f t="shared" si="102"/>
        <v>0</v>
      </c>
      <c r="AF192" s="5">
        <f t="shared" si="103"/>
        <v>0</v>
      </c>
      <c r="AG192" s="5">
        <f t="shared" si="104"/>
        <v>0</v>
      </c>
      <c r="AJ192" s="5">
        <f t="shared" si="133"/>
        <v>1066</v>
      </c>
      <c r="AK192" s="5">
        <f t="shared" si="105"/>
        <v>404</v>
      </c>
      <c r="AL192" s="5">
        <f t="shared" si="106"/>
        <v>119</v>
      </c>
      <c r="AM192" s="5">
        <f t="shared" si="107"/>
        <v>115</v>
      </c>
      <c r="AN192" s="5">
        <f t="shared" si="108"/>
        <v>0</v>
      </c>
      <c r="AO192" s="5">
        <f t="shared" si="109"/>
        <v>0</v>
      </c>
      <c r="AP192" s="5">
        <f t="shared" si="110"/>
        <v>0</v>
      </c>
      <c r="AQ192" s="5">
        <f t="shared" si="111"/>
        <v>0</v>
      </c>
      <c r="AR192" s="5">
        <f t="shared" si="112"/>
        <v>0</v>
      </c>
      <c r="AS192" s="5">
        <f t="shared" si="113"/>
        <v>0</v>
      </c>
      <c r="AT192" s="5">
        <f t="shared" si="114"/>
        <v>0</v>
      </c>
      <c r="AU192" s="5">
        <f t="shared" si="115"/>
        <v>0</v>
      </c>
      <c r="AV192" s="5">
        <f t="shared" si="116"/>
        <v>0</v>
      </c>
      <c r="AW192" s="5">
        <f t="shared" si="117"/>
        <v>0</v>
      </c>
      <c r="AZ192" s="58">
        <v>189</v>
      </c>
      <c r="BA192" s="61">
        <f t="shared" si="88"/>
        <v>0.49</v>
      </c>
      <c r="BB192" s="61">
        <f t="shared" si="89"/>
        <v>0.49</v>
      </c>
      <c r="BC192" s="61">
        <f t="shared" si="90"/>
        <v>0.49</v>
      </c>
      <c r="BD192" s="61">
        <f t="shared" si="91"/>
        <v>0.49</v>
      </c>
      <c r="BG192" s="58">
        <v>0.17</v>
      </c>
      <c r="BH192" s="58">
        <v>0.17</v>
      </c>
      <c r="BI192" s="58">
        <v>0.17</v>
      </c>
      <c r="BJ192" s="58">
        <v>0.17</v>
      </c>
      <c r="BL192" s="5"/>
      <c r="BM192" s="61">
        <v>0.32</v>
      </c>
      <c r="BN192" s="61">
        <v>0.32</v>
      </c>
      <c r="BO192" s="61">
        <v>0.32</v>
      </c>
      <c r="BP192" s="61">
        <v>0.32</v>
      </c>
      <c r="BQ192" s="5"/>
      <c r="BR192" s="5"/>
      <c r="BS192" s="5"/>
      <c r="BT192" s="5"/>
    </row>
    <row r="193" spans="3:72" x14ac:dyDescent="0.2">
      <c r="C193" s="5">
        <v>190</v>
      </c>
      <c r="D193" s="5">
        <f t="shared" si="118"/>
        <v>1329</v>
      </c>
      <c r="E193" s="5">
        <f t="shared" si="119"/>
        <v>363</v>
      </c>
      <c r="F193" s="5">
        <f t="shared" si="120"/>
        <v>162</v>
      </c>
      <c r="G193" s="5">
        <f t="shared" si="121"/>
        <v>165</v>
      </c>
      <c r="H193" s="5">
        <f t="shared" si="122"/>
        <v>0</v>
      </c>
      <c r="I193" s="5">
        <f t="shared" si="123"/>
        <v>0</v>
      </c>
      <c r="J193" s="5">
        <f t="shared" si="124"/>
        <v>0</v>
      </c>
      <c r="K193" s="5">
        <f t="shared" si="125"/>
        <v>0</v>
      </c>
      <c r="L193" s="5">
        <f t="shared" si="126"/>
        <v>0</v>
      </c>
      <c r="M193" s="5">
        <f t="shared" si="127"/>
        <v>0</v>
      </c>
      <c r="N193" s="5">
        <f t="shared" si="128"/>
        <v>0</v>
      </c>
      <c r="O193" s="5">
        <f t="shared" si="129"/>
        <v>0</v>
      </c>
      <c r="P193" s="5">
        <f t="shared" si="130"/>
        <v>0</v>
      </c>
      <c r="Q193" s="5">
        <f t="shared" si="131"/>
        <v>0</v>
      </c>
      <c r="T193" s="5">
        <f t="shared" si="132"/>
        <v>1162</v>
      </c>
      <c r="U193" s="5">
        <f t="shared" si="92"/>
        <v>386</v>
      </c>
      <c r="V193" s="5">
        <f t="shared" si="93"/>
        <v>139</v>
      </c>
      <c r="W193" s="5">
        <f t="shared" si="94"/>
        <v>141</v>
      </c>
      <c r="X193" s="5">
        <f t="shared" si="95"/>
        <v>0</v>
      </c>
      <c r="Y193" s="5">
        <f t="shared" si="96"/>
        <v>0</v>
      </c>
      <c r="Z193" s="5">
        <f t="shared" si="97"/>
        <v>0</v>
      </c>
      <c r="AA193" s="5">
        <f t="shared" si="98"/>
        <v>0</v>
      </c>
      <c r="AB193" s="5">
        <f t="shared" si="99"/>
        <v>0</v>
      </c>
      <c r="AC193" s="5">
        <f t="shared" si="100"/>
        <v>0</v>
      </c>
      <c r="AD193" s="5">
        <f t="shared" si="101"/>
        <v>0</v>
      </c>
      <c r="AE193" s="5">
        <f t="shared" si="102"/>
        <v>0</v>
      </c>
      <c r="AF193" s="5">
        <f t="shared" si="103"/>
        <v>0</v>
      </c>
      <c r="AG193" s="5">
        <f t="shared" si="104"/>
        <v>0</v>
      </c>
      <c r="AJ193" s="5">
        <f t="shared" si="133"/>
        <v>1066</v>
      </c>
      <c r="AK193" s="5">
        <f t="shared" si="105"/>
        <v>404</v>
      </c>
      <c r="AL193" s="5">
        <f t="shared" si="106"/>
        <v>119</v>
      </c>
      <c r="AM193" s="5">
        <f t="shared" si="107"/>
        <v>115</v>
      </c>
      <c r="AN193" s="5">
        <f t="shared" si="108"/>
        <v>0</v>
      </c>
      <c r="AO193" s="5">
        <f t="shared" si="109"/>
        <v>0</v>
      </c>
      <c r="AP193" s="5">
        <f t="shared" si="110"/>
        <v>0</v>
      </c>
      <c r="AQ193" s="5">
        <f t="shared" si="111"/>
        <v>0</v>
      </c>
      <c r="AR193" s="5">
        <f t="shared" si="112"/>
        <v>0</v>
      </c>
      <c r="AS193" s="5">
        <f t="shared" si="113"/>
        <v>0</v>
      </c>
      <c r="AT193" s="5">
        <f t="shared" si="114"/>
        <v>0</v>
      </c>
      <c r="AU193" s="5">
        <f t="shared" si="115"/>
        <v>0</v>
      </c>
      <c r="AV193" s="5">
        <f t="shared" si="116"/>
        <v>0</v>
      </c>
      <c r="AW193" s="5">
        <f t="shared" si="117"/>
        <v>0</v>
      </c>
      <c r="AZ193" s="58">
        <v>190</v>
      </c>
      <c r="BA193" s="61">
        <f t="shared" si="88"/>
        <v>0.49</v>
      </c>
      <c r="BB193" s="61">
        <f t="shared" si="89"/>
        <v>0.49</v>
      </c>
      <c r="BC193" s="61">
        <f t="shared" si="90"/>
        <v>0.49</v>
      </c>
      <c r="BD193" s="61">
        <f t="shared" si="91"/>
        <v>0.49</v>
      </c>
      <c r="BG193" s="58">
        <v>0.17</v>
      </c>
      <c r="BH193" s="58">
        <v>0.17</v>
      </c>
      <c r="BI193" s="58">
        <v>0.17</v>
      </c>
      <c r="BJ193" s="58">
        <v>0.17</v>
      </c>
      <c r="BL193" s="5"/>
      <c r="BM193" s="61">
        <v>0.32</v>
      </c>
      <c r="BN193" s="61">
        <v>0.32</v>
      </c>
      <c r="BO193" s="61">
        <v>0.32</v>
      </c>
      <c r="BP193" s="61">
        <v>0.32</v>
      </c>
      <c r="BQ193" s="5"/>
      <c r="BR193" s="5"/>
      <c r="BS193" s="5"/>
      <c r="BT193" s="5"/>
    </row>
    <row r="194" spans="3:72" x14ac:dyDescent="0.2">
      <c r="C194" s="5">
        <v>191</v>
      </c>
      <c r="D194" s="5">
        <f t="shared" si="118"/>
        <v>1329</v>
      </c>
      <c r="E194" s="5">
        <f t="shared" si="119"/>
        <v>363</v>
      </c>
      <c r="F194" s="5">
        <f t="shared" si="120"/>
        <v>162</v>
      </c>
      <c r="G194" s="5">
        <f t="shared" si="121"/>
        <v>165</v>
      </c>
      <c r="H194" s="5">
        <f t="shared" si="122"/>
        <v>0</v>
      </c>
      <c r="I194" s="5">
        <f t="shared" si="123"/>
        <v>0</v>
      </c>
      <c r="J194" s="5">
        <f t="shared" si="124"/>
        <v>0</v>
      </c>
      <c r="K194" s="5">
        <f t="shared" si="125"/>
        <v>0</v>
      </c>
      <c r="L194" s="5">
        <f t="shared" si="126"/>
        <v>0</v>
      </c>
      <c r="M194" s="5">
        <f t="shared" si="127"/>
        <v>0</v>
      </c>
      <c r="N194" s="5">
        <f t="shared" si="128"/>
        <v>0</v>
      </c>
      <c r="O194" s="5">
        <f t="shared" si="129"/>
        <v>0</v>
      </c>
      <c r="P194" s="5">
        <f t="shared" si="130"/>
        <v>0</v>
      </c>
      <c r="Q194" s="5">
        <f t="shared" si="131"/>
        <v>0</v>
      </c>
      <c r="T194" s="5">
        <f t="shared" si="132"/>
        <v>1162</v>
      </c>
      <c r="U194" s="5">
        <f t="shared" si="92"/>
        <v>386</v>
      </c>
      <c r="V194" s="5">
        <f t="shared" si="93"/>
        <v>139</v>
      </c>
      <c r="W194" s="5">
        <f t="shared" si="94"/>
        <v>141</v>
      </c>
      <c r="X194" s="5">
        <f t="shared" si="95"/>
        <v>0</v>
      </c>
      <c r="Y194" s="5">
        <f t="shared" si="96"/>
        <v>0</v>
      </c>
      <c r="Z194" s="5">
        <f t="shared" si="97"/>
        <v>0</v>
      </c>
      <c r="AA194" s="5">
        <f t="shared" si="98"/>
        <v>0</v>
      </c>
      <c r="AB194" s="5">
        <f t="shared" si="99"/>
        <v>0</v>
      </c>
      <c r="AC194" s="5">
        <f t="shared" si="100"/>
        <v>0</v>
      </c>
      <c r="AD194" s="5">
        <f t="shared" si="101"/>
        <v>0</v>
      </c>
      <c r="AE194" s="5">
        <f t="shared" si="102"/>
        <v>0</v>
      </c>
      <c r="AF194" s="5">
        <f t="shared" si="103"/>
        <v>0</v>
      </c>
      <c r="AG194" s="5">
        <f t="shared" si="104"/>
        <v>0</v>
      </c>
      <c r="AJ194" s="5">
        <f t="shared" si="133"/>
        <v>1066</v>
      </c>
      <c r="AK194" s="5">
        <f t="shared" si="105"/>
        <v>404</v>
      </c>
      <c r="AL194" s="5">
        <f t="shared" si="106"/>
        <v>119</v>
      </c>
      <c r="AM194" s="5">
        <f t="shared" si="107"/>
        <v>115</v>
      </c>
      <c r="AN194" s="5">
        <f t="shared" si="108"/>
        <v>0</v>
      </c>
      <c r="AO194" s="5">
        <f t="shared" si="109"/>
        <v>0</v>
      </c>
      <c r="AP194" s="5">
        <f t="shared" si="110"/>
        <v>0</v>
      </c>
      <c r="AQ194" s="5">
        <f t="shared" si="111"/>
        <v>0</v>
      </c>
      <c r="AR194" s="5">
        <f t="shared" si="112"/>
        <v>0</v>
      </c>
      <c r="AS194" s="5">
        <f t="shared" si="113"/>
        <v>0</v>
      </c>
      <c r="AT194" s="5">
        <f t="shared" si="114"/>
        <v>0</v>
      </c>
      <c r="AU194" s="5">
        <f t="shared" si="115"/>
        <v>0</v>
      </c>
      <c r="AV194" s="5">
        <f t="shared" si="116"/>
        <v>0</v>
      </c>
      <c r="AW194" s="5">
        <f t="shared" si="117"/>
        <v>0</v>
      </c>
      <c r="AZ194" s="58">
        <v>191</v>
      </c>
      <c r="BA194" s="61">
        <f t="shared" si="88"/>
        <v>0.49</v>
      </c>
      <c r="BB194" s="61">
        <f t="shared" si="89"/>
        <v>0.49</v>
      </c>
      <c r="BC194" s="61">
        <f t="shared" si="90"/>
        <v>0.49</v>
      </c>
      <c r="BD194" s="61">
        <f t="shared" si="91"/>
        <v>0.49</v>
      </c>
      <c r="BG194" s="58">
        <v>0.17</v>
      </c>
      <c r="BH194" s="58">
        <v>0.17</v>
      </c>
      <c r="BI194" s="58">
        <v>0.17</v>
      </c>
      <c r="BJ194" s="58">
        <v>0.17</v>
      </c>
      <c r="BL194" s="5"/>
      <c r="BM194" s="61">
        <v>0.32</v>
      </c>
      <c r="BN194" s="61">
        <v>0.32</v>
      </c>
      <c r="BO194" s="61">
        <v>0.32</v>
      </c>
      <c r="BP194" s="61">
        <v>0.32</v>
      </c>
      <c r="BQ194" s="5"/>
      <c r="BR194" s="5"/>
      <c r="BS194" s="5"/>
      <c r="BT194" s="5"/>
    </row>
    <row r="195" spans="3:72" x14ac:dyDescent="0.2">
      <c r="C195" s="5">
        <v>192</v>
      </c>
      <c r="D195" s="5">
        <f t="shared" si="118"/>
        <v>1329</v>
      </c>
      <c r="E195" s="5">
        <f t="shared" si="119"/>
        <v>363</v>
      </c>
      <c r="F195" s="5">
        <f t="shared" si="120"/>
        <v>162</v>
      </c>
      <c r="G195" s="5">
        <f t="shared" si="121"/>
        <v>165</v>
      </c>
      <c r="H195" s="5">
        <f t="shared" si="122"/>
        <v>0</v>
      </c>
      <c r="I195" s="5">
        <f t="shared" si="123"/>
        <v>0</v>
      </c>
      <c r="J195" s="5">
        <f t="shared" si="124"/>
        <v>0</v>
      </c>
      <c r="K195" s="5">
        <f t="shared" si="125"/>
        <v>0</v>
      </c>
      <c r="L195" s="5">
        <f t="shared" si="126"/>
        <v>0</v>
      </c>
      <c r="M195" s="5">
        <f t="shared" si="127"/>
        <v>0</v>
      </c>
      <c r="N195" s="5">
        <f t="shared" si="128"/>
        <v>0</v>
      </c>
      <c r="O195" s="5">
        <f t="shared" si="129"/>
        <v>0</v>
      </c>
      <c r="P195" s="5">
        <f t="shared" si="130"/>
        <v>0</v>
      </c>
      <c r="Q195" s="5">
        <f t="shared" si="131"/>
        <v>0</v>
      </c>
      <c r="T195" s="5">
        <f t="shared" si="132"/>
        <v>1162</v>
      </c>
      <c r="U195" s="5">
        <f t="shared" si="92"/>
        <v>386</v>
      </c>
      <c r="V195" s="5">
        <f t="shared" si="93"/>
        <v>139</v>
      </c>
      <c r="W195" s="5">
        <f t="shared" si="94"/>
        <v>141</v>
      </c>
      <c r="X195" s="5">
        <f t="shared" si="95"/>
        <v>0</v>
      </c>
      <c r="Y195" s="5">
        <f t="shared" si="96"/>
        <v>0</v>
      </c>
      <c r="Z195" s="5">
        <f t="shared" si="97"/>
        <v>0</v>
      </c>
      <c r="AA195" s="5">
        <f t="shared" si="98"/>
        <v>0</v>
      </c>
      <c r="AB195" s="5">
        <f t="shared" si="99"/>
        <v>0</v>
      </c>
      <c r="AC195" s="5">
        <f t="shared" si="100"/>
        <v>0</v>
      </c>
      <c r="AD195" s="5">
        <f t="shared" si="101"/>
        <v>0</v>
      </c>
      <c r="AE195" s="5">
        <f t="shared" si="102"/>
        <v>0</v>
      </c>
      <c r="AF195" s="5">
        <f t="shared" si="103"/>
        <v>0</v>
      </c>
      <c r="AG195" s="5">
        <f t="shared" si="104"/>
        <v>0</v>
      </c>
      <c r="AJ195" s="5">
        <f t="shared" si="133"/>
        <v>1066</v>
      </c>
      <c r="AK195" s="5">
        <f t="shared" si="105"/>
        <v>404</v>
      </c>
      <c r="AL195" s="5">
        <f t="shared" si="106"/>
        <v>119</v>
      </c>
      <c r="AM195" s="5">
        <f t="shared" si="107"/>
        <v>115</v>
      </c>
      <c r="AN195" s="5">
        <f t="shared" si="108"/>
        <v>0</v>
      </c>
      <c r="AO195" s="5">
        <f t="shared" si="109"/>
        <v>0</v>
      </c>
      <c r="AP195" s="5">
        <f t="shared" si="110"/>
        <v>0</v>
      </c>
      <c r="AQ195" s="5">
        <f t="shared" si="111"/>
        <v>0</v>
      </c>
      <c r="AR195" s="5">
        <f t="shared" si="112"/>
        <v>0</v>
      </c>
      <c r="AS195" s="5">
        <f t="shared" si="113"/>
        <v>0</v>
      </c>
      <c r="AT195" s="5">
        <f t="shared" si="114"/>
        <v>0</v>
      </c>
      <c r="AU195" s="5">
        <f t="shared" si="115"/>
        <v>0</v>
      </c>
      <c r="AV195" s="5">
        <f t="shared" si="116"/>
        <v>0</v>
      </c>
      <c r="AW195" s="5">
        <f t="shared" si="117"/>
        <v>0</v>
      </c>
      <c r="AZ195" s="58">
        <v>192</v>
      </c>
      <c r="BA195" s="61">
        <f t="shared" si="88"/>
        <v>0.49</v>
      </c>
      <c r="BB195" s="61">
        <f t="shared" si="89"/>
        <v>0.49</v>
      </c>
      <c r="BC195" s="61">
        <f t="shared" si="90"/>
        <v>0.49</v>
      </c>
      <c r="BD195" s="61">
        <f t="shared" si="91"/>
        <v>0.49</v>
      </c>
      <c r="BG195" s="58">
        <v>0.17</v>
      </c>
      <c r="BH195" s="58">
        <v>0.17</v>
      </c>
      <c r="BI195" s="58">
        <v>0.17</v>
      </c>
      <c r="BJ195" s="58">
        <v>0.17</v>
      </c>
      <c r="BL195" s="5"/>
      <c r="BM195" s="61">
        <v>0.32</v>
      </c>
      <c r="BN195" s="61">
        <v>0.32</v>
      </c>
      <c r="BO195" s="61">
        <v>0.32</v>
      </c>
      <c r="BP195" s="61">
        <v>0.32</v>
      </c>
      <c r="BQ195" s="5"/>
      <c r="BR195" s="5"/>
      <c r="BS195" s="5"/>
      <c r="BT195" s="5"/>
    </row>
    <row r="196" spans="3:72" x14ac:dyDescent="0.2">
      <c r="C196" s="5">
        <v>193</v>
      </c>
      <c r="D196" s="5">
        <f t="shared" si="118"/>
        <v>1329</v>
      </c>
      <c r="E196" s="5">
        <f t="shared" si="119"/>
        <v>363</v>
      </c>
      <c r="F196" s="5">
        <f t="shared" si="120"/>
        <v>162</v>
      </c>
      <c r="G196" s="5">
        <f t="shared" si="121"/>
        <v>165</v>
      </c>
      <c r="H196" s="5">
        <f t="shared" si="122"/>
        <v>0</v>
      </c>
      <c r="I196" s="5">
        <f t="shared" si="123"/>
        <v>0</v>
      </c>
      <c r="J196" s="5">
        <f t="shared" si="124"/>
        <v>0</v>
      </c>
      <c r="K196" s="5">
        <f t="shared" si="125"/>
        <v>0</v>
      </c>
      <c r="L196" s="5">
        <f t="shared" si="126"/>
        <v>0</v>
      </c>
      <c r="M196" s="5">
        <f t="shared" si="127"/>
        <v>0</v>
      </c>
      <c r="N196" s="5">
        <f t="shared" si="128"/>
        <v>0</v>
      </c>
      <c r="O196" s="5">
        <f t="shared" si="129"/>
        <v>0</v>
      </c>
      <c r="P196" s="5">
        <f t="shared" si="130"/>
        <v>0</v>
      </c>
      <c r="Q196" s="5">
        <f t="shared" si="131"/>
        <v>0</v>
      </c>
      <c r="T196" s="5">
        <f t="shared" si="132"/>
        <v>1162</v>
      </c>
      <c r="U196" s="5">
        <f t="shared" si="92"/>
        <v>386</v>
      </c>
      <c r="V196" s="5">
        <f t="shared" si="93"/>
        <v>139</v>
      </c>
      <c r="W196" s="5">
        <f t="shared" si="94"/>
        <v>141</v>
      </c>
      <c r="X196" s="5">
        <f t="shared" si="95"/>
        <v>0</v>
      </c>
      <c r="Y196" s="5">
        <f t="shared" si="96"/>
        <v>0</v>
      </c>
      <c r="Z196" s="5">
        <f t="shared" si="97"/>
        <v>0</v>
      </c>
      <c r="AA196" s="5">
        <f t="shared" si="98"/>
        <v>0</v>
      </c>
      <c r="AB196" s="5">
        <f t="shared" si="99"/>
        <v>0</v>
      </c>
      <c r="AC196" s="5">
        <f t="shared" si="100"/>
        <v>0</v>
      </c>
      <c r="AD196" s="5">
        <f t="shared" si="101"/>
        <v>0</v>
      </c>
      <c r="AE196" s="5">
        <f t="shared" si="102"/>
        <v>0</v>
      </c>
      <c r="AF196" s="5">
        <f t="shared" si="103"/>
        <v>0</v>
      </c>
      <c r="AG196" s="5">
        <f t="shared" si="104"/>
        <v>0</v>
      </c>
      <c r="AJ196" s="5">
        <f t="shared" si="133"/>
        <v>1066</v>
      </c>
      <c r="AK196" s="5">
        <f t="shared" si="105"/>
        <v>404</v>
      </c>
      <c r="AL196" s="5">
        <f t="shared" si="106"/>
        <v>119</v>
      </c>
      <c r="AM196" s="5">
        <f t="shared" si="107"/>
        <v>115</v>
      </c>
      <c r="AN196" s="5">
        <f t="shared" si="108"/>
        <v>0</v>
      </c>
      <c r="AO196" s="5">
        <f t="shared" si="109"/>
        <v>0</v>
      </c>
      <c r="AP196" s="5">
        <f t="shared" si="110"/>
        <v>0</v>
      </c>
      <c r="AQ196" s="5">
        <f t="shared" si="111"/>
        <v>0</v>
      </c>
      <c r="AR196" s="5">
        <f t="shared" si="112"/>
        <v>0</v>
      </c>
      <c r="AS196" s="5">
        <f t="shared" si="113"/>
        <v>0</v>
      </c>
      <c r="AT196" s="5">
        <f t="shared" si="114"/>
        <v>0</v>
      </c>
      <c r="AU196" s="5">
        <f t="shared" si="115"/>
        <v>0</v>
      </c>
      <c r="AV196" s="5">
        <f t="shared" si="116"/>
        <v>0</v>
      </c>
      <c r="AW196" s="5">
        <f t="shared" si="117"/>
        <v>0</v>
      </c>
      <c r="AZ196" s="58">
        <v>193</v>
      </c>
      <c r="BA196" s="61">
        <f t="shared" si="88"/>
        <v>0.49</v>
      </c>
      <c r="BB196" s="61">
        <f t="shared" si="89"/>
        <v>0.49</v>
      </c>
      <c r="BC196" s="61">
        <f t="shared" si="90"/>
        <v>0.49</v>
      </c>
      <c r="BD196" s="61">
        <f t="shared" si="91"/>
        <v>0.49</v>
      </c>
      <c r="BG196" s="58">
        <v>0.17</v>
      </c>
      <c r="BH196" s="58">
        <v>0.17</v>
      </c>
      <c r="BI196" s="58">
        <v>0.17</v>
      </c>
      <c r="BJ196" s="58">
        <v>0.17</v>
      </c>
      <c r="BL196" s="5"/>
      <c r="BM196" s="61">
        <v>0.32</v>
      </c>
      <c r="BN196" s="61">
        <v>0.32</v>
      </c>
      <c r="BO196" s="61">
        <v>0.32</v>
      </c>
      <c r="BP196" s="61">
        <v>0.32</v>
      </c>
      <c r="BQ196" s="5"/>
      <c r="BR196" s="5"/>
      <c r="BS196" s="5"/>
      <c r="BT196" s="5"/>
    </row>
    <row r="197" spans="3:72" x14ac:dyDescent="0.2">
      <c r="C197" s="5">
        <v>194</v>
      </c>
      <c r="D197" s="5">
        <f t="shared" si="118"/>
        <v>1329</v>
      </c>
      <c r="E197" s="5">
        <f t="shared" si="119"/>
        <v>363</v>
      </c>
      <c r="F197" s="5">
        <f t="shared" si="120"/>
        <v>162</v>
      </c>
      <c r="G197" s="5">
        <f t="shared" si="121"/>
        <v>165</v>
      </c>
      <c r="H197" s="5">
        <f t="shared" si="122"/>
        <v>0</v>
      </c>
      <c r="I197" s="5">
        <f t="shared" si="123"/>
        <v>0</v>
      </c>
      <c r="J197" s="5">
        <f t="shared" si="124"/>
        <v>0</v>
      </c>
      <c r="K197" s="5">
        <f t="shared" si="125"/>
        <v>0</v>
      </c>
      <c r="L197" s="5">
        <f t="shared" si="126"/>
        <v>0</v>
      </c>
      <c r="M197" s="5">
        <f t="shared" si="127"/>
        <v>0</v>
      </c>
      <c r="N197" s="5">
        <f t="shared" si="128"/>
        <v>0</v>
      </c>
      <c r="O197" s="5">
        <f t="shared" si="129"/>
        <v>0</v>
      </c>
      <c r="P197" s="5">
        <f t="shared" si="130"/>
        <v>0</v>
      </c>
      <c r="Q197" s="5">
        <f t="shared" si="131"/>
        <v>0</v>
      </c>
      <c r="T197" s="5">
        <f t="shared" si="132"/>
        <v>1162</v>
      </c>
      <c r="U197" s="5">
        <f t="shared" si="92"/>
        <v>386</v>
      </c>
      <c r="V197" s="5">
        <f t="shared" si="93"/>
        <v>139</v>
      </c>
      <c r="W197" s="5">
        <f t="shared" si="94"/>
        <v>141</v>
      </c>
      <c r="X197" s="5">
        <f t="shared" si="95"/>
        <v>0</v>
      </c>
      <c r="Y197" s="5">
        <f t="shared" si="96"/>
        <v>0</v>
      </c>
      <c r="Z197" s="5">
        <f t="shared" si="97"/>
        <v>0</v>
      </c>
      <c r="AA197" s="5">
        <f t="shared" si="98"/>
        <v>0</v>
      </c>
      <c r="AB197" s="5">
        <f t="shared" si="99"/>
        <v>0</v>
      </c>
      <c r="AC197" s="5">
        <f t="shared" si="100"/>
        <v>0</v>
      </c>
      <c r="AD197" s="5">
        <f t="shared" si="101"/>
        <v>0</v>
      </c>
      <c r="AE197" s="5">
        <f t="shared" si="102"/>
        <v>0</v>
      </c>
      <c r="AF197" s="5">
        <f t="shared" si="103"/>
        <v>0</v>
      </c>
      <c r="AG197" s="5">
        <f t="shared" si="104"/>
        <v>0</v>
      </c>
      <c r="AJ197" s="5">
        <f t="shared" si="133"/>
        <v>1066</v>
      </c>
      <c r="AK197" s="5">
        <f t="shared" si="105"/>
        <v>404</v>
      </c>
      <c r="AL197" s="5">
        <f t="shared" si="106"/>
        <v>119</v>
      </c>
      <c r="AM197" s="5">
        <f t="shared" si="107"/>
        <v>115</v>
      </c>
      <c r="AN197" s="5">
        <f t="shared" si="108"/>
        <v>0</v>
      </c>
      <c r="AO197" s="5">
        <f t="shared" si="109"/>
        <v>0</v>
      </c>
      <c r="AP197" s="5">
        <f t="shared" si="110"/>
        <v>0</v>
      </c>
      <c r="AQ197" s="5">
        <f t="shared" si="111"/>
        <v>0</v>
      </c>
      <c r="AR197" s="5">
        <f t="shared" si="112"/>
        <v>0</v>
      </c>
      <c r="AS197" s="5">
        <f t="shared" si="113"/>
        <v>0</v>
      </c>
      <c r="AT197" s="5">
        <f t="shared" si="114"/>
        <v>0</v>
      </c>
      <c r="AU197" s="5">
        <f t="shared" si="115"/>
        <v>0</v>
      </c>
      <c r="AV197" s="5">
        <f t="shared" si="116"/>
        <v>0</v>
      </c>
      <c r="AW197" s="5">
        <f t="shared" si="117"/>
        <v>0</v>
      </c>
      <c r="AZ197" s="58">
        <v>194</v>
      </c>
      <c r="BA197" s="61">
        <f t="shared" ref="BA197:BA203" si="134">BM197+BG197</f>
        <v>0.49</v>
      </c>
      <c r="BB197" s="61">
        <f t="shared" ref="BB197:BB203" si="135">BN197+BH197</f>
        <v>0.49</v>
      </c>
      <c r="BC197" s="61">
        <f t="shared" ref="BC197:BC203" si="136">BO197+BI197</f>
        <v>0.49</v>
      </c>
      <c r="BD197" s="61">
        <f t="shared" ref="BD197:BD203" si="137">BP197+BJ197</f>
        <v>0.49</v>
      </c>
      <c r="BG197" s="58">
        <v>0.17</v>
      </c>
      <c r="BH197" s="58">
        <v>0.17</v>
      </c>
      <c r="BI197" s="58">
        <v>0.17</v>
      </c>
      <c r="BJ197" s="58">
        <v>0.17</v>
      </c>
      <c r="BL197" s="5"/>
      <c r="BM197" s="61">
        <v>0.32</v>
      </c>
      <c r="BN197" s="61">
        <v>0.32</v>
      </c>
      <c r="BO197" s="61">
        <v>0.32</v>
      </c>
      <c r="BP197" s="61">
        <v>0.32</v>
      </c>
      <c r="BQ197" s="5"/>
      <c r="BR197" s="5"/>
      <c r="BS197" s="5"/>
      <c r="BT197" s="5"/>
    </row>
    <row r="198" spans="3:72" x14ac:dyDescent="0.2">
      <c r="C198" s="5">
        <v>195</v>
      </c>
      <c r="D198" s="5">
        <f t="shared" si="118"/>
        <v>1329</v>
      </c>
      <c r="E198" s="5">
        <f t="shared" si="119"/>
        <v>363</v>
      </c>
      <c r="F198" s="5">
        <f t="shared" si="120"/>
        <v>162</v>
      </c>
      <c r="G198" s="5">
        <f t="shared" si="121"/>
        <v>165</v>
      </c>
      <c r="H198" s="5">
        <f t="shared" si="122"/>
        <v>0</v>
      </c>
      <c r="I198" s="5">
        <f t="shared" si="123"/>
        <v>0</v>
      </c>
      <c r="J198" s="5">
        <f t="shared" si="124"/>
        <v>0</v>
      </c>
      <c r="K198" s="5">
        <f t="shared" si="125"/>
        <v>0</v>
      </c>
      <c r="L198" s="5">
        <f t="shared" si="126"/>
        <v>0</v>
      </c>
      <c r="M198" s="5">
        <f t="shared" si="127"/>
        <v>0</v>
      </c>
      <c r="N198" s="5">
        <f t="shared" si="128"/>
        <v>0</v>
      </c>
      <c r="O198" s="5">
        <f t="shared" si="129"/>
        <v>0</v>
      </c>
      <c r="P198" s="5">
        <f t="shared" si="130"/>
        <v>0</v>
      </c>
      <c r="Q198" s="5">
        <f t="shared" si="131"/>
        <v>0</v>
      </c>
      <c r="T198" s="5">
        <f t="shared" si="132"/>
        <v>1162</v>
      </c>
      <c r="U198" s="5">
        <f t="shared" si="92"/>
        <v>386</v>
      </c>
      <c r="V198" s="5">
        <f t="shared" si="93"/>
        <v>139</v>
      </c>
      <c r="W198" s="5">
        <f t="shared" si="94"/>
        <v>141</v>
      </c>
      <c r="X198" s="5">
        <f t="shared" si="95"/>
        <v>0</v>
      </c>
      <c r="Y198" s="5">
        <f t="shared" si="96"/>
        <v>0</v>
      </c>
      <c r="Z198" s="5">
        <f t="shared" si="97"/>
        <v>0</v>
      </c>
      <c r="AA198" s="5">
        <f t="shared" si="98"/>
        <v>0</v>
      </c>
      <c r="AB198" s="5">
        <f t="shared" si="99"/>
        <v>0</v>
      </c>
      <c r="AC198" s="5">
        <f t="shared" si="100"/>
        <v>0</v>
      </c>
      <c r="AD198" s="5">
        <f t="shared" si="101"/>
        <v>0</v>
      </c>
      <c r="AE198" s="5">
        <f t="shared" si="102"/>
        <v>0</v>
      </c>
      <c r="AF198" s="5">
        <f t="shared" si="103"/>
        <v>0</v>
      </c>
      <c r="AG198" s="5">
        <f t="shared" si="104"/>
        <v>0</v>
      </c>
      <c r="AJ198" s="5">
        <f t="shared" si="133"/>
        <v>1066</v>
      </c>
      <c r="AK198" s="5">
        <f t="shared" si="105"/>
        <v>404</v>
      </c>
      <c r="AL198" s="5">
        <f t="shared" si="106"/>
        <v>119</v>
      </c>
      <c r="AM198" s="5">
        <f t="shared" si="107"/>
        <v>115</v>
      </c>
      <c r="AN198" s="5">
        <f t="shared" si="108"/>
        <v>0</v>
      </c>
      <c r="AO198" s="5">
        <f t="shared" si="109"/>
        <v>0</v>
      </c>
      <c r="AP198" s="5">
        <f t="shared" si="110"/>
        <v>0</v>
      </c>
      <c r="AQ198" s="5">
        <f t="shared" si="111"/>
        <v>0</v>
      </c>
      <c r="AR198" s="5">
        <f t="shared" si="112"/>
        <v>0</v>
      </c>
      <c r="AS198" s="5">
        <f t="shared" si="113"/>
        <v>0</v>
      </c>
      <c r="AT198" s="5">
        <f t="shared" si="114"/>
        <v>0</v>
      </c>
      <c r="AU198" s="5">
        <f t="shared" si="115"/>
        <v>0</v>
      </c>
      <c r="AV198" s="5">
        <f t="shared" si="116"/>
        <v>0</v>
      </c>
      <c r="AW198" s="5">
        <f t="shared" si="117"/>
        <v>0</v>
      </c>
      <c r="AZ198" s="58">
        <v>195</v>
      </c>
      <c r="BA198" s="61">
        <f t="shared" si="134"/>
        <v>0.49</v>
      </c>
      <c r="BB198" s="61">
        <f t="shared" si="135"/>
        <v>0.49</v>
      </c>
      <c r="BC198" s="61">
        <f t="shared" si="136"/>
        <v>0.49</v>
      </c>
      <c r="BD198" s="61">
        <f t="shared" si="137"/>
        <v>0.49</v>
      </c>
      <c r="BG198" s="58">
        <v>0.17</v>
      </c>
      <c r="BH198" s="58">
        <v>0.17</v>
      </c>
      <c r="BI198" s="58">
        <v>0.17</v>
      </c>
      <c r="BJ198" s="58">
        <v>0.17</v>
      </c>
      <c r="BL198" s="5"/>
      <c r="BM198" s="61">
        <v>0.32</v>
      </c>
      <c r="BN198" s="61">
        <v>0.32</v>
      </c>
      <c r="BO198" s="61">
        <v>0.32</v>
      </c>
      <c r="BP198" s="61">
        <v>0.32</v>
      </c>
      <c r="BQ198" s="5"/>
      <c r="BR198" s="5"/>
      <c r="BS198" s="5"/>
      <c r="BT198" s="5"/>
    </row>
    <row r="199" spans="3:72" x14ac:dyDescent="0.2">
      <c r="C199" s="5">
        <v>196</v>
      </c>
      <c r="D199" s="5">
        <f t="shared" si="118"/>
        <v>1329</v>
      </c>
      <c r="E199" s="5">
        <f t="shared" si="119"/>
        <v>363</v>
      </c>
      <c r="F199" s="5">
        <f t="shared" si="120"/>
        <v>162</v>
      </c>
      <c r="G199" s="5">
        <f t="shared" si="121"/>
        <v>165</v>
      </c>
      <c r="H199" s="5">
        <f t="shared" si="122"/>
        <v>0</v>
      </c>
      <c r="I199" s="5">
        <f t="shared" si="123"/>
        <v>0</v>
      </c>
      <c r="J199" s="5">
        <f t="shared" si="124"/>
        <v>0</v>
      </c>
      <c r="K199" s="5">
        <f t="shared" si="125"/>
        <v>0</v>
      </c>
      <c r="L199" s="5">
        <f t="shared" si="126"/>
        <v>0</v>
      </c>
      <c r="M199" s="5">
        <f t="shared" si="127"/>
        <v>0</v>
      </c>
      <c r="N199" s="5">
        <f t="shared" si="128"/>
        <v>0</v>
      </c>
      <c r="O199" s="5">
        <f t="shared" si="129"/>
        <v>0</v>
      </c>
      <c r="P199" s="5">
        <f t="shared" si="130"/>
        <v>0</v>
      </c>
      <c r="Q199" s="5">
        <f t="shared" si="131"/>
        <v>0</v>
      </c>
      <c r="T199" s="5">
        <f t="shared" si="132"/>
        <v>1162</v>
      </c>
      <c r="U199" s="5">
        <f t="shared" si="92"/>
        <v>386</v>
      </c>
      <c r="V199" s="5">
        <f t="shared" si="93"/>
        <v>139</v>
      </c>
      <c r="W199" s="5">
        <f t="shared" si="94"/>
        <v>141</v>
      </c>
      <c r="X199" s="5">
        <f t="shared" si="95"/>
        <v>0</v>
      </c>
      <c r="Y199" s="5">
        <f t="shared" si="96"/>
        <v>0</v>
      </c>
      <c r="Z199" s="5">
        <f t="shared" si="97"/>
        <v>0</v>
      </c>
      <c r="AA199" s="5">
        <f t="shared" si="98"/>
        <v>0</v>
      </c>
      <c r="AB199" s="5">
        <f t="shared" si="99"/>
        <v>0</v>
      </c>
      <c r="AC199" s="5">
        <f t="shared" si="100"/>
        <v>0</v>
      </c>
      <c r="AD199" s="5">
        <f t="shared" si="101"/>
        <v>0</v>
      </c>
      <c r="AE199" s="5">
        <f t="shared" si="102"/>
        <v>0</v>
      </c>
      <c r="AF199" s="5">
        <f t="shared" si="103"/>
        <v>0</v>
      </c>
      <c r="AG199" s="5">
        <f t="shared" si="104"/>
        <v>0</v>
      </c>
      <c r="AJ199" s="5">
        <f t="shared" si="133"/>
        <v>1066</v>
      </c>
      <c r="AK199" s="5">
        <f t="shared" si="105"/>
        <v>404</v>
      </c>
      <c r="AL199" s="5">
        <f t="shared" si="106"/>
        <v>119</v>
      </c>
      <c r="AM199" s="5">
        <f t="shared" si="107"/>
        <v>115</v>
      </c>
      <c r="AN199" s="5">
        <f t="shared" si="108"/>
        <v>0</v>
      </c>
      <c r="AO199" s="5">
        <f t="shared" si="109"/>
        <v>0</v>
      </c>
      <c r="AP199" s="5">
        <f t="shared" si="110"/>
        <v>0</v>
      </c>
      <c r="AQ199" s="5">
        <f t="shared" si="111"/>
        <v>0</v>
      </c>
      <c r="AR199" s="5">
        <f t="shared" si="112"/>
        <v>0</v>
      </c>
      <c r="AS199" s="5">
        <f t="shared" si="113"/>
        <v>0</v>
      </c>
      <c r="AT199" s="5">
        <f t="shared" si="114"/>
        <v>0</v>
      </c>
      <c r="AU199" s="5">
        <f t="shared" si="115"/>
        <v>0</v>
      </c>
      <c r="AV199" s="5">
        <f t="shared" si="116"/>
        <v>0</v>
      </c>
      <c r="AW199" s="5">
        <f t="shared" si="117"/>
        <v>0</v>
      </c>
      <c r="AZ199" s="58">
        <v>196</v>
      </c>
      <c r="BA199" s="61">
        <f t="shared" si="134"/>
        <v>0.49</v>
      </c>
      <c r="BB199" s="61">
        <f t="shared" si="135"/>
        <v>0.49</v>
      </c>
      <c r="BC199" s="61">
        <f t="shared" si="136"/>
        <v>0.49</v>
      </c>
      <c r="BD199" s="61">
        <f t="shared" si="137"/>
        <v>0.49</v>
      </c>
      <c r="BG199" s="58">
        <v>0.17</v>
      </c>
      <c r="BH199" s="58">
        <v>0.17</v>
      </c>
      <c r="BI199" s="58">
        <v>0.17</v>
      </c>
      <c r="BJ199" s="58">
        <v>0.17</v>
      </c>
      <c r="BL199" s="5"/>
      <c r="BM199" s="61">
        <v>0.32</v>
      </c>
      <c r="BN199" s="61">
        <v>0.32</v>
      </c>
      <c r="BO199" s="61">
        <v>0.32</v>
      </c>
      <c r="BP199" s="61">
        <v>0.32</v>
      </c>
      <c r="BQ199" s="5"/>
      <c r="BR199" s="5"/>
      <c r="BS199" s="5"/>
      <c r="BT199" s="5"/>
    </row>
    <row r="200" spans="3:72" x14ac:dyDescent="0.2">
      <c r="C200" s="5">
        <v>197</v>
      </c>
      <c r="D200" s="5">
        <f t="shared" si="118"/>
        <v>1329</v>
      </c>
      <c r="E200" s="5">
        <f t="shared" si="119"/>
        <v>363</v>
      </c>
      <c r="F200" s="5">
        <f t="shared" si="120"/>
        <v>162</v>
      </c>
      <c r="G200" s="5">
        <f t="shared" si="121"/>
        <v>165</v>
      </c>
      <c r="H200" s="5">
        <f t="shared" si="122"/>
        <v>0</v>
      </c>
      <c r="I200" s="5">
        <f t="shared" si="123"/>
        <v>0</v>
      </c>
      <c r="J200" s="5">
        <f t="shared" si="124"/>
        <v>0</v>
      </c>
      <c r="K200" s="5">
        <f t="shared" si="125"/>
        <v>0</v>
      </c>
      <c r="L200" s="5">
        <f t="shared" si="126"/>
        <v>0</v>
      </c>
      <c r="M200" s="5">
        <f t="shared" si="127"/>
        <v>0</v>
      </c>
      <c r="N200" s="5">
        <f t="shared" si="128"/>
        <v>0</v>
      </c>
      <c r="O200" s="5">
        <f t="shared" si="129"/>
        <v>0</v>
      </c>
      <c r="P200" s="5">
        <f t="shared" si="130"/>
        <v>0</v>
      </c>
      <c r="Q200" s="5">
        <f t="shared" si="131"/>
        <v>0</v>
      </c>
      <c r="T200" s="5">
        <f t="shared" si="132"/>
        <v>1162</v>
      </c>
      <c r="U200" s="5">
        <f t="shared" si="92"/>
        <v>386</v>
      </c>
      <c r="V200" s="5">
        <f t="shared" si="93"/>
        <v>139</v>
      </c>
      <c r="W200" s="5">
        <f t="shared" si="94"/>
        <v>141</v>
      </c>
      <c r="X200" s="5">
        <f t="shared" si="95"/>
        <v>0</v>
      </c>
      <c r="Y200" s="5">
        <f t="shared" si="96"/>
        <v>0</v>
      </c>
      <c r="Z200" s="5">
        <f t="shared" si="97"/>
        <v>0</v>
      </c>
      <c r="AA200" s="5">
        <f t="shared" si="98"/>
        <v>0</v>
      </c>
      <c r="AB200" s="5">
        <f t="shared" si="99"/>
        <v>0</v>
      </c>
      <c r="AC200" s="5">
        <f t="shared" si="100"/>
        <v>0</v>
      </c>
      <c r="AD200" s="5">
        <f t="shared" si="101"/>
        <v>0</v>
      </c>
      <c r="AE200" s="5">
        <f t="shared" si="102"/>
        <v>0</v>
      </c>
      <c r="AF200" s="5">
        <f t="shared" si="103"/>
        <v>0</v>
      </c>
      <c r="AG200" s="5">
        <f t="shared" si="104"/>
        <v>0</v>
      </c>
      <c r="AJ200" s="5">
        <f t="shared" si="133"/>
        <v>1066</v>
      </c>
      <c r="AK200" s="5">
        <f t="shared" si="105"/>
        <v>404</v>
      </c>
      <c r="AL200" s="5">
        <f t="shared" si="106"/>
        <v>119</v>
      </c>
      <c r="AM200" s="5">
        <f t="shared" si="107"/>
        <v>115</v>
      </c>
      <c r="AN200" s="5">
        <f t="shared" si="108"/>
        <v>0</v>
      </c>
      <c r="AO200" s="5">
        <f t="shared" si="109"/>
        <v>0</v>
      </c>
      <c r="AP200" s="5">
        <f t="shared" si="110"/>
        <v>0</v>
      </c>
      <c r="AQ200" s="5">
        <f t="shared" si="111"/>
        <v>0</v>
      </c>
      <c r="AR200" s="5">
        <f t="shared" si="112"/>
        <v>0</v>
      </c>
      <c r="AS200" s="5">
        <f t="shared" si="113"/>
        <v>0</v>
      </c>
      <c r="AT200" s="5">
        <f t="shared" si="114"/>
        <v>0</v>
      </c>
      <c r="AU200" s="5">
        <f t="shared" si="115"/>
        <v>0</v>
      </c>
      <c r="AV200" s="5">
        <f t="shared" si="116"/>
        <v>0</v>
      </c>
      <c r="AW200" s="5">
        <f t="shared" si="117"/>
        <v>0</v>
      </c>
      <c r="AZ200" s="58">
        <v>197</v>
      </c>
      <c r="BA200" s="61">
        <f t="shared" si="134"/>
        <v>0.49</v>
      </c>
      <c r="BB200" s="61">
        <f t="shared" si="135"/>
        <v>0.49</v>
      </c>
      <c r="BC200" s="61">
        <f t="shared" si="136"/>
        <v>0.49</v>
      </c>
      <c r="BD200" s="61">
        <f t="shared" si="137"/>
        <v>0.49</v>
      </c>
      <c r="BG200" s="58">
        <v>0.17</v>
      </c>
      <c r="BH200" s="58">
        <v>0.17</v>
      </c>
      <c r="BI200" s="58">
        <v>0.17</v>
      </c>
      <c r="BJ200" s="58">
        <v>0.17</v>
      </c>
      <c r="BL200" s="5"/>
      <c r="BM200" s="61">
        <v>0.32</v>
      </c>
      <c r="BN200" s="61">
        <v>0.32</v>
      </c>
      <c r="BO200" s="61">
        <v>0.32</v>
      </c>
      <c r="BP200" s="61">
        <v>0.32</v>
      </c>
      <c r="BQ200" s="5"/>
      <c r="BR200" s="5"/>
      <c r="BS200" s="5"/>
      <c r="BT200" s="5"/>
    </row>
    <row r="201" spans="3:72" x14ac:dyDescent="0.2">
      <c r="C201" s="5">
        <v>198</v>
      </c>
      <c r="D201" s="5">
        <f t="shared" si="118"/>
        <v>1329</v>
      </c>
      <c r="E201" s="5">
        <f t="shared" si="119"/>
        <v>363</v>
      </c>
      <c r="F201" s="5">
        <f t="shared" si="120"/>
        <v>162</v>
      </c>
      <c r="G201" s="5">
        <f t="shared" si="121"/>
        <v>165</v>
      </c>
      <c r="H201" s="5">
        <f t="shared" si="122"/>
        <v>0</v>
      </c>
      <c r="I201" s="5">
        <f t="shared" si="123"/>
        <v>0</v>
      </c>
      <c r="J201" s="5">
        <f t="shared" si="124"/>
        <v>0</v>
      </c>
      <c r="K201" s="5">
        <f t="shared" si="125"/>
        <v>0</v>
      </c>
      <c r="L201" s="5">
        <f t="shared" si="126"/>
        <v>0</v>
      </c>
      <c r="M201" s="5">
        <f t="shared" si="127"/>
        <v>0</v>
      </c>
      <c r="N201" s="5">
        <f t="shared" si="128"/>
        <v>0</v>
      </c>
      <c r="O201" s="5">
        <f t="shared" si="129"/>
        <v>0</v>
      </c>
      <c r="P201" s="5">
        <f t="shared" si="130"/>
        <v>0</v>
      </c>
      <c r="Q201" s="5">
        <f t="shared" si="131"/>
        <v>0</v>
      </c>
      <c r="T201" s="5">
        <f t="shared" si="132"/>
        <v>1162</v>
      </c>
      <c r="U201" s="5">
        <f t="shared" si="92"/>
        <v>386</v>
      </c>
      <c r="V201" s="5">
        <f t="shared" si="93"/>
        <v>139</v>
      </c>
      <c r="W201" s="5">
        <f t="shared" si="94"/>
        <v>141</v>
      </c>
      <c r="X201" s="5">
        <f t="shared" si="95"/>
        <v>0</v>
      </c>
      <c r="Y201" s="5">
        <f t="shared" si="96"/>
        <v>0</v>
      </c>
      <c r="Z201" s="5">
        <f t="shared" si="97"/>
        <v>0</v>
      </c>
      <c r="AA201" s="5">
        <f t="shared" si="98"/>
        <v>0</v>
      </c>
      <c r="AB201" s="5">
        <f t="shared" si="99"/>
        <v>0</v>
      </c>
      <c r="AC201" s="5">
        <f t="shared" si="100"/>
        <v>0</v>
      </c>
      <c r="AD201" s="5">
        <f t="shared" si="101"/>
        <v>0</v>
      </c>
      <c r="AE201" s="5">
        <f t="shared" si="102"/>
        <v>0</v>
      </c>
      <c r="AF201" s="5">
        <f t="shared" si="103"/>
        <v>0</v>
      </c>
      <c r="AG201" s="5">
        <f t="shared" si="104"/>
        <v>0</v>
      </c>
      <c r="AJ201" s="5">
        <f t="shared" si="133"/>
        <v>1066</v>
      </c>
      <c r="AK201" s="5">
        <f t="shared" si="105"/>
        <v>404</v>
      </c>
      <c r="AL201" s="5">
        <f t="shared" si="106"/>
        <v>119</v>
      </c>
      <c r="AM201" s="5">
        <f t="shared" si="107"/>
        <v>115</v>
      </c>
      <c r="AN201" s="5">
        <f t="shared" si="108"/>
        <v>0</v>
      </c>
      <c r="AO201" s="5">
        <f t="shared" si="109"/>
        <v>0</v>
      </c>
      <c r="AP201" s="5">
        <f t="shared" si="110"/>
        <v>0</v>
      </c>
      <c r="AQ201" s="5">
        <f t="shared" si="111"/>
        <v>0</v>
      </c>
      <c r="AR201" s="5">
        <f t="shared" si="112"/>
        <v>0</v>
      </c>
      <c r="AS201" s="5">
        <f t="shared" si="113"/>
        <v>0</v>
      </c>
      <c r="AT201" s="5">
        <f t="shared" si="114"/>
        <v>0</v>
      </c>
      <c r="AU201" s="5">
        <f t="shared" si="115"/>
        <v>0</v>
      </c>
      <c r="AV201" s="5">
        <f t="shared" si="116"/>
        <v>0</v>
      </c>
      <c r="AW201" s="5">
        <f t="shared" si="117"/>
        <v>0</v>
      </c>
      <c r="AZ201" s="58">
        <v>198</v>
      </c>
      <c r="BA201" s="61">
        <f t="shared" si="134"/>
        <v>0.49</v>
      </c>
      <c r="BB201" s="61">
        <f t="shared" si="135"/>
        <v>0.49</v>
      </c>
      <c r="BC201" s="61">
        <f t="shared" si="136"/>
        <v>0.49</v>
      </c>
      <c r="BD201" s="61">
        <f t="shared" si="137"/>
        <v>0.49</v>
      </c>
      <c r="BG201" s="58">
        <v>0.17</v>
      </c>
      <c r="BH201" s="58">
        <v>0.17</v>
      </c>
      <c r="BI201" s="58">
        <v>0.17</v>
      </c>
      <c r="BJ201" s="58">
        <v>0.17</v>
      </c>
      <c r="BL201" s="5"/>
      <c r="BM201" s="61">
        <v>0.32</v>
      </c>
      <c r="BN201" s="61">
        <v>0.32</v>
      </c>
      <c r="BO201" s="61">
        <v>0.32</v>
      </c>
      <c r="BP201" s="61">
        <v>0.32</v>
      </c>
      <c r="BQ201" s="5"/>
      <c r="BR201" s="5"/>
      <c r="BS201" s="5"/>
      <c r="BT201" s="5"/>
    </row>
    <row r="202" spans="3:72" x14ac:dyDescent="0.2">
      <c r="C202" s="5">
        <v>199</v>
      </c>
      <c r="D202" s="5">
        <f t="shared" si="118"/>
        <v>1329</v>
      </c>
      <c r="E202" s="5">
        <f t="shared" si="119"/>
        <v>363</v>
      </c>
      <c r="F202" s="5">
        <f t="shared" si="120"/>
        <v>162</v>
      </c>
      <c r="G202" s="5">
        <f t="shared" si="121"/>
        <v>165</v>
      </c>
      <c r="H202" s="5">
        <f t="shared" si="122"/>
        <v>0</v>
      </c>
      <c r="I202" s="5">
        <f t="shared" si="123"/>
        <v>0</v>
      </c>
      <c r="J202" s="5">
        <f t="shared" si="124"/>
        <v>0</v>
      </c>
      <c r="K202" s="5">
        <f t="shared" si="125"/>
        <v>0</v>
      </c>
      <c r="L202" s="5">
        <f t="shared" si="126"/>
        <v>0</v>
      </c>
      <c r="M202" s="5">
        <f t="shared" si="127"/>
        <v>0</v>
      </c>
      <c r="N202" s="5">
        <f t="shared" si="128"/>
        <v>0</v>
      </c>
      <c r="O202" s="5">
        <f t="shared" si="129"/>
        <v>0</v>
      </c>
      <c r="P202" s="5">
        <f t="shared" si="130"/>
        <v>0</v>
      </c>
      <c r="Q202" s="5">
        <f t="shared" si="131"/>
        <v>0</v>
      </c>
      <c r="T202" s="5">
        <f t="shared" si="132"/>
        <v>1162</v>
      </c>
      <c r="U202" s="5">
        <f t="shared" si="92"/>
        <v>386</v>
      </c>
      <c r="V202" s="5">
        <f t="shared" si="93"/>
        <v>139</v>
      </c>
      <c r="W202" s="5">
        <f t="shared" si="94"/>
        <v>141</v>
      </c>
      <c r="X202" s="5">
        <f t="shared" si="95"/>
        <v>0</v>
      </c>
      <c r="Y202" s="5">
        <f t="shared" si="96"/>
        <v>0</v>
      </c>
      <c r="Z202" s="5">
        <f t="shared" si="97"/>
        <v>0</v>
      </c>
      <c r="AA202" s="5">
        <f t="shared" si="98"/>
        <v>0</v>
      </c>
      <c r="AB202" s="5">
        <f t="shared" si="99"/>
        <v>0</v>
      </c>
      <c r="AC202" s="5">
        <f t="shared" si="100"/>
        <v>0</v>
      </c>
      <c r="AD202" s="5">
        <f t="shared" si="101"/>
        <v>0</v>
      </c>
      <c r="AE202" s="5">
        <f t="shared" si="102"/>
        <v>0</v>
      </c>
      <c r="AF202" s="5">
        <f t="shared" si="103"/>
        <v>0</v>
      </c>
      <c r="AG202" s="5">
        <f t="shared" si="104"/>
        <v>0</v>
      </c>
      <c r="AJ202" s="5">
        <f t="shared" si="133"/>
        <v>1066</v>
      </c>
      <c r="AK202" s="5">
        <f t="shared" si="105"/>
        <v>404</v>
      </c>
      <c r="AL202" s="5">
        <f t="shared" si="106"/>
        <v>119</v>
      </c>
      <c r="AM202" s="5">
        <f t="shared" si="107"/>
        <v>115</v>
      </c>
      <c r="AN202" s="5">
        <f t="shared" si="108"/>
        <v>0</v>
      </c>
      <c r="AO202" s="5">
        <f t="shared" si="109"/>
        <v>0</v>
      </c>
      <c r="AP202" s="5">
        <f t="shared" si="110"/>
        <v>0</v>
      </c>
      <c r="AQ202" s="5">
        <f t="shared" si="111"/>
        <v>0</v>
      </c>
      <c r="AR202" s="5">
        <f t="shared" si="112"/>
        <v>0</v>
      </c>
      <c r="AS202" s="5">
        <f t="shared" si="113"/>
        <v>0</v>
      </c>
      <c r="AT202" s="5">
        <f t="shared" si="114"/>
        <v>0</v>
      </c>
      <c r="AU202" s="5">
        <f t="shared" si="115"/>
        <v>0</v>
      </c>
      <c r="AV202" s="5">
        <f t="shared" si="116"/>
        <v>0</v>
      </c>
      <c r="AW202" s="5">
        <f t="shared" si="117"/>
        <v>0</v>
      </c>
      <c r="AZ202" s="58">
        <v>199</v>
      </c>
      <c r="BA202" s="61">
        <f t="shared" si="134"/>
        <v>0.49</v>
      </c>
      <c r="BB202" s="61">
        <f t="shared" si="135"/>
        <v>0.49</v>
      </c>
      <c r="BC202" s="61">
        <f t="shared" si="136"/>
        <v>0.49</v>
      </c>
      <c r="BD202" s="61">
        <f t="shared" si="137"/>
        <v>0.49</v>
      </c>
      <c r="BG202" s="58">
        <v>0.17</v>
      </c>
      <c r="BH202" s="58">
        <v>0.17</v>
      </c>
      <c r="BI202" s="58">
        <v>0.17</v>
      </c>
      <c r="BJ202" s="58">
        <v>0.17</v>
      </c>
      <c r="BL202" s="5"/>
      <c r="BM202" s="61">
        <v>0.32</v>
      </c>
      <c r="BN202" s="61">
        <v>0.32</v>
      </c>
      <c r="BO202" s="61">
        <v>0.32</v>
      </c>
      <c r="BP202" s="61">
        <v>0.32</v>
      </c>
      <c r="BQ202" s="5"/>
      <c r="BR202" s="5"/>
      <c r="BS202" s="5"/>
      <c r="BT202" s="5"/>
    </row>
    <row r="203" spans="3:72" x14ac:dyDescent="0.2">
      <c r="C203" s="5">
        <v>200</v>
      </c>
      <c r="D203" s="5">
        <f t="shared" si="118"/>
        <v>1329</v>
      </c>
      <c r="E203" s="5">
        <f t="shared" si="119"/>
        <v>363</v>
      </c>
      <c r="F203" s="5">
        <f t="shared" si="120"/>
        <v>162</v>
      </c>
      <c r="G203" s="5">
        <f t="shared" si="121"/>
        <v>165</v>
      </c>
      <c r="H203" s="5">
        <f t="shared" si="122"/>
        <v>0</v>
      </c>
      <c r="I203" s="5">
        <f t="shared" si="123"/>
        <v>0</v>
      </c>
      <c r="J203" s="5">
        <f t="shared" si="124"/>
        <v>0</v>
      </c>
      <c r="K203" s="5">
        <f t="shared" si="125"/>
        <v>0</v>
      </c>
      <c r="L203" s="5">
        <f t="shared" si="126"/>
        <v>0</v>
      </c>
      <c r="M203" s="5">
        <f t="shared" si="127"/>
        <v>0</v>
      </c>
      <c r="N203" s="5">
        <f t="shared" si="128"/>
        <v>0</v>
      </c>
      <c r="O203" s="5">
        <f t="shared" si="129"/>
        <v>0</v>
      </c>
      <c r="P203" s="5">
        <f t="shared" si="130"/>
        <v>0</v>
      </c>
      <c r="Q203" s="5">
        <f t="shared" si="131"/>
        <v>0</v>
      </c>
      <c r="T203" s="5">
        <f t="shared" si="132"/>
        <v>1162</v>
      </c>
      <c r="U203" s="5">
        <f t="shared" si="92"/>
        <v>386</v>
      </c>
      <c r="V203" s="5">
        <f t="shared" si="93"/>
        <v>139</v>
      </c>
      <c r="W203" s="5">
        <f t="shared" si="94"/>
        <v>141</v>
      </c>
      <c r="X203" s="5">
        <f t="shared" si="95"/>
        <v>0</v>
      </c>
      <c r="Y203" s="5">
        <f t="shared" si="96"/>
        <v>0</v>
      </c>
      <c r="Z203" s="5">
        <f t="shared" si="97"/>
        <v>0</v>
      </c>
      <c r="AA203" s="5">
        <f t="shared" si="98"/>
        <v>0</v>
      </c>
      <c r="AB203" s="5">
        <f t="shared" si="99"/>
        <v>0</v>
      </c>
      <c r="AC203" s="5">
        <f t="shared" si="100"/>
        <v>0</v>
      </c>
      <c r="AD203" s="5">
        <f t="shared" si="101"/>
        <v>0</v>
      </c>
      <c r="AE203" s="5">
        <f t="shared" si="102"/>
        <v>0</v>
      </c>
      <c r="AF203" s="5">
        <f t="shared" si="103"/>
        <v>0</v>
      </c>
      <c r="AG203" s="5">
        <f t="shared" si="104"/>
        <v>0</v>
      </c>
      <c r="AJ203" s="5">
        <f t="shared" si="133"/>
        <v>1066</v>
      </c>
      <c r="AK203" s="5">
        <f t="shared" si="105"/>
        <v>404</v>
      </c>
      <c r="AL203" s="5">
        <f t="shared" si="106"/>
        <v>119</v>
      </c>
      <c r="AM203" s="5">
        <f t="shared" si="107"/>
        <v>115</v>
      </c>
      <c r="AN203" s="5">
        <f t="shared" si="108"/>
        <v>0</v>
      </c>
      <c r="AO203" s="5">
        <f t="shared" si="109"/>
        <v>0</v>
      </c>
      <c r="AP203" s="5">
        <f t="shared" si="110"/>
        <v>0</v>
      </c>
      <c r="AQ203" s="5">
        <f t="shared" si="111"/>
        <v>0</v>
      </c>
      <c r="AR203" s="5">
        <f t="shared" si="112"/>
        <v>0</v>
      </c>
      <c r="AS203" s="5">
        <f t="shared" si="113"/>
        <v>0</v>
      </c>
      <c r="AT203" s="5">
        <f t="shared" si="114"/>
        <v>0</v>
      </c>
      <c r="AU203" s="5">
        <f t="shared" si="115"/>
        <v>0</v>
      </c>
      <c r="AV203" s="5">
        <f t="shared" si="116"/>
        <v>0</v>
      </c>
      <c r="AW203" s="5">
        <f t="shared" si="117"/>
        <v>0</v>
      </c>
      <c r="AZ203" s="58">
        <v>200</v>
      </c>
      <c r="BA203" s="61">
        <f t="shared" si="134"/>
        <v>0.49</v>
      </c>
      <c r="BB203" s="61">
        <f t="shared" si="135"/>
        <v>0.49</v>
      </c>
      <c r="BC203" s="61">
        <f t="shared" si="136"/>
        <v>0.49</v>
      </c>
      <c r="BD203" s="61">
        <f t="shared" si="137"/>
        <v>0.49</v>
      </c>
      <c r="BG203" s="58">
        <v>0.17</v>
      </c>
      <c r="BH203" s="58">
        <v>0.17</v>
      </c>
      <c r="BI203" s="58">
        <v>0.17</v>
      </c>
      <c r="BJ203" s="58">
        <v>0.17</v>
      </c>
      <c r="BL203" s="5"/>
      <c r="BM203" s="61">
        <v>0.32</v>
      </c>
      <c r="BN203" s="61">
        <v>0.32</v>
      </c>
      <c r="BO203" s="61">
        <v>0.32</v>
      </c>
      <c r="BP203" s="61">
        <v>0.32</v>
      </c>
      <c r="BQ203" s="5"/>
      <c r="BR203" s="5"/>
      <c r="BS203" s="5"/>
      <c r="BT203" s="5"/>
    </row>
    <row r="204" spans="3:72" x14ac:dyDescent="0.2">
      <c r="AN204" s="6"/>
      <c r="BL204" s="5"/>
      <c r="BM204" s="5"/>
      <c r="BN204" s="5"/>
      <c r="BO204" s="5"/>
      <c r="BP204" s="5"/>
      <c r="BQ204" s="5"/>
      <c r="BR204" s="5"/>
      <c r="BS204" s="5"/>
      <c r="BT204" s="5"/>
    </row>
    <row r="205" spans="3:72" x14ac:dyDescent="0.2">
      <c r="AN205" s="6"/>
      <c r="BL205" s="5"/>
      <c r="BM205" s="5"/>
      <c r="BN205" s="5"/>
      <c r="BO205" s="5"/>
      <c r="BP205" s="5"/>
      <c r="BQ205" s="5"/>
      <c r="BR205" s="5"/>
      <c r="BS205" s="5"/>
      <c r="BT205" s="5"/>
    </row>
    <row r="206" spans="3:72" x14ac:dyDescent="0.2">
      <c r="AN206" s="6"/>
      <c r="BL206" s="5"/>
      <c r="BM206" s="5"/>
      <c r="BN206" s="5"/>
      <c r="BO206" s="5"/>
      <c r="BP206" s="5"/>
      <c r="BQ206" s="5"/>
      <c r="BR206" s="5"/>
      <c r="BS206" s="5"/>
      <c r="BT206" s="5"/>
    </row>
    <row r="207" spans="3:72" x14ac:dyDescent="0.2">
      <c r="D207" s="5">
        <f>SUM($D$292:D292)</f>
        <v>13</v>
      </c>
      <c r="E207" s="5">
        <f>SUM($E$292:E292)</f>
        <v>0</v>
      </c>
      <c r="F207" s="5">
        <f>SUM($F$292:F292)</f>
        <v>0</v>
      </c>
      <c r="G207" s="5">
        <f>SUM($G$292:G292)</f>
        <v>2</v>
      </c>
      <c r="T207" s="5">
        <f>SUM($T$292:T292)</f>
        <v>10</v>
      </c>
      <c r="U207" s="5">
        <f>SUM($U$292:U292)</f>
        <v>0</v>
      </c>
      <c r="V207" s="5">
        <f>SUM($V$292:V292)</f>
        <v>0</v>
      </c>
      <c r="W207" s="5">
        <f>SUM($W$292:W292)</f>
        <v>2</v>
      </c>
      <c r="AJ207" s="5">
        <f>SUM($AJ$292:AJ292)</f>
        <v>10</v>
      </c>
      <c r="AK207" s="5">
        <f>SUM($AK$292:AK292)</f>
        <v>0</v>
      </c>
      <c r="AL207" s="5">
        <f>SUM($AL$292:AL292)</f>
        <v>0</v>
      </c>
      <c r="AM207" s="5">
        <f>SUM($AM$292:AM292)</f>
        <v>1</v>
      </c>
      <c r="AN207" s="6"/>
      <c r="BL207" s="5"/>
      <c r="BM207" s="5"/>
      <c r="BN207" s="5"/>
      <c r="BO207" s="5"/>
      <c r="BP207" s="5"/>
      <c r="BQ207" s="5"/>
      <c r="BR207" s="5"/>
      <c r="BS207" s="5"/>
      <c r="BT207" s="5"/>
    </row>
    <row r="208" spans="3:72" x14ac:dyDescent="0.2">
      <c r="D208" s="5">
        <f>SUM($D$292:D293)</f>
        <v>25</v>
      </c>
      <c r="E208" s="5">
        <f>SUM($E$292:E293)</f>
        <v>0</v>
      </c>
      <c r="F208" s="5">
        <f>SUM($F$292:F293)</f>
        <v>3</v>
      </c>
      <c r="G208" s="5">
        <f>SUM($G$292:G293)</f>
        <v>2</v>
      </c>
      <c r="T208" s="5">
        <f>SUM($T$292:T293)</f>
        <v>20</v>
      </c>
      <c r="U208" s="5">
        <f>SUM($U$292:U293)</f>
        <v>0</v>
      </c>
      <c r="V208" s="5">
        <f>SUM($V$292:V293)</f>
        <v>3</v>
      </c>
      <c r="W208" s="5">
        <f>SUM($W$292:W293)</f>
        <v>2</v>
      </c>
      <c r="AJ208" s="5">
        <f>SUM($AJ$292:AJ293)</f>
        <v>19</v>
      </c>
      <c r="AK208" s="5">
        <f>SUM($AK$292:AK293)</f>
        <v>0</v>
      </c>
      <c r="AL208" s="5">
        <f>SUM($AL$292:AL293)</f>
        <v>2</v>
      </c>
      <c r="AM208" s="5">
        <f>SUM($AM$292:AM293)</f>
        <v>1</v>
      </c>
      <c r="AN208" s="6"/>
      <c r="BL208" s="5"/>
      <c r="BM208" s="5"/>
      <c r="BN208" s="5"/>
      <c r="BO208" s="5"/>
      <c r="BP208" s="5"/>
      <c r="BQ208" s="5"/>
      <c r="BR208" s="5"/>
      <c r="BS208" s="5"/>
      <c r="BT208" s="5"/>
    </row>
    <row r="209" spans="3:72" x14ac:dyDescent="0.2">
      <c r="C209" s="5">
        <v>1</v>
      </c>
      <c r="D209" s="5">
        <f>SUM($D$292:D294)</f>
        <v>25</v>
      </c>
      <c r="E209" s="5">
        <f>SUM($E$292:E294)</f>
        <v>9</v>
      </c>
      <c r="F209" s="5">
        <f>SUM($F$292:F294)</f>
        <v>3</v>
      </c>
      <c r="G209" s="5">
        <f>SUM($G$292:G294)</f>
        <v>5</v>
      </c>
      <c r="T209" s="5">
        <f>SUM($T$292:T294)</f>
        <v>20</v>
      </c>
      <c r="U209" s="5">
        <f>SUM($U$292:U294)</f>
        <v>10</v>
      </c>
      <c r="V209" s="5">
        <f>SUM($V$292:V294)</f>
        <v>3</v>
      </c>
      <c r="W209" s="5">
        <f>SUM($W$292:W294)</f>
        <v>5</v>
      </c>
      <c r="AJ209" s="5">
        <f>SUM($AJ$292:AJ294)</f>
        <v>19</v>
      </c>
      <c r="AK209" s="5">
        <f>SUM($AK$292:AK294)</f>
        <v>11</v>
      </c>
      <c r="AL209" s="5">
        <f>SUM($AL$292:AL294)</f>
        <v>2</v>
      </c>
      <c r="AM209" s="5">
        <f>SUM($AM$292:AM294)</f>
        <v>3</v>
      </c>
      <c r="AN209" s="6"/>
      <c r="BL209" s="5"/>
      <c r="BM209" s="5"/>
      <c r="BN209" s="5"/>
      <c r="BO209" s="5"/>
      <c r="BP209" s="5"/>
      <c r="BQ209" s="5"/>
      <c r="BR209" s="5"/>
      <c r="BS209" s="5"/>
      <c r="BT209" s="5"/>
    </row>
    <row r="210" spans="3:72" x14ac:dyDescent="0.2">
      <c r="D210" s="5">
        <f>SUM($D$292:D295)</f>
        <v>49</v>
      </c>
      <c r="E210" s="5">
        <f>SUM($E$292:E295)</f>
        <v>13</v>
      </c>
      <c r="F210" s="5">
        <f>SUM($F$292:F295)</f>
        <v>3</v>
      </c>
      <c r="G210" s="5">
        <f>SUM($G$292:G295)</f>
        <v>5</v>
      </c>
      <c r="T210" s="5">
        <f>SUM($T$292:T295)</f>
        <v>41</v>
      </c>
      <c r="U210" s="5">
        <f>SUM($U$292:U295)</f>
        <v>14</v>
      </c>
      <c r="V210" s="5">
        <f>SUM($V$292:V295)</f>
        <v>3</v>
      </c>
      <c r="W210" s="5">
        <f>SUM($W$292:W295)</f>
        <v>5</v>
      </c>
      <c r="AJ210" s="5">
        <f>SUM($AJ$292:AJ295)</f>
        <v>40</v>
      </c>
      <c r="AK210" s="5">
        <f>SUM($AK$292:AK295)</f>
        <v>15</v>
      </c>
      <c r="AL210" s="5">
        <f>SUM($AL$292:AL295)</f>
        <v>2</v>
      </c>
      <c r="AM210" s="5">
        <f>SUM($AM$292:AM295)</f>
        <v>3</v>
      </c>
      <c r="AN210" s="6"/>
      <c r="BL210" s="5"/>
      <c r="BM210" s="5"/>
      <c r="BN210" s="5"/>
      <c r="BO210" s="5"/>
      <c r="BP210" s="5"/>
      <c r="BQ210" s="5"/>
      <c r="BR210" s="5"/>
      <c r="BS210" s="5"/>
      <c r="BT210" s="5"/>
    </row>
    <row r="211" spans="3:72" x14ac:dyDescent="0.2">
      <c r="D211" s="5">
        <f>SUM($D$292:D296)</f>
        <v>49</v>
      </c>
      <c r="E211" s="5">
        <f>SUM($E$292:E296)</f>
        <v>13</v>
      </c>
      <c r="F211" s="5">
        <f>SUM($F$292:F296)</f>
        <v>8</v>
      </c>
      <c r="G211" s="5">
        <f>SUM($G$292:G296)</f>
        <v>8</v>
      </c>
      <c r="T211" s="5">
        <f>SUM($T$292:T296)</f>
        <v>41</v>
      </c>
      <c r="U211" s="5">
        <f>SUM($U$292:U296)</f>
        <v>14</v>
      </c>
      <c r="V211" s="5">
        <f>SUM($V$292:V296)</f>
        <v>8</v>
      </c>
      <c r="W211" s="5">
        <f>SUM($W$292:W296)</f>
        <v>8</v>
      </c>
      <c r="AJ211" s="5">
        <f>SUM($AJ$292:AJ296)</f>
        <v>40</v>
      </c>
      <c r="AK211" s="5">
        <f>SUM($AK$292:AK296)</f>
        <v>15</v>
      </c>
      <c r="AL211" s="5">
        <f>SUM($AL$292:AL296)</f>
        <v>5</v>
      </c>
      <c r="AM211" s="5">
        <f>SUM($AM$292:AM296)</f>
        <v>5</v>
      </c>
      <c r="BL211" s="5"/>
      <c r="BM211" s="5"/>
      <c r="BN211" s="5"/>
      <c r="BO211" s="5"/>
      <c r="BP211" s="5"/>
      <c r="BQ211" s="5"/>
      <c r="BR211" s="5"/>
      <c r="BS211" s="5"/>
      <c r="BT211" s="5"/>
    </row>
    <row r="212" spans="3:72" x14ac:dyDescent="0.2">
      <c r="C212" s="5">
        <v>6</v>
      </c>
      <c r="D212" s="5">
        <f>SUM($D$292:D297)</f>
        <v>49</v>
      </c>
      <c r="E212" s="5">
        <f>SUM($E$292:E297)</f>
        <v>20</v>
      </c>
      <c r="F212" s="5">
        <f>SUM($F$292:F297)</f>
        <v>10</v>
      </c>
      <c r="G212" s="5">
        <f>SUM($G$292:G297)</f>
        <v>8</v>
      </c>
      <c r="T212" s="5">
        <f>SUM($T$292:T297)</f>
        <v>41</v>
      </c>
      <c r="U212" s="5">
        <f>SUM($U$292:U297)</f>
        <v>21</v>
      </c>
      <c r="V212" s="5">
        <f>SUM($V$292:V297)</f>
        <v>9</v>
      </c>
      <c r="W212" s="5">
        <f>SUM($W$292:W297)</f>
        <v>8</v>
      </c>
      <c r="AJ212" s="5">
        <f>SUM($AJ$292:AJ297)</f>
        <v>40</v>
      </c>
      <c r="AK212" s="5">
        <f>SUM($AK$292:AK297)</f>
        <v>23</v>
      </c>
      <c r="AL212" s="5">
        <f>SUM($AL$292:AL297)</f>
        <v>6</v>
      </c>
      <c r="AM212" s="5">
        <f>SUM($AM$292:AM297)</f>
        <v>5</v>
      </c>
      <c r="BL212" s="5"/>
      <c r="BM212" s="5"/>
      <c r="BN212" s="5"/>
      <c r="BO212" s="5"/>
      <c r="BP212" s="5"/>
      <c r="BQ212" s="5"/>
      <c r="BR212" s="5"/>
      <c r="BS212" s="5"/>
      <c r="BT212" s="5"/>
    </row>
    <row r="213" spans="3:72" x14ac:dyDescent="0.2">
      <c r="D213" s="5">
        <f>SUM($D$292:D298)</f>
        <v>88</v>
      </c>
      <c r="E213" s="5">
        <f>SUM($E$292:E298)</f>
        <v>20</v>
      </c>
      <c r="F213" s="5">
        <f>SUM($F$292:F298)</f>
        <v>10</v>
      </c>
      <c r="G213" s="5">
        <f>SUM($G$292:G298)</f>
        <v>11</v>
      </c>
      <c r="T213" s="5">
        <f>SUM($T$292:T298)</f>
        <v>73</v>
      </c>
      <c r="U213" s="5">
        <f>SUM($U$292:U298)</f>
        <v>21</v>
      </c>
      <c r="V213" s="5">
        <f>SUM($V$292:V298)</f>
        <v>9</v>
      </c>
      <c r="W213" s="5">
        <f>SUM($W$292:W298)</f>
        <v>11</v>
      </c>
      <c r="AJ213" s="5">
        <f>SUM($AJ$292:AJ298)</f>
        <v>70</v>
      </c>
      <c r="AK213" s="5">
        <f>SUM($AK$292:AK298)</f>
        <v>23</v>
      </c>
      <c r="AL213" s="5">
        <f>SUM($AL$292:AL298)</f>
        <v>6</v>
      </c>
      <c r="AM213" s="5">
        <f>SUM($AM$292:AM298)</f>
        <v>7</v>
      </c>
      <c r="BL213" s="5"/>
      <c r="BM213" s="5"/>
      <c r="BN213" s="5"/>
      <c r="BO213" s="5"/>
      <c r="BP213" s="5"/>
      <c r="BQ213" s="5"/>
      <c r="BR213" s="5"/>
      <c r="BS213" s="5"/>
      <c r="BT213" s="5"/>
    </row>
    <row r="214" spans="3:72" x14ac:dyDescent="0.2">
      <c r="D214" s="5">
        <f>SUM($D$292:D299)</f>
        <v>102</v>
      </c>
      <c r="E214" s="5">
        <f>SUM($E$292:E299)</f>
        <v>20</v>
      </c>
      <c r="F214" s="5">
        <f>SUM($F$292:F299)</f>
        <v>13</v>
      </c>
      <c r="G214" s="5">
        <f>SUM($G$292:G299)</f>
        <v>11</v>
      </c>
      <c r="T214" s="5">
        <f>SUM($T$292:T299)</f>
        <v>84</v>
      </c>
      <c r="U214" s="5">
        <f>SUM($U$292:U299)</f>
        <v>21</v>
      </c>
      <c r="V214" s="5">
        <f>SUM($V$292:V299)</f>
        <v>12</v>
      </c>
      <c r="W214" s="5">
        <f>SUM($W$292:W299)</f>
        <v>11</v>
      </c>
      <c r="AJ214" s="5">
        <f>SUM($AJ$292:AJ299)</f>
        <v>80</v>
      </c>
      <c r="AK214" s="5">
        <f>SUM($AK$292:AK299)</f>
        <v>23</v>
      </c>
      <c r="AL214" s="5">
        <f>SUM($AL$292:AL299)</f>
        <v>8</v>
      </c>
      <c r="AM214" s="5">
        <f>SUM($AM$292:AM299)</f>
        <v>7</v>
      </c>
      <c r="BL214" s="5"/>
      <c r="BM214" s="5"/>
      <c r="BN214" s="5"/>
      <c r="BO214" s="5"/>
      <c r="BP214" s="5"/>
      <c r="BQ214" s="5"/>
      <c r="BR214" s="5"/>
      <c r="BS214" s="5"/>
      <c r="BT214" s="5"/>
    </row>
    <row r="215" spans="3:72" x14ac:dyDescent="0.2">
      <c r="D215" s="5">
        <f>SUM($D$292:D300)</f>
        <v>102</v>
      </c>
      <c r="E215" s="5">
        <f>SUM($E$292:E300)</f>
        <v>30</v>
      </c>
      <c r="F215" s="5">
        <f>SUM($F$292:F300)</f>
        <v>13</v>
      </c>
      <c r="G215" s="5">
        <f>SUM($G$292:G300)</f>
        <v>14</v>
      </c>
      <c r="T215" s="5">
        <f>SUM($T$292:T300)</f>
        <v>84</v>
      </c>
      <c r="U215" s="5">
        <f>SUM($U$292:U300)</f>
        <v>33</v>
      </c>
      <c r="V215" s="5">
        <f>SUM($V$292:V300)</f>
        <v>12</v>
      </c>
      <c r="W215" s="5">
        <f>SUM($W$292:W300)</f>
        <v>14</v>
      </c>
      <c r="AJ215" s="5">
        <f>SUM($AJ$292:AJ300)</f>
        <v>80</v>
      </c>
      <c r="AK215" s="5">
        <f>SUM($AK$292:AK300)</f>
        <v>36</v>
      </c>
      <c r="AL215" s="5">
        <f>SUM($AL$292:AL300)</f>
        <v>8</v>
      </c>
      <c r="AM215" s="5">
        <f>SUM($AM$292:AM300)</f>
        <v>9</v>
      </c>
      <c r="BL215" s="5"/>
      <c r="BM215" s="5"/>
      <c r="BN215" s="5"/>
      <c r="BO215" s="5"/>
      <c r="BP215" s="5"/>
      <c r="BQ215" s="5"/>
      <c r="BR215" s="5"/>
      <c r="BS215" s="5"/>
      <c r="BT215" s="5"/>
    </row>
    <row r="216" spans="3:72" x14ac:dyDescent="0.2">
      <c r="C216" s="5">
        <v>12</v>
      </c>
      <c r="D216" s="5">
        <f>SUM($D$292:D301)</f>
        <v>127</v>
      </c>
      <c r="E216" s="5">
        <f>SUM($E$292:E301)</f>
        <v>33</v>
      </c>
      <c r="F216" s="5">
        <f>SUM($F$292:F301)</f>
        <v>13</v>
      </c>
      <c r="G216" s="5">
        <f>SUM($G$292:G301)</f>
        <v>14</v>
      </c>
      <c r="T216" s="5">
        <f>SUM($T$292:T301)</f>
        <v>106</v>
      </c>
      <c r="U216" s="5">
        <f>SUM($U$292:U301)</f>
        <v>37</v>
      </c>
      <c r="V216" s="5">
        <f>SUM($V$292:V301)</f>
        <v>12</v>
      </c>
      <c r="W216" s="5">
        <f>SUM($W$292:W301)</f>
        <v>14</v>
      </c>
      <c r="AJ216" s="5">
        <f>SUM($AJ$292:AJ301)</f>
        <v>101</v>
      </c>
      <c r="AK216" s="5">
        <f>SUM($AK$292:AK301)</f>
        <v>40</v>
      </c>
      <c r="AL216" s="5">
        <f>SUM($AL$292:AL301)</f>
        <v>8</v>
      </c>
      <c r="AM216" s="5">
        <f>SUM($AM$292:AM301)</f>
        <v>9</v>
      </c>
      <c r="BL216" s="5"/>
      <c r="BM216" s="5"/>
      <c r="BN216" s="5"/>
      <c r="BO216" s="5"/>
      <c r="BP216" s="5"/>
      <c r="BQ216" s="5"/>
      <c r="BR216" s="5"/>
      <c r="BS216" s="5"/>
      <c r="BT216" s="5"/>
    </row>
    <row r="217" spans="3:72" x14ac:dyDescent="0.2">
      <c r="D217" s="5">
        <f>SUM($D$292:D302)</f>
        <v>127</v>
      </c>
      <c r="E217" s="5">
        <f>SUM($E$292:E302)</f>
        <v>33</v>
      </c>
      <c r="F217" s="5">
        <f>SUM($F$292:F302)</f>
        <v>18</v>
      </c>
      <c r="G217" s="5">
        <f>SUM($G$292:G302)</f>
        <v>18</v>
      </c>
      <c r="T217" s="5">
        <f>SUM($T$292:T302)</f>
        <v>106</v>
      </c>
      <c r="U217" s="5">
        <f>SUM($U$292:U302)</f>
        <v>37</v>
      </c>
      <c r="V217" s="5">
        <f>SUM($V$292:V302)</f>
        <v>16</v>
      </c>
      <c r="W217" s="5">
        <f>SUM($W$292:W302)</f>
        <v>17</v>
      </c>
      <c r="AJ217" s="5">
        <f>SUM($AJ$292:AJ302)</f>
        <v>101</v>
      </c>
      <c r="AK217" s="5">
        <f>SUM($AK$292:AK302)</f>
        <v>40</v>
      </c>
      <c r="AL217" s="5">
        <f>SUM($AL$292:AL302)</f>
        <v>11</v>
      </c>
      <c r="AM217" s="5">
        <f>SUM($AM$292:AM302)</f>
        <v>11</v>
      </c>
      <c r="BL217" s="5"/>
      <c r="BM217" s="5"/>
      <c r="BN217" s="5"/>
      <c r="BO217" s="5"/>
      <c r="BP217" s="5"/>
      <c r="BQ217" s="5"/>
      <c r="BR217" s="5"/>
      <c r="BS217" s="5"/>
      <c r="BT217" s="5"/>
    </row>
    <row r="218" spans="3:72" x14ac:dyDescent="0.2">
      <c r="D218" s="5">
        <f>SUM($D$292:D303)</f>
        <v>127</v>
      </c>
      <c r="E218" s="5">
        <f>SUM($E$292:E303)</f>
        <v>41</v>
      </c>
      <c r="F218" s="5">
        <f>SUM($F$292:F303)</f>
        <v>20</v>
      </c>
      <c r="G218" s="5">
        <f>SUM($G$292:G303)</f>
        <v>18</v>
      </c>
      <c r="T218" s="5">
        <f>SUM($T$292:T303)</f>
        <v>106</v>
      </c>
      <c r="U218" s="5">
        <f>SUM($U$292:U303)</f>
        <v>45</v>
      </c>
      <c r="V218" s="5">
        <f>SUM($V$292:V303)</f>
        <v>17</v>
      </c>
      <c r="W218" s="5">
        <f>SUM($W$292:W303)</f>
        <v>17</v>
      </c>
      <c r="AJ218" s="5">
        <f>SUM($AJ$292:AJ303)</f>
        <v>101</v>
      </c>
      <c r="AK218" s="5">
        <f>SUM($AK$292:AK303)</f>
        <v>48</v>
      </c>
      <c r="AL218" s="5">
        <f>SUM($AL$292:AL303)</f>
        <v>12</v>
      </c>
      <c r="AM218" s="5">
        <f>SUM($AM$292:AM303)</f>
        <v>11</v>
      </c>
      <c r="BL218" s="5"/>
      <c r="BM218" s="5"/>
      <c r="BN218" s="5"/>
      <c r="BO218" s="5"/>
      <c r="BP218" s="5"/>
      <c r="BQ218" s="5"/>
      <c r="BR218" s="5"/>
      <c r="BS218" s="5"/>
      <c r="BT218" s="5"/>
    </row>
    <row r="219" spans="3:72" x14ac:dyDescent="0.2">
      <c r="D219" s="5">
        <f>SUM($D$292:D304)</f>
        <v>166</v>
      </c>
      <c r="E219" s="5">
        <f>SUM($E$292:E304)</f>
        <v>41</v>
      </c>
      <c r="F219" s="5">
        <f>SUM($F$292:F304)</f>
        <v>20</v>
      </c>
      <c r="G219" s="5">
        <f>SUM($G$292:G304)</f>
        <v>22</v>
      </c>
      <c r="T219" s="5">
        <f>SUM($T$292:T304)</f>
        <v>144</v>
      </c>
      <c r="U219" s="5">
        <f>SUM($U$292:U304)</f>
        <v>45</v>
      </c>
      <c r="V219" s="5">
        <f>SUM($V$292:V304)</f>
        <v>17</v>
      </c>
      <c r="W219" s="5">
        <f>SUM($W$292:W304)</f>
        <v>20</v>
      </c>
      <c r="AJ219" s="5">
        <f>SUM($AJ$292:AJ304)</f>
        <v>133</v>
      </c>
      <c r="AK219" s="5">
        <f>SUM($AK$292:AK304)</f>
        <v>48</v>
      </c>
      <c r="AL219" s="5">
        <f>SUM($AL$292:AL304)</f>
        <v>12</v>
      </c>
      <c r="AM219" s="5">
        <f>SUM($AM$292:AM304)</f>
        <v>13</v>
      </c>
      <c r="BL219" s="5"/>
      <c r="BM219" s="5"/>
      <c r="BN219" s="5"/>
      <c r="BO219" s="5"/>
      <c r="BP219" s="5"/>
      <c r="BQ219" s="5"/>
      <c r="BR219" s="5"/>
      <c r="BS219" s="5"/>
      <c r="BT219" s="5"/>
    </row>
    <row r="220" spans="3:72" x14ac:dyDescent="0.2">
      <c r="C220" s="5">
        <v>14</v>
      </c>
      <c r="D220" s="5">
        <f>SUM($D$292:D305)</f>
        <v>178</v>
      </c>
      <c r="E220" s="5">
        <f>SUM($E$292:E305)</f>
        <v>41</v>
      </c>
      <c r="F220" s="5">
        <f>SUM($F$292:F305)</f>
        <v>23</v>
      </c>
      <c r="G220" s="5">
        <f>SUM($G$292:G305)</f>
        <v>22</v>
      </c>
      <c r="T220" s="5">
        <f>SUM($T$292:T305)</f>
        <v>155</v>
      </c>
      <c r="U220" s="5">
        <f>SUM($U$292:U305)</f>
        <v>45</v>
      </c>
      <c r="V220" s="5">
        <f>SUM($V$292:V305)</f>
        <v>20</v>
      </c>
      <c r="W220" s="5">
        <f>SUM($W$292:W305)</f>
        <v>20</v>
      </c>
      <c r="AJ220" s="5">
        <f>SUM($AJ$292:AJ305)</f>
        <v>143</v>
      </c>
      <c r="AK220" s="5">
        <f>SUM($AK$292:AK305)</f>
        <v>48</v>
      </c>
      <c r="AL220" s="5">
        <f>SUM($AL$292:AL305)</f>
        <v>14</v>
      </c>
      <c r="AM220" s="5">
        <f>SUM($AM$292:AM305)</f>
        <v>13</v>
      </c>
      <c r="BL220" s="5"/>
      <c r="BM220" s="5"/>
      <c r="BN220" s="5"/>
      <c r="BO220" s="5"/>
      <c r="BP220" s="5"/>
      <c r="BQ220" s="5"/>
      <c r="BR220" s="5"/>
      <c r="BS220" s="5"/>
      <c r="BT220" s="5"/>
    </row>
    <row r="221" spans="3:72" x14ac:dyDescent="0.2">
      <c r="D221" s="5">
        <f>SUM($D$292:D306)</f>
        <v>178</v>
      </c>
      <c r="E221" s="5">
        <f>SUM($E$292:E306)</f>
        <v>51</v>
      </c>
      <c r="F221" s="5">
        <f>SUM($F$292:F306)</f>
        <v>23</v>
      </c>
      <c r="G221" s="5">
        <f>SUM($G$292:G306)</f>
        <v>25</v>
      </c>
      <c r="T221" s="5">
        <f>SUM($T$292:T306)</f>
        <v>155</v>
      </c>
      <c r="U221" s="5">
        <f>SUM($U$292:U306)</f>
        <v>57</v>
      </c>
      <c r="V221" s="5">
        <f>SUM($V$292:V306)</f>
        <v>20</v>
      </c>
      <c r="W221" s="5">
        <f>SUM($W$292:W306)</f>
        <v>23</v>
      </c>
      <c r="AJ221" s="5">
        <f>SUM($AJ$292:AJ306)</f>
        <v>143</v>
      </c>
      <c r="AK221" s="5">
        <f>SUM($AK$292:AK306)</f>
        <v>60</v>
      </c>
      <c r="AL221" s="5">
        <f>SUM($AL$292:AL306)</f>
        <v>14</v>
      </c>
      <c r="AM221" s="5">
        <f>SUM($AM$292:AM306)</f>
        <v>15</v>
      </c>
      <c r="BL221" s="5"/>
      <c r="BM221" s="5"/>
      <c r="BN221" s="5"/>
      <c r="BO221" s="5"/>
      <c r="BP221" s="5"/>
      <c r="BQ221" s="5"/>
      <c r="BR221" s="5"/>
      <c r="BS221" s="5"/>
      <c r="BT221" s="5"/>
    </row>
    <row r="222" spans="3:72" x14ac:dyDescent="0.2">
      <c r="D222" s="5">
        <f>SUM($D$292:D307)</f>
        <v>204</v>
      </c>
      <c r="E222" s="5">
        <f>SUM($E$292:E307)</f>
        <v>55</v>
      </c>
      <c r="F222" s="5">
        <f>SUM($F$292:F307)</f>
        <v>23</v>
      </c>
      <c r="G222" s="5">
        <f>SUM($G$292:G307)</f>
        <v>25</v>
      </c>
      <c r="T222" s="5">
        <f>SUM($T$292:T307)</f>
        <v>179</v>
      </c>
      <c r="U222" s="5">
        <f>SUM($U$292:U307)</f>
        <v>61</v>
      </c>
      <c r="V222" s="5">
        <f>SUM($V$292:V307)</f>
        <v>20</v>
      </c>
      <c r="W222" s="5">
        <f>SUM($W$292:W307)</f>
        <v>23</v>
      </c>
      <c r="AJ222" s="5">
        <f>SUM($AJ$292:AJ307)</f>
        <v>165</v>
      </c>
      <c r="AK222" s="5">
        <f>SUM($AK$292:AK307)</f>
        <v>64</v>
      </c>
      <c r="AL222" s="5">
        <f>SUM($AL$292:AL307)</f>
        <v>14</v>
      </c>
      <c r="AM222" s="5">
        <f>SUM($AM$292:AM307)</f>
        <v>15</v>
      </c>
      <c r="BL222" s="5"/>
      <c r="BM222" s="5"/>
      <c r="BN222" s="5"/>
      <c r="BO222" s="5"/>
      <c r="BP222" s="5"/>
      <c r="BQ222" s="5"/>
      <c r="BR222" s="5"/>
      <c r="BS222" s="5"/>
      <c r="BT222" s="5"/>
    </row>
    <row r="223" spans="3:72" x14ac:dyDescent="0.2">
      <c r="D223" s="5">
        <f>SUM($D$292:D308)</f>
        <v>204</v>
      </c>
      <c r="E223" s="5">
        <f>SUM($E$292:E308)</f>
        <v>55</v>
      </c>
      <c r="F223" s="5">
        <f>SUM($F$292:F308)</f>
        <v>29</v>
      </c>
      <c r="G223" s="5">
        <f>SUM($G$292:G308)</f>
        <v>29</v>
      </c>
      <c r="T223" s="5">
        <f>SUM($T$292:T308)</f>
        <v>179</v>
      </c>
      <c r="U223" s="5">
        <f>SUM($U$292:U308)</f>
        <v>61</v>
      </c>
      <c r="V223" s="5">
        <f>SUM($V$292:V308)</f>
        <v>25</v>
      </c>
      <c r="W223" s="5">
        <f>SUM($W$292:W308)</f>
        <v>26</v>
      </c>
      <c r="AJ223" s="5">
        <f>SUM($AJ$292:AJ308)</f>
        <v>165</v>
      </c>
      <c r="AK223" s="5">
        <f>SUM($AK$292:AK308)</f>
        <v>64</v>
      </c>
      <c r="AL223" s="5">
        <f>SUM($AL$292:AL308)</f>
        <v>18</v>
      </c>
      <c r="AM223" s="5">
        <f>SUM($AM$292:AM308)</f>
        <v>18</v>
      </c>
      <c r="BL223" s="5"/>
      <c r="BM223" s="5"/>
      <c r="BN223" s="5"/>
      <c r="BO223" s="5"/>
      <c r="BP223" s="5"/>
      <c r="BQ223" s="5"/>
      <c r="BR223" s="5"/>
      <c r="BS223" s="5"/>
      <c r="BT223" s="5"/>
    </row>
    <row r="224" spans="3:72" x14ac:dyDescent="0.2">
      <c r="C224" s="5">
        <v>16</v>
      </c>
      <c r="D224" s="5">
        <f>SUM($D$292:D309)</f>
        <v>204</v>
      </c>
      <c r="E224" s="5">
        <f>SUM($E$292:E309)</f>
        <v>63</v>
      </c>
      <c r="F224" s="5">
        <f>SUM($F$292:F309)</f>
        <v>31</v>
      </c>
      <c r="G224" s="5">
        <f>SUM($G$292:G309)</f>
        <v>29</v>
      </c>
      <c r="T224" s="5">
        <f>SUM($T$292:T309)</f>
        <v>179</v>
      </c>
      <c r="U224" s="5">
        <f>SUM($U$292:U309)</f>
        <v>69</v>
      </c>
      <c r="V224" s="5">
        <f>SUM($V$292:V309)</f>
        <v>27</v>
      </c>
      <c r="W224" s="5">
        <f>SUM($W$292:W309)</f>
        <v>26</v>
      </c>
      <c r="AJ224" s="5">
        <f>SUM($AJ$292:AJ309)</f>
        <v>165</v>
      </c>
      <c r="AK224" s="5">
        <f>SUM($AK$292:AK309)</f>
        <v>72</v>
      </c>
      <c r="AL224" s="5">
        <f>SUM($AL$292:AL309)</f>
        <v>19</v>
      </c>
      <c r="AM224" s="5">
        <f>SUM($AM$292:AM309)</f>
        <v>18</v>
      </c>
      <c r="BL224" s="5"/>
      <c r="BM224" s="5"/>
      <c r="BN224" s="5"/>
      <c r="BO224" s="5"/>
      <c r="BP224" s="5"/>
      <c r="BQ224" s="5"/>
      <c r="BR224" s="5"/>
      <c r="BS224" s="5"/>
      <c r="BT224" s="5"/>
    </row>
    <row r="225" spans="3:72" x14ac:dyDescent="0.2">
      <c r="D225" s="5">
        <f>SUM($D$292:D310)</f>
        <v>248</v>
      </c>
      <c r="E225" s="5">
        <f>SUM($E$292:E310)</f>
        <v>63</v>
      </c>
      <c r="F225" s="5">
        <f>SUM($F$292:F310)</f>
        <v>31</v>
      </c>
      <c r="G225" s="5">
        <f>SUM($G$292:G310)</f>
        <v>32</v>
      </c>
      <c r="T225" s="5">
        <f>SUM($T$292:T310)</f>
        <v>215</v>
      </c>
      <c r="U225" s="5">
        <f>SUM($U$292:U310)</f>
        <v>69</v>
      </c>
      <c r="V225" s="5">
        <f>SUM($V$292:V310)</f>
        <v>27</v>
      </c>
      <c r="W225" s="5">
        <f>SUM($W$292:W310)</f>
        <v>29</v>
      </c>
      <c r="AJ225" s="5">
        <f>SUM($AJ$292:AJ310)</f>
        <v>200</v>
      </c>
      <c r="AK225" s="5">
        <f>SUM($AK$292:AK310)</f>
        <v>72</v>
      </c>
      <c r="AL225" s="5">
        <f>SUM($AL$292:AL310)</f>
        <v>19</v>
      </c>
      <c r="AM225" s="5">
        <f>SUM($AM$292:AM310)</f>
        <v>21</v>
      </c>
      <c r="BL225" s="5"/>
      <c r="BM225" s="5"/>
      <c r="BN225" s="5"/>
      <c r="BO225" s="5"/>
      <c r="BP225" s="5"/>
      <c r="BQ225" s="5"/>
      <c r="BR225" s="5"/>
      <c r="BS225" s="5"/>
      <c r="BT225" s="5"/>
    </row>
    <row r="226" spans="3:72" x14ac:dyDescent="0.2">
      <c r="D226" s="5">
        <f>SUM($D$292:D311)</f>
        <v>262</v>
      </c>
      <c r="E226" s="5">
        <f>SUM($E$292:E311)</f>
        <v>63</v>
      </c>
      <c r="F226" s="5">
        <f>SUM($F$292:F311)</f>
        <v>35</v>
      </c>
      <c r="G226" s="5">
        <f>SUM($G$292:G311)</f>
        <v>32</v>
      </c>
      <c r="T226" s="5">
        <f>SUM($T$292:T311)</f>
        <v>228</v>
      </c>
      <c r="U226" s="5">
        <f>SUM($U$292:U311)</f>
        <v>69</v>
      </c>
      <c r="V226" s="5">
        <f>SUM($V$292:V311)</f>
        <v>30</v>
      </c>
      <c r="W226" s="5">
        <f>SUM($W$292:W311)</f>
        <v>29</v>
      </c>
      <c r="AJ226" s="5">
        <f>SUM($AJ$292:AJ311)</f>
        <v>212</v>
      </c>
      <c r="AK226" s="5">
        <f>SUM($AK$292:AK311)</f>
        <v>72</v>
      </c>
      <c r="AL226" s="5">
        <f>SUM($AL$292:AL311)</f>
        <v>22</v>
      </c>
      <c r="AM226" s="5">
        <f>SUM($AM$292:AM311)</f>
        <v>21</v>
      </c>
      <c r="BL226" s="5"/>
      <c r="BM226" s="5"/>
      <c r="BN226" s="5"/>
      <c r="BO226" s="5"/>
      <c r="BP226" s="5"/>
      <c r="BQ226" s="5"/>
      <c r="BR226" s="5"/>
      <c r="BS226" s="5"/>
      <c r="BT226" s="5"/>
    </row>
    <row r="227" spans="3:72" x14ac:dyDescent="0.2">
      <c r="D227" s="5">
        <f>SUM($D$292:D312)</f>
        <v>262</v>
      </c>
      <c r="E227" s="5">
        <f>SUM($E$292:E312)</f>
        <v>75</v>
      </c>
      <c r="F227" s="5">
        <f>SUM($F$292:F312)</f>
        <v>35</v>
      </c>
      <c r="G227" s="5">
        <f>SUM($G$292:G312)</f>
        <v>36</v>
      </c>
      <c r="T227" s="5">
        <f>SUM($T$292:T312)</f>
        <v>228</v>
      </c>
      <c r="U227" s="5">
        <f>SUM($U$292:U312)</f>
        <v>82</v>
      </c>
      <c r="V227" s="5">
        <f>SUM($V$292:V312)</f>
        <v>30</v>
      </c>
      <c r="W227" s="5">
        <f>SUM($W$292:W312)</f>
        <v>32</v>
      </c>
      <c r="AJ227" s="5">
        <f>SUM($AJ$292:AJ312)</f>
        <v>212</v>
      </c>
      <c r="AK227" s="5">
        <f>SUM($AK$292:AK312)</f>
        <v>85</v>
      </c>
      <c r="AL227" s="5">
        <f>SUM($AL$292:AL312)</f>
        <v>22</v>
      </c>
      <c r="AM227" s="5">
        <f>SUM($AM$292:AM312)</f>
        <v>23</v>
      </c>
      <c r="BL227" s="5"/>
      <c r="BM227" s="5"/>
      <c r="BN227" s="5"/>
      <c r="BO227" s="5"/>
      <c r="BP227" s="5"/>
      <c r="BQ227" s="5"/>
      <c r="BR227" s="5"/>
      <c r="BS227" s="5"/>
      <c r="BT227" s="5"/>
    </row>
    <row r="228" spans="3:72" x14ac:dyDescent="0.2">
      <c r="C228" s="5">
        <v>20</v>
      </c>
      <c r="D228" s="5">
        <f>SUM($D$292:D313)</f>
        <v>289</v>
      </c>
      <c r="E228" s="5">
        <f>SUM($E$292:E313)</f>
        <v>79</v>
      </c>
      <c r="F228" s="5">
        <f>SUM($F$292:F313)</f>
        <v>35</v>
      </c>
      <c r="G228" s="5">
        <f>SUM($G$292:G313)</f>
        <v>36</v>
      </c>
      <c r="T228" s="5">
        <f>SUM($T$292:T313)</f>
        <v>253</v>
      </c>
      <c r="U228" s="5">
        <f>SUM($U$292:U313)</f>
        <v>87</v>
      </c>
      <c r="V228" s="5">
        <f>SUM($V$292:V313)</f>
        <v>30</v>
      </c>
      <c r="W228" s="5">
        <f>SUM($W$292:W313)</f>
        <v>32</v>
      </c>
      <c r="AJ228" s="5">
        <f>SUM($AJ$292:AJ313)</f>
        <v>234</v>
      </c>
      <c r="AK228" s="5">
        <f>SUM($AK$292:AK313)</f>
        <v>90</v>
      </c>
      <c r="AL228" s="5">
        <f>SUM($AL$292:AL313)</f>
        <v>22</v>
      </c>
      <c r="AM228" s="5">
        <f>SUM($AM$292:AM313)</f>
        <v>23</v>
      </c>
      <c r="BL228" s="5"/>
      <c r="BM228" s="5"/>
      <c r="BN228" s="5"/>
      <c r="BO228" s="5"/>
      <c r="BP228" s="5"/>
      <c r="BQ228" s="5"/>
      <c r="BR228" s="5"/>
      <c r="BS228" s="5"/>
      <c r="BT228" s="5"/>
    </row>
    <row r="229" spans="3:72" x14ac:dyDescent="0.2">
      <c r="D229" s="5">
        <f>SUM($D$292:D314)</f>
        <v>289</v>
      </c>
      <c r="E229" s="5">
        <f>SUM($E$292:E314)</f>
        <v>79</v>
      </c>
      <c r="F229" s="5">
        <f>SUM($F$292:F314)</f>
        <v>41</v>
      </c>
      <c r="G229" s="5">
        <f>SUM($G$292:G314)</f>
        <v>40</v>
      </c>
      <c r="T229" s="5">
        <f>SUM($T$292:T314)</f>
        <v>253</v>
      </c>
      <c r="U229" s="5">
        <f>SUM($U$292:U314)</f>
        <v>87</v>
      </c>
      <c r="V229" s="5">
        <f>SUM($V$292:V314)</f>
        <v>35</v>
      </c>
      <c r="W229" s="5">
        <f>SUM($W$292:W314)</f>
        <v>35</v>
      </c>
      <c r="AJ229" s="5">
        <f>SUM($AJ$292:AJ314)</f>
        <v>234</v>
      </c>
      <c r="AK229" s="5">
        <f>SUM($AK$292:AK314)</f>
        <v>90</v>
      </c>
      <c r="AL229" s="5">
        <f>SUM($AL$292:AL314)</f>
        <v>26</v>
      </c>
      <c r="AM229" s="5">
        <f>SUM($AM$292:AM314)</f>
        <v>26</v>
      </c>
      <c r="BL229" s="5"/>
      <c r="BM229" s="5"/>
      <c r="BN229" s="5"/>
      <c r="BO229" s="5"/>
      <c r="BP229" s="5"/>
      <c r="BQ229" s="5"/>
      <c r="BR229" s="5"/>
      <c r="BS229" s="5"/>
      <c r="BT229" s="5"/>
    </row>
    <row r="230" spans="3:72" x14ac:dyDescent="0.2">
      <c r="D230" s="5">
        <f>SUM($D$292:D315)</f>
        <v>289</v>
      </c>
      <c r="E230" s="5">
        <f>SUM($E$292:E315)</f>
        <v>86</v>
      </c>
      <c r="F230" s="5">
        <f>SUM($F$292:F315)</f>
        <v>43</v>
      </c>
      <c r="G230" s="5">
        <f>SUM($G$292:G315)</f>
        <v>40</v>
      </c>
      <c r="T230" s="5">
        <f>SUM($T$292:T315)</f>
        <v>253</v>
      </c>
      <c r="U230" s="5">
        <f>SUM($U$292:U315)</f>
        <v>96</v>
      </c>
      <c r="V230" s="5">
        <f>SUM($V$292:V315)</f>
        <v>37</v>
      </c>
      <c r="W230" s="5">
        <f>SUM($W$292:W315)</f>
        <v>35</v>
      </c>
      <c r="AJ230" s="5">
        <f>SUM($AJ$292:AJ315)</f>
        <v>234</v>
      </c>
      <c r="AK230" s="5">
        <f>SUM($AK$292:AK315)</f>
        <v>99</v>
      </c>
      <c r="AL230" s="5">
        <f>SUM($AL$292:AL315)</f>
        <v>28</v>
      </c>
      <c r="AM230" s="5">
        <f>SUM($AM$292:AM315)</f>
        <v>26</v>
      </c>
      <c r="BL230" s="5"/>
      <c r="BM230" s="5"/>
      <c r="BN230" s="5"/>
      <c r="BO230" s="5"/>
      <c r="BP230" s="5"/>
      <c r="BQ230" s="5"/>
      <c r="BR230" s="5"/>
      <c r="BS230" s="5"/>
      <c r="BT230" s="5"/>
    </row>
    <row r="231" spans="3:72" x14ac:dyDescent="0.2">
      <c r="D231" s="5">
        <f>SUM($D$292:D316)</f>
        <v>332</v>
      </c>
      <c r="E231" s="5">
        <f>SUM($E$292:E316)</f>
        <v>86</v>
      </c>
      <c r="F231" s="5">
        <f>SUM($F$292:F316)</f>
        <v>43</v>
      </c>
      <c r="G231" s="5">
        <f>SUM($G$292:G316)</f>
        <v>44</v>
      </c>
      <c r="T231" s="5">
        <f>SUM($T$292:T316)</f>
        <v>289</v>
      </c>
      <c r="U231" s="5">
        <f>SUM($U$292:U316)</f>
        <v>96</v>
      </c>
      <c r="V231" s="5">
        <f>SUM($V$292:V316)</f>
        <v>37</v>
      </c>
      <c r="W231" s="5">
        <f>SUM($W$292:W316)</f>
        <v>38</v>
      </c>
      <c r="AJ231" s="5">
        <f>SUM($AJ$292:AJ316)</f>
        <v>272</v>
      </c>
      <c r="AK231" s="5">
        <f>SUM($AK$292:AK316)</f>
        <v>99</v>
      </c>
      <c r="AL231" s="5">
        <f>SUM($AL$292:AL316)</f>
        <v>28</v>
      </c>
      <c r="AM231" s="5">
        <f>SUM($AM$292:AM316)</f>
        <v>29</v>
      </c>
      <c r="BL231" s="5"/>
      <c r="BM231" s="5"/>
      <c r="BN231" s="5"/>
      <c r="BO231" s="5"/>
      <c r="BP231" s="5"/>
      <c r="BQ231" s="5"/>
      <c r="BR231" s="5"/>
      <c r="BS231" s="5"/>
      <c r="BT231" s="5"/>
    </row>
    <row r="232" spans="3:72" x14ac:dyDescent="0.2">
      <c r="D232" s="5">
        <f>SUM($D$292:D317)</f>
        <v>349</v>
      </c>
      <c r="E232" s="5">
        <f>SUM($E$292:E317)</f>
        <v>86</v>
      </c>
      <c r="F232" s="5">
        <f>SUM($F$292:F317)</f>
        <v>47</v>
      </c>
      <c r="G232" s="5">
        <f>SUM($G$292:G317)</f>
        <v>44</v>
      </c>
      <c r="T232" s="5">
        <f>SUM($T$292:T317)</f>
        <v>302</v>
      </c>
      <c r="U232" s="5">
        <f>SUM($U$292:U317)</f>
        <v>96</v>
      </c>
      <c r="V232" s="5">
        <f>SUM($V$292:V317)</f>
        <v>40</v>
      </c>
      <c r="W232" s="5">
        <f>SUM($W$292:W317)</f>
        <v>38</v>
      </c>
      <c r="AJ232" s="5">
        <f>SUM($AJ$292:AJ317)</f>
        <v>285</v>
      </c>
      <c r="AK232" s="5">
        <f>SUM($AK$292:AK317)</f>
        <v>99</v>
      </c>
      <c r="AL232" s="5">
        <f>SUM($AL$292:AL317)</f>
        <v>31</v>
      </c>
      <c r="AM232" s="5">
        <f>SUM($AM$292:AM317)</f>
        <v>29</v>
      </c>
      <c r="BL232" s="5"/>
      <c r="BM232" s="5"/>
      <c r="BN232" s="5"/>
      <c r="BO232" s="5"/>
      <c r="BP232" s="5"/>
      <c r="BQ232" s="5"/>
      <c r="BR232" s="5"/>
      <c r="BS232" s="5"/>
      <c r="BT232" s="5"/>
    </row>
    <row r="233" spans="3:72" x14ac:dyDescent="0.2">
      <c r="C233" s="5">
        <v>25</v>
      </c>
      <c r="D233" s="5">
        <f>SUM($D$292:D318)</f>
        <v>349</v>
      </c>
      <c r="E233" s="5">
        <f>SUM($E$292:E318)</f>
        <v>97</v>
      </c>
      <c r="F233" s="5">
        <f>SUM($F$292:F318)</f>
        <v>47</v>
      </c>
      <c r="G233" s="5">
        <f>SUM($G$292:G318)</f>
        <v>48</v>
      </c>
      <c r="T233" s="5">
        <f>SUM($T$292:T318)</f>
        <v>302</v>
      </c>
      <c r="U233" s="5">
        <f>SUM($U$292:U318)</f>
        <v>110</v>
      </c>
      <c r="V233" s="5">
        <f>SUM($V$292:V318)</f>
        <v>40</v>
      </c>
      <c r="W233" s="5">
        <f>SUM($W$292:W318)</f>
        <v>41</v>
      </c>
      <c r="AJ233" s="5">
        <f>SUM($AJ$292:AJ318)</f>
        <v>285</v>
      </c>
      <c r="AK233" s="5">
        <f>SUM($AK$292:AK318)</f>
        <v>112</v>
      </c>
      <c r="AL233" s="5">
        <f>SUM($AL$292:AL318)</f>
        <v>31</v>
      </c>
      <c r="AM233" s="5">
        <f>SUM($AM$292:AM318)</f>
        <v>32</v>
      </c>
      <c r="BL233" s="5"/>
      <c r="BM233" s="5"/>
      <c r="BN233" s="5"/>
      <c r="BO233" s="5"/>
      <c r="BP233" s="5"/>
      <c r="BQ233" s="5"/>
      <c r="BR233" s="5"/>
      <c r="BS233" s="5"/>
      <c r="BT233" s="5"/>
    </row>
    <row r="234" spans="3:72" x14ac:dyDescent="0.2">
      <c r="D234" s="5">
        <f>SUM($D$292:D319)</f>
        <v>379</v>
      </c>
      <c r="E234" s="5">
        <f>SUM($E$292:E319)</f>
        <v>101</v>
      </c>
      <c r="F234" s="5">
        <f>SUM($F$292:F319)</f>
        <v>47</v>
      </c>
      <c r="G234" s="5">
        <f>SUM($G$292:G319)</f>
        <v>48</v>
      </c>
      <c r="T234" s="5">
        <f>SUM($T$292:T319)</f>
        <v>329</v>
      </c>
      <c r="U234" s="5">
        <f>SUM($U$292:U319)</f>
        <v>114</v>
      </c>
      <c r="V234" s="5">
        <f>SUM($V$292:V319)</f>
        <v>40</v>
      </c>
      <c r="W234" s="5">
        <f>SUM($W$292:W319)</f>
        <v>41</v>
      </c>
      <c r="AJ234" s="5">
        <f>SUM($AJ$292:AJ319)</f>
        <v>308</v>
      </c>
      <c r="AK234" s="5">
        <f>SUM($AK$292:AK319)</f>
        <v>117</v>
      </c>
      <c r="AL234" s="5">
        <f>SUM($AL$292:AL319)</f>
        <v>31</v>
      </c>
      <c r="AM234" s="5">
        <f>SUM($AM$292:AM319)</f>
        <v>32</v>
      </c>
      <c r="BL234" s="5"/>
      <c r="BM234" s="5"/>
      <c r="BN234" s="5"/>
      <c r="BO234" s="5"/>
      <c r="BP234" s="5"/>
      <c r="BQ234" s="5"/>
      <c r="BR234" s="5"/>
      <c r="BS234" s="5"/>
      <c r="BT234" s="5"/>
    </row>
    <row r="235" spans="3:72" x14ac:dyDescent="0.2">
      <c r="D235" s="5">
        <f>SUM($D$292:D320)</f>
        <v>379</v>
      </c>
      <c r="E235" s="5">
        <f>SUM($E$292:E320)</f>
        <v>101</v>
      </c>
      <c r="F235" s="5">
        <f>SUM($F$292:F320)</f>
        <v>53</v>
      </c>
      <c r="G235" s="5">
        <f>SUM($G$292:G320)</f>
        <v>52</v>
      </c>
      <c r="T235" s="5">
        <f>SUM($T$292:T320)</f>
        <v>329</v>
      </c>
      <c r="U235" s="5">
        <f>SUM($U$292:U320)</f>
        <v>114</v>
      </c>
      <c r="V235" s="5">
        <f>SUM($V$292:V320)</f>
        <v>45</v>
      </c>
      <c r="W235" s="5">
        <f>SUM($W$292:W320)</f>
        <v>44</v>
      </c>
      <c r="AJ235" s="5">
        <f>SUM($AJ$292:AJ320)</f>
        <v>308</v>
      </c>
      <c r="AK235" s="5">
        <f>SUM($AK$292:AK320)</f>
        <v>117</v>
      </c>
      <c r="AL235" s="5">
        <f>SUM($AL$292:AL320)</f>
        <v>35</v>
      </c>
      <c r="AM235" s="5">
        <f>SUM($AM$292:AM320)</f>
        <v>35</v>
      </c>
      <c r="BL235" s="5"/>
      <c r="BM235" s="5"/>
      <c r="BN235" s="5"/>
      <c r="BO235" s="5"/>
      <c r="BP235" s="5"/>
      <c r="BQ235" s="5"/>
      <c r="BR235" s="5"/>
      <c r="BS235" s="5"/>
      <c r="BT235" s="5"/>
    </row>
    <row r="236" spans="3:72" x14ac:dyDescent="0.2">
      <c r="D236" s="5">
        <f>SUM($D$292:D321)</f>
        <v>379</v>
      </c>
      <c r="E236" s="5">
        <f>SUM($E$292:E321)</f>
        <v>110</v>
      </c>
      <c r="F236" s="5">
        <f>SUM($F$292:F321)</f>
        <v>55</v>
      </c>
      <c r="G236" s="5">
        <f>SUM($G$292:G321)</f>
        <v>52</v>
      </c>
      <c r="T236" s="5">
        <f>SUM($T$292:T321)</f>
        <v>329</v>
      </c>
      <c r="U236" s="5">
        <f>SUM($U$292:U321)</f>
        <v>122</v>
      </c>
      <c r="V236" s="5">
        <f>SUM($V$292:V321)</f>
        <v>47</v>
      </c>
      <c r="W236" s="5">
        <f>SUM($W$292:W321)</f>
        <v>44</v>
      </c>
      <c r="AJ236" s="5">
        <f>SUM($AJ$292:AJ321)</f>
        <v>308</v>
      </c>
      <c r="AK236" s="5">
        <f>SUM($AK$292:AK321)</f>
        <v>126</v>
      </c>
      <c r="AL236" s="5">
        <f>SUM($AL$292:AL321)</f>
        <v>36</v>
      </c>
      <c r="AM236" s="5">
        <f>SUM($AM$292:AM321)</f>
        <v>35</v>
      </c>
      <c r="BL236" s="5"/>
      <c r="BM236" s="5"/>
      <c r="BN236" s="5"/>
      <c r="BO236" s="5"/>
      <c r="BP236" s="5"/>
      <c r="BQ236" s="5"/>
      <c r="BR236" s="5"/>
      <c r="BS236" s="5"/>
      <c r="BT236" s="5"/>
    </row>
    <row r="237" spans="3:72" x14ac:dyDescent="0.2">
      <c r="D237" s="5">
        <f>SUM($D$292:D322)</f>
        <v>426</v>
      </c>
      <c r="E237" s="5">
        <f>SUM($E$292:E322)</f>
        <v>110</v>
      </c>
      <c r="F237" s="5">
        <f>SUM($F$292:F322)</f>
        <v>55</v>
      </c>
      <c r="G237" s="5">
        <f>SUM($G$292:G322)</f>
        <v>56</v>
      </c>
      <c r="T237" s="5">
        <f>SUM($T$292:T322)</f>
        <v>370</v>
      </c>
      <c r="U237" s="5">
        <f>SUM($U$292:U322)</f>
        <v>122</v>
      </c>
      <c r="V237" s="5">
        <f>SUM($V$292:V322)</f>
        <v>47</v>
      </c>
      <c r="W237" s="5">
        <f>SUM($W$292:W322)</f>
        <v>47</v>
      </c>
      <c r="AJ237" s="5">
        <f>SUM($AJ$292:AJ322)</f>
        <v>344</v>
      </c>
      <c r="AK237" s="5">
        <f>SUM($AK$292:AK322)</f>
        <v>126</v>
      </c>
      <c r="AL237" s="5">
        <f>SUM($AL$292:AL322)</f>
        <v>36</v>
      </c>
      <c r="AM237" s="5">
        <f>SUM($AM$292:AM322)</f>
        <v>37</v>
      </c>
      <c r="BL237" s="5"/>
      <c r="BM237" s="5"/>
      <c r="BN237" s="5"/>
      <c r="BO237" s="5"/>
      <c r="BP237" s="5"/>
      <c r="BQ237" s="5"/>
      <c r="BR237" s="5"/>
      <c r="BS237" s="5"/>
      <c r="BT237" s="5"/>
    </row>
    <row r="238" spans="3:72" x14ac:dyDescent="0.2">
      <c r="C238" s="5">
        <v>30</v>
      </c>
      <c r="D238" s="5">
        <f>SUM($D$292:D323)</f>
        <v>442</v>
      </c>
      <c r="E238" s="5">
        <f>SUM($E$292:E323)</f>
        <v>110</v>
      </c>
      <c r="F238" s="5">
        <f>SUM($F$292:F323)</f>
        <v>59</v>
      </c>
      <c r="G238" s="5">
        <f>SUM($G$292:G323)</f>
        <v>56</v>
      </c>
      <c r="T238" s="5">
        <f>SUM($T$292:T323)</f>
        <v>382</v>
      </c>
      <c r="U238" s="5">
        <f>SUM($U$292:U323)</f>
        <v>122</v>
      </c>
      <c r="V238" s="5">
        <f>SUM($V$292:V323)</f>
        <v>50</v>
      </c>
      <c r="W238" s="5">
        <f>SUM($W$292:W323)</f>
        <v>47</v>
      </c>
      <c r="AJ238" s="5">
        <f>SUM($AJ$292:AJ323)</f>
        <v>356</v>
      </c>
      <c r="AK238" s="5">
        <f>SUM($AK$292:AK323)</f>
        <v>126</v>
      </c>
      <c r="AL238" s="5">
        <f>SUM($AL$292:AL323)</f>
        <v>39</v>
      </c>
      <c r="AM238" s="5">
        <f>SUM($AM$292:AM323)</f>
        <v>37</v>
      </c>
      <c r="BL238" s="5"/>
      <c r="BM238" s="5"/>
      <c r="BN238" s="5"/>
      <c r="BO238" s="5"/>
      <c r="BP238" s="5"/>
      <c r="BQ238" s="5"/>
      <c r="BR238" s="5"/>
      <c r="BS238" s="5"/>
      <c r="BT238" s="5"/>
    </row>
    <row r="239" spans="3:72" x14ac:dyDescent="0.2">
      <c r="D239" s="5">
        <f>SUM($D$292:D324)</f>
        <v>442</v>
      </c>
      <c r="E239" s="5">
        <f>SUM($E$292:E324)</f>
        <v>124</v>
      </c>
      <c r="F239" s="5">
        <f>SUM($F$292:F324)</f>
        <v>59</v>
      </c>
      <c r="G239" s="5">
        <f>SUM($G$292:G324)</f>
        <v>60</v>
      </c>
      <c r="T239" s="5">
        <f>SUM($T$292:T324)</f>
        <v>382</v>
      </c>
      <c r="U239" s="5">
        <f>SUM($U$292:U324)</f>
        <v>135</v>
      </c>
      <c r="V239" s="5">
        <f>SUM($V$292:V324)</f>
        <v>50</v>
      </c>
      <c r="W239" s="5">
        <f>SUM($W$292:W324)</f>
        <v>50</v>
      </c>
      <c r="AJ239" s="5">
        <f>SUM($AJ$292:AJ324)</f>
        <v>356</v>
      </c>
      <c r="AK239" s="5">
        <f>SUM($AK$292:AK324)</f>
        <v>140</v>
      </c>
      <c r="AL239" s="5">
        <f>SUM($AL$292:AL324)</f>
        <v>39</v>
      </c>
      <c r="AM239" s="5">
        <f>SUM($AM$292:AM324)</f>
        <v>40</v>
      </c>
      <c r="BL239" s="5"/>
      <c r="BM239" s="5"/>
      <c r="BN239" s="5"/>
      <c r="BO239" s="5"/>
      <c r="BP239" s="5"/>
      <c r="BQ239" s="5"/>
      <c r="BR239" s="5"/>
      <c r="BS239" s="5"/>
      <c r="BT239" s="5"/>
    </row>
    <row r="240" spans="3:72" x14ac:dyDescent="0.2">
      <c r="D240" s="5">
        <f>SUM($D$292:D325)</f>
        <v>471</v>
      </c>
      <c r="E240" s="5">
        <f>SUM($E$292:E325)</f>
        <v>129</v>
      </c>
      <c r="F240" s="5">
        <f>SUM($F$292:F325)</f>
        <v>59</v>
      </c>
      <c r="G240" s="5">
        <f>SUM($G$292:G325)</f>
        <v>60</v>
      </c>
      <c r="T240" s="5">
        <f>SUM($T$292:T325)</f>
        <v>411</v>
      </c>
      <c r="U240" s="5">
        <f>SUM($U$292:U325)</f>
        <v>140</v>
      </c>
      <c r="V240" s="5">
        <f>SUM($V$292:V325)</f>
        <v>50</v>
      </c>
      <c r="W240" s="5">
        <f>SUM($W$292:W325)</f>
        <v>50</v>
      </c>
      <c r="AJ240" s="5">
        <f>SUM($AJ$292:AJ325)</f>
        <v>382</v>
      </c>
      <c r="AK240" s="5">
        <f>SUM($AK$292:AK325)</f>
        <v>145</v>
      </c>
      <c r="AL240" s="5">
        <f>SUM($AL$292:AL325)</f>
        <v>39</v>
      </c>
      <c r="AM240" s="5">
        <f>SUM($AM$292:AM325)</f>
        <v>40</v>
      </c>
      <c r="BL240" s="5"/>
      <c r="BM240" s="5"/>
      <c r="BN240" s="5"/>
      <c r="BO240" s="5"/>
      <c r="BP240" s="5"/>
      <c r="BQ240" s="5"/>
      <c r="BR240" s="5"/>
      <c r="BS240" s="5"/>
      <c r="BT240" s="5"/>
    </row>
    <row r="241" spans="3:72" x14ac:dyDescent="0.2">
      <c r="D241" s="5">
        <f>SUM($D$292:D326)</f>
        <v>471</v>
      </c>
      <c r="E241" s="5">
        <f>SUM($E$292:E326)</f>
        <v>129</v>
      </c>
      <c r="F241" s="5">
        <f>SUM($F$292:F326)</f>
        <v>65</v>
      </c>
      <c r="G241" s="5">
        <f>SUM($G$292:G326)</f>
        <v>64</v>
      </c>
      <c r="T241" s="5">
        <f>SUM($T$292:T326)</f>
        <v>411</v>
      </c>
      <c r="U241" s="5">
        <f>SUM($U$292:U326)</f>
        <v>140</v>
      </c>
      <c r="V241" s="5">
        <f>SUM($V$292:V326)</f>
        <v>55</v>
      </c>
      <c r="W241" s="5">
        <f>SUM($W$292:W326)</f>
        <v>53</v>
      </c>
      <c r="AJ241" s="5">
        <f>SUM($AJ$292:AJ326)</f>
        <v>382</v>
      </c>
      <c r="AK241" s="5">
        <f>SUM($AK$292:AK326)</f>
        <v>145</v>
      </c>
      <c r="AL241" s="5">
        <f>SUM($AL$292:AL326)</f>
        <v>43</v>
      </c>
      <c r="AM241" s="5">
        <f>SUM($AM$292:AM326)</f>
        <v>43</v>
      </c>
      <c r="BL241" s="5"/>
      <c r="BM241" s="5"/>
      <c r="BN241" s="5"/>
      <c r="BO241" s="5"/>
      <c r="BP241" s="5"/>
      <c r="BQ241" s="5"/>
      <c r="BR241" s="5"/>
      <c r="BS241" s="5"/>
      <c r="BT241" s="5"/>
    </row>
    <row r="242" spans="3:72" x14ac:dyDescent="0.2">
      <c r="D242" s="5">
        <f>SUM($D$292:D327)</f>
        <v>471</v>
      </c>
      <c r="E242" s="5">
        <f>SUM($E$292:E327)</f>
        <v>138</v>
      </c>
      <c r="F242" s="5">
        <f>SUM($F$292:F327)</f>
        <v>67</v>
      </c>
      <c r="G242" s="5">
        <f>SUM($G$292:G327)</f>
        <v>64</v>
      </c>
      <c r="T242" s="5">
        <f>SUM($T$292:T327)</f>
        <v>411</v>
      </c>
      <c r="U242" s="5">
        <f>SUM($U$292:U327)</f>
        <v>150</v>
      </c>
      <c r="V242" s="5">
        <f>SUM($V$292:V327)</f>
        <v>57</v>
      </c>
      <c r="W242" s="5">
        <f>SUM($W$292:W327)</f>
        <v>53</v>
      </c>
      <c r="AJ242" s="5">
        <f>SUM($AJ$292:AJ327)</f>
        <v>382</v>
      </c>
      <c r="AK242" s="5">
        <f>SUM($AK$292:AK327)</f>
        <v>155</v>
      </c>
      <c r="AL242" s="5">
        <f>SUM($AL$292:AL327)</f>
        <v>45</v>
      </c>
      <c r="AM242" s="5">
        <f>SUM($AM$292:AM327)</f>
        <v>43</v>
      </c>
      <c r="BL242" s="5"/>
      <c r="BM242" s="5"/>
      <c r="BN242" s="5"/>
      <c r="BO242" s="5"/>
      <c r="BP242" s="5"/>
      <c r="BQ242" s="5"/>
      <c r="BR242" s="5"/>
      <c r="BS242" s="5"/>
      <c r="BT242" s="5"/>
    </row>
    <row r="243" spans="3:72" x14ac:dyDescent="0.2">
      <c r="C243" s="5">
        <v>35</v>
      </c>
      <c r="D243" s="5">
        <f>SUM($D$292:D328)</f>
        <v>517</v>
      </c>
      <c r="E243" s="5">
        <f>SUM($E$292:E328)</f>
        <v>138</v>
      </c>
      <c r="F243" s="5">
        <f>SUM($F$292:F328)</f>
        <v>67</v>
      </c>
      <c r="G243" s="5">
        <f>SUM($G$292:G328)</f>
        <v>68</v>
      </c>
      <c r="T243" s="5">
        <f>SUM($T$292:T328)</f>
        <v>453</v>
      </c>
      <c r="U243" s="5">
        <f>SUM($U$292:U328)</f>
        <v>150</v>
      </c>
      <c r="V243" s="5">
        <f>SUM($V$292:V328)</f>
        <v>57</v>
      </c>
      <c r="W243" s="5">
        <f>SUM($W$292:W328)</f>
        <v>56</v>
      </c>
      <c r="AJ243" s="5">
        <f>SUM($AJ$292:AJ328)</f>
        <v>419</v>
      </c>
      <c r="AK243" s="5">
        <f>SUM($AK$292:AK328)</f>
        <v>155</v>
      </c>
      <c r="AL243" s="5">
        <f>SUM($AL$292:AL328)</f>
        <v>45</v>
      </c>
      <c r="AM243" s="5">
        <f>SUM($AM$292:AM328)</f>
        <v>46</v>
      </c>
      <c r="BL243" s="5"/>
      <c r="BM243" s="5"/>
      <c r="BN243" s="5"/>
      <c r="BO243" s="5"/>
      <c r="BP243" s="5"/>
      <c r="BQ243" s="5"/>
      <c r="BR243" s="5"/>
      <c r="BS243" s="5"/>
      <c r="BT243" s="5"/>
    </row>
    <row r="244" spans="3:72" x14ac:dyDescent="0.2">
      <c r="D244" s="5">
        <f>SUM($D$292:D329)</f>
        <v>533</v>
      </c>
      <c r="E244" s="5">
        <f>SUM($E$292:E329)</f>
        <v>138</v>
      </c>
      <c r="F244" s="5">
        <f>SUM($F$292:F329)</f>
        <v>71</v>
      </c>
      <c r="G244" s="5">
        <f>SUM($G$292:G329)</f>
        <v>68</v>
      </c>
      <c r="T244" s="5">
        <f>SUM($T$292:T329)</f>
        <v>467</v>
      </c>
      <c r="U244" s="5">
        <f>SUM($U$292:U329)</f>
        <v>150</v>
      </c>
      <c r="V244" s="5">
        <f>SUM($V$292:V329)</f>
        <v>60</v>
      </c>
      <c r="W244" s="5">
        <f>SUM($W$292:W329)</f>
        <v>56</v>
      </c>
      <c r="AJ244" s="5">
        <f>SUM($AJ$292:AJ329)</f>
        <v>431</v>
      </c>
      <c r="AK244" s="5">
        <f>SUM($AK$292:AK329)</f>
        <v>155</v>
      </c>
      <c r="AL244" s="5">
        <f>SUM($AL$292:AL329)</f>
        <v>48</v>
      </c>
      <c r="AM244" s="5">
        <f>SUM($AM$292:AM329)</f>
        <v>46</v>
      </c>
      <c r="BL244" s="5"/>
      <c r="BM244" s="5"/>
      <c r="BN244" s="5"/>
      <c r="BO244" s="5"/>
      <c r="BP244" s="5"/>
      <c r="BQ244" s="5"/>
      <c r="BR244" s="5"/>
      <c r="BS244" s="5"/>
      <c r="BT244" s="5"/>
    </row>
    <row r="245" spans="3:72" x14ac:dyDescent="0.2">
      <c r="D245" s="5">
        <f>SUM($D$292:D330)</f>
        <v>533</v>
      </c>
      <c r="E245" s="5">
        <f>SUM($E$292:E330)</f>
        <v>151</v>
      </c>
      <c r="F245" s="5">
        <f>SUM($F$292:F330)</f>
        <v>71</v>
      </c>
      <c r="G245" s="5">
        <f>SUM($G$292:G330)</f>
        <v>72</v>
      </c>
      <c r="T245" s="5">
        <f>SUM($T$292:T330)</f>
        <v>467</v>
      </c>
      <c r="U245" s="5">
        <f>SUM($U$292:U330)</f>
        <v>164</v>
      </c>
      <c r="V245" s="5">
        <f>SUM($V$292:V330)</f>
        <v>60</v>
      </c>
      <c r="W245" s="5">
        <f>SUM($W$292:W330)</f>
        <v>59</v>
      </c>
      <c r="AJ245" s="5">
        <f>SUM($AJ$292:AJ330)</f>
        <v>431</v>
      </c>
      <c r="AK245" s="5">
        <f>SUM($AK$292:AK330)</f>
        <v>168</v>
      </c>
      <c r="AL245" s="5">
        <f>SUM($AL$292:AL330)</f>
        <v>48</v>
      </c>
      <c r="AM245" s="5">
        <f>SUM($AM$292:AM330)</f>
        <v>49</v>
      </c>
      <c r="BL245" s="5"/>
      <c r="BM245" s="5"/>
      <c r="BN245" s="5"/>
      <c r="BO245" s="5"/>
      <c r="BP245" s="5"/>
      <c r="BQ245" s="5"/>
      <c r="BR245" s="5"/>
      <c r="BS245" s="5"/>
      <c r="BT245" s="5"/>
    </row>
    <row r="246" spans="3:72" x14ac:dyDescent="0.2">
      <c r="D246" s="5">
        <f>SUM($D$292:D331)</f>
        <v>567</v>
      </c>
      <c r="E246" s="5">
        <f>SUM($E$292:E331)</f>
        <v>155</v>
      </c>
      <c r="F246" s="5">
        <f>SUM($F$292:F331)</f>
        <v>71</v>
      </c>
      <c r="G246" s="5">
        <f>SUM($G$292:G331)</f>
        <v>72</v>
      </c>
      <c r="T246" s="5">
        <f>SUM($T$292:T331)</f>
        <v>496</v>
      </c>
      <c r="U246" s="5">
        <f>SUM($U$292:U331)</f>
        <v>169</v>
      </c>
      <c r="V246" s="5">
        <f>SUM($V$292:V331)</f>
        <v>60</v>
      </c>
      <c r="W246" s="5">
        <f>SUM($W$292:W331)</f>
        <v>59</v>
      </c>
      <c r="AJ246" s="5">
        <f>SUM($AJ$292:AJ331)</f>
        <v>456</v>
      </c>
      <c r="AK246" s="5">
        <f>SUM($AK$292:AK331)</f>
        <v>173</v>
      </c>
      <c r="AL246" s="5">
        <f>SUM($AL$292:AL331)</f>
        <v>48</v>
      </c>
      <c r="AM246" s="5">
        <f>SUM($AM$292:AM331)</f>
        <v>49</v>
      </c>
      <c r="BL246" s="5"/>
      <c r="BM246" s="5"/>
      <c r="BN246" s="5"/>
      <c r="BO246" s="5"/>
      <c r="BP246" s="5"/>
      <c r="BQ246" s="5"/>
      <c r="BR246" s="5"/>
      <c r="BS246" s="5"/>
      <c r="BT246" s="5"/>
    </row>
    <row r="247" spans="3:72" x14ac:dyDescent="0.2">
      <c r="D247" s="5">
        <f>SUM($D$292:D332)</f>
        <v>567</v>
      </c>
      <c r="E247" s="5">
        <f>SUM($E$292:E332)</f>
        <v>155</v>
      </c>
      <c r="F247" s="5">
        <f>SUM($F$292:F332)</f>
        <v>76</v>
      </c>
      <c r="G247" s="5">
        <f>SUM($G$292:G332)</f>
        <v>76</v>
      </c>
      <c r="T247" s="5">
        <f>SUM($T$292:T332)</f>
        <v>496</v>
      </c>
      <c r="U247" s="5">
        <f>SUM($U$292:U332)</f>
        <v>169</v>
      </c>
      <c r="V247" s="5">
        <f>SUM($V$292:V332)</f>
        <v>65</v>
      </c>
      <c r="W247" s="5">
        <f>SUM($W$292:W332)</f>
        <v>62</v>
      </c>
      <c r="AJ247" s="5">
        <f>SUM($AJ$292:AJ332)</f>
        <v>456</v>
      </c>
      <c r="AK247" s="5">
        <f>SUM($AK$292:AK332)</f>
        <v>173</v>
      </c>
      <c r="AL247" s="5">
        <f>SUM($AL$292:AL332)</f>
        <v>53</v>
      </c>
      <c r="AM247" s="5">
        <f>SUM($AM$292:AM332)</f>
        <v>52</v>
      </c>
      <c r="BL247" s="5"/>
      <c r="BM247" s="5"/>
      <c r="BN247" s="5"/>
      <c r="BO247" s="5"/>
      <c r="BP247" s="5"/>
      <c r="BQ247" s="5"/>
      <c r="BR247" s="5"/>
      <c r="BS247" s="5"/>
      <c r="BT247" s="5"/>
    </row>
    <row r="248" spans="3:72" x14ac:dyDescent="0.2">
      <c r="C248" s="5">
        <v>40</v>
      </c>
      <c r="D248" s="5">
        <f>SUM($D$292:D333)</f>
        <v>567</v>
      </c>
      <c r="E248" s="5">
        <f>SUM($E$292:E333)</f>
        <v>164</v>
      </c>
      <c r="F248" s="5">
        <f>SUM($F$292:F333)</f>
        <v>78</v>
      </c>
      <c r="G248" s="5">
        <f>SUM($G$292:G333)</f>
        <v>76</v>
      </c>
      <c r="T248" s="5">
        <f>SUM($T$292:T333)</f>
        <v>496</v>
      </c>
      <c r="U248" s="5">
        <f>SUM($U$292:U333)</f>
        <v>177</v>
      </c>
      <c r="V248" s="5">
        <f>SUM($V$292:V333)</f>
        <v>67</v>
      </c>
      <c r="W248" s="5">
        <f>SUM($W$292:W333)</f>
        <v>62</v>
      </c>
      <c r="AJ248" s="5">
        <f>SUM($AJ$292:AJ333)</f>
        <v>456</v>
      </c>
      <c r="AK248" s="5">
        <f>SUM($AK$292:AK333)</f>
        <v>183</v>
      </c>
      <c r="AL248" s="5">
        <f>SUM($AL$292:AL333)</f>
        <v>55</v>
      </c>
      <c r="AM248" s="5">
        <f>SUM($AM$292:AM333)</f>
        <v>52</v>
      </c>
      <c r="BL248" s="5"/>
      <c r="BM248" s="5"/>
      <c r="BN248" s="5"/>
      <c r="BO248" s="5"/>
      <c r="BP248" s="5"/>
      <c r="BQ248" s="5"/>
      <c r="BR248" s="5"/>
      <c r="BS248" s="5"/>
      <c r="BT248" s="5"/>
    </row>
    <row r="249" spans="3:72" x14ac:dyDescent="0.2">
      <c r="D249" s="5">
        <f>SUM($D$292:D334)</f>
        <v>615</v>
      </c>
      <c r="E249" s="5">
        <f>SUM($E$292:E334)</f>
        <v>164</v>
      </c>
      <c r="F249" s="5">
        <f>SUM($F$292:F334)</f>
        <v>78</v>
      </c>
      <c r="G249" s="5">
        <f>SUM($G$292:G334)</f>
        <v>80</v>
      </c>
      <c r="T249" s="5">
        <f>SUM($T$292:T334)</f>
        <v>540</v>
      </c>
      <c r="U249" s="5">
        <f>SUM($U$292:U334)</f>
        <v>177</v>
      </c>
      <c r="V249" s="5">
        <f>SUM($V$292:V334)</f>
        <v>67</v>
      </c>
      <c r="W249" s="5">
        <f>SUM($W$292:W334)</f>
        <v>66</v>
      </c>
      <c r="AJ249" s="5">
        <f>SUM($AJ$292:AJ334)</f>
        <v>494</v>
      </c>
      <c r="AK249" s="5">
        <f>SUM($AK$292:AK334)</f>
        <v>183</v>
      </c>
      <c r="AL249" s="5">
        <f>SUM($AL$292:AL334)</f>
        <v>55</v>
      </c>
      <c r="AM249" s="5">
        <f>SUM($AM$292:AM334)</f>
        <v>55</v>
      </c>
      <c r="BL249" s="5"/>
      <c r="BM249" s="5"/>
      <c r="BN249" s="5"/>
      <c r="BO249" s="5"/>
      <c r="BP249" s="5"/>
      <c r="BQ249" s="5"/>
      <c r="BR249" s="5"/>
      <c r="BS249" s="5"/>
      <c r="BT249" s="5"/>
    </row>
    <row r="250" spans="3:72" x14ac:dyDescent="0.2">
      <c r="D250" s="5">
        <f>SUM($D$292:D335)</f>
        <v>630</v>
      </c>
      <c r="E250" s="5">
        <f>SUM($E$292:E335)</f>
        <v>164</v>
      </c>
      <c r="F250" s="5">
        <f>SUM($F$292:F335)</f>
        <v>82</v>
      </c>
      <c r="G250" s="5">
        <f>SUM($G$292:G335)</f>
        <v>80</v>
      </c>
      <c r="T250" s="5">
        <f>SUM($T$292:T335)</f>
        <v>554</v>
      </c>
      <c r="U250" s="5">
        <f>SUM($U$292:U335)</f>
        <v>177</v>
      </c>
      <c r="V250" s="5">
        <f>SUM($V$292:V335)</f>
        <v>71</v>
      </c>
      <c r="W250" s="5">
        <f>SUM($W$292:W335)</f>
        <v>66</v>
      </c>
      <c r="AJ250" s="5">
        <f>SUM($AJ$292:AJ335)</f>
        <v>508</v>
      </c>
      <c r="AK250" s="5">
        <f>SUM($AK$292:AK335)</f>
        <v>183</v>
      </c>
      <c r="AL250" s="5">
        <f>SUM($AL$292:AL335)</f>
        <v>58</v>
      </c>
      <c r="AM250" s="5">
        <f>SUM($AM$292:AM335)</f>
        <v>55</v>
      </c>
    </row>
    <row r="251" spans="3:72" x14ac:dyDescent="0.2">
      <c r="D251" s="5">
        <f>SUM($D$292:D336)</f>
        <v>630</v>
      </c>
      <c r="E251" s="5">
        <f>SUM($E$292:E336)</f>
        <v>178</v>
      </c>
      <c r="F251" s="5">
        <f>SUM($F$292:F336)</f>
        <v>82</v>
      </c>
      <c r="G251" s="5">
        <f>SUM($G$292:G336)</f>
        <v>84</v>
      </c>
      <c r="T251" s="5">
        <f>SUM($T$292:T336)</f>
        <v>554</v>
      </c>
      <c r="U251" s="5">
        <f>SUM($U$292:U336)</f>
        <v>192</v>
      </c>
      <c r="V251" s="5">
        <f>SUM($V$292:V336)</f>
        <v>71</v>
      </c>
      <c r="W251" s="5">
        <f>SUM($W$292:W336)</f>
        <v>69</v>
      </c>
      <c r="AJ251" s="5">
        <f>SUM($AJ$292:AJ336)</f>
        <v>508</v>
      </c>
      <c r="AK251" s="5">
        <f>SUM($AK$292:AK336)</f>
        <v>199</v>
      </c>
      <c r="AL251" s="5">
        <f>SUM($AL$292:AL336)</f>
        <v>58</v>
      </c>
      <c r="AM251" s="5">
        <f>SUM($AM$292:AM336)</f>
        <v>58</v>
      </c>
    </row>
    <row r="252" spans="3:72" x14ac:dyDescent="0.2">
      <c r="D252" s="5">
        <f>SUM($D$292:D337)</f>
        <v>664</v>
      </c>
      <c r="E252" s="5">
        <f>SUM($E$292:E337)</f>
        <v>182</v>
      </c>
      <c r="F252" s="5">
        <f>SUM($F$292:F337)</f>
        <v>82</v>
      </c>
      <c r="G252" s="5">
        <f>SUM($G$292:G337)</f>
        <v>84</v>
      </c>
      <c r="T252" s="5">
        <f>SUM($T$292:T337)</f>
        <v>581</v>
      </c>
      <c r="U252" s="5">
        <f>SUM($U$292:U337)</f>
        <v>197</v>
      </c>
      <c r="V252" s="5">
        <f>SUM($V$292:V337)</f>
        <v>71</v>
      </c>
      <c r="W252" s="5">
        <f>SUM($W$292:W337)</f>
        <v>69</v>
      </c>
      <c r="AJ252" s="5">
        <f>SUM($AJ$292:AJ337)</f>
        <v>535</v>
      </c>
      <c r="AK252" s="5">
        <f>SUM($AK$292:AK337)</f>
        <v>204</v>
      </c>
      <c r="AL252" s="5">
        <f>SUM($AL$292:AL337)</f>
        <v>58</v>
      </c>
      <c r="AM252" s="5">
        <f>SUM($AM$292:AM337)</f>
        <v>58</v>
      </c>
    </row>
    <row r="253" spans="3:72" x14ac:dyDescent="0.2">
      <c r="C253" s="5">
        <v>45</v>
      </c>
      <c r="D253" s="5">
        <f>SUM($D$292:D338)</f>
        <v>664</v>
      </c>
      <c r="E253" s="5">
        <f>SUM($E$292:E338)</f>
        <v>182</v>
      </c>
      <c r="F253" s="5">
        <f>SUM($F$292:F338)</f>
        <v>88</v>
      </c>
      <c r="G253" s="5">
        <f>SUM($G$292:G338)</f>
        <v>88</v>
      </c>
      <c r="T253" s="5">
        <f>SUM($T$292:T338)</f>
        <v>581</v>
      </c>
      <c r="U253" s="5">
        <f>SUM($U$292:U338)</f>
        <v>197</v>
      </c>
      <c r="V253" s="5">
        <f>SUM($V$292:V338)</f>
        <v>76</v>
      </c>
      <c r="W253" s="5">
        <f>SUM($W$292:W338)</f>
        <v>73</v>
      </c>
      <c r="AJ253" s="5">
        <f>SUM($AJ$292:AJ338)</f>
        <v>535</v>
      </c>
      <c r="AK253" s="5">
        <f>SUM($AK$292:AK338)</f>
        <v>204</v>
      </c>
      <c r="AL253" s="5">
        <f>SUM($AL$292:AL338)</f>
        <v>63</v>
      </c>
      <c r="AM253" s="5">
        <f>SUM($AM$292:AM338)</f>
        <v>61</v>
      </c>
    </row>
    <row r="254" spans="3:72" x14ac:dyDescent="0.2">
      <c r="D254" s="5">
        <f>SUM($D$292:D339)</f>
        <v>664</v>
      </c>
      <c r="E254" s="5">
        <f>SUM($E$292:E339)</f>
        <v>191</v>
      </c>
      <c r="F254" s="5">
        <f>SUM($F$292:F339)</f>
        <v>90</v>
      </c>
      <c r="G254" s="5">
        <f>SUM($G$292:G339)</f>
        <v>88</v>
      </c>
      <c r="T254" s="5">
        <f>SUM($T$292:T339)</f>
        <v>581</v>
      </c>
      <c r="U254" s="5">
        <f>SUM($U$292:U339)</f>
        <v>207</v>
      </c>
      <c r="V254" s="5">
        <f>SUM($V$292:V339)</f>
        <v>78</v>
      </c>
      <c r="W254" s="5">
        <f>SUM($W$292:W339)</f>
        <v>73</v>
      </c>
      <c r="AJ254" s="5">
        <f>SUM($AJ$292:AJ339)</f>
        <v>535</v>
      </c>
      <c r="AK254" s="5">
        <f>SUM($AK$292:AK339)</f>
        <v>214</v>
      </c>
      <c r="AL254" s="5">
        <f>SUM($AL$292:AL339)</f>
        <v>65</v>
      </c>
      <c r="AM254" s="5">
        <f>SUM($AM$292:AM339)</f>
        <v>61</v>
      </c>
    </row>
    <row r="255" spans="3:72" x14ac:dyDescent="0.2">
      <c r="D255" s="5">
        <f>SUM($D$292:D340)</f>
        <v>715</v>
      </c>
      <c r="E255" s="5">
        <f>SUM($E$292:E340)</f>
        <v>191</v>
      </c>
      <c r="F255" s="5">
        <f>SUM($F$292:F340)</f>
        <v>90</v>
      </c>
      <c r="G255" s="5">
        <f>SUM($G$292:G340)</f>
        <v>92</v>
      </c>
      <c r="T255" s="5">
        <f>SUM($T$292:T340)</f>
        <v>625</v>
      </c>
      <c r="U255" s="5">
        <f>SUM($U$292:U340)</f>
        <v>207</v>
      </c>
      <c r="V255" s="5">
        <f>SUM($V$292:V340)</f>
        <v>78</v>
      </c>
      <c r="W255" s="5">
        <f>SUM($W$292:W340)</f>
        <v>77</v>
      </c>
      <c r="AJ255" s="5">
        <f>SUM($AJ$292:AJ340)</f>
        <v>575</v>
      </c>
      <c r="AK255" s="5">
        <f>SUM($AK$292:AK340)</f>
        <v>214</v>
      </c>
      <c r="AL255" s="5">
        <f>SUM($AL$292:AL340)</f>
        <v>65</v>
      </c>
      <c r="AM255" s="5">
        <f>SUM($AM$292:AM340)</f>
        <v>64</v>
      </c>
    </row>
    <row r="256" spans="3:72" x14ac:dyDescent="0.2">
      <c r="D256" s="5">
        <f>SUM($D$292:D341)</f>
        <v>732</v>
      </c>
      <c r="E256" s="5">
        <f>SUM($E$292:E341)</f>
        <v>191</v>
      </c>
      <c r="F256" s="5">
        <f>SUM($F$292:F341)</f>
        <v>94</v>
      </c>
      <c r="G256" s="5">
        <f>SUM($G$292:G341)</f>
        <v>92</v>
      </c>
      <c r="T256" s="5">
        <f>SUM($T$292:T341)</f>
        <v>638</v>
      </c>
      <c r="U256" s="5">
        <f>SUM($U$292:U341)</f>
        <v>207</v>
      </c>
      <c r="V256" s="5">
        <f>SUM($V$292:V341)</f>
        <v>81</v>
      </c>
      <c r="W256" s="5">
        <f>SUM($W$292:W341)</f>
        <v>77</v>
      </c>
      <c r="AJ256" s="5">
        <f>SUM($AJ$292:AJ341)</f>
        <v>590</v>
      </c>
      <c r="AK256" s="5">
        <f>SUM($AK$292:AK341)</f>
        <v>214</v>
      </c>
      <c r="AL256" s="5">
        <f>SUM($AL$292:AL341)</f>
        <v>68</v>
      </c>
      <c r="AM256" s="5">
        <f>SUM($AM$292:AM341)</f>
        <v>64</v>
      </c>
    </row>
    <row r="257" spans="3:39" x14ac:dyDescent="0.2">
      <c r="D257" s="5">
        <f>SUM($D$292:D342)</f>
        <v>732</v>
      </c>
      <c r="E257" s="5">
        <f>SUM($E$292:E342)</f>
        <v>204</v>
      </c>
      <c r="F257" s="5">
        <f>SUM($F$292:F342)</f>
        <v>94</v>
      </c>
      <c r="G257" s="5">
        <f>SUM($G$292:G342)</f>
        <v>96</v>
      </c>
      <c r="T257" s="5">
        <f>SUM($T$292:T342)</f>
        <v>638</v>
      </c>
      <c r="U257" s="5">
        <f>SUM($U$292:U342)</f>
        <v>222</v>
      </c>
      <c r="V257" s="5">
        <f>SUM($V$292:V342)</f>
        <v>81</v>
      </c>
      <c r="W257" s="5">
        <f>SUM($W$292:W342)</f>
        <v>81</v>
      </c>
      <c r="AJ257" s="5">
        <f>SUM($AJ$292:AJ342)</f>
        <v>590</v>
      </c>
      <c r="AK257" s="5">
        <f>SUM($AK$292:AK342)</f>
        <v>229</v>
      </c>
      <c r="AL257" s="5">
        <f>SUM($AL$292:AL342)</f>
        <v>68</v>
      </c>
      <c r="AM257" s="5">
        <f>SUM($AM$292:AM342)</f>
        <v>67</v>
      </c>
    </row>
    <row r="258" spans="3:39" x14ac:dyDescent="0.2">
      <c r="C258" s="5">
        <v>50</v>
      </c>
      <c r="D258" s="5">
        <f>SUM($D$292:D343)</f>
        <v>763</v>
      </c>
      <c r="E258" s="5">
        <f>SUM($E$292:E343)</f>
        <v>209</v>
      </c>
      <c r="F258" s="5">
        <f>SUM($F$292:F343)</f>
        <v>94</v>
      </c>
      <c r="G258" s="5">
        <f>SUM($G$292:G343)</f>
        <v>96</v>
      </c>
      <c r="T258" s="5">
        <f>SUM($T$292:T343)</f>
        <v>667</v>
      </c>
      <c r="U258" s="5">
        <f>SUM($U$292:U343)</f>
        <v>227</v>
      </c>
      <c r="V258" s="5">
        <f>SUM($V$292:V343)</f>
        <v>81</v>
      </c>
      <c r="W258" s="5">
        <f>SUM($W$292:W343)</f>
        <v>81</v>
      </c>
      <c r="AJ258" s="5">
        <f>SUM($AJ$292:AJ343)</f>
        <v>618</v>
      </c>
      <c r="AK258" s="5">
        <f>SUM($AK$292:AK343)</f>
        <v>234</v>
      </c>
      <c r="AL258" s="5">
        <f>SUM($AL$292:AL343)</f>
        <v>68</v>
      </c>
      <c r="AM258" s="5">
        <f>SUM($AM$292:AM343)</f>
        <v>67</v>
      </c>
    </row>
    <row r="259" spans="3:39" x14ac:dyDescent="0.2">
      <c r="D259" s="5">
        <f>SUM($D$292:D344)</f>
        <v>763</v>
      </c>
      <c r="E259" s="5">
        <f>SUM($E$292:E344)</f>
        <v>209</v>
      </c>
      <c r="F259" s="5">
        <f>SUM($F$292:F344)</f>
        <v>101</v>
      </c>
      <c r="G259" s="5">
        <f>SUM($G$292:G344)</f>
        <v>101</v>
      </c>
      <c r="T259" s="5">
        <f>SUM($T$292:T344)</f>
        <v>667</v>
      </c>
      <c r="U259" s="5">
        <f>SUM($U$292:U344)</f>
        <v>227</v>
      </c>
      <c r="V259" s="5">
        <f>SUM($V$292:V344)</f>
        <v>87</v>
      </c>
      <c r="W259" s="5">
        <f>SUM($W$292:W344)</f>
        <v>85</v>
      </c>
      <c r="AJ259" s="5">
        <f>SUM($AJ$292:AJ344)</f>
        <v>618</v>
      </c>
      <c r="AK259" s="5">
        <f>SUM($AK$292:AK344)</f>
        <v>234</v>
      </c>
      <c r="AL259" s="5">
        <f>SUM($AL$292:AL344)</f>
        <v>73</v>
      </c>
      <c r="AM259" s="5">
        <f>SUM($AM$292:AM344)</f>
        <v>70</v>
      </c>
    </row>
    <row r="260" spans="3:39" x14ac:dyDescent="0.2">
      <c r="D260" s="5">
        <f>SUM($D$292:D345)</f>
        <v>763</v>
      </c>
      <c r="E260" s="5">
        <f>SUM($E$292:E345)</f>
        <v>218</v>
      </c>
      <c r="F260" s="5">
        <f>SUM($F$292:F345)</f>
        <v>103</v>
      </c>
      <c r="G260" s="5">
        <f>SUM($G$292:G345)</f>
        <v>101</v>
      </c>
      <c r="T260" s="5">
        <f>SUM($T$292:T345)</f>
        <v>667</v>
      </c>
      <c r="U260" s="5">
        <f>SUM($U$292:U345)</f>
        <v>237</v>
      </c>
      <c r="V260" s="5">
        <f>SUM($V$292:V345)</f>
        <v>89</v>
      </c>
      <c r="W260" s="5">
        <f>SUM($W$292:W345)</f>
        <v>85</v>
      </c>
      <c r="AJ260" s="5">
        <f>SUM($AJ$292:AJ345)</f>
        <v>618</v>
      </c>
      <c r="AK260" s="5">
        <f>SUM($AK$292:AK345)</f>
        <v>245</v>
      </c>
      <c r="AL260" s="5">
        <f>SUM($AL$292:AL345)</f>
        <v>75</v>
      </c>
      <c r="AM260" s="5">
        <f>SUM($AM$292:AM345)</f>
        <v>70</v>
      </c>
    </row>
    <row r="261" spans="3:39" x14ac:dyDescent="0.2">
      <c r="D261" s="5">
        <f>SUM($D$292:D346)</f>
        <v>815</v>
      </c>
      <c r="E261" s="5">
        <f>SUM($E$292:E346)</f>
        <v>218</v>
      </c>
      <c r="F261" s="5">
        <f>SUM($F$292:F346)</f>
        <v>103</v>
      </c>
      <c r="G261" s="5">
        <f>SUM($G$292:G346)</f>
        <v>105</v>
      </c>
      <c r="T261" s="5">
        <f>SUM($T$292:T346)</f>
        <v>712</v>
      </c>
      <c r="U261" s="5">
        <f>SUM($U$292:U346)</f>
        <v>237</v>
      </c>
      <c r="V261" s="5">
        <f>SUM($V$292:V346)</f>
        <v>89</v>
      </c>
      <c r="W261" s="5">
        <f>SUM($W$292:W346)</f>
        <v>89</v>
      </c>
      <c r="AJ261" s="5">
        <f>SUM($AJ$292:AJ346)</f>
        <v>660</v>
      </c>
      <c r="AK261" s="5">
        <f>SUM($AK$292:AK346)</f>
        <v>245</v>
      </c>
      <c r="AL261" s="5">
        <f>SUM($AL$292:AL346)</f>
        <v>75</v>
      </c>
      <c r="AM261" s="5">
        <f>SUM($AM$292:AM346)</f>
        <v>73</v>
      </c>
    </row>
    <row r="262" spans="3:39" x14ac:dyDescent="0.2">
      <c r="D262" s="5">
        <f>SUM($D$292:D347)</f>
        <v>834</v>
      </c>
      <c r="E262" s="5">
        <f>SUM($E$292:E347)</f>
        <v>218</v>
      </c>
      <c r="F262" s="5">
        <f>SUM($F$292:F347)</f>
        <v>107</v>
      </c>
      <c r="G262" s="5">
        <f>SUM($G$292:G347)</f>
        <v>105</v>
      </c>
      <c r="T262" s="5">
        <f>SUM($T$292:T347)</f>
        <v>729</v>
      </c>
      <c r="U262" s="5">
        <f>SUM($U$292:U347)</f>
        <v>237</v>
      </c>
      <c r="V262" s="5">
        <f>SUM($V$292:V347)</f>
        <v>93</v>
      </c>
      <c r="W262" s="5">
        <f>SUM($W$292:W347)</f>
        <v>89</v>
      </c>
      <c r="AJ262" s="5">
        <f>SUM($AJ$292:AJ347)</f>
        <v>675</v>
      </c>
      <c r="AK262" s="5">
        <f>SUM($AK$292:AK347)</f>
        <v>245</v>
      </c>
      <c r="AL262" s="5">
        <f>SUM($AL$292:AL347)</f>
        <v>78</v>
      </c>
      <c r="AM262" s="5">
        <f>SUM($AM$292:AM347)</f>
        <v>73</v>
      </c>
    </row>
    <row r="263" spans="3:39" x14ac:dyDescent="0.2">
      <c r="C263" s="5">
        <v>55</v>
      </c>
      <c r="D263" s="5">
        <f>SUM($D$292:D348)</f>
        <v>834</v>
      </c>
      <c r="E263" s="5">
        <f>SUM($E$292:E348)</f>
        <v>233</v>
      </c>
      <c r="F263" s="5">
        <f>SUM($F$292:F348)</f>
        <v>107</v>
      </c>
      <c r="G263" s="5">
        <f>SUM($G$292:G348)</f>
        <v>109</v>
      </c>
      <c r="T263" s="5">
        <f>SUM($T$292:T348)</f>
        <v>729</v>
      </c>
      <c r="U263" s="5">
        <f>SUM($U$292:U348)</f>
        <v>253</v>
      </c>
      <c r="V263" s="5">
        <f>SUM($V$292:V348)</f>
        <v>93</v>
      </c>
      <c r="W263" s="5">
        <f>SUM($W$292:W348)</f>
        <v>93</v>
      </c>
      <c r="AJ263" s="5">
        <f>SUM($AJ$292:AJ348)</f>
        <v>675</v>
      </c>
      <c r="AK263" s="5">
        <f>SUM($AK$292:AK348)</f>
        <v>262</v>
      </c>
      <c r="AL263" s="5">
        <f>SUM($AL$292:AL348)</f>
        <v>78</v>
      </c>
      <c r="AM263" s="5">
        <f>SUM($AM$292:AM348)</f>
        <v>76</v>
      </c>
    </row>
    <row r="264" spans="3:39" x14ac:dyDescent="0.2">
      <c r="D264" s="5">
        <f>SUM($D$292:D349)</f>
        <v>870</v>
      </c>
      <c r="E264" s="5">
        <f>SUM($E$292:E349)</f>
        <v>238</v>
      </c>
      <c r="F264" s="5">
        <f>SUM($F$292:F349)</f>
        <v>107</v>
      </c>
      <c r="G264" s="5">
        <f>SUM($G$292:G349)</f>
        <v>109</v>
      </c>
      <c r="T264" s="5">
        <f>SUM($T$292:T349)</f>
        <v>761</v>
      </c>
      <c r="U264" s="5">
        <f>SUM($U$292:U349)</f>
        <v>258</v>
      </c>
      <c r="V264" s="5">
        <f>SUM($V$292:V349)</f>
        <v>93</v>
      </c>
      <c r="W264" s="5">
        <f>SUM($W$292:W349)</f>
        <v>93</v>
      </c>
      <c r="AJ264" s="5">
        <f>SUM($AJ$292:AJ349)</f>
        <v>705</v>
      </c>
      <c r="AK264" s="5">
        <f>SUM($AK$292:AK349)</f>
        <v>267</v>
      </c>
      <c r="AL264" s="5">
        <f>SUM($AL$292:AL349)</f>
        <v>78</v>
      </c>
      <c r="AM264" s="5">
        <f>SUM($AM$292:AM349)</f>
        <v>76</v>
      </c>
    </row>
    <row r="265" spans="3:39" x14ac:dyDescent="0.2">
      <c r="D265" s="5">
        <f>SUM($D$292:D350)</f>
        <v>870</v>
      </c>
      <c r="E265" s="5">
        <f>SUM($E$292:E350)</f>
        <v>238</v>
      </c>
      <c r="F265" s="5">
        <f>SUM($F$292:F350)</f>
        <v>113</v>
      </c>
      <c r="G265" s="5">
        <f>SUM($G$292:G350)</f>
        <v>113</v>
      </c>
      <c r="T265" s="5">
        <f>SUM($T$292:T350)</f>
        <v>761</v>
      </c>
      <c r="U265" s="5">
        <f>SUM($U$292:U350)</f>
        <v>258</v>
      </c>
      <c r="V265" s="5">
        <f>SUM($V$292:V350)</f>
        <v>99</v>
      </c>
      <c r="W265" s="5">
        <f>SUM($W$292:W350)</f>
        <v>97</v>
      </c>
      <c r="AJ265" s="5">
        <f>SUM($AJ$292:AJ350)</f>
        <v>705</v>
      </c>
      <c r="AK265" s="5">
        <f>SUM($AK$292:AK350)</f>
        <v>267</v>
      </c>
      <c r="AL265" s="5">
        <f>SUM($AL$292:AL350)</f>
        <v>83</v>
      </c>
      <c r="AM265" s="5">
        <f>SUM($AM$292:AM350)</f>
        <v>79</v>
      </c>
    </row>
    <row r="266" spans="3:39" x14ac:dyDescent="0.2">
      <c r="D266" s="5">
        <f>SUM($D$292:D351)</f>
        <v>870</v>
      </c>
      <c r="E266" s="5">
        <f>SUM($E$292:E351)</f>
        <v>247</v>
      </c>
      <c r="F266" s="5">
        <f>SUM($F$292:F351)</f>
        <v>115</v>
      </c>
      <c r="G266" s="5">
        <f>SUM($G$292:G351)</f>
        <v>113</v>
      </c>
      <c r="T266" s="5">
        <f>SUM($T$292:T351)</f>
        <v>761</v>
      </c>
      <c r="U266" s="5">
        <f>SUM($U$292:U351)</f>
        <v>269</v>
      </c>
      <c r="V266" s="5">
        <f>SUM($V$292:V351)</f>
        <v>101</v>
      </c>
      <c r="W266" s="5">
        <f>SUM($W$292:W351)</f>
        <v>97</v>
      </c>
      <c r="AJ266" s="5">
        <f>SUM($AJ$292:AJ351)</f>
        <v>705</v>
      </c>
      <c r="AK266" s="5">
        <f>SUM($AK$292:AK351)</f>
        <v>278</v>
      </c>
      <c r="AL266" s="5">
        <f>SUM($AL$292:AL351)</f>
        <v>85</v>
      </c>
      <c r="AM266" s="5">
        <f>SUM($AM$292:AM351)</f>
        <v>79</v>
      </c>
    </row>
    <row r="267" spans="3:39" x14ac:dyDescent="0.2">
      <c r="D267" s="5">
        <f>SUM($D$292:D352)</f>
        <v>925</v>
      </c>
      <c r="E267" s="5">
        <f>SUM($E$292:E352)</f>
        <v>247</v>
      </c>
      <c r="F267" s="5">
        <f>SUM($F$292:F352)</f>
        <v>115</v>
      </c>
      <c r="G267" s="5">
        <f>SUM($G$292:G352)</f>
        <v>117</v>
      </c>
      <c r="T267" s="5">
        <f>SUM($T$292:T352)</f>
        <v>811</v>
      </c>
      <c r="U267" s="5">
        <f>SUM($U$292:U352)</f>
        <v>269</v>
      </c>
      <c r="V267" s="5">
        <f>SUM($V$292:V352)</f>
        <v>101</v>
      </c>
      <c r="W267" s="5">
        <f>SUM($W$292:W352)</f>
        <v>101</v>
      </c>
      <c r="AJ267" s="5">
        <f>SUM($AJ$292:AJ352)</f>
        <v>747</v>
      </c>
      <c r="AK267" s="5">
        <f>SUM($AK$292:AK352)</f>
        <v>278</v>
      </c>
      <c r="AL267" s="5">
        <f>SUM($AL$292:AL352)</f>
        <v>85</v>
      </c>
      <c r="AM267" s="5">
        <f>SUM($AM$292:AM352)</f>
        <v>82</v>
      </c>
    </row>
    <row r="268" spans="3:39" x14ac:dyDescent="0.2">
      <c r="D268" s="5">
        <f>SUM($D$292:D353)</f>
        <v>941</v>
      </c>
      <c r="E268" s="5">
        <f>SUM($E$292:E353)</f>
        <v>247</v>
      </c>
      <c r="F268" s="5">
        <f>SUM($F$292:F353)</f>
        <v>119</v>
      </c>
      <c r="G268" s="5">
        <f>SUM($G$292:G353)</f>
        <v>117</v>
      </c>
      <c r="T268" s="5">
        <f>SUM($T$292:T353)</f>
        <v>825</v>
      </c>
      <c r="U268" s="5">
        <f>SUM($U$292:U353)</f>
        <v>269</v>
      </c>
      <c r="V268" s="5">
        <f>SUM($V$292:V353)</f>
        <v>104</v>
      </c>
      <c r="W268" s="5">
        <f>SUM($W$292:W353)</f>
        <v>101</v>
      </c>
      <c r="AJ268" s="5">
        <f>SUM($AJ$292:AJ353)</f>
        <v>761</v>
      </c>
      <c r="AK268" s="5">
        <f>SUM($AK$292:AK353)</f>
        <v>278</v>
      </c>
      <c r="AL268" s="5">
        <f>SUM($AL$292:AL353)</f>
        <v>88</v>
      </c>
      <c r="AM268" s="5">
        <f>SUM($AM$292:AM353)</f>
        <v>82</v>
      </c>
    </row>
    <row r="269" spans="3:39" x14ac:dyDescent="0.2">
      <c r="D269" s="5">
        <f>SUM($D$292:D354)</f>
        <v>941</v>
      </c>
      <c r="E269" s="5">
        <f>SUM($E$292:E354)</f>
        <v>261</v>
      </c>
      <c r="F269" s="5">
        <f>SUM($F$292:F354)</f>
        <v>119</v>
      </c>
      <c r="G269" s="5">
        <f>SUM($G$292:G354)</f>
        <v>121</v>
      </c>
      <c r="T269" s="5">
        <f>SUM($T$292:T354)</f>
        <v>825</v>
      </c>
      <c r="U269" s="5">
        <f>SUM($U$292:U354)</f>
        <v>285</v>
      </c>
      <c r="V269" s="5">
        <f>SUM($V$292:V354)</f>
        <v>104</v>
      </c>
      <c r="W269" s="5">
        <f>SUM($W$292:W354)</f>
        <v>105</v>
      </c>
      <c r="AJ269" s="5">
        <f>SUM($AJ$292:AJ354)</f>
        <v>761</v>
      </c>
      <c r="AK269" s="5">
        <f>SUM($AK$292:AK354)</f>
        <v>295</v>
      </c>
      <c r="AL269" s="5">
        <f>SUM($AL$292:AL354)</f>
        <v>88</v>
      </c>
      <c r="AM269" s="5">
        <f>SUM($AM$292:AM354)</f>
        <v>85</v>
      </c>
    </row>
    <row r="270" spans="3:39" x14ac:dyDescent="0.2">
      <c r="D270" s="5">
        <f>SUM($D$292:D355)</f>
        <v>979</v>
      </c>
      <c r="E270" s="5">
        <f>SUM($E$292:E355)</f>
        <v>266</v>
      </c>
      <c r="F270" s="5">
        <f>SUM($F$292:F355)</f>
        <v>119</v>
      </c>
      <c r="G270" s="5">
        <f>SUM($G$292:G355)</f>
        <v>121</v>
      </c>
      <c r="T270" s="5">
        <f>SUM($T$292:T355)</f>
        <v>857</v>
      </c>
      <c r="U270" s="5">
        <f>SUM($U$292:U355)</f>
        <v>290</v>
      </c>
      <c r="V270" s="5">
        <f>SUM($V$292:V355)</f>
        <v>104</v>
      </c>
      <c r="W270" s="5">
        <f>SUM($W$292:W355)</f>
        <v>105</v>
      </c>
      <c r="AJ270" s="5">
        <f>SUM($AJ$292:AJ355)</f>
        <v>790</v>
      </c>
      <c r="AK270" s="5">
        <f>SUM($AK$292:AK355)</f>
        <v>300</v>
      </c>
      <c r="AL270" s="5">
        <f>SUM($AL$292:AL355)</f>
        <v>88</v>
      </c>
      <c r="AM270" s="5">
        <f>SUM($AM$292:AM355)</f>
        <v>85</v>
      </c>
    </row>
    <row r="271" spans="3:39" x14ac:dyDescent="0.2">
      <c r="D271" s="5">
        <f>SUM($D$292:D356)</f>
        <v>979</v>
      </c>
      <c r="E271" s="5">
        <f>SUM($E$292:E356)</f>
        <v>266</v>
      </c>
      <c r="F271" s="5">
        <f>SUM($F$292:F356)</f>
        <v>126</v>
      </c>
      <c r="G271" s="5">
        <f>SUM($G$292:G356)</f>
        <v>126</v>
      </c>
      <c r="T271" s="5">
        <f>SUM($T$292:T356)</f>
        <v>857</v>
      </c>
      <c r="U271" s="5">
        <f>SUM($U$292:U356)</f>
        <v>290</v>
      </c>
      <c r="V271" s="5">
        <f>SUM($V$292:V356)</f>
        <v>110</v>
      </c>
      <c r="W271" s="5">
        <f>SUM($W$292:W356)</f>
        <v>109</v>
      </c>
      <c r="AJ271" s="5">
        <f>SUM($AJ$292:AJ356)</f>
        <v>790</v>
      </c>
      <c r="AK271" s="5">
        <f>SUM($AK$292:AK356)</f>
        <v>300</v>
      </c>
      <c r="AL271" s="5">
        <f>SUM($AL$292:AL356)</f>
        <v>93</v>
      </c>
      <c r="AM271" s="5">
        <f>SUM($AM$292:AM356)</f>
        <v>88</v>
      </c>
    </row>
    <row r="272" spans="3:39" x14ac:dyDescent="0.2">
      <c r="D272" s="5">
        <f>SUM($D$292:D357)</f>
        <v>979</v>
      </c>
      <c r="E272" s="5">
        <f>SUM($E$292:E357)</f>
        <v>277</v>
      </c>
      <c r="F272" s="5">
        <f>SUM($F$292:F357)</f>
        <v>128</v>
      </c>
      <c r="G272" s="5">
        <f>SUM($G$292:G357)</f>
        <v>126</v>
      </c>
      <c r="T272" s="5">
        <f>SUM($T$292:T357)</f>
        <v>857</v>
      </c>
      <c r="U272" s="5">
        <f>SUM($U$292:U357)</f>
        <v>300</v>
      </c>
      <c r="V272" s="5">
        <f>SUM($V$292:V357)</f>
        <v>112</v>
      </c>
      <c r="W272" s="5">
        <f>SUM($W$292:W357)</f>
        <v>109</v>
      </c>
      <c r="AJ272" s="5">
        <f>SUM($AJ$292:AJ357)</f>
        <v>790</v>
      </c>
      <c r="AK272" s="5">
        <f>SUM($AK$292:AK357)</f>
        <v>312</v>
      </c>
      <c r="AL272" s="5">
        <f>SUM($AL$292:AL357)</f>
        <v>95</v>
      </c>
      <c r="AM272" s="5">
        <f>SUM($AM$292:AM357)</f>
        <v>88</v>
      </c>
    </row>
    <row r="273" spans="3:39" x14ac:dyDescent="0.2">
      <c r="C273" s="5">
        <v>60</v>
      </c>
      <c r="D273" s="5">
        <f>SUM($D$292:D358)</f>
        <v>1036</v>
      </c>
      <c r="E273" s="5">
        <f>SUM($E$292:E358)</f>
        <v>277</v>
      </c>
      <c r="F273" s="5">
        <f>SUM($F$292:F358)</f>
        <v>128</v>
      </c>
      <c r="G273" s="5">
        <f>SUM($G$292:G358)</f>
        <v>131</v>
      </c>
      <c r="T273" s="5">
        <f>SUM($T$292:T358)</f>
        <v>905</v>
      </c>
      <c r="U273" s="5">
        <f>SUM($U$292:U358)</f>
        <v>300</v>
      </c>
      <c r="V273" s="5">
        <f>SUM($V$292:V358)</f>
        <v>112</v>
      </c>
      <c r="W273" s="5">
        <f>SUM($W$292:W358)</f>
        <v>113</v>
      </c>
      <c r="AJ273" s="5">
        <f>SUM($AJ$292:AJ358)</f>
        <v>837</v>
      </c>
      <c r="AK273" s="5">
        <f>SUM($AK$292:AK358)</f>
        <v>312</v>
      </c>
      <c r="AL273" s="5">
        <f>SUM($AL$292:AL358)</f>
        <v>95</v>
      </c>
      <c r="AM273" s="5">
        <f>SUM($AM$292:AM358)</f>
        <v>91</v>
      </c>
    </row>
    <row r="274" spans="3:39" x14ac:dyDescent="0.2">
      <c r="D274" s="5">
        <f>SUM($D$292:D359)</f>
        <v>1055</v>
      </c>
      <c r="E274" s="5">
        <f>SUM($E$292:E359)</f>
        <v>277</v>
      </c>
      <c r="F274" s="5">
        <f>SUM($F$292:F359)</f>
        <v>133</v>
      </c>
      <c r="G274" s="5">
        <f>SUM($G$292:G359)</f>
        <v>131</v>
      </c>
      <c r="T274" s="5">
        <f>SUM($T$292:T359)</f>
        <v>921</v>
      </c>
      <c r="U274" s="5">
        <f>SUM($U$292:U359)</f>
        <v>300</v>
      </c>
      <c r="V274" s="5">
        <f>SUM($V$292:V359)</f>
        <v>116</v>
      </c>
      <c r="W274" s="5">
        <f>SUM($W$292:W359)</f>
        <v>113</v>
      </c>
      <c r="AJ274" s="5">
        <f>SUM($AJ$292:AJ359)</f>
        <v>853</v>
      </c>
      <c r="AK274" s="5">
        <f>SUM($AK$292:AK359)</f>
        <v>312</v>
      </c>
      <c r="AL274" s="5">
        <f>SUM($AL$292:AL359)</f>
        <v>99</v>
      </c>
      <c r="AM274" s="5">
        <f>SUM($AM$292:AM359)</f>
        <v>91</v>
      </c>
    </row>
    <row r="275" spans="3:39" x14ac:dyDescent="0.2">
      <c r="D275" s="5">
        <f>SUM($D$292:D360)</f>
        <v>1055</v>
      </c>
      <c r="E275" s="5">
        <f>SUM($E$292:E360)</f>
        <v>292</v>
      </c>
      <c r="F275" s="5">
        <f>SUM($F$292:F360)</f>
        <v>133</v>
      </c>
      <c r="G275" s="5">
        <f>SUM($G$292:G360)</f>
        <v>136</v>
      </c>
      <c r="T275" s="5">
        <f>SUM($T$292:T360)</f>
        <v>921</v>
      </c>
      <c r="U275" s="5">
        <f>SUM($U$292:U360)</f>
        <v>315</v>
      </c>
      <c r="V275" s="5">
        <f>SUM($V$292:V360)</f>
        <v>116</v>
      </c>
      <c r="W275" s="5">
        <f>SUM($W$292:W360)</f>
        <v>117</v>
      </c>
      <c r="AJ275" s="5">
        <f>SUM($AJ$292:AJ360)</f>
        <v>853</v>
      </c>
      <c r="AK275" s="5">
        <f>SUM($AK$292:AK360)</f>
        <v>328</v>
      </c>
      <c r="AL275" s="5">
        <f>SUM($AL$292:AL360)</f>
        <v>99</v>
      </c>
      <c r="AM275" s="5">
        <f>SUM($AM$292:AM360)</f>
        <v>95</v>
      </c>
    </row>
    <row r="276" spans="3:39" x14ac:dyDescent="0.2">
      <c r="D276" s="5">
        <f>SUM($D$292:D361)</f>
        <v>1094</v>
      </c>
      <c r="E276" s="5">
        <f>SUM($E$292:E361)</f>
        <v>297</v>
      </c>
      <c r="F276" s="5">
        <f>SUM($F$292:F361)</f>
        <v>133</v>
      </c>
      <c r="G276" s="5">
        <f>SUM($G$292:G361)</f>
        <v>136</v>
      </c>
      <c r="T276" s="5">
        <f>SUM($T$292:T361)</f>
        <v>954</v>
      </c>
      <c r="U276" s="5">
        <f>SUM($U$292:U361)</f>
        <v>320</v>
      </c>
      <c r="V276" s="5">
        <f>SUM($V$292:V361)</f>
        <v>116</v>
      </c>
      <c r="W276" s="5">
        <f>SUM($W$292:W361)</f>
        <v>117</v>
      </c>
      <c r="AJ276" s="5">
        <f>SUM($AJ$292:AJ361)</f>
        <v>881</v>
      </c>
      <c r="AK276" s="5">
        <f>SUM($AK$292:AK361)</f>
        <v>333</v>
      </c>
      <c r="AL276" s="5">
        <f>SUM($AL$292:AL361)</f>
        <v>99</v>
      </c>
      <c r="AM276" s="5">
        <f>SUM($AM$292:AM361)</f>
        <v>95</v>
      </c>
    </row>
    <row r="277" spans="3:39" x14ac:dyDescent="0.2">
      <c r="D277" s="5">
        <f>SUM($D$292:D362)</f>
        <v>1094</v>
      </c>
      <c r="E277" s="5">
        <f>SUM($E$292:E362)</f>
        <v>297</v>
      </c>
      <c r="F277" s="5">
        <f>SUM($F$292:F362)</f>
        <v>140</v>
      </c>
      <c r="G277" s="5">
        <f>SUM($G$292:G362)</f>
        <v>141</v>
      </c>
      <c r="T277" s="5">
        <f>SUM($T$292:T362)</f>
        <v>954</v>
      </c>
      <c r="U277" s="5">
        <f>SUM($U$292:U362)</f>
        <v>320</v>
      </c>
      <c r="V277" s="5">
        <f>SUM($V$292:V362)</f>
        <v>121</v>
      </c>
      <c r="W277" s="5">
        <f>SUM($W$292:W362)</f>
        <v>121</v>
      </c>
      <c r="AJ277" s="5">
        <f>SUM($AJ$292:AJ362)</f>
        <v>881</v>
      </c>
      <c r="AK277" s="5">
        <f>SUM($AK$292:AK362)</f>
        <v>333</v>
      </c>
      <c r="AL277" s="5">
        <f>SUM($AL$292:AL362)</f>
        <v>104</v>
      </c>
      <c r="AM277" s="5">
        <f>SUM($AM$292:AM362)</f>
        <v>98</v>
      </c>
    </row>
    <row r="278" spans="3:39" x14ac:dyDescent="0.2">
      <c r="C278" s="5">
        <v>65</v>
      </c>
      <c r="D278" s="5">
        <f>SUM($D$292:D363)</f>
        <v>1094</v>
      </c>
      <c r="E278" s="5">
        <f>SUM($E$292:E363)</f>
        <v>307</v>
      </c>
      <c r="F278" s="5">
        <f>SUM($F$292:F363)</f>
        <v>143</v>
      </c>
      <c r="G278" s="5">
        <f>SUM($G$292:G363)</f>
        <v>141</v>
      </c>
      <c r="T278" s="5">
        <f>SUM($T$292:T363)</f>
        <v>954</v>
      </c>
      <c r="U278" s="5">
        <f>SUM($U$292:U363)</f>
        <v>330</v>
      </c>
      <c r="V278" s="5">
        <f>SUM($V$292:V363)</f>
        <v>123</v>
      </c>
      <c r="W278" s="5">
        <f>SUM($W$292:W363)</f>
        <v>121</v>
      </c>
      <c r="AJ278" s="5">
        <f>SUM($AJ$292:AJ363)</f>
        <v>881</v>
      </c>
      <c r="AK278" s="5">
        <f>SUM($AK$292:AK363)</f>
        <v>344</v>
      </c>
      <c r="AL278" s="5">
        <f>SUM($AL$292:AL363)</f>
        <v>106</v>
      </c>
      <c r="AM278" s="5">
        <f>SUM($AM$292:AM363)</f>
        <v>98</v>
      </c>
    </row>
    <row r="279" spans="3:39" x14ac:dyDescent="0.2">
      <c r="D279" s="5">
        <f>SUM($D$292:D364)</f>
        <v>1148</v>
      </c>
      <c r="E279" s="5">
        <f>SUM($E$292:E364)</f>
        <v>307</v>
      </c>
      <c r="F279" s="5">
        <f>SUM($F$292:F364)</f>
        <v>143</v>
      </c>
      <c r="G279" s="5">
        <f>SUM($G$292:G364)</f>
        <v>146</v>
      </c>
      <c r="T279" s="5">
        <f>SUM($T$292:T364)</f>
        <v>1004</v>
      </c>
      <c r="U279" s="5">
        <f>SUM($U$292:U364)</f>
        <v>330</v>
      </c>
      <c r="V279" s="5">
        <f>SUM($V$292:V364)</f>
        <v>123</v>
      </c>
      <c r="W279" s="5">
        <f>SUM($W$292:W364)</f>
        <v>125</v>
      </c>
      <c r="AJ279" s="5">
        <f>SUM($AJ$292:AJ364)</f>
        <v>926</v>
      </c>
      <c r="AK279" s="5">
        <f>SUM($AK$292:AK364)</f>
        <v>344</v>
      </c>
      <c r="AL279" s="5">
        <f>SUM($AL$292:AL364)</f>
        <v>106</v>
      </c>
      <c r="AM279" s="5">
        <f>SUM($AM$292:AM364)</f>
        <v>101</v>
      </c>
    </row>
    <row r="280" spans="3:39" x14ac:dyDescent="0.2">
      <c r="D280" s="5">
        <f>SUM($D$292:D365)</f>
        <v>1170</v>
      </c>
      <c r="E280" s="5">
        <f>SUM($E$292:E365)</f>
        <v>307</v>
      </c>
      <c r="F280" s="5">
        <f>SUM($F$292:F365)</f>
        <v>147</v>
      </c>
      <c r="G280" s="5">
        <f>SUM($G$292:G365)</f>
        <v>146</v>
      </c>
      <c r="T280" s="5">
        <f>SUM($T$292:T365)</f>
        <v>1022</v>
      </c>
      <c r="U280" s="5">
        <f>SUM($U$292:U365)</f>
        <v>330</v>
      </c>
      <c r="V280" s="5">
        <f>SUM($V$292:V365)</f>
        <v>127</v>
      </c>
      <c r="W280" s="5">
        <f>SUM($W$292:W365)</f>
        <v>125</v>
      </c>
      <c r="AJ280" s="5">
        <f>SUM($AJ$292:AJ365)</f>
        <v>942</v>
      </c>
      <c r="AK280" s="5">
        <f>SUM($AK$292:AK365)</f>
        <v>344</v>
      </c>
      <c r="AL280" s="5">
        <f>SUM($AL$292:AL365)</f>
        <v>109</v>
      </c>
      <c r="AM280" s="5">
        <f>SUM($AM$292:AM365)</f>
        <v>101</v>
      </c>
    </row>
    <row r="281" spans="3:39" x14ac:dyDescent="0.2">
      <c r="D281" s="5">
        <f>SUM($D$292:D366)</f>
        <v>1170</v>
      </c>
      <c r="E281" s="5">
        <f>SUM($E$292:E366)</f>
        <v>324</v>
      </c>
      <c r="F281" s="5">
        <f>SUM($F$292:F366)</f>
        <v>147</v>
      </c>
      <c r="G281" s="5">
        <f>SUM($G$292:G366)</f>
        <v>150</v>
      </c>
      <c r="T281" s="5">
        <f>SUM($T$292:T366)</f>
        <v>1022</v>
      </c>
      <c r="U281" s="5">
        <f>SUM($U$292:U366)</f>
        <v>347</v>
      </c>
      <c r="V281" s="5">
        <f>SUM($V$292:V366)</f>
        <v>127</v>
      </c>
      <c r="W281" s="5">
        <f>SUM($W$292:W366)</f>
        <v>129</v>
      </c>
      <c r="AJ281" s="5">
        <f>SUM($AJ$292:AJ366)</f>
        <v>942</v>
      </c>
      <c r="AK281" s="5">
        <f>SUM($AK$292:AK366)</f>
        <v>363</v>
      </c>
      <c r="AL281" s="5">
        <f>SUM($AL$292:AL366)</f>
        <v>109</v>
      </c>
      <c r="AM281" s="5">
        <f>SUM($AM$292:AM366)</f>
        <v>105</v>
      </c>
    </row>
    <row r="282" spans="3:39" x14ac:dyDescent="0.2">
      <c r="D282" s="5">
        <f>SUM($D$292:D367)</f>
        <v>1208</v>
      </c>
      <c r="E282" s="5">
        <f>SUM($E$292:E367)</f>
        <v>329</v>
      </c>
      <c r="F282" s="5">
        <f>SUM($F$292:F367)</f>
        <v>147</v>
      </c>
      <c r="G282" s="5">
        <f>SUM($G$292:G367)</f>
        <v>150</v>
      </c>
      <c r="T282" s="5">
        <f>SUM($T$292:T367)</f>
        <v>1056</v>
      </c>
      <c r="U282" s="5">
        <f>SUM($U$292:U367)</f>
        <v>353</v>
      </c>
      <c r="V282" s="5">
        <f>SUM($V$292:V367)</f>
        <v>127</v>
      </c>
      <c r="W282" s="5">
        <f>SUM($W$292:W367)</f>
        <v>129</v>
      </c>
      <c r="AJ282" s="5">
        <f>SUM($AJ$292:AJ367)</f>
        <v>972</v>
      </c>
      <c r="AK282" s="5">
        <f>SUM($AK$292:AK367)</f>
        <v>368</v>
      </c>
      <c r="AL282" s="5">
        <f>SUM($AL$292:AL367)</f>
        <v>109</v>
      </c>
      <c r="AM282" s="5">
        <f>SUM($AM$292:AM367)</f>
        <v>105</v>
      </c>
    </row>
    <row r="283" spans="3:39" x14ac:dyDescent="0.2">
      <c r="C283" s="5">
        <v>70</v>
      </c>
      <c r="D283" s="5">
        <f>SUM($D$292:D368)</f>
        <v>1208</v>
      </c>
      <c r="E283" s="5">
        <f>SUM($E$292:E368)</f>
        <v>329</v>
      </c>
      <c r="F283" s="5">
        <f>SUM($F$292:F368)</f>
        <v>154</v>
      </c>
      <c r="G283" s="5">
        <f>SUM($G$292:G368)</f>
        <v>155</v>
      </c>
      <c r="T283" s="5">
        <f>SUM($T$292:T368)</f>
        <v>1056</v>
      </c>
      <c r="U283" s="5">
        <f>SUM($U$292:U368)</f>
        <v>353</v>
      </c>
      <c r="V283" s="5">
        <f>SUM($V$292:V368)</f>
        <v>133</v>
      </c>
      <c r="W283" s="5">
        <f>SUM($W$292:W368)</f>
        <v>133</v>
      </c>
      <c r="AJ283" s="5">
        <f>SUM($AJ$292:AJ368)</f>
        <v>972</v>
      </c>
      <c r="AK283" s="5">
        <f>SUM($AK$292:AK368)</f>
        <v>368</v>
      </c>
      <c r="AL283" s="5">
        <f>SUM($AL$292:AL368)</f>
        <v>114</v>
      </c>
      <c r="AM283" s="5">
        <f>SUM($AM$292:AM368)</f>
        <v>108</v>
      </c>
    </row>
    <row r="284" spans="3:39" x14ac:dyDescent="0.2">
      <c r="D284" s="5">
        <f>SUM($D$292:D369)</f>
        <v>1208</v>
      </c>
      <c r="E284" s="5">
        <f>SUM($E$292:E369)</f>
        <v>340</v>
      </c>
      <c r="F284" s="5">
        <f>SUM($F$292:F369)</f>
        <v>157</v>
      </c>
      <c r="G284" s="5">
        <f>SUM($G$292:G369)</f>
        <v>155</v>
      </c>
      <c r="T284" s="5">
        <f>SUM($T$292:T369)</f>
        <v>1056</v>
      </c>
      <c r="U284" s="5">
        <f>SUM($U$292:U369)</f>
        <v>363</v>
      </c>
      <c r="V284" s="5">
        <f>SUM($V$292:V369)</f>
        <v>135</v>
      </c>
      <c r="W284" s="5">
        <f>SUM($W$292:W369)</f>
        <v>133</v>
      </c>
      <c r="AJ284" s="5">
        <f>SUM($AJ$292:AJ369)</f>
        <v>972</v>
      </c>
      <c r="AK284" s="5">
        <f>SUM($AK$292:AK369)</f>
        <v>379</v>
      </c>
      <c r="AL284" s="5">
        <f>SUM($AL$292:AL369)</f>
        <v>116</v>
      </c>
      <c r="AM284" s="5">
        <f>SUM($AM$292:AM369)</f>
        <v>108</v>
      </c>
    </row>
    <row r="285" spans="3:39" x14ac:dyDescent="0.2">
      <c r="D285" s="5">
        <f>SUM($D$292:D370)</f>
        <v>1270</v>
      </c>
      <c r="E285" s="5">
        <f>SUM($E$292:E370)</f>
        <v>340</v>
      </c>
      <c r="F285" s="5">
        <f>SUM($F$292:F370)</f>
        <v>157</v>
      </c>
      <c r="G285" s="5">
        <f>SUM($G$292:G370)</f>
        <v>160</v>
      </c>
      <c r="T285" s="5">
        <f>SUM($T$292:T370)</f>
        <v>1109</v>
      </c>
      <c r="U285" s="5">
        <f>SUM($U$292:U370)</f>
        <v>363</v>
      </c>
      <c r="V285" s="5">
        <f>SUM($V$292:V370)</f>
        <v>135</v>
      </c>
      <c r="W285" s="5">
        <f>SUM($W$292:W370)</f>
        <v>137</v>
      </c>
      <c r="AJ285" s="5">
        <f>SUM($AJ$292:AJ370)</f>
        <v>1018</v>
      </c>
      <c r="AK285" s="5">
        <f>SUM($AK$292:AK370)</f>
        <v>379</v>
      </c>
      <c r="AL285" s="5">
        <f>SUM($AL$292:AL370)</f>
        <v>116</v>
      </c>
      <c r="AM285" s="5">
        <f>SUM($AM$292:AM370)</f>
        <v>111</v>
      </c>
    </row>
    <row r="286" spans="3:39" x14ac:dyDescent="0.2">
      <c r="D286" s="5">
        <f>SUM($D$292:D371)</f>
        <v>1289</v>
      </c>
      <c r="E286" s="5">
        <f>SUM($E$292:E371)</f>
        <v>340</v>
      </c>
      <c r="F286" s="5">
        <f>SUM($F$292:F371)</f>
        <v>162</v>
      </c>
      <c r="G286" s="5">
        <f>SUM($G$292:G371)</f>
        <v>160</v>
      </c>
      <c r="T286" s="5">
        <f>SUM($T$292:T371)</f>
        <v>1126</v>
      </c>
      <c r="U286" s="5">
        <f>SUM($U$292:U371)</f>
        <v>363</v>
      </c>
      <c r="V286" s="5">
        <f>SUM($V$292:V371)</f>
        <v>139</v>
      </c>
      <c r="W286" s="5">
        <f>SUM($W$292:W371)</f>
        <v>137</v>
      </c>
      <c r="AJ286" s="5">
        <f>SUM($AJ$292:AJ371)</f>
        <v>1034</v>
      </c>
      <c r="AK286" s="5">
        <f>SUM($AK$292:AK371)</f>
        <v>379</v>
      </c>
      <c r="AL286" s="5">
        <f>SUM($AL$292:AL371)</f>
        <v>119</v>
      </c>
      <c r="AM286" s="5">
        <f>SUM($AM$292:AM371)</f>
        <v>111</v>
      </c>
    </row>
    <row r="287" spans="3:39" x14ac:dyDescent="0.2">
      <c r="D287" s="5">
        <f>SUM($D$292:D372)</f>
        <v>1289</v>
      </c>
      <c r="E287" s="5">
        <f>SUM($E$292:E372)</f>
        <v>357</v>
      </c>
      <c r="F287" s="5">
        <f>SUM($F$292:F372)</f>
        <v>162</v>
      </c>
      <c r="G287" s="5">
        <f>SUM($G$292:G372)</f>
        <v>165</v>
      </c>
      <c r="T287" s="5">
        <f>SUM($T$292:T372)</f>
        <v>1126</v>
      </c>
      <c r="U287" s="5">
        <f>SUM($U$292:U372)</f>
        <v>380</v>
      </c>
      <c r="V287" s="5">
        <f>SUM($V$292:V372)</f>
        <v>139</v>
      </c>
      <c r="W287" s="5">
        <f>SUM($W$292:W372)</f>
        <v>141</v>
      </c>
      <c r="AJ287" s="5">
        <f>SUM($AJ$292:AJ372)</f>
        <v>1034</v>
      </c>
      <c r="AK287" s="5">
        <f>SUM($AK$292:AK372)</f>
        <v>397</v>
      </c>
      <c r="AL287" s="5">
        <f>SUM($AL$292:AL372)</f>
        <v>119</v>
      </c>
      <c r="AM287" s="5">
        <f>SUM($AM$292:AM372)</f>
        <v>115</v>
      </c>
    </row>
    <row r="288" spans="3:39" x14ac:dyDescent="0.2">
      <c r="C288" s="5">
        <v>75</v>
      </c>
      <c r="D288" s="5">
        <f>SUM($D$292:D373)</f>
        <v>1329</v>
      </c>
      <c r="E288" s="5">
        <f>SUM($E$292:E373)</f>
        <v>363</v>
      </c>
      <c r="F288" s="5">
        <f>SUM($F$292:F373)</f>
        <v>162</v>
      </c>
      <c r="G288" s="5">
        <f>SUM($G$292:G373)</f>
        <v>165</v>
      </c>
      <c r="T288" s="5">
        <f>SUM($T$292:T373)</f>
        <v>1162</v>
      </c>
      <c r="U288" s="5">
        <f>SUM($U$292:U373)</f>
        <v>386</v>
      </c>
      <c r="V288" s="5">
        <f>SUM($V$292:V373)</f>
        <v>139</v>
      </c>
      <c r="W288" s="5">
        <f>SUM($W$292:W373)</f>
        <v>141</v>
      </c>
      <c r="AJ288" s="5">
        <f>SUM($AJ$292:AJ373)</f>
        <v>1066</v>
      </c>
      <c r="AK288" s="5">
        <f>SUM($AK$292:AK373)</f>
        <v>404</v>
      </c>
      <c r="AL288" s="5">
        <f>SUM($AL$292:AL373)</f>
        <v>119</v>
      </c>
      <c r="AM288" s="5">
        <f>SUM($AM$292:AM373)</f>
        <v>115</v>
      </c>
    </row>
    <row r="292" spans="3:39" x14ac:dyDescent="0.2">
      <c r="C292" s="5">
        <v>1</v>
      </c>
      <c r="D292" s="5">
        <v>13</v>
      </c>
      <c r="G292" s="5">
        <v>2</v>
      </c>
      <c r="T292" s="5">
        <v>10</v>
      </c>
      <c r="W292" s="5">
        <v>2</v>
      </c>
      <c r="AJ292" s="5">
        <v>10</v>
      </c>
      <c r="AM292" s="5">
        <v>1</v>
      </c>
    </row>
    <row r="293" spans="3:39" x14ac:dyDescent="0.2">
      <c r="C293" s="5">
        <v>1</v>
      </c>
      <c r="D293" s="5">
        <v>12</v>
      </c>
      <c r="F293" s="5">
        <v>3</v>
      </c>
      <c r="T293" s="5">
        <v>10</v>
      </c>
      <c r="V293" s="5">
        <v>3</v>
      </c>
      <c r="AJ293" s="5">
        <v>9</v>
      </c>
      <c r="AL293" s="5">
        <v>2</v>
      </c>
    </row>
    <row r="294" spans="3:39" x14ac:dyDescent="0.2">
      <c r="C294" s="5">
        <v>1</v>
      </c>
      <c r="E294" s="5">
        <v>9</v>
      </c>
      <c r="G294" s="5">
        <v>3</v>
      </c>
      <c r="U294" s="5">
        <v>10</v>
      </c>
      <c r="W294" s="5">
        <v>3</v>
      </c>
      <c r="AK294" s="5">
        <v>11</v>
      </c>
      <c r="AM294" s="5">
        <v>2</v>
      </c>
    </row>
    <row r="295" spans="3:39" x14ac:dyDescent="0.2">
      <c r="C295" s="5">
        <v>1</v>
      </c>
      <c r="D295" s="5">
        <v>24</v>
      </c>
      <c r="E295" s="5">
        <v>4</v>
      </c>
      <c r="T295" s="5">
        <v>21</v>
      </c>
      <c r="U295" s="5">
        <v>4</v>
      </c>
      <c r="AJ295" s="5">
        <v>21</v>
      </c>
      <c r="AK295" s="5">
        <v>4</v>
      </c>
    </row>
    <row r="296" spans="3:39" x14ac:dyDescent="0.2">
      <c r="C296" s="5">
        <v>1</v>
      </c>
      <c r="F296" s="5">
        <v>5</v>
      </c>
      <c r="G296" s="5">
        <v>3</v>
      </c>
      <c r="V296" s="5">
        <v>5</v>
      </c>
      <c r="W296" s="5">
        <v>3</v>
      </c>
      <c r="AL296" s="5">
        <v>3</v>
      </c>
      <c r="AM296" s="5">
        <v>2</v>
      </c>
    </row>
    <row r="297" spans="3:39" x14ac:dyDescent="0.2">
      <c r="C297" s="5">
        <v>1</v>
      </c>
      <c r="E297" s="5">
        <v>7</v>
      </c>
      <c r="F297" s="5">
        <v>2</v>
      </c>
      <c r="U297" s="5">
        <v>7</v>
      </c>
      <c r="V297" s="5">
        <v>1</v>
      </c>
      <c r="AK297" s="5">
        <v>8</v>
      </c>
      <c r="AL297" s="5">
        <v>1</v>
      </c>
    </row>
    <row r="298" spans="3:39" x14ac:dyDescent="0.2">
      <c r="C298" s="5">
        <v>2</v>
      </c>
      <c r="D298" s="5">
        <v>39</v>
      </c>
      <c r="G298" s="5">
        <v>3</v>
      </c>
      <c r="T298" s="5">
        <v>32</v>
      </c>
      <c r="W298" s="5">
        <v>3</v>
      </c>
      <c r="AJ298" s="5">
        <v>30</v>
      </c>
      <c r="AM298" s="5">
        <v>2</v>
      </c>
    </row>
    <row r="299" spans="3:39" x14ac:dyDescent="0.2">
      <c r="C299" s="5">
        <v>2</v>
      </c>
      <c r="D299" s="5">
        <v>14</v>
      </c>
      <c r="F299" s="5">
        <v>3</v>
      </c>
      <c r="T299" s="5">
        <v>11</v>
      </c>
      <c r="V299" s="5">
        <v>3</v>
      </c>
      <c r="AJ299" s="5">
        <v>10</v>
      </c>
      <c r="AL299" s="5">
        <v>2</v>
      </c>
    </row>
    <row r="300" spans="3:39" x14ac:dyDescent="0.2">
      <c r="C300" s="5">
        <v>2</v>
      </c>
      <c r="E300" s="5">
        <v>10</v>
      </c>
      <c r="G300" s="5">
        <v>3</v>
      </c>
      <c r="U300" s="5">
        <v>12</v>
      </c>
      <c r="W300" s="5">
        <v>3</v>
      </c>
      <c r="AK300" s="5">
        <v>13</v>
      </c>
      <c r="AM300" s="5">
        <v>2</v>
      </c>
    </row>
    <row r="301" spans="3:39" x14ac:dyDescent="0.2">
      <c r="C301" s="5">
        <v>2</v>
      </c>
      <c r="D301" s="5">
        <v>25</v>
      </c>
      <c r="E301" s="5">
        <v>3</v>
      </c>
      <c r="T301" s="5">
        <v>22</v>
      </c>
      <c r="U301" s="5">
        <v>4</v>
      </c>
      <c r="AJ301" s="5">
        <v>21</v>
      </c>
      <c r="AK301" s="5">
        <v>4</v>
      </c>
    </row>
    <row r="302" spans="3:39" x14ac:dyDescent="0.2">
      <c r="C302" s="5">
        <v>2</v>
      </c>
      <c r="F302" s="5">
        <v>5</v>
      </c>
      <c r="G302" s="5">
        <v>4</v>
      </c>
      <c r="V302" s="5">
        <v>4</v>
      </c>
      <c r="W302" s="5">
        <v>3</v>
      </c>
      <c r="AL302" s="5">
        <v>3</v>
      </c>
      <c r="AM302" s="5">
        <v>2</v>
      </c>
    </row>
    <row r="303" spans="3:39" x14ac:dyDescent="0.2">
      <c r="C303" s="5">
        <v>2</v>
      </c>
      <c r="E303" s="5">
        <v>8</v>
      </c>
      <c r="F303" s="5">
        <v>2</v>
      </c>
      <c r="U303" s="5">
        <v>8</v>
      </c>
      <c r="V303" s="5">
        <v>1</v>
      </c>
      <c r="AK303" s="5">
        <v>8</v>
      </c>
      <c r="AL303" s="5">
        <v>1</v>
      </c>
    </row>
    <row r="304" spans="3:39" x14ac:dyDescent="0.2">
      <c r="C304" s="5">
        <v>2</v>
      </c>
      <c r="D304" s="5">
        <v>39</v>
      </c>
      <c r="G304" s="5">
        <v>4</v>
      </c>
      <c r="T304" s="5">
        <v>38</v>
      </c>
      <c r="W304" s="5">
        <v>3</v>
      </c>
      <c r="AJ304" s="5">
        <v>32</v>
      </c>
      <c r="AM304" s="5">
        <v>2</v>
      </c>
    </row>
    <row r="305" spans="3:39" x14ac:dyDescent="0.2">
      <c r="C305" s="5">
        <v>2</v>
      </c>
      <c r="D305" s="5">
        <v>12</v>
      </c>
      <c r="F305" s="5">
        <v>3</v>
      </c>
      <c r="T305" s="5">
        <v>11</v>
      </c>
      <c r="V305" s="5">
        <v>3</v>
      </c>
      <c r="AJ305" s="5">
        <v>10</v>
      </c>
      <c r="AL305" s="5">
        <v>2</v>
      </c>
    </row>
    <row r="306" spans="3:39" x14ac:dyDescent="0.2">
      <c r="C306" s="5">
        <v>3</v>
      </c>
      <c r="E306" s="5">
        <v>10</v>
      </c>
      <c r="G306" s="5">
        <v>3</v>
      </c>
      <c r="U306" s="5">
        <v>12</v>
      </c>
      <c r="W306" s="5">
        <v>3</v>
      </c>
      <c r="AK306" s="5">
        <v>12</v>
      </c>
      <c r="AM306" s="5">
        <v>2</v>
      </c>
    </row>
    <row r="307" spans="3:39" x14ac:dyDescent="0.2">
      <c r="C307" s="5">
        <v>3</v>
      </c>
      <c r="D307" s="5">
        <v>26</v>
      </c>
      <c r="E307" s="5">
        <v>4</v>
      </c>
      <c r="T307" s="5">
        <v>24</v>
      </c>
      <c r="U307" s="5">
        <v>4</v>
      </c>
      <c r="AJ307" s="5">
        <v>22</v>
      </c>
      <c r="AK307" s="5">
        <v>4</v>
      </c>
    </row>
    <row r="308" spans="3:39" x14ac:dyDescent="0.2">
      <c r="C308" s="5">
        <v>3</v>
      </c>
      <c r="F308" s="5">
        <v>6</v>
      </c>
      <c r="G308" s="5">
        <v>4</v>
      </c>
      <c r="V308" s="5">
        <v>5</v>
      </c>
      <c r="W308" s="5">
        <v>3</v>
      </c>
      <c r="AL308" s="5">
        <v>4</v>
      </c>
      <c r="AM308" s="5">
        <v>3</v>
      </c>
    </row>
    <row r="309" spans="3:39" x14ac:dyDescent="0.2">
      <c r="C309" s="5">
        <v>3</v>
      </c>
      <c r="E309" s="5">
        <v>8</v>
      </c>
      <c r="F309" s="5">
        <v>2</v>
      </c>
      <c r="U309" s="5">
        <v>8</v>
      </c>
      <c r="V309" s="5">
        <v>2</v>
      </c>
      <c r="AK309" s="5">
        <v>8</v>
      </c>
      <c r="AL309" s="5">
        <v>1</v>
      </c>
    </row>
    <row r="310" spans="3:39" x14ac:dyDescent="0.2">
      <c r="C310" s="5">
        <v>3</v>
      </c>
      <c r="D310" s="5">
        <v>44</v>
      </c>
      <c r="G310" s="5">
        <v>3</v>
      </c>
      <c r="T310" s="5">
        <v>36</v>
      </c>
      <c r="W310" s="5">
        <v>3</v>
      </c>
      <c r="AJ310" s="5">
        <v>35</v>
      </c>
      <c r="AM310" s="5">
        <v>3</v>
      </c>
    </row>
    <row r="311" spans="3:39" x14ac:dyDescent="0.2">
      <c r="C311" s="5">
        <v>3</v>
      </c>
      <c r="D311" s="5">
        <v>14</v>
      </c>
      <c r="F311" s="5">
        <v>4</v>
      </c>
      <c r="T311" s="5">
        <v>13</v>
      </c>
      <c r="V311" s="5">
        <v>3</v>
      </c>
      <c r="AJ311" s="5">
        <v>12</v>
      </c>
      <c r="AL311" s="5">
        <v>3</v>
      </c>
    </row>
    <row r="312" spans="3:39" x14ac:dyDescent="0.2">
      <c r="C312" s="5">
        <v>3</v>
      </c>
      <c r="E312" s="5">
        <v>12</v>
      </c>
      <c r="G312" s="5">
        <v>4</v>
      </c>
      <c r="U312" s="5">
        <v>13</v>
      </c>
      <c r="W312" s="5">
        <v>3</v>
      </c>
      <c r="AK312" s="5">
        <v>13</v>
      </c>
      <c r="AM312" s="5">
        <v>2</v>
      </c>
    </row>
    <row r="313" spans="3:39" x14ac:dyDescent="0.2">
      <c r="C313" s="5">
        <v>3</v>
      </c>
      <c r="D313" s="5">
        <v>27</v>
      </c>
      <c r="E313" s="5">
        <v>4</v>
      </c>
      <c r="T313" s="5">
        <v>25</v>
      </c>
      <c r="U313" s="5">
        <v>5</v>
      </c>
      <c r="AJ313" s="5">
        <v>22</v>
      </c>
      <c r="AK313" s="5">
        <v>5</v>
      </c>
    </row>
    <row r="314" spans="3:39" x14ac:dyDescent="0.2">
      <c r="C314" s="5">
        <v>4</v>
      </c>
      <c r="F314" s="5">
        <v>6</v>
      </c>
      <c r="G314" s="5">
        <v>4</v>
      </c>
      <c r="V314" s="5">
        <v>5</v>
      </c>
      <c r="W314" s="5">
        <v>3</v>
      </c>
      <c r="AL314" s="5">
        <v>4</v>
      </c>
      <c r="AM314" s="5">
        <v>3</v>
      </c>
    </row>
    <row r="315" spans="3:39" x14ac:dyDescent="0.2">
      <c r="C315" s="5">
        <v>4</v>
      </c>
      <c r="E315" s="5">
        <v>7</v>
      </c>
      <c r="F315" s="5">
        <v>2</v>
      </c>
      <c r="U315" s="5">
        <v>9</v>
      </c>
      <c r="V315" s="5">
        <v>2</v>
      </c>
      <c r="AK315" s="5">
        <v>9</v>
      </c>
      <c r="AL315" s="5">
        <v>2</v>
      </c>
    </row>
    <row r="316" spans="3:39" x14ac:dyDescent="0.2">
      <c r="C316" s="5">
        <v>4</v>
      </c>
      <c r="D316" s="5">
        <v>43</v>
      </c>
      <c r="G316" s="5">
        <v>4</v>
      </c>
      <c r="T316" s="5">
        <v>36</v>
      </c>
      <c r="W316" s="5">
        <v>3</v>
      </c>
      <c r="AJ316" s="5">
        <v>38</v>
      </c>
      <c r="AM316" s="5">
        <v>3</v>
      </c>
    </row>
    <row r="317" spans="3:39" x14ac:dyDescent="0.2">
      <c r="C317" s="5">
        <v>4</v>
      </c>
      <c r="D317" s="5">
        <v>17</v>
      </c>
      <c r="F317" s="5">
        <v>4</v>
      </c>
      <c r="T317" s="5">
        <v>13</v>
      </c>
      <c r="V317" s="5">
        <v>3</v>
      </c>
      <c r="AJ317" s="5">
        <v>13</v>
      </c>
      <c r="AL317" s="5">
        <v>3</v>
      </c>
    </row>
    <row r="318" spans="3:39" x14ac:dyDescent="0.2">
      <c r="C318" s="5">
        <v>4</v>
      </c>
      <c r="E318" s="5">
        <v>11</v>
      </c>
      <c r="G318" s="5">
        <v>4</v>
      </c>
      <c r="U318" s="5">
        <v>14</v>
      </c>
      <c r="W318" s="5">
        <v>3</v>
      </c>
      <c r="AK318" s="5">
        <v>13</v>
      </c>
      <c r="AM318" s="5">
        <v>3</v>
      </c>
    </row>
    <row r="319" spans="3:39" x14ac:dyDescent="0.2">
      <c r="C319" s="5">
        <v>4</v>
      </c>
      <c r="D319" s="5">
        <v>30</v>
      </c>
      <c r="E319" s="5">
        <v>4</v>
      </c>
      <c r="T319" s="5">
        <v>27</v>
      </c>
      <c r="U319" s="5">
        <v>4</v>
      </c>
      <c r="AJ319" s="5">
        <v>23</v>
      </c>
      <c r="AK319" s="5">
        <v>5</v>
      </c>
    </row>
    <row r="320" spans="3:39" x14ac:dyDescent="0.2">
      <c r="C320" s="5">
        <v>4</v>
      </c>
      <c r="F320" s="5">
        <v>6</v>
      </c>
      <c r="G320" s="5">
        <v>4</v>
      </c>
      <c r="V320" s="5">
        <v>5</v>
      </c>
      <c r="W320" s="5">
        <v>3</v>
      </c>
      <c r="AL320" s="5">
        <v>4</v>
      </c>
      <c r="AM320" s="5">
        <v>3</v>
      </c>
    </row>
    <row r="321" spans="3:39" x14ac:dyDescent="0.2">
      <c r="C321" s="5">
        <v>4</v>
      </c>
      <c r="E321" s="5">
        <v>9</v>
      </c>
      <c r="F321" s="5">
        <v>2</v>
      </c>
      <c r="U321" s="5">
        <v>8</v>
      </c>
      <c r="V321" s="5">
        <v>2</v>
      </c>
      <c r="AK321" s="5">
        <v>9</v>
      </c>
      <c r="AL321" s="5">
        <v>1</v>
      </c>
    </row>
    <row r="322" spans="3:39" x14ac:dyDescent="0.2">
      <c r="C322" s="5">
        <v>4</v>
      </c>
      <c r="D322" s="5">
        <v>47</v>
      </c>
      <c r="G322" s="5">
        <v>4</v>
      </c>
      <c r="T322" s="5">
        <v>41</v>
      </c>
      <c r="W322" s="5">
        <v>3</v>
      </c>
      <c r="AJ322" s="5">
        <v>36</v>
      </c>
      <c r="AM322" s="5">
        <v>2</v>
      </c>
    </row>
    <row r="323" spans="3:39" x14ac:dyDescent="0.2">
      <c r="C323" s="5">
        <v>4</v>
      </c>
      <c r="D323" s="5">
        <v>16</v>
      </c>
      <c r="F323" s="5">
        <v>4</v>
      </c>
      <c r="T323" s="5">
        <v>12</v>
      </c>
      <c r="V323" s="5">
        <v>3</v>
      </c>
      <c r="AJ323" s="5">
        <v>12</v>
      </c>
      <c r="AL323" s="5">
        <v>3</v>
      </c>
    </row>
    <row r="324" spans="3:39" x14ac:dyDescent="0.2">
      <c r="C324" s="5">
        <v>5</v>
      </c>
      <c r="E324" s="5">
        <v>14</v>
      </c>
      <c r="G324" s="5">
        <v>4</v>
      </c>
      <c r="U324" s="5">
        <v>13</v>
      </c>
      <c r="W324" s="5">
        <v>3</v>
      </c>
      <c r="AK324" s="5">
        <v>14</v>
      </c>
      <c r="AM324" s="5">
        <v>3</v>
      </c>
    </row>
    <row r="325" spans="3:39" x14ac:dyDescent="0.2">
      <c r="C325" s="5">
        <v>5</v>
      </c>
      <c r="D325" s="5">
        <v>29</v>
      </c>
      <c r="E325" s="5">
        <v>5</v>
      </c>
      <c r="T325" s="5">
        <v>29</v>
      </c>
      <c r="U325" s="5">
        <v>5</v>
      </c>
      <c r="AJ325" s="5">
        <v>26</v>
      </c>
      <c r="AK325" s="5">
        <v>5</v>
      </c>
    </row>
    <row r="326" spans="3:39" x14ac:dyDescent="0.2">
      <c r="C326" s="5">
        <v>5</v>
      </c>
      <c r="F326" s="5">
        <v>6</v>
      </c>
      <c r="G326" s="5">
        <v>4</v>
      </c>
      <c r="V326" s="5">
        <v>5</v>
      </c>
      <c r="W326" s="5">
        <v>3</v>
      </c>
      <c r="AL326" s="5">
        <v>4</v>
      </c>
      <c r="AM326" s="5">
        <v>3</v>
      </c>
    </row>
    <row r="327" spans="3:39" x14ac:dyDescent="0.2">
      <c r="C327" s="5">
        <v>5</v>
      </c>
      <c r="E327" s="5">
        <v>9</v>
      </c>
      <c r="F327" s="5">
        <v>2</v>
      </c>
      <c r="U327" s="5">
        <v>10</v>
      </c>
      <c r="V327" s="5">
        <v>2</v>
      </c>
      <c r="AK327" s="5">
        <v>10</v>
      </c>
      <c r="AL327" s="5">
        <v>2</v>
      </c>
    </row>
    <row r="328" spans="3:39" x14ac:dyDescent="0.2">
      <c r="C328" s="5">
        <v>5</v>
      </c>
      <c r="D328" s="5">
        <v>46</v>
      </c>
      <c r="G328" s="5">
        <v>4</v>
      </c>
      <c r="T328" s="5">
        <v>42</v>
      </c>
      <c r="W328" s="5">
        <v>3</v>
      </c>
      <c r="AJ328" s="5">
        <v>37</v>
      </c>
      <c r="AM328" s="5">
        <v>3</v>
      </c>
    </row>
    <row r="329" spans="3:39" x14ac:dyDescent="0.2">
      <c r="C329" s="5">
        <v>5</v>
      </c>
      <c r="D329" s="5">
        <v>16</v>
      </c>
      <c r="F329" s="5">
        <v>4</v>
      </c>
      <c r="T329" s="5">
        <v>14</v>
      </c>
      <c r="V329" s="5">
        <v>3</v>
      </c>
      <c r="AJ329" s="5">
        <v>12</v>
      </c>
      <c r="AL329" s="5">
        <v>3</v>
      </c>
    </row>
    <row r="330" spans="3:39" x14ac:dyDescent="0.2">
      <c r="C330" s="5">
        <v>5</v>
      </c>
      <c r="E330" s="5">
        <v>13</v>
      </c>
      <c r="G330" s="5">
        <v>4</v>
      </c>
      <c r="U330" s="5">
        <v>14</v>
      </c>
      <c r="W330" s="5">
        <v>3</v>
      </c>
      <c r="AK330" s="5">
        <v>13</v>
      </c>
      <c r="AM330" s="5">
        <v>3</v>
      </c>
    </row>
    <row r="331" spans="3:39" x14ac:dyDescent="0.2">
      <c r="C331" s="5">
        <v>5</v>
      </c>
      <c r="D331" s="5">
        <v>34</v>
      </c>
      <c r="E331" s="5">
        <v>4</v>
      </c>
      <c r="T331" s="5">
        <v>29</v>
      </c>
      <c r="U331" s="5">
        <v>5</v>
      </c>
      <c r="AJ331" s="5">
        <v>25</v>
      </c>
      <c r="AK331" s="5">
        <v>5</v>
      </c>
    </row>
    <row r="332" spans="3:39" x14ac:dyDescent="0.2">
      <c r="C332" s="5">
        <v>5</v>
      </c>
      <c r="F332" s="5">
        <v>5</v>
      </c>
      <c r="G332" s="5">
        <v>4</v>
      </c>
      <c r="V332" s="5">
        <v>5</v>
      </c>
      <c r="W332" s="5">
        <v>3</v>
      </c>
      <c r="AL332" s="5">
        <v>5</v>
      </c>
      <c r="AM332" s="5">
        <v>3</v>
      </c>
    </row>
    <row r="333" spans="3:39" x14ac:dyDescent="0.2">
      <c r="C333" s="5">
        <v>5</v>
      </c>
      <c r="E333" s="5">
        <v>9</v>
      </c>
      <c r="F333" s="5">
        <v>2</v>
      </c>
      <c r="U333" s="5">
        <v>8</v>
      </c>
      <c r="V333" s="5">
        <v>2</v>
      </c>
      <c r="AK333" s="5">
        <v>10</v>
      </c>
      <c r="AL333" s="5">
        <v>2</v>
      </c>
    </row>
    <row r="334" spans="3:39" x14ac:dyDescent="0.2">
      <c r="C334" s="5">
        <v>6</v>
      </c>
      <c r="D334" s="5">
        <v>48</v>
      </c>
      <c r="G334" s="5">
        <v>4</v>
      </c>
      <c r="T334" s="5">
        <v>44</v>
      </c>
      <c r="W334" s="5">
        <v>4</v>
      </c>
      <c r="AJ334" s="5">
        <v>38</v>
      </c>
      <c r="AM334" s="5">
        <v>3</v>
      </c>
    </row>
    <row r="335" spans="3:39" x14ac:dyDescent="0.2">
      <c r="C335" s="5">
        <v>6</v>
      </c>
      <c r="D335" s="5">
        <v>15</v>
      </c>
      <c r="F335" s="5">
        <v>4</v>
      </c>
      <c r="T335" s="5">
        <v>14</v>
      </c>
      <c r="V335" s="5">
        <v>4</v>
      </c>
      <c r="AJ335" s="5">
        <v>14</v>
      </c>
      <c r="AL335" s="5">
        <v>3</v>
      </c>
    </row>
    <row r="336" spans="3:39" x14ac:dyDescent="0.2">
      <c r="C336" s="5">
        <v>6</v>
      </c>
      <c r="E336" s="5">
        <v>14</v>
      </c>
      <c r="G336" s="5">
        <v>4</v>
      </c>
      <c r="U336" s="5">
        <v>15</v>
      </c>
      <c r="W336" s="5">
        <v>3</v>
      </c>
      <c r="AK336" s="5">
        <v>16</v>
      </c>
      <c r="AM336" s="5">
        <v>3</v>
      </c>
    </row>
    <row r="337" spans="3:39" x14ac:dyDescent="0.2">
      <c r="C337" s="5">
        <v>6</v>
      </c>
      <c r="D337" s="5">
        <v>34</v>
      </c>
      <c r="E337" s="5">
        <v>4</v>
      </c>
      <c r="T337" s="5">
        <v>27</v>
      </c>
      <c r="U337" s="5">
        <v>5</v>
      </c>
      <c r="AJ337" s="5">
        <v>27</v>
      </c>
      <c r="AK337" s="5">
        <v>5</v>
      </c>
    </row>
    <row r="338" spans="3:39" x14ac:dyDescent="0.2">
      <c r="C338" s="5">
        <v>6</v>
      </c>
      <c r="F338" s="5">
        <v>6</v>
      </c>
      <c r="G338" s="5">
        <v>4</v>
      </c>
      <c r="V338" s="5">
        <v>5</v>
      </c>
      <c r="W338" s="5">
        <v>4</v>
      </c>
      <c r="AL338" s="5">
        <v>5</v>
      </c>
      <c r="AM338" s="5">
        <v>3</v>
      </c>
    </row>
    <row r="339" spans="3:39" x14ac:dyDescent="0.2">
      <c r="C339" s="5">
        <v>6</v>
      </c>
      <c r="E339" s="5">
        <v>9</v>
      </c>
      <c r="F339" s="5">
        <v>2</v>
      </c>
      <c r="U339" s="5">
        <v>10</v>
      </c>
      <c r="V339" s="5">
        <v>2</v>
      </c>
      <c r="AK339" s="5">
        <v>10</v>
      </c>
      <c r="AL339" s="5">
        <v>2</v>
      </c>
    </row>
    <row r="340" spans="3:39" x14ac:dyDescent="0.2">
      <c r="C340" s="5">
        <v>6</v>
      </c>
      <c r="D340" s="5">
        <v>51</v>
      </c>
      <c r="G340" s="5">
        <v>4</v>
      </c>
      <c r="T340" s="5">
        <v>44</v>
      </c>
      <c r="W340" s="5">
        <v>4</v>
      </c>
      <c r="AJ340" s="5">
        <v>40</v>
      </c>
      <c r="AM340" s="5">
        <v>3</v>
      </c>
    </row>
    <row r="341" spans="3:39" x14ac:dyDescent="0.2">
      <c r="C341" s="5">
        <v>6</v>
      </c>
      <c r="D341" s="5">
        <v>17</v>
      </c>
      <c r="F341" s="5">
        <v>4</v>
      </c>
      <c r="T341" s="5">
        <v>13</v>
      </c>
      <c r="V341" s="5">
        <v>3</v>
      </c>
      <c r="AJ341" s="5">
        <v>15</v>
      </c>
      <c r="AL341" s="5">
        <v>3</v>
      </c>
    </row>
    <row r="342" spans="3:39" x14ac:dyDescent="0.2">
      <c r="C342" s="5">
        <v>6</v>
      </c>
      <c r="E342" s="5">
        <v>13</v>
      </c>
      <c r="G342" s="5">
        <v>4</v>
      </c>
      <c r="U342" s="5">
        <v>15</v>
      </c>
      <c r="W342" s="5">
        <v>4</v>
      </c>
      <c r="AK342" s="5">
        <v>15</v>
      </c>
      <c r="AM342" s="5">
        <v>3</v>
      </c>
    </row>
    <row r="343" spans="3:39" x14ac:dyDescent="0.2">
      <c r="C343" s="5">
        <v>6</v>
      </c>
      <c r="D343" s="5">
        <v>31</v>
      </c>
      <c r="E343" s="5">
        <v>5</v>
      </c>
      <c r="T343" s="5">
        <v>29</v>
      </c>
      <c r="U343" s="5">
        <v>5</v>
      </c>
      <c r="AJ343" s="5">
        <v>28</v>
      </c>
      <c r="AK343" s="5">
        <v>5</v>
      </c>
    </row>
    <row r="344" spans="3:39" x14ac:dyDescent="0.2">
      <c r="C344" s="5">
        <v>7</v>
      </c>
      <c r="F344" s="5">
        <v>7</v>
      </c>
      <c r="G344" s="5">
        <v>5</v>
      </c>
      <c r="V344" s="5">
        <v>6</v>
      </c>
      <c r="W344" s="5">
        <v>4</v>
      </c>
      <c r="AL344" s="5">
        <v>5</v>
      </c>
      <c r="AM344" s="5">
        <v>3</v>
      </c>
    </row>
    <row r="345" spans="3:39" x14ac:dyDescent="0.2">
      <c r="C345" s="5">
        <v>7</v>
      </c>
      <c r="E345" s="5">
        <v>9</v>
      </c>
      <c r="F345" s="5">
        <v>2</v>
      </c>
      <c r="U345" s="5">
        <v>10</v>
      </c>
      <c r="V345" s="5">
        <v>2</v>
      </c>
      <c r="AK345" s="5">
        <v>11</v>
      </c>
      <c r="AL345" s="5">
        <v>2</v>
      </c>
    </row>
    <row r="346" spans="3:39" x14ac:dyDescent="0.2">
      <c r="C346" s="5">
        <v>7</v>
      </c>
      <c r="D346" s="5">
        <v>52</v>
      </c>
      <c r="G346" s="5">
        <v>4</v>
      </c>
      <c r="T346" s="5">
        <v>45</v>
      </c>
      <c r="W346" s="5">
        <v>4</v>
      </c>
      <c r="AJ346" s="5">
        <v>42</v>
      </c>
      <c r="AM346" s="5">
        <v>3</v>
      </c>
    </row>
    <row r="347" spans="3:39" x14ac:dyDescent="0.2">
      <c r="C347" s="5">
        <v>7</v>
      </c>
      <c r="D347" s="5">
        <v>19</v>
      </c>
      <c r="F347" s="5">
        <v>4</v>
      </c>
      <c r="T347" s="5">
        <v>17</v>
      </c>
      <c r="V347" s="5">
        <v>4</v>
      </c>
      <c r="AJ347" s="5">
        <v>15</v>
      </c>
      <c r="AL347" s="5">
        <v>3</v>
      </c>
    </row>
    <row r="348" spans="3:39" x14ac:dyDescent="0.2">
      <c r="C348" s="5">
        <v>7</v>
      </c>
      <c r="E348" s="5">
        <v>15</v>
      </c>
      <c r="G348" s="5">
        <v>4</v>
      </c>
      <c r="U348" s="5">
        <v>16</v>
      </c>
      <c r="W348" s="5">
        <v>4</v>
      </c>
      <c r="AK348" s="5">
        <v>17</v>
      </c>
      <c r="AM348" s="5">
        <v>3</v>
      </c>
    </row>
    <row r="349" spans="3:39" x14ac:dyDescent="0.2">
      <c r="C349" s="5">
        <v>7</v>
      </c>
      <c r="D349" s="5">
        <v>36</v>
      </c>
      <c r="E349" s="5">
        <v>5</v>
      </c>
      <c r="T349" s="5">
        <v>32</v>
      </c>
      <c r="U349" s="5">
        <v>5</v>
      </c>
      <c r="AJ349" s="5">
        <v>30</v>
      </c>
      <c r="AK349" s="5">
        <v>5</v>
      </c>
    </row>
    <row r="350" spans="3:39" x14ac:dyDescent="0.2">
      <c r="C350" s="5">
        <v>7</v>
      </c>
      <c r="F350" s="5">
        <v>6</v>
      </c>
      <c r="G350" s="5">
        <v>4</v>
      </c>
      <c r="V350" s="5">
        <v>6</v>
      </c>
      <c r="W350" s="5">
        <v>4</v>
      </c>
      <c r="AL350" s="5">
        <v>5</v>
      </c>
      <c r="AM350" s="5">
        <v>3</v>
      </c>
    </row>
    <row r="351" spans="3:39" x14ac:dyDescent="0.2">
      <c r="C351" s="5">
        <v>7</v>
      </c>
      <c r="E351" s="5">
        <v>9</v>
      </c>
      <c r="F351" s="5">
        <v>2</v>
      </c>
      <c r="U351" s="5">
        <v>11</v>
      </c>
      <c r="V351" s="5">
        <v>2</v>
      </c>
      <c r="AK351" s="5">
        <v>11</v>
      </c>
      <c r="AL351" s="5">
        <v>2</v>
      </c>
    </row>
    <row r="352" spans="3:39" x14ac:dyDescent="0.2">
      <c r="C352" s="5">
        <v>7</v>
      </c>
      <c r="D352" s="5">
        <v>55</v>
      </c>
      <c r="G352" s="5">
        <v>4</v>
      </c>
      <c r="T352" s="5">
        <v>50</v>
      </c>
      <c r="W352" s="5">
        <v>4</v>
      </c>
      <c r="AJ352" s="5">
        <v>42</v>
      </c>
      <c r="AM352" s="5">
        <v>3</v>
      </c>
    </row>
    <row r="353" spans="3:39" x14ac:dyDescent="0.2">
      <c r="C353" s="5">
        <v>7</v>
      </c>
      <c r="D353" s="5">
        <v>16</v>
      </c>
      <c r="F353" s="5">
        <v>4</v>
      </c>
      <c r="T353" s="5">
        <v>14</v>
      </c>
      <c r="V353" s="5">
        <v>3</v>
      </c>
      <c r="AJ353" s="5">
        <v>14</v>
      </c>
      <c r="AL353" s="5">
        <v>3</v>
      </c>
    </row>
    <row r="354" spans="3:39" x14ac:dyDescent="0.2">
      <c r="C354" s="5">
        <v>8</v>
      </c>
      <c r="E354" s="5">
        <v>14</v>
      </c>
      <c r="G354" s="5">
        <v>4</v>
      </c>
      <c r="U354" s="5">
        <v>16</v>
      </c>
      <c r="W354" s="5">
        <v>4</v>
      </c>
      <c r="AK354" s="5">
        <v>17</v>
      </c>
      <c r="AM354" s="5">
        <v>3</v>
      </c>
    </row>
    <row r="355" spans="3:39" x14ac:dyDescent="0.2">
      <c r="C355" s="5">
        <v>8</v>
      </c>
      <c r="D355" s="5">
        <v>38</v>
      </c>
      <c r="E355" s="5">
        <v>5</v>
      </c>
      <c r="T355" s="5">
        <v>32</v>
      </c>
      <c r="U355" s="5">
        <v>5</v>
      </c>
      <c r="AJ355" s="5">
        <v>29</v>
      </c>
      <c r="AK355" s="5">
        <v>5</v>
      </c>
    </row>
    <row r="356" spans="3:39" x14ac:dyDescent="0.2">
      <c r="C356" s="5">
        <v>8</v>
      </c>
      <c r="F356" s="5">
        <v>7</v>
      </c>
      <c r="G356" s="5">
        <v>5</v>
      </c>
      <c r="V356" s="5">
        <v>6</v>
      </c>
      <c r="W356" s="5">
        <v>4</v>
      </c>
      <c r="AL356" s="5">
        <v>5</v>
      </c>
      <c r="AM356" s="5">
        <v>3</v>
      </c>
    </row>
    <row r="357" spans="3:39" x14ac:dyDescent="0.2">
      <c r="C357" s="5">
        <v>8</v>
      </c>
      <c r="E357" s="5">
        <v>11</v>
      </c>
      <c r="F357" s="5">
        <v>2</v>
      </c>
      <c r="U357" s="5">
        <v>10</v>
      </c>
      <c r="V357" s="5">
        <v>2</v>
      </c>
      <c r="AK357" s="5">
        <v>12</v>
      </c>
      <c r="AL357" s="5">
        <v>2</v>
      </c>
    </row>
    <row r="358" spans="3:39" x14ac:dyDescent="0.2">
      <c r="C358" s="5">
        <v>8</v>
      </c>
      <c r="D358" s="5">
        <v>57</v>
      </c>
      <c r="G358" s="5">
        <v>5</v>
      </c>
      <c r="T358" s="5">
        <v>48</v>
      </c>
      <c r="W358" s="5">
        <v>4</v>
      </c>
      <c r="AJ358" s="5">
        <v>47</v>
      </c>
      <c r="AM358" s="5">
        <v>3</v>
      </c>
    </row>
    <row r="359" spans="3:39" x14ac:dyDescent="0.2">
      <c r="C359" s="5">
        <v>8</v>
      </c>
      <c r="D359" s="5">
        <v>19</v>
      </c>
      <c r="F359" s="5">
        <v>5</v>
      </c>
      <c r="T359" s="5">
        <v>16</v>
      </c>
      <c r="V359" s="5">
        <v>4</v>
      </c>
      <c r="AJ359" s="5">
        <v>16</v>
      </c>
      <c r="AL359" s="5">
        <v>4</v>
      </c>
    </row>
    <row r="360" spans="3:39" x14ac:dyDescent="0.2">
      <c r="C360" s="5">
        <v>8</v>
      </c>
      <c r="E360" s="5">
        <v>15</v>
      </c>
      <c r="G360" s="5">
        <v>5</v>
      </c>
      <c r="U360" s="5">
        <v>15</v>
      </c>
      <c r="W360" s="5">
        <v>4</v>
      </c>
      <c r="AK360" s="5">
        <v>16</v>
      </c>
      <c r="AM360" s="5">
        <v>4</v>
      </c>
    </row>
    <row r="361" spans="3:39" x14ac:dyDescent="0.2">
      <c r="C361" s="5">
        <v>8</v>
      </c>
      <c r="D361" s="5">
        <v>39</v>
      </c>
      <c r="E361" s="5">
        <v>5</v>
      </c>
      <c r="T361" s="5">
        <v>33</v>
      </c>
      <c r="U361" s="5">
        <v>5</v>
      </c>
      <c r="AJ361" s="5">
        <v>28</v>
      </c>
      <c r="AK361" s="5">
        <v>5</v>
      </c>
    </row>
    <row r="362" spans="3:39" x14ac:dyDescent="0.2">
      <c r="C362" s="5">
        <v>8</v>
      </c>
      <c r="F362" s="5">
        <v>7</v>
      </c>
      <c r="G362" s="5">
        <v>5</v>
      </c>
      <c r="V362" s="5">
        <v>5</v>
      </c>
      <c r="W362" s="5">
        <v>4</v>
      </c>
      <c r="AL362" s="5">
        <v>5</v>
      </c>
      <c r="AM362" s="5">
        <v>3</v>
      </c>
    </row>
    <row r="363" spans="3:39" x14ac:dyDescent="0.2">
      <c r="C363" s="5">
        <v>8</v>
      </c>
      <c r="E363" s="5">
        <v>10</v>
      </c>
      <c r="F363" s="5">
        <v>3</v>
      </c>
      <c r="U363" s="5">
        <v>10</v>
      </c>
      <c r="V363" s="5">
        <v>2</v>
      </c>
      <c r="AK363" s="5">
        <v>11</v>
      </c>
      <c r="AL363" s="5">
        <v>2</v>
      </c>
    </row>
    <row r="364" spans="3:39" x14ac:dyDescent="0.2">
      <c r="C364" s="5">
        <v>9</v>
      </c>
      <c r="D364" s="5">
        <v>54</v>
      </c>
      <c r="G364" s="5">
        <v>5</v>
      </c>
      <c r="T364" s="5">
        <v>50</v>
      </c>
      <c r="W364" s="5">
        <v>4</v>
      </c>
      <c r="AJ364" s="5">
        <v>45</v>
      </c>
      <c r="AM364" s="5">
        <v>3</v>
      </c>
    </row>
    <row r="365" spans="3:39" x14ac:dyDescent="0.2">
      <c r="C365" s="5">
        <v>9</v>
      </c>
      <c r="D365" s="5">
        <v>22</v>
      </c>
      <c r="F365" s="5">
        <v>4</v>
      </c>
      <c r="T365" s="5">
        <v>18</v>
      </c>
      <c r="V365" s="5">
        <v>4</v>
      </c>
      <c r="AJ365" s="5">
        <v>16</v>
      </c>
      <c r="AL365" s="5">
        <v>3</v>
      </c>
    </row>
    <row r="366" spans="3:39" x14ac:dyDescent="0.2">
      <c r="C366" s="5">
        <v>9</v>
      </c>
      <c r="E366" s="5">
        <v>17</v>
      </c>
      <c r="G366" s="5">
        <v>4</v>
      </c>
      <c r="U366" s="5">
        <v>17</v>
      </c>
      <c r="W366" s="5">
        <v>4</v>
      </c>
      <c r="AK366" s="5">
        <v>19</v>
      </c>
      <c r="AM366" s="5">
        <v>4</v>
      </c>
    </row>
    <row r="367" spans="3:39" x14ac:dyDescent="0.2">
      <c r="C367" s="5">
        <v>9</v>
      </c>
      <c r="D367" s="5">
        <v>38</v>
      </c>
      <c r="E367" s="5">
        <v>5</v>
      </c>
      <c r="T367" s="5">
        <v>34</v>
      </c>
      <c r="U367" s="5">
        <v>6</v>
      </c>
      <c r="AJ367" s="5">
        <v>30</v>
      </c>
      <c r="AK367" s="5">
        <v>5</v>
      </c>
    </row>
    <row r="368" spans="3:39" x14ac:dyDescent="0.2">
      <c r="C368" s="5">
        <v>9</v>
      </c>
      <c r="F368" s="5">
        <v>7</v>
      </c>
      <c r="G368" s="5">
        <v>5</v>
      </c>
      <c r="V368" s="5">
        <v>6</v>
      </c>
      <c r="W368" s="5">
        <v>4</v>
      </c>
      <c r="AL368" s="5">
        <v>5</v>
      </c>
      <c r="AM368" s="5">
        <v>3</v>
      </c>
    </row>
    <row r="369" spans="3:39" x14ac:dyDescent="0.2">
      <c r="C369" s="5">
        <v>9</v>
      </c>
      <c r="E369" s="5">
        <v>11</v>
      </c>
      <c r="F369" s="5">
        <v>3</v>
      </c>
      <c r="U369" s="5">
        <v>10</v>
      </c>
      <c r="V369" s="5">
        <v>2</v>
      </c>
      <c r="AK369" s="5">
        <v>11</v>
      </c>
      <c r="AL369" s="5">
        <v>2</v>
      </c>
    </row>
    <row r="370" spans="3:39" x14ac:dyDescent="0.2">
      <c r="C370" s="5">
        <v>9</v>
      </c>
      <c r="D370" s="5">
        <v>62</v>
      </c>
      <c r="G370" s="5">
        <v>5</v>
      </c>
      <c r="T370" s="5">
        <v>53</v>
      </c>
      <c r="W370" s="5">
        <v>4</v>
      </c>
      <c r="AJ370" s="5">
        <v>46</v>
      </c>
      <c r="AM370" s="5">
        <v>3</v>
      </c>
    </row>
    <row r="371" spans="3:39" x14ac:dyDescent="0.2">
      <c r="C371" s="5">
        <v>9</v>
      </c>
      <c r="D371" s="5">
        <v>19</v>
      </c>
      <c r="F371" s="5">
        <v>5</v>
      </c>
      <c r="T371" s="5">
        <v>17</v>
      </c>
      <c r="V371" s="5">
        <v>4</v>
      </c>
      <c r="AJ371" s="5">
        <v>16</v>
      </c>
      <c r="AL371" s="5">
        <v>3</v>
      </c>
    </row>
    <row r="372" spans="3:39" x14ac:dyDescent="0.2">
      <c r="C372" s="5">
        <v>9</v>
      </c>
      <c r="E372" s="5">
        <v>17</v>
      </c>
      <c r="G372" s="5">
        <v>5</v>
      </c>
      <c r="U372" s="5">
        <v>17</v>
      </c>
      <c r="W372" s="5">
        <v>4</v>
      </c>
      <c r="AK372" s="5">
        <v>18</v>
      </c>
      <c r="AM372" s="5">
        <v>4</v>
      </c>
    </row>
    <row r="373" spans="3:39" x14ac:dyDescent="0.2">
      <c r="C373" s="5">
        <v>9</v>
      </c>
      <c r="D373" s="5">
        <v>40</v>
      </c>
      <c r="E373" s="5">
        <v>6</v>
      </c>
      <c r="T373" s="5">
        <v>36</v>
      </c>
      <c r="U373" s="5">
        <v>6</v>
      </c>
      <c r="AJ373" s="5">
        <v>32</v>
      </c>
      <c r="AK373" s="5">
        <v>7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Q305"/>
  <sheetViews>
    <sheetView topLeftCell="A58" workbookViewId="0">
      <selection activeCell="A83" sqref="A83:XFD83"/>
    </sheetView>
  </sheetViews>
  <sheetFormatPr defaultRowHeight="14.25" x14ac:dyDescent="0.2"/>
  <cols>
    <col min="1" max="1" width="13.875" style="5" customWidth="1"/>
    <col min="2" max="2" width="6.375" style="5" customWidth="1"/>
    <col min="3" max="3" width="10.125" style="5" customWidth="1"/>
    <col min="4" max="5" width="6.25" style="5" customWidth="1"/>
    <col min="6" max="6" width="6" style="5" customWidth="1"/>
    <col min="7" max="7" width="5.5" style="5" customWidth="1"/>
    <col min="8" max="8" width="6.5" style="5" customWidth="1"/>
    <col min="9" max="9" width="6.375" style="5" customWidth="1"/>
    <col min="10" max="11" width="9" style="5"/>
    <col min="12" max="12" width="11.5" style="5" customWidth="1"/>
    <col min="13" max="16384" width="9" style="5"/>
  </cols>
  <sheetData>
    <row r="1" spans="1:17" x14ac:dyDescent="0.2">
      <c r="A1" s="20" t="s">
        <v>1834</v>
      </c>
      <c r="K1" s="5">
        <v>100</v>
      </c>
    </row>
    <row r="2" spans="1:17" ht="15" thickBot="1" x14ac:dyDescent="0.25">
      <c r="G2" s="21"/>
      <c r="H2" s="21"/>
      <c r="I2" s="21"/>
    </row>
    <row r="3" spans="1:17" ht="15.75" thickTop="1" thickBot="1" x14ac:dyDescent="0.25">
      <c r="C3" s="10" t="s">
        <v>803</v>
      </c>
      <c r="D3" s="10" t="s">
        <v>6</v>
      </c>
      <c r="E3" s="10" t="s">
        <v>804</v>
      </c>
      <c r="F3" s="10" t="s">
        <v>805</v>
      </c>
      <c r="G3" s="10" t="s">
        <v>806</v>
      </c>
      <c r="H3" s="10" t="s">
        <v>0</v>
      </c>
      <c r="I3" s="10" t="s">
        <v>1</v>
      </c>
      <c r="J3" s="10" t="s">
        <v>2</v>
      </c>
      <c r="K3" s="10" t="s">
        <v>3</v>
      </c>
      <c r="L3" s="10" t="s">
        <v>4</v>
      </c>
      <c r="M3" s="10" t="s">
        <v>5</v>
      </c>
      <c r="N3" s="10" t="s">
        <v>807</v>
      </c>
      <c r="O3" s="10" t="s">
        <v>808</v>
      </c>
      <c r="P3" s="22" t="s">
        <v>809</v>
      </c>
      <c r="Q3" s="22" t="s">
        <v>810</v>
      </c>
    </row>
    <row r="4" spans="1:17" ht="15.75" thickTop="1" thickBot="1" x14ac:dyDescent="0.25">
      <c r="C4" s="10">
        <v>1</v>
      </c>
      <c r="D4" s="5">
        <v>0</v>
      </c>
      <c r="E4" s="5">
        <v>0</v>
      </c>
      <c r="F4" s="5">
        <v>0</v>
      </c>
      <c r="G4" s="5">
        <v>0</v>
      </c>
      <c r="H4" s="5">
        <v>0.02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</row>
    <row r="5" spans="1:17" ht="15.75" thickTop="1" thickBot="1" x14ac:dyDescent="0.25">
      <c r="C5" s="10">
        <v>2</v>
      </c>
      <c r="D5" s="5">
        <v>0</v>
      </c>
      <c r="E5" s="5">
        <v>0</v>
      </c>
      <c r="F5" s="5">
        <v>0</v>
      </c>
      <c r="G5" s="5">
        <v>0</v>
      </c>
      <c r="H5" s="5">
        <v>0.02</v>
      </c>
      <c r="I5" s="5">
        <v>0.02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</row>
    <row r="6" spans="1:17" ht="15.75" thickTop="1" thickBot="1" x14ac:dyDescent="0.25">
      <c r="C6" s="10">
        <v>3</v>
      </c>
      <c r="D6" s="5">
        <v>0</v>
      </c>
      <c r="E6" s="5">
        <v>0</v>
      </c>
      <c r="F6" s="5">
        <v>0</v>
      </c>
      <c r="G6" s="5">
        <v>0</v>
      </c>
      <c r="H6" s="5">
        <v>0.02</v>
      </c>
      <c r="I6" s="5">
        <v>0.02</v>
      </c>
      <c r="J6" s="5">
        <v>0.02</v>
      </c>
      <c r="K6" s="5">
        <v>0</v>
      </c>
      <c r="L6" s="5">
        <v>0</v>
      </c>
      <c r="M6" s="5">
        <v>0</v>
      </c>
      <c r="N6" s="5">
        <v>0</v>
      </c>
      <c r="O6" s="5">
        <v>0</v>
      </c>
    </row>
    <row r="7" spans="1:17" ht="15.75" thickTop="1" thickBot="1" x14ac:dyDescent="0.25">
      <c r="C7" s="10">
        <v>4</v>
      </c>
      <c r="D7" s="5">
        <v>0</v>
      </c>
      <c r="E7" s="5">
        <v>0</v>
      </c>
      <c r="F7" s="5">
        <v>0</v>
      </c>
      <c r="G7" s="5">
        <v>0</v>
      </c>
      <c r="H7" s="5">
        <v>0.02</v>
      </c>
      <c r="I7" s="5">
        <v>0.02</v>
      </c>
      <c r="J7" s="5">
        <v>0.02</v>
      </c>
      <c r="K7" s="5">
        <v>0.02</v>
      </c>
      <c r="L7" s="5">
        <v>0</v>
      </c>
      <c r="M7" s="5">
        <v>0</v>
      </c>
      <c r="N7" s="5">
        <v>0</v>
      </c>
      <c r="O7" s="5">
        <v>0</v>
      </c>
    </row>
    <row r="8" spans="1:17" ht="15.75" thickTop="1" thickBot="1" x14ac:dyDescent="0.25">
      <c r="C8" s="10">
        <v>5</v>
      </c>
      <c r="D8" s="5">
        <v>0</v>
      </c>
      <c r="E8" s="5">
        <v>0</v>
      </c>
      <c r="F8" s="5">
        <v>0</v>
      </c>
      <c r="G8" s="5">
        <v>0</v>
      </c>
      <c r="H8" s="5">
        <v>0.02</v>
      </c>
      <c r="I8" s="5">
        <v>0.02</v>
      </c>
      <c r="J8" s="5">
        <v>0.02</v>
      </c>
      <c r="K8" s="5">
        <v>0.02</v>
      </c>
      <c r="L8" s="5">
        <v>0.02</v>
      </c>
      <c r="M8" s="5">
        <v>0</v>
      </c>
      <c r="N8" s="5">
        <v>0</v>
      </c>
      <c r="O8" s="5">
        <v>0</v>
      </c>
    </row>
    <row r="9" spans="1:17" ht="15.75" thickTop="1" thickBot="1" x14ac:dyDescent="0.25">
      <c r="C9" s="10">
        <v>6</v>
      </c>
      <c r="D9" s="5">
        <v>0</v>
      </c>
      <c r="E9" s="5">
        <v>0</v>
      </c>
      <c r="F9" s="5">
        <v>0</v>
      </c>
      <c r="G9" s="5">
        <v>0</v>
      </c>
      <c r="H9" s="5">
        <v>0.02</v>
      </c>
      <c r="I9" s="5">
        <v>0.02</v>
      </c>
      <c r="J9" s="5">
        <v>0.02</v>
      </c>
      <c r="K9" s="5">
        <v>0.02</v>
      </c>
      <c r="L9" s="5">
        <v>0.02</v>
      </c>
      <c r="M9" s="5">
        <v>0.02</v>
      </c>
      <c r="N9" s="5">
        <v>0</v>
      </c>
      <c r="O9" s="5">
        <v>0</v>
      </c>
    </row>
    <row r="10" spans="1:17" ht="15.75" thickTop="1" thickBot="1" x14ac:dyDescent="0.25">
      <c r="C10" s="10">
        <v>7</v>
      </c>
      <c r="D10" s="5">
        <v>0</v>
      </c>
      <c r="E10" s="5">
        <v>0</v>
      </c>
      <c r="F10" s="5">
        <v>0</v>
      </c>
      <c r="G10" s="5">
        <v>0</v>
      </c>
      <c r="H10" s="5">
        <v>0.02</v>
      </c>
      <c r="I10" s="5">
        <v>0.02</v>
      </c>
      <c r="J10" s="5">
        <v>0.02</v>
      </c>
      <c r="K10" s="5">
        <v>0.02</v>
      </c>
      <c r="L10" s="5">
        <v>0.02</v>
      </c>
      <c r="M10" s="5">
        <v>0.02</v>
      </c>
      <c r="N10" s="5">
        <v>0.02</v>
      </c>
      <c r="O10" s="5">
        <v>0</v>
      </c>
    </row>
    <row r="11" spans="1:17" ht="15.75" thickTop="1" thickBot="1" x14ac:dyDescent="0.25">
      <c r="C11" s="10">
        <v>8</v>
      </c>
      <c r="D11" s="5">
        <v>0</v>
      </c>
      <c r="E11" s="5">
        <v>0</v>
      </c>
      <c r="F11" s="5">
        <v>0</v>
      </c>
      <c r="G11" s="5">
        <v>0</v>
      </c>
      <c r="H11" s="5">
        <v>0.02</v>
      </c>
      <c r="I11" s="5">
        <v>0.02</v>
      </c>
      <c r="J11" s="5">
        <v>0.02</v>
      </c>
      <c r="K11" s="5">
        <v>0.02</v>
      </c>
      <c r="L11" s="5">
        <v>0.02</v>
      </c>
      <c r="M11" s="5">
        <v>0.02</v>
      </c>
      <c r="N11" s="5">
        <v>0.02</v>
      </c>
      <c r="O11" s="5">
        <v>0.01</v>
      </c>
    </row>
    <row r="12" spans="1:17" ht="15.75" thickTop="1" thickBot="1" x14ac:dyDescent="0.25">
      <c r="C12" s="10">
        <v>9</v>
      </c>
      <c r="D12" s="5">
        <v>0</v>
      </c>
      <c r="E12" s="5">
        <v>0</v>
      </c>
      <c r="F12" s="5">
        <v>0</v>
      </c>
      <c r="G12" s="5">
        <v>0</v>
      </c>
      <c r="H12" s="5">
        <v>0.04</v>
      </c>
      <c r="I12" s="5">
        <v>0.02</v>
      </c>
      <c r="J12" s="5">
        <v>0.02</v>
      </c>
      <c r="K12" s="5">
        <v>0.02</v>
      </c>
      <c r="L12" s="5">
        <v>0.02</v>
      </c>
      <c r="M12" s="5">
        <v>0.02</v>
      </c>
      <c r="N12" s="5">
        <v>0.02</v>
      </c>
      <c r="O12" s="5">
        <v>0.01</v>
      </c>
    </row>
    <row r="13" spans="1:17" ht="15.75" thickTop="1" thickBot="1" x14ac:dyDescent="0.25">
      <c r="C13" s="10">
        <v>10</v>
      </c>
      <c r="D13" s="5">
        <v>0</v>
      </c>
      <c r="E13" s="5">
        <v>0</v>
      </c>
      <c r="F13" s="5">
        <v>0</v>
      </c>
      <c r="G13" s="5">
        <v>0</v>
      </c>
      <c r="H13" s="5">
        <v>0.04</v>
      </c>
      <c r="I13" s="5">
        <v>0.04</v>
      </c>
      <c r="J13" s="5">
        <v>0.02</v>
      </c>
      <c r="K13" s="5">
        <v>0.02</v>
      </c>
      <c r="L13" s="5">
        <v>0.02</v>
      </c>
      <c r="M13" s="5">
        <v>0.02</v>
      </c>
      <c r="N13" s="5">
        <v>0.02</v>
      </c>
      <c r="O13" s="5">
        <v>0.01</v>
      </c>
    </row>
    <row r="14" spans="1:17" ht="15.75" thickTop="1" thickBot="1" x14ac:dyDescent="0.25">
      <c r="C14" s="10">
        <v>11</v>
      </c>
      <c r="D14" s="5">
        <v>0</v>
      </c>
      <c r="E14" s="5">
        <v>0</v>
      </c>
      <c r="F14" s="5">
        <v>0</v>
      </c>
      <c r="G14" s="5">
        <v>0</v>
      </c>
      <c r="H14" s="5">
        <v>0.04</v>
      </c>
      <c r="I14" s="5">
        <v>0.04</v>
      </c>
      <c r="J14" s="5">
        <v>0.04</v>
      </c>
      <c r="K14" s="5">
        <v>0.02</v>
      </c>
      <c r="L14" s="5">
        <v>0.02</v>
      </c>
      <c r="M14" s="5">
        <v>0.02</v>
      </c>
      <c r="N14" s="5">
        <v>0.02</v>
      </c>
      <c r="O14" s="5">
        <v>0.01</v>
      </c>
    </row>
    <row r="15" spans="1:17" ht="15.75" thickTop="1" thickBot="1" x14ac:dyDescent="0.25">
      <c r="C15" s="10">
        <v>12</v>
      </c>
      <c r="D15" s="5">
        <v>0</v>
      </c>
      <c r="E15" s="5">
        <v>0</v>
      </c>
      <c r="F15" s="5">
        <v>0</v>
      </c>
      <c r="G15" s="5">
        <v>0</v>
      </c>
      <c r="H15" s="5">
        <v>0.04</v>
      </c>
      <c r="I15" s="5">
        <v>0.04</v>
      </c>
      <c r="J15" s="5">
        <v>0.04</v>
      </c>
      <c r="K15" s="5">
        <v>0.04</v>
      </c>
      <c r="L15" s="5">
        <v>0.02</v>
      </c>
      <c r="M15" s="5">
        <v>0.02</v>
      </c>
      <c r="N15" s="5">
        <v>0.02</v>
      </c>
      <c r="O15" s="5">
        <v>0.01</v>
      </c>
    </row>
    <row r="16" spans="1:17" ht="15.75" thickTop="1" thickBot="1" x14ac:dyDescent="0.25">
      <c r="C16" s="10">
        <v>13</v>
      </c>
      <c r="D16" s="5">
        <v>0</v>
      </c>
      <c r="E16" s="5">
        <v>0</v>
      </c>
      <c r="F16" s="5">
        <v>0</v>
      </c>
      <c r="G16" s="5">
        <v>0</v>
      </c>
      <c r="H16" s="5">
        <v>0.04</v>
      </c>
      <c r="I16" s="5">
        <v>0.04</v>
      </c>
      <c r="J16" s="5">
        <v>0.04</v>
      </c>
      <c r="K16" s="5">
        <v>0.04</v>
      </c>
      <c r="L16" s="5">
        <v>0.04</v>
      </c>
      <c r="M16" s="5">
        <v>0.02</v>
      </c>
      <c r="N16" s="5">
        <v>0.02</v>
      </c>
      <c r="O16" s="5">
        <v>0.01</v>
      </c>
    </row>
    <row r="17" spans="3:15" ht="15.75" thickTop="1" thickBot="1" x14ac:dyDescent="0.25">
      <c r="C17" s="10">
        <v>14</v>
      </c>
      <c r="D17" s="5">
        <v>0</v>
      </c>
      <c r="E17" s="5">
        <v>0</v>
      </c>
      <c r="F17" s="5">
        <v>0</v>
      </c>
      <c r="G17" s="5">
        <v>0</v>
      </c>
      <c r="H17" s="5">
        <v>0.04</v>
      </c>
      <c r="I17" s="5">
        <v>0.04</v>
      </c>
      <c r="J17" s="5">
        <v>0.04</v>
      </c>
      <c r="K17" s="5">
        <v>0.04</v>
      </c>
      <c r="L17" s="5">
        <v>0.04</v>
      </c>
      <c r="M17" s="5">
        <v>0.04</v>
      </c>
      <c r="N17" s="5">
        <v>0.02</v>
      </c>
      <c r="O17" s="5">
        <v>0.01</v>
      </c>
    </row>
    <row r="18" spans="3:15" ht="15.75" thickTop="1" thickBot="1" x14ac:dyDescent="0.25">
      <c r="C18" s="10">
        <v>15</v>
      </c>
      <c r="D18" s="5">
        <v>0</v>
      </c>
      <c r="E18" s="5">
        <v>0</v>
      </c>
      <c r="F18" s="5">
        <v>0</v>
      </c>
      <c r="G18" s="5">
        <v>0</v>
      </c>
      <c r="H18" s="5">
        <v>0.04</v>
      </c>
      <c r="I18" s="5">
        <v>0.04</v>
      </c>
      <c r="J18" s="5">
        <v>0.04</v>
      </c>
      <c r="K18" s="5">
        <v>0.04</v>
      </c>
      <c r="L18" s="5">
        <v>0.04</v>
      </c>
      <c r="M18" s="5">
        <v>0.04</v>
      </c>
      <c r="N18" s="5">
        <v>0.04</v>
      </c>
      <c r="O18" s="5">
        <v>0.01</v>
      </c>
    </row>
    <row r="19" spans="3:15" ht="15.75" thickTop="1" thickBot="1" x14ac:dyDescent="0.25">
      <c r="C19" s="10">
        <v>16</v>
      </c>
      <c r="D19" s="5">
        <v>0</v>
      </c>
      <c r="E19" s="5">
        <v>0</v>
      </c>
      <c r="F19" s="5">
        <v>0</v>
      </c>
      <c r="G19" s="5">
        <v>0</v>
      </c>
      <c r="H19" s="5">
        <v>0.04</v>
      </c>
      <c r="I19" s="5">
        <v>0.04</v>
      </c>
      <c r="J19" s="5">
        <v>0.04</v>
      </c>
      <c r="K19" s="5">
        <v>0.04</v>
      </c>
      <c r="L19" s="5">
        <v>0.04</v>
      </c>
      <c r="M19" s="5">
        <v>0.04</v>
      </c>
      <c r="N19" s="5">
        <v>0.04</v>
      </c>
      <c r="O19" s="5">
        <v>0.02</v>
      </c>
    </row>
    <row r="20" spans="3:15" ht="15.75" thickTop="1" thickBot="1" x14ac:dyDescent="0.25">
      <c r="C20" s="10">
        <v>17</v>
      </c>
      <c r="D20" s="5">
        <v>0</v>
      </c>
      <c r="E20" s="5">
        <v>0</v>
      </c>
      <c r="F20" s="5">
        <v>0</v>
      </c>
      <c r="G20" s="5">
        <v>0</v>
      </c>
      <c r="H20" s="5">
        <v>0.06</v>
      </c>
      <c r="I20" s="5">
        <v>0.04</v>
      </c>
      <c r="J20" s="5">
        <v>0.04</v>
      </c>
      <c r="K20" s="5">
        <v>0.04</v>
      </c>
      <c r="L20" s="5">
        <v>0.04</v>
      </c>
      <c r="M20" s="5">
        <v>0.04</v>
      </c>
      <c r="N20" s="5">
        <v>0.04</v>
      </c>
      <c r="O20" s="5">
        <v>0.02</v>
      </c>
    </row>
    <row r="21" spans="3:15" ht="15.75" thickTop="1" thickBot="1" x14ac:dyDescent="0.25">
      <c r="C21" s="10">
        <v>18</v>
      </c>
      <c r="D21" s="5">
        <v>0</v>
      </c>
      <c r="E21" s="5">
        <v>0</v>
      </c>
      <c r="F21" s="5">
        <v>0</v>
      </c>
      <c r="G21" s="5">
        <v>0</v>
      </c>
      <c r="H21" s="5">
        <v>0.06</v>
      </c>
      <c r="I21" s="5">
        <v>0.06</v>
      </c>
      <c r="J21" s="5">
        <v>0.04</v>
      </c>
      <c r="K21" s="5">
        <v>0.04</v>
      </c>
      <c r="L21" s="5">
        <v>0.04</v>
      </c>
      <c r="M21" s="5">
        <v>0.04</v>
      </c>
      <c r="N21" s="5">
        <v>0.04</v>
      </c>
      <c r="O21" s="5">
        <v>0.02</v>
      </c>
    </row>
    <row r="22" spans="3:15" ht="15.75" thickTop="1" thickBot="1" x14ac:dyDescent="0.25">
      <c r="C22" s="10">
        <v>19</v>
      </c>
      <c r="D22" s="5">
        <v>0</v>
      </c>
      <c r="E22" s="5">
        <v>0</v>
      </c>
      <c r="F22" s="5">
        <v>0</v>
      </c>
      <c r="G22" s="5">
        <v>0</v>
      </c>
      <c r="H22" s="5">
        <v>0.06</v>
      </c>
      <c r="I22" s="5">
        <v>0.06</v>
      </c>
      <c r="J22" s="5">
        <v>0.06</v>
      </c>
      <c r="K22" s="5">
        <v>0.04</v>
      </c>
      <c r="L22" s="5">
        <v>0.04</v>
      </c>
      <c r="M22" s="5">
        <v>0.04</v>
      </c>
      <c r="N22" s="5">
        <v>0.04</v>
      </c>
      <c r="O22" s="5">
        <v>0.02</v>
      </c>
    </row>
    <row r="23" spans="3:15" ht="15.75" thickTop="1" thickBot="1" x14ac:dyDescent="0.25">
      <c r="C23" s="10">
        <v>20</v>
      </c>
      <c r="D23" s="5">
        <v>0</v>
      </c>
      <c r="E23" s="5">
        <v>0</v>
      </c>
      <c r="F23" s="5">
        <v>0</v>
      </c>
      <c r="G23" s="5">
        <v>0</v>
      </c>
      <c r="H23" s="5">
        <v>0.06</v>
      </c>
      <c r="I23" s="5">
        <v>0.06</v>
      </c>
      <c r="J23" s="5">
        <v>0.06</v>
      </c>
      <c r="K23" s="5">
        <v>0.06</v>
      </c>
      <c r="L23" s="5">
        <v>0.04</v>
      </c>
      <c r="M23" s="5">
        <v>0.04</v>
      </c>
      <c r="N23" s="5">
        <v>0.04</v>
      </c>
      <c r="O23" s="5">
        <v>0.02</v>
      </c>
    </row>
    <row r="24" spans="3:15" ht="15.75" thickTop="1" thickBot="1" x14ac:dyDescent="0.25">
      <c r="C24" s="10">
        <v>21</v>
      </c>
      <c r="D24" s="5">
        <v>0</v>
      </c>
      <c r="E24" s="5">
        <v>0</v>
      </c>
      <c r="F24" s="5">
        <v>0</v>
      </c>
      <c r="G24" s="5">
        <v>0</v>
      </c>
      <c r="H24" s="5">
        <v>0.06</v>
      </c>
      <c r="I24" s="5">
        <v>0.06</v>
      </c>
      <c r="J24" s="5">
        <v>0.06</v>
      </c>
      <c r="K24" s="5">
        <v>0.06</v>
      </c>
      <c r="L24" s="5">
        <v>0.06</v>
      </c>
      <c r="M24" s="5">
        <v>0.04</v>
      </c>
      <c r="N24" s="5">
        <v>0.04</v>
      </c>
      <c r="O24" s="5">
        <v>0.02</v>
      </c>
    </row>
    <row r="25" spans="3:15" ht="15.75" thickTop="1" thickBot="1" x14ac:dyDescent="0.25">
      <c r="C25" s="10">
        <v>22</v>
      </c>
      <c r="D25" s="5">
        <v>0</v>
      </c>
      <c r="E25" s="5">
        <v>0</v>
      </c>
      <c r="F25" s="5">
        <v>0</v>
      </c>
      <c r="G25" s="5">
        <v>0</v>
      </c>
      <c r="H25" s="5">
        <v>0.06</v>
      </c>
      <c r="I25" s="5">
        <v>0.06</v>
      </c>
      <c r="J25" s="5">
        <v>0.06</v>
      </c>
      <c r="K25" s="5">
        <v>0.06</v>
      </c>
      <c r="L25" s="5">
        <v>0.06</v>
      </c>
      <c r="M25" s="5">
        <v>0.06</v>
      </c>
      <c r="N25" s="5">
        <v>0.04</v>
      </c>
      <c r="O25" s="5">
        <v>0.02</v>
      </c>
    </row>
    <row r="26" spans="3:15" ht="15.75" thickTop="1" thickBot="1" x14ac:dyDescent="0.25">
      <c r="C26" s="10">
        <v>23</v>
      </c>
      <c r="D26" s="5">
        <v>0</v>
      </c>
      <c r="E26" s="5">
        <v>0</v>
      </c>
      <c r="F26" s="5">
        <v>0</v>
      </c>
      <c r="G26" s="5">
        <v>0</v>
      </c>
      <c r="H26" s="5">
        <v>0.06</v>
      </c>
      <c r="I26" s="5">
        <v>0.06</v>
      </c>
      <c r="J26" s="5">
        <v>0.06</v>
      </c>
      <c r="K26" s="5">
        <v>0.06</v>
      </c>
      <c r="L26" s="5">
        <v>0.06</v>
      </c>
      <c r="M26" s="5">
        <v>0.06</v>
      </c>
      <c r="N26" s="5">
        <v>0.06</v>
      </c>
      <c r="O26" s="5">
        <v>0.02</v>
      </c>
    </row>
    <row r="27" spans="3:15" ht="15.75" thickTop="1" thickBot="1" x14ac:dyDescent="0.25">
      <c r="C27" s="10">
        <v>24</v>
      </c>
      <c r="D27" s="5">
        <v>0</v>
      </c>
      <c r="E27" s="5">
        <v>0</v>
      </c>
      <c r="F27" s="5">
        <v>0</v>
      </c>
      <c r="G27" s="5">
        <v>0</v>
      </c>
      <c r="H27" s="5">
        <v>0.06</v>
      </c>
      <c r="I27" s="5">
        <v>0.06</v>
      </c>
      <c r="J27" s="5">
        <v>0.06</v>
      </c>
      <c r="K27" s="5">
        <v>0.06</v>
      </c>
      <c r="L27" s="5">
        <v>0.06</v>
      </c>
      <c r="M27" s="5">
        <v>0.06</v>
      </c>
      <c r="N27" s="5">
        <v>0.06</v>
      </c>
      <c r="O27" s="5">
        <v>0.03</v>
      </c>
    </row>
    <row r="28" spans="3:15" ht="15.75" thickTop="1" thickBot="1" x14ac:dyDescent="0.25">
      <c r="C28" s="10">
        <v>25</v>
      </c>
      <c r="D28" s="5">
        <v>0</v>
      </c>
      <c r="E28" s="5">
        <v>0</v>
      </c>
      <c r="F28" s="5">
        <v>0</v>
      </c>
      <c r="G28" s="5">
        <v>0</v>
      </c>
      <c r="H28" s="5">
        <v>0.08</v>
      </c>
      <c r="I28" s="5">
        <v>0.06</v>
      </c>
      <c r="J28" s="5">
        <v>0.06</v>
      </c>
      <c r="K28" s="5">
        <v>0.06</v>
      </c>
      <c r="L28" s="5">
        <v>0.06</v>
      </c>
      <c r="M28" s="5">
        <v>0.06</v>
      </c>
      <c r="N28" s="5">
        <v>0.06</v>
      </c>
      <c r="O28" s="5">
        <v>0.03</v>
      </c>
    </row>
    <row r="29" spans="3:15" ht="15.75" thickTop="1" thickBot="1" x14ac:dyDescent="0.25">
      <c r="C29" s="10">
        <v>26</v>
      </c>
      <c r="D29" s="5">
        <v>0</v>
      </c>
      <c r="E29" s="5">
        <v>0</v>
      </c>
      <c r="F29" s="5">
        <v>0</v>
      </c>
      <c r="G29" s="5">
        <v>0</v>
      </c>
      <c r="H29" s="5">
        <v>0.08</v>
      </c>
      <c r="I29" s="5">
        <v>0.08</v>
      </c>
      <c r="J29" s="5">
        <v>0.06</v>
      </c>
      <c r="K29" s="5">
        <v>0.06</v>
      </c>
      <c r="L29" s="5">
        <v>0.06</v>
      </c>
      <c r="M29" s="5">
        <v>0.06</v>
      </c>
      <c r="N29" s="5">
        <v>0.06</v>
      </c>
      <c r="O29" s="5">
        <v>0.03</v>
      </c>
    </row>
    <row r="30" spans="3:15" ht="15.75" thickTop="1" thickBot="1" x14ac:dyDescent="0.25">
      <c r="C30" s="10">
        <v>27</v>
      </c>
      <c r="D30" s="5">
        <v>0</v>
      </c>
      <c r="E30" s="5">
        <v>0</v>
      </c>
      <c r="F30" s="5">
        <v>0</v>
      </c>
      <c r="G30" s="5">
        <v>0</v>
      </c>
      <c r="H30" s="5">
        <v>0.08</v>
      </c>
      <c r="I30" s="5">
        <v>0.08</v>
      </c>
      <c r="J30" s="5">
        <v>0.08</v>
      </c>
      <c r="K30" s="5">
        <v>0.06</v>
      </c>
      <c r="L30" s="5">
        <v>0.06</v>
      </c>
      <c r="M30" s="5">
        <v>0.06</v>
      </c>
      <c r="N30" s="5">
        <v>0.06</v>
      </c>
      <c r="O30" s="5">
        <v>0.03</v>
      </c>
    </row>
    <row r="31" spans="3:15" ht="15.75" thickTop="1" thickBot="1" x14ac:dyDescent="0.25">
      <c r="C31" s="10">
        <v>28</v>
      </c>
      <c r="D31" s="5">
        <v>0</v>
      </c>
      <c r="E31" s="5">
        <v>0</v>
      </c>
      <c r="F31" s="5">
        <v>0</v>
      </c>
      <c r="G31" s="5">
        <v>0</v>
      </c>
      <c r="H31" s="5">
        <v>0.08</v>
      </c>
      <c r="I31" s="5">
        <v>0.08</v>
      </c>
      <c r="J31" s="5">
        <v>0.08</v>
      </c>
      <c r="K31" s="5">
        <v>0.08</v>
      </c>
      <c r="L31" s="5">
        <v>0.06</v>
      </c>
      <c r="M31" s="5">
        <v>0.06</v>
      </c>
      <c r="N31" s="5">
        <v>0.06</v>
      </c>
      <c r="O31" s="5">
        <v>0.03</v>
      </c>
    </row>
    <row r="32" spans="3:15" ht="15.75" thickTop="1" thickBot="1" x14ac:dyDescent="0.25">
      <c r="C32" s="10">
        <v>29</v>
      </c>
      <c r="D32" s="5">
        <v>0</v>
      </c>
      <c r="E32" s="5">
        <v>0</v>
      </c>
      <c r="F32" s="5">
        <v>0</v>
      </c>
      <c r="G32" s="5">
        <v>0</v>
      </c>
      <c r="H32" s="5">
        <v>0.08</v>
      </c>
      <c r="I32" s="5">
        <v>0.08</v>
      </c>
      <c r="J32" s="5">
        <v>0.08</v>
      </c>
      <c r="K32" s="5">
        <v>0.08</v>
      </c>
      <c r="L32" s="5">
        <v>0.08</v>
      </c>
      <c r="M32" s="5">
        <v>0.06</v>
      </c>
      <c r="N32" s="5">
        <v>0.06</v>
      </c>
      <c r="O32" s="5">
        <v>0.03</v>
      </c>
    </row>
    <row r="33" spans="3:15" ht="15.75" thickTop="1" thickBot="1" x14ac:dyDescent="0.25">
      <c r="C33" s="10">
        <v>30</v>
      </c>
      <c r="D33" s="5">
        <v>0</v>
      </c>
      <c r="E33" s="5">
        <v>0</v>
      </c>
      <c r="F33" s="5">
        <v>0</v>
      </c>
      <c r="G33" s="5">
        <v>0</v>
      </c>
      <c r="H33" s="5">
        <v>0.08</v>
      </c>
      <c r="I33" s="5">
        <v>0.08</v>
      </c>
      <c r="J33" s="5">
        <v>0.08</v>
      </c>
      <c r="K33" s="5">
        <v>0.08</v>
      </c>
      <c r="L33" s="5">
        <v>0.08</v>
      </c>
      <c r="M33" s="5">
        <v>0.08</v>
      </c>
      <c r="N33" s="5">
        <v>0.06</v>
      </c>
      <c r="O33" s="5">
        <v>0.03</v>
      </c>
    </row>
    <row r="34" spans="3:15" ht="15.75" thickTop="1" thickBot="1" x14ac:dyDescent="0.25">
      <c r="C34" s="10">
        <v>31</v>
      </c>
      <c r="D34" s="5">
        <v>0</v>
      </c>
      <c r="E34" s="5">
        <v>0</v>
      </c>
      <c r="F34" s="5">
        <v>0</v>
      </c>
      <c r="G34" s="5">
        <v>0</v>
      </c>
      <c r="H34" s="5">
        <v>0.08</v>
      </c>
      <c r="I34" s="5">
        <v>0.08</v>
      </c>
      <c r="J34" s="5">
        <v>0.08</v>
      </c>
      <c r="K34" s="5">
        <v>0.08</v>
      </c>
      <c r="L34" s="5">
        <v>0.08</v>
      </c>
      <c r="M34" s="5">
        <v>0.08</v>
      </c>
      <c r="N34" s="5">
        <v>0.08</v>
      </c>
      <c r="O34" s="5">
        <v>0.03</v>
      </c>
    </row>
    <row r="35" spans="3:15" ht="15.75" thickTop="1" thickBot="1" x14ac:dyDescent="0.25">
      <c r="C35" s="10">
        <v>32</v>
      </c>
      <c r="D35" s="5">
        <v>0</v>
      </c>
      <c r="E35" s="5">
        <v>0</v>
      </c>
      <c r="F35" s="5">
        <v>0</v>
      </c>
      <c r="G35" s="5">
        <v>0</v>
      </c>
      <c r="H35" s="5">
        <v>0.08</v>
      </c>
      <c r="I35" s="5">
        <v>0.08</v>
      </c>
      <c r="J35" s="5">
        <v>0.08</v>
      </c>
      <c r="K35" s="5">
        <v>0.08</v>
      </c>
      <c r="L35" s="5">
        <v>0.08</v>
      </c>
      <c r="M35" s="5">
        <v>0.08</v>
      </c>
      <c r="N35" s="5">
        <v>0.08</v>
      </c>
      <c r="O35" s="5">
        <v>0.04</v>
      </c>
    </row>
    <row r="36" spans="3:15" ht="15.75" thickTop="1" thickBot="1" x14ac:dyDescent="0.25">
      <c r="C36" s="10">
        <v>33</v>
      </c>
      <c r="D36" s="5">
        <v>0</v>
      </c>
      <c r="E36" s="5">
        <v>0</v>
      </c>
      <c r="F36" s="5">
        <v>0</v>
      </c>
      <c r="G36" s="5">
        <v>0</v>
      </c>
      <c r="H36" s="5">
        <v>0.1</v>
      </c>
      <c r="I36" s="5">
        <v>0.08</v>
      </c>
      <c r="J36" s="5">
        <v>0.08</v>
      </c>
      <c r="K36" s="5">
        <v>0.08</v>
      </c>
      <c r="L36" s="5">
        <v>0.08</v>
      </c>
      <c r="M36" s="5">
        <v>0.08</v>
      </c>
      <c r="N36" s="5">
        <v>0.08</v>
      </c>
      <c r="O36" s="5">
        <v>0.04</v>
      </c>
    </row>
    <row r="37" spans="3:15" ht="15.75" thickTop="1" thickBot="1" x14ac:dyDescent="0.25">
      <c r="C37" s="10">
        <v>34</v>
      </c>
      <c r="D37" s="5">
        <v>0</v>
      </c>
      <c r="E37" s="5">
        <v>0</v>
      </c>
      <c r="F37" s="5">
        <v>0</v>
      </c>
      <c r="G37" s="5">
        <v>0</v>
      </c>
      <c r="H37" s="5">
        <v>0.1</v>
      </c>
      <c r="I37" s="5">
        <v>0.1</v>
      </c>
      <c r="J37" s="5">
        <v>0.08</v>
      </c>
      <c r="K37" s="5">
        <v>0.08</v>
      </c>
      <c r="L37" s="5">
        <v>0.08</v>
      </c>
      <c r="M37" s="5">
        <v>0.08</v>
      </c>
      <c r="N37" s="5">
        <v>0.08</v>
      </c>
      <c r="O37" s="5">
        <v>0.04</v>
      </c>
    </row>
    <row r="38" spans="3:15" ht="15.75" thickTop="1" thickBot="1" x14ac:dyDescent="0.25">
      <c r="C38" s="10">
        <v>35</v>
      </c>
      <c r="D38" s="5">
        <v>0</v>
      </c>
      <c r="E38" s="5">
        <v>0</v>
      </c>
      <c r="F38" s="5">
        <v>0</v>
      </c>
      <c r="G38" s="5">
        <v>0</v>
      </c>
      <c r="H38" s="5">
        <v>0.1</v>
      </c>
      <c r="I38" s="5">
        <v>0.1</v>
      </c>
      <c r="J38" s="5">
        <v>0.1</v>
      </c>
      <c r="K38" s="5">
        <v>0.08</v>
      </c>
      <c r="L38" s="5">
        <v>0.08</v>
      </c>
      <c r="M38" s="5">
        <v>0.08</v>
      </c>
      <c r="N38" s="5">
        <v>0.08</v>
      </c>
      <c r="O38" s="5">
        <v>0.04</v>
      </c>
    </row>
    <row r="39" spans="3:15" ht="15.75" thickTop="1" thickBot="1" x14ac:dyDescent="0.25">
      <c r="C39" s="10">
        <v>36</v>
      </c>
      <c r="D39" s="5">
        <v>0</v>
      </c>
      <c r="E39" s="5">
        <v>0</v>
      </c>
      <c r="F39" s="5">
        <v>0</v>
      </c>
      <c r="G39" s="5">
        <v>0</v>
      </c>
      <c r="H39" s="5">
        <v>0.1</v>
      </c>
      <c r="I39" s="5">
        <v>0.1</v>
      </c>
      <c r="J39" s="5">
        <v>0.1</v>
      </c>
      <c r="K39" s="5">
        <v>0.1</v>
      </c>
      <c r="L39" s="5">
        <v>0.08</v>
      </c>
      <c r="M39" s="5">
        <v>0.08</v>
      </c>
      <c r="N39" s="5">
        <v>0.08</v>
      </c>
      <c r="O39" s="5">
        <v>0.04</v>
      </c>
    </row>
    <row r="40" spans="3:15" ht="15.75" thickTop="1" thickBot="1" x14ac:dyDescent="0.25">
      <c r="C40" s="10">
        <v>37</v>
      </c>
      <c r="D40" s="5">
        <v>0</v>
      </c>
      <c r="E40" s="5">
        <v>0</v>
      </c>
      <c r="F40" s="5">
        <v>0</v>
      </c>
      <c r="G40" s="5">
        <v>0</v>
      </c>
      <c r="H40" s="5">
        <v>0.1</v>
      </c>
      <c r="I40" s="5">
        <v>0.1</v>
      </c>
      <c r="J40" s="5">
        <v>0.1</v>
      </c>
      <c r="K40" s="5">
        <v>0.1</v>
      </c>
      <c r="L40" s="5">
        <v>0.1</v>
      </c>
      <c r="M40" s="5">
        <v>0.08</v>
      </c>
      <c r="N40" s="5">
        <v>0.08</v>
      </c>
      <c r="O40" s="5">
        <v>0.04</v>
      </c>
    </row>
    <row r="41" spans="3:15" ht="15.75" thickTop="1" thickBot="1" x14ac:dyDescent="0.25">
      <c r="C41" s="10">
        <v>38</v>
      </c>
      <c r="D41" s="5">
        <v>0</v>
      </c>
      <c r="E41" s="5">
        <v>0</v>
      </c>
      <c r="F41" s="5">
        <v>0</v>
      </c>
      <c r="G41" s="5">
        <v>0</v>
      </c>
      <c r="H41" s="5">
        <v>0.1</v>
      </c>
      <c r="I41" s="5">
        <v>0.1</v>
      </c>
      <c r="J41" s="5">
        <v>0.1</v>
      </c>
      <c r="K41" s="5">
        <v>0.1</v>
      </c>
      <c r="L41" s="5">
        <v>0.1</v>
      </c>
      <c r="M41" s="5">
        <v>0.1</v>
      </c>
      <c r="N41" s="5">
        <v>0.08</v>
      </c>
      <c r="O41" s="5">
        <v>0.04</v>
      </c>
    </row>
    <row r="42" spans="3:15" ht="15.75" thickTop="1" thickBot="1" x14ac:dyDescent="0.25">
      <c r="C42" s="10">
        <v>39</v>
      </c>
      <c r="D42" s="5">
        <v>0</v>
      </c>
      <c r="E42" s="5">
        <v>0</v>
      </c>
      <c r="F42" s="5">
        <v>0</v>
      </c>
      <c r="G42" s="5">
        <v>0</v>
      </c>
      <c r="H42" s="5">
        <v>0.1</v>
      </c>
      <c r="I42" s="5">
        <v>0.1</v>
      </c>
      <c r="J42" s="5">
        <v>0.1</v>
      </c>
      <c r="K42" s="5">
        <v>0.1</v>
      </c>
      <c r="L42" s="5">
        <v>0.1</v>
      </c>
      <c r="M42" s="5">
        <v>0.1</v>
      </c>
      <c r="N42" s="5">
        <v>0.1</v>
      </c>
      <c r="O42" s="5">
        <v>0.04</v>
      </c>
    </row>
    <row r="43" spans="3:15" ht="15.75" thickTop="1" thickBot="1" x14ac:dyDescent="0.25">
      <c r="C43" s="10">
        <v>40</v>
      </c>
      <c r="D43" s="5">
        <v>0</v>
      </c>
      <c r="E43" s="5">
        <v>0</v>
      </c>
      <c r="F43" s="5">
        <v>0</v>
      </c>
      <c r="G43" s="5">
        <v>0</v>
      </c>
      <c r="H43" s="5">
        <v>0.1</v>
      </c>
      <c r="I43" s="5">
        <v>0.1</v>
      </c>
      <c r="J43" s="5">
        <v>0.1</v>
      </c>
      <c r="K43" s="5">
        <v>0.1</v>
      </c>
      <c r="L43" s="5">
        <v>0.1</v>
      </c>
      <c r="M43" s="5">
        <v>0.1</v>
      </c>
      <c r="N43" s="5">
        <v>0.1</v>
      </c>
      <c r="O43" s="5">
        <v>0.05</v>
      </c>
    </row>
    <row r="44" spans="3:15" ht="15.75" thickTop="1" thickBot="1" x14ac:dyDescent="0.25">
      <c r="C44" s="10">
        <v>41</v>
      </c>
      <c r="D44" s="5">
        <v>0</v>
      </c>
      <c r="E44" s="5">
        <v>0</v>
      </c>
      <c r="F44" s="5">
        <v>0</v>
      </c>
      <c r="G44" s="5">
        <v>0</v>
      </c>
      <c r="H44" s="5">
        <v>0.12</v>
      </c>
      <c r="I44" s="5">
        <v>0.1</v>
      </c>
      <c r="J44" s="5">
        <v>0.1</v>
      </c>
      <c r="K44" s="5">
        <v>0.1</v>
      </c>
      <c r="L44" s="5">
        <v>0.1</v>
      </c>
      <c r="M44" s="5">
        <v>0.1</v>
      </c>
      <c r="N44" s="5">
        <v>0.1</v>
      </c>
      <c r="O44" s="5">
        <v>0.05</v>
      </c>
    </row>
    <row r="45" spans="3:15" ht="15.75" thickTop="1" thickBot="1" x14ac:dyDescent="0.25">
      <c r="C45" s="10">
        <v>42</v>
      </c>
      <c r="D45" s="5">
        <v>0</v>
      </c>
      <c r="E45" s="5">
        <v>0</v>
      </c>
      <c r="F45" s="5">
        <v>0</v>
      </c>
      <c r="G45" s="5">
        <v>0</v>
      </c>
      <c r="H45" s="5">
        <v>0.12</v>
      </c>
      <c r="I45" s="5">
        <v>0.12</v>
      </c>
      <c r="J45" s="5">
        <v>0.1</v>
      </c>
      <c r="K45" s="5">
        <v>0.1</v>
      </c>
      <c r="L45" s="5">
        <v>0.1</v>
      </c>
      <c r="M45" s="5">
        <v>0.1</v>
      </c>
      <c r="N45" s="5">
        <v>0.1</v>
      </c>
      <c r="O45" s="5">
        <v>0.05</v>
      </c>
    </row>
    <row r="46" spans="3:15" ht="15.75" thickTop="1" thickBot="1" x14ac:dyDescent="0.25">
      <c r="C46" s="10">
        <v>43</v>
      </c>
      <c r="D46" s="5">
        <v>0</v>
      </c>
      <c r="E46" s="5">
        <v>0</v>
      </c>
      <c r="F46" s="5">
        <v>0</v>
      </c>
      <c r="G46" s="5">
        <v>0</v>
      </c>
      <c r="H46" s="5">
        <v>0.12</v>
      </c>
      <c r="I46" s="5">
        <v>0.12</v>
      </c>
      <c r="J46" s="5">
        <v>0.12</v>
      </c>
      <c r="K46" s="5">
        <v>0.1</v>
      </c>
      <c r="L46" s="5">
        <v>0.1</v>
      </c>
      <c r="M46" s="5">
        <v>0.1</v>
      </c>
      <c r="N46" s="5">
        <v>0.1</v>
      </c>
      <c r="O46" s="5">
        <v>0.05</v>
      </c>
    </row>
    <row r="47" spans="3:15" ht="15.75" thickTop="1" thickBot="1" x14ac:dyDescent="0.25">
      <c r="C47" s="10">
        <v>44</v>
      </c>
      <c r="D47" s="5">
        <v>0</v>
      </c>
      <c r="E47" s="5">
        <v>0</v>
      </c>
      <c r="F47" s="5">
        <v>0</v>
      </c>
      <c r="G47" s="5">
        <v>0</v>
      </c>
      <c r="H47" s="5">
        <v>0.12</v>
      </c>
      <c r="I47" s="5">
        <v>0.12</v>
      </c>
      <c r="J47" s="5">
        <v>0.12</v>
      </c>
      <c r="K47" s="5">
        <v>0.12</v>
      </c>
      <c r="L47" s="5">
        <v>0.1</v>
      </c>
      <c r="M47" s="5">
        <v>0.1</v>
      </c>
      <c r="N47" s="5">
        <v>0.1</v>
      </c>
      <c r="O47" s="5">
        <v>0.05</v>
      </c>
    </row>
    <row r="48" spans="3:15" ht="15.75" thickTop="1" thickBot="1" x14ac:dyDescent="0.25">
      <c r="C48" s="10">
        <v>45</v>
      </c>
      <c r="D48" s="5">
        <v>0</v>
      </c>
      <c r="E48" s="5">
        <v>0</v>
      </c>
      <c r="F48" s="5">
        <v>0</v>
      </c>
      <c r="G48" s="5">
        <v>0</v>
      </c>
      <c r="H48" s="5">
        <v>0.12</v>
      </c>
      <c r="I48" s="5">
        <v>0.12</v>
      </c>
      <c r="J48" s="5">
        <v>0.12</v>
      </c>
      <c r="K48" s="5">
        <v>0.12</v>
      </c>
      <c r="L48" s="5">
        <v>0.12</v>
      </c>
      <c r="M48" s="5">
        <v>0.1</v>
      </c>
      <c r="N48" s="5">
        <v>0.1</v>
      </c>
      <c r="O48" s="5">
        <v>0.05</v>
      </c>
    </row>
    <row r="49" spans="3:15" ht="15.75" thickTop="1" thickBot="1" x14ac:dyDescent="0.25">
      <c r="C49" s="10">
        <v>46</v>
      </c>
      <c r="D49" s="5">
        <v>0</v>
      </c>
      <c r="E49" s="5">
        <v>0</v>
      </c>
      <c r="F49" s="5">
        <v>0</v>
      </c>
      <c r="G49" s="5">
        <v>0</v>
      </c>
      <c r="H49" s="5">
        <v>0.12</v>
      </c>
      <c r="I49" s="5">
        <v>0.12</v>
      </c>
      <c r="J49" s="5">
        <v>0.12</v>
      </c>
      <c r="K49" s="5">
        <v>0.12</v>
      </c>
      <c r="L49" s="5">
        <v>0.12</v>
      </c>
      <c r="M49" s="5">
        <v>0.12</v>
      </c>
      <c r="N49" s="5">
        <v>0.1</v>
      </c>
      <c r="O49" s="5">
        <v>0.05</v>
      </c>
    </row>
    <row r="50" spans="3:15" ht="15.75" thickTop="1" thickBot="1" x14ac:dyDescent="0.25">
      <c r="C50" s="10">
        <v>47</v>
      </c>
      <c r="D50" s="5">
        <v>0</v>
      </c>
      <c r="E50" s="5">
        <v>0</v>
      </c>
      <c r="F50" s="5">
        <v>0</v>
      </c>
      <c r="G50" s="5">
        <v>0</v>
      </c>
      <c r="H50" s="5">
        <v>0.12</v>
      </c>
      <c r="I50" s="5">
        <v>0.12</v>
      </c>
      <c r="J50" s="5">
        <v>0.12</v>
      </c>
      <c r="K50" s="5">
        <v>0.12</v>
      </c>
      <c r="L50" s="5">
        <v>0.12</v>
      </c>
      <c r="M50" s="5">
        <v>0.12</v>
      </c>
      <c r="N50" s="5">
        <v>0.12</v>
      </c>
      <c r="O50" s="5">
        <v>0.05</v>
      </c>
    </row>
    <row r="51" spans="3:15" ht="15.75" thickTop="1" thickBot="1" x14ac:dyDescent="0.25">
      <c r="C51" s="10">
        <v>48</v>
      </c>
      <c r="D51" s="5">
        <v>0</v>
      </c>
      <c r="E51" s="5">
        <v>0</v>
      </c>
      <c r="F51" s="5">
        <v>0</v>
      </c>
      <c r="G51" s="5">
        <v>0</v>
      </c>
      <c r="H51" s="5">
        <v>0.12</v>
      </c>
      <c r="I51" s="5">
        <v>0.12</v>
      </c>
      <c r="J51" s="5">
        <v>0.12</v>
      </c>
      <c r="K51" s="5">
        <v>0.12</v>
      </c>
      <c r="L51" s="5">
        <v>0.12</v>
      </c>
      <c r="M51" s="5">
        <v>0.12</v>
      </c>
      <c r="N51" s="5">
        <v>0.12</v>
      </c>
      <c r="O51" s="5">
        <v>0.06</v>
      </c>
    </row>
    <row r="52" spans="3:15" ht="15.75" thickTop="1" thickBot="1" x14ac:dyDescent="0.25">
      <c r="C52" s="10">
        <v>49</v>
      </c>
      <c r="D52" s="5">
        <v>0</v>
      </c>
      <c r="E52" s="5">
        <v>0</v>
      </c>
      <c r="F52" s="5">
        <v>0</v>
      </c>
      <c r="G52" s="5">
        <v>0</v>
      </c>
      <c r="H52" s="5">
        <v>0.14000000000000001</v>
      </c>
      <c r="I52" s="5">
        <v>0.12</v>
      </c>
      <c r="J52" s="5">
        <v>0.12</v>
      </c>
      <c r="K52" s="5">
        <v>0.12</v>
      </c>
      <c r="L52" s="5">
        <v>0.12</v>
      </c>
      <c r="M52" s="5">
        <v>0.12</v>
      </c>
      <c r="N52" s="5">
        <v>0.12</v>
      </c>
      <c r="O52" s="5">
        <v>0.06</v>
      </c>
    </row>
    <row r="53" spans="3:15" ht="15.75" thickTop="1" thickBot="1" x14ac:dyDescent="0.25">
      <c r="C53" s="10">
        <v>50</v>
      </c>
      <c r="D53" s="5">
        <v>0</v>
      </c>
      <c r="E53" s="5">
        <v>0</v>
      </c>
      <c r="F53" s="5">
        <v>0</v>
      </c>
      <c r="G53" s="5">
        <v>0</v>
      </c>
      <c r="H53" s="5">
        <v>0.14000000000000001</v>
      </c>
      <c r="I53" s="5">
        <v>0.14000000000000001</v>
      </c>
      <c r="J53" s="5">
        <v>0.12</v>
      </c>
      <c r="K53" s="5">
        <v>0.12</v>
      </c>
      <c r="L53" s="5">
        <v>0.12</v>
      </c>
      <c r="M53" s="5">
        <v>0.12</v>
      </c>
      <c r="N53" s="5">
        <v>0.12</v>
      </c>
      <c r="O53" s="5">
        <v>0.06</v>
      </c>
    </row>
    <row r="54" spans="3:15" ht="15.75" thickTop="1" thickBot="1" x14ac:dyDescent="0.25">
      <c r="C54" s="10">
        <v>51</v>
      </c>
      <c r="D54" s="5">
        <v>0</v>
      </c>
      <c r="E54" s="5">
        <v>0</v>
      </c>
      <c r="F54" s="5">
        <v>0</v>
      </c>
      <c r="G54" s="5">
        <v>0</v>
      </c>
      <c r="H54" s="5">
        <v>0.14000000000000001</v>
      </c>
      <c r="I54" s="5">
        <v>0.14000000000000001</v>
      </c>
      <c r="J54" s="5">
        <v>0.14000000000000001</v>
      </c>
      <c r="K54" s="5">
        <v>0.12</v>
      </c>
      <c r="L54" s="5">
        <v>0.12</v>
      </c>
      <c r="M54" s="5">
        <v>0.12</v>
      </c>
      <c r="N54" s="5">
        <v>0.12</v>
      </c>
      <c r="O54" s="5">
        <v>0.06</v>
      </c>
    </row>
    <row r="55" spans="3:15" ht="15.75" thickTop="1" thickBot="1" x14ac:dyDescent="0.25">
      <c r="C55" s="10">
        <v>52</v>
      </c>
      <c r="D55" s="5">
        <v>0</v>
      </c>
      <c r="E55" s="5">
        <v>0</v>
      </c>
      <c r="F55" s="5">
        <v>0</v>
      </c>
      <c r="G55" s="5">
        <v>0</v>
      </c>
      <c r="H55" s="5">
        <v>0.14000000000000001</v>
      </c>
      <c r="I55" s="5">
        <v>0.14000000000000001</v>
      </c>
      <c r="J55" s="5">
        <v>0.14000000000000001</v>
      </c>
      <c r="K55" s="5">
        <v>0.14000000000000001</v>
      </c>
      <c r="L55" s="5">
        <v>0.12</v>
      </c>
      <c r="M55" s="5">
        <v>0.12</v>
      </c>
      <c r="N55" s="5">
        <v>0.12</v>
      </c>
      <c r="O55" s="5">
        <v>0.06</v>
      </c>
    </row>
    <row r="56" spans="3:15" ht="15.75" thickTop="1" thickBot="1" x14ac:dyDescent="0.25">
      <c r="C56" s="10">
        <v>53</v>
      </c>
      <c r="D56" s="5">
        <v>0</v>
      </c>
      <c r="E56" s="5">
        <v>0</v>
      </c>
      <c r="F56" s="5">
        <v>0</v>
      </c>
      <c r="G56" s="5">
        <v>0</v>
      </c>
      <c r="H56" s="5">
        <v>0.14000000000000001</v>
      </c>
      <c r="I56" s="5">
        <v>0.14000000000000001</v>
      </c>
      <c r="J56" s="5">
        <v>0.14000000000000001</v>
      </c>
      <c r="K56" s="5">
        <v>0.14000000000000001</v>
      </c>
      <c r="L56" s="5">
        <v>0.14000000000000001</v>
      </c>
      <c r="M56" s="5">
        <v>0.12</v>
      </c>
      <c r="N56" s="5">
        <v>0.12</v>
      </c>
      <c r="O56" s="5">
        <v>0.06</v>
      </c>
    </row>
    <row r="57" spans="3:15" ht="15.75" thickTop="1" thickBot="1" x14ac:dyDescent="0.25">
      <c r="C57" s="10">
        <v>54</v>
      </c>
      <c r="D57" s="5">
        <v>0</v>
      </c>
      <c r="E57" s="5">
        <v>0</v>
      </c>
      <c r="F57" s="5">
        <v>0</v>
      </c>
      <c r="G57" s="5">
        <v>0</v>
      </c>
      <c r="H57" s="5">
        <v>0.14000000000000001</v>
      </c>
      <c r="I57" s="5">
        <v>0.14000000000000001</v>
      </c>
      <c r="J57" s="5">
        <v>0.14000000000000001</v>
      </c>
      <c r="K57" s="5">
        <v>0.14000000000000001</v>
      </c>
      <c r="L57" s="5">
        <v>0.14000000000000001</v>
      </c>
      <c r="M57" s="5">
        <v>0.14000000000000001</v>
      </c>
      <c r="N57" s="5">
        <v>0.12</v>
      </c>
      <c r="O57" s="5">
        <v>0.06</v>
      </c>
    </row>
    <row r="58" spans="3:15" ht="15.75" thickTop="1" thickBot="1" x14ac:dyDescent="0.25">
      <c r="C58" s="10">
        <v>55</v>
      </c>
      <c r="D58" s="5">
        <v>0</v>
      </c>
      <c r="E58" s="5">
        <v>0</v>
      </c>
      <c r="F58" s="5">
        <v>0</v>
      </c>
      <c r="G58" s="5">
        <v>0</v>
      </c>
      <c r="H58" s="5">
        <v>0.14000000000000001</v>
      </c>
      <c r="I58" s="5">
        <v>0.14000000000000001</v>
      </c>
      <c r="J58" s="5">
        <v>0.14000000000000001</v>
      </c>
      <c r="K58" s="5">
        <v>0.14000000000000001</v>
      </c>
      <c r="L58" s="5">
        <v>0.14000000000000001</v>
      </c>
      <c r="M58" s="5">
        <v>0.14000000000000001</v>
      </c>
      <c r="N58" s="5">
        <v>0.14000000000000001</v>
      </c>
      <c r="O58" s="5">
        <v>0.06</v>
      </c>
    </row>
    <row r="59" spans="3:15" ht="15.75" thickTop="1" thickBot="1" x14ac:dyDescent="0.25">
      <c r="C59" s="10">
        <v>56</v>
      </c>
      <c r="D59" s="5">
        <v>0</v>
      </c>
      <c r="E59" s="5">
        <v>0</v>
      </c>
      <c r="F59" s="5">
        <v>0</v>
      </c>
      <c r="G59" s="5">
        <v>0</v>
      </c>
      <c r="H59" s="5">
        <v>0.14000000000000001</v>
      </c>
      <c r="I59" s="5">
        <v>0.14000000000000001</v>
      </c>
      <c r="J59" s="5">
        <v>0.14000000000000001</v>
      </c>
      <c r="K59" s="5">
        <v>0.14000000000000001</v>
      </c>
      <c r="L59" s="5">
        <v>0.14000000000000001</v>
      </c>
      <c r="M59" s="5">
        <v>0.14000000000000001</v>
      </c>
      <c r="N59" s="5">
        <v>0.14000000000000001</v>
      </c>
      <c r="O59" s="5">
        <v>7.0000000000000007E-2</v>
      </c>
    </row>
    <row r="60" spans="3:15" ht="15.75" thickTop="1" thickBot="1" x14ac:dyDescent="0.25">
      <c r="C60" s="10">
        <v>57</v>
      </c>
      <c r="D60" s="5">
        <v>0</v>
      </c>
      <c r="E60" s="5">
        <v>0</v>
      </c>
      <c r="F60" s="5">
        <v>0</v>
      </c>
      <c r="G60" s="5">
        <v>0</v>
      </c>
      <c r="H60" s="5">
        <v>0.16</v>
      </c>
      <c r="I60" s="5">
        <v>0.14000000000000001</v>
      </c>
      <c r="J60" s="5">
        <v>0.14000000000000001</v>
      </c>
      <c r="K60" s="5">
        <v>0.14000000000000001</v>
      </c>
      <c r="L60" s="5">
        <v>0.14000000000000001</v>
      </c>
      <c r="M60" s="5">
        <v>0.14000000000000001</v>
      </c>
      <c r="N60" s="5">
        <v>0.14000000000000001</v>
      </c>
      <c r="O60" s="5">
        <v>7.0000000000000007E-2</v>
      </c>
    </row>
    <row r="61" spans="3:15" ht="15.75" thickTop="1" thickBot="1" x14ac:dyDescent="0.25">
      <c r="C61" s="10">
        <v>58</v>
      </c>
      <c r="D61" s="5">
        <v>0</v>
      </c>
      <c r="E61" s="5">
        <v>0</v>
      </c>
      <c r="F61" s="5">
        <v>0</v>
      </c>
      <c r="G61" s="5">
        <v>0</v>
      </c>
      <c r="H61" s="5">
        <v>0.16</v>
      </c>
      <c r="I61" s="5">
        <v>0.16</v>
      </c>
      <c r="J61" s="5">
        <v>0.14000000000000001</v>
      </c>
      <c r="K61" s="5">
        <v>0.14000000000000001</v>
      </c>
      <c r="L61" s="5">
        <v>0.14000000000000001</v>
      </c>
      <c r="M61" s="5">
        <v>0.14000000000000001</v>
      </c>
      <c r="N61" s="5">
        <v>0.14000000000000001</v>
      </c>
      <c r="O61" s="5">
        <v>7.0000000000000007E-2</v>
      </c>
    </row>
    <row r="62" spans="3:15" ht="15.75" thickTop="1" thickBot="1" x14ac:dyDescent="0.25">
      <c r="C62" s="10">
        <v>59</v>
      </c>
      <c r="D62" s="5">
        <v>0</v>
      </c>
      <c r="E62" s="5">
        <v>0</v>
      </c>
      <c r="F62" s="5">
        <v>0</v>
      </c>
      <c r="G62" s="5">
        <v>0</v>
      </c>
      <c r="H62" s="5">
        <v>0.16</v>
      </c>
      <c r="I62" s="5">
        <v>0.16</v>
      </c>
      <c r="J62" s="5">
        <v>0.16</v>
      </c>
      <c r="K62" s="5">
        <v>0.14000000000000001</v>
      </c>
      <c r="L62" s="5">
        <v>0.14000000000000001</v>
      </c>
      <c r="M62" s="5">
        <v>0.14000000000000001</v>
      </c>
      <c r="N62" s="5">
        <v>0.14000000000000001</v>
      </c>
      <c r="O62" s="5">
        <v>7.0000000000000007E-2</v>
      </c>
    </row>
    <row r="63" spans="3:15" ht="15.75" thickTop="1" thickBot="1" x14ac:dyDescent="0.25">
      <c r="C63" s="10">
        <v>60</v>
      </c>
      <c r="D63" s="5">
        <v>0</v>
      </c>
      <c r="E63" s="5">
        <v>0</v>
      </c>
      <c r="F63" s="5">
        <v>0</v>
      </c>
      <c r="G63" s="5">
        <v>0</v>
      </c>
      <c r="H63" s="5">
        <v>0.16</v>
      </c>
      <c r="I63" s="5">
        <v>0.16</v>
      </c>
      <c r="J63" s="5">
        <v>0.16</v>
      </c>
      <c r="K63" s="5">
        <v>0.16</v>
      </c>
      <c r="L63" s="5">
        <v>0.14000000000000001</v>
      </c>
      <c r="M63" s="5">
        <v>0.14000000000000001</v>
      </c>
      <c r="N63" s="5">
        <v>0.14000000000000001</v>
      </c>
      <c r="O63" s="5">
        <v>7.0000000000000007E-2</v>
      </c>
    </row>
    <row r="64" spans="3:15" ht="15.75" thickTop="1" thickBot="1" x14ac:dyDescent="0.25">
      <c r="C64" s="10">
        <v>61</v>
      </c>
      <c r="D64" s="5">
        <v>0</v>
      </c>
      <c r="E64" s="5">
        <v>0</v>
      </c>
      <c r="F64" s="5">
        <v>0</v>
      </c>
      <c r="G64" s="5">
        <v>0</v>
      </c>
      <c r="H64" s="5">
        <v>0.16</v>
      </c>
      <c r="I64" s="5">
        <v>0.16</v>
      </c>
      <c r="J64" s="5">
        <v>0.16</v>
      </c>
      <c r="K64" s="5">
        <v>0.16</v>
      </c>
      <c r="L64" s="5">
        <v>0.16</v>
      </c>
      <c r="M64" s="5">
        <v>0.14000000000000001</v>
      </c>
      <c r="N64" s="5">
        <v>0.14000000000000001</v>
      </c>
      <c r="O64" s="5">
        <v>7.0000000000000007E-2</v>
      </c>
    </row>
    <row r="65" spans="3:15" ht="15.75" thickTop="1" thickBot="1" x14ac:dyDescent="0.25">
      <c r="C65" s="10">
        <v>62</v>
      </c>
      <c r="D65" s="5">
        <v>0</v>
      </c>
      <c r="E65" s="5">
        <v>0</v>
      </c>
      <c r="F65" s="5">
        <v>0</v>
      </c>
      <c r="G65" s="5">
        <v>0</v>
      </c>
      <c r="H65" s="5">
        <v>0.16</v>
      </c>
      <c r="I65" s="5">
        <v>0.16</v>
      </c>
      <c r="J65" s="5">
        <v>0.16</v>
      </c>
      <c r="K65" s="5">
        <v>0.16</v>
      </c>
      <c r="L65" s="5">
        <v>0.16</v>
      </c>
      <c r="M65" s="5">
        <v>0.16</v>
      </c>
      <c r="N65" s="5">
        <v>0.14000000000000001</v>
      </c>
      <c r="O65" s="5">
        <v>7.0000000000000007E-2</v>
      </c>
    </row>
    <row r="66" spans="3:15" ht="15.75" thickTop="1" thickBot="1" x14ac:dyDescent="0.25">
      <c r="C66" s="10">
        <v>63</v>
      </c>
      <c r="D66" s="5">
        <v>0</v>
      </c>
      <c r="E66" s="5">
        <v>0</v>
      </c>
      <c r="F66" s="5">
        <v>0</v>
      </c>
      <c r="G66" s="5">
        <v>0</v>
      </c>
      <c r="H66" s="5">
        <v>0.16</v>
      </c>
      <c r="I66" s="5">
        <v>0.16</v>
      </c>
      <c r="J66" s="5">
        <v>0.16</v>
      </c>
      <c r="K66" s="5">
        <v>0.16</v>
      </c>
      <c r="L66" s="5">
        <v>0.16</v>
      </c>
      <c r="M66" s="5">
        <v>0.16</v>
      </c>
      <c r="N66" s="5">
        <v>0.16</v>
      </c>
      <c r="O66" s="5">
        <v>7.0000000000000007E-2</v>
      </c>
    </row>
    <row r="67" spans="3:15" ht="15.75" thickTop="1" thickBot="1" x14ac:dyDescent="0.25">
      <c r="C67" s="10">
        <v>64</v>
      </c>
      <c r="D67" s="5">
        <v>0</v>
      </c>
      <c r="E67" s="5">
        <v>0</v>
      </c>
      <c r="F67" s="5">
        <v>0</v>
      </c>
      <c r="G67" s="5">
        <v>0</v>
      </c>
      <c r="H67" s="5">
        <v>0.16</v>
      </c>
      <c r="I67" s="5">
        <v>0.16</v>
      </c>
      <c r="J67" s="5">
        <v>0.16</v>
      </c>
      <c r="K67" s="5">
        <v>0.16</v>
      </c>
      <c r="L67" s="5">
        <v>0.16</v>
      </c>
      <c r="M67" s="5">
        <v>0.16</v>
      </c>
      <c r="N67" s="5">
        <v>0.16</v>
      </c>
      <c r="O67" s="5">
        <v>0.08</v>
      </c>
    </row>
    <row r="68" spans="3:15" ht="15.75" thickTop="1" thickBot="1" x14ac:dyDescent="0.25">
      <c r="C68" s="10">
        <v>65</v>
      </c>
      <c r="D68" s="5">
        <v>0</v>
      </c>
      <c r="E68" s="5">
        <v>0</v>
      </c>
      <c r="F68" s="5">
        <v>0</v>
      </c>
      <c r="G68" s="5">
        <v>0</v>
      </c>
      <c r="H68" s="5">
        <v>0.18</v>
      </c>
      <c r="I68" s="5">
        <v>0.16</v>
      </c>
      <c r="J68" s="5">
        <v>0.16</v>
      </c>
      <c r="K68" s="5">
        <v>0.16</v>
      </c>
      <c r="L68" s="5">
        <v>0.16</v>
      </c>
      <c r="M68" s="5">
        <v>0.16</v>
      </c>
      <c r="N68" s="5">
        <v>0.16</v>
      </c>
      <c r="O68" s="5">
        <v>0.08</v>
      </c>
    </row>
    <row r="69" spans="3:15" ht="15.75" thickTop="1" thickBot="1" x14ac:dyDescent="0.25">
      <c r="C69" s="10">
        <v>66</v>
      </c>
      <c r="D69" s="5">
        <v>0</v>
      </c>
      <c r="E69" s="5">
        <v>0</v>
      </c>
      <c r="F69" s="5">
        <v>0</v>
      </c>
      <c r="G69" s="5">
        <v>0</v>
      </c>
      <c r="H69" s="5">
        <v>0.18</v>
      </c>
      <c r="I69" s="5">
        <v>0.18</v>
      </c>
      <c r="J69" s="5">
        <v>0.16</v>
      </c>
      <c r="K69" s="5">
        <v>0.16</v>
      </c>
      <c r="L69" s="5">
        <v>0.16</v>
      </c>
      <c r="M69" s="5">
        <v>0.16</v>
      </c>
      <c r="N69" s="5">
        <v>0.16</v>
      </c>
      <c r="O69" s="5">
        <v>0.08</v>
      </c>
    </row>
    <row r="70" spans="3:15" ht="15.75" thickTop="1" thickBot="1" x14ac:dyDescent="0.25">
      <c r="C70" s="10">
        <v>67</v>
      </c>
      <c r="D70" s="5">
        <v>0</v>
      </c>
      <c r="E70" s="5">
        <v>0</v>
      </c>
      <c r="F70" s="5">
        <v>0</v>
      </c>
      <c r="G70" s="5">
        <v>0</v>
      </c>
      <c r="H70" s="5">
        <v>0.18</v>
      </c>
      <c r="I70" s="5">
        <v>0.18</v>
      </c>
      <c r="J70" s="5">
        <v>0.18</v>
      </c>
      <c r="K70" s="5">
        <v>0.16</v>
      </c>
      <c r="L70" s="5">
        <v>0.16</v>
      </c>
      <c r="M70" s="5">
        <v>0.16</v>
      </c>
      <c r="N70" s="5">
        <v>0.16</v>
      </c>
      <c r="O70" s="5">
        <v>0.08</v>
      </c>
    </row>
    <row r="71" spans="3:15" ht="15.75" thickTop="1" thickBot="1" x14ac:dyDescent="0.25">
      <c r="C71" s="10">
        <v>68</v>
      </c>
      <c r="D71" s="5">
        <v>0</v>
      </c>
      <c r="E71" s="5">
        <v>0</v>
      </c>
      <c r="F71" s="5">
        <v>0</v>
      </c>
      <c r="G71" s="5">
        <v>0</v>
      </c>
      <c r="H71" s="5">
        <v>0.18</v>
      </c>
      <c r="I71" s="5">
        <v>0.18</v>
      </c>
      <c r="J71" s="5">
        <v>0.18</v>
      </c>
      <c r="K71" s="5">
        <v>0.18</v>
      </c>
      <c r="L71" s="5">
        <v>0.16</v>
      </c>
      <c r="M71" s="5">
        <v>0.16</v>
      </c>
      <c r="N71" s="5">
        <v>0.16</v>
      </c>
      <c r="O71" s="5">
        <v>0.08</v>
      </c>
    </row>
    <row r="72" spans="3:15" ht="15.75" thickTop="1" thickBot="1" x14ac:dyDescent="0.25">
      <c r="C72" s="10">
        <v>69</v>
      </c>
      <c r="D72" s="5">
        <v>0</v>
      </c>
      <c r="E72" s="5">
        <v>0</v>
      </c>
      <c r="F72" s="5">
        <v>0</v>
      </c>
      <c r="G72" s="5">
        <v>0</v>
      </c>
      <c r="H72" s="5">
        <v>0.18</v>
      </c>
      <c r="I72" s="5">
        <v>0.18</v>
      </c>
      <c r="J72" s="5">
        <v>0.18</v>
      </c>
      <c r="K72" s="5">
        <v>0.18</v>
      </c>
      <c r="L72" s="5">
        <v>0.18</v>
      </c>
      <c r="M72" s="5">
        <v>0.16</v>
      </c>
      <c r="N72" s="5">
        <v>0.16</v>
      </c>
      <c r="O72" s="5">
        <v>0.08</v>
      </c>
    </row>
    <row r="73" spans="3:15" ht="15.75" thickTop="1" thickBot="1" x14ac:dyDescent="0.25">
      <c r="C73" s="10">
        <v>70</v>
      </c>
      <c r="D73" s="5">
        <v>0</v>
      </c>
      <c r="E73" s="5">
        <v>0</v>
      </c>
      <c r="F73" s="5">
        <v>0</v>
      </c>
      <c r="G73" s="5">
        <v>0</v>
      </c>
      <c r="H73" s="5">
        <v>0.18</v>
      </c>
      <c r="I73" s="5">
        <v>0.18</v>
      </c>
      <c r="J73" s="5">
        <v>0.18</v>
      </c>
      <c r="K73" s="5">
        <v>0.18</v>
      </c>
      <c r="L73" s="5">
        <v>0.18</v>
      </c>
      <c r="M73" s="5">
        <v>0.18</v>
      </c>
      <c r="N73" s="5">
        <v>0.16</v>
      </c>
      <c r="O73" s="5">
        <v>0.08</v>
      </c>
    </row>
    <row r="74" spans="3:15" ht="15.75" thickTop="1" thickBot="1" x14ac:dyDescent="0.25">
      <c r="C74" s="10">
        <v>71</v>
      </c>
      <c r="D74" s="5">
        <v>0</v>
      </c>
      <c r="E74" s="5">
        <v>0</v>
      </c>
      <c r="F74" s="5">
        <v>0</v>
      </c>
      <c r="G74" s="5">
        <v>0</v>
      </c>
      <c r="H74" s="5">
        <v>0.18</v>
      </c>
      <c r="I74" s="5">
        <v>0.18</v>
      </c>
      <c r="J74" s="5">
        <v>0.18</v>
      </c>
      <c r="K74" s="5">
        <v>0.18</v>
      </c>
      <c r="L74" s="5">
        <v>0.18</v>
      </c>
      <c r="M74" s="5">
        <v>0.18</v>
      </c>
      <c r="N74" s="5">
        <v>0.18</v>
      </c>
      <c r="O74" s="5">
        <v>0.08</v>
      </c>
    </row>
    <row r="75" spans="3:15" ht="15.75" thickTop="1" thickBot="1" x14ac:dyDescent="0.25">
      <c r="C75" s="10">
        <v>72</v>
      </c>
      <c r="D75" s="5">
        <v>0</v>
      </c>
      <c r="E75" s="5">
        <v>0</v>
      </c>
      <c r="F75" s="5">
        <v>0</v>
      </c>
      <c r="G75" s="5">
        <v>0</v>
      </c>
      <c r="H75" s="5">
        <v>0.18</v>
      </c>
      <c r="I75" s="5">
        <v>0.18</v>
      </c>
      <c r="J75" s="5">
        <v>0.18</v>
      </c>
      <c r="K75" s="5">
        <v>0.18</v>
      </c>
      <c r="L75" s="5">
        <v>0.18</v>
      </c>
      <c r="M75" s="5">
        <v>0.18</v>
      </c>
      <c r="N75" s="5">
        <v>0.18</v>
      </c>
      <c r="O75" s="5">
        <v>0.09</v>
      </c>
    </row>
    <row r="76" spans="3:15" ht="15.75" thickTop="1" thickBot="1" x14ac:dyDescent="0.25">
      <c r="C76" s="10">
        <v>73</v>
      </c>
      <c r="D76" s="5">
        <v>0</v>
      </c>
      <c r="E76" s="5">
        <v>0</v>
      </c>
      <c r="F76" s="5">
        <v>0</v>
      </c>
      <c r="G76" s="5">
        <v>0</v>
      </c>
      <c r="H76" s="5">
        <v>0.2</v>
      </c>
      <c r="I76" s="5">
        <v>0.18</v>
      </c>
      <c r="J76" s="5">
        <v>0.18</v>
      </c>
      <c r="K76" s="5">
        <v>0.18</v>
      </c>
      <c r="L76" s="5">
        <v>0.18</v>
      </c>
      <c r="M76" s="5">
        <v>0.18</v>
      </c>
      <c r="N76" s="5">
        <v>0.18</v>
      </c>
      <c r="O76" s="5">
        <v>0.09</v>
      </c>
    </row>
    <row r="77" spans="3:15" ht="15.75" thickTop="1" thickBot="1" x14ac:dyDescent="0.25">
      <c r="C77" s="10">
        <v>74</v>
      </c>
      <c r="D77" s="5">
        <v>0</v>
      </c>
      <c r="E77" s="5">
        <v>0</v>
      </c>
      <c r="F77" s="5">
        <v>0</v>
      </c>
      <c r="G77" s="5">
        <v>0</v>
      </c>
      <c r="H77" s="5">
        <v>0.2</v>
      </c>
      <c r="I77" s="5">
        <v>0.2</v>
      </c>
      <c r="J77" s="5">
        <v>0.18</v>
      </c>
      <c r="K77" s="5">
        <v>0.18</v>
      </c>
      <c r="L77" s="5">
        <v>0.18</v>
      </c>
      <c r="M77" s="5">
        <v>0.18</v>
      </c>
      <c r="N77" s="5">
        <v>0.18</v>
      </c>
      <c r="O77" s="5">
        <v>0.09</v>
      </c>
    </row>
    <row r="78" spans="3:15" ht="15.75" thickTop="1" thickBot="1" x14ac:dyDescent="0.25">
      <c r="C78" s="10">
        <v>75</v>
      </c>
      <c r="D78" s="5">
        <v>0</v>
      </c>
      <c r="E78" s="5">
        <v>0</v>
      </c>
      <c r="F78" s="5">
        <v>0</v>
      </c>
      <c r="G78" s="5">
        <v>0</v>
      </c>
      <c r="H78" s="5">
        <v>0.2</v>
      </c>
      <c r="I78" s="5">
        <v>0.2</v>
      </c>
      <c r="J78" s="5">
        <v>0.2</v>
      </c>
      <c r="K78" s="5">
        <v>0.18</v>
      </c>
      <c r="L78" s="5">
        <v>0.18</v>
      </c>
      <c r="M78" s="5">
        <v>0.18</v>
      </c>
      <c r="N78" s="5">
        <v>0.18</v>
      </c>
      <c r="O78" s="5">
        <v>0.09</v>
      </c>
    </row>
    <row r="79" spans="3:15" ht="15.75" thickTop="1" thickBot="1" x14ac:dyDescent="0.25">
      <c r="C79" s="10">
        <v>76</v>
      </c>
      <c r="D79" s="5">
        <v>0</v>
      </c>
      <c r="E79" s="5">
        <v>0</v>
      </c>
      <c r="F79" s="5">
        <v>0</v>
      </c>
      <c r="G79" s="5">
        <v>0</v>
      </c>
      <c r="H79" s="5">
        <v>0.2</v>
      </c>
      <c r="I79" s="5">
        <v>0.2</v>
      </c>
      <c r="J79" s="5">
        <v>0.2</v>
      </c>
      <c r="K79" s="5">
        <v>0.2</v>
      </c>
      <c r="L79" s="5">
        <v>0.18</v>
      </c>
      <c r="M79" s="5">
        <v>0.18</v>
      </c>
      <c r="N79" s="5">
        <v>0.18</v>
      </c>
      <c r="O79" s="5">
        <v>0.09</v>
      </c>
    </row>
    <row r="80" spans="3:15" ht="15.75" thickTop="1" thickBot="1" x14ac:dyDescent="0.25">
      <c r="C80" s="10">
        <v>77</v>
      </c>
      <c r="D80" s="5">
        <v>0</v>
      </c>
      <c r="E80" s="5">
        <v>0</v>
      </c>
      <c r="F80" s="5">
        <v>0</v>
      </c>
      <c r="G80" s="5">
        <v>0</v>
      </c>
      <c r="H80" s="5">
        <v>0.2</v>
      </c>
      <c r="I80" s="5">
        <v>0.2</v>
      </c>
      <c r="J80" s="5">
        <v>0.2</v>
      </c>
      <c r="K80" s="5">
        <v>0.2</v>
      </c>
      <c r="L80" s="5">
        <v>0.2</v>
      </c>
      <c r="M80" s="5">
        <v>0.18</v>
      </c>
      <c r="N80" s="5">
        <v>0.18</v>
      </c>
      <c r="O80" s="5">
        <v>0.09</v>
      </c>
    </row>
    <row r="81" spans="3:15" ht="15.75" thickTop="1" thickBot="1" x14ac:dyDescent="0.25">
      <c r="C81" s="10">
        <v>78</v>
      </c>
      <c r="D81" s="5">
        <v>0</v>
      </c>
      <c r="E81" s="5">
        <v>0</v>
      </c>
      <c r="F81" s="5">
        <v>0</v>
      </c>
      <c r="G81" s="5">
        <v>0</v>
      </c>
      <c r="H81" s="5">
        <v>0.2</v>
      </c>
      <c r="I81" s="5">
        <v>0.2</v>
      </c>
      <c r="J81" s="5">
        <v>0.2</v>
      </c>
      <c r="K81" s="5">
        <v>0.2</v>
      </c>
      <c r="L81" s="5">
        <v>0.2</v>
      </c>
      <c r="M81" s="5">
        <v>0.2</v>
      </c>
      <c r="N81" s="5">
        <v>0.18</v>
      </c>
      <c r="O81" s="5">
        <v>0.09</v>
      </c>
    </row>
    <row r="82" spans="3:15" ht="15.75" thickTop="1" thickBot="1" x14ac:dyDescent="0.25">
      <c r="C82" s="10">
        <v>79</v>
      </c>
      <c r="D82" s="5">
        <v>0</v>
      </c>
      <c r="E82" s="5">
        <v>0</v>
      </c>
      <c r="F82" s="5">
        <v>0</v>
      </c>
      <c r="G82" s="5">
        <v>0</v>
      </c>
      <c r="H82" s="5">
        <v>0.2</v>
      </c>
      <c r="I82" s="5">
        <v>0.2</v>
      </c>
      <c r="J82" s="5">
        <v>0.2</v>
      </c>
      <c r="K82" s="5">
        <v>0.2</v>
      </c>
      <c r="L82" s="5">
        <v>0.2</v>
      </c>
      <c r="M82" s="5">
        <v>0.2</v>
      </c>
      <c r="N82" s="5">
        <v>0.2</v>
      </c>
      <c r="O82" s="5">
        <v>0.09</v>
      </c>
    </row>
    <row r="83" spans="3:15" ht="15.75" thickTop="1" thickBot="1" x14ac:dyDescent="0.25">
      <c r="C83" s="10">
        <v>80</v>
      </c>
      <c r="D83" s="5">
        <v>0</v>
      </c>
      <c r="E83" s="5">
        <v>0</v>
      </c>
      <c r="F83" s="5">
        <v>0</v>
      </c>
      <c r="G83" s="5">
        <v>0</v>
      </c>
      <c r="H83" s="5">
        <v>0.2</v>
      </c>
      <c r="I83" s="5">
        <v>0.2</v>
      </c>
      <c r="J83" s="5">
        <v>0.2</v>
      </c>
      <c r="K83" s="5">
        <v>0.2</v>
      </c>
      <c r="L83" s="5">
        <v>0.2</v>
      </c>
      <c r="M83" s="5">
        <v>0.2</v>
      </c>
      <c r="N83" s="5">
        <v>0.2</v>
      </c>
      <c r="O83" s="5">
        <v>0.1</v>
      </c>
    </row>
    <row r="84" spans="3:15" ht="15.75" thickTop="1" thickBot="1" x14ac:dyDescent="0.25">
      <c r="C84" s="10">
        <v>81</v>
      </c>
      <c r="D84" s="5">
        <v>0</v>
      </c>
      <c r="E84" s="5">
        <v>0</v>
      </c>
      <c r="F84" s="5">
        <v>0</v>
      </c>
      <c r="G84" s="5">
        <v>0</v>
      </c>
      <c r="H84" s="5">
        <v>0.22</v>
      </c>
      <c r="I84" s="5">
        <v>0.2</v>
      </c>
      <c r="J84" s="5">
        <v>0.2</v>
      </c>
      <c r="K84" s="5">
        <v>0.2</v>
      </c>
      <c r="L84" s="5">
        <v>0.2</v>
      </c>
      <c r="M84" s="5">
        <v>0.2</v>
      </c>
      <c r="N84" s="5">
        <v>0.2</v>
      </c>
      <c r="O84" s="5">
        <v>0.1</v>
      </c>
    </row>
    <row r="85" spans="3:15" ht="15.75" thickTop="1" thickBot="1" x14ac:dyDescent="0.25">
      <c r="C85" s="10">
        <v>82</v>
      </c>
      <c r="D85" s="5">
        <v>0</v>
      </c>
      <c r="E85" s="5">
        <v>0</v>
      </c>
      <c r="F85" s="5">
        <v>0</v>
      </c>
      <c r="G85" s="5">
        <v>0</v>
      </c>
      <c r="H85" s="5">
        <v>0.22</v>
      </c>
      <c r="I85" s="5">
        <v>0.22</v>
      </c>
      <c r="J85" s="5">
        <v>0.2</v>
      </c>
      <c r="K85" s="5">
        <v>0.2</v>
      </c>
      <c r="L85" s="5">
        <v>0.2</v>
      </c>
      <c r="M85" s="5">
        <v>0.2</v>
      </c>
      <c r="N85" s="5">
        <v>0.2</v>
      </c>
      <c r="O85" s="5">
        <v>0.1</v>
      </c>
    </row>
    <row r="86" spans="3:15" ht="15.75" thickTop="1" thickBot="1" x14ac:dyDescent="0.25">
      <c r="C86" s="10">
        <v>83</v>
      </c>
      <c r="D86" s="5">
        <v>0</v>
      </c>
      <c r="E86" s="5">
        <v>0</v>
      </c>
      <c r="F86" s="5">
        <v>0</v>
      </c>
      <c r="G86" s="5">
        <v>0</v>
      </c>
      <c r="H86" s="5">
        <v>0.22</v>
      </c>
      <c r="I86" s="5">
        <v>0.22</v>
      </c>
      <c r="J86" s="5">
        <v>0.22</v>
      </c>
      <c r="K86" s="5">
        <v>0.2</v>
      </c>
      <c r="L86" s="5">
        <v>0.2</v>
      </c>
      <c r="M86" s="5">
        <v>0.2</v>
      </c>
      <c r="N86" s="5">
        <v>0.2</v>
      </c>
      <c r="O86" s="5">
        <v>0.1</v>
      </c>
    </row>
    <row r="87" spans="3:15" ht="15.75" thickTop="1" thickBot="1" x14ac:dyDescent="0.25">
      <c r="C87" s="10">
        <v>84</v>
      </c>
      <c r="D87" s="5">
        <v>0</v>
      </c>
      <c r="E87" s="5">
        <v>0</v>
      </c>
      <c r="F87" s="5">
        <v>0</v>
      </c>
      <c r="G87" s="5">
        <v>0</v>
      </c>
      <c r="H87" s="5">
        <v>0.22</v>
      </c>
      <c r="I87" s="5">
        <v>0.22</v>
      </c>
      <c r="J87" s="5">
        <v>0.22</v>
      </c>
      <c r="K87" s="5">
        <v>0.22</v>
      </c>
      <c r="L87" s="5">
        <v>0.2</v>
      </c>
      <c r="M87" s="5">
        <v>0.2</v>
      </c>
      <c r="N87" s="5">
        <v>0.2</v>
      </c>
      <c r="O87" s="5">
        <v>0.1</v>
      </c>
    </row>
    <row r="88" spans="3:15" ht="15.75" thickTop="1" thickBot="1" x14ac:dyDescent="0.25">
      <c r="C88" s="10">
        <v>85</v>
      </c>
      <c r="D88" s="5">
        <v>0</v>
      </c>
      <c r="E88" s="5">
        <v>0</v>
      </c>
      <c r="F88" s="5">
        <v>0</v>
      </c>
      <c r="G88" s="5">
        <v>0</v>
      </c>
      <c r="H88" s="5">
        <v>0.22</v>
      </c>
      <c r="I88" s="5">
        <v>0.22</v>
      </c>
      <c r="J88" s="5">
        <v>0.22</v>
      </c>
      <c r="K88" s="5">
        <v>0.22</v>
      </c>
      <c r="L88" s="5">
        <v>0.22</v>
      </c>
      <c r="M88" s="5">
        <v>0.2</v>
      </c>
      <c r="N88" s="5">
        <v>0.2</v>
      </c>
      <c r="O88" s="5">
        <v>0.1</v>
      </c>
    </row>
    <row r="89" spans="3:15" ht="15.75" thickTop="1" thickBot="1" x14ac:dyDescent="0.25">
      <c r="C89" s="10">
        <v>86</v>
      </c>
      <c r="D89" s="5">
        <v>0</v>
      </c>
      <c r="E89" s="5">
        <v>0</v>
      </c>
      <c r="F89" s="5">
        <v>0</v>
      </c>
      <c r="G89" s="5">
        <v>0</v>
      </c>
      <c r="H89" s="5">
        <v>0.22</v>
      </c>
      <c r="I89" s="5">
        <v>0.22</v>
      </c>
      <c r="J89" s="5">
        <v>0.22</v>
      </c>
      <c r="K89" s="5">
        <v>0.22</v>
      </c>
      <c r="L89" s="5">
        <v>0.22</v>
      </c>
      <c r="M89" s="5">
        <v>0.22</v>
      </c>
      <c r="N89" s="5">
        <v>0.2</v>
      </c>
      <c r="O89" s="5">
        <v>0.1</v>
      </c>
    </row>
    <row r="90" spans="3:15" ht="15.75" thickTop="1" thickBot="1" x14ac:dyDescent="0.25">
      <c r="C90" s="10">
        <v>87</v>
      </c>
      <c r="D90" s="5">
        <v>0</v>
      </c>
      <c r="E90" s="5">
        <v>0</v>
      </c>
      <c r="F90" s="5">
        <v>0</v>
      </c>
      <c r="G90" s="5">
        <v>0</v>
      </c>
      <c r="H90" s="5">
        <v>0.22</v>
      </c>
      <c r="I90" s="5">
        <v>0.22</v>
      </c>
      <c r="J90" s="5">
        <v>0.22</v>
      </c>
      <c r="K90" s="5">
        <v>0.22</v>
      </c>
      <c r="L90" s="5">
        <v>0.22</v>
      </c>
      <c r="M90" s="5">
        <v>0.22</v>
      </c>
      <c r="N90" s="5">
        <v>0.22</v>
      </c>
      <c r="O90" s="5">
        <v>0.1</v>
      </c>
    </row>
    <row r="91" spans="3:15" ht="15.75" thickTop="1" thickBot="1" x14ac:dyDescent="0.25">
      <c r="C91" s="10">
        <v>88</v>
      </c>
      <c r="D91" s="5">
        <v>0</v>
      </c>
      <c r="E91" s="5">
        <v>0</v>
      </c>
      <c r="F91" s="5">
        <v>0</v>
      </c>
      <c r="G91" s="5">
        <v>0</v>
      </c>
      <c r="H91" s="5">
        <v>0.22</v>
      </c>
      <c r="I91" s="5">
        <v>0.22</v>
      </c>
      <c r="J91" s="5">
        <v>0.22</v>
      </c>
      <c r="K91" s="5">
        <v>0.22</v>
      </c>
      <c r="L91" s="5">
        <v>0.22</v>
      </c>
      <c r="M91" s="5">
        <v>0.22</v>
      </c>
      <c r="N91" s="5">
        <v>0.22</v>
      </c>
      <c r="O91" s="5">
        <v>0.11</v>
      </c>
    </row>
    <row r="92" spans="3:15" ht="15.75" thickTop="1" thickBot="1" x14ac:dyDescent="0.25">
      <c r="C92" s="10">
        <v>89</v>
      </c>
      <c r="D92" s="5">
        <v>0</v>
      </c>
      <c r="E92" s="5">
        <v>0</v>
      </c>
      <c r="F92" s="5">
        <v>0</v>
      </c>
      <c r="G92" s="5">
        <v>0</v>
      </c>
      <c r="H92" s="5">
        <v>0.24</v>
      </c>
      <c r="I92" s="5">
        <v>0.22</v>
      </c>
      <c r="J92" s="5">
        <v>0.22</v>
      </c>
      <c r="K92" s="5">
        <v>0.22</v>
      </c>
      <c r="L92" s="5">
        <v>0.22</v>
      </c>
      <c r="M92" s="5">
        <v>0.22</v>
      </c>
      <c r="N92" s="5">
        <v>0.22</v>
      </c>
      <c r="O92" s="5">
        <v>0.11</v>
      </c>
    </row>
    <row r="93" spans="3:15" ht="15.75" thickTop="1" thickBot="1" x14ac:dyDescent="0.25">
      <c r="C93" s="10">
        <v>90</v>
      </c>
      <c r="D93" s="5">
        <v>0</v>
      </c>
      <c r="E93" s="5">
        <v>0</v>
      </c>
      <c r="F93" s="5">
        <v>0</v>
      </c>
      <c r="G93" s="5">
        <v>0</v>
      </c>
      <c r="H93" s="5">
        <v>0.24</v>
      </c>
      <c r="I93" s="5">
        <v>0.24</v>
      </c>
      <c r="J93" s="5">
        <v>0.22</v>
      </c>
      <c r="K93" s="5">
        <v>0.22</v>
      </c>
      <c r="L93" s="5">
        <v>0.22</v>
      </c>
      <c r="M93" s="5">
        <v>0.22</v>
      </c>
      <c r="N93" s="5">
        <v>0.22</v>
      </c>
      <c r="O93" s="5">
        <v>0.11</v>
      </c>
    </row>
    <row r="94" spans="3:15" ht="15.75" thickTop="1" thickBot="1" x14ac:dyDescent="0.25">
      <c r="C94" s="10">
        <v>91</v>
      </c>
      <c r="D94" s="5">
        <v>0</v>
      </c>
      <c r="E94" s="5">
        <v>0</v>
      </c>
      <c r="F94" s="5">
        <v>0</v>
      </c>
      <c r="G94" s="5">
        <v>0</v>
      </c>
      <c r="H94" s="5">
        <v>0.24</v>
      </c>
      <c r="I94" s="5">
        <v>0.24</v>
      </c>
      <c r="J94" s="5">
        <v>0.24</v>
      </c>
      <c r="K94" s="5">
        <v>0.22</v>
      </c>
      <c r="L94" s="5">
        <v>0.22</v>
      </c>
      <c r="M94" s="5">
        <v>0.22</v>
      </c>
      <c r="N94" s="5">
        <v>0.22</v>
      </c>
      <c r="O94" s="5">
        <v>0.11</v>
      </c>
    </row>
    <row r="95" spans="3:15" ht="15.75" thickTop="1" thickBot="1" x14ac:dyDescent="0.25">
      <c r="C95" s="10">
        <v>92</v>
      </c>
      <c r="D95" s="5">
        <v>0</v>
      </c>
      <c r="E95" s="5">
        <v>0</v>
      </c>
      <c r="F95" s="5">
        <v>0</v>
      </c>
      <c r="G95" s="5">
        <v>0</v>
      </c>
      <c r="H95" s="5">
        <v>0.24</v>
      </c>
      <c r="I95" s="5">
        <v>0.24</v>
      </c>
      <c r="J95" s="5">
        <v>0.24</v>
      </c>
      <c r="K95" s="5">
        <v>0.24</v>
      </c>
      <c r="L95" s="5">
        <v>0.22</v>
      </c>
      <c r="M95" s="5">
        <v>0.22</v>
      </c>
      <c r="N95" s="5">
        <v>0.22</v>
      </c>
      <c r="O95" s="5">
        <v>0.11</v>
      </c>
    </row>
    <row r="96" spans="3:15" ht="15.75" thickTop="1" thickBot="1" x14ac:dyDescent="0.25">
      <c r="C96" s="10">
        <v>93</v>
      </c>
      <c r="D96" s="5">
        <v>0</v>
      </c>
      <c r="E96" s="5">
        <v>0</v>
      </c>
      <c r="F96" s="5">
        <v>0</v>
      </c>
      <c r="G96" s="5">
        <v>0</v>
      </c>
      <c r="H96" s="5">
        <v>0.24</v>
      </c>
      <c r="I96" s="5">
        <v>0.24</v>
      </c>
      <c r="J96" s="5">
        <v>0.24</v>
      </c>
      <c r="K96" s="5">
        <v>0.24</v>
      </c>
      <c r="L96" s="5">
        <v>0.24</v>
      </c>
      <c r="M96" s="5">
        <v>0.22</v>
      </c>
      <c r="N96" s="5">
        <v>0.22</v>
      </c>
      <c r="O96" s="5">
        <v>0.11</v>
      </c>
    </row>
    <row r="97" spans="3:15" ht="15.75" thickTop="1" thickBot="1" x14ac:dyDescent="0.25">
      <c r="C97" s="10">
        <v>94</v>
      </c>
      <c r="D97" s="5">
        <v>0</v>
      </c>
      <c r="E97" s="5">
        <v>0</v>
      </c>
      <c r="F97" s="5">
        <v>0</v>
      </c>
      <c r="G97" s="5">
        <v>0</v>
      </c>
      <c r="H97" s="5">
        <v>0.24</v>
      </c>
      <c r="I97" s="5">
        <v>0.24</v>
      </c>
      <c r="J97" s="5">
        <v>0.24</v>
      </c>
      <c r="K97" s="5">
        <v>0.24</v>
      </c>
      <c r="L97" s="5">
        <v>0.24</v>
      </c>
      <c r="M97" s="5">
        <v>0.24</v>
      </c>
      <c r="N97" s="5">
        <v>0.22</v>
      </c>
      <c r="O97" s="5">
        <v>0.11</v>
      </c>
    </row>
    <row r="98" spans="3:15" ht="15.75" thickTop="1" thickBot="1" x14ac:dyDescent="0.25">
      <c r="C98" s="10">
        <v>95</v>
      </c>
      <c r="D98" s="5">
        <v>0</v>
      </c>
      <c r="E98" s="5">
        <v>0</v>
      </c>
      <c r="F98" s="5">
        <v>0</v>
      </c>
      <c r="G98" s="5">
        <v>0</v>
      </c>
      <c r="H98" s="5">
        <v>0.24</v>
      </c>
      <c r="I98" s="5">
        <v>0.24</v>
      </c>
      <c r="J98" s="5">
        <v>0.24</v>
      </c>
      <c r="K98" s="5">
        <v>0.24</v>
      </c>
      <c r="L98" s="5">
        <v>0.24</v>
      </c>
      <c r="M98" s="5">
        <v>0.24</v>
      </c>
      <c r="N98" s="5">
        <v>0.24</v>
      </c>
      <c r="O98" s="5">
        <v>0.11</v>
      </c>
    </row>
    <row r="99" spans="3:15" ht="15.75" thickTop="1" thickBot="1" x14ac:dyDescent="0.25">
      <c r="C99" s="10">
        <v>96</v>
      </c>
      <c r="D99" s="5">
        <v>0</v>
      </c>
      <c r="E99" s="5">
        <v>0</v>
      </c>
      <c r="F99" s="5">
        <v>0</v>
      </c>
      <c r="G99" s="5">
        <v>0</v>
      </c>
      <c r="H99" s="5">
        <v>0.24</v>
      </c>
      <c r="I99" s="5">
        <v>0.24</v>
      </c>
      <c r="J99" s="5">
        <v>0.24</v>
      </c>
      <c r="K99" s="5">
        <v>0.24</v>
      </c>
      <c r="L99" s="5">
        <v>0.24</v>
      </c>
      <c r="M99" s="5">
        <v>0.24</v>
      </c>
      <c r="N99" s="5">
        <v>0.24</v>
      </c>
      <c r="O99" s="5">
        <v>0.12</v>
      </c>
    </row>
    <row r="100" spans="3:15" ht="15.75" thickTop="1" thickBot="1" x14ac:dyDescent="0.25">
      <c r="C100" s="10">
        <v>97</v>
      </c>
      <c r="D100" s="5">
        <v>0</v>
      </c>
      <c r="E100" s="5">
        <v>0</v>
      </c>
      <c r="F100" s="5">
        <v>0</v>
      </c>
      <c r="G100" s="5">
        <v>0</v>
      </c>
      <c r="H100" s="5">
        <v>0.26</v>
      </c>
      <c r="I100" s="5">
        <v>0.24</v>
      </c>
      <c r="J100" s="5">
        <v>0.24</v>
      </c>
      <c r="K100" s="5">
        <v>0.24</v>
      </c>
      <c r="L100" s="5">
        <v>0.24</v>
      </c>
      <c r="M100" s="5">
        <v>0.24</v>
      </c>
      <c r="N100" s="5">
        <v>0.24</v>
      </c>
      <c r="O100" s="5">
        <v>0.12</v>
      </c>
    </row>
    <row r="101" spans="3:15" ht="15.75" thickTop="1" thickBot="1" x14ac:dyDescent="0.25">
      <c r="C101" s="10">
        <v>98</v>
      </c>
      <c r="D101" s="5">
        <v>0</v>
      </c>
      <c r="E101" s="5">
        <v>0</v>
      </c>
      <c r="F101" s="5">
        <v>0</v>
      </c>
      <c r="G101" s="5">
        <v>0</v>
      </c>
      <c r="H101" s="5">
        <v>0.26</v>
      </c>
      <c r="I101" s="5">
        <v>0.26</v>
      </c>
      <c r="J101" s="5">
        <v>0.24</v>
      </c>
      <c r="K101" s="5">
        <v>0.24</v>
      </c>
      <c r="L101" s="5">
        <v>0.24</v>
      </c>
      <c r="M101" s="5">
        <v>0.24</v>
      </c>
      <c r="N101" s="5">
        <v>0.24</v>
      </c>
      <c r="O101" s="5">
        <v>0.12</v>
      </c>
    </row>
    <row r="102" spans="3:15" ht="15.75" thickTop="1" thickBot="1" x14ac:dyDescent="0.25">
      <c r="C102" s="10">
        <v>99</v>
      </c>
      <c r="D102" s="5">
        <v>0</v>
      </c>
      <c r="E102" s="5">
        <v>0</v>
      </c>
      <c r="F102" s="5">
        <v>0</v>
      </c>
      <c r="G102" s="5">
        <v>0</v>
      </c>
      <c r="H102" s="5">
        <v>0.26</v>
      </c>
      <c r="I102" s="5">
        <v>0.26</v>
      </c>
      <c r="J102" s="5">
        <v>0.26</v>
      </c>
      <c r="K102" s="5">
        <v>0.24</v>
      </c>
      <c r="L102" s="5">
        <v>0.24</v>
      </c>
      <c r="M102" s="5">
        <v>0.24</v>
      </c>
      <c r="N102" s="5">
        <v>0.24</v>
      </c>
      <c r="O102" s="5">
        <v>0.12</v>
      </c>
    </row>
    <row r="103" spans="3:15" ht="15.75" thickTop="1" thickBot="1" x14ac:dyDescent="0.25">
      <c r="C103" s="10">
        <v>100</v>
      </c>
      <c r="D103" s="5">
        <v>0</v>
      </c>
      <c r="E103" s="5">
        <v>0</v>
      </c>
      <c r="F103" s="5">
        <v>0</v>
      </c>
      <c r="G103" s="5">
        <v>0</v>
      </c>
      <c r="H103" s="5">
        <v>0.26</v>
      </c>
      <c r="I103" s="5">
        <v>0.26</v>
      </c>
      <c r="J103" s="5">
        <v>0.26</v>
      </c>
      <c r="K103" s="5">
        <v>0.26</v>
      </c>
      <c r="L103" s="5">
        <v>0.24</v>
      </c>
      <c r="M103" s="5">
        <v>0.24</v>
      </c>
      <c r="N103" s="5">
        <v>0.24</v>
      </c>
      <c r="O103" s="5">
        <v>0.12</v>
      </c>
    </row>
    <row r="104" spans="3:15" ht="15.75" thickTop="1" thickBot="1" x14ac:dyDescent="0.25">
      <c r="C104" s="10">
        <v>101</v>
      </c>
      <c r="D104" s="5">
        <v>0</v>
      </c>
      <c r="E104" s="5">
        <v>0</v>
      </c>
      <c r="F104" s="5">
        <v>0</v>
      </c>
      <c r="G104" s="5">
        <v>0</v>
      </c>
      <c r="H104" s="5">
        <v>0.26</v>
      </c>
      <c r="I104" s="5">
        <v>0.26</v>
      </c>
      <c r="J104" s="5">
        <v>0.26</v>
      </c>
      <c r="K104" s="5">
        <v>0.26</v>
      </c>
      <c r="L104" s="5">
        <v>0.26</v>
      </c>
      <c r="M104" s="5">
        <v>0.24</v>
      </c>
      <c r="N104" s="5">
        <v>0.24</v>
      </c>
      <c r="O104" s="5">
        <v>0.12</v>
      </c>
    </row>
    <row r="105" spans="3:15" ht="15.75" thickTop="1" thickBot="1" x14ac:dyDescent="0.25">
      <c r="C105" s="10">
        <v>102</v>
      </c>
      <c r="D105" s="5">
        <v>0</v>
      </c>
      <c r="E105" s="5">
        <v>0</v>
      </c>
      <c r="F105" s="5">
        <v>0</v>
      </c>
      <c r="G105" s="5">
        <v>0</v>
      </c>
      <c r="H105" s="5">
        <v>0.26</v>
      </c>
      <c r="I105" s="5">
        <v>0.26</v>
      </c>
      <c r="J105" s="5">
        <v>0.26</v>
      </c>
      <c r="K105" s="5">
        <v>0.26</v>
      </c>
      <c r="L105" s="5">
        <v>0.26</v>
      </c>
      <c r="M105" s="5">
        <v>0.26</v>
      </c>
      <c r="N105" s="5">
        <v>0.24</v>
      </c>
      <c r="O105" s="5">
        <v>0.12</v>
      </c>
    </row>
    <row r="106" spans="3:15" ht="15.75" thickTop="1" thickBot="1" x14ac:dyDescent="0.25">
      <c r="C106" s="10">
        <v>103</v>
      </c>
      <c r="D106" s="5">
        <v>0</v>
      </c>
      <c r="E106" s="5">
        <v>0</v>
      </c>
      <c r="F106" s="5">
        <v>0</v>
      </c>
      <c r="G106" s="5">
        <v>0</v>
      </c>
      <c r="H106" s="5">
        <v>0.26</v>
      </c>
      <c r="I106" s="5">
        <v>0.26</v>
      </c>
      <c r="J106" s="5">
        <v>0.26</v>
      </c>
      <c r="K106" s="5">
        <v>0.26</v>
      </c>
      <c r="L106" s="5">
        <v>0.26</v>
      </c>
      <c r="M106" s="5">
        <v>0.26</v>
      </c>
      <c r="N106" s="5">
        <v>0.26</v>
      </c>
      <c r="O106" s="5">
        <v>0.12</v>
      </c>
    </row>
    <row r="107" spans="3:15" ht="15.75" thickTop="1" thickBot="1" x14ac:dyDescent="0.25">
      <c r="C107" s="10">
        <v>104</v>
      </c>
      <c r="D107" s="5">
        <v>0</v>
      </c>
      <c r="E107" s="5">
        <v>0</v>
      </c>
      <c r="F107" s="5">
        <v>0</v>
      </c>
      <c r="G107" s="5">
        <v>0</v>
      </c>
      <c r="H107" s="5">
        <v>0.26</v>
      </c>
      <c r="I107" s="5">
        <v>0.26</v>
      </c>
      <c r="J107" s="5">
        <v>0.26</v>
      </c>
      <c r="K107" s="5">
        <v>0.26</v>
      </c>
      <c r="L107" s="5">
        <v>0.26</v>
      </c>
      <c r="M107" s="5">
        <v>0.26</v>
      </c>
      <c r="N107" s="5">
        <v>0.26</v>
      </c>
      <c r="O107" s="5">
        <v>0.13</v>
      </c>
    </row>
    <row r="108" spans="3:15" ht="15.75" thickTop="1" thickBot="1" x14ac:dyDescent="0.25">
      <c r="C108" s="10">
        <v>105</v>
      </c>
      <c r="D108" s="5">
        <v>0</v>
      </c>
      <c r="E108" s="5">
        <v>0</v>
      </c>
      <c r="F108" s="5">
        <v>0</v>
      </c>
      <c r="G108" s="5">
        <v>0</v>
      </c>
      <c r="H108" s="5">
        <v>0.28000000000000003</v>
      </c>
      <c r="I108" s="5">
        <v>0.26</v>
      </c>
      <c r="J108" s="5">
        <v>0.26</v>
      </c>
      <c r="K108" s="5">
        <v>0.26</v>
      </c>
      <c r="L108" s="5">
        <v>0.26</v>
      </c>
      <c r="M108" s="5">
        <v>0.26</v>
      </c>
      <c r="N108" s="5">
        <v>0.26</v>
      </c>
      <c r="O108" s="5">
        <v>0.13</v>
      </c>
    </row>
    <row r="109" spans="3:15" ht="15.75" thickTop="1" thickBot="1" x14ac:dyDescent="0.25">
      <c r="C109" s="10">
        <v>106</v>
      </c>
      <c r="D109" s="5">
        <v>0</v>
      </c>
      <c r="E109" s="5">
        <v>0</v>
      </c>
      <c r="F109" s="5">
        <v>0</v>
      </c>
      <c r="G109" s="5">
        <v>0</v>
      </c>
      <c r="H109" s="5">
        <v>0.28000000000000003</v>
      </c>
      <c r="I109" s="5">
        <v>0.28000000000000003</v>
      </c>
      <c r="J109" s="5">
        <v>0.26</v>
      </c>
      <c r="K109" s="5">
        <v>0.26</v>
      </c>
      <c r="L109" s="5">
        <v>0.26</v>
      </c>
      <c r="M109" s="5">
        <v>0.26</v>
      </c>
      <c r="N109" s="5">
        <v>0.26</v>
      </c>
      <c r="O109" s="5">
        <v>0.13</v>
      </c>
    </row>
    <row r="110" spans="3:15" ht="15.75" thickTop="1" thickBot="1" x14ac:dyDescent="0.25">
      <c r="C110" s="10">
        <v>107</v>
      </c>
      <c r="D110" s="5">
        <v>0</v>
      </c>
      <c r="E110" s="5">
        <v>0</v>
      </c>
      <c r="F110" s="5">
        <v>0</v>
      </c>
      <c r="G110" s="5">
        <v>0</v>
      </c>
      <c r="H110" s="5">
        <v>0.28000000000000003</v>
      </c>
      <c r="I110" s="5">
        <v>0.28000000000000003</v>
      </c>
      <c r="J110" s="5">
        <v>0.28000000000000003</v>
      </c>
      <c r="K110" s="5">
        <v>0.26</v>
      </c>
      <c r="L110" s="5">
        <v>0.26</v>
      </c>
      <c r="M110" s="5">
        <v>0.26</v>
      </c>
      <c r="N110" s="5">
        <v>0.26</v>
      </c>
      <c r="O110" s="5">
        <v>0.13</v>
      </c>
    </row>
    <row r="111" spans="3:15" ht="15.75" thickTop="1" thickBot="1" x14ac:dyDescent="0.25">
      <c r="C111" s="10">
        <v>108</v>
      </c>
      <c r="D111" s="5">
        <v>0</v>
      </c>
      <c r="E111" s="5">
        <v>0</v>
      </c>
      <c r="F111" s="5">
        <v>0</v>
      </c>
      <c r="G111" s="5">
        <v>0</v>
      </c>
      <c r="H111" s="5">
        <v>0.28000000000000003</v>
      </c>
      <c r="I111" s="5">
        <v>0.28000000000000003</v>
      </c>
      <c r="J111" s="5">
        <v>0.28000000000000003</v>
      </c>
      <c r="K111" s="5">
        <v>0.28000000000000003</v>
      </c>
      <c r="L111" s="5">
        <v>0.26</v>
      </c>
      <c r="M111" s="5">
        <v>0.26</v>
      </c>
      <c r="N111" s="5">
        <v>0.26</v>
      </c>
      <c r="O111" s="5">
        <v>0.13</v>
      </c>
    </row>
    <row r="112" spans="3:15" ht="15.75" thickTop="1" thickBot="1" x14ac:dyDescent="0.25">
      <c r="C112" s="10">
        <v>109</v>
      </c>
      <c r="D112" s="5">
        <v>0</v>
      </c>
      <c r="E112" s="5">
        <v>0</v>
      </c>
      <c r="F112" s="5">
        <v>0</v>
      </c>
      <c r="G112" s="5">
        <v>0</v>
      </c>
      <c r="H112" s="5">
        <v>0.28000000000000003</v>
      </c>
      <c r="I112" s="5">
        <v>0.28000000000000003</v>
      </c>
      <c r="J112" s="5">
        <v>0.28000000000000003</v>
      </c>
      <c r="K112" s="5">
        <v>0.28000000000000003</v>
      </c>
      <c r="L112" s="5">
        <v>0.28000000000000003</v>
      </c>
      <c r="M112" s="5">
        <v>0.26</v>
      </c>
      <c r="N112" s="5">
        <v>0.26</v>
      </c>
      <c r="O112" s="5">
        <v>0.13</v>
      </c>
    </row>
    <row r="113" spans="3:15" ht="15.75" thickTop="1" thickBot="1" x14ac:dyDescent="0.25">
      <c r="C113" s="10">
        <v>110</v>
      </c>
      <c r="D113" s="5">
        <v>0</v>
      </c>
      <c r="E113" s="5">
        <v>0</v>
      </c>
      <c r="F113" s="5">
        <v>0</v>
      </c>
      <c r="G113" s="5">
        <v>0</v>
      </c>
      <c r="H113" s="5">
        <v>0.28000000000000003</v>
      </c>
      <c r="I113" s="5">
        <v>0.28000000000000003</v>
      </c>
      <c r="J113" s="5">
        <v>0.28000000000000003</v>
      </c>
      <c r="K113" s="5">
        <v>0.28000000000000003</v>
      </c>
      <c r="L113" s="5">
        <v>0.28000000000000003</v>
      </c>
      <c r="M113" s="5">
        <v>0.28000000000000003</v>
      </c>
      <c r="N113" s="5">
        <v>0.26</v>
      </c>
      <c r="O113" s="5">
        <v>0.13</v>
      </c>
    </row>
    <row r="114" spans="3:15" ht="15.75" thickTop="1" thickBot="1" x14ac:dyDescent="0.25">
      <c r="C114" s="10">
        <v>111</v>
      </c>
      <c r="D114" s="5">
        <v>0</v>
      </c>
      <c r="E114" s="5">
        <v>0</v>
      </c>
      <c r="F114" s="5">
        <v>0</v>
      </c>
      <c r="G114" s="5">
        <v>0</v>
      </c>
      <c r="H114" s="5">
        <v>0.28000000000000003</v>
      </c>
      <c r="I114" s="5">
        <v>0.28000000000000003</v>
      </c>
      <c r="J114" s="5">
        <v>0.28000000000000003</v>
      </c>
      <c r="K114" s="5">
        <v>0.28000000000000003</v>
      </c>
      <c r="L114" s="5">
        <v>0.28000000000000003</v>
      </c>
      <c r="M114" s="5">
        <v>0.28000000000000003</v>
      </c>
      <c r="N114" s="5">
        <v>0.28000000000000003</v>
      </c>
      <c r="O114" s="5">
        <v>0.13</v>
      </c>
    </row>
    <row r="115" spans="3:15" ht="15.75" thickTop="1" thickBot="1" x14ac:dyDescent="0.25">
      <c r="C115" s="10">
        <v>112</v>
      </c>
      <c r="D115" s="5">
        <v>0</v>
      </c>
      <c r="E115" s="5">
        <v>0</v>
      </c>
      <c r="F115" s="5">
        <v>0</v>
      </c>
      <c r="G115" s="5">
        <v>0</v>
      </c>
      <c r="H115" s="5">
        <v>0.28000000000000003</v>
      </c>
      <c r="I115" s="5">
        <v>0.28000000000000003</v>
      </c>
      <c r="J115" s="5">
        <v>0.28000000000000003</v>
      </c>
      <c r="K115" s="5">
        <v>0.28000000000000003</v>
      </c>
      <c r="L115" s="5">
        <v>0.28000000000000003</v>
      </c>
      <c r="M115" s="5">
        <v>0.28000000000000003</v>
      </c>
      <c r="N115" s="5">
        <v>0.28000000000000003</v>
      </c>
      <c r="O115" s="5">
        <v>0.14000000000000001</v>
      </c>
    </row>
    <row r="116" spans="3:15" ht="15.75" thickTop="1" thickBot="1" x14ac:dyDescent="0.25">
      <c r="C116" s="10">
        <v>113</v>
      </c>
      <c r="D116" s="5">
        <v>0</v>
      </c>
      <c r="E116" s="5">
        <v>0</v>
      </c>
      <c r="F116" s="5">
        <v>0</v>
      </c>
      <c r="G116" s="5">
        <v>0</v>
      </c>
      <c r="H116" s="5">
        <v>0.3</v>
      </c>
      <c r="I116" s="5">
        <v>0.28000000000000003</v>
      </c>
      <c r="J116" s="5">
        <v>0.28000000000000003</v>
      </c>
      <c r="K116" s="5">
        <v>0.28000000000000003</v>
      </c>
      <c r="L116" s="5">
        <v>0.28000000000000003</v>
      </c>
      <c r="M116" s="5">
        <v>0.28000000000000003</v>
      </c>
      <c r="N116" s="5">
        <v>0.28000000000000003</v>
      </c>
      <c r="O116" s="5">
        <v>0.14000000000000001</v>
      </c>
    </row>
    <row r="117" spans="3:15" ht="15.75" thickTop="1" thickBot="1" x14ac:dyDescent="0.25">
      <c r="C117" s="10">
        <v>114</v>
      </c>
      <c r="D117" s="5">
        <v>0</v>
      </c>
      <c r="E117" s="5">
        <v>0</v>
      </c>
      <c r="F117" s="5">
        <v>0</v>
      </c>
      <c r="G117" s="5">
        <v>0</v>
      </c>
      <c r="H117" s="5">
        <v>0.3</v>
      </c>
      <c r="I117" s="5">
        <v>0.3</v>
      </c>
      <c r="J117" s="5">
        <v>0.28000000000000003</v>
      </c>
      <c r="K117" s="5">
        <v>0.28000000000000003</v>
      </c>
      <c r="L117" s="5">
        <v>0.28000000000000003</v>
      </c>
      <c r="M117" s="5">
        <v>0.28000000000000003</v>
      </c>
      <c r="N117" s="5">
        <v>0.28000000000000003</v>
      </c>
      <c r="O117" s="5">
        <v>0.14000000000000001</v>
      </c>
    </row>
    <row r="118" spans="3:15" ht="15.75" thickTop="1" thickBot="1" x14ac:dyDescent="0.25">
      <c r="C118" s="10">
        <v>115</v>
      </c>
      <c r="D118" s="5">
        <v>0</v>
      </c>
      <c r="E118" s="5">
        <v>0</v>
      </c>
      <c r="F118" s="5">
        <v>0</v>
      </c>
      <c r="G118" s="5">
        <v>0</v>
      </c>
      <c r="H118" s="5">
        <v>0.3</v>
      </c>
      <c r="I118" s="5">
        <v>0.3</v>
      </c>
      <c r="J118" s="5">
        <v>0.3</v>
      </c>
      <c r="K118" s="5">
        <v>0.28000000000000003</v>
      </c>
      <c r="L118" s="5">
        <v>0.28000000000000003</v>
      </c>
      <c r="M118" s="5">
        <v>0.28000000000000003</v>
      </c>
      <c r="N118" s="5">
        <v>0.28000000000000003</v>
      </c>
      <c r="O118" s="5">
        <v>0.14000000000000001</v>
      </c>
    </row>
    <row r="119" spans="3:15" ht="15.75" thickTop="1" thickBot="1" x14ac:dyDescent="0.25">
      <c r="C119" s="10">
        <v>116</v>
      </c>
      <c r="D119" s="5">
        <v>0</v>
      </c>
      <c r="E119" s="5">
        <v>0</v>
      </c>
      <c r="F119" s="5">
        <v>0</v>
      </c>
      <c r="G119" s="5">
        <v>0</v>
      </c>
      <c r="H119" s="5">
        <v>0.3</v>
      </c>
      <c r="I119" s="5">
        <v>0.3</v>
      </c>
      <c r="J119" s="5">
        <v>0.3</v>
      </c>
      <c r="K119" s="5">
        <v>0.3</v>
      </c>
      <c r="L119" s="5">
        <v>0.28000000000000003</v>
      </c>
      <c r="M119" s="5">
        <v>0.28000000000000003</v>
      </c>
      <c r="N119" s="5">
        <v>0.28000000000000003</v>
      </c>
      <c r="O119" s="5">
        <v>0.14000000000000001</v>
      </c>
    </row>
    <row r="120" spans="3:15" ht="15.75" thickTop="1" thickBot="1" x14ac:dyDescent="0.25">
      <c r="C120" s="10">
        <v>117</v>
      </c>
      <c r="D120" s="5">
        <v>0</v>
      </c>
      <c r="E120" s="5">
        <v>0</v>
      </c>
      <c r="F120" s="5">
        <v>0</v>
      </c>
      <c r="G120" s="5">
        <v>0</v>
      </c>
      <c r="H120" s="5">
        <v>0.3</v>
      </c>
      <c r="I120" s="5">
        <v>0.3</v>
      </c>
      <c r="J120" s="5">
        <v>0.3</v>
      </c>
      <c r="K120" s="5">
        <v>0.3</v>
      </c>
      <c r="L120" s="5">
        <v>0.3</v>
      </c>
      <c r="M120" s="5">
        <v>0.28000000000000003</v>
      </c>
      <c r="N120" s="5">
        <v>0.28000000000000003</v>
      </c>
      <c r="O120" s="5">
        <v>0.14000000000000001</v>
      </c>
    </row>
    <row r="121" spans="3:15" ht="15.75" thickTop="1" thickBot="1" x14ac:dyDescent="0.25">
      <c r="C121" s="10">
        <v>118</v>
      </c>
      <c r="D121" s="5">
        <v>0</v>
      </c>
      <c r="E121" s="5">
        <v>0</v>
      </c>
      <c r="F121" s="5">
        <v>0</v>
      </c>
      <c r="G121" s="5">
        <v>0</v>
      </c>
      <c r="H121" s="5">
        <v>0.3</v>
      </c>
      <c r="I121" s="5">
        <v>0.3</v>
      </c>
      <c r="J121" s="5">
        <v>0.3</v>
      </c>
      <c r="K121" s="5">
        <v>0.3</v>
      </c>
      <c r="L121" s="5">
        <v>0.3</v>
      </c>
      <c r="M121" s="5">
        <v>0.3</v>
      </c>
      <c r="N121" s="5">
        <v>0.28000000000000003</v>
      </c>
      <c r="O121" s="5">
        <v>0.14000000000000001</v>
      </c>
    </row>
    <row r="122" spans="3:15" ht="15.75" thickTop="1" thickBot="1" x14ac:dyDescent="0.25">
      <c r="C122" s="10">
        <v>119</v>
      </c>
      <c r="D122" s="5">
        <v>0</v>
      </c>
      <c r="E122" s="5">
        <v>0</v>
      </c>
      <c r="F122" s="5">
        <v>0</v>
      </c>
      <c r="G122" s="5">
        <v>0</v>
      </c>
      <c r="H122" s="5">
        <v>0.3</v>
      </c>
      <c r="I122" s="5">
        <v>0.3</v>
      </c>
      <c r="J122" s="5">
        <v>0.3</v>
      </c>
      <c r="K122" s="5">
        <v>0.3</v>
      </c>
      <c r="L122" s="5">
        <v>0.3</v>
      </c>
      <c r="M122" s="5">
        <v>0.3</v>
      </c>
      <c r="N122" s="5">
        <v>0.3</v>
      </c>
      <c r="O122" s="5">
        <v>0.14000000000000001</v>
      </c>
    </row>
    <row r="123" spans="3:15" ht="15.75" thickTop="1" thickBot="1" x14ac:dyDescent="0.25">
      <c r="C123" s="10">
        <v>120</v>
      </c>
      <c r="D123" s="5">
        <v>0</v>
      </c>
      <c r="E123" s="5">
        <v>0</v>
      </c>
      <c r="F123" s="5">
        <v>0</v>
      </c>
      <c r="G123" s="5">
        <v>0</v>
      </c>
      <c r="H123" s="5">
        <v>0.3</v>
      </c>
      <c r="I123" s="5">
        <v>0.3</v>
      </c>
      <c r="J123" s="5">
        <v>0.3</v>
      </c>
      <c r="K123" s="5">
        <v>0.3</v>
      </c>
      <c r="L123" s="5">
        <v>0.3</v>
      </c>
      <c r="M123" s="5">
        <v>0.3</v>
      </c>
      <c r="N123" s="5">
        <v>0.3</v>
      </c>
      <c r="O123" s="5">
        <v>0.15</v>
      </c>
    </row>
    <row r="124" spans="3:15" ht="15.75" thickTop="1" thickBot="1" x14ac:dyDescent="0.25">
      <c r="C124" s="10">
        <v>121</v>
      </c>
      <c r="D124" s="5">
        <v>0</v>
      </c>
      <c r="E124" s="5">
        <v>0</v>
      </c>
      <c r="F124" s="5">
        <v>0</v>
      </c>
      <c r="G124" s="5">
        <v>0</v>
      </c>
      <c r="H124" s="5">
        <v>0.32</v>
      </c>
      <c r="I124" s="5">
        <v>0.3</v>
      </c>
      <c r="J124" s="5">
        <v>0.3</v>
      </c>
      <c r="K124" s="5">
        <v>0.3</v>
      </c>
      <c r="L124" s="5">
        <v>0.3</v>
      </c>
      <c r="M124" s="5">
        <v>0.3</v>
      </c>
      <c r="N124" s="5">
        <v>0.3</v>
      </c>
      <c r="O124" s="5">
        <v>0.15</v>
      </c>
    </row>
    <row r="125" spans="3:15" ht="15.75" thickTop="1" thickBot="1" x14ac:dyDescent="0.25">
      <c r="C125" s="10">
        <v>122</v>
      </c>
      <c r="D125" s="5">
        <v>0</v>
      </c>
      <c r="E125" s="5">
        <v>0</v>
      </c>
      <c r="F125" s="5">
        <v>0</v>
      </c>
      <c r="G125" s="5">
        <v>0</v>
      </c>
      <c r="H125" s="5">
        <v>0.32</v>
      </c>
      <c r="I125" s="5">
        <v>0.32</v>
      </c>
      <c r="J125" s="5">
        <v>0.3</v>
      </c>
      <c r="K125" s="5">
        <v>0.3</v>
      </c>
      <c r="L125" s="5">
        <v>0.3</v>
      </c>
      <c r="M125" s="5">
        <v>0.3</v>
      </c>
      <c r="N125" s="5">
        <v>0.3</v>
      </c>
      <c r="O125" s="5">
        <v>0.15</v>
      </c>
    </row>
    <row r="126" spans="3:15" ht="15.75" thickTop="1" thickBot="1" x14ac:dyDescent="0.25">
      <c r="C126" s="10">
        <v>123</v>
      </c>
      <c r="D126" s="5">
        <v>0</v>
      </c>
      <c r="E126" s="5">
        <v>0</v>
      </c>
      <c r="F126" s="5">
        <v>0</v>
      </c>
      <c r="G126" s="5">
        <v>0</v>
      </c>
      <c r="H126" s="5">
        <v>0.32</v>
      </c>
      <c r="I126" s="5">
        <v>0.32</v>
      </c>
      <c r="J126" s="5">
        <v>0.32</v>
      </c>
      <c r="K126" s="5">
        <v>0.3</v>
      </c>
      <c r="L126" s="5">
        <v>0.3</v>
      </c>
      <c r="M126" s="5">
        <v>0.3</v>
      </c>
      <c r="N126" s="5">
        <v>0.3</v>
      </c>
      <c r="O126" s="5">
        <v>0.15</v>
      </c>
    </row>
    <row r="127" spans="3:15" ht="15.75" thickTop="1" thickBot="1" x14ac:dyDescent="0.25">
      <c r="C127" s="10">
        <v>124</v>
      </c>
      <c r="D127" s="5">
        <v>0</v>
      </c>
      <c r="E127" s="5">
        <v>0</v>
      </c>
      <c r="F127" s="5">
        <v>0</v>
      </c>
      <c r="G127" s="5">
        <v>0</v>
      </c>
      <c r="H127" s="5">
        <v>0.32</v>
      </c>
      <c r="I127" s="5">
        <v>0.32</v>
      </c>
      <c r="J127" s="5">
        <v>0.32</v>
      </c>
      <c r="K127" s="5">
        <v>0.32</v>
      </c>
      <c r="L127" s="5">
        <v>0.3</v>
      </c>
      <c r="M127" s="5">
        <v>0.3</v>
      </c>
      <c r="N127" s="5">
        <v>0.3</v>
      </c>
      <c r="O127" s="5">
        <v>0.15</v>
      </c>
    </row>
    <row r="128" spans="3:15" ht="15.75" thickTop="1" thickBot="1" x14ac:dyDescent="0.25">
      <c r="C128" s="10">
        <v>125</v>
      </c>
      <c r="D128" s="5">
        <v>0</v>
      </c>
      <c r="E128" s="5">
        <v>0</v>
      </c>
      <c r="F128" s="5">
        <v>0</v>
      </c>
      <c r="G128" s="5">
        <v>0</v>
      </c>
      <c r="H128" s="5">
        <v>0.32</v>
      </c>
      <c r="I128" s="5">
        <v>0.32</v>
      </c>
      <c r="J128" s="5">
        <v>0.32</v>
      </c>
      <c r="K128" s="5">
        <v>0.32</v>
      </c>
      <c r="L128" s="5">
        <v>0.32</v>
      </c>
      <c r="M128" s="5">
        <v>0.3</v>
      </c>
      <c r="N128" s="5">
        <v>0.3</v>
      </c>
      <c r="O128" s="5">
        <v>0.15</v>
      </c>
    </row>
    <row r="129" spans="3:15" ht="15.75" thickTop="1" thickBot="1" x14ac:dyDescent="0.25">
      <c r="C129" s="10">
        <v>126</v>
      </c>
      <c r="D129" s="5">
        <v>0</v>
      </c>
      <c r="E129" s="5">
        <v>0</v>
      </c>
      <c r="F129" s="5">
        <v>0</v>
      </c>
      <c r="G129" s="5">
        <v>0</v>
      </c>
      <c r="H129" s="5">
        <v>0.32</v>
      </c>
      <c r="I129" s="5">
        <v>0.32</v>
      </c>
      <c r="J129" s="5">
        <v>0.32</v>
      </c>
      <c r="K129" s="5">
        <v>0.32</v>
      </c>
      <c r="L129" s="5">
        <v>0.32</v>
      </c>
      <c r="M129" s="5">
        <v>0.32</v>
      </c>
      <c r="N129" s="5">
        <v>0.3</v>
      </c>
      <c r="O129" s="5">
        <v>0.15</v>
      </c>
    </row>
    <row r="130" spans="3:15" ht="15.75" thickTop="1" thickBot="1" x14ac:dyDescent="0.25">
      <c r="C130" s="10">
        <v>127</v>
      </c>
      <c r="D130" s="5">
        <v>0</v>
      </c>
      <c r="E130" s="5">
        <v>0</v>
      </c>
      <c r="F130" s="5">
        <v>0</v>
      </c>
      <c r="G130" s="5">
        <v>0</v>
      </c>
      <c r="H130" s="5">
        <v>0.32</v>
      </c>
      <c r="I130" s="5">
        <v>0.32</v>
      </c>
      <c r="J130" s="5">
        <v>0.32</v>
      </c>
      <c r="K130" s="5">
        <v>0.32</v>
      </c>
      <c r="L130" s="5">
        <v>0.32</v>
      </c>
      <c r="M130" s="5">
        <v>0.32</v>
      </c>
      <c r="N130" s="5">
        <v>0.32</v>
      </c>
      <c r="O130" s="5">
        <v>0.15</v>
      </c>
    </row>
    <row r="131" spans="3:15" ht="15.75" thickTop="1" thickBot="1" x14ac:dyDescent="0.25">
      <c r="C131" s="10">
        <v>128</v>
      </c>
      <c r="D131" s="5">
        <v>0</v>
      </c>
      <c r="E131" s="5">
        <v>0</v>
      </c>
      <c r="F131" s="5">
        <v>0</v>
      </c>
      <c r="G131" s="5">
        <v>0</v>
      </c>
      <c r="H131" s="5">
        <v>0.32</v>
      </c>
      <c r="I131" s="5">
        <v>0.32</v>
      </c>
      <c r="J131" s="5">
        <v>0.32</v>
      </c>
      <c r="K131" s="5">
        <v>0.32</v>
      </c>
      <c r="L131" s="5">
        <v>0.32</v>
      </c>
      <c r="M131" s="5">
        <v>0.32</v>
      </c>
      <c r="N131" s="5">
        <v>0.32</v>
      </c>
      <c r="O131" s="5">
        <v>0.16</v>
      </c>
    </row>
    <row r="132" spans="3:15" ht="15.75" thickTop="1" thickBot="1" x14ac:dyDescent="0.25">
      <c r="C132" s="10">
        <v>129</v>
      </c>
      <c r="D132" s="5">
        <v>0</v>
      </c>
      <c r="E132" s="5">
        <v>0</v>
      </c>
      <c r="F132" s="5">
        <v>0</v>
      </c>
      <c r="G132" s="5">
        <v>0</v>
      </c>
      <c r="H132" s="5">
        <v>0.34</v>
      </c>
      <c r="I132" s="5">
        <v>0.32</v>
      </c>
      <c r="J132" s="5">
        <v>0.32</v>
      </c>
      <c r="K132" s="5">
        <v>0.32</v>
      </c>
      <c r="L132" s="5">
        <v>0.32</v>
      </c>
      <c r="M132" s="5">
        <v>0.32</v>
      </c>
      <c r="N132" s="5">
        <v>0.32</v>
      </c>
      <c r="O132" s="5">
        <v>0.16</v>
      </c>
    </row>
    <row r="133" spans="3:15" ht="15.75" thickTop="1" thickBot="1" x14ac:dyDescent="0.25">
      <c r="C133" s="10">
        <v>130</v>
      </c>
      <c r="D133" s="5">
        <v>0</v>
      </c>
      <c r="E133" s="5">
        <v>0</v>
      </c>
      <c r="F133" s="5">
        <v>0</v>
      </c>
      <c r="G133" s="5">
        <v>0</v>
      </c>
      <c r="H133" s="5">
        <v>0.34</v>
      </c>
      <c r="I133" s="5">
        <v>0.34</v>
      </c>
      <c r="J133" s="5">
        <v>0.32</v>
      </c>
      <c r="K133" s="5">
        <v>0.32</v>
      </c>
      <c r="L133" s="5">
        <v>0.32</v>
      </c>
      <c r="M133" s="5">
        <v>0.32</v>
      </c>
      <c r="N133" s="5">
        <v>0.32</v>
      </c>
      <c r="O133" s="5">
        <v>0.16</v>
      </c>
    </row>
    <row r="134" spans="3:15" ht="15.75" thickTop="1" thickBot="1" x14ac:dyDescent="0.25">
      <c r="C134" s="10">
        <v>131</v>
      </c>
      <c r="D134" s="5">
        <v>0</v>
      </c>
      <c r="E134" s="5">
        <v>0</v>
      </c>
      <c r="F134" s="5">
        <v>0</v>
      </c>
      <c r="G134" s="5">
        <v>0</v>
      </c>
      <c r="H134" s="5">
        <v>0.34</v>
      </c>
      <c r="I134" s="5">
        <v>0.34</v>
      </c>
      <c r="J134" s="5">
        <v>0.34</v>
      </c>
      <c r="K134" s="5">
        <v>0.32</v>
      </c>
      <c r="L134" s="5">
        <v>0.32</v>
      </c>
      <c r="M134" s="5">
        <v>0.32</v>
      </c>
      <c r="N134" s="5">
        <v>0.32</v>
      </c>
      <c r="O134" s="5">
        <v>0.16</v>
      </c>
    </row>
    <row r="135" spans="3:15" ht="15.75" thickTop="1" thickBot="1" x14ac:dyDescent="0.25">
      <c r="C135" s="10">
        <v>132</v>
      </c>
      <c r="D135" s="5">
        <v>0</v>
      </c>
      <c r="E135" s="5">
        <v>0</v>
      </c>
      <c r="F135" s="5">
        <v>0</v>
      </c>
      <c r="G135" s="5">
        <v>0</v>
      </c>
      <c r="H135" s="5">
        <v>0.34</v>
      </c>
      <c r="I135" s="5">
        <v>0.34</v>
      </c>
      <c r="J135" s="5">
        <v>0.34</v>
      </c>
      <c r="K135" s="5">
        <v>0.34</v>
      </c>
      <c r="L135" s="5">
        <v>0.32</v>
      </c>
      <c r="M135" s="5">
        <v>0.32</v>
      </c>
      <c r="N135" s="5">
        <v>0.32</v>
      </c>
      <c r="O135" s="5">
        <v>0.16</v>
      </c>
    </row>
    <row r="136" spans="3:15" ht="15.75" thickTop="1" thickBot="1" x14ac:dyDescent="0.25">
      <c r="C136" s="10">
        <v>133</v>
      </c>
      <c r="D136" s="5">
        <v>0</v>
      </c>
      <c r="E136" s="5">
        <v>0</v>
      </c>
      <c r="F136" s="5">
        <v>0</v>
      </c>
      <c r="G136" s="5">
        <v>0</v>
      </c>
      <c r="H136" s="5">
        <v>0.34</v>
      </c>
      <c r="I136" s="5">
        <v>0.34</v>
      </c>
      <c r="J136" s="5">
        <v>0.34</v>
      </c>
      <c r="K136" s="5">
        <v>0.34</v>
      </c>
      <c r="L136" s="5">
        <v>0.34</v>
      </c>
      <c r="M136" s="5">
        <v>0.32</v>
      </c>
      <c r="N136" s="5">
        <v>0.32</v>
      </c>
      <c r="O136" s="5">
        <v>0.16</v>
      </c>
    </row>
    <row r="137" spans="3:15" ht="15.75" thickTop="1" thickBot="1" x14ac:dyDescent="0.25">
      <c r="C137" s="10">
        <v>134</v>
      </c>
      <c r="D137" s="5">
        <v>0</v>
      </c>
      <c r="E137" s="5">
        <v>0</v>
      </c>
      <c r="F137" s="5">
        <v>0</v>
      </c>
      <c r="G137" s="5">
        <v>0</v>
      </c>
      <c r="H137" s="5">
        <v>0.34</v>
      </c>
      <c r="I137" s="5">
        <v>0.34</v>
      </c>
      <c r="J137" s="5">
        <v>0.34</v>
      </c>
      <c r="K137" s="5">
        <v>0.34</v>
      </c>
      <c r="L137" s="5">
        <v>0.34</v>
      </c>
      <c r="M137" s="5">
        <v>0.34</v>
      </c>
      <c r="N137" s="5">
        <v>0.32</v>
      </c>
      <c r="O137" s="5">
        <v>0.16</v>
      </c>
    </row>
    <row r="138" spans="3:15" ht="15.75" thickTop="1" thickBot="1" x14ac:dyDescent="0.25">
      <c r="C138" s="10">
        <v>135</v>
      </c>
      <c r="D138" s="5">
        <v>0</v>
      </c>
      <c r="E138" s="5">
        <v>0</v>
      </c>
      <c r="F138" s="5">
        <v>0</v>
      </c>
      <c r="G138" s="5">
        <v>0</v>
      </c>
      <c r="H138" s="5">
        <v>0.34</v>
      </c>
      <c r="I138" s="5">
        <v>0.34</v>
      </c>
      <c r="J138" s="5">
        <v>0.34</v>
      </c>
      <c r="K138" s="5">
        <v>0.34</v>
      </c>
      <c r="L138" s="5">
        <v>0.34</v>
      </c>
      <c r="M138" s="5">
        <v>0.34</v>
      </c>
      <c r="N138" s="5">
        <v>0.34</v>
      </c>
      <c r="O138" s="5">
        <v>0.16</v>
      </c>
    </row>
    <row r="139" spans="3:15" ht="15.75" thickTop="1" thickBot="1" x14ac:dyDescent="0.25">
      <c r="C139" s="10">
        <v>136</v>
      </c>
      <c r="D139" s="5">
        <v>0</v>
      </c>
      <c r="E139" s="5">
        <v>0</v>
      </c>
      <c r="F139" s="5">
        <v>0</v>
      </c>
      <c r="G139" s="5">
        <v>0</v>
      </c>
      <c r="H139" s="5">
        <v>0.34</v>
      </c>
      <c r="I139" s="5">
        <v>0.34</v>
      </c>
      <c r="J139" s="5">
        <v>0.34</v>
      </c>
      <c r="K139" s="5">
        <v>0.34</v>
      </c>
      <c r="L139" s="5">
        <v>0.34</v>
      </c>
      <c r="M139" s="5">
        <v>0.34</v>
      </c>
      <c r="N139" s="5">
        <v>0.34</v>
      </c>
      <c r="O139" s="5">
        <v>0.17</v>
      </c>
    </row>
    <row r="140" spans="3:15" ht="15.75" thickTop="1" thickBot="1" x14ac:dyDescent="0.25">
      <c r="C140" s="10">
        <v>137</v>
      </c>
      <c r="D140" s="5">
        <v>0</v>
      </c>
      <c r="E140" s="5">
        <v>0</v>
      </c>
      <c r="F140" s="5">
        <v>0</v>
      </c>
      <c r="G140" s="5">
        <v>0</v>
      </c>
      <c r="H140" s="5">
        <v>0.36</v>
      </c>
      <c r="I140" s="5">
        <v>0.34</v>
      </c>
      <c r="J140" s="5">
        <v>0.34</v>
      </c>
      <c r="K140" s="5">
        <v>0.34</v>
      </c>
      <c r="L140" s="5">
        <v>0.34</v>
      </c>
      <c r="M140" s="5">
        <v>0.34</v>
      </c>
      <c r="N140" s="5">
        <v>0.34</v>
      </c>
      <c r="O140" s="5">
        <v>0.17</v>
      </c>
    </row>
    <row r="141" spans="3:15" ht="15.75" thickTop="1" thickBot="1" x14ac:dyDescent="0.25">
      <c r="C141" s="10">
        <v>138</v>
      </c>
      <c r="D141" s="5">
        <v>0</v>
      </c>
      <c r="E141" s="5">
        <v>0</v>
      </c>
      <c r="F141" s="5">
        <v>0</v>
      </c>
      <c r="G141" s="5">
        <v>0</v>
      </c>
      <c r="H141" s="5">
        <v>0.36</v>
      </c>
      <c r="I141" s="5">
        <v>0.36</v>
      </c>
      <c r="J141" s="5">
        <v>0.34</v>
      </c>
      <c r="K141" s="5">
        <v>0.34</v>
      </c>
      <c r="L141" s="5">
        <v>0.34</v>
      </c>
      <c r="M141" s="5">
        <v>0.34</v>
      </c>
      <c r="N141" s="5">
        <v>0.34</v>
      </c>
      <c r="O141" s="5">
        <v>0.17</v>
      </c>
    </row>
    <row r="142" spans="3:15" ht="15.75" thickTop="1" thickBot="1" x14ac:dyDescent="0.25">
      <c r="C142" s="10">
        <v>139</v>
      </c>
      <c r="D142" s="5">
        <v>0</v>
      </c>
      <c r="E142" s="5">
        <v>0</v>
      </c>
      <c r="F142" s="5">
        <v>0</v>
      </c>
      <c r="G142" s="5">
        <v>0</v>
      </c>
      <c r="H142" s="5">
        <v>0.36</v>
      </c>
      <c r="I142" s="5">
        <v>0.36</v>
      </c>
      <c r="J142" s="5">
        <v>0.36</v>
      </c>
      <c r="K142" s="5">
        <v>0.34</v>
      </c>
      <c r="L142" s="5">
        <v>0.34</v>
      </c>
      <c r="M142" s="5">
        <v>0.34</v>
      </c>
      <c r="N142" s="5">
        <v>0.34</v>
      </c>
      <c r="O142" s="5">
        <v>0.17</v>
      </c>
    </row>
    <row r="143" spans="3:15" ht="15.75" thickTop="1" thickBot="1" x14ac:dyDescent="0.25">
      <c r="C143" s="10">
        <v>140</v>
      </c>
      <c r="D143" s="5">
        <v>0</v>
      </c>
      <c r="E143" s="5">
        <v>0</v>
      </c>
      <c r="F143" s="5">
        <v>0</v>
      </c>
      <c r="G143" s="5">
        <v>0</v>
      </c>
      <c r="H143" s="5">
        <v>0.36</v>
      </c>
      <c r="I143" s="5">
        <v>0.36</v>
      </c>
      <c r="J143" s="5">
        <v>0.36</v>
      </c>
      <c r="K143" s="5">
        <v>0.36</v>
      </c>
      <c r="L143" s="5">
        <v>0.34</v>
      </c>
      <c r="M143" s="5">
        <v>0.34</v>
      </c>
      <c r="N143" s="5">
        <v>0.34</v>
      </c>
      <c r="O143" s="5">
        <v>0.17</v>
      </c>
    </row>
    <row r="144" spans="3:15" ht="15.75" thickTop="1" thickBot="1" x14ac:dyDescent="0.25">
      <c r="C144" s="10">
        <v>141</v>
      </c>
      <c r="D144" s="5">
        <v>0</v>
      </c>
      <c r="E144" s="5">
        <v>0</v>
      </c>
      <c r="F144" s="5">
        <v>0</v>
      </c>
      <c r="G144" s="5">
        <v>0</v>
      </c>
      <c r="H144" s="5">
        <v>0.36</v>
      </c>
      <c r="I144" s="5">
        <v>0.36</v>
      </c>
      <c r="J144" s="5">
        <v>0.36</v>
      </c>
      <c r="K144" s="5">
        <v>0.36</v>
      </c>
      <c r="L144" s="5">
        <v>0.36</v>
      </c>
      <c r="M144" s="5">
        <v>0.34</v>
      </c>
      <c r="N144" s="5">
        <v>0.34</v>
      </c>
      <c r="O144" s="5">
        <v>0.17</v>
      </c>
    </row>
    <row r="145" spans="3:15" ht="15.75" thickTop="1" thickBot="1" x14ac:dyDescent="0.25">
      <c r="C145" s="10">
        <v>142</v>
      </c>
      <c r="D145" s="5">
        <v>0</v>
      </c>
      <c r="E145" s="5">
        <v>0</v>
      </c>
      <c r="F145" s="5">
        <v>0</v>
      </c>
      <c r="G145" s="5">
        <v>0</v>
      </c>
      <c r="H145" s="5">
        <v>0.36</v>
      </c>
      <c r="I145" s="5">
        <v>0.36</v>
      </c>
      <c r="J145" s="5">
        <v>0.36</v>
      </c>
      <c r="K145" s="5">
        <v>0.36</v>
      </c>
      <c r="L145" s="5">
        <v>0.36</v>
      </c>
      <c r="M145" s="5">
        <v>0.36</v>
      </c>
      <c r="N145" s="5">
        <v>0.34</v>
      </c>
      <c r="O145" s="5">
        <v>0.17</v>
      </c>
    </row>
    <row r="146" spans="3:15" ht="15.75" thickTop="1" thickBot="1" x14ac:dyDescent="0.25">
      <c r="C146" s="10">
        <v>143</v>
      </c>
      <c r="D146" s="5">
        <v>0</v>
      </c>
      <c r="E146" s="5">
        <v>0</v>
      </c>
      <c r="F146" s="5">
        <v>0</v>
      </c>
      <c r="G146" s="5">
        <v>0</v>
      </c>
      <c r="H146" s="5">
        <v>0.36</v>
      </c>
      <c r="I146" s="5">
        <v>0.36</v>
      </c>
      <c r="J146" s="5">
        <v>0.36</v>
      </c>
      <c r="K146" s="5">
        <v>0.36</v>
      </c>
      <c r="L146" s="5">
        <v>0.36</v>
      </c>
      <c r="M146" s="5">
        <v>0.36</v>
      </c>
      <c r="N146" s="5">
        <v>0.36</v>
      </c>
      <c r="O146" s="5">
        <v>0.17</v>
      </c>
    </row>
    <row r="147" spans="3:15" ht="15.75" thickTop="1" thickBot="1" x14ac:dyDescent="0.25">
      <c r="C147" s="10">
        <v>144</v>
      </c>
      <c r="D147" s="5">
        <v>0</v>
      </c>
      <c r="E147" s="5">
        <v>0</v>
      </c>
      <c r="F147" s="5">
        <v>0</v>
      </c>
      <c r="G147" s="5">
        <v>0</v>
      </c>
      <c r="H147" s="5">
        <v>0.36</v>
      </c>
      <c r="I147" s="5">
        <v>0.36</v>
      </c>
      <c r="J147" s="5">
        <v>0.36</v>
      </c>
      <c r="K147" s="5">
        <v>0.36</v>
      </c>
      <c r="L147" s="5">
        <v>0.36</v>
      </c>
      <c r="M147" s="5">
        <v>0.36</v>
      </c>
      <c r="N147" s="5">
        <v>0.36</v>
      </c>
      <c r="O147" s="5">
        <v>0.18</v>
      </c>
    </row>
    <row r="148" spans="3:15" ht="15.75" thickTop="1" thickBot="1" x14ac:dyDescent="0.25">
      <c r="C148" s="10">
        <v>145</v>
      </c>
      <c r="D148" s="5">
        <v>0</v>
      </c>
      <c r="E148" s="5">
        <v>0</v>
      </c>
      <c r="F148" s="5">
        <v>0</v>
      </c>
      <c r="G148" s="5">
        <v>0</v>
      </c>
      <c r="H148" s="5">
        <v>0.38</v>
      </c>
      <c r="I148" s="5">
        <v>0.36</v>
      </c>
      <c r="J148" s="5">
        <v>0.36</v>
      </c>
      <c r="K148" s="5">
        <v>0.36</v>
      </c>
      <c r="L148" s="5">
        <v>0.36</v>
      </c>
      <c r="M148" s="5">
        <v>0.36</v>
      </c>
      <c r="N148" s="5">
        <v>0.36</v>
      </c>
      <c r="O148" s="5">
        <v>0.18</v>
      </c>
    </row>
    <row r="149" spans="3:15" ht="15.75" thickTop="1" thickBot="1" x14ac:dyDescent="0.25">
      <c r="C149" s="10">
        <v>146</v>
      </c>
      <c r="D149" s="5">
        <v>0</v>
      </c>
      <c r="E149" s="5">
        <v>0</v>
      </c>
      <c r="F149" s="5">
        <v>0</v>
      </c>
      <c r="G149" s="5">
        <v>0</v>
      </c>
      <c r="H149" s="5">
        <v>0.38</v>
      </c>
      <c r="I149" s="5">
        <v>0.38</v>
      </c>
      <c r="J149" s="5">
        <v>0.36</v>
      </c>
      <c r="K149" s="5">
        <v>0.36</v>
      </c>
      <c r="L149" s="5">
        <v>0.36</v>
      </c>
      <c r="M149" s="5">
        <v>0.36</v>
      </c>
      <c r="N149" s="5">
        <v>0.36</v>
      </c>
      <c r="O149" s="5">
        <v>0.18</v>
      </c>
    </row>
    <row r="150" spans="3:15" ht="15.75" thickTop="1" thickBot="1" x14ac:dyDescent="0.25">
      <c r="C150" s="10">
        <v>147</v>
      </c>
      <c r="D150" s="5">
        <v>0</v>
      </c>
      <c r="E150" s="5">
        <v>0</v>
      </c>
      <c r="F150" s="5">
        <v>0</v>
      </c>
      <c r="G150" s="5">
        <v>0</v>
      </c>
      <c r="H150" s="5">
        <v>0.38</v>
      </c>
      <c r="I150" s="5">
        <v>0.38</v>
      </c>
      <c r="J150" s="5">
        <v>0.38</v>
      </c>
      <c r="K150" s="5">
        <v>0.36</v>
      </c>
      <c r="L150" s="5">
        <v>0.36</v>
      </c>
      <c r="M150" s="5">
        <v>0.36</v>
      </c>
      <c r="N150" s="5">
        <v>0.36</v>
      </c>
      <c r="O150" s="5">
        <v>0.18</v>
      </c>
    </row>
    <row r="151" spans="3:15" ht="15.75" thickTop="1" thickBot="1" x14ac:dyDescent="0.25">
      <c r="C151" s="10">
        <v>148</v>
      </c>
      <c r="D151" s="5">
        <v>0</v>
      </c>
      <c r="E151" s="5">
        <v>0</v>
      </c>
      <c r="F151" s="5">
        <v>0</v>
      </c>
      <c r="G151" s="5">
        <v>0</v>
      </c>
      <c r="H151" s="5">
        <v>0.38</v>
      </c>
      <c r="I151" s="5">
        <v>0.38</v>
      </c>
      <c r="J151" s="5">
        <v>0.38</v>
      </c>
      <c r="K151" s="5">
        <v>0.38</v>
      </c>
      <c r="L151" s="5">
        <v>0.36</v>
      </c>
      <c r="M151" s="5">
        <v>0.36</v>
      </c>
      <c r="N151" s="5">
        <v>0.36</v>
      </c>
      <c r="O151" s="5">
        <v>0.18</v>
      </c>
    </row>
    <row r="152" spans="3:15" ht="15.75" thickTop="1" thickBot="1" x14ac:dyDescent="0.25">
      <c r="C152" s="10">
        <v>149</v>
      </c>
      <c r="D152" s="5">
        <v>0</v>
      </c>
      <c r="E152" s="5">
        <v>0</v>
      </c>
      <c r="F152" s="5">
        <v>0</v>
      </c>
      <c r="G152" s="5">
        <v>0</v>
      </c>
      <c r="H152" s="5">
        <v>0.38</v>
      </c>
      <c r="I152" s="5">
        <v>0.38</v>
      </c>
      <c r="J152" s="5">
        <v>0.38</v>
      </c>
      <c r="K152" s="5">
        <v>0.38</v>
      </c>
      <c r="L152" s="5">
        <v>0.38</v>
      </c>
      <c r="M152" s="5">
        <v>0.36</v>
      </c>
      <c r="N152" s="5">
        <v>0.36</v>
      </c>
      <c r="O152" s="5">
        <v>0.18</v>
      </c>
    </row>
    <row r="153" spans="3:15" ht="15.75" thickTop="1" thickBot="1" x14ac:dyDescent="0.25">
      <c r="C153" s="10">
        <v>150</v>
      </c>
      <c r="D153" s="5">
        <v>0</v>
      </c>
      <c r="E153" s="5">
        <v>0</v>
      </c>
      <c r="F153" s="5">
        <v>0</v>
      </c>
      <c r="G153" s="5">
        <v>0</v>
      </c>
      <c r="H153" s="5">
        <v>0.38</v>
      </c>
      <c r="I153" s="5">
        <v>0.38</v>
      </c>
      <c r="J153" s="5">
        <v>0.38</v>
      </c>
      <c r="K153" s="5">
        <v>0.38</v>
      </c>
      <c r="L153" s="5">
        <v>0.38</v>
      </c>
      <c r="M153" s="5">
        <v>0.38</v>
      </c>
      <c r="N153" s="5">
        <v>0.36</v>
      </c>
      <c r="O153" s="5">
        <v>0.18</v>
      </c>
    </row>
    <row r="154" spans="3:15" ht="15.75" thickTop="1" thickBot="1" x14ac:dyDescent="0.25">
      <c r="C154" s="10">
        <v>151</v>
      </c>
      <c r="D154" s="5">
        <v>0</v>
      </c>
      <c r="E154" s="5">
        <v>0</v>
      </c>
      <c r="F154" s="5">
        <v>0</v>
      </c>
      <c r="G154" s="5">
        <v>0</v>
      </c>
      <c r="H154" s="5">
        <v>0.38</v>
      </c>
      <c r="I154" s="5">
        <v>0.38</v>
      </c>
      <c r="J154" s="5">
        <v>0.38</v>
      </c>
      <c r="K154" s="5">
        <v>0.38</v>
      </c>
      <c r="L154" s="5">
        <v>0.38</v>
      </c>
      <c r="M154" s="5">
        <v>0.38</v>
      </c>
      <c r="N154" s="5">
        <v>0.38</v>
      </c>
      <c r="O154" s="5">
        <v>0.18</v>
      </c>
    </row>
    <row r="155" spans="3:15" ht="15.75" thickTop="1" thickBot="1" x14ac:dyDescent="0.25">
      <c r="C155" s="10">
        <v>152</v>
      </c>
      <c r="D155" s="5">
        <v>0</v>
      </c>
      <c r="E155" s="5">
        <v>0</v>
      </c>
      <c r="F155" s="5">
        <v>0</v>
      </c>
      <c r="G155" s="5">
        <v>0</v>
      </c>
      <c r="H155" s="5">
        <v>0.38</v>
      </c>
      <c r="I155" s="5">
        <v>0.38</v>
      </c>
      <c r="J155" s="5">
        <v>0.38</v>
      </c>
      <c r="K155" s="5">
        <v>0.38</v>
      </c>
      <c r="L155" s="5">
        <v>0.38</v>
      </c>
      <c r="M155" s="5">
        <v>0.38</v>
      </c>
      <c r="N155" s="5">
        <v>0.38</v>
      </c>
      <c r="O155" s="5">
        <v>0.19</v>
      </c>
    </row>
    <row r="156" spans="3:15" ht="15.75" thickTop="1" thickBot="1" x14ac:dyDescent="0.25">
      <c r="C156" s="10">
        <v>153</v>
      </c>
      <c r="D156" s="5">
        <v>0</v>
      </c>
      <c r="E156" s="5">
        <v>0</v>
      </c>
      <c r="F156" s="5">
        <v>0</v>
      </c>
      <c r="G156" s="5">
        <v>0</v>
      </c>
      <c r="H156" s="5">
        <v>0.4</v>
      </c>
      <c r="I156" s="5">
        <v>0.38</v>
      </c>
      <c r="J156" s="5">
        <v>0.38</v>
      </c>
      <c r="K156" s="5">
        <v>0.38</v>
      </c>
      <c r="L156" s="5">
        <v>0.38</v>
      </c>
      <c r="M156" s="5">
        <v>0.38</v>
      </c>
      <c r="N156" s="5">
        <v>0.38</v>
      </c>
      <c r="O156" s="5">
        <v>0.19</v>
      </c>
    </row>
    <row r="157" spans="3:15" ht="15.75" thickTop="1" thickBot="1" x14ac:dyDescent="0.25">
      <c r="C157" s="10">
        <v>154</v>
      </c>
      <c r="D157" s="5">
        <v>0</v>
      </c>
      <c r="E157" s="5">
        <v>0</v>
      </c>
      <c r="F157" s="5">
        <v>0</v>
      </c>
      <c r="G157" s="5">
        <v>0</v>
      </c>
      <c r="H157" s="5">
        <v>0.4</v>
      </c>
      <c r="I157" s="5">
        <v>0.4</v>
      </c>
      <c r="J157" s="5">
        <v>0.38</v>
      </c>
      <c r="K157" s="5">
        <v>0.38</v>
      </c>
      <c r="L157" s="5">
        <v>0.38</v>
      </c>
      <c r="M157" s="5">
        <v>0.38</v>
      </c>
      <c r="N157" s="5">
        <v>0.38</v>
      </c>
      <c r="O157" s="5">
        <v>0.19</v>
      </c>
    </row>
    <row r="158" spans="3:15" ht="15.75" thickTop="1" thickBot="1" x14ac:dyDescent="0.25">
      <c r="C158" s="10">
        <v>155</v>
      </c>
      <c r="D158" s="5">
        <v>0</v>
      </c>
      <c r="E158" s="5">
        <v>0</v>
      </c>
      <c r="F158" s="5">
        <v>0</v>
      </c>
      <c r="G158" s="5">
        <v>0</v>
      </c>
      <c r="H158" s="5">
        <v>0.4</v>
      </c>
      <c r="I158" s="5">
        <v>0.4</v>
      </c>
      <c r="J158" s="5">
        <v>0.4</v>
      </c>
      <c r="K158" s="5">
        <v>0.38</v>
      </c>
      <c r="L158" s="5">
        <v>0.38</v>
      </c>
      <c r="M158" s="5">
        <v>0.38</v>
      </c>
      <c r="N158" s="5">
        <v>0.38</v>
      </c>
      <c r="O158" s="5">
        <v>0.19</v>
      </c>
    </row>
    <row r="159" spans="3:15" ht="15.75" thickTop="1" thickBot="1" x14ac:dyDescent="0.25">
      <c r="C159" s="10">
        <v>156</v>
      </c>
      <c r="D159" s="5">
        <v>0</v>
      </c>
      <c r="E159" s="5">
        <v>0</v>
      </c>
      <c r="F159" s="5">
        <v>0</v>
      </c>
      <c r="G159" s="5">
        <v>0</v>
      </c>
      <c r="H159" s="5">
        <v>0.4</v>
      </c>
      <c r="I159" s="5">
        <v>0.4</v>
      </c>
      <c r="J159" s="5">
        <v>0.4</v>
      </c>
      <c r="K159" s="5">
        <v>0.4</v>
      </c>
      <c r="L159" s="5">
        <v>0.38</v>
      </c>
      <c r="M159" s="5">
        <v>0.38</v>
      </c>
      <c r="N159" s="5">
        <v>0.38</v>
      </c>
      <c r="O159" s="5">
        <v>0.19</v>
      </c>
    </row>
    <row r="160" spans="3:15" ht="15.75" thickTop="1" thickBot="1" x14ac:dyDescent="0.25">
      <c r="C160" s="10">
        <v>157</v>
      </c>
      <c r="D160" s="5">
        <v>0</v>
      </c>
      <c r="E160" s="5">
        <v>0</v>
      </c>
      <c r="F160" s="5">
        <v>0</v>
      </c>
      <c r="G160" s="5">
        <v>0</v>
      </c>
      <c r="H160" s="5">
        <v>0.4</v>
      </c>
      <c r="I160" s="5">
        <v>0.4</v>
      </c>
      <c r="J160" s="5">
        <v>0.4</v>
      </c>
      <c r="K160" s="5">
        <v>0.4</v>
      </c>
      <c r="L160" s="5">
        <v>0.4</v>
      </c>
      <c r="M160" s="5">
        <v>0.38</v>
      </c>
      <c r="N160" s="5">
        <v>0.38</v>
      </c>
      <c r="O160" s="5">
        <v>0.19</v>
      </c>
    </row>
    <row r="161" spans="3:15" ht="15.75" thickTop="1" thickBot="1" x14ac:dyDescent="0.25">
      <c r="C161" s="10">
        <v>158</v>
      </c>
      <c r="D161" s="5">
        <v>0</v>
      </c>
      <c r="E161" s="5">
        <v>0</v>
      </c>
      <c r="F161" s="5">
        <v>0</v>
      </c>
      <c r="G161" s="5">
        <v>0</v>
      </c>
      <c r="H161" s="5">
        <v>0.4</v>
      </c>
      <c r="I161" s="5">
        <v>0.4</v>
      </c>
      <c r="J161" s="5">
        <v>0.4</v>
      </c>
      <c r="K161" s="5">
        <v>0.4</v>
      </c>
      <c r="L161" s="5">
        <v>0.4</v>
      </c>
      <c r="M161" s="5">
        <v>0.4</v>
      </c>
      <c r="N161" s="5">
        <v>0.38</v>
      </c>
      <c r="O161" s="5">
        <v>0.19</v>
      </c>
    </row>
    <row r="162" spans="3:15" ht="15.75" thickTop="1" thickBot="1" x14ac:dyDescent="0.25">
      <c r="C162" s="10">
        <v>159</v>
      </c>
      <c r="D162" s="5">
        <v>0</v>
      </c>
      <c r="E162" s="5">
        <v>0</v>
      </c>
      <c r="F162" s="5">
        <v>0</v>
      </c>
      <c r="G162" s="5">
        <v>0</v>
      </c>
      <c r="H162" s="5">
        <v>0.4</v>
      </c>
      <c r="I162" s="5">
        <v>0.4</v>
      </c>
      <c r="J162" s="5">
        <v>0.4</v>
      </c>
      <c r="K162" s="5">
        <v>0.4</v>
      </c>
      <c r="L162" s="5">
        <v>0.4</v>
      </c>
      <c r="M162" s="5">
        <v>0.4</v>
      </c>
      <c r="N162" s="5">
        <v>0.4</v>
      </c>
      <c r="O162" s="5">
        <v>0.19</v>
      </c>
    </row>
    <row r="163" spans="3:15" ht="15.75" thickTop="1" thickBot="1" x14ac:dyDescent="0.25">
      <c r="C163" s="10">
        <v>160</v>
      </c>
      <c r="D163" s="5">
        <v>0</v>
      </c>
      <c r="E163" s="5">
        <v>0</v>
      </c>
      <c r="F163" s="5">
        <v>0</v>
      </c>
      <c r="G163" s="5">
        <v>0</v>
      </c>
      <c r="H163" s="5">
        <v>0.4</v>
      </c>
      <c r="I163" s="5">
        <v>0.4</v>
      </c>
      <c r="J163" s="5">
        <v>0.4</v>
      </c>
      <c r="K163" s="5">
        <v>0.4</v>
      </c>
      <c r="L163" s="5">
        <v>0.4</v>
      </c>
      <c r="M163" s="5">
        <v>0.4</v>
      </c>
      <c r="N163" s="5">
        <v>0.4</v>
      </c>
      <c r="O163" s="5">
        <v>0.2</v>
      </c>
    </row>
    <row r="164" spans="3:15" ht="15.75" thickTop="1" thickBot="1" x14ac:dyDescent="0.25">
      <c r="C164" s="10">
        <v>161</v>
      </c>
      <c r="D164" s="5">
        <v>0</v>
      </c>
      <c r="E164" s="5">
        <v>0</v>
      </c>
      <c r="F164" s="5">
        <v>0</v>
      </c>
      <c r="G164" s="5">
        <v>0</v>
      </c>
      <c r="H164" s="5">
        <v>0.42</v>
      </c>
      <c r="I164" s="5">
        <v>0.4</v>
      </c>
      <c r="J164" s="5">
        <v>0.4</v>
      </c>
      <c r="K164" s="5">
        <v>0.4</v>
      </c>
      <c r="L164" s="5">
        <v>0.4</v>
      </c>
      <c r="M164" s="5">
        <v>0.4</v>
      </c>
      <c r="N164" s="5">
        <v>0.4</v>
      </c>
      <c r="O164" s="5">
        <v>0.2</v>
      </c>
    </row>
    <row r="165" spans="3:15" ht="15.75" thickTop="1" thickBot="1" x14ac:dyDescent="0.25">
      <c r="C165" s="10">
        <v>162</v>
      </c>
      <c r="D165" s="5">
        <v>0</v>
      </c>
      <c r="E165" s="5">
        <v>0</v>
      </c>
      <c r="F165" s="5">
        <v>0</v>
      </c>
      <c r="G165" s="5">
        <v>0</v>
      </c>
      <c r="H165" s="5">
        <v>0.42</v>
      </c>
      <c r="I165" s="5">
        <v>0.42</v>
      </c>
      <c r="J165" s="5">
        <v>0.4</v>
      </c>
      <c r="K165" s="5">
        <v>0.4</v>
      </c>
      <c r="L165" s="5">
        <v>0.4</v>
      </c>
      <c r="M165" s="5">
        <v>0.4</v>
      </c>
      <c r="N165" s="5">
        <v>0.4</v>
      </c>
      <c r="O165" s="5">
        <v>0.2</v>
      </c>
    </row>
    <row r="166" spans="3:15" ht="15.75" thickTop="1" thickBot="1" x14ac:dyDescent="0.25">
      <c r="C166" s="10">
        <v>163</v>
      </c>
      <c r="D166" s="5">
        <v>0</v>
      </c>
      <c r="E166" s="5">
        <v>0</v>
      </c>
      <c r="F166" s="5">
        <v>0</v>
      </c>
      <c r="G166" s="5">
        <v>0</v>
      </c>
      <c r="H166" s="5">
        <v>0.42</v>
      </c>
      <c r="I166" s="5">
        <v>0.42</v>
      </c>
      <c r="J166" s="5">
        <v>0.42</v>
      </c>
      <c r="K166" s="5">
        <v>0.4</v>
      </c>
      <c r="L166" s="5">
        <v>0.4</v>
      </c>
      <c r="M166" s="5">
        <v>0.4</v>
      </c>
      <c r="N166" s="5">
        <v>0.4</v>
      </c>
      <c r="O166" s="5">
        <v>0.2</v>
      </c>
    </row>
    <row r="167" spans="3:15" ht="15.75" thickTop="1" thickBot="1" x14ac:dyDescent="0.25">
      <c r="C167" s="10">
        <v>164</v>
      </c>
      <c r="D167" s="5">
        <v>0</v>
      </c>
      <c r="E167" s="5">
        <v>0</v>
      </c>
      <c r="F167" s="5">
        <v>0</v>
      </c>
      <c r="G167" s="5">
        <v>0</v>
      </c>
      <c r="H167" s="5">
        <v>0.42</v>
      </c>
      <c r="I167" s="5">
        <v>0.42</v>
      </c>
      <c r="J167" s="5">
        <v>0.42</v>
      </c>
      <c r="K167" s="5">
        <v>0.42</v>
      </c>
      <c r="L167" s="5">
        <v>0.4</v>
      </c>
      <c r="M167" s="5">
        <v>0.4</v>
      </c>
      <c r="N167" s="5">
        <v>0.4</v>
      </c>
      <c r="O167" s="5">
        <v>0.2</v>
      </c>
    </row>
    <row r="168" spans="3:15" ht="15.75" thickTop="1" thickBot="1" x14ac:dyDescent="0.25">
      <c r="C168" s="10">
        <v>165</v>
      </c>
      <c r="D168" s="5">
        <v>0</v>
      </c>
      <c r="E168" s="5">
        <v>0</v>
      </c>
      <c r="F168" s="5">
        <v>0</v>
      </c>
      <c r="G168" s="5">
        <v>0</v>
      </c>
      <c r="H168" s="5">
        <v>0.42</v>
      </c>
      <c r="I168" s="5">
        <v>0.42</v>
      </c>
      <c r="J168" s="5">
        <v>0.42</v>
      </c>
      <c r="K168" s="5">
        <v>0.42</v>
      </c>
      <c r="L168" s="5">
        <v>0.42</v>
      </c>
      <c r="M168" s="5">
        <v>0.4</v>
      </c>
      <c r="N168" s="5">
        <v>0.4</v>
      </c>
      <c r="O168" s="5">
        <v>0.2</v>
      </c>
    </row>
    <row r="169" spans="3:15" ht="15.75" thickTop="1" thickBot="1" x14ac:dyDescent="0.25">
      <c r="C169" s="10">
        <v>166</v>
      </c>
      <c r="D169" s="5">
        <v>0</v>
      </c>
      <c r="E169" s="5">
        <v>0</v>
      </c>
      <c r="F169" s="5">
        <v>0</v>
      </c>
      <c r="G169" s="5">
        <v>0</v>
      </c>
      <c r="H169" s="5">
        <v>0.42</v>
      </c>
      <c r="I169" s="5">
        <v>0.42</v>
      </c>
      <c r="J169" s="5">
        <v>0.42</v>
      </c>
      <c r="K169" s="5">
        <v>0.42</v>
      </c>
      <c r="L169" s="5">
        <v>0.42</v>
      </c>
      <c r="M169" s="5">
        <v>0.42</v>
      </c>
      <c r="N169" s="5">
        <v>0.4</v>
      </c>
      <c r="O169" s="5">
        <v>0.2</v>
      </c>
    </row>
    <row r="170" spans="3:15" ht="15.75" thickTop="1" thickBot="1" x14ac:dyDescent="0.25">
      <c r="C170" s="10">
        <v>167</v>
      </c>
      <c r="D170" s="5">
        <v>0</v>
      </c>
      <c r="E170" s="5">
        <v>0</v>
      </c>
      <c r="F170" s="5">
        <v>0</v>
      </c>
      <c r="G170" s="5">
        <v>0</v>
      </c>
      <c r="H170" s="5">
        <v>0.42</v>
      </c>
      <c r="I170" s="5">
        <v>0.42</v>
      </c>
      <c r="J170" s="5">
        <v>0.42</v>
      </c>
      <c r="K170" s="5">
        <v>0.42</v>
      </c>
      <c r="L170" s="5">
        <v>0.42</v>
      </c>
      <c r="M170" s="5">
        <v>0.42</v>
      </c>
      <c r="N170" s="5">
        <v>0.42</v>
      </c>
      <c r="O170" s="5">
        <v>0.2</v>
      </c>
    </row>
    <row r="171" spans="3:15" ht="15.75" thickTop="1" thickBot="1" x14ac:dyDescent="0.25">
      <c r="C171" s="10">
        <v>168</v>
      </c>
      <c r="D171" s="5">
        <v>0</v>
      </c>
      <c r="E171" s="5">
        <v>0</v>
      </c>
      <c r="F171" s="5">
        <v>0</v>
      </c>
      <c r="G171" s="5">
        <v>0</v>
      </c>
      <c r="H171" s="5">
        <v>0.42</v>
      </c>
      <c r="I171" s="5">
        <v>0.42</v>
      </c>
      <c r="J171" s="5">
        <v>0.42</v>
      </c>
      <c r="K171" s="5">
        <v>0.42</v>
      </c>
      <c r="L171" s="5">
        <v>0.42</v>
      </c>
      <c r="M171" s="5">
        <v>0.42</v>
      </c>
      <c r="N171" s="5">
        <v>0.42</v>
      </c>
      <c r="O171" s="5">
        <v>0.21</v>
      </c>
    </row>
    <row r="172" spans="3:15" ht="15.75" thickTop="1" thickBot="1" x14ac:dyDescent="0.25">
      <c r="C172" s="10">
        <v>169</v>
      </c>
      <c r="D172" s="5">
        <v>0</v>
      </c>
      <c r="E172" s="5">
        <v>0</v>
      </c>
      <c r="F172" s="5">
        <v>0</v>
      </c>
      <c r="G172" s="5">
        <v>0</v>
      </c>
      <c r="H172" s="5">
        <v>0.44</v>
      </c>
      <c r="I172" s="5">
        <v>0.42</v>
      </c>
      <c r="J172" s="5">
        <v>0.42</v>
      </c>
      <c r="K172" s="5">
        <v>0.42</v>
      </c>
      <c r="L172" s="5">
        <v>0.42</v>
      </c>
      <c r="M172" s="5">
        <v>0.42</v>
      </c>
      <c r="N172" s="5">
        <v>0.42</v>
      </c>
      <c r="O172" s="5">
        <v>0.21</v>
      </c>
    </row>
    <row r="173" spans="3:15" ht="15.75" thickTop="1" thickBot="1" x14ac:dyDescent="0.25">
      <c r="C173" s="10">
        <v>170</v>
      </c>
      <c r="D173" s="5">
        <v>0</v>
      </c>
      <c r="E173" s="5">
        <v>0</v>
      </c>
      <c r="F173" s="5">
        <v>0</v>
      </c>
      <c r="G173" s="5">
        <v>0</v>
      </c>
      <c r="H173" s="5">
        <v>0.44</v>
      </c>
      <c r="I173" s="5">
        <v>0.44</v>
      </c>
      <c r="J173" s="5">
        <v>0.42</v>
      </c>
      <c r="K173" s="5">
        <v>0.42</v>
      </c>
      <c r="L173" s="5">
        <v>0.42</v>
      </c>
      <c r="M173" s="5">
        <v>0.42</v>
      </c>
      <c r="N173" s="5">
        <v>0.42</v>
      </c>
      <c r="O173" s="5">
        <v>0.21</v>
      </c>
    </row>
    <row r="174" spans="3:15" ht="15.75" thickTop="1" thickBot="1" x14ac:dyDescent="0.25">
      <c r="C174" s="10">
        <v>171</v>
      </c>
      <c r="D174" s="5">
        <v>0</v>
      </c>
      <c r="E174" s="5">
        <v>0</v>
      </c>
      <c r="F174" s="5">
        <v>0</v>
      </c>
      <c r="G174" s="5">
        <v>0</v>
      </c>
      <c r="H174" s="5">
        <v>0.44</v>
      </c>
      <c r="I174" s="5">
        <v>0.44</v>
      </c>
      <c r="J174" s="5">
        <v>0.44</v>
      </c>
      <c r="K174" s="5">
        <v>0.42</v>
      </c>
      <c r="L174" s="5">
        <v>0.42</v>
      </c>
      <c r="M174" s="5">
        <v>0.42</v>
      </c>
      <c r="N174" s="5">
        <v>0.42</v>
      </c>
      <c r="O174" s="5">
        <v>0.21</v>
      </c>
    </row>
    <row r="175" spans="3:15" ht="15.75" thickTop="1" thickBot="1" x14ac:dyDescent="0.25">
      <c r="C175" s="10">
        <v>172</v>
      </c>
      <c r="D175" s="5">
        <v>0</v>
      </c>
      <c r="E175" s="5">
        <v>0</v>
      </c>
      <c r="F175" s="5">
        <v>0</v>
      </c>
      <c r="G175" s="5">
        <v>0</v>
      </c>
      <c r="H175" s="5">
        <v>0.44</v>
      </c>
      <c r="I175" s="5">
        <v>0.44</v>
      </c>
      <c r="J175" s="5">
        <v>0.44</v>
      </c>
      <c r="K175" s="5">
        <v>0.44</v>
      </c>
      <c r="L175" s="5">
        <v>0.42</v>
      </c>
      <c r="M175" s="5">
        <v>0.42</v>
      </c>
      <c r="N175" s="5">
        <v>0.42</v>
      </c>
      <c r="O175" s="5">
        <v>0.21</v>
      </c>
    </row>
    <row r="176" spans="3:15" ht="15.75" thickTop="1" thickBot="1" x14ac:dyDescent="0.25">
      <c r="C176" s="10">
        <v>173</v>
      </c>
      <c r="D176" s="5">
        <v>0</v>
      </c>
      <c r="E176" s="5">
        <v>0</v>
      </c>
      <c r="F176" s="5">
        <v>0</v>
      </c>
      <c r="G176" s="5">
        <v>0</v>
      </c>
      <c r="H176" s="5">
        <v>0.44</v>
      </c>
      <c r="I176" s="5">
        <v>0.44</v>
      </c>
      <c r="J176" s="5">
        <v>0.44</v>
      </c>
      <c r="K176" s="5">
        <v>0.44</v>
      </c>
      <c r="L176" s="5">
        <v>0.44</v>
      </c>
      <c r="M176" s="5">
        <v>0.42</v>
      </c>
      <c r="N176" s="5">
        <v>0.42</v>
      </c>
      <c r="O176" s="5">
        <v>0.21</v>
      </c>
    </row>
    <row r="177" spans="3:15" ht="15.75" thickTop="1" thickBot="1" x14ac:dyDescent="0.25">
      <c r="C177" s="10">
        <v>174</v>
      </c>
      <c r="D177" s="5">
        <v>0</v>
      </c>
      <c r="E177" s="5">
        <v>0</v>
      </c>
      <c r="F177" s="5">
        <v>0</v>
      </c>
      <c r="G177" s="5">
        <v>0</v>
      </c>
      <c r="H177" s="5">
        <v>0.44</v>
      </c>
      <c r="I177" s="5">
        <v>0.44</v>
      </c>
      <c r="J177" s="5">
        <v>0.44</v>
      </c>
      <c r="K177" s="5">
        <v>0.44</v>
      </c>
      <c r="L177" s="5">
        <v>0.44</v>
      </c>
      <c r="M177" s="5">
        <v>0.44</v>
      </c>
      <c r="N177" s="5">
        <v>0.42</v>
      </c>
      <c r="O177" s="5">
        <v>0.21</v>
      </c>
    </row>
    <row r="178" spans="3:15" ht="15.75" thickTop="1" thickBot="1" x14ac:dyDescent="0.25">
      <c r="C178" s="10">
        <v>175</v>
      </c>
      <c r="D178" s="5">
        <v>0</v>
      </c>
      <c r="E178" s="5">
        <v>0</v>
      </c>
      <c r="F178" s="5">
        <v>0</v>
      </c>
      <c r="G178" s="5">
        <v>0</v>
      </c>
      <c r="H178" s="5">
        <v>0.44</v>
      </c>
      <c r="I178" s="5">
        <v>0.44</v>
      </c>
      <c r="J178" s="5">
        <v>0.44</v>
      </c>
      <c r="K178" s="5">
        <v>0.44</v>
      </c>
      <c r="L178" s="5">
        <v>0.44</v>
      </c>
      <c r="M178" s="5">
        <v>0.44</v>
      </c>
      <c r="N178" s="5">
        <v>0.44</v>
      </c>
      <c r="O178" s="5">
        <v>0.21</v>
      </c>
    </row>
    <row r="179" spans="3:15" ht="15.75" thickTop="1" thickBot="1" x14ac:dyDescent="0.25">
      <c r="C179" s="10">
        <v>176</v>
      </c>
      <c r="D179" s="5">
        <v>0</v>
      </c>
      <c r="E179" s="5">
        <v>0</v>
      </c>
      <c r="F179" s="5">
        <v>0</v>
      </c>
      <c r="G179" s="5">
        <v>0</v>
      </c>
      <c r="H179" s="5">
        <v>0.44</v>
      </c>
      <c r="I179" s="5">
        <v>0.44</v>
      </c>
      <c r="J179" s="5">
        <v>0.44</v>
      </c>
      <c r="K179" s="5">
        <v>0.44</v>
      </c>
      <c r="L179" s="5">
        <v>0.44</v>
      </c>
      <c r="M179" s="5">
        <v>0.44</v>
      </c>
      <c r="N179" s="5">
        <v>0.44</v>
      </c>
      <c r="O179" s="5">
        <v>0.22</v>
      </c>
    </row>
    <row r="180" spans="3:15" ht="15.75" thickTop="1" thickBot="1" x14ac:dyDescent="0.25">
      <c r="C180" s="10">
        <v>177</v>
      </c>
      <c r="D180" s="5">
        <v>0</v>
      </c>
      <c r="E180" s="5">
        <v>0</v>
      </c>
      <c r="F180" s="5">
        <v>0</v>
      </c>
      <c r="G180" s="5">
        <v>0</v>
      </c>
      <c r="H180" s="5">
        <v>0.46</v>
      </c>
      <c r="I180" s="5">
        <v>0.44</v>
      </c>
      <c r="J180" s="5">
        <v>0.44</v>
      </c>
      <c r="K180" s="5">
        <v>0.44</v>
      </c>
      <c r="L180" s="5">
        <v>0.44</v>
      </c>
      <c r="M180" s="5">
        <v>0.44</v>
      </c>
      <c r="N180" s="5">
        <v>0.44</v>
      </c>
      <c r="O180" s="5">
        <v>0.22</v>
      </c>
    </row>
    <row r="181" spans="3:15" ht="15.75" thickTop="1" thickBot="1" x14ac:dyDescent="0.25">
      <c r="C181" s="10">
        <v>178</v>
      </c>
      <c r="D181" s="5">
        <v>0</v>
      </c>
      <c r="E181" s="5">
        <v>0</v>
      </c>
      <c r="F181" s="5">
        <v>0</v>
      </c>
      <c r="G181" s="5">
        <v>0</v>
      </c>
      <c r="H181" s="5">
        <v>0.46</v>
      </c>
      <c r="I181" s="5">
        <v>0.46</v>
      </c>
      <c r="J181" s="5">
        <v>0.44</v>
      </c>
      <c r="K181" s="5">
        <v>0.44</v>
      </c>
      <c r="L181" s="5">
        <v>0.44</v>
      </c>
      <c r="M181" s="5">
        <v>0.44</v>
      </c>
      <c r="N181" s="5">
        <v>0.44</v>
      </c>
      <c r="O181" s="5">
        <v>0.22</v>
      </c>
    </row>
    <row r="182" spans="3:15" ht="15.75" thickTop="1" thickBot="1" x14ac:dyDescent="0.25">
      <c r="C182" s="10">
        <v>179</v>
      </c>
      <c r="D182" s="5">
        <v>0</v>
      </c>
      <c r="E182" s="5">
        <v>0</v>
      </c>
      <c r="F182" s="5">
        <v>0</v>
      </c>
      <c r="G182" s="5">
        <v>0</v>
      </c>
      <c r="H182" s="5">
        <v>0.46</v>
      </c>
      <c r="I182" s="5">
        <v>0.46</v>
      </c>
      <c r="J182" s="5">
        <v>0.46</v>
      </c>
      <c r="K182" s="5">
        <v>0.44</v>
      </c>
      <c r="L182" s="5">
        <v>0.44</v>
      </c>
      <c r="M182" s="5">
        <v>0.44</v>
      </c>
      <c r="N182" s="5">
        <v>0.44</v>
      </c>
      <c r="O182" s="5">
        <v>0.22</v>
      </c>
    </row>
    <row r="183" spans="3:15" ht="15.75" thickTop="1" thickBot="1" x14ac:dyDescent="0.25">
      <c r="C183" s="10">
        <v>180</v>
      </c>
      <c r="D183" s="5">
        <v>0</v>
      </c>
      <c r="E183" s="5">
        <v>0</v>
      </c>
      <c r="F183" s="5">
        <v>0</v>
      </c>
      <c r="G183" s="5">
        <v>0</v>
      </c>
      <c r="H183" s="5">
        <v>0.46</v>
      </c>
      <c r="I183" s="5">
        <v>0.46</v>
      </c>
      <c r="J183" s="5">
        <v>0.46</v>
      </c>
      <c r="K183" s="5">
        <v>0.46</v>
      </c>
      <c r="L183" s="5">
        <v>0.44</v>
      </c>
      <c r="M183" s="5">
        <v>0.44</v>
      </c>
      <c r="N183" s="5">
        <v>0.44</v>
      </c>
      <c r="O183" s="5">
        <v>0.22</v>
      </c>
    </row>
    <row r="184" spans="3:15" ht="15.75" thickTop="1" thickBot="1" x14ac:dyDescent="0.25">
      <c r="C184" s="10">
        <v>181</v>
      </c>
      <c r="D184" s="5">
        <v>0</v>
      </c>
      <c r="E184" s="5">
        <v>0</v>
      </c>
      <c r="F184" s="5">
        <v>0</v>
      </c>
      <c r="G184" s="5">
        <v>0</v>
      </c>
      <c r="H184" s="5">
        <v>0.46</v>
      </c>
      <c r="I184" s="5">
        <v>0.46</v>
      </c>
      <c r="J184" s="5">
        <v>0.46</v>
      </c>
      <c r="K184" s="5">
        <v>0.46</v>
      </c>
      <c r="L184" s="5">
        <v>0.46</v>
      </c>
      <c r="M184" s="5">
        <v>0.44</v>
      </c>
      <c r="N184" s="5">
        <v>0.44</v>
      </c>
      <c r="O184" s="5">
        <v>0.22</v>
      </c>
    </row>
    <row r="185" spans="3:15" ht="15.75" thickTop="1" thickBot="1" x14ac:dyDescent="0.25">
      <c r="C185" s="10">
        <v>182</v>
      </c>
      <c r="D185" s="5">
        <v>0</v>
      </c>
      <c r="E185" s="5">
        <v>0</v>
      </c>
      <c r="F185" s="5">
        <v>0</v>
      </c>
      <c r="G185" s="5">
        <v>0</v>
      </c>
      <c r="H185" s="5">
        <v>0.46</v>
      </c>
      <c r="I185" s="5">
        <v>0.46</v>
      </c>
      <c r="J185" s="5">
        <v>0.46</v>
      </c>
      <c r="K185" s="5">
        <v>0.46</v>
      </c>
      <c r="L185" s="5">
        <v>0.46</v>
      </c>
      <c r="M185" s="5">
        <v>0.46</v>
      </c>
      <c r="N185" s="5">
        <v>0.44</v>
      </c>
      <c r="O185" s="5">
        <v>0.22</v>
      </c>
    </row>
    <row r="186" spans="3:15" ht="15.75" thickTop="1" thickBot="1" x14ac:dyDescent="0.25">
      <c r="C186" s="10">
        <v>183</v>
      </c>
      <c r="D186" s="5">
        <v>0</v>
      </c>
      <c r="E186" s="5">
        <v>0</v>
      </c>
      <c r="F186" s="5">
        <v>0</v>
      </c>
      <c r="G186" s="5">
        <v>0</v>
      </c>
      <c r="H186" s="5">
        <v>0.46</v>
      </c>
      <c r="I186" s="5">
        <v>0.46</v>
      </c>
      <c r="J186" s="5">
        <v>0.46</v>
      </c>
      <c r="K186" s="5">
        <v>0.46</v>
      </c>
      <c r="L186" s="5">
        <v>0.46</v>
      </c>
      <c r="M186" s="5">
        <v>0.46</v>
      </c>
      <c r="N186" s="5">
        <v>0.46</v>
      </c>
      <c r="O186" s="5">
        <v>0.22</v>
      </c>
    </row>
    <row r="187" spans="3:15" ht="15.75" thickTop="1" thickBot="1" x14ac:dyDescent="0.25">
      <c r="C187" s="10">
        <v>184</v>
      </c>
      <c r="D187" s="5">
        <v>0</v>
      </c>
      <c r="E187" s="5">
        <v>0</v>
      </c>
      <c r="F187" s="5">
        <v>0</v>
      </c>
      <c r="G187" s="5">
        <v>0</v>
      </c>
      <c r="H187" s="5">
        <v>0.46</v>
      </c>
      <c r="I187" s="5">
        <v>0.46</v>
      </c>
      <c r="J187" s="5">
        <v>0.46</v>
      </c>
      <c r="K187" s="5">
        <v>0.46</v>
      </c>
      <c r="L187" s="5">
        <v>0.46</v>
      </c>
      <c r="M187" s="5">
        <v>0.46</v>
      </c>
      <c r="N187" s="5">
        <v>0.46</v>
      </c>
      <c r="O187" s="5">
        <v>0.23</v>
      </c>
    </row>
    <row r="188" spans="3:15" ht="15.75" thickTop="1" thickBot="1" x14ac:dyDescent="0.25">
      <c r="C188" s="10">
        <v>185</v>
      </c>
      <c r="D188" s="5">
        <v>0</v>
      </c>
      <c r="E188" s="5">
        <v>0</v>
      </c>
      <c r="F188" s="5">
        <v>0</v>
      </c>
      <c r="G188" s="5">
        <v>0</v>
      </c>
      <c r="H188" s="5">
        <v>0.48</v>
      </c>
      <c r="I188" s="5">
        <v>0.46</v>
      </c>
      <c r="J188" s="5">
        <v>0.46</v>
      </c>
      <c r="K188" s="5">
        <v>0.46</v>
      </c>
      <c r="L188" s="5">
        <v>0.46</v>
      </c>
      <c r="M188" s="5">
        <v>0.46</v>
      </c>
      <c r="N188" s="5">
        <v>0.46</v>
      </c>
      <c r="O188" s="5">
        <v>0.23</v>
      </c>
    </row>
    <row r="189" spans="3:15" ht="15.75" thickTop="1" thickBot="1" x14ac:dyDescent="0.25">
      <c r="C189" s="10">
        <v>186</v>
      </c>
      <c r="D189" s="5">
        <v>0</v>
      </c>
      <c r="E189" s="5">
        <v>0</v>
      </c>
      <c r="F189" s="5">
        <v>0</v>
      </c>
      <c r="G189" s="5">
        <v>0</v>
      </c>
      <c r="H189" s="5">
        <v>0.48</v>
      </c>
      <c r="I189" s="5">
        <v>0.48</v>
      </c>
      <c r="J189" s="5">
        <v>0.46</v>
      </c>
      <c r="K189" s="5">
        <v>0.46</v>
      </c>
      <c r="L189" s="5">
        <v>0.46</v>
      </c>
      <c r="M189" s="5">
        <v>0.46</v>
      </c>
      <c r="N189" s="5">
        <v>0.46</v>
      </c>
      <c r="O189" s="5">
        <v>0.23</v>
      </c>
    </row>
    <row r="190" spans="3:15" ht="15.75" thickTop="1" thickBot="1" x14ac:dyDescent="0.25">
      <c r="C190" s="10">
        <v>187</v>
      </c>
      <c r="D190" s="5">
        <v>0</v>
      </c>
      <c r="E190" s="5">
        <v>0</v>
      </c>
      <c r="F190" s="5">
        <v>0</v>
      </c>
      <c r="G190" s="5">
        <v>0</v>
      </c>
      <c r="H190" s="5">
        <v>0.48</v>
      </c>
      <c r="I190" s="5">
        <v>0.48</v>
      </c>
      <c r="J190" s="5">
        <v>0.48</v>
      </c>
      <c r="K190" s="5">
        <v>0.46</v>
      </c>
      <c r="L190" s="5">
        <v>0.46</v>
      </c>
      <c r="M190" s="5">
        <v>0.46</v>
      </c>
      <c r="N190" s="5">
        <v>0.46</v>
      </c>
      <c r="O190" s="5">
        <v>0.23</v>
      </c>
    </row>
    <row r="191" spans="3:15" ht="15.75" thickTop="1" thickBot="1" x14ac:dyDescent="0.25">
      <c r="C191" s="10">
        <v>188</v>
      </c>
      <c r="D191" s="5">
        <v>0</v>
      </c>
      <c r="E191" s="5">
        <v>0</v>
      </c>
      <c r="F191" s="5">
        <v>0</v>
      </c>
      <c r="G191" s="5">
        <v>0</v>
      </c>
      <c r="H191" s="5">
        <v>0.48</v>
      </c>
      <c r="I191" s="5">
        <v>0.48</v>
      </c>
      <c r="J191" s="5">
        <v>0.48</v>
      </c>
      <c r="K191" s="5">
        <v>0.48</v>
      </c>
      <c r="L191" s="5">
        <v>0.46</v>
      </c>
      <c r="M191" s="5">
        <v>0.46</v>
      </c>
      <c r="N191" s="5">
        <v>0.46</v>
      </c>
      <c r="O191" s="5">
        <v>0.23</v>
      </c>
    </row>
    <row r="192" spans="3:15" ht="15.75" thickTop="1" thickBot="1" x14ac:dyDescent="0.25">
      <c r="C192" s="10">
        <v>189</v>
      </c>
      <c r="D192" s="5">
        <v>0</v>
      </c>
      <c r="E192" s="5">
        <v>0</v>
      </c>
      <c r="F192" s="5">
        <v>0</v>
      </c>
      <c r="G192" s="5">
        <v>0</v>
      </c>
      <c r="H192" s="5">
        <v>0.48</v>
      </c>
      <c r="I192" s="5">
        <v>0.48</v>
      </c>
      <c r="J192" s="5">
        <v>0.48</v>
      </c>
      <c r="K192" s="5">
        <v>0.48</v>
      </c>
      <c r="L192" s="5">
        <v>0.48</v>
      </c>
      <c r="M192" s="5">
        <v>0.46</v>
      </c>
      <c r="N192" s="5">
        <v>0.46</v>
      </c>
      <c r="O192" s="5">
        <v>0.23</v>
      </c>
    </row>
    <row r="193" spans="3:15" ht="15.75" thickTop="1" thickBot="1" x14ac:dyDescent="0.25">
      <c r="C193" s="10">
        <v>190</v>
      </c>
      <c r="D193" s="5">
        <v>0</v>
      </c>
      <c r="E193" s="5">
        <v>0</v>
      </c>
      <c r="F193" s="5">
        <v>0</v>
      </c>
      <c r="G193" s="5">
        <v>0</v>
      </c>
      <c r="H193" s="5">
        <v>0.48</v>
      </c>
      <c r="I193" s="5">
        <v>0.48</v>
      </c>
      <c r="J193" s="5">
        <v>0.48</v>
      </c>
      <c r="K193" s="5">
        <v>0.48</v>
      </c>
      <c r="L193" s="5">
        <v>0.48</v>
      </c>
      <c r="M193" s="5">
        <v>0.48</v>
      </c>
      <c r="N193" s="5">
        <v>0.46</v>
      </c>
      <c r="O193" s="5">
        <v>0.23</v>
      </c>
    </row>
    <row r="194" spans="3:15" ht="15.75" thickTop="1" thickBot="1" x14ac:dyDescent="0.25">
      <c r="C194" s="10">
        <v>191</v>
      </c>
      <c r="D194" s="5">
        <v>0</v>
      </c>
      <c r="E194" s="5">
        <v>0</v>
      </c>
      <c r="F194" s="5">
        <v>0</v>
      </c>
      <c r="G194" s="5">
        <v>0</v>
      </c>
      <c r="H194" s="5">
        <v>0.48</v>
      </c>
      <c r="I194" s="5">
        <v>0.48</v>
      </c>
      <c r="J194" s="5">
        <v>0.48</v>
      </c>
      <c r="K194" s="5">
        <v>0.48</v>
      </c>
      <c r="L194" s="5">
        <v>0.48</v>
      </c>
      <c r="M194" s="5">
        <v>0.48</v>
      </c>
      <c r="N194" s="5">
        <v>0.48</v>
      </c>
      <c r="O194" s="5">
        <v>0.23</v>
      </c>
    </row>
    <row r="195" spans="3:15" ht="15.75" thickTop="1" thickBot="1" x14ac:dyDescent="0.25">
      <c r="C195" s="10">
        <v>192</v>
      </c>
      <c r="D195" s="5">
        <v>0</v>
      </c>
      <c r="E195" s="5">
        <v>0</v>
      </c>
      <c r="F195" s="5">
        <v>0</v>
      </c>
      <c r="G195" s="5">
        <v>0</v>
      </c>
      <c r="H195" s="5">
        <v>0.48</v>
      </c>
      <c r="I195" s="5">
        <v>0.48</v>
      </c>
      <c r="J195" s="5">
        <v>0.48</v>
      </c>
      <c r="K195" s="5">
        <v>0.48</v>
      </c>
      <c r="L195" s="5">
        <v>0.48</v>
      </c>
      <c r="M195" s="5">
        <v>0.48</v>
      </c>
      <c r="N195" s="5">
        <v>0.48</v>
      </c>
      <c r="O195" s="5">
        <v>0.24</v>
      </c>
    </row>
    <row r="196" spans="3:15" ht="15.75" thickTop="1" thickBot="1" x14ac:dyDescent="0.25">
      <c r="C196" s="10">
        <v>193</v>
      </c>
      <c r="D196" s="5">
        <v>0</v>
      </c>
      <c r="E196" s="5">
        <v>0</v>
      </c>
      <c r="F196" s="5">
        <v>0</v>
      </c>
      <c r="G196" s="5">
        <v>0</v>
      </c>
      <c r="H196" s="5">
        <v>0.5</v>
      </c>
      <c r="I196" s="5">
        <v>0.48</v>
      </c>
      <c r="J196" s="5">
        <v>0.48</v>
      </c>
      <c r="K196" s="5">
        <v>0.48</v>
      </c>
      <c r="L196" s="5">
        <v>0.48</v>
      </c>
      <c r="M196" s="5">
        <v>0.48</v>
      </c>
      <c r="N196" s="5">
        <v>0.48</v>
      </c>
      <c r="O196" s="5">
        <v>0.24</v>
      </c>
    </row>
    <row r="197" spans="3:15" ht="15.75" thickTop="1" thickBot="1" x14ac:dyDescent="0.25">
      <c r="C197" s="10">
        <v>194</v>
      </c>
      <c r="D197" s="5">
        <v>0</v>
      </c>
      <c r="E197" s="5">
        <v>0</v>
      </c>
      <c r="F197" s="5">
        <v>0</v>
      </c>
      <c r="G197" s="5">
        <v>0</v>
      </c>
      <c r="H197" s="5">
        <v>0.5</v>
      </c>
      <c r="I197" s="5">
        <v>0.5</v>
      </c>
      <c r="J197" s="5">
        <v>0.48</v>
      </c>
      <c r="K197" s="5">
        <v>0.48</v>
      </c>
      <c r="L197" s="5">
        <v>0.48</v>
      </c>
      <c r="M197" s="5">
        <v>0.48</v>
      </c>
      <c r="N197" s="5">
        <v>0.48</v>
      </c>
      <c r="O197" s="5">
        <v>0.24</v>
      </c>
    </row>
    <row r="198" spans="3:15" ht="15.75" thickTop="1" thickBot="1" x14ac:dyDescent="0.25">
      <c r="C198" s="10">
        <v>195</v>
      </c>
      <c r="D198" s="5">
        <v>0</v>
      </c>
      <c r="E198" s="5">
        <v>0</v>
      </c>
      <c r="F198" s="5">
        <v>0</v>
      </c>
      <c r="G198" s="5">
        <v>0</v>
      </c>
      <c r="H198" s="5">
        <v>0.5</v>
      </c>
      <c r="I198" s="5">
        <v>0.5</v>
      </c>
      <c r="J198" s="5">
        <v>0.5</v>
      </c>
      <c r="K198" s="5">
        <v>0.48</v>
      </c>
      <c r="L198" s="5">
        <v>0.48</v>
      </c>
      <c r="M198" s="5">
        <v>0.48</v>
      </c>
      <c r="N198" s="5">
        <v>0.48</v>
      </c>
      <c r="O198" s="5">
        <v>0.24</v>
      </c>
    </row>
    <row r="199" spans="3:15" ht="15.75" thickTop="1" thickBot="1" x14ac:dyDescent="0.25">
      <c r="C199" s="10">
        <v>196</v>
      </c>
      <c r="D199" s="5">
        <v>0</v>
      </c>
      <c r="E199" s="5">
        <v>0</v>
      </c>
      <c r="F199" s="5">
        <v>0</v>
      </c>
      <c r="G199" s="5">
        <v>0</v>
      </c>
      <c r="H199" s="5">
        <v>0.5</v>
      </c>
      <c r="I199" s="5">
        <v>0.5</v>
      </c>
      <c r="J199" s="5">
        <v>0.5</v>
      </c>
      <c r="K199" s="5">
        <v>0.5</v>
      </c>
      <c r="L199" s="5">
        <v>0.48</v>
      </c>
      <c r="M199" s="5">
        <v>0.48</v>
      </c>
      <c r="N199" s="5">
        <v>0.48</v>
      </c>
      <c r="O199" s="5">
        <v>0.24</v>
      </c>
    </row>
    <row r="200" spans="3:15" ht="15.75" thickTop="1" thickBot="1" x14ac:dyDescent="0.25">
      <c r="C200" s="10">
        <v>197</v>
      </c>
      <c r="D200" s="5">
        <v>0</v>
      </c>
      <c r="E200" s="5">
        <v>0</v>
      </c>
      <c r="F200" s="5">
        <v>0</v>
      </c>
      <c r="G200" s="5">
        <v>0</v>
      </c>
      <c r="H200" s="5">
        <v>0.5</v>
      </c>
      <c r="I200" s="5">
        <v>0.5</v>
      </c>
      <c r="J200" s="5">
        <v>0.5</v>
      </c>
      <c r="K200" s="5">
        <v>0.5</v>
      </c>
      <c r="L200" s="5">
        <v>0.5</v>
      </c>
      <c r="M200" s="5">
        <v>0.48</v>
      </c>
      <c r="N200" s="5">
        <v>0.48</v>
      </c>
      <c r="O200" s="5">
        <v>0.24</v>
      </c>
    </row>
    <row r="201" spans="3:15" ht="15.75" thickTop="1" thickBot="1" x14ac:dyDescent="0.25">
      <c r="C201" s="10">
        <v>198</v>
      </c>
      <c r="D201" s="5">
        <v>0</v>
      </c>
      <c r="E201" s="5">
        <v>0</v>
      </c>
      <c r="F201" s="5">
        <v>0</v>
      </c>
      <c r="G201" s="5">
        <v>0</v>
      </c>
      <c r="H201" s="5">
        <v>0.5</v>
      </c>
      <c r="I201" s="5">
        <v>0.5</v>
      </c>
      <c r="J201" s="5">
        <v>0.5</v>
      </c>
      <c r="K201" s="5">
        <v>0.5</v>
      </c>
      <c r="L201" s="5">
        <v>0.5</v>
      </c>
      <c r="M201" s="5">
        <v>0.5</v>
      </c>
      <c r="N201" s="5">
        <v>0.48</v>
      </c>
      <c r="O201" s="5">
        <v>0.24</v>
      </c>
    </row>
    <row r="202" spans="3:15" ht="15.75" thickTop="1" thickBot="1" x14ac:dyDescent="0.25">
      <c r="C202" s="10">
        <v>199</v>
      </c>
      <c r="D202" s="5">
        <v>0</v>
      </c>
      <c r="E202" s="5">
        <v>0</v>
      </c>
      <c r="F202" s="5">
        <v>0</v>
      </c>
      <c r="G202" s="5">
        <v>0</v>
      </c>
      <c r="H202" s="5">
        <v>0.5</v>
      </c>
      <c r="I202" s="5">
        <v>0.5</v>
      </c>
      <c r="J202" s="5">
        <v>0.5</v>
      </c>
      <c r="K202" s="5">
        <v>0.5</v>
      </c>
      <c r="L202" s="5">
        <v>0.5</v>
      </c>
      <c r="M202" s="5">
        <v>0.5</v>
      </c>
      <c r="N202" s="5">
        <v>0.5</v>
      </c>
      <c r="O202" s="5">
        <v>0.24</v>
      </c>
    </row>
    <row r="203" spans="3:15" ht="15.75" thickTop="1" thickBot="1" x14ac:dyDescent="0.25">
      <c r="C203" s="10">
        <v>200</v>
      </c>
      <c r="D203" s="5">
        <v>0</v>
      </c>
      <c r="E203" s="5">
        <v>0</v>
      </c>
      <c r="F203" s="5">
        <v>0</v>
      </c>
      <c r="G203" s="5">
        <v>0</v>
      </c>
      <c r="H203" s="5">
        <v>0.5</v>
      </c>
      <c r="I203" s="5">
        <v>0.5</v>
      </c>
      <c r="J203" s="5">
        <v>0.5</v>
      </c>
      <c r="K203" s="5">
        <v>0.5</v>
      </c>
      <c r="L203" s="5">
        <v>0.5</v>
      </c>
      <c r="M203" s="5">
        <v>0.5</v>
      </c>
      <c r="N203" s="5">
        <v>0.5</v>
      </c>
      <c r="O203" s="5">
        <v>0.25</v>
      </c>
    </row>
    <row r="204" spans="3:15" ht="15.75" thickTop="1" thickBot="1" x14ac:dyDescent="0.25">
      <c r="C204" s="10">
        <v>201</v>
      </c>
      <c r="D204" s="5">
        <v>0</v>
      </c>
      <c r="E204" s="5">
        <v>0</v>
      </c>
      <c r="F204" s="5">
        <v>0</v>
      </c>
      <c r="G204" s="5">
        <v>0</v>
      </c>
      <c r="H204" s="5">
        <v>0.52</v>
      </c>
      <c r="I204" s="5">
        <v>0.5</v>
      </c>
      <c r="J204" s="5">
        <v>0.5</v>
      </c>
      <c r="K204" s="5">
        <v>0.5</v>
      </c>
      <c r="L204" s="5">
        <v>0.5</v>
      </c>
      <c r="M204" s="5">
        <v>0.5</v>
      </c>
      <c r="N204" s="5">
        <v>0.5</v>
      </c>
      <c r="O204" s="5">
        <v>0.25</v>
      </c>
    </row>
    <row r="205" spans="3:15" ht="15.75" thickTop="1" thickBot="1" x14ac:dyDescent="0.25">
      <c r="C205" s="10">
        <v>202</v>
      </c>
      <c r="D205" s="5">
        <v>0</v>
      </c>
      <c r="E205" s="5">
        <v>0</v>
      </c>
      <c r="F205" s="5">
        <v>0</v>
      </c>
      <c r="G205" s="5">
        <v>0</v>
      </c>
      <c r="H205" s="5">
        <v>0.52</v>
      </c>
      <c r="I205" s="5">
        <v>0.52</v>
      </c>
      <c r="J205" s="5">
        <v>0.5</v>
      </c>
      <c r="K205" s="5">
        <v>0.5</v>
      </c>
      <c r="L205" s="5">
        <v>0.5</v>
      </c>
      <c r="M205" s="5">
        <v>0.5</v>
      </c>
      <c r="N205" s="5">
        <v>0.5</v>
      </c>
      <c r="O205" s="5">
        <v>0.25</v>
      </c>
    </row>
    <row r="206" spans="3:15" ht="15.75" thickTop="1" thickBot="1" x14ac:dyDescent="0.25">
      <c r="C206" s="10">
        <v>203</v>
      </c>
      <c r="D206" s="5">
        <v>0</v>
      </c>
      <c r="E206" s="5">
        <v>0</v>
      </c>
      <c r="F206" s="5">
        <v>0</v>
      </c>
      <c r="G206" s="5">
        <v>0</v>
      </c>
      <c r="H206" s="5">
        <v>0.52</v>
      </c>
      <c r="I206" s="5">
        <v>0.52</v>
      </c>
      <c r="J206" s="5">
        <v>0.52</v>
      </c>
      <c r="K206" s="5">
        <v>0.5</v>
      </c>
      <c r="L206" s="5">
        <v>0.5</v>
      </c>
      <c r="M206" s="5">
        <v>0.5</v>
      </c>
      <c r="N206" s="5">
        <v>0.5</v>
      </c>
      <c r="O206" s="5">
        <v>0.25</v>
      </c>
    </row>
    <row r="207" spans="3:15" ht="15.75" thickTop="1" thickBot="1" x14ac:dyDescent="0.25">
      <c r="C207" s="10">
        <v>204</v>
      </c>
      <c r="D207" s="5">
        <v>0</v>
      </c>
      <c r="E207" s="5">
        <v>0</v>
      </c>
      <c r="F207" s="5">
        <v>0</v>
      </c>
      <c r="G207" s="5">
        <v>0</v>
      </c>
      <c r="H207" s="5">
        <v>0.52</v>
      </c>
      <c r="I207" s="5">
        <v>0.52</v>
      </c>
      <c r="J207" s="5">
        <v>0.52</v>
      </c>
      <c r="K207" s="5">
        <v>0.52</v>
      </c>
      <c r="L207" s="5">
        <v>0.5</v>
      </c>
      <c r="M207" s="5">
        <v>0.5</v>
      </c>
      <c r="N207" s="5">
        <v>0.5</v>
      </c>
      <c r="O207" s="5">
        <v>0.25</v>
      </c>
    </row>
    <row r="208" spans="3:15" ht="15.75" thickTop="1" thickBot="1" x14ac:dyDescent="0.25">
      <c r="C208" s="10">
        <v>205</v>
      </c>
      <c r="D208" s="5">
        <v>0</v>
      </c>
      <c r="E208" s="5">
        <v>0</v>
      </c>
      <c r="F208" s="5">
        <v>0</v>
      </c>
      <c r="G208" s="5">
        <v>0</v>
      </c>
      <c r="H208" s="5">
        <v>0.52</v>
      </c>
      <c r="I208" s="5">
        <v>0.52</v>
      </c>
      <c r="J208" s="5">
        <v>0.52</v>
      </c>
      <c r="K208" s="5">
        <v>0.52</v>
      </c>
      <c r="L208" s="5">
        <v>0.52</v>
      </c>
      <c r="M208" s="5">
        <v>0.5</v>
      </c>
      <c r="N208" s="5">
        <v>0.5</v>
      </c>
      <c r="O208" s="5">
        <v>0.25</v>
      </c>
    </row>
    <row r="209" spans="3:15" ht="15.75" thickTop="1" thickBot="1" x14ac:dyDescent="0.25">
      <c r="C209" s="10">
        <v>206</v>
      </c>
      <c r="D209" s="5">
        <v>0</v>
      </c>
      <c r="E209" s="5">
        <v>0</v>
      </c>
      <c r="F209" s="5">
        <v>0</v>
      </c>
      <c r="G209" s="5">
        <v>0</v>
      </c>
      <c r="H209" s="5">
        <v>0.52</v>
      </c>
      <c r="I209" s="5">
        <v>0.52</v>
      </c>
      <c r="J209" s="5">
        <v>0.52</v>
      </c>
      <c r="K209" s="5">
        <v>0.52</v>
      </c>
      <c r="L209" s="5">
        <v>0.52</v>
      </c>
      <c r="M209" s="5">
        <v>0.52</v>
      </c>
      <c r="N209" s="5">
        <v>0.5</v>
      </c>
      <c r="O209" s="5">
        <v>0.25</v>
      </c>
    </row>
    <row r="210" spans="3:15" ht="15.75" thickTop="1" thickBot="1" x14ac:dyDescent="0.25">
      <c r="C210" s="10">
        <v>207</v>
      </c>
      <c r="D210" s="5">
        <v>0</v>
      </c>
      <c r="E210" s="5">
        <v>0</v>
      </c>
      <c r="F210" s="5">
        <v>0</v>
      </c>
      <c r="G210" s="5">
        <v>0</v>
      </c>
      <c r="H210" s="5">
        <v>0.52</v>
      </c>
      <c r="I210" s="5">
        <v>0.52</v>
      </c>
      <c r="J210" s="5">
        <v>0.52</v>
      </c>
      <c r="K210" s="5">
        <v>0.52</v>
      </c>
      <c r="L210" s="5">
        <v>0.52</v>
      </c>
      <c r="M210" s="5">
        <v>0.52</v>
      </c>
      <c r="N210" s="5">
        <v>0.52</v>
      </c>
      <c r="O210" s="5">
        <v>0.25</v>
      </c>
    </row>
    <row r="211" spans="3:15" ht="15.75" thickTop="1" thickBot="1" x14ac:dyDescent="0.25">
      <c r="C211" s="10">
        <v>208</v>
      </c>
      <c r="D211" s="5">
        <v>0</v>
      </c>
      <c r="E211" s="5">
        <v>0</v>
      </c>
      <c r="F211" s="5">
        <v>0</v>
      </c>
      <c r="G211" s="5">
        <v>0</v>
      </c>
      <c r="H211" s="5">
        <v>0.52</v>
      </c>
      <c r="I211" s="5">
        <v>0.52</v>
      </c>
      <c r="J211" s="5">
        <v>0.52</v>
      </c>
      <c r="K211" s="5">
        <v>0.52</v>
      </c>
      <c r="L211" s="5">
        <v>0.52</v>
      </c>
      <c r="M211" s="5">
        <v>0.52</v>
      </c>
      <c r="N211" s="5">
        <v>0.52</v>
      </c>
      <c r="O211" s="5">
        <v>0.26</v>
      </c>
    </row>
    <row r="212" spans="3:15" ht="15.75" thickTop="1" thickBot="1" x14ac:dyDescent="0.25">
      <c r="C212" s="10">
        <v>209</v>
      </c>
      <c r="D212" s="5">
        <v>0</v>
      </c>
      <c r="E212" s="5">
        <v>0</v>
      </c>
      <c r="F212" s="5">
        <v>0</v>
      </c>
      <c r="G212" s="5">
        <v>0</v>
      </c>
      <c r="H212" s="5">
        <v>0.54</v>
      </c>
      <c r="I212" s="5">
        <v>0.52</v>
      </c>
      <c r="J212" s="5">
        <v>0.52</v>
      </c>
      <c r="K212" s="5">
        <v>0.52</v>
      </c>
      <c r="L212" s="5">
        <v>0.52</v>
      </c>
      <c r="M212" s="5">
        <v>0.52</v>
      </c>
      <c r="N212" s="5">
        <v>0.52</v>
      </c>
      <c r="O212" s="5">
        <v>0.26</v>
      </c>
    </row>
    <row r="213" spans="3:15" ht="15.75" thickTop="1" thickBot="1" x14ac:dyDescent="0.25">
      <c r="C213" s="10">
        <v>210</v>
      </c>
      <c r="D213" s="5">
        <v>0</v>
      </c>
      <c r="E213" s="5">
        <v>0</v>
      </c>
      <c r="F213" s="5">
        <v>0</v>
      </c>
      <c r="G213" s="5">
        <v>0</v>
      </c>
      <c r="H213" s="5">
        <v>0.54</v>
      </c>
      <c r="I213" s="5">
        <v>0.54</v>
      </c>
      <c r="J213" s="5">
        <v>0.52</v>
      </c>
      <c r="K213" s="5">
        <v>0.52</v>
      </c>
      <c r="L213" s="5">
        <v>0.52</v>
      </c>
      <c r="M213" s="5">
        <v>0.52</v>
      </c>
      <c r="N213" s="5">
        <v>0.52</v>
      </c>
      <c r="O213" s="5">
        <v>0.26</v>
      </c>
    </row>
    <row r="214" spans="3:15" ht="15.75" thickTop="1" thickBot="1" x14ac:dyDescent="0.25">
      <c r="C214" s="10">
        <v>211</v>
      </c>
      <c r="D214" s="5">
        <v>0</v>
      </c>
      <c r="E214" s="5">
        <v>0</v>
      </c>
      <c r="F214" s="5">
        <v>0</v>
      </c>
      <c r="G214" s="5">
        <v>0</v>
      </c>
      <c r="H214" s="5">
        <v>0.54</v>
      </c>
      <c r="I214" s="5">
        <v>0.54</v>
      </c>
      <c r="J214" s="5">
        <v>0.54</v>
      </c>
      <c r="K214" s="5">
        <v>0.52</v>
      </c>
      <c r="L214" s="5">
        <v>0.52</v>
      </c>
      <c r="M214" s="5">
        <v>0.52</v>
      </c>
      <c r="N214" s="5">
        <v>0.52</v>
      </c>
      <c r="O214" s="5">
        <v>0.26</v>
      </c>
    </row>
    <row r="215" spans="3:15" ht="15.75" thickTop="1" thickBot="1" x14ac:dyDescent="0.25">
      <c r="C215" s="10">
        <v>212</v>
      </c>
      <c r="D215" s="5">
        <v>0</v>
      </c>
      <c r="E215" s="5">
        <v>0</v>
      </c>
      <c r="F215" s="5">
        <v>0</v>
      </c>
      <c r="G215" s="5">
        <v>0</v>
      </c>
      <c r="H215" s="5">
        <v>0.54</v>
      </c>
      <c r="I215" s="5">
        <v>0.54</v>
      </c>
      <c r="J215" s="5">
        <v>0.54</v>
      </c>
      <c r="K215" s="5">
        <v>0.54</v>
      </c>
      <c r="L215" s="5">
        <v>0.52</v>
      </c>
      <c r="M215" s="5">
        <v>0.52</v>
      </c>
      <c r="N215" s="5">
        <v>0.52</v>
      </c>
      <c r="O215" s="5">
        <v>0.26</v>
      </c>
    </row>
    <row r="216" spans="3:15" ht="15.75" thickTop="1" thickBot="1" x14ac:dyDescent="0.25">
      <c r="C216" s="10">
        <v>213</v>
      </c>
      <c r="D216" s="5">
        <v>0</v>
      </c>
      <c r="E216" s="5">
        <v>0</v>
      </c>
      <c r="F216" s="5">
        <v>0</v>
      </c>
      <c r="G216" s="5">
        <v>0</v>
      </c>
      <c r="H216" s="5">
        <v>0.54</v>
      </c>
      <c r="I216" s="5">
        <v>0.54</v>
      </c>
      <c r="J216" s="5">
        <v>0.54</v>
      </c>
      <c r="K216" s="5">
        <v>0.54</v>
      </c>
      <c r="L216" s="5">
        <v>0.54</v>
      </c>
      <c r="M216" s="5">
        <v>0.52</v>
      </c>
      <c r="N216" s="5">
        <v>0.52</v>
      </c>
      <c r="O216" s="5">
        <v>0.26</v>
      </c>
    </row>
    <row r="217" spans="3:15" ht="15.75" thickTop="1" thickBot="1" x14ac:dyDescent="0.25">
      <c r="C217" s="10">
        <v>214</v>
      </c>
      <c r="D217" s="5">
        <v>0</v>
      </c>
      <c r="E217" s="5">
        <v>0</v>
      </c>
      <c r="F217" s="5">
        <v>0</v>
      </c>
      <c r="G217" s="5">
        <v>0</v>
      </c>
      <c r="H217" s="5">
        <v>0.54</v>
      </c>
      <c r="I217" s="5">
        <v>0.54</v>
      </c>
      <c r="J217" s="5">
        <v>0.54</v>
      </c>
      <c r="K217" s="5">
        <v>0.54</v>
      </c>
      <c r="L217" s="5">
        <v>0.54</v>
      </c>
      <c r="M217" s="5">
        <v>0.54</v>
      </c>
      <c r="N217" s="5">
        <v>0.52</v>
      </c>
      <c r="O217" s="5">
        <v>0.26</v>
      </c>
    </row>
    <row r="218" spans="3:15" ht="15.75" thickTop="1" thickBot="1" x14ac:dyDescent="0.25">
      <c r="C218" s="10">
        <v>215</v>
      </c>
      <c r="D218" s="5">
        <v>0</v>
      </c>
      <c r="E218" s="5">
        <v>0</v>
      </c>
      <c r="F218" s="5">
        <v>0</v>
      </c>
      <c r="G218" s="5">
        <v>0</v>
      </c>
      <c r="H218" s="5">
        <v>0.54</v>
      </c>
      <c r="I218" s="5">
        <v>0.54</v>
      </c>
      <c r="J218" s="5">
        <v>0.54</v>
      </c>
      <c r="K218" s="5">
        <v>0.54</v>
      </c>
      <c r="L218" s="5">
        <v>0.54</v>
      </c>
      <c r="M218" s="5">
        <v>0.54</v>
      </c>
      <c r="N218" s="5">
        <v>0.54</v>
      </c>
      <c r="O218" s="5">
        <v>0.26</v>
      </c>
    </row>
    <row r="219" spans="3:15" ht="15.75" thickTop="1" thickBot="1" x14ac:dyDescent="0.25">
      <c r="C219" s="10">
        <v>216</v>
      </c>
      <c r="D219" s="5">
        <v>0</v>
      </c>
      <c r="E219" s="5">
        <v>0</v>
      </c>
      <c r="F219" s="5">
        <v>0</v>
      </c>
      <c r="G219" s="5">
        <v>0</v>
      </c>
      <c r="H219" s="5">
        <v>0.54</v>
      </c>
      <c r="I219" s="5">
        <v>0.54</v>
      </c>
      <c r="J219" s="5">
        <v>0.54</v>
      </c>
      <c r="K219" s="5">
        <v>0.54</v>
      </c>
      <c r="L219" s="5">
        <v>0.54</v>
      </c>
      <c r="M219" s="5">
        <v>0.54</v>
      </c>
      <c r="N219" s="5">
        <v>0.54</v>
      </c>
      <c r="O219" s="5">
        <v>0.27</v>
      </c>
    </row>
    <row r="220" spans="3:15" ht="15.75" thickTop="1" thickBot="1" x14ac:dyDescent="0.25">
      <c r="C220" s="10">
        <v>217</v>
      </c>
      <c r="D220" s="5">
        <v>0</v>
      </c>
      <c r="E220" s="5">
        <v>0</v>
      </c>
      <c r="F220" s="5">
        <v>0</v>
      </c>
      <c r="G220" s="5">
        <v>0</v>
      </c>
      <c r="H220" s="5">
        <v>0.56000000000000005</v>
      </c>
      <c r="I220" s="5">
        <v>0.54</v>
      </c>
      <c r="J220" s="5">
        <v>0.54</v>
      </c>
      <c r="K220" s="5">
        <v>0.54</v>
      </c>
      <c r="L220" s="5">
        <v>0.54</v>
      </c>
      <c r="M220" s="5">
        <v>0.54</v>
      </c>
      <c r="N220" s="5">
        <v>0.54</v>
      </c>
      <c r="O220" s="5">
        <v>0.27</v>
      </c>
    </row>
    <row r="221" spans="3:15" ht="15.75" thickTop="1" thickBot="1" x14ac:dyDescent="0.25">
      <c r="C221" s="10">
        <v>218</v>
      </c>
      <c r="D221" s="5">
        <v>0</v>
      </c>
      <c r="E221" s="5">
        <v>0</v>
      </c>
      <c r="F221" s="5">
        <v>0</v>
      </c>
      <c r="G221" s="5">
        <v>0</v>
      </c>
      <c r="H221" s="5">
        <v>0.56000000000000005</v>
      </c>
      <c r="I221" s="5">
        <v>0.56000000000000005</v>
      </c>
      <c r="J221" s="5">
        <v>0.54</v>
      </c>
      <c r="K221" s="5">
        <v>0.54</v>
      </c>
      <c r="L221" s="5">
        <v>0.54</v>
      </c>
      <c r="M221" s="5">
        <v>0.54</v>
      </c>
      <c r="N221" s="5">
        <v>0.54</v>
      </c>
      <c r="O221" s="5">
        <v>0.27</v>
      </c>
    </row>
    <row r="222" spans="3:15" ht="15.75" thickTop="1" thickBot="1" x14ac:dyDescent="0.25">
      <c r="C222" s="10">
        <v>219</v>
      </c>
      <c r="D222" s="5">
        <v>0</v>
      </c>
      <c r="E222" s="5">
        <v>0</v>
      </c>
      <c r="F222" s="5">
        <v>0</v>
      </c>
      <c r="G222" s="5">
        <v>0</v>
      </c>
      <c r="H222" s="5">
        <v>0.56000000000000005</v>
      </c>
      <c r="I222" s="5">
        <v>0.56000000000000005</v>
      </c>
      <c r="J222" s="5">
        <v>0.56000000000000005</v>
      </c>
      <c r="K222" s="5">
        <v>0.54</v>
      </c>
      <c r="L222" s="5">
        <v>0.54</v>
      </c>
      <c r="M222" s="5">
        <v>0.54</v>
      </c>
      <c r="N222" s="5">
        <v>0.54</v>
      </c>
      <c r="O222" s="5">
        <v>0.27</v>
      </c>
    </row>
    <row r="223" spans="3:15" ht="15.75" thickTop="1" thickBot="1" x14ac:dyDescent="0.25">
      <c r="C223" s="10">
        <v>220</v>
      </c>
      <c r="D223" s="5">
        <v>0</v>
      </c>
      <c r="E223" s="5">
        <v>0</v>
      </c>
      <c r="F223" s="5">
        <v>0</v>
      </c>
      <c r="G223" s="5">
        <v>0</v>
      </c>
      <c r="H223" s="5">
        <v>0.56000000000000005</v>
      </c>
      <c r="I223" s="5">
        <v>0.56000000000000005</v>
      </c>
      <c r="J223" s="5">
        <v>0.56000000000000005</v>
      </c>
      <c r="K223" s="5">
        <v>0.56000000000000005</v>
      </c>
      <c r="L223" s="5">
        <v>0.54</v>
      </c>
      <c r="M223" s="5">
        <v>0.54</v>
      </c>
      <c r="N223" s="5">
        <v>0.54</v>
      </c>
      <c r="O223" s="5">
        <v>0.27</v>
      </c>
    </row>
    <row r="224" spans="3:15" ht="15.75" thickTop="1" thickBot="1" x14ac:dyDescent="0.25">
      <c r="C224" s="10">
        <v>221</v>
      </c>
      <c r="D224" s="5">
        <v>0</v>
      </c>
      <c r="E224" s="5">
        <v>0</v>
      </c>
      <c r="F224" s="5">
        <v>0</v>
      </c>
      <c r="G224" s="5">
        <v>0</v>
      </c>
      <c r="H224" s="5">
        <v>0.56000000000000005</v>
      </c>
      <c r="I224" s="5">
        <v>0.56000000000000005</v>
      </c>
      <c r="J224" s="5">
        <v>0.56000000000000005</v>
      </c>
      <c r="K224" s="5">
        <v>0.56000000000000005</v>
      </c>
      <c r="L224" s="5">
        <v>0.56000000000000005</v>
      </c>
      <c r="M224" s="5">
        <v>0.54</v>
      </c>
      <c r="N224" s="5">
        <v>0.54</v>
      </c>
      <c r="O224" s="5">
        <v>0.27</v>
      </c>
    </row>
    <row r="225" spans="3:15" ht="15.75" thickTop="1" thickBot="1" x14ac:dyDescent="0.25">
      <c r="C225" s="10">
        <v>222</v>
      </c>
      <c r="D225" s="5">
        <v>0</v>
      </c>
      <c r="E225" s="5">
        <v>0</v>
      </c>
      <c r="F225" s="5">
        <v>0</v>
      </c>
      <c r="G225" s="5">
        <v>0</v>
      </c>
      <c r="H225" s="5">
        <v>0.56000000000000005</v>
      </c>
      <c r="I225" s="5">
        <v>0.56000000000000005</v>
      </c>
      <c r="J225" s="5">
        <v>0.56000000000000005</v>
      </c>
      <c r="K225" s="5">
        <v>0.56000000000000005</v>
      </c>
      <c r="L225" s="5">
        <v>0.56000000000000005</v>
      </c>
      <c r="M225" s="5">
        <v>0.56000000000000005</v>
      </c>
      <c r="N225" s="5">
        <v>0.54</v>
      </c>
      <c r="O225" s="5">
        <v>0.27</v>
      </c>
    </row>
    <row r="226" spans="3:15" ht="15.75" thickTop="1" thickBot="1" x14ac:dyDescent="0.25">
      <c r="C226" s="10">
        <v>223</v>
      </c>
      <c r="D226" s="5">
        <v>0</v>
      </c>
      <c r="E226" s="5">
        <v>0</v>
      </c>
      <c r="F226" s="5">
        <v>0</v>
      </c>
      <c r="G226" s="5">
        <v>0</v>
      </c>
      <c r="H226" s="5">
        <v>0.56000000000000005</v>
      </c>
      <c r="I226" s="5">
        <v>0.56000000000000005</v>
      </c>
      <c r="J226" s="5">
        <v>0.56000000000000005</v>
      </c>
      <c r="K226" s="5">
        <v>0.56000000000000005</v>
      </c>
      <c r="L226" s="5">
        <v>0.56000000000000005</v>
      </c>
      <c r="M226" s="5">
        <v>0.56000000000000005</v>
      </c>
      <c r="N226" s="5">
        <v>0.56000000000000005</v>
      </c>
      <c r="O226" s="5">
        <v>0.27</v>
      </c>
    </row>
    <row r="227" spans="3:15" ht="15.75" thickTop="1" thickBot="1" x14ac:dyDescent="0.25">
      <c r="C227" s="10">
        <v>224</v>
      </c>
      <c r="D227" s="5">
        <v>0</v>
      </c>
      <c r="E227" s="5">
        <v>0</v>
      </c>
      <c r="F227" s="5">
        <v>0</v>
      </c>
      <c r="G227" s="5">
        <v>0</v>
      </c>
      <c r="H227" s="5">
        <v>0.56000000000000005</v>
      </c>
      <c r="I227" s="5">
        <v>0.56000000000000005</v>
      </c>
      <c r="J227" s="5">
        <v>0.56000000000000005</v>
      </c>
      <c r="K227" s="5">
        <v>0.56000000000000005</v>
      </c>
      <c r="L227" s="5">
        <v>0.56000000000000005</v>
      </c>
      <c r="M227" s="5">
        <v>0.56000000000000005</v>
      </c>
      <c r="N227" s="5">
        <v>0.56000000000000005</v>
      </c>
      <c r="O227" s="5">
        <v>0.28000000000000003</v>
      </c>
    </row>
    <row r="228" spans="3:15" ht="15.75" thickTop="1" thickBot="1" x14ac:dyDescent="0.25">
      <c r="C228" s="10">
        <v>225</v>
      </c>
      <c r="D228" s="5">
        <v>0</v>
      </c>
      <c r="E228" s="5">
        <v>0</v>
      </c>
      <c r="F228" s="5">
        <v>0</v>
      </c>
      <c r="G228" s="5">
        <v>0</v>
      </c>
      <c r="H228" s="5">
        <v>0.57999999999999996</v>
      </c>
      <c r="I228" s="5">
        <v>0.56000000000000005</v>
      </c>
      <c r="J228" s="5">
        <v>0.56000000000000005</v>
      </c>
      <c r="K228" s="5">
        <v>0.56000000000000005</v>
      </c>
      <c r="L228" s="5">
        <v>0.56000000000000005</v>
      </c>
      <c r="M228" s="5">
        <v>0.56000000000000005</v>
      </c>
      <c r="N228" s="5">
        <v>0.56000000000000005</v>
      </c>
      <c r="O228" s="5">
        <v>0.28000000000000003</v>
      </c>
    </row>
    <row r="229" spans="3:15" ht="15.75" thickTop="1" thickBot="1" x14ac:dyDescent="0.25">
      <c r="C229" s="10">
        <v>226</v>
      </c>
      <c r="D229" s="5">
        <v>0</v>
      </c>
      <c r="E229" s="5">
        <v>0</v>
      </c>
      <c r="F229" s="5">
        <v>0</v>
      </c>
      <c r="G229" s="5">
        <v>0</v>
      </c>
      <c r="H229" s="5">
        <v>0.57999999999999996</v>
      </c>
      <c r="I229" s="5">
        <v>0.57999999999999996</v>
      </c>
      <c r="J229" s="5">
        <v>0.56000000000000005</v>
      </c>
      <c r="K229" s="5">
        <v>0.56000000000000005</v>
      </c>
      <c r="L229" s="5">
        <v>0.56000000000000005</v>
      </c>
      <c r="M229" s="5">
        <v>0.56000000000000005</v>
      </c>
      <c r="N229" s="5">
        <v>0.56000000000000005</v>
      </c>
      <c r="O229" s="5">
        <v>0.28000000000000003</v>
      </c>
    </row>
    <row r="230" spans="3:15" ht="15.75" thickTop="1" thickBot="1" x14ac:dyDescent="0.25">
      <c r="C230" s="10">
        <v>227</v>
      </c>
      <c r="D230" s="5">
        <v>0</v>
      </c>
      <c r="E230" s="5">
        <v>0</v>
      </c>
      <c r="F230" s="5">
        <v>0</v>
      </c>
      <c r="G230" s="5">
        <v>0</v>
      </c>
      <c r="H230" s="5">
        <v>0.57999999999999996</v>
      </c>
      <c r="I230" s="5">
        <v>0.57999999999999996</v>
      </c>
      <c r="J230" s="5">
        <v>0.57999999999999996</v>
      </c>
      <c r="K230" s="5">
        <v>0.56000000000000005</v>
      </c>
      <c r="L230" s="5">
        <v>0.56000000000000005</v>
      </c>
      <c r="M230" s="5">
        <v>0.56000000000000005</v>
      </c>
      <c r="N230" s="5">
        <v>0.56000000000000005</v>
      </c>
      <c r="O230" s="5">
        <v>0.28000000000000003</v>
      </c>
    </row>
    <row r="231" spans="3:15" ht="15.75" thickTop="1" thickBot="1" x14ac:dyDescent="0.25">
      <c r="C231" s="10">
        <v>228</v>
      </c>
      <c r="D231" s="5">
        <v>0</v>
      </c>
      <c r="E231" s="5">
        <v>0</v>
      </c>
      <c r="F231" s="5">
        <v>0</v>
      </c>
      <c r="G231" s="5">
        <v>0</v>
      </c>
      <c r="H231" s="5">
        <v>0.57999999999999996</v>
      </c>
      <c r="I231" s="5">
        <v>0.57999999999999996</v>
      </c>
      <c r="J231" s="5">
        <v>0.57999999999999996</v>
      </c>
      <c r="K231" s="5">
        <v>0.57999999999999996</v>
      </c>
      <c r="L231" s="5">
        <v>0.56000000000000005</v>
      </c>
      <c r="M231" s="5">
        <v>0.56000000000000005</v>
      </c>
      <c r="N231" s="5">
        <v>0.56000000000000005</v>
      </c>
      <c r="O231" s="5">
        <v>0.28000000000000003</v>
      </c>
    </row>
    <row r="232" spans="3:15" ht="15.75" thickTop="1" thickBot="1" x14ac:dyDescent="0.25">
      <c r="C232" s="10">
        <v>229</v>
      </c>
      <c r="D232" s="5">
        <v>0</v>
      </c>
      <c r="E232" s="5">
        <v>0</v>
      </c>
      <c r="F232" s="5">
        <v>0</v>
      </c>
      <c r="G232" s="5">
        <v>0</v>
      </c>
      <c r="H232" s="5">
        <v>0.57999999999999996</v>
      </c>
      <c r="I232" s="5">
        <v>0.57999999999999996</v>
      </c>
      <c r="J232" s="5">
        <v>0.57999999999999996</v>
      </c>
      <c r="K232" s="5">
        <v>0.57999999999999996</v>
      </c>
      <c r="L232" s="5">
        <v>0.57999999999999996</v>
      </c>
      <c r="M232" s="5">
        <v>0.56000000000000005</v>
      </c>
      <c r="N232" s="5">
        <v>0.56000000000000005</v>
      </c>
      <c r="O232" s="5">
        <v>0.28000000000000003</v>
      </c>
    </row>
    <row r="233" spans="3:15" ht="15.75" thickTop="1" thickBot="1" x14ac:dyDescent="0.25">
      <c r="C233" s="10">
        <v>230</v>
      </c>
      <c r="D233" s="5">
        <v>0</v>
      </c>
      <c r="E233" s="5">
        <v>0</v>
      </c>
      <c r="F233" s="5">
        <v>0</v>
      </c>
      <c r="G233" s="5">
        <v>0</v>
      </c>
      <c r="H233" s="5">
        <v>0.57999999999999996</v>
      </c>
      <c r="I233" s="5">
        <v>0.57999999999999996</v>
      </c>
      <c r="J233" s="5">
        <v>0.57999999999999996</v>
      </c>
      <c r="K233" s="5">
        <v>0.57999999999999996</v>
      </c>
      <c r="L233" s="5">
        <v>0.57999999999999996</v>
      </c>
      <c r="M233" s="5">
        <v>0.57999999999999996</v>
      </c>
      <c r="N233" s="5">
        <v>0.56000000000000005</v>
      </c>
      <c r="O233" s="5">
        <v>0.28000000000000003</v>
      </c>
    </row>
    <row r="234" spans="3:15" ht="15.75" thickTop="1" thickBot="1" x14ac:dyDescent="0.25">
      <c r="C234" s="10">
        <v>231</v>
      </c>
      <c r="D234" s="5">
        <v>0</v>
      </c>
      <c r="E234" s="5">
        <v>0</v>
      </c>
      <c r="F234" s="5">
        <v>0</v>
      </c>
      <c r="G234" s="5">
        <v>0</v>
      </c>
      <c r="H234" s="5">
        <v>0.57999999999999996</v>
      </c>
      <c r="I234" s="5">
        <v>0.57999999999999996</v>
      </c>
      <c r="J234" s="5">
        <v>0.57999999999999996</v>
      </c>
      <c r="K234" s="5">
        <v>0.57999999999999996</v>
      </c>
      <c r="L234" s="5">
        <v>0.57999999999999996</v>
      </c>
      <c r="M234" s="5">
        <v>0.57999999999999996</v>
      </c>
      <c r="N234" s="5">
        <v>0.57999999999999996</v>
      </c>
      <c r="O234" s="5">
        <v>0.28000000000000003</v>
      </c>
    </row>
    <row r="235" spans="3:15" ht="15.75" thickTop="1" thickBot="1" x14ac:dyDescent="0.25">
      <c r="C235" s="10">
        <v>232</v>
      </c>
      <c r="D235" s="5">
        <v>0</v>
      </c>
      <c r="E235" s="5">
        <v>0</v>
      </c>
      <c r="F235" s="5">
        <v>0</v>
      </c>
      <c r="G235" s="5">
        <v>0</v>
      </c>
      <c r="H235" s="5">
        <v>0.57999999999999996</v>
      </c>
      <c r="I235" s="5">
        <v>0.57999999999999996</v>
      </c>
      <c r="J235" s="5">
        <v>0.57999999999999996</v>
      </c>
      <c r="K235" s="5">
        <v>0.57999999999999996</v>
      </c>
      <c r="L235" s="5">
        <v>0.57999999999999996</v>
      </c>
      <c r="M235" s="5">
        <v>0.57999999999999996</v>
      </c>
      <c r="N235" s="5">
        <v>0.57999999999999996</v>
      </c>
      <c r="O235" s="5">
        <v>0.28999999999999998</v>
      </c>
    </row>
    <row r="236" spans="3:15" ht="15.75" thickTop="1" thickBot="1" x14ac:dyDescent="0.25">
      <c r="C236" s="10">
        <v>233</v>
      </c>
      <c r="D236" s="5">
        <v>0</v>
      </c>
      <c r="E236" s="5">
        <v>0</v>
      </c>
      <c r="F236" s="5">
        <v>0</v>
      </c>
      <c r="G236" s="5">
        <v>0</v>
      </c>
      <c r="H236" s="5">
        <v>0.6</v>
      </c>
      <c r="I236" s="5">
        <v>0.57999999999999996</v>
      </c>
      <c r="J236" s="5">
        <v>0.57999999999999996</v>
      </c>
      <c r="K236" s="5">
        <v>0.57999999999999996</v>
      </c>
      <c r="L236" s="5">
        <v>0.57999999999999996</v>
      </c>
      <c r="M236" s="5">
        <v>0.57999999999999996</v>
      </c>
      <c r="N236" s="5">
        <v>0.57999999999999996</v>
      </c>
      <c r="O236" s="5">
        <v>0.28999999999999998</v>
      </c>
    </row>
    <row r="237" spans="3:15" ht="15.75" thickTop="1" thickBot="1" x14ac:dyDescent="0.25">
      <c r="C237" s="10">
        <v>234</v>
      </c>
      <c r="D237" s="5">
        <v>0</v>
      </c>
      <c r="E237" s="5">
        <v>0</v>
      </c>
      <c r="F237" s="5">
        <v>0</v>
      </c>
      <c r="G237" s="5">
        <v>0</v>
      </c>
      <c r="H237" s="5">
        <v>0.6</v>
      </c>
      <c r="I237" s="5">
        <v>0.6</v>
      </c>
      <c r="J237" s="5">
        <v>0.57999999999999996</v>
      </c>
      <c r="K237" s="5">
        <v>0.57999999999999996</v>
      </c>
      <c r="L237" s="5">
        <v>0.57999999999999996</v>
      </c>
      <c r="M237" s="5">
        <v>0.57999999999999996</v>
      </c>
      <c r="N237" s="5">
        <v>0.57999999999999996</v>
      </c>
      <c r="O237" s="5">
        <v>0.28999999999999998</v>
      </c>
    </row>
    <row r="238" spans="3:15" ht="15.75" thickTop="1" thickBot="1" x14ac:dyDescent="0.25">
      <c r="C238" s="10">
        <v>235</v>
      </c>
      <c r="D238" s="5">
        <v>0</v>
      </c>
      <c r="E238" s="5">
        <v>0</v>
      </c>
      <c r="F238" s="5">
        <v>0</v>
      </c>
      <c r="G238" s="5">
        <v>0</v>
      </c>
      <c r="H238" s="5">
        <v>0.6</v>
      </c>
      <c r="I238" s="5">
        <v>0.6</v>
      </c>
      <c r="J238" s="5">
        <v>0.6</v>
      </c>
      <c r="K238" s="5">
        <v>0.57999999999999996</v>
      </c>
      <c r="L238" s="5">
        <v>0.57999999999999996</v>
      </c>
      <c r="M238" s="5">
        <v>0.57999999999999996</v>
      </c>
      <c r="N238" s="5">
        <v>0.57999999999999996</v>
      </c>
      <c r="O238" s="5">
        <v>0.28999999999999998</v>
      </c>
    </row>
    <row r="239" spans="3:15" ht="15.75" thickTop="1" thickBot="1" x14ac:dyDescent="0.25">
      <c r="C239" s="10">
        <v>236</v>
      </c>
      <c r="D239" s="5">
        <v>0</v>
      </c>
      <c r="E239" s="5">
        <v>0</v>
      </c>
      <c r="F239" s="5">
        <v>0</v>
      </c>
      <c r="G239" s="5">
        <v>0</v>
      </c>
      <c r="H239" s="5">
        <v>0.6</v>
      </c>
      <c r="I239" s="5">
        <v>0.6</v>
      </c>
      <c r="J239" s="5">
        <v>0.6</v>
      </c>
      <c r="K239" s="5">
        <v>0.6</v>
      </c>
      <c r="L239" s="5">
        <v>0.57999999999999996</v>
      </c>
      <c r="M239" s="5">
        <v>0.57999999999999996</v>
      </c>
      <c r="N239" s="5">
        <v>0.57999999999999996</v>
      </c>
      <c r="O239" s="5">
        <v>0.28999999999999998</v>
      </c>
    </row>
    <row r="240" spans="3:15" ht="15.75" thickTop="1" thickBot="1" x14ac:dyDescent="0.25">
      <c r="C240" s="10">
        <v>237</v>
      </c>
      <c r="D240" s="5">
        <v>0</v>
      </c>
      <c r="E240" s="5">
        <v>0</v>
      </c>
      <c r="F240" s="5">
        <v>0</v>
      </c>
      <c r="G240" s="5">
        <v>0</v>
      </c>
      <c r="H240" s="5">
        <v>0.6</v>
      </c>
      <c r="I240" s="5">
        <v>0.6</v>
      </c>
      <c r="J240" s="5">
        <v>0.6</v>
      </c>
      <c r="K240" s="5">
        <v>0.6</v>
      </c>
      <c r="L240" s="5">
        <v>0.6</v>
      </c>
      <c r="M240" s="5">
        <v>0.57999999999999996</v>
      </c>
      <c r="N240" s="5">
        <v>0.57999999999999996</v>
      </c>
      <c r="O240" s="5">
        <v>0.28999999999999998</v>
      </c>
    </row>
    <row r="241" spans="3:15" ht="15.75" thickTop="1" thickBot="1" x14ac:dyDescent="0.25">
      <c r="C241" s="10">
        <v>238</v>
      </c>
      <c r="D241" s="5">
        <v>0</v>
      </c>
      <c r="E241" s="5">
        <v>0</v>
      </c>
      <c r="F241" s="5">
        <v>0</v>
      </c>
      <c r="G241" s="5">
        <v>0</v>
      </c>
      <c r="H241" s="5">
        <v>0.6</v>
      </c>
      <c r="I241" s="5">
        <v>0.6</v>
      </c>
      <c r="J241" s="5">
        <v>0.6</v>
      </c>
      <c r="K241" s="5">
        <v>0.6</v>
      </c>
      <c r="L241" s="5">
        <v>0.6</v>
      </c>
      <c r="M241" s="5">
        <v>0.6</v>
      </c>
      <c r="N241" s="5">
        <v>0.57999999999999996</v>
      </c>
      <c r="O241" s="5">
        <v>0.28999999999999998</v>
      </c>
    </row>
    <row r="242" spans="3:15" ht="15.75" thickTop="1" thickBot="1" x14ac:dyDescent="0.25">
      <c r="C242" s="10">
        <v>239</v>
      </c>
      <c r="D242" s="5">
        <v>0</v>
      </c>
      <c r="E242" s="5">
        <v>0</v>
      </c>
      <c r="F242" s="5">
        <v>0</v>
      </c>
      <c r="G242" s="5">
        <v>0</v>
      </c>
      <c r="H242" s="5">
        <v>0.6</v>
      </c>
      <c r="I242" s="5">
        <v>0.6</v>
      </c>
      <c r="J242" s="5">
        <v>0.6</v>
      </c>
      <c r="K242" s="5">
        <v>0.6</v>
      </c>
      <c r="L242" s="5">
        <v>0.6</v>
      </c>
      <c r="M242" s="5">
        <v>0.6</v>
      </c>
      <c r="N242" s="5">
        <v>0.6</v>
      </c>
      <c r="O242" s="5">
        <v>0.28999999999999998</v>
      </c>
    </row>
    <row r="243" spans="3:15" ht="15.75" thickTop="1" thickBot="1" x14ac:dyDescent="0.25">
      <c r="C243" s="10">
        <v>240</v>
      </c>
      <c r="D243" s="5">
        <v>0</v>
      </c>
      <c r="E243" s="5">
        <v>0</v>
      </c>
      <c r="F243" s="5">
        <v>0</v>
      </c>
      <c r="G243" s="5">
        <v>0</v>
      </c>
      <c r="H243" s="5">
        <v>0.6</v>
      </c>
      <c r="I243" s="5">
        <v>0.6</v>
      </c>
      <c r="J243" s="5">
        <v>0.6</v>
      </c>
      <c r="K243" s="5">
        <v>0.6</v>
      </c>
      <c r="L243" s="5">
        <v>0.6</v>
      </c>
      <c r="M243" s="5">
        <v>0.6</v>
      </c>
      <c r="N243" s="5">
        <v>0.6</v>
      </c>
      <c r="O243" s="5">
        <v>0.3</v>
      </c>
    </row>
    <row r="244" spans="3:15" ht="15.75" thickTop="1" thickBot="1" x14ac:dyDescent="0.25">
      <c r="C244" s="10">
        <v>241</v>
      </c>
      <c r="D244" s="5">
        <v>0</v>
      </c>
      <c r="E244" s="5">
        <v>0</v>
      </c>
      <c r="F244" s="5">
        <v>0</v>
      </c>
      <c r="G244" s="5">
        <v>0</v>
      </c>
      <c r="H244" s="5">
        <v>0.62</v>
      </c>
      <c r="I244" s="5">
        <v>0.6</v>
      </c>
      <c r="J244" s="5">
        <v>0.6</v>
      </c>
      <c r="K244" s="5">
        <v>0.6</v>
      </c>
      <c r="L244" s="5">
        <v>0.6</v>
      </c>
      <c r="M244" s="5">
        <v>0.6</v>
      </c>
      <c r="N244" s="5">
        <v>0.6</v>
      </c>
      <c r="O244" s="5">
        <v>0.3</v>
      </c>
    </row>
    <row r="245" spans="3:15" ht="15.75" thickTop="1" thickBot="1" x14ac:dyDescent="0.25">
      <c r="C245" s="10">
        <v>242</v>
      </c>
      <c r="D245" s="5">
        <v>0</v>
      </c>
      <c r="E245" s="5">
        <v>0</v>
      </c>
      <c r="F245" s="5">
        <v>0</v>
      </c>
      <c r="G245" s="5">
        <v>0</v>
      </c>
      <c r="H245" s="5">
        <v>0.62</v>
      </c>
      <c r="I245" s="5">
        <v>0.62</v>
      </c>
      <c r="J245" s="5">
        <v>0.6</v>
      </c>
      <c r="K245" s="5">
        <v>0.6</v>
      </c>
      <c r="L245" s="5">
        <v>0.6</v>
      </c>
      <c r="M245" s="5">
        <v>0.6</v>
      </c>
      <c r="N245" s="5">
        <v>0.6</v>
      </c>
      <c r="O245" s="5">
        <v>0.3</v>
      </c>
    </row>
    <row r="246" spans="3:15" ht="15.75" thickTop="1" thickBot="1" x14ac:dyDescent="0.25">
      <c r="C246" s="10">
        <v>243</v>
      </c>
      <c r="D246" s="5">
        <v>0</v>
      </c>
      <c r="E246" s="5">
        <v>0</v>
      </c>
      <c r="F246" s="5">
        <v>0</v>
      </c>
      <c r="G246" s="5">
        <v>0</v>
      </c>
      <c r="H246" s="5">
        <v>0.62</v>
      </c>
      <c r="I246" s="5">
        <v>0.62</v>
      </c>
      <c r="J246" s="5">
        <v>0.62</v>
      </c>
      <c r="K246" s="5">
        <v>0.6</v>
      </c>
      <c r="L246" s="5">
        <v>0.6</v>
      </c>
      <c r="M246" s="5">
        <v>0.6</v>
      </c>
      <c r="N246" s="5">
        <v>0.6</v>
      </c>
      <c r="O246" s="5">
        <v>0.3</v>
      </c>
    </row>
    <row r="247" spans="3:15" ht="15.75" thickTop="1" thickBot="1" x14ac:dyDescent="0.25">
      <c r="C247" s="10">
        <v>244</v>
      </c>
      <c r="D247" s="5">
        <v>0</v>
      </c>
      <c r="E247" s="5">
        <v>0</v>
      </c>
      <c r="F247" s="5">
        <v>0</v>
      </c>
      <c r="G247" s="5">
        <v>0</v>
      </c>
      <c r="H247" s="5">
        <v>0.62</v>
      </c>
      <c r="I247" s="5">
        <v>0.62</v>
      </c>
      <c r="J247" s="5">
        <v>0.62</v>
      </c>
      <c r="K247" s="5">
        <v>0.62</v>
      </c>
      <c r="L247" s="5">
        <v>0.6</v>
      </c>
      <c r="M247" s="5">
        <v>0.6</v>
      </c>
      <c r="N247" s="5">
        <v>0.6</v>
      </c>
      <c r="O247" s="5">
        <v>0.3</v>
      </c>
    </row>
    <row r="248" spans="3:15" ht="15.75" thickTop="1" thickBot="1" x14ac:dyDescent="0.25">
      <c r="C248" s="10">
        <v>245</v>
      </c>
      <c r="D248" s="5">
        <v>0</v>
      </c>
      <c r="E248" s="5">
        <v>0</v>
      </c>
      <c r="F248" s="5">
        <v>0</v>
      </c>
      <c r="G248" s="5">
        <v>0</v>
      </c>
      <c r="H248" s="5">
        <v>0.62</v>
      </c>
      <c r="I248" s="5">
        <v>0.62</v>
      </c>
      <c r="J248" s="5">
        <v>0.62</v>
      </c>
      <c r="K248" s="5">
        <v>0.62</v>
      </c>
      <c r="L248" s="5">
        <v>0.62</v>
      </c>
      <c r="M248" s="5">
        <v>0.6</v>
      </c>
      <c r="N248" s="5">
        <v>0.6</v>
      </c>
      <c r="O248" s="5">
        <v>0.3</v>
      </c>
    </row>
    <row r="249" spans="3:15" ht="15.75" thickTop="1" thickBot="1" x14ac:dyDescent="0.25">
      <c r="C249" s="10">
        <v>246</v>
      </c>
      <c r="D249" s="5">
        <v>0</v>
      </c>
      <c r="E249" s="5">
        <v>0</v>
      </c>
      <c r="F249" s="5">
        <v>0</v>
      </c>
      <c r="G249" s="5">
        <v>0</v>
      </c>
      <c r="H249" s="5">
        <v>0.62</v>
      </c>
      <c r="I249" s="5">
        <v>0.62</v>
      </c>
      <c r="J249" s="5">
        <v>0.62</v>
      </c>
      <c r="K249" s="5">
        <v>0.62</v>
      </c>
      <c r="L249" s="5">
        <v>0.62</v>
      </c>
      <c r="M249" s="5">
        <v>0.62</v>
      </c>
      <c r="N249" s="5">
        <v>0.6</v>
      </c>
      <c r="O249" s="5">
        <v>0.3</v>
      </c>
    </row>
    <row r="250" spans="3:15" ht="15.75" thickTop="1" thickBot="1" x14ac:dyDescent="0.25">
      <c r="C250" s="10">
        <v>247</v>
      </c>
      <c r="D250" s="5">
        <v>0</v>
      </c>
      <c r="E250" s="5">
        <v>0</v>
      </c>
      <c r="F250" s="5">
        <v>0</v>
      </c>
      <c r="G250" s="5">
        <v>0</v>
      </c>
      <c r="H250" s="5">
        <v>0.62</v>
      </c>
      <c r="I250" s="5">
        <v>0.62</v>
      </c>
      <c r="J250" s="5">
        <v>0.62</v>
      </c>
      <c r="K250" s="5">
        <v>0.62</v>
      </c>
      <c r="L250" s="5">
        <v>0.62</v>
      </c>
      <c r="M250" s="5">
        <v>0.62</v>
      </c>
      <c r="N250" s="5">
        <v>0.62</v>
      </c>
      <c r="O250" s="5">
        <v>0.3</v>
      </c>
    </row>
    <row r="251" spans="3:15" ht="15.75" thickTop="1" thickBot="1" x14ac:dyDescent="0.25">
      <c r="C251" s="10">
        <v>248</v>
      </c>
      <c r="D251" s="5">
        <v>0</v>
      </c>
      <c r="E251" s="5">
        <v>0</v>
      </c>
      <c r="F251" s="5">
        <v>0</v>
      </c>
      <c r="G251" s="5">
        <v>0</v>
      </c>
      <c r="H251" s="5">
        <v>0.62</v>
      </c>
      <c r="I251" s="5">
        <v>0.62</v>
      </c>
      <c r="J251" s="5">
        <v>0.62</v>
      </c>
      <c r="K251" s="5">
        <v>0.62</v>
      </c>
      <c r="L251" s="5">
        <v>0.62</v>
      </c>
      <c r="M251" s="5">
        <v>0.62</v>
      </c>
      <c r="N251" s="5">
        <v>0.62</v>
      </c>
      <c r="O251" s="5">
        <v>0.31</v>
      </c>
    </row>
    <row r="252" spans="3:15" ht="15.75" thickTop="1" thickBot="1" x14ac:dyDescent="0.25">
      <c r="C252" s="10">
        <v>249</v>
      </c>
      <c r="D252" s="5">
        <v>0</v>
      </c>
      <c r="E252" s="5">
        <v>0</v>
      </c>
      <c r="F252" s="5">
        <v>0</v>
      </c>
      <c r="G252" s="5">
        <v>0</v>
      </c>
      <c r="H252" s="5">
        <v>0.64</v>
      </c>
      <c r="I252" s="5">
        <v>0.62</v>
      </c>
      <c r="J252" s="5">
        <v>0.62</v>
      </c>
      <c r="K252" s="5">
        <v>0.62</v>
      </c>
      <c r="L252" s="5">
        <v>0.62</v>
      </c>
      <c r="M252" s="5">
        <v>0.62</v>
      </c>
      <c r="N252" s="5">
        <v>0.62</v>
      </c>
      <c r="O252" s="5">
        <v>0.31</v>
      </c>
    </row>
    <row r="253" spans="3:15" ht="15.75" thickTop="1" thickBot="1" x14ac:dyDescent="0.25">
      <c r="C253" s="10">
        <v>250</v>
      </c>
      <c r="D253" s="5">
        <v>0</v>
      </c>
      <c r="E253" s="5">
        <v>0</v>
      </c>
      <c r="F253" s="5">
        <v>0</v>
      </c>
      <c r="G253" s="5">
        <v>0</v>
      </c>
      <c r="H253" s="5">
        <v>0.64</v>
      </c>
      <c r="I253" s="5">
        <v>0.64</v>
      </c>
      <c r="J253" s="5">
        <v>0.62</v>
      </c>
      <c r="K253" s="5">
        <v>0.62</v>
      </c>
      <c r="L253" s="5">
        <v>0.62</v>
      </c>
      <c r="M253" s="5">
        <v>0.62</v>
      </c>
      <c r="N253" s="5">
        <v>0.62</v>
      </c>
      <c r="O253" s="5">
        <v>0.31</v>
      </c>
    </row>
    <row r="254" spans="3:15" ht="15.75" thickTop="1" thickBot="1" x14ac:dyDescent="0.25">
      <c r="C254" s="10">
        <v>251</v>
      </c>
      <c r="D254" s="5">
        <v>0</v>
      </c>
      <c r="E254" s="5">
        <v>0</v>
      </c>
      <c r="F254" s="5">
        <v>0</v>
      </c>
      <c r="G254" s="5">
        <v>0</v>
      </c>
      <c r="H254" s="5">
        <v>0.64</v>
      </c>
      <c r="I254" s="5">
        <v>0.64</v>
      </c>
      <c r="J254" s="5">
        <v>0.64</v>
      </c>
      <c r="K254" s="5">
        <v>0.62</v>
      </c>
      <c r="L254" s="5">
        <v>0.62</v>
      </c>
      <c r="M254" s="5">
        <v>0.62</v>
      </c>
      <c r="N254" s="5">
        <v>0.62</v>
      </c>
      <c r="O254" s="5">
        <v>0.31</v>
      </c>
    </row>
    <row r="255" spans="3:15" ht="15.75" thickTop="1" thickBot="1" x14ac:dyDescent="0.25">
      <c r="C255" s="10">
        <v>252</v>
      </c>
      <c r="D255" s="5">
        <v>0</v>
      </c>
      <c r="E255" s="5">
        <v>0</v>
      </c>
      <c r="F255" s="5">
        <v>0</v>
      </c>
      <c r="G255" s="5">
        <v>0</v>
      </c>
      <c r="H255" s="5">
        <v>0.64</v>
      </c>
      <c r="I255" s="5">
        <v>0.64</v>
      </c>
      <c r="J255" s="5">
        <v>0.64</v>
      </c>
      <c r="K255" s="5">
        <v>0.64</v>
      </c>
      <c r="L255" s="5">
        <v>0.62</v>
      </c>
      <c r="M255" s="5">
        <v>0.62</v>
      </c>
      <c r="N255" s="5">
        <v>0.62</v>
      </c>
      <c r="O255" s="5">
        <v>0.31</v>
      </c>
    </row>
    <row r="256" spans="3:15" ht="15.75" thickTop="1" thickBot="1" x14ac:dyDescent="0.25">
      <c r="C256" s="10">
        <v>253</v>
      </c>
      <c r="D256" s="5">
        <v>0</v>
      </c>
      <c r="E256" s="5">
        <v>0</v>
      </c>
      <c r="F256" s="5">
        <v>0</v>
      </c>
      <c r="G256" s="5">
        <v>0</v>
      </c>
      <c r="H256" s="5">
        <v>0.64</v>
      </c>
      <c r="I256" s="5">
        <v>0.64</v>
      </c>
      <c r="J256" s="5">
        <v>0.64</v>
      </c>
      <c r="K256" s="5">
        <v>0.64</v>
      </c>
      <c r="L256" s="5">
        <v>0.64</v>
      </c>
      <c r="M256" s="5">
        <v>0.62</v>
      </c>
      <c r="N256" s="5">
        <v>0.62</v>
      </c>
      <c r="O256" s="5">
        <v>0.31</v>
      </c>
    </row>
    <row r="257" spans="3:15" ht="15.75" thickTop="1" thickBot="1" x14ac:dyDescent="0.25">
      <c r="C257" s="10">
        <v>254</v>
      </c>
      <c r="D257" s="5">
        <v>0</v>
      </c>
      <c r="E257" s="5">
        <v>0</v>
      </c>
      <c r="F257" s="5">
        <v>0</v>
      </c>
      <c r="G257" s="5">
        <v>0</v>
      </c>
      <c r="H257" s="5">
        <v>0.64</v>
      </c>
      <c r="I257" s="5">
        <v>0.64</v>
      </c>
      <c r="J257" s="5">
        <v>0.64</v>
      </c>
      <c r="K257" s="5">
        <v>0.64</v>
      </c>
      <c r="L257" s="5">
        <v>0.64</v>
      </c>
      <c r="M257" s="5">
        <v>0.64</v>
      </c>
      <c r="N257" s="5">
        <v>0.62</v>
      </c>
      <c r="O257" s="5">
        <v>0.31</v>
      </c>
    </row>
    <row r="258" spans="3:15" ht="15.75" thickTop="1" thickBot="1" x14ac:dyDescent="0.25">
      <c r="C258" s="10">
        <v>255</v>
      </c>
      <c r="D258" s="5">
        <v>0</v>
      </c>
      <c r="E258" s="5">
        <v>0</v>
      </c>
      <c r="F258" s="5">
        <v>0</v>
      </c>
      <c r="G258" s="5">
        <v>0</v>
      </c>
      <c r="H258" s="5">
        <v>0.64</v>
      </c>
      <c r="I258" s="5">
        <v>0.64</v>
      </c>
      <c r="J258" s="5">
        <v>0.64</v>
      </c>
      <c r="K258" s="5">
        <v>0.64</v>
      </c>
      <c r="L258" s="5">
        <v>0.64</v>
      </c>
      <c r="M258" s="5">
        <v>0.64</v>
      </c>
      <c r="N258" s="5">
        <v>0.64</v>
      </c>
      <c r="O258" s="5">
        <v>0.31</v>
      </c>
    </row>
    <row r="259" spans="3:15" ht="15.75" thickTop="1" thickBot="1" x14ac:dyDescent="0.25">
      <c r="C259" s="10">
        <v>256</v>
      </c>
      <c r="D259" s="5">
        <v>0</v>
      </c>
      <c r="E259" s="5">
        <v>0</v>
      </c>
      <c r="F259" s="5">
        <v>0</v>
      </c>
      <c r="G259" s="5">
        <v>0</v>
      </c>
      <c r="H259" s="5">
        <v>0.64</v>
      </c>
      <c r="I259" s="5">
        <v>0.64</v>
      </c>
      <c r="J259" s="5">
        <v>0.64</v>
      </c>
      <c r="K259" s="5">
        <v>0.64</v>
      </c>
      <c r="L259" s="5">
        <v>0.64</v>
      </c>
      <c r="M259" s="5">
        <v>0.64</v>
      </c>
      <c r="N259" s="5">
        <v>0.64</v>
      </c>
      <c r="O259" s="5">
        <v>0.32</v>
      </c>
    </row>
    <row r="260" spans="3:15" ht="15.75" thickTop="1" thickBot="1" x14ac:dyDescent="0.25">
      <c r="C260" s="10">
        <v>257</v>
      </c>
      <c r="D260" s="5">
        <v>0</v>
      </c>
      <c r="E260" s="5">
        <v>0</v>
      </c>
      <c r="F260" s="5">
        <v>0</v>
      </c>
      <c r="G260" s="5">
        <v>0</v>
      </c>
      <c r="H260" s="5">
        <v>0.66</v>
      </c>
      <c r="I260" s="5">
        <v>0.64</v>
      </c>
      <c r="J260" s="5">
        <v>0.64</v>
      </c>
      <c r="K260" s="5">
        <v>0.64</v>
      </c>
      <c r="L260" s="5">
        <v>0.64</v>
      </c>
      <c r="M260" s="5">
        <v>0.64</v>
      </c>
      <c r="N260" s="5">
        <v>0.64</v>
      </c>
      <c r="O260" s="5">
        <v>0.32</v>
      </c>
    </row>
    <row r="261" spans="3:15" ht="15.75" thickTop="1" thickBot="1" x14ac:dyDescent="0.25">
      <c r="C261" s="10">
        <v>258</v>
      </c>
      <c r="D261" s="5">
        <v>0</v>
      </c>
      <c r="E261" s="5">
        <v>0</v>
      </c>
      <c r="F261" s="5">
        <v>0</v>
      </c>
      <c r="G261" s="5">
        <v>0</v>
      </c>
      <c r="H261" s="5">
        <v>0.66</v>
      </c>
      <c r="I261" s="5">
        <v>0.66</v>
      </c>
      <c r="J261" s="5">
        <v>0.64</v>
      </c>
      <c r="K261" s="5">
        <v>0.64</v>
      </c>
      <c r="L261" s="5">
        <v>0.64</v>
      </c>
      <c r="M261" s="5">
        <v>0.64</v>
      </c>
      <c r="N261" s="5">
        <v>0.64</v>
      </c>
      <c r="O261" s="5">
        <v>0.32</v>
      </c>
    </row>
    <row r="262" spans="3:15" ht="15.75" thickTop="1" thickBot="1" x14ac:dyDescent="0.25">
      <c r="C262" s="10">
        <v>259</v>
      </c>
      <c r="D262" s="5">
        <v>0</v>
      </c>
      <c r="E262" s="5">
        <v>0</v>
      </c>
      <c r="F262" s="5">
        <v>0</v>
      </c>
      <c r="G262" s="5">
        <v>0</v>
      </c>
      <c r="H262" s="5">
        <v>0.66</v>
      </c>
      <c r="I262" s="5">
        <v>0.66</v>
      </c>
      <c r="J262" s="5">
        <v>0.66</v>
      </c>
      <c r="K262" s="5">
        <v>0.64</v>
      </c>
      <c r="L262" s="5">
        <v>0.64</v>
      </c>
      <c r="M262" s="5">
        <v>0.64</v>
      </c>
      <c r="N262" s="5">
        <v>0.64</v>
      </c>
      <c r="O262" s="5">
        <v>0.32</v>
      </c>
    </row>
    <row r="263" spans="3:15" ht="15.75" thickTop="1" thickBot="1" x14ac:dyDescent="0.25">
      <c r="C263" s="10">
        <v>260</v>
      </c>
      <c r="D263" s="5">
        <v>0</v>
      </c>
      <c r="E263" s="5">
        <v>0</v>
      </c>
      <c r="F263" s="5">
        <v>0</v>
      </c>
      <c r="G263" s="5">
        <v>0</v>
      </c>
      <c r="H263" s="5">
        <v>0.66</v>
      </c>
      <c r="I263" s="5">
        <v>0.66</v>
      </c>
      <c r="J263" s="5">
        <v>0.66</v>
      </c>
      <c r="K263" s="5">
        <v>0.66</v>
      </c>
      <c r="L263" s="5">
        <v>0.64</v>
      </c>
      <c r="M263" s="5">
        <v>0.64</v>
      </c>
      <c r="N263" s="5">
        <v>0.64</v>
      </c>
      <c r="O263" s="5">
        <v>0.32</v>
      </c>
    </row>
    <row r="264" spans="3:15" ht="15.75" thickTop="1" thickBot="1" x14ac:dyDescent="0.25">
      <c r="C264" s="10">
        <v>261</v>
      </c>
      <c r="D264" s="5">
        <v>0</v>
      </c>
      <c r="E264" s="5">
        <v>0</v>
      </c>
      <c r="F264" s="5">
        <v>0</v>
      </c>
      <c r="G264" s="5">
        <v>0</v>
      </c>
      <c r="H264" s="5">
        <v>0.66</v>
      </c>
      <c r="I264" s="5">
        <v>0.66</v>
      </c>
      <c r="J264" s="5">
        <v>0.66</v>
      </c>
      <c r="K264" s="5">
        <v>0.66</v>
      </c>
      <c r="L264" s="5">
        <v>0.66</v>
      </c>
      <c r="M264" s="5">
        <v>0.64</v>
      </c>
      <c r="N264" s="5">
        <v>0.64</v>
      </c>
      <c r="O264" s="5">
        <v>0.32</v>
      </c>
    </row>
    <row r="265" spans="3:15" ht="15.75" thickTop="1" thickBot="1" x14ac:dyDescent="0.25">
      <c r="C265" s="10">
        <v>262</v>
      </c>
      <c r="D265" s="5">
        <v>0</v>
      </c>
      <c r="E265" s="5">
        <v>0</v>
      </c>
      <c r="F265" s="5">
        <v>0</v>
      </c>
      <c r="G265" s="5">
        <v>0</v>
      </c>
      <c r="H265" s="5">
        <v>0.66</v>
      </c>
      <c r="I265" s="5">
        <v>0.66</v>
      </c>
      <c r="J265" s="5">
        <v>0.66</v>
      </c>
      <c r="K265" s="5">
        <v>0.66</v>
      </c>
      <c r="L265" s="5">
        <v>0.66</v>
      </c>
      <c r="M265" s="5">
        <v>0.66</v>
      </c>
      <c r="N265" s="5">
        <v>0.64</v>
      </c>
      <c r="O265" s="5">
        <v>0.32</v>
      </c>
    </row>
    <row r="266" spans="3:15" ht="15.75" thickTop="1" thickBot="1" x14ac:dyDescent="0.25">
      <c r="C266" s="10">
        <v>263</v>
      </c>
      <c r="D266" s="5">
        <v>0</v>
      </c>
      <c r="E266" s="5">
        <v>0</v>
      </c>
      <c r="F266" s="5">
        <v>0</v>
      </c>
      <c r="G266" s="5">
        <v>0</v>
      </c>
      <c r="H266" s="5">
        <v>0.66</v>
      </c>
      <c r="I266" s="5">
        <v>0.66</v>
      </c>
      <c r="J266" s="5">
        <v>0.66</v>
      </c>
      <c r="K266" s="5">
        <v>0.66</v>
      </c>
      <c r="L266" s="5">
        <v>0.66</v>
      </c>
      <c r="M266" s="5">
        <v>0.66</v>
      </c>
      <c r="N266" s="5">
        <v>0.66</v>
      </c>
      <c r="O266" s="5">
        <v>0.32</v>
      </c>
    </row>
    <row r="267" spans="3:15" ht="15.75" thickTop="1" thickBot="1" x14ac:dyDescent="0.25">
      <c r="C267" s="10">
        <v>264</v>
      </c>
      <c r="D267" s="5">
        <v>0</v>
      </c>
      <c r="E267" s="5">
        <v>0</v>
      </c>
      <c r="F267" s="5">
        <v>0</v>
      </c>
      <c r="G267" s="5">
        <v>0</v>
      </c>
      <c r="H267" s="5">
        <v>0.66</v>
      </c>
      <c r="I267" s="5">
        <v>0.66</v>
      </c>
      <c r="J267" s="5">
        <v>0.66</v>
      </c>
      <c r="K267" s="5">
        <v>0.66</v>
      </c>
      <c r="L267" s="5">
        <v>0.66</v>
      </c>
      <c r="M267" s="5">
        <v>0.66</v>
      </c>
      <c r="N267" s="5">
        <v>0.66</v>
      </c>
      <c r="O267" s="5">
        <v>0.33</v>
      </c>
    </row>
    <row r="268" spans="3:15" ht="15.75" thickTop="1" thickBot="1" x14ac:dyDescent="0.25">
      <c r="C268" s="10">
        <v>265</v>
      </c>
      <c r="D268" s="5">
        <v>0</v>
      </c>
      <c r="E268" s="5">
        <v>0</v>
      </c>
      <c r="F268" s="5">
        <v>0</v>
      </c>
      <c r="G268" s="5">
        <v>0</v>
      </c>
      <c r="H268" s="5">
        <v>0.68</v>
      </c>
      <c r="I268" s="5">
        <v>0.66</v>
      </c>
      <c r="J268" s="5">
        <v>0.66</v>
      </c>
      <c r="K268" s="5">
        <v>0.66</v>
      </c>
      <c r="L268" s="5">
        <v>0.66</v>
      </c>
      <c r="M268" s="5">
        <v>0.66</v>
      </c>
      <c r="N268" s="5">
        <v>0.66</v>
      </c>
      <c r="O268" s="5">
        <v>0.33</v>
      </c>
    </row>
    <row r="269" spans="3:15" ht="15.75" thickTop="1" thickBot="1" x14ac:dyDescent="0.25">
      <c r="C269" s="10">
        <v>266</v>
      </c>
      <c r="D269" s="5">
        <v>0</v>
      </c>
      <c r="E269" s="5">
        <v>0</v>
      </c>
      <c r="F269" s="5">
        <v>0</v>
      </c>
      <c r="G269" s="5">
        <v>0</v>
      </c>
      <c r="H269" s="5">
        <v>0.68</v>
      </c>
      <c r="I269" s="5">
        <v>0.68</v>
      </c>
      <c r="J269" s="5">
        <v>0.66</v>
      </c>
      <c r="K269" s="5">
        <v>0.66</v>
      </c>
      <c r="L269" s="5">
        <v>0.66</v>
      </c>
      <c r="M269" s="5">
        <v>0.66</v>
      </c>
      <c r="N269" s="5">
        <v>0.66</v>
      </c>
      <c r="O269" s="5">
        <v>0.33</v>
      </c>
    </row>
    <row r="270" spans="3:15" ht="15.75" thickTop="1" thickBot="1" x14ac:dyDescent="0.25">
      <c r="C270" s="10">
        <v>267</v>
      </c>
      <c r="D270" s="5">
        <v>0</v>
      </c>
      <c r="E270" s="5">
        <v>0</v>
      </c>
      <c r="F270" s="5">
        <v>0</v>
      </c>
      <c r="G270" s="5">
        <v>0</v>
      </c>
      <c r="H270" s="5">
        <v>0.68</v>
      </c>
      <c r="I270" s="5">
        <v>0.68</v>
      </c>
      <c r="J270" s="5">
        <v>0.68</v>
      </c>
      <c r="K270" s="5">
        <v>0.66</v>
      </c>
      <c r="L270" s="5">
        <v>0.66</v>
      </c>
      <c r="M270" s="5">
        <v>0.66</v>
      </c>
      <c r="N270" s="5">
        <v>0.66</v>
      </c>
      <c r="O270" s="5">
        <v>0.33</v>
      </c>
    </row>
    <row r="271" spans="3:15" ht="15.75" thickTop="1" thickBot="1" x14ac:dyDescent="0.25">
      <c r="C271" s="10">
        <v>268</v>
      </c>
      <c r="D271" s="5">
        <v>0</v>
      </c>
      <c r="E271" s="5">
        <v>0</v>
      </c>
      <c r="F271" s="5">
        <v>0</v>
      </c>
      <c r="G271" s="5">
        <v>0</v>
      </c>
      <c r="H271" s="5">
        <v>0.68</v>
      </c>
      <c r="I271" s="5">
        <v>0.68</v>
      </c>
      <c r="J271" s="5">
        <v>0.68</v>
      </c>
      <c r="K271" s="5">
        <v>0.68</v>
      </c>
      <c r="L271" s="5">
        <v>0.66</v>
      </c>
      <c r="M271" s="5">
        <v>0.66</v>
      </c>
      <c r="N271" s="5">
        <v>0.66</v>
      </c>
      <c r="O271" s="5">
        <v>0.33</v>
      </c>
    </row>
    <row r="272" spans="3:15" ht="15.75" thickTop="1" thickBot="1" x14ac:dyDescent="0.25">
      <c r="C272" s="10">
        <v>269</v>
      </c>
      <c r="D272" s="5">
        <v>0</v>
      </c>
      <c r="E272" s="5">
        <v>0</v>
      </c>
      <c r="F272" s="5">
        <v>0</v>
      </c>
      <c r="G272" s="5">
        <v>0</v>
      </c>
      <c r="H272" s="5">
        <v>0.68</v>
      </c>
      <c r="I272" s="5">
        <v>0.68</v>
      </c>
      <c r="J272" s="5">
        <v>0.68</v>
      </c>
      <c r="K272" s="5">
        <v>0.68</v>
      </c>
      <c r="L272" s="5">
        <v>0.68</v>
      </c>
      <c r="M272" s="5">
        <v>0.66</v>
      </c>
      <c r="N272" s="5">
        <v>0.66</v>
      </c>
      <c r="O272" s="5">
        <v>0.33</v>
      </c>
    </row>
    <row r="273" spans="3:15" ht="15.75" thickTop="1" thickBot="1" x14ac:dyDescent="0.25">
      <c r="C273" s="10">
        <v>270</v>
      </c>
      <c r="D273" s="5">
        <v>0</v>
      </c>
      <c r="E273" s="5">
        <v>0</v>
      </c>
      <c r="F273" s="5">
        <v>0</v>
      </c>
      <c r="G273" s="5">
        <v>0</v>
      </c>
      <c r="H273" s="5">
        <v>0.68</v>
      </c>
      <c r="I273" s="5">
        <v>0.68</v>
      </c>
      <c r="J273" s="5">
        <v>0.68</v>
      </c>
      <c r="K273" s="5">
        <v>0.68</v>
      </c>
      <c r="L273" s="5">
        <v>0.68</v>
      </c>
      <c r="M273" s="5">
        <v>0.68</v>
      </c>
      <c r="N273" s="5">
        <v>0.66</v>
      </c>
      <c r="O273" s="5">
        <v>0.33</v>
      </c>
    </row>
    <row r="274" spans="3:15" ht="15.75" thickTop="1" thickBot="1" x14ac:dyDescent="0.25">
      <c r="C274" s="10">
        <v>271</v>
      </c>
      <c r="D274" s="5">
        <v>0</v>
      </c>
      <c r="E274" s="5">
        <v>0</v>
      </c>
      <c r="F274" s="5">
        <v>0</v>
      </c>
      <c r="G274" s="5">
        <v>0</v>
      </c>
      <c r="H274" s="5">
        <v>0.68</v>
      </c>
      <c r="I274" s="5">
        <v>0.68</v>
      </c>
      <c r="J274" s="5">
        <v>0.68</v>
      </c>
      <c r="K274" s="5">
        <v>0.68</v>
      </c>
      <c r="L274" s="5">
        <v>0.68</v>
      </c>
      <c r="M274" s="5">
        <v>0.68</v>
      </c>
      <c r="N274" s="5">
        <v>0.68</v>
      </c>
      <c r="O274" s="5">
        <v>0.33</v>
      </c>
    </row>
    <row r="275" spans="3:15" ht="15.75" thickTop="1" thickBot="1" x14ac:dyDescent="0.25">
      <c r="C275" s="10">
        <v>272</v>
      </c>
      <c r="D275" s="5">
        <v>0</v>
      </c>
      <c r="E275" s="5">
        <v>0</v>
      </c>
      <c r="F275" s="5">
        <v>0</v>
      </c>
      <c r="G275" s="5">
        <v>0</v>
      </c>
      <c r="H275" s="5">
        <v>0.68</v>
      </c>
      <c r="I275" s="5">
        <v>0.68</v>
      </c>
      <c r="J275" s="5">
        <v>0.68</v>
      </c>
      <c r="K275" s="5">
        <v>0.68</v>
      </c>
      <c r="L275" s="5">
        <v>0.68</v>
      </c>
      <c r="M275" s="5">
        <v>0.68</v>
      </c>
      <c r="N275" s="5">
        <v>0.68</v>
      </c>
      <c r="O275" s="5">
        <v>0.34</v>
      </c>
    </row>
    <row r="276" spans="3:15" ht="15.75" thickTop="1" thickBot="1" x14ac:dyDescent="0.25">
      <c r="C276" s="10">
        <v>273</v>
      </c>
      <c r="D276" s="5">
        <v>0</v>
      </c>
      <c r="E276" s="5">
        <v>0</v>
      </c>
      <c r="F276" s="5">
        <v>0</v>
      </c>
      <c r="G276" s="5">
        <v>0</v>
      </c>
      <c r="H276" s="5">
        <v>0.7</v>
      </c>
      <c r="I276" s="5">
        <v>0.68</v>
      </c>
      <c r="J276" s="5">
        <v>0.68</v>
      </c>
      <c r="K276" s="5">
        <v>0.68</v>
      </c>
      <c r="L276" s="5">
        <v>0.68</v>
      </c>
      <c r="M276" s="5">
        <v>0.68</v>
      </c>
      <c r="N276" s="5">
        <v>0.68</v>
      </c>
      <c r="O276" s="5">
        <v>0.34</v>
      </c>
    </row>
    <row r="277" spans="3:15" ht="15.75" thickTop="1" thickBot="1" x14ac:dyDescent="0.25">
      <c r="C277" s="10">
        <v>274</v>
      </c>
      <c r="D277" s="5">
        <v>0</v>
      </c>
      <c r="E277" s="5">
        <v>0</v>
      </c>
      <c r="F277" s="5">
        <v>0</v>
      </c>
      <c r="G277" s="5">
        <v>0</v>
      </c>
      <c r="H277" s="5">
        <v>0.7</v>
      </c>
      <c r="I277" s="5">
        <v>0.7</v>
      </c>
      <c r="J277" s="5">
        <v>0.68</v>
      </c>
      <c r="K277" s="5">
        <v>0.68</v>
      </c>
      <c r="L277" s="5">
        <v>0.68</v>
      </c>
      <c r="M277" s="5">
        <v>0.68</v>
      </c>
      <c r="N277" s="5">
        <v>0.68</v>
      </c>
      <c r="O277" s="5">
        <v>0.34</v>
      </c>
    </row>
    <row r="278" spans="3:15" ht="15.75" thickTop="1" thickBot="1" x14ac:dyDescent="0.25">
      <c r="C278" s="10">
        <v>275</v>
      </c>
      <c r="D278" s="5">
        <v>0</v>
      </c>
      <c r="E278" s="5">
        <v>0</v>
      </c>
      <c r="F278" s="5">
        <v>0</v>
      </c>
      <c r="G278" s="5">
        <v>0</v>
      </c>
      <c r="H278" s="5">
        <v>0.7</v>
      </c>
      <c r="I278" s="5">
        <v>0.7</v>
      </c>
      <c r="J278" s="5">
        <v>0.7</v>
      </c>
      <c r="K278" s="5">
        <v>0.68</v>
      </c>
      <c r="L278" s="5">
        <v>0.68</v>
      </c>
      <c r="M278" s="5">
        <v>0.68</v>
      </c>
      <c r="N278" s="5">
        <v>0.68</v>
      </c>
      <c r="O278" s="5">
        <v>0.34</v>
      </c>
    </row>
    <row r="279" spans="3:15" ht="15.75" thickTop="1" thickBot="1" x14ac:dyDescent="0.25">
      <c r="C279" s="10">
        <v>276</v>
      </c>
      <c r="D279" s="5">
        <v>0</v>
      </c>
      <c r="E279" s="5">
        <v>0</v>
      </c>
      <c r="F279" s="5">
        <v>0</v>
      </c>
      <c r="G279" s="5">
        <v>0</v>
      </c>
      <c r="H279" s="5">
        <v>0.7</v>
      </c>
      <c r="I279" s="5">
        <v>0.7</v>
      </c>
      <c r="J279" s="5">
        <v>0.7</v>
      </c>
      <c r="K279" s="5">
        <v>0.7</v>
      </c>
      <c r="L279" s="5">
        <v>0.68</v>
      </c>
      <c r="M279" s="5">
        <v>0.68</v>
      </c>
      <c r="N279" s="5">
        <v>0.68</v>
      </c>
      <c r="O279" s="5">
        <v>0.34</v>
      </c>
    </row>
    <row r="280" spans="3:15" ht="15.75" thickTop="1" thickBot="1" x14ac:dyDescent="0.25">
      <c r="C280" s="10">
        <v>277</v>
      </c>
      <c r="D280" s="5">
        <v>0</v>
      </c>
      <c r="E280" s="5">
        <v>0</v>
      </c>
      <c r="F280" s="5">
        <v>0</v>
      </c>
      <c r="G280" s="5">
        <v>0</v>
      </c>
      <c r="H280" s="5">
        <v>0.7</v>
      </c>
      <c r="I280" s="5">
        <v>0.7</v>
      </c>
      <c r="J280" s="5">
        <v>0.7</v>
      </c>
      <c r="K280" s="5">
        <v>0.7</v>
      </c>
      <c r="L280" s="5">
        <v>0.7</v>
      </c>
      <c r="M280" s="5">
        <v>0.68</v>
      </c>
      <c r="N280" s="5">
        <v>0.68</v>
      </c>
      <c r="O280" s="5">
        <v>0.34</v>
      </c>
    </row>
    <row r="281" spans="3:15" ht="15.75" thickTop="1" thickBot="1" x14ac:dyDescent="0.25">
      <c r="C281" s="10">
        <v>278</v>
      </c>
      <c r="D281" s="5">
        <v>0</v>
      </c>
      <c r="E281" s="5">
        <v>0</v>
      </c>
      <c r="F281" s="5">
        <v>0</v>
      </c>
      <c r="G281" s="5">
        <v>0</v>
      </c>
      <c r="H281" s="5">
        <v>0.7</v>
      </c>
      <c r="I281" s="5">
        <v>0.7</v>
      </c>
      <c r="J281" s="5">
        <v>0.7</v>
      </c>
      <c r="K281" s="5">
        <v>0.7</v>
      </c>
      <c r="L281" s="5">
        <v>0.7</v>
      </c>
      <c r="M281" s="5">
        <v>0.7</v>
      </c>
      <c r="N281" s="5">
        <v>0.68</v>
      </c>
      <c r="O281" s="5">
        <v>0.34</v>
      </c>
    </row>
    <row r="282" spans="3:15" ht="15.75" thickTop="1" thickBot="1" x14ac:dyDescent="0.25">
      <c r="C282" s="10">
        <v>279</v>
      </c>
      <c r="D282" s="5">
        <v>0</v>
      </c>
      <c r="E282" s="5">
        <v>0</v>
      </c>
      <c r="F282" s="5">
        <v>0</v>
      </c>
      <c r="G282" s="5">
        <v>0</v>
      </c>
      <c r="H282" s="5">
        <v>0.7</v>
      </c>
      <c r="I282" s="5">
        <v>0.7</v>
      </c>
      <c r="J282" s="5">
        <v>0.7</v>
      </c>
      <c r="K282" s="5">
        <v>0.7</v>
      </c>
      <c r="L282" s="5">
        <v>0.7</v>
      </c>
      <c r="M282" s="5">
        <v>0.7</v>
      </c>
      <c r="N282" s="5">
        <v>0.7</v>
      </c>
      <c r="O282" s="5">
        <v>0.34</v>
      </c>
    </row>
    <row r="283" spans="3:15" ht="15.75" thickTop="1" thickBot="1" x14ac:dyDescent="0.25">
      <c r="C283" s="10">
        <v>280</v>
      </c>
      <c r="D283" s="5">
        <v>0</v>
      </c>
      <c r="E283" s="5">
        <v>0</v>
      </c>
      <c r="F283" s="5">
        <v>0</v>
      </c>
      <c r="G283" s="5">
        <v>0</v>
      </c>
      <c r="H283" s="5">
        <v>0.7</v>
      </c>
      <c r="I283" s="5">
        <v>0.7</v>
      </c>
      <c r="J283" s="5">
        <v>0.7</v>
      </c>
      <c r="K283" s="5">
        <v>0.7</v>
      </c>
      <c r="L283" s="5">
        <v>0.7</v>
      </c>
      <c r="M283" s="5">
        <v>0.7</v>
      </c>
      <c r="N283" s="5">
        <v>0.7</v>
      </c>
      <c r="O283" s="5">
        <v>0.35</v>
      </c>
    </row>
    <row r="284" spans="3:15" ht="15.75" thickTop="1" thickBot="1" x14ac:dyDescent="0.25">
      <c r="C284" s="10">
        <v>281</v>
      </c>
      <c r="D284" s="5">
        <v>0</v>
      </c>
      <c r="E284" s="5">
        <v>0</v>
      </c>
      <c r="F284" s="5">
        <v>0</v>
      </c>
      <c r="G284" s="5">
        <v>0</v>
      </c>
      <c r="H284" s="5">
        <v>0.72</v>
      </c>
      <c r="I284" s="5">
        <v>0.7</v>
      </c>
      <c r="J284" s="5">
        <v>0.7</v>
      </c>
      <c r="K284" s="5">
        <v>0.7</v>
      </c>
      <c r="L284" s="5">
        <v>0.7</v>
      </c>
      <c r="M284" s="5">
        <v>0.7</v>
      </c>
      <c r="N284" s="5">
        <v>0.7</v>
      </c>
      <c r="O284" s="5">
        <v>0.35</v>
      </c>
    </row>
    <row r="285" spans="3:15" ht="15.75" thickTop="1" thickBot="1" x14ac:dyDescent="0.25">
      <c r="C285" s="10">
        <v>282</v>
      </c>
      <c r="D285" s="5">
        <v>0</v>
      </c>
      <c r="E285" s="5">
        <v>0</v>
      </c>
      <c r="F285" s="5">
        <v>0</v>
      </c>
      <c r="G285" s="5">
        <v>0</v>
      </c>
      <c r="H285" s="5">
        <v>0.72</v>
      </c>
      <c r="I285" s="5">
        <v>0.72</v>
      </c>
      <c r="J285" s="5">
        <v>0.7</v>
      </c>
      <c r="K285" s="5">
        <v>0.7</v>
      </c>
      <c r="L285" s="5">
        <v>0.7</v>
      </c>
      <c r="M285" s="5">
        <v>0.7</v>
      </c>
      <c r="N285" s="5">
        <v>0.7</v>
      </c>
      <c r="O285" s="5">
        <v>0.35</v>
      </c>
    </row>
    <row r="286" spans="3:15" ht="15.75" thickTop="1" thickBot="1" x14ac:dyDescent="0.25">
      <c r="C286" s="10">
        <v>283</v>
      </c>
      <c r="D286" s="5">
        <v>0</v>
      </c>
      <c r="E286" s="5">
        <v>0</v>
      </c>
      <c r="F286" s="5">
        <v>0</v>
      </c>
      <c r="G286" s="5">
        <v>0</v>
      </c>
      <c r="H286" s="5">
        <v>0.72</v>
      </c>
      <c r="I286" s="5">
        <v>0.72</v>
      </c>
      <c r="J286" s="5">
        <v>0.72</v>
      </c>
      <c r="K286" s="5">
        <v>0.7</v>
      </c>
      <c r="L286" s="5">
        <v>0.7</v>
      </c>
      <c r="M286" s="5">
        <v>0.7</v>
      </c>
      <c r="N286" s="5">
        <v>0.7</v>
      </c>
      <c r="O286" s="5">
        <v>0.35</v>
      </c>
    </row>
    <row r="287" spans="3:15" ht="15.75" thickTop="1" thickBot="1" x14ac:dyDescent="0.25">
      <c r="C287" s="10">
        <v>284</v>
      </c>
      <c r="D287" s="5">
        <v>0</v>
      </c>
      <c r="E287" s="5">
        <v>0</v>
      </c>
      <c r="F287" s="5">
        <v>0</v>
      </c>
      <c r="G287" s="5">
        <v>0</v>
      </c>
      <c r="H287" s="5">
        <v>0.72</v>
      </c>
      <c r="I287" s="5">
        <v>0.72</v>
      </c>
      <c r="J287" s="5">
        <v>0.72</v>
      </c>
      <c r="K287" s="5">
        <v>0.72</v>
      </c>
      <c r="L287" s="5">
        <v>0.7</v>
      </c>
      <c r="M287" s="5">
        <v>0.7</v>
      </c>
      <c r="N287" s="5">
        <v>0.7</v>
      </c>
      <c r="O287" s="5">
        <v>0.35</v>
      </c>
    </row>
    <row r="288" spans="3:15" ht="15.75" thickTop="1" thickBot="1" x14ac:dyDescent="0.25">
      <c r="C288" s="10">
        <v>285</v>
      </c>
      <c r="D288" s="5">
        <v>0</v>
      </c>
      <c r="E288" s="5">
        <v>0</v>
      </c>
      <c r="F288" s="5">
        <v>0</v>
      </c>
      <c r="G288" s="5">
        <v>0</v>
      </c>
      <c r="H288" s="5">
        <v>0.72</v>
      </c>
      <c r="I288" s="5">
        <v>0.72</v>
      </c>
      <c r="J288" s="5">
        <v>0.72</v>
      </c>
      <c r="K288" s="5">
        <v>0.72</v>
      </c>
      <c r="L288" s="5">
        <v>0.72</v>
      </c>
      <c r="M288" s="5">
        <v>0.7</v>
      </c>
      <c r="N288" s="5">
        <v>0.7</v>
      </c>
      <c r="O288" s="5">
        <v>0.35</v>
      </c>
    </row>
    <row r="289" spans="3:15" ht="15.75" thickTop="1" thickBot="1" x14ac:dyDescent="0.25">
      <c r="C289" s="10">
        <v>286</v>
      </c>
      <c r="D289" s="5">
        <v>0</v>
      </c>
      <c r="E289" s="5">
        <v>0</v>
      </c>
      <c r="F289" s="5">
        <v>0</v>
      </c>
      <c r="G289" s="5">
        <v>0</v>
      </c>
      <c r="H289" s="5">
        <v>0.72</v>
      </c>
      <c r="I289" s="5">
        <v>0.72</v>
      </c>
      <c r="J289" s="5">
        <v>0.72</v>
      </c>
      <c r="K289" s="5">
        <v>0.72</v>
      </c>
      <c r="L289" s="5">
        <v>0.72</v>
      </c>
      <c r="M289" s="5">
        <v>0.72</v>
      </c>
      <c r="N289" s="5">
        <v>0.7</v>
      </c>
      <c r="O289" s="5">
        <v>0.35</v>
      </c>
    </row>
    <row r="290" spans="3:15" ht="15.75" thickTop="1" thickBot="1" x14ac:dyDescent="0.25">
      <c r="C290" s="10">
        <v>287</v>
      </c>
      <c r="D290" s="5">
        <v>0</v>
      </c>
      <c r="E290" s="5">
        <v>0</v>
      </c>
      <c r="F290" s="5">
        <v>0</v>
      </c>
      <c r="G290" s="5">
        <v>0</v>
      </c>
      <c r="H290" s="5">
        <v>0.72</v>
      </c>
      <c r="I290" s="5">
        <v>0.72</v>
      </c>
      <c r="J290" s="5">
        <v>0.72</v>
      </c>
      <c r="K290" s="5">
        <v>0.72</v>
      </c>
      <c r="L290" s="5">
        <v>0.72</v>
      </c>
      <c r="M290" s="5">
        <v>0.72</v>
      </c>
      <c r="N290" s="5">
        <v>0.72</v>
      </c>
      <c r="O290" s="5">
        <v>0.35</v>
      </c>
    </row>
    <row r="291" spans="3:15" ht="15.75" thickTop="1" thickBot="1" x14ac:dyDescent="0.25">
      <c r="C291" s="10">
        <v>288</v>
      </c>
      <c r="D291" s="5">
        <v>0</v>
      </c>
      <c r="E291" s="5">
        <v>0</v>
      </c>
      <c r="F291" s="5">
        <v>0</v>
      </c>
      <c r="G291" s="5">
        <v>0</v>
      </c>
      <c r="H291" s="5">
        <v>0.72</v>
      </c>
      <c r="I291" s="5">
        <v>0.72</v>
      </c>
      <c r="J291" s="5">
        <v>0.72</v>
      </c>
      <c r="K291" s="5">
        <v>0.72</v>
      </c>
      <c r="L291" s="5">
        <v>0.72</v>
      </c>
      <c r="M291" s="5">
        <v>0.72</v>
      </c>
      <c r="N291" s="5">
        <v>0.72</v>
      </c>
      <c r="O291" s="5">
        <v>0.36</v>
      </c>
    </row>
    <row r="292" spans="3:15" ht="15.75" thickTop="1" thickBot="1" x14ac:dyDescent="0.25">
      <c r="C292" s="10">
        <v>289</v>
      </c>
      <c r="D292" s="5">
        <v>0</v>
      </c>
      <c r="E292" s="5">
        <v>0</v>
      </c>
      <c r="F292" s="5">
        <v>0</v>
      </c>
      <c r="G292" s="5">
        <v>0</v>
      </c>
      <c r="H292" s="5">
        <v>0.74</v>
      </c>
      <c r="I292" s="5">
        <v>0.72</v>
      </c>
      <c r="J292" s="5">
        <v>0.72</v>
      </c>
      <c r="K292" s="5">
        <v>0.72</v>
      </c>
      <c r="L292" s="5">
        <v>0.72</v>
      </c>
      <c r="M292" s="5">
        <v>0.72</v>
      </c>
      <c r="N292" s="5">
        <v>0.72</v>
      </c>
      <c r="O292" s="5">
        <v>0.36</v>
      </c>
    </row>
    <row r="293" spans="3:15" ht="15.75" thickTop="1" thickBot="1" x14ac:dyDescent="0.25">
      <c r="C293" s="10">
        <v>290</v>
      </c>
      <c r="D293" s="5">
        <v>0</v>
      </c>
      <c r="E293" s="5">
        <v>0</v>
      </c>
      <c r="F293" s="5">
        <v>0</v>
      </c>
      <c r="G293" s="5">
        <v>0</v>
      </c>
      <c r="H293" s="5">
        <v>0.74</v>
      </c>
      <c r="I293" s="5">
        <v>0.74</v>
      </c>
      <c r="J293" s="5">
        <v>0.72</v>
      </c>
      <c r="K293" s="5">
        <v>0.72</v>
      </c>
      <c r="L293" s="5">
        <v>0.72</v>
      </c>
      <c r="M293" s="5">
        <v>0.72</v>
      </c>
      <c r="N293" s="5">
        <v>0.72</v>
      </c>
      <c r="O293" s="5">
        <v>0.36</v>
      </c>
    </row>
    <row r="294" spans="3:15" ht="15.75" thickTop="1" thickBot="1" x14ac:dyDescent="0.25">
      <c r="C294" s="10">
        <v>291</v>
      </c>
      <c r="D294" s="5">
        <v>0</v>
      </c>
      <c r="E294" s="5">
        <v>0</v>
      </c>
      <c r="F294" s="5">
        <v>0</v>
      </c>
      <c r="G294" s="5">
        <v>0</v>
      </c>
      <c r="H294" s="5">
        <v>0.74</v>
      </c>
      <c r="I294" s="5">
        <v>0.74</v>
      </c>
      <c r="J294" s="5">
        <v>0.74</v>
      </c>
      <c r="K294" s="5">
        <v>0.72</v>
      </c>
      <c r="L294" s="5">
        <v>0.72</v>
      </c>
      <c r="M294" s="5">
        <v>0.72</v>
      </c>
      <c r="N294" s="5">
        <v>0.72</v>
      </c>
      <c r="O294" s="5">
        <v>0.36</v>
      </c>
    </row>
    <row r="295" spans="3:15" ht="15.75" thickTop="1" thickBot="1" x14ac:dyDescent="0.25">
      <c r="C295" s="10">
        <v>292</v>
      </c>
      <c r="D295" s="5">
        <v>0</v>
      </c>
      <c r="E295" s="5">
        <v>0</v>
      </c>
      <c r="F295" s="5">
        <v>0</v>
      </c>
      <c r="G295" s="5">
        <v>0</v>
      </c>
      <c r="H295" s="5">
        <v>0.74</v>
      </c>
      <c r="I295" s="5">
        <v>0.74</v>
      </c>
      <c r="J295" s="5">
        <v>0.74</v>
      </c>
      <c r="K295" s="5">
        <v>0.74</v>
      </c>
      <c r="L295" s="5">
        <v>0.72</v>
      </c>
      <c r="M295" s="5">
        <v>0.72</v>
      </c>
      <c r="N295" s="5">
        <v>0.72</v>
      </c>
      <c r="O295" s="5">
        <v>0.36</v>
      </c>
    </row>
    <row r="296" spans="3:15" ht="15.75" thickTop="1" thickBot="1" x14ac:dyDescent="0.25">
      <c r="C296" s="10">
        <v>293</v>
      </c>
      <c r="D296" s="5">
        <v>0</v>
      </c>
      <c r="E296" s="5">
        <v>0</v>
      </c>
      <c r="F296" s="5">
        <v>0</v>
      </c>
      <c r="G296" s="5">
        <v>0</v>
      </c>
      <c r="H296" s="5">
        <v>0.74</v>
      </c>
      <c r="I296" s="5">
        <v>0.74</v>
      </c>
      <c r="J296" s="5">
        <v>0.74</v>
      </c>
      <c r="K296" s="5">
        <v>0.74</v>
      </c>
      <c r="L296" s="5">
        <v>0.74</v>
      </c>
      <c r="M296" s="5">
        <v>0.72</v>
      </c>
      <c r="N296" s="5">
        <v>0.72</v>
      </c>
      <c r="O296" s="5">
        <v>0.36</v>
      </c>
    </row>
    <row r="297" spans="3:15" ht="15.75" thickTop="1" thickBot="1" x14ac:dyDescent="0.25">
      <c r="C297" s="10">
        <v>294</v>
      </c>
      <c r="D297" s="5">
        <v>0</v>
      </c>
      <c r="E297" s="5">
        <v>0</v>
      </c>
      <c r="F297" s="5">
        <v>0</v>
      </c>
      <c r="G297" s="5">
        <v>0</v>
      </c>
      <c r="H297" s="5">
        <v>0.74</v>
      </c>
      <c r="I297" s="5">
        <v>0.74</v>
      </c>
      <c r="J297" s="5">
        <v>0.74</v>
      </c>
      <c r="K297" s="5">
        <v>0.74</v>
      </c>
      <c r="L297" s="5">
        <v>0.74</v>
      </c>
      <c r="M297" s="5">
        <v>0.74</v>
      </c>
      <c r="N297" s="5">
        <v>0.72</v>
      </c>
      <c r="O297" s="5">
        <v>0.36</v>
      </c>
    </row>
    <row r="298" spans="3:15" ht="15.75" thickTop="1" thickBot="1" x14ac:dyDescent="0.25">
      <c r="C298" s="10">
        <v>295</v>
      </c>
      <c r="D298" s="5">
        <v>0</v>
      </c>
      <c r="E298" s="5">
        <v>0</v>
      </c>
      <c r="F298" s="5">
        <v>0</v>
      </c>
      <c r="G298" s="5">
        <v>0</v>
      </c>
      <c r="H298" s="5">
        <v>0.74</v>
      </c>
      <c r="I298" s="5">
        <v>0.74</v>
      </c>
      <c r="J298" s="5">
        <v>0.74</v>
      </c>
      <c r="K298" s="5">
        <v>0.74</v>
      </c>
      <c r="L298" s="5">
        <v>0.74</v>
      </c>
      <c r="M298" s="5">
        <v>0.74</v>
      </c>
      <c r="N298" s="5">
        <v>0.74</v>
      </c>
      <c r="O298" s="5">
        <v>0.36</v>
      </c>
    </row>
    <row r="299" spans="3:15" ht="15.75" thickTop="1" thickBot="1" x14ac:dyDescent="0.25">
      <c r="C299" s="10">
        <v>296</v>
      </c>
      <c r="D299" s="5">
        <v>0</v>
      </c>
      <c r="E299" s="5">
        <v>0</v>
      </c>
      <c r="F299" s="5">
        <v>0</v>
      </c>
      <c r="G299" s="5">
        <v>0</v>
      </c>
      <c r="H299" s="5">
        <v>0.74</v>
      </c>
      <c r="I299" s="5">
        <v>0.74</v>
      </c>
      <c r="J299" s="5">
        <v>0.74</v>
      </c>
      <c r="K299" s="5">
        <v>0.74</v>
      </c>
      <c r="L299" s="5">
        <v>0.74</v>
      </c>
      <c r="M299" s="5">
        <v>0.74</v>
      </c>
      <c r="N299" s="5">
        <v>0.74</v>
      </c>
      <c r="O299" s="5">
        <v>0.37</v>
      </c>
    </row>
    <row r="300" spans="3:15" ht="15.75" thickTop="1" thickBot="1" x14ac:dyDescent="0.25">
      <c r="C300" s="10">
        <v>297</v>
      </c>
      <c r="D300" s="5">
        <v>0</v>
      </c>
      <c r="E300" s="5">
        <v>0</v>
      </c>
      <c r="F300" s="5">
        <v>0</v>
      </c>
      <c r="G300" s="5">
        <v>0</v>
      </c>
      <c r="H300" s="5">
        <v>0.76</v>
      </c>
      <c r="I300" s="5">
        <v>0.74</v>
      </c>
      <c r="J300" s="5">
        <v>0.74</v>
      </c>
      <c r="K300" s="5">
        <v>0.74</v>
      </c>
      <c r="L300" s="5">
        <v>0.74</v>
      </c>
      <c r="M300" s="5">
        <v>0.74</v>
      </c>
      <c r="N300" s="5">
        <v>0.74</v>
      </c>
      <c r="O300" s="5">
        <v>0.37</v>
      </c>
    </row>
    <row r="301" spans="3:15" ht="15.75" thickTop="1" thickBot="1" x14ac:dyDescent="0.25">
      <c r="C301" s="10">
        <v>298</v>
      </c>
      <c r="D301" s="5">
        <v>0</v>
      </c>
      <c r="E301" s="5">
        <v>0</v>
      </c>
      <c r="F301" s="5">
        <v>0</v>
      </c>
      <c r="G301" s="5">
        <v>0</v>
      </c>
      <c r="H301" s="5">
        <v>0.76</v>
      </c>
      <c r="I301" s="5">
        <v>0.76</v>
      </c>
      <c r="J301" s="5">
        <v>0.74</v>
      </c>
      <c r="K301" s="5">
        <v>0.74</v>
      </c>
      <c r="L301" s="5">
        <v>0.74</v>
      </c>
      <c r="M301" s="5">
        <v>0.74</v>
      </c>
      <c r="N301" s="5">
        <v>0.74</v>
      </c>
      <c r="O301" s="5">
        <v>0.37</v>
      </c>
    </row>
    <row r="302" spans="3:15" ht="15.75" thickTop="1" thickBot="1" x14ac:dyDescent="0.25">
      <c r="C302" s="10">
        <v>299</v>
      </c>
      <c r="D302" s="5">
        <v>0</v>
      </c>
      <c r="E302" s="5">
        <v>0</v>
      </c>
      <c r="F302" s="5">
        <v>0</v>
      </c>
      <c r="G302" s="5">
        <v>0</v>
      </c>
      <c r="H302" s="5">
        <v>0.76</v>
      </c>
      <c r="I302" s="5">
        <v>0.76</v>
      </c>
      <c r="J302" s="5">
        <v>0.76</v>
      </c>
      <c r="K302" s="5">
        <v>0.74</v>
      </c>
      <c r="L302" s="5">
        <v>0.74</v>
      </c>
      <c r="M302" s="5">
        <v>0.74</v>
      </c>
      <c r="N302" s="5">
        <v>0.74</v>
      </c>
      <c r="O302" s="5">
        <v>0.37</v>
      </c>
    </row>
    <row r="303" spans="3:15" ht="15.75" thickTop="1" thickBot="1" x14ac:dyDescent="0.25">
      <c r="C303" s="23">
        <v>300</v>
      </c>
      <c r="D303" s="5">
        <v>0</v>
      </c>
      <c r="E303" s="5">
        <v>0</v>
      </c>
      <c r="F303" s="5">
        <v>0</v>
      </c>
      <c r="G303" s="5">
        <v>0</v>
      </c>
      <c r="H303" s="5">
        <v>0.76</v>
      </c>
      <c r="I303" s="5">
        <v>0.76</v>
      </c>
      <c r="J303" s="5">
        <v>0.76</v>
      </c>
      <c r="K303" s="5">
        <v>0.76</v>
      </c>
      <c r="L303" s="5">
        <v>0.74</v>
      </c>
      <c r="M303" s="5">
        <v>0.74</v>
      </c>
      <c r="N303" s="5">
        <v>0.74</v>
      </c>
      <c r="O303" s="5">
        <v>0.37</v>
      </c>
    </row>
    <row r="304" spans="3:15" ht="15.75" thickTop="1" thickBot="1" x14ac:dyDescent="0.25">
      <c r="C304" s="10"/>
    </row>
    <row r="305" ht="15" thickTop="1" x14ac:dyDescent="0.2"/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B3:AV227"/>
  <sheetViews>
    <sheetView workbookViewId="0">
      <pane ySplit="4" topLeftCell="A56" activePane="bottomLeft" state="frozen"/>
      <selection pane="bottomLeft" activeCell="A84" sqref="A84:XFD84"/>
    </sheetView>
  </sheetViews>
  <sheetFormatPr defaultRowHeight="14.25" x14ac:dyDescent="0.2"/>
  <sheetData>
    <row r="3" spans="2:48" x14ac:dyDescent="0.2"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</row>
    <row r="4" spans="2:48" x14ac:dyDescent="0.2">
      <c r="C4" t="s">
        <v>6</v>
      </c>
      <c r="D4" t="s">
        <v>15</v>
      </c>
      <c r="E4" t="s">
        <v>17</v>
      </c>
      <c r="F4" t="s">
        <v>18</v>
      </c>
      <c r="G4" t="s">
        <v>0</v>
      </c>
      <c r="H4" t="s">
        <v>1</v>
      </c>
      <c r="I4" t="s">
        <v>2</v>
      </c>
      <c r="J4" t="s">
        <v>3</v>
      </c>
      <c r="K4" t="s">
        <v>4</v>
      </c>
      <c r="L4" t="s">
        <v>5</v>
      </c>
      <c r="M4" t="s">
        <v>13</v>
      </c>
      <c r="N4" t="s">
        <v>22</v>
      </c>
      <c r="O4" t="s">
        <v>11</v>
      </c>
      <c r="P4" t="s">
        <v>12</v>
      </c>
      <c r="S4" t="s">
        <v>6</v>
      </c>
      <c r="T4" t="s">
        <v>15</v>
      </c>
      <c r="U4" t="s">
        <v>17</v>
      </c>
      <c r="V4" t="s">
        <v>18</v>
      </c>
      <c r="W4" t="s">
        <v>0</v>
      </c>
      <c r="X4" t="s">
        <v>1</v>
      </c>
      <c r="Y4" t="s">
        <v>2</v>
      </c>
      <c r="Z4" t="s">
        <v>3</v>
      </c>
      <c r="AA4" t="s">
        <v>4</v>
      </c>
      <c r="AB4" t="s">
        <v>5</v>
      </c>
      <c r="AC4" t="s">
        <v>13</v>
      </c>
      <c r="AD4" t="s">
        <v>22</v>
      </c>
      <c r="AE4" t="s">
        <v>11</v>
      </c>
      <c r="AF4" t="s">
        <v>12</v>
      </c>
      <c r="AI4" t="s">
        <v>6</v>
      </c>
      <c r="AJ4" t="s">
        <v>15</v>
      </c>
      <c r="AK4" t="s">
        <v>17</v>
      </c>
      <c r="AL4" t="s">
        <v>18</v>
      </c>
      <c r="AM4" t="s">
        <v>0</v>
      </c>
      <c r="AN4" t="s">
        <v>1</v>
      </c>
      <c r="AO4" t="s">
        <v>2</v>
      </c>
      <c r="AP4" t="s">
        <v>3</v>
      </c>
      <c r="AQ4" t="s">
        <v>4</v>
      </c>
      <c r="AR4" t="s">
        <v>5</v>
      </c>
      <c r="AS4" t="s">
        <v>13</v>
      </c>
      <c r="AT4" t="s">
        <v>22</v>
      </c>
      <c r="AU4" t="s">
        <v>11</v>
      </c>
      <c r="AV4" t="s">
        <v>12</v>
      </c>
    </row>
    <row r="5" spans="2:48" x14ac:dyDescent="0.2"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</row>
    <row r="6" spans="2:48" x14ac:dyDescent="0.2">
      <c r="B6">
        <v>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</row>
    <row r="7" spans="2:48" x14ac:dyDescent="0.2">
      <c r="B7">
        <v>3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</row>
    <row r="8" spans="2:48" x14ac:dyDescent="0.2">
      <c r="B8">
        <v>4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</row>
    <row r="9" spans="2:48" x14ac:dyDescent="0.2">
      <c r="B9">
        <v>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</row>
    <row r="10" spans="2:48" x14ac:dyDescent="0.2">
      <c r="B10">
        <v>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</row>
    <row r="11" spans="2:48" x14ac:dyDescent="0.2">
      <c r="B11">
        <v>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</row>
    <row r="12" spans="2:48" x14ac:dyDescent="0.2">
      <c r="B12">
        <v>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</row>
    <row r="13" spans="2:48" x14ac:dyDescent="0.2">
      <c r="B13">
        <v>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</row>
    <row r="14" spans="2:48" x14ac:dyDescent="0.2">
      <c r="B14">
        <v>10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</row>
    <row r="15" spans="2:48" x14ac:dyDescent="0.2">
      <c r="B15">
        <v>11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</row>
    <row r="16" spans="2:48" x14ac:dyDescent="0.2">
      <c r="B16">
        <v>12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</row>
    <row r="17" spans="2:48" x14ac:dyDescent="0.2">
      <c r="B17">
        <v>13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</row>
    <row r="18" spans="2:48" x14ac:dyDescent="0.2">
      <c r="B18">
        <v>14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</row>
    <row r="19" spans="2:48" x14ac:dyDescent="0.2">
      <c r="B19">
        <v>15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</row>
    <row r="20" spans="2:48" x14ac:dyDescent="0.2">
      <c r="B20">
        <v>16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</row>
    <row r="21" spans="2:48" x14ac:dyDescent="0.2">
      <c r="B21">
        <v>17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</row>
    <row r="22" spans="2:48" x14ac:dyDescent="0.2">
      <c r="B22">
        <v>18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</row>
    <row r="23" spans="2:48" x14ac:dyDescent="0.2">
      <c r="B23">
        <v>19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</row>
    <row r="24" spans="2:48" x14ac:dyDescent="0.2">
      <c r="B24">
        <v>20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</row>
    <row r="25" spans="2:48" x14ac:dyDescent="0.2">
      <c r="B25">
        <v>21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</row>
    <row r="26" spans="2:48" x14ac:dyDescent="0.2">
      <c r="B26">
        <v>22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</row>
    <row r="27" spans="2:48" x14ac:dyDescent="0.2">
      <c r="B27">
        <v>23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</row>
    <row r="28" spans="2:48" x14ac:dyDescent="0.2">
      <c r="B28">
        <v>24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</row>
    <row r="29" spans="2:48" x14ac:dyDescent="0.2">
      <c r="B29">
        <v>25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</row>
    <row r="30" spans="2:48" x14ac:dyDescent="0.2">
      <c r="B30">
        <v>26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</row>
    <row r="31" spans="2:48" x14ac:dyDescent="0.2">
      <c r="B31">
        <v>27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</row>
    <row r="32" spans="2:48" x14ac:dyDescent="0.2">
      <c r="B32">
        <v>28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</row>
    <row r="33" spans="2:48" x14ac:dyDescent="0.2">
      <c r="B33">
        <v>29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</row>
    <row r="34" spans="2:48" x14ac:dyDescent="0.2">
      <c r="B34">
        <v>30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</row>
    <row r="35" spans="2:48" x14ac:dyDescent="0.2">
      <c r="B35">
        <v>31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</row>
    <row r="36" spans="2:48" x14ac:dyDescent="0.2">
      <c r="B36">
        <v>32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</row>
    <row r="37" spans="2:48" x14ac:dyDescent="0.2">
      <c r="B37">
        <v>33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</row>
    <row r="38" spans="2:48" x14ac:dyDescent="0.2">
      <c r="B38">
        <v>34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</row>
    <row r="39" spans="2:48" x14ac:dyDescent="0.2">
      <c r="B39">
        <v>35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</row>
    <row r="40" spans="2:48" x14ac:dyDescent="0.2">
      <c r="B40">
        <v>36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</row>
    <row r="41" spans="2:48" x14ac:dyDescent="0.2">
      <c r="B41">
        <v>37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</row>
    <row r="42" spans="2:48" x14ac:dyDescent="0.2">
      <c r="B42">
        <v>38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</row>
    <row r="43" spans="2:48" x14ac:dyDescent="0.2">
      <c r="B43">
        <v>39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</row>
    <row r="44" spans="2:48" x14ac:dyDescent="0.2">
      <c r="B44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</row>
    <row r="45" spans="2:48" x14ac:dyDescent="0.2">
      <c r="B45">
        <v>41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</row>
    <row r="46" spans="2:48" x14ac:dyDescent="0.2">
      <c r="B46">
        <v>42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</row>
    <row r="47" spans="2:48" x14ac:dyDescent="0.2">
      <c r="B47">
        <v>43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</row>
    <row r="48" spans="2:48" x14ac:dyDescent="0.2">
      <c r="B48">
        <v>44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</row>
    <row r="49" spans="2:48" x14ac:dyDescent="0.2">
      <c r="B49">
        <v>45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</row>
    <row r="50" spans="2:48" x14ac:dyDescent="0.2">
      <c r="B50">
        <v>46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</row>
    <row r="51" spans="2:48" x14ac:dyDescent="0.2">
      <c r="B51">
        <v>47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</row>
    <row r="52" spans="2:48" x14ac:dyDescent="0.2">
      <c r="B52">
        <v>48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</row>
    <row r="53" spans="2:48" x14ac:dyDescent="0.2">
      <c r="B53">
        <v>49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</row>
    <row r="54" spans="2:48" x14ac:dyDescent="0.2">
      <c r="B54">
        <v>50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</row>
    <row r="55" spans="2:48" x14ac:dyDescent="0.2">
      <c r="B55">
        <v>51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</row>
    <row r="56" spans="2:48" x14ac:dyDescent="0.2">
      <c r="B56">
        <v>52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</row>
    <row r="57" spans="2:48" x14ac:dyDescent="0.2">
      <c r="B57">
        <v>53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</row>
    <row r="58" spans="2:48" x14ac:dyDescent="0.2">
      <c r="B58">
        <v>54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</row>
    <row r="59" spans="2:48" x14ac:dyDescent="0.2">
      <c r="B59">
        <v>55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</row>
    <row r="60" spans="2:48" x14ac:dyDescent="0.2">
      <c r="B60">
        <v>56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</row>
    <row r="61" spans="2:48" x14ac:dyDescent="0.2">
      <c r="B61">
        <v>57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</row>
    <row r="62" spans="2:48" x14ac:dyDescent="0.2">
      <c r="B62">
        <v>58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</row>
    <row r="63" spans="2:48" x14ac:dyDescent="0.2">
      <c r="B63">
        <v>59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</row>
    <row r="64" spans="2:48" x14ac:dyDescent="0.2">
      <c r="B64">
        <v>60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</row>
    <row r="65" spans="2:48" x14ac:dyDescent="0.2">
      <c r="B65">
        <v>61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</row>
    <row r="66" spans="2:48" x14ac:dyDescent="0.2">
      <c r="B66">
        <v>62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</row>
    <row r="67" spans="2:48" x14ac:dyDescent="0.2">
      <c r="B67">
        <v>63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</row>
    <row r="68" spans="2:48" x14ac:dyDescent="0.2">
      <c r="B68">
        <v>64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</row>
    <row r="69" spans="2:48" x14ac:dyDescent="0.2">
      <c r="B69">
        <v>65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</row>
    <row r="70" spans="2:48" x14ac:dyDescent="0.2">
      <c r="B70">
        <v>66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</row>
    <row r="71" spans="2:48" x14ac:dyDescent="0.2">
      <c r="B71">
        <v>67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</row>
    <row r="72" spans="2:48" x14ac:dyDescent="0.2">
      <c r="B72">
        <v>68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</row>
    <row r="73" spans="2:48" x14ac:dyDescent="0.2">
      <c r="B73">
        <v>69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</row>
    <row r="74" spans="2:48" x14ac:dyDescent="0.2">
      <c r="B74">
        <v>70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</row>
    <row r="75" spans="2:48" x14ac:dyDescent="0.2">
      <c r="B75">
        <v>71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</row>
    <row r="76" spans="2:48" x14ac:dyDescent="0.2">
      <c r="B76">
        <v>72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</row>
    <row r="77" spans="2:48" x14ac:dyDescent="0.2">
      <c r="B77">
        <v>73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</row>
    <row r="78" spans="2:48" x14ac:dyDescent="0.2">
      <c r="B78">
        <v>74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</row>
    <row r="79" spans="2:48" x14ac:dyDescent="0.2">
      <c r="B79">
        <v>75</v>
      </c>
      <c r="C79">
        <f>C$217</f>
        <v>12480</v>
      </c>
      <c r="D79">
        <f t="shared" ref="D79:P88" si="0">D$217</f>
        <v>3360</v>
      </c>
      <c r="E79">
        <f t="shared" si="0"/>
        <v>1560</v>
      </c>
      <c r="F79">
        <f t="shared" si="0"/>
        <v>1560</v>
      </c>
      <c r="G79">
        <f t="shared" si="0"/>
        <v>60</v>
      </c>
      <c r="H79">
        <f t="shared" si="0"/>
        <v>0</v>
      </c>
      <c r="I79">
        <f t="shared" si="0"/>
        <v>0</v>
      </c>
      <c r="J79">
        <f t="shared" si="0"/>
        <v>0</v>
      </c>
      <c r="K79">
        <f t="shared" si="0"/>
        <v>60</v>
      </c>
      <c r="L79">
        <f t="shared" si="0"/>
        <v>0</v>
      </c>
      <c r="M79">
        <f t="shared" si="0"/>
        <v>0</v>
      </c>
      <c r="N79">
        <f t="shared" si="0"/>
        <v>0</v>
      </c>
      <c r="O79">
        <f t="shared" si="0"/>
        <v>0</v>
      </c>
      <c r="P79">
        <f t="shared" si="0"/>
        <v>0</v>
      </c>
      <c r="S79">
        <f>S$217</f>
        <v>11856</v>
      </c>
      <c r="T79">
        <f t="shared" ref="T79:AF88" si="1">T$217</f>
        <v>3696</v>
      </c>
      <c r="U79">
        <f t="shared" si="1"/>
        <v>1310</v>
      </c>
      <c r="V79">
        <f t="shared" si="1"/>
        <v>1310</v>
      </c>
      <c r="W79">
        <f t="shared" si="1"/>
        <v>60</v>
      </c>
      <c r="X79">
        <f t="shared" si="1"/>
        <v>0</v>
      </c>
      <c r="Y79">
        <f t="shared" si="1"/>
        <v>0</v>
      </c>
      <c r="Z79">
        <f t="shared" si="1"/>
        <v>0</v>
      </c>
      <c r="AA79">
        <f t="shared" si="1"/>
        <v>60</v>
      </c>
      <c r="AB79">
        <f t="shared" si="1"/>
        <v>0</v>
      </c>
      <c r="AC79">
        <f t="shared" si="1"/>
        <v>0</v>
      </c>
      <c r="AD79">
        <f t="shared" si="1"/>
        <v>0</v>
      </c>
      <c r="AE79">
        <f t="shared" si="1"/>
        <v>0</v>
      </c>
      <c r="AF79">
        <f t="shared" si="1"/>
        <v>0</v>
      </c>
      <c r="AI79">
        <f>AI$217</f>
        <v>9984</v>
      </c>
      <c r="AJ79">
        <f t="shared" ref="AJ79:AV88" si="2">AJ$217</f>
        <v>3696</v>
      </c>
      <c r="AK79">
        <f t="shared" si="2"/>
        <v>1170</v>
      </c>
      <c r="AL79">
        <f t="shared" si="2"/>
        <v>1170</v>
      </c>
      <c r="AM79">
        <f t="shared" si="2"/>
        <v>60</v>
      </c>
      <c r="AN79">
        <f t="shared" si="2"/>
        <v>0</v>
      </c>
      <c r="AO79">
        <f t="shared" si="2"/>
        <v>0</v>
      </c>
      <c r="AP79">
        <f t="shared" si="2"/>
        <v>0</v>
      </c>
      <c r="AQ79">
        <f t="shared" si="2"/>
        <v>60</v>
      </c>
      <c r="AR79">
        <f t="shared" si="2"/>
        <v>0</v>
      </c>
      <c r="AS79">
        <f t="shared" si="2"/>
        <v>0</v>
      </c>
      <c r="AT79">
        <f t="shared" si="2"/>
        <v>0</v>
      </c>
      <c r="AU79">
        <f t="shared" si="2"/>
        <v>0</v>
      </c>
      <c r="AV79">
        <f t="shared" si="2"/>
        <v>0</v>
      </c>
    </row>
    <row r="80" spans="2:48" x14ac:dyDescent="0.2">
      <c r="B80">
        <v>76</v>
      </c>
      <c r="C80">
        <f t="shared" ref="C80:C88" si="3">C$217</f>
        <v>12480</v>
      </c>
      <c r="D80">
        <f t="shared" si="0"/>
        <v>3360</v>
      </c>
      <c r="E80">
        <f t="shared" si="0"/>
        <v>1560</v>
      </c>
      <c r="F80">
        <f t="shared" si="0"/>
        <v>1560</v>
      </c>
      <c r="G80">
        <f t="shared" si="0"/>
        <v>60</v>
      </c>
      <c r="H80">
        <f t="shared" si="0"/>
        <v>0</v>
      </c>
      <c r="I80">
        <f t="shared" si="0"/>
        <v>0</v>
      </c>
      <c r="J80">
        <f t="shared" si="0"/>
        <v>0</v>
      </c>
      <c r="K80">
        <f t="shared" si="0"/>
        <v>60</v>
      </c>
      <c r="L80">
        <f t="shared" si="0"/>
        <v>0</v>
      </c>
      <c r="M80">
        <f t="shared" si="0"/>
        <v>0</v>
      </c>
      <c r="N80">
        <f t="shared" si="0"/>
        <v>0</v>
      </c>
      <c r="O80">
        <f t="shared" si="0"/>
        <v>0</v>
      </c>
      <c r="P80">
        <f t="shared" si="0"/>
        <v>0</v>
      </c>
      <c r="S80">
        <f t="shared" ref="S80:S88" si="4">S$217</f>
        <v>11856</v>
      </c>
      <c r="T80">
        <f t="shared" si="1"/>
        <v>3696</v>
      </c>
      <c r="U80">
        <f t="shared" si="1"/>
        <v>1310</v>
      </c>
      <c r="V80">
        <f t="shared" si="1"/>
        <v>1310</v>
      </c>
      <c r="W80">
        <f t="shared" si="1"/>
        <v>60</v>
      </c>
      <c r="X80">
        <f t="shared" si="1"/>
        <v>0</v>
      </c>
      <c r="Y80">
        <f t="shared" si="1"/>
        <v>0</v>
      </c>
      <c r="Z80">
        <f t="shared" si="1"/>
        <v>0</v>
      </c>
      <c r="AA80">
        <f t="shared" si="1"/>
        <v>60</v>
      </c>
      <c r="AB80">
        <f t="shared" si="1"/>
        <v>0</v>
      </c>
      <c r="AC80">
        <f t="shared" si="1"/>
        <v>0</v>
      </c>
      <c r="AD80">
        <f t="shared" si="1"/>
        <v>0</v>
      </c>
      <c r="AE80">
        <f t="shared" si="1"/>
        <v>0</v>
      </c>
      <c r="AF80">
        <f t="shared" si="1"/>
        <v>0</v>
      </c>
      <c r="AI80">
        <f t="shared" ref="AI80:AI88" si="5">AI$217</f>
        <v>9984</v>
      </c>
      <c r="AJ80">
        <f t="shared" si="2"/>
        <v>3696</v>
      </c>
      <c r="AK80">
        <f t="shared" si="2"/>
        <v>1170</v>
      </c>
      <c r="AL80">
        <f t="shared" si="2"/>
        <v>1170</v>
      </c>
      <c r="AM80">
        <f t="shared" si="2"/>
        <v>60</v>
      </c>
      <c r="AN80">
        <f t="shared" si="2"/>
        <v>0</v>
      </c>
      <c r="AO80">
        <f t="shared" si="2"/>
        <v>0</v>
      </c>
      <c r="AP80">
        <f t="shared" si="2"/>
        <v>0</v>
      </c>
      <c r="AQ80">
        <f t="shared" si="2"/>
        <v>60</v>
      </c>
      <c r="AR80">
        <f t="shared" si="2"/>
        <v>0</v>
      </c>
      <c r="AS80">
        <f t="shared" si="2"/>
        <v>0</v>
      </c>
      <c r="AT80">
        <f t="shared" si="2"/>
        <v>0</v>
      </c>
      <c r="AU80">
        <f t="shared" si="2"/>
        <v>0</v>
      </c>
      <c r="AV80">
        <f t="shared" si="2"/>
        <v>0</v>
      </c>
    </row>
    <row r="81" spans="2:48" x14ac:dyDescent="0.2">
      <c r="B81">
        <v>77</v>
      </c>
      <c r="C81">
        <f t="shared" si="3"/>
        <v>12480</v>
      </c>
      <c r="D81">
        <f t="shared" si="0"/>
        <v>3360</v>
      </c>
      <c r="E81">
        <f t="shared" si="0"/>
        <v>1560</v>
      </c>
      <c r="F81">
        <f t="shared" si="0"/>
        <v>1560</v>
      </c>
      <c r="G81">
        <f t="shared" si="0"/>
        <v>60</v>
      </c>
      <c r="H81">
        <f t="shared" si="0"/>
        <v>0</v>
      </c>
      <c r="I81">
        <f t="shared" si="0"/>
        <v>0</v>
      </c>
      <c r="J81">
        <f t="shared" si="0"/>
        <v>0</v>
      </c>
      <c r="K81">
        <f t="shared" si="0"/>
        <v>60</v>
      </c>
      <c r="L81">
        <f t="shared" si="0"/>
        <v>0</v>
      </c>
      <c r="M81">
        <f t="shared" si="0"/>
        <v>0</v>
      </c>
      <c r="N81">
        <f t="shared" si="0"/>
        <v>0</v>
      </c>
      <c r="O81">
        <f t="shared" si="0"/>
        <v>0</v>
      </c>
      <c r="P81">
        <f t="shared" si="0"/>
        <v>0</v>
      </c>
      <c r="S81">
        <f t="shared" si="4"/>
        <v>11856</v>
      </c>
      <c r="T81">
        <f t="shared" si="1"/>
        <v>3696</v>
      </c>
      <c r="U81">
        <f t="shared" si="1"/>
        <v>1310</v>
      </c>
      <c r="V81">
        <f t="shared" si="1"/>
        <v>1310</v>
      </c>
      <c r="W81">
        <f t="shared" si="1"/>
        <v>60</v>
      </c>
      <c r="X81">
        <f t="shared" si="1"/>
        <v>0</v>
      </c>
      <c r="Y81">
        <f t="shared" si="1"/>
        <v>0</v>
      </c>
      <c r="Z81">
        <f t="shared" si="1"/>
        <v>0</v>
      </c>
      <c r="AA81">
        <f t="shared" si="1"/>
        <v>60</v>
      </c>
      <c r="AB81">
        <f t="shared" si="1"/>
        <v>0</v>
      </c>
      <c r="AC81">
        <f t="shared" si="1"/>
        <v>0</v>
      </c>
      <c r="AD81">
        <f t="shared" si="1"/>
        <v>0</v>
      </c>
      <c r="AE81">
        <f t="shared" si="1"/>
        <v>0</v>
      </c>
      <c r="AF81">
        <f t="shared" si="1"/>
        <v>0</v>
      </c>
      <c r="AI81">
        <f t="shared" si="5"/>
        <v>9984</v>
      </c>
      <c r="AJ81">
        <f t="shared" si="2"/>
        <v>3696</v>
      </c>
      <c r="AK81">
        <f t="shared" si="2"/>
        <v>1170</v>
      </c>
      <c r="AL81">
        <f t="shared" si="2"/>
        <v>1170</v>
      </c>
      <c r="AM81">
        <f t="shared" si="2"/>
        <v>60</v>
      </c>
      <c r="AN81">
        <f t="shared" si="2"/>
        <v>0</v>
      </c>
      <c r="AO81">
        <f t="shared" si="2"/>
        <v>0</v>
      </c>
      <c r="AP81">
        <f t="shared" si="2"/>
        <v>0</v>
      </c>
      <c r="AQ81">
        <f t="shared" si="2"/>
        <v>60</v>
      </c>
      <c r="AR81">
        <f t="shared" si="2"/>
        <v>0</v>
      </c>
      <c r="AS81">
        <f t="shared" si="2"/>
        <v>0</v>
      </c>
      <c r="AT81">
        <f t="shared" si="2"/>
        <v>0</v>
      </c>
      <c r="AU81">
        <f t="shared" si="2"/>
        <v>0</v>
      </c>
      <c r="AV81">
        <f t="shared" si="2"/>
        <v>0</v>
      </c>
    </row>
    <row r="82" spans="2:48" x14ac:dyDescent="0.2">
      <c r="B82">
        <v>78</v>
      </c>
      <c r="C82">
        <f t="shared" si="3"/>
        <v>12480</v>
      </c>
      <c r="D82">
        <f t="shared" si="0"/>
        <v>3360</v>
      </c>
      <c r="E82">
        <f t="shared" si="0"/>
        <v>1560</v>
      </c>
      <c r="F82">
        <f t="shared" si="0"/>
        <v>1560</v>
      </c>
      <c r="G82">
        <f t="shared" si="0"/>
        <v>60</v>
      </c>
      <c r="H82">
        <f t="shared" si="0"/>
        <v>0</v>
      </c>
      <c r="I82">
        <f t="shared" si="0"/>
        <v>0</v>
      </c>
      <c r="J82">
        <f t="shared" si="0"/>
        <v>0</v>
      </c>
      <c r="K82">
        <f t="shared" si="0"/>
        <v>60</v>
      </c>
      <c r="L82">
        <f t="shared" si="0"/>
        <v>0</v>
      </c>
      <c r="M82">
        <f t="shared" si="0"/>
        <v>0</v>
      </c>
      <c r="N82">
        <f t="shared" si="0"/>
        <v>0</v>
      </c>
      <c r="O82">
        <f t="shared" si="0"/>
        <v>0</v>
      </c>
      <c r="P82">
        <f t="shared" si="0"/>
        <v>0</v>
      </c>
      <c r="S82">
        <f t="shared" si="4"/>
        <v>11856</v>
      </c>
      <c r="T82">
        <f t="shared" si="1"/>
        <v>3696</v>
      </c>
      <c r="U82">
        <f t="shared" si="1"/>
        <v>1310</v>
      </c>
      <c r="V82">
        <f t="shared" si="1"/>
        <v>1310</v>
      </c>
      <c r="W82">
        <f t="shared" si="1"/>
        <v>60</v>
      </c>
      <c r="X82">
        <f t="shared" si="1"/>
        <v>0</v>
      </c>
      <c r="Y82">
        <f t="shared" si="1"/>
        <v>0</v>
      </c>
      <c r="Z82">
        <f t="shared" si="1"/>
        <v>0</v>
      </c>
      <c r="AA82">
        <f t="shared" si="1"/>
        <v>60</v>
      </c>
      <c r="AB82">
        <f t="shared" si="1"/>
        <v>0</v>
      </c>
      <c r="AC82">
        <f t="shared" si="1"/>
        <v>0</v>
      </c>
      <c r="AD82">
        <f t="shared" si="1"/>
        <v>0</v>
      </c>
      <c r="AE82">
        <f t="shared" si="1"/>
        <v>0</v>
      </c>
      <c r="AF82">
        <f t="shared" si="1"/>
        <v>0</v>
      </c>
      <c r="AI82">
        <f t="shared" si="5"/>
        <v>9984</v>
      </c>
      <c r="AJ82">
        <f t="shared" si="2"/>
        <v>3696</v>
      </c>
      <c r="AK82">
        <f t="shared" si="2"/>
        <v>1170</v>
      </c>
      <c r="AL82">
        <f t="shared" si="2"/>
        <v>1170</v>
      </c>
      <c r="AM82">
        <f t="shared" si="2"/>
        <v>60</v>
      </c>
      <c r="AN82">
        <f t="shared" si="2"/>
        <v>0</v>
      </c>
      <c r="AO82">
        <f t="shared" si="2"/>
        <v>0</v>
      </c>
      <c r="AP82">
        <f t="shared" si="2"/>
        <v>0</v>
      </c>
      <c r="AQ82">
        <f t="shared" si="2"/>
        <v>60</v>
      </c>
      <c r="AR82">
        <f t="shared" si="2"/>
        <v>0</v>
      </c>
      <c r="AS82">
        <f t="shared" si="2"/>
        <v>0</v>
      </c>
      <c r="AT82">
        <f t="shared" si="2"/>
        <v>0</v>
      </c>
      <c r="AU82">
        <f t="shared" si="2"/>
        <v>0</v>
      </c>
      <c r="AV82">
        <f t="shared" si="2"/>
        <v>0</v>
      </c>
    </row>
    <row r="83" spans="2:48" x14ac:dyDescent="0.2">
      <c r="B83">
        <v>79</v>
      </c>
      <c r="C83">
        <f t="shared" si="3"/>
        <v>12480</v>
      </c>
      <c r="D83">
        <f t="shared" si="0"/>
        <v>3360</v>
      </c>
      <c r="E83">
        <f t="shared" si="0"/>
        <v>1560</v>
      </c>
      <c r="F83">
        <f t="shared" si="0"/>
        <v>1560</v>
      </c>
      <c r="G83">
        <f t="shared" si="0"/>
        <v>60</v>
      </c>
      <c r="H83">
        <f t="shared" si="0"/>
        <v>0</v>
      </c>
      <c r="I83">
        <f t="shared" si="0"/>
        <v>0</v>
      </c>
      <c r="J83">
        <f t="shared" si="0"/>
        <v>0</v>
      </c>
      <c r="K83">
        <f t="shared" si="0"/>
        <v>60</v>
      </c>
      <c r="L83">
        <f t="shared" si="0"/>
        <v>0</v>
      </c>
      <c r="M83">
        <f t="shared" si="0"/>
        <v>0</v>
      </c>
      <c r="N83">
        <f t="shared" si="0"/>
        <v>0</v>
      </c>
      <c r="O83">
        <f t="shared" si="0"/>
        <v>0</v>
      </c>
      <c r="P83">
        <f t="shared" si="0"/>
        <v>0</v>
      </c>
      <c r="S83">
        <f t="shared" si="4"/>
        <v>11856</v>
      </c>
      <c r="T83">
        <f t="shared" si="1"/>
        <v>3696</v>
      </c>
      <c r="U83">
        <f t="shared" si="1"/>
        <v>1310</v>
      </c>
      <c r="V83">
        <f t="shared" si="1"/>
        <v>1310</v>
      </c>
      <c r="W83">
        <f t="shared" si="1"/>
        <v>60</v>
      </c>
      <c r="X83">
        <f t="shared" si="1"/>
        <v>0</v>
      </c>
      <c r="Y83">
        <f t="shared" si="1"/>
        <v>0</v>
      </c>
      <c r="Z83">
        <f t="shared" si="1"/>
        <v>0</v>
      </c>
      <c r="AA83">
        <f t="shared" si="1"/>
        <v>60</v>
      </c>
      <c r="AB83">
        <f t="shared" si="1"/>
        <v>0</v>
      </c>
      <c r="AC83">
        <f t="shared" si="1"/>
        <v>0</v>
      </c>
      <c r="AD83">
        <f t="shared" si="1"/>
        <v>0</v>
      </c>
      <c r="AE83">
        <f t="shared" si="1"/>
        <v>0</v>
      </c>
      <c r="AF83">
        <f t="shared" si="1"/>
        <v>0</v>
      </c>
      <c r="AI83">
        <f t="shared" si="5"/>
        <v>9984</v>
      </c>
      <c r="AJ83">
        <f t="shared" si="2"/>
        <v>3696</v>
      </c>
      <c r="AK83">
        <f t="shared" si="2"/>
        <v>1170</v>
      </c>
      <c r="AL83">
        <f t="shared" si="2"/>
        <v>1170</v>
      </c>
      <c r="AM83">
        <f t="shared" si="2"/>
        <v>60</v>
      </c>
      <c r="AN83">
        <f t="shared" si="2"/>
        <v>0</v>
      </c>
      <c r="AO83">
        <f t="shared" si="2"/>
        <v>0</v>
      </c>
      <c r="AP83">
        <f t="shared" si="2"/>
        <v>0</v>
      </c>
      <c r="AQ83">
        <f t="shared" si="2"/>
        <v>60</v>
      </c>
      <c r="AR83">
        <f t="shared" si="2"/>
        <v>0</v>
      </c>
      <c r="AS83">
        <f t="shared" si="2"/>
        <v>0</v>
      </c>
      <c r="AT83">
        <f t="shared" si="2"/>
        <v>0</v>
      </c>
      <c r="AU83">
        <f t="shared" si="2"/>
        <v>0</v>
      </c>
      <c r="AV83">
        <f t="shared" si="2"/>
        <v>0</v>
      </c>
    </row>
    <row r="84" spans="2:48" x14ac:dyDescent="0.2">
      <c r="B84">
        <v>80</v>
      </c>
      <c r="C84">
        <f t="shared" si="3"/>
        <v>12480</v>
      </c>
      <c r="D84">
        <f t="shared" si="0"/>
        <v>3360</v>
      </c>
      <c r="E84">
        <f t="shared" si="0"/>
        <v>1560</v>
      </c>
      <c r="F84">
        <f t="shared" si="0"/>
        <v>1560</v>
      </c>
      <c r="G84">
        <f t="shared" si="0"/>
        <v>60</v>
      </c>
      <c r="H84">
        <f t="shared" si="0"/>
        <v>0</v>
      </c>
      <c r="I84">
        <f t="shared" si="0"/>
        <v>0</v>
      </c>
      <c r="J84">
        <f t="shared" si="0"/>
        <v>0</v>
      </c>
      <c r="K84">
        <f t="shared" si="0"/>
        <v>60</v>
      </c>
      <c r="L84">
        <f t="shared" si="0"/>
        <v>0</v>
      </c>
      <c r="M84">
        <f t="shared" si="0"/>
        <v>0</v>
      </c>
      <c r="N84">
        <f t="shared" si="0"/>
        <v>0</v>
      </c>
      <c r="O84">
        <f t="shared" si="0"/>
        <v>0</v>
      </c>
      <c r="P84">
        <f t="shared" si="0"/>
        <v>0</v>
      </c>
      <c r="S84">
        <f t="shared" si="4"/>
        <v>11856</v>
      </c>
      <c r="T84">
        <f t="shared" si="1"/>
        <v>3696</v>
      </c>
      <c r="U84">
        <f t="shared" si="1"/>
        <v>1310</v>
      </c>
      <c r="V84">
        <f t="shared" si="1"/>
        <v>1310</v>
      </c>
      <c r="W84">
        <f t="shared" si="1"/>
        <v>60</v>
      </c>
      <c r="X84">
        <f t="shared" si="1"/>
        <v>0</v>
      </c>
      <c r="Y84">
        <f t="shared" si="1"/>
        <v>0</v>
      </c>
      <c r="Z84">
        <f t="shared" si="1"/>
        <v>0</v>
      </c>
      <c r="AA84">
        <f t="shared" si="1"/>
        <v>60</v>
      </c>
      <c r="AB84">
        <f t="shared" si="1"/>
        <v>0</v>
      </c>
      <c r="AC84">
        <f t="shared" si="1"/>
        <v>0</v>
      </c>
      <c r="AD84">
        <f t="shared" si="1"/>
        <v>0</v>
      </c>
      <c r="AE84">
        <f t="shared" si="1"/>
        <v>0</v>
      </c>
      <c r="AF84">
        <f t="shared" si="1"/>
        <v>0</v>
      </c>
      <c r="AI84">
        <f t="shared" si="5"/>
        <v>9984</v>
      </c>
      <c r="AJ84">
        <f t="shared" si="2"/>
        <v>3696</v>
      </c>
      <c r="AK84">
        <f t="shared" si="2"/>
        <v>1170</v>
      </c>
      <c r="AL84">
        <f t="shared" si="2"/>
        <v>1170</v>
      </c>
      <c r="AM84">
        <f t="shared" si="2"/>
        <v>60</v>
      </c>
      <c r="AN84">
        <f t="shared" si="2"/>
        <v>0</v>
      </c>
      <c r="AO84">
        <f t="shared" si="2"/>
        <v>0</v>
      </c>
      <c r="AP84">
        <f t="shared" si="2"/>
        <v>0</v>
      </c>
      <c r="AQ84">
        <f t="shared" si="2"/>
        <v>60</v>
      </c>
      <c r="AR84">
        <f t="shared" si="2"/>
        <v>0</v>
      </c>
      <c r="AS84">
        <f t="shared" si="2"/>
        <v>0</v>
      </c>
      <c r="AT84">
        <f t="shared" si="2"/>
        <v>0</v>
      </c>
      <c r="AU84">
        <f t="shared" si="2"/>
        <v>0</v>
      </c>
      <c r="AV84">
        <f t="shared" si="2"/>
        <v>0</v>
      </c>
    </row>
    <row r="85" spans="2:48" x14ac:dyDescent="0.2">
      <c r="B85">
        <v>81</v>
      </c>
      <c r="C85">
        <f t="shared" si="3"/>
        <v>12480</v>
      </c>
      <c r="D85">
        <f t="shared" si="0"/>
        <v>3360</v>
      </c>
      <c r="E85">
        <f t="shared" si="0"/>
        <v>1560</v>
      </c>
      <c r="F85">
        <f t="shared" si="0"/>
        <v>1560</v>
      </c>
      <c r="G85">
        <f t="shared" si="0"/>
        <v>60</v>
      </c>
      <c r="H85">
        <f t="shared" si="0"/>
        <v>0</v>
      </c>
      <c r="I85">
        <f t="shared" si="0"/>
        <v>0</v>
      </c>
      <c r="J85">
        <f t="shared" si="0"/>
        <v>0</v>
      </c>
      <c r="K85">
        <f t="shared" si="0"/>
        <v>60</v>
      </c>
      <c r="L85">
        <f t="shared" si="0"/>
        <v>0</v>
      </c>
      <c r="M85">
        <f t="shared" si="0"/>
        <v>0</v>
      </c>
      <c r="N85">
        <f t="shared" si="0"/>
        <v>0</v>
      </c>
      <c r="O85">
        <f t="shared" si="0"/>
        <v>0</v>
      </c>
      <c r="P85">
        <f t="shared" si="0"/>
        <v>0</v>
      </c>
      <c r="S85">
        <f t="shared" si="4"/>
        <v>11856</v>
      </c>
      <c r="T85">
        <f t="shared" si="1"/>
        <v>3696</v>
      </c>
      <c r="U85">
        <f t="shared" si="1"/>
        <v>1310</v>
      </c>
      <c r="V85">
        <f t="shared" si="1"/>
        <v>1310</v>
      </c>
      <c r="W85">
        <f t="shared" si="1"/>
        <v>60</v>
      </c>
      <c r="X85">
        <f t="shared" si="1"/>
        <v>0</v>
      </c>
      <c r="Y85">
        <f t="shared" si="1"/>
        <v>0</v>
      </c>
      <c r="Z85">
        <f t="shared" si="1"/>
        <v>0</v>
      </c>
      <c r="AA85">
        <f t="shared" si="1"/>
        <v>60</v>
      </c>
      <c r="AB85">
        <f t="shared" si="1"/>
        <v>0</v>
      </c>
      <c r="AC85">
        <f t="shared" si="1"/>
        <v>0</v>
      </c>
      <c r="AD85">
        <f t="shared" si="1"/>
        <v>0</v>
      </c>
      <c r="AE85">
        <f t="shared" si="1"/>
        <v>0</v>
      </c>
      <c r="AF85">
        <f t="shared" si="1"/>
        <v>0</v>
      </c>
      <c r="AI85">
        <f t="shared" si="5"/>
        <v>9984</v>
      </c>
      <c r="AJ85">
        <f t="shared" si="2"/>
        <v>3696</v>
      </c>
      <c r="AK85">
        <f t="shared" si="2"/>
        <v>1170</v>
      </c>
      <c r="AL85">
        <f t="shared" si="2"/>
        <v>1170</v>
      </c>
      <c r="AM85">
        <f t="shared" si="2"/>
        <v>60</v>
      </c>
      <c r="AN85">
        <f t="shared" si="2"/>
        <v>0</v>
      </c>
      <c r="AO85">
        <f t="shared" si="2"/>
        <v>0</v>
      </c>
      <c r="AP85">
        <f t="shared" si="2"/>
        <v>0</v>
      </c>
      <c r="AQ85">
        <f t="shared" si="2"/>
        <v>60</v>
      </c>
      <c r="AR85">
        <f t="shared" si="2"/>
        <v>0</v>
      </c>
      <c r="AS85">
        <f t="shared" si="2"/>
        <v>0</v>
      </c>
      <c r="AT85">
        <f t="shared" si="2"/>
        <v>0</v>
      </c>
      <c r="AU85">
        <f t="shared" si="2"/>
        <v>0</v>
      </c>
      <c r="AV85">
        <f t="shared" si="2"/>
        <v>0</v>
      </c>
    </row>
    <row r="86" spans="2:48" x14ac:dyDescent="0.2">
      <c r="B86">
        <v>82</v>
      </c>
      <c r="C86">
        <f t="shared" si="3"/>
        <v>12480</v>
      </c>
      <c r="D86">
        <f t="shared" si="0"/>
        <v>3360</v>
      </c>
      <c r="E86">
        <f t="shared" si="0"/>
        <v>1560</v>
      </c>
      <c r="F86">
        <f t="shared" si="0"/>
        <v>1560</v>
      </c>
      <c r="G86">
        <f t="shared" si="0"/>
        <v>60</v>
      </c>
      <c r="H86">
        <f t="shared" si="0"/>
        <v>0</v>
      </c>
      <c r="I86">
        <f t="shared" si="0"/>
        <v>0</v>
      </c>
      <c r="J86">
        <f t="shared" si="0"/>
        <v>0</v>
      </c>
      <c r="K86">
        <f t="shared" si="0"/>
        <v>60</v>
      </c>
      <c r="L86">
        <f t="shared" si="0"/>
        <v>0</v>
      </c>
      <c r="M86">
        <f t="shared" si="0"/>
        <v>0</v>
      </c>
      <c r="N86">
        <f t="shared" si="0"/>
        <v>0</v>
      </c>
      <c r="O86">
        <f t="shared" si="0"/>
        <v>0</v>
      </c>
      <c r="P86">
        <f t="shared" si="0"/>
        <v>0</v>
      </c>
      <c r="S86">
        <f t="shared" si="4"/>
        <v>11856</v>
      </c>
      <c r="T86">
        <f t="shared" si="1"/>
        <v>3696</v>
      </c>
      <c r="U86">
        <f t="shared" si="1"/>
        <v>1310</v>
      </c>
      <c r="V86">
        <f t="shared" si="1"/>
        <v>1310</v>
      </c>
      <c r="W86">
        <f t="shared" si="1"/>
        <v>60</v>
      </c>
      <c r="X86">
        <f t="shared" si="1"/>
        <v>0</v>
      </c>
      <c r="Y86">
        <f t="shared" si="1"/>
        <v>0</v>
      </c>
      <c r="Z86">
        <f t="shared" si="1"/>
        <v>0</v>
      </c>
      <c r="AA86">
        <f t="shared" si="1"/>
        <v>60</v>
      </c>
      <c r="AB86">
        <f t="shared" si="1"/>
        <v>0</v>
      </c>
      <c r="AC86">
        <f t="shared" si="1"/>
        <v>0</v>
      </c>
      <c r="AD86">
        <f t="shared" si="1"/>
        <v>0</v>
      </c>
      <c r="AE86">
        <f t="shared" si="1"/>
        <v>0</v>
      </c>
      <c r="AF86">
        <f t="shared" si="1"/>
        <v>0</v>
      </c>
      <c r="AI86">
        <f t="shared" si="5"/>
        <v>9984</v>
      </c>
      <c r="AJ86">
        <f t="shared" si="2"/>
        <v>3696</v>
      </c>
      <c r="AK86">
        <f t="shared" si="2"/>
        <v>1170</v>
      </c>
      <c r="AL86">
        <f t="shared" si="2"/>
        <v>1170</v>
      </c>
      <c r="AM86">
        <f t="shared" si="2"/>
        <v>60</v>
      </c>
      <c r="AN86">
        <f t="shared" si="2"/>
        <v>0</v>
      </c>
      <c r="AO86">
        <f t="shared" si="2"/>
        <v>0</v>
      </c>
      <c r="AP86">
        <f t="shared" si="2"/>
        <v>0</v>
      </c>
      <c r="AQ86">
        <f t="shared" si="2"/>
        <v>60</v>
      </c>
      <c r="AR86">
        <f t="shared" si="2"/>
        <v>0</v>
      </c>
      <c r="AS86">
        <f t="shared" si="2"/>
        <v>0</v>
      </c>
      <c r="AT86">
        <f t="shared" si="2"/>
        <v>0</v>
      </c>
      <c r="AU86">
        <f t="shared" si="2"/>
        <v>0</v>
      </c>
      <c r="AV86">
        <f t="shared" si="2"/>
        <v>0</v>
      </c>
    </row>
    <row r="87" spans="2:48" x14ac:dyDescent="0.2">
      <c r="B87">
        <v>83</v>
      </c>
      <c r="C87">
        <f t="shared" si="3"/>
        <v>12480</v>
      </c>
      <c r="D87">
        <f t="shared" si="0"/>
        <v>3360</v>
      </c>
      <c r="E87">
        <f t="shared" si="0"/>
        <v>1560</v>
      </c>
      <c r="F87">
        <f t="shared" si="0"/>
        <v>1560</v>
      </c>
      <c r="G87">
        <f t="shared" si="0"/>
        <v>60</v>
      </c>
      <c r="H87">
        <f t="shared" si="0"/>
        <v>0</v>
      </c>
      <c r="I87">
        <f t="shared" si="0"/>
        <v>0</v>
      </c>
      <c r="J87">
        <f t="shared" si="0"/>
        <v>0</v>
      </c>
      <c r="K87">
        <f t="shared" si="0"/>
        <v>60</v>
      </c>
      <c r="L87">
        <f t="shared" si="0"/>
        <v>0</v>
      </c>
      <c r="M87">
        <f t="shared" si="0"/>
        <v>0</v>
      </c>
      <c r="N87">
        <f t="shared" si="0"/>
        <v>0</v>
      </c>
      <c r="O87">
        <f t="shared" si="0"/>
        <v>0</v>
      </c>
      <c r="P87">
        <f t="shared" si="0"/>
        <v>0</v>
      </c>
      <c r="S87">
        <f t="shared" si="4"/>
        <v>11856</v>
      </c>
      <c r="T87">
        <f t="shared" si="1"/>
        <v>3696</v>
      </c>
      <c r="U87">
        <f t="shared" si="1"/>
        <v>1310</v>
      </c>
      <c r="V87">
        <f t="shared" si="1"/>
        <v>1310</v>
      </c>
      <c r="W87">
        <f t="shared" si="1"/>
        <v>60</v>
      </c>
      <c r="X87">
        <f t="shared" si="1"/>
        <v>0</v>
      </c>
      <c r="Y87">
        <f t="shared" si="1"/>
        <v>0</v>
      </c>
      <c r="Z87">
        <f t="shared" si="1"/>
        <v>0</v>
      </c>
      <c r="AA87">
        <f t="shared" si="1"/>
        <v>60</v>
      </c>
      <c r="AB87">
        <f t="shared" si="1"/>
        <v>0</v>
      </c>
      <c r="AC87">
        <f t="shared" si="1"/>
        <v>0</v>
      </c>
      <c r="AD87">
        <f t="shared" si="1"/>
        <v>0</v>
      </c>
      <c r="AE87">
        <f t="shared" si="1"/>
        <v>0</v>
      </c>
      <c r="AF87">
        <f t="shared" si="1"/>
        <v>0</v>
      </c>
      <c r="AI87">
        <f t="shared" si="5"/>
        <v>9984</v>
      </c>
      <c r="AJ87">
        <f t="shared" si="2"/>
        <v>3696</v>
      </c>
      <c r="AK87">
        <f t="shared" si="2"/>
        <v>1170</v>
      </c>
      <c r="AL87">
        <f t="shared" si="2"/>
        <v>1170</v>
      </c>
      <c r="AM87">
        <f t="shared" si="2"/>
        <v>60</v>
      </c>
      <c r="AN87">
        <f t="shared" si="2"/>
        <v>0</v>
      </c>
      <c r="AO87">
        <f t="shared" si="2"/>
        <v>0</v>
      </c>
      <c r="AP87">
        <f t="shared" si="2"/>
        <v>0</v>
      </c>
      <c r="AQ87">
        <f t="shared" si="2"/>
        <v>60</v>
      </c>
      <c r="AR87">
        <f t="shared" si="2"/>
        <v>0</v>
      </c>
      <c r="AS87">
        <f t="shared" si="2"/>
        <v>0</v>
      </c>
      <c r="AT87">
        <f t="shared" si="2"/>
        <v>0</v>
      </c>
      <c r="AU87">
        <f t="shared" si="2"/>
        <v>0</v>
      </c>
      <c r="AV87">
        <f t="shared" si="2"/>
        <v>0</v>
      </c>
    </row>
    <row r="88" spans="2:48" x14ac:dyDescent="0.2">
      <c r="B88">
        <v>84</v>
      </c>
      <c r="C88">
        <f t="shared" si="3"/>
        <v>12480</v>
      </c>
      <c r="D88">
        <f t="shared" si="0"/>
        <v>3360</v>
      </c>
      <c r="E88">
        <f t="shared" si="0"/>
        <v>1560</v>
      </c>
      <c r="F88">
        <f t="shared" si="0"/>
        <v>1560</v>
      </c>
      <c r="G88">
        <f t="shared" si="0"/>
        <v>60</v>
      </c>
      <c r="H88">
        <f t="shared" si="0"/>
        <v>0</v>
      </c>
      <c r="I88">
        <f t="shared" si="0"/>
        <v>0</v>
      </c>
      <c r="J88">
        <f t="shared" si="0"/>
        <v>0</v>
      </c>
      <c r="K88">
        <f t="shared" si="0"/>
        <v>60</v>
      </c>
      <c r="L88">
        <f t="shared" si="0"/>
        <v>0</v>
      </c>
      <c r="M88">
        <f t="shared" si="0"/>
        <v>0</v>
      </c>
      <c r="N88">
        <f t="shared" si="0"/>
        <v>0</v>
      </c>
      <c r="O88">
        <f t="shared" si="0"/>
        <v>0</v>
      </c>
      <c r="P88">
        <f t="shared" si="0"/>
        <v>0</v>
      </c>
      <c r="S88">
        <f t="shared" si="4"/>
        <v>11856</v>
      </c>
      <c r="T88">
        <f t="shared" si="1"/>
        <v>3696</v>
      </c>
      <c r="U88">
        <f t="shared" si="1"/>
        <v>1310</v>
      </c>
      <c r="V88">
        <f t="shared" si="1"/>
        <v>1310</v>
      </c>
      <c r="W88">
        <f t="shared" si="1"/>
        <v>60</v>
      </c>
      <c r="X88">
        <f t="shared" si="1"/>
        <v>0</v>
      </c>
      <c r="Y88">
        <f t="shared" si="1"/>
        <v>0</v>
      </c>
      <c r="Z88">
        <f t="shared" si="1"/>
        <v>0</v>
      </c>
      <c r="AA88">
        <f t="shared" si="1"/>
        <v>60</v>
      </c>
      <c r="AB88">
        <f t="shared" si="1"/>
        <v>0</v>
      </c>
      <c r="AC88">
        <f t="shared" si="1"/>
        <v>0</v>
      </c>
      <c r="AD88">
        <f t="shared" si="1"/>
        <v>0</v>
      </c>
      <c r="AE88">
        <f t="shared" si="1"/>
        <v>0</v>
      </c>
      <c r="AF88">
        <f t="shared" si="1"/>
        <v>0</v>
      </c>
      <c r="AI88">
        <f t="shared" si="5"/>
        <v>9984</v>
      </c>
      <c r="AJ88">
        <f t="shared" si="2"/>
        <v>3696</v>
      </c>
      <c r="AK88">
        <f t="shared" si="2"/>
        <v>1170</v>
      </c>
      <c r="AL88">
        <f t="shared" si="2"/>
        <v>1170</v>
      </c>
      <c r="AM88">
        <f t="shared" si="2"/>
        <v>60</v>
      </c>
      <c r="AN88">
        <f t="shared" si="2"/>
        <v>0</v>
      </c>
      <c r="AO88">
        <f t="shared" si="2"/>
        <v>0</v>
      </c>
      <c r="AP88">
        <f t="shared" si="2"/>
        <v>0</v>
      </c>
      <c r="AQ88">
        <f t="shared" si="2"/>
        <v>60</v>
      </c>
      <c r="AR88">
        <f t="shared" si="2"/>
        <v>0</v>
      </c>
      <c r="AS88">
        <f t="shared" si="2"/>
        <v>0</v>
      </c>
      <c r="AT88">
        <f t="shared" si="2"/>
        <v>0</v>
      </c>
      <c r="AU88">
        <f t="shared" si="2"/>
        <v>0</v>
      </c>
      <c r="AV88">
        <f t="shared" si="2"/>
        <v>0</v>
      </c>
    </row>
    <row r="89" spans="2:48" x14ac:dyDescent="0.2">
      <c r="B89">
        <v>85</v>
      </c>
      <c r="C89">
        <f>C$217+C$222</f>
        <v>28080</v>
      </c>
      <c r="D89">
        <f t="shared" ref="D89:P98" si="6">D$217+D$222</f>
        <v>7680</v>
      </c>
      <c r="E89">
        <f t="shared" si="6"/>
        <v>3480</v>
      </c>
      <c r="F89">
        <f t="shared" si="6"/>
        <v>3480</v>
      </c>
      <c r="G89">
        <f t="shared" si="6"/>
        <v>132</v>
      </c>
      <c r="H89">
        <f t="shared" si="6"/>
        <v>0</v>
      </c>
      <c r="I89">
        <f t="shared" si="6"/>
        <v>0</v>
      </c>
      <c r="J89">
        <f t="shared" si="6"/>
        <v>0</v>
      </c>
      <c r="K89">
        <f t="shared" si="6"/>
        <v>132</v>
      </c>
      <c r="L89">
        <f t="shared" si="6"/>
        <v>0</v>
      </c>
      <c r="M89">
        <f t="shared" si="6"/>
        <v>0</v>
      </c>
      <c r="N89">
        <f t="shared" si="6"/>
        <v>0</v>
      </c>
      <c r="O89">
        <f t="shared" si="6"/>
        <v>0</v>
      </c>
      <c r="P89">
        <f t="shared" si="6"/>
        <v>0</v>
      </c>
      <c r="S89">
        <f>S$217+S$222</f>
        <v>26676</v>
      </c>
      <c r="T89">
        <f t="shared" ref="T89:AF98" si="7">T$217+T$222</f>
        <v>8448</v>
      </c>
      <c r="U89">
        <f t="shared" si="7"/>
        <v>2922</v>
      </c>
      <c r="V89">
        <f t="shared" si="7"/>
        <v>2922</v>
      </c>
      <c r="W89">
        <f t="shared" si="7"/>
        <v>132</v>
      </c>
      <c r="X89">
        <f t="shared" si="7"/>
        <v>0</v>
      </c>
      <c r="Y89">
        <f t="shared" si="7"/>
        <v>0</v>
      </c>
      <c r="Z89">
        <f t="shared" si="7"/>
        <v>0</v>
      </c>
      <c r="AA89">
        <f t="shared" si="7"/>
        <v>132</v>
      </c>
      <c r="AB89">
        <f t="shared" si="7"/>
        <v>0</v>
      </c>
      <c r="AC89">
        <f t="shared" si="7"/>
        <v>0</v>
      </c>
      <c r="AD89">
        <f t="shared" si="7"/>
        <v>0</v>
      </c>
      <c r="AE89">
        <f t="shared" si="7"/>
        <v>0</v>
      </c>
      <c r="AF89">
        <f t="shared" si="7"/>
        <v>0</v>
      </c>
      <c r="AI89">
        <f>AI$217+AI$222</f>
        <v>22464</v>
      </c>
      <c r="AJ89">
        <f t="shared" ref="AJ89:AV98" si="8">AJ$217+AJ$222</f>
        <v>8448</v>
      </c>
      <c r="AK89">
        <f t="shared" si="8"/>
        <v>2610</v>
      </c>
      <c r="AL89">
        <f t="shared" si="8"/>
        <v>2610</v>
      </c>
      <c r="AM89">
        <f t="shared" si="8"/>
        <v>132</v>
      </c>
      <c r="AN89">
        <f t="shared" si="8"/>
        <v>0</v>
      </c>
      <c r="AO89">
        <f t="shared" si="8"/>
        <v>0</v>
      </c>
      <c r="AP89">
        <f t="shared" si="8"/>
        <v>0</v>
      </c>
      <c r="AQ89">
        <f t="shared" si="8"/>
        <v>132</v>
      </c>
      <c r="AR89">
        <f t="shared" si="8"/>
        <v>0</v>
      </c>
      <c r="AS89">
        <f t="shared" si="8"/>
        <v>0</v>
      </c>
      <c r="AT89">
        <f t="shared" si="8"/>
        <v>0</v>
      </c>
      <c r="AU89">
        <f t="shared" si="8"/>
        <v>0</v>
      </c>
      <c r="AV89">
        <f t="shared" si="8"/>
        <v>0</v>
      </c>
    </row>
    <row r="90" spans="2:48" x14ac:dyDescent="0.2">
      <c r="B90">
        <v>86</v>
      </c>
      <c r="C90">
        <f t="shared" ref="C90:C98" si="9">C$217+C$222</f>
        <v>28080</v>
      </c>
      <c r="D90">
        <f t="shared" si="6"/>
        <v>7680</v>
      </c>
      <c r="E90">
        <f t="shared" si="6"/>
        <v>3480</v>
      </c>
      <c r="F90">
        <f t="shared" si="6"/>
        <v>3480</v>
      </c>
      <c r="G90">
        <f t="shared" si="6"/>
        <v>132</v>
      </c>
      <c r="H90">
        <f t="shared" si="6"/>
        <v>0</v>
      </c>
      <c r="I90">
        <f t="shared" si="6"/>
        <v>0</v>
      </c>
      <c r="J90">
        <f t="shared" si="6"/>
        <v>0</v>
      </c>
      <c r="K90">
        <f t="shared" si="6"/>
        <v>132</v>
      </c>
      <c r="L90">
        <f t="shared" si="6"/>
        <v>0</v>
      </c>
      <c r="M90">
        <f t="shared" si="6"/>
        <v>0</v>
      </c>
      <c r="N90">
        <f t="shared" si="6"/>
        <v>0</v>
      </c>
      <c r="O90">
        <f t="shared" si="6"/>
        <v>0</v>
      </c>
      <c r="P90">
        <f t="shared" si="6"/>
        <v>0</v>
      </c>
      <c r="S90">
        <f t="shared" ref="S90:S98" si="10">S$217+S$222</f>
        <v>26676</v>
      </c>
      <c r="T90">
        <f t="shared" si="7"/>
        <v>8448</v>
      </c>
      <c r="U90">
        <f t="shared" si="7"/>
        <v>2922</v>
      </c>
      <c r="V90">
        <f t="shared" si="7"/>
        <v>2922</v>
      </c>
      <c r="W90">
        <f t="shared" si="7"/>
        <v>132</v>
      </c>
      <c r="X90">
        <f t="shared" si="7"/>
        <v>0</v>
      </c>
      <c r="Y90">
        <f t="shared" si="7"/>
        <v>0</v>
      </c>
      <c r="Z90">
        <f t="shared" si="7"/>
        <v>0</v>
      </c>
      <c r="AA90">
        <f t="shared" si="7"/>
        <v>132</v>
      </c>
      <c r="AB90">
        <f t="shared" si="7"/>
        <v>0</v>
      </c>
      <c r="AC90">
        <f t="shared" si="7"/>
        <v>0</v>
      </c>
      <c r="AD90">
        <f t="shared" si="7"/>
        <v>0</v>
      </c>
      <c r="AE90">
        <f t="shared" si="7"/>
        <v>0</v>
      </c>
      <c r="AF90">
        <f t="shared" si="7"/>
        <v>0</v>
      </c>
      <c r="AI90">
        <f t="shared" ref="AI90:AI98" si="11">AI$217+AI$222</f>
        <v>22464</v>
      </c>
      <c r="AJ90">
        <f t="shared" si="8"/>
        <v>8448</v>
      </c>
      <c r="AK90">
        <f t="shared" si="8"/>
        <v>2610</v>
      </c>
      <c r="AL90">
        <f t="shared" si="8"/>
        <v>2610</v>
      </c>
      <c r="AM90">
        <f t="shared" si="8"/>
        <v>132</v>
      </c>
      <c r="AN90">
        <f t="shared" si="8"/>
        <v>0</v>
      </c>
      <c r="AO90">
        <f t="shared" si="8"/>
        <v>0</v>
      </c>
      <c r="AP90">
        <f t="shared" si="8"/>
        <v>0</v>
      </c>
      <c r="AQ90">
        <f t="shared" si="8"/>
        <v>132</v>
      </c>
      <c r="AR90">
        <f t="shared" si="8"/>
        <v>0</v>
      </c>
      <c r="AS90">
        <f t="shared" si="8"/>
        <v>0</v>
      </c>
      <c r="AT90">
        <f t="shared" si="8"/>
        <v>0</v>
      </c>
      <c r="AU90">
        <f t="shared" si="8"/>
        <v>0</v>
      </c>
      <c r="AV90">
        <f t="shared" si="8"/>
        <v>0</v>
      </c>
    </row>
    <row r="91" spans="2:48" x14ac:dyDescent="0.2">
      <c r="B91">
        <v>87</v>
      </c>
      <c r="C91">
        <f t="shared" si="9"/>
        <v>28080</v>
      </c>
      <c r="D91">
        <f t="shared" si="6"/>
        <v>7680</v>
      </c>
      <c r="E91">
        <f t="shared" si="6"/>
        <v>3480</v>
      </c>
      <c r="F91">
        <f t="shared" si="6"/>
        <v>3480</v>
      </c>
      <c r="G91">
        <f t="shared" si="6"/>
        <v>132</v>
      </c>
      <c r="H91">
        <f t="shared" si="6"/>
        <v>0</v>
      </c>
      <c r="I91">
        <f t="shared" si="6"/>
        <v>0</v>
      </c>
      <c r="J91">
        <f t="shared" si="6"/>
        <v>0</v>
      </c>
      <c r="K91">
        <f t="shared" si="6"/>
        <v>132</v>
      </c>
      <c r="L91">
        <f t="shared" si="6"/>
        <v>0</v>
      </c>
      <c r="M91">
        <f t="shared" si="6"/>
        <v>0</v>
      </c>
      <c r="N91">
        <f t="shared" si="6"/>
        <v>0</v>
      </c>
      <c r="O91">
        <f t="shared" si="6"/>
        <v>0</v>
      </c>
      <c r="P91">
        <f t="shared" si="6"/>
        <v>0</v>
      </c>
      <c r="S91">
        <f t="shared" si="10"/>
        <v>26676</v>
      </c>
      <c r="T91">
        <f t="shared" si="7"/>
        <v>8448</v>
      </c>
      <c r="U91">
        <f t="shared" si="7"/>
        <v>2922</v>
      </c>
      <c r="V91">
        <f t="shared" si="7"/>
        <v>2922</v>
      </c>
      <c r="W91">
        <f t="shared" si="7"/>
        <v>132</v>
      </c>
      <c r="X91">
        <f t="shared" si="7"/>
        <v>0</v>
      </c>
      <c r="Y91">
        <f t="shared" si="7"/>
        <v>0</v>
      </c>
      <c r="Z91">
        <f t="shared" si="7"/>
        <v>0</v>
      </c>
      <c r="AA91">
        <f t="shared" si="7"/>
        <v>132</v>
      </c>
      <c r="AB91">
        <f t="shared" si="7"/>
        <v>0</v>
      </c>
      <c r="AC91">
        <f t="shared" si="7"/>
        <v>0</v>
      </c>
      <c r="AD91">
        <f t="shared" si="7"/>
        <v>0</v>
      </c>
      <c r="AE91">
        <f t="shared" si="7"/>
        <v>0</v>
      </c>
      <c r="AF91">
        <f t="shared" si="7"/>
        <v>0</v>
      </c>
      <c r="AI91">
        <f t="shared" si="11"/>
        <v>22464</v>
      </c>
      <c r="AJ91">
        <f t="shared" si="8"/>
        <v>8448</v>
      </c>
      <c r="AK91">
        <f t="shared" si="8"/>
        <v>2610</v>
      </c>
      <c r="AL91">
        <f t="shared" si="8"/>
        <v>2610</v>
      </c>
      <c r="AM91">
        <f t="shared" si="8"/>
        <v>132</v>
      </c>
      <c r="AN91">
        <f t="shared" si="8"/>
        <v>0</v>
      </c>
      <c r="AO91">
        <f t="shared" si="8"/>
        <v>0</v>
      </c>
      <c r="AP91">
        <f t="shared" si="8"/>
        <v>0</v>
      </c>
      <c r="AQ91">
        <f t="shared" si="8"/>
        <v>132</v>
      </c>
      <c r="AR91">
        <f t="shared" si="8"/>
        <v>0</v>
      </c>
      <c r="AS91">
        <f t="shared" si="8"/>
        <v>0</v>
      </c>
      <c r="AT91">
        <f t="shared" si="8"/>
        <v>0</v>
      </c>
      <c r="AU91">
        <f t="shared" si="8"/>
        <v>0</v>
      </c>
      <c r="AV91">
        <f t="shared" si="8"/>
        <v>0</v>
      </c>
    </row>
    <row r="92" spans="2:48" x14ac:dyDescent="0.2">
      <c r="B92">
        <v>88</v>
      </c>
      <c r="C92">
        <f t="shared" si="9"/>
        <v>28080</v>
      </c>
      <c r="D92">
        <f t="shared" si="6"/>
        <v>7680</v>
      </c>
      <c r="E92">
        <f t="shared" si="6"/>
        <v>3480</v>
      </c>
      <c r="F92">
        <f t="shared" si="6"/>
        <v>3480</v>
      </c>
      <c r="G92">
        <f t="shared" si="6"/>
        <v>132</v>
      </c>
      <c r="H92">
        <f t="shared" si="6"/>
        <v>0</v>
      </c>
      <c r="I92">
        <f t="shared" si="6"/>
        <v>0</v>
      </c>
      <c r="J92">
        <f t="shared" si="6"/>
        <v>0</v>
      </c>
      <c r="K92">
        <f t="shared" si="6"/>
        <v>132</v>
      </c>
      <c r="L92">
        <f t="shared" si="6"/>
        <v>0</v>
      </c>
      <c r="M92">
        <f t="shared" si="6"/>
        <v>0</v>
      </c>
      <c r="N92">
        <f t="shared" si="6"/>
        <v>0</v>
      </c>
      <c r="O92">
        <f t="shared" si="6"/>
        <v>0</v>
      </c>
      <c r="P92">
        <f t="shared" si="6"/>
        <v>0</v>
      </c>
      <c r="S92">
        <f t="shared" si="10"/>
        <v>26676</v>
      </c>
      <c r="T92">
        <f t="shared" si="7"/>
        <v>8448</v>
      </c>
      <c r="U92">
        <f t="shared" si="7"/>
        <v>2922</v>
      </c>
      <c r="V92">
        <f t="shared" si="7"/>
        <v>2922</v>
      </c>
      <c r="W92">
        <f t="shared" si="7"/>
        <v>132</v>
      </c>
      <c r="X92">
        <f t="shared" si="7"/>
        <v>0</v>
      </c>
      <c r="Y92">
        <f t="shared" si="7"/>
        <v>0</v>
      </c>
      <c r="Z92">
        <f t="shared" si="7"/>
        <v>0</v>
      </c>
      <c r="AA92">
        <f t="shared" si="7"/>
        <v>132</v>
      </c>
      <c r="AB92">
        <f t="shared" si="7"/>
        <v>0</v>
      </c>
      <c r="AC92">
        <f t="shared" si="7"/>
        <v>0</v>
      </c>
      <c r="AD92">
        <f t="shared" si="7"/>
        <v>0</v>
      </c>
      <c r="AE92">
        <f t="shared" si="7"/>
        <v>0</v>
      </c>
      <c r="AF92">
        <f t="shared" si="7"/>
        <v>0</v>
      </c>
      <c r="AI92">
        <f t="shared" si="11"/>
        <v>22464</v>
      </c>
      <c r="AJ92">
        <f t="shared" si="8"/>
        <v>8448</v>
      </c>
      <c r="AK92">
        <f t="shared" si="8"/>
        <v>2610</v>
      </c>
      <c r="AL92">
        <f t="shared" si="8"/>
        <v>2610</v>
      </c>
      <c r="AM92">
        <f t="shared" si="8"/>
        <v>132</v>
      </c>
      <c r="AN92">
        <f t="shared" si="8"/>
        <v>0</v>
      </c>
      <c r="AO92">
        <f t="shared" si="8"/>
        <v>0</v>
      </c>
      <c r="AP92">
        <f t="shared" si="8"/>
        <v>0</v>
      </c>
      <c r="AQ92">
        <f t="shared" si="8"/>
        <v>132</v>
      </c>
      <c r="AR92">
        <f t="shared" si="8"/>
        <v>0</v>
      </c>
      <c r="AS92">
        <f t="shared" si="8"/>
        <v>0</v>
      </c>
      <c r="AT92">
        <f t="shared" si="8"/>
        <v>0</v>
      </c>
      <c r="AU92">
        <f t="shared" si="8"/>
        <v>0</v>
      </c>
      <c r="AV92">
        <f t="shared" si="8"/>
        <v>0</v>
      </c>
    </row>
    <row r="93" spans="2:48" x14ac:dyDescent="0.2">
      <c r="B93">
        <v>89</v>
      </c>
      <c r="C93">
        <f t="shared" si="9"/>
        <v>28080</v>
      </c>
      <c r="D93">
        <f t="shared" si="6"/>
        <v>7680</v>
      </c>
      <c r="E93">
        <f t="shared" si="6"/>
        <v>3480</v>
      </c>
      <c r="F93">
        <f t="shared" si="6"/>
        <v>3480</v>
      </c>
      <c r="G93">
        <f t="shared" si="6"/>
        <v>132</v>
      </c>
      <c r="H93">
        <f t="shared" si="6"/>
        <v>0</v>
      </c>
      <c r="I93">
        <f t="shared" si="6"/>
        <v>0</v>
      </c>
      <c r="J93">
        <f t="shared" si="6"/>
        <v>0</v>
      </c>
      <c r="K93">
        <f t="shared" si="6"/>
        <v>132</v>
      </c>
      <c r="L93">
        <f t="shared" si="6"/>
        <v>0</v>
      </c>
      <c r="M93">
        <f t="shared" si="6"/>
        <v>0</v>
      </c>
      <c r="N93">
        <f t="shared" si="6"/>
        <v>0</v>
      </c>
      <c r="O93">
        <f t="shared" si="6"/>
        <v>0</v>
      </c>
      <c r="P93">
        <f t="shared" si="6"/>
        <v>0</v>
      </c>
      <c r="S93">
        <f t="shared" si="10"/>
        <v>26676</v>
      </c>
      <c r="T93">
        <f t="shared" si="7"/>
        <v>8448</v>
      </c>
      <c r="U93">
        <f t="shared" si="7"/>
        <v>2922</v>
      </c>
      <c r="V93">
        <f t="shared" si="7"/>
        <v>2922</v>
      </c>
      <c r="W93">
        <f t="shared" si="7"/>
        <v>132</v>
      </c>
      <c r="X93">
        <f t="shared" si="7"/>
        <v>0</v>
      </c>
      <c r="Y93">
        <f t="shared" si="7"/>
        <v>0</v>
      </c>
      <c r="Z93">
        <f t="shared" si="7"/>
        <v>0</v>
      </c>
      <c r="AA93">
        <f t="shared" si="7"/>
        <v>132</v>
      </c>
      <c r="AB93">
        <f t="shared" si="7"/>
        <v>0</v>
      </c>
      <c r="AC93">
        <f t="shared" si="7"/>
        <v>0</v>
      </c>
      <c r="AD93">
        <f t="shared" si="7"/>
        <v>0</v>
      </c>
      <c r="AE93">
        <f t="shared" si="7"/>
        <v>0</v>
      </c>
      <c r="AF93">
        <f t="shared" si="7"/>
        <v>0</v>
      </c>
      <c r="AI93">
        <f t="shared" si="11"/>
        <v>22464</v>
      </c>
      <c r="AJ93">
        <f t="shared" si="8"/>
        <v>8448</v>
      </c>
      <c r="AK93">
        <f t="shared" si="8"/>
        <v>2610</v>
      </c>
      <c r="AL93">
        <f t="shared" si="8"/>
        <v>2610</v>
      </c>
      <c r="AM93">
        <f t="shared" si="8"/>
        <v>132</v>
      </c>
      <c r="AN93">
        <f t="shared" si="8"/>
        <v>0</v>
      </c>
      <c r="AO93">
        <f t="shared" si="8"/>
        <v>0</v>
      </c>
      <c r="AP93">
        <f t="shared" si="8"/>
        <v>0</v>
      </c>
      <c r="AQ93">
        <f t="shared" si="8"/>
        <v>132</v>
      </c>
      <c r="AR93">
        <f t="shared" si="8"/>
        <v>0</v>
      </c>
      <c r="AS93">
        <f t="shared" si="8"/>
        <v>0</v>
      </c>
      <c r="AT93">
        <f t="shared" si="8"/>
        <v>0</v>
      </c>
      <c r="AU93">
        <f t="shared" si="8"/>
        <v>0</v>
      </c>
      <c r="AV93">
        <f t="shared" si="8"/>
        <v>0</v>
      </c>
    </row>
    <row r="94" spans="2:48" x14ac:dyDescent="0.2">
      <c r="B94">
        <v>90</v>
      </c>
      <c r="C94">
        <f t="shared" si="9"/>
        <v>28080</v>
      </c>
      <c r="D94">
        <f t="shared" si="6"/>
        <v>7680</v>
      </c>
      <c r="E94">
        <f t="shared" si="6"/>
        <v>3480</v>
      </c>
      <c r="F94">
        <f t="shared" si="6"/>
        <v>3480</v>
      </c>
      <c r="G94">
        <f t="shared" si="6"/>
        <v>132</v>
      </c>
      <c r="H94">
        <f t="shared" si="6"/>
        <v>0</v>
      </c>
      <c r="I94">
        <f t="shared" si="6"/>
        <v>0</v>
      </c>
      <c r="J94">
        <f t="shared" si="6"/>
        <v>0</v>
      </c>
      <c r="K94">
        <f t="shared" si="6"/>
        <v>132</v>
      </c>
      <c r="L94">
        <f t="shared" si="6"/>
        <v>0</v>
      </c>
      <c r="M94">
        <f t="shared" si="6"/>
        <v>0</v>
      </c>
      <c r="N94">
        <f t="shared" si="6"/>
        <v>0</v>
      </c>
      <c r="O94">
        <f t="shared" si="6"/>
        <v>0</v>
      </c>
      <c r="P94">
        <f t="shared" si="6"/>
        <v>0</v>
      </c>
      <c r="S94">
        <f t="shared" si="10"/>
        <v>26676</v>
      </c>
      <c r="T94">
        <f t="shared" si="7"/>
        <v>8448</v>
      </c>
      <c r="U94">
        <f t="shared" si="7"/>
        <v>2922</v>
      </c>
      <c r="V94">
        <f t="shared" si="7"/>
        <v>2922</v>
      </c>
      <c r="W94">
        <f t="shared" si="7"/>
        <v>132</v>
      </c>
      <c r="X94">
        <f t="shared" si="7"/>
        <v>0</v>
      </c>
      <c r="Y94">
        <f t="shared" si="7"/>
        <v>0</v>
      </c>
      <c r="Z94">
        <f t="shared" si="7"/>
        <v>0</v>
      </c>
      <c r="AA94">
        <f t="shared" si="7"/>
        <v>132</v>
      </c>
      <c r="AB94">
        <f t="shared" si="7"/>
        <v>0</v>
      </c>
      <c r="AC94">
        <f t="shared" si="7"/>
        <v>0</v>
      </c>
      <c r="AD94">
        <f t="shared" si="7"/>
        <v>0</v>
      </c>
      <c r="AE94">
        <f t="shared" si="7"/>
        <v>0</v>
      </c>
      <c r="AF94">
        <f t="shared" si="7"/>
        <v>0</v>
      </c>
      <c r="AI94">
        <f t="shared" si="11"/>
        <v>22464</v>
      </c>
      <c r="AJ94">
        <f t="shared" si="8"/>
        <v>8448</v>
      </c>
      <c r="AK94">
        <f t="shared" si="8"/>
        <v>2610</v>
      </c>
      <c r="AL94">
        <f t="shared" si="8"/>
        <v>2610</v>
      </c>
      <c r="AM94">
        <f t="shared" si="8"/>
        <v>132</v>
      </c>
      <c r="AN94">
        <f t="shared" si="8"/>
        <v>0</v>
      </c>
      <c r="AO94">
        <f t="shared" si="8"/>
        <v>0</v>
      </c>
      <c r="AP94">
        <f t="shared" si="8"/>
        <v>0</v>
      </c>
      <c r="AQ94">
        <f t="shared" si="8"/>
        <v>132</v>
      </c>
      <c r="AR94">
        <f t="shared" si="8"/>
        <v>0</v>
      </c>
      <c r="AS94">
        <f t="shared" si="8"/>
        <v>0</v>
      </c>
      <c r="AT94">
        <f t="shared" si="8"/>
        <v>0</v>
      </c>
      <c r="AU94">
        <f t="shared" si="8"/>
        <v>0</v>
      </c>
      <c r="AV94">
        <f t="shared" si="8"/>
        <v>0</v>
      </c>
    </row>
    <row r="95" spans="2:48" x14ac:dyDescent="0.2">
      <c r="B95">
        <v>91</v>
      </c>
      <c r="C95">
        <f t="shared" si="9"/>
        <v>28080</v>
      </c>
      <c r="D95">
        <f t="shared" si="6"/>
        <v>7680</v>
      </c>
      <c r="E95">
        <f t="shared" si="6"/>
        <v>3480</v>
      </c>
      <c r="F95">
        <f t="shared" si="6"/>
        <v>3480</v>
      </c>
      <c r="G95">
        <f t="shared" si="6"/>
        <v>132</v>
      </c>
      <c r="H95">
        <f t="shared" si="6"/>
        <v>0</v>
      </c>
      <c r="I95">
        <f t="shared" si="6"/>
        <v>0</v>
      </c>
      <c r="J95">
        <f t="shared" si="6"/>
        <v>0</v>
      </c>
      <c r="K95">
        <f t="shared" si="6"/>
        <v>132</v>
      </c>
      <c r="L95">
        <f t="shared" si="6"/>
        <v>0</v>
      </c>
      <c r="M95">
        <f t="shared" si="6"/>
        <v>0</v>
      </c>
      <c r="N95">
        <f t="shared" si="6"/>
        <v>0</v>
      </c>
      <c r="O95">
        <f t="shared" si="6"/>
        <v>0</v>
      </c>
      <c r="P95">
        <f t="shared" si="6"/>
        <v>0</v>
      </c>
      <c r="S95">
        <f t="shared" si="10"/>
        <v>26676</v>
      </c>
      <c r="T95">
        <f t="shared" si="7"/>
        <v>8448</v>
      </c>
      <c r="U95">
        <f t="shared" si="7"/>
        <v>2922</v>
      </c>
      <c r="V95">
        <f t="shared" si="7"/>
        <v>2922</v>
      </c>
      <c r="W95">
        <f t="shared" si="7"/>
        <v>132</v>
      </c>
      <c r="X95">
        <f t="shared" si="7"/>
        <v>0</v>
      </c>
      <c r="Y95">
        <f t="shared" si="7"/>
        <v>0</v>
      </c>
      <c r="Z95">
        <f t="shared" si="7"/>
        <v>0</v>
      </c>
      <c r="AA95">
        <f t="shared" si="7"/>
        <v>132</v>
      </c>
      <c r="AB95">
        <f t="shared" si="7"/>
        <v>0</v>
      </c>
      <c r="AC95">
        <f t="shared" si="7"/>
        <v>0</v>
      </c>
      <c r="AD95">
        <f t="shared" si="7"/>
        <v>0</v>
      </c>
      <c r="AE95">
        <f t="shared" si="7"/>
        <v>0</v>
      </c>
      <c r="AF95">
        <f t="shared" si="7"/>
        <v>0</v>
      </c>
      <c r="AI95">
        <f t="shared" si="11"/>
        <v>22464</v>
      </c>
      <c r="AJ95">
        <f t="shared" si="8"/>
        <v>8448</v>
      </c>
      <c r="AK95">
        <f t="shared" si="8"/>
        <v>2610</v>
      </c>
      <c r="AL95">
        <f t="shared" si="8"/>
        <v>2610</v>
      </c>
      <c r="AM95">
        <f t="shared" si="8"/>
        <v>132</v>
      </c>
      <c r="AN95">
        <f t="shared" si="8"/>
        <v>0</v>
      </c>
      <c r="AO95">
        <f t="shared" si="8"/>
        <v>0</v>
      </c>
      <c r="AP95">
        <f t="shared" si="8"/>
        <v>0</v>
      </c>
      <c r="AQ95">
        <f t="shared" si="8"/>
        <v>132</v>
      </c>
      <c r="AR95">
        <f t="shared" si="8"/>
        <v>0</v>
      </c>
      <c r="AS95">
        <f t="shared" si="8"/>
        <v>0</v>
      </c>
      <c r="AT95">
        <f t="shared" si="8"/>
        <v>0</v>
      </c>
      <c r="AU95">
        <f t="shared" si="8"/>
        <v>0</v>
      </c>
      <c r="AV95">
        <f t="shared" si="8"/>
        <v>0</v>
      </c>
    </row>
    <row r="96" spans="2:48" x14ac:dyDescent="0.2">
      <c r="B96">
        <v>92</v>
      </c>
      <c r="C96">
        <f t="shared" si="9"/>
        <v>28080</v>
      </c>
      <c r="D96">
        <f t="shared" si="6"/>
        <v>7680</v>
      </c>
      <c r="E96">
        <f t="shared" si="6"/>
        <v>3480</v>
      </c>
      <c r="F96">
        <f t="shared" si="6"/>
        <v>3480</v>
      </c>
      <c r="G96">
        <f t="shared" si="6"/>
        <v>132</v>
      </c>
      <c r="H96">
        <f t="shared" si="6"/>
        <v>0</v>
      </c>
      <c r="I96">
        <f t="shared" si="6"/>
        <v>0</v>
      </c>
      <c r="J96">
        <f t="shared" si="6"/>
        <v>0</v>
      </c>
      <c r="K96">
        <f t="shared" si="6"/>
        <v>132</v>
      </c>
      <c r="L96">
        <f t="shared" si="6"/>
        <v>0</v>
      </c>
      <c r="M96">
        <f t="shared" si="6"/>
        <v>0</v>
      </c>
      <c r="N96">
        <f t="shared" si="6"/>
        <v>0</v>
      </c>
      <c r="O96">
        <f t="shared" si="6"/>
        <v>0</v>
      </c>
      <c r="P96">
        <f t="shared" si="6"/>
        <v>0</v>
      </c>
      <c r="S96">
        <f t="shared" si="10"/>
        <v>26676</v>
      </c>
      <c r="T96">
        <f t="shared" si="7"/>
        <v>8448</v>
      </c>
      <c r="U96">
        <f t="shared" si="7"/>
        <v>2922</v>
      </c>
      <c r="V96">
        <f t="shared" si="7"/>
        <v>2922</v>
      </c>
      <c r="W96">
        <f t="shared" si="7"/>
        <v>132</v>
      </c>
      <c r="X96">
        <f t="shared" si="7"/>
        <v>0</v>
      </c>
      <c r="Y96">
        <f t="shared" si="7"/>
        <v>0</v>
      </c>
      <c r="Z96">
        <f t="shared" si="7"/>
        <v>0</v>
      </c>
      <c r="AA96">
        <f t="shared" si="7"/>
        <v>132</v>
      </c>
      <c r="AB96">
        <f t="shared" si="7"/>
        <v>0</v>
      </c>
      <c r="AC96">
        <f t="shared" si="7"/>
        <v>0</v>
      </c>
      <c r="AD96">
        <f t="shared" si="7"/>
        <v>0</v>
      </c>
      <c r="AE96">
        <f t="shared" si="7"/>
        <v>0</v>
      </c>
      <c r="AF96">
        <f t="shared" si="7"/>
        <v>0</v>
      </c>
      <c r="AI96">
        <f t="shared" si="11"/>
        <v>22464</v>
      </c>
      <c r="AJ96">
        <f t="shared" si="8"/>
        <v>8448</v>
      </c>
      <c r="AK96">
        <f t="shared" si="8"/>
        <v>2610</v>
      </c>
      <c r="AL96">
        <f t="shared" si="8"/>
        <v>2610</v>
      </c>
      <c r="AM96">
        <f t="shared" si="8"/>
        <v>132</v>
      </c>
      <c r="AN96">
        <f t="shared" si="8"/>
        <v>0</v>
      </c>
      <c r="AO96">
        <f t="shared" si="8"/>
        <v>0</v>
      </c>
      <c r="AP96">
        <f t="shared" si="8"/>
        <v>0</v>
      </c>
      <c r="AQ96">
        <f t="shared" si="8"/>
        <v>132</v>
      </c>
      <c r="AR96">
        <f t="shared" si="8"/>
        <v>0</v>
      </c>
      <c r="AS96">
        <f t="shared" si="8"/>
        <v>0</v>
      </c>
      <c r="AT96">
        <f t="shared" si="8"/>
        <v>0</v>
      </c>
      <c r="AU96">
        <f t="shared" si="8"/>
        <v>0</v>
      </c>
      <c r="AV96">
        <f t="shared" si="8"/>
        <v>0</v>
      </c>
    </row>
    <row r="97" spans="2:48" x14ac:dyDescent="0.2">
      <c r="B97">
        <v>93</v>
      </c>
      <c r="C97">
        <f t="shared" si="9"/>
        <v>28080</v>
      </c>
      <c r="D97">
        <f t="shared" si="6"/>
        <v>7680</v>
      </c>
      <c r="E97">
        <f t="shared" si="6"/>
        <v>3480</v>
      </c>
      <c r="F97">
        <f t="shared" si="6"/>
        <v>3480</v>
      </c>
      <c r="G97">
        <f t="shared" si="6"/>
        <v>132</v>
      </c>
      <c r="H97">
        <f t="shared" si="6"/>
        <v>0</v>
      </c>
      <c r="I97">
        <f t="shared" si="6"/>
        <v>0</v>
      </c>
      <c r="J97">
        <f t="shared" si="6"/>
        <v>0</v>
      </c>
      <c r="K97">
        <f t="shared" si="6"/>
        <v>132</v>
      </c>
      <c r="L97">
        <f t="shared" si="6"/>
        <v>0</v>
      </c>
      <c r="M97">
        <f t="shared" si="6"/>
        <v>0</v>
      </c>
      <c r="N97">
        <f t="shared" si="6"/>
        <v>0</v>
      </c>
      <c r="O97">
        <f t="shared" si="6"/>
        <v>0</v>
      </c>
      <c r="P97">
        <f t="shared" si="6"/>
        <v>0</v>
      </c>
      <c r="S97">
        <f t="shared" si="10"/>
        <v>26676</v>
      </c>
      <c r="T97">
        <f t="shared" si="7"/>
        <v>8448</v>
      </c>
      <c r="U97">
        <f t="shared" si="7"/>
        <v>2922</v>
      </c>
      <c r="V97">
        <f t="shared" si="7"/>
        <v>2922</v>
      </c>
      <c r="W97">
        <f t="shared" si="7"/>
        <v>132</v>
      </c>
      <c r="X97">
        <f t="shared" si="7"/>
        <v>0</v>
      </c>
      <c r="Y97">
        <f t="shared" si="7"/>
        <v>0</v>
      </c>
      <c r="Z97">
        <f t="shared" si="7"/>
        <v>0</v>
      </c>
      <c r="AA97">
        <f t="shared" si="7"/>
        <v>132</v>
      </c>
      <c r="AB97">
        <f t="shared" si="7"/>
        <v>0</v>
      </c>
      <c r="AC97">
        <f t="shared" si="7"/>
        <v>0</v>
      </c>
      <c r="AD97">
        <f t="shared" si="7"/>
        <v>0</v>
      </c>
      <c r="AE97">
        <f t="shared" si="7"/>
        <v>0</v>
      </c>
      <c r="AF97">
        <f t="shared" si="7"/>
        <v>0</v>
      </c>
      <c r="AI97">
        <f t="shared" si="11"/>
        <v>22464</v>
      </c>
      <c r="AJ97">
        <f t="shared" si="8"/>
        <v>8448</v>
      </c>
      <c r="AK97">
        <f t="shared" si="8"/>
        <v>2610</v>
      </c>
      <c r="AL97">
        <f t="shared" si="8"/>
        <v>2610</v>
      </c>
      <c r="AM97">
        <f t="shared" si="8"/>
        <v>132</v>
      </c>
      <c r="AN97">
        <f t="shared" si="8"/>
        <v>0</v>
      </c>
      <c r="AO97">
        <f t="shared" si="8"/>
        <v>0</v>
      </c>
      <c r="AP97">
        <f t="shared" si="8"/>
        <v>0</v>
      </c>
      <c r="AQ97">
        <f t="shared" si="8"/>
        <v>132</v>
      </c>
      <c r="AR97">
        <f t="shared" si="8"/>
        <v>0</v>
      </c>
      <c r="AS97">
        <f t="shared" si="8"/>
        <v>0</v>
      </c>
      <c r="AT97">
        <f t="shared" si="8"/>
        <v>0</v>
      </c>
      <c r="AU97">
        <f t="shared" si="8"/>
        <v>0</v>
      </c>
      <c r="AV97">
        <f t="shared" si="8"/>
        <v>0</v>
      </c>
    </row>
    <row r="98" spans="2:48" x14ac:dyDescent="0.2">
      <c r="B98">
        <v>94</v>
      </c>
      <c r="C98">
        <f t="shared" si="9"/>
        <v>28080</v>
      </c>
      <c r="D98">
        <f t="shared" si="6"/>
        <v>7680</v>
      </c>
      <c r="E98">
        <f t="shared" si="6"/>
        <v>3480</v>
      </c>
      <c r="F98">
        <f t="shared" si="6"/>
        <v>3480</v>
      </c>
      <c r="G98">
        <f t="shared" si="6"/>
        <v>132</v>
      </c>
      <c r="H98">
        <f t="shared" si="6"/>
        <v>0</v>
      </c>
      <c r="I98">
        <f t="shared" si="6"/>
        <v>0</v>
      </c>
      <c r="J98">
        <f t="shared" si="6"/>
        <v>0</v>
      </c>
      <c r="K98">
        <f t="shared" si="6"/>
        <v>132</v>
      </c>
      <c r="L98">
        <f t="shared" si="6"/>
        <v>0</v>
      </c>
      <c r="M98">
        <f t="shared" si="6"/>
        <v>0</v>
      </c>
      <c r="N98">
        <f t="shared" si="6"/>
        <v>0</v>
      </c>
      <c r="O98">
        <f t="shared" si="6"/>
        <v>0</v>
      </c>
      <c r="P98">
        <f t="shared" si="6"/>
        <v>0</v>
      </c>
      <c r="S98">
        <f t="shared" si="10"/>
        <v>26676</v>
      </c>
      <c r="T98">
        <f t="shared" si="7"/>
        <v>8448</v>
      </c>
      <c r="U98">
        <f t="shared" si="7"/>
        <v>2922</v>
      </c>
      <c r="V98">
        <f t="shared" si="7"/>
        <v>2922</v>
      </c>
      <c r="W98">
        <f t="shared" si="7"/>
        <v>132</v>
      </c>
      <c r="X98">
        <f t="shared" si="7"/>
        <v>0</v>
      </c>
      <c r="Y98">
        <f t="shared" si="7"/>
        <v>0</v>
      </c>
      <c r="Z98">
        <f t="shared" si="7"/>
        <v>0</v>
      </c>
      <c r="AA98">
        <f t="shared" si="7"/>
        <v>132</v>
      </c>
      <c r="AB98">
        <f t="shared" si="7"/>
        <v>0</v>
      </c>
      <c r="AC98">
        <f t="shared" si="7"/>
        <v>0</v>
      </c>
      <c r="AD98">
        <f t="shared" si="7"/>
        <v>0</v>
      </c>
      <c r="AE98">
        <f t="shared" si="7"/>
        <v>0</v>
      </c>
      <c r="AF98">
        <f t="shared" si="7"/>
        <v>0</v>
      </c>
      <c r="AI98">
        <f t="shared" si="11"/>
        <v>22464</v>
      </c>
      <c r="AJ98">
        <f t="shared" si="8"/>
        <v>8448</v>
      </c>
      <c r="AK98">
        <f t="shared" si="8"/>
        <v>2610</v>
      </c>
      <c r="AL98">
        <f t="shared" si="8"/>
        <v>2610</v>
      </c>
      <c r="AM98">
        <f t="shared" si="8"/>
        <v>132</v>
      </c>
      <c r="AN98">
        <f t="shared" si="8"/>
        <v>0</v>
      </c>
      <c r="AO98">
        <f t="shared" si="8"/>
        <v>0</v>
      </c>
      <c r="AP98">
        <f t="shared" si="8"/>
        <v>0</v>
      </c>
      <c r="AQ98">
        <f t="shared" si="8"/>
        <v>132</v>
      </c>
      <c r="AR98">
        <f t="shared" si="8"/>
        <v>0</v>
      </c>
      <c r="AS98">
        <f t="shared" si="8"/>
        <v>0</v>
      </c>
      <c r="AT98">
        <f t="shared" si="8"/>
        <v>0</v>
      </c>
      <c r="AU98">
        <f t="shared" si="8"/>
        <v>0</v>
      </c>
      <c r="AV98">
        <f t="shared" si="8"/>
        <v>0</v>
      </c>
    </row>
    <row r="99" spans="2:48" x14ac:dyDescent="0.2">
      <c r="B99">
        <v>95</v>
      </c>
      <c r="C99">
        <f>C$217+C$222+C$227</f>
        <v>46800</v>
      </c>
      <c r="D99">
        <f t="shared" ref="D99:P114" si="12">D$217+D$222+D$227</f>
        <v>12960</v>
      </c>
      <c r="E99">
        <f t="shared" si="12"/>
        <v>5880</v>
      </c>
      <c r="F99">
        <f t="shared" si="12"/>
        <v>5880</v>
      </c>
      <c r="G99">
        <f t="shared" si="12"/>
        <v>204</v>
      </c>
      <c r="H99">
        <f t="shared" si="12"/>
        <v>0</v>
      </c>
      <c r="I99">
        <f t="shared" si="12"/>
        <v>0</v>
      </c>
      <c r="J99">
        <f t="shared" si="12"/>
        <v>0</v>
      </c>
      <c r="K99">
        <f t="shared" si="12"/>
        <v>204</v>
      </c>
      <c r="L99">
        <f t="shared" si="12"/>
        <v>0</v>
      </c>
      <c r="M99">
        <f t="shared" si="12"/>
        <v>0</v>
      </c>
      <c r="N99">
        <f t="shared" si="12"/>
        <v>0</v>
      </c>
      <c r="O99">
        <f t="shared" si="12"/>
        <v>0</v>
      </c>
      <c r="P99">
        <f t="shared" si="12"/>
        <v>0</v>
      </c>
      <c r="S99">
        <f>S$217+S$222+S$227</f>
        <v>44460</v>
      </c>
      <c r="T99">
        <f t="shared" ref="T99:AF114" si="13">T$217+T$222+T$227</f>
        <v>14256</v>
      </c>
      <c r="U99">
        <f t="shared" si="13"/>
        <v>4938</v>
      </c>
      <c r="V99">
        <f t="shared" si="13"/>
        <v>4938</v>
      </c>
      <c r="W99">
        <f t="shared" si="13"/>
        <v>204</v>
      </c>
      <c r="X99">
        <f t="shared" si="13"/>
        <v>0</v>
      </c>
      <c r="Y99">
        <f t="shared" si="13"/>
        <v>0</v>
      </c>
      <c r="Z99">
        <f t="shared" si="13"/>
        <v>0</v>
      </c>
      <c r="AA99">
        <f t="shared" si="13"/>
        <v>204</v>
      </c>
      <c r="AB99">
        <f t="shared" si="13"/>
        <v>0</v>
      </c>
      <c r="AC99">
        <f t="shared" si="13"/>
        <v>0</v>
      </c>
      <c r="AD99">
        <f t="shared" si="13"/>
        <v>0</v>
      </c>
      <c r="AE99">
        <f t="shared" si="13"/>
        <v>0</v>
      </c>
      <c r="AF99">
        <f t="shared" si="13"/>
        <v>0</v>
      </c>
      <c r="AI99">
        <f>AI$217+AI$222+AI$227</f>
        <v>37440</v>
      </c>
      <c r="AJ99">
        <f t="shared" ref="AJ99:AV114" si="14">AJ$217+AJ$222+AJ$227</f>
        <v>14256</v>
      </c>
      <c r="AK99">
        <f t="shared" si="14"/>
        <v>4410</v>
      </c>
      <c r="AL99">
        <f t="shared" si="14"/>
        <v>4410</v>
      </c>
      <c r="AM99">
        <f t="shared" si="14"/>
        <v>204</v>
      </c>
      <c r="AN99">
        <f t="shared" si="14"/>
        <v>0</v>
      </c>
      <c r="AO99">
        <f t="shared" si="14"/>
        <v>0</v>
      </c>
      <c r="AP99">
        <f t="shared" si="14"/>
        <v>0</v>
      </c>
      <c r="AQ99">
        <f t="shared" si="14"/>
        <v>204</v>
      </c>
      <c r="AR99">
        <f t="shared" si="14"/>
        <v>0</v>
      </c>
      <c r="AS99">
        <f t="shared" si="14"/>
        <v>0</v>
      </c>
      <c r="AT99">
        <f t="shared" si="14"/>
        <v>0</v>
      </c>
      <c r="AU99">
        <f t="shared" si="14"/>
        <v>0</v>
      </c>
      <c r="AV99">
        <f t="shared" si="14"/>
        <v>0</v>
      </c>
    </row>
    <row r="100" spans="2:48" x14ac:dyDescent="0.2">
      <c r="B100">
        <v>96</v>
      </c>
      <c r="C100">
        <f t="shared" ref="C100:P131" si="15">C$217+C$222+C$227</f>
        <v>46800</v>
      </c>
      <c r="D100">
        <f t="shared" si="12"/>
        <v>12960</v>
      </c>
      <c r="E100">
        <f t="shared" si="12"/>
        <v>5880</v>
      </c>
      <c r="F100">
        <f t="shared" si="12"/>
        <v>5880</v>
      </c>
      <c r="G100">
        <f t="shared" si="12"/>
        <v>204</v>
      </c>
      <c r="H100">
        <f t="shared" si="12"/>
        <v>0</v>
      </c>
      <c r="I100">
        <f t="shared" si="12"/>
        <v>0</v>
      </c>
      <c r="J100">
        <f t="shared" si="12"/>
        <v>0</v>
      </c>
      <c r="K100">
        <f t="shared" si="12"/>
        <v>204</v>
      </c>
      <c r="L100">
        <f t="shared" si="12"/>
        <v>0</v>
      </c>
      <c r="M100">
        <f t="shared" si="12"/>
        <v>0</v>
      </c>
      <c r="N100">
        <f t="shared" si="12"/>
        <v>0</v>
      </c>
      <c r="O100">
        <f t="shared" si="12"/>
        <v>0</v>
      </c>
      <c r="P100">
        <f t="shared" si="12"/>
        <v>0</v>
      </c>
      <c r="S100">
        <f t="shared" ref="S100:AF131" si="16">S$217+S$222+S$227</f>
        <v>44460</v>
      </c>
      <c r="T100">
        <f t="shared" si="13"/>
        <v>14256</v>
      </c>
      <c r="U100">
        <f t="shared" si="13"/>
        <v>4938</v>
      </c>
      <c r="V100">
        <f t="shared" si="13"/>
        <v>4938</v>
      </c>
      <c r="W100">
        <f t="shared" si="13"/>
        <v>204</v>
      </c>
      <c r="X100">
        <f t="shared" si="13"/>
        <v>0</v>
      </c>
      <c r="Y100">
        <f t="shared" si="13"/>
        <v>0</v>
      </c>
      <c r="Z100">
        <f t="shared" si="13"/>
        <v>0</v>
      </c>
      <c r="AA100">
        <f t="shared" si="13"/>
        <v>204</v>
      </c>
      <c r="AB100">
        <f t="shared" si="13"/>
        <v>0</v>
      </c>
      <c r="AC100">
        <f t="shared" si="13"/>
        <v>0</v>
      </c>
      <c r="AD100">
        <f t="shared" si="13"/>
        <v>0</v>
      </c>
      <c r="AE100">
        <f t="shared" si="13"/>
        <v>0</v>
      </c>
      <c r="AF100">
        <f t="shared" si="13"/>
        <v>0</v>
      </c>
      <c r="AI100">
        <f t="shared" ref="AI100:AV131" si="17">AI$217+AI$222+AI$227</f>
        <v>37440</v>
      </c>
      <c r="AJ100">
        <f t="shared" si="14"/>
        <v>14256</v>
      </c>
      <c r="AK100">
        <f t="shared" si="14"/>
        <v>4410</v>
      </c>
      <c r="AL100">
        <f t="shared" si="14"/>
        <v>4410</v>
      </c>
      <c r="AM100">
        <f t="shared" si="14"/>
        <v>204</v>
      </c>
      <c r="AN100">
        <f t="shared" si="14"/>
        <v>0</v>
      </c>
      <c r="AO100">
        <f t="shared" si="14"/>
        <v>0</v>
      </c>
      <c r="AP100">
        <f t="shared" si="14"/>
        <v>0</v>
      </c>
      <c r="AQ100">
        <f t="shared" si="14"/>
        <v>204</v>
      </c>
      <c r="AR100">
        <f t="shared" si="14"/>
        <v>0</v>
      </c>
      <c r="AS100">
        <f t="shared" si="14"/>
        <v>0</v>
      </c>
      <c r="AT100">
        <f t="shared" si="14"/>
        <v>0</v>
      </c>
      <c r="AU100">
        <f t="shared" si="14"/>
        <v>0</v>
      </c>
      <c r="AV100">
        <f t="shared" si="14"/>
        <v>0</v>
      </c>
    </row>
    <row r="101" spans="2:48" x14ac:dyDescent="0.2">
      <c r="B101">
        <v>97</v>
      </c>
      <c r="C101">
        <f t="shared" si="15"/>
        <v>46800</v>
      </c>
      <c r="D101">
        <f t="shared" si="12"/>
        <v>12960</v>
      </c>
      <c r="E101">
        <f t="shared" si="12"/>
        <v>5880</v>
      </c>
      <c r="F101">
        <f t="shared" si="12"/>
        <v>5880</v>
      </c>
      <c r="G101">
        <f t="shared" si="12"/>
        <v>204</v>
      </c>
      <c r="H101">
        <f t="shared" si="12"/>
        <v>0</v>
      </c>
      <c r="I101">
        <f t="shared" si="12"/>
        <v>0</v>
      </c>
      <c r="J101">
        <f t="shared" si="12"/>
        <v>0</v>
      </c>
      <c r="K101">
        <f t="shared" si="12"/>
        <v>204</v>
      </c>
      <c r="L101">
        <f t="shared" si="12"/>
        <v>0</v>
      </c>
      <c r="M101">
        <f t="shared" si="12"/>
        <v>0</v>
      </c>
      <c r="N101">
        <f t="shared" si="12"/>
        <v>0</v>
      </c>
      <c r="O101">
        <f t="shared" si="12"/>
        <v>0</v>
      </c>
      <c r="P101">
        <f t="shared" si="12"/>
        <v>0</v>
      </c>
      <c r="S101">
        <f t="shared" si="16"/>
        <v>44460</v>
      </c>
      <c r="T101">
        <f t="shared" si="13"/>
        <v>14256</v>
      </c>
      <c r="U101">
        <f t="shared" si="13"/>
        <v>4938</v>
      </c>
      <c r="V101">
        <f t="shared" si="13"/>
        <v>4938</v>
      </c>
      <c r="W101">
        <f t="shared" si="13"/>
        <v>204</v>
      </c>
      <c r="X101">
        <f t="shared" si="13"/>
        <v>0</v>
      </c>
      <c r="Y101">
        <f t="shared" si="13"/>
        <v>0</v>
      </c>
      <c r="Z101">
        <f t="shared" si="13"/>
        <v>0</v>
      </c>
      <c r="AA101">
        <f t="shared" si="13"/>
        <v>204</v>
      </c>
      <c r="AB101">
        <f t="shared" si="13"/>
        <v>0</v>
      </c>
      <c r="AC101">
        <f t="shared" si="13"/>
        <v>0</v>
      </c>
      <c r="AD101">
        <f t="shared" si="13"/>
        <v>0</v>
      </c>
      <c r="AE101">
        <f t="shared" si="13"/>
        <v>0</v>
      </c>
      <c r="AF101">
        <f t="shared" si="13"/>
        <v>0</v>
      </c>
      <c r="AI101">
        <f t="shared" si="17"/>
        <v>37440</v>
      </c>
      <c r="AJ101">
        <f t="shared" si="14"/>
        <v>14256</v>
      </c>
      <c r="AK101">
        <f t="shared" si="14"/>
        <v>4410</v>
      </c>
      <c r="AL101">
        <f t="shared" si="14"/>
        <v>4410</v>
      </c>
      <c r="AM101">
        <f t="shared" si="14"/>
        <v>204</v>
      </c>
      <c r="AN101">
        <f t="shared" si="14"/>
        <v>0</v>
      </c>
      <c r="AO101">
        <f t="shared" si="14"/>
        <v>0</v>
      </c>
      <c r="AP101">
        <f t="shared" si="14"/>
        <v>0</v>
      </c>
      <c r="AQ101">
        <f t="shared" si="14"/>
        <v>204</v>
      </c>
      <c r="AR101">
        <f t="shared" si="14"/>
        <v>0</v>
      </c>
      <c r="AS101">
        <f t="shared" si="14"/>
        <v>0</v>
      </c>
      <c r="AT101">
        <f t="shared" si="14"/>
        <v>0</v>
      </c>
      <c r="AU101">
        <f t="shared" si="14"/>
        <v>0</v>
      </c>
      <c r="AV101">
        <f t="shared" si="14"/>
        <v>0</v>
      </c>
    </row>
    <row r="102" spans="2:48" x14ac:dyDescent="0.2">
      <c r="B102">
        <v>98</v>
      </c>
      <c r="C102">
        <f t="shared" si="15"/>
        <v>46800</v>
      </c>
      <c r="D102">
        <f t="shared" si="12"/>
        <v>12960</v>
      </c>
      <c r="E102">
        <f t="shared" si="12"/>
        <v>5880</v>
      </c>
      <c r="F102">
        <f t="shared" si="12"/>
        <v>5880</v>
      </c>
      <c r="G102">
        <f t="shared" si="12"/>
        <v>204</v>
      </c>
      <c r="H102">
        <f t="shared" si="12"/>
        <v>0</v>
      </c>
      <c r="I102">
        <f t="shared" si="12"/>
        <v>0</v>
      </c>
      <c r="J102">
        <f t="shared" si="12"/>
        <v>0</v>
      </c>
      <c r="K102">
        <f t="shared" si="12"/>
        <v>204</v>
      </c>
      <c r="L102">
        <f t="shared" si="12"/>
        <v>0</v>
      </c>
      <c r="M102">
        <f t="shared" si="12"/>
        <v>0</v>
      </c>
      <c r="N102">
        <f t="shared" si="12"/>
        <v>0</v>
      </c>
      <c r="O102">
        <f t="shared" si="12"/>
        <v>0</v>
      </c>
      <c r="P102">
        <f t="shared" si="12"/>
        <v>0</v>
      </c>
      <c r="S102">
        <f t="shared" si="16"/>
        <v>44460</v>
      </c>
      <c r="T102">
        <f t="shared" si="13"/>
        <v>14256</v>
      </c>
      <c r="U102">
        <f t="shared" si="13"/>
        <v>4938</v>
      </c>
      <c r="V102">
        <f t="shared" si="13"/>
        <v>4938</v>
      </c>
      <c r="W102">
        <f t="shared" si="13"/>
        <v>204</v>
      </c>
      <c r="X102">
        <f t="shared" si="13"/>
        <v>0</v>
      </c>
      <c r="Y102">
        <f t="shared" si="13"/>
        <v>0</v>
      </c>
      <c r="Z102">
        <f t="shared" si="13"/>
        <v>0</v>
      </c>
      <c r="AA102">
        <f t="shared" si="13"/>
        <v>204</v>
      </c>
      <c r="AB102">
        <f t="shared" si="13"/>
        <v>0</v>
      </c>
      <c r="AC102">
        <f t="shared" si="13"/>
        <v>0</v>
      </c>
      <c r="AD102">
        <f t="shared" si="13"/>
        <v>0</v>
      </c>
      <c r="AE102">
        <f t="shared" si="13"/>
        <v>0</v>
      </c>
      <c r="AF102">
        <f t="shared" si="13"/>
        <v>0</v>
      </c>
      <c r="AI102">
        <f t="shared" si="17"/>
        <v>37440</v>
      </c>
      <c r="AJ102">
        <f t="shared" si="14"/>
        <v>14256</v>
      </c>
      <c r="AK102">
        <f t="shared" si="14"/>
        <v>4410</v>
      </c>
      <c r="AL102">
        <f t="shared" si="14"/>
        <v>4410</v>
      </c>
      <c r="AM102">
        <f t="shared" si="14"/>
        <v>204</v>
      </c>
      <c r="AN102">
        <f t="shared" si="14"/>
        <v>0</v>
      </c>
      <c r="AO102">
        <f t="shared" si="14"/>
        <v>0</v>
      </c>
      <c r="AP102">
        <f t="shared" si="14"/>
        <v>0</v>
      </c>
      <c r="AQ102">
        <f t="shared" si="14"/>
        <v>204</v>
      </c>
      <c r="AR102">
        <f t="shared" si="14"/>
        <v>0</v>
      </c>
      <c r="AS102">
        <f t="shared" si="14"/>
        <v>0</v>
      </c>
      <c r="AT102">
        <f t="shared" si="14"/>
        <v>0</v>
      </c>
      <c r="AU102">
        <f t="shared" si="14"/>
        <v>0</v>
      </c>
      <c r="AV102">
        <f t="shared" si="14"/>
        <v>0</v>
      </c>
    </row>
    <row r="103" spans="2:48" x14ac:dyDescent="0.2">
      <c r="B103">
        <v>99</v>
      </c>
      <c r="C103">
        <f t="shared" si="15"/>
        <v>46800</v>
      </c>
      <c r="D103">
        <f t="shared" si="12"/>
        <v>12960</v>
      </c>
      <c r="E103">
        <f t="shared" si="12"/>
        <v>5880</v>
      </c>
      <c r="F103">
        <f t="shared" si="12"/>
        <v>5880</v>
      </c>
      <c r="G103">
        <f t="shared" si="12"/>
        <v>204</v>
      </c>
      <c r="H103">
        <f t="shared" si="12"/>
        <v>0</v>
      </c>
      <c r="I103">
        <f t="shared" si="12"/>
        <v>0</v>
      </c>
      <c r="J103">
        <f t="shared" si="12"/>
        <v>0</v>
      </c>
      <c r="K103">
        <f t="shared" si="12"/>
        <v>204</v>
      </c>
      <c r="L103">
        <f t="shared" si="12"/>
        <v>0</v>
      </c>
      <c r="M103">
        <f t="shared" si="12"/>
        <v>0</v>
      </c>
      <c r="N103">
        <f t="shared" si="12"/>
        <v>0</v>
      </c>
      <c r="O103">
        <f t="shared" si="12"/>
        <v>0</v>
      </c>
      <c r="P103">
        <f t="shared" si="12"/>
        <v>0</v>
      </c>
      <c r="S103">
        <f t="shared" si="16"/>
        <v>44460</v>
      </c>
      <c r="T103">
        <f t="shared" si="13"/>
        <v>14256</v>
      </c>
      <c r="U103">
        <f t="shared" si="13"/>
        <v>4938</v>
      </c>
      <c r="V103">
        <f t="shared" si="13"/>
        <v>4938</v>
      </c>
      <c r="W103">
        <f t="shared" si="13"/>
        <v>204</v>
      </c>
      <c r="X103">
        <f t="shared" si="13"/>
        <v>0</v>
      </c>
      <c r="Y103">
        <f t="shared" si="13"/>
        <v>0</v>
      </c>
      <c r="Z103">
        <f t="shared" si="13"/>
        <v>0</v>
      </c>
      <c r="AA103">
        <f t="shared" si="13"/>
        <v>204</v>
      </c>
      <c r="AB103">
        <f t="shared" si="13"/>
        <v>0</v>
      </c>
      <c r="AC103">
        <f t="shared" si="13"/>
        <v>0</v>
      </c>
      <c r="AD103">
        <f t="shared" si="13"/>
        <v>0</v>
      </c>
      <c r="AE103">
        <f t="shared" si="13"/>
        <v>0</v>
      </c>
      <c r="AF103">
        <f t="shared" si="13"/>
        <v>0</v>
      </c>
      <c r="AI103">
        <f t="shared" si="17"/>
        <v>37440</v>
      </c>
      <c r="AJ103">
        <f t="shared" si="14"/>
        <v>14256</v>
      </c>
      <c r="AK103">
        <f t="shared" si="14"/>
        <v>4410</v>
      </c>
      <c r="AL103">
        <f t="shared" si="14"/>
        <v>4410</v>
      </c>
      <c r="AM103">
        <f t="shared" si="14"/>
        <v>204</v>
      </c>
      <c r="AN103">
        <f t="shared" si="14"/>
        <v>0</v>
      </c>
      <c r="AO103">
        <f t="shared" si="14"/>
        <v>0</v>
      </c>
      <c r="AP103">
        <f t="shared" si="14"/>
        <v>0</v>
      </c>
      <c r="AQ103">
        <f t="shared" si="14"/>
        <v>204</v>
      </c>
      <c r="AR103">
        <f t="shared" si="14"/>
        <v>0</v>
      </c>
      <c r="AS103">
        <f t="shared" si="14"/>
        <v>0</v>
      </c>
      <c r="AT103">
        <f t="shared" si="14"/>
        <v>0</v>
      </c>
      <c r="AU103">
        <f t="shared" si="14"/>
        <v>0</v>
      </c>
      <c r="AV103">
        <f t="shared" si="14"/>
        <v>0</v>
      </c>
    </row>
    <row r="104" spans="2:48" x14ac:dyDescent="0.2">
      <c r="B104">
        <v>100</v>
      </c>
      <c r="C104">
        <f t="shared" si="15"/>
        <v>46800</v>
      </c>
      <c r="D104">
        <f t="shared" si="12"/>
        <v>12960</v>
      </c>
      <c r="E104">
        <f t="shared" si="12"/>
        <v>5880</v>
      </c>
      <c r="F104">
        <f t="shared" si="12"/>
        <v>5880</v>
      </c>
      <c r="G104">
        <f t="shared" si="12"/>
        <v>204</v>
      </c>
      <c r="H104">
        <f t="shared" si="12"/>
        <v>0</v>
      </c>
      <c r="I104">
        <f t="shared" si="12"/>
        <v>0</v>
      </c>
      <c r="J104">
        <f t="shared" si="12"/>
        <v>0</v>
      </c>
      <c r="K104">
        <f t="shared" si="12"/>
        <v>204</v>
      </c>
      <c r="L104">
        <f t="shared" si="12"/>
        <v>0</v>
      </c>
      <c r="M104">
        <f t="shared" si="12"/>
        <v>0</v>
      </c>
      <c r="N104">
        <f t="shared" si="12"/>
        <v>0</v>
      </c>
      <c r="O104">
        <f t="shared" si="12"/>
        <v>0</v>
      </c>
      <c r="P104">
        <f t="shared" si="12"/>
        <v>0</v>
      </c>
      <c r="S104">
        <f t="shared" si="16"/>
        <v>44460</v>
      </c>
      <c r="T104">
        <f t="shared" si="13"/>
        <v>14256</v>
      </c>
      <c r="U104">
        <f t="shared" si="13"/>
        <v>4938</v>
      </c>
      <c r="V104">
        <f t="shared" si="13"/>
        <v>4938</v>
      </c>
      <c r="W104">
        <f t="shared" si="13"/>
        <v>204</v>
      </c>
      <c r="X104">
        <f t="shared" si="13"/>
        <v>0</v>
      </c>
      <c r="Y104">
        <f t="shared" si="13"/>
        <v>0</v>
      </c>
      <c r="Z104">
        <f t="shared" si="13"/>
        <v>0</v>
      </c>
      <c r="AA104">
        <f t="shared" si="13"/>
        <v>204</v>
      </c>
      <c r="AB104">
        <f t="shared" si="13"/>
        <v>0</v>
      </c>
      <c r="AC104">
        <f t="shared" si="13"/>
        <v>0</v>
      </c>
      <c r="AD104">
        <f t="shared" si="13"/>
        <v>0</v>
      </c>
      <c r="AE104">
        <f t="shared" si="13"/>
        <v>0</v>
      </c>
      <c r="AF104">
        <f t="shared" si="13"/>
        <v>0</v>
      </c>
      <c r="AI104">
        <f t="shared" si="17"/>
        <v>37440</v>
      </c>
      <c r="AJ104">
        <f t="shared" si="14"/>
        <v>14256</v>
      </c>
      <c r="AK104">
        <f t="shared" si="14"/>
        <v>4410</v>
      </c>
      <c r="AL104">
        <f t="shared" si="14"/>
        <v>4410</v>
      </c>
      <c r="AM104">
        <f t="shared" si="14"/>
        <v>204</v>
      </c>
      <c r="AN104">
        <f t="shared" si="14"/>
        <v>0</v>
      </c>
      <c r="AO104">
        <f t="shared" si="14"/>
        <v>0</v>
      </c>
      <c r="AP104">
        <f t="shared" si="14"/>
        <v>0</v>
      </c>
      <c r="AQ104">
        <f t="shared" si="14"/>
        <v>204</v>
      </c>
      <c r="AR104">
        <f t="shared" si="14"/>
        <v>0</v>
      </c>
      <c r="AS104">
        <f t="shared" si="14"/>
        <v>0</v>
      </c>
      <c r="AT104">
        <f t="shared" si="14"/>
        <v>0</v>
      </c>
      <c r="AU104">
        <f t="shared" si="14"/>
        <v>0</v>
      </c>
      <c r="AV104">
        <f t="shared" si="14"/>
        <v>0</v>
      </c>
    </row>
    <row r="105" spans="2:48" x14ac:dyDescent="0.2">
      <c r="B105">
        <v>101</v>
      </c>
      <c r="C105">
        <f t="shared" si="15"/>
        <v>46800</v>
      </c>
      <c r="D105">
        <f t="shared" si="12"/>
        <v>12960</v>
      </c>
      <c r="E105">
        <f t="shared" si="12"/>
        <v>5880</v>
      </c>
      <c r="F105">
        <f t="shared" si="12"/>
        <v>5880</v>
      </c>
      <c r="G105">
        <f t="shared" si="12"/>
        <v>204</v>
      </c>
      <c r="H105">
        <f t="shared" si="12"/>
        <v>0</v>
      </c>
      <c r="I105">
        <f t="shared" si="12"/>
        <v>0</v>
      </c>
      <c r="J105">
        <f t="shared" si="12"/>
        <v>0</v>
      </c>
      <c r="K105">
        <f t="shared" si="12"/>
        <v>204</v>
      </c>
      <c r="L105">
        <f t="shared" si="12"/>
        <v>0</v>
      </c>
      <c r="M105">
        <f t="shared" si="12"/>
        <v>0</v>
      </c>
      <c r="N105">
        <f t="shared" si="12"/>
        <v>0</v>
      </c>
      <c r="O105">
        <f t="shared" si="12"/>
        <v>0</v>
      </c>
      <c r="P105">
        <f t="shared" si="12"/>
        <v>0</v>
      </c>
      <c r="S105">
        <f t="shared" si="16"/>
        <v>44460</v>
      </c>
      <c r="T105">
        <f t="shared" si="13"/>
        <v>14256</v>
      </c>
      <c r="U105">
        <f t="shared" si="13"/>
        <v>4938</v>
      </c>
      <c r="V105">
        <f t="shared" si="13"/>
        <v>4938</v>
      </c>
      <c r="W105">
        <f t="shared" si="13"/>
        <v>204</v>
      </c>
      <c r="X105">
        <f t="shared" si="13"/>
        <v>0</v>
      </c>
      <c r="Y105">
        <f t="shared" si="13"/>
        <v>0</v>
      </c>
      <c r="Z105">
        <f t="shared" si="13"/>
        <v>0</v>
      </c>
      <c r="AA105">
        <f t="shared" si="13"/>
        <v>204</v>
      </c>
      <c r="AB105">
        <f t="shared" si="13"/>
        <v>0</v>
      </c>
      <c r="AC105">
        <f t="shared" si="13"/>
        <v>0</v>
      </c>
      <c r="AD105">
        <f t="shared" si="13"/>
        <v>0</v>
      </c>
      <c r="AE105">
        <f t="shared" si="13"/>
        <v>0</v>
      </c>
      <c r="AF105">
        <f t="shared" si="13"/>
        <v>0</v>
      </c>
      <c r="AI105">
        <f t="shared" si="17"/>
        <v>37440</v>
      </c>
      <c r="AJ105">
        <f t="shared" si="14"/>
        <v>14256</v>
      </c>
      <c r="AK105">
        <f t="shared" si="14"/>
        <v>4410</v>
      </c>
      <c r="AL105">
        <f t="shared" si="14"/>
        <v>4410</v>
      </c>
      <c r="AM105">
        <f t="shared" si="14"/>
        <v>204</v>
      </c>
      <c r="AN105">
        <f t="shared" si="14"/>
        <v>0</v>
      </c>
      <c r="AO105">
        <f t="shared" si="14"/>
        <v>0</v>
      </c>
      <c r="AP105">
        <f t="shared" si="14"/>
        <v>0</v>
      </c>
      <c r="AQ105">
        <f t="shared" si="14"/>
        <v>204</v>
      </c>
      <c r="AR105">
        <f t="shared" si="14"/>
        <v>0</v>
      </c>
      <c r="AS105">
        <f t="shared" si="14"/>
        <v>0</v>
      </c>
      <c r="AT105">
        <f t="shared" si="14"/>
        <v>0</v>
      </c>
      <c r="AU105">
        <f t="shared" si="14"/>
        <v>0</v>
      </c>
      <c r="AV105">
        <f t="shared" si="14"/>
        <v>0</v>
      </c>
    </row>
    <row r="106" spans="2:48" x14ac:dyDescent="0.2">
      <c r="B106">
        <v>102</v>
      </c>
      <c r="C106">
        <f t="shared" si="15"/>
        <v>46800</v>
      </c>
      <c r="D106">
        <f t="shared" si="12"/>
        <v>12960</v>
      </c>
      <c r="E106">
        <f t="shared" si="12"/>
        <v>5880</v>
      </c>
      <c r="F106">
        <f t="shared" si="12"/>
        <v>5880</v>
      </c>
      <c r="G106">
        <f t="shared" si="12"/>
        <v>204</v>
      </c>
      <c r="H106">
        <f t="shared" si="12"/>
        <v>0</v>
      </c>
      <c r="I106">
        <f t="shared" si="12"/>
        <v>0</v>
      </c>
      <c r="J106">
        <f t="shared" si="12"/>
        <v>0</v>
      </c>
      <c r="K106">
        <f t="shared" si="12"/>
        <v>204</v>
      </c>
      <c r="L106">
        <f t="shared" si="12"/>
        <v>0</v>
      </c>
      <c r="M106">
        <f t="shared" si="12"/>
        <v>0</v>
      </c>
      <c r="N106">
        <f t="shared" si="12"/>
        <v>0</v>
      </c>
      <c r="O106">
        <f t="shared" si="12"/>
        <v>0</v>
      </c>
      <c r="P106">
        <f t="shared" si="12"/>
        <v>0</v>
      </c>
      <c r="S106">
        <f t="shared" si="16"/>
        <v>44460</v>
      </c>
      <c r="T106">
        <f t="shared" si="13"/>
        <v>14256</v>
      </c>
      <c r="U106">
        <f t="shared" si="13"/>
        <v>4938</v>
      </c>
      <c r="V106">
        <f t="shared" si="13"/>
        <v>4938</v>
      </c>
      <c r="W106">
        <f t="shared" si="13"/>
        <v>204</v>
      </c>
      <c r="X106">
        <f t="shared" si="13"/>
        <v>0</v>
      </c>
      <c r="Y106">
        <f t="shared" si="13"/>
        <v>0</v>
      </c>
      <c r="Z106">
        <f t="shared" si="13"/>
        <v>0</v>
      </c>
      <c r="AA106">
        <f t="shared" si="13"/>
        <v>204</v>
      </c>
      <c r="AB106">
        <f t="shared" si="13"/>
        <v>0</v>
      </c>
      <c r="AC106">
        <f t="shared" si="13"/>
        <v>0</v>
      </c>
      <c r="AD106">
        <f t="shared" si="13"/>
        <v>0</v>
      </c>
      <c r="AE106">
        <f t="shared" si="13"/>
        <v>0</v>
      </c>
      <c r="AF106">
        <f t="shared" si="13"/>
        <v>0</v>
      </c>
      <c r="AI106">
        <f t="shared" si="17"/>
        <v>37440</v>
      </c>
      <c r="AJ106">
        <f t="shared" si="14"/>
        <v>14256</v>
      </c>
      <c r="AK106">
        <f t="shared" si="14"/>
        <v>4410</v>
      </c>
      <c r="AL106">
        <f t="shared" si="14"/>
        <v>4410</v>
      </c>
      <c r="AM106">
        <f t="shared" si="14"/>
        <v>204</v>
      </c>
      <c r="AN106">
        <f t="shared" si="14"/>
        <v>0</v>
      </c>
      <c r="AO106">
        <f t="shared" si="14"/>
        <v>0</v>
      </c>
      <c r="AP106">
        <f t="shared" si="14"/>
        <v>0</v>
      </c>
      <c r="AQ106">
        <f t="shared" si="14"/>
        <v>204</v>
      </c>
      <c r="AR106">
        <f t="shared" si="14"/>
        <v>0</v>
      </c>
      <c r="AS106">
        <f t="shared" si="14"/>
        <v>0</v>
      </c>
      <c r="AT106">
        <f t="shared" si="14"/>
        <v>0</v>
      </c>
      <c r="AU106">
        <f t="shared" si="14"/>
        <v>0</v>
      </c>
      <c r="AV106">
        <f t="shared" si="14"/>
        <v>0</v>
      </c>
    </row>
    <row r="107" spans="2:48" x14ac:dyDescent="0.2">
      <c r="B107">
        <v>103</v>
      </c>
      <c r="C107">
        <f t="shared" si="15"/>
        <v>46800</v>
      </c>
      <c r="D107">
        <f t="shared" si="12"/>
        <v>12960</v>
      </c>
      <c r="E107">
        <f t="shared" si="12"/>
        <v>5880</v>
      </c>
      <c r="F107">
        <f t="shared" si="12"/>
        <v>5880</v>
      </c>
      <c r="G107">
        <f t="shared" si="12"/>
        <v>204</v>
      </c>
      <c r="H107">
        <f t="shared" si="12"/>
        <v>0</v>
      </c>
      <c r="I107">
        <f t="shared" si="12"/>
        <v>0</v>
      </c>
      <c r="J107">
        <f t="shared" si="12"/>
        <v>0</v>
      </c>
      <c r="K107">
        <f t="shared" si="12"/>
        <v>204</v>
      </c>
      <c r="L107">
        <f t="shared" si="12"/>
        <v>0</v>
      </c>
      <c r="M107">
        <f t="shared" si="12"/>
        <v>0</v>
      </c>
      <c r="N107">
        <f t="shared" si="12"/>
        <v>0</v>
      </c>
      <c r="O107">
        <f t="shared" si="12"/>
        <v>0</v>
      </c>
      <c r="P107">
        <f t="shared" si="12"/>
        <v>0</v>
      </c>
      <c r="S107">
        <f t="shared" si="16"/>
        <v>44460</v>
      </c>
      <c r="T107">
        <f t="shared" si="13"/>
        <v>14256</v>
      </c>
      <c r="U107">
        <f t="shared" si="13"/>
        <v>4938</v>
      </c>
      <c r="V107">
        <f t="shared" si="13"/>
        <v>4938</v>
      </c>
      <c r="W107">
        <f t="shared" si="13"/>
        <v>204</v>
      </c>
      <c r="X107">
        <f t="shared" si="13"/>
        <v>0</v>
      </c>
      <c r="Y107">
        <f t="shared" si="13"/>
        <v>0</v>
      </c>
      <c r="Z107">
        <f t="shared" si="13"/>
        <v>0</v>
      </c>
      <c r="AA107">
        <f t="shared" si="13"/>
        <v>204</v>
      </c>
      <c r="AB107">
        <f t="shared" si="13"/>
        <v>0</v>
      </c>
      <c r="AC107">
        <f t="shared" si="13"/>
        <v>0</v>
      </c>
      <c r="AD107">
        <f t="shared" si="13"/>
        <v>0</v>
      </c>
      <c r="AE107">
        <f t="shared" si="13"/>
        <v>0</v>
      </c>
      <c r="AF107">
        <f t="shared" si="13"/>
        <v>0</v>
      </c>
      <c r="AI107">
        <f t="shared" si="17"/>
        <v>37440</v>
      </c>
      <c r="AJ107">
        <f t="shared" si="14"/>
        <v>14256</v>
      </c>
      <c r="AK107">
        <f t="shared" si="14"/>
        <v>4410</v>
      </c>
      <c r="AL107">
        <f t="shared" si="14"/>
        <v>4410</v>
      </c>
      <c r="AM107">
        <f t="shared" si="14"/>
        <v>204</v>
      </c>
      <c r="AN107">
        <f t="shared" si="14"/>
        <v>0</v>
      </c>
      <c r="AO107">
        <f t="shared" si="14"/>
        <v>0</v>
      </c>
      <c r="AP107">
        <f t="shared" si="14"/>
        <v>0</v>
      </c>
      <c r="AQ107">
        <f t="shared" si="14"/>
        <v>204</v>
      </c>
      <c r="AR107">
        <f t="shared" si="14"/>
        <v>0</v>
      </c>
      <c r="AS107">
        <f t="shared" si="14"/>
        <v>0</v>
      </c>
      <c r="AT107">
        <f t="shared" si="14"/>
        <v>0</v>
      </c>
      <c r="AU107">
        <f t="shared" si="14"/>
        <v>0</v>
      </c>
      <c r="AV107">
        <f t="shared" si="14"/>
        <v>0</v>
      </c>
    </row>
    <row r="108" spans="2:48" x14ac:dyDescent="0.2">
      <c r="B108">
        <v>104</v>
      </c>
      <c r="C108">
        <f t="shared" si="15"/>
        <v>46800</v>
      </c>
      <c r="D108">
        <f t="shared" si="12"/>
        <v>12960</v>
      </c>
      <c r="E108">
        <f t="shared" si="12"/>
        <v>5880</v>
      </c>
      <c r="F108">
        <f t="shared" si="12"/>
        <v>5880</v>
      </c>
      <c r="G108">
        <f t="shared" si="12"/>
        <v>204</v>
      </c>
      <c r="H108">
        <f t="shared" si="12"/>
        <v>0</v>
      </c>
      <c r="I108">
        <f t="shared" si="12"/>
        <v>0</v>
      </c>
      <c r="J108">
        <f t="shared" si="12"/>
        <v>0</v>
      </c>
      <c r="K108">
        <f t="shared" si="12"/>
        <v>204</v>
      </c>
      <c r="L108">
        <f t="shared" si="12"/>
        <v>0</v>
      </c>
      <c r="M108">
        <f t="shared" si="12"/>
        <v>0</v>
      </c>
      <c r="N108">
        <f t="shared" si="12"/>
        <v>0</v>
      </c>
      <c r="O108">
        <f t="shared" si="12"/>
        <v>0</v>
      </c>
      <c r="P108">
        <f t="shared" si="12"/>
        <v>0</v>
      </c>
      <c r="S108">
        <f t="shared" si="16"/>
        <v>44460</v>
      </c>
      <c r="T108">
        <f t="shared" si="13"/>
        <v>14256</v>
      </c>
      <c r="U108">
        <f t="shared" si="13"/>
        <v>4938</v>
      </c>
      <c r="V108">
        <f t="shared" si="13"/>
        <v>4938</v>
      </c>
      <c r="W108">
        <f t="shared" si="13"/>
        <v>204</v>
      </c>
      <c r="X108">
        <f t="shared" si="13"/>
        <v>0</v>
      </c>
      <c r="Y108">
        <f t="shared" si="13"/>
        <v>0</v>
      </c>
      <c r="Z108">
        <f t="shared" si="13"/>
        <v>0</v>
      </c>
      <c r="AA108">
        <f t="shared" si="13"/>
        <v>204</v>
      </c>
      <c r="AB108">
        <f t="shared" si="13"/>
        <v>0</v>
      </c>
      <c r="AC108">
        <f t="shared" si="13"/>
        <v>0</v>
      </c>
      <c r="AD108">
        <f t="shared" si="13"/>
        <v>0</v>
      </c>
      <c r="AE108">
        <f t="shared" si="13"/>
        <v>0</v>
      </c>
      <c r="AF108">
        <f t="shared" si="13"/>
        <v>0</v>
      </c>
      <c r="AI108">
        <f t="shared" si="17"/>
        <v>37440</v>
      </c>
      <c r="AJ108">
        <f t="shared" si="14"/>
        <v>14256</v>
      </c>
      <c r="AK108">
        <f t="shared" si="14"/>
        <v>4410</v>
      </c>
      <c r="AL108">
        <f t="shared" si="14"/>
        <v>4410</v>
      </c>
      <c r="AM108">
        <f t="shared" si="14"/>
        <v>204</v>
      </c>
      <c r="AN108">
        <f t="shared" si="14"/>
        <v>0</v>
      </c>
      <c r="AO108">
        <f t="shared" si="14"/>
        <v>0</v>
      </c>
      <c r="AP108">
        <f t="shared" si="14"/>
        <v>0</v>
      </c>
      <c r="AQ108">
        <f t="shared" si="14"/>
        <v>204</v>
      </c>
      <c r="AR108">
        <f t="shared" si="14"/>
        <v>0</v>
      </c>
      <c r="AS108">
        <f t="shared" si="14"/>
        <v>0</v>
      </c>
      <c r="AT108">
        <f t="shared" si="14"/>
        <v>0</v>
      </c>
      <c r="AU108">
        <f t="shared" si="14"/>
        <v>0</v>
      </c>
      <c r="AV108">
        <f t="shared" si="14"/>
        <v>0</v>
      </c>
    </row>
    <row r="109" spans="2:48" x14ac:dyDescent="0.2">
      <c r="B109">
        <v>105</v>
      </c>
      <c r="C109">
        <f t="shared" si="15"/>
        <v>46800</v>
      </c>
      <c r="D109">
        <f t="shared" si="12"/>
        <v>12960</v>
      </c>
      <c r="E109">
        <f t="shared" si="12"/>
        <v>5880</v>
      </c>
      <c r="F109">
        <f t="shared" si="12"/>
        <v>5880</v>
      </c>
      <c r="G109">
        <f t="shared" si="12"/>
        <v>204</v>
      </c>
      <c r="H109">
        <f t="shared" si="12"/>
        <v>0</v>
      </c>
      <c r="I109">
        <f t="shared" si="12"/>
        <v>0</v>
      </c>
      <c r="J109">
        <f t="shared" si="12"/>
        <v>0</v>
      </c>
      <c r="K109">
        <f t="shared" si="12"/>
        <v>204</v>
      </c>
      <c r="L109">
        <f t="shared" si="12"/>
        <v>0</v>
      </c>
      <c r="M109">
        <f t="shared" si="12"/>
        <v>0</v>
      </c>
      <c r="N109">
        <f t="shared" si="12"/>
        <v>0</v>
      </c>
      <c r="O109">
        <f t="shared" si="12"/>
        <v>0</v>
      </c>
      <c r="P109">
        <f t="shared" si="12"/>
        <v>0</v>
      </c>
      <c r="S109">
        <f t="shared" si="16"/>
        <v>44460</v>
      </c>
      <c r="T109">
        <f t="shared" si="13"/>
        <v>14256</v>
      </c>
      <c r="U109">
        <f t="shared" si="13"/>
        <v>4938</v>
      </c>
      <c r="V109">
        <f t="shared" si="13"/>
        <v>4938</v>
      </c>
      <c r="W109">
        <f t="shared" si="13"/>
        <v>204</v>
      </c>
      <c r="X109">
        <f t="shared" si="13"/>
        <v>0</v>
      </c>
      <c r="Y109">
        <f t="shared" si="13"/>
        <v>0</v>
      </c>
      <c r="Z109">
        <f t="shared" si="13"/>
        <v>0</v>
      </c>
      <c r="AA109">
        <f t="shared" si="13"/>
        <v>204</v>
      </c>
      <c r="AB109">
        <f t="shared" si="13"/>
        <v>0</v>
      </c>
      <c r="AC109">
        <f t="shared" si="13"/>
        <v>0</v>
      </c>
      <c r="AD109">
        <f t="shared" si="13"/>
        <v>0</v>
      </c>
      <c r="AE109">
        <f t="shared" si="13"/>
        <v>0</v>
      </c>
      <c r="AF109">
        <f t="shared" si="13"/>
        <v>0</v>
      </c>
      <c r="AI109">
        <f t="shared" si="17"/>
        <v>37440</v>
      </c>
      <c r="AJ109">
        <f t="shared" si="14"/>
        <v>14256</v>
      </c>
      <c r="AK109">
        <f t="shared" si="14"/>
        <v>4410</v>
      </c>
      <c r="AL109">
        <f t="shared" si="14"/>
        <v>4410</v>
      </c>
      <c r="AM109">
        <f t="shared" si="14"/>
        <v>204</v>
      </c>
      <c r="AN109">
        <f t="shared" si="14"/>
        <v>0</v>
      </c>
      <c r="AO109">
        <f t="shared" si="14"/>
        <v>0</v>
      </c>
      <c r="AP109">
        <f t="shared" si="14"/>
        <v>0</v>
      </c>
      <c r="AQ109">
        <f t="shared" si="14"/>
        <v>204</v>
      </c>
      <c r="AR109">
        <f t="shared" si="14"/>
        <v>0</v>
      </c>
      <c r="AS109">
        <f t="shared" si="14"/>
        <v>0</v>
      </c>
      <c r="AT109">
        <f t="shared" si="14"/>
        <v>0</v>
      </c>
      <c r="AU109">
        <f t="shared" si="14"/>
        <v>0</v>
      </c>
      <c r="AV109">
        <f t="shared" si="14"/>
        <v>0</v>
      </c>
    </row>
    <row r="110" spans="2:48" x14ac:dyDescent="0.2">
      <c r="B110">
        <v>106</v>
      </c>
      <c r="C110">
        <f t="shared" si="15"/>
        <v>46800</v>
      </c>
      <c r="D110">
        <f t="shared" si="12"/>
        <v>12960</v>
      </c>
      <c r="E110">
        <f t="shared" si="12"/>
        <v>5880</v>
      </c>
      <c r="F110">
        <f t="shared" si="12"/>
        <v>5880</v>
      </c>
      <c r="G110">
        <f t="shared" si="12"/>
        <v>204</v>
      </c>
      <c r="H110">
        <f t="shared" si="12"/>
        <v>0</v>
      </c>
      <c r="I110">
        <f t="shared" si="12"/>
        <v>0</v>
      </c>
      <c r="J110">
        <f t="shared" si="12"/>
        <v>0</v>
      </c>
      <c r="K110">
        <f t="shared" si="12"/>
        <v>204</v>
      </c>
      <c r="L110">
        <f t="shared" si="12"/>
        <v>0</v>
      </c>
      <c r="M110">
        <f t="shared" si="12"/>
        <v>0</v>
      </c>
      <c r="N110">
        <f t="shared" si="12"/>
        <v>0</v>
      </c>
      <c r="O110">
        <f t="shared" si="12"/>
        <v>0</v>
      </c>
      <c r="P110">
        <f t="shared" si="12"/>
        <v>0</v>
      </c>
      <c r="S110">
        <f t="shared" si="16"/>
        <v>44460</v>
      </c>
      <c r="T110">
        <f t="shared" si="13"/>
        <v>14256</v>
      </c>
      <c r="U110">
        <f t="shared" si="13"/>
        <v>4938</v>
      </c>
      <c r="V110">
        <f t="shared" si="13"/>
        <v>4938</v>
      </c>
      <c r="W110">
        <f t="shared" si="13"/>
        <v>204</v>
      </c>
      <c r="X110">
        <f t="shared" si="13"/>
        <v>0</v>
      </c>
      <c r="Y110">
        <f t="shared" si="13"/>
        <v>0</v>
      </c>
      <c r="Z110">
        <f t="shared" si="13"/>
        <v>0</v>
      </c>
      <c r="AA110">
        <f t="shared" si="13"/>
        <v>204</v>
      </c>
      <c r="AB110">
        <f t="shared" si="13"/>
        <v>0</v>
      </c>
      <c r="AC110">
        <f t="shared" si="13"/>
        <v>0</v>
      </c>
      <c r="AD110">
        <f t="shared" si="13"/>
        <v>0</v>
      </c>
      <c r="AE110">
        <f t="shared" si="13"/>
        <v>0</v>
      </c>
      <c r="AF110">
        <f t="shared" si="13"/>
        <v>0</v>
      </c>
      <c r="AI110">
        <f t="shared" si="17"/>
        <v>37440</v>
      </c>
      <c r="AJ110">
        <f t="shared" si="14"/>
        <v>14256</v>
      </c>
      <c r="AK110">
        <f t="shared" si="14"/>
        <v>4410</v>
      </c>
      <c r="AL110">
        <f t="shared" si="14"/>
        <v>4410</v>
      </c>
      <c r="AM110">
        <f t="shared" si="14"/>
        <v>204</v>
      </c>
      <c r="AN110">
        <f t="shared" si="14"/>
        <v>0</v>
      </c>
      <c r="AO110">
        <f t="shared" si="14"/>
        <v>0</v>
      </c>
      <c r="AP110">
        <f t="shared" si="14"/>
        <v>0</v>
      </c>
      <c r="AQ110">
        <f t="shared" si="14"/>
        <v>204</v>
      </c>
      <c r="AR110">
        <f t="shared" si="14"/>
        <v>0</v>
      </c>
      <c r="AS110">
        <f t="shared" si="14"/>
        <v>0</v>
      </c>
      <c r="AT110">
        <f t="shared" si="14"/>
        <v>0</v>
      </c>
      <c r="AU110">
        <f t="shared" si="14"/>
        <v>0</v>
      </c>
      <c r="AV110">
        <f t="shared" si="14"/>
        <v>0</v>
      </c>
    </row>
    <row r="111" spans="2:48" x14ac:dyDescent="0.2">
      <c r="B111">
        <v>107</v>
      </c>
      <c r="C111">
        <f t="shared" si="15"/>
        <v>46800</v>
      </c>
      <c r="D111">
        <f t="shared" si="12"/>
        <v>12960</v>
      </c>
      <c r="E111">
        <f t="shared" si="12"/>
        <v>5880</v>
      </c>
      <c r="F111">
        <f t="shared" si="12"/>
        <v>5880</v>
      </c>
      <c r="G111">
        <f t="shared" si="12"/>
        <v>204</v>
      </c>
      <c r="H111">
        <f t="shared" si="12"/>
        <v>0</v>
      </c>
      <c r="I111">
        <f t="shared" si="12"/>
        <v>0</v>
      </c>
      <c r="J111">
        <f t="shared" si="12"/>
        <v>0</v>
      </c>
      <c r="K111">
        <f t="shared" si="12"/>
        <v>204</v>
      </c>
      <c r="L111">
        <f t="shared" si="12"/>
        <v>0</v>
      </c>
      <c r="M111">
        <f t="shared" si="12"/>
        <v>0</v>
      </c>
      <c r="N111">
        <f t="shared" si="12"/>
        <v>0</v>
      </c>
      <c r="O111">
        <f t="shared" si="12"/>
        <v>0</v>
      </c>
      <c r="P111">
        <f t="shared" si="12"/>
        <v>0</v>
      </c>
      <c r="S111">
        <f t="shared" si="16"/>
        <v>44460</v>
      </c>
      <c r="T111">
        <f t="shared" si="13"/>
        <v>14256</v>
      </c>
      <c r="U111">
        <f t="shared" si="13"/>
        <v>4938</v>
      </c>
      <c r="V111">
        <f t="shared" si="13"/>
        <v>4938</v>
      </c>
      <c r="W111">
        <f t="shared" si="13"/>
        <v>204</v>
      </c>
      <c r="X111">
        <f t="shared" si="13"/>
        <v>0</v>
      </c>
      <c r="Y111">
        <f t="shared" si="13"/>
        <v>0</v>
      </c>
      <c r="Z111">
        <f t="shared" si="13"/>
        <v>0</v>
      </c>
      <c r="AA111">
        <f t="shared" si="13"/>
        <v>204</v>
      </c>
      <c r="AB111">
        <f t="shared" si="13"/>
        <v>0</v>
      </c>
      <c r="AC111">
        <f t="shared" si="13"/>
        <v>0</v>
      </c>
      <c r="AD111">
        <f t="shared" si="13"/>
        <v>0</v>
      </c>
      <c r="AE111">
        <f t="shared" si="13"/>
        <v>0</v>
      </c>
      <c r="AF111">
        <f t="shared" si="13"/>
        <v>0</v>
      </c>
      <c r="AI111">
        <f t="shared" si="17"/>
        <v>37440</v>
      </c>
      <c r="AJ111">
        <f t="shared" si="14"/>
        <v>14256</v>
      </c>
      <c r="AK111">
        <f t="shared" si="14"/>
        <v>4410</v>
      </c>
      <c r="AL111">
        <f t="shared" si="14"/>
        <v>4410</v>
      </c>
      <c r="AM111">
        <f t="shared" si="14"/>
        <v>204</v>
      </c>
      <c r="AN111">
        <f t="shared" si="14"/>
        <v>0</v>
      </c>
      <c r="AO111">
        <f t="shared" si="14"/>
        <v>0</v>
      </c>
      <c r="AP111">
        <f t="shared" si="14"/>
        <v>0</v>
      </c>
      <c r="AQ111">
        <f t="shared" si="14"/>
        <v>204</v>
      </c>
      <c r="AR111">
        <f t="shared" si="14"/>
        <v>0</v>
      </c>
      <c r="AS111">
        <f t="shared" si="14"/>
        <v>0</v>
      </c>
      <c r="AT111">
        <f t="shared" si="14"/>
        <v>0</v>
      </c>
      <c r="AU111">
        <f t="shared" si="14"/>
        <v>0</v>
      </c>
      <c r="AV111">
        <f t="shared" si="14"/>
        <v>0</v>
      </c>
    </row>
    <row r="112" spans="2:48" x14ac:dyDescent="0.2">
      <c r="B112">
        <v>108</v>
      </c>
      <c r="C112">
        <f t="shared" si="15"/>
        <v>46800</v>
      </c>
      <c r="D112">
        <f t="shared" si="12"/>
        <v>12960</v>
      </c>
      <c r="E112">
        <f t="shared" si="12"/>
        <v>5880</v>
      </c>
      <c r="F112">
        <f t="shared" si="12"/>
        <v>5880</v>
      </c>
      <c r="G112">
        <f t="shared" si="12"/>
        <v>204</v>
      </c>
      <c r="H112">
        <f t="shared" si="12"/>
        <v>0</v>
      </c>
      <c r="I112">
        <f t="shared" si="12"/>
        <v>0</v>
      </c>
      <c r="J112">
        <f t="shared" si="12"/>
        <v>0</v>
      </c>
      <c r="K112">
        <f t="shared" si="12"/>
        <v>204</v>
      </c>
      <c r="L112">
        <f t="shared" si="12"/>
        <v>0</v>
      </c>
      <c r="M112">
        <f t="shared" si="12"/>
        <v>0</v>
      </c>
      <c r="N112">
        <f t="shared" si="12"/>
        <v>0</v>
      </c>
      <c r="O112">
        <f t="shared" si="12"/>
        <v>0</v>
      </c>
      <c r="P112">
        <f t="shared" si="12"/>
        <v>0</v>
      </c>
      <c r="S112">
        <f t="shared" si="16"/>
        <v>44460</v>
      </c>
      <c r="T112">
        <f t="shared" si="13"/>
        <v>14256</v>
      </c>
      <c r="U112">
        <f t="shared" si="13"/>
        <v>4938</v>
      </c>
      <c r="V112">
        <f t="shared" si="13"/>
        <v>4938</v>
      </c>
      <c r="W112">
        <f t="shared" si="13"/>
        <v>204</v>
      </c>
      <c r="X112">
        <f t="shared" si="13"/>
        <v>0</v>
      </c>
      <c r="Y112">
        <f t="shared" si="13"/>
        <v>0</v>
      </c>
      <c r="Z112">
        <f t="shared" si="13"/>
        <v>0</v>
      </c>
      <c r="AA112">
        <f t="shared" si="13"/>
        <v>204</v>
      </c>
      <c r="AB112">
        <f t="shared" si="13"/>
        <v>0</v>
      </c>
      <c r="AC112">
        <f t="shared" si="13"/>
        <v>0</v>
      </c>
      <c r="AD112">
        <f t="shared" si="13"/>
        <v>0</v>
      </c>
      <c r="AE112">
        <f t="shared" si="13"/>
        <v>0</v>
      </c>
      <c r="AF112">
        <f t="shared" si="13"/>
        <v>0</v>
      </c>
      <c r="AI112">
        <f t="shared" si="17"/>
        <v>37440</v>
      </c>
      <c r="AJ112">
        <f t="shared" si="14"/>
        <v>14256</v>
      </c>
      <c r="AK112">
        <f t="shared" si="14"/>
        <v>4410</v>
      </c>
      <c r="AL112">
        <f t="shared" si="14"/>
        <v>4410</v>
      </c>
      <c r="AM112">
        <f t="shared" si="14"/>
        <v>204</v>
      </c>
      <c r="AN112">
        <f t="shared" si="14"/>
        <v>0</v>
      </c>
      <c r="AO112">
        <f t="shared" si="14"/>
        <v>0</v>
      </c>
      <c r="AP112">
        <f t="shared" si="14"/>
        <v>0</v>
      </c>
      <c r="AQ112">
        <f t="shared" si="14"/>
        <v>204</v>
      </c>
      <c r="AR112">
        <f t="shared" si="14"/>
        <v>0</v>
      </c>
      <c r="AS112">
        <f t="shared" si="14"/>
        <v>0</v>
      </c>
      <c r="AT112">
        <f t="shared" si="14"/>
        <v>0</v>
      </c>
      <c r="AU112">
        <f t="shared" si="14"/>
        <v>0</v>
      </c>
      <c r="AV112">
        <f t="shared" si="14"/>
        <v>0</v>
      </c>
    </row>
    <row r="113" spans="2:48" x14ac:dyDescent="0.2">
      <c r="B113">
        <v>109</v>
      </c>
      <c r="C113">
        <f t="shared" si="15"/>
        <v>46800</v>
      </c>
      <c r="D113">
        <f t="shared" si="12"/>
        <v>12960</v>
      </c>
      <c r="E113">
        <f t="shared" si="12"/>
        <v>5880</v>
      </c>
      <c r="F113">
        <f t="shared" si="12"/>
        <v>5880</v>
      </c>
      <c r="G113">
        <f t="shared" si="12"/>
        <v>204</v>
      </c>
      <c r="H113">
        <f t="shared" si="12"/>
        <v>0</v>
      </c>
      <c r="I113">
        <f t="shared" si="12"/>
        <v>0</v>
      </c>
      <c r="J113">
        <f t="shared" si="12"/>
        <v>0</v>
      </c>
      <c r="K113">
        <f t="shared" si="12"/>
        <v>204</v>
      </c>
      <c r="L113">
        <f t="shared" si="12"/>
        <v>0</v>
      </c>
      <c r="M113">
        <f t="shared" si="12"/>
        <v>0</v>
      </c>
      <c r="N113">
        <f t="shared" si="12"/>
        <v>0</v>
      </c>
      <c r="O113">
        <f t="shared" si="12"/>
        <v>0</v>
      </c>
      <c r="P113">
        <f t="shared" si="12"/>
        <v>0</v>
      </c>
      <c r="S113">
        <f t="shared" si="16"/>
        <v>44460</v>
      </c>
      <c r="T113">
        <f t="shared" si="13"/>
        <v>14256</v>
      </c>
      <c r="U113">
        <f t="shared" si="13"/>
        <v>4938</v>
      </c>
      <c r="V113">
        <f t="shared" si="13"/>
        <v>4938</v>
      </c>
      <c r="W113">
        <f t="shared" si="13"/>
        <v>204</v>
      </c>
      <c r="X113">
        <f t="shared" si="13"/>
        <v>0</v>
      </c>
      <c r="Y113">
        <f t="shared" si="13"/>
        <v>0</v>
      </c>
      <c r="Z113">
        <f t="shared" si="13"/>
        <v>0</v>
      </c>
      <c r="AA113">
        <f t="shared" si="13"/>
        <v>204</v>
      </c>
      <c r="AB113">
        <f t="shared" si="13"/>
        <v>0</v>
      </c>
      <c r="AC113">
        <f t="shared" si="13"/>
        <v>0</v>
      </c>
      <c r="AD113">
        <f t="shared" si="13"/>
        <v>0</v>
      </c>
      <c r="AE113">
        <f t="shared" si="13"/>
        <v>0</v>
      </c>
      <c r="AF113">
        <f t="shared" si="13"/>
        <v>0</v>
      </c>
      <c r="AI113">
        <f t="shared" si="17"/>
        <v>37440</v>
      </c>
      <c r="AJ113">
        <f t="shared" si="14"/>
        <v>14256</v>
      </c>
      <c r="AK113">
        <f t="shared" si="14"/>
        <v>4410</v>
      </c>
      <c r="AL113">
        <f t="shared" si="14"/>
        <v>4410</v>
      </c>
      <c r="AM113">
        <f t="shared" si="14"/>
        <v>204</v>
      </c>
      <c r="AN113">
        <f t="shared" si="14"/>
        <v>0</v>
      </c>
      <c r="AO113">
        <f t="shared" si="14"/>
        <v>0</v>
      </c>
      <c r="AP113">
        <f t="shared" si="14"/>
        <v>0</v>
      </c>
      <c r="AQ113">
        <f t="shared" si="14"/>
        <v>204</v>
      </c>
      <c r="AR113">
        <f t="shared" si="14"/>
        <v>0</v>
      </c>
      <c r="AS113">
        <f t="shared" si="14"/>
        <v>0</v>
      </c>
      <c r="AT113">
        <f t="shared" si="14"/>
        <v>0</v>
      </c>
      <c r="AU113">
        <f t="shared" si="14"/>
        <v>0</v>
      </c>
      <c r="AV113">
        <f t="shared" si="14"/>
        <v>0</v>
      </c>
    </row>
    <row r="114" spans="2:48" x14ac:dyDescent="0.2">
      <c r="B114">
        <v>110</v>
      </c>
      <c r="C114">
        <f t="shared" si="15"/>
        <v>46800</v>
      </c>
      <c r="D114">
        <f t="shared" si="12"/>
        <v>12960</v>
      </c>
      <c r="E114">
        <f t="shared" si="12"/>
        <v>5880</v>
      </c>
      <c r="F114">
        <f t="shared" si="12"/>
        <v>5880</v>
      </c>
      <c r="G114">
        <f t="shared" si="12"/>
        <v>204</v>
      </c>
      <c r="H114">
        <f t="shared" si="12"/>
        <v>0</v>
      </c>
      <c r="I114">
        <f t="shared" si="12"/>
        <v>0</v>
      </c>
      <c r="J114">
        <f t="shared" si="12"/>
        <v>0</v>
      </c>
      <c r="K114">
        <f t="shared" si="12"/>
        <v>204</v>
      </c>
      <c r="L114">
        <f t="shared" si="12"/>
        <v>0</v>
      </c>
      <c r="M114">
        <f t="shared" si="12"/>
        <v>0</v>
      </c>
      <c r="N114">
        <f t="shared" si="12"/>
        <v>0</v>
      </c>
      <c r="O114">
        <f t="shared" si="12"/>
        <v>0</v>
      </c>
      <c r="P114">
        <f t="shared" si="12"/>
        <v>0</v>
      </c>
      <c r="S114">
        <f t="shared" si="16"/>
        <v>44460</v>
      </c>
      <c r="T114">
        <f t="shared" si="13"/>
        <v>14256</v>
      </c>
      <c r="U114">
        <f t="shared" si="13"/>
        <v>4938</v>
      </c>
      <c r="V114">
        <f t="shared" si="13"/>
        <v>4938</v>
      </c>
      <c r="W114">
        <f t="shared" si="13"/>
        <v>204</v>
      </c>
      <c r="X114">
        <f t="shared" si="13"/>
        <v>0</v>
      </c>
      <c r="Y114">
        <f t="shared" si="13"/>
        <v>0</v>
      </c>
      <c r="Z114">
        <f t="shared" si="13"/>
        <v>0</v>
      </c>
      <c r="AA114">
        <f t="shared" si="13"/>
        <v>204</v>
      </c>
      <c r="AB114">
        <f t="shared" si="13"/>
        <v>0</v>
      </c>
      <c r="AC114">
        <f t="shared" si="13"/>
        <v>0</v>
      </c>
      <c r="AD114">
        <f t="shared" si="13"/>
        <v>0</v>
      </c>
      <c r="AE114">
        <f t="shared" si="13"/>
        <v>0</v>
      </c>
      <c r="AF114">
        <f t="shared" si="13"/>
        <v>0</v>
      </c>
      <c r="AI114">
        <f t="shared" si="17"/>
        <v>37440</v>
      </c>
      <c r="AJ114">
        <f t="shared" si="14"/>
        <v>14256</v>
      </c>
      <c r="AK114">
        <f t="shared" si="14"/>
        <v>4410</v>
      </c>
      <c r="AL114">
        <f t="shared" si="14"/>
        <v>4410</v>
      </c>
      <c r="AM114">
        <f t="shared" si="14"/>
        <v>204</v>
      </c>
      <c r="AN114">
        <f t="shared" si="14"/>
        <v>0</v>
      </c>
      <c r="AO114">
        <f t="shared" si="14"/>
        <v>0</v>
      </c>
      <c r="AP114">
        <f t="shared" si="14"/>
        <v>0</v>
      </c>
      <c r="AQ114">
        <f t="shared" si="14"/>
        <v>204</v>
      </c>
      <c r="AR114">
        <f t="shared" si="14"/>
        <v>0</v>
      </c>
      <c r="AS114">
        <f t="shared" si="14"/>
        <v>0</v>
      </c>
      <c r="AT114">
        <f t="shared" si="14"/>
        <v>0</v>
      </c>
      <c r="AU114">
        <f t="shared" si="14"/>
        <v>0</v>
      </c>
      <c r="AV114">
        <f t="shared" si="14"/>
        <v>0</v>
      </c>
    </row>
    <row r="115" spans="2:48" x14ac:dyDescent="0.2">
      <c r="B115">
        <v>111</v>
      </c>
      <c r="C115">
        <f t="shared" si="15"/>
        <v>46800</v>
      </c>
      <c r="D115">
        <f t="shared" si="15"/>
        <v>12960</v>
      </c>
      <c r="E115">
        <f t="shared" si="15"/>
        <v>5880</v>
      </c>
      <c r="F115">
        <f t="shared" si="15"/>
        <v>5880</v>
      </c>
      <c r="G115">
        <f t="shared" si="15"/>
        <v>204</v>
      </c>
      <c r="H115">
        <f t="shared" si="15"/>
        <v>0</v>
      </c>
      <c r="I115">
        <f t="shared" si="15"/>
        <v>0</v>
      </c>
      <c r="J115">
        <f t="shared" si="15"/>
        <v>0</v>
      </c>
      <c r="K115">
        <f t="shared" si="15"/>
        <v>204</v>
      </c>
      <c r="L115">
        <f t="shared" si="15"/>
        <v>0</v>
      </c>
      <c r="M115">
        <f t="shared" si="15"/>
        <v>0</v>
      </c>
      <c r="N115">
        <f t="shared" si="15"/>
        <v>0</v>
      </c>
      <c r="O115">
        <f t="shared" si="15"/>
        <v>0</v>
      </c>
      <c r="P115">
        <f t="shared" si="15"/>
        <v>0</v>
      </c>
      <c r="S115">
        <f t="shared" si="16"/>
        <v>44460</v>
      </c>
      <c r="T115">
        <f t="shared" si="16"/>
        <v>14256</v>
      </c>
      <c r="U115">
        <f t="shared" si="16"/>
        <v>4938</v>
      </c>
      <c r="V115">
        <f t="shared" si="16"/>
        <v>4938</v>
      </c>
      <c r="W115">
        <f t="shared" si="16"/>
        <v>204</v>
      </c>
      <c r="X115">
        <f t="shared" si="16"/>
        <v>0</v>
      </c>
      <c r="Y115">
        <f t="shared" si="16"/>
        <v>0</v>
      </c>
      <c r="Z115">
        <f t="shared" si="16"/>
        <v>0</v>
      </c>
      <c r="AA115">
        <f t="shared" si="16"/>
        <v>204</v>
      </c>
      <c r="AB115">
        <f t="shared" si="16"/>
        <v>0</v>
      </c>
      <c r="AC115">
        <f t="shared" si="16"/>
        <v>0</v>
      </c>
      <c r="AD115">
        <f t="shared" si="16"/>
        <v>0</v>
      </c>
      <c r="AE115">
        <f t="shared" si="16"/>
        <v>0</v>
      </c>
      <c r="AF115">
        <f t="shared" si="16"/>
        <v>0</v>
      </c>
      <c r="AI115">
        <f t="shared" si="17"/>
        <v>37440</v>
      </c>
      <c r="AJ115">
        <f t="shared" si="17"/>
        <v>14256</v>
      </c>
      <c r="AK115">
        <f t="shared" si="17"/>
        <v>4410</v>
      </c>
      <c r="AL115">
        <f t="shared" si="17"/>
        <v>4410</v>
      </c>
      <c r="AM115">
        <f t="shared" si="17"/>
        <v>204</v>
      </c>
      <c r="AN115">
        <f t="shared" si="17"/>
        <v>0</v>
      </c>
      <c r="AO115">
        <f t="shared" si="17"/>
        <v>0</v>
      </c>
      <c r="AP115">
        <f t="shared" si="17"/>
        <v>0</v>
      </c>
      <c r="AQ115">
        <f t="shared" si="17"/>
        <v>204</v>
      </c>
      <c r="AR115">
        <f t="shared" si="17"/>
        <v>0</v>
      </c>
      <c r="AS115">
        <f t="shared" si="17"/>
        <v>0</v>
      </c>
      <c r="AT115">
        <f t="shared" si="17"/>
        <v>0</v>
      </c>
      <c r="AU115">
        <f t="shared" si="17"/>
        <v>0</v>
      </c>
      <c r="AV115">
        <f t="shared" si="17"/>
        <v>0</v>
      </c>
    </row>
    <row r="116" spans="2:48" x14ac:dyDescent="0.2">
      <c r="B116">
        <v>112</v>
      </c>
      <c r="C116">
        <f t="shared" si="15"/>
        <v>46800</v>
      </c>
      <c r="D116">
        <f t="shared" si="15"/>
        <v>12960</v>
      </c>
      <c r="E116">
        <f t="shared" si="15"/>
        <v>5880</v>
      </c>
      <c r="F116">
        <f t="shared" si="15"/>
        <v>5880</v>
      </c>
      <c r="G116">
        <f t="shared" si="15"/>
        <v>204</v>
      </c>
      <c r="H116">
        <f t="shared" si="15"/>
        <v>0</v>
      </c>
      <c r="I116">
        <f t="shared" si="15"/>
        <v>0</v>
      </c>
      <c r="J116">
        <f t="shared" si="15"/>
        <v>0</v>
      </c>
      <c r="K116">
        <f t="shared" si="15"/>
        <v>204</v>
      </c>
      <c r="L116">
        <f t="shared" si="15"/>
        <v>0</v>
      </c>
      <c r="M116">
        <f t="shared" si="15"/>
        <v>0</v>
      </c>
      <c r="N116">
        <f t="shared" si="15"/>
        <v>0</v>
      </c>
      <c r="O116">
        <f t="shared" si="15"/>
        <v>0</v>
      </c>
      <c r="P116">
        <f t="shared" si="15"/>
        <v>0</v>
      </c>
      <c r="S116">
        <f t="shared" si="16"/>
        <v>44460</v>
      </c>
      <c r="T116">
        <f t="shared" si="16"/>
        <v>14256</v>
      </c>
      <c r="U116">
        <f t="shared" si="16"/>
        <v>4938</v>
      </c>
      <c r="V116">
        <f t="shared" si="16"/>
        <v>4938</v>
      </c>
      <c r="W116">
        <f t="shared" si="16"/>
        <v>204</v>
      </c>
      <c r="X116">
        <f t="shared" si="16"/>
        <v>0</v>
      </c>
      <c r="Y116">
        <f t="shared" si="16"/>
        <v>0</v>
      </c>
      <c r="Z116">
        <f t="shared" si="16"/>
        <v>0</v>
      </c>
      <c r="AA116">
        <f t="shared" si="16"/>
        <v>204</v>
      </c>
      <c r="AB116">
        <f t="shared" si="16"/>
        <v>0</v>
      </c>
      <c r="AC116">
        <f t="shared" si="16"/>
        <v>0</v>
      </c>
      <c r="AD116">
        <f t="shared" si="16"/>
        <v>0</v>
      </c>
      <c r="AE116">
        <f t="shared" si="16"/>
        <v>0</v>
      </c>
      <c r="AF116">
        <f t="shared" si="16"/>
        <v>0</v>
      </c>
      <c r="AI116">
        <f t="shared" si="17"/>
        <v>37440</v>
      </c>
      <c r="AJ116">
        <f t="shared" si="17"/>
        <v>14256</v>
      </c>
      <c r="AK116">
        <f t="shared" si="17"/>
        <v>4410</v>
      </c>
      <c r="AL116">
        <f t="shared" si="17"/>
        <v>4410</v>
      </c>
      <c r="AM116">
        <f t="shared" si="17"/>
        <v>204</v>
      </c>
      <c r="AN116">
        <f t="shared" si="17"/>
        <v>0</v>
      </c>
      <c r="AO116">
        <f t="shared" si="17"/>
        <v>0</v>
      </c>
      <c r="AP116">
        <f t="shared" si="17"/>
        <v>0</v>
      </c>
      <c r="AQ116">
        <f t="shared" si="17"/>
        <v>204</v>
      </c>
      <c r="AR116">
        <f t="shared" si="17"/>
        <v>0</v>
      </c>
      <c r="AS116">
        <f t="shared" si="17"/>
        <v>0</v>
      </c>
      <c r="AT116">
        <f t="shared" si="17"/>
        <v>0</v>
      </c>
      <c r="AU116">
        <f t="shared" si="17"/>
        <v>0</v>
      </c>
      <c r="AV116">
        <f t="shared" si="17"/>
        <v>0</v>
      </c>
    </row>
    <row r="117" spans="2:48" x14ac:dyDescent="0.2">
      <c r="B117">
        <v>113</v>
      </c>
      <c r="C117">
        <f t="shared" si="15"/>
        <v>46800</v>
      </c>
      <c r="D117">
        <f t="shared" si="15"/>
        <v>12960</v>
      </c>
      <c r="E117">
        <f t="shared" si="15"/>
        <v>5880</v>
      </c>
      <c r="F117">
        <f t="shared" si="15"/>
        <v>5880</v>
      </c>
      <c r="G117">
        <f t="shared" si="15"/>
        <v>204</v>
      </c>
      <c r="H117">
        <f t="shared" si="15"/>
        <v>0</v>
      </c>
      <c r="I117">
        <f t="shared" si="15"/>
        <v>0</v>
      </c>
      <c r="J117">
        <f t="shared" si="15"/>
        <v>0</v>
      </c>
      <c r="K117">
        <f t="shared" si="15"/>
        <v>204</v>
      </c>
      <c r="L117">
        <f t="shared" si="15"/>
        <v>0</v>
      </c>
      <c r="M117">
        <f t="shared" si="15"/>
        <v>0</v>
      </c>
      <c r="N117">
        <f t="shared" si="15"/>
        <v>0</v>
      </c>
      <c r="O117">
        <f t="shared" si="15"/>
        <v>0</v>
      </c>
      <c r="P117">
        <f t="shared" si="15"/>
        <v>0</v>
      </c>
      <c r="S117">
        <f t="shared" si="16"/>
        <v>44460</v>
      </c>
      <c r="T117">
        <f t="shared" si="16"/>
        <v>14256</v>
      </c>
      <c r="U117">
        <f t="shared" si="16"/>
        <v>4938</v>
      </c>
      <c r="V117">
        <f t="shared" si="16"/>
        <v>4938</v>
      </c>
      <c r="W117">
        <f t="shared" si="16"/>
        <v>204</v>
      </c>
      <c r="X117">
        <f t="shared" si="16"/>
        <v>0</v>
      </c>
      <c r="Y117">
        <f t="shared" si="16"/>
        <v>0</v>
      </c>
      <c r="Z117">
        <f t="shared" si="16"/>
        <v>0</v>
      </c>
      <c r="AA117">
        <f t="shared" si="16"/>
        <v>204</v>
      </c>
      <c r="AB117">
        <f t="shared" si="16"/>
        <v>0</v>
      </c>
      <c r="AC117">
        <f t="shared" si="16"/>
        <v>0</v>
      </c>
      <c r="AD117">
        <f t="shared" si="16"/>
        <v>0</v>
      </c>
      <c r="AE117">
        <f t="shared" si="16"/>
        <v>0</v>
      </c>
      <c r="AF117">
        <f t="shared" si="16"/>
        <v>0</v>
      </c>
      <c r="AI117">
        <f t="shared" si="17"/>
        <v>37440</v>
      </c>
      <c r="AJ117">
        <f t="shared" si="17"/>
        <v>14256</v>
      </c>
      <c r="AK117">
        <f t="shared" si="17"/>
        <v>4410</v>
      </c>
      <c r="AL117">
        <f t="shared" si="17"/>
        <v>4410</v>
      </c>
      <c r="AM117">
        <f t="shared" si="17"/>
        <v>204</v>
      </c>
      <c r="AN117">
        <f t="shared" si="17"/>
        <v>0</v>
      </c>
      <c r="AO117">
        <f t="shared" si="17"/>
        <v>0</v>
      </c>
      <c r="AP117">
        <f t="shared" si="17"/>
        <v>0</v>
      </c>
      <c r="AQ117">
        <f t="shared" si="17"/>
        <v>204</v>
      </c>
      <c r="AR117">
        <f t="shared" si="17"/>
        <v>0</v>
      </c>
      <c r="AS117">
        <f t="shared" si="17"/>
        <v>0</v>
      </c>
      <c r="AT117">
        <f t="shared" si="17"/>
        <v>0</v>
      </c>
      <c r="AU117">
        <f t="shared" si="17"/>
        <v>0</v>
      </c>
      <c r="AV117">
        <f t="shared" si="17"/>
        <v>0</v>
      </c>
    </row>
    <row r="118" spans="2:48" x14ac:dyDescent="0.2">
      <c r="B118">
        <v>114</v>
      </c>
      <c r="C118">
        <f t="shared" si="15"/>
        <v>46800</v>
      </c>
      <c r="D118">
        <f t="shared" si="15"/>
        <v>12960</v>
      </c>
      <c r="E118">
        <f t="shared" si="15"/>
        <v>5880</v>
      </c>
      <c r="F118">
        <f t="shared" si="15"/>
        <v>5880</v>
      </c>
      <c r="G118">
        <f t="shared" si="15"/>
        <v>204</v>
      </c>
      <c r="H118">
        <f t="shared" si="15"/>
        <v>0</v>
      </c>
      <c r="I118">
        <f t="shared" si="15"/>
        <v>0</v>
      </c>
      <c r="J118">
        <f t="shared" si="15"/>
        <v>0</v>
      </c>
      <c r="K118">
        <f t="shared" si="15"/>
        <v>204</v>
      </c>
      <c r="L118">
        <f t="shared" si="15"/>
        <v>0</v>
      </c>
      <c r="M118">
        <f t="shared" si="15"/>
        <v>0</v>
      </c>
      <c r="N118">
        <f t="shared" si="15"/>
        <v>0</v>
      </c>
      <c r="O118">
        <f t="shared" si="15"/>
        <v>0</v>
      </c>
      <c r="P118">
        <f t="shared" si="15"/>
        <v>0</v>
      </c>
      <c r="S118">
        <f t="shared" si="16"/>
        <v>44460</v>
      </c>
      <c r="T118">
        <f t="shared" si="16"/>
        <v>14256</v>
      </c>
      <c r="U118">
        <f t="shared" si="16"/>
        <v>4938</v>
      </c>
      <c r="V118">
        <f t="shared" si="16"/>
        <v>4938</v>
      </c>
      <c r="W118">
        <f t="shared" si="16"/>
        <v>204</v>
      </c>
      <c r="X118">
        <f t="shared" si="16"/>
        <v>0</v>
      </c>
      <c r="Y118">
        <f t="shared" si="16"/>
        <v>0</v>
      </c>
      <c r="Z118">
        <f t="shared" si="16"/>
        <v>0</v>
      </c>
      <c r="AA118">
        <f t="shared" si="16"/>
        <v>204</v>
      </c>
      <c r="AB118">
        <f t="shared" si="16"/>
        <v>0</v>
      </c>
      <c r="AC118">
        <f t="shared" si="16"/>
        <v>0</v>
      </c>
      <c r="AD118">
        <f t="shared" si="16"/>
        <v>0</v>
      </c>
      <c r="AE118">
        <f t="shared" si="16"/>
        <v>0</v>
      </c>
      <c r="AF118">
        <f t="shared" si="16"/>
        <v>0</v>
      </c>
      <c r="AI118">
        <f t="shared" si="17"/>
        <v>37440</v>
      </c>
      <c r="AJ118">
        <f t="shared" si="17"/>
        <v>14256</v>
      </c>
      <c r="AK118">
        <f t="shared" si="17"/>
        <v>4410</v>
      </c>
      <c r="AL118">
        <f t="shared" si="17"/>
        <v>4410</v>
      </c>
      <c r="AM118">
        <f t="shared" si="17"/>
        <v>204</v>
      </c>
      <c r="AN118">
        <f t="shared" si="17"/>
        <v>0</v>
      </c>
      <c r="AO118">
        <f t="shared" si="17"/>
        <v>0</v>
      </c>
      <c r="AP118">
        <f t="shared" si="17"/>
        <v>0</v>
      </c>
      <c r="AQ118">
        <f t="shared" si="17"/>
        <v>204</v>
      </c>
      <c r="AR118">
        <f t="shared" si="17"/>
        <v>0</v>
      </c>
      <c r="AS118">
        <f t="shared" si="17"/>
        <v>0</v>
      </c>
      <c r="AT118">
        <f t="shared" si="17"/>
        <v>0</v>
      </c>
      <c r="AU118">
        <f t="shared" si="17"/>
        <v>0</v>
      </c>
      <c r="AV118">
        <f t="shared" si="17"/>
        <v>0</v>
      </c>
    </row>
    <row r="119" spans="2:48" x14ac:dyDescent="0.2">
      <c r="B119">
        <v>115</v>
      </c>
      <c r="C119">
        <f t="shared" si="15"/>
        <v>46800</v>
      </c>
      <c r="D119">
        <f t="shared" si="15"/>
        <v>12960</v>
      </c>
      <c r="E119">
        <f t="shared" si="15"/>
        <v>5880</v>
      </c>
      <c r="F119">
        <f t="shared" si="15"/>
        <v>5880</v>
      </c>
      <c r="G119">
        <f t="shared" si="15"/>
        <v>204</v>
      </c>
      <c r="H119">
        <f t="shared" si="15"/>
        <v>0</v>
      </c>
      <c r="I119">
        <f t="shared" si="15"/>
        <v>0</v>
      </c>
      <c r="J119">
        <f t="shared" si="15"/>
        <v>0</v>
      </c>
      <c r="K119">
        <f t="shared" si="15"/>
        <v>204</v>
      </c>
      <c r="L119">
        <f t="shared" si="15"/>
        <v>0</v>
      </c>
      <c r="M119">
        <f t="shared" si="15"/>
        <v>0</v>
      </c>
      <c r="N119">
        <f t="shared" si="15"/>
        <v>0</v>
      </c>
      <c r="O119">
        <f t="shared" si="15"/>
        <v>0</v>
      </c>
      <c r="P119">
        <f t="shared" si="15"/>
        <v>0</v>
      </c>
      <c r="S119">
        <f t="shared" si="16"/>
        <v>44460</v>
      </c>
      <c r="T119">
        <f t="shared" si="16"/>
        <v>14256</v>
      </c>
      <c r="U119">
        <f t="shared" si="16"/>
        <v>4938</v>
      </c>
      <c r="V119">
        <f t="shared" si="16"/>
        <v>4938</v>
      </c>
      <c r="W119">
        <f t="shared" si="16"/>
        <v>204</v>
      </c>
      <c r="X119">
        <f t="shared" si="16"/>
        <v>0</v>
      </c>
      <c r="Y119">
        <f t="shared" si="16"/>
        <v>0</v>
      </c>
      <c r="Z119">
        <f t="shared" si="16"/>
        <v>0</v>
      </c>
      <c r="AA119">
        <f t="shared" si="16"/>
        <v>204</v>
      </c>
      <c r="AB119">
        <f t="shared" si="16"/>
        <v>0</v>
      </c>
      <c r="AC119">
        <f t="shared" si="16"/>
        <v>0</v>
      </c>
      <c r="AD119">
        <f t="shared" si="16"/>
        <v>0</v>
      </c>
      <c r="AE119">
        <f t="shared" si="16"/>
        <v>0</v>
      </c>
      <c r="AF119">
        <f t="shared" si="16"/>
        <v>0</v>
      </c>
      <c r="AI119">
        <f t="shared" si="17"/>
        <v>37440</v>
      </c>
      <c r="AJ119">
        <f t="shared" si="17"/>
        <v>14256</v>
      </c>
      <c r="AK119">
        <f t="shared" si="17"/>
        <v>4410</v>
      </c>
      <c r="AL119">
        <f t="shared" si="17"/>
        <v>4410</v>
      </c>
      <c r="AM119">
        <f t="shared" si="17"/>
        <v>204</v>
      </c>
      <c r="AN119">
        <f t="shared" si="17"/>
        <v>0</v>
      </c>
      <c r="AO119">
        <f t="shared" si="17"/>
        <v>0</v>
      </c>
      <c r="AP119">
        <f t="shared" si="17"/>
        <v>0</v>
      </c>
      <c r="AQ119">
        <f t="shared" si="17"/>
        <v>204</v>
      </c>
      <c r="AR119">
        <f t="shared" si="17"/>
        <v>0</v>
      </c>
      <c r="AS119">
        <f t="shared" si="17"/>
        <v>0</v>
      </c>
      <c r="AT119">
        <f t="shared" si="17"/>
        <v>0</v>
      </c>
      <c r="AU119">
        <f t="shared" si="17"/>
        <v>0</v>
      </c>
      <c r="AV119">
        <f t="shared" si="17"/>
        <v>0</v>
      </c>
    </row>
    <row r="120" spans="2:48" x14ac:dyDescent="0.2">
      <c r="B120">
        <v>116</v>
      </c>
      <c r="C120">
        <f t="shared" si="15"/>
        <v>46800</v>
      </c>
      <c r="D120">
        <f t="shared" si="15"/>
        <v>12960</v>
      </c>
      <c r="E120">
        <f t="shared" si="15"/>
        <v>5880</v>
      </c>
      <c r="F120">
        <f t="shared" si="15"/>
        <v>5880</v>
      </c>
      <c r="G120">
        <f t="shared" si="15"/>
        <v>204</v>
      </c>
      <c r="H120">
        <f t="shared" si="15"/>
        <v>0</v>
      </c>
      <c r="I120">
        <f t="shared" si="15"/>
        <v>0</v>
      </c>
      <c r="J120">
        <f t="shared" si="15"/>
        <v>0</v>
      </c>
      <c r="K120">
        <f t="shared" si="15"/>
        <v>204</v>
      </c>
      <c r="L120">
        <f t="shared" si="15"/>
        <v>0</v>
      </c>
      <c r="M120">
        <f t="shared" si="15"/>
        <v>0</v>
      </c>
      <c r="N120">
        <f t="shared" si="15"/>
        <v>0</v>
      </c>
      <c r="O120">
        <f t="shared" si="15"/>
        <v>0</v>
      </c>
      <c r="P120">
        <f t="shared" si="15"/>
        <v>0</v>
      </c>
      <c r="S120">
        <f t="shared" si="16"/>
        <v>44460</v>
      </c>
      <c r="T120">
        <f t="shared" si="16"/>
        <v>14256</v>
      </c>
      <c r="U120">
        <f t="shared" si="16"/>
        <v>4938</v>
      </c>
      <c r="V120">
        <f t="shared" si="16"/>
        <v>4938</v>
      </c>
      <c r="W120">
        <f t="shared" si="16"/>
        <v>204</v>
      </c>
      <c r="X120">
        <f t="shared" si="16"/>
        <v>0</v>
      </c>
      <c r="Y120">
        <f t="shared" si="16"/>
        <v>0</v>
      </c>
      <c r="Z120">
        <f t="shared" si="16"/>
        <v>0</v>
      </c>
      <c r="AA120">
        <f t="shared" si="16"/>
        <v>204</v>
      </c>
      <c r="AB120">
        <f t="shared" si="16"/>
        <v>0</v>
      </c>
      <c r="AC120">
        <f t="shared" si="16"/>
        <v>0</v>
      </c>
      <c r="AD120">
        <f t="shared" si="16"/>
        <v>0</v>
      </c>
      <c r="AE120">
        <f t="shared" si="16"/>
        <v>0</v>
      </c>
      <c r="AF120">
        <f t="shared" si="16"/>
        <v>0</v>
      </c>
      <c r="AI120">
        <f t="shared" si="17"/>
        <v>37440</v>
      </c>
      <c r="AJ120">
        <f t="shared" si="17"/>
        <v>14256</v>
      </c>
      <c r="AK120">
        <f t="shared" si="17"/>
        <v>4410</v>
      </c>
      <c r="AL120">
        <f t="shared" si="17"/>
        <v>4410</v>
      </c>
      <c r="AM120">
        <f t="shared" si="17"/>
        <v>204</v>
      </c>
      <c r="AN120">
        <f t="shared" si="17"/>
        <v>0</v>
      </c>
      <c r="AO120">
        <f t="shared" si="17"/>
        <v>0</v>
      </c>
      <c r="AP120">
        <f t="shared" si="17"/>
        <v>0</v>
      </c>
      <c r="AQ120">
        <f t="shared" si="17"/>
        <v>204</v>
      </c>
      <c r="AR120">
        <f t="shared" si="17"/>
        <v>0</v>
      </c>
      <c r="AS120">
        <f t="shared" si="17"/>
        <v>0</v>
      </c>
      <c r="AT120">
        <f t="shared" si="17"/>
        <v>0</v>
      </c>
      <c r="AU120">
        <f t="shared" si="17"/>
        <v>0</v>
      </c>
      <c r="AV120">
        <f t="shared" si="17"/>
        <v>0</v>
      </c>
    </row>
    <row r="121" spans="2:48" x14ac:dyDescent="0.2">
      <c r="B121">
        <v>117</v>
      </c>
      <c r="C121">
        <f t="shared" si="15"/>
        <v>46800</v>
      </c>
      <c r="D121">
        <f t="shared" si="15"/>
        <v>12960</v>
      </c>
      <c r="E121">
        <f t="shared" si="15"/>
        <v>5880</v>
      </c>
      <c r="F121">
        <f t="shared" si="15"/>
        <v>5880</v>
      </c>
      <c r="G121">
        <f t="shared" si="15"/>
        <v>204</v>
      </c>
      <c r="H121">
        <f t="shared" si="15"/>
        <v>0</v>
      </c>
      <c r="I121">
        <f t="shared" si="15"/>
        <v>0</v>
      </c>
      <c r="J121">
        <f t="shared" si="15"/>
        <v>0</v>
      </c>
      <c r="K121">
        <f t="shared" si="15"/>
        <v>204</v>
      </c>
      <c r="L121">
        <f t="shared" si="15"/>
        <v>0</v>
      </c>
      <c r="M121">
        <f t="shared" si="15"/>
        <v>0</v>
      </c>
      <c r="N121">
        <f t="shared" si="15"/>
        <v>0</v>
      </c>
      <c r="O121">
        <f t="shared" si="15"/>
        <v>0</v>
      </c>
      <c r="P121">
        <f t="shared" si="15"/>
        <v>0</v>
      </c>
      <c r="S121">
        <f t="shared" si="16"/>
        <v>44460</v>
      </c>
      <c r="T121">
        <f t="shared" si="16"/>
        <v>14256</v>
      </c>
      <c r="U121">
        <f t="shared" si="16"/>
        <v>4938</v>
      </c>
      <c r="V121">
        <f t="shared" si="16"/>
        <v>4938</v>
      </c>
      <c r="W121">
        <f t="shared" si="16"/>
        <v>204</v>
      </c>
      <c r="X121">
        <f t="shared" si="16"/>
        <v>0</v>
      </c>
      <c r="Y121">
        <f t="shared" si="16"/>
        <v>0</v>
      </c>
      <c r="Z121">
        <f t="shared" si="16"/>
        <v>0</v>
      </c>
      <c r="AA121">
        <f t="shared" si="16"/>
        <v>204</v>
      </c>
      <c r="AB121">
        <f t="shared" si="16"/>
        <v>0</v>
      </c>
      <c r="AC121">
        <f t="shared" si="16"/>
        <v>0</v>
      </c>
      <c r="AD121">
        <f t="shared" si="16"/>
        <v>0</v>
      </c>
      <c r="AE121">
        <f t="shared" si="16"/>
        <v>0</v>
      </c>
      <c r="AF121">
        <f t="shared" si="16"/>
        <v>0</v>
      </c>
      <c r="AI121">
        <f t="shared" si="17"/>
        <v>37440</v>
      </c>
      <c r="AJ121">
        <f t="shared" si="17"/>
        <v>14256</v>
      </c>
      <c r="AK121">
        <f t="shared" si="17"/>
        <v>4410</v>
      </c>
      <c r="AL121">
        <f t="shared" si="17"/>
        <v>4410</v>
      </c>
      <c r="AM121">
        <f t="shared" si="17"/>
        <v>204</v>
      </c>
      <c r="AN121">
        <f t="shared" si="17"/>
        <v>0</v>
      </c>
      <c r="AO121">
        <f t="shared" si="17"/>
        <v>0</v>
      </c>
      <c r="AP121">
        <f t="shared" si="17"/>
        <v>0</v>
      </c>
      <c r="AQ121">
        <f t="shared" si="17"/>
        <v>204</v>
      </c>
      <c r="AR121">
        <f t="shared" si="17"/>
        <v>0</v>
      </c>
      <c r="AS121">
        <f t="shared" si="17"/>
        <v>0</v>
      </c>
      <c r="AT121">
        <f t="shared" si="17"/>
        <v>0</v>
      </c>
      <c r="AU121">
        <f t="shared" si="17"/>
        <v>0</v>
      </c>
      <c r="AV121">
        <f t="shared" si="17"/>
        <v>0</v>
      </c>
    </row>
    <row r="122" spans="2:48" x14ac:dyDescent="0.2">
      <c r="B122">
        <v>118</v>
      </c>
      <c r="C122">
        <f t="shared" si="15"/>
        <v>46800</v>
      </c>
      <c r="D122">
        <f t="shared" si="15"/>
        <v>12960</v>
      </c>
      <c r="E122">
        <f t="shared" si="15"/>
        <v>5880</v>
      </c>
      <c r="F122">
        <f t="shared" si="15"/>
        <v>5880</v>
      </c>
      <c r="G122">
        <f t="shared" si="15"/>
        <v>204</v>
      </c>
      <c r="H122">
        <f t="shared" si="15"/>
        <v>0</v>
      </c>
      <c r="I122">
        <f t="shared" si="15"/>
        <v>0</v>
      </c>
      <c r="J122">
        <f t="shared" si="15"/>
        <v>0</v>
      </c>
      <c r="K122">
        <f t="shared" si="15"/>
        <v>204</v>
      </c>
      <c r="L122">
        <f t="shared" si="15"/>
        <v>0</v>
      </c>
      <c r="M122">
        <f t="shared" si="15"/>
        <v>0</v>
      </c>
      <c r="N122">
        <f t="shared" si="15"/>
        <v>0</v>
      </c>
      <c r="O122">
        <f t="shared" si="15"/>
        <v>0</v>
      </c>
      <c r="P122">
        <f t="shared" si="15"/>
        <v>0</v>
      </c>
      <c r="S122">
        <f t="shared" si="16"/>
        <v>44460</v>
      </c>
      <c r="T122">
        <f t="shared" si="16"/>
        <v>14256</v>
      </c>
      <c r="U122">
        <f t="shared" si="16"/>
        <v>4938</v>
      </c>
      <c r="V122">
        <f t="shared" si="16"/>
        <v>4938</v>
      </c>
      <c r="W122">
        <f t="shared" si="16"/>
        <v>204</v>
      </c>
      <c r="X122">
        <f t="shared" si="16"/>
        <v>0</v>
      </c>
      <c r="Y122">
        <f t="shared" si="16"/>
        <v>0</v>
      </c>
      <c r="Z122">
        <f t="shared" si="16"/>
        <v>0</v>
      </c>
      <c r="AA122">
        <f t="shared" si="16"/>
        <v>204</v>
      </c>
      <c r="AB122">
        <f t="shared" si="16"/>
        <v>0</v>
      </c>
      <c r="AC122">
        <f t="shared" si="16"/>
        <v>0</v>
      </c>
      <c r="AD122">
        <f t="shared" si="16"/>
        <v>0</v>
      </c>
      <c r="AE122">
        <f t="shared" si="16"/>
        <v>0</v>
      </c>
      <c r="AF122">
        <f t="shared" si="16"/>
        <v>0</v>
      </c>
      <c r="AI122">
        <f t="shared" si="17"/>
        <v>37440</v>
      </c>
      <c r="AJ122">
        <f t="shared" si="17"/>
        <v>14256</v>
      </c>
      <c r="AK122">
        <f t="shared" si="17"/>
        <v>4410</v>
      </c>
      <c r="AL122">
        <f t="shared" si="17"/>
        <v>4410</v>
      </c>
      <c r="AM122">
        <f t="shared" si="17"/>
        <v>204</v>
      </c>
      <c r="AN122">
        <f t="shared" si="17"/>
        <v>0</v>
      </c>
      <c r="AO122">
        <f t="shared" si="17"/>
        <v>0</v>
      </c>
      <c r="AP122">
        <f t="shared" si="17"/>
        <v>0</v>
      </c>
      <c r="AQ122">
        <f t="shared" si="17"/>
        <v>204</v>
      </c>
      <c r="AR122">
        <f t="shared" si="17"/>
        <v>0</v>
      </c>
      <c r="AS122">
        <f t="shared" si="17"/>
        <v>0</v>
      </c>
      <c r="AT122">
        <f t="shared" si="17"/>
        <v>0</v>
      </c>
      <c r="AU122">
        <f t="shared" si="17"/>
        <v>0</v>
      </c>
      <c r="AV122">
        <f t="shared" si="17"/>
        <v>0</v>
      </c>
    </row>
    <row r="123" spans="2:48" x14ac:dyDescent="0.2">
      <c r="B123">
        <v>119</v>
      </c>
      <c r="C123">
        <f t="shared" si="15"/>
        <v>46800</v>
      </c>
      <c r="D123">
        <f t="shared" si="15"/>
        <v>12960</v>
      </c>
      <c r="E123">
        <f t="shared" si="15"/>
        <v>5880</v>
      </c>
      <c r="F123">
        <f t="shared" si="15"/>
        <v>5880</v>
      </c>
      <c r="G123">
        <f t="shared" si="15"/>
        <v>204</v>
      </c>
      <c r="H123">
        <f t="shared" si="15"/>
        <v>0</v>
      </c>
      <c r="I123">
        <f t="shared" si="15"/>
        <v>0</v>
      </c>
      <c r="J123">
        <f t="shared" si="15"/>
        <v>0</v>
      </c>
      <c r="K123">
        <f t="shared" si="15"/>
        <v>204</v>
      </c>
      <c r="L123">
        <f t="shared" si="15"/>
        <v>0</v>
      </c>
      <c r="M123">
        <f t="shared" si="15"/>
        <v>0</v>
      </c>
      <c r="N123">
        <f t="shared" si="15"/>
        <v>0</v>
      </c>
      <c r="O123">
        <f t="shared" si="15"/>
        <v>0</v>
      </c>
      <c r="P123">
        <f t="shared" si="15"/>
        <v>0</v>
      </c>
      <c r="S123">
        <f t="shared" si="16"/>
        <v>44460</v>
      </c>
      <c r="T123">
        <f t="shared" si="16"/>
        <v>14256</v>
      </c>
      <c r="U123">
        <f t="shared" si="16"/>
        <v>4938</v>
      </c>
      <c r="V123">
        <f t="shared" si="16"/>
        <v>4938</v>
      </c>
      <c r="W123">
        <f t="shared" si="16"/>
        <v>204</v>
      </c>
      <c r="X123">
        <f t="shared" si="16"/>
        <v>0</v>
      </c>
      <c r="Y123">
        <f t="shared" si="16"/>
        <v>0</v>
      </c>
      <c r="Z123">
        <f t="shared" si="16"/>
        <v>0</v>
      </c>
      <c r="AA123">
        <f t="shared" si="16"/>
        <v>204</v>
      </c>
      <c r="AB123">
        <f t="shared" si="16"/>
        <v>0</v>
      </c>
      <c r="AC123">
        <f t="shared" si="16"/>
        <v>0</v>
      </c>
      <c r="AD123">
        <f t="shared" si="16"/>
        <v>0</v>
      </c>
      <c r="AE123">
        <f t="shared" si="16"/>
        <v>0</v>
      </c>
      <c r="AF123">
        <f t="shared" si="16"/>
        <v>0</v>
      </c>
      <c r="AI123">
        <f t="shared" si="17"/>
        <v>37440</v>
      </c>
      <c r="AJ123">
        <f t="shared" si="17"/>
        <v>14256</v>
      </c>
      <c r="AK123">
        <f t="shared" si="17"/>
        <v>4410</v>
      </c>
      <c r="AL123">
        <f t="shared" si="17"/>
        <v>4410</v>
      </c>
      <c r="AM123">
        <f t="shared" si="17"/>
        <v>204</v>
      </c>
      <c r="AN123">
        <f t="shared" si="17"/>
        <v>0</v>
      </c>
      <c r="AO123">
        <f t="shared" si="17"/>
        <v>0</v>
      </c>
      <c r="AP123">
        <f t="shared" si="17"/>
        <v>0</v>
      </c>
      <c r="AQ123">
        <f t="shared" si="17"/>
        <v>204</v>
      </c>
      <c r="AR123">
        <f t="shared" si="17"/>
        <v>0</v>
      </c>
      <c r="AS123">
        <f t="shared" si="17"/>
        <v>0</v>
      </c>
      <c r="AT123">
        <f t="shared" si="17"/>
        <v>0</v>
      </c>
      <c r="AU123">
        <f t="shared" si="17"/>
        <v>0</v>
      </c>
      <c r="AV123">
        <f t="shared" si="17"/>
        <v>0</v>
      </c>
    </row>
    <row r="124" spans="2:48" x14ac:dyDescent="0.2">
      <c r="B124">
        <v>120</v>
      </c>
      <c r="C124">
        <f t="shared" si="15"/>
        <v>46800</v>
      </c>
      <c r="D124">
        <f t="shared" si="15"/>
        <v>12960</v>
      </c>
      <c r="E124">
        <f t="shared" si="15"/>
        <v>5880</v>
      </c>
      <c r="F124">
        <f t="shared" si="15"/>
        <v>5880</v>
      </c>
      <c r="G124">
        <f t="shared" si="15"/>
        <v>204</v>
      </c>
      <c r="H124">
        <f t="shared" si="15"/>
        <v>0</v>
      </c>
      <c r="I124">
        <f t="shared" si="15"/>
        <v>0</v>
      </c>
      <c r="J124">
        <f t="shared" si="15"/>
        <v>0</v>
      </c>
      <c r="K124">
        <f t="shared" si="15"/>
        <v>204</v>
      </c>
      <c r="L124">
        <f t="shared" si="15"/>
        <v>0</v>
      </c>
      <c r="M124">
        <f t="shared" si="15"/>
        <v>0</v>
      </c>
      <c r="N124">
        <f t="shared" si="15"/>
        <v>0</v>
      </c>
      <c r="O124">
        <f t="shared" si="15"/>
        <v>0</v>
      </c>
      <c r="P124">
        <f t="shared" si="15"/>
        <v>0</v>
      </c>
      <c r="S124">
        <f t="shared" si="16"/>
        <v>44460</v>
      </c>
      <c r="T124">
        <f t="shared" si="16"/>
        <v>14256</v>
      </c>
      <c r="U124">
        <f t="shared" si="16"/>
        <v>4938</v>
      </c>
      <c r="V124">
        <f t="shared" si="16"/>
        <v>4938</v>
      </c>
      <c r="W124">
        <f t="shared" si="16"/>
        <v>204</v>
      </c>
      <c r="X124">
        <f t="shared" si="16"/>
        <v>0</v>
      </c>
      <c r="Y124">
        <f t="shared" si="16"/>
        <v>0</v>
      </c>
      <c r="Z124">
        <f t="shared" si="16"/>
        <v>0</v>
      </c>
      <c r="AA124">
        <f t="shared" si="16"/>
        <v>204</v>
      </c>
      <c r="AB124">
        <f t="shared" si="16"/>
        <v>0</v>
      </c>
      <c r="AC124">
        <f t="shared" si="16"/>
        <v>0</v>
      </c>
      <c r="AD124">
        <f t="shared" si="16"/>
        <v>0</v>
      </c>
      <c r="AE124">
        <f t="shared" si="16"/>
        <v>0</v>
      </c>
      <c r="AF124">
        <f t="shared" si="16"/>
        <v>0</v>
      </c>
      <c r="AI124">
        <f t="shared" si="17"/>
        <v>37440</v>
      </c>
      <c r="AJ124">
        <f t="shared" si="17"/>
        <v>14256</v>
      </c>
      <c r="AK124">
        <f t="shared" si="17"/>
        <v>4410</v>
      </c>
      <c r="AL124">
        <f t="shared" si="17"/>
        <v>4410</v>
      </c>
      <c r="AM124">
        <f t="shared" si="17"/>
        <v>204</v>
      </c>
      <c r="AN124">
        <f t="shared" si="17"/>
        <v>0</v>
      </c>
      <c r="AO124">
        <f t="shared" si="17"/>
        <v>0</v>
      </c>
      <c r="AP124">
        <f t="shared" si="17"/>
        <v>0</v>
      </c>
      <c r="AQ124">
        <f t="shared" si="17"/>
        <v>204</v>
      </c>
      <c r="AR124">
        <f t="shared" si="17"/>
        <v>0</v>
      </c>
      <c r="AS124">
        <f t="shared" si="17"/>
        <v>0</v>
      </c>
      <c r="AT124">
        <f t="shared" si="17"/>
        <v>0</v>
      </c>
      <c r="AU124">
        <f t="shared" si="17"/>
        <v>0</v>
      </c>
      <c r="AV124">
        <f t="shared" si="17"/>
        <v>0</v>
      </c>
    </row>
    <row r="125" spans="2:48" x14ac:dyDescent="0.2">
      <c r="B125">
        <v>121</v>
      </c>
      <c r="C125">
        <f t="shared" si="15"/>
        <v>46800</v>
      </c>
      <c r="D125">
        <f t="shared" si="15"/>
        <v>12960</v>
      </c>
      <c r="E125">
        <f t="shared" si="15"/>
        <v>5880</v>
      </c>
      <c r="F125">
        <f t="shared" si="15"/>
        <v>5880</v>
      </c>
      <c r="G125">
        <f t="shared" si="15"/>
        <v>204</v>
      </c>
      <c r="H125">
        <f t="shared" si="15"/>
        <v>0</v>
      </c>
      <c r="I125">
        <f t="shared" si="15"/>
        <v>0</v>
      </c>
      <c r="J125">
        <f t="shared" si="15"/>
        <v>0</v>
      </c>
      <c r="K125">
        <f t="shared" si="15"/>
        <v>204</v>
      </c>
      <c r="L125">
        <f t="shared" si="15"/>
        <v>0</v>
      </c>
      <c r="M125">
        <f t="shared" si="15"/>
        <v>0</v>
      </c>
      <c r="N125">
        <f t="shared" si="15"/>
        <v>0</v>
      </c>
      <c r="O125">
        <f t="shared" si="15"/>
        <v>0</v>
      </c>
      <c r="P125">
        <f t="shared" si="15"/>
        <v>0</v>
      </c>
      <c r="S125">
        <f t="shared" si="16"/>
        <v>44460</v>
      </c>
      <c r="T125">
        <f t="shared" si="16"/>
        <v>14256</v>
      </c>
      <c r="U125">
        <f t="shared" si="16"/>
        <v>4938</v>
      </c>
      <c r="V125">
        <f t="shared" si="16"/>
        <v>4938</v>
      </c>
      <c r="W125">
        <f t="shared" si="16"/>
        <v>204</v>
      </c>
      <c r="X125">
        <f t="shared" si="16"/>
        <v>0</v>
      </c>
      <c r="Y125">
        <f t="shared" si="16"/>
        <v>0</v>
      </c>
      <c r="Z125">
        <f t="shared" si="16"/>
        <v>0</v>
      </c>
      <c r="AA125">
        <f t="shared" si="16"/>
        <v>204</v>
      </c>
      <c r="AB125">
        <f t="shared" si="16"/>
        <v>0</v>
      </c>
      <c r="AC125">
        <f t="shared" si="16"/>
        <v>0</v>
      </c>
      <c r="AD125">
        <f t="shared" si="16"/>
        <v>0</v>
      </c>
      <c r="AE125">
        <f t="shared" si="16"/>
        <v>0</v>
      </c>
      <c r="AF125">
        <f t="shared" si="16"/>
        <v>0</v>
      </c>
      <c r="AI125">
        <f t="shared" si="17"/>
        <v>37440</v>
      </c>
      <c r="AJ125">
        <f t="shared" si="17"/>
        <v>14256</v>
      </c>
      <c r="AK125">
        <f t="shared" si="17"/>
        <v>4410</v>
      </c>
      <c r="AL125">
        <f t="shared" si="17"/>
        <v>4410</v>
      </c>
      <c r="AM125">
        <f t="shared" si="17"/>
        <v>204</v>
      </c>
      <c r="AN125">
        <f t="shared" si="17"/>
        <v>0</v>
      </c>
      <c r="AO125">
        <f t="shared" si="17"/>
        <v>0</v>
      </c>
      <c r="AP125">
        <f t="shared" si="17"/>
        <v>0</v>
      </c>
      <c r="AQ125">
        <f t="shared" si="17"/>
        <v>204</v>
      </c>
      <c r="AR125">
        <f t="shared" si="17"/>
        <v>0</v>
      </c>
      <c r="AS125">
        <f t="shared" si="17"/>
        <v>0</v>
      </c>
      <c r="AT125">
        <f t="shared" si="17"/>
        <v>0</v>
      </c>
      <c r="AU125">
        <f t="shared" si="17"/>
        <v>0</v>
      </c>
      <c r="AV125">
        <f t="shared" si="17"/>
        <v>0</v>
      </c>
    </row>
    <row r="126" spans="2:48" x14ac:dyDescent="0.2">
      <c r="B126">
        <v>122</v>
      </c>
      <c r="C126">
        <f t="shared" si="15"/>
        <v>46800</v>
      </c>
      <c r="D126">
        <f t="shared" si="15"/>
        <v>12960</v>
      </c>
      <c r="E126">
        <f t="shared" si="15"/>
        <v>5880</v>
      </c>
      <c r="F126">
        <f t="shared" si="15"/>
        <v>5880</v>
      </c>
      <c r="G126">
        <f t="shared" si="15"/>
        <v>204</v>
      </c>
      <c r="H126">
        <f t="shared" si="15"/>
        <v>0</v>
      </c>
      <c r="I126">
        <f t="shared" si="15"/>
        <v>0</v>
      </c>
      <c r="J126">
        <f t="shared" si="15"/>
        <v>0</v>
      </c>
      <c r="K126">
        <f t="shared" si="15"/>
        <v>204</v>
      </c>
      <c r="L126">
        <f t="shared" si="15"/>
        <v>0</v>
      </c>
      <c r="M126">
        <f t="shared" si="15"/>
        <v>0</v>
      </c>
      <c r="N126">
        <f t="shared" si="15"/>
        <v>0</v>
      </c>
      <c r="O126">
        <f t="shared" si="15"/>
        <v>0</v>
      </c>
      <c r="P126">
        <f t="shared" si="15"/>
        <v>0</v>
      </c>
      <c r="S126">
        <f t="shared" si="16"/>
        <v>44460</v>
      </c>
      <c r="T126">
        <f t="shared" si="16"/>
        <v>14256</v>
      </c>
      <c r="U126">
        <f t="shared" si="16"/>
        <v>4938</v>
      </c>
      <c r="V126">
        <f t="shared" si="16"/>
        <v>4938</v>
      </c>
      <c r="W126">
        <f t="shared" si="16"/>
        <v>204</v>
      </c>
      <c r="X126">
        <f t="shared" si="16"/>
        <v>0</v>
      </c>
      <c r="Y126">
        <f t="shared" si="16"/>
        <v>0</v>
      </c>
      <c r="Z126">
        <f t="shared" si="16"/>
        <v>0</v>
      </c>
      <c r="AA126">
        <f t="shared" si="16"/>
        <v>204</v>
      </c>
      <c r="AB126">
        <f t="shared" si="16"/>
        <v>0</v>
      </c>
      <c r="AC126">
        <f t="shared" si="16"/>
        <v>0</v>
      </c>
      <c r="AD126">
        <f t="shared" si="16"/>
        <v>0</v>
      </c>
      <c r="AE126">
        <f t="shared" si="16"/>
        <v>0</v>
      </c>
      <c r="AF126">
        <f t="shared" si="16"/>
        <v>0</v>
      </c>
      <c r="AI126">
        <f t="shared" si="17"/>
        <v>37440</v>
      </c>
      <c r="AJ126">
        <f t="shared" si="17"/>
        <v>14256</v>
      </c>
      <c r="AK126">
        <f t="shared" si="17"/>
        <v>4410</v>
      </c>
      <c r="AL126">
        <f t="shared" si="17"/>
        <v>4410</v>
      </c>
      <c r="AM126">
        <f t="shared" si="17"/>
        <v>204</v>
      </c>
      <c r="AN126">
        <f t="shared" si="17"/>
        <v>0</v>
      </c>
      <c r="AO126">
        <f t="shared" si="17"/>
        <v>0</v>
      </c>
      <c r="AP126">
        <f t="shared" si="17"/>
        <v>0</v>
      </c>
      <c r="AQ126">
        <f t="shared" si="17"/>
        <v>204</v>
      </c>
      <c r="AR126">
        <f t="shared" si="17"/>
        <v>0</v>
      </c>
      <c r="AS126">
        <f t="shared" si="17"/>
        <v>0</v>
      </c>
      <c r="AT126">
        <f t="shared" si="17"/>
        <v>0</v>
      </c>
      <c r="AU126">
        <f t="shared" si="17"/>
        <v>0</v>
      </c>
      <c r="AV126">
        <f t="shared" si="17"/>
        <v>0</v>
      </c>
    </row>
    <row r="127" spans="2:48" x14ac:dyDescent="0.2">
      <c r="B127">
        <v>123</v>
      </c>
      <c r="C127">
        <f t="shared" si="15"/>
        <v>46800</v>
      </c>
      <c r="D127">
        <f t="shared" si="15"/>
        <v>12960</v>
      </c>
      <c r="E127">
        <f t="shared" si="15"/>
        <v>5880</v>
      </c>
      <c r="F127">
        <f t="shared" si="15"/>
        <v>5880</v>
      </c>
      <c r="G127">
        <f t="shared" si="15"/>
        <v>204</v>
      </c>
      <c r="H127">
        <f t="shared" si="15"/>
        <v>0</v>
      </c>
      <c r="I127">
        <f t="shared" si="15"/>
        <v>0</v>
      </c>
      <c r="J127">
        <f t="shared" si="15"/>
        <v>0</v>
      </c>
      <c r="K127">
        <f t="shared" si="15"/>
        <v>204</v>
      </c>
      <c r="L127">
        <f t="shared" si="15"/>
        <v>0</v>
      </c>
      <c r="M127">
        <f t="shared" si="15"/>
        <v>0</v>
      </c>
      <c r="N127">
        <f t="shared" si="15"/>
        <v>0</v>
      </c>
      <c r="O127">
        <f t="shared" si="15"/>
        <v>0</v>
      </c>
      <c r="P127">
        <f t="shared" si="15"/>
        <v>0</v>
      </c>
      <c r="S127">
        <f t="shared" si="16"/>
        <v>44460</v>
      </c>
      <c r="T127">
        <f t="shared" si="16"/>
        <v>14256</v>
      </c>
      <c r="U127">
        <f t="shared" si="16"/>
        <v>4938</v>
      </c>
      <c r="V127">
        <f t="shared" si="16"/>
        <v>4938</v>
      </c>
      <c r="W127">
        <f t="shared" si="16"/>
        <v>204</v>
      </c>
      <c r="X127">
        <f t="shared" si="16"/>
        <v>0</v>
      </c>
      <c r="Y127">
        <f t="shared" si="16"/>
        <v>0</v>
      </c>
      <c r="Z127">
        <f t="shared" si="16"/>
        <v>0</v>
      </c>
      <c r="AA127">
        <f t="shared" si="16"/>
        <v>204</v>
      </c>
      <c r="AB127">
        <f t="shared" si="16"/>
        <v>0</v>
      </c>
      <c r="AC127">
        <f t="shared" si="16"/>
        <v>0</v>
      </c>
      <c r="AD127">
        <f t="shared" si="16"/>
        <v>0</v>
      </c>
      <c r="AE127">
        <f t="shared" si="16"/>
        <v>0</v>
      </c>
      <c r="AF127">
        <f t="shared" si="16"/>
        <v>0</v>
      </c>
      <c r="AI127">
        <f t="shared" si="17"/>
        <v>37440</v>
      </c>
      <c r="AJ127">
        <f t="shared" si="17"/>
        <v>14256</v>
      </c>
      <c r="AK127">
        <f t="shared" si="17"/>
        <v>4410</v>
      </c>
      <c r="AL127">
        <f t="shared" si="17"/>
        <v>4410</v>
      </c>
      <c r="AM127">
        <f t="shared" si="17"/>
        <v>204</v>
      </c>
      <c r="AN127">
        <f t="shared" si="17"/>
        <v>0</v>
      </c>
      <c r="AO127">
        <f t="shared" si="17"/>
        <v>0</v>
      </c>
      <c r="AP127">
        <f t="shared" si="17"/>
        <v>0</v>
      </c>
      <c r="AQ127">
        <f t="shared" si="17"/>
        <v>204</v>
      </c>
      <c r="AR127">
        <f t="shared" si="17"/>
        <v>0</v>
      </c>
      <c r="AS127">
        <f t="shared" si="17"/>
        <v>0</v>
      </c>
      <c r="AT127">
        <f t="shared" si="17"/>
        <v>0</v>
      </c>
      <c r="AU127">
        <f t="shared" si="17"/>
        <v>0</v>
      </c>
      <c r="AV127">
        <f t="shared" si="17"/>
        <v>0</v>
      </c>
    </row>
    <row r="128" spans="2:48" x14ac:dyDescent="0.2">
      <c r="B128">
        <v>124</v>
      </c>
      <c r="C128">
        <f t="shared" si="15"/>
        <v>46800</v>
      </c>
      <c r="D128">
        <f t="shared" si="15"/>
        <v>12960</v>
      </c>
      <c r="E128">
        <f t="shared" si="15"/>
        <v>5880</v>
      </c>
      <c r="F128">
        <f t="shared" si="15"/>
        <v>5880</v>
      </c>
      <c r="G128">
        <f t="shared" si="15"/>
        <v>204</v>
      </c>
      <c r="H128">
        <f t="shared" si="15"/>
        <v>0</v>
      </c>
      <c r="I128">
        <f t="shared" si="15"/>
        <v>0</v>
      </c>
      <c r="J128">
        <f t="shared" si="15"/>
        <v>0</v>
      </c>
      <c r="K128">
        <f t="shared" si="15"/>
        <v>204</v>
      </c>
      <c r="L128">
        <f t="shared" si="15"/>
        <v>0</v>
      </c>
      <c r="M128">
        <f t="shared" si="15"/>
        <v>0</v>
      </c>
      <c r="N128">
        <f t="shared" si="15"/>
        <v>0</v>
      </c>
      <c r="O128">
        <f t="shared" si="15"/>
        <v>0</v>
      </c>
      <c r="P128">
        <f t="shared" si="15"/>
        <v>0</v>
      </c>
      <c r="S128">
        <f t="shared" si="16"/>
        <v>44460</v>
      </c>
      <c r="T128">
        <f t="shared" si="16"/>
        <v>14256</v>
      </c>
      <c r="U128">
        <f t="shared" si="16"/>
        <v>4938</v>
      </c>
      <c r="V128">
        <f t="shared" si="16"/>
        <v>4938</v>
      </c>
      <c r="W128">
        <f t="shared" si="16"/>
        <v>204</v>
      </c>
      <c r="X128">
        <f t="shared" si="16"/>
        <v>0</v>
      </c>
      <c r="Y128">
        <f t="shared" si="16"/>
        <v>0</v>
      </c>
      <c r="Z128">
        <f t="shared" si="16"/>
        <v>0</v>
      </c>
      <c r="AA128">
        <f t="shared" si="16"/>
        <v>204</v>
      </c>
      <c r="AB128">
        <f t="shared" si="16"/>
        <v>0</v>
      </c>
      <c r="AC128">
        <f t="shared" si="16"/>
        <v>0</v>
      </c>
      <c r="AD128">
        <f t="shared" si="16"/>
        <v>0</v>
      </c>
      <c r="AE128">
        <f t="shared" si="16"/>
        <v>0</v>
      </c>
      <c r="AF128">
        <f t="shared" si="16"/>
        <v>0</v>
      </c>
      <c r="AI128">
        <f t="shared" si="17"/>
        <v>37440</v>
      </c>
      <c r="AJ128">
        <f t="shared" si="17"/>
        <v>14256</v>
      </c>
      <c r="AK128">
        <f t="shared" si="17"/>
        <v>4410</v>
      </c>
      <c r="AL128">
        <f t="shared" si="17"/>
        <v>4410</v>
      </c>
      <c r="AM128">
        <f t="shared" si="17"/>
        <v>204</v>
      </c>
      <c r="AN128">
        <f t="shared" si="17"/>
        <v>0</v>
      </c>
      <c r="AO128">
        <f t="shared" si="17"/>
        <v>0</v>
      </c>
      <c r="AP128">
        <f t="shared" si="17"/>
        <v>0</v>
      </c>
      <c r="AQ128">
        <f t="shared" si="17"/>
        <v>204</v>
      </c>
      <c r="AR128">
        <f t="shared" si="17"/>
        <v>0</v>
      </c>
      <c r="AS128">
        <f t="shared" si="17"/>
        <v>0</v>
      </c>
      <c r="AT128">
        <f t="shared" si="17"/>
        <v>0</v>
      </c>
      <c r="AU128">
        <f t="shared" si="17"/>
        <v>0</v>
      </c>
      <c r="AV128">
        <f t="shared" si="17"/>
        <v>0</v>
      </c>
    </row>
    <row r="129" spans="2:48" x14ac:dyDescent="0.2">
      <c r="B129">
        <v>125</v>
      </c>
      <c r="C129">
        <f t="shared" si="15"/>
        <v>46800</v>
      </c>
      <c r="D129">
        <f t="shared" si="15"/>
        <v>12960</v>
      </c>
      <c r="E129">
        <f t="shared" si="15"/>
        <v>5880</v>
      </c>
      <c r="F129">
        <f t="shared" si="15"/>
        <v>5880</v>
      </c>
      <c r="G129">
        <f t="shared" si="15"/>
        <v>204</v>
      </c>
      <c r="H129">
        <f t="shared" si="15"/>
        <v>0</v>
      </c>
      <c r="I129">
        <f t="shared" si="15"/>
        <v>0</v>
      </c>
      <c r="J129">
        <f t="shared" si="15"/>
        <v>0</v>
      </c>
      <c r="K129">
        <f t="shared" si="15"/>
        <v>204</v>
      </c>
      <c r="L129">
        <f t="shared" si="15"/>
        <v>0</v>
      </c>
      <c r="M129">
        <f t="shared" si="15"/>
        <v>0</v>
      </c>
      <c r="N129">
        <f t="shared" si="15"/>
        <v>0</v>
      </c>
      <c r="O129">
        <f t="shared" si="15"/>
        <v>0</v>
      </c>
      <c r="P129">
        <f t="shared" si="15"/>
        <v>0</v>
      </c>
      <c r="S129">
        <f t="shared" si="16"/>
        <v>44460</v>
      </c>
      <c r="T129">
        <f t="shared" si="16"/>
        <v>14256</v>
      </c>
      <c r="U129">
        <f t="shared" si="16"/>
        <v>4938</v>
      </c>
      <c r="V129">
        <f t="shared" si="16"/>
        <v>4938</v>
      </c>
      <c r="W129">
        <f t="shared" si="16"/>
        <v>204</v>
      </c>
      <c r="X129">
        <f t="shared" si="16"/>
        <v>0</v>
      </c>
      <c r="Y129">
        <f t="shared" si="16"/>
        <v>0</v>
      </c>
      <c r="Z129">
        <f t="shared" si="16"/>
        <v>0</v>
      </c>
      <c r="AA129">
        <f t="shared" si="16"/>
        <v>204</v>
      </c>
      <c r="AB129">
        <f t="shared" si="16"/>
        <v>0</v>
      </c>
      <c r="AC129">
        <f t="shared" si="16"/>
        <v>0</v>
      </c>
      <c r="AD129">
        <f t="shared" si="16"/>
        <v>0</v>
      </c>
      <c r="AE129">
        <f t="shared" si="16"/>
        <v>0</v>
      </c>
      <c r="AF129">
        <f t="shared" si="16"/>
        <v>0</v>
      </c>
      <c r="AI129">
        <f t="shared" si="17"/>
        <v>37440</v>
      </c>
      <c r="AJ129">
        <f t="shared" si="17"/>
        <v>14256</v>
      </c>
      <c r="AK129">
        <f t="shared" si="17"/>
        <v>4410</v>
      </c>
      <c r="AL129">
        <f t="shared" si="17"/>
        <v>4410</v>
      </c>
      <c r="AM129">
        <f t="shared" si="17"/>
        <v>204</v>
      </c>
      <c r="AN129">
        <f t="shared" si="17"/>
        <v>0</v>
      </c>
      <c r="AO129">
        <f t="shared" si="17"/>
        <v>0</v>
      </c>
      <c r="AP129">
        <f t="shared" si="17"/>
        <v>0</v>
      </c>
      <c r="AQ129">
        <f t="shared" si="17"/>
        <v>204</v>
      </c>
      <c r="AR129">
        <f t="shared" si="17"/>
        <v>0</v>
      </c>
      <c r="AS129">
        <f t="shared" si="17"/>
        <v>0</v>
      </c>
      <c r="AT129">
        <f t="shared" si="17"/>
        <v>0</v>
      </c>
      <c r="AU129">
        <f t="shared" si="17"/>
        <v>0</v>
      </c>
      <c r="AV129">
        <f t="shared" si="17"/>
        <v>0</v>
      </c>
    </row>
    <row r="130" spans="2:48" x14ac:dyDescent="0.2">
      <c r="B130">
        <v>126</v>
      </c>
      <c r="C130">
        <f t="shared" si="15"/>
        <v>46800</v>
      </c>
      <c r="D130">
        <f t="shared" si="15"/>
        <v>12960</v>
      </c>
      <c r="E130">
        <f t="shared" si="15"/>
        <v>5880</v>
      </c>
      <c r="F130">
        <f t="shared" si="15"/>
        <v>5880</v>
      </c>
      <c r="G130">
        <f t="shared" si="15"/>
        <v>204</v>
      </c>
      <c r="H130">
        <f t="shared" si="15"/>
        <v>0</v>
      </c>
      <c r="I130">
        <f t="shared" si="15"/>
        <v>0</v>
      </c>
      <c r="J130">
        <f t="shared" si="15"/>
        <v>0</v>
      </c>
      <c r="K130">
        <f t="shared" si="15"/>
        <v>204</v>
      </c>
      <c r="L130">
        <f t="shared" si="15"/>
        <v>0</v>
      </c>
      <c r="M130">
        <f t="shared" si="15"/>
        <v>0</v>
      </c>
      <c r="N130">
        <f t="shared" si="15"/>
        <v>0</v>
      </c>
      <c r="O130">
        <f t="shared" si="15"/>
        <v>0</v>
      </c>
      <c r="P130">
        <f t="shared" si="15"/>
        <v>0</v>
      </c>
      <c r="S130">
        <f t="shared" si="16"/>
        <v>44460</v>
      </c>
      <c r="T130">
        <f t="shared" si="16"/>
        <v>14256</v>
      </c>
      <c r="U130">
        <f t="shared" si="16"/>
        <v>4938</v>
      </c>
      <c r="V130">
        <f t="shared" si="16"/>
        <v>4938</v>
      </c>
      <c r="W130">
        <f t="shared" si="16"/>
        <v>204</v>
      </c>
      <c r="X130">
        <f t="shared" si="16"/>
        <v>0</v>
      </c>
      <c r="Y130">
        <f t="shared" si="16"/>
        <v>0</v>
      </c>
      <c r="Z130">
        <f t="shared" si="16"/>
        <v>0</v>
      </c>
      <c r="AA130">
        <f t="shared" si="16"/>
        <v>204</v>
      </c>
      <c r="AB130">
        <f t="shared" si="16"/>
        <v>0</v>
      </c>
      <c r="AC130">
        <f t="shared" si="16"/>
        <v>0</v>
      </c>
      <c r="AD130">
        <f t="shared" si="16"/>
        <v>0</v>
      </c>
      <c r="AE130">
        <f t="shared" si="16"/>
        <v>0</v>
      </c>
      <c r="AF130">
        <f t="shared" si="16"/>
        <v>0</v>
      </c>
      <c r="AI130">
        <f t="shared" si="17"/>
        <v>37440</v>
      </c>
      <c r="AJ130">
        <f t="shared" si="17"/>
        <v>14256</v>
      </c>
      <c r="AK130">
        <f t="shared" si="17"/>
        <v>4410</v>
      </c>
      <c r="AL130">
        <f t="shared" si="17"/>
        <v>4410</v>
      </c>
      <c r="AM130">
        <f t="shared" si="17"/>
        <v>204</v>
      </c>
      <c r="AN130">
        <f t="shared" si="17"/>
        <v>0</v>
      </c>
      <c r="AO130">
        <f t="shared" si="17"/>
        <v>0</v>
      </c>
      <c r="AP130">
        <f t="shared" si="17"/>
        <v>0</v>
      </c>
      <c r="AQ130">
        <f t="shared" si="17"/>
        <v>204</v>
      </c>
      <c r="AR130">
        <f t="shared" si="17"/>
        <v>0</v>
      </c>
      <c r="AS130">
        <f t="shared" si="17"/>
        <v>0</v>
      </c>
      <c r="AT130">
        <f t="shared" si="17"/>
        <v>0</v>
      </c>
      <c r="AU130">
        <f t="shared" si="17"/>
        <v>0</v>
      </c>
      <c r="AV130">
        <f t="shared" si="17"/>
        <v>0</v>
      </c>
    </row>
    <row r="131" spans="2:48" x14ac:dyDescent="0.2">
      <c r="B131">
        <v>127</v>
      </c>
      <c r="C131">
        <f t="shared" si="15"/>
        <v>46800</v>
      </c>
      <c r="D131">
        <f t="shared" si="15"/>
        <v>12960</v>
      </c>
      <c r="E131">
        <f t="shared" si="15"/>
        <v>5880</v>
      </c>
      <c r="F131">
        <f t="shared" si="15"/>
        <v>5880</v>
      </c>
      <c r="G131">
        <f t="shared" si="15"/>
        <v>204</v>
      </c>
      <c r="H131">
        <f t="shared" si="15"/>
        <v>0</v>
      </c>
      <c r="I131">
        <f t="shared" si="15"/>
        <v>0</v>
      </c>
      <c r="J131">
        <f t="shared" si="15"/>
        <v>0</v>
      </c>
      <c r="K131">
        <f t="shared" si="15"/>
        <v>204</v>
      </c>
      <c r="L131">
        <f t="shared" si="15"/>
        <v>0</v>
      </c>
      <c r="M131">
        <f t="shared" si="15"/>
        <v>0</v>
      </c>
      <c r="N131">
        <f t="shared" si="15"/>
        <v>0</v>
      </c>
      <c r="O131">
        <f t="shared" si="15"/>
        <v>0</v>
      </c>
      <c r="P131">
        <f t="shared" si="15"/>
        <v>0</v>
      </c>
      <c r="S131">
        <f t="shared" si="16"/>
        <v>44460</v>
      </c>
      <c r="T131">
        <f t="shared" si="16"/>
        <v>14256</v>
      </c>
      <c r="U131">
        <f t="shared" si="16"/>
        <v>4938</v>
      </c>
      <c r="V131">
        <f t="shared" si="16"/>
        <v>4938</v>
      </c>
      <c r="W131">
        <f t="shared" si="16"/>
        <v>204</v>
      </c>
      <c r="X131">
        <f t="shared" si="16"/>
        <v>0</v>
      </c>
      <c r="Y131">
        <f t="shared" si="16"/>
        <v>0</v>
      </c>
      <c r="Z131">
        <f t="shared" si="16"/>
        <v>0</v>
      </c>
      <c r="AA131">
        <f t="shared" si="16"/>
        <v>204</v>
      </c>
      <c r="AB131">
        <f t="shared" si="16"/>
        <v>0</v>
      </c>
      <c r="AC131">
        <f t="shared" si="16"/>
        <v>0</v>
      </c>
      <c r="AD131">
        <f t="shared" si="16"/>
        <v>0</v>
      </c>
      <c r="AE131">
        <f t="shared" si="16"/>
        <v>0</v>
      </c>
      <c r="AF131">
        <f t="shared" si="16"/>
        <v>0</v>
      </c>
      <c r="AI131">
        <f t="shared" si="17"/>
        <v>37440</v>
      </c>
      <c r="AJ131">
        <f t="shared" si="17"/>
        <v>14256</v>
      </c>
      <c r="AK131">
        <f t="shared" si="17"/>
        <v>4410</v>
      </c>
      <c r="AL131">
        <f t="shared" si="17"/>
        <v>4410</v>
      </c>
      <c r="AM131">
        <f t="shared" si="17"/>
        <v>204</v>
      </c>
      <c r="AN131">
        <f t="shared" si="17"/>
        <v>0</v>
      </c>
      <c r="AO131">
        <f t="shared" si="17"/>
        <v>0</v>
      </c>
      <c r="AP131">
        <f t="shared" si="17"/>
        <v>0</v>
      </c>
      <c r="AQ131">
        <f t="shared" si="17"/>
        <v>204</v>
      </c>
      <c r="AR131">
        <f t="shared" si="17"/>
        <v>0</v>
      </c>
      <c r="AS131">
        <f t="shared" si="17"/>
        <v>0</v>
      </c>
      <c r="AT131">
        <f t="shared" si="17"/>
        <v>0</v>
      </c>
      <c r="AU131">
        <f t="shared" si="17"/>
        <v>0</v>
      </c>
      <c r="AV131">
        <f t="shared" si="17"/>
        <v>0</v>
      </c>
    </row>
    <row r="132" spans="2:48" x14ac:dyDescent="0.2">
      <c r="B132">
        <v>128</v>
      </c>
      <c r="C132">
        <f t="shared" ref="C132:P150" si="18">C$217+C$222+C$227</f>
        <v>46800</v>
      </c>
      <c r="D132">
        <f t="shared" si="18"/>
        <v>12960</v>
      </c>
      <c r="E132">
        <f t="shared" si="18"/>
        <v>5880</v>
      </c>
      <c r="F132">
        <f t="shared" si="18"/>
        <v>5880</v>
      </c>
      <c r="G132">
        <f t="shared" si="18"/>
        <v>204</v>
      </c>
      <c r="H132">
        <f t="shared" si="18"/>
        <v>0</v>
      </c>
      <c r="I132">
        <f t="shared" si="18"/>
        <v>0</v>
      </c>
      <c r="J132">
        <f t="shared" si="18"/>
        <v>0</v>
      </c>
      <c r="K132">
        <f t="shared" si="18"/>
        <v>204</v>
      </c>
      <c r="L132">
        <f t="shared" si="18"/>
        <v>0</v>
      </c>
      <c r="M132">
        <f t="shared" si="18"/>
        <v>0</v>
      </c>
      <c r="N132">
        <f t="shared" si="18"/>
        <v>0</v>
      </c>
      <c r="O132">
        <f t="shared" si="18"/>
        <v>0</v>
      </c>
      <c r="P132">
        <f t="shared" si="18"/>
        <v>0</v>
      </c>
      <c r="S132">
        <f t="shared" ref="S132:AF150" si="19">S$217+S$222+S$227</f>
        <v>44460</v>
      </c>
      <c r="T132">
        <f t="shared" si="19"/>
        <v>14256</v>
      </c>
      <c r="U132">
        <f t="shared" si="19"/>
        <v>4938</v>
      </c>
      <c r="V132">
        <f t="shared" si="19"/>
        <v>4938</v>
      </c>
      <c r="W132">
        <f t="shared" si="19"/>
        <v>204</v>
      </c>
      <c r="X132">
        <f t="shared" si="19"/>
        <v>0</v>
      </c>
      <c r="Y132">
        <f t="shared" si="19"/>
        <v>0</v>
      </c>
      <c r="Z132">
        <f t="shared" si="19"/>
        <v>0</v>
      </c>
      <c r="AA132">
        <f t="shared" si="19"/>
        <v>204</v>
      </c>
      <c r="AB132">
        <f t="shared" si="19"/>
        <v>0</v>
      </c>
      <c r="AC132">
        <f t="shared" si="19"/>
        <v>0</v>
      </c>
      <c r="AD132">
        <f t="shared" si="19"/>
        <v>0</v>
      </c>
      <c r="AE132">
        <f t="shared" si="19"/>
        <v>0</v>
      </c>
      <c r="AF132">
        <f t="shared" si="19"/>
        <v>0</v>
      </c>
      <c r="AI132">
        <f t="shared" ref="AI132:AV150" si="20">AI$217+AI$222+AI$227</f>
        <v>37440</v>
      </c>
      <c r="AJ132">
        <f t="shared" si="20"/>
        <v>14256</v>
      </c>
      <c r="AK132">
        <f t="shared" si="20"/>
        <v>4410</v>
      </c>
      <c r="AL132">
        <f t="shared" si="20"/>
        <v>4410</v>
      </c>
      <c r="AM132">
        <f t="shared" si="20"/>
        <v>204</v>
      </c>
      <c r="AN132">
        <f t="shared" si="20"/>
        <v>0</v>
      </c>
      <c r="AO132">
        <f t="shared" si="20"/>
        <v>0</v>
      </c>
      <c r="AP132">
        <f t="shared" si="20"/>
        <v>0</v>
      </c>
      <c r="AQ132">
        <f t="shared" si="20"/>
        <v>204</v>
      </c>
      <c r="AR132">
        <f t="shared" si="20"/>
        <v>0</v>
      </c>
      <c r="AS132">
        <f t="shared" si="20"/>
        <v>0</v>
      </c>
      <c r="AT132">
        <f t="shared" si="20"/>
        <v>0</v>
      </c>
      <c r="AU132">
        <f t="shared" si="20"/>
        <v>0</v>
      </c>
      <c r="AV132">
        <f t="shared" si="20"/>
        <v>0</v>
      </c>
    </row>
    <row r="133" spans="2:48" x14ac:dyDescent="0.2">
      <c r="B133">
        <v>129</v>
      </c>
      <c r="C133">
        <f t="shared" si="18"/>
        <v>46800</v>
      </c>
      <c r="D133">
        <f t="shared" si="18"/>
        <v>12960</v>
      </c>
      <c r="E133">
        <f t="shared" si="18"/>
        <v>5880</v>
      </c>
      <c r="F133">
        <f t="shared" si="18"/>
        <v>5880</v>
      </c>
      <c r="G133">
        <f t="shared" si="18"/>
        <v>204</v>
      </c>
      <c r="H133">
        <f t="shared" si="18"/>
        <v>0</v>
      </c>
      <c r="I133">
        <f t="shared" si="18"/>
        <v>0</v>
      </c>
      <c r="J133">
        <f t="shared" si="18"/>
        <v>0</v>
      </c>
      <c r="K133">
        <f t="shared" si="18"/>
        <v>204</v>
      </c>
      <c r="L133">
        <f t="shared" si="18"/>
        <v>0</v>
      </c>
      <c r="M133">
        <f t="shared" si="18"/>
        <v>0</v>
      </c>
      <c r="N133">
        <f t="shared" si="18"/>
        <v>0</v>
      </c>
      <c r="O133">
        <f t="shared" si="18"/>
        <v>0</v>
      </c>
      <c r="P133">
        <f t="shared" si="18"/>
        <v>0</v>
      </c>
      <c r="S133">
        <f t="shared" si="19"/>
        <v>44460</v>
      </c>
      <c r="T133">
        <f t="shared" si="19"/>
        <v>14256</v>
      </c>
      <c r="U133">
        <f t="shared" si="19"/>
        <v>4938</v>
      </c>
      <c r="V133">
        <f t="shared" si="19"/>
        <v>4938</v>
      </c>
      <c r="W133">
        <f t="shared" si="19"/>
        <v>204</v>
      </c>
      <c r="X133">
        <f t="shared" si="19"/>
        <v>0</v>
      </c>
      <c r="Y133">
        <f t="shared" si="19"/>
        <v>0</v>
      </c>
      <c r="Z133">
        <f t="shared" si="19"/>
        <v>0</v>
      </c>
      <c r="AA133">
        <f t="shared" si="19"/>
        <v>204</v>
      </c>
      <c r="AB133">
        <f t="shared" si="19"/>
        <v>0</v>
      </c>
      <c r="AC133">
        <f t="shared" si="19"/>
        <v>0</v>
      </c>
      <c r="AD133">
        <f t="shared" si="19"/>
        <v>0</v>
      </c>
      <c r="AE133">
        <f t="shared" si="19"/>
        <v>0</v>
      </c>
      <c r="AF133">
        <f t="shared" si="19"/>
        <v>0</v>
      </c>
      <c r="AI133">
        <f t="shared" si="20"/>
        <v>37440</v>
      </c>
      <c r="AJ133">
        <f t="shared" si="20"/>
        <v>14256</v>
      </c>
      <c r="AK133">
        <f t="shared" si="20"/>
        <v>4410</v>
      </c>
      <c r="AL133">
        <f t="shared" si="20"/>
        <v>4410</v>
      </c>
      <c r="AM133">
        <f t="shared" si="20"/>
        <v>204</v>
      </c>
      <c r="AN133">
        <f t="shared" si="20"/>
        <v>0</v>
      </c>
      <c r="AO133">
        <f t="shared" si="20"/>
        <v>0</v>
      </c>
      <c r="AP133">
        <f t="shared" si="20"/>
        <v>0</v>
      </c>
      <c r="AQ133">
        <f t="shared" si="20"/>
        <v>204</v>
      </c>
      <c r="AR133">
        <f t="shared" si="20"/>
        <v>0</v>
      </c>
      <c r="AS133">
        <f t="shared" si="20"/>
        <v>0</v>
      </c>
      <c r="AT133">
        <f t="shared" si="20"/>
        <v>0</v>
      </c>
      <c r="AU133">
        <f t="shared" si="20"/>
        <v>0</v>
      </c>
      <c r="AV133">
        <f t="shared" si="20"/>
        <v>0</v>
      </c>
    </row>
    <row r="134" spans="2:48" x14ac:dyDescent="0.2">
      <c r="B134">
        <v>130</v>
      </c>
      <c r="C134">
        <f t="shared" si="18"/>
        <v>46800</v>
      </c>
      <c r="D134">
        <f t="shared" si="18"/>
        <v>12960</v>
      </c>
      <c r="E134">
        <f t="shared" si="18"/>
        <v>5880</v>
      </c>
      <c r="F134">
        <f t="shared" si="18"/>
        <v>5880</v>
      </c>
      <c r="G134">
        <f t="shared" si="18"/>
        <v>204</v>
      </c>
      <c r="H134">
        <f t="shared" si="18"/>
        <v>0</v>
      </c>
      <c r="I134">
        <f t="shared" si="18"/>
        <v>0</v>
      </c>
      <c r="J134">
        <f t="shared" si="18"/>
        <v>0</v>
      </c>
      <c r="K134">
        <f t="shared" si="18"/>
        <v>204</v>
      </c>
      <c r="L134">
        <f t="shared" si="18"/>
        <v>0</v>
      </c>
      <c r="M134">
        <f t="shared" si="18"/>
        <v>0</v>
      </c>
      <c r="N134">
        <f t="shared" si="18"/>
        <v>0</v>
      </c>
      <c r="O134">
        <f t="shared" si="18"/>
        <v>0</v>
      </c>
      <c r="P134">
        <f t="shared" si="18"/>
        <v>0</v>
      </c>
      <c r="S134">
        <f t="shared" si="19"/>
        <v>44460</v>
      </c>
      <c r="T134">
        <f t="shared" si="19"/>
        <v>14256</v>
      </c>
      <c r="U134">
        <f t="shared" si="19"/>
        <v>4938</v>
      </c>
      <c r="V134">
        <f t="shared" si="19"/>
        <v>4938</v>
      </c>
      <c r="W134">
        <f t="shared" si="19"/>
        <v>204</v>
      </c>
      <c r="X134">
        <f t="shared" si="19"/>
        <v>0</v>
      </c>
      <c r="Y134">
        <f t="shared" si="19"/>
        <v>0</v>
      </c>
      <c r="Z134">
        <f t="shared" si="19"/>
        <v>0</v>
      </c>
      <c r="AA134">
        <f t="shared" si="19"/>
        <v>204</v>
      </c>
      <c r="AB134">
        <f t="shared" si="19"/>
        <v>0</v>
      </c>
      <c r="AC134">
        <f t="shared" si="19"/>
        <v>0</v>
      </c>
      <c r="AD134">
        <f t="shared" si="19"/>
        <v>0</v>
      </c>
      <c r="AE134">
        <f t="shared" si="19"/>
        <v>0</v>
      </c>
      <c r="AF134">
        <f t="shared" si="19"/>
        <v>0</v>
      </c>
      <c r="AI134">
        <f t="shared" si="20"/>
        <v>37440</v>
      </c>
      <c r="AJ134">
        <f t="shared" si="20"/>
        <v>14256</v>
      </c>
      <c r="AK134">
        <f t="shared" si="20"/>
        <v>4410</v>
      </c>
      <c r="AL134">
        <f t="shared" si="20"/>
        <v>4410</v>
      </c>
      <c r="AM134">
        <f t="shared" si="20"/>
        <v>204</v>
      </c>
      <c r="AN134">
        <f t="shared" si="20"/>
        <v>0</v>
      </c>
      <c r="AO134">
        <f t="shared" si="20"/>
        <v>0</v>
      </c>
      <c r="AP134">
        <f t="shared" si="20"/>
        <v>0</v>
      </c>
      <c r="AQ134">
        <f t="shared" si="20"/>
        <v>204</v>
      </c>
      <c r="AR134">
        <f t="shared" si="20"/>
        <v>0</v>
      </c>
      <c r="AS134">
        <f t="shared" si="20"/>
        <v>0</v>
      </c>
      <c r="AT134">
        <f t="shared" si="20"/>
        <v>0</v>
      </c>
      <c r="AU134">
        <f t="shared" si="20"/>
        <v>0</v>
      </c>
      <c r="AV134">
        <f t="shared" si="20"/>
        <v>0</v>
      </c>
    </row>
    <row r="135" spans="2:48" x14ac:dyDescent="0.2">
      <c r="B135">
        <v>131</v>
      </c>
      <c r="C135">
        <f t="shared" si="18"/>
        <v>46800</v>
      </c>
      <c r="D135">
        <f t="shared" si="18"/>
        <v>12960</v>
      </c>
      <c r="E135">
        <f t="shared" si="18"/>
        <v>5880</v>
      </c>
      <c r="F135">
        <f t="shared" si="18"/>
        <v>5880</v>
      </c>
      <c r="G135">
        <f t="shared" si="18"/>
        <v>204</v>
      </c>
      <c r="H135">
        <f t="shared" si="18"/>
        <v>0</v>
      </c>
      <c r="I135">
        <f t="shared" si="18"/>
        <v>0</v>
      </c>
      <c r="J135">
        <f t="shared" si="18"/>
        <v>0</v>
      </c>
      <c r="K135">
        <f t="shared" si="18"/>
        <v>204</v>
      </c>
      <c r="L135">
        <f t="shared" si="18"/>
        <v>0</v>
      </c>
      <c r="M135">
        <f t="shared" si="18"/>
        <v>0</v>
      </c>
      <c r="N135">
        <f t="shared" si="18"/>
        <v>0</v>
      </c>
      <c r="O135">
        <f t="shared" si="18"/>
        <v>0</v>
      </c>
      <c r="P135">
        <f t="shared" si="18"/>
        <v>0</v>
      </c>
      <c r="S135">
        <f t="shared" si="19"/>
        <v>44460</v>
      </c>
      <c r="T135">
        <f t="shared" si="19"/>
        <v>14256</v>
      </c>
      <c r="U135">
        <f t="shared" si="19"/>
        <v>4938</v>
      </c>
      <c r="V135">
        <f t="shared" si="19"/>
        <v>4938</v>
      </c>
      <c r="W135">
        <f t="shared" si="19"/>
        <v>204</v>
      </c>
      <c r="X135">
        <f t="shared" si="19"/>
        <v>0</v>
      </c>
      <c r="Y135">
        <f t="shared" si="19"/>
        <v>0</v>
      </c>
      <c r="Z135">
        <f t="shared" si="19"/>
        <v>0</v>
      </c>
      <c r="AA135">
        <f t="shared" si="19"/>
        <v>204</v>
      </c>
      <c r="AB135">
        <f t="shared" si="19"/>
        <v>0</v>
      </c>
      <c r="AC135">
        <f t="shared" si="19"/>
        <v>0</v>
      </c>
      <c r="AD135">
        <f t="shared" si="19"/>
        <v>0</v>
      </c>
      <c r="AE135">
        <f t="shared" si="19"/>
        <v>0</v>
      </c>
      <c r="AF135">
        <f t="shared" si="19"/>
        <v>0</v>
      </c>
      <c r="AI135">
        <f t="shared" si="20"/>
        <v>37440</v>
      </c>
      <c r="AJ135">
        <f t="shared" si="20"/>
        <v>14256</v>
      </c>
      <c r="AK135">
        <f t="shared" si="20"/>
        <v>4410</v>
      </c>
      <c r="AL135">
        <f t="shared" si="20"/>
        <v>4410</v>
      </c>
      <c r="AM135">
        <f t="shared" si="20"/>
        <v>204</v>
      </c>
      <c r="AN135">
        <f t="shared" si="20"/>
        <v>0</v>
      </c>
      <c r="AO135">
        <f t="shared" si="20"/>
        <v>0</v>
      </c>
      <c r="AP135">
        <f t="shared" si="20"/>
        <v>0</v>
      </c>
      <c r="AQ135">
        <f t="shared" si="20"/>
        <v>204</v>
      </c>
      <c r="AR135">
        <f t="shared" si="20"/>
        <v>0</v>
      </c>
      <c r="AS135">
        <f t="shared" si="20"/>
        <v>0</v>
      </c>
      <c r="AT135">
        <f t="shared" si="20"/>
        <v>0</v>
      </c>
      <c r="AU135">
        <f t="shared" si="20"/>
        <v>0</v>
      </c>
      <c r="AV135">
        <f t="shared" si="20"/>
        <v>0</v>
      </c>
    </row>
    <row r="136" spans="2:48" x14ac:dyDescent="0.2">
      <c r="B136">
        <v>132</v>
      </c>
      <c r="C136">
        <f t="shared" si="18"/>
        <v>46800</v>
      </c>
      <c r="D136">
        <f t="shared" si="18"/>
        <v>12960</v>
      </c>
      <c r="E136">
        <f t="shared" si="18"/>
        <v>5880</v>
      </c>
      <c r="F136">
        <f t="shared" si="18"/>
        <v>5880</v>
      </c>
      <c r="G136">
        <f t="shared" si="18"/>
        <v>204</v>
      </c>
      <c r="H136">
        <f t="shared" si="18"/>
        <v>0</v>
      </c>
      <c r="I136">
        <f t="shared" si="18"/>
        <v>0</v>
      </c>
      <c r="J136">
        <f t="shared" si="18"/>
        <v>0</v>
      </c>
      <c r="K136">
        <f t="shared" si="18"/>
        <v>204</v>
      </c>
      <c r="L136">
        <f t="shared" si="18"/>
        <v>0</v>
      </c>
      <c r="M136">
        <f t="shared" si="18"/>
        <v>0</v>
      </c>
      <c r="N136">
        <f t="shared" si="18"/>
        <v>0</v>
      </c>
      <c r="O136">
        <f t="shared" si="18"/>
        <v>0</v>
      </c>
      <c r="P136">
        <f t="shared" si="18"/>
        <v>0</v>
      </c>
      <c r="S136">
        <f t="shared" si="19"/>
        <v>44460</v>
      </c>
      <c r="T136">
        <f t="shared" si="19"/>
        <v>14256</v>
      </c>
      <c r="U136">
        <f t="shared" si="19"/>
        <v>4938</v>
      </c>
      <c r="V136">
        <f t="shared" si="19"/>
        <v>4938</v>
      </c>
      <c r="W136">
        <f t="shared" si="19"/>
        <v>204</v>
      </c>
      <c r="X136">
        <f t="shared" si="19"/>
        <v>0</v>
      </c>
      <c r="Y136">
        <f t="shared" si="19"/>
        <v>0</v>
      </c>
      <c r="Z136">
        <f t="shared" si="19"/>
        <v>0</v>
      </c>
      <c r="AA136">
        <f t="shared" si="19"/>
        <v>204</v>
      </c>
      <c r="AB136">
        <f t="shared" si="19"/>
        <v>0</v>
      </c>
      <c r="AC136">
        <f t="shared" si="19"/>
        <v>0</v>
      </c>
      <c r="AD136">
        <f t="shared" si="19"/>
        <v>0</v>
      </c>
      <c r="AE136">
        <f t="shared" si="19"/>
        <v>0</v>
      </c>
      <c r="AF136">
        <f t="shared" si="19"/>
        <v>0</v>
      </c>
      <c r="AI136">
        <f t="shared" si="20"/>
        <v>37440</v>
      </c>
      <c r="AJ136">
        <f t="shared" si="20"/>
        <v>14256</v>
      </c>
      <c r="AK136">
        <f t="shared" si="20"/>
        <v>4410</v>
      </c>
      <c r="AL136">
        <f t="shared" si="20"/>
        <v>4410</v>
      </c>
      <c r="AM136">
        <f t="shared" si="20"/>
        <v>204</v>
      </c>
      <c r="AN136">
        <f t="shared" si="20"/>
        <v>0</v>
      </c>
      <c r="AO136">
        <f t="shared" si="20"/>
        <v>0</v>
      </c>
      <c r="AP136">
        <f t="shared" si="20"/>
        <v>0</v>
      </c>
      <c r="AQ136">
        <f t="shared" si="20"/>
        <v>204</v>
      </c>
      <c r="AR136">
        <f t="shared" si="20"/>
        <v>0</v>
      </c>
      <c r="AS136">
        <f t="shared" si="20"/>
        <v>0</v>
      </c>
      <c r="AT136">
        <f t="shared" si="20"/>
        <v>0</v>
      </c>
      <c r="AU136">
        <f t="shared" si="20"/>
        <v>0</v>
      </c>
      <c r="AV136">
        <f t="shared" si="20"/>
        <v>0</v>
      </c>
    </row>
    <row r="137" spans="2:48" x14ac:dyDescent="0.2">
      <c r="B137">
        <v>133</v>
      </c>
      <c r="C137">
        <f t="shared" si="18"/>
        <v>46800</v>
      </c>
      <c r="D137">
        <f t="shared" si="18"/>
        <v>12960</v>
      </c>
      <c r="E137">
        <f t="shared" si="18"/>
        <v>5880</v>
      </c>
      <c r="F137">
        <f t="shared" si="18"/>
        <v>5880</v>
      </c>
      <c r="G137">
        <f t="shared" si="18"/>
        <v>204</v>
      </c>
      <c r="H137">
        <f t="shared" si="18"/>
        <v>0</v>
      </c>
      <c r="I137">
        <f t="shared" si="18"/>
        <v>0</v>
      </c>
      <c r="J137">
        <f t="shared" si="18"/>
        <v>0</v>
      </c>
      <c r="K137">
        <f t="shared" si="18"/>
        <v>204</v>
      </c>
      <c r="L137">
        <f t="shared" si="18"/>
        <v>0</v>
      </c>
      <c r="M137">
        <f t="shared" si="18"/>
        <v>0</v>
      </c>
      <c r="N137">
        <f t="shared" si="18"/>
        <v>0</v>
      </c>
      <c r="O137">
        <f t="shared" si="18"/>
        <v>0</v>
      </c>
      <c r="P137">
        <f t="shared" si="18"/>
        <v>0</v>
      </c>
      <c r="S137">
        <f t="shared" si="19"/>
        <v>44460</v>
      </c>
      <c r="T137">
        <f t="shared" si="19"/>
        <v>14256</v>
      </c>
      <c r="U137">
        <f t="shared" si="19"/>
        <v>4938</v>
      </c>
      <c r="V137">
        <f t="shared" si="19"/>
        <v>4938</v>
      </c>
      <c r="W137">
        <f t="shared" si="19"/>
        <v>204</v>
      </c>
      <c r="X137">
        <f t="shared" si="19"/>
        <v>0</v>
      </c>
      <c r="Y137">
        <f t="shared" si="19"/>
        <v>0</v>
      </c>
      <c r="Z137">
        <f t="shared" si="19"/>
        <v>0</v>
      </c>
      <c r="AA137">
        <f t="shared" si="19"/>
        <v>204</v>
      </c>
      <c r="AB137">
        <f t="shared" si="19"/>
        <v>0</v>
      </c>
      <c r="AC137">
        <f t="shared" si="19"/>
        <v>0</v>
      </c>
      <c r="AD137">
        <f t="shared" si="19"/>
        <v>0</v>
      </c>
      <c r="AE137">
        <f t="shared" si="19"/>
        <v>0</v>
      </c>
      <c r="AF137">
        <f t="shared" si="19"/>
        <v>0</v>
      </c>
      <c r="AI137">
        <f t="shared" si="20"/>
        <v>37440</v>
      </c>
      <c r="AJ137">
        <f t="shared" si="20"/>
        <v>14256</v>
      </c>
      <c r="AK137">
        <f t="shared" si="20"/>
        <v>4410</v>
      </c>
      <c r="AL137">
        <f t="shared" si="20"/>
        <v>4410</v>
      </c>
      <c r="AM137">
        <f t="shared" si="20"/>
        <v>204</v>
      </c>
      <c r="AN137">
        <f t="shared" si="20"/>
        <v>0</v>
      </c>
      <c r="AO137">
        <f t="shared" si="20"/>
        <v>0</v>
      </c>
      <c r="AP137">
        <f t="shared" si="20"/>
        <v>0</v>
      </c>
      <c r="AQ137">
        <f t="shared" si="20"/>
        <v>204</v>
      </c>
      <c r="AR137">
        <f t="shared" si="20"/>
        <v>0</v>
      </c>
      <c r="AS137">
        <f t="shared" si="20"/>
        <v>0</v>
      </c>
      <c r="AT137">
        <f t="shared" si="20"/>
        <v>0</v>
      </c>
      <c r="AU137">
        <f t="shared" si="20"/>
        <v>0</v>
      </c>
      <c r="AV137">
        <f t="shared" si="20"/>
        <v>0</v>
      </c>
    </row>
    <row r="138" spans="2:48" x14ac:dyDescent="0.2">
      <c r="B138">
        <v>134</v>
      </c>
      <c r="C138">
        <f t="shared" si="18"/>
        <v>46800</v>
      </c>
      <c r="D138">
        <f t="shared" si="18"/>
        <v>12960</v>
      </c>
      <c r="E138">
        <f t="shared" si="18"/>
        <v>5880</v>
      </c>
      <c r="F138">
        <f t="shared" si="18"/>
        <v>5880</v>
      </c>
      <c r="G138">
        <f t="shared" si="18"/>
        <v>204</v>
      </c>
      <c r="H138">
        <f t="shared" si="18"/>
        <v>0</v>
      </c>
      <c r="I138">
        <f t="shared" si="18"/>
        <v>0</v>
      </c>
      <c r="J138">
        <f t="shared" si="18"/>
        <v>0</v>
      </c>
      <c r="K138">
        <f t="shared" si="18"/>
        <v>204</v>
      </c>
      <c r="L138">
        <f t="shared" si="18"/>
        <v>0</v>
      </c>
      <c r="M138">
        <f t="shared" si="18"/>
        <v>0</v>
      </c>
      <c r="N138">
        <f t="shared" si="18"/>
        <v>0</v>
      </c>
      <c r="O138">
        <f t="shared" si="18"/>
        <v>0</v>
      </c>
      <c r="P138">
        <f t="shared" si="18"/>
        <v>0</v>
      </c>
      <c r="S138">
        <f t="shared" si="19"/>
        <v>44460</v>
      </c>
      <c r="T138">
        <f t="shared" si="19"/>
        <v>14256</v>
      </c>
      <c r="U138">
        <f t="shared" si="19"/>
        <v>4938</v>
      </c>
      <c r="V138">
        <f t="shared" si="19"/>
        <v>4938</v>
      </c>
      <c r="W138">
        <f t="shared" si="19"/>
        <v>204</v>
      </c>
      <c r="X138">
        <f t="shared" si="19"/>
        <v>0</v>
      </c>
      <c r="Y138">
        <f t="shared" si="19"/>
        <v>0</v>
      </c>
      <c r="Z138">
        <f t="shared" si="19"/>
        <v>0</v>
      </c>
      <c r="AA138">
        <f t="shared" si="19"/>
        <v>204</v>
      </c>
      <c r="AB138">
        <f t="shared" si="19"/>
        <v>0</v>
      </c>
      <c r="AC138">
        <f t="shared" si="19"/>
        <v>0</v>
      </c>
      <c r="AD138">
        <f t="shared" si="19"/>
        <v>0</v>
      </c>
      <c r="AE138">
        <f t="shared" si="19"/>
        <v>0</v>
      </c>
      <c r="AF138">
        <f t="shared" si="19"/>
        <v>0</v>
      </c>
      <c r="AI138">
        <f t="shared" si="20"/>
        <v>37440</v>
      </c>
      <c r="AJ138">
        <f t="shared" si="20"/>
        <v>14256</v>
      </c>
      <c r="AK138">
        <f t="shared" si="20"/>
        <v>4410</v>
      </c>
      <c r="AL138">
        <f t="shared" si="20"/>
        <v>4410</v>
      </c>
      <c r="AM138">
        <f t="shared" si="20"/>
        <v>204</v>
      </c>
      <c r="AN138">
        <f t="shared" si="20"/>
        <v>0</v>
      </c>
      <c r="AO138">
        <f t="shared" si="20"/>
        <v>0</v>
      </c>
      <c r="AP138">
        <f t="shared" si="20"/>
        <v>0</v>
      </c>
      <c r="AQ138">
        <f t="shared" si="20"/>
        <v>204</v>
      </c>
      <c r="AR138">
        <f t="shared" si="20"/>
        <v>0</v>
      </c>
      <c r="AS138">
        <f t="shared" si="20"/>
        <v>0</v>
      </c>
      <c r="AT138">
        <f t="shared" si="20"/>
        <v>0</v>
      </c>
      <c r="AU138">
        <f t="shared" si="20"/>
        <v>0</v>
      </c>
      <c r="AV138">
        <f t="shared" si="20"/>
        <v>0</v>
      </c>
    </row>
    <row r="139" spans="2:48" x14ac:dyDescent="0.2">
      <c r="B139">
        <v>135</v>
      </c>
      <c r="C139">
        <f t="shared" si="18"/>
        <v>46800</v>
      </c>
      <c r="D139">
        <f t="shared" si="18"/>
        <v>12960</v>
      </c>
      <c r="E139">
        <f t="shared" si="18"/>
        <v>5880</v>
      </c>
      <c r="F139">
        <f t="shared" si="18"/>
        <v>5880</v>
      </c>
      <c r="G139">
        <f t="shared" si="18"/>
        <v>204</v>
      </c>
      <c r="H139">
        <f t="shared" si="18"/>
        <v>0</v>
      </c>
      <c r="I139">
        <f t="shared" si="18"/>
        <v>0</v>
      </c>
      <c r="J139">
        <f t="shared" si="18"/>
        <v>0</v>
      </c>
      <c r="K139">
        <f t="shared" si="18"/>
        <v>204</v>
      </c>
      <c r="L139">
        <f t="shared" si="18"/>
        <v>0</v>
      </c>
      <c r="M139">
        <f t="shared" si="18"/>
        <v>0</v>
      </c>
      <c r="N139">
        <f t="shared" si="18"/>
        <v>0</v>
      </c>
      <c r="O139">
        <f t="shared" si="18"/>
        <v>0</v>
      </c>
      <c r="P139">
        <f t="shared" si="18"/>
        <v>0</v>
      </c>
      <c r="S139">
        <f t="shared" si="19"/>
        <v>44460</v>
      </c>
      <c r="T139">
        <f t="shared" si="19"/>
        <v>14256</v>
      </c>
      <c r="U139">
        <f t="shared" si="19"/>
        <v>4938</v>
      </c>
      <c r="V139">
        <f t="shared" si="19"/>
        <v>4938</v>
      </c>
      <c r="W139">
        <f t="shared" si="19"/>
        <v>204</v>
      </c>
      <c r="X139">
        <f t="shared" si="19"/>
        <v>0</v>
      </c>
      <c r="Y139">
        <f t="shared" si="19"/>
        <v>0</v>
      </c>
      <c r="Z139">
        <f t="shared" si="19"/>
        <v>0</v>
      </c>
      <c r="AA139">
        <f t="shared" si="19"/>
        <v>204</v>
      </c>
      <c r="AB139">
        <f t="shared" si="19"/>
        <v>0</v>
      </c>
      <c r="AC139">
        <f t="shared" si="19"/>
        <v>0</v>
      </c>
      <c r="AD139">
        <f t="shared" si="19"/>
        <v>0</v>
      </c>
      <c r="AE139">
        <f t="shared" si="19"/>
        <v>0</v>
      </c>
      <c r="AF139">
        <f t="shared" si="19"/>
        <v>0</v>
      </c>
      <c r="AI139">
        <f t="shared" si="20"/>
        <v>37440</v>
      </c>
      <c r="AJ139">
        <f t="shared" si="20"/>
        <v>14256</v>
      </c>
      <c r="AK139">
        <f t="shared" si="20"/>
        <v>4410</v>
      </c>
      <c r="AL139">
        <f t="shared" si="20"/>
        <v>4410</v>
      </c>
      <c r="AM139">
        <f t="shared" si="20"/>
        <v>204</v>
      </c>
      <c r="AN139">
        <f t="shared" si="20"/>
        <v>0</v>
      </c>
      <c r="AO139">
        <f t="shared" si="20"/>
        <v>0</v>
      </c>
      <c r="AP139">
        <f t="shared" si="20"/>
        <v>0</v>
      </c>
      <c r="AQ139">
        <f t="shared" si="20"/>
        <v>204</v>
      </c>
      <c r="AR139">
        <f t="shared" si="20"/>
        <v>0</v>
      </c>
      <c r="AS139">
        <f t="shared" si="20"/>
        <v>0</v>
      </c>
      <c r="AT139">
        <f t="shared" si="20"/>
        <v>0</v>
      </c>
      <c r="AU139">
        <f t="shared" si="20"/>
        <v>0</v>
      </c>
      <c r="AV139">
        <f t="shared" si="20"/>
        <v>0</v>
      </c>
    </row>
    <row r="140" spans="2:48" x14ac:dyDescent="0.2">
      <c r="B140">
        <v>136</v>
      </c>
      <c r="C140">
        <f t="shared" si="18"/>
        <v>46800</v>
      </c>
      <c r="D140">
        <f t="shared" si="18"/>
        <v>12960</v>
      </c>
      <c r="E140">
        <f t="shared" si="18"/>
        <v>5880</v>
      </c>
      <c r="F140">
        <f t="shared" si="18"/>
        <v>5880</v>
      </c>
      <c r="G140">
        <f t="shared" si="18"/>
        <v>204</v>
      </c>
      <c r="H140">
        <f t="shared" si="18"/>
        <v>0</v>
      </c>
      <c r="I140">
        <f t="shared" si="18"/>
        <v>0</v>
      </c>
      <c r="J140">
        <f t="shared" si="18"/>
        <v>0</v>
      </c>
      <c r="K140">
        <f t="shared" si="18"/>
        <v>204</v>
      </c>
      <c r="L140">
        <f t="shared" si="18"/>
        <v>0</v>
      </c>
      <c r="M140">
        <f t="shared" si="18"/>
        <v>0</v>
      </c>
      <c r="N140">
        <f t="shared" si="18"/>
        <v>0</v>
      </c>
      <c r="O140">
        <f t="shared" si="18"/>
        <v>0</v>
      </c>
      <c r="P140">
        <f t="shared" si="18"/>
        <v>0</v>
      </c>
      <c r="S140">
        <f t="shared" si="19"/>
        <v>44460</v>
      </c>
      <c r="T140">
        <f t="shared" si="19"/>
        <v>14256</v>
      </c>
      <c r="U140">
        <f t="shared" si="19"/>
        <v>4938</v>
      </c>
      <c r="V140">
        <f t="shared" si="19"/>
        <v>4938</v>
      </c>
      <c r="W140">
        <f t="shared" si="19"/>
        <v>204</v>
      </c>
      <c r="X140">
        <f t="shared" si="19"/>
        <v>0</v>
      </c>
      <c r="Y140">
        <f t="shared" si="19"/>
        <v>0</v>
      </c>
      <c r="Z140">
        <f t="shared" si="19"/>
        <v>0</v>
      </c>
      <c r="AA140">
        <f t="shared" si="19"/>
        <v>204</v>
      </c>
      <c r="AB140">
        <f t="shared" si="19"/>
        <v>0</v>
      </c>
      <c r="AC140">
        <f t="shared" si="19"/>
        <v>0</v>
      </c>
      <c r="AD140">
        <f t="shared" si="19"/>
        <v>0</v>
      </c>
      <c r="AE140">
        <f t="shared" si="19"/>
        <v>0</v>
      </c>
      <c r="AF140">
        <f t="shared" si="19"/>
        <v>0</v>
      </c>
      <c r="AI140">
        <f t="shared" si="20"/>
        <v>37440</v>
      </c>
      <c r="AJ140">
        <f t="shared" si="20"/>
        <v>14256</v>
      </c>
      <c r="AK140">
        <f t="shared" si="20"/>
        <v>4410</v>
      </c>
      <c r="AL140">
        <f t="shared" si="20"/>
        <v>4410</v>
      </c>
      <c r="AM140">
        <f t="shared" si="20"/>
        <v>204</v>
      </c>
      <c r="AN140">
        <f t="shared" si="20"/>
        <v>0</v>
      </c>
      <c r="AO140">
        <f t="shared" si="20"/>
        <v>0</v>
      </c>
      <c r="AP140">
        <f t="shared" si="20"/>
        <v>0</v>
      </c>
      <c r="AQ140">
        <f t="shared" si="20"/>
        <v>204</v>
      </c>
      <c r="AR140">
        <f t="shared" si="20"/>
        <v>0</v>
      </c>
      <c r="AS140">
        <f t="shared" si="20"/>
        <v>0</v>
      </c>
      <c r="AT140">
        <f t="shared" si="20"/>
        <v>0</v>
      </c>
      <c r="AU140">
        <f t="shared" si="20"/>
        <v>0</v>
      </c>
      <c r="AV140">
        <f t="shared" si="20"/>
        <v>0</v>
      </c>
    </row>
    <row r="141" spans="2:48" x14ac:dyDescent="0.2">
      <c r="B141">
        <v>137</v>
      </c>
      <c r="C141">
        <f t="shared" si="18"/>
        <v>46800</v>
      </c>
      <c r="D141">
        <f t="shared" si="18"/>
        <v>12960</v>
      </c>
      <c r="E141">
        <f t="shared" si="18"/>
        <v>5880</v>
      </c>
      <c r="F141">
        <f t="shared" si="18"/>
        <v>5880</v>
      </c>
      <c r="G141">
        <f t="shared" si="18"/>
        <v>204</v>
      </c>
      <c r="H141">
        <f t="shared" si="18"/>
        <v>0</v>
      </c>
      <c r="I141">
        <f t="shared" si="18"/>
        <v>0</v>
      </c>
      <c r="J141">
        <f t="shared" si="18"/>
        <v>0</v>
      </c>
      <c r="K141">
        <f t="shared" si="18"/>
        <v>204</v>
      </c>
      <c r="L141">
        <f t="shared" si="18"/>
        <v>0</v>
      </c>
      <c r="M141">
        <f t="shared" si="18"/>
        <v>0</v>
      </c>
      <c r="N141">
        <f t="shared" si="18"/>
        <v>0</v>
      </c>
      <c r="O141">
        <f t="shared" si="18"/>
        <v>0</v>
      </c>
      <c r="P141">
        <f t="shared" si="18"/>
        <v>0</v>
      </c>
      <c r="S141">
        <f t="shared" si="19"/>
        <v>44460</v>
      </c>
      <c r="T141">
        <f t="shared" si="19"/>
        <v>14256</v>
      </c>
      <c r="U141">
        <f t="shared" si="19"/>
        <v>4938</v>
      </c>
      <c r="V141">
        <f t="shared" si="19"/>
        <v>4938</v>
      </c>
      <c r="W141">
        <f t="shared" si="19"/>
        <v>204</v>
      </c>
      <c r="X141">
        <f t="shared" si="19"/>
        <v>0</v>
      </c>
      <c r="Y141">
        <f t="shared" si="19"/>
        <v>0</v>
      </c>
      <c r="Z141">
        <f t="shared" si="19"/>
        <v>0</v>
      </c>
      <c r="AA141">
        <f t="shared" si="19"/>
        <v>204</v>
      </c>
      <c r="AB141">
        <f t="shared" si="19"/>
        <v>0</v>
      </c>
      <c r="AC141">
        <f t="shared" si="19"/>
        <v>0</v>
      </c>
      <c r="AD141">
        <f t="shared" si="19"/>
        <v>0</v>
      </c>
      <c r="AE141">
        <f t="shared" si="19"/>
        <v>0</v>
      </c>
      <c r="AF141">
        <f t="shared" si="19"/>
        <v>0</v>
      </c>
      <c r="AI141">
        <f t="shared" si="20"/>
        <v>37440</v>
      </c>
      <c r="AJ141">
        <f t="shared" si="20"/>
        <v>14256</v>
      </c>
      <c r="AK141">
        <f t="shared" si="20"/>
        <v>4410</v>
      </c>
      <c r="AL141">
        <f t="shared" si="20"/>
        <v>4410</v>
      </c>
      <c r="AM141">
        <f t="shared" si="20"/>
        <v>204</v>
      </c>
      <c r="AN141">
        <f t="shared" si="20"/>
        <v>0</v>
      </c>
      <c r="AO141">
        <f t="shared" si="20"/>
        <v>0</v>
      </c>
      <c r="AP141">
        <f t="shared" si="20"/>
        <v>0</v>
      </c>
      <c r="AQ141">
        <f t="shared" si="20"/>
        <v>204</v>
      </c>
      <c r="AR141">
        <f t="shared" si="20"/>
        <v>0</v>
      </c>
      <c r="AS141">
        <f t="shared" si="20"/>
        <v>0</v>
      </c>
      <c r="AT141">
        <f t="shared" si="20"/>
        <v>0</v>
      </c>
      <c r="AU141">
        <f t="shared" si="20"/>
        <v>0</v>
      </c>
      <c r="AV141">
        <f t="shared" si="20"/>
        <v>0</v>
      </c>
    </row>
    <row r="142" spans="2:48" x14ac:dyDescent="0.2">
      <c r="B142">
        <v>138</v>
      </c>
      <c r="C142">
        <f t="shared" si="18"/>
        <v>46800</v>
      </c>
      <c r="D142">
        <f t="shared" si="18"/>
        <v>12960</v>
      </c>
      <c r="E142">
        <f t="shared" si="18"/>
        <v>5880</v>
      </c>
      <c r="F142">
        <f t="shared" si="18"/>
        <v>5880</v>
      </c>
      <c r="G142">
        <f t="shared" si="18"/>
        <v>204</v>
      </c>
      <c r="H142">
        <f t="shared" si="18"/>
        <v>0</v>
      </c>
      <c r="I142">
        <f t="shared" si="18"/>
        <v>0</v>
      </c>
      <c r="J142">
        <f t="shared" si="18"/>
        <v>0</v>
      </c>
      <c r="K142">
        <f t="shared" si="18"/>
        <v>204</v>
      </c>
      <c r="L142">
        <f t="shared" si="18"/>
        <v>0</v>
      </c>
      <c r="M142">
        <f t="shared" si="18"/>
        <v>0</v>
      </c>
      <c r="N142">
        <f t="shared" si="18"/>
        <v>0</v>
      </c>
      <c r="O142">
        <f t="shared" si="18"/>
        <v>0</v>
      </c>
      <c r="P142">
        <f t="shared" si="18"/>
        <v>0</v>
      </c>
      <c r="S142">
        <f t="shared" si="19"/>
        <v>44460</v>
      </c>
      <c r="T142">
        <f t="shared" si="19"/>
        <v>14256</v>
      </c>
      <c r="U142">
        <f t="shared" si="19"/>
        <v>4938</v>
      </c>
      <c r="V142">
        <f t="shared" si="19"/>
        <v>4938</v>
      </c>
      <c r="W142">
        <f t="shared" si="19"/>
        <v>204</v>
      </c>
      <c r="X142">
        <f t="shared" si="19"/>
        <v>0</v>
      </c>
      <c r="Y142">
        <f t="shared" si="19"/>
        <v>0</v>
      </c>
      <c r="Z142">
        <f t="shared" si="19"/>
        <v>0</v>
      </c>
      <c r="AA142">
        <f t="shared" si="19"/>
        <v>204</v>
      </c>
      <c r="AB142">
        <f t="shared" si="19"/>
        <v>0</v>
      </c>
      <c r="AC142">
        <f t="shared" si="19"/>
        <v>0</v>
      </c>
      <c r="AD142">
        <f t="shared" si="19"/>
        <v>0</v>
      </c>
      <c r="AE142">
        <f t="shared" si="19"/>
        <v>0</v>
      </c>
      <c r="AF142">
        <f t="shared" si="19"/>
        <v>0</v>
      </c>
      <c r="AI142">
        <f t="shared" si="20"/>
        <v>37440</v>
      </c>
      <c r="AJ142">
        <f t="shared" si="20"/>
        <v>14256</v>
      </c>
      <c r="AK142">
        <f t="shared" si="20"/>
        <v>4410</v>
      </c>
      <c r="AL142">
        <f t="shared" si="20"/>
        <v>4410</v>
      </c>
      <c r="AM142">
        <f t="shared" si="20"/>
        <v>204</v>
      </c>
      <c r="AN142">
        <f t="shared" si="20"/>
        <v>0</v>
      </c>
      <c r="AO142">
        <f t="shared" si="20"/>
        <v>0</v>
      </c>
      <c r="AP142">
        <f t="shared" si="20"/>
        <v>0</v>
      </c>
      <c r="AQ142">
        <f t="shared" si="20"/>
        <v>204</v>
      </c>
      <c r="AR142">
        <f t="shared" si="20"/>
        <v>0</v>
      </c>
      <c r="AS142">
        <f t="shared" si="20"/>
        <v>0</v>
      </c>
      <c r="AT142">
        <f t="shared" si="20"/>
        <v>0</v>
      </c>
      <c r="AU142">
        <f t="shared" si="20"/>
        <v>0</v>
      </c>
      <c r="AV142">
        <f t="shared" si="20"/>
        <v>0</v>
      </c>
    </row>
    <row r="143" spans="2:48" x14ac:dyDescent="0.2">
      <c r="B143">
        <v>139</v>
      </c>
      <c r="C143">
        <f t="shared" si="18"/>
        <v>46800</v>
      </c>
      <c r="D143">
        <f t="shared" si="18"/>
        <v>12960</v>
      </c>
      <c r="E143">
        <f t="shared" si="18"/>
        <v>5880</v>
      </c>
      <c r="F143">
        <f t="shared" si="18"/>
        <v>5880</v>
      </c>
      <c r="G143">
        <f t="shared" si="18"/>
        <v>204</v>
      </c>
      <c r="H143">
        <f t="shared" si="18"/>
        <v>0</v>
      </c>
      <c r="I143">
        <f t="shared" si="18"/>
        <v>0</v>
      </c>
      <c r="J143">
        <f t="shared" si="18"/>
        <v>0</v>
      </c>
      <c r="K143">
        <f t="shared" si="18"/>
        <v>204</v>
      </c>
      <c r="L143">
        <f t="shared" si="18"/>
        <v>0</v>
      </c>
      <c r="M143">
        <f t="shared" si="18"/>
        <v>0</v>
      </c>
      <c r="N143">
        <f t="shared" si="18"/>
        <v>0</v>
      </c>
      <c r="O143">
        <f t="shared" si="18"/>
        <v>0</v>
      </c>
      <c r="P143">
        <f t="shared" si="18"/>
        <v>0</v>
      </c>
      <c r="S143">
        <f t="shared" si="19"/>
        <v>44460</v>
      </c>
      <c r="T143">
        <f t="shared" si="19"/>
        <v>14256</v>
      </c>
      <c r="U143">
        <f t="shared" si="19"/>
        <v>4938</v>
      </c>
      <c r="V143">
        <f t="shared" si="19"/>
        <v>4938</v>
      </c>
      <c r="W143">
        <f t="shared" si="19"/>
        <v>204</v>
      </c>
      <c r="X143">
        <f t="shared" si="19"/>
        <v>0</v>
      </c>
      <c r="Y143">
        <f t="shared" si="19"/>
        <v>0</v>
      </c>
      <c r="Z143">
        <f t="shared" si="19"/>
        <v>0</v>
      </c>
      <c r="AA143">
        <f t="shared" si="19"/>
        <v>204</v>
      </c>
      <c r="AB143">
        <f t="shared" si="19"/>
        <v>0</v>
      </c>
      <c r="AC143">
        <f t="shared" si="19"/>
        <v>0</v>
      </c>
      <c r="AD143">
        <f t="shared" si="19"/>
        <v>0</v>
      </c>
      <c r="AE143">
        <f t="shared" si="19"/>
        <v>0</v>
      </c>
      <c r="AF143">
        <f t="shared" si="19"/>
        <v>0</v>
      </c>
      <c r="AI143">
        <f t="shared" si="20"/>
        <v>37440</v>
      </c>
      <c r="AJ143">
        <f t="shared" si="20"/>
        <v>14256</v>
      </c>
      <c r="AK143">
        <f t="shared" si="20"/>
        <v>4410</v>
      </c>
      <c r="AL143">
        <f t="shared" si="20"/>
        <v>4410</v>
      </c>
      <c r="AM143">
        <f t="shared" si="20"/>
        <v>204</v>
      </c>
      <c r="AN143">
        <f t="shared" si="20"/>
        <v>0</v>
      </c>
      <c r="AO143">
        <f t="shared" si="20"/>
        <v>0</v>
      </c>
      <c r="AP143">
        <f t="shared" si="20"/>
        <v>0</v>
      </c>
      <c r="AQ143">
        <f t="shared" si="20"/>
        <v>204</v>
      </c>
      <c r="AR143">
        <f t="shared" si="20"/>
        <v>0</v>
      </c>
      <c r="AS143">
        <f t="shared" si="20"/>
        <v>0</v>
      </c>
      <c r="AT143">
        <f t="shared" si="20"/>
        <v>0</v>
      </c>
      <c r="AU143">
        <f t="shared" si="20"/>
        <v>0</v>
      </c>
      <c r="AV143">
        <f t="shared" si="20"/>
        <v>0</v>
      </c>
    </row>
    <row r="144" spans="2:48" x14ac:dyDescent="0.2">
      <c r="B144">
        <v>140</v>
      </c>
      <c r="C144">
        <f t="shared" si="18"/>
        <v>46800</v>
      </c>
      <c r="D144">
        <f t="shared" si="18"/>
        <v>12960</v>
      </c>
      <c r="E144">
        <f t="shared" si="18"/>
        <v>5880</v>
      </c>
      <c r="F144">
        <f t="shared" si="18"/>
        <v>5880</v>
      </c>
      <c r="G144">
        <f t="shared" si="18"/>
        <v>204</v>
      </c>
      <c r="H144">
        <f t="shared" si="18"/>
        <v>0</v>
      </c>
      <c r="I144">
        <f t="shared" si="18"/>
        <v>0</v>
      </c>
      <c r="J144">
        <f t="shared" si="18"/>
        <v>0</v>
      </c>
      <c r="K144">
        <f t="shared" si="18"/>
        <v>204</v>
      </c>
      <c r="L144">
        <f t="shared" si="18"/>
        <v>0</v>
      </c>
      <c r="M144">
        <f t="shared" si="18"/>
        <v>0</v>
      </c>
      <c r="N144">
        <f t="shared" si="18"/>
        <v>0</v>
      </c>
      <c r="O144">
        <f t="shared" si="18"/>
        <v>0</v>
      </c>
      <c r="P144">
        <f t="shared" si="18"/>
        <v>0</v>
      </c>
      <c r="S144">
        <f t="shared" si="19"/>
        <v>44460</v>
      </c>
      <c r="T144">
        <f t="shared" si="19"/>
        <v>14256</v>
      </c>
      <c r="U144">
        <f t="shared" si="19"/>
        <v>4938</v>
      </c>
      <c r="V144">
        <f t="shared" si="19"/>
        <v>4938</v>
      </c>
      <c r="W144">
        <f t="shared" si="19"/>
        <v>204</v>
      </c>
      <c r="X144">
        <f t="shared" si="19"/>
        <v>0</v>
      </c>
      <c r="Y144">
        <f t="shared" si="19"/>
        <v>0</v>
      </c>
      <c r="Z144">
        <f t="shared" si="19"/>
        <v>0</v>
      </c>
      <c r="AA144">
        <f t="shared" si="19"/>
        <v>204</v>
      </c>
      <c r="AB144">
        <f t="shared" si="19"/>
        <v>0</v>
      </c>
      <c r="AC144">
        <f t="shared" si="19"/>
        <v>0</v>
      </c>
      <c r="AD144">
        <f t="shared" si="19"/>
        <v>0</v>
      </c>
      <c r="AE144">
        <f t="shared" si="19"/>
        <v>0</v>
      </c>
      <c r="AF144">
        <f t="shared" si="19"/>
        <v>0</v>
      </c>
      <c r="AI144">
        <f t="shared" si="20"/>
        <v>37440</v>
      </c>
      <c r="AJ144">
        <f t="shared" si="20"/>
        <v>14256</v>
      </c>
      <c r="AK144">
        <f t="shared" si="20"/>
        <v>4410</v>
      </c>
      <c r="AL144">
        <f t="shared" si="20"/>
        <v>4410</v>
      </c>
      <c r="AM144">
        <f t="shared" si="20"/>
        <v>204</v>
      </c>
      <c r="AN144">
        <f t="shared" si="20"/>
        <v>0</v>
      </c>
      <c r="AO144">
        <f t="shared" si="20"/>
        <v>0</v>
      </c>
      <c r="AP144">
        <f t="shared" si="20"/>
        <v>0</v>
      </c>
      <c r="AQ144">
        <f t="shared" si="20"/>
        <v>204</v>
      </c>
      <c r="AR144">
        <f t="shared" si="20"/>
        <v>0</v>
      </c>
      <c r="AS144">
        <f t="shared" si="20"/>
        <v>0</v>
      </c>
      <c r="AT144">
        <f t="shared" si="20"/>
        <v>0</v>
      </c>
      <c r="AU144">
        <f t="shared" si="20"/>
        <v>0</v>
      </c>
      <c r="AV144">
        <f t="shared" si="20"/>
        <v>0</v>
      </c>
    </row>
    <row r="145" spans="2:48" x14ac:dyDescent="0.2">
      <c r="B145">
        <v>141</v>
      </c>
      <c r="C145">
        <f t="shared" si="18"/>
        <v>46800</v>
      </c>
      <c r="D145">
        <f t="shared" si="18"/>
        <v>12960</v>
      </c>
      <c r="E145">
        <f t="shared" si="18"/>
        <v>5880</v>
      </c>
      <c r="F145">
        <f t="shared" si="18"/>
        <v>5880</v>
      </c>
      <c r="G145">
        <f t="shared" si="18"/>
        <v>204</v>
      </c>
      <c r="H145">
        <f t="shared" si="18"/>
        <v>0</v>
      </c>
      <c r="I145">
        <f t="shared" si="18"/>
        <v>0</v>
      </c>
      <c r="J145">
        <f t="shared" si="18"/>
        <v>0</v>
      </c>
      <c r="K145">
        <f t="shared" si="18"/>
        <v>204</v>
      </c>
      <c r="L145">
        <f t="shared" si="18"/>
        <v>0</v>
      </c>
      <c r="M145">
        <f t="shared" si="18"/>
        <v>0</v>
      </c>
      <c r="N145">
        <f t="shared" si="18"/>
        <v>0</v>
      </c>
      <c r="O145">
        <f t="shared" si="18"/>
        <v>0</v>
      </c>
      <c r="P145">
        <f t="shared" si="18"/>
        <v>0</v>
      </c>
      <c r="S145">
        <f t="shared" si="19"/>
        <v>44460</v>
      </c>
      <c r="T145">
        <f t="shared" si="19"/>
        <v>14256</v>
      </c>
      <c r="U145">
        <f t="shared" si="19"/>
        <v>4938</v>
      </c>
      <c r="V145">
        <f t="shared" si="19"/>
        <v>4938</v>
      </c>
      <c r="W145">
        <f t="shared" si="19"/>
        <v>204</v>
      </c>
      <c r="X145">
        <f t="shared" si="19"/>
        <v>0</v>
      </c>
      <c r="Y145">
        <f t="shared" si="19"/>
        <v>0</v>
      </c>
      <c r="Z145">
        <f t="shared" si="19"/>
        <v>0</v>
      </c>
      <c r="AA145">
        <f t="shared" si="19"/>
        <v>204</v>
      </c>
      <c r="AB145">
        <f t="shared" si="19"/>
        <v>0</v>
      </c>
      <c r="AC145">
        <f t="shared" si="19"/>
        <v>0</v>
      </c>
      <c r="AD145">
        <f t="shared" si="19"/>
        <v>0</v>
      </c>
      <c r="AE145">
        <f t="shared" si="19"/>
        <v>0</v>
      </c>
      <c r="AF145">
        <f t="shared" si="19"/>
        <v>0</v>
      </c>
      <c r="AI145">
        <f t="shared" si="20"/>
        <v>37440</v>
      </c>
      <c r="AJ145">
        <f t="shared" si="20"/>
        <v>14256</v>
      </c>
      <c r="AK145">
        <f t="shared" si="20"/>
        <v>4410</v>
      </c>
      <c r="AL145">
        <f t="shared" si="20"/>
        <v>4410</v>
      </c>
      <c r="AM145">
        <f t="shared" si="20"/>
        <v>204</v>
      </c>
      <c r="AN145">
        <f t="shared" si="20"/>
        <v>0</v>
      </c>
      <c r="AO145">
        <f t="shared" si="20"/>
        <v>0</v>
      </c>
      <c r="AP145">
        <f t="shared" si="20"/>
        <v>0</v>
      </c>
      <c r="AQ145">
        <f t="shared" si="20"/>
        <v>204</v>
      </c>
      <c r="AR145">
        <f t="shared" si="20"/>
        <v>0</v>
      </c>
      <c r="AS145">
        <f t="shared" si="20"/>
        <v>0</v>
      </c>
      <c r="AT145">
        <f t="shared" si="20"/>
        <v>0</v>
      </c>
      <c r="AU145">
        <f t="shared" si="20"/>
        <v>0</v>
      </c>
      <c r="AV145">
        <f t="shared" si="20"/>
        <v>0</v>
      </c>
    </row>
    <row r="146" spans="2:48" x14ac:dyDescent="0.2">
      <c r="B146">
        <v>142</v>
      </c>
      <c r="C146">
        <f t="shared" si="18"/>
        <v>46800</v>
      </c>
      <c r="D146">
        <f t="shared" si="18"/>
        <v>12960</v>
      </c>
      <c r="E146">
        <f t="shared" si="18"/>
        <v>5880</v>
      </c>
      <c r="F146">
        <f t="shared" si="18"/>
        <v>5880</v>
      </c>
      <c r="G146">
        <f t="shared" si="18"/>
        <v>204</v>
      </c>
      <c r="H146">
        <f t="shared" si="18"/>
        <v>0</v>
      </c>
      <c r="I146">
        <f t="shared" si="18"/>
        <v>0</v>
      </c>
      <c r="J146">
        <f t="shared" si="18"/>
        <v>0</v>
      </c>
      <c r="K146">
        <f t="shared" si="18"/>
        <v>204</v>
      </c>
      <c r="L146">
        <f t="shared" si="18"/>
        <v>0</v>
      </c>
      <c r="M146">
        <f t="shared" si="18"/>
        <v>0</v>
      </c>
      <c r="N146">
        <f t="shared" si="18"/>
        <v>0</v>
      </c>
      <c r="O146">
        <f t="shared" si="18"/>
        <v>0</v>
      </c>
      <c r="P146">
        <f t="shared" si="18"/>
        <v>0</v>
      </c>
      <c r="S146">
        <f t="shared" si="19"/>
        <v>44460</v>
      </c>
      <c r="T146">
        <f t="shared" si="19"/>
        <v>14256</v>
      </c>
      <c r="U146">
        <f t="shared" si="19"/>
        <v>4938</v>
      </c>
      <c r="V146">
        <f t="shared" si="19"/>
        <v>4938</v>
      </c>
      <c r="W146">
        <f t="shared" si="19"/>
        <v>204</v>
      </c>
      <c r="X146">
        <f t="shared" si="19"/>
        <v>0</v>
      </c>
      <c r="Y146">
        <f t="shared" si="19"/>
        <v>0</v>
      </c>
      <c r="Z146">
        <f t="shared" si="19"/>
        <v>0</v>
      </c>
      <c r="AA146">
        <f t="shared" si="19"/>
        <v>204</v>
      </c>
      <c r="AB146">
        <f t="shared" si="19"/>
        <v>0</v>
      </c>
      <c r="AC146">
        <f t="shared" si="19"/>
        <v>0</v>
      </c>
      <c r="AD146">
        <f t="shared" si="19"/>
        <v>0</v>
      </c>
      <c r="AE146">
        <f t="shared" si="19"/>
        <v>0</v>
      </c>
      <c r="AF146">
        <f t="shared" si="19"/>
        <v>0</v>
      </c>
      <c r="AI146">
        <f t="shared" si="20"/>
        <v>37440</v>
      </c>
      <c r="AJ146">
        <f t="shared" si="20"/>
        <v>14256</v>
      </c>
      <c r="AK146">
        <f t="shared" si="20"/>
        <v>4410</v>
      </c>
      <c r="AL146">
        <f t="shared" si="20"/>
        <v>4410</v>
      </c>
      <c r="AM146">
        <f t="shared" si="20"/>
        <v>204</v>
      </c>
      <c r="AN146">
        <f t="shared" si="20"/>
        <v>0</v>
      </c>
      <c r="AO146">
        <f t="shared" si="20"/>
        <v>0</v>
      </c>
      <c r="AP146">
        <f t="shared" si="20"/>
        <v>0</v>
      </c>
      <c r="AQ146">
        <f t="shared" si="20"/>
        <v>204</v>
      </c>
      <c r="AR146">
        <f t="shared" si="20"/>
        <v>0</v>
      </c>
      <c r="AS146">
        <f t="shared" si="20"/>
        <v>0</v>
      </c>
      <c r="AT146">
        <f t="shared" si="20"/>
        <v>0</v>
      </c>
      <c r="AU146">
        <f t="shared" si="20"/>
        <v>0</v>
      </c>
      <c r="AV146">
        <f t="shared" si="20"/>
        <v>0</v>
      </c>
    </row>
    <row r="147" spans="2:48" x14ac:dyDescent="0.2">
      <c r="B147">
        <v>143</v>
      </c>
      <c r="C147">
        <f t="shared" si="18"/>
        <v>46800</v>
      </c>
      <c r="D147">
        <f t="shared" si="18"/>
        <v>12960</v>
      </c>
      <c r="E147">
        <f t="shared" si="18"/>
        <v>5880</v>
      </c>
      <c r="F147">
        <f t="shared" si="18"/>
        <v>5880</v>
      </c>
      <c r="G147">
        <f t="shared" si="18"/>
        <v>204</v>
      </c>
      <c r="H147">
        <f t="shared" si="18"/>
        <v>0</v>
      </c>
      <c r="I147">
        <f t="shared" si="18"/>
        <v>0</v>
      </c>
      <c r="J147">
        <f t="shared" si="18"/>
        <v>0</v>
      </c>
      <c r="K147">
        <f t="shared" si="18"/>
        <v>204</v>
      </c>
      <c r="L147">
        <f t="shared" si="18"/>
        <v>0</v>
      </c>
      <c r="M147">
        <f t="shared" si="18"/>
        <v>0</v>
      </c>
      <c r="N147">
        <f t="shared" si="18"/>
        <v>0</v>
      </c>
      <c r="O147">
        <f t="shared" si="18"/>
        <v>0</v>
      </c>
      <c r="P147">
        <f t="shared" si="18"/>
        <v>0</v>
      </c>
      <c r="S147">
        <f t="shared" si="19"/>
        <v>44460</v>
      </c>
      <c r="T147">
        <f t="shared" si="19"/>
        <v>14256</v>
      </c>
      <c r="U147">
        <f t="shared" si="19"/>
        <v>4938</v>
      </c>
      <c r="V147">
        <f t="shared" si="19"/>
        <v>4938</v>
      </c>
      <c r="W147">
        <f t="shared" si="19"/>
        <v>204</v>
      </c>
      <c r="X147">
        <f t="shared" si="19"/>
        <v>0</v>
      </c>
      <c r="Y147">
        <f t="shared" si="19"/>
        <v>0</v>
      </c>
      <c r="Z147">
        <f t="shared" si="19"/>
        <v>0</v>
      </c>
      <c r="AA147">
        <f t="shared" si="19"/>
        <v>204</v>
      </c>
      <c r="AB147">
        <f t="shared" si="19"/>
        <v>0</v>
      </c>
      <c r="AC147">
        <f t="shared" si="19"/>
        <v>0</v>
      </c>
      <c r="AD147">
        <f t="shared" si="19"/>
        <v>0</v>
      </c>
      <c r="AE147">
        <f t="shared" si="19"/>
        <v>0</v>
      </c>
      <c r="AF147">
        <f t="shared" si="19"/>
        <v>0</v>
      </c>
      <c r="AI147">
        <f t="shared" si="20"/>
        <v>37440</v>
      </c>
      <c r="AJ147">
        <f t="shared" si="20"/>
        <v>14256</v>
      </c>
      <c r="AK147">
        <f t="shared" si="20"/>
        <v>4410</v>
      </c>
      <c r="AL147">
        <f t="shared" si="20"/>
        <v>4410</v>
      </c>
      <c r="AM147">
        <f t="shared" si="20"/>
        <v>204</v>
      </c>
      <c r="AN147">
        <f t="shared" si="20"/>
        <v>0</v>
      </c>
      <c r="AO147">
        <f t="shared" si="20"/>
        <v>0</v>
      </c>
      <c r="AP147">
        <f t="shared" si="20"/>
        <v>0</v>
      </c>
      <c r="AQ147">
        <f t="shared" si="20"/>
        <v>204</v>
      </c>
      <c r="AR147">
        <f t="shared" si="20"/>
        <v>0</v>
      </c>
      <c r="AS147">
        <f t="shared" si="20"/>
        <v>0</v>
      </c>
      <c r="AT147">
        <f t="shared" si="20"/>
        <v>0</v>
      </c>
      <c r="AU147">
        <f t="shared" si="20"/>
        <v>0</v>
      </c>
      <c r="AV147">
        <f t="shared" si="20"/>
        <v>0</v>
      </c>
    </row>
    <row r="148" spans="2:48" x14ac:dyDescent="0.2">
      <c r="B148">
        <v>144</v>
      </c>
      <c r="C148">
        <f t="shared" si="18"/>
        <v>46800</v>
      </c>
      <c r="D148">
        <f t="shared" si="18"/>
        <v>12960</v>
      </c>
      <c r="E148">
        <f t="shared" si="18"/>
        <v>5880</v>
      </c>
      <c r="F148">
        <f t="shared" si="18"/>
        <v>5880</v>
      </c>
      <c r="G148">
        <f t="shared" si="18"/>
        <v>204</v>
      </c>
      <c r="H148">
        <f t="shared" si="18"/>
        <v>0</v>
      </c>
      <c r="I148">
        <f t="shared" si="18"/>
        <v>0</v>
      </c>
      <c r="J148">
        <f t="shared" si="18"/>
        <v>0</v>
      </c>
      <c r="K148">
        <f t="shared" si="18"/>
        <v>204</v>
      </c>
      <c r="L148">
        <f t="shared" si="18"/>
        <v>0</v>
      </c>
      <c r="M148">
        <f t="shared" si="18"/>
        <v>0</v>
      </c>
      <c r="N148">
        <f t="shared" si="18"/>
        <v>0</v>
      </c>
      <c r="O148">
        <f t="shared" si="18"/>
        <v>0</v>
      </c>
      <c r="P148">
        <f t="shared" si="18"/>
        <v>0</v>
      </c>
      <c r="S148">
        <f t="shared" si="19"/>
        <v>44460</v>
      </c>
      <c r="T148">
        <f t="shared" si="19"/>
        <v>14256</v>
      </c>
      <c r="U148">
        <f t="shared" si="19"/>
        <v>4938</v>
      </c>
      <c r="V148">
        <f t="shared" si="19"/>
        <v>4938</v>
      </c>
      <c r="W148">
        <f t="shared" si="19"/>
        <v>204</v>
      </c>
      <c r="X148">
        <f t="shared" si="19"/>
        <v>0</v>
      </c>
      <c r="Y148">
        <f t="shared" si="19"/>
        <v>0</v>
      </c>
      <c r="Z148">
        <f t="shared" si="19"/>
        <v>0</v>
      </c>
      <c r="AA148">
        <f t="shared" si="19"/>
        <v>204</v>
      </c>
      <c r="AB148">
        <f t="shared" si="19"/>
        <v>0</v>
      </c>
      <c r="AC148">
        <f t="shared" si="19"/>
        <v>0</v>
      </c>
      <c r="AD148">
        <f t="shared" si="19"/>
        <v>0</v>
      </c>
      <c r="AE148">
        <f t="shared" si="19"/>
        <v>0</v>
      </c>
      <c r="AF148">
        <f t="shared" si="19"/>
        <v>0</v>
      </c>
      <c r="AI148">
        <f t="shared" si="20"/>
        <v>37440</v>
      </c>
      <c r="AJ148">
        <f t="shared" si="20"/>
        <v>14256</v>
      </c>
      <c r="AK148">
        <f t="shared" si="20"/>
        <v>4410</v>
      </c>
      <c r="AL148">
        <f t="shared" si="20"/>
        <v>4410</v>
      </c>
      <c r="AM148">
        <f t="shared" si="20"/>
        <v>204</v>
      </c>
      <c r="AN148">
        <f t="shared" si="20"/>
        <v>0</v>
      </c>
      <c r="AO148">
        <f t="shared" si="20"/>
        <v>0</v>
      </c>
      <c r="AP148">
        <f t="shared" si="20"/>
        <v>0</v>
      </c>
      <c r="AQ148">
        <f t="shared" si="20"/>
        <v>204</v>
      </c>
      <c r="AR148">
        <f t="shared" si="20"/>
        <v>0</v>
      </c>
      <c r="AS148">
        <f t="shared" si="20"/>
        <v>0</v>
      </c>
      <c r="AT148">
        <f t="shared" si="20"/>
        <v>0</v>
      </c>
      <c r="AU148">
        <f t="shared" si="20"/>
        <v>0</v>
      </c>
      <c r="AV148">
        <f t="shared" si="20"/>
        <v>0</v>
      </c>
    </row>
    <row r="149" spans="2:48" x14ac:dyDescent="0.2">
      <c r="B149">
        <v>145</v>
      </c>
      <c r="C149">
        <f t="shared" si="18"/>
        <v>46800</v>
      </c>
      <c r="D149">
        <f t="shared" si="18"/>
        <v>12960</v>
      </c>
      <c r="E149">
        <f t="shared" si="18"/>
        <v>5880</v>
      </c>
      <c r="F149">
        <f t="shared" si="18"/>
        <v>5880</v>
      </c>
      <c r="G149">
        <f t="shared" si="18"/>
        <v>204</v>
      </c>
      <c r="H149">
        <f t="shared" si="18"/>
        <v>0</v>
      </c>
      <c r="I149">
        <f t="shared" si="18"/>
        <v>0</v>
      </c>
      <c r="J149">
        <f t="shared" si="18"/>
        <v>0</v>
      </c>
      <c r="K149">
        <f t="shared" si="18"/>
        <v>204</v>
      </c>
      <c r="L149">
        <f t="shared" si="18"/>
        <v>0</v>
      </c>
      <c r="M149">
        <f t="shared" si="18"/>
        <v>0</v>
      </c>
      <c r="N149">
        <f t="shared" si="18"/>
        <v>0</v>
      </c>
      <c r="O149">
        <f t="shared" si="18"/>
        <v>0</v>
      </c>
      <c r="P149">
        <f t="shared" si="18"/>
        <v>0</v>
      </c>
      <c r="S149">
        <f t="shared" si="19"/>
        <v>44460</v>
      </c>
      <c r="T149">
        <f t="shared" si="19"/>
        <v>14256</v>
      </c>
      <c r="U149">
        <f t="shared" si="19"/>
        <v>4938</v>
      </c>
      <c r="V149">
        <f t="shared" si="19"/>
        <v>4938</v>
      </c>
      <c r="W149">
        <f t="shared" si="19"/>
        <v>204</v>
      </c>
      <c r="X149">
        <f t="shared" si="19"/>
        <v>0</v>
      </c>
      <c r="Y149">
        <f t="shared" si="19"/>
        <v>0</v>
      </c>
      <c r="Z149">
        <f t="shared" si="19"/>
        <v>0</v>
      </c>
      <c r="AA149">
        <f t="shared" si="19"/>
        <v>204</v>
      </c>
      <c r="AB149">
        <f t="shared" si="19"/>
        <v>0</v>
      </c>
      <c r="AC149">
        <f t="shared" si="19"/>
        <v>0</v>
      </c>
      <c r="AD149">
        <f t="shared" si="19"/>
        <v>0</v>
      </c>
      <c r="AE149">
        <f t="shared" si="19"/>
        <v>0</v>
      </c>
      <c r="AF149">
        <f t="shared" si="19"/>
        <v>0</v>
      </c>
      <c r="AI149">
        <f t="shared" si="20"/>
        <v>37440</v>
      </c>
      <c r="AJ149">
        <f t="shared" si="20"/>
        <v>14256</v>
      </c>
      <c r="AK149">
        <f t="shared" si="20"/>
        <v>4410</v>
      </c>
      <c r="AL149">
        <f t="shared" si="20"/>
        <v>4410</v>
      </c>
      <c r="AM149">
        <f t="shared" si="20"/>
        <v>204</v>
      </c>
      <c r="AN149">
        <f t="shared" si="20"/>
        <v>0</v>
      </c>
      <c r="AO149">
        <f t="shared" si="20"/>
        <v>0</v>
      </c>
      <c r="AP149">
        <f t="shared" si="20"/>
        <v>0</v>
      </c>
      <c r="AQ149">
        <f t="shared" si="20"/>
        <v>204</v>
      </c>
      <c r="AR149">
        <f t="shared" si="20"/>
        <v>0</v>
      </c>
      <c r="AS149">
        <f t="shared" si="20"/>
        <v>0</v>
      </c>
      <c r="AT149">
        <f t="shared" si="20"/>
        <v>0</v>
      </c>
      <c r="AU149">
        <f t="shared" si="20"/>
        <v>0</v>
      </c>
      <c r="AV149">
        <f t="shared" si="20"/>
        <v>0</v>
      </c>
    </row>
    <row r="150" spans="2:48" x14ac:dyDescent="0.2">
      <c r="B150">
        <v>146</v>
      </c>
      <c r="C150">
        <f t="shared" si="18"/>
        <v>46800</v>
      </c>
      <c r="D150">
        <f t="shared" si="18"/>
        <v>12960</v>
      </c>
      <c r="E150">
        <f t="shared" si="18"/>
        <v>5880</v>
      </c>
      <c r="F150">
        <f t="shared" ref="D150:P169" si="21">F$217+F$222+F$227</f>
        <v>5880</v>
      </c>
      <c r="G150">
        <f t="shared" si="21"/>
        <v>204</v>
      </c>
      <c r="H150">
        <f t="shared" si="21"/>
        <v>0</v>
      </c>
      <c r="I150">
        <f t="shared" si="21"/>
        <v>0</v>
      </c>
      <c r="J150">
        <f t="shared" si="21"/>
        <v>0</v>
      </c>
      <c r="K150">
        <f t="shared" si="21"/>
        <v>204</v>
      </c>
      <c r="L150">
        <f t="shared" si="21"/>
        <v>0</v>
      </c>
      <c r="M150">
        <f t="shared" si="21"/>
        <v>0</v>
      </c>
      <c r="N150">
        <f t="shared" si="21"/>
        <v>0</v>
      </c>
      <c r="O150">
        <f t="shared" si="21"/>
        <v>0</v>
      </c>
      <c r="P150">
        <f t="shared" si="21"/>
        <v>0</v>
      </c>
      <c r="S150">
        <f t="shared" si="19"/>
        <v>44460</v>
      </c>
      <c r="T150">
        <f t="shared" si="19"/>
        <v>14256</v>
      </c>
      <c r="U150">
        <f t="shared" si="19"/>
        <v>4938</v>
      </c>
      <c r="V150">
        <f t="shared" ref="T150:AF169" si="22">V$217+V$222+V$227</f>
        <v>4938</v>
      </c>
      <c r="W150">
        <f t="shared" si="22"/>
        <v>204</v>
      </c>
      <c r="X150">
        <f t="shared" si="22"/>
        <v>0</v>
      </c>
      <c r="Y150">
        <f t="shared" si="22"/>
        <v>0</v>
      </c>
      <c r="Z150">
        <f t="shared" si="22"/>
        <v>0</v>
      </c>
      <c r="AA150">
        <f t="shared" si="22"/>
        <v>204</v>
      </c>
      <c r="AB150">
        <f t="shared" si="22"/>
        <v>0</v>
      </c>
      <c r="AC150">
        <f t="shared" si="22"/>
        <v>0</v>
      </c>
      <c r="AD150">
        <f t="shared" si="22"/>
        <v>0</v>
      </c>
      <c r="AE150">
        <f t="shared" si="22"/>
        <v>0</v>
      </c>
      <c r="AF150">
        <f t="shared" si="22"/>
        <v>0</v>
      </c>
      <c r="AI150">
        <f t="shared" si="20"/>
        <v>37440</v>
      </c>
      <c r="AJ150">
        <f t="shared" si="20"/>
        <v>14256</v>
      </c>
      <c r="AK150">
        <f t="shared" si="20"/>
        <v>4410</v>
      </c>
      <c r="AL150">
        <f t="shared" ref="AJ150:AV169" si="23">AL$217+AL$222+AL$227</f>
        <v>4410</v>
      </c>
      <c r="AM150">
        <f t="shared" si="23"/>
        <v>204</v>
      </c>
      <c r="AN150">
        <f t="shared" si="23"/>
        <v>0</v>
      </c>
      <c r="AO150">
        <f t="shared" si="23"/>
        <v>0</v>
      </c>
      <c r="AP150">
        <f t="shared" si="23"/>
        <v>0</v>
      </c>
      <c r="AQ150">
        <f t="shared" si="23"/>
        <v>204</v>
      </c>
      <c r="AR150">
        <f t="shared" si="23"/>
        <v>0</v>
      </c>
      <c r="AS150">
        <f t="shared" si="23"/>
        <v>0</v>
      </c>
      <c r="AT150">
        <f t="shared" si="23"/>
        <v>0</v>
      </c>
      <c r="AU150">
        <f t="shared" si="23"/>
        <v>0</v>
      </c>
      <c r="AV150">
        <f t="shared" si="23"/>
        <v>0</v>
      </c>
    </row>
    <row r="151" spans="2:48" x14ac:dyDescent="0.2">
      <c r="B151">
        <v>147</v>
      </c>
      <c r="C151">
        <f t="shared" ref="C151:C174" si="24">C$217+C$222+C$227</f>
        <v>46800</v>
      </c>
      <c r="D151">
        <f t="shared" si="21"/>
        <v>12960</v>
      </c>
      <c r="E151">
        <f t="shared" si="21"/>
        <v>5880</v>
      </c>
      <c r="F151">
        <f t="shared" si="21"/>
        <v>5880</v>
      </c>
      <c r="G151">
        <f t="shared" si="21"/>
        <v>204</v>
      </c>
      <c r="H151">
        <f t="shared" si="21"/>
        <v>0</v>
      </c>
      <c r="I151">
        <f t="shared" si="21"/>
        <v>0</v>
      </c>
      <c r="J151">
        <f t="shared" si="21"/>
        <v>0</v>
      </c>
      <c r="K151">
        <f t="shared" si="21"/>
        <v>204</v>
      </c>
      <c r="L151">
        <f t="shared" si="21"/>
        <v>0</v>
      </c>
      <c r="M151">
        <f t="shared" si="21"/>
        <v>0</v>
      </c>
      <c r="N151">
        <f t="shared" si="21"/>
        <v>0</v>
      </c>
      <c r="O151">
        <f t="shared" si="21"/>
        <v>0</v>
      </c>
      <c r="P151">
        <f t="shared" si="21"/>
        <v>0</v>
      </c>
      <c r="S151">
        <f t="shared" ref="S151:S174" si="25">S$217+S$222+S$227</f>
        <v>44460</v>
      </c>
      <c r="T151">
        <f t="shared" si="22"/>
        <v>14256</v>
      </c>
      <c r="U151">
        <f t="shared" si="22"/>
        <v>4938</v>
      </c>
      <c r="V151">
        <f t="shared" si="22"/>
        <v>4938</v>
      </c>
      <c r="W151">
        <f t="shared" si="22"/>
        <v>204</v>
      </c>
      <c r="X151">
        <f t="shared" si="22"/>
        <v>0</v>
      </c>
      <c r="Y151">
        <f t="shared" si="22"/>
        <v>0</v>
      </c>
      <c r="Z151">
        <f t="shared" si="22"/>
        <v>0</v>
      </c>
      <c r="AA151">
        <f t="shared" si="22"/>
        <v>204</v>
      </c>
      <c r="AB151">
        <f t="shared" si="22"/>
        <v>0</v>
      </c>
      <c r="AC151">
        <f t="shared" si="22"/>
        <v>0</v>
      </c>
      <c r="AD151">
        <f t="shared" si="22"/>
        <v>0</v>
      </c>
      <c r="AE151">
        <f t="shared" si="22"/>
        <v>0</v>
      </c>
      <c r="AF151">
        <f t="shared" si="22"/>
        <v>0</v>
      </c>
      <c r="AI151">
        <f t="shared" ref="AI151:AI174" si="26">AI$217+AI$222+AI$227</f>
        <v>37440</v>
      </c>
      <c r="AJ151">
        <f t="shared" si="23"/>
        <v>14256</v>
      </c>
      <c r="AK151">
        <f t="shared" si="23"/>
        <v>4410</v>
      </c>
      <c r="AL151">
        <f t="shared" si="23"/>
        <v>4410</v>
      </c>
      <c r="AM151">
        <f t="shared" si="23"/>
        <v>204</v>
      </c>
      <c r="AN151">
        <f t="shared" si="23"/>
        <v>0</v>
      </c>
      <c r="AO151">
        <f t="shared" si="23"/>
        <v>0</v>
      </c>
      <c r="AP151">
        <f t="shared" si="23"/>
        <v>0</v>
      </c>
      <c r="AQ151">
        <f t="shared" si="23"/>
        <v>204</v>
      </c>
      <c r="AR151">
        <f t="shared" si="23"/>
        <v>0</v>
      </c>
      <c r="AS151">
        <f t="shared" si="23"/>
        <v>0</v>
      </c>
      <c r="AT151">
        <f t="shared" si="23"/>
        <v>0</v>
      </c>
      <c r="AU151">
        <f t="shared" si="23"/>
        <v>0</v>
      </c>
      <c r="AV151">
        <f t="shared" si="23"/>
        <v>0</v>
      </c>
    </row>
    <row r="152" spans="2:48" x14ac:dyDescent="0.2">
      <c r="B152">
        <v>148</v>
      </c>
      <c r="C152">
        <f t="shared" si="24"/>
        <v>46800</v>
      </c>
      <c r="D152">
        <f t="shared" si="21"/>
        <v>12960</v>
      </c>
      <c r="E152">
        <f t="shared" si="21"/>
        <v>5880</v>
      </c>
      <c r="F152">
        <f t="shared" si="21"/>
        <v>5880</v>
      </c>
      <c r="G152">
        <f t="shared" si="21"/>
        <v>204</v>
      </c>
      <c r="H152">
        <f t="shared" si="21"/>
        <v>0</v>
      </c>
      <c r="I152">
        <f t="shared" si="21"/>
        <v>0</v>
      </c>
      <c r="J152">
        <f t="shared" si="21"/>
        <v>0</v>
      </c>
      <c r="K152">
        <f t="shared" si="21"/>
        <v>204</v>
      </c>
      <c r="L152">
        <f t="shared" si="21"/>
        <v>0</v>
      </c>
      <c r="M152">
        <f t="shared" si="21"/>
        <v>0</v>
      </c>
      <c r="N152">
        <f t="shared" si="21"/>
        <v>0</v>
      </c>
      <c r="O152">
        <f t="shared" si="21"/>
        <v>0</v>
      </c>
      <c r="P152">
        <f t="shared" si="21"/>
        <v>0</v>
      </c>
      <c r="S152">
        <f t="shared" si="25"/>
        <v>44460</v>
      </c>
      <c r="T152">
        <f t="shared" si="22"/>
        <v>14256</v>
      </c>
      <c r="U152">
        <f t="shared" si="22"/>
        <v>4938</v>
      </c>
      <c r="V152">
        <f t="shared" si="22"/>
        <v>4938</v>
      </c>
      <c r="W152">
        <f t="shared" si="22"/>
        <v>204</v>
      </c>
      <c r="X152">
        <f t="shared" si="22"/>
        <v>0</v>
      </c>
      <c r="Y152">
        <f t="shared" si="22"/>
        <v>0</v>
      </c>
      <c r="Z152">
        <f t="shared" si="22"/>
        <v>0</v>
      </c>
      <c r="AA152">
        <f t="shared" si="22"/>
        <v>204</v>
      </c>
      <c r="AB152">
        <f t="shared" si="22"/>
        <v>0</v>
      </c>
      <c r="AC152">
        <f t="shared" si="22"/>
        <v>0</v>
      </c>
      <c r="AD152">
        <f t="shared" si="22"/>
        <v>0</v>
      </c>
      <c r="AE152">
        <f t="shared" si="22"/>
        <v>0</v>
      </c>
      <c r="AF152">
        <f t="shared" si="22"/>
        <v>0</v>
      </c>
      <c r="AI152">
        <f t="shared" si="26"/>
        <v>37440</v>
      </c>
      <c r="AJ152">
        <f t="shared" si="23"/>
        <v>14256</v>
      </c>
      <c r="AK152">
        <f t="shared" si="23"/>
        <v>4410</v>
      </c>
      <c r="AL152">
        <f t="shared" si="23"/>
        <v>4410</v>
      </c>
      <c r="AM152">
        <f t="shared" si="23"/>
        <v>204</v>
      </c>
      <c r="AN152">
        <f t="shared" si="23"/>
        <v>0</v>
      </c>
      <c r="AO152">
        <f t="shared" si="23"/>
        <v>0</v>
      </c>
      <c r="AP152">
        <f t="shared" si="23"/>
        <v>0</v>
      </c>
      <c r="AQ152">
        <f t="shared" si="23"/>
        <v>204</v>
      </c>
      <c r="AR152">
        <f t="shared" si="23"/>
        <v>0</v>
      </c>
      <c r="AS152">
        <f t="shared" si="23"/>
        <v>0</v>
      </c>
      <c r="AT152">
        <f t="shared" si="23"/>
        <v>0</v>
      </c>
      <c r="AU152">
        <f t="shared" si="23"/>
        <v>0</v>
      </c>
      <c r="AV152">
        <f t="shared" si="23"/>
        <v>0</v>
      </c>
    </row>
    <row r="153" spans="2:48" x14ac:dyDescent="0.2">
      <c r="B153">
        <v>149</v>
      </c>
      <c r="C153">
        <f t="shared" si="24"/>
        <v>46800</v>
      </c>
      <c r="D153">
        <f t="shared" si="21"/>
        <v>12960</v>
      </c>
      <c r="E153">
        <f t="shared" si="21"/>
        <v>5880</v>
      </c>
      <c r="F153">
        <f t="shared" si="21"/>
        <v>5880</v>
      </c>
      <c r="G153">
        <f t="shared" si="21"/>
        <v>204</v>
      </c>
      <c r="H153">
        <f t="shared" si="21"/>
        <v>0</v>
      </c>
      <c r="I153">
        <f t="shared" si="21"/>
        <v>0</v>
      </c>
      <c r="J153">
        <f t="shared" si="21"/>
        <v>0</v>
      </c>
      <c r="K153">
        <f t="shared" si="21"/>
        <v>204</v>
      </c>
      <c r="L153">
        <f t="shared" si="21"/>
        <v>0</v>
      </c>
      <c r="M153">
        <f t="shared" si="21"/>
        <v>0</v>
      </c>
      <c r="N153">
        <f t="shared" si="21"/>
        <v>0</v>
      </c>
      <c r="O153">
        <f t="shared" si="21"/>
        <v>0</v>
      </c>
      <c r="P153">
        <f t="shared" si="21"/>
        <v>0</v>
      </c>
      <c r="S153">
        <f t="shared" si="25"/>
        <v>44460</v>
      </c>
      <c r="T153">
        <f t="shared" si="22"/>
        <v>14256</v>
      </c>
      <c r="U153">
        <f t="shared" si="22"/>
        <v>4938</v>
      </c>
      <c r="V153">
        <f t="shared" si="22"/>
        <v>4938</v>
      </c>
      <c r="W153">
        <f t="shared" si="22"/>
        <v>204</v>
      </c>
      <c r="X153">
        <f t="shared" si="22"/>
        <v>0</v>
      </c>
      <c r="Y153">
        <f t="shared" si="22"/>
        <v>0</v>
      </c>
      <c r="Z153">
        <f t="shared" si="22"/>
        <v>0</v>
      </c>
      <c r="AA153">
        <f t="shared" si="22"/>
        <v>204</v>
      </c>
      <c r="AB153">
        <f t="shared" si="22"/>
        <v>0</v>
      </c>
      <c r="AC153">
        <f t="shared" si="22"/>
        <v>0</v>
      </c>
      <c r="AD153">
        <f t="shared" si="22"/>
        <v>0</v>
      </c>
      <c r="AE153">
        <f t="shared" si="22"/>
        <v>0</v>
      </c>
      <c r="AF153">
        <f t="shared" si="22"/>
        <v>0</v>
      </c>
      <c r="AI153">
        <f t="shared" si="26"/>
        <v>37440</v>
      </c>
      <c r="AJ153">
        <f t="shared" si="23"/>
        <v>14256</v>
      </c>
      <c r="AK153">
        <f t="shared" si="23"/>
        <v>4410</v>
      </c>
      <c r="AL153">
        <f t="shared" si="23"/>
        <v>4410</v>
      </c>
      <c r="AM153">
        <f t="shared" si="23"/>
        <v>204</v>
      </c>
      <c r="AN153">
        <f t="shared" si="23"/>
        <v>0</v>
      </c>
      <c r="AO153">
        <f t="shared" si="23"/>
        <v>0</v>
      </c>
      <c r="AP153">
        <f t="shared" si="23"/>
        <v>0</v>
      </c>
      <c r="AQ153">
        <f t="shared" si="23"/>
        <v>204</v>
      </c>
      <c r="AR153">
        <f t="shared" si="23"/>
        <v>0</v>
      </c>
      <c r="AS153">
        <f t="shared" si="23"/>
        <v>0</v>
      </c>
      <c r="AT153">
        <f t="shared" si="23"/>
        <v>0</v>
      </c>
      <c r="AU153">
        <f t="shared" si="23"/>
        <v>0</v>
      </c>
      <c r="AV153">
        <f t="shared" si="23"/>
        <v>0</v>
      </c>
    </row>
    <row r="154" spans="2:48" x14ac:dyDescent="0.2">
      <c r="B154">
        <v>150</v>
      </c>
      <c r="C154">
        <f t="shared" si="24"/>
        <v>46800</v>
      </c>
      <c r="D154">
        <f t="shared" si="21"/>
        <v>12960</v>
      </c>
      <c r="E154">
        <f t="shared" si="21"/>
        <v>5880</v>
      </c>
      <c r="F154">
        <f t="shared" si="21"/>
        <v>5880</v>
      </c>
      <c r="G154">
        <f t="shared" si="21"/>
        <v>204</v>
      </c>
      <c r="H154">
        <f t="shared" si="21"/>
        <v>0</v>
      </c>
      <c r="I154">
        <f t="shared" si="21"/>
        <v>0</v>
      </c>
      <c r="J154">
        <f t="shared" si="21"/>
        <v>0</v>
      </c>
      <c r="K154">
        <f t="shared" si="21"/>
        <v>204</v>
      </c>
      <c r="L154">
        <f t="shared" si="21"/>
        <v>0</v>
      </c>
      <c r="M154">
        <f t="shared" si="21"/>
        <v>0</v>
      </c>
      <c r="N154">
        <f t="shared" si="21"/>
        <v>0</v>
      </c>
      <c r="O154">
        <f t="shared" si="21"/>
        <v>0</v>
      </c>
      <c r="P154">
        <f t="shared" si="21"/>
        <v>0</v>
      </c>
      <c r="S154">
        <f t="shared" si="25"/>
        <v>44460</v>
      </c>
      <c r="T154">
        <f t="shared" si="22"/>
        <v>14256</v>
      </c>
      <c r="U154">
        <f t="shared" si="22"/>
        <v>4938</v>
      </c>
      <c r="V154">
        <f t="shared" si="22"/>
        <v>4938</v>
      </c>
      <c r="W154">
        <f t="shared" si="22"/>
        <v>204</v>
      </c>
      <c r="X154">
        <f t="shared" si="22"/>
        <v>0</v>
      </c>
      <c r="Y154">
        <f t="shared" si="22"/>
        <v>0</v>
      </c>
      <c r="Z154">
        <f t="shared" si="22"/>
        <v>0</v>
      </c>
      <c r="AA154">
        <f t="shared" si="22"/>
        <v>204</v>
      </c>
      <c r="AB154">
        <f t="shared" si="22"/>
        <v>0</v>
      </c>
      <c r="AC154">
        <f t="shared" si="22"/>
        <v>0</v>
      </c>
      <c r="AD154">
        <f t="shared" si="22"/>
        <v>0</v>
      </c>
      <c r="AE154">
        <f t="shared" si="22"/>
        <v>0</v>
      </c>
      <c r="AF154">
        <f t="shared" si="22"/>
        <v>0</v>
      </c>
      <c r="AI154">
        <f t="shared" si="26"/>
        <v>37440</v>
      </c>
      <c r="AJ154">
        <f t="shared" si="23"/>
        <v>14256</v>
      </c>
      <c r="AK154">
        <f t="shared" si="23"/>
        <v>4410</v>
      </c>
      <c r="AL154">
        <f t="shared" si="23"/>
        <v>4410</v>
      </c>
      <c r="AM154">
        <f t="shared" si="23"/>
        <v>204</v>
      </c>
      <c r="AN154">
        <f t="shared" si="23"/>
        <v>0</v>
      </c>
      <c r="AO154">
        <f t="shared" si="23"/>
        <v>0</v>
      </c>
      <c r="AP154">
        <f t="shared" si="23"/>
        <v>0</v>
      </c>
      <c r="AQ154">
        <f t="shared" si="23"/>
        <v>204</v>
      </c>
      <c r="AR154">
        <f t="shared" si="23"/>
        <v>0</v>
      </c>
      <c r="AS154">
        <f t="shared" si="23"/>
        <v>0</v>
      </c>
      <c r="AT154">
        <f t="shared" si="23"/>
        <v>0</v>
      </c>
      <c r="AU154">
        <f t="shared" si="23"/>
        <v>0</v>
      </c>
      <c r="AV154">
        <f t="shared" si="23"/>
        <v>0</v>
      </c>
    </row>
    <row r="155" spans="2:48" x14ac:dyDescent="0.2">
      <c r="B155">
        <v>151</v>
      </c>
      <c r="C155">
        <f t="shared" si="24"/>
        <v>46800</v>
      </c>
      <c r="D155">
        <f t="shared" si="21"/>
        <v>12960</v>
      </c>
      <c r="E155">
        <f t="shared" si="21"/>
        <v>5880</v>
      </c>
      <c r="F155">
        <f t="shared" si="21"/>
        <v>5880</v>
      </c>
      <c r="G155">
        <f t="shared" si="21"/>
        <v>204</v>
      </c>
      <c r="H155">
        <f t="shared" si="21"/>
        <v>0</v>
      </c>
      <c r="I155">
        <f t="shared" si="21"/>
        <v>0</v>
      </c>
      <c r="J155">
        <f t="shared" si="21"/>
        <v>0</v>
      </c>
      <c r="K155">
        <f t="shared" si="21"/>
        <v>204</v>
      </c>
      <c r="L155">
        <f t="shared" si="21"/>
        <v>0</v>
      </c>
      <c r="M155">
        <f t="shared" si="21"/>
        <v>0</v>
      </c>
      <c r="N155">
        <f t="shared" si="21"/>
        <v>0</v>
      </c>
      <c r="O155">
        <f t="shared" si="21"/>
        <v>0</v>
      </c>
      <c r="P155">
        <f t="shared" si="21"/>
        <v>0</v>
      </c>
      <c r="S155">
        <f t="shared" si="25"/>
        <v>44460</v>
      </c>
      <c r="T155">
        <f t="shared" si="22"/>
        <v>14256</v>
      </c>
      <c r="U155">
        <f t="shared" si="22"/>
        <v>4938</v>
      </c>
      <c r="V155">
        <f t="shared" si="22"/>
        <v>4938</v>
      </c>
      <c r="W155">
        <f t="shared" si="22"/>
        <v>204</v>
      </c>
      <c r="X155">
        <f t="shared" si="22"/>
        <v>0</v>
      </c>
      <c r="Y155">
        <f t="shared" si="22"/>
        <v>0</v>
      </c>
      <c r="Z155">
        <f t="shared" si="22"/>
        <v>0</v>
      </c>
      <c r="AA155">
        <f t="shared" si="22"/>
        <v>204</v>
      </c>
      <c r="AB155">
        <f t="shared" si="22"/>
        <v>0</v>
      </c>
      <c r="AC155">
        <f t="shared" si="22"/>
        <v>0</v>
      </c>
      <c r="AD155">
        <f t="shared" si="22"/>
        <v>0</v>
      </c>
      <c r="AE155">
        <f t="shared" si="22"/>
        <v>0</v>
      </c>
      <c r="AF155">
        <f t="shared" si="22"/>
        <v>0</v>
      </c>
      <c r="AI155">
        <f t="shared" si="26"/>
        <v>37440</v>
      </c>
      <c r="AJ155">
        <f t="shared" si="23"/>
        <v>14256</v>
      </c>
      <c r="AK155">
        <f t="shared" si="23"/>
        <v>4410</v>
      </c>
      <c r="AL155">
        <f t="shared" si="23"/>
        <v>4410</v>
      </c>
      <c r="AM155">
        <f t="shared" si="23"/>
        <v>204</v>
      </c>
      <c r="AN155">
        <f t="shared" si="23"/>
        <v>0</v>
      </c>
      <c r="AO155">
        <f t="shared" si="23"/>
        <v>0</v>
      </c>
      <c r="AP155">
        <f t="shared" si="23"/>
        <v>0</v>
      </c>
      <c r="AQ155">
        <f t="shared" si="23"/>
        <v>204</v>
      </c>
      <c r="AR155">
        <f t="shared" si="23"/>
        <v>0</v>
      </c>
      <c r="AS155">
        <f t="shared" si="23"/>
        <v>0</v>
      </c>
      <c r="AT155">
        <f t="shared" si="23"/>
        <v>0</v>
      </c>
      <c r="AU155">
        <f t="shared" si="23"/>
        <v>0</v>
      </c>
      <c r="AV155">
        <f t="shared" si="23"/>
        <v>0</v>
      </c>
    </row>
    <row r="156" spans="2:48" x14ac:dyDescent="0.2">
      <c r="B156">
        <v>152</v>
      </c>
      <c r="C156">
        <f t="shared" si="24"/>
        <v>46800</v>
      </c>
      <c r="D156">
        <f t="shared" si="21"/>
        <v>12960</v>
      </c>
      <c r="E156">
        <f t="shared" si="21"/>
        <v>5880</v>
      </c>
      <c r="F156">
        <f t="shared" si="21"/>
        <v>5880</v>
      </c>
      <c r="G156">
        <f t="shared" si="21"/>
        <v>204</v>
      </c>
      <c r="H156">
        <f t="shared" si="21"/>
        <v>0</v>
      </c>
      <c r="I156">
        <f t="shared" si="21"/>
        <v>0</v>
      </c>
      <c r="J156">
        <f t="shared" si="21"/>
        <v>0</v>
      </c>
      <c r="K156">
        <f t="shared" si="21"/>
        <v>204</v>
      </c>
      <c r="L156">
        <f t="shared" si="21"/>
        <v>0</v>
      </c>
      <c r="M156">
        <f t="shared" si="21"/>
        <v>0</v>
      </c>
      <c r="N156">
        <f t="shared" si="21"/>
        <v>0</v>
      </c>
      <c r="O156">
        <f t="shared" si="21"/>
        <v>0</v>
      </c>
      <c r="P156">
        <f t="shared" si="21"/>
        <v>0</v>
      </c>
      <c r="S156">
        <f t="shared" si="25"/>
        <v>44460</v>
      </c>
      <c r="T156">
        <f t="shared" si="22"/>
        <v>14256</v>
      </c>
      <c r="U156">
        <f t="shared" si="22"/>
        <v>4938</v>
      </c>
      <c r="V156">
        <f t="shared" si="22"/>
        <v>4938</v>
      </c>
      <c r="W156">
        <f t="shared" si="22"/>
        <v>204</v>
      </c>
      <c r="X156">
        <f t="shared" si="22"/>
        <v>0</v>
      </c>
      <c r="Y156">
        <f t="shared" si="22"/>
        <v>0</v>
      </c>
      <c r="Z156">
        <f t="shared" si="22"/>
        <v>0</v>
      </c>
      <c r="AA156">
        <f t="shared" si="22"/>
        <v>204</v>
      </c>
      <c r="AB156">
        <f t="shared" si="22"/>
        <v>0</v>
      </c>
      <c r="AC156">
        <f t="shared" si="22"/>
        <v>0</v>
      </c>
      <c r="AD156">
        <f t="shared" si="22"/>
        <v>0</v>
      </c>
      <c r="AE156">
        <f t="shared" si="22"/>
        <v>0</v>
      </c>
      <c r="AF156">
        <f t="shared" si="22"/>
        <v>0</v>
      </c>
      <c r="AI156">
        <f t="shared" si="26"/>
        <v>37440</v>
      </c>
      <c r="AJ156">
        <f t="shared" si="23"/>
        <v>14256</v>
      </c>
      <c r="AK156">
        <f t="shared" si="23"/>
        <v>4410</v>
      </c>
      <c r="AL156">
        <f t="shared" si="23"/>
        <v>4410</v>
      </c>
      <c r="AM156">
        <f t="shared" si="23"/>
        <v>204</v>
      </c>
      <c r="AN156">
        <f t="shared" si="23"/>
        <v>0</v>
      </c>
      <c r="AO156">
        <f t="shared" si="23"/>
        <v>0</v>
      </c>
      <c r="AP156">
        <f t="shared" si="23"/>
        <v>0</v>
      </c>
      <c r="AQ156">
        <f t="shared" si="23"/>
        <v>204</v>
      </c>
      <c r="AR156">
        <f t="shared" si="23"/>
        <v>0</v>
      </c>
      <c r="AS156">
        <f t="shared" si="23"/>
        <v>0</v>
      </c>
      <c r="AT156">
        <f t="shared" si="23"/>
        <v>0</v>
      </c>
      <c r="AU156">
        <f t="shared" si="23"/>
        <v>0</v>
      </c>
      <c r="AV156">
        <f t="shared" si="23"/>
        <v>0</v>
      </c>
    </row>
    <row r="157" spans="2:48" x14ac:dyDescent="0.2">
      <c r="B157">
        <v>153</v>
      </c>
      <c r="C157">
        <f t="shared" si="24"/>
        <v>46800</v>
      </c>
      <c r="D157">
        <f t="shared" si="21"/>
        <v>12960</v>
      </c>
      <c r="E157">
        <f t="shared" si="21"/>
        <v>5880</v>
      </c>
      <c r="F157">
        <f t="shared" si="21"/>
        <v>5880</v>
      </c>
      <c r="G157">
        <f t="shared" si="21"/>
        <v>204</v>
      </c>
      <c r="H157">
        <f t="shared" si="21"/>
        <v>0</v>
      </c>
      <c r="I157">
        <f t="shared" si="21"/>
        <v>0</v>
      </c>
      <c r="J157">
        <f t="shared" si="21"/>
        <v>0</v>
      </c>
      <c r="K157">
        <f t="shared" si="21"/>
        <v>204</v>
      </c>
      <c r="L157">
        <f t="shared" si="21"/>
        <v>0</v>
      </c>
      <c r="M157">
        <f t="shared" si="21"/>
        <v>0</v>
      </c>
      <c r="N157">
        <f t="shared" si="21"/>
        <v>0</v>
      </c>
      <c r="O157">
        <f t="shared" si="21"/>
        <v>0</v>
      </c>
      <c r="P157">
        <f t="shared" si="21"/>
        <v>0</v>
      </c>
      <c r="S157">
        <f t="shared" si="25"/>
        <v>44460</v>
      </c>
      <c r="T157">
        <f t="shared" si="22"/>
        <v>14256</v>
      </c>
      <c r="U157">
        <f t="shared" si="22"/>
        <v>4938</v>
      </c>
      <c r="V157">
        <f t="shared" si="22"/>
        <v>4938</v>
      </c>
      <c r="W157">
        <f t="shared" si="22"/>
        <v>204</v>
      </c>
      <c r="X157">
        <f t="shared" si="22"/>
        <v>0</v>
      </c>
      <c r="Y157">
        <f t="shared" si="22"/>
        <v>0</v>
      </c>
      <c r="Z157">
        <f t="shared" si="22"/>
        <v>0</v>
      </c>
      <c r="AA157">
        <f t="shared" si="22"/>
        <v>204</v>
      </c>
      <c r="AB157">
        <f t="shared" si="22"/>
        <v>0</v>
      </c>
      <c r="AC157">
        <f t="shared" si="22"/>
        <v>0</v>
      </c>
      <c r="AD157">
        <f t="shared" si="22"/>
        <v>0</v>
      </c>
      <c r="AE157">
        <f t="shared" si="22"/>
        <v>0</v>
      </c>
      <c r="AF157">
        <f t="shared" si="22"/>
        <v>0</v>
      </c>
      <c r="AI157">
        <f t="shared" si="26"/>
        <v>37440</v>
      </c>
      <c r="AJ157">
        <f t="shared" si="23"/>
        <v>14256</v>
      </c>
      <c r="AK157">
        <f t="shared" si="23"/>
        <v>4410</v>
      </c>
      <c r="AL157">
        <f t="shared" si="23"/>
        <v>4410</v>
      </c>
      <c r="AM157">
        <f t="shared" si="23"/>
        <v>204</v>
      </c>
      <c r="AN157">
        <f t="shared" si="23"/>
        <v>0</v>
      </c>
      <c r="AO157">
        <f t="shared" si="23"/>
        <v>0</v>
      </c>
      <c r="AP157">
        <f t="shared" si="23"/>
        <v>0</v>
      </c>
      <c r="AQ157">
        <f t="shared" si="23"/>
        <v>204</v>
      </c>
      <c r="AR157">
        <f t="shared" si="23"/>
        <v>0</v>
      </c>
      <c r="AS157">
        <f t="shared" si="23"/>
        <v>0</v>
      </c>
      <c r="AT157">
        <f t="shared" si="23"/>
        <v>0</v>
      </c>
      <c r="AU157">
        <f t="shared" si="23"/>
        <v>0</v>
      </c>
      <c r="AV157">
        <f t="shared" si="23"/>
        <v>0</v>
      </c>
    </row>
    <row r="158" spans="2:48" x14ac:dyDescent="0.2">
      <c r="B158">
        <v>154</v>
      </c>
      <c r="C158">
        <f t="shared" si="24"/>
        <v>46800</v>
      </c>
      <c r="D158">
        <f t="shared" si="21"/>
        <v>12960</v>
      </c>
      <c r="E158">
        <f t="shared" si="21"/>
        <v>5880</v>
      </c>
      <c r="F158">
        <f t="shared" si="21"/>
        <v>5880</v>
      </c>
      <c r="G158">
        <f t="shared" si="21"/>
        <v>204</v>
      </c>
      <c r="H158">
        <f t="shared" si="21"/>
        <v>0</v>
      </c>
      <c r="I158">
        <f t="shared" si="21"/>
        <v>0</v>
      </c>
      <c r="J158">
        <f t="shared" si="21"/>
        <v>0</v>
      </c>
      <c r="K158">
        <f t="shared" si="21"/>
        <v>204</v>
      </c>
      <c r="L158">
        <f t="shared" si="21"/>
        <v>0</v>
      </c>
      <c r="M158">
        <f t="shared" si="21"/>
        <v>0</v>
      </c>
      <c r="N158">
        <f t="shared" si="21"/>
        <v>0</v>
      </c>
      <c r="O158">
        <f t="shared" si="21"/>
        <v>0</v>
      </c>
      <c r="P158">
        <f t="shared" si="21"/>
        <v>0</v>
      </c>
      <c r="S158">
        <f t="shared" si="25"/>
        <v>44460</v>
      </c>
      <c r="T158">
        <f t="shared" si="22"/>
        <v>14256</v>
      </c>
      <c r="U158">
        <f t="shared" si="22"/>
        <v>4938</v>
      </c>
      <c r="V158">
        <f t="shared" si="22"/>
        <v>4938</v>
      </c>
      <c r="W158">
        <f t="shared" si="22"/>
        <v>204</v>
      </c>
      <c r="X158">
        <f t="shared" si="22"/>
        <v>0</v>
      </c>
      <c r="Y158">
        <f t="shared" si="22"/>
        <v>0</v>
      </c>
      <c r="Z158">
        <f t="shared" si="22"/>
        <v>0</v>
      </c>
      <c r="AA158">
        <f t="shared" si="22"/>
        <v>204</v>
      </c>
      <c r="AB158">
        <f t="shared" si="22"/>
        <v>0</v>
      </c>
      <c r="AC158">
        <f t="shared" si="22"/>
        <v>0</v>
      </c>
      <c r="AD158">
        <f t="shared" si="22"/>
        <v>0</v>
      </c>
      <c r="AE158">
        <f t="shared" si="22"/>
        <v>0</v>
      </c>
      <c r="AF158">
        <f t="shared" si="22"/>
        <v>0</v>
      </c>
      <c r="AI158">
        <f t="shared" si="26"/>
        <v>37440</v>
      </c>
      <c r="AJ158">
        <f t="shared" si="23"/>
        <v>14256</v>
      </c>
      <c r="AK158">
        <f t="shared" si="23"/>
        <v>4410</v>
      </c>
      <c r="AL158">
        <f t="shared" si="23"/>
        <v>4410</v>
      </c>
      <c r="AM158">
        <f t="shared" si="23"/>
        <v>204</v>
      </c>
      <c r="AN158">
        <f t="shared" si="23"/>
        <v>0</v>
      </c>
      <c r="AO158">
        <f t="shared" si="23"/>
        <v>0</v>
      </c>
      <c r="AP158">
        <f t="shared" si="23"/>
        <v>0</v>
      </c>
      <c r="AQ158">
        <f t="shared" si="23"/>
        <v>204</v>
      </c>
      <c r="AR158">
        <f t="shared" si="23"/>
        <v>0</v>
      </c>
      <c r="AS158">
        <f t="shared" si="23"/>
        <v>0</v>
      </c>
      <c r="AT158">
        <f t="shared" si="23"/>
        <v>0</v>
      </c>
      <c r="AU158">
        <f t="shared" si="23"/>
        <v>0</v>
      </c>
      <c r="AV158">
        <f t="shared" si="23"/>
        <v>0</v>
      </c>
    </row>
    <row r="159" spans="2:48" x14ac:dyDescent="0.2">
      <c r="B159">
        <v>155</v>
      </c>
      <c r="C159">
        <f t="shared" si="24"/>
        <v>46800</v>
      </c>
      <c r="D159">
        <f t="shared" si="21"/>
        <v>12960</v>
      </c>
      <c r="E159">
        <f t="shared" si="21"/>
        <v>5880</v>
      </c>
      <c r="F159">
        <f t="shared" si="21"/>
        <v>5880</v>
      </c>
      <c r="G159">
        <f t="shared" si="21"/>
        <v>204</v>
      </c>
      <c r="H159">
        <f t="shared" si="21"/>
        <v>0</v>
      </c>
      <c r="I159">
        <f t="shared" si="21"/>
        <v>0</v>
      </c>
      <c r="J159">
        <f t="shared" si="21"/>
        <v>0</v>
      </c>
      <c r="K159">
        <f t="shared" si="21"/>
        <v>204</v>
      </c>
      <c r="L159">
        <f t="shared" si="21"/>
        <v>0</v>
      </c>
      <c r="M159">
        <f t="shared" si="21"/>
        <v>0</v>
      </c>
      <c r="N159">
        <f t="shared" si="21"/>
        <v>0</v>
      </c>
      <c r="O159">
        <f t="shared" si="21"/>
        <v>0</v>
      </c>
      <c r="P159">
        <f t="shared" si="21"/>
        <v>0</v>
      </c>
      <c r="S159">
        <f t="shared" si="25"/>
        <v>44460</v>
      </c>
      <c r="T159">
        <f t="shared" si="22"/>
        <v>14256</v>
      </c>
      <c r="U159">
        <f t="shared" si="22"/>
        <v>4938</v>
      </c>
      <c r="V159">
        <f t="shared" si="22"/>
        <v>4938</v>
      </c>
      <c r="W159">
        <f t="shared" si="22"/>
        <v>204</v>
      </c>
      <c r="X159">
        <f t="shared" si="22"/>
        <v>0</v>
      </c>
      <c r="Y159">
        <f t="shared" si="22"/>
        <v>0</v>
      </c>
      <c r="Z159">
        <f t="shared" si="22"/>
        <v>0</v>
      </c>
      <c r="AA159">
        <f t="shared" si="22"/>
        <v>204</v>
      </c>
      <c r="AB159">
        <f t="shared" si="22"/>
        <v>0</v>
      </c>
      <c r="AC159">
        <f t="shared" si="22"/>
        <v>0</v>
      </c>
      <c r="AD159">
        <f t="shared" si="22"/>
        <v>0</v>
      </c>
      <c r="AE159">
        <f t="shared" si="22"/>
        <v>0</v>
      </c>
      <c r="AF159">
        <f t="shared" si="22"/>
        <v>0</v>
      </c>
      <c r="AI159">
        <f t="shared" si="26"/>
        <v>37440</v>
      </c>
      <c r="AJ159">
        <f t="shared" si="23"/>
        <v>14256</v>
      </c>
      <c r="AK159">
        <f t="shared" si="23"/>
        <v>4410</v>
      </c>
      <c r="AL159">
        <f t="shared" si="23"/>
        <v>4410</v>
      </c>
      <c r="AM159">
        <f t="shared" si="23"/>
        <v>204</v>
      </c>
      <c r="AN159">
        <f t="shared" si="23"/>
        <v>0</v>
      </c>
      <c r="AO159">
        <f t="shared" si="23"/>
        <v>0</v>
      </c>
      <c r="AP159">
        <f t="shared" si="23"/>
        <v>0</v>
      </c>
      <c r="AQ159">
        <f t="shared" si="23"/>
        <v>204</v>
      </c>
      <c r="AR159">
        <f t="shared" si="23"/>
        <v>0</v>
      </c>
      <c r="AS159">
        <f t="shared" si="23"/>
        <v>0</v>
      </c>
      <c r="AT159">
        <f t="shared" si="23"/>
        <v>0</v>
      </c>
      <c r="AU159">
        <f t="shared" si="23"/>
        <v>0</v>
      </c>
      <c r="AV159">
        <f t="shared" si="23"/>
        <v>0</v>
      </c>
    </row>
    <row r="160" spans="2:48" x14ac:dyDescent="0.2">
      <c r="B160">
        <v>156</v>
      </c>
      <c r="C160">
        <f t="shared" si="24"/>
        <v>46800</v>
      </c>
      <c r="D160">
        <f t="shared" si="21"/>
        <v>12960</v>
      </c>
      <c r="E160">
        <f t="shared" si="21"/>
        <v>5880</v>
      </c>
      <c r="F160">
        <f t="shared" si="21"/>
        <v>5880</v>
      </c>
      <c r="G160">
        <f t="shared" si="21"/>
        <v>204</v>
      </c>
      <c r="H160">
        <f t="shared" si="21"/>
        <v>0</v>
      </c>
      <c r="I160">
        <f t="shared" si="21"/>
        <v>0</v>
      </c>
      <c r="J160">
        <f t="shared" si="21"/>
        <v>0</v>
      </c>
      <c r="K160">
        <f t="shared" si="21"/>
        <v>204</v>
      </c>
      <c r="L160">
        <f t="shared" si="21"/>
        <v>0</v>
      </c>
      <c r="M160">
        <f t="shared" si="21"/>
        <v>0</v>
      </c>
      <c r="N160">
        <f t="shared" si="21"/>
        <v>0</v>
      </c>
      <c r="O160">
        <f t="shared" si="21"/>
        <v>0</v>
      </c>
      <c r="P160">
        <f t="shared" si="21"/>
        <v>0</v>
      </c>
      <c r="S160">
        <f t="shared" si="25"/>
        <v>44460</v>
      </c>
      <c r="T160">
        <f t="shared" si="22"/>
        <v>14256</v>
      </c>
      <c r="U160">
        <f t="shared" si="22"/>
        <v>4938</v>
      </c>
      <c r="V160">
        <f t="shared" si="22"/>
        <v>4938</v>
      </c>
      <c r="W160">
        <f t="shared" si="22"/>
        <v>204</v>
      </c>
      <c r="X160">
        <f t="shared" si="22"/>
        <v>0</v>
      </c>
      <c r="Y160">
        <f t="shared" si="22"/>
        <v>0</v>
      </c>
      <c r="Z160">
        <f t="shared" si="22"/>
        <v>0</v>
      </c>
      <c r="AA160">
        <f t="shared" si="22"/>
        <v>204</v>
      </c>
      <c r="AB160">
        <f t="shared" si="22"/>
        <v>0</v>
      </c>
      <c r="AC160">
        <f t="shared" si="22"/>
        <v>0</v>
      </c>
      <c r="AD160">
        <f t="shared" si="22"/>
        <v>0</v>
      </c>
      <c r="AE160">
        <f t="shared" si="22"/>
        <v>0</v>
      </c>
      <c r="AF160">
        <f t="shared" si="22"/>
        <v>0</v>
      </c>
      <c r="AI160">
        <f t="shared" si="26"/>
        <v>37440</v>
      </c>
      <c r="AJ160">
        <f t="shared" si="23"/>
        <v>14256</v>
      </c>
      <c r="AK160">
        <f t="shared" si="23"/>
        <v>4410</v>
      </c>
      <c r="AL160">
        <f t="shared" si="23"/>
        <v>4410</v>
      </c>
      <c r="AM160">
        <f t="shared" si="23"/>
        <v>204</v>
      </c>
      <c r="AN160">
        <f t="shared" si="23"/>
        <v>0</v>
      </c>
      <c r="AO160">
        <f t="shared" si="23"/>
        <v>0</v>
      </c>
      <c r="AP160">
        <f t="shared" si="23"/>
        <v>0</v>
      </c>
      <c r="AQ160">
        <f t="shared" si="23"/>
        <v>204</v>
      </c>
      <c r="AR160">
        <f t="shared" si="23"/>
        <v>0</v>
      </c>
      <c r="AS160">
        <f t="shared" si="23"/>
        <v>0</v>
      </c>
      <c r="AT160">
        <f t="shared" si="23"/>
        <v>0</v>
      </c>
      <c r="AU160">
        <f t="shared" si="23"/>
        <v>0</v>
      </c>
      <c r="AV160">
        <f t="shared" si="23"/>
        <v>0</v>
      </c>
    </row>
    <row r="161" spans="2:48" x14ac:dyDescent="0.2">
      <c r="B161">
        <v>157</v>
      </c>
      <c r="C161">
        <f t="shared" si="24"/>
        <v>46800</v>
      </c>
      <c r="D161">
        <f t="shared" si="21"/>
        <v>12960</v>
      </c>
      <c r="E161">
        <f t="shared" si="21"/>
        <v>5880</v>
      </c>
      <c r="F161">
        <f t="shared" si="21"/>
        <v>5880</v>
      </c>
      <c r="G161">
        <f t="shared" si="21"/>
        <v>204</v>
      </c>
      <c r="H161">
        <f t="shared" si="21"/>
        <v>0</v>
      </c>
      <c r="I161">
        <f t="shared" si="21"/>
        <v>0</v>
      </c>
      <c r="J161">
        <f t="shared" si="21"/>
        <v>0</v>
      </c>
      <c r="K161">
        <f t="shared" si="21"/>
        <v>204</v>
      </c>
      <c r="L161">
        <f t="shared" si="21"/>
        <v>0</v>
      </c>
      <c r="M161">
        <f t="shared" si="21"/>
        <v>0</v>
      </c>
      <c r="N161">
        <f t="shared" si="21"/>
        <v>0</v>
      </c>
      <c r="O161">
        <f t="shared" si="21"/>
        <v>0</v>
      </c>
      <c r="P161">
        <f t="shared" si="21"/>
        <v>0</v>
      </c>
      <c r="S161">
        <f t="shared" si="25"/>
        <v>44460</v>
      </c>
      <c r="T161">
        <f t="shared" si="22"/>
        <v>14256</v>
      </c>
      <c r="U161">
        <f t="shared" si="22"/>
        <v>4938</v>
      </c>
      <c r="V161">
        <f t="shared" si="22"/>
        <v>4938</v>
      </c>
      <c r="W161">
        <f t="shared" si="22"/>
        <v>204</v>
      </c>
      <c r="X161">
        <f t="shared" si="22"/>
        <v>0</v>
      </c>
      <c r="Y161">
        <f t="shared" si="22"/>
        <v>0</v>
      </c>
      <c r="Z161">
        <f t="shared" si="22"/>
        <v>0</v>
      </c>
      <c r="AA161">
        <f t="shared" si="22"/>
        <v>204</v>
      </c>
      <c r="AB161">
        <f t="shared" si="22"/>
        <v>0</v>
      </c>
      <c r="AC161">
        <f t="shared" si="22"/>
        <v>0</v>
      </c>
      <c r="AD161">
        <f t="shared" si="22"/>
        <v>0</v>
      </c>
      <c r="AE161">
        <f t="shared" si="22"/>
        <v>0</v>
      </c>
      <c r="AF161">
        <f t="shared" si="22"/>
        <v>0</v>
      </c>
      <c r="AI161">
        <f t="shared" si="26"/>
        <v>37440</v>
      </c>
      <c r="AJ161">
        <f t="shared" si="23"/>
        <v>14256</v>
      </c>
      <c r="AK161">
        <f t="shared" si="23"/>
        <v>4410</v>
      </c>
      <c r="AL161">
        <f t="shared" si="23"/>
        <v>4410</v>
      </c>
      <c r="AM161">
        <f t="shared" si="23"/>
        <v>204</v>
      </c>
      <c r="AN161">
        <f t="shared" si="23"/>
        <v>0</v>
      </c>
      <c r="AO161">
        <f t="shared" si="23"/>
        <v>0</v>
      </c>
      <c r="AP161">
        <f t="shared" si="23"/>
        <v>0</v>
      </c>
      <c r="AQ161">
        <f t="shared" si="23"/>
        <v>204</v>
      </c>
      <c r="AR161">
        <f t="shared" si="23"/>
        <v>0</v>
      </c>
      <c r="AS161">
        <f t="shared" si="23"/>
        <v>0</v>
      </c>
      <c r="AT161">
        <f t="shared" si="23"/>
        <v>0</v>
      </c>
      <c r="AU161">
        <f t="shared" si="23"/>
        <v>0</v>
      </c>
      <c r="AV161">
        <f t="shared" si="23"/>
        <v>0</v>
      </c>
    </row>
    <row r="162" spans="2:48" x14ac:dyDescent="0.2">
      <c r="B162">
        <v>158</v>
      </c>
      <c r="C162">
        <f t="shared" si="24"/>
        <v>46800</v>
      </c>
      <c r="D162">
        <f t="shared" si="21"/>
        <v>12960</v>
      </c>
      <c r="E162">
        <f t="shared" si="21"/>
        <v>5880</v>
      </c>
      <c r="F162">
        <f t="shared" si="21"/>
        <v>5880</v>
      </c>
      <c r="G162">
        <f t="shared" si="21"/>
        <v>204</v>
      </c>
      <c r="H162">
        <f t="shared" si="21"/>
        <v>0</v>
      </c>
      <c r="I162">
        <f t="shared" si="21"/>
        <v>0</v>
      </c>
      <c r="J162">
        <f t="shared" si="21"/>
        <v>0</v>
      </c>
      <c r="K162">
        <f t="shared" si="21"/>
        <v>204</v>
      </c>
      <c r="L162">
        <f t="shared" si="21"/>
        <v>0</v>
      </c>
      <c r="M162">
        <f t="shared" si="21"/>
        <v>0</v>
      </c>
      <c r="N162">
        <f t="shared" si="21"/>
        <v>0</v>
      </c>
      <c r="O162">
        <f t="shared" si="21"/>
        <v>0</v>
      </c>
      <c r="P162">
        <f t="shared" si="21"/>
        <v>0</v>
      </c>
      <c r="S162">
        <f t="shared" si="25"/>
        <v>44460</v>
      </c>
      <c r="T162">
        <f t="shared" si="22"/>
        <v>14256</v>
      </c>
      <c r="U162">
        <f t="shared" si="22"/>
        <v>4938</v>
      </c>
      <c r="V162">
        <f t="shared" si="22"/>
        <v>4938</v>
      </c>
      <c r="W162">
        <f t="shared" si="22"/>
        <v>204</v>
      </c>
      <c r="X162">
        <f t="shared" si="22"/>
        <v>0</v>
      </c>
      <c r="Y162">
        <f t="shared" si="22"/>
        <v>0</v>
      </c>
      <c r="Z162">
        <f t="shared" si="22"/>
        <v>0</v>
      </c>
      <c r="AA162">
        <f t="shared" si="22"/>
        <v>204</v>
      </c>
      <c r="AB162">
        <f t="shared" si="22"/>
        <v>0</v>
      </c>
      <c r="AC162">
        <f t="shared" si="22"/>
        <v>0</v>
      </c>
      <c r="AD162">
        <f t="shared" si="22"/>
        <v>0</v>
      </c>
      <c r="AE162">
        <f t="shared" si="22"/>
        <v>0</v>
      </c>
      <c r="AF162">
        <f t="shared" si="22"/>
        <v>0</v>
      </c>
      <c r="AI162">
        <f t="shared" si="26"/>
        <v>37440</v>
      </c>
      <c r="AJ162">
        <f t="shared" si="23"/>
        <v>14256</v>
      </c>
      <c r="AK162">
        <f t="shared" si="23"/>
        <v>4410</v>
      </c>
      <c r="AL162">
        <f t="shared" si="23"/>
        <v>4410</v>
      </c>
      <c r="AM162">
        <f t="shared" si="23"/>
        <v>204</v>
      </c>
      <c r="AN162">
        <f t="shared" si="23"/>
        <v>0</v>
      </c>
      <c r="AO162">
        <f t="shared" si="23"/>
        <v>0</v>
      </c>
      <c r="AP162">
        <f t="shared" si="23"/>
        <v>0</v>
      </c>
      <c r="AQ162">
        <f t="shared" si="23"/>
        <v>204</v>
      </c>
      <c r="AR162">
        <f t="shared" si="23"/>
        <v>0</v>
      </c>
      <c r="AS162">
        <f t="shared" si="23"/>
        <v>0</v>
      </c>
      <c r="AT162">
        <f t="shared" si="23"/>
        <v>0</v>
      </c>
      <c r="AU162">
        <f t="shared" si="23"/>
        <v>0</v>
      </c>
      <c r="AV162">
        <f t="shared" si="23"/>
        <v>0</v>
      </c>
    </row>
    <row r="163" spans="2:48" x14ac:dyDescent="0.2">
      <c r="B163">
        <v>159</v>
      </c>
      <c r="C163">
        <f t="shared" si="24"/>
        <v>46800</v>
      </c>
      <c r="D163">
        <f t="shared" si="21"/>
        <v>12960</v>
      </c>
      <c r="E163">
        <f t="shared" si="21"/>
        <v>5880</v>
      </c>
      <c r="F163">
        <f t="shared" si="21"/>
        <v>5880</v>
      </c>
      <c r="G163">
        <f t="shared" si="21"/>
        <v>204</v>
      </c>
      <c r="H163">
        <f t="shared" si="21"/>
        <v>0</v>
      </c>
      <c r="I163">
        <f t="shared" si="21"/>
        <v>0</v>
      </c>
      <c r="J163">
        <f t="shared" si="21"/>
        <v>0</v>
      </c>
      <c r="K163">
        <f t="shared" si="21"/>
        <v>204</v>
      </c>
      <c r="L163">
        <f t="shared" si="21"/>
        <v>0</v>
      </c>
      <c r="M163">
        <f t="shared" si="21"/>
        <v>0</v>
      </c>
      <c r="N163">
        <f t="shared" si="21"/>
        <v>0</v>
      </c>
      <c r="O163">
        <f t="shared" si="21"/>
        <v>0</v>
      </c>
      <c r="P163">
        <f t="shared" si="21"/>
        <v>0</v>
      </c>
      <c r="S163">
        <f t="shared" si="25"/>
        <v>44460</v>
      </c>
      <c r="T163">
        <f t="shared" si="22"/>
        <v>14256</v>
      </c>
      <c r="U163">
        <f t="shared" si="22"/>
        <v>4938</v>
      </c>
      <c r="V163">
        <f t="shared" si="22"/>
        <v>4938</v>
      </c>
      <c r="W163">
        <f t="shared" si="22"/>
        <v>204</v>
      </c>
      <c r="X163">
        <f t="shared" si="22"/>
        <v>0</v>
      </c>
      <c r="Y163">
        <f t="shared" si="22"/>
        <v>0</v>
      </c>
      <c r="Z163">
        <f t="shared" si="22"/>
        <v>0</v>
      </c>
      <c r="AA163">
        <f t="shared" si="22"/>
        <v>204</v>
      </c>
      <c r="AB163">
        <f t="shared" si="22"/>
        <v>0</v>
      </c>
      <c r="AC163">
        <f t="shared" si="22"/>
        <v>0</v>
      </c>
      <c r="AD163">
        <f t="shared" si="22"/>
        <v>0</v>
      </c>
      <c r="AE163">
        <f t="shared" si="22"/>
        <v>0</v>
      </c>
      <c r="AF163">
        <f t="shared" si="22"/>
        <v>0</v>
      </c>
      <c r="AI163">
        <f t="shared" si="26"/>
        <v>37440</v>
      </c>
      <c r="AJ163">
        <f t="shared" si="23"/>
        <v>14256</v>
      </c>
      <c r="AK163">
        <f t="shared" si="23"/>
        <v>4410</v>
      </c>
      <c r="AL163">
        <f t="shared" si="23"/>
        <v>4410</v>
      </c>
      <c r="AM163">
        <f t="shared" si="23"/>
        <v>204</v>
      </c>
      <c r="AN163">
        <f t="shared" si="23"/>
        <v>0</v>
      </c>
      <c r="AO163">
        <f t="shared" si="23"/>
        <v>0</v>
      </c>
      <c r="AP163">
        <f t="shared" si="23"/>
        <v>0</v>
      </c>
      <c r="AQ163">
        <f t="shared" si="23"/>
        <v>204</v>
      </c>
      <c r="AR163">
        <f t="shared" si="23"/>
        <v>0</v>
      </c>
      <c r="AS163">
        <f t="shared" si="23"/>
        <v>0</v>
      </c>
      <c r="AT163">
        <f t="shared" si="23"/>
        <v>0</v>
      </c>
      <c r="AU163">
        <f t="shared" si="23"/>
        <v>0</v>
      </c>
      <c r="AV163">
        <f t="shared" si="23"/>
        <v>0</v>
      </c>
    </row>
    <row r="164" spans="2:48" x14ac:dyDescent="0.2">
      <c r="B164">
        <v>160</v>
      </c>
      <c r="C164">
        <f t="shared" si="24"/>
        <v>46800</v>
      </c>
      <c r="D164">
        <f t="shared" si="21"/>
        <v>12960</v>
      </c>
      <c r="E164">
        <f t="shared" si="21"/>
        <v>5880</v>
      </c>
      <c r="F164">
        <f t="shared" si="21"/>
        <v>5880</v>
      </c>
      <c r="G164">
        <f t="shared" si="21"/>
        <v>204</v>
      </c>
      <c r="H164">
        <f t="shared" si="21"/>
        <v>0</v>
      </c>
      <c r="I164">
        <f t="shared" si="21"/>
        <v>0</v>
      </c>
      <c r="J164">
        <f t="shared" si="21"/>
        <v>0</v>
      </c>
      <c r="K164">
        <f t="shared" si="21"/>
        <v>204</v>
      </c>
      <c r="L164">
        <f t="shared" si="21"/>
        <v>0</v>
      </c>
      <c r="M164">
        <f t="shared" si="21"/>
        <v>0</v>
      </c>
      <c r="N164">
        <f t="shared" si="21"/>
        <v>0</v>
      </c>
      <c r="O164">
        <f t="shared" si="21"/>
        <v>0</v>
      </c>
      <c r="P164">
        <f t="shared" si="21"/>
        <v>0</v>
      </c>
      <c r="S164">
        <f t="shared" si="25"/>
        <v>44460</v>
      </c>
      <c r="T164">
        <f t="shared" si="22"/>
        <v>14256</v>
      </c>
      <c r="U164">
        <f t="shared" si="22"/>
        <v>4938</v>
      </c>
      <c r="V164">
        <f t="shared" si="22"/>
        <v>4938</v>
      </c>
      <c r="W164">
        <f t="shared" si="22"/>
        <v>204</v>
      </c>
      <c r="X164">
        <f t="shared" si="22"/>
        <v>0</v>
      </c>
      <c r="Y164">
        <f t="shared" si="22"/>
        <v>0</v>
      </c>
      <c r="Z164">
        <f t="shared" si="22"/>
        <v>0</v>
      </c>
      <c r="AA164">
        <f t="shared" si="22"/>
        <v>204</v>
      </c>
      <c r="AB164">
        <f t="shared" si="22"/>
        <v>0</v>
      </c>
      <c r="AC164">
        <f t="shared" si="22"/>
        <v>0</v>
      </c>
      <c r="AD164">
        <f t="shared" si="22"/>
        <v>0</v>
      </c>
      <c r="AE164">
        <f t="shared" si="22"/>
        <v>0</v>
      </c>
      <c r="AF164">
        <f t="shared" si="22"/>
        <v>0</v>
      </c>
      <c r="AI164">
        <f t="shared" si="26"/>
        <v>37440</v>
      </c>
      <c r="AJ164">
        <f t="shared" si="23"/>
        <v>14256</v>
      </c>
      <c r="AK164">
        <f t="shared" si="23"/>
        <v>4410</v>
      </c>
      <c r="AL164">
        <f t="shared" si="23"/>
        <v>4410</v>
      </c>
      <c r="AM164">
        <f t="shared" si="23"/>
        <v>204</v>
      </c>
      <c r="AN164">
        <f t="shared" si="23"/>
        <v>0</v>
      </c>
      <c r="AO164">
        <f t="shared" si="23"/>
        <v>0</v>
      </c>
      <c r="AP164">
        <f t="shared" si="23"/>
        <v>0</v>
      </c>
      <c r="AQ164">
        <f t="shared" si="23"/>
        <v>204</v>
      </c>
      <c r="AR164">
        <f t="shared" si="23"/>
        <v>0</v>
      </c>
      <c r="AS164">
        <f t="shared" si="23"/>
        <v>0</v>
      </c>
      <c r="AT164">
        <f t="shared" si="23"/>
        <v>0</v>
      </c>
      <c r="AU164">
        <f t="shared" si="23"/>
        <v>0</v>
      </c>
      <c r="AV164">
        <f t="shared" si="23"/>
        <v>0</v>
      </c>
    </row>
    <row r="165" spans="2:48" x14ac:dyDescent="0.2">
      <c r="B165">
        <v>161</v>
      </c>
      <c r="C165">
        <f t="shared" si="24"/>
        <v>46800</v>
      </c>
      <c r="D165">
        <f t="shared" si="21"/>
        <v>12960</v>
      </c>
      <c r="E165">
        <f t="shared" si="21"/>
        <v>5880</v>
      </c>
      <c r="F165">
        <f t="shared" si="21"/>
        <v>5880</v>
      </c>
      <c r="G165">
        <f t="shared" si="21"/>
        <v>204</v>
      </c>
      <c r="H165">
        <f t="shared" si="21"/>
        <v>0</v>
      </c>
      <c r="I165">
        <f t="shared" si="21"/>
        <v>0</v>
      </c>
      <c r="J165">
        <f t="shared" si="21"/>
        <v>0</v>
      </c>
      <c r="K165">
        <f t="shared" si="21"/>
        <v>204</v>
      </c>
      <c r="L165">
        <f t="shared" si="21"/>
        <v>0</v>
      </c>
      <c r="M165">
        <f t="shared" si="21"/>
        <v>0</v>
      </c>
      <c r="N165">
        <f t="shared" si="21"/>
        <v>0</v>
      </c>
      <c r="O165">
        <f t="shared" si="21"/>
        <v>0</v>
      </c>
      <c r="P165">
        <f t="shared" si="21"/>
        <v>0</v>
      </c>
      <c r="S165">
        <f t="shared" si="25"/>
        <v>44460</v>
      </c>
      <c r="T165">
        <f t="shared" si="22"/>
        <v>14256</v>
      </c>
      <c r="U165">
        <f t="shared" si="22"/>
        <v>4938</v>
      </c>
      <c r="V165">
        <f t="shared" si="22"/>
        <v>4938</v>
      </c>
      <c r="W165">
        <f t="shared" si="22"/>
        <v>204</v>
      </c>
      <c r="X165">
        <f t="shared" si="22"/>
        <v>0</v>
      </c>
      <c r="Y165">
        <f t="shared" si="22"/>
        <v>0</v>
      </c>
      <c r="Z165">
        <f t="shared" si="22"/>
        <v>0</v>
      </c>
      <c r="AA165">
        <f t="shared" si="22"/>
        <v>204</v>
      </c>
      <c r="AB165">
        <f t="shared" si="22"/>
        <v>0</v>
      </c>
      <c r="AC165">
        <f t="shared" si="22"/>
        <v>0</v>
      </c>
      <c r="AD165">
        <f t="shared" si="22"/>
        <v>0</v>
      </c>
      <c r="AE165">
        <f t="shared" si="22"/>
        <v>0</v>
      </c>
      <c r="AF165">
        <f t="shared" si="22"/>
        <v>0</v>
      </c>
      <c r="AI165">
        <f t="shared" si="26"/>
        <v>37440</v>
      </c>
      <c r="AJ165">
        <f t="shared" si="23"/>
        <v>14256</v>
      </c>
      <c r="AK165">
        <f t="shared" si="23"/>
        <v>4410</v>
      </c>
      <c r="AL165">
        <f t="shared" si="23"/>
        <v>4410</v>
      </c>
      <c r="AM165">
        <f t="shared" si="23"/>
        <v>204</v>
      </c>
      <c r="AN165">
        <f t="shared" si="23"/>
        <v>0</v>
      </c>
      <c r="AO165">
        <f t="shared" si="23"/>
        <v>0</v>
      </c>
      <c r="AP165">
        <f t="shared" si="23"/>
        <v>0</v>
      </c>
      <c r="AQ165">
        <f t="shared" si="23"/>
        <v>204</v>
      </c>
      <c r="AR165">
        <f t="shared" si="23"/>
        <v>0</v>
      </c>
      <c r="AS165">
        <f t="shared" si="23"/>
        <v>0</v>
      </c>
      <c r="AT165">
        <f t="shared" si="23"/>
        <v>0</v>
      </c>
      <c r="AU165">
        <f t="shared" si="23"/>
        <v>0</v>
      </c>
      <c r="AV165">
        <f t="shared" si="23"/>
        <v>0</v>
      </c>
    </row>
    <row r="166" spans="2:48" x14ac:dyDescent="0.2">
      <c r="B166">
        <v>162</v>
      </c>
      <c r="C166">
        <f t="shared" si="24"/>
        <v>46800</v>
      </c>
      <c r="D166">
        <f t="shared" si="21"/>
        <v>12960</v>
      </c>
      <c r="E166">
        <f t="shared" si="21"/>
        <v>5880</v>
      </c>
      <c r="F166">
        <f t="shared" si="21"/>
        <v>5880</v>
      </c>
      <c r="G166">
        <f t="shared" si="21"/>
        <v>204</v>
      </c>
      <c r="H166">
        <f t="shared" si="21"/>
        <v>0</v>
      </c>
      <c r="I166">
        <f t="shared" si="21"/>
        <v>0</v>
      </c>
      <c r="J166">
        <f t="shared" si="21"/>
        <v>0</v>
      </c>
      <c r="K166">
        <f t="shared" si="21"/>
        <v>204</v>
      </c>
      <c r="L166">
        <f t="shared" si="21"/>
        <v>0</v>
      </c>
      <c r="M166">
        <f t="shared" si="21"/>
        <v>0</v>
      </c>
      <c r="N166">
        <f t="shared" si="21"/>
        <v>0</v>
      </c>
      <c r="O166">
        <f t="shared" si="21"/>
        <v>0</v>
      </c>
      <c r="P166">
        <f t="shared" si="21"/>
        <v>0</v>
      </c>
      <c r="S166">
        <f t="shared" si="25"/>
        <v>44460</v>
      </c>
      <c r="T166">
        <f t="shared" si="22"/>
        <v>14256</v>
      </c>
      <c r="U166">
        <f t="shared" si="22"/>
        <v>4938</v>
      </c>
      <c r="V166">
        <f t="shared" si="22"/>
        <v>4938</v>
      </c>
      <c r="W166">
        <f t="shared" si="22"/>
        <v>204</v>
      </c>
      <c r="X166">
        <f t="shared" si="22"/>
        <v>0</v>
      </c>
      <c r="Y166">
        <f t="shared" si="22"/>
        <v>0</v>
      </c>
      <c r="Z166">
        <f t="shared" si="22"/>
        <v>0</v>
      </c>
      <c r="AA166">
        <f t="shared" si="22"/>
        <v>204</v>
      </c>
      <c r="AB166">
        <f t="shared" si="22"/>
        <v>0</v>
      </c>
      <c r="AC166">
        <f t="shared" si="22"/>
        <v>0</v>
      </c>
      <c r="AD166">
        <f t="shared" si="22"/>
        <v>0</v>
      </c>
      <c r="AE166">
        <f t="shared" si="22"/>
        <v>0</v>
      </c>
      <c r="AF166">
        <f t="shared" si="22"/>
        <v>0</v>
      </c>
      <c r="AI166">
        <f t="shared" si="26"/>
        <v>37440</v>
      </c>
      <c r="AJ166">
        <f t="shared" si="23"/>
        <v>14256</v>
      </c>
      <c r="AK166">
        <f t="shared" si="23"/>
        <v>4410</v>
      </c>
      <c r="AL166">
        <f t="shared" si="23"/>
        <v>4410</v>
      </c>
      <c r="AM166">
        <f t="shared" si="23"/>
        <v>204</v>
      </c>
      <c r="AN166">
        <f t="shared" si="23"/>
        <v>0</v>
      </c>
      <c r="AO166">
        <f t="shared" si="23"/>
        <v>0</v>
      </c>
      <c r="AP166">
        <f t="shared" si="23"/>
        <v>0</v>
      </c>
      <c r="AQ166">
        <f t="shared" si="23"/>
        <v>204</v>
      </c>
      <c r="AR166">
        <f t="shared" si="23"/>
        <v>0</v>
      </c>
      <c r="AS166">
        <f t="shared" si="23"/>
        <v>0</v>
      </c>
      <c r="AT166">
        <f t="shared" si="23"/>
        <v>0</v>
      </c>
      <c r="AU166">
        <f t="shared" si="23"/>
        <v>0</v>
      </c>
      <c r="AV166">
        <f t="shared" si="23"/>
        <v>0</v>
      </c>
    </row>
    <row r="167" spans="2:48" x14ac:dyDescent="0.2">
      <c r="B167">
        <v>163</v>
      </c>
      <c r="C167">
        <f t="shared" si="24"/>
        <v>46800</v>
      </c>
      <c r="D167">
        <f t="shared" si="21"/>
        <v>12960</v>
      </c>
      <c r="E167">
        <f t="shared" si="21"/>
        <v>5880</v>
      </c>
      <c r="F167">
        <f t="shared" si="21"/>
        <v>5880</v>
      </c>
      <c r="G167">
        <f t="shared" si="21"/>
        <v>204</v>
      </c>
      <c r="H167">
        <f t="shared" si="21"/>
        <v>0</v>
      </c>
      <c r="I167">
        <f t="shared" si="21"/>
        <v>0</v>
      </c>
      <c r="J167">
        <f t="shared" si="21"/>
        <v>0</v>
      </c>
      <c r="K167">
        <f t="shared" si="21"/>
        <v>204</v>
      </c>
      <c r="L167">
        <f t="shared" si="21"/>
        <v>0</v>
      </c>
      <c r="M167">
        <f t="shared" si="21"/>
        <v>0</v>
      </c>
      <c r="N167">
        <f t="shared" si="21"/>
        <v>0</v>
      </c>
      <c r="O167">
        <f t="shared" si="21"/>
        <v>0</v>
      </c>
      <c r="P167">
        <f t="shared" si="21"/>
        <v>0</v>
      </c>
      <c r="S167">
        <f t="shared" si="25"/>
        <v>44460</v>
      </c>
      <c r="T167">
        <f t="shared" si="22"/>
        <v>14256</v>
      </c>
      <c r="U167">
        <f t="shared" si="22"/>
        <v>4938</v>
      </c>
      <c r="V167">
        <f t="shared" si="22"/>
        <v>4938</v>
      </c>
      <c r="W167">
        <f t="shared" si="22"/>
        <v>204</v>
      </c>
      <c r="X167">
        <f t="shared" si="22"/>
        <v>0</v>
      </c>
      <c r="Y167">
        <f t="shared" si="22"/>
        <v>0</v>
      </c>
      <c r="Z167">
        <f t="shared" si="22"/>
        <v>0</v>
      </c>
      <c r="AA167">
        <f t="shared" si="22"/>
        <v>204</v>
      </c>
      <c r="AB167">
        <f t="shared" si="22"/>
        <v>0</v>
      </c>
      <c r="AC167">
        <f t="shared" si="22"/>
        <v>0</v>
      </c>
      <c r="AD167">
        <f t="shared" si="22"/>
        <v>0</v>
      </c>
      <c r="AE167">
        <f t="shared" si="22"/>
        <v>0</v>
      </c>
      <c r="AF167">
        <f t="shared" si="22"/>
        <v>0</v>
      </c>
      <c r="AI167">
        <f t="shared" si="26"/>
        <v>37440</v>
      </c>
      <c r="AJ167">
        <f t="shared" si="23"/>
        <v>14256</v>
      </c>
      <c r="AK167">
        <f t="shared" si="23"/>
        <v>4410</v>
      </c>
      <c r="AL167">
        <f t="shared" si="23"/>
        <v>4410</v>
      </c>
      <c r="AM167">
        <f t="shared" si="23"/>
        <v>204</v>
      </c>
      <c r="AN167">
        <f t="shared" si="23"/>
        <v>0</v>
      </c>
      <c r="AO167">
        <f t="shared" si="23"/>
        <v>0</v>
      </c>
      <c r="AP167">
        <f t="shared" si="23"/>
        <v>0</v>
      </c>
      <c r="AQ167">
        <f t="shared" si="23"/>
        <v>204</v>
      </c>
      <c r="AR167">
        <f t="shared" si="23"/>
        <v>0</v>
      </c>
      <c r="AS167">
        <f t="shared" si="23"/>
        <v>0</v>
      </c>
      <c r="AT167">
        <f t="shared" si="23"/>
        <v>0</v>
      </c>
      <c r="AU167">
        <f t="shared" si="23"/>
        <v>0</v>
      </c>
      <c r="AV167">
        <f t="shared" si="23"/>
        <v>0</v>
      </c>
    </row>
    <row r="168" spans="2:48" x14ac:dyDescent="0.2">
      <c r="B168">
        <v>164</v>
      </c>
      <c r="C168">
        <f t="shared" si="24"/>
        <v>46800</v>
      </c>
      <c r="D168">
        <f t="shared" si="21"/>
        <v>12960</v>
      </c>
      <c r="E168">
        <f t="shared" si="21"/>
        <v>5880</v>
      </c>
      <c r="F168">
        <f t="shared" si="21"/>
        <v>5880</v>
      </c>
      <c r="G168">
        <f t="shared" si="21"/>
        <v>204</v>
      </c>
      <c r="H168">
        <f t="shared" si="21"/>
        <v>0</v>
      </c>
      <c r="I168">
        <f t="shared" si="21"/>
        <v>0</v>
      </c>
      <c r="J168">
        <f t="shared" si="21"/>
        <v>0</v>
      </c>
      <c r="K168">
        <f t="shared" si="21"/>
        <v>204</v>
      </c>
      <c r="L168">
        <f t="shared" si="21"/>
        <v>0</v>
      </c>
      <c r="M168">
        <f t="shared" si="21"/>
        <v>0</v>
      </c>
      <c r="N168">
        <f t="shared" si="21"/>
        <v>0</v>
      </c>
      <c r="O168">
        <f t="shared" si="21"/>
        <v>0</v>
      </c>
      <c r="P168">
        <f t="shared" si="21"/>
        <v>0</v>
      </c>
      <c r="S168">
        <f t="shared" si="25"/>
        <v>44460</v>
      </c>
      <c r="T168">
        <f t="shared" si="22"/>
        <v>14256</v>
      </c>
      <c r="U168">
        <f t="shared" si="22"/>
        <v>4938</v>
      </c>
      <c r="V168">
        <f t="shared" si="22"/>
        <v>4938</v>
      </c>
      <c r="W168">
        <f t="shared" si="22"/>
        <v>204</v>
      </c>
      <c r="X168">
        <f t="shared" si="22"/>
        <v>0</v>
      </c>
      <c r="Y168">
        <f t="shared" si="22"/>
        <v>0</v>
      </c>
      <c r="Z168">
        <f t="shared" si="22"/>
        <v>0</v>
      </c>
      <c r="AA168">
        <f t="shared" si="22"/>
        <v>204</v>
      </c>
      <c r="AB168">
        <f t="shared" si="22"/>
        <v>0</v>
      </c>
      <c r="AC168">
        <f t="shared" si="22"/>
        <v>0</v>
      </c>
      <c r="AD168">
        <f t="shared" si="22"/>
        <v>0</v>
      </c>
      <c r="AE168">
        <f t="shared" si="22"/>
        <v>0</v>
      </c>
      <c r="AF168">
        <f t="shared" si="22"/>
        <v>0</v>
      </c>
      <c r="AI168">
        <f t="shared" si="26"/>
        <v>37440</v>
      </c>
      <c r="AJ168">
        <f t="shared" si="23"/>
        <v>14256</v>
      </c>
      <c r="AK168">
        <f t="shared" si="23"/>
        <v>4410</v>
      </c>
      <c r="AL168">
        <f t="shared" si="23"/>
        <v>4410</v>
      </c>
      <c r="AM168">
        <f t="shared" si="23"/>
        <v>204</v>
      </c>
      <c r="AN168">
        <f t="shared" si="23"/>
        <v>0</v>
      </c>
      <c r="AO168">
        <f t="shared" si="23"/>
        <v>0</v>
      </c>
      <c r="AP168">
        <f t="shared" si="23"/>
        <v>0</v>
      </c>
      <c r="AQ168">
        <f t="shared" si="23"/>
        <v>204</v>
      </c>
      <c r="AR168">
        <f t="shared" si="23"/>
        <v>0</v>
      </c>
      <c r="AS168">
        <f t="shared" si="23"/>
        <v>0</v>
      </c>
      <c r="AT168">
        <f t="shared" si="23"/>
        <v>0</v>
      </c>
      <c r="AU168">
        <f t="shared" si="23"/>
        <v>0</v>
      </c>
      <c r="AV168">
        <f t="shared" si="23"/>
        <v>0</v>
      </c>
    </row>
    <row r="169" spans="2:48" x14ac:dyDescent="0.2">
      <c r="B169">
        <v>165</v>
      </c>
      <c r="C169">
        <f t="shared" si="24"/>
        <v>46800</v>
      </c>
      <c r="D169">
        <f t="shared" si="21"/>
        <v>12960</v>
      </c>
      <c r="E169">
        <f t="shared" si="21"/>
        <v>5880</v>
      </c>
      <c r="F169">
        <f t="shared" si="21"/>
        <v>5880</v>
      </c>
      <c r="G169">
        <f t="shared" si="21"/>
        <v>204</v>
      </c>
      <c r="H169">
        <f t="shared" si="21"/>
        <v>0</v>
      </c>
      <c r="I169">
        <f t="shared" si="21"/>
        <v>0</v>
      </c>
      <c r="J169">
        <f t="shared" si="21"/>
        <v>0</v>
      </c>
      <c r="K169">
        <f t="shared" si="21"/>
        <v>204</v>
      </c>
      <c r="L169">
        <f t="shared" si="21"/>
        <v>0</v>
      </c>
      <c r="M169">
        <f t="shared" si="21"/>
        <v>0</v>
      </c>
      <c r="N169">
        <f t="shared" ref="D169:P174" si="27">N$217+N$222+N$227</f>
        <v>0</v>
      </c>
      <c r="O169">
        <f t="shared" si="27"/>
        <v>0</v>
      </c>
      <c r="P169">
        <f t="shared" si="27"/>
        <v>0</v>
      </c>
      <c r="S169">
        <f t="shared" si="25"/>
        <v>44460</v>
      </c>
      <c r="T169">
        <f t="shared" si="22"/>
        <v>14256</v>
      </c>
      <c r="U169">
        <f t="shared" si="22"/>
        <v>4938</v>
      </c>
      <c r="V169">
        <f t="shared" si="22"/>
        <v>4938</v>
      </c>
      <c r="W169">
        <f t="shared" si="22"/>
        <v>204</v>
      </c>
      <c r="X169">
        <f t="shared" si="22"/>
        <v>0</v>
      </c>
      <c r="Y169">
        <f t="shared" si="22"/>
        <v>0</v>
      </c>
      <c r="Z169">
        <f t="shared" si="22"/>
        <v>0</v>
      </c>
      <c r="AA169">
        <f t="shared" si="22"/>
        <v>204</v>
      </c>
      <c r="AB169">
        <f t="shared" si="22"/>
        <v>0</v>
      </c>
      <c r="AC169">
        <f t="shared" si="22"/>
        <v>0</v>
      </c>
      <c r="AD169">
        <f t="shared" ref="T169:AF174" si="28">AD$217+AD$222+AD$227</f>
        <v>0</v>
      </c>
      <c r="AE169">
        <f t="shared" si="28"/>
        <v>0</v>
      </c>
      <c r="AF169">
        <f t="shared" si="28"/>
        <v>0</v>
      </c>
      <c r="AI169">
        <f t="shared" si="26"/>
        <v>37440</v>
      </c>
      <c r="AJ169">
        <f t="shared" si="23"/>
        <v>14256</v>
      </c>
      <c r="AK169">
        <f t="shared" si="23"/>
        <v>4410</v>
      </c>
      <c r="AL169">
        <f t="shared" si="23"/>
        <v>4410</v>
      </c>
      <c r="AM169">
        <f t="shared" si="23"/>
        <v>204</v>
      </c>
      <c r="AN169">
        <f t="shared" si="23"/>
        <v>0</v>
      </c>
      <c r="AO169">
        <f t="shared" si="23"/>
        <v>0</v>
      </c>
      <c r="AP169">
        <f t="shared" si="23"/>
        <v>0</v>
      </c>
      <c r="AQ169">
        <f t="shared" si="23"/>
        <v>204</v>
      </c>
      <c r="AR169">
        <f t="shared" si="23"/>
        <v>0</v>
      </c>
      <c r="AS169">
        <f t="shared" si="23"/>
        <v>0</v>
      </c>
      <c r="AT169">
        <f t="shared" ref="AJ169:AV174" si="29">AT$217+AT$222+AT$227</f>
        <v>0</v>
      </c>
      <c r="AU169">
        <f t="shared" si="29"/>
        <v>0</v>
      </c>
      <c r="AV169">
        <f t="shared" si="29"/>
        <v>0</v>
      </c>
    </row>
    <row r="170" spans="2:48" x14ac:dyDescent="0.2">
      <c r="B170">
        <v>166</v>
      </c>
      <c r="C170">
        <f t="shared" si="24"/>
        <v>46800</v>
      </c>
      <c r="D170">
        <f t="shared" si="27"/>
        <v>12960</v>
      </c>
      <c r="E170">
        <f t="shared" si="27"/>
        <v>5880</v>
      </c>
      <c r="F170">
        <f t="shared" si="27"/>
        <v>5880</v>
      </c>
      <c r="G170">
        <f t="shared" si="27"/>
        <v>204</v>
      </c>
      <c r="H170">
        <f t="shared" si="27"/>
        <v>0</v>
      </c>
      <c r="I170">
        <f t="shared" si="27"/>
        <v>0</v>
      </c>
      <c r="J170">
        <f t="shared" si="27"/>
        <v>0</v>
      </c>
      <c r="K170">
        <f t="shared" si="27"/>
        <v>204</v>
      </c>
      <c r="L170">
        <f t="shared" si="27"/>
        <v>0</v>
      </c>
      <c r="M170">
        <f t="shared" si="27"/>
        <v>0</v>
      </c>
      <c r="N170">
        <f t="shared" si="27"/>
        <v>0</v>
      </c>
      <c r="O170">
        <f t="shared" si="27"/>
        <v>0</v>
      </c>
      <c r="P170">
        <f t="shared" si="27"/>
        <v>0</v>
      </c>
      <c r="S170">
        <f t="shared" si="25"/>
        <v>44460</v>
      </c>
      <c r="T170">
        <f t="shared" si="28"/>
        <v>14256</v>
      </c>
      <c r="U170">
        <f t="shared" si="28"/>
        <v>4938</v>
      </c>
      <c r="V170">
        <f t="shared" si="28"/>
        <v>4938</v>
      </c>
      <c r="W170">
        <f t="shared" si="28"/>
        <v>204</v>
      </c>
      <c r="X170">
        <f t="shared" si="28"/>
        <v>0</v>
      </c>
      <c r="Y170">
        <f t="shared" si="28"/>
        <v>0</v>
      </c>
      <c r="Z170">
        <f t="shared" si="28"/>
        <v>0</v>
      </c>
      <c r="AA170">
        <f t="shared" si="28"/>
        <v>204</v>
      </c>
      <c r="AB170">
        <f t="shared" si="28"/>
        <v>0</v>
      </c>
      <c r="AC170">
        <f t="shared" si="28"/>
        <v>0</v>
      </c>
      <c r="AD170">
        <f t="shared" si="28"/>
        <v>0</v>
      </c>
      <c r="AE170">
        <f t="shared" si="28"/>
        <v>0</v>
      </c>
      <c r="AF170">
        <f t="shared" si="28"/>
        <v>0</v>
      </c>
      <c r="AI170">
        <f t="shared" si="26"/>
        <v>37440</v>
      </c>
      <c r="AJ170">
        <f t="shared" si="29"/>
        <v>14256</v>
      </c>
      <c r="AK170">
        <f t="shared" si="29"/>
        <v>4410</v>
      </c>
      <c r="AL170">
        <f t="shared" si="29"/>
        <v>4410</v>
      </c>
      <c r="AM170">
        <f t="shared" si="29"/>
        <v>204</v>
      </c>
      <c r="AN170">
        <f t="shared" si="29"/>
        <v>0</v>
      </c>
      <c r="AO170">
        <f t="shared" si="29"/>
        <v>0</v>
      </c>
      <c r="AP170">
        <f t="shared" si="29"/>
        <v>0</v>
      </c>
      <c r="AQ170">
        <f t="shared" si="29"/>
        <v>204</v>
      </c>
      <c r="AR170">
        <f t="shared" si="29"/>
        <v>0</v>
      </c>
      <c r="AS170">
        <f t="shared" si="29"/>
        <v>0</v>
      </c>
      <c r="AT170">
        <f t="shared" si="29"/>
        <v>0</v>
      </c>
      <c r="AU170">
        <f t="shared" si="29"/>
        <v>0</v>
      </c>
      <c r="AV170">
        <f t="shared" si="29"/>
        <v>0</v>
      </c>
    </row>
    <row r="171" spans="2:48" x14ac:dyDescent="0.2">
      <c r="B171">
        <v>167</v>
      </c>
      <c r="C171">
        <f t="shared" si="24"/>
        <v>46800</v>
      </c>
      <c r="D171">
        <f t="shared" si="27"/>
        <v>12960</v>
      </c>
      <c r="E171">
        <f t="shared" si="27"/>
        <v>5880</v>
      </c>
      <c r="F171">
        <f t="shared" si="27"/>
        <v>5880</v>
      </c>
      <c r="G171">
        <f t="shared" si="27"/>
        <v>204</v>
      </c>
      <c r="H171">
        <f t="shared" si="27"/>
        <v>0</v>
      </c>
      <c r="I171">
        <f t="shared" si="27"/>
        <v>0</v>
      </c>
      <c r="J171">
        <f t="shared" si="27"/>
        <v>0</v>
      </c>
      <c r="K171">
        <f t="shared" si="27"/>
        <v>204</v>
      </c>
      <c r="L171">
        <f t="shared" si="27"/>
        <v>0</v>
      </c>
      <c r="M171">
        <f t="shared" si="27"/>
        <v>0</v>
      </c>
      <c r="N171">
        <f t="shared" si="27"/>
        <v>0</v>
      </c>
      <c r="O171">
        <f t="shared" si="27"/>
        <v>0</v>
      </c>
      <c r="P171">
        <f t="shared" si="27"/>
        <v>0</v>
      </c>
      <c r="S171">
        <f t="shared" si="25"/>
        <v>44460</v>
      </c>
      <c r="T171">
        <f t="shared" si="28"/>
        <v>14256</v>
      </c>
      <c r="U171">
        <f t="shared" si="28"/>
        <v>4938</v>
      </c>
      <c r="V171">
        <f t="shared" si="28"/>
        <v>4938</v>
      </c>
      <c r="W171">
        <f t="shared" si="28"/>
        <v>204</v>
      </c>
      <c r="X171">
        <f t="shared" si="28"/>
        <v>0</v>
      </c>
      <c r="Y171">
        <f t="shared" si="28"/>
        <v>0</v>
      </c>
      <c r="Z171">
        <f t="shared" si="28"/>
        <v>0</v>
      </c>
      <c r="AA171">
        <f t="shared" si="28"/>
        <v>204</v>
      </c>
      <c r="AB171">
        <f t="shared" si="28"/>
        <v>0</v>
      </c>
      <c r="AC171">
        <f t="shared" si="28"/>
        <v>0</v>
      </c>
      <c r="AD171">
        <f t="shared" si="28"/>
        <v>0</v>
      </c>
      <c r="AE171">
        <f t="shared" si="28"/>
        <v>0</v>
      </c>
      <c r="AF171">
        <f t="shared" si="28"/>
        <v>0</v>
      </c>
      <c r="AI171">
        <f t="shared" si="26"/>
        <v>37440</v>
      </c>
      <c r="AJ171">
        <f t="shared" si="29"/>
        <v>14256</v>
      </c>
      <c r="AK171">
        <f t="shared" si="29"/>
        <v>4410</v>
      </c>
      <c r="AL171">
        <f t="shared" si="29"/>
        <v>4410</v>
      </c>
      <c r="AM171">
        <f t="shared" si="29"/>
        <v>204</v>
      </c>
      <c r="AN171">
        <f t="shared" si="29"/>
        <v>0</v>
      </c>
      <c r="AO171">
        <f t="shared" si="29"/>
        <v>0</v>
      </c>
      <c r="AP171">
        <f t="shared" si="29"/>
        <v>0</v>
      </c>
      <c r="AQ171">
        <f t="shared" si="29"/>
        <v>204</v>
      </c>
      <c r="AR171">
        <f t="shared" si="29"/>
        <v>0</v>
      </c>
      <c r="AS171">
        <f t="shared" si="29"/>
        <v>0</v>
      </c>
      <c r="AT171">
        <f t="shared" si="29"/>
        <v>0</v>
      </c>
      <c r="AU171">
        <f t="shared" si="29"/>
        <v>0</v>
      </c>
      <c r="AV171">
        <f t="shared" si="29"/>
        <v>0</v>
      </c>
    </row>
    <row r="172" spans="2:48" x14ac:dyDescent="0.2">
      <c r="B172">
        <v>168</v>
      </c>
      <c r="C172">
        <f t="shared" si="24"/>
        <v>46800</v>
      </c>
      <c r="D172">
        <f t="shared" si="27"/>
        <v>12960</v>
      </c>
      <c r="E172">
        <f t="shared" si="27"/>
        <v>5880</v>
      </c>
      <c r="F172">
        <f t="shared" si="27"/>
        <v>5880</v>
      </c>
      <c r="G172">
        <f t="shared" si="27"/>
        <v>204</v>
      </c>
      <c r="H172">
        <f t="shared" si="27"/>
        <v>0</v>
      </c>
      <c r="I172">
        <f t="shared" si="27"/>
        <v>0</v>
      </c>
      <c r="J172">
        <f t="shared" si="27"/>
        <v>0</v>
      </c>
      <c r="K172">
        <f t="shared" si="27"/>
        <v>204</v>
      </c>
      <c r="L172">
        <f t="shared" si="27"/>
        <v>0</v>
      </c>
      <c r="M172">
        <f t="shared" si="27"/>
        <v>0</v>
      </c>
      <c r="N172">
        <f t="shared" si="27"/>
        <v>0</v>
      </c>
      <c r="O172">
        <f t="shared" si="27"/>
        <v>0</v>
      </c>
      <c r="P172">
        <f t="shared" si="27"/>
        <v>0</v>
      </c>
      <c r="S172">
        <f t="shared" si="25"/>
        <v>44460</v>
      </c>
      <c r="T172">
        <f t="shared" si="28"/>
        <v>14256</v>
      </c>
      <c r="U172">
        <f t="shared" si="28"/>
        <v>4938</v>
      </c>
      <c r="V172">
        <f t="shared" si="28"/>
        <v>4938</v>
      </c>
      <c r="W172">
        <f t="shared" si="28"/>
        <v>204</v>
      </c>
      <c r="X172">
        <f t="shared" si="28"/>
        <v>0</v>
      </c>
      <c r="Y172">
        <f t="shared" si="28"/>
        <v>0</v>
      </c>
      <c r="Z172">
        <f t="shared" si="28"/>
        <v>0</v>
      </c>
      <c r="AA172">
        <f t="shared" si="28"/>
        <v>204</v>
      </c>
      <c r="AB172">
        <f t="shared" si="28"/>
        <v>0</v>
      </c>
      <c r="AC172">
        <f t="shared" si="28"/>
        <v>0</v>
      </c>
      <c r="AD172">
        <f t="shared" si="28"/>
        <v>0</v>
      </c>
      <c r="AE172">
        <f t="shared" si="28"/>
        <v>0</v>
      </c>
      <c r="AF172">
        <f t="shared" si="28"/>
        <v>0</v>
      </c>
      <c r="AI172">
        <f t="shared" si="26"/>
        <v>37440</v>
      </c>
      <c r="AJ172">
        <f t="shared" si="29"/>
        <v>14256</v>
      </c>
      <c r="AK172">
        <f t="shared" si="29"/>
        <v>4410</v>
      </c>
      <c r="AL172">
        <f t="shared" si="29"/>
        <v>4410</v>
      </c>
      <c r="AM172">
        <f t="shared" si="29"/>
        <v>204</v>
      </c>
      <c r="AN172">
        <f t="shared" si="29"/>
        <v>0</v>
      </c>
      <c r="AO172">
        <f t="shared" si="29"/>
        <v>0</v>
      </c>
      <c r="AP172">
        <f t="shared" si="29"/>
        <v>0</v>
      </c>
      <c r="AQ172">
        <f t="shared" si="29"/>
        <v>204</v>
      </c>
      <c r="AR172">
        <f t="shared" si="29"/>
        <v>0</v>
      </c>
      <c r="AS172">
        <f t="shared" si="29"/>
        <v>0</v>
      </c>
      <c r="AT172">
        <f t="shared" si="29"/>
        <v>0</v>
      </c>
      <c r="AU172">
        <f t="shared" si="29"/>
        <v>0</v>
      </c>
      <c r="AV172">
        <f t="shared" si="29"/>
        <v>0</v>
      </c>
    </row>
    <row r="173" spans="2:48" x14ac:dyDescent="0.2">
      <c r="B173">
        <v>169</v>
      </c>
      <c r="C173">
        <f t="shared" si="24"/>
        <v>46800</v>
      </c>
      <c r="D173">
        <f t="shared" si="27"/>
        <v>12960</v>
      </c>
      <c r="E173">
        <f t="shared" si="27"/>
        <v>5880</v>
      </c>
      <c r="F173">
        <f t="shared" si="27"/>
        <v>5880</v>
      </c>
      <c r="G173">
        <f t="shared" si="27"/>
        <v>204</v>
      </c>
      <c r="H173">
        <f t="shared" si="27"/>
        <v>0</v>
      </c>
      <c r="I173">
        <f t="shared" si="27"/>
        <v>0</v>
      </c>
      <c r="J173">
        <f t="shared" si="27"/>
        <v>0</v>
      </c>
      <c r="K173">
        <f t="shared" si="27"/>
        <v>204</v>
      </c>
      <c r="L173">
        <f t="shared" si="27"/>
        <v>0</v>
      </c>
      <c r="M173">
        <f t="shared" si="27"/>
        <v>0</v>
      </c>
      <c r="N173">
        <f t="shared" si="27"/>
        <v>0</v>
      </c>
      <c r="O173">
        <f t="shared" si="27"/>
        <v>0</v>
      </c>
      <c r="P173">
        <f t="shared" si="27"/>
        <v>0</v>
      </c>
      <c r="S173">
        <f t="shared" si="25"/>
        <v>44460</v>
      </c>
      <c r="T173">
        <f t="shared" si="28"/>
        <v>14256</v>
      </c>
      <c r="U173">
        <f t="shared" si="28"/>
        <v>4938</v>
      </c>
      <c r="V173">
        <f t="shared" si="28"/>
        <v>4938</v>
      </c>
      <c r="W173">
        <f t="shared" si="28"/>
        <v>204</v>
      </c>
      <c r="X173">
        <f t="shared" si="28"/>
        <v>0</v>
      </c>
      <c r="Y173">
        <f t="shared" si="28"/>
        <v>0</v>
      </c>
      <c r="Z173">
        <f t="shared" si="28"/>
        <v>0</v>
      </c>
      <c r="AA173">
        <f t="shared" si="28"/>
        <v>204</v>
      </c>
      <c r="AB173">
        <f t="shared" si="28"/>
        <v>0</v>
      </c>
      <c r="AC173">
        <f t="shared" si="28"/>
        <v>0</v>
      </c>
      <c r="AD173">
        <f t="shared" si="28"/>
        <v>0</v>
      </c>
      <c r="AE173">
        <f t="shared" si="28"/>
        <v>0</v>
      </c>
      <c r="AF173">
        <f t="shared" si="28"/>
        <v>0</v>
      </c>
      <c r="AI173">
        <f t="shared" si="26"/>
        <v>37440</v>
      </c>
      <c r="AJ173">
        <f t="shared" si="29"/>
        <v>14256</v>
      </c>
      <c r="AK173">
        <f t="shared" si="29"/>
        <v>4410</v>
      </c>
      <c r="AL173">
        <f t="shared" si="29"/>
        <v>4410</v>
      </c>
      <c r="AM173">
        <f t="shared" si="29"/>
        <v>204</v>
      </c>
      <c r="AN173">
        <f t="shared" si="29"/>
        <v>0</v>
      </c>
      <c r="AO173">
        <f t="shared" si="29"/>
        <v>0</v>
      </c>
      <c r="AP173">
        <f t="shared" si="29"/>
        <v>0</v>
      </c>
      <c r="AQ173">
        <f t="shared" si="29"/>
        <v>204</v>
      </c>
      <c r="AR173">
        <f t="shared" si="29"/>
        <v>0</v>
      </c>
      <c r="AS173">
        <f t="shared" si="29"/>
        <v>0</v>
      </c>
      <c r="AT173">
        <f t="shared" si="29"/>
        <v>0</v>
      </c>
      <c r="AU173">
        <f t="shared" si="29"/>
        <v>0</v>
      </c>
      <c r="AV173">
        <f t="shared" si="29"/>
        <v>0</v>
      </c>
    </row>
    <row r="174" spans="2:48" x14ac:dyDescent="0.2">
      <c r="B174">
        <v>170</v>
      </c>
      <c r="C174">
        <f t="shared" si="24"/>
        <v>46800</v>
      </c>
      <c r="D174">
        <f t="shared" si="27"/>
        <v>12960</v>
      </c>
      <c r="E174">
        <f t="shared" si="27"/>
        <v>5880</v>
      </c>
      <c r="F174">
        <f t="shared" si="27"/>
        <v>5880</v>
      </c>
      <c r="G174">
        <f t="shared" si="27"/>
        <v>204</v>
      </c>
      <c r="H174">
        <f t="shared" si="27"/>
        <v>0</v>
      </c>
      <c r="I174">
        <f t="shared" si="27"/>
        <v>0</v>
      </c>
      <c r="J174">
        <f t="shared" si="27"/>
        <v>0</v>
      </c>
      <c r="K174">
        <f t="shared" si="27"/>
        <v>204</v>
      </c>
      <c r="L174">
        <f t="shared" si="27"/>
        <v>0</v>
      </c>
      <c r="M174">
        <f t="shared" si="27"/>
        <v>0</v>
      </c>
      <c r="N174">
        <f t="shared" si="27"/>
        <v>0</v>
      </c>
      <c r="O174">
        <f t="shared" si="27"/>
        <v>0</v>
      </c>
      <c r="P174">
        <f t="shared" si="27"/>
        <v>0</v>
      </c>
      <c r="S174">
        <f t="shared" si="25"/>
        <v>44460</v>
      </c>
      <c r="T174">
        <f t="shared" si="28"/>
        <v>14256</v>
      </c>
      <c r="U174">
        <f t="shared" si="28"/>
        <v>4938</v>
      </c>
      <c r="V174">
        <f t="shared" si="28"/>
        <v>4938</v>
      </c>
      <c r="W174">
        <f t="shared" si="28"/>
        <v>204</v>
      </c>
      <c r="X174">
        <f t="shared" si="28"/>
        <v>0</v>
      </c>
      <c r="Y174">
        <f t="shared" si="28"/>
        <v>0</v>
      </c>
      <c r="Z174">
        <f t="shared" si="28"/>
        <v>0</v>
      </c>
      <c r="AA174">
        <f t="shared" si="28"/>
        <v>204</v>
      </c>
      <c r="AB174">
        <f t="shared" si="28"/>
        <v>0</v>
      </c>
      <c r="AC174">
        <f t="shared" si="28"/>
        <v>0</v>
      </c>
      <c r="AD174">
        <f t="shared" si="28"/>
        <v>0</v>
      </c>
      <c r="AE174">
        <f t="shared" si="28"/>
        <v>0</v>
      </c>
      <c r="AF174">
        <f t="shared" si="28"/>
        <v>0</v>
      </c>
      <c r="AI174">
        <f t="shared" si="26"/>
        <v>37440</v>
      </c>
      <c r="AJ174">
        <f t="shared" si="29"/>
        <v>14256</v>
      </c>
      <c r="AK174">
        <f t="shared" si="29"/>
        <v>4410</v>
      </c>
      <c r="AL174">
        <f t="shared" si="29"/>
        <v>4410</v>
      </c>
      <c r="AM174">
        <f t="shared" si="29"/>
        <v>204</v>
      </c>
      <c r="AN174">
        <f t="shared" si="29"/>
        <v>0</v>
      </c>
      <c r="AO174">
        <f t="shared" si="29"/>
        <v>0</v>
      </c>
      <c r="AP174">
        <f t="shared" si="29"/>
        <v>0</v>
      </c>
      <c r="AQ174">
        <f t="shared" si="29"/>
        <v>204</v>
      </c>
      <c r="AR174">
        <f t="shared" si="29"/>
        <v>0</v>
      </c>
      <c r="AS174">
        <f t="shared" si="29"/>
        <v>0</v>
      </c>
      <c r="AT174">
        <f t="shared" si="29"/>
        <v>0</v>
      </c>
      <c r="AU174">
        <f t="shared" si="29"/>
        <v>0</v>
      </c>
      <c r="AV174">
        <f t="shared" si="29"/>
        <v>0</v>
      </c>
    </row>
    <row r="175" spans="2:48" x14ac:dyDescent="0.2">
      <c r="B175">
        <v>171</v>
      </c>
      <c r="C175">
        <f>C174</f>
        <v>46800</v>
      </c>
      <c r="D175">
        <f t="shared" ref="D175:P175" si="30">D174</f>
        <v>12960</v>
      </c>
      <c r="E175">
        <f t="shared" si="30"/>
        <v>5880</v>
      </c>
      <c r="F175">
        <f t="shared" si="30"/>
        <v>5880</v>
      </c>
      <c r="G175">
        <f t="shared" si="30"/>
        <v>204</v>
      </c>
      <c r="H175">
        <f t="shared" si="30"/>
        <v>0</v>
      </c>
      <c r="I175">
        <f t="shared" si="30"/>
        <v>0</v>
      </c>
      <c r="J175">
        <f t="shared" si="30"/>
        <v>0</v>
      </c>
      <c r="K175">
        <f t="shared" si="30"/>
        <v>204</v>
      </c>
      <c r="L175">
        <f t="shared" si="30"/>
        <v>0</v>
      </c>
      <c r="M175">
        <f t="shared" si="30"/>
        <v>0</v>
      </c>
      <c r="N175">
        <f t="shared" si="30"/>
        <v>0</v>
      </c>
      <c r="O175">
        <f t="shared" si="30"/>
        <v>0</v>
      </c>
      <c r="P175">
        <f t="shared" si="30"/>
        <v>0</v>
      </c>
      <c r="S175">
        <f>S174</f>
        <v>44460</v>
      </c>
      <c r="T175">
        <f t="shared" ref="T175:T204" si="31">T174</f>
        <v>14256</v>
      </c>
      <c r="U175">
        <f t="shared" ref="U175:U204" si="32">U174</f>
        <v>4938</v>
      </c>
      <c r="V175">
        <f t="shared" ref="V175:V204" si="33">V174</f>
        <v>4938</v>
      </c>
      <c r="W175">
        <f t="shared" ref="W175:W204" si="34">W174</f>
        <v>204</v>
      </c>
      <c r="X175">
        <f t="shared" ref="X175:X204" si="35">X174</f>
        <v>0</v>
      </c>
      <c r="Y175">
        <f t="shared" ref="Y175:Y204" si="36">Y174</f>
        <v>0</v>
      </c>
      <c r="Z175">
        <f t="shared" ref="Z175:Z204" si="37">Z174</f>
        <v>0</v>
      </c>
      <c r="AA175">
        <f t="shared" ref="AA175:AA204" si="38">AA174</f>
        <v>204</v>
      </c>
      <c r="AB175">
        <f t="shared" ref="AB175:AB204" si="39">AB174</f>
        <v>0</v>
      </c>
      <c r="AC175">
        <f t="shared" ref="AC175:AC204" si="40">AC174</f>
        <v>0</v>
      </c>
      <c r="AD175">
        <f t="shared" ref="AD175:AD204" si="41">AD174</f>
        <v>0</v>
      </c>
      <c r="AE175">
        <f t="shared" ref="AE175:AE204" si="42">AE174</f>
        <v>0</v>
      </c>
      <c r="AF175">
        <f t="shared" ref="AF175:AF204" si="43">AF174</f>
        <v>0</v>
      </c>
      <c r="AI175">
        <f>AI174</f>
        <v>37440</v>
      </c>
      <c r="AJ175">
        <f t="shared" ref="AJ175:AJ204" si="44">AJ174</f>
        <v>14256</v>
      </c>
      <c r="AK175">
        <f t="shared" ref="AK175:AK204" si="45">AK174</f>
        <v>4410</v>
      </c>
      <c r="AL175">
        <f t="shared" ref="AL175:AL204" si="46">AL174</f>
        <v>4410</v>
      </c>
      <c r="AM175">
        <f t="shared" ref="AM175:AM204" si="47">AM174</f>
        <v>204</v>
      </c>
      <c r="AN175">
        <f t="shared" ref="AN175:AN204" si="48">AN174</f>
        <v>0</v>
      </c>
      <c r="AO175">
        <f t="shared" ref="AO175:AO204" si="49">AO174</f>
        <v>0</v>
      </c>
      <c r="AP175">
        <f t="shared" ref="AP175:AP204" si="50">AP174</f>
        <v>0</v>
      </c>
      <c r="AQ175">
        <f t="shared" ref="AQ175:AQ204" si="51">AQ174</f>
        <v>204</v>
      </c>
      <c r="AR175">
        <f t="shared" ref="AR175:AR204" si="52">AR174</f>
        <v>0</v>
      </c>
      <c r="AS175">
        <f t="shared" ref="AS175:AS204" si="53">AS174</f>
        <v>0</v>
      </c>
      <c r="AT175">
        <f t="shared" ref="AT175:AT204" si="54">AT174</f>
        <v>0</v>
      </c>
      <c r="AU175">
        <f t="shared" ref="AU175:AU204" si="55">AU174</f>
        <v>0</v>
      </c>
      <c r="AV175">
        <f t="shared" ref="AV175:AV204" si="56">AV174</f>
        <v>0</v>
      </c>
    </row>
    <row r="176" spans="2:48" x14ac:dyDescent="0.2">
      <c r="B176">
        <v>172</v>
      </c>
      <c r="C176">
        <f t="shared" ref="C176:C204" si="57">C175</f>
        <v>46800</v>
      </c>
      <c r="D176">
        <f t="shared" ref="D176:D204" si="58">D175</f>
        <v>12960</v>
      </c>
      <c r="E176">
        <f t="shared" ref="E176:E204" si="59">E175</f>
        <v>5880</v>
      </c>
      <c r="F176">
        <f t="shared" ref="F176:F204" si="60">F175</f>
        <v>5880</v>
      </c>
      <c r="G176">
        <f t="shared" ref="G176:G204" si="61">G175</f>
        <v>204</v>
      </c>
      <c r="H176">
        <f t="shared" ref="H176:H204" si="62">H175</f>
        <v>0</v>
      </c>
      <c r="I176">
        <f t="shared" ref="I176:I204" si="63">I175</f>
        <v>0</v>
      </c>
      <c r="J176">
        <f t="shared" ref="J176:J204" si="64">J175</f>
        <v>0</v>
      </c>
      <c r="K176">
        <f t="shared" ref="K176:K204" si="65">K175</f>
        <v>204</v>
      </c>
      <c r="L176">
        <f t="shared" ref="L176:L204" si="66">L175</f>
        <v>0</v>
      </c>
      <c r="M176">
        <f t="shared" ref="M176:M204" si="67">M175</f>
        <v>0</v>
      </c>
      <c r="N176">
        <f t="shared" ref="N176:N204" si="68">N175</f>
        <v>0</v>
      </c>
      <c r="O176">
        <f t="shared" ref="O176:O204" si="69">O175</f>
        <v>0</v>
      </c>
      <c r="P176">
        <f t="shared" ref="P176:P204" si="70">P175</f>
        <v>0</v>
      </c>
      <c r="S176">
        <f t="shared" ref="S176:S204" si="71">S175</f>
        <v>44460</v>
      </c>
      <c r="T176">
        <f t="shared" si="31"/>
        <v>14256</v>
      </c>
      <c r="U176">
        <f t="shared" si="32"/>
        <v>4938</v>
      </c>
      <c r="V176">
        <f t="shared" si="33"/>
        <v>4938</v>
      </c>
      <c r="W176">
        <f t="shared" si="34"/>
        <v>204</v>
      </c>
      <c r="X176">
        <f t="shared" si="35"/>
        <v>0</v>
      </c>
      <c r="Y176">
        <f t="shared" si="36"/>
        <v>0</v>
      </c>
      <c r="Z176">
        <f t="shared" si="37"/>
        <v>0</v>
      </c>
      <c r="AA176">
        <f t="shared" si="38"/>
        <v>204</v>
      </c>
      <c r="AB176">
        <f t="shared" si="39"/>
        <v>0</v>
      </c>
      <c r="AC176">
        <f t="shared" si="40"/>
        <v>0</v>
      </c>
      <c r="AD176">
        <f t="shared" si="41"/>
        <v>0</v>
      </c>
      <c r="AE176">
        <f t="shared" si="42"/>
        <v>0</v>
      </c>
      <c r="AF176">
        <f t="shared" si="43"/>
        <v>0</v>
      </c>
      <c r="AI176">
        <f t="shared" ref="AI176:AI204" si="72">AI175</f>
        <v>37440</v>
      </c>
      <c r="AJ176">
        <f t="shared" si="44"/>
        <v>14256</v>
      </c>
      <c r="AK176">
        <f t="shared" si="45"/>
        <v>4410</v>
      </c>
      <c r="AL176">
        <f t="shared" si="46"/>
        <v>4410</v>
      </c>
      <c r="AM176">
        <f t="shared" si="47"/>
        <v>204</v>
      </c>
      <c r="AN176">
        <f t="shared" si="48"/>
        <v>0</v>
      </c>
      <c r="AO176">
        <f t="shared" si="49"/>
        <v>0</v>
      </c>
      <c r="AP176">
        <f t="shared" si="50"/>
        <v>0</v>
      </c>
      <c r="AQ176">
        <f t="shared" si="51"/>
        <v>204</v>
      </c>
      <c r="AR176">
        <f t="shared" si="52"/>
        <v>0</v>
      </c>
      <c r="AS176">
        <f t="shared" si="53"/>
        <v>0</v>
      </c>
      <c r="AT176">
        <f t="shared" si="54"/>
        <v>0</v>
      </c>
      <c r="AU176">
        <f t="shared" si="55"/>
        <v>0</v>
      </c>
      <c r="AV176">
        <f t="shared" si="56"/>
        <v>0</v>
      </c>
    </row>
    <row r="177" spans="2:48" x14ac:dyDescent="0.2">
      <c r="B177">
        <v>173</v>
      </c>
      <c r="C177">
        <f t="shared" si="57"/>
        <v>46800</v>
      </c>
      <c r="D177">
        <f t="shared" si="58"/>
        <v>12960</v>
      </c>
      <c r="E177">
        <f t="shared" si="59"/>
        <v>5880</v>
      </c>
      <c r="F177">
        <f t="shared" si="60"/>
        <v>5880</v>
      </c>
      <c r="G177">
        <f t="shared" si="61"/>
        <v>204</v>
      </c>
      <c r="H177">
        <f t="shared" si="62"/>
        <v>0</v>
      </c>
      <c r="I177">
        <f t="shared" si="63"/>
        <v>0</v>
      </c>
      <c r="J177">
        <f t="shared" si="64"/>
        <v>0</v>
      </c>
      <c r="K177">
        <f t="shared" si="65"/>
        <v>204</v>
      </c>
      <c r="L177">
        <f t="shared" si="66"/>
        <v>0</v>
      </c>
      <c r="M177">
        <f t="shared" si="67"/>
        <v>0</v>
      </c>
      <c r="N177">
        <f t="shared" si="68"/>
        <v>0</v>
      </c>
      <c r="O177">
        <f t="shared" si="69"/>
        <v>0</v>
      </c>
      <c r="P177">
        <f t="shared" si="70"/>
        <v>0</v>
      </c>
      <c r="S177">
        <f t="shared" si="71"/>
        <v>44460</v>
      </c>
      <c r="T177">
        <f t="shared" si="31"/>
        <v>14256</v>
      </c>
      <c r="U177">
        <f t="shared" si="32"/>
        <v>4938</v>
      </c>
      <c r="V177">
        <f t="shared" si="33"/>
        <v>4938</v>
      </c>
      <c r="W177">
        <f t="shared" si="34"/>
        <v>204</v>
      </c>
      <c r="X177">
        <f t="shared" si="35"/>
        <v>0</v>
      </c>
      <c r="Y177">
        <f t="shared" si="36"/>
        <v>0</v>
      </c>
      <c r="Z177">
        <f t="shared" si="37"/>
        <v>0</v>
      </c>
      <c r="AA177">
        <f t="shared" si="38"/>
        <v>204</v>
      </c>
      <c r="AB177">
        <f t="shared" si="39"/>
        <v>0</v>
      </c>
      <c r="AC177">
        <f t="shared" si="40"/>
        <v>0</v>
      </c>
      <c r="AD177">
        <f t="shared" si="41"/>
        <v>0</v>
      </c>
      <c r="AE177">
        <f t="shared" si="42"/>
        <v>0</v>
      </c>
      <c r="AF177">
        <f t="shared" si="43"/>
        <v>0</v>
      </c>
      <c r="AI177">
        <f t="shared" si="72"/>
        <v>37440</v>
      </c>
      <c r="AJ177">
        <f t="shared" si="44"/>
        <v>14256</v>
      </c>
      <c r="AK177">
        <f t="shared" si="45"/>
        <v>4410</v>
      </c>
      <c r="AL177">
        <f t="shared" si="46"/>
        <v>4410</v>
      </c>
      <c r="AM177">
        <f t="shared" si="47"/>
        <v>204</v>
      </c>
      <c r="AN177">
        <f t="shared" si="48"/>
        <v>0</v>
      </c>
      <c r="AO177">
        <f t="shared" si="49"/>
        <v>0</v>
      </c>
      <c r="AP177">
        <f t="shared" si="50"/>
        <v>0</v>
      </c>
      <c r="AQ177">
        <f t="shared" si="51"/>
        <v>204</v>
      </c>
      <c r="AR177">
        <f t="shared" si="52"/>
        <v>0</v>
      </c>
      <c r="AS177">
        <f t="shared" si="53"/>
        <v>0</v>
      </c>
      <c r="AT177">
        <f t="shared" si="54"/>
        <v>0</v>
      </c>
      <c r="AU177">
        <f t="shared" si="55"/>
        <v>0</v>
      </c>
      <c r="AV177">
        <f t="shared" si="56"/>
        <v>0</v>
      </c>
    </row>
    <row r="178" spans="2:48" x14ac:dyDescent="0.2">
      <c r="B178">
        <v>174</v>
      </c>
      <c r="C178">
        <f t="shared" si="57"/>
        <v>46800</v>
      </c>
      <c r="D178">
        <f t="shared" si="58"/>
        <v>12960</v>
      </c>
      <c r="E178">
        <f t="shared" si="59"/>
        <v>5880</v>
      </c>
      <c r="F178">
        <f t="shared" si="60"/>
        <v>5880</v>
      </c>
      <c r="G178">
        <f t="shared" si="61"/>
        <v>204</v>
      </c>
      <c r="H178">
        <f t="shared" si="62"/>
        <v>0</v>
      </c>
      <c r="I178">
        <f t="shared" si="63"/>
        <v>0</v>
      </c>
      <c r="J178">
        <f t="shared" si="64"/>
        <v>0</v>
      </c>
      <c r="K178">
        <f t="shared" si="65"/>
        <v>204</v>
      </c>
      <c r="L178">
        <f t="shared" si="66"/>
        <v>0</v>
      </c>
      <c r="M178">
        <f t="shared" si="67"/>
        <v>0</v>
      </c>
      <c r="N178">
        <f t="shared" si="68"/>
        <v>0</v>
      </c>
      <c r="O178">
        <f t="shared" si="69"/>
        <v>0</v>
      </c>
      <c r="P178">
        <f t="shared" si="70"/>
        <v>0</v>
      </c>
      <c r="S178">
        <f t="shared" si="71"/>
        <v>44460</v>
      </c>
      <c r="T178">
        <f t="shared" si="31"/>
        <v>14256</v>
      </c>
      <c r="U178">
        <f t="shared" si="32"/>
        <v>4938</v>
      </c>
      <c r="V178">
        <f t="shared" si="33"/>
        <v>4938</v>
      </c>
      <c r="W178">
        <f t="shared" si="34"/>
        <v>204</v>
      </c>
      <c r="X178">
        <f t="shared" si="35"/>
        <v>0</v>
      </c>
      <c r="Y178">
        <f t="shared" si="36"/>
        <v>0</v>
      </c>
      <c r="Z178">
        <f t="shared" si="37"/>
        <v>0</v>
      </c>
      <c r="AA178">
        <f t="shared" si="38"/>
        <v>204</v>
      </c>
      <c r="AB178">
        <f t="shared" si="39"/>
        <v>0</v>
      </c>
      <c r="AC178">
        <f t="shared" si="40"/>
        <v>0</v>
      </c>
      <c r="AD178">
        <f t="shared" si="41"/>
        <v>0</v>
      </c>
      <c r="AE178">
        <f t="shared" si="42"/>
        <v>0</v>
      </c>
      <c r="AF178">
        <f t="shared" si="43"/>
        <v>0</v>
      </c>
      <c r="AI178">
        <f t="shared" si="72"/>
        <v>37440</v>
      </c>
      <c r="AJ178">
        <f t="shared" si="44"/>
        <v>14256</v>
      </c>
      <c r="AK178">
        <f t="shared" si="45"/>
        <v>4410</v>
      </c>
      <c r="AL178">
        <f t="shared" si="46"/>
        <v>4410</v>
      </c>
      <c r="AM178">
        <f t="shared" si="47"/>
        <v>204</v>
      </c>
      <c r="AN178">
        <f t="shared" si="48"/>
        <v>0</v>
      </c>
      <c r="AO178">
        <f t="shared" si="49"/>
        <v>0</v>
      </c>
      <c r="AP178">
        <f t="shared" si="50"/>
        <v>0</v>
      </c>
      <c r="AQ178">
        <f t="shared" si="51"/>
        <v>204</v>
      </c>
      <c r="AR178">
        <f t="shared" si="52"/>
        <v>0</v>
      </c>
      <c r="AS178">
        <f t="shared" si="53"/>
        <v>0</v>
      </c>
      <c r="AT178">
        <f t="shared" si="54"/>
        <v>0</v>
      </c>
      <c r="AU178">
        <f t="shared" si="55"/>
        <v>0</v>
      </c>
      <c r="AV178">
        <f t="shared" si="56"/>
        <v>0</v>
      </c>
    </row>
    <row r="179" spans="2:48" x14ac:dyDescent="0.2">
      <c r="B179">
        <v>175</v>
      </c>
      <c r="C179">
        <f t="shared" si="57"/>
        <v>46800</v>
      </c>
      <c r="D179">
        <f t="shared" si="58"/>
        <v>12960</v>
      </c>
      <c r="E179">
        <f t="shared" si="59"/>
        <v>5880</v>
      </c>
      <c r="F179">
        <f t="shared" si="60"/>
        <v>5880</v>
      </c>
      <c r="G179">
        <f t="shared" si="61"/>
        <v>204</v>
      </c>
      <c r="H179">
        <f t="shared" si="62"/>
        <v>0</v>
      </c>
      <c r="I179">
        <f t="shared" si="63"/>
        <v>0</v>
      </c>
      <c r="J179">
        <f t="shared" si="64"/>
        <v>0</v>
      </c>
      <c r="K179">
        <f t="shared" si="65"/>
        <v>204</v>
      </c>
      <c r="L179">
        <f t="shared" si="66"/>
        <v>0</v>
      </c>
      <c r="M179">
        <f t="shared" si="67"/>
        <v>0</v>
      </c>
      <c r="N179">
        <f t="shared" si="68"/>
        <v>0</v>
      </c>
      <c r="O179">
        <f t="shared" si="69"/>
        <v>0</v>
      </c>
      <c r="P179">
        <f t="shared" si="70"/>
        <v>0</v>
      </c>
      <c r="S179">
        <f t="shared" si="71"/>
        <v>44460</v>
      </c>
      <c r="T179">
        <f t="shared" si="31"/>
        <v>14256</v>
      </c>
      <c r="U179">
        <f t="shared" si="32"/>
        <v>4938</v>
      </c>
      <c r="V179">
        <f t="shared" si="33"/>
        <v>4938</v>
      </c>
      <c r="W179">
        <f t="shared" si="34"/>
        <v>204</v>
      </c>
      <c r="X179">
        <f t="shared" si="35"/>
        <v>0</v>
      </c>
      <c r="Y179">
        <f t="shared" si="36"/>
        <v>0</v>
      </c>
      <c r="Z179">
        <f t="shared" si="37"/>
        <v>0</v>
      </c>
      <c r="AA179">
        <f t="shared" si="38"/>
        <v>204</v>
      </c>
      <c r="AB179">
        <f t="shared" si="39"/>
        <v>0</v>
      </c>
      <c r="AC179">
        <f t="shared" si="40"/>
        <v>0</v>
      </c>
      <c r="AD179">
        <f t="shared" si="41"/>
        <v>0</v>
      </c>
      <c r="AE179">
        <f t="shared" si="42"/>
        <v>0</v>
      </c>
      <c r="AF179">
        <f t="shared" si="43"/>
        <v>0</v>
      </c>
      <c r="AI179">
        <f t="shared" si="72"/>
        <v>37440</v>
      </c>
      <c r="AJ179">
        <f t="shared" si="44"/>
        <v>14256</v>
      </c>
      <c r="AK179">
        <f t="shared" si="45"/>
        <v>4410</v>
      </c>
      <c r="AL179">
        <f t="shared" si="46"/>
        <v>4410</v>
      </c>
      <c r="AM179">
        <f t="shared" si="47"/>
        <v>204</v>
      </c>
      <c r="AN179">
        <f t="shared" si="48"/>
        <v>0</v>
      </c>
      <c r="AO179">
        <f t="shared" si="49"/>
        <v>0</v>
      </c>
      <c r="AP179">
        <f t="shared" si="50"/>
        <v>0</v>
      </c>
      <c r="AQ179">
        <f t="shared" si="51"/>
        <v>204</v>
      </c>
      <c r="AR179">
        <f t="shared" si="52"/>
        <v>0</v>
      </c>
      <c r="AS179">
        <f t="shared" si="53"/>
        <v>0</v>
      </c>
      <c r="AT179">
        <f t="shared" si="54"/>
        <v>0</v>
      </c>
      <c r="AU179">
        <f t="shared" si="55"/>
        <v>0</v>
      </c>
      <c r="AV179">
        <f t="shared" si="56"/>
        <v>0</v>
      </c>
    </row>
    <row r="180" spans="2:48" x14ac:dyDescent="0.2">
      <c r="B180">
        <v>176</v>
      </c>
      <c r="C180">
        <f t="shared" si="57"/>
        <v>46800</v>
      </c>
      <c r="D180">
        <f t="shared" si="58"/>
        <v>12960</v>
      </c>
      <c r="E180">
        <f t="shared" si="59"/>
        <v>5880</v>
      </c>
      <c r="F180">
        <f t="shared" si="60"/>
        <v>5880</v>
      </c>
      <c r="G180">
        <f t="shared" si="61"/>
        <v>204</v>
      </c>
      <c r="H180">
        <f t="shared" si="62"/>
        <v>0</v>
      </c>
      <c r="I180">
        <f t="shared" si="63"/>
        <v>0</v>
      </c>
      <c r="J180">
        <f t="shared" si="64"/>
        <v>0</v>
      </c>
      <c r="K180">
        <f t="shared" si="65"/>
        <v>204</v>
      </c>
      <c r="L180">
        <f t="shared" si="66"/>
        <v>0</v>
      </c>
      <c r="M180">
        <f t="shared" si="67"/>
        <v>0</v>
      </c>
      <c r="N180">
        <f t="shared" si="68"/>
        <v>0</v>
      </c>
      <c r="O180">
        <f t="shared" si="69"/>
        <v>0</v>
      </c>
      <c r="P180">
        <f t="shared" si="70"/>
        <v>0</v>
      </c>
      <c r="S180">
        <f t="shared" si="71"/>
        <v>44460</v>
      </c>
      <c r="T180">
        <f t="shared" si="31"/>
        <v>14256</v>
      </c>
      <c r="U180">
        <f t="shared" si="32"/>
        <v>4938</v>
      </c>
      <c r="V180">
        <f t="shared" si="33"/>
        <v>4938</v>
      </c>
      <c r="W180">
        <f t="shared" si="34"/>
        <v>204</v>
      </c>
      <c r="X180">
        <f t="shared" si="35"/>
        <v>0</v>
      </c>
      <c r="Y180">
        <f t="shared" si="36"/>
        <v>0</v>
      </c>
      <c r="Z180">
        <f t="shared" si="37"/>
        <v>0</v>
      </c>
      <c r="AA180">
        <f t="shared" si="38"/>
        <v>204</v>
      </c>
      <c r="AB180">
        <f t="shared" si="39"/>
        <v>0</v>
      </c>
      <c r="AC180">
        <f t="shared" si="40"/>
        <v>0</v>
      </c>
      <c r="AD180">
        <f t="shared" si="41"/>
        <v>0</v>
      </c>
      <c r="AE180">
        <f t="shared" si="42"/>
        <v>0</v>
      </c>
      <c r="AF180">
        <f t="shared" si="43"/>
        <v>0</v>
      </c>
      <c r="AI180">
        <f t="shared" si="72"/>
        <v>37440</v>
      </c>
      <c r="AJ180">
        <f t="shared" si="44"/>
        <v>14256</v>
      </c>
      <c r="AK180">
        <f t="shared" si="45"/>
        <v>4410</v>
      </c>
      <c r="AL180">
        <f t="shared" si="46"/>
        <v>4410</v>
      </c>
      <c r="AM180">
        <f t="shared" si="47"/>
        <v>204</v>
      </c>
      <c r="AN180">
        <f t="shared" si="48"/>
        <v>0</v>
      </c>
      <c r="AO180">
        <f t="shared" si="49"/>
        <v>0</v>
      </c>
      <c r="AP180">
        <f t="shared" si="50"/>
        <v>0</v>
      </c>
      <c r="AQ180">
        <f t="shared" si="51"/>
        <v>204</v>
      </c>
      <c r="AR180">
        <f t="shared" si="52"/>
        <v>0</v>
      </c>
      <c r="AS180">
        <f t="shared" si="53"/>
        <v>0</v>
      </c>
      <c r="AT180">
        <f t="shared" si="54"/>
        <v>0</v>
      </c>
      <c r="AU180">
        <f t="shared" si="55"/>
        <v>0</v>
      </c>
      <c r="AV180">
        <f t="shared" si="56"/>
        <v>0</v>
      </c>
    </row>
    <row r="181" spans="2:48" x14ac:dyDescent="0.2">
      <c r="B181">
        <v>177</v>
      </c>
      <c r="C181">
        <f t="shared" si="57"/>
        <v>46800</v>
      </c>
      <c r="D181">
        <f t="shared" si="58"/>
        <v>12960</v>
      </c>
      <c r="E181">
        <f t="shared" si="59"/>
        <v>5880</v>
      </c>
      <c r="F181">
        <f t="shared" si="60"/>
        <v>5880</v>
      </c>
      <c r="G181">
        <f t="shared" si="61"/>
        <v>204</v>
      </c>
      <c r="H181">
        <f t="shared" si="62"/>
        <v>0</v>
      </c>
      <c r="I181">
        <f t="shared" si="63"/>
        <v>0</v>
      </c>
      <c r="J181">
        <f t="shared" si="64"/>
        <v>0</v>
      </c>
      <c r="K181">
        <f t="shared" si="65"/>
        <v>204</v>
      </c>
      <c r="L181">
        <f t="shared" si="66"/>
        <v>0</v>
      </c>
      <c r="M181">
        <f t="shared" si="67"/>
        <v>0</v>
      </c>
      <c r="N181">
        <f t="shared" si="68"/>
        <v>0</v>
      </c>
      <c r="O181">
        <f t="shared" si="69"/>
        <v>0</v>
      </c>
      <c r="P181">
        <f t="shared" si="70"/>
        <v>0</v>
      </c>
      <c r="S181">
        <f t="shared" si="71"/>
        <v>44460</v>
      </c>
      <c r="T181">
        <f t="shared" si="31"/>
        <v>14256</v>
      </c>
      <c r="U181">
        <f t="shared" si="32"/>
        <v>4938</v>
      </c>
      <c r="V181">
        <f t="shared" si="33"/>
        <v>4938</v>
      </c>
      <c r="W181">
        <f t="shared" si="34"/>
        <v>204</v>
      </c>
      <c r="X181">
        <f t="shared" si="35"/>
        <v>0</v>
      </c>
      <c r="Y181">
        <f t="shared" si="36"/>
        <v>0</v>
      </c>
      <c r="Z181">
        <f t="shared" si="37"/>
        <v>0</v>
      </c>
      <c r="AA181">
        <f t="shared" si="38"/>
        <v>204</v>
      </c>
      <c r="AB181">
        <f t="shared" si="39"/>
        <v>0</v>
      </c>
      <c r="AC181">
        <f t="shared" si="40"/>
        <v>0</v>
      </c>
      <c r="AD181">
        <f t="shared" si="41"/>
        <v>0</v>
      </c>
      <c r="AE181">
        <f t="shared" si="42"/>
        <v>0</v>
      </c>
      <c r="AF181">
        <f t="shared" si="43"/>
        <v>0</v>
      </c>
      <c r="AI181">
        <f t="shared" si="72"/>
        <v>37440</v>
      </c>
      <c r="AJ181">
        <f t="shared" si="44"/>
        <v>14256</v>
      </c>
      <c r="AK181">
        <f t="shared" si="45"/>
        <v>4410</v>
      </c>
      <c r="AL181">
        <f t="shared" si="46"/>
        <v>4410</v>
      </c>
      <c r="AM181">
        <f t="shared" si="47"/>
        <v>204</v>
      </c>
      <c r="AN181">
        <f t="shared" si="48"/>
        <v>0</v>
      </c>
      <c r="AO181">
        <f t="shared" si="49"/>
        <v>0</v>
      </c>
      <c r="AP181">
        <f t="shared" si="50"/>
        <v>0</v>
      </c>
      <c r="AQ181">
        <f t="shared" si="51"/>
        <v>204</v>
      </c>
      <c r="AR181">
        <f t="shared" si="52"/>
        <v>0</v>
      </c>
      <c r="AS181">
        <f t="shared" si="53"/>
        <v>0</v>
      </c>
      <c r="AT181">
        <f t="shared" si="54"/>
        <v>0</v>
      </c>
      <c r="AU181">
        <f t="shared" si="55"/>
        <v>0</v>
      </c>
      <c r="AV181">
        <f t="shared" si="56"/>
        <v>0</v>
      </c>
    </row>
    <row r="182" spans="2:48" x14ac:dyDescent="0.2">
      <c r="B182">
        <v>178</v>
      </c>
      <c r="C182">
        <f t="shared" si="57"/>
        <v>46800</v>
      </c>
      <c r="D182">
        <f t="shared" si="58"/>
        <v>12960</v>
      </c>
      <c r="E182">
        <f t="shared" si="59"/>
        <v>5880</v>
      </c>
      <c r="F182">
        <f t="shared" si="60"/>
        <v>5880</v>
      </c>
      <c r="G182">
        <f t="shared" si="61"/>
        <v>204</v>
      </c>
      <c r="H182">
        <f t="shared" si="62"/>
        <v>0</v>
      </c>
      <c r="I182">
        <f t="shared" si="63"/>
        <v>0</v>
      </c>
      <c r="J182">
        <f t="shared" si="64"/>
        <v>0</v>
      </c>
      <c r="K182">
        <f t="shared" si="65"/>
        <v>204</v>
      </c>
      <c r="L182">
        <f t="shared" si="66"/>
        <v>0</v>
      </c>
      <c r="M182">
        <f t="shared" si="67"/>
        <v>0</v>
      </c>
      <c r="N182">
        <f t="shared" si="68"/>
        <v>0</v>
      </c>
      <c r="O182">
        <f t="shared" si="69"/>
        <v>0</v>
      </c>
      <c r="P182">
        <f t="shared" si="70"/>
        <v>0</v>
      </c>
      <c r="S182">
        <f t="shared" si="71"/>
        <v>44460</v>
      </c>
      <c r="T182">
        <f t="shared" si="31"/>
        <v>14256</v>
      </c>
      <c r="U182">
        <f t="shared" si="32"/>
        <v>4938</v>
      </c>
      <c r="V182">
        <f t="shared" si="33"/>
        <v>4938</v>
      </c>
      <c r="W182">
        <f t="shared" si="34"/>
        <v>204</v>
      </c>
      <c r="X182">
        <f t="shared" si="35"/>
        <v>0</v>
      </c>
      <c r="Y182">
        <f t="shared" si="36"/>
        <v>0</v>
      </c>
      <c r="Z182">
        <f t="shared" si="37"/>
        <v>0</v>
      </c>
      <c r="AA182">
        <f t="shared" si="38"/>
        <v>204</v>
      </c>
      <c r="AB182">
        <f t="shared" si="39"/>
        <v>0</v>
      </c>
      <c r="AC182">
        <f t="shared" si="40"/>
        <v>0</v>
      </c>
      <c r="AD182">
        <f t="shared" si="41"/>
        <v>0</v>
      </c>
      <c r="AE182">
        <f t="shared" si="42"/>
        <v>0</v>
      </c>
      <c r="AF182">
        <f t="shared" si="43"/>
        <v>0</v>
      </c>
      <c r="AI182">
        <f t="shared" si="72"/>
        <v>37440</v>
      </c>
      <c r="AJ182">
        <f t="shared" si="44"/>
        <v>14256</v>
      </c>
      <c r="AK182">
        <f t="shared" si="45"/>
        <v>4410</v>
      </c>
      <c r="AL182">
        <f t="shared" si="46"/>
        <v>4410</v>
      </c>
      <c r="AM182">
        <f t="shared" si="47"/>
        <v>204</v>
      </c>
      <c r="AN182">
        <f t="shared" si="48"/>
        <v>0</v>
      </c>
      <c r="AO182">
        <f t="shared" si="49"/>
        <v>0</v>
      </c>
      <c r="AP182">
        <f t="shared" si="50"/>
        <v>0</v>
      </c>
      <c r="AQ182">
        <f t="shared" si="51"/>
        <v>204</v>
      </c>
      <c r="AR182">
        <f t="shared" si="52"/>
        <v>0</v>
      </c>
      <c r="AS182">
        <f t="shared" si="53"/>
        <v>0</v>
      </c>
      <c r="AT182">
        <f t="shared" si="54"/>
        <v>0</v>
      </c>
      <c r="AU182">
        <f t="shared" si="55"/>
        <v>0</v>
      </c>
      <c r="AV182">
        <f t="shared" si="56"/>
        <v>0</v>
      </c>
    </row>
    <row r="183" spans="2:48" x14ac:dyDescent="0.2">
      <c r="B183">
        <v>179</v>
      </c>
      <c r="C183">
        <f t="shared" si="57"/>
        <v>46800</v>
      </c>
      <c r="D183">
        <f t="shared" si="58"/>
        <v>12960</v>
      </c>
      <c r="E183">
        <f t="shared" si="59"/>
        <v>5880</v>
      </c>
      <c r="F183">
        <f t="shared" si="60"/>
        <v>5880</v>
      </c>
      <c r="G183">
        <f t="shared" si="61"/>
        <v>204</v>
      </c>
      <c r="H183">
        <f t="shared" si="62"/>
        <v>0</v>
      </c>
      <c r="I183">
        <f t="shared" si="63"/>
        <v>0</v>
      </c>
      <c r="J183">
        <f t="shared" si="64"/>
        <v>0</v>
      </c>
      <c r="K183">
        <f t="shared" si="65"/>
        <v>204</v>
      </c>
      <c r="L183">
        <f t="shared" si="66"/>
        <v>0</v>
      </c>
      <c r="M183">
        <f t="shared" si="67"/>
        <v>0</v>
      </c>
      <c r="N183">
        <f t="shared" si="68"/>
        <v>0</v>
      </c>
      <c r="O183">
        <f t="shared" si="69"/>
        <v>0</v>
      </c>
      <c r="P183">
        <f t="shared" si="70"/>
        <v>0</v>
      </c>
      <c r="S183">
        <f t="shared" si="71"/>
        <v>44460</v>
      </c>
      <c r="T183">
        <f t="shared" si="31"/>
        <v>14256</v>
      </c>
      <c r="U183">
        <f t="shared" si="32"/>
        <v>4938</v>
      </c>
      <c r="V183">
        <f t="shared" si="33"/>
        <v>4938</v>
      </c>
      <c r="W183">
        <f t="shared" si="34"/>
        <v>204</v>
      </c>
      <c r="X183">
        <f t="shared" si="35"/>
        <v>0</v>
      </c>
      <c r="Y183">
        <f t="shared" si="36"/>
        <v>0</v>
      </c>
      <c r="Z183">
        <f t="shared" si="37"/>
        <v>0</v>
      </c>
      <c r="AA183">
        <f t="shared" si="38"/>
        <v>204</v>
      </c>
      <c r="AB183">
        <f t="shared" si="39"/>
        <v>0</v>
      </c>
      <c r="AC183">
        <f t="shared" si="40"/>
        <v>0</v>
      </c>
      <c r="AD183">
        <f t="shared" si="41"/>
        <v>0</v>
      </c>
      <c r="AE183">
        <f t="shared" si="42"/>
        <v>0</v>
      </c>
      <c r="AF183">
        <f t="shared" si="43"/>
        <v>0</v>
      </c>
      <c r="AI183">
        <f t="shared" si="72"/>
        <v>37440</v>
      </c>
      <c r="AJ183">
        <f t="shared" si="44"/>
        <v>14256</v>
      </c>
      <c r="AK183">
        <f t="shared" si="45"/>
        <v>4410</v>
      </c>
      <c r="AL183">
        <f t="shared" si="46"/>
        <v>4410</v>
      </c>
      <c r="AM183">
        <f t="shared" si="47"/>
        <v>204</v>
      </c>
      <c r="AN183">
        <f t="shared" si="48"/>
        <v>0</v>
      </c>
      <c r="AO183">
        <f t="shared" si="49"/>
        <v>0</v>
      </c>
      <c r="AP183">
        <f t="shared" si="50"/>
        <v>0</v>
      </c>
      <c r="AQ183">
        <f t="shared" si="51"/>
        <v>204</v>
      </c>
      <c r="AR183">
        <f t="shared" si="52"/>
        <v>0</v>
      </c>
      <c r="AS183">
        <f t="shared" si="53"/>
        <v>0</v>
      </c>
      <c r="AT183">
        <f t="shared" si="54"/>
        <v>0</v>
      </c>
      <c r="AU183">
        <f t="shared" si="55"/>
        <v>0</v>
      </c>
      <c r="AV183">
        <f t="shared" si="56"/>
        <v>0</v>
      </c>
    </row>
    <row r="184" spans="2:48" x14ac:dyDescent="0.2">
      <c r="B184">
        <v>180</v>
      </c>
      <c r="C184">
        <f t="shared" si="57"/>
        <v>46800</v>
      </c>
      <c r="D184">
        <f t="shared" si="58"/>
        <v>12960</v>
      </c>
      <c r="E184">
        <f t="shared" si="59"/>
        <v>5880</v>
      </c>
      <c r="F184">
        <f t="shared" si="60"/>
        <v>5880</v>
      </c>
      <c r="G184">
        <f t="shared" si="61"/>
        <v>204</v>
      </c>
      <c r="H184">
        <f t="shared" si="62"/>
        <v>0</v>
      </c>
      <c r="I184">
        <f t="shared" si="63"/>
        <v>0</v>
      </c>
      <c r="J184">
        <f t="shared" si="64"/>
        <v>0</v>
      </c>
      <c r="K184">
        <f t="shared" si="65"/>
        <v>204</v>
      </c>
      <c r="L184">
        <f t="shared" si="66"/>
        <v>0</v>
      </c>
      <c r="M184">
        <f t="shared" si="67"/>
        <v>0</v>
      </c>
      <c r="N184">
        <f t="shared" si="68"/>
        <v>0</v>
      </c>
      <c r="O184">
        <f t="shared" si="69"/>
        <v>0</v>
      </c>
      <c r="P184">
        <f t="shared" si="70"/>
        <v>0</v>
      </c>
      <c r="S184">
        <f t="shared" si="71"/>
        <v>44460</v>
      </c>
      <c r="T184">
        <f t="shared" si="31"/>
        <v>14256</v>
      </c>
      <c r="U184">
        <f t="shared" si="32"/>
        <v>4938</v>
      </c>
      <c r="V184">
        <f t="shared" si="33"/>
        <v>4938</v>
      </c>
      <c r="W184">
        <f t="shared" si="34"/>
        <v>204</v>
      </c>
      <c r="X184">
        <f t="shared" si="35"/>
        <v>0</v>
      </c>
      <c r="Y184">
        <f t="shared" si="36"/>
        <v>0</v>
      </c>
      <c r="Z184">
        <f t="shared" si="37"/>
        <v>0</v>
      </c>
      <c r="AA184">
        <f t="shared" si="38"/>
        <v>204</v>
      </c>
      <c r="AB184">
        <f t="shared" si="39"/>
        <v>0</v>
      </c>
      <c r="AC184">
        <f t="shared" si="40"/>
        <v>0</v>
      </c>
      <c r="AD184">
        <f t="shared" si="41"/>
        <v>0</v>
      </c>
      <c r="AE184">
        <f t="shared" si="42"/>
        <v>0</v>
      </c>
      <c r="AF184">
        <f t="shared" si="43"/>
        <v>0</v>
      </c>
      <c r="AI184">
        <f t="shared" si="72"/>
        <v>37440</v>
      </c>
      <c r="AJ184">
        <f t="shared" si="44"/>
        <v>14256</v>
      </c>
      <c r="AK184">
        <f t="shared" si="45"/>
        <v>4410</v>
      </c>
      <c r="AL184">
        <f t="shared" si="46"/>
        <v>4410</v>
      </c>
      <c r="AM184">
        <f t="shared" si="47"/>
        <v>204</v>
      </c>
      <c r="AN184">
        <f t="shared" si="48"/>
        <v>0</v>
      </c>
      <c r="AO184">
        <f t="shared" si="49"/>
        <v>0</v>
      </c>
      <c r="AP184">
        <f t="shared" si="50"/>
        <v>0</v>
      </c>
      <c r="AQ184">
        <f t="shared" si="51"/>
        <v>204</v>
      </c>
      <c r="AR184">
        <f t="shared" si="52"/>
        <v>0</v>
      </c>
      <c r="AS184">
        <f t="shared" si="53"/>
        <v>0</v>
      </c>
      <c r="AT184">
        <f t="shared" si="54"/>
        <v>0</v>
      </c>
      <c r="AU184">
        <f t="shared" si="55"/>
        <v>0</v>
      </c>
      <c r="AV184">
        <f t="shared" si="56"/>
        <v>0</v>
      </c>
    </row>
    <row r="185" spans="2:48" x14ac:dyDescent="0.2">
      <c r="B185">
        <v>181</v>
      </c>
      <c r="C185">
        <f t="shared" si="57"/>
        <v>46800</v>
      </c>
      <c r="D185">
        <f t="shared" si="58"/>
        <v>12960</v>
      </c>
      <c r="E185">
        <f t="shared" si="59"/>
        <v>5880</v>
      </c>
      <c r="F185">
        <f t="shared" si="60"/>
        <v>5880</v>
      </c>
      <c r="G185">
        <f t="shared" si="61"/>
        <v>204</v>
      </c>
      <c r="H185">
        <f t="shared" si="62"/>
        <v>0</v>
      </c>
      <c r="I185">
        <f t="shared" si="63"/>
        <v>0</v>
      </c>
      <c r="J185">
        <f t="shared" si="64"/>
        <v>0</v>
      </c>
      <c r="K185">
        <f t="shared" si="65"/>
        <v>204</v>
      </c>
      <c r="L185">
        <f t="shared" si="66"/>
        <v>0</v>
      </c>
      <c r="M185">
        <f t="shared" si="67"/>
        <v>0</v>
      </c>
      <c r="N185">
        <f t="shared" si="68"/>
        <v>0</v>
      </c>
      <c r="O185">
        <f t="shared" si="69"/>
        <v>0</v>
      </c>
      <c r="P185">
        <f t="shared" si="70"/>
        <v>0</v>
      </c>
      <c r="S185">
        <f t="shared" si="71"/>
        <v>44460</v>
      </c>
      <c r="T185">
        <f t="shared" si="31"/>
        <v>14256</v>
      </c>
      <c r="U185">
        <f t="shared" si="32"/>
        <v>4938</v>
      </c>
      <c r="V185">
        <f t="shared" si="33"/>
        <v>4938</v>
      </c>
      <c r="W185">
        <f t="shared" si="34"/>
        <v>204</v>
      </c>
      <c r="X185">
        <f t="shared" si="35"/>
        <v>0</v>
      </c>
      <c r="Y185">
        <f t="shared" si="36"/>
        <v>0</v>
      </c>
      <c r="Z185">
        <f t="shared" si="37"/>
        <v>0</v>
      </c>
      <c r="AA185">
        <f t="shared" si="38"/>
        <v>204</v>
      </c>
      <c r="AB185">
        <f t="shared" si="39"/>
        <v>0</v>
      </c>
      <c r="AC185">
        <f t="shared" si="40"/>
        <v>0</v>
      </c>
      <c r="AD185">
        <f t="shared" si="41"/>
        <v>0</v>
      </c>
      <c r="AE185">
        <f t="shared" si="42"/>
        <v>0</v>
      </c>
      <c r="AF185">
        <f t="shared" si="43"/>
        <v>0</v>
      </c>
      <c r="AI185">
        <f t="shared" si="72"/>
        <v>37440</v>
      </c>
      <c r="AJ185">
        <f t="shared" si="44"/>
        <v>14256</v>
      </c>
      <c r="AK185">
        <f t="shared" si="45"/>
        <v>4410</v>
      </c>
      <c r="AL185">
        <f t="shared" si="46"/>
        <v>4410</v>
      </c>
      <c r="AM185">
        <f t="shared" si="47"/>
        <v>204</v>
      </c>
      <c r="AN185">
        <f t="shared" si="48"/>
        <v>0</v>
      </c>
      <c r="AO185">
        <f t="shared" si="49"/>
        <v>0</v>
      </c>
      <c r="AP185">
        <f t="shared" si="50"/>
        <v>0</v>
      </c>
      <c r="AQ185">
        <f t="shared" si="51"/>
        <v>204</v>
      </c>
      <c r="AR185">
        <f t="shared" si="52"/>
        <v>0</v>
      </c>
      <c r="AS185">
        <f t="shared" si="53"/>
        <v>0</v>
      </c>
      <c r="AT185">
        <f t="shared" si="54"/>
        <v>0</v>
      </c>
      <c r="AU185">
        <f t="shared" si="55"/>
        <v>0</v>
      </c>
      <c r="AV185">
        <f t="shared" si="56"/>
        <v>0</v>
      </c>
    </row>
    <row r="186" spans="2:48" x14ac:dyDescent="0.2">
      <c r="B186">
        <v>182</v>
      </c>
      <c r="C186">
        <f t="shared" si="57"/>
        <v>46800</v>
      </c>
      <c r="D186">
        <f t="shared" si="58"/>
        <v>12960</v>
      </c>
      <c r="E186">
        <f t="shared" si="59"/>
        <v>5880</v>
      </c>
      <c r="F186">
        <f t="shared" si="60"/>
        <v>5880</v>
      </c>
      <c r="G186">
        <f t="shared" si="61"/>
        <v>204</v>
      </c>
      <c r="H186">
        <f t="shared" si="62"/>
        <v>0</v>
      </c>
      <c r="I186">
        <f t="shared" si="63"/>
        <v>0</v>
      </c>
      <c r="J186">
        <f t="shared" si="64"/>
        <v>0</v>
      </c>
      <c r="K186">
        <f t="shared" si="65"/>
        <v>204</v>
      </c>
      <c r="L186">
        <f t="shared" si="66"/>
        <v>0</v>
      </c>
      <c r="M186">
        <f t="shared" si="67"/>
        <v>0</v>
      </c>
      <c r="N186">
        <f t="shared" si="68"/>
        <v>0</v>
      </c>
      <c r="O186">
        <f t="shared" si="69"/>
        <v>0</v>
      </c>
      <c r="P186">
        <f t="shared" si="70"/>
        <v>0</v>
      </c>
      <c r="S186">
        <f t="shared" si="71"/>
        <v>44460</v>
      </c>
      <c r="T186">
        <f t="shared" si="31"/>
        <v>14256</v>
      </c>
      <c r="U186">
        <f t="shared" si="32"/>
        <v>4938</v>
      </c>
      <c r="V186">
        <f t="shared" si="33"/>
        <v>4938</v>
      </c>
      <c r="W186">
        <f t="shared" si="34"/>
        <v>204</v>
      </c>
      <c r="X186">
        <f t="shared" si="35"/>
        <v>0</v>
      </c>
      <c r="Y186">
        <f t="shared" si="36"/>
        <v>0</v>
      </c>
      <c r="Z186">
        <f t="shared" si="37"/>
        <v>0</v>
      </c>
      <c r="AA186">
        <f t="shared" si="38"/>
        <v>204</v>
      </c>
      <c r="AB186">
        <f t="shared" si="39"/>
        <v>0</v>
      </c>
      <c r="AC186">
        <f t="shared" si="40"/>
        <v>0</v>
      </c>
      <c r="AD186">
        <f t="shared" si="41"/>
        <v>0</v>
      </c>
      <c r="AE186">
        <f t="shared" si="42"/>
        <v>0</v>
      </c>
      <c r="AF186">
        <f t="shared" si="43"/>
        <v>0</v>
      </c>
      <c r="AI186">
        <f t="shared" si="72"/>
        <v>37440</v>
      </c>
      <c r="AJ186">
        <f t="shared" si="44"/>
        <v>14256</v>
      </c>
      <c r="AK186">
        <f t="shared" si="45"/>
        <v>4410</v>
      </c>
      <c r="AL186">
        <f t="shared" si="46"/>
        <v>4410</v>
      </c>
      <c r="AM186">
        <f t="shared" si="47"/>
        <v>204</v>
      </c>
      <c r="AN186">
        <f t="shared" si="48"/>
        <v>0</v>
      </c>
      <c r="AO186">
        <f t="shared" si="49"/>
        <v>0</v>
      </c>
      <c r="AP186">
        <f t="shared" si="50"/>
        <v>0</v>
      </c>
      <c r="AQ186">
        <f t="shared" si="51"/>
        <v>204</v>
      </c>
      <c r="AR186">
        <f t="shared" si="52"/>
        <v>0</v>
      </c>
      <c r="AS186">
        <f t="shared" si="53"/>
        <v>0</v>
      </c>
      <c r="AT186">
        <f t="shared" si="54"/>
        <v>0</v>
      </c>
      <c r="AU186">
        <f t="shared" si="55"/>
        <v>0</v>
      </c>
      <c r="AV186">
        <f t="shared" si="56"/>
        <v>0</v>
      </c>
    </row>
    <row r="187" spans="2:48" x14ac:dyDescent="0.2">
      <c r="B187">
        <v>183</v>
      </c>
      <c r="C187">
        <f t="shared" si="57"/>
        <v>46800</v>
      </c>
      <c r="D187">
        <f t="shared" si="58"/>
        <v>12960</v>
      </c>
      <c r="E187">
        <f t="shared" si="59"/>
        <v>5880</v>
      </c>
      <c r="F187">
        <f t="shared" si="60"/>
        <v>5880</v>
      </c>
      <c r="G187">
        <f t="shared" si="61"/>
        <v>204</v>
      </c>
      <c r="H187">
        <f t="shared" si="62"/>
        <v>0</v>
      </c>
      <c r="I187">
        <f t="shared" si="63"/>
        <v>0</v>
      </c>
      <c r="J187">
        <f t="shared" si="64"/>
        <v>0</v>
      </c>
      <c r="K187">
        <f t="shared" si="65"/>
        <v>204</v>
      </c>
      <c r="L187">
        <f t="shared" si="66"/>
        <v>0</v>
      </c>
      <c r="M187">
        <f t="shared" si="67"/>
        <v>0</v>
      </c>
      <c r="N187">
        <f t="shared" si="68"/>
        <v>0</v>
      </c>
      <c r="O187">
        <f t="shared" si="69"/>
        <v>0</v>
      </c>
      <c r="P187">
        <f t="shared" si="70"/>
        <v>0</v>
      </c>
      <c r="S187">
        <f t="shared" si="71"/>
        <v>44460</v>
      </c>
      <c r="T187">
        <f t="shared" si="31"/>
        <v>14256</v>
      </c>
      <c r="U187">
        <f t="shared" si="32"/>
        <v>4938</v>
      </c>
      <c r="V187">
        <f t="shared" si="33"/>
        <v>4938</v>
      </c>
      <c r="W187">
        <f t="shared" si="34"/>
        <v>204</v>
      </c>
      <c r="X187">
        <f t="shared" si="35"/>
        <v>0</v>
      </c>
      <c r="Y187">
        <f t="shared" si="36"/>
        <v>0</v>
      </c>
      <c r="Z187">
        <f t="shared" si="37"/>
        <v>0</v>
      </c>
      <c r="AA187">
        <f t="shared" si="38"/>
        <v>204</v>
      </c>
      <c r="AB187">
        <f t="shared" si="39"/>
        <v>0</v>
      </c>
      <c r="AC187">
        <f t="shared" si="40"/>
        <v>0</v>
      </c>
      <c r="AD187">
        <f t="shared" si="41"/>
        <v>0</v>
      </c>
      <c r="AE187">
        <f t="shared" si="42"/>
        <v>0</v>
      </c>
      <c r="AF187">
        <f t="shared" si="43"/>
        <v>0</v>
      </c>
      <c r="AI187">
        <f t="shared" si="72"/>
        <v>37440</v>
      </c>
      <c r="AJ187">
        <f t="shared" si="44"/>
        <v>14256</v>
      </c>
      <c r="AK187">
        <f t="shared" si="45"/>
        <v>4410</v>
      </c>
      <c r="AL187">
        <f t="shared" si="46"/>
        <v>4410</v>
      </c>
      <c r="AM187">
        <f t="shared" si="47"/>
        <v>204</v>
      </c>
      <c r="AN187">
        <f t="shared" si="48"/>
        <v>0</v>
      </c>
      <c r="AO187">
        <f t="shared" si="49"/>
        <v>0</v>
      </c>
      <c r="AP187">
        <f t="shared" si="50"/>
        <v>0</v>
      </c>
      <c r="AQ187">
        <f t="shared" si="51"/>
        <v>204</v>
      </c>
      <c r="AR187">
        <f t="shared" si="52"/>
        <v>0</v>
      </c>
      <c r="AS187">
        <f t="shared" si="53"/>
        <v>0</v>
      </c>
      <c r="AT187">
        <f t="shared" si="54"/>
        <v>0</v>
      </c>
      <c r="AU187">
        <f t="shared" si="55"/>
        <v>0</v>
      </c>
      <c r="AV187">
        <f t="shared" si="56"/>
        <v>0</v>
      </c>
    </row>
    <row r="188" spans="2:48" x14ac:dyDescent="0.2">
      <c r="B188">
        <v>184</v>
      </c>
      <c r="C188">
        <f t="shared" si="57"/>
        <v>46800</v>
      </c>
      <c r="D188">
        <f t="shared" si="58"/>
        <v>12960</v>
      </c>
      <c r="E188">
        <f t="shared" si="59"/>
        <v>5880</v>
      </c>
      <c r="F188">
        <f t="shared" si="60"/>
        <v>5880</v>
      </c>
      <c r="G188">
        <f t="shared" si="61"/>
        <v>204</v>
      </c>
      <c r="H188">
        <f t="shared" si="62"/>
        <v>0</v>
      </c>
      <c r="I188">
        <f t="shared" si="63"/>
        <v>0</v>
      </c>
      <c r="J188">
        <f t="shared" si="64"/>
        <v>0</v>
      </c>
      <c r="K188">
        <f t="shared" si="65"/>
        <v>204</v>
      </c>
      <c r="L188">
        <f t="shared" si="66"/>
        <v>0</v>
      </c>
      <c r="M188">
        <f t="shared" si="67"/>
        <v>0</v>
      </c>
      <c r="N188">
        <f t="shared" si="68"/>
        <v>0</v>
      </c>
      <c r="O188">
        <f t="shared" si="69"/>
        <v>0</v>
      </c>
      <c r="P188">
        <f t="shared" si="70"/>
        <v>0</v>
      </c>
      <c r="S188">
        <f t="shared" si="71"/>
        <v>44460</v>
      </c>
      <c r="T188">
        <f t="shared" si="31"/>
        <v>14256</v>
      </c>
      <c r="U188">
        <f t="shared" si="32"/>
        <v>4938</v>
      </c>
      <c r="V188">
        <f t="shared" si="33"/>
        <v>4938</v>
      </c>
      <c r="W188">
        <f t="shared" si="34"/>
        <v>204</v>
      </c>
      <c r="X188">
        <f t="shared" si="35"/>
        <v>0</v>
      </c>
      <c r="Y188">
        <f t="shared" si="36"/>
        <v>0</v>
      </c>
      <c r="Z188">
        <f t="shared" si="37"/>
        <v>0</v>
      </c>
      <c r="AA188">
        <f t="shared" si="38"/>
        <v>204</v>
      </c>
      <c r="AB188">
        <f t="shared" si="39"/>
        <v>0</v>
      </c>
      <c r="AC188">
        <f t="shared" si="40"/>
        <v>0</v>
      </c>
      <c r="AD188">
        <f t="shared" si="41"/>
        <v>0</v>
      </c>
      <c r="AE188">
        <f t="shared" si="42"/>
        <v>0</v>
      </c>
      <c r="AF188">
        <f t="shared" si="43"/>
        <v>0</v>
      </c>
      <c r="AI188">
        <f t="shared" si="72"/>
        <v>37440</v>
      </c>
      <c r="AJ188">
        <f t="shared" si="44"/>
        <v>14256</v>
      </c>
      <c r="AK188">
        <f t="shared" si="45"/>
        <v>4410</v>
      </c>
      <c r="AL188">
        <f t="shared" si="46"/>
        <v>4410</v>
      </c>
      <c r="AM188">
        <f t="shared" si="47"/>
        <v>204</v>
      </c>
      <c r="AN188">
        <f t="shared" si="48"/>
        <v>0</v>
      </c>
      <c r="AO188">
        <f t="shared" si="49"/>
        <v>0</v>
      </c>
      <c r="AP188">
        <f t="shared" si="50"/>
        <v>0</v>
      </c>
      <c r="AQ188">
        <f t="shared" si="51"/>
        <v>204</v>
      </c>
      <c r="AR188">
        <f t="shared" si="52"/>
        <v>0</v>
      </c>
      <c r="AS188">
        <f t="shared" si="53"/>
        <v>0</v>
      </c>
      <c r="AT188">
        <f t="shared" si="54"/>
        <v>0</v>
      </c>
      <c r="AU188">
        <f t="shared" si="55"/>
        <v>0</v>
      </c>
      <c r="AV188">
        <f t="shared" si="56"/>
        <v>0</v>
      </c>
    </row>
    <row r="189" spans="2:48" x14ac:dyDescent="0.2">
      <c r="B189">
        <v>185</v>
      </c>
      <c r="C189">
        <f t="shared" si="57"/>
        <v>46800</v>
      </c>
      <c r="D189">
        <f t="shared" si="58"/>
        <v>12960</v>
      </c>
      <c r="E189">
        <f t="shared" si="59"/>
        <v>5880</v>
      </c>
      <c r="F189">
        <f t="shared" si="60"/>
        <v>5880</v>
      </c>
      <c r="G189">
        <f t="shared" si="61"/>
        <v>204</v>
      </c>
      <c r="H189">
        <f t="shared" si="62"/>
        <v>0</v>
      </c>
      <c r="I189">
        <f t="shared" si="63"/>
        <v>0</v>
      </c>
      <c r="J189">
        <f t="shared" si="64"/>
        <v>0</v>
      </c>
      <c r="K189">
        <f t="shared" si="65"/>
        <v>204</v>
      </c>
      <c r="L189">
        <f t="shared" si="66"/>
        <v>0</v>
      </c>
      <c r="M189">
        <f t="shared" si="67"/>
        <v>0</v>
      </c>
      <c r="N189">
        <f t="shared" si="68"/>
        <v>0</v>
      </c>
      <c r="O189">
        <f t="shared" si="69"/>
        <v>0</v>
      </c>
      <c r="P189">
        <f t="shared" si="70"/>
        <v>0</v>
      </c>
      <c r="S189">
        <f t="shared" si="71"/>
        <v>44460</v>
      </c>
      <c r="T189">
        <f t="shared" si="31"/>
        <v>14256</v>
      </c>
      <c r="U189">
        <f t="shared" si="32"/>
        <v>4938</v>
      </c>
      <c r="V189">
        <f t="shared" si="33"/>
        <v>4938</v>
      </c>
      <c r="W189">
        <f t="shared" si="34"/>
        <v>204</v>
      </c>
      <c r="X189">
        <f t="shared" si="35"/>
        <v>0</v>
      </c>
      <c r="Y189">
        <f t="shared" si="36"/>
        <v>0</v>
      </c>
      <c r="Z189">
        <f t="shared" si="37"/>
        <v>0</v>
      </c>
      <c r="AA189">
        <f t="shared" si="38"/>
        <v>204</v>
      </c>
      <c r="AB189">
        <f t="shared" si="39"/>
        <v>0</v>
      </c>
      <c r="AC189">
        <f t="shared" si="40"/>
        <v>0</v>
      </c>
      <c r="AD189">
        <f t="shared" si="41"/>
        <v>0</v>
      </c>
      <c r="AE189">
        <f t="shared" si="42"/>
        <v>0</v>
      </c>
      <c r="AF189">
        <f t="shared" si="43"/>
        <v>0</v>
      </c>
      <c r="AI189">
        <f t="shared" si="72"/>
        <v>37440</v>
      </c>
      <c r="AJ189">
        <f t="shared" si="44"/>
        <v>14256</v>
      </c>
      <c r="AK189">
        <f t="shared" si="45"/>
        <v>4410</v>
      </c>
      <c r="AL189">
        <f t="shared" si="46"/>
        <v>4410</v>
      </c>
      <c r="AM189">
        <f t="shared" si="47"/>
        <v>204</v>
      </c>
      <c r="AN189">
        <f t="shared" si="48"/>
        <v>0</v>
      </c>
      <c r="AO189">
        <f t="shared" si="49"/>
        <v>0</v>
      </c>
      <c r="AP189">
        <f t="shared" si="50"/>
        <v>0</v>
      </c>
      <c r="AQ189">
        <f t="shared" si="51"/>
        <v>204</v>
      </c>
      <c r="AR189">
        <f t="shared" si="52"/>
        <v>0</v>
      </c>
      <c r="AS189">
        <f t="shared" si="53"/>
        <v>0</v>
      </c>
      <c r="AT189">
        <f t="shared" si="54"/>
        <v>0</v>
      </c>
      <c r="AU189">
        <f t="shared" si="55"/>
        <v>0</v>
      </c>
      <c r="AV189">
        <f t="shared" si="56"/>
        <v>0</v>
      </c>
    </row>
    <row r="190" spans="2:48" x14ac:dyDescent="0.2">
      <c r="B190">
        <v>186</v>
      </c>
      <c r="C190">
        <f t="shared" si="57"/>
        <v>46800</v>
      </c>
      <c r="D190">
        <f t="shared" si="58"/>
        <v>12960</v>
      </c>
      <c r="E190">
        <f t="shared" si="59"/>
        <v>5880</v>
      </c>
      <c r="F190">
        <f t="shared" si="60"/>
        <v>5880</v>
      </c>
      <c r="G190">
        <f t="shared" si="61"/>
        <v>204</v>
      </c>
      <c r="H190">
        <f t="shared" si="62"/>
        <v>0</v>
      </c>
      <c r="I190">
        <f t="shared" si="63"/>
        <v>0</v>
      </c>
      <c r="J190">
        <f t="shared" si="64"/>
        <v>0</v>
      </c>
      <c r="K190">
        <f t="shared" si="65"/>
        <v>204</v>
      </c>
      <c r="L190">
        <f t="shared" si="66"/>
        <v>0</v>
      </c>
      <c r="M190">
        <f t="shared" si="67"/>
        <v>0</v>
      </c>
      <c r="N190">
        <f t="shared" si="68"/>
        <v>0</v>
      </c>
      <c r="O190">
        <f t="shared" si="69"/>
        <v>0</v>
      </c>
      <c r="P190">
        <f t="shared" si="70"/>
        <v>0</v>
      </c>
      <c r="S190">
        <f t="shared" si="71"/>
        <v>44460</v>
      </c>
      <c r="T190">
        <f t="shared" si="31"/>
        <v>14256</v>
      </c>
      <c r="U190">
        <f t="shared" si="32"/>
        <v>4938</v>
      </c>
      <c r="V190">
        <f t="shared" si="33"/>
        <v>4938</v>
      </c>
      <c r="W190">
        <f t="shared" si="34"/>
        <v>204</v>
      </c>
      <c r="X190">
        <f t="shared" si="35"/>
        <v>0</v>
      </c>
      <c r="Y190">
        <f t="shared" si="36"/>
        <v>0</v>
      </c>
      <c r="Z190">
        <f t="shared" si="37"/>
        <v>0</v>
      </c>
      <c r="AA190">
        <f t="shared" si="38"/>
        <v>204</v>
      </c>
      <c r="AB190">
        <f t="shared" si="39"/>
        <v>0</v>
      </c>
      <c r="AC190">
        <f t="shared" si="40"/>
        <v>0</v>
      </c>
      <c r="AD190">
        <f t="shared" si="41"/>
        <v>0</v>
      </c>
      <c r="AE190">
        <f t="shared" si="42"/>
        <v>0</v>
      </c>
      <c r="AF190">
        <f t="shared" si="43"/>
        <v>0</v>
      </c>
      <c r="AI190">
        <f t="shared" si="72"/>
        <v>37440</v>
      </c>
      <c r="AJ190">
        <f t="shared" si="44"/>
        <v>14256</v>
      </c>
      <c r="AK190">
        <f t="shared" si="45"/>
        <v>4410</v>
      </c>
      <c r="AL190">
        <f t="shared" si="46"/>
        <v>4410</v>
      </c>
      <c r="AM190">
        <f t="shared" si="47"/>
        <v>204</v>
      </c>
      <c r="AN190">
        <f t="shared" si="48"/>
        <v>0</v>
      </c>
      <c r="AO190">
        <f t="shared" si="49"/>
        <v>0</v>
      </c>
      <c r="AP190">
        <f t="shared" si="50"/>
        <v>0</v>
      </c>
      <c r="AQ190">
        <f t="shared" si="51"/>
        <v>204</v>
      </c>
      <c r="AR190">
        <f t="shared" si="52"/>
        <v>0</v>
      </c>
      <c r="AS190">
        <f t="shared" si="53"/>
        <v>0</v>
      </c>
      <c r="AT190">
        <f t="shared" si="54"/>
        <v>0</v>
      </c>
      <c r="AU190">
        <f t="shared" si="55"/>
        <v>0</v>
      </c>
      <c r="AV190">
        <f t="shared" si="56"/>
        <v>0</v>
      </c>
    </row>
    <row r="191" spans="2:48" x14ac:dyDescent="0.2">
      <c r="B191">
        <v>187</v>
      </c>
      <c r="C191">
        <f t="shared" si="57"/>
        <v>46800</v>
      </c>
      <c r="D191">
        <f t="shared" si="58"/>
        <v>12960</v>
      </c>
      <c r="E191">
        <f t="shared" si="59"/>
        <v>5880</v>
      </c>
      <c r="F191">
        <f t="shared" si="60"/>
        <v>5880</v>
      </c>
      <c r="G191">
        <f t="shared" si="61"/>
        <v>204</v>
      </c>
      <c r="H191">
        <f t="shared" si="62"/>
        <v>0</v>
      </c>
      <c r="I191">
        <f t="shared" si="63"/>
        <v>0</v>
      </c>
      <c r="J191">
        <f t="shared" si="64"/>
        <v>0</v>
      </c>
      <c r="K191">
        <f t="shared" si="65"/>
        <v>204</v>
      </c>
      <c r="L191">
        <f t="shared" si="66"/>
        <v>0</v>
      </c>
      <c r="M191">
        <f t="shared" si="67"/>
        <v>0</v>
      </c>
      <c r="N191">
        <f t="shared" si="68"/>
        <v>0</v>
      </c>
      <c r="O191">
        <f t="shared" si="69"/>
        <v>0</v>
      </c>
      <c r="P191">
        <f t="shared" si="70"/>
        <v>0</v>
      </c>
      <c r="S191">
        <f t="shared" si="71"/>
        <v>44460</v>
      </c>
      <c r="T191">
        <f t="shared" si="31"/>
        <v>14256</v>
      </c>
      <c r="U191">
        <f t="shared" si="32"/>
        <v>4938</v>
      </c>
      <c r="V191">
        <f t="shared" si="33"/>
        <v>4938</v>
      </c>
      <c r="W191">
        <f t="shared" si="34"/>
        <v>204</v>
      </c>
      <c r="X191">
        <f t="shared" si="35"/>
        <v>0</v>
      </c>
      <c r="Y191">
        <f t="shared" si="36"/>
        <v>0</v>
      </c>
      <c r="Z191">
        <f t="shared" si="37"/>
        <v>0</v>
      </c>
      <c r="AA191">
        <f t="shared" si="38"/>
        <v>204</v>
      </c>
      <c r="AB191">
        <f t="shared" si="39"/>
        <v>0</v>
      </c>
      <c r="AC191">
        <f t="shared" si="40"/>
        <v>0</v>
      </c>
      <c r="AD191">
        <f t="shared" si="41"/>
        <v>0</v>
      </c>
      <c r="AE191">
        <f t="shared" si="42"/>
        <v>0</v>
      </c>
      <c r="AF191">
        <f t="shared" si="43"/>
        <v>0</v>
      </c>
      <c r="AI191">
        <f t="shared" si="72"/>
        <v>37440</v>
      </c>
      <c r="AJ191">
        <f t="shared" si="44"/>
        <v>14256</v>
      </c>
      <c r="AK191">
        <f t="shared" si="45"/>
        <v>4410</v>
      </c>
      <c r="AL191">
        <f t="shared" si="46"/>
        <v>4410</v>
      </c>
      <c r="AM191">
        <f t="shared" si="47"/>
        <v>204</v>
      </c>
      <c r="AN191">
        <f t="shared" si="48"/>
        <v>0</v>
      </c>
      <c r="AO191">
        <f t="shared" si="49"/>
        <v>0</v>
      </c>
      <c r="AP191">
        <f t="shared" si="50"/>
        <v>0</v>
      </c>
      <c r="AQ191">
        <f t="shared" si="51"/>
        <v>204</v>
      </c>
      <c r="AR191">
        <f t="shared" si="52"/>
        <v>0</v>
      </c>
      <c r="AS191">
        <f t="shared" si="53"/>
        <v>0</v>
      </c>
      <c r="AT191">
        <f t="shared" si="54"/>
        <v>0</v>
      </c>
      <c r="AU191">
        <f t="shared" si="55"/>
        <v>0</v>
      </c>
      <c r="AV191">
        <f t="shared" si="56"/>
        <v>0</v>
      </c>
    </row>
    <row r="192" spans="2:48" x14ac:dyDescent="0.2">
      <c r="B192">
        <v>188</v>
      </c>
      <c r="C192">
        <f t="shared" si="57"/>
        <v>46800</v>
      </c>
      <c r="D192">
        <f t="shared" si="58"/>
        <v>12960</v>
      </c>
      <c r="E192">
        <f t="shared" si="59"/>
        <v>5880</v>
      </c>
      <c r="F192">
        <f t="shared" si="60"/>
        <v>5880</v>
      </c>
      <c r="G192">
        <f t="shared" si="61"/>
        <v>204</v>
      </c>
      <c r="H192">
        <f t="shared" si="62"/>
        <v>0</v>
      </c>
      <c r="I192">
        <f t="shared" si="63"/>
        <v>0</v>
      </c>
      <c r="J192">
        <f t="shared" si="64"/>
        <v>0</v>
      </c>
      <c r="K192">
        <f t="shared" si="65"/>
        <v>204</v>
      </c>
      <c r="L192">
        <f t="shared" si="66"/>
        <v>0</v>
      </c>
      <c r="M192">
        <f t="shared" si="67"/>
        <v>0</v>
      </c>
      <c r="N192">
        <f t="shared" si="68"/>
        <v>0</v>
      </c>
      <c r="O192">
        <f t="shared" si="69"/>
        <v>0</v>
      </c>
      <c r="P192">
        <f t="shared" si="70"/>
        <v>0</v>
      </c>
      <c r="S192">
        <f t="shared" si="71"/>
        <v>44460</v>
      </c>
      <c r="T192">
        <f t="shared" si="31"/>
        <v>14256</v>
      </c>
      <c r="U192">
        <f t="shared" si="32"/>
        <v>4938</v>
      </c>
      <c r="V192">
        <f t="shared" si="33"/>
        <v>4938</v>
      </c>
      <c r="W192">
        <f t="shared" si="34"/>
        <v>204</v>
      </c>
      <c r="X192">
        <f t="shared" si="35"/>
        <v>0</v>
      </c>
      <c r="Y192">
        <f t="shared" si="36"/>
        <v>0</v>
      </c>
      <c r="Z192">
        <f t="shared" si="37"/>
        <v>0</v>
      </c>
      <c r="AA192">
        <f t="shared" si="38"/>
        <v>204</v>
      </c>
      <c r="AB192">
        <f t="shared" si="39"/>
        <v>0</v>
      </c>
      <c r="AC192">
        <f t="shared" si="40"/>
        <v>0</v>
      </c>
      <c r="AD192">
        <f t="shared" si="41"/>
        <v>0</v>
      </c>
      <c r="AE192">
        <f t="shared" si="42"/>
        <v>0</v>
      </c>
      <c r="AF192">
        <f t="shared" si="43"/>
        <v>0</v>
      </c>
      <c r="AI192">
        <f t="shared" si="72"/>
        <v>37440</v>
      </c>
      <c r="AJ192">
        <f t="shared" si="44"/>
        <v>14256</v>
      </c>
      <c r="AK192">
        <f t="shared" si="45"/>
        <v>4410</v>
      </c>
      <c r="AL192">
        <f t="shared" si="46"/>
        <v>4410</v>
      </c>
      <c r="AM192">
        <f t="shared" si="47"/>
        <v>204</v>
      </c>
      <c r="AN192">
        <f t="shared" si="48"/>
        <v>0</v>
      </c>
      <c r="AO192">
        <f t="shared" si="49"/>
        <v>0</v>
      </c>
      <c r="AP192">
        <f t="shared" si="50"/>
        <v>0</v>
      </c>
      <c r="AQ192">
        <f t="shared" si="51"/>
        <v>204</v>
      </c>
      <c r="AR192">
        <f t="shared" si="52"/>
        <v>0</v>
      </c>
      <c r="AS192">
        <f t="shared" si="53"/>
        <v>0</v>
      </c>
      <c r="AT192">
        <f t="shared" si="54"/>
        <v>0</v>
      </c>
      <c r="AU192">
        <f t="shared" si="55"/>
        <v>0</v>
      </c>
      <c r="AV192">
        <f t="shared" si="56"/>
        <v>0</v>
      </c>
    </row>
    <row r="193" spans="2:48" x14ac:dyDescent="0.2">
      <c r="B193">
        <v>189</v>
      </c>
      <c r="C193">
        <f t="shared" si="57"/>
        <v>46800</v>
      </c>
      <c r="D193">
        <f t="shared" si="58"/>
        <v>12960</v>
      </c>
      <c r="E193">
        <f t="shared" si="59"/>
        <v>5880</v>
      </c>
      <c r="F193">
        <f t="shared" si="60"/>
        <v>5880</v>
      </c>
      <c r="G193">
        <f t="shared" si="61"/>
        <v>204</v>
      </c>
      <c r="H193">
        <f t="shared" si="62"/>
        <v>0</v>
      </c>
      <c r="I193">
        <f t="shared" si="63"/>
        <v>0</v>
      </c>
      <c r="J193">
        <f t="shared" si="64"/>
        <v>0</v>
      </c>
      <c r="K193">
        <f t="shared" si="65"/>
        <v>204</v>
      </c>
      <c r="L193">
        <f t="shared" si="66"/>
        <v>0</v>
      </c>
      <c r="M193">
        <f t="shared" si="67"/>
        <v>0</v>
      </c>
      <c r="N193">
        <f t="shared" si="68"/>
        <v>0</v>
      </c>
      <c r="O193">
        <f t="shared" si="69"/>
        <v>0</v>
      </c>
      <c r="P193">
        <f t="shared" si="70"/>
        <v>0</v>
      </c>
      <c r="S193">
        <f t="shared" si="71"/>
        <v>44460</v>
      </c>
      <c r="T193">
        <f t="shared" si="31"/>
        <v>14256</v>
      </c>
      <c r="U193">
        <f t="shared" si="32"/>
        <v>4938</v>
      </c>
      <c r="V193">
        <f t="shared" si="33"/>
        <v>4938</v>
      </c>
      <c r="W193">
        <f t="shared" si="34"/>
        <v>204</v>
      </c>
      <c r="X193">
        <f t="shared" si="35"/>
        <v>0</v>
      </c>
      <c r="Y193">
        <f t="shared" si="36"/>
        <v>0</v>
      </c>
      <c r="Z193">
        <f t="shared" si="37"/>
        <v>0</v>
      </c>
      <c r="AA193">
        <f t="shared" si="38"/>
        <v>204</v>
      </c>
      <c r="AB193">
        <f t="shared" si="39"/>
        <v>0</v>
      </c>
      <c r="AC193">
        <f t="shared" si="40"/>
        <v>0</v>
      </c>
      <c r="AD193">
        <f t="shared" si="41"/>
        <v>0</v>
      </c>
      <c r="AE193">
        <f t="shared" si="42"/>
        <v>0</v>
      </c>
      <c r="AF193">
        <f t="shared" si="43"/>
        <v>0</v>
      </c>
      <c r="AI193">
        <f t="shared" si="72"/>
        <v>37440</v>
      </c>
      <c r="AJ193">
        <f t="shared" si="44"/>
        <v>14256</v>
      </c>
      <c r="AK193">
        <f t="shared" si="45"/>
        <v>4410</v>
      </c>
      <c r="AL193">
        <f t="shared" si="46"/>
        <v>4410</v>
      </c>
      <c r="AM193">
        <f t="shared" si="47"/>
        <v>204</v>
      </c>
      <c r="AN193">
        <f t="shared" si="48"/>
        <v>0</v>
      </c>
      <c r="AO193">
        <f t="shared" si="49"/>
        <v>0</v>
      </c>
      <c r="AP193">
        <f t="shared" si="50"/>
        <v>0</v>
      </c>
      <c r="AQ193">
        <f t="shared" si="51"/>
        <v>204</v>
      </c>
      <c r="AR193">
        <f t="shared" si="52"/>
        <v>0</v>
      </c>
      <c r="AS193">
        <f t="shared" si="53"/>
        <v>0</v>
      </c>
      <c r="AT193">
        <f t="shared" si="54"/>
        <v>0</v>
      </c>
      <c r="AU193">
        <f t="shared" si="55"/>
        <v>0</v>
      </c>
      <c r="AV193">
        <f t="shared" si="56"/>
        <v>0</v>
      </c>
    </row>
    <row r="194" spans="2:48" x14ac:dyDescent="0.2">
      <c r="B194">
        <v>190</v>
      </c>
      <c r="C194">
        <f t="shared" si="57"/>
        <v>46800</v>
      </c>
      <c r="D194">
        <f t="shared" si="58"/>
        <v>12960</v>
      </c>
      <c r="E194">
        <f t="shared" si="59"/>
        <v>5880</v>
      </c>
      <c r="F194">
        <f t="shared" si="60"/>
        <v>5880</v>
      </c>
      <c r="G194">
        <f t="shared" si="61"/>
        <v>204</v>
      </c>
      <c r="H194">
        <f t="shared" si="62"/>
        <v>0</v>
      </c>
      <c r="I194">
        <f t="shared" si="63"/>
        <v>0</v>
      </c>
      <c r="J194">
        <f t="shared" si="64"/>
        <v>0</v>
      </c>
      <c r="K194">
        <f t="shared" si="65"/>
        <v>204</v>
      </c>
      <c r="L194">
        <f t="shared" si="66"/>
        <v>0</v>
      </c>
      <c r="M194">
        <f t="shared" si="67"/>
        <v>0</v>
      </c>
      <c r="N194">
        <f t="shared" si="68"/>
        <v>0</v>
      </c>
      <c r="O194">
        <f t="shared" si="69"/>
        <v>0</v>
      </c>
      <c r="P194">
        <f t="shared" si="70"/>
        <v>0</v>
      </c>
      <c r="S194">
        <f t="shared" si="71"/>
        <v>44460</v>
      </c>
      <c r="T194">
        <f t="shared" si="31"/>
        <v>14256</v>
      </c>
      <c r="U194">
        <f t="shared" si="32"/>
        <v>4938</v>
      </c>
      <c r="V194">
        <f t="shared" si="33"/>
        <v>4938</v>
      </c>
      <c r="W194">
        <f t="shared" si="34"/>
        <v>204</v>
      </c>
      <c r="X194">
        <f t="shared" si="35"/>
        <v>0</v>
      </c>
      <c r="Y194">
        <f t="shared" si="36"/>
        <v>0</v>
      </c>
      <c r="Z194">
        <f t="shared" si="37"/>
        <v>0</v>
      </c>
      <c r="AA194">
        <f t="shared" si="38"/>
        <v>204</v>
      </c>
      <c r="AB194">
        <f t="shared" si="39"/>
        <v>0</v>
      </c>
      <c r="AC194">
        <f t="shared" si="40"/>
        <v>0</v>
      </c>
      <c r="AD194">
        <f t="shared" si="41"/>
        <v>0</v>
      </c>
      <c r="AE194">
        <f t="shared" si="42"/>
        <v>0</v>
      </c>
      <c r="AF194">
        <f t="shared" si="43"/>
        <v>0</v>
      </c>
      <c r="AI194">
        <f t="shared" si="72"/>
        <v>37440</v>
      </c>
      <c r="AJ194">
        <f t="shared" si="44"/>
        <v>14256</v>
      </c>
      <c r="AK194">
        <f t="shared" si="45"/>
        <v>4410</v>
      </c>
      <c r="AL194">
        <f t="shared" si="46"/>
        <v>4410</v>
      </c>
      <c r="AM194">
        <f t="shared" si="47"/>
        <v>204</v>
      </c>
      <c r="AN194">
        <f t="shared" si="48"/>
        <v>0</v>
      </c>
      <c r="AO194">
        <f t="shared" si="49"/>
        <v>0</v>
      </c>
      <c r="AP194">
        <f t="shared" si="50"/>
        <v>0</v>
      </c>
      <c r="AQ194">
        <f t="shared" si="51"/>
        <v>204</v>
      </c>
      <c r="AR194">
        <f t="shared" si="52"/>
        <v>0</v>
      </c>
      <c r="AS194">
        <f t="shared" si="53"/>
        <v>0</v>
      </c>
      <c r="AT194">
        <f t="shared" si="54"/>
        <v>0</v>
      </c>
      <c r="AU194">
        <f t="shared" si="55"/>
        <v>0</v>
      </c>
      <c r="AV194">
        <f t="shared" si="56"/>
        <v>0</v>
      </c>
    </row>
    <row r="195" spans="2:48" x14ac:dyDescent="0.2">
      <c r="B195">
        <v>191</v>
      </c>
      <c r="C195">
        <f t="shared" si="57"/>
        <v>46800</v>
      </c>
      <c r="D195">
        <f t="shared" si="58"/>
        <v>12960</v>
      </c>
      <c r="E195">
        <f t="shared" si="59"/>
        <v>5880</v>
      </c>
      <c r="F195">
        <f t="shared" si="60"/>
        <v>5880</v>
      </c>
      <c r="G195">
        <f t="shared" si="61"/>
        <v>204</v>
      </c>
      <c r="H195">
        <f t="shared" si="62"/>
        <v>0</v>
      </c>
      <c r="I195">
        <f t="shared" si="63"/>
        <v>0</v>
      </c>
      <c r="J195">
        <f t="shared" si="64"/>
        <v>0</v>
      </c>
      <c r="K195">
        <f t="shared" si="65"/>
        <v>204</v>
      </c>
      <c r="L195">
        <f t="shared" si="66"/>
        <v>0</v>
      </c>
      <c r="M195">
        <f t="shared" si="67"/>
        <v>0</v>
      </c>
      <c r="N195">
        <f t="shared" si="68"/>
        <v>0</v>
      </c>
      <c r="O195">
        <f t="shared" si="69"/>
        <v>0</v>
      </c>
      <c r="P195">
        <f t="shared" si="70"/>
        <v>0</v>
      </c>
      <c r="S195">
        <f t="shared" si="71"/>
        <v>44460</v>
      </c>
      <c r="T195">
        <f t="shared" si="31"/>
        <v>14256</v>
      </c>
      <c r="U195">
        <f t="shared" si="32"/>
        <v>4938</v>
      </c>
      <c r="V195">
        <f t="shared" si="33"/>
        <v>4938</v>
      </c>
      <c r="W195">
        <f t="shared" si="34"/>
        <v>204</v>
      </c>
      <c r="X195">
        <f t="shared" si="35"/>
        <v>0</v>
      </c>
      <c r="Y195">
        <f t="shared" si="36"/>
        <v>0</v>
      </c>
      <c r="Z195">
        <f t="shared" si="37"/>
        <v>0</v>
      </c>
      <c r="AA195">
        <f t="shared" si="38"/>
        <v>204</v>
      </c>
      <c r="AB195">
        <f t="shared" si="39"/>
        <v>0</v>
      </c>
      <c r="AC195">
        <f t="shared" si="40"/>
        <v>0</v>
      </c>
      <c r="AD195">
        <f t="shared" si="41"/>
        <v>0</v>
      </c>
      <c r="AE195">
        <f t="shared" si="42"/>
        <v>0</v>
      </c>
      <c r="AF195">
        <f t="shared" si="43"/>
        <v>0</v>
      </c>
      <c r="AI195">
        <f t="shared" si="72"/>
        <v>37440</v>
      </c>
      <c r="AJ195">
        <f t="shared" si="44"/>
        <v>14256</v>
      </c>
      <c r="AK195">
        <f t="shared" si="45"/>
        <v>4410</v>
      </c>
      <c r="AL195">
        <f t="shared" si="46"/>
        <v>4410</v>
      </c>
      <c r="AM195">
        <f t="shared" si="47"/>
        <v>204</v>
      </c>
      <c r="AN195">
        <f t="shared" si="48"/>
        <v>0</v>
      </c>
      <c r="AO195">
        <f t="shared" si="49"/>
        <v>0</v>
      </c>
      <c r="AP195">
        <f t="shared" si="50"/>
        <v>0</v>
      </c>
      <c r="AQ195">
        <f t="shared" si="51"/>
        <v>204</v>
      </c>
      <c r="AR195">
        <f t="shared" si="52"/>
        <v>0</v>
      </c>
      <c r="AS195">
        <f t="shared" si="53"/>
        <v>0</v>
      </c>
      <c r="AT195">
        <f t="shared" si="54"/>
        <v>0</v>
      </c>
      <c r="AU195">
        <f t="shared" si="55"/>
        <v>0</v>
      </c>
      <c r="AV195">
        <f t="shared" si="56"/>
        <v>0</v>
      </c>
    </row>
    <row r="196" spans="2:48" x14ac:dyDescent="0.2">
      <c r="B196">
        <v>192</v>
      </c>
      <c r="C196">
        <f t="shared" si="57"/>
        <v>46800</v>
      </c>
      <c r="D196">
        <f t="shared" si="58"/>
        <v>12960</v>
      </c>
      <c r="E196">
        <f t="shared" si="59"/>
        <v>5880</v>
      </c>
      <c r="F196">
        <f t="shared" si="60"/>
        <v>5880</v>
      </c>
      <c r="G196">
        <f t="shared" si="61"/>
        <v>204</v>
      </c>
      <c r="H196">
        <f t="shared" si="62"/>
        <v>0</v>
      </c>
      <c r="I196">
        <f t="shared" si="63"/>
        <v>0</v>
      </c>
      <c r="J196">
        <f t="shared" si="64"/>
        <v>0</v>
      </c>
      <c r="K196">
        <f t="shared" si="65"/>
        <v>204</v>
      </c>
      <c r="L196">
        <f t="shared" si="66"/>
        <v>0</v>
      </c>
      <c r="M196">
        <f t="shared" si="67"/>
        <v>0</v>
      </c>
      <c r="N196">
        <f t="shared" si="68"/>
        <v>0</v>
      </c>
      <c r="O196">
        <f t="shared" si="69"/>
        <v>0</v>
      </c>
      <c r="P196">
        <f t="shared" si="70"/>
        <v>0</v>
      </c>
      <c r="S196">
        <f t="shared" si="71"/>
        <v>44460</v>
      </c>
      <c r="T196">
        <f t="shared" si="31"/>
        <v>14256</v>
      </c>
      <c r="U196">
        <f t="shared" si="32"/>
        <v>4938</v>
      </c>
      <c r="V196">
        <f t="shared" si="33"/>
        <v>4938</v>
      </c>
      <c r="W196">
        <f t="shared" si="34"/>
        <v>204</v>
      </c>
      <c r="X196">
        <f t="shared" si="35"/>
        <v>0</v>
      </c>
      <c r="Y196">
        <f t="shared" si="36"/>
        <v>0</v>
      </c>
      <c r="Z196">
        <f t="shared" si="37"/>
        <v>0</v>
      </c>
      <c r="AA196">
        <f t="shared" si="38"/>
        <v>204</v>
      </c>
      <c r="AB196">
        <f t="shared" si="39"/>
        <v>0</v>
      </c>
      <c r="AC196">
        <f t="shared" si="40"/>
        <v>0</v>
      </c>
      <c r="AD196">
        <f t="shared" si="41"/>
        <v>0</v>
      </c>
      <c r="AE196">
        <f t="shared" si="42"/>
        <v>0</v>
      </c>
      <c r="AF196">
        <f t="shared" si="43"/>
        <v>0</v>
      </c>
      <c r="AI196">
        <f t="shared" si="72"/>
        <v>37440</v>
      </c>
      <c r="AJ196">
        <f t="shared" si="44"/>
        <v>14256</v>
      </c>
      <c r="AK196">
        <f t="shared" si="45"/>
        <v>4410</v>
      </c>
      <c r="AL196">
        <f t="shared" si="46"/>
        <v>4410</v>
      </c>
      <c r="AM196">
        <f t="shared" si="47"/>
        <v>204</v>
      </c>
      <c r="AN196">
        <f t="shared" si="48"/>
        <v>0</v>
      </c>
      <c r="AO196">
        <f t="shared" si="49"/>
        <v>0</v>
      </c>
      <c r="AP196">
        <f t="shared" si="50"/>
        <v>0</v>
      </c>
      <c r="AQ196">
        <f t="shared" si="51"/>
        <v>204</v>
      </c>
      <c r="AR196">
        <f t="shared" si="52"/>
        <v>0</v>
      </c>
      <c r="AS196">
        <f t="shared" si="53"/>
        <v>0</v>
      </c>
      <c r="AT196">
        <f t="shared" si="54"/>
        <v>0</v>
      </c>
      <c r="AU196">
        <f t="shared" si="55"/>
        <v>0</v>
      </c>
      <c r="AV196">
        <f t="shared" si="56"/>
        <v>0</v>
      </c>
    </row>
    <row r="197" spans="2:48" x14ac:dyDescent="0.2">
      <c r="B197">
        <v>193</v>
      </c>
      <c r="C197">
        <f t="shared" si="57"/>
        <v>46800</v>
      </c>
      <c r="D197">
        <f t="shared" si="58"/>
        <v>12960</v>
      </c>
      <c r="E197">
        <f t="shared" si="59"/>
        <v>5880</v>
      </c>
      <c r="F197">
        <f t="shared" si="60"/>
        <v>5880</v>
      </c>
      <c r="G197">
        <f t="shared" si="61"/>
        <v>204</v>
      </c>
      <c r="H197">
        <f t="shared" si="62"/>
        <v>0</v>
      </c>
      <c r="I197">
        <f t="shared" si="63"/>
        <v>0</v>
      </c>
      <c r="J197">
        <f t="shared" si="64"/>
        <v>0</v>
      </c>
      <c r="K197">
        <f t="shared" si="65"/>
        <v>204</v>
      </c>
      <c r="L197">
        <f t="shared" si="66"/>
        <v>0</v>
      </c>
      <c r="M197">
        <f t="shared" si="67"/>
        <v>0</v>
      </c>
      <c r="N197">
        <f t="shared" si="68"/>
        <v>0</v>
      </c>
      <c r="O197">
        <f t="shared" si="69"/>
        <v>0</v>
      </c>
      <c r="P197">
        <f t="shared" si="70"/>
        <v>0</v>
      </c>
      <c r="S197">
        <f t="shared" si="71"/>
        <v>44460</v>
      </c>
      <c r="T197">
        <f t="shared" si="31"/>
        <v>14256</v>
      </c>
      <c r="U197">
        <f t="shared" si="32"/>
        <v>4938</v>
      </c>
      <c r="V197">
        <f t="shared" si="33"/>
        <v>4938</v>
      </c>
      <c r="W197">
        <f t="shared" si="34"/>
        <v>204</v>
      </c>
      <c r="X197">
        <f t="shared" si="35"/>
        <v>0</v>
      </c>
      <c r="Y197">
        <f t="shared" si="36"/>
        <v>0</v>
      </c>
      <c r="Z197">
        <f t="shared" si="37"/>
        <v>0</v>
      </c>
      <c r="AA197">
        <f t="shared" si="38"/>
        <v>204</v>
      </c>
      <c r="AB197">
        <f t="shared" si="39"/>
        <v>0</v>
      </c>
      <c r="AC197">
        <f t="shared" si="40"/>
        <v>0</v>
      </c>
      <c r="AD197">
        <f t="shared" si="41"/>
        <v>0</v>
      </c>
      <c r="AE197">
        <f t="shared" si="42"/>
        <v>0</v>
      </c>
      <c r="AF197">
        <f t="shared" si="43"/>
        <v>0</v>
      </c>
      <c r="AI197">
        <f t="shared" si="72"/>
        <v>37440</v>
      </c>
      <c r="AJ197">
        <f t="shared" si="44"/>
        <v>14256</v>
      </c>
      <c r="AK197">
        <f t="shared" si="45"/>
        <v>4410</v>
      </c>
      <c r="AL197">
        <f t="shared" si="46"/>
        <v>4410</v>
      </c>
      <c r="AM197">
        <f t="shared" si="47"/>
        <v>204</v>
      </c>
      <c r="AN197">
        <f t="shared" si="48"/>
        <v>0</v>
      </c>
      <c r="AO197">
        <f t="shared" si="49"/>
        <v>0</v>
      </c>
      <c r="AP197">
        <f t="shared" si="50"/>
        <v>0</v>
      </c>
      <c r="AQ197">
        <f t="shared" si="51"/>
        <v>204</v>
      </c>
      <c r="AR197">
        <f t="shared" si="52"/>
        <v>0</v>
      </c>
      <c r="AS197">
        <f t="shared" si="53"/>
        <v>0</v>
      </c>
      <c r="AT197">
        <f t="shared" si="54"/>
        <v>0</v>
      </c>
      <c r="AU197">
        <f t="shared" si="55"/>
        <v>0</v>
      </c>
      <c r="AV197">
        <f t="shared" si="56"/>
        <v>0</v>
      </c>
    </row>
    <row r="198" spans="2:48" x14ac:dyDescent="0.2">
      <c r="B198">
        <v>194</v>
      </c>
      <c r="C198">
        <f t="shared" si="57"/>
        <v>46800</v>
      </c>
      <c r="D198">
        <f t="shared" si="58"/>
        <v>12960</v>
      </c>
      <c r="E198">
        <f t="shared" si="59"/>
        <v>5880</v>
      </c>
      <c r="F198">
        <f t="shared" si="60"/>
        <v>5880</v>
      </c>
      <c r="G198">
        <f t="shared" si="61"/>
        <v>204</v>
      </c>
      <c r="H198">
        <f t="shared" si="62"/>
        <v>0</v>
      </c>
      <c r="I198">
        <f t="shared" si="63"/>
        <v>0</v>
      </c>
      <c r="J198">
        <f t="shared" si="64"/>
        <v>0</v>
      </c>
      <c r="K198">
        <f t="shared" si="65"/>
        <v>204</v>
      </c>
      <c r="L198">
        <f t="shared" si="66"/>
        <v>0</v>
      </c>
      <c r="M198">
        <f t="shared" si="67"/>
        <v>0</v>
      </c>
      <c r="N198">
        <f t="shared" si="68"/>
        <v>0</v>
      </c>
      <c r="O198">
        <f t="shared" si="69"/>
        <v>0</v>
      </c>
      <c r="P198">
        <f t="shared" si="70"/>
        <v>0</v>
      </c>
      <c r="S198">
        <f t="shared" si="71"/>
        <v>44460</v>
      </c>
      <c r="T198">
        <f t="shared" si="31"/>
        <v>14256</v>
      </c>
      <c r="U198">
        <f t="shared" si="32"/>
        <v>4938</v>
      </c>
      <c r="V198">
        <f t="shared" si="33"/>
        <v>4938</v>
      </c>
      <c r="W198">
        <f t="shared" si="34"/>
        <v>204</v>
      </c>
      <c r="X198">
        <f t="shared" si="35"/>
        <v>0</v>
      </c>
      <c r="Y198">
        <f t="shared" si="36"/>
        <v>0</v>
      </c>
      <c r="Z198">
        <f t="shared" si="37"/>
        <v>0</v>
      </c>
      <c r="AA198">
        <f t="shared" si="38"/>
        <v>204</v>
      </c>
      <c r="AB198">
        <f t="shared" si="39"/>
        <v>0</v>
      </c>
      <c r="AC198">
        <f t="shared" si="40"/>
        <v>0</v>
      </c>
      <c r="AD198">
        <f t="shared" si="41"/>
        <v>0</v>
      </c>
      <c r="AE198">
        <f t="shared" si="42"/>
        <v>0</v>
      </c>
      <c r="AF198">
        <f t="shared" si="43"/>
        <v>0</v>
      </c>
      <c r="AI198">
        <f t="shared" si="72"/>
        <v>37440</v>
      </c>
      <c r="AJ198">
        <f t="shared" si="44"/>
        <v>14256</v>
      </c>
      <c r="AK198">
        <f t="shared" si="45"/>
        <v>4410</v>
      </c>
      <c r="AL198">
        <f t="shared" si="46"/>
        <v>4410</v>
      </c>
      <c r="AM198">
        <f t="shared" si="47"/>
        <v>204</v>
      </c>
      <c r="AN198">
        <f t="shared" si="48"/>
        <v>0</v>
      </c>
      <c r="AO198">
        <f t="shared" si="49"/>
        <v>0</v>
      </c>
      <c r="AP198">
        <f t="shared" si="50"/>
        <v>0</v>
      </c>
      <c r="AQ198">
        <f t="shared" si="51"/>
        <v>204</v>
      </c>
      <c r="AR198">
        <f t="shared" si="52"/>
        <v>0</v>
      </c>
      <c r="AS198">
        <f t="shared" si="53"/>
        <v>0</v>
      </c>
      <c r="AT198">
        <f t="shared" si="54"/>
        <v>0</v>
      </c>
      <c r="AU198">
        <f t="shared" si="55"/>
        <v>0</v>
      </c>
      <c r="AV198">
        <f t="shared" si="56"/>
        <v>0</v>
      </c>
    </row>
    <row r="199" spans="2:48" x14ac:dyDescent="0.2">
      <c r="B199">
        <v>195</v>
      </c>
      <c r="C199">
        <f t="shared" si="57"/>
        <v>46800</v>
      </c>
      <c r="D199">
        <f t="shared" si="58"/>
        <v>12960</v>
      </c>
      <c r="E199">
        <f t="shared" si="59"/>
        <v>5880</v>
      </c>
      <c r="F199">
        <f t="shared" si="60"/>
        <v>5880</v>
      </c>
      <c r="G199">
        <f t="shared" si="61"/>
        <v>204</v>
      </c>
      <c r="H199">
        <f t="shared" si="62"/>
        <v>0</v>
      </c>
      <c r="I199">
        <f t="shared" si="63"/>
        <v>0</v>
      </c>
      <c r="J199">
        <f t="shared" si="64"/>
        <v>0</v>
      </c>
      <c r="K199">
        <f t="shared" si="65"/>
        <v>204</v>
      </c>
      <c r="L199">
        <f t="shared" si="66"/>
        <v>0</v>
      </c>
      <c r="M199">
        <f t="shared" si="67"/>
        <v>0</v>
      </c>
      <c r="N199">
        <f t="shared" si="68"/>
        <v>0</v>
      </c>
      <c r="O199">
        <f t="shared" si="69"/>
        <v>0</v>
      </c>
      <c r="P199">
        <f t="shared" si="70"/>
        <v>0</v>
      </c>
      <c r="S199">
        <f t="shared" si="71"/>
        <v>44460</v>
      </c>
      <c r="T199">
        <f t="shared" si="31"/>
        <v>14256</v>
      </c>
      <c r="U199">
        <f t="shared" si="32"/>
        <v>4938</v>
      </c>
      <c r="V199">
        <f t="shared" si="33"/>
        <v>4938</v>
      </c>
      <c r="W199">
        <f t="shared" si="34"/>
        <v>204</v>
      </c>
      <c r="X199">
        <f t="shared" si="35"/>
        <v>0</v>
      </c>
      <c r="Y199">
        <f t="shared" si="36"/>
        <v>0</v>
      </c>
      <c r="Z199">
        <f t="shared" si="37"/>
        <v>0</v>
      </c>
      <c r="AA199">
        <f t="shared" si="38"/>
        <v>204</v>
      </c>
      <c r="AB199">
        <f t="shared" si="39"/>
        <v>0</v>
      </c>
      <c r="AC199">
        <f t="shared" si="40"/>
        <v>0</v>
      </c>
      <c r="AD199">
        <f t="shared" si="41"/>
        <v>0</v>
      </c>
      <c r="AE199">
        <f t="shared" si="42"/>
        <v>0</v>
      </c>
      <c r="AF199">
        <f t="shared" si="43"/>
        <v>0</v>
      </c>
      <c r="AI199">
        <f t="shared" si="72"/>
        <v>37440</v>
      </c>
      <c r="AJ199">
        <f t="shared" si="44"/>
        <v>14256</v>
      </c>
      <c r="AK199">
        <f t="shared" si="45"/>
        <v>4410</v>
      </c>
      <c r="AL199">
        <f t="shared" si="46"/>
        <v>4410</v>
      </c>
      <c r="AM199">
        <f t="shared" si="47"/>
        <v>204</v>
      </c>
      <c r="AN199">
        <f t="shared" si="48"/>
        <v>0</v>
      </c>
      <c r="AO199">
        <f t="shared" si="49"/>
        <v>0</v>
      </c>
      <c r="AP199">
        <f t="shared" si="50"/>
        <v>0</v>
      </c>
      <c r="AQ199">
        <f t="shared" si="51"/>
        <v>204</v>
      </c>
      <c r="AR199">
        <f t="shared" si="52"/>
        <v>0</v>
      </c>
      <c r="AS199">
        <f t="shared" si="53"/>
        <v>0</v>
      </c>
      <c r="AT199">
        <f t="shared" si="54"/>
        <v>0</v>
      </c>
      <c r="AU199">
        <f t="shared" si="55"/>
        <v>0</v>
      </c>
      <c r="AV199">
        <f t="shared" si="56"/>
        <v>0</v>
      </c>
    </row>
    <row r="200" spans="2:48" x14ac:dyDescent="0.2">
      <c r="B200">
        <v>196</v>
      </c>
      <c r="C200">
        <f t="shared" si="57"/>
        <v>46800</v>
      </c>
      <c r="D200">
        <f t="shared" si="58"/>
        <v>12960</v>
      </c>
      <c r="E200">
        <f t="shared" si="59"/>
        <v>5880</v>
      </c>
      <c r="F200">
        <f t="shared" si="60"/>
        <v>5880</v>
      </c>
      <c r="G200">
        <f t="shared" si="61"/>
        <v>204</v>
      </c>
      <c r="H200">
        <f t="shared" si="62"/>
        <v>0</v>
      </c>
      <c r="I200">
        <f t="shared" si="63"/>
        <v>0</v>
      </c>
      <c r="J200">
        <f t="shared" si="64"/>
        <v>0</v>
      </c>
      <c r="K200">
        <f t="shared" si="65"/>
        <v>204</v>
      </c>
      <c r="L200">
        <f t="shared" si="66"/>
        <v>0</v>
      </c>
      <c r="M200">
        <f t="shared" si="67"/>
        <v>0</v>
      </c>
      <c r="N200">
        <f t="shared" si="68"/>
        <v>0</v>
      </c>
      <c r="O200">
        <f t="shared" si="69"/>
        <v>0</v>
      </c>
      <c r="P200">
        <f t="shared" si="70"/>
        <v>0</v>
      </c>
      <c r="S200">
        <f t="shared" si="71"/>
        <v>44460</v>
      </c>
      <c r="T200">
        <f t="shared" si="31"/>
        <v>14256</v>
      </c>
      <c r="U200">
        <f t="shared" si="32"/>
        <v>4938</v>
      </c>
      <c r="V200">
        <f t="shared" si="33"/>
        <v>4938</v>
      </c>
      <c r="W200">
        <f t="shared" si="34"/>
        <v>204</v>
      </c>
      <c r="X200">
        <f t="shared" si="35"/>
        <v>0</v>
      </c>
      <c r="Y200">
        <f t="shared" si="36"/>
        <v>0</v>
      </c>
      <c r="Z200">
        <f t="shared" si="37"/>
        <v>0</v>
      </c>
      <c r="AA200">
        <f t="shared" si="38"/>
        <v>204</v>
      </c>
      <c r="AB200">
        <f t="shared" si="39"/>
        <v>0</v>
      </c>
      <c r="AC200">
        <f t="shared" si="40"/>
        <v>0</v>
      </c>
      <c r="AD200">
        <f t="shared" si="41"/>
        <v>0</v>
      </c>
      <c r="AE200">
        <f t="shared" si="42"/>
        <v>0</v>
      </c>
      <c r="AF200">
        <f t="shared" si="43"/>
        <v>0</v>
      </c>
      <c r="AI200">
        <f t="shared" si="72"/>
        <v>37440</v>
      </c>
      <c r="AJ200">
        <f t="shared" si="44"/>
        <v>14256</v>
      </c>
      <c r="AK200">
        <f t="shared" si="45"/>
        <v>4410</v>
      </c>
      <c r="AL200">
        <f t="shared" si="46"/>
        <v>4410</v>
      </c>
      <c r="AM200">
        <f t="shared" si="47"/>
        <v>204</v>
      </c>
      <c r="AN200">
        <f t="shared" si="48"/>
        <v>0</v>
      </c>
      <c r="AO200">
        <f t="shared" si="49"/>
        <v>0</v>
      </c>
      <c r="AP200">
        <f t="shared" si="50"/>
        <v>0</v>
      </c>
      <c r="AQ200">
        <f t="shared" si="51"/>
        <v>204</v>
      </c>
      <c r="AR200">
        <f t="shared" si="52"/>
        <v>0</v>
      </c>
      <c r="AS200">
        <f t="shared" si="53"/>
        <v>0</v>
      </c>
      <c r="AT200">
        <f t="shared" si="54"/>
        <v>0</v>
      </c>
      <c r="AU200">
        <f t="shared" si="55"/>
        <v>0</v>
      </c>
      <c r="AV200">
        <f t="shared" si="56"/>
        <v>0</v>
      </c>
    </row>
    <row r="201" spans="2:48" x14ac:dyDescent="0.2">
      <c r="B201">
        <v>197</v>
      </c>
      <c r="C201">
        <f t="shared" si="57"/>
        <v>46800</v>
      </c>
      <c r="D201">
        <f t="shared" si="58"/>
        <v>12960</v>
      </c>
      <c r="E201">
        <f t="shared" si="59"/>
        <v>5880</v>
      </c>
      <c r="F201">
        <f t="shared" si="60"/>
        <v>5880</v>
      </c>
      <c r="G201">
        <f t="shared" si="61"/>
        <v>204</v>
      </c>
      <c r="H201">
        <f t="shared" si="62"/>
        <v>0</v>
      </c>
      <c r="I201">
        <f t="shared" si="63"/>
        <v>0</v>
      </c>
      <c r="J201">
        <f t="shared" si="64"/>
        <v>0</v>
      </c>
      <c r="K201">
        <f t="shared" si="65"/>
        <v>204</v>
      </c>
      <c r="L201">
        <f t="shared" si="66"/>
        <v>0</v>
      </c>
      <c r="M201">
        <f t="shared" si="67"/>
        <v>0</v>
      </c>
      <c r="N201">
        <f t="shared" si="68"/>
        <v>0</v>
      </c>
      <c r="O201">
        <f t="shared" si="69"/>
        <v>0</v>
      </c>
      <c r="P201">
        <f t="shared" si="70"/>
        <v>0</v>
      </c>
      <c r="S201">
        <f t="shared" si="71"/>
        <v>44460</v>
      </c>
      <c r="T201">
        <f t="shared" si="31"/>
        <v>14256</v>
      </c>
      <c r="U201">
        <f t="shared" si="32"/>
        <v>4938</v>
      </c>
      <c r="V201">
        <f t="shared" si="33"/>
        <v>4938</v>
      </c>
      <c r="W201">
        <f t="shared" si="34"/>
        <v>204</v>
      </c>
      <c r="X201">
        <f t="shared" si="35"/>
        <v>0</v>
      </c>
      <c r="Y201">
        <f t="shared" si="36"/>
        <v>0</v>
      </c>
      <c r="Z201">
        <f t="shared" si="37"/>
        <v>0</v>
      </c>
      <c r="AA201">
        <f t="shared" si="38"/>
        <v>204</v>
      </c>
      <c r="AB201">
        <f t="shared" si="39"/>
        <v>0</v>
      </c>
      <c r="AC201">
        <f t="shared" si="40"/>
        <v>0</v>
      </c>
      <c r="AD201">
        <f t="shared" si="41"/>
        <v>0</v>
      </c>
      <c r="AE201">
        <f t="shared" si="42"/>
        <v>0</v>
      </c>
      <c r="AF201">
        <f t="shared" si="43"/>
        <v>0</v>
      </c>
      <c r="AI201">
        <f t="shared" si="72"/>
        <v>37440</v>
      </c>
      <c r="AJ201">
        <f t="shared" si="44"/>
        <v>14256</v>
      </c>
      <c r="AK201">
        <f t="shared" si="45"/>
        <v>4410</v>
      </c>
      <c r="AL201">
        <f t="shared" si="46"/>
        <v>4410</v>
      </c>
      <c r="AM201">
        <f t="shared" si="47"/>
        <v>204</v>
      </c>
      <c r="AN201">
        <f t="shared" si="48"/>
        <v>0</v>
      </c>
      <c r="AO201">
        <f t="shared" si="49"/>
        <v>0</v>
      </c>
      <c r="AP201">
        <f t="shared" si="50"/>
        <v>0</v>
      </c>
      <c r="AQ201">
        <f t="shared" si="51"/>
        <v>204</v>
      </c>
      <c r="AR201">
        <f t="shared" si="52"/>
        <v>0</v>
      </c>
      <c r="AS201">
        <f t="shared" si="53"/>
        <v>0</v>
      </c>
      <c r="AT201">
        <f t="shared" si="54"/>
        <v>0</v>
      </c>
      <c r="AU201">
        <f t="shared" si="55"/>
        <v>0</v>
      </c>
      <c r="AV201">
        <f t="shared" si="56"/>
        <v>0</v>
      </c>
    </row>
    <row r="202" spans="2:48" x14ac:dyDescent="0.2">
      <c r="B202">
        <v>198</v>
      </c>
      <c r="C202">
        <f t="shared" si="57"/>
        <v>46800</v>
      </c>
      <c r="D202">
        <f t="shared" si="58"/>
        <v>12960</v>
      </c>
      <c r="E202">
        <f t="shared" si="59"/>
        <v>5880</v>
      </c>
      <c r="F202">
        <f t="shared" si="60"/>
        <v>5880</v>
      </c>
      <c r="G202">
        <f t="shared" si="61"/>
        <v>204</v>
      </c>
      <c r="H202">
        <f t="shared" si="62"/>
        <v>0</v>
      </c>
      <c r="I202">
        <f t="shared" si="63"/>
        <v>0</v>
      </c>
      <c r="J202">
        <f t="shared" si="64"/>
        <v>0</v>
      </c>
      <c r="K202">
        <f t="shared" si="65"/>
        <v>204</v>
      </c>
      <c r="L202">
        <f t="shared" si="66"/>
        <v>0</v>
      </c>
      <c r="M202">
        <f t="shared" si="67"/>
        <v>0</v>
      </c>
      <c r="N202">
        <f t="shared" si="68"/>
        <v>0</v>
      </c>
      <c r="O202">
        <f t="shared" si="69"/>
        <v>0</v>
      </c>
      <c r="P202">
        <f t="shared" si="70"/>
        <v>0</v>
      </c>
      <c r="S202">
        <f t="shared" si="71"/>
        <v>44460</v>
      </c>
      <c r="T202">
        <f t="shared" si="31"/>
        <v>14256</v>
      </c>
      <c r="U202">
        <f t="shared" si="32"/>
        <v>4938</v>
      </c>
      <c r="V202">
        <f t="shared" si="33"/>
        <v>4938</v>
      </c>
      <c r="W202">
        <f t="shared" si="34"/>
        <v>204</v>
      </c>
      <c r="X202">
        <f t="shared" si="35"/>
        <v>0</v>
      </c>
      <c r="Y202">
        <f t="shared" si="36"/>
        <v>0</v>
      </c>
      <c r="Z202">
        <f t="shared" si="37"/>
        <v>0</v>
      </c>
      <c r="AA202">
        <f t="shared" si="38"/>
        <v>204</v>
      </c>
      <c r="AB202">
        <f t="shared" si="39"/>
        <v>0</v>
      </c>
      <c r="AC202">
        <f t="shared" si="40"/>
        <v>0</v>
      </c>
      <c r="AD202">
        <f t="shared" si="41"/>
        <v>0</v>
      </c>
      <c r="AE202">
        <f t="shared" si="42"/>
        <v>0</v>
      </c>
      <c r="AF202">
        <f t="shared" si="43"/>
        <v>0</v>
      </c>
      <c r="AI202">
        <f t="shared" si="72"/>
        <v>37440</v>
      </c>
      <c r="AJ202">
        <f t="shared" si="44"/>
        <v>14256</v>
      </c>
      <c r="AK202">
        <f t="shared" si="45"/>
        <v>4410</v>
      </c>
      <c r="AL202">
        <f t="shared" si="46"/>
        <v>4410</v>
      </c>
      <c r="AM202">
        <f t="shared" si="47"/>
        <v>204</v>
      </c>
      <c r="AN202">
        <f t="shared" si="48"/>
        <v>0</v>
      </c>
      <c r="AO202">
        <f t="shared" si="49"/>
        <v>0</v>
      </c>
      <c r="AP202">
        <f t="shared" si="50"/>
        <v>0</v>
      </c>
      <c r="AQ202">
        <f t="shared" si="51"/>
        <v>204</v>
      </c>
      <c r="AR202">
        <f t="shared" si="52"/>
        <v>0</v>
      </c>
      <c r="AS202">
        <f t="shared" si="53"/>
        <v>0</v>
      </c>
      <c r="AT202">
        <f t="shared" si="54"/>
        <v>0</v>
      </c>
      <c r="AU202">
        <f t="shared" si="55"/>
        <v>0</v>
      </c>
      <c r="AV202">
        <f t="shared" si="56"/>
        <v>0</v>
      </c>
    </row>
    <row r="203" spans="2:48" x14ac:dyDescent="0.2">
      <c r="B203">
        <v>199</v>
      </c>
      <c r="C203">
        <f t="shared" si="57"/>
        <v>46800</v>
      </c>
      <c r="D203">
        <f t="shared" si="58"/>
        <v>12960</v>
      </c>
      <c r="E203">
        <f t="shared" si="59"/>
        <v>5880</v>
      </c>
      <c r="F203">
        <f t="shared" si="60"/>
        <v>5880</v>
      </c>
      <c r="G203">
        <f t="shared" si="61"/>
        <v>204</v>
      </c>
      <c r="H203">
        <f t="shared" si="62"/>
        <v>0</v>
      </c>
      <c r="I203">
        <f t="shared" si="63"/>
        <v>0</v>
      </c>
      <c r="J203">
        <f t="shared" si="64"/>
        <v>0</v>
      </c>
      <c r="K203">
        <f t="shared" si="65"/>
        <v>204</v>
      </c>
      <c r="L203">
        <f t="shared" si="66"/>
        <v>0</v>
      </c>
      <c r="M203">
        <f t="shared" si="67"/>
        <v>0</v>
      </c>
      <c r="N203">
        <f t="shared" si="68"/>
        <v>0</v>
      </c>
      <c r="O203">
        <f t="shared" si="69"/>
        <v>0</v>
      </c>
      <c r="P203">
        <f t="shared" si="70"/>
        <v>0</v>
      </c>
      <c r="S203">
        <f t="shared" si="71"/>
        <v>44460</v>
      </c>
      <c r="T203">
        <f t="shared" si="31"/>
        <v>14256</v>
      </c>
      <c r="U203">
        <f t="shared" si="32"/>
        <v>4938</v>
      </c>
      <c r="V203">
        <f t="shared" si="33"/>
        <v>4938</v>
      </c>
      <c r="W203">
        <f t="shared" si="34"/>
        <v>204</v>
      </c>
      <c r="X203">
        <f t="shared" si="35"/>
        <v>0</v>
      </c>
      <c r="Y203">
        <f t="shared" si="36"/>
        <v>0</v>
      </c>
      <c r="Z203">
        <f t="shared" si="37"/>
        <v>0</v>
      </c>
      <c r="AA203">
        <f t="shared" si="38"/>
        <v>204</v>
      </c>
      <c r="AB203">
        <f t="shared" si="39"/>
        <v>0</v>
      </c>
      <c r="AC203">
        <f t="shared" si="40"/>
        <v>0</v>
      </c>
      <c r="AD203">
        <f t="shared" si="41"/>
        <v>0</v>
      </c>
      <c r="AE203">
        <f t="shared" si="42"/>
        <v>0</v>
      </c>
      <c r="AF203">
        <f t="shared" si="43"/>
        <v>0</v>
      </c>
      <c r="AI203">
        <f t="shared" si="72"/>
        <v>37440</v>
      </c>
      <c r="AJ203">
        <f t="shared" si="44"/>
        <v>14256</v>
      </c>
      <c r="AK203">
        <f t="shared" si="45"/>
        <v>4410</v>
      </c>
      <c r="AL203">
        <f t="shared" si="46"/>
        <v>4410</v>
      </c>
      <c r="AM203">
        <f t="shared" si="47"/>
        <v>204</v>
      </c>
      <c r="AN203">
        <f t="shared" si="48"/>
        <v>0</v>
      </c>
      <c r="AO203">
        <f t="shared" si="49"/>
        <v>0</v>
      </c>
      <c r="AP203">
        <f t="shared" si="50"/>
        <v>0</v>
      </c>
      <c r="AQ203">
        <f t="shared" si="51"/>
        <v>204</v>
      </c>
      <c r="AR203">
        <f t="shared" si="52"/>
        <v>0</v>
      </c>
      <c r="AS203">
        <f t="shared" si="53"/>
        <v>0</v>
      </c>
      <c r="AT203">
        <f t="shared" si="54"/>
        <v>0</v>
      </c>
      <c r="AU203">
        <f t="shared" si="55"/>
        <v>0</v>
      </c>
      <c r="AV203">
        <f t="shared" si="56"/>
        <v>0</v>
      </c>
    </row>
    <row r="204" spans="2:48" x14ac:dyDescent="0.2">
      <c r="B204">
        <v>200</v>
      </c>
      <c r="C204">
        <f t="shared" si="57"/>
        <v>46800</v>
      </c>
      <c r="D204">
        <f t="shared" si="58"/>
        <v>12960</v>
      </c>
      <c r="E204">
        <f t="shared" si="59"/>
        <v>5880</v>
      </c>
      <c r="F204">
        <f t="shared" si="60"/>
        <v>5880</v>
      </c>
      <c r="G204">
        <f t="shared" si="61"/>
        <v>204</v>
      </c>
      <c r="H204">
        <f t="shared" si="62"/>
        <v>0</v>
      </c>
      <c r="I204">
        <f t="shared" si="63"/>
        <v>0</v>
      </c>
      <c r="J204">
        <f t="shared" si="64"/>
        <v>0</v>
      </c>
      <c r="K204">
        <f t="shared" si="65"/>
        <v>204</v>
      </c>
      <c r="L204">
        <f t="shared" si="66"/>
        <v>0</v>
      </c>
      <c r="M204">
        <f t="shared" si="67"/>
        <v>0</v>
      </c>
      <c r="N204">
        <f t="shared" si="68"/>
        <v>0</v>
      </c>
      <c r="O204">
        <f t="shared" si="69"/>
        <v>0</v>
      </c>
      <c r="P204">
        <f t="shared" si="70"/>
        <v>0</v>
      </c>
      <c r="S204">
        <f t="shared" si="71"/>
        <v>44460</v>
      </c>
      <c r="T204">
        <f t="shared" si="31"/>
        <v>14256</v>
      </c>
      <c r="U204">
        <f t="shared" si="32"/>
        <v>4938</v>
      </c>
      <c r="V204">
        <f t="shared" si="33"/>
        <v>4938</v>
      </c>
      <c r="W204">
        <f t="shared" si="34"/>
        <v>204</v>
      </c>
      <c r="X204">
        <f t="shared" si="35"/>
        <v>0</v>
      </c>
      <c r="Y204">
        <f t="shared" si="36"/>
        <v>0</v>
      </c>
      <c r="Z204">
        <f t="shared" si="37"/>
        <v>0</v>
      </c>
      <c r="AA204">
        <f t="shared" si="38"/>
        <v>204</v>
      </c>
      <c r="AB204">
        <f t="shared" si="39"/>
        <v>0</v>
      </c>
      <c r="AC204">
        <f t="shared" si="40"/>
        <v>0</v>
      </c>
      <c r="AD204">
        <f t="shared" si="41"/>
        <v>0</v>
      </c>
      <c r="AE204">
        <f t="shared" si="42"/>
        <v>0</v>
      </c>
      <c r="AF204">
        <f t="shared" si="43"/>
        <v>0</v>
      </c>
      <c r="AI204">
        <f t="shared" si="72"/>
        <v>37440</v>
      </c>
      <c r="AJ204">
        <f t="shared" si="44"/>
        <v>14256</v>
      </c>
      <c r="AK204">
        <f t="shared" si="45"/>
        <v>4410</v>
      </c>
      <c r="AL204">
        <f t="shared" si="46"/>
        <v>4410</v>
      </c>
      <c r="AM204">
        <f t="shared" si="47"/>
        <v>204</v>
      </c>
      <c r="AN204">
        <f t="shared" si="48"/>
        <v>0</v>
      </c>
      <c r="AO204">
        <f t="shared" si="49"/>
        <v>0</v>
      </c>
      <c r="AP204">
        <f t="shared" si="50"/>
        <v>0</v>
      </c>
      <c r="AQ204">
        <f t="shared" si="51"/>
        <v>204</v>
      </c>
      <c r="AR204">
        <f t="shared" si="52"/>
        <v>0</v>
      </c>
      <c r="AS204">
        <f t="shared" si="53"/>
        <v>0</v>
      </c>
      <c r="AT204">
        <f t="shared" si="54"/>
        <v>0</v>
      </c>
      <c r="AU204">
        <f t="shared" si="55"/>
        <v>0</v>
      </c>
      <c r="AV204">
        <f t="shared" si="56"/>
        <v>0</v>
      </c>
    </row>
    <row r="207" spans="2:48" x14ac:dyDescent="0.2">
      <c r="B207">
        <v>75</v>
      </c>
      <c r="C207" s="7">
        <v>400009</v>
      </c>
      <c r="D207" s="7">
        <v>400041</v>
      </c>
      <c r="E207" s="7">
        <v>400073</v>
      </c>
      <c r="F207" s="7">
        <v>400105</v>
      </c>
      <c r="G207" s="7">
        <v>400129</v>
      </c>
      <c r="K207" s="7">
        <v>400137</v>
      </c>
      <c r="S207" s="7">
        <v>400017</v>
      </c>
      <c r="T207" s="7">
        <v>400049</v>
      </c>
      <c r="U207" s="7">
        <v>400081</v>
      </c>
      <c r="V207" s="7">
        <v>400113</v>
      </c>
      <c r="W207" s="7">
        <v>400129</v>
      </c>
      <c r="AA207" s="7">
        <v>400137</v>
      </c>
      <c r="AI207">
        <v>400025</v>
      </c>
      <c r="AJ207" s="7">
        <v>400057</v>
      </c>
      <c r="AK207" s="7">
        <v>400089</v>
      </c>
      <c r="AL207" s="7">
        <v>400121</v>
      </c>
      <c r="AM207" s="7">
        <v>400129</v>
      </c>
      <c r="AQ207" s="7">
        <v>400137</v>
      </c>
    </row>
    <row r="208" spans="2:48" x14ac:dyDescent="0.2">
      <c r="B208">
        <v>85</v>
      </c>
      <c r="C208" s="7">
        <v>400010</v>
      </c>
      <c r="D208" s="7">
        <v>400042</v>
      </c>
      <c r="E208" s="7">
        <v>400074</v>
      </c>
      <c r="F208" s="7">
        <v>400106</v>
      </c>
      <c r="G208" s="7">
        <v>400130</v>
      </c>
      <c r="K208" s="7">
        <v>400138</v>
      </c>
      <c r="S208" s="7">
        <v>400018</v>
      </c>
      <c r="T208" s="7">
        <v>400050</v>
      </c>
      <c r="U208" s="7">
        <v>400082</v>
      </c>
      <c r="V208" s="7">
        <v>400114</v>
      </c>
      <c r="W208" s="7">
        <v>400130</v>
      </c>
      <c r="AA208" s="7">
        <v>400138</v>
      </c>
      <c r="AI208">
        <v>400026</v>
      </c>
      <c r="AJ208" s="7">
        <v>400058</v>
      </c>
      <c r="AK208" s="7">
        <v>400090</v>
      </c>
      <c r="AL208" s="7">
        <v>400122</v>
      </c>
      <c r="AM208" s="7">
        <v>400130</v>
      </c>
      <c r="AQ208" s="7">
        <v>400138</v>
      </c>
    </row>
    <row r="209" spans="2:43" x14ac:dyDescent="0.2">
      <c r="B209">
        <v>95</v>
      </c>
      <c r="C209" s="7">
        <v>400011</v>
      </c>
      <c r="D209" s="7">
        <v>400043</v>
      </c>
      <c r="E209" s="7">
        <v>400075</v>
      </c>
      <c r="F209" s="7">
        <v>400107</v>
      </c>
      <c r="G209" s="7">
        <v>400131</v>
      </c>
      <c r="K209" s="7">
        <v>400139</v>
      </c>
      <c r="S209" s="7">
        <v>400019</v>
      </c>
      <c r="T209" s="7">
        <v>400051</v>
      </c>
      <c r="U209" s="7">
        <v>400083</v>
      </c>
      <c r="V209" s="7">
        <v>400115</v>
      </c>
      <c r="W209" s="7">
        <v>400131</v>
      </c>
      <c r="AA209" s="7">
        <v>400139</v>
      </c>
      <c r="AI209" s="7">
        <v>400027</v>
      </c>
      <c r="AJ209" s="7">
        <v>400059</v>
      </c>
      <c r="AK209" s="7">
        <v>400091</v>
      </c>
      <c r="AL209" s="7">
        <v>400123</v>
      </c>
      <c r="AM209" s="7">
        <v>400131</v>
      </c>
      <c r="AQ209" s="7">
        <v>400139</v>
      </c>
    </row>
    <row r="210" spans="2:43" x14ac:dyDescent="0.2">
      <c r="D210" s="7"/>
      <c r="F210" s="7"/>
      <c r="J210" s="7"/>
      <c r="K210" s="7"/>
      <c r="L210" s="7"/>
      <c r="N210" s="7"/>
    </row>
    <row r="213" spans="2:43" x14ac:dyDescent="0.2">
      <c r="B213">
        <v>1</v>
      </c>
      <c r="C213">
        <v>2496</v>
      </c>
      <c r="D213">
        <v>672</v>
      </c>
      <c r="E213">
        <v>312</v>
      </c>
      <c r="F213">
        <v>312</v>
      </c>
      <c r="G213">
        <v>12</v>
      </c>
      <c r="K213">
        <v>12</v>
      </c>
      <c r="S213">
        <v>2370</v>
      </c>
      <c r="T213">
        <v>738</v>
      </c>
      <c r="U213">
        <v>262</v>
      </c>
      <c r="V213">
        <v>262</v>
      </c>
      <c r="W213">
        <v>12</v>
      </c>
      <c r="AA213">
        <v>12</v>
      </c>
      <c r="AI213">
        <v>1996</v>
      </c>
      <c r="AJ213">
        <v>738</v>
      </c>
      <c r="AK213">
        <v>234</v>
      </c>
      <c r="AL213">
        <v>234</v>
      </c>
      <c r="AM213">
        <v>12</v>
      </c>
      <c r="AQ213">
        <v>12</v>
      </c>
    </row>
    <row r="214" spans="2:43" x14ac:dyDescent="0.2">
      <c r="B214">
        <v>2</v>
      </c>
      <c r="C214">
        <v>4992</v>
      </c>
      <c r="D214">
        <v>1344</v>
      </c>
      <c r="E214">
        <v>624</v>
      </c>
      <c r="F214">
        <v>624</v>
      </c>
      <c r="G214">
        <v>24</v>
      </c>
      <c r="K214">
        <v>24</v>
      </c>
      <c r="S214">
        <v>4742</v>
      </c>
      <c r="T214">
        <v>1478</v>
      </c>
      <c r="U214">
        <v>524</v>
      </c>
      <c r="V214">
        <v>524</v>
      </c>
      <c r="W214">
        <v>24</v>
      </c>
      <c r="AA214">
        <v>24</v>
      </c>
      <c r="AI214">
        <v>3992</v>
      </c>
      <c r="AJ214">
        <v>1478</v>
      </c>
      <c r="AK214">
        <v>468</v>
      </c>
      <c r="AL214">
        <v>468</v>
      </c>
      <c r="AM214">
        <v>24</v>
      </c>
      <c r="AQ214">
        <v>24</v>
      </c>
    </row>
    <row r="215" spans="2:43" x14ac:dyDescent="0.2">
      <c r="B215" s="7">
        <v>3</v>
      </c>
      <c r="C215">
        <v>7488</v>
      </c>
      <c r="D215">
        <v>2016</v>
      </c>
      <c r="E215">
        <v>936</v>
      </c>
      <c r="F215">
        <v>936</v>
      </c>
      <c r="G215">
        <v>36</v>
      </c>
      <c r="J215" s="7"/>
      <c r="K215" s="7">
        <v>36</v>
      </c>
      <c r="L215" s="7"/>
      <c r="N215" s="7"/>
      <c r="S215">
        <v>7112</v>
      </c>
      <c r="T215">
        <v>2216</v>
      </c>
      <c r="U215">
        <v>786</v>
      </c>
      <c r="V215">
        <v>786</v>
      </c>
      <c r="W215">
        <v>36</v>
      </c>
      <c r="AA215">
        <v>36</v>
      </c>
      <c r="AI215">
        <v>5990</v>
      </c>
      <c r="AJ215">
        <v>2216</v>
      </c>
      <c r="AK215">
        <v>702</v>
      </c>
      <c r="AL215">
        <v>702</v>
      </c>
      <c r="AM215">
        <v>36</v>
      </c>
      <c r="AQ215">
        <v>36</v>
      </c>
    </row>
    <row r="216" spans="2:43" x14ac:dyDescent="0.2">
      <c r="B216" s="7">
        <v>4</v>
      </c>
      <c r="C216">
        <v>9984</v>
      </c>
      <c r="D216">
        <v>2688</v>
      </c>
      <c r="E216">
        <v>1248</v>
      </c>
      <c r="F216">
        <v>1248</v>
      </c>
      <c r="G216">
        <v>48</v>
      </c>
      <c r="J216" s="7"/>
      <c r="K216" s="7">
        <v>48</v>
      </c>
      <c r="L216" s="7"/>
      <c r="N216" s="7"/>
      <c r="S216">
        <v>9484</v>
      </c>
      <c r="T216">
        <v>2956</v>
      </c>
      <c r="U216">
        <v>1048</v>
      </c>
      <c r="V216">
        <v>1048</v>
      </c>
      <c r="W216">
        <v>48</v>
      </c>
      <c r="AA216">
        <v>48</v>
      </c>
      <c r="AI216">
        <v>7986</v>
      </c>
      <c r="AJ216">
        <v>2956</v>
      </c>
      <c r="AK216">
        <v>936</v>
      </c>
      <c r="AL216">
        <v>936</v>
      </c>
      <c r="AM216">
        <v>48</v>
      </c>
      <c r="AQ216">
        <v>48</v>
      </c>
    </row>
    <row r="217" spans="2:43" x14ac:dyDescent="0.2">
      <c r="B217">
        <v>5</v>
      </c>
      <c r="C217">
        <v>12480</v>
      </c>
      <c r="D217">
        <v>3360</v>
      </c>
      <c r="E217">
        <v>1560</v>
      </c>
      <c r="F217">
        <v>1560</v>
      </c>
      <c r="G217">
        <v>60</v>
      </c>
      <c r="K217">
        <v>60</v>
      </c>
      <c r="S217">
        <v>11856</v>
      </c>
      <c r="T217">
        <v>3696</v>
      </c>
      <c r="U217">
        <v>1310</v>
      </c>
      <c r="V217">
        <v>1310</v>
      </c>
      <c r="W217">
        <v>60</v>
      </c>
      <c r="AA217">
        <v>60</v>
      </c>
      <c r="AI217">
        <v>9984</v>
      </c>
      <c r="AJ217">
        <v>3696</v>
      </c>
      <c r="AK217">
        <v>1170</v>
      </c>
      <c r="AL217">
        <v>1170</v>
      </c>
      <c r="AM217">
        <v>60</v>
      </c>
      <c r="AQ217">
        <v>60</v>
      </c>
    </row>
    <row r="218" spans="2:43" x14ac:dyDescent="0.2">
      <c r="B218">
        <v>1</v>
      </c>
      <c r="C218">
        <v>3120</v>
      </c>
      <c r="D218">
        <v>864</v>
      </c>
      <c r="E218">
        <v>384</v>
      </c>
      <c r="F218">
        <v>384</v>
      </c>
      <c r="G218">
        <v>14</v>
      </c>
      <c r="K218">
        <v>14</v>
      </c>
      <c r="S218">
        <v>2964</v>
      </c>
      <c r="T218">
        <v>950</v>
      </c>
      <c r="U218">
        <v>322</v>
      </c>
      <c r="V218">
        <v>322</v>
      </c>
      <c r="W218">
        <v>14</v>
      </c>
      <c r="AA218">
        <v>14</v>
      </c>
      <c r="AI218">
        <v>2496</v>
      </c>
      <c r="AJ218">
        <v>950</v>
      </c>
      <c r="AK218">
        <v>288</v>
      </c>
      <c r="AL218">
        <v>288</v>
      </c>
      <c r="AM218">
        <v>14</v>
      </c>
      <c r="AQ218">
        <v>14</v>
      </c>
    </row>
    <row r="219" spans="2:43" x14ac:dyDescent="0.2">
      <c r="B219">
        <v>2</v>
      </c>
      <c r="C219">
        <v>6240</v>
      </c>
      <c r="D219">
        <v>1728</v>
      </c>
      <c r="E219">
        <v>768</v>
      </c>
      <c r="F219">
        <v>768</v>
      </c>
      <c r="G219">
        <v>28</v>
      </c>
      <c r="K219">
        <v>28</v>
      </c>
      <c r="S219">
        <v>5928</v>
      </c>
      <c r="T219">
        <v>1900</v>
      </c>
      <c r="U219">
        <v>644</v>
      </c>
      <c r="V219">
        <v>644</v>
      </c>
      <c r="W219">
        <v>28</v>
      </c>
      <c r="AA219">
        <v>28</v>
      </c>
      <c r="AI219">
        <v>4992</v>
      </c>
      <c r="AJ219">
        <v>1900</v>
      </c>
      <c r="AK219">
        <v>576</v>
      </c>
      <c r="AL219">
        <v>576</v>
      </c>
      <c r="AM219">
        <v>28</v>
      </c>
      <c r="AQ219">
        <v>28</v>
      </c>
    </row>
    <row r="220" spans="2:43" x14ac:dyDescent="0.2">
      <c r="B220">
        <v>3</v>
      </c>
      <c r="C220">
        <v>9360</v>
      </c>
      <c r="D220">
        <v>2592</v>
      </c>
      <c r="E220">
        <v>1152</v>
      </c>
      <c r="F220">
        <v>1152</v>
      </c>
      <c r="G220">
        <v>42</v>
      </c>
      <c r="K220">
        <v>42</v>
      </c>
      <c r="S220">
        <v>8892</v>
      </c>
      <c r="T220">
        <v>2850</v>
      </c>
      <c r="U220">
        <v>966</v>
      </c>
      <c r="V220">
        <v>966</v>
      </c>
      <c r="W220">
        <v>42</v>
      </c>
      <c r="AA220">
        <v>42</v>
      </c>
      <c r="AI220">
        <v>7488</v>
      </c>
      <c r="AJ220">
        <v>2850</v>
      </c>
      <c r="AK220">
        <v>864</v>
      </c>
      <c r="AL220">
        <v>864</v>
      </c>
      <c r="AM220">
        <v>42</v>
      </c>
      <c r="AQ220">
        <v>42</v>
      </c>
    </row>
    <row r="221" spans="2:43" x14ac:dyDescent="0.2">
      <c r="B221">
        <v>4</v>
      </c>
      <c r="C221">
        <v>12480</v>
      </c>
      <c r="D221">
        <v>3456</v>
      </c>
      <c r="E221">
        <v>1536</v>
      </c>
      <c r="F221">
        <v>1536</v>
      </c>
      <c r="G221">
        <v>56</v>
      </c>
      <c r="K221">
        <v>56</v>
      </c>
      <c r="S221">
        <v>11856</v>
      </c>
      <c r="T221">
        <v>3800</v>
      </c>
      <c r="U221">
        <v>1290</v>
      </c>
      <c r="V221">
        <v>1290</v>
      </c>
      <c r="W221">
        <v>56</v>
      </c>
      <c r="AA221">
        <v>56</v>
      </c>
      <c r="AI221">
        <v>9984</v>
      </c>
      <c r="AJ221">
        <v>3800</v>
      </c>
      <c r="AK221">
        <v>1152</v>
      </c>
      <c r="AL221">
        <v>1152</v>
      </c>
      <c r="AM221">
        <v>56</v>
      </c>
      <c r="AQ221">
        <v>56</v>
      </c>
    </row>
    <row r="222" spans="2:43" x14ac:dyDescent="0.2">
      <c r="B222">
        <v>5</v>
      </c>
      <c r="C222">
        <v>15600</v>
      </c>
      <c r="D222">
        <v>4320</v>
      </c>
      <c r="E222">
        <v>1920</v>
      </c>
      <c r="F222">
        <v>1920</v>
      </c>
      <c r="G222">
        <v>72</v>
      </c>
      <c r="K222">
        <v>72</v>
      </c>
      <c r="S222">
        <v>14820</v>
      </c>
      <c r="T222">
        <v>4752</v>
      </c>
      <c r="U222">
        <v>1612</v>
      </c>
      <c r="V222">
        <v>1612</v>
      </c>
      <c r="W222">
        <v>72</v>
      </c>
      <c r="AA222">
        <v>72</v>
      </c>
      <c r="AI222">
        <v>12480</v>
      </c>
      <c r="AJ222">
        <v>4752</v>
      </c>
      <c r="AK222">
        <v>1440</v>
      </c>
      <c r="AL222">
        <v>1440</v>
      </c>
      <c r="AM222">
        <v>72</v>
      </c>
      <c r="AQ222">
        <v>72</v>
      </c>
    </row>
    <row r="223" spans="2:43" x14ac:dyDescent="0.2">
      <c r="B223">
        <v>1</v>
      </c>
      <c r="C223">
        <v>3744</v>
      </c>
      <c r="D223">
        <v>1056</v>
      </c>
      <c r="E223">
        <v>480</v>
      </c>
      <c r="F223">
        <v>480</v>
      </c>
      <c r="G223">
        <v>14</v>
      </c>
      <c r="K223">
        <v>14</v>
      </c>
      <c r="S223">
        <v>3556</v>
      </c>
      <c r="T223">
        <v>1160</v>
      </c>
      <c r="U223">
        <v>402</v>
      </c>
      <c r="V223">
        <v>402</v>
      </c>
      <c r="W223">
        <v>14</v>
      </c>
      <c r="AA223">
        <v>14</v>
      </c>
      <c r="AI223">
        <v>2994</v>
      </c>
      <c r="AJ223">
        <v>1160</v>
      </c>
      <c r="AK223">
        <v>360</v>
      </c>
      <c r="AL223">
        <v>360</v>
      </c>
      <c r="AM223">
        <v>14</v>
      </c>
      <c r="AQ223">
        <v>14</v>
      </c>
    </row>
    <row r="224" spans="2:43" x14ac:dyDescent="0.2">
      <c r="B224">
        <v>2</v>
      </c>
      <c r="C224">
        <v>7488</v>
      </c>
      <c r="D224">
        <v>2112</v>
      </c>
      <c r="E224">
        <v>960</v>
      </c>
      <c r="F224">
        <v>960</v>
      </c>
      <c r="G224">
        <v>28</v>
      </c>
      <c r="K224">
        <v>28</v>
      </c>
      <c r="S224">
        <v>7112</v>
      </c>
      <c r="T224">
        <v>2322</v>
      </c>
      <c r="U224">
        <v>806</v>
      </c>
      <c r="V224">
        <v>806</v>
      </c>
      <c r="W224">
        <v>28</v>
      </c>
      <c r="AA224">
        <v>28</v>
      </c>
      <c r="AI224">
        <v>5990</v>
      </c>
      <c r="AJ224">
        <v>2322</v>
      </c>
      <c r="AK224">
        <v>720</v>
      </c>
      <c r="AL224">
        <v>720</v>
      </c>
      <c r="AM224">
        <v>28</v>
      </c>
      <c r="AQ224">
        <v>28</v>
      </c>
    </row>
    <row r="225" spans="2:43" x14ac:dyDescent="0.2">
      <c r="B225">
        <v>3</v>
      </c>
      <c r="C225">
        <v>11232</v>
      </c>
      <c r="D225">
        <v>3168</v>
      </c>
      <c r="E225">
        <v>1440</v>
      </c>
      <c r="F225">
        <v>1440</v>
      </c>
      <c r="G225">
        <v>42</v>
      </c>
      <c r="K225">
        <v>42</v>
      </c>
      <c r="S225">
        <v>10670</v>
      </c>
      <c r="T225">
        <v>3484</v>
      </c>
      <c r="U225">
        <v>1208</v>
      </c>
      <c r="V225">
        <v>1208</v>
      </c>
      <c r="W225">
        <v>42</v>
      </c>
      <c r="AA225">
        <v>42</v>
      </c>
      <c r="AI225">
        <v>8984</v>
      </c>
      <c r="AJ225">
        <v>3484</v>
      </c>
      <c r="AK225">
        <v>1080</v>
      </c>
      <c r="AL225">
        <v>1080</v>
      </c>
      <c r="AM225">
        <v>42</v>
      </c>
      <c r="AQ225">
        <v>42</v>
      </c>
    </row>
    <row r="226" spans="2:43" x14ac:dyDescent="0.2">
      <c r="B226">
        <v>4</v>
      </c>
      <c r="C226">
        <v>14976</v>
      </c>
      <c r="D226">
        <v>4224</v>
      </c>
      <c r="E226">
        <v>1920</v>
      </c>
      <c r="F226">
        <v>1920</v>
      </c>
      <c r="G226">
        <v>56</v>
      </c>
      <c r="K226">
        <v>56</v>
      </c>
      <c r="S226">
        <v>14226</v>
      </c>
      <c r="T226">
        <v>4646</v>
      </c>
      <c r="U226">
        <v>1612</v>
      </c>
      <c r="V226">
        <v>1612</v>
      </c>
      <c r="W226">
        <v>56</v>
      </c>
      <c r="AA226">
        <v>56</v>
      </c>
      <c r="AI226">
        <v>11980</v>
      </c>
      <c r="AJ226">
        <v>4646</v>
      </c>
      <c r="AK226">
        <v>1440</v>
      </c>
      <c r="AL226">
        <v>1440</v>
      </c>
      <c r="AM226">
        <v>56</v>
      </c>
      <c r="AQ226">
        <v>56</v>
      </c>
    </row>
    <row r="227" spans="2:43" x14ac:dyDescent="0.2">
      <c r="B227">
        <v>5</v>
      </c>
      <c r="C227">
        <v>18720</v>
      </c>
      <c r="D227">
        <v>5280</v>
      </c>
      <c r="E227">
        <v>2400</v>
      </c>
      <c r="F227">
        <v>2400</v>
      </c>
      <c r="G227">
        <v>72</v>
      </c>
      <c r="K227">
        <v>72</v>
      </c>
      <c r="S227">
        <v>17784</v>
      </c>
      <c r="T227">
        <v>5808</v>
      </c>
      <c r="U227">
        <v>2016</v>
      </c>
      <c r="V227">
        <v>2016</v>
      </c>
      <c r="W227">
        <v>72</v>
      </c>
      <c r="AA227">
        <v>72</v>
      </c>
      <c r="AI227">
        <v>14976</v>
      </c>
      <c r="AJ227">
        <v>5808</v>
      </c>
      <c r="AK227">
        <v>1800</v>
      </c>
      <c r="AL227">
        <v>1800</v>
      </c>
      <c r="AM227">
        <v>72</v>
      </c>
      <c r="AQ227">
        <v>72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B2:BA203"/>
  <sheetViews>
    <sheetView topLeftCell="A61" workbookViewId="0">
      <selection activeCell="A83" sqref="A83:XFD83"/>
    </sheetView>
  </sheetViews>
  <sheetFormatPr defaultRowHeight="14.25" x14ac:dyDescent="0.2"/>
  <cols>
    <col min="1" max="26" width="9" style="5"/>
    <col min="27" max="27" width="10.875" style="5" customWidth="1"/>
    <col min="28" max="16384" width="9" style="5"/>
  </cols>
  <sheetData>
    <row r="2" spans="2:53" ht="15" thickBot="1" x14ac:dyDescent="0.25"/>
    <row r="3" spans="2:53" ht="15.75" thickTop="1" thickBot="1" x14ac:dyDescent="0.25">
      <c r="B3" s="5" t="s">
        <v>777</v>
      </c>
      <c r="C3" s="10" t="s">
        <v>6</v>
      </c>
      <c r="D3" s="10" t="s">
        <v>14</v>
      </c>
      <c r="E3" s="10" t="s">
        <v>16</v>
      </c>
      <c r="F3" s="10" t="s">
        <v>606</v>
      </c>
      <c r="G3" s="10" t="s">
        <v>0</v>
      </c>
      <c r="H3" s="10" t="s">
        <v>1</v>
      </c>
      <c r="I3" s="10" t="s">
        <v>2</v>
      </c>
      <c r="J3" s="10" t="s">
        <v>3</v>
      </c>
      <c r="K3" s="10" t="s">
        <v>4</v>
      </c>
      <c r="L3" s="10" t="s">
        <v>5</v>
      </c>
      <c r="M3" s="10" t="s">
        <v>607</v>
      </c>
      <c r="N3" s="10" t="s">
        <v>608</v>
      </c>
      <c r="O3" s="10" t="s">
        <v>609</v>
      </c>
      <c r="P3" s="10" t="s">
        <v>610</v>
      </c>
      <c r="Q3" s="10"/>
      <c r="R3" s="10" t="s">
        <v>624</v>
      </c>
      <c r="S3" s="10" t="s">
        <v>625</v>
      </c>
      <c r="T3" s="10" t="s">
        <v>626</v>
      </c>
      <c r="U3" s="10" t="s">
        <v>627</v>
      </c>
      <c r="Z3" s="5" t="s">
        <v>778</v>
      </c>
      <c r="AA3" s="5" t="s">
        <v>779</v>
      </c>
      <c r="AB3" s="5" t="s">
        <v>6</v>
      </c>
      <c r="AC3" s="5" t="s">
        <v>14</v>
      </c>
      <c r="AD3" s="5" t="s">
        <v>16</v>
      </c>
      <c r="AE3" s="5" t="s">
        <v>606</v>
      </c>
      <c r="AF3" s="5" t="s">
        <v>0</v>
      </c>
      <c r="AG3" s="5" t="s">
        <v>1</v>
      </c>
      <c r="AH3" s="5" t="s">
        <v>2</v>
      </c>
      <c r="AI3" s="5" t="s">
        <v>3</v>
      </c>
      <c r="AJ3" s="5" t="s">
        <v>4</v>
      </c>
      <c r="AK3" s="5" t="s">
        <v>5</v>
      </c>
      <c r="AL3" s="5" t="s">
        <v>607</v>
      </c>
      <c r="AM3" s="5" t="s">
        <v>608</v>
      </c>
      <c r="AN3" s="5" t="s">
        <v>609</v>
      </c>
      <c r="AO3" s="5" t="s">
        <v>610</v>
      </c>
      <c r="AP3" s="5" t="s">
        <v>624</v>
      </c>
      <c r="AQ3" s="5" t="s">
        <v>625</v>
      </c>
      <c r="AR3" s="5" t="s">
        <v>626</v>
      </c>
      <c r="AS3" s="5" t="s">
        <v>627</v>
      </c>
      <c r="AU3" s="5" t="s">
        <v>780</v>
      </c>
      <c r="AV3" s="5" t="s">
        <v>781</v>
      </c>
    </row>
    <row r="4" spans="2:53" ht="15" thickTop="1" x14ac:dyDescent="0.2">
      <c r="B4" s="5">
        <v>1</v>
      </c>
    </row>
    <row r="5" spans="2:53" x14ac:dyDescent="0.2">
      <c r="B5" s="5">
        <v>2</v>
      </c>
    </row>
    <row r="6" spans="2:53" x14ac:dyDescent="0.2">
      <c r="B6" s="5">
        <v>3</v>
      </c>
    </row>
    <row r="7" spans="2:53" x14ac:dyDescent="0.2">
      <c r="B7" s="5">
        <v>4</v>
      </c>
      <c r="Z7" s="5">
        <v>1</v>
      </c>
      <c r="AA7" s="5">
        <v>0</v>
      </c>
      <c r="AB7" s="5">
        <v>1400</v>
      </c>
      <c r="AC7" s="5">
        <v>340</v>
      </c>
      <c r="AD7" s="5">
        <v>140</v>
      </c>
      <c r="AE7" s="5">
        <v>140</v>
      </c>
      <c r="AN7" s="5">
        <v>140</v>
      </c>
      <c r="AO7" s="5">
        <v>140</v>
      </c>
      <c r="AP7" s="5">
        <v>100</v>
      </c>
      <c r="AQ7" s="5">
        <v>100</v>
      </c>
      <c r="AR7" s="5">
        <v>100</v>
      </c>
      <c r="AS7" s="5">
        <v>100</v>
      </c>
      <c r="AU7" s="5">
        <v>3</v>
      </c>
      <c r="AV7" s="5">
        <f>VLOOKUP(AU7,AY:BA,3,FALSE)</f>
        <v>9</v>
      </c>
      <c r="AY7" s="5">
        <v>2</v>
      </c>
      <c r="AZ7" s="5" t="s">
        <v>782</v>
      </c>
      <c r="BA7" s="5">
        <v>3</v>
      </c>
    </row>
    <row r="8" spans="2:53" x14ac:dyDescent="0.2">
      <c r="B8" s="5">
        <v>5</v>
      </c>
      <c r="Z8" s="5">
        <v>2</v>
      </c>
      <c r="AA8" s="5">
        <v>0</v>
      </c>
      <c r="AB8" s="5">
        <v>3100</v>
      </c>
      <c r="AC8" s="5">
        <v>740</v>
      </c>
      <c r="AD8" s="5">
        <v>300</v>
      </c>
      <c r="AE8" s="5">
        <v>300</v>
      </c>
      <c r="AN8" s="5">
        <v>300</v>
      </c>
      <c r="AO8" s="5">
        <v>300</v>
      </c>
      <c r="AP8" s="5">
        <v>1850</v>
      </c>
      <c r="AQ8" s="5">
        <v>1850</v>
      </c>
      <c r="AR8" s="5">
        <v>100</v>
      </c>
      <c r="AS8" s="5">
        <v>100</v>
      </c>
      <c r="AU8" s="5">
        <v>5</v>
      </c>
      <c r="AV8" s="5">
        <f t="shared" ref="AV8:AV28" si="0">VLOOKUP(AU8,AY:BA,3,FALSE)</f>
        <v>19</v>
      </c>
      <c r="AY8" s="5">
        <v>3</v>
      </c>
      <c r="AZ8" s="5" t="s">
        <v>783</v>
      </c>
      <c r="BA8" s="5">
        <v>9</v>
      </c>
    </row>
    <row r="9" spans="2:53" x14ac:dyDescent="0.2">
      <c r="B9" s="5">
        <v>6</v>
      </c>
      <c r="Z9" s="5">
        <v>3</v>
      </c>
      <c r="AA9" s="5">
        <v>0</v>
      </c>
      <c r="AB9" s="5">
        <v>5640</v>
      </c>
      <c r="AC9" s="5">
        <v>1340</v>
      </c>
      <c r="AD9" s="5">
        <v>540</v>
      </c>
      <c r="AE9" s="5">
        <v>540</v>
      </c>
      <c r="AN9" s="5">
        <v>540</v>
      </c>
      <c r="AO9" s="5">
        <v>540</v>
      </c>
      <c r="AP9" s="5">
        <v>3780</v>
      </c>
      <c r="AQ9" s="5">
        <v>3780</v>
      </c>
      <c r="AR9" s="5">
        <v>500</v>
      </c>
      <c r="AS9" s="5">
        <v>500</v>
      </c>
      <c r="AU9" s="5">
        <v>8</v>
      </c>
      <c r="AV9" s="5">
        <f t="shared" si="0"/>
        <v>37</v>
      </c>
      <c r="AY9" s="5">
        <v>4</v>
      </c>
      <c r="AZ9" s="5" t="s">
        <v>784</v>
      </c>
      <c r="BA9" s="5">
        <v>14</v>
      </c>
    </row>
    <row r="10" spans="2:53" x14ac:dyDescent="0.2">
      <c r="B10" s="5">
        <v>7</v>
      </c>
      <c r="Z10" s="11">
        <v>4</v>
      </c>
      <c r="AA10" s="5">
        <v>0</v>
      </c>
      <c r="AB10" s="5">
        <v>10260</v>
      </c>
      <c r="AC10" s="5">
        <v>2440</v>
      </c>
      <c r="AD10" s="5">
        <v>980</v>
      </c>
      <c r="AE10" s="5">
        <v>980</v>
      </c>
      <c r="AN10" s="5">
        <v>980</v>
      </c>
      <c r="AO10" s="5">
        <v>980</v>
      </c>
      <c r="AP10" s="5">
        <v>7720</v>
      </c>
      <c r="AQ10" s="5">
        <v>7720</v>
      </c>
      <c r="AR10" s="5">
        <v>1000</v>
      </c>
      <c r="AS10" s="5">
        <v>1000</v>
      </c>
      <c r="AU10" s="5">
        <v>11</v>
      </c>
      <c r="AV10" s="5">
        <f t="shared" si="0"/>
        <v>57</v>
      </c>
      <c r="AY10" s="5">
        <v>5</v>
      </c>
      <c r="AZ10" s="5" t="s">
        <v>785</v>
      </c>
      <c r="BA10" s="5">
        <v>19</v>
      </c>
    </row>
    <row r="11" spans="2:53" x14ac:dyDescent="0.2">
      <c r="B11" s="5">
        <v>8</v>
      </c>
      <c r="Z11" s="11">
        <v>4</v>
      </c>
      <c r="AA11" s="5">
        <v>1</v>
      </c>
      <c r="AB11" s="5">
        <v>18640</v>
      </c>
      <c r="AC11" s="5">
        <v>2440</v>
      </c>
      <c r="AD11" s="5">
        <v>980</v>
      </c>
      <c r="AE11" s="5">
        <v>980</v>
      </c>
      <c r="AN11" s="5">
        <v>980</v>
      </c>
      <c r="AO11" s="5">
        <v>980</v>
      </c>
      <c r="AP11" s="5">
        <v>7720</v>
      </c>
      <c r="AQ11" s="5">
        <v>7720</v>
      </c>
      <c r="AR11" s="5">
        <v>1000</v>
      </c>
      <c r="AS11" s="5">
        <v>1000</v>
      </c>
      <c r="AU11" s="5">
        <v>11</v>
      </c>
      <c r="AV11" s="5">
        <f t="shared" si="0"/>
        <v>57</v>
      </c>
      <c r="AY11" s="5">
        <v>6</v>
      </c>
      <c r="AZ11" s="5" t="s">
        <v>786</v>
      </c>
      <c r="BA11" s="5">
        <v>25</v>
      </c>
    </row>
    <row r="12" spans="2:53" x14ac:dyDescent="0.2">
      <c r="B12" s="5">
        <v>9</v>
      </c>
      <c r="C12" s="5">
        <f t="shared" ref="C12:C43" si="1">IF($B12&gt;=$AV$7,IF($B12&gt;=$AV$28,AB$28,IF($B12&gt;=$AV$27,AB$27,IF($B12&gt;=$AV$21,AB$21,IF($B12&gt;=$AV$15,AB$15,IF($B12&gt;=$AV$9,AB$9,IF($B12&gt;=$AV$8,AB$8,AB$7)))))),"")</f>
        <v>1400</v>
      </c>
      <c r="D12" s="5">
        <f t="shared" ref="D12:D43" si="2">IF($B12&gt;=$AV$7,IF($B12&gt;=$AV$28,AC$28,IF($B12&gt;=$AV$27,AC$27,IF($B12&gt;=$AV$21,AC$21,IF($B12&gt;=$AV$15,AC$15,IF($B12&gt;=$AV$9,AC$9,IF($B12&gt;=$AV$8,AC$8,AC$7)))))),"")</f>
        <v>340</v>
      </c>
      <c r="E12" s="5">
        <f t="shared" ref="E12:E43" si="3">IF($B12&gt;=$AV$7,IF($B12&gt;=$AV$28,AD$28,IF($B12&gt;=$AV$27,AD$27,IF($B12&gt;=$AV$21,AD$21,IF($B12&gt;=$AV$15,AD$15,IF($B12&gt;=$AV$9,AD$9,IF($B12&gt;=$AV$8,AD$8,AD$7)))))),"")</f>
        <v>140</v>
      </c>
      <c r="F12" s="5">
        <f t="shared" ref="F12:F43" si="4">IF($B12&gt;=$AV$7,IF($B12&gt;=$AV$28,AE$28,IF($B12&gt;=$AV$27,AE$27,IF($B12&gt;=$AV$21,AE$21,IF($B12&gt;=$AV$15,AE$15,IF($B12&gt;=$AV$9,AE$9,IF($B12&gt;=$AV$8,AE$8,AE$7)))))),"")</f>
        <v>140</v>
      </c>
      <c r="G12" s="5">
        <f t="shared" ref="G12:G43" si="5">IF($B12&gt;=$AV$7,IF($B12&gt;=$AV$28,AF$28,IF($B12&gt;=$AV$27,AF$27,IF($B12&gt;=$AV$21,AF$21,IF($B12&gt;=$AV$15,AF$15,IF($B12&gt;=$AV$9,AF$9,IF($B12&gt;=$AV$8,AF$8,AF$7)))))),"")</f>
        <v>0</v>
      </c>
      <c r="H12" s="5">
        <f t="shared" ref="H12:H43" si="6">IF($B12&gt;=$AV$7,IF($B12&gt;=$AV$28,AG$28,IF($B12&gt;=$AV$27,AG$27,IF($B12&gt;=$AV$21,AG$21,IF($B12&gt;=$AV$15,AG$15,IF($B12&gt;=$AV$9,AG$9,IF($B12&gt;=$AV$8,AG$8,AG$7)))))),"")</f>
        <v>0</v>
      </c>
      <c r="I12" s="5">
        <f t="shared" ref="I12:I43" si="7">IF($B12&gt;=$AV$7,IF($B12&gt;=$AV$28,AH$28,IF($B12&gt;=$AV$27,AH$27,IF($B12&gt;=$AV$21,AH$21,IF($B12&gt;=$AV$15,AH$15,IF($B12&gt;=$AV$9,AH$9,IF($B12&gt;=$AV$8,AH$8,AH$7)))))),"")</f>
        <v>0</v>
      </c>
      <c r="J12" s="5">
        <f t="shared" ref="J12:J43" si="8">IF($B12&gt;=$AV$7,IF($B12&gt;=$AV$28,AI$28,IF($B12&gt;=$AV$27,AI$27,IF($B12&gt;=$AV$21,AI$21,IF($B12&gt;=$AV$15,AI$15,IF($B12&gt;=$AV$9,AI$9,IF($B12&gt;=$AV$8,AI$8,AI$7)))))),"")</f>
        <v>0</v>
      </c>
      <c r="K12" s="5">
        <f t="shared" ref="K12:K43" si="9">IF($B12&gt;=$AV$7,IF($B12&gt;=$AV$28,AJ$28,IF($B12&gt;=$AV$27,AJ$27,IF($B12&gt;=$AV$21,AJ$21,IF($B12&gt;=$AV$15,AJ$15,IF($B12&gt;=$AV$9,AJ$9,IF($B12&gt;=$AV$8,AJ$8,AJ$7)))))),"")</f>
        <v>0</v>
      </c>
      <c r="L12" s="5">
        <f t="shared" ref="L12:L43" si="10">IF($B12&gt;=$AV$7,IF($B12&gt;=$AV$28,AK$28,IF($B12&gt;=$AV$27,AK$27,IF($B12&gt;=$AV$21,AK$21,IF($B12&gt;=$AV$15,AK$15,IF($B12&gt;=$AV$9,AK$9,IF($B12&gt;=$AV$8,AK$8,AK$7)))))),"")</f>
        <v>0</v>
      </c>
      <c r="M12" s="5">
        <f t="shared" ref="M12:M43" si="11">IF($B12&gt;=$AV$7,IF($B12&gt;=$AV$28,AL$28,IF($B12&gt;=$AV$27,AL$27,IF($B12&gt;=$AV$21,AL$21,IF($B12&gt;=$AV$15,AL$15,IF($B12&gt;=$AV$9,AL$9,IF($B12&gt;=$AV$8,AL$8,AL$7)))))),"")</f>
        <v>0</v>
      </c>
      <c r="N12" s="5">
        <f t="shared" ref="N12:N43" si="12">IF($B12&gt;=$AV$7,IF($B12&gt;=$AV$28,AM$28,IF($B12&gt;=$AV$27,AM$27,IF($B12&gt;=$AV$21,AM$21,IF($B12&gt;=$AV$15,AM$15,IF($B12&gt;=$AV$9,AM$9,IF($B12&gt;=$AV$8,AM$8,AM$7)))))),"")</f>
        <v>0</v>
      </c>
      <c r="O12" s="5">
        <f t="shared" ref="O12:O43" si="13">IF($B12&gt;=$AV$7,IF($B12&gt;=$AV$28,AN$28,IF($B12&gt;=$AV$27,AN$27,IF($B12&gt;=$AV$21,AN$21,IF($B12&gt;=$AV$15,AN$15,IF($B12&gt;=$AV$9,AN$9,IF($B12&gt;=$AV$8,AN$8,AN$7)))))),"")</f>
        <v>140</v>
      </c>
      <c r="P12" s="5">
        <f t="shared" ref="P12:P43" si="14">IF($B12&gt;=$AV$7,IF($B12&gt;=$AV$28,AO$28,IF($B12&gt;=$AV$27,AO$27,IF($B12&gt;=$AV$21,AO$21,IF($B12&gt;=$AV$15,AO$15,IF($B12&gt;=$AV$9,AO$9,IF($B12&gt;=$AV$8,AO$8,AO$7)))))),"")</f>
        <v>140</v>
      </c>
      <c r="R12" s="5">
        <f t="shared" ref="R12:R43" si="15">IF($B12&gt;=$AV$7,IF($B12&gt;=$AV$28,AP$28,IF($B12&gt;=$AV$27,AP$27,IF($B12&gt;=$AV$21,AP$21,IF($B12&gt;=$AV$15,AP$15,IF($B12&gt;=$AV$9,AP$9,IF($B12&gt;=$AV$8,AP$8,AP$7)))))),"")</f>
        <v>100</v>
      </c>
      <c r="S12" s="5">
        <f t="shared" ref="S12:S43" si="16">IF($B12&gt;=$AV$7,IF($B12&gt;=$AV$28,AQ$28,IF($B12&gt;=$AV$27,AQ$27,IF($B12&gt;=$AV$21,AQ$21,IF($B12&gt;=$AV$15,AQ$15,IF($B12&gt;=$AV$9,AQ$9,IF($B12&gt;=$AV$8,AQ$8,AQ$7)))))),"")</f>
        <v>100</v>
      </c>
      <c r="T12" s="5">
        <f t="shared" ref="T12:T43" si="17">IF($B12&gt;=$AV$7,IF($B12&gt;=$AV$28,AR$28,IF($B12&gt;=$AV$27,AR$27,IF($B12&gt;=$AV$21,AR$21,IF($B12&gt;=$AV$15,AR$15,IF($B12&gt;=$AV$9,AR$9,IF($B12&gt;=$AV$8,AR$8,AR$7)))))),"")</f>
        <v>100</v>
      </c>
      <c r="U12" s="5">
        <f t="shared" ref="U12:U43" si="18">IF($B12&gt;=$AV$7,IF($B12&gt;=$AV$28,AS$28,IF($B12&gt;=$AV$27,AS$27,IF($B12&gt;=$AV$21,AS$21,IF($B12&gt;=$AV$15,AS$15,IF($B12&gt;=$AV$9,AS$9,IF($B12&gt;=$AV$8,AS$8,AS$7)))))),"")</f>
        <v>100</v>
      </c>
      <c r="Z12" s="11">
        <v>4</v>
      </c>
      <c r="AA12" s="5">
        <v>2</v>
      </c>
      <c r="AB12" s="5">
        <v>18640</v>
      </c>
      <c r="AC12" s="5">
        <v>4440</v>
      </c>
      <c r="AD12" s="5">
        <v>980</v>
      </c>
      <c r="AE12" s="5">
        <v>980</v>
      </c>
      <c r="AN12" s="5">
        <v>980</v>
      </c>
      <c r="AO12" s="5">
        <v>980</v>
      </c>
      <c r="AP12" s="5">
        <v>7720</v>
      </c>
      <c r="AQ12" s="5">
        <v>7720</v>
      </c>
      <c r="AR12" s="5">
        <v>1000</v>
      </c>
      <c r="AS12" s="5">
        <v>1000</v>
      </c>
      <c r="AU12" s="5">
        <v>11</v>
      </c>
      <c r="AV12" s="5">
        <f t="shared" si="0"/>
        <v>57</v>
      </c>
      <c r="AY12" s="5">
        <v>7</v>
      </c>
      <c r="AZ12" s="5" t="s">
        <v>787</v>
      </c>
      <c r="BA12" s="5">
        <v>31</v>
      </c>
    </row>
    <row r="13" spans="2:53" x14ac:dyDescent="0.2">
      <c r="B13" s="5">
        <v>10</v>
      </c>
      <c r="C13" s="5">
        <f t="shared" si="1"/>
        <v>1400</v>
      </c>
      <c r="D13" s="5">
        <f t="shared" si="2"/>
        <v>340</v>
      </c>
      <c r="E13" s="5">
        <f t="shared" si="3"/>
        <v>140</v>
      </c>
      <c r="F13" s="5">
        <f t="shared" si="4"/>
        <v>140</v>
      </c>
      <c r="G13" s="5">
        <f t="shared" si="5"/>
        <v>0</v>
      </c>
      <c r="H13" s="5">
        <f t="shared" si="6"/>
        <v>0</v>
      </c>
      <c r="I13" s="5">
        <f t="shared" si="7"/>
        <v>0</v>
      </c>
      <c r="J13" s="5">
        <f t="shared" si="8"/>
        <v>0</v>
      </c>
      <c r="K13" s="5">
        <f t="shared" si="9"/>
        <v>0</v>
      </c>
      <c r="L13" s="5">
        <f t="shared" si="10"/>
        <v>0</v>
      </c>
      <c r="M13" s="5">
        <f t="shared" si="11"/>
        <v>0</v>
      </c>
      <c r="N13" s="5">
        <f t="shared" si="12"/>
        <v>0</v>
      </c>
      <c r="O13" s="5">
        <f t="shared" si="13"/>
        <v>140</v>
      </c>
      <c r="P13" s="5">
        <f t="shared" si="14"/>
        <v>140</v>
      </c>
      <c r="R13" s="5">
        <f t="shared" si="15"/>
        <v>100</v>
      </c>
      <c r="S13" s="5">
        <f t="shared" si="16"/>
        <v>100</v>
      </c>
      <c r="T13" s="5">
        <f t="shared" si="17"/>
        <v>100</v>
      </c>
      <c r="U13" s="5">
        <f t="shared" si="18"/>
        <v>100</v>
      </c>
      <c r="Z13" s="11">
        <v>4</v>
      </c>
      <c r="AA13" s="5">
        <v>3</v>
      </c>
      <c r="AB13" s="5">
        <v>18640</v>
      </c>
      <c r="AC13" s="5">
        <v>4440</v>
      </c>
      <c r="AD13" s="5">
        <v>1780</v>
      </c>
      <c r="AE13" s="5">
        <v>1780</v>
      </c>
      <c r="AN13" s="5">
        <v>1780</v>
      </c>
      <c r="AO13" s="5">
        <v>1780</v>
      </c>
      <c r="AP13" s="5">
        <v>7720</v>
      </c>
      <c r="AQ13" s="5">
        <v>7720</v>
      </c>
      <c r="AR13" s="5">
        <v>1000</v>
      </c>
      <c r="AS13" s="5">
        <v>1000</v>
      </c>
      <c r="AU13" s="5">
        <v>11</v>
      </c>
      <c r="AV13" s="5">
        <f t="shared" si="0"/>
        <v>57</v>
      </c>
      <c r="AY13" s="5">
        <v>8</v>
      </c>
      <c r="AZ13" s="5" t="s">
        <v>788</v>
      </c>
      <c r="BA13" s="5">
        <v>37</v>
      </c>
    </row>
    <row r="14" spans="2:53" x14ac:dyDescent="0.2">
      <c r="B14" s="5">
        <v>11</v>
      </c>
      <c r="C14" s="5">
        <f t="shared" si="1"/>
        <v>1400</v>
      </c>
      <c r="D14" s="5">
        <f t="shared" si="2"/>
        <v>340</v>
      </c>
      <c r="E14" s="5">
        <f t="shared" si="3"/>
        <v>140</v>
      </c>
      <c r="F14" s="5">
        <f t="shared" si="4"/>
        <v>140</v>
      </c>
      <c r="G14" s="5">
        <f t="shared" si="5"/>
        <v>0</v>
      </c>
      <c r="H14" s="5">
        <f t="shared" si="6"/>
        <v>0</v>
      </c>
      <c r="I14" s="5">
        <f t="shared" si="7"/>
        <v>0</v>
      </c>
      <c r="J14" s="5">
        <f t="shared" si="8"/>
        <v>0</v>
      </c>
      <c r="K14" s="5">
        <f t="shared" si="9"/>
        <v>0</v>
      </c>
      <c r="L14" s="5">
        <f t="shared" si="10"/>
        <v>0</v>
      </c>
      <c r="M14" s="5">
        <f t="shared" si="11"/>
        <v>0</v>
      </c>
      <c r="N14" s="5">
        <f t="shared" si="12"/>
        <v>0</v>
      </c>
      <c r="O14" s="5">
        <f t="shared" si="13"/>
        <v>140</v>
      </c>
      <c r="P14" s="5">
        <f t="shared" si="14"/>
        <v>140</v>
      </c>
      <c r="R14" s="5">
        <f t="shared" si="15"/>
        <v>100</v>
      </c>
      <c r="S14" s="5">
        <f t="shared" si="16"/>
        <v>100</v>
      </c>
      <c r="T14" s="5">
        <f t="shared" si="17"/>
        <v>100</v>
      </c>
      <c r="U14" s="5">
        <f t="shared" si="18"/>
        <v>100</v>
      </c>
      <c r="Z14" s="11">
        <v>4</v>
      </c>
      <c r="AA14" s="5">
        <v>4</v>
      </c>
      <c r="AB14" s="5">
        <v>18640</v>
      </c>
      <c r="AC14" s="5">
        <v>4440</v>
      </c>
      <c r="AD14" s="5">
        <v>1780</v>
      </c>
      <c r="AE14" s="5">
        <v>1780</v>
      </c>
      <c r="AN14" s="5">
        <v>1780</v>
      </c>
      <c r="AO14" s="5">
        <v>1780</v>
      </c>
      <c r="AP14" s="5">
        <v>15140</v>
      </c>
      <c r="AQ14" s="5">
        <v>7720</v>
      </c>
      <c r="AR14" s="5">
        <v>1000</v>
      </c>
      <c r="AS14" s="5">
        <v>1000</v>
      </c>
      <c r="AU14" s="5">
        <v>11</v>
      </c>
      <c r="AV14" s="5">
        <f t="shared" si="0"/>
        <v>57</v>
      </c>
      <c r="AY14" s="5">
        <v>9</v>
      </c>
      <c r="AZ14" s="5" t="s">
        <v>789</v>
      </c>
      <c r="BA14" s="5">
        <v>43</v>
      </c>
    </row>
    <row r="15" spans="2:53" x14ac:dyDescent="0.2">
      <c r="B15" s="5">
        <v>12</v>
      </c>
      <c r="C15" s="5">
        <f t="shared" si="1"/>
        <v>1400</v>
      </c>
      <c r="D15" s="5">
        <f t="shared" si="2"/>
        <v>340</v>
      </c>
      <c r="E15" s="5">
        <f t="shared" si="3"/>
        <v>140</v>
      </c>
      <c r="F15" s="5">
        <f t="shared" si="4"/>
        <v>140</v>
      </c>
      <c r="G15" s="5">
        <f t="shared" si="5"/>
        <v>0</v>
      </c>
      <c r="H15" s="5">
        <f t="shared" si="6"/>
        <v>0</v>
      </c>
      <c r="I15" s="5">
        <f t="shared" si="7"/>
        <v>0</v>
      </c>
      <c r="J15" s="5">
        <f t="shared" si="8"/>
        <v>0</v>
      </c>
      <c r="K15" s="5">
        <f t="shared" si="9"/>
        <v>0</v>
      </c>
      <c r="L15" s="5">
        <f t="shared" si="10"/>
        <v>0</v>
      </c>
      <c r="M15" s="5">
        <f t="shared" si="11"/>
        <v>0</v>
      </c>
      <c r="N15" s="5">
        <f t="shared" si="12"/>
        <v>0</v>
      </c>
      <c r="O15" s="5">
        <f t="shared" si="13"/>
        <v>140</v>
      </c>
      <c r="P15" s="5">
        <f t="shared" si="14"/>
        <v>140</v>
      </c>
      <c r="R15" s="5">
        <f t="shared" si="15"/>
        <v>100</v>
      </c>
      <c r="S15" s="5">
        <f t="shared" si="16"/>
        <v>100</v>
      </c>
      <c r="T15" s="5">
        <f t="shared" si="17"/>
        <v>100</v>
      </c>
      <c r="U15" s="5">
        <f t="shared" si="18"/>
        <v>100</v>
      </c>
      <c r="Z15" s="11">
        <v>4</v>
      </c>
      <c r="AA15" s="5">
        <v>5</v>
      </c>
      <c r="AB15" s="5">
        <v>18640</v>
      </c>
      <c r="AC15" s="5">
        <v>4440</v>
      </c>
      <c r="AD15" s="5">
        <v>1780</v>
      </c>
      <c r="AE15" s="5">
        <v>1780</v>
      </c>
      <c r="AN15" s="5">
        <v>1780</v>
      </c>
      <c r="AO15" s="5">
        <v>1780</v>
      </c>
      <c r="AP15" s="5">
        <v>15140</v>
      </c>
      <c r="AQ15" s="5">
        <v>15140</v>
      </c>
      <c r="AR15" s="5">
        <v>1000</v>
      </c>
      <c r="AS15" s="5">
        <v>1000</v>
      </c>
      <c r="AU15" s="5">
        <v>11</v>
      </c>
      <c r="AV15" s="5">
        <f t="shared" si="0"/>
        <v>57</v>
      </c>
      <c r="AY15" s="5">
        <v>10</v>
      </c>
      <c r="AZ15" s="5" t="s">
        <v>790</v>
      </c>
      <c r="BA15" s="5">
        <v>50</v>
      </c>
    </row>
    <row r="16" spans="2:53" x14ac:dyDescent="0.2">
      <c r="B16" s="5">
        <v>13</v>
      </c>
      <c r="C16" s="5">
        <f t="shared" si="1"/>
        <v>1400</v>
      </c>
      <c r="D16" s="5">
        <f t="shared" si="2"/>
        <v>340</v>
      </c>
      <c r="E16" s="5">
        <f t="shared" si="3"/>
        <v>140</v>
      </c>
      <c r="F16" s="5">
        <f t="shared" si="4"/>
        <v>140</v>
      </c>
      <c r="G16" s="5">
        <f t="shared" si="5"/>
        <v>0</v>
      </c>
      <c r="H16" s="5">
        <f t="shared" si="6"/>
        <v>0</v>
      </c>
      <c r="I16" s="5">
        <f t="shared" si="7"/>
        <v>0</v>
      </c>
      <c r="J16" s="5">
        <f t="shared" si="8"/>
        <v>0</v>
      </c>
      <c r="K16" s="5">
        <f t="shared" si="9"/>
        <v>0</v>
      </c>
      <c r="L16" s="5">
        <f t="shared" si="10"/>
        <v>0</v>
      </c>
      <c r="M16" s="5">
        <f t="shared" si="11"/>
        <v>0</v>
      </c>
      <c r="N16" s="5">
        <f t="shared" si="12"/>
        <v>0</v>
      </c>
      <c r="O16" s="5">
        <f t="shared" si="13"/>
        <v>140</v>
      </c>
      <c r="P16" s="5">
        <f t="shared" si="14"/>
        <v>140</v>
      </c>
      <c r="R16" s="5">
        <f t="shared" si="15"/>
        <v>100</v>
      </c>
      <c r="S16" s="5">
        <f t="shared" si="16"/>
        <v>100</v>
      </c>
      <c r="T16" s="5">
        <f t="shared" si="17"/>
        <v>100</v>
      </c>
      <c r="U16" s="5">
        <f t="shared" si="18"/>
        <v>100</v>
      </c>
      <c r="Z16" s="12">
        <v>5</v>
      </c>
      <c r="AA16" s="5">
        <v>0</v>
      </c>
      <c r="AB16" s="5">
        <v>18640</v>
      </c>
      <c r="AC16" s="5">
        <v>4440</v>
      </c>
      <c r="AD16" s="5">
        <v>1780</v>
      </c>
      <c r="AE16" s="5">
        <v>1780</v>
      </c>
      <c r="AN16" s="5">
        <v>1780</v>
      </c>
      <c r="AO16" s="5">
        <v>1780</v>
      </c>
      <c r="AP16" s="5">
        <v>15140</v>
      </c>
      <c r="AQ16" s="5">
        <v>15140</v>
      </c>
      <c r="AR16" s="5">
        <v>2000</v>
      </c>
      <c r="AS16" s="5">
        <v>2000</v>
      </c>
      <c r="AU16" s="5">
        <v>13</v>
      </c>
      <c r="AV16" s="5">
        <f t="shared" si="0"/>
        <v>71</v>
      </c>
      <c r="AY16" s="5">
        <v>11</v>
      </c>
      <c r="AZ16" s="5" t="s">
        <v>791</v>
      </c>
      <c r="BA16" s="5">
        <v>57</v>
      </c>
    </row>
    <row r="17" spans="2:53" x14ac:dyDescent="0.2">
      <c r="B17" s="5">
        <v>14</v>
      </c>
      <c r="C17" s="5">
        <f t="shared" si="1"/>
        <v>1400</v>
      </c>
      <c r="D17" s="5">
        <f t="shared" si="2"/>
        <v>340</v>
      </c>
      <c r="E17" s="5">
        <f t="shared" si="3"/>
        <v>140</v>
      </c>
      <c r="F17" s="5">
        <f t="shared" si="4"/>
        <v>140</v>
      </c>
      <c r="G17" s="5">
        <f t="shared" si="5"/>
        <v>0</v>
      </c>
      <c r="H17" s="5">
        <f t="shared" si="6"/>
        <v>0</v>
      </c>
      <c r="I17" s="5">
        <f t="shared" si="7"/>
        <v>0</v>
      </c>
      <c r="J17" s="5">
        <f t="shared" si="8"/>
        <v>0</v>
      </c>
      <c r="K17" s="5">
        <f t="shared" si="9"/>
        <v>0</v>
      </c>
      <c r="L17" s="5">
        <f t="shared" si="10"/>
        <v>0</v>
      </c>
      <c r="M17" s="5">
        <f t="shared" si="11"/>
        <v>0</v>
      </c>
      <c r="N17" s="5">
        <f t="shared" si="12"/>
        <v>0</v>
      </c>
      <c r="O17" s="5">
        <f t="shared" si="13"/>
        <v>140</v>
      </c>
      <c r="P17" s="5">
        <f t="shared" si="14"/>
        <v>140</v>
      </c>
      <c r="R17" s="5">
        <f t="shared" si="15"/>
        <v>100</v>
      </c>
      <c r="S17" s="5">
        <f t="shared" si="16"/>
        <v>100</v>
      </c>
      <c r="T17" s="5">
        <f t="shared" si="17"/>
        <v>100</v>
      </c>
      <c r="U17" s="5">
        <f t="shared" si="18"/>
        <v>100</v>
      </c>
      <c r="Z17" s="12">
        <v>5</v>
      </c>
      <c r="AA17" s="5">
        <v>1</v>
      </c>
      <c r="AB17" s="5">
        <v>33900</v>
      </c>
      <c r="AC17" s="5">
        <v>4440</v>
      </c>
      <c r="AD17" s="5">
        <v>1780</v>
      </c>
      <c r="AE17" s="5">
        <v>1780</v>
      </c>
      <c r="AN17" s="5">
        <v>1780</v>
      </c>
      <c r="AO17" s="5">
        <v>1780</v>
      </c>
      <c r="AP17" s="5">
        <v>15140</v>
      </c>
      <c r="AQ17" s="5">
        <v>15140</v>
      </c>
      <c r="AR17" s="5">
        <v>2000</v>
      </c>
      <c r="AS17" s="5">
        <v>2000</v>
      </c>
      <c r="AU17" s="5">
        <v>13</v>
      </c>
      <c r="AV17" s="5">
        <f t="shared" si="0"/>
        <v>71</v>
      </c>
      <c r="AY17" s="5">
        <v>12</v>
      </c>
      <c r="AZ17" s="5" t="s">
        <v>792</v>
      </c>
      <c r="BA17" s="5">
        <v>64</v>
      </c>
    </row>
    <row r="18" spans="2:53" x14ac:dyDescent="0.2">
      <c r="B18" s="5">
        <v>15</v>
      </c>
      <c r="C18" s="5">
        <f t="shared" si="1"/>
        <v>1400</v>
      </c>
      <c r="D18" s="5">
        <f t="shared" si="2"/>
        <v>340</v>
      </c>
      <c r="E18" s="5">
        <f t="shared" si="3"/>
        <v>140</v>
      </c>
      <c r="F18" s="5">
        <f t="shared" si="4"/>
        <v>140</v>
      </c>
      <c r="G18" s="5">
        <f t="shared" si="5"/>
        <v>0</v>
      </c>
      <c r="H18" s="5">
        <f t="shared" si="6"/>
        <v>0</v>
      </c>
      <c r="I18" s="5">
        <f t="shared" si="7"/>
        <v>0</v>
      </c>
      <c r="J18" s="5">
        <f t="shared" si="8"/>
        <v>0</v>
      </c>
      <c r="K18" s="5">
        <f t="shared" si="9"/>
        <v>0</v>
      </c>
      <c r="L18" s="5">
        <f t="shared" si="10"/>
        <v>0</v>
      </c>
      <c r="M18" s="5">
        <f t="shared" si="11"/>
        <v>0</v>
      </c>
      <c r="N18" s="5">
        <f t="shared" si="12"/>
        <v>0</v>
      </c>
      <c r="O18" s="5">
        <f t="shared" si="13"/>
        <v>140</v>
      </c>
      <c r="P18" s="5">
        <f t="shared" si="14"/>
        <v>140</v>
      </c>
      <c r="R18" s="5">
        <f t="shared" si="15"/>
        <v>100</v>
      </c>
      <c r="S18" s="5">
        <f t="shared" si="16"/>
        <v>100</v>
      </c>
      <c r="T18" s="5">
        <f t="shared" si="17"/>
        <v>100</v>
      </c>
      <c r="U18" s="5">
        <f t="shared" si="18"/>
        <v>100</v>
      </c>
      <c r="Z18" s="12">
        <v>5</v>
      </c>
      <c r="AA18" s="5">
        <v>2</v>
      </c>
      <c r="AB18" s="5">
        <v>33900</v>
      </c>
      <c r="AC18" s="5">
        <v>8080</v>
      </c>
      <c r="AD18" s="5">
        <v>1780</v>
      </c>
      <c r="AE18" s="5">
        <v>1780</v>
      </c>
      <c r="AN18" s="5">
        <v>1780</v>
      </c>
      <c r="AO18" s="5">
        <v>1780</v>
      </c>
      <c r="AP18" s="5">
        <v>15140</v>
      </c>
      <c r="AQ18" s="5">
        <v>15140</v>
      </c>
      <c r="AR18" s="5">
        <v>2000</v>
      </c>
      <c r="AS18" s="5">
        <v>2000</v>
      </c>
      <c r="AU18" s="5">
        <v>13</v>
      </c>
      <c r="AV18" s="5">
        <f t="shared" si="0"/>
        <v>71</v>
      </c>
      <c r="AY18" s="5">
        <v>13</v>
      </c>
      <c r="AZ18" s="5" t="s">
        <v>793</v>
      </c>
      <c r="BA18" s="5">
        <v>71</v>
      </c>
    </row>
    <row r="19" spans="2:53" x14ac:dyDescent="0.2">
      <c r="B19" s="5">
        <v>16</v>
      </c>
      <c r="C19" s="5">
        <f t="shared" si="1"/>
        <v>1400</v>
      </c>
      <c r="D19" s="5">
        <f t="shared" si="2"/>
        <v>340</v>
      </c>
      <c r="E19" s="5">
        <f t="shared" si="3"/>
        <v>140</v>
      </c>
      <c r="F19" s="5">
        <f t="shared" si="4"/>
        <v>140</v>
      </c>
      <c r="G19" s="5">
        <f t="shared" si="5"/>
        <v>0</v>
      </c>
      <c r="H19" s="5">
        <f t="shared" si="6"/>
        <v>0</v>
      </c>
      <c r="I19" s="5">
        <f t="shared" si="7"/>
        <v>0</v>
      </c>
      <c r="J19" s="5">
        <f t="shared" si="8"/>
        <v>0</v>
      </c>
      <c r="K19" s="5">
        <f t="shared" si="9"/>
        <v>0</v>
      </c>
      <c r="L19" s="5">
        <f t="shared" si="10"/>
        <v>0</v>
      </c>
      <c r="M19" s="5">
        <f t="shared" si="11"/>
        <v>0</v>
      </c>
      <c r="N19" s="5">
        <f t="shared" si="12"/>
        <v>0</v>
      </c>
      <c r="O19" s="5">
        <f t="shared" si="13"/>
        <v>140</v>
      </c>
      <c r="P19" s="5">
        <f t="shared" si="14"/>
        <v>140</v>
      </c>
      <c r="R19" s="5">
        <f t="shared" si="15"/>
        <v>100</v>
      </c>
      <c r="S19" s="5">
        <f t="shared" si="16"/>
        <v>100</v>
      </c>
      <c r="T19" s="5">
        <f t="shared" si="17"/>
        <v>100</v>
      </c>
      <c r="U19" s="5">
        <f t="shared" si="18"/>
        <v>100</v>
      </c>
      <c r="Z19" s="12">
        <v>5</v>
      </c>
      <c r="AA19" s="5">
        <v>3</v>
      </c>
      <c r="AB19" s="5">
        <v>33900</v>
      </c>
      <c r="AC19" s="5">
        <v>8080</v>
      </c>
      <c r="AD19" s="5">
        <v>3220</v>
      </c>
      <c r="AE19" s="5">
        <v>3220</v>
      </c>
      <c r="AN19" s="5">
        <v>3220</v>
      </c>
      <c r="AO19" s="5">
        <v>3220</v>
      </c>
      <c r="AP19" s="5">
        <v>15140</v>
      </c>
      <c r="AQ19" s="5">
        <v>15140</v>
      </c>
      <c r="AR19" s="5">
        <v>2000</v>
      </c>
      <c r="AS19" s="5">
        <v>2000</v>
      </c>
      <c r="AU19" s="5">
        <v>13</v>
      </c>
      <c r="AV19" s="5">
        <f t="shared" si="0"/>
        <v>71</v>
      </c>
      <c r="AY19" s="5">
        <v>14</v>
      </c>
      <c r="AZ19" s="5" t="s">
        <v>794</v>
      </c>
      <c r="BA19" s="5">
        <v>78</v>
      </c>
    </row>
    <row r="20" spans="2:53" x14ac:dyDescent="0.2">
      <c r="B20" s="5">
        <v>17</v>
      </c>
      <c r="C20" s="5">
        <f t="shared" si="1"/>
        <v>1400</v>
      </c>
      <c r="D20" s="5">
        <f t="shared" si="2"/>
        <v>340</v>
      </c>
      <c r="E20" s="5">
        <f t="shared" si="3"/>
        <v>140</v>
      </c>
      <c r="F20" s="5">
        <f t="shared" si="4"/>
        <v>140</v>
      </c>
      <c r="G20" s="5">
        <f t="shared" si="5"/>
        <v>0</v>
      </c>
      <c r="H20" s="5">
        <f t="shared" si="6"/>
        <v>0</v>
      </c>
      <c r="I20" s="5">
        <f t="shared" si="7"/>
        <v>0</v>
      </c>
      <c r="J20" s="5">
        <f t="shared" si="8"/>
        <v>0</v>
      </c>
      <c r="K20" s="5">
        <f t="shared" si="9"/>
        <v>0</v>
      </c>
      <c r="L20" s="5">
        <f t="shared" si="10"/>
        <v>0</v>
      </c>
      <c r="M20" s="5">
        <f t="shared" si="11"/>
        <v>0</v>
      </c>
      <c r="N20" s="5">
        <f t="shared" si="12"/>
        <v>0</v>
      </c>
      <c r="O20" s="5">
        <f t="shared" si="13"/>
        <v>140</v>
      </c>
      <c r="P20" s="5">
        <f t="shared" si="14"/>
        <v>140</v>
      </c>
      <c r="R20" s="5">
        <f t="shared" si="15"/>
        <v>100</v>
      </c>
      <c r="S20" s="5">
        <f t="shared" si="16"/>
        <v>100</v>
      </c>
      <c r="T20" s="5">
        <f t="shared" si="17"/>
        <v>100</v>
      </c>
      <c r="U20" s="5">
        <f t="shared" si="18"/>
        <v>100</v>
      </c>
      <c r="Z20" s="12">
        <v>5</v>
      </c>
      <c r="AA20" s="5">
        <v>4</v>
      </c>
      <c r="AB20" s="5">
        <v>33900</v>
      </c>
      <c r="AC20" s="5">
        <v>8080</v>
      </c>
      <c r="AD20" s="5">
        <v>3220</v>
      </c>
      <c r="AE20" s="5">
        <v>3220</v>
      </c>
      <c r="AN20" s="5">
        <v>3220</v>
      </c>
      <c r="AO20" s="5">
        <v>3220</v>
      </c>
      <c r="AP20" s="5">
        <v>28560</v>
      </c>
      <c r="AQ20" s="5">
        <v>15140</v>
      </c>
      <c r="AR20" s="5">
        <v>2000</v>
      </c>
      <c r="AS20" s="5">
        <v>2000</v>
      </c>
      <c r="AU20" s="5">
        <v>13</v>
      </c>
      <c r="AV20" s="5">
        <f t="shared" si="0"/>
        <v>71</v>
      </c>
      <c r="AY20" s="5">
        <v>15</v>
      </c>
      <c r="AZ20" s="5" t="s">
        <v>795</v>
      </c>
      <c r="BA20" s="5">
        <v>85</v>
      </c>
    </row>
    <row r="21" spans="2:53" x14ac:dyDescent="0.2">
      <c r="B21" s="5">
        <v>18</v>
      </c>
      <c r="C21" s="5">
        <f t="shared" si="1"/>
        <v>1400</v>
      </c>
      <c r="D21" s="5">
        <f t="shared" si="2"/>
        <v>340</v>
      </c>
      <c r="E21" s="5">
        <f t="shared" si="3"/>
        <v>140</v>
      </c>
      <c r="F21" s="5">
        <f t="shared" si="4"/>
        <v>140</v>
      </c>
      <c r="G21" s="5">
        <f t="shared" si="5"/>
        <v>0</v>
      </c>
      <c r="H21" s="5">
        <f t="shared" si="6"/>
        <v>0</v>
      </c>
      <c r="I21" s="5">
        <f t="shared" si="7"/>
        <v>0</v>
      </c>
      <c r="J21" s="5">
        <f t="shared" si="8"/>
        <v>0</v>
      </c>
      <c r="K21" s="5">
        <f t="shared" si="9"/>
        <v>0</v>
      </c>
      <c r="L21" s="5">
        <f t="shared" si="10"/>
        <v>0</v>
      </c>
      <c r="M21" s="5">
        <f t="shared" si="11"/>
        <v>0</v>
      </c>
      <c r="N21" s="5">
        <f t="shared" si="12"/>
        <v>0</v>
      </c>
      <c r="O21" s="5">
        <f t="shared" si="13"/>
        <v>140</v>
      </c>
      <c r="P21" s="5">
        <f t="shared" si="14"/>
        <v>140</v>
      </c>
      <c r="R21" s="5">
        <f t="shared" si="15"/>
        <v>100</v>
      </c>
      <c r="S21" s="5">
        <f t="shared" si="16"/>
        <v>100</v>
      </c>
      <c r="T21" s="5">
        <f t="shared" si="17"/>
        <v>100</v>
      </c>
      <c r="U21" s="5">
        <f t="shared" si="18"/>
        <v>100</v>
      </c>
      <c r="Z21" s="12">
        <v>5</v>
      </c>
      <c r="AA21" s="5">
        <v>5</v>
      </c>
      <c r="AB21" s="5">
        <v>33900</v>
      </c>
      <c r="AC21" s="5">
        <v>8080</v>
      </c>
      <c r="AD21" s="5">
        <v>3220</v>
      </c>
      <c r="AE21" s="5">
        <v>3220</v>
      </c>
      <c r="AN21" s="5">
        <v>3220</v>
      </c>
      <c r="AO21" s="5">
        <v>3220</v>
      </c>
      <c r="AP21" s="5">
        <v>28560</v>
      </c>
      <c r="AQ21" s="5">
        <v>28560</v>
      </c>
      <c r="AR21" s="5">
        <v>2000</v>
      </c>
      <c r="AS21" s="5">
        <v>2000</v>
      </c>
      <c r="AU21" s="5">
        <v>13</v>
      </c>
      <c r="AV21" s="5">
        <f t="shared" si="0"/>
        <v>71</v>
      </c>
      <c r="AY21" s="5">
        <v>16</v>
      </c>
      <c r="AZ21" s="5" t="s">
        <v>796</v>
      </c>
      <c r="BA21" s="5">
        <v>93</v>
      </c>
    </row>
    <row r="22" spans="2:53" x14ac:dyDescent="0.2">
      <c r="B22" s="5">
        <v>19</v>
      </c>
      <c r="C22" s="5">
        <f t="shared" si="1"/>
        <v>3100</v>
      </c>
      <c r="D22" s="5">
        <f t="shared" si="2"/>
        <v>740</v>
      </c>
      <c r="E22" s="5">
        <f t="shared" si="3"/>
        <v>300</v>
      </c>
      <c r="F22" s="5">
        <f t="shared" si="4"/>
        <v>300</v>
      </c>
      <c r="G22" s="5">
        <f t="shared" si="5"/>
        <v>0</v>
      </c>
      <c r="H22" s="5">
        <f t="shared" si="6"/>
        <v>0</v>
      </c>
      <c r="I22" s="5">
        <f t="shared" si="7"/>
        <v>0</v>
      </c>
      <c r="J22" s="5">
        <f t="shared" si="8"/>
        <v>0</v>
      </c>
      <c r="K22" s="5">
        <f t="shared" si="9"/>
        <v>0</v>
      </c>
      <c r="L22" s="5">
        <f t="shared" si="10"/>
        <v>0</v>
      </c>
      <c r="M22" s="5">
        <f t="shared" si="11"/>
        <v>0</v>
      </c>
      <c r="N22" s="5">
        <f t="shared" si="12"/>
        <v>0</v>
      </c>
      <c r="O22" s="5">
        <f t="shared" si="13"/>
        <v>300</v>
      </c>
      <c r="P22" s="5">
        <f t="shared" si="14"/>
        <v>300</v>
      </c>
      <c r="R22" s="5">
        <f t="shared" si="15"/>
        <v>1850</v>
      </c>
      <c r="S22" s="5">
        <f t="shared" si="16"/>
        <v>1850</v>
      </c>
      <c r="T22" s="5">
        <f t="shared" si="17"/>
        <v>100</v>
      </c>
      <c r="U22" s="5">
        <f t="shared" si="18"/>
        <v>100</v>
      </c>
      <c r="Z22" s="19">
        <v>6</v>
      </c>
      <c r="AA22" s="5">
        <v>0</v>
      </c>
      <c r="AB22" s="5">
        <v>33900</v>
      </c>
      <c r="AC22" s="5">
        <v>8080</v>
      </c>
      <c r="AD22" s="5">
        <v>3220</v>
      </c>
      <c r="AE22" s="5">
        <v>3220</v>
      </c>
      <c r="AN22" s="5">
        <v>3220</v>
      </c>
      <c r="AO22" s="5">
        <v>3220</v>
      </c>
      <c r="AP22" s="5">
        <v>28560</v>
      </c>
      <c r="AQ22" s="5">
        <v>28560</v>
      </c>
      <c r="AR22" s="5">
        <v>3500</v>
      </c>
      <c r="AS22" s="5">
        <v>3500</v>
      </c>
      <c r="AU22" s="5">
        <v>15</v>
      </c>
      <c r="AV22" s="5">
        <f t="shared" si="0"/>
        <v>85</v>
      </c>
      <c r="AY22" s="5">
        <v>17</v>
      </c>
      <c r="AZ22" s="5" t="s">
        <v>797</v>
      </c>
      <c r="BA22" s="5">
        <v>101</v>
      </c>
    </row>
    <row r="23" spans="2:53" x14ac:dyDescent="0.2">
      <c r="B23" s="5">
        <v>20</v>
      </c>
      <c r="C23" s="5">
        <f t="shared" si="1"/>
        <v>3100</v>
      </c>
      <c r="D23" s="5">
        <f t="shared" si="2"/>
        <v>740</v>
      </c>
      <c r="E23" s="5">
        <f t="shared" si="3"/>
        <v>300</v>
      </c>
      <c r="F23" s="5">
        <f t="shared" si="4"/>
        <v>300</v>
      </c>
      <c r="G23" s="5">
        <f t="shared" si="5"/>
        <v>0</v>
      </c>
      <c r="H23" s="5">
        <f t="shared" si="6"/>
        <v>0</v>
      </c>
      <c r="I23" s="5">
        <f t="shared" si="7"/>
        <v>0</v>
      </c>
      <c r="J23" s="5">
        <f t="shared" si="8"/>
        <v>0</v>
      </c>
      <c r="K23" s="5">
        <f t="shared" si="9"/>
        <v>0</v>
      </c>
      <c r="L23" s="5">
        <f t="shared" si="10"/>
        <v>0</v>
      </c>
      <c r="M23" s="5">
        <f t="shared" si="11"/>
        <v>0</v>
      </c>
      <c r="N23" s="5">
        <f t="shared" si="12"/>
        <v>0</v>
      </c>
      <c r="O23" s="5">
        <f t="shared" si="13"/>
        <v>300</v>
      </c>
      <c r="P23" s="5">
        <f t="shared" si="14"/>
        <v>300</v>
      </c>
      <c r="R23" s="5">
        <f t="shared" si="15"/>
        <v>1850</v>
      </c>
      <c r="S23" s="5">
        <f t="shared" si="16"/>
        <v>1850</v>
      </c>
      <c r="T23" s="5">
        <f t="shared" si="17"/>
        <v>100</v>
      </c>
      <c r="U23" s="5">
        <f t="shared" si="18"/>
        <v>100</v>
      </c>
      <c r="Z23" s="19">
        <v>6</v>
      </c>
      <c r="AA23" s="5">
        <v>1</v>
      </c>
      <c r="AB23" s="5">
        <v>61640</v>
      </c>
      <c r="AC23" s="5">
        <v>8080</v>
      </c>
      <c r="AD23" s="5">
        <v>3220</v>
      </c>
      <c r="AE23" s="5">
        <v>3220</v>
      </c>
      <c r="AN23" s="5">
        <v>3220</v>
      </c>
      <c r="AO23" s="5">
        <v>3220</v>
      </c>
      <c r="AP23" s="5">
        <v>28560</v>
      </c>
      <c r="AQ23" s="5">
        <v>28560</v>
      </c>
      <c r="AR23" s="5">
        <v>3500</v>
      </c>
      <c r="AS23" s="5">
        <v>3500</v>
      </c>
      <c r="AU23" s="5">
        <v>15</v>
      </c>
      <c r="AV23" s="5">
        <f t="shared" si="0"/>
        <v>85</v>
      </c>
      <c r="AY23" s="5">
        <v>18</v>
      </c>
      <c r="AZ23" s="5" t="s">
        <v>798</v>
      </c>
      <c r="BA23" s="5">
        <v>109</v>
      </c>
    </row>
    <row r="24" spans="2:53" x14ac:dyDescent="0.2">
      <c r="B24" s="5">
        <v>21</v>
      </c>
      <c r="C24" s="5">
        <f t="shared" si="1"/>
        <v>3100</v>
      </c>
      <c r="D24" s="5">
        <f t="shared" si="2"/>
        <v>740</v>
      </c>
      <c r="E24" s="5">
        <f t="shared" si="3"/>
        <v>300</v>
      </c>
      <c r="F24" s="5">
        <f t="shared" si="4"/>
        <v>300</v>
      </c>
      <c r="G24" s="5">
        <f t="shared" si="5"/>
        <v>0</v>
      </c>
      <c r="H24" s="5">
        <f t="shared" si="6"/>
        <v>0</v>
      </c>
      <c r="I24" s="5">
        <f t="shared" si="7"/>
        <v>0</v>
      </c>
      <c r="J24" s="5">
        <f t="shared" si="8"/>
        <v>0</v>
      </c>
      <c r="K24" s="5">
        <f t="shared" si="9"/>
        <v>0</v>
      </c>
      <c r="L24" s="5">
        <f t="shared" si="10"/>
        <v>0</v>
      </c>
      <c r="M24" s="5">
        <f t="shared" si="11"/>
        <v>0</v>
      </c>
      <c r="N24" s="5">
        <f t="shared" si="12"/>
        <v>0</v>
      </c>
      <c r="O24" s="5">
        <f t="shared" si="13"/>
        <v>300</v>
      </c>
      <c r="P24" s="5">
        <f t="shared" si="14"/>
        <v>300</v>
      </c>
      <c r="R24" s="5">
        <f t="shared" si="15"/>
        <v>1850</v>
      </c>
      <c r="S24" s="5">
        <f t="shared" si="16"/>
        <v>1850</v>
      </c>
      <c r="T24" s="5">
        <f t="shared" si="17"/>
        <v>100</v>
      </c>
      <c r="U24" s="5">
        <f t="shared" si="18"/>
        <v>100</v>
      </c>
      <c r="Z24" s="19">
        <v>6</v>
      </c>
      <c r="AA24" s="5">
        <v>2</v>
      </c>
      <c r="AB24" s="5">
        <v>61640</v>
      </c>
      <c r="AC24" s="5">
        <v>14680</v>
      </c>
      <c r="AD24" s="5">
        <v>3220</v>
      </c>
      <c r="AE24" s="5">
        <v>3220</v>
      </c>
      <c r="AN24" s="5">
        <v>3220</v>
      </c>
      <c r="AO24" s="5">
        <v>3220</v>
      </c>
      <c r="AP24" s="5">
        <v>28560</v>
      </c>
      <c r="AQ24" s="5">
        <v>28560</v>
      </c>
      <c r="AR24" s="5">
        <v>3500</v>
      </c>
      <c r="AS24" s="5">
        <v>3500</v>
      </c>
      <c r="AU24" s="5">
        <v>15</v>
      </c>
      <c r="AV24" s="5">
        <f t="shared" si="0"/>
        <v>85</v>
      </c>
      <c r="AY24" s="5">
        <v>19</v>
      </c>
      <c r="AZ24" s="5" t="s">
        <v>799</v>
      </c>
      <c r="BA24" s="5">
        <v>117</v>
      </c>
    </row>
    <row r="25" spans="2:53" x14ac:dyDescent="0.2">
      <c r="B25" s="5">
        <v>22</v>
      </c>
      <c r="C25" s="5">
        <f t="shared" si="1"/>
        <v>3100</v>
      </c>
      <c r="D25" s="5">
        <f t="shared" si="2"/>
        <v>740</v>
      </c>
      <c r="E25" s="5">
        <f t="shared" si="3"/>
        <v>300</v>
      </c>
      <c r="F25" s="5">
        <f t="shared" si="4"/>
        <v>300</v>
      </c>
      <c r="G25" s="5">
        <f t="shared" si="5"/>
        <v>0</v>
      </c>
      <c r="H25" s="5">
        <f t="shared" si="6"/>
        <v>0</v>
      </c>
      <c r="I25" s="5">
        <f t="shared" si="7"/>
        <v>0</v>
      </c>
      <c r="J25" s="5">
        <f t="shared" si="8"/>
        <v>0</v>
      </c>
      <c r="K25" s="5">
        <f t="shared" si="9"/>
        <v>0</v>
      </c>
      <c r="L25" s="5">
        <f t="shared" si="10"/>
        <v>0</v>
      </c>
      <c r="M25" s="5">
        <f t="shared" si="11"/>
        <v>0</v>
      </c>
      <c r="N25" s="5">
        <f t="shared" si="12"/>
        <v>0</v>
      </c>
      <c r="O25" s="5">
        <f t="shared" si="13"/>
        <v>300</v>
      </c>
      <c r="P25" s="5">
        <f t="shared" si="14"/>
        <v>300</v>
      </c>
      <c r="R25" s="5">
        <f t="shared" si="15"/>
        <v>1850</v>
      </c>
      <c r="S25" s="5">
        <f t="shared" si="16"/>
        <v>1850</v>
      </c>
      <c r="T25" s="5">
        <f t="shared" si="17"/>
        <v>100</v>
      </c>
      <c r="U25" s="5">
        <f t="shared" si="18"/>
        <v>100</v>
      </c>
      <c r="Z25" s="19">
        <v>6</v>
      </c>
      <c r="AA25" s="5">
        <v>3</v>
      </c>
      <c r="AB25" s="5">
        <v>61640</v>
      </c>
      <c r="AC25" s="5">
        <v>14680</v>
      </c>
      <c r="AD25" s="5">
        <v>5880</v>
      </c>
      <c r="AE25" s="5">
        <v>5880</v>
      </c>
      <c r="AN25" s="5">
        <v>5880</v>
      </c>
      <c r="AO25" s="5">
        <v>5880</v>
      </c>
      <c r="AP25" s="5">
        <v>28560</v>
      </c>
      <c r="AQ25" s="5">
        <v>28560</v>
      </c>
      <c r="AR25" s="5">
        <v>3500</v>
      </c>
      <c r="AS25" s="5">
        <v>3500</v>
      </c>
      <c r="AU25" s="5">
        <v>15</v>
      </c>
      <c r="AV25" s="5">
        <f t="shared" si="0"/>
        <v>85</v>
      </c>
      <c r="AY25" s="5">
        <v>20</v>
      </c>
      <c r="AZ25" s="5" t="s">
        <v>800</v>
      </c>
      <c r="BA25" s="5">
        <v>125</v>
      </c>
    </row>
    <row r="26" spans="2:53" x14ac:dyDescent="0.2">
      <c r="B26" s="5">
        <v>23</v>
      </c>
      <c r="C26" s="5">
        <f t="shared" si="1"/>
        <v>3100</v>
      </c>
      <c r="D26" s="5">
        <f t="shared" si="2"/>
        <v>740</v>
      </c>
      <c r="E26" s="5">
        <f t="shared" si="3"/>
        <v>300</v>
      </c>
      <c r="F26" s="5">
        <f t="shared" si="4"/>
        <v>300</v>
      </c>
      <c r="G26" s="5">
        <f t="shared" si="5"/>
        <v>0</v>
      </c>
      <c r="H26" s="5">
        <f t="shared" si="6"/>
        <v>0</v>
      </c>
      <c r="I26" s="5">
        <f t="shared" si="7"/>
        <v>0</v>
      </c>
      <c r="J26" s="5">
        <f t="shared" si="8"/>
        <v>0</v>
      </c>
      <c r="K26" s="5">
        <f t="shared" si="9"/>
        <v>0</v>
      </c>
      <c r="L26" s="5">
        <f t="shared" si="10"/>
        <v>0</v>
      </c>
      <c r="M26" s="5">
        <f t="shared" si="11"/>
        <v>0</v>
      </c>
      <c r="N26" s="5">
        <f t="shared" si="12"/>
        <v>0</v>
      </c>
      <c r="O26" s="5">
        <f t="shared" si="13"/>
        <v>300</v>
      </c>
      <c r="P26" s="5">
        <f t="shared" si="14"/>
        <v>300</v>
      </c>
      <c r="R26" s="5">
        <f t="shared" si="15"/>
        <v>1850</v>
      </c>
      <c r="S26" s="5">
        <f t="shared" si="16"/>
        <v>1850</v>
      </c>
      <c r="T26" s="5">
        <f t="shared" si="17"/>
        <v>100</v>
      </c>
      <c r="U26" s="5">
        <f t="shared" si="18"/>
        <v>100</v>
      </c>
      <c r="Z26" s="19">
        <v>6</v>
      </c>
      <c r="AA26" s="5">
        <v>4</v>
      </c>
      <c r="AB26" s="5">
        <v>61640</v>
      </c>
      <c r="AC26" s="5">
        <v>14680</v>
      </c>
      <c r="AD26" s="5">
        <v>5880</v>
      </c>
      <c r="AE26" s="5">
        <v>5880</v>
      </c>
      <c r="AN26" s="5">
        <v>5880</v>
      </c>
      <c r="AO26" s="5">
        <v>5880</v>
      </c>
      <c r="AP26" s="5">
        <v>52880</v>
      </c>
      <c r="AQ26" s="5">
        <v>28560</v>
      </c>
      <c r="AR26" s="5">
        <v>3500</v>
      </c>
      <c r="AS26" s="5">
        <v>3500</v>
      </c>
      <c r="AU26" s="5">
        <v>15</v>
      </c>
      <c r="AV26" s="5">
        <f t="shared" si="0"/>
        <v>85</v>
      </c>
      <c r="AY26" s="5">
        <v>21</v>
      </c>
      <c r="AZ26" s="5" t="s">
        <v>801</v>
      </c>
      <c r="BA26" s="5">
        <v>133</v>
      </c>
    </row>
    <row r="27" spans="2:53" x14ac:dyDescent="0.2">
      <c r="B27" s="5">
        <v>24</v>
      </c>
      <c r="C27" s="5">
        <f t="shared" si="1"/>
        <v>3100</v>
      </c>
      <c r="D27" s="5">
        <f t="shared" si="2"/>
        <v>740</v>
      </c>
      <c r="E27" s="5">
        <f t="shared" si="3"/>
        <v>300</v>
      </c>
      <c r="F27" s="5">
        <f t="shared" si="4"/>
        <v>300</v>
      </c>
      <c r="G27" s="5">
        <f t="shared" si="5"/>
        <v>0</v>
      </c>
      <c r="H27" s="5">
        <f t="shared" si="6"/>
        <v>0</v>
      </c>
      <c r="I27" s="5">
        <f t="shared" si="7"/>
        <v>0</v>
      </c>
      <c r="J27" s="5">
        <f t="shared" si="8"/>
        <v>0</v>
      </c>
      <c r="K27" s="5">
        <f t="shared" si="9"/>
        <v>0</v>
      </c>
      <c r="L27" s="5">
        <f t="shared" si="10"/>
        <v>0</v>
      </c>
      <c r="M27" s="5">
        <f t="shared" si="11"/>
        <v>0</v>
      </c>
      <c r="N27" s="5">
        <f t="shared" si="12"/>
        <v>0</v>
      </c>
      <c r="O27" s="5">
        <f t="shared" si="13"/>
        <v>300</v>
      </c>
      <c r="P27" s="5">
        <f t="shared" si="14"/>
        <v>300</v>
      </c>
      <c r="R27" s="5">
        <f t="shared" si="15"/>
        <v>1850</v>
      </c>
      <c r="S27" s="5">
        <f t="shared" si="16"/>
        <v>1850</v>
      </c>
      <c r="T27" s="5">
        <f t="shared" si="17"/>
        <v>100</v>
      </c>
      <c r="U27" s="5">
        <f t="shared" si="18"/>
        <v>100</v>
      </c>
      <c r="Z27" s="19">
        <v>6</v>
      </c>
      <c r="AA27" s="5">
        <v>5</v>
      </c>
      <c r="AB27" s="5">
        <v>61640</v>
      </c>
      <c r="AC27" s="5">
        <v>14680</v>
      </c>
      <c r="AD27" s="5">
        <v>5880</v>
      </c>
      <c r="AE27" s="5">
        <v>5880</v>
      </c>
      <c r="AN27" s="5">
        <v>5880</v>
      </c>
      <c r="AO27" s="5">
        <v>5880</v>
      </c>
      <c r="AP27" s="5">
        <v>52880</v>
      </c>
      <c r="AQ27" s="5">
        <v>52880</v>
      </c>
      <c r="AR27" s="5">
        <v>3500</v>
      </c>
      <c r="AS27" s="5">
        <v>3500</v>
      </c>
      <c r="AU27" s="5">
        <v>15</v>
      </c>
      <c r="AV27" s="5">
        <f t="shared" si="0"/>
        <v>85</v>
      </c>
      <c r="AY27" s="5">
        <v>22</v>
      </c>
      <c r="AZ27" s="5" t="s">
        <v>802</v>
      </c>
      <c r="BA27" s="5">
        <v>141</v>
      </c>
    </row>
    <row r="28" spans="2:53" x14ac:dyDescent="0.2">
      <c r="B28" s="5">
        <v>25</v>
      </c>
      <c r="C28" s="5">
        <f t="shared" si="1"/>
        <v>3100</v>
      </c>
      <c r="D28" s="5">
        <f t="shared" si="2"/>
        <v>740</v>
      </c>
      <c r="E28" s="5">
        <f t="shared" si="3"/>
        <v>300</v>
      </c>
      <c r="F28" s="5">
        <f t="shared" si="4"/>
        <v>300</v>
      </c>
      <c r="G28" s="5">
        <f t="shared" si="5"/>
        <v>0</v>
      </c>
      <c r="H28" s="5">
        <f t="shared" si="6"/>
        <v>0</v>
      </c>
      <c r="I28" s="5">
        <f t="shared" si="7"/>
        <v>0</v>
      </c>
      <c r="J28" s="5">
        <f t="shared" si="8"/>
        <v>0</v>
      </c>
      <c r="K28" s="5">
        <f t="shared" si="9"/>
        <v>0</v>
      </c>
      <c r="L28" s="5">
        <f t="shared" si="10"/>
        <v>0</v>
      </c>
      <c r="M28" s="5">
        <f t="shared" si="11"/>
        <v>0</v>
      </c>
      <c r="N28" s="5">
        <f t="shared" si="12"/>
        <v>0</v>
      </c>
      <c r="O28" s="5">
        <f t="shared" si="13"/>
        <v>300</v>
      </c>
      <c r="P28" s="5">
        <f t="shared" si="14"/>
        <v>300</v>
      </c>
      <c r="R28" s="5">
        <f t="shared" si="15"/>
        <v>1850</v>
      </c>
      <c r="S28" s="5">
        <f t="shared" si="16"/>
        <v>1850</v>
      </c>
      <c r="T28" s="5">
        <f t="shared" si="17"/>
        <v>100</v>
      </c>
      <c r="U28" s="5">
        <f t="shared" si="18"/>
        <v>100</v>
      </c>
      <c r="Z28" s="5">
        <v>7</v>
      </c>
      <c r="AA28" s="5">
        <v>0</v>
      </c>
      <c r="AB28" s="11">
        <v>61640</v>
      </c>
      <c r="AC28" s="11">
        <v>14680</v>
      </c>
      <c r="AD28" s="11">
        <v>5880</v>
      </c>
      <c r="AE28" s="11">
        <v>5880</v>
      </c>
      <c r="AF28" s="11"/>
      <c r="AG28" s="11"/>
      <c r="AH28" s="11"/>
      <c r="AI28" s="11"/>
      <c r="AJ28" s="11"/>
      <c r="AK28" s="11"/>
      <c r="AL28" s="11"/>
      <c r="AM28" s="11"/>
      <c r="AN28" s="11">
        <v>5880</v>
      </c>
      <c r="AO28" s="11">
        <v>5880</v>
      </c>
      <c r="AP28" s="11">
        <v>52880</v>
      </c>
      <c r="AQ28" s="11">
        <v>52880</v>
      </c>
      <c r="AR28" s="11">
        <v>5000</v>
      </c>
      <c r="AS28" s="11">
        <v>5000</v>
      </c>
      <c r="AU28" s="5">
        <v>18</v>
      </c>
      <c r="AV28" s="5">
        <f t="shared" si="0"/>
        <v>109</v>
      </c>
    </row>
    <row r="29" spans="2:53" x14ac:dyDescent="0.2">
      <c r="B29" s="5">
        <v>26</v>
      </c>
      <c r="C29" s="5">
        <f t="shared" si="1"/>
        <v>3100</v>
      </c>
      <c r="D29" s="5">
        <f t="shared" si="2"/>
        <v>740</v>
      </c>
      <c r="E29" s="5">
        <f t="shared" si="3"/>
        <v>300</v>
      </c>
      <c r="F29" s="5">
        <f t="shared" si="4"/>
        <v>300</v>
      </c>
      <c r="G29" s="5">
        <f t="shared" si="5"/>
        <v>0</v>
      </c>
      <c r="H29" s="5">
        <f t="shared" si="6"/>
        <v>0</v>
      </c>
      <c r="I29" s="5">
        <f t="shared" si="7"/>
        <v>0</v>
      </c>
      <c r="J29" s="5">
        <f t="shared" si="8"/>
        <v>0</v>
      </c>
      <c r="K29" s="5">
        <f t="shared" si="9"/>
        <v>0</v>
      </c>
      <c r="L29" s="5">
        <f t="shared" si="10"/>
        <v>0</v>
      </c>
      <c r="M29" s="5">
        <f t="shared" si="11"/>
        <v>0</v>
      </c>
      <c r="N29" s="5">
        <f t="shared" si="12"/>
        <v>0</v>
      </c>
      <c r="O29" s="5">
        <f t="shared" si="13"/>
        <v>300</v>
      </c>
      <c r="P29" s="5">
        <f t="shared" si="14"/>
        <v>300</v>
      </c>
      <c r="R29" s="5">
        <f t="shared" si="15"/>
        <v>1850</v>
      </c>
      <c r="S29" s="5">
        <f t="shared" si="16"/>
        <v>1850</v>
      </c>
      <c r="T29" s="5">
        <f t="shared" si="17"/>
        <v>100</v>
      </c>
      <c r="U29" s="5">
        <f t="shared" si="18"/>
        <v>100</v>
      </c>
    </row>
    <row r="30" spans="2:53" x14ac:dyDescent="0.2">
      <c r="B30" s="5">
        <v>27</v>
      </c>
      <c r="C30" s="5">
        <f t="shared" si="1"/>
        <v>3100</v>
      </c>
      <c r="D30" s="5">
        <f t="shared" si="2"/>
        <v>740</v>
      </c>
      <c r="E30" s="5">
        <f t="shared" si="3"/>
        <v>300</v>
      </c>
      <c r="F30" s="5">
        <f t="shared" si="4"/>
        <v>300</v>
      </c>
      <c r="G30" s="5">
        <f t="shared" si="5"/>
        <v>0</v>
      </c>
      <c r="H30" s="5">
        <f t="shared" si="6"/>
        <v>0</v>
      </c>
      <c r="I30" s="5">
        <f t="shared" si="7"/>
        <v>0</v>
      </c>
      <c r="J30" s="5">
        <f t="shared" si="8"/>
        <v>0</v>
      </c>
      <c r="K30" s="5">
        <f t="shared" si="9"/>
        <v>0</v>
      </c>
      <c r="L30" s="5">
        <f t="shared" si="10"/>
        <v>0</v>
      </c>
      <c r="M30" s="5">
        <f t="shared" si="11"/>
        <v>0</v>
      </c>
      <c r="N30" s="5">
        <f t="shared" si="12"/>
        <v>0</v>
      </c>
      <c r="O30" s="5">
        <f t="shared" si="13"/>
        <v>300</v>
      </c>
      <c r="P30" s="5">
        <f t="shared" si="14"/>
        <v>300</v>
      </c>
      <c r="R30" s="5">
        <f t="shared" si="15"/>
        <v>1850</v>
      </c>
      <c r="S30" s="5">
        <f t="shared" si="16"/>
        <v>1850</v>
      </c>
      <c r="T30" s="5">
        <f t="shared" si="17"/>
        <v>100</v>
      </c>
      <c r="U30" s="5">
        <f t="shared" si="18"/>
        <v>100</v>
      </c>
    </row>
    <row r="31" spans="2:53" x14ac:dyDescent="0.2">
      <c r="B31" s="5">
        <v>28</v>
      </c>
      <c r="C31" s="5">
        <f t="shared" si="1"/>
        <v>3100</v>
      </c>
      <c r="D31" s="5">
        <f t="shared" si="2"/>
        <v>740</v>
      </c>
      <c r="E31" s="5">
        <f t="shared" si="3"/>
        <v>300</v>
      </c>
      <c r="F31" s="5">
        <f t="shared" si="4"/>
        <v>300</v>
      </c>
      <c r="G31" s="5">
        <f t="shared" si="5"/>
        <v>0</v>
      </c>
      <c r="H31" s="5">
        <f t="shared" si="6"/>
        <v>0</v>
      </c>
      <c r="I31" s="5">
        <f t="shared" si="7"/>
        <v>0</v>
      </c>
      <c r="J31" s="5">
        <f t="shared" si="8"/>
        <v>0</v>
      </c>
      <c r="K31" s="5">
        <f t="shared" si="9"/>
        <v>0</v>
      </c>
      <c r="L31" s="5">
        <f t="shared" si="10"/>
        <v>0</v>
      </c>
      <c r="M31" s="5">
        <f t="shared" si="11"/>
        <v>0</v>
      </c>
      <c r="N31" s="5">
        <f t="shared" si="12"/>
        <v>0</v>
      </c>
      <c r="O31" s="5">
        <f t="shared" si="13"/>
        <v>300</v>
      </c>
      <c r="P31" s="5">
        <f t="shared" si="14"/>
        <v>300</v>
      </c>
      <c r="R31" s="5">
        <f t="shared" si="15"/>
        <v>1850</v>
      </c>
      <c r="S31" s="5">
        <f t="shared" si="16"/>
        <v>1850</v>
      </c>
      <c r="T31" s="5">
        <f t="shared" si="17"/>
        <v>100</v>
      </c>
      <c r="U31" s="5">
        <f t="shared" si="18"/>
        <v>100</v>
      </c>
    </row>
    <row r="32" spans="2:53" x14ac:dyDescent="0.2">
      <c r="B32" s="5">
        <v>29</v>
      </c>
      <c r="C32" s="5">
        <f t="shared" si="1"/>
        <v>3100</v>
      </c>
      <c r="D32" s="5">
        <f t="shared" si="2"/>
        <v>740</v>
      </c>
      <c r="E32" s="5">
        <f t="shared" si="3"/>
        <v>300</v>
      </c>
      <c r="F32" s="5">
        <f t="shared" si="4"/>
        <v>300</v>
      </c>
      <c r="G32" s="5">
        <f t="shared" si="5"/>
        <v>0</v>
      </c>
      <c r="H32" s="5">
        <f t="shared" si="6"/>
        <v>0</v>
      </c>
      <c r="I32" s="5">
        <f t="shared" si="7"/>
        <v>0</v>
      </c>
      <c r="J32" s="5">
        <f t="shared" si="8"/>
        <v>0</v>
      </c>
      <c r="K32" s="5">
        <f t="shared" si="9"/>
        <v>0</v>
      </c>
      <c r="L32" s="5">
        <f t="shared" si="10"/>
        <v>0</v>
      </c>
      <c r="M32" s="5">
        <f t="shared" si="11"/>
        <v>0</v>
      </c>
      <c r="N32" s="5">
        <f t="shared" si="12"/>
        <v>0</v>
      </c>
      <c r="O32" s="5">
        <f t="shared" si="13"/>
        <v>300</v>
      </c>
      <c r="P32" s="5">
        <f t="shared" si="14"/>
        <v>300</v>
      </c>
      <c r="R32" s="5">
        <f t="shared" si="15"/>
        <v>1850</v>
      </c>
      <c r="S32" s="5">
        <f t="shared" si="16"/>
        <v>1850</v>
      </c>
      <c r="T32" s="5">
        <f t="shared" si="17"/>
        <v>100</v>
      </c>
      <c r="U32" s="5">
        <f t="shared" si="18"/>
        <v>100</v>
      </c>
    </row>
    <row r="33" spans="2:21" x14ac:dyDescent="0.2">
      <c r="B33" s="5">
        <v>30</v>
      </c>
      <c r="C33" s="5">
        <f t="shared" si="1"/>
        <v>3100</v>
      </c>
      <c r="D33" s="5">
        <f t="shared" si="2"/>
        <v>740</v>
      </c>
      <c r="E33" s="5">
        <f t="shared" si="3"/>
        <v>300</v>
      </c>
      <c r="F33" s="5">
        <f t="shared" si="4"/>
        <v>300</v>
      </c>
      <c r="G33" s="5">
        <f t="shared" si="5"/>
        <v>0</v>
      </c>
      <c r="H33" s="5">
        <f t="shared" si="6"/>
        <v>0</v>
      </c>
      <c r="I33" s="5">
        <f t="shared" si="7"/>
        <v>0</v>
      </c>
      <c r="J33" s="5">
        <f t="shared" si="8"/>
        <v>0</v>
      </c>
      <c r="K33" s="5">
        <f t="shared" si="9"/>
        <v>0</v>
      </c>
      <c r="L33" s="5">
        <f t="shared" si="10"/>
        <v>0</v>
      </c>
      <c r="M33" s="5">
        <f t="shared" si="11"/>
        <v>0</v>
      </c>
      <c r="N33" s="5">
        <f t="shared" si="12"/>
        <v>0</v>
      </c>
      <c r="O33" s="5">
        <f t="shared" si="13"/>
        <v>300</v>
      </c>
      <c r="P33" s="5">
        <f t="shared" si="14"/>
        <v>300</v>
      </c>
      <c r="R33" s="5">
        <f t="shared" si="15"/>
        <v>1850</v>
      </c>
      <c r="S33" s="5">
        <f t="shared" si="16"/>
        <v>1850</v>
      </c>
      <c r="T33" s="5">
        <f t="shared" si="17"/>
        <v>100</v>
      </c>
      <c r="U33" s="5">
        <f t="shared" si="18"/>
        <v>100</v>
      </c>
    </row>
    <row r="34" spans="2:21" x14ac:dyDescent="0.2">
      <c r="B34" s="5">
        <v>31</v>
      </c>
      <c r="C34" s="5">
        <f t="shared" si="1"/>
        <v>3100</v>
      </c>
      <c r="D34" s="5">
        <f t="shared" si="2"/>
        <v>740</v>
      </c>
      <c r="E34" s="5">
        <f t="shared" si="3"/>
        <v>300</v>
      </c>
      <c r="F34" s="5">
        <f t="shared" si="4"/>
        <v>300</v>
      </c>
      <c r="G34" s="5">
        <f t="shared" si="5"/>
        <v>0</v>
      </c>
      <c r="H34" s="5">
        <f t="shared" si="6"/>
        <v>0</v>
      </c>
      <c r="I34" s="5">
        <f t="shared" si="7"/>
        <v>0</v>
      </c>
      <c r="J34" s="5">
        <f t="shared" si="8"/>
        <v>0</v>
      </c>
      <c r="K34" s="5">
        <f t="shared" si="9"/>
        <v>0</v>
      </c>
      <c r="L34" s="5">
        <f t="shared" si="10"/>
        <v>0</v>
      </c>
      <c r="M34" s="5">
        <f t="shared" si="11"/>
        <v>0</v>
      </c>
      <c r="N34" s="5">
        <f t="shared" si="12"/>
        <v>0</v>
      </c>
      <c r="O34" s="5">
        <f t="shared" si="13"/>
        <v>300</v>
      </c>
      <c r="P34" s="5">
        <f t="shared" si="14"/>
        <v>300</v>
      </c>
      <c r="R34" s="5">
        <f t="shared" si="15"/>
        <v>1850</v>
      </c>
      <c r="S34" s="5">
        <f t="shared" si="16"/>
        <v>1850</v>
      </c>
      <c r="T34" s="5">
        <f t="shared" si="17"/>
        <v>100</v>
      </c>
      <c r="U34" s="5">
        <f t="shared" si="18"/>
        <v>100</v>
      </c>
    </row>
    <row r="35" spans="2:21" x14ac:dyDescent="0.2">
      <c r="B35" s="5">
        <v>32</v>
      </c>
      <c r="C35" s="5">
        <f t="shared" si="1"/>
        <v>3100</v>
      </c>
      <c r="D35" s="5">
        <f t="shared" si="2"/>
        <v>740</v>
      </c>
      <c r="E35" s="5">
        <f t="shared" si="3"/>
        <v>300</v>
      </c>
      <c r="F35" s="5">
        <f t="shared" si="4"/>
        <v>300</v>
      </c>
      <c r="G35" s="5">
        <f t="shared" si="5"/>
        <v>0</v>
      </c>
      <c r="H35" s="5">
        <f t="shared" si="6"/>
        <v>0</v>
      </c>
      <c r="I35" s="5">
        <f t="shared" si="7"/>
        <v>0</v>
      </c>
      <c r="J35" s="5">
        <f t="shared" si="8"/>
        <v>0</v>
      </c>
      <c r="K35" s="5">
        <f t="shared" si="9"/>
        <v>0</v>
      </c>
      <c r="L35" s="5">
        <f t="shared" si="10"/>
        <v>0</v>
      </c>
      <c r="M35" s="5">
        <f t="shared" si="11"/>
        <v>0</v>
      </c>
      <c r="N35" s="5">
        <f t="shared" si="12"/>
        <v>0</v>
      </c>
      <c r="O35" s="5">
        <f t="shared" si="13"/>
        <v>300</v>
      </c>
      <c r="P35" s="5">
        <f t="shared" si="14"/>
        <v>300</v>
      </c>
      <c r="R35" s="5">
        <f t="shared" si="15"/>
        <v>1850</v>
      </c>
      <c r="S35" s="5">
        <f t="shared" si="16"/>
        <v>1850</v>
      </c>
      <c r="T35" s="5">
        <f t="shared" si="17"/>
        <v>100</v>
      </c>
      <c r="U35" s="5">
        <f t="shared" si="18"/>
        <v>100</v>
      </c>
    </row>
    <row r="36" spans="2:21" x14ac:dyDescent="0.2">
      <c r="B36" s="5">
        <v>33</v>
      </c>
      <c r="C36" s="5">
        <f t="shared" si="1"/>
        <v>3100</v>
      </c>
      <c r="D36" s="5">
        <f t="shared" si="2"/>
        <v>740</v>
      </c>
      <c r="E36" s="5">
        <f t="shared" si="3"/>
        <v>300</v>
      </c>
      <c r="F36" s="5">
        <f t="shared" si="4"/>
        <v>300</v>
      </c>
      <c r="G36" s="5">
        <f t="shared" si="5"/>
        <v>0</v>
      </c>
      <c r="H36" s="5">
        <f t="shared" si="6"/>
        <v>0</v>
      </c>
      <c r="I36" s="5">
        <f t="shared" si="7"/>
        <v>0</v>
      </c>
      <c r="J36" s="5">
        <f t="shared" si="8"/>
        <v>0</v>
      </c>
      <c r="K36" s="5">
        <f t="shared" si="9"/>
        <v>0</v>
      </c>
      <c r="L36" s="5">
        <f t="shared" si="10"/>
        <v>0</v>
      </c>
      <c r="M36" s="5">
        <f t="shared" si="11"/>
        <v>0</v>
      </c>
      <c r="N36" s="5">
        <f t="shared" si="12"/>
        <v>0</v>
      </c>
      <c r="O36" s="5">
        <f t="shared" si="13"/>
        <v>300</v>
      </c>
      <c r="P36" s="5">
        <f t="shared" si="14"/>
        <v>300</v>
      </c>
      <c r="R36" s="5">
        <f t="shared" si="15"/>
        <v>1850</v>
      </c>
      <c r="S36" s="5">
        <f t="shared" si="16"/>
        <v>1850</v>
      </c>
      <c r="T36" s="5">
        <f t="shared" si="17"/>
        <v>100</v>
      </c>
      <c r="U36" s="5">
        <f t="shared" si="18"/>
        <v>100</v>
      </c>
    </row>
    <row r="37" spans="2:21" x14ac:dyDescent="0.2">
      <c r="B37" s="5">
        <v>34</v>
      </c>
      <c r="C37" s="5">
        <f t="shared" si="1"/>
        <v>3100</v>
      </c>
      <c r="D37" s="5">
        <f t="shared" si="2"/>
        <v>740</v>
      </c>
      <c r="E37" s="5">
        <f t="shared" si="3"/>
        <v>300</v>
      </c>
      <c r="F37" s="5">
        <f t="shared" si="4"/>
        <v>300</v>
      </c>
      <c r="G37" s="5">
        <f t="shared" si="5"/>
        <v>0</v>
      </c>
      <c r="H37" s="5">
        <f t="shared" si="6"/>
        <v>0</v>
      </c>
      <c r="I37" s="5">
        <f t="shared" si="7"/>
        <v>0</v>
      </c>
      <c r="J37" s="5">
        <f t="shared" si="8"/>
        <v>0</v>
      </c>
      <c r="K37" s="5">
        <f t="shared" si="9"/>
        <v>0</v>
      </c>
      <c r="L37" s="5">
        <f t="shared" si="10"/>
        <v>0</v>
      </c>
      <c r="M37" s="5">
        <f t="shared" si="11"/>
        <v>0</v>
      </c>
      <c r="N37" s="5">
        <f t="shared" si="12"/>
        <v>0</v>
      </c>
      <c r="O37" s="5">
        <f t="shared" si="13"/>
        <v>300</v>
      </c>
      <c r="P37" s="5">
        <f t="shared" si="14"/>
        <v>300</v>
      </c>
      <c r="R37" s="5">
        <f t="shared" si="15"/>
        <v>1850</v>
      </c>
      <c r="S37" s="5">
        <f t="shared" si="16"/>
        <v>1850</v>
      </c>
      <c r="T37" s="5">
        <f t="shared" si="17"/>
        <v>100</v>
      </c>
      <c r="U37" s="5">
        <f t="shared" si="18"/>
        <v>100</v>
      </c>
    </row>
    <row r="38" spans="2:21" x14ac:dyDescent="0.2">
      <c r="B38" s="5">
        <v>35</v>
      </c>
      <c r="C38" s="5">
        <f t="shared" si="1"/>
        <v>3100</v>
      </c>
      <c r="D38" s="5">
        <f t="shared" si="2"/>
        <v>740</v>
      </c>
      <c r="E38" s="5">
        <f t="shared" si="3"/>
        <v>300</v>
      </c>
      <c r="F38" s="5">
        <f t="shared" si="4"/>
        <v>300</v>
      </c>
      <c r="G38" s="5">
        <f t="shared" si="5"/>
        <v>0</v>
      </c>
      <c r="H38" s="5">
        <f t="shared" si="6"/>
        <v>0</v>
      </c>
      <c r="I38" s="5">
        <f t="shared" si="7"/>
        <v>0</v>
      </c>
      <c r="J38" s="5">
        <f t="shared" si="8"/>
        <v>0</v>
      </c>
      <c r="K38" s="5">
        <f t="shared" si="9"/>
        <v>0</v>
      </c>
      <c r="L38" s="5">
        <f t="shared" si="10"/>
        <v>0</v>
      </c>
      <c r="M38" s="5">
        <f t="shared" si="11"/>
        <v>0</v>
      </c>
      <c r="N38" s="5">
        <f t="shared" si="12"/>
        <v>0</v>
      </c>
      <c r="O38" s="5">
        <f t="shared" si="13"/>
        <v>300</v>
      </c>
      <c r="P38" s="5">
        <f t="shared" si="14"/>
        <v>300</v>
      </c>
      <c r="R38" s="5">
        <f t="shared" si="15"/>
        <v>1850</v>
      </c>
      <c r="S38" s="5">
        <f t="shared" si="16"/>
        <v>1850</v>
      </c>
      <c r="T38" s="5">
        <f t="shared" si="17"/>
        <v>100</v>
      </c>
      <c r="U38" s="5">
        <f t="shared" si="18"/>
        <v>100</v>
      </c>
    </row>
    <row r="39" spans="2:21" x14ac:dyDescent="0.2">
      <c r="B39" s="5">
        <v>36</v>
      </c>
      <c r="C39" s="5">
        <f t="shared" si="1"/>
        <v>3100</v>
      </c>
      <c r="D39" s="5">
        <f t="shared" si="2"/>
        <v>740</v>
      </c>
      <c r="E39" s="5">
        <f t="shared" si="3"/>
        <v>300</v>
      </c>
      <c r="F39" s="5">
        <f t="shared" si="4"/>
        <v>300</v>
      </c>
      <c r="G39" s="5">
        <f t="shared" si="5"/>
        <v>0</v>
      </c>
      <c r="H39" s="5">
        <f t="shared" si="6"/>
        <v>0</v>
      </c>
      <c r="I39" s="5">
        <f t="shared" si="7"/>
        <v>0</v>
      </c>
      <c r="J39" s="5">
        <f t="shared" si="8"/>
        <v>0</v>
      </c>
      <c r="K39" s="5">
        <f t="shared" si="9"/>
        <v>0</v>
      </c>
      <c r="L39" s="5">
        <f t="shared" si="10"/>
        <v>0</v>
      </c>
      <c r="M39" s="5">
        <f t="shared" si="11"/>
        <v>0</v>
      </c>
      <c r="N39" s="5">
        <f t="shared" si="12"/>
        <v>0</v>
      </c>
      <c r="O39" s="5">
        <f t="shared" si="13"/>
        <v>300</v>
      </c>
      <c r="P39" s="5">
        <f t="shared" si="14"/>
        <v>300</v>
      </c>
      <c r="R39" s="5">
        <f t="shared" si="15"/>
        <v>1850</v>
      </c>
      <c r="S39" s="5">
        <f t="shared" si="16"/>
        <v>1850</v>
      </c>
      <c r="T39" s="5">
        <f t="shared" si="17"/>
        <v>100</v>
      </c>
      <c r="U39" s="5">
        <f t="shared" si="18"/>
        <v>100</v>
      </c>
    </row>
    <row r="40" spans="2:21" x14ac:dyDescent="0.2">
      <c r="B40" s="5">
        <v>37</v>
      </c>
      <c r="C40" s="5">
        <f t="shared" si="1"/>
        <v>5640</v>
      </c>
      <c r="D40" s="5">
        <f t="shared" si="2"/>
        <v>1340</v>
      </c>
      <c r="E40" s="5">
        <f t="shared" si="3"/>
        <v>540</v>
      </c>
      <c r="F40" s="5">
        <f t="shared" si="4"/>
        <v>540</v>
      </c>
      <c r="G40" s="5">
        <f t="shared" si="5"/>
        <v>0</v>
      </c>
      <c r="H40" s="5">
        <f t="shared" si="6"/>
        <v>0</v>
      </c>
      <c r="I40" s="5">
        <f t="shared" si="7"/>
        <v>0</v>
      </c>
      <c r="J40" s="5">
        <f t="shared" si="8"/>
        <v>0</v>
      </c>
      <c r="K40" s="5">
        <f t="shared" si="9"/>
        <v>0</v>
      </c>
      <c r="L40" s="5">
        <f t="shared" si="10"/>
        <v>0</v>
      </c>
      <c r="M40" s="5">
        <f t="shared" si="11"/>
        <v>0</v>
      </c>
      <c r="N40" s="5">
        <f t="shared" si="12"/>
        <v>0</v>
      </c>
      <c r="O40" s="5">
        <f t="shared" si="13"/>
        <v>540</v>
      </c>
      <c r="P40" s="5">
        <f t="shared" si="14"/>
        <v>540</v>
      </c>
      <c r="R40" s="5">
        <f t="shared" si="15"/>
        <v>3780</v>
      </c>
      <c r="S40" s="5">
        <f t="shared" si="16"/>
        <v>3780</v>
      </c>
      <c r="T40" s="5">
        <f t="shared" si="17"/>
        <v>500</v>
      </c>
      <c r="U40" s="5">
        <f t="shared" si="18"/>
        <v>500</v>
      </c>
    </row>
    <row r="41" spans="2:21" x14ac:dyDescent="0.2">
      <c r="B41" s="5">
        <v>38</v>
      </c>
      <c r="C41" s="5">
        <f t="shared" si="1"/>
        <v>5640</v>
      </c>
      <c r="D41" s="5">
        <f t="shared" si="2"/>
        <v>1340</v>
      </c>
      <c r="E41" s="5">
        <f t="shared" si="3"/>
        <v>540</v>
      </c>
      <c r="F41" s="5">
        <f t="shared" si="4"/>
        <v>540</v>
      </c>
      <c r="G41" s="5">
        <f t="shared" si="5"/>
        <v>0</v>
      </c>
      <c r="H41" s="5">
        <f t="shared" si="6"/>
        <v>0</v>
      </c>
      <c r="I41" s="5">
        <f t="shared" si="7"/>
        <v>0</v>
      </c>
      <c r="J41" s="5">
        <f t="shared" si="8"/>
        <v>0</v>
      </c>
      <c r="K41" s="5">
        <f t="shared" si="9"/>
        <v>0</v>
      </c>
      <c r="L41" s="5">
        <f t="shared" si="10"/>
        <v>0</v>
      </c>
      <c r="M41" s="5">
        <f t="shared" si="11"/>
        <v>0</v>
      </c>
      <c r="N41" s="5">
        <f t="shared" si="12"/>
        <v>0</v>
      </c>
      <c r="O41" s="5">
        <f t="shared" si="13"/>
        <v>540</v>
      </c>
      <c r="P41" s="5">
        <f t="shared" si="14"/>
        <v>540</v>
      </c>
      <c r="R41" s="5">
        <f t="shared" si="15"/>
        <v>3780</v>
      </c>
      <c r="S41" s="5">
        <f t="shared" si="16"/>
        <v>3780</v>
      </c>
      <c r="T41" s="5">
        <f t="shared" si="17"/>
        <v>500</v>
      </c>
      <c r="U41" s="5">
        <f t="shared" si="18"/>
        <v>500</v>
      </c>
    </row>
    <row r="42" spans="2:21" x14ac:dyDescent="0.2">
      <c r="B42" s="5">
        <v>39</v>
      </c>
      <c r="C42" s="5">
        <f t="shared" si="1"/>
        <v>5640</v>
      </c>
      <c r="D42" s="5">
        <f t="shared" si="2"/>
        <v>1340</v>
      </c>
      <c r="E42" s="5">
        <f t="shared" si="3"/>
        <v>540</v>
      </c>
      <c r="F42" s="5">
        <f t="shared" si="4"/>
        <v>540</v>
      </c>
      <c r="G42" s="5">
        <f t="shared" si="5"/>
        <v>0</v>
      </c>
      <c r="H42" s="5">
        <f t="shared" si="6"/>
        <v>0</v>
      </c>
      <c r="I42" s="5">
        <f t="shared" si="7"/>
        <v>0</v>
      </c>
      <c r="J42" s="5">
        <f t="shared" si="8"/>
        <v>0</v>
      </c>
      <c r="K42" s="5">
        <f t="shared" si="9"/>
        <v>0</v>
      </c>
      <c r="L42" s="5">
        <f t="shared" si="10"/>
        <v>0</v>
      </c>
      <c r="M42" s="5">
        <f t="shared" si="11"/>
        <v>0</v>
      </c>
      <c r="N42" s="5">
        <f t="shared" si="12"/>
        <v>0</v>
      </c>
      <c r="O42" s="5">
        <f t="shared" si="13"/>
        <v>540</v>
      </c>
      <c r="P42" s="5">
        <f t="shared" si="14"/>
        <v>540</v>
      </c>
      <c r="R42" s="5">
        <f t="shared" si="15"/>
        <v>3780</v>
      </c>
      <c r="S42" s="5">
        <f t="shared" si="16"/>
        <v>3780</v>
      </c>
      <c r="T42" s="5">
        <f t="shared" si="17"/>
        <v>500</v>
      </c>
      <c r="U42" s="5">
        <f t="shared" si="18"/>
        <v>500</v>
      </c>
    </row>
    <row r="43" spans="2:21" x14ac:dyDescent="0.2">
      <c r="B43" s="5">
        <v>40</v>
      </c>
      <c r="C43" s="5">
        <f t="shared" si="1"/>
        <v>5640</v>
      </c>
      <c r="D43" s="5">
        <f t="shared" si="2"/>
        <v>1340</v>
      </c>
      <c r="E43" s="5">
        <f t="shared" si="3"/>
        <v>540</v>
      </c>
      <c r="F43" s="5">
        <f t="shared" si="4"/>
        <v>540</v>
      </c>
      <c r="G43" s="5">
        <f t="shared" si="5"/>
        <v>0</v>
      </c>
      <c r="H43" s="5">
        <f t="shared" si="6"/>
        <v>0</v>
      </c>
      <c r="I43" s="5">
        <f t="shared" si="7"/>
        <v>0</v>
      </c>
      <c r="J43" s="5">
        <f t="shared" si="8"/>
        <v>0</v>
      </c>
      <c r="K43" s="5">
        <f t="shared" si="9"/>
        <v>0</v>
      </c>
      <c r="L43" s="5">
        <f t="shared" si="10"/>
        <v>0</v>
      </c>
      <c r="M43" s="5">
        <f t="shared" si="11"/>
        <v>0</v>
      </c>
      <c r="N43" s="5">
        <f t="shared" si="12"/>
        <v>0</v>
      </c>
      <c r="O43" s="5">
        <f t="shared" si="13"/>
        <v>540</v>
      </c>
      <c r="P43" s="5">
        <f t="shared" si="14"/>
        <v>540</v>
      </c>
      <c r="R43" s="5">
        <f t="shared" si="15"/>
        <v>3780</v>
      </c>
      <c r="S43" s="5">
        <f t="shared" si="16"/>
        <v>3780</v>
      </c>
      <c r="T43" s="5">
        <f t="shared" si="17"/>
        <v>500</v>
      </c>
      <c r="U43" s="5">
        <f t="shared" si="18"/>
        <v>500</v>
      </c>
    </row>
    <row r="44" spans="2:21" x14ac:dyDescent="0.2">
      <c r="B44" s="5">
        <v>41</v>
      </c>
      <c r="C44" s="5">
        <f t="shared" ref="C44:C75" si="19">IF($B44&gt;=$AV$7,IF($B44&gt;=$AV$28,AB$28,IF($B44&gt;=$AV$27,AB$27,IF($B44&gt;=$AV$21,AB$21,IF($B44&gt;=$AV$15,AB$15,IF($B44&gt;=$AV$9,AB$9,IF($B44&gt;=$AV$8,AB$8,AB$7)))))),"")</f>
        <v>5640</v>
      </c>
      <c r="D44" s="5">
        <f t="shared" ref="D44:D75" si="20">IF($B44&gt;=$AV$7,IF($B44&gt;=$AV$28,AC$28,IF($B44&gt;=$AV$27,AC$27,IF($B44&gt;=$AV$21,AC$21,IF($B44&gt;=$AV$15,AC$15,IF($B44&gt;=$AV$9,AC$9,IF($B44&gt;=$AV$8,AC$8,AC$7)))))),"")</f>
        <v>1340</v>
      </c>
      <c r="E44" s="5">
        <f t="shared" ref="E44:E75" si="21">IF($B44&gt;=$AV$7,IF($B44&gt;=$AV$28,AD$28,IF($B44&gt;=$AV$27,AD$27,IF($B44&gt;=$AV$21,AD$21,IF($B44&gt;=$AV$15,AD$15,IF($B44&gt;=$AV$9,AD$9,IF($B44&gt;=$AV$8,AD$8,AD$7)))))),"")</f>
        <v>540</v>
      </c>
      <c r="F44" s="5">
        <f t="shared" ref="F44:F75" si="22">IF($B44&gt;=$AV$7,IF($B44&gt;=$AV$28,AE$28,IF($B44&gt;=$AV$27,AE$27,IF($B44&gt;=$AV$21,AE$21,IF($B44&gt;=$AV$15,AE$15,IF($B44&gt;=$AV$9,AE$9,IF($B44&gt;=$AV$8,AE$8,AE$7)))))),"")</f>
        <v>540</v>
      </c>
      <c r="G44" s="5">
        <f t="shared" ref="G44:G75" si="23">IF($B44&gt;=$AV$7,IF($B44&gt;=$AV$28,AF$28,IF($B44&gt;=$AV$27,AF$27,IF($B44&gt;=$AV$21,AF$21,IF($B44&gt;=$AV$15,AF$15,IF($B44&gt;=$AV$9,AF$9,IF($B44&gt;=$AV$8,AF$8,AF$7)))))),"")</f>
        <v>0</v>
      </c>
      <c r="H44" s="5">
        <f t="shared" ref="H44:H75" si="24">IF($B44&gt;=$AV$7,IF($B44&gt;=$AV$28,AG$28,IF($B44&gt;=$AV$27,AG$27,IF($B44&gt;=$AV$21,AG$21,IF($B44&gt;=$AV$15,AG$15,IF($B44&gt;=$AV$9,AG$9,IF($B44&gt;=$AV$8,AG$8,AG$7)))))),"")</f>
        <v>0</v>
      </c>
      <c r="I44" s="5">
        <f t="shared" ref="I44:I75" si="25">IF($B44&gt;=$AV$7,IF($B44&gt;=$AV$28,AH$28,IF($B44&gt;=$AV$27,AH$27,IF($B44&gt;=$AV$21,AH$21,IF($B44&gt;=$AV$15,AH$15,IF($B44&gt;=$AV$9,AH$9,IF($B44&gt;=$AV$8,AH$8,AH$7)))))),"")</f>
        <v>0</v>
      </c>
      <c r="J44" s="5">
        <f t="shared" ref="J44:J75" si="26">IF($B44&gt;=$AV$7,IF($B44&gt;=$AV$28,AI$28,IF($B44&gt;=$AV$27,AI$27,IF($B44&gt;=$AV$21,AI$21,IF($B44&gt;=$AV$15,AI$15,IF($B44&gt;=$AV$9,AI$9,IF($B44&gt;=$AV$8,AI$8,AI$7)))))),"")</f>
        <v>0</v>
      </c>
      <c r="K44" s="5">
        <f t="shared" ref="K44:K75" si="27">IF($B44&gt;=$AV$7,IF($B44&gt;=$AV$28,AJ$28,IF($B44&gt;=$AV$27,AJ$27,IF($B44&gt;=$AV$21,AJ$21,IF($B44&gt;=$AV$15,AJ$15,IF($B44&gt;=$AV$9,AJ$9,IF($B44&gt;=$AV$8,AJ$8,AJ$7)))))),"")</f>
        <v>0</v>
      </c>
      <c r="L44" s="5">
        <f t="shared" ref="L44:L75" si="28">IF($B44&gt;=$AV$7,IF($B44&gt;=$AV$28,AK$28,IF($B44&gt;=$AV$27,AK$27,IF($B44&gt;=$AV$21,AK$21,IF($B44&gt;=$AV$15,AK$15,IF($B44&gt;=$AV$9,AK$9,IF($B44&gt;=$AV$8,AK$8,AK$7)))))),"")</f>
        <v>0</v>
      </c>
      <c r="M44" s="5">
        <f t="shared" ref="M44:M75" si="29">IF($B44&gt;=$AV$7,IF($B44&gt;=$AV$28,AL$28,IF($B44&gt;=$AV$27,AL$27,IF($B44&gt;=$AV$21,AL$21,IF($B44&gt;=$AV$15,AL$15,IF($B44&gt;=$AV$9,AL$9,IF($B44&gt;=$AV$8,AL$8,AL$7)))))),"")</f>
        <v>0</v>
      </c>
      <c r="N44" s="5">
        <f t="shared" ref="N44:N75" si="30">IF($B44&gt;=$AV$7,IF($B44&gt;=$AV$28,AM$28,IF($B44&gt;=$AV$27,AM$27,IF($B44&gt;=$AV$21,AM$21,IF($B44&gt;=$AV$15,AM$15,IF($B44&gt;=$AV$9,AM$9,IF($B44&gt;=$AV$8,AM$8,AM$7)))))),"")</f>
        <v>0</v>
      </c>
      <c r="O44" s="5">
        <f t="shared" ref="O44:O75" si="31">IF($B44&gt;=$AV$7,IF($B44&gt;=$AV$28,AN$28,IF($B44&gt;=$AV$27,AN$27,IF($B44&gt;=$AV$21,AN$21,IF($B44&gt;=$AV$15,AN$15,IF($B44&gt;=$AV$9,AN$9,IF($B44&gt;=$AV$8,AN$8,AN$7)))))),"")</f>
        <v>540</v>
      </c>
      <c r="P44" s="5">
        <f t="shared" ref="P44:P75" si="32">IF($B44&gt;=$AV$7,IF($B44&gt;=$AV$28,AO$28,IF($B44&gt;=$AV$27,AO$27,IF($B44&gt;=$AV$21,AO$21,IF($B44&gt;=$AV$15,AO$15,IF($B44&gt;=$AV$9,AO$9,IF($B44&gt;=$AV$8,AO$8,AO$7)))))),"")</f>
        <v>540</v>
      </c>
      <c r="R44" s="5">
        <f t="shared" ref="R44:R75" si="33">IF($B44&gt;=$AV$7,IF($B44&gt;=$AV$28,AP$28,IF($B44&gt;=$AV$27,AP$27,IF($B44&gt;=$AV$21,AP$21,IF($B44&gt;=$AV$15,AP$15,IF($B44&gt;=$AV$9,AP$9,IF($B44&gt;=$AV$8,AP$8,AP$7)))))),"")</f>
        <v>3780</v>
      </c>
      <c r="S44" s="5">
        <f t="shared" ref="S44:S75" si="34">IF($B44&gt;=$AV$7,IF($B44&gt;=$AV$28,AQ$28,IF($B44&gt;=$AV$27,AQ$27,IF($B44&gt;=$AV$21,AQ$21,IF($B44&gt;=$AV$15,AQ$15,IF($B44&gt;=$AV$9,AQ$9,IF($B44&gt;=$AV$8,AQ$8,AQ$7)))))),"")</f>
        <v>3780</v>
      </c>
      <c r="T44" s="5">
        <f t="shared" ref="T44:T75" si="35">IF($B44&gt;=$AV$7,IF($B44&gt;=$AV$28,AR$28,IF($B44&gt;=$AV$27,AR$27,IF($B44&gt;=$AV$21,AR$21,IF($B44&gt;=$AV$15,AR$15,IF($B44&gt;=$AV$9,AR$9,IF($B44&gt;=$AV$8,AR$8,AR$7)))))),"")</f>
        <v>500</v>
      </c>
      <c r="U44" s="5">
        <f t="shared" ref="U44:U75" si="36">IF($B44&gt;=$AV$7,IF($B44&gt;=$AV$28,AS$28,IF($B44&gt;=$AV$27,AS$27,IF($B44&gt;=$AV$21,AS$21,IF($B44&gt;=$AV$15,AS$15,IF($B44&gt;=$AV$9,AS$9,IF($B44&gt;=$AV$8,AS$8,AS$7)))))),"")</f>
        <v>500</v>
      </c>
    </row>
    <row r="45" spans="2:21" x14ac:dyDescent="0.2">
      <c r="B45" s="5">
        <v>42</v>
      </c>
      <c r="C45" s="5">
        <f t="shared" si="19"/>
        <v>5640</v>
      </c>
      <c r="D45" s="5">
        <f t="shared" si="20"/>
        <v>1340</v>
      </c>
      <c r="E45" s="5">
        <f t="shared" si="21"/>
        <v>540</v>
      </c>
      <c r="F45" s="5">
        <f t="shared" si="22"/>
        <v>540</v>
      </c>
      <c r="G45" s="5">
        <f t="shared" si="23"/>
        <v>0</v>
      </c>
      <c r="H45" s="5">
        <f t="shared" si="24"/>
        <v>0</v>
      </c>
      <c r="I45" s="5">
        <f t="shared" si="25"/>
        <v>0</v>
      </c>
      <c r="J45" s="5">
        <f t="shared" si="26"/>
        <v>0</v>
      </c>
      <c r="K45" s="5">
        <f t="shared" si="27"/>
        <v>0</v>
      </c>
      <c r="L45" s="5">
        <f t="shared" si="28"/>
        <v>0</v>
      </c>
      <c r="M45" s="5">
        <f t="shared" si="29"/>
        <v>0</v>
      </c>
      <c r="N45" s="5">
        <f t="shared" si="30"/>
        <v>0</v>
      </c>
      <c r="O45" s="5">
        <f t="shared" si="31"/>
        <v>540</v>
      </c>
      <c r="P45" s="5">
        <f t="shared" si="32"/>
        <v>540</v>
      </c>
      <c r="R45" s="5">
        <f t="shared" si="33"/>
        <v>3780</v>
      </c>
      <c r="S45" s="5">
        <f t="shared" si="34"/>
        <v>3780</v>
      </c>
      <c r="T45" s="5">
        <f t="shared" si="35"/>
        <v>500</v>
      </c>
      <c r="U45" s="5">
        <f t="shared" si="36"/>
        <v>500</v>
      </c>
    </row>
    <row r="46" spans="2:21" x14ac:dyDescent="0.2">
      <c r="B46" s="5">
        <v>43</v>
      </c>
      <c r="C46" s="5">
        <f t="shared" si="19"/>
        <v>5640</v>
      </c>
      <c r="D46" s="5">
        <f t="shared" si="20"/>
        <v>1340</v>
      </c>
      <c r="E46" s="5">
        <f t="shared" si="21"/>
        <v>540</v>
      </c>
      <c r="F46" s="5">
        <f t="shared" si="22"/>
        <v>540</v>
      </c>
      <c r="G46" s="5">
        <f t="shared" si="23"/>
        <v>0</v>
      </c>
      <c r="H46" s="5">
        <f t="shared" si="24"/>
        <v>0</v>
      </c>
      <c r="I46" s="5">
        <f t="shared" si="25"/>
        <v>0</v>
      </c>
      <c r="J46" s="5">
        <f t="shared" si="26"/>
        <v>0</v>
      </c>
      <c r="K46" s="5">
        <f t="shared" si="27"/>
        <v>0</v>
      </c>
      <c r="L46" s="5">
        <f t="shared" si="28"/>
        <v>0</v>
      </c>
      <c r="M46" s="5">
        <f t="shared" si="29"/>
        <v>0</v>
      </c>
      <c r="N46" s="5">
        <f t="shared" si="30"/>
        <v>0</v>
      </c>
      <c r="O46" s="5">
        <f t="shared" si="31"/>
        <v>540</v>
      </c>
      <c r="P46" s="5">
        <f t="shared" si="32"/>
        <v>540</v>
      </c>
      <c r="R46" s="5">
        <f t="shared" si="33"/>
        <v>3780</v>
      </c>
      <c r="S46" s="5">
        <f t="shared" si="34"/>
        <v>3780</v>
      </c>
      <c r="T46" s="5">
        <f t="shared" si="35"/>
        <v>500</v>
      </c>
      <c r="U46" s="5">
        <f t="shared" si="36"/>
        <v>500</v>
      </c>
    </row>
    <row r="47" spans="2:21" x14ac:dyDescent="0.2">
      <c r="B47" s="5">
        <v>44</v>
      </c>
      <c r="C47" s="5">
        <f t="shared" si="19"/>
        <v>5640</v>
      </c>
      <c r="D47" s="5">
        <f t="shared" si="20"/>
        <v>1340</v>
      </c>
      <c r="E47" s="5">
        <f t="shared" si="21"/>
        <v>540</v>
      </c>
      <c r="F47" s="5">
        <f t="shared" si="22"/>
        <v>540</v>
      </c>
      <c r="G47" s="5">
        <f t="shared" si="23"/>
        <v>0</v>
      </c>
      <c r="H47" s="5">
        <f t="shared" si="24"/>
        <v>0</v>
      </c>
      <c r="I47" s="5">
        <f t="shared" si="25"/>
        <v>0</v>
      </c>
      <c r="J47" s="5">
        <f t="shared" si="26"/>
        <v>0</v>
      </c>
      <c r="K47" s="5">
        <f t="shared" si="27"/>
        <v>0</v>
      </c>
      <c r="L47" s="5">
        <f t="shared" si="28"/>
        <v>0</v>
      </c>
      <c r="M47" s="5">
        <f t="shared" si="29"/>
        <v>0</v>
      </c>
      <c r="N47" s="5">
        <f t="shared" si="30"/>
        <v>0</v>
      </c>
      <c r="O47" s="5">
        <f t="shared" si="31"/>
        <v>540</v>
      </c>
      <c r="P47" s="5">
        <f t="shared" si="32"/>
        <v>540</v>
      </c>
      <c r="R47" s="5">
        <f t="shared" si="33"/>
        <v>3780</v>
      </c>
      <c r="S47" s="5">
        <f t="shared" si="34"/>
        <v>3780</v>
      </c>
      <c r="T47" s="5">
        <f t="shared" si="35"/>
        <v>500</v>
      </c>
      <c r="U47" s="5">
        <f t="shared" si="36"/>
        <v>500</v>
      </c>
    </row>
    <row r="48" spans="2:21" x14ac:dyDescent="0.2">
      <c r="B48" s="5">
        <v>45</v>
      </c>
      <c r="C48" s="5">
        <f t="shared" si="19"/>
        <v>5640</v>
      </c>
      <c r="D48" s="5">
        <f t="shared" si="20"/>
        <v>1340</v>
      </c>
      <c r="E48" s="5">
        <f t="shared" si="21"/>
        <v>540</v>
      </c>
      <c r="F48" s="5">
        <f t="shared" si="22"/>
        <v>540</v>
      </c>
      <c r="G48" s="5">
        <f t="shared" si="23"/>
        <v>0</v>
      </c>
      <c r="H48" s="5">
        <f t="shared" si="24"/>
        <v>0</v>
      </c>
      <c r="I48" s="5">
        <f t="shared" si="25"/>
        <v>0</v>
      </c>
      <c r="J48" s="5">
        <f t="shared" si="26"/>
        <v>0</v>
      </c>
      <c r="K48" s="5">
        <f t="shared" si="27"/>
        <v>0</v>
      </c>
      <c r="L48" s="5">
        <f t="shared" si="28"/>
        <v>0</v>
      </c>
      <c r="M48" s="5">
        <f t="shared" si="29"/>
        <v>0</v>
      </c>
      <c r="N48" s="5">
        <f t="shared" si="30"/>
        <v>0</v>
      </c>
      <c r="O48" s="5">
        <f t="shared" si="31"/>
        <v>540</v>
      </c>
      <c r="P48" s="5">
        <f t="shared" si="32"/>
        <v>540</v>
      </c>
      <c r="R48" s="5">
        <f t="shared" si="33"/>
        <v>3780</v>
      </c>
      <c r="S48" s="5">
        <f t="shared" si="34"/>
        <v>3780</v>
      </c>
      <c r="T48" s="5">
        <f t="shared" si="35"/>
        <v>500</v>
      </c>
      <c r="U48" s="5">
        <f t="shared" si="36"/>
        <v>500</v>
      </c>
    </row>
    <row r="49" spans="2:21" x14ac:dyDescent="0.2">
      <c r="B49" s="5">
        <v>46</v>
      </c>
      <c r="C49" s="5">
        <f t="shared" si="19"/>
        <v>5640</v>
      </c>
      <c r="D49" s="5">
        <f t="shared" si="20"/>
        <v>1340</v>
      </c>
      <c r="E49" s="5">
        <f t="shared" si="21"/>
        <v>540</v>
      </c>
      <c r="F49" s="5">
        <f t="shared" si="22"/>
        <v>540</v>
      </c>
      <c r="G49" s="5">
        <f t="shared" si="23"/>
        <v>0</v>
      </c>
      <c r="H49" s="5">
        <f t="shared" si="24"/>
        <v>0</v>
      </c>
      <c r="I49" s="5">
        <f t="shared" si="25"/>
        <v>0</v>
      </c>
      <c r="J49" s="5">
        <f t="shared" si="26"/>
        <v>0</v>
      </c>
      <c r="K49" s="5">
        <f t="shared" si="27"/>
        <v>0</v>
      </c>
      <c r="L49" s="5">
        <f t="shared" si="28"/>
        <v>0</v>
      </c>
      <c r="M49" s="5">
        <f t="shared" si="29"/>
        <v>0</v>
      </c>
      <c r="N49" s="5">
        <f t="shared" si="30"/>
        <v>0</v>
      </c>
      <c r="O49" s="5">
        <f t="shared" si="31"/>
        <v>540</v>
      </c>
      <c r="P49" s="5">
        <f t="shared" si="32"/>
        <v>540</v>
      </c>
      <c r="R49" s="5">
        <f t="shared" si="33"/>
        <v>3780</v>
      </c>
      <c r="S49" s="5">
        <f t="shared" si="34"/>
        <v>3780</v>
      </c>
      <c r="T49" s="5">
        <f t="shared" si="35"/>
        <v>500</v>
      </c>
      <c r="U49" s="5">
        <f t="shared" si="36"/>
        <v>500</v>
      </c>
    </row>
    <row r="50" spans="2:21" x14ac:dyDescent="0.2">
      <c r="B50" s="5">
        <v>47</v>
      </c>
      <c r="C50" s="5">
        <f t="shared" si="19"/>
        <v>5640</v>
      </c>
      <c r="D50" s="5">
        <f t="shared" si="20"/>
        <v>1340</v>
      </c>
      <c r="E50" s="5">
        <f t="shared" si="21"/>
        <v>540</v>
      </c>
      <c r="F50" s="5">
        <f t="shared" si="22"/>
        <v>540</v>
      </c>
      <c r="G50" s="5">
        <f t="shared" si="23"/>
        <v>0</v>
      </c>
      <c r="H50" s="5">
        <f t="shared" si="24"/>
        <v>0</v>
      </c>
      <c r="I50" s="5">
        <f t="shared" si="25"/>
        <v>0</v>
      </c>
      <c r="J50" s="5">
        <f t="shared" si="26"/>
        <v>0</v>
      </c>
      <c r="K50" s="5">
        <f t="shared" si="27"/>
        <v>0</v>
      </c>
      <c r="L50" s="5">
        <f t="shared" si="28"/>
        <v>0</v>
      </c>
      <c r="M50" s="5">
        <f t="shared" si="29"/>
        <v>0</v>
      </c>
      <c r="N50" s="5">
        <f t="shared" si="30"/>
        <v>0</v>
      </c>
      <c r="O50" s="5">
        <f t="shared" si="31"/>
        <v>540</v>
      </c>
      <c r="P50" s="5">
        <f t="shared" si="32"/>
        <v>540</v>
      </c>
      <c r="R50" s="5">
        <f t="shared" si="33"/>
        <v>3780</v>
      </c>
      <c r="S50" s="5">
        <f t="shared" si="34"/>
        <v>3780</v>
      </c>
      <c r="T50" s="5">
        <f t="shared" si="35"/>
        <v>500</v>
      </c>
      <c r="U50" s="5">
        <f t="shared" si="36"/>
        <v>500</v>
      </c>
    </row>
    <row r="51" spans="2:21" x14ac:dyDescent="0.2">
      <c r="B51" s="5">
        <v>48</v>
      </c>
      <c r="C51" s="5">
        <f t="shared" si="19"/>
        <v>5640</v>
      </c>
      <c r="D51" s="5">
        <f t="shared" si="20"/>
        <v>1340</v>
      </c>
      <c r="E51" s="5">
        <f t="shared" si="21"/>
        <v>540</v>
      </c>
      <c r="F51" s="5">
        <f t="shared" si="22"/>
        <v>540</v>
      </c>
      <c r="G51" s="5">
        <f t="shared" si="23"/>
        <v>0</v>
      </c>
      <c r="H51" s="5">
        <f t="shared" si="24"/>
        <v>0</v>
      </c>
      <c r="I51" s="5">
        <f t="shared" si="25"/>
        <v>0</v>
      </c>
      <c r="J51" s="5">
        <f t="shared" si="26"/>
        <v>0</v>
      </c>
      <c r="K51" s="5">
        <f t="shared" si="27"/>
        <v>0</v>
      </c>
      <c r="L51" s="5">
        <f t="shared" si="28"/>
        <v>0</v>
      </c>
      <c r="M51" s="5">
        <f t="shared" si="29"/>
        <v>0</v>
      </c>
      <c r="N51" s="5">
        <f t="shared" si="30"/>
        <v>0</v>
      </c>
      <c r="O51" s="5">
        <f t="shared" si="31"/>
        <v>540</v>
      </c>
      <c r="P51" s="5">
        <f t="shared" si="32"/>
        <v>540</v>
      </c>
      <c r="R51" s="5">
        <f t="shared" si="33"/>
        <v>3780</v>
      </c>
      <c r="S51" s="5">
        <f t="shared" si="34"/>
        <v>3780</v>
      </c>
      <c r="T51" s="5">
        <f t="shared" si="35"/>
        <v>500</v>
      </c>
      <c r="U51" s="5">
        <f t="shared" si="36"/>
        <v>500</v>
      </c>
    </row>
    <row r="52" spans="2:21" x14ac:dyDescent="0.2">
      <c r="B52" s="5">
        <v>49</v>
      </c>
      <c r="C52" s="5">
        <f t="shared" si="19"/>
        <v>5640</v>
      </c>
      <c r="D52" s="5">
        <f t="shared" si="20"/>
        <v>1340</v>
      </c>
      <c r="E52" s="5">
        <f t="shared" si="21"/>
        <v>540</v>
      </c>
      <c r="F52" s="5">
        <f t="shared" si="22"/>
        <v>540</v>
      </c>
      <c r="G52" s="5">
        <f t="shared" si="23"/>
        <v>0</v>
      </c>
      <c r="H52" s="5">
        <f t="shared" si="24"/>
        <v>0</v>
      </c>
      <c r="I52" s="5">
        <f t="shared" si="25"/>
        <v>0</v>
      </c>
      <c r="J52" s="5">
        <f t="shared" si="26"/>
        <v>0</v>
      </c>
      <c r="K52" s="5">
        <f t="shared" si="27"/>
        <v>0</v>
      </c>
      <c r="L52" s="5">
        <f t="shared" si="28"/>
        <v>0</v>
      </c>
      <c r="M52" s="5">
        <f t="shared" si="29"/>
        <v>0</v>
      </c>
      <c r="N52" s="5">
        <f t="shared" si="30"/>
        <v>0</v>
      </c>
      <c r="O52" s="5">
        <f t="shared" si="31"/>
        <v>540</v>
      </c>
      <c r="P52" s="5">
        <f t="shared" si="32"/>
        <v>540</v>
      </c>
      <c r="R52" s="5">
        <f t="shared" si="33"/>
        <v>3780</v>
      </c>
      <c r="S52" s="5">
        <f t="shared" si="34"/>
        <v>3780</v>
      </c>
      <c r="T52" s="5">
        <f t="shared" si="35"/>
        <v>500</v>
      </c>
      <c r="U52" s="5">
        <f t="shared" si="36"/>
        <v>500</v>
      </c>
    </row>
    <row r="53" spans="2:21" x14ac:dyDescent="0.2">
      <c r="B53" s="5">
        <v>50</v>
      </c>
      <c r="C53" s="5">
        <f t="shared" si="19"/>
        <v>5640</v>
      </c>
      <c r="D53" s="5">
        <f t="shared" si="20"/>
        <v>1340</v>
      </c>
      <c r="E53" s="5">
        <f t="shared" si="21"/>
        <v>540</v>
      </c>
      <c r="F53" s="5">
        <f t="shared" si="22"/>
        <v>540</v>
      </c>
      <c r="G53" s="5">
        <f t="shared" si="23"/>
        <v>0</v>
      </c>
      <c r="H53" s="5">
        <f t="shared" si="24"/>
        <v>0</v>
      </c>
      <c r="I53" s="5">
        <f t="shared" si="25"/>
        <v>0</v>
      </c>
      <c r="J53" s="5">
        <f t="shared" si="26"/>
        <v>0</v>
      </c>
      <c r="K53" s="5">
        <f t="shared" si="27"/>
        <v>0</v>
      </c>
      <c r="L53" s="5">
        <f t="shared" si="28"/>
        <v>0</v>
      </c>
      <c r="M53" s="5">
        <f t="shared" si="29"/>
        <v>0</v>
      </c>
      <c r="N53" s="5">
        <f t="shared" si="30"/>
        <v>0</v>
      </c>
      <c r="O53" s="5">
        <f t="shared" si="31"/>
        <v>540</v>
      </c>
      <c r="P53" s="5">
        <f t="shared" si="32"/>
        <v>540</v>
      </c>
      <c r="R53" s="5">
        <f t="shared" si="33"/>
        <v>3780</v>
      </c>
      <c r="S53" s="5">
        <f t="shared" si="34"/>
        <v>3780</v>
      </c>
      <c r="T53" s="5">
        <f t="shared" si="35"/>
        <v>500</v>
      </c>
      <c r="U53" s="5">
        <f t="shared" si="36"/>
        <v>500</v>
      </c>
    </row>
    <row r="54" spans="2:21" x14ac:dyDescent="0.2">
      <c r="B54" s="5">
        <v>51</v>
      </c>
      <c r="C54" s="5">
        <f t="shared" si="19"/>
        <v>5640</v>
      </c>
      <c r="D54" s="5">
        <f t="shared" si="20"/>
        <v>1340</v>
      </c>
      <c r="E54" s="5">
        <f t="shared" si="21"/>
        <v>540</v>
      </c>
      <c r="F54" s="5">
        <f t="shared" si="22"/>
        <v>540</v>
      </c>
      <c r="G54" s="5">
        <f t="shared" si="23"/>
        <v>0</v>
      </c>
      <c r="H54" s="5">
        <f t="shared" si="24"/>
        <v>0</v>
      </c>
      <c r="I54" s="5">
        <f t="shared" si="25"/>
        <v>0</v>
      </c>
      <c r="J54" s="5">
        <f t="shared" si="26"/>
        <v>0</v>
      </c>
      <c r="K54" s="5">
        <f t="shared" si="27"/>
        <v>0</v>
      </c>
      <c r="L54" s="5">
        <f t="shared" si="28"/>
        <v>0</v>
      </c>
      <c r="M54" s="5">
        <f t="shared" si="29"/>
        <v>0</v>
      </c>
      <c r="N54" s="5">
        <f t="shared" si="30"/>
        <v>0</v>
      </c>
      <c r="O54" s="5">
        <f t="shared" si="31"/>
        <v>540</v>
      </c>
      <c r="P54" s="5">
        <f t="shared" si="32"/>
        <v>540</v>
      </c>
      <c r="R54" s="5">
        <f t="shared" si="33"/>
        <v>3780</v>
      </c>
      <c r="S54" s="5">
        <f t="shared" si="34"/>
        <v>3780</v>
      </c>
      <c r="T54" s="5">
        <f t="shared" si="35"/>
        <v>500</v>
      </c>
      <c r="U54" s="5">
        <f t="shared" si="36"/>
        <v>500</v>
      </c>
    </row>
    <row r="55" spans="2:21" x14ac:dyDescent="0.2">
      <c r="B55" s="5">
        <v>52</v>
      </c>
      <c r="C55" s="5">
        <f t="shared" si="19"/>
        <v>5640</v>
      </c>
      <c r="D55" s="5">
        <f t="shared" si="20"/>
        <v>1340</v>
      </c>
      <c r="E55" s="5">
        <f t="shared" si="21"/>
        <v>540</v>
      </c>
      <c r="F55" s="5">
        <f t="shared" si="22"/>
        <v>540</v>
      </c>
      <c r="G55" s="5">
        <f t="shared" si="23"/>
        <v>0</v>
      </c>
      <c r="H55" s="5">
        <f t="shared" si="24"/>
        <v>0</v>
      </c>
      <c r="I55" s="5">
        <f t="shared" si="25"/>
        <v>0</v>
      </c>
      <c r="J55" s="5">
        <f t="shared" si="26"/>
        <v>0</v>
      </c>
      <c r="K55" s="5">
        <f t="shared" si="27"/>
        <v>0</v>
      </c>
      <c r="L55" s="5">
        <f t="shared" si="28"/>
        <v>0</v>
      </c>
      <c r="M55" s="5">
        <f t="shared" si="29"/>
        <v>0</v>
      </c>
      <c r="N55" s="5">
        <f t="shared" si="30"/>
        <v>0</v>
      </c>
      <c r="O55" s="5">
        <f t="shared" si="31"/>
        <v>540</v>
      </c>
      <c r="P55" s="5">
        <f t="shared" si="32"/>
        <v>540</v>
      </c>
      <c r="R55" s="5">
        <f t="shared" si="33"/>
        <v>3780</v>
      </c>
      <c r="S55" s="5">
        <f t="shared" si="34"/>
        <v>3780</v>
      </c>
      <c r="T55" s="5">
        <f t="shared" si="35"/>
        <v>500</v>
      </c>
      <c r="U55" s="5">
        <f t="shared" si="36"/>
        <v>500</v>
      </c>
    </row>
    <row r="56" spans="2:21" x14ac:dyDescent="0.2">
      <c r="B56" s="5">
        <v>53</v>
      </c>
      <c r="C56" s="5">
        <f t="shared" si="19"/>
        <v>5640</v>
      </c>
      <c r="D56" s="5">
        <f t="shared" si="20"/>
        <v>1340</v>
      </c>
      <c r="E56" s="5">
        <f t="shared" si="21"/>
        <v>540</v>
      </c>
      <c r="F56" s="5">
        <f t="shared" si="22"/>
        <v>540</v>
      </c>
      <c r="G56" s="5">
        <f t="shared" si="23"/>
        <v>0</v>
      </c>
      <c r="H56" s="5">
        <f t="shared" si="24"/>
        <v>0</v>
      </c>
      <c r="I56" s="5">
        <f t="shared" si="25"/>
        <v>0</v>
      </c>
      <c r="J56" s="5">
        <f t="shared" si="26"/>
        <v>0</v>
      </c>
      <c r="K56" s="5">
        <f t="shared" si="27"/>
        <v>0</v>
      </c>
      <c r="L56" s="5">
        <f t="shared" si="28"/>
        <v>0</v>
      </c>
      <c r="M56" s="5">
        <f t="shared" si="29"/>
        <v>0</v>
      </c>
      <c r="N56" s="5">
        <f t="shared" si="30"/>
        <v>0</v>
      </c>
      <c r="O56" s="5">
        <f t="shared" si="31"/>
        <v>540</v>
      </c>
      <c r="P56" s="5">
        <f t="shared" si="32"/>
        <v>540</v>
      </c>
      <c r="R56" s="5">
        <f t="shared" si="33"/>
        <v>3780</v>
      </c>
      <c r="S56" s="5">
        <f t="shared" si="34"/>
        <v>3780</v>
      </c>
      <c r="T56" s="5">
        <f t="shared" si="35"/>
        <v>500</v>
      </c>
      <c r="U56" s="5">
        <f t="shared" si="36"/>
        <v>500</v>
      </c>
    </row>
    <row r="57" spans="2:21" x14ac:dyDescent="0.2">
      <c r="B57" s="5">
        <v>54</v>
      </c>
      <c r="C57" s="5">
        <f t="shared" si="19"/>
        <v>5640</v>
      </c>
      <c r="D57" s="5">
        <f t="shared" si="20"/>
        <v>1340</v>
      </c>
      <c r="E57" s="5">
        <f t="shared" si="21"/>
        <v>540</v>
      </c>
      <c r="F57" s="5">
        <f t="shared" si="22"/>
        <v>540</v>
      </c>
      <c r="G57" s="5">
        <f t="shared" si="23"/>
        <v>0</v>
      </c>
      <c r="H57" s="5">
        <f t="shared" si="24"/>
        <v>0</v>
      </c>
      <c r="I57" s="5">
        <f t="shared" si="25"/>
        <v>0</v>
      </c>
      <c r="J57" s="5">
        <f t="shared" si="26"/>
        <v>0</v>
      </c>
      <c r="K57" s="5">
        <f t="shared" si="27"/>
        <v>0</v>
      </c>
      <c r="L57" s="5">
        <f t="shared" si="28"/>
        <v>0</v>
      </c>
      <c r="M57" s="5">
        <f t="shared" si="29"/>
        <v>0</v>
      </c>
      <c r="N57" s="5">
        <f t="shared" si="30"/>
        <v>0</v>
      </c>
      <c r="O57" s="5">
        <f t="shared" si="31"/>
        <v>540</v>
      </c>
      <c r="P57" s="5">
        <f t="shared" si="32"/>
        <v>540</v>
      </c>
      <c r="R57" s="5">
        <f t="shared" si="33"/>
        <v>3780</v>
      </c>
      <c r="S57" s="5">
        <f t="shared" si="34"/>
        <v>3780</v>
      </c>
      <c r="T57" s="5">
        <f t="shared" si="35"/>
        <v>500</v>
      </c>
      <c r="U57" s="5">
        <f t="shared" si="36"/>
        <v>500</v>
      </c>
    </row>
    <row r="58" spans="2:21" x14ac:dyDescent="0.2">
      <c r="B58" s="5">
        <v>55</v>
      </c>
      <c r="C58" s="5">
        <f t="shared" si="19"/>
        <v>5640</v>
      </c>
      <c r="D58" s="5">
        <f t="shared" si="20"/>
        <v>1340</v>
      </c>
      <c r="E58" s="5">
        <f t="shared" si="21"/>
        <v>540</v>
      </c>
      <c r="F58" s="5">
        <f t="shared" si="22"/>
        <v>540</v>
      </c>
      <c r="G58" s="5">
        <f t="shared" si="23"/>
        <v>0</v>
      </c>
      <c r="H58" s="5">
        <f t="shared" si="24"/>
        <v>0</v>
      </c>
      <c r="I58" s="5">
        <f t="shared" si="25"/>
        <v>0</v>
      </c>
      <c r="J58" s="5">
        <f t="shared" si="26"/>
        <v>0</v>
      </c>
      <c r="K58" s="5">
        <f t="shared" si="27"/>
        <v>0</v>
      </c>
      <c r="L58" s="5">
        <f t="shared" si="28"/>
        <v>0</v>
      </c>
      <c r="M58" s="5">
        <f t="shared" si="29"/>
        <v>0</v>
      </c>
      <c r="N58" s="5">
        <f t="shared" si="30"/>
        <v>0</v>
      </c>
      <c r="O58" s="5">
        <f t="shared" si="31"/>
        <v>540</v>
      </c>
      <c r="P58" s="5">
        <f t="shared" si="32"/>
        <v>540</v>
      </c>
      <c r="R58" s="5">
        <f t="shared" si="33"/>
        <v>3780</v>
      </c>
      <c r="S58" s="5">
        <f t="shared" si="34"/>
        <v>3780</v>
      </c>
      <c r="T58" s="5">
        <f t="shared" si="35"/>
        <v>500</v>
      </c>
      <c r="U58" s="5">
        <f t="shared" si="36"/>
        <v>500</v>
      </c>
    </row>
    <row r="59" spans="2:21" x14ac:dyDescent="0.2">
      <c r="B59" s="5">
        <v>56</v>
      </c>
      <c r="C59" s="5">
        <f t="shared" si="19"/>
        <v>5640</v>
      </c>
      <c r="D59" s="5">
        <f t="shared" si="20"/>
        <v>1340</v>
      </c>
      <c r="E59" s="5">
        <f t="shared" si="21"/>
        <v>540</v>
      </c>
      <c r="F59" s="5">
        <f t="shared" si="22"/>
        <v>540</v>
      </c>
      <c r="G59" s="5">
        <f t="shared" si="23"/>
        <v>0</v>
      </c>
      <c r="H59" s="5">
        <f t="shared" si="24"/>
        <v>0</v>
      </c>
      <c r="I59" s="5">
        <f t="shared" si="25"/>
        <v>0</v>
      </c>
      <c r="J59" s="5">
        <f t="shared" si="26"/>
        <v>0</v>
      </c>
      <c r="K59" s="5">
        <f t="shared" si="27"/>
        <v>0</v>
      </c>
      <c r="L59" s="5">
        <f t="shared" si="28"/>
        <v>0</v>
      </c>
      <c r="M59" s="5">
        <f t="shared" si="29"/>
        <v>0</v>
      </c>
      <c r="N59" s="5">
        <f t="shared" si="30"/>
        <v>0</v>
      </c>
      <c r="O59" s="5">
        <f t="shared" si="31"/>
        <v>540</v>
      </c>
      <c r="P59" s="5">
        <f t="shared" si="32"/>
        <v>540</v>
      </c>
      <c r="R59" s="5">
        <f t="shared" si="33"/>
        <v>3780</v>
      </c>
      <c r="S59" s="5">
        <f t="shared" si="34"/>
        <v>3780</v>
      </c>
      <c r="T59" s="5">
        <f t="shared" si="35"/>
        <v>500</v>
      </c>
      <c r="U59" s="5">
        <f t="shared" si="36"/>
        <v>500</v>
      </c>
    </row>
    <row r="60" spans="2:21" x14ac:dyDescent="0.2">
      <c r="B60" s="5">
        <v>57</v>
      </c>
      <c r="C60" s="5">
        <f t="shared" si="19"/>
        <v>18640</v>
      </c>
      <c r="D60" s="5">
        <f t="shared" si="20"/>
        <v>4440</v>
      </c>
      <c r="E60" s="5">
        <f t="shared" si="21"/>
        <v>1780</v>
      </c>
      <c r="F60" s="5">
        <f t="shared" si="22"/>
        <v>1780</v>
      </c>
      <c r="G60" s="5">
        <f t="shared" si="23"/>
        <v>0</v>
      </c>
      <c r="H60" s="5">
        <f t="shared" si="24"/>
        <v>0</v>
      </c>
      <c r="I60" s="5">
        <f t="shared" si="25"/>
        <v>0</v>
      </c>
      <c r="J60" s="5">
        <f t="shared" si="26"/>
        <v>0</v>
      </c>
      <c r="K60" s="5">
        <f t="shared" si="27"/>
        <v>0</v>
      </c>
      <c r="L60" s="5">
        <f t="shared" si="28"/>
        <v>0</v>
      </c>
      <c r="M60" s="5">
        <f t="shared" si="29"/>
        <v>0</v>
      </c>
      <c r="N60" s="5">
        <f t="shared" si="30"/>
        <v>0</v>
      </c>
      <c r="O60" s="5">
        <f t="shared" si="31"/>
        <v>1780</v>
      </c>
      <c r="P60" s="5">
        <f t="shared" si="32"/>
        <v>1780</v>
      </c>
      <c r="R60" s="5">
        <f t="shared" si="33"/>
        <v>15140</v>
      </c>
      <c r="S60" s="5">
        <f t="shared" si="34"/>
        <v>15140</v>
      </c>
      <c r="T60" s="5">
        <f t="shared" si="35"/>
        <v>1000</v>
      </c>
      <c r="U60" s="5">
        <f t="shared" si="36"/>
        <v>1000</v>
      </c>
    </row>
    <row r="61" spans="2:21" x14ac:dyDescent="0.2">
      <c r="B61" s="5">
        <v>58</v>
      </c>
      <c r="C61" s="5">
        <f t="shared" si="19"/>
        <v>18640</v>
      </c>
      <c r="D61" s="5">
        <f t="shared" si="20"/>
        <v>4440</v>
      </c>
      <c r="E61" s="5">
        <f t="shared" si="21"/>
        <v>1780</v>
      </c>
      <c r="F61" s="5">
        <f t="shared" si="22"/>
        <v>1780</v>
      </c>
      <c r="G61" s="5">
        <f t="shared" si="23"/>
        <v>0</v>
      </c>
      <c r="H61" s="5">
        <f t="shared" si="24"/>
        <v>0</v>
      </c>
      <c r="I61" s="5">
        <f t="shared" si="25"/>
        <v>0</v>
      </c>
      <c r="J61" s="5">
        <f t="shared" si="26"/>
        <v>0</v>
      </c>
      <c r="K61" s="5">
        <f t="shared" si="27"/>
        <v>0</v>
      </c>
      <c r="L61" s="5">
        <f t="shared" si="28"/>
        <v>0</v>
      </c>
      <c r="M61" s="5">
        <f t="shared" si="29"/>
        <v>0</v>
      </c>
      <c r="N61" s="5">
        <f t="shared" si="30"/>
        <v>0</v>
      </c>
      <c r="O61" s="5">
        <f t="shared" si="31"/>
        <v>1780</v>
      </c>
      <c r="P61" s="5">
        <f t="shared" si="32"/>
        <v>1780</v>
      </c>
      <c r="R61" s="5">
        <f t="shared" si="33"/>
        <v>15140</v>
      </c>
      <c r="S61" s="5">
        <f t="shared" si="34"/>
        <v>15140</v>
      </c>
      <c r="T61" s="5">
        <f t="shared" si="35"/>
        <v>1000</v>
      </c>
      <c r="U61" s="5">
        <f t="shared" si="36"/>
        <v>1000</v>
      </c>
    </row>
    <row r="62" spans="2:21" x14ac:dyDescent="0.2">
      <c r="B62" s="5">
        <v>59</v>
      </c>
      <c r="C62" s="5">
        <f t="shared" si="19"/>
        <v>18640</v>
      </c>
      <c r="D62" s="5">
        <f t="shared" si="20"/>
        <v>4440</v>
      </c>
      <c r="E62" s="5">
        <f t="shared" si="21"/>
        <v>1780</v>
      </c>
      <c r="F62" s="5">
        <f t="shared" si="22"/>
        <v>1780</v>
      </c>
      <c r="G62" s="5">
        <f t="shared" si="23"/>
        <v>0</v>
      </c>
      <c r="H62" s="5">
        <f t="shared" si="24"/>
        <v>0</v>
      </c>
      <c r="I62" s="5">
        <f t="shared" si="25"/>
        <v>0</v>
      </c>
      <c r="J62" s="5">
        <f t="shared" si="26"/>
        <v>0</v>
      </c>
      <c r="K62" s="5">
        <f t="shared" si="27"/>
        <v>0</v>
      </c>
      <c r="L62" s="5">
        <f t="shared" si="28"/>
        <v>0</v>
      </c>
      <c r="M62" s="5">
        <f t="shared" si="29"/>
        <v>0</v>
      </c>
      <c r="N62" s="5">
        <f t="shared" si="30"/>
        <v>0</v>
      </c>
      <c r="O62" s="5">
        <f t="shared" si="31"/>
        <v>1780</v>
      </c>
      <c r="P62" s="5">
        <f t="shared" si="32"/>
        <v>1780</v>
      </c>
      <c r="R62" s="5">
        <f t="shared" si="33"/>
        <v>15140</v>
      </c>
      <c r="S62" s="5">
        <f t="shared" si="34"/>
        <v>15140</v>
      </c>
      <c r="T62" s="5">
        <f t="shared" si="35"/>
        <v>1000</v>
      </c>
      <c r="U62" s="5">
        <f t="shared" si="36"/>
        <v>1000</v>
      </c>
    </row>
    <row r="63" spans="2:21" x14ac:dyDescent="0.2">
      <c r="B63" s="5">
        <v>60</v>
      </c>
      <c r="C63" s="5">
        <f t="shared" si="19"/>
        <v>18640</v>
      </c>
      <c r="D63" s="5">
        <f t="shared" si="20"/>
        <v>4440</v>
      </c>
      <c r="E63" s="5">
        <f t="shared" si="21"/>
        <v>1780</v>
      </c>
      <c r="F63" s="5">
        <f t="shared" si="22"/>
        <v>1780</v>
      </c>
      <c r="G63" s="5">
        <f t="shared" si="23"/>
        <v>0</v>
      </c>
      <c r="H63" s="5">
        <f t="shared" si="24"/>
        <v>0</v>
      </c>
      <c r="I63" s="5">
        <f t="shared" si="25"/>
        <v>0</v>
      </c>
      <c r="J63" s="5">
        <f t="shared" si="26"/>
        <v>0</v>
      </c>
      <c r="K63" s="5">
        <f t="shared" si="27"/>
        <v>0</v>
      </c>
      <c r="L63" s="5">
        <f t="shared" si="28"/>
        <v>0</v>
      </c>
      <c r="M63" s="5">
        <f t="shared" si="29"/>
        <v>0</v>
      </c>
      <c r="N63" s="5">
        <f t="shared" si="30"/>
        <v>0</v>
      </c>
      <c r="O63" s="5">
        <f t="shared" si="31"/>
        <v>1780</v>
      </c>
      <c r="P63" s="5">
        <f t="shared" si="32"/>
        <v>1780</v>
      </c>
      <c r="R63" s="5">
        <f t="shared" si="33"/>
        <v>15140</v>
      </c>
      <c r="S63" s="5">
        <f t="shared" si="34"/>
        <v>15140</v>
      </c>
      <c r="T63" s="5">
        <f t="shared" si="35"/>
        <v>1000</v>
      </c>
      <c r="U63" s="5">
        <f t="shared" si="36"/>
        <v>1000</v>
      </c>
    </row>
    <row r="64" spans="2:21" x14ac:dyDescent="0.2">
      <c r="B64" s="5">
        <v>61</v>
      </c>
      <c r="C64" s="5">
        <f t="shared" si="19"/>
        <v>18640</v>
      </c>
      <c r="D64" s="5">
        <f t="shared" si="20"/>
        <v>4440</v>
      </c>
      <c r="E64" s="5">
        <f t="shared" si="21"/>
        <v>1780</v>
      </c>
      <c r="F64" s="5">
        <f t="shared" si="22"/>
        <v>1780</v>
      </c>
      <c r="G64" s="5">
        <f t="shared" si="23"/>
        <v>0</v>
      </c>
      <c r="H64" s="5">
        <f t="shared" si="24"/>
        <v>0</v>
      </c>
      <c r="I64" s="5">
        <f t="shared" si="25"/>
        <v>0</v>
      </c>
      <c r="J64" s="5">
        <f t="shared" si="26"/>
        <v>0</v>
      </c>
      <c r="K64" s="5">
        <f t="shared" si="27"/>
        <v>0</v>
      </c>
      <c r="L64" s="5">
        <f t="shared" si="28"/>
        <v>0</v>
      </c>
      <c r="M64" s="5">
        <f t="shared" si="29"/>
        <v>0</v>
      </c>
      <c r="N64" s="5">
        <f t="shared" si="30"/>
        <v>0</v>
      </c>
      <c r="O64" s="5">
        <f t="shared" si="31"/>
        <v>1780</v>
      </c>
      <c r="P64" s="5">
        <f t="shared" si="32"/>
        <v>1780</v>
      </c>
      <c r="R64" s="5">
        <f t="shared" si="33"/>
        <v>15140</v>
      </c>
      <c r="S64" s="5">
        <f t="shared" si="34"/>
        <v>15140</v>
      </c>
      <c r="T64" s="5">
        <f t="shared" si="35"/>
        <v>1000</v>
      </c>
      <c r="U64" s="5">
        <f t="shared" si="36"/>
        <v>1000</v>
      </c>
    </row>
    <row r="65" spans="2:21" x14ac:dyDescent="0.2">
      <c r="B65" s="5">
        <v>62</v>
      </c>
      <c r="C65" s="5">
        <f t="shared" si="19"/>
        <v>18640</v>
      </c>
      <c r="D65" s="5">
        <f t="shared" si="20"/>
        <v>4440</v>
      </c>
      <c r="E65" s="5">
        <f t="shared" si="21"/>
        <v>1780</v>
      </c>
      <c r="F65" s="5">
        <f t="shared" si="22"/>
        <v>1780</v>
      </c>
      <c r="G65" s="5">
        <f t="shared" si="23"/>
        <v>0</v>
      </c>
      <c r="H65" s="5">
        <f t="shared" si="24"/>
        <v>0</v>
      </c>
      <c r="I65" s="5">
        <f t="shared" si="25"/>
        <v>0</v>
      </c>
      <c r="J65" s="5">
        <f t="shared" si="26"/>
        <v>0</v>
      </c>
      <c r="K65" s="5">
        <f t="shared" si="27"/>
        <v>0</v>
      </c>
      <c r="L65" s="5">
        <f t="shared" si="28"/>
        <v>0</v>
      </c>
      <c r="M65" s="5">
        <f t="shared" si="29"/>
        <v>0</v>
      </c>
      <c r="N65" s="5">
        <f t="shared" si="30"/>
        <v>0</v>
      </c>
      <c r="O65" s="5">
        <f t="shared" si="31"/>
        <v>1780</v>
      </c>
      <c r="P65" s="5">
        <f t="shared" si="32"/>
        <v>1780</v>
      </c>
      <c r="R65" s="5">
        <f t="shared" si="33"/>
        <v>15140</v>
      </c>
      <c r="S65" s="5">
        <f t="shared" si="34"/>
        <v>15140</v>
      </c>
      <c r="T65" s="5">
        <f t="shared" si="35"/>
        <v>1000</v>
      </c>
      <c r="U65" s="5">
        <f t="shared" si="36"/>
        <v>1000</v>
      </c>
    </row>
    <row r="66" spans="2:21" x14ac:dyDescent="0.2">
      <c r="B66" s="5">
        <v>63</v>
      </c>
      <c r="C66" s="5">
        <f t="shared" si="19"/>
        <v>18640</v>
      </c>
      <c r="D66" s="5">
        <f t="shared" si="20"/>
        <v>4440</v>
      </c>
      <c r="E66" s="5">
        <f t="shared" si="21"/>
        <v>1780</v>
      </c>
      <c r="F66" s="5">
        <f t="shared" si="22"/>
        <v>1780</v>
      </c>
      <c r="G66" s="5">
        <f t="shared" si="23"/>
        <v>0</v>
      </c>
      <c r="H66" s="5">
        <f t="shared" si="24"/>
        <v>0</v>
      </c>
      <c r="I66" s="5">
        <f t="shared" si="25"/>
        <v>0</v>
      </c>
      <c r="J66" s="5">
        <f t="shared" si="26"/>
        <v>0</v>
      </c>
      <c r="K66" s="5">
        <f t="shared" si="27"/>
        <v>0</v>
      </c>
      <c r="L66" s="5">
        <f t="shared" si="28"/>
        <v>0</v>
      </c>
      <c r="M66" s="5">
        <f t="shared" si="29"/>
        <v>0</v>
      </c>
      <c r="N66" s="5">
        <f t="shared" si="30"/>
        <v>0</v>
      </c>
      <c r="O66" s="5">
        <f t="shared" si="31"/>
        <v>1780</v>
      </c>
      <c r="P66" s="5">
        <f t="shared" si="32"/>
        <v>1780</v>
      </c>
      <c r="R66" s="5">
        <f t="shared" si="33"/>
        <v>15140</v>
      </c>
      <c r="S66" s="5">
        <f t="shared" si="34"/>
        <v>15140</v>
      </c>
      <c r="T66" s="5">
        <f t="shared" si="35"/>
        <v>1000</v>
      </c>
      <c r="U66" s="5">
        <f t="shared" si="36"/>
        <v>1000</v>
      </c>
    </row>
    <row r="67" spans="2:21" x14ac:dyDescent="0.2">
      <c r="B67" s="5">
        <v>64</v>
      </c>
      <c r="C67" s="5">
        <f t="shared" si="19"/>
        <v>18640</v>
      </c>
      <c r="D67" s="5">
        <f t="shared" si="20"/>
        <v>4440</v>
      </c>
      <c r="E67" s="5">
        <f t="shared" si="21"/>
        <v>1780</v>
      </c>
      <c r="F67" s="5">
        <f t="shared" si="22"/>
        <v>1780</v>
      </c>
      <c r="G67" s="5">
        <f t="shared" si="23"/>
        <v>0</v>
      </c>
      <c r="H67" s="5">
        <f t="shared" si="24"/>
        <v>0</v>
      </c>
      <c r="I67" s="5">
        <f t="shared" si="25"/>
        <v>0</v>
      </c>
      <c r="J67" s="5">
        <f t="shared" si="26"/>
        <v>0</v>
      </c>
      <c r="K67" s="5">
        <f t="shared" si="27"/>
        <v>0</v>
      </c>
      <c r="L67" s="5">
        <f t="shared" si="28"/>
        <v>0</v>
      </c>
      <c r="M67" s="5">
        <f t="shared" si="29"/>
        <v>0</v>
      </c>
      <c r="N67" s="5">
        <f t="shared" si="30"/>
        <v>0</v>
      </c>
      <c r="O67" s="5">
        <f t="shared" si="31"/>
        <v>1780</v>
      </c>
      <c r="P67" s="5">
        <f t="shared" si="32"/>
        <v>1780</v>
      </c>
      <c r="R67" s="5">
        <f t="shared" si="33"/>
        <v>15140</v>
      </c>
      <c r="S67" s="5">
        <f t="shared" si="34"/>
        <v>15140</v>
      </c>
      <c r="T67" s="5">
        <f t="shared" si="35"/>
        <v>1000</v>
      </c>
      <c r="U67" s="5">
        <f t="shared" si="36"/>
        <v>1000</v>
      </c>
    </row>
    <row r="68" spans="2:21" x14ac:dyDescent="0.2">
      <c r="B68" s="5">
        <v>65</v>
      </c>
      <c r="C68" s="5">
        <f t="shared" si="19"/>
        <v>18640</v>
      </c>
      <c r="D68" s="5">
        <f t="shared" si="20"/>
        <v>4440</v>
      </c>
      <c r="E68" s="5">
        <f t="shared" si="21"/>
        <v>1780</v>
      </c>
      <c r="F68" s="5">
        <f t="shared" si="22"/>
        <v>1780</v>
      </c>
      <c r="G68" s="5">
        <f t="shared" si="23"/>
        <v>0</v>
      </c>
      <c r="H68" s="5">
        <f t="shared" si="24"/>
        <v>0</v>
      </c>
      <c r="I68" s="5">
        <f t="shared" si="25"/>
        <v>0</v>
      </c>
      <c r="J68" s="5">
        <f t="shared" si="26"/>
        <v>0</v>
      </c>
      <c r="K68" s="5">
        <f t="shared" si="27"/>
        <v>0</v>
      </c>
      <c r="L68" s="5">
        <f t="shared" si="28"/>
        <v>0</v>
      </c>
      <c r="M68" s="5">
        <f t="shared" si="29"/>
        <v>0</v>
      </c>
      <c r="N68" s="5">
        <f t="shared" si="30"/>
        <v>0</v>
      </c>
      <c r="O68" s="5">
        <f t="shared" si="31"/>
        <v>1780</v>
      </c>
      <c r="P68" s="5">
        <f t="shared" si="32"/>
        <v>1780</v>
      </c>
      <c r="R68" s="5">
        <f t="shared" si="33"/>
        <v>15140</v>
      </c>
      <c r="S68" s="5">
        <f t="shared" si="34"/>
        <v>15140</v>
      </c>
      <c r="T68" s="5">
        <f t="shared" si="35"/>
        <v>1000</v>
      </c>
      <c r="U68" s="5">
        <f t="shared" si="36"/>
        <v>1000</v>
      </c>
    </row>
    <row r="69" spans="2:21" x14ac:dyDescent="0.2">
      <c r="B69" s="5">
        <v>66</v>
      </c>
      <c r="C69" s="5">
        <f t="shared" si="19"/>
        <v>18640</v>
      </c>
      <c r="D69" s="5">
        <f t="shared" si="20"/>
        <v>4440</v>
      </c>
      <c r="E69" s="5">
        <f t="shared" si="21"/>
        <v>1780</v>
      </c>
      <c r="F69" s="5">
        <f t="shared" si="22"/>
        <v>1780</v>
      </c>
      <c r="G69" s="5">
        <f t="shared" si="23"/>
        <v>0</v>
      </c>
      <c r="H69" s="5">
        <f t="shared" si="24"/>
        <v>0</v>
      </c>
      <c r="I69" s="5">
        <f t="shared" si="25"/>
        <v>0</v>
      </c>
      <c r="J69" s="5">
        <f t="shared" si="26"/>
        <v>0</v>
      </c>
      <c r="K69" s="5">
        <f t="shared" si="27"/>
        <v>0</v>
      </c>
      <c r="L69" s="5">
        <f t="shared" si="28"/>
        <v>0</v>
      </c>
      <c r="M69" s="5">
        <f t="shared" si="29"/>
        <v>0</v>
      </c>
      <c r="N69" s="5">
        <f t="shared" si="30"/>
        <v>0</v>
      </c>
      <c r="O69" s="5">
        <f t="shared" si="31"/>
        <v>1780</v>
      </c>
      <c r="P69" s="5">
        <f t="shared" si="32"/>
        <v>1780</v>
      </c>
      <c r="R69" s="5">
        <f t="shared" si="33"/>
        <v>15140</v>
      </c>
      <c r="S69" s="5">
        <f t="shared" si="34"/>
        <v>15140</v>
      </c>
      <c r="T69" s="5">
        <f t="shared" si="35"/>
        <v>1000</v>
      </c>
      <c r="U69" s="5">
        <f t="shared" si="36"/>
        <v>1000</v>
      </c>
    </row>
    <row r="70" spans="2:21" x14ac:dyDescent="0.2">
      <c r="B70" s="5">
        <v>67</v>
      </c>
      <c r="C70" s="5">
        <f t="shared" si="19"/>
        <v>18640</v>
      </c>
      <c r="D70" s="5">
        <f t="shared" si="20"/>
        <v>4440</v>
      </c>
      <c r="E70" s="5">
        <f t="shared" si="21"/>
        <v>1780</v>
      </c>
      <c r="F70" s="5">
        <f t="shared" si="22"/>
        <v>1780</v>
      </c>
      <c r="G70" s="5">
        <f t="shared" si="23"/>
        <v>0</v>
      </c>
      <c r="H70" s="5">
        <f t="shared" si="24"/>
        <v>0</v>
      </c>
      <c r="I70" s="5">
        <f t="shared" si="25"/>
        <v>0</v>
      </c>
      <c r="J70" s="5">
        <f t="shared" si="26"/>
        <v>0</v>
      </c>
      <c r="K70" s="5">
        <f t="shared" si="27"/>
        <v>0</v>
      </c>
      <c r="L70" s="5">
        <f t="shared" si="28"/>
        <v>0</v>
      </c>
      <c r="M70" s="5">
        <f t="shared" si="29"/>
        <v>0</v>
      </c>
      <c r="N70" s="5">
        <f t="shared" si="30"/>
        <v>0</v>
      </c>
      <c r="O70" s="5">
        <f t="shared" si="31"/>
        <v>1780</v>
      </c>
      <c r="P70" s="5">
        <f t="shared" si="32"/>
        <v>1780</v>
      </c>
      <c r="R70" s="5">
        <f t="shared" si="33"/>
        <v>15140</v>
      </c>
      <c r="S70" s="5">
        <f t="shared" si="34"/>
        <v>15140</v>
      </c>
      <c r="T70" s="5">
        <f t="shared" si="35"/>
        <v>1000</v>
      </c>
      <c r="U70" s="5">
        <f t="shared" si="36"/>
        <v>1000</v>
      </c>
    </row>
    <row r="71" spans="2:21" x14ac:dyDescent="0.2">
      <c r="B71" s="5">
        <v>68</v>
      </c>
      <c r="C71" s="5">
        <f t="shared" si="19"/>
        <v>18640</v>
      </c>
      <c r="D71" s="5">
        <f t="shared" si="20"/>
        <v>4440</v>
      </c>
      <c r="E71" s="5">
        <f t="shared" si="21"/>
        <v>1780</v>
      </c>
      <c r="F71" s="5">
        <f t="shared" si="22"/>
        <v>1780</v>
      </c>
      <c r="G71" s="5">
        <f t="shared" si="23"/>
        <v>0</v>
      </c>
      <c r="H71" s="5">
        <f t="shared" si="24"/>
        <v>0</v>
      </c>
      <c r="I71" s="5">
        <f t="shared" si="25"/>
        <v>0</v>
      </c>
      <c r="J71" s="5">
        <f t="shared" si="26"/>
        <v>0</v>
      </c>
      <c r="K71" s="5">
        <f t="shared" si="27"/>
        <v>0</v>
      </c>
      <c r="L71" s="5">
        <f t="shared" si="28"/>
        <v>0</v>
      </c>
      <c r="M71" s="5">
        <f t="shared" si="29"/>
        <v>0</v>
      </c>
      <c r="N71" s="5">
        <f t="shared" si="30"/>
        <v>0</v>
      </c>
      <c r="O71" s="5">
        <f t="shared" si="31"/>
        <v>1780</v>
      </c>
      <c r="P71" s="5">
        <f t="shared" si="32"/>
        <v>1780</v>
      </c>
      <c r="R71" s="5">
        <f t="shared" si="33"/>
        <v>15140</v>
      </c>
      <c r="S71" s="5">
        <f t="shared" si="34"/>
        <v>15140</v>
      </c>
      <c r="T71" s="5">
        <f t="shared" si="35"/>
        <v>1000</v>
      </c>
      <c r="U71" s="5">
        <f t="shared" si="36"/>
        <v>1000</v>
      </c>
    </row>
    <row r="72" spans="2:21" x14ac:dyDescent="0.2">
      <c r="B72" s="5">
        <v>69</v>
      </c>
      <c r="C72" s="5">
        <f t="shared" si="19"/>
        <v>18640</v>
      </c>
      <c r="D72" s="5">
        <f t="shared" si="20"/>
        <v>4440</v>
      </c>
      <c r="E72" s="5">
        <f t="shared" si="21"/>
        <v>1780</v>
      </c>
      <c r="F72" s="5">
        <f t="shared" si="22"/>
        <v>1780</v>
      </c>
      <c r="G72" s="5">
        <f t="shared" si="23"/>
        <v>0</v>
      </c>
      <c r="H72" s="5">
        <f t="shared" si="24"/>
        <v>0</v>
      </c>
      <c r="I72" s="5">
        <f t="shared" si="25"/>
        <v>0</v>
      </c>
      <c r="J72" s="5">
        <f t="shared" si="26"/>
        <v>0</v>
      </c>
      <c r="K72" s="5">
        <f t="shared" si="27"/>
        <v>0</v>
      </c>
      <c r="L72" s="5">
        <f t="shared" si="28"/>
        <v>0</v>
      </c>
      <c r="M72" s="5">
        <f t="shared" si="29"/>
        <v>0</v>
      </c>
      <c r="N72" s="5">
        <f t="shared" si="30"/>
        <v>0</v>
      </c>
      <c r="O72" s="5">
        <f t="shared" si="31"/>
        <v>1780</v>
      </c>
      <c r="P72" s="5">
        <f t="shared" si="32"/>
        <v>1780</v>
      </c>
      <c r="R72" s="5">
        <f t="shared" si="33"/>
        <v>15140</v>
      </c>
      <c r="S72" s="5">
        <f t="shared" si="34"/>
        <v>15140</v>
      </c>
      <c r="T72" s="5">
        <f t="shared" si="35"/>
        <v>1000</v>
      </c>
      <c r="U72" s="5">
        <f t="shared" si="36"/>
        <v>1000</v>
      </c>
    </row>
    <row r="73" spans="2:21" x14ac:dyDescent="0.2">
      <c r="B73" s="5">
        <v>70</v>
      </c>
      <c r="C73" s="5">
        <f t="shared" si="19"/>
        <v>18640</v>
      </c>
      <c r="D73" s="5">
        <f t="shared" si="20"/>
        <v>4440</v>
      </c>
      <c r="E73" s="5">
        <f t="shared" si="21"/>
        <v>1780</v>
      </c>
      <c r="F73" s="5">
        <f t="shared" si="22"/>
        <v>1780</v>
      </c>
      <c r="G73" s="5">
        <f t="shared" si="23"/>
        <v>0</v>
      </c>
      <c r="H73" s="5">
        <f t="shared" si="24"/>
        <v>0</v>
      </c>
      <c r="I73" s="5">
        <f t="shared" si="25"/>
        <v>0</v>
      </c>
      <c r="J73" s="5">
        <f t="shared" si="26"/>
        <v>0</v>
      </c>
      <c r="K73" s="5">
        <f t="shared" si="27"/>
        <v>0</v>
      </c>
      <c r="L73" s="5">
        <f t="shared" si="28"/>
        <v>0</v>
      </c>
      <c r="M73" s="5">
        <f t="shared" si="29"/>
        <v>0</v>
      </c>
      <c r="N73" s="5">
        <f t="shared" si="30"/>
        <v>0</v>
      </c>
      <c r="O73" s="5">
        <f t="shared" si="31"/>
        <v>1780</v>
      </c>
      <c r="P73" s="5">
        <f t="shared" si="32"/>
        <v>1780</v>
      </c>
      <c r="R73" s="5">
        <f t="shared" si="33"/>
        <v>15140</v>
      </c>
      <c r="S73" s="5">
        <f t="shared" si="34"/>
        <v>15140</v>
      </c>
      <c r="T73" s="5">
        <f t="shared" si="35"/>
        <v>1000</v>
      </c>
      <c r="U73" s="5">
        <f t="shared" si="36"/>
        <v>1000</v>
      </c>
    </row>
    <row r="74" spans="2:21" x14ac:dyDescent="0.2">
      <c r="B74" s="5">
        <v>71</v>
      </c>
      <c r="C74" s="5">
        <f t="shared" si="19"/>
        <v>33900</v>
      </c>
      <c r="D74" s="5">
        <f t="shared" si="20"/>
        <v>8080</v>
      </c>
      <c r="E74" s="5">
        <f t="shared" si="21"/>
        <v>3220</v>
      </c>
      <c r="F74" s="5">
        <f t="shared" si="22"/>
        <v>3220</v>
      </c>
      <c r="G74" s="5">
        <f t="shared" si="23"/>
        <v>0</v>
      </c>
      <c r="H74" s="5">
        <f t="shared" si="24"/>
        <v>0</v>
      </c>
      <c r="I74" s="5">
        <f t="shared" si="25"/>
        <v>0</v>
      </c>
      <c r="J74" s="5">
        <f t="shared" si="26"/>
        <v>0</v>
      </c>
      <c r="K74" s="5">
        <f t="shared" si="27"/>
        <v>0</v>
      </c>
      <c r="L74" s="5">
        <f t="shared" si="28"/>
        <v>0</v>
      </c>
      <c r="M74" s="5">
        <f t="shared" si="29"/>
        <v>0</v>
      </c>
      <c r="N74" s="5">
        <f t="shared" si="30"/>
        <v>0</v>
      </c>
      <c r="O74" s="5">
        <f t="shared" si="31"/>
        <v>3220</v>
      </c>
      <c r="P74" s="5">
        <f t="shared" si="32"/>
        <v>3220</v>
      </c>
      <c r="R74" s="5">
        <f t="shared" si="33"/>
        <v>28560</v>
      </c>
      <c r="S74" s="5">
        <f t="shared" si="34"/>
        <v>28560</v>
      </c>
      <c r="T74" s="5">
        <f t="shared" si="35"/>
        <v>2000</v>
      </c>
      <c r="U74" s="5">
        <f t="shared" si="36"/>
        <v>2000</v>
      </c>
    </row>
    <row r="75" spans="2:21" x14ac:dyDescent="0.2">
      <c r="B75" s="5">
        <v>72</v>
      </c>
      <c r="C75" s="5">
        <f t="shared" si="19"/>
        <v>33900</v>
      </c>
      <c r="D75" s="5">
        <f t="shared" si="20"/>
        <v>8080</v>
      </c>
      <c r="E75" s="5">
        <f t="shared" si="21"/>
        <v>3220</v>
      </c>
      <c r="F75" s="5">
        <f t="shared" si="22"/>
        <v>3220</v>
      </c>
      <c r="G75" s="5">
        <f t="shared" si="23"/>
        <v>0</v>
      </c>
      <c r="H75" s="5">
        <f t="shared" si="24"/>
        <v>0</v>
      </c>
      <c r="I75" s="5">
        <f t="shared" si="25"/>
        <v>0</v>
      </c>
      <c r="J75" s="5">
        <f t="shared" si="26"/>
        <v>0</v>
      </c>
      <c r="K75" s="5">
        <f t="shared" si="27"/>
        <v>0</v>
      </c>
      <c r="L75" s="5">
        <f t="shared" si="28"/>
        <v>0</v>
      </c>
      <c r="M75" s="5">
        <f t="shared" si="29"/>
        <v>0</v>
      </c>
      <c r="N75" s="5">
        <f t="shared" si="30"/>
        <v>0</v>
      </c>
      <c r="O75" s="5">
        <f t="shared" si="31"/>
        <v>3220</v>
      </c>
      <c r="P75" s="5">
        <f t="shared" si="32"/>
        <v>3220</v>
      </c>
      <c r="R75" s="5">
        <f t="shared" si="33"/>
        <v>28560</v>
      </c>
      <c r="S75" s="5">
        <f t="shared" si="34"/>
        <v>28560</v>
      </c>
      <c r="T75" s="5">
        <f t="shared" si="35"/>
        <v>2000</v>
      </c>
      <c r="U75" s="5">
        <f t="shared" si="36"/>
        <v>2000</v>
      </c>
    </row>
    <row r="76" spans="2:21" x14ac:dyDescent="0.2">
      <c r="B76" s="5">
        <v>73</v>
      </c>
      <c r="C76" s="5">
        <f t="shared" ref="C76:C107" si="37">IF($B76&gt;=$AV$7,IF($B76&gt;=$AV$28,AB$28,IF($B76&gt;=$AV$27,AB$27,IF($B76&gt;=$AV$21,AB$21,IF($B76&gt;=$AV$15,AB$15,IF($B76&gt;=$AV$9,AB$9,IF($B76&gt;=$AV$8,AB$8,AB$7)))))),"")</f>
        <v>33900</v>
      </c>
      <c r="D76" s="5">
        <f t="shared" ref="D76:D107" si="38">IF($B76&gt;=$AV$7,IF($B76&gt;=$AV$28,AC$28,IF($B76&gt;=$AV$27,AC$27,IF($B76&gt;=$AV$21,AC$21,IF($B76&gt;=$AV$15,AC$15,IF($B76&gt;=$AV$9,AC$9,IF($B76&gt;=$AV$8,AC$8,AC$7)))))),"")</f>
        <v>8080</v>
      </c>
      <c r="E76" s="5">
        <f t="shared" ref="E76:E107" si="39">IF($B76&gt;=$AV$7,IF($B76&gt;=$AV$28,AD$28,IF($B76&gt;=$AV$27,AD$27,IF($B76&gt;=$AV$21,AD$21,IF($B76&gt;=$AV$15,AD$15,IF($B76&gt;=$AV$9,AD$9,IF($B76&gt;=$AV$8,AD$8,AD$7)))))),"")</f>
        <v>3220</v>
      </c>
      <c r="F76" s="5">
        <f t="shared" ref="F76:F107" si="40">IF($B76&gt;=$AV$7,IF($B76&gt;=$AV$28,AE$28,IF($B76&gt;=$AV$27,AE$27,IF($B76&gt;=$AV$21,AE$21,IF($B76&gt;=$AV$15,AE$15,IF($B76&gt;=$AV$9,AE$9,IF($B76&gt;=$AV$8,AE$8,AE$7)))))),"")</f>
        <v>3220</v>
      </c>
      <c r="G76" s="5">
        <f t="shared" ref="G76:G107" si="41">IF($B76&gt;=$AV$7,IF($B76&gt;=$AV$28,AF$28,IF($B76&gt;=$AV$27,AF$27,IF($B76&gt;=$AV$21,AF$21,IF($B76&gt;=$AV$15,AF$15,IF($B76&gt;=$AV$9,AF$9,IF($B76&gt;=$AV$8,AF$8,AF$7)))))),"")</f>
        <v>0</v>
      </c>
      <c r="H76" s="5">
        <f t="shared" ref="H76:H107" si="42">IF($B76&gt;=$AV$7,IF($B76&gt;=$AV$28,AG$28,IF($B76&gt;=$AV$27,AG$27,IF($B76&gt;=$AV$21,AG$21,IF($B76&gt;=$AV$15,AG$15,IF($B76&gt;=$AV$9,AG$9,IF($B76&gt;=$AV$8,AG$8,AG$7)))))),"")</f>
        <v>0</v>
      </c>
      <c r="I76" s="5">
        <f t="shared" ref="I76:I107" si="43">IF($B76&gt;=$AV$7,IF($B76&gt;=$AV$28,AH$28,IF($B76&gt;=$AV$27,AH$27,IF($B76&gt;=$AV$21,AH$21,IF($B76&gt;=$AV$15,AH$15,IF($B76&gt;=$AV$9,AH$9,IF($B76&gt;=$AV$8,AH$8,AH$7)))))),"")</f>
        <v>0</v>
      </c>
      <c r="J76" s="5">
        <f t="shared" ref="J76:J107" si="44">IF($B76&gt;=$AV$7,IF($B76&gt;=$AV$28,AI$28,IF($B76&gt;=$AV$27,AI$27,IF($B76&gt;=$AV$21,AI$21,IF($B76&gt;=$AV$15,AI$15,IF($B76&gt;=$AV$9,AI$9,IF($B76&gt;=$AV$8,AI$8,AI$7)))))),"")</f>
        <v>0</v>
      </c>
      <c r="K76" s="5">
        <f t="shared" ref="K76:K107" si="45">IF($B76&gt;=$AV$7,IF($B76&gt;=$AV$28,AJ$28,IF($B76&gt;=$AV$27,AJ$27,IF($B76&gt;=$AV$21,AJ$21,IF($B76&gt;=$AV$15,AJ$15,IF($B76&gt;=$AV$9,AJ$9,IF($B76&gt;=$AV$8,AJ$8,AJ$7)))))),"")</f>
        <v>0</v>
      </c>
      <c r="L76" s="5">
        <f t="shared" ref="L76:L107" si="46">IF($B76&gt;=$AV$7,IF($B76&gt;=$AV$28,AK$28,IF($B76&gt;=$AV$27,AK$27,IF($B76&gt;=$AV$21,AK$21,IF($B76&gt;=$AV$15,AK$15,IF($B76&gt;=$AV$9,AK$9,IF($B76&gt;=$AV$8,AK$8,AK$7)))))),"")</f>
        <v>0</v>
      </c>
      <c r="M76" s="5">
        <f t="shared" ref="M76:M107" si="47">IF($B76&gt;=$AV$7,IF($B76&gt;=$AV$28,AL$28,IF($B76&gt;=$AV$27,AL$27,IF($B76&gt;=$AV$21,AL$21,IF($B76&gt;=$AV$15,AL$15,IF($B76&gt;=$AV$9,AL$9,IF($B76&gt;=$AV$8,AL$8,AL$7)))))),"")</f>
        <v>0</v>
      </c>
      <c r="N76" s="5">
        <f t="shared" ref="N76:N107" si="48">IF($B76&gt;=$AV$7,IF($B76&gt;=$AV$28,AM$28,IF($B76&gt;=$AV$27,AM$27,IF($B76&gt;=$AV$21,AM$21,IF($B76&gt;=$AV$15,AM$15,IF($B76&gt;=$AV$9,AM$9,IF($B76&gt;=$AV$8,AM$8,AM$7)))))),"")</f>
        <v>0</v>
      </c>
      <c r="O76" s="5">
        <f t="shared" ref="O76:O107" si="49">IF($B76&gt;=$AV$7,IF($B76&gt;=$AV$28,AN$28,IF($B76&gt;=$AV$27,AN$27,IF($B76&gt;=$AV$21,AN$21,IF($B76&gt;=$AV$15,AN$15,IF($B76&gt;=$AV$9,AN$9,IF($B76&gt;=$AV$8,AN$8,AN$7)))))),"")</f>
        <v>3220</v>
      </c>
      <c r="P76" s="5">
        <f t="shared" ref="P76:P107" si="50">IF($B76&gt;=$AV$7,IF($B76&gt;=$AV$28,AO$28,IF($B76&gt;=$AV$27,AO$27,IF($B76&gt;=$AV$21,AO$21,IF($B76&gt;=$AV$15,AO$15,IF($B76&gt;=$AV$9,AO$9,IF($B76&gt;=$AV$8,AO$8,AO$7)))))),"")</f>
        <v>3220</v>
      </c>
      <c r="R76" s="5">
        <f t="shared" ref="R76:R107" si="51">IF($B76&gt;=$AV$7,IF($B76&gt;=$AV$28,AP$28,IF($B76&gt;=$AV$27,AP$27,IF($B76&gt;=$AV$21,AP$21,IF($B76&gt;=$AV$15,AP$15,IF($B76&gt;=$AV$9,AP$9,IF($B76&gt;=$AV$8,AP$8,AP$7)))))),"")</f>
        <v>28560</v>
      </c>
      <c r="S76" s="5">
        <f t="shared" ref="S76:S107" si="52">IF($B76&gt;=$AV$7,IF($B76&gt;=$AV$28,AQ$28,IF($B76&gt;=$AV$27,AQ$27,IF($B76&gt;=$AV$21,AQ$21,IF($B76&gt;=$AV$15,AQ$15,IF($B76&gt;=$AV$9,AQ$9,IF($B76&gt;=$AV$8,AQ$8,AQ$7)))))),"")</f>
        <v>28560</v>
      </c>
      <c r="T76" s="5">
        <f t="shared" ref="T76:T107" si="53">IF($B76&gt;=$AV$7,IF($B76&gt;=$AV$28,AR$28,IF($B76&gt;=$AV$27,AR$27,IF($B76&gt;=$AV$21,AR$21,IF($B76&gt;=$AV$15,AR$15,IF($B76&gt;=$AV$9,AR$9,IF($B76&gt;=$AV$8,AR$8,AR$7)))))),"")</f>
        <v>2000</v>
      </c>
      <c r="U76" s="5">
        <f t="shared" ref="U76:U107" si="54">IF($B76&gt;=$AV$7,IF($B76&gt;=$AV$28,AS$28,IF($B76&gt;=$AV$27,AS$27,IF($B76&gt;=$AV$21,AS$21,IF($B76&gt;=$AV$15,AS$15,IF($B76&gt;=$AV$9,AS$9,IF($B76&gt;=$AV$8,AS$8,AS$7)))))),"")</f>
        <v>2000</v>
      </c>
    </row>
    <row r="77" spans="2:21" x14ac:dyDescent="0.2">
      <c r="B77" s="5">
        <v>74</v>
      </c>
      <c r="C77" s="5">
        <f t="shared" si="37"/>
        <v>33900</v>
      </c>
      <c r="D77" s="5">
        <f t="shared" si="38"/>
        <v>8080</v>
      </c>
      <c r="E77" s="5">
        <f t="shared" si="39"/>
        <v>3220</v>
      </c>
      <c r="F77" s="5">
        <f t="shared" si="40"/>
        <v>3220</v>
      </c>
      <c r="G77" s="5">
        <f t="shared" si="41"/>
        <v>0</v>
      </c>
      <c r="H77" s="5">
        <f t="shared" si="42"/>
        <v>0</v>
      </c>
      <c r="I77" s="5">
        <f t="shared" si="43"/>
        <v>0</v>
      </c>
      <c r="J77" s="5">
        <f t="shared" si="44"/>
        <v>0</v>
      </c>
      <c r="K77" s="5">
        <f t="shared" si="45"/>
        <v>0</v>
      </c>
      <c r="L77" s="5">
        <f t="shared" si="46"/>
        <v>0</v>
      </c>
      <c r="M77" s="5">
        <f t="shared" si="47"/>
        <v>0</v>
      </c>
      <c r="N77" s="5">
        <f t="shared" si="48"/>
        <v>0</v>
      </c>
      <c r="O77" s="5">
        <f t="shared" si="49"/>
        <v>3220</v>
      </c>
      <c r="P77" s="5">
        <f t="shared" si="50"/>
        <v>3220</v>
      </c>
      <c r="R77" s="5">
        <f t="shared" si="51"/>
        <v>28560</v>
      </c>
      <c r="S77" s="5">
        <f t="shared" si="52"/>
        <v>28560</v>
      </c>
      <c r="T77" s="5">
        <f t="shared" si="53"/>
        <v>2000</v>
      </c>
      <c r="U77" s="5">
        <f t="shared" si="54"/>
        <v>2000</v>
      </c>
    </row>
    <row r="78" spans="2:21" x14ac:dyDescent="0.2">
      <c r="B78" s="5">
        <v>75</v>
      </c>
      <c r="C78" s="5">
        <f t="shared" si="37"/>
        <v>33900</v>
      </c>
      <c r="D78" s="5">
        <f t="shared" si="38"/>
        <v>8080</v>
      </c>
      <c r="E78" s="5">
        <f t="shared" si="39"/>
        <v>3220</v>
      </c>
      <c r="F78" s="5">
        <f t="shared" si="40"/>
        <v>3220</v>
      </c>
      <c r="G78" s="5">
        <f t="shared" si="41"/>
        <v>0</v>
      </c>
      <c r="H78" s="5">
        <f t="shared" si="42"/>
        <v>0</v>
      </c>
      <c r="I78" s="5">
        <f t="shared" si="43"/>
        <v>0</v>
      </c>
      <c r="J78" s="5">
        <f t="shared" si="44"/>
        <v>0</v>
      </c>
      <c r="K78" s="5">
        <f t="shared" si="45"/>
        <v>0</v>
      </c>
      <c r="L78" s="5">
        <f t="shared" si="46"/>
        <v>0</v>
      </c>
      <c r="M78" s="5">
        <f t="shared" si="47"/>
        <v>0</v>
      </c>
      <c r="N78" s="5">
        <f t="shared" si="48"/>
        <v>0</v>
      </c>
      <c r="O78" s="5">
        <f t="shared" si="49"/>
        <v>3220</v>
      </c>
      <c r="P78" s="5">
        <f t="shared" si="50"/>
        <v>3220</v>
      </c>
      <c r="R78" s="5">
        <f t="shared" si="51"/>
        <v>28560</v>
      </c>
      <c r="S78" s="5">
        <f t="shared" si="52"/>
        <v>28560</v>
      </c>
      <c r="T78" s="5">
        <f t="shared" si="53"/>
        <v>2000</v>
      </c>
      <c r="U78" s="5">
        <f t="shared" si="54"/>
        <v>2000</v>
      </c>
    </row>
    <row r="79" spans="2:21" x14ac:dyDescent="0.2">
      <c r="B79" s="5">
        <v>76</v>
      </c>
      <c r="C79" s="5">
        <f t="shared" si="37"/>
        <v>33900</v>
      </c>
      <c r="D79" s="5">
        <f t="shared" si="38"/>
        <v>8080</v>
      </c>
      <c r="E79" s="5">
        <f t="shared" si="39"/>
        <v>3220</v>
      </c>
      <c r="F79" s="5">
        <f t="shared" si="40"/>
        <v>3220</v>
      </c>
      <c r="G79" s="5">
        <f t="shared" si="41"/>
        <v>0</v>
      </c>
      <c r="H79" s="5">
        <f t="shared" si="42"/>
        <v>0</v>
      </c>
      <c r="I79" s="5">
        <f t="shared" si="43"/>
        <v>0</v>
      </c>
      <c r="J79" s="5">
        <f t="shared" si="44"/>
        <v>0</v>
      </c>
      <c r="K79" s="5">
        <f t="shared" si="45"/>
        <v>0</v>
      </c>
      <c r="L79" s="5">
        <f t="shared" si="46"/>
        <v>0</v>
      </c>
      <c r="M79" s="5">
        <f t="shared" si="47"/>
        <v>0</v>
      </c>
      <c r="N79" s="5">
        <f t="shared" si="48"/>
        <v>0</v>
      </c>
      <c r="O79" s="5">
        <f t="shared" si="49"/>
        <v>3220</v>
      </c>
      <c r="P79" s="5">
        <f t="shared" si="50"/>
        <v>3220</v>
      </c>
      <c r="R79" s="5">
        <f t="shared" si="51"/>
        <v>28560</v>
      </c>
      <c r="S79" s="5">
        <f t="shared" si="52"/>
        <v>28560</v>
      </c>
      <c r="T79" s="5">
        <f t="shared" si="53"/>
        <v>2000</v>
      </c>
      <c r="U79" s="5">
        <f t="shared" si="54"/>
        <v>2000</v>
      </c>
    </row>
    <row r="80" spans="2:21" x14ac:dyDescent="0.2">
      <c r="B80" s="5">
        <v>77</v>
      </c>
      <c r="C80" s="5">
        <f t="shared" si="37"/>
        <v>33900</v>
      </c>
      <c r="D80" s="5">
        <f t="shared" si="38"/>
        <v>8080</v>
      </c>
      <c r="E80" s="5">
        <f t="shared" si="39"/>
        <v>3220</v>
      </c>
      <c r="F80" s="5">
        <f t="shared" si="40"/>
        <v>3220</v>
      </c>
      <c r="G80" s="5">
        <f t="shared" si="41"/>
        <v>0</v>
      </c>
      <c r="H80" s="5">
        <f t="shared" si="42"/>
        <v>0</v>
      </c>
      <c r="I80" s="5">
        <f t="shared" si="43"/>
        <v>0</v>
      </c>
      <c r="J80" s="5">
        <f t="shared" si="44"/>
        <v>0</v>
      </c>
      <c r="K80" s="5">
        <f t="shared" si="45"/>
        <v>0</v>
      </c>
      <c r="L80" s="5">
        <f t="shared" si="46"/>
        <v>0</v>
      </c>
      <c r="M80" s="5">
        <f t="shared" si="47"/>
        <v>0</v>
      </c>
      <c r="N80" s="5">
        <f t="shared" si="48"/>
        <v>0</v>
      </c>
      <c r="O80" s="5">
        <f t="shared" si="49"/>
        <v>3220</v>
      </c>
      <c r="P80" s="5">
        <f t="shared" si="50"/>
        <v>3220</v>
      </c>
      <c r="R80" s="5">
        <f t="shared" si="51"/>
        <v>28560</v>
      </c>
      <c r="S80" s="5">
        <f t="shared" si="52"/>
        <v>28560</v>
      </c>
      <c r="T80" s="5">
        <f t="shared" si="53"/>
        <v>2000</v>
      </c>
      <c r="U80" s="5">
        <f t="shared" si="54"/>
        <v>2000</v>
      </c>
    </row>
    <row r="81" spans="2:21" x14ac:dyDescent="0.2">
      <c r="B81" s="5">
        <v>78</v>
      </c>
      <c r="C81" s="5">
        <f t="shared" si="37"/>
        <v>33900</v>
      </c>
      <c r="D81" s="5">
        <f t="shared" si="38"/>
        <v>8080</v>
      </c>
      <c r="E81" s="5">
        <f t="shared" si="39"/>
        <v>3220</v>
      </c>
      <c r="F81" s="5">
        <f t="shared" si="40"/>
        <v>3220</v>
      </c>
      <c r="G81" s="5">
        <f t="shared" si="41"/>
        <v>0</v>
      </c>
      <c r="H81" s="5">
        <f t="shared" si="42"/>
        <v>0</v>
      </c>
      <c r="I81" s="5">
        <f t="shared" si="43"/>
        <v>0</v>
      </c>
      <c r="J81" s="5">
        <f t="shared" si="44"/>
        <v>0</v>
      </c>
      <c r="K81" s="5">
        <f t="shared" si="45"/>
        <v>0</v>
      </c>
      <c r="L81" s="5">
        <f t="shared" si="46"/>
        <v>0</v>
      </c>
      <c r="M81" s="5">
        <f t="shared" si="47"/>
        <v>0</v>
      </c>
      <c r="N81" s="5">
        <f t="shared" si="48"/>
        <v>0</v>
      </c>
      <c r="O81" s="5">
        <f t="shared" si="49"/>
        <v>3220</v>
      </c>
      <c r="P81" s="5">
        <f t="shared" si="50"/>
        <v>3220</v>
      </c>
      <c r="R81" s="5">
        <f t="shared" si="51"/>
        <v>28560</v>
      </c>
      <c r="S81" s="5">
        <f t="shared" si="52"/>
        <v>28560</v>
      </c>
      <c r="T81" s="5">
        <f t="shared" si="53"/>
        <v>2000</v>
      </c>
      <c r="U81" s="5">
        <f t="shared" si="54"/>
        <v>2000</v>
      </c>
    </row>
    <row r="82" spans="2:21" x14ac:dyDescent="0.2">
      <c r="B82" s="5">
        <v>79</v>
      </c>
      <c r="C82" s="5">
        <f t="shared" si="37"/>
        <v>33900</v>
      </c>
      <c r="D82" s="5">
        <f t="shared" si="38"/>
        <v>8080</v>
      </c>
      <c r="E82" s="5">
        <f t="shared" si="39"/>
        <v>3220</v>
      </c>
      <c r="F82" s="5">
        <f t="shared" si="40"/>
        <v>3220</v>
      </c>
      <c r="G82" s="5">
        <f t="shared" si="41"/>
        <v>0</v>
      </c>
      <c r="H82" s="5">
        <f t="shared" si="42"/>
        <v>0</v>
      </c>
      <c r="I82" s="5">
        <f t="shared" si="43"/>
        <v>0</v>
      </c>
      <c r="J82" s="5">
        <f t="shared" si="44"/>
        <v>0</v>
      </c>
      <c r="K82" s="5">
        <f t="shared" si="45"/>
        <v>0</v>
      </c>
      <c r="L82" s="5">
        <f t="shared" si="46"/>
        <v>0</v>
      </c>
      <c r="M82" s="5">
        <f t="shared" si="47"/>
        <v>0</v>
      </c>
      <c r="N82" s="5">
        <f t="shared" si="48"/>
        <v>0</v>
      </c>
      <c r="O82" s="5">
        <f t="shared" si="49"/>
        <v>3220</v>
      </c>
      <c r="P82" s="5">
        <f t="shared" si="50"/>
        <v>3220</v>
      </c>
      <c r="R82" s="5">
        <f t="shared" si="51"/>
        <v>28560</v>
      </c>
      <c r="S82" s="5">
        <f t="shared" si="52"/>
        <v>28560</v>
      </c>
      <c r="T82" s="5">
        <f t="shared" si="53"/>
        <v>2000</v>
      </c>
      <c r="U82" s="5">
        <f t="shared" si="54"/>
        <v>2000</v>
      </c>
    </row>
    <row r="83" spans="2:21" x14ac:dyDescent="0.2">
      <c r="B83" s="5">
        <v>80</v>
      </c>
      <c r="C83" s="5">
        <f t="shared" si="37"/>
        <v>33900</v>
      </c>
      <c r="D83" s="5">
        <f t="shared" si="38"/>
        <v>8080</v>
      </c>
      <c r="E83" s="5">
        <f t="shared" si="39"/>
        <v>3220</v>
      </c>
      <c r="F83" s="5">
        <f t="shared" si="40"/>
        <v>3220</v>
      </c>
      <c r="G83" s="5">
        <f t="shared" si="41"/>
        <v>0</v>
      </c>
      <c r="H83" s="5">
        <f t="shared" si="42"/>
        <v>0</v>
      </c>
      <c r="I83" s="5">
        <f t="shared" si="43"/>
        <v>0</v>
      </c>
      <c r="J83" s="5">
        <f t="shared" si="44"/>
        <v>0</v>
      </c>
      <c r="K83" s="5">
        <f t="shared" si="45"/>
        <v>0</v>
      </c>
      <c r="L83" s="5">
        <f t="shared" si="46"/>
        <v>0</v>
      </c>
      <c r="M83" s="5">
        <f t="shared" si="47"/>
        <v>0</v>
      </c>
      <c r="N83" s="5">
        <f t="shared" si="48"/>
        <v>0</v>
      </c>
      <c r="O83" s="5">
        <f t="shared" si="49"/>
        <v>3220</v>
      </c>
      <c r="P83" s="5">
        <f t="shared" si="50"/>
        <v>3220</v>
      </c>
      <c r="R83" s="5">
        <f t="shared" si="51"/>
        <v>28560</v>
      </c>
      <c r="S83" s="5">
        <f t="shared" si="52"/>
        <v>28560</v>
      </c>
      <c r="T83" s="5">
        <f t="shared" si="53"/>
        <v>2000</v>
      </c>
      <c r="U83" s="5">
        <f t="shared" si="54"/>
        <v>2000</v>
      </c>
    </row>
    <row r="84" spans="2:21" x14ac:dyDescent="0.2">
      <c r="B84" s="5">
        <v>81</v>
      </c>
      <c r="C84" s="5">
        <f t="shared" si="37"/>
        <v>33900</v>
      </c>
      <c r="D84" s="5">
        <f t="shared" si="38"/>
        <v>8080</v>
      </c>
      <c r="E84" s="5">
        <f t="shared" si="39"/>
        <v>3220</v>
      </c>
      <c r="F84" s="5">
        <f t="shared" si="40"/>
        <v>3220</v>
      </c>
      <c r="G84" s="5">
        <f t="shared" si="41"/>
        <v>0</v>
      </c>
      <c r="H84" s="5">
        <f t="shared" si="42"/>
        <v>0</v>
      </c>
      <c r="I84" s="5">
        <f t="shared" si="43"/>
        <v>0</v>
      </c>
      <c r="J84" s="5">
        <f t="shared" si="44"/>
        <v>0</v>
      </c>
      <c r="K84" s="5">
        <f t="shared" si="45"/>
        <v>0</v>
      </c>
      <c r="L84" s="5">
        <f t="shared" si="46"/>
        <v>0</v>
      </c>
      <c r="M84" s="5">
        <f t="shared" si="47"/>
        <v>0</v>
      </c>
      <c r="N84" s="5">
        <f t="shared" si="48"/>
        <v>0</v>
      </c>
      <c r="O84" s="5">
        <f t="shared" si="49"/>
        <v>3220</v>
      </c>
      <c r="P84" s="5">
        <f t="shared" si="50"/>
        <v>3220</v>
      </c>
      <c r="R84" s="5">
        <f t="shared" si="51"/>
        <v>28560</v>
      </c>
      <c r="S84" s="5">
        <f t="shared" si="52"/>
        <v>28560</v>
      </c>
      <c r="T84" s="5">
        <f t="shared" si="53"/>
        <v>2000</v>
      </c>
      <c r="U84" s="5">
        <f t="shared" si="54"/>
        <v>2000</v>
      </c>
    </row>
    <row r="85" spans="2:21" x14ac:dyDescent="0.2">
      <c r="B85" s="5">
        <v>82</v>
      </c>
      <c r="C85" s="5">
        <f t="shared" si="37"/>
        <v>33900</v>
      </c>
      <c r="D85" s="5">
        <f t="shared" si="38"/>
        <v>8080</v>
      </c>
      <c r="E85" s="5">
        <f t="shared" si="39"/>
        <v>3220</v>
      </c>
      <c r="F85" s="5">
        <f t="shared" si="40"/>
        <v>3220</v>
      </c>
      <c r="G85" s="5">
        <f t="shared" si="41"/>
        <v>0</v>
      </c>
      <c r="H85" s="5">
        <f t="shared" si="42"/>
        <v>0</v>
      </c>
      <c r="I85" s="5">
        <f t="shared" si="43"/>
        <v>0</v>
      </c>
      <c r="J85" s="5">
        <f t="shared" si="44"/>
        <v>0</v>
      </c>
      <c r="K85" s="5">
        <f t="shared" si="45"/>
        <v>0</v>
      </c>
      <c r="L85" s="5">
        <f t="shared" si="46"/>
        <v>0</v>
      </c>
      <c r="M85" s="5">
        <f t="shared" si="47"/>
        <v>0</v>
      </c>
      <c r="N85" s="5">
        <f t="shared" si="48"/>
        <v>0</v>
      </c>
      <c r="O85" s="5">
        <f t="shared" si="49"/>
        <v>3220</v>
      </c>
      <c r="P85" s="5">
        <f t="shared" si="50"/>
        <v>3220</v>
      </c>
      <c r="R85" s="5">
        <f t="shared" si="51"/>
        <v>28560</v>
      </c>
      <c r="S85" s="5">
        <f t="shared" si="52"/>
        <v>28560</v>
      </c>
      <c r="T85" s="5">
        <f t="shared" si="53"/>
        <v>2000</v>
      </c>
      <c r="U85" s="5">
        <f t="shared" si="54"/>
        <v>2000</v>
      </c>
    </row>
    <row r="86" spans="2:21" x14ac:dyDescent="0.2">
      <c r="B86" s="5">
        <v>83</v>
      </c>
      <c r="C86" s="5">
        <f t="shared" si="37"/>
        <v>33900</v>
      </c>
      <c r="D86" s="5">
        <f t="shared" si="38"/>
        <v>8080</v>
      </c>
      <c r="E86" s="5">
        <f t="shared" si="39"/>
        <v>3220</v>
      </c>
      <c r="F86" s="5">
        <f t="shared" si="40"/>
        <v>3220</v>
      </c>
      <c r="G86" s="5">
        <f t="shared" si="41"/>
        <v>0</v>
      </c>
      <c r="H86" s="5">
        <f t="shared" si="42"/>
        <v>0</v>
      </c>
      <c r="I86" s="5">
        <f t="shared" si="43"/>
        <v>0</v>
      </c>
      <c r="J86" s="5">
        <f t="shared" si="44"/>
        <v>0</v>
      </c>
      <c r="K86" s="5">
        <f t="shared" si="45"/>
        <v>0</v>
      </c>
      <c r="L86" s="5">
        <f t="shared" si="46"/>
        <v>0</v>
      </c>
      <c r="M86" s="5">
        <f t="shared" si="47"/>
        <v>0</v>
      </c>
      <c r="N86" s="5">
        <f t="shared" si="48"/>
        <v>0</v>
      </c>
      <c r="O86" s="5">
        <f t="shared" si="49"/>
        <v>3220</v>
      </c>
      <c r="P86" s="5">
        <f t="shared" si="50"/>
        <v>3220</v>
      </c>
      <c r="R86" s="5">
        <f t="shared" si="51"/>
        <v>28560</v>
      </c>
      <c r="S86" s="5">
        <f t="shared" si="52"/>
        <v>28560</v>
      </c>
      <c r="T86" s="5">
        <f t="shared" si="53"/>
        <v>2000</v>
      </c>
      <c r="U86" s="5">
        <f t="shared" si="54"/>
        <v>2000</v>
      </c>
    </row>
    <row r="87" spans="2:21" x14ac:dyDescent="0.2">
      <c r="B87" s="5">
        <v>84</v>
      </c>
      <c r="C87" s="5">
        <f t="shared" si="37"/>
        <v>33900</v>
      </c>
      <c r="D87" s="5">
        <f t="shared" si="38"/>
        <v>8080</v>
      </c>
      <c r="E87" s="5">
        <f t="shared" si="39"/>
        <v>3220</v>
      </c>
      <c r="F87" s="5">
        <f t="shared" si="40"/>
        <v>3220</v>
      </c>
      <c r="G87" s="5">
        <f t="shared" si="41"/>
        <v>0</v>
      </c>
      <c r="H87" s="5">
        <f t="shared" si="42"/>
        <v>0</v>
      </c>
      <c r="I87" s="5">
        <f t="shared" si="43"/>
        <v>0</v>
      </c>
      <c r="J87" s="5">
        <f t="shared" si="44"/>
        <v>0</v>
      </c>
      <c r="K87" s="5">
        <f t="shared" si="45"/>
        <v>0</v>
      </c>
      <c r="L87" s="5">
        <f t="shared" si="46"/>
        <v>0</v>
      </c>
      <c r="M87" s="5">
        <f t="shared" si="47"/>
        <v>0</v>
      </c>
      <c r="N87" s="5">
        <f t="shared" si="48"/>
        <v>0</v>
      </c>
      <c r="O87" s="5">
        <f t="shared" si="49"/>
        <v>3220</v>
      </c>
      <c r="P87" s="5">
        <f t="shared" si="50"/>
        <v>3220</v>
      </c>
      <c r="R87" s="5">
        <f t="shared" si="51"/>
        <v>28560</v>
      </c>
      <c r="S87" s="5">
        <f t="shared" si="52"/>
        <v>28560</v>
      </c>
      <c r="T87" s="5">
        <f t="shared" si="53"/>
        <v>2000</v>
      </c>
      <c r="U87" s="5">
        <f t="shared" si="54"/>
        <v>2000</v>
      </c>
    </row>
    <row r="88" spans="2:21" x14ac:dyDescent="0.2">
      <c r="B88" s="5">
        <v>85</v>
      </c>
      <c r="C88" s="5">
        <f t="shared" si="37"/>
        <v>61640</v>
      </c>
      <c r="D88" s="5">
        <f t="shared" si="38"/>
        <v>14680</v>
      </c>
      <c r="E88" s="5">
        <f t="shared" si="39"/>
        <v>5880</v>
      </c>
      <c r="F88" s="5">
        <f t="shared" si="40"/>
        <v>5880</v>
      </c>
      <c r="G88" s="5">
        <f t="shared" si="41"/>
        <v>0</v>
      </c>
      <c r="H88" s="5">
        <f t="shared" si="42"/>
        <v>0</v>
      </c>
      <c r="I88" s="5">
        <f t="shared" si="43"/>
        <v>0</v>
      </c>
      <c r="J88" s="5">
        <f t="shared" si="44"/>
        <v>0</v>
      </c>
      <c r="K88" s="5">
        <f t="shared" si="45"/>
        <v>0</v>
      </c>
      <c r="L88" s="5">
        <f t="shared" si="46"/>
        <v>0</v>
      </c>
      <c r="M88" s="5">
        <f t="shared" si="47"/>
        <v>0</v>
      </c>
      <c r="N88" s="5">
        <f t="shared" si="48"/>
        <v>0</v>
      </c>
      <c r="O88" s="5">
        <f t="shared" si="49"/>
        <v>5880</v>
      </c>
      <c r="P88" s="5">
        <f t="shared" si="50"/>
        <v>5880</v>
      </c>
      <c r="R88" s="5">
        <f t="shared" si="51"/>
        <v>52880</v>
      </c>
      <c r="S88" s="5">
        <f t="shared" si="52"/>
        <v>52880</v>
      </c>
      <c r="T88" s="5">
        <f t="shared" si="53"/>
        <v>3500</v>
      </c>
      <c r="U88" s="5">
        <f t="shared" si="54"/>
        <v>3500</v>
      </c>
    </row>
    <row r="89" spans="2:21" x14ac:dyDescent="0.2">
      <c r="B89" s="5">
        <v>86</v>
      </c>
      <c r="C89" s="5">
        <f t="shared" si="37"/>
        <v>61640</v>
      </c>
      <c r="D89" s="5">
        <f t="shared" si="38"/>
        <v>14680</v>
      </c>
      <c r="E89" s="5">
        <f t="shared" si="39"/>
        <v>5880</v>
      </c>
      <c r="F89" s="5">
        <f t="shared" si="40"/>
        <v>5880</v>
      </c>
      <c r="G89" s="5">
        <f t="shared" si="41"/>
        <v>0</v>
      </c>
      <c r="H89" s="5">
        <f t="shared" si="42"/>
        <v>0</v>
      </c>
      <c r="I89" s="5">
        <f t="shared" si="43"/>
        <v>0</v>
      </c>
      <c r="J89" s="5">
        <f t="shared" si="44"/>
        <v>0</v>
      </c>
      <c r="K89" s="5">
        <f t="shared" si="45"/>
        <v>0</v>
      </c>
      <c r="L89" s="5">
        <f t="shared" si="46"/>
        <v>0</v>
      </c>
      <c r="M89" s="5">
        <f t="shared" si="47"/>
        <v>0</v>
      </c>
      <c r="N89" s="5">
        <f t="shared" si="48"/>
        <v>0</v>
      </c>
      <c r="O89" s="5">
        <f t="shared" si="49"/>
        <v>5880</v>
      </c>
      <c r="P89" s="5">
        <f t="shared" si="50"/>
        <v>5880</v>
      </c>
      <c r="R89" s="5">
        <f t="shared" si="51"/>
        <v>52880</v>
      </c>
      <c r="S89" s="5">
        <f t="shared" si="52"/>
        <v>52880</v>
      </c>
      <c r="T89" s="5">
        <f t="shared" si="53"/>
        <v>3500</v>
      </c>
      <c r="U89" s="5">
        <f t="shared" si="54"/>
        <v>3500</v>
      </c>
    </row>
    <row r="90" spans="2:21" x14ac:dyDescent="0.2">
      <c r="B90" s="5">
        <v>87</v>
      </c>
      <c r="C90" s="5">
        <f t="shared" si="37"/>
        <v>61640</v>
      </c>
      <c r="D90" s="5">
        <f t="shared" si="38"/>
        <v>14680</v>
      </c>
      <c r="E90" s="5">
        <f t="shared" si="39"/>
        <v>5880</v>
      </c>
      <c r="F90" s="5">
        <f t="shared" si="40"/>
        <v>5880</v>
      </c>
      <c r="G90" s="5">
        <f t="shared" si="41"/>
        <v>0</v>
      </c>
      <c r="H90" s="5">
        <f t="shared" si="42"/>
        <v>0</v>
      </c>
      <c r="I90" s="5">
        <f t="shared" si="43"/>
        <v>0</v>
      </c>
      <c r="J90" s="5">
        <f t="shared" si="44"/>
        <v>0</v>
      </c>
      <c r="K90" s="5">
        <f t="shared" si="45"/>
        <v>0</v>
      </c>
      <c r="L90" s="5">
        <f t="shared" si="46"/>
        <v>0</v>
      </c>
      <c r="M90" s="5">
        <f t="shared" si="47"/>
        <v>0</v>
      </c>
      <c r="N90" s="5">
        <f t="shared" si="48"/>
        <v>0</v>
      </c>
      <c r="O90" s="5">
        <f t="shared" si="49"/>
        <v>5880</v>
      </c>
      <c r="P90" s="5">
        <f t="shared" si="50"/>
        <v>5880</v>
      </c>
      <c r="R90" s="5">
        <f t="shared" si="51"/>
        <v>52880</v>
      </c>
      <c r="S90" s="5">
        <f t="shared" si="52"/>
        <v>52880</v>
      </c>
      <c r="T90" s="5">
        <f t="shared" si="53"/>
        <v>3500</v>
      </c>
      <c r="U90" s="5">
        <f t="shared" si="54"/>
        <v>3500</v>
      </c>
    </row>
    <row r="91" spans="2:21" x14ac:dyDescent="0.2">
      <c r="B91" s="5">
        <v>88</v>
      </c>
      <c r="C91" s="5">
        <f t="shared" si="37"/>
        <v>61640</v>
      </c>
      <c r="D91" s="5">
        <f t="shared" si="38"/>
        <v>14680</v>
      </c>
      <c r="E91" s="5">
        <f t="shared" si="39"/>
        <v>5880</v>
      </c>
      <c r="F91" s="5">
        <f t="shared" si="40"/>
        <v>5880</v>
      </c>
      <c r="G91" s="5">
        <f t="shared" si="41"/>
        <v>0</v>
      </c>
      <c r="H91" s="5">
        <f t="shared" si="42"/>
        <v>0</v>
      </c>
      <c r="I91" s="5">
        <f t="shared" si="43"/>
        <v>0</v>
      </c>
      <c r="J91" s="5">
        <f t="shared" si="44"/>
        <v>0</v>
      </c>
      <c r="K91" s="5">
        <f t="shared" si="45"/>
        <v>0</v>
      </c>
      <c r="L91" s="5">
        <f t="shared" si="46"/>
        <v>0</v>
      </c>
      <c r="M91" s="5">
        <f t="shared" si="47"/>
        <v>0</v>
      </c>
      <c r="N91" s="5">
        <f t="shared" si="48"/>
        <v>0</v>
      </c>
      <c r="O91" s="5">
        <f t="shared" si="49"/>
        <v>5880</v>
      </c>
      <c r="P91" s="5">
        <f t="shared" si="50"/>
        <v>5880</v>
      </c>
      <c r="R91" s="5">
        <f t="shared" si="51"/>
        <v>52880</v>
      </c>
      <c r="S91" s="5">
        <f t="shared" si="52"/>
        <v>52880</v>
      </c>
      <c r="T91" s="5">
        <f t="shared" si="53"/>
        <v>3500</v>
      </c>
      <c r="U91" s="5">
        <f t="shared" si="54"/>
        <v>3500</v>
      </c>
    </row>
    <row r="92" spans="2:21" x14ac:dyDescent="0.2">
      <c r="B92" s="5">
        <v>89</v>
      </c>
      <c r="C92" s="5">
        <f t="shared" si="37"/>
        <v>61640</v>
      </c>
      <c r="D92" s="5">
        <f t="shared" si="38"/>
        <v>14680</v>
      </c>
      <c r="E92" s="5">
        <f t="shared" si="39"/>
        <v>5880</v>
      </c>
      <c r="F92" s="5">
        <f t="shared" si="40"/>
        <v>5880</v>
      </c>
      <c r="G92" s="5">
        <f t="shared" si="41"/>
        <v>0</v>
      </c>
      <c r="H92" s="5">
        <f t="shared" si="42"/>
        <v>0</v>
      </c>
      <c r="I92" s="5">
        <f t="shared" si="43"/>
        <v>0</v>
      </c>
      <c r="J92" s="5">
        <f t="shared" si="44"/>
        <v>0</v>
      </c>
      <c r="K92" s="5">
        <f t="shared" si="45"/>
        <v>0</v>
      </c>
      <c r="L92" s="5">
        <f t="shared" si="46"/>
        <v>0</v>
      </c>
      <c r="M92" s="5">
        <f t="shared" si="47"/>
        <v>0</v>
      </c>
      <c r="N92" s="5">
        <f t="shared" si="48"/>
        <v>0</v>
      </c>
      <c r="O92" s="5">
        <f t="shared" si="49"/>
        <v>5880</v>
      </c>
      <c r="P92" s="5">
        <f t="shared" si="50"/>
        <v>5880</v>
      </c>
      <c r="R92" s="5">
        <f t="shared" si="51"/>
        <v>52880</v>
      </c>
      <c r="S92" s="5">
        <f t="shared" si="52"/>
        <v>52880</v>
      </c>
      <c r="T92" s="5">
        <f t="shared" si="53"/>
        <v>3500</v>
      </c>
      <c r="U92" s="5">
        <f t="shared" si="54"/>
        <v>3500</v>
      </c>
    </row>
    <row r="93" spans="2:21" x14ac:dyDescent="0.2">
      <c r="B93" s="5">
        <v>90</v>
      </c>
      <c r="C93" s="5">
        <f t="shared" si="37"/>
        <v>61640</v>
      </c>
      <c r="D93" s="5">
        <f t="shared" si="38"/>
        <v>14680</v>
      </c>
      <c r="E93" s="5">
        <f t="shared" si="39"/>
        <v>5880</v>
      </c>
      <c r="F93" s="5">
        <f t="shared" si="40"/>
        <v>5880</v>
      </c>
      <c r="G93" s="5">
        <f t="shared" si="41"/>
        <v>0</v>
      </c>
      <c r="H93" s="5">
        <f t="shared" si="42"/>
        <v>0</v>
      </c>
      <c r="I93" s="5">
        <f t="shared" si="43"/>
        <v>0</v>
      </c>
      <c r="J93" s="5">
        <f t="shared" si="44"/>
        <v>0</v>
      </c>
      <c r="K93" s="5">
        <f t="shared" si="45"/>
        <v>0</v>
      </c>
      <c r="L93" s="5">
        <f t="shared" si="46"/>
        <v>0</v>
      </c>
      <c r="M93" s="5">
        <f t="shared" si="47"/>
        <v>0</v>
      </c>
      <c r="N93" s="5">
        <f t="shared" si="48"/>
        <v>0</v>
      </c>
      <c r="O93" s="5">
        <f t="shared" si="49"/>
        <v>5880</v>
      </c>
      <c r="P93" s="5">
        <f t="shared" si="50"/>
        <v>5880</v>
      </c>
      <c r="R93" s="5">
        <f t="shared" si="51"/>
        <v>52880</v>
      </c>
      <c r="S93" s="5">
        <f t="shared" si="52"/>
        <v>52880</v>
      </c>
      <c r="T93" s="5">
        <f t="shared" si="53"/>
        <v>3500</v>
      </c>
      <c r="U93" s="5">
        <f t="shared" si="54"/>
        <v>3500</v>
      </c>
    </row>
    <row r="94" spans="2:21" x14ac:dyDescent="0.2">
      <c r="B94" s="5">
        <v>91</v>
      </c>
      <c r="C94" s="5">
        <f t="shared" si="37"/>
        <v>61640</v>
      </c>
      <c r="D94" s="5">
        <f t="shared" si="38"/>
        <v>14680</v>
      </c>
      <c r="E94" s="5">
        <f t="shared" si="39"/>
        <v>5880</v>
      </c>
      <c r="F94" s="5">
        <f t="shared" si="40"/>
        <v>5880</v>
      </c>
      <c r="G94" s="5">
        <f t="shared" si="41"/>
        <v>0</v>
      </c>
      <c r="H94" s="5">
        <f t="shared" si="42"/>
        <v>0</v>
      </c>
      <c r="I94" s="5">
        <f t="shared" si="43"/>
        <v>0</v>
      </c>
      <c r="J94" s="5">
        <f t="shared" si="44"/>
        <v>0</v>
      </c>
      <c r="K94" s="5">
        <f t="shared" si="45"/>
        <v>0</v>
      </c>
      <c r="L94" s="5">
        <f t="shared" si="46"/>
        <v>0</v>
      </c>
      <c r="M94" s="5">
        <f t="shared" si="47"/>
        <v>0</v>
      </c>
      <c r="N94" s="5">
        <f t="shared" si="48"/>
        <v>0</v>
      </c>
      <c r="O94" s="5">
        <f t="shared" si="49"/>
        <v>5880</v>
      </c>
      <c r="P94" s="5">
        <f t="shared" si="50"/>
        <v>5880</v>
      </c>
      <c r="R94" s="5">
        <f t="shared" si="51"/>
        <v>52880</v>
      </c>
      <c r="S94" s="5">
        <f t="shared" si="52"/>
        <v>52880</v>
      </c>
      <c r="T94" s="5">
        <f t="shared" si="53"/>
        <v>3500</v>
      </c>
      <c r="U94" s="5">
        <f t="shared" si="54"/>
        <v>3500</v>
      </c>
    </row>
    <row r="95" spans="2:21" x14ac:dyDescent="0.2">
      <c r="B95" s="5">
        <v>92</v>
      </c>
      <c r="C95" s="5">
        <f t="shared" si="37"/>
        <v>61640</v>
      </c>
      <c r="D95" s="5">
        <f t="shared" si="38"/>
        <v>14680</v>
      </c>
      <c r="E95" s="5">
        <f t="shared" si="39"/>
        <v>5880</v>
      </c>
      <c r="F95" s="5">
        <f t="shared" si="40"/>
        <v>5880</v>
      </c>
      <c r="G95" s="5">
        <f t="shared" si="41"/>
        <v>0</v>
      </c>
      <c r="H95" s="5">
        <f t="shared" si="42"/>
        <v>0</v>
      </c>
      <c r="I95" s="5">
        <f t="shared" si="43"/>
        <v>0</v>
      </c>
      <c r="J95" s="5">
        <f t="shared" si="44"/>
        <v>0</v>
      </c>
      <c r="K95" s="5">
        <f t="shared" si="45"/>
        <v>0</v>
      </c>
      <c r="L95" s="5">
        <f t="shared" si="46"/>
        <v>0</v>
      </c>
      <c r="M95" s="5">
        <f t="shared" si="47"/>
        <v>0</v>
      </c>
      <c r="N95" s="5">
        <f t="shared" si="48"/>
        <v>0</v>
      </c>
      <c r="O95" s="5">
        <f t="shared" si="49"/>
        <v>5880</v>
      </c>
      <c r="P95" s="5">
        <f t="shared" si="50"/>
        <v>5880</v>
      </c>
      <c r="R95" s="5">
        <f t="shared" si="51"/>
        <v>52880</v>
      </c>
      <c r="S95" s="5">
        <f t="shared" si="52"/>
        <v>52880</v>
      </c>
      <c r="T95" s="5">
        <f t="shared" si="53"/>
        <v>3500</v>
      </c>
      <c r="U95" s="5">
        <f t="shared" si="54"/>
        <v>3500</v>
      </c>
    </row>
    <row r="96" spans="2:21" x14ac:dyDescent="0.2">
      <c r="B96" s="5">
        <v>93</v>
      </c>
      <c r="C96" s="5">
        <f t="shared" si="37"/>
        <v>61640</v>
      </c>
      <c r="D96" s="5">
        <f t="shared" si="38"/>
        <v>14680</v>
      </c>
      <c r="E96" s="5">
        <f t="shared" si="39"/>
        <v>5880</v>
      </c>
      <c r="F96" s="5">
        <f t="shared" si="40"/>
        <v>5880</v>
      </c>
      <c r="G96" s="5">
        <f t="shared" si="41"/>
        <v>0</v>
      </c>
      <c r="H96" s="5">
        <f t="shared" si="42"/>
        <v>0</v>
      </c>
      <c r="I96" s="5">
        <f t="shared" si="43"/>
        <v>0</v>
      </c>
      <c r="J96" s="5">
        <f t="shared" si="44"/>
        <v>0</v>
      </c>
      <c r="K96" s="5">
        <f t="shared" si="45"/>
        <v>0</v>
      </c>
      <c r="L96" s="5">
        <f t="shared" si="46"/>
        <v>0</v>
      </c>
      <c r="M96" s="5">
        <f t="shared" si="47"/>
        <v>0</v>
      </c>
      <c r="N96" s="5">
        <f t="shared" si="48"/>
        <v>0</v>
      </c>
      <c r="O96" s="5">
        <f t="shared" si="49"/>
        <v>5880</v>
      </c>
      <c r="P96" s="5">
        <f t="shared" si="50"/>
        <v>5880</v>
      </c>
      <c r="R96" s="5">
        <f t="shared" si="51"/>
        <v>52880</v>
      </c>
      <c r="S96" s="5">
        <f t="shared" si="52"/>
        <v>52880</v>
      </c>
      <c r="T96" s="5">
        <f t="shared" si="53"/>
        <v>3500</v>
      </c>
      <c r="U96" s="5">
        <f t="shared" si="54"/>
        <v>3500</v>
      </c>
    </row>
    <row r="97" spans="2:21" x14ac:dyDescent="0.2">
      <c r="B97" s="5">
        <v>94</v>
      </c>
      <c r="C97" s="5">
        <f t="shared" si="37"/>
        <v>61640</v>
      </c>
      <c r="D97" s="5">
        <f t="shared" si="38"/>
        <v>14680</v>
      </c>
      <c r="E97" s="5">
        <f t="shared" si="39"/>
        <v>5880</v>
      </c>
      <c r="F97" s="5">
        <f t="shared" si="40"/>
        <v>5880</v>
      </c>
      <c r="G97" s="5">
        <f t="shared" si="41"/>
        <v>0</v>
      </c>
      <c r="H97" s="5">
        <f t="shared" si="42"/>
        <v>0</v>
      </c>
      <c r="I97" s="5">
        <f t="shared" si="43"/>
        <v>0</v>
      </c>
      <c r="J97" s="5">
        <f t="shared" si="44"/>
        <v>0</v>
      </c>
      <c r="K97" s="5">
        <f t="shared" si="45"/>
        <v>0</v>
      </c>
      <c r="L97" s="5">
        <f t="shared" si="46"/>
        <v>0</v>
      </c>
      <c r="M97" s="5">
        <f t="shared" si="47"/>
        <v>0</v>
      </c>
      <c r="N97" s="5">
        <f t="shared" si="48"/>
        <v>0</v>
      </c>
      <c r="O97" s="5">
        <f t="shared" si="49"/>
        <v>5880</v>
      </c>
      <c r="P97" s="5">
        <f t="shared" si="50"/>
        <v>5880</v>
      </c>
      <c r="R97" s="5">
        <f t="shared" si="51"/>
        <v>52880</v>
      </c>
      <c r="S97" s="5">
        <f t="shared" si="52"/>
        <v>52880</v>
      </c>
      <c r="T97" s="5">
        <f t="shared" si="53"/>
        <v>3500</v>
      </c>
      <c r="U97" s="5">
        <f t="shared" si="54"/>
        <v>3500</v>
      </c>
    </row>
    <row r="98" spans="2:21" x14ac:dyDescent="0.2">
      <c r="B98" s="5">
        <v>95</v>
      </c>
      <c r="C98" s="5">
        <f t="shared" si="37"/>
        <v>61640</v>
      </c>
      <c r="D98" s="5">
        <f t="shared" si="38"/>
        <v>14680</v>
      </c>
      <c r="E98" s="5">
        <f t="shared" si="39"/>
        <v>5880</v>
      </c>
      <c r="F98" s="5">
        <f t="shared" si="40"/>
        <v>5880</v>
      </c>
      <c r="G98" s="5">
        <f t="shared" si="41"/>
        <v>0</v>
      </c>
      <c r="H98" s="5">
        <f t="shared" si="42"/>
        <v>0</v>
      </c>
      <c r="I98" s="5">
        <f t="shared" si="43"/>
        <v>0</v>
      </c>
      <c r="J98" s="5">
        <f t="shared" si="44"/>
        <v>0</v>
      </c>
      <c r="K98" s="5">
        <f t="shared" si="45"/>
        <v>0</v>
      </c>
      <c r="L98" s="5">
        <f t="shared" si="46"/>
        <v>0</v>
      </c>
      <c r="M98" s="5">
        <f t="shared" si="47"/>
        <v>0</v>
      </c>
      <c r="N98" s="5">
        <f t="shared" si="48"/>
        <v>0</v>
      </c>
      <c r="O98" s="5">
        <f t="shared" si="49"/>
        <v>5880</v>
      </c>
      <c r="P98" s="5">
        <f t="shared" si="50"/>
        <v>5880</v>
      </c>
      <c r="R98" s="5">
        <f t="shared" si="51"/>
        <v>52880</v>
      </c>
      <c r="S98" s="5">
        <f t="shared" si="52"/>
        <v>52880</v>
      </c>
      <c r="T98" s="5">
        <f t="shared" si="53"/>
        <v>3500</v>
      </c>
      <c r="U98" s="5">
        <f t="shared" si="54"/>
        <v>3500</v>
      </c>
    </row>
    <row r="99" spans="2:21" x14ac:dyDescent="0.2">
      <c r="B99" s="5">
        <v>96</v>
      </c>
      <c r="C99" s="5">
        <f t="shared" si="37"/>
        <v>61640</v>
      </c>
      <c r="D99" s="5">
        <f t="shared" si="38"/>
        <v>14680</v>
      </c>
      <c r="E99" s="5">
        <f t="shared" si="39"/>
        <v>5880</v>
      </c>
      <c r="F99" s="5">
        <f t="shared" si="40"/>
        <v>5880</v>
      </c>
      <c r="G99" s="5">
        <f t="shared" si="41"/>
        <v>0</v>
      </c>
      <c r="H99" s="5">
        <f t="shared" si="42"/>
        <v>0</v>
      </c>
      <c r="I99" s="5">
        <f t="shared" si="43"/>
        <v>0</v>
      </c>
      <c r="J99" s="5">
        <f t="shared" si="44"/>
        <v>0</v>
      </c>
      <c r="K99" s="5">
        <f t="shared" si="45"/>
        <v>0</v>
      </c>
      <c r="L99" s="5">
        <f t="shared" si="46"/>
        <v>0</v>
      </c>
      <c r="M99" s="5">
        <f t="shared" si="47"/>
        <v>0</v>
      </c>
      <c r="N99" s="5">
        <f t="shared" si="48"/>
        <v>0</v>
      </c>
      <c r="O99" s="5">
        <f t="shared" si="49"/>
        <v>5880</v>
      </c>
      <c r="P99" s="5">
        <f t="shared" si="50"/>
        <v>5880</v>
      </c>
      <c r="R99" s="5">
        <f t="shared" si="51"/>
        <v>52880</v>
      </c>
      <c r="S99" s="5">
        <f t="shared" si="52"/>
        <v>52880</v>
      </c>
      <c r="T99" s="5">
        <f t="shared" si="53"/>
        <v>3500</v>
      </c>
      <c r="U99" s="5">
        <f t="shared" si="54"/>
        <v>3500</v>
      </c>
    </row>
    <row r="100" spans="2:21" x14ac:dyDescent="0.2">
      <c r="B100" s="5">
        <v>97</v>
      </c>
      <c r="C100" s="5">
        <f t="shared" si="37"/>
        <v>61640</v>
      </c>
      <c r="D100" s="5">
        <f t="shared" si="38"/>
        <v>14680</v>
      </c>
      <c r="E100" s="5">
        <f t="shared" si="39"/>
        <v>5880</v>
      </c>
      <c r="F100" s="5">
        <f t="shared" si="40"/>
        <v>5880</v>
      </c>
      <c r="G100" s="5">
        <f t="shared" si="41"/>
        <v>0</v>
      </c>
      <c r="H100" s="5">
        <f t="shared" si="42"/>
        <v>0</v>
      </c>
      <c r="I100" s="5">
        <f t="shared" si="43"/>
        <v>0</v>
      </c>
      <c r="J100" s="5">
        <f t="shared" si="44"/>
        <v>0</v>
      </c>
      <c r="K100" s="5">
        <f t="shared" si="45"/>
        <v>0</v>
      </c>
      <c r="L100" s="5">
        <f t="shared" si="46"/>
        <v>0</v>
      </c>
      <c r="M100" s="5">
        <f t="shared" si="47"/>
        <v>0</v>
      </c>
      <c r="N100" s="5">
        <f t="shared" si="48"/>
        <v>0</v>
      </c>
      <c r="O100" s="5">
        <f t="shared" si="49"/>
        <v>5880</v>
      </c>
      <c r="P100" s="5">
        <f t="shared" si="50"/>
        <v>5880</v>
      </c>
      <c r="R100" s="5">
        <f t="shared" si="51"/>
        <v>52880</v>
      </c>
      <c r="S100" s="5">
        <f t="shared" si="52"/>
        <v>52880</v>
      </c>
      <c r="T100" s="5">
        <f t="shared" si="53"/>
        <v>3500</v>
      </c>
      <c r="U100" s="5">
        <f t="shared" si="54"/>
        <v>3500</v>
      </c>
    </row>
    <row r="101" spans="2:21" x14ac:dyDescent="0.2">
      <c r="B101" s="5">
        <v>98</v>
      </c>
      <c r="C101" s="5">
        <f t="shared" si="37"/>
        <v>61640</v>
      </c>
      <c r="D101" s="5">
        <f t="shared" si="38"/>
        <v>14680</v>
      </c>
      <c r="E101" s="5">
        <f t="shared" si="39"/>
        <v>5880</v>
      </c>
      <c r="F101" s="5">
        <f t="shared" si="40"/>
        <v>5880</v>
      </c>
      <c r="G101" s="5">
        <f t="shared" si="41"/>
        <v>0</v>
      </c>
      <c r="H101" s="5">
        <f t="shared" si="42"/>
        <v>0</v>
      </c>
      <c r="I101" s="5">
        <f t="shared" si="43"/>
        <v>0</v>
      </c>
      <c r="J101" s="5">
        <f t="shared" si="44"/>
        <v>0</v>
      </c>
      <c r="K101" s="5">
        <f t="shared" si="45"/>
        <v>0</v>
      </c>
      <c r="L101" s="5">
        <f t="shared" si="46"/>
        <v>0</v>
      </c>
      <c r="M101" s="5">
        <f t="shared" si="47"/>
        <v>0</v>
      </c>
      <c r="N101" s="5">
        <f t="shared" si="48"/>
        <v>0</v>
      </c>
      <c r="O101" s="5">
        <f t="shared" si="49"/>
        <v>5880</v>
      </c>
      <c r="P101" s="5">
        <f t="shared" si="50"/>
        <v>5880</v>
      </c>
      <c r="R101" s="5">
        <f t="shared" si="51"/>
        <v>52880</v>
      </c>
      <c r="S101" s="5">
        <f t="shared" si="52"/>
        <v>52880</v>
      </c>
      <c r="T101" s="5">
        <f t="shared" si="53"/>
        <v>3500</v>
      </c>
      <c r="U101" s="5">
        <f t="shared" si="54"/>
        <v>3500</v>
      </c>
    </row>
    <row r="102" spans="2:21" x14ac:dyDescent="0.2">
      <c r="B102" s="5">
        <v>99</v>
      </c>
      <c r="C102" s="5">
        <f t="shared" si="37"/>
        <v>61640</v>
      </c>
      <c r="D102" s="5">
        <f t="shared" si="38"/>
        <v>14680</v>
      </c>
      <c r="E102" s="5">
        <f t="shared" si="39"/>
        <v>5880</v>
      </c>
      <c r="F102" s="5">
        <f t="shared" si="40"/>
        <v>5880</v>
      </c>
      <c r="G102" s="5">
        <f t="shared" si="41"/>
        <v>0</v>
      </c>
      <c r="H102" s="5">
        <f t="shared" si="42"/>
        <v>0</v>
      </c>
      <c r="I102" s="5">
        <f t="shared" si="43"/>
        <v>0</v>
      </c>
      <c r="J102" s="5">
        <f t="shared" si="44"/>
        <v>0</v>
      </c>
      <c r="K102" s="5">
        <f t="shared" si="45"/>
        <v>0</v>
      </c>
      <c r="L102" s="5">
        <f t="shared" si="46"/>
        <v>0</v>
      </c>
      <c r="M102" s="5">
        <f t="shared" si="47"/>
        <v>0</v>
      </c>
      <c r="N102" s="5">
        <f t="shared" si="48"/>
        <v>0</v>
      </c>
      <c r="O102" s="5">
        <f t="shared" si="49"/>
        <v>5880</v>
      </c>
      <c r="P102" s="5">
        <f t="shared" si="50"/>
        <v>5880</v>
      </c>
      <c r="R102" s="5">
        <f t="shared" si="51"/>
        <v>52880</v>
      </c>
      <c r="S102" s="5">
        <f t="shared" si="52"/>
        <v>52880</v>
      </c>
      <c r="T102" s="5">
        <f t="shared" si="53"/>
        <v>3500</v>
      </c>
      <c r="U102" s="5">
        <f t="shared" si="54"/>
        <v>3500</v>
      </c>
    </row>
    <row r="103" spans="2:21" x14ac:dyDescent="0.2">
      <c r="B103" s="5">
        <v>100</v>
      </c>
      <c r="C103" s="5">
        <f t="shared" si="37"/>
        <v>61640</v>
      </c>
      <c r="D103" s="5">
        <f t="shared" si="38"/>
        <v>14680</v>
      </c>
      <c r="E103" s="5">
        <f t="shared" si="39"/>
        <v>5880</v>
      </c>
      <c r="F103" s="5">
        <f t="shared" si="40"/>
        <v>5880</v>
      </c>
      <c r="G103" s="5">
        <f t="shared" si="41"/>
        <v>0</v>
      </c>
      <c r="H103" s="5">
        <f t="shared" si="42"/>
        <v>0</v>
      </c>
      <c r="I103" s="5">
        <f t="shared" si="43"/>
        <v>0</v>
      </c>
      <c r="J103" s="5">
        <f t="shared" si="44"/>
        <v>0</v>
      </c>
      <c r="K103" s="5">
        <f t="shared" si="45"/>
        <v>0</v>
      </c>
      <c r="L103" s="5">
        <f t="shared" si="46"/>
        <v>0</v>
      </c>
      <c r="M103" s="5">
        <f t="shared" si="47"/>
        <v>0</v>
      </c>
      <c r="N103" s="5">
        <f t="shared" si="48"/>
        <v>0</v>
      </c>
      <c r="O103" s="5">
        <f t="shared" si="49"/>
        <v>5880</v>
      </c>
      <c r="P103" s="5">
        <f t="shared" si="50"/>
        <v>5880</v>
      </c>
      <c r="R103" s="5">
        <f t="shared" si="51"/>
        <v>52880</v>
      </c>
      <c r="S103" s="5">
        <f t="shared" si="52"/>
        <v>52880</v>
      </c>
      <c r="T103" s="5">
        <f t="shared" si="53"/>
        <v>3500</v>
      </c>
      <c r="U103" s="5">
        <f t="shared" si="54"/>
        <v>3500</v>
      </c>
    </row>
    <row r="104" spans="2:21" x14ac:dyDescent="0.2">
      <c r="B104" s="5">
        <v>101</v>
      </c>
      <c r="C104" s="5">
        <f t="shared" si="37"/>
        <v>61640</v>
      </c>
      <c r="D104" s="5">
        <f t="shared" si="38"/>
        <v>14680</v>
      </c>
      <c r="E104" s="5">
        <f t="shared" si="39"/>
        <v>5880</v>
      </c>
      <c r="F104" s="5">
        <f t="shared" si="40"/>
        <v>5880</v>
      </c>
      <c r="G104" s="5">
        <f t="shared" si="41"/>
        <v>0</v>
      </c>
      <c r="H104" s="5">
        <f t="shared" si="42"/>
        <v>0</v>
      </c>
      <c r="I104" s="5">
        <f t="shared" si="43"/>
        <v>0</v>
      </c>
      <c r="J104" s="5">
        <f t="shared" si="44"/>
        <v>0</v>
      </c>
      <c r="K104" s="5">
        <f t="shared" si="45"/>
        <v>0</v>
      </c>
      <c r="L104" s="5">
        <f t="shared" si="46"/>
        <v>0</v>
      </c>
      <c r="M104" s="5">
        <f t="shared" si="47"/>
        <v>0</v>
      </c>
      <c r="N104" s="5">
        <f t="shared" si="48"/>
        <v>0</v>
      </c>
      <c r="O104" s="5">
        <f t="shared" si="49"/>
        <v>5880</v>
      </c>
      <c r="P104" s="5">
        <f t="shared" si="50"/>
        <v>5880</v>
      </c>
      <c r="R104" s="5">
        <f t="shared" si="51"/>
        <v>52880</v>
      </c>
      <c r="S104" s="5">
        <f t="shared" si="52"/>
        <v>52880</v>
      </c>
      <c r="T104" s="5">
        <f t="shared" si="53"/>
        <v>3500</v>
      </c>
      <c r="U104" s="5">
        <f t="shared" si="54"/>
        <v>3500</v>
      </c>
    </row>
    <row r="105" spans="2:21" x14ac:dyDescent="0.2">
      <c r="B105" s="5">
        <v>102</v>
      </c>
      <c r="C105" s="5">
        <f t="shared" si="37"/>
        <v>61640</v>
      </c>
      <c r="D105" s="5">
        <f t="shared" si="38"/>
        <v>14680</v>
      </c>
      <c r="E105" s="5">
        <f t="shared" si="39"/>
        <v>5880</v>
      </c>
      <c r="F105" s="5">
        <f t="shared" si="40"/>
        <v>5880</v>
      </c>
      <c r="G105" s="5">
        <f t="shared" si="41"/>
        <v>0</v>
      </c>
      <c r="H105" s="5">
        <f t="shared" si="42"/>
        <v>0</v>
      </c>
      <c r="I105" s="5">
        <f t="shared" si="43"/>
        <v>0</v>
      </c>
      <c r="J105" s="5">
        <f t="shared" si="44"/>
        <v>0</v>
      </c>
      <c r="K105" s="5">
        <f t="shared" si="45"/>
        <v>0</v>
      </c>
      <c r="L105" s="5">
        <f t="shared" si="46"/>
        <v>0</v>
      </c>
      <c r="M105" s="5">
        <f t="shared" si="47"/>
        <v>0</v>
      </c>
      <c r="N105" s="5">
        <f t="shared" si="48"/>
        <v>0</v>
      </c>
      <c r="O105" s="5">
        <f t="shared" si="49"/>
        <v>5880</v>
      </c>
      <c r="P105" s="5">
        <f t="shared" si="50"/>
        <v>5880</v>
      </c>
      <c r="R105" s="5">
        <f t="shared" si="51"/>
        <v>52880</v>
      </c>
      <c r="S105" s="5">
        <f t="shared" si="52"/>
        <v>52880</v>
      </c>
      <c r="T105" s="5">
        <f t="shared" si="53"/>
        <v>3500</v>
      </c>
      <c r="U105" s="5">
        <f t="shared" si="54"/>
        <v>3500</v>
      </c>
    </row>
    <row r="106" spans="2:21" x14ac:dyDescent="0.2">
      <c r="B106" s="5">
        <v>103</v>
      </c>
      <c r="C106" s="5">
        <f t="shared" si="37"/>
        <v>61640</v>
      </c>
      <c r="D106" s="5">
        <f t="shared" si="38"/>
        <v>14680</v>
      </c>
      <c r="E106" s="5">
        <f t="shared" si="39"/>
        <v>5880</v>
      </c>
      <c r="F106" s="5">
        <f t="shared" si="40"/>
        <v>5880</v>
      </c>
      <c r="G106" s="5">
        <f t="shared" si="41"/>
        <v>0</v>
      </c>
      <c r="H106" s="5">
        <f t="shared" si="42"/>
        <v>0</v>
      </c>
      <c r="I106" s="5">
        <f t="shared" si="43"/>
        <v>0</v>
      </c>
      <c r="J106" s="5">
        <f t="shared" si="44"/>
        <v>0</v>
      </c>
      <c r="K106" s="5">
        <f t="shared" si="45"/>
        <v>0</v>
      </c>
      <c r="L106" s="5">
        <f t="shared" si="46"/>
        <v>0</v>
      </c>
      <c r="M106" s="5">
        <f t="shared" si="47"/>
        <v>0</v>
      </c>
      <c r="N106" s="5">
        <f t="shared" si="48"/>
        <v>0</v>
      </c>
      <c r="O106" s="5">
        <f t="shared" si="49"/>
        <v>5880</v>
      </c>
      <c r="P106" s="5">
        <f t="shared" si="50"/>
        <v>5880</v>
      </c>
      <c r="R106" s="5">
        <f t="shared" si="51"/>
        <v>52880</v>
      </c>
      <c r="S106" s="5">
        <f t="shared" si="52"/>
        <v>52880</v>
      </c>
      <c r="T106" s="5">
        <f t="shared" si="53"/>
        <v>3500</v>
      </c>
      <c r="U106" s="5">
        <f t="shared" si="54"/>
        <v>3500</v>
      </c>
    </row>
    <row r="107" spans="2:21" x14ac:dyDescent="0.2">
      <c r="B107" s="5">
        <v>104</v>
      </c>
      <c r="C107" s="5">
        <f t="shared" si="37"/>
        <v>61640</v>
      </c>
      <c r="D107" s="5">
        <f t="shared" si="38"/>
        <v>14680</v>
      </c>
      <c r="E107" s="5">
        <f t="shared" si="39"/>
        <v>5880</v>
      </c>
      <c r="F107" s="5">
        <f t="shared" si="40"/>
        <v>5880</v>
      </c>
      <c r="G107" s="5">
        <f t="shared" si="41"/>
        <v>0</v>
      </c>
      <c r="H107" s="5">
        <f t="shared" si="42"/>
        <v>0</v>
      </c>
      <c r="I107" s="5">
        <f t="shared" si="43"/>
        <v>0</v>
      </c>
      <c r="J107" s="5">
        <f t="shared" si="44"/>
        <v>0</v>
      </c>
      <c r="K107" s="5">
        <f t="shared" si="45"/>
        <v>0</v>
      </c>
      <c r="L107" s="5">
        <f t="shared" si="46"/>
        <v>0</v>
      </c>
      <c r="M107" s="5">
        <f t="shared" si="47"/>
        <v>0</v>
      </c>
      <c r="N107" s="5">
        <f t="shared" si="48"/>
        <v>0</v>
      </c>
      <c r="O107" s="5">
        <f t="shared" si="49"/>
        <v>5880</v>
      </c>
      <c r="P107" s="5">
        <f t="shared" si="50"/>
        <v>5880</v>
      </c>
      <c r="R107" s="5">
        <f t="shared" si="51"/>
        <v>52880</v>
      </c>
      <c r="S107" s="5">
        <f t="shared" si="52"/>
        <v>52880</v>
      </c>
      <c r="T107" s="5">
        <f t="shared" si="53"/>
        <v>3500</v>
      </c>
      <c r="U107" s="5">
        <f t="shared" si="54"/>
        <v>3500</v>
      </c>
    </row>
    <row r="108" spans="2:21" x14ac:dyDescent="0.2">
      <c r="B108" s="5">
        <v>105</v>
      </c>
      <c r="C108" s="5">
        <f t="shared" ref="C108:C139" si="55">IF($B108&gt;=$AV$7,IF($B108&gt;=$AV$28,AB$28,IF($B108&gt;=$AV$27,AB$27,IF($B108&gt;=$AV$21,AB$21,IF($B108&gt;=$AV$15,AB$15,IF($B108&gt;=$AV$9,AB$9,IF($B108&gt;=$AV$8,AB$8,AB$7)))))),"")</f>
        <v>61640</v>
      </c>
      <c r="D108" s="5">
        <f t="shared" ref="D108:D139" si="56">IF($B108&gt;=$AV$7,IF($B108&gt;=$AV$28,AC$28,IF($B108&gt;=$AV$27,AC$27,IF($B108&gt;=$AV$21,AC$21,IF($B108&gt;=$AV$15,AC$15,IF($B108&gt;=$AV$9,AC$9,IF($B108&gt;=$AV$8,AC$8,AC$7)))))),"")</f>
        <v>14680</v>
      </c>
      <c r="E108" s="5">
        <f t="shared" ref="E108:E139" si="57">IF($B108&gt;=$AV$7,IF($B108&gt;=$AV$28,AD$28,IF($B108&gt;=$AV$27,AD$27,IF($B108&gt;=$AV$21,AD$21,IF($B108&gt;=$AV$15,AD$15,IF($B108&gt;=$AV$9,AD$9,IF($B108&gt;=$AV$8,AD$8,AD$7)))))),"")</f>
        <v>5880</v>
      </c>
      <c r="F108" s="5">
        <f t="shared" ref="F108:F139" si="58">IF($B108&gt;=$AV$7,IF($B108&gt;=$AV$28,AE$28,IF($B108&gt;=$AV$27,AE$27,IF($B108&gt;=$AV$21,AE$21,IF($B108&gt;=$AV$15,AE$15,IF($B108&gt;=$AV$9,AE$9,IF($B108&gt;=$AV$8,AE$8,AE$7)))))),"")</f>
        <v>5880</v>
      </c>
      <c r="G108" s="5">
        <f t="shared" ref="G108:G139" si="59">IF($B108&gt;=$AV$7,IF($B108&gt;=$AV$28,AF$28,IF($B108&gt;=$AV$27,AF$27,IF($B108&gt;=$AV$21,AF$21,IF($B108&gt;=$AV$15,AF$15,IF($B108&gt;=$AV$9,AF$9,IF($B108&gt;=$AV$8,AF$8,AF$7)))))),"")</f>
        <v>0</v>
      </c>
      <c r="H108" s="5">
        <f t="shared" ref="H108:H139" si="60">IF($B108&gt;=$AV$7,IF($B108&gt;=$AV$28,AG$28,IF($B108&gt;=$AV$27,AG$27,IF($B108&gt;=$AV$21,AG$21,IF($B108&gt;=$AV$15,AG$15,IF($B108&gt;=$AV$9,AG$9,IF($B108&gt;=$AV$8,AG$8,AG$7)))))),"")</f>
        <v>0</v>
      </c>
      <c r="I108" s="5">
        <f t="shared" ref="I108:I139" si="61">IF($B108&gt;=$AV$7,IF($B108&gt;=$AV$28,AH$28,IF($B108&gt;=$AV$27,AH$27,IF($B108&gt;=$AV$21,AH$21,IF($B108&gt;=$AV$15,AH$15,IF($B108&gt;=$AV$9,AH$9,IF($B108&gt;=$AV$8,AH$8,AH$7)))))),"")</f>
        <v>0</v>
      </c>
      <c r="J108" s="5">
        <f t="shared" ref="J108:J139" si="62">IF($B108&gt;=$AV$7,IF($B108&gt;=$AV$28,AI$28,IF($B108&gt;=$AV$27,AI$27,IF($B108&gt;=$AV$21,AI$21,IF($B108&gt;=$AV$15,AI$15,IF($B108&gt;=$AV$9,AI$9,IF($B108&gt;=$AV$8,AI$8,AI$7)))))),"")</f>
        <v>0</v>
      </c>
      <c r="K108" s="5">
        <f t="shared" ref="K108:K139" si="63">IF($B108&gt;=$AV$7,IF($B108&gt;=$AV$28,AJ$28,IF($B108&gt;=$AV$27,AJ$27,IF($B108&gt;=$AV$21,AJ$21,IF($B108&gt;=$AV$15,AJ$15,IF($B108&gt;=$AV$9,AJ$9,IF($B108&gt;=$AV$8,AJ$8,AJ$7)))))),"")</f>
        <v>0</v>
      </c>
      <c r="L108" s="5">
        <f t="shared" ref="L108:L139" si="64">IF($B108&gt;=$AV$7,IF($B108&gt;=$AV$28,AK$28,IF($B108&gt;=$AV$27,AK$27,IF($B108&gt;=$AV$21,AK$21,IF($B108&gt;=$AV$15,AK$15,IF($B108&gt;=$AV$9,AK$9,IF($B108&gt;=$AV$8,AK$8,AK$7)))))),"")</f>
        <v>0</v>
      </c>
      <c r="M108" s="5">
        <f t="shared" ref="M108:M139" si="65">IF($B108&gt;=$AV$7,IF($B108&gt;=$AV$28,AL$28,IF($B108&gt;=$AV$27,AL$27,IF($B108&gt;=$AV$21,AL$21,IF($B108&gt;=$AV$15,AL$15,IF($B108&gt;=$AV$9,AL$9,IF($B108&gt;=$AV$8,AL$8,AL$7)))))),"")</f>
        <v>0</v>
      </c>
      <c r="N108" s="5">
        <f t="shared" ref="N108:N139" si="66">IF($B108&gt;=$AV$7,IF($B108&gt;=$AV$28,AM$28,IF($B108&gt;=$AV$27,AM$27,IF($B108&gt;=$AV$21,AM$21,IF($B108&gt;=$AV$15,AM$15,IF($B108&gt;=$AV$9,AM$9,IF($B108&gt;=$AV$8,AM$8,AM$7)))))),"")</f>
        <v>0</v>
      </c>
      <c r="O108" s="5">
        <f t="shared" ref="O108:O139" si="67">IF($B108&gt;=$AV$7,IF($B108&gt;=$AV$28,AN$28,IF($B108&gt;=$AV$27,AN$27,IF($B108&gt;=$AV$21,AN$21,IF($B108&gt;=$AV$15,AN$15,IF($B108&gt;=$AV$9,AN$9,IF($B108&gt;=$AV$8,AN$8,AN$7)))))),"")</f>
        <v>5880</v>
      </c>
      <c r="P108" s="5">
        <f t="shared" ref="P108:P139" si="68">IF($B108&gt;=$AV$7,IF($B108&gt;=$AV$28,AO$28,IF($B108&gt;=$AV$27,AO$27,IF($B108&gt;=$AV$21,AO$21,IF($B108&gt;=$AV$15,AO$15,IF($B108&gt;=$AV$9,AO$9,IF($B108&gt;=$AV$8,AO$8,AO$7)))))),"")</f>
        <v>5880</v>
      </c>
      <c r="R108" s="5">
        <f t="shared" ref="R108:R139" si="69">IF($B108&gt;=$AV$7,IF($B108&gt;=$AV$28,AP$28,IF($B108&gt;=$AV$27,AP$27,IF($B108&gt;=$AV$21,AP$21,IF($B108&gt;=$AV$15,AP$15,IF($B108&gt;=$AV$9,AP$9,IF($B108&gt;=$AV$8,AP$8,AP$7)))))),"")</f>
        <v>52880</v>
      </c>
      <c r="S108" s="5">
        <f t="shared" ref="S108:S139" si="70">IF($B108&gt;=$AV$7,IF($B108&gt;=$AV$28,AQ$28,IF($B108&gt;=$AV$27,AQ$27,IF($B108&gt;=$AV$21,AQ$21,IF($B108&gt;=$AV$15,AQ$15,IF($B108&gt;=$AV$9,AQ$9,IF($B108&gt;=$AV$8,AQ$8,AQ$7)))))),"")</f>
        <v>52880</v>
      </c>
      <c r="T108" s="5">
        <f t="shared" ref="T108:T139" si="71">IF($B108&gt;=$AV$7,IF($B108&gt;=$AV$28,AR$28,IF($B108&gt;=$AV$27,AR$27,IF($B108&gt;=$AV$21,AR$21,IF($B108&gt;=$AV$15,AR$15,IF($B108&gt;=$AV$9,AR$9,IF($B108&gt;=$AV$8,AR$8,AR$7)))))),"")</f>
        <v>3500</v>
      </c>
      <c r="U108" s="5">
        <f t="shared" ref="U108:U139" si="72">IF($B108&gt;=$AV$7,IF($B108&gt;=$AV$28,AS$28,IF($B108&gt;=$AV$27,AS$27,IF($B108&gt;=$AV$21,AS$21,IF($B108&gt;=$AV$15,AS$15,IF($B108&gt;=$AV$9,AS$9,IF($B108&gt;=$AV$8,AS$8,AS$7)))))),"")</f>
        <v>3500</v>
      </c>
    </row>
    <row r="109" spans="2:21" x14ac:dyDescent="0.2">
      <c r="B109" s="5">
        <v>106</v>
      </c>
      <c r="C109" s="5">
        <f t="shared" si="55"/>
        <v>61640</v>
      </c>
      <c r="D109" s="5">
        <f t="shared" si="56"/>
        <v>14680</v>
      </c>
      <c r="E109" s="5">
        <f t="shared" si="57"/>
        <v>5880</v>
      </c>
      <c r="F109" s="5">
        <f t="shared" si="58"/>
        <v>5880</v>
      </c>
      <c r="G109" s="5">
        <f t="shared" si="59"/>
        <v>0</v>
      </c>
      <c r="H109" s="5">
        <f t="shared" si="60"/>
        <v>0</v>
      </c>
      <c r="I109" s="5">
        <f t="shared" si="61"/>
        <v>0</v>
      </c>
      <c r="J109" s="5">
        <f t="shared" si="62"/>
        <v>0</v>
      </c>
      <c r="K109" s="5">
        <f t="shared" si="63"/>
        <v>0</v>
      </c>
      <c r="L109" s="5">
        <f t="shared" si="64"/>
        <v>0</v>
      </c>
      <c r="M109" s="5">
        <f t="shared" si="65"/>
        <v>0</v>
      </c>
      <c r="N109" s="5">
        <f t="shared" si="66"/>
        <v>0</v>
      </c>
      <c r="O109" s="5">
        <f t="shared" si="67"/>
        <v>5880</v>
      </c>
      <c r="P109" s="5">
        <f t="shared" si="68"/>
        <v>5880</v>
      </c>
      <c r="R109" s="5">
        <f t="shared" si="69"/>
        <v>52880</v>
      </c>
      <c r="S109" s="5">
        <f t="shared" si="70"/>
        <v>52880</v>
      </c>
      <c r="T109" s="5">
        <f t="shared" si="71"/>
        <v>3500</v>
      </c>
      <c r="U109" s="5">
        <f t="shared" si="72"/>
        <v>3500</v>
      </c>
    </row>
    <row r="110" spans="2:21" x14ac:dyDescent="0.2">
      <c r="B110" s="5">
        <v>107</v>
      </c>
      <c r="C110" s="5">
        <f t="shared" si="55"/>
        <v>61640</v>
      </c>
      <c r="D110" s="5">
        <f t="shared" si="56"/>
        <v>14680</v>
      </c>
      <c r="E110" s="5">
        <f t="shared" si="57"/>
        <v>5880</v>
      </c>
      <c r="F110" s="5">
        <f t="shared" si="58"/>
        <v>5880</v>
      </c>
      <c r="G110" s="5">
        <f t="shared" si="59"/>
        <v>0</v>
      </c>
      <c r="H110" s="5">
        <f t="shared" si="60"/>
        <v>0</v>
      </c>
      <c r="I110" s="5">
        <f t="shared" si="61"/>
        <v>0</v>
      </c>
      <c r="J110" s="5">
        <f t="shared" si="62"/>
        <v>0</v>
      </c>
      <c r="K110" s="5">
        <f t="shared" si="63"/>
        <v>0</v>
      </c>
      <c r="L110" s="5">
        <f t="shared" si="64"/>
        <v>0</v>
      </c>
      <c r="M110" s="5">
        <f t="shared" si="65"/>
        <v>0</v>
      </c>
      <c r="N110" s="5">
        <f t="shared" si="66"/>
        <v>0</v>
      </c>
      <c r="O110" s="5">
        <f t="shared" si="67"/>
        <v>5880</v>
      </c>
      <c r="P110" s="5">
        <f t="shared" si="68"/>
        <v>5880</v>
      </c>
      <c r="R110" s="5">
        <f t="shared" si="69"/>
        <v>52880</v>
      </c>
      <c r="S110" s="5">
        <f t="shared" si="70"/>
        <v>52880</v>
      </c>
      <c r="T110" s="5">
        <f t="shared" si="71"/>
        <v>3500</v>
      </c>
      <c r="U110" s="5">
        <f t="shared" si="72"/>
        <v>3500</v>
      </c>
    </row>
    <row r="111" spans="2:21" x14ac:dyDescent="0.2">
      <c r="B111" s="5">
        <v>108</v>
      </c>
      <c r="C111" s="5">
        <f t="shared" si="55"/>
        <v>61640</v>
      </c>
      <c r="D111" s="5">
        <f t="shared" si="56"/>
        <v>14680</v>
      </c>
      <c r="E111" s="5">
        <f t="shared" si="57"/>
        <v>5880</v>
      </c>
      <c r="F111" s="5">
        <f t="shared" si="58"/>
        <v>5880</v>
      </c>
      <c r="G111" s="5">
        <f t="shared" si="59"/>
        <v>0</v>
      </c>
      <c r="H111" s="5">
        <f t="shared" si="60"/>
        <v>0</v>
      </c>
      <c r="I111" s="5">
        <f t="shared" si="61"/>
        <v>0</v>
      </c>
      <c r="J111" s="5">
        <f t="shared" si="62"/>
        <v>0</v>
      </c>
      <c r="K111" s="5">
        <f t="shared" si="63"/>
        <v>0</v>
      </c>
      <c r="L111" s="5">
        <f t="shared" si="64"/>
        <v>0</v>
      </c>
      <c r="M111" s="5">
        <f t="shared" si="65"/>
        <v>0</v>
      </c>
      <c r="N111" s="5">
        <f t="shared" si="66"/>
        <v>0</v>
      </c>
      <c r="O111" s="5">
        <f t="shared" si="67"/>
        <v>5880</v>
      </c>
      <c r="P111" s="5">
        <f t="shared" si="68"/>
        <v>5880</v>
      </c>
      <c r="R111" s="5">
        <f t="shared" si="69"/>
        <v>52880</v>
      </c>
      <c r="S111" s="5">
        <f t="shared" si="70"/>
        <v>52880</v>
      </c>
      <c r="T111" s="5">
        <f t="shared" si="71"/>
        <v>3500</v>
      </c>
      <c r="U111" s="5">
        <f t="shared" si="72"/>
        <v>3500</v>
      </c>
    </row>
    <row r="112" spans="2:21" x14ac:dyDescent="0.2">
      <c r="B112" s="5">
        <v>109</v>
      </c>
      <c r="C112" s="5">
        <f t="shared" si="55"/>
        <v>61640</v>
      </c>
      <c r="D112" s="5">
        <f t="shared" si="56"/>
        <v>14680</v>
      </c>
      <c r="E112" s="5">
        <f t="shared" si="57"/>
        <v>5880</v>
      </c>
      <c r="F112" s="5">
        <f t="shared" si="58"/>
        <v>5880</v>
      </c>
      <c r="G112" s="5">
        <f t="shared" si="59"/>
        <v>0</v>
      </c>
      <c r="H112" s="5">
        <f t="shared" si="60"/>
        <v>0</v>
      </c>
      <c r="I112" s="5">
        <f t="shared" si="61"/>
        <v>0</v>
      </c>
      <c r="J112" s="5">
        <f t="shared" si="62"/>
        <v>0</v>
      </c>
      <c r="K112" s="5">
        <f t="shared" si="63"/>
        <v>0</v>
      </c>
      <c r="L112" s="5">
        <f t="shared" si="64"/>
        <v>0</v>
      </c>
      <c r="M112" s="5">
        <f t="shared" si="65"/>
        <v>0</v>
      </c>
      <c r="N112" s="5">
        <f t="shared" si="66"/>
        <v>0</v>
      </c>
      <c r="O112" s="5">
        <f t="shared" si="67"/>
        <v>5880</v>
      </c>
      <c r="P112" s="5">
        <f t="shared" si="68"/>
        <v>5880</v>
      </c>
      <c r="R112" s="5">
        <f t="shared" si="69"/>
        <v>52880</v>
      </c>
      <c r="S112" s="5">
        <f t="shared" si="70"/>
        <v>52880</v>
      </c>
      <c r="T112" s="5">
        <f t="shared" si="71"/>
        <v>5000</v>
      </c>
      <c r="U112" s="5">
        <f t="shared" si="72"/>
        <v>5000</v>
      </c>
    </row>
    <row r="113" spans="2:21" x14ac:dyDescent="0.2">
      <c r="B113" s="5">
        <v>110</v>
      </c>
      <c r="C113" s="5">
        <f t="shared" si="55"/>
        <v>61640</v>
      </c>
      <c r="D113" s="5">
        <f t="shared" si="56"/>
        <v>14680</v>
      </c>
      <c r="E113" s="5">
        <f t="shared" si="57"/>
        <v>5880</v>
      </c>
      <c r="F113" s="5">
        <f t="shared" si="58"/>
        <v>5880</v>
      </c>
      <c r="G113" s="5">
        <f t="shared" si="59"/>
        <v>0</v>
      </c>
      <c r="H113" s="5">
        <f t="shared" si="60"/>
        <v>0</v>
      </c>
      <c r="I113" s="5">
        <f t="shared" si="61"/>
        <v>0</v>
      </c>
      <c r="J113" s="5">
        <f t="shared" si="62"/>
        <v>0</v>
      </c>
      <c r="K113" s="5">
        <f t="shared" si="63"/>
        <v>0</v>
      </c>
      <c r="L113" s="5">
        <f t="shared" si="64"/>
        <v>0</v>
      </c>
      <c r="M113" s="5">
        <f t="shared" si="65"/>
        <v>0</v>
      </c>
      <c r="N113" s="5">
        <f t="shared" si="66"/>
        <v>0</v>
      </c>
      <c r="O113" s="5">
        <f t="shared" si="67"/>
        <v>5880</v>
      </c>
      <c r="P113" s="5">
        <f t="shared" si="68"/>
        <v>5880</v>
      </c>
      <c r="R113" s="5">
        <f t="shared" si="69"/>
        <v>52880</v>
      </c>
      <c r="S113" s="5">
        <f t="shared" si="70"/>
        <v>52880</v>
      </c>
      <c r="T113" s="5">
        <f t="shared" si="71"/>
        <v>5000</v>
      </c>
      <c r="U113" s="5">
        <f t="shared" si="72"/>
        <v>5000</v>
      </c>
    </row>
    <row r="114" spans="2:21" x14ac:dyDescent="0.2">
      <c r="B114" s="5">
        <v>111</v>
      </c>
      <c r="C114" s="5">
        <f t="shared" si="55"/>
        <v>61640</v>
      </c>
      <c r="D114" s="5">
        <f t="shared" si="56"/>
        <v>14680</v>
      </c>
      <c r="E114" s="5">
        <f t="shared" si="57"/>
        <v>5880</v>
      </c>
      <c r="F114" s="5">
        <f t="shared" si="58"/>
        <v>5880</v>
      </c>
      <c r="G114" s="5">
        <f t="shared" si="59"/>
        <v>0</v>
      </c>
      <c r="H114" s="5">
        <f t="shared" si="60"/>
        <v>0</v>
      </c>
      <c r="I114" s="5">
        <f t="shared" si="61"/>
        <v>0</v>
      </c>
      <c r="J114" s="5">
        <f t="shared" si="62"/>
        <v>0</v>
      </c>
      <c r="K114" s="5">
        <f t="shared" si="63"/>
        <v>0</v>
      </c>
      <c r="L114" s="5">
        <f t="shared" si="64"/>
        <v>0</v>
      </c>
      <c r="M114" s="5">
        <f t="shared" si="65"/>
        <v>0</v>
      </c>
      <c r="N114" s="5">
        <f t="shared" si="66"/>
        <v>0</v>
      </c>
      <c r="O114" s="5">
        <f t="shared" si="67"/>
        <v>5880</v>
      </c>
      <c r="P114" s="5">
        <f t="shared" si="68"/>
        <v>5880</v>
      </c>
      <c r="R114" s="5">
        <f t="shared" si="69"/>
        <v>52880</v>
      </c>
      <c r="S114" s="5">
        <f t="shared" si="70"/>
        <v>52880</v>
      </c>
      <c r="T114" s="5">
        <f t="shared" si="71"/>
        <v>5000</v>
      </c>
      <c r="U114" s="5">
        <f t="shared" si="72"/>
        <v>5000</v>
      </c>
    </row>
    <row r="115" spans="2:21" x14ac:dyDescent="0.2">
      <c r="B115" s="5">
        <v>112</v>
      </c>
      <c r="C115" s="5">
        <f t="shared" si="55"/>
        <v>61640</v>
      </c>
      <c r="D115" s="5">
        <f t="shared" si="56"/>
        <v>14680</v>
      </c>
      <c r="E115" s="5">
        <f t="shared" si="57"/>
        <v>5880</v>
      </c>
      <c r="F115" s="5">
        <f t="shared" si="58"/>
        <v>5880</v>
      </c>
      <c r="G115" s="5">
        <f t="shared" si="59"/>
        <v>0</v>
      </c>
      <c r="H115" s="5">
        <f t="shared" si="60"/>
        <v>0</v>
      </c>
      <c r="I115" s="5">
        <f t="shared" si="61"/>
        <v>0</v>
      </c>
      <c r="J115" s="5">
        <f t="shared" si="62"/>
        <v>0</v>
      </c>
      <c r="K115" s="5">
        <f t="shared" si="63"/>
        <v>0</v>
      </c>
      <c r="L115" s="5">
        <f t="shared" si="64"/>
        <v>0</v>
      </c>
      <c r="M115" s="5">
        <f t="shared" si="65"/>
        <v>0</v>
      </c>
      <c r="N115" s="5">
        <f t="shared" si="66"/>
        <v>0</v>
      </c>
      <c r="O115" s="5">
        <f t="shared" si="67"/>
        <v>5880</v>
      </c>
      <c r="P115" s="5">
        <f t="shared" si="68"/>
        <v>5880</v>
      </c>
      <c r="R115" s="5">
        <f t="shared" si="69"/>
        <v>52880</v>
      </c>
      <c r="S115" s="5">
        <f t="shared" si="70"/>
        <v>52880</v>
      </c>
      <c r="T115" s="5">
        <f t="shared" si="71"/>
        <v>5000</v>
      </c>
      <c r="U115" s="5">
        <f t="shared" si="72"/>
        <v>5000</v>
      </c>
    </row>
    <row r="116" spans="2:21" x14ac:dyDescent="0.2">
      <c r="B116" s="5">
        <v>113</v>
      </c>
      <c r="C116" s="5">
        <f t="shared" si="55"/>
        <v>61640</v>
      </c>
      <c r="D116" s="5">
        <f t="shared" si="56"/>
        <v>14680</v>
      </c>
      <c r="E116" s="5">
        <f t="shared" si="57"/>
        <v>5880</v>
      </c>
      <c r="F116" s="5">
        <f t="shared" si="58"/>
        <v>5880</v>
      </c>
      <c r="G116" s="5">
        <f t="shared" si="59"/>
        <v>0</v>
      </c>
      <c r="H116" s="5">
        <f t="shared" si="60"/>
        <v>0</v>
      </c>
      <c r="I116" s="5">
        <f t="shared" si="61"/>
        <v>0</v>
      </c>
      <c r="J116" s="5">
        <f t="shared" si="62"/>
        <v>0</v>
      </c>
      <c r="K116" s="5">
        <f t="shared" si="63"/>
        <v>0</v>
      </c>
      <c r="L116" s="5">
        <f t="shared" si="64"/>
        <v>0</v>
      </c>
      <c r="M116" s="5">
        <f t="shared" si="65"/>
        <v>0</v>
      </c>
      <c r="N116" s="5">
        <f t="shared" si="66"/>
        <v>0</v>
      </c>
      <c r="O116" s="5">
        <f t="shared" si="67"/>
        <v>5880</v>
      </c>
      <c r="P116" s="5">
        <f t="shared" si="68"/>
        <v>5880</v>
      </c>
      <c r="R116" s="5">
        <f t="shared" si="69"/>
        <v>52880</v>
      </c>
      <c r="S116" s="5">
        <f t="shared" si="70"/>
        <v>52880</v>
      </c>
      <c r="T116" s="5">
        <f t="shared" si="71"/>
        <v>5000</v>
      </c>
      <c r="U116" s="5">
        <f t="shared" si="72"/>
        <v>5000</v>
      </c>
    </row>
    <row r="117" spans="2:21" x14ac:dyDescent="0.2">
      <c r="B117" s="5">
        <v>114</v>
      </c>
      <c r="C117" s="5">
        <f t="shared" si="55"/>
        <v>61640</v>
      </c>
      <c r="D117" s="5">
        <f t="shared" si="56"/>
        <v>14680</v>
      </c>
      <c r="E117" s="5">
        <f t="shared" si="57"/>
        <v>5880</v>
      </c>
      <c r="F117" s="5">
        <f t="shared" si="58"/>
        <v>5880</v>
      </c>
      <c r="G117" s="5">
        <f t="shared" si="59"/>
        <v>0</v>
      </c>
      <c r="H117" s="5">
        <f t="shared" si="60"/>
        <v>0</v>
      </c>
      <c r="I117" s="5">
        <f t="shared" si="61"/>
        <v>0</v>
      </c>
      <c r="J117" s="5">
        <f t="shared" si="62"/>
        <v>0</v>
      </c>
      <c r="K117" s="5">
        <f t="shared" si="63"/>
        <v>0</v>
      </c>
      <c r="L117" s="5">
        <f t="shared" si="64"/>
        <v>0</v>
      </c>
      <c r="M117" s="5">
        <f t="shared" si="65"/>
        <v>0</v>
      </c>
      <c r="N117" s="5">
        <f t="shared" si="66"/>
        <v>0</v>
      </c>
      <c r="O117" s="5">
        <f t="shared" si="67"/>
        <v>5880</v>
      </c>
      <c r="P117" s="5">
        <f t="shared" si="68"/>
        <v>5880</v>
      </c>
      <c r="R117" s="5">
        <f t="shared" si="69"/>
        <v>52880</v>
      </c>
      <c r="S117" s="5">
        <f t="shared" si="70"/>
        <v>52880</v>
      </c>
      <c r="T117" s="5">
        <f t="shared" si="71"/>
        <v>5000</v>
      </c>
      <c r="U117" s="5">
        <f t="shared" si="72"/>
        <v>5000</v>
      </c>
    </row>
    <row r="118" spans="2:21" x14ac:dyDescent="0.2">
      <c r="B118" s="5">
        <v>115</v>
      </c>
      <c r="C118" s="5">
        <f t="shared" si="55"/>
        <v>61640</v>
      </c>
      <c r="D118" s="5">
        <f t="shared" si="56"/>
        <v>14680</v>
      </c>
      <c r="E118" s="5">
        <f t="shared" si="57"/>
        <v>5880</v>
      </c>
      <c r="F118" s="5">
        <f t="shared" si="58"/>
        <v>5880</v>
      </c>
      <c r="G118" s="5">
        <f t="shared" si="59"/>
        <v>0</v>
      </c>
      <c r="H118" s="5">
        <f t="shared" si="60"/>
        <v>0</v>
      </c>
      <c r="I118" s="5">
        <f t="shared" si="61"/>
        <v>0</v>
      </c>
      <c r="J118" s="5">
        <f t="shared" si="62"/>
        <v>0</v>
      </c>
      <c r="K118" s="5">
        <f t="shared" si="63"/>
        <v>0</v>
      </c>
      <c r="L118" s="5">
        <f t="shared" si="64"/>
        <v>0</v>
      </c>
      <c r="M118" s="5">
        <f t="shared" si="65"/>
        <v>0</v>
      </c>
      <c r="N118" s="5">
        <f t="shared" si="66"/>
        <v>0</v>
      </c>
      <c r="O118" s="5">
        <f t="shared" si="67"/>
        <v>5880</v>
      </c>
      <c r="P118" s="5">
        <f t="shared" si="68"/>
        <v>5880</v>
      </c>
      <c r="R118" s="5">
        <f t="shared" si="69"/>
        <v>52880</v>
      </c>
      <c r="S118" s="5">
        <f t="shared" si="70"/>
        <v>52880</v>
      </c>
      <c r="T118" s="5">
        <f t="shared" si="71"/>
        <v>5000</v>
      </c>
      <c r="U118" s="5">
        <f t="shared" si="72"/>
        <v>5000</v>
      </c>
    </row>
    <row r="119" spans="2:21" x14ac:dyDescent="0.2">
      <c r="B119" s="5">
        <v>116</v>
      </c>
      <c r="C119" s="5">
        <f t="shared" si="55"/>
        <v>61640</v>
      </c>
      <c r="D119" s="5">
        <f t="shared" si="56"/>
        <v>14680</v>
      </c>
      <c r="E119" s="5">
        <f t="shared" si="57"/>
        <v>5880</v>
      </c>
      <c r="F119" s="5">
        <f t="shared" si="58"/>
        <v>5880</v>
      </c>
      <c r="G119" s="5">
        <f t="shared" si="59"/>
        <v>0</v>
      </c>
      <c r="H119" s="5">
        <f t="shared" si="60"/>
        <v>0</v>
      </c>
      <c r="I119" s="5">
        <f t="shared" si="61"/>
        <v>0</v>
      </c>
      <c r="J119" s="5">
        <f t="shared" si="62"/>
        <v>0</v>
      </c>
      <c r="K119" s="5">
        <f t="shared" si="63"/>
        <v>0</v>
      </c>
      <c r="L119" s="5">
        <f t="shared" si="64"/>
        <v>0</v>
      </c>
      <c r="M119" s="5">
        <f t="shared" si="65"/>
        <v>0</v>
      </c>
      <c r="N119" s="5">
        <f t="shared" si="66"/>
        <v>0</v>
      </c>
      <c r="O119" s="5">
        <f t="shared" si="67"/>
        <v>5880</v>
      </c>
      <c r="P119" s="5">
        <f t="shared" si="68"/>
        <v>5880</v>
      </c>
      <c r="R119" s="5">
        <f t="shared" si="69"/>
        <v>52880</v>
      </c>
      <c r="S119" s="5">
        <f t="shared" si="70"/>
        <v>52880</v>
      </c>
      <c r="T119" s="5">
        <f t="shared" si="71"/>
        <v>5000</v>
      </c>
      <c r="U119" s="5">
        <f t="shared" si="72"/>
        <v>5000</v>
      </c>
    </row>
    <row r="120" spans="2:21" x14ac:dyDescent="0.2">
      <c r="B120" s="5">
        <v>117</v>
      </c>
      <c r="C120" s="5">
        <f t="shared" si="55"/>
        <v>61640</v>
      </c>
      <c r="D120" s="5">
        <f t="shared" si="56"/>
        <v>14680</v>
      </c>
      <c r="E120" s="5">
        <f t="shared" si="57"/>
        <v>5880</v>
      </c>
      <c r="F120" s="5">
        <f t="shared" si="58"/>
        <v>5880</v>
      </c>
      <c r="G120" s="5">
        <f t="shared" si="59"/>
        <v>0</v>
      </c>
      <c r="H120" s="5">
        <f t="shared" si="60"/>
        <v>0</v>
      </c>
      <c r="I120" s="5">
        <f t="shared" si="61"/>
        <v>0</v>
      </c>
      <c r="J120" s="5">
        <f t="shared" si="62"/>
        <v>0</v>
      </c>
      <c r="K120" s="5">
        <f t="shared" si="63"/>
        <v>0</v>
      </c>
      <c r="L120" s="5">
        <f t="shared" si="64"/>
        <v>0</v>
      </c>
      <c r="M120" s="5">
        <f t="shared" si="65"/>
        <v>0</v>
      </c>
      <c r="N120" s="5">
        <f t="shared" si="66"/>
        <v>0</v>
      </c>
      <c r="O120" s="5">
        <f t="shared" si="67"/>
        <v>5880</v>
      </c>
      <c r="P120" s="5">
        <f t="shared" si="68"/>
        <v>5880</v>
      </c>
      <c r="R120" s="5">
        <f t="shared" si="69"/>
        <v>52880</v>
      </c>
      <c r="S120" s="5">
        <f t="shared" si="70"/>
        <v>52880</v>
      </c>
      <c r="T120" s="5">
        <f t="shared" si="71"/>
        <v>5000</v>
      </c>
      <c r="U120" s="5">
        <f t="shared" si="72"/>
        <v>5000</v>
      </c>
    </row>
    <row r="121" spans="2:21" x14ac:dyDescent="0.2">
      <c r="B121" s="5">
        <v>118</v>
      </c>
      <c r="C121" s="5">
        <f t="shared" si="55"/>
        <v>61640</v>
      </c>
      <c r="D121" s="5">
        <f t="shared" si="56"/>
        <v>14680</v>
      </c>
      <c r="E121" s="5">
        <f t="shared" si="57"/>
        <v>5880</v>
      </c>
      <c r="F121" s="5">
        <f t="shared" si="58"/>
        <v>5880</v>
      </c>
      <c r="G121" s="5">
        <f t="shared" si="59"/>
        <v>0</v>
      </c>
      <c r="H121" s="5">
        <f t="shared" si="60"/>
        <v>0</v>
      </c>
      <c r="I121" s="5">
        <f t="shared" si="61"/>
        <v>0</v>
      </c>
      <c r="J121" s="5">
        <f t="shared" si="62"/>
        <v>0</v>
      </c>
      <c r="K121" s="5">
        <f t="shared" si="63"/>
        <v>0</v>
      </c>
      <c r="L121" s="5">
        <f t="shared" si="64"/>
        <v>0</v>
      </c>
      <c r="M121" s="5">
        <f t="shared" si="65"/>
        <v>0</v>
      </c>
      <c r="N121" s="5">
        <f t="shared" si="66"/>
        <v>0</v>
      </c>
      <c r="O121" s="5">
        <f t="shared" si="67"/>
        <v>5880</v>
      </c>
      <c r="P121" s="5">
        <f t="shared" si="68"/>
        <v>5880</v>
      </c>
      <c r="R121" s="5">
        <f t="shared" si="69"/>
        <v>52880</v>
      </c>
      <c r="S121" s="5">
        <f t="shared" si="70"/>
        <v>52880</v>
      </c>
      <c r="T121" s="5">
        <f t="shared" si="71"/>
        <v>5000</v>
      </c>
      <c r="U121" s="5">
        <f t="shared" si="72"/>
        <v>5000</v>
      </c>
    </row>
    <row r="122" spans="2:21" x14ac:dyDescent="0.2">
      <c r="B122" s="5">
        <v>119</v>
      </c>
      <c r="C122" s="5">
        <f t="shared" si="55"/>
        <v>61640</v>
      </c>
      <c r="D122" s="5">
        <f t="shared" si="56"/>
        <v>14680</v>
      </c>
      <c r="E122" s="5">
        <f t="shared" si="57"/>
        <v>5880</v>
      </c>
      <c r="F122" s="5">
        <f t="shared" si="58"/>
        <v>5880</v>
      </c>
      <c r="G122" s="5">
        <f t="shared" si="59"/>
        <v>0</v>
      </c>
      <c r="H122" s="5">
        <f t="shared" si="60"/>
        <v>0</v>
      </c>
      <c r="I122" s="5">
        <f t="shared" si="61"/>
        <v>0</v>
      </c>
      <c r="J122" s="5">
        <f t="shared" si="62"/>
        <v>0</v>
      </c>
      <c r="K122" s="5">
        <f t="shared" si="63"/>
        <v>0</v>
      </c>
      <c r="L122" s="5">
        <f t="shared" si="64"/>
        <v>0</v>
      </c>
      <c r="M122" s="5">
        <f t="shared" si="65"/>
        <v>0</v>
      </c>
      <c r="N122" s="5">
        <f t="shared" si="66"/>
        <v>0</v>
      </c>
      <c r="O122" s="5">
        <f t="shared" si="67"/>
        <v>5880</v>
      </c>
      <c r="P122" s="5">
        <f t="shared" si="68"/>
        <v>5880</v>
      </c>
      <c r="R122" s="5">
        <f t="shared" si="69"/>
        <v>52880</v>
      </c>
      <c r="S122" s="5">
        <f t="shared" si="70"/>
        <v>52880</v>
      </c>
      <c r="T122" s="5">
        <f t="shared" si="71"/>
        <v>5000</v>
      </c>
      <c r="U122" s="5">
        <f t="shared" si="72"/>
        <v>5000</v>
      </c>
    </row>
    <row r="123" spans="2:21" x14ac:dyDescent="0.2">
      <c r="B123" s="5">
        <v>120</v>
      </c>
      <c r="C123" s="5">
        <f t="shared" si="55"/>
        <v>61640</v>
      </c>
      <c r="D123" s="5">
        <f t="shared" si="56"/>
        <v>14680</v>
      </c>
      <c r="E123" s="5">
        <f t="shared" si="57"/>
        <v>5880</v>
      </c>
      <c r="F123" s="5">
        <f t="shared" si="58"/>
        <v>5880</v>
      </c>
      <c r="G123" s="5">
        <f t="shared" si="59"/>
        <v>0</v>
      </c>
      <c r="H123" s="5">
        <f t="shared" si="60"/>
        <v>0</v>
      </c>
      <c r="I123" s="5">
        <f t="shared" si="61"/>
        <v>0</v>
      </c>
      <c r="J123" s="5">
        <f t="shared" si="62"/>
        <v>0</v>
      </c>
      <c r="K123" s="5">
        <f t="shared" si="63"/>
        <v>0</v>
      </c>
      <c r="L123" s="5">
        <f t="shared" si="64"/>
        <v>0</v>
      </c>
      <c r="M123" s="5">
        <f t="shared" si="65"/>
        <v>0</v>
      </c>
      <c r="N123" s="5">
        <f t="shared" si="66"/>
        <v>0</v>
      </c>
      <c r="O123" s="5">
        <f t="shared" si="67"/>
        <v>5880</v>
      </c>
      <c r="P123" s="5">
        <f t="shared" si="68"/>
        <v>5880</v>
      </c>
      <c r="R123" s="5">
        <f t="shared" si="69"/>
        <v>52880</v>
      </c>
      <c r="S123" s="5">
        <f t="shared" si="70"/>
        <v>52880</v>
      </c>
      <c r="T123" s="5">
        <f t="shared" si="71"/>
        <v>5000</v>
      </c>
      <c r="U123" s="5">
        <f t="shared" si="72"/>
        <v>5000</v>
      </c>
    </row>
    <row r="124" spans="2:21" x14ac:dyDescent="0.2">
      <c r="B124" s="5">
        <v>121</v>
      </c>
      <c r="C124" s="5">
        <f t="shared" si="55"/>
        <v>61640</v>
      </c>
      <c r="D124" s="5">
        <f t="shared" si="56"/>
        <v>14680</v>
      </c>
      <c r="E124" s="5">
        <f t="shared" si="57"/>
        <v>5880</v>
      </c>
      <c r="F124" s="5">
        <f t="shared" si="58"/>
        <v>5880</v>
      </c>
      <c r="G124" s="5">
        <f t="shared" si="59"/>
        <v>0</v>
      </c>
      <c r="H124" s="5">
        <f t="shared" si="60"/>
        <v>0</v>
      </c>
      <c r="I124" s="5">
        <f t="shared" si="61"/>
        <v>0</v>
      </c>
      <c r="J124" s="5">
        <f t="shared" si="62"/>
        <v>0</v>
      </c>
      <c r="K124" s="5">
        <f t="shared" si="63"/>
        <v>0</v>
      </c>
      <c r="L124" s="5">
        <f t="shared" si="64"/>
        <v>0</v>
      </c>
      <c r="M124" s="5">
        <f t="shared" si="65"/>
        <v>0</v>
      </c>
      <c r="N124" s="5">
        <f t="shared" si="66"/>
        <v>0</v>
      </c>
      <c r="O124" s="5">
        <f t="shared" si="67"/>
        <v>5880</v>
      </c>
      <c r="P124" s="5">
        <f t="shared" si="68"/>
        <v>5880</v>
      </c>
      <c r="R124" s="5">
        <f t="shared" si="69"/>
        <v>52880</v>
      </c>
      <c r="S124" s="5">
        <f t="shared" si="70"/>
        <v>52880</v>
      </c>
      <c r="T124" s="5">
        <f t="shared" si="71"/>
        <v>5000</v>
      </c>
      <c r="U124" s="5">
        <f t="shared" si="72"/>
        <v>5000</v>
      </c>
    </row>
    <row r="125" spans="2:21" x14ac:dyDescent="0.2">
      <c r="B125" s="5">
        <v>122</v>
      </c>
      <c r="C125" s="5">
        <f t="shared" si="55"/>
        <v>61640</v>
      </c>
      <c r="D125" s="5">
        <f t="shared" si="56"/>
        <v>14680</v>
      </c>
      <c r="E125" s="5">
        <f t="shared" si="57"/>
        <v>5880</v>
      </c>
      <c r="F125" s="5">
        <f t="shared" si="58"/>
        <v>5880</v>
      </c>
      <c r="G125" s="5">
        <f t="shared" si="59"/>
        <v>0</v>
      </c>
      <c r="H125" s="5">
        <f t="shared" si="60"/>
        <v>0</v>
      </c>
      <c r="I125" s="5">
        <f t="shared" si="61"/>
        <v>0</v>
      </c>
      <c r="J125" s="5">
        <f t="shared" si="62"/>
        <v>0</v>
      </c>
      <c r="K125" s="5">
        <f t="shared" si="63"/>
        <v>0</v>
      </c>
      <c r="L125" s="5">
        <f t="shared" si="64"/>
        <v>0</v>
      </c>
      <c r="M125" s="5">
        <f t="shared" si="65"/>
        <v>0</v>
      </c>
      <c r="N125" s="5">
        <f t="shared" si="66"/>
        <v>0</v>
      </c>
      <c r="O125" s="5">
        <f t="shared" si="67"/>
        <v>5880</v>
      </c>
      <c r="P125" s="5">
        <f t="shared" si="68"/>
        <v>5880</v>
      </c>
      <c r="R125" s="5">
        <f t="shared" si="69"/>
        <v>52880</v>
      </c>
      <c r="S125" s="5">
        <f t="shared" si="70"/>
        <v>52880</v>
      </c>
      <c r="T125" s="5">
        <f t="shared" si="71"/>
        <v>5000</v>
      </c>
      <c r="U125" s="5">
        <f t="shared" si="72"/>
        <v>5000</v>
      </c>
    </row>
    <row r="126" spans="2:21" x14ac:dyDescent="0.2">
      <c r="B126" s="5">
        <v>123</v>
      </c>
      <c r="C126" s="5">
        <f t="shared" si="55"/>
        <v>61640</v>
      </c>
      <c r="D126" s="5">
        <f t="shared" si="56"/>
        <v>14680</v>
      </c>
      <c r="E126" s="5">
        <f t="shared" si="57"/>
        <v>5880</v>
      </c>
      <c r="F126" s="5">
        <f t="shared" si="58"/>
        <v>5880</v>
      </c>
      <c r="G126" s="5">
        <f t="shared" si="59"/>
        <v>0</v>
      </c>
      <c r="H126" s="5">
        <f t="shared" si="60"/>
        <v>0</v>
      </c>
      <c r="I126" s="5">
        <f t="shared" si="61"/>
        <v>0</v>
      </c>
      <c r="J126" s="5">
        <f t="shared" si="62"/>
        <v>0</v>
      </c>
      <c r="K126" s="5">
        <f t="shared" si="63"/>
        <v>0</v>
      </c>
      <c r="L126" s="5">
        <f t="shared" si="64"/>
        <v>0</v>
      </c>
      <c r="M126" s="5">
        <f t="shared" si="65"/>
        <v>0</v>
      </c>
      <c r="N126" s="5">
        <f t="shared" si="66"/>
        <v>0</v>
      </c>
      <c r="O126" s="5">
        <f t="shared" si="67"/>
        <v>5880</v>
      </c>
      <c r="P126" s="5">
        <f t="shared" si="68"/>
        <v>5880</v>
      </c>
      <c r="R126" s="5">
        <f t="shared" si="69"/>
        <v>52880</v>
      </c>
      <c r="S126" s="5">
        <f t="shared" si="70"/>
        <v>52880</v>
      </c>
      <c r="T126" s="5">
        <f t="shared" si="71"/>
        <v>5000</v>
      </c>
      <c r="U126" s="5">
        <f t="shared" si="72"/>
        <v>5000</v>
      </c>
    </row>
    <row r="127" spans="2:21" x14ac:dyDescent="0.2">
      <c r="B127" s="5">
        <v>124</v>
      </c>
      <c r="C127" s="5">
        <f t="shared" si="55"/>
        <v>61640</v>
      </c>
      <c r="D127" s="5">
        <f t="shared" si="56"/>
        <v>14680</v>
      </c>
      <c r="E127" s="5">
        <f t="shared" si="57"/>
        <v>5880</v>
      </c>
      <c r="F127" s="5">
        <f t="shared" si="58"/>
        <v>5880</v>
      </c>
      <c r="G127" s="5">
        <f t="shared" si="59"/>
        <v>0</v>
      </c>
      <c r="H127" s="5">
        <f t="shared" si="60"/>
        <v>0</v>
      </c>
      <c r="I127" s="5">
        <f t="shared" si="61"/>
        <v>0</v>
      </c>
      <c r="J127" s="5">
        <f t="shared" si="62"/>
        <v>0</v>
      </c>
      <c r="K127" s="5">
        <f t="shared" si="63"/>
        <v>0</v>
      </c>
      <c r="L127" s="5">
        <f t="shared" si="64"/>
        <v>0</v>
      </c>
      <c r="M127" s="5">
        <f t="shared" si="65"/>
        <v>0</v>
      </c>
      <c r="N127" s="5">
        <f t="shared" si="66"/>
        <v>0</v>
      </c>
      <c r="O127" s="5">
        <f t="shared" si="67"/>
        <v>5880</v>
      </c>
      <c r="P127" s="5">
        <f t="shared" si="68"/>
        <v>5880</v>
      </c>
      <c r="R127" s="5">
        <f t="shared" si="69"/>
        <v>52880</v>
      </c>
      <c r="S127" s="5">
        <f t="shared" si="70"/>
        <v>52880</v>
      </c>
      <c r="T127" s="5">
        <f t="shared" si="71"/>
        <v>5000</v>
      </c>
      <c r="U127" s="5">
        <f t="shared" si="72"/>
        <v>5000</v>
      </c>
    </row>
    <row r="128" spans="2:21" x14ac:dyDescent="0.2">
      <c r="B128" s="5">
        <v>125</v>
      </c>
      <c r="C128" s="5">
        <f t="shared" si="55"/>
        <v>61640</v>
      </c>
      <c r="D128" s="5">
        <f t="shared" si="56"/>
        <v>14680</v>
      </c>
      <c r="E128" s="5">
        <f t="shared" si="57"/>
        <v>5880</v>
      </c>
      <c r="F128" s="5">
        <f t="shared" si="58"/>
        <v>5880</v>
      </c>
      <c r="G128" s="5">
        <f t="shared" si="59"/>
        <v>0</v>
      </c>
      <c r="H128" s="5">
        <f t="shared" si="60"/>
        <v>0</v>
      </c>
      <c r="I128" s="5">
        <f t="shared" si="61"/>
        <v>0</v>
      </c>
      <c r="J128" s="5">
        <f t="shared" si="62"/>
        <v>0</v>
      </c>
      <c r="K128" s="5">
        <f t="shared" si="63"/>
        <v>0</v>
      </c>
      <c r="L128" s="5">
        <f t="shared" si="64"/>
        <v>0</v>
      </c>
      <c r="M128" s="5">
        <f t="shared" si="65"/>
        <v>0</v>
      </c>
      <c r="N128" s="5">
        <f t="shared" si="66"/>
        <v>0</v>
      </c>
      <c r="O128" s="5">
        <f t="shared" si="67"/>
        <v>5880</v>
      </c>
      <c r="P128" s="5">
        <f t="shared" si="68"/>
        <v>5880</v>
      </c>
      <c r="R128" s="5">
        <f t="shared" si="69"/>
        <v>52880</v>
      </c>
      <c r="S128" s="5">
        <f t="shared" si="70"/>
        <v>52880</v>
      </c>
      <c r="T128" s="5">
        <f t="shared" si="71"/>
        <v>5000</v>
      </c>
      <c r="U128" s="5">
        <f t="shared" si="72"/>
        <v>5000</v>
      </c>
    </row>
    <row r="129" spans="2:21" x14ac:dyDescent="0.2">
      <c r="B129" s="5">
        <v>126</v>
      </c>
      <c r="C129" s="5">
        <f t="shared" si="55"/>
        <v>61640</v>
      </c>
      <c r="D129" s="5">
        <f t="shared" si="56"/>
        <v>14680</v>
      </c>
      <c r="E129" s="5">
        <f t="shared" si="57"/>
        <v>5880</v>
      </c>
      <c r="F129" s="5">
        <f t="shared" si="58"/>
        <v>5880</v>
      </c>
      <c r="G129" s="5">
        <f t="shared" si="59"/>
        <v>0</v>
      </c>
      <c r="H129" s="5">
        <f t="shared" si="60"/>
        <v>0</v>
      </c>
      <c r="I129" s="5">
        <f t="shared" si="61"/>
        <v>0</v>
      </c>
      <c r="J129" s="5">
        <f t="shared" si="62"/>
        <v>0</v>
      </c>
      <c r="K129" s="5">
        <f t="shared" si="63"/>
        <v>0</v>
      </c>
      <c r="L129" s="5">
        <f t="shared" si="64"/>
        <v>0</v>
      </c>
      <c r="M129" s="5">
        <f t="shared" si="65"/>
        <v>0</v>
      </c>
      <c r="N129" s="5">
        <f t="shared" si="66"/>
        <v>0</v>
      </c>
      <c r="O129" s="5">
        <f t="shared" si="67"/>
        <v>5880</v>
      </c>
      <c r="P129" s="5">
        <f t="shared" si="68"/>
        <v>5880</v>
      </c>
      <c r="R129" s="5">
        <f t="shared" si="69"/>
        <v>52880</v>
      </c>
      <c r="S129" s="5">
        <f t="shared" si="70"/>
        <v>52880</v>
      </c>
      <c r="T129" s="5">
        <f t="shared" si="71"/>
        <v>5000</v>
      </c>
      <c r="U129" s="5">
        <f t="shared" si="72"/>
        <v>5000</v>
      </c>
    </row>
    <row r="130" spans="2:21" x14ac:dyDescent="0.2">
      <c r="B130" s="5">
        <v>127</v>
      </c>
      <c r="C130" s="5">
        <f t="shared" si="55"/>
        <v>61640</v>
      </c>
      <c r="D130" s="5">
        <f t="shared" si="56"/>
        <v>14680</v>
      </c>
      <c r="E130" s="5">
        <f t="shared" si="57"/>
        <v>5880</v>
      </c>
      <c r="F130" s="5">
        <f t="shared" si="58"/>
        <v>5880</v>
      </c>
      <c r="G130" s="5">
        <f t="shared" si="59"/>
        <v>0</v>
      </c>
      <c r="H130" s="5">
        <f t="shared" si="60"/>
        <v>0</v>
      </c>
      <c r="I130" s="5">
        <f t="shared" si="61"/>
        <v>0</v>
      </c>
      <c r="J130" s="5">
        <f t="shared" si="62"/>
        <v>0</v>
      </c>
      <c r="K130" s="5">
        <f t="shared" si="63"/>
        <v>0</v>
      </c>
      <c r="L130" s="5">
        <f t="shared" si="64"/>
        <v>0</v>
      </c>
      <c r="M130" s="5">
        <f t="shared" si="65"/>
        <v>0</v>
      </c>
      <c r="N130" s="5">
        <f t="shared" si="66"/>
        <v>0</v>
      </c>
      <c r="O130" s="5">
        <f t="shared" si="67"/>
        <v>5880</v>
      </c>
      <c r="P130" s="5">
        <f t="shared" si="68"/>
        <v>5880</v>
      </c>
      <c r="R130" s="5">
        <f t="shared" si="69"/>
        <v>52880</v>
      </c>
      <c r="S130" s="5">
        <f t="shared" si="70"/>
        <v>52880</v>
      </c>
      <c r="T130" s="5">
        <f t="shared" si="71"/>
        <v>5000</v>
      </c>
      <c r="U130" s="5">
        <f t="shared" si="72"/>
        <v>5000</v>
      </c>
    </row>
    <row r="131" spans="2:21" x14ac:dyDescent="0.2">
      <c r="B131" s="5">
        <v>128</v>
      </c>
      <c r="C131" s="5">
        <f t="shared" si="55"/>
        <v>61640</v>
      </c>
      <c r="D131" s="5">
        <f t="shared" si="56"/>
        <v>14680</v>
      </c>
      <c r="E131" s="5">
        <f t="shared" si="57"/>
        <v>5880</v>
      </c>
      <c r="F131" s="5">
        <f t="shared" si="58"/>
        <v>5880</v>
      </c>
      <c r="G131" s="5">
        <f t="shared" si="59"/>
        <v>0</v>
      </c>
      <c r="H131" s="5">
        <f t="shared" si="60"/>
        <v>0</v>
      </c>
      <c r="I131" s="5">
        <f t="shared" si="61"/>
        <v>0</v>
      </c>
      <c r="J131" s="5">
        <f t="shared" si="62"/>
        <v>0</v>
      </c>
      <c r="K131" s="5">
        <f t="shared" si="63"/>
        <v>0</v>
      </c>
      <c r="L131" s="5">
        <f t="shared" si="64"/>
        <v>0</v>
      </c>
      <c r="M131" s="5">
        <f t="shared" si="65"/>
        <v>0</v>
      </c>
      <c r="N131" s="5">
        <f t="shared" si="66"/>
        <v>0</v>
      </c>
      <c r="O131" s="5">
        <f t="shared" si="67"/>
        <v>5880</v>
      </c>
      <c r="P131" s="5">
        <f t="shared" si="68"/>
        <v>5880</v>
      </c>
      <c r="R131" s="5">
        <f t="shared" si="69"/>
        <v>52880</v>
      </c>
      <c r="S131" s="5">
        <f t="shared" si="70"/>
        <v>52880</v>
      </c>
      <c r="T131" s="5">
        <f t="shared" si="71"/>
        <v>5000</v>
      </c>
      <c r="U131" s="5">
        <f t="shared" si="72"/>
        <v>5000</v>
      </c>
    </row>
    <row r="132" spans="2:21" x14ac:dyDescent="0.2">
      <c r="B132" s="5">
        <v>129</v>
      </c>
      <c r="C132" s="5">
        <f t="shared" si="55"/>
        <v>61640</v>
      </c>
      <c r="D132" s="5">
        <f t="shared" si="56"/>
        <v>14680</v>
      </c>
      <c r="E132" s="5">
        <f t="shared" si="57"/>
        <v>5880</v>
      </c>
      <c r="F132" s="5">
        <f t="shared" si="58"/>
        <v>5880</v>
      </c>
      <c r="G132" s="5">
        <f t="shared" si="59"/>
        <v>0</v>
      </c>
      <c r="H132" s="5">
        <f t="shared" si="60"/>
        <v>0</v>
      </c>
      <c r="I132" s="5">
        <f t="shared" si="61"/>
        <v>0</v>
      </c>
      <c r="J132" s="5">
        <f t="shared" si="62"/>
        <v>0</v>
      </c>
      <c r="K132" s="5">
        <f t="shared" si="63"/>
        <v>0</v>
      </c>
      <c r="L132" s="5">
        <f t="shared" si="64"/>
        <v>0</v>
      </c>
      <c r="M132" s="5">
        <f t="shared" si="65"/>
        <v>0</v>
      </c>
      <c r="N132" s="5">
        <f t="shared" si="66"/>
        <v>0</v>
      </c>
      <c r="O132" s="5">
        <f t="shared" si="67"/>
        <v>5880</v>
      </c>
      <c r="P132" s="5">
        <f t="shared" si="68"/>
        <v>5880</v>
      </c>
      <c r="R132" s="5">
        <f t="shared" si="69"/>
        <v>52880</v>
      </c>
      <c r="S132" s="5">
        <f t="shared" si="70"/>
        <v>52880</v>
      </c>
      <c r="T132" s="5">
        <f t="shared" si="71"/>
        <v>5000</v>
      </c>
      <c r="U132" s="5">
        <f t="shared" si="72"/>
        <v>5000</v>
      </c>
    </row>
    <row r="133" spans="2:21" x14ac:dyDescent="0.2">
      <c r="B133" s="5">
        <v>130</v>
      </c>
      <c r="C133" s="5">
        <f t="shared" si="55"/>
        <v>61640</v>
      </c>
      <c r="D133" s="5">
        <f t="shared" si="56"/>
        <v>14680</v>
      </c>
      <c r="E133" s="5">
        <f t="shared" si="57"/>
        <v>5880</v>
      </c>
      <c r="F133" s="5">
        <f t="shared" si="58"/>
        <v>5880</v>
      </c>
      <c r="G133" s="5">
        <f t="shared" si="59"/>
        <v>0</v>
      </c>
      <c r="H133" s="5">
        <f t="shared" si="60"/>
        <v>0</v>
      </c>
      <c r="I133" s="5">
        <f t="shared" si="61"/>
        <v>0</v>
      </c>
      <c r="J133" s="5">
        <f t="shared" si="62"/>
        <v>0</v>
      </c>
      <c r="K133" s="5">
        <f t="shared" si="63"/>
        <v>0</v>
      </c>
      <c r="L133" s="5">
        <f t="shared" si="64"/>
        <v>0</v>
      </c>
      <c r="M133" s="5">
        <f t="shared" si="65"/>
        <v>0</v>
      </c>
      <c r="N133" s="5">
        <f t="shared" si="66"/>
        <v>0</v>
      </c>
      <c r="O133" s="5">
        <f t="shared" si="67"/>
        <v>5880</v>
      </c>
      <c r="P133" s="5">
        <f t="shared" si="68"/>
        <v>5880</v>
      </c>
      <c r="R133" s="5">
        <f t="shared" si="69"/>
        <v>52880</v>
      </c>
      <c r="S133" s="5">
        <f t="shared" si="70"/>
        <v>52880</v>
      </c>
      <c r="T133" s="5">
        <f t="shared" si="71"/>
        <v>5000</v>
      </c>
      <c r="U133" s="5">
        <f t="shared" si="72"/>
        <v>5000</v>
      </c>
    </row>
    <row r="134" spans="2:21" x14ac:dyDescent="0.2">
      <c r="B134" s="5">
        <v>131</v>
      </c>
      <c r="C134" s="5">
        <f t="shared" si="55"/>
        <v>61640</v>
      </c>
      <c r="D134" s="5">
        <f t="shared" si="56"/>
        <v>14680</v>
      </c>
      <c r="E134" s="5">
        <f t="shared" si="57"/>
        <v>5880</v>
      </c>
      <c r="F134" s="5">
        <f t="shared" si="58"/>
        <v>5880</v>
      </c>
      <c r="G134" s="5">
        <f t="shared" si="59"/>
        <v>0</v>
      </c>
      <c r="H134" s="5">
        <f t="shared" si="60"/>
        <v>0</v>
      </c>
      <c r="I134" s="5">
        <f t="shared" si="61"/>
        <v>0</v>
      </c>
      <c r="J134" s="5">
        <f t="shared" si="62"/>
        <v>0</v>
      </c>
      <c r="K134" s="5">
        <f t="shared" si="63"/>
        <v>0</v>
      </c>
      <c r="L134" s="5">
        <f t="shared" si="64"/>
        <v>0</v>
      </c>
      <c r="M134" s="5">
        <f t="shared" si="65"/>
        <v>0</v>
      </c>
      <c r="N134" s="5">
        <f t="shared" si="66"/>
        <v>0</v>
      </c>
      <c r="O134" s="5">
        <f t="shared" si="67"/>
        <v>5880</v>
      </c>
      <c r="P134" s="5">
        <f t="shared" si="68"/>
        <v>5880</v>
      </c>
      <c r="R134" s="5">
        <f t="shared" si="69"/>
        <v>52880</v>
      </c>
      <c r="S134" s="5">
        <f t="shared" si="70"/>
        <v>52880</v>
      </c>
      <c r="T134" s="5">
        <f t="shared" si="71"/>
        <v>5000</v>
      </c>
      <c r="U134" s="5">
        <f t="shared" si="72"/>
        <v>5000</v>
      </c>
    </row>
    <row r="135" spans="2:21" x14ac:dyDescent="0.2">
      <c r="B135" s="5">
        <v>132</v>
      </c>
      <c r="C135" s="5">
        <f t="shared" si="55"/>
        <v>61640</v>
      </c>
      <c r="D135" s="5">
        <f t="shared" si="56"/>
        <v>14680</v>
      </c>
      <c r="E135" s="5">
        <f t="shared" si="57"/>
        <v>5880</v>
      </c>
      <c r="F135" s="5">
        <f t="shared" si="58"/>
        <v>5880</v>
      </c>
      <c r="G135" s="5">
        <f t="shared" si="59"/>
        <v>0</v>
      </c>
      <c r="H135" s="5">
        <f t="shared" si="60"/>
        <v>0</v>
      </c>
      <c r="I135" s="5">
        <f t="shared" si="61"/>
        <v>0</v>
      </c>
      <c r="J135" s="5">
        <f t="shared" si="62"/>
        <v>0</v>
      </c>
      <c r="K135" s="5">
        <f t="shared" si="63"/>
        <v>0</v>
      </c>
      <c r="L135" s="5">
        <f t="shared" si="64"/>
        <v>0</v>
      </c>
      <c r="M135" s="5">
        <f t="shared" si="65"/>
        <v>0</v>
      </c>
      <c r="N135" s="5">
        <f t="shared" si="66"/>
        <v>0</v>
      </c>
      <c r="O135" s="5">
        <f t="shared" si="67"/>
        <v>5880</v>
      </c>
      <c r="P135" s="5">
        <f t="shared" si="68"/>
        <v>5880</v>
      </c>
      <c r="R135" s="5">
        <f t="shared" si="69"/>
        <v>52880</v>
      </c>
      <c r="S135" s="5">
        <f t="shared" si="70"/>
        <v>52880</v>
      </c>
      <c r="T135" s="5">
        <f t="shared" si="71"/>
        <v>5000</v>
      </c>
      <c r="U135" s="5">
        <f t="shared" si="72"/>
        <v>5000</v>
      </c>
    </row>
    <row r="136" spans="2:21" x14ac:dyDescent="0.2">
      <c r="B136" s="5">
        <v>133</v>
      </c>
      <c r="C136" s="5">
        <f t="shared" si="55"/>
        <v>61640</v>
      </c>
      <c r="D136" s="5">
        <f t="shared" si="56"/>
        <v>14680</v>
      </c>
      <c r="E136" s="5">
        <f t="shared" si="57"/>
        <v>5880</v>
      </c>
      <c r="F136" s="5">
        <f t="shared" si="58"/>
        <v>5880</v>
      </c>
      <c r="G136" s="5">
        <f t="shared" si="59"/>
        <v>0</v>
      </c>
      <c r="H136" s="5">
        <f t="shared" si="60"/>
        <v>0</v>
      </c>
      <c r="I136" s="5">
        <f t="shared" si="61"/>
        <v>0</v>
      </c>
      <c r="J136" s="5">
        <f t="shared" si="62"/>
        <v>0</v>
      </c>
      <c r="K136" s="5">
        <f t="shared" si="63"/>
        <v>0</v>
      </c>
      <c r="L136" s="5">
        <f t="shared" si="64"/>
        <v>0</v>
      </c>
      <c r="M136" s="5">
        <f t="shared" si="65"/>
        <v>0</v>
      </c>
      <c r="N136" s="5">
        <f t="shared" si="66"/>
        <v>0</v>
      </c>
      <c r="O136" s="5">
        <f t="shared" si="67"/>
        <v>5880</v>
      </c>
      <c r="P136" s="5">
        <f t="shared" si="68"/>
        <v>5880</v>
      </c>
      <c r="R136" s="5">
        <f t="shared" si="69"/>
        <v>52880</v>
      </c>
      <c r="S136" s="5">
        <f t="shared" si="70"/>
        <v>52880</v>
      </c>
      <c r="T136" s="5">
        <f t="shared" si="71"/>
        <v>5000</v>
      </c>
      <c r="U136" s="5">
        <f t="shared" si="72"/>
        <v>5000</v>
      </c>
    </row>
    <row r="137" spans="2:21" x14ac:dyDescent="0.2">
      <c r="B137" s="5">
        <v>134</v>
      </c>
      <c r="C137" s="5">
        <f t="shared" si="55"/>
        <v>61640</v>
      </c>
      <c r="D137" s="5">
        <f t="shared" si="56"/>
        <v>14680</v>
      </c>
      <c r="E137" s="5">
        <f t="shared" si="57"/>
        <v>5880</v>
      </c>
      <c r="F137" s="5">
        <f t="shared" si="58"/>
        <v>5880</v>
      </c>
      <c r="G137" s="5">
        <f t="shared" si="59"/>
        <v>0</v>
      </c>
      <c r="H137" s="5">
        <f t="shared" si="60"/>
        <v>0</v>
      </c>
      <c r="I137" s="5">
        <f t="shared" si="61"/>
        <v>0</v>
      </c>
      <c r="J137" s="5">
        <f t="shared" si="62"/>
        <v>0</v>
      </c>
      <c r="K137" s="5">
        <f t="shared" si="63"/>
        <v>0</v>
      </c>
      <c r="L137" s="5">
        <f t="shared" si="64"/>
        <v>0</v>
      </c>
      <c r="M137" s="5">
        <f t="shared" si="65"/>
        <v>0</v>
      </c>
      <c r="N137" s="5">
        <f t="shared" si="66"/>
        <v>0</v>
      </c>
      <c r="O137" s="5">
        <f t="shared" si="67"/>
        <v>5880</v>
      </c>
      <c r="P137" s="5">
        <f t="shared" si="68"/>
        <v>5880</v>
      </c>
      <c r="R137" s="5">
        <f t="shared" si="69"/>
        <v>52880</v>
      </c>
      <c r="S137" s="5">
        <f t="shared" si="70"/>
        <v>52880</v>
      </c>
      <c r="T137" s="5">
        <f t="shared" si="71"/>
        <v>5000</v>
      </c>
      <c r="U137" s="5">
        <f t="shared" si="72"/>
        <v>5000</v>
      </c>
    </row>
    <row r="138" spans="2:21" x14ac:dyDescent="0.2">
      <c r="B138" s="5">
        <v>135</v>
      </c>
      <c r="C138" s="5">
        <f t="shared" si="55"/>
        <v>61640</v>
      </c>
      <c r="D138" s="5">
        <f t="shared" si="56"/>
        <v>14680</v>
      </c>
      <c r="E138" s="5">
        <f t="shared" si="57"/>
        <v>5880</v>
      </c>
      <c r="F138" s="5">
        <f t="shared" si="58"/>
        <v>5880</v>
      </c>
      <c r="G138" s="5">
        <f t="shared" si="59"/>
        <v>0</v>
      </c>
      <c r="H138" s="5">
        <f t="shared" si="60"/>
        <v>0</v>
      </c>
      <c r="I138" s="5">
        <f t="shared" si="61"/>
        <v>0</v>
      </c>
      <c r="J138" s="5">
        <f t="shared" si="62"/>
        <v>0</v>
      </c>
      <c r="K138" s="5">
        <f t="shared" si="63"/>
        <v>0</v>
      </c>
      <c r="L138" s="5">
        <f t="shared" si="64"/>
        <v>0</v>
      </c>
      <c r="M138" s="5">
        <f t="shared" si="65"/>
        <v>0</v>
      </c>
      <c r="N138" s="5">
        <f t="shared" si="66"/>
        <v>0</v>
      </c>
      <c r="O138" s="5">
        <f t="shared" si="67"/>
        <v>5880</v>
      </c>
      <c r="P138" s="5">
        <f t="shared" si="68"/>
        <v>5880</v>
      </c>
      <c r="R138" s="5">
        <f t="shared" si="69"/>
        <v>52880</v>
      </c>
      <c r="S138" s="5">
        <f t="shared" si="70"/>
        <v>52880</v>
      </c>
      <c r="T138" s="5">
        <f t="shared" si="71"/>
        <v>5000</v>
      </c>
      <c r="U138" s="5">
        <f t="shared" si="72"/>
        <v>5000</v>
      </c>
    </row>
    <row r="139" spans="2:21" x14ac:dyDescent="0.2">
      <c r="B139" s="5">
        <v>136</v>
      </c>
      <c r="C139" s="5">
        <f t="shared" si="55"/>
        <v>61640</v>
      </c>
      <c r="D139" s="5">
        <f t="shared" si="56"/>
        <v>14680</v>
      </c>
      <c r="E139" s="5">
        <f t="shared" si="57"/>
        <v>5880</v>
      </c>
      <c r="F139" s="5">
        <f t="shared" si="58"/>
        <v>5880</v>
      </c>
      <c r="G139" s="5">
        <f t="shared" si="59"/>
        <v>0</v>
      </c>
      <c r="H139" s="5">
        <f t="shared" si="60"/>
        <v>0</v>
      </c>
      <c r="I139" s="5">
        <f t="shared" si="61"/>
        <v>0</v>
      </c>
      <c r="J139" s="5">
        <f t="shared" si="62"/>
        <v>0</v>
      </c>
      <c r="K139" s="5">
        <f t="shared" si="63"/>
        <v>0</v>
      </c>
      <c r="L139" s="5">
        <f t="shared" si="64"/>
        <v>0</v>
      </c>
      <c r="M139" s="5">
        <f t="shared" si="65"/>
        <v>0</v>
      </c>
      <c r="N139" s="5">
        <f t="shared" si="66"/>
        <v>0</v>
      </c>
      <c r="O139" s="5">
        <f t="shared" si="67"/>
        <v>5880</v>
      </c>
      <c r="P139" s="5">
        <f t="shared" si="68"/>
        <v>5880</v>
      </c>
      <c r="R139" s="5">
        <f t="shared" si="69"/>
        <v>52880</v>
      </c>
      <c r="S139" s="5">
        <f t="shared" si="70"/>
        <v>52880</v>
      </c>
      <c r="T139" s="5">
        <f t="shared" si="71"/>
        <v>5000</v>
      </c>
      <c r="U139" s="5">
        <f t="shared" si="72"/>
        <v>5000</v>
      </c>
    </row>
    <row r="140" spans="2:21" x14ac:dyDescent="0.2">
      <c r="B140" s="5">
        <v>137</v>
      </c>
      <c r="C140" s="5">
        <f t="shared" ref="C140:C171" si="73">IF($B140&gt;=$AV$7,IF($B140&gt;=$AV$28,AB$28,IF($B140&gt;=$AV$27,AB$27,IF($B140&gt;=$AV$21,AB$21,IF($B140&gt;=$AV$15,AB$15,IF($B140&gt;=$AV$9,AB$9,IF($B140&gt;=$AV$8,AB$8,AB$7)))))),"")</f>
        <v>61640</v>
      </c>
      <c r="D140" s="5">
        <f t="shared" ref="D140:D171" si="74">IF($B140&gt;=$AV$7,IF($B140&gt;=$AV$28,AC$28,IF($B140&gt;=$AV$27,AC$27,IF($B140&gt;=$AV$21,AC$21,IF($B140&gt;=$AV$15,AC$15,IF($B140&gt;=$AV$9,AC$9,IF($B140&gt;=$AV$8,AC$8,AC$7)))))),"")</f>
        <v>14680</v>
      </c>
      <c r="E140" s="5">
        <f t="shared" ref="E140:E171" si="75">IF($B140&gt;=$AV$7,IF($B140&gt;=$AV$28,AD$28,IF($B140&gt;=$AV$27,AD$27,IF($B140&gt;=$AV$21,AD$21,IF($B140&gt;=$AV$15,AD$15,IF($B140&gt;=$AV$9,AD$9,IF($B140&gt;=$AV$8,AD$8,AD$7)))))),"")</f>
        <v>5880</v>
      </c>
      <c r="F140" s="5">
        <f t="shared" ref="F140:F171" si="76">IF($B140&gt;=$AV$7,IF($B140&gt;=$AV$28,AE$28,IF($B140&gt;=$AV$27,AE$27,IF($B140&gt;=$AV$21,AE$21,IF($B140&gt;=$AV$15,AE$15,IF($B140&gt;=$AV$9,AE$9,IF($B140&gt;=$AV$8,AE$8,AE$7)))))),"")</f>
        <v>5880</v>
      </c>
      <c r="G140" s="5">
        <f t="shared" ref="G140:G171" si="77">IF($B140&gt;=$AV$7,IF($B140&gt;=$AV$28,AF$28,IF($B140&gt;=$AV$27,AF$27,IF($B140&gt;=$AV$21,AF$21,IF($B140&gt;=$AV$15,AF$15,IF($B140&gt;=$AV$9,AF$9,IF($B140&gt;=$AV$8,AF$8,AF$7)))))),"")</f>
        <v>0</v>
      </c>
      <c r="H140" s="5">
        <f t="shared" ref="H140:H171" si="78">IF($B140&gt;=$AV$7,IF($B140&gt;=$AV$28,AG$28,IF($B140&gt;=$AV$27,AG$27,IF($B140&gt;=$AV$21,AG$21,IF($B140&gt;=$AV$15,AG$15,IF($B140&gt;=$AV$9,AG$9,IF($B140&gt;=$AV$8,AG$8,AG$7)))))),"")</f>
        <v>0</v>
      </c>
      <c r="I140" s="5">
        <f t="shared" ref="I140:I171" si="79">IF($B140&gt;=$AV$7,IF($B140&gt;=$AV$28,AH$28,IF($B140&gt;=$AV$27,AH$27,IF($B140&gt;=$AV$21,AH$21,IF($B140&gt;=$AV$15,AH$15,IF($B140&gt;=$AV$9,AH$9,IF($B140&gt;=$AV$8,AH$8,AH$7)))))),"")</f>
        <v>0</v>
      </c>
      <c r="J140" s="5">
        <f t="shared" ref="J140:J171" si="80">IF($B140&gt;=$AV$7,IF($B140&gt;=$AV$28,AI$28,IF($B140&gt;=$AV$27,AI$27,IF($B140&gt;=$AV$21,AI$21,IF($B140&gt;=$AV$15,AI$15,IF($B140&gt;=$AV$9,AI$9,IF($B140&gt;=$AV$8,AI$8,AI$7)))))),"")</f>
        <v>0</v>
      </c>
      <c r="K140" s="5">
        <f t="shared" ref="K140:K171" si="81">IF($B140&gt;=$AV$7,IF($B140&gt;=$AV$28,AJ$28,IF($B140&gt;=$AV$27,AJ$27,IF($B140&gt;=$AV$21,AJ$21,IF($B140&gt;=$AV$15,AJ$15,IF($B140&gt;=$AV$9,AJ$9,IF($B140&gt;=$AV$8,AJ$8,AJ$7)))))),"")</f>
        <v>0</v>
      </c>
      <c r="L140" s="5">
        <f t="shared" ref="L140:L171" si="82">IF($B140&gt;=$AV$7,IF($B140&gt;=$AV$28,AK$28,IF($B140&gt;=$AV$27,AK$27,IF($B140&gt;=$AV$21,AK$21,IF($B140&gt;=$AV$15,AK$15,IF($B140&gt;=$AV$9,AK$9,IF($B140&gt;=$AV$8,AK$8,AK$7)))))),"")</f>
        <v>0</v>
      </c>
      <c r="M140" s="5">
        <f t="shared" ref="M140:M171" si="83">IF($B140&gt;=$AV$7,IF($B140&gt;=$AV$28,AL$28,IF($B140&gt;=$AV$27,AL$27,IF($B140&gt;=$AV$21,AL$21,IF($B140&gt;=$AV$15,AL$15,IF($B140&gt;=$AV$9,AL$9,IF($B140&gt;=$AV$8,AL$8,AL$7)))))),"")</f>
        <v>0</v>
      </c>
      <c r="N140" s="5">
        <f t="shared" ref="N140:N171" si="84">IF($B140&gt;=$AV$7,IF($B140&gt;=$AV$28,AM$28,IF($B140&gt;=$AV$27,AM$27,IF($B140&gt;=$AV$21,AM$21,IF($B140&gt;=$AV$15,AM$15,IF($B140&gt;=$AV$9,AM$9,IF($B140&gt;=$AV$8,AM$8,AM$7)))))),"")</f>
        <v>0</v>
      </c>
      <c r="O140" s="5">
        <f t="shared" ref="O140:O171" si="85">IF($B140&gt;=$AV$7,IF($B140&gt;=$AV$28,AN$28,IF($B140&gt;=$AV$27,AN$27,IF($B140&gt;=$AV$21,AN$21,IF($B140&gt;=$AV$15,AN$15,IF($B140&gt;=$AV$9,AN$9,IF($B140&gt;=$AV$8,AN$8,AN$7)))))),"")</f>
        <v>5880</v>
      </c>
      <c r="P140" s="5">
        <f t="shared" ref="P140:P171" si="86">IF($B140&gt;=$AV$7,IF($B140&gt;=$AV$28,AO$28,IF($B140&gt;=$AV$27,AO$27,IF($B140&gt;=$AV$21,AO$21,IF($B140&gt;=$AV$15,AO$15,IF($B140&gt;=$AV$9,AO$9,IF($B140&gt;=$AV$8,AO$8,AO$7)))))),"")</f>
        <v>5880</v>
      </c>
      <c r="R140" s="5">
        <f t="shared" ref="R140:R171" si="87">IF($B140&gt;=$AV$7,IF($B140&gt;=$AV$28,AP$28,IF($B140&gt;=$AV$27,AP$27,IF($B140&gt;=$AV$21,AP$21,IF($B140&gt;=$AV$15,AP$15,IF($B140&gt;=$AV$9,AP$9,IF($B140&gt;=$AV$8,AP$8,AP$7)))))),"")</f>
        <v>52880</v>
      </c>
      <c r="S140" s="5">
        <f t="shared" ref="S140:S171" si="88">IF($B140&gt;=$AV$7,IF($B140&gt;=$AV$28,AQ$28,IF($B140&gt;=$AV$27,AQ$27,IF($B140&gt;=$AV$21,AQ$21,IF($B140&gt;=$AV$15,AQ$15,IF($B140&gt;=$AV$9,AQ$9,IF($B140&gt;=$AV$8,AQ$8,AQ$7)))))),"")</f>
        <v>52880</v>
      </c>
      <c r="T140" s="5">
        <f t="shared" ref="T140:T171" si="89">IF($B140&gt;=$AV$7,IF($B140&gt;=$AV$28,AR$28,IF($B140&gt;=$AV$27,AR$27,IF($B140&gt;=$AV$21,AR$21,IF($B140&gt;=$AV$15,AR$15,IF($B140&gt;=$AV$9,AR$9,IF($B140&gt;=$AV$8,AR$8,AR$7)))))),"")</f>
        <v>5000</v>
      </c>
      <c r="U140" s="5">
        <f t="shared" ref="U140:U171" si="90">IF($B140&gt;=$AV$7,IF($B140&gt;=$AV$28,AS$28,IF($B140&gt;=$AV$27,AS$27,IF($B140&gt;=$AV$21,AS$21,IF($B140&gt;=$AV$15,AS$15,IF($B140&gt;=$AV$9,AS$9,IF($B140&gt;=$AV$8,AS$8,AS$7)))))),"")</f>
        <v>5000</v>
      </c>
    </row>
    <row r="141" spans="2:21" x14ac:dyDescent="0.2">
      <c r="B141" s="5">
        <v>138</v>
      </c>
      <c r="C141" s="5">
        <f t="shared" si="73"/>
        <v>61640</v>
      </c>
      <c r="D141" s="5">
        <f t="shared" si="74"/>
        <v>14680</v>
      </c>
      <c r="E141" s="5">
        <f t="shared" si="75"/>
        <v>5880</v>
      </c>
      <c r="F141" s="5">
        <f t="shared" si="76"/>
        <v>5880</v>
      </c>
      <c r="G141" s="5">
        <f t="shared" si="77"/>
        <v>0</v>
      </c>
      <c r="H141" s="5">
        <f t="shared" si="78"/>
        <v>0</v>
      </c>
      <c r="I141" s="5">
        <f t="shared" si="79"/>
        <v>0</v>
      </c>
      <c r="J141" s="5">
        <f t="shared" si="80"/>
        <v>0</v>
      </c>
      <c r="K141" s="5">
        <f t="shared" si="81"/>
        <v>0</v>
      </c>
      <c r="L141" s="5">
        <f t="shared" si="82"/>
        <v>0</v>
      </c>
      <c r="M141" s="5">
        <f t="shared" si="83"/>
        <v>0</v>
      </c>
      <c r="N141" s="5">
        <f t="shared" si="84"/>
        <v>0</v>
      </c>
      <c r="O141" s="5">
        <f t="shared" si="85"/>
        <v>5880</v>
      </c>
      <c r="P141" s="5">
        <f t="shared" si="86"/>
        <v>5880</v>
      </c>
      <c r="R141" s="5">
        <f t="shared" si="87"/>
        <v>52880</v>
      </c>
      <c r="S141" s="5">
        <f t="shared" si="88"/>
        <v>52880</v>
      </c>
      <c r="T141" s="5">
        <f t="shared" si="89"/>
        <v>5000</v>
      </c>
      <c r="U141" s="5">
        <f t="shared" si="90"/>
        <v>5000</v>
      </c>
    </row>
    <row r="142" spans="2:21" x14ac:dyDescent="0.2">
      <c r="B142" s="5">
        <v>139</v>
      </c>
      <c r="C142" s="5">
        <f t="shared" si="73"/>
        <v>61640</v>
      </c>
      <c r="D142" s="5">
        <f t="shared" si="74"/>
        <v>14680</v>
      </c>
      <c r="E142" s="5">
        <f t="shared" si="75"/>
        <v>5880</v>
      </c>
      <c r="F142" s="5">
        <f t="shared" si="76"/>
        <v>5880</v>
      </c>
      <c r="G142" s="5">
        <f t="shared" si="77"/>
        <v>0</v>
      </c>
      <c r="H142" s="5">
        <f t="shared" si="78"/>
        <v>0</v>
      </c>
      <c r="I142" s="5">
        <f t="shared" si="79"/>
        <v>0</v>
      </c>
      <c r="J142" s="5">
        <f t="shared" si="80"/>
        <v>0</v>
      </c>
      <c r="K142" s="5">
        <f t="shared" si="81"/>
        <v>0</v>
      </c>
      <c r="L142" s="5">
        <f t="shared" si="82"/>
        <v>0</v>
      </c>
      <c r="M142" s="5">
        <f t="shared" si="83"/>
        <v>0</v>
      </c>
      <c r="N142" s="5">
        <f t="shared" si="84"/>
        <v>0</v>
      </c>
      <c r="O142" s="5">
        <f t="shared" si="85"/>
        <v>5880</v>
      </c>
      <c r="P142" s="5">
        <f t="shared" si="86"/>
        <v>5880</v>
      </c>
      <c r="R142" s="5">
        <f t="shared" si="87"/>
        <v>52880</v>
      </c>
      <c r="S142" s="5">
        <f t="shared" si="88"/>
        <v>52880</v>
      </c>
      <c r="T142" s="5">
        <f t="shared" si="89"/>
        <v>5000</v>
      </c>
      <c r="U142" s="5">
        <f t="shared" si="90"/>
        <v>5000</v>
      </c>
    </row>
    <row r="143" spans="2:21" x14ac:dyDescent="0.2">
      <c r="B143" s="5">
        <v>140</v>
      </c>
      <c r="C143" s="5">
        <f t="shared" si="73"/>
        <v>61640</v>
      </c>
      <c r="D143" s="5">
        <f t="shared" si="74"/>
        <v>14680</v>
      </c>
      <c r="E143" s="5">
        <f t="shared" si="75"/>
        <v>5880</v>
      </c>
      <c r="F143" s="5">
        <f t="shared" si="76"/>
        <v>5880</v>
      </c>
      <c r="G143" s="5">
        <f t="shared" si="77"/>
        <v>0</v>
      </c>
      <c r="H143" s="5">
        <f t="shared" si="78"/>
        <v>0</v>
      </c>
      <c r="I143" s="5">
        <f t="shared" si="79"/>
        <v>0</v>
      </c>
      <c r="J143" s="5">
        <f t="shared" si="80"/>
        <v>0</v>
      </c>
      <c r="K143" s="5">
        <f t="shared" si="81"/>
        <v>0</v>
      </c>
      <c r="L143" s="5">
        <f t="shared" si="82"/>
        <v>0</v>
      </c>
      <c r="M143" s="5">
        <f t="shared" si="83"/>
        <v>0</v>
      </c>
      <c r="N143" s="5">
        <f t="shared" si="84"/>
        <v>0</v>
      </c>
      <c r="O143" s="5">
        <f t="shared" si="85"/>
        <v>5880</v>
      </c>
      <c r="P143" s="5">
        <f t="shared" si="86"/>
        <v>5880</v>
      </c>
      <c r="R143" s="5">
        <f t="shared" si="87"/>
        <v>52880</v>
      </c>
      <c r="S143" s="5">
        <f t="shared" si="88"/>
        <v>52880</v>
      </c>
      <c r="T143" s="5">
        <f t="shared" si="89"/>
        <v>5000</v>
      </c>
      <c r="U143" s="5">
        <f t="shared" si="90"/>
        <v>5000</v>
      </c>
    </row>
    <row r="144" spans="2:21" x14ac:dyDescent="0.2">
      <c r="B144" s="5">
        <v>141</v>
      </c>
      <c r="C144" s="5">
        <f t="shared" si="73"/>
        <v>61640</v>
      </c>
      <c r="D144" s="5">
        <f t="shared" si="74"/>
        <v>14680</v>
      </c>
      <c r="E144" s="5">
        <f t="shared" si="75"/>
        <v>5880</v>
      </c>
      <c r="F144" s="5">
        <f t="shared" si="76"/>
        <v>5880</v>
      </c>
      <c r="G144" s="5">
        <f t="shared" si="77"/>
        <v>0</v>
      </c>
      <c r="H144" s="5">
        <f t="shared" si="78"/>
        <v>0</v>
      </c>
      <c r="I144" s="5">
        <f t="shared" si="79"/>
        <v>0</v>
      </c>
      <c r="J144" s="5">
        <f t="shared" si="80"/>
        <v>0</v>
      </c>
      <c r="K144" s="5">
        <f t="shared" si="81"/>
        <v>0</v>
      </c>
      <c r="L144" s="5">
        <f t="shared" si="82"/>
        <v>0</v>
      </c>
      <c r="M144" s="5">
        <f t="shared" si="83"/>
        <v>0</v>
      </c>
      <c r="N144" s="5">
        <f t="shared" si="84"/>
        <v>0</v>
      </c>
      <c r="O144" s="5">
        <f t="shared" si="85"/>
        <v>5880</v>
      </c>
      <c r="P144" s="5">
        <f t="shared" si="86"/>
        <v>5880</v>
      </c>
      <c r="R144" s="5">
        <f t="shared" si="87"/>
        <v>52880</v>
      </c>
      <c r="S144" s="5">
        <f t="shared" si="88"/>
        <v>52880</v>
      </c>
      <c r="T144" s="5">
        <f t="shared" si="89"/>
        <v>5000</v>
      </c>
      <c r="U144" s="5">
        <f t="shared" si="90"/>
        <v>5000</v>
      </c>
    </row>
    <row r="145" spans="2:21" x14ac:dyDescent="0.2">
      <c r="B145" s="5">
        <v>142</v>
      </c>
      <c r="C145" s="5">
        <f t="shared" si="73"/>
        <v>61640</v>
      </c>
      <c r="D145" s="5">
        <f t="shared" si="74"/>
        <v>14680</v>
      </c>
      <c r="E145" s="5">
        <f t="shared" si="75"/>
        <v>5880</v>
      </c>
      <c r="F145" s="5">
        <f t="shared" si="76"/>
        <v>5880</v>
      </c>
      <c r="G145" s="5">
        <f t="shared" si="77"/>
        <v>0</v>
      </c>
      <c r="H145" s="5">
        <f t="shared" si="78"/>
        <v>0</v>
      </c>
      <c r="I145" s="5">
        <f t="shared" si="79"/>
        <v>0</v>
      </c>
      <c r="J145" s="5">
        <f t="shared" si="80"/>
        <v>0</v>
      </c>
      <c r="K145" s="5">
        <f t="shared" si="81"/>
        <v>0</v>
      </c>
      <c r="L145" s="5">
        <f t="shared" si="82"/>
        <v>0</v>
      </c>
      <c r="M145" s="5">
        <f t="shared" si="83"/>
        <v>0</v>
      </c>
      <c r="N145" s="5">
        <f t="shared" si="84"/>
        <v>0</v>
      </c>
      <c r="O145" s="5">
        <f t="shared" si="85"/>
        <v>5880</v>
      </c>
      <c r="P145" s="5">
        <f t="shared" si="86"/>
        <v>5880</v>
      </c>
      <c r="R145" s="5">
        <f t="shared" si="87"/>
        <v>52880</v>
      </c>
      <c r="S145" s="5">
        <f t="shared" si="88"/>
        <v>52880</v>
      </c>
      <c r="T145" s="5">
        <f t="shared" si="89"/>
        <v>5000</v>
      </c>
      <c r="U145" s="5">
        <f t="shared" si="90"/>
        <v>5000</v>
      </c>
    </row>
    <row r="146" spans="2:21" x14ac:dyDescent="0.2">
      <c r="B146" s="5">
        <v>143</v>
      </c>
      <c r="C146" s="5">
        <f t="shared" si="73"/>
        <v>61640</v>
      </c>
      <c r="D146" s="5">
        <f t="shared" si="74"/>
        <v>14680</v>
      </c>
      <c r="E146" s="5">
        <f t="shared" si="75"/>
        <v>5880</v>
      </c>
      <c r="F146" s="5">
        <f t="shared" si="76"/>
        <v>5880</v>
      </c>
      <c r="G146" s="5">
        <f t="shared" si="77"/>
        <v>0</v>
      </c>
      <c r="H146" s="5">
        <f t="shared" si="78"/>
        <v>0</v>
      </c>
      <c r="I146" s="5">
        <f t="shared" si="79"/>
        <v>0</v>
      </c>
      <c r="J146" s="5">
        <f t="shared" si="80"/>
        <v>0</v>
      </c>
      <c r="K146" s="5">
        <f t="shared" si="81"/>
        <v>0</v>
      </c>
      <c r="L146" s="5">
        <f t="shared" si="82"/>
        <v>0</v>
      </c>
      <c r="M146" s="5">
        <f t="shared" si="83"/>
        <v>0</v>
      </c>
      <c r="N146" s="5">
        <f t="shared" si="84"/>
        <v>0</v>
      </c>
      <c r="O146" s="5">
        <f t="shared" si="85"/>
        <v>5880</v>
      </c>
      <c r="P146" s="5">
        <f t="shared" si="86"/>
        <v>5880</v>
      </c>
      <c r="R146" s="5">
        <f t="shared" si="87"/>
        <v>52880</v>
      </c>
      <c r="S146" s="5">
        <f t="shared" si="88"/>
        <v>52880</v>
      </c>
      <c r="T146" s="5">
        <f t="shared" si="89"/>
        <v>5000</v>
      </c>
      <c r="U146" s="5">
        <f t="shared" si="90"/>
        <v>5000</v>
      </c>
    </row>
    <row r="147" spans="2:21" x14ac:dyDescent="0.2">
      <c r="B147" s="5">
        <v>144</v>
      </c>
      <c r="C147" s="5">
        <f t="shared" si="73"/>
        <v>61640</v>
      </c>
      <c r="D147" s="5">
        <f t="shared" si="74"/>
        <v>14680</v>
      </c>
      <c r="E147" s="5">
        <f t="shared" si="75"/>
        <v>5880</v>
      </c>
      <c r="F147" s="5">
        <f t="shared" si="76"/>
        <v>5880</v>
      </c>
      <c r="G147" s="5">
        <f t="shared" si="77"/>
        <v>0</v>
      </c>
      <c r="H147" s="5">
        <f t="shared" si="78"/>
        <v>0</v>
      </c>
      <c r="I147" s="5">
        <f t="shared" si="79"/>
        <v>0</v>
      </c>
      <c r="J147" s="5">
        <f t="shared" si="80"/>
        <v>0</v>
      </c>
      <c r="K147" s="5">
        <f t="shared" si="81"/>
        <v>0</v>
      </c>
      <c r="L147" s="5">
        <f t="shared" si="82"/>
        <v>0</v>
      </c>
      <c r="M147" s="5">
        <f t="shared" si="83"/>
        <v>0</v>
      </c>
      <c r="N147" s="5">
        <f t="shared" si="84"/>
        <v>0</v>
      </c>
      <c r="O147" s="5">
        <f t="shared" si="85"/>
        <v>5880</v>
      </c>
      <c r="P147" s="5">
        <f t="shared" si="86"/>
        <v>5880</v>
      </c>
      <c r="R147" s="5">
        <f t="shared" si="87"/>
        <v>52880</v>
      </c>
      <c r="S147" s="5">
        <f t="shared" si="88"/>
        <v>52880</v>
      </c>
      <c r="T147" s="5">
        <f t="shared" si="89"/>
        <v>5000</v>
      </c>
      <c r="U147" s="5">
        <f t="shared" si="90"/>
        <v>5000</v>
      </c>
    </row>
    <row r="148" spans="2:21" x14ac:dyDescent="0.2">
      <c r="B148" s="5">
        <v>145</v>
      </c>
      <c r="C148" s="5">
        <f t="shared" si="73"/>
        <v>61640</v>
      </c>
      <c r="D148" s="5">
        <f t="shared" si="74"/>
        <v>14680</v>
      </c>
      <c r="E148" s="5">
        <f t="shared" si="75"/>
        <v>5880</v>
      </c>
      <c r="F148" s="5">
        <f t="shared" si="76"/>
        <v>5880</v>
      </c>
      <c r="G148" s="5">
        <f t="shared" si="77"/>
        <v>0</v>
      </c>
      <c r="H148" s="5">
        <f t="shared" si="78"/>
        <v>0</v>
      </c>
      <c r="I148" s="5">
        <f t="shared" si="79"/>
        <v>0</v>
      </c>
      <c r="J148" s="5">
        <f t="shared" si="80"/>
        <v>0</v>
      </c>
      <c r="K148" s="5">
        <f t="shared" si="81"/>
        <v>0</v>
      </c>
      <c r="L148" s="5">
        <f t="shared" si="82"/>
        <v>0</v>
      </c>
      <c r="M148" s="5">
        <f t="shared" si="83"/>
        <v>0</v>
      </c>
      <c r="N148" s="5">
        <f t="shared" si="84"/>
        <v>0</v>
      </c>
      <c r="O148" s="5">
        <f t="shared" si="85"/>
        <v>5880</v>
      </c>
      <c r="P148" s="5">
        <f t="shared" si="86"/>
        <v>5880</v>
      </c>
      <c r="R148" s="5">
        <f t="shared" si="87"/>
        <v>52880</v>
      </c>
      <c r="S148" s="5">
        <f t="shared" si="88"/>
        <v>52880</v>
      </c>
      <c r="T148" s="5">
        <f t="shared" si="89"/>
        <v>5000</v>
      </c>
      <c r="U148" s="5">
        <f t="shared" si="90"/>
        <v>5000</v>
      </c>
    </row>
    <row r="149" spans="2:21" x14ac:dyDescent="0.2">
      <c r="B149" s="5">
        <v>146</v>
      </c>
      <c r="C149" s="5">
        <f t="shared" si="73"/>
        <v>61640</v>
      </c>
      <c r="D149" s="5">
        <f t="shared" si="74"/>
        <v>14680</v>
      </c>
      <c r="E149" s="5">
        <f t="shared" si="75"/>
        <v>5880</v>
      </c>
      <c r="F149" s="5">
        <f t="shared" si="76"/>
        <v>5880</v>
      </c>
      <c r="G149" s="5">
        <f t="shared" si="77"/>
        <v>0</v>
      </c>
      <c r="H149" s="5">
        <f t="shared" si="78"/>
        <v>0</v>
      </c>
      <c r="I149" s="5">
        <f t="shared" si="79"/>
        <v>0</v>
      </c>
      <c r="J149" s="5">
        <f t="shared" si="80"/>
        <v>0</v>
      </c>
      <c r="K149" s="5">
        <f t="shared" si="81"/>
        <v>0</v>
      </c>
      <c r="L149" s="5">
        <f t="shared" si="82"/>
        <v>0</v>
      </c>
      <c r="M149" s="5">
        <f t="shared" si="83"/>
        <v>0</v>
      </c>
      <c r="N149" s="5">
        <f t="shared" si="84"/>
        <v>0</v>
      </c>
      <c r="O149" s="5">
        <f t="shared" si="85"/>
        <v>5880</v>
      </c>
      <c r="P149" s="5">
        <f t="shared" si="86"/>
        <v>5880</v>
      </c>
      <c r="R149" s="5">
        <f t="shared" si="87"/>
        <v>52880</v>
      </c>
      <c r="S149" s="5">
        <f t="shared" si="88"/>
        <v>52880</v>
      </c>
      <c r="T149" s="5">
        <f t="shared" si="89"/>
        <v>5000</v>
      </c>
      <c r="U149" s="5">
        <f t="shared" si="90"/>
        <v>5000</v>
      </c>
    </row>
    <row r="150" spans="2:21" x14ac:dyDescent="0.2">
      <c r="B150" s="5">
        <v>147</v>
      </c>
      <c r="C150" s="5">
        <f t="shared" si="73"/>
        <v>61640</v>
      </c>
      <c r="D150" s="5">
        <f t="shared" si="74"/>
        <v>14680</v>
      </c>
      <c r="E150" s="5">
        <f t="shared" si="75"/>
        <v>5880</v>
      </c>
      <c r="F150" s="5">
        <f t="shared" si="76"/>
        <v>5880</v>
      </c>
      <c r="G150" s="5">
        <f t="shared" si="77"/>
        <v>0</v>
      </c>
      <c r="H150" s="5">
        <f t="shared" si="78"/>
        <v>0</v>
      </c>
      <c r="I150" s="5">
        <f t="shared" si="79"/>
        <v>0</v>
      </c>
      <c r="J150" s="5">
        <f t="shared" si="80"/>
        <v>0</v>
      </c>
      <c r="K150" s="5">
        <f t="shared" si="81"/>
        <v>0</v>
      </c>
      <c r="L150" s="5">
        <f t="shared" si="82"/>
        <v>0</v>
      </c>
      <c r="M150" s="5">
        <f t="shared" si="83"/>
        <v>0</v>
      </c>
      <c r="N150" s="5">
        <f t="shared" si="84"/>
        <v>0</v>
      </c>
      <c r="O150" s="5">
        <f t="shared" si="85"/>
        <v>5880</v>
      </c>
      <c r="P150" s="5">
        <f t="shared" si="86"/>
        <v>5880</v>
      </c>
      <c r="R150" s="5">
        <f t="shared" si="87"/>
        <v>52880</v>
      </c>
      <c r="S150" s="5">
        <f t="shared" si="88"/>
        <v>52880</v>
      </c>
      <c r="T150" s="5">
        <f t="shared" si="89"/>
        <v>5000</v>
      </c>
      <c r="U150" s="5">
        <f t="shared" si="90"/>
        <v>5000</v>
      </c>
    </row>
    <row r="151" spans="2:21" x14ac:dyDescent="0.2">
      <c r="B151" s="5">
        <v>148</v>
      </c>
      <c r="C151" s="5">
        <f t="shared" si="73"/>
        <v>61640</v>
      </c>
      <c r="D151" s="5">
        <f t="shared" si="74"/>
        <v>14680</v>
      </c>
      <c r="E151" s="5">
        <f t="shared" si="75"/>
        <v>5880</v>
      </c>
      <c r="F151" s="5">
        <f t="shared" si="76"/>
        <v>5880</v>
      </c>
      <c r="G151" s="5">
        <f t="shared" si="77"/>
        <v>0</v>
      </c>
      <c r="H151" s="5">
        <f t="shared" si="78"/>
        <v>0</v>
      </c>
      <c r="I151" s="5">
        <f t="shared" si="79"/>
        <v>0</v>
      </c>
      <c r="J151" s="5">
        <f t="shared" si="80"/>
        <v>0</v>
      </c>
      <c r="K151" s="5">
        <f t="shared" si="81"/>
        <v>0</v>
      </c>
      <c r="L151" s="5">
        <f t="shared" si="82"/>
        <v>0</v>
      </c>
      <c r="M151" s="5">
        <f t="shared" si="83"/>
        <v>0</v>
      </c>
      <c r="N151" s="5">
        <f t="shared" si="84"/>
        <v>0</v>
      </c>
      <c r="O151" s="5">
        <f t="shared" si="85"/>
        <v>5880</v>
      </c>
      <c r="P151" s="5">
        <f t="shared" si="86"/>
        <v>5880</v>
      </c>
      <c r="R151" s="5">
        <f t="shared" si="87"/>
        <v>52880</v>
      </c>
      <c r="S151" s="5">
        <f t="shared" si="88"/>
        <v>52880</v>
      </c>
      <c r="T151" s="5">
        <f t="shared" si="89"/>
        <v>5000</v>
      </c>
      <c r="U151" s="5">
        <f t="shared" si="90"/>
        <v>5000</v>
      </c>
    </row>
    <row r="152" spans="2:21" x14ac:dyDescent="0.2">
      <c r="B152" s="5">
        <v>149</v>
      </c>
      <c r="C152" s="5">
        <f t="shared" si="73"/>
        <v>61640</v>
      </c>
      <c r="D152" s="5">
        <f t="shared" si="74"/>
        <v>14680</v>
      </c>
      <c r="E152" s="5">
        <f t="shared" si="75"/>
        <v>5880</v>
      </c>
      <c r="F152" s="5">
        <f t="shared" si="76"/>
        <v>5880</v>
      </c>
      <c r="G152" s="5">
        <f t="shared" si="77"/>
        <v>0</v>
      </c>
      <c r="H152" s="5">
        <f t="shared" si="78"/>
        <v>0</v>
      </c>
      <c r="I152" s="5">
        <f t="shared" si="79"/>
        <v>0</v>
      </c>
      <c r="J152" s="5">
        <f t="shared" si="80"/>
        <v>0</v>
      </c>
      <c r="K152" s="5">
        <f t="shared" si="81"/>
        <v>0</v>
      </c>
      <c r="L152" s="5">
        <f t="shared" si="82"/>
        <v>0</v>
      </c>
      <c r="M152" s="5">
        <f t="shared" si="83"/>
        <v>0</v>
      </c>
      <c r="N152" s="5">
        <f t="shared" si="84"/>
        <v>0</v>
      </c>
      <c r="O152" s="5">
        <f t="shared" si="85"/>
        <v>5880</v>
      </c>
      <c r="P152" s="5">
        <f t="shared" si="86"/>
        <v>5880</v>
      </c>
      <c r="R152" s="5">
        <f t="shared" si="87"/>
        <v>52880</v>
      </c>
      <c r="S152" s="5">
        <f t="shared" si="88"/>
        <v>52880</v>
      </c>
      <c r="T152" s="5">
        <f t="shared" si="89"/>
        <v>5000</v>
      </c>
      <c r="U152" s="5">
        <f t="shared" si="90"/>
        <v>5000</v>
      </c>
    </row>
    <row r="153" spans="2:21" x14ac:dyDescent="0.2">
      <c r="B153" s="5">
        <v>150</v>
      </c>
      <c r="C153" s="5">
        <f t="shared" si="73"/>
        <v>61640</v>
      </c>
      <c r="D153" s="5">
        <f t="shared" si="74"/>
        <v>14680</v>
      </c>
      <c r="E153" s="5">
        <f t="shared" si="75"/>
        <v>5880</v>
      </c>
      <c r="F153" s="5">
        <f t="shared" si="76"/>
        <v>5880</v>
      </c>
      <c r="G153" s="5">
        <f t="shared" si="77"/>
        <v>0</v>
      </c>
      <c r="H153" s="5">
        <f t="shared" si="78"/>
        <v>0</v>
      </c>
      <c r="I153" s="5">
        <f t="shared" si="79"/>
        <v>0</v>
      </c>
      <c r="J153" s="5">
        <f t="shared" si="80"/>
        <v>0</v>
      </c>
      <c r="K153" s="5">
        <f t="shared" si="81"/>
        <v>0</v>
      </c>
      <c r="L153" s="5">
        <f t="shared" si="82"/>
        <v>0</v>
      </c>
      <c r="M153" s="5">
        <f t="shared" si="83"/>
        <v>0</v>
      </c>
      <c r="N153" s="5">
        <f t="shared" si="84"/>
        <v>0</v>
      </c>
      <c r="O153" s="5">
        <f t="shared" si="85"/>
        <v>5880</v>
      </c>
      <c r="P153" s="5">
        <f t="shared" si="86"/>
        <v>5880</v>
      </c>
      <c r="R153" s="5">
        <f t="shared" si="87"/>
        <v>52880</v>
      </c>
      <c r="S153" s="5">
        <f t="shared" si="88"/>
        <v>52880</v>
      </c>
      <c r="T153" s="5">
        <f t="shared" si="89"/>
        <v>5000</v>
      </c>
      <c r="U153" s="5">
        <f t="shared" si="90"/>
        <v>5000</v>
      </c>
    </row>
    <row r="154" spans="2:21" x14ac:dyDescent="0.2">
      <c r="B154" s="5">
        <v>151</v>
      </c>
      <c r="C154" s="5">
        <f t="shared" si="73"/>
        <v>61640</v>
      </c>
      <c r="D154" s="5">
        <f t="shared" si="74"/>
        <v>14680</v>
      </c>
      <c r="E154" s="5">
        <f t="shared" si="75"/>
        <v>5880</v>
      </c>
      <c r="F154" s="5">
        <f t="shared" si="76"/>
        <v>5880</v>
      </c>
      <c r="G154" s="5">
        <f t="shared" si="77"/>
        <v>0</v>
      </c>
      <c r="H154" s="5">
        <f t="shared" si="78"/>
        <v>0</v>
      </c>
      <c r="I154" s="5">
        <f t="shared" si="79"/>
        <v>0</v>
      </c>
      <c r="J154" s="5">
        <f t="shared" si="80"/>
        <v>0</v>
      </c>
      <c r="K154" s="5">
        <f t="shared" si="81"/>
        <v>0</v>
      </c>
      <c r="L154" s="5">
        <f t="shared" si="82"/>
        <v>0</v>
      </c>
      <c r="M154" s="5">
        <f t="shared" si="83"/>
        <v>0</v>
      </c>
      <c r="N154" s="5">
        <f t="shared" si="84"/>
        <v>0</v>
      </c>
      <c r="O154" s="5">
        <f t="shared" si="85"/>
        <v>5880</v>
      </c>
      <c r="P154" s="5">
        <f t="shared" si="86"/>
        <v>5880</v>
      </c>
      <c r="R154" s="5">
        <f t="shared" si="87"/>
        <v>52880</v>
      </c>
      <c r="S154" s="5">
        <f t="shared" si="88"/>
        <v>52880</v>
      </c>
      <c r="T154" s="5">
        <f t="shared" si="89"/>
        <v>5000</v>
      </c>
      <c r="U154" s="5">
        <f t="shared" si="90"/>
        <v>5000</v>
      </c>
    </row>
    <row r="155" spans="2:21" x14ac:dyDescent="0.2">
      <c r="B155" s="5">
        <v>152</v>
      </c>
      <c r="C155" s="5">
        <f t="shared" si="73"/>
        <v>61640</v>
      </c>
      <c r="D155" s="5">
        <f t="shared" si="74"/>
        <v>14680</v>
      </c>
      <c r="E155" s="5">
        <f t="shared" si="75"/>
        <v>5880</v>
      </c>
      <c r="F155" s="5">
        <f t="shared" si="76"/>
        <v>5880</v>
      </c>
      <c r="G155" s="5">
        <f t="shared" si="77"/>
        <v>0</v>
      </c>
      <c r="H155" s="5">
        <f t="shared" si="78"/>
        <v>0</v>
      </c>
      <c r="I155" s="5">
        <f t="shared" si="79"/>
        <v>0</v>
      </c>
      <c r="J155" s="5">
        <f t="shared" si="80"/>
        <v>0</v>
      </c>
      <c r="K155" s="5">
        <f t="shared" si="81"/>
        <v>0</v>
      </c>
      <c r="L155" s="5">
        <f t="shared" si="82"/>
        <v>0</v>
      </c>
      <c r="M155" s="5">
        <f t="shared" si="83"/>
        <v>0</v>
      </c>
      <c r="N155" s="5">
        <f t="shared" si="84"/>
        <v>0</v>
      </c>
      <c r="O155" s="5">
        <f t="shared" si="85"/>
        <v>5880</v>
      </c>
      <c r="P155" s="5">
        <f t="shared" si="86"/>
        <v>5880</v>
      </c>
      <c r="R155" s="5">
        <f t="shared" si="87"/>
        <v>52880</v>
      </c>
      <c r="S155" s="5">
        <f t="shared" si="88"/>
        <v>52880</v>
      </c>
      <c r="T155" s="5">
        <f t="shared" si="89"/>
        <v>5000</v>
      </c>
      <c r="U155" s="5">
        <f t="shared" si="90"/>
        <v>5000</v>
      </c>
    </row>
    <row r="156" spans="2:21" x14ac:dyDescent="0.2">
      <c r="B156" s="5">
        <v>153</v>
      </c>
      <c r="C156" s="5">
        <f t="shared" si="73"/>
        <v>61640</v>
      </c>
      <c r="D156" s="5">
        <f t="shared" si="74"/>
        <v>14680</v>
      </c>
      <c r="E156" s="5">
        <f t="shared" si="75"/>
        <v>5880</v>
      </c>
      <c r="F156" s="5">
        <f t="shared" si="76"/>
        <v>5880</v>
      </c>
      <c r="G156" s="5">
        <f t="shared" si="77"/>
        <v>0</v>
      </c>
      <c r="H156" s="5">
        <f t="shared" si="78"/>
        <v>0</v>
      </c>
      <c r="I156" s="5">
        <f t="shared" si="79"/>
        <v>0</v>
      </c>
      <c r="J156" s="5">
        <f t="shared" si="80"/>
        <v>0</v>
      </c>
      <c r="K156" s="5">
        <f t="shared" si="81"/>
        <v>0</v>
      </c>
      <c r="L156" s="5">
        <f t="shared" si="82"/>
        <v>0</v>
      </c>
      <c r="M156" s="5">
        <f t="shared" si="83"/>
        <v>0</v>
      </c>
      <c r="N156" s="5">
        <f t="shared" si="84"/>
        <v>0</v>
      </c>
      <c r="O156" s="5">
        <f t="shared" si="85"/>
        <v>5880</v>
      </c>
      <c r="P156" s="5">
        <f t="shared" si="86"/>
        <v>5880</v>
      </c>
      <c r="R156" s="5">
        <f t="shared" si="87"/>
        <v>52880</v>
      </c>
      <c r="S156" s="5">
        <f t="shared" si="88"/>
        <v>52880</v>
      </c>
      <c r="T156" s="5">
        <f t="shared" si="89"/>
        <v>5000</v>
      </c>
      <c r="U156" s="5">
        <f t="shared" si="90"/>
        <v>5000</v>
      </c>
    </row>
    <row r="157" spans="2:21" x14ac:dyDescent="0.2">
      <c r="B157" s="5">
        <v>154</v>
      </c>
      <c r="C157" s="5">
        <f t="shared" si="73"/>
        <v>61640</v>
      </c>
      <c r="D157" s="5">
        <f t="shared" si="74"/>
        <v>14680</v>
      </c>
      <c r="E157" s="5">
        <f t="shared" si="75"/>
        <v>5880</v>
      </c>
      <c r="F157" s="5">
        <f t="shared" si="76"/>
        <v>5880</v>
      </c>
      <c r="G157" s="5">
        <f t="shared" si="77"/>
        <v>0</v>
      </c>
      <c r="H157" s="5">
        <f t="shared" si="78"/>
        <v>0</v>
      </c>
      <c r="I157" s="5">
        <f t="shared" si="79"/>
        <v>0</v>
      </c>
      <c r="J157" s="5">
        <f t="shared" si="80"/>
        <v>0</v>
      </c>
      <c r="K157" s="5">
        <f t="shared" si="81"/>
        <v>0</v>
      </c>
      <c r="L157" s="5">
        <f t="shared" si="82"/>
        <v>0</v>
      </c>
      <c r="M157" s="5">
        <f t="shared" si="83"/>
        <v>0</v>
      </c>
      <c r="N157" s="5">
        <f t="shared" si="84"/>
        <v>0</v>
      </c>
      <c r="O157" s="5">
        <f t="shared" si="85"/>
        <v>5880</v>
      </c>
      <c r="P157" s="5">
        <f t="shared" si="86"/>
        <v>5880</v>
      </c>
      <c r="R157" s="5">
        <f t="shared" si="87"/>
        <v>52880</v>
      </c>
      <c r="S157" s="5">
        <f t="shared" si="88"/>
        <v>52880</v>
      </c>
      <c r="T157" s="5">
        <f t="shared" si="89"/>
        <v>5000</v>
      </c>
      <c r="U157" s="5">
        <f t="shared" si="90"/>
        <v>5000</v>
      </c>
    </row>
    <row r="158" spans="2:21" x14ac:dyDescent="0.2">
      <c r="B158" s="5">
        <v>155</v>
      </c>
      <c r="C158" s="5">
        <f t="shared" si="73"/>
        <v>61640</v>
      </c>
      <c r="D158" s="5">
        <f t="shared" si="74"/>
        <v>14680</v>
      </c>
      <c r="E158" s="5">
        <f t="shared" si="75"/>
        <v>5880</v>
      </c>
      <c r="F158" s="5">
        <f t="shared" si="76"/>
        <v>5880</v>
      </c>
      <c r="G158" s="5">
        <f t="shared" si="77"/>
        <v>0</v>
      </c>
      <c r="H158" s="5">
        <f t="shared" si="78"/>
        <v>0</v>
      </c>
      <c r="I158" s="5">
        <f t="shared" si="79"/>
        <v>0</v>
      </c>
      <c r="J158" s="5">
        <f t="shared" si="80"/>
        <v>0</v>
      </c>
      <c r="K158" s="5">
        <f t="shared" si="81"/>
        <v>0</v>
      </c>
      <c r="L158" s="5">
        <f t="shared" si="82"/>
        <v>0</v>
      </c>
      <c r="M158" s="5">
        <f t="shared" si="83"/>
        <v>0</v>
      </c>
      <c r="N158" s="5">
        <f t="shared" si="84"/>
        <v>0</v>
      </c>
      <c r="O158" s="5">
        <f t="shared" si="85"/>
        <v>5880</v>
      </c>
      <c r="P158" s="5">
        <f t="shared" si="86"/>
        <v>5880</v>
      </c>
      <c r="R158" s="5">
        <f t="shared" si="87"/>
        <v>52880</v>
      </c>
      <c r="S158" s="5">
        <f t="shared" si="88"/>
        <v>52880</v>
      </c>
      <c r="T158" s="5">
        <f t="shared" si="89"/>
        <v>5000</v>
      </c>
      <c r="U158" s="5">
        <f t="shared" si="90"/>
        <v>5000</v>
      </c>
    </row>
    <row r="159" spans="2:21" x14ac:dyDescent="0.2">
      <c r="B159" s="5">
        <v>156</v>
      </c>
      <c r="C159" s="5">
        <f t="shared" si="73"/>
        <v>61640</v>
      </c>
      <c r="D159" s="5">
        <f t="shared" si="74"/>
        <v>14680</v>
      </c>
      <c r="E159" s="5">
        <f t="shared" si="75"/>
        <v>5880</v>
      </c>
      <c r="F159" s="5">
        <f t="shared" si="76"/>
        <v>5880</v>
      </c>
      <c r="G159" s="5">
        <f t="shared" si="77"/>
        <v>0</v>
      </c>
      <c r="H159" s="5">
        <f t="shared" si="78"/>
        <v>0</v>
      </c>
      <c r="I159" s="5">
        <f t="shared" si="79"/>
        <v>0</v>
      </c>
      <c r="J159" s="5">
        <f t="shared" si="80"/>
        <v>0</v>
      </c>
      <c r="K159" s="5">
        <f t="shared" si="81"/>
        <v>0</v>
      </c>
      <c r="L159" s="5">
        <f t="shared" si="82"/>
        <v>0</v>
      </c>
      <c r="M159" s="5">
        <f t="shared" si="83"/>
        <v>0</v>
      </c>
      <c r="N159" s="5">
        <f t="shared" si="84"/>
        <v>0</v>
      </c>
      <c r="O159" s="5">
        <f t="shared" si="85"/>
        <v>5880</v>
      </c>
      <c r="P159" s="5">
        <f t="shared" si="86"/>
        <v>5880</v>
      </c>
      <c r="R159" s="5">
        <f t="shared" si="87"/>
        <v>52880</v>
      </c>
      <c r="S159" s="5">
        <f t="shared" si="88"/>
        <v>52880</v>
      </c>
      <c r="T159" s="5">
        <f t="shared" si="89"/>
        <v>5000</v>
      </c>
      <c r="U159" s="5">
        <f t="shared" si="90"/>
        <v>5000</v>
      </c>
    </row>
    <row r="160" spans="2:21" x14ac:dyDescent="0.2">
      <c r="B160" s="5">
        <v>157</v>
      </c>
      <c r="C160" s="5">
        <f t="shared" si="73"/>
        <v>61640</v>
      </c>
      <c r="D160" s="5">
        <f t="shared" si="74"/>
        <v>14680</v>
      </c>
      <c r="E160" s="5">
        <f t="shared" si="75"/>
        <v>5880</v>
      </c>
      <c r="F160" s="5">
        <f t="shared" si="76"/>
        <v>5880</v>
      </c>
      <c r="G160" s="5">
        <f t="shared" si="77"/>
        <v>0</v>
      </c>
      <c r="H160" s="5">
        <f t="shared" si="78"/>
        <v>0</v>
      </c>
      <c r="I160" s="5">
        <f t="shared" si="79"/>
        <v>0</v>
      </c>
      <c r="J160" s="5">
        <f t="shared" si="80"/>
        <v>0</v>
      </c>
      <c r="K160" s="5">
        <f t="shared" si="81"/>
        <v>0</v>
      </c>
      <c r="L160" s="5">
        <f t="shared" si="82"/>
        <v>0</v>
      </c>
      <c r="M160" s="5">
        <f t="shared" si="83"/>
        <v>0</v>
      </c>
      <c r="N160" s="5">
        <f t="shared" si="84"/>
        <v>0</v>
      </c>
      <c r="O160" s="5">
        <f t="shared" si="85"/>
        <v>5880</v>
      </c>
      <c r="P160" s="5">
        <f t="shared" si="86"/>
        <v>5880</v>
      </c>
      <c r="R160" s="5">
        <f t="shared" si="87"/>
        <v>52880</v>
      </c>
      <c r="S160" s="5">
        <f t="shared" si="88"/>
        <v>52880</v>
      </c>
      <c r="T160" s="5">
        <f t="shared" si="89"/>
        <v>5000</v>
      </c>
      <c r="U160" s="5">
        <f t="shared" si="90"/>
        <v>5000</v>
      </c>
    </row>
    <row r="161" spans="2:21" x14ac:dyDescent="0.2">
      <c r="B161" s="5">
        <v>158</v>
      </c>
      <c r="C161" s="5">
        <f t="shared" si="73"/>
        <v>61640</v>
      </c>
      <c r="D161" s="5">
        <f t="shared" si="74"/>
        <v>14680</v>
      </c>
      <c r="E161" s="5">
        <f t="shared" si="75"/>
        <v>5880</v>
      </c>
      <c r="F161" s="5">
        <f t="shared" si="76"/>
        <v>5880</v>
      </c>
      <c r="G161" s="5">
        <f t="shared" si="77"/>
        <v>0</v>
      </c>
      <c r="H161" s="5">
        <f t="shared" si="78"/>
        <v>0</v>
      </c>
      <c r="I161" s="5">
        <f t="shared" si="79"/>
        <v>0</v>
      </c>
      <c r="J161" s="5">
        <f t="shared" si="80"/>
        <v>0</v>
      </c>
      <c r="K161" s="5">
        <f t="shared" si="81"/>
        <v>0</v>
      </c>
      <c r="L161" s="5">
        <f t="shared" si="82"/>
        <v>0</v>
      </c>
      <c r="M161" s="5">
        <f t="shared" si="83"/>
        <v>0</v>
      </c>
      <c r="N161" s="5">
        <f t="shared" si="84"/>
        <v>0</v>
      </c>
      <c r="O161" s="5">
        <f t="shared" si="85"/>
        <v>5880</v>
      </c>
      <c r="P161" s="5">
        <f t="shared" si="86"/>
        <v>5880</v>
      </c>
      <c r="R161" s="5">
        <f t="shared" si="87"/>
        <v>52880</v>
      </c>
      <c r="S161" s="5">
        <f t="shared" si="88"/>
        <v>52880</v>
      </c>
      <c r="T161" s="5">
        <f t="shared" si="89"/>
        <v>5000</v>
      </c>
      <c r="U161" s="5">
        <f t="shared" si="90"/>
        <v>5000</v>
      </c>
    </row>
    <row r="162" spans="2:21" x14ac:dyDescent="0.2">
      <c r="B162" s="5">
        <v>159</v>
      </c>
      <c r="C162" s="5">
        <f t="shared" si="73"/>
        <v>61640</v>
      </c>
      <c r="D162" s="5">
        <f t="shared" si="74"/>
        <v>14680</v>
      </c>
      <c r="E162" s="5">
        <f t="shared" si="75"/>
        <v>5880</v>
      </c>
      <c r="F162" s="5">
        <f t="shared" si="76"/>
        <v>5880</v>
      </c>
      <c r="G162" s="5">
        <f t="shared" si="77"/>
        <v>0</v>
      </c>
      <c r="H162" s="5">
        <f t="shared" si="78"/>
        <v>0</v>
      </c>
      <c r="I162" s="5">
        <f t="shared" si="79"/>
        <v>0</v>
      </c>
      <c r="J162" s="5">
        <f t="shared" si="80"/>
        <v>0</v>
      </c>
      <c r="K162" s="5">
        <f t="shared" si="81"/>
        <v>0</v>
      </c>
      <c r="L162" s="5">
        <f t="shared" si="82"/>
        <v>0</v>
      </c>
      <c r="M162" s="5">
        <f t="shared" si="83"/>
        <v>0</v>
      </c>
      <c r="N162" s="5">
        <f t="shared" si="84"/>
        <v>0</v>
      </c>
      <c r="O162" s="5">
        <f t="shared" si="85"/>
        <v>5880</v>
      </c>
      <c r="P162" s="5">
        <f t="shared" si="86"/>
        <v>5880</v>
      </c>
      <c r="R162" s="5">
        <f t="shared" si="87"/>
        <v>52880</v>
      </c>
      <c r="S162" s="5">
        <f t="shared" si="88"/>
        <v>52880</v>
      </c>
      <c r="T162" s="5">
        <f t="shared" si="89"/>
        <v>5000</v>
      </c>
      <c r="U162" s="5">
        <f t="shared" si="90"/>
        <v>5000</v>
      </c>
    </row>
    <row r="163" spans="2:21" x14ac:dyDescent="0.2">
      <c r="B163" s="5">
        <v>160</v>
      </c>
      <c r="C163" s="5">
        <f t="shared" si="73"/>
        <v>61640</v>
      </c>
      <c r="D163" s="5">
        <f t="shared" si="74"/>
        <v>14680</v>
      </c>
      <c r="E163" s="5">
        <f t="shared" si="75"/>
        <v>5880</v>
      </c>
      <c r="F163" s="5">
        <f t="shared" si="76"/>
        <v>5880</v>
      </c>
      <c r="G163" s="5">
        <f t="shared" si="77"/>
        <v>0</v>
      </c>
      <c r="H163" s="5">
        <f t="shared" si="78"/>
        <v>0</v>
      </c>
      <c r="I163" s="5">
        <f t="shared" si="79"/>
        <v>0</v>
      </c>
      <c r="J163" s="5">
        <f t="shared" si="80"/>
        <v>0</v>
      </c>
      <c r="K163" s="5">
        <f t="shared" si="81"/>
        <v>0</v>
      </c>
      <c r="L163" s="5">
        <f t="shared" si="82"/>
        <v>0</v>
      </c>
      <c r="M163" s="5">
        <f t="shared" si="83"/>
        <v>0</v>
      </c>
      <c r="N163" s="5">
        <f t="shared" si="84"/>
        <v>0</v>
      </c>
      <c r="O163" s="5">
        <f t="shared" si="85"/>
        <v>5880</v>
      </c>
      <c r="P163" s="5">
        <f t="shared" si="86"/>
        <v>5880</v>
      </c>
      <c r="R163" s="5">
        <f t="shared" si="87"/>
        <v>52880</v>
      </c>
      <c r="S163" s="5">
        <f t="shared" si="88"/>
        <v>52880</v>
      </c>
      <c r="T163" s="5">
        <f t="shared" si="89"/>
        <v>5000</v>
      </c>
      <c r="U163" s="5">
        <f t="shared" si="90"/>
        <v>5000</v>
      </c>
    </row>
    <row r="164" spans="2:21" x14ac:dyDescent="0.2">
      <c r="B164" s="5">
        <v>161</v>
      </c>
      <c r="C164" s="5">
        <f t="shared" si="73"/>
        <v>61640</v>
      </c>
      <c r="D164" s="5">
        <f t="shared" si="74"/>
        <v>14680</v>
      </c>
      <c r="E164" s="5">
        <f t="shared" si="75"/>
        <v>5880</v>
      </c>
      <c r="F164" s="5">
        <f t="shared" si="76"/>
        <v>5880</v>
      </c>
      <c r="G164" s="5">
        <f t="shared" si="77"/>
        <v>0</v>
      </c>
      <c r="H164" s="5">
        <f t="shared" si="78"/>
        <v>0</v>
      </c>
      <c r="I164" s="5">
        <f t="shared" si="79"/>
        <v>0</v>
      </c>
      <c r="J164" s="5">
        <f t="shared" si="80"/>
        <v>0</v>
      </c>
      <c r="K164" s="5">
        <f t="shared" si="81"/>
        <v>0</v>
      </c>
      <c r="L164" s="5">
        <f t="shared" si="82"/>
        <v>0</v>
      </c>
      <c r="M164" s="5">
        <f t="shared" si="83"/>
        <v>0</v>
      </c>
      <c r="N164" s="5">
        <f t="shared" si="84"/>
        <v>0</v>
      </c>
      <c r="O164" s="5">
        <f t="shared" si="85"/>
        <v>5880</v>
      </c>
      <c r="P164" s="5">
        <f t="shared" si="86"/>
        <v>5880</v>
      </c>
      <c r="R164" s="5">
        <f t="shared" si="87"/>
        <v>52880</v>
      </c>
      <c r="S164" s="5">
        <f t="shared" si="88"/>
        <v>52880</v>
      </c>
      <c r="T164" s="5">
        <f t="shared" si="89"/>
        <v>5000</v>
      </c>
      <c r="U164" s="5">
        <f t="shared" si="90"/>
        <v>5000</v>
      </c>
    </row>
    <row r="165" spans="2:21" x14ac:dyDescent="0.2">
      <c r="B165" s="5">
        <v>162</v>
      </c>
      <c r="C165" s="5">
        <f t="shared" si="73"/>
        <v>61640</v>
      </c>
      <c r="D165" s="5">
        <f t="shared" si="74"/>
        <v>14680</v>
      </c>
      <c r="E165" s="5">
        <f t="shared" si="75"/>
        <v>5880</v>
      </c>
      <c r="F165" s="5">
        <f t="shared" si="76"/>
        <v>5880</v>
      </c>
      <c r="G165" s="5">
        <f t="shared" si="77"/>
        <v>0</v>
      </c>
      <c r="H165" s="5">
        <f t="shared" si="78"/>
        <v>0</v>
      </c>
      <c r="I165" s="5">
        <f t="shared" si="79"/>
        <v>0</v>
      </c>
      <c r="J165" s="5">
        <f t="shared" si="80"/>
        <v>0</v>
      </c>
      <c r="K165" s="5">
        <f t="shared" si="81"/>
        <v>0</v>
      </c>
      <c r="L165" s="5">
        <f t="shared" si="82"/>
        <v>0</v>
      </c>
      <c r="M165" s="5">
        <f t="shared" si="83"/>
        <v>0</v>
      </c>
      <c r="N165" s="5">
        <f t="shared" si="84"/>
        <v>0</v>
      </c>
      <c r="O165" s="5">
        <f t="shared" si="85"/>
        <v>5880</v>
      </c>
      <c r="P165" s="5">
        <f t="shared" si="86"/>
        <v>5880</v>
      </c>
      <c r="R165" s="5">
        <f t="shared" si="87"/>
        <v>52880</v>
      </c>
      <c r="S165" s="5">
        <f t="shared" si="88"/>
        <v>52880</v>
      </c>
      <c r="T165" s="5">
        <f t="shared" si="89"/>
        <v>5000</v>
      </c>
      <c r="U165" s="5">
        <f t="shared" si="90"/>
        <v>5000</v>
      </c>
    </row>
    <row r="166" spans="2:21" x14ac:dyDescent="0.2">
      <c r="B166" s="5">
        <v>163</v>
      </c>
      <c r="C166" s="5">
        <f t="shared" si="73"/>
        <v>61640</v>
      </c>
      <c r="D166" s="5">
        <f t="shared" si="74"/>
        <v>14680</v>
      </c>
      <c r="E166" s="5">
        <f t="shared" si="75"/>
        <v>5880</v>
      </c>
      <c r="F166" s="5">
        <f t="shared" si="76"/>
        <v>5880</v>
      </c>
      <c r="G166" s="5">
        <f t="shared" si="77"/>
        <v>0</v>
      </c>
      <c r="H166" s="5">
        <f t="shared" si="78"/>
        <v>0</v>
      </c>
      <c r="I166" s="5">
        <f t="shared" si="79"/>
        <v>0</v>
      </c>
      <c r="J166" s="5">
        <f t="shared" si="80"/>
        <v>0</v>
      </c>
      <c r="K166" s="5">
        <f t="shared" si="81"/>
        <v>0</v>
      </c>
      <c r="L166" s="5">
        <f t="shared" si="82"/>
        <v>0</v>
      </c>
      <c r="M166" s="5">
        <f t="shared" si="83"/>
        <v>0</v>
      </c>
      <c r="N166" s="5">
        <f t="shared" si="84"/>
        <v>0</v>
      </c>
      <c r="O166" s="5">
        <f t="shared" si="85"/>
        <v>5880</v>
      </c>
      <c r="P166" s="5">
        <f t="shared" si="86"/>
        <v>5880</v>
      </c>
      <c r="R166" s="5">
        <f t="shared" si="87"/>
        <v>52880</v>
      </c>
      <c r="S166" s="5">
        <f t="shared" si="88"/>
        <v>52880</v>
      </c>
      <c r="T166" s="5">
        <f t="shared" si="89"/>
        <v>5000</v>
      </c>
      <c r="U166" s="5">
        <f t="shared" si="90"/>
        <v>5000</v>
      </c>
    </row>
    <row r="167" spans="2:21" x14ac:dyDescent="0.2">
      <c r="B167" s="5">
        <v>164</v>
      </c>
      <c r="C167" s="5">
        <f t="shared" si="73"/>
        <v>61640</v>
      </c>
      <c r="D167" s="5">
        <f t="shared" si="74"/>
        <v>14680</v>
      </c>
      <c r="E167" s="5">
        <f t="shared" si="75"/>
        <v>5880</v>
      </c>
      <c r="F167" s="5">
        <f t="shared" si="76"/>
        <v>5880</v>
      </c>
      <c r="G167" s="5">
        <f t="shared" si="77"/>
        <v>0</v>
      </c>
      <c r="H167" s="5">
        <f t="shared" si="78"/>
        <v>0</v>
      </c>
      <c r="I167" s="5">
        <f t="shared" si="79"/>
        <v>0</v>
      </c>
      <c r="J167" s="5">
        <f t="shared" si="80"/>
        <v>0</v>
      </c>
      <c r="K167" s="5">
        <f t="shared" si="81"/>
        <v>0</v>
      </c>
      <c r="L167" s="5">
        <f t="shared" si="82"/>
        <v>0</v>
      </c>
      <c r="M167" s="5">
        <f t="shared" si="83"/>
        <v>0</v>
      </c>
      <c r="N167" s="5">
        <f t="shared" si="84"/>
        <v>0</v>
      </c>
      <c r="O167" s="5">
        <f t="shared" si="85"/>
        <v>5880</v>
      </c>
      <c r="P167" s="5">
        <f t="shared" si="86"/>
        <v>5880</v>
      </c>
      <c r="R167" s="5">
        <f t="shared" si="87"/>
        <v>52880</v>
      </c>
      <c r="S167" s="5">
        <f t="shared" si="88"/>
        <v>52880</v>
      </c>
      <c r="T167" s="5">
        <f t="shared" si="89"/>
        <v>5000</v>
      </c>
      <c r="U167" s="5">
        <f t="shared" si="90"/>
        <v>5000</v>
      </c>
    </row>
    <row r="168" spans="2:21" x14ac:dyDescent="0.2">
      <c r="B168" s="5">
        <v>165</v>
      </c>
      <c r="C168" s="5">
        <f t="shared" si="73"/>
        <v>61640</v>
      </c>
      <c r="D168" s="5">
        <f t="shared" si="74"/>
        <v>14680</v>
      </c>
      <c r="E168" s="5">
        <f t="shared" si="75"/>
        <v>5880</v>
      </c>
      <c r="F168" s="5">
        <f t="shared" si="76"/>
        <v>5880</v>
      </c>
      <c r="G168" s="5">
        <f t="shared" si="77"/>
        <v>0</v>
      </c>
      <c r="H168" s="5">
        <f t="shared" si="78"/>
        <v>0</v>
      </c>
      <c r="I168" s="5">
        <f t="shared" si="79"/>
        <v>0</v>
      </c>
      <c r="J168" s="5">
        <f t="shared" si="80"/>
        <v>0</v>
      </c>
      <c r="K168" s="5">
        <f t="shared" si="81"/>
        <v>0</v>
      </c>
      <c r="L168" s="5">
        <f t="shared" si="82"/>
        <v>0</v>
      </c>
      <c r="M168" s="5">
        <f t="shared" si="83"/>
        <v>0</v>
      </c>
      <c r="N168" s="5">
        <f t="shared" si="84"/>
        <v>0</v>
      </c>
      <c r="O168" s="5">
        <f t="shared" si="85"/>
        <v>5880</v>
      </c>
      <c r="P168" s="5">
        <f t="shared" si="86"/>
        <v>5880</v>
      </c>
      <c r="R168" s="5">
        <f t="shared" si="87"/>
        <v>52880</v>
      </c>
      <c r="S168" s="5">
        <f t="shared" si="88"/>
        <v>52880</v>
      </c>
      <c r="T168" s="5">
        <f t="shared" si="89"/>
        <v>5000</v>
      </c>
      <c r="U168" s="5">
        <f t="shared" si="90"/>
        <v>5000</v>
      </c>
    </row>
    <row r="169" spans="2:21" x14ac:dyDescent="0.2">
      <c r="B169" s="5">
        <v>166</v>
      </c>
      <c r="C169" s="5">
        <f t="shared" si="73"/>
        <v>61640</v>
      </c>
      <c r="D169" s="5">
        <f t="shared" si="74"/>
        <v>14680</v>
      </c>
      <c r="E169" s="5">
        <f t="shared" si="75"/>
        <v>5880</v>
      </c>
      <c r="F169" s="5">
        <f t="shared" si="76"/>
        <v>5880</v>
      </c>
      <c r="G169" s="5">
        <f t="shared" si="77"/>
        <v>0</v>
      </c>
      <c r="H169" s="5">
        <f t="shared" si="78"/>
        <v>0</v>
      </c>
      <c r="I169" s="5">
        <f t="shared" si="79"/>
        <v>0</v>
      </c>
      <c r="J169" s="5">
        <f t="shared" si="80"/>
        <v>0</v>
      </c>
      <c r="K169" s="5">
        <f t="shared" si="81"/>
        <v>0</v>
      </c>
      <c r="L169" s="5">
        <f t="shared" si="82"/>
        <v>0</v>
      </c>
      <c r="M169" s="5">
        <f t="shared" si="83"/>
        <v>0</v>
      </c>
      <c r="N169" s="5">
        <f t="shared" si="84"/>
        <v>0</v>
      </c>
      <c r="O169" s="5">
        <f t="shared" si="85"/>
        <v>5880</v>
      </c>
      <c r="P169" s="5">
        <f t="shared" si="86"/>
        <v>5880</v>
      </c>
      <c r="R169" s="5">
        <f t="shared" si="87"/>
        <v>52880</v>
      </c>
      <c r="S169" s="5">
        <f t="shared" si="88"/>
        <v>52880</v>
      </c>
      <c r="T169" s="5">
        <f t="shared" si="89"/>
        <v>5000</v>
      </c>
      <c r="U169" s="5">
        <f t="shared" si="90"/>
        <v>5000</v>
      </c>
    </row>
    <row r="170" spans="2:21" x14ac:dyDescent="0.2">
      <c r="B170" s="5">
        <v>167</v>
      </c>
      <c r="C170" s="5">
        <f t="shared" si="73"/>
        <v>61640</v>
      </c>
      <c r="D170" s="5">
        <f t="shared" si="74"/>
        <v>14680</v>
      </c>
      <c r="E170" s="5">
        <f t="shared" si="75"/>
        <v>5880</v>
      </c>
      <c r="F170" s="5">
        <f t="shared" si="76"/>
        <v>5880</v>
      </c>
      <c r="G170" s="5">
        <f t="shared" si="77"/>
        <v>0</v>
      </c>
      <c r="H170" s="5">
        <f t="shared" si="78"/>
        <v>0</v>
      </c>
      <c r="I170" s="5">
        <f t="shared" si="79"/>
        <v>0</v>
      </c>
      <c r="J170" s="5">
        <f t="shared" si="80"/>
        <v>0</v>
      </c>
      <c r="K170" s="5">
        <f t="shared" si="81"/>
        <v>0</v>
      </c>
      <c r="L170" s="5">
        <f t="shared" si="82"/>
        <v>0</v>
      </c>
      <c r="M170" s="5">
        <f t="shared" si="83"/>
        <v>0</v>
      </c>
      <c r="N170" s="5">
        <f t="shared" si="84"/>
        <v>0</v>
      </c>
      <c r="O170" s="5">
        <f t="shared" si="85"/>
        <v>5880</v>
      </c>
      <c r="P170" s="5">
        <f t="shared" si="86"/>
        <v>5880</v>
      </c>
      <c r="R170" s="5">
        <f t="shared" si="87"/>
        <v>52880</v>
      </c>
      <c r="S170" s="5">
        <f t="shared" si="88"/>
        <v>52880</v>
      </c>
      <c r="T170" s="5">
        <f t="shared" si="89"/>
        <v>5000</v>
      </c>
      <c r="U170" s="5">
        <f t="shared" si="90"/>
        <v>5000</v>
      </c>
    </row>
    <row r="171" spans="2:21" x14ac:dyDescent="0.2">
      <c r="B171" s="5">
        <v>168</v>
      </c>
      <c r="C171" s="5">
        <f t="shared" si="73"/>
        <v>61640</v>
      </c>
      <c r="D171" s="5">
        <f t="shared" si="74"/>
        <v>14680</v>
      </c>
      <c r="E171" s="5">
        <f t="shared" si="75"/>
        <v>5880</v>
      </c>
      <c r="F171" s="5">
        <f t="shared" si="76"/>
        <v>5880</v>
      </c>
      <c r="G171" s="5">
        <f t="shared" si="77"/>
        <v>0</v>
      </c>
      <c r="H171" s="5">
        <f t="shared" si="78"/>
        <v>0</v>
      </c>
      <c r="I171" s="5">
        <f t="shared" si="79"/>
        <v>0</v>
      </c>
      <c r="J171" s="5">
        <f t="shared" si="80"/>
        <v>0</v>
      </c>
      <c r="K171" s="5">
        <f t="shared" si="81"/>
        <v>0</v>
      </c>
      <c r="L171" s="5">
        <f t="shared" si="82"/>
        <v>0</v>
      </c>
      <c r="M171" s="5">
        <f t="shared" si="83"/>
        <v>0</v>
      </c>
      <c r="N171" s="5">
        <f t="shared" si="84"/>
        <v>0</v>
      </c>
      <c r="O171" s="5">
        <f t="shared" si="85"/>
        <v>5880</v>
      </c>
      <c r="P171" s="5">
        <f t="shared" si="86"/>
        <v>5880</v>
      </c>
      <c r="R171" s="5">
        <f t="shared" si="87"/>
        <v>52880</v>
      </c>
      <c r="S171" s="5">
        <f t="shared" si="88"/>
        <v>52880</v>
      </c>
      <c r="T171" s="5">
        <f t="shared" si="89"/>
        <v>5000</v>
      </c>
      <c r="U171" s="5">
        <f t="shared" si="90"/>
        <v>5000</v>
      </c>
    </row>
    <row r="172" spans="2:21" x14ac:dyDescent="0.2">
      <c r="B172" s="5">
        <v>169</v>
      </c>
      <c r="C172" s="5">
        <f t="shared" ref="C172:C203" si="91">IF($B172&gt;=$AV$7,IF($B172&gt;=$AV$28,AB$28,IF($B172&gt;=$AV$27,AB$27,IF($B172&gt;=$AV$21,AB$21,IF($B172&gt;=$AV$15,AB$15,IF($B172&gt;=$AV$9,AB$9,IF($B172&gt;=$AV$8,AB$8,AB$7)))))),"")</f>
        <v>61640</v>
      </c>
      <c r="D172" s="5">
        <f t="shared" ref="D172:D203" si="92">IF($B172&gt;=$AV$7,IF($B172&gt;=$AV$28,AC$28,IF($B172&gt;=$AV$27,AC$27,IF($B172&gt;=$AV$21,AC$21,IF($B172&gt;=$AV$15,AC$15,IF($B172&gt;=$AV$9,AC$9,IF($B172&gt;=$AV$8,AC$8,AC$7)))))),"")</f>
        <v>14680</v>
      </c>
      <c r="E172" s="5">
        <f t="shared" ref="E172:E203" si="93">IF($B172&gt;=$AV$7,IF($B172&gt;=$AV$28,AD$28,IF($B172&gt;=$AV$27,AD$27,IF($B172&gt;=$AV$21,AD$21,IF($B172&gt;=$AV$15,AD$15,IF($B172&gt;=$AV$9,AD$9,IF($B172&gt;=$AV$8,AD$8,AD$7)))))),"")</f>
        <v>5880</v>
      </c>
      <c r="F172" s="5">
        <f t="shared" ref="F172:F203" si="94">IF($B172&gt;=$AV$7,IF($B172&gt;=$AV$28,AE$28,IF($B172&gt;=$AV$27,AE$27,IF($B172&gt;=$AV$21,AE$21,IF($B172&gt;=$AV$15,AE$15,IF($B172&gt;=$AV$9,AE$9,IF($B172&gt;=$AV$8,AE$8,AE$7)))))),"")</f>
        <v>5880</v>
      </c>
      <c r="G172" s="5">
        <f t="shared" ref="G172:G203" si="95">IF($B172&gt;=$AV$7,IF($B172&gt;=$AV$28,AF$28,IF($B172&gt;=$AV$27,AF$27,IF($B172&gt;=$AV$21,AF$21,IF($B172&gt;=$AV$15,AF$15,IF($B172&gt;=$AV$9,AF$9,IF($B172&gt;=$AV$8,AF$8,AF$7)))))),"")</f>
        <v>0</v>
      </c>
      <c r="H172" s="5">
        <f t="shared" ref="H172:H203" si="96">IF($B172&gt;=$AV$7,IF($B172&gt;=$AV$28,AG$28,IF($B172&gt;=$AV$27,AG$27,IF($B172&gt;=$AV$21,AG$21,IF($B172&gt;=$AV$15,AG$15,IF($B172&gt;=$AV$9,AG$9,IF($B172&gt;=$AV$8,AG$8,AG$7)))))),"")</f>
        <v>0</v>
      </c>
      <c r="I172" s="5">
        <f t="shared" ref="I172:I203" si="97">IF($B172&gt;=$AV$7,IF($B172&gt;=$AV$28,AH$28,IF($B172&gt;=$AV$27,AH$27,IF($B172&gt;=$AV$21,AH$21,IF($B172&gt;=$AV$15,AH$15,IF($B172&gt;=$AV$9,AH$9,IF($B172&gt;=$AV$8,AH$8,AH$7)))))),"")</f>
        <v>0</v>
      </c>
      <c r="J172" s="5">
        <f t="shared" ref="J172:J203" si="98">IF($B172&gt;=$AV$7,IF($B172&gt;=$AV$28,AI$28,IF($B172&gt;=$AV$27,AI$27,IF($B172&gt;=$AV$21,AI$21,IF($B172&gt;=$AV$15,AI$15,IF($B172&gt;=$AV$9,AI$9,IF($B172&gt;=$AV$8,AI$8,AI$7)))))),"")</f>
        <v>0</v>
      </c>
      <c r="K172" s="5">
        <f t="shared" ref="K172:K203" si="99">IF($B172&gt;=$AV$7,IF($B172&gt;=$AV$28,AJ$28,IF($B172&gt;=$AV$27,AJ$27,IF($B172&gt;=$AV$21,AJ$21,IF($B172&gt;=$AV$15,AJ$15,IF($B172&gt;=$AV$9,AJ$9,IF($B172&gt;=$AV$8,AJ$8,AJ$7)))))),"")</f>
        <v>0</v>
      </c>
      <c r="L172" s="5">
        <f t="shared" ref="L172:L203" si="100">IF($B172&gt;=$AV$7,IF($B172&gt;=$AV$28,AK$28,IF($B172&gt;=$AV$27,AK$27,IF($B172&gt;=$AV$21,AK$21,IF($B172&gt;=$AV$15,AK$15,IF($B172&gt;=$AV$9,AK$9,IF($B172&gt;=$AV$8,AK$8,AK$7)))))),"")</f>
        <v>0</v>
      </c>
      <c r="M172" s="5">
        <f t="shared" ref="M172:M203" si="101">IF($B172&gt;=$AV$7,IF($B172&gt;=$AV$28,AL$28,IF($B172&gt;=$AV$27,AL$27,IF($B172&gt;=$AV$21,AL$21,IF($B172&gt;=$AV$15,AL$15,IF($B172&gt;=$AV$9,AL$9,IF($B172&gt;=$AV$8,AL$8,AL$7)))))),"")</f>
        <v>0</v>
      </c>
      <c r="N172" s="5">
        <f t="shared" ref="N172:N203" si="102">IF($B172&gt;=$AV$7,IF($B172&gt;=$AV$28,AM$28,IF($B172&gt;=$AV$27,AM$27,IF($B172&gt;=$AV$21,AM$21,IF($B172&gt;=$AV$15,AM$15,IF($B172&gt;=$AV$9,AM$9,IF($B172&gt;=$AV$8,AM$8,AM$7)))))),"")</f>
        <v>0</v>
      </c>
      <c r="O172" s="5">
        <f t="shared" ref="O172:O203" si="103">IF($B172&gt;=$AV$7,IF($B172&gt;=$AV$28,AN$28,IF($B172&gt;=$AV$27,AN$27,IF($B172&gt;=$AV$21,AN$21,IF($B172&gt;=$AV$15,AN$15,IF($B172&gt;=$AV$9,AN$9,IF($B172&gt;=$AV$8,AN$8,AN$7)))))),"")</f>
        <v>5880</v>
      </c>
      <c r="P172" s="5">
        <f t="shared" ref="P172:P203" si="104">IF($B172&gt;=$AV$7,IF($B172&gt;=$AV$28,AO$28,IF($B172&gt;=$AV$27,AO$27,IF($B172&gt;=$AV$21,AO$21,IF($B172&gt;=$AV$15,AO$15,IF($B172&gt;=$AV$9,AO$9,IF($B172&gt;=$AV$8,AO$8,AO$7)))))),"")</f>
        <v>5880</v>
      </c>
      <c r="R172" s="5">
        <f t="shared" ref="R172:R203" si="105">IF($B172&gt;=$AV$7,IF($B172&gt;=$AV$28,AP$28,IF($B172&gt;=$AV$27,AP$27,IF($B172&gt;=$AV$21,AP$21,IF($B172&gt;=$AV$15,AP$15,IF($B172&gt;=$AV$9,AP$9,IF($B172&gt;=$AV$8,AP$8,AP$7)))))),"")</f>
        <v>52880</v>
      </c>
      <c r="S172" s="5">
        <f t="shared" ref="S172:S203" si="106">IF($B172&gt;=$AV$7,IF($B172&gt;=$AV$28,AQ$28,IF($B172&gt;=$AV$27,AQ$27,IF($B172&gt;=$AV$21,AQ$21,IF($B172&gt;=$AV$15,AQ$15,IF($B172&gt;=$AV$9,AQ$9,IF($B172&gt;=$AV$8,AQ$8,AQ$7)))))),"")</f>
        <v>52880</v>
      </c>
      <c r="T172" s="5">
        <f t="shared" ref="T172:T203" si="107">IF($B172&gt;=$AV$7,IF($B172&gt;=$AV$28,AR$28,IF($B172&gt;=$AV$27,AR$27,IF($B172&gt;=$AV$21,AR$21,IF($B172&gt;=$AV$15,AR$15,IF($B172&gt;=$AV$9,AR$9,IF($B172&gt;=$AV$8,AR$8,AR$7)))))),"")</f>
        <v>5000</v>
      </c>
      <c r="U172" s="5">
        <f t="shared" ref="U172:U203" si="108">IF($B172&gt;=$AV$7,IF($B172&gt;=$AV$28,AS$28,IF($B172&gt;=$AV$27,AS$27,IF($B172&gt;=$AV$21,AS$21,IF($B172&gt;=$AV$15,AS$15,IF($B172&gt;=$AV$9,AS$9,IF($B172&gt;=$AV$8,AS$8,AS$7)))))),"")</f>
        <v>5000</v>
      </c>
    </row>
    <row r="173" spans="2:21" x14ac:dyDescent="0.2">
      <c r="B173" s="5">
        <v>170</v>
      </c>
      <c r="C173" s="5">
        <f t="shared" si="91"/>
        <v>61640</v>
      </c>
      <c r="D173" s="5">
        <f t="shared" si="92"/>
        <v>14680</v>
      </c>
      <c r="E173" s="5">
        <f t="shared" si="93"/>
        <v>5880</v>
      </c>
      <c r="F173" s="5">
        <f t="shared" si="94"/>
        <v>5880</v>
      </c>
      <c r="G173" s="5">
        <f t="shared" si="95"/>
        <v>0</v>
      </c>
      <c r="H173" s="5">
        <f t="shared" si="96"/>
        <v>0</v>
      </c>
      <c r="I173" s="5">
        <f t="shared" si="97"/>
        <v>0</v>
      </c>
      <c r="J173" s="5">
        <f t="shared" si="98"/>
        <v>0</v>
      </c>
      <c r="K173" s="5">
        <f t="shared" si="99"/>
        <v>0</v>
      </c>
      <c r="L173" s="5">
        <f t="shared" si="100"/>
        <v>0</v>
      </c>
      <c r="M173" s="5">
        <f t="shared" si="101"/>
        <v>0</v>
      </c>
      <c r="N173" s="5">
        <f t="shared" si="102"/>
        <v>0</v>
      </c>
      <c r="O173" s="5">
        <f t="shared" si="103"/>
        <v>5880</v>
      </c>
      <c r="P173" s="5">
        <f t="shared" si="104"/>
        <v>5880</v>
      </c>
      <c r="R173" s="5">
        <f t="shared" si="105"/>
        <v>52880</v>
      </c>
      <c r="S173" s="5">
        <f t="shared" si="106"/>
        <v>52880</v>
      </c>
      <c r="T173" s="5">
        <f t="shared" si="107"/>
        <v>5000</v>
      </c>
      <c r="U173" s="5">
        <f t="shared" si="108"/>
        <v>5000</v>
      </c>
    </row>
    <row r="174" spans="2:21" x14ac:dyDescent="0.2">
      <c r="B174" s="5">
        <v>171</v>
      </c>
      <c r="C174" s="5">
        <f t="shared" si="91"/>
        <v>61640</v>
      </c>
      <c r="D174" s="5">
        <f t="shared" si="92"/>
        <v>14680</v>
      </c>
      <c r="E174" s="5">
        <f t="shared" si="93"/>
        <v>5880</v>
      </c>
      <c r="F174" s="5">
        <f t="shared" si="94"/>
        <v>5880</v>
      </c>
      <c r="G174" s="5">
        <f t="shared" si="95"/>
        <v>0</v>
      </c>
      <c r="H174" s="5">
        <f t="shared" si="96"/>
        <v>0</v>
      </c>
      <c r="I174" s="5">
        <f t="shared" si="97"/>
        <v>0</v>
      </c>
      <c r="J174" s="5">
        <f t="shared" si="98"/>
        <v>0</v>
      </c>
      <c r="K174" s="5">
        <f t="shared" si="99"/>
        <v>0</v>
      </c>
      <c r="L174" s="5">
        <f t="shared" si="100"/>
        <v>0</v>
      </c>
      <c r="M174" s="5">
        <f t="shared" si="101"/>
        <v>0</v>
      </c>
      <c r="N174" s="5">
        <f t="shared" si="102"/>
        <v>0</v>
      </c>
      <c r="O174" s="5">
        <f t="shared" si="103"/>
        <v>5880</v>
      </c>
      <c r="P174" s="5">
        <f t="shared" si="104"/>
        <v>5880</v>
      </c>
      <c r="R174" s="5">
        <f t="shared" si="105"/>
        <v>52880</v>
      </c>
      <c r="S174" s="5">
        <f t="shared" si="106"/>
        <v>52880</v>
      </c>
      <c r="T174" s="5">
        <f t="shared" si="107"/>
        <v>5000</v>
      </c>
      <c r="U174" s="5">
        <f t="shared" si="108"/>
        <v>5000</v>
      </c>
    </row>
    <row r="175" spans="2:21" x14ac:dyDescent="0.2">
      <c r="B175" s="5">
        <v>172</v>
      </c>
      <c r="C175" s="5">
        <f t="shared" si="91"/>
        <v>61640</v>
      </c>
      <c r="D175" s="5">
        <f t="shared" si="92"/>
        <v>14680</v>
      </c>
      <c r="E175" s="5">
        <f t="shared" si="93"/>
        <v>5880</v>
      </c>
      <c r="F175" s="5">
        <f t="shared" si="94"/>
        <v>5880</v>
      </c>
      <c r="G175" s="5">
        <f t="shared" si="95"/>
        <v>0</v>
      </c>
      <c r="H175" s="5">
        <f t="shared" si="96"/>
        <v>0</v>
      </c>
      <c r="I175" s="5">
        <f t="shared" si="97"/>
        <v>0</v>
      </c>
      <c r="J175" s="5">
        <f t="shared" si="98"/>
        <v>0</v>
      </c>
      <c r="K175" s="5">
        <f t="shared" si="99"/>
        <v>0</v>
      </c>
      <c r="L175" s="5">
        <f t="shared" si="100"/>
        <v>0</v>
      </c>
      <c r="M175" s="5">
        <f t="shared" si="101"/>
        <v>0</v>
      </c>
      <c r="N175" s="5">
        <f t="shared" si="102"/>
        <v>0</v>
      </c>
      <c r="O175" s="5">
        <f t="shared" si="103"/>
        <v>5880</v>
      </c>
      <c r="P175" s="5">
        <f t="shared" si="104"/>
        <v>5880</v>
      </c>
      <c r="R175" s="5">
        <f t="shared" si="105"/>
        <v>52880</v>
      </c>
      <c r="S175" s="5">
        <f t="shared" si="106"/>
        <v>52880</v>
      </c>
      <c r="T175" s="5">
        <f t="shared" si="107"/>
        <v>5000</v>
      </c>
      <c r="U175" s="5">
        <f t="shared" si="108"/>
        <v>5000</v>
      </c>
    </row>
    <row r="176" spans="2:21" x14ac:dyDescent="0.2">
      <c r="B176" s="5">
        <v>173</v>
      </c>
      <c r="C176" s="5">
        <f t="shared" si="91"/>
        <v>61640</v>
      </c>
      <c r="D176" s="5">
        <f t="shared" si="92"/>
        <v>14680</v>
      </c>
      <c r="E176" s="5">
        <f t="shared" si="93"/>
        <v>5880</v>
      </c>
      <c r="F176" s="5">
        <f t="shared" si="94"/>
        <v>5880</v>
      </c>
      <c r="G176" s="5">
        <f t="shared" si="95"/>
        <v>0</v>
      </c>
      <c r="H176" s="5">
        <f t="shared" si="96"/>
        <v>0</v>
      </c>
      <c r="I176" s="5">
        <f t="shared" si="97"/>
        <v>0</v>
      </c>
      <c r="J176" s="5">
        <f t="shared" si="98"/>
        <v>0</v>
      </c>
      <c r="K176" s="5">
        <f t="shared" si="99"/>
        <v>0</v>
      </c>
      <c r="L176" s="5">
        <f t="shared" si="100"/>
        <v>0</v>
      </c>
      <c r="M176" s="5">
        <f t="shared" si="101"/>
        <v>0</v>
      </c>
      <c r="N176" s="5">
        <f t="shared" si="102"/>
        <v>0</v>
      </c>
      <c r="O176" s="5">
        <f t="shared" si="103"/>
        <v>5880</v>
      </c>
      <c r="P176" s="5">
        <f t="shared" si="104"/>
        <v>5880</v>
      </c>
      <c r="R176" s="5">
        <f t="shared" si="105"/>
        <v>52880</v>
      </c>
      <c r="S176" s="5">
        <f t="shared" si="106"/>
        <v>52880</v>
      </c>
      <c r="T176" s="5">
        <f t="shared" si="107"/>
        <v>5000</v>
      </c>
      <c r="U176" s="5">
        <f t="shared" si="108"/>
        <v>5000</v>
      </c>
    </row>
    <row r="177" spans="2:21" x14ac:dyDescent="0.2">
      <c r="B177" s="5">
        <v>174</v>
      </c>
      <c r="C177" s="5">
        <f t="shared" si="91"/>
        <v>61640</v>
      </c>
      <c r="D177" s="5">
        <f t="shared" si="92"/>
        <v>14680</v>
      </c>
      <c r="E177" s="5">
        <f t="shared" si="93"/>
        <v>5880</v>
      </c>
      <c r="F177" s="5">
        <f t="shared" si="94"/>
        <v>5880</v>
      </c>
      <c r="G177" s="5">
        <f t="shared" si="95"/>
        <v>0</v>
      </c>
      <c r="H177" s="5">
        <f t="shared" si="96"/>
        <v>0</v>
      </c>
      <c r="I177" s="5">
        <f t="shared" si="97"/>
        <v>0</v>
      </c>
      <c r="J177" s="5">
        <f t="shared" si="98"/>
        <v>0</v>
      </c>
      <c r="K177" s="5">
        <f t="shared" si="99"/>
        <v>0</v>
      </c>
      <c r="L177" s="5">
        <f t="shared" si="100"/>
        <v>0</v>
      </c>
      <c r="M177" s="5">
        <f t="shared" si="101"/>
        <v>0</v>
      </c>
      <c r="N177" s="5">
        <f t="shared" si="102"/>
        <v>0</v>
      </c>
      <c r="O177" s="5">
        <f t="shared" si="103"/>
        <v>5880</v>
      </c>
      <c r="P177" s="5">
        <f t="shared" si="104"/>
        <v>5880</v>
      </c>
      <c r="R177" s="5">
        <f t="shared" si="105"/>
        <v>52880</v>
      </c>
      <c r="S177" s="5">
        <f t="shared" si="106"/>
        <v>52880</v>
      </c>
      <c r="T177" s="5">
        <f t="shared" si="107"/>
        <v>5000</v>
      </c>
      <c r="U177" s="5">
        <f t="shared" si="108"/>
        <v>5000</v>
      </c>
    </row>
    <row r="178" spans="2:21" x14ac:dyDescent="0.2">
      <c r="B178" s="5">
        <v>175</v>
      </c>
      <c r="C178" s="5">
        <f t="shared" si="91"/>
        <v>61640</v>
      </c>
      <c r="D178" s="5">
        <f t="shared" si="92"/>
        <v>14680</v>
      </c>
      <c r="E178" s="5">
        <f t="shared" si="93"/>
        <v>5880</v>
      </c>
      <c r="F178" s="5">
        <f t="shared" si="94"/>
        <v>5880</v>
      </c>
      <c r="G178" s="5">
        <f t="shared" si="95"/>
        <v>0</v>
      </c>
      <c r="H178" s="5">
        <f t="shared" si="96"/>
        <v>0</v>
      </c>
      <c r="I178" s="5">
        <f t="shared" si="97"/>
        <v>0</v>
      </c>
      <c r="J178" s="5">
        <f t="shared" si="98"/>
        <v>0</v>
      </c>
      <c r="K178" s="5">
        <f t="shared" si="99"/>
        <v>0</v>
      </c>
      <c r="L178" s="5">
        <f t="shared" si="100"/>
        <v>0</v>
      </c>
      <c r="M178" s="5">
        <f t="shared" si="101"/>
        <v>0</v>
      </c>
      <c r="N178" s="5">
        <f t="shared" si="102"/>
        <v>0</v>
      </c>
      <c r="O178" s="5">
        <f t="shared" si="103"/>
        <v>5880</v>
      </c>
      <c r="P178" s="5">
        <f t="shared" si="104"/>
        <v>5880</v>
      </c>
      <c r="R178" s="5">
        <f t="shared" si="105"/>
        <v>52880</v>
      </c>
      <c r="S178" s="5">
        <f t="shared" si="106"/>
        <v>52880</v>
      </c>
      <c r="T178" s="5">
        <f t="shared" si="107"/>
        <v>5000</v>
      </c>
      <c r="U178" s="5">
        <f t="shared" si="108"/>
        <v>5000</v>
      </c>
    </row>
    <row r="179" spans="2:21" x14ac:dyDescent="0.2">
      <c r="B179" s="5">
        <v>176</v>
      </c>
      <c r="C179" s="5">
        <f t="shared" si="91"/>
        <v>61640</v>
      </c>
      <c r="D179" s="5">
        <f t="shared" si="92"/>
        <v>14680</v>
      </c>
      <c r="E179" s="5">
        <f t="shared" si="93"/>
        <v>5880</v>
      </c>
      <c r="F179" s="5">
        <f t="shared" si="94"/>
        <v>5880</v>
      </c>
      <c r="G179" s="5">
        <f t="shared" si="95"/>
        <v>0</v>
      </c>
      <c r="H179" s="5">
        <f t="shared" si="96"/>
        <v>0</v>
      </c>
      <c r="I179" s="5">
        <f t="shared" si="97"/>
        <v>0</v>
      </c>
      <c r="J179" s="5">
        <f t="shared" si="98"/>
        <v>0</v>
      </c>
      <c r="K179" s="5">
        <f t="shared" si="99"/>
        <v>0</v>
      </c>
      <c r="L179" s="5">
        <f t="shared" si="100"/>
        <v>0</v>
      </c>
      <c r="M179" s="5">
        <f t="shared" si="101"/>
        <v>0</v>
      </c>
      <c r="N179" s="5">
        <f t="shared" si="102"/>
        <v>0</v>
      </c>
      <c r="O179" s="5">
        <f t="shared" si="103"/>
        <v>5880</v>
      </c>
      <c r="P179" s="5">
        <f t="shared" si="104"/>
        <v>5880</v>
      </c>
      <c r="R179" s="5">
        <f t="shared" si="105"/>
        <v>52880</v>
      </c>
      <c r="S179" s="5">
        <f t="shared" si="106"/>
        <v>52880</v>
      </c>
      <c r="T179" s="5">
        <f t="shared" si="107"/>
        <v>5000</v>
      </c>
      <c r="U179" s="5">
        <f t="shared" si="108"/>
        <v>5000</v>
      </c>
    </row>
    <row r="180" spans="2:21" x14ac:dyDescent="0.2">
      <c r="B180" s="5">
        <v>177</v>
      </c>
      <c r="C180" s="5">
        <f t="shared" si="91"/>
        <v>61640</v>
      </c>
      <c r="D180" s="5">
        <f t="shared" si="92"/>
        <v>14680</v>
      </c>
      <c r="E180" s="5">
        <f t="shared" si="93"/>
        <v>5880</v>
      </c>
      <c r="F180" s="5">
        <f t="shared" si="94"/>
        <v>5880</v>
      </c>
      <c r="G180" s="5">
        <f t="shared" si="95"/>
        <v>0</v>
      </c>
      <c r="H180" s="5">
        <f t="shared" si="96"/>
        <v>0</v>
      </c>
      <c r="I180" s="5">
        <f t="shared" si="97"/>
        <v>0</v>
      </c>
      <c r="J180" s="5">
        <f t="shared" si="98"/>
        <v>0</v>
      </c>
      <c r="K180" s="5">
        <f t="shared" si="99"/>
        <v>0</v>
      </c>
      <c r="L180" s="5">
        <f t="shared" si="100"/>
        <v>0</v>
      </c>
      <c r="M180" s="5">
        <f t="shared" si="101"/>
        <v>0</v>
      </c>
      <c r="N180" s="5">
        <f t="shared" si="102"/>
        <v>0</v>
      </c>
      <c r="O180" s="5">
        <f t="shared" si="103"/>
        <v>5880</v>
      </c>
      <c r="P180" s="5">
        <f t="shared" si="104"/>
        <v>5880</v>
      </c>
      <c r="R180" s="5">
        <f t="shared" si="105"/>
        <v>52880</v>
      </c>
      <c r="S180" s="5">
        <f t="shared" si="106"/>
        <v>52880</v>
      </c>
      <c r="T180" s="5">
        <f t="shared" si="107"/>
        <v>5000</v>
      </c>
      <c r="U180" s="5">
        <f t="shared" si="108"/>
        <v>5000</v>
      </c>
    </row>
    <row r="181" spans="2:21" x14ac:dyDescent="0.2">
      <c r="B181" s="5">
        <v>178</v>
      </c>
      <c r="C181" s="5">
        <f t="shared" si="91"/>
        <v>61640</v>
      </c>
      <c r="D181" s="5">
        <f t="shared" si="92"/>
        <v>14680</v>
      </c>
      <c r="E181" s="5">
        <f t="shared" si="93"/>
        <v>5880</v>
      </c>
      <c r="F181" s="5">
        <f t="shared" si="94"/>
        <v>5880</v>
      </c>
      <c r="G181" s="5">
        <f t="shared" si="95"/>
        <v>0</v>
      </c>
      <c r="H181" s="5">
        <f t="shared" si="96"/>
        <v>0</v>
      </c>
      <c r="I181" s="5">
        <f t="shared" si="97"/>
        <v>0</v>
      </c>
      <c r="J181" s="5">
        <f t="shared" si="98"/>
        <v>0</v>
      </c>
      <c r="K181" s="5">
        <f t="shared" si="99"/>
        <v>0</v>
      </c>
      <c r="L181" s="5">
        <f t="shared" si="100"/>
        <v>0</v>
      </c>
      <c r="M181" s="5">
        <f t="shared" si="101"/>
        <v>0</v>
      </c>
      <c r="N181" s="5">
        <f t="shared" si="102"/>
        <v>0</v>
      </c>
      <c r="O181" s="5">
        <f t="shared" si="103"/>
        <v>5880</v>
      </c>
      <c r="P181" s="5">
        <f t="shared" si="104"/>
        <v>5880</v>
      </c>
      <c r="R181" s="5">
        <f t="shared" si="105"/>
        <v>52880</v>
      </c>
      <c r="S181" s="5">
        <f t="shared" si="106"/>
        <v>52880</v>
      </c>
      <c r="T181" s="5">
        <f t="shared" si="107"/>
        <v>5000</v>
      </c>
      <c r="U181" s="5">
        <f t="shared" si="108"/>
        <v>5000</v>
      </c>
    </row>
    <row r="182" spans="2:21" x14ac:dyDescent="0.2">
      <c r="B182" s="5">
        <v>179</v>
      </c>
      <c r="C182" s="5">
        <f t="shared" si="91"/>
        <v>61640</v>
      </c>
      <c r="D182" s="5">
        <f t="shared" si="92"/>
        <v>14680</v>
      </c>
      <c r="E182" s="5">
        <f t="shared" si="93"/>
        <v>5880</v>
      </c>
      <c r="F182" s="5">
        <f t="shared" si="94"/>
        <v>5880</v>
      </c>
      <c r="G182" s="5">
        <f t="shared" si="95"/>
        <v>0</v>
      </c>
      <c r="H182" s="5">
        <f t="shared" si="96"/>
        <v>0</v>
      </c>
      <c r="I182" s="5">
        <f t="shared" si="97"/>
        <v>0</v>
      </c>
      <c r="J182" s="5">
        <f t="shared" si="98"/>
        <v>0</v>
      </c>
      <c r="K182" s="5">
        <f t="shared" si="99"/>
        <v>0</v>
      </c>
      <c r="L182" s="5">
        <f t="shared" si="100"/>
        <v>0</v>
      </c>
      <c r="M182" s="5">
        <f t="shared" si="101"/>
        <v>0</v>
      </c>
      <c r="N182" s="5">
        <f t="shared" si="102"/>
        <v>0</v>
      </c>
      <c r="O182" s="5">
        <f t="shared" si="103"/>
        <v>5880</v>
      </c>
      <c r="P182" s="5">
        <f t="shared" si="104"/>
        <v>5880</v>
      </c>
      <c r="R182" s="5">
        <f t="shared" si="105"/>
        <v>52880</v>
      </c>
      <c r="S182" s="5">
        <f t="shared" si="106"/>
        <v>52880</v>
      </c>
      <c r="T182" s="5">
        <f t="shared" si="107"/>
        <v>5000</v>
      </c>
      <c r="U182" s="5">
        <f t="shared" si="108"/>
        <v>5000</v>
      </c>
    </row>
    <row r="183" spans="2:21" x14ac:dyDescent="0.2">
      <c r="B183" s="5">
        <v>180</v>
      </c>
      <c r="C183" s="5">
        <f t="shared" si="91"/>
        <v>61640</v>
      </c>
      <c r="D183" s="5">
        <f t="shared" si="92"/>
        <v>14680</v>
      </c>
      <c r="E183" s="5">
        <f t="shared" si="93"/>
        <v>5880</v>
      </c>
      <c r="F183" s="5">
        <f t="shared" si="94"/>
        <v>5880</v>
      </c>
      <c r="G183" s="5">
        <f t="shared" si="95"/>
        <v>0</v>
      </c>
      <c r="H183" s="5">
        <f t="shared" si="96"/>
        <v>0</v>
      </c>
      <c r="I183" s="5">
        <f t="shared" si="97"/>
        <v>0</v>
      </c>
      <c r="J183" s="5">
        <f t="shared" si="98"/>
        <v>0</v>
      </c>
      <c r="K183" s="5">
        <f t="shared" si="99"/>
        <v>0</v>
      </c>
      <c r="L183" s="5">
        <f t="shared" si="100"/>
        <v>0</v>
      </c>
      <c r="M183" s="5">
        <f t="shared" si="101"/>
        <v>0</v>
      </c>
      <c r="N183" s="5">
        <f t="shared" si="102"/>
        <v>0</v>
      </c>
      <c r="O183" s="5">
        <f t="shared" si="103"/>
        <v>5880</v>
      </c>
      <c r="P183" s="5">
        <f t="shared" si="104"/>
        <v>5880</v>
      </c>
      <c r="R183" s="5">
        <f t="shared" si="105"/>
        <v>52880</v>
      </c>
      <c r="S183" s="5">
        <f t="shared" si="106"/>
        <v>52880</v>
      </c>
      <c r="T183" s="5">
        <f t="shared" si="107"/>
        <v>5000</v>
      </c>
      <c r="U183" s="5">
        <f t="shared" si="108"/>
        <v>5000</v>
      </c>
    </row>
    <row r="184" spans="2:21" x14ac:dyDescent="0.2">
      <c r="B184" s="5">
        <v>181</v>
      </c>
      <c r="C184" s="5">
        <f t="shared" si="91"/>
        <v>61640</v>
      </c>
      <c r="D184" s="5">
        <f t="shared" si="92"/>
        <v>14680</v>
      </c>
      <c r="E184" s="5">
        <f t="shared" si="93"/>
        <v>5880</v>
      </c>
      <c r="F184" s="5">
        <f t="shared" si="94"/>
        <v>5880</v>
      </c>
      <c r="G184" s="5">
        <f t="shared" si="95"/>
        <v>0</v>
      </c>
      <c r="H184" s="5">
        <f t="shared" si="96"/>
        <v>0</v>
      </c>
      <c r="I184" s="5">
        <f t="shared" si="97"/>
        <v>0</v>
      </c>
      <c r="J184" s="5">
        <f t="shared" si="98"/>
        <v>0</v>
      </c>
      <c r="K184" s="5">
        <f t="shared" si="99"/>
        <v>0</v>
      </c>
      <c r="L184" s="5">
        <f t="shared" si="100"/>
        <v>0</v>
      </c>
      <c r="M184" s="5">
        <f t="shared" si="101"/>
        <v>0</v>
      </c>
      <c r="N184" s="5">
        <f t="shared" si="102"/>
        <v>0</v>
      </c>
      <c r="O184" s="5">
        <f t="shared" si="103"/>
        <v>5880</v>
      </c>
      <c r="P184" s="5">
        <f t="shared" si="104"/>
        <v>5880</v>
      </c>
      <c r="R184" s="5">
        <f t="shared" si="105"/>
        <v>52880</v>
      </c>
      <c r="S184" s="5">
        <f t="shared" si="106"/>
        <v>52880</v>
      </c>
      <c r="T184" s="5">
        <f t="shared" si="107"/>
        <v>5000</v>
      </c>
      <c r="U184" s="5">
        <f t="shared" si="108"/>
        <v>5000</v>
      </c>
    </row>
    <row r="185" spans="2:21" x14ac:dyDescent="0.2">
      <c r="B185" s="5">
        <v>182</v>
      </c>
      <c r="C185" s="5">
        <f t="shared" si="91"/>
        <v>61640</v>
      </c>
      <c r="D185" s="5">
        <f t="shared" si="92"/>
        <v>14680</v>
      </c>
      <c r="E185" s="5">
        <f t="shared" si="93"/>
        <v>5880</v>
      </c>
      <c r="F185" s="5">
        <f t="shared" si="94"/>
        <v>5880</v>
      </c>
      <c r="G185" s="5">
        <f t="shared" si="95"/>
        <v>0</v>
      </c>
      <c r="H185" s="5">
        <f t="shared" si="96"/>
        <v>0</v>
      </c>
      <c r="I185" s="5">
        <f t="shared" si="97"/>
        <v>0</v>
      </c>
      <c r="J185" s="5">
        <f t="shared" si="98"/>
        <v>0</v>
      </c>
      <c r="K185" s="5">
        <f t="shared" si="99"/>
        <v>0</v>
      </c>
      <c r="L185" s="5">
        <f t="shared" si="100"/>
        <v>0</v>
      </c>
      <c r="M185" s="5">
        <f t="shared" si="101"/>
        <v>0</v>
      </c>
      <c r="N185" s="5">
        <f t="shared" si="102"/>
        <v>0</v>
      </c>
      <c r="O185" s="5">
        <f t="shared" si="103"/>
        <v>5880</v>
      </c>
      <c r="P185" s="5">
        <f t="shared" si="104"/>
        <v>5880</v>
      </c>
      <c r="R185" s="5">
        <f t="shared" si="105"/>
        <v>52880</v>
      </c>
      <c r="S185" s="5">
        <f t="shared" si="106"/>
        <v>52880</v>
      </c>
      <c r="T185" s="5">
        <f t="shared" si="107"/>
        <v>5000</v>
      </c>
      <c r="U185" s="5">
        <f t="shared" si="108"/>
        <v>5000</v>
      </c>
    </row>
    <row r="186" spans="2:21" x14ac:dyDescent="0.2">
      <c r="B186" s="5">
        <v>183</v>
      </c>
      <c r="C186" s="5">
        <f t="shared" si="91"/>
        <v>61640</v>
      </c>
      <c r="D186" s="5">
        <f t="shared" si="92"/>
        <v>14680</v>
      </c>
      <c r="E186" s="5">
        <f t="shared" si="93"/>
        <v>5880</v>
      </c>
      <c r="F186" s="5">
        <f t="shared" si="94"/>
        <v>5880</v>
      </c>
      <c r="G186" s="5">
        <f t="shared" si="95"/>
        <v>0</v>
      </c>
      <c r="H186" s="5">
        <f t="shared" si="96"/>
        <v>0</v>
      </c>
      <c r="I186" s="5">
        <f t="shared" si="97"/>
        <v>0</v>
      </c>
      <c r="J186" s="5">
        <f t="shared" si="98"/>
        <v>0</v>
      </c>
      <c r="K186" s="5">
        <f t="shared" si="99"/>
        <v>0</v>
      </c>
      <c r="L186" s="5">
        <f t="shared" si="100"/>
        <v>0</v>
      </c>
      <c r="M186" s="5">
        <f t="shared" si="101"/>
        <v>0</v>
      </c>
      <c r="N186" s="5">
        <f t="shared" si="102"/>
        <v>0</v>
      </c>
      <c r="O186" s="5">
        <f t="shared" si="103"/>
        <v>5880</v>
      </c>
      <c r="P186" s="5">
        <f t="shared" si="104"/>
        <v>5880</v>
      </c>
      <c r="R186" s="5">
        <f t="shared" si="105"/>
        <v>52880</v>
      </c>
      <c r="S186" s="5">
        <f t="shared" si="106"/>
        <v>52880</v>
      </c>
      <c r="T186" s="5">
        <f t="shared" si="107"/>
        <v>5000</v>
      </c>
      <c r="U186" s="5">
        <f t="shared" si="108"/>
        <v>5000</v>
      </c>
    </row>
    <row r="187" spans="2:21" x14ac:dyDescent="0.2">
      <c r="B187" s="5">
        <v>184</v>
      </c>
      <c r="C187" s="5">
        <f t="shared" si="91"/>
        <v>61640</v>
      </c>
      <c r="D187" s="5">
        <f t="shared" si="92"/>
        <v>14680</v>
      </c>
      <c r="E187" s="5">
        <f t="shared" si="93"/>
        <v>5880</v>
      </c>
      <c r="F187" s="5">
        <f t="shared" si="94"/>
        <v>5880</v>
      </c>
      <c r="G187" s="5">
        <f t="shared" si="95"/>
        <v>0</v>
      </c>
      <c r="H187" s="5">
        <f t="shared" si="96"/>
        <v>0</v>
      </c>
      <c r="I187" s="5">
        <f t="shared" si="97"/>
        <v>0</v>
      </c>
      <c r="J187" s="5">
        <f t="shared" si="98"/>
        <v>0</v>
      </c>
      <c r="K187" s="5">
        <f t="shared" si="99"/>
        <v>0</v>
      </c>
      <c r="L187" s="5">
        <f t="shared" si="100"/>
        <v>0</v>
      </c>
      <c r="M187" s="5">
        <f t="shared" si="101"/>
        <v>0</v>
      </c>
      <c r="N187" s="5">
        <f t="shared" si="102"/>
        <v>0</v>
      </c>
      <c r="O187" s="5">
        <f t="shared" si="103"/>
        <v>5880</v>
      </c>
      <c r="P187" s="5">
        <f t="shared" si="104"/>
        <v>5880</v>
      </c>
      <c r="R187" s="5">
        <f t="shared" si="105"/>
        <v>52880</v>
      </c>
      <c r="S187" s="5">
        <f t="shared" si="106"/>
        <v>52880</v>
      </c>
      <c r="T187" s="5">
        <f t="shared" si="107"/>
        <v>5000</v>
      </c>
      <c r="U187" s="5">
        <f t="shared" si="108"/>
        <v>5000</v>
      </c>
    </row>
    <row r="188" spans="2:21" x14ac:dyDescent="0.2">
      <c r="B188" s="5">
        <v>185</v>
      </c>
      <c r="C188" s="5">
        <f t="shared" si="91"/>
        <v>61640</v>
      </c>
      <c r="D188" s="5">
        <f t="shared" si="92"/>
        <v>14680</v>
      </c>
      <c r="E188" s="5">
        <f t="shared" si="93"/>
        <v>5880</v>
      </c>
      <c r="F188" s="5">
        <f t="shared" si="94"/>
        <v>5880</v>
      </c>
      <c r="G188" s="5">
        <f t="shared" si="95"/>
        <v>0</v>
      </c>
      <c r="H188" s="5">
        <f t="shared" si="96"/>
        <v>0</v>
      </c>
      <c r="I188" s="5">
        <f t="shared" si="97"/>
        <v>0</v>
      </c>
      <c r="J188" s="5">
        <f t="shared" si="98"/>
        <v>0</v>
      </c>
      <c r="K188" s="5">
        <f t="shared" si="99"/>
        <v>0</v>
      </c>
      <c r="L188" s="5">
        <f t="shared" si="100"/>
        <v>0</v>
      </c>
      <c r="M188" s="5">
        <f t="shared" si="101"/>
        <v>0</v>
      </c>
      <c r="N188" s="5">
        <f t="shared" si="102"/>
        <v>0</v>
      </c>
      <c r="O188" s="5">
        <f t="shared" si="103"/>
        <v>5880</v>
      </c>
      <c r="P188" s="5">
        <f t="shared" si="104"/>
        <v>5880</v>
      </c>
      <c r="R188" s="5">
        <f t="shared" si="105"/>
        <v>52880</v>
      </c>
      <c r="S188" s="5">
        <f t="shared" si="106"/>
        <v>52880</v>
      </c>
      <c r="T188" s="5">
        <f t="shared" si="107"/>
        <v>5000</v>
      </c>
      <c r="U188" s="5">
        <f t="shared" si="108"/>
        <v>5000</v>
      </c>
    </row>
    <row r="189" spans="2:21" x14ac:dyDescent="0.2">
      <c r="B189" s="5">
        <v>186</v>
      </c>
      <c r="C189" s="5">
        <f t="shared" si="91"/>
        <v>61640</v>
      </c>
      <c r="D189" s="5">
        <f t="shared" si="92"/>
        <v>14680</v>
      </c>
      <c r="E189" s="5">
        <f t="shared" si="93"/>
        <v>5880</v>
      </c>
      <c r="F189" s="5">
        <f t="shared" si="94"/>
        <v>5880</v>
      </c>
      <c r="G189" s="5">
        <f t="shared" si="95"/>
        <v>0</v>
      </c>
      <c r="H189" s="5">
        <f t="shared" si="96"/>
        <v>0</v>
      </c>
      <c r="I189" s="5">
        <f t="shared" si="97"/>
        <v>0</v>
      </c>
      <c r="J189" s="5">
        <f t="shared" si="98"/>
        <v>0</v>
      </c>
      <c r="K189" s="5">
        <f t="shared" si="99"/>
        <v>0</v>
      </c>
      <c r="L189" s="5">
        <f t="shared" si="100"/>
        <v>0</v>
      </c>
      <c r="M189" s="5">
        <f t="shared" si="101"/>
        <v>0</v>
      </c>
      <c r="N189" s="5">
        <f t="shared" si="102"/>
        <v>0</v>
      </c>
      <c r="O189" s="5">
        <f t="shared" si="103"/>
        <v>5880</v>
      </c>
      <c r="P189" s="5">
        <f t="shared" si="104"/>
        <v>5880</v>
      </c>
      <c r="R189" s="5">
        <f t="shared" si="105"/>
        <v>52880</v>
      </c>
      <c r="S189" s="5">
        <f t="shared" si="106"/>
        <v>52880</v>
      </c>
      <c r="T189" s="5">
        <f t="shared" si="107"/>
        <v>5000</v>
      </c>
      <c r="U189" s="5">
        <f t="shared" si="108"/>
        <v>5000</v>
      </c>
    </row>
    <row r="190" spans="2:21" x14ac:dyDescent="0.2">
      <c r="B190" s="5">
        <v>187</v>
      </c>
      <c r="C190" s="5">
        <f t="shared" si="91"/>
        <v>61640</v>
      </c>
      <c r="D190" s="5">
        <f t="shared" si="92"/>
        <v>14680</v>
      </c>
      <c r="E190" s="5">
        <f t="shared" si="93"/>
        <v>5880</v>
      </c>
      <c r="F190" s="5">
        <f t="shared" si="94"/>
        <v>5880</v>
      </c>
      <c r="G190" s="5">
        <f t="shared" si="95"/>
        <v>0</v>
      </c>
      <c r="H190" s="5">
        <f t="shared" si="96"/>
        <v>0</v>
      </c>
      <c r="I190" s="5">
        <f t="shared" si="97"/>
        <v>0</v>
      </c>
      <c r="J190" s="5">
        <f t="shared" si="98"/>
        <v>0</v>
      </c>
      <c r="K190" s="5">
        <f t="shared" si="99"/>
        <v>0</v>
      </c>
      <c r="L190" s="5">
        <f t="shared" si="100"/>
        <v>0</v>
      </c>
      <c r="M190" s="5">
        <f t="shared" si="101"/>
        <v>0</v>
      </c>
      <c r="N190" s="5">
        <f t="shared" si="102"/>
        <v>0</v>
      </c>
      <c r="O190" s="5">
        <f t="shared" si="103"/>
        <v>5880</v>
      </c>
      <c r="P190" s="5">
        <f t="shared" si="104"/>
        <v>5880</v>
      </c>
      <c r="R190" s="5">
        <f t="shared" si="105"/>
        <v>52880</v>
      </c>
      <c r="S190" s="5">
        <f t="shared" si="106"/>
        <v>52880</v>
      </c>
      <c r="T190" s="5">
        <f t="shared" si="107"/>
        <v>5000</v>
      </c>
      <c r="U190" s="5">
        <f t="shared" si="108"/>
        <v>5000</v>
      </c>
    </row>
    <row r="191" spans="2:21" x14ac:dyDescent="0.2">
      <c r="B191" s="5">
        <v>188</v>
      </c>
      <c r="C191" s="5">
        <f t="shared" si="91"/>
        <v>61640</v>
      </c>
      <c r="D191" s="5">
        <f t="shared" si="92"/>
        <v>14680</v>
      </c>
      <c r="E191" s="5">
        <f t="shared" si="93"/>
        <v>5880</v>
      </c>
      <c r="F191" s="5">
        <f t="shared" si="94"/>
        <v>5880</v>
      </c>
      <c r="G191" s="5">
        <f t="shared" si="95"/>
        <v>0</v>
      </c>
      <c r="H191" s="5">
        <f t="shared" si="96"/>
        <v>0</v>
      </c>
      <c r="I191" s="5">
        <f t="shared" si="97"/>
        <v>0</v>
      </c>
      <c r="J191" s="5">
        <f t="shared" si="98"/>
        <v>0</v>
      </c>
      <c r="K191" s="5">
        <f t="shared" si="99"/>
        <v>0</v>
      </c>
      <c r="L191" s="5">
        <f t="shared" si="100"/>
        <v>0</v>
      </c>
      <c r="M191" s="5">
        <f t="shared" si="101"/>
        <v>0</v>
      </c>
      <c r="N191" s="5">
        <f t="shared" si="102"/>
        <v>0</v>
      </c>
      <c r="O191" s="5">
        <f t="shared" si="103"/>
        <v>5880</v>
      </c>
      <c r="P191" s="5">
        <f t="shared" si="104"/>
        <v>5880</v>
      </c>
      <c r="R191" s="5">
        <f t="shared" si="105"/>
        <v>52880</v>
      </c>
      <c r="S191" s="5">
        <f t="shared" si="106"/>
        <v>52880</v>
      </c>
      <c r="T191" s="5">
        <f t="shared" si="107"/>
        <v>5000</v>
      </c>
      <c r="U191" s="5">
        <f t="shared" si="108"/>
        <v>5000</v>
      </c>
    </row>
    <row r="192" spans="2:21" x14ac:dyDescent="0.2">
      <c r="B192" s="5">
        <v>189</v>
      </c>
      <c r="C192" s="5">
        <f t="shared" si="91"/>
        <v>61640</v>
      </c>
      <c r="D192" s="5">
        <f t="shared" si="92"/>
        <v>14680</v>
      </c>
      <c r="E192" s="5">
        <f t="shared" si="93"/>
        <v>5880</v>
      </c>
      <c r="F192" s="5">
        <f t="shared" si="94"/>
        <v>5880</v>
      </c>
      <c r="G192" s="5">
        <f t="shared" si="95"/>
        <v>0</v>
      </c>
      <c r="H192" s="5">
        <f t="shared" si="96"/>
        <v>0</v>
      </c>
      <c r="I192" s="5">
        <f t="shared" si="97"/>
        <v>0</v>
      </c>
      <c r="J192" s="5">
        <f t="shared" si="98"/>
        <v>0</v>
      </c>
      <c r="K192" s="5">
        <f t="shared" si="99"/>
        <v>0</v>
      </c>
      <c r="L192" s="5">
        <f t="shared" si="100"/>
        <v>0</v>
      </c>
      <c r="M192" s="5">
        <f t="shared" si="101"/>
        <v>0</v>
      </c>
      <c r="N192" s="5">
        <f t="shared" si="102"/>
        <v>0</v>
      </c>
      <c r="O192" s="5">
        <f t="shared" si="103"/>
        <v>5880</v>
      </c>
      <c r="P192" s="5">
        <f t="shared" si="104"/>
        <v>5880</v>
      </c>
      <c r="R192" s="5">
        <f t="shared" si="105"/>
        <v>52880</v>
      </c>
      <c r="S192" s="5">
        <f t="shared" si="106"/>
        <v>52880</v>
      </c>
      <c r="T192" s="5">
        <f t="shared" si="107"/>
        <v>5000</v>
      </c>
      <c r="U192" s="5">
        <f t="shared" si="108"/>
        <v>5000</v>
      </c>
    </row>
    <row r="193" spans="2:21" x14ac:dyDescent="0.2">
      <c r="B193" s="5">
        <v>190</v>
      </c>
      <c r="C193" s="5">
        <f t="shared" si="91"/>
        <v>61640</v>
      </c>
      <c r="D193" s="5">
        <f t="shared" si="92"/>
        <v>14680</v>
      </c>
      <c r="E193" s="5">
        <f t="shared" si="93"/>
        <v>5880</v>
      </c>
      <c r="F193" s="5">
        <f t="shared" si="94"/>
        <v>5880</v>
      </c>
      <c r="G193" s="5">
        <f t="shared" si="95"/>
        <v>0</v>
      </c>
      <c r="H193" s="5">
        <f t="shared" si="96"/>
        <v>0</v>
      </c>
      <c r="I193" s="5">
        <f t="shared" si="97"/>
        <v>0</v>
      </c>
      <c r="J193" s="5">
        <f t="shared" si="98"/>
        <v>0</v>
      </c>
      <c r="K193" s="5">
        <f t="shared" si="99"/>
        <v>0</v>
      </c>
      <c r="L193" s="5">
        <f t="shared" si="100"/>
        <v>0</v>
      </c>
      <c r="M193" s="5">
        <f t="shared" si="101"/>
        <v>0</v>
      </c>
      <c r="N193" s="5">
        <f t="shared" si="102"/>
        <v>0</v>
      </c>
      <c r="O193" s="5">
        <f t="shared" si="103"/>
        <v>5880</v>
      </c>
      <c r="P193" s="5">
        <f t="shared" si="104"/>
        <v>5880</v>
      </c>
      <c r="R193" s="5">
        <f t="shared" si="105"/>
        <v>52880</v>
      </c>
      <c r="S193" s="5">
        <f t="shared" si="106"/>
        <v>52880</v>
      </c>
      <c r="T193" s="5">
        <f t="shared" si="107"/>
        <v>5000</v>
      </c>
      <c r="U193" s="5">
        <f t="shared" si="108"/>
        <v>5000</v>
      </c>
    </row>
    <row r="194" spans="2:21" x14ac:dyDescent="0.2">
      <c r="B194" s="5">
        <v>191</v>
      </c>
      <c r="C194" s="5">
        <f t="shared" si="91"/>
        <v>61640</v>
      </c>
      <c r="D194" s="5">
        <f t="shared" si="92"/>
        <v>14680</v>
      </c>
      <c r="E194" s="5">
        <f t="shared" si="93"/>
        <v>5880</v>
      </c>
      <c r="F194" s="5">
        <f t="shared" si="94"/>
        <v>5880</v>
      </c>
      <c r="G194" s="5">
        <f t="shared" si="95"/>
        <v>0</v>
      </c>
      <c r="H194" s="5">
        <f t="shared" si="96"/>
        <v>0</v>
      </c>
      <c r="I194" s="5">
        <f t="shared" si="97"/>
        <v>0</v>
      </c>
      <c r="J194" s="5">
        <f t="shared" si="98"/>
        <v>0</v>
      </c>
      <c r="K194" s="5">
        <f t="shared" si="99"/>
        <v>0</v>
      </c>
      <c r="L194" s="5">
        <f t="shared" si="100"/>
        <v>0</v>
      </c>
      <c r="M194" s="5">
        <f t="shared" si="101"/>
        <v>0</v>
      </c>
      <c r="N194" s="5">
        <f t="shared" si="102"/>
        <v>0</v>
      </c>
      <c r="O194" s="5">
        <f t="shared" si="103"/>
        <v>5880</v>
      </c>
      <c r="P194" s="5">
        <f t="shared" si="104"/>
        <v>5880</v>
      </c>
      <c r="R194" s="5">
        <f t="shared" si="105"/>
        <v>52880</v>
      </c>
      <c r="S194" s="5">
        <f t="shared" si="106"/>
        <v>52880</v>
      </c>
      <c r="T194" s="5">
        <f t="shared" si="107"/>
        <v>5000</v>
      </c>
      <c r="U194" s="5">
        <f t="shared" si="108"/>
        <v>5000</v>
      </c>
    </row>
    <row r="195" spans="2:21" x14ac:dyDescent="0.2">
      <c r="B195" s="5">
        <v>192</v>
      </c>
      <c r="C195" s="5">
        <f t="shared" si="91"/>
        <v>61640</v>
      </c>
      <c r="D195" s="5">
        <f t="shared" si="92"/>
        <v>14680</v>
      </c>
      <c r="E195" s="5">
        <f t="shared" si="93"/>
        <v>5880</v>
      </c>
      <c r="F195" s="5">
        <f t="shared" si="94"/>
        <v>5880</v>
      </c>
      <c r="G195" s="5">
        <f t="shared" si="95"/>
        <v>0</v>
      </c>
      <c r="H195" s="5">
        <f t="shared" si="96"/>
        <v>0</v>
      </c>
      <c r="I195" s="5">
        <f t="shared" si="97"/>
        <v>0</v>
      </c>
      <c r="J195" s="5">
        <f t="shared" si="98"/>
        <v>0</v>
      </c>
      <c r="K195" s="5">
        <f t="shared" si="99"/>
        <v>0</v>
      </c>
      <c r="L195" s="5">
        <f t="shared" si="100"/>
        <v>0</v>
      </c>
      <c r="M195" s="5">
        <f t="shared" si="101"/>
        <v>0</v>
      </c>
      <c r="N195" s="5">
        <f t="shared" si="102"/>
        <v>0</v>
      </c>
      <c r="O195" s="5">
        <f t="shared" si="103"/>
        <v>5880</v>
      </c>
      <c r="P195" s="5">
        <f t="shared" si="104"/>
        <v>5880</v>
      </c>
      <c r="R195" s="5">
        <f t="shared" si="105"/>
        <v>52880</v>
      </c>
      <c r="S195" s="5">
        <f t="shared" si="106"/>
        <v>52880</v>
      </c>
      <c r="T195" s="5">
        <f t="shared" si="107"/>
        <v>5000</v>
      </c>
      <c r="U195" s="5">
        <f t="shared" si="108"/>
        <v>5000</v>
      </c>
    </row>
    <row r="196" spans="2:21" x14ac:dyDescent="0.2">
      <c r="B196" s="5">
        <v>193</v>
      </c>
      <c r="C196" s="5">
        <f t="shared" si="91"/>
        <v>61640</v>
      </c>
      <c r="D196" s="5">
        <f t="shared" si="92"/>
        <v>14680</v>
      </c>
      <c r="E196" s="5">
        <f t="shared" si="93"/>
        <v>5880</v>
      </c>
      <c r="F196" s="5">
        <f t="shared" si="94"/>
        <v>5880</v>
      </c>
      <c r="G196" s="5">
        <f t="shared" si="95"/>
        <v>0</v>
      </c>
      <c r="H196" s="5">
        <f t="shared" si="96"/>
        <v>0</v>
      </c>
      <c r="I196" s="5">
        <f t="shared" si="97"/>
        <v>0</v>
      </c>
      <c r="J196" s="5">
        <f t="shared" si="98"/>
        <v>0</v>
      </c>
      <c r="K196" s="5">
        <f t="shared" si="99"/>
        <v>0</v>
      </c>
      <c r="L196" s="5">
        <f t="shared" si="100"/>
        <v>0</v>
      </c>
      <c r="M196" s="5">
        <f t="shared" si="101"/>
        <v>0</v>
      </c>
      <c r="N196" s="5">
        <f t="shared" si="102"/>
        <v>0</v>
      </c>
      <c r="O196" s="5">
        <f t="shared" si="103"/>
        <v>5880</v>
      </c>
      <c r="P196" s="5">
        <f t="shared" si="104"/>
        <v>5880</v>
      </c>
      <c r="R196" s="5">
        <f t="shared" si="105"/>
        <v>52880</v>
      </c>
      <c r="S196" s="5">
        <f t="shared" si="106"/>
        <v>52880</v>
      </c>
      <c r="T196" s="5">
        <f t="shared" si="107"/>
        <v>5000</v>
      </c>
      <c r="U196" s="5">
        <f t="shared" si="108"/>
        <v>5000</v>
      </c>
    </row>
    <row r="197" spans="2:21" x14ac:dyDescent="0.2">
      <c r="B197" s="5">
        <v>194</v>
      </c>
      <c r="C197" s="5">
        <f t="shared" si="91"/>
        <v>61640</v>
      </c>
      <c r="D197" s="5">
        <f t="shared" si="92"/>
        <v>14680</v>
      </c>
      <c r="E197" s="5">
        <f t="shared" si="93"/>
        <v>5880</v>
      </c>
      <c r="F197" s="5">
        <f t="shared" si="94"/>
        <v>5880</v>
      </c>
      <c r="G197" s="5">
        <f t="shared" si="95"/>
        <v>0</v>
      </c>
      <c r="H197" s="5">
        <f t="shared" si="96"/>
        <v>0</v>
      </c>
      <c r="I197" s="5">
        <f t="shared" si="97"/>
        <v>0</v>
      </c>
      <c r="J197" s="5">
        <f t="shared" si="98"/>
        <v>0</v>
      </c>
      <c r="K197" s="5">
        <f t="shared" si="99"/>
        <v>0</v>
      </c>
      <c r="L197" s="5">
        <f t="shared" si="100"/>
        <v>0</v>
      </c>
      <c r="M197" s="5">
        <f t="shared" si="101"/>
        <v>0</v>
      </c>
      <c r="N197" s="5">
        <f t="shared" si="102"/>
        <v>0</v>
      </c>
      <c r="O197" s="5">
        <f t="shared" si="103"/>
        <v>5880</v>
      </c>
      <c r="P197" s="5">
        <f t="shared" si="104"/>
        <v>5880</v>
      </c>
      <c r="R197" s="5">
        <f t="shared" si="105"/>
        <v>52880</v>
      </c>
      <c r="S197" s="5">
        <f t="shared" si="106"/>
        <v>52880</v>
      </c>
      <c r="T197" s="5">
        <f t="shared" si="107"/>
        <v>5000</v>
      </c>
      <c r="U197" s="5">
        <f t="shared" si="108"/>
        <v>5000</v>
      </c>
    </row>
    <row r="198" spans="2:21" x14ac:dyDescent="0.2">
      <c r="B198" s="5">
        <v>195</v>
      </c>
      <c r="C198" s="5">
        <f t="shared" si="91"/>
        <v>61640</v>
      </c>
      <c r="D198" s="5">
        <f t="shared" si="92"/>
        <v>14680</v>
      </c>
      <c r="E198" s="5">
        <f t="shared" si="93"/>
        <v>5880</v>
      </c>
      <c r="F198" s="5">
        <f t="shared" si="94"/>
        <v>5880</v>
      </c>
      <c r="G198" s="5">
        <f t="shared" si="95"/>
        <v>0</v>
      </c>
      <c r="H198" s="5">
        <f t="shared" si="96"/>
        <v>0</v>
      </c>
      <c r="I198" s="5">
        <f t="shared" si="97"/>
        <v>0</v>
      </c>
      <c r="J198" s="5">
        <f t="shared" si="98"/>
        <v>0</v>
      </c>
      <c r="K198" s="5">
        <f t="shared" si="99"/>
        <v>0</v>
      </c>
      <c r="L198" s="5">
        <f t="shared" si="100"/>
        <v>0</v>
      </c>
      <c r="M198" s="5">
        <f t="shared" si="101"/>
        <v>0</v>
      </c>
      <c r="N198" s="5">
        <f t="shared" si="102"/>
        <v>0</v>
      </c>
      <c r="O198" s="5">
        <f t="shared" si="103"/>
        <v>5880</v>
      </c>
      <c r="P198" s="5">
        <f t="shared" si="104"/>
        <v>5880</v>
      </c>
      <c r="R198" s="5">
        <f t="shared" si="105"/>
        <v>52880</v>
      </c>
      <c r="S198" s="5">
        <f t="shared" si="106"/>
        <v>52880</v>
      </c>
      <c r="T198" s="5">
        <f t="shared" si="107"/>
        <v>5000</v>
      </c>
      <c r="U198" s="5">
        <f t="shared" si="108"/>
        <v>5000</v>
      </c>
    </row>
    <row r="199" spans="2:21" x14ac:dyDescent="0.2">
      <c r="B199" s="5">
        <v>196</v>
      </c>
      <c r="C199" s="5">
        <f t="shared" si="91"/>
        <v>61640</v>
      </c>
      <c r="D199" s="5">
        <f t="shared" si="92"/>
        <v>14680</v>
      </c>
      <c r="E199" s="5">
        <f t="shared" si="93"/>
        <v>5880</v>
      </c>
      <c r="F199" s="5">
        <f t="shared" si="94"/>
        <v>5880</v>
      </c>
      <c r="G199" s="5">
        <f t="shared" si="95"/>
        <v>0</v>
      </c>
      <c r="H199" s="5">
        <f t="shared" si="96"/>
        <v>0</v>
      </c>
      <c r="I199" s="5">
        <f t="shared" si="97"/>
        <v>0</v>
      </c>
      <c r="J199" s="5">
        <f t="shared" si="98"/>
        <v>0</v>
      </c>
      <c r="K199" s="5">
        <f t="shared" si="99"/>
        <v>0</v>
      </c>
      <c r="L199" s="5">
        <f t="shared" si="100"/>
        <v>0</v>
      </c>
      <c r="M199" s="5">
        <f t="shared" si="101"/>
        <v>0</v>
      </c>
      <c r="N199" s="5">
        <f t="shared" si="102"/>
        <v>0</v>
      </c>
      <c r="O199" s="5">
        <f t="shared" si="103"/>
        <v>5880</v>
      </c>
      <c r="P199" s="5">
        <f t="shared" si="104"/>
        <v>5880</v>
      </c>
      <c r="R199" s="5">
        <f t="shared" si="105"/>
        <v>52880</v>
      </c>
      <c r="S199" s="5">
        <f t="shared" si="106"/>
        <v>52880</v>
      </c>
      <c r="T199" s="5">
        <f t="shared" si="107"/>
        <v>5000</v>
      </c>
      <c r="U199" s="5">
        <f t="shared" si="108"/>
        <v>5000</v>
      </c>
    </row>
    <row r="200" spans="2:21" x14ac:dyDescent="0.2">
      <c r="B200" s="5">
        <v>197</v>
      </c>
      <c r="C200" s="5">
        <f t="shared" si="91"/>
        <v>61640</v>
      </c>
      <c r="D200" s="5">
        <f t="shared" si="92"/>
        <v>14680</v>
      </c>
      <c r="E200" s="5">
        <f t="shared" si="93"/>
        <v>5880</v>
      </c>
      <c r="F200" s="5">
        <f t="shared" si="94"/>
        <v>5880</v>
      </c>
      <c r="G200" s="5">
        <f t="shared" si="95"/>
        <v>0</v>
      </c>
      <c r="H200" s="5">
        <f t="shared" si="96"/>
        <v>0</v>
      </c>
      <c r="I200" s="5">
        <f t="shared" si="97"/>
        <v>0</v>
      </c>
      <c r="J200" s="5">
        <f t="shared" si="98"/>
        <v>0</v>
      </c>
      <c r="K200" s="5">
        <f t="shared" si="99"/>
        <v>0</v>
      </c>
      <c r="L200" s="5">
        <f t="shared" si="100"/>
        <v>0</v>
      </c>
      <c r="M200" s="5">
        <f t="shared" si="101"/>
        <v>0</v>
      </c>
      <c r="N200" s="5">
        <f t="shared" si="102"/>
        <v>0</v>
      </c>
      <c r="O200" s="5">
        <f t="shared" si="103"/>
        <v>5880</v>
      </c>
      <c r="P200" s="5">
        <f t="shared" si="104"/>
        <v>5880</v>
      </c>
      <c r="R200" s="5">
        <f t="shared" si="105"/>
        <v>52880</v>
      </c>
      <c r="S200" s="5">
        <f t="shared" si="106"/>
        <v>52880</v>
      </c>
      <c r="T200" s="5">
        <f t="shared" si="107"/>
        <v>5000</v>
      </c>
      <c r="U200" s="5">
        <f t="shared" si="108"/>
        <v>5000</v>
      </c>
    </row>
    <row r="201" spans="2:21" x14ac:dyDescent="0.2">
      <c r="B201" s="5">
        <v>198</v>
      </c>
      <c r="C201" s="5">
        <f t="shared" si="91"/>
        <v>61640</v>
      </c>
      <c r="D201" s="5">
        <f t="shared" si="92"/>
        <v>14680</v>
      </c>
      <c r="E201" s="5">
        <f t="shared" si="93"/>
        <v>5880</v>
      </c>
      <c r="F201" s="5">
        <f t="shared" si="94"/>
        <v>5880</v>
      </c>
      <c r="G201" s="5">
        <f t="shared" si="95"/>
        <v>0</v>
      </c>
      <c r="H201" s="5">
        <f t="shared" si="96"/>
        <v>0</v>
      </c>
      <c r="I201" s="5">
        <f t="shared" si="97"/>
        <v>0</v>
      </c>
      <c r="J201" s="5">
        <f t="shared" si="98"/>
        <v>0</v>
      </c>
      <c r="K201" s="5">
        <f t="shared" si="99"/>
        <v>0</v>
      </c>
      <c r="L201" s="5">
        <f t="shared" si="100"/>
        <v>0</v>
      </c>
      <c r="M201" s="5">
        <f t="shared" si="101"/>
        <v>0</v>
      </c>
      <c r="N201" s="5">
        <f t="shared" si="102"/>
        <v>0</v>
      </c>
      <c r="O201" s="5">
        <f t="shared" si="103"/>
        <v>5880</v>
      </c>
      <c r="P201" s="5">
        <f t="shared" si="104"/>
        <v>5880</v>
      </c>
      <c r="R201" s="5">
        <f t="shared" si="105"/>
        <v>52880</v>
      </c>
      <c r="S201" s="5">
        <f t="shared" si="106"/>
        <v>52880</v>
      </c>
      <c r="T201" s="5">
        <f t="shared" si="107"/>
        <v>5000</v>
      </c>
      <c r="U201" s="5">
        <f t="shared" si="108"/>
        <v>5000</v>
      </c>
    </row>
    <row r="202" spans="2:21" x14ac:dyDescent="0.2">
      <c r="B202" s="5">
        <v>199</v>
      </c>
      <c r="C202" s="5">
        <f t="shared" si="91"/>
        <v>61640</v>
      </c>
      <c r="D202" s="5">
        <f t="shared" si="92"/>
        <v>14680</v>
      </c>
      <c r="E202" s="5">
        <f t="shared" si="93"/>
        <v>5880</v>
      </c>
      <c r="F202" s="5">
        <f t="shared" si="94"/>
        <v>5880</v>
      </c>
      <c r="G202" s="5">
        <f t="shared" si="95"/>
        <v>0</v>
      </c>
      <c r="H202" s="5">
        <f t="shared" si="96"/>
        <v>0</v>
      </c>
      <c r="I202" s="5">
        <f t="shared" si="97"/>
        <v>0</v>
      </c>
      <c r="J202" s="5">
        <f t="shared" si="98"/>
        <v>0</v>
      </c>
      <c r="K202" s="5">
        <f t="shared" si="99"/>
        <v>0</v>
      </c>
      <c r="L202" s="5">
        <f t="shared" si="100"/>
        <v>0</v>
      </c>
      <c r="M202" s="5">
        <f t="shared" si="101"/>
        <v>0</v>
      </c>
      <c r="N202" s="5">
        <f t="shared" si="102"/>
        <v>0</v>
      </c>
      <c r="O202" s="5">
        <f t="shared" si="103"/>
        <v>5880</v>
      </c>
      <c r="P202" s="5">
        <f t="shared" si="104"/>
        <v>5880</v>
      </c>
      <c r="R202" s="5">
        <f t="shared" si="105"/>
        <v>52880</v>
      </c>
      <c r="S202" s="5">
        <f t="shared" si="106"/>
        <v>52880</v>
      </c>
      <c r="T202" s="5">
        <f t="shared" si="107"/>
        <v>5000</v>
      </c>
      <c r="U202" s="5">
        <f t="shared" si="108"/>
        <v>5000</v>
      </c>
    </row>
    <row r="203" spans="2:21" x14ac:dyDescent="0.2">
      <c r="B203" s="5">
        <v>200</v>
      </c>
      <c r="C203" s="5">
        <f t="shared" si="91"/>
        <v>61640</v>
      </c>
      <c r="D203" s="5">
        <f t="shared" si="92"/>
        <v>14680</v>
      </c>
      <c r="E203" s="5">
        <f t="shared" si="93"/>
        <v>5880</v>
      </c>
      <c r="F203" s="5">
        <f t="shared" si="94"/>
        <v>5880</v>
      </c>
      <c r="G203" s="5">
        <f t="shared" si="95"/>
        <v>0</v>
      </c>
      <c r="H203" s="5">
        <f t="shared" si="96"/>
        <v>0</v>
      </c>
      <c r="I203" s="5">
        <f t="shared" si="97"/>
        <v>0</v>
      </c>
      <c r="J203" s="5">
        <f t="shared" si="98"/>
        <v>0</v>
      </c>
      <c r="K203" s="5">
        <f t="shared" si="99"/>
        <v>0</v>
      </c>
      <c r="L203" s="5">
        <f t="shared" si="100"/>
        <v>0</v>
      </c>
      <c r="M203" s="5">
        <f t="shared" si="101"/>
        <v>0</v>
      </c>
      <c r="N203" s="5">
        <f t="shared" si="102"/>
        <v>0</v>
      </c>
      <c r="O203" s="5">
        <f t="shared" si="103"/>
        <v>5880</v>
      </c>
      <c r="P203" s="5">
        <f t="shared" si="104"/>
        <v>5880</v>
      </c>
      <c r="R203" s="5">
        <f t="shared" si="105"/>
        <v>52880</v>
      </c>
      <c r="S203" s="5">
        <f t="shared" si="106"/>
        <v>52880</v>
      </c>
      <c r="T203" s="5">
        <f t="shared" si="107"/>
        <v>5000</v>
      </c>
      <c r="U203" s="5">
        <f t="shared" si="108"/>
        <v>5000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EE221"/>
  <sheetViews>
    <sheetView tabSelected="1" topLeftCell="CJ1" workbookViewId="0">
      <selection activeCell="CW23" sqref="CW23"/>
    </sheetView>
  </sheetViews>
  <sheetFormatPr defaultRowHeight="14.25" x14ac:dyDescent="0.2"/>
  <cols>
    <col min="1" max="95" width="9" style="5"/>
    <col min="96" max="96" width="24.75" style="5" customWidth="1"/>
    <col min="97" max="97" width="9" style="5"/>
    <col min="98" max="98" width="20.75" style="5" customWidth="1"/>
    <col min="99" max="16384" width="9" style="5"/>
  </cols>
  <sheetData>
    <row r="1" spans="1:135" ht="15.75" thickTop="1" thickBot="1" x14ac:dyDescent="0.25">
      <c r="AW1" s="5" t="s">
        <v>632</v>
      </c>
      <c r="CP1" s="66" t="s">
        <v>633</v>
      </c>
      <c r="CQ1" s="66"/>
      <c r="CR1" s="66"/>
      <c r="CV1" s="5" t="s">
        <v>6</v>
      </c>
      <c r="CW1" s="5" t="s">
        <v>14</v>
      </c>
      <c r="CX1" s="5" t="s">
        <v>16</v>
      </c>
      <c r="CY1" s="5" t="s">
        <v>606</v>
      </c>
      <c r="CZ1" s="5" t="s">
        <v>0</v>
      </c>
      <c r="DA1" s="5" t="s">
        <v>1</v>
      </c>
      <c r="DB1" s="5" t="s">
        <v>2</v>
      </c>
      <c r="DC1" s="5" t="s">
        <v>3</v>
      </c>
      <c r="DD1" s="5" t="s">
        <v>4</v>
      </c>
      <c r="DE1" s="5" t="s">
        <v>5</v>
      </c>
      <c r="DF1" s="5" t="s">
        <v>607</v>
      </c>
      <c r="DG1" s="5" t="s">
        <v>608</v>
      </c>
      <c r="DH1" s="5" t="s">
        <v>609</v>
      </c>
      <c r="DI1" s="5" t="s">
        <v>610</v>
      </c>
      <c r="DN1" s="5" t="s">
        <v>6</v>
      </c>
      <c r="DO1" s="5" t="s">
        <v>14</v>
      </c>
      <c r="DP1" s="5" t="s">
        <v>16</v>
      </c>
      <c r="DQ1" s="5" t="s">
        <v>606</v>
      </c>
      <c r="DR1" s="5" t="s">
        <v>0</v>
      </c>
      <c r="DS1" s="5" t="s">
        <v>1</v>
      </c>
      <c r="DT1" s="5" t="s">
        <v>2</v>
      </c>
      <c r="DU1" s="5" t="s">
        <v>3</v>
      </c>
      <c r="DV1" s="5" t="s">
        <v>4</v>
      </c>
      <c r="DW1" s="5" t="s">
        <v>5</v>
      </c>
      <c r="DX1" s="5" t="s">
        <v>607</v>
      </c>
      <c r="DY1" s="5" t="s">
        <v>608</v>
      </c>
      <c r="DZ1" s="5" t="s">
        <v>609</v>
      </c>
      <c r="EA1" s="5" t="s">
        <v>610</v>
      </c>
    </row>
    <row r="2" spans="1:135" ht="15.75" thickTop="1" thickBot="1" x14ac:dyDescent="0.25">
      <c r="B2" s="10" t="s">
        <v>6</v>
      </c>
      <c r="C2" s="10" t="s">
        <v>14</v>
      </c>
      <c r="D2" s="10" t="s">
        <v>16</v>
      </c>
      <c r="E2" s="10" t="s">
        <v>606</v>
      </c>
      <c r="F2" s="10" t="s">
        <v>0</v>
      </c>
      <c r="G2" s="10" t="s">
        <v>1</v>
      </c>
      <c r="H2" s="10" t="s">
        <v>2</v>
      </c>
      <c r="I2" s="10" t="s">
        <v>3</v>
      </c>
      <c r="J2" s="10" t="s">
        <v>4</v>
      </c>
      <c r="K2" s="10" t="s">
        <v>5</v>
      </c>
      <c r="L2" s="10" t="s">
        <v>607</v>
      </c>
      <c r="M2" s="10" t="s">
        <v>608</v>
      </c>
      <c r="N2" s="10" t="s">
        <v>609</v>
      </c>
      <c r="O2" s="10" t="s">
        <v>610</v>
      </c>
      <c r="P2" s="10" t="s">
        <v>628</v>
      </c>
      <c r="Q2" s="10" t="s">
        <v>629</v>
      </c>
      <c r="R2" s="10" t="s">
        <v>630</v>
      </c>
      <c r="S2" s="10" t="s">
        <v>631</v>
      </c>
      <c r="V2" s="12"/>
      <c r="W2" s="12" t="s">
        <v>6</v>
      </c>
      <c r="X2" s="12" t="s">
        <v>14</v>
      </c>
      <c r="Y2" s="12" t="s">
        <v>16</v>
      </c>
      <c r="Z2" s="12" t="s">
        <v>606</v>
      </c>
      <c r="AA2" s="12" t="s">
        <v>0</v>
      </c>
      <c r="AB2" s="12" t="s">
        <v>1</v>
      </c>
      <c r="AC2" s="12" t="s">
        <v>2</v>
      </c>
      <c r="AD2" s="12" t="s">
        <v>3</v>
      </c>
      <c r="AE2" s="12" t="s">
        <v>4</v>
      </c>
      <c r="AF2" s="12" t="s">
        <v>5</v>
      </c>
      <c r="AG2" s="12" t="s">
        <v>607</v>
      </c>
      <c r="AH2" s="12" t="s">
        <v>608</v>
      </c>
      <c r="AI2" s="12" t="s">
        <v>609</v>
      </c>
      <c r="AJ2" s="12" t="s">
        <v>610</v>
      </c>
      <c r="AK2" s="12" t="s">
        <v>628</v>
      </c>
      <c r="AL2" s="12" t="s">
        <v>629</v>
      </c>
      <c r="AM2" s="12" t="s">
        <v>630</v>
      </c>
      <c r="AN2" s="12" t="s">
        <v>631</v>
      </c>
      <c r="AW2" s="5" t="s">
        <v>634</v>
      </c>
      <c r="CP2" s="66"/>
      <c r="CQ2" s="66"/>
      <c r="CR2" s="66"/>
      <c r="CY2" s="5">
        <v>100</v>
      </c>
    </row>
    <row r="3" spans="1:135" ht="15.75" thickTop="1" thickBot="1" x14ac:dyDescent="0.25">
      <c r="A3" s="10" t="s">
        <v>635</v>
      </c>
      <c r="V3" s="5" t="s">
        <v>635</v>
      </c>
      <c r="AW3" s="5" t="s">
        <v>636</v>
      </c>
      <c r="BQ3" s="5" t="s">
        <v>637</v>
      </c>
      <c r="CP3" s="66"/>
      <c r="CQ3" s="66"/>
      <c r="CR3" s="66"/>
      <c r="CV3" s="5" t="s">
        <v>638</v>
      </c>
      <c r="DN3" s="5" t="s">
        <v>637</v>
      </c>
    </row>
    <row r="4" spans="1:135" ht="15.75" thickTop="1" thickBot="1" x14ac:dyDescent="0.25">
      <c r="A4" s="5">
        <v>1</v>
      </c>
      <c r="V4" s="5">
        <v>61</v>
      </c>
      <c r="W4" s="5">
        <f t="shared" ref="W4:AN4" si="0">AY9+BQ9*100</f>
        <v>0</v>
      </c>
      <c r="X4" s="5">
        <f t="shared" si="0"/>
        <v>1400</v>
      </c>
      <c r="Y4" s="5">
        <f t="shared" si="0"/>
        <v>700</v>
      </c>
      <c r="Z4" s="5">
        <f t="shared" si="0"/>
        <v>700</v>
      </c>
      <c r="AA4" s="5">
        <f t="shared" si="0"/>
        <v>0</v>
      </c>
      <c r="AB4" s="5">
        <f t="shared" si="0"/>
        <v>0</v>
      </c>
      <c r="AC4" s="5">
        <f t="shared" si="0"/>
        <v>0</v>
      </c>
      <c r="AD4" s="5">
        <f t="shared" si="0"/>
        <v>0</v>
      </c>
      <c r="AE4" s="5">
        <f t="shared" si="0"/>
        <v>0</v>
      </c>
      <c r="AF4" s="5">
        <f t="shared" si="0"/>
        <v>0</v>
      </c>
      <c r="AG4" s="5">
        <f t="shared" si="0"/>
        <v>0</v>
      </c>
      <c r="AH4" s="5">
        <f t="shared" si="0"/>
        <v>0</v>
      </c>
      <c r="AI4" s="5">
        <f t="shared" si="0"/>
        <v>700</v>
      </c>
      <c r="AJ4" s="5">
        <f t="shared" si="0"/>
        <v>700</v>
      </c>
      <c r="AK4" s="5">
        <f t="shared" si="0"/>
        <v>0</v>
      </c>
      <c r="AL4" s="5">
        <f t="shared" si="0"/>
        <v>0</v>
      </c>
      <c r="AM4" s="5">
        <f t="shared" si="0"/>
        <v>0</v>
      </c>
      <c r="AN4" s="5">
        <f t="shared" si="0"/>
        <v>0</v>
      </c>
      <c r="CP4" s="13"/>
      <c r="CQ4" s="13"/>
      <c r="CR4" s="13"/>
    </row>
    <row r="5" spans="1:135" ht="15.75" thickTop="1" thickBot="1" x14ac:dyDescent="0.25">
      <c r="A5" s="5">
        <v>2</v>
      </c>
      <c r="V5" s="5">
        <v>64</v>
      </c>
      <c r="W5" s="5">
        <f t="shared" ref="W5:AN5" si="1">SUM(AY9:AY10)+SUM(BQ9:BQ10)*100</f>
        <v>0</v>
      </c>
      <c r="X5" s="5">
        <f t="shared" si="1"/>
        <v>2800</v>
      </c>
      <c r="Y5" s="5">
        <f t="shared" si="1"/>
        <v>1400</v>
      </c>
      <c r="Z5" s="5">
        <f t="shared" si="1"/>
        <v>1400</v>
      </c>
      <c r="AA5" s="5">
        <f t="shared" si="1"/>
        <v>0</v>
      </c>
      <c r="AB5" s="5">
        <f t="shared" si="1"/>
        <v>0</v>
      </c>
      <c r="AC5" s="5">
        <f t="shared" si="1"/>
        <v>0</v>
      </c>
      <c r="AD5" s="5">
        <f t="shared" si="1"/>
        <v>0</v>
      </c>
      <c r="AE5" s="5">
        <f t="shared" si="1"/>
        <v>0</v>
      </c>
      <c r="AF5" s="5">
        <f t="shared" si="1"/>
        <v>0</v>
      </c>
      <c r="AG5" s="5">
        <f t="shared" si="1"/>
        <v>0</v>
      </c>
      <c r="AH5" s="5">
        <f t="shared" si="1"/>
        <v>0</v>
      </c>
      <c r="AI5" s="5">
        <f t="shared" si="1"/>
        <v>1400</v>
      </c>
      <c r="AJ5" s="5">
        <f t="shared" si="1"/>
        <v>1400</v>
      </c>
      <c r="AK5" s="5">
        <f t="shared" si="1"/>
        <v>0</v>
      </c>
      <c r="AL5" s="5">
        <f t="shared" si="1"/>
        <v>0</v>
      </c>
      <c r="AM5" s="5">
        <f t="shared" si="1"/>
        <v>0</v>
      </c>
      <c r="AN5" s="5">
        <f t="shared" si="1"/>
        <v>0</v>
      </c>
      <c r="AV5" s="11" t="s">
        <v>639</v>
      </c>
      <c r="AW5" s="11"/>
      <c r="AX5" s="11"/>
      <c r="AY5" s="11">
        <f t="shared" ref="AY5:BP5" si="2">AY17+AY33+AY53</f>
        <v>7400</v>
      </c>
      <c r="AZ5" s="11">
        <f t="shared" si="2"/>
        <v>26280</v>
      </c>
      <c r="BA5" s="11">
        <f t="shared" si="2"/>
        <v>12900</v>
      </c>
      <c r="BB5" s="11">
        <f t="shared" si="2"/>
        <v>12900</v>
      </c>
      <c r="BC5" s="11">
        <f t="shared" si="2"/>
        <v>0</v>
      </c>
      <c r="BD5" s="11">
        <f t="shared" si="2"/>
        <v>0</v>
      </c>
      <c r="BE5" s="11">
        <f t="shared" si="2"/>
        <v>0</v>
      </c>
      <c r="BF5" s="11">
        <f t="shared" si="2"/>
        <v>0</v>
      </c>
      <c r="BG5" s="11">
        <f t="shared" si="2"/>
        <v>0</v>
      </c>
      <c r="BH5" s="11">
        <f t="shared" si="2"/>
        <v>0</v>
      </c>
      <c r="BI5" s="11">
        <f t="shared" si="2"/>
        <v>0</v>
      </c>
      <c r="BJ5" s="11">
        <f t="shared" si="2"/>
        <v>0</v>
      </c>
      <c r="BK5" s="11">
        <f t="shared" si="2"/>
        <v>12900</v>
      </c>
      <c r="BL5" s="11">
        <f t="shared" si="2"/>
        <v>12900</v>
      </c>
      <c r="BM5" s="11">
        <f t="shared" si="2"/>
        <v>3032</v>
      </c>
      <c r="BN5" s="11">
        <f t="shared" si="2"/>
        <v>3032</v>
      </c>
      <c r="BO5" s="11">
        <f t="shared" si="2"/>
        <v>1800</v>
      </c>
      <c r="BP5" s="11">
        <f t="shared" si="2"/>
        <v>1800</v>
      </c>
      <c r="CP5" s="13"/>
      <c r="CQ5" s="13"/>
      <c r="CR5" s="13"/>
    </row>
    <row r="6" spans="1:135" ht="15" thickTop="1" x14ac:dyDescent="0.2">
      <c r="A6" s="5">
        <v>3</v>
      </c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V6" s="5">
        <v>67</v>
      </c>
      <c r="W6" s="5">
        <f t="shared" ref="W6:AN6" si="3">SUM(AY9:AY11)+SUM(BQ9:BQ11)*100</f>
        <v>0</v>
      </c>
      <c r="X6" s="5">
        <f t="shared" si="3"/>
        <v>4200</v>
      </c>
      <c r="Y6" s="5">
        <f t="shared" si="3"/>
        <v>2100</v>
      </c>
      <c r="Z6" s="5">
        <f t="shared" si="3"/>
        <v>2100</v>
      </c>
      <c r="AA6" s="5">
        <f t="shared" si="3"/>
        <v>0</v>
      </c>
      <c r="AB6" s="5">
        <f t="shared" si="3"/>
        <v>0</v>
      </c>
      <c r="AC6" s="5">
        <f t="shared" si="3"/>
        <v>0</v>
      </c>
      <c r="AD6" s="5">
        <f t="shared" si="3"/>
        <v>0</v>
      </c>
      <c r="AE6" s="5">
        <f t="shared" si="3"/>
        <v>0</v>
      </c>
      <c r="AF6" s="5">
        <f t="shared" si="3"/>
        <v>0</v>
      </c>
      <c r="AG6" s="5">
        <f t="shared" si="3"/>
        <v>0</v>
      </c>
      <c r="AH6" s="5">
        <f t="shared" si="3"/>
        <v>0</v>
      </c>
      <c r="AI6" s="5">
        <f t="shared" si="3"/>
        <v>2100</v>
      </c>
      <c r="AJ6" s="5">
        <f t="shared" si="3"/>
        <v>2100</v>
      </c>
      <c r="AK6" s="5">
        <f t="shared" si="3"/>
        <v>0</v>
      </c>
      <c r="AL6" s="5">
        <f t="shared" si="3"/>
        <v>0</v>
      </c>
      <c r="AM6" s="5">
        <f t="shared" si="3"/>
        <v>0</v>
      </c>
      <c r="AN6" s="5">
        <f t="shared" si="3"/>
        <v>0</v>
      </c>
      <c r="AV6" s="64"/>
      <c r="AW6" s="14"/>
      <c r="AX6" s="14"/>
      <c r="AY6" s="12" t="s">
        <v>6</v>
      </c>
      <c r="AZ6" s="12" t="s">
        <v>14</v>
      </c>
      <c r="BA6" s="12" t="s">
        <v>16</v>
      </c>
      <c r="BB6" s="12" t="s">
        <v>606</v>
      </c>
      <c r="BC6" s="12" t="s">
        <v>0</v>
      </c>
      <c r="BD6" s="12" t="s">
        <v>1</v>
      </c>
      <c r="BE6" s="12" t="s">
        <v>2</v>
      </c>
      <c r="BF6" s="12" t="s">
        <v>3</v>
      </c>
      <c r="BG6" s="12" t="s">
        <v>4</v>
      </c>
      <c r="BH6" s="12" t="s">
        <v>5</v>
      </c>
      <c r="BI6" s="12" t="s">
        <v>607</v>
      </c>
      <c r="BJ6" s="12" t="s">
        <v>608</v>
      </c>
      <c r="BK6" s="12" t="s">
        <v>609</v>
      </c>
      <c r="BL6" s="12" t="s">
        <v>610</v>
      </c>
      <c r="BM6" s="12" t="s">
        <v>628</v>
      </c>
      <c r="BN6" s="12" t="s">
        <v>629</v>
      </c>
      <c r="BO6" s="12" t="s">
        <v>630</v>
      </c>
      <c r="BP6" s="12" t="s">
        <v>631</v>
      </c>
      <c r="BQ6" s="11" t="s">
        <v>6</v>
      </c>
      <c r="BR6" s="11" t="s">
        <v>14</v>
      </c>
      <c r="BS6" s="11" t="s">
        <v>16</v>
      </c>
      <c r="BT6" s="11" t="s">
        <v>606</v>
      </c>
      <c r="BU6" s="5" t="s">
        <v>0</v>
      </c>
      <c r="BV6" s="5" t="s">
        <v>1</v>
      </c>
      <c r="BW6" s="5" t="s">
        <v>2</v>
      </c>
      <c r="BX6" s="5" t="s">
        <v>3</v>
      </c>
      <c r="BY6" s="5" t="s">
        <v>4</v>
      </c>
      <c r="BZ6" s="5" t="s">
        <v>5</v>
      </c>
      <c r="CA6" s="5" t="s">
        <v>607</v>
      </c>
      <c r="CB6" s="5" t="s">
        <v>608</v>
      </c>
      <c r="CC6" s="11" t="s">
        <v>609</v>
      </c>
      <c r="CD6" s="11" t="s">
        <v>610</v>
      </c>
      <c r="CE6" s="11" t="s">
        <v>628</v>
      </c>
      <c r="CF6" s="11" t="s">
        <v>629</v>
      </c>
      <c r="CG6" s="11" t="s">
        <v>630</v>
      </c>
      <c r="CH6" s="11" t="s">
        <v>631</v>
      </c>
      <c r="CI6" s="14"/>
      <c r="CJ6" s="14"/>
      <c r="CK6" s="14"/>
      <c r="CL6" s="14"/>
      <c r="CM6" s="14"/>
      <c r="CN6" s="14"/>
      <c r="CO6" s="14"/>
      <c r="CP6" s="5" t="s">
        <v>640</v>
      </c>
      <c r="CQ6" s="5" t="s">
        <v>641</v>
      </c>
      <c r="CU6" s="5" t="s">
        <v>642</v>
      </c>
      <c r="CV6" s="12" t="s">
        <v>6</v>
      </c>
      <c r="CW6" s="12" t="s">
        <v>14</v>
      </c>
      <c r="CX6" s="12" t="s">
        <v>16</v>
      </c>
      <c r="CY6" s="12" t="s">
        <v>606</v>
      </c>
      <c r="CZ6" s="12" t="s">
        <v>0</v>
      </c>
      <c r="DA6" s="12" t="s">
        <v>1</v>
      </c>
      <c r="DB6" s="12" t="s">
        <v>2</v>
      </c>
      <c r="DC6" s="12" t="s">
        <v>3</v>
      </c>
      <c r="DD6" s="12" t="s">
        <v>4</v>
      </c>
      <c r="DE6" s="12" t="s">
        <v>5</v>
      </c>
      <c r="DF6" s="12" t="s">
        <v>607</v>
      </c>
      <c r="DG6" s="12" t="s">
        <v>608</v>
      </c>
      <c r="DH6" s="12" t="s">
        <v>609</v>
      </c>
      <c r="DI6" s="12" t="s">
        <v>610</v>
      </c>
      <c r="DJ6" s="12" t="s">
        <v>628</v>
      </c>
      <c r="DK6" s="12" t="s">
        <v>629</v>
      </c>
      <c r="DL6" s="12" t="s">
        <v>630</v>
      </c>
      <c r="DM6" s="12" t="s">
        <v>631</v>
      </c>
      <c r="DN6" s="11" t="s">
        <v>6</v>
      </c>
      <c r="DO6" s="11" t="s">
        <v>14</v>
      </c>
      <c r="DP6" s="11" t="s">
        <v>16</v>
      </c>
      <c r="DQ6" s="11" t="s">
        <v>606</v>
      </c>
      <c r="DR6" s="5" t="s">
        <v>0</v>
      </c>
      <c r="DS6" s="5" t="s">
        <v>1</v>
      </c>
      <c r="DT6" s="5" t="s">
        <v>2</v>
      </c>
      <c r="DU6" s="5" t="s">
        <v>3</v>
      </c>
      <c r="DV6" s="5" t="s">
        <v>4</v>
      </c>
      <c r="DW6" s="5" t="s">
        <v>5</v>
      </c>
      <c r="DX6" s="5" t="s">
        <v>607</v>
      </c>
      <c r="DY6" s="5" t="s">
        <v>608</v>
      </c>
      <c r="DZ6" s="11" t="s">
        <v>609</v>
      </c>
      <c r="EA6" s="11" t="s">
        <v>610</v>
      </c>
      <c r="EB6" s="11" t="s">
        <v>628</v>
      </c>
      <c r="EC6" s="11" t="s">
        <v>629</v>
      </c>
      <c r="ED6" s="11" t="s">
        <v>630</v>
      </c>
      <c r="EE6" s="11" t="s">
        <v>631</v>
      </c>
    </row>
    <row r="7" spans="1:135" x14ac:dyDescent="0.2">
      <c r="A7" s="5">
        <v>4</v>
      </c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V7" s="5">
        <v>70</v>
      </c>
      <c r="W7" s="5">
        <f t="shared" ref="W7:AN7" si="4">AY17</f>
        <v>2000</v>
      </c>
      <c r="X7" s="5">
        <f t="shared" si="4"/>
        <v>5280</v>
      </c>
      <c r="Y7" s="5">
        <f t="shared" si="4"/>
        <v>2640</v>
      </c>
      <c r="Z7" s="5">
        <f t="shared" si="4"/>
        <v>2640</v>
      </c>
      <c r="AA7" s="5">
        <f t="shared" si="4"/>
        <v>0</v>
      </c>
      <c r="AB7" s="5">
        <f t="shared" si="4"/>
        <v>0</v>
      </c>
      <c r="AC7" s="5">
        <f t="shared" si="4"/>
        <v>0</v>
      </c>
      <c r="AD7" s="5">
        <f t="shared" si="4"/>
        <v>0</v>
      </c>
      <c r="AE7" s="5">
        <f t="shared" si="4"/>
        <v>0</v>
      </c>
      <c r="AF7" s="5">
        <f t="shared" si="4"/>
        <v>0</v>
      </c>
      <c r="AG7" s="5">
        <f t="shared" si="4"/>
        <v>0</v>
      </c>
      <c r="AH7" s="5">
        <f t="shared" si="4"/>
        <v>0</v>
      </c>
      <c r="AI7" s="5">
        <f t="shared" si="4"/>
        <v>2640</v>
      </c>
      <c r="AJ7" s="5">
        <f t="shared" si="4"/>
        <v>2640</v>
      </c>
      <c r="AK7" s="5">
        <f t="shared" si="4"/>
        <v>744</v>
      </c>
      <c r="AL7" s="5">
        <f t="shared" si="4"/>
        <v>744</v>
      </c>
      <c r="AM7" s="5">
        <f t="shared" si="4"/>
        <v>400</v>
      </c>
      <c r="AN7" s="5">
        <f t="shared" si="4"/>
        <v>400</v>
      </c>
      <c r="AV7" s="6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CI7" s="15"/>
      <c r="CJ7" s="15"/>
      <c r="CK7" s="15"/>
      <c r="CL7" s="15"/>
      <c r="CM7" s="15"/>
      <c r="CN7" s="15"/>
      <c r="CO7" s="15"/>
    </row>
    <row r="8" spans="1:135" x14ac:dyDescent="0.2">
      <c r="A8" s="5">
        <v>5</v>
      </c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V8" s="5">
        <v>73</v>
      </c>
      <c r="W8" s="5">
        <f t="shared" ref="W8:AN8" si="5">SUM(AY23)+SUM(BQ23)*100+W$7</f>
        <v>2000</v>
      </c>
      <c r="X8" s="5">
        <f t="shared" si="5"/>
        <v>6680</v>
      </c>
      <c r="Y8" s="5">
        <f t="shared" si="5"/>
        <v>3340</v>
      </c>
      <c r="Z8" s="5">
        <f t="shared" si="5"/>
        <v>3340</v>
      </c>
      <c r="AA8" s="5">
        <f t="shared" si="5"/>
        <v>0</v>
      </c>
      <c r="AB8" s="5">
        <f t="shared" si="5"/>
        <v>0</v>
      </c>
      <c r="AC8" s="5">
        <f t="shared" si="5"/>
        <v>0</v>
      </c>
      <c r="AD8" s="5">
        <f t="shared" si="5"/>
        <v>0</v>
      </c>
      <c r="AE8" s="5">
        <f t="shared" si="5"/>
        <v>0</v>
      </c>
      <c r="AF8" s="5">
        <f t="shared" si="5"/>
        <v>0</v>
      </c>
      <c r="AG8" s="5">
        <f t="shared" si="5"/>
        <v>0</v>
      </c>
      <c r="AH8" s="5">
        <f t="shared" si="5"/>
        <v>0</v>
      </c>
      <c r="AI8" s="5">
        <f t="shared" si="5"/>
        <v>3340</v>
      </c>
      <c r="AJ8" s="5">
        <f t="shared" si="5"/>
        <v>3340</v>
      </c>
      <c r="AK8" s="5">
        <f t="shared" si="5"/>
        <v>744</v>
      </c>
      <c r="AL8" s="5">
        <f t="shared" si="5"/>
        <v>744</v>
      </c>
      <c r="AM8" s="5">
        <f t="shared" si="5"/>
        <v>400</v>
      </c>
      <c r="AN8" s="5">
        <f t="shared" si="5"/>
        <v>400</v>
      </c>
      <c r="AV8" s="6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CI8" s="15"/>
      <c r="CJ8" s="15"/>
      <c r="CK8" s="15"/>
      <c r="CL8" s="15"/>
      <c r="CM8" s="15"/>
      <c r="CN8" s="15"/>
      <c r="CO8" s="15"/>
    </row>
    <row r="9" spans="1:135" x14ac:dyDescent="0.2">
      <c r="A9" s="5">
        <v>6</v>
      </c>
      <c r="V9" s="5">
        <v>75</v>
      </c>
      <c r="W9" s="5">
        <f t="shared" ref="W9:AN9" si="6">SUM(AY23:AY24)+SUM(BQ23:BQ24)*100+W$7</f>
        <v>2000</v>
      </c>
      <c r="X9" s="5">
        <f t="shared" si="6"/>
        <v>8080</v>
      </c>
      <c r="Y9" s="5">
        <f t="shared" si="6"/>
        <v>4040</v>
      </c>
      <c r="Z9" s="5">
        <f t="shared" si="6"/>
        <v>4040</v>
      </c>
      <c r="AA9" s="5">
        <f t="shared" si="6"/>
        <v>0</v>
      </c>
      <c r="AB9" s="5">
        <f t="shared" si="6"/>
        <v>0</v>
      </c>
      <c r="AC9" s="5">
        <f t="shared" si="6"/>
        <v>0</v>
      </c>
      <c r="AD9" s="5">
        <f t="shared" si="6"/>
        <v>0</v>
      </c>
      <c r="AE9" s="5">
        <f t="shared" si="6"/>
        <v>0</v>
      </c>
      <c r="AF9" s="5">
        <f t="shared" si="6"/>
        <v>0</v>
      </c>
      <c r="AG9" s="5">
        <f t="shared" si="6"/>
        <v>0</v>
      </c>
      <c r="AH9" s="5">
        <f t="shared" si="6"/>
        <v>0</v>
      </c>
      <c r="AI9" s="5">
        <f t="shared" si="6"/>
        <v>4040</v>
      </c>
      <c r="AJ9" s="5">
        <f t="shared" si="6"/>
        <v>4040</v>
      </c>
      <c r="AK9" s="5">
        <f t="shared" si="6"/>
        <v>744</v>
      </c>
      <c r="AL9" s="5">
        <f t="shared" si="6"/>
        <v>744</v>
      </c>
      <c r="AM9" s="5">
        <f t="shared" si="6"/>
        <v>400</v>
      </c>
      <c r="AN9" s="5">
        <f t="shared" si="6"/>
        <v>400</v>
      </c>
      <c r="AV9" s="5" t="s">
        <v>643</v>
      </c>
      <c r="AW9" s="67" t="s">
        <v>644</v>
      </c>
      <c r="AX9" s="5">
        <v>1</v>
      </c>
      <c r="AY9" s="5">
        <f>CV24</f>
        <v>0</v>
      </c>
      <c r="AZ9" s="5">
        <f t="shared" ref="AZ9:CH9" si="7">CW24</f>
        <v>600</v>
      </c>
      <c r="BA9" s="5">
        <f t="shared" si="7"/>
        <v>300</v>
      </c>
      <c r="BB9" s="5">
        <f t="shared" si="7"/>
        <v>300</v>
      </c>
      <c r="BC9" s="5">
        <f t="shared" si="7"/>
        <v>0</v>
      </c>
      <c r="BD9" s="5">
        <f t="shared" si="7"/>
        <v>0</v>
      </c>
      <c r="BE9" s="5">
        <f t="shared" si="7"/>
        <v>0</v>
      </c>
      <c r="BF9" s="5">
        <f t="shared" si="7"/>
        <v>0</v>
      </c>
      <c r="BG9" s="5">
        <f t="shared" si="7"/>
        <v>0</v>
      </c>
      <c r="BH9" s="5">
        <f t="shared" si="7"/>
        <v>0</v>
      </c>
      <c r="BI9" s="5">
        <f t="shared" si="7"/>
        <v>0</v>
      </c>
      <c r="BJ9" s="5">
        <f t="shared" si="7"/>
        <v>0</v>
      </c>
      <c r="BK9" s="5">
        <f t="shared" si="7"/>
        <v>300</v>
      </c>
      <c r="BL9" s="5">
        <f t="shared" si="7"/>
        <v>300</v>
      </c>
      <c r="BM9" s="5">
        <f t="shared" si="7"/>
        <v>0</v>
      </c>
      <c r="BN9" s="5">
        <f t="shared" si="7"/>
        <v>0</v>
      </c>
      <c r="BO9" s="5">
        <f t="shared" si="7"/>
        <v>0</v>
      </c>
      <c r="BP9" s="5">
        <f t="shared" si="7"/>
        <v>0</v>
      </c>
      <c r="BQ9" s="5">
        <f t="shared" si="7"/>
        <v>0</v>
      </c>
      <c r="BR9" s="5">
        <f t="shared" si="7"/>
        <v>8</v>
      </c>
      <c r="BS9" s="5">
        <f t="shared" si="7"/>
        <v>4</v>
      </c>
      <c r="BT9" s="5">
        <f t="shared" si="7"/>
        <v>4</v>
      </c>
      <c r="BU9" s="5">
        <f t="shared" si="7"/>
        <v>0</v>
      </c>
      <c r="BV9" s="5">
        <f t="shared" si="7"/>
        <v>0</v>
      </c>
      <c r="BW9" s="5">
        <f t="shared" si="7"/>
        <v>0</v>
      </c>
      <c r="BX9" s="5">
        <f t="shared" si="7"/>
        <v>0</v>
      </c>
      <c r="BY9" s="5">
        <f t="shared" si="7"/>
        <v>0</v>
      </c>
      <c r="BZ9" s="5">
        <f t="shared" si="7"/>
        <v>0</v>
      </c>
      <c r="CA9" s="5">
        <f t="shared" si="7"/>
        <v>0</v>
      </c>
      <c r="CB9" s="5">
        <f t="shared" si="7"/>
        <v>0</v>
      </c>
      <c r="CC9" s="5">
        <f t="shared" si="7"/>
        <v>4</v>
      </c>
      <c r="CD9" s="5">
        <f t="shared" si="7"/>
        <v>4</v>
      </c>
      <c r="CE9" s="5">
        <f t="shared" si="7"/>
        <v>0</v>
      </c>
      <c r="CF9" s="5">
        <f t="shared" si="7"/>
        <v>0</v>
      </c>
      <c r="CG9" s="5">
        <f t="shared" si="7"/>
        <v>0</v>
      </c>
      <c r="CH9" s="5">
        <f t="shared" si="7"/>
        <v>0</v>
      </c>
      <c r="CP9" s="5">
        <v>1</v>
      </c>
      <c r="CQ9" s="5">
        <v>1</v>
      </c>
      <c r="CR9" s="5" t="s">
        <v>645</v>
      </c>
      <c r="CS9" s="5" t="s">
        <v>646</v>
      </c>
      <c r="CT9" s="5" t="s">
        <v>647</v>
      </c>
      <c r="CU9" s="5">
        <v>1</v>
      </c>
      <c r="CV9" s="5">
        <v>0</v>
      </c>
      <c r="CW9" s="5">
        <v>100</v>
      </c>
      <c r="CX9" s="5">
        <v>50</v>
      </c>
      <c r="CY9" s="5">
        <v>50</v>
      </c>
      <c r="DH9" s="5">
        <v>50</v>
      </c>
      <c r="DI9" s="5">
        <v>50</v>
      </c>
      <c r="DJ9" s="5">
        <v>0</v>
      </c>
      <c r="DK9" s="5">
        <v>0</v>
      </c>
      <c r="DL9" s="5">
        <v>0</v>
      </c>
      <c r="DM9" s="5">
        <v>0</v>
      </c>
      <c r="DN9" s="5">
        <v>0</v>
      </c>
      <c r="DO9" s="5">
        <v>2</v>
      </c>
      <c r="DP9" s="5">
        <v>1</v>
      </c>
      <c r="DQ9" s="5">
        <v>1</v>
      </c>
      <c r="DZ9" s="5">
        <v>1</v>
      </c>
      <c r="EA9" s="5">
        <v>1</v>
      </c>
      <c r="EB9" s="5">
        <v>0</v>
      </c>
      <c r="EC9" s="5">
        <v>0</v>
      </c>
      <c r="ED9" s="5">
        <v>0</v>
      </c>
      <c r="EE9" s="5">
        <v>0</v>
      </c>
    </row>
    <row r="10" spans="1:135" x14ac:dyDescent="0.2">
      <c r="A10" s="5">
        <v>7</v>
      </c>
      <c r="V10" s="5">
        <v>77</v>
      </c>
      <c r="W10" s="5">
        <f t="shared" ref="W10:AN10" si="8">SUM(AY23:AY25)+SUM(BQ23:BQ25)*100+W$7</f>
        <v>2000</v>
      </c>
      <c r="X10" s="5">
        <f t="shared" si="8"/>
        <v>9480</v>
      </c>
      <c r="Y10" s="5">
        <f t="shared" si="8"/>
        <v>4740</v>
      </c>
      <c r="Z10" s="5">
        <f t="shared" si="8"/>
        <v>4740</v>
      </c>
      <c r="AA10" s="5">
        <f t="shared" si="8"/>
        <v>0</v>
      </c>
      <c r="AB10" s="5">
        <f t="shared" si="8"/>
        <v>0</v>
      </c>
      <c r="AC10" s="5">
        <f t="shared" si="8"/>
        <v>0</v>
      </c>
      <c r="AD10" s="5">
        <f t="shared" si="8"/>
        <v>0</v>
      </c>
      <c r="AE10" s="5">
        <f t="shared" si="8"/>
        <v>0</v>
      </c>
      <c r="AF10" s="5">
        <f t="shared" si="8"/>
        <v>0</v>
      </c>
      <c r="AG10" s="5">
        <f t="shared" si="8"/>
        <v>0</v>
      </c>
      <c r="AH10" s="5">
        <f t="shared" si="8"/>
        <v>0</v>
      </c>
      <c r="AI10" s="5">
        <f t="shared" si="8"/>
        <v>4740</v>
      </c>
      <c r="AJ10" s="5">
        <f t="shared" si="8"/>
        <v>4740</v>
      </c>
      <c r="AK10" s="5">
        <f t="shared" si="8"/>
        <v>744</v>
      </c>
      <c r="AL10" s="5">
        <f t="shared" si="8"/>
        <v>744</v>
      </c>
      <c r="AM10" s="5">
        <f t="shared" si="8"/>
        <v>400</v>
      </c>
      <c r="AN10" s="5">
        <f t="shared" si="8"/>
        <v>400</v>
      </c>
      <c r="AV10" s="5" t="s">
        <v>648</v>
      </c>
      <c r="AW10" s="68"/>
      <c r="AX10" s="5">
        <v>4</v>
      </c>
      <c r="AY10" s="5">
        <f>CV78</f>
        <v>0</v>
      </c>
      <c r="AZ10" s="5">
        <f t="shared" ref="AZ10:CH10" si="9">CW78</f>
        <v>600</v>
      </c>
      <c r="BA10" s="5">
        <f t="shared" si="9"/>
        <v>300</v>
      </c>
      <c r="BB10" s="5">
        <f t="shared" si="9"/>
        <v>300</v>
      </c>
      <c r="BC10" s="5">
        <f t="shared" si="9"/>
        <v>0</v>
      </c>
      <c r="BD10" s="5">
        <f t="shared" si="9"/>
        <v>0</v>
      </c>
      <c r="BE10" s="5">
        <f t="shared" si="9"/>
        <v>0</v>
      </c>
      <c r="BF10" s="5">
        <f t="shared" si="9"/>
        <v>0</v>
      </c>
      <c r="BG10" s="5">
        <f t="shared" si="9"/>
        <v>0</v>
      </c>
      <c r="BH10" s="5">
        <f t="shared" si="9"/>
        <v>0</v>
      </c>
      <c r="BI10" s="5">
        <f t="shared" si="9"/>
        <v>0</v>
      </c>
      <c r="BJ10" s="5">
        <f t="shared" si="9"/>
        <v>0</v>
      </c>
      <c r="BK10" s="5">
        <f t="shared" si="9"/>
        <v>300</v>
      </c>
      <c r="BL10" s="5">
        <f t="shared" si="9"/>
        <v>300</v>
      </c>
      <c r="BM10" s="5">
        <f t="shared" si="9"/>
        <v>0</v>
      </c>
      <c r="BN10" s="5">
        <f t="shared" si="9"/>
        <v>0</v>
      </c>
      <c r="BO10" s="5">
        <f t="shared" si="9"/>
        <v>0</v>
      </c>
      <c r="BP10" s="5">
        <f t="shared" si="9"/>
        <v>0</v>
      </c>
      <c r="BQ10" s="5">
        <f t="shared" si="9"/>
        <v>0</v>
      </c>
      <c r="BR10" s="5">
        <f t="shared" si="9"/>
        <v>8</v>
      </c>
      <c r="BS10" s="5">
        <f t="shared" si="9"/>
        <v>4</v>
      </c>
      <c r="BT10" s="5">
        <f t="shared" si="9"/>
        <v>4</v>
      </c>
      <c r="BU10" s="5">
        <f t="shared" si="9"/>
        <v>0</v>
      </c>
      <c r="BV10" s="5">
        <f t="shared" si="9"/>
        <v>0</v>
      </c>
      <c r="BW10" s="5">
        <f t="shared" si="9"/>
        <v>0</v>
      </c>
      <c r="BX10" s="5">
        <f t="shared" si="9"/>
        <v>0</v>
      </c>
      <c r="BY10" s="5">
        <f t="shared" si="9"/>
        <v>0</v>
      </c>
      <c r="BZ10" s="5">
        <f t="shared" si="9"/>
        <v>0</v>
      </c>
      <c r="CA10" s="5">
        <f t="shared" si="9"/>
        <v>0</v>
      </c>
      <c r="CB10" s="5">
        <f t="shared" si="9"/>
        <v>0</v>
      </c>
      <c r="CC10" s="5">
        <f t="shared" si="9"/>
        <v>4</v>
      </c>
      <c r="CD10" s="5">
        <f t="shared" si="9"/>
        <v>4</v>
      </c>
      <c r="CE10" s="5">
        <f t="shared" si="9"/>
        <v>0</v>
      </c>
      <c r="CF10" s="5">
        <f t="shared" si="9"/>
        <v>0</v>
      </c>
      <c r="CG10" s="5">
        <f t="shared" si="9"/>
        <v>0</v>
      </c>
      <c r="CH10" s="5">
        <f t="shared" si="9"/>
        <v>0</v>
      </c>
      <c r="CP10" s="5">
        <v>2</v>
      </c>
      <c r="CQ10" s="5">
        <v>1</v>
      </c>
      <c r="CR10" s="5" t="s">
        <v>645</v>
      </c>
      <c r="CS10" s="5" t="s">
        <v>646</v>
      </c>
      <c r="CT10" s="5" t="s">
        <v>649</v>
      </c>
      <c r="CU10" s="5">
        <v>1</v>
      </c>
      <c r="CV10" s="5">
        <v>500</v>
      </c>
      <c r="CW10" s="5">
        <v>100</v>
      </c>
      <c r="CX10" s="5">
        <v>0</v>
      </c>
      <c r="CY10" s="5">
        <v>0</v>
      </c>
      <c r="DH10" s="5">
        <v>0</v>
      </c>
      <c r="DI10" s="5">
        <v>0</v>
      </c>
      <c r="DJ10" s="5">
        <v>0</v>
      </c>
      <c r="DK10" s="5">
        <v>0</v>
      </c>
      <c r="DL10" s="5">
        <v>0</v>
      </c>
      <c r="DM10" s="5">
        <v>0</v>
      </c>
      <c r="DN10" s="5">
        <v>10</v>
      </c>
      <c r="DO10" s="5">
        <v>2</v>
      </c>
      <c r="DP10" s="5">
        <v>0</v>
      </c>
      <c r="DQ10" s="5">
        <v>0</v>
      </c>
      <c r="DZ10" s="5">
        <v>0</v>
      </c>
      <c r="EA10" s="5">
        <v>0</v>
      </c>
      <c r="EB10" s="5">
        <v>0</v>
      </c>
      <c r="EC10" s="5">
        <v>0</v>
      </c>
      <c r="ED10" s="5">
        <v>0</v>
      </c>
      <c r="EE10" s="5">
        <v>0</v>
      </c>
    </row>
    <row r="11" spans="1:135" x14ac:dyDescent="0.2">
      <c r="A11" s="5">
        <v>8</v>
      </c>
      <c r="V11" s="5">
        <v>79</v>
      </c>
      <c r="W11" s="5">
        <f t="shared" ref="W11:AN11" si="10">SUM(AY23:AY26)+SUM(BQ23:BQ26)*100+W$7</f>
        <v>2000</v>
      </c>
      <c r="X11" s="5">
        <f t="shared" si="10"/>
        <v>10880</v>
      </c>
      <c r="Y11" s="5">
        <f t="shared" si="10"/>
        <v>5440</v>
      </c>
      <c r="Z11" s="5">
        <f t="shared" si="10"/>
        <v>5440</v>
      </c>
      <c r="AA11" s="5">
        <f t="shared" si="10"/>
        <v>0</v>
      </c>
      <c r="AB11" s="5">
        <f t="shared" si="10"/>
        <v>0</v>
      </c>
      <c r="AC11" s="5">
        <f t="shared" si="10"/>
        <v>0</v>
      </c>
      <c r="AD11" s="5">
        <f t="shared" si="10"/>
        <v>0</v>
      </c>
      <c r="AE11" s="5">
        <f t="shared" si="10"/>
        <v>0</v>
      </c>
      <c r="AF11" s="5">
        <f t="shared" si="10"/>
        <v>0</v>
      </c>
      <c r="AG11" s="5">
        <f t="shared" si="10"/>
        <v>0</v>
      </c>
      <c r="AH11" s="5">
        <f t="shared" si="10"/>
        <v>0</v>
      </c>
      <c r="AI11" s="5">
        <f t="shared" si="10"/>
        <v>5440</v>
      </c>
      <c r="AJ11" s="5">
        <f t="shared" si="10"/>
        <v>5440</v>
      </c>
      <c r="AK11" s="5">
        <f t="shared" si="10"/>
        <v>744</v>
      </c>
      <c r="AL11" s="5">
        <f t="shared" si="10"/>
        <v>744</v>
      </c>
      <c r="AM11" s="5">
        <f t="shared" si="10"/>
        <v>400</v>
      </c>
      <c r="AN11" s="5">
        <f t="shared" si="10"/>
        <v>400</v>
      </c>
      <c r="AW11" s="68"/>
      <c r="AX11" s="5">
        <v>7</v>
      </c>
      <c r="AY11" s="5">
        <f>CV132</f>
        <v>0</v>
      </c>
      <c r="AZ11" s="5">
        <f t="shared" ref="AZ11:CH11" si="11">CW132</f>
        <v>600</v>
      </c>
      <c r="BA11" s="5">
        <f t="shared" si="11"/>
        <v>300</v>
      </c>
      <c r="BB11" s="5">
        <f t="shared" si="11"/>
        <v>300</v>
      </c>
      <c r="BC11" s="5">
        <f t="shared" si="11"/>
        <v>0</v>
      </c>
      <c r="BD11" s="5">
        <f t="shared" si="11"/>
        <v>0</v>
      </c>
      <c r="BE11" s="5">
        <f t="shared" si="11"/>
        <v>0</v>
      </c>
      <c r="BF11" s="5">
        <f t="shared" si="11"/>
        <v>0</v>
      </c>
      <c r="BG11" s="5">
        <f t="shared" si="11"/>
        <v>0</v>
      </c>
      <c r="BH11" s="5">
        <f t="shared" si="11"/>
        <v>0</v>
      </c>
      <c r="BI11" s="5">
        <f t="shared" si="11"/>
        <v>0</v>
      </c>
      <c r="BJ11" s="5">
        <f t="shared" si="11"/>
        <v>0</v>
      </c>
      <c r="BK11" s="5">
        <f t="shared" si="11"/>
        <v>300</v>
      </c>
      <c r="BL11" s="5">
        <f t="shared" si="11"/>
        <v>300</v>
      </c>
      <c r="BM11" s="5">
        <f t="shared" si="11"/>
        <v>0</v>
      </c>
      <c r="BN11" s="5">
        <f t="shared" si="11"/>
        <v>0</v>
      </c>
      <c r="BO11" s="5">
        <f t="shared" si="11"/>
        <v>0</v>
      </c>
      <c r="BP11" s="5">
        <f t="shared" si="11"/>
        <v>0</v>
      </c>
      <c r="BQ11" s="5">
        <f t="shared" si="11"/>
        <v>0</v>
      </c>
      <c r="BR11" s="5">
        <f t="shared" si="11"/>
        <v>8</v>
      </c>
      <c r="BS11" s="5">
        <f t="shared" si="11"/>
        <v>4</v>
      </c>
      <c r="BT11" s="5">
        <f t="shared" si="11"/>
        <v>4</v>
      </c>
      <c r="BU11" s="5">
        <f t="shared" si="11"/>
        <v>0</v>
      </c>
      <c r="BV11" s="5">
        <f t="shared" si="11"/>
        <v>0</v>
      </c>
      <c r="BW11" s="5">
        <f t="shared" si="11"/>
        <v>0</v>
      </c>
      <c r="BX11" s="5">
        <f t="shared" si="11"/>
        <v>0</v>
      </c>
      <c r="BY11" s="5">
        <f t="shared" si="11"/>
        <v>0</v>
      </c>
      <c r="BZ11" s="5">
        <f t="shared" si="11"/>
        <v>0</v>
      </c>
      <c r="CA11" s="5">
        <f t="shared" si="11"/>
        <v>0</v>
      </c>
      <c r="CB11" s="5">
        <f t="shared" si="11"/>
        <v>0</v>
      </c>
      <c r="CC11" s="5">
        <f t="shared" si="11"/>
        <v>4</v>
      </c>
      <c r="CD11" s="5">
        <f t="shared" si="11"/>
        <v>4</v>
      </c>
      <c r="CE11" s="5">
        <f t="shared" si="11"/>
        <v>0</v>
      </c>
      <c r="CF11" s="5">
        <f t="shared" si="11"/>
        <v>0</v>
      </c>
      <c r="CG11" s="5">
        <f t="shared" si="11"/>
        <v>0</v>
      </c>
      <c r="CH11" s="5">
        <f t="shared" si="11"/>
        <v>0</v>
      </c>
      <c r="CP11" s="5">
        <v>3</v>
      </c>
      <c r="CQ11" s="5">
        <v>1</v>
      </c>
      <c r="CR11" s="5" t="s">
        <v>645</v>
      </c>
      <c r="CS11" s="5" t="s">
        <v>646</v>
      </c>
      <c r="CT11" s="5" t="s">
        <v>650</v>
      </c>
      <c r="CU11" s="5">
        <v>1</v>
      </c>
      <c r="CV11" s="5">
        <v>500</v>
      </c>
      <c r="CW11" s="5">
        <v>0</v>
      </c>
      <c r="CX11" s="5">
        <v>50</v>
      </c>
      <c r="CY11" s="5">
        <v>50</v>
      </c>
      <c r="DH11" s="5">
        <v>50</v>
      </c>
      <c r="DI11" s="5">
        <v>50</v>
      </c>
      <c r="DJ11" s="5">
        <v>0</v>
      </c>
      <c r="DK11" s="5">
        <v>0</v>
      </c>
      <c r="DL11" s="5">
        <v>0</v>
      </c>
      <c r="DM11" s="5">
        <v>0</v>
      </c>
      <c r="DN11" s="5">
        <v>10</v>
      </c>
      <c r="DO11" s="5">
        <v>0</v>
      </c>
      <c r="DP11" s="5">
        <v>1</v>
      </c>
      <c r="DQ11" s="5">
        <v>1</v>
      </c>
      <c r="DZ11" s="5">
        <v>1</v>
      </c>
      <c r="EA11" s="5">
        <v>1</v>
      </c>
      <c r="EB11" s="5">
        <v>0</v>
      </c>
      <c r="EC11" s="5">
        <v>0</v>
      </c>
      <c r="ED11" s="5">
        <v>0</v>
      </c>
      <c r="EE11" s="5">
        <v>0</v>
      </c>
    </row>
    <row r="12" spans="1:135" x14ac:dyDescent="0.2">
      <c r="A12" s="5">
        <v>9</v>
      </c>
      <c r="V12" s="5">
        <v>81</v>
      </c>
      <c r="W12" s="5">
        <f t="shared" ref="W12:AN12" si="12">SUM(AY23:AY27)+SUM(BQ23:BQ27)*100+W$7</f>
        <v>2000</v>
      </c>
      <c r="X12" s="5">
        <f t="shared" si="12"/>
        <v>12280</v>
      </c>
      <c r="Y12" s="5">
        <f t="shared" si="12"/>
        <v>6140</v>
      </c>
      <c r="Z12" s="5">
        <f t="shared" si="12"/>
        <v>6140</v>
      </c>
      <c r="AA12" s="5">
        <f t="shared" si="12"/>
        <v>0</v>
      </c>
      <c r="AB12" s="5">
        <f t="shared" si="12"/>
        <v>0</v>
      </c>
      <c r="AC12" s="5">
        <f t="shared" si="12"/>
        <v>0</v>
      </c>
      <c r="AD12" s="5">
        <f t="shared" si="12"/>
        <v>0</v>
      </c>
      <c r="AE12" s="5">
        <f t="shared" si="12"/>
        <v>0</v>
      </c>
      <c r="AF12" s="5">
        <f t="shared" si="12"/>
        <v>0</v>
      </c>
      <c r="AG12" s="5">
        <f t="shared" si="12"/>
        <v>0</v>
      </c>
      <c r="AH12" s="5">
        <f t="shared" si="12"/>
        <v>0</v>
      </c>
      <c r="AI12" s="5">
        <f t="shared" si="12"/>
        <v>6140</v>
      </c>
      <c r="AJ12" s="5">
        <f t="shared" si="12"/>
        <v>6140</v>
      </c>
      <c r="AK12" s="5">
        <f t="shared" si="12"/>
        <v>744</v>
      </c>
      <c r="AL12" s="5">
        <f t="shared" si="12"/>
        <v>744</v>
      </c>
      <c r="AM12" s="5">
        <f t="shared" si="12"/>
        <v>400</v>
      </c>
      <c r="AN12" s="5">
        <f t="shared" si="12"/>
        <v>400</v>
      </c>
      <c r="AW12" s="68"/>
      <c r="AX12" s="5">
        <v>8</v>
      </c>
      <c r="AY12" s="5">
        <f>CV145</f>
        <v>0</v>
      </c>
      <c r="AZ12" s="5">
        <f t="shared" ref="AZ12:CH12" si="13">CW145</f>
        <v>0</v>
      </c>
      <c r="BA12" s="5">
        <f t="shared" si="13"/>
        <v>0</v>
      </c>
      <c r="BB12" s="5">
        <f t="shared" si="13"/>
        <v>0</v>
      </c>
      <c r="BC12" s="5">
        <f t="shared" si="13"/>
        <v>0</v>
      </c>
      <c r="BD12" s="5">
        <f t="shared" si="13"/>
        <v>0</v>
      </c>
      <c r="BE12" s="5">
        <f t="shared" si="13"/>
        <v>0</v>
      </c>
      <c r="BF12" s="5">
        <f t="shared" si="13"/>
        <v>0</v>
      </c>
      <c r="BG12" s="5">
        <f t="shared" si="13"/>
        <v>0</v>
      </c>
      <c r="BH12" s="5">
        <f t="shared" si="13"/>
        <v>0</v>
      </c>
      <c r="BI12" s="5">
        <f t="shared" si="13"/>
        <v>0</v>
      </c>
      <c r="BJ12" s="5">
        <f t="shared" si="13"/>
        <v>0</v>
      </c>
      <c r="BK12" s="5">
        <f t="shared" si="13"/>
        <v>0</v>
      </c>
      <c r="BL12" s="5">
        <f t="shared" si="13"/>
        <v>0</v>
      </c>
      <c r="BM12" s="5">
        <f t="shared" si="13"/>
        <v>320</v>
      </c>
      <c r="BN12" s="5">
        <f t="shared" si="13"/>
        <v>320</v>
      </c>
      <c r="BO12" s="5">
        <f t="shared" si="13"/>
        <v>0</v>
      </c>
      <c r="BP12" s="5">
        <f t="shared" si="13"/>
        <v>0</v>
      </c>
      <c r="BQ12" s="5">
        <f t="shared" si="13"/>
        <v>0</v>
      </c>
      <c r="BR12" s="5">
        <f t="shared" si="13"/>
        <v>0</v>
      </c>
      <c r="BS12" s="5">
        <f t="shared" si="13"/>
        <v>0</v>
      </c>
      <c r="BT12" s="5">
        <f t="shared" si="13"/>
        <v>0</v>
      </c>
      <c r="BU12" s="5">
        <f t="shared" si="13"/>
        <v>0</v>
      </c>
      <c r="BV12" s="5">
        <f t="shared" si="13"/>
        <v>0</v>
      </c>
      <c r="BW12" s="5">
        <f t="shared" si="13"/>
        <v>0</v>
      </c>
      <c r="BX12" s="5">
        <f t="shared" si="13"/>
        <v>0</v>
      </c>
      <c r="BY12" s="5">
        <f t="shared" si="13"/>
        <v>0</v>
      </c>
      <c r="BZ12" s="5">
        <f t="shared" si="13"/>
        <v>0</v>
      </c>
      <c r="CA12" s="5">
        <f t="shared" si="13"/>
        <v>0</v>
      </c>
      <c r="CB12" s="5">
        <f t="shared" si="13"/>
        <v>0</v>
      </c>
      <c r="CC12" s="5">
        <f t="shared" si="13"/>
        <v>0</v>
      </c>
      <c r="CD12" s="5">
        <f t="shared" si="13"/>
        <v>0</v>
      </c>
      <c r="CE12" s="5">
        <f t="shared" si="13"/>
        <v>3</v>
      </c>
      <c r="CF12" s="5">
        <f t="shared" si="13"/>
        <v>3</v>
      </c>
      <c r="CG12" s="5">
        <f t="shared" si="13"/>
        <v>0</v>
      </c>
      <c r="CH12" s="5">
        <f t="shared" si="13"/>
        <v>0</v>
      </c>
      <c r="CP12" s="5">
        <v>4</v>
      </c>
      <c r="CQ12" s="5">
        <v>1</v>
      </c>
      <c r="CR12" s="5" t="s">
        <v>651</v>
      </c>
      <c r="CS12" s="5" t="s">
        <v>652</v>
      </c>
      <c r="CT12" s="5" t="s">
        <v>647</v>
      </c>
      <c r="CU12" s="5">
        <v>2</v>
      </c>
      <c r="CV12" s="5">
        <v>0</v>
      </c>
      <c r="CW12" s="5">
        <v>150</v>
      </c>
      <c r="CX12" s="5">
        <v>75</v>
      </c>
      <c r="CY12" s="5">
        <v>75</v>
      </c>
      <c r="DH12" s="5">
        <v>75</v>
      </c>
      <c r="DI12" s="5">
        <v>75</v>
      </c>
      <c r="DJ12" s="5">
        <v>0</v>
      </c>
      <c r="DK12" s="5">
        <v>0</v>
      </c>
      <c r="DL12" s="5">
        <v>0</v>
      </c>
      <c r="DM12" s="5">
        <v>0</v>
      </c>
      <c r="DN12" s="5">
        <v>0</v>
      </c>
      <c r="DO12" s="5">
        <v>3</v>
      </c>
      <c r="DP12" s="5">
        <v>1.5</v>
      </c>
      <c r="DQ12" s="5">
        <v>1.5</v>
      </c>
      <c r="DZ12" s="5">
        <v>1.5</v>
      </c>
      <c r="EA12" s="5">
        <v>1.5</v>
      </c>
      <c r="EB12" s="5">
        <v>0</v>
      </c>
      <c r="EC12" s="5">
        <v>0</v>
      </c>
      <c r="ED12" s="5">
        <v>0</v>
      </c>
      <c r="EE12" s="5">
        <v>0</v>
      </c>
    </row>
    <row r="13" spans="1:135" x14ac:dyDescent="0.2">
      <c r="A13" s="5">
        <v>10</v>
      </c>
      <c r="V13" s="5">
        <v>83</v>
      </c>
      <c r="W13" s="5">
        <f t="shared" ref="W13:AN13" si="14">W7+AY33</f>
        <v>5000</v>
      </c>
      <c r="X13" s="5">
        <f t="shared" si="14"/>
        <v>14040</v>
      </c>
      <c r="Y13" s="5">
        <f t="shared" si="14"/>
        <v>7020</v>
      </c>
      <c r="Z13" s="5">
        <f t="shared" si="14"/>
        <v>7020</v>
      </c>
      <c r="AA13" s="5">
        <f t="shared" si="14"/>
        <v>0</v>
      </c>
      <c r="AB13" s="5">
        <f t="shared" si="14"/>
        <v>0</v>
      </c>
      <c r="AC13" s="5">
        <f t="shared" si="14"/>
        <v>0</v>
      </c>
      <c r="AD13" s="5">
        <f t="shared" si="14"/>
        <v>0</v>
      </c>
      <c r="AE13" s="5">
        <f t="shared" si="14"/>
        <v>0</v>
      </c>
      <c r="AF13" s="5">
        <f t="shared" si="14"/>
        <v>0</v>
      </c>
      <c r="AG13" s="5">
        <f t="shared" si="14"/>
        <v>0</v>
      </c>
      <c r="AH13" s="5">
        <f t="shared" si="14"/>
        <v>0</v>
      </c>
      <c r="AI13" s="5">
        <f t="shared" si="14"/>
        <v>7020</v>
      </c>
      <c r="AJ13" s="5">
        <f t="shared" si="14"/>
        <v>7020</v>
      </c>
      <c r="AK13" s="5">
        <f t="shared" si="14"/>
        <v>1488</v>
      </c>
      <c r="AL13" s="5">
        <f t="shared" si="14"/>
        <v>1488</v>
      </c>
      <c r="AM13" s="5">
        <f t="shared" si="14"/>
        <v>1000</v>
      </c>
      <c r="AN13" s="5">
        <f t="shared" si="14"/>
        <v>1000</v>
      </c>
      <c r="AW13" s="5" t="s">
        <v>653</v>
      </c>
      <c r="AY13" s="5">
        <f t="shared" ref="AY13:BP13" si="15">SUM(BQ9:BQ12)*100</f>
        <v>0</v>
      </c>
      <c r="AZ13" s="5">
        <f t="shared" si="15"/>
        <v>2400</v>
      </c>
      <c r="BA13" s="5">
        <f t="shared" si="15"/>
        <v>1200</v>
      </c>
      <c r="BB13" s="5">
        <f t="shared" si="15"/>
        <v>1200</v>
      </c>
      <c r="BC13" s="5">
        <f t="shared" si="15"/>
        <v>0</v>
      </c>
      <c r="BD13" s="5">
        <f t="shared" si="15"/>
        <v>0</v>
      </c>
      <c r="BE13" s="5">
        <f t="shared" si="15"/>
        <v>0</v>
      </c>
      <c r="BF13" s="5">
        <f t="shared" si="15"/>
        <v>0</v>
      </c>
      <c r="BG13" s="5">
        <f t="shared" si="15"/>
        <v>0</v>
      </c>
      <c r="BH13" s="5">
        <f t="shared" si="15"/>
        <v>0</v>
      </c>
      <c r="BI13" s="5">
        <f t="shared" si="15"/>
        <v>0</v>
      </c>
      <c r="BJ13" s="5">
        <f t="shared" si="15"/>
        <v>0</v>
      </c>
      <c r="BK13" s="5">
        <f t="shared" si="15"/>
        <v>1200</v>
      </c>
      <c r="BL13" s="5">
        <f t="shared" si="15"/>
        <v>1200</v>
      </c>
      <c r="BM13" s="5">
        <f t="shared" si="15"/>
        <v>300</v>
      </c>
      <c r="BN13" s="5">
        <f t="shared" si="15"/>
        <v>300</v>
      </c>
      <c r="BO13" s="5">
        <f t="shared" si="15"/>
        <v>0</v>
      </c>
      <c r="BP13" s="5">
        <f t="shared" si="15"/>
        <v>0</v>
      </c>
      <c r="CP13" s="5">
        <v>5</v>
      </c>
      <c r="CQ13" s="5">
        <v>1</v>
      </c>
      <c r="CR13" s="5" t="s">
        <v>651</v>
      </c>
      <c r="CS13" s="5" t="s">
        <v>652</v>
      </c>
      <c r="CT13" s="5" t="s">
        <v>649</v>
      </c>
      <c r="CU13" s="5">
        <v>2</v>
      </c>
      <c r="CV13" s="5">
        <v>750</v>
      </c>
      <c r="CW13" s="5">
        <v>150</v>
      </c>
      <c r="CX13" s="5">
        <v>0</v>
      </c>
      <c r="CY13" s="5">
        <v>0</v>
      </c>
      <c r="DH13" s="5">
        <v>0</v>
      </c>
      <c r="DI13" s="5">
        <v>0</v>
      </c>
      <c r="DJ13" s="5">
        <v>0</v>
      </c>
      <c r="DK13" s="5">
        <v>0</v>
      </c>
      <c r="DL13" s="5">
        <v>0</v>
      </c>
      <c r="DM13" s="5">
        <v>0</v>
      </c>
      <c r="DN13" s="5">
        <v>15</v>
      </c>
      <c r="DO13" s="5">
        <v>3</v>
      </c>
      <c r="DP13" s="5">
        <v>0</v>
      </c>
      <c r="DQ13" s="5">
        <v>0</v>
      </c>
      <c r="DZ13" s="5">
        <v>0</v>
      </c>
      <c r="EA13" s="5">
        <v>0</v>
      </c>
      <c r="EB13" s="5">
        <v>0</v>
      </c>
      <c r="EC13" s="5">
        <v>0</v>
      </c>
      <c r="ED13" s="5">
        <v>0</v>
      </c>
      <c r="EE13" s="5">
        <v>0</v>
      </c>
    </row>
    <row r="14" spans="1:135" x14ac:dyDescent="0.2">
      <c r="A14" s="5">
        <v>11</v>
      </c>
      <c r="V14" s="5">
        <v>85</v>
      </c>
      <c r="W14" s="5">
        <f t="shared" ref="W14:AN14" si="16">SUM(AY41)+SUM(BQ41)*100+W$13</f>
        <v>5000</v>
      </c>
      <c r="X14" s="5">
        <f t="shared" si="16"/>
        <v>15440</v>
      </c>
      <c r="Y14" s="5">
        <f t="shared" si="16"/>
        <v>7720</v>
      </c>
      <c r="Z14" s="5">
        <f t="shared" si="16"/>
        <v>7720</v>
      </c>
      <c r="AA14" s="5">
        <f t="shared" si="16"/>
        <v>0</v>
      </c>
      <c r="AB14" s="5">
        <f t="shared" si="16"/>
        <v>0</v>
      </c>
      <c r="AC14" s="5">
        <f t="shared" si="16"/>
        <v>0</v>
      </c>
      <c r="AD14" s="5">
        <f t="shared" si="16"/>
        <v>0</v>
      </c>
      <c r="AE14" s="5">
        <f t="shared" si="16"/>
        <v>0</v>
      </c>
      <c r="AF14" s="5">
        <f t="shared" si="16"/>
        <v>0</v>
      </c>
      <c r="AG14" s="5">
        <f t="shared" si="16"/>
        <v>0</v>
      </c>
      <c r="AH14" s="5">
        <f t="shared" si="16"/>
        <v>0</v>
      </c>
      <c r="AI14" s="5">
        <f t="shared" si="16"/>
        <v>7720</v>
      </c>
      <c r="AJ14" s="5">
        <f t="shared" si="16"/>
        <v>7720</v>
      </c>
      <c r="AK14" s="5">
        <f t="shared" si="16"/>
        <v>1488</v>
      </c>
      <c r="AL14" s="5">
        <f t="shared" si="16"/>
        <v>1488</v>
      </c>
      <c r="AM14" s="5">
        <f t="shared" si="16"/>
        <v>1000</v>
      </c>
      <c r="AN14" s="5">
        <f t="shared" si="16"/>
        <v>1000</v>
      </c>
      <c r="AW14" s="5" t="s">
        <v>654</v>
      </c>
      <c r="AY14" s="5">
        <f>CR156</f>
        <v>2000</v>
      </c>
      <c r="AZ14" s="5">
        <f t="shared" ref="AZ14:BP14" si="17">CS156</f>
        <v>240</v>
      </c>
      <c r="BA14" s="5">
        <f t="shared" si="17"/>
        <v>120</v>
      </c>
      <c r="BB14" s="5">
        <f t="shared" si="17"/>
        <v>120</v>
      </c>
      <c r="BC14" s="5">
        <f t="shared" si="17"/>
        <v>0</v>
      </c>
      <c r="BD14" s="5">
        <f t="shared" si="17"/>
        <v>0</v>
      </c>
      <c r="BE14" s="5">
        <f t="shared" si="17"/>
        <v>0</v>
      </c>
      <c r="BF14" s="5">
        <f t="shared" si="17"/>
        <v>0</v>
      </c>
      <c r="BG14" s="5">
        <f t="shared" si="17"/>
        <v>0</v>
      </c>
      <c r="BH14" s="5">
        <f t="shared" si="17"/>
        <v>0</v>
      </c>
      <c r="BI14" s="5">
        <f t="shared" si="17"/>
        <v>0</v>
      </c>
      <c r="BJ14" s="5">
        <f t="shared" si="17"/>
        <v>0</v>
      </c>
      <c r="BK14" s="5">
        <f t="shared" si="17"/>
        <v>120</v>
      </c>
      <c r="BL14" s="5">
        <f t="shared" si="17"/>
        <v>120</v>
      </c>
      <c r="BM14" s="5">
        <f t="shared" si="17"/>
        <v>0</v>
      </c>
      <c r="BN14" s="5">
        <f t="shared" si="17"/>
        <v>0</v>
      </c>
      <c r="BO14" s="5">
        <f t="shared" si="17"/>
        <v>400</v>
      </c>
      <c r="BP14" s="5">
        <f t="shared" si="17"/>
        <v>400</v>
      </c>
      <c r="CP14" s="5">
        <v>6</v>
      </c>
      <c r="CQ14" s="5">
        <v>1</v>
      </c>
      <c r="CR14" s="5" t="s">
        <v>651</v>
      </c>
      <c r="CS14" s="5" t="s">
        <v>652</v>
      </c>
      <c r="CT14" s="5" t="s">
        <v>650</v>
      </c>
      <c r="CU14" s="5">
        <v>2</v>
      </c>
      <c r="CV14" s="5">
        <v>750</v>
      </c>
      <c r="CW14" s="5">
        <v>0</v>
      </c>
      <c r="CX14" s="5">
        <v>75</v>
      </c>
      <c r="CY14" s="5">
        <v>75</v>
      </c>
      <c r="DH14" s="5">
        <v>75</v>
      </c>
      <c r="DI14" s="5">
        <v>75</v>
      </c>
      <c r="DJ14" s="5">
        <v>0</v>
      </c>
      <c r="DK14" s="5">
        <v>0</v>
      </c>
      <c r="DL14" s="5">
        <v>0</v>
      </c>
      <c r="DM14" s="5">
        <v>0</v>
      </c>
      <c r="DN14" s="5">
        <v>15</v>
      </c>
      <c r="DO14" s="5">
        <v>0</v>
      </c>
      <c r="DP14" s="5">
        <v>1.5</v>
      </c>
      <c r="DQ14" s="5">
        <v>1.5</v>
      </c>
      <c r="DZ14" s="5">
        <v>1.5</v>
      </c>
      <c r="EA14" s="5">
        <v>1.5</v>
      </c>
      <c r="EB14" s="5">
        <v>0</v>
      </c>
      <c r="EC14" s="5">
        <v>0</v>
      </c>
      <c r="ED14" s="5">
        <v>0</v>
      </c>
      <c r="EE14" s="5">
        <v>0</v>
      </c>
    </row>
    <row r="15" spans="1:135" x14ac:dyDescent="0.2">
      <c r="A15" s="5">
        <v>12</v>
      </c>
      <c r="V15" s="5">
        <v>87</v>
      </c>
      <c r="W15" s="5">
        <f t="shared" ref="W15:AN15" si="18">SUM(AY41:AY42)+SUM(BQ41:BQ42)*100+W$13</f>
        <v>5000</v>
      </c>
      <c r="X15" s="5">
        <f t="shared" si="18"/>
        <v>16840</v>
      </c>
      <c r="Y15" s="5">
        <f t="shared" si="18"/>
        <v>8420</v>
      </c>
      <c r="Z15" s="5">
        <f t="shared" si="18"/>
        <v>8420</v>
      </c>
      <c r="AA15" s="5">
        <f t="shared" si="18"/>
        <v>0</v>
      </c>
      <c r="AB15" s="5">
        <f t="shared" si="18"/>
        <v>0</v>
      </c>
      <c r="AC15" s="5">
        <f t="shared" si="18"/>
        <v>0</v>
      </c>
      <c r="AD15" s="5">
        <f t="shared" si="18"/>
        <v>0</v>
      </c>
      <c r="AE15" s="5">
        <f t="shared" si="18"/>
        <v>0</v>
      </c>
      <c r="AF15" s="5">
        <f t="shared" si="18"/>
        <v>0</v>
      </c>
      <c r="AG15" s="5">
        <f t="shared" si="18"/>
        <v>0</v>
      </c>
      <c r="AH15" s="5">
        <f t="shared" si="18"/>
        <v>0</v>
      </c>
      <c r="AI15" s="5">
        <f t="shared" si="18"/>
        <v>8420</v>
      </c>
      <c r="AJ15" s="5">
        <f t="shared" si="18"/>
        <v>8420</v>
      </c>
      <c r="AK15" s="5">
        <f t="shared" si="18"/>
        <v>1488</v>
      </c>
      <c r="AL15" s="5">
        <f t="shared" si="18"/>
        <v>1488</v>
      </c>
      <c r="AM15" s="5">
        <f t="shared" si="18"/>
        <v>1000</v>
      </c>
      <c r="AN15" s="5">
        <f t="shared" si="18"/>
        <v>1000</v>
      </c>
      <c r="AW15" s="5" t="s">
        <v>655</v>
      </c>
      <c r="AY15" s="5">
        <f>1.2*SUM(AY9:AY13)</f>
        <v>0</v>
      </c>
      <c r="AZ15" s="5">
        <f t="shared" ref="AZ15:BP15" si="19">1.2*SUM(AZ9:AZ13)</f>
        <v>5040</v>
      </c>
      <c r="BA15" s="5">
        <f t="shared" si="19"/>
        <v>2520</v>
      </c>
      <c r="BB15" s="5">
        <f t="shared" si="19"/>
        <v>2520</v>
      </c>
      <c r="BC15" s="5">
        <f t="shared" si="19"/>
        <v>0</v>
      </c>
      <c r="BD15" s="5">
        <f t="shared" si="19"/>
        <v>0</v>
      </c>
      <c r="BE15" s="5">
        <f t="shared" si="19"/>
        <v>0</v>
      </c>
      <c r="BF15" s="5">
        <f t="shared" si="19"/>
        <v>0</v>
      </c>
      <c r="BG15" s="5">
        <f t="shared" si="19"/>
        <v>0</v>
      </c>
      <c r="BH15" s="5">
        <f t="shared" si="19"/>
        <v>0</v>
      </c>
      <c r="BI15" s="5">
        <f t="shared" si="19"/>
        <v>0</v>
      </c>
      <c r="BJ15" s="5">
        <f t="shared" si="19"/>
        <v>0</v>
      </c>
      <c r="BK15" s="5">
        <f t="shared" si="19"/>
        <v>2520</v>
      </c>
      <c r="BL15" s="5">
        <f t="shared" si="19"/>
        <v>2520</v>
      </c>
      <c r="BM15" s="5">
        <f t="shared" si="19"/>
        <v>744</v>
      </c>
      <c r="BN15" s="5">
        <f t="shared" si="19"/>
        <v>744</v>
      </c>
      <c r="BO15" s="5">
        <f t="shared" si="19"/>
        <v>0</v>
      </c>
      <c r="BP15" s="5">
        <f t="shared" si="19"/>
        <v>0</v>
      </c>
      <c r="CP15" s="5">
        <v>7</v>
      </c>
      <c r="CQ15" s="5">
        <v>1</v>
      </c>
      <c r="CR15" s="5" t="s">
        <v>656</v>
      </c>
      <c r="CS15" s="5" t="s">
        <v>657</v>
      </c>
      <c r="CT15" s="5" t="s">
        <v>647</v>
      </c>
      <c r="CU15" s="5">
        <v>3</v>
      </c>
      <c r="CV15" s="5">
        <v>0</v>
      </c>
      <c r="CW15" s="5">
        <v>200</v>
      </c>
      <c r="CX15" s="5">
        <v>100</v>
      </c>
      <c r="CY15" s="5">
        <v>100</v>
      </c>
      <c r="DH15" s="5">
        <v>100</v>
      </c>
      <c r="DI15" s="5">
        <v>100</v>
      </c>
      <c r="DJ15" s="5">
        <v>0</v>
      </c>
      <c r="DK15" s="5">
        <v>0</v>
      </c>
      <c r="DL15" s="5">
        <v>0</v>
      </c>
      <c r="DM15" s="5">
        <v>0</v>
      </c>
      <c r="DN15" s="5">
        <v>0</v>
      </c>
      <c r="DO15" s="5">
        <v>4</v>
      </c>
      <c r="DP15" s="5">
        <v>2</v>
      </c>
      <c r="DQ15" s="5">
        <v>2</v>
      </c>
      <c r="DZ15" s="5">
        <v>2</v>
      </c>
      <c r="EA15" s="5">
        <v>2</v>
      </c>
      <c r="EB15" s="5">
        <v>0</v>
      </c>
      <c r="EC15" s="5">
        <v>0</v>
      </c>
      <c r="ED15" s="5">
        <v>0</v>
      </c>
      <c r="EE15" s="5">
        <v>0</v>
      </c>
    </row>
    <row r="16" spans="1:135" x14ac:dyDescent="0.2">
      <c r="A16" s="5">
        <v>13</v>
      </c>
      <c r="V16" s="5">
        <v>89</v>
      </c>
      <c r="W16" s="5">
        <f t="shared" ref="W16:AN16" si="20">SUM(AY41:AY43)+SUM(BQ41:BQ43)*100+W$13</f>
        <v>5000</v>
      </c>
      <c r="X16" s="5">
        <f t="shared" si="20"/>
        <v>18240</v>
      </c>
      <c r="Y16" s="5">
        <f t="shared" si="20"/>
        <v>9120</v>
      </c>
      <c r="Z16" s="5">
        <f t="shared" si="20"/>
        <v>9120</v>
      </c>
      <c r="AA16" s="5">
        <f t="shared" si="20"/>
        <v>0</v>
      </c>
      <c r="AB16" s="5">
        <f t="shared" si="20"/>
        <v>0</v>
      </c>
      <c r="AC16" s="5">
        <f t="shared" si="20"/>
        <v>0</v>
      </c>
      <c r="AD16" s="5">
        <f t="shared" si="20"/>
        <v>0</v>
      </c>
      <c r="AE16" s="5">
        <f t="shared" si="20"/>
        <v>0</v>
      </c>
      <c r="AF16" s="5">
        <f t="shared" si="20"/>
        <v>0</v>
      </c>
      <c r="AG16" s="5">
        <f t="shared" si="20"/>
        <v>0</v>
      </c>
      <c r="AH16" s="5">
        <f t="shared" si="20"/>
        <v>0</v>
      </c>
      <c r="AI16" s="5">
        <f t="shared" si="20"/>
        <v>9120</v>
      </c>
      <c r="AJ16" s="5">
        <f t="shared" si="20"/>
        <v>9120</v>
      </c>
      <c r="AK16" s="5">
        <f t="shared" si="20"/>
        <v>1488</v>
      </c>
      <c r="AL16" s="5">
        <f t="shared" si="20"/>
        <v>1488</v>
      </c>
      <c r="AM16" s="5">
        <f t="shared" si="20"/>
        <v>1000</v>
      </c>
      <c r="AN16" s="5">
        <f t="shared" si="20"/>
        <v>1000</v>
      </c>
      <c r="CP16" s="5">
        <v>8</v>
      </c>
      <c r="CQ16" s="5">
        <v>1</v>
      </c>
      <c r="CR16" s="5" t="s">
        <v>656</v>
      </c>
      <c r="CS16" s="5" t="s">
        <v>657</v>
      </c>
      <c r="CT16" s="5" t="s">
        <v>649</v>
      </c>
      <c r="CU16" s="5">
        <v>3</v>
      </c>
      <c r="CV16" s="5">
        <v>1000</v>
      </c>
      <c r="CW16" s="5">
        <v>200</v>
      </c>
      <c r="CX16" s="5">
        <v>0</v>
      </c>
      <c r="CY16" s="5">
        <v>0</v>
      </c>
      <c r="DH16" s="5">
        <v>0</v>
      </c>
      <c r="DI16" s="5">
        <v>0</v>
      </c>
      <c r="DJ16" s="5">
        <v>0</v>
      </c>
      <c r="DK16" s="5">
        <v>0</v>
      </c>
      <c r="DL16" s="5">
        <v>0</v>
      </c>
      <c r="DM16" s="5">
        <v>0</v>
      </c>
      <c r="DN16" s="5">
        <v>20</v>
      </c>
      <c r="DO16" s="5">
        <v>4</v>
      </c>
      <c r="DP16" s="5">
        <v>0</v>
      </c>
      <c r="DQ16" s="5">
        <v>0</v>
      </c>
      <c r="DZ16" s="5">
        <v>0</v>
      </c>
      <c r="EA16" s="5">
        <v>0</v>
      </c>
      <c r="EB16" s="5">
        <v>0</v>
      </c>
      <c r="EC16" s="5">
        <v>0</v>
      </c>
      <c r="ED16" s="5">
        <v>0</v>
      </c>
      <c r="EE16" s="5">
        <v>0</v>
      </c>
    </row>
    <row r="17" spans="1:135" x14ac:dyDescent="0.2">
      <c r="A17" s="5">
        <v>14</v>
      </c>
      <c r="V17" s="5">
        <v>91</v>
      </c>
      <c r="W17" s="5">
        <f t="shared" ref="W17:AN17" si="21">SUM(AY41:AY44)+SUM(BQ41:BQ44)*100+W$13</f>
        <v>5000</v>
      </c>
      <c r="X17" s="5">
        <f t="shared" si="21"/>
        <v>19640</v>
      </c>
      <c r="Y17" s="5">
        <f t="shared" si="21"/>
        <v>9820</v>
      </c>
      <c r="Z17" s="5">
        <f t="shared" si="21"/>
        <v>9820</v>
      </c>
      <c r="AA17" s="5">
        <f t="shared" si="21"/>
        <v>0</v>
      </c>
      <c r="AB17" s="5">
        <f t="shared" si="21"/>
        <v>0</v>
      </c>
      <c r="AC17" s="5">
        <f t="shared" si="21"/>
        <v>0</v>
      </c>
      <c r="AD17" s="5">
        <f t="shared" si="21"/>
        <v>0</v>
      </c>
      <c r="AE17" s="5">
        <f t="shared" si="21"/>
        <v>0</v>
      </c>
      <c r="AF17" s="5">
        <f t="shared" si="21"/>
        <v>0</v>
      </c>
      <c r="AG17" s="5">
        <f t="shared" si="21"/>
        <v>0</v>
      </c>
      <c r="AH17" s="5">
        <f t="shared" si="21"/>
        <v>0</v>
      </c>
      <c r="AI17" s="5">
        <f t="shared" si="21"/>
        <v>9820</v>
      </c>
      <c r="AJ17" s="5">
        <f t="shared" si="21"/>
        <v>9820</v>
      </c>
      <c r="AK17" s="5">
        <f t="shared" si="21"/>
        <v>1488</v>
      </c>
      <c r="AL17" s="5">
        <f t="shared" si="21"/>
        <v>1488</v>
      </c>
      <c r="AM17" s="5">
        <f t="shared" si="21"/>
        <v>1000</v>
      </c>
      <c r="AN17" s="5">
        <f t="shared" si="21"/>
        <v>1000</v>
      </c>
      <c r="AW17" s="5" t="s">
        <v>658</v>
      </c>
      <c r="AY17" s="5">
        <f t="shared" ref="AY17:BP17" si="22">AY14+AY15</f>
        <v>2000</v>
      </c>
      <c r="AZ17" s="5">
        <f t="shared" si="22"/>
        <v>5280</v>
      </c>
      <c r="BA17" s="5">
        <f t="shared" si="22"/>
        <v>2640</v>
      </c>
      <c r="BB17" s="5">
        <f t="shared" si="22"/>
        <v>2640</v>
      </c>
      <c r="BC17" s="5">
        <f t="shared" si="22"/>
        <v>0</v>
      </c>
      <c r="BD17" s="5">
        <f t="shared" si="22"/>
        <v>0</v>
      </c>
      <c r="BE17" s="5">
        <f t="shared" si="22"/>
        <v>0</v>
      </c>
      <c r="BF17" s="5">
        <f t="shared" si="22"/>
        <v>0</v>
      </c>
      <c r="BG17" s="5">
        <f t="shared" si="22"/>
        <v>0</v>
      </c>
      <c r="BH17" s="5">
        <f t="shared" si="22"/>
        <v>0</v>
      </c>
      <c r="BI17" s="5">
        <f t="shared" si="22"/>
        <v>0</v>
      </c>
      <c r="BJ17" s="5">
        <f t="shared" si="22"/>
        <v>0</v>
      </c>
      <c r="BK17" s="5">
        <f t="shared" si="22"/>
        <v>2640</v>
      </c>
      <c r="BL17" s="5">
        <f t="shared" si="22"/>
        <v>2640</v>
      </c>
      <c r="BM17" s="5">
        <f t="shared" si="22"/>
        <v>744</v>
      </c>
      <c r="BN17" s="5">
        <f t="shared" si="22"/>
        <v>744</v>
      </c>
      <c r="BO17" s="5">
        <f t="shared" si="22"/>
        <v>400</v>
      </c>
      <c r="BP17" s="5">
        <f t="shared" si="22"/>
        <v>400</v>
      </c>
      <c r="CP17" s="5">
        <v>9</v>
      </c>
      <c r="CQ17" s="5">
        <v>1</v>
      </c>
      <c r="CR17" s="5" t="s">
        <v>656</v>
      </c>
      <c r="CS17" s="5" t="s">
        <v>657</v>
      </c>
      <c r="CT17" s="5" t="s">
        <v>650</v>
      </c>
      <c r="CU17" s="5">
        <v>3</v>
      </c>
      <c r="CV17" s="5">
        <v>1000</v>
      </c>
      <c r="CW17" s="5">
        <v>0</v>
      </c>
      <c r="CX17" s="5">
        <v>100</v>
      </c>
      <c r="CY17" s="5">
        <v>100</v>
      </c>
      <c r="DH17" s="5">
        <v>100</v>
      </c>
      <c r="DI17" s="5">
        <v>100</v>
      </c>
      <c r="DJ17" s="5">
        <v>0</v>
      </c>
      <c r="DK17" s="5">
        <v>0</v>
      </c>
      <c r="DL17" s="5">
        <v>0</v>
      </c>
      <c r="DM17" s="5">
        <v>0</v>
      </c>
      <c r="DN17" s="5">
        <v>20</v>
      </c>
      <c r="DO17" s="5">
        <v>0</v>
      </c>
      <c r="DP17" s="5">
        <v>2</v>
      </c>
      <c r="DQ17" s="5">
        <v>2</v>
      </c>
      <c r="DZ17" s="5">
        <v>2</v>
      </c>
      <c r="EA17" s="5">
        <v>2</v>
      </c>
      <c r="EB17" s="5">
        <v>0</v>
      </c>
      <c r="EC17" s="5">
        <v>0</v>
      </c>
      <c r="ED17" s="5">
        <v>0</v>
      </c>
      <c r="EE17" s="5">
        <v>0</v>
      </c>
    </row>
    <row r="18" spans="1:135" x14ac:dyDescent="0.2">
      <c r="A18" s="5">
        <v>15</v>
      </c>
      <c r="V18" s="5">
        <v>93</v>
      </c>
      <c r="W18" s="5">
        <f t="shared" ref="W18:AN18" si="23">SUM(AY41:AY45)+SUM(BQ41:BQ45)*100+W$13</f>
        <v>5000</v>
      </c>
      <c r="X18" s="5">
        <f t="shared" si="23"/>
        <v>21040</v>
      </c>
      <c r="Y18" s="5">
        <f t="shared" si="23"/>
        <v>10520</v>
      </c>
      <c r="Z18" s="5">
        <f t="shared" si="23"/>
        <v>10520</v>
      </c>
      <c r="AA18" s="5">
        <f t="shared" si="23"/>
        <v>0</v>
      </c>
      <c r="AB18" s="5">
        <f t="shared" si="23"/>
        <v>0</v>
      </c>
      <c r="AC18" s="5">
        <f t="shared" si="23"/>
        <v>0</v>
      </c>
      <c r="AD18" s="5">
        <f t="shared" si="23"/>
        <v>0</v>
      </c>
      <c r="AE18" s="5">
        <f t="shared" si="23"/>
        <v>0</v>
      </c>
      <c r="AF18" s="5">
        <f t="shared" si="23"/>
        <v>0</v>
      </c>
      <c r="AG18" s="5">
        <f t="shared" si="23"/>
        <v>0</v>
      </c>
      <c r="AH18" s="5">
        <f t="shared" si="23"/>
        <v>0</v>
      </c>
      <c r="AI18" s="5">
        <f t="shared" si="23"/>
        <v>10520</v>
      </c>
      <c r="AJ18" s="5">
        <f t="shared" si="23"/>
        <v>10520</v>
      </c>
      <c r="AK18" s="5">
        <f t="shared" si="23"/>
        <v>1488</v>
      </c>
      <c r="AL18" s="5">
        <f t="shared" si="23"/>
        <v>1488</v>
      </c>
      <c r="AM18" s="5">
        <f t="shared" si="23"/>
        <v>1000</v>
      </c>
      <c r="AN18" s="5">
        <f t="shared" si="23"/>
        <v>1000</v>
      </c>
      <c r="CP18" s="5">
        <v>10</v>
      </c>
      <c r="CQ18" s="5">
        <v>1</v>
      </c>
      <c r="CR18" s="5" t="s">
        <v>659</v>
      </c>
      <c r="CS18" s="5" t="s">
        <v>660</v>
      </c>
      <c r="CT18" s="5" t="s">
        <v>647</v>
      </c>
      <c r="CU18" s="5">
        <v>4</v>
      </c>
      <c r="CV18" s="5">
        <v>0</v>
      </c>
      <c r="CW18" s="5">
        <v>250</v>
      </c>
      <c r="CX18" s="5">
        <v>125</v>
      </c>
      <c r="CY18" s="5">
        <v>125</v>
      </c>
      <c r="DH18" s="5">
        <v>125</v>
      </c>
      <c r="DI18" s="5">
        <v>125</v>
      </c>
      <c r="DJ18" s="5">
        <v>0</v>
      </c>
      <c r="DK18" s="5">
        <v>0</v>
      </c>
      <c r="DL18" s="5">
        <v>0</v>
      </c>
      <c r="DM18" s="5">
        <v>0</v>
      </c>
      <c r="DN18" s="5">
        <v>0</v>
      </c>
      <c r="DO18" s="5">
        <v>5</v>
      </c>
      <c r="DP18" s="5">
        <v>2.5</v>
      </c>
      <c r="DQ18" s="5">
        <v>2.5</v>
      </c>
      <c r="DZ18" s="5">
        <v>2.5</v>
      </c>
      <c r="EA18" s="5">
        <v>2.5</v>
      </c>
      <c r="EB18" s="5">
        <v>0</v>
      </c>
      <c r="EC18" s="5">
        <v>0</v>
      </c>
      <c r="ED18" s="5">
        <v>0</v>
      </c>
      <c r="EE18" s="5">
        <v>0</v>
      </c>
    </row>
    <row r="19" spans="1:135" x14ac:dyDescent="0.2">
      <c r="A19" s="5">
        <v>16</v>
      </c>
      <c r="V19" s="5">
        <v>95</v>
      </c>
      <c r="W19" s="5">
        <f t="shared" ref="W19:AN19" si="24">SUM(AY41:AY46)+SUM(BQ41:BQ46)*100+W$13</f>
        <v>5000</v>
      </c>
      <c r="X19" s="5">
        <f t="shared" si="24"/>
        <v>22440</v>
      </c>
      <c r="Y19" s="5">
        <f t="shared" si="24"/>
        <v>11220</v>
      </c>
      <c r="Z19" s="5">
        <f t="shared" si="24"/>
        <v>11220</v>
      </c>
      <c r="AA19" s="5">
        <f t="shared" si="24"/>
        <v>0</v>
      </c>
      <c r="AB19" s="5">
        <f t="shared" si="24"/>
        <v>0</v>
      </c>
      <c r="AC19" s="5">
        <f t="shared" si="24"/>
        <v>0</v>
      </c>
      <c r="AD19" s="5">
        <f t="shared" si="24"/>
        <v>0</v>
      </c>
      <c r="AE19" s="5">
        <f t="shared" si="24"/>
        <v>0</v>
      </c>
      <c r="AF19" s="5">
        <f t="shared" si="24"/>
        <v>0</v>
      </c>
      <c r="AG19" s="5">
        <f t="shared" si="24"/>
        <v>0</v>
      </c>
      <c r="AH19" s="5">
        <f t="shared" si="24"/>
        <v>0</v>
      </c>
      <c r="AI19" s="5">
        <f t="shared" si="24"/>
        <v>11220</v>
      </c>
      <c r="AJ19" s="5">
        <f t="shared" si="24"/>
        <v>11220</v>
      </c>
      <c r="AK19" s="5">
        <f t="shared" si="24"/>
        <v>1488</v>
      </c>
      <c r="AL19" s="5">
        <f t="shared" si="24"/>
        <v>1488</v>
      </c>
      <c r="AM19" s="5">
        <f t="shared" si="24"/>
        <v>1000</v>
      </c>
      <c r="AN19" s="5">
        <f t="shared" si="24"/>
        <v>1000</v>
      </c>
      <c r="CP19" s="5">
        <v>11</v>
      </c>
      <c r="CQ19" s="5">
        <v>1</v>
      </c>
      <c r="CR19" s="5" t="s">
        <v>659</v>
      </c>
      <c r="CS19" s="5" t="s">
        <v>660</v>
      </c>
      <c r="CT19" s="5" t="s">
        <v>649</v>
      </c>
      <c r="CU19" s="5">
        <v>4</v>
      </c>
      <c r="CV19" s="5">
        <v>1250</v>
      </c>
      <c r="CW19" s="5">
        <v>250</v>
      </c>
      <c r="CX19" s="5">
        <v>0</v>
      </c>
      <c r="CY19" s="5">
        <v>0</v>
      </c>
      <c r="DH19" s="5">
        <v>0</v>
      </c>
      <c r="DI19" s="5">
        <v>0</v>
      </c>
      <c r="DJ19" s="5">
        <v>0</v>
      </c>
      <c r="DK19" s="5">
        <v>0</v>
      </c>
      <c r="DL19" s="5">
        <v>0</v>
      </c>
      <c r="DM19" s="5">
        <v>0</v>
      </c>
      <c r="DN19" s="5">
        <v>25</v>
      </c>
      <c r="DO19" s="5">
        <v>5</v>
      </c>
      <c r="DP19" s="5">
        <v>0</v>
      </c>
      <c r="DQ19" s="5">
        <v>0</v>
      </c>
      <c r="DZ19" s="5">
        <v>0</v>
      </c>
      <c r="EA19" s="5">
        <v>0</v>
      </c>
      <c r="EB19" s="5">
        <v>0</v>
      </c>
      <c r="EC19" s="5">
        <v>0</v>
      </c>
      <c r="ED19" s="5">
        <v>0</v>
      </c>
      <c r="EE19" s="5">
        <v>0</v>
      </c>
    </row>
    <row r="20" spans="1:135" x14ac:dyDescent="0.2">
      <c r="A20" s="5">
        <v>17</v>
      </c>
      <c r="V20" s="5">
        <v>97</v>
      </c>
      <c r="W20" s="5">
        <f t="shared" ref="W20:AN20" si="25">SUM(AY41:AY47)+SUM(BQ41:BQ47)*100+W$13</f>
        <v>5000</v>
      </c>
      <c r="X20" s="5">
        <f t="shared" si="25"/>
        <v>23840</v>
      </c>
      <c r="Y20" s="5">
        <f t="shared" si="25"/>
        <v>11920</v>
      </c>
      <c r="Z20" s="5">
        <f t="shared" si="25"/>
        <v>11920</v>
      </c>
      <c r="AA20" s="5">
        <f t="shared" si="25"/>
        <v>0</v>
      </c>
      <c r="AB20" s="5">
        <f t="shared" si="25"/>
        <v>0</v>
      </c>
      <c r="AC20" s="5">
        <f t="shared" si="25"/>
        <v>0</v>
      </c>
      <c r="AD20" s="5">
        <f t="shared" si="25"/>
        <v>0</v>
      </c>
      <c r="AE20" s="5">
        <f t="shared" si="25"/>
        <v>0</v>
      </c>
      <c r="AF20" s="5">
        <f t="shared" si="25"/>
        <v>0</v>
      </c>
      <c r="AG20" s="5">
        <f t="shared" si="25"/>
        <v>0</v>
      </c>
      <c r="AH20" s="5">
        <f t="shared" si="25"/>
        <v>0</v>
      </c>
      <c r="AI20" s="5">
        <f t="shared" si="25"/>
        <v>11920</v>
      </c>
      <c r="AJ20" s="5">
        <f t="shared" si="25"/>
        <v>11920</v>
      </c>
      <c r="AK20" s="5">
        <f t="shared" si="25"/>
        <v>1488</v>
      </c>
      <c r="AL20" s="5">
        <f t="shared" si="25"/>
        <v>1488</v>
      </c>
      <c r="AM20" s="5">
        <f t="shared" si="25"/>
        <v>1000</v>
      </c>
      <c r="AN20" s="5">
        <f t="shared" si="25"/>
        <v>1000</v>
      </c>
      <c r="CP20" s="5">
        <v>12</v>
      </c>
      <c r="CQ20" s="5">
        <v>1</v>
      </c>
      <c r="CR20" s="5" t="s">
        <v>659</v>
      </c>
      <c r="CS20" s="5" t="s">
        <v>660</v>
      </c>
      <c r="CT20" s="5" t="s">
        <v>650</v>
      </c>
      <c r="CU20" s="5">
        <v>4</v>
      </c>
      <c r="CV20" s="5">
        <v>1250</v>
      </c>
      <c r="CW20" s="5">
        <v>0</v>
      </c>
      <c r="CX20" s="5">
        <v>125</v>
      </c>
      <c r="CY20" s="5">
        <v>125</v>
      </c>
      <c r="DH20" s="5">
        <v>125</v>
      </c>
      <c r="DI20" s="5">
        <v>125</v>
      </c>
      <c r="DJ20" s="5">
        <v>0</v>
      </c>
      <c r="DK20" s="5">
        <v>0</v>
      </c>
      <c r="DL20" s="5">
        <v>0</v>
      </c>
      <c r="DM20" s="5">
        <v>0</v>
      </c>
      <c r="DN20" s="5">
        <v>25</v>
      </c>
      <c r="DO20" s="5">
        <v>0</v>
      </c>
      <c r="DP20" s="5">
        <v>2.5</v>
      </c>
      <c r="DQ20" s="5">
        <v>2.5</v>
      </c>
      <c r="DZ20" s="5">
        <v>2.5</v>
      </c>
      <c r="EA20" s="5">
        <v>2.5</v>
      </c>
      <c r="EB20" s="5">
        <v>0</v>
      </c>
      <c r="EC20" s="5">
        <v>0</v>
      </c>
      <c r="ED20" s="5">
        <v>0</v>
      </c>
      <c r="EE20" s="5">
        <v>0</v>
      </c>
    </row>
    <row r="21" spans="1:135" x14ac:dyDescent="0.2">
      <c r="A21" s="5">
        <v>18</v>
      </c>
      <c r="V21" s="5">
        <v>99</v>
      </c>
      <c r="W21" s="5">
        <f t="shared" ref="W21:AN21" si="26">AY5</f>
        <v>7400</v>
      </c>
      <c r="X21" s="5">
        <f t="shared" si="26"/>
        <v>26280</v>
      </c>
      <c r="Y21" s="5">
        <f t="shared" si="26"/>
        <v>12900</v>
      </c>
      <c r="Z21" s="5">
        <f t="shared" si="26"/>
        <v>12900</v>
      </c>
      <c r="AA21" s="5">
        <f t="shared" si="26"/>
        <v>0</v>
      </c>
      <c r="AB21" s="5">
        <f t="shared" si="26"/>
        <v>0</v>
      </c>
      <c r="AC21" s="5">
        <f t="shared" si="26"/>
        <v>0</v>
      </c>
      <c r="AD21" s="5">
        <f t="shared" si="26"/>
        <v>0</v>
      </c>
      <c r="AE21" s="5">
        <f t="shared" si="26"/>
        <v>0</v>
      </c>
      <c r="AF21" s="5">
        <f t="shared" si="26"/>
        <v>0</v>
      </c>
      <c r="AG21" s="5">
        <f t="shared" si="26"/>
        <v>0</v>
      </c>
      <c r="AH21" s="5">
        <f t="shared" si="26"/>
        <v>0</v>
      </c>
      <c r="AI21" s="5">
        <f t="shared" si="26"/>
        <v>12900</v>
      </c>
      <c r="AJ21" s="5">
        <f t="shared" si="26"/>
        <v>12900</v>
      </c>
      <c r="AK21" s="5">
        <f t="shared" si="26"/>
        <v>3032</v>
      </c>
      <c r="AL21" s="5">
        <f t="shared" si="26"/>
        <v>3032</v>
      </c>
      <c r="AM21" s="5">
        <f t="shared" si="26"/>
        <v>1800</v>
      </c>
      <c r="AN21" s="5">
        <f t="shared" si="26"/>
        <v>1800</v>
      </c>
      <c r="CP21" s="5">
        <v>13</v>
      </c>
      <c r="CQ21" s="5">
        <v>1</v>
      </c>
      <c r="CR21" s="5" t="s">
        <v>661</v>
      </c>
      <c r="CS21" s="5" t="s">
        <v>662</v>
      </c>
      <c r="CT21" s="5" t="s">
        <v>647</v>
      </c>
      <c r="CU21" s="5">
        <v>5</v>
      </c>
      <c r="CV21" s="5">
        <v>0</v>
      </c>
      <c r="CW21" s="5">
        <v>300</v>
      </c>
      <c r="CX21" s="5">
        <v>150</v>
      </c>
      <c r="CY21" s="5">
        <v>150</v>
      </c>
      <c r="DH21" s="5">
        <v>150</v>
      </c>
      <c r="DI21" s="5">
        <v>150</v>
      </c>
      <c r="DJ21" s="5">
        <v>0</v>
      </c>
      <c r="DK21" s="5">
        <v>0</v>
      </c>
      <c r="DL21" s="5">
        <v>0</v>
      </c>
      <c r="DM21" s="5">
        <v>0</v>
      </c>
      <c r="DN21" s="5">
        <v>0</v>
      </c>
      <c r="DO21" s="5">
        <v>6</v>
      </c>
      <c r="DP21" s="5">
        <v>3</v>
      </c>
      <c r="DQ21" s="5">
        <v>3</v>
      </c>
      <c r="DZ21" s="5">
        <v>3</v>
      </c>
      <c r="EA21" s="5">
        <v>3</v>
      </c>
      <c r="EB21" s="5">
        <v>0</v>
      </c>
      <c r="EC21" s="5">
        <v>0</v>
      </c>
      <c r="ED21" s="5">
        <v>0</v>
      </c>
      <c r="EE21" s="5">
        <v>0</v>
      </c>
    </row>
    <row r="22" spans="1:135" x14ac:dyDescent="0.2">
      <c r="A22" s="5">
        <v>19</v>
      </c>
      <c r="CP22" s="5">
        <v>14</v>
      </c>
      <c r="CQ22" s="5">
        <v>1</v>
      </c>
      <c r="CR22" s="5" t="s">
        <v>661</v>
      </c>
      <c r="CS22" s="5" t="s">
        <v>662</v>
      </c>
      <c r="CT22" s="5" t="s">
        <v>649</v>
      </c>
      <c r="CU22" s="5">
        <v>5</v>
      </c>
      <c r="CV22" s="5">
        <v>1500</v>
      </c>
      <c r="CW22" s="5">
        <v>300</v>
      </c>
      <c r="CX22" s="5">
        <v>0</v>
      </c>
      <c r="CY22" s="5">
        <v>0</v>
      </c>
      <c r="DH22" s="5">
        <v>0</v>
      </c>
      <c r="DI22" s="5">
        <v>0</v>
      </c>
      <c r="DJ22" s="5">
        <v>0</v>
      </c>
      <c r="DK22" s="5">
        <v>0</v>
      </c>
      <c r="DL22" s="5">
        <v>0</v>
      </c>
      <c r="DM22" s="5">
        <v>0</v>
      </c>
      <c r="DN22" s="5">
        <v>30</v>
      </c>
      <c r="DO22" s="5">
        <v>6</v>
      </c>
      <c r="DP22" s="5">
        <v>0</v>
      </c>
      <c r="DQ22" s="5">
        <v>0</v>
      </c>
      <c r="DZ22" s="5">
        <v>0</v>
      </c>
      <c r="EA22" s="5">
        <v>0</v>
      </c>
      <c r="EB22" s="5">
        <v>0</v>
      </c>
      <c r="EC22" s="5">
        <v>0</v>
      </c>
      <c r="ED22" s="5">
        <v>0</v>
      </c>
      <c r="EE22" s="5">
        <v>0</v>
      </c>
    </row>
    <row r="23" spans="1:135" x14ac:dyDescent="0.2">
      <c r="A23" s="5">
        <v>20</v>
      </c>
      <c r="AV23" s="5" t="s">
        <v>663</v>
      </c>
      <c r="AW23" s="68" t="s">
        <v>664</v>
      </c>
      <c r="AX23" s="5">
        <v>1</v>
      </c>
      <c r="AY23" s="5">
        <v>0</v>
      </c>
      <c r="AZ23" s="5">
        <v>600</v>
      </c>
      <c r="BA23" s="5">
        <v>300</v>
      </c>
      <c r="BB23" s="5">
        <v>300</v>
      </c>
      <c r="BC23" s="5">
        <v>0</v>
      </c>
      <c r="BD23" s="5">
        <v>0</v>
      </c>
      <c r="BE23" s="5">
        <v>0</v>
      </c>
      <c r="BF23" s="5">
        <v>0</v>
      </c>
      <c r="BG23" s="5">
        <v>0</v>
      </c>
      <c r="BH23" s="5">
        <v>0</v>
      </c>
      <c r="BI23" s="5">
        <v>0</v>
      </c>
      <c r="BJ23" s="5">
        <v>0</v>
      </c>
      <c r="BK23" s="5">
        <v>300</v>
      </c>
      <c r="BL23" s="5">
        <v>300</v>
      </c>
      <c r="BM23" s="5">
        <v>0</v>
      </c>
      <c r="BN23" s="5">
        <v>0</v>
      </c>
      <c r="BO23" s="5">
        <v>0</v>
      </c>
      <c r="BP23" s="5">
        <v>0</v>
      </c>
      <c r="BQ23" s="5">
        <v>0</v>
      </c>
      <c r="BR23" s="5">
        <v>8</v>
      </c>
      <c r="BS23" s="5">
        <v>4</v>
      </c>
      <c r="BT23" s="5">
        <v>4</v>
      </c>
      <c r="BU23" s="5">
        <v>0</v>
      </c>
      <c r="BV23" s="5">
        <v>0</v>
      </c>
      <c r="BW23" s="5">
        <v>0</v>
      </c>
      <c r="BX23" s="5">
        <v>0</v>
      </c>
      <c r="BY23" s="5">
        <v>0</v>
      </c>
      <c r="BZ23" s="5">
        <v>0</v>
      </c>
      <c r="CA23" s="5">
        <v>0</v>
      </c>
      <c r="CB23" s="5">
        <v>0</v>
      </c>
      <c r="CC23" s="5">
        <v>4</v>
      </c>
      <c r="CD23" s="5">
        <v>4</v>
      </c>
      <c r="CE23" s="5">
        <v>0</v>
      </c>
      <c r="CF23" s="5">
        <v>0</v>
      </c>
      <c r="CG23" s="5">
        <v>0</v>
      </c>
      <c r="CH23" s="5">
        <v>0</v>
      </c>
      <c r="CP23" s="5">
        <v>15</v>
      </c>
      <c r="CQ23" s="5">
        <v>1</v>
      </c>
      <c r="CR23" s="5" t="s">
        <v>661</v>
      </c>
      <c r="CS23" s="5" t="s">
        <v>662</v>
      </c>
      <c r="CT23" s="5" t="s">
        <v>650</v>
      </c>
      <c r="CU23" s="5">
        <v>5</v>
      </c>
      <c r="CV23" s="5">
        <v>1500</v>
      </c>
      <c r="CW23" s="5">
        <v>0</v>
      </c>
      <c r="CX23" s="5">
        <v>150</v>
      </c>
      <c r="CY23" s="5">
        <v>150</v>
      </c>
      <c r="DH23" s="5">
        <v>150</v>
      </c>
      <c r="DI23" s="5">
        <v>150</v>
      </c>
      <c r="DJ23" s="5">
        <v>0</v>
      </c>
      <c r="DK23" s="5">
        <v>0</v>
      </c>
      <c r="DL23" s="5">
        <v>0</v>
      </c>
      <c r="DM23" s="5">
        <v>0</v>
      </c>
      <c r="DN23" s="5">
        <v>30</v>
      </c>
      <c r="DO23" s="5">
        <v>0</v>
      </c>
      <c r="DP23" s="5">
        <v>3</v>
      </c>
      <c r="DQ23" s="5">
        <v>3</v>
      </c>
      <c r="DZ23" s="5">
        <v>3</v>
      </c>
      <c r="EA23" s="5">
        <v>3</v>
      </c>
      <c r="EB23" s="5">
        <v>0</v>
      </c>
      <c r="EC23" s="5">
        <v>0</v>
      </c>
      <c r="ED23" s="5">
        <v>0</v>
      </c>
      <c r="EE23" s="5">
        <v>0</v>
      </c>
    </row>
    <row r="24" spans="1:135" s="11" customFormat="1" x14ac:dyDescent="0.2">
      <c r="A24" s="5">
        <v>21</v>
      </c>
      <c r="T24" s="5"/>
      <c r="U24" s="5"/>
      <c r="AV24" s="5"/>
      <c r="AW24" s="68"/>
      <c r="AX24" s="5">
        <v>2</v>
      </c>
      <c r="AY24" s="5">
        <v>0</v>
      </c>
      <c r="AZ24" s="5">
        <v>600</v>
      </c>
      <c r="BA24" s="5">
        <v>300</v>
      </c>
      <c r="BB24" s="5">
        <v>300</v>
      </c>
      <c r="BC24" s="5">
        <v>0</v>
      </c>
      <c r="BD24" s="5">
        <v>0</v>
      </c>
      <c r="BE24" s="5">
        <v>0</v>
      </c>
      <c r="BF24" s="5">
        <v>0</v>
      </c>
      <c r="BG24" s="5">
        <v>0</v>
      </c>
      <c r="BH24" s="5">
        <v>0</v>
      </c>
      <c r="BI24" s="5">
        <v>0</v>
      </c>
      <c r="BJ24" s="5">
        <v>0</v>
      </c>
      <c r="BK24" s="5">
        <v>300</v>
      </c>
      <c r="BL24" s="5">
        <v>300</v>
      </c>
      <c r="BM24" s="5">
        <v>0</v>
      </c>
      <c r="BN24" s="5">
        <v>0</v>
      </c>
      <c r="BO24" s="5">
        <v>0</v>
      </c>
      <c r="BP24" s="5">
        <v>0</v>
      </c>
      <c r="BQ24" s="5">
        <v>0</v>
      </c>
      <c r="BR24" s="5">
        <v>8</v>
      </c>
      <c r="BS24" s="5">
        <v>4</v>
      </c>
      <c r="BT24" s="5">
        <v>4</v>
      </c>
      <c r="BU24" s="11">
        <v>0</v>
      </c>
      <c r="BV24" s="11">
        <v>0</v>
      </c>
      <c r="BW24" s="11">
        <v>0</v>
      </c>
      <c r="BX24" s="11">
        <v>0</v>
      </c>
      <c r="BY24" s="11">
        <v>0</v>
      </c>
      <c r="BZ24" s="11">
        <v>0</v>
      </c>
      <c r="CA24" s="11">
        <v>0</v>
      </c>
      <c r="CB24" s="11">
        <v>0</v>
      </c>
      <c r="CC24" s="5">
        <v>4</v>
      </c>
      <c r="CD24" s="5">
        <v>4</v>
      </c>
      <c r="CE24" s="5">
        <v>0</v>
      </c>
      <c r="CF24" s="5">
        <v>0</v>
      </c>
      <c r="CG24" s="5">
        <v>0</v>
      </c>
      <c r="CH24" s="5">
        <v>0</v>
      </c>
      <c r="CI24" s="5"/>
      <c r="CP24" s="11">
        <v>16</v>
      </c>
      <c r="CQ24" s="11">
        <v>1</v>
      </c>
      <c r="CR24" s="11" t="s">
        <v>665</v>
      </c>
      <c r="CS24" s="11" t="s">
        <v>666</v>
      </c>
      <c r="CT24" s="11" t="s">
        <v>647</v>
      </c>
      <c r="CU24" s="11">
        <v>6</v>
      </c>
      <c r="CV24" s="5">
        <v>0</v>
      </c>
      <c r="CW24" s="5">
        <v>600</v>
      </c>
      <c r="CX24" s="5">
        <v>300</v>
      </c>
      <c r="CY24" s="5">
        <v>300</v>
      </c>
      <c r="CZ24" s="5"/>
      <c r="DA24" s="5"/>
      <c r="DB24" s="5"/>
      <c r="DC24" s="5"/>
      <c r="DD24" s="5"/>
      <c r="DE24" s="5"/>
      <c r="DF24" s="5"/>
      <c r="DG24" s="5"/>
      <c r="DH24" s="5">
        <v>300</v>
      </c>
      <c r="DI24" s="5">
        <v>300</v>
      </c>
      <c r="DJ24" s="5">
        <v>0</v>
      </c>
      <c r="DK24" s="5">
        <v>0</v>
      </c>
      <c r="DL24" s="5">
        <v>0</v>
      </c>
      <c r="DM24" s="5">
        <v>0</v>
      </c>
      <c r="DN24" s="5">
        <v>0</v>
      </c>
      <c r="DO24" s="5">
        <v>8</v>
      </c>
      <c r="DP24" s="5">
        <v>4</v>
      </c>
      <c r="DQ24" s="5">
        <v>4</v>
      </c>
      <c r="DZ24" s="5">
        <v>4</v>
      </c>
      <c r="EA24" s="5">
        <v>4</v>
      </c>
      <c r="EB24" s="5">
        <v>0</v>
      </c>
      <c r="EC24" s="5">
        <v>0</v>
      </c>
      <c r="ED24" s="5">
        <v>0</v>
      </c>
      <c r="EE24" s="5">
        <v>0</v>
      </c>
    </row>
    <row r="25" spans="1:135" s="11" customFormat="1" x14ac:dyDescent="0.2">
      <c r="A25" s="5">
        <v>22</v>
      </c>
      <c r="T25" s="5"/>
      <c r="U25" s="5"/>
      <c r="AV25" s="5"/>
      <c r="AW25" s="68"/>
      <c r="AX25" s="5">
        <v>3</v>
      </c>
      <c r="AY25" s="5">
        <v>0</v>
      </c>
      <c r="AZ25" s="5">
        <v>600</v>
      </c>
      <c r="BA25" s="5">
        <v>300</v>
      </c>
      <c r="BB25" s="5">
        <v>300</v>
      </c>
      <c r="BC25" s="5">
        <v>0</v>
      </c>
      <c r="BD25" s="5">
        <v>0</v>
      </c>
      <c r="BE25" s="5">
        <v>0</v>
      </c>
      <c r="BF25" s="5">
        <v>0</v>
      </c>
      <c r="BG25" s="5">
        <v>0</v>
      </c>
      <c r="BH25" s="5">
        <v>0</v>
      </c>
      <c r="BI25" s="5">
        <v>0</v>
      </c>
      <c r="BJ25" s="5">
        <v>0</v>
      </c>
      <c r="BK25" s="5">
        <v>300</v>
      </c>
      <c r="BL25" s="5">
        <v>300</v>
      </c>
      <c r="BM25" s="5">
        <v>0</v>
      </c>
      <c r="BN25" s="5">
        <v>0</v>
      </c>
      <c r="BO25" s="5">
        <v>0</v>
      </c>
      <c r="BP25" s="5">
        <v>0</v>
      </c>
      <c r="BQ25" s="5">
        <v>0</v>
      </c>
      <c r="BR25" s="5">
        <v>8</v>
      </c>
      <c r="BS25" s="5">
        <v>4</v>
      </c>
      <c r="BT25" s="5">
        <v>4</v>
      </c>
      <c r="BU25" s="11">
        <v>0</v>
      </c>
      <c r="BV25" s="11">
        <v>0</v>
      </c>
      <c r="BW25" s="11">
        <v>0</v>
      </c>
      <c r="BX25" s="11">
        <v>0</v>
      </c>
      <c r="BY25" s="11">
        <v>0</v>
      </c>
      <c r="BZ25" s="11">
        <v>0</v>
      </c>
      <c r="CA25" s="11">
        <v>0</v>
      </c>
      <c r="CB25" s="11">
        <v>0</v>
      </c>
      <c r="CC25" s="5">
        <v>4</v>
      </c>
      <c r="CD25" s="5">
        <v>4</v>
      </c>
      <c r="CE25" s="5">
        <v>0</v>
      </c>
      <c r="CF25" s="5">
        <v>0</v>
      </c>
      <c r="CG25" s="5">
        <v>0</v>
      </c>
      <c r="CH25" s="5">
        <v>0</v>
      </c>
      <c r="CI25" s="5"/>
      <c r="CP25" s="11">
        <v>17</v>
      </c>
      <c r="CQ25" s="11">
        <v>1</v>
      </c>
      <c r="CR25" s="11" t="s">
        <v>665</v>
      </c>
      <c r="CS25" s="11" t="s">
        <v>666</v>
      </c>
      <c r="CT25" s="11" t="s">
        <v>649</v>
      </c>
      <c r="CU25" s="11">
        <v>6</v>
      </c>
      <c r="CV25" s="5">
        <v>3000</v>
      </c>
      <c r="CW25" s="5">
        <v>600</v>
      </c>
      <c r="CX25" s="5">
        <v>0</v>
      </c>
      <c r="CY25" s="5">
        <v>0</v>
      </c>
      <c r="CZ25" s="5"/>
      <c r="DA25" s="5"/>
      <c r="DB25" s="5"/>
      <c r="DC25" s="5"/>
      <c r="DD25" s="5"/>
      <c r="DE25" s="5"/>
      <c r="DF25" s="5"/>
      <c r="DG25" s="5"/>
      <c r="DH25" s="5">
        <v>0</v>
      </c>
      <c r="DI25" s="5">
        <v>0</v>
      </c>
      <c r="DJ25" s="5">
        <v>0</v>
      </c>
      <c r="DK25" s="5">
        <v>0</v>
      </c>
      <c r="DL25" s="5">
        <v>0</v>
      </c>
      <c r="DM25" s="5">
        <v>0</v>
      </c>
      <c r="DN25" s="5">
        <v>40</v>
      </c>
      <c r="DO25" s="5">
        <v>8</v>
      </c>
      <c r="DP25" s="5">
        <v>0</v>
      </c>
      <c r="DQ25" s="5">
        <v>0</v>
      </c>
      <c r="DZ25" s="5">
        <v>0</v>
      </c>
      <c r="EA25" s="5">
        <v>0</v>
      </c>
      <c r="EB25" s="5">
        <v>0</v>
      </c>
      <c r="EC25" s="5">
        <v>0</v>
      </c>
      <c r="ED25" s="5">
        <v>0</v>
      </c>
      <c r="EE25" s="5">
        <v>0</v>
      </c>
    </row>
    <row r="26" spans="1:135" s="11" customFormat="1" x14ac:dyDescent="0.2">
      <c r="A26" s="5">
        <v>23</v>
      </c>
      <c r="T26" s="5"/>
      <c r="U26" s="5"/>
      <c r="AV26" s="5"/>
      <c r="AW26" s="68"/>
      <c r="AX26" s="5">
        <v>4</v>
      </c>
      <c r="AY26" s="5">
        <v>0</v>
      </c>
      <c r="AZ26" s="5">
        <v>600</v>
      </c>
      <c r="BA26" s="5">
        <v>300</v>
      </c>
      <c r="BB26" s="5">
        <v>300</v>
      </c>
      <c r="BC26" s="5">
        <v>0</v>
      </c>
      <c r="BD26" s="5">
        <v>0</v>
      </c>
      <c r="BE26" s="5">
        <v>0</v>
      </c>
      <c r="BF26" s="5">
        <v>0</v>
      </c>
      <c r="BG26" s="5">
        <v>0</v>
      </c>
      <c r="BH26" s="5">
        <v>0</v>
      </c>
      <c r="BI26" s="5">
        <v>0</v>
      </c>
      <c r="BJ26" s="5">
        <v>0</v>
      </c>
      <c r="BK26" s="5">
        <v>300</v>
      </c>
      <c r="BL26" s="5">
        <v>300</v>
      </c>
      <c r="BM26" s="5">
        <v>0</v>
      </c>
      <c r="BN26" s="5">
        <v>0</v>
      </c>
      <c r="BO26" s="5">
        <v>0</v>
      </c>
      <c r="BP26" s="5">
        <v>0</v>
      </c>
      <c r="BQ26" s="5">
        <v>0</v>
      </c>
      <c r="BR26" s="5">
        <v>8</v>
      </c>
      <c r="BS26" s="5">
        <v>4</v>
      </c>
      <c r="BT26" s="5">
        <v>4</v>
      </c>
      <c r="BU26" s="11">
        <v>0</v>
      </c>
      <c r="BV26" s="11">
        <v>0</v>
      </c>
      <c r="BW26" s="11">
        <v>0</v>
      </c>
      <c r="BX26" s="11">
        <v>0</v>
      </c>
      <c r="BY26" s="11">
        <v>0</v>
      </c>
      <c r="BZ26" s="11">
        <v>0</v>
      </c>
      <c r="CA26" s="11">
        <v>0</v>
      </c>
      <c r="CB26" s="11">
        <v>0</v>
      </c>
      <c r="CC26" s="5">
        <v>4</v>
      </c>
      <c r="CD26" s="5">
        <v>4</v>
      </c>
      <c r="CE26" s="5">
        <v>0</v>
      </c>
      <c r="CF26" s="5">
        <v>0</v>
      </c>
      <c r="CG26" s="5">
        <v>0</v>
      </c>
      <c r="CH26" s="5">
        <v>0</v>
      </c>
      <c r="CI26" s="5"/>
      <c r="CP26" s="11">
        <v>18</v>
      </c>
      <c r="CQ26" s="11">
        <v>1</v>
      </c>
      <c r="CR26" s="11" t="s">
        <v>665</v>
      </c>
      <c r="CS26" s="11" t="s">
        <v>666</v>
      </c>
      <c r="CT26" s="11" t="s">
        <v>650</v>
      </c>
      <c r="CU26" s="11">
        <v>6</v>
      </c>
      <c r="CV26" s="5">
        <v>3000</v>
      </c>
      <c r="CW26" s="5">
        <v>0</v>
      </c>
      <c r="CX26" s="5">
        <v>300</v>
      </c>
      <c r="CY26" s="5">
        <v>300</v>
      </c>
      <c r="CZ26" s="5"/>
      <c r="DA26" s="5"/>
      <c r="DB26" s="5"/>
      <c r="DC26" s="5"/>
      <c r="DD26" s="5"/>
      <c r="DE26" s="5"/>
      <c r="DF26" s="5"/>
      <c r="DG26" s="5"/>
      <c r="DH26" s="5">
        <v>300</v>
      </c>
      <c r="DI26" s="5">
        <v>300</v>
      </c>
      <c r="DJ26" s="5">
        <v>0</v>
      </c>
      <c r="DK26" s="5">
        <v>0</v>
      </c>
      <c r="DL26" s="5">
        <v>0</v>
      </c>
      <c r="DM26" s="5">
        <v>0</v>
      </c>
      <c r="DN26" s="5">
        <v>40</v>
      </c>
      <c r="DO26" s="5">
        <v>0</v>
      </c>
      <c r="DP26" s="5">
        <v>4</v>
      </c>
      <c r="DQ26" s="5">
        <v>4</v>
      </c>
      <c r="DZ26" s="5">
        <v>4</v>
      </c>
      <c r="EA26" s="5">
        <v>4</v>
      </c>
      <c r="EB26" s="5">
        <v>0</v>
      </c>
      <c r="EC26" s="5">
        <v>0</v>
      </c>
      <c r="ED26" s="5">
        <v>0</v>
      </c>
      <c r="EE26" s="5">
        <v>0</v>
      </c>
    </row>
    <row r="27" spans="1:135" x14ac:dyDescent="0.2">
      <c r="A27" s="5">
        <v>24</v>
      </c>
      <c r="AW27" s="68"/>
      <c r="AX27" s="5">
        <v>5</v>
      </c>
      <c r="AY27" s="5">
        <v>0</v>
      </c>
      <c r="AZ27" s="5">
        <v>600</v>
      </c>
      <c r="BA27" s="5">
        <v>300</v>
      </c>
      <c r="BB27" s="5">
        <v>300</v>
      </c>
      <c r="BC27" s="5">
        <v>0</v>
      </c>
      <c r="BD27" s="5">
        <v>0</v>
      </c>
      <c r="BE27" s="5">
        <v>0</v>
      </c>
      <c r="BF27" s="5">
        <v>0</v>
      </c>
      <c r="BG27" s="5">
        <v>0</v>
      </c>
      <c r="BH27" s="5">
        <v>0</v>
      </c>
      <c r="BI27" s="5">
        <v>0</v>
      </c>
      <c r="BJ27" s="5">
        <v>0</v>
      </c>
      <c r="BK27" s="5">
        <v>300</v>
      </c>
      <c r="BL27" s="5">
        <v>300</v>
      </c>
      <c r="BM27" s="5">
        <v>0</v>
      </c>
      <c r="BN27" s="5">
        <v>0</v>
      </c>
      <c r="BO27" s="5">
        <v>0</v>
      </c>
      <c r="BP27" s="5">
        <v>0</v>
      </c>
      <c r="BQ27" s="5">
        <v>0</v>
      </c>
      <c r="BR27" s="5">
        <v>8</v>
      </c>
      <c r="BS27" s="5">
        <v>4</v>
      </c>
      <c r="BT27" s="5">
        <v>4</v>
      </c>
      <c r="BU27" s="5">
        <v>0</v>
      </c>
      <c r="BV27" s="5">
        <v>0</v>
      </c>
      <c r="BW27" s="5">
        <v>0</v>
      </c>
      <c r="BX27" s="5">
        <v>0</v>
      </c>
      <c r="BY27" s="5">
        <v>0</v>
      </c>
      <c r="BZ27" s="5">
        <v>0</v>
      </c>
      <c r="CA27" s="5">
        <v>0</v>
      </c>
      <c r="CB27" s="5">
        <v>0</v>
      </c>
      <c r="CC27" s="5">
        <v>4</v>
      </c>
      <c r="CD27" s="5">
        <v>4</v>
      </c>
      <c r="CE27" s="5">
        <v>0</v>
      </c>
      <c r="CF27" s="5">
        <v>0</v>
      </c>
      <c r="CG27" s="5">
        <v>0</v>
      </c>
      <c r="CH27" s="5">
        <v>0</v>
      </c>
      <c r="CP27" s="5">
        <v>19</v>
      </c>
      <c r="CQ27" s="5">
        <v>2</v>
      </c>
      <c r="CR27" s="5" t="s">
        <v>667</v>
      </c>
      <c r="CS27" s="5" t="s">
        <v>668</v>
      </c>
      <c r="CT27" s="5" t="s">
        <v>647</v>
      </c>
      <c r="CU27" s="5">
        <v>1</v>
      </c>
      <c r="CV27" s="5">
        <v>0</v>
      </c>
      <c r="CW27" s="5">
        <v>100</v>
      </c>
      <c r="CX27" s="5">
        <v>50</v>
      </c>
      <c r="CY27" s="5">
        <v>50</v>
      </c>
      <c r="DH27" s="5">
        <v>50</v>
      </c>
      <c r="DI27" s="5">
        <v>50</v>
      </c>
      <c r="DJ27" s="5">
        <v>0</v>
      </c>
      <c r="DK27" s="5">
        <v>0</v>
      </c>
      <c r="DL27" s="5">
        <v>0</v>
      </c>
      <c r="DM27" s="5">
        <v>0</v>
      </c>
      <c r="DN27" s="5">
        <v>0</v>
      </c>
      <c r="DO27" s="5">
        <v>2</v>
      </c>
      <c r="DP27" s="5">
        <v>1</v>
      </c>
      <c r="DQ27" s="5">
        <v>1</v>
      </c>
      <c r="DZ27" s="5">
        <v>1</v>
      </c>
      <c r="EA27" s="5">
        <v>1</v>
      </c>
      <c r="EB27" s="5">
        <v>0</v>
      </c>
      <c r="EC27" s="5">
        <v>0</v>
      </c>
      <c r="ED27" s="5">
        <v>0</v>
      </c>
      <c r="EE27" s="5">
        <v>0</v>
      </c>
    </row>
    <row r="28" spans="1:135" x14ac:dyDescent="0.2">
      <c r="A28" s="5">
        <v>25</v>
      </c>
      <c r="AW28" s="68"/>
      <c r="AX28" s="5">
        <v>8</v>
      </c>
      <c r="AY28" s="5">
        <v>0</v>
      </c>
      <c r="AZ28" s="5">
        <v>0</v>
      </c>
      <c r="BA28" s="5">
        <v>0</v>
      </c>
      <c r="BB28" s="5">
        <v>0</v>
      </c>
      <c r="BC28" s="5">
        <v>0</v>
      </c>
      <c r="BD28" s="5">
        <v>0</v>
      </c>
      <c r="BE28" s="5">
        <v>0</v>
      </c>
      <c r="BF28" s="5">
        <v>0</v>
      </c>
      <c r="BG28" s="5">
        <v>0</v>
      </c>
      <c r="BH28" s="5">
        <v>0</v>
      </c>
      <c r="BI28" s="5">
        <v>0</v>
      </c>
      <c r="BJ28" s="5">
        <v>0</v>
      </c>
      <c r="BK28" s="5">
        <v>0</v>
      </c>
      <c r="BL28" s="5">
        <v>0</v>
      </c>
      <c r="BM28" s="5">
        <v>320</v>
      </c>
      <c r="BN28" s="5">
        <v>320</v>
      </c>
      <c r="BO28" s="5">
        <v>0</v>
      </c>
      <c r="BP28" s="5">
        <v>0</v>
      </c>
      <c r="BQ28" s="5">
        <v>0</v>
      </c>
      <c r="BR28" s="5">
        <v>0</v>
      </c>
      <c r="BS28" s="5">
        <v>0</v>
      </c>
      <c r="BT28" s="5">
        <v>0</v>
      </c>
      <c r="BU28" s="5">
        <v>0</v>
      </c>
      <c r="BV28" s="5">
        <v>0</v>
      </c>
      <c r="BW28" s="5">
        <v>0</v>
      </c>
      <c r="BX28" s="5">
        <v>0</v>
      </c>
      <c r="BY28" s="5">
        <v>0</v>
      </c>
      <c r="BZ28" s="5">
        <v>0</v>
      </c>
      <c r="CA28" s="5">
        <v>0</v>
      </c>
      <c r="CB28" s="5">
        <v>0</v>
      </c>
      <c r="CC28" s="5">
        <v>0</v>
      </c>
      <c r="CD28" s="5">
        <v>0</v>
      </c>
      <c r="CE28" s="5">
        <v>3</v>
      </c>
      <c r="CF28" s="5">
        <v>3</v>
      </c>
      <c r="CG28" s="5">
        <v>0</v>
      </c>
      <c r="CH28" s="5">
        <v>0</v>
      </c>
      <c r="CP28" s="5">
        <v>20</v>
      </c>
      <c r="CQ28" s="5">
        <v>2</v>
      </c>
      <c r="CR28" s="5" t="s">
        <v>667</v>
      </c>
      <c r="CS28" s="5" t="s">
        <v>668</v>
      </c>
      <c r="CT28" s="5" t="s">
        <v>649</v>
      </c>
      <c r="CU28" s="5">
        <v>1</v>
      </c>
      <c r="CV28" s="5">
        <v>500</v>
      </c>
      <c r="CW28" s="5">
        <v>100</v>
      </c>
      <c r="CX28" s="5">
        <v>0</v>
      </c>
      <c r="CY28" s="5">
        <v>0</v>
      </c>
      <c r="DH28" s="5">
        <v>0</v>
      </c>
      <c r="DI28" s="5">
        <v>0</v>
      </c>
      <c r="DJ28" s="5">
        <v>0</v>
      </c>
      <c r="DK28" s="5">
        <v>0</v>
      </c>
      <c r="DL28" s="5">
        <v>0</v>
      </c>
      <c r="DM28" s="5">
        <v>0</v>
      </c>
      <c r="DN28" s="5">
        <v>10</v>
      </c>
      <c r="DO28" s="5">
        <v>2</v>
      </c>
      <c r="DP28" s="5">
        <v>0</v>
      </c>
      <c r="DQ28" s="5">
        <v>0</v>
      </c>
      <c r="DZ28" s="5">
        <v>0</v>
      </c>
      <c r="EA28" s="5">
        <v>0</v>
      </c>
      <c r="EB28" s="5">
        <v>0</v>
      </c>
      <c r="EC28" s="5">
        <v>0</v>
      </c>
      <c r="ED28" s="5">
        <v>0</v>
      </c>
      <c r="EE28" s="5">
        <v>0</v>
      </c>
    </row>
    <row r="29" spans="1:135" x14ac:dyDescent="0.2">
      <c r="A29" s="5">
        <v>26</v>
      </c>
      <c r="AV29" s="5" t="s">
        <v>669</v>
      </c>
      <c r="AW29" s="5" t="s">
        <v>670</v>
      </c>
      <c r="AY29" s="5">
        <f>SUM(BQ23:BQ28)*100</f>
        <v>0</v>
      </c>
      <c r="AZ29" s="5">
        <f t="shared" ref="AZ29:BP29" si="27">SUM(BR23:BR28)*100</f>
        <v>4000</v>
      </c>
      <c r="BA29" s="5">
        <f t="shared" si="27"/>
        <v>2000</v>
      </c>
      <c r="BB29" s="5">
        <f t="shared" si="27"/>
        <v>2000</v>
      </c>
      <c r="BC29" s="5">
        <f t="shared" si="27"/>
        <v>0</v>
      </c>
      <c r="BD29" s="5">
        <f t="shared" si="27"/>
        <v>0</v>
      </c>
      <c r="BE29" s="5">
        <f t="shared" si="27"/>
        <v>0</v>
      </c>
      <c r="BF29" s="5">
        <f t="shared" si="27"/>
        <v>0</v>
      </c>
      <c r="BG29" s="5">
        <f t="shared" si="27"/>
        <v>0</v>
      </c>
      <c r="BH29" s="5">
        <f t="shared" si="27"/>
        <v>0</v>
      </c>
      <c r="BI29" s="5">
        <f t="shared" si="27"/>
        <v>0</v>
      </c>
      <c r="BJ29" s="5">
        <f t="shared" si="27"/>
        <v>0</v>
      </c>
      <c r="BK29" s="5">
        <f t="shared" si="27"/>
        <v>2000</v>
      </c>
      <c r="BL29" s="5">
        <f t="shared" si="27"/>
        <v>2000</v>
      </c>
      <c r="BM29" s="5">
        <f t="shared" si="27"/>
        <v>300</v>
      </c>
      <c r="BN29" s="5">
        <f t="shared" si="27"/>
        <v>300</v>
      </c>
      <c r="BO29" s="5">
        <f t="shared" si="27"/>
        <v>0</v>
      </c>
      <c r="BP29" s="5">
        <f t="shared" si="27"/>
        <v>0</v>
      </c>
      <c r="CP29" s="5">
        <v>21</v>
      </c>
      <c r="CQ29" s="5">
        <v>2</v>
      </c>
      <c r="CR29" s="5" t="s">
        <v>667</v>
      </c>
      <c r="CS29" s="5" t="s">
        <v>668</v>
      </c>
      <c r="CT29" s="5" t="s">
        <v>650</v>
      </c>
      <c r="CU29" s="5">
        <v>1</v>
      </c>
      <c r="CV29" s="5">
        <v>500</v>
      </c>
      <c r="CW29" s="5">
        <v>0</v>
      </c>
      <c r="CX29" s="5">
        <v>50</v>
      </c>
      <c r="CY29" s="5">
        <v>50</v>
      </c>
      <c r="DH29" s="5">
        <v>50</v>
      </c>
      <c r="DI29" s="5">
        <v>50</v>
      </c>
      <c r="DJ29" s="5">
        <v>0</v>
      </c>
      <c r="DK29" s="5">
        <v>0</v>
      </c>
      <c r="DL29" s="5">
        <v>0</v>
      </c>
      <c r="DM29" s="5">
        <v>0</v>
      </c>
      <c r="DN29" s="5">
        <v>10</v>
      </c>
      <c r="DO29" s="5">
        <v>0</v>
      </c>
      <c r="DP29" s="5">
        <v>1</v>
      </c>
      <c r="DQ29" s="5">
        <v>1</v>
      </c>
      <c r="DZ29" s="5">
        <v>1</v>
      </c>
      <c r="EA29" s="5">
        <v>1</v>
      </c>
      <c r="EB29" s="5">
        <v>0</v>
      </c>
      <c r="EC29" s="5">
        <v>0</v>
      </c>
      <c r="ED29" s="5">
        <v>0</v>
      </c>
      <c r="EE29" s="5">
        <v>0</v>
      </c>
    </row>
    <row r="30" spans="1:135" x14ac:dyDescent="0.2">
      <c r="A30" s="5">
        <v>27</v>
      </c>
      <c r="AW30" s="5" t="s">
        <v>654</v>
      </c>
      <c r="AY30" s="5">
        <f t="shared" ref="AY30:BP30" si="28">CR157</f>
        <v>3000</v>
      </c>
      <c r="AZ30" s="5">
        <f t="shared" si="28"/>
        <v>360</v>
      </c>
      <c r="BA30" s="5">
        <f t="shared" si="28"/>
        <v>180</v>
      </c>
      <c r="BB30" s="5">
        <f t="shared" si="28"/>
        <v>180</v>
      </c>
      <c r="BC30" s="5">
        <f t="shared" si="28"/>
        <v>0</v>
      </c>
      <c r="BD30" s="5">
        <f t="shared" si="28"/>
        <v>0</v>
      </c>
      <c r="BE30" s="5">
        <f t="shared" si="28"/>
        <v>0</v>
      </c>
      <c r="BF30" s="5">
        <f t="shared" si="28"/>
        <v>0</v>
      </c>
      <c r="BG30" s="5">
        <f t="shared" si="28"/>
        <v>0</v>
      </c>
      <c r="BH30" s="5">
        <f t="shared" si="28"/>
        <v>0</v>
      </c>
      <c r="BI30" s="5">
        <f t="shared" si="28"/>
        <v>0</v>
      </c>
      <c r="BJ30" s="5">
        <f t="shared" si="28"/>
        <v>0</v>
      </c>
      <c r="BK30" s="5">
        <f t="shared" si="28"/>
        <v>180</v>
      </c>
      <c r="BL30" s="5">
        <f t="shared" si="28"/>
        <v>180</v>
      </c>
      <c r="BM30" s="5">
        <f t="shared" si="28"/>
        <v>0</v>
      </c>
      <c r="BN30" s="5">
        <f t="shared" si="28"/>
        <v>0</v>
      </c>
      <c r="BO30" s="5">
        <f t="shared" si="28"/>
        <v>600</v>
      </c>
      <c r="BP30" s="5">
        <f t="shared" si="28"/>
        <v>600</v>
      </c>
      <c r="CP30" s="5">
        <v>22</v>
      </c>
      <c r="CQ30" s="5">
        <v>2</v>
      </c>
      <c r="CR30" s="5" t="s">
        <v>671</v>
      </c>
      <c r="CS30" s="5" t="s">
        <v>672</v>
      </c>
      <c r="CT30" s="5" t="s">
        <v>647</v>
      </c>
      <c r="CU30" s="5">
        <v>2</v>
      </c>
      <c r="CV30" s="5">
        <v>0</v>
      </c>
      <c r="CW30" s="5">
        <v>150</v>
      </c>
      <c r="CX30" s="5">
        <v>75</v>
      </c>
      <c r="CY30" s="5">
        <v>75</v>
      </c>
      <c r="DH30" s="5">
        <v>75</v>
      </c>
      <c r="DI30" s="5">
        <v>75</v>
      </c>
      <c r="DJ30" s="5">
        <v>0</v>
      </c>
      <c r="DK30" s="5">
        <v>0</v>
      </c>
      <c r="DL30" s="5">
        <v>0</v>
      </c>
      <c r="DM30" s="5">
        <v>0</v>
      </c>
      <c r="DN30" s="5">
        <v>0</v>
      </c>
      <c r="DO30" s="5">
        <v>3</v>
      </c>
      <c r="DP30" s="5">
        <v>1.5</v>
      </c>
      <c r="DQ30" s="5">
        <v>1.5</v>
      </c>
      <c r="DZ30" s="5">
        <v>1.5</v>
      </c>
      <c r="EA30" s="5">
        <v>1.5</v>
      </c>
      <c r="EB30" s="5">
        <v>0</v>
      </c>
      <c r="EC30" s="5">
        <v>0</v>
      </c>
      <c r="ED30" s="5">
        <v>0</v>
      </c>
      <c r="EE30" s="5">
        <v>0</v>
      </c>
    </row>
    <row r="31" spans="1:135" x14ac:dyDescent="0.2">
      <c r="A31" s="5">
        <v>28</v>
      </c>
      <c r="AW31" s="5" t="s">
        <v>673</v>
      </c>
      <c r="AY31" s="5">
        <f>1.2*SUM(AY23:AY29)</f>
        <v>0</v>
      </c>
      <c r="AZ31" s="5">
        <f t="shared" ref="AZ31:BP31" si="29">1.2*SUM(AZ23:AZ29)</f>
        <v>8400</v>
      </c>
      <c r="BA31" s="5">
        <f t="shared" si="29"/>
        <v>4200</v>
      </c>
      <c r="BB31" s="5">
        <f t="shared" si="29"/>
        <v>4200</v>
      </c>
      <c r="BC31" s="5">
        <f t="shared" si="29"/>
        <v>0</v>
      </c>
      <c r="BD31" s="5">
        <f t="shared" si="29"/>
        <v>0</v>
      </c>
      <c r="BE31" s="5">
        <f t="shared" si="29"/>
        <v>0</v>
      </c>
      <c r="BF31" s="5">
        <f t="shared" si="29"/>
        <v>0</v>
      </c>
      <c r="BG31" s="5">
        <f t="shared" si="29"/>
        <v>0</v>
      </c>
      <c r="BH31" s="5">
        <f t="shared" si="29"/>
        <v>0</v>
      </c>
      <c r="BI31" s="5">
        <f t="shared" si="29"/>
        <v>0</v>
      </c>
      <c r="BJ31" s="5">
        <f t="shared" si="29"/>
        <v>0</v>
      </c>
      <c r="BK31" s="5">
        <f t="shared" si="29"/>
        <v>4200</v>
      </c>
      <c r="BL31" s="5">
        <f t="shared" si="29"/>
        <v>4200</v>
      </c>
      <c r="BM31" s="5">
        <f t="shared" si="29"/>
        <v>744</v>
      </c>
      <c r="BN31" s="5">
        <f t="shared" si="29"/>
        <v>744</v>
      </c>
      <c r="BO31" s="5">
        <f t="shared" si="29"/>
        <v>0</v>
      </c>
      <c r="BP31" s="5">
        <f t="shared" si="29"/>
        <v>0</v>
      </c>
      <c r="CP31" s="5">
        <v>23</v>
      </c>
      <c r="CQ31" s="5">
        <v>2</v>
      </c>
      <c r="CR31" s="5" t="s">
        <v>671</v>
      </c>
      <c r="CS31" s="5" t="s">
        <v>672</v>
      </c>
      <c r="CT31" s="5" t="s">
        <v>649</v>
      </c>
      <c r="CU31" s="5">
        <v>2</v>
      </c>
      <c r="CV31" s="5">
        <v>750</v>
      </c>
      <c r="CW31" s="5">
        <v>150</v>
      </c>
      <c r="CX31" s="5">
        <v>0</v>
      </c>
      <c r="CY31" s="5">
        <v>0</v>
      </c>
      <c r="DH31" s="5">
        <v>0</v>
      </c>
      <c r="DI31" s="5">
        <v>0</v>
      </c>
      <c r="DJ31" s="5">
        <v>0</v>
      </c>
      <c r="DK31" s="5">
        <v>0</v>
      </c>
      <c r="DL31" s="5">
        <v>0</v>
      </c>
      <c r="DM31" s="5">
        <v>0</v>
      </c>
      <c r="DN31" s="5">
        <v>15</v>
      </c>
      <c r="DO31" s="5">
        <v>3</v>
      </c>
      <c r="DP31" s="5">
        <v>0</v>
      </c>
      <c r="DQ31" s="5">
        <v>0</v>
      </c>
      <c r="DZ31" s="5">
        <v>0</v>
      </c>
      <c r="EA31" s="5">
        <v>0</v>
      </c>
      <c r="EB31" s="5">
        <v>0</v>
      </c>
      <c r="EC31" s="5">
        <v>0</v>
      </c>
      <c r="ED31" s="5">
        <v>0</v>
      </c>
      <c r="EE31" s="5">
        <v>0</v>
      </c>
    </row>
    <row r="32" spans="1:135" x14ac:dyDescent="0.2">
      <c r="A32" s="5">
        <v>29</v>
      </c>
      <c r="CP32" s="5">
        <v>24</v>
      </c>
      <c r="CQ32" s="5">
        <v>2</v>
      </c>
      <c r="CR32" s="5" t="s">
        <v>671</v>
      </c>
      <c r="CS32" s="5" t="s">
        <v>672</v>
      </c>
      <c r="CT32" s="5" t="s">
        <v>650</v>
      </c>
      <c r="CU32" s="5">
        <v>2</v>
      </c>
      <c r="CV32" s="5">
        <v>750</v>
      </c>
      <c r="CW32" s="5">
        <v>0</v>
      </c>
      <c r="CX32" s="5">
        <v>75</v>
      </c>
      <c r="CY32" s="5">
        <v>75</v>
      </c>
      <c r="DH32" s="5">
        <v>75</v>
      </c>
      <c r="DI32" s="5">
        <v>75</v>
      </c>
      <c r="DJ32" s="5">
        <v>0</v>
      </c>
      <c r="DK32" s="5">
        <v>0</v>
      </c>
      <c r="DL32" s="5">
        <v>0</v>
      </c>
      <c r="DM32" s="5">
        <v>0</v>
      </c>
      <c r="DN32" s="5">
        <v>15</v>
      </c>
      <c r="DO32" s="5">
        <v>0</v>
      </c>
      <c r="DP32" s="5">
        <v>1.5</v>
      </c>
      <c r="DQ32" s="5">
        <v>1.5</v>
      </c>
      <c r="DZ32" s="5">
        <v>1.5</v>
      </c>
      <c r="EA32" s="5">
        <v>1.5</v>
      </c>
      <c r="EB32" s="5">
        <v>0</v>
      </c>
      <c r="EC32" s="5">
        <v>0</v>
      </c>
      <c r="ED32" s="5">
        <v>0</v>
      </c>
      <c r="EE32" s="5">
        <v>0</v>
      </c>
    </row>
    <row r="33" spans="1:135" x14ac:dyDescent="0.2">
      <c r="A33" s="5">
        <v>30</v>
      </c>
      <c r="AW33" s="5" t="s">
        <v>674</v>
      </c>
      <c r="AY33" s="5">
        <f t="shared" ref="AY33:BP33" si="30">AY30+AY31</f>
        <v>3000</v>
      </c>
      <c r="AZ33" s="5">
        <f t="shared" si="30"/>
        <v>8760</v>
      </c>
      <c r="BA33" s="5">
        <f t="shared" si="30"/>
        <v>4380</v>
      </c>
      <c r="BB33" s="5">
        <f t="shared" si="30"/>
        <v>4380</v>
      </c>
      <c r="BC33" s="5">
        <f t="shared" si="30"/>
        <v>0</v>
      </c>
      <c r="BD33" s="5">
        <f t="shared" si="30"/>
        <v>0</v>
      </c>
      <c r="BE33" s="5">
        <f t="shared" si="30"/>
        <v>0</v>
      </c>
      <c r="BF33" s="5">
        <f t="shared" si="30"/>
        <v>0</v>
      </c>
      <c r="BG33" s="5">
        <f t="shared" si="30"/>
        <v>0</v>
      </c>
      <c r="BH33" s="5">
        <f t="shared" si="30"/>
        <v>0</v>
      </c>
      <c r="BI33" s="5">
        <f t="shared" si="30"/>
        <v>0</v>
      </c>
      <c r="BJ33" s="5">
        <f t="shared" si="30"/>
        <v>0</v>
      </c>
      <c r="BK33" s="5">
        <f t="shared" si="30"/>
        <v>4380</v>
      </c>
      <c r="BL33" s="5">
        <f t="shared" si="30"/>
        <v>4380</v>
      </c>
      <c r="BM33" s="5">
        <f t="shared" si="30"/>
        <v>744</v>
      </c>
      <c r="BN33" s="5">
        <f t="shared" si="30"/>
        <v>744</v>
      </c>
      <c r="BO33" s="5">
        <f t="shared" si="30"/>
        <v>600</v>
      </c>
      <c r="BP33" s="5">
        <f t="shared" si="30"/>
        <v>600</v>
      </c>
      <c r="CP33" s="5">
        <v>25</v>
      </c>
      <c r="CQ33" s="5">
        <v>2</v>
      </c>
      <c r="CR33" s="5" t="s">
        <v>675</v>
      </c>
      <c r="CS33" s="5" t="s">
        <v>676</v>
      </c>
      <c r="CT33" s="5" t="s">
        <v>647</v>
      </c>
      <c r="CU33" s="5">
        <v>3</v>
      </c>
      <c r="CV33" s="5">
        <v>0</v>
      </c>
      <c r="CW33" s="5">
        <v>200</v>
      </c>
      <c r="CX33" s="5">
        <v>100</v>
      </c>
      <c r="CY33" s="5">
        <v>100</v>
      </c>
      <c r="DH33" s="5">
        <v>100</v>
      </c>
      <c r="DI33" s="5">
        <v>100</v>
      </c>
      <c r="DJ33" s="5">
        <v>0</v>
      </c>
      <c r="DK33" s="5">
        <v>0</v>
      </c>
      <c r="DL33" s="5">
        <v>0</v>
      </c>
      <c r="DM33" s="5">
        <v>0</v>
      </c>
      <c r="DN33" s="5">
        <v>0</v>
      </c>
      <c r="DO33" s="5">
        <v>4</v>
      </c>
      <c r="DP33" s="5">
        <v>2</v>
      </c>
      <c r="DQ33" s="5">
        <v>2</v>
      </c>
      <c r="DZ33" s="5">
        <v>2</v>
      </c>
      <c r="EA33" s="5">
        <v>2</v>
      </c>
      <c r="EB33" s="5">
        <v>0</v>
      </c>
      <c r="EC33" s="5">
        <v>0</v>
      </c>
      <c r="ED33" s="5">
        <v>0</v>
      </c>
      <c r="EE33" s="5">
        <v>0</v>
      </c>
    </row>
    <row r="34" spans="1:135" x14ac:dyDescent="0.2">
      <c r="A34" s="5">
        <v>31</v>
      </c>
      <c r="CP34" s="5">
        <v>26</v>
      </c>
      <c r="CQ34" s="5">
        <v>2</v>
      </c>
      <c r="CR34" s="5" t="s">
        <v>675</v>
      </c>
      <c r="CS34" s="5" t="s">
        <v>676</v>
      </c>
      <c r="CT34" s="5" t="s">
        <v>649</v>
      </c>
      <c r="CU34" s="5">
        <v>3</v>
      </c>
      <c r="CV34" s="5">
        <v>1000</v>
      </c>
      <c r="CW34" s="5">
        <v>200</v>
      </c>
      <c r="CX34" s="5">
        <v>0</v>
      </c>
      <c r="CY34" s="5">
        <v>0</v>
      </c>
      <c r="DH34" s="5">
        <v>0</v>
      </c>
      <c r="DI34" s="5">
        <v>0</v>
      </c>
      <c r="DJ34" s="5">
        <v>0</v>
      </c>
      <c r="DK34" s="5">
        <v>0</v>
      </c>
      <c r="DL34" s="5">
        <v>0</v>
      </c>
      <c r="DM34" s="5">
        <v>0</v>
      </c>
      <c r="DN34" s="5">
        <v>20</v>
      </c>
      <c r="DO34" s="5">
        <v>4</v>
      </c>
      <c r="DP34" s="5">
        <v>0</v>
      </c>
      <c r="DQ34" s="5">
        <v>0</v>
      </c>
      <c r="DZ34" s="5">
        <v>0</v>
      </c>
      <c r="EA34" s="5">
        <v>0</v>
      </c>
      <c r="EB34" s="5">
        <v>0</v>
      </c>
      <c r="EC34" s="5">
        <v>0</v>
      </c>
      <c r="ED34" s="5">
        <v>0</v>
      </c>
      <c r="EE34" s="5">
        <v>0</v>
      </c>
    </row>
    <row r="35" spans="1:135" x14ac:dyDescent="0.2">
      <c r="A35" s="5">
        <v>32</v>
      </c>
      <c r="CP35" s="5">
        <v>27</v>
      </c>
      <c r="CQ35" s="5">
        <v>2</v>
      </c>
      <c r="CR35" s="5" t="s">
        <v>675</v>
      </c>
      <c r="CS35" s="5" t="s">
        <v>676</v>
      </c>
      <c r="CT35" s="5" t="s">
        <v>650</v>
      </c>
      <c r="CU35" s="5">
        <v>3</v>
      </c>
      <c r="CV35" s="5">
        <v>1000</v>
      </c>
      <c r="CW35" s="5">
        <v>0</v>
      </c>
      <c r="CX35" s="5">
        <v>100</v>
      </c>
      <c r="CY35" s="5">
        <v>100</v>
      </c>
      <c r="DH35" s="5">
        <v>100</v>
      </c>
      <c r="DI35" s="5">
        <v>100</v>
      </c>
      <c r="DJ35" s="5">
        <v>0</v>
      </c>
      <c r="DK35" s="5">
        <v>0</v>
      </c>
      <c r="DL35" s="5">
        <v>0</v>
      </c>
      <c r="DM35" s="5">
        <v>0</v>
      </c>
      <c r="DN35" s="5">
        <v>20</v>
      </c>
      <c r="DO35" s="5">
        <v>0</v>
      </c>
      <c r="DP35" s="5">
        <v>2</v>
      </c>
      <c r="DQ35" s="5">
        <v>2</v>
      </c>
      <c r="DZ35" s="5">
        <v>2</v>
      </c>
      <c r="EA35" s="5">
        <v>2</v>
      </c>
      <c r="EB35" s="5">
        <v>0</v>
      </c>
      <c r="EC35" s="5">
        <v>0</v>
      </c>
      <c r="ED35" s="5">
        <v>0</v>
      </c>
      <c r="EE35" s="5">
        <v>0</v>
      </c>
    </row>
    <row r="36" spans="1:135" x14ac:dyDescent="0.2">
      <c r="A36" s="5">
        <v>33</v>
      </c>
      <c r="CP36" s="5">
        <v>28</v>
      </c>
      <c r="CQ36" s="5">
        <v>2</v>
      </c>
      <c r="CR36" s="5" t="s">
        <v>677</v>
      </c>
      <c r="CS36" s="5" t="s">
        <v>678</v>
      </c>
      <c r="CT36" s="5" t="s">
        <v>647</v>
      </c>
      <c r="CU36" s="5">
        <v>4</v>
      </c>
      <c r="CV36" s="5">
        <v>0</v>
      </c>
      <c r="CW36" s="5">
        <v>250</v>
      </c>
      <c r="CX36" s="5">
        <v>125</v>
      </c>
      <c r="CY36" s="5">
        <v>125</v>
      </c>
      <c r="DH36" s="5">
        <v>125</v>
      </c>
      <c r="DI36" s="5">
        <v>125</v>
      </c>
      <c r="DJ36" s="5">
        <v>0</v>
      </c>
      <c r="DK36" s="5">
        <v>0</v>
      </c>
      <c r="DL36" s="5">
        <v>0</v>
      </c>
      <c r="DM36" s="5">
        <v>0</v>
      </c>
      <c r="DN36" s="5">
        <v>0</v>
      </c>
      <c r="DO36" s="5">
        <v>5</v>
      </c>
      <c r="DP36" s="5">
        <v>2.5</v>
      </c>
      <c r="DQ36" s="5">
        <v>2.5</v>
      </c>
      <c r="DZ36" s="5">
        <v>2.5</v>
      </c>
      <c r="EA36" s="5">
        <v>2.5</v>
      </c>
      <c r="EB36" s="5">
        <v>0</v>
      </c>
      <c r="EC36" s="5">
        <v>0</v>
      </c>
      <c r="ED36" s="5">
        <v>0</v>
      </c>
      <c r="EE36" s="5">
        <v>0</v>
      </c>
    </row>
    <row r="37" spans="1:135" x14ac:dyDescent="0.2">
      <c r="A37" s="5">
        <v>34</v>
      </c>
      <c r="CP37" s="5">
        <v>29</v>
      </c>
      <c r="CQ37" s="5">
        <v>2</v>
      </c>
      <c r="CR37" s="5" t="s">
        <v>677</v>
      </c>
      <c r="CS37" s="5" t="s">
        <v>678</v>
      </c>
      <c r="CT37" s="5" t="s">
        <v>649</v>
      </c>
      <c r="CU37" s="5">
        <v>4</v>
      </c>
      <c r="CV37" s="5">
        <v>1250</v>
      </c>
      <c r="CW37" s="5">
        <v>250</v>
      </c>
      <c r="CX37" s="5">
        <v>0</v>
      </c>
      <c r="CY37" s="5">
        <v>0</v>
      </c>
      <c r="DH37" s="5">
        <v>0</v>
      </c>
      <c r="DI37" s="5">
        <v>0</v>
      </c>
      <c r="DJ37" s="5">
        <v>0</v>
      </c>
      <c r="DK37" s="5">
        <v>0</v>
      </c>
      <c r="DL37" s="5">
        <v>0</v>
      </c>
      <c r="DM37" s="5">
        <v>0</v>
      </c>
      <c r="DN37" s="5">
        <v>25</v>
      </c>
      <c r="DO37" s="5">
        <v>5</v>
      </c>
      <c r="DP37" s="5">
        <v>0</v>
      </c>
      <c r="DQ37" s="5">
        <v>0</v>
      </c>
      <c r="DZ37" s="5">
        <v>0</v>
      </c>
      <c r="EA37" s="5">
        <v>0</v>
      </c>
      <c r="EB37" s="5">
        <v>0</v>
      </c>
      <c r="EC37" s="5">
        <v>0</v>
      </c>
      <c r="ED37" s="5">
        <v>0</v>
      </c>
      <c r="EE37" s="5">
        <v>0</v>
      </c>
    </row>
    <row r="38" spans="1:135" x14ac:dyDescent="0.2">
      <c r="A38" s="5">
        <v>35</v>
      </c>
      <c r="CP38" s="5">
        <v>30</v>
      </c>
      <c r="CQ38" s="5">
        <v>2</v>
      </c>
      <c r="CR38" s="5" t="s">
        <v>677</v>
      </c>
      <c r="CS38" s="5" t="s">
        <v>678</v>
      </c>
      <c r="CT38" s="5" t="s">
        <v>650</v>
      </c>
      <c r="CU38" s="5">
        <v>4</v>
      </c>
      <c r="CV38" s="5">
        <v>1250</v>
      </c>
      <c r="CW38" s="5">
        <v>0</v>
      </c>
      <c r="CX38" s="5">
        <v>125</v>
      </c>
      <c r="CY38" s="5">
        <v>125</v>
      </c>
      <c r="DH38" s="5">
        <v>125</v>
      </c>
      <c r="DI38" s="5">
        <v>125</v>
      </c>
      <c r="DJ38" s="5">
        <v>0</v>
      </c>
      <c r="DK38" s="5">
        <v>0</v>
      </c>
      <c r="DL38" s="5">
        <v>0</v>
      </c>
      <c r="DM38" s="5">
        <v>0</v>
      </c>
      <c r="DN38" s="5">
        <v>25</v>
      </c>
      <c r="DO38" s="5">
        <v>0</v>
      </c>
      <c r="DP38" s="5">
        <v>2.5</v>
      </c>
      <c r="DQ38" s="5">
        <v>2.5</v>
      </c>
      <c r="DZ38" s="5">
        <v>2.5</v>
      </c>
      <c r="EA38" s="5">
        <v>2.5</v>
      </c>
      <c r="EB38" s="5">
        <v>0</v>
      </c>
      <c r="EC38" s="5">
        <v>0</v>
      </c>
      <c r="ED38" s="5">
        <v>0</v>
      </c>
      <c r="EE38" s="5">
        <v>0</v>
      </c>
    </row>
    <row r="39" spans="1:135" x14ac:dyDescent="0.2">
      <c r="A39" s="5">
        <v>36</v>
      </c>
      <c r="CP39" s="5">
        <v>31</v>
      </c>
      <c r="CQ39" s="5">
        <v>2</v>
      </c>
      <c r="CR39" s="5" t="s">
        <v>679</v>
      </c>
      <c r="CS39" s="5" t="s">
        <v>680</v>
      </c>
      <c r="CT39" s="5" t="s">
        <v>647</v>
      </c>
      <c r="CU39" s="5">
        <v>5</v>
      </c>
      <c r="CV39" s="5">
        <v>0</v>
      </c>
      <c r="CW39" s="5">
        <v>300</v>
      </c>
      <c r="CX39" s="5">
        <v>150</v>
      </c>
      <c r="CY39" s="5">
        <v>150</v>
      </c>
      <c r="DH39" s="5">
        <v>150</v>
      </c>
      <c r="DI39" s="5">
        <v>150</v>
      </c>
      <c r="DJ39" s="5">
        <v>0</v>
      </c>
      <c r="DK39" s="5">
        <v>0</v>
      </c>
      <c r="DL39" s="5">
        <v>0</v>
      </c>
      <c r="DM39" s="5">
        <v>0</v>
      </c>
      <c r="DN39" s="5">
        <v>0</v>
      </c>
      <c r="DO39" s="5">
        <v>6</v>
      </c>
      <c r="DP39" s="5">
        <v>3</v>
      </c>
      <c r="DQ39" s="5">
        <v>3</v>
      </c>
      <c r="DZ39" s="5">
        <v>3</v>
      </c>
      <c r="EA39" s="5">
        <v>3</v>
      </c>
      <c r="EB39" s="5">
        <v>0</v>
      </c>
      <c r="EC39" s="5">
        <v>0</v>
      </c>
      <c r="ED39" s="5">
        <v>0</v>
      </c>
      <c r="EE39" s="5">
        <v>0</v>
      </c>
    </row>
    <row r="40" spans="1:135" x14ac:dyDescent="0.2">
      <c r="A40" s="5">
        <v>37</v>
      </c>
      <c r="CP40" s="5">
        <v>32</v>
      </c>
      <c r="CQ40" s="5">
        <v>2</v>
      </c>
      <c r="CR40" s="5" t="s">
        <v>679</v>
      </c>
      <c r="CS40" s="5" t="s">
        <v>680</v>
      </c>
      <c r="CT40" s="5" t="s">
        <v>649</v>
      </c>
      <c r="CU40" s="5">
        <v>5</v>
      </c>
      <c r="CV40" s="5">
        <v>1500</v>
      </c>
      <c r="CW40" s="5">
        <v>300</v>
      </c>
      <c r="CX40" s="5">
        <v>0</v>
      </c>
      <c r="CY40" s="5">
        <v>0</v>
      </c>
      <c r="DH40" s="5">
        <v>0</v>
      </c>
      <c r="DI40" s="5">
        <v>0</v>
      </c>
      <c r="DJ40" s="5">
        <v>0</v>
      </c>
      <c r="DK40" s="5">
        <v>0</v>
      </c>
      <c r="DL40" s="5">
        <v>0</v>
      </c>
      <c r="DM40" s="5">
        <v>0</v>
      </c>
      <c r="DN40" s="5">
        <v>30</v>
      </c>
      <c r="DO40" s="5">
        <v>6</v>
      </c>
      <c r="DP40" s="5">
        <v>0</v>
      </c>
      <c r="DQ40" s="5">
        <v>0</v>
      </c>
      <c r="DZ40" s="5">
        <v>0</v>
      </c>
      <c r="EA40" s="5">
        <v>0</v>
      </c>
      <c r="EB40" s="5">
        <v>0</v>
      </c>
      <c r="EC40" s="5">
        <v>0</v>
      </c>
      <c r="ED40" s="5">
        <v>0</v>
      </c>
      <c r="EE40" s="5">
        <v>0</v>
      </c>
    </row>
    <row r="41" spans="1:135" x14ac:dyDescent="0.2">
      <c r="A41" s="5">
        <v>38</v>
      </c>
      <c r="AV41" s="5" t="s">
        <v>681</v>
      </c>
      <c r="AW41" s="68" t="s">
        <v>682</v>
      </c>
      <c r="AX41" s="5">
        <v>1</v>
      </c>
      <c r="AY41" s="16">
        <f t="shared" ref="AY41:CG41" si="31">CV24</f>
        <v>0</v>
      </c>
      <c r="AZ41" s="16">
        <f t="shared" si="31"/>
        <v>600</v>
      </c>
      <c r="BA41" s="16">
        <f t="shared" si="31"/>
        <v>300</v>
      </c>
      <c r="BB41" s="16">
        <f t="shared" si="31"/>
        <v>300</v>
      </c>
      <c r="BC41" s="16">
        <f t="shared" si="31"/>
        <v>0</v>
      </c>
      <c r="BD41" s="16">
        <f t="shared" si="31"/>
        <v>0</v>
      </c>
      <c r="BE41" s="16">
        <f t="shared" si="31"/>
        <v>0</v>
      </c>
      <c r="BF41" s="16">
        <f t="shared" si="31"/>
        <v>0</v>
      </c>
      <c r="BG41" s="16">
        <f t="shared" si="31"/>
        <v>0</v>
      </c>
      <c r="BH41" s="16">
        <f t="shared" si="31"/>
        <v>0</v>
      </c>
      <c r="BI41" s="16">
        <f t="shared" si="31"/>
        <v>0</v>
      </c>
      <c r="BJ41" s="16">
        <f t="shared" si="31"/>
        <v>0</v>
      </c>
      <c r="BK41" s="16">
        <f t="shared" si="31"/>
        <v>300</v>
      </c>
      <c r="BL41" s="16">
        <f t="shared" si="31"/>
        <v>300</v>
      </c>
      <c r="BM41" s="16">
        <f t="shared" si="31"/>
        <v>0</v>
      </c>
      <c r="BN41" s="16">
        <f t="shared" si="31"/>
        <v>0</v>
      </c>
      <c r="BO41" s="16">
        <f t="shared" si="31"/>
        <v>0</v>
      </c>
      <c r="BP41" s="16">
        <f t="shared" si="31"/>
        <v>0</v>
      </c>
      <c r="BQ41" s="16">
        <f t="shared" si="31"/>
        <v>0</v>
      </c>
      <c r="BR41" s="16">
        <f t="shared" si="31"/>
        <v>8</v>
      </c>
      <c r="BS41" s="16">
        <f t="shared" si="31"/>
        <v>4</v>
      </c>
      <c r="BT41" s="16">
        <f t="shared" si="31"/>
        <v>4</v>
      </c>
      <c r="BU41" s="16">
        <f t="shared" si="31"/>
        <v>0</v>
      </c>
      <c r="BV41" s="16">
        <f t="shared" si="31"/>
        <v>0</v>
      </c>
      <c r="BW41" s="16">
        <f t="shared" si="31"/>
        <v>0</v>
      </c>
      <c r="BX41" s="16">
        <f t="shared" si="31"/>
        <v>0</v>
      </c>
      <c r="BY41" s="16">
        <f t="shared" si="31"/>
        <v>0</v>
      </c>
      <c r="BZ41" s="16">
        <f t="shared" si="31"/>
        <v>0</v>
      </c>
      <c r="CA41" s="16">
        <f t="shared" si="31"/>
        <v>0</v>
      </c>
      <c r="CB41" s="16">
        <f t="shared" si="31"/>
        <v>0</v>
      </c>
      <c r="CC41" s="16">
        <f t="shared" si="31"/>
        <v>4</v>
      </c>
      <c r="CD41" s="16">
        <f t="shared" si="31"/>
        <v>4</v>
      </c>
      <c r="CE41" s="16">
        <f t="shared" si="31"/>
        <v>0</v>
      </c>
      <c r="CF41" s="16">
        <f t="shared" si="31"/>
        <v>0</v>
      </c>
      <c r="CG41" s="16">
        <f t="shared" si="31"/>
        <v>0</v>
      </c>
      <c r="CH41" s="16">
        <f>EE24</f>
        <v>0</v>
      </c>
      <c r="CI41" s="16"/>
      <c r="CP41" s="5">
        <v>33</v>
      </c>
      <c r="CQ41" s="5">
        <v>2</v>
      </c>
      <c r="CR41" s="5" t="s">
        <v>679</v>
      </c>
      <c r="CS41" s="5" t="s">
        <v>680</v>
      </c>
      <c r="CT41" s="5" t="s">
        <v>650</v>
      </c>
      <c r="CU41" s="5">
        <v>5</v>
      </c>
      <c r="CV41" s="5">
        <v>1500</v>
      </c>
      <c r="CW41" s="5">
        <v>0</v>
      </c>
      <c r="CX41" s="5">
        <v>150</v>
      </c>
      <c r="CY41" s="5">
        <v>150</v>
      </c>
      <c r="DH41" s="5">
        <v>150</v>
      </c>
      <c r="DI41" s="5">
        <v>150</v>
      </c>
      <c r="DJ41" s="5">
        <v>0</v>
      </c>
      <c r="DK41" s="5">
        <v>0</v>
      </c>
      <c r="DL41" s="5">
        <v>0</v>
      </c>
      <c r="DM41" s="5">
        <v>0</v>
      </c>
      <c r="DN41" s="5">
        <v>30</v>
      </c>
      <c r="DO41" s="5">
        <v>0</v>
      </c>
      <c r="DP41" s="5">
        <v>3</v>
      </c>
      <c r="DQ41" s="5">
        <v>3</v>
      </c>
      <c r="DZ41" s="5">
        <v>3</v>
      </c>
      <c r="EA41" s="5">
        <v>3</v>
      </c>
      <c r="EB41" s="5">
        <v>0</v>
      </c>
      <c r="EC41" s="5">
        <v>0</v>
      </c>
      <c r="ED41" s="5">
        <v>0</v>
      </c>
      <c r="EE41" s="5">
        <v>0</v>
      </c>
    </row>
    <row r="42" spans="1:135" s="11" customFormat="1" x14ac:dyDescent="0.2">
      <c r="A42" s="5">
        <v>39</v>
      </c>
      <c r="T42" s="5"/>
      <c r="U42" s="5"/>
      <c r="AV42" s="5"/>
      <c r="AW42" s="68"/>
      <c r="AX42" s="5">
        <v>2</v>
      </c>
      <c r="AY42" s="5">
        <f t="shared" ref="AY42:CG42" si="32">CV42</f>
        <v>0</v>
      </c>
      <c r="AZ42" s="5">
        <f t="shared" si="32"/>
        <v>600</v>
      </c>
      <c r="BA42" s="5">
        <f t="shared" si="32"/>
        <v>300</v>
      </c>
      <c r="BB42" s="5">
        <f t="shared" si="32"/>
        <v>300</v>
      </c>
      <c r="BC42" s="5">
        <f t="shared" si="32"/>
        <v>0</v>
      </c>
      <c r="BD42" s="5">
        <f t="shared" si="32"/>
        <v>0</v>
      </c>
      <c r="BE42" s="5">
        <f t="shared" si="32"/>
        <v>0</v>
      </c>
      <c r="BF42" s="5">
        <f t="shared" si="32"/>
        <v>0</v>
      </c>
      <c r="BG42" s="5">
        <f t="shared" si="32"/>
        <v>0</v>
      </c>
      <c r="BH42" s="5">
        <f t="shared" si="32"/>
        <v>0</v>
      </c>
      <c r="BI42" s="5">
        <f t="shared" si="32"/>
        <v>0</v>
      </c>
      <c r="BJ42" s="5">
        <f t="shared" si="32"/>
        <v>0</v>
      </c>
      <c r="BK42" s="5">
        <f t="shared" si="32"/>
        <v>300</v>
      </c>
      <c r="BL42" s="5">
        <f t="shared" si="32"/>
        <v>300</v>
      </c>
      <c r="BM42" s="5">
        <f t="shared" si="32"/>
        <v>0</v>
      </c>
      <c r="BN42" s="5">
        <f t="shared" si="32"/>
        <v>0</v>
      </c>
      <c r="BO42" s="5">
        <f t="shared" si="32"/>
        <v>0</v>
      </c>
      <c r="BP42" s="5">
        <f t="shared" si="32"/>
        <v>0</v>
      </c>
      <c r="BQ42" s="5">
        <f t="shared" si="32"/>
        <v>0</v>
      </c>
      <c r="BR42" s="5">
        <f t="shared" si="32"/>
        <v>8</v>
      </c>
      <c r="BS42" s="5">
        <f t="shared" si="32"/>
        <v>4</v>
      </c>
      <c r="BT42" s="5">
        <f t="shared" si="32"/>
        <v>4</v>
      </c>
      <c r="BU42" s="5">
        <f t="shared" si="32"/>
        <v>0</v>
      </c>
      <c r="BV42" s="5">
        <f t="shared" si="32"/>
        <v>0</v>
      </c>
      <c r="BW42" s="5">
        <f t="shared" si="32"/>
        <v>0</v>
      </c>
      <c r="BX42" s="5">
        <f t="shared" si="32"/>
        <v>0</v>
      </c>
      <c r="BY42" s="5">
        <f t="shared" si="32"/>
        <v>0</v>
      </c>
      <c r="BZ42" s="5">
        <f t="shared" si="32"/>
        <v>0</v>
      </c>
      <c r="CA42" s="5">
        <f t="shared" si="32"/>
        <v>0</v>
      </c>
      <c r="CB42" s="5">
        <f t="shared" si="32"/>
        <v>0</v>
      </c>
      <c r="CC42" s="5">
        <f t="shared" si="32"/>
        <v>4</v>
      </c>
      <c r="CD42" s="5">
        <f t="shared" si="32"/>
        <v>4</v>
      </c>
      <c r="CE42" s="5">
        <f t="shared" si="32"/>
        <v>0</v>
      </c>
      <c r="CF42" s="5">
        <f t="shared" si="32"/>
        <v>0</v>
      </c>
      <c r="CG42" s="5">
        <f t="shared" si="32"/>
        <v>0</v>
      </c>
      <c r="CH42" s="5">
        <f>EE42</f>
        <v>0</v>
      </c>
      <c r="CI42" s="5"/>
      <c r="CP42" s="11">
        <v>34</v>
      </c>
      <c r="CQ42" s="11">
        <v>2</v>
      </c>
      <c r="CR42" s="11" t="s">
        <v>683</v>
      </c>
      <c r="CS42" s="11" t="s">
        <v>684</v>
      </c>
      <c r="CT42" s="11" t="s">
        <v>647</v>
      </c>
      <c r="CU42" s="11">
        <v>6</v>
      </c>
      <c r="CV42" s="5">
        <v>0</v>
      </c>
      <c r="CW42" s="5">
        <v>600</v>
      </c>
      <c r="CX42" s="5">
        <v>300</v>
      </c>
      <c r="CY42" s="5">
        <v>300</v>
      </c>
      <c r="CZ42" s="5"/>
      <c r="DA42" s="5"/>
      <c r="DB42" s="5"/>
      <c r="DC42" s="5"/>
      <c r="DD42" s="5"/>
      <c r="DE42" s="5"/>
      <c r="DF42" s="5"/>
      <c r="DG42" s="5"/>
      <c r="DH42" s="5">
        <v>300</v>
      </c>
      <c r="DI42" s="5">
        <v>300</v>
      </c>
      <c r="DJ42" s="5">
        <v>0</v>
      </c>
      <c r="DK42" s="5">
        <v>0</v>
      </c>
      <c r="DL42" s="5">
        <v>0</v>
      </c>
      <c r="DM42" s="5">
        <v>0</v>
      </c>
      <c r="DN42" s="5">
        <v>0</v>
      </c>
      <c r="DO42" s="5">
        <v>8</v>
      </c>
      <c r="DP42" s="5">
        <v>4</v>
      </c>
      <c r="DQ42" s="5">
        <v>4</v>
      </c>
      <c r="DZ42" s="5">
        <v>4</v>
      </c>
      <c r="EA42" s="5">
        <v>4</v>
      </c>
      <c r="EB42" s="5">
        <v>0</v>
      </c>
      <c r="EC42" s="5">
        <v>0</v>
      </c>
      <c r="ED42" s="5">
        <v>0</v>
      </c>
      <c r="EE42" s="5">
        <v>0</v>
      </c>
    </row>
    <row r="43" spans="1:135" s="11" customFormat="1" x14ac:dyDescent="0.2">
      <c r="A43" s="5">
        <v>40</v>
      </c>
      <c r="T43" s="5"/>
      <c r="U43" s="5"/>
      <c r="AV43" s="5"/>
      <c r="AW43" s="68"/>
      <c r="AX43" s="5">
        <v>3</v>
      </c>
      <c r="AY43" s="16">
        <f t="shared" ref="AY43:CG43" si="33">CV60</f>
        <v>0</v>
      </c>
      <c r="AZ43" s="16">
        <f t="shared" si="33"/>
        <v>600</v>
      </c>
      <c r="BA43" s="16">
        <f t="shared" si="33"/>
        <v>300</v>
      </c>
      <c r="BB43" s="16">
        <f t="shared" si="33"/>
        <v>300</v>
      </c>
      <c r="BC43" s="16">
        <f t="shared" si="33"/>
        <v>0</v>
      </c>
      <c r="BD43" s="16">
        <f t="shared" si="33"/>
        <v>0</v>
      </c>
      <c r="BE43" s="16">
        <f t="shared" si="33"/>
        <v>0</v>
      </c>
      <c r="BF43" s="16">
        <f t="shared" si="33"/>
        <v>0</v>
      </c>
      <c r="BG43" s="16">
        <f t="shared" si="33"/>
        <v>0</v>
      </c>
      <c r="BH43" s="16">
        <f t="shared" si="33"/>
        <v>0</v>
      </c>
      <c r="BI43" s="16">
        <f t="shared" si="33"/>
        <v>0</v>
      </c>
      <c r="BJ43" s="16">
        <f t="shared" si="33"/>
        <v>0</v>
      </c>
      <c r="BK43" s="16">
        <f t="shared" si="33"/>
        <v>300</v>
      </c>
      <c r="BL43" s="16">
        <f t="shared" si="33"/>
        <v>300</v>
      </c>
      <c r="BM43" s="16">
        <f t="shared" si="33"/>
        <v>0</v>
      </c>
      <c r="BN43" s="16">
        <f t="shared" si="33"/>
        <v>0</v>
      </c>
      <c r="BO43" s="16">
        <f t="shared" si="33"/>
        <v>0</v>
      </c>
      <c r="BP43" s="16">
        <f t="shared" si="33"/>
        <v>0</v>
      </c>
      <c r="BQ43" s="16">
        <f t="shared" si="33"/>
        <v>0</v>
      </c>
      <c r="BR43" s="16">
        <f t="shared" si="33"/>
        <v>8</v>
      </c>
      <c r="BS43" s="16">
        <f t="shared" si="33"/>
        <v>4</v>
      </c>
      <c r="BT43" s="16">
        <f t="shared" si="33"/>
        <v>4</v>
      </c>
      <c r="BU43" s="16">
        <f t="shared" si="33"/>
        <v>0</v>
      </c>
      <c r="BV43" s="16">
        <f t="shared" si="33"/>
        <v>0</v>
      </c>
      <c r="BW43" s="16">
        <f t="shared" si="33"/>
        <v>0</v>
      </c>
      <c r="BX43" s="16">
        <f t="shared" si="33"/>
        <v>0</v>
      </c>
      <c r="BY43" s="16">
        <f t="shared" si="33"/>
        <v>0</v>
      </c>
      <c r="BZ43" s="16">
        <f t="shared" si="33"/>
        <v>0</v>
      </c>
      <c r="CA43" s="16">
        <f t="shared" si="33"/>
        <v>0</v>
      </c>
      <c r="CB43" s="16">
        <f t="shared" si="33"/>
        <v>0</v>
      </c>
      <c r="CC43" s="16">
        <f t="shared" si="33"/>
        <v>4</v>
      </c>
      <c r="CD43" s="16">
        <f t="shared" si="33"/>
        <v>4</v>
      </c>
      <c r="CE43" s="16">
        <f t="shared" si="33"/>
        <v>0</v>
      </c>
      <c r="CF43" s="16">
        <f t="shared" si="33"/>
        <v>0</v>
      </c>
      <c r="CG43" s="16">
        <f t="shared" si="33"/>
        <v>0</v>
      </c>
      <c r="CH43" s="16">
        <f>EE60</f>
        <v>0</v>
      </c>
      <c r="CI43" s="16"/>
      <c r="CP43" s="11">
        <v>35</v>
      </c>
      <c r="CQ43" s="11">
        <v>2</v>
      </c>
      <c r="CR43" s="11" t="s">
        <v>683</v>
      </c>
      <c r="CS43" s="11" t="s">
        <v>684</v>
      </c>
      <c r="CT43" s="11" t="s">
        <v>649</v>
      </c>
      <c r="CU43" s="11">
        <v>6</v>
      </c>
      <c r="CV43" s="5">
        <v>3000</v>
      </c>
      <c r="CW43" s="5">
        <v>600</v>
      </c>
      <c r="CX43" s="5">
        <v>0</v>
      </c>
      <c r="CY43" s="5">
        <v>0</v>
      </c>
      <c r="CZ43" s="5"/>
      <c r="DA43" s="5"/>
      <c r="DB43" s="5"/>
      <c r="DC43" s="5"/>
      <c r="DD43" s="5"/>
      <c r="DE43" s="5"/>
      <c r="DF43" s="5"/>
      <c r="DG43" s="5"/>
      <c r="DH43" s="5">
        <v>0</v>
      </c>
      <c r="DI43" s="5">
        <v>0</v>
      </c>
      <c r="DJ43" s="5">
        <v>0</v>
      </c>
      <c r="DK43" s="5">
        <v>0</v>
      </c>
      <c r="DL43" s="5">
        <v>0</v>
      </c>
      <c r="DM43" s="5">
        <v>0</v>
      </c>
      <c r="DN43" s="5">
        <v>40</v>
      </c>
      <c r="DO43" s="5">
        <v>8</v>
      </c>
      <c r="DP43" s="5">
        <v>0</v>
      </c>
      <c r="DQ43" s="5">
        <v>0</v>
      </c>
      <c r="DZ43" s="5">
        <v>0</v>
      </c>
      <c r="EA43" s="5">
        <v>0</v>
      </c>
      <c r="EB43" s="5">
        <v>0</v>
      </c>
      <c r="EC43" s="5">
        <v>0</v>
      </c>
      <c r="ED43" s="5">
        <v>0</v>
      </c>
      <c r="EE43" s="5">
        <v>0</v>
      </c>
    </row>
    <row r="44" spans="1:135" s="11" customFormat="1" x14ac:dyDescent="0.2">
      <c r="A44" s="5">
        <v>41</v>
      </c>
      <c r="T44" s="5"/>
      <c r="U44" s="5"/>
      <c r="AV44" s="5"/>
      <c r="AW44" s="68"/>
      <c r="AX44" s="5">
        <v>4</v>
      </c>
      <c r="AY44" s="5">
        <f t="shared" ref="AY44:CG44" si="34">CV78</f>
        <v>0</v>
      </c>
      <c r="AZ44" s="5">
        <f t="shared" si="34"/>
        <v>600</v>
      </c>
      <c r="BA44" s="5">
        <f t="shared" si="34"/>
        <v>300</v>
      </c>
      <c r="BB44" s="5">
        <f t="shared" si="34"/>
        <v>300</v>
      </c>
      <c r="BC44" s="5">
        <f t="shared" si="34"/>
        <v>0</v>
      </c>
      <c r="BD44" s="5">
        <f t="shared" si="34"/>
        <v>0</v>
      </c>
      <c r="BE44" s="5">
        <f t="shared" si="34"/>
        <v>0</v>
      </c>
      <c r="BF44" s="5">
        <f t="shared" si="34"/>
        <v>0</v>
      </c>
      <c r="BG44" s="5">
        <f t="shared" si="34"/>
        <v>0</v>
      </c>
      <c r="BH44" s="5">
        <f t="shared" si="34"/>
        <v>0</v>
      </c>
      <c r="BI44" s="5">
        <f t="shared" si="34"/>
        <v>0</v>
      </c>
      <c r="BJ44" s="5">
        <f t="shared" si="34"/>
        <v>0</v>
      </c>
      <c r="BK44" s="5">
        <f t="shared" si="34"/>
        <v>300</v>
      </c>
      <c r="BL44" s="5">
        <f t="shared" si="34"/>
        <v>300</v>
      </c>
      <c r="BM44" s="5">
        <f t="shared" si="34"/>
        <v>0</v>
      </c>
      <c r="BN44" s="5">
        <f t="shared" si="34"/>
        <v>0</v>
      </c>
      <c r="BO44" s="5">
        <f t="shared" si="34"/>
        <v>0</v>
      </c>
      <c r="BP44" s="5">
        <f t="shared" si="34"/>
        <v>0</v>
      </c>
      <c r="BQ44" s="5">
        <f t="shared" si="34"/>
        <v>0</v>
      </c>
      <c r="BR44" s="5">
        <f t="shared" si="34"/>
        <v>8</v>
      </c>
      <c r="BS44" s="5">
        <f t="shared" si="34"/>
        <v>4</v>
      </c>
      <c r="BT44" s="5">
        <f t="shared" si="34"/>
        <v>4</v>
      </c>
      <c r="BU44" s="5">
        <f t="shared" si="34"/>
        <v>0</v>
      </c>
      <c r="BV44" s="5">
        <f t="shared" si="34"/>
        <v>0</v>
      </c>
      <c r="BW44" s="5">
        <f t="shared" si="34"/>
        <v>0</v>
      </c>
      <c r="BX44" s="5">
        <f t="shared" si="34"/>
        <v>0</v>
      </c>
      <c r="BY44" s="5">
        <f t="shared" si="34"/>
        <v>0</v>
      </c>
      <c r="BZ44" s="5">
        <f t="shared" si="34"/>
        <v>0</v>
      </c>
      <c r="CA44" s="5">
        <f t="shared" si="34"/>
        <v>0</v>
      </c>
      <c r="CB44" s="5">
        <f t="shared" si="34"/>
        <v>0</v>
      </c>
      <c r="CC44" s="5">
        <f t="shared" si="34"/>
        <v>4</v>
      </c>
      <c r="CD44" s="5">
        <f t="shared" si="34"/>
        <v>4</v>
      </c>
      <c r="CE44" s="5">
        <f t="shared" si="34"/>
        <v>0</v>
      </c>
      <c r="CF44" s="5">
        <f t="shared" si="34"/>
        <v>0</v>
      </c>
      <c r="CG44" s="5">
        <f t="shared" si="34"/>
        <v>0</v>
      </c>
      <c r="CH44" s="5">
        <f>EE78</f>
        <v>0</v>
      </c>
      <c r="CI44" s="5"/>
      <c r="CP44" s="11">
        <v>36</v>
      </c>
      <c r="CQ44" s="11">
        <v>2</v>
      </c>
      <c r="CR44" s="11" t="s">
        <v>683</v>
      </c>
      <c r="CS44" s="11" t="s">
        <v>684</v>
      </c>
      <c r="CT44" s="11" t="s">
        <v>650</v>
      </c>
      <c r="CU44" s="11">
        <v>6</v>
      </c>
      <c r="CV44" s="5">
        <v>3000</v>
      </c>
      <c r="CW44" s="5">
        <v>0</v>
      </c>
      <c r="CX44" s="5">
        <v>300</v>
      </c>
      <c r="CY44" s="5">
        <v>300</v>
      </c>
      <c r="CZ44" s="5"/>
      <c r="DA44" s="5"/>
      <c r="DB44" s="5"/>
      <c r="DC44" s="5"/>
      <c r="DD44" s="5"/>
      <c r="DE44" s="5"/>
      <c r="DF44" s="5"/>
      <c r="DG44" s="5"/>
      <c r="DH44" s="5">
        <v>300</v>
      </c>
      <c r="DI44" s="5">
        <v>300</v>
      </c>
      <c r="DJ44" s="5">
        <v>0</v>
      </c>
      <c r="DK44" s="5">
        <v>0</v>
      </c>
      <c r="DL44" s="5">
        <v>0</v>
      </c>
      <c r="DM44" s="5">
        <v>0</v>
      </c>
      <c r="DN44" s="5">
        <v>40</v>
      </c>
      <c r="DO44" s="5">
        <v>0</v>
      </c>
      <c r="DP44" s="5">
        <v>4</v>
      </c>
      <c r="DQ44" s="5">
        <v>4</v>
      </c>
      <c r="DZ44" s="5">
        <v>4</v>
      </c>
      <c r="EA44" s="5">
        <v>4</v>
      </c>
      <c r="EB44" s="5">
        <v>0</v>
      </c>
      <c r="EC44" s="5">
        <v>0</v>
      </c>
      <c r="ED44" s="5">
        <v>0</v>
      </c>
      <c r="EE44" s="5">
        <v>0</v>
      </c>
    </row>
    <row r="45" spans="1:135" x14ac:dyDescent="0.2">
      <c r="A45" s="5">
        <v>42</v>
      </c>
      <c r="AW45" s="68"/>
      <c r="AX45" s="5">
        <v>5</v>
      </c>
      <c r="AY45" s="16">
        <f t="shared" ref="AY45:CG45" si="35">CV96</f>
        <v>0</v>
      </c>
      <c r="AZ45" s="16">
        <f t="shared" si="35"/>
        <v>600</v>
      </c>
      <c r="BA45" s="16">
        <f t="shared" si="35"/>
        <v>300</v>
      </c>
      <c r="BB45" s="16">
        <f t="shared" si="35"/>
        <v>300</v>
      </c>
      <c r="BC45" s="16">
        <f t="shared" si="35"/>
        <v>0</v>
      </c>
      <c r="BD45" s="16">
        <f t="shared" si="35"/>
        <v>0</v>
      </c>
      <c r="BE45" s="16">
        <f t="shared" si="35"/>
        <v>0</v>
      </c>
      <c r="BF45" s="16">
        <f t="shared" si="35"/>
        <v>0</v>
      </c>
      <c r="BG45" s="16">
        <f t="shared" si="35"/>
        <v>0</v>
      </c>
      <c r="BH45" s="16">
        <f t="shared" si="35"/>
        <v>0</v>
      </c>
      <c r="BI45" s="16">
        <f t="shared" si="35"/>
        <v>0</v>
      </c>
      <c r="BJ45" s="16">
        <f t="shared" si="35"/>
        <v>0</v>
      </c>
      <c r="BK45" s="16">
        <f t="shared" si="35"/>
        <v>300</v>
      </c>
      <c r="BL45" s="16">
        <f t="shared" si="35"/>
        <v>300</v>
      </c>
      <c r="BM45" s="16">
        <f t="shared" si="35"/>
        <v>0</v>
      </c>
      <c r="BN45" s="16">
        <f t="shared" si="35"/>
        <v>0</v>
      </c>
      <c r="BO45" s="16">
        <f t="shared" si="35"/>
        <v>0</v>
      </c>
      <c r="BP45" s="16">
        <f t="shared" si="35"/>
        <v>0</v>
      </c>
      <c r="BQ45" s="16">
        <f t="shared" si="35"/>
        <v>0</v>
      </c>
      <c r="BR45" s="16">
        <f t="shared" si="35"/>
        <v>8</v>
      </c>
      <c r="BS45" s="16">
        <f t="shared" si="35"/>
        <v>4</v>
      </c>
      <c r="BT45" s="16">
        <f t="shared" si="35"/>
        <v>4</v>
      </c>
      <c r="BU45" s="16">
        <f t="shared" si="35"/>
        <v>0</v>
      </c>
      <c r="BV45" s="16">
        <f t="shared" si="35"/>
        <v>0</v>
      </c>
      <c r="BW45" s="16">
        <f t="shared" si="35"/>
        <v>0</v>
      </c>
      <c r="BX45" s="16">
        <f t="shared" si="35"/>
        <v>0</v>
      </c>
      <c r="BY45" s="16">
        <f t="shared" si="35"/>
        <v>0</v>
      </c>
      <c r="BZ45" s="16">
        <f t="shared" si="35"/>
        <v>0</v>
      </c>
      <c r="CA45" s="16">
        <f t="shared" si="35"/>
        <v>0</v>
      </c>
      <c r="CB45" s="16">
        <f t="shared" si="35"/>
        <v>0</v>
      </c>
      <c r="CC45" s="16">
        <f t="shared" si="35"/>
        <v>4</v>
      </c>
      <c r="CD45" s="16">
        <f t="shared" si="35"/>
        <v>4</v>
      </c>
      <c r="CE45" s="16">
        <f t="shared" si="35"/>
        <v>0</v>
      </c>
      <c r="CF45" s="16">
        <f t="shared" si="35"/>
        <v>0</v>
      </c>
      <c r="CG45" s="16">
        <f t="shared" si="35"/>
        <v>0</v>
      </c>
      <c r="CH45" s="16">
        <f>EE96</f>
        <v>0</v>
      </c>
      <c r="CI45" s="16"/>
      <c r="CP45" s="5">
        <v>37</v>
      </c>
      <c r="CQ45" s="5">
        <v>3</v>
      </c>
      <c r="CR45" s="5" t="s">
        <v>685</v>
      </c>
      <c r="CS45" s="5" t="s">
        <v>686</v>
      </c>
      <c r="CT45" s="5" t="s">
        <v>647</v>
      </c>
      <c r="CU45" s="5">
        <v>1</v>
      </c>
      <c r="CV45" s="5">
        <v>0</v>
      </c>
      <c r="CW45" s="5">
        <v>100</v>
      </c>
      <c r="CX45" s="5">
        <v>50</v>
      </c>
      <c r="CY45" s="5">
        <v>50</v>
      </c>
      <c r="DH45" s="5">
        <v>50</v>
      </c>
      <c r="DI45" s="5">
        <v>50</v>
      </c>
      <c r="DJ45" s="5">
        <v>0</v>
      </c>
      <c r="DK45" s="5">
        <v>0</v>
      </c>
      <c r="DL45" s="5">
        <v>0</v>
      </c>
      <c r="DM45" s="5">
        <v>0</v>
      </c>
      <c r="DN45" s="5">
        <v>0</v>
      </c>
      <c r="DO45" s="5">
        <v>2</v>
      </c>
      <c r="DP45" s="5">
        <v>1</v>
      </c>
      <c r="DQ45" s="5">
        <v>1</v>
      </c>
      <c r="DZ45" s="5">
        <v>1</v>
      </c>
      <c r="EA45" s="5">
        <v>1</v>
      </c>
      <c r="EB45" s="5">
        <v>0</v>
      </c>
      <c r="EC45" s="5">
        <v>0</v>
      </c>
      <c r="ED45" s="5">
        <v>0</v>
      </c>
      <c r="EE45" s="5">
        <v>0</v>
      </c>
    </row>
    <row r="46" spans="1:135" x14ac:dyDescent="0.2">
      <c r="A46" s="5">
        <v>43</v>
      </c>
      <c r="AW46" s="68"/>
      <c r="AX46" s="5">
        <v>6</v>
      </c>
      <c r="AY46" s="5">
        <f t="shared" ref="AY46:CG46" si="36">CV114</f>
        <v>0</v>
      </c>
      <c r="AZ46" s="5">
        <f t="shared" si="36"/>
        <v>600</v>
      </c>
      <c r="BA46" s="5">
        <f t="shared" si="36"/>
        <v>300</v>
      </c>
      <c r="BB46" s="5">
        <f t="shared" si="36"/>
        <v>300</v>
      </c>
      <c r="BC46" s="5">
        <f t="shared" si="36"/>
        <v>0</v>
      </c>
      <c r="BD46" s="5">
        <f t="shared" si="36"/>
        <v>0</v>
      </c>
      <c r="BE46" s="5">
        <f t="shared" si="36"/>
        <v>0</v>
      </c>
      <c r="BF46" s="5">
        <f t="shared" si="36"/>
        <v>0</v>
      </c>
      <c r="BG46" s="5">
        <f t="shared" si="36"/>
        <v>0</v>
      </c>
      <c r="BH46" s="5">
        <f t="shared" si="36"/>
        <v>0</v>
      </c>
      <c r="BI46" s="5">
        <f t="shared" si="36"/>
        <v>0</v>
      </c>
      <c r="BJ46" s="5">
        <f t="shared" si="36"/>
        <v>0</v>
      </c>
      <c r="BK46" s="5">
        <f t="shared" si="36"/>
        <v>300</v>
      </c>
      <c r="BL46" s="5">
        <f t="shared" si="36"/>
        <v>300</v>
      </c>
      <c r="BM46" s="5">
        <f t="shared" si="36"/>
        <v>0</v>
      </c>
      <c r="BN46" s="5">
        <f t="shared" si="36"/>
        <v>0</v>
      </c>
      <c r="BO46" s="5">
        <f t="shared" si="36"/>
        <v>0</v>
      </c>
      <c r="BP46" s="5">
        <f t="shared" si="36"/>
        <v>0</v>
      </c>
      <c r="BQ46" s="5">
        <f t="shared" si="36"/>
        <v>0</v>
      </c>
      <c r="BR46" s="5">
        <f t="shared" si="36"/>
        <v>8</v>
      </c>
      <c r="BS46" s="5">
        <f t="shared" si="36"/>
        <v>4</v>
      </c>
      <c r="BT46" s="5">
        <f t="shared" si="36"/>
        <v>4</v>
      </c>
      <c r="BU46" s="5">
        <f t="shared" si="36"/>
        <v>0</v>
      </c>
      <c r="BV46" s="5">
        <f t="shared" si="36"/>
        <v>0</v>
      </c>
      <c r="BW46" s="5">
        <f t="shared" si="36"/>
        <v>0</v>
      </c>
      <c r="BX46" s="5">
        <f t="shared" si="36"/>
        <v>0</v>
      </c>
      <c r="BY46" s="5">
        <f t="shared" si="36"/>
        <v>0</v>
      </c>
      <c r="BZ46" s="5">
        <f t="shared" si="36"/>
        <v>0</v>
      </c>
      <c r="CA46" s="5">
        <f t="shared" si="36"/>
        <v>0</v>
      </c>
      <c r="CB46" s="5">
        <f t="shared" si="36"/>
        <v>0</v>
      </c>
      <c r="CC46" s="5">
        <f t="shared" si="36"/>
        <v>4</v>
      </c>
      <c r="CD46" s="5">
        <f t="shared" si="36"/>
        <v>4</v>
      </c>
      <c r="CE46" s="5">
        <f t="shared" si="36"/>
        <v>0</v>
      </c>
      <c r="CF46" s="5">
        <f t="shared" si="36"/>
        <v>0</v>
      </c>
      <c r="CG46" s="5">
        <f t="shared" si="36"/>
        <v>0</v>
      </c>
      <c r="CH46" s="5">
        <f>EE114</f>
        <v>0</v>
      </c>
      <c r="CP46" s="5">
        <v>38</v>
      </c>
      <c r="CQ46" s="5">
        <v>3</v>
      </c>
      <c r="CR46" s="5" t="s">
        <v>685</v>
      </c>
      <c r="CS46" s="5" t="s">
        <v>686</v>
      </c>
      <c r="CT46" s="5" t="s">
        <v>649</v>
      </c>
      <c r="CU46" s="5">
        <v>1</v>
      </c>
      <c r="CV46" s="5">
        <v>500</v>
      </c>
      <c r="CW46" s="5">
        <v>100</v>
      </c>
      <c r="CX46" s="5">
        <v>0</v>
      </c>
      <c r="CY46" s="5">
        <v>0</v>
      </c>
      <c r="DH46" s="5">
        <v>0</v>
      </c>
      <c r="DI46" s="5">
        <v>0</v>
      </c>
      <c r="DJ46" s="5">
        <v>0</v>
      </c>
      <c r="DK46" s="5">
        <v>0</v>
      </c>
      <c r="DL46" s="5">
        <v>0</v>
      </c>
      <c r="DM46" s="5">
        <v>0</v>
      </c>
      <c r="DN46" s="5">
        <v>10</v>
      </c>
      <c r="DO46" s="5">
        <v>2</v>
      </c>
      <c r="DP46" s="5">
        <v>0</v>
      </c>
      <c r="DQ46" s="5">
        <v>0</v>
      </c>
      <c r="DZ46" s="5">
        <v>0</v>
      </c>
      <c r="EA46" s="5">
        <v>0</v>
      </c>
      <c r="EB46" s="5">
        <v>0</v>
      </c>
      <c r="EC46" s="5">
        <v>0</v>
      </c>
      <c r="ED46" s="5">
        <v>0</v>
      </c>
      <c r="EE46" s="5">
        <v>0</v>
      </c>
    </row>
    <row r="47" spans="1:135" x14ac:dyDescent="0.2">
      <c r="A47" s="5">
        <v>44</v>
      </c>
      <c r="AW47" s="68"/>
      <c r="AX47" s="5">
        <v>7</v>
      </c>
      <c r="AY47" s="16">
        <f t="shared" ref="AY47:CG47" si="37">CV132</f>
        <v>0</v>
      </c>
      <c r="AZ47" s="16">
        <f t="shared" si="37"/>
        <v>600</v>
      </c>
      <c r="BA47" s="16">
        <f t="shared" si="37"/>
        <v>300</v>
      </c>
      <c r="BB47" s="16">
        <f t="shared" si="37"/>
        <v>300</v>
      </c>
      <c r="BC47" s="16">
        <f t="shared" si="37"/>
        <v>0</v>
      </c>
      <c r="BD47" s="16">
        <f t="shared" si="37"/>
        <v>0</v>
      </c>
      <c r="BE47" s="16">
        <f t="shared" si="37"/>
        <v>0</v>
      </c>
      <c r="BF47" s="16">
        <f t="shared" si="37"/>
        <v>0</v>
      </c>
      <c r="BG47" s="16">
        <f t="shared" si="37"/>
        <v>0</v>
      </c>
      <c r="BH47" s="16">
        <f t="shared" si="37"/>
        <v>0</v>
      </c>
      <c r="BI47" s="16">
        <f t="shared" si="37"/>
        <v>0</v>
      </c>
      <c r="BJ47" s="16">
        <f t="shared" si="37"/>
        <v>0</v>
      </c>
      <c r="BK47" s="16">
        <f t="shared" si="37"/>
        <v>300</v>
      </c>
      <c r="BL47" s="16">
        <f t="shared" si="37"/>
        <v>300</v>
      </c>
      <c r="BM47" s="16">
        <f t="shared" si="37"/>
        <v>0</v>
      </c>
      <c r="BN47" s="16">
        <f t="shared" si="37"/>
        <v>0</v>
      </c>
      <c r="BO47" s="16">
        <f t="shared" si="37"/>
        <v>0</v>
      </c>
      <c r="BP47" s="16">
        <f t="shared" si="37"/>
        <v>0</v>
      </c>
      <c r="BQ47" s="16">
        <f t="shared" si="37"/>
        <v>0</v>
      </c>
      <c r="BR47" s="16">
        <f t="shared" si="37"/>
        <v>8</v>
      </c>
      <c r="BS47" s="16">
        <f t="shared" si="37"/>
        <v>4</v>
      </c>
      <c r="BT47" s="16">
        <f t="shared" si="37"/>
        <v>4</v>
      </c>
      <c r="BU47" s="16">
        <f t="shared" si="37"/>
        <v>0</v>
      </c>
      <c r="BV47" s="16">
        <f t="shared" si="37"/>
        <v>0</v>
      </c>
      <c r="BW47" s="16">
        <f t="shared" si="37"/>
        <v>0</v>
      </c>
      <c r="BX47" s="16">
        <f t="shared" si="37"/>
        <v>0</v>
      </c>
      <c r="BY47" s="16">
        <f t="shared" si="37"/>
        <v>0</v>
      </c>
      <c r="BZ47" s="16">
        <f t="shared" si="37"/>
        <v>0</v>
      </c>
      <c r="CA47" s="16">
        <f t="shared" si="37"/>
        <v>0</v>
      </c>
      <c r="CB47" s="16">
        <f t="shared" si="37"/>
        <v>0</v>
      </c>
      <c r="CC47" s="16">
        <f t="shared" si="37"/>
        <v>4</v>
      </c>
      <c r="CD47" s="16">
        <f t="shared" si="37"/>
        <v>4</v>
      </c>
      <c r="CE47" s="16">
        <f t="shared" si="37"/>
        <v>0</v>
      </c>
      <c r="CF47" s="16">
        <f t="shared" si="37"/>
        <v>0</v>
      </c>
      <c r="CG47" s="16">
        <f t="shared" si="37"/>
        <v>0</v>
      </c>
      <c r="CH47" s="16">
        <f>EE132</f>
        <v>0</v>
      </c>
      <c r="CI47" s="16"/>
      <c r="CP47" s="5">
        <v>39</v>
      </c>
      <c r="CQ47" s="5">
        <v>3</v>
      </c>
      <c r="CR47" s="5" t="s">
        <v>685</v>
      </c>
      <c r="CS47" s="5" t="s">
        <v>686</v>
      </c>
      <c r="CT47" s="5" t="s">
        <v>650</v>
      </c>
      <c r="CU47" s="5">
        <v>1</v>
      </c>
      <c r="CV47" s="5">
        <v>500</v>
      </c>
      <c r="CW47" s="5">
        <v>0</v>
      </c>
      <c r="CX47" s="5">
        <v>50</v>
      </c>
      <c r="CY47" s="5">
        <v>50</v>
      </c>
      <c r="DH47" s="5">
        <v>50</v>
      </c>
      <c r="DI47" s="5">
        <v>50</v>
      </c>
      <c r="DJ47" s="5">
        <v>0</v>
      </c>
      <c r="DK47" s="5">
        <v>0</v>
      </c>
      <c r="DL47" s="5">
        <v>0</v>
      </c>
      <c r="DM47" s="5">
        <v>0</v>
      </c>
      <c r="DN47" s="5">
        <v>10</v>
      </c>
      <c r="DO47" s="5">
        <v>0</v>
      </c>
      <c r="DP47" s="5">
        <v>1</v>
      </c>
      <c r="DQ47" s="5">
        <v>1</v>
      </c>
      <c r="DZ47" s="5">
        <v>1</v>
      </c>
      <c r="EA47" s="5">
        <v>1</v>
      </c>
      <c r="EB47" s="5">
        <v>0</v>
      </c>
      <c r="EC47" s="5">
        <v>0</v>
      </c>
      <c r="ED47" s="5">
        <v>0</v>
      </c>
      <c r="EE47" s="5">
        <v>0</v>
      </c>
    </row>
    <row r="48" spans="1:135" x14ac:dyDescent="0.2">
      <c r="A48" s="5">
        <v>45</v>
      </c>
      <c r="AW48" s="68"/>
      <c r="AX48" s="5">
        <v>8</v>
      </c>
      <c r="AY48" s="5">
        <f t="shared" ref="AY48:CG48" si="38">CV145</f>
        <v>0</v>
      </c>
      <c r="AZ48" s="5">
        <f t="shared" si="38"/>
        <v>0</v>
      </c>
      <c r="BA48" s="5">
        <f t="shared" si="38"/>
        <v>0</v>
      </c>
      <c r="BB48" s="5">
        <f t="shared" si="38"/>
        <v>0</v>
      </c>
      <c r="BC48" s="5">
        <f t="shared" si="38"/>
        <v>0</v>
      </c>
      <c r="BD48" s="5">
        <f t="shared" si="38"/>
        <v>0</v>
      </c>
      <c r="BE48" s="5">
        <f t="shared" si="38"/>
        <v>0</v>
      </c>
      <c r="BF48" s="5">
        <f t="shared" si="38"/>
        <v>0</v>
      </c>
      <c r="BG48" s="5">
        <f t="shared" si="38"/>
        <v>0</v>
      </c>
      <c r="BH48" s="5">
        <f t="shared" si="38"/>
        <v>0</v>
      </c>
      <c r="BI48" s="5">
        <f t="shared" si="38"/>
        <v>0</v>
      </c>
      <c r="BJ48" s="5">
        <f t="shared" si="38"/>
        <v>0</v>
      </c>
      <c r="BK48" s="5">
        <f t="shared" si="38"/>
        <v>0</v>
      </c>
      <c r="BL48" s="5">
        <f t="shared" si="38"/>
        <v>0</v>
      </c>
      <c r="BM48" s="5">
        <f t="shared" si="38"/>
        <v>320</v>
      </c>
      <c r="BN48" s="5">
        <f t="shared" si="38"/>
        <v>320</v>
      </c>
      <c r="BO48" s="5">
        <f t="shared" si="38"/>
        <v>0</v>
      </c>
      <c r="BP48" s="5">
        <f t="shared" si="38"/>
        <v>0</v>
      </c>
      <c r="BQ48" s="5">
        <f t="shared" si="38"/>
        <v>0</v>
      </c>
      <c r="BR48" s="5">
        <f t="shared" si="38"/>
        <v>0</v>
      </c>
      <c r="BS48" s="5">
        <f t="shared" si="38"/>
        <v>0</v>
      </c>
      <c r="BT48" s="5">
        <f t="shared" si="38"/>
        <v>0</v>
      </c>
      <c r="BU48" s="5">
        <f t="shared" si="38"/>
        <v>0</v>
      </c>
      <c r="BV48" s="5">
        <f t="shared" si="38"/>
        <v>0</v>
      </c>
      <c r="BW48" s="5">
        <f t="shared" si="38"/>
        <v>0</v>
      </c>
      <c r="BX48" s="5">
        <f t="shared" si="38"/>
        <v>0</v>
      </c>
      <c r="BY48" s="5">
        <f t="shared" si="38"/>
        <v>0</v>
      </c>
      <c r="BZ48" s="5">
        <f t="shared" si="38"/>
        <v>0</v>
      </c>
      <c r="CA48" s="5">
        <f t="shared" si="38"/>
        <v>0</v>
      </c>
      <c r="CB48" s="5">
        <f t="shared" si="38"/>
        <v>0</v>
      </c>
      <c r="CC48" s="5">
        <f t="shared" si="38"/>
        <v>0</v>
      </c>
      <c r="CD48" s="5">
        <f t="shared" si="38"/>
        <v>0</v>
      </c>
      <c r="CE48" s="5">
        <f t="shared" si="38"/>
        <v>3</v>
      </c>
      <c r="CF48" s="5">
        <f t="shared" si="38"/>
        <v>3</v>
      </c>
      <c r="CG48" s="5">
        <f t="shared" si="38"/>
        <v>0</v>
      </c>
      <c r="CH48" s="5">
        <f>EE145</f>
        <v>0</v>
      </c>
      <c r="CP48" s="5">
        <v>40</v>
      </c>
      <c r="CQ48" s="5">
        <v>3</v>
      </c>
      <c r="CR48" s="5" t="s">
        <v>687</v>
      </c>
      <c r="CS48" s="5" t="s">
        <v>688</v>
      </c>
      <c r="CT48" s="5" t="s">
        <v>647</v>
      </c>
      <c r="CU48" s="5">
        <v>2</v>
      </c>
      <c r="CV48" s="5">
        <v>0</v>
      </c>
      <c r="CW48" s="5">
        <v>150</v>
      </c>
      <c r="CX48" s="5">
        <v>75</v>
      </c>
      <c r="CY48" s="5">
        <v>75</v>
      </c>
      <c r="DH48" s="5">
        <v>75</v>
      </c>
      <c r="DI48" s="5">
        <v>75</v>
      </c>
      <c r="DJ48" s="5">
        <v>0</v>
      </c>
      <c r="DK48" s="5">
        <v>0</v>
      </c>
      <c r="DL48" s="5">
        <v>0</v>
      </c>
      <c r="DM48" s="5">
        <v>0</v>
      </c>
      <c r="DN48" s="5">
        <v>0</v>
      </c>
      <c r="DO48" s="5">
        <v>3</v>
      </c>
      <c r="DP48" s="5">
        <v>1.5</v>
      </c>
      <c r="DQ48" s="5">
        <v>1.5</v>
      </c>
      <c r="DZ48" s="5">
        <v>1.5</v>
      </c>
      <c r="EA48" s="5">
        <v>1.5</v>
      </c>
      <c r="EB48" s="5">
        <v>0</v>
      </c>
      <c r="EC48" s="5">
        <v>0</v>
      </c>
      <c r="ED48" s="5">
        <v>0</v>
      </c>
      <c r="EE48" s="5">
        <v>0</v>
      </c>
    </row>
    <row r="49" spans="1:135" x14ac:dyDescent="0.2">
      <c r="A49" s="5">
        <v>46</v>
      </c>
      <c r="AV49" s="5" t="s">
        <v>689</v>
      </c>
      <c r="AW49" s="5" t="s">
        <v>690</v>
      </c>
      <c r="AY49" s="5">
        <f>SUM(BQ41:BQ48)*100</f>
        <v>0</v>
      </c>
      <c r="AZ49" s="5">
        <f t="shared" ref="AZ49:BP49" si="39">SUM(BR41:BR48)*100</f>
        <v>5600</v>
      </c>
      <c r="BA49" s="5">
        <f t="shared" si="39"/>
        <v>2800</v>
      </c>
      <c r="BB49" s="5">
        <f t="shared" si="39"/>
        <v>2800</v>
      </c>
      <c r="BC49" s="5">
        <f t="shared" si="39"/>
        <v>0</v>
      </c>
      <c r="BD49" s="5">
        <f t="shared" si="39"/>
        <v>0</v>
      </c>
      <c r="BE49" s="5">
        <f t="shared" si="39"/>
        <v>0</v>
      </c>
      <c r="BF49" s="5">
        <f t="shared" si="39"/>
        <v>0</v>
      </c>
      <c r="BG49" s="5">
        <f t="shared" si="39"/>
        <v>0</v>
      </c>
      <c r="BH49" s="5">
        <f t="shared" si="39"/>
        <v>0</v>
      </c>
      <c r="BI49" s="5">
        <f t="shared" si="39"/>
        <v>0</v>
      </c>
      <c r="BJ49" s="5">
        <f t="shared" si="39"/>
        <v>0</v>
      </c>
      <c r="BK49" s="5">
        <f t="shared" si="39"/>
        <v>2800</v>
      </c>
      <c r="BL49" s="5">
        <f t="shared" si="39"/>
        <v>2800</v>
      </c>
      <c r="BM49" s="5">
        <f t="shared" si="39"/>
        <v>300</v>
      </c>
      <c r="BN49" s="5">
        <f t="shared" si="39"/>
        <v>300</v>
      </c>
      <c r="BO49" s="5">
        <f t="shared" si="39"/>
        <v>0</v>
      </c>
      <c r="BP49" s="5">
        <f t="shared" si="39"/>
        <v>0</v>
      </c>
      <c r="CP49" s="5">
        <v>41</v>
      </c>
      <c r="CQ49" s="5">
        <v>3</v>
      </c>
      <c r="CR49" s="5" t="s">
        <v>687</v>
      </c>
      <c r="CS49" s="5" t="s">
        <v>688</v>
      </c>
      <c r="CT49" s="5" t="s">
        <v>649</v>
      </c>
      <c r="CU49" s="5">
        <v>2</v>
      </c>
      <c r="CV49" s="5">
        <v>750</v>
      </c>
      <c r="CW49" s="5">
        <v>150</v>
      </c>
      <c r="CX49" s="5">
        <v>0</v>
      </c>
      <c r="CY49" s="5">
        <v>0</v>
      </c>
      <c r="DH49" s="5">
        <v>0</v>
      </c>
      <c r="DI49" s="5">
        <v>0</v>
      </c>
      <c r="DJ49" s="5">
        <v>0</v>
      </c>
      <c r="DK49" s="5">
        <v>0</v>
      </c>
      <c r="DL49" s="5">
        <v>0</v>
      </c>
      <c r="DM49" s="5">
        <v>0</v>
      </c>
      <c r="DN49" s="5">
        <v>15</v>
      </c>
      <c r="DO49" s="5">
        <v>3</v>
      </c>
      <c r="DP49" s="5">
        <v>0</v>
      </c>
      <c r="DQ49" s="5">
        <v>0</v>
      </c>
      <c r="DZ49" s="5">
        <v>0</v>
      </c>
      <c r="EA49" s="5">
        <v>0</v>
      </c>
      <c r="EB49" s="5">
        <v>0</v>
      </c>
      <c r="EC49" s="5">
        <v>0</v>
      </c>
      <c r="ED49" s="5">
        <v>0</v>
      </c>
      <c r="EE49" s="5">
        <v>0</v>
      </c>
    </row>
    <row r="50" spans="1:135" x14ac:dyDescent="0.2">
      <c r="A50" s="5">
        <v>47</v>
      </c>
      <c r="AW50" s="5" t="s">
        <v>691</v>
      </c>
      <c r="AY50" s="5">
        <f t="shared" ref="AY50:BP50" si="40">CR158</f>
        <v>2400</v>
      </c>
      <c r="AZ50" s="5">
        <f t="shared" si="40"/>
        <v>480</v>
      </c>
      <c r="BA50" s="5">
        <f t="shared" si="40"/>
        <v>0</v>
      </c>
      <c r="BB50" s="5">
        <f t="shared" si="40"/>
        <v>0</v>
      </c>
      <c r="BC50" s="5">
        <f t="shared" si="40"/>
        <v>0</v>
      </c>
      <c r="BD50" s="5">
        <f t="shared" si="40"/>
        <v>0</v>
      </c>
      <c r="BE50" s="5">
        <f t="shared" si="40"/>
        <v>0</v>
      </c>
      <c r="BF50" s="5">
        <f t="shared" si="40"/>
        <v>0</v>
      </c>
      <c r="BG50" s="5">
        <f t="shared" si="40"/>
        <v>0</v>
      </c>
      <c r="BH50" s="5">
        <f t="shared" si="40"/>
        <v>0</v>
      </c>
      <c r="BI50" s="5">
        <f t="shared" si="40"/>
        <v>0</v>
      </c>
      <c r="BJ50" s="5">
        <f t="shared" si="40"/>
        <v>0</v>
      </c>
      <c r="BK50" s="5">
        <f t="shared" si="40"/>
        <v>0</v>
      </c>
      <c r="BL50" s="5">
        <f t="shared" si="40"/>
        <v>0</v>
      </c>
      <c r="BM50" s="5">
        <f t="shared" si="40"/>
        <v>800</v>
      </c>
      <c r="BN50" s="5">
        <f t="shared" si="40"/>
        <v>800</v>
      </c>
      <c r="BO50" s="5">
        <f t="shared" si="40"/>
        <v>800</v>
      </c>
      <c r="BP50" s="5">
        <f t="shared" si="40"/>
        <v>800</v>
      </c>
      <c r="CP50" s="5">
        <v>42</v>
      </c>
      <c r="CQ50" s="5">
        <v>3</v>
      </c>
      <c r="CR50" s="5" t="s">
        <v>687</v>
      </c>
      <c r="CS50" s="5" t="s">
        <v>688</v>
      </c>
      <c r="CT50" s="5" t="s">
        <v>650</v>
      </c>
      <c r="CU50" s="5">
        <v>2</v>
      </c>
      <c r="CV50" s="5">
        <v>750</v>
      </c>
      <c r="CW50" s="5">
        <v>0</v>
      </c>
      <c r="CX50" s="5">
        <v>75</v>
      </c>
      <c r="CY50" s="5">
        <v>75</v>
      </c>
      <c r="DH50" s="5">
        <v>75</v>
      </c>
      <c r="DI50" s="5">
        <v>75</v>
      </c>
      <c r="DJ50" s="5">
        <v>0</v>
      </c>
      <c r="DK50" s="5">
        <v>0</v>
      </c>
      <c r="DL50" s="5">
        <v>0</v>
      </c>
      <c r="DM50" s="5">
        <v>0</v>
      </c>
      <c r="DN50" s="5">
        <v>15</v>
      </c>
      <c r="DO50" s="5">
        <v>0</v>
      </c>
      <c r="DP50" s="5">
        <v>1.5</v>
      </c>
      <c r="DQ50" s="5">
        <v>1.5</v>
      </c>
      <c r="DZ50" s="5">
        <v>1.5</v>
      </c>
      <c r="EA50" s="5">
        <v>1.5</v>
      </c>
      <c r="EB50" s="5">
        <v>0</v>
      </c>
      <c r="EC50" s="5">
        <v>0</v>
      </c>
      <c r="ED50" s="5">
        <v>0</v>
      </c>
      <c r="EE50" s="5">
        <v>0</v>
      </c>
    </row>
    <row r="51" spans="1:135" x14ac:dyDescent="0.2">
      <c r="A51" s="5">
        <v>48</v>
      </c>
      <c r="AW51" s="5" t="s">
        <v>692</v>
      </c>
      <c r="AY51" s="5">
        <f>1.2*SUM(AY41:AY49)</f>
        <v>0</v>
      </c>
      <c r="AZ51" s="5">
        <f t="shared" ref="AZ51:BP51" si="41">1.2*SUM(AZ41:AZ49)</f>
        <v>11760</v>
      </c>
      <c r="BA51" s="5">
        <f t="shared" si="41"/>
        <v>5880</v>
      </c>
      <c r="BB51" s="5">
        <f t="shared" si="41"/>
        <v>5880</v>
      </c>
      <c r="BC51" s="5">
        <f t="shared" si="41"/>
        <v>0</v>
      </c>
      <c r="BD51" s="5">
        <f t="shared" si="41"/>
        <v>0</v>
      </c>
      <c r="BE51" s="5">
        <f t="shared" si="41"/>
        <v>0</v>
      </c>
      <c r="BF51" s="5">
        <f t="shared" si="41"/>
        <v>0</v>
      </c>
      <c r="BG51" s="5">
        <f t="shared" si="41"/>
        <v>0</v>
      </c>
      <c r="BH51" s="5">
        <f t="shared" si="41"/>
        <v>0</v>
      </c>
      <c r="BI51" s="5">
        <f t="shared" si="41"/>
        <v>0</v>
      </c>
      <c r="BJ51" s="5">
        <f t="shared" si="41"/>
        <v>0</v>
      </c>
      <c r="BK51" s="5">
        <f t="shared" si="41"/>
        <v>5880</v>
      </c>
      <c r="BL51" s="5">
        <f t="shared" si="41"/>
        <v>5880</v>
      </c>
      <c r="BM51" s="5">
        <f t="shared" si="41"/>
        <v>744</v>
      </c>
      <c r="BN51" s="5">
        <f t="shared" si="41"/>
        <v>744</v>
      </c>
      <c r="BO51" s="5">
        <f t="shared" si="41"/>
        <v>0</v>
      </c>
      <c r="BP51" s="5">
        <f t="shared" si="41"/>
        <v>0</v>
      </c>
      <c r="CP51" s="5">
        <v>43</v>
      </c>
      <c r="CQ51" s="5">
        <v>3</v>
      </c>
      <c r="CR51" s="5" t="s">
        <v>693</v>
      </c>
      <c r="CS51" s="5" t="s">
        <v>694</v>
      </c>
      <c r="CT51" s="5" t="s">
        <v>647</v>
      </c>
      <c r="CU51" s="5">
        <v>3</v>
      </c>
      <c r="CV51" s="5">
        <v>0</v>
      </c>
      <c r="CW51" s="5">
        <v>200</v>
      </c>
      <c r="CX51" s="5">
        <v>100</v>
      </c>
      <c r="CY51" s="5">
        <v>100</v>
      </c>
      <c r="DH51" s="5">
        <v>100</v>
      </c>
      <c r="DI51" s="5">
        <v>100</v>
      </c>
      <c r="DJ51" s="5">
        <v>0</v>
      </c>
      <c r="DK51" s="5">
        <v>0</v>
      </c>
      <c r="DL51" s="5">
        <v>0</v>
      </c>
      <c r="DM51" s="5">
        <v>0</v>
      </c>
      <c r="DN51" s="5">
        <v>0</v>
      </c>
      <c r="DO51" s="5">
        <v>4</v>
      </c>
      <c r="DP51" s="5">
        <v>2</v>
      </c>
      <c r="DQ51" s="5">
        <v>2</v>
      </c>
      <c r="DZ51" s="5">
        <v>2</v>
      </c>
      <c r="EA51" s="5">
        <v>2</v>
      </c>
      <c r="EB51" s="5">
        <v>0</v>
      </c>
      <c r="EC51" s="5">
        <v>0</v>
      </c>
      <c r="ED51" s="5">
        <v>0</v>
      </c>
      <c r="EE51" s="5">
        <v>0</v>
      </c>
    </row>
    <row r="52" spans="1:135" x14ac:dyDescent="0.2">
      <c r="A52" s="5">
        <v>49</v>
      </c>
      <c r="CP52" s="5">
        <v>44</v>
      </c>
      <c r="CQ52" s="5">
        <v>3</v>
      </c>
      <c r="CR52" s="5" t="s">
        <v>693</v>
      </c>
      <c r="CS52" s="5" t="s">
        <v>694</v>
      </c>
      <c r="CT52" s="5" t="s">
        <v>649</v>
      </c>
      <c r="CU52" s="5">
        <v>3</v>
      </c>
      <c r="CV52" s="5">
        <v>1000</v>
      </c>
      <c r="CW52" s="5">
        <v>200</v>
      </c>
      <c r="CX52" s="5">
        <v>0</v>
      </c>
      <c r="CY52" s="5">
        <v>0</v>
      </c>
      <c r="DH52" s="5">
        <v>0</v>
      </c>
      <c r="DI52" s="5">
        <v>0</v>
      </c>
      <c r="DJ52" s="5">
        <v>0</v>
      </c>
      <c r="DK52" s="5">
        <v>0</v>
      </c>
      <c r="DL52" s="5">
        <v>0</v>
      </c>
      <c r="DM52" s="5">
        <v>0</v>
      </c>
      <c r="DN52" s="5">
        <v>20</v>
      </c>
      <c r="DO52" s="5">
        <v>4</v>
      </c>
      <c r="DP52" s="5">
        <v>0</v>
      </c>
      <c r="DQ52" s="5">
        <v>0</v>
      </c>
      <c r="DZ52" s="5">
        <v>0</v>
      </c>
      <c r="EA52" s="5">
        <v>0</v>
      </c>
      <c r="EB52" s="5">
        <v>0</v>
      </c>
      <c r="EC52" s="5">
        <v>0</v>
      </c>
      <c r="ED52" s="5">
        <v>0</v>
      </c>
      <c r="EE52" s="5">
        <v>0</v>
      </c>
    </row>
    <row r="53" spans="1:135" x14ac:dyDescent="0.2">
      <c r="A53" s="5">
        <v>50</v>
      </c>
      <c r="AW53" s="5" t="s">
        <v>695</v>
      </c>
      <c r="AY53" s="5">
        <f t="shared" ref="AY53:BP53" si="42">AY50+AY51</f>
        <v>2400</v>
      </c>
      <c r="AZ53" s="5">
        <f t="shared" si="42"/>
        <v>12240</v>
      </c>
      <c r="BA53" s="5">
        <f t="shared" si="42"/>
        <v>5880</v>
      </c>
      <c r="BB53" s="5">
        <f t="shared" si="42"/>
        <v>5880</v>
      </c>
      <c r="BC53" s="5">
        <f t="shared" si="42"/>
        <v>0</v>
      </c>
      <c r="BD53" s="5">
        <f t="shared" si="42"/>
        <v>0</v>
      </c>
      <c r="BE53" s="5">
        <f t="shared" si="42"/>
        <v>0</v>
      </c>
      <c r="BF53" s="5">
        <f t="shared" si="42"/>
        <v>0</v>
      </c>
      <c r="BG53" s="5">
        <f t="shared" si="42"/>
        <v>0</v>
      </c>
      <c r="BH53" s="5">
        <f t="shared" si="42"/>
        <v>0</v>
      </c>
      <c r="BI53" s="5">
        <f t="shared" si="42"/>
        <v>0</v>
      </c>
      <c r="BJ53" s="5">
        <f t="shared" si="42"/>
        <v>0</v>
      </c>
      <c r="BK53" s="5">
        <f t="shared" si="42"/>
        <v>5880</v>
      </c>
      <c r="BL53" s="5">
        <f t="shared" si="42"/>
        <v>5880</v>
      </c>
      <c r="BM53" s="5">
        <f t="shared" si="42"/>
        <v>1544</v>
      </c>
      <c r="BN53" s="5">
        <f t="shared" si="42"/>
        <v>1544</v>
      </c>
      <c r="BO53" s="5">
        <f t="shared" si="42"/>
        <v>800</v>
      </c>
      <c r="BP53" s="5">
        <f t="shared" si="42"/>
        <v>800</v>
      </c>
      <c r="CP53" s="5">
        <v>45</v>
      </c>
      <c r="CQ53" s="5">
        <v>3</v>
      </c>
      <c r="CR53" s="5" t="s">
        <v>693</v>
      </c>
      <c r="CS53" s="5" t="s">
        <v>694</v>
      </c>
      <c r="CT53" s="5" t="s">
        <v>650</v>
      </c>
      <c r="CU53" s="5">
        <v>3</v>
      </c>
      <c r="CV53" s="5">
        <v>1000</v>
      </c>
      <c r="CW53" s="5">
        <v>0</v>
      </c>
      <c r="CX53" s="5">
        <v>100</v>
      </c>
      <c r="CY53" s="5">
        <v>100</v>
      </c>
      <c r="DH53" s="5">
        <v>100</v>
      </c>
      <c r="DI53" s="5">
        <v>100</v>
      </c>
      <c r="DJ53" s="5">
        <v>0</v>
      </c>
      <c r="DK53" s="5">
        <v>0</v>
      </c>
      <c r="DL53" s="5">
        <v>0</v>
      </c>
      <c r="DM53" s="5">
        <v>0</v>
      </c>
      <c r="DN53" s="5">
        <v>20</v>
      </c>
      <c r="DO53" s="5">
        <v>0</v>
      </c>
      <c r="DP53" s="5">
        <v>2</v>
      </c>
      <c r="DQ53" s="5">
        <v>2</v>
      </c>
      <c r="DZ53" s="5">
        <v>2</v>
      </c>
      <c r="EA53" s="5">
        <v>2</v>
      </c>
      <c r="EB53" s="5">
        <v>0</v>
      </c>
      <c r="EC53" s="5">
        <v>0</v>
      </c>
      <c r="ED53" s="5">
        <v>0</v>
      </c>
      <c r="EE53" s="5">
        <v>0</v>
      </c>
    </row>
    <row r="54" spans="1:135" x14ac:dyDescent="0.2">
      <c r="A54" s="5">
        <v>51</v>
      </c>
      <c r="CP54" s="5">
        <v>46</v>
      </c>
      <c r="CQ54" s="5">
        <v>3</v>
      </c>
      <c r="CR54" s="5" t="s">
        <v>696</v>
      </c>
      <c r="CS54" s="5" t="s">
        <v>697</v>
      </c>
      <c r="CT54" s="5" t="s">
        <v>647</v>
      </c>
      <c r="CU54" s="5">
        <v>4</v>
      </c>
      <c r="CV54" s="5">
        <v>0</v>
      </c>
      <c r="CW54" s="5">
        <v>250</v>
      </c>
      <c r="CX54" s="5">
        <v>125</v>
      </c>
      <c r="CY54" s="5">
        <v>125</v>
      </c>
      <c r="DH54" s="5">
        <v>125</v>
      </c>
      <c r="DI54" s="5">
        <v>125</v>
      </c>
      <c r="DJ54" s="5">
        <v>0</v>
      </c>
      <c r="DK54" s="5">
        <v>0</v>
      </c>
      <c r="DL54" s="5">
        <v>0</v>
      </c>
      <c r="DM54" s="5">
        <v>0</v>
      </c>
      <c r="DN54" s="5">
        <v>0</v>
      </c>
      <c r="DO54" s="5">
        <v>5</v>
      </c>
      <c r="DP54" s="5">
        <v>2.5</v>
      </c>
      <c r="DQ54" s="5">
        <v>2.5</v>
      </c>
      <c r="DZ54" s="5">
        <v>2.5</v>
      </c>
      <c r="EA54" s="5">
        <v>2.5</v>
      </c>
      <c r="EB54" s="5">
        <v>0</v>
      </c>
      <c r="EC54" s="5">
        <v>0</v>
      </c>
      <c r="ED54" s="5">
        <v>0</v>
      </c>
      <c r="EE54" s="5">
        <v>0</v>
      </c>
    </row>
    <row r="55" spans="1:135" x14ac:dyDescent="0.2">
      <c r="A55" s="5">
        <v>52</v>
      </c>
      <c r="CP55" s="5">
        <v>47</v>
      </c>
      <c r="CQ55" s="5">
        <v>3</v>
      </c>
      <c r="CR55" s="5" t="s">
        <v>696</v>
      </c>
      <c r="CS55" s="5" t="s">
        <v>697</v>
      </c>
      <c r="CT55" s="5" t="s">
        <v>649</v>
      </c>
      <c r="CU55" s="5">
        <v>4</v>
      </c>
      <c r="CV55" s="5">
        <v>1250</v>
      </c>
      <c r="CW55" s="5">
        <v>250</v>
      </c>
      <c r="CX55" s="5">
        <v>0</v>
      </c>
      <c r="CY55" s="5">
        <v>0</v>
      </c>
      <c r="DH55" s="5">
        <v>0</v>
      </c>
      <c r="DI55" s="5">
        <v>0</v>
      </c>
      <c r="DJ55" s="5">
        <v>0</v>
      </c>
      <c r="DK55" s="5">
        <v>0</v>
      </c>
      <c r="DL55" s="5">
        <v>0</v>
      </c>
      <c r="DM55" s="5">
        <v>0</v>
      </c>
      <c r="DN55" s="5">
        <v>25</v>
      </c>
      <c r="DO55" s="5">
        <v>5</v>
      </c>
      <c r="DP55" s="5">
        <v>0</v>
      </c>
      <c r="DQ55" s="5">
        <v>0</v>
      </c>
      <c r="DZ55" s="5">
        <v>0</v>
      </c>
      <c r="EA55" s="5">
        <v>0</v>
      </c>
      <c r="EB55" s="5">
        <v>0</v>
      </c>
      <c r="EC55" s="5">
        <v>0</v>
      </c>
      <c r="ED55" s="5">
        <v>0</v>
      </c>
      <c r="EE55" s="5">
        <v>0</v>
      </c>
    </row>
    <row r="56" spans="1:135" x14ac:dyDescent="0.2">
      <c r="A56" s="5">
        <v>53</v>
      </c>
      <c r="CP56" s="5">
        <v>48</v>
      </c>
      <c r="CQ56" s="5">
        <v>3</v>
      </c>
      <c r="CR56" s="5" t="s">
        <v>696</v>
      </c>
      <c r="CS56" s="5" t="s">
        <v>697</v>
      </c>
      <c r="CT56" s="5" t="s">
        <v>650</v>
      </c>
      <c r="CU56" s="5">
        <v>4</v>
      </c>
      <c r="CV56" s="5">
        <v>1250</v>
      </c>
      <c r="CW56" s="5">
        <v>0</v>
      </c>
      <c r="CX56" s="5">
        <v>125</v>
      </c>
      <c r="CY56" s="5">
        <v>125</v>
      </c>
      <c r="DH56" s="5">
        <v>125</v>
      </c>
      <c r="DI56" s="5">
        <v>125</v>
      </c>
      <c r="DJ56" s="5">
        <v>0</v>
      </c>
      <c r="DK56" s="5">
        <v>0</v>
      </c>
      <c r="DL56" s="5">
        <v>0</v>
      </c>
      <c r="DM56" s="5">
        <v>0</v>
      </c>
      <c r="DN56" s="5">
        <v>25</v>
      </c>
      <c r="DO56" s="5">
        <v>0</v>
      </c>
      <c r="DP56" s="5">
        <v>2.5</v>
      </c>
      <c r="DQ56" s="5">
        <v>2.5</v>
      </c>
      <c r="DZ56" s="5">
        <v>2.5</v>
      </c>
      <c r="EA56" s="5">
        <v>2.5</v>
      </c>
      <c r="EB56" s="5">
        <v>0</v>
      </c>
      <c r="EC56" s="5">
        <v>0</v>
      </c>
      <c r="ED56" s="5">
        <v>0</v>
      </c>
      <c r="EE56" s="5">
        <v>0</v>
      </c>
    </row>
    <row r="57" spans="1:135" x14ac:dyDescent="0.2">
      <c r="A57" s="5">
        <v>54</v>
      </c>
      <c r="CP57" s="5">
        <v>49</v>
      </c>
      <c r="CQ57" s="5">
        <v>3</v>
      </c>
      <c r="CR57" s="5" t="s">
        <v>698</v>
      </c>
      <c r="CS57" s="5" t="s">
        <v>699</v>
      </c>
      <c r="CT57" s="5" t="s">
        <v>647</v>
      </c>
      <c r="CU57" s="5">
        <v>5</v>
      </c>
      <c r="CV57" s="5">
        <v>0</v>
      </c>
      <c r="CW57" s="5">
        <v>300</v>
      </c>
      <c r="CX57" s="5">
        <v>150</v>
      </c>
      <c r="CY57" s="5">
        <v>150</v>
      </c>
      <c r="DH57" s="5">
        <v>150</v>
      </c>
      <c r="DI57" s="5">
        <v>150</v>
      </c>
      <c r="DJ57" s="5">
        <v>0</v>
      </c>
      <c r="DK57" s="5">
        <v>0</v>
      </c>
      <c r="DL57" s="5">
        <v>0</v>
      </c>
      <c r="DM57" s="5">
        <v>0</v>
      </c>
      <c r="DN57" s="5">
        <v>0</v>
      </c>
      <c r="DO57" s="5">
        <v>6</v>
      </c>
      <c r="DP57" s="5">
        <v>3</v>
      </c>
      <c r="DQ57" s="5">
        <v>3</v>
      </c>
      <c r="DZ57" s="5">
        <v>3</v>
      </c>
      <c r="EA57" s="5">
        <v>3</v>
      </c>
      <c r="EB57" s="5">
        <v>0</v>
      </c>
      <c r="EC57" s="5">
        <v>0</v>
      </c>
      <c r="ED57" s="5">
        <v>0</v>
      </c>
      <c r="EE57" s="5">
        <v>0</v>
      </c>
    </row>
    <row r="58" spans="1:135" x14ac:dyDescent="0.2">
      <c r="A58" s="5">
        <v>55</v>
      </c>
      <c r="CP58" s="5">
        <v>50</v>
      </c>
      <c r="CQ58" s="5">
        <v>3</v>
      </c>
      <c r="CR58" s="5" t="s">
        <v>698</v>
      </c>
      <c r="CS58" s="5" t="s">
        <v>699</v>
      </c>
      <c r="CT58" s="5" t="s">
        <v>649</v>
      </c>
      <c r="CU58" s="5">
        <v>5</v>
      </c>
      <c r="CV58" s="5">
        <v>1500</v>
      </c>
      <c r="CW58" s="5">
        <v>300</v>
      </c>
      <c r="CX58" s="5">
        <v>0</v>
      </c>
      <c r="CY58" s="5">
        <v>0</v>
      </c>
      <c r="DH58" s="5">
        <v>0</v>
      </c>
      <c r="DI58" s="5">
        <v>0</v>
      </c>
      <c r="DJ58" s="5">
        <v>0</v>
      </c>
      <c r="DK58" s="5">
        <v>0</v>
      </c>
      <c r="DL58" s="5">
        <v>0</v>
      </c>
      <c r="DM58" s="5">
        <v>0</v>
      </c>
      <c r="DN58" s="5">
        <v>30</v>
      </c>
      <c r="DO58" s="5">
        <v>6</v>
      </c>
      <c r="DP58" s="5">
        <v>0</v>
      </c>
      <c r="DQ58" s="5">
        <v>0</v>
      </c>
      <c r="DZ58" s="5">
        <v>0</v>
      </c>
      <c r="EA58" s="5">
        <v>0</v>
      </c>
      <c r="EB58" s="5">
        <v>0</v>
      </c>
      <c r="EC58" s="5">
        <v>0</v>
      </c>
      <c r="ED58" s="5">
        <v>0</v>
      </c>
      <c r="EE58" s="5">
        <v>0</v>
      </c>
    </row>
    <row r="59" spans="1:135" x14ac:dyDescent="0.2">
      <c r="A59" s="5">
        <v>56</v>
      </c>
      <c r="CP59" s="5">
        <v>51</v>
      </c>
      <c r="CQ59" s="5">
        <v>3</v>
      </c>
      <c r="CR59" s="5" t="s">
        <v>698</v>
      </c>
      <c r="CS59" s="5" t="s">
        <v>699</v>
      </c>
      <c r="CT59" s="5" t="s">
        <v>650</v>
      </c>
      <c r="CU59" s="5">
        <v>5</v>
      </c>
      <c r="CV59" s="5">
        <v>1500</v>
      </c>
      <c r="CW59" s="5">
        <v>0</v>
      </c>
      <c r="CX59" s="5">
        <v>150</v>
      </c>
      <c r="CY59" s="5">
        <v>150</v>
      </c>
      <c r="DH59" s="5">
        <v>150</v>
      </c>
      <c r="DI59" s="5">
        <v>150</v>
      </c>
      <c r="DJ59" s="5">
        <v>0</v>
      </c>
      <c r="DK59" s="5">
        <v>0</v>
      </c>
      <c r="DL59" s="5">
        <v>0</v>
      </c>
      <c r="DM59" s="5">
        <v>0</v>
      </c>
      <c r="DN59" s="5">
        <v>30</v>
      </c>
      <c r="DO59" s="5">
        <v>0</v>
      </c>
      <c r="DP59" s="5">
        <v>3</v>
      </c>
      <c r="DQ59" s="5">
        <v>3</v>
      </c>
      <c r="DZ59" s="5">
        <v>3</v>
      </c>
      <c r="EA59" s="5">
        <v>3</v>
      </c>
      <c r="EB59" s="5">
        <v>0</v>
      </c>
      <c r="EC59" s="5">
        <v>0</v>
      </c>
      <c r="ED59" s="5">
        <v>0</v>
      </c>
      <c r="EE59" s="5">
        <v>0</v>
      </c>
    </row>
    <row r="60" spans="1:135" s="11" customFormat="1" x14ac:dyDescent="0.2">
      <c r="A60" s="5">
        <v>57</v>
      </c>
      <c r="T60" s="5"/>
      <c r="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CC60" s="5"/>
      <c r="CD60" s="5"/>
      <c r="CE60" s="5"/>
      <c r="CF60" s="5"/>
      <c r="CG60" s="5"/>
      <c r="CH60" s="5"/>
      <c r="CP60" s="11">
        <v>52</v>
      </c>
      <c r="CQ60" s="11">
        <v>3</v>
      </c>
      <c r="CR60" s="11" t="s">
        <v>700</v>
      </c>
      <c r="CS60" s="11" t="s">
        <v>701</v>
      </c>
      <c r="CT60" s="11" t="s">
        <v>647</v>
      </c>
      <c r="CU60" s="11">
        <v>6</v>
      </c>
      <c r="CV60" s="5">
        <v>0</v>
      </c>
      <c r="CW60" s="5">
        <v>600</v>
      </c>
      <c r="CX60" s="5">
        <v>300</v>
      </c>
      <c r="CY60" s="5">
        <v>300</v>
      </c>
      <c r="CZ60" s="5"/>
      <c r="DA60" s="5"/>
      <c r="DB60" s="5"/>
      <c r="DC60" s="5"/>
      <c r="DD60" s="5"/>
      <c r="DE60" s="5"/>
      <c r="DF60" s="5"/>
      <c r="DG60" s="5"/>
      <c r="DH60" s="5">
        <v>300</v>
      </c>
      <c r="DI60" s="5">
        <v>300</v>
      </c>
      <c r="DJ60" s="5">
        <v>0</v>
      </c>
      <c r="DK60" s="5">
        <v>0</v>
      </c>
      <c r="DL60" s="5">
        <v>0</v>
      </c>
      <c r="DM60" s="5">
        <v>0</v>
      </c>
      <c r="DN60" s="5">
        <v>0</v>
      </c>
      <c r="DO60" s="5">
        <v>8</v>
      </c>
      <c r="DP60" s="5">
        <v>4</v>
      </c>
      <c r="DQ60" s="5">
        <v>4</v>
      </c>
      <c r="DZ60" s="5">
        <v>4</v>
      </c>
      <c r="EA60" s="5">
        <v>4</v>
      </c>
      <c r="EB60" s="5">
        <v>0</v>
      </c>
      <c r="EC60" s="5">
        <v>0</v>
      </c>
      <c r="ED60" s="5">
        <v>0</v>
      </c>
      <c r="EE60" s="5">
        <v>0</v>
      </c>
    </row>
    <row r="61" spans="1:135" s="11" customFormat="1" x14ac:dyDescent="0.2">
      <c r="A61" s="5">
        <v>58</v>
      </c>
      <c r="T61" s="5"/>
      <c r="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CC61" s="5"/>
      <c r="CD61" s="5"/>
      <c r="CE61" s="5"/>
      <c r="CF61" s="5"/>
      <c r="CG61" s="5"/>
      <c r="CH61" s="5"/>
      <c r="CP61" s="11">
        <v>53</v>
      </c>
      <c r="CQ61" s="11">
        <v>3</v>
      </c>
      <c r="CR61" s="11" t="s">
        <v>700</v>
      </c>
      <c r="CS61" s="11" t="s">
        <v>701</v>
      </c>
      <c r="CT61" s="11" t="s">
        <v>649</v>
      </c>
      <c r="CU61" s="11">
        <v>6</v>
      </c>
      <c r="CV61" s="5">
        <v>3000</v>
      </c>
      <c r="CW61" s="5">
        <v>600</v>
      </c>
      <c r="CX61" s="5">
        <v>0</v>
      </c>
      <c r="CY61" s="5">
        <v>0</v>
      </c>
      <c r="CZ61" s="5"/>
      <c r="DA61" s="5"/>
      <c r="DB61" s="5"/>
      <c r="DC61" s="5"/>
      <c r="DD61" s="5"/>
      <c r="DE61" s="5"/>
      <c r="DF61" s="5"/>
      <c r="DG61" s="5"/>
      <c r="DH61" s="5">
        <v>0</v>
      </c>
      <c r="DI61" s="5">
        <v>0</v>
      </c>
      <c r="DJ61" s="5">
        <v>0</v>
      </c>
      <c r="DK61" s="5">
        <v>0</v>
      </c>
      <c r="DL61" s="5">
        <v>0</v>
      </c>
      <c r="DM61" s="5">
        <v>0</v>
      </c>
      <c r="DN61" s="5">
        <v>40</v>
      </c>
      <c r="DO61" s="5">
        <v>8</v>
      </c>
      <c r="DP61" s="5">
        <v>0</v>
      </c>
      <c r="DQ61" s="5">
        <v>0</v>
      </c>
      <c r="DZ61" s="5">
        <v>0</v>
      </c>
      <c r="EA61" s="5">
        <v>0</v>
      </c>
      <c r="EB61" s="5">
        <v>0</v>
      </c>
      <c r="EC61" s="5">
        <v>0</v>
      </c>
      <c r="ED61" s="5">
        <v>0</v>
      </c>
      <c r="EE61" s="5">
        <v>0</v>
      </c>
    </row>
    <row r="62" spans="1:135" s="11" customFormat="1" x14ac:dyDescent="0.2">
      <c r="A62" s="5">
        <v>59</v>
      </c>
      <c r="T62" s="5"/>
      <c r="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CC62" s="5"/>
      <c r="CD62" s="5"/>
      <c r="CE62" s="5"/>
      <c r="CF62" s="5"/>
      <c r="CG62" s="5"/>
      <c r="CH62" s="5"/>
      <c r="CP62" s="11">
        <v>54</v>
      </c>
      <c r="CQ62" s="11">
        <v>3</v>
      </c>
      <c r="CR62" s="11" t="s">
        <v>700</v>
      </c>
      <c r="CS62" s="11" t="s">
        <v>701</v>
      </c>
      <c r="CT62" s="11" t="s">
        <v>650</v>
      </c>
      <c r="CU62" s="11">
        <v>6</v>
      </c>
      <c r="CV62" s="5">
        <v>3000</v>
      </c>
      <c r="CW62" s="5">
        <v>0</v>
      </c>
      <c r="CX62" s="5">
        <v>300</v>
      </c>
      <c r="CY62" s="5">
        <v>300</v>
      </c>
      <c r="CZ62" s="5"/>
      <c r="DA62" s="5"/>
      <c r="DB62" s="5"/>
      <c r="DC62" s="5"/>
      <c r="DD62" s="5"/>
      <c r="DE62" s="5"/>
      <c r="DF62" s="5"/>
      <c r="DG62" s="5"/>
      <c r="DH62" s="5">
        <v>300</v>
      </c>
      <c r="DI62" s="5">
        <v>300</v>
      </c>
      <c r="DJ62" s="5">
        <v>0</v>
      </c>
      <c r="DK62" s="5">
        <v>0</v>
      </c>
      <c r="DL62" s="5">
        <v>0</v>
      </c>
      <c r="DM62" s="5">
        <v>0</v>
      </c>
      <c r="DN62" s="5">
        <v>40</v>
      </c>
      <c r="DO62" s="5">
        <v>0</v>
      </c>
      <c r="DP62" s="5">
        <v>4</v>
      </c>
      <c r="DQ62" s="5">
        <v>4</v>
      </c>
      <c r="DZ62" s="5">
        <v>4</v>
      </c>
      <c r="EA62" s="5">
        <v>4</v>
      </c>
      <c r="EB62" s="5">
        <v>0</v>
      </c>
      <c r="EC62" s="5">
        <v>0</v>
      </c>
      <c r="ED62" s="5">
        <v>0</v>
      </c>
      <c r="EE62" s="5">
        <v>0</v>
      </c>
    </row>
    <row r="63" spans="1:135" x14ac:dyDescent="0.2">
      <c r="A63" s="5">
        <v>60</v>
      </c>
      <c r="CP63" s="5">
        <v>55</v>
      </c>
      <c r="CQ63" s="5">
        <v>4</v>
      </c>
      <c r="CR63" s="5" t="s">
        <v>702</v>
      </c>
      <c r="CS63" s="5" t="s">
        <v>703</v>
      </c>
      <c r="CT63" s="5" t="s">
        <v>647</v>
      </c>
      <c r="CU63" s="5">
        <v>1</v>
      </c>
      <c r="CV63" s="5">
        <v>0</v>
      </c>
      <c r="CW63" s="5">
        <v>100</v>
      </c>
      <c r="CX63" s="5">
        <v>50</v>
      </c>
      <c r="CY63" s="5">
        <v>50</v>
      </c>
      <c r="DH63" s="5">
        <v>50</v>
      </c>
      <c r="DI63" s="5">
        <v>50</v>
      </c>
      <c r="DJ63" s="5">
        <v>0</v>
      </c>
      <c r="DK63" s="5">
        <v>0</v>
      </c>
      <c r="DL63" s="5">
        <v>0</v>
      </c>
      <c r="DM63" s="5">
        <v>0</v>
      </c>
      <c r="DN63" s="5">
        <v>0</v>
      </c>
      <c r="DO63" s="5">
        <v>2</v>
      </c>
      <c r="DP63" s="5">
        <v>1</v>
      </c>
      <c r="DQ63" s="5">
        <v>1</v>
      </c>
      <c r="DZ63" s="5">
        <v>1</v>
      </c>
      <c r="EA63" s="5">
        <v>1</v>
      </c>
      <c r="EB63" s="5">
        <v>0</v>
      </c>
      <c r="EC63" s="5">
        <v>0</v>
      </c>
      <c r="ED63" s="5">
        <v>0</v>
      </c>
      <c r="EE63" s="5">
        <v>0</v>
      </c>
    </row>
    <row r="64" spans="1:135" x14ac:dyDescent="0.2">
      <c r="A64" s="5">
        <v>61</v>
      </c>
      <c r="B64" s="5">
        <v>0</v>
      </c>
      <c r="C64" s="5">
        <v>1400</v>
      </c>
      <c r="D64" s="5">
        <v>700</v>
      </c>
      <c r="E64" s="5">
        <v>700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700</v>
      </c>
      <c r="O64" s="5">
        <v>700</v>
      </c>
      <c r="P64" s="5">
        <v>0</v>
      </c>
      <c r="Q64" s="5">
        <v>0</v>
      </c>
      <c r="R64" s="5">
        <v>0</v>
      </c>
      <c r="S64" s="5">
        <v>0</v>
      </c>
      <c r="CP64" s="5">
        <v>56</v>
      </c>
      <c r="CQ64" s="5">
        <v>4</v>
      </c>
      <c r="CR64" s="5" t="s">
        <v>702</v>
      </c>
      <c r="CS64" s="5" t="s">
        <v>703</v>
      </c>
      <c r="CT64" s="5" t="s">
        <v>649</v>
      </c>
      <c r="CU64" s="5">
        <v>1</v>
      </c>
      <c r="CV64" s="5">
        <v>500</v>
      </c>
      <c r="CW64" s="5">
        <v>100</v>
      </c>
      <c r="CX64" s="5">
        <v>0</v>
      </c>
      <c r="CY64" s="5">
        <v>0</v>
      </c>
      <c r="DH64" s="5">
        <v>0</v>
      </c>
      <c r="DI64" s="5">
        <v>0</v>
      </c>
      <c r="DJ64" s="5">
        <v>0</v>
      </c>
      <c r="DK64" s="5">
        <v>0</v>
      </c>
      <c r="DL64" s="5">
        <v>0</v>
      </c>
      <c r="DM64" s="5">
        <v>0</v>
      </c>
      <c r="DN64" s="5">
        <v>10</v>
      </c>
      <c r="DO64" s="5">
        <v>2</v>
      </c>
      <c r="DP64" s="5">
        <v>0</v>
      </c>
      <c r="DQ64" s="5">
        <v>0</v>
      </c>
      <c r="DZ64" s="5">
        <v>0</v>
      </c>
      <c r="EA64" s="5">
        <v>0</v>
      </c>
      <c r="EB64" s="5">
        <v>0</v>
      </c>
      <c r="EC64" s="5">
        <v>0</v>
      </c>
      <c r="ED64" s="5">
        <v>0</v>
      </c>
      <c r="EE64" s="5">
        <v>0</v>
      </c>
    </row>
    <row r="65" spans="1:135" x14ac:dyDescent="0.2">
      <c r="A65" s="5">
        <v>61</v>
      </c>
      <c r="B65" s="5">
        <f>B64</f>
        <v>0</v>
      </c>
      <c r="C65" s="5">
        <f t="shared" ref="C65:S67" si="43">C64</f>
        <v>1400</v>
      </c>
      <c r="D65" s="5">
        <f t="shared" si="43"/>
        <v>700</v>
      </c>
      <c r="E65" s="5">
        <f t="shared" si="43"/>
        <v>700</v>
      </c>
      <c r="F65" s="5">
        <f t="shared" si="43"/>
        <v>0</v>
      </c>
      <c r="G65" s="5">
        <f t="shared" si="43"/>
        <v>0</v>
      </c>
      <c r="H65" s="5">
        <f t="shared" si="43"/>
        <v>0</v>
      </c>
      <c r="I65" s="5">
        <f t="shared" si="43"/>
        <v>0</v>
      </c>
      <c r="J65" s="5">
        <f t="shared" si="43"/>
        <v>0</v>
      </c>
      <c r="K65" s="5">
        <f t="shared" si="43"/>
        <v>0</v>
      </c>
      <c r="L65" s="5">
        <f t="shared" si="43"/>
        <v>0</v>
      </c>
      <c r="M65" s="5">
        <f t="shared" si="43"/>
        <v>0</v>
      </c>
      <c r="N65" s="5">
        <f t="shared" si="43"/>
        <v>700</v>
      </c>
      <c r="O65" s="5">
        <f t="shared" si="43"/>
        <v>700</v>
      </c>
      <c r="P65" s="5">
        <f t="shared" si="43"/>
        <v>0</v>
      </c>
      <c r="Q65" s="5">
        <f t="shared" si="43"/>
        <v>0</v>
      </c>
      <c r="R65" s="5">
        <f t="shared" si="43"/>
        <v>0</v>
      </c>
      <c r="S65" s="5">
        <f t="shared" si="43"/>
        <v>0</v>
      </c>
      <c r="CP65" s="5">
        <v>57</v>
      </c>
      <c r="CQ65" s="5">
        <v>4</v>
      </c>
      <c r="CR65" s="5" t="s">
        <v>702</v>
      </c>
      <c r="CS65" s="5" t="s">
        <v>703</v>
      </c>
      <c r="CT65" s="5" t="s">
        <v>650</v>
      </c>
      <c r="CU65" s="5">
        <v>1</v>
      </c>
      <c r="CV65" s="5">
        <v>500</v>
      </c>
      <c r="CW65" s="5">
        <v>0</v>
      </c>
      <c r="CX65" s="5">
        <v>50</v>
      </c>
      <c r="CY65" s="5">
        <v>50</v>
      </c>
      <c r="DH65" s="5">
        <v>50</v>
      </c>
      <c r="DI65" s="5">
        <v>50</v>
      </c>
      <c r="DJ65" s="5">
        <v>0</v>
      </c>
      <c r="DK65" s="5">
        <v>0</v>
      </c>
      <c r="DL65" s="5">
        <v>0</v>
      </c>
      <c r="DM65" s="5">
        <v>0</v>
      </c>
      <c r="DN65" s="5">
        <v>10</v>
      </c>
      <c r="DO65" s="5">
        <v>0</v>
      </c>
      <c r="DP65" s="5">
        <v>1</v>
      </c>
      <c r="DQ65" s="5">
        <v>1</v>
      </c>
      <c r="DZ65" s="5">
        <v>1</v>
      </c>
      <c r="EA65" s="5">
        <v>1</v>
      </c>
      <c r="EB65" s="5">
        <v>0</v>
      </c>
      <c r="EC65" s="5">
        <v>0</v>
      </c>
      <c r="ED65" s="5">
        <v>0</v>
      </c>
      <c r="EE65" s="5">
        <v>0</v>
      </c>
    </row>
    <row r="66" spans="1:135" x14ac:dyDescent="0.2">
      <c r="A66" s="5">
        <v>62</v>
      </c>
      <c r="B66" s="5">
        <f>B65</f>
        <v>0</v>
      </c>
      <c r="C66" s="5">
        <f t="shared" si="43"/>
        <v>1400</v>
      </c>
      <c r="D66" s="5">
        <f t="shared" si="43"/>
        <v>700</v>
      </c>
      <c r="E66" s="5">
        <f t="shared" si="43"/>
        <v>700</v>
      </c>
      <c r="F66" s="5">
        <f t="shared" si="43"/>
        <v>0</v>
      </c>
      <c r="G66" s="5">
        <f t="shared" si="43"/>
        <v>0</v>
      </c>
      <c r="H66" s="5">
        <f t="shared" si="43"/>
        <v>0</v>
      </c>
      <c r="I66" s="5">
        <f t="shared" si="43"/>
        <v>0</v>
      </c>
      <c r="J66" s="5">
        <f t="shared" si="43"/>
        <v>0</v>
      </c>
      <c r="K66" s="5">
        <f t="shared" si="43"/>
        <v>0</v>
      </c>
      <c r="L66" s="5">
        <f t="shared" si="43"/>
        <v>0</v>
      </c>
      <c r="M66" s="5">
        <f t="shared" si="43"/>
        <v>0</v>
      </c>
      <c r="N66" s="5">
        <f t="shared" si="43"/>
        <v>700</v>
      </c>
      <c r="O66" s="5">
        <f t="shared" si="43"/>
        <v>700</v>
      </c>
      <c r="P66" s="5">
        <f t="shared" si="43"/>
        <v>0</v>
      </c>
      <c r="Q66" s="5">
        <f t="shared" si="43"/>
        <v>0</v>
      </c>
      <c r="R66" s="5">
        <f t="shared" si="43"/>
        <v>0</v>
      </c>
      <c r="S66" s="5">
        <f t="shared" si="43"/>
        <v>0</v>
      </c>
      <c r="CP66" s="5">
        <v>58</v>
      </c>
      <c r="CQ66" s="5">
        <v>4</v>
      </c>
      <c r="CR66" s="5" t="s">
        <v>704</v>
      </c>
      <c r="CS66" s="5" t="s">
        <v>705</v>
      </c>
      <c r="CT66" s="5" t="s">
        <v>647</v>
      </c>
      <c r="CU66" s="5">
        <v>2</v>
      </c>
      <c r="CV66" s="5">
        <v>0</v>
      </c>
      <c r="CW66" s="5">
        <v>150</v>
      </c>
      <c r="CX66" s="5">
        <v>75</v>
      </c>
      <c r="CY66" s="5">
        <v>75</v>
      </c>
      <c r="DH66" s="5">
        <v>75</v>
      </c>
      <c r="DI66" s="5">
        <v>75</v>
      </c>
      <c r="DJ66" s="5">
        <v>0</v>
      </c>
      <c r="DK66" s="5">
        <v>0</v>
      </c>
      <c r="DL66" s="5">
        <v>0</v>
      </c>
      <c r="DM66" s="5">
        <v>0</v>
      </c>
      <c r="DN66" s="5">
        <v>0</v>
      </c>
      <c r="DO66" s="5">
        <v>3</v>
      </c>
      <c r="DP66" s="5">
        <v>1.5</v>
      </c>
      <c r="DQ66" s="5">
        <v>1.5</v>
      </c>
      <c r="DZ66" s="5">
        <v>1.5</v>
      </c>
      <c r="EA66" s="5">
        <v>1.5</v>
      </c>
      <c r="EB66" s="5">
        <v>0</v>
      </c>
      <c r="EC66" s="5">
        <v>0</v>
      </c>
      <c r="ED66" s="5">
        <v>0</v>
      </c>
      <c r="EE66" s="5">
        <v>0</v>
      </c>
    </row>
    <row r="67" spans="1:135" x14ac:dyDescent="0.2">
      <c r="A67" s="5">
        <v>63</v>
      </c>
      <c r="B67" s="5">
        <f>B66</f>
        <v>0</v>
      </c>
      <c r="C67" s="5">
        <f t="shared" si="43"/>
        <v>1400</v>
      </c>
      <c r="D67" s="5">
        <f t="shared" si="43"/>
        <v>700</v>
      </c>
      <c r="E67" s="5">
        <f t="shared" si="43"/>
        <v>700</v>
      </c>
      <c r="F67" s="5">
        <f t="shared" si="43"/>
        <v>0</v>
      </c>
      <c r="G67" s="5">
        <f t="shared" si="43"/>
        <v>0</v>
      </c>
      <c r="H67" s="5">
        <f t="shared" si="43"/>
        <v>0</v>
      </c>
      <c r="I67" s="5">
        <f t="shared" si="43"/>
        <v>0</v>
      </c>
      <c r="J67" s="5">
        <f t="shared" si="43"/>
        <v>0</v>
      </c>
      <c r="K67" s="5">
        <f t="shared" si="43"/>
        <v>0</v>
      </c>
      <c r="L67" s="5">
        <f t="shared" si="43"/>
        <v>0</v>
      </c>
      <c r="M67" s="5">
        <f t="shared" si="43"/>
        <v>0</v>
      </c>
      <c r="N67" s="5">
        <f t="shared" si="43"/>
        <v>700</v>
      </c>
      <c r="O67" s="5">
        <f t="shared" si="43"/>
        <v>700</v>
      </c>
      <c r="P67" s="5">
        <f t="shared" si="43"/>
        <v>0</v>
      </c>
      <c r="Q67" s="5">
        <f t="shared" si="43"/>
        <v>0</v>
      </c>
      <c r="R67" s="5">
        <f t="shared" si="43"/>
        <v>0</v>
      </c>
      <c r="S67" s="5">
        <f t="shared" si="43"/>
        <v>0</v>
      </c>
      <c r="CP67" s="5">
        <v>59</v>
      </c>
      <c r="CQ67" s="5">
        <v>4</v>
      </c>
      <c r="CR67" s="5" t="s">
        <v>704</v>
      </c>
      <c r="CS67" s="5" t="s">
        <v>705</v>
      </c>
      <c r="CT67" s="5" t="s">
        <v>649</v>
      </c>
      <c r="CU67" s="5">
        <v>2</v>
      </c>
      <c r="CV67" s="5">
        <v>750</v>
      </c>
      <c r="CW67" s="5">
        <v>150</v>
      </c>
      <c r="CX67" s="5">
        <v>0</v>
      </c>
      <c r="CY67" s="5">
        <v>0</v>
      </c>
      <c r="DH67" s="5">
        <v>0</v>
      </c>
      <c r="DI67" s="5">
        <v>0</v>
      </c>
      <c r="DJ67" s="5">
        <v>0</v>
      </c>
      <c r="DK67" s="5">
        <v>0</v>
      </c>
      <c r="DL67" s="5">
        <v>0</v>
      </c>
      <c r="DM67" s="5">
        <v>0</v>
      </c>
      <c r="DN67" s="5">
        <v>15</v>
      </c>
      <c r="DO67" s="5">
        <v>3</v>
      </c>
      <c r="DP67" s="5">
        <v>0</v>
      </c>
      <c r="DQ67" s="5">
        <v>0</v>
      </c>
      <c r="DZ67" s="5">
        <v>0</v>
      </c>
      <c r="EA67" s="5">
        <v>0</v>
      </c>
      <c r="EB67" s="5">
        <v>0</v>
      </c>
      <c r="EC67" s="5">
        <v>0</v>
      </c>
      <c r="ED67" s="5">
        <v>0</v>
      </c>
      <c r="EE67" s="5">
        <v>0</v>
      </c>
    </row>
    <row r="68" spans="1:135" x14ac:dyDescent="0.2">
      <c r="A68" s="5">
        <v>64</v>
      </c>
      <c r="B68" s="5">
        <v>0</v>
      </c>
      <c r="C68" s="5">
        <v>2800</v>
      </c>
      <c r="D68" s="5">
        <v>1400</v>
      </c>
      <c r="E68" s="5">
        <v>1400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1400</v>
      </c>
      <c r="O68" s="5">
        <v>1400</v>
      </c>
      <c r="P68" s="5">
        <v>0</v>
      </c>
      <c r="Q68" s="5">
        <v>0</v>
      </c>
      <c r="R68" s="5">
        <v>0</v>
      </c>
      <c r="S68" s="5">
        <v>0</v>
      </c>
      <c r="CP68" s="5">
        <v>60</v>
      </c>
      <c r="CQ68" s="5">
        <v>4</v>
      </c>
      <c r="CR68" s="5" t="s">
        <v>704</v>
      </c>
      <c r="CS68" s="5" t="s">
        <v>705</v>
      </c>
      <c r="CT68" s="5" t="s">
        <v>650</v>
      </c>
      <c r="CU68" s="5">
        <v>2</v>
      </c>
      <c r="CV68" s="5">
        <v>750</v>
      </c>
      <c r="CW68" s="5">
        <v>0</v>
      </c>
      <c r="CX68" s="5">
        <v>75</v>
      </c>
      <c r="CY68" s="5">
        <v>75</v>
      </c>
      <c r="DH68" s="5">
        <v>75</v>
      </c>
      <c r="DI68" s="5">
        <v>75</v>
      </c>
      <c r="DJ68" s="5">
        <v>0</v>
      </c>
      <c r="DK68" s="5">
        <v>0</v>
      </c>
      <c r="DL68" s="5">
        <v>0</v>
      </c>
      <c r="DM68" s="5">
        <v>0</v>
      </c>
      <c r="DN68" s="5">
        <v>15</v>
      </c>
      <c r="DO68" s="5">
        <v>0</v>
      </c>
      <c r="DP68" s="5">
        <v>1.5</v>
      </c>
      <c r="DQ68" s="5">
        <v>1.5</v>
      </c>
      <c r="DZ68" s="5">
        <v>1.5</v>
      </c>
      <c r="EA68" s="5">
        <v>1.5</v>
      </c>
      <c r="EB68" s="5">
        <v>0</v>
      </c>
      <c r="EC68" s="5">
        <v>0</v>
      </c>
      <c r="ED68" s="5">
        <v>0</v>
      </c>
      <c r="EE68" s="5">
        <v>0</v>
      </c>
    </row>
    <row r="69" spans="1:135" x14ac:dyDescent="0.2">
      <c r="A69" s="5">
        <v>64</v>
      </c>
      <c r="B69" s="5">
        <f>B68</f>
        <v>0</v>
      </c>
      <c r="C69" s="5">
        <f t="shared" ref="C69:S71" si="44">C68</f>
        <v>2800</v>
      </c>
      <c r="D69" s="5">
        <f t="shared" si="44"/>
        <v>1400</v>
      </c>
      <c r="E69" s="5">
        <f t="shared" si="44"/>
        <v>1400</v>
      </c>
      <c r="F69" s="5">
        <f t="shared" si="44"/>
        <v>0</v>
      </c>
      <c r="G69" s="5">
        <f t="shared" si="44"/>
        <v>0</v>
      </c>
      <c r="H69" s="5">
        <f t="shared" si="44"/>
        <v>0</v>
      </c>
      <c r="I69" s="5">
        <f t="shared" si="44"/>
        <v>0</v>
      </c>
      <c r="J69" s="5">
        <f t="shared" si="44"/>
        <v>0</v>
      </c>
      <c r="K69" s="5">
        <f t="shared" si="44"/>
        <v>0</v>
      </c>
      <c r="L69" s="5">
        <f t="shared" si="44"/>
        <v>0</v>
      </c>
      <c r="M69" s="5">
        <f t="shared" si="44"/>
        <v>0</v>
      </c>
      <c r="N69" s="5">
        <f t="shared" si="44"/>
        <v>1400</v>
      </c>
      <c r="O69" s="5">
        <f t="shared" si="44"/>
        <v>1400</v>
      </c>
      <c r="P69" s="5">
        <f t="shared" si="44"/>
        <v>0</v>
      </c>
      <c r="Q69" s="5">
        <f t="shared" si="44"/>
        <v>0</v>
      </c>
      <c r="R69" s="5">
        <f t="shared" si="44"/>
        <v>0</v>
      </c>
      <c r="S69" s="5">
        <f t="shared" si="44"/>
        <v>0</v>
      </c>
      <c r="CP69" s="5">
        <v>61</v>
      </c>
      <c r="CQ69" s="5">
        <v>4</v>
      </c>
      <c r="CR69" s="5" t="s">
        <v>706</v>
      </c>
      <c r="CS69" s="5" t="s">
        <v>707</v>
      </c>
      <c r="CT69" s="5" t="s">
        <v>647</v>
      </c>
      <c r="CU69" s="5">
        <v>3</v>
      </c>
      <c r="CV69" s="5">
        <v>0</v>
      </c>
      <c r="CW69" s="5">
        <v>200</v>
      </c>
      <c r="CX69" s="5">
        <v>100</v>
      </c>
      <c r="CY69" s="5">
        <v>100</v>
      </c>
      <c r="DH69" s="5">
        <v>100</v>
      </c>
      <c r="DI69" s="5">
        <v>100</v>
      </c>
      <c r="DJ69" s="5">
        <v>0</v>
      </c>
      <c r="DK69" s="5">
        <v>0</v>
      </c>
      <c r="DL69" s="5">
        <v>0</v>
      </c>
      <c r="DM69" s="5">
        <v>0</v>
      </c>
      <c r="DN69" s="5">
        <v>0</v>
      </c>
      <c r="DO69" s="5">
        <v>4</v>
      </c>
      <c r="DP69" s="5">
        <v>2</v>
      </c>
      <c r="DQ69" s="5">
        <v>2</v>
      </c>
      <c r="DZ69" s="5">
        <v>2</v>
      </c>
      <c r="EA69" s="5">
        <v>2</v>
      </c>
      <c r="EB69" s="5">
        <v>0</v>
      </c>
      <c r="EC69" s="5">
        <v>0</v>
      </c>
      <c r="ED69" s="5">
        <v>0</v>
      </c>
      <c r="EE69" s="5">
        <v>0</v>
      </c>
    </row>
    <row r="70" spans="1:135" x14ac:dyDescent="0.2">
      <c r="A70" s="5">
        <v>65</v>
      </c>
      <c r="B70" s="5">
        <f>B69</f>
        <v>0</v>
      </c>
      <c r="C70" s="5">
        <f t="shared" si="44"/>
        <v>2800</v>
      </c>
      <c r="D70" s="5">
        <f t="shared" si="44"/>
        <v>1400</v>
      </c>
      <c r="E70" s="5">
        <f t="shared" si="44"/>
        <v>1400</v>
      </c>
      <c r="F70" s="5">
        <f t="shared" si="44"/>
        <v>0</v>
      </c>
      <c r="G70" s="5">
        <f t="shared" si="44"/>
        <v>0</v>
      </c>
      <c r="H70" s="5">
        <f t="shared" si="44"/>
        <v>0</v>
      </c>
      <c r="I70" s="5">
        <f t="shared" si="44"/>
        <v>0</v>
      </c>
      <c r="J70" s="5">
        <f t="shared" si="44"/>
        <v>0</v>
      </c>
      <c r="K70" s="5">
        <f t="shared" si="44"/>
        <v>0</v>
      </c>
      <c r="L70" s="5">
        <f t="shared" si="44"/>
        <v>0</v>
      </c>
      <c r="M70" s="5">
        <f t="shared" si="44"/>
        <v>0</v>
      </c>
      <c r="N70" s="5">
        <f t="shared" si="44"/>
        <v>1400</v>
      </c>
      <c r="O70" s="5">
        <f t="shared" si="44"/>
        <v>1400</v>
      </c>
      <c r="P70" s="5">
        <f t="shared" si="44"/>
        <v>0</v>
      </c>
      <c r="Q70" s="5">
        <f t="shared" si="44"/>
        <v>0</v>
      </c>
      <c r="R70" s="5">
        <f t="shared" si="44"/>
        <v>0</v>
      </c>
      <c r="S70" s="5">
        <f t="shared" si="44"/>
        <v>0</v>
      </c>
      <c r="CP70" s="5">
        <v>62</v>
      </c>
      <c r="CQ70" s="5">
        <v>4</v>
      </c>
      <c r="CR70" s="5" t="s">
        <v>706</v>
      </c>
      <c r="CS70" s="5" t="s">
        <v>707</v>
      </c>
      <c r="CT70" s="5" t="s">
        <v>649</v>
      </c>
      <c r="CU70" s="5">
        <v>3</v>
      </c>
      <c r="CV70" s="5">
        <v>1000</v>
      </c>
      <c r="CW70" s="5">
        <v>200</v>
      </c>
      <c r="CX70" s="5">
        <v>0</v>
      </c>
      <c r="CY70" s="5">
        <v>0</v>
      </c>
      <c r="DH70" s="5">
        <v>0</v>
      </c>
      <c r="DI70" s="5">
        <v>0</v>
      </c>
      <c r="DJ70" s="5">
        <v>0</v>
      </c>
      <c r="DK70" s="5">
        <v>0</v>
      </c>
      <c r="DL70" s="5">
        <v>0</v>
      </c>
      <c r="DM70" s="5">
        <v>0</v>
      </c>
      <c r="DN70" s="5">
        <v>20</v>
      </c>
      <c r="DO70" s="5">
        <v>4</v>
      </c>
      <c r="DP70" s="5">
        <v>0</v>
      </c>
      <c r="DQ70" s="5">
        <v>0</v>
      </c>
      <c r="DZ70" s="5">
        <v>0</v>
      </c>
      <c r="EA70" s="5">
        <v>0</v>
      </c>
      <c r="EB70" s="5">
        <v>0</v>
      </c>
      <c r="EC70" s="5">
        <v>0</v>
      </c>
      <c r="ED70" s="5">
        <v>0</v>
      </c>
      <c r="EE70" s="5">
        <v>0</v>
      </c>
    </row>
    <row r="71" spans="1:135" x14ac:dyDescent="0.2">
      <c r="A71" s="5">
        <v>66</v>
      </c>
      <c r="B71" s="5">
        <f>B70</f>
        <v>0</v>
      </c>
      <c r="C71" s="5">
        <f t="shared" si="44"/>
        <v>2800</v>
      </c>
      <c r="D71" s="5">
        <f t="shared" si="44"/>
        <v>1400</v>
      </c>
      <c r="E71" s="5">
        <f t="shared" si="44"/>
        <v>1400</v>
      </c>
      <c r="F71" s="5">
        <f t="shared" si="44"/>
        <v>0</v>
      </c>
      <c r="G71" s="5">
        <f t="shared" si="44"/>
        <v>0</v>
      </c>
      <c r="H71" s="5">
        <f t="shared" si="44"/>
        <v>0</v>
      </c>
      <c r="I71" s="5">
        <f t="shared" si="44"/>
        <v>0</v>
      </c>
      <c r="J71" s="5">
        <f t="shared" si="44"/>
        <v>0</v>
      </c>
      <c r="K71" s="5">
        <f t="shared" si="44"/>
        <v>0</v>
      </c>
      <c r="L71" s="5">
        <f t="shared" si="44"/>
        <v>0</v>
      </c>
      <c r="M71" s="5">
        <f t="shared" si="44"/>
        <v>0</v>
      </c>
      <c r="N71" s="5">
        <f t="shared" si="44"/>
        <v>1400</v>
      </c>
      <c r="O71" s="5">
        <f t="shared" si="44"/>
        <v>1400</v>
      </c>
      <c r="P71" s="5">
        <f t="shared" si="44"/>
        <v>0</v>
      </c>
      <c r="Q71" s="5">
        <f t="shared" si="44"/>
        <v>0</v>
      </c>
      <c r="R71" s="5">
        <f t="shared" si="44"/>
        <v>0</v>
      </c>
      <c r="S71" s="5">
        <f t="shared" si="44"/>
        <v>0</v>
      </c>
      <c r="CP71" s="5">
        <v>63</v>
      </c>
      <c r="CQ71" s="5">
        <v>4</v>
      </c>
      <c r="CR71" s="5" t="s">
        <v>706</v>
      </c>
      <c r="CS71" s="5" t="s">
        <v>707</v>
      </c>
      <c r="CT71" s="5" t="s">
        <v>650</v>
      </c>
      <c r="CU71" s="5">
        <v>3</v>
      </c>
      <c r="CV71" s="5">
        <v>1000</v>
      </c>
      <c r="CW71" s="5">
        <v>0</v>
      </c>
      <c r="CX71" s="5">
        <v>100</v>
      </c>
      <c r="CY71" s="5">
        <v>100</v>
      </c>
      <c r="DH71" s="5">
        <v>100</v>
      </c>
      <c r="DI71" s="5">
        <v>100</v>
      </c>
      <c r="DJ71" s="5">
        <v>0</v>
      </c>
      <c r="DK71" s="5">
        <v>0</v>
      </c>
      <c r="DL71" s="5">
        <v>0</v>
      </c>
      <c r="DM71" s="5">
        <v>0</v>
      </c>
      <c r="DN71" s="5">
        <v>20</v>
      </c>
      <c r="DO71" s="5">
        <v>0</v>
      </c>
      <c r="DP71" s="5">
        <v>2</v>
      </c>
      <c r="DQ71" s="5">
        <v>2</v>
      </c>
      <c r="DZ71" s="5">
        <v>2</v>
      </c>
      <c r="EA71" s="5">
        <v>2</v>
      </c>
      <c r="EB71" s="5">
        <v>0</v>
      </c>
      <c r="EC71" s="5">
        <v>0</v>
      </c>
      <c r="ED71" s="5">
        <v>0</v>
      </c>
      <c r="EE71" s="5">
        <v>0</v>
      </c>
    </row>
    <row r="72" spans="1:135" x14ac:dyDescent="0.2">
      <c r="A72" s="5">
        <v>67</v>
      </c>
      <c r="B72" s="5">
        <v>0</v>
      </c>
      <c r="C72" s="5">
        <v>4200</v>
      </c>
      <c r="D72" s="5">
        <v>2100</v>
      </c>
      <c r="E72" s="5">
        <v>2100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2100</v>
      </c>
      <c r="O72" s="5">
        <v>2100</v>
      </c>
      <c r="P72" s="5">
        <v>0</v>
      </c>
      <c r="Q72" s="5">
        <v>0</v>
      </c>
      <c r="R72" s="5">
        <v>0</v>
      </c>
      <c r="S72" s="5">
        <v>0</v>
      </c>
      <c r="CP72" s="5">
        <v>64</v>
      </c>
      <c r="CQ72" s="5">
        <v>4</v>
      </c>
      <c r="CR72" s="5" t="s">
        <v>708</v>
      </c>
      <c r="CS72" s="5" t="s">
        <v>709</v>
      </c>
      <c r="CT72" s="5" t="s">
        <v>647</v>
      </c>
      <c r="CU72" s="5">
        <v>4</v>
      </c>
      <c r="CV72" s="5">
        <v>0</v>
      </c>
      <c r="CW72" s="5">
        <v>250</v>
      </c>
      <c r="CX72" s="5">
        <v>125</v>
      </c>
      <c r="CY72" s="5">
        <v>125</v>
      </c>
      <c r="DH72" s="5">
        <v>125</v>
      </c>
      <c r="DI72" s="5">
        <v>125</v>
      </c>
      <c r="DJ72" s="5">
        <v>0</v>
      </c>
      <c r="DK72" s="5">
        <v>0</v>
      </c>
      <c r="DL72" s="5">
        <v>0</v>
      </c>
      <c r="DM72" s="5">
        <v>0</v>
      </c>
      <c r="DN72" s="5">
        <v>0</v>
      </c>
      <c r="DO72" s="5">
        <v>5</v>
      </c>
      <c r="DP72" s="5">
        <v>2.5</v>
      </c>
      <c r="DQ72" s="5">
        <v>2.5</v>
      </c>
      <c r="DZ72" s="5">
        <v>2.5</v>
      </c>
      <c r="EA72" s="5">
        <v>2.5</v>
      </c>
      <c r="EB72" s="5">
        <v>0</v>
      </c>
      <c r="EC72" s="5">
        <v>0</v>
      </c>
      <c r="ED72" s="5">
        <v>0</v>
      </c>
      <c r="EE72" s="5">
        <v>0</v>
      </c>
    </row>
    <row r="73" spans="1:135" x14ac:dyDescent="0.2">
      <c r="A73" s="5">
        <v>67</v>
      </c>
      <c r="B73" s="5">
        <f>B72</f>
        <v>0</v>
      </c>
      <c r="C73" s="5">
        <f t="shared" ref="C73:S75" si="45">C72</f>
        <v>4200</v>
      </c>
      <c r="D73" s="5">
        <f t="shared" si="45"/>
        <v>2100</v>
      </c>
      <c r="E73" s="5">
        <f t="shared" si="45"/>
        <v>2100</v>
      </c>
      <c r="F73" s="5">
        <f t="shared" si="45"/>
        <v>0</v>
      </c>
      <c r="G73" s="5">
        <f t="shared" si="45"/>
        <v>0</v>
      </c>
      <c r="H73" s="5">
        <f t="shared" si="45"/>
        <v>0</v>
      </c>
      <c r="I73" s="5">
        <f t="shared" si="45"/>
        <v>0</v>
      </c>
      <c r="J73" s="5">
        <f t="shared" si="45"/>
        <v>0</v>
      </c>
      <c r="K73" s="5">
        <f t="shared" si="45"/>
        <v>0</v>
      </c>
      <c r="L73" s="5">
        <f t="shared" si="45"/>
        <v>0</v>
      </c>
      <c r="M73" s="5">
        <f t="shared" si="45"/>
        <v>0</v>
      </c>
      <c r="N73" s="5">
        <f t="shared" si="45"/>
        <v>2100</v>
      </c>
      <c r="O73" s="5">
        <f t="shared" si="45"/>
        <v>2100</v>
      </c>
      <c r="P73" s="5">
        <f t="shared" si="45"/>
        <v>0</v>
      </c>
      <c r="Q73" s="5">
        <f t="shared" si="45"/>
        <v>0</v>
      </c>
      <c r="R73" s="5">
        <f t="shared" si="45"/>
        <v>0</v>
      </c>
      <c r="S73" s="5">
        <f t="shared" si="45"/>
        <v>0</v>
      </c>
      <c r="CP73" s="5">
        <v>65</v>
      </c>
      <c r="CQ73" s="5">
        <v>4</v>
      </c>
      <c r="CR73" s="5" t="s">
        <v>708</v>
      </c>
      <c r="CS73" s="5" t="s">
        <v>709</v>
      </c>
      <c r="CT73" s="5" t="s">
        <v>649</v>
      </c>
      <c r="CU73" s="5">
        <v>4</v>
      </c>
      <c r="CV73" s="5">
        <v>1250</v>
      </c>
      <c r="CW73" s="5">
        <v>250</v>
      </c>
      <c r="CX73" s="5">
        <v>0</v>
      </c>
      <c r="CY73" s="5">
        <v>0</v>
      </c>
      <c r="DH73" s="5">
        <v>0</v>
      </c>
      <c r="DI73" s="5">
        <v>0</v>
      </c>
      <c r="DJ73" s="5">
        <v>0</v>
      </c>
      <c r="DK73" s="5">
        <v>0</v>
      </c>
      <c r="DL73" s="5">
        <v>0</v>
      </c>
      <c r="DM73" s="5">
        <v>0</v>
      </c>
      <c r="DN73" s="5">
        <v>25</v>
      </c>
      <c r="DO73" s="5">
        <v>5</v>
      </c>
      <c r="DP73" s="5">
        <v>0</v>
      </c>
      <c r="DQ73" s="5">
        <v>0</v>
      </c>
      <c r="DZ73" s="5">
        <v>0</v>
      </c>
      <c r="EA73" s="5">
        <v>0</v>
      </c>
      <c r="EB73" s="5">
        <v>0</v>
      </c>
      <c r="EC73" s="5">
        <v>0</v>
      </c>
      <c r="ED73" s="5">
        <v>0</v>
      </c>
      <c r="EE73" s="5">
        <v>0</v>
      </c>
    </row>
    <row r="74" spans="1:135" x14ac:dyDescent="0.2">
      <c r="A74" s="5">
        <v>68</v>
      </c>
      <c r="B74" s="5">
        <f>B73</f>
        <v>0</v>
      </c>
      <c r="C74" s="5">
        <f t="shared" si="45"/>
        <v>4200</v>
      </c>
      <c r="D74" s="5">
        <f t="shared" si="45"/>
        <v>2100</v>
      </c>
      <c r="E74" s="5">
        <f>E73</f>
        <v>2100</v>
      </c>
      <c r="F74" s="5">
        <f>F73</f>
        <v>0</v>
      </c>
      <c r="G74" s="5">
        <f t="shared" si="45"/>
        <v>0</v>
      </c>
      <c r="H74" s="5">
        <f t="shared" si="45"/>
        <v>0</v>
      </c>
      <c r="I74" s="5">
        <f t="shared" si="45"/>
        <v>0</v>
      </c>
      <c r="J74" s="5">
        <f t="shared" si="45"/>
        <v>0</v>
      </c>
      <c r="K74" s="5">
        <f t="shared" si="45"/>
        <v>0</v>
      </c>
      <c r="L74" s="5">
        <f t="shared" si="45"/>
        <v>0</v>
      </c>
      <c r="M74" s="5">
        <f t="shared" si="45"/>
        <v>0</v>
      </c>
      <c r="N74" s="5">
        <f t="shared" si="45"/>
        <v>2100</v>
      </c>
      <c r="O74" s="5">
        <f t="shared" si="45"/>
        <v>2100</v>
      </c>
      <c r="P74" s="5">
        <f t="shared" si="45"/>
        <v>0</v>
      </c>
      <c r="Q74" s="5">
        <f t="shared" si="45"/>
        <v>0</v>
      </c>
      <c r="R74" s="5">
        <f t="shared" si="45"/>
        <v>0</v>
      </c>
      <c r="S74" s="5">
        <f t="shared" si="45"/>
        <v>0</v>
      </c>
      <c r="CP74" s="5">
        <v>66</v>
      </c>
      <c r="CQ74" s="5">
        <v>4</v>
      </c>
      <c r="CR74" s="5" t="s">
        <v>708</v>
      </c>
      <c r="CS74" s="5" t="s">
        <v>709</v>
      </c>
      <c r="CT74" s="5" t="s">
        <v>650</v>
      </c>
      <c r="CU74" s="5">
        <v>4</v>
      </c>
      <c r="CV74" s="5">
        <v>1250</v>
      </c>
      <c r="CW74" s="5">
        <v>0</v>
      </c>
      <c r="CX74" s="5">
        <v>125</v>
      </c>
      <c r="CY74" s="5">
        <v>125</v>
      </c>
      <c r="DH74" s="5">
        <v>125</v>
      </c>
      <c r="DI74" s="5">
        <v>125</v>
      </c>
      <c r="DJ74" s="5">
        <v>0</v>
      </c>
      <c r="DK74" s="5">
        <v>0</v>
      </c>
      <c r="DL74" s="5">
        <v>0</v>
      </c>
      <c r="DM74" s="5">
        <v>0</v>
      </c>
      <c r="DN74" s="5">
        <v>25</v>
      </c>
      <c r="DO74" s="5">
        <v>0</v>
      </c>
      <c r="DP74" s="5">
        <v>2.5</v>
      </c>
      <c r="DQ74" s="5">
        <v>2.5</v>
      </c>
      <c r="DZ74" s="5">
        <v>2.5</v>
      </c>
      <c r="EA74" s="5">
        <v>2.5</v>
      </c>
      <c r="EB74" s="5">
        <v>0</v>
      </c>
      <c r="EC74" s="5">
        <v>0</v>
      </c>
      <c r="ED74" s="5">
        <v>0</v>
      </c>
      <c r="EE74" s="5">
        <v>0</v>
      </c>
    </row>
    <row r="75" spans="1:135" x14ac:dyDescent="0.2">
      <c r="A75" s="5">
        <v>69</v>
      </c>
      <c r="B75" s="5">
        <f>B74</f>
        <v>0</v>
      </c>
      <c r="C75" s="5">
        <f t="shared" si="45"/>
        <v>4200</v>
      </c>
      <c r="D75" s="5">
        <f t="shared" si="45"/>
        <v>2100</v>
      </c>
      <c r="E75" s="5">
        <f t="shared" si="45"/>
        <v>2100</v>
      </c>
      <c r="F75" s="5">
        <f t="shared" si="45"/>
        <v>0</v>
      </c>
      <c r="G75" s="5">
        <f t="shared" si="45"/>
        <v>0</v>
      </c>
      <c r="H75" s="5">
        <f t="shared" si="45"/>
        <v>0</v>
      </c>
      <c r="I75" s="5">
        <f t="shared" si="45"/>
        <v>0</v>
      </c>
      <c r="J75" s="5">
        <f t="shared" si="45"/>
        <v>0</v>
      </c>
      <c r="K75" s="5">
        <f t="shared" si="45"/>
        <v>0</v>
      </c>
      <c r="L75" s="5">
        <f t="shared" si="45"/>
        <v>0</v>
      </c>
      <c r="M75" s="5">
        <f t="shared" si="45"/>
        <v>0</v>
      </c>
      <c r="N75" s="5">
        <f t="shared" si="45"/>
        <v>2100</v>
      </c>
      <c r="O75" s="5">
        <f t="shared" si="45"/>
        <v>2100</v>
      </c>
      <c r="P75" s="5">
        <f t="shared" si="45"/>
        <v>0</v>
      </c>
      <c r="Q75" s="5">
        <f t="shared" si="45"/>
        <v>0</v>
      </c>
      <c r="R75" s="5">
        <f t="shared" si="45"/>
        <v>0</v>
      </c>
      <c r="S75" s="5">
        <f t="shared" si="45"/>
        <v>0</v>
      </c>
      <c r="CP75" s="5">
        <v>67</v>
      </c>
      <c r="CQ75" s="5">
        <v>4</v>
      </c>
      <c r="CR75" s="5" t="s">
        <v>710</v>
      </c>
      <c r="CS75" s="5" t="s">
        <v>711</v>
      </c>
      <c r="CT75" s="5" t="s">
        <v>647</v>
      </c>
      <c r="CU75" s="5">
        <v>5</v>
      </c>
      <c r="CV75" s="5">
        <v>0</v>
      </c>
      <c r="CW75" s="5">
        <v>300</v>
      </c>
      <c r="CX75" s="5">
        <v>150</v>
      </c>
      <c r="CY75" s="5">
        <v>150</v>
      </c>
      <c r="DH75" s="5">
        <v>150</v>
      </c>
      <c r="DI75" s="5">
        <v>150</v>
      </c>
      <c r="DJ75" s="5">
        <v>0</v>
      </c>
      <c r="DK75" s="5">
        <v>0</v>
      </c>
      <c r="DL75" s="5">
        <v>0</v>
      </c>
      <c r="DM75" s="5">
        <v>0</v>
      </c>
      <c r="DN75" s="5">
        <v>0</v>
      </c>
      <c r="DO75" s="5">
        <v>6</v>
      </c>
      <c r="DP75" s="5">
        <v>3</v>
      </c>
      <c r="DQ75" s="5">
        <v>3</v>
      </c>
      <c r="DZ75" s="5">
        <v>3</v>
      </c>
      <c r="EA75" s="5">
        <v>3</v>
      </c>
      <c r="EB75" s="5">
        <v>0</v>
      </c>
      <c r="EC75" s="5">
        <v>0</v>
      </c>
      <c r="ED75" s="5">
        <v>0</v>
      </c>
      <c r="EE75" s="5">
        <v>0</v>
      </c>
    </row>
    <row r="76" spans="1:135" x14ac:dyDescent="0.2">
      <c r="A76" s="5">
        <v>70</v>
      </c>
      <c r="B76" s="5">
        <v>2000</v>
      </c>
      <c r="C76" s="5">
        <v>5280</v>
      </c>
      <c r="D76" s="5">
        <v>2640</v>
      </c>
      <c r="E76" s="5">
        <v>2640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2640</v>
      </c>
      <c r="O76" s="5">
        <v>2640</v>
      </c>
      <c r="P76" s="5">
        <v>744</v>
      </c>
      <c r="Q76" s="5">
        <v>744</v>
      </c>
      <c r="R76" s="5">
        <v>400</v>
      </c>
      <c r="S76" s="5">
        <v>400</v>
      </c>
      <c r="CP76" s="5">
        <v>68</v>
      </c>
      <c r="CQ76" s="5">
        <v>4</v>
      </c>
      <c r="CR76" s="5" t="s">
        <v>710</v>
      </c>
      <c r="CS76" s="5" t="s">
        <v>711</v>
      </c>
      <c r="CT76" s="5" t="s">
        <v>649</v>
      </c>
      <c r="CU76" s="5">
        <v>5</v>
      </c>
      <c r="CV76" s="5">
        <v>1500</v>
      </c>
      <c r="CW76" s="5">
        <v>300</v>
      </c>
      <c r="CX76" s="5">
        <v>0</v>
      </c>
      <c r="CY76" s="5">
        <v>0</v>
      </c>
      <c r="DH76" s="5">
        <v>0</v>
      </c>
      <c r="DI76" s="5">
        <v>0</v>
      </c>
      <c r="DJ76" s="5">
        <v>0</v>
      </c>
      <c r="DK76" s="5">
        <v>0</v>
      </c>
      <c r="DL76" s="5">
        <v>0</v>
      </c>
      <c r="DM76" s="5">
        <v>0</v>
      </c>
      <c r="DN76" s="5">
        <v>30</v>
      </c>
      <c r="DO76" s="5">
        <v>6</v>
      </c>
      <c r="DP76" s="5">
        <v>0</v>
      </c>
      <c r="DQ76" s="5">
        <v>0</v>
      </c>
      <c r="DZ76" s="5">
        <v>0</v>
      </c>
      <c r="EA76" s="5">
        <v>0</v>
      </c>
      <c r="EB76" s="5">
        <v>0</v>
      </c>
      <c r="EC76" s="5">
        <v>0</v>
      </c>
      <c r="ED76" s="5">
        <v>0</v>
      </c>
      <c r="EE76" s="5">
        <v>0</v>
      </c>
    </row>
    <row r="77" spans="1:135" x14ac:dyDescent="0.2">
      <c r="A77" s="5">
        <v>70</v>
      </c>
      <c r="B77" s="5">
        <f>B76</f>
        <v>2000</v>
      </c>
      <c r="C77" s="5">
        <f t="shared" ref="C77:S79" si="46">C76</f>
        <v>5280</v>
      </c>
      <c r="D77" s="5">
        <f t="shared" si="46"/>
        <v>2640</v>
      </c>
      <c r="E77" s="5">
        <f t="shared" si="46"/>
        <v>2640</v>
      </c>
      <c r="F77" s="5">
        <f t="shared" si="46"/>
        <v>0</v>
      </c>
      <c r="G77" s="5">
        <f t="shared" si="46"/>
        <v>0</v>
      </c>
      <c r="H77" s="5">
        <f t="shared" si="46"/>
        <v>0</v>
      </c>
      <c r="I77" s="5">
        <f t="shared" si="46"/>
        <v>0</v>
      </c>
      <c r="J77" s="5">
        <f t="shared" si="46"/>
        <v>0</v>
      </c>
      <c r="K77" s="5">
        <f t="shared" si="46"/>
        <v>0</v>
      </c>
      <c r="L77" s="5">
        <f t="shared" si="46"/>
        <v>0</v>
      </c>
      <c r="M77" s="5">
        <f t="shared" si="46"/>
        <v>0</v>
      </c>
      <c r="N77" s="5">
        <f t="shared" si="46"/>
        <v>2640</v>
      </c>
      <c r="O77" s="5">
        <f t="shared" si="46"/>
        <v>2640</v>
      </c>
      <c r="P77" s="5">
        <f t="shared" si="46"/>
        <v>744</v>
      </c>
      <c r="Q77" s="5">
        <f t="shared" si="46"/>
        <v>744</v>
      </c>
      <c r="R77" s="5">
        <f t="shared" si="46"/>
        <v>400</v>
      </c>
      <c r="S77" s="5">
        <f t="shared" si="46"/>
        <v>400</v>
      </c>
      <c r="CP77" s="5">
        <v>69</v>
      </c>
      <c r="CQ77" s="5">
        <v>4</v>
      </c>
      <c r="CR77" s="5" t="s">
        <v>710</v>
      </c>
      <c r="CS77" s="5" t="s">
        <v>711</v>
      </c>
      <c r="CT77" s="5" t="s">
        <v>650</v>
      </c>
      <c r="CU77" s="5">
        <v>5</v>
      </c>
      <c r="CV77" s="5">
        <v>1500</v>
      </c>
      <c r="CW77" s="5">
        <v>0</v>
      </c>
      <c r="CX77" s="5">
        <v>150</v>
      </c>
      <c r="CY77" s="5">
        <v>150</v>
      </c>
      <c r="DH77" s="5">
        <v>150</v>
      </c>
      <c r="DI77" s="5">
        <v>150</v>
      </c>
      <c r="DJ77" s="5">
        <v>0</v>
      </c>
      <c r="DK77" s="5">
        <v>0</v>
      </c>
      <c r="DL77" s="5">
        <v>0</v>
      </c>
      <c r="DM77" s="5">
        <v>0</v>
      </c>
      <c r="DN77" s="5">
        <v>30</v>
      </c>
      <c r="DO77" s="5">
        <v>0</v>
      </c>
      <c r="DP77" s="5">
        <v>3</v>
      </c>
      <c r="DQ77" s="5">
        <v>3</v>
      </c>
      <c r="DZ77" s="5">
        <v>3</v>
      </c>
      <c r="EA77" s="5">
        <v>3</v>
      </c>
      <c r="EB77" s="5">
        <v>0</v>
      </c>
      <c r="EC77" s="5">
        <v>0</v>
      </c>
      <c r="ED77" s="5">
        <v>0</v>
      </c>
      <c r="EE77" s="5">
        <v>0</v>
      </c>
    </row>
    <row r="78" spans="1:135" s="11" customFormat="1" x14ac:dyDescent="0.2">
      <c r="A78" s="5">
        <v>71</v>
      </c>
      <c r="B78" s="5">
        <f>B77</f>
        <v>2000</v>
      </c>
      <c r="C78" s="5">
        <f t="shared" si="46"/>
        <v>5280</v>
      </c>
      <c r="D78" s="5">
        <f t="shared" si="46"/>
        <v>2640</v>
      </c>
      <c r="E78" s="5">
        <f t="shared" si="46"/>
        <v>2640</v>
      </c>
      <c r="F78" s="5">
        <f t="shared" si="46"/>
        <v>0</v>
      </c>
      <c r="G78" s="5">
        <f t="shared" si="46"/>
        <v>0</v>
      </c>
      <c r="H78" s="5">
        <f t="shared" si="46"/>
        <v>0</v>
      </c>
      <c r="I78" s="5">
        <f t="shared" si="46"/>
        <v>0</v>
      </c>
      <c r="J78" s="5">
        <f t="shared" si="46"/>
        <v>0</v>
      </c>
      <c r="K78" s="5">
        <f t="shared" si="46"/>
        <v>0</v>
      </c>
      <c r="L78" s="5">
        <f t="shared" si="46"/>
        <v>0</v>
      </c>
      <c r="M78" s="5">
        <f t="shared" si="46"/>
        <v>0</v>
      </c>
      <c r="N78" s="5">
        <f t="shared" si="46"/>
        <v>2640</v>
      </c>
      <c r="O78" s="5">
        <f t="shared" si="46"/>
        <v>2640</v>
      </c>
      <c r="P78" s="5">
        <f t="shared" si="46"/>
        <v>744</v>
      </c>
      <c r="Q78" s="5">
        <f t="shared" si="46"/>
        <v>744</v>
      </c>
      <c r="R78" s="5">
        <f t="shared" si="46"/>
        <v>400</v>
      </c>
      <c r="S78" s="5">
        <f t="shared" si="46"/>
        <v>400</v>
      </c>
      <c r="T78" s="5"/>
      <c r="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CC78" s="5"/>
      <c r="CD78" s="5"/>
      <c r="CE78" s="5"/>
      <c r="CF78" s="5"/>
      <c r="CG78" s="5"/>
      <c r="CH78" s="5"/>
      <c r="CP78" s="11">
        <v>70</v>
      </c>
      <c r="CQ78" s="11">
        <v>4</v>
      </c>
      <c r="CR78" s="11" t="s">
        <v>712</v>
      </c>
      <c r="CS78" s="11" t="s">
        <v>713</v>
      </c>
      <c r="CT78" s="11" t="s">
        <v>647</v>
      </c>
      <c r="CU78" s="11">
        <v>6</v>
      </c>
      <c r="CV78" s="5">
        <v>0</v>
      </c>
      <c r="CW78" s="5">
        <v>600</v>
      </c>
      <c r="CX78" s="5">
        <v>300</v>
      </c>
      <c r="CY78" s="5">
        <v>300</v>
      </c>
      <c r="CZ78" s="5"/>
      <c r="DA78" s="5"/>
      <c r="DB78" s="5"/>
      <c r="DC78" s="5"/>
      <c r="DD78" s="5"/>
      <c r="DE78" s="5"/>
      <c r="DF78" s="5"/>
      <c r="DG78" s="5"/>
      <c r="DH78" s="5">
        <v>300</v>
      </c>
      <c r="DI78" s="5">
        <v>300</v>
      </c>
      <c r="DJ78" s="5">
        <v>0</v>
      </c>
      <c r="DK78" s="5">
        <v>0</v>
      </c>
      <c r="DL78" s="5">
        <v>0</v>
      </c>
      <c r="DM78" s="5">
        <v>0</v>
      </c>
      <c r="DN78" s="5">
        <v>0</v>
      </c>
      <c r="DO78" s="5">
        <v>8</v>
      </c>
      <c r="DP78" s="5">
        <v>4</v>
      </c>
      <c r="DQ78" s="5">
        <v>4</v>
      </c>
      <c r="DZ78" s="5">
        <v>4</v>
      </c>
      <c r="EA78" s="5">
        <v>4</v>
      </c>
      <c r="EB78" s="5">
        <v>0</v>
      </c>
      <c r="EC78" s="5">
        <v>0</v>
      </c>
      <c r="ED78" s="5">
        <v>0</v>
      </c>
      <c r="EE78" s="5">
        <v>0</v>
      </c>
    </row>
    <row r="79" spans="1:135" s="11" customFormat="1" x14ac:dyDescent="0.2">
      <c r="A79" s="5">
        <v>72</v>
      </c>
      <c r="B79" s="5">
        <f>B78</f>
        <v>2000</v>
      </c>
      <c r="C79" s="5">
        <f t="shared" si="46"/>
        <v>5280</v>
      </c>
      <c r="D79" s="5">
        <f t="shared" si="46"/>
        <v>2640</v>
      </c>
      <c r="E79" s="5">
        <f t="shared" si="46"/>
        <v>2640</v>
      </c>
      <c r="F79" s="5">
        <f t="shared" si="46"/>
        <v>0</v>
      </c>
      <c r="G79" s="5">
        <f t="shared" si="46"/>
        <v>0</v>
      </c>
      <c r="H79" s="5">
        <f t="shared" si="46"/>
        <v>0</v>
      </c>
      <c r="I79" s="5">
        <f t="shared" si="46"/>
        <v>0</v>
      </c>
      <c r="J79" s="5">
        <f t="shared" si="46"/>
        <v>0</v>
      </c>
      <c r="K79" s="5">
        <f t="shared" si="46"/>
        <v>0</v>
      </c>
      <c r="L79" s="5">
        <f t="shared" si="46"/>
        <v>0</v>
      </c>
      <c r="M79" s="5">
        <f t="shared" si="46"/>
        <v>0</v>
      </c>
      <c r="N79" s="5">
        <f t="shared" si="46"/>
        <v>2640</v>
      </c>
      <c r="O79" s="5">
        <f t="shared" si="46"/>
        <v>2640</v>
      </c>
      <c r="P79" s="5">
        <f t="shared" si="46"/>
        <v>744</v>
      </c>
      <c r="Q79" s="5">
        <f t="shared" si="46"/>
        <v>744</v>
      </c>
      <c r="R79" s="5">
        <f t="shared" si="46"/>
        <v>400</v>
      </c>
      <c r="S79" s="5">
        <f t="shared" si="46"/>
        <v>400</v>
      </c>
      <c r="T79" s="5"/>
      <c r="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CC79" s="5"/>
      <c r="CD79" s="5"/>
      <c r="CE79" s="5"/>
      <c r="CF79" s="5"/>
      <c r="CG79" s="5"/>
      <c r="CH79" s="5"/>
      <c r="CP79" s="11">
        <v>71</v>
      </c>
      <c r="CQ79" s="11">
        <v>4</v>
      </c>
      <c r="CR79" s="11" t="s">
        <v>712</v>
      </c>
      <c r="CS79" s="11" t="s">
        <v>713</v>
      </c>
      <c r="CT79" s="11" t="s">
        <v>649</v>
      </c>
      <c r="CU79" s="11">
        <v>6</v>
      </c>
      <c r="CV79" s="5">
        <v>3000</v>
      </c>
      <c r="CW79" s="5">
        <v>600</v>
      </c>
      <c r="CX79" s="5">
        <v>0</v>
      </c>
      <c r="CY79" s="5">
        <v>0</v>
      </c>
      <c r="CZ79" s="5"/>
      <c r="DA79" s="5"/>
      <c r="DB79" s="5"/>
      <c r="DC79" s="5"/>
      <c r="DD79" s="5"/>
      <c r="DE79" s="5"/>
      <c r="DF79" s="5"/>
      <c r="DG79" s="5"/>
      <c r="DH79" s="5">
        <v>0</v>
      </c>
      <c r="DI79" s="5">
        <v>0</v>
      </c>
      <c r="DJ79" s="5">
        <v>0</v>
      </c>
      <c r="DK79" s="5">
        <v>0</v>
      </c>
      <c r="DL79" s="5">
        <v>0</v>
      </c>
      <c r="DM79" s="5">
        <v>0</v>
      </c>
      <c r="DN79" s="5">
        <v>40</v>
      </c>
      <c r="DO79" s="5">
        <v>8</v>
      </c>
      <c r="DP79" s="5">
        <v>0</v>
      </c>
      <c r="DQ79" s="5">
        <v>0</v>
      </c>
      <c r="DZ79" s="5">
        <v>0</v>
      </c>
      <c r="EA79" s="5">
        <v>0</v>
      </c>
      <c r="EB79" s="5">
        <v>0</v>
      </c>
      <c r="EC79" s="5">
        <v>0</v>
      </c>
      <c r="ED79" s="5">
        <v>0</v>
      </c>
      <c r="EE79" s="5">
        <v>0</v>
      </c>
    </row>
    <row r="80" spans="1:135" s="11" customFormat="1" x14ac:dyDescent="0.2">
      <c r="A80" s="5">
        <v>73</v>
      </c>
      <c r="B80" s="5">
        <v>2000</v>
      </c>
      <c r="C80" s="5">
        <v>6680</v>
      </c>
      <c r="D80" s="5">
        <v>3340</v>
      </c>
      <c r="E80" s="5">
        <v>3340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3340</v>
      </c>
      <c r="O80" s="5">
        <v>3340</v>
      </c>
      <c r="P80" s="5">
        <v>744</v>
      </c>
      <c r="Q80" s="5">
        <v>744</v>
      </c>
      <c r="R80" s="5">
        <v>400</v>
      </c>
      <c r="S80" s="5">
        <v>400</v>
      </c>
      <c r="T80" s="5"/>
      <c r="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CC80" s="5"/>
      <c r="CD80" s="5"/>
      <c r="CE80" s="5"/>
      <c r="CF80" s="5"/>
      <c r="CG80" s="5"/>
      <c r="CH80" s="5"/>
      <c r="CP80" s="11">
        <v>72</v>
      </c>
      <c r="CQ80" s="11">
        <v>4</v>
      </c>
      <c r="CR80" s="11" t="s">
        <v>712</v>
      </c>
      <c r="CS80" s="11" t="s">
        <v>713</v>
      </c>
      <c r="CT80" s="11" t="s">
        <v>650</v>
      </c>
      <c r="CU80" s="11">
        <v>6</v>
      </c>
      <c r="CV80" s="5">
        <v>3000</v>
      </c>
      <c r="CW80" s="5">
        <v>0</v>
      </c>
      <c r="CX80" s="5">
        <v>300</v>
      </c>
      <c r="CY80" s="5">
        <v>300</v>
      </c>
      <c r="CZ80" s="5"/>
      <c r="DA80" s="5"/>
      <c r="DB80" s="5"/>
      <c r="DC80" s="5"/>
      <c r="DD80" s="5"/>
      <c r="DE80" s="5"/>
      <c r="DF80" s="5"/>
      <c r="DG80" s="5"/>
      <c r="DH80" s="5">
        <v>300</v>
      </c>
      <c r="DI80" s="5">
        <v>300</v>
      </c>
      <c r="DJ80" s="5">
        <v>0</v>
      </c>
      <c r="DK80" s="5">
        <v>0</v>
      </c>
      <c r="DL80" s="5">
        <v>0</v>
      </c>
      <c r="DM80" s="5">
        <v>0</v>
      </c>
      <c r="DN80" s="5">
        <v>40</v>
      </c>
      <c r="DO80" s="5">
        <v>0</v>
      </c>
      <c r="DP80" s="5">
        <v>4</v>
      </c>
      <c r="DQ80" s="5">
        <v>4</v>
      </c>
      <c r="DZ80" s="5">
        <v>4</v>
      </c>
      <c r="EA80" s="5">
        <v>4</v>
      </c>
      <c r="EB80" s="5">
        <v>0</v>
      </c>
      <c r="EC80" s="5">
        <v>0</v>
      </c>
      <c r="ED80" s="5">
        <v>0</v>
      </c>
      <c r="EE80" s="5">
        <v>0</v>
      </c>
    </row>
    <row r="81" spans="1:135" x14ac:dyDescent="0.2">
      <c r="A81" s="5">
        <v>73</v>
      </c>
      <c r="B81" s="5">
        <f>B80</f>
        <v>2000</v>
      </c>
      <c r="C81" s="5">
        <f t="shared" ref="C81:S82" si="47">C80</f>
        <v>6680</v>
      </c>
      <c r="D81" s="5">
        <f t="shared" si="47"/>
        <v>3340</v>
      </c>
      <c r="E81" s="5">
        <f t="shared" si="47"/>
        <v>3340</v>
      </c>
      <c r="F81" s="5">
        <f t="shared" si="47"/>
        <v>0</v>
      </c>
      <c r="G81" s="5">
        <f t="shared" si="47"/>
        <v>0</v>
      </c>
      <c r="H81" s="5">
        <f t="shared" si="47"/>
        <v>0</v>
      </c>
      <c r="I81" s="5">
        <f t="shared" si="47"/>
        <v>0</v>
      </c>
      <c r="J81" s="5">
        <f t="shared" si="47"/>
        <v>0</v>
      </c>
      <c r="K81" s="5">
        <f t="shared" si="47"/>
        <v>0</v>
      </c>
      <c r="L81" s="5">
        <f t="shared" si="47"/>
        <v>0</v>
      </c>
      <c r="M81" s="5">
        <f t="shared" si="47"/>
        <v>0</v>
      </c>
      <c r="N81" s="5">
        <f t="shared" si="47"/>
        <v>3340</v>
      </c>
      <c r="O81" s="5">
        <f t="shared" si="47"/>
        <v>3340</v>
      </c>
      <c r="P81" s="5">
        <f t="shared" si="47"/>
        <v>744</v>
      </c>
      <c r="Q81" s="5">
        <f t="shared" si="47"/>
        <v>744</v>
      </c>
      <c r="R81" s="5">
        <f t="shared" si="47"/>
        <v>400</v>
      </c>
      <c r="S81" s="5">
        <f t="shared" si="47"/>
        <v>400</v>
      </c>
      <c r="CP81" s="5">
        <v>73</v>
      </c>
      <c r="CQ81" s="5">
        <v>5</v>
      </c>
      <c r="CR81" s="5" t="s">
        <v>714</v>
      </c>
      <c r="CS81" s="5" t="s">
        <v>715</v>
      </c>
      <c r="CT81" s="5" t="s">
        <v>647</v>
      </c>
      <c r="CU81" s="5">
        <v>1</v>
      </c>
      <c r="CV81" s="5">
        <v>0</v>
      </c>
      <c r="CW81" s="5">
        <v>100</v>
      </c>
      <c r="CX81" s="5">
        <v>50</v>
      </c>
      <c r="CY81" s="5">
        <v>50</v>
      </c>
      <c r="DH81" s="5">
        <v>50</v>
      </c>
      <c r="DI81" s="5">
        <v>50</v>
      </c>
      <c r="DJ81" s="5">
        <v>0</v>
      </c>
      <c r="DK81" s="5">
        <v>0</v>
      </c>
      <c r="DL81" s="5">
        <v>0</v>
      </c>
      <c r="DM81" s="5">
        <v>0</v>
      </c>
      <c r="DN81" s="5">
        <v>0</v>
      </c>
      <c r="DO81" s="5">
        <v>2</v>
      </c>
      <c r="DP81" s="5">
        <v>1</v>
      </c>
      <c r="DQ81" s="5">
        <v>1</v>
      </c>
      <c r="DZ81" s="5">
        <v>1</v>
      </c>
      <c r="EA81" s="5">
        <v>1</v>
      </c>
      <c r="EB81" s="5">
        <v>0</v>
      </c>
      <c r="EC81" s="5">
        <v>0</v>
      </c>
      <c r="ED81" s="5">
        <v>0</v>
      </c>
      <c r="EE81" s="5">
        <v>0</v>
      </c>
    </row>
    <row r="82" spans="1:135" x14ac:dyDescent="0.2">
      <c r="A82" s="5">
        <v>74</v>
      </c>
      <c r="B82" s="5">
        <f>B81</f>
        <v>2000</v>
      </c>
      <c r="C82" s="5">
        <f t="shared" si="47"/>
        <v>6680</v>
      </c>
      <c r="D82" s="5">
        <f t="shared" si="47"/>
        <v>3340</v>
      </c>
      <c r="E82" s="5">
        <f t="shared" si="47"/>
        <v>3340</v>
      </c>
      <c r="F82" s="5">
        <f t="shared" si="47"/>
        <v>0</v>
      </c>
      <c r="G82" s="5">
        <f t="shared" si="47"/>
        <v>0</v>
      </c>
      <c r="H82" s="5">
        <f t="shared" si="47"/>
        <v>0</v>
      </c>
      <c r="I82" s="5">
        <f t="shared" si="47"/>
        <v>0</v>
      </c>
      <c r="J82" s="5">
        <f t="shared" si="47"/>
        <v>0</v>
      </c>
      <c r="K82" s="5">
        <f t="shared" si="47"/>
        <v>0</v>
      </c>
      <c r="L82" s="5">
        <f t="shared" si="47"/>
        <v>0</v>
      </c>
      <c r="M82" s="5">
        <f t="shared" si="47"/>
        <v>0</v>
      </c>
      <c r="N82" s="5">
        <f t="shared" si="47"/>
        <v>3340</v>
      </c>
      <c r="O82" s="5">
        <f t="shared" si="47"/>
        <v>3340</v>
      </c>
      <c r="P82" s="5">
        <f t="shared" si="47"/>
        <v>744</v>
      </c>
      <c r="Q82" s="5">
        <f t="shared" si="47"/>
        <v>744</v>
      </c>
      <c r="R82" s="5">
        <f t="shared" si="47"/>
        <v>400</v>
      </c>
      <c r="S82" s="5">
        <f t="shared" si="47"/>
        <v>400</v>
      </c>
      <c r="CP82" s="5">
        <v>74</v>
      </c>
      <c r="CQ82" s="5">
        <v>5</v>
      </c>
      <c r="CR82" s="5" t="s">
        <v>714</v>
      </c>
      <c r="CS82" s="5" t="s">
        <v>715</v>
      </c>
      <c r="CT82" s="5" t="s">
        <v>649</v>
      </c>
      <c r="CU82" s="5">
        <v>1</v>
      </c>
      <c r="CV82" s="5">
        <v>500</v>
      </c>
      <c r="CW82" s="5">
        <v>100</v>
      </c>
      <c r="CX82" s="5">
        <v>0</v>
      </c>
      <c r="CY82" s="5">
        <v>0</v>
      </c>
      <c r="DH82" s="5">
        <v>0</v>
      </c>
      <c r="DI82" s="5">
        <v>0</v>
      </c>
      <c r="DJ82" s="5">
        <v>0</v>
      </c>
      <c r="DK82" s="5">
        <v>0</v>
      </c>
      <c r="DL82" s="5">
        <v>0</v>
      </c>
      <c r="DM82" s="5">
        <v>0</v>
      </c>
      <c r="DN82" s="5">
        <v>10</v>
      </c>
      <c r="DO82" s="5">
        <v>2</v>
      </c>
      <c r="DP82" s="5">
        <v>0</v>
      </c>
      <c r="DQ82" s="5">
        <v>0</v>
      </c>
      <c r="DZ82" s="5">
        <v>0</v>
      </c>
      <c r="EA82" s="5">
        <v>0</v>
      </c>
      <c r="EB82" s="5">
        <v>0</v>
      </c>
      <c r="EC82" s="5">
        <v>0</v>
      </c>
      <c r="ED82" s="5">
        <v>0</v>
      </c>
      <c r="EE82" s="5">
        <v>0</v>
      </c>
    </row>
    <row r="83" spans="1:135" x14ac:dyDescent="0.2">
      <c r="A83" s="5">
        <v>75</v>
      </c>
      <c r="B83" s="5">
        <v>2000</v>
      </c>
      <c r="C83" s="5">
        <v>8080</v>
      </c>
      <c r="D83" s="5">
        <v>4040</v>
      </c>
      <c r="E83" s="5">
        <v>4040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4040</v>
      </c>
      <c r="O83" s="5">
        <v>4040</v>
      </c>
      <c r="P83" s="5">
        <v>744</v>
      </c>
      <c r="Q83" s="5">
        <v>744</v>
      </c>
      <c r="R83" s="5">
        <v>400</v>
      </c>
      <c r="S83" s="5">
        <v>400</v>
      </c>
      <c r="CP83" s="5">
        <v>75</v>
      </c>
      <c r="CQ83" s="5">
        <v>5</v>
      </c>
      <c r="CR83" s="5" t="s">
        <v>714</v>
      </c>
      <c r="CS83" s="5" t="s">
        <v>715</v>
      </c>
      <c r="CT83" s="5" t="s">
        <v>650</v>
      </c>
      <c r="CU83" s="5">
        <v>1</v>
      </c>
      <c r="CV83" s="5">
        <v>500</v>
      </c>
      <c r="CW83" s="5">
        <v>0</v>
      </c>
      <c r="CX83" s="5">
        <v>50</v>
      </c>
      <c r="CY83" s="5">
        <v>50</v>
      </c>
      <c r="DH83" s="5">
        <v>50</v>
      </c>
      <c r="DI83" s="5">
        <v>50</v>
      </c>
      <c r="DJ83" s="5">
        <v>0</v>
      </c>
      <c r="DK83" s="5">
        <v>0</v>
      </c>
      <c r="DL83" s="5">
        <v>0</v>
      </c>
      <c r="DM83" s="5">
        <v>0</v>
      </c>
      <c r="DN83" s="5">
        <v>10</v>
      </c>
      <c r="DO83" s="5">
        <v>0</v>
      </c>
      <c r="DP83" s="5">
        <v>1</v>
      </c>
      <c r="DQ83" s="5">
        <v>1</v>
      </c>
      <c r="DZ83" s="5">
        <v>1</v>
      </c>
      <c r="EA83" s="5">
        <v>1</v>
      </c>
      <c r="EB83" s="5">
        <v>0</v>
      </c>
      <c r="EC83" s="5">
        <v>0</v>
      </c>
      <c r="ED83" s="5">
        <v>0</v>
      </c>
      <c r="EE83" s="5">
        <v>0</v>
      </c>
    </row>
    <row r="84" spans="1:135" x14ac:dyDescent="0.2">
      <c r="A84" s="5">
        <v>75</v>
      </c>
      <c r="B84" s="5">
        <f>B83</f>
        <v>2000</v>
      </c>
      <c r="C84" s="5">
        <f t="shared" ref="C84:S85" si="48">C83</f>
        <v>8080</v>
      </c>
      <c r="D84" s="5">
        <f t="shared" si="48"/>
        <v>4040</v>
      </c>
      <c r="E84" s="5">
        <f t="shared" si="48"/>
        <v>4040</v>
      </c>
      <c r="F84" s="5">
        <f t="shared" si="48"/>
        <v>0</v>
      </c>
      <c r="G84" s="5">
        <f t="shared" si="48"/>
        <v>0</v>
      </c>
      <c r="H84" s="5">
        <f t="shared" si="48"/>
        <v>0</v>
      </c>
      <c r="I84" s="5">
        <f t="shared" si="48"/>
        <v>0</v>
      </c>
      <c r="J84" s="5">
        <f t="shared" si="48"/>
        <v>0</v>
      </c>
      <c r="K84" s="5">
        <f t="shared" si="48"/>
        <v>0</v>
      </c>
      <c r="L84" s="5">
        <f t="shared" si="48"/>
        <v>0</v>
      </c>
      <c r="M84" s="5">
        <f t="shared" si="48"/>
        <v>0</v>
      </c>
      <c r="N84" s="5">
        <f t="shared" si="48"/>
        <v>4040</v>
      </c>
      <c r="O84" s="5">
        <f t="shared" si="48"/>
        <v>4040</v>
      </c>
      <c r="P84" s="5">
        <f t="shared" si="48"/>
        <v>744</v>
      </c>
      <c r="Q84" s="5">
        <f t="shared" si="48"/>
        <v>744</v>
      </c>
      <c r="R84" s="5">
        <f t="shared" si="48"/>
        <v>400</v>
      </c>
      <c r="S84" s="5">
        <f t="shared" si="48"/>
        <v>400</v>
      </c>
      <c r="CP84" s="5">
        <v>76</v>
      </c>
      <c r="CQ84" s="5">
        <v>5</v>
      </c>
      <c r="CR84" s="5" t="s">
        <v>716</v>
      </c>
      <c r="CS84" s="5" t="s">
        <v>717</v>
      </c>
      <c r="CT84" s="5" t="s">
        <v>647</v>
      </c>
      <c r="CU84" s="5">
        <v>2</v>
      </c>
      <c r="CV84" s="5">
        <v>0</v>
      </c>
      <c r="CW84" s="5">
        <v>150</v>
      </c>
      <c r="CX84" s="5">
        <v>75</v>
      </c>
      <c r="CY84" s="5">
        <v>75</v>
      </c>
      <c r="DH84" s="5">
        <v>75</v>
      </c>
      <c r="DI84" s="5">
        <v>75</v>
      </c>
      <c r="DJ84" s="5">
        <v>0</v>
      </c>
      <c r="DK84" s="5">
        <v>0</v>
      </c>
      <c r="DL84" s="5">
        <v>0</v>
      </c>
      <c r="DM84" s="5">
        <v>0</v>
      </c>
      <c r="DN84" s="5">
        <v>0</v>
      </c>
      <c r="DO84" s="5">
        <v>3</v>
      </c>
      <c r="DP84" s="5">
        <v>1.5</v>
      </c>
      <c r="DQ84" s="5">
        <v>1.5</v>
      </c>
      <c r="DZ84" s="5">
        <v>1.5</v>
      </c>
      <c r="EA84" s="5">
        <v>1.5</v>
      </c>
      <c r="EB84" s="5">
        <v>0</v>
      </c>
      <c r="EC84" s="5">
        <v>0</v>
      </c>
      <c r="ED84" s="5">
        <v>0</v>
      </c>
      <c r="EE84" s="5">
        <v>0</v>
      </c>
    </row>
    <row r="85" spans="1:135" x14ac:dyDescent="0.2">
      <c r="A85" s="5">
        <v>76</v>
      </c>
      <c r="B85" s="5">
        <f>B84</f>
        <v>2000</v>
      </c>
      <c r="C85" s="5">
        <f t="shared" si="48"/>
        <v>8080</v>
      </c>
      <c r="D85" s="5">
        <f t="shared" si="48"/>
        <v>4040</v>
      </c>
      <c r="E85" s="5">
        <f t="shared" si="48"/>
        <v>4040</v>
      </c>
      <c r="F85" s="5">
        <f t="shared" si="48"/>
        <v>0</v>
      </c>
      <c r="G85" s="5">
        <f t="shared" si="48"/>
        <v>0</v>
      </c>
      <c r="H85" s="5">
        <f t="shared" si="48"/>
        <v>0</v>
      </c>
      <c r="I85" s="5">
        <f t="shared" si="48"/>
        <v>0</v>
      </c>
      <c r="J85" s="5">
        <f t="shared" si="48"/>
        <v>0</v>
      </c>
      <c r="K85" s="5">
        <f t="shared" si="48"/>
        <v>0</v>
      </c>
      <c r="L85" s="5">
        <f t="shared" si="48"/>
        <v>0</v>
      </c>
      <c r="M85" s="5">
        <f t="shared" si="48"/>
        <v>0</v>
      </c>
      <c r="N85" s="5">
        <f t="shared" si="48"/>
        <v>4040</v>
      </c>
      <c r="O85" s="5">
        <f t="shared" si="48"/>
        <v>4040</v>
      </c>
      <c r="P85" s="5">
        <f t="shared" si="48"/>
        <v>744</v>
      </c>
      <c r="Q85" s="5">
        <f t="shared" si="48"/>
        <v>744</v>
      </c>
      <c r="R85" s="5">
        <f t="shared" si="48"/>
        <v>400</v>
      </c>
      <c r="S85" s="5">
        <f t="shared" si="48"/>
        <v>400</v>
      </c>
      <c r="CP85" s="5">
        <v>77</v>
      </c>
      <c r="CQ85" s="5">
        <v>5</v>
      </c>
      <c r="CR85" s="5" t="s">
        <v>716</v>
      </c>
      <c r="CS85" s="5" t="s">
        <v>717</v>
      </c>
      <c r="CT85" s="5" t="s">
        <v>649</v>
      </c>
      <c r="CU85" s="5">
        <v>2</v>
      </c>
      <c r="CV85" s="5">
        <v>750</v>
      </c>
      <c r="CW85" s="5">
        <v>150</v>
      </c>
      <c r="CX85" s="5">
        <v>0</v>
      </c>
      <c r="CY85" s="5">
        <v>0</v>
      </c>
      <c r="DH85" s="5">
        <v>0</v>
      </c>
      <c r="DI85" s="5">
        <v>0</v>
      </c>
      <c r="DJ85" s="5">
        <v>0</v>
      </c>
      <c r="DK85" s="5">
        <v>0</v>
      </c>
      <c r="DL85" s="5">
        <v>0</v>
      </c>
      <c r="DM85" s="5">
        <v>0</v>
      </c>
      <c r="DN85" s="5">
        <v>15</v>
      </c>
      <c r="DO85" s="5">
        <v>3</v>
      </c>
      <c r="DP85" s="5">
        <v>0</v>
      </c>
      <c r="DQ85" s="5">
        <v>0</v>
      </c>
      <c r="DZ85" s="5">
        <v>0</v>
      </c>
      <c r="EA85" s="5">
        <v>0</v>
      </c>
      <c r="EB85" s="5">
        <v>0</v>
      </c>
      <c r="EC85" s="5">
        <v>0</v>
      </c>
      <c r="ED85" s="5">
        <v>0</v>
      </c>
      <c r="EE85" s="5">
        <v>0</v>
      </c>
    </row>
    <row r="86" spans="1:135" x14ac:dyDescent="0.2">
      <c r="A86" s="5">
        <v>77</v>
      </c>
      <c r="B86" s="5">
        <v>2000</v>
      </c>
      <c r="C86" s="5">
        <v>9480</v>
      </c>
      <c r="D86" s="5">
        <v>4740</v>
      </c>
      <c r="E86" s="5">
        <v>4740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4740</v>
      </c>
      <c r="O86" s="5">
        <v>4740</v>
      </c>
      <c r="P86" s="5">
        <v>744</v>
      </c>
      <c r="Q86" s="5">
        <v>744</v>
      </c>
      <c r="R86" s="5">
        <v>400</v>
      </c>
      <c r="S86" s="5">
        <v>400</v>
      </c>
      <c r="CP86" s="5">
        <v>78</v>
      </c>
      <c r="CQ86" s="5">
        <v>5</v>
      </c>
      <c r="CR86" s="5" t="s">
        <v>716</v>
      </c>
      <c r="CS86" s="5" t="s">
        <v>717</v>
      </c>
      <c r="CT86" s="5" t="s">
        <v>650</v>
      </c>
      <c r="CU86" s="5">
        <v>2</v>
      </c>
      <c r="CV86" s="5">
        <v>750</v>
      </c>
      <c r="CW86" s="5">
        <v>0</v>
      </c>
      <c r="CX86" s="5">
        <v>75</v>
      </c>
      <c r="CY86" s="5">
        <v>75</v>
      </c>
      <c r="DH86" s="5">
        <v>75</v>
      </c>
      <c r="DI86" s="5">
        <v>75</v>
      </c>
      <c r="DJ86" s="5">
        <v>0</v>
      </c>
      <c r="DK86" s="5">
        <v>0</v>
      </c>
      <c r="DL86" s="5">
        <v>0</v>
      </c>
      <c r="DM86" s="5">
        <v>0</v>
      </c>
      <c r="DN86" s="5">
        <v>15</v>
      </c>
      <c r="DO86" s="5">
        <v>0</v>
      </c>
      <c r="DP86" s="5">
        <v>1.5</v>
      </c>
      <c r="DQ86" s="5">
        <v>1.5</v>
      </c>
      <c r="DZ86" s="5">
        <v>1.5</v>
      </c>
      <c r="EA86" s="5">
        <v>1.5</v>
      </c>
      <c r="EB86" s="5">
        <v>0</v>
      </c>
      <c r="EC86" s="5">
        <v>0</v>
      </c>
      <c r="ED86" s="5">
        <v>0</v>
      </c>
      <c r="EE86" s="5">
        <v>0</v>
      </c>
    </row>
    <row r="87" spans="1:135" x14ac:dyDescent="0.2">
      <c r="A87" s="5">
        <v>77</v>
      </c>
      <c r="B87" s="5">
        <f>B86</f>
        <v>2000</v>
      </c>
      <c r="C87" s="5">
        <f t="shared" ref="C87:S88" si="49">C86</f>
        <v>9480</v>
      </c>
      <c r="D87" s="5">
        <f t="shared" si="49"/>
        <v>4740</v>
      </c>
      <c r="E87" s="5">
        <f t="shared" si="49"/>
        <v>4740</v>
      </c>
      <c r="F87" s="5">
        <f t="shared" si="49"/>
        <v>0</v>
      </c>
      <c r="G87" s="5">
        <f t="shared" si="49"/>
        <v>0</v>
      </c>
      <c r="H87" s="5">
        <f t="shared" si="49"/>
        <v>0</v>
      </c>
      <c r="I87" s="5">
        <f t="shared" si="49"/>
        <v>0</v>
      </c>
      <c r="J87" s="5">
        <f t="shared" si="49"/>
        <v>0</v>
      </c>
      <c r="K87" s="5">
        <f t="shared" si="49"/>
        <v>0</v>
      </c>
      <c r="L87" s="5">
        <f t="shared" si="49"/>
        <v>0</v>
      </c>
      <c r="M87" s="5">
        <f t="shared" si="49"/>
        <v>0</v>
      </c>
      <c r="N87" s="5">
        <f t="shared" si="49"/>
        <v>4740</v>
      </c>
      <c r="O87" s="5">
        <f t="shared" si="49"/>
        <v>4740</v>
      </c>
      <c r="P87" s="5">
        <f t="shared" si="49"/>
        <v>744</v>
      </c>
      <c r="Q87" s="5">
        <f t="shared" si="49"/>
        <v>744</v>
      </c>
      <c r="R87" s="5">
        <f t="shared" si="49"/>
        <v>400</v>
      </c>
      <c r="S87" s="5">
        <f t="shared" si="49"/>
        <v>400</v>
      </c>
      <c r="CP87" s="5">
        <v>79</v>
      </c>
      <c r="CQ87" s="5">
        <v>5</v>
      </c>
      <c r="CR87" s="5" t="s">
        <v>718</v>
      </c>
      <c r="CS87" s="5" t="s">
        <v>719</v>
      </c>
      <c r="CT87" s="5" t="s">
        <v>647</v>
      </c>
      <c r="CU87" s="5">
        <v>3</v>
      </c>
      <c r="CV87" s="5">
        <v>0</v>
      </c>
      <c r="CW87" s="5">
        <v>200</v>
      </c>
      <c r="CX87" s="5">
        <v>100</v>
      </c>
      <c r="CY87" s="5">
        <v>100</v>
      </c>
      <c r="DH87" s="5">
        <v>100</v>
      </c>
      <c r="DI87" s="5">
        <v>100</v>
      </c>
      <c r="DJ87" s="5">
        <v>0</v>
      </c>
      <c r="DK87" s="5">
        <v>0</v>
      </c>
      <c r="DL87" s="5">
        <v>0</v>
      </c>
      <c r="DM87" s="5">
        <v>0</v>
      </c>
      <c r="DN87" s="5">
        <v>0</v>
      </c>
      <c r="DO87" s="5">
        <v>4</v>
      </c>
      <c r="DP87" s="5">
        <v>2</v>
      </c>
      <c r="DQ87" s="5">
        <v>2</v>
      </c>
      <c r="DZ87" s="5">
        <v>2</v>
      </c>
      <c r="EA87" s="5">
        <v>2</v>
      </c>
      <c r="EB87" s="5">
        <v>0</v>
      </c>
      <c r="EC87" s="5">
        <v>0</v>
      </c>
      <c r="ED87" s="5">
        <v>0</v>
      </c>
      <c r="EE87" s="5">
        <v>0</v>
      </c>
    </row>
    <row r="88" spans="1:135" x14ac:dyDescent="0.2">
      <c r="A88" s="5">
        <v>78</v>
      </c>
      <c r="B88" s="5">
        <f>B87</f>
        <v>2000</v>
      </c>
      <c r="C88" s="5">
        <f t="shared" si="49"/>
        <v>9480</v>
      </c>
      <c r="D88" s="5">
        <f t="shared" si="49"/>
        <v>4740</v>
      </c>
      <c r="E88" s="5">
        <f t="shared" si="49"/>
        <v>4740</v>
      </c>
      <c r="F88" s="5">
        <f t="shared" si="49"/>
        <v>0</v>
      </c>
      <c r="G88" s="5">
        <f t="shared" si="49"/>
        <v>0</v>
      </c>
      <c r="H88" s="5">
        <f t="shared" si="49"/>
        <v>0</v>
      </c>
      <c r="I88" s="5">
        <f t="shared" si="49"/>
        <v>0</v>
      </c>
      <c r="J88" s="5">
        <f t="shared" si="49"/>
        <v>0</v>
      </c>
      <c r="K88" s="5">
        <f t="shared" si="49"/>
        <v>0</v>
      </c>
      <c r="L88" s="5">
        <f t="shared" si="49"/>
        <v>0</v>
      </c>
      <c r="M88" s="5">
        <f t="shared" si="49"/>
        <v>0</v>
      </c>
      <c r="N88" s="5">
        <f t="shared" si="49"/>
        <v>4740</v>
      </c>
      <c r="O88" s="5">
        <f t="shared" si="49"/>
        <v>4740</v>
      </c>
      <c r="P88" s="5">
        <f t="shared" si="49"/>
        <v>744</v>
      </c>
      <c r="Q88" s="5">
        <f t="shared" si="49"/>
        <v>744</v>
      </c>
      <c r="R88" s="5">
        <f t="shared" si="49"/>
        <v>400</v>
      </c>
      <c r="S88" s="5">
        <f t="shared" si="49"/>
        <v>400</v>
      </c>
      <c r="CP88" s="5">
        <v>80</v>
      </c>
      <c r="CQ88" s="5">
        <v>5</v>
      </c>
      <c r="CR88" s="5" t="s">
        <v>718</v>
      </c>
      <c r="CS88" s="5" t="s">
        <v>719</v>
      </c>
      <c r="CT88" s="5" t="s">
        <v>649</v>
      </c>
      <c r="CU88" s="5">
        <v>3</v>
      </c>
      <c r="CV88" s="5">
        <v>1000</v>
      </c>
      <c r="CW88" s="5">
        <v>200</v>
      </c>
      <c r="CX88" s="5">
        <v>0</v>
      </c>
      <c r="CY88" s="5">
        <v>0</v>
      </c>
      <c r="DH88" s="5">
        <v>0</v>
      </c>
      <c r="DI88" s="5">
        <v>0</v>
      </c>
      <c r="DJ88" s="5">
        <v>0</v>
      </c>
      <c r="DK88" s="5">
        <v>0</v>
      </c>
      <c r="DL88" s="5">
        <v>0</v>
      </c>
      <c r="DM88" s="5">
        <v>0</v>
      </c>
      <c r="DN88" s="5">
        <v>20</v>
      </c>
      <c r="DO88" s="5">
        <v>4</v>
      </c>
      <c r="DP88" s="5">
        <v>0</v>
      </c>
      <c r="DQ88" s="5">
        <v>0</v>
      </c>
      <c r="DZ88" s="5">
        <v>0</v>
      </c>
      <c r="EA88" s="5">
        <v>0</v>
      </c>
      <c r="EB88" s="5">
        <v>0</v>
      </c>
      <c r="EC88" s="5">
        <v>0</v>
      </c>
      <c r="ED88" s="5">
        <v>0</v>
      </c>
      <c r="EE88" s="5">
        <v>0</v>
      </c>
    </row>
    <row r="89" spans="1:135" x14ac:dyDescent="0.2">
      <c r="A89" s="5">
        <v>79</v>
      </c>
      <c r="B89" s="5">
        <v>2000</v>
      </c>
      <c r="C89" s="5">
        <v>10880</v>
      </c>
      <c r="D89" s="5">
        <v>5440</v>
      </c>
      <c r="E89" s="5">
        <v>5440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5440</v>
      </c>
      <c r="O89" s="5">
        <v>5440</v>
      </c>
      <c r="P89" s="5">
        <v>744</v>
      </c>
      <c r="Q89" s="5">
        <v>744</v>
      </c>
      <c r="R89" s="5">
        <v>400</v>
      </c>
      <c r="S89" s="5">
        <v>400</v>
      </c>
      <c r="CP89" s="5">
        <v>81</v>
      </c>
      <c r="CQ89" s="5">
        <v>5</v>
      </c>
      <c r="CR89" s="5" t="s">
        <v>718</v>
      </c>
      <c r="CS89" s="5" t="s">
        <v>719</v>
      </c>
      <c r="CT89" s="5" t="s">
        <v>650</v>
      </c>
      <c r="CU89" s="5">
        <v>3</v>
      </c>
      <c r="CV89" s="5">
        <v>1000</v>
      </c>
      <c r="CW89" s="5">
        <v>0</v>
      </c>
      <c r="CX89" s="5">
        <v>100</v>
      </c>
      <c r="CY89" s="5">
        <v>100</v>
      </c>
      <c r="DH89" s="5">
        <v>100</v>
      </c>
      <c r="DI89" s="5">
        <v>100</v>
      </c>
      <c r="DJ89" s="5">
        <v>0</v>
      </c>
      <c r="DK89" s="5">
        <v>0</v>
      </c>
      <c r="DL89" s="5">
        <v>0</v>
      </c>
      <c r="DM89" s="5">
        <v>0</v>
      </c>
      <c r="DN89" s="5">
        <v>20</v>
      </c>
      <c r="DO89" s="5">
        <v>0</v>
      </c>
      <c r="DP89" s="5">
        <v>2</v>
      </c>
      <c r="DQ89" s="5">
        <v>2</v>
      </c>
      <c r="DZ89" s="5">
        <v>2</v>
      </c>
      <c r="EA89" s="5">
        <v>2</v>
      </c>
      <c r="EB89" s="5">
        <v>0</v>
      </c>
      <c r="EC89" s="5">
        <v>0</v>
      </c>
      <c r="ED89" s="5">
        <v>0</v>
      </c>
      <c r="EE89" s="5">
        <v>0</v>
      </c>
    </row>
    <row r="90" spans="1:135" x14ac:dyDescent="0.2">
      <c r="A90" s="5">
        <v>79</v>
      </c>
      <c r="B90" s="5">
        <f>B89</f>
        <v>2000</v>
      </c>
      <c r="C90" s="5">
        <f t="shared" ref="C90:S91" si="50">C89</f>
        <v>10880</v>
      </c>
      <c r="D90" s="5">
        <f t="shared" si="50"/>
        <v>5440</v>
      </c>
      <c r="E90" s="5">
        <f t="shared" si="50"/>
        <v>5440</v>
      </c>
      <c r="F90" s="5">
        <f t="shared" si="50"/>
        <v>0</v>
      </c>
      <c r="G90" s="5">
        <f t="shared" si="50"/>
        <v>0</v>
      </c>
      <c r="H90" s="5">
        <f t="shared" si="50"/>
        <v>0</v>
      </c>
      <c r="I90" s="5">
        <f t="shared" si="50"/>
        <v>0</v>
      </c>
      <c r="J90" s="5">
        <f t="shared" si="50"/>
        <v>0</v>
      </c>
      <c r="K90" s="5">
        <f t="shared" si="50"/>
        <v>0</v>
      </c>
      <c r="L90" s="5">
        <f t="shared" si="50"/>
        <v>0</v>
      </c>
      <c r="M90" s="5">
        <f t="shared" si="50"/>
        <v>0</v>
      </c>
      <c r="N90" s="5">
        <f t="shared" si="50"/>
        <v>5440</v>
      </c>
      <c r="O90" s="5">
        <f t="shared" si="50"/>
        <v>5440</v>
      </c>
      <c r="P90" s="5">
        <f t="shared" si="50"/>
        <v>744</v>
      </c>
      <c r="Q90" s="5">
        <f t="shared" si="50"/>
        <v>744</v>
      </c>
      <c r="R90" s="5">
        <f t="shared" si="50"/>
        <v>400</v>
      </c>
      <c r="S90" s="5">
        <f t="shared" si="50"/>
        <v>400</v>
      </c>
      <c r="CP90" s="5">
        <v>82</v>
      </c>
      <c r="CQ90" s="5">
        <v>5</v>
      </c>
      <c r="CR90" s="5" t="s">
        <v>720</v>
      </c>
      <c r="CS90" s="5" t="s">
        <v>721</v>
      </c>
      <c r="CT90" s="5" t="s">
        <v>647</v>
      </c>
      <c r="CU90" s="5">
        <v>4</v>
      </c>
      <c r="CV90" s="5">
        <v>0</v>
      </c>
      <c r="CW90" s="5">
        <v>250</v>
      </c>
      <c r="CX90" s="5">
        <v>125</v>
      </c>
      <c r="CY90" s="5">
        <v>125</v>
      </c>
      <c r="DH90" s="5">
        <v>125</v>
      </c>
      <c r="DI90" s="5">
        <v>125</v>
      </c>
      <c r="DJ90" s="5">
        <v>0</v>
      </c>
      <c r="DK90" s="5">
        <v>0</v>
      </c>
      <c r="DL90" s="5">
        <v>0</v>
      </c>
      <c r="DM90" s="5">
        <v>0</v>
      </c>
      <c r="DN90" s="5">
        <v>0</v>
      </c>
      <c r="DO90" s="5">
        <v>5</v>
      </c>
      <c r="DP90" s="5">
        <v>2.5</v>
      </c>
      <c r="DQ90" s="5">
        <v>2.5</v>
      </c>
      <c r="DZ90" s="5">
        <v>2.5</v>
      </c>
      <c r="EA90" s="5">
        <v>2.5</v>
      </c>
      <c r="EB90" s="5">
        <v>0</v>
      </c>
      <c r="EC90" s="5">
        <v>0</v>
      </c>
      <c r="ED90" s="5">
        <v>0</v>
      </c>
      <c r="EE90" s="5">
        <v>0</v>
      </c>
    </row>
    <row r="91" spans="1:135" x14ac:dyDescent="0.2">
      <c r="A91" s="5">
        <v>80</v>
      </c>
      <c r="B91" s="5">
        <f>B90</f>
        <v>2000</v>
      </c>
      <c r="C91" s="5">
        <f t="shared" si="50"/>
        <v>10880</v>
      </c>
      <c r="D91" s="5">
        <f t="shared" si="50"/>
        <v>5440</v>
      </c>
      <c r="E91" s="5">
        <f t="shared" si="50"/>
        <v>5440</v>
      </c>
      <c r="F91" s="5">
        <f t="shared" si="50"/>
        <v>0</v>
      </c>
      <c r="G91" s="5">
        <f t="shared" si="50"/>
        <v>0</v>
      </c>
      <c r="H91" s="5">
        <f t="shared" si="50"/>
        <v>0</v>
      </c>
      <c r="I91" s="5">
        <f t="shared" si="50"/>
        <v>0</v>
      </c>
      <c r="J91" s="5">
        <f t="shared" si="50"/>
        <v>0</v>
      </c>
      <c r="K91" s="5">
        <f t="shared" si="50"/>
        <v>0</v>
      </c>
      <c r="L91" s="5">
        <f t="shared" si="50"/>
        <v>0</v>
      </c>
      <c r="M91" s="5">
        <f t="shared" si="50"/>
        <v>0</v>
      </c>
      <c r="N91" s="5">
        <f t="shared" si="50"/>
        <v>5440</v>
      </c>
      <c r="O91" s="5">
        <f t="shared" si="50"/>
        <v>5440</v>
      </c>
      <c r="P91" s="5">
        <f t="shared" si="50"/>
        <v>744</v>
      </c>
      <c r="Q91" s="5">
        <f t="shared" si="50"/>
        <v>744</v>
      </c>
      <c r="R91" s="5">
        <f t="shared" si="50"/>
        <v>400</v>
      </c>
      <c r="S91" s="5">
        <f t="shared" si="50"/>
        <v>400</v>
      </c>
      <c r="CP91" s="5">
        <v>83</v>
      </c>
      <c r="CQ91" s="5">
        <v>5</v>
      </c>
      <c r="CR91" s="5" t="s">
        <v>720</v>
      </c>
      <c r="CS91" s="5" t="s">
        <v>721</v>
      </c>
      <c r="CT91" s="5" t="s">
        <v>649</v>
      </c>
      <c r="CU91" s="5">
        <v>4</v>
      </c>
      <c r="CV91" s="5">
        <v>1250</v>
      </c>
      <c r="CW91" s="5">
        <v>250</v>
      </c>
      <c r="CX91" s="5">
        <v>0</v>
      </c>
      <c r="CY91" s="5">
        <v>0</v>
      </c>
      <c r="DH91" s="5">
        <v>0</v>
      </c>
      <c r="DI91" s="5">
        <v>0</v>
      </c>
      <c r="DJ91" s="5">
        <v>0</v>
      </c>
      <c r="DK91" s="5">
        <v>0</v>
      </c>
      <c r="DL91" s="5">
        <v>0</v>
      </c>
      <c r="DM91" s="5">
        <v>0</v>
      </c>
      <c r="DN91" s="5">
        <v>25</v>
      </c>
      <c r="DO91" s="5">
        <v>5</v>
      </c>
      <c r="DP91" s="5">
        <v>0</v>
      </c>
      <c r="DQ91" s="5">
        <v>0</v>
      </c>
      <c r="DZ91" s="5">
        <v>0</v>
      </c>
      <c r="EA91" s="5">
        <v>0</v>
      </c>
      <c r="EB91" s="5">
        <v>0</v>
      </c>
      <c r="EC91" s="5">
        <v>0</v>
      </c>
      <c r="ED91" s="5">
        <v>0</v>
      </c>
      <c r="EE91" s="5">
        <v>0</v>
      </c>
    </row>
    <row r="92" spans="1:135" x14ac:dyDescent="0.2">
      <c r="A92" s="5">
        <v>81</v>
      </c>
      <c r="B92" s="5">
        <v>2000</v>
      </c>
      <c r="C92" s="5">
        <v>12280</v>
      </c>
      <c r="D92" s="5">
        <v>6140</v>
      </c>
      <c r="E92" s="5">
        <v>6140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6140</v>
      </c>
      <c r="O92" s="5">
        <v>6140</v>
      </c>
      <c r="P92" s="5">
        <v>744</v>
      </c>
      <c r="Q92" s="5">
        <v>744</v>
      </c>
      <c r="R92" s="5">
        <v>400</v>
      </c>
      <c r="S92" s="5">
        <v>400</v>
      </c>
      <c r="CP92" s="5">
        <v>84</v>
      </c>
      <c r="CQ92" s="5">
        <v>5</v>
      </c>
      <c r="CR92" s="5" t="s">
        <v>720</v>
      </c>
      <c r="CS92" s="5" t="s">
        <v>721</v>
      </c>
      <c r="CT92" s="5" t="s">
        <v>650</v>
      </c>
      <c r="CU92" s="5">
        <v>4</v>
      </c>
      <c r="CV92" s="5">
        <v>1250</v>
      </c>
      <c r="CW92" s="5">
        <v>0</v>
      </c>
      <c r="CX92" s="5">
        <v>125</v>
      </c>
      <c r="CY92" s="5">
        <v>125</v>
      </c>
      <c r="DH92" s="5">
        <v>125</v>
      </c>
      <c r="DI92" s="5">
        <v>125</v>
      </c>
      <c r="DJ92" s="5">
        <v>0</v>
      </c>
      <c r="DK92" s="5">
        <v>0</v>
      </c>
      <c r="DL92" s="5">
        <v>0</v>
      </c>
      <c r="DM92" s="5">
        <v>0</v>
      </c>
      <c r="DN92" s="5">
        <v>25</v>
      </c>
      <c r="DO92" s="5">
        <v>0</v>
      </c>
      <c r="DP92" s="5">
        <v>2.5</v>
      </c>
      <c r="DQ92" s="5">
        <v>2.5</v>
      </c>
      <c r="DZ92" s="5">
        <v>2.5</v>
      </c>
      <c r="EA92" s="5">
        <v>2.5</v>
      </c>
      <c r="EB92" s="5">
        <v>0</v>
      </c>
      <c r="EC92" s="5">
        <v>0</v>
      </c>
      <c r="ED92" s="5">
        <v>0</v>
      </c>
      <c r="EE92" s="5">
        <v>0</v>
      </c>
    </row>
    <row r="93" spans="1:135" x14ac:dyDescent="0.2">
      <c r="A93" s="5">
        <v>81</v>
      </c>
      <c r="B93" s="5">
        <f>B92</f>
        <v>2000</v>
      </c>
      <c r="C93" s="5">
        <f t="shared" ref="C93:S94" si="51">C92</f>
        <v>12280</v>
      </c>
      <c r="D93" s="5">
        <f t="shared" si="51"/>
        <v>6140</v>
      </c>
      <c r="E93" s="5">
        <f t="shared" si="51"/>
        <v>6140</v>
      </c>
      <c r="F93" s="5">
        <f t="shared" si="51"/>
        <v>0</v>
      </c>
      <c r="G93" s="5">
        <f t="shared" si="51"/>
        <v>0</v>
      </c>
      <c r="H93" s="5">
        <f t="shared" si="51"/>
        <v>0</v>
      </c>
      <c r="I93" s="5">
        <f t="shared" si="51"/>
        <v>0</v>
      </c>
      <c r="J93" s="5">
        <f t="shared" si="51"/>
        <v>0</v>
      </c>
      <c r="K93" s="5">
        <f t="shared" si="51"/>
        <v>0</v>
      </c>
      <c r="L93" s="5">
        <f t="shared" si="51"/>
        <v>0</v>
      </c>
      <c r="M93" s="5">
        <f t="shared" si="51"/>
        <v>0</v>
      </c>
      <c r="N93" s="5">
        <f t="shared" si="51"/>
        <v>6140</v>
      </c>
      <c r="O93" s="5">
        <f t="shared" si="51"/>
        <v>6140</v>
      </c>
      <c r="P93" s="5">
        <f t="shared" si="51"/>
        <v>744</v>
      </c>
      <c r="Q93" s="5">
        <f t="shared" si="51"/>
        <v>744</v>
      </c>
      <c r="R93" s="5">
        <f t="shared" si="51"/>
        <v>400</v>
      </c>
      <c r="S93" s="5">
        <f t="shared" si="51"/>
        <v>400</v>
      </c>
      <c r="CP93" s="5">
        <v>85</v>
      </c>
      <c r="CQ93" s="5">
        <v>5</v>
      </c>
      <c r="CR93" s="5" t="s">
        <v>722</v>
      </c>
      <c r="CS93" s="5" t="s">
        <v>723</v>
      </c>
      <c r="CT93" s="5" t="s">
        <v>647</v>
      </c>
      <c r="CU93" s="5">
        <v>5</v>
      </c>
      <c r="CV93" s="5">
        <v>0</v>
      </c>
      <c r="CW93" s="5">
        <v>300</v>
      </c>
      <c r="CX93" s="5">
        <v>150</v>
      </c>
      <c r="CY93" s="5">
        <v>150</v>
      </c>
      <c r="DH93" s="5">
        <v>150</v>
      </c>
      <c r="DI93" s="5">
        <v>150</v>
      </c>
      <c r="DJ93" s="5">
        <v>0</v>
      </c>
      <c r="DK93" s="5">
        <v>0</v>
      </c>
      <c r="DL93" s="5">
        <v>0</v>
      </c>
      <c r="DM93" s="5">
        <v>0</v>
      </c>
      <c r="DN93" s="5">
        <v>0</v>
      </c>
      <c r="DO93" s="5">
        <v>6</v>
      </c>
      <c r="DP93" s="5">
        <v>3</v>
      </c>
      <c r="DQ93" s="5">
        <v>3</v>
      </c>
      <c r="DZ93" s="5">
        <v>3</v>
      </c>
      <c r="EA93" s="5">
        <v>3</v>
      </c>
      <c r="EB93" s="5">
        <v>0</v>
      </c>
      <c r="EC93" s="5">
        <v>0</v>
      </c>
      <c r="ED93" s="5">
        <v>0</v>
      </c>
      <c r="EE93" s="5">
        <v>0</v>
      </c>
    </row>
    <row r="94" spans="1:135" x14ac:dyDescent="0.2">
      <c r="A94" s="5">
        <v>82</v>
      </c>
      <c r="B94" s="5">
        <f>B93</f>
        <v>2000</v>
      </c>
      <c r="C94" s="5">
        <f t="shared" si="51"/>
        <v>12280</v>
      </c>
      <c r="D94" s="5">
        <f t="shared" si="51"/>
        <v>6140</v>
      </c>
      <c r="E94" s="5">
        <f t="shared" si="51"/>
        <v>6140</v>
      </c>
      <c r="F94" s="5">
        <f t="shared" si="51"/>
        <v>0</v>
      </c>
      <c r="G94" s="5">
        <f t="shared" si="51"/>
        <v>0</v>
      </c>
      <c r="H94" s="5">
        <f t="shared" si="51"/>
        <v>0</v>
      </c>
      <c r="I94" s="5">
        <f t="shared" si="51"/>
        <v>0</v>
      </c>
      <c r="J94" s="5">
        <f t="shared" si="51"/>
        <v>0</v>
      </c>
      <c r="K94" s="5">
        <f t="shared" si="51"/>
        <v>0</v>
      </c>
      <c r="L94" s="5">
        <f t="shared" si="51"/>
        <v>0</v>
      </c>
      <c r="M94" s="5">
        <f t="shared" si="51"/>
        <v>0</v>
      </c>
      <c r="N94" s="5">
        <f t="shared" si="51"/>
        <v>6140</v>
      </c>
      <c r="O94" s="5">
        <f t="shared" si="51"/>
        <v>6140</v>
      </c>
      <c r="P94" s="5">
        <f t="shared" si="51"/>
        <v>744</v>
      </c>
      <c r="Q94" s="5">
        <f t="shared" si="51"/>
        <v>744</v>
      </c>
      <c r="R94" s="5">
        <f t="shared" si="51"/>
        <v>400</v>
      </c>
      <c r="S94" s="5">
        <f t="shared" si="51"/>
        <v>400</v>
      </c>
      <c r="CP94" s="5">
        <v>86</v>
      </c>
      <c r="CQ94" s="5">
        <v>5</v>
      </c>
      <c r="CR94" s="5" t="s">
        <v>722</v>
      </c>
      <c r="CS94" s="5" t="s">
        <v>723</v>
      </c>
      <c r="CT94" s="5" t="s">
        <v>649</v>
      </c>
      <c r="CU94" s="5">
        <v>5</v>
      </c>
      <c r="CV94" s="5">
        <v>1500</v>
      </c>
      <c r="CW94" s="5">
        <v>300</v>
      </c>
      <c r="CX94" s="5">
        <v>0</v>
      </c>
      <c r="CY94" s="5">
        <v>0</v>
      </c>
      <c r="DH94" s="5">
        <v>0</v>
      </c>
      <c r="DI94" s="5">
        <v>0</v>
      </c>
      <c r="DJ94" s="5">
        <v>0</v>
      </c>
      <c r="DK94" s="5">
        <v>0</v>
      </c>
      <c r="DL94" s="5">
        <v>0</v>
      </c>
      <c r="DM94" s="5">
        <v>0</v>
      </c>
      <c r="DN94" s="5">
        <v>30</v>
      </c>
      <c r="DO94" s="5">
        <v>6</v>
      </c>
      <c r="DP94" s="5">
        <v>0</v>
      </c>
      <c r="DQ94" s="5">
        <v>0</v>
      </c>
      <c r="DZ94" s="5">
        <v>0</v>
      </c>
      <c r="EA94" s="5">
        <v>0</v>
      </c>
      <c r="EB94" s="5">
        <v>0</v>
      </c>
      <c r="EC94" s="5">
        <v>0</v>
      </c>
      <c r="ED94" s="5">
        <v>0</v>
      </c>
      <c r="EE94" s="5">
        <v>0</v>
      </c>
    </row>
    <row r="95" spans="1:135" x14ac:dyDescent="0.2">
      <c r="A95" s="5">
        <v>83</v>
      </c>
      <c r="B95" s="5">
        <v>5000</v>
      </c>
      <c r="C95" s="5">
        <v>14040</v>
      </c>
      <c r="D95" s="5">
        <v>7020</v>
      </c>
      <c r="E95" s="5">
        <v>7020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7020</v>
      </c>
      <c r="O95" s="5">
        <v>7020</v>
      </c>
      <c r="P95" s="5">
        <v>1488</v>
      </c>
      <c r="Q95" s="5">
        <v>1488</v>
      </c>
      <c r="R95" s="5">
        <v>1000</v>
      </c>
      <c r="S95" s="5">
        <v>1000</v>
      </c>
      <c r="CP95" s="5">
        <v>87</v>
      </c>
      <c r="CQ95" s="5">
        <v>5</v>
      </c>
      <c r="CR95" s="5" t="s">
        <v>722</v>
      </c>
      <c r="CS95" s="5" t="s">
        <v>723</v>
      </c>
      <c r="CT95" s="5" t="s">
        <v>650</v>
      </c>
      <c r="CU95" s="5">
        <v>5</v>
      </c>
      <c r="CV95" s="5">
        <v>1500</v>
      </c>
      <c r="CW95" s="5">
        <v>0</v>
      </c>
      <c r="CX95" s="5">
        <v>150</v>
      </c>
      <c r="CY95" s="5">
        <v>150</v>
      </c>
      <c r="DH95" s="5">
        <v>150</v>
      </c>
      <c r="DI95" s="5">
        <v>150</v>
      </c>
      <c r="DJ95" s="5">
        <v>0</v>
      </c>
      <c r="DK95" s="5">
        <v>0</v>
      </c>
      <c r="DL95" s="5">
        <v>0</v>
      </c>
      <c r="DM95" s="5">
        <v>0</v>
      </c>
      <c r="DN95" s="5">
        <v>30</v>
      </c>
      <c r="DO95" s="5">
        <v>0</v>
      </c>
      <c r="DP95" s="5">
        <v>3</v>
      </c>
      <c r="DQ95" s="5">
        <v>3</v>
      </c>
      <c r="DZ95" s="5">
        <v>3</v>
      </c>
      <c r="EA95" s="5">
        <v>3</v>
      </c>
      <c r="EB95" s="5">
        <v>0</v>
      </c>
      <c r="EC95" s="5">
        <v>0</v>
      </c>
      <c r="ED95" s="5">
        <v>0</v>
      </c>
      <c r="EE95" s="5">
        <v>0</v>
      </c>
    </row>
    <row r="96" spans="1:135" s="11" customFormat="1" x14ac:dyDescent="0.2">
      <c r="A96" s="5">
        <v>83</v>
      </c>
      <c r="B96" s="5">
        <f>B95</f>
        <v>5000</v>
      </c>
      <c r="C96" s="5">
        <f t="shared" ref="C96:S97" si="52">C95</f>
        <v>14040</v>
      </c>
      <c r="D96" s="5">
        <f t="shared" si="52"/>
        <v>7020</v>
      </c>
      <c r="E96" s="5">
        <f t="shared" si="52"/>
        <v>7020</v>
      </c>
      <c r="F96" s="5">
        <f t="shared" si="52"/>
        <v>0</v>
      </c>
      <c r="G96" s="5">
        <f t="shared" si="52"/>
        <v>0</v>
      </c>
      <c r="H96" s="5">
        <f t="shared" si="52"/>
        <v>0</v>
      </c>
      <c r="I96" s="5">
        <f t="shared" si="52"/>
        <v>0</v>
      </c>
      <c r="J96" s="5">
        <f t="shared" si="52"/>
        <v>0</v>
      </c>
      <c r="K96" s="5">
        <f t="shared" si="52"/>
        <v>0</v>
      </c>
      <c r="L96" s="5">
        <f t="shared" si="52"/>
        <v>0</v>
      </c>
      <c r="M96" s="5">
        <f t="shared" si="52"/>
        <v>0</v>
      </c>
      <c r="N96" s="5">
        <f t="shared" si="52"/>
        <v>7020</v>
      </c>
      <c r="O96" s="5">
        <f t="shared" si="52"/>
        <v>7020</v>
      </c>
      <c r="P96" s="5">
        <f t="shared" si="52"/>
        <v>1488</v>
      </c>
      <c r="Q96" s="5">
        <f t="shared" si="52"/>
        <v>1488</v>
      </c>
      <c r="R96" s="5">
        <f t="shared" si="52"/>
        <v>1000</v>
      </c>
      <c r="S96" s="5">
        <f t="shared" si="52"/>
        <v>1000</v>
      </c>
      <c r="T96" s="5"/>
      <c r="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CC96" s="5"/>
      <c r="CD96" s="5"/>
      <c r="CE96" s="5"/>
      <c r="CF96" s="5"/>
      <c r="CG96" s="5"/>
      <c r="CH96" s="5"/>
      <c r="CP96" s="11">
        <v>88</v>
      </c>
      <c r="CQ96" s="11">
        <v>5</v>
      </c>
      <c r="CR96" s="11" t="s">
        <v>724</v>
      </c>
      <c r="CS96" s="11" t="s">
        <v>725</v>
      </c>
      <c r="CT96" s="11" t="s">
        <v>647</v>
      </c>
      <c r="CU96" s="11">
        <v>6</v>
      </c>
      <c r="CV96" s="5">
        <v>0</v>
      </c>
      <c r="CW96" s="5">
        <v>600</v>
      </c>
      <c r="CX96" s="5">
        <v>300</v>
      </c>
      <c r="CY96" s="5">
        <v>300</v>
      </c>
      <c r="CZ96" s="5"/>
      <c r="DA96" s="5"/>
      <c r="DB96" s="5"/>
      <c r="DC96" s="5"/>
      <c r="DD96" s="5"/>
      <c r="DE96" s="5"/>
      <c r="DF96" s="5"/>
      <c r="DG96" s="5"/>
      <c r="DH96" s="5">
        <v>300</v>
      </c>
      <c r="DI96" s="5">
        <v>300</v>
      </c>
      <c r="DJ96" s="5">
        <v>0</v>
      </c>
      <c r="DK96" s="5">
        <v>0</v>
      </c>
      <c r="DL96" s="5">
        <v>0</v>
      </c>
      <c r="DM96" s="5">
        <v>0</v>
      </c>
      <c r="DN96" s="5">
        <v>0</v>
      </c>
      <c r="DO96" s="5">
        <v>8</v>
      </c>
      <c r="DP96" s="5">
        <v>4</v>
      </c>
      <c r="DQ96" s="5">
        <v>4</v>
      </c>
      <c r="DZ96" s="5">
        <v>4</v>
      </c>
      <c r="EA96" s="5">
        <v>4</v>
      </c>
      <c r="EB96" s="5">
        <v>0</v>
      </c>
      <c r="EC96" s="5">
        <v>0</v>
      </c>
      <c r="ED96" s="5">
        <v>0</v>
      </c>
      <c r="EE96" s="5">
        <v>0</v>
      </c>
    </row>
    <row r="97" spans="1:135" s="11" customFormat="1" x14ac:dyDescent="0.2">
      <c r="A97" s="5">
        <v>84</v>
      </c>
      <c r="B97" s="5">
        <f>B96</f>
        <v>5000</v>
      </c>
      <c r="C97" s="5">
        <f t="shared" si="52"/>
        <v>14040</v>
      </c>
      <c r="D97" s="5">
        <f t="shared" si="52"/>
        <v>7020</v>
      </c>
      <c r="E97" s="5">
        <f t="shared" si="52"/>
        <v>7020</v>
      </c>
      <c r="F97" s="5">
        <f t="shared" si="52"/>
        <v>0</v>
      </c>
      <c r="G97" s="5">
        <f t="shared" si="52"/>
        <v>0</v>
      </c>
      <c r="H97" s="5">
        <f t="shared" si="52"/>
        <v>0</v>
      </c>
      <c r="I97" s="5">
        <f t="shared" si="52"/>
        <v>0</v>
      </c>
      <c r="J97" s="5">
        <f t="shared" si="52"/>
        <v>0</v>
      </c>
      <c r="K97" s="5">
        <f t="shared" si="52"/>
        <v>0</v>
      </c>
      <c r="L97" s="5">
        <f t="shared" si="52"/>
        <v>0</v>
      </c>
      <c r="M97" s="5">
        <f t="shared" si="52"/>
        <v>0</v>
      </c>
      <c r="N97" s="5">
        <f t="shared" si="52"/>
        <v>7020</v>
      </c>
      <c r="O97" s="5">
        <f t="shared" si="52"/>
        <v>7020</v>
      </c>
      <c r="P97" s="5">
        <f t="shared" si="52"/>
        <v>1488</v>
      </c>
      <c r="Q97" s="5">
        <f t="shared" si="52"/>
        <v>1488</v>
      </c>
      <c r="R97" s="5">
        <f t="shared" si="52"/>
        <v>1000</v>
      </c>
      <c r="S97" s="5">
        <f t="shared" si="52"/>
        <v>1000</v>
      </c>
      <c r="T97" s="5"/>
      <c r="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CC97" s="5"/>
      <c r="CD97" s="5"/>
      <c r="CE97" s="5"/>
      <c r="CF97" s="5"/>
      <c r="CG97" s="5"/>
      <c r="CH97" s="5"/>
      <c r="CP97" s="11">
        <v>89</v>
      </c>
      <c r="CQ97" s="11">
        <v>5</v>
      </c>
      <c r="CR97" s="11" t="s">
        <v>724</v>
      </c>
      <c r="CS97" s="11" t="s">
        <v>725</v>
      </c>
      <c r="CT97" s="11" t="s">
        <v>649</v>
      </c>
      <c r="CU97" s="11">
        <v>6</v>
      </c>
      <c r="CV97" s="5">
        <v>3000</v>
      </c>
      <c r="CW97" s="5">
        <v>600</v>
      </c>
      <c r="CX97" s="5">
        <v>0</v>
      </c>
      <c r="CY97" s="5">
        <v>0</v>
      </c>
      <c r="CZ97" s="5"/>
      <c r="DA97" s="5"/>
      <c r="DB97" s="5"/>
      <c r="DC97" s="5"/>
      <c r="DD97" s="5"/>
      <c r="DE97" s="5"/>
      <c r="DF97" s="5"/>
      <c r="DG97" s="5"/>
      <c r="DH97" s="5">
        <v>0</v>
      </c>
      <c r="DI97" s="5">
        <v>0</v>
      </c>
      <c r="DJ97" s="5">
        <v>0</v>
      </c>
      <c r="DK97" s="5">
        <v>0</v>
      </c>
      <c r="DL97" s="5">
        <v>0</v>
      </c>
      <c r="DM97" s="5">
        <v>0</v>
      </c>
      <c r="DN97" s="5">
        <v>40</v>
      </c>
      <c r="DO97" s="5">
        <v>8</v>
      </c>
      <c r="DP97" s="5">
        <v>0</v>
      </c>
      <c r="DQ97" s="5">
        <v>0</v>
      </c>
      <c r="DZ97" s="5">
        <v>0</v>
      </c>
      <c r="EA97" s="5">
        <v>0</v>
      </c>
      <c r="EB97" s="5">
        <v>0</v>
      </c>
      <c r="EC97" s="5">
        <v>0</v>
      </c>
      <c r="ED97" s="5">
        <v>0</v>
      </c>
      <c r="EE97" s="5">
        <v>0</v>
      </c>
    </row>
    <row r="98" spans="1:135" s="11" customFormat="1" x14ac:dyDescent="0.2">
      <c r="A98" s="5">
        <v>85</v>
      </c>
      <c r="B98" s="5">
        <v>5000</v>
      </c>
      <c r="C98" s="5">
        <v>15440</v>
      </c>
      <c r="D98" s="5">
        <v>7720</v>
      </c>
      <c r="E98" s="5">
        <v>7720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7720</v>
      </c>
      <c r="O98" s="5">
        <v>7720</v>
      </c>
      <c r="P98" s="5">
        <v>1488</v>
      </c>
      <c r="Q98" s="5">
        <v>1488</v>
      </c>
      <c r="R98" s="5">
        <v>1000</v>
      </c>
      <c r="S98" s="5">
        <v>1000</v>
      </c>
      <c r="T98" s="5"/>
      <c r="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CC98" s="5"/>
      <c r="CD98" s="5"/>
      <c r="CE98" s="5"/>
      <c r="CF98" s="5"/>
      <c r="CG98" s="5"/>
      <c r="CH98" s="5"/>
      <c r="CP98" s="11">
        <v>90</v>
      </c>
      <c r="CQ98" s="11">
        <v>5</v>
      </c>
      <c r="CR98" s="11" t="s">
        <v>724</v>
      </c>
      <c r="CS98" s="11" t="s">
        <v>725</v>
      </c>
      <c r="CT98" s="11" t="s">
        <v>650</v>
      </c>
      <c r="CU98" s="11">
        <v>6</v>
      </c>
      <c r="CV98" s="5">
        <v>3000</v>
      </c>
      <c r="CW98" s="5">
        <v>0</v>
      </c>
      <c r="CX98" s="5">
        <v>300</v>
      </c>
      <c r="CY98" s="5">
        <v>300</v>
      </c>
      <c r="CZ98" s="5"/>
      <c r="DA98" s="5"/>
      <c r="DB98" s="5"/>
      <c r="DC98" s="5"/>
      <c r="DD98" s="5"/>
      <c r="DE98" s="5"/>
      <c r="DF98" s="5"/>
      <c r="DG98" s="5"/>
      <c r="DH98" s="5">
        <v>300</v>
      </c>
      <c r="DI98" s="5">
        <v>300</v>
      </c>
      <c r="DJ98" s="5">
        <v>0</v>
      </c>
      <c r="DK98" s="5">
        <v>0</v>
      </c>
      <c r="DL98" s="5">
        <v>0</v>
      </c>
      <c r="DM98" s="5">
        <v>0</v>
      </c>
      <c r="DN98" s="5">
        <v>40</v>
      </c>
      <c r="DO98" s="5">
        <v>0</v>
      </c>
      <c r="DP98" s="5">
        <v>4</v>
      </c>
      <c r="DQ98" s="5">
        <v>4</v>
      </c>
      <c r="DZ98" s="5">
        <v>4</v>
      </c>
      <c r="EA98" s="5">
        <v>4</v>
      </c>
      <c r="EB98" s="5">
        <v>0</v>
      </c>
      <c r="EC98" s="5">
        <v>0</v>
      </c>
      <c r="ED98" s="5">
        <v>0</v>
      </c>
      <c r="EE98" s="5">
        <v>0</v>
      </c>
    </row>
    <row r="99" spans="1:135" x14ac:dyDescent="0.2">
      <c r="A99" s="5">
        <v>85</v>
      </c>
      <c r="B99" s="5">
        <f>B98</f>
        <v>5000</v>
      </c>
      <c r="C99" s="5">
        <f t="shared" ref="C99:S100" si="53">C98</f>
        <v>15440</v>
      </c>
      <c r="D99" s="5">
        <f t="shared" si="53"/>
        <v>7720</v>
      </c>
      <c r="E99" s="5">
        <f t="shared" si="53"/>
        <v>7720</v>
      </c>
      <c r="F99" s="5">
        <f t="shared" si="53"/>
        <v>0</v>
      </c>
      <c r="G99" s="5">
        <f t="shared" si="53"/>
        <v>0</v>
      </c>
      <c r="H99" s="5">
        <f t="shared" si="53"/>
        <v>0</v>
      </c>
      <c r="I99" s="5">
        <f t="shared" si="53"/>
        <v>0</v>
      </c>
      <c r="J99" s="5">
        <f t="shared" si="53"/>
        <v>0</v>
      </c>
      <c r="K99" s="5">
        <f t="shared" si="53"/>
        <v>0</v>
      </c>
      <c r="L99" s="5">
        <f t="shared" si="53"/>
        <v>0</v>
      </c>
      <c r="M99" s="5">
        <f t="shared" si="53"/>
        <v>0</v>
      </c>
      <c r="N99" s="5">
        <f t="shared" si="53"/>
        <v>7720</v>
      </c>
      <c r="O99" s="5">
        <f t="shared" si="53"/>
        <v>7720</v>
      </c>
      <c r="P99" s="5">
        <f t="shared" si="53"/>
        <v>1488</v>
      </c>
      <c r="Q99" s="5">
        <f t="shared" si="53"/>
        <v>1488</v>
      </c>
      <c r="R99" s="5">
        <f t="shared" si="53"/>
        <v>1000</v>
      </c>
      <c r="S99" s="5">
        <f t="shared" si="53"/>
        <v>1000</v>
      </c>
      <c r="CP99" s="5">
        <v>91</v>
      </c>
      <c r="CQ99" s="5">
        <v>6</v>
      </c>
      <c r="CR99" s="5" t="s">
        <v>726</v>
      </c>
      <c r="CS99" s="5" t="s">
        <v>727</v>
      </c>
      <c r="CT99" s="5" t="s">
        <v>647</v>
      </c>
      <c r="CU99" s="5">
        <v>1</v>
      </c>
      <c r="CV99" s="5">
        <v>0</v>
      </c>
      <c r="CW99" s="5">
        <v>100</v>
      </c>
      <c r="CX99" s="5">
        <v>50</v>
      </c>
      <c r="CY99" s="5">
        <v>50</v>
      </c>
      <c r="DH99" s="5">
        <v>50</v>
      </c>
      <c r="DI99" s="5">
        <v>50</v>
      </c>
      <c r="DJ99" s="5">
        <v>0</v>
      </c>
      <c r="DK99" s="5">
        <v>0</v>
      </c>
      <c r="DL99" s="5">
        <v>0</v>
      </c>
      <c r="DM99" s="5">
        <v>0</v>
      </c>
      <c r="DN99" s="5">
        <v>0</v>
      </c>
      <c r="DO99" s="5">
        <v>2</v>
      </c>
      <c r="DP99" s="5">
        <v>1</v>
      </c>
      <c r="DQ99" s="5">
        <v>1</v>
      </c>
      <c r="DZ99" s="5">
        <v>1</v>
      </c>
      <c r="EA99" s="5">
        <v>1</v>
      </c>
      <c r="EB99" s="5">
        <v>0</v>
      </c>
      <c r="EC99" s="5">
        <v>0</v>
      </c>
      <c r="ED99" s="5">
        <v>0</v>
      </c>
      <c r="EE99" s="5">
        <v>0</v>
      </c>
    </row>
    <row r="100" spans="1:135" x14ac:dyDescent="0.2">
      <c r="A100" s="5">
        <v>86</v>
      </c>
      <c r="B100" s="5">
        <f>B99</f>
        <v>5000</v>
      </c>
      <c r="C100" s="5">
        <f t="shared" si="53"/>
        <v>15440</v>
      </c>
      <c r="D100" s="5">
        <f t="shared" si="53"/>
        <v>7720</v>
      </c>
      <c r="E100" s="5">
        <f t="shared" si="53"/>
        <v>7720</v>
      </c>
      <c r="F100" s="5">
        <f t="shared" si="53"/>
        <v>0</v>
      </c>
      <c r="G100" s="5">
        <f t="shared" si="53"/>
        <v>0</v>
      </c>
      <c r="H100" s="5">
        <f t="shared" si="53"/>
        <v>0</v>
      </c>
      <c r="I100" s="5">
        <f t="shared" si="53"/>
        <v>0</v>
      </c>
      <c r="J100" s="5">
        <f t="shared" si="53"/>
        <v>0</v>
      </c>
      <c r="K100" s="5">
        <f t="shared" si="53"/>
        <v>0</v>
      </c>
      <c r="L100" s="5">
        <f t="shared" si="53"/>
        <v>0</v>
      </c>
      <c r="M100" s="5">
        <f t="shared" si="53"/>
        <v>0</v>
      </c>
      <c r="N100" s="5">
        <f t="shared" si="53"/>
        <v>7720</v>
      </c>
      <c r="O100" s="5">
        <f t="shared" si="53"/>
        <v>7720</v>
      </c>
      <c r="P100" s="5">
        <f t="shared" si="53"/>
        <v>1488</v>
      </c>
      <c r="Q100" s="5">
        <f t="shared" si="53"/>
        <v>1488</v>
      </c>
      <c r="R100" s="5">
        <f t="shared" si="53"/>
        <v>1000</v>
      </c>
      <c r="S100" s="5">
        <f t="shared" si="53"/>
        <v>1000</v>
      </c>
      <c r="CP100" s="5">
        <v>92</v>
      </c>
      <c r="CQ100" s="5">
        <v>6</v>
      </c>
      <c r="CR100" s="5" t="s">
        <v>726</v>
      </c>
      <c r="CS100" s="5" t="s">
        <v>727</v>
      </c>
      <c r="CT100" s="5" t="s">
        <v>649</v>
      </c>
      <c r="CU100" s="5">
        <v>1</v>
      </c>
      <c r="CV100" s="5">
        <v>500</v>
      </c>
      <c r="CW100" s="5">
        <v>100</v>
      </c>
      <c r="CX100" s="5">
        <v>0</v>
      </c>
      <c r="CY100" s="5">
        <v>0</v>
      </c>
      <c r="DH100" s="5">
        <v>0</v>
      </c>
      <c r="DI100" s="5">
        <v>0</v>
      </c>
      <c r="DJ100" s="5">
        <v>0</v>
      </c>
      <c r="DK100" s="5">
        <v>0</v>
      </c>
      <c r="DL100" s="5">
        <v>0</v>
      </c>
      <c r="DM100" s="5">
        <v>0</v>
      </c>
      <c r="DN100" s="5">
        <v>10</v>
      </c>
      <c r="DO100" s="5">
        <v>2</v>
      </c>
      <c r="DP100" s="5">
        <v>0</v>
      </c>
      <c r="DQ100" s="5">
        <v>0</v>
      </c>
      <c r="DZ100" s="5">
        <v>0</v>
      </c>
      <c r="EA100" s="5">
        <v>0</v>
      </c>
      <c r="EB100" s="5">
        <v>0</v>
      </c>
      <c r="EC100" s="5">
        <v>0</v>
      </c>
      <c r="ED100" s="5">
        <v>0</v>
      </c>
      <c r="EE100" s="5">
        <v>0</v>
      </c>
    </row>
    <row r="101" spans="1:135" x14ac:dyDescent="0.2">
      <c r="A101" s="5">
        <v>87</v>
      </c>
      <c r="B101" s="5">
        <v>5000</v>
      </c>
      <c r="C101" s="5">
        <v>16840</v>
      </c>
      <c r="D101" s="5">
        <v>8420</v>
      </c>
      <c r="E101" s="5">
        <v>8420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8420</v>
      </c>
      <c r="O101" s="5">
        <v>8420</v>
      </c>
      <c r="P101" s="5">
        <v>1488</v>
      </c>
      <c r="Q101" s="5">
        <v>1488</v>
      </c>
      <c r="R101" s="5">
        <v>1000</v>
      </c>
      <c r="S101" s="5">
        <v>1000</v>
      </c>
      <c r="CP101" s="5">
        <v>93</v>
      </c>
      <c r="CQ101" s="5">
        <v>6</v>
      </c>
      <c r="CR101" s="5" t="s">
        <v>726</v>
      </c>
      <c r="CS101" s="5" t="s">
        <v>727</v>
      </c>
      <c r="CT101" s="5" t="s">
        <v>650</v>
      </c>
      <c r="CU101" s="5">
        <v>1</v>
      </c>
      <c r="CV101" s="5">
        <v>500</v>
      </c>
      <c r="CW101" s="5">
        <v>0</v>
      </c>
      <c r="CX101" s="5">
        <v>50</v>
      </c>
      <c r="CY101" s="5">
        <v>50</v>
      </c>
      <c r="DH101" s="5">
        <v>50</v>
      </c>
      <c r="DI101" s="5">
        <v>50</v>
      </c>
      <c r="DJ101" s="5">
        <v>0</v>
      </c>
      <c r="DK101" s="5">
        <v>0</v>
      </c>
      <c r="DL101" s="5">
        <v>0</v>
      </c>
      <c r="DM101" s="5">
        <v>0</v>
      </c>
      <c r="DN101" s="5">
        <v>10</v>
      </c>
      <c r="DO101" s="5">
        <v>0</v>
      </c>
      <c r="DP101" s="5">
        <v>1</v>
      </c>
      <c r="DQ101" s="5">
        <v>1</v>
      </c>
      <c r="DZ101" s="5">
        <v>1</v>
      </c>
      <c r="EA101" s="5">
        <v>1</v>
      </c>
      <c r="EB101" s="5">
        <v>0</v>
      </c>
      <c r="EC101" s="5">
        <v>0</v>
      </c>
      <c r="ED101" s="5">
        <v>0</v>
      </c>
      <c r="EE101" s="5">
        <v>0</v>
      </c>
    </row>
    <row r="102" spans="1:135" x14ac:dyDescent="0.2">
      <c r="A102" s="5">
        <v>87</v>
      </c>
      <c r="B102" s="5">
        <f>B101</f>
        <v>5000</v>
      </c>
      <c r="C102" s="5">
        <f t="shared" ref="C102:S103" si="54">C101</f>
        <v>16840</v>
      </c>
      <c r="D102" s="5">
        <f t="shared" si="54"/>
        <v>8420</v>
      </c>
      <c r="E102" s="5">
        <f t="shared" si="54"/>
        <v>8420</v>
      </c>
      <c r="F102" s="5">
        <f t="shared" si="54"/>
        <v>0</v>
      </c>
      <c r="G102" s="5">
        <f t="shared" si="54"/>
        <v>0</v>
      </c>
      <c r="H102" s="5">
        <f t="shared" si="54"/>
        <v>0</v>
      </c>
      <c r="I102" s="5">
        <f t="shared" si="54"/>
        <v>0</v>
      </c>
      <c r="J102" s="5">
        <f t="shared" si="54"/>
        <v>0</v>
      </c>
      <c r="K102" s="5">
        <f t="shared" si="54"/>
        <v>0</v>
      </c>
      <c r="L102" s="5">
        <f t="shared" si="54"/>
        <v>0</v>
      </c>
      <c r="M102" s="5">
        <f t="shared" si="54"/>
        <v>0</v>
      </c>
      <c r="N102" s="5">
        <f t="shared" si="54"/>
        <v>8420</v>
      </c>
      <c r="O102" s="5">
        <f t="shared" si="54"/>
        <v>8420</v>
      </c>
      <c r="P102" s="5">
        <f t="shared" si="54"/>
        <v>1488</v>
      </c>
      <c r="Q102" s="5">
        <f t="shared" si="54"/>
        <v>1488</v>
      </c>
      <c r="R102" s="5">
        <f t="shared" si="54"/>
        <v>1000</v>
      </c>
      <c r="S102" s="5">
        <f t="shared" si="54"/>
        <v>1000</v>
      </c>
      <c r="CP102" s="5">
        <v>94</v>
      </c>
      <c r="CQ102" s="5">
        <v>6</v>
      </c>
      <c r="CR102" s="5" t="s">
        <v>728</v>
      </c>
      <c r="CS102" s="5" t="s">
        <v>729</v>
      </c>
      <c r="CT102" s="5" t="s">
        <v>647</v>
      </c>
      <c r="CU102" s="5">
        <v>2</v>
      </c>
      <c r="CV102" s="5">
        <v>0</v>
      </c>
      <c r="CW102" s="5">
        <v>150</v>
      </c>
      <c r="CX102" s="5">
        <v>75</v>
      </c>
      <c r="CY102" s="5">
        <v>75</v>
      </c>
      <c r="DH102" s="5">
        <v>75</v>
      </c>
      <c r="DI102" s="5">
        <v>75</v>
      </c>
      <c r="DJ102" s="5">
        <v>0</v>
      </c>
      <c r="DK102" s="5">
        <v>0</v>
      </c>
      <c r="DL102" s="5">
        <v>0</v>
      </c>
      <c r="DM102" s="5">
        <v>0</v>
      </c>
      <c r="DN102" s="5">
        <v>0</v>
      </c>
      <c r="DO102" s="5">
        <v>3</v>
      </c>
      <c r="DP102" s="5">
        <v>1.5</v>
      </c>
      <c r="DQ102" s="5">
        <v>1.5</v>
      </c>
      <c r="DZ102" s="5">
        <v>1.5</v>
      </c>
      <c r="EA102" s="5">
        <v>1.5</v>
      </c>
      <c r="EB102" s="5">
        <v>0</v>
      </c>
      <c r="EC102" s="5">
        <v>0</v>
      </c>
      <c r="ED102" s="5">
        <v>0</v>
      </c>
      <c r="EE102" s="5">
        <v>0</v>
      </c>
    </row>
    <row r="103" spans="1:135" x14ac:dyDescent="0.2">
      <c r="A103" s="5">
        <v>88</v>
      </c>
      <c r="B103" s="5">
        <f>B102</f>
        <v>5000</v>
      </c>
      <c r="C103" s="5">
        <f t="shared" si="54"/>
        <v>16840</v>
      </c>
      <c r="D103" s="5">
        <f t="shared" si="54"/>
        <v>8420</v>
      </c>
      <c r="E103" s="5">
        <f t="shared" si="54"/>
        <v>8420</v>
      </c>
      <c r="F103" s="5">
        <f t="shared" si="54"/>
        <v>0</v>
      </c>
      <c r="G103" s="5">
        <f t="shared" si="54"/>
        <v>0</v>
      </c>
      <c r="H103" s="5">
        <f t="shared" si="54"/>
        <v>0</v>
      </c>
      <c r="I103" s="5">
        <f t="shared" si="54"/>
        <v>0</v>
      </c>
      <c r="J103" s="5">
        <f t="shared" si="54"/>
        <v>0</v>
      </c>
      <c r="K103" s="5">
        <f t="shared" si="54"/>
        <v>0</v>
      </c>
      <c r="L103" s="5">
        <f t="shared" si="54"/>
        <v>0</v>
      </c>
      <c r="M103" s="5">
        <f t="shared" si="54"/>
        <v>0</v>
      </c>
      <c r="N103" s="5">
        <f t="shared" si="54"/>
        <v>8420</v>
      </c>
      <c r="O103" s="5">
        <f t="shared" si="54"/>
        <v>8420</v>
      </c>
      <c r="P103" s="5">
        <f t="shared" si="54"/>
        <v>1488</v>
      </c>
      <c r="Q103" s="5">
        <f t="shared" si="54"/>
        <v>1488</v>
      </c>
      <c r="R103" s="5">
        <f t="shared" si="54"/>
        <v>1000</v>
      </c>
      <c r="S103" s="5">
        <f t="shared" si="54"/>
        <v>1000</v>
      </c>
      <c r="CP103" s="5">
        <v>95</v>
      </c>
      <c r="CQ103" s="5">
        <v>6</v>
      </c>
      <c r="CR103" s="5" t="s">
        <v>728</v>
      </c>
      <c r="CS103" s="5" t="s">
        <v>729</v>
      </c>
      <c r="CT103" s="5" t="s">
        <v>649</v>
      </c>
      <c r="CU103" s="5">
        <v>2</v>
      </c>
      <c r="CV103" s="5">
        <v>750</v>
      </c>
      <c r="CW103" s="5">
        <v>150</v>
      </c>
      <c r="CX103" s="5">
        <v>0</v>
      </c>
      <c r="CY103" s="5">
        <v>0</v>
      </c>
      <c r="DH103" s="5">
        <v>0</v>
      </c>
      <c r="DI103" s="5">
        <v>0</v>
      </c>
      <c r="DJ103" s="5">
        <v>0</v>
      </c>
      <c r="DK103" s="5">
        <v>0</v>
      </c>
      <c r="DL103" s="5">
        <v>0</v>
      </c>
      <c r="DM103" s="5">
        <v>0</v>
      </c>
      <c r="DN103" s="5">
        <v>15</v>
      </c>
      <c r="DO103" s="5">
        <v>3</v>
      </c>
      <c r="DP103" s="5">
        <v>0</v>
      </c>
      <c r="DQ103" s="5">
        <v>0</v>
      </c>
      <c r="DZ103" s="5">
        <v>0</v>
      </c>
      <c r="EA103" s="5">
        <v>0</v>
      </c>
      <c r="EB103" s="5">
        <v>0</v>
      </c>
      <c r="EC103" s="5">
        <v>0</v>
      </c>
      <c r="ED103" s="5">
        <v>0</v>
      </c>
      <c r="EE103" s="5">
        <v>0</v>
      </c>
    </row>
    <row r="104" spans="1:135" x14ac:dyDescent="0.2">
      <c r="A104" s="5">
        <v>89</v>
      </c>
      <c r="B104" s="5">
        <v>5000</v>
      </c>
      <c r="C104" s="5">
        <v>18240</v>
      </c>
      <c r="D104" s="5">
        <v>9120</v>
      </c>
      <c r="E104" s="5">
        <v>9120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9120</v>
      </c>
      <c r="O104" s="5">
        <v>9120</v>
      </c>
      <c r="P104" s="5">
        <v>1488</v>
      </c>
      <c r="Q104" s="5">
        <v>1488</v>
      </c>
      <c r="R104" s="5">
        <v>1000</v>
      </c>
      <c r="S104" s="5">
        <v>1000</v>
      </c>
      <c r="CP104" s="5">
        <v>96</v>
      </c>
      <c r="CQ104" s="5">
        <v>6</v>
      </c>
      <c r="CR104" s="5" t="s">
        <v>728</v>
      </c>
      <c r="CS104" s="5" t="s">
        <v>729</v>
      </c>
      <c r="CT104" s="5" t="s">
        <v>650</v>
      </c>
      <c r="CU104" s="5">
        <v>2</v>
      </c>
      <c r="CV104" s="5">
        <v>750</v>
      </c>
      <c r="CW104" s="5">
        <v>0</v>
      </c>
      <c r="CX104" s="5">
        <v>75</v>
      </c>
      <c r="CY104" s="5">
        <v>75</v>
      </c>
      <c r="DH104" s="5">
        <v>75</v>
      </c>
      <c r="DI104" s="5">
        <v>75</v>
      </c>
      <c r="DJ104" s="5">
        <v>0</v>
      </c>
      <c r="DK104" s="5">
        <v>0</v>
      </c>
      <c r="DL104" s="5">
        <v>0</v>
      </c>
      <c r="DM104" s="5">
        <v>0</v>
      </c>
      <c r="DN104" s="5">
        <v>15</v>
      </c>
      <c r="DO104" s="5">
        <v>0</v>
      </c>
      <c r="DP104" s="5">
        <v>1.5</v>
      </c>
      <c r="DQ104" s="5">
        <v>1.5</v>
      </c>
      <c r="DZ104" s="5">
        <v>1.5</v>
      </c>
      <c r="EA104" s="5">
        <v>1.5</v>
      </c>
      <c r="EB104" s="5">
        <v>0</v>
      </c>
      <c r="EC104" s="5">
        <v>0</v>
      </c>
      <c r="ED104" s="5">
        <v>0</v>
      </c>
      <c r="EE104" s="5">
        <v>0</v>
      </c>
    </row>
    <row r="105" spans="1:135" x14ac:dyDescent="0.2">
      <c r="A105" s="5">
        <v>89</v>
      </c>
      <c r="B105" s="5">
        <f>B104</f>
        <v>5000</v>
      </c>
      <c r="C105" s="5">
        <f t="shared" ref="C105:S106" si="55">C104</f>
        <v>18240</v>
      </c>
      <c r="D105" s="5">
        <f t="shared" si="55"/>
        <v>9120</v>
      </c>
      <c r="E105" s="5">
        <f t="shared" si="55"/>
        <v>9120</v>
      </c>
      <c r="F105" s="5">
        <f t="shared" si="55"/>
        <v>0</v>
      </c>
      <c r="G105" s="5">
        <f t="shared" si="55"/>
        <v>0</v>
      </c>
      <c r="H105" s="5">
        <f t="shared" si="55"/>
        <v>0</v>
      </c>
      <c r="I105" s="5">
        <f t="shared" si="55"/>
        <v>0</v>
      </c>
      <c r="J105" s="5">
        <f t="shared" si="55"/>
        <v>0</v>
      </c>
      <c r="K105" s="5">
        <f t="shared" si="55"/>
        <v>0</v>
      </c>
      <c r="L105" s="5">
        <f t="shared" si="55"/>
        <v>0</v>
      </c>
      <c r="M105" s="5">
        <f t="shared" si="55"/>
        <v>0</v>
      </c>
      <c r="N105" s="5">
        <f t="shared" si="55"/>
        <v>9120</v>
      </c>
      <c r="O105" s="5">
        <f t="shared" si="55"/>
        <v>9120</v>
      </c>
      <c r="P105" s="5">
        <f t="shared" si="55"/>
        <v>1488</v>
      </c>
      <c r="Q105" s="5">
        <f t="shared" si="55"/>
        <v>1488</v>
      </c>
      <c r="R105" s="5">
        <f t="shared" si="55"/>
        <v>1000</v>
      </c>
      <c r="S105" s="5">
        <f t="shared" si="55"/>
        <v>1000</v>
      </c>
      <c r="CP105" s="5">
        <v>97</v>
      </c>
      <c r="CQ105" s="5">
        <v>6</v>
      </c>
      <c r="CR105" s="5" t="s">
        <v>730</v>
      </c>
      <c r="CS105" s="5" t="s">
        <v>731</v>
      </c>
      <c r="CT105" s="5" t="s">
        <v>647</v>
      </c>
      <c r="CU105" s="5">
        <v>3</v>
      </c>
      <c r="CV105" s="5">
        <v>0</v>
      </c>
      <c r="CW105" s="5">
        <v>200</v>
      </c>
      <c r="CX105" s="5">
        <v>100</v>
      </c>
      <c r="CY105" s="5">
        <v>100</v>
      </c>
      <c r="DH105" s="5">
        <v>100</v>
      </c>
      <c r="DI105" s="5">
        <v>100</v>
      </c>
      <c r="DJ105" s="5">
        <v>0</v>
      </c>
      <c r="DK105" s="5">
        <v>0</v>
      </c>
      <c r="DL105" s="5">
        <v>0</v>
      </c>
      <c r="DM105" s="5">
        <v>0</v>
      </c>
      <c r="DN105" s="5">
        <v>0</v>
      </c>
      <c r="DO105" s="5">
        <v>4</v>
      </c>
      <c r="DP105" s="5">
        <v>2</v>
      </c>
      <c r="DQ105" s="5">
        <v>2</v>
      </c>
      <c r="DZ105" s="5">
        <v>2</v>
      </c>
      <c r="EA105" s="5">
        <v>2</v>
      </c>
      <c r="EB105" s="5">
        <v>0</v>
      </c>
      <c r="EC105" s="5">
        <v>0</v>
      </c>
      <c r="ED105" s="5">
        <v>0</v>
      </c>
      <c r="EE105" s="5">
        <v>0</v>
      </c>
    </row>
    <row r="106" spans="1:135" x14ac:dyDescent="0.2">
      <c r="A106" s="5">
        <v>90</v>
      </c>
      <c r="B106" s="5">
        <f>B105</f>
        <v>5000</v>
      </c>
      <c r="C106" s="5">
        <f t="shared" si="55"/>
        <v>18240</v>
      </c>
      <c r="D106" s="5">
        <f t="shared" si="55"/>
        <v>9120</v>
      </c>
      <c r="E106" s="5">
        <f t="shared" si="55"/>
        <v>9120</v>
      </c>
      <c r="F106" s="5">
        <f t="shared" si="55"/>
        <v>0</v>
      </c>
      <c r="G106" s="5">
        <f t="shared" si="55"/>
        <v>0</v>
      </c>
      <c r="H106" s="5">
        <f t="shared" si="55"/>
        <v>0</v>
      </c>
      <c r="I106" s="5">
        <f t="shared" si="55"/>
        <v>0</v>
      </c>
      <c r="J106" s="5">
        <f t="shared" si="55"/>
        <v>0</v>
      </c>
      <c r="K106" s="5">
        <f t="shared" si="55"/>
        <v>0</v>
      </c>
      <c r="L106" s="5">
        <f t="shared" si="55"/>
        <v>0</v>
      </c>
      <c r="M106" s="5">
        <f t="shared" si="55"/>
        <v>0</v>
      </c>
      <c r="N106" s="5">
        <f t="shared" si="55"/>
        <v>9120</v>
      </c>
      <c r="O106" s="5">
        <f t="shared" si="55"/>
        <v>9120</v>
      </c>
      <c r="P106" s="5">
        <f t="shared" si="55"/>
        <v>1488</v>
      </c>
      <c r="Q106" s="5">
        <f t="shared" si="55"/>
        <v>1488</v>
      </c>
      <c r="R106" s="5">
        <f t="shared" si="55"/>
        <v>1000</v>
      </c>
      <c r="S106" s="5">
        <f t="shared" si="55"/>
        <v>1000</v>
      </c>
      <c r="CP106" s="5">
        <v>98</v>
      </c>
      <c r="CQ106" s="5">
        <v>6</v>
      </c>
      <c r="CR106" s="5" t="s">
        <v>730</v>
      </c>
      <c r="CS106" s="5" t="s">
        <v>731</v>
      </c>
      <c r="CT106" s="5" t="s">
        <v>649</v>
      </c>
      <c r="CU106" s="5">
        <v>3</v>
      </c>
      <c r="CV106" s="5">
        <v>1000</v>
      </c>
      <c r="CW106" s="5">
        <v>200</v>
      </c>
      <c r="CX106" s="5">
        <v>0</v>
      </c>
      <c r="CY106" s="5">
        <v>0</v>
      </c>
      <c r="DH106" s="5">
        <v>0</v>
      </c>
      <c r="DI106" s="5">
        <v>0</v>
      </c>
      <c r="DJ106" s="5">
        <v>0</v>
      </c>
      <c r="DK106" s="5">
        <v>0</v>
      </c>
      <c r="DL106" s="5">
        <v>0</v>
      </c>
      <c r="DM106" s="5">
        <v>0</v>
      </c>
      <c r="DN106" s="5">
        <v>20</v>
      </c>
      <c r="DO106" s="5">
        <v>4</v>
      </c>
      <c r="DP106" s="5">
        <v>0</v>
      </c>
      <c r="DQ106" s="5">
        <v>0</v>
      </c>
      <c r="DZ106" s="5">
        <v>0</v>
      </c>
      <c r="EA106" s="5">
        <v>0</v>
      </c>
      <c r="EB106" s="5">
        <v>0</v>
      </c>
      <c r="EC106" s="5">
        <v>0</v>
      </c>
      <c r="ED106" s="5">
        <v>0</v>
      </c>
      <c r="EE106" s="5">
        <v>0</v>
      </c>
    </row>
    <row r="107" spans="1:135" x14ac:dyDescent="0.2">
      <c r="A107" s="5">
        <v>91</v>
      </c>
      <c r="B107" s="5">
        <v>5000</v>
      </c>
      <c r="C107" s="5">
        <v>19640</v>
      </c>
      <c r="D107" s="5">
        <v>9820</v>
      </c>
      <c r="E107" s="5">
        <v>9820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9820</v>
      </c>
      <c r="O107" s="5">
        <v>9820</v>
      </c>
      <c r="P107" s="5">
        <v>1488</v>
      </c>
      <c r="Q107" s="5">
        <v>1488</v>
      </c>
      <c r="R107" s="5">
        <v>1000</v>
      </c>
      <c r="S107" s="5">
        <v>1000</v>
      </c>
      <c r="CP107" s="5">
        <v>99</v>
      </c>
      <c r="CQ107" s="5">
        <v>6</v>
      </c>
      <c r="CR107" s="5" t="s">
        <v>730</v>
      </c>
      <c r="CS107" s="5" t="s">
        <v>731</v>
      </c>
      <c r="CT107" s="5" t="s">
        <v>650</v>
      </c>
      <c r="CU107" s="5">
        <v>3</v>
      </c>
      <c r="CV107" s="5">
        <v>1000</v>
      </c>
      <c r="CW107" s="5">
        <v>0</v>
      </c>
      <c r="CX107" s="5">
        <v>100</v>
      </c>
      <c r="CY107" s="5">
        <v>100</v>
      </c>
      <c r="DH107" s="5">
        <v>100</v>
      </c>
      <c r="DI107" s="5">
        <v>100</v>
      </c>
      <c r="DJ107" s="5">
        <v>0</v>
      </c>
      <c r="DK107" s="5">
        <v>0</v>
      </c>
      <c r="DL107" s="5">
        <v>0</v>
      </c>
      <c r="DM107" s="5">
        <v>0</v>
      </c>
      <c r="DN107" s="5">
        <v>20</v>
      </c>
      <c r="DO107" s="5">
        <v>0</v>
      </c>
      <c r="DP107" s="5">
        <v>2</v>
      </c>
      <c r="DQ107" s="5">
        <v>2</v>
      </c>
      <c r="DZ107" s="5">
        <v>2</v>
      </c>
      <c r="EA107" s="5">
        <v>2</v>
      </c>
      <c r="EB107" s="5">
        <v>0</v>
      </c>
      <c r="EC107" s="5">
        <v>0</v>
      </c>
      <c r="ED107" s="5">
        <v>0</v>
      </c>
      <c r="EE107" s="5">
        <v>0</v>
      </c>
    </row>
    <row r="108" spans="1:135" x14ac:dyDescent="0.2">
      <c r="A108" s="5">
        <v>91</v>
      </c>
      <c r="B108" s="5">
        <f>B107</f>
        <v>5000</v>
      </c>
      <c r="C108" s="5">
        <f t="shared" ref="C108:S109" si="56">C107</f>
        <v>19640</v>
      </c>
      <c r="D108" s="5">
        <f t="shared" si="56"/>
        <v>9820</v>
      </c>
      <c r="E108" s="5">
        <f t="shared" si="56"/>
        <v>9820</v>
      </c>
      <c r="F108" s="5">
        <f t="shared" si="56"/>
        <v>0</v>
      </c>
      <c r="G108" s="5">
        <f t="shared" si="56"/>
        <v>0</v>
      </c>
      <c r="H108" s="5">
        <f t="shared" si="56"/>
        <v>0</v>
      </c>
      <c r="I108" s="5">
        <f t="shared" si="56"/>
        <v>0</v>
      </c>
      <c r="J108" s="5">
        <f t="shared" si="56"/>
        <v>0</v>
      </c>
      <c r="K108" s="5">
        <f t="shared" si="56"/>
        <v>0</v>
      </c>
      <c r="L108" s="5">
        <f t="shared" si="56"/>
        <v>0</v>
      </c>
      <c r="M108" s="5">
        <f t="shared" si="56"/>
        <v>0</v>
      </c>
      <c r="N108" s="5">
        <f t="shared" si="56"/>
        <v>9820</v>
      </c>
      <c r="O108" s="5">
        <f t="shared" si="56"/>
        <v>9820</v>
      </c>
      <c r="P108" s="5">
        <f t="shared" si="56"/>
        <v>1488</v>
      </c>
      <c r="Q108" s="5">
        <f t="shared" si="56"/>
        <v>1488</v>
      </c>
      <c r="R108" s="5">
        <f t="shared" si="56"/>
        <v>1000</v>
      </c>
      <c r="S108" s="5">
        <f t="shared" si="56"/>
        <v>1000</v>
      </c>
      <c r="CP108" s="5">
        <v>100</v>
      </c>
      <c r="CQ108" s="5">
        <v>6</v>
      </c>
      <c r="CR108" s="5" t="s">
        <v>732</v>
      </c>
      <c r="CS108" s="5" t="s">
        <v>733</v>
      </c>
      <c r="CT108" s="5" t="s">
        <v>647</v>
      </c>
      <c r="CU108" s="5">
        <v>4</v>
      </c>
      <c r="CV108" s="5">
        <v>0</v>
      </c>
      <c r="CW108" s="5">
        <v>250</v>
      </c>
      <c r="CX108" s="5">
        <v>125</v>
      </c>
      <c r="CY108" s="5">
        <v>125</v>
      </c>
      <c r="DH108" s="5">
        <v>125</v>
      </c>
      <c r="DI108" s="5">
        <v>125</v>
      </c>
      <c r="DJ108" s="5">
        <v>0</v>
      </c>
      <c r="DK108" s="5">
        <v>0</v>
      </c>
      <c r="DL108" s="5">
        <v>0</v>
      </c>
      <c r="DM108" s="5">
        <v>0</v>
      </c>
      <c r="DN108" s="5">
        <v>0</v>
      </c>
      <c r="DO108" s="5">
        <v>5</v>
      </c>
      <c r="DP108" s="5">
        <v>2.5</v>
      </c>
      <c r="DQ108" s="5">
        <v>2.5</v>
      </c>
      <c r="DZ108" s="5">
        <v>2.5</v>
      </c>
      <c r="EA108" s="5">
        <v>2.5</v>
      </c>
      <c r="EB108" s="5">
        <v>0</v>
      </c>
      <c r="EC108" s="5">
        <v>0</v>
      </c>
      <c r="ED108" s="5">
        <v>0</v>
      </c>
      <c r="EE108" s="5">
        <v>0</v>
      </c>
    </row>
    <row r="109" spans="1:135" x14ac:dyDescent="0.2">
      <c r="A109" s="5">
        <v>92</v>
      </c>
      <c r="B109" s="5">
        <f>B108</f>
        <v>5000</v>
      </c>
      <c r="C109" s="5">
        <f t="shared" si="56"/>
        <v>19640</v>
      </c>
      <c r="D109" s="5">
        <f t="shared" si="56"/>
        <v>9820</v>
      </c>
      <c r="E109" s="5">
        <f t="shared" si="56"/>
        <v>9820</v>
      </c>
      <c r="F109" s="5">
        <f t="shared" si="56"/>
        <v>0</v>
      </c>
      <c r="G109" s="5">
        <f t="shared" si="56"/>
        <v>0</v>
      </c>
      <c r="H109" s="5">
        <f t="shared" si="56"/>
        <v>0</v>
      </c>
      <c r="I109" s="5">
        <f t="shared" si="56"/>
        <v>0</v>
      </c>
      <c r="J109" s="5">
        <f t="shared" si="56"/>
        <v>0</v>
      </c>
      <c r="K109" s="5">
        <f t="shared" si="56"/>
        <v>0</v>
      </c>
      <c r="L109" s="5">
        <f t="shared" si="56"/>
        <v>0</v>
      </c>
      <c r="M109" s="5">
        <f t="shared" si="56"/>
        <v>0</v>
      </c>
      <c r="N109" s="5">
        <f t="shared" si="56"/>
        <v>9820</v>
      </c>
      <c r="O109" s="5">
        <f t="shared" si="56"/>
        <v>9820</v>
      </c>
      <c r="P109" s="5">
        <f t="shared" si="56"/>
        <v>1488</v>
      </c>
      <c r="Q109" s="5">
        <f t="shared" si="56"/>
        <v>1488</v>
      </c>
      <c r="R109" s="5">
        <f t="shared" si="56"/>
        <v>1000</v>
      </c>
      <c r="S109" s="5">
        <f t="shared" si="56"/>
        <v>1000</v>
      </c>
      <c r="CP109" s="5">
        <v>101</v>
      </c>
      <c r="CQ109" s="5">
        <v>6</v>
      </c>
      <c r="CR109" s="5" t="s">
        <v>732</v>
      </c>
      <c r="CS109" s="5" t="s">
        <v>733</v>
      </c>
      <c r="CT109" s="5" t="s">
        <v>649</v>
      </c>
      <c r="CU109" s="5">
        <v>4</v>
      </c>
      <c r="CV109" s="5">
        <v>1250</v>
      </c>
      <c r="CW109" s="5">
        <v>250</v>
      </c>
      <c r="CX109" s="5">
        <v>0</v>
      </c>
      <c r="CY109" s="5">
        <v>0</v>
      </c>
      <c r="DH109" s="5">
        <v>0</v>
      </c>
      <c r="DI109" s="5">
        <v>0</v>
      </c>
      <c r="DJ109" s="5">
        <v>0</v>
      </c>
      <c r="DK109" s="5">
        <v>0</v>
      </c>
      <c r="DL109" s="5">
        <v>0</v>
      </c>
      <c r="DM109" s="5">
        <v>0</v>
      </c>
      <c r="DN109" s="5">
        <v>25</v>
      </c>
      <c r="DO109" s="5">
        <v>5</v>
      </c>
      <c r="DP109" s="5">
        <v>0</v>
      </c>
      <c r="DQ109" s="5">
        <v>0</v>
      </c>
      <c r="DZ109" s="5">
        <v>0</v>
      </c>
      <c r="EA109" s="5">
        <v>0</v>
      </c>
      <c r="EB109" s="5">
        <v>0</v>
      </c>
      <c r="EC109" s="5">
        <v>0</v>
      </c>
      <c r="ED109" s="5">
        <v>0</v>
      </c>
      <c r="EE109" s="5">
        <v>0</v>
      </c>
    </row>
    <row r="110" spans="1:135" x14ac:dyDescent="0.2">
      <c r="A110" s="5">
        <v>93</v>
      </c>
      <c r="B110" s="5">
        <v>5000</v>
      </c>
      <c r="C110" s="5">
        <v>21040</v>
      </c>
      <c r="D110" s="5">
        <v>10520</v>
      </c>
      <c r="E110" s="5">
        <v>10520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10520</v>
      </c>
      <c r="O110" s="5">
        <v>10520</v>
      </c>
      <c r="P110" s="5">
        <v>1488</v>
      </c>
      <c r="Q110" s="5">
        <v>1488</v>
      </c>
      <c r="R110" s="5">
        <v>1000</v>
      </c>
      <c r="S110" s="5">
        <v>1000</v>
      </c>
      <c r="CP110" s="5">
        <v>102</v>
      </c>
      <c r="CQ110" s="5">
        <v>6</v>
      </c>
      <c r="CR110" s="5" t="s">
        <v>732</v>
      </c>
      <c r="CS110" s="5" t="s">
        <v>733</v>
      </c>
      <c r="CT110" s="5" t="s">
        <v>650</v>
      </c>
      <c r="CU110" s="5">
        <v>4</v>
      </c>
      <c r="CV110" s="5">
        <v>1250</v>
      </c>
      <c r="CW110" s="5">
        <v>0</v>
      </c>
      <c r="CX110" s="5">
        <v>125</v>
      </c>
      <c r="CY110" s="5">
        <v>125</v>
      </c>
      <c r="DH110" s="5">
        <v>125</v>
      </c>
      <c r="DI110" s="5">
        <v>125</v>
      </c>
      <c r="DJ110" s="5">
        <v>0</v>
      </c>
      <c r="DK110" s="5">
        <v>0</v>
      </c>
      <c r="DL110" s="5">
        <v>0</v>
      </c>
      <c r="DM110" s="5">
        <v>0</v>
      </c>
      <c r="DN110" s="5">
        <v>25</v>
      </c>
      <c r="DO110" s="5">
        <v>0</v>
      </c>
      <c r="DP110" s="5">
        <v>2.5</v>
      </c>
      <c r="DQ110" s="5">
        <v>2.5</v>
      </c>
      <c r="DZ110" s="5">
        <v>2.5</v>
      </c>
      <c r="EA110" s="5">
        <v>2.5</v>
      </c>
      <c r="EB110" s="5">
        <v>0</v>
      </c>
      <c r="EC110" s="5">
        <v>0</v>
      </c>
      <c r="ED110" s="5">
        <v>0</v>
      </c>
      <c r="EE110" s="5">
        <v>0</v>
      </c>
    </row>
    <row r="111" spans="1:135" x14ac:dyDescent="0.2">
      <c r="A111" s="5">
        <v>93</v>
      </c>
      <c r="B111" s="5">
        <f>B110</f>
        <v>5000</v>
      </c>
      <c r="C111" s="5">
        <f t="shared" ref="C111:S112" si="57">C110</f>
        <v>21040</v>
      </c>
      <c r="D111" s="5">
        <f t="shared" si="57"/>
        <v>10520</v>
      </c>
      <c r="E111" s="5">
        <f t="shared" si="57"/>
        <v>10520</v>
      </c>
      <c r="F111" s="5">
        <f t="shared" si="57"/>
        <v>0</v>
      </c>
      <c r="G111" s="5">
        <f t="shared" si="57"/>
        <v>0</v>
      </c>
      <c r="H111" s="5">
        <f t="shared" si="57"/>
        <v>0</v>
      </c>
      <c r="I111" s="5">
        <f t="shared" si="57"/>
        <v>0</v>
      </c>
      <c r="J111" s="5">
        <f t="shared" si="57"/>
        <v>0</v>
      </c>
      <c r="K111" s="5">
        <f t="shared" si="57"/>
        <v>0</v>
      </c>
      <c r="L111" s="5">
        <f t="shared" si="57"/>
        <v>0</v>
      </c>
      <c r="M111" s="5">
        <f t="shared" si="57"/>
        <v>0</v>
      </c>
      <c r="N111" s="5">
        <f t="shared" si="57"/>
        <v>10520</v>
      </c>
      <c r="O111" s="5">
        <f t="shared" si="57"/>
        <v>10520</v>
      </c>
      <c r="P111" s="5">
        <f t="shared" si="57"/>
        <v>1488</v>
      </c>
      <c r="Q111" s="5">
        <f t="shared" si="57"/>
        <v>1488</v>
      </c>
      <c r="R111" s="5">
        <f t="shared" si="57"/>
        <v>1000</v>
      </c>
      <c r="S111" s="5">
        <f t="shared" si="57"/>
        <v>1000</v>
      </c>
      <c r="CP111" s="5">
        <v>103</v>
      </c>
      <c r="CQ111" s="5">
        <v>6</v>
      </c>
      <c r="CR111" s="5" t="s">
        <v>734</v>
      </c>
      <c r="CS111" s="5" t="s">
        <v>735</v>
      </c>
      <c r="CT111" s="5" t="s">
        <v>647</v>
      </c>
      <c r="CU111" s="5">
        <v>5</v>
      </c>
      <c r="CV111" s="5">
        <v>0</v>
      </c>
      <c r="CW111" s="5">
        <v>300</v>
      </c>
      <c r="CX111" s="5">
        <v>150</v>
      </c>
      <c r="CY111" s="5">
        <v>150</v>
      </c>
      <c r="DH111" s="5">
        <v>150</v>
      </c>
      <c r="DI111" s="5">
        <v>150</v>
      </c>
      <c r="DJ111" s="5">
        <v>0</v>
      </c>
      <c r="DK111" s="5">
        <v>0</v>
      </c>
      <c r="DL111" s="5">
        <v>0</v>
      </c>
      <c r="DM111" s="5">
        <v>0</v>
      </c>
      <c r="DN111" s="5">
        <v>0</v>
      </c>
      <c r="DO111" s="5">
        <v>6</v>
      </c>
      <c r="DP111" s="5">
        <v>3</v>
      </c>
      <c r="DQ111" s="5">
        <v>3</v>
      </c>
      <c r="DZ111" s="5">
        <v>3</v>
      </c>
      <c r="EA111" s="5">
        <v>3</v>
      </c>
      <c r="EB111" s="5">
        <v>0</v>
      </c>
      <c r="EC111" s="5">
        <v>0</v>
      </c>
      <c r="ED111" s="5">
        <v>0</v>
      </c>
      <c r="EE111" s="5">
        <v>0</v>
      </c>
    </row>
    <row r="112" spans="1:135" x14ac:dyDescent="0.2">
      <c r="A112" s="5">
        <v>94</v>
      </c>
      <c r="B112" s="5">
        <f>B111</f>
        <v>5000</v>
      </c>
      <c r="C112" s="5">
        <f t="shared" si="57"/>
        <v>21040</v>
      </c>
      <c r="D112" s="5">
        <f t="shared" si="57"/>
        <v>10520</v>
      </c>
      <c r="E112" s="5">
        <f t="shared" si="57"/>
        <v>10520</v>
      </c>
      <c r="F112" s="5">
        <f t="shared" si="57"/>
        <v>0</v>
      </c>
      <c r="G112" s="5">
        <f t="shared" si="57"/>
        <v>0</v>
      </c>
      <c r="H112" s="5">
        <f t="shared" si="57"/>
        <v>0</v>
      </c>
      <c r="I112" s="5">
        <f t="shared" si="57"/>
        <v>0</v>
      </c>
      <c r="J112" s="5">
        <f t="shared" si="57"/>
        <v>0</v>
      </c>
      <c r="K112" s="5">
        <f t="shared" si="57"/>
        <v>0</v>
      </c>
      <c r="L112" s="5">
        <f t="shared" si="57"/>
        <v>0</v>
      </c>
      <c r="M112" s="5">
        <f t="shared" si="57"/>
        <v>0</v>
      </c>
      <c r="N112" s="5">
        <f t="shared" si="57"/>
        <v>10520</v>
      </c>
      <c r="O112" s="5">
        <f t="shared" si="57"/>
        <v>10520</v>
      </c>
      <c r="P112" s="5">
        <f t="shared" si="57"/>
        <v>1488</v>
      </c>
      <c r="Q112" s="5">
        <f t="shared" si="57"/>
        <v>1488</v>
      </c>
      <c r="R112" s="5">
        <f t="shared" si="57"/>
        <v>1000</v>
      </c>
      <c r="S112" s="5">
        <f t="shared" si="57"/>
        <v>1000</v>
      </c>
      <c r="CP112" s="5">
        <v>104</v>
      </c>
      <c r="CQ112" s="5">
        <v>6</v>
      </c>
      <c r="CR112" s="5" t="s">
        <v>734</v>
      </c>
      <c r="CS112" s="5" t="s">
        <v>735</v>
      </c>
      <c r="CT112" s="5" t="s">
        <v>649</v>
      </c>
      <c r="CU112" s="5">
        <v>5</v>
      </c>
      <c r="CV112" s="5">
        <v>1500</v>
      </c>
      <c r="CW112" s="5">
        <v>300</v>
      </c>
      <c r="CX112" s="5">
        <v>0</v>
      </c>
      <c r="CY112" s="5">
        <v>0</v>
      </c>
      <c r="DH112" s="5">
        <v>0</v>
      </c>
      <c r="DI112" s="5">
        <v>0</v>
      </c>
      <c r="DJ112" s="5">
        <v>0</v>
      </c>
      <c r="DK112" s="5">
        <v>0</v>
      </c>
      <c r="DL112" s="5">
        <v>0</v>
      </c>
      <c r="DM112" s="5">
        <v>0</v>
      </c>
      <c r="DN112" s="5">
        <v>30</v>
      </c>
      <c r="DO112" s="5">
        <v>6</v>
      </c>
      <c r="DP112" s="5">
        <v>0</v>
      </c>
      <c r="DQ112" s="5">
        <v>0</v>
      </c>
      <c r="DZ112" s="5">
        <v>0</v>
      </c>
      <c r="EA112" s="5">
        <v>0</v>
      </c>
      <c r="EB112" s="5">
        <v>0</v>
      </c>
      <c r="EC112" s="5">
        <v>0</v>
      </c>
      <c r="ED112" s="5">
        <v>0</v>
      </c>
      <c r="EE112" s="5">
        <v>0</v>
      </c>
    </row>
    <row r="113" spans="1:135" x14ac:dyDescent="0.2">
      <c r="A113" s="5">
        <v>95</v>
      </c>
      <c r="B113" s="5">
        <v>5000</v>
      </c>
      <c r="C113" s="5">
        <v>22440</v>
      </c>
      <c r="D113" s="5">
        <v>11220</v>
      </c>
      <c r="E113" s="5">
        <v>11220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11220</v>
      </c>
      <c r="O113" s="5">
        <v>11220</v>
      </c>
      <c r="P113" s="5">
        <v>1488</v>
      </c>
      <c r="Q113" s="5">
        <v>1488</v>
      </c>
      <c r="R113" s="5">
        <v>1000</v>
      </c>
      <c r="S113" s="5">
        <v>1000</v>
      </c>
      <c r="CP113" s="5">
        <v>105</v>
      </c>
      <c r="CQ113" s="5">
        <v>6</v>
      </c>
      <c r="CR113" s="5" t="s">
        <v>734</v>
      </c>
      <c r="CS113" s="5" t="s">
        <v>735</v>
      </c>
      <c r="CT113" s="5" t="s">
        <v>650</v>
      </c>
      <c r="CU113" s="5">
        <v>5</v>
      </c>
      <c r="CV113" s="5">
        <v>1500</v>
      </c>
      <c r="CW113" s="5">
        <v>0</v>
      </c>
      <c r="CX113" s="5">
        <v>150</v>
      </c>
      <c r="CY113" s="5">
        <v>150</v>
      </c>
      <c r="DH113" s="5">
        <v>150</v>
      </c>
      <c r="DI113" s="5">
        <v>150</v>
      </c>
      <c r="DJ113" s="5">
        <v>0</v>
      </c>
      <c r="DK113" s="5">
        <v>0</v>
      </c>
      <c r="DL113" s="5">
        <v>0</v>
      </c>
      <c r="DM113" s="5">
        <v>0</v>
      </c>
      <c r="DN113" s="5">
        <v>30</v>
      </c>
      <c r="DO113" s="5">
        <v>0</v>
      </c>
      <c r="DP113" s="5">
        <v>3</v>
      </c>
      <c r="DQ113" s="5">
        <v>3</v>
      </c>
      <c r="DZ113" s="5">
        <v>3</v>
      </c>
      <c r="EA113" s="5">
        <v>3</v>
      </c>
      <c r="EB113" s="5">
        <v>0</v>
      </c>
      <c r="EC113" s="5">
        <v>0</v>
      </c>
      <c r="ED113" s="5">
        <v>0</v>
      </c>
      <c r="EE113" s="5">
        <v>0</v>
      </c>
    </row>
    <row r="114" spans="1:135" s="11" customFormat="1" x14ac:dyDescent="0.2">
      <c r="A114" s="5">
        <v>95</v>
      </c>
      <c r="B114" s="5">
        <f>B113</f>
        <v>5000</v>
      </c>
      <c r="C114" s="5">
        <f t="shared" ref="C114:S115" si="58">C113</f>
        <v>22440</v>
      </c>
      <c r="D114" s="5">
        <f t="shared" si="58"/>
        <v>11220</v>
      </c>
      <c r="E114" s="5">
        <f t="shared" si="58"/>
        <v>11220</v>
      </c>
      <c r="F114" s="5">
        <f t="shared" si="58"/>
        <v>0</v>
      </c>
      <c r="G114" s="5">
        <f t="shared" si="58"/>
        <v>0</v>
      </c>
      <c r="H114" s="5">
        <f t="shared" si="58"/>
        <v>0</v>
      </c>
      <c r="I114" s="5">
        <f t="shared" si="58"/>
        <v>0</v>
      </c>
      <c r="J114" s="5">
        <f t="shared" si="58"/>
        <v>0</v>
      </c>
      <c r="K114" s="5">
        <f t="shared" si="58"/>
        <v>0</v>
      </c>
      <c r="L114" s="5">
        <f t="shared" si="58"/>
        <v>0</v>
      </c>
      <c r="M114" s="5">
        <f t="shared" si="58"/>
        <v>0</v>
      </c>
      <c r="N114" s="5">
        <f t="shared" si="58"/>
        <v>11220</v>
      </c>
      <c r="O114" s="5">
        <f t="shared" si="58"/>
        <v>11220</v>
      </c>
      <c r="P114" s="5">
        <f t="shared" si="58"/>
        <v>1488</v>
      </c>
      <c r="Q114" s="5">
        <f t="shared" si="58"/>
        <v>1488</v>
      </c>
      <c r="R114" s="5">
        <f t="shared" si="58"/>
        <v>1000</v>
      </c>
      <c r="S114" s="5">
        <f t="shared" si="58"/>
        <v>1000</v>
      </c>
      <c r="T114" s="5"/>
      <c r="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CC114" s="5"/>
      <c r="CD114" s="5"/>
      <c r="CE114" s="5"/>
      <c r="CF114" s="5"/>
      <c r="CG114" s="5"/>
      <c r="CH114" s="5"/>
      <c r="CP114" s="11">
        <v>106</v>
      </c>
      <c r="CQ114" s="11">
        <v>6</v>
      </c>
      <c r="CR114" s="11" t="s">
        <v>736</v>
      </c>
      <c r="CS114" s="11" t="s">
        <v>737</v>
      </c>
      <c r="CT114" s="11" t="s">
        <v>647</v>
      </c>
      <c r="CU114" s="11">
        <v>6</v>
      </c>
      <c r="CV114" s="5">
        <v>0</v>
      </c>
      <c r="CW114" s="5">
        <v>600</v>
      </c>
      <c r="CX114" s="5">
        <v>300</v>
      </c>
      <c r="CY114" s="5">
        <v>300</v>
      </c>
      <c r="CZ114" s="5"/>
      <c r="DA114" s="5"/>
      <c r="DB114" s="5"/>
      <c r="DC114" s="5"/>
      <c r="DD114" s="5"/>
      <c r="DE114" s="5"/>
      <c r="DF114" s="5"/>
      <c r="DG114" s="5"/>
      <c r="DH114" s="5">
        <v>300</v>
      </c>
      <c r="DI114" s="5">
        <v>300</v>
      </c>
      <c r="DJ114" s="5">
        <v>0</v>
      </c>
      <c r="DK114" s="5">
        <v>0</v>
      </c>
      <c r="DL114" s="5">
        <v>0</v>
      </c>
      <c r="DM114" s="5">
        <v>0</v>
      </c>
      <c r="DN114" s="5">
        <v>0</v>
      </c>
      <c r="DO114" s="5">
        <v>8</v>
      </c>
      <c r="DP114" s="5">
        <v>4</v>
      </c>
      <c r="DQ114" s="5">
        <v>4</v>
      </c>
      <c r="DZ114" s="5">
        <v>4</v>
      </c>
      <c r="EA114" s="5">
        <v>4</v>
      </c>
      <c r="EB114" s="5">
        <v>0</v>
      </c>
      <c r="EC114" s="5">
        <v>0</v>
      </c>
      <c r="ED114" s="5">
        <v>0</v>
      </c>
      <c r="EE114" s="5">
        <v>0</v>
      </c>
    </row>
    <row r="115" spans="1:135" s="11" customFormat="1" x14ac:dyDescent="0.2">
      <c r="A115" s="5">
        <v>96</v>
      </c>
      <c r="B115" s="5">
        <f>B114</f>
        <v>5000</v>
      </c>
      <c r="C115" s="5">
        <f t="shared" si="58"/>
        <v>22440</v>
      </c>
      <c r="D115" s="5">
        <f t="shared" si="58"/>
        <v>11220</v>
      </c>
      <c r="E115" s="5">
        <f t="shared" si="58"/>
        <v>11220</v>
      </c>
      <c r="F115" s="5">
        <f t="shared" si="58"/>
        <v>0</v>
      </c>
      <c r="G115" s="5">
        <f t="shared" si="58"/>
        <v>0</v>
      </c>
      <c r="H115" s="5">
        <f t="shared" si="58"/>
        <v>0</v>
      </c>
      <c r="I115" s="5">
        <f t="shared" si="58"/>
        <v>0</v>
      </c>
      <c r="J115" s="5">
        <f t="shared" si="58"/>
        <v>0</v>
      </c>
      <c r="K115" s="5">
        <f t="shared" si="58"/>
        <v>0</v>
      </c>
      <c r="L115" s="5">
        <f t="shared" si="58"/>
        <v>0</v>
      </c>
      <c r="M115" s="5">
        <f t="shared" si="58"/>
        <v>0</v>
      </c>
      <c r="N115" s="5">
        <f t="shared" si="58"/>
        <v>11220</v>
      </c>
      <c r="O115" s="5">
        <f t="shared" si="58"/>
        <v>11220</v>
      </c>
      <c r="P115" s="5">
        <f t="shared" si="58"/>
        <v>1488</v>
      </c>
      <c r="Q115" s="5">
        <f t="shared" si="58"/>
        <v>1488</v>
      </c>
      <c r="R115" s="5">
        <f t="shared" si="58"/>
        <v>1000</v>
      </c>
      <c r="S115" s="5">
        <f t="shared" si="58"/>
        <v>1000</v>
      </c>
      <c r="T115" s="5"/>
      <c r="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CC115" s="5"/>
      <c r="CD115" s="5"/>
      <c r="CE115" s="5"/>
      <c r="CF115" s="5"/>
      <c r="CG115" s="5"/>
      <c r="CH115" s="5"/>
      <c r="CP115" s="11">
        <v>107</v>
      </c>
      <c r="CQ115" s="11">
        <v>6</v>
      </c>
      <c r="CR115" s="11" t="s">
        <v>736</v>
      </c>
      <c r="CS115" s="11" t="s">
        <v>737</v>
      </c>
      <c r="CT115" s="11" t="s">
        <v>649</v>
      </c>
      <c r="CU115" s="11">
        <v>6</v>
      </c>
      <c r="CV115" s="5">
        <v>3000</v>
      </c>
      <c r="CW115" s="5">
        <v>600</v>
      </c>
      <c r="CX115" s="5">
        <v>0</v>
      </c>
      <c r="CY115" s="5">
        <v>0</v>
      </c>
      <c r="CZ115" s="5"/>
      <c r="DA115" s="5"/>
      <c r="DB115" s="5"/>
      <c r="DC115" s="5"/>
      <c r="DD115" s="5"/>
      <c r="DE115" s="5"/>
      <c r="DF115" s="5"/>
      <c r="DG115" s="5"/>
      <c r="DH115" s="5">
        <v>0</v>
      </c>
      <c r="DI115" s="5">
        <v>0</v>
      </c>
      <c r="DJ115" s="5">
        <v>0</v>
      </c>
      <c r="DK115" s="5">
        <v>0</v>
      </c>
      <c r="DL115" s="5">
        <v>0</v>
      </c>
      <c r="DM115" s="5">
        <v>0</v>
      </c>
      <c r="DN115" s="5">
        <v>40</v>
      </c>
      <c r="DO115" s="5">
        <v>8</v>
      </c>
      <c r="DP115" s="5">
        <v>0</v>
      </c>
      <c r="DQ115" s="5">
        <v>0</v>
      </c>
      <c r="DZ115" s="5">
        <v>0</v>
      </c>
      <c r="EA115" s="5">
        <v>0</v>
      </c>
      <c r="EB115" s="5">
        <v>0</v>
      </c>
      <c r="EC115" s="5">
        <v>0</v>
      </c>
      <c r="ED115" s="5">
        <v>0</v>
      </c>
      <c r="EE115" s="5">
        <v>0</v>
      </c>
    </row>
    <row r="116" spans="1:135" s="11" customFormat="1" x14ac:dyDescent="0.2">
      <c r="A116" s="5">
        <v>97</v>
      </c>
      <c r="B116" s="5">
        <v>5000</v>
      </c>
      <c r="C116" s="5">
        <v>23840</v>
      </c>
      <c r="D116" s="5">
        <v>11920</v>
      </c>
      <c r="E116" s="5">
        <v>11920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11920</v>
      </c>
      <c r="O116" s="5">
        <v>11920</v>
      </c>
      <c r="P116" s="5">
        <v>1488</v>
      </c>
      <c r="Q116" s="5">
        <v>1488</v>
      </c>
      <c r="R116" s="5">
        <v>1000</v>
      </c>
      <c r="S116" s="5">
        <v>1000</v>
      </c>
      <c r="T116" s="5"/>
      <c r="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CC116" s="5"/>
      <c r="CD116" s="5"/>
      <c r="CE116" s="5"/>
      <c r="CF116" s="5"/>
      <c r="CG116" s="5"/>
      <c r="CH116" s="5"/>
      <c r="CP116" s="11">
        <v>108</v>
      </c>
      <c r="CQ116" s="11">
        <v>6</v>
      </c>
      <c r="CR116" s="11" t="s">
        <v>736</v>
      </c>
      <c r="CS116" s="11" t="s">
        <v>737</v>
      </c>
      <c r="CT116" s="11" t="s">
        <v>650</v>
      </c>
      <c r="CU116" s="11">
        <v>6</v>
      </c>
      <c r="CV116" s="5">
        <v>3000</v>
      </c>
      <c r="CW116" s="5">
        <v>0</v>
      </c>
      <c r="CX116" s="5">
        <v>300</v>
      </c>
      <c r="CY116" s="5">
        <v>300</v>
      </c>
      <c r="CZ116" s="5"/>
      <c r="DA116" s="5"/>
      <c r="DB116" s="5"/>
      <c r="DC116" s="5"/>
      <c r="DD116" s="5"/>
      <c r="DE116" s="5"/>
      <c r="DF116" s="5"/>
      <c r="DG116" s="5"/>
      <c r="DH116" s="5">
        <v>300</v>
      </c>
      <c r="DI116" s="5">
        <v>300</v>
      </c>
      <c r="DJ116" s="5">
        <v>0</v>
      </c>
      <c r="DK116" s="5">
        <v>0</v>
      </c>
      <c r="DL116" s="5">
        <v>0</v>
      </c>
      <c r="DM116" s="5">
        <v>0</v>
      </c>
      <c r="DN116" s="5">
        <v>40</v>
      </c>
      <c r="DO116" s="5">
        <v>0</v>
      </c>
      <c r="DP116" s="5">
        <v>4</v>
      </c>
      <c r="DQ116" s="5">
        <v>4</v>
      </c>
      <c r="DZ116" s="5">
        <v>4</v>
      </c>
      <c r="EA116" s="5">
        <v>4</v>
      </c>
      <c r="EB116" s="5">
        <v>0</v>
      </c>
      <c r="EC116" s="5">
        <v>0</v>
      </c>
      <c r="ED116" s="5">
        <v>0</v>
      </c>
      <c r="EE116" s="5">
        <v>0</v>
      </c>
    </row>
    <row r="117" spans="1:135" x14ac:dyDescent="0.2">
      <c r="A117" s="5">
        <v>97</v>
      </c>
      <c r="B117" s="5">
        <f>B116</f>
        <v>5000</v>
      </c>
      <c r="C117" s="5">
        <f t="shared" ref="C117:S118" si="59">C116</f>
        <v>23840</v>
      </c>
      <c r="D117" s="5">
        <f t="shared" si="59"/>
        <v>11920</v>
      </c>
      <c r="E117" s="5">
        <f t="shared" si="59"/>
        <v>11920</v>
      </c>
      <c r="F117" s="5">
        <f t="shared" si="59"/>
        <v>0</v>
      </c>
      <c r="G117" s="5">
        <f t="shared" si="59"/>
        <v>0</v>
      </c>
      <c r="H117" s="5">
        <f t="shared" si="59"/>
        <v>0</v>
      </c>
      <c r="I117" s="5">
        <f t="shared" si="59"/>
        <v>0</v>
      </c>
      <c r="J117" s="5">
        <f t="shared" si="59"/>
        <v>0</v>
      </c>
      <c r="K117" s="5">
        <f t="shared" si="59"/>
        <v>0</v>
      </c>
      <c r="L117" s="5">
        <f t="shared" si="59"/>
        <v>0</v>
      </c>
      <c r="M117" s="5">
        <f t="shared" si="59"/>
        <v>0</v>
      </c>
      <c r="N117" s="5">
        <f t="shared" si="59"/>
        <v>11920</v>
      </c>
      <c r="O117" s="5">
        <f t="shared" si="59"/>
        <v>11920</v>
      </c>
      <c r="P117" s="5">
        <f t="shared" si="59"/>
        <v>1488</v>
      </c>
      <c r="Q117" s="5">
        <f t="shared" si="59"/>
        <v>1488</v>
      </c>
      <c r="R117" s="5">
        <f t="shared" si="59"/>
        <v>1000</v>
      </c>
      <c r="S117" s="5">
        <f t="shared" si="59"/>
        <v>1000</v>
      </c>
      <c r="CP117" s="5">
        <v>109</v>
      </c>
      <c r="CQ117" s="5">
        <v>7</v>
      </c>
      <c r="CR117" s="5" t="s">
        <v>738</v>
      </c>
      <c r="CS117" s="5" t="s">
        <v>739</v>
      </c>
      <c r="CT117" s="5" t="s">
        <v>647</v>
      </c>
      <c r="CU117" s="5">
        <v>1</v>
      </c>
      <c r="CV117" s="5">
        <v>0</v>
      </c>
      <c r="CW117" s="5">
        <v>100</v>
      </c>
      <c r="CX117" s="5">
        <v>50</v>
      </c>
      <c r="CY117" s="5">
        <v>50</v>
      </c>
      <c r="DH117" s="5">
        <v>50</v>
      </c>
      <c r="DI117" s="5">
        <v>50</v>
      </c>
      <c r="DJ117" s="5">
        <v>0</v>
      </c>
      <c r="DK117" s="5">
        <v>0</v>
      </c>
      <c r="DL117" s="5">
        <v>0</v>
      </c>
      <c r="DM117" s="5">
        <v>0</v>
      </c>
      <c r="DN117" s="5">
        <v>0</v>
      </c>
      <c r="DO117" s="5">
        <v>2</v>
      </c>
      <c r="DP117" s="5">
        <v>1</v>
      </c>
      <c r="DQ117" s="5">
        <v>1</v>
      </c>
      <c r="DZ117" s="5">
        <v>1</v>
      </c>
      <c r="EA117" s="5">
        <v>1</v>
      </c>
      <c r="EB117" s="5">
        <v>0</v>
      </c>
      <c r="EC117" s="5">
        <v>0</v>
      </c>
      <c r="ED117" s="5">
        <v>0</v>
      </c>
      <c r="EE117" s="5">
        <v>0</v>
      </c>
    </row>
    <row r="118" spans="1:135" x14ac:dyDescent="0.2">
      <c r="A118" s="5">
        <v>98</v>
      </c>
      <c r="B118" s="5">
        <f>B117</f>
        <v>5000</v>
      </c>
      <c r="C118" s="5">
        <f t="shared" si="59"/>
        <v>23840</v>
      </c>
      <c r="D118" s="5">
        <f t="shared" si="59"/>
        <v>11920</v>
      </c>
      <c r="E118" s="5">
        <f t="shared" si="59"/>
        <v>11920</v>
      </c>
      <c r="F118" s="5">
        <f t="shared" si="59"/>
        <v>0</v>
      </c>
      <c r="G118" s="5">
        <f t="shared" si="59"/>
        <v>0</v>
      </c>
      <c r="H118" s="5">
        <f t="shared" si="59"/>
        <v>0</v>
      </c>
      <c r="I118" s="5">
        <f t="shared" si="59"/>
        <v>0</v>
      </c>
      <c r="J118" s="5">
        <f t="shared" si="59"/>
        <v>0</v>
      </c>
      <c r="K118" s="5">
        <f t="shared" si="59"/>
        <v>0</v>
      </c>
      <c r="L118" s="5">
        <f t="shared" si="59"/>
        <v>0</v>
      </c>
      <c r="M118" s="5">
        <f t="shared" si="59"/>
        <v>0</v>
      </c>
      <c r="N118" s="5">
        <f t="shared" si="59"/>
        <v>11920</v>
      </c>
      <c r="O118" s="5">
        <f t="shared" si="59"/>
        <v>11920</v>
      </c>
      <c r="P118" s="5">
        <f t="shared" si="59"/>
        <v>1488</v>
      </c>
      <c r="Q118" s="5">
        <f t="shared" si="59"/>
        <v>1488</v>
      </c>
      <c r="R118" s="5">
        <f t="shared" si="59"/>
        <v>1000</v>
      </c>
      <c r="S118" s="5">
        <f t="shared" si="59"/>
        <v>1000</v>
      </c>
      <c r="CP118" s="5">
        <v>110</v>
      </c>
      <c r="CQ118" s="5">
        <v>7</v>
      </c>
      <c r="CR118" s="5" t="s">
        <v>738</v>
      </c>
      <c r="CS118" s="5" t="s">
        <v>739</v>
      </c>
      <c r="CT118" s="5" t="s">
        <v>649</v>
      </c>
      <c r="CU118" s="5">
        <v>1</v>
      </c>
      <c r="CV118" s="5">
        <v>500</v>
      </c>
      <c r="CW118" s="5">
        <v>100</v>
      </c>
      <c r="CX118" s="5">
        <v>0</v>
      </c>
      <c r="CY118" s="5">
        <v>0</v>
      </c>
      <c r="DH118" s="5">
        <v>0</v>
      </c>
      <c r="DI118" s="5">
        <v>0</v>
      </c>
      <c r="DJ118" s="5">
        <v>0</v>
      </c>
      <c r="DK118" s="5">
        <v>0</v>
      </c>
      <c r="DL118" s="5">
        <v>0</v>
      </c>
      <c r="DM118" s="5">
        <v>0</v>
      </c>
      <c r="DN118" s="5">
        <v>10</v>
      </c>
      <c r="DO118" s="5">
        <v>2</v>
      </c>
      <c r="DP118" s="5">
        <v>0</v>
      </c>
      <c r="DQ118" s="5">
        <v>0</v>
      </c>
      <c r="DZ118" s="5">
        <v>0</v>
      </c>
      <c r="EA118" s="5">
        <v>0</v>
      </c>
      <c r="EB118" s="5">
        <v>0</v>
      </c>
      <c r="EC118" s="5">
        <v>0</v>
      </c>
      <c r="ED118" s="5">
        <v>0</v>
      </c>
      <c r="EE118" s="5">
        <v>0</v>
      </c>
    </row>
    <row r="119" spans="1:135" x14ac:dyDescent="0.2">
      <c r="A119" s="5">
        <v>99</v>
      </c>
      <c r="B119" s="5">
        <v>7400</v>
      </c>
      <c r="C119" s="5">
        <v>26280</v>
      </c>
      <c r="D119" s="5">
        <v>12900</v>
      </c>
      <c r="E119" s="5">
        <v>12900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12900</v>
      </c>
      <c r="O119" s="5">
        <v>12900</v>
      </c>
      <c r="P119" s="5">
        <v>3032</v>
      </c>
      <c r="Q119" s="5">
        <v>3032</v>
      </c>
      <c r="R119" s="5">
        <v>1800</v>
      </c>
      <c r="S119" s="5">
        <v>1800</v>
      </c>
      <c r="CP119" s="5">
        <v>111</v>
      </c>
      <c r="CQ119" s="5">
        <v>7</v>
      </c>
      <c r="CR119" s="5" t="s">
        <v>738</v>
      </c>
      <c r="CS119" s="5" t="s">
        <v>739</v>
      </c>
      <c r="CT119" s="5" t="s">
        <v>650</v>
      </c>
      <c r="CU119" s="5">
        <v>1</v>
      </c>
      <c r="CV119" s="5">
        <v>500</v>
      </c>
      <c r="CW119" s="5">
        <v>0</v>
      </c>
      <c r="CX119" s="5">
        <v>50</v>
      </c>
      <c r="CY119" s="5">
        <v>50</v>
      </c>
      <c r="DH119" s="5">
        <v>50</v>
      </c>
      <c r="DI119" s="5">
        <v>50</v>
      </c>
      <c r="DJ119" s="5">
        <v>0</v>
      </c>
      <c r="DK119" s="5">
        <v>0</v>
      </c>
      <c r="DL119" s="5">
        <v>0</v>
      </c>
      <c r="DM119" s="5">
        <v>0</v>
      </c>
      <c r="DN119" s="5">
        <v>10</v>
      </c>
      <c r="DO119" s="5">
        <v>0</v>
      </c>
      <c r="DP119" s="5">
        <v>1</v>
      </c>
      <c r="DQ119" s="5">
        <v>1</v>
      </c>
      <c r="DZ119" s="5">
        <v>1</v>
      </c>
      <c r="EA119" s="5">
        <v>1</v>
      </c>
      <c r="EB119" s="5">
        <v>0</v>
      </c>
      <c r="EC119" s="5">
        <v>0</v>
      </c>
      <c r="ED119" s="5">
        <v>0</v>
      </c>
      <c r="EE119" s="5">
        <v>0</v>
      </c>
    </row>
    <row r="120" spans="1:135" x14ac:dyDescent="0.2">
      <c r="A120" s="5">
        <v>99</v>
      </c>
      <c r="B120" s="5">
        <f>B119</f>
        <v>7400</v>
      </c>
      <c r="C120" s="5">
        <f t="shared" ref="C120:S134" si="60">C119</f>
        <v>26280</v>
      </c>
      <c r="D120" s="5">
        <f t="shared" si="60"/>
        <v>12900</v>
      </c>
      <c r="E120" s="5">
        <f t="shared" si="60"/>
        <v>12900</v>
      </c>
      <c r="F120" s="5">
        <f t="shared" si="60"/>
        <v>0</v>
      </c>
      <c r="G120" s="5">
        <f t="shared" si="60"/>
        <v>0</v>
      </c>
      <c r="H120" s="5">
        <f t="shared" si="60"/>
        <v>0</v>
      </c>
      <c r="I120" s="5">
        <f t="shared" si="60"/>
        <v>0</v>
      </c>
      <c r="J120" s="5">
        <f t="shared" si="60"/>
        <v>0</v>
      </c>
      <c r="K120" s="5">
        <f t="shared" si="60"/>
        <v>0</v>
      </c>
      <c r="L120" s="5">
        <f t="shared" si="60"/>
        <v>0</v>
      </c>
      <c r="M120" s="5">
        <f t="shared" si="60"/>
        <v>0</v>
      </c>
      <c r="N120" s="5">
        <f t="shared" si="60"/>
        <v>12900</v>
      </c>
      <c r="O120" s="5">
        <f t="shared" si="60"/>
        <v>12900</v>
      </c>
      <c r="P120" s="5">
        <f t="shared" si="60"/>
        <v>3032</v>
      </c>
      <c r="Q120" s="5">
        <f t="shared" si="60"/>
        <v>3032</v>
      </c>
      <c r="R120" s="5">
        <f t="shared" si="60"/>
        <v>1800</v>
      </c>
      <c r="S120" s="5">
        <f t="shared" si="60"/>
        <v>1800</v>
      </c>
      <c r="CP120" s="5">
        <v>112</v>
      </c>
      <c r="CQ120" s="5">
        <v>7</v>
      </c>
      <c r="CR120" s="5" t="s">
        <v>740</v>
      </c>
      <c r="CS120" s="5" t="s">
        <v>741</v>
      </c>
      <c r="CT120" s="5" t="s">
        <v>647</v>
      </c>
      <c r="CU120" s="5">
        <v>2</v>
      </c>
      <c r="CV120" s="5">
        <v>0</v>
      </c>
      <c r="CW120" s="5">
        <v>150</v>
      </c>
      <c r="CX120" s="5">
        <v>75</v>
      </c>
      <c r="CY120" s="5">
        <v>75</v>
      </c>
      <c r="DH120" s="5">
        <v>75</v>
      </c>
      <c r="DI120" s="5">
        <v>75</v>
      </c>
      <c r="DJ120" s="5">
        <v>0</v>
      </c>
      <c r="DK120" s="5">
        <v>0</v>
      </c>
      <c r="DL120" s="5">
        <v>0</v>
      </c>
      <c r="DM120" s="5">
        <v>0</v>
      </c>
      <c r="DN120" s="5">
        <v>0</v>
      </c>
      <c r="DO120" s="5">
        <v>3</v>
      </c>
      <c r="DP120" s="5">
        <v>1.5</v>
      </c>
      <c r="DQ120" s="5">
        <v>1.5</v>
      </c>
      <c r="DZ120" s="5">
        <v>1.5</v>
      </c>
      <c r="EA120" s="5">
        <v>1.5</v>
      </c>
      <c r="EB120" s="5">
        <v>0</v>
      </c>
      <c r="EC120" s="5">
        <v>0</v>
      </c>
      <c r="ED120" s="5">
        <v>0</v>
      </c>
      <c r="EE120" s="5">
        <v>0</v>
      </c>
    </row>
    <row r="121" spans="1:135" x14ac:dyDescent="0.2">
      <c r="A121" s="5">
        <v>100</v>
      </c>
      <c r="B121" s="5">
        <f>B120</f>
        <v>7400</v>
      </c>
      <c r="C121" s="5">
        <f t="shared" si="60"/>
        <v>26280</v>
      </c>
      <c r="D121" s="5">
        <f t="shared" si="60"/>
        <v>12900</v>
      </c>
      <c r="E121" s="5">
        <f t="shared" si="60"/>
        <v>12900</v>
      </c>
      <c r="F121" s="5">
        <f t="shared" si="60"/>
        <v>0</v>
      </c>
      <c r="G121" s="5">
        <f t="shared" si="60"/>
        <v>0</v>
      </c>
      <c r="H121" s="5">
        <f t="shared" si="60"/>
        <v>0</v>
      </c>
      <c r="I121" s="5">
        <f t="shared" si="60"/>
        <v>0</v>
      </c>
      <c r="J121" s="5">
        <f t="shared" si="60"/>
        <v>0</v>
      </c>
      <c r="K121" s="5">
        <f t="shared" si="60"/>
        <v>0</v>
      </c>
      <c r="L121" s="5">
        <f t="shared" si="60"/>
        <v>0</v>
      </c>
      <c r="M121" s="5">
        <f t="shared" si="60"/>
        <v>0</v>
      </c>
      <c r="N121" s="5">
        <f t="shared" si="60"/>
        <v>12900</v>
      </c>
      <c r="O121" s="5">
        <f t="shared" si="60"/>
        <v>12900</v>
      </c>
      <c r="P121" s="5">
        <f t="shared" si="60"/>
        <v>3032</v>
      </c>
      <c r="Q121" s="5">
        <f t="shared" si="60"/>
        <v>3032</v>
      </c>
      <c r="R121" s="5">
        <f t="shared" si="60"/>
        <v>1800</v>
      </c>
      <c r="S121" s="5">
        <f t="shared" si="60"/>
        <v>1800</v>
      </c>
      <c r="CP121" s="5">
        <v>113</v>
      </c>
      <c r="CQ121" s="5">
        <v>7</v>
      </c>
      <c r="CR121" s="5" t="s">
        <v>740</v>
      </c>
      <c r="CS121" s="5" t="s">
        <v>741</v>
      </c>
      <c r="CT121" s="5" t="s">
        <v>649</v>
      </c>
      <c r="CU121" s="5">
        <v>2</v>
      </c>
      <c r="CV121" s="5">
        <v>750</v>
      </c>
      <c r="CW121" s="5">
        <v>150</v>
      </c>
      <c r="CX121" s="5">
        <v>0</v>
      </c>
      <c r="CY121" s="5">
        <v>0</v>
      </c>
      <c r="DH121" s="5">
        <v>0</v>
      </c>
      <c r="DI121" s="5">
        <v>0</v>
      </c>
      <c r="DJ121" s="5">
        <v>0</v>
      </c>
      <c r="DK121" s="5">
        <v>0</v>
      </c>
      <c r="DL121" s="5">
        <v>0</v>
      </c>
      <c r="DM121" s="5">
        <v>0</v>
      </c>
      <c r="DN121" s="5">
        <v>15</v>
      </c>
      <c r="DO121" s="5">
        <v>3</v>
      </c>
      <c r="DP121" s="5">
        <v>0</v>
      </c>
      <c r="DQ121" s="5">
        <v>0</v>
      </c>
      <c r="DZ121" s="5">
        <v>0</v>
      </c>
      <c r="EA121" s="5">
        <v>0</v>
      </c>
      <c r="EB121" s="5">
        <v>0</v>
      </c>
      <c r="EC121" s="5">
        <v>0</v>
      </c>
      <c r="ED121" s="5">
        <v>0</v>
      </c>
      <c r="EE121" s="5">
        <v>0</v>
      </c>
    </row>
    <row r="122" spans="1:135" x14ac:dyDescent="0.2">
      <c r="A122" s="5">
        <v>101</v>
      </c>
      <c r="B122" s="5">
        <f t="shared" ref="B122:Q137" si="61">B121</f>
        <v>7400</v>
      </c>
      <c r="C122" s="5">
        <f t="shared" si="60"/>
        <v>26280</v>
      </c>
      <c r="D122" s="5">
        <f t="shared" si="60"/>
        <v>12900</v>
      </c>
      <c r="E122" s="5">
        <f t="shared" si="60"/>
        <v>12900</v>
      </c>
      <c r="F122" s="5">
        <f t="shared" si="60"/>
        <v>0</v>
      </c>
      <c r="G122" s="5">
        <f t="shared" si="60"/>
        <v>0</v>
      </c>
      <c r="H122" s="5">
        <f t="shared" si="60"/>
        <v>0</v>
      </c>
      <c r="I122" s="5">
        <f t="shared" si="60"/>
        <v>0</v>
      </c>
      <c r="J122" s="5">
        <f t="shared" si="60"/>
        <v>0</v>
      </c>
      <c r="K122" s="5">
        <f t="shared" si="60"/>
        <v>0</v>
      </c>
      <c r="L122" s="5">
        <f t="shared" si="60"/>
        <v>0</v>
      </c>
      <c r="M122" s="5">
        <f t="shared" si="60"/>
        <v>0</v>
      </c>
      <c r="N122" s="5">
        <f t="shared" si="60"/>
        <v>12900</v>
      </c>
      <c r="O122" s="5">
        <f t="shared" si="60"/>
        <v>12900</v>
      </c>
      <c r="P122" s="5">
        <f t="shared" si="60"/>
        <v>3032</v>
      </c>
      <c r="Q122" s="5">
        <f t="shared" si="60"/>
        <v>3032</v>
      </c>
      <c r="R122" s="5">
        <f t="shared" si="60"/>
        <v>1800</v>
      </c>
      <c r="S122" s="5">
        <f t="shared" si="60"/>
        <v>1800</v>
      </c>
      <c r="CP122" s="5">
        <v>114</v>
      </c>
      <c r="CQ122" s="5">
        <v>7</v>
      </c>
      <c r="CR122" s="5" t="s">
        <v>740</v>
      </c>
      <c r="CS122" s="5" t="s">
        <v>741</v>
      </c>
      <c r="CT122" s="5" t="s">
        <v>650</v>
      </c>
      <c r="CU122" s="5">
        <v>2</v>
      </c>
      <c r="CV122" s="5">
        <v>750</v>
      </c>
      <c r="CW122" s="5">
        <v>0</v>
      </c>
      <c r="CX122" s="5">
        <v>75</v>
      </c>
      <c r="CY122" s="5">
        <v>75</v>
      </c>
      <c r="DH122" s="5">
        <v>75</v>
      </c>
      <c r="DI122" s="5">
        <v>75</v>
      </c>
      <c r="DJ122" s="5">
        <v>0</v>
      </c>
      <c r="DK122" s="5">
        <v>0</v>
      </c>
      <c r="DL122" s="5">
        <v>0</v>
      </c>
      <c r="DM122" s="5">
        <v>0</v>
      </c>
      <c r="DN122" s="5">
        <v>15</v>
      </c>
      <c r="DO122" s="5">
        <v>0</v>
      </c>
      <c r="DP122" s="5">
        <v>1.5</v>
      </c>
      <c r="DQ122" s="5">
        <v>1.5</v>
      </c>
      <c r="DZ122" s="5">
        <v>1.5</v>
      </c>
      <c r="EA122" s="5">
        <v>1.5</v>
      </c>
      <c r="EB122" s="5">
        <v>0</v>
      </c>
      <c r="EC122" s="5">
        <v>0</v>
      </c>
      <c r="ED122" s="5">
        <v>0</v>
      </c>
      <c r="EE122" s="5">
        <v>0</v>
      </c>
    </row>
    <row r="123" spans="1:135" x14ac:dyDescent="0.2">
      <c r="A123" s="5">
        <v>102</v>
      </c>
      <c r="B123" s="5">
        <f t="shared" si="61"/>
        <v>7400</v>
      </c>
      <c r="C123" s="5">
        <f t="shared" si="60"/>
        <v>26280</v>
      </c>
      <c r="D123" s="5">
        <f t="shared" si="60"/>
        <v>12900</v>
      </c>
      <c r="E123" s="5">
        <f t="shared" si="60"/>
        <v>12900</v>
      </c>
      <c r="F123" s="5">
        <f t="shared" si="60"/>
        <v>0</v>
      </c>
      <c r="G123" s="5">
        <f t="shared" si="60"/>
        <v>0</v>
      </c>
      <c r="H123" s="5">
        <f t="shared" si="60"/>
        <v>0</v>
      </c>
      <c r="I123" s="5">
        <f t="shared" si="60"/>
        <v>0</v>
      </c>
      <c r="J123" s="5">
        <f t="shared" si="60"/>
        <v>0</v>
      </c>
      <c r="K123" s="5">
        <f t="shared" si="60"/>
        <v>0</v>
      </c>
      <c r="L123" s="5">
        <f t="shared" si="60"/>
        <v>0</v>
      </c>
      <c r="M123" s="5">
        <f t="shared" si="60"/>
        <v>0</v>
      </c>
      <c r="N123" s="5">
        <f t="shared" si="60"/>
        <v>12900</v>
      </c>
      <c r="O123" s="5">
        <f t="shared" si="60"/>
        <v>12900</v>
      </c>
      <c r="P123" s="5">
        <f t="shared" si="60"/>
        <v>3032</v>
      </c>
      <c r="Q123" s="5">
        <f t="shared" si="60"/>
        <v>3032</v>
      </c>
      <c r="R123" s="5">
        <f t="shared" si="60"/>
        <v>1800</v>
      </c>
      <c r="S123" s="5">
        <f t="shared" si="60"/>
        <v>1800</v>
      </c>
      <c r="CP123" s="5">
        <v>115</v>
      </c>
      <c r="CQ123" s="5">
        <v>7</v>
      </c>
      <c r="CR123" s="5" t="s">
        <v>742</v>
      </c>
      <c r="CS123" s="5" t="s">
        <v>743</v>
      </c>
      <c r="CT123" s="5" t="s">
        <v>647</v>
      </c>
      <c r="CU123" s="5">
        <v>3</v>
      </c>
      <c r="CV123" s="5">
        <v>0</v>
      </c>
      <c r="CW123" s="5">
        <v>200</v>
      </c>
      <c r="CX123" s="5">
        <v>100</v>
      </c>
      <c r="CY123" s="5">
        <v>100</v>
      </c>
      <c r="DH123" s="5">
        <v>100</v>
      </c>
      <c r="DI123" s="5">
        <v>100</v>
      </c>
      <c r="DJ123" s="5">
        <v>0</v>
      </c>
      <c r="DK123" s="5">
        <v>0</v>
      </c>
      <c r="DL123" s="5">
        <v>0</v>
      </c>
      <c r="DM123" s="5">
        <v>0</v>
      </c>
      <c r="DN123" s="5">
        <v>0</v>
      </c>
      <c r="DO123" s="5">
        <v>4</v>
      </c>
      <c r="DP123" s="5">
        <v>2</v>
      </c>
      <c r="DQ123" s="5">
        <v>2</v>
      </c>
      <c r="DZ123" s="5">
        <v>2</v>
      </c>
      <c r="EA123" s="5">
        <v>2</v>
      </c>
      <c r="EB123" s="5">
        <v>0</v>
      </c>
      <c r="EC123" s="5">
        <v>0</v>
      </c>
      <c r="ED123" s="5">
        <v>0</v>
      </c>
      <c r="EE123" s="5">
        <v>0</v>
      </c>
    </row>
    <row r="124" spans="1:135" x14ac:dyDescent="0.2">
      <c r="A124" s="5">
        <v>103</v>
      </c>
      <c r="B124" s="5">
        <f t="shared" si="61"/>
        <v>7400</v>
      </c>
      <c r="C124" s="5">
        <f t="shared" si="60"/>
        <v>26280</v>
      </c>
      <c r="D124" s="5">
        <f t="shared" si="60"/>
        <v>12900</v>
      </c>
      <c r="E124" s="5">
        <f t="shared" si="60"/>
        <v>12900</v>
      </c>
      <c r="F124" s="5">
        <f t="shared" si="60"/>
        <v>0</v>
      </c>
      <c r="G124" s="5">
        <f t="shared" si="60"/>
        <v>0</v>
      </c>
      <c r="H124" s="5">
        <f t="shared" si="60"/>
        <v>0</v>
      </c>
      <c r="I124" s="5">
        <f t="shared" si="60"/>
        <v>0</v>
      </c>
      <c r="J124" s="5">
        <f t="shared" si="60"/>
        <v>0</v>
      </c>
      <c r="K124" s="5">
        <f t="shared" si="60"/>
        <v>0</v>
      </c>
      <c r="L124" s="5">
        <f t="shared" si="60"/>
        <v>0</v>
      </c>
      <c r="M124" s="5">
        <f t="shared" si="60"/>
        <v>0</v>
      </c>
      <c r="N124" s="5">
        <f t="shared" si="60"/>
        <v>12900</v>
      </c>
      <c r="O124" s="5">
        <f t="shared" si="60"/>
        <v>12900</v>
      </c>
      <c r="P124" s="5">
        <f t="shared" si="60"/>
        <v>3032</v>
      </c>
      <c r="Q124" s="5">
        <f t="shared" si="60"/>
        <v>3032</v>
      </c>
      <c r="R124" s="5">
        <f t="shared" si="60"/>
        <v>1800</v>
      </c>
      <c r="S124" s="5">
        <f t="shared" si="60"/>
        <v>1800</v>
      </c>
      <c r="CP124" s="5">
        <v>116</v>
      </c>
      <c r="CQ124" s="5">
        <v>7</v>
      </c>
      <c r="CR124" s="5" t="s">
        <v>742</v>
      </c>
      <c r="CS124" s="5" t="s">
        <v>743</v>
      </c>
      <c r="CT124" s="5" t="s">
        <v>649</v>
      </c>
      <c r="CU124" s="5">
        <v>3</v>
      </c>
      <c r="CV124" s="5">
        <v>1000</v>
      </c>
      <c r="CW124" s="5">
        <v>200</v>
      </c>
      <c r="CX124" s="5">
        <v>0</v>
      </c>
      <c r="CY124" s="5">
        <v>0</v>
      </c>
      <c r="DH124" s="5">
        <v>0</v>
      </c>
      <c r="DI124" s="5">
        <v>0</v>
      </c>
      <c r="DJ124" s="5">
        <v>0</v>
      </c>
      <c r="DK124" s="5">
        <v>0</v>
      </c>
      <c r="DL124" s="5">
        <v>0</v>
      </c>
      <c r="DM124" s="5">
        <v>0</v>
      </c>
      <c r="DN124" s="5">
        <v>20</v>
      </c>
      <c r="DO124" s="5">
        <v>4</v>
      </c>
      <c r="DP124" s="5">
        <v>0</v>
      </c>
      <c r="DQ124" s="5">
        <v>0</v>
      </c>
      <c r="DZ124" s="5">
        <v>0</v>
      </c>
      <c r="EA124" s="5">
        <v>0</v>
      </c>
      <c r="EB124" s="5">
        <v>0</v>
      </c>
      <c r="EC124" s="5">
        <v>0</v>
      </c>
      <c r="ED124" s="5">
        <v>0</v>
      </c>
      <c r="EE124" s="5">
        <v>0</v>
      </c>
    </row>
    <row r="125" spans="1:135" x14ac:dyDescent="0.2">
      <c r="A125" s="5">
        <v>104</v>
      </c>
      <c r="B125" s="5">
        <f t="shared" si="61"/>
        <v>7400</v>
      </c>
      <c r="C125" s="5">
        <f t="shared" si="60"/>
        <v>26280</v>
      </c>
      <c r="D125" s="5">
        <f t="shared" si="60"/>
        <v>12900</v>
      </c>
      <c r="E125" s="5">
        <f t="shared" si="60"/>
        <v>12900</v>
      </c>
      <c r="F125" s="5">
        <f t="shared" si="60"/>
        <v>0</v>
      </c>
      <c r="G125" s="5">
        <f t="shared" si="60"/>
        <v>0</v>
      </c>
      <c r="H125" s="5">
        <f t="shared" si="60"/>
        <v>0</v>
      </c>
      <c r="I125" s="5">
        <f t="shared" si="60"/>
        <v>0</v>
      </c>
      <c r="J125" s="5">
        <f t="shared" si="60"/>
        <v>0</v>
      </c>
      <c r="K125" s="5">
        <f t="shared" si="60"/>
        <v>0</v>
      </c>
      <c r="L125" s="5">
        <f t="shared" si="60"/>
        <v>0</v>
      </c>
      <c r="M125" s="5">
        <f t="shared" si="60"/>
        <v>0</v>
      </c>
      <c r="N125" s="5">
        <f t="shared" si="60"/>
        <v>12900</v>
      </c>
      <c r="O125" s="5">
        <f t="shared" si="60"/>
        <v>12900</v>
      </c>
      <c r="P125" s="5">
        <f t="shared" si="60"/>
        <v>3032</v>
      </c>
      <c r="Q125" s="5">
        <f t="shared" si="60"/>
        <v>3032</v>
      </c>
      <c r="R125" s="5">
        <f t="shared" si="60"/>
        <v>1800</v>
      </c>
      <c r="S125" s="5">
        <f t="shared" si="60"/>
        <v>1800</v>
      </c>
      <c r="CP125" s="5">
        <v>117</v>
      </c>
      <c r="CQ125" s="5">
        <v>7</v>
      </c>
      <c r="CR125" s="5" t="s">
        <v>742</v>
      </c>
      <c r="CS125" s="5" t="s">
        <v>743</v>
      </c>
      <c r="CT125" s="5" t="s">
        <v>650</v>
      </c>
      <c r="CU125" s="5">
        <v>3</v>
      </c>
      <c r="CV125" s="5">
        <v>1000</v>
      </c>
      <c r="CW125" s="5">
        <v>0</v>
      </c>
      <c r="CX125" s="5">
        <v>100</v>
      </c>
      <c r="CY125" s="5">
        <v>100</v>
      </c>
      <c r="DH125" s="5">
        <v>100</v>
      </c>
      <c r="DI125" s="5">
        <v>100</v>
      </c>
      <c r="DJ125" s="5">
        <v>0</v>
      </c>
      <c r="DK125" s="5">
        <v>0</v>
      </c>
      <c r="DL125" s="5">
        <v>0</v>
      </c>
      <c r="DM125" s="5">
        <v>0</v>
      </c>
      <c r="DN125" s="5">
        <v>20</v>
      </c>
      <c r="DO125" s="5">
        <v>0</v>
      </c>
      <c r="DP125" s="5">
        <v>2</v>
      </c>
      <c r="DQ125" s="5">
        <v>2</v>
      </c>
      <c r="DZ125" s="5">
        <v>2</v>
      </c>
      <c r="EA125" s="5">
        <v>2</v>
      </c>
      <c r="EB125" s="5">
        <v>0</v>
      </c>
      <c r="EC125" s="5">
        <v>0</v>
      </c>
      <c r="ED125" s="5">
        <v>0</v>
      </c>
      <c r="EE125" s="5">
        <v>0</v>
      </c>
    </row>
    <row r="126" spans="1:135" x14ac:dyDescent="0.2">
      <c r="A126" s="5">
        <v>105</v>
      </c>
      <c r="B126" s="5">
        <f t="shared" si="61"/>
        <v>7400</v>
      </c>
      <c r="C126" s="5">
        <f t="shared" si="60"/>
        <v>26280</v>
      </c>
      <c r="D126" s="5">
        <f t="shared" si="60"/>
        <v>12900</v>
      </c>
      <c r="E126" s="5">
        <f t="shared" si="60"/>
        <v>12900</v>
      </c>
      <c r="F126" s="5">
        <f t="shared" si="60"/>
        <v>0</v>
      </c>
      <c r="G126" s="5">
        <f t="shared" si="60"/>
        <v>0</v>
      </c>
      <c r="H126" s="5">
        <f t="shared" si="60"/>
        <v>0</v>
      </c>
      <c r="I126" s="5">
        <f t="shared" si="60"/>
        <v>0</v>
      </c>
      <c r="J126" s="5">
        <f t="shared" si="60"/>
        <v>0</v>
      </c>
      <c r="K126" s="5">
        <f t="shared" si="60"/>
        <v>0</v>
      </c>
      <c r="L126" s="5">
        <f t="shared" si="60"/>
        <v>0</v>
      </c>
      <c r="M126" s="5">
        <f t="shared" si="60"/>
        <v>0</v>
      </c>
      <c r="N126" s="5">
        <f t="shared" si="60"/>
        <v>12900</v>
      </c>
      <c r="O126" s="5">
        <f t="shared" si="60"/>
        <v>12900</v>
      </c>
      <c r="P126" s="5">
        <f t="shared" si="60"/>
        <v>3032</v>
      </c>
      <c r="Q126" s="5">
        <f t="shared" si="60"/>
        <v>3032</v>
      </c>
      <c r="R126" s="5">
        <f t="shared" si="60"/>
        <v>1800</v>
      </c>
      <c r="S126" s="5">
        <f t="shared" si="60"/>
        <v>1800</v>
      </c>
      <c r="CP126" s="5">
        <v>118</v>
      </c>
      <c r="CQ126" s="5">
        <v>7</v>
      </c>
      <c r="CR126" s="5" t="s">
        <v>744</v>
      </c>
      <c r="CS126" s="5" t="s">
        <v>745</v>
      </c>
      <c r="CT126" s="5" t="s">
        <v>647</v>
      </c>
      <c r="CU126" s="5">
        <v>4</v>
      </c>
      <c r="CV126" s="5">
        <v>0</v>
      </c>
      <c r="CW126" s="5">
        <v>250</v>
      </c>
      <c r="CX126" s="5">
        <v>125</v>
      </c>
      <c r="CY126" s="5">
        <v>125</v>
      </c>
      <c r="DH126" s="5">
        <v>125</v>
      </c>
      <c r="DI126" s="5">
        <v>125</v>
      </c>
      <c r="DJ126" s="5">
        <v>0</v>
      </c>
      <c r="DK126" s="5">
        <v>0</v>
      </c>
      <c r="DL126" s="5">
        <v>0</v>
      </c>
      <c r="DM126" s="5">
        <v>0</v>
      </c>
      <c r="DN126" s="5">
        <v>0</v>
      </c>
      <c r="DO126" s="5">
        <v>5</v>
      </c>
      <c r="DP126" s="5">
        <v>2.5</v>
      </c>
      <c r="DQ126" s="5">
        <v>2.5</v>
      </c>
      <c r="DZ126" s="5">
        <v>2.5</v>
      </c>
      <c r="EA126" s="5">
        <v>2.5</v>
      </c>
      <c r="EB126" s="5">
        <v>0</v>
      </c>
      <c r="EC126" s="5">
        <v>0</v>
      </c>
      <c r="ED126" s="5">
        <v>0</v>
      </c>
      <c r="EE126" s="5">
        <v>0</v>
      </c>
    </row>
    <row r="127" spans="1:135" x14ac:dyDescent="0.2">
      <c r="A127" s="5">
        <v>106</v>
      </c>
      <c r="B127" s="5">
        <f t="shared" si="61"/>
        <v>7400</v>
      </c>
      <c r="C127" s="5">
        <f t="shared" si="60"/>
        <v>26280</v>
      </c>
      <c r="D127" s="5">
        <f t="shared" si="60"/>
        <v>12900</v>
      </c>
      <c r="E127" s="5">
        <f t="shared" si="60"/>
        <v>12900</v>
      </c>
      <c r="F127" s="5">
        <f t="shared" si="60"/>
        <v>0</v>
      </c>
      <c r="G127" s="5">
        <f t="shared" si="60"/>
        <v>0</v>
      </c>
      <c r="H127" s="5">
        <f t="shared" si="60"/>
        <v>0</v>
      </c>
      <c r="I127" s="5">
        <f t="shared" si="60"/>
        <v>0</v>
      </c>
      <c r="J127" s="5">
        <f t="shared" si="60"/>
        <v>0</v>
      </c>
      <c r="K127" s="5">
        <f t="shared" si="60"/>
        <v>0</v>
      </c>
      <c r="L127" s="5">
        <f t="shared" si="60"/>
        <v>0</v>
      </c>
      <c r="M127" s="5">
        <f t="shared" si="60"/>
        <v>0</v>
      </c>
      <c r="N127" s="5">
        <f t="shared" si="60"/>
        <v>12900</v>
      </c>
      <c r="O127" s="5">
        <f t="shared" si="60"/>
        <v>12900</v>
      </c>
      <c r="P127" s="5">
        <f t="shared" si="60"/>
        <v>3032</v>
      </c>
      <c r="Q127" s="5">
        <f t="shared" si="60"/>
        <v>3032</v>
      </c>
      <c r="R127" s="5">
        <f t="shared" si="60"/>
        <v>1800</v>
      </c>
      <c r="S127" s="5">
        <f t="shared" si="60"/>
        <v>1800</v>
      </c>
      <c r="CP127" s="5">
        <v>119</v>
      </c>
      <c r="CQ127" s="5">
        <v>7</v>
      </c>
      <c r="CR127" s="5" t="s">
        <v>744</v>
      </c>
      <c r="CS127" s="5" t="s">
        <v>745</v>
      </c>
      <c r="CT127" s="5" t="s">
        <v>649</v>
      </c>
      <c r="CU127" s="5">
        <v>4</v>
      </c>
      <c r="CV127" s="5">
        <v>1250</v>
      </c>
      <c r="CW127" s="5">
        <v>250</v>
      </c>
      <c r="CX127" s="5">
        <v>0</v>
      </c>
      <c r="CY127" s="5">
        <v>0</v>
      </c>
      <c r="DH127" s="5">
        <v>0</v>
      </c>
      <c r="DI127" s="5">
        <v>0</v>
      </c>
      <c r="DJ127" s="5">
        <v>0</v>
      </c>
      <c r="DK127" s="5">
        <v>0</v>
      </c>
      <c r="DL127" s="5">
        <v>0</v>
      </c>
      <c r="DM127" s="5">
        <v>0</v>
      </c>
      <c r="DN127" s="5">
        <v>25</v>
      </c>
      <c r="DO127" s="5">
        <v>5</v>
      </c>
      <c r="DP127" s="5">
        <v>0</v>
      </c>
      <c r="DQ127" s="5">
        <v>0</v>
      </c>
      <c r="DZ127" s="5">
        <v>0</v>
      </c>
      <c r="EA127" s="5">
        <v>0</v>
      </c>
      <c r="EB127" s="5">
        <v>0</v>
      </c>
      <c r="EC127" s="5">
        <v>0</v>
      </c>
      <c r="ED127" s="5">
        <v>0</v>
      </c>
      <c r="EE127" s="5">
        <v>0</v>
      </c>
    </row>
    <row r="128" spans="1:135" x14ac:dyDescent="0.2">
      <c r="A128" s="5">
        <v>107</v>
      </c>
      <c r="B128" s="5">
        <f t="shared" si="61"/>
        <v>7400</v>
      </c>
      <c r="C128" s="5">
        <f t="shared" si="60"/>
        <v>26280</v>
      </c>
      <c r="D128" s="5">
        <f t="shared" si="60"/>
        <v>12900</v>
      </c>
      <c r="E128" s="5">
        <f t="shared" si="60"/>
        <v>12900</v>
      </c>
      <c r="F128" s="5">
        <f t="shared" si="60"/>
        <v>0</v>
      </c>
      <c r="G128" s="5">
        <f t="shared" si="60"/>
        <v>0</v>
      </c>
      <c r="H128" s="5">
        <f t="shared" si="60"/>
        <v>0</v>
      </c>
      <c r="I128" s="5">
        <f t="shared" si="60"/>
        <v>0</v>
      </c>
      <c r="J128" s="5">
        <f t="shared" si="60"/>
        <v>0</v>
      </c>
      <c r="K128" s="5">
        <f t="shared" si="60"/>
        <v>0</v>
      </c>
      <c r="L128" s="5">
        <f t="shared" si="60"/>
        <v>0</v>
      </c>
      <c r="M128" s="5">
        <f t="shared" si="60"/>
        <v>0</v>
      </c>
      <c r="N128" s="5">
        <f t="shared" si="60"/>
        <v>12900</v>
      </c>
      <c r="O128" s="5">
        <f t="shared" si="60"/>
        <v>12900</v>
      </c>
      <c r="P128" s="5">
        <f t="shared" si="60"/>
        <v>3032</v>
      </c>
      <c r="Q128" s="5">
        <f t="shared" si="60"/>
        <v>3032</v>
      </c>
      <c r="R128" s="5">
        <f t="shared" si="60"/>
        <v>1800</v>
      </c>
      <c r="S128" s="5">
        <f t="shared" si="60"/>
        <v>1800</v>
      </c>
      <c r="CP128" s="5">
        <v>120</v>
      </c>
      <c r="CQ128" s="5">
        <v>7</v>
      </c>
      <c r="CR128" s="5" t="s">
        <v>744</v>
      </c>
      <c r="CS128" s="5" t="s">
        <v>745</v>
      </c>
      <c r="CT128" s="5" t="s">
        <v>650</v>
      </c>
      <c r="CU128" s="5">
        <v>4</v>
      </c>
      <c r="CV128" s="5">
        <v>1250</v>
      </c>
      <c r="CW128" s="5">
        <v>0</v>
      </c>
      <c r="CX128" s="5">
        <v>125</v>
      </c>
      <c r="CY128" s="5">
        <v>125</v>
      </c>
      <c r="DH128" s="5">
        <v>125</v>
      </c>
      <c r="DI128" s="5">
        <v>125</v>
      </c>
      <c r="DJ128" s="5">
        <v>0</v>
      </c>
      <c r="DK128" s="5">
        <v>0</v>
      </c>
      <c r="DL128" s="5">
        <v>0</v>
      </c>
      <c r="DM128" s="5">
        <v>0</v>
      </c>
      <c r="DN128" s="5">
        <v>25</v>
      </c>
      <c r="DO128" s="5">
        <v>0</v>
      </c>
      <c r="DP128" s="5">
        <v>2.5</v>
      </c>
      <c r="DQ128" s="5">
        <v>2.5</v>
      </c>
      <c r="DZ128" s="5">
        <v>2.5</v>
      </c>
      <c r="EA128" s="5">
        <v>2.5</v>
      </c>
      <c r="EB128" s="5">
        <v>0</v>
      </c>
      <c r="EC128" s="5">
        <v>0</v>
      </c>
      <c r="ED128" s="5">
        <v>0</v>
      </c>
      <c r="EE128" s="5">
        <v>0</v>
      </c>
    </row>
    <row r="129" spans="1:135" x14ac:dyDescent="0.2">
      <c r="A129" s="5">
        <v>108</v>
      </c>
      <c r="B129" s="5">
        <f t="shared" si="61"/>
        <v>7400</v>
      </c>
      <c r="C129" s="5">
        <f t="shared" si="60"/>
        <v>26280</v>
      </c>
      <c r="D129" s="5">
        <f t="shared" si="60"/>
        <v>12900</v>
      </c>
      <c r="E129" s="5">
        <f t="shared" si="60"/>
        <v>12900</v>
      </c>
      <c r="F129" s="5">
        <f t="shared" si="60"/>
        <v>0</v>
      </c>
      <c r="G129" s="5">
        <f t="shared" si="60"/>
        <v>0</v>
      </c>
      <c r="H129" s="5">
        <f t="shared" si="60"/>
        <v>0</v>
      </c>
      <c r="I129" s="5">
        <f t="shared" si="60"/>
        <v>0</v>
      </c>
      <c r="J129" s="5">
        <f t="shared" si="60"/>
        <v>0</v>
      </c>
      <c r="K129" s="5">
        <f t="shared" si="60"/>
        <v>0</v>
      </c>
      <c r="L129" s="5">
        <f t="shared" si="60"/>
        <v>0</v>
      </c>
      <c r="M129" s="5">
        <f t="shared" si="60"/>
        <v>0</v>
      </c>
      <c r="N129" s="5">
        <f t="shared" si="60"/>
        <v>12900</v>
      </c>
      <c r="O129" s="5">
        <f t="shared" si="60"/>
        <v>12900</v>
      </c>
      <c r="P129" s="5">
        <f t="shared" si="60"/>
        <v>3032</v>
      </c>
      <c r="Q129" s="5">
        <f t="shared" si="60"/>
        <v>3032</v>
      </c>
      <c r="R129" s="5">
        <f t="shared" si="60"/>
        <v>1800</v>
      </c>
      <c r="S129" s="5">
        <f t="shared" si="60"/>
        <v>1800</v>
      </c>
      <c r="CP129" s="5">
        <v>121</v>
      </c>
      <c r="CQ129" s="5">
        <v>7</v>
      </c>
      <c r="CR129" s="5" t="s">
        <v>746</v>
      </c>
      <c r="CS129" s="5" t="s">
        <v>747</v>
      </c>
      <c r="CT129" s="5" t="s">
        <v>647</v>
      </c>
      <c r="CU129" s="5">
        <v>5</v>
      </c>
      <c r="CV129" s="5">
        <v>0</v>
      </c>
      <c r="CW129" s="5">
        <v>300</v>
      </c>
      <c r="CX129" s="5">
        <v>150</v>
      </c>
      <c r="CY129" s="5">
        <v>150</v>
      </c>
      <c r="DH129" s="5">
        <v>150</v>
      </c>
      <c r="DI129" s="5">
        <v>150</v>
      </c>
      <c r="DJ129" s="5">
        <v>0</v>
      </c>
      <c r="DK129" s="5">
        <v>0</v>
      </c>
      <c r="DL129" s="5">
        <v>0</v>
      </c>
      <c r="DM129" s="5">
        <v>0</v>
      </c>
      <c r="DN129" s="5">
        <v>0</v>
      </c>
      <c r="DO129" s="5">
        <v>6</v>
      </c>
      <c r="DP129" s="5">
        <v>3</v>
      </c>
      <c r="DQ129" s="5">
        <v>3</v>
      </c>
      <c r="DZ129" s="5">
        <v>3</v>
      </c>
      <c r="EA129" s="5">
        <v>3</v>
      </c>
      <c r="EB129" s="5">
        <v>0</v>
      </c>
      <c r="EC129" s="5">
        <v>0</v>
      </c>
      <c r="ED129" s="5">
        <v>0</v>
      </c>
      <c r="EE129" s="5">
        <v>0</v>
      </c>
    </row>
    <row r="130" spans="1:135" x14ac:dyDescent="0.2">
      <c r="A130" s="5">
        <v>109</v>
      </c>
      <c r="B130" s="5">
        <f t="shared" si="61"/>
        <v>7400</v>
      </c>
      <c r="C130" s="5">
        <f t="shared" si="60"/>
        <v>26280</v>
      </c>
      <c r="D130" s="5">
        <f t="shared" si="60"/>
        <v>12900</v>
      </c>
      <c r="E130" s="5">
        <f t="shared" si="60"/>
        <v>12900</v>
      </c>
      <c r="F130" s="5">
        <f t="shared" si="60"/>
        <v>0</v>
      </c>
      <c r="G130" s="5">
        <f t="shared" si="60"/>
        <v>0</v>
      </c>
      <c r="H130" s="5">
        <f t="shared" si="60"/>
        <v>0</v>
      </c>
      <c r="I130" s="5">
        <f t="shared" si="60"/>
        <v>0</v>
      </c>
      <c r="J130" s="5">
        <f t="shared" si="60"/>
        <v>0</v>
      </c>
      <c r="K130" s="5">
        <f t="shared" si="60"/>
        <v>0</v>
      </c>
      <c r="L130" s="5">
        <f t="shared" si="60"/>
        <v>0</v>
      </c>
      <c r="M130" s="5">
        <f t="shared" si="60"/>
        <v>0</v>
      </c>
      <c r="N130" s="5">
        <f t="shared" si="60"/>
        <v>12900</v>
      </c>
      <c r="O130" s="5">
        <f t="shared" si="60"/>
        <v>12900</v>
      </c>
      <c r="P130" s="5">
        <f t="shared" si="60"/>
        <v>3032</v>
      </c>
      <c r="Q130" s="5">
        <f t="shared" si="60"/>
        <v>3032</v>
      </c>
      <c r="R130" s="5">
        <f t="shared" si="60"/>
        <v>1800</v>
      </c>
      <c r="S130" s="5">
        <f t="shared" si="60"/>
        <v>1800</v>
      </c>
      <c r="CP130" s="5">
        <v>122</v>
      </c>
      <c r="CQ130" s="5">
        <v>7</v>
      </c>
      <c r="CR130" s="5" t="s">
        <v>746</v>
      </c>
      <c r="CS130" s="5" t="s">
        <v>747</v>
      </c>
      <c r="CT130" s="5" t="s">
        <v>649</v>
      </c>
      <c r="CU130" s="5">
        <v>5</v>
      </c>
      <c r="CV130" s="5">
        <v>1500</v>
      </c>
      <c r="CW130" s="5">
        <v>300</v>
      </c>
      <c r="CX130" s="5">
        <v>0</v>
      </c>
      <c r="CY130" s="5">
        <v>0</v>
      </c>
      <c r="DH130" s="5">
        <v>0</v>
      </c>
      <c r="DI130" s="5">
        <v>0</v>
      </c>
      <c r="DJ130" s="5">
        <v>0</v>
      </c>
      <c r="DK130" s="5">
        <v>0</v>
      </c>
      <c r="DL130" s="5">
        <v>0</v>
      </c>
      <c r="DM130" s="5">
        <v>0</v>
      </c>
      <c r="DN130" s="5">
        <v>30</v>
      </c>
      <c r="DO130" s="5">
        <v>6</v>
      </c>
      <c r="DP130" s="5">
        <v>0</v>
      </c>
      <c r="DQ130" s="5">
        <v>0</v>
      </c>
      <c r="DZ130" s="5">
        <v>0</v>
      </c>
      <c r="EA130" s="5">
        <v>0</v>
      </c>
      <c r="EB130" s="5">
        <v>0</v>
      </c>
      <c r="EC130" s="5">
        <v>0</v>
      </c>
      <c r="ED130" s="5">
        <v>0</v>
      </c>
      <c r="EE130" s="5">
        <v>0</v>
      </c>
    </row>
    <row r="131" spans="1:135" x14ac:dyDescent="0.2">
      <c r="A131" s="5">
        <v>110</v>
      </c>
      <c r="B131" s="5">
        <f t="shared" si="61"/>
        <v>7400</v>
      </c>
      <c r="C131" s="5">
        <f t="shared" si="60"/>
        <v>26280</v>
      </c>
      <c r="D131" s="5">
        <f t="shared" si="60"/>
        <v>12900</v>
      </c>
      <c r="E131" s="5">
        <f t="shared" si="60"/>
        <v>12900</v>
      </c>
      <c r="F131" s="5">
        <f t="shared" si="60"/>
        <v>0</v>
      </c>
      <c r="G131" s="5">
        <f t="shared" si="60"/>
        <v>0</v>
      </c>
      <c r="H131" s="5">
        <f t="shared" si="60"/>
        <v>0</v>
      </c>
      <c r="I131" s="5">
        <f t="shared" si="60"/>
        <v>0</v>
      </c>
      <c r="J131" s="5">
        <f t="shared" si="60"/>
        <v>0</v>
      </c>
      <c r="K131" s="5">
        <f t="shared" si="60"/>
        <v>0</v>
      </c>
      <c r="L131" s="5">
        <f t="shared" si="60"/>
        <v>0</v>
      </c>
      <c r="M131" s="5">
        <f t="shared" si="60"/>
        <v>0</v>
      </c>
      <c r="N131" s="5">
        <f t="shared" si="60"/>
        <v>12900</v>
      </c>
      <c r="O131" s="5">
        <f t="shared" si="60"/>
        <v>12900</v>
      </c>
      <c r="P131" s="5">
        <f t="shared" si="60"/>
        <v>3032</v>
      </c>
      <c r="Q131" s="5">
        <f t="shared" si="60"/>
        <v>3032</v>
      </c>
      <c r="R131" s="5">
        <f t="shared" si="60"/>
        <v>1800</v>
      </c>
      <c r="S131" s="5">
        <f t="shared" si="60"/>
        <v>1800</v>
      </c>
      <c r="CP131" s="5">
        <v>123</v>
      </c>
      <c r="CQ131" s="5">
        <v>7</v>
      </c>
      <c r="CR131" s="5" t="s">
        <v>746</v>
      </c>
      <c r="CS131" s="5" t="s">
        <v>747</v>
      </c>
      <c r="CT131" s="5" t="s">
        <v>650</v>
      </c>
      <c r="CU131" s="5">
        <v>5</v>
      </c>
      <c r="CV131" s="5">
        <v>1500</v>
      </c>
      <c r="CW131" s="5">
        <v>0</v>
      </c>
      <c r="CX131" s="5">
        <v>150</v>
      </c>
      <c r="CY131" s="5">
        <v>150</v>
      </c>
      <c r="DH131" s="5">
        <v>150</v>
      </c>
      <c r="DI131" s="5">
        <v>150</v>
      </c>
      <c r="DJ131" s="5">
        <v>0</v>
      </c>
      <c r="DK131" s="5">
        <v>0</v>
      </c>
      <c r="DL131" s="5">
        <v>0</v>
      </c>
      <c r="DM131" s="5">
        <v>0</v>
      </c>
      <c r="DN131" s="5">
        <v>30</v>
      </c>
      <c r="DO131" s="5">
        <v>0</v>
      </c>
      <c r="DP131" s="5">
        <v>3</v>
      </c>
      <c r="DQ131" s="5">
        <v>3</v>
      </c>
      <c r="DZ131" s="5">
        <v>3</v>
      </c>
      <c r="EA131" s="5">
        <v>3</v>
      </c>
      <c r="EB131" s="5">
        <v>0</v>
      </c>
      <c r="EC131" s="5">
        <v>0</v>
      </c>
      <c r="ED131" s="5">
        <v>0</v>
      </c>
      <c r="EE131" s="5">
        <v>0</v>
      </c>
    </row>
    <row r="132" spans="1:135" s="11" customFormat="1" x14ac:dyDescent="0.2">
      <c r="A132" s="5">
        <v>111</v>
      </c>
      <c r="B132" s="5">
        <f t="shared" si="61"/>
        <v>7400</v>
      </c>
      <c r="C132" s="5">
        <f t="shared" si="60"/>
        <v>26280</v>
      </c>
      <c r="D132" s="5">
        <f t="shared" si="60"/>
        <v>12900</v>
      </c>
      <c r="E132" s="5">
        <f t="shared" si="60"/>
        <v>12900</v>
      </c>
      <c r="F132" s="5">
        <f t="shared" si="60"/>
        <v>0</v>
      </c>
      <c r="G132" s="5">
        <f t="shared" si="60"/>
        <v>0</v>
      </c>
      <c r="H132" s="5">
        <f t="shared" si="60"/>
        <v>0</v>
      </c>
      <c r="I132" s="5">
        <f t="shared" si="60"/>
        <v>0</v>
      </c>
      <c r="J132" s="5">
        <f t="shared" si="60"/>
        <v>0</v>
      </c>
      <c r="K132" s="5">
        <f t="shared" si="60"/>
        <v>0</v>
      </c>
      <c r="L132" s="5">
        <f t="shared" si="60"/>
        <v>0</v>
      </c>
      <c r="M132" s="5">
        <f t="shared" si="60"/>
        <v>0</v>
      </c>
      <c r="N132" s="5">
        <f t="shared" si="60"/>
        <v>12900</v>
      </c>
      <c r="O132" s="5">
        <f t="shared" si="60"/>
        <v>12900</v>
      </c>
      <c r="P132" s="5">
        <f t="shared" si="60"/>
        <v>3032</v>
      </c>
      <c r="Q132" s="5">
        <f t="shared" si="60"/>
        <v>3032</v>
      </c>
      <c r="R132" s="5">
        <f t="shared" si="60"/>
        <v>1800</v>
      </c>
      <c r="S132" s="5">
        <f t="shared" si="60"/>
        <v>1800</v>
      </c>
      <c r="T132" s="5"/>
      <c r="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CC132" s="5"/>
      <c r="CD132" s="5"/>
      <c r="CE132" s="5"/>
      <c r="CF132" s="5"/>
      <c r="CG132" s="5"/>
      <c r="CH132" s="5"/>
      <c r="CP132" s="11">
        <v>124</v>
      </c>
      <c r="CQ132" s="11">
        <v>7</v>
      </c>
      <c r="CR132" s="11" t="s">
        <v>748</v>
      </c>
      <c r="CS132" s="11" t="s">
        <v>749</v>
      </c>
      <c r="CT132" s="11" t="s">
        <v>647</v>
      </c>
      <c r="CU132" s="11">
        <v>6</v>
      </c>
      <c r="CV132" s="5">
        <v>0</v>
      </c>
      <c r="CW132" s="5">
        <v>600</v>
      </c>
      <c r="CX132" s="5">
        <v>300</v>
      </c>
      <c r="CY132" s="5">
        <v>300</v>
      </c>
      <c r="CZ132" s="5"/>
      <c r="DA132" s="5"/>
      <c r="DB132" s="5"/>
      <c r="DC132" s="5"/>
      <c r="DD132" s="5"/>
      <c r="DE132" s="5"/>
      <c r="DF132" s="5"/>
      <c r="DG132" s="5"/>
      <c r="DH132" s="5">
        <v>300</v>
      </c>
      <c r="DI132" s="5">
        <v>300</v>
      </c>
      <c r="DJ132" s="5">
        <v>0</v>
      </c>
      <c r="DK132" s="5">
        <v>0</v>
      </c>
      <c r="DL132" s="5">
        <v>0</v>
      </c>
      <c r="DM132" s="5">
        <v>0</v>
      </c>
      <c r="DN132" s="5">
        <v>0</v>
      </c>
      <c r="DO132" s="5">
        <v>8</v>
      </c>
      <c r="DP132" s="5">
        <v>4</v>
      </c>
      <c r="DQ132" s="5">
        <v>4</v>
      </c>
      <c r="DZ132" s="5">
        <v>4</v>
      </c>
      <c r="EA132" s="5">
        <v>4</v>
      </c>
      <c r="EB132" s="5">
        <v>0</v>
      </c>
      <c r="EC132" s="5">
        <v>0</v>
      </c>
      <c r="ED132" s="5">
        <v>0</v>
      </c>
      <c r="EE132" s="5">
        <v>0</v>
      </c>
    </row>
    <row r="133" spans="1:135" s="11" customFormat="1" x14ac:dyDescent="0.2">
      <c r="A133" s="5">
        <v>112</v>
      </c>
      <c r="B133" s="5">
        <f t="shared" si="61"/>
        <v>7400</v>
      </c>
      <c r="C133" s="5">
        <f t="shared" si="60"/>
        <v>26280</v>
      </c>
      <c r="D133" s="5">
        <f t="shared" si="60"/>
        <v>12900</v>
      </c>
      <c r="E133" s="5">
        <f t="shared" si="60"/>
        <v>12900</v>
      </c>
      <c r="F133" s="5">
        <f t="shared" si="60"/>
        <v>0</v>
      </c>
      <c r="G133" s="5">
        <f t="shared" si="60"/>
        <v>0</v>
      </c>
      <c r="H133" s="5">
        <f t="shared" si="60"/>
        <v>0</v>
      </c>
      <c r="I133" s="5">
        <f t="shared" si="60"/>
        <v>0</v>
      </c>
      <c r="J133" s="5">
        <f t="shared" si="60"/>
        <v>0</v>
      </c>
      <c r="K133" s="5">
        <f t="shared" si="60"/>
        <v>0</v>
      </c>
      <c r="L133" s="5">
        <f t="shared" si="60"/>
        <v>0</v>
      </c>
      <c r="M133" s="5">
        <f t="shared" si="60"/>
        <v>0</v>
      </c>
      <c r="N133" s="5">
        <f t="shared" si="60"/>
        <v>12900</v>
      </c>
      <c r="O133" s="5">
        <f t="shared" si="60"/>
        <v>12900</v>
      </c>
      <c r="P133" s="5">
        <f t="shared" si="60"/>
        <v>3032</v>
      </c>
      <c r="Q133" s="5">
        <f t="shared" si="60"/>
        <v>3032</v>
      </c>
      <c r="R133" s="5">
        <f t="shared" si="60"/>
        <v>1800</v>
      </c>
      <c r="S133" s="5">
        <f t="shared" si="60"/>
        <v>1800</v>
      </c>
      <c r="T133" s="5"/>
      <c r="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CC133" s="5"/>
      <c r="CD133" s="5"/>
      <c r="CE133" s="5"/>
      <c r="CF133" s="5"/>
      <c r="CG133" s="5"/>
      <c r="CH133" s="5"/>
      <c r="CP133" s="11">
        <v>125</v>
      </c>
      <c r="CQ133" s="11">
        <v>7</v>
      </c>
      <c r="CR133" s="11" t="s">
        <v>748</v>
      </c>
      <c r="CS133" s="11" t="s">
        <v>749</v>
      </c>
      <c r="CT133" s="11" t="s">
        <v>649</v>
      </c>
      <c r="CU133" s="11">
        <v>6</v>
      </c>
      <c r="CV133" s="5">
        <v>3000</v>
      </c>
      <c r="CW133" s="5">
        <v>600</v>
      </c>
      <c r="CX133" s="5">
        <v>0</v>
      </c>
      <c r="CY133" s="5">
        <v>0</v>
      </c>
      <c r="CZ133" s="5"/>
      <c r="DA133" s="5"/>
      <c r="DB133" s="5"/>
      <c r="DC133" s="5"/>
      <c r="DD133" s="5"/>
      <c r="DE133" s="5"/>
      <c r="DF133" s="5"/>
      <c r="DG133" s="5"/>
      <c r="DH133" s="5">
        <v>0</v>
      </c>
      <c r="DI133" s="5">
        <v>0</v>
      </c>
      <c r="DJ133" s="5">
        <v>0</v>
      </c>
      <c r="DK133" s="5">
        <v>0</v>
      </c>
      <c r="DL133" s="5">
        <v>0</v>
      </c>
      <c r="DM133" s="5">
        <v>0</v>
      </c>
      <c r="DN133" s="5">
        <v>40</v>
      </c>
      <c r="DO133" s="5">
        <v>8</v>
      </c>
      <c r="DP133" s="5">
        <v>0</v>
      </c>
      <c r="DQ133" s="5">
        <v>0</v>
      </c>
      <c r="DZ133" s="5">
        <v>0</v>
      </c>
      <c r="EA133" s="5">
        <v>0</v>
      </c>
      <c r="EB133" s="5">
        <v>0</v>
      </c>
      <c r="EC133" s="5">
        <v>0</v>
      </c>
      <c r="ED133" s="5">
        <v>0</v>
      </c>
      <c r="EE133" s="5">
        <v>0</v>
      </c>
    </row>
    <row r="134" spans="1:135" s="11" customFormat="1" x14ac:dyDescent="0.2">
      <c r="A134" s="5">
        <v>113</v>
      </c>
      <c r="B134" s="5">
        <f t="shared" si="61"/>
        <v>7400</v>
      </c>
      <c r="C134" s="5">
        <f t="shared" si="60"/>
        <v>26280</v>
      </c>
      <c r="D134" s="5">
        <f t="shared" si="60"/>
        <v>12900</v>
      </c>
      <c r="E134" s="5">
        <f t="shared" si="60"/>
        <v>12900</v>
      </c>
      <c r="F134" s="5">
        <f t="shared" si="60"/>
        <v>0</v>
      </c>
      <c r="G134" s="5">
        <f t="shared" si="60"/>
        <v>0</v>
      </c>
      <c r="H134" s="5">
        <f t="shared" si="60"/>
        <v>0</v>
      </c>
      <c r="I134" s="5">
        <f t="shared" si="60"/>
        <v>0</v>
      </c>
      <c r="J134" s="5">
        <f t="shared" si="60"/>
        <v>0</v>
      </c>
      <c r="K134" s="5">
        <f t="shared" si="60"/>
        <v>0</v>
      </c>
      <c r="L134" s="5">
        <f t="shared" si="60"/>
        <v>0</v>
      </c>
      <c r="M134" s="5">
        <f t="shared" si="60"/>
        <v>0</v>
      </c>
      <c r="N134" s="5">
        <f t="shared" si="60"/>
        <v>12900</v>
      </c>
      <c r="O134" s="5">
        <f t="shared" si="60"/>
        <v>12900</v>
      </c>
      <c r="P134" s="5">
        <f t="shared" si="60"/>
        <v>3032</v>
      </c>
      <c r="Q134" s="5">
        <f t="shared" si="60"/>
        <v>3032</v>
      </c>
      <c r="R134" s="5">
        <f t="shared" si="60"/>
        <v>1800</v>
      </c>
      <c r="S134" s="5">
        <f t="shared" si="60"/>
        <v>1800</v>
      </c>
      <c r="T134" s="5"/>
      <c r="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CC134" s="5"/>
      <c r="CD134" s="5"/>
      <c r="CE134" s="5"/>
      <c r="CF134" s="5"/>
      <c r="CG134" s="5"/>
      <c r="CH134" s="5"/>
      <c r="CP134" s="11">
        <v>126</v>
      </c>
      <c r="CQ134" s="11">
        <v>7</v>
      </c>
      <c r="CR134" s="11" t="s">
        <v>748</v>
      </c>
      <c r="CS134" s="11" t="s">
        <v>749</v>
      </c>
      <c r="CT134" s="11" t="s">
        <v>650</v>
      </c>
      <c r="CU134" s="11">
        <v>6</v>
      </c>
      <c r="CV134" s="5">
        <v>3000</v>
      </c>
      <c r="CW134" s="5">
        <v>0</v>
      </c>
      <c r="CX134" s="5">
        <v>300</v>
      </c>
      <c r="CY134" s="5">
        <v>300</v>
      </c>
      <c r="CZ134" s="5"/>
      <c r="DA134" s="5"/>
      <c r="DB134" s="5"/>
      <c r="DC134" s="5"/>
      <c r="DD134" s="5"/>
      <c r="DE134" s="5"/>
      <c r="DF134" s="5"/>
      <c r="DG134" s="5"/>
      <c r="DH134" s="5">
        <v>300</v>
      </c>
      <c r="DI134" s="5">
        <v>300</v>
      </c>
      <c r="DJ134" s="5">
        <v>0</v>
      </c>
      <c r="DK134" s="5">
        <v>0</v>
      </c>
      <c r="DL134" s="5">
        <v>0</v>
      </c>
      <c r="DM134" s="5">
        <v>0</v>
      </c>
      <c r="DN134" s="5">
        <v>40</v>
      </c>
      <c r="DO134" s="5">
        <v>0</v>
      </c>
      <c r="DP134" s="5">
        <v>4</v>
      </c>
      <c r="DQ134" s="5">
        <v>4</v>
      </c>
      <c r="DZ134" s="5">
        <v>4</v>
      </c>
      <c r="EA134" s="5">
        <v>4</v>
      </c>
      <c r="EB134" s="5">
        <v>0</v>
      </c>
      <c r="EC134" s="5">
        <v>0</v>
      </c>
      <c r="ED134" s="5">
        <v>0</v>
      </c>
      <c r="EE134" s="5">
        <v>0</v>
      </c>
    </row>
    <row r="135" spans="1:135" x14ac:dyDescent="0.2">
      <c r="A135" s="5">
        <v>114</v>
      </c>
      <c r="B135" s="5">
        <f t="shared" si="61"/>
        <v>7400</v>
      </c>
      <c r="C135" s="5">
        <f t="shared" si="61"/>
        <v>26280</v>
      </c>
      <c r="D135" s="5">
        <f t="shared" si="61"/>
        <v>12900</v>
      </c>
      <c r="E135" s="5">
        <f t="shared" si="61"/>
        <v>12900</v>
      </c>
      <c r="F135" s="5">
        <f t="shared" si="61"/>
        <v>0</v>
      </c>
      <c r="G135" s="5">
        <f t="shared" si="61"/>
        <v>0</v>
      </c>
      <c r="H135" s="5">
        <f t="shared" si="61"/>
        <v>0</v>
      </c>
      <c r="I135" s="5">
        <f t="shared" si="61"/>
        <v>0</v>
      </c>
      <c r="J135" s="5">
        <f t="shared" si="61"/>
        <v>0</v>
      </c>
      <c r="K135" s="5">
        <f t="shared" si="61"/>
        <v>0</v>
      </c>
      <c r="L135" s="5">
        <f t="shared" si="61"/>
        <v>0</v>
      </c>
      <c r="M135" s="5">
        <f t="shared" si="61"/>
        <v>0</v>
      </c>
      <c r="N135" s="5">
        <f t="shared" si="61"/>
        <v>12900</v>
      </c>
      <c r="O135" s="5">
        <f t="shared" si="61"/>
        <v>12900</v>
      </c>
      <c r="P135" s="5">
        <f t="shared" si="61"/>
        <v>3032</v>
      </c>
      <c r="Q135" s="5">
        <f t="shared" si="61"/>
        <v>3032</v>
      </c>
      <c r="R135" s="5">
        <f t="shared" ref="R135:S150" si="62">R134</f>
        <v>1800</v>
      </c>
      <c r="S135" s="5">
        <f t="shared" si="62"/>
        <v>1800</v>
      </c>
      <c r="CP135" s="5">
        <v>127</v>
      </c>
      <c r="CQ135" s="5">
        <v>8</v>
      </c>
      <c r="CR135" s="5" t="s">
        <v>750</v>
      </c>
      <c r="CS135" s="5" t="s">
        <v>751</v>
      </c>
      <c r="CT135" s="5" t="s">
        <v>752</v>
      </c>
      <c r="CU135" s="5">
        <v>1</v>
      </c>
      <c r="CV135" s="5">
        <v>0</v>
      </c>
      <c r="CW135" s="5">
        <v>0</v>
      </c>
      <c r="CX135" s="5">
        <v>0</v>
      </c>
      <c r="CY135" s="5">
        <v>0</v>
      </c>
      <c r="DH135" s="5">
        <v>0</v>
      </c>
      <c r="DI135" s="5">
        <v>0</v>
      </c>
      <c r="DJ135" s="5">
        <v>32</v>
      </c>
      <c r="DK135" s="5">
        <v>32</v>
      </c>
      <c r="DL135" s="5">
        <v>0</v>
      </c>
      <c r="DM135" s="5">
        <v>0</v>
      </c>
      <c r="DN135" s="5">
        <v>0</v>
      </c>
      <c r="DO135" s="5">
        <v>0</v>
      </c>
      <c r="DP135" s="5">
        <v>0</v>
      </c>
      <c r="DQ135" s="5">
        <v>0</v>
      </c>
      <c r="DZ135" s="5">
        <v>0</v>
      </c>
      <c r="EA135" s="5">
        <v>0</v>
      </c>
      <c r="EB135" s="5">
        <v>0.5</v>
      </c>
      <c r="EC135" s="5">
        <v>0.5</v>
      </c>
      <c r="ED135" s="5">
        <v>0</v>
      </c>
      <c r="EE135" s="5">
        <v>0</v>
      </c>
    </row>
    <row r="136" spans="1:135" x14ac:dyDescent="0.2">
      <c r="A136" s="5">
        <v>115</v>
      </c>
      <c r="B136" s="5">
        <f t="shared" si="61"/>
        <v>7400</v>
      </c>
      <c r="C136" s="5">
        <f t="shared" si="61"/>
        <v>26280</v>
      </c>
      <c r="D136" s="5">
        <f t="shared" si="61"/>
        <v>12900</v>
      </c>
      <c r="E136" s="5">
        <f t="shared" si="61"/>
        <v>12900</v>
      </c>
      <c r="F136" s="5">
        <f t="shared" si="61"/>
        <v>0</v>
      </c>
      <c r="G136" s="5">
        <f t="shared" si="61"/>
        <v>0</v>
      </c>
      <c r="H136" s="5">
        <f t="shared" si="61"/>
        <v>0</v>
      </c>
      <c r="I136" s="5">
        <f t="shared" si="61"/>
        <v>0</v>
      </c>
      <c r="J136" s="5">
        <f t="shared" si="61"/>
        <v>0</v>
      </c>
      <c r="K136" s="5">
        <f t="shared" si="61"/>
        <v>0</v>
      </c>
      <c r="L136" s="5">
        <f t="shared" si="61"/>
        <v>0</v>
      </c>
      <c r="M136" s="5">
        <f t="shared" si="61"/>
        <v>0</v>
      </c>
      <c r="N136" s="5">
        <f t="shared" si="61"/>
        <v>12900</v>
      </c>
      <c r="O136" s="5">
        <f t="shared" si="61"/>
        <v>12900</v>
      </c>
      <c r="P136" s="5">
        <f t="shared" si="61"/>
        <v>3032</v>
      </c>
      <c r="Q136" s="5">
        <f t="shared" si="61"/>
        <v>3032</v>
      </c>
      <c r="R136" s="5">
        <f t="shared" si="62"/>
        <v>1800</v>
      </c>
      <c r="S136" s="5">
        <f t="shared" si="62"/>
        <v>1800</v>
      </c>
      <c r="CP136" s="5">
        <v>128</v>
      </c>
      <c r="CQ136" s="5">
        <v>8</v>
      </c>
      <c r="CR136" s="5" t="s">
        <v>750</v>
      </c>
      <c r="CS136" s="5" t="s">
        <v>751</v>
      </c>
      <c r="CT136" s="5" t="s">
        <v>753</v>
      </c>
      <c r="CU136" s="5">
        <v>1</v>
      </c>
      <c r="CV136" s="5">
        <v>0</v>
      </c>
      <c r="CW136" s="5">
        <v>0</v>
      </c>
      <c r="CX136" s="5">
        <v>0</v>
      </c>
      <c r="CY136" s="5">
        <v>0</v>
      </c>
      <c r="DH136" s="5">
        <v>0</v>
      </c>
      <c r="DI136" s="5">
        <v>0</v>
      </c>
      <c r="DJ136" s="5">
        <v>0</v>
      </c>
      <c r="DK136" s="5">
        <v>0</v>
      </c>
      <c r="DL136" s="5">
        <v>32</v>
      </c>
      <c r="DM136" s="5">
        <v>32</v>
      </c>
      <c r="DN136" s="5">
        <v>0</v>
      </c>
      <c r="DO136" s="5">
        <v>0</v>
      </c>
      <c r="DP136" s="5">
        <v>0</v>
      </c>
      <c r="DQ136" s="5">
        <v>0</v>
      </c>
      <c r="DZ136" s="5">
        <v>0</v>
      </c>
      <c r="EA136" s="5">
        <v>0</v>
      </c>
      <c r="EB136" s="5">
        <v>0</v>
      </c>
      <c r="EC136" s="5">
        <v>0</v>
      </c>
      <c r="ED136" s="5">
        <v>0.5</v>
      </c>
      <c r="EE136" s="5">
        <v>0.5</v>
      </c>
    </row>
    <row r="137" spans="1:135" x14ac:dyDescent="0.2">
      <c r="A137" s="5">
        <v>116</v>
      </c>
      <c r="B137" s="5">
        <f t="shared" si="61"/>
        <v>7400</v>
      </c>
      <c r="C137" s="5">
        <f t="shared" si="61"/>
        <v>26280</v>
      </c>
      <c r="D137" s="5">
        <f t="shared" si="61"/>
        <v>12900</v>
      </c>
      <c r="E137" s="5">
        <f t="shared" si="61"/>
        <v>12900</v>
      </c>
      <c r="F137" s="5">
        <f t="shared" si="61"/>
        <v>0</v>
      </c>
      <c r="G137" s="5">
        <f t="shared" si="61"/>
        <v>0</v>
      </c>
      <c r="H137" s="5">
        <f t="shared" si="61"/>
        <v>0</v>
      </c>
      <c r="I137" s="5">
        <f t="shared" si="61"/>
        <v>0</v>
      </c>
      <c r="J137" s="5">
        <f t="shared" si="61"/>
        <v>0</v>
      </c>
      <c r="K137" s="5">
        <f t="shared" si="61"/>
        <v>0</v>
      </c>
      <c r="L137" s="5">
        <f t="shared" si="61"/>
        <v>0</v>
      </c>
      <c r="M137" s="5">
        <f t="shared" si="61"/>
        <v>0</v>
      </c>
      <c r="N137" s="5">
        <f t="shared" si="61"/>
        <v>12900</v>
      </c>
      <c r="O137" s="5">
        <f t="shared" si="61"/>
        <v>12900</v>
      </c>
      <c r="P137" s="5">
        <f t="shared" si="61"/>
        <v>3032</v>
      </c>
      <c r="Q137" s="5">
        <f t="shared" si="61"/>
        <v>3032</v>
      </c>
      <c r="R137" s="5">
        <f t="shared" si="62"/>
        <v>1800</v>
      </c>
      <c r="S137" s="5">
        <f t="shared" si="62"/>
        <v>1800</v>
      </c>
      <c r="CP137" s="5">
        <v>129</v>
      </c>
      <c r="CQ137" s="5">
        <v>8</v>
      </c>
      <c r="CR137" s="5" t="s">
        <v>754</v>
      </c>
      <c r="CS137" s="5" t="s">
        <v>755</v>
      </c>
      <c r="CT137" s="5" t="s">
        <v>752</v>
      </c>
      <c r="CU137" s="5">
        <v>2</v>
      </c>
      <c r="CV137" s="5">
        <v>0</v>
      </c>
      <c r="CW137" s="5">
        <v>0</v>
      </c>
      <c r="CX137" s="5">
        <v>0</v>
      </c>
      <c r="CY137" s="5">
        <v>0</v>
      </c>
      <c r="DH137" s="5">
        <v>0</v>
      </c>
      <c r="DI137" s="5">
        <v>0</v>
      </c>
      <c r="DJ137" s="5">
        <v>64</v>
      </c>
      <c r="DK137" s="5">
        <v>64</v>
      </c>
      <c r="DL137" s="5">
        <v>0</v>
      </c>
      <c r="DM137" s="5">
        <v>0</v>
      </c>
      <c r="DN137" s="5">
        <v>0</v>
      </c>
      <c r="DO137" s="5">
        <v>0</v>
      </c>
      <c r="DP137" s="5">
        <v>0</v>
      </c>
      <c r="DQ137" s="5">
        <v>0</v>
      </c>
      <c r="DZ137" s="5">
        <v>0</v>
      </c>
      <c r="EA137" s="5">
        <v>0</v>
      </c>
      <c r="EB137" s="5">
        <v>1</v>
      </c>
      <c r="EC137" s="5">
        <v>1</v>
      </c>
      <c r="ED137" s="5">
        <v>0</v>
      </c>
      <c r="EE137" s="5">
        <v>0</v>
      </c>
    </row>
    <row r="138" spans="1:135" x14ac:dyDescent="0.2">
      <c r="A138" s="5">
        <v>117</v>
      </c>
      <c r="B138" s="5">
        <f t="shared" ref="B138:Q153" si="63">B137</f>
        <v>7400</v>
      </c>
      <c r="C138" s="5">
        <f t="shared" si="63"/>
        <v>26280</v>
      </c>
      <c r="D138" s="5">
        <f t="shared" si="63"/>
        <v>12900</v>
      </c>
      <c r="E138" s="5">
        <f t="shared" si="63"/>
        <v>12900</v>
      </c>
      <c r="F138" s="5">
        <f t="shared" si="63"/>
        <v>0</v>
      </c>
      <c r="G138" s="5">
        <f t="shared" si="63"/>
        <v>0</v>
      </c>
      <c r="H138" s="5">
        <f t="shared" si="63"/>
        <v>0</v>
      </c>
      <c r="I138" s="5">
        <f t="shared" si="63"/>
        <v>0</v>
      </c>
      <c r="J138" s="5">
        <f t="shared" si="63"/>
        <v>0</v>
      </c>
      <c r="K138" s="5">
        <f t="shared" si="63"/>
        <v>0</v>
      </c>
      <c r="L138" s="5">
        <f t="shared" si="63"/>
        <v>0</v>
      </c>
      <c r="M138" s="5">
        <f t="shared" si="63"/>
        <v>0</v>
      </c>
      <c r="N138" s="5">
        <f t="shared" si="63"/>
        <v>12900</v>
      </c>
      <c r="O138" s="5">
        <f t="shared" si="63"/>
        <v>12900</v>
      </c>
      <c r="P138" s="5">
        <f t="shared" si="63"/>
        <v>3032</v>
      </c>
      <c r="Q138" s="5">
        <f t="shared" si="63"/>
        <v>3032</v>
      </c>
      <c r="R138" s="5">
        <f t="shared" si="62"/>
        <v>1800</v>
      </c>
      <c r="S138" s="5">
        <f t="shared" si="62"/>
        <v>1800</v>
      </c>
      <c r="CP138" s="5">
        <v>130</v>
      </c>
      <c r="CQ138" s="5">
        <v>8</v>
      </c>
      <c r="CR138" s="5" t="s">
        <v>754</v>
      </c>
      <c r="CS138" s="5" t="s">
        <v>755</v>
      </c>
      <c r="CT138" s="5" t="s">
        <v>753</v>
      </c>
      <c r="CU138" s="5">
        <v>2</v>
      </c>
      <c r="CV138" s="5">
        <v>0</v>
      </c>
      <c r="CW138" s="5">
        <v>0</v>
      </c>
      <c r="CX138" s="5">
        <v>0</v>
      </c>
      <c r="CY138" s="5">
        <v>0</v>
      </c>
      <c r="DH138" s="5">
        <v>0</v>
      </c>
      <c r="DI138" s="5">
        <v>0</v>
      </c>
      <c r="DJ138" s="5">
        <v>0</v>
      </c>
      <c r="DK138" s="5">
        <v>0</v>
      </c>
      <c r="DL138" s="5">
        <v>64</v>
      </c>
      <c r="DM138" s="5">
        <v>64</v>
      </c>
      <c r="DN138" s="5">
        <v>0</v>
      </c>
      <c r="DO138" s="5">
        <v>0</v>
      </c>
      <c r="DP138" s="5">
        <v>0</v>
      </c>
      <c r="DQ138" s="5">
        <v>0</v>
      </c>
      <c r="DZ138" s="5">
        <v>0</v>
      </c>
      <c r="EA138" s="5">
        <v>0</v>
      </c>
      <c r="EB138" s="5">
        <v>0</v>
      </c>
      <c r="EC138" s="5">
        <v>0</v>
      </c>
      <c r="ED138" s="5">
        <v>1</v>
      </c>
      <c r="EE138" s="5">
        <v>1</v>
      </c>
    </row>
    <row r="139" spans="1:135" x14ac:dyDescent="0.2">
      <c r="A139" s="5">
        <v>118</v>
      </c>
      <c r="B139" s="5">
        <f t="shared" si="63"/>
        <v>7400</v>
      </c>
      <c r="C139" s="5">
        <f t="shared" si="63"/>
        <v>26280</v>
      </c>
      <c r="D139" s="5">
        <f t="shared" si="63"/>
        <v>12900</v>
      </c>
      <c r="E139" s="5">
        <f t="shared" si="63"/>
        <v>12900</v>
      </c>
      <c r="F139" s="5">
        <f t="shared" si="63"/>
        <v>0</v>
      </c>
      <c r="G139" s="5">
        <f t="shared" si="63"/>
        <v>0</v>
      </c>
      <c r="H139" s="5">
        <f t="shared" si="63"/>
        <v>0</v>
      </c>
      <c r="I139" s="5">
        <f t="shared" si="63"/>
        <v>0</v>
      </c>
      <c r="J139" s="5">
        <f t="shared" si="63"/>
        <v>0</v>
      </c>
      <c r="K139" s="5">
        <f t="shared" si="63"/>
        <v>0</v>
      </c>
      <c r="L139" s="5">
        <f t="shared" si="63"/>
        <v>0</v>
      </c>
      <c r="M139" s="5">
        <f t="shared" si="63"/>
        <v>0</v>
      </c>
      <c r="N139" s="5">
        <f t="shared" si="63"/>
        <v>12900</v>
      </c>
      <c r="O139" s="5">
        <f t="shared" si="63"/>
        <v>12900</v>
      </c>
      <c r="P139" s="5">
        <f t="shared" si="63"/>
        <v>3032</v>
      </c>
      <c r="Q139" s="5">
        <f t="shared" si="63"/>
        <v>3032</v>
      </c>
      <c r="R139" s="5">
        <f t="shared" si="62"/>
        <v>1800</v>
      </c>
      <c r="S139" s="5">
        <f t="shared" si="62"/>
        <v>1800</v>
      </c>
      <c r="CP139" s="5">
        <v>131</v>
      </c>
      <c r="CQ139" s="5">
        <v>8</v>
      </c>
      <c r="CR139" s="5" t="s">
        <v>756</v>
      </c>
      <c r="CS139" s="5" t="s">
        <v>757</v>
      </c>
      <c r="CT139" s="5" t="s">
        <v>752</v>
      </c>
      <c r="CU139" s="5">
        <v>3</v>
      </c>
      <c r="CV139" s="5">
        <v>0</v>
      </c>
      <c r="CW139" s="5">
        <v>0</v>
      </c>
      <c r="CX139" s="5">
        <v>0</v>
      </c>
      <c r="CY139" s="5">
        <v>0</v>
      </c>
      <c r="DH139" s="5">
        <v>0</v>
      </c>
      <c r="DI139" s="5">
        <v>0</v>
      </c>
      <c r="DJ139" s="5">
        <v>96</v>
      </c>
      <c r="DK139" s="5">
        <v>96</v>
      </c>
      <c r="DL139" s="5">
        <v>0</v>
      </c>
      <c r="DM139" s="5">
        <v>0</v>
      </c>
      <c r="DN139" s="5">
        <v>0</v>
      </c>
      <c r="DO139" s="5">
        <v>0</v>
      </c>
      <c r="DP139" s="5">
        <v>0</v>
      </c>
      <c r="DQ139" s="5">
        <v>0</v>
      </c>
      <c r="DZ139" s="5">
        <v>0</v>
      </c>
      <c r="EA139" s="5">
        <v>0</v>
      </c>
      <c r="EB139" s="5">
        <v>1.5</v>
      </c>
      <c r="EC139" s="5">
        <v>1.5</v>
      </c>
      <c r="ED139" s="5">
        <v>0</v>
      </c>
      <c r="EE139" s="5">
        <v>0</v>
      </c>
    </row>
    <row r="140" spans="1:135" x14ac:dyDescent="0.2">
      <c r="A140" s="5">
        <v>119</v>
      </c>
      <c r="B140" s="5">
        <f t="shared" si="63"/>
        <v>7400</v>
      </c>
      <c r="C140" s="5">
        <f t="shared" si="63"/>
        <v>26280</v>
      </c>
      <c r="D140" s="5">
        <f t="shared" si="63"/>
        <v>12900</v>
      </c>
      <c r="E140" s="5">
        <f t="shared" si="63"/>
        <v>12900</v>
      </c>
      <c r="F140" s="5">
        <f t="shared" si="63"/>
        <v>0</v>
      </c>
      <c r="G140" s="5">
        <f t="shared" si="63"/>
        <v>0</v>
      </c>
      <c r="H140" s="5">
        <f t="shared" si="63"/>
        <v>0</v>
      </c>
      <c r="I140" s="5">
        <f t="shared" si="63"/>
        <v>0</v>
      </c>
      <c r="J140" s="5">
        <f t="shared" si="63"/>
        <v>0</v>
      </c>
      <c r="K140" s="5">
        <f t="shared" si="63"/>
        <v>0</v>
      </c>
      <c r="L140" s="5">
        <f t="shared" si="63"/>
        <v>0</v>
      </c>
      <c r="M140" s="5">
        <f t="shared" si="63"/>
        <v>0</v>
      </c>
      <c r="N140" s="5">
        <f t="shared" si="63"/>
        <v>12900</v>
      </c>
      <c r="O140" s="5">
        <f t="shared" si="63"/>
        <v>12900</v>
      </c>
      <c r="P140" s="5">
        <f t="shared" si="63"/>
        <v>3032</v>
      </c>
      <c r="Q140" s="5">
        <f t="shared" si="63"/>
        <v>3032</v>
      </c>
      <c r="R140" s="5">
        <f t="shared" si="62"/>
        <v>1800</v>
      </c>
      <c r="S140" s="5">
        <f t="shared" si="62"/>
        <v>1800</v>
      </c>
      <c r="CP140" s="5">
        <v>132</v>
      </c>
      <c r="CQ140" s="5">
        <v>8</v>
      </c>
      <c r="CR140" s="5" t="s">
        <v>756</v>
      </c>
      <c r="CS140" s="5" t="s">
        <v>757</v>
      </c>
      <c r="CT140" s="5" t="s">
        <v>753</v>
      </c>
      <c r="CU140" s="5">
        <v>3</v>
      </c>
      <c r="CV140" s="5">
        <v>0</v>
      </c>
      <c r="CW140" s="5">
        <v>0</v>
      </c>
      <c r="CX140" s="5">
        <v>0</v>
      </c>
      <c r="CY140" s="5">
        <v>0</v>
      </c>
      <c r="DH140" s="5">
        <v>0</v>
      </c>
      <c r="DI140" s="5">
        <v>0</v>
      </c>
      <c r="DJ140" s="5">
        <v>0</v>
      </c>
      <c r="DK140" s="5">
        <v>0</v>
      </c>
      <c r="DL140" s="5">
        <v>96</v>
      </c>
      <c r="DM140" s="5">
        <v>96</v>
      </c>
      <c r="DN140" s="5">
        <v>0</v>
      </c>
      <c r="DO140" s="5">
        <v>0</v>
      </c>
      <c r="DP140" s="5">
        <v>0</v>
      </c>
      <c r="DQ140" s="5">
        <v>0</v>
      </c>
      <c r="DZ140" s="5">
        <v>0</v>
      </c>
      <c r="EA140" s="5">
        <v>0</v>
      </c>
      <c r="EB140" s="5">
        <v>0</v>
      </c>
      <c r="EC140" s="5">
        <v>0</v>
      </c>
      <c r="ED140" s="5">
        <v>1.5</v>
      </c>
      <c r="EE140" s="5">
        <v>1.5</v>
      </c>
    </row>
    <row r="141" spans="1:135" x14ac:dyDescent="0.2">
      <c r="A141" s="5">
        <v>120</v>
      </c>
      <c r="B141" s="5">
        <f t="shared" si="63"/>
        <v>7400</v>
      </c>
      <c r="C141" s="5">
        <f t="shared" si="63"/>
        <v>26280</v>
      </c>
      <c r="D141" s="5">
        <f t="shared" si="63"/>
        <v>12900</v>
      </c>
      <c r="E141" s="5">
        <f t="shared" si="63"/>
        <v>12900</v>
      </c>
      <c r="F141" s="5">
        <f t="shared" si="63"/>
        <v>0</v>
      </c>
      <c r="G141" s="5">
        <f t="shared" si="63"/>
        <v>0</v>
      </c>
      <c r="H141" s="5">
        <f t="shared" si="63"/>
        <v>0</v>
      </c>
      <c r="I141" s="5">
        <f t="shared" si="63"/>
        <v>0</v>
      </c>
      <c r="J141" s="5">
        <f t="shared" si="63"/>
        <v>0</v>
      </c>
      <c r="K141" s="5">
        <f t="shared" si="63"/>
        <v>0</v>
      </c>
      <c r="L141" s="5">
        <f t="shared" si="63"/>
        <v>0</v>
      </c>
      <c r="M141" s="5">
        <f t="shared" si="63"/>
        <v>0</v>
      </c>
      <c r="N141" s="5">
        <f t="shared" si="63"/>
        <v>12900</v>
      </c>
      <c r="O141" s="5">
        <f t="shared" si="63"/>
        <v>12900</v>
      </c>
      <c r="P141" s="5">
        <f t="shared" si="63"/>
        <v>3032</v>
      </c>
      <c r="Q141" s="5">
        <f t="shared" si="63"/>
        <v>3032</v>
      </c>
      <c r="R141" s="5">
        <f t="shared" si="62"/>
        <v>1800</v>
      </c>
      <c r="S141" s="5">
        <f t="shared" si="62"/>
        <v>1800</v>
      </c>
      <c r="CP141" s="5">
        <v>133</v>
      </c>
      <c r="CQ141" s="5">
        <v>8</v>
      </c>
      <c r="CR141" s="5" t="s">
        <v>758</v>
      </c>
      <c r="CS141" s="5" t="s">
        <v>759</v>
      </c>
      <c r="CT141" s="5" t="s">
        <v>752</v>
      </c>
      <c r="CU141" s="5">
        <v>4</v>
      </c>
      <c r="CV141" s="5">
        <v>0</v>
      </c>
      <c r="CW141" s="5">
        <v>0</v>
      </c>
      <c r="CX141" s="5">
        <v>0</v>
      </c>
      <c r="CY141" s="5">
        <v>0</v>
      </c>
      <c r="DH141" s="5">
        <v>0</v>
      </c>
      <c r="DI141" s="5">
        <v>0</v>
      </c>
      <c r="DJ141" s="5">
        <v>128</v>
      </c>
      <c r="DK141" s="5">
        <v>128</v>
      </c>
      <c r="DL141" s="5">
        <v>0</v>
      </c>
      <c r="DM141" s="5">
        <v>0</v>
      </c>
      <c r="DN141" s="5">
        <v>0</v>
      </c>
      <c r="DO141" s="5">
        <v>0</v>
      </c>
      <c r="DP141" s="5">
        <v>0</v>
      </c>
      <c r="DQ141" s="5">
        <v>0</v>
      </c>
      <c r="DZ141" s="5">
        <v>0</v>
      </c>
      <c r="EA141" s="5">
        <v>0</v>
      </c>
      <c r="EB141" s="5">
        <v>2</v>
      </c>
      <c r="EC141" s="5">
        <v>2</v>
      </c>
      <c r="ED141" s="5">
        <v>0</v>
      </c>
      <c r="EE141" s="5">
        <v>0</v>
      </c>
    </row>
    <row r="142" spans="1:135" x14ac:dyDescent="0.2">
      <c r="A142" s="5">
        <v>121</v>
      </c>
      <c r="B142" s="5">
        <f t="shared" si="63"/>
        <v>7400</v>
      </c>
      <c r="C142" s="5">
        <f t="shared" si="63"/>
        <v>26280</v>
      </c>
      <c r="D142" s="5">
        <f t="shared" si="63"/>
        <v>12900</v>
      </c>
      <c r="E142" s="5">
        <f t="shared" si="63"/>
        <v>12900</v>
      </c>
      <c r="F142" s="5">
        <f t="shared" si="63"/>
        <v>0</v>
      </c>
      <c r="G142" s="5">
        <f t="shared" si="63"/>
        <v>0</v>
      </c>
      <c r="H142" s="5">
        <f t="shared" si="63"/>
        <v>0</v>
      </c>
      <c r="I142" s="5">
        <f t="shared" si="63"/>
        <v>0</v>
      </c>
      <c r="J142" s="5">
        <f t="shared" si="63"/>
        <v>0</v>
      </c>
      <c r="K142" s="5">
        <f t="shared" si="63"/>
        <v>0</v>
      </c>
      <c r="L142" s="5">
        <f t="shared" si="63"/>
        <v>0</v>
      </c>
      <c r="M142" s="5">
        <f t="shared" si="63"/>
        <v>0</v>
      </c>
      <c r="N142" s="5">
        <f t="shared" si="63"/>
        <v>12900</v>
      </c>
      <c r="O142" s="5">
        <f t="shared" si="63"/>
        <v>12900</v>
      </c>
      <c r="P142" s="5">
        <f t="shared" si="63"/>
        <v>3032</v>
      </c>
      <c r="Q142" s="5">
        <f t="shared" si="63"/>
        <v>3032</v>
      </c>
      <c r="R142" s="5">
        <f t="shared" si="62"/>
        <v>1800</v>
      </c>
      <c r="S142" s="5">
        <f t="shared" si="62"/>
        <v>1800</v>
      </c>
      <c r="CP142" s="5">
        <v>134</v>
      </c>
      <c r="CQ142" s="5">
        <v>8</v>
      </c>
      <c r="CR142" s="5" t="s">
        <v>758</v>
      </c>
      <c r="CS142" s="5" t="s">
        <v>759</v>
      </c>
      <c r="CT142" s="5" t="s">
        <v>753</v>
      </c>
      <c r="CU142" s="5">
        <v>4</v>
      </c>
      <c r="CV142" s="5">
        <v>0</v>
      </c>
      <c r="CW142" s="5">
        <v>0</v>
      </c>
      <c r="CX142" s="5">
        <v>0</v>
      </c>
      <c r="CY142" s="5">
        <v>0</v>
      </c>
      <c r="DH142" s="5">
        <v>0</v>
      </c>
      <c r="DI142" s="5">
        <v>0</v>
      </c>
      <c r="DJ142" s="5">
        <v>0</v>
      </c>
      <c r="DK142" s="5">
        <v>0</v>
      </c>
      <c r="DL142" s="5">
        <v>128</v>
      </c>
      <c r="DM142" s="5">
        <v>128</v>
      </c>
      <c r="DN142" s="5">
        <v>0</v>
      </c>
      <c r="DO142" s="5">
        <v>0</v>
      </c>
      <c r="DP142" s="5">
        <v>0</v>
      </c>
      <c r="DQ142" s="5">
        <v>0</v>
      </c>
      <c r="DZ142" s="5">
        <v>0</v>
      </c>
      <c r="EA142" s="5">
        <v>0</v>
      </c>
      <c r="EB142" s="5">
        <v>0</v>
      </c>
      <c r="EC142" s="5">
        <v>0</v>
      </c>
      <c r="ED142" s="5">
        <v>2</v>
      </c>
      <c r="EE142" s="5">
        <v>2</v>
      </c>
    </row>
    <row r="143" spans="1:135" x14ac:dyDescent="0.2">
      <c r="A143" s="5">
        <v>122</v>
      </c>
      <c r="B143" s="5">
        <f t="shared" si="63"/>
        <v>7400</v>
      </c>
      <c r="C143" s="5">
        <f t="shared" si="63"/>
        <v>26280</v>
      </c>
      <c r="D143" s="5">
        <f t="shared" si="63"/>
        <v>12900</v>
      </c>
      <c r="E143" s="5">
        <f t="shared" si="63"/>
        <v>12900</v>
      </c>
      <c r="F143" s="5">
        <f t="shared" si="63"/>
        <v>0</v>
      </c>
      <c r="G143" s="5">
        <f t="shared" si="63"/>
        <v>0</v>
      </c>
      <c r="H143" s="5">
        <f t="shared" si="63"/>
        <v>0</v>
      </c>
      <c r="I143" s="5">
        <f t="shared" si="63"/>
        <v>0</v>
      </c>
      <c r="J143" s="5">
        <f t="shared" si="63"/>
        <v>0</v>
      </c>
      <c r="K143" s="5">
        <f t="shared" si="63"/>
        <v>0</v>
      </c>
      <c r="L143" s="5">
        <f t="shared" si="63"/>
        <v>0</v>
      </c>
      <c r="M143" s="5">
        <f t="shared" si="63"/>
        <v>0</v>
      </c>
      <c r="N143" s="5">
        <f t="shared" si="63"/>
        <v>12900</v>
      </c>
      <c r="O143" s="5">
        <f t="shared" si="63"/>
        <v>12900</v>
      </c>
      <c r="P143" s="5">
        <f t="shared" si="63"/>
        <v>3032</v>
      </c>
      <c r="Q143" s="5">
        <f t="shared" si="63"/>
        <v>3032</v>
      </c>
      <c r="R143" s="5">
        <f t="shared" si="62"/>
        <v>1800</v>
      </c>
      <c r="S143" s="5">
        <f t="shared" si="62"/>
        <v>1800</v>
      </c>
      <c r="CP143" s="5">
        <v>135</v>
      </c>
      <c r="CQ143" s="5">
        <v>8</v>
      </c>
      <c r="CR143" s="5" t="s">
        <v>760</v>
      </c>
      <c r="CS143" s="5" t="s">
        <v>761</v>
      </c>
      <c r="CT143" s="5" t="s">
        <v>752</v>
      </c>
      <c r="CU143" s="5">
        <v>5</v>
      </c>
      <c r="CV143" s="5">
        <v>0</v>
      </c>
      <c r="CW143" s="5">
        <v>0</v>
      </c>
      <c r="CX143" s="5">
        <v>0</v>
      </c>
      <c r="CY143" s="5">
        <v>0</v>
      </c>
      <c r="DH143" s="5">
        <v>0</v>
      </c>
      <c r="DI143" s="5">
        <v>0</v>
      </c>
      <c r="DJ143" s="5">
        <v>160</v>
      </c>
      <c r="DK143" s="5">
        <v>160</v>
      </c>
      <c r="DL143" s="5">
        <v>0</v>
      </c>
      <c r="DM143" s="5">
        <v>0</v>
      </c>
      <c r="DN143" s="5">
        <v>0</v>
      </c>
      <c r="DO143" s="5">
        <v>0</v>
      </c>
      <c r="DP143" s="5">
        <v>0</v>
      </c>
      <c r="DQ143" s="5">
        <v>0</v>
      </c>
      <c r="DZ143" s="5">
        <v>0</v>
      </c>
      <c r="EA143" s="5">
        <v>0</v>
      </c>
      <c r="EB143" s="5">
        <v>2.5</v>
      </c>
      <c r="EC143" s="5">
        <v>2.5</v>
      </c>
      <c r="ED143" s="5">
        <v>0</v>
      </c>
      <c r="EE143" s="5">
        <v>0</v>
      </c>
    </row>
    <row r="144" spans="1:135" x14ac:dyDescent="0.2">
      <c r="A144" s="5">
        <v>123</v>
      </c>
      <c r="B144" s="5">
        <f t="shared" si="63"/>
        <v>7400</v>
      </c>
      <c r="C144" s="5">
        <f t="shared" si="63"/>
        <v>26280</v>
      </c>
      <c r="D144" s="5">
        <f t="shared" si="63"/>
        <v>12900</v>
      </c>
      <c r="E144" s="5">
        <f t="shared" si="63"/>
        <v>12900</v>
      </c>
      <c r="F144" s="5">
        <f t="shared" si="63"/>
        <v>0</v>
      </c>
      <c r="G144" s="5">
        <f t="shared" si="63"/>
        <v>0</v>
      </c>
      <c r="H144" s="5">
        <f t="shared" si="63"/>
        <v>0</v>
      </c>
      <c r="I144" s="5">
        <f t="shared" si="63"/>
        <v>0</v>
      </c>
      <c r="J144" s="5">
        <f t="shared" si="63"/>
        <v>0</v>
      </c>
      <c r="K144" s="5">
        <f t="shared" si="63"/>
        <v>0</v>
      </c>
      <c r="L144" s="5">
        <f t="shared" si="63"/>
        <v>0</v>
      </c>
      <c r="M144" s="5">
        <f t="shared" si="63"/>
        <v>0</v>
      </c>
      <c r="N144" s="5">
        <f t="shared" si="63"/>
        <v>12900</v>
      </c>
      <c r="O144" s="5">
        <f t="shared" si="63"/>
        <v>12900</v>
      </c>
      <c r="P144" s="5">
        <f t="shared" si="63"/>
        <v>3032</v>
      </c>
      <c r="Q144" s="5">
        <f t="shared" si="63"/>
        <v>3032</v>
      </c>
      <c r="R144" s="5">
        <f t="shared" si="62"/>
        <v>1800</v>
      </c>
      <c r="S144" s="5">
        <f t="shared" si="62"/>
        <v>1800</v>
      </c>
      <c r="CP144" s="5">
        <v>136</v>
      </c>
      <c r="CQ144" s="5">
        <v>8</v>
      </c>
      <c r="CR144" s="5" t="s">
        <v>760</v>
      </c>
      <c r="CS144" s="5" t="s">
        <v>761</v>
      </c>
      <c r="CT144" s="5" t="s">
        <v>753</v>
      </c>
      <c r="CU144" s="5">
        <v>5</v>
      </c>
      <c r="CV144" s="5">
        <v>0</v>
      </c>
      <c r="CW144" s="5">
        <v>0</v>
      </c>
      <c r="CX144" s="5">
        <v>0</v>
      </c>
      <c r="CY144" s="5">
        <v>0</v>
      </c>
      <c r="DH144" s="5">
        <v>0</v>
      </c>
      <c r="DI144" s="5">
        <v>0</v>
      </c>
      <c r="DJ144" s="5">
        <v>0</v>
      </c>
      <c r="DK144" s="5">
        <v>0</v>
      </c>
      <c r="DL144" s="5">
        <v>160</v>
      </c>
      <c r="DM144" s="5">
        <v>160</v>
      </c>
      <c r="DN144" s="5">
        <v>0</v>
      </c>
      <c r="DO144" s="5">
        <v>0</v>
      </c>
      <c r="DP144" s="5">
        <v>0</v>
      </c>
      <c r="DQ144" s="5">
        <v>0</v>
      </c>
      <c r="DZ144" s="5">
        <v>0</v>
      </c>
      <c r="EA144" s="5">
        <v>0</v>
      </c>
      <c r="EB144" s="5">
        <v>0</v>
      </c>
      <c r="EC144" s="5">
        <v>0</v>
      </c>
      <c r="ED144" s="5">
        <v>2.5</v>
      </c>
      <c r="EE144" s="5">
        <v>2.5</v>
      </c>
    </row>
    <row r="145" spans="1:135" s="11" customFormat="1" x14ac:dyDescent="0.2">
      <c r="A145" s="5">
        <v>124</v>
      </c>
      <c r="B145" s="5">
        <f t="shared" si="63"/>
        <v>7400</v>
      </c>
      <c r="C145" s="5">
        <f t="shared" si="63"/>
        <v>26280</v>
      </c>
      <c r="D145" s="5">
        <f t="shared" si="63"/>
        <v>12900</v>
      </c>
      <c r="E145" s="5">
        <f t="shared" si="63"/>
        <v>12900</v>
      </c>
      <c r="F145" s="5">
        <f t="shared" si="63"/>
        <v>0</v>
      </c>
      <c r="G145" s="5">
        <f t="shared" si="63"/>
        <v>0</v>
      </c>
      <c r="H145" s="5">
        <f t="shared" si="63"/>
        <v>0</v>
      </c>
      <c r="I145" s="5">
        <f t="shared" si="63"/>
        <v>0</v>
      </c>
      <c r="J145" s="5">
        <f t="shared" si="63"/>
        <v>0</v>
      </c>
      <c r="K145" s="5">
        <f t="shared" si="63"/>
        <v>0</v>
      </c>
      <c r="L145" s="5">
        <f t="shared" si="63"/>
        <v>0</v>
      </c>
      <c r="M145" s="5">
        <f t="shared" si="63"/>
        <v>0</v>
      </c>
      <c r="N145" s="5">
        <f t="shared" si="63"/>
        <v>12900</v>
      </c>
      <c r="O145" s="5">
        <f t="shared" si="63"/>
        <v>12900</v>
      </c>
      <c r="P145" s="5">
        <f t="shared" si="63"/>
        <v>3032</v>
      </c>
      <c r="Q145" s="5">
        <f t="shared" si="63"/>
        <v>3032</v>
      </c>
      <c r="R145" s="5">
        <f t="shared" si="62"/>
        <v>1800</v>
      </c>
      <c r="S145" s="5">
        <f t="shared" si="62"/>
        <v>1800</v>
      </c>
      <c r="T145" s="5"/>
      <c r="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CC145" s="5"/>
      <c r="CD145" s="5"/>
      <c r="CE145" s="5"/>
      <c r="CF145" s="5"/>
      <c r="CG145" s="5"/>
      <c r="CH145" s="5"/>
      <c r="CP145" s="11">
        <v>137</v>
      </c>
      <c r="CQ145" s="11">
        <v>8</v>
      </c>
      <c r="CR145" s="11" t="s">
        <v>762</v>
      </c>
      <c r="CS145" s="11" t="s">
        <v>763</v>
      </c>
      <c r="CT145" s="11" t="s">
        <v>752</v>
      </c>
      <c r="CU145" s="11">
        <v>6</v>
      </c>
      <c r="CV145" s="5">
        <v>0</v>
      </c>
      <c r="CW145" s="5">
        <v>0</v>
      </c>
      <c r="CX145" s="5">
        <v>0</v>
      </c>
      <c r="CY145" s="5">
        <v>0</v>
      </c>
      <c r="CZ145" s="5"/>
      <c r="DA145" s="5"/>
      <c r="DB145" s="5"/>
      <c r="DC145" s="5"/>
      <c r="DD145" s="5"/>
      <c r="DE145" s="5"/>
      <c r="DF145" s="5"/>
      <c r="DG145" s="5"/>
      <c r="DH145" s="5">
        <v>0</v>
      </c>
      <c r="DI145" s="5">
        <v>0</v>
      </c>
      <c r="DJ145" s="5">
        <v>320</v>
      </c>
      <c r="DK145" s="5">
        <v>320</v>
      </c>
      <c r="DL145" s="5">
        <v>0</v>
      </c>
      <c r="DM145" s="5">
        <v>0</v>
      </c>
      <c r="DN145" s="5">
        <v>0</v>
      </c>
      <c r="DO145" s="5">
        <v>0</v>
      </c>
      <c r="DP145" s="5">
        <v>0</v>
      </c>
      <c r="DQ145" s="5">
        <v>0</v>
      </c>
      <c r="DZ145" s="5">
        <v>0</v>
      </c>
      <c r="EA145" s="5">
        <v>0</v>
      </c>
      <c r="EB145" s="5">
        <v>3</v>
      </c>
      <c r="EC145" s="5">
        <v>3</v>
      </c>
      <c r="ED145" s="5">
        <v>0</v>
      </c>
      <c r="EE145" s="5">
        <v>0</v>
      </c>
    </row>
    <row r="146" spans="1:135" s="11" customFormat="1" x14ac:dyDescent="0.2">
      <c r="A146" s="5">
        <v>125</v>
      </c>
      <c r="B146" s="5">
        <f t="shared" si="63"/>
        <v>7400</v>
      </c>
      <c r="C146" s="5">
        <f t="shared" si="63"/>
        <v>26280</v>
      </c>
      <c r="D146" s="5">
        <f t="shared" si="63"/>
        <v>12900</v>
      </c>
      <c r="E146" s="5">
        <f t="shared" si="63"/>
        <v>12900</v>
      </c>
      <c r="F146" s="5">
        <f t="shared" si="63"/>
        <v>0</v>
      </c>
      <c r="G146" s="5">
        <f t="shared" si="63"/>
        <v>0</v>
      </c>
      <c r="H146" s="5">
        <f t="shared" si="63"/>
        <v>0</v>
      </c>
      <c r="I146" s="5">
        <f t="shared" si="63"/>
        <v>0</v>
      </c>
      <c r="J146" s="5">
        <f t="shared" si="63"/>
        <v>0</v>
      </c>
      <c r="K146" s="5">
        <f t="shared" si="63"/>
        <v>0</v>
      </c>
      <c r="L146" s="5">
        <f t="shared" si="63"/>
        <v>0</v>
      </c>
      <c r="M146" s="5">
        <f t="shared" si="63"/>
        <v>0</v>
      </c>
      <c r="N146" s="5">
        <f t="shared" si="63"/>
        <v>12900</v>
      </c>
      <c r="O146" s="5">
        <f t="shared" si="63"/>
        <v>12900</v>
      </c>
      <c r="P146" s="5">
        <f t="shared" si="63"/>
        <v>3032</v>
      </c>
      <c r="Q146" s="5">
        <f t="shared" si="63"/>
        <v>3032</v>
      </c>
      <c r="R146" s="5">
        <f t="shared" si="62"/>
        <v>1800</v>
      </c>
      <c r="S146" s="5">
        <f t="shared" si="62"/>
        <v>1800</v>
      </c>
      <c r="T146" s="5"/>
      <c r="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CC146" s="5"/>
      <c r="CD146" s="5"/>
      <c r="CE146" s="5"/>
      <c r="CF146" s="5"/>
      <c r="CG146" s="5"/>
      <c r="CH146" s="5"/>
      <c r="CP146" s="11">
        <v>138</v>
      </c>
      <c r="CQ146" s="11">
        <v>8</v>
      </c>
      <c r="CR146" s="11" t="s">
        <v>762</v>
      </c>
      <c r="CS146" s="11" t="s">
        <v>763</v>
      </c>
      <c r="CT146" s="11" t="s">
        <v>753</v>
      </c>
      <c r="CU146" s="11">
        <v>6</v>
      </c>
      <c r="CV146" s="5">
        <v>0</v>
      </c>
      <c r="CW146" s="5">
        <v>0</v>
      </c>
      <c r="CX146" s="5">
        <v>0</v>
      </c>
      <c r="CY146" s="5">
        <v>0</v>
      </c>
      <c r="CZ146" s="5"/>
      <c r="DA146" s="5"/>
      <c r="DB146" s="5"/>
      <c r="DC146" s="5"/>
      <c r="DD146" s="5"/>
      <c r="DE146" s="5"/>
      <c r="DF146" s="5"/>
      <c r="DG146" s="5"/>
      <c r="DH146" s="5">
        <v>0</v>
      </c>
      <c r="DI146" s="5">
        <v>0</v>
      </c>
      <c r="DJ146" s="5">
        <v>0</v>
      </c>
      <c r="DK146" s="5">
        <v>0</v>
      </c>
      <c r="DL146" s="5">
        <v>320</v>
      </c>
      <c r="DM146" s="5">
        <v>320</v>
      </c>
      <c r="DN146" s="5">
        <v>0</v>
      </c>
      <c r="DO146" s="5">
        <v>0</v>
      </c>
      <c r="DP146" s="5">
        <v>0</v>
      </c>
      <c r="DQ146" s="5">
        <v>0</v>
      </c>
      <c r="DZ146" s="5">
        <v>0</v>
      </c>
      <c r="EA146" s="5">
        <v>0</v>
      </c>
      <c r="EB146" s="5">
        <v>0</v>
      </c>
      <c r="EC146" s="5">
        <v>0</v>
      </c>
      <c r="ED146" s="5">
        <v>3</v>
      </c>
      <c r="EE146" s="5">
        <v>3</v>
      </c>
    </row>
    <row r="147" spans="1:135" x14ac:dyDescent="0.2">
      <c r="A147" s="5">
        <v>126</v>
      </c>
      <c r="B147" s="5">
        <f t="shared" si="63"/>
        <v>7400</v>
      </c>
      <c r="C147" s="5">
        <f t="shared" si="63"/>
        <v>26280</v>
      </c>
      <c r="D147" s="5">
        <f t="shared" si="63"/>
        <v>12900</v>
      </c>
      <c r="E147" s="5">
        <f t="shared" si="63"/>
        <v>12900</v>
      </c>
      <c r="F147" s="5">
        <f t="shared" si="63"/>
        <v>0</v>
      </c>
      <c r="G147" s="5">
        <f t="shared" si="63"/>
        <v>0</v>
      </c>
      <c r="H147" s="5">
        <f t="shared" si="63"/>
        <v>0</v>
      </c>
      <c r="I147" s="5">
        <f t="shared" si="63"/>
        <v>0</v>
      </c>
      <c r="J147" s="5">
        <f t="shared" si="63"/>
        <v>0</v>
      </c>
      <c r="K147" s="5">
        <f t="shared" si="63"/>
        <v>0</v>
      </c>
      <c r="L147" s="5">
        <f t="shared" si="63"/>
        <v>0</v>
      </c>
      <c r="M147" s="5">
        <f t="shared" si="63"/>
        <v>0</v>
      </c>
      <c r="N147" s="5">
        <f t="shared" si="63"/>
        <v>12900</v>
      </c>
      <c r="O147" s="5">
        <f t="shared" si="63"/>
        <v>12900</v>
      </c>
      <c r="P147" s="5">
        <f t="shared" si="63"/>
        <v>3032</v>
      </c>
      <c r="Q147" s="5">
        <f t="shared" si="63"/>
        <v>3032</v>
      </c>
      <c r="R147" s="5">
        <f t="shared" si="62"/>
        <v>1800</v>
      </c>
      <c r="S147" s="5">
        <f t="shared" si="62"/>
        <v>1800</v>
      </c>
    </row>
    <row r="148" spans="1:135" x14ac:dyDescent="0.2">
      <c r="A148" s="5">
        <v>127</v>
      </c>
      <c r="B148" s="5">
        <f t="shared" si="63"/>
        <v>7400</v>
      </c>
      <c r="C148" s="5">
        <f t="shared" si="63"/>
        <v>26280</v>
      </c>
      <c r="D148" s="5">
        <f t="shared" si="63"/>
        <v>12900</v>
      </c>
      <c r="E148" s="5">
        <f t="shared" si="63"/>
        <v>12900</v>
      </c>
      <c r="F148" s="5">
        <f t="shared" si="63"/>
        <v>0</v>
      </c>
      <c r="G148" s="5">
        <f t="shared" si="63"/>
        <v>0</v>
      </c>
      <c r="H148" s="5">
        <f t="shared" si="63"/>
        <v>0</v>
      </c>
      <c r="I148" s="5">
        <f t="shared" si="63"/>
        <v>0</v>
      </c>
      <c r="J148" s="5">
        <f t="shared" si="63"/>
        <v>0</v>
      </c>
      <c r="K148" s="5">
        <f t="shared" si="63"/>
        <v>0</v>
      </c>
      <c r="L148" s="5">
        <f t="shared" si="63"/>
        <v>0</v>
      </c>
      <c r="M148" s="5">
        <f t="shared" si="63"/>
        <v>0</v>
      </c>
      <c r="N148" s="5">
        <f t="shared" si="63"/>
        <v>12900</v>
      </c>
      <c r="O148" s="5">
        <f t="shared" si="63"/>
        <v>12900</v>
      </c>
      <c r="P148" s="5">
        <f t="shared" si="63"/>
        <v>3032</v>
      </c>
      <c r="Q148" s="5">
        <f t="shared" si="63"/>
        <v>3032</v>
      </c>
      <c r="R148" s="5">
        <f t="shared" si="62"/>
        <v>1800</v>
      </c>
      <c r="S148" s="5">
        <f t="shared" si="62"/>
        <v>1800</v>
      </c>
    </row>
    <row r="149" spans="1:135" x14ac:dyDescent="0.2">
      <c r="A149" s="5">
        <v>128</v>
      </c>
      <c r="B149" s="5">
        <f t="shared" si="63"/>
        <v>7400</v>
      </c>
      <c r="C149" s="5">
        <f t="shared" si="63"/>
        <v>26280</v>
      </c>
      <c r="D149" s="5">
        <f t="shared" si="63"/>
        <v>12900</v>
      </c>
      <c r="E149" s="5">
        <f t="shared" si="63"/>
        <v>12900</v>
      </c>
      <c r="F149" s="5">
        <f t="shared" si="63"/>
        <v>0</v>
      </c>
      <c r="G149" s="5">
        <f t="shared" si="63"/>
        <v>0</v>
      </c>
      <c r="H149" s="5">
        <f t="shared" si="63"/>
        <v>0</v>
      </c>
      <c r="I149" s="5">
        <f t="shared" si="63"/>
        <v>0</v>
      </c>
      <c r="J149" s="5">
        <f t="shared" si="63"/>
        <v>0</v>
      </c>
      <c r="K149" s="5">
        <f t="shared" si="63"/>
        <v>0</v>
      </c>
      <c r="L149" s="5">
        <f t="shared" si="63"/>
        <v>0</v>
      </c>
      <c r="M149" s="5">
        <f t="shared" si="63"/>
        <v>0</v>
      </c>
      <c r="N149" s="5">
        <f t="shared" si="63"/>
        <v>12900</v>
      </c>
      <c r="O149" s="5">
        <f t="shared" si="63"/>
        <v>12900</v>
      </c>
      <c r="P149" s="5">
        <f t="shared" si="63"/>
        <v>3032</v>
      </c>
      <c r="Q149" s="5">
        <f t="shared" si="63"/>
        <v>3032</v>
      </c>
      <c r="R149" s="5">
        <f t="shared" si="62"/>
        <v>1800</v>
      </c>
      <c r="S149" s="5">
        <f t="shared" si="62"/>
        <v>1800</v>
      </c>
      <c r="AV149" s="69" t="s">
        <v>764</v>
      </c>
      <c r="CI149" s="14"/>
      <c r="CJ149" s="14"/>
      <c r="CK149" s="14"/>
      <c r="CL149" s="14"/>
      <c r="CM149" s="14"/>
      <c r="CN149" s="14"/>
      <c r="CO149" s="14"/>
      <c r="CQ149" s="5" t="s">
        <v>765</v>
      </c>
      <c r="CR149" s="5" t="s">
        <v>6</v>
      </c>
      <c r="CS149" s="5" t="s">
        <v>14</v>
      </c>
      <c r="CT149" s="5" t="s">
        <v>16</v>
      </c>
      <c r="CU149" s="5" t="s">
        <v>606</v>
      </c>
      <c r="CV149" s="5" t="s">
        <v>0</v>
      </c>
      <c r="CW149" s="5" t="s">
        <v>1</v>
      </c>
      <c r="CX149" s="5" t="s">
        <v>2</v>
      </c>
      <c r="CY149" s="5" t="s">
        <v>3</v>
      </c>
      <c r="CZ149" s="5" t="s">
        <v>4</v>
      </c>
      <c r="DA149" s="5" t="s">
        <v>5</v>
      </c>
      <c r="DB149" s="5" t="s">
        <v>607</v>
      </c>
      <c r="DC149" s="5" t="s">
        <v>608</v>
      </c>
      <c r="DD149" s="5" t="s">
        <v>609</v>
      </c>
      <c r="DE149" s="5" t="s">
        <v>610</v>
      </c>
      <c r="DF149" s="5" t="s">
        <v>628</v>
      </c>
      <c r="DG149" s="5" t="s">
        <v>629</v>
      </c>
      <c r="DH149" s="5" t="s">
        <v>630</v>
      </c>
      <c r="DI149" s="5" t="s">
        <v>631</v>
      </c>
    </row>
    <row r="150" spans="1:135" x14ac:dyDescent="0.2">
      <c r="A150" s="5">
        <v>129</v>
      </c>
      <c r="B150" s="5">
        <f t="shared" si="63"/>
        <v>7400</v>
      </c>
      <c r="C150" s="5">
        <f t="shared" si="63"/>
        <v>26280</v>
      </c>
      <c r="D150" s="5">
        <f t="shared" si="63"/>
        <v>12900</v>
      </c>
      <c r="E150" s="5">
        <f t="shared" si="63"/>
        <v>12900</v>
      </c>
      <c r="F150" s="5">
        <f t="shared" si="63"/>
        <v>0</v>
      </c>
      <c r="G150" s="5">
        <f t="shared" si="63"/>
        <v>0</v>
      </c>
      <c r="H150" s="5">
        <f t="shared" si="63"/>
        <v>0</v>
      </c>
      <c r="I150" s="5">
        <f t="shared" si="63"/>
        <v>0</v>
      </c>
      <c r="J150" s="5">
        <f t="shared" si="63"/>
        <v>0</v>
      </c>
      <c r="K150" s="5">
        <f t="shared" si="63"/>
        <v>0</v>
      </c>
      <c r="L150" s="5">
        <f t="shared" si="63"/>
        <v>0</v>
      </c>
      <c r="M150" s="5">
        <f t="shared" si="63"/>
        <v>0</v>
      </c>
      <c r="N150" s="5">
        <f t="shared" si="63"/>
        <v>12900</v>
      </c>
      <c r="O150" s="5">
        <f t="shared" si="63"/>
        <v>12900</v>
      </c>
      <c r="P150" s="5">
        <f t="shared" si="63"/>
        <v>3032</v>
      </c>
      <c r="Q150" s="5">
        <f t="shared" si="63"/>
        <v>3032</v>
      </c>
      <c r="R150" s="5">
        <f t="shared" si="62"/>
        <v>1800</v>
      </c>
      <c r="S150" s="5">
        <f t="shared" si="62"/>
        <v>1800</v>
      </c>
      <c r="AV150" s="69"/>
      <c r="CI150" s="15"/>
      <c r="CJ150" s="15"/>
      <c r="CK150" s="15"/>
      <c r="CL150" s="15"/>
      <c r="CM150" s="15"/>
      <c r="CN150" s="15"/>
      <c r="CO150" s="15"/>
      <c r="CR150" s="5">
        <v>100</v>
      </c>
    </row>
    <row r="151" spans="1:135" x14ac:dyDescent="0.2">
      <c r="A151" s="5">
        <v>130</v>
      </c>
      <c r="B151" s="5">
        <f t="shared" si="63"/>
        <v>7400</v>
      </c>
      <c r="C151" s="5">
        <f t="shared" si="63"/>
        <v>26280</v>
      </c>
      <c r="D151" s="5">
        <f t="shared" si="63"/>
        <v>12900</v>
      </c>
      <c r="E151" s="5">
        <f t="shared" si="63"/>
        <v>12900</v>
      </c>
      <c r="F151" s="5">
        <f t="shared" si="63"/>
        <v>0</v>
      </c>
      <c r="G151" s="5">
        <f t="shared" si="63"/>
        <v>0</v>
      </c>
      <c r="H151" s="5">
        <f t="shared" si="63"/>
        <v>0</v>
      </c>
      <c r="I151" s="5">
        <f t="shared" si="63"/>
        <v>0</v>
      </c>
      <c r="J151" s="5">
        <f t="shared" si="63"/>
        <v>0</v>
      </c>
      <c r="K151" s="5">
        <f t="shared" si="63"/>
        <v>0</v>
      </c>
      <c r="L151" s="5">
        <f t="shared" si="63"/>
        <v>0</v>
      </c>
      <c r="M151" s="5">
        <f t="shared" si="63"/>
        <v>0</v>
      </c>
      <c r="N151" s="5">
        <f t="shared" si="63"/>
        <v>12900</v>
      </c>
      <c r="O151" s="5">
        <f t="shared" si="63"/>
        <v>12900</v>
      </c>
      <c r="P151" s="5">
        <f t="shared" si="63"/>
        <v>3032</v>
      </c>
      <c r="Q151" s="5">
        <f t="shared" si="63"/>
        <v>3032</v>
      </c>
      <c r="R151" s="5">
        <f t="shared" ref="R151:S166" si="64">R150</f>
        <v>1800</v>
      </c>
      <c r="S151" s="5">
        <f t="shared" si="64"/>
        <v>1800</v>
      </c>
      <c r="AV151" s="69"/>
      <c r="CI151" s="15"/>
      <c r="CJ151" s="15"/>
      <c r="CK151" s="15"/>
      <c r="CL151" s="15"/>
      <c r="CM151" s="15"/>
      <c r="CN151" s="15"/>
      <c r="CO151" s="15"/>
    </row>
    <row r="152" spans="1:135" x14ac:dyDescent="0.2">
      <c r="A152" s="5">
        <v>131</v>
      </c>
      <c r="B152" s="5">
        <f t="shared" si="63"/>
        <v>7400</v>
      </c>
      <c r="C152" s="5">
        <f t="shared" si="63"/>
        <v>26280</v>
      </c>
      <c r="D152" s="5">
        <f t="shared" si="63"/>
        <v>12900</v>
      </c>
      <c r="E152" s="5">
        <f t="shared" si="63"/>
        <v>12900</v>
      </c>
      <c r="F152" s="5">
        <f t="shared" si="63"/>
        <v>0</v>
      </c>
      <c r="G152" s="5">
        <f t="shared" si="63"/>
        <v>0</v>
      </c>
      <c r="H152" s="5">
        <f t="shared" si="63"/>
        <v>0</v>
      </c>
      <c r="I152" s="5">
        <f t="shared" si="63"/>
        <v>0</v>
      </c>
      <c r="J152" s="5">
        <f t="shared" si="63"/>
        <v>0</v>
      </c>
      <c r="K152" s="5">
        <f t="shared" si="63"/>
        <v>0</v>
      </c>
      <c r="L152" s="5">
        <f t="shared" si="63"/>
        <v>0</v>
      </c>
      <c r="M152" s="5">
        <f t="shared" si="63"/>
        <v>0</v>
      </c>
      <c r="N152" s="5">
        <f t="shared" si="63"/>
        <v>12900</v>
      </c>
      <c r="O152" s="5">
        <f t="shared" si="63"/>
        <v>12900</v>
      </c>
      <c r="P152" s="5">
        <f t="shared" si="63"/>
        <v>3032</v>
      </c>
      <c r="Q152" s="5">
        <f t="shared" si="63"/>
        <v>3032</v>
      </c>
      <c r="R152" s="5">
        <f t="shared" si="64"/>
        <v>1800</v>
      </c>
      <c r="S152" s="5">
        <f t="shared" si="64"/>
        <v>1800</v>
      </c>
      <c r="AV152" s="5" t="s">
        <v>766</v>
      </c>
      <c r="CP152" s="18" t="s">
        <v>767</v>
      </c>
      <c r="CQ152" s="5">
        <v>6</v>
      </c>
      <c r="CR152" s="5">
        <v>1200</v>
      </c>
      <c r="CS152" s="5">
        <v>240</v>
      </c>
      <c r="CT152" s="5">
        <v>200</v>
      </c>
      <c r="CU152" s="5">
        <v>200</v>
      </c>
      <c r="CV152" s="5">
        <v>0</v>
      </c>
      <c r="CW152" s="5">
        <v>0</v>
      </c>
      <c r="CX152" s="5">
        <v>0</v>
      </c>
      <c r="CY152" s="5">
        <v>0</v>
      </c>
      <c r="CZ152" s="5">
        <v>0</v>
      </c>
      <c r="DA152" s="5">
        <v>0</v>
      </c>
      <c r="DB152" s="5">
        <v>0</v>
      </c>
      <c r="DC152" s="5">
        <v>0</v>
      </c>
      <c r="DD152" s="5">
        <v>200</v>
      </c>
      <c r="DE152" s="5">
        <v>200</v>
      </c>
      <c r="DF152" s="5">
        <v>0</v>
      </c>
      <c r="DG152" s="5">
        <v>0</v>
      </c>
      <c r="DH152" s="5">
        <v>400</v>
      </c>
      <c r="DI152" s="5">
        <v>400</v>
      </c>
    </row>
    <row r="153" spans="1:135" x14ac:dyDescent="0.2">
      <c r="A153" s="5">
        <v>132</v>
      </c>
      <c r="B153" s="5">
        <f t="shared" si="63"/>
        <v>7400</v>
      </c>
      <c r="C153" s="5">
        <f t="shared" si="63"/>
        <v>26280</v>
      </c>
      <c r="D153" s="5">
        <f t="shared" si="63"/>
        <v>12900</v>
      </c>
      <c r="E153" s="5">
        <f t="shared" si="63"/>
        <v>12900</v>
      </c>
      <c r="F153" s="5">
        <f t="shared" si="63"/>
        <v>0</v>
      </c>
      <c r="G153" s="5">
        <f t="shared" si="63"/>
        <v>0</v>
      </c>
      <c r="H153" s="5">
        <f t="shared" si="63"/>
        <v>0</v>
      </c>
      <c r="I153" s="5">
        <f t="shared" si="63"/>
        <v>0</v>
      </c>
      <c r="J153" s="5">
        <f t="shared" si="63"/>
        <v>0</v>
      </c>
      <c r="K153" s="5">
        <f t="shared" si="63"/>
        <v>0</v>
      </c>
      <c r="L153" s="5">
        <f t="shared" si="63"/>
        <v>0</v>
      </c>
      <c r="M153" s="5">
        <f t="shared" si="63"/>
        <v>0</v>
      </c>
      <c r="N153" s="5">
        <f t="shared" si="63"/>
        <v>12900</v>
      </c>
      <c r="O153" s="5">
        <f t="shared" si="63"/>
        <v>12900</v>
      </c>
      <c r="P153" s="5">
        <f t="shared" si="63"/>
        <v>3032</v>
      </c>
      <c r="Q153" s="5">
        <f t="shared" ref="Q153:S168" si="65">Q152</f>
        <v>3032</v>
      </c>
      <c r="R153" s="5">
        <f t="shared" si="64"/>
        <v>1800</v>
      </c>
      <c r="S153" s="5">
        <f t="shared" si="64"/>
        <v>1800</v>
      </c>
      <c r="AV153" s="5" t="s">
        <v>768</v>
      </c>
      <c r="CP153" s="18" t="s">
        <v>769</v>
      </c>
      <c r="CQ153" s="5">
        <v>6</v>
      </c>
      <c r="CR153" s="5">
        <v>1800</v>
      </c>
      <c r="CS153" s="5">
        <v>360</v>
      </c>
      <c r="CT153" s="5">
        <v>300</v>
      </c>
      <c r="CU153" s="5">
        <v>300</v>
      </c>
      <c r="CV153" s="5">
        <v>0</v>
      </c>
      <c r="CW153" s="5">
        <v>0</v>
      </c>
      <c r="CX153" s="5">
        <v>0</v>
      </c>
      <c r="CY153" s="5">
        <v>0</v>
      </c>
      <c r="CZ153" s="5">
        <v>0</v>
      </c>
      <c r="DA153" s="5">
        <v>0</v>
      </c>
      <c r="DB153" s="5">
        <v>0</v>
      </c>
      <c r="DC153" s="5">
        <v>0</v>
      </c>
      <c r="DD153" s="5">
        <v>300</v>
      </c>
      <c r="DE153" s="5">
        <v>300</v>
      </c>
      <c r="DF153" s="5">
        <v>0</v>
      </c>
      <c r="DG153" s="5">
        <v>0</v>
      </c>
      <c r="DH153" s="5">
        <v>600</v>
      </c>
      <c r="DI153" s="5">
        <v>600</v>
      </c>
    </row>
    <row r="154" spans="1:135" x14ac:dyDescent="0.2">
      <c r="A154" s="5">
        <v>133</v>
      </c>
      <c r="B154" s="5">
        <f t="shared" ref="B154:Q169" si="66">B153</f>
        <v>7400</v>
      </c>
      <c r="C154" s="5">
        <f t="shared" si="66"/>
        <v>26280</v>
      </c>
      <c r="D154" s="5">
        <f t="shared" si="66"/>
        <v>12900</v>
      </c>
      <c r="E154" s="5">
        <f t="shared" si="66"/>
        <v>12900</v>
      </c>
      <c r="F154" s="5">
        <f t="shared" si="66"/>
        <v>0</v>
      </c>
      <c r="G154" s="5">
        <f t="shared" si="66"/>
        <v>0</v>
      </c>
      <c r="H154" s="5">
        <f t="shared" si="66"/>
        <v>0</v>
      </c>
      <c r="I154" s="5">
        <f t="shared" si="66"/>
        <v>0</v>
      </c>
      <c r="J154" s="5">
        <f t="shared" si="66"/>
        <v>0</v>
      </c>
      <c r="K154" s="5">
        <f t="shared" si="66"/>
        <v>0</v>
      </c>
      <c r="L154" s="5">
        <f t="shared" si="66"/>
        <v>0</v>
      </c>
      <c r="M154" s="5">
        <f t="shared" si="66"/>
        <v>0</v>
      </c>
      <c r="N154" s="5">
        <f t="shared" si="66"/>
        <v>12900</v>
      </c>
      <c r="O154" s="5">
        <f t="shared" si="66"/>
        <v>12900</v>
      </c>
      <c r="P154" s="5">
        <f t="shared" si="66"/>
        <v>3032</v>
      </c>
      <c r="Q154" s="5">
        <f t="shared" si="65"/>
        <v>3032</v>
      </c>
      <c r="R154" s="5">
        <f t="shared" si="64"/>
        <v>1800</v>
      </c>
      <c r="S154" s="5">
        <f t="shared" si="64"/>
        <v>1800</v>
      </c>
      <c r="AV154" s="5" t="s">
        <v>770</v>
      </c>
      <c r="CP154" s="18" t="s">
        <v>771</v>
      </c>
      <c r="CQ154" s="5">
        <v>6</v>
      </c>
      <c r="CR154" s="5">
        <v>1200</v>
      </c>
      <c r="CS154" s="5">
        <v>400</v>
      </c>
      <c r="CT154" s="5">
        <v>120</v>
      </c>
      <c r="CU154" s="5">
        <v>120</v>
      </c>
      <c r="CV154" s="5">
        <v>0</v>
      </c>
      <c r="CW154" s="5">
        <v>0</v>
      </c>
      <c r="CX154" s="5">
        <v>0</v>
      </c>
      <c r="CY154" s="5">
        <v>0</v>
      </c>
      <c r="CZ154" s="5">
        <v>0</v>
      </c>
      <c r="DA154" s="5">
        <v>0</v>
      </c>
      <c r="DB154" s="5">
        <v>0</v>
      </c>
      <c r="DC154" s="5">
        <v>0</v>
      </c>
      <c r="DD154" s="5">
        <v>120</v>
      </c>
      <c r="DE154" s="5">
        <v>120</v>
      </c>
      <c r="DF154" s="5">
        <v>400</v>
      </c>
      <c r="DG154" s="5">
        <v>400</v>
      </c>
      <c r="DH154" s="5">
        <v>0</v>
      </c>
      <c r="DI154" s="5">
        <v>0</v>
      </c>
    </row>
    <row r="155" spans="1:135" x14ac:dyDescent="0.2">
      <c r="A155" s="5">
        <v>134</v>
      </c>
      <c r="B155" s="5">
        <f t="shared" si="66"/>
        <v>7400</v>
      </c>
      <c r="C155" s="5">
        <f t="shared" si="66"/>
        <v>26280</v>
      </c>
      <c r="D155" s="5">
        <f t="shared" si="66"/>
        <v>12900</v>
      </c>
      <c r="E155" s="5">
        <f t="shared" si="66"/>
        <v>12900</v>
      </c>
      <c r="F155" s="5">
        <f t="shared" si="66"/>
        <v>0</v>
      </c>
      <c r="G155" s="5">
        <f t="shared" si="66"/>
        <v>0</v>
      </c>
      <c r="H155" s="5">
        <f t="shared" si="66"/>
        <v>0</v>
      </c>
      <c r="I155" s="5">
        <f t="shared" si="66"/>
        <v>0</v>
      </c>
      <c r="J155" s="5">
        <f t="shared" si="66"/>
        <v>0</v>
      </c>
      <c r="K155" s="5">
        <f t="shared" si="66"/>
        <v>0</v>
      </c>
      <c r="L155" s="5">
        <f t="shared" si="66"/>
        <v>0</v>
      </c>
      <c r="M155" s="5">
        <f t="shared" si="66"/>
        <v>0</v>
      </c>
      <c r="N155" s="5">
        <f t="shared" si="66"/>
        <v>12900</v>
      </c>
      <c r="O155" s="5">
        <f t="shared" si="66"/>
        <v>12900</v>
      </c>
      <c r="P155" s="5">
        <f t="shared" si="66"/>
        <v>3032</v>
      </c>
      <c r="Q155" s="5">
        <f t="shared" si="65"/>
        <v>3032</v>
      </c>
      <c r="R155" s="5">
        <f t="shared" si="64"/>
        <v>1800</v>
      </c>
      <c r="S155" s="5">
        <f t="shared" si="64"/>
        <v>1800</v>
      </c>
      <c r="AV155" s="5" t="s">
        <v>772</v>
      </c>
      <c r="CP155" s="18" t="s">
        <v>773</v>
      </c>
      <c r="CQ155" s="5">
        <v>6</v>
      </c>
      <c r="CR155" s="5">
        <v>1800</v>
      </c>
      <c r="CS155" s="5">
        <v>600</v>
      </c>
      <c r="CT155" s="5">
        <v>180</v>
      </c>
      <c r="CU155" s="5">
        <v>180</v>
      </c>
      <c r="CV155" s="5">
        <v>0</v>
      </c>
      <c r="CW155" s="5">
        <v>0</v>
      </c>
      <c r="CX155" s="5">
        <v>0</v>
      </c>
      <c r="CY155" s="5">
        <v>0</v>
      </c>
      <c r="CZ155" s="5">
        <v>0</v>
      </c>
      <c r="DA155" s="5">
        <v>0</v>
      </c>
      <c r="DB155" s="5">
        <v>0</v>
      </c>
      <c r="DC155" s="5">
        <v>0</v>
      </c>
      <c r="DD155" s="5">
        <v>180</v>
      </c>
      <c r="DE155" s="5">
        <v>180</v>
      </c>
      <c r="DF155" s="5">
        <v>600</v>
      </c>
      <c r="DG155" s="5">
        <v>600</v>
      </c>
      <c r="DH155" s="5">
        <v>0</v>
      </c>
      <c r="DI155" s="5">
        <v>0</v>
      </c>
    </row>
    <row r="156" spans="1:135" x14ac:dyDescent="0.2">
      <c r="A156" s="5">
        <v>135</v>
      </c>
      <c r="B156" s="5">
        <f t="shared" si="66"/>
        <v>7400</v>
      </c>
      <c r="C156" s="5">
        <f t="shared" si="66"/>
        <v>26280</v>
      </c>
      <c r="D156" s="5">
        <f t="shared" si="66"/>
        <v>12900</v>
      </c>
      <c r="E156" s="5">
        <f t="shared" si="66"/>
        <v>12900</v>
      </c>
      <c r="F156" s="5">
        <f t="shared" si="66"/>
        <v>0</v>
      </c>
      <c r="G156" s="5">
        <f t="shared" si="66"/>
        <v>0</v>
      </c>
      <c r="H156" s="5">
        <f t="shared" si="66"/>
        <v>0</v>
      </c>
      <c r="I156" s="5">
        <f t="shared" si="66"/>
        <v>0</v>
      </c>
      <c r="J156" s="5">
        <f t="shared" si="66"/>
        <v>0</v>
      </c>
      <c r="K156" s="5">
        <f t="shared" si="66"/>
        <v>0</v>
      </c>
      <c r="L156" s="5">
        <f t="shared" si="66"/>
        <v>0</v>
      </c>
      <c r="M156" s="5">
        <f t="shared" si="66"/>
        <v>0</v>
      </c>
      <c r="N156" s="5">
        <f t="shared" si="66"/>
        <v>12900</v>
      </c>
      <c r="O156" s="5">
        <f t="shared" si="66"/>
        <v>12900</v>
      </c>
      <c r="P156" s="5">
        <f t="shared" si="66"/>
        <v>3032</v>
      </c>
      <c r="Q156" s="5">
        <f t="shared" si="65"/>
        <v>3032</v>
      </c>
      <c r="R156" s="5">
        <f t="shared" si="64"/>
        <v>1800</v>
      </c>
      <c r="S156" s="5">
        <f t="shared" si="64"/>
        <v>1800</v>
      </c>
      <c r="AV156" s="5" t="s">
        <v>643</v>
      </c>
      <c r="CP156" s="18" t="s">
        <v>648</v>
      </c>
      <c r="CQ156" s="5">
        <v>6</v>
      </c>
      <c r="CR156" s="5">
        <v>2000</v>
      </c>
      <c r="CS156" s="5">
        <v>240</v>
      </c>
      <c r="CT156" s="5">
        <v>120</v>
      </c>
      <c r="CU156" s="5">
        <v>120</v>
      </c>
      <c r="CV156" s="5">
        <v>0</v>
      </c>
      <c r="CW156" s="5">
        <v>0</v>
      </c>
      <c r="CX156" s="5">
        <v>0</v>
      </c>
      <c r="CY156" s="5">
        <v>0</v>
      </c>
      <c r="CZ156" s="5">
        <v>0</v>
      </c>
      <c r="DA156" s="5">
        <v>0</v>
      </c>
      <c r="DB156" s="5">
        <v>0</v>
      </c>
      <c r="DC156" s="5">
        <v>0</v>
      </c>
      <c r="DD156" s="5">
        <v>120</v>
      </c>
      <c r="DE156" s="5">
        <v>120</v>
      </c>
      <c r="DF156" s="5">
        <v>0</v>
      </c>
      <c r="DG156" s="5">
        <v>0</v>
      </c>
      <c r="DH156" s="5">
        <v>400</v>
      </c>
      <c r="DI156" s="5">
        <v>400</v>
      </c>
    </row>
    <row r="157" spans="1:135" x14ac:dyDescent="0.2">
      <c r="A157" s="5">
        <v>136</v>
      </c>
      <c r="B157" s="5">
        <f t="shared" si="66"/>
        <v>7400</v>
      </c>
      <c r="C157" s="5">
        <f t="shared" si="66"/>
        <v>26280</v>
      </c>
      <c r="D157" s="5">
        <f t="shared" si="66"/>
        <v>12900</v>
      </c>
      <c r="E157" s="5">
        <f t="shared" si="66"/>
        <v>12900</v>
      </c>
      <c r="F157" s="5">
        <f t="shared" si="66"/>
        <v>0</v>
      </c>
      <c r="G157" s="5">
        <f t="shared" si="66"/>
        <v>0</v>
      </c>
      <c r="H157" s="5">
        <f t="shared" si="66"/>
        <v>0</v>
      </c>
      <c r="I157" s="5">
        <f t="shared" si="66"/>
        <v>0</v>
      </c>
      <c r="J157" s="5">
        <f t="shared" si="66"/>
        <v>0</v>
      </c>
      <c r="K157" s="5">
        <f t="shared" si="66"/>
        <v>0</v>
      </c>
      <c r="L157" s="5">
        <f t="shared" si="66"/>
        <v>0</v>
      </c>
      <c r="M157" s="5">
        <f t="shared" si="66"/>
        <v>0</v>
      </c>
      <c r="N157" s="5">
        <f t="shared" si="66"/>
        <v>12900</v>
      </c>
      <c r="O157" s="5">
        <f t="shared" si="66"/>
        <v>12900</v>
      </c>
      <c r="P157" s="5">
        <f t="shared" si="66"/>
        <v>3032</v>
      </c>
      <c r="Q157" s="5">
        <f t="shared" si="65"/>
        <v>3032</v>
      </c>
      <c r="R157" s="5">
        <f t="shared" si="64"/>
        <v>1800</v>
      </c>
      <c r="S157" s="5">
        <f t="shared" si="64"/>
        <v>1800</v>
      </c>
      <c r="AV157" s="5" t="s">
        <v>663</v>
      </c>
      <c r="CP157" s="18" t="s">
        <v>669</v>
      </c>
      <c r="CQ157" s="5">
        <v>6</v>
      </c>
      <c r="CR157" s="5">
        <v>3000</v>
      </c>
      <c r="CS157" s="5">
        <v>360</v>
      </c>
      <c r="CT157" s="5">
        <v>180</v>
      </c>
      <c r="CU157" s="5">
        <v>180</v>
      </c>
      <c r="CV157" s="5">
        <v>0</v>
      </c>
      <c r="CW157" s="5">
        <v>0</v>
      </c>
      <c r="CX157" s="5">
        <v>0</v>
      </c>
      <c r="CY157" s="5">
        <v>0</v>
      </c>
      <c r="CZ157" s="5">
        <v>0</v>
      </c>
      <c r="DA157" s="5">
        <v>0</v>
      </c>
      <c r="DB157" s="5">
        <v>0</v>
      </c>
      <c r="DC157" s="5">
        <v>0</v>
      </c>
      <c r="DD157" s="5">
        <v>180</v>
      </c>
      <c r="DE157" s="5">
        <v>180</v>
      </c>
      <c r="DF157" s="5">
        <v>0</v>
      </c>
      <c r="DG157" s="5">
        <v>0</v>
      </c>
      <c r="DH157" s="5">
        <v>600</v>
      </c>
      <c r="DI157" s="5">
        <v>600</v>
      </c>
    </row>
    <row r="158" spans="1:135" x14ac:dyDescent="0.2">
      <c r="A158" s="5">
        <v>137</v>
      </c>
      <c r="B158" s="5">
        <f t="shared" si="66"/>
        <v>7400</v>
      </c>
      <c r="C158" s="5">
        <f t="shared" si="66"/>
        <v>26280</v>
      </c>
      <c r="D158" s="5">
        <f t="shared" si="66"/>
        <v>12900</v>
      </c>
      <c r="E158" s="5">
        <f t="shared" si="66"/>
        <v>12900</v>
      </c>
      <c r="F158" s="5">
        <f t="shared" si="66"/>
        <v>0</v>
      </c>
      <c r="G158" s="5">
        <f t="shared" si="66"/>
        <v>0</v>
      </c>
      <c r="H158" s="5">
        <f t="shared" si="66"/>
        <v>0</v>
      </c>
      <c r="I158" s="5">
        <f t="shared" si="66"/>
        <v>0</v>
      </c>
      <c r="J158" s="5">
        <f t="shared" si="66"/>
        <v>0</v>
      </c>
      <c r="K158" s="5">
        <f t="shared" si="66"/>
        <v>0</v>
      </c>
      <c r="L158" s="5">
        <f t="shared" si="66"/>
        <v>0</v>
      </c>
      <c r="M158" s="5">
        <f t="shared" si="66"/>
        <v>0</v>
      </c>
      <c r="N158" s="5">
        <f t="shared" si="66"/>
        <v>12900</v>
      </c>
      <c r="O158" s="5">
        <f t="shared" si="66"/>
        <v>12900</v>
      </c>
      <c r="P158" s="5">
        <f t="shared" si="66"/>
        <v>3032</v>
      </c>
      <c r="Q158" s="5">
        <f t="shared" si="65"/>
        <v>3032</v>
      </c>
      <c r="R158" s="5">
        <f t="shared" si="64"/>
        <v>1800</v>
      </c>
      <c r="S158" s="5">
        <f t="shared" si="64"/>
        <v>1800</v>
      </c>
      <c r="AV158" s="5" t="s">
        <v>681</v>
      </c>
      <c r="CP158" s="18" t="s">
        <v>689</v>
      </c>
      <c r="CQ158" s="5">
        <v>6</v>
      </c>
      <c r="CR158" s="5">
        <v>2400</v>
      </c>
      <c r="CS158" s="5">
        <v>480</v>
      </c>
      <c r="CT158" s="5">
        <v>0</v>
      </c>
      <c r="CU158" s="5">
        <v>0</v>
      </c>
      <c r="CV158" s="5">
        <v>0</v>
      </c>
      <c r="CW158" s="5">
        <v>0</v>
      </c>
      <c r="CX158" s="5">
        <v>0</v>
      </c>
      <c r="CY158" s="5">
        <v>0</v>
      </c>
      <c r="CZ158" s="5">
        <v>0</v>
      </c>
      <c r="DA158" s="5">
        <v>0</v>
      </c>
      <c r="DB158" s="5">
        <v>0</v>
      </c>
      <c r="DC158" s="5">
        <v>0</v>
      </c>
      <c r="DD158" s="5">
        <v>0</v>
      </c>
      <c r="DE158" s="5">
        <v>0</v>
      </c>
      <c r="DF158" s="5">
        <v>800</v>
      </c>
      <c r="DG158" s="5">
        <v>800</v>
      </c>
      <c r="DH158" s="5">
        <v>800</v>
      </c>
      <c r="DI158" s="5">
        <v>800</v>
      </c>
    </row>
    <row r="159" spans="1:135" x14ac:dyDescent="0.2">
      <c r="A159" s="5">
        <v>138</v>
      </c>
      <c r="B159" s="5">
        <f t="shared" si="66"/>
        <v>7400</v>
      </c>
      <c r="C159" s="5">
        <f t="shared" si="66"/>
        <v>26280</v>
      </c>
      <c r="D159" s="5">
        <f t="shared" si="66"/>
        <v>12900</v>
      </c>
      <c r="E159" s="5">
        <f t="shared" si="66"/>
        <v>12900</v>
      </c>
      <c r="F159" s="5">
        <f t="shared" si="66"/>
        <v>0</v>
      </c>
      <c r="G159" s="5">
        <f t="shared" si="66"/>
        <v>0</v>
      </c>
      <c r="H159" s="5">
        <f t="shared" si="66"/>
        <v>0</v>
      </c>
      <c r="I159" s="5">
        <f t="shared" si="66"/>
        <v>0</v>
      </c>
      <c r="J159" s="5">
        <f t="shared" si="66"/>
        <v>0</v>
      </c>
      <c r="K159" s="5">
        <f t="shared" si="66"/>
        <v>0</v>
      </c>
      <c r="L159" s="5">
        <f t="shared" si="66"/>
        <v>0</v>
      </c>
      <c r="M159" s="5">
        <f t="shared" si="66"/>
        <v>0</v>
      </c>
      <c r="N159" s="5">
        <f t="shared" si="66"/>
        <v>12900</v>
      </c>
      <c r="O159" s="5">
        <f t="shared" si="66"/>
        <v>12900</v>
      </c>
      <c r="P159" s="5">
        <f t="shared" si="66"/>
        <v>3032</v>
      </c>
      <c r="Q159" s="5">
        <f t="shared" si="65"/>
        <v>3032</v>
      </c>
      <c r="R159" s="5">
        <f t="shared" si="64"/>
        <v>1800</v>
      </c>
      <c r="S159" s="5">
        <f t="shared" si="64"/>
        <v>1800</v>
      </c>
    </row>
    <row r="160" spans="1:135" x14ac:dyDescent="0.2">
      <c r="A160" s="5">
        <v>139</v>
      </c>
      <c r="B160" s="5">
        <f t="shared" si="66"/>
        <v>7400</v>
      </c>
      <c r="C160" s="5">
        <f t="shared" si="66"/>
        <v>26280</v>
      </c>
      <c r="D160" s="5">
        <f t="shared" si="66"/>
        <v>12900</v>
      </c>
      <c r="E160" s="5">
        <f t="shared" si="66"/>
        <v>12900</v>
      </c>
      <c r="F160" s="5">
        <f t="shared" si="66"/>
        <v>0</v>
      </c>
      <c r="G160" s="5">
        <f t="shared" si="66"/>
        <v>0</v>
      </c>
      <c r="H160" s="5">
        <f t="shared" si="66"/>
        <v>0</v>
      </c>
      <c r="I160" s="5">
        <f t="shared" si="66"/>
        <v>0</v>
      </c>
      <c r="J160" s="5">
        <f t="shared" si="66"/>
        <v>0</v>
      </c>
      <c r="K160" s="5">
        <f t="shared" si="66"/>
        <v>0</v>
      </c>
      <c r="L160" s="5">
        <f t="shared" si="66"/>
        <v>0</v>
      </c>
      <c r="M160" s="5">
        <f t="shared" si="66"/>
        <v>0</v>
      </c>
      <c r="N160" s="5">
        <f t="shared" si="66"/>
        <v>12900</v>
      </c>
      <c r="O160" s="5">
        <f t="shared" si="66"/>
        <v>12900</v>
      </c>
      <c r="P160" s="5">
        <f t="shared" si="66"/>
        <v>3032</v>
      </c>
      <c r="Q160" s="5">
        <f t="shared" si="65"/>
        <v>3032</v>
      </c>
      <c r="R160" s="5">
        <f t="shared" si="64"/>
        <v>1800</v>
      </c>
      <c r="S160" s="5">
        <f t="shared" si="64"/>
        <v>1800</v>
      </c>
      <c r="AV160" s="64" t="s">
        <v>774</v>
      </c>
      <c r="AW160" s="14"/>
      <c r="AX160" s="14"/>
      <c r="AY160" s="14"/>
      <c r="AZ160" s="14"/>
      <c r="BA160" s="14"/>
      <c r="BB160" s="14"/>
      <c r="BC160" s="14"/>
      <c r="BD160" s="14"/>
      <c r="BE160" s="14"/>
      <c r="BF160" s="14"/>
      <c r="BG160" s="14"/>
      <c r="BH160" s="14"/>
      <c r="BI160" s="14"/>
      <c r="BJ160" s="14"/>
      <c r="BK160" s="14"/>
      <c r="BL160" s="14"/>
      <c r="BM160" s="14"/>
      <c r="BN160" s="14"/>
      <c r="BO160" s="14"/>
      <c r="BP160" s="14"/>
      <c r="CI160" s="14"/>
      <c r="CJ160" s="14"/>
      <c r="CK160" s="14"/>
      <c r="CL160" s="14"/>
      <c r="CM160" s="14"/>
      <c r="CN160" s="14"/>
      <c r="CO160" s="14"/>
      <c r="CP160" s="5" t="s">
        <v>775</v>
      </c>
      <c r="CQ160" s="5" t="s">
        <v>776</v>
      </c>
    </row>
    <row r="161" spans="1:95" x14ac:dyDescent="0.2">
      <c r="A161" s="5">
        <v>140</v>
      </c>
      <c r="B161" s="5">
        <f t="shared" si="66"/>
        <v>7400</v>
      </c>
      <c r="C161" s="5">
        <f t="shared" si="66"/>
        <v>26280</v>
      </c>
      <c r="D161" s="5">
        <f t="shared" si="66"/>
        <v>12900</v>
      </c>
      <c r="E161" s="5">
        <f t="shared" si="66"/>
        <v>12900</v>
      </c>
      <c r="F161" s="5">
        <f t="shared" si="66"/>
        <v>0</v>
      </c>
      <c r="G161" s="5">
        <f t="shared" si="66"/>
        <v>0</v>
      </c>
      <c r="H161" s="5">
        <f t="shared" si="66"/>
        <v>0</v>
      </c>
      <c r="I161" s="5">
        <f t="shared" si="66"/>
        <v>0</v>
      </c>
      <c r="J161" s="5">
        <f t="shared" si="66"/>
        <v>0</v>
      </c>
      <c r="K161" s="5">
        <f t="shared" si="66"/>
        <v>0</v>
      </c>
      <c r="L161" s="5">
        <f t="shared" si="66"/>
        <v>0</v>
      </c>
      <c r="M161" s="5">
        <f t="shared" si="66"/>
        <v>0</v>
      </c>
      <c r="N161" s="5">
        <f t="shared" si="66"/>
        <v>12900</v>
      </c>
      <c r="O161" s="5">
        <f t="shared" si="66"/>
        <v>12900</v>
      </c>
      <c r="P161" s="5">
        <f t="shared" si="66"/>
        <v>3032</v>
      </c>
      <c r="Q161" s="5">
        <f t="shared" si="65"/>
        <v>3032</v>
      </c>
      <c r="R161" s="5">
        <f t="shared" si="64"/>
        <v>1800</v>
      </c>
      <c r="S161" s="5">
        <f t="shared" si="64"/>
        <v>1800</v>
      </c>
      <c r="AV161" s="6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CI161" s="15"/>
      <c r="CJ161" s="15"/>
      <c r="CK161" s="15"/>
      <c r="CL161" s="15"/>
      <c r="CM161" s="15"/>
      <c r="CN161" s="15"/>
      <c r="CO161" s="15"/>
      <c r="CP161" s="5">
        <v>1</v>
      </c>
      <c r="CQ161" s="5">
        <v>1</v>
      </c>
    </row>
    <row r="162" spans="1:95" x14ac:dyDescent="0.2">
      <c r="A162" s="5">
        <v>141</v>
      </c>
      <c r="B162" s="5">
        <f t="shared" si="66"/>
        <v>7400</v>
      </c>
      <c r="C162" s="5">
        <f t="shared" si="66"/>
        <v>26280</v>
      </c>
      <c r="D162" s="5">
        <f t="shared" si="66"/>
        <v>12900</v>
      </c>
      <c r="E162" s="5">
        <f t="shared" si="66"/>
        <v>12900</v>
      </c>
      <c r="F162" s="5">
        <f t="shared" si="66"/>
        <v>0</v>
      </c>
      <c r="G162" s="5">
        <f t="shared" si="66"/>
        <v>0</v>
      </c>
      <c r="H162" s="5">
        <f t="shared" si="66"/>
        <v>0</v>
      </c>
      <c r="I162" s="5">
        <f t="shared" si="66"/>
        <v>0</v>
      </c>
      <c r="J162" s="5">
        <f t="shared" si="66"/>
        <v>0</v>
      </c>
      <c r="K162" s="5">
        <f t="shared" si="66"/>
        <v>0</v>
      </c>
      <c r="L162" s="5">
        <f t="shared" si="66"/>
        <v>0</v>
      </c>
      <c r="M162" s="5">
        <f t="shared" si="66"/>
        <v>0</v>
      </c>
      <c r="N162" s="5">
        <f t="shared" si="66"/>
        <v>12900</v>
      </c>
      <c r="O162" s="5">
        <f t="shared" si="66"/>
        <v>12900</v>
      </c>
      <c r="P162" s="5">
        <f t="shared" si="66"/>
        <v>3032</v>
      </c>
      <c r="Q162" s="5">
        <f t="shared" si="65"/>
        <v>3032</v>
      </c>
      <c r="R162" s="5">
        <f t="shared" si="64"/>
        <v>1800</v>
      </c>
      <c r="S162" s="5">
        <f t="shared" si="64"/>
        <v>1800</v>
      </c>
      <c r="AV162" s="6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CI162" s="15"/>
      <c r="CJ162" s="15"/>
      <c r="CK162" s="15"/>
      <c r="CL162" s="15"/>
      <c r="CM162" s="15"/>
      <c r="CN162" s="15"/>
      <c r="CO162" s="15"/>
      <c r="CP162" s="5">
        <v>2</v>
      </c>
      <c r="CQ162" s="5">
        <v>1.05</v>
      </c>
    </row>
    <row r="163" spans="1:95" x14ac:dyDescent="0.2">
      <c r="A163" s="5">
        <v>142</v>
      </c>
      <c r="B163" s="5">
        <f t="shared" si="66"/>
        <v>7400</v>
      </c>
      <c r="C163" s="5">
        <f t="shared" si="66"/>
        <v>26280</v>
      </c>
      <c r="D163" s="5">
        <f t="shared" si="66"/>
        <v>12900</v>
      </c>
      <c r="E163" s="5">
        <f t="shared" si="66"/>
        <v>12900</v>
      </c>
      <c r="F163" s="5">
        <f t="shared" si="66"/>
        <v>0</v>
      </c>
      <c r="G163" s="5">
        <f t="shared" si="66"/>
        <v>0</v>
      </c>
      <c r="H163" s="5">
        <f t="shared" si="66"/>
        <v>0</v>
      </c>
      <c r="I163" s="5">
        <f t="shared" si="66"/>
        <v>0</v>
      </c>
      <c r="J163" s="5">
        <f t="shared" si="66"/>
        <v>0</v>
      </c>
      <c r="K163" s="5">
        <f t="shared" si="66"/>
        <v>0</v>
      </c>
      <c r="L163" s="5">
        <f t="shared" si="66"/>
        <v>0</v>
      </c>
      <c r="M163" s="5">
        <f t="shared" si="66"/>
        <v>0</v>
      </c>
      <c r="N163" s="5">
        <f t="shared" si="66"/>
        <v>12900</v>
      </c>
      <c r="O163" s="5">
        <f t="shared" si="66"/>
        <v>12900</v>
      </c>
      <c r="P163" s="5">
        <f t="shared" si="66"/>
        <v>3032</v>
      </c>
      <c r="Q163" s="5">
        <f t="shared" si="65"/>
        <v>3032</v>
      </c>
      <c r="R163" s="5">
        <f t="shared" si="64"/>
        <v>1800</v>
      </c>
      <c r="S163" s="5">
        <f t="shared" si="64"/>
        <v>1800</v>
      </c>
      <c r="CP163" s="5">
        <v>3</v>
      </c>
      <c r="CQ163" s="5">
        <v>1.1000000000000001</v>
      </c>
    </row>
    <row r="164" spans="1:95" x14ac:dyDescent="0.2">
      <c r="A164" s="5">
        <v>143</v>
      </c>
      <c r="B164" s="5">
        <f t="shared" si="66"/>
        <v>7400</v>
      </c>
      <c r="C164" s="5">
        <f t="shared" si="66"/>
        <v>26280</v>
      </c>
      <c r="D164" s="5">
        <f t="shared" si="66"/>
        <v>12900</v>
      </c>
      <c r="E164" s="5">
        <f t="shared" si="66"/>
        <v>12900</v>
      </c>
      <c r="F164" s="5">
        <f t="shared" si="66"/>
        <v>0</v>
      </c>
      <c r="G164" s="5">
        <f t="shared" si="66"/>
        <v>0</v>
      </c>
      <c r="H164" s="5">
        <f t="shared" si="66"/>
        <v>0</v>
      </c>
      <c r="I164" s="5">
        <f t="shared" si="66"/>
        <v>0</v>
      </c>
      <c r="J164" s="5">
        <f t="shared" si="66"/>
        <v>0</v>
      </c>
      <c r="K164" s="5">
        <f t="shared" si="66"/>
        <v>0</v>
      </c>
      <c r="L164" s="5">
        <f t="shared" si="66"/>
        <v>0</v>
      </c>
      <c r="M164" s="5">
        <f t="shared" si="66"/>
        <v>0</v>
      </c>
      <c r="N164" s="5">
        <f t="shared" si="66"/>
        <v>12900</v>
      </c>
      <c r="O164" s="5">
        <f t="shared" si="66"/>
        <v>12900</v>
      </c>
      <c r="P164" s="5">
        <f t="shared" si="66"/>
        <v>3032</v>
      </c>
      <c r="Q164" s="5">
        <f t="shared" si="65"/>
        <v>3032</v>
      </c>
      <c r="R164" s="5">
        <f t="shared" si="64"/>
        <v>1800</v>
      </c>
      <c r="S164" s="5">
        <f t="shared" si="64"/>
        <v>1800</v>
      </c>
      <c r="CP164" s="5">
        <v>4</v>
      </c>
      <c r="CQ164" s="5">
        <v>1.1499999999999999</v>
      </c>
    </row>
    <row r="165" spans="1:95" x14ac:dyDescent="0.2">
      <c r="A165" s="5">
        <v>144</v>
      </c>
      <c r="B165" s="5">
        <f t="shared" si="66"/>
        <v>7400</v>
      </c>
      <c r="C165" s="5">
        <f t="shared" si="66"/>
        <v>26280</v>
      </c>
      <c r="D165" s="5">
        <f t="shared" si="66"/>
        <v>12900</v>
      </c>
      <c r="E165" s="5">
        <f t="shared" si="66"/>
        <v>12900</v>
      </c>
      <c r="F165" s="5">
        <f t="shared" si="66"/>
        <v>0</v>
      </c>
      <c r="G165" s="5">
        <f t="shared" si="66"/>
        <v>0</v>
      </c>
      <c r="H165" s="5">
        <f t="shared" si="66"/>
        <v>0</v>
      </c>
      <c r="I165" s="5">
        <f t="shared" si="66"/>
        <v>0</v>
      </c>
      <c r="J165" s="5">
        <f t="shared" si="66"/>
        <v>0</v>
      </c>
      <c r="K165" s="5">
        <f t="shared" si="66"/>
        <v>0</v>
      </c>
      <c r="L165" s="5">
        <f t="shared" si="66"/>
        <v>0</v>
      </c>
      <c r="M165" s="5">
        <f t="shared" si="66"/>
        <v>0</v>
      </c>
      <c r="N165" s="5">
        <f t="shared" si="66"/>
        <v>12900</v>
      </c>
      <c r="O165" s="5">
        <f t="shared" si="66"/>
        <v>12900</v>
      </c>
      <c r="P165" s="5">
        <f t="shared" si="66"/>
        <v>3032</v>
      </c>
      <c r="Q165" s="5">
        <f t="shared" si="65"/>
        <v>3032</v>
      </c>
      <c r="R165" s="5">
        <f t="shared" si="64"/>
        <v>1800</v>
      </c>
      <c r="S165" s="5">
        <f t="shared" si="64"/>
        <v>1800</v>
      </c>
      <c r="CP165" s="5">
        <v>5</v>
      </c>
      <c r="CQ165" s="5">
        <v>1.2</v>
      </c>
    </row>
    <row r="166" spans="1:95" x14ac:dyDescent="0.2">
      <c r="A166" s="5">
        <v>145</v>
      </c>
      <c r="B166" s="5">
        <f t="shared" si="66"/>
        <v>7400</v>
      </c>
      <c r="C166" s="5">
        <f t="shared" si="66"/>
        <v>26280</v>
      </c>
      <c r="D166" s="5">
        <f t="shared" si="66"/>
        <v>12900</v>
      </c>
      <c r="E166" s="5">
        <f t="shared" si="66"/>
        <v>12900</v>
      </c>
      <c r="F166" s="5">
        <f t="shared" si="66"/>
        <v>0</v>
      </c>
      <c r="G166" s="5">
        <f t="shared" si="66"/>
        <v>0</v>
      </c>
      <c r="H166" s="5">
        <f t="shared" si="66"/>
        <v>0</v>
      </c>
      <c r="I166" s="5">
        <f t="shared" si="66"/>
        <v>0</v>
      </c>
      <c r="J166" s="5">
        <f t="shared" si="66"/>
        <v>0</v>
      </c>
      <c r="K166" s="5">
        <f t="shared" si="66"/>
        <v>0</v>
      </c>
      <c r="L166" s="5">
        <f t="shared" si="66"/>
        <v>0</v>
      </c>
      <c r="M166" s="5">
        <f t="shared" si="66"/>
        <v>0</v>
      </c>
      <c r="N166" s="5">
        <f t="shared" si="66"/>
        <v>12900</v>
      </c>
      <c r="O166" s="5">
        <f t="shared" si="66"/>
        <v>12900</v>
      </c>
      <c r="P166" s="5">
        <f t="shared" si="66"/>
        <v>3032</v>
      </c>
      <c r="Q166" s="5">
        <f t="shared" si="65"/>
        <v>3032</v>
      </c>
      <c r="R166" s="5">
        <f t="shared" si="64"/>
        <v>1800</v>
      </c>
      <c r="S166" s="5">
        <f t="shared" si="64"/>
        <v>1800</v>
      </c>
    </row>
    <row r="167" spans="1:95" x14ac:dyDescent="0.2">
      <c r="A167" s="5">
        <v>146</v>
      </c>
      <c r="B167" s="5">
        <f t="shared" si="66"/>
        <v>7400</v>
      </c>
      <c r="C167" s="5">
        <f t="shared" si="66"/>
        <v>26280</v>
      </c>
      <c r="D167" s="5">
        <f t="shared" si="66"/>
        <v>12900</v>
      </c>
      <c r="E167" s="5">
        <f t="shared" si="66"/>
        <v>12900</v>
      </c>
      <c r="F167" s="5">
        <f t="shared" si="66"/>
        <v>0</v>
      </c>
      <c r="G167" s="5">
        <f t="shared" si="66"/>
        <v>0</v>
      </c>
      <c r="H167" s="5">
        <f t="shared" si="66"/>
        <v>0</v>
      </c>
      <c r="I167" s="5">
        <f t="shared" si="66"/>
        <v>0</v>
      </c>
      <c r="J167" s="5">
        <f t="shared" si="66"/>
        <v>0</v>
      </c>
      <c r="K167" s="5">
        <f t="shared" si="66"/>
        <v>0</v>
      </c>
      <c r="L167" s="5">
        <f t="shared" si="66"/>
        <v>0</v>
      </c>
      <c r="M167" s="5">
        <f t="shared" si="66"/>
        <v>0</v>
      </c>
      <c r="N167" s="5">
        <f t="shared" si="66"/>
        <v>12900</v>
      </c>
      <c r="O167" s="5">
        <f t="shared" si="66"/>
        <v>12900</v>
      </c>
      <c r="P167" s="5">
        <f t="shared" si="66"/>
        <v>3032</v>
      </c>
      <c r="Q167" s="5">
        <f t="shared" si="65"/>
        <v>3032</v>
      </c>
      <c r="R167" s="5">
        <f t="shared" si="65"/>
        <v>1800</v>
      </c>
      <c r="S167" s="5">
        <f t="shared" si="65"/>
        <v>1800</v>
      </c>
    </row>
    <row r="168" spans="1:95" x14ac:dyDescent="0.2">
      <c r="A168" s="5">
        <v>147</v>
      </c>
      <c r="B168" s="5">
        <f t="shared" si="66"/>
        <v>7400</v>
      </c>
      <c r="C168" s="5">
        <f t="shared" si="66"/>
        <v>26280</v>
      </c>
      <c r="D168" s="5">
        <f t="shared" si="66"/>
        <v>12900</v>
      </c>
      <c r="E168" s="5">
        <f t="shared" si="66"/>
        <v>12900</v>
      </c>
      <c r="F168" s="5">
        <f t="shared" si="66"/>
        <v>0</v>
      </c>
      <c r="G168" s="5">
        <f t="shared" si="66"/>
        <v>0</v>
      </c>
      <c r="H168" s="5">
        <f t="shared" si="66"/>
        <v>0</v>
      </c>
      <c r="I168" s="5">
        <f t="shared" si="66"/>
        <v>0</v>
      </c>
      <c r="J168" s="5">
        <f t="shared" si="66"/>
        <v>0</v>
      </c>
      <c r="K168" s="5">
        <f t="shared" si="66"/>
        <v>0</v>
      </c>
      <c r="L168" s="5">
        <f t="shared" si="66"/>
        <v>0</v>
      </c>
      <c r="M168" s="5">
        <f t="shared" si="66"/>
        <v>0</v>
      </c>
      <c r="N168" s="5">
        <f t="shared" si="66"/>
        <v>12900</v>
      </c>
      <c r="O168" s="5">
        <f t="shared" si="66"/>
        <v>12900</v>
      </c>
      <c r="P168" s="5">
        <f t="shared" si="66"/>
        <v>3032</v>
      </c>
      <c r="Q168" s="5">
        <f t="shared" si="65"/>
        <v>3032</v>
      </c>
      <c r="R168" s="5">
        <f t="shared" si="65"/>
        <v>1800</v>
      </c>
      <c r="S168" s="5">
        <f t="shared" si="65"/>
        <v>1800</v>
      </c>
    </row>
    <row r="169" spans="1:95" x14ac:dyDescent="0.2">
      <c r="A169" s="5">
        <v>148</v>
      </c>
      <c r="B169" s="5">
        <f t="shared" si="66"/>
        <v>7400</v>
      </c>
      <c r="C169" s="5">
        <f t="shared" si="66"/>
        <v>26280</v>
      </c>
      <c r="D169" s="5">
        <f t="shared" si="66"/>
        <v>12900</v>
      </c>
      <c r="E169" s="5">
        <f t="shared" si="66"/>
        <v>12900</v>
      </c>
      <c r="F169" s="5">
        <f t="shared" si="66"/>
        <v>0</v>
      </c>
      <c r="G169" s="5">
        <f t="shared" si="66"/>
        <v>0</v>
      </c>
      <c r="H169" s="5">
        <f t="shared" si="66"/>
        <v>0</v>
      </c>
      <c r="I169" s="5">
        <f t="shared" si="66"/>
        <v>0</v>
      </c>
      <c r="J169" s="5">
        <f t="shared" si="66"/>
        <v>0</v>
      </c>
      <c r="K169" s="5">
        <f t="shared" si="66"/>
        <v>0</v>
      </c>
      <c r="L169" s="5">
        <f t="shared" si="66"/>
        <v>0</v>
      </c>
      <c r="M169" s="5">
        <f t="shared" si="66"/>
        <v>0</v>
      </c>
      <c r="N169" s="5">
        <f t="shared" si="66"/>
        <v>12900</v>
      </c>
      <c r="O169" s="5">
        <f t="shared" si="66"/>
        <v>12900</v>
      </c>
      <c r="P169" s="5">
        <f t="shared" si="66"/>
        <v>3032</v>
      </c>
      <c r="Q169" s="5">
        <f t="shared" si="66"/>
        <v>3032</v>
      </c>
      <c r="R169" s="5">
        <f t="shared" ref="R169:S184" si="67">R168</f>
        <v>1800</v>
      </c>
      <c r="S169" s="5">
        <f t="shared" si="67"/>
        <v>1800</v>
      </c>
    </row>
    <row r="170" spans="1:95" x14ac:dyDescent="0.2">
      <c r="A170" s="5">
        <v>149</v>
      </c>
      <c r="B170" s="5">
        <f t="shared" ref="B170:Q185" si="68">B169</f>
        <v>7400</v>
      </c>
      <c r="C170" s="5">
        <f t="shared" si="68"/>
        <v>26280</v>
      </c>
      <c r="D170" s="5">
        <f t="shared" si="68"/>
        <v>12900</v>
      </c>
      <c r="E170" s="5">
        <f t="shared" si="68"/>
        <v>12900</v>
      </c>
      <c r="F170" s="5">
        <f t="shared" si="68"/>
        <v>0</v>
      </c>
      <c r="G170" s="5">
        <f t="shared" si="68"/>
        <v>0</v>
      </c>
      <c r="H170" s="5">
        <f t="shared" si="68"/>
        <v>0</v>
      </c>
      <c r="I170" s="5">
        <f t="shared" si="68"/>
        <v>0</v>
      </c>
      <c r="J170" s="5">
        <f t="shared" si="68"/>
        <v>0</v>
      </c>
      <c r="K170" s="5">
        <f t="shared" si="68"/>
        <v>0</v>
      </c>
      <c r="L170" s="5">
        <f t="shared" si="68"/>
        <v>0</v>
      </c>
      <c r="M170" s="5">
        <f t="shared" si="68"/>
        <v>0</v>
      </c>
      <c r="N170" s="5">
        <f t="shared" si="68"/>
        <v>12900</v>
      </c>
      <c r="O170" s="5">
        <f t="shared" si="68"/>
        <v>12900</v>
      </c>
      <c r="P170" s="5">
        <f t="shared" si="68"/>
        <v>3032</v>
      </c>
      <c r="Q170" s="5">
        <f t="shared" si="68"/>
        <v>3032</v>
      </c>
      <c r="R170" s="5">
        <f t="shared" si="67"/>
        <v>1800</v>
      </c>
      <c r="S170" s="5">
        <f t="shared" si="67"/>
        <v>1800</v>
      </c>
    </row>
    <row r="171" spans="1:95" x14ac:dyDescent="0.2">
      <c r="A171" s="5">
        <v>150</v>
      </c>
      <c r="B171" s="5">
        <f t="shared" si="68"/>
        <v>7400</v>
      </c>
      <c r="C171" s="5">
        <f t="shared" si="68"/>
        <v>26280</v>
      </c>
      <c r="D171" s="5">
        <f t="shared" si="68"/>
        <v>12900</v>
      </c>
      <c r="E171" s="5">
        <f t="shared" si="68"/>
        <v>12900</v>
      </c>
      <c r="F171" s="5">
        <f t="shared" si="68"/>
        <v>0</v>
      </c>
      <c r="G171" s="5">
        <f t="shared" si="68"/>
        <v>0</v>
      </c>
      <c r="H171" s="5">
        <f t="shared" si="68"/>
        <v>0</v>
      </c>
      <c r="I171" s="5">
        <f t="shared" si="68"/>
        <v>0</v>
      </c>
      <c r="J171" s="5">
        <f t="shared" si="68"/>
        <v>0</v>
      </c>
      <c r="K171" s="5">
        <f t="shared" si="68"/>
        <v>0</v>
      </c>
      <c r="L171" s="5">
        <f t="shared" si="68"/>
        <v>0</v>
      </c>
      <c r="M171" s="5">
        <f t="shared" si="68"/>
        <v>0</v>
      </c>
      <c r="N171" s="5">
        <f t="shared" si="68"/>
        <v>12900</v>
      </c>
      <c r="O171" s="5">
        <f t="shared" si="68"/>
        <v>12900</v>
      </c>
      <c r="P171" s="5">
        <f t="shared" si="68"/>
        <v>3032</v>
      </c>
      <c r="Q171" s="5">
        <f t="shared" si="68"/>
        <v>3032</v>
      </c>
      <c r="R171" s="5">
        <f t="shared" si="67"/>
        <v>1800</v>
      </c>
      <c r="S171" s="5">
        <f t="shared" si="67"/>
        <v>1800</v>
      </c>
    </row>
    <row r="172" spans="1:95" x14ac:dyDescent="0.2">
      <c r="A172" s="5">
        <v>151</v>
      </c>
      <c r="B172" s="5">
        <f t="shared" si="68"/>
        <v>7400</v>
      </c>
      <c r="C172" s="5">
        <f t="shared" si="68"/>
        <v>26280</v>
      </c>
      <c r="D172" s="5">
        <f t="shared" si="68"/>
        <v>12900</v>
      </c>
      <c r="E172" s="5">
        <f t="shared" si="68"/>
        <v>12900</v>
      </c>
      <c r="F172" s="5">
        <f t="shared" si="68"/>
        <v>0</v>
      </c>
      <c r="G172" s="5">
        <f t="shared" si="68"/>
        <v>0</v>
      </c>
      <c r="H172" s="5">
        <f t="shared" si="68"/>
        <v>0</v>
      </c>
      <c r="I172" s="5">
        <f t="shared" si="68"/>
        <v>0</v>
      </c>
      <c r="J172" s="5">
        <f t="shared" si="68"/>
        <v>0</v>
      </c>
      <c r="K172" s="5">
        <f t="shared" si="68"/>
        <v>0</v>
      </c>
      <c r="L172" s="5">
        <f t="shared" si="68"/>
        <v>0</v>
      </c>
      <c r="M172" s="5">
        <f t="shared" si="68"/>
        <v>0</v>
      </c>
      <c r="N172" s="5">
        <f t="shared" si="68"/>
        <v>12900</v>
      </c>
      <c r="O172" s="5">
        <f t="shared" si="68"/>
        <v>12900</v>
      </c>
      <c r="P172" s="5">
        <f t="shared" si="68"/>
        <v>3032</v>
      </c>
      <c r="Q172" s="5">
        <f t="shared" si="68"/>
        <v>3032</v>
      </c>
      <c r="R172" s="5">
        <f t="shared" si="67"/>
        <v>1800</v>
      </c>
      <c r="S172" s="5">
        <f t="shared" si="67"/>
        <v>1800</v>
      </c>
    </row>
    <row r="173" spans="1:95" x14ac:dyDescent="0.2">
      <c r="A173" s="5">
        <v>152</v>
      </c>
      <c r="B173" s="5">
        <f t="shared" si="68"/>
        <v>7400</v>
      </c>
      <c r="C173" s="5">
        <f t="shared" si="68"/>
        <v>26280</v>
      </c>
      <c r="D173" s="5">
        <f t="shared" si="68"/>
        <v>12900</v>
      </c>
      <c r="E173" s="5">
        <f t="shared" si="68"/>
        <v>12900</v>
      </c>
      <c r="F173" s="5">
        <f t="shared" si="68"/>
        <v>0</v>
      </c>
      <c r="G173" s="5">
        <f t="shared" si="68"/>
        <v>0</v>
      </c>
      <c r="H173" s="5">
        <f t="shared" si="68"/>
        <v>0</v>
      </c>
      <c r="I173" s="5">
        <f t="shared" si="68"/>
        <v>0</v>
      </c>
      <c r="J173" s="5">
        <f t="shared" si="68"/>
        <v>0</v>
      </c>
      <c r="K173" s="5">
        <f t="shared" si="68"/>
        <v>0</v>
      </c>
      <c r="L173" s="5">
        <f t="shared" si="68"/>
        <v>0</v>
      </c>
      <c r="M173" s="5">
        <f t="shared" si="68"/>
        <v>0</v>
      </c>
      <c r="N173" s="5">
        <f t="shared" si="68"/>
        <v>12900</v>
      </c>
      <c r="O173" s="5">
        <f t="shared" si="68"/>
        <v>12900</v>
      </c>
      <c r="P173" s="5">
        <f t="shared" si="68"/>
        <v>3032</v>
      </c>
      <c r="Q173" s="5">
        <f t="shared" si="68"/>
        <v>3032</v>
      </c>
      <c r="R173" s="5">
        <f t="shared" si="67"/>
        <v>1800</v>
      </c>
      <c r="S173" s="5">
        <f t="shared" si="67"/>
        <v>1800</v>
      </c>
    </row>
    <row r="174" spans="1:95" x14ac:dyDescent="0.2">
      <c r="A174" s="5">
        <v>153</v>
      </c>
      <c r="B174" s="5">
        <f t="shared" si="68"/>
        <v>7400</v>
      </c>
      <c r="C174" s="5">
        <f t="shared" si="68"/>
        <v>26280</v>
      </c>
      <c r="D174" s="5">
        <f t="shared" si="68"/>
        <v>12900</v>
      </c>
      <c r="E174" s="5">
        <f t="shared" si="68"/>
        <v>12900</v>
      </c>
      <c r="F174" s="5">
        <f t="shared" si="68"/>
        <v>0</v>
      </c>
      <c r="G174" s="5">
        <f t="shared" si="68"/>
        <v>0</v>
      </c>
      <c r="H174" s="5">
        <f t="shared" si="68"/>
        <v>0</v>
      </c>
      <c r="I174" s="5">
        <f t="shared" si="68"/>
        <v>0</v>
      </c>
      <c r="J174" s="5">
        <f t="shared" si="68"/>
        <v>0</v>
      </c>
      <c r="K174" s="5">
        <f t="shared" si="68"/>
        <v>0</v>
      </c>
      <c r="L174" s="5">
        <f t="shared" si="68"/>
        <v>0</v>
      </c>
      <c r="M174" s="5">
        <f t="shared" si="68"/>
        <v>0</v>
      </c>
      <c r="N174" s="5">
        <f t="shared" si="68"/>
        <v>12900</v>
      </c>
      <c r="O174" s="5">
        <f t="shared" si="68"/>
        <v>12900</v>
      </c>
      <c r="P174" s="5">
        <f t="shared" si="68"/>
        <v>3032</v>
      </c>
      <c r="Q174" s="5">
        <f t="shared" si="68"/>
        <v>3032</v>
      </c>
      <c r="R174" s="5">
        <f t="shared" si="67"/>
        <v>1800</v>
      </c>
      <c r="S174" s="5">
        <f t="shared" si="67"/>
        <v>1800</v>
      </c>
    </row>
    <row r="175" spans="1:95" x14ac:dyDescent="0.2">
      <c r="A175" s="5">
        <v>154</v>
      </c>
      <c r="B175" s="5">
        <f t="shared" si="68"/>
        <v>7400</v>
      </c>
      <c r="C175" s="5">
        <f t="shared" si="68"/>
        <v>26280</v>
      </c>
      <c r="D175" s="5">
        <f t="shared" si="68"/>
        <v>12900</v>
      </c>
      <c r="E175" s="5">
        <f t="shared" si="68"/>
        <v>12900</v>
      </c>
      <c r="F175" s="5">
        <f t="shared" si="68"/>
        <v>0</v>
      </c>
      <c r="G175" s="5">
        <f t="shared" si="68"/>
        <v>0</v>
      </c>
      <c r="H175" s="5">
        <f t="shared" si="68"/>
        <v>0</v>
      </c>
      <c r="I175" s="5">
        <f t="shared" si="68"/>
        <v>0</v>
      </c>
      <c r="J175" s="5">
        <f t="shared" si="68"/>
        <v>0</v>
      </c>
      <c r="K175" s="5">
        <f t="shared" si="68"/>
        <v>0</v>
      </c>
      <c r="L175" s="5">
        <f t="shared" si="68"/>
        <v>0</v>
      </c>
      <c r="M175" s="5">
        <f t="shared" si="68"/>
        <v>0</v>
      </c>
      <c r="N175" s="5">
        <f t="shared" si="68"/>
        <v>12900</v>
      </c>
      <c r="O175" s="5">
        <f t="shared" si="68"/>
        <v>12900</v>
      </c>
      <c r="P175" s="5">
        <f t="shared" si="68"/>
        <v>3032</v>
      </c>
      <c r="Q175" s="5">
        <f t="shared" si="68"/>
        <v>3032</v>
      </c>
      <c r="R175" s="5">
        <f t="shared" si="67"/>
        <v>1800</v>
      </c>
      <c r="S175" s="5">
        <f t="shared" si="67"/>
        <v>1800</v>
      </c>
    </row>
    <row r="176" spans="1:95" x14ac:dyDescent="0.2">
      <c r="A176" s="5">
        <v>155</v>
      </c>
      <c r="B176" s="5">
        <f t="shared" si="68"/>
        <v>7400</v>
      </c>
      <c r="C176" s="5">
        <f t="shared" si="68"/>
        <v>26280</v>
      </c>
      <c r="D176" s="5">
        <f t="shared" si="68"/>
        <v>12900</v>
      </c>
      <c r="E176" s="5">
        <f t="shared" si="68"/>
        <v>12900</v>
      </c>
      <c r="F176" s="5">
        <f t="shared" si="68"/>
        <v>0</v>
      </c>
      <c r="G176" s="5">
        <f t="shared" si="68"/>
        <v>0</v>
      </c>
      <c r="H176" s="5">
        <f t="shared" si="68"/>
        <v>0</v>
      </c>
      <c r="I176" s="5">
        <f t="shared" si="68"/>
        <v>0</v>
      </c>
      <c r="J176" s="5">
        <f t="shared" si="68"/>
        <v>0</v>
      </c>
      <c r="K176" s="5">
        <f t="shared" si="68"/>
        <v>0</v>
      </c>
      <c r="L176" s="5">
        <f t="shared" si="68"/>
        <v>0</v>
      </c>
      <c r="M176" s="5">
        <f t="shared" si="68"/>
        <v>0</v>
      </c>
      <c r="N176" s="5">
        <f t="shared" si="68"/>
        <v>12900</v>
      </c>
      <c r="O176" s="5">
        <f t="shared" si="68"/>
        <v>12900</v>
      </c>
      <c r="P176" s="5">
        <f t="shared" si="68"/>
        <v>3032</v>
      </c>
      <c r="Q176" s="5">
        <f t="shared" si="68"/>
        <v>3032</v>
      </c>
      <c r="R176" s="5">
        <f t="shared" si="67"/>
        <v>1800</v>
      </c>
      <c r="S176" s="5">
        <f t="shared" si="67"/>
        <v>1800</v>
      </c>
    </row>
    <row r="177" spans="1:19" x14ac:dyDescent="0.2">
      <c r="A177" s="5">
        <v>156</v>
      </c>
      <c r="B177" s="5">
        <f t="shared" si="68"/>
        <v>7400</v>
      </c>
      <c r="C177" s="5">
        <f t="shared" si="68"/>
        <v>26280</v>
      </c>
      <c r="D177" s="5">
        <f t="shared" si="68"/>
        <v>12900</v>
      </c>
      <c r="E177" s="5">
        <f t="shared" si="68"/>
        <v>12900</v>
      </c>
      <c r="F177" s="5">
        <f t="shared" si="68"/>
        <v>0</v>
      </c>
      <c r="G177" s="5">
        <f t="shared" si="68"/>
        <v>0</v>
      </c>
      <c r="H177" s="5">
        <f t="shared" si="68"/>
        <v>0</v>
      </c>
      <c r="I177" s="5">
        <f t="shared" si="68"/>
        <v>0</v>
      </c>
      <c r="J177" s="5">
        <f t="shared" si="68"/>
        <v>0</v>
      </c>
      <c r="K177" s="5">
        <f t="shared" si="68"/>
        <v>0</v>
      </c>
      <c r="L177" s="5">
        <f t="shared" si="68"/>
        <v>0</v>
      </c>
      <c r="M177" s="5">
        <f t="shared" si="68"/>
        <v>0</v>
      </c>
      <c r="N177" s="5">
        <f t="shared" si="68"/>
        <v>12900</v>
      </c>
      <c r="O177" s="5">
        <f t="shared" si="68"/>
        <v>12900</v>
      </c>
      <c r="P177" s="5">
        <f t="shared" si="68"/>
        <v>3032</v>
      </c>
      <c r="Q177" s="5">
        <f t="shared" si="68"/>
        <v>3032</v>
      </c>
      <c r="R177" s="5">
        <f t="shared" si="67"/>
        <v>1800</v>
      </c>
      <c r="S177" s="5">
        <f t="shared" si="67"/>
        <v>1800</v>
      </c>
    </row>
    <row r="178" spans="1:19" x14ac:dyDescent="0.2">
      <c r="A178" s="5">
        <v>157</v>
      </c>
      <c r="B178" s="5">
        <f t="shared" si="68"/>
        <v>7400</v>
      </c>
      <c r="C178" s="5">
        <f t="shared" si="68"/>
        <v>26280</v>
      </c>
      <c r="D178" s="5">
        <f t="shared" si="68"/>
        <v>12900</v>
      </c>
      <c r="E178" s="5">
        <f t="shared" si="68"/>
        <v>12900</v>
      </c>
      <c r="F178" s="5">
        <f t="shared" si="68"/>
        <v>0</v>
      </c>
      <c r="G178" s="5">
        <f t="shared" si="68"/>
        <v>0</v>
      </c>
      <c r="H178" s="5">
        <f t="shared" si="68"/>
        <v>0</v>
      </c>
      <c r="I178" s="5">
        <f t="shared" si="68"/>
        <v>0</v>
      </c>
      <c r="J178" s="5">
        <f t="shared" si="68"/>
        <v>0</v>
      </c>
      <c r="K178" s="5">
        <f t="shared" si="68"/>
        <v>0</v>
      </c>
      <c r="L178" s="5">
        <f t="shared" si="68"/>
        <v>0</v>
      </c>
      <c r="M178" s="5">
        <f t="shared" si="68"/>
        <v>0</v>
      </c>
      <c r="N178" s="5">
        <f t="shared" si="68"/>
        <v>12900</v>
      </c>
      <c r="O178" s="5">
        <f t="shared" si="68"/>
        <v>12900</v>
      </c>
      <c r="P178" s="5">
        <f t="shared" si="68"/>
        <v>3032</v>
      </c>
      <c r="Q178" s="5">
        <f t="shared" si="68"/>
        <v>3032</v>
      </c>
      <c r="R178" s="5">
        <f t="shared" si="67"/>
        <v>1800</v>
      </c>
      <c r="S178" s="5">
        <f t="shared" si="67"/>
        <v>1800</v>
      </c>
    </row>
    <row r="179" spans="1:19" x14ac:dyDescent="0.2">
      <c r="A179" s="5">
        <v>158</v>
      </c>
      <c r="B179" s="5">
        <f t="shared" si="68"/>
        <v>7400</v>
      </c>
      <c r="C179" s="5">
        <f t="shared" si="68"/>
        <v>26280</v>
      </c>
      <c r="D179" s="5">
        <f t="shared" si="68"/>
        <v>12900</v>
      </c>
      <c r="E179" s="5">
        <f t="shared" si="68"/>
        <v>12900</v>
      </c>
      <c r="F179" s="5">
        <f t="shared" si="68"/>
        <v>0</v>
      </c>
      <c r="G179" s="5">
        <f t="shared" si="68"/>
        <v>0</v>
      </c>
      <c r="H179" s="5">
        <f t="shared" si="68"/>
        <v>0</v>
      </c>
      <c r="I179" s="5">
        <f t="shared" si="68"/>
        <v>0</v>
      </c>
      <c r="J179" s="5">
        <f t="shared" si="68"/>
        <v>0</v>
      </c>
      <c r="K179" s="5">
        <f t="shared" si="68"/>
        <v>0</v>
      </c>
      <c r="L179" s="5">
        <f t="shared" si="68"/>
        <v>0</v>
      </c>
      <c r="M179" s="5">
        <f t="shared" si="68"/>
        <v>0</v>
      </c>
      <c r="N179" s="5">
        <f t="shared" si="68"/>
        <v>12900</v>
      </c>
      <c r="O179" s="5">
        <f t="shared" si="68"/>
        <v>12900</v>
      </c>
      <c r="P179" s="5">
        <f t="shared" si="68"/>
        <v>3032</v>
      </c>
      <c r="Q179" s="5">
        <f t="shared" si="68"/>
        <v>3032</v>
      </c>
      <c r="R179" s="5">
        <f t="shared" si="67"/>
        <v>1800</v>
      </c>
      <c r="S179" s="5">
        <f t="shared" si="67"/>
        <v>1800</v>
      </c>
    </row>
    <row r="180" spans="1:19" x14ac:dyDescent="0.2">
      <c r="A180" s="5">
        <v>159</v>
      </c>
      <c r="B180" s="5">
        <f t="shared" si="68"/>
        <v>7400</v>
      </c>
      <c r="C180" s="5">
        <f t="shared" si="68"/>
        <v>26280</v>
      </c>
      <c r="D180" s="5">
        <f t="shared" si="68"/>
        <v>12900</v>
      </c>
      <c r="E180" s="5">
        <f t="shared" si="68"/>
        <v>12900</v>
      </c>
      <c r="F180" s="5">
        <f t="shared" si="68"/>
        <v>0</v>
      </c>
      <c r="G180" s="5">
        <f t="shared" si="68"/>
        <v>0</v>
      </c>
      <c r="H180" s="5">
        <f t="shared" si="68"/>
        <v>0</v>
      </c>
      <c r="I180" s="5">
        <f t="shared" si="68"/>
        <v>0</v>
      </c>
      <c r="J180" s="5">
        <f t="shared" si="68"/>
        <v>0</v>
      </c>
      <c r="K180" s="5">
        <f t="shared" si="68"/>
        <v>0</v>
      </c>
      <c r="L180" s="5">
        <f t="shared" si="68"/>
        <v>0</v>
      </c>
      <c r="M180" s="5">
        <f t="shared" si="68"/>
        <v>0</v>
      </c>
      <c r="N180" s="5">
        <f t="shared" si="68"/>
        <v>12900</v>
      </c>
      <c r="O180" s="5">
        <f t="shared" si="68"/>
        <v>12900</v>
      </c>
      <c r="P180" s="5">
        <f t="shared" si="68"/>
        <v>3032</v>
      </c>
      <c r="Q180" s="5">
        <f t="shared" si="68"/>
        <v>3032</v>
      </c>
      <c r="R180" s="5">
        <f t="shared" si="67"/>
        <v>1800</v>
      </c>
      <c r="S180" s="5">
        <f t="shared" si="67"/>
        <v>1800</v>
      </c>
    </row>
    <row r="181" spans="1:19" x14ac:dyDescent="0.2">
      <c r="A181" s="5">
        <v>160</v>
      </c>
      <c r="B181" s="5">
        <f t="shared" si="68"/>
        <v>7400</v>
      </c>
      <c r="C181" s="5">
        <f t="shared" si="68"/>
        <v>26280</v>
      </c>
      <c r="D181" s="5">
        <f t="shared" si="68"/>
        <v>12900</v>
      </c>
      <c r="E181" s="5">
        <f t="shared" si="68"/>
        <v>12900</v>
      </c>
      <c r="F181" s="5">
        <f t="shared" si="68"/>
        <v>0</v>
      </c>
      <c r="G181" s="5">
        <f t="shared" si="68"/>
        <v>0</v>
      </c>
      <c r="H181" s="5">
        <f t="shared" si="68"/>
        <v>0</v>
      </c>
      <c r="I181" s="5">
        <f t="shared" si="68"/>
        <v>0</v>
      </c>
      <c r="J181" s="5">
        <f t="shared" si="68"/>
        <v>0</v>
      </c>
      <c r="K181" s="5">
        <f t="shared" si="68"/>
        <v>0</v>
      </c>
      <c r="L181" s="5">
        <f t="shared" si="68"/>
        <v>0</v>
      </c>
      <c r="M181" s="5">
        <f t="shared" si="68"/>
        <v>0</v>
      </c>
      <c r="N181" s="5">
        <f t="shared" si="68"/>
        <v>12900</v>
      </c>
      <c r="O181" s="5">
        <f t="shared" si="68"/>
        <v>12900</v>
      </c>
      <c r="P181" s="5">
        <f t="shared" si="68"/>
        <v>3032</v>
      </c>
      <c r="Q181" s="5">
        <f t="shared" si="68"/>
        <v>3032</v>
      </c>
      <c r="R181" s="5">
        <f t="shared" si="67"/>
        <v>1800</v>
      </c>
      <c r="S181" s="5">
        <f t="shared" si="67"/>
        <v>1800</v>
      </c>
    </row>
    <row r="182" spans="1:19" x14ac:dyDescent="0.2">
      <c r="A182" s="5">
        <v>161</v>
      </c>
      <c r="B182" s="5">
        <f t="shared" si="68"/>
        <v>7400</v>
      </c>
      <c r="C182" s="5">
        <f t="shared" si="68"/>
        <v>26280</v>
      </c>
      <c r="D182" s="5">
        <f t="shared" si="68"/>
        <v>12900</v>
      </c>
      <c r="E182" s="5">
        <f t="shared" si="68"/>
        <v>12900</v>
      </c>
      <c r="F182" s="5">
        <f t="shared" si="68"/>
        <v>0</v>
      </c>
      <c r="G182" s="5">
        <f t="shared" si="68"/>
        <v>0</v>
      </c>
      <c r="H182" s="5">
        <f t="shared" si="68"/>
        <v>0</v>
      </c>
      <c r="I182" s="5">
        <f t="shared" si="68"/>
        <v>0</v>
      </c>
      <c r="J182" s="5">
        <f t="shared" si="68"/>
        <v>0</v>
      </c>
      <c r="K182" s="5">
        <f t="shared" si="68"/>
        <v>0</v>
      </c>
      <c r="L182" s="5">
        <f t="shared" si="68"/>
        <v>0</v>
      </c>
      <c r="M182" s="5">
        <f t="shared" si="68"/>
        <v>0</v>
      </c>
      <c r="N182" s="5">
        <f t="shared" si="68"/>
        <v>12900</v>
      </c>
      <c r="O182" s="5">
        <f t="shared" si="68"/>
        <v>12900</v>
      </c>
      <c r="P182" s="5">
        <f t="shared" si="68"/>
        <v>3032</v>
      </c>
      <c r="Q182" s="5">
        <f t="shared" si="68"/>
        <v>3032</v>
      </c>
      <c r="R182" s="5">
        <f t="shared" si="67"/>
        <v>1800</v>
      </c>
      <c r="S182" s="5">
        <f t="shared" si="67"/>
        <v>1800</v>
      </c>
    </row>
    <row r="183" spans="1:19" x14ac:dyDescent="0.2">
      <c r="A183" s="5">
        <v>162</v>
      </c>
      <c r="B183" s="5">
        <f t="shared" si="68"/>
        <v>7400</v>
      </c>
      <c r="C183" s="5">
        <f t="shared" si="68"/>
        <v>26280</v>
      </c>
      <c r="D183" s="5">
        <f t="shared" si="68"/>
        <v>12900</v>
      </c>
      <c r="E183" s="5">
        <f t="shared" si="68"/>
        <v>12900</v>
      </c>
      <c r="F183" s="5">
        <f t="shared" si="68"/>
        <v>0</v>
      </c>
      <c r="G183" s="5">
        <f t="shared" si="68"/>
        <v>0</v>
      </c>
      <c r="H183" s="5">
        <f t="shared" si="68"/>
        <v>0</v>
      </c>
      <c r="I183" s="5">
        <f t="shared" si="68"/>
        <v>0</v>
      </c>
      <c r="J183" s="5">
        <f t="shared" si="68"/>
        <v>0</v>
      </c>
      <c r="K183" s="5">
        <f t="shared" si="68"/>
        <v>0</v>
      </c>
      <c r="L183" s="5">
        <f t="shared" si="68"/>
        <v>0</v>
      </c>
      <c r="M183" s="5">
        <f t="shared" si="68"/>
        <v>0</v>
      </c>
      <c r="N183" s="5">
        <f t="shared" si="68"/>
        <v>12900</v>
      </c>
      <c r="O183" s="5">
        <f t="shared" si="68"/>
        <v>12900</v>
      </c>
      <c r="P183" s="5">
        <f t="shared" si="68"/>
        <v>3032</v>
      </c>
      <c r="Q183" s="5">
        <f t="shared" si="68"/>
        <v>3032</v>
      </c>
      <c r="R183" s="5">
        <f t="shared" si="67"/>
        <v>1800</v>
      </c>
      <c r="S183" s="5">
        <f t="shared" si="67"/>
        <v>1800</v>
      </c>
    </row>
    <row r="184" spans="1:19" x14ac:dyDescent="0.2">
      <c r="A184" s="5">
        <v>163</v>
      </c>
      <c r="B184" s="5">
        <f t="shared" si="68"/>
        <v>7400</v>
      </c>
      <c r="C184" s="5">
        <f t="shared" si="68"/>
        <v>26280</v>
      </c>
      <c r="D184" s="5">
        <f t="shared" si="68"/>
        <v>12900</v>
      </c>
      <c r="E184" s="5">
        <f t="shared" si="68"/>
        <v>12900</v>
      </c>
      <c r="F184" s="5">
        <f t="shared" si="68"/>
        <v>0</v>
      </c>
      <c r="G184" s="5">
        <f t="shared" si="68"/>
        <v>0</v>
      </c>
      <c r="H184" s="5">
        <f t="shared" si="68"/>
        <v>0</v>
      </c>
      <c r="I184" s="5">
        <f t="shared" si="68"/>
        <v>0</v>
      </c>
      <c r="J184" s="5">
        <f t="shared" si="68"/>
        <v>0</v>
      </c>
      <c r="K184" s="5">
        <f t="shared" si="68"/>
        <v>0</v>
      </c>
      <c r="L184" s="5">
        <f t="shared" si="68"/>
        <v>0</v>
      </c>
      <c r="M184" s="5">
        <f t="shared" si="68"/>
        <v>0</v>
      </c>
      <c r="N184" s="5">
        <f t="shared" si="68"/>
        <v>12900</v>
      </c>
      <c r="O184" s="5">
        <f t="shared" si="68"/>
        <v>12900</v>
      </c>
      <c r="P184" s="5">
        <f t="shared" si="68"/>
        <v>3032</v>
      </c>
      <c r="Q184" s="5">
        <f t="shared" si="68"/>
        <v>3032</v>
      </c>
      <c r="R184" s="5">
        <f t="shared" si="67"/>
        <v>1800</v>
      </c>
      <c r="S184" s="5">
        <f t="shared" si="67"/>
        <v>1800</v>
      </c>
    </row>
    <row r="185" spans="1:19" x14ac:dyDescent="0.2">
      <c r="A185" s="5">
        <v>164</v>
      </c>
      <c r="B185" s="5">
        <f t="shared" si="68"/>
        <v>7400</v>
      </c>
      <c r="C185" s="5">
        <f t="shared" si="68"/>
        <v>26280</v>
      </c>
      <c r="D185" s="5">
        <f t="shared" si="68"/>
        <v>12900</v>
      </c>
      <c r="E185" s="5">
        <f t="shared" si="68"/>
        <v>12900</v>
      </c>
      <c r="F185" s="5">
        <f t="shared" si="68"/>
        <v>0</v>
      </c>
      <c r="G185" s="5">
        <f t="shared" si="68"/>
        <v>0</v>
      </c>
      <c r="H185" s="5">
        <f t="shared" si="68"/>
        <v>0</v>
      </c>
      <c r="I185" s="5">
        <f t="shared" si="68"/>
        <v>0</v>
      </c>
      <c r="J185" s="5">
        <f t="shared" si="68"/>
        <v>0</v>
      </c>
      <c r="K185" s="5">
        <f t="shared" si="68"/>
        <v>0</v>
      </c>
      <c r="L185" s="5">
        <f t="shared" si="68"/>
        <v>0</v>
      </c>
      <c r="M185" s="5">
        <f t="shared" si="68"/>
        <v>0</v>
      </c>
      <c r="N185" s="5">
        <f t="shared" si="68"/>
        <v>12900</v>
      </c>
      <c r="O185" s="5">
        <f t="shared" si="68"/>
        <v>12900</v>
      </c>
      <c r="P185" s="5">
        <f t="shared" si="68"/>
        <v>3032</v>
      </c>
      <c r="Q185" s="5">
        <f t="shared" ref="Q185:S200" si="69">Q184</f>
        <v>3032</v>
      </c>
      <c r="R185" s="5">
        <f t="shared" si="69"/>
        <v>1800</v>
      </c>
      <c r="S185" s="5">
        <f t="shared" si="69"/>
        <v>1800</v>
      </c>
    </row>
    <row r="186" spans="1:19" x14ac:dyDescent="0.2">
      <c r="A186" s="5">
        <v>165</v>
      </c>
      <c r="B186" s="5">
        <f t="shared" ref="B186:Q201" si="70">B185</f>
        <v>7400</v>
      </c>
      <c r="C186" s="5">
        <f t="shared" si="70"/>
        <v>26280</v>
      </c>
      <c r="D186" s="5">
        <f t="shared" si="70"/>
        <v>12900</v>
      </c>
      <c r="E186" s="5">
        <f t="shared" si="70"/>
        <v>12900</v>
      </c>
      <c r="F186" s="5">
        <f t="shared" si="70"/>
        <v>0</v>
      </c>
      <c r="G186" s="5">
        <f t="shared" si="70"/>
        <v>0</v>
      </c>
      <c r="H186" s="5">
        <f t="shared" si="70"/>
        <v>0</v>
      </c>
      <c r="I186" s="5">
        <f t="shared" si="70"/>
        <v>0</v>
      </c>
      <c r="J186" s="5">
        <f t="shared" si="70"/>
        <v>0</v>
      </c>
      <c r="K186" s="5">
        <f t="shared" si="70"/>
        <v>0</v>
      </c>
      <c r="L186" s="5">
        <f t="shared" si="70"/>
        <v>0</v>
      </c>
      <c r="M186" s="5">
        <f t="shared" si="70"/>
        <v>0</v>
      </c>
      <c r="N186" s="5">
        <f t="shared" si="70"/>
        <v>12900</v>
      </c>
      <c r="O186" s="5">
        <f t="shared" si="70"/>
        <v>12900</v>
      </c>
      <c r="P186" s="5">
        <f t="shared" si="70"/>
        <v>3032</v>
      </c>
      <c r="Q186" s="5">
        <f t="shared" si="69"/>
        <v>3032</v>
      </c>
      <c r="R186" s="5">
        <f t="shared" si="69"/>
        <v>1800</v>
      </c>
      <c r="S186" s="5">
        <f t="shared" si="69"/>
        <v>1800</v>
      </c>
    </row>
    <row r="187" spans="1:19" x14ac:dyDescent="0.2">
      <c r="A187" s="5">
        <v>166</v>
      </c>
      <c r="B187" s="5">
        <f t="shared" si="70"/>
        <v>7400</v>
      </c>
      <c r="C187" s="5">
        <f t="shared" si="70"/>
        <v>26280</v>
      </c>
      <c r="D187" s="5">
        <f t="shared" si="70"/>
        <v>12900</v>
      </c>
      <c r="E187" s="5">
        <f t="shared" si="70"/>
        <v>12900</v>
      </c>
      <c r="F187" s="5">
        <f t="shared" si="70"/>
        <v>0</v>
      </c>
      <c r="G187" s="5">
        <f t="shared" si="70"/>
        <v>0</v>
      </c>
      <c r="H187" s="5">
        <f t="shared" si="70"/>
        <v>0</v>
      </c>
      <c r="I187" s="5">
        <f t="shared" si="70"/>
        <v>0</v>
      </c>
      <c r="J187" s="5">
        <f t="shared" si="70"/>
        <v>0</v>
      </c>
      <c r="K187" s="5">
        <f t="shared" si="70"/>
        <v>0</v>
      </c>
      <c r="L187" s="5">
        <f t="shared" si="70"/>
        <v>0</v>
      </c>
      <c r="M187" s="5">
        <f t="shared" si="70"/>
        <v>0</v>
      </c>
      <c r="N187" s="5">
        <f t="shared" si="70"/>
        <v>12900</v>
      </c>
      <c r="O187" s="5">
        <f t="shared" si="70"/>
        <v>12900</v>
      </c>
      <c r="P187" s="5">
        <f t="shared" si="70"/>
        <v>3032</v>
      </c>
      <c r="Q187" s="5">
        <f t="shared" si="69"/>
        <v>3032</v>
      </c>
      <c r="R187" s="5">
        <f t="shared" si="69"/>
        <v>1800</v>
      </c>
      <c r="S187" s="5">
        <f t="shared" si="69"/>
        <v>1800</v>
      </c>
    </row>
    <row r="188" spans="1:19" x14ac:dyDescent="0.2">
      <c r="A188" s="5">
        <v>167</v>
      </c>
      <c r="B188" s="5">
        <f t="shared" si="70"/>
        <v>7400</v>
      </c>
      <c r="C188" s="5">
        <f t="shared" si="70"/>
        <v>26280</v>
      </c>
      <c r="D188" s="5">
        <f t="shared" si="70"/>
        <v>12900</v>
      </c>
      <c r="E188" s="5">
        <f t="shared" si="70"/>
        <v>12900</v>
      </c>
      <c r="F188" s="5">
        <f t="shared" si="70"/>
        <v>0</v>
      </c>
      <c r="G188" s="5">
        <f t="shared" si="70"/>
        <v>0</v>
      </c>
      <c r="H188" s="5">
        <f t="shared" si="70"/>
        <v>0</v>
      </c>
      <c r="I188" s="5">
        <f t="shared" si="70"/>
        <v>0</v>
      </c>
      <c r="J188" s="5">
        <f t="shared" si="70"/>
        <v>0</v>
      </c>
      <c r="K188" s="5">
        <f t="shared" si="70"/>
        <v>0</v>
      </c>
      <c r="L188" s="5">
        <f t="shared" si="70"/>
        <v>0</v>
      </c>
      <c r="M188" s="5">
        <f t="shared" si="70"/>
        <v>0</v>
      </c>
      <c r="N188" s="5">
        <f t="shared" si="70"/>
        <v>12900</v>
      </c>
      <c r="O188" s="5">
        <f t="shared" si="70"/>
        <v>12900</v>
      </c>
      <c r="P188" s="5">
        <f t="shared" si="70"/>
        <v>3032</v>
      </c>
      <c r="Q188" s="5">
        <f t="shared" si="69"/>
        <v>3032</v>
      </c>
      <c r="R188" s="5">
        <f t="shared" si="69"/>
        <v>1800</v>
      </c>
      <c r="S188" s="5">
        <f t="shared" si="69"/>
        <v>1800</v>
      </c>
    </row>
    <row r="189" spans="1:19" x14ac:dyDescent="0.2">
      <c r="A189" s="5">
        <v>168</v>
      </c>
      <c r="B189" s="5">
        <f t="shared" si="70"/>
        <v>7400</v>
      </c>
      <c r="C189" s="5">
        <f t="shared" si="70"/>
        <v>26280</v>
      </c>
      <c r="D189" s="5">
        <f t="shared" si="70"/>
        <v>12900</v>
      </c>
      <c r="E189" s="5">
        <f t="shared" si="70"/>
        <v>12900</v>
      </c>
      <c r="F189" s="5">
        <f t="shared" si="70"/>
        <v>0</v>
      </c>
      <c r="G189" s="5">
        <f t="shared" si="70"/>
        <v>0</v>
      </c>
      <c r="H189" s="5">
        <f t="shared" si="70"/>
        <v>0</v>
      </c>
      <c r="I189" s="5">
        <f t="shared" si="70"/>
        <v>0</v>
      </c>
      <c r="J189" s="5">
        <f t="shared" si="70"/>
        <v>0</v>
      </c>
      <c r="K189" s="5">
        <f t="shared" si="70"/>
        <v>0</v>
      </c>
      <c r="L189" s="5">
        <f t="shared" si="70"/>
        <v>0</v>
      </c>
      <c r="M189" s="5">
        <f t="shared" si="70"/>
        <v>0</v>
      </c>
      <c r="N189" s="5">
        <f t="shared" si="70"/>
        <v>12900</v>
      </c>
      <c r="O189" s="5">
        <f t="shared" si="70"/>
        <v>12900</v>
      </c>
      <c r="P189" s="5">
        <f t="shared" si="70"/>
        <v>3032</v>
      </c>
      <c r="Q189" s="5">
        <f t="shared" si="69"/>
        <v>3032</v>
      </c>
      <c r="R189" s="5">
        <f t="shared" si="69"/>
        <v>1800</v>
      </c>
      <c r="S189" s="5">
        <f t="shared" si="69"/>
        <v>1800</v>
      </c>
    </row>
    <row r="190" spans="1:19" x14ac:dyDescent="0.2">
      <c r="A190" s="5">
        <v>169</v>
      </c>
      <c r="B190" s="5">
        <f t="shared" si="70"/>
        <v>7400</v>
      </c>
      <c r="C190" s="5">
        <f t="shared" si="70"/>
        <v>26280</v>
      </c>
      <c r="D190" s="5">
        <f t="shared" si="70"/>
        <v>12900</v>
      </c>
      <c r="E190" s="5">
        <f t="shared" si="70"/>
        <v>12900</v>
      </c>
      <c r="F190" s="5">
        <f t="shared" si="70"/>
        <v>0</v>
      </c>
      <c r="G190" s="5">
        <f t="shared" si="70"/>
        <v>0</v>
      </c>
      <c r="H190" s="5">
        <f t="shared" si="70"/>
        <v>0</v>
      </c>
      <c r="I190" s="5">
        <f t="shared" si="70"/>
        <v>0</v>
      </c>
      <c r="J190" s="5">
        <f t="shared" si="70"/>
        <v>0</v>
      </c>
      <c r="K190" s="5">
        <f t="shared" si="70"/>
        <v>0</v>
      </c>
      <c r="L190" s="5">
        <f t="shared" si="70"/>
        <v>0</v>
      </c>
      <c r="M190" s="5">
        <f t="shared" si="70"/>
        <v>0</v>
      </c>
      <c r="N190" s="5">
        <f t="shared" si="70"/>
        <v>12900</v>
      </c>
      <c r="O190" s="5">
        <f t="shared" si="70"/>
        <v>12900</v>
      </c>
      <c r="P190" s="5">
        <f t="shared" si="70"/>
        <v>3032</v>
      </c>
      <c r="Q190" s="5">
        <f t="shared" si="69"/>
        <v>3032</v>
      </c>
      <c r="R190" s="5">
        <f t="shared" si="69"/>
        <v>1800</v>
      </c>
      <c r="S190" s="5">
        <f t="shared" si="69"/>
        <v>1800</v>
      </c>
    </row>
    <row r="191" spans="1:19" x14ac:dyDescent="0.2">
      <c r="A191" s="5">
        <v>170</v>
      </c>
      <c r="B191" s="5">
        <f t="shared" si="70"/>
        <v>7400</v>
      </c>
      <c r="C191" s="5">
        <f t="shared" si="70"/>
        <v>26280</v>
      </c>
      <c r="D191" s="5">
        <f t="shared" si="70"/>
        <v>12900</v>
      </c>
      <c r="E191" s="5">
        <f t="shared" si="70"/>
        <v>12900</v>
      </c>
      <c r="F191" s="5">
        <f t="shared" si="70"/>
        <v>0</v>
      </c>
      <c r="G191" s="5">
        <f t="shared" si="70"/>
        <v>0</v>
      </c>
      <c r="H191" s="5">
        <f t="shared" si="70"/>
        <v>0</v>
      </c>
      <c r="I191" s="5">
        <f t="shared" si="70"/>
        <v>0</v>
      </c>
      <c r="J191" s="5">
        <f t="shared" si="70"/>
        <v>0</v>
      </c>
      <c r="K191" s="5">
        <f t="shared" si="70"/>
        <v>0</v>
      </c>
      <c r="L191" s="5">
        <f t="shared" si="70"/>
        <v>0</v>
      </c>
      <c r="M191" s="5">
        <f t="shared" si="70"/>
        <v>0</v>
      </c>
      <c r="N191" s="5">
        <f t="shared" si="70"/>
        <v>12900</v>
      </c>
      <c r="O191" s="5">
        <f t="shared" si="70"/>
        <v>12900</v>
      </c>
      <c r="P191" s="5">
        <f t="shared" si="70"/>
        <v>3032</v>
      </c>
      <c r="Q191" s="5">
        <f t="shared" si="69"/>
        <v>3032</v>
      </c>
      <c r="R191" s="5">
        <f t="shared" si="69"/>
        <v>1800</v>
      </c>
      <c r="S191" s="5">
        <f t="shared" si="69"/>
        <v>1800</v>
      </c>
    </row>
    <row r="192" spans="1:19" x14ac:dyDescent="0.2">
      <c r="A192" s="5">
        <v>171</v>
      </c>
      <c r="B192" s="5">
        <f t="shared" si="70"/>
        <v>7400</v>
      </c>
      <c r="C192" s="5">
        <f t="shared" si="70"/>
        <v>26280</v>
      </c>
      <c r="D192" s="5">
        <f t="shared" si="70"/>
        <v>12900</v>
      </c>
      <c r="E192" s="5">
        <f t="shared" si="70"/>
        <v>12900</v>
      </c>
      <c r="F192" s="5">
        <f t="shared" si="70"/>
        <v>0</v>
      </c>
      <c r="G192" s="5">
        <f t="shared" si="70"/>
        <v>0</v>
      </c>
      <c r="H192" s="5">
        <f t="shared" si="70"/>
        <v>0</v>
      </c>
      <c r="I192" s="5">
        <f t="shared" si="70"/>
        <v>0</v>
      </c>
      <c r="J192" s="5">
        <f t="shared" si="70"/>
        <v>0</v>
      </c>
      <c r="K192" s="5">
        <f t="shared" si="70"/>
        <v>0</v>
      </c>
      <c r="L192" s="5">
        <f t="shared" si="70"/>
        <v>0</v>
      </c>
      <c r="M192" s="5">
        <f t="shared" si="70"/>
        <v>0</v>
      </c>
      <c r="N192" s="5">
        <f t="shared" si="70"/>
        <v>12900</v>
      </c>
      <c r="O192" s="5">
        <f t="shared" si="70"/>
        <v>12900</v>
      </c>
      <c r="P192" s="5">
        <f t="shared" si="70"/>
        <v>3032</v>
      </c>
      <c r="Q192" s="5">
        <f t="shared" si="69"/>
        <v>3032</v>
      </c>
      <c r="R192" s="5">
        <f t="shared" si="69"/>
        <v>1800</v>
      </c>
      <c r="S192" s="5">
        <f t="shared" si="69"/>
        <v>1800</v>
      </c>
    </row>
    <row r="193" spans="1:19" x14ac:dyDescent="0.2">
      <c r="A193" s="5">
        <v>172</v>
      </c>
      <c r="B193" s="5">
        <f t="shared" si="70"/>
        <v>7400</v>
      </c>
      <c r="C193" s="5">
        <f t="shared" si="70"/>
        <v>26280</v>
      </c>
      <c r="D193" s="5">
        <f t="shared" si="70"/>
        <v>12900</v>
      </c>
      <c r="E193" s="5">
        <f t="shared" si="70"/>
        <v>12900</v>
      </c>
      <c r="F193" s="5">
        <f t="shared" si="70"/>
        <v>0</v>
      </c>
      <c r="G193" s="5">
        <f t="shared" si="70"/>
        <v>0</v>
      </c>
      <c r="H193" s="5">
        <f t="shared" si="70"/>
        <v>0</v>
      </c>
      <c r="I193" s="5">
        <f t="shared" si="70"/>
        <v>0</v>
      </c>
      <c r="J193" s="5">
        <f t="shared" si="70"/>
        <v>0</v>
      </c>
      <c r="K193" s="5">
        <f t="shared" si="70"/>
        <v>0</v>
      </c>
      <c r="L193" s="5">
        <f t="shared" si="70"/>
        <v>0</v>
      </c>
      <c r="M193" s="5">
        <f t="shared" si="70"/>
        <v>0</v>
      </c>
      <c r="N193" s="5">
        <f t="shared" si="70"/>
        <v>12900</v>
      </c>
      <c r="O193" s="5">
        <f t="shared" si="70"/>
        <v>12900</v>
      </c>
      <c r="P193" s="5">
        <f t="shared" si="70"/>
        <v>3032</v>
      </c>
      <c r="Q193" s="5">
        <f t="shared" si="69"/>
        <v>3032</v>
      </c>
      <c r="R193" s="5">
        <f t="shared" si="69"/>
        <v>1800</v>
      </c>
      <c r="S193" s="5">
        <f t="shared" si="69"/>
        <v>1800</v>
      </c>
    </row>
    <row r="194" spans="1:19" x14ac:dyDescent="0.2">
      <c r="A194" s="5">
        <v>173</v>
      </c>
      <c r="B194" s="5">
        <f t="shared" si="70"/>
        <v>7400</v>
      </c>
      <c r="C194" s="5">
        <f t="shared" si="70"/>
        <v>26280</v>
      </c>
      <c r="D194" s="5">
        <f t="shared" si="70"/>
        <v>12900</v>
      </c>
      <c r="E194" s="5">
        <f t="shared" si="70"/>
        <v>12900</v>
      </c>
      <c r="F194" s="5">
        <f t="shared" si="70"/>
        <v>0</v>
      </c>
      <c r="G194" s="5">
        <f t="shared" si="70"/>
        <v>0</v>
      </c>
      <c r="H194" s="5">
        <f t="shared" si="70"/>
        <v>0</v>
      </c>
      <c r="I194" s="5">
        <f t="shared" si="70"/>
        <v>0</v>
      </c>
      <c r="J194" s="5">
        <f t="shared" si="70"/>
        <v>0</v>
      </c>
      <c r="K194" s="5">
        <f t="shared" si="70"/>
        <v>0</v>
      </c>
      <c r="L194" s="5">
        <f t="shared" si="70"/>
        <v>0</v>
      </c>
      <c r="M194" s="5">
        <f t="shared" si="70"/>
        <v>0</v>
      </c>
      <c r="N194" s="5">
        <f t="shared" si="70"/>
        <v>12900</v>
      </c>
      <c r="O194" s="5">
        <f t="shared" si="70"/>
        <v>12900</v>
      </c>
      <c r="P194" s="5">
        <f t="shared" si="70"/>
        <v>3032</v>
      </c>
      <c r="Q194" s="5">
        <f t="shared" si="69"/>
        <v>3032</v>
      </c>
      <c r="R194" s="5">
        <f t="shared" si="69"/>
        <v>1800</v>
      </c>
      <c r="S194" s="5">
        <f t="shared" si="69"/>
        <v>1800</v>
      </c>
    </row>
    <row r="195" spans="1:19" x14ac:dyDescent="0.2">
      <c r="A195" s="5">
        <v>174</v>
      </c>
      <c r="B195" s="5">
        <f t="shared" si="70"/>
        <v>7400</v>
      </c>
      <c r="C195" s="5">
        <f t="shared" si="70"/>
        <v>26280</v>
      </c>
      <c r="D195" s="5">
        <f t="shared" si="70"/>
        <v>12900</v>
      </c>
      <c r="E195" s="5">
        <f t="shared" si="70"/>
        <v>12900</v>
      </c>
      <c r="F195" s="5">
        <f t="shared" si="70"/>
        <v>0</v>
      </c>
      <c r="G195" s="5">
        <f t="shared" si="70"/>
        <v>0</v>
      </c>
      <c r="H195" s="5">
        <f t="shared" si="70"/>
        <v>0</v>
      </c>
      <c r="I195" s="5">
        <f t="shared" si="70"/>
        <v>0</v>
      </c>
      <c r="J195" s="5">
        <f t="shared" si="70"/>
        <v>0</v>
      </c>
      <c r="K195" s="5">
        <f t="shared" si="70"/>
        <v>0</v>
      </c>
      <c r="L195" s="5">
        <f t="shared" si="70"/>
        <v>0</v>
      </c>
      <c r="M195" s="5">
        <f t="shared" si="70"/>
        <v>0</v>
      </c>
      <c r="N195" s="5">
        <f t="shared" si="70"/>
        <v>12900</v>
      </c>
      <c r="O195" s="5">
        <f t="shared" si="70"/>
        <v>12900</v>
      </c>
      <c r="P195" s="5">
        <f t="shared" si="70"/>
        <v>3032</v>
      </c>
      <c r="Q195" s="5">
        <f t="shared" si="69"/>
        <v>3032</v>
      </c>
      <c r="R195" s="5">
        <f t="shared" si="69"/>
        <v>1800</v>
      </c>
      <c r="S195" s="5">
        <f t="shared" si="69"/>
        <v>1800</v>
      </c>
    </row>
    <row r="196" spans="1:19" x14ac:dyDescent="0.2">
      <c r="A196" s="5">
        <v>175</v>
      </c>
      <c r="B196" s="5">
        <f t="shared" si="70"/>
        <v>7400</v>
      </c>
      <c r="C196" s="5">
        <f t="shared" si="70"/>
        <v>26280</v>
      </c>
      <c r="D196" s="5">
        <f t="shared" si="70"/>
        <v>12900</v>
      </c>
      <c r="E196" s="5">
        <f t="shared" si="70"/>
        <v>12900</v>
      </c>
      <c r="F196" s="5">
        <f t="shared" si="70"/>
        <v>0</v>
      </c>
      <c r="G196" s="5">
        <f t="shared" si="70"/>
        <v>0</v>
      </c>
      <c r="H196" s="5">
        <f t="shared" si="70"/>
        <v>0</v>
      </c>
      <c r="I196" s="5">
        <f t="shared" si="70"/>
        <v>0</v>
      </c>
      <c r="J196" s="5">
        <f t="shared" si="70"/>
        <v>0</v>
      </c>
      <c r="K196" s="5">
        <f t="shared" si="70"/>
        <v>0</v>
      </c>
      <c r="L196" s="5">
        <f t="shared" si="70"/>
        <v>0</v>
      </c>
      <c r="M196" s="5">
        <f t="shared" si="70"/>
        <v>0</v>
      </c>
      <c r="N196" s="5">
        <f t="shared" si="70"/>
        <v>12900</v>
      </c>
      <c r="O196" s="5">
        <f t="shared" si="70"/>
        <v>12900</v>
      </c>
      <c r="P196" s="5">
        <f t="shared" si="70"/>
        <v>3032</v>
      </c>
      <c r="Q196" s="5">
        <f t="shared" si="69"/>
        <v>3032</v>
      </c>
      <c r="R196" s="5">
        <f t="shared" si="69"/>
        <v>1800</v>
      </c>
      <c r="S196" s="5">
        <f t="shared" si="69"/>
        <v>1800</v>
      </c>
    </row>
    <row r="197" spans="1:19" x14ac:dyDescent="0.2">
      <c r="A197" s="5">
        <v>176</v>
      </c>
      <c r="B197" s="5">
        <f t="shared" si="70"/>
        <v>7400</v>
      </c>
      <c r="C197" s="5">
        <f t="shared" si="70"/>
        <v>26280</v>
      </c>
      <c r="D197" s="5">
        <f t="shared" si="70"/>
        <v>12900</v>
      </c>
      <c r="E197" s="5">
        <f t="shared" si="70"/>
        <v>12900</v>
      </c>
      <c r="F197" s="5">
        <f t="shared" si="70"/>
        <v>0</v>
      </c>
      <c r="G197" s="5">
        <f t="shared" si="70"/>
        <v>0</v>
      </c>
      <c r="H197" s="5">
        <f t="shared" si="70"/>
        <v>0</v>
      </c>
      <c r="I197" s="5">
        <f t="shared" si="70"/>
        <v>0</v>
      </c>
      <c r="J197" s="5">
        <f t="shared" si="70"/>
        <v>0</v>
      </c>
      <c r="K197" s="5">
        <f t="shared" si="70"/>
        <v>0</v>
      </c>
      <c r="L197" s="5">
        <f t="shared" si="70"/>
        <v>0</v>
      </c>
      <c r="M197" s="5">
        <f t="shared" si="70"/>
        <v>0</v>
      </c>
      <c r="N197" s="5">
        <f t="shared" si="70"/>
        <v>12900</v>
      </c>
      <c r="O197" s="5">
        <f t="shared" si="70"/>
        <v>12900</v>
      </c>
      <c r="P197" s="5">
        <f t="shared" si="70"/>
        <v>3032</v>
      </c>
      <c r="Q197" s="5">
        <f t="shared" si="69"/>
        <v>3032</v>
      </c>
      <c r="R197" s="5">
        <f t="shared" si="69"/>
        <v>1800</v>
      </c>
      <c r="S197" s="5">
        <f t="shared" si="69"/>
        <v>1800</v>
      </c>
    </row>
    <row r="198" spans="1:19" x14ac:dyDescent="0.2">
      <c r="A198" s="5">
        <v>177</v>
      </c>
      <c r="B198" s="5">
        <f t="shared" si="70"/>
        <v>7400</v>
      </c>
      <c r="C198" s="5">
        <f t="shared" si="70"/>
        <v>26280</v>
      </c>
      <c r="D198" s="5">
        <f t="shared" si="70"/>
        <v>12900</v>
      </c>
      <c r="E198" s="5">
        <f t="shared" si="70"/>
        <v>12900</v>
      </c>
      <c r="F198" s="5">
        <f t="shared" si="70"/>
        <v>0</v>
      </c>
      <c r="G198" s="5">
        <f t="shared" si="70"/>
        <v>0</v>
      </c>
      <c r="H198" s="5">
        <f t="shared" si="70"/>
        <v>0</v>
      </c>
      <c r="I198" s="5">
        <f t="shared" si="70"/>
        <v>0</v>
      </c>
      <c r="J198" s="5">
        <f t="shared" si="70"/>
        <v>0</v>
      </c>
      <c r="K198" s="5">
        <f t="shared" si="70"/>
        <v>0</v>
      </c>
      <c r="L198" s="5">
        <f t="shared" si="70"/>
        <v>0</v>
      </c>
      <c r="M198" s="5">
        <f t="shared" si="70"/>
        <v>0</v>
      </c>
      <c r="N198" s="5">
        <f t="shared" si="70"/>
        <v>12900</v>
      </c>
      <c r="O198" s="5">
        <f t="shared" si="70"/>
        <v>12900</v>
      </c>
      <c r="P198" s="5">
        <f t="shared" si="70"/>
        <v>3032</v>
      </c>
      <c r="Q198" s="5">
        <f t="shared" si="69"/>
        <v>3032</v>
      </c>
      <c r="R198" s="5">
        <f t="shared" si="69"/>
        <v>1800</v>
      </c>
      <c r="S198" s="5">
        <f t="shared" si="69"/>
        <v>1800</v>
      </c>
    </row>
    <row r="199" spans="1:19" x14ac:dyDescent="0.2">
      <c r="A199" s="5">
        <v>178</v>
      </c>
      <c r="B199" s="5">
        <f t="shared" si="70"/>
        <v>7400</v>
      </c>
      <c r="C199" s="5">
        <f t="shared" si="70"/>
        <v>26280</v>
      </c>
      <c r="D199" s="5">
        <f t="shared" si="70"/>
        <v>12900</v>
      </c>
      <c r="E199" s="5">
        <f t="shared" si="70"/>
        <v>12900</v>
      </c>
      <c r="F199" s="5">
        <f t="shared" si="70"/>
        <v>0</v>
      </c>
      <c r="G199" s="5">
        <f t="shared" si="70"/>
        <v>0</v>
      </c>
      <c r="H199" s="5">
        <f t="shared" si="70"/>
        <v>0</v>
      </c>
      <c r="I199" s="5">
        <f t="shared" si="70"/>
        <v>0</v>
      </c>
      <c r="J199" s="5">
        <f t="shared" si="70"/>
        <v>0</v>
      </c>
      <c r="K199" s="5">
        <f t="shared" si="70"/>
        <v>0</v>
      </c>
      <c r="L199" s="5">
        <f t="shared" si="70"/>
        <v>0</v>
      </c>
      <c r="M199" s="5">
        <f t="shared" si="70"/>
        <v>0</v>
      </c>
      <c r="N199" s="5">
        <f t="shared" si="70"/>
        <v>12900</v>
      </c>
      <c r="O199" s="5">
        <f t="shared" si="70"/>
        <v>12900</v>
      </c>
      <c r="P199" s="5">
        <f t="shared" si="70"/>
        <v>3032</v>
      </c>
      <c r="Q199" s="5">
        <f t="shared" si="69"/>
        <v>3032</v>
      </c>
      <c r="R199" s="5">
        <f t="shared" si="69"/>
        <v>1800</v>
      </c>
      <c r="S199" s="5">
        <f t="shared" si="69"/>
        <v>1800</v>
      </c>
    </row>
    <row r="200" spans="1:19" x14ac:dyDescent="0.2">
      <c r="A200" s="5">
        <v>179</v>
      </c>
      <c r="B200" s="5">
        <f t="shared" si="70"/>
        <v>7400</v>
      </c>
      <c r="C200" s="5">
        <f t="shared" si="70"/>
        <v>26280</v>
      </c>
      <c r="D200" s="5">
        <f t="shared" si="70"/>
        <v>12900</v>
      </c>
      <c r="E200" s="5">
        <f t="shared" si="70"/>
        <v>12900</v>
      </c>
      <c r="F200" s="5">
        <f t="shared" si="70"/>
        <v>0</v>
      </c>
      <c r="G200" s="5">
        <f t="shared" si="70"/>
        <v>0</v>
      </c>
      <c r="H200" s="5">
        <f t="shared" si="70"/>
        <v>0</v>
      </c>
      <c r="I200" s="5">
        <f t="shared" si="70"/>
        <v>0</v>
      </c>
      <c r="J200" s="5">
        <f t="shared" si="70"/>
        <v>0</v>
      </c>
      <c r="K200" s="5">
        <f t="shared" si="70"/>
        <v>0</v>
      </c>
      <c r="L200" s="5">
        <f t="shared" si="70"/>
        <v>0</v>
      </c>
      <c r="M200" s="5">
        <f t="shared" si="70"/>
        <v>0</v>
      </c>
      <c r="N200" s="5">
        <f t="shared" si="70"/>
        <v>12900</v>
      </c>
      <c r="O200" s="5">
        <f t="shared" si="70"/>
        <v>12900</v>
      </c>
      <c r="P200" s="5">
        <f t="shared" si="70"/>
        <v>3032</v>
      </c>
      <c r="Q200" s="5">
        <f t="shared" si="69"/>
        <v>3032</v>
      </c>
      <c r="R200" s="5">
        <f t="shared" si="69"/>
        <v>1800</v>
      </c>
      <c r="S200" s="5">
        <f t="shared" si="69"/>
        <v>1800</v>
      </c>
    </row>
    <row r="201" spans="1:19" x14ac:dyDescent="0.2">
      <c r="A201" s="5">
        <v>180</v>
      </c>
      <c r="B201" s="5">
        <f t="shared" si="70"/>
        <v>7400</v>
      </c>
      <c r="C201" s="5">
        <f t="shared" si="70"/>
        <v>26280</v>
      </c>
      <c r="D201" s="5">
        <f t="shared" si="70"/>
        <v>12900</v>
      </c>
      <c r="E201" s="5">
        <f t="shared" si="70"/>
        <v>12900</v>
      </c>
      <c r="F201" s="5">
        <f t="shared" si="70"/>
        <v>0</v>
      </c>
      <c r="G201" s="5">
        <f t="shared" si="70"/>
        <v>0</v>
      </c>
      <c r="H201" s="5">
        <f t="shared" si="70"/>
        <v>0</v>
      </c>
      <c r="I201" s="5">
        <f t="shared" si="70"/>
        <v>0</v>
      </c>
      <c r="J201" s="5">
        <f t="shared" si="70"/>
        <v>0</v>
      </c>
      <c r="K201" s="5">
        <f t="shared" si="70"/>
        <v>0</v>
      </c>
      <c r="L201" s="5">
        <f t="shared" si="70"/>
        <v>0</v>
      </c>
      <c r="M201" s="5">
        <f t="shared" si="70"/>
        <v>0</v>
      </c>
      <c r="N201" s="5">
        <f t="shared" si="70"/>
        <v>12900</v>
      </c>
      <c r="O201" s="5">
        <f t="shared" si="70"/>
        <v>12900</v>
      </c>
      <c r="P201" s="5">
        <f t="shared" si="70"/>
        <v>3032</v>
      </c>
      <c r="Q201" s="5">
        <f t="shared" si="70"/>
        <v>3032</v>
      </c>
      <c r="R201" s="5">
        <f t="shared" ref="R201:S216" si="71">R200</f>
        <v>1800</v>
      </c>
      <c r="S201" s="5">
        <f t="shared" si="71"/>
        <v>1800</v>
      </c>
    </row>
    <row r="202" spans="1:19" x14ac:dyDescent="0.2">
      <c r="A202" s="5">
        <v>181</v>
      </c>
      <c r="B202" s="5">
        <f t="shared" ref="B202:Q217" si="72">B201</f>
        <v>7400</v>
      </c>
      <c r="C202" s="5">
        <f t="shared" si="72"/>
        <v>26280</v>
      </c>
      <c r="D202" s="5">
        <f t="shared" si="72"/>
        <v>12900</v>
      </c>
      <c r="E202" s="5">
        <f t="shared" si="72"/>
        <v>12900</v>
      </c>
      <c r="F202" s="5">
        <f t="shared" si="72"/>
        <v>0</v>
      </c>
      <c r="G202" s="5">
        <f t="shared" si="72"/>
        <v>0</v>
      </c>
      <c r="H202" s="5">
        <f t="shared" si="72"/>
        <v>0</v>
      </c>
      <c r="I202" s="5">
        <f t="shared" si="72"/>
        <v>0</v>
      </c>
      <c r="J202" s="5">
        <f t="shared" si="72"/>
        <v>0</v>
      </c>
      <c r="K202" s="5">
        <f t="shared" si="72"/>
        <v>0</v>
      </c>
      <c r="L202" s="5">
        <f t="shared" si="72"/>
        <v>0</v>
      </c>
      <c r="M202" s="5">
        <f t="shared" si="72"/>
        <v>0</v>
      </c>
      <c r="N202" s="5">
        <f t="shared" si="72"/>
        <v>12900</v>
      </c>
      <c r="O202" s="5">
        <f t="shared" si="72"/>
        <v>12900</v>
      </c>
      <c r="P202" s="5">
        <f t="shared" si="72"/>
        <v>3032</v>
      </c>
      <c r="Q202" s="5">
        <f t="shared" si="72"/>
        <v>3032</v>
      </c>
      <c r="R202" s="5">
        <f t="shared" si="71"/>
        <v>1800</v>
      </c>
      <c r="S202" s="5">
        <f t="shared" si="71"/>
        <v>1800</v>
      </c>
    </row>
    <row r="203" spans="1:19" x14ac:dyDescent="0.2">
      <c r="A203" s="5">
        <v>182</v>
      </c>
      <c r="B203" s="5">
        <f t="shared" si="72"/>
        <v>7400</v>
      </c>
      <c r="C203" s="5">
        <f t="shared" si="72"/>
        <v>26280</v>
      </c>
      <c r="D203" s="5">
        <f t="shared" si="72"/>
        <v>12900</v>
      </c>
      <c r="E203" s="5">
        <f t="shared" si="72"/>
        <v>12900</v>
      </c>
      <c r="F203" s="5">
        <f t="shared" si="72"/>
        <v>0</v>
      </c>
      <c r="G203" s="5">
        <f t="shared" si="72"/>
        <v>0</v>
      </c>
      <c r="H203" s="5">
        <f t="shared" si="72"/>
        <v>0</v>
      </c>
      <c r="I203" s="5">
        <f t="shared" si="72"/>
        <v>0</v>
      </c>
      <c r="J203" s="5">
        <f t="shared" si="72"/>
        <v>0</v>
      </c>
      <c r="K203" s="5">
        <f t="shared" si="72"/>
        <v>0</v>
      </c>
      <c r="L203" s="5">
        <f t="shared" si="72"/>
        <v>0</v>
      </c>
      <c r="M203" s="5">
        <f t="shared" si="72"/>
        <v>0</v>
      </c>
      <c r="N203" s="5">
        <f t="shared" si="72"/>
        <v>12900</v>
      </c>
      <c r="O203" s="5">
        <f t="shared" si="72"/>
        <v>12900</v>
      </c>
      <c r="P203" s="5">
        <f t="shared" si="72"/>
        <v>3032</v>
      </c>
      <c r="Q203" s="5">
        <f t="shared" si="72"/>
        <v>3032</v>
      </c>
      <c r="R203" s="5">
        <f t="shared" si="71"/>
        <v>1800</v>
      </c>
      <c r="S203" s="5">
        <f t="shared" si="71"/>
        <v>1800</v>
      </c>
    </row>
    <row r="204" spans="1:19" x14ac:dyDescent="0.2">
      <c r="A204" s="5">
        <v>183</v>
      </c>
      <c r="B204" s="5">
        <f t="shared" si="72"/>
        <v>7400</v>
      </c>
      <c r="C204" s="5">
        <f t="shared" si="72"/>
        <v>26280</v>
      </c>
      <c r="D204" s="5">
        <f t="shared" si="72"/>
        <v>12900</v>
      </c>
      <c r="E204" s="5">
        <f t="shared" si="72"/>
        <v>12900</v>
      </c>
      <c r="F204" s="5">
        <f t="shared" si="72"/>
        <v>0</v>
      </c>
      <c r="G204" s="5">
        <f t="shared" si="72"/>
        <v>0</v>
      </c>
      <c r="H204" s="5">
        <f t="shared" si="72"/>
        <v>0</v>
      </c>
      <c r="I204" s="5">
        <f t="shared" si="72"/>
        <v>0</v>
      </c>
      <c r="J204" s="5">
        <f t="shared" si="72"/>
        <v>0</v>
      </c>
      <c r="K204" s="5">
        <f t="shared" si="72"/>
        <v>0</v>
      </c>
      <c r="L204" s="5">
        <f t="shared" si="72"/>
        <v>0</v>
      </c>
      <c r="M204" s="5">
        <f t="shared" si="72"/>
        <v>0</v>
      </c>
      <c r="N204" s="5">
        <f t="shared" si="72"/>
        <v>12900</v>
      </c>
      <c r="O204" s="5">
        <f t="shared" si="72"/>
        <v>12900</v>
      </c>
      <c r="P204" s="5">
        <f t="shared" si="72"/>
        <v>3032</v>
      </c>
      <c r="Q204" s="5">
        <f t="shared" si="72"/>
        <v>3032</v>
      </c>
      <c r="R204" s="5">
        <f t="shared" si="71"/>
        <v>1800</v>
      </c>
      <c r="S204" s="5">
        <f t="shared" si="71"/>
        <v>1800</v>
      </c>
    </row>
    <row r="205" spans="1:19" x14ac:dyDescent="0.2">
      <c r="A205" s="5">
        <v>184</v>
      </c>
      <c r="B205" s="5">
        <f t="shared" si="72"/>
        <v>7400</v>
      </c>
      <c r="C205" s="5">
        <f t="shared" si="72"/>
        <v>26280</v>
      </c>
      <c r="D205" s="5">
        <f t="shared" si="72"/>
        <v>12900</v>
      </c>
      <c r="E205" s="5">
        <f t="shared" si="72"/>
        <v>12900</v>
      </c>
      <c r="F205" s="5">
        <f t="shared" si="72"/>
        <v>0</v>
      </c>
      <c r="G205" s="5">
        <f t="shared" si="72"/>
        <v>0</v>
      </c>
      <c r="H205" s="5">
        <f t="shared" si="72"/>
        <v>0</v>
      </c>
      <c r="I205" s="5">
        <f t="shared" si="72"/>
        <v>0</v>
      </c>
      <c r="J205" s="5">
        <f t="shared" si="72"/>
        <v>0</v>
      </c>
      <c r="K205" s="5">
        <f t="shared" si="72"/>
        <v>0</v>
      </c>
      <c r="L205" s="5">
        <f t="shared" si="72"/>
        <v>0</v>
      </c>
      <c r="M205" s="5">
        <f t="shared" si="72"/>
        <v>0</v>
      </c>
      <c r="N205" s="5">
        <f t="shared" si="72"/>
        <v>12900</v>
      </c>
      <c r="O205" s="5">
        <f t="shared" si="72"/>
        <v>12900</v>
      </c>
      <c r="P205" s="5">
        <f t="shared" si="72"/>
        <v>3032</v>
      </c>
      <c r="Q205" s="5">
        <f t="shared" si="72"/>
        <v>3032</v>
      </c>
      <c r="R205" s="5">
        <f t="shared" si="71"/>
        <v>1800</v>
      </c>
      <c r="S205" s="5">
        <f t="shared" si="71"/>
        <v>1800</v>
      </c>
    </row>
    <row r="206" spans="1:19" x14ac:dyDescent="0.2">
      <c r="A206" s="5">
        <v>185</v>
      </c>
      <c r="B206" s="5">
        <f t="shared" si="72"/>
        <v>7400</v>
      </c>
      <c r="C206" s="5">
        <f t="shared" si="72"/>
        <v>26280</v>
      </c>
      <c r="D206" s="5">
        <f t="shared" si="72"/>
        <v>12900</v>
      </c>
      <c r="E206" s="5">
        <f t="shared" si="72"/>
        <v>12900</v>
      </c>
      <c r="F206" s="5">
        <f t="shared" si="72"/>
        <v>0</v>
      </c>
      <c r="G206" s="5">
        <f t="shared" si="72"/>
        <v>0</v>
      </c>
      <c r="H206" s="5">
        <f t="shared" si="72"/>
        <v>0</v>
      </c>
      <c r="I206" s="5">
        <f t="shared" si="72"/>
        <v>0</v>
      </c>
      <c r="J206" s="5">
        <f t="shared" si="72"/>
        <v>0</v>
      </c>
      <c r="K206" s="5">
        <f t="shared" si="72"/>
        <v>0</v>
      </c>
      <c r="L206" s="5">
        <f t="shared" si="72"/>
        <v>0</v>
      </c>
      <c r="M206" s="5">
        <f t="shared" si="72"/>
        <v>0</v>
      </c>
      <c r="N206" s="5">
        <f t="shared" si="72"/>
        <v>12900</v>
      </c>
      <c r="O206" s="5">
        <f t="shared" si="72"/>
        <v>12900</v>
      </c>
      <c r="P206" s="5">
        <f t="shared" si="72"/>
        <v>3032</v>
      </c>
      <c r="Q206" s="5">
        <f t="shared" si="72"/>
        <v>3032</v>
      </c>
      <c r="R206" s="5">
        <f t="shared" si="71"/>
        <v>1800</v>
      </c>
      <c r="S206" s="5">
        <f t="shared" si="71"/>
        <v>1800</v>
      </c>
    </row>
    <row r="207" spans="1:19" x14ac:dyDescent="0.2">
      <c r="A207" s="5">
        <v>186</v>
      </c>
      <c r="B207" s="5">
        <f t="shared" si="72"/>
        <v>7400</v>
      </c>
      <c r="C207" s="5">
        <f t="shared" si="72"/>
        <v>26280</v>
      </c>
      <c r="D207" s="5">
        <f t="shared" si="72"/>
        <v>12900</v>
      </c>
      <c r="E207" s="5">
        <f t="shared" si="72"/>
        <v>12900</v>
      </c>
      <c r="F207" s="5">
        <f t="shared" si="72"/>
        <v>0</v>
      </c>
      <c r="G207" s="5">
        <f t="shared" si="72"/>
        <v>0</v>
      </c>
      <c r="H207" s="5">
        <f t="shared" si="72"/>
        <v>0</v>
      </c>
      <c r="I207" s="5">
        <f t="shared" si="72"/>
        <v>0</v>
      </c>
      <c r="J207" s="5">
        <f t="shared" si="72"/>
        <v>0</v>
      </c>
      <c r="K207" s="5">
        <f t="shared" si="72"/>
        <v>0</v>
      </c>
      <c r="L207" s="5">
        <f t="shared" si="72"/>
        <v>0</v>
      </c>
      <c r="M207" s="5">
        <f t="shared" si="72"/>
        <v>0</v>
      </c>
      <c r="N207" s="5">
        <f t="shared" si="72"/>
        <v>12900</v>
      </c>
      <c r="O207" s="5">
        <f t="shared" si="72"/>
        <v>12900</v>
      </c>
      <c r="P207" s="5">
        <f t="shared" si="72"/>
        <v>3032</v>
      </c>
      <c r="Q207" s="5">
        <f t="shared" si="72"/>
        <v>3032</v>
      </c>
      <c r="R207" s="5">
        <f t="shared" si="71"/>
        <v>1800</v>
      </c>
      <c r="S207" s="5">
        <f t="shared" si="71"/>
        <v>1800</v>
      </c>
    </row>
    <row r="208" spans="1:19" x14ac:dyDescent="0.2">
      <c r="A208" s="5">
        <v>187</v>
      </c>
      <c r="B208" s="5">
        <f t="shared" si="72"/>
        <v>7400</v>
      </c>
      <c r="C208" s="5">
        <f t="shared" si="72"/>
        <v>26280</v>
      </c>
      <c r="D208" s="5">
        <f t="shared" si="72"/>
        <v>12900</v>
      </c>
      <c r="E208" s="5">
        <f t="shared" si="72"/>
        <v>12900</v>
      </c>
      <c r="F208" s="5">
        <f t="shared" si="72"/>
        <v>0</v>
      </c>
      <c r="G208" s="5">
        <f t="shared" si="72"/>
        <v>0</v>
      </c>
      <c r="H208" s="5">
        <f t="shared" si="72"/>
        <v>0</v>
      </c>
      <c r="I208" s="5">
        <f t="shared" si="72"/>
        <v>0</v>
      </c>
      <c r="J208" s="5">
        <f t="shared" si="72"/>
        <v>0</v>
      </c>
      <c r="K208" s="5">
        <f t="shared" si="72"/>
        <v>0</v>
      </c>
      <c r="L208" s="5">
        <f t="shared" si="72"/>
        <v>0</v>
      </c>
      <c r="M208" s="5">
        <f t="shared" si="72"/>
        <v>0</v>
      </c>
      <c r="N208" s="5">
        <f t="shared" si="72"/>
        <v>12900</v>
      </c>
      <c r="O208" s="5">
        <f t="shared" si="72"/>
        <v>12900</v>
      </c>
      <c r="P208" s="5">
        <f t="shared" si="72"/>
        <v>3032</v>
      </c>
      <c r="Q208" s="5">
        <f t="shared" si="72"/>
        <v>3032</v>
      </c>
      <c r="R208" s="5">
        <f t="shared" si="71"/>
        <v>1800</v>
      </c>
      <c r="S208" s="5">
        <f t="shared" si="71"/>
        <v>1800</v>
      </c>
    </row>
    <row r="209" spans="1:19" x14ac:dyDescent="0.2">
      <c r="A209" s="5">
        <v>188</v>
      </c>
      <c r="B209" s="5">
        <f t="shared" si="72"/>
        <v>7400</v>
      </c>
      <c r="C209" s="5">
        <f t="shared" si="72"/>
        <v>26280</v>
      </c>
      <c r="D209" s="5">
        <f t="shared" si="72"/>
        <v>12900</v>
      </c>
      <c r="E209" s="5">
        <f t="shared" si="72"/>
        <v>12900</v>
      </c>
      <c r="F209" s="5">
        <f t="shared" si="72"/>
        <v>0</v>
      </c>
      <c r="G209" s="5">
        <f t="shared" si="72"/>
        <v>0</v>
      </c>
      <c r="H209" s="5">
        <f t="shared" si="72"/>
        <v>0</v>
      </c>
      <c r="I209" s="5">
        <f t="shared" si="72"/>
        <v>0</v>
      </c>
      <c r="J209" s="5">
        <f t="shared" si="72"/>
        <v>0</v>
      </c>
      <c r="K209" s="5">
        <f t="shared" si="72"/>
        <v>0</v>
      </c>
      <c r="L209" s="5">
        <f t="shared" si="72"/>
        <v>0</v>
      </c>
      <c r="M209" s="5">
        <f t="shared" si="72"/>
        <v>0</v>
      </c>
      <c r="N209" s="5">
        <f t="shared" si="72"/>
        <v>12900</v>
      </c>
      <c r="O209" s="5">
        <f t="shared" si="72"/>
        <v>12900</v>
      </c>
      <c r="P209" s="5">
        <f t="shared" si="72"/>
        <v>3032</v>
      </c>
      <c r="Q209" s="5">
        <f t="shared" si="72"/>
        <v>3032</v>
      </c>
      <c r="R209" s="5">
        <f t="shared" si="71"/>
        <v>1800</v>
      </c>
      <c r="S209" s="5">
        <f t="shared" si="71"/>
        <v>1800</v>
      </c>
    </row>
    <row r="210" spans="1:19" x14ac:dyDescent="0.2">
      <c r="A210" s="5">
        <v>189</v>
      </c>
      <c r="B210" s="5">
        <f t="shared" si="72"/>
        <v>7400</v>
      </c>
      <c r="C210" s="5">
        <f t="shared" si="72"/>
        <v>26280</v>
      </c>
      <c r="D210" s="5">
        <f t="shared" si="72"/>
        <v>12900</v>
      </c>
      <c r="E210" s="5">
        <f t="shared" si="72"/>
        <v>12900</v>
      </c>
      <c r="F210" s="5">
        <f t="shared" si="72"/>
        <v>0</v>
      </c>
      <c r="G210" s="5">
        <f t="shared" si="72"/>
        <v>0</v>
      </c>
      <c r="H210" s="5">
        <f t="shared" si="72"/>
        <v>0</v>
      </c>
      <c r="I210" s="5">
        <f t="shared" si="72"/>
        <v>0</v>
      </c>
      <c r="J210" s="5">
        <f t="shared" si="72"/>
        <v>0</v>
      </c>
      <c r="K210" s="5">
        <f t="shared" si="72"/>
        <v>0</v>
      </c>
      <c r="L210" s="5">
        <f t="shared" si="72"/>
        <v>0</v>
      </c>
      <c r="M210" s="5">
        <f t="shared" si="72"/>
        <v>0</v>
      </c>
      <c r="N210" s="5">
        <f t="shared" si="72"/>
        <v>12900</v>
      </c>
      <c r="O210" s="5">
        <f t="shared" si="72"/>
        <v>12900</v>
      </c>
      <c r="P210" s="5">
        <f t="shared" si="72"/>
        <v>3032</v>
      </c>
      <c r="Q210" s="5">
        <f t="shared" si="72"/>
        <v>3032</v>
      </c>
      <c r="R210" s="5">
        <f t="shared" si="71"/>
        <v>1800</v>
      </c>
      <c r="S210" s="5">
        <f t="shared" si="71"/>
        <v>1800</v>
      </c>
    </row>
    <row r="211" spans="1:19" x14ac:dyDescent="0.2">
      <c r="A211" s="5">
        <v>190</v>
      </c>
      <c r="B211" s="5">
        <f t="shared" si="72"/>
        <v>7400</v>
      </c>
      <c r="C211" s="5">
        <f t="shared" si="72"/>
        <v>26280</v>
      </c>
      <c r="D211" s="5">
        <f t="shared" si="72"/>
        <v>12900</v>
      </c>
      <c r="E211" s="5">
        <f t="shared" si="72"/>
        <v>12900</v>
      </c>
      <c r="F211" s="5">
        <f t="shared" si="72"/>
        <v>0</v>
      </c>
      <c r="G211" s="5">
        <f t="shared" si="72"/>
        <v>0</v>
      </c>
      <c r="H211" s="5">
        <f t="shared" si="72"/>
        <v>0</v>
      </c>
      <c r="I211" s="5">
        <f t="shared" si="72"/>
        <v>0</v>
      </c>
      <c r="J211" s="5">
        <f t="shared" si="72"/>
        <v>0</v>
      </c>
      <c r="K211" s="5">
        <f t="shared" si="72"/>
        <v>0</v>
      </c>
      <c r="L211" s="5">
        <f t="shared" si="72"/>
        <v>0</v>
      </c>
      <c r="M211" s="5">
        <f t="shared" si="72"/>
        <v>0</v>
      </c>
      <c r="N211" s="5">
        <f t="shared" si="72"/>
        <v>12900</v>
      </c>
      <c r="O211" s="5">
        <f t="shared" si="72"/>
        <v>12900</v>
      </c>
      <c r="P211" s="5">
        <f t="shared" si="72"/>
        <v>3032</v>
      </c>
      <c r="Q211" s="5">
        <f t="shared" si="72"/>
        <v>3032</v>
      </c>
      <c r="R211" s="5">
        <f t="shared" si="71"/>
        <v>1800</v>
      </c>
      <c r="S211" s="5">
        <f t="shared" si="71"/>
        <v>1800</v>
      </c>
    </row>
    <row r="212" spans="1:19" x14ac:dyDescent="0.2">
      <c r="A212" s="5">
        <v>191</v>
      </c>
      <c r="B212" s="5">
        <f t="shared" si="72"/>
        <v>7400</v>
      </c>
      <c r="C212" s="5">
        <f t="shared" si="72"/>
        <v>26280</v>
      </c>
      <c r="D212" s="5">
        <f t="shared" si="72"/>
        <v>12900</v>
      </c>
      <c r="E212" s="5">
        <f t="shared" si="72"/>
        <v>12900</v>
      </c>
      <c r="F212" s="5">
        <f t="shared" si="72"/>
        <v>0</v>
      </c>
      <c r="G212" s="5">
        <f t="shared" si="72"/>
        <v>0</v>
      </c>
      <c r="H212" s="5">
        <f t="shared" si="72"/>
        <v>0</v>
      </c>
      <c r="I212" s="5">
        <f t="shared" si="72"/>
        <v>0</v>
      </c>
      <c r="J212" s="5">
        <f t="shared" si="72"/>
        <v>0</v>
      </c>
      <c r="K212" s="5">
        <f t="shared" si="72"/>
        <v>0</v>
      </c>
      <c r="L212" s="5">
        <f t="shared" si="72"/>
        <v>0</v>
      </c>
      <c r="M212" s="5">
        <f t="shared" si="72"/>
        <v>0</v>
      </c>
      <c r="N212" s="5">
        <f t="shared" si="72"/>
        <v>12900</v>
      </c>
      <c r="O212" s="5">
        <f t="shared" si="72"/>
        <v>12900</v>
      </c>
      <c r="P212" s="5">
        <f t="shared" si="72"/>
        <v>3032</v>
      </c>
      <c r="Q212" s="5">
        <f t="shared" si="72"/>
        <v>3032</v>
      </c>
      <c r="R212" s="5">
        <f t="shared" si="71"/>
        <v>1800</v>
      </c>
      <c r="S212" s="5">
        <f t="shared" si="71"/>
        <v>1800</v>
      </c>
    </row>
    <row r="213" spans="1:19" x14ac:dyDescent="0.2">
      <c r="A213" s="5">
        <v>192</v>
      </c>
      <c r="B213" s="5">
        <f t="shared" si="72"/>
        <v>7400</v>
      </c>
      <c r="C213" s="5">
        <f t="shared" si="72"/>
        <v>26280</v>
      </c>
      <c r="D213" s="5">
        <f t="shared" si="72"/>
        <v>12900</v>
      </c>
      <c r="E213" s="5">
        <f t="shared" si="72"/>
        <v>12900</v>
      </c>
      <c r="F213" s="5">
        <f t="shared" si="72"/>
        <v>0</v>
      </c>
      <c r="G213" s="5">
        <f t="shared" si="72"/>
        <v>0</v>
      </c>
      <c r="H213" s="5">
        <f t="shared" si="72"/>
        <v>0</v>
      </c>
      <c r="I213" s="5">
        <f t="shared" si="72"/>
        <v>0</v>
      </c>
      <c r="J213" s="5">
        <f t="shared" si="72"/>
        <v>0</v>
      </c>
      <c r="K213" s="5">
        <f t="shared" si="72"/>
        <v>0</v>
      </c>
      <c r="L213" s="5">
        <f t="shared" si="72"/>
        <v>0</v>
      </c>
      <c r="M213" s="5">
        <f t="shared" si="72"/>
        <v>0</v>
      </c>
      <c r="N213" s="5">
        <f t="shared" si="72"/>
        <v>12900</v>
      </c>
      <c r="O213" s="5">
        <f t="shared" si="72"/>
        <v>12900</v>
      </c>
      <c r="P213" s="5">
        <f t="shared" si="72"/>
        <v>3032</v>
      </c>
      <c r="Q213" s="5">
        <f t="shared" si="72"/>
        <v>3032</v>
      </c>
      <c r="R213" s="5">
        <f t="shared" si="71"/>
        <v>1800</v>
      </c>
      <c r="S213" s="5">
        <f t="shared" si="71"/>
        <v>1800</v>
      </c>
    </row>
    <row r="214" spans="1:19" x14ac:dyDescent="0.2">
      <c r="A214" s="5">
        <v>193</v>
      </c>
      <c r="B214" s="5">
        <f t="shared" si="72"/>
        <v>7400</v>
      </c>
      <c r="C214" s="5">
        <f t="shared" si="72"/>
        <v>26280</v>
      </c>
      <c r="D214" s="5">
        <f t="shared" si="72"/>
        <v>12900</v>
      </c>
      <c r="E214" s="5">
        <f t="shared" si="72"/>
        <v>12900</v>
      </c>
      <c r="F214" s="5">
        <f t="shared" si="72"/>
        <v>0</v>
      </c>
      <c r="G214" s="5">
        <f t="shared" si="72"/>
        <v>0</v>
      </c>
      <c r="H214" s="5">
        <f t="shared" si="72"/>
        <v>0</v>
      </c>
      <c r="I214" s="5">
        <f t="shared" si="72"/>
        <v>0</v>
      </c>
      <c r="J214" s="5">
        <f t="shared" si="72"/>
        <v>0</v>
      </c>
      <c r="K214" s="5">
        <f t="shared" si="72"/>
        <v>0</v>
      </c>
      <c r="L214" s="5">
        <f t="shared" si="72"/>
        <v>0</v>
      </c>
      <c r="M214" s="5">
        <f t="shared" si="72"/>
        <v>0</v>
      </c>
      <c r="N214" s="5">
        <f t="shared" si="72"/>
        <v>12900</v>
      </c>
      <c r="O214" s="5">
        <f t="shared" si="72"/>
        <v>12900</v>
      </c>
      <c r="P214" s="5">
        <f t="shared" si="72"/>
        <v>3032</v>
      </c>
      <c r="Q214" s="5">
        <f t="shared" si="72"/>
        <v>3032</v>
      </c>
      <c r="R214" s="5">
        <f t="shared" si="71"/>
        <v>1800</v>
      </c>
      <c r="S214" s="5">
        <f t="shared" si="71"/>
        <v>1800</v>
      </c>
    </row>
    <row r="215" spans="1:19" x14ac:dyDescent="0.2">
      <c r="A215" s="5">
        <v>194</v>
      </c>
      <c r="B215" s="5">
        <f t="shared" si="72"/>
        <v>7400</v>
      </c>
      <c r="C215" s="5">
        <f t="shared" si="72"/>
        <v>26280</v>
      </c>
      <c r="D215" s="5">
        <f t="shared" si="72"/>
        <v>12900</v>
      </c>
      <c r="E215" s="5">
        <f t="shared" si="72"/>
        <v>12900</v>
      </c>
      <c r="F215" s="5">
        <f t="shared" si="72"/>
        <v>0</v>
      </c>
      <c r="G215" s="5">
        <f t="shared" si="72"/>
        <v>0</v>
      </c>
      <c r="H215" s="5">
        <f t="shared" si="72"/>
        <v>0</v>
      </c>
      <c r="I215" s="5">
        <f t="shared" si="72"/>
        <v>0</v>
      </c>
      <c r="J215" s="5">
        <f t="shared" si="72"/>
        <v>0</v>
      </c>
      <c r="K215" s="5">
        <f t="shared" si="72"/>
        <v>0</v>
      </c>
      <c r="L215" s="5">
        <f t="shared" si="72"/>
        <v>0</v>
      </c>
      <c r="M215" s="5">
        <f t="shared" si="72"/>
        <v>0</v>
      </c>
      <c r="N215" s="5">
        <f t="shared" si="72"/>
        <v>12900</v>
      </c>
      <c r="O215" s="5">
        <f t="shared" si="72"/>
        <v>12900</v>
      </c>
      <c r="P215" s="5">
        <f t="shared" si="72"/>
        <v>3032</v>
      </c>
      <c r="Q215" s="5">
        <f t="shared" si="72"/>
        <v>3032</v>
      </c>
      <c r="R215" s="5">
        <f t="shared" si="71"/>
        <v>1800</v>
      </c>
      <c r="S215" s="5">
        <f t="shared" si="71"/>
        <v>1800</v>
      </c>
    </row>
    <row r="216" spans="1:19" x14ac:dyDescent="0.2">
      <c r="A216" s="5">
        <v>195</v>
      </c>
      <c r="B216" s="5">
        <f t="shared" si="72"/>
        <v>7400</v>
      </c>
      <c r="C216" s="5">
        <f t="shared" si="72"/>
        <v>26280</v>
      </c>
      <c r="D216" s="5">
        <f t="shared" si="72"/>
        <v>12900</v>
      </c>
      <c r="E216" s="5">
        <f t="shared" si="72"/>
        <v>12900</v>
      </c>
      <c r="F216" s="5">
        <f t="shared" si="72"/>
        <v>0</v>
      </c>
      <c r="G216" s="5">
        <f t="shared" si="72"/>
        <v>0</v>
      </c>
      <c r="H216" s="5">
        <f t="shared" si="72"/>
        <v>0</v>
      </c>
      <c r="I216" s="5">
        <f t="shared" si="72"/>
        <v>0</v>
      </c>
      <c r="J216" s="5">
        <f t="shared" si="72"/>
        <v>0</v>
      </c>
      <c r="K216" s="5">
        <f t="shared" si="72"/>
        <v>0</v>
      </c>
      <c r="L216" s="5">
        <f t="shared" si="72"/>
        <v>0</v>
      </c>
      <c r="M216" s="5">
        <f t="shared" si="72"/>
        <v>0</v>
      </c>
      <c r="N216" s="5">
        <f t="shared" si="72"/>
        <v>12900</v>
      </c>
      <c r="O216" s="5">
        <f t="shared" si="72"/>
        <v>12900</v>
      </c>
      <c r="P216" s="5">
        <f t="shared" si="72"/>
        <v>3032</v>
      </c>
      <c r="Q216" s="5">
        <f t="shared" si="72"/>
        <v>3032</v>
      </c>
      <c r="R216" s="5">
        <f t="shared" si="71"/>
        <v>1800</v>
      </c>
      <c r="S216" s="5">
        <f t="shared" si="71"/>
        <v>1800</v>
      </c>
    </row>
    <row r="217" spans="1:19" x14ac:dyDescent="0.2">
      <c r="A217" s="5">
        <v>196</v>
      </c>
      <c r="B217" s="5">
        <f t="shared" si="72"/>
        <v>7400</v>
      </c>
      <c r="C217" s="5">
        <f t="shared" si="72"/>
        <v>26280</v>
      </c>
      <c r="D217" s="5">
        <f t="shared" si="72"/>
        <v>12900</v>
      </c>
      <c r="E217" s="5">
        <f t="shared" si="72"/>
        <v>12900</v>
      </c>
      <c r="F217" s="5">
        <f t="shared" si="72"/>
        <v>0</v>
      </c>
      <c r="G217" s="5">
        <f t="shared" si="72"/>
        <v>0</v>
      </c>
      <c r="H217" s="5">
        <f t="shared" si="72"/>
        <v>0</v>
      </c>
      <c r="I217" s="5">
        <f t="shared" si="72"/>
        <v>0</v>
      </c>
      <c r="J217" s="5">
        <f t="shared" si="72"/>
        <v>0</v>
      </c>
      <c r="K217" s="5">
        <f t="shared" si="72"/>
        <v>0</v>
      </c>
      <c r="L217" s="5">
        <f t="shared" si="72"/>
        <v>0</v>
      </c>
      <c r="M217" s="5">
        <f t="shared" si="72"/>
        <v>0</v>
      </c>
      <c r="N217" s="5">
        <f t="shared" si="72"/>
        <v>12900</v>
      </c>
      <c r="O217" s="5">
        <f t="shared" si="72"/>
        <v>12900</v>
      </c>
      <c r="P217" s="5">
        <f t="shared" si="72"/>
        <v>3032</v>
      </c>
      <c r="Q217" s="5">
        <f t="shared" ref="Q217:S221" si="73">Q216</f>
        <v>3032</v>
      </c>
      <c r="R217" s="5">
        <f t="shared" si="73"/>
        <v>1800</v>
      </c>
      <c r="S217" s="5">
        <f t="shared" si="73"/>
        <v>1800</v>
      </c>
    </row>
    <row r="218" spans="1:19" x14ac:dyDescent="0.2">
      <c r="A218" s="5">
        <v>197</v>
      </c>
      <c r="B218" s="5">
        <f t="shared" ref="B218:P221" si="74">B217</f>
        <v>7400</v>
      </c>
      <c r="C218" s="5">
        <f t="shared" si="74"/>
        <v>26280</v>
      </c>
      <c r="D218" s="5">
        <f t="shared" si="74"/>
        <v>12900</v>
      </c>
      <c r="E218" s="5">
        <f t="shared" si="74"/>
        <v>12900</v>
      </c>
      <c r="F218" s="5">
        <f t="shared" si="74"/>
        <v>0</v>
      </c>
      <c r="G218" s="5">
        <f t="shared" si="74"/>
        <v>0</v>
      </c>
      <c r="H218" s="5">
        <f t="shared" si="74"/>
        <v>0</v>
      </c>
      <c r="I218" s="5">
        <f t="shared" si="74"/>
        <v>0</v>
      </c>
      <c r="J218" s="5">
        <f t="shared" si="74"/>
        <v>0</v>
      </c>
      <c r="K218" s="5">
        <f t="shared" si="74"/>
        <v>0</v>
      </c>
      <c r="L218" s="5">
        <f t="shared" si="74"/>
        <v>0</v>
      </c>
      <c r="M218" s="5">
        <f t="shared" si="74"/>
        <v>0</v>
      </c>
      <c r="N218" s="5">
        <f t="shared" si="74"/>
        <v>12900</v>
      </c>
      <c r="O218" s="5">
        <f t="shared" si="74"/>
        <v>12900</v>
      </c>
      <c r="P218" s="5">
        <f t="shared" si="74"/>
        <v>3032</v>
      </c>
      <c r="Q218" s="5">
        <f t="shared" si="73"/>
        <v>3032</v>
      </c>
      <c r="R218" s="5">
        <f t="shared" si="73"/>
        <v>1800</v>
      </c>
      <c r="S218" s="5">
        <f t="shared" si="73"/>
        <v>1800</v>
      </c>
    </row>
    <row r="219" spans="1:19" x14ac:dyDescent="0.2">
      <c r="A219" s="5">
        <v>198</v>
      </c>
      <c r="B219" s="5">
        <f t="shared" si="74"/>
        <v>7400</v>
      </c>
      <c r="C219" s="5">
        <f t="shared" si="74"/>
        <v>26280</v>
      </c>
      <c r="D219" s="5">
        <f t="shared" si="74"/>
        <v>12900</v>
      </c>
      <c r="E219" s="5">
        <f t="shared" si="74"/>
        <v>12900</v>
      </c>
      <c r="F219" s="5">
        <f t="shared" si="74"/>
        <v>0</v>
      </c>
      <c r="G219" s="5">
        <f t="shared" si="74"/>
        <v>0</v>
      </c>
      <c r="H219" s="5">
        <f t="shared" si="74"/>
        <v>0</v>
      </c>
      <c r="I219" s="5">
        <f t="shared" si="74"/>
        <v>0</v>
      </c>
      <c r="J219" s="5">
        <f t="shared" si="74"/>
        <v>0</v>
      </c>
      <c r="K219" s="5">
        <f t="shared" si="74"/>
        <v>0</v>
      </c>
      <c r="L219" s="5">
        <f t="shared" si="74"/>
        <v>0</v>
      </c>
      <c r="M219" s="5">
        <f t="shared" si="74"/>
        <v>0</v>
      </c>
      <c r="N219" s="5">
        <f t="shared" si="74"/>
        <v>12900</v>
      </c>
      <c r="O219" s="5">
        <f t="shared" si="74"/>
        <v>12900</v>
      </c>
      <c r="P219" s="5">
        <f t="shared" si="74"/>
        <v>3032</v>
      </c>
      <c r="Q219" s="5">
        <f t="shared" si="73"/>
        <v>3032</v>
      </c>
      <c r="R219" s="5">
        <f t="shared" si="73"/>
        <v>1800</v>
      </c>
      <c r="S219" s="5">
        <f t="shared" si="73"/>
        <v>1800</v>
      </c>
    </row>
    <row r="220" spans="1:19" x14ac:dyDescent="0.2">
      <c r="A220" s="5">
        <v>199</v>
      </c>
      <c r="B220" s="5">
        <f t="shared" si="74"/>
        <v>7400</v>
      </c>
      <c r="C220" s="5">
        <f t="shared" si="74"/>
        <v>26280</v>
      </c>
      <c r="D220" s="5">
        <f t="shared" si="74"/>
        <v>12900</v>
      </c>
      <c r="E220" s="5">
        <f t="shared" si="74"/>
        <v>12900</v>
      </c>
      <c r="F220" s="5">
        <f t="shared" si="74"/>
        <v>0</v>
      </c>
      <c r="G220" s="5">
        <f t="shared" si="74"/>
        <v>0</v>
      </c>
      <c r="H220" s="5">
        <f t="shared" si="74"/>
        <v>0</v>
      </c>
      <c r="I220" s="5">
        <f t="shared" si="74"/>
        <v>0</v>
      </c>
      <c r="J220" s="5">
        <f t="shared" si="74"/>
        <v>0</v>
      </c>
      <c r="K220" s="5">
        <f t="shared" si="74"/>
        <v>0</v>
      </c>
      <c r="L220" s="5">
        <f t="shared" si="74"/>
        <v>0</v>
      </c>
      <c r="M220" s="5">
        <f t="shared" si="74"/>
        <v>0</v>
      </c>
      <c r="N220" s="5">
        <f t="shared" si="74"/>
        <v>12900</v>
      </c>
      <c r="O220" s="5">
        <f t="shared" si="74"/>
        <v>12900</v>
      </c>
      <c r="P220" s="5">
        <f t="shared" si="74"/>
        <v>3032</v>
      </c>
      <c r="Q220" s="5">
        <f t="shared" si="73"/>
        <v>3032</v>
      </c>
      <c r="R220" s="5">
        <f t="shared" si="73"/>
        <v>1800</v>
      </c>
      <c r="S220" s="5">
        <f t="shared" si="73"/>
        <v>1800</v>
      </c>
    </row>
    <row r="221" spans="1:19" x14ac:dyDescent="0.2">
      <c r="A221" s="5">
        <v>200</v>
      </c>
      <c r="B221" s="5">
        <f t="shared" si="74"/>
        <v>7400</v>
      </c>
      <c r="C221" s="5">
        <f t="shared" si="74"/>
        <v>26280</v>
      </c>
      <c r="D221" s="5">
        <f t="shared" si="74"/>
        <v>12900</v>
      </c>
      <c r="E221" s="5">
        <f t="shared" si="74"/>
        <v>12900</v>
      </c>
      <c r="F221" s="5">
        <f t="shared" si="74"/>
        <v>0</v>
      </c>
      <c r="G221" s="5">
        <f t="shared" si="74"/>
        <v>0</v>
      </c>
      <c r="H221" s="5">
        <f t="shared" si="74"/>
        <v>0</v>
      </c>
      <c r="I221" s="5">
        <f t="shared" si="74"/>
        <v>0</v>
      </c>
      <c r="J221" s="5">
        <f t="shared" si="74"/>
        <v>0</v>
      </c>
      <c r="K221" s="5">
        <f t="shared" si="74"/>
        <v>0</v>
      </c>
      <c r="L221" s="5">
        <f t="shared" si="74"/>
        <v>0</v>
      </c>
      <c r="M221" s="5">
        <f t="shared" si="74"/>
        <v>0</v>
      </c>
      <c r="N221" s="5">
        <f t="shared" si="74"/>
        <v>12900</v>
      </c>
      <c r="O221" s="5">
        <f t="shared" si="74"/>
        <v>12900</v>
      </c>
      <c r="P221" s="5">
        <f t="shared" si="74"/>
        <v>3032</v>
      </c>
      <c r="Q221" s="5">
        <f t="shared" si="73"/>
        <v>3032</v>
      </c>
      <c r="R221" s="5">
        <f t="shared" si="73"/>
        <v>1800</v>
      </c>
      <c r="S221" s="5">
        <f t="shared" si="73"/>
        <v>1800</v>
      </c>
    </row>
  </sheetData>
  <mergeCells count="7">
    <mergeCell ref="AV160:AV162"/>
    <mergeCell ref="CP1:CR3"/>
    <mergeCell ref="AV6:AV8"/>
    <mergeCell ref="AW9:AW12"/>
    <mergeCell ref="AW23:AW28"/>
    <mergeCell ref="AW41:AW48"/>
    <mergeCell ref="AV149:AV151"/>
  </mergeCells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B2:BQ203"/>
  <sheetViews>
    <sheetView workbookViewId="0">
      <selection activeCell="L20" sqref="L20"/>
    </sheetView>
  </sheetViews>
  <sheetFormatPr defaultRowHeight="14.25" x14ac:dyDescent="0.2"/>
  <cols>
    <col min="1" max="16384" width="9" style="5"/>
  </cols>
  <sheetData>
    <row r="2" spans="2:69" ht="15" thickBot="1" x14ac:dyDescent="0.25">
      <c r="B2" s="5" t="s">
        <v>811</v>
      </c>
      <c r="W2" s="5" t="s">
        <v>811</v>
      </c>
      <c r="AX2" s="5" t="s">
        <v>6</v>
      </c>
      <c r="AY2" s="5" t="s">
        <v>14</v>
      </c>
      <c r="AZ2" s="5" t="s">
        <v>16</v>
      </c>
      <c r="BA2" s="5" t="s">
        <v>606</v>
      </c>
      <c r="BB2" s="5" t="s">
        <v>0</v>
      </c>
      <c r="BC2" s="5" t="s">
        <v>1</v>
      </c>
      <c r="BD2" s="5" t="s">
        <v>2</v>
      </c>
      <c r="BE2" s="5" t="s">
        <v>3</v>
      </c>
      <c r="BF2" s="5" t="s">
        <v>4</v>
      </c>
      <c r="BG2" s="5" t="s">
        <v>5</v>
      </c>
      <c r="BH2" s="5" t="s">
        <v>607</v>
      </c>
      <c r="BI2" s="5" t="s">
        <v>608</v>
      </c>
      <c r="BJ2" s="5" t="s">
        <v>609</v>
      </c>
      <c r="BK2" s="5" t="s">
        <v>610</v>
      </c>
      <c r="BL2" s="18" t="s">
        <v>812</v>
      </c>
      <c r="BM2" s="18" t="s">
        <v>813</v>
      </c>
      <c r="BN2" s="24" t="s">
        <v>814</v>
      </c>
      <c r="BO2" s="24" t="s">
        <v>815</v>
      </c>
    </row>
    <row r="3" spans="2:69" ht="15.75" thickTop="1" thickBot="1" x14ac:dyDescent="0.25">
      <c r="B3" s="10" t="s">
        <v>777</v>
      </c>
      <c r="C3" s="10" t="s">
        <v>6</v>
      </c>
      <c r="D3" s="10" t="s">
        <v>14</v>
      </c>
      <c r="E3" s="10" t="s">
        <v>16</v>
      </c>
      <c r="F3" s="10" t="s">
        <v>606</v>
      </c>
      <c r="G3" s="10" t="s">
        <v>0</v>
      </c>
      <c r="H3" s="10" t="s">
        <v>1</v>
      </c>
      <c r="I3" s="10" t="s">
        <v>2</v>
      </c>
      <c r="J3" s="10" t="s">
        <v>3</v>
      </c>
      <c r="K3" s="10" t="s">
        <v>4</v>
      </c>
      <c r="L3" s="10" t="s">
        <v>5</v>
      </c>
      <c r="M3" s="10" t="s">
        <v>607</v>
      </c>
      <c r="N3" s="10" t="s">
        <v>608</v>
      </c>
      <c r="O3" s="10" t="s">
        <v>609</v>
      </c>
      <c r="P3" s="10" t="s">
        <v>610</v>
      </c>
      <c r="Q3" s="22" t="s">
        <v>812</v>
      </c>
      <c r="R3" s="22" t="s">
        <v>813</v>
      </c>
      <c r="S3" s="25" t="s">
        <v>814</v>
      </c>
      <c r="T3" s="25" t="s">
        <v>815</v>
      </c>
      <c r="W3" s="5" t="s">
        <v>6</v>
      </c>
      <c r="X3" s="5" t="s">
        <v>14</v>
      </c>
      <c r="Y3" s="5" t="s">
        <v>16</v>
      </c>
      <c r="Z3" s="5" t="s">
        <v>606</v>
      </c>
      <c r="AA3" s="5" t="s">
        <v>0</v>
      </c>
      <c r="AB3" s="5" t="s">
        <v>1</v>
      </c>
      <c r="AC3" s="5" t="s">
        <v>2</v>
      </c>
      <c r="AD3" s="5" t="s">
        <v>3</v>
      </c>
      <c r="AE3" s="5" t="s">
        <v>4</v>
      </c>
      <c r="AF3" s="5" t="s">
        <v>5</v>
      </c>
      <c r="AG3" s="5" t="s">
        <v>607</v>
      </c>
      <c r="AH3" s="5" t="s">
        <v>608</v>
      </c>
      <c r="AI3" s="5" t="s">
        <v>609</v>
      </c>
      <c r="AJ3" s="5" t="s">
        <v>610</v>
      </c>
      <c r="AK3" s="18" t="s">
        <v>812</v>
      </c>
      <c r="AL3" s="18" t="s">
        <v>813</v>
      </c>
      <c r="AM3" s="24" t="s">
        <v>814</v>
      </c>
      <c r="AN3" s="24" t="s">
        <v>815</v>
      </c>
      <c r="AX3" s="26"/>
      <c r="AY3" s="26"/>
      <c r="AZ3" s="26"/>
      <c r="BA3" s="26"/>
      <c r="BJ3" s="26"/>
      <c r="BK3" s="26"/>
      <c r="BL3" s="26"/>
      <c r="BM3" s="26"/>
      <c r="BN3" s="27"/>
      <c r="BO3" s="27"/>
    </row>
    <row r="4" spans="2:69" ht="15" thickTop="1" x14ac:dyDescent="0.2">
      <c r="B4" s="5">
        <v>1</v>
      </c>
      <c r="V4" s="5">
        <v>40</v>
      </c>
      <c r="W4" s="5">
        <f>SUM(AX4:AX6)</f>
        <v>2051</v>
      </c>
      <c r="X4" s="5">
        <f t="shared" ref="X4:AN4" si="0">SUM(AY4:AY6)</f>
        <v>372</v>
      </c>
      <c r="Y4" s="5">
        <f t="shared" si="0"/>
        <v>213</v>
      </c>
      <c r="Z4" s="5">
        <f t="shared" si="0"/>
        <v>213</v>
      </c>
      <c r="AA4" s="5">
        <f t="shared" si="0"/>
        <v>0</v>
      </c>
      <c r="AB4" s="5">
        <f t="shared" si="0"/>
        <v>0</v>
      </c>
      <c r="AC4" s="5">
        <f t="shared" si="0"/>
        <v>0</v>
      </c>
      <c r="AD4" s="5">
        <f t="shared" si="0"/>
        <v>0</v>
      </c>
      <c r="AE4" s="5">
        <f t="shared" si="0"/>
        <v>0</v>
      </c>
      <c r="AF4" s="5">
        <f t="shared" si="0"/>
        <v>0</v>
      </c>
      <c r="AG4" s="5">
        <f t="shared" si="0"/>
        <v>0</v>
      </c>
      <c r="AH4" s="5">
        <f t="shared" si="0"/>
        <v>0</v>
      </c>
      <c r="AI4" s="5">
        <f t="shared" si="0"/>
        <v>213</v>
      </c>
      <c r="AJ4" s="5">
        <f t="shared" si="0"/>
        <v>213</v>
      </c>
      <c r="AK4" s="5">
        <f t="shared" si="0"/>
        <v>0</v>
      </c>
      <c r="AL4" s="5">
        <f t="shared" si="0"/>
        <v>0</v>
      </c>
      <c r="AM4" s="5">
        <f t="shared" si="0"/>
        <v>0</v>
      </c>
      <c r="AN4" s="5">
        <f t="shared" si="0"/>
        <v>0</v>
      </c>
      <c r="AT4" s="70" t="s">
        <v>816</v>
      </c>
      <c r="AU4" s="5">
        <v>9001</v>
      </c>
      <c r="AV4" s="5">
        <v>0</v>
      </c>
      <c r="AW4" s="5" t="s">
        <v>817</v>
      </c>
      <c r="AX4" s="5">
        <v>2051</v>
      </c>
      <c r="AY4" s="5" t="s">
        <v>21</v>
      </c>
      <c r="AZ4" s="5" t="s">
        <v>21</v>
      </c>
      <c r="BA4" s="5" t="s">
        <v>21</v>
      </c>
      <c r="BJ4" s="5" t="s">
        <v>21</v>
      </c>
      <c r="BK4" s="5" t="s">
        <v>21</v>
      </c>
      <c r="BL4" s="5" t="s">
        <v>21</v>
      </c>
      <c r="BM4" s="5" t="s">
        <v>21</v>
      </c>
      <c r="BP4" s="5">
        <v>35</v>
      </c>
      <c r="BQ4" s="5" t="s">
        <v>818</v>
      </c>
    </row>
    <row r="5" spans="2:69" x14ac:dyDescent="0.2">
      <c r="B5" s="5">
        <v>2</v>
      </c>
      <c r="AT5" s="70"/>
      <c r="AU5" s="5">
        <v>9002</v>
      </c>
      <c r="AV5" s="5">
        <v>0</v>
      </c>
      <c r="AW5" s="5" t="s">
        <v>817</v>
      </c>
      <c r="AX5" s="5" t="s">
        <v>21</v>
      </c>
      <c r="AY5" s="5" t="s">
        <v>21</v>
      </c>
      <c r="AZ5" s="5">
        <v>213</v>
      </c>
      <c r="BA5" s="5">
        <v>213</v>
      </c>
      <c r="BJ5" s="5">
        <v>213</v>
      </c>
      <c r="BK5" s="5">
        <v>213</v>
      </c>
      <c r="BL5" s="5" t="s">
        <v>21</v>
      </c>
      <c r="BM5" s="5" t="s">
        <v>21</v>
      </c>
      <c r="BP5" s="5">
        <v>40</v>
      </c>
      <c r="BQ5" s="5" t="s">
        <v>819</v>
      </c>
    </row>
    <row r="6" spans="2:69" x14ac:dyDescent="0.2">
      <c r="B6" s="5">
        <v>3</v>
      </c>
      <c r="AT6" s="70"/>
      <c r="AU6" s="5">
        <v>9003</v>
      </c>
      <c r="AV6" s="5">
        <v>0</v>
      </c>
      <c r="AW6" s="5" t="s">
        <v>817</v>
      </c>
      <c r="AX6" s="5" t="s">
        <v>21</v>
      </c>
      <c r="AY6" s="5">
        <v>372</v>
      </c>
      <c r="AZ6" s="5" t="s">
        <v>21</v>
      </c>
      <c r="BA6" s="5" t="s">
        <v>21</v>
      </c>
      <c r="BJ6" s="5" t="s">
        <v>21</v>
      </c>
      <c r="BK6" s="5" t="s">
        <v>21</v>
      </c>
      <c r="BL6" s="5" t="s">
        <v>21</v>
      </c>
      <c r="BM6" s="5" t="s">
        <v>21</v>
      </c>
      <c r="BQ6" s="5" t="s">
        <v>820</v>
      </c>
    </row>
    <row r="7" spans="2:69" x14ac:dyDescent="0.2">
      <c r="B7" s="5">
        <v>4</v>
      </c>
      <c r="AT7" s="70"/>
      <c r="AU7" s="5">
        <v>9004</v>
      </c>
      <c r="AV7" s="5">
        <v>0</v>
      </c>
      <c r="AW7" s="5" t="s">
        <v>817</v>
      </c>
      <c r="AX7" s="5">
        <v>3991</v>
      </c>
      <c r="AY7" s="5" t="s">
        <v>21</v>
      </c>
      <c r="AZ7" s="5" t="s">
        <v>21</v>
      </c>
      <c r="BA7" s="5" t="s">
        <v>21</v>
      </c>
      <c r="BJ7" s="5" t="s">
        <v>21</v>
      </c>
      <c r="BK7" s="5" t="s">
        <v>21</v>
      </c>
      <c r="BL7" s="5" t="s">
        <v>21</v>
      </c>
      <c r="BM7" s="5" t="s">
        <v>21</v>
      </c>
      <c r="BP7" s="5">
        <v>60</v>
      </c>
      <c r="BQ7" s="5" t="s">
        <v>821</v>
      </c>
    </row>
    <row r="8" spans="2:69" x14ac:dyDescent="0.2">
      <c r="B8" s="5">
        <v>5</v>
      </c>
      <c r="AT8" s="70"/>
      <c r="AU8" s="5">
        <v>9005</v>
      </c>
      <c r="AV8" s="5">
        <v>0</v>
      </c>
      <c r="AW8" s="5" t="s">
        <v>817</v>
      </c>
      <c r="AX8" s="5" t="s">
        <v>21</v>
      </c>
      <c r="AY8" s="5" t="s">
        <v>21</v>
      </c>
      <c r="AZ8" s="5">
        <v>291</v>
      </c>
      <c r="BA8" s="5">
        <v>291</v>
      </c>
      <c r="BJ8" s="5">
        <v>291</v>
      </c>
      <c r="BK8" s="5">
        <v>291</v>
      </c>
      <c r="BL8" s="5" t="s">
        <v>21</v>
      </c>
      <c r="BM8" s="5" t="s">
        <v>21</v>
      </c>
      <c r="BQ8" s="5" t="s">
        <v>822</v>
      </c>
    </row>
    <row r="9" spans="2:69" x14ac:dyDescent="0.2">
      <c r="B9" s="5">
        <v>6</v>
      </c>
      <c r="V9" s="5">
        <v>60</v>
      </c>
      <c r="W9" s="5">
        <f>SUM(AX4:AX9)</f>
        <v>6042</v>
      </c>
      <c r="X9" s="5">
        <f t="shared" ref="X9:AN9" si="1">SUM(AY4:AY9)</f>
        <v>1286</v>
      </c>
      <c r="Y9" s="5">
        <f t="shared" si="1"/>
        <v>504</v>
      </c>
      <c r="Z9" s="5">
        <f t="shared" si="1"/>
        <v>504</v>
      </c>
      <c r="AA9" s="5">
        <f t="shared" si="1"/>
        <v>0</v>
      </c>
      <c r="AB9" s="5">
        <f t="shared" si="1"/>
        <v>0</v>
      </c>
      <c r="AC9" s="5">
        <f t="shared" si="1"/>
        <v>0</v>
      </c>
      <c r="AD9" s="5">
        <f t="shared" si="1"/>
        <v>0</v>
      </c>
      <c r="AE9" s="5">
        <f t="shared" si="1"/>
        <v>0</v>
      </c>
      <c r="AF9" s="5">
        <f t="shared" si="1"/>
        <v>0</v>
      </c>
      <c r="AG9" s="5">
        <f t="shared" si="1"/>
        <v>0</v>
      </c>
      <c r="AH9" s="5">
        <f t="shared" si="1"/>
        <v>0</v>
      </c>
      <c r="AI9" s="5">
        <f t="shared" si="1"/>
        <v>504</v>
      </c>
      <c r="AJ9" s="5">
        <f t="shared" si="1"/>
        <v>504</v>
      </c>
      <c r="AK9" s="5">
        <f t="shared" si="1"/>
        <v>0</v>
      </c>
      <c r="AL9" s="5">
        <f t="shared" si="1"/>
        <v>0</v>
      </c>
      <c r="AM9" s="5">
        <f t="shared" si="1"/>
        <v>0</v>
      </c>
      <c r="AN9" s="5">
        <f t="shared" si="1"/>
        <v>0</v>
      </c>
      <c r="AT9" s="70"/>
      <c r="AU9" s="5">
        <v>9006</v>
      </c>
      <c r="AV9" s="5">
        <v>0</v>
      </c>
      <c r="AW9" s="5" t="s">
        <v>817</v>
      </c>
      <c r="AX9" s="5" t="s">
        <v>21</v>
      </c>
      <c r="AY9" s="5">
        <v>914</v>
      </c>
      <c r="AZ9" s="5" t="s">
        <v>21</v>
      </c>
      <c r="BA9" s="5" t="s">
        <v>21</v>
      </c>
      <c r="BJ9" s="5" t="s">
        <v>21</v>
      </c>
      <c r="BK9" s="5" t="s">
        <v>21</v>
      </c>
      <c r="BL9" s="5" t="s">
        <v>21</v>
      </c>
      <c r="BM9" s="5" t="s">
        <v>21</v>
      </c>
      <c r="BQ9" s="5" t="s">
        <v>823</v>
      </c>
    </row>
    <row r="10" spans="2:69" x14ac:dyDescent="0.2">
      <c r="B10" s="5">
        <v>7</v>
      </c>
      <c r="V10" s="5" t="s">
        <v>824</v>
      </c>
      <c r="W10" s="5">
        <f>SUM(AX34:AX35)</f>
        <v>5396</v>
      </c>
      <c r="X10" s="5">
        <f t="shared" ref="X10:AN10" si="2">SUM(AY34:AY35)</f>
        <v>1843</v>
      </c>
      <c r="Y10" s="5">
        <f t="shared" si="2"/>
        <v>825</v>
      </c>
      <c r="Z10" s="5">
        <f t="shared" si="2"/>
        <v>825</v>
      </c>
      <c r="AA10" s="5">
        <f t="shared" si="2"/>
        <v>0</v>
      </c>
      <c r="AB10" s="5">
        <f t="shared" si="2"/>
        <v>0</v>
      </c>
      <c r="AC10" s="5">
        <f t="shared" si="2"/>
        <v>0</v>
      </c>
      <c r="AD10" s="5">
        <f t="shared" si="2"/>
        <v>0</v>
      </c>
      <c r="AE10" s="5">
        <f t="shared" si="2"/>
        <v>0</v>
      </c>
      <c r="AF10" s="5">
        <f t="shared" si="2"/>
        <v>0</v>
      </c>
      <c r="AG10" s="5">
        <f t="shared" si="2"/>
        <v>0</v>
      </c>
      <c r="AH10" s="5">
        <f t="shared" si="2"/>
        <v>0</v>
      </c>
      <c r="AI10" s="5">
        <f t="shared" si="2"/>
        <v>825</v>
      </c>
      <c r="AJ10" s="5">
        <f t="shared" si="2"/>
        <v>825</v>
      </c>
      <c r="AK10" s="5">
        <f t="shared" si="2"/>
        <v>0</v>
      </c>
      <c r="AL10" s="5">
        <f t="shared" si="2"/>
        <v>0</v>
      </c>
      <c r="AM10" s="5">
        <f t="shared" si="2"/>
        <v>0</v>
      </c>
      <c r="AN10" s="5">
        <f t="shared" si="2"/>
        <v>0</v>
      </c>
      <c r="AT10" s="70"/>
      <c r="AU10" s="5">
        <v>9007</v>
      </c>
      <c r="AV10" s="5">
        <v>0</v>
      </c>
      <c r="AW10" s="5" t="s">
        <v>817</v>
      </c>
      <c r="AX10" s="5">
        <v>7441</v>
      </c>
      <c r="AY10" s="5" t="s">
        <v>21</v>
      </c>
      <c r="AZ10" s="5" t="s">
        <v>21</v>
      </c>
      <c r="BA10" s="5" t="s">
        <v>21</v>
      </c>
      <c r="BJ10" s="5" t="s">
        <v>21</v>
      </c>
      <c r="BK10" s="5" t="s">
        <v>21</v>
      </c>
      <c r="BL10" s="5" t="s">
        <v>21</v>
      </c>
      <c r="BM10" s="5" t="s">
        <v>21</v>
      </c>
      <c r="BP10" s="5">
        <v>76</v>
      </c>
      <c r="BQ10" s="5" t="s">
        <v>825</v>
      </c>
    </row>
    <row r="11" spans="2:69" x14ac:dyDescent="0.2">
      <c r="B11" s="5">
        <v>8</v>
      </c>
      <c r="AT11" s="70"/>
      <c r="AU11" s="5">
        <v>9008</v>
      </c>
      <c r="AV11" s="5">
        <v>0</v>
      </c>
      <c r="AW11" s="5" t="s">
        <v>817</v>
      </c>
      <c r="AX11" s="5" t="s">
        <v>21</v>
      </c>
      <c r="AY11" s="5" t="s">
        <v>21</v>
      </c>
      <c r="AZ11" s="5">
        <v>1049</v>
      </c>
      <c r="BA11" s="5">
        <v>1049</v>
      </c>
      <c r="BJ11" s="5">
        <v>1049</v>
      </c>
      <c r="BK11" s="5">
        <v>1049</v>
      </c>
      <c r="BL11" s="5" t="s">
        <v>21</v>
      </c>
      <c r="BM11" s="5" t="s">
        <v>21</v>
      </c>
      <c r="BQ11" s="5" t="s">
        <v>826</v>
      </c>
    </row>
    <row r="12" spans="2:69" x14ac:dyDescent="0.2">
      <c r="B12" s="5">
        <v>9</v>
      </c>
      <c r="AT12" s="70"/>
      <c r="AU12" s="5">
        <v>9009</v>
      </c>
      <c r="AV12" s="5">
        <v>0</v>
      </c>
      <c r="AW12" s="5" t="s">
        <v>817</v>
      </c>
      <c r="AX12" s="5" t="s">
        <v>21</v>
      </c>
      <c r="AY12" s="5">
        <v>1677</v>
      </c>
      <c r="AZ12" s="5" t="s">
        <v>21</v>
      </c>
      <c r="BA12" s="5" t="s">
        <v>21</v>
      </c>
      <c r="BJ12" s="5" t="s">
        <v>21</v>
      </c>
      <c r="BK12" s="5" t="s">
        <v>21</v>
      </c>
      <c r="BL12" s="5" t="s">
        <v>21</v>
      </c>
      <c r="BM12" s="5" t="s">
        <v>21</v>
      </c>
      <c r="BQ12" s="5" t="s">
        <v>827</v>
      </c>
    </row>
    <row r="13" spans="2:69" x14ac:dyDescent="0.2">
      <c r="B13" s="5">
        <v>10</v>
      </c>
      <c r="AT13" s="70"/>
      <c r="AU13" s="5">
        <v>9010</v>
      </c>
      <c r="AV13" s="5">
        <v>0</v>
      </c>
      <c r="AW13" s="5" t="s">
        <v>817</v>
      </c>
      <c r="AX13" s="5" t="s">
        <v>21</v>
      </c>
      <c r="AY13" s="5" t="s">
        <v>21</v>
      </c>
      <c r="AZ13" s="5" t="s">
        <v>21</v>
      </c>
      <c r="BA13" s="5" t="s">
        <v>21</v>
      </c>
      <c r="BJ13" s="5" t="s">
        <v>21</v>
      </c>
      <c r="BK13" s="5" t="s">
        <v>21</v>
      </c>
      <c r="BL13" s="5">
        <v>884</v>
      </c>
      <c r="BM13" s="5" t="s">
        <v>21</v>
      </c>
      <c r="BQ13" s="5" t="s">
        <v>828</v>
      </c>
    </row>
    <row r="14" spans="2:69" x14ac:dyDescent="0.2">
      <c r="B14" s="5">
        <v>11</v>
      </c>
      <c r="V14" s="5">
        <v>76</v>
      </c>
      <c r="W14" s="5">
        <f>SUM(AX4:AX14)</f>
        <v>13483</v>
      </c>
      <c r="X14" s="5">
        <f t="shared" ref="X14:AN14" si="3">SUM(AY4:AY14)</f>
        <v>2963</v>
      </c>
      <c r="Y14" s="5">
        <f t="shared" si="3"/>
        <v>1553</v>
      </c>
      <c r="Z14" s="5">
        <f t="shared" si="3"/>
        <v>1553</v>
      </c>
      <c r="AA14" s="5">
        <f t="shared" si="3"/>
        <v>0</v>
      </c>
      <c r="AB14" s="5">
        <f t="shared" si="3"/>
        <v>0</v>
      </c>
      <c r="AC14" s="5">
        <f t="shared" si="3"/>
        <v>0</v>
      </c>
      <c r="AD14" s="5">
        <f t="shared" si="3"/>
        <v>0</v>
      </c>
      <c r="AE14" s="5">
        <f t="shared" si="3"/>
        <v>0</v>
      </c>
      <c r="AF14" s="5">
        <f t="shared" si="3"/>
        <v>0</v>
      </c>
      <c r="AG14" s="5">
        <f t="shared" si="3"/>
        <v>0</v>
      </c>
      <c r="AH14" s="5">
        <f t="shared" si="3"/>
        <v>0</v>
      </c>
      <c r="AI14" s="5">
        <f t="shared" si="3"/>
        <v>1553</v>
      </c>
      <c r="AJ14" s="5">
        <f t="shared" si="3"/>
        <v>1553</v>
      </c>
      <c r="AK14" s="5">
        <f t="shared" si="3"/>
        <v>884</v>
      </c>
      <c r="AL14" s="5">
        <f t="shared" si="3"/>
        <v>884</v>
      </c>
      <c r="AM14" s="5">
        <f t="shared" si="3"/>
        <v>0</v>
      </c>
      <c r="AN14" s="5">
        <f t="shared" si="3"/>
        <v>0</v>
      </c>
      <c r="AT14" s="70"/>
      <c r="AU14" s="5">
        <v>9011</v>
      </c>
      <c r="AV14" s="5">
        <v>0</v>
      </c>
      <c r="AW14" s="5" t="s">
        <v>817</v>
      </c>
      <c r="AX14" s="5" t="s">
        <v>21</v>
      </c>
      <c r="AY14" s="5" t="s">
        <v>21</v>
      </c>
      <c r="AZ14" s="5" t="s">
        <v>21</v>
      </c>
      <c r="BA14" s="5" t="s">
        <v>21</v>
      </c>
      <c r="BJ14" s="5" t="s">
        <v>21</v>
      </c>
      <c r="BK14" s="5" t="s">
        <v>21</v>
      </c>
      <c r="BL14" s="5" t="s">
        <v>21</v>
      </c>
      <c r="BM14" s="5">
        <v>884</v>
      </c>
      <c r="BQ14" s="5" t="s">
        <v>829</v>
      </c>
    </row>
    <row r="15" spans="2:69" x14ac:dyDescent="0.2">
      <c r="B15" s="5">
        <v>12</v>
      </c>
      <c r="V15" s="5" t="s">
        <v>830</v>
      </c>
      <c r="W15" s="5">
        <f>SUM(AX34:AX36)</f>
        <v>13018</v>
      </c>
      <c r="X15" s="5">
        <f t="shared" ref="X15:AN15" si="4">SUM(AY34:AY36)</f>
        <v>3819</v>
      </c>
      <c r="Y15" s="5">
        <f t="shared" si="4"/>
        <v>1860</v>
      </c>
      <c r="Z15" s="5">
        <f t="shared" si="4"/>
        <v>1860</v>
      </c>
      <c r="AA15" s="5">
        <f t="shared" si="4"/>
        <v>0</v>
      </c>
      <c r="AB15" s="5">
        <f t="shared" si="4"/>
        <v>0</v>
      </c>
      <c r="AC15" s="5">
        <f t="shared" si="4"/>
        <v>0</v>
      </c>
      <c r="AD15" s="5">
        <f t="shared" si="4"/>
        <v>0</v>
      </c>
      <c r="AE15" s="5">
        <f t="shared" si="4"/>
        <v>0</v>
      </c>
      <c r="AF15" s="5">
        <f t="shared" si="4"/>
        <v>0</v>
      </c>
      <c r="AG15" s="5">
        <f t="shared" si="4"/>
        <v>0</v>
      </c>
      <c r="AH15" s="5">
        <f t="shared" si="4"/>
        <v>0</v>
      </c>
      <c r="AI15" s="5">
        <f t="shared" si="4"/>
        <v>1860</v>
      </c>
      <c r="AJ15" s="5">
        <f t="shared" si="4"/>
        <v>1860</v>
      </c>
      <c r="AK15" s="5">
        <f t="shared" si="4"/>
        <v>1326</v>
      </c>
      <c r="AL15" s="5">
        <f t="shared" si="4"/>
        <v>1326</v>
      </c>
      <c r="AM15" s="5">
        <f t="shared" si="4"/>
        <v>0</v>
      </c>
      <c r="AN15" s="5">
        <f t="shared" si="4"/>
        <v>0</v>
      </c>
      <c r="AT15" s="70"/>
      <c r="AU15" s="5">
        <v>9012</v>
      </c>
      <c r="AV15" s="5">
        <v>0</v>
      </c>
      <c r="AW15" s="5" t="s">
        <v>817</v>
      </c>
      <c r="AX15" s="5">
        <v>10707</v>
      </c>
      <c r="AY15" s="5" t="s">
        <v>21</v>
      </c>
      <c r="AZ15" s="5" t="s">
        <v>21</v>
      </c>
      <c r="BA15" s="5" t="s">
        <v>21</v>
      </c>
      <c r="BJ15" s="5" t="s">
        <v>21</v>
      </c>
      <c r="BK15" s="5" t="s">
        <v>21</v>
      </c>
      <c r="BL15" s="5" t="s">
        <v>21</v>
      </c>
      <c r="BM15" s="5" t="s">
        <v>21</v>
      </c>
      <c r="BP15" s="5">
        <v>88</v>
      </c>
      <c r="BQ15" s="5" t="s">
        <v>831</v>
      </c>
    </row>
    <row r="16" spans="2:69" x14ac:dyDescent="0.2">
      <c r="B16" s="5">
        <v>13</v>
      </c>
      <c r="AT16" s="70"/>
      <c r="AU16" s="5">
        <v>9013</v>
      </c>
      <c r="AV16" s="5">
        <v>0</v>
      </c>
      <c r="AW16" s="5" t="s">
        <v>817</v>
      </c>
      <c r="AX16" s="5" t="s">
        <v>21</v>
      </c>
      <c r="AY16" s="5" t="s">
        <v>21</v>
      </c>
      <c r="AZ16" s="5">
        <v>1194</v>
      </c>
      <c r="BA16" s="5">
        <v>1194</v>
      </c>
      <c r="BJ16" s="5">
        <v>1194</v>
      </c>
      <c r="BK16" s="5">
        <v>1194</v>
      </c>
      <c r="BL16" s="5" t="s">
        <v>21</v>
      </c>
      <c r="BM16" s="5" t="s">
        <v>21</v>
      </c>
      <c r="BQ16" s="5" t="s">
        <v>832</v>
      </c>
    </row>
    <row r="17" spans="2:69" x14ac:dyDescent="0.2">
      <c r="B17" s="5">
        <v>14</v>
      </c>
      <c r="AT17" s="70"/>
      <c r="AU17" s="5">
        <v>9014</v>
      </c>
      <c r="AV17" s="5">
        <v>0</v>
      </c>
      <c r="AW17" s="5" t="s">
        <v>817</v>
      </c>
      <c r="AX17" s="5" t="s">
        <v>21</v>
      </c>
      <c r="AY17" s="5">
        <v>1819</v>
      </c>
      <c r="AZ17" s="5" t="s">
        <v>21</v>
      </c>
      <c r="BA17" s="5" t="s">
        <v>21</v>
      </c>
      <c r="BJ17" s="5" t="s">
        <v>21</v>
      </c>
      <c r="BK17" s="5" t="s">
        <v>21</v>
      </c>
      <c r="BL17" s="5" t="s">
        <v>21</v>
      </c>
      <c r="BM17" s="5" t="s">
        <v>21</v>
      </c>
      <c r="BQ17" s="5" t="s">
        <v>833</v>
      </c>
    </row>
    <row r="18" spans="2:69" x14ac:dyDescent="0.2">
      <c r="B18" s="5">
        <v>15</v>
      </c>
      <c r="AT18" s="70"/>
      <c r="AU18" s="5">
        <v>9015</v>
      </c>
      <c r="AV18" s="5">
        <v>0</v>
      </c>
      <c r="AW18" s="5" t="s">
        <v>817</v>
      </c>
      <c r="AX18" s="5" t="s">
        <v>21</v>
      </c>
      <c r="AY18" s="5" t="s">
        <v>21</v>
      </c>
      <c r="AZ18" s="5" t="s">
        <v>21</v>
      </c>
      <c r="BA18" s="5" t="s">
        <v>21</v>
      </c>
      <c r="BJ18" s="5" t="s">
        <v>21</v>
      </c>
      <c r="BK18" s="5" t="s">
        <v>21</v>
      </c>
      <c r="BL18" s="5">
        <v>905</v>
      </c>
      <c r="BM18" s="5" t="s">
        <v>21</v>
      </c>
      <c r="BQ18" s="5" t="s">
        <v>834</v>
      </c>
    </row>
    <row r="19" spans="2:69" x14ac:dyDescent="0.2">
      <c r="B19" s="5">
        <v>16</v>
      </c>
      <c r="V19" s="5">
        <v>88</v>
      </c>
      <c r="W19" s="5">
        <f>SUM(AX4:AX19)</f>
        <v>24190</v>
      </c>
      <c r="X19" s="5">
        <f t="shared" ref="X19:AN19" si="5">SUM(AY4:AY19)</f>
        <v>4782</v>
      </c>
      <c r="Y19" s="5">
        <f t="shared" si="5"/>
        <v>2747</v>
      </c>
      <c r="Z19" s="5">
        <f t="shared" si="5"/>
        <v>2747</v>
      </c>
      <c r="AA19" s="5">
        <f t="shared" si="5"/>
        <v>0</v>
      </c>
      <c r="AB19" s="5">
        <f t="shared" si="5"/>
        <v>0</v>
      </c>
      <c r="AC19" s="5">
        <f t="shared" si="5"/>
        <v>0</v>
      </c>
      <c r="AD19" s="5">
        <f t="shared" si="5"/>
        <v>0</v>
      </c>
      <c r="AE19" s="5">
        <f t="shared" si="5"/>
        <v>0</v>
      </c>
      <c r="AF19" s="5">
        <f t="shared" si="5"/>
        <v>0</v>
      </c>
      <c r="AG19" s="5">
        <f t="shared" si="5"/>
        <v>0</v>
      </c>
      <c r="AH19" s="5">
        <f t="shared" si="5"/>
        <v>0</v>
      </c>
      <c r="AI19" s="5">
        <f t="shared" si="5"/>
        <v>2747</v>
      </c>
      <c r="AJ19" s="5">
        <f t="shared" si="5"/>
        <v>2747</v>
      </c>
      <c r="AK19" s="5">
        <f t="shared" si="5"/>
        <v>1789</v>
      </c>
      <c r="AL19" s="5">
        <f t="shared" si="5"/>
        <v>1789</v>
      </c>
      <c r="AM19" s="5">
        <f t="shared" si="5"/>
        <v>0</v>
      </c>
      <c r="AN19" s="5">
        <f t="shared" si="5"/>
        <v>0</v>
      </c>
      <c r="AT19" s="70"/>
      <c r="AU19" s="5">
        <v>9016</v>
      </c>
      <c r="AV19" s="5">
        <v>0</v>
      </c>
      <c r="AW19" s="5" t="s">
        <v>817</v>
      </c>
      <c r="AX19" s="5" t="s">
        <v>21</v>
      </c>
      <c r="AY19" s="5" t="s">
        <v>21</v>
      </c>
      <c r="AZ19" s="5" t="s">
        <v>21</v>
      </c>
      <c r="BA19" s="5" t="s">
        <v>21</v>
      </c>
      <c r="BJ19" s="5" t="s">
        <v>21</v>
      </c>
      <c r="BK19" s="5" t="s">
        <v>21</v>
      </c>
      <c r="BL19" s="5" t="s">
        <v>21</v>
      </c>
      <c r="BM19" s="5">
        <v>905</v>
      </c>
      <c r="BQ19" s="5" t="s">
        <v>835</v>
      </c>
    </row>
    <row r="20" spans="2:69" x14ac:dyDescent="0.2">
      <c r="B20" s="5">
        <v>17</v>
      </c>
      <c r="V20" s="5" t="s">
        <v>836</v>
      </c>
      <c r="W20" s="5">
        <f>SUM(AX34:AX37)</f>
        <v>25118</v>
      </c>
      <c r="X20" s="5">
        <f t="shared" ref="X20:AN20" si="6">SUM(AY34:AY37)</f>
        <v>7009</v>
      </c>
      <c r="Y20" s="5">
        <f t="shared" si="6"/>
        <v>3692</v>
      </c>
      <c r="Z20" s="5">
        <f t="shared" si="6"/>
        <v>3692</v>
      </c>
      <c r="AA20" s="5">
        <f t="shared" si="6"/>
        <v>0</v>
      </c>
      <c r="AB20" s="5">
        <f t="shared" si="6"/>
        <v>0</v>
      </c>
      <c r="AC20" s="5">
        <f t="shared" si="6"/>
        <v>0</v>
      </c>
      <c r="AD20" s="5">
        <f t="shared" si="6"/>
        <v>0</v>
      </c>
      <c r="AE20" s="5">
        <f t="shared" si="6"/>
        <v>0</v>
      </c>
      <c r="AF20" s="5">
        <f t="shared" si="6"/>
        <v>0</v>
      </c>
      <c r="AG20" s="5">
        <f t="shared" si="6"/>
        <v>0</v>
      </c>
      <c r="AH20" s="5">
        <f t="shared" si="6"/>
        <v>0</v>
      </c>
      <c r="AI20" s="5">
        <f t="shared" si="6"/>
        <v>3692</v>
      </c>
      <c r="AJ20" s="5">
        <f t="shared" si="6"/>
        <v>3692</v>
      </c>
      <c r="AK20" s="5">
        <f t="shared" si="6"/>
        <v>3115</v>
      </c>
      <c r="AL20" s="5">
        <f t="shared" si="6"/>
        <v>3115</v>
      </c>
      <c r="AM20" s="5">
        <f t="shared" si="6"/>
        <v>0</v>
      </c>
      <c r="AN20" s="5">
        <f t="shared" si="6"/>
        <v>0</v>
      </c>
      <c r="AT20" s="70"/>
      <c r="AU20" s="5">
        <v>9017</v>
      </c>
      <c r="AV20" s="5">
        <v>0</v>
      </c>
      <c r="AW20" s="5" t="s">
        <v>817</v>
      </c>
      <c r="AX20" s="5">
        <v>16778</v>
      </c>
      <c r="AY20" s="5" t="s">
        <v>21</v>
      </c>
      <c r="AZ20" s="5" t="s">
        <v>21</v>
      </c>
      <c r="BA20" s="5" t="s">
        <v>21</v>
      </c>
      <c r="BJ20" s="5" t="s">
        <v>21</v>
      </c>
      <c r="BK20" s="5" t="s">
        <v>21</v>
      </c>
      <c r="BL20" s="5" t="s">
        <v>21</v>
      </c>
      <c r="BM20" s="5" t="s">
        <v>21</v>
      </c>
      <c r="BP20" s="5">
        <v>100</v>
      </c>
      <c r="BQ20" s="5" t="s">
        <v>837</v>
      </c>
    </row>
    <row r="21" spans="2:69" x14ac:dyDescent="0.2">
      <c r="B21" s="5">
        <v>18</v>
      </c>
      <c r="AT21" s="70"/>
      <c r="AU21" s="5">
        <v>9018</v>
      </c>
      <c r="AV21" s="5">
        <v>0</v>
      </c>
      <c r="AW21" s="5" t="s">
        <v>817</v>
      </c>
      <c r="AX21" s="5" t="s">
        <v>21</v>
      </c>
      <c r="AY21" s="5" t="s">
        <v>21</v>
      </c>
      <c r="AZ21" s="5">
        <v>1576</v>
      </c>
      <c r="BA21" s="5">
        <v>1576</v>
      </c>
      <c r="BJ21" s="5">
        <v>1576</v>
      </c>
      <c r="BK21" s="5">
        <v>1576</v>
      </c>
      <c r="BL21" s="5" t="s">
        <v>21</v>
      </c>
      <c r="BM21" s="5" t="s">
        <v>21</v>
      </c>
      <c r="BQ21" s="5" t="s">
        <v>838</v>
      </c>
    </row>
    <row r="22" spans="2:69" x14ac:dyDescent="0.2">
      <c r="B22" s="5">
        <v>19</v>
      </c>
      <c r="AT22" s="70"/>
      <c r="AU22" s="5">
        <v>9019</v>
      </c>
      <c r="AV22" s="5">
        <v>0</v>
      </c>
      <c r="AW22" s="5" t="s">
        <v>817</v>
      </c>
      <c r="AX22" s="5" t="s">
        <v>21</v>
      </c>
      <c r="AY22" s="5">
        <v>2550</v>
      </c>
      <c r="AZ22" s="5" t="s">
        <v>21</v>
      </c>
      <c r="BA22" s="5" t="s">
        <v>21</v>
      </c>
      <c r="BJ22" s="5" t="s">
        <v>21</v>
      </c>
      <c r="BK22" s="5" t="s">
        <v>21</v>
      </c>
      <c r="BL22" s="5" t="s">
        <v>21</v>
      </c>
      <c r="BM22" s="5" t="s">
        <v>21</v>
      </c>
      <c r="BQ22" s="5" t="s">
        <v>839</v>
      </c>
    </row>
    <row r="23" spans="2:69" x14ac:dyDescent="0.2">
      <c r="B23" s="5">
        <v>20</v>
      </c>
      <c r="AT23" s="70"/>
      <c r="AU23" s="5">
        <v>9020</v>
      </c>
      <c r="AV23" s="5">
        <v>0</v>
      </c>
      <c r="AW23" s="5" t="s">
        <v>817</v>
      </c>
      <c r="AX23" s="5" t="s">
        <v>21</v>
      </c>
      <c r="AY23" s="5" t="s">
        <v>21</v>
      </c>
      <c r="AZ23" s="5" t="s">
        <v>21</v>
      </c>
      <c r="BA23" s="5" t="s">
        <v>21</v>
      </c>
      <c r="BJ23" s="5" t="s">
        <v>21</v>
      </c>
      <c r="BK23" s="5" t="s">
        <v>21</v>
      </c>
      <c r="BL23" s="5">
        <v>1512</v>
      </c>
      <c r="BM23" s="5" t="s">
        <v>21</v>
      </c>
      <c r="BQ23" s="5" t="s">
        <v>840</v>
      </c>
    </row>
    <row r="24" spans="2:69" x14ac:dyDescent="0.2">
      <c r="B24" s="5">
        <v>21</v>
      </c>
      <c r="AT24" s="70"/>
      <c r="AU24" s="5">
        <v>9021</v>
      </c>
      <c r="AV24" s="5">
        <v>0</v>
      </c>
      <c r="AW24" s="5" t="s">
        <v>817</v>
      </c>
      <c r="AX24" s="5" t="s">
        <v>21</v>
      </c>
      <c r="AY24" s="5" t="s">
        <v>21</v>
      </c>
      <c r="AZ24" s="5" t="s">
        <v>21</v>
      </c>
      <c r="BA24" s="5" t="s">
        <v>21</v>
      </c>
      <c r="BJ24" s="5" t="s">
        <v>21</v>
      </c>
      <c r="BK24" s="5" t="s">
        <v>21</v>
      </c>
      <c r="BL24" s="5" t="s">
        <v>21</v>
      </c>
      <c r="BM24" s="5">
        <v>1512</v>
      </c>
      <c r="BQ24" s="5" t="s">
        <v>841</v>
      </c>
    </row>
    <row r="25" spans="2:69" x14ac:dyDescent="0.2">
      <c r="B25" s="5">
        <v>22</v>
      </c>
      <c r="AT25" s="70"/>
      <c r="AU25" s="5">
        <v>9022</v>
      </c>
      <c r="AV25" s="5">
        <v>0</v>
      </c>
      <c r="AW25" s="5" t="s">
        <v>817</v>
      </c>
      <c r="AX25" s="5" t="s">
        <v>21</v>
      </c>
      <c r="AY25" s="5" t="s">
        <v>21</v>
      </c>
      <c r="AZ25" s="5" t="s">
        <v>21</v>
      </c>
      <c r="BA25" s="5" t="s">
        <v>21</v>
      </c>
      <c r="BJ25" s="5" t="s">
        <v>21</v>
      </c>
      <c r="BK25" s="5" t="s">
        <v>21</v>
      </c>
      <c r="BL25" s="5" t="s">
        <v>21</v>
      </c>
      <c r="BM25" s="5" t="s">
        <v>21</v>
      </c>
      <c r="BN25" s="5">
        <v>500</v>
      </c>
      <c r="BQ25" s="5" t="s">
        <v>842</v>
      </c>
    </row>
    <row r="26" spans="2:69" x14ac:dyDescent="0.2">
      <c r="B26" s="5">
        <v>23</v>
      </c>
      <c r="AT26" s="70"/>
      <c r="AU26" s="5">
        <v>9023</v>
      </c>
      <c r="AV26" s="5">
        <v>0</v>
      </c>
      <c r="AW26" s="5" t="s">
        <v>817</v>
      </c>
      <c r="AX26" s="5" t="s">
        <v>21</v>
      </c>
      <c r="AY26" s="5" t="s">
        <v>21</v>
      </c>
      <c r="AZ26" s="5" t="s">
        <v>21</v>
      </c>
      <c r="BA26" s="5" t="s">
        <v>21</v>
      </c>
      <c r="BJ26" s="5" t="s">
        <v>21</v>
      </c>
      <c r="BK26" s="5" t="s">
        <v>21</v>
      </c>
      <c r="BL26" s="5" t="s">
        <v>21</v>
      </c>
      <c r="BM26" s="5" t="s">
        <v>21</v>
      </c>
      <c r="BO26" s="5">
        <v>500</v>
      </c>
      <c r="BQ26" s="5" t="s">
        <v>843</v>
      </c>
    </row>
    <row r="27" spans="2:69" x14ac:dyDescent="0.2">
      <c r="B27" s="5">
        <v>24</v>
      </c>
      <c r="AT27" s="70"/>
      <c r="AU27" s="5">
        <v>9024</v>
      </c>
      <c r="AV27" s="5">
        <v>0</v>
      </c>
      <c r="AW27" s="5" t="s">
        <v>817</v>
      </c>
      <c r="AX27" s="5">
        <v>24515</v>
      </c>
      <c r="AY27" s="5" t="s">
        <v>21</v>
      </c>
      <c r="AZ27" s="5" t="s">
        <v>21</v>
      </c>
      <c r="BA27" s="5" t="s">
        <v>21</v>
      </c>
      <c r="BJ27" s="5" t="s">
        <v>21</v>
      </c>
      <c r="BK27" s="5" t="s">
        <v>21</v>
      </c>
      <c r="BL27" s="5" t="s">
        <v>21</v>
      </c>
      <c r="BM27" s="5" t="s">
        <v>21</v>
      </c>
      <c r="BQ27" s="5" t="s">
        <v>844</v>
      </c>
    </row>
    <row r="28" spans="2:69" x14ac:dyDescent="0.2">
      <c r="B28" s="5">
        <v>25</v>
      </c>
      <c r="AT28" s="70"/>
      <c r="AU28" s="5">
        <v>9025</v>
      </c>
      <c r="AV28" s="5">
        <v>0</v>
      </c>
      <c r="AW28" s="5" t="s">
        <v>817</v>
      </c>
      <c r="AX28" s="5" t="s">
        <v>21</v>
      </c>
      <c r="AY28" s="5" t="s">
        <v>21</v>
      </c>
      <c r="AZ28" s="5">
        <v>2918</v>
      </c>
      <c r="BA28" s="5">
        <v>2918</v>
      </c>
      <c r="BJ28" s="5">
        <v>2918</v>
      </c>
      <c r="BK28" s="5">
        <v>2918</v>
      </c>
      <c r="BL28" s="5" t="s">
        <v>21</v>
      </c>
      <c r="BM28" s="5" t="s">
        <v>21</v>
      </c>
      <c r="BQ28" s="5" t="s">
        <v>845</v>
      </c>
    </row>
    <row r="29" spans="2:69" x14ac:dyDescent="0.2">
      <c r="B29" s="5">
        <v>26</v>
      </c>
      <c r="AT29" s="70"/>
      <c r="AU29" s="5">
        <v>9026</v>
      </c>
      <c r="AV29" s="5">
        <v>0</v>
      </c>
      <c r="AW29" s="5" t="s">
        <v>817</v>
      </c>
      <c r="AX29" s="5" t="s">
        <v>21</v>
      </c>
      <c r="AY29" s="5">
        <v>4101</v>
      </c>
      <c r="AZ29" s="5" t="s">
        <v>21</v>
      </c>
      <c r="BA29" s="5" t="s">
        <v>21</v>
      </c>
      <c r="BJ29" s="5" t="s">
        <v>21</v>
      </c>
      <c r="BK29" s="5" t="s">
        <v>21</v>
      </c>
      <c r="BL29" s="5" t="s">
        <v>21</v>
      </c>
      <c r="BM29" s="5" t="s">
        <v>21</v>
      </c>
      <c r="BQ29" s="5" t="s">
        <v>846</v>
      </c>
    </row>
    <row r="30" spans="2:69" x14ac:dyDescent="0.2">
      <c r="B30" s="5">
        <v>27</v>
      </c>
      <c r="AT30" s="70"/>
      <c r="AU30" s="5">
        <v>9027</v>
      </c>
      <c r="AV30" s="5">
        <v>0</v>
      </c>
      <c r="AW30" s="5" t="s">
        <v>817</v>
      </c>
      <c r="AX30" s="5" t="s">
        <v>21</v>
      </c>
      <c r="AY30" s="5" t="s">
        <v>21</v>
      </c>
      <c r="AZ30" s="5" t="s">
        <v>21</v>
      </c>
      <c r="BA30" s="5" t="s">
        <v>21</v>
      </c>
      <c r="BJ30" s="5" t="s">
        <v>21</v>
      </c>
      <c r="BK30" s="5" t="s">
        <v>21</v>
      </c>
      <c r="BL30" s="5">
        <v>1774</v>
      </c>
      <c r="BM30" s="5" t="s">
        <v>21</v>
      </c>
      <c r="BQ30" s="5" t="s">
        <v>847</v>
      </c>
    </row>
    <row r="31" spans="2:69" x14ac:dyDescent="0.2">
      <c r="B31" s="5">
        <v>28</v>
      </c>
      <c r="AT31" s="70"/>
      <c r="AU31" s="5">
        <v>9028</v>
      </c>
      <c r="AV31" s="5">
        <v>0</v>
      </c>
      <c r="AW31" s="5" t="s">
        <v>817</v>
      </c>
      <c r="AX31" s="5" t="s">
        <v>21</v>
      </c>
      <c r="AY31" s="5" t="s">
        <v>21</v>
      </c>
      <c r="AZ31" s="5" t="s">
        <v>21</v>
      </c>
      <c r="BA31" s="5" t="s">
        <v>21</v>
      </c>
      <c r="BJ31" s="5" t="s">
        <v>21</v>
      </c>
      <c r="BK31" s="5" t="s">
        <v>21</v>
      </c>
      <c r="BL31" s="5" t="s">
        <v>21</v>
      </c>
      <c r="BM31" s="5">
        <v>1774</v>
      </c>
      <c r="BQ31" s="5" t="s">
        <v>848</v>
      </c>
    </row>
    <row r="32" spans="2:69" x14ac:dyDescent="0.2">
      <c r="B32" s="5">
        <v>29</v>
      </c>
      <c r="AT32" s="70"/>
      <c r="AU32" s="5">
        <v>9029</v>
      </c>
      <c r="AV32" s="5">
        <v>0</v>
      </c>
      <c r="AW32" s="5" t="s">
        <v>817</v>
      </c>
      <c r="AX32" s="5" t="s">
        <v>21</v>
      </c>
      <c r="AY32" s="5" t="s">
        <v>21</v>
      </c>
      <c r="AZ32" s="5" t="s">
        <v>21</v>
      </c>
      <c r="BA32" s="5" t="s">
        <v>21</v>
      </c>
      <c r="BJ32" s="5" t="s">
        <v>21</v>
      </c>
      <c r="BK32" s="5" t="s">
        <v>21</v>
      </c>
      <c r="BL32" s="5" t="s">
        <v>21</v>
      </c>
      <c r="BM32" s="5" t="s">
        <v>21</v>
      </c>
      <c r="BN32" s="5">
        <v>500</v>
      </c>
      <c r="BQ32" s="5" t="s">
        <v>849</v>
      </c>
    </row>
    <row r="33" spans="2:69" x14ac:dyDescent="0.2">
      <c r="B33" s="5">
        <v>30</v>
      </c>
      <c r="AT33" s="70"/>
      <c r="AU33" s="5">
        <v>9030</v>
      </c>
      <c r="AV33" s="5">
        <v>0</v>
      </c>
      <c r="AW33" s="5" t="s">
        <v>817</v>
      </c>
      <c r="AX33" s="5" t="s">
        <v>21</v>
      </c>
      <c r="AY33" s="5" t="s">
        <v>21</v>
      </c>
      <c r="AZ33" s="5" t="s">
        <v>21</v>
      </c>
      <c r="BA33" s="5" t="s">
        <v>21</v>
      </c>
      <c r="BJ33" s="5" t="s">
        <v>21</v>
      </c>
      <c r="BK33" s="5" t="s">
        <v>21</v>
      </c>
      <c r="BL33" s="5" t="s">
        <v>21</v>
      </c>
      <c r="BM33" s="5" t="s">
        <v>21</v>
      </c>
      <c r="BO33" s="5">
        <v>500</v>
      </c>
      <c r="BQ33" s="5" t="s">
        <v>850</v>
      </c>
    </row>
    <row r="34" spans="2:69" x14ac:dyDescent="0.2">
      <c r="B34" s="5">
        <v>31</v>
      </c>
      <c r="AT34" s="70"/>
      <c r="AU34" s="5">
        <v>900001</v>
      </c>
      <c r="AV34" s="5">
        <v>0</v>
      </c>
      <c r="AW34" s="5" t="s">
        <v>817</v>
      </c>
      <c r="AX34" s="5">
        <v>1367</v>
      </c>
      <c r="AY34" s="5">
        <v>557</v>
      </c>
      <c r="AZ34" s="5">
        <v>321</v>
      </c>
      <c r="BA34" s="5">
        <v>321</v>
      </c>
      <c r="BJ34" s="5">
        <v>321</v>
      </c>
      <c r="BK34" s="5">
        <v>321</v>
      </c>
      <c r="BL34" s="5" t="s">
        <v>21</v>
      </c>
      <c r="BM34" s="5" t="s">
        <v>21</v>
      </c>
    </row>
    <row r="35" spans="2:69" x14ac:dyDescent="0.2">
      <c r="B35" s="5">
        <v>32</v>
      </c>
      <c r="AT35" s="70"/>
      <c r="AU35" s="5">
        <v>900002</v>
      </c>
      <c r="AV35" s="5">
        <v>0</v>
      </c>
      <c r="AW35" s="5" t="s">
        <v>817</v>
      </c>
      <c r="AX35" s="5">
        <v>4029</v>
      </c>
      <c r="AY35" s="5">
        <v>1286</v>
      </c>
      <c r="AZ35" s="5">
        <v>504</v>
      </c>
      <c r="BA35" s="5">
        <v>504</v>
      </c>
      <c r="BJ35" s="5">
        <v>504</v>
      </c>
      <c r="BK35" s="5">
        <v>504</v>
      </c>
      <c r="BL35" s="5" t="s">
        <v>21</v>
      </c>
      <c r="BM35" s="5" t="s">
        <v>21</v>
      </c>
    </row>
    <row r="36" spans="2:69" x14ac:dyDescent="0.2">
      <c r="B36" s="5">
        <v>33</v>
      </c>
      <c r="AT36" s="70"/>
      <c r="AU36" s="5">
        <v>900003</v>
      </c>
      <c r="AV36" s="5">
        <v>0</v>
      </c>
      <c r="AW36" s="5" t="s">
        <v>817</v>
      </c>
      <c r="AX36" s="5">
        <v>7622</v>
      </c>
      <c r="AY36" s="5">
        <v>1976</v>
      </c>
      <c r="AZ36" s="5">
        <v>1035</v>
      </c>
      <c r="BA36" s="5">
        <v>1035</v>
      </c>
      <c r="BJ36" s="5">
        <v>1035</v>
      </c>
      <c r="BK36" s="5">
        <v>1035</v>
      </c>
      <c r="BL36" s="5">
        <v>1326</v>
      </c>
      <c r="BM36" s="5">
        <v>1326</v>
      </c>
    </row>
    <row r="37" spans="2:69" x14ac:dyDescent="0.2">
      <c r="B37" s="5">
        <v>34</v>
      </c>
      <c r="AT37" s="70"/>
      <c r="AU37" s="5">
        <v>900004</v>
      </c>
      <c r="AV37" s="5">
        <v>0</v>
      </c>
      <c r="AW37" s="5" t="s">
        <v>817</v>
      </c>
      <c r="AX37" s="5">
        <v>12100</v>
      </c>
      <c r="AY37" s="5">
        <v>3190</v>
      </c>
      <c r="AZ37" s="5">
        <v>1832</v>
      </c>
      <c r="BA37" s="5">
        <v>1832</v>
      </c>
      <c r="BJ37" s="5">
        <v>1832</v>
      </c>
      <c r="BK37" s="5">
        <v>1832</v>
      </c>
      <c r="BL37" s="5">
        <v>1789</v>
      </c>
      <c r="BM37" s="5">
        <v>1789</v>
      </c>
    </row>
    <row r="38" spans="2:69" x14ac:dyDescent="0.2">
      <c r="B38" s="5">
        <v>35</v>
      </c>
      <c r="C38" s="5">
        <v>2051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AT38" s="70"/>
      <c r="AU38" s="5">
        <v>900005</v>
      </c>
      <c r="AV38" s="5">
        <v>0</v>
      </c>
      <c r="AW38" s="5" t="s">
        <v>817</v>
      </c>
      <c r="AX38" s="5">
        <v>18323</v>
      </c>
      <c r="AY38" s="5">
        <v>4888</v>
      </c>
      <c r="AZ38" s="5">
        <v>2883</v>
      </c>
      <c r="BA38" s="5">
        <v>2883</v>
      </c>
      <c r="BJ38" s="5">
        <v>2883</v>
      </c>
      <c r="BK38" s="5">
        <v>2883</v>
      </c>
      <c r="BL38" s="5">
        <v>2201</v>
      </c>
      <c r="BM38" s="5">
        <v>2201</v>
      </c>
      <c r="BN38" s="5">
        <v>500</v>
      </c>
      <c r="BO38" s="5">
        <v>500</v>
      </c>
    </row>
    <row r="39" spans="2:69" x14ac:dyDescent="0.2">
      <c r="B39" s="5">
        <v>36</v>
      </c>
      <c r="C39" s="5">
        <f>C38</f>
        <v>2051</v>
      </c>
      <c r="D39" s="5">
        <f t="shared" ref="D39:T42" si="7">D38</f>
        <v>0</v>
      </c>
      <c r="E39" s="5">
        <f t="shared" si="7"/>
        <v>0</v>
      </c>
      <c r="F39" s="5">
        <f t="shared" si="7"/>
        <v>0</v>
      </c>
      <c r="G39" s="5">
        <f t="shared" si="7"/>
        <v>0</v>
      </c>
      <c r="H39" s="5">
        <f t="shared" si="7"/>
        <v>0</v>
      </c>
      <c r="I39" s="5">
        <f t="shared" si="7"/>
        <v>0</v>
      </c>
      <c r="J39" s="5">
        <f t="shared" si="7"/>
        <v>0</v>
      </c>
      <c r="K39" s="5">
        <f t="shared" si="7"/>
        <v>0</v>
      </c>
      <c r="L39" s="5">
        <f t="shared" si="7"/>
        <v>0</v>
      </c>
      <c r="M39" s="5">
        <f t="shared" si="7"/>
        <v>0</v>
      </c>
      <c r="N39" s="5">
        <f t="shared" si="7"/>
        <v>0</v>
      </c>
      <c r="O39" s="5">
        <f t="shared" si="7"/>
        <v>0</v>
      </c>
      <c r="P39" s="5">
        <f t="shared" si="7"/>
        <v>0</v>
      </c>
      <c r="Q39" s="5">
        <f t="shared" si="7"/>
        <v>0</v>
      </c>
      <c r="R39" s="5">
        <f t="shared" si="7"/>
        <v>0</v>
      </c>
      <c r="S39" s="5">
        <f t="shared" si="7"/>
        <v>0</v>
      </c>
      <c r="T39" s="5">
        <f t="shared" si="7"/>
        <v>0</v>
      </c>
      <c r="V39" s="5">
        <v>100</v>
      </c>
      <c r="W39" s="5">
        <f>SUM(AX4:AX39)</f>
        <v>136453</v>
      </c>
      <c r="X39" s="5">
        <f t="shared" ref="X39:AN39" si="8">SUM(AY4:AY39)</f>
        <v>30952</v>
      </c>
      <c r="Y39" s="5">
        <f t="shared" si="8"/>
        <v>18643</v>
      </c>
      <c r="Z39" s="5">
        <f t="shared" si="8"/>
        <v>18643</v>
      </c>
      <c r="AA39" s="5">
        <f t="shared" si="8"/>
        <v>0</v>
      </c>
      <c r="AB39" s="5">
        <f t="shared" si="8"/>
        <v>0</v>
      </c>
      <c r="AC39" s="5">
        <f t="shared" si="8"/>
        <v>0</v>
      </c>
      <c r="AD39" s="5">
        <f t="shared" si="8"/>
        <v>0</v>
      </c>
      <c r="AE39" s="5">
        <f t="shared" si="8"/>
        <v>0</v>
      </c>
      <c r="AF39" s="5">
        <f t="shared" si="8"/>
        <v>0</v>
      </c>
      <c r="AG39" s="5">
        <f t="shared" si="8"/>
        <v>0</v>
      </c>
      <c r="AH39" s="5">
        <f t="shared" si="8"/>
        <v>0</v>
      </c>
      <c r="AI39" s="5">
        <f t="shared" si="8"/>
        <v>18643</v>
      </c>
      <c r="AJ39" s="5">
        <f t="shared" si="8"/>
        <v>18643</v>
      </c>
      <c r="AK39" s="5">
        <f t="shared" si="8"/>
        <v>13775</v>
      </c>
      <c r="AL39" s="5">
        <f t="shared" si="8"/>
        <v>13775</v>
      </c>
      <c r="AM39" s="5">
        <f t="shared" si="8"/>
        <v>2000</v>
      </c>
      <c r="AN39" s="5">
        <f t="shared" si="8"/>
        <v>2000</v>
      </c>
      <c r="AT39" s="70"/>
      <c r="AU39" s="5">
        <v>900006</v>
      </c>
      <c r="AV39" s="5">
        <v>900006</v>
      </c>
      <c r="AW39" s="5" t="s">
        <v>817</v>
      </c>
      <c r="AX39" s="5">
        <v>27529</v>
      </c>
      <c r="AY39" s="5">
        <v>7622</v>
      </c>
      <c r="AZ39" s="5">
        <v>4827</v>
      </c>
      <c r="BA39" s="5">
        <v>4827</v>
      </c>
      <c r="BJ39" s="5">
        <v>4827</v>
      </c>
      <c r="BK39" s="5">
        <v>4827</v>
      </c>
      <c r="BL39" s="5">
        <v>3384</v>
      </c>
      <c r="BM39" s="5">
        <v>3384</v>
      </c>
      <c r="BN39" s="5">
        <v>500</v>
      </c>
      <c r="BO39" s="5">
        <v>500</v>
      </c>
    </row>
    <row r="40" spans="2:69" x14ac:dyDescent="0.2">
      <c r="B40" s="5">
        <v>37</v>
      </c>
      <c r="C40" s="5">
        <f>C39</f>
        <v>2051</v>
      </c>
      <c r="D40" s="5">
        <f t="shared" si="7"/>
        <v>0</v>
      </c>
      <c r="E40" s="5">
        <f t="shared" si="7"/>
        <v>0</v>
      </c>
      <c r="F40" s="5">
        <f t="shared" si="7"/>
        <v>0</v>
      </c>
      <c r="G40" s="5">
        <f t="shared" si="7"/>
        <v>0</v>
      </c>
      <c r="H40" s="5">
        <f t="shared" si="7"/>
        <v>0</v>
      </c>
      <c r="I40" s="5">
        <f t="shared" si="7"/>
        <v>0</v>
      </c>
      <c r="J40" s="5">
        <f t="shared" si="7"/>
        <v>0</v>
      </c>
      <c r="K40" s="5">
        <f t="shared" si="7"/>
        <v>0</v>
      </c>
      <c r="L40" s="5">
        <f t="shared" si="7"/>
        <v>0</v>
      </c>
      <c r="M40" s="5">
        <f t="shared" si="7"/>
        <v>0</v>
      </c>
      <c r="N40" s="5">
        <f t="shared" si="7"/>
        <v>0</v>
      </c>
      <c r="O40" s="5">
        <f t="shared" si="7"/>
        <v>0</v>
      </c>
      <c r="P40" s="5">
        <f t="shared" si="7"/>
        <v>0</v>
      </c>
      <c r="Q40" s="5">
        <f t="shared" si="7"/>
        <v>0</v>
      </c>
      <c r="R40" s="5">
        <f t="shared" si="7"/>
        <v>0</v>
      </c>
      <c r="S40" s="5">
        <f t="shared" si="7"/>
        <v>0</v>
      </c>
      <c r="T40" s="5">
        <f t="shared" si="7"/>
        <v>0</v>
      </c>
      <c r="AT40" s="71" t="s">
        <v>851</v>
      </c>
      <c r="AU40" s="5">
        <v>10001</v>
      </c>
      <c r="AV40" s="5">
        <v>0</v>
      </c>
      <c r="AW40" s="5" t="s">
        <v>817</v>
      </c>
      <c r="AX40" s="5">
        <v>2530</v>
      </c>
      <c r="AY40" s="5" t="s">
        <v>21</v>
      </c>
      <c r="AZ40" s="5" t="s">
        <v>21</v>
      </c>
      <c r="BA40" s="5" t="s">
        <v>21</v>
      </c>
      <c r="BJ40" s="5" t="s">
        <v>21</v>
      </c>
      <c r="BK40" s="5" t="s">
        <v>21</v>
      </c>
      <c r="BL40" s="5" t="s">
        <v>21</v>
      </c>
      <c r="BM40" s="5" t="s">
        <v>21</v>
      </c>
      <c r="BN40" s="5" t="s">
        <v>21</v>
      </c>
      <c r="BO40" s="5" t="s">
        <v>21</v>
      </c>
    </row>
    <row r="41" spans="2:69" x14ac:dyDescent="0.2">
      <c r="B41" s="5">
        <v>38</v>
      </c>
      <c r="C41" s="5">
        <f>C40</f>
        <v>2051</v>
      </c>
      <c r="D41" s="5">
        <f t="shared" si="7"/>
        <v>0</v>
      </c>
      <c r="E41" s="5">
        <f t="shared" si="7"/>
        <v>0</v>
      </c>
      <c r="F41" s="5">
        <f t="shared" si="7"/>
        <v>0</v>
      </c>
      <c r="G41" s="5">
        <f t="shared" si="7"/>
        <v>0</v>
      </c>
      <c r="H41" s="5">
        <f t="shared" si="7"/>
        <v>0</v>
      </c>
      <c r="I41" s="5">
        <f t="shared" si="7"/>
        <v>0</v>
      </c>
      <c r="J41" s="5">
        <f t="shared" si="7"/>
        <v>0</v>
      </c>
      <c r="K41" s="5">
        <f t="shared" si="7"/>
        <v>0</v>
      </c>
      <c r="L41" s="5">
        <f t="shared" si="7"/>
        <v>0</v>
      </c>
      <c r="M41" s="5">
        <f t="shared" si="7"/>
        <v>0</v>
      </c>
      <c r="N41" s="5">
        <f t="shared" si="7"/>
        <v>0</v>
      </c>
      <c r="O41" s="5">
        <f t="shared" si="7"/>
        <v>0</v>
      </c>
      <c r="P41" s="5">
        <f t="shared" si="7"/>
        <v>0</v>
      </c>
      <c r="Q41" s="5">
        <f t="shared" si="7"/>
        <v>0</v>
      </c>
      <c r="R41" s="5">
        <f t="shared" si="7"/>
        <v>0</v>
      </c>
      <c r="S41" s="5">
        <f t="shared" si="7"/>
        <v>0</v>
      </c>
      <c r="T41" s="5">
        <f t="shared" si="7"/>
        <v>0</v>
      </c>
      <c r="AT41" s="71"/>
      <c r="AU41" s="5">
        <v>10002</v>
      </c>
      <c r="AV41" s="5">
        <v>0</v>
      </c>
      <c r="AW41" s="5" t="s">
        <v>817</v>
      </c>
      <c r="AX41" s="5" t="s">
        <v>21</v>
      </c>
      <c r="AY41" s="5" t="s">
        <v>21</v>
      </c>
      <c r="AZ41" s="5">
        <v>254</v>
      </c>
      <c r="BA41" s="5">
        <v>254</v>
      </c>
      <c r="BJ41" s="5">
        <v>254</v>
      </c>
      <c r="BK41" s="5">
        <v>254</v>
      </c>
      <c r="BL41" s="5" t="s">
        <v>21</v>
      </c>
      <c r="BM41" s="5" t="s">
        <v>21</v>
      </c>
      <c r="BN41" s="5" t="s">
        <v>21</v>
      </c>
      <c r="BO41" s="5" t="s">
        <v>21</v>
      </c>
    </row>
    <row r="42" spans="2:69" x14ac:dyDescent="0.2">
      <c r="B42" s="5">
        <v>39</v>
      </c>
      <c r="C42" s="5">
        <f>C41</f>
        <v>2051</v>
      </c>
      <c r="D42" s="5">
        <f t="shared" si="7"/>
        <v>0</v>
      </c>
      <c r="E42" s="5">
        <f t="shared" si="7"/>
        <v>0</v>
      </c>
      <c r="F42" s="5">
        <f t="shared" si="7"/>
        <v>0</v>
      </c>
      <c r="G42" s="5">
        <f t="shared" si="7"/>
        <v>0</v>
      </c>
      <c r="H42" s="5">
        <f t="shared" si="7"/>
        <v>0</v>
      </c>
      <c r="I42" s="5">
        <f t="shared" si="7"/>
        <v>0</v>
      </c>
      <c r="J42" s="5">
        <f t="shared" si="7"/>
        <v>0</v>
      </c>
      <c r="K42" s="5">
        <f t="shared" si="7"/>
        <v>0</v>
      </c>
      <c r="L42" s="5">
        <f t="shared" si="7"/>
        <v>0</v>
      </c>
      <c r="M42" s="5">
        <f t="shared" si="7"/>
        <v>0</v>
      </c>
      <c r="N42" s="5">
        <f t="shared" si="7"/>
        <v>0</v>
      </c>
      <c r="O42" s="5">
        <f t="shared" si="7"/>
        <v>0</v>
      </c>
      <c r="P42" s="5">
        <f t="shared" si="7"/>
        <v>0</v>
      </c>
      <c r="Q42" s="5">
        <f t="shared" si="7"/>
        <v>0</v>
      </c>
      <c r="R42" s="5">
        <f t="shared" si="7"/>
        <v>0</v>
      </c>
      <c r="S42" s="5">
        <f t="shared" si="7"/>
        <v>0</v>
      </c>
      <c r="T42" s="5">
        <f t="shared" si="7"/>
        <v>0</v>
      </c>
      <c r="AT42" s="71"/>
      <c r="AU42" s="5">
        <v>10003</v>
      </c>
      <c r="AV42" s="5">
        <v>0</v>
      </c>
      <c r="AW42" s="5" t="s">
        <v>817</v>
      </c>
      <c r="AX42" s="5" t="s">
        <v>21</v>
      </c>
      <c r="AY42" s="5">
        <v>270</v>
      </c>
      <c r="AZ42" s="5" t="s">
        <v>21</v>
      </c>
      <c r="BA42" s="5" t="s">
        <v>21</v>
      </c>
      <c r="BJ42" s="5" t="s">
        <v>21</v>
      </c>
      <c r="BK42" s="5" t="s">
        <v>21</v>
      </c>
      <c r="BL42" s="5" t="s">
        <v>21</v>
      </c>
      <c r="BM42" s="5" t="s">
        <v>21</v>
      </c>
      <c r="BN42" s="5" t="s">
        <v>21</v>
      </c>
      <c r="BO42" s="5" t="s">
        <v>21</v>
      </c>
    </row>
    <row r="43" spans="2:69" x14ac:dyDescent="0.2">
      <c r="B43" s="5">
        <v>40</v>
      </c>
      <c r="C43" s="5">
        <v>2051</v>
      </c>
      <c r="D43" s="5">
        <v>372</v>
      </c>
      <c r="E43" s="5">
        <v>213</v>
      </c>
      <c r="F43" s="5">
        <v>213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213</v>
      </c>
      <c r="P43" s="5">
        <v>213</v>
      </c>
      <c r="Q43" s="5">
        <v>0</v>
      </c>
      <c r="R43" s="5">
        <v>0</v>
      </c>
      <c r="S43" s="5">
        <v>0</v>
      </c>
      <c r="T43" s="5">
        <v>0</v>
      </c>
      <c r="AT43" s="71"/>
      <c r="AU43" s="5">
        <v>10004</v>
      </c>
      <c r="AV43" s="5">
        <v>0</v>
      </c>
      <c r="AW43" s="5" t="s">
        <v>817</v>
      </c>
      <c r="AX43" s="5">
        <v>4215</v>
      </c>
      <c r="AY43" s="5" t="s">
        <v>21</v>
      </c>
      <c r="AZ43" s="5" t="s">
        <v>21</v>
      </c>
      <c r="BA43" s="5" t="s">
        <v>21</v>
      </c>
      <c r="BJ43" s="5" t="s">
        <v>21</v>
      </c>
      <c r="BK43" s="5" t="s">
        <v>21</v>
      </c>
      <c r="BL43" s="5" t="s">
        <v>21</v>
      </c>
      <c r="BM43" s="5" t="s">
        <v>21</v>
      </c>
      <c r="BN43" s="5" t="s">
        <v>21</v>
      </c>
      <c r="BO43" s="5" t="s">
        <v>21</v>
      </c>
    </row>
    <row r="44" spans="2:69" x14ac:dyDescent="0.2">
      <c r="B44" s="5">
        <v>41</v>
      </c>
      <c r="C44" s="5">
        <f>C43</f>
        <v>2051</v>
      </c>
      <c r="D44" s="5">
        <f t="shared" ref="D44:T58" si="9">D43</f>
        <v>372</v>
      </c>
      <c r="E44" s="5">
        <f t="shared" si="9"/>
        <v>213</v>
      </c>
      <c r="F44" s="5">
        <f t="shared" si="9"/>
        <v>213</v>
      </c>
      <c r="G44" s="5">
        <f t="shared" si="9"/>
        <v>0</v>
      </c>
      <c r="H44" s="5">
        <f t="shared" si="9"/>
        <v>0</v>
      </c>
      <c r="I44" s="5">
        <f t="shared" si="9"/>
        <v>0</v>
      </c>
      <c r="J44" s="5">
        <f t="shared" si="9"/>
        <v>0</v>
      </c>
      <c r="K44" s="5">
        <f t="shared" si="9"/>
        <v>0</v>
      </c>
      <c r="L44" s="5">
        <f t="shared" si="9"/>
        <v>0</v>
      </c>
      <c r="M44" s="5">
        <f t="shared" si="9"/>
        <v>0</v>
      </c>
      <c r="N44" s="5">
        <f t="shared" si="9"/>
        <v>0</v>
      </c>
      <c r="O44" s="5">
        <f t="shared" si="9"/>
        <v>213</v>
      </c>
      <c r="P44" s="5">
        <f t="shared" si="9"/>
        <v>213</v>
      </c>
      <c r="Q44" s="5">
        <f t="shared" si="9"/>
        <v>0</v>
      </c>
      <c r="R44" s="5">
        <f t="shared" si="9"/>
        <v>0</v>
      </c>
      <c r="S44" s="5">
        <f t="shared" si="9"/>
        <v>0</v>
      </c>
      <c r="T44" s="5">
        <f t="shared" si="9"/>
        <v>0</v>
      </c>
      <c r="AT44" s="71"/>
      <c r="AU44" s="5">
        <v>10005</v>
      </c>
      <c r="AV44" s="5">
        <v>0</v>
      </c>
      <c r="AW44" s="5" t="s">
        <v>817</v>
      </c>
      <c r="AX44" s="5" t="s">
        <v>21</v>
      </c>
      <c r="AY44" s="5" t="s">
        <v>21</v>
      </c>
      <c r="AZ44" s="5">
        <v>591</v>
      </c>
      <c r="BA44" s="5">
        <v>591</v>
      </c>
      <c r="BJ44" s="5">
        <v>591</v>
      </c>
      <c r="BK44" s="5">
        <v>591</v>
      </c>
      <c r="BL44" s="5" t="s">
        <v>21</v>
      </c>
      <c r="BM44" s="5" t="s">
        <v>21</v>
      </c>
      <c r="BN44" s="5" t="s">
        <v>21</v>
      </c>
      <c r="BO44" s="5" t="s">
        <v>21</v>
      </c>
    </row>
    <row r="45" spans="2:69" x14ac:dyDescent="0.2">
      <c r="B45" s="5">
        <v>42</v>
      </c>
      <c r="C45" s="5">
        <f t="shared" ref="C45:R60" si="10">C44</f>
        <v>2051</v>
      </c>
      <c r="D45" s="5">
        <f t="shared" si="9"/>
        <v>372</v>
      </c>
      <c r="E45" s="5">
        <f t="shared" si="9"/>
        <v>213</v>
      </c>
      <c r="F45" s="5">
        <f t="shared" si="9"/>
        <v>213</v>
      </c>
      <c r="G45" s="5">
        <f t="shared" si="9"/>
        <v>0</v>
      </c>
      <c r="H45" s="5">
        <f t="shared" si="9"/>
        <v>0</v>
      </c>
      <c r="I45" s="5">
        <f t="shared" si="9"/>
        <v>0</v>
      </c>
      <c r="J45" s="5">
        <f t="shared" si="9"/>
        <v>0</v>
      </c>
      <c r="K45" s="5">
        <f t="shared" si="9"/>
        <v>0</v>
      </c>
      <c r="L45" s="5">
        <f t="shared" si="9"/>
        <v>0</v>
      </c>
      <c r="M45" s="5">
        <f t="shared" si="9"/>
        <v>0</v>
      </c>
      <c r="N45" s="5">
        <f t="shared" si="9"/>
        <v>0</v>
      </c>
      <c r="O45" s="5">
        <f t="shared" si="9"/>
        <v>213</v>
      </c>
      <c r="P45" s="5">
        <f t="shared" si="9"/>
        <v>213</v>
      </c>
      <c r="Q45" s="5">
        <f t="shared" si="9"/>
        <v>0</v>
      </c>
      <c r="R45" s="5">
        <f t="shared" si="9"/>
        <v>0</v>
      </c>
      <c r="S45" s="5">
        <f t="shared" si="9"/>
        <v>0</v>
      </c>
      <c r="T45" s="5">
        <f t="shared" si="9"/>
        <v>0</v>
      </c>
      <c r="AT45" s="71"/>
      <c r="AU45" s="5">
        <v>10006</v>
      </c>
      <c r="AV45" s="5">
        <v>0</v>
      </c>
      <c r="AW45" s="5" t="s">
        <v>817</v>
      </c>
      <c r="AX45" s="5" t="s">
        <v>21</v>
      </c>
      <c r="AY45" s="5">
        <v>609</v>
      </c>
      <c r="AZ45" s="5" t="s">
        <v>21</v>
      </c>
      <c r="BA45" s="5" t="s">
        <v>21</v>
      </c>
      <c r="BJ45" s="5" t="s">
        <v>21</v>
      </c>
      <c r="BK45" s="5" t="s">
        <v>21</v>
      </c>
      <c r="BL45" s="5" t="s">
        <v>21</v>
      </c>
      <c r="BM45" s="5" t="s">
        <v>21</v>
      </c>
      <c r="BN45" s="5" t="s">
        <v>21</v>
      </c>
      <c r="BO45" s="5" t="s">
        <v>21</v>
      </c>
    </row>
    <row r="46" spans="2:69" x14ac:dyDescent="0.2">
      <c r="B46" s="5">
        <v>43</v>
      </c>
      <c r="C46" s="5">
        <f t="shared" si="10"/>
        <v>2051</v>
      </c>
      <c r="D46" s="5">
        <f t="shared" si="9"/>
        <v>372</v>
      </c>
      <c r="E46" s="5">
        <f t="shared" si="9"/>
        <v>213</v>
      </c>
      <c r="F46" s="5">
        <f t="shared" si="9"/>
        <v>213</v>
      </c>
      <c r="G46" s="5">
        <f t="shared" si="9"/>
        <v>0</v>
      </c>
      <c r="H46" s="5">
        <f t="shared" si="9"/>
        <v>0</v>
      </c>
      <c r="I46" s="5">
        <f t="shared" si="9"/>
        <v>0</v>
      </c>
      <c r="J46" s="5">
        <f t="shared" si="9"/>
        <v>0</v>
      </c>
      <c r="K46" s="5">
        <f t="shared" si="9"/>
        <v>0</v>
      </c>
      <c r="L46" s="5">
        <f t="shared" si="9"/>
        <v>0</v>
      </c>
      <c r="M46" s="5">
        <f t="shared" si="9"/>
        <v>0</v>
      </c>
      <c r="N46" s="5">
        <f t="shared" si="9"/>
        <v>0</v>
      </c>
      <c r="O46" s="5">
        <f t="shared" si="9"/>
        <v>213</v>
      </c>
      <c r="P46" s="5">
        <f t="shared" si="9"/>
        <v>213</v>
      </c>
      <c r="Q46" s="5">
        <f t="shared" si="9"/>
        <v>0</v>
      </c>
      <c r="R46" s="5">
        <f t="shared" si="9"/>
        <v>0</v>
      </c>
      <c r="S46" s="5">
        <f t="shared" si="9"/>
        <v>0</v>
      </c>
      <c r="T46" s="5">
        <f t="shared" si="9"/>
        <v>0</v>
      </c>
      <c r="AT46" s="71"/>
      <c r="AU46" s="5">
        <v>10007</v>
      </c>
      <c r="AV46" s="5">
        <v>0</v>
      </c>
      <c r="AW46" s="5" t="s">
        <v>817</v>
      </c>
      <c r="AX46" s="5">
        <v>9195</v>
      </c>
      <c r="AY46" s="5" t="s">
        <v>21</v>
      </c>
      <c r="AZ46" s="5" t="s">
        <v>21</v>
      </c>
      <c r="BA46" s="5" t="s">
        <v>21</v>
      </c>
      <c r="BJ46" s="5" t="s">
        <v>21</v>
      </c>
      <c r="BK46" s="5" t="s">
        <v>21</v>
      </c>
      <c r="BL46" s="5" t="s">
        <v>21</v>
      </c>
      <c r="BM46" s="5" t="s">
        <v>21</v>
      </c>
      <c r="BN46" s="5" t="s">
        <v>21</v>
      </c>
      <c r="BO46" s="5" t="s">
        <v>21</v>
      </c>
    </row>
    <row r="47" spans="2:69" x14ac:dyDescent="0.2">
      <c r="B47" s="5">
        <v>44</v>
      </c>
      <c r="C47" s="5">
        <f t="shared" si="10"/>
        <v>2051</v>
      </c>
      <c r="D47" s="5">
        <f t="shared" si="9"/>
        <v>372</v>
      </c>
      <c r="E47" s="5">
        <f t="shared" si="9"/>
        <v>213</v>
      </c>
      <c r="F47" s="5">
        <f t="shared" si="9"/>
        <v>213</v>
      </c>
      <c r="G47" s="5">
        <f t="shared" si="9"/>
        <v>0</v>
      </c>
      <c r="H47" s="5">
        <f t="shared" si="9"/>
        <v>0</v>
      </c>
      <c r="I47" s="5">
        <f t="shared" si="9"/>
        <v>0</v>
      </c>
      <c r="J47" s="5">
        <f t="shared" si="9"/>
        <v>0</v>
      </c>
      <c r="K47" s="5">
        <f t="shared" si="9"/>
        <v>0</v>
      </c>
      <c r="L47" s="5">
        <f t="shared" si="9"/>
        <v>0</v>
      </c>
      <c r="M47" s="5">
        <f t="shared" si="9"/>
        <v>0</v>
      </c>
      <c r="N47" s="5">
        <f t="shared" si="9"/>
        <v>0</v>
      </c>
      <c r="O47" s="5">
        <f t="shared" si="9"/>
        <v>213</v>
      </c>
      <c r="P47" s="5">
        <f t="shared" si="9"/>
        <v>213</v>
      </c>
      <c r="Q47" s="5">
        <f t="shared" si="9"/>
        <v>0</v>
      </c>
      <c r="R47" s="5">
        <f t="shared" si="9"/>
        <v>0</v>
      </c>
      <c r="S47" s="5">
        <f t="shared" si="9"/>
        <v>0</v>
      </c>
      <c r="T47" s="5">
        <f t="shared" si="9"/>
        <v>0</v>
      </c>
      <c r="AT47" s="71"/>
      <c r="AU47" s="5">
        <v>10008</v>
      </c>
      <c r="AV47" s="5">
        <v>0</v>
      </c>
      <c r="AW47" s="5" t="s">
        <v>817</v>
      </c>
      <c r="AX47" s="5" t="s">
        <v>21</v>
      </c>
      <c r="AY47" s="5" t="s">
        <v>21</v>
      </c>
      <c r="AZ47" s="5">
        <v>1116</v>
      </c>
      <c r="BA47" s="5">
        <v>1116</v>
      </c>
      <c r="BJ47" s="5">
        <v>1116</v>
      </c>
      <c r="BK47" s="5">
        <v>1116</v>
      </c>
      <c r="BL47" s="5" t="s">
        <v>21</v>
      </c>
      <c r="BM47" s="5" t="s">
        <v>21</v>
      </c>
      <c r="BN47" s="5" t="s">
        <v>21</v>
      </c>
      <c r="BO47" s="5" t="s">
        <v>21</v>
      </c>
    </row>
    <row r="48" spans="2:69" x14ac:dyDescent="0.2">
      <c r="B48" s="5">
        <v>45</v>
      </c>
      <c r="C48" s="5">
        <f t="shared" si="10"/>
        <v>2051</v>
      </c>
      <c r="D48" s="5">
        <f t="shared" si="9"/>
        <v>372</v>
      </c>
      <c r="E48" s="5">
        <f t="shared" si="9"/>
        <v>213</v>
      </c>
      <c r="F48" s="5">
        <f t="shared" si="9"/>
        <v>213</v>
      </c>
      <c r="G48" s="5">
        <f t="shared" si="9"/>
        <v>0</v>
      </c>
      <c r="H48" s="5">
        <f t="shared" si="9"/>
        <v>0</v>
      </c>
      <c r="I48" s="5">
        <f t="shared" si="9"/>
        <v>0</v>
      </c>
      <c r="J48" s="5">
        <f t="shared" si="9"/>
        <v>0</v>
      </c>
      <c r="K48" s="5">
        <f t="shared" si="9"/>
        <v>0</v>
      </c>
      <c r="L48" s="5">
        <f t="shared" si="9"/>
        <v>0</v>
      </c>
      <c r="M48" s="5">
        <f t="shared" si="9"/>
        <v>0</v>
      </c>
      <c r="N48" s="5">
        <f t="shared" si="9"/>
        <v>0</v>
      </c>
      <c r="O48" s="5">
        <f t="shared" si="9"/>
        <v>213</v>
      </c>
      <c r="P48" s="5">
        <f t="shared" si="9"/>
        <v>213</v>
      </c>
      <c r="Q48" s="5">
        <f t="shared" si="9"/>
        <v>0</v>
      </c>
      <c r="R48" s="5">
        <f t="shared" si="9"/>
        <v>0</v>
      </c>
      <c r="S48" s="5">
        <f t="shared" si="9"/>
        <v>0</v>
      </c>
      <c r="T48" s="5">
        <f t="shared" si="9"/>
        <v>0</v>
      </c>
      <c r="AT48" s="71"/>
      <c r="AU48" s="5">
        <v>10009</v>
      </c>
      <c r="AV48" s="5">
        <v>0</v>
      </c>
      <c r="AW48" s="5" t="s">
        <v>817</v>
      </c>
      <c r="AX48" s="5" t="s">
        <v>21</v>
      </c>
      <c r="AY48" s="5">
        <v>1212</v>
      </c>
      <c r="AZ48" s="5" t="s">
        <v>21</v>
      </c>
      <c r="BA48" s="5" t="s">
        <v>21</v>
      </c>
      <c r="BJ48" s="5" t="s">
        <v>21</v>
      </c>
      <c r="BK48" s="5" t="s">
        <v>21</v>
      </c>
      <c r="BL48" s="5" t="s">
        <v>21</v>
      </c>
      <c r="BM48" s="5" t="s">
        <v>21</v>
      </c>
      <c r="BN48" s="5" t="s">
        <v>21</v>
      </c>
      <c r="BO48" s="5" t="s">
        <v>21</v>
      </c>
    </row>
    <row r="49" spans="2:67" x14ac:dyDescent="0.2">
      <c r="B49" s="5">
        <v>46</v>
      </c>
      <c r="C49" s="5">
        <f t="shared" si="10"/>
        <v>2051</v>
      </c>
      <c r="D49" s="5">
        <f t="shared" si="9"/>
        <v>372</v>
      </c>
      <c r="E49" s="5">
        <f t="shared" si="9"/>
        <v>213</v>
      </c>
      <c r="F49" s="5">
        <f t="shared" si="9"/>
        <v>213</v>
      </c>
      <c r="G49" s="5">
        <f t="shared" si="9"/>
        <v>0</v>
      </c>
      <c r="H49" s="5">
        <f t="shared" si="9"/>
        <v>0</v>
      </c>
      <c r="I49" s="5">
        <f t="shared" si="9"/>
        <v>0</v>
      </c>
      <c r="J49" s="5">
        <f t="shared" si="9"/>
        <v>0</v>
      </c>
      <c r="K49" s="5">
        <f t="shared" si="9"/>
        <v>0</v>
      </c>
      <c r="L49" s="5">
        <f t="shared" si="9"/>
        <v>0</v>
      </c>
      <c r="M49" s="5">
        <f t="shared" si="9"/>
        <v>0</v>
      </c>
      <c r="N49" s="5">
        <f t="shared" si="9"/>
        <v>0</v>
      </c>
      <c r="O49" s="5">
        <f t="shared" si="9"/>
        <v>213</v>
      </c>
      <c r="P49" s="5">
        <f t="shared" si="9"/>
        <v>213</v>
      </c>
      <c r="Q49" s="5">
        <f t="shared" si="9"/>
        <v>0</v>
      </c>
      <c r="R49" s="5">
        <f t="shared" si="9"/>
        <v>0</v>
      </c>
      <c r="S49" s="5">
        <f t="shared" si="9"/>
        <v>0</v>
      </c>
      <c r="T49" s="5">
        <f t="shared" si="9"/>
        <v>0</v>
      </c>
      <c r="AT49" s="71"/>
      <c r="AU49" s="5">
        <v>10010</v>
      </c>
      <c r="AV49" s="5">
        <v>0</v>
      </c>
      <c r="AW49" s="5" t="s">
        <v>817</v>
      </c>
      <c r="AX49" s="5" t="s">
        <v>21</v>
      </c>
      <c r="AY49" s="5" t="s">
        <v>21</v>
      </c>
      <c r="AZ49" s="5" t="s">
        <v>21</v>
      </c>
      <c r="BA49" s="5" t="s">
        <v>21</v>
      </c>
      <c r="BJ49" s="5" t="s">
        <v>21</v>
      </c>
      <c r="BK49" s="5" t="s">
        <v>21</v>
      </c>
      <c r="BL49" s="5">
        <v>884</v>
      </c>
      <c r="BM49" s="5" t="s">
        <v>21</v>
      </c>
      <c r="BN49" s="5" t="s">
        <v>21</v>
      </c>
      <c r="BO49" s="5" t="s">
        <v>21</v>
      </c>
    </row>
    <row r="50" spans="2:67" x14ac:dyDescent="0.2">
      <c r="B50" s="5">
        <v>47</v>
      </c>
      <c r="C50" s="5">
        <f t="shared" si="10"/>
        <v>2051</v>
      </c>
      <c r="D50" s="5">
        <f t="shared" si="9"/>
        <v>372</v>
      </c>
      <c r="E50" s="5">
        <f t="shared" si="9"/>
        <v>213</v>
      </c>
      <c r="F50" s="5">
        <f t="shared" si="9"/>
        <v>213</v>
      </c>
      <c r="G50" s="5">
        <f t="shared" si="9"/>
        <v>0</v>
      </c>
      <c r="H50" s="5">
        <f t="shared" si="9"/>
        <v>0</v>
      </c>
      <c r="I50" s="5">
        <f t="shared" si="9"/>
        <v>0</v>
      </c>
      <c r="J50" s="5">
        <f t="shared" si="9"/>
        <v>0</v>
      </c>
      <c r="K50" s="5">
        <f t="shared" si="9"/>
        <v>0</v>
      </c>
      <c r="L50" s="5">
        <f t="shared" si="9"/>
        <v>0</v>
      </c>
      <c r="M50" s="5">
        <f t="shared" si="9"/>
        <v>0</v>
      </c>
      <c r="N50" s="5">
        <f t="shared" si="9"/>
        <v>0</v>
      </c>
      <c r="O50" s="5">
        <f t="shared" si="9"/>
        <v>213</v>
      </c>
      <c r="P50" s="5">
        <f t="shared" si="9"/>
        <v>213</v>
      </c>
      <c r="Q50" s="5">
        <f t="shared" si="9"/>
        <v>0</v>
      </c>
      <c r="R50" s="5">
        <f t="shared" si="9"/>
        <v>0</v>
      </c>
      <c r="S50" s="5">
        <f t="shared" si="9"/>
        <v>0</v>
      </c>
      <c r="T50" s="5">
        <f t="shared" si="9"/>
        <v>0</v>
      </c>
      <c r="AT50" s="71"/>
      <c r="AU50" s="5">
        <v>10011</v>
      </c>
      <c r="AV50" s="5">
        <v>0</v>
      </c>
      <c r="AW50" s="5" t="s">
        <v>817</v>
      </c>
      <c r="AX50" s="5" t="s">
        <v>21</v>
      </c>
      <c r="AY50" s="5" t="s">
        <v>21</v>
      </c>
      <c r="AZ50" s="5" t="s">
        <v>21</v>
      </c>
      <c r="BA50" s="5" t="s">
        <v>21</v>
      </c>
      <c r="BJ50" s="5" t="s">
        <v>21</v>
      </c>
      <c r="BK50" s="5" t="s">
        <v>21</v>
      </c>
      <c r="BL50" s="5" t="s">
        <v>21</v>
      </c>
      <c r="BM50" s="5">
        <v>884</v>
      </c>
      <c r="BN50" s="5" t="s">
        <v>21</v>
      </c>
      <c r="BO50" s="5" t="s">
        <v>21</v>
      </c>
    </row>
    <row r="51" spans="2:67" x14ac:dyDescent="0.2">
      <c r="B51" s="5">
        <v>48</v>
      </c>
      <c r="C51" s="5">
        <f t="shared" si="10"/>
        <v>2051</v>
      </c>
      <c r="D51" s="5">
        <f t="shared" si="9"/>
        <v>372</v>
      </c>
      <c r="E51" s="5">
        <f t="shared" si="9"/>
        <v>213</v>
      </c>
      <c r="F51" s="5">
        <f t="shared" si="9"/>
        <v>213</v>
      </c>
      <c r="G51" s="5">
        <f t="shared" si="9"/>
        <v>0</v>
      </c>
      <c r="H51" s="5">
        <f t="shared" si="9"/>
        <v>0</v>
      </c>
      <c r="I51" s="5">
        <f t="shared" si="9"/>
        <v>0</v>
      </c>
      <c r="J51" s="5">
        <f t="shared" si="9"/>
        <v>0</v>
      </c>
      <c r="K51" s="5">
        <f t="shared" si="9"/>
        <v>0</v>
      </c>
      <c r="L51" s="5">
        <f t="shared" si="9"/>
        <v>0</v>
      </c>
      <c r="M51" s="5">
        <f t="shared" si="9"/>
        <v>0</v>
      </c>
      <c r="N51" s="5">
        <f t="shared" si="9"/>
        <v>0</v>
      </c>
      <c r="O51" s="5">
        <f t="shared" si="9"/>
        <v>213</v>
      </c>
      <c r="P51" s="5">
        <f t="shared" si="9"/>
        <v>213</v>
      </c>
      <c r="Q51" s="5">
        <f t="shared" si="9"/>
        <v>0</v>
      </c>
      <c r="R51" s="5">
        <f t="shared" si="9"/>
        <v>0</v>
      </c>
      <c r="S51" s="5">
        <f t="shared" si="9"/>
        <v>0</v>
      </c>
      <c r="T51" s="5">
        <f t="shared" si="9"/>
        <v>0</v>
      </c>
      <c r="AT51" s="71"/>
      <c r="AU51" s="5">
        <v>10012</v>
      </c>
      <c r="AV51" s="5">
        <v>0</v>
      </c>
      <c r="AW51" s="5" t="s">
        <v>817</v>
      </c>
      <c r="AX51" s="5">
        <v>12439</v>
      </c>
      <c r="AY51" s="5" t="s">
        <v>21</v>
      </c>
      <c r="AZ51" s="5" t="s">
        <v>21</v>
      </c>
      <c r="BA51" s="5" t="s">
        <v>21</v>
      </c>
      <c r="BJ51" s="5" t="s">
        <v>21</v>
      </c>
      <c r="BK51" s="5" t="s">
        <v>21</v>
      </c>
      <c r="BL51" s="5" t="s">
        <v>21</v>
      </c>
      <c r="BM51" s="5" t="s">
        <v>21</v>
      </c>
      <c r="BN51" s="5" t="s">
        <v>21</v>
      </c>
      <c r="BO51" s="5" t="s">
        <v>21</v>
      </c>
    </row>
    <row r="52" spans="2:67" x14ac:dyDescent="0.2">
      <c r="B52" s="5">
        <v>49</v>
      </c>
      <c r="C52" s="5">
        <f t="shared" si="10"/>
        <v>2051</v>
      </c>
      <c r="D52" s="5">
        <f t="shared" si="9"/>
        <v>372</v>
      </c>
      <c r="E52" s="5">
        <f t="shared" si="9"/>
        <v>213</v>
      </c>
      <c r="F52" s="5">
        <f t="shared" si="9"/>
        <v>213</v>
      </c>
      <c r="G52" s="5">
        <f t="shared" si="9"/>
        <v>0</v>
      </c>
      <c r="H52" s="5">
        <f t="shared" si="9"/>
        <v>0</v>
      </c>
      <c r="I52" s="5">
        <f t="shared" si="9"/>
        <v>0</v>
      </c>
      <c r="J52" s="5">
        <f t="shared" si="9"/>
        <v>0</v>
      </c>
      <c r="K52" s="5">
        <f t="shared" si="9"/>
        <v>0</v>
      </c>
      <c r="L52" s="5">
        <f t="shared" si="9"/>
        <v>0</v>
      </c>
      <c r="M52" s="5">
        <f t="shared" si="9"/>
        <v>0</v>
      </c>
      <c r="N52" s="5">
        <f t="shared" si="9"/>
        <v>0</v>
      </c>
      <c r="O52" s="5">
        <f t="shared" si="9"/>
        <v>213</v>
      </c>
      <c r="P52" s="5">
        <f t="shared" si="9"/>
        <v>213</v>
      </c>
      <c r="Q52" s="5">
        <f t="shared" si="9"/>
        <v>0</v>
      </c>
      <c r="R52" s="5">
        <f t="shared" si="9"/>
        <v>0</v>
      </c>
      <c r="S52" s="5">
        <f t="shared" si="9"/>
        <v>0</v>
      </c>
      <c r="T52" s="5">
        <f t="shared" si="9"/>
        <v>0</v>
      </c>
      <c r="AT52" s="71"/>
      <c r="AU52" s="5">
        <v>10013</v>
      </c>
      <c r="AV52" s="5">
        <v>0</v>
      </c>
      <c r="AW52" s="5" t="s">
        <v>817</v>
      </c>
      <c r="AX52" s="5" t="s">
        <v>21</v>
      </c>
      <c r="AY52" s="5" t="s">
        <v>21</v>
      </c>
      <c r="AZ52" s="5">
        <v>1531</v>
      </c>
      <c r="BA52" s="5">
        <v>1531</v>
      </c>
      <c r="BJ52" s="5">
        <v>1531</v>
      </c>
      <c r="BK52" s="5">
        <v>1531</v>
      </c>
      <c r="BL52" s="5" t="s">
        <v>21</v>
      </c>
      <c r="BM52" s="5" t="s">
        <v>21</v>
      </c>
      <c r="BN52" s="5" t="s">
        <v>21</v>
      </c>
      <c r="BO52" s="5" t="s">
        <v>21</v>
      </c>
    </row>
    <row r="53" spans="2:67" x14ac:dyDescent="0.2">
      <c r="B53" s="5">
        <v>50</v>
      </c>
      <c r="C53" s="5">
        <f t="shared" si="10"/>
        <v>2051</v>
      </c>
      <c r="D53" s="5">
        <f t="shared" si="9"/>
        <v>372</v>
      </c>
      <c r="E53" s="5">
        <f t="shared" si="9"/>
        <v>213</v>
      </c>
      <c r="F53" s="5">
        <f t="shared" si="9"/>
        <v>213</v>
      </c>
      <c r="G53" s="5">
        <f t="shared" si="9"/>
        <v>0</v>
      </c>
      <c r="H53" s="5">
        <f t="shared" si="9"/>
        <v>0</v>
      </c>
      <c r="I53" s="5">
        <f t="shared" si="9"/>
        <v>0</v>
      </c>
      <c r="J53" s="5">
        <f t="shared" si="9"/>
        <v>0</v>
      </c>
      <c r="K53" s="5">
        <f t="shared" si="9"/>
        <v>0</v>
      </c>
      <c r="L53" s="5">
        <f t="shared" si="9"/>
        <v>0</v>
      </c>
      <c r="M53" s="5">
        <f t="shared" si="9"/>
        <v>0</v>
      </c>
      <c r="N53" s="5">
        <f t="shared" si="9"/>
        <v>0</v>
      </c>
      <c r="O53" s="5">
        <f t="shared" si="9"/>
        <v>213</v>
      </c>
      <c r="P53" s="5">
        <f t="shared" si="9"/>
        <v>213</v>
      </c>
      <c r="Q53" s="5">
        <f t="shared" si="9"/>
        <v>0</v>
      </c>
      <c r="R53" s="5">
        <f t="shared" si="9"/>
        <v>0</v>
      </c>
      <c r="S53" s="5">
        <f t="shared" si="9"/>
        <v>0</v>
      </c>
      <c r="T53" s="5">
        <f t="shared" si="9"/>
        <v>0</v>
      </c>
      <c r="AT53" s="71"/>
      <c r="AU53" s="5">
        <v>10014</v>
      </c>
      <c r="AV53" s="5">
        <v>0</v>
      </c>
      <c r="AW53" s="5" t="s">
        <v>817</v>
      </c>
      <c r="AX53" s="5" t="s">
        <v>21</v>
      </c>
      <c r="AY53" s="5">
        <v>1274</v>
      </c>
      <c r="AZ53" s="5" t="s">
        <v>21</v>
      </c>
      <c r="BA53" s="5" t="s">
        <v>21</v>
      </c>
      <c r="BJ53" s="5" t="s">
        <v>21</v>
      </c>
      <c r="BK53" s="5" t="s">
        <v>21</v>
      </c>
      <c r="BL53" s="5" t="s">
        <v>21</v>
      </c>
      <c r="BM53" s="5" t="s">
        <v>21</v>
      </c>
      <c r="BN53" s="5" t="s">
        <v>21</v>
      </c>
      <c r="BO53" s="5" t="s">
        <v>21</v>
      </c>
    </row>
    <row r="54" spans="2:67" x14ac:dyDescent="0.2">
      <c r="B54" s="5">
        <v>51</v>
      </c>
      <c r="C54" s="5">
        <f t="shared" si="10"/>
        <v>2051</v>
      </c>
      <c r="D54" s="5">
        <f t="shared" si="9"/>
        <v>372</v>
      </c>
      <c r="E54" s="5">
        <f t="shared" si="9"/>
        <v>213</v>
      </c>
      <c r="F54" s="5">
        <f t="shared" si="9"/>
        <v>213</v>
      </c>
      <c r="G54" s="5">
        <f t="shared" si="9"/>
        <v>0</v>
      </c>
      <c r="H54" s="5">
        <f t="shared" si="9"/>
        <v>0</v>
      </c>
      <c r="I54" s="5">
        <f t="shared" si="9"/>
        <v>0</v>
      </c>
      <c r="J54" s="5">
        <f t="shared" si="9"/>
        <v>0</v>
      </c>
      <c r="K54" s="5">
        <f t="shared" si="9"/>
        <v>0</v>
      </c>
      <c r="L54" s="5">
        <f t="shared" si="9"/>
        <v>0</v>
      </c>
      <c r="M54" s="5">
        <f t="shared" si="9"/>
        <v>0</v>
      </c>
      <c r="N54" s="5">
        <f t="shared" si="9"/>
        <v>0</v>
      </c>
      <c r="O54" s="5">
        <f t="shared" si="9"/>
        <v>213</v>
      </c>
      <c r="P54" s="5">
        <f t="shared" si="9"/>
        <v>213</v>
      </c>
      <c r="Q54" s="5">
        <f t="shared" si="9"/>
        <v>0</v>
      </c>
      <c r="R54" s="5">
        <f t="shared" si="9"/>
        <v>0</v>
      </c>
      <c r="S54" s="5">
        <f t="shared" si="9"/>
        <v>0</v>
      </c>
      <c r="T54" s="5">
        <f t="shared" si="9"/>
        <v>0</v>
      </c>
      <c r="AT54" s="71"/>
      <c r="AU54" s="5">
        <v>10015</v>
      </c>
      <c r="AV54" s="5">
        <v>0</v>
      </c>
      <c r="AW54" s="5" t="s">
        <v>817</v>
      </c>
      <c r="AX54" s="5" t="s">
        <v>21</v>
      </c>
      <c r="AY54" s="5" t="s">
        <v>21</v>
      </c>
      <c r="AZ54" s="5" t="s">
        <v>21</v>
      </c>
      <c r="BA54" s="5" t="s">
        <v>21</v>
      </c>
      <c r="BJ54" s="5" t="s">
        <v>21</v>
      </c>
      <c r="BK54" s="5" t="s">
        <v>21</v>
      </c>
      <c r="BL54" s="5">
        <v>905</v>
      </c>
      <c r="BM54" s="5" t="s">
        <v>21</v>
      </c>
      <c r="BN54" s="5" t="s">
        <v>21</v>
      </c>
      <c r="BO54" s="5" t="s">
        <v>21</v>
      </c>
    </row>
    <row r="55" spans="2:67" x14ac:dyDescent="0.2">
      <c r="B55" s="5">
        <v>52</v>
      </c>
      <c r="C55" s="5">
        <f t="shared" si="10"/>
        <v>2051</v>
      </c>
      <c r="D55" s="5">
        <f t="shared" si="9"/>
        <v>372</v>
      </c>
      <c r="E55" s="5">
        <f t="shared" si="9"/>
        <v>213</v>
      </c>
      <c r="F55" s="5">
        <f t="shared" si="9"/>
        <v>213</v>
      </c>
      <c r="G55" s="5">
        <f t="shared" si="9"/>
        <v>0</v>
      </c>
      <c r="H55" s="5">
        <f t="shared" si="9"/>
        <v>0</v>
      </c>
      <c r="I55" s="5">
        <f t="shared" si="9"/>
        <v>0</v>
      </c>
      <c r="J55" s="5">
        <f t="shared" si="9"/>
        <v>0</v>
      </c>
      <c r="K55" s="5">
        <f t="shared" si="9"/>
        <v>0</v>
      </c>
      <c r="L55" s="5">
        <f t="shared" si="9"/>
        <v>0</v>
      </c>
      <c r="M55" s="5">
        <f t="shared" si="9"/>
        <v>0</v>
      </c>
      <c r="N55" s="5">
        <f t="shared" si="9"/>
        <v>0</v>
      </c>
      <c r="O55" s="5">
        <f t="shared" si="9"/>
        <v>213</v>
      </c>
      <c r="P55" s="5">
        <f t="shared" si="9"/>
        <v>213</v>
      </c>
      <c r="Q55" s="5">
        <f t="shared" si="9"/>
        <v>0</v>
      </c>
      <c r="R55" s="5">
        <f t="shared" si="9"/>
        <v>0</v>
      </c>
      <c r="S55" s="5">
        <f t="shared" si="9"/>
        <v>0</v>
      </c>
      <c r="T55" s="5">
        <f t="shared" si="9"/>
        <v>0</v>
      </c>
      <c r="AT55" s="71"/>
      <c r="AU55" s="5">
        <v>10016</v>
      </c>
      <c r="AV55" s="5">
        <v>0</v>
      </c>
      <c r="AW55" s="5" t="s">
        <v>817</v>
      </c>
      <c r="AX55" s="5" t="s">
        <v>21</v>
      </c>
      <c r="AY55" s="5" t="s">
        <v>21</v>
      </c>
      <c r="AZ55" s="5" t="s">
        <v>21</v>
      </c>
      <c r="BA55" s="5" t="s">
        <v>21</v>
      </c>
      <c r="BJ55" s="5" t="s">
        <v>21</v>
      </c>
      <c r="BK55" s="5" t="s">
        <v>21</v>
      </c>
      <c r="BL55" s="5" t="s">
        <v>21</v>
      </c>
      <c r="BM55" s="5">
        <v>905</v>
      </c>
      <c r="BN55" s="5" t="s">
        <v>21</v>
      </c>
      <c r="BO55" s="5" t="s">
        <v>21</v>
      </c>
    </row>
    <row r="56" spans="2:67" x14ac:dyDescent="0.2">
      <c r="B56" s="5">
        <v>53</v>
      </c>
      <c r="C56" s="5">
        <f t="shared" si="10"/>
        <v>2051</v>
      </c>
      <c r="D56" s="5">
        <f t="shared" si="9"/>
        <v>372</v>
      </c>
      <c r="E56" s="5">
        <f t="shared" si="9"/>
        <v>213</v>
      </c>
      <c r="F56" s="5">
        <f t="shared" si="9"/>
        <v>213</v>
      </c>
      <c r="G56" s="5">
        <f t="shared" si="9"/>
        <v>0</v>
      </c>
      <c r="H56" s="5">
        <f t="shared" si="9"/>
        <v>0</v>
      </c>
      <c r="I56" s="5">
        <f t="shared" si="9"/>
        <v>0</v>
      </c>
      <c r="J56" s="5">
        <f t="shared" si="9"/>
        <v>0</v>
      </c>
      <c r="K56" s="5">
        <f t="shared" si="9"/>
        <v>0</v>
      </c>
      <c r="L56" s="5">
        <f t="shared" si="9"/>
        <v>0</v>
      </c>
      <c r="M56" s="5">
        <f t="shared" si="9"/>
        <v>0</v>
      </c>
      <c r="N56" s="5">
        <f t="shared" si="9"/>
        <v>0</v>
      </c>
      <c r="O56" s="5">
        <f t="shared" si="9"/>
        <v>213</v>
      </c>
      <c r="P56" s="5">
        <f t="shared" si="9"/>
        <v>213</v>
      </c>
      <c r="Q56" s="5">
        <f t="shared" si="9"/>
        <v>0</v>
      </c>
      <c r="R56" s="5">
        <f t="shared" si="9"/>
        <v>0</v>
      </c>
      <c r="S56" s="5">
        <f t="shared" si="9"/>
        <v>0</v>
      </c>
      <c r="T56" s="5">
        <f t="shared" si="9"/>
        <v>0</v>
      </c>
      <c r="AT56" s="71"/>
      <c r="AU56" s="5">
        <v>10017</v>
      </c>
      <c r="AV56" s="5">
        <v>0</v>
      </c>
      <c r="AW56" s="5" t="s">
        <v>817</v>
      </c>
      <c r="AX56" s="5">
        <v>21106</v>
      </c>
      <c r="AY56" s="5" t="s">
        <v>21</v>
      </c>
      <c r="AZ56" s="5" t="s">
        <v>21</v>
      </c>
      <c r="BA56" s="5" t="s">
        <v>21</v>
      </c>
      <c r="BJ56" s="5" t="s">
        <v>21</v>
      </c>
      <c r="BK56" s="5" t="s">
        <v>21</v>
      </c>
      <c r="BL56" s="5" t="s">
        <v>21</v>
      </c>
      <c r="BM56" s="5" t="s">
        <v>21</v>
      </c>
      <c r="BN56" s="5" t="s">
        <v>21</v>
      </c>
      <c r="BO56" s="5" t="s">
        <v>21</v>
      </c>
    </row>
    <row r="57" spans="2:67" x14ac:dyDescent="0.2">
      <c r="B57" s="5">
        <v>54</v>
      </c>
      <c r="C57" s="5">
        <f t="shared" si="10"/>
        <v>2051</v>
      </c>
      <c r="D57" s="5">
        <f t="shared" si="9"/>
        <v>372</v>
      </c>
      <c r="E57" s="5">
        <f t="shared" si="9"/>
        <v>213</v>
      </c>
      <c r="F57" s="5">
        <f t="shared" si="9"/>
        <v>213</v>
      </c>
      <c r="G57" s="5">
        <f t="shared" si="9"/>
        <v>0</v>
      </c>
      <c r="H57" s="5">
        <f t="shared" si="9"/>
        <v>0</v>
      </c>
      <c r="I57" s="5">
        <f t="shared" si="9"/>
        <v>0</v>
      </c>
      <c r="J57" s="5">
        <f t="shared" si="9"/>
        <v>0</v>
      </c>
      <c r="K57" s="5">
        <f t="shared" si="9"/>
        <v>0</v>
      </c>
      <c r="L57" s="5">
        <f t="shared" si="9"/>
        <v>0</v>
      </c>
      <c r="M57" s="5">
        <f t="shared" si="9"/>
        <v>0</v>
      </c>
      <c r="N57" s="5">
        <f t="shared" si="9"/>
        <v>0</v>
      </c>
      <c r="O57" s="5">
        <f t="shared" si="9"/>
        <v>213</v>
      </c>
      <c r="P57" s="5">
        <f t="shared" si="9"/>
        <v>213</v>
      </c>
      <c r="Q57" s="5">
        <f t="shared" si="9"/>
        <v>0</v>
      </c>
      <c r="R57" s="5">
        <f t="shared" si="9"/>
        <v>0</v>
      </c>
      <c r="S57" s="5">
        <f t="shared" si="9"/>
        <v>0</v>
      </c>
      <c r="T57" s="5">
        <f t="shared" si="9"/>
        <v>0</v>
      </c>
      <c r="AT57" s="71"/>
      <c r="AU57" s="5">
        <v>10018</v>
      </c>
      <c r="AV57" s="5">
        <v>0</v>
      </c>
      <c r="AW57" s="5" t="s">
        <v>817</v>
      </c>
      <c r="AX57" s="5" t="s">
        <v>21</v>
      </c>
      <c r="AY57" s="5" t="s">
        <v>21</v>
      </c>
      <c r="AZ57" s="5">
        <v>1989</v>
      </c>
      <c r="BA57" s="5">
        <v>1989</v>
      </c>
      <c r="BJ57" s="5">
        <v>1989</v>
      </c>
      <c r="BK57" s="5">
        <v>1989</v>
      </c>
      <c r="BL57" s="5" t="s">
        <v>21</v>
      </c>
      <c r="BM57" s="5" t="s">
        <v>21</v>
      </c>
      <c r="BN57" s="5" t="s">
        <v>21</v>
      </c>
      <c r="BO57" s="5" t="s">
        <v>21</v>
      </c>
    </row>
    <row r="58" spans="2:67" x14ac:dyDescent="0.2">
      <c r="B58" s="5">
        <v>55</v>
      </c>
      <c r="C58" s="5">
        <f t="shared" si="10"/>
        <v>2051</v>
      </c>
      <c r="D58" s="5">
        <f t="shared" si="9"/>
        <v>372</v>
      </c>
      <c r="E58" s="5">
        <f t="shared" si="9"/>
        <v>213</v>
      </c>
      <c r="F58" s="5">
        <f t="shared" si="9"/>
        <v>213</v>
      </c>
      <c r="G58" s="5">
        <f t="shared" si="9"/>
        <v>0</v>
      </c>
      <c r="H58" s="5">
        <f t="shared" si="9"/>
        <v>0</v>
      </c>
      <c r="I58" s="5">
        <f t="shared" si="9"/>
        <v>0</v>
      </c>
      <c r="J58" s="5">
        <f t="shared" si="9"/>
        <v>0</v>
      </c>
      <c r="K58" s="5">
        <f t="shared" si="9"/>
        <v>0</v>
      </c>
      <c r="L58" s="5">
        <f t="shared" si="9"/>
        <v>0</v>
      </c>
      <c r="M58" s="5">
        <f t="shared" si="9"/>
        <v>0</v>
      </c>
      <c r="N58" s="5">
        <f t="shared" si="9"/>
        <v>0</v>
      </c>
      <c r="O58" s="5">
        <f t="shared" si="9"/>
        <v>213</v>
      </c>
      <c r="P58" s="5">
        <f t="shared" si="9"/>
        <v>213</v>
      </c>
      <c r="Q58" s="5">
        <f t="shared" si="9"/>
        <v>0</v>
      </c>
      <c r="R58" s="5">
        <f t="shared" si="9"/>
        <v>0</v>
      </c>
      <c r="S58" s="5">
        <f t="shared" si="9"/>
        <v>0</v>
      </c>
      <c r="T58" s="5">
        <f t="shared" si="9"/>
        <v>0</v>
      </c>
      <c r="AT58" s="71"/>
      <c r="AU58" s="5">
        <v>10019</v>
      </c>
      <c r="AV58" s="5">
        <v>0</v>
      </c>
      <c r="AW58" s="5" t="s">
        <v>817</v>
      </c>
      <c r="AX58" s="5" t="s">
        <v>21</v>
      </c>
      <c r="AY58" s="5">
        <v>1644</v>
      </c>
      <c r="AZ58" s="5" t="s">
        <v>21</v>
      </c>
      <c r="BA58" s="5" t="s">
        <v>21</v>
      </c>
      <c r="BJ58" s="5" t="s">
        <v>21</v>
      </c>
      <c r="BK58" s="5" t="s">
        <v>21</v>
      </c>
      <c r="BL58" s="5" t="s">
        <v>21</v>
      </c>
      <c r="BM58" s="5" t="s">
        <v>21</v>
      </c>
      <c r="BN58" s="5" t="s">
        <v>21</v>
      </c>
      <c r="BO58" s="5" t="s">
        <v>21</v>
      </c>
    </row>
    <row r="59" spans="2:67" x14ac:dyDescent="0.2">
      <c r="B59" s="5">
        <v>56</v>
      </c>
      <c r="C59" s="5">
        <f t="shared" si="10"/>
        <v>2051</v>
      </c>
      <c r="D59" s="5">
        <f t="shared" si="10"/>
        <v>372</v>
      </c>
      <c r="E59" s="5">
        <f t="shared" si="10"/>
        <v>213</v>
      </c>
      <c r="F59" s="5">
        <f t="shared" si="10"/>
        <v>213</v>
      </c>
      <c r="G59" s="5">
        <f t="shared" si="10"/>
        <v>0</v>
      </c>
      <c r="H59" s="5">
        <f t="shared" si="10"/>
        <v>0</v>
      </c>
      <c r="I59" s="5">
        <f t="shared" si="10"/>
        <v>0</v>
      </c>
      <c r="J59" s="5">
        <f t="shared" si="10"/>
        <v>0</v>
      </c>
      <c r="K59" s="5">
        <f t="shared" si="10"/>
        <v>0</v>
      </c>
      <c r="L59" s="5">
        <f t="shared" si="10"/>
        <v>0</v>
      </c>
      <c r="M59" s="5">
        <f t="shared" si="10"/>
        <v>0</v>
      </c>
      <c r="N59" s="5">
        <f t="shared" si="10"/>
        <v>0</v>
      </c>
      <c r="O59" s="5">
        <f t="shared" si="10"/>
        <v>213</v>
      </c>
      <c r="P59" s="5">
        <f t="shared" si="10"/>
        <v>213</v>
      </c>
      <c r="Q59" s="5">
        <f t="shared" si="10"/>
        <v>0</v>
      </c>
      <c r="R59" s="5">
        <f t="shared" si="10"/>
        <v>0</v>
      </c>
      <c r="S59" s="5">
        <f t="shared" ref="S59:T62" si="11">S58</f>
        <v>0</v>
      </c>
      <c r="T59" s="5">
        <f t="shared" si="11"/>
        <v>0</v>
      </c>
      <c r="AT59" s="71"/>
      <c r="AU59" s="5">
        <v>10020</v>
      </c>
      <c r="AV59" s="5">
        <v>0</v>
      </c>
      <c r="AW59" s="5" t="s">
        <v>817</v>
      </c>
      <c r="AX59" s="5" t="s">
        <v>21</v>
      </c>
      <c r="AY59" s="5" t="s">
        <v>21</v>
      </c>
      <c r="AZ59" s="5" t="s">
        <v>21</v>
      </c>
      <c r="BA59" s="5" t="s">
        <v>21</v>
      </c>
      <c r="BJ59" s="5" t="s">
        <v>21</v>
      </c>
      <c r="BK59" s="5" t="s">
        <v>21</v>
      </c>
      <c r="BL59" s="5">
        <v>1512</v>
      </c>
      <c r="BM59" s="5" t="s">
        <v>21</v>
      </c>
      <c r="BN59" s="5" t="s">
        <v>21</v>
      </c>
      <c r="BO59" s="5" t="s">
        <v>21</v>
      </c>
    </row>
    <row r="60" spans="2:67" x14ac:dyDescent="0.2">
      <c r="B60" s="5">
        <v>57</v>
      </c>
      <c r="C60" s="5">
        <f t="shared" si="10"/>
        <v>2051</v>
      </c>
      <c r="D60" s="5">
        <f t="shared" si="10"/>
        <v>372</v>
      </c>
      <c r="E60" s="5">
        <f t="shared" si="10"/>
        <v>213</v>
      </c>
      <c r="F60" s="5">
        <f t="shared" si="10"/>
        <v>213</v>
      </c>
      <c r="G60" s="5">
        <f t="shared" si="10"/>
        <v>0</v>
      </c>
      <c r="H60" s="5">
        <f t="shared" si="10"/>
        <v>0</v>
      </c>
      <c r="I60" s="5">
        <f t="shared" si="10"/>
        <v>0</v>
      </c>
      <c r="J60" s="5">
        <f t="shared" si="10"/>
        <v>0</v>
      </c>
      <c r="K60" s="5">
        <f t="shared" si="10"/>
        <v>0</v>
      </c>
      <c r="L60" s="5">
        <f t="shared" si="10"/>
        <v>0</v>
      </c>
      <c r="M60" s="5">
        <f t="shared" si="10"/>
        <v>0</v>
      </c>
      <c r="N60" s="5">
        <f t="shared" si="10"/>
        <v>0</v>
      </c>
      <c r="O60" s="5">
        <f t="shared" si="10"/>
        <v>213</v>
      </c>
      <c r="P60" s="5">
        <f t="shared" si="10"/>
        <v>213</v>
      </c>
      <c r="Q60" s="5">
        <f t="shared" si="10"/>
        <v>0</v>
      </c>
      <c r="R60" s="5">
        <f t="shared" si="10"/>
        <v>0</v>
      </c>
      <c r="S60" s="5">
        <f t="shared" si="11"/>
        <v>0</v>
      </c>
      <c r="T60" s="5">
        <f t="shared" si="11"/>
        <v>0</v>
      </c>
      <c r="AT60" s="71"/>
      <c r="AU60" s="5">
        <v>10021</v>
      </c>
      <c r="AV60" s="5">
        <v>0</v>
      </c>
      <c r="AW60" s="5" t="s">
        <v>817</v>
      </c>
      <c r="AX60" s="5" t="s">
        <v>21</v>
      </c>
      <c r="AY60" s="5" t="s">
        <v>21</v>
      </c>
      <c r="AZ60" s="5" t="s">
        <v>21</v>
      </c>
      <c r="BA60" s="5" t="s">
        <v>21</v>
      </c>
      <c r="BJ60" s="5" t="s">
        <v>21</v>
      </c>
      <c r="BK60" s="5" t="s">
        <v>21</v>
      </c>
      <c r="BL60" s="5" t="s">
        <v>21</v>
      </c>
      <c r="BM60" s="5">
        <v>1512</v>
      </c>
      <c r="BN60" s="5" t="s">
        <v>21</v>
      </c>
      <c r="BO60" s="5" t="s">
        <v>21</v>
      </c>
    </row>
    <row r="61" spans="2:67" x14ac:dyDescent="0.2">
      <c r="B61" s="5">
        <v>58</v>
      </c>
      <c r="C61" s="5">
        <f t="shared" ref="C61:R62" si="12">C60</f>
        <v>2051</v>
      </c>
      <c r="D61" s="5">
        <f t="shared" si="12"/>
        <v>372</v>
      </c>
      <c r="E61" s="5">
        <f t="shared" si="12"/>
        <v>213</v>
      </c>
      <c r="F61" s="5">
        <f t="shared" si="12"/>
        <v>213</v>
      </c>
      <c r="G61" s="5">
        <f t="shared" si="12"/>
        <v>0</v>
      </c>
      <c r="H61" s="5">
        <f t="shared" si="12"/>
        <v>0</v>
      </c>
      <c r="I61" s="5">
        <f t="shared" si="12"/>
        <v>0</v>
      </c>
      <c r="J61" s="5">
        <f t="shared" si="12"/>
        <v>0</v>
      </c>
      <c r="K61" s="5">
        <f t="shared" si="12"/>
        <v>0</v>
      </c>
      <c r="L61" s="5">
        <f t="shared" si="12"/>
        <v>0</v>
      </c>
      <c r="M61" s="5">
        <f t="shared" si="12"/>
        <v>0</v>
      </c>
      <c r="N61" s="5">
        <f t="shared" si="12"/>
        <v>0</v>
      </c>
      <c r="O61" s="5">
        <f t="shared" si="12"/>
        <v>213</v>
      </c>
      <c r="P61" s="5">
        <f t="shared" si="12"/>
        <v>213</v>
      </c>
      <c r="Q61" s="5">
        <f t="shared" si="12"/>
        <v>0</v>
      </c>
      <c r="R61" s="5">
        <f t="shared" si="12"/>
        <v>0</v>
      </c>
      <c r="S61" s="5">
        <f t="shared" si="11"/>
        <v>0</v>
      </c>
      <c r="T61" s="5">
        <f t="shared" si="11"/>
        <v>0</v>
      </c>
      <c r="AT61" s="71"/>
      <c r="AU61" s="5">
        <v>10022</v>
      </c>
      <c r="AV61" s="5">
        <v>0</v>
      </c>
      <c r="AW61" s="5" t="s">
        <v>817</v>
      </c>
      <c r="AX61" s="5" t="s">
        <v>21</v>
      </c>
      <c r="AY61" s="5" t="s">
        <v>21</v>
      </c>
      <c r="AZ61" s="5" t="s">
        <v>21</v>
      </c>
      <c r="BA61" s="5" t="s">
        <v>21</v>
      </c>
      <c r="BJ61" s="5" t="s">
        <v>21</v>
      </c>
      <c r="BK61" s="5" t="s">
        <v>21</v>
      </c>
      <c r="BL61" s="5" t="s">
        <v>21</v>
      </c>
      <c r="BM61" s="5" t="s">
        <v>21</v>
      </c>
      <c r="BN61" s="5">
        <v>500</v>
      </c>
      <c r="BO61" s="5" t="s">
        <v>21</v>
      </c>
    </row>
    <row r="62" spans="2:67" x14ac:dyDescent="0.2">
      <c r="B62" s="5">
        <v>59</v>
      </c>
      <c r="C62" s="5">
        <f t="shared" si="12"/>
        <v>2051</v>
      </c>
      <c r="D62" s="5">
        <f t="shared" si="12"/>
        <v>372</v>
      </c>
      <c r="E62" s="5">
        <f t="shared" si="12"/>
        <v>213</v>
      </c>
      <c r="F62" s="5">
        <f t="shared" si="12"/>
        <v>213</v>
      </c>
      <c r="G62" s="5">
        <f t="shared" si="12"/>
        <v>0</v>
      </c>
      <c r="H62" s="5">
        <f t="shared" si="12"/>
        <v>0</v>
      </c>
      <c r="I62" s="5">
        <f t="shared" si="12"/>
        <v>0</v>
      </c>
      <c r="J62" s="5">
        <f t="shared" si="12"/>
        <v>0</v>
      </c>
      <c r="K62" s="5">
        <f t="shared" si="12"/>
        <v>0</v>
      </c>
      <c r="L62" s="5">
        <f t="shared" si="12"/>
        <v>0</v>
      </c>
      <c r="M62" s="5">
        <f t="shared" si="12"/>
        <v>0</v>
      </c>
      <c r="N62" s="5">
        <f t="shared" si="12"/>
        <v>0</v>
      </c>
      <c r="O62" s="5">
        <f t="shared" si="12"/>
        <v>213</v>
      </c>
      <c r="P62" s="5">
        <f t="shared" si="12"/>
        <v>213</v>
      </c>
      <c r="Q62" s="5">
        <f t="shared" si="12"/>
        <v>0</v>
      </c>
      <c r="R62" s="5">
        <f t="shared" si="12"/>
        <v>0</v>
      </c>
      <c r="S62" s="5">
        <f t="shared" si="11"/>
        <v>0</v>
      </c>
      <c r="T62" s="5">
        <f t="shared" si="11"/>
        <v>0</v>
      </c>
      <c r="AT62" s="71"/>
      <c r="AU62" s="5">
        <v>10023</v>
      </c>
      <c r="AV62" s="5">
        <v>0</v>
      </c>
      <c r="AW62" s="5" t="s">
        <v>817</v>
      </c>
      <c r="AX62" s="5" t="s">
        <v>21</v>
      </c>
      <c r="AY62" s="5" t="s">
        <v>21</v>
      </c>
      <c r="AZ62" s="5" t="s">
        <v>21</v>
      </c>
      <c r="BA62" s="5" t="s">
        <v>21</v>
      </c>
      <c r="BJ62" s="5" t="s">
        <v>21</v>
      </c>
      <c r="BK62" s="5" t="s">
        <v>21</v>
      </c>
      <c r="BL62" s="5" t="s">
        <v>21</v>
      </c>
      <c r="BM62" s="5" t="s">
        <v>21</v>
      </c>
      <c r="BN62" s="5" t="s">
        <v>21</v>
      </c>
      <c r="BO62" s="5">
        <v>500</v>
      </c>
    </row>
    <row r="63" spans="2:67" x14ac:dyDescent="0.2">
      <c r="B63" s="5">
        <v>60</v>
      </c>
      <c r="C63" s="5">
        <f>SUM(W9:W10)</f>
        <v>11438</v>
      </c>
      <c r="D63" s="5">
        <f t="shared" ref="D63:T63" si="13">SUM(X9:X10)</f>
        <v>3129</v>
      </c>
      <c r="E63" s="5">
        <f t="shared" si="13"/>
        <v>1329</v>
      </c>
      <c r="F63" s="5">
        <f t="shared" si="13"/>
        <v>1329</v>
      </c>
      <c r="G63" s="5">
        <f t="shared" si="13"/>
        <v>0</v>
      </c>
      <c r="H63" s="5">
        <f t="shared" si="13"/>
        <v>0</v>
      </c>
      <c r="I63" s="5">
        <f t="shared" si="13"/>
        <v>0</v>
      </c>
      <c r="J63" s="5">
        <f t="shared" si="13"/>
        <v>0</v>
      </c>
      <c r="K63" s="5">
        <f t="shared" si="13"/>
        <v>0</v>
      </c>
      <c r="L63" s="5">
        <f t="shared" si="13"/>
        <v>0</v>
      </c>
      <c r="M63" s="5">
        <f t="shared" si="13"/>
        <v>0</v>
      </c>
      <c r="N63" s="5">
        <f t="shared" si="13"/>
        <v>0</v>
      </c>
      <c r="O63" s="5">
        <f t="shared" si="13"/>
        <v>1329</v>
      </c>
      <c r="P63" s="5">
        <f t="shared" si="13"/>
        <v>1329</v>
      </c>
      <c r="Q63" s="5">
        <f t="shared" si="13"/>
        <v>0</v>
      </c>
      <c r="R63" s="5">
        <f t="shared" si="13"/>
        <v>0</v>
      </c>
      <c r="S63" s="5">
        <f t="shared" si="13"/>
        <v>0</v>
      </c>
      <c r="T63" s="5">
        <f t="shared" si="13"/>
        <v>0</v>
      </c>
      <c r="AT63" s="71"/>
      <c r="AU63" s="5">
        <v>10024</v>
      </c>
      <c r="AV63" s="5">
        <v>0</v>
      </c>
      <c r="AW63" s="5" t="s">
        <v>817</v>
      </c>
      <c r="AX63" s="5">
        <v>30126</v>
      </c>
      <c r="AY63" s="5" t="s">
        <v>21</v>
      </c>
      <c r="AZ63" s="5" t="s">
        <v>21</v>
      </c>
      <c r="BA63" s="5" t="s">
        <v>21</v>
      </c>
      <c r="BJ63" s="5" t="s">
        <v>21</v>
      </c>
      <c r="BK63" s="5" t="s">
        <v>21</v>
      </c>
      <c r="BL63" s="5" t="s">
        <v>21</v>
      </c>
      <c r="BM63" s="5" t="s">
        <v>21</v>
      </c>
      <c r="BN63" s="5" t="s">
        <v>21</v>
      </c>
      <c r="BO63" s="5" t="s">
        <v>21</v>
      </c>
    </row>
    <row r="64" spans="2:67" x14ac:dyDescent="0.2">
      <c r="B64" s="5">
        <v>61</v>
      </c>
      <c r="C64" s="5">
        <f t="shared" ref="C64:T78" si="14">C63</f>
        <v>11438</v>
      </c>
      <c r="D64" s="5">
        <f t="shared" si="14"/>
        <v>3129</v>
      </c>
      <c r="E64" s="5">
        <f t="shared" si="14"/>
        <v>1329</v>
      </c>
      <c r="F64" s="5">
        <f t="shared" si="14"/>
        <v>1329</v>
      </c>
      <c r="G64" s="5">
        <f t="shared" si="14"/>
        <v>0</v>
      </c>
      <c r="H64" s="5">
        <f t="shared" si="14"/>
        <v>0</v>
      </c>
      <c r="I64" s="5">
        <f t="shared" si="14"/>
        <v>0</v>
      </c>
      <c r="J64" s="5">
        <f t="shared" si="14"/>
        <v>0</v>
      </c>
      <c r="K64" s="5">
        <f t="shared" si="14"/>
        <v>0</v>
      </c>
      <c r="L64" s="5">
        <f t="shared" si="14"/>
        <v>0</v>
      </c>
      <c r="M64" s="5">
        <f t="shared" si="14"/>
        <v>0</v>
      </c>
      <c r="N64" s="5">
        <f t="shared" si="14"/>
        <v>0</v>
      </c>
      <c r="O64" s="5">
        <f t="shared" si="14"/>
        <v>1329</v>
      </c>
      <c r="P64" s="5">
        <f t="shared" si="14"/>
        <v>1329</v>
      </c>
      <c r="Q64" s="5">
        <f t="shared" si="14"/>
        <v>0</v>
      </c>
      <c r="R64" s="5">
        <f t="shared" si="14"/>
        <v>0</v>
      </c>
      <c r="S64" s="5">
        <f t="shared" si="14"/>
        <v>0</v>
      </c>
      <c r="T64" s="5">
        <f t="shared" si="14"/>
        <v>0</v>
      </c>
      <c r="AT64" s="71"/>
      <c r="AU64" s="5">
        <v>10025</v>
      </c>
      <c r="AV64" s="5">
        <v>0</v>
      </c>
      <c r="AW64" s="5" t="s">
        <v>817</v>
      </c>
      <c r="AX64" s="5" t="s">
        <v>21</v>
      </c>
      <c r="AY64" s="5" t="s">
        <v>21</v>
      </c>
      <c r="AZ64" s="5">
        <v>3670</v>
      </c>
      <c r="BA64" s="5">
        <v>3670</v>
      </c>
      <c r="BJ64" s="5">
        <v>3670</v>
      </c>
      <c r="BK64" s="5">
        <v>3670</v>
      </c>
      <c r="BL64" s="5" t="s">
        <v>21</v>
      </c>
      <c r="BM64" s="5" t="s">
        <v>21</v>
      </c>
      <c r="BN64" s="5" t="s">
        <v>21</v>
      </c>
      <c r="BO64" s="5" t="s">
        <v>21</v>
      </c>
    </row>
    <row r="65" spans="2:67" x14ac:dyDescent="0.2">
      <c r="B65" s="5">
        <v>62</v>
      </c>
      <c r="C65" s="5">
        <f t="shared" si="14"/>
        <v>11438</v>
      </c>
      <c r="D65" s="5">
        <f t="shared" si="14"/>
        <v>3129</v>
      </c>
      <c r="E65" s="5">
        <f t="shared" si="14"/>
        <v>1329</v>
      </c>
      <c r="F65" s="5">
        <f t="shared" si="14"/>
        <v>1329</v>
      </c>
      <c r="G65" s="5">
        <f t="shared" si="14"/>
        <v>0</v>
      </c>
      <c r="H65" s="5">
        <f t="shared" si="14"/>
        <v>0</v>
      </c>
      <c r="I65" s="5">
        <f t="shared" si="14"/>
        <v>0</v>
      </c>
      <c r="J65" s="5">
        <f t="shared" si="14"/>
        <v>0</v>
      </c>
      <c r="K65" s="5">
        <f t="shared" si="14"/>
        <v>0</v>
      </c>
      <c r="L65" s="5">
        <f t="shared" si="14"/>
        <v>0</v>
      </c>
      <c r="M65" s="5">
        <f t="shared" si="14"/>
        <v>0</v>
      </c>
      <c r="N65" s="5">
        <f t="shared" si="14"/>
        <v>0</v>
      </c>
      <c r="O65" s="5">
        <f t="shared" si="14"/>
        <v>1329</v>
      </c>
      <c r="P65" s="5">
        <f t="shared" si="14"/>
        <v>1329</v>
      </c>
      <c r="Q65" s="5">
        <f t="shared" si="14"/>
        <v>0</v>
      </c>
      <c r="R65" s="5">
        <f t="shared" si="14"/>
        <v>0</v>
      </c>
      <c r="S65" s="5">
        <f t="shared" si="14"/>
        <v>0</v>
      </c>
      <c r="T65" s="5">
        <f t="shared" si="14"/>
        <v>0</v>
      </c>
      <c r="AT65" s="71"/>
      <c r="AU65" s="5">
        <v>10026</v>
      </c>
      <c r="AV65" s="5">
        <v>0</v>
      </c>
      <c r="AW65" s="5" t="s">
        <v>817</v>
      </c>
      <c r="AX65" s="5" t="s">
        <v>21</v>
      </c>
      <c r="AY65" s="5">
        <v>2600</v>
      </c>
      <c r="AZ65" s="5" t="s">
        <v>21</v>
      </c>
      <c r="BA65" s="5" t="s">
        <v>21</v>
      </c>
      <c r="BJ65" s="5" t="s">
        <v>21</v>
      </c>
      <c r="BK65" s="5" t="s">
        <v>21</v>
      </c>
      <c r="BL65" s="5" t="s">
        <v>21</v>
      </c>
      <c r="BM65" s="5" t="s">
        <v>21</v>
      </c>
      <c r="BN65" s="5" t="s">
        <v>21</v>
      </c>
      <c r="BO65" s="5" t="s">
        <v>21</v>
      </c>
    </row>
    <row r="66" spans="2:67" x14ac:dyDescent="0.2">
      <c r="B66" s="5">
        <v>63</v>
      </c>
      <c r="C66" s="5">
        <f t="shared" si="14"/>
        <v>11438</v>
      </c>
      <c r="D66" s="5">
        <f t="shared" si="14"/>
        <v>3129</v>
      </c>
      <c r="E66" s="5">
        <f t="shared" si="14"/>
        <v>1329</v>
      </c>
      <c r="F66" s="5">
        <f t="shared" si="14"/>
        <v>1329</v>
      </c>
      <c r="G66" s="5">
        <f t="shared" si="14"/>
        <v>0</v>
      </c>
      <c r="H66" s="5">
        <f t="shared" si="14"/>
        <v>0</v>
      </c>
      <c r="I66" s="5">
        <f t="shared" si="14"/>
        <v>0</v>
      </c>
      <c r="J66" s="5">
        <f t="shared" si="14"/>
        <v>0</v>
      </c>
      <c r="K66" s="5">
        <f t="shared" si="14"/>
        <v>0</v>
      </c>
      <c r="L66" s="5">
        <f t="shared" si="14"/>
        <v>0</v>
      </c>
      <c r="M66" s="5">
        <f t="shared" si="14"/>
        <v>0</v>
      </c>
      <c r="N66" s="5">
        <f t="shared" si="14"/>
        <v>0</v>
      </c>
      <c r="O66" s="5">
        <f t="shared" si="14"/>
        <v>1329</v>
      </c>
      <c r="P66" s="5">
        <f t="shared" si="14"/>
        <v>1329</v>
      </c>
      <c r="Q66" s="5">
        <f t="shared" si="14"/>
        <v>0</v>
      </c>
      <c r="R66" s="5">
        <f t="shared" si="14"/>
        <v>0</v>
      </c>
      <c r="S66" s="5">
        <f t="shared" si="14"/>
        <v>0</v>
      </c>
      <c r="T66" s="5">
        <f t="shared" si="14"/>
        <v>0</v>
      </c>
      <c r="AT66" s="71"/>
      <c r="AU66" s="5">
        <v>10027</v>
      </c>
      <c r="AV66" s="5">
        <v>0</v>
      </c>
      <c r="AW66" s="5" t="s">
        <v>817</v>
      </c>
      <c r="AX66" s="5" t="s">
        <v>21</v>
      </c>
      <c r="AY66" s="5" t="s">
        <v>21</v>
      </c>
      <c r="AZ66" s="5" t="s">
        <v>21</v>
      </c>
      <c r="BA66" s="5" t="s">
        <v>21</v>
      </c>
      <c r="BJ66" s="5" t="s">
        <v>21</v>
      </c>
      <c r="BK66" s="5" t="s">
        <v>21</v>
      </c>
      <c r="BL66" s="5">
        <v>1774</v>
      </c>
      <c r="BM66" s="5" t="s">
        <v>21</v>
      </c>
      <c r="BN66" s="5" t="s">
        <v>21</v>
      </c>
      <c r="BO66" s="5" t="s">
        <v>21</v>
      </c>
    </row>
    <row r="67" spans="2:67" x14ac:dyDescent="0.2">
      <c r="B67" s="5">
        <v>64</v>
      </c>
      <c r="C67" s="5">
        <f t="shared" si="14"/>
        <v>11438</v>
      </c>
      <c r="D67" s="5">
        <f t="shared" si="14"/>
        <v>3129</v>
      </c>
      <c r="E67" s="5">
        <f t="shared" si="14"/>
        <v>1329</v>
      </c>
      <c r="F67" s="5">
        <f t="shared" si="14"/>
        <v>1329</v>
      </c>
      <c r="G67" s="5">
        <f t="shared" si="14"/>
        <v>0</v>
      </c>
      <c r="H67" s="5">
        <f t="shared" si="14"/>
        <v>0</v>
      </c>
      <c r="I67" s="5">
        <f t="shared" si="14"/>
        <v>0</v>
      </c>
      <c r="J67" s="5">
        <f t="shared" si="14"/>
        <v>0</v>
      </c>
      <c r="K67" s="5">
        <f t="shared" si="14"/>
        <v>0</v>
      </c>
      <c r="L67" s="5">
        <f t="shared" si="14"/>
        <v>0</v>
      </c>
      <c r="M67" s="5">
        <f t="shared" si="14"/>
        <v>0</v>
      </c>
      <c r="N67" s="5">
        <f t="shared" si="14"/>
        <v>0</v>
      </c>
      <c r="O67" s="5">
        <f t="shared" si="14"/>
        <v>1329</v>
      </c>
      <c r="P67" s="5">
        <f t="shared" si="14"/>
        <v>1329</v>
      </c>
      <c r="Q67" s="5">
        <f t="shared" si="14"/>
        <v>0</v>
      </c>
      <c r="R67" s="5">
        <f t="shared" si="14"/>
        <v>0</v>
      </c>
      <c r="S67" s="5">
        <f t="shared" si="14"/>
        <v>0</v>
      </c>
      <c r="T67" s="5">
        <f t="shared" si="14"/>
        <v>0</v>
      </c>
      <c r="AT67" s="71"/>
      <c r="AU67" s="5">
        <v>10028</v>
      </c>
      <c r="AV67" s="5">
        <v>0</v>
      </c>
      <c r="AW67" s="5" t="s">
        <v>817</v>
      </c>
      <c r="AX67" s="5" t="s">
        <v>21</v>
      </c>
      <c r="AY67" s="5" t="s">
        <v>21</v>
      </c>
      <c r="AZ67" s="5" t="s">
        <v>21</v>
      </c>
      <c r="BA67" s="5" t="s">
        <v>21</v>
      </c>
      <c r="BJ67" s="5" t="s">
        <v>21</v>
      </c>
      <c r="BK67" s="5" t="s">
        <v>21</v>
      </c>
      <c r="BL67" s="5" t="s">
        <v>21</v>
      </c>
      <c r="BM67" s="5">
        <v>1774</v>
      </c>
      <c r="BN67" s="5" t="s">
        <v>21</v>
      </c>
      <c r="BO67" s="5" t="s">
        <v>21</v>
      </c>
    </row>
    <row r="68" spans="2:67" x14ac:dyDescent="0.2">
      <c r="B68" s="5">
        <v>65</v>
      </c>
      <c r="C68" s="5">
        <f t="shared" si="14"/>
        <v>11438</v>
      </c>
      <c r="D68" s="5">
        <f t="shared" si="14"/>
        <v>3129</v>
      </c>
      <c r="E68" s="5">
        <f t="shared" si="14"/>
        <v>1329</v>
      </c>
      <c r="F68" s="5">
        <f t="shared" si="14"/>
        <v>1329</v>
      </c>
      <c r="G68" s="5">
        <f t="shared" si="14"/>
        <v>0</v>
      </c>
      <c r="H68" s="5">
        <f t="shared" si="14"/>
        <v>0</v>
      </c>
      <c r="I68" s="5">
        <f t="shared" si="14"/>
        <v>0</v>
      </c>
      <c r="J68" s="5">
        <f t="shared" si="14"/>
        <v>0</v>
      </c>
      <c r="K68" s="5">
        <f t="shared" si="14"/>
        <v>0</v>
      </c>
      <c r="L68" s="5">
        <f t="shared" si="14"/>
        <v>0</v>
      </c>
      <c r="M68" s="5">
        <f t="shared" si="14"/>
        <v>0</v>
      </c>
      <c r="N68" s="5">
        <f t="shared" si="14"/>
        <v>0</v>
      </c>
      <c r="O68" s="5">
        <f t="shared" si="14"/>
        <v>1329</v>
      </c>
      <c r="P68" s="5">
        <f t="shared" si="14"/>
        <v>1329</v>
      </c>
      <c r="Q68" s="5">
        <f t="shared" si="14"/>
        <v>0</v>
      </c>
      <c r="R68" s="5">
        <f t="shared" si="14"/>
        <v>0</v>
      </c>
      <c r="S68" s="5">
        <f t="shared" si="14"/>
        <v>0</v>
      </c>
      <c r="T68" s="5">
        <f t="shared" si="14"/>
        <v>0</v>
      </c>
      <c r="AT68" s="71"/>
      <c r="AU68" s="5">
        <v>10029</v>
      </c>
      <c r="AV68" s="5">
        <v>0</v>
      </c>
      <c r="AW68" s="5" t="s">
        <v>817</v>
      </c>
      <c r="AX68" s="5" t="s">
        <v>21</v>
      </c>
      <c r="AY68" s="5" t="s">
        <v>21</v>
      </c>
      <c r="AZ68" s="5" t="s">
        <v>21</v>
      </c>
      <c r="BA68" s="5" t="s">
        <v>21</v>
      </c>
      <c r="BJ68" s="5" t="s">
        <v>21</v>
      </c>
      <c r="BK68" s="5" t="s">
        <v>21</v>
      </c>
      <c r="BL68" s="5" t="s">
        <v>21</v>
      </c>
      <c r="BM68" s="5" t="s">
        <v>21</v>
      </c>
      <c r="BN68" s="5">
        <v>500</v>
      </c>
      <c r="BO68" s="5" t="s">
        <v>21</v>
      </c>
    </row>
    <row r="69" spans="2:67" x14ac:dyDescent="0.2">
      <c r="B69" s="5">
        <v>66</v>
      </c>
      <c r="C69" s="5">
        <f t="shared" si="14"/>
        <v>11438</v>
      </c>
      <c r="D69" s="5">
        <f t="shared" si="14"/>
        <v>3129</v>
      </c>
      <c r="E69" s="5">
        <f t="shared" si="14"/>
        <v>1329</v>
      </c>
      <c r="F69" s="5">
        <f t="shared" si="14"/>
        <v>1329</v>
      </c>
      <c r="G69" s="5">
        <f t="shared" si="14"/>
        <v>0</v>
      </c>
      <c r="H69" s="5">
        <f t="shared" si="14"/>
        <v>0</v>
      </c>
      <c r="I69" s="5">
        <f t="shared" si="14"/>
        <v>0</v>
      </c>
      <c r="J69" s="5">
        <f t="shared" si="14"/>
        <v>0</v>
      </c>
      <c r="K69" s="5">
        <f t="shared" si="14"/>
        <v>0</v>
      </c>
      <c r="L69" s="5">
        <f t="shared" si="14"/>
        <v>0</v>
      </c>
      <c r="M69" s="5">
        <f t="shared" si="14"/>
        <v>0</v>
      </c>
      <c r="N69" s="5">
        <f t="shared" si="14"/>
        <v>0</v>
      </c>
      <c r="O69" s="5">
        <f t="shared" si="14"/>
        <v>1329</v>
      </c>
      <c r="P69" s="5">
        <f t="shared" si="14"/>
        <v>1329</v>
      </c>
      <c r="Q69" s="5">
        <f t="shared" si="14"/>
        <v>0</v>
      </c>
      <c r="R69" s="5">
        <f t="shared" si="14"/>
        <v>0</v>
      </c>
      <c r="S69" s="5">
        <f t="shared" si="14"/>
        <v>0</v>
      </c>
      <c r="T69" s="5">
        <f t="shared" si="14"/>
        <v>0</v>
      </c>
      <c r="AT69" s="71"/>
      <c r="AU69" s="5">
        <v>10030</v>
      </c>
      <c r="AV69" s="5">
        <v>0</v>
      </c>
      <c r="AW69" s="5" t="s">
        <v>817</v>
      </c>
      <c r="AX69" s="5" t="s">
        <v>21</v>
      </c>
      <c r="AY69" s="5" t="s">
        <v>21</v>
      </c>
      <c r="AZ69" s="5" t="s">
        <v>21</v>
      </c>
      <c r="BA69" s="5" t="s">
        <v>21</v>
      </c>
      <c r="BJ69" s="5" t="s">
        <v>21</v>
      </c>
      <c r="BK69" s="5" t="s">
        <v>21</v>
      </c>
      <c r="BL69" s="5" t="s">
        <v>21</v>
      </c>
      <c r="BM69" s="5" t="s">
        <v>21</v>
      </c>
      <c r="BN69" s="5" t="s">
        <v>21</v>
      </c>
      <c r="BO69" s="5">
        <v>500</v>
      </c>
    </row>
    <row r="70" spans="2:67" x14ac:dyDescent="0.2">
      <c r="B70" s="5">
        <v>67</v>
      </c>
      <c r="C70" s="5">
        <f t="shared" si="14"/>
        <v>11438</v>
      </c>
      <c r="D70" s="5">
        <f t="shared" si="14"/>
        <v>3129</v>
      </c>
      <c r="E70" s="5">
        <f t="shared" si="14"/>
        <v>1329</v>
      </c>
      <c r="F70" s="5">
        <f t="shared" si="14"/>
        <v>1329</v>
      </c>
      <c r="G70" s="5">
        <f t="shared" si="14"/>
        <v>0</v>
      </c>
      <c r="H70" s="5">
        <f t="shared" si="14"/>
        <v>0</v>
      </c>
      <c r="I70" s="5">
        <f t="shared" si="14"/>
        <v>0</v>
      </c>
      <c r="J70" s="5">
        <f t="shared" si="14"/>
        <v>0</v>
      </c>
      <c r="K70" s="5">
        <f t="shared" si="14"/>
        <v>0</v>
      </c>
      <c r="L70" s="5">
        <f t="shared" si="14"/>
        <v>0</v>
      </c>
      <c r="M70" s="5">
        <f t="shared" si="14"/>
        <v>0</v>
      </c>
      <c r="N70" s="5">
        <f t="shared" si="14"/>
        <v>0</v>
      </c>
      <c r="O70" s="5">
        <f t="shared" si="14"/>
        <v>1329</v>
      </c>
      <c r="P70" s="5">
        <f t="shared" si="14"/>
        <v>1329</v>
      </c>
      <c r="Q70" s="5">
        <f t="shared" si="14"/>
        <v>0</v>
      </c>
      <c r="R70" s="5">
        <f t="shared" si="14"/>
        <v>0</v>
      </c>
      <c r="S70" s="5">
        <f t="shared" si="14"/>
        <v>0</v>
      </c>
      <c r="T70" s="5">
        <f t="shared" si="14"/>
        <v>0</v>
      </c>
      <c r="AT70" s="71"/>
      <c r="AU70" s="5">
        <v>1000001</v>
      </c>
      <c r="AV70" s="5">
        <v>0</v>
      </c>
      <c r="AW70" s="5" t="s">
        <v>817</v>
      </c>
      <c r="AX70" s="5">
        <v>1687</v>
      </c>
      <c r="AY70" s="5">
        <v>407</v>
      </c>
      <c r="AZ70" s="5">
        <v>380</v>
      </c>
      <c r="BA70" s="5">
        <v>380</v>
      </c>
      <c r="BJ70" s="5">
        <v>380</v>
      </c>
      <c r="BK70" s="5">
        <v>380</v>
      </c>
      <c r="BL70" s="5" t="s">
        <v>21</v>
      </c>
      <c r="BM70" s="5" t="s">
        <v>21</v>
      </c>
    </row>
    <row r="71" spans="2:67" x14ac:dyDescent="0.2">
      <c r="B71" s="5">
        <v>68</v>
      </c>
      <c r="C71" s="5">
        <f t="shared" si="14"/>
        <v>11438</v>
      </c>
      <c r="D71" s="5">
        <f t="shared" si="14"/>
        <v>3129</v>
      </c>
      <c r="E71" s="5">
        <f t="shared" si="14"/>
        <v>1329</v>
      </c>
      <c r="F71" s="5">
        <f t="shared" si="14"/>
        <v>1329</v>
      </c>
      <c r="G71" s="5">
        <f t="shared" si="14"/>
        <v>0</v>
      </c>
      <c r="H71" s="5">
        <f t="shared" si="14"/>
        <v>0</v>
      </c>
      <c r="I71" s="5">
        <f t="shared" si="14"/>
        <v>0</v>
      </c>
      <c r="J71" s="5">
        <f t="shared" si="14"/>
        <v>0</v>
      </c>
      <c r="K71" s="5">
        <f t="shared" si="14"/>
        <v>0</v>
      </c>
      <c r="L71" s="5">
        <f t="shared" si="14"/>
        <v>0</v>
      </c>
      <c r="M71" s="5">
        <f t="shared" si="14"/>
        <v>0</v>
      </c>
      <c r="N71" s="5">
        <f t="shared" si="14"/>
        <v>0</v>
      </c>
      <c r="O71" s="5">
        <f t="shared" si="14"/>
        <v>1329</v>
      </c>
      <c r="P71" s="5">
        <f t="shared" si="14"/>
        <v>1329</v>
      </c>
      <c r="Q71" s="5">
        <f t="shared" si="14"/>
        <v>0</v>
      </c>
      <c r="R71" s="5">
        <f t="shared" si="14"/>
        <v>0</v>
      </c>
      <c r="S71" s="5">
        <f t="shared" si="14"/>
        <v>0</v>
      </c>
      <c r="T71" s="5">
        <f t="shared" si="14"/>
        <v>0</v>
      </c>
      <c r="AT71" s="71"/>
      <c r="AU71" s="5">
        <v>1000002</v>
      </c>
      <c r="AV71" s="5">
        <v>0</v>
      </c>
      <c r="AW71" s="5" t="s">
        <v>817</v>
      </c>
      <c r="AX71" s="5">
        <v>4497</v>
      </c>
      <c r="AY71" s="5">
        <v>879</v>
      </c>
      <c r="AZ71" s="5">
        <v>844</v>
      </c>
      <c r="BA71" s="5">
        <v>844</v>
      </c>
      <c r="BJ71" s="5">
        <v>844</v>
      </c>
      <c r="BK71" s="5">
        <v>844</v>
      </c>
      <c r="BL71" s="5" t="s">
        <v>21</v>
      </c>
      <c r="BM71" s="5" t="s">
        <v>21</v>
      </c>
    </row>
    <row r="72" spans="2:67" x14ac:dyDescent="0.2">
      <c r="B72" s="5">
        <v>69</v>
      </c>
      <c r="C72" s="5">
        <f t="shared" si="14"/>
        <v>11438</v>
      </c>
      <c r="D72" s="5">
        <f t="shared" si="14"/>
        <v>3129</v>
      </c>
      <c r="E72" s="5">
        <f t="shared" si="14"/>
        <v>1329</v>
      </c>
      <c r="F72" s="5">
        <f t="shared" si="14"/>
        <v>1329</v>
      </c>
      <c r="G72" s="5">
        <f t="shared" si="14"/>
        <v>0</v>
      </c>
      <c r="H72" s="5">
        <f t="shared" si="14"/>
        <v>0</v>
      </c>
      <c r="I72" s="5">
        <f t="shared" si="14"/>
        <v>0</v>
      </c>
      <c r="J72" s="5">
        <f t="shared" si="14"/>
        <v>0</v>
      </c>
      <c r="K72" s="5">
        <f t="shared" si="14"/>
        <v>0</v>
      </c>
      <c r="L72" s="5">
        <f t="shared" si="14"/>
        <v>0</v>
      </c>
      <c r="M72" s="5">
        <f t="shared" si="14"/>
        <v>0</v>
      </c>
      <c r="N72" s="5">
        <f t="shared" si="14"/>
        <v>0</v>
      </c>
      <c r="O72" s="5">
        <f t="shared" si="14"/>
        <v>1329</v>
      </c>
      <c r="P72" s="5">
        <f t="shared" si="14"/>
        <v>1329</v>
      </c>
      <c r="Q72" s="5">
        <f t="shared" si="14"/>
        <v>0</v>
      </c>
      <c r="R72" s="5">
        <f t="shared" si="14"/>
        <v>0</v>
      </c>
      <c r="S72" s="5">
        <f t="shared" si="14"/>
        <v>0</v>
      </c>
      <c r="T72" s="5">
        <f t="shared" si="14"/>
        <v>0</v>
      </c>
      <c r="AT72" s="71"/>
      <c r="AU72" s="5">
        <v>1000003</v>
      </c>
      <c r="AV72" s="5">
        <v>0</v>
      </c>
      <c r="AW72" s="5" t="s">
        <v>817</v>
      </c>
      <c r="AX72" s="5">
        <v>8939</v>
      </c>
      <c r="AY72" s="5">
        <v>1393</v>
      </c>
      <c r="AZ72" s="5">
        <v>1309</v>
      </c>
      <c r="BA72" s="5">
        <v>1309</v>
      </c>
      <c r="BJ72" s="5">
        <v>1309</v>
      </c>
      <c r="BK72" s="5">
        <v>1309</v>
      </c>
      <c r="BL72" s="5">
        <v>1326</v>
      </c>
      <c r="BM72" s="5">
        <v>1326</v>
      </c>
    </row>
    <row r="73" spans="2:67" x14ac:dyDescent="0.2">
      <c r="B73" s="5">
        <v>70</v>
      </c>
      <c r="C73" s="5">
        <f t="shared" si="14"/>
        <v>11438</v>
      </c>
      <c r="D73" s="5">
        <f t="shared" si="14"/>
        <v>3129</v>
      </c>
      <c r="E73" s="5">
        <f t="shared" si="14"/>
        <v>1329</v>
      </c>
      <c r="F73" s="5">
        <f t="shared" si="14"/>
        <v>1329</v>
      </c>
      <c r="G73" s="5">
        <f t="shared" si="14"/>
        <v>0</v>
      </c>
      <c r="H73" s="5">
        <f t="shared" si="14"/>
        <v>0</v>
      </c>
      <c r="I73" s="5">
        <f t="shared" si="14"/>
        <v>0</v>
      </c>
      <c r="J73" s="5">
        <f t="shared" si="14"/>
        <v>0</v>
      </c>
      <c r="K73" s="5">
        <f t="shared" si="14"/>
        <v>0</v>
      </c>
      <c r="L73" s="5">
        <f t="shared" si="14"/>
        <v>0</v>
      </c>
      <c r="M73" s="5">
        <f t="shared" si="14"/>
        <v>0</v>
      </c>
      <c r="N73" s="5">
        <f t="shared" si="14"/>
        <v>0</v>
      </c>
      <c r="O73" s="5">
        <f t="shared" si="14"/>
        <v>1329</v>
      </c>
      <c r="P73" s="5">
        <f t="shared" si="14"/>
        <v>1329</v>
      </c>
      <c r="Q73" s="5">
        <f t="shared" si="14"/>
        <v>0</v>
      </c>
      <c r="R73" s="5">
        <f t="shared" si="14"/>
        <v>0</v>
      </c>
      <c r="S73" s="5">
        <f t="shared" si="14"/>
        <v>0</v>
      </c>
      <c r="T73" s="5">
        <f t="shared" si="14"/>
        <v>0</v>
      </c>
      <c r="AT73" s="71"/>
      <c r="AU73" s="5">
        <v>1000004</v>
      </c>
      <c r="AV73" s="5">
        <v>0</v>
      </c>
      <c r="AW73" s="5" t="s">
        <v>817</v>
      </c>
      <c r="AX73" s="5">
        <v>14421</v>
      </c>
      <c r="AY73" s="5">
        <v>2242</v>
      </c>
      <c r="AZ73" s="5">
        <v>2328</v>
      </c>
      <c r="BA73" s="5">
        <v>2328</v>
      </c>
      <c r="BJ73" s="5">
        <v>2328</v>
      </c>
      <c r="BK73" s="5">
        <v>2328</v>
      </c>
      <c r="BL73" s="5">
        <v>1789</v>
      </c>
      <c r="BM73" s="5">
        <v>1789</v>
      </c>
    </row>
    <row r="74" spans="2:67" x14ac:dyDescent="0.2">
      <c r="B74" s="5">
        <v>71</v>
      </c>
      <c r="C74" s="5">
        <f t="shared" si="14"/>
        <v>11438</v>
      </c>
      <c r="D74" s="5">
        <f t="shared" si="14"/>
        <v>3129</v>
      </c>
      <c r="E74" s="5">
        <f t="shared" si="14"/>
        <v>1329</v>
      </c>
      <c r="F74" s="5">
        <f t="shared" si="14"/>
        <v>1329</v>
      </c>
      <c r="G74" s="5">
        <f t="shared" si="14"/>
        <v>0</v>
      </c>
      <c r="H74" s="5">
        <f t="shared" si="14"/>
        <v>0</v>
      </c>
      <c r="I74" s="5">
        <f t="shared" si="14"/>
        <v>0</v>
      </c>
      <c r="J74" s="5">
        <f t="shared" si="14"/>
        <v>0</v>
      </c>
      <c r="K74" s="5">
        <f t="shared" si="14"/>
        <v>0</v>
      </c>
      <c r="L74" s="5">
        <f t="shared" si="14"/>
        <v>0</v>
      </c>
      <c r="M74" s="5">
        <f t="shared" si="14"/>
        <v>0</v>
      </c>
      <c r="N74" s="5">
        <f t="shared" si="14"/>
        <v>0</v>
      </c>
      <c r="O74" s="5">
        <f t="shared" si="14"/>
        <v>1329</v>
      </c>
      <c r="P74" s="5">
        <f t="shared" si="14"/>
        <v>1329</v>
      </c>
      <c r="Q74" s="5">
        <f t="shared" si="14"/>
        <v>0</v>
      </c>
      <c r="R74" s="5">
        <f t="shared" si="14"/>
        <v>0</v>
      </c>
      <c r="S74" s="5">
        <f t="shared" si="14"/>
        <v>0</v>
      </c>
      <c r="T74" s="5">
        <f t="shared" si="14"/>
        <v>0</v>
      </c>
      <c r="AT74" s="71"/>
      <c r="AU74" s="5">
        <v>1000005</v>
      </c>
      <c r="AV74" s="5">
        <v>0</v>
      </c>
      <c r="AW74" s="5" t="s">
        <v>817</v>
      </c>
      <c r="AX74" s="5">
        <v>22363</v>
      </c>
      <c r="AY74" s="5">
        <v>3339</v>
      </c>
      <c r="AZ74" s="5">
        <v>3655</v>
      </c>
      <c r="BA74" s="5">
        <v>3655</v>
      </c>
      <c r="BJ74" s="5">
        <v>3655</v>
      </c>
      <c r="BK74" s="5">
        <v>3655</v>
      </c>
      <c r="BL74" s="5">
        <v>2201</v>
      </c>
      <c r="BM74" s="5">
        <v>2201</v>
      </c>
      <c r="BN74" s="5">
        <v>500</v>
      </c>
      <c r="BO74" s="5">
        <v>500</v>
      </c>
    </row>
    <row r="75" spans="2:67" x14ac:dyDescent="0.2">
      <c r="B75" s="5">
        <v>72</v>
      </c>
      <c r="C75" s="5">
        <f t="shared" si="14"/>
        <v>11438</v>
      </c>
      <c r="D75" s="5">
        <f t="shared" si="14"/>
        <v>3129</v>
      </c>
      <c r="E75" s="5">
        <f t="shared" si="14"/>
        <v>1329</v>
      </c>
      <c r="F75" s="5">
        <f t="shared" si="14"/>
        <v>1329</v>
      </c>
      <c r="G75" s="5">
        <f t="shared" si="14"/>
        <v>0</v>
      </c>
      <c r="H75" s="5">
        <f t="shared" si="14"/>
        <v>0</v>
      </c>
      <c r="I75" s="5">
        <f t="shared" si="14"/>
        <v>0</v>
      </c>
      <c r="J75" s="5">
        <f t="shared" si="14"/>
        <v>0</v>
      </c>
      <c r="K75" s="5">
        <f t="shared" si="14"/>
        <v>0</v>
      </c>
      <c r="L75" s="5">
        <f t="shared" si="14"/>
        <v>0</v>
      </c>
      <c r="M75" s="5">
        <f t="shared" si="14"/>
        <v>0</v>
      </c>
      <c r="N75" s="5">
        <f t="shared" si="14"/>
        <v>0</v>
      </c>
      <c r="O75" s="5">
        <f t="shared" si="14"/>
        <v>1329</v>
      </c>
      <c r="P75" s="5">
        <f t="shared" si="14"/>
        <v>1329</v>
      </c>
      <c r="Q75" s="5">
        <f t="shared" si="14"/>
        <v>0</v>
      </c>
      <c r="R75" s="5">
        <f t="shared" si="14"/>
        <v>0</v>
      </c>
      <c r="S75" s="5">
        <f t="shared" si="14"/>
        <v>0</v>
      </c>
      <c r="T75" s="5">
        <f t="shared" si="14"/>
        <v>0</v>
      </c>
      <c r="AT75" s="71"/>
      <c r="AU75" s="5">
        <v>1000006</v>
      </c>
      <c r="AV75" s="5">
        <v>1000006</v>
      </c>
      <c r="AW75" s="5" t="s">
        <v>817</v>
      </c>
      <c r="AX75" s="5">
        <v>34155</v>
      </c>
      <c r="AY75" s="5">
        <v>5072</v>
      </c>
      <c r="AZ75" s="5">
        <v>6101</v>
      </c>
      <c r="BA75" s="5">
        <v>6101</v>
      </c>
      <c r="BJ75" s="5">
        <v>6101</v>
      </c>
      <c r="BK75" s="5">
        <v>6101</v>
      </c>
      <c r="BL75" s="5">
        <v>3384</v>
      </c>
      <c r="BM75" s="5">
        <v>3384</v>
      </c>
      <c r="BN75" s="5">
        <v>500</v>
      </c>
      <c r="BO75" s="5">
        <v>500</v>
      </c>
    </row>
    <row r="76" spans="2:67" x14ac:dyDescent="0.2">
      <c r="B76" s="5">
        <v>73</v>
      </c>
      <c r="C76" s="5">
        <f t="shared" si="14"/>
        <v>11438</v>
      </c>
      <c r="D76" s="5">
        <f t="shared" si="14"/>
        <v>3129</v>
      </c>
      <c r="E76" s="5">
        <f t="shared" si="14"/>
        <v>1329</v>
      </c>
      <c r="F76" s="5">
        <f t="shared" si="14"/>
        <v>1329</v>
      </c>
      <c r="G76" s="5">
        <f t="shared" si="14"/>
        <v>0</v>
      </c>
      <c r="H76" s="5">
        <f t="shared" si="14"/>
        <v>0</v>
      </c>
      <c r="I76" s="5">
        <f t="shared" si="14"/>
        <v>0</v>
      </c>
      <c r="J76" s="5">
        <f t="shared" si="14"/>
        <v>0</v>
      </c>
      <c r="K76" s="5">
        <f t="shared" si="14"/>
        <v>0</v>
      </c>
      <c r="L76" s="5">
        <f t="shared" si="14"/>
        <v>0</v>
      </c>
      <c r="M76" s="5">
        <f t="shared" si="14"/>
        <v>0</v>
      </c>
      <c r="N76" s="5">
        <f t="shared" si="14"/>
        <v>0</v>
      </c>
      <c r="O76" s="5">
        <f t="shared" si="14"/>
        <v>1329</v>
      </c>
      <c r="P76" s="5">
        <f t="shared" si="14"/>
        <v>1329</v>
      </c>
      <c r="Q76" s="5">
        <f t="shared" si="14"/>
        <v>0</v>
      </c>
      <c r="R76" s="5">
        <f t="shared" si="14"/>
        <v>0</v>
      </c>
      <c r="S76" s="5">
        <f t="shared" si="14"/>
        <v>0</v>
      </c>
      <c r="T76" s="5">
        <f t="shared" si="14"/>
        <v>0</v>
      </c>
      <c r="AT76" s="72" t="s">
        <v>852</v>
      </c>
      <c r="AU76" s="5">
        <v>11001</v>
      </c>
      <c r="AV76" s="5">
        <v>0</v>
      </c>
      <c r="AW76" s="5" t="s">
        <v>817</v>
      </c>
      <c r="AX76" s="5">
        <v>2057</v>
      </c>
      <c r="AY76" s="5" t="s">
        <v>21</v>
      </c>
      <c r="AZ76" s="5" t="s">
        <v>21</v>
      </c>
      <c r="BA76" s="5" t="s">
        <v>21</v>
      </c>
      <c r="BJ76" s="5" t="s">
        <v>21</v>
      </c>
      <c r="BK76" s="5" t="s">
        <v>21</v>
      </c>
      <c r="BL76" s="5" t="s">
        <v>21</v>
      </c>
      <c r="BM76" s="5" t="s">
        <v>21</v>
      </c>
      <c r="BN76" s="5" t="s">
        <v>21</v>
      </c>
      <c r="BO76" s="5" t="s">
        <v>21</v>
      </c>
    </row>
    <row r="77" spans="2:67" x14ac:dyDescent="0.2">
      <c r="B77" s="5">
        <v>74</v>
      </c>
      <c r="C77" s="5">
        <f t="shared" si="14"/>
        <v>11438</v>
      </c>
      <c r="D77" s="5">
        <f t="shared" si="14"/>
        <v>3129</v>
      </c>
      <c r="E77" s="5">
        <f t="shared" si="14"/>
        <v>1329</v>
      </c>
      <c r="F77" s="5">
        <f t="shared" si="14"/>
        <v>1329</v>
      </c>
      <c r="G77" s="5">
        <f t="shared" si="14"/>
        <v>0</v>
      </c>
      <c r="H77" s="5">
        <f t="shared" si="14"/>
        <v>0</v>
      </c>
      <c r="I77" s="5">
        <f t="shared" si="14"/>
        <v>0</v>
      </c>
      <c r="J77" s="5">
        <f t="shared" si="14"/>
        <v>0</v>
      </c>
      <c r="K77" s="5">
        <f t="shared" si="14"/>
        <v>0</v>
      </c>
      <c r="L77" s="5">
        <f t="shared" si="14"/>
        <v>0</v>
      </c>
      <c r="M77" s="5">
        <f t="shared" si="14"/>
        <v>0</v>
      </c>
      <c r="N77" s="5">
        <f t="shared" si="14"/>
        <v>0</v>
      </c>
      <c r="O77" s="5">
        <f t="shared" si="14"/>
        <v>1329</v>
      </c>
      <c r="P77" s="5">
        <f t="shared" si="14"/>
        <v>1329</v>
      </c>
      <c r="Q77" s="5">
        <f t="shared" si="14"/>
        <v>0</v>
      </c>
      <c r="R77" s="5">
        <f t="shared" si="14"/>
        <v>0</v>
      </c>
      <c r="S77" s="5">
        <f t="shared" si="14"/>
        <v>0</v>
      </c>
      <c r="T77" s="5">
        <f t="shared" si="14"/>
        <v>0</v>
      </c>
      <c r="AT77" s="72"/>
      <c r="AU77" s="5">
        <v>11002</v>
      </c>
      <c r="AV77" s="5">
        <v>0</v>
      </c>
      <c r="AW77" s="5" t="s">
        <v>817</v>
      </c>
      <c r="AX77" s="5" t="s">
        <v>21</v>
      </c>
      <c r="AY77" s="5" t="s">
        <v>21</v>
      </c>
      <c r="AZ77" s="5">
        <v>175</v>
      </c>
      <c r="BA77" s="5">
        <v>175</v>
      </c>
      <c r="BJ77" s="5">
        <v>175</v>
      </c>
      <c r="BK77" s="5">
        <v>175</v>
      </c>
      <c r="BL77" s="5" t="s">
        <v>21</v>
      </c>
      <c r="BM77" s="5" t="s">
        <v>21</v>
      </c>
      <c r="BN77" s="5" t="s">
        <v>21</v>
      </c>
      <c r="BO77" s="5" t="s">
        <v>21</v>
      </c>
    </row>
    <row r="78" spans="2:67" x14ac:dyDescent="0.2">
      <c r="B78" s="5">
        <v>75</v>
      </c>
      <c r="C78" s="5">
        <f t="shared" si="14"/>
        <v>11438</v>
      </c>
      <c r="D78" s="5">
        <f t="shared" si="14"/>
        <v>3129</v>
      </c>
      <c r="E78" s="5">
        <f t="shared" si="14"/>
        <v>1329</v>
      </c>
      <c r="F78" s="5">
        <f t="shared" ref="F78:T78" si="15">F77</f>
        <v>1329</v>
      </c>
      <c r="G78" s="5">
        <f t="shared" si="15"/>
        <v>0</v>
      </c>
      <c r="H78" s="5">
        <f t="shared" si="15"/>
        <v>0</v>
      </c>
      <c r="I78" s="5">
        <f t="shared" si="15"/>
        <v>0</v>
      </c>
      <c r="J78" s="5">
        <f t="shared" si="15"/>
        <v>0</v>
      </c>
      <c r="K78" s="5">
        <f t="shared" si="15"/>
        <v>0</v>
      </c>
      <c r="L78" s="5">
        <f t="shared" si="15"/>
        <v>0</v>
      </c>
      <c r="M78" s="5">
        <f t="shared" si="15"/>
        <v>0</v>
      </c>
      <c r="N78" s="5">
        <f t="shared" si="15"/>
        <v>0</v>
      </c>
      <c r="O78" s="5">
        <f t="shared" si="15"/>
        <v>1329</v>
      </c>
      <c r="P78" s="5">
        <f t="shared" si="15"/>
        <v>1329</v>
      </c>
      <c r="Q78" s="5">
        <f t="shared" si="15"/>
        <v>0</v>
      </c>
      <c r="R78" s="5">
        <f t="shared" si="15"/>
        <v>0</v>
      </c>
      <c r="S78" s="5">
        <f t="shared" si="15"/>
        <v>0</v>
      </c>
      <c r="T78" s="5">
        <f t="shared" si="15"/>
        <v>0</v>
      </c>
      <c r="AT78" s="72"/>
      <c r="AU78" s="5">
        <v>11003</v>
      </c>
      <c r="AV78" s="5">
        <v>0</v>
      </c>
      <c r="AW78" s="5" t="s">
        <v>817</v>
      </c>
      <c r="AX78" s="5" t="s">
        <v>21</v>
      </c>
      <c r="AY78" s="5">
        <v>391</v>
      </c>
      <c r="AZ78" s="5" t="s">
        <v>21</v>
      </c>
      <c r="BA78" s="5" t="s">
        <v>21</v>
      </c>
      <c r="BJ78" s="5" t="s">
        <v>21</v>
      </c>
      <c r="BK78" s="5" t="s">
        <v>21</v>
      </c>
      <c r="BL78" s="5" t="s">
        <v>21</v>
      </c>
      <c r="BM78" s="5" t="s">
        <v>21</v>
      </c>
      <c r="BN78" s="5" t="s">
        <v>21</v>
      </c>
      <c r="BO78" s="5" t="s">
        <v>21</v>
      </c>
    </row>
    <row r="79" spans="2:67" x14ac:dyDescent="0.2">
      <c r="B79" s="5">
        <v>76</v>
      </c>
      <c r="C79" s="5">
        <f>SUM(W14:W15)</f>
        <v>26501</v>
      </c>
      <c r="D79" s="5">
        <f t="shared" ref="D79:T79" si="16">SUM(X14:X15)</f>
        <v>6782</v>
      </c>
      <c r="E79" s="5">
        <f t="shared" si="16"/>
        <v>3413</v>
      </c>
      <c r="F79" s="5">
        <f t="shared" si="16"/>
        <v>3413</v>
      </c>
      <c r="G79" s="5">
        <f t="shared" si="16"/>
        <v>0</v>
      </c>
      <c r="H79" s="5">
        <f t="shared" si="16"/>
        <v>0</v>
      </c>
      <c r="I79" s="5">
        <f t="shared" si="16"/>
        <v>0</v>
      </c>
      <c r="J79" s="5">
        <f t="shared" si="16"/>
        <v>0</v>
      </c>
      <c r="K79" s="5">
        <f t="shared" si="16"/>
        <v>0</v>
      </c>
      <c r="L79" s="5">
        <f t="shared" si="16"/>
        <v>0</v>
      </c>
      <c r="M79" s="5">
        <f t="shared" si="16"/>
        <v>0</v>
      </c>
      <c r="N79" s="5">
        <f t="shared" si="16"/>
        <v>0</v>
      </c>
      <c r="O79" s="5">
        <f t="shared" si="16"/>
        <v>3413</v>
      </c>
      <c r="P79" s="5">
        <f t="shared" si="16"/>
        <v>3413</v>
      </c>
      <c r="Q79" s="5">
        <f t="shared" si="16"/>
        <v>2210</v>
      </c>
      <c r="R79" s="5">
        <f t="shared" si="16"/>
        <v>2210</v>
      </c>
      <c r="S79" s="5">
        <f t="shared" si="16"/>
        <v>0</v>
      </c>
      <c r="T79" s="5">
        <f t="shared" si="16"/>
        <v>0</v>
      </c>
      <c r="AT79" s="72"/>
      <c r="AU79" s="5">
        <v>11004</v>
      </c>
      <c r="AV79" s="5">
        <v>0</v>
      </c>
      <c r="AW79" s="5" t="s">
        <v>817</v>
      </c>
      <c r="AX79" s="5">
        <v>3266</v>
      </c>
      <c r="AY79" s="5" t="s">
        <v>21</v>
      </c>
      <c r="AZ79" s="5" t="s">
        <v>21</v>
      </c>
      <c r="BA79" s="5" t="s">
        <v>21</v>
      </c>
      <c r="BJ79" s="5" t="s">
        <v>21</v>
      </c>
      <c r="BK79" s="5" t="s">
        <v>21</v>
      </c>
      <c r="BL79" s="5" t="s">
        <v>21</v>
      </c>
      <c r="BM79" s="5" t="s">
        <v>21</v>
      </c>
      <c r="BN79" s="5" t="s">
        <v>21</v>
      </c>
      <c r="BO79" s="5" t="s">
        <v>21</v>
      </c>
    </row>
    <row r="80" spans="2:67" x14ac:dyDescent="0.2">
      <c r="B80" s="5">
        <v>77</v>
      </c>
      <c r="C80" s="5">
        <f t="shared" ref="C80:T90" si="17">C79</f>
        <v>26501</v>
      </c>
      <c r="D80" s="5">
        <f t="shared" si="17"/>
        <v>6782</v>
      </c>
      <c r="E80" s="5">
        <f t="shared" si="17"/>
        <v>3413</v>
      </c>
      <c r="F80" s="5">
        <f t="shared" si="17"/>
        <v>3413</v>
      </c>
      <c r="G80" s="5">
        <f t="shared" si="17"/>
        <v>0</v>
      </c>
      <c r="H80" s="5">
        <f t="shared" si="17"/>
        <v>0</v>
      </c>
      <c r="I80" s="5">
        <f t="shared" si="17"/>
        <v>0</v>
      </c>
      <c r="J80" s="5">
        <f t="shared" si="17"/>
        <v>0</v>
      </c>
      <c r="K80" s="5">
        <f t="shared" si="17"/>
        <v>0</v>
      </c>
      <c r="L80" s="5">
        <f t="shared" si="17"/>
        <v>0</v>
      </c>
      <c r="M80" s="5">
        <f t="shared" si="17"/>
        <v>0</v>
      </c>
      <c r="N80" s="5">
        <f t="shared" si="17"/>
        <v>0</v>
      </c>
      <c r="O80" s="5">
        <f t="shared" si="17"/>
        <v>3413</v>
      </c>
      <c r="P80" s="5">
        <f t="shared" si="17"/>
        <v>3413</v>
      </c>
      <c r="Q80" s="5">
        <f t="shared" si="17"/>
        <v>2210</v>
      </c>
      <c r="R80" s="5">
        <f t="shared" si="17"/>
        <v>2210</v>
      </c>
      <c r="S80" s="5">
        <f t="shared" si="17"/>
        <v>0</v>
      </c>
      <c r="T80" s="5">
        <f t="shared" si="17"/>
        <v>0</v>
      </c>
      <c r="AT80" s="72"/>
      <c r="AU80" s="5">
        <v>11005</v>
      </c>
      <c r="AV80" s="5">
        <v>0</v>
      </c>
      <c r="AW80" s="5" t="s">
        <v>817</v>
      </c>
      <c r="AX80" s="5" t="s">
        <v>21</v>
      </c>
      <c r="AY80" s="5" t="s">
        <v>21</v>
      </c>
      <c r="AZ80" s="5">
        <v>461</v>
      </c>
      <c r="BA80" s="5">
        <v>461</v>
      </c>
      <c r="BJ80" s="5">
        <v>461</v>
      </c>
      <c r="BK80" s="5">
        <v>461</v>
      </c>
      <c r="BL80" s="5" t="s">
        <v>21</v>
      </c>
      <c r="BM80" s="5" t="s">
        <v>21</v>
      </c>
      <c r="BN80" s="5" t="s">
        <v>21</v>
      </c>
      <c r="BO80" s="5" t="s">
        <v>21</v>
      </c>
    </row>
    <row r="81" spans="2:67" x14ac:dyDescent="0.2">
      <c r="B81" s="5">
        <v>78</v>
      </c>
      <c r="C81" s="5">
        <f t="shared" si="17"/>
        <v>26501</v>
      </c>
      <c r="D81" s="5">
        <f t="shared" si="17"/>
        <v>6782</v>
      </c>
      <c r="E81" s="5">
        <f t="shared" si="17"/>
        <v>3413</v>
      </c>
      <c r="F81" s="5">
        <f t="shared" si="17"/>
        <v>3413</v>
      </c>
      <c r="G81" s="5">
        <f t="shared" si="17"/>
        <v>0</v>
      </c>
      <c r="H81" s="5">
        <f t="shared" si="17"/>
        <v>0</v>
      </c>
      <c r="I81" s="5">
        <f t="shared" si="17"/>
        <v>0</v>
      </c>
      <c r="J81" s="5">
        <f t="shared" si="17"/>
        <v>0</v>
      </c>
      <c r="K81" s="5">
        <f t="shared" si="17"/>
        <v>0</v>
      </c>
      <c r="L81" s="5">
        <f t="shared" si="17"/>
        <v>0</v>
      </c>
      <c r="M81" s="5">
        <f t="shared" si="17"/>
        <v>0</v>
      </c>
      <c r="N81" s="5">
        <f t="shared" si="17"/>
        <v>0</v>
      </c>
      <c r="O81" s="5">
        <f t="shared" si="17"/>
        <v>3413</v>
      </c>
      <c r="P81" s="5">
        <f t="shared" si="17"/>
        <v>3413</v>
      </c>
      <c r="Q81" s="5">
        <f t="shared" si="17"/>
        <v>2210</v>
      </c>
      <c r="R81" s="5">
        <f t="shared" si="17"/>
        <v>2210</v>
      </c>
      <c r="S81" s="5">
        <f t="shared" si="17"/>
        <v>0</v>
      </c>
      <c r="T81" s="5">
        <f t="shared" si="17"/>
        <v>0</v>
      </c>
      <c r="AT81" s="72"/>
      <c r="AU81" s="5">
        <v>11006</v>
      </c>
      <c r="AV81" s="5">
        <v>0</v>
      </c>
      <c r="AW81" s="5" t="s">
        <v>817</v>
      </c>
      <c r="AX81" s="5" t="s">
        <v>21</v>
      </c>
      <c r="AY81" s="5">
        <v>983</v>
      </c>
      <c r="AZ81" s="5" t="s">
        <v>21</v>
      </c>
      <c r="BA81" s="5" t="s">
        <v>21</v>
      </c>
      <c r="BJ81" s="5" t="s">
        <v>21</v>
      </c>
      <c r="BK81" s="5" t="s">
        <v>21</v>
      </c>
      <c r="BL81" s="5" t="s">
        <v>21</v>
      </c>
      <c r="BM81" s="5" t="s">
        <v>21</v>
      </c>
      <c r="BN81" s="5" t="s">
        <v>21</v>
      </c>
      <c r="BO81" s="5" t="s">
        <v>21</v>
      </c>
    </row>
    <row r="82" spans="2:67" x14ac:dyDescent="0.2">
      <c r="B82" s="5">
        <v>79</v>
      </c>
      <c r="C82" s="5">
        <f t="shared" si="17"/>
        <v>26501</v>
      </c>
      <c r="D82" s="5">
        <f t="shared" si="17"/>
        <v>6782</v>
      </c>
      <c r="E82" s="5">
        <f t="shared" si="17"/>
        <v>3413</v>
      </c>
      <c r="F82" s="5">
        <f t="shared" si="17"/>
        <v>3413</v>
      </c>
      <c r="G82" s="5">
        <f t="shared" si="17"/>
        <v>0</v>
      </c>
      <c r="H82" s="5">
        <f t="shared" si="17"/>
        <v>0</v>
      </c>
      <c r="I82" s="5">
        <f t="shared" si="17"/>
        <v>0</v>
      </c>
      <c r="J82" s="5">
        <f t="shared" si="17"/>
        <v>0</v>
      </c>
      <c r="K82" s="5">
        <f t="shared" si="17"/>
        <v>0</v>
      </c>
      <c r="L82" s="5">
        <f t="shared" si="17"/>
        <v>0</v>
      </c>
      <c r="M82" s="5">
        <f t="shared" si="17"/>
        <v>0</v>
      </c>
      <c r="N82" s="5">
        <f t="shared" si="17"/>
        <v>0</v>
      </c>
      <c r="O82" s="5">
        <f t="shared" si="17"/>
        <v>3413</v>
      </c>
      <c r="P82" s="5">
        <f t="shared" si="17"/>
        <v>3413</v>
      </c>
      <c r="Q82" s="5">
        <f t="shared" si="17"/>
        <v>2210</v>
      </c>
      <c r="R82" s="5">
        <f t="shared" si="17"/>
        <v>2210</v>
      </c>
      <c r="S82" s="5">
        <f t="shared" si="17"/>
        <v>0</v>
      </c>
      <c r="T82" s="5">
        <f t="shared" si="17"/>
        <v>0</v>
      </c>
      <c r="AT82" s="72"/>
      <c r="AU82" s="5">
        <v>11007</v>
      </c>
      <c r="AV82" s="5">
        <v>0</v>
      </c>
      <c r="AW82" s="5" t="s">
        <v>817</v>
      </c>
      <c r="AX82" s="5">
        <v>7026</v>
      </c>
      <c r="AY82" s="5" t="s">
        <v>21</v>
      </c>
      <c r="AZ82" s="5" t="s">
        <v>21</v>
      </c>
      <c r="BA82" s="5" t="s">
        <v>21</v>
      </c>
      <c r="BJ82" s="5" t="s">
        <v>21</v>
      </c>
      <c r="BK82" s="5" t="s">
        <v>21</v>
      </c>
      <c r="BL82" s="5" t="s">
        <v>21</v>
      </c>
      <c r="BM82" s="5" t="s">
        <v>21</v>
      </c>
      <c r="BN82" s="5" t="s">
        <v>21</v>
      </c>
      <c r="BO82" s="5" t="s">
        <v>21</v>
      </c>
    </row>
    <row r="83" spans="2:67" x14ac:dyDescent="0.2">
      <c r="B83" s="5">
        <v>80</v>
      </c>
      <c r="C83" s="5">
        <f t="shared" si="17"/>
        <v>26501</v>
      </c>
      <c r="D83" s="5">
        <f t="shared" si="17"/>
        <v>6782</v>
      </c>
      <c r="E83" s="5">
        <f t="shared" si="17"/>
        <v>3413</v>
      </c>
      <c r="F83" s="5">
        <f t="shared" si="17"/>
        <v>3413</v>
      </c>
      <c r="G83" s="5">
        <f t="shared" si="17"/>
        <v>0</v>
      </c>
      <c r="H83" s="5">
        <f t="shared" si="17"/>
        <v>0</v>
      </c>
      <c r="I83" s="5">
        <f t="shared" si="17"/>
        <v>0</v>
      </c>
      <c r="J83" s="5">
        <f t="shared" si="17"/>
        <v>0</v>
      </c>
      <c r="K83" s="5">
        <f t="shared" si="17"/>
        <v>0</v>
      </c>
      <c r="L83" s="5">
        <f t="shared" si="17"/>
        <v>0</v>
      </c>
      <c r="M83" s="5">
        <f t="shared" si="17"/>
        <v>0</v>
      </c>
      <c r="N83" s="5">
        <f t="shared" si="17"/>
        <v>0</v>
      </c>
      <c r="O83" s="5">
        <f t="shared" si="17"/>
        <v>3413</v>
      </c>
      <c r="P83" s="5">
        <f t="shared" si="17"/>
        <v>3413</v>
      </c>
      <c r="Q83" s="5">
        <f t="shared" si="17"/>
        <v>2210</v>
      </c>
      <c r="R83" s="5">
        <f t="shared" si="17"/>
        <v>2210</v>
      </c>
      <c r="S83" s="5">
        <f t="shared" si="17"/>
        <v>0</v>
      </c>
      <c r="T83" s="5">
        <f t="shared" si="17"/>
        <v>0</v>
      </c>
      <c r="AT83" s="72"/>
      <c r="AU83" s="5">
        <v>11008</v>
      </c>
      <c r="AV83" s="5">
        <v>0</v>
      </c>
      <c r="AW83" s="5" t="s">
        <v>817</v>
      </c>
      <c r="AX83" s="5" t="s">
        <v>21</v>
      </c>
      <c r="AY83" s="5" t="s">
        <v>21</v>
      </c>
      <c r="AZ83" s="5">
        <v>917</v>
      </c>
      <c r="BA83" s="5">
        <v>917</v>
      </c>
      <c r="BJ83" s="5">
        <v>917</v>
      </c>
      <c r="BK83" s="5">
        <v>917</v>
      </c>
      <c r="BL83" s="5" t="s">
        <v>21</v>
      </c>
      <c r="BM83" s="5" t="s">
        <v>21</v>
      </c>
      <c r="BN83" s="5" t="s">
        <v>21</v>
      </c>
      <c r="BO83" s="5" t="s">
        <v>21</v>
      </c>
    </row>
    <row r="84" spans="2:67" x14ac:dyDescent="0.2">
      <c r="B84" s="5">
        <v>81</v>
      </c>
      <c r="C84" s="5">
        <f t="shared" si="17"/>
        <v>26501</v>
      </c>
      <c r="D84" s="5">
        <f t="shared" si="17"/>
        <v>6782</v>
      </c>
      <c r="E84" s="5">
        <f t="shared" si="17"/>
        <v>3413</v>
      </c>
      <c r="F84" s="5">
        <f t="shared" si="17"/>
        <v>3413</v>
      </c>
      <c r="G84" s="5">
        <f t="shared" si="17"/>
        <v>0</v>
      </c>
      <c r="H84" s="5">
        <f t="shared" si="17"/>
        <v>0</v>
      </c>
      <c r="I84" s="5">
        <f t="shared" si="17"/>
        <v>0</v>
      </c>
      <c r="J84" s="5">
        <f t="shared" si="17"/>
        <v>0</v>
      </c>
      <c r="K84" s="5">
        <f t="shared" si="17"/>
        <v>0</v>
      </c>
      <c r="L84" s="5">
        <f t="shared" si="17"/>
        <v>0</v>
      </c>
      <c r="M84" s="5">
        <f t="shared" si="17"/>
        <v>0</v>
      </c>
      <c r="N84" s="5">
        <f t="shared" si="17"/>
        <v>0</v>
      </c>
      <c r="O84" s="5">
        <f t="shared" si="17"/>
        <v>3413</v>
      </c>
      <c r="P84" s="5">
        <f t="shared" si="17"/>
        <v>3413</v>
      </c>
      <c r="Q84" s="5">
        <f t="shared" si="17"/>
        <v>2210</v>
      </c>
      <c r="R84" s="5">
        <f t="shared" si="17"/>
        <v>2210</v>
      </c>
      <c r="S84" s="5">
        <f t="shared" si="17"/>
        <v>0</v>
      </c>
      <c r="T84" s="5">
        <f t="shared" si="17"/>
        <v>0</v>
      </c>
      <c r="AT84" s="72"/>
      <c r="AU84" s="5">
        <v>11009</v>
      </c>
      <c r="AV84" s="5">
        <v>0</v>
      </c>
      <c r="AW84" s="5" t="s">
        <v>817</v>
      </c>
      <c r="AX84" s="5" t="s">
        <v>21</v>
      </c>
      <c r="AY84" s="5">
        <v>1957</v>
      </c>
      <c r="AZ84" s="5" t="s">
        <v>21</v>
      </c>
      <c r="BA84" s="5" t="s">
        <v>21</v>
      </c>
      <c r="BJ84" s="5" t="s">
        <v>21</v>
      </c>
      <c r="BK84" s="5" t="s">
        <v>21</v>
      </c>
      <c r="BL84" s="5" t="s">
        <v>21</v>
      </c>
      <c r="BM84" s="5" t="s">
        <v>21</v>
      </c>
      <c r="BN84" s="5" t="s">
        <v>21</v>
      </c>
      <c r="BO84" s="5" t="s">
        <v>21</v>
      </c>
    </row>
    <row r="85" spans="2:67" x14ac:dyDescent="0.2">
      <c r="B85" s="5">
        <v>82</v>
      </c>
      <c r="C85" s="5">
        <f t="shared" si="17"/>
        <v>26501</v>
      </c>
      <c r="D85" s="5">
        <f t="shared" si="17"/>
        <v>6782</v>
      </c>
      <c r="E85" s="5">
        <f t="shared" si="17"/>
        <v>3413</v>
      </c>
      <c r="F85" s="5">
        <f t="shared" si="17"/>
        <v>3413</v>
      </c>
      <c r="G85" s="5">
        <f t="shared" si="17"/>
        <v>0</v>
      </c>
      <c r="H85" s="5">
        <f t="shared" si="17"/>
        <v>0</v>
      </c>
      <c r="I85" s="5">
        <f t="shared" si="17"/>
        <v>0</v>
      </c>
      <c r="J85" s="5">
        <f t="shared" si="17"/>
        <v>0</v>
      </c>
      <c r="K85" s="5">
        <f t="shared" si="17"/>
        <v>0</v>
      </c>
      <c r="L85" s="5">
        <f t="shared" si="17"/>
        <v>0</v>
      </c>
      <c r="M85" s="5">
        <f t="shared" si="17"/>
        <v>0</v>
      </c>
      <c r="N85" s="5">
        <f t="shared" si="17"/>
        <v>0</v>
      </c>
      <c r="O85" s="5">
        <f t="shared" si="17"/>
        <v>3413</v>
      </c>
      <c r="P85" s="5">
        <f t="shared" si="17"/>
        <v>3413</v>
      </c>
      <c r="Q85" s="5">
        <f t="shared" si="17"/>
        <v>2210</v>
      </c>
      <c r="R85" s="5">
        <f t="shared" si="17"/>
        <v>2210</v>
      </c>
      <c r="S85" s="5">
        <f t="shared" si="17"/>
        <v>0</v>
      </c>
      <c r="T85" s="5">
        <f t="shared" si="17"/>
        <v>0</v>
      </c>
      <c r="AT85" s="72"/>
      <c r="AU85" s="5">
        <v>11010</v>
      </c>
      <c r="AV85" s="5">
        <v>0</v>
      </c>
      <c r="AW85" s="5" t="s">
        <v>817</v>
      </c>
      <c r="AX85" s="5" t="s">
        <v>21</v>
      </c>
      <c r="AY85" s="5" t="s">
        <v>21</v>
      </c>
      <c r="AZ85" s="5" t="s">
        <v>21</v>
      </c>
      <c r="BA85" s="5" t="s">
        <v>21</v>
      </c>
      <c r="BJ85" s="5" t="s">
        <v>21</v>
      </c>
      <c r="BK85" s="5" t="s">
        <v>21</v>
      </c>
      <c r="BL85" s="5">
        <v>884</v>
      </c>
      <c r="BM85" s="5" t="s">
        <v>21</v>
      </c>
      <c r="BN85" s="5" t="s">
        <v>21</v>
      </c>
      <c r="BO85" s="5" t="s">
        <v>21</v>
      </c>
    </row>
    <row r="86" spans="2:67" x14ac:dyDescent="0.2">
      <c r="B86" s="5">
        <v>83</v>
      </c>
      <c r="C86" s="5">
        <f t="shared" si="17"/>
        <v>26501</v>
      </c>
      <c r="D86" s="5">
        <f t="shared" si="17"/>
        <v>6782</v>
      </c>
      <c r="E86" s="5">
        <f t="shared" si="17"/>
        <v>3413</v>
      </c>
      <c r="F86" s="5">
        <f t="shared" si="17"/>
        <v>3413</v>
      </c>
      <c r="G86" s="5">
        <f t="shared" si="17"/>
        <v>0</v>
      </c>
      <c r="H86" s="5">
        <f t="shared" si="17"/>
        <v>0</v>
      </c>
      <c r="I86" s="5">
        <f t="shared" si="17"/>
        <v>0</v>
      </c>
      <c r="J86" s="5">
        <f t="shared" si="17"/>
        <v>0</v>
      </c>
      <c r="K86" s="5">
        <f t="shared" si="17"/>
        <v>0</v>
      </c>
      <c r="L86" s="5">
        <f t="shared" si="17"/>
        <v>0</v>
      </c>
      <c r="M86" s="5">
        <f t="shared" si="17"/>
        <v>0</v>
      </c>
      <c r="N86" s="5">
        <f t="shared" si="17"/>
        <v>0</v>
      </c>
      <c r="O86" s="5">
        <f t="shared" si="17"/>
        <v>3413</v>
      </c>
      <c r="P86" s="5">
        <f t="shared" si="17"/>
        <v>3413</v>
      </c>
      <c r="Q86" s="5">
        <f t="shared" si="17"/>
        <v>2210</v>
      </c>
      <c r="R86" s="5">
        <f t="shared" si="17"/>
        <v>2210</v>
      </c>
      <c r="S86" s="5">
        <f t="shared" si="17"/>
        <v>0</v>
      </c>
      <c r="T86" s="5">
        <f t="shared" si="17"/>
        <v>0</v>
      </c>
      <c r="AT86" s="72"/>
      <c r="AU86" s="5">
        <v>11011</v>
      </c>
      <c r="AV86" s="5">
        <v>0</v>
      </c>
      <c r="AW86" s="5" t="s">
        <v>817</v>
      </c>
      <c r="AX86" s="5" t="s">
        <v>21</v>
      </c>
      <c r="AY86" s="5" t="s">
        <v>21</v>
      </c>
      <c r="AZ86" s="5" t="s">
        <v>21</v>
      </c>
      <c r="BA86" s="5" t="s">
        <v>21</v>
      </c>
      <c r="BJ86" s="5" t="s">
        <v>21</v>
      </c>
      <c r="BK86" s="5" t="s">
        <v>21</v>
      </c>
      <c r="BL86" s="5" t="s">
        <v>21</v>
      </c>
      <c r="BM86" s="5">
        <v>884</v>
      </c>
      <c r="BN86" s="5" t="s">
        <v>21</v>
      </c>
      <c r="BO86" s="5" t="s">
        <v>21</v>
      </c>
    </row>
    <row r="87" spans="2:67" x14ac:dyDescent="0.2">
      <c r="B87" s="5">
        <v>84</v>
      </c>
      <c r="C87" s="5">
        <f t="shared" si="17"/>
        <v>26501</v>
      </c>
      <c r="D87" s="5">
        <f t="shared" si="17"/>
        <v>6782</v>
      </c>
      <c r="E87" s="5">
        <f t="shared" si="17"/>
        <v>3413</v>
      </c>
      <c r="F87" s="5">
        <f t="shared" si="17"/>
        <v>3413</v>
      </c>
      <c r="G87" s="5">
        <f t="shared" si="17"/>
        <v>0</v>
      </c>
      <c r="H87" s="5">
        <f t="shared" si="17"/>
        <v>0</v>
      </c>
      <c r="I87" s="5">
        <f t="shared" si="17"/>
        <v>0</v>
      </c>
      <c r="J87" s="5">
        <f t="shared" si="17"/>
        <v>0</v>
      </c>
      <c r="K87" s="5">
        <f t="shared" si="17"/>
        <v>0</v>
      </c>
      <c r="L87" s="5">
        <f t="shared" si="17"/>
        <v>0</v>
      </c>
      <c r="M87" s="5">
        <f t="shared" si="17"/>
        <v>0</v>
      </c>
      <c r="N87" s="5">
        <f t="shared" si="17"/>
        <v>0</v>
      </c>
      <c r="O87" s="5">
        <f t="shared" si="17"/>
        <v>3413</v>
      </c>
      <c r="P87" s="5">
        <f t="shared" si="17"/>
        <v>3413</v>
      </c>
      <c r="Q87" s="5">
        <f t="shared" si="17"/>
        <v>2210</v>
      </c>
      <c r="R87" s="5">
        <f t="shared" si="17"/>
        <v>2210</v>
      </c>
      <c r="S87" s="5">
        <f t="shared" si="17"/>
        <v>0</v>
      </c>
      <c r="T87" s="5">
        <f t="shared" si="17"/>
        <v>0</v>
      </c>
      <c r="AT87" s="72"/>
      <c r="AU87" s="5">
        <v>11012</v>
      </c>
      <c r="AV87" s="5">
        <v>0</v>
      </c>
      <c r="AW87" s="5" t="s">
        <v>817</v>
      </c>
      <c r="AX87" s="5">
        <v>9839</v>
      </c>
      <c r="AY87" s="5" t="s">
        <v>21</v>
      </c>
      <c r="AZ87" s="5" t="s">
        <v>21</v>
      </c>
      <c r="BA87" s="5" t="s">
        <v>21</v>
      </c>
      <c r="BJ87" s="5" t="s">
        <v>21</v>
      </c>
      <c r="BK87" s="5" t="s">
        <v>21</v>
      </c>
      <c r="BL87" s="5" t="s">
        <v>21</v>
      </c>
      <c r="BM87" s="5" t="s">
        <v>21</v>
      </c>
      <c r="BN87" s="5" t="s">
        <v>21</v>
      </c>
      <c r="BO87" s="5" t="s">
        <v>21</v>
      </c>
    </row>
    <row r="88" spans="2:67" x14ac:dyDescent="0.2">
      <c r="B88" s="5">
        <v>85</v>
      </c>
      <c r="C88" s="5">
        <f t="shared" si="17"/>
        <v>26501</v>
      </c>
      <c r="D88" s="5">
        <f t="shared" si="17"/>
        <v>6782</v>
      </c>
      <c r="E88" s="5">
        <f t="shared" si="17"/>
        <v>3413</v>
      </c>
      <c r="F88" s="5">
        <f t="shared" si="17"/>
        <v>3413</v>
      </c>
      <c r="G88" s="5">
        <f t="shared" si="17"/>
        <v>0</v>
      </c>
      <c r="H88" s="5">
        <f t="shared" si="17"/>
        <v>0</v>
      </c>
      <c r="I88" s="5">
        <f t="shared" si="17"/>
        <v>0</v>
      </c>
      <c r="J88" s="5">
        <f t="shared" si="17"/>
        <v>0</v>
      </c>
      <c r="K88" s="5">
        <f t="shared" si="17"/>
        <v>0</v>
      </c>
      <c r="L88" s="5">
        <f t="shared" si="17"/>
        <v>0</v>
      </c>
      <c r="M88" s="5">
        <f t="shared" si="17"/>
        <v>0</v>
      </c>
      <c r="N88" s="5">
        <f t="shared" si="17"/>
        <v>0</v>
      </c>
      <c r="O88" s="5">
        <f t="shared" si="17"/>
        <v>3413</v>
      </c>
      <c r="P88" s="5">
        <f t="shared" si="17"/>
        <v>3413</v>
      </c>
      <c r="Q88" s="5">
        <f t="shared" si="17"/>
        <v>2210</v>
      </c>
      <c r="R88" s="5">
        <f t="shared" si="17"/>
        <v>2210</v>
      </c>
      <c r="S88" s="5">
        <f t="shared" si="17"/>
        <v>0</v>
      </c>
      <c r="T88" s="5">
        <f t="shared" si="17"/>
        <v>0</v>
      </c>
      <c r="AT88" s="72"/>
      <c r="AU88" s="5">
        <v>11013</v>
      </c>
      <c r="AV88" s="5">
        <v>0</v>
      </c>
      <c r="AW88" s="5" t="s">
        <v>817</v>
      </c>
      <c r="AX88" s="5" t="s">
        <v>21</v>
      </c>
      <c r="AY88" s="5" t="s">
        <v>21</v>
      </c>
      <c r="AZ88" s="5">
        <v>908</v>
      </c>
      <c r="BA88" s="5">
        <v>908</v>
      </c>
      <c r="BJ88" s="5">
        <v>908</v>
      </c>
      <c r="BK88" s="5">
        <v>908</v>
      </c>
      <c r="BL88" s="5" t="s">
        <v>21</v>
      </c>
      <c r="BM88" s="5" t="s">
        <v>21</v>
      </c>
      <c r="BN88" s="5" t="s">
        <v>21</v>
      </c>
      <c r="BO88" s="5" t="s">
        <v>21</v>
      </c>
    </row>
    <row r="89" spans="2:67" x14ac:dyDescent="0.2">
      <c r="B89" s="5">
        <v>86</v>
      </c>
      <c r="C89" s="5">
        <f t="shared" si="17"/>
        <v>26501</v>
      </c>
      <c r="D89" s="5">
        <f t="shared" si="17"/>
        <v>6782</v>
      </c>
      <c r="E89" s="5">
        <f t="shared" si="17"/>
        <v>3413</v>
      </c>
      <c r="F89" s="5">
        <f t="shared" si="17"/>
        <v>3413</v>
      </c>
      <c r="G89" s="5">
        <f t="shared" si="17"/>
        <v>0</v>
      </c>
      <c r="H89" s="5">
        <f t="shared" si="17"/>
        <v>0</v>
      </c>
      <c r="I89" s="5">
        <f t="shared" si="17"/>
        <v>0</v>
      </c>
      <c r="J89" s="5">
        <f t="shared" si="17"/>
        <v>0</v>
      </c>
      <c r="K89" s="5">
        <f t="shared" si="17"/>
        <v>0</v>
      </c>
      <c r="L89" s="5">
        <f t="shared" si="17"/>
        <v>0</v>
      </c>
      <c r="M89" s="5">
        <f t="shared" si="17"/>
        <v>0</v>
      </c>
      <c r="N89" s="5">
        <f t="shared" si="17"/>
        <v>0</v>
      </c>
      <c r="O89" s="5">
        <f t="shared" si="17"/>
        <v>3413</v>
      </c>
      <c r="P89" s="5">
        <f t="shared" si="17"/>
        <v>3413</v>
      </c>
      <c r="Q89" s="5">
        <f t="shared" si="17"/>
        <v>2210</v>
      </c>
      <c r="R89" s="5">
        <f t="shared" si="17"/>
        <v>2210</v>
      </c>
      <c r="S89" s="5">
        <f t="shared" si="17"/>
        <v>0</v>
      </c>
      <c r="T89" s="5">
        <f t="shared" si="17"/>
        <v>0</v>
      </c>
      <c r="AT89" s="72"/>
      <c r="AU89" s="5">
        <v>11014</v>
      </c>
      <c r="AV89" s="5">
        <v>0</v>
      </c>
      <c r="AW89" s="5" t="s">
        <v>817</v>
      </c>
      <c r="AX89" s="5" t="s">
        <v>21</v>
      </c>
      <c r="AY89" s="5">
        <v>1999</v>
      </c>
      <c r="AZ89" s="5" t="s">
        <v>21</v>
      </c>
      <c r="BA89" s="5" t="s">
        <v>21</v>
      </c>
      <c r="BJ89" s="5" t="s">
        <v>21</v>
      </c>
      <c r="BK89" s="5" t="s">
        <v>21</v>
      </c>
      <c r="BL89" s="5" t="s">
        <v>21</v>
      </c>
      <c r="BM89" s="5" t="s">
        <v>21</v>
      </c>
      <c r="BN89" s="5" t="s">
        <v>21</v>
      </c>
      <c r="BO89" s="5" t="s">
        <v>21</v>
      </c>
    </row>
    <row r="90" spans="2:67" x14ac:dyDescent="0.2">
      <c r="B90" s="5">
        <v>87</v>
      </c>
      <c r="C90" s="5">
        <f t="shared" si="17"/>
        <v>26501</v>
      </c>
      <c r="D90" s="5">
        <f t="shared" si="17"/>
        <v>6782</v>
      </c>
      <c r="E90" s="5">
        <f t="shared" si="17"/>
        <v>3413</v>
      </c>
      <c r="F90" s="5">
        <f t="shared" si="17"/>
        <v>3413</v>
      </c>
      <c r="G90" s="5">
        <f t="shared" si="17"/>
        <v>0</v>
      </c>
      <c r="H90" s="5">
        <f t="shared" si="17"/>
        <v>0</v>
      </c>
      <c r="I90" s="5">
        <f t="shared" si="17"/>
        <v>0</v>
      </c>
      <c r="J90" s="5">
        <f t="shared" si="17"/>
        <v>0</v>
      </c>
      <c r="K90" s="5">
        <f t="shared" si="17"/>
        <v>0</v>
      </c>
      <c r="L90" s="5">
        <f t="shared" si="17"/>
        <v>0</v>
      </c>
      <c r="M90" s="5">
        <f t="shared" si="17"/>
        <v>0</v>
      </c>
      <c r="N90" s="5">
        <f t="shared" si="17"/>
        <v>0</v>
      </c>
      <c r="O90" s="5">
        <f t="shared" si="17"/>
        <v>3413</v>
      </c>
      <c r="P90" s="5">
        <f t="shared" si="17"/>
        <v>3413</v>
      </c>
      <c r="Q90" s="5">
        <f t="shared" si="17"/>
        <v>2210</v>
      </c>
      <c r="R90" s="5">
        <f t="shared" si="17"/>
        <v>2210</v>
      </c>
      <c r="S90" s="5">
        <f t="shared" si="17"/>
        <v>0</v>
      </c>
      <c r="T90" s="5">
        <f t="shared" si="17"/>
        <v>0</v>
      </c>
      <c r="AT90" s="72"/>
      <c r="AU90" s="5">
        <v>11015</v>
      </c>
      <c r="AV90" s="5">
        <v>0</v>
      </c>
      <c r="AW90" s="5" t="s">
        <v>817</v>
      </c>
      <c r="AX90" s="5" t="s">
        <v>21</v>
      </c>
      <c r="AY90" s="5" t="s">
        <v>21</v>
      </c>
      <c r="AZ90" s="5" t="s">
        <v>21</v>
      </c>
      <c r="BA90" s="5" t="s">
        <v>21</v>
      </c>
      <c r="BJ90" s="5" t="s">
        <v>21</v>
      </c>
      <c r="BK90" s="5" t="s">
        <v>21</v>
      </c>
      <c r="BL90" s="5">
        <v>905</v>
      </c>
      <c r="BM90" s="5" t="s">
        <v>21</v>
      </c>
      <c r="BN90" s="5" t="s">
        <v>21</v>
      </c>
      <c r="BO90" s="5" t="s">
        <v>21</v>
      </c>
    </row>
    <row r="91" spans="2:67" x14ac:dyDescent="0.2">
      <c r="B91" s="5">
        <v>88</v>
      </c>
      <c r="C91" s="5">
        <f>SUM(W19:W20)</f>
        <v>49308</v>
      </c>
      <c r="D91" s="5">
        <f t="shared" ref="D91:T91" si="18">SUM(X19:X20)</f>
        <v>11791</v>
      </c>
      <c r="E91" s="5">
        <f t="shared" si="18"/>
        <v>6439</v>
      </c>
      <c r="F91" s="5">
        <f t="shared" si="18"/>
        <v>6439</v>
      </c>
      <c r="G91" s="5">
        <f t="shared" si="18"/>
        <v>0</v>
      </c>
      <c r="H91" s="5">
        <f t="shared" si="18"/>
        <v>0</v>
      </c>
      <c r="I91" s="5">
        <f t="shared" si="18"/>
        <v>0</v>
      </c>
      <c r="J91" s="5">
        <f t="shared" si="18"/>
        <v>0</v>
      </c>
      <c r="K91" s="5">
        <f t="shared" si="18"/>
        <v>0</v>
      </c>
      <c r="L91" s="5">
        <f t="shared" si="18"/>
        <v>0</v>
      </c>
      <c r="M91" s="5">
        <f t="shared" si="18"/>
        <v>0</v>
      </c>
      <c r="N91" s="5">
        <f t="shared" si="18"/>
        <v>0</v>
      </c>
      <c r="O91" s="5">
        <f t="shared" si="18"/>
        <v>6439</v>
      </c>
      <c r="P91" s="5">
        <f t="shared" si="18"/>
        <v>6439</v>
      </c>
      <c r="Q91" s="5">
        <f t="shared" si="18"/>
        <v>4904</v>
      </c>
      <c r="R91" s="5">
        <f t="shared" si="18"/>
        <v>4904</v>
      </c>
      <c r="S91" s="5">
        <f t="shared" si="18"/>
        <v>0</v>
      </c>
      <c r="T91" s="5">
        <f t="shared" si="18"/>
        <v>0</v>
      </c>
      <c r="AT91" s="72"/>
      <c r="AU91" s="5">
        <v>11016</v>
      </c>
      <c r="AV91" s="5">
        <v>0</v>
      </c>
      <c r="AW91" s="5" t="s">
        <v>817</v>
      </c>
      <c r="AX91" s="5" t="s">
        <v>21</v>
      </c>
      <c r="AY91" s="5" t="s">
        <v>21</v>
      </c>
      <c r="AZ91" s="5" t="s">
        <v>21</v>
      </c>
      <c r="BA91" s="5" t="s">
        <v>21</v>
      </c>
      <c r="BJ91" s="5" t="s">
        <v>21</v>
      </c>
      <c r="BK91" s="5" t="s">
        <v>21</v>
      </c>
      <c r="BL91" s="5" t="s">
        <v>21</v>
      </c>
      <c r="BM91" s="5">
        <v>905</v>
      </c>
      <c r="BN91" s="5" t="s">
        <v>21</v>
      </c>
      <c r="BO91" s="5" t="s">
        <v>21</v>
      </c>
    </row>
    <row r="92" spans="2:67" x14ac:dyDescent="0.2">
      <c r="B92" s="5">
        <v>89</v>
      </c>
      <c r="C92" s="5">
        <f t="shared" ref="C92:T102" si="19">C91</f>
        <v>49308</v>
      </c>
      <c r="D92" s="5">
        <f t="shared" si="19"/>
        <v>11791</v>
      </c>
      <c r="E92" s="5">
        <f t="shared" si="19"/>
        <v>6439</v>
      </c>
      <c r="F92" s="5">
        <f t="shared" si="19"/>
        <v>6439</v>
      </c>
      <c r="G92" s="5">
        <f t="shared" si="19"/>
        <v>0</v>
      </c>
      <c r="H92" s="5">
        <f t="shared" si="19"/>
        <v>0</v>
      </c>
      <c r="I92" s="5">
        <f t="shared" si="19"/>
        <v>0</v>
      </c>
      <c r="J92" s="5">
        <f t="shared" si="19"/>
        <v>0</v>
      </c>
      <c r="K92" s="5">
        <f t="shared" si="19"/>
        <v>0</v>
      </c>
      <c r="L92" s="5">
        <f t="shared" si="19"/>
        <v>0</v>
      </c>
      <c r="M92" s="5">
        <f t="shared" si="19"/>
        <v>0</v>
      </c>
      <c r="N92" s="5">
        <f t="shared" si="19"/>
        <v>0</v>
      </c>
      <c r="O92" s="5">
        <f t="shared" si="19"/>
        <v>6439</v>
      </c>
      <c r="P92" s="5">
        <f t="shared" si="19"/>
        <v>6439</v>
      </c>
      <c r="Q92" s="5">
        <f t="shared" si="19"/>
        <v>4904</v>
      </c>
      <c r="R92" s="5">
        <f t="shared" si="19"/>
        <v>4904</v>
      </c>
      <c r="S92" s="5">
        <f t="shared" si="19"/>
        <v>0</v>
      </c>
      <c r="T92" s="5">
        <f t="shared" si="19"/>
        <v>0</v>
      </c>
      <c r="AT92" s="72"/>
      <c r="AU92" s="5">
        <v>11017</v>
      </c>
      <c r="AV92" s="5">
        <v>0</v>
      </c>
      <c r="AW92" s="5" t="s">
        <v>817</v>
      </c>
      <c r="AX92" s="5">
        <v>16991</v>
      </c>
      <c r="AY92" s="5" t="s">
        <v>21</v>
      </c>
      <c r="AZ92" s="5" t="s">
        <v>21</v>
      </c>
      <c r="BA92" s="5" t="s">
        <v>21</v>
      </c>
      <c r="BJ92" s="5" t="s">
        <v>21</v>
      </c>
      <c r="BK92" s="5" t="s">
        <v>21</v>
      </c>
      <c r="BL92" s="5" t="s">
        <v>21</v>
      </c>
      <c r="BM92" s="5" t="s">
        <v>21</v>
      </c>
      <c r="BN92" s="5" t="s">
        <v>21</v>
      </c>
      <c r="BO92" s="5" t="s">
        <v>21</v>
      </c>
    </row>
    <row r="93" spans="2:67" x14ac:dyDescent="0.2">
      <c r="B93" s="5">
        <v>90</v>
      </c>
      <c r="C93" s="5">
        <f t="shared" si="19"/>
        <v>49308</v>
      </c>
      <c r="D93" s="5">
        <f t="shared" si="19"/>
        <v>11791</v>
      </c>
      <c r="E93" s="5">
        <f t="shared" si="19"/>
        <v>6439</v>
      </c>
      <c r="F93" s="5">
        <f t="shared" si="19"/>
        <v>6439</v>
      </c>
      <c r="G93" s="5">
        <f t="shared" si="19"/>
        <v>0</v>
      </c>
      <c r="H93" s="5">
        <f t="shared" si="19"/>
        <v>0</v>
      </c>
      <c r="I93" s="5">
        <f t="shared" si="19"/>
        <v>0</v>
      </c>
      <c r="J93" s="5">
        <f t="shared" si="19"/>
        <v>0</v>
      </c>
      <c r="K93" s="5">
        <f t="shared" si="19"/>
        <v>0</v>
      </c>
      <c r="L93" s="5">
        <f t="shared" si="19"/>
        <v>0</v>
      </c>
      <c r="M93" s="5">
        <f t="shared" si="19"/>
        <v>0</v>
      </c>
      <c r="N93" s="5">
        <f t="shared" si="19"/>
        <v>0</v>
      </c>
      <c r="O93" s="5">
        <f t="shared" si="19"/>
        <v>6439</v>
      </c>
      <c r="P93" s="5">
        <f t="shared" si="19"/>
        <v>6439</v>
      </c>
      <c r="Q93" s="5">
        <f t="shared" si="19"/>
        <v>4904</v>
      </c>
      <c r="R93" s="5">
        <f t="shared" si="19"/>
        <v>4904</v>
      </c>
      <c r="S93" s="5">
        <f t="shared" si="19"/>
        <v>0</v>
      </c>
      <c r="T93" s="5">
        <f t="shared" si="19"/>
        <v>0</v>
      </c>
      <c r="AT93" s="72"/>
      <c r="AU93" s="5">
        <v>11018</v>
      </c>
      <c r="AV93" s="5">
        <v>0</v>
      </c>
      <c r="AW93" s="5" t="s">
        <v>817</v>
      </c>
      <c r="AX93" s="5" t="s">
        <v>21</v>
      </c>
      <c r="AY93" s="5" t="s">
        <v>21</v>
      </c>
      <c r="AZ93" s="5">
        <v>1162</v>
      </c>
      <c r="BA93" s="5">
        <v>1162</v>
      </c>
      <c r="BJ93" s="5">
        <v>1162</v>
      </c>
      <c r="BK93" s="5">
        <v>1162</v>
      </c>
      <c r="BL93" s="5" t="s">
        <v>21</v>
      </c>
      <c r="BM93" s="5" t="s">
        <v>21</v>
      </c>
      <c r="BN93" s="5" t="s">
        <v>21</v>
      </c>
      <c r="BO93" s="5" t="s">
        <v>21</v>
      </c>
    </row>
    <row r="94" spans="2:67" x14ac:dyDescent="0.2">
      <c r="B94" s="5">
        <v>91</v>
      </c>
      <c r="C94" s="5">
        <f t="shared" si="19"/>
        <v>49308</v>
      </c>
      <c r="D94" s="5">
        <f t="shared" si="19"/>
        <v>11791</v>
      </c>
      <c r="E94" s="5">
        <f t="shared" si="19"/>
        <v>6439</v>
      </c>
      <c r="F94" s="5">
        <f t="shared" si="19"/>
        <v>6439</v>
      </c>
      <c r="G94" s="5">
        <f t="shared" si="19"/>
        <v>0</v>
      </c>
      <c r="H94" s="5">
        <f t="shared" si="19"/>
        <v>0</v>
      </c>
      <c r="I94" s="5">
        <f t="shared" si="19"/>
        <v>0</v>
      </c>
      <c r="J94" s="5">
        <f t="shared" si="19"/>
        <v>0</v>
      </c>
      <c r="K94" s="5">
        <f t="shared" si="19"/>
        <v>0</v>
      </c>
      <c r="L94" s="5">
        <f t="shared" si="19"/>
        <v>0</v>
      </c>
      <c r="M94" s="5">
        <f t="shared" si="19"/>
        <v>0</v>
      </c>
      <c r="N94" s="5">
        <f t="shared" si="19"/>
        <v>0</v>
      </c>
      <c r="O94" s="5">
        <f t="shared" si="19"/>
        <v>6439</v>
      </c>
      <c r="P94" s="5">
        <f t="shared" si="19"/>
        <v>6439</v>
      </c>
      <c r="Q94" s="5">
        <f t="shared" si="19"/>
        <v>4904</v>
      </c>
      <c r="R94" s="5">
        <f t="shared" si="19"/>
        <v>4904</v>
      </c>
      <c r="S94" s="5">
        <f t="shared" si="19"/>
        <v>0</v>
      </c>
      <c r="T94" s="5">
        <f t="shared" si="19"/>
        <v>0</v>
      </c>
      <c r="AT94" s="72"/>
      <c r="AU94" s="5">
        <v>11019</v>
      </c>
      <c r="AV94" s="5">
        <v>0</v>
      </c>
      <c r="AW94" s="5" t="s">
        <v>817</v>
      </c>
      <c r="AX94" s="5" t="s">
        <v>21</v>
      </c>
      <c r="AY94" s="5">
        <v>2816</v>
      </c>
      <c r="AZ94" s="5" t="s">
        <v>21</v>
      </c>
      <c r="BA94" s="5" t="s">
        <v>21</v>
      </c>
      <c r="BJ94" s="5" t="s">
        <v>21</v>
      </c>
      <c r="BK94" s="5" t="s">
        <v>21</v>
      </c>
      <c r="BL94" s="5" t="s">
        <v>21</v>
      </c>
      <c r="BM94" s="5" t="s">
        <v>21</v>
      </c>
      <c r="BN94" s="5" t="s">
        <v>21</v>
      </c>
      <c r="BO94" s="5" t="s">
        <v>21</v>
      </c>
    </row>
    <row r="95" spans="2:67" x14ac:dyDescent="0.2">
      <c r="B95" s="5">
        <v>92</v>
      </c>
      <c r="C95" s="5">
        <f t="shared" si="19"/>
        <v>49308</v>
      </c>
      <c r="D95" s="5">
        <f t="shared" si="19"/>
        <v>11791</v>
      </c>
      <c r="E95" s="5">
        <f t="shared" si="19"/>
        <v>6439</v>
      </c>
      <c r="F95" s="5">
        <f t="shared" si="19"/>
        <v>6439</v>
      </c>
      <c r="G95" s="5">
        <f t="shared" si="19"/>
        <v>0</v>
      </c>
      <c r="H95" s="5">
        <f t="shared" si="19"/>
        <v>0</v>
      </c>
      <c r="I95" s="5">
        <f t="shared" si="19"/>
        <v>0</v>
      </c>
      <c r="J95" s="5">
        <f t="shared" si="19"/>
        <v>0</v>
      </c>
      <c r="K95" s="5">
        <f t="shared" si="19"/>
        <v>0</v>
      </c>
      <c r="L95" s="5">
        <f t="shared" si="19"/>
        <v>0</v>
      </c>
      <c r="M95" s="5">
        <f t="shared" si="19"/>
        <v>0</v>
      </c>
      <c r="N95" s="5">
        <f t="shared" si="19"/>
        <v>0</v>
      </c>
      <c r="O95" s="5">
        <f t="shared" si="19"/>
        <v>6439</v>
      </c>
      <c r="P95" s="5">
        <f t="shared" si="19"/>
        <v>6439</v>
      </c>
      <c r="Q95" s="5">
        <f t="shared" si="19"/>
        <v>4904</v>
      </c>
      <c r="R95" s="5">
        <f t="shared" si="19"/>
        <v>4904</v>
      </c>
      <c r="S95" s="5">
        <f t="shared" si="19"/>
        <v>0</v>
      </c>
      <c r="T95" s="5">
        <f t="shared" si="19"/>
        <v>0</v>
      </c>
      <c r="AT95" s="72"/>
      <c r="AU95" s="5">
        <v>11020</v>
      </c>
      <c r="AV95" s="5">
        <v>0</v>
      </c>
      <c r="AW95" s="5" t="s">
        <v>817</v>
      </c>
      <c r="AX95" s="5" t="s">
        <v>21</v>
      </c>
      <c r="AY95" s="5" t="s">
        <v>21</v>
      </c>
      <c r="AZ95" s="5" t="s">
        <v>21</v>
      </c>
      <c r="BA95" s="5" t="s">
        <v>21</v>
      </c>
      <c r="BJ95" s="5" t="s">
        <v>21</v>
      </c>
      <c r="BK95" s="5" t="s">
        <v>21</v>
      </c>
      <c r="BL95" s="5">
        <v>1512</v>
      </c>
      <c r="BM95" s="5" t="s">
        <v>21</v>
      </c>
      <c r="BN95" s="5" t="s">
        <v>21</v>
      </c>
      <c r="BO95" s="5" t="s">
        <v>21</v>
      </c>
    </row>
    <row r="96" spans="2:67" x14ac:dyDescent="0.2">
      <c r="B96" s="5">
        <v>93</v>
      </c>
      <c r="C96" s="5">
        <f t="shared" si="19"/>
        <v>49308</v>
      </c>
      <c r="D96" s="5">
        <f t="shared" si="19"/>
        <v>11791</v>
      </c>
      <c r="E96" s="5">
        <f t="shared" si="19"/>
        <v>6439</v>
      </c>
      <c r="F96" s="5">
        <f t="shared" si="19"/>
        <v>6439</v>
      </c>
      <c r="G96" s="5">
        <f t="shared" si="19"/>
        <v>0</v>
      </c>
      <c r="H96" s="5">
        <f t="shared" si="19"/>
        <v>0</v>
      </c>
      <c r="I96" s="5">
        <f t="shared" si="19"/>
        <v>0</v>
      </c>
      <c r="J96" s="5">
        <f t="shared" si="19"/>
        <v>0</v>
      </c>
      <c r="K96" s="5">
        <f t="shared" si="19"/>
        <v>0</v>
      </c>
      <c r="L96" s="5">
        <f t="shared" si="19"/>
        <v>0</v>
      </c>
      <c r="M96" s="5">
        <f t="shared" si="19"/>
        <v>0</v>
      </c>
      <c r="N96" s="5">
        <f t="shared" si="19"/>
        <v>0</v>
      </c>
      <c r="O96" s="5">
        <f t="shared" si="19"/>
        <v>6439</v>
      </c>
      <c r="P96" s="5">
        <f t="shared" si="19"/>
        <v>6439</v>
      </c>
      <c r="Q96" s="5">
        <f t="shared" si="19"/>
        <v>4904</v>
      </c>
      <c r="R96" s="5">
        <f t="shared" si="19"/>
        <v>4904</v>
      </c>
      <c r="S96" s="5">
        <f t="shared" si="19"/>
        <v>0</v>
      </c>
      <c r="T96" s="5">
        <f t="shared" si="19"/>
        <v>0</v>
      </c>
      <c r="AT96" s="72"/>
      <c r="AU96" s="5">
        <v>11021</v>
      </c>
      <c r="AV96" s="5">
        <v>0</v>
      </c>
      <c r="AW96" s="5" t="s">
        <v>817</v>
      </c>
      <c r="AX96" s="5" t="s">
        <v>21</v>
      </c>
      <c r="AY96" s="5" t="s">
        <v>21</v>
      </c>
      <c r="AZ96" s="5" t="s">
        <v>21</v>
      </c>
      <c r="BA96" s="5" t="s">
        <v>21</v>
      </c>
      <c r="BJ96" s="5" t="s">
        <v>21</v>
      </c>
      <c r="BK96" s="5" t="s">
        <v>21</v>
      </c>
      <c r="BL96" s="5" t="s">
        <v>21</v>
      </c>
      <c r="BM96" s="5">
        <v>1512</v>
      </c>
      <c r="BN96" s="5" t="s">
        <v>21</v>
      </c>
      <c r="BO96" s="5" t="s">
        <v>21</v>
      </c>
    </row>
    <row r="97" spans="2:67" x14ac:dyDescent="0.2">
      <c r="B97" s="5">
        <v>94</v>
      </c>
      <c r="C97" s="5">
        <f t="shared" si="19"/>
        <v>49308</v>
      </c>
      <c r="D97" s="5">
        <f t="shared" si="19"/>
        <v>11791</v>
      </c>
      <c r="E97" s="5">
        <f t="shared" si="19"/>
        <v>6439</v>
      </c>
      <c r="F97" s="5">
        <f t="shared" si="19"/>
        <v>6439</v>
      </c>
      <c r="G97" s="5">
        <f t="shared" si="19"/>
        <v>0</v>
      </c>
      <c r="H97" s="5">
        <f t="shared" si="19"/>
        <v>0</v>
      </c>
      <c r="I97" s="5">
        <f t="shared" si="19"/>
        <v>0</v>
      </c>
      <c r="J97" s="5">
        <f t="shared" si="19"/>
        <v>0</v>
      </c>
      <c r="K97" s="5">
        <f t="shared" si="19"/>
        <v>0</v>
      </c>
      <c r="L97" s="5">
        <f t="shared" si="19"/>
        <v>0</v>
      </c>
      <c r="M97" s="5">
        <f t="shared" si="19"/>
        <v>0</v>
      </c>
      <c r="N97" s="5">
        <f t="shared" si="19"/>
        <v>0</v>
      </c>
      <c r="O97" s="5">
        <f t="shared" si="19"/>
        <v>6439</v>
      </c>
      <c r="P97" s="5">
        <f t="shared" si="19"/>
        <v>6439</v>
      </c>
      <c r="Q97" s="5">
        <f t="shared" si="19"/>
        <v>4904</v>
      </c>
      <c r="R97" s="5">
        <f t="shared" si="19"/>
        <v>4904</v>
      </c>
      <c r="S97" s="5">
        <f t="shared" si="19"/>
        <v>0</v>
      </c>
      <c r="T97" s="5">
        <f t="shared" si="19"/>
        <v>0</v>
      </c>
      <c r="AT97" s="72"/>
      <c r="AU97" s="5">
        <v>11022</v>
      </c>
      <c r="AV97" s="5">
        <v>0</v>
      </c>
      <c r="AW97" s="5" t="s">
        <v>817</v>
      </c>
      <c r="AX97" s="5" t="s">
        <v>21</v>
      </c>
      <c r="AY97" s="5" t="s">
        <v>21</v>
      </c>
      <c r="AZ97" s="5" t="s">
        <v>21</v>
      </c>
      <c r="BA97" s="5" t="s">
        <v>21</v>
      </c>
      <c r="BJ97" s="5" t="s">
        <v>21</v>
      </c>
      <c r="BK97" s="5" t="s">
        <v>21</v>
      </c>
      <c r="BL97" s="5" t="s">
        <v>21</v>
      </c>
      <c r="BM97" s="5" t="s">
        <v>21</v>
      </c>
      <c r="BN97" s="5">
        <v>500</v>
      </c>
      <c r="BO97" s="5" t="s">
        <v>21</v>
      </c>
    </row>
    <row r="98" spans="2:67" x14ac:dyDescent="0.2">
      <c r="B98" s="5">
        <v>95</v>
      </c>
      <c r="C98" s="5">
        <f t="shared" si="19"/>
        <v>49308</v>
      </c>
      <c r="D98" s="5">
        <f t="shared" si="19"/>
        <v>11791</v>
      </c>
      <c r="E98" s="5">
        <f t="shared" si="19"/>
        <v>6439</v>
      </c>
      <c r="F98" s="5">
        <f t="shared" si="19"/>
        <v>6439</v>
      </c>
      <c r="G98" s="5">
        <f t="shared" si="19"/>
        <v>0</v>
      </c>
      <c r="H98" s="5">
        <f t="shared" si="19"/>
        <v>0</v>
      </c>
      <c r="I98" s="5">
        <f t="shared" si="19"/>
        <v>0</v>
      </c>
      <c r="J98" s="5">
        <f t="shared" si="19"/>
        <v>0</v>
      </c>
      <c r="K98" s="5">
        <f t="shared" si="19"/>
        <v>0</v>
      </c>
      <c r="L98" s="5">
        <f t="shared" si="19"/>
        <v>0</v>
      </c>
      <c r="M98" s="5">
        <f t="shared" si="19"/>
        <v>0</v>
      </c>
      <c r="N98" s="5">
        <f t="shared" si="19"/>
        <v>0</v>
      </c>
      <c r="O98" s="5">
        <f t="shared" si="19"/>
        <v>6439</v>
      </c>
      <c r="P98" s="5">
        <f t="shared" si="19"/>
        <v>6439</v>
      </c>
      <c r="Q98" s="5">
        <f t="shared" si="19"/>
        <v>4904</v>
      </c>
      <c r="R98" s="5">
        <f t="shared" si="19"/>
        <v>4904</v>
      </c>
      <c r="S98" s="5">
        <f t="shared" si="19"/>
        <v>0</v>
      </c>
      <c r="T98" s="5">
        <f t="shared" si="19"/>
        <v>0</v>
      </c>
      <c r="AT98" s="72"/>
      <c r="AU98" s="5">
        <v>11023</v>
      </c>
      <c r="AV98" s="5">
        <v>0</v>
      </c>
      <c r="AW98" s="5" t="s">
        <v>817</v>
      </c>
      <c r="AX98" s="5" t="s">
        <v>21</v>
      </c>
      <c r="AY98" s="5" t="s">
        <v>21</v>
      </c>
      <c r="AZ98" s="5" t="s">
        <v>21</v>
      </c>
      <c r="BA98" s="5" t="s">
        <v>21</v>
      </c>
      <c r="BJ98" s="5" t="s">
        <v>21</v>
      </c>
      <c r="BK98" s="5" t="s">
        <v>21</v>
      </c>
      <c r="BL98" s="5" t="s">
        <v>21</v>
      </c>
      <c r="BM98" s="5" t="s">
        <v>21</v>
      </c>
      <c r="BN98" s="5" t="s">
        <v>21</v>
      </c>
      <c r="BO98" s="5">
        <v>500</v>
      </c>
    </row>
    <row r="99" spans="2:67" x14ac:dyDescent="0.2">
      <c r="B99" s="5">
        <v>96</v>
      </c>
      <c r="C99" s="5">
        <f t="shared" si="19"/>
        <v>49308</v>
      </c>
      <c r="D99" s="5">
        <f t="shared" si="19"/>
        <v>11791</v>
      </c>
      <c r="E99" s="5">
        <f t="shared" si="19"/>
        <v>6439</v>
      </c>
      <c r="F99" s="5">
        <f t="shared" si="19"/>
        <v>6439</v>
      </c>
      <c r="G99" s="5">
        <f t="shared" si="19"/>
        <v>0</v>
      </c>
      <c r="H99" s="5">
        <f t="shared" si="19"/>
        <v>0</v>
      </c>
      <c r="I99" s="5">
        <f t="shared" si="19"/>
        <v>0</v>
      </c>
      <c r="J99" s="5">
        <f t="shared" si="19"/>
        <v>0</v>
      </c>
      <c r="K99" s="5">
        <f t="shared" si="19"/>
        <v>0</v>
      </c>
      <c r="L99" s="5">
        <f t="shared" si="19"/>
        <v>0</v>
      </c>
      <c r="M99" s="5">
        <f t="shared" si="19"/>
        <v>0</v>
      </c>
      <c r="N99" s="5">
        <f t="shared" si="19"/>
        <v>0</v>
      </c>
      <c r="O99" s="5">
        <f t="shared" si="19"/>
        <v>6439</v>
      </c>
      <c r="P99" s="5">
        <f t="shared" si="19"/>
        <v>6439</v>
      </c>
      <c r="Q99" s="5">
        <f t="shared" si="19"/>
        <v>4904</v>
      </c>
      <c r="R99" s="5">
        <f t="shared" si="19"/>
        <v>4904</v>
      </c>
      <c r="S99" s="5">
        <f t="shared" si="19"/>
        <v>0</v>
      </c>
      <c r="T99" s="5">
        <f t="shared" si="19"/>
        <v>0</v>
      </c>
      <c r="AT99" s="72"/>
      <c r="AU99" s="5">
        <v>11024</v>
      </c>
      <c r="AV99" s="5">
        <v>0</v>
      </c>
      <c r="AW99" s="5" t="s">
        <v>817</v>
      </c>
      <c r="AX99" s="5">
        <v>22864</v>
      </c>
      <c r="AY99" s="5" t="s">
        <v>21</v>
      </c>
      <c r="AZ99" s="5" t="s">
        <v>21</v>
      </c>
      <c r="BA99" s="5" t="s">
        <v>21</v>
      </c>
      <c r="BJ99" s="5" t="s">
        <v>21</v>
      </c>
      <c r="BK99" s="5" t="s">
        <v>21</v>
      </c>
      <c r="BL99" s="5" t="s">
        <v>21</v>
      </c>
      <c r="BM99" s="5" t="s">
        <v>21</v>
      </c>
      <c r="BN99" s="5" t="s">
        <v>21</v>
      </c>
      <c r="BO99" s="5" t="s">
        <v>21</v>
      </c>
    </row>
    <row r="100" spans="2:67" x14ac:dyDescent="0.2">
      <c r="B100" s="5">
        <v>97</v>
      </c>
      <c r="C100" s="5">
        <f t="shared" si="19"/>
        <v>49308</v>
      </c>
      <c r="D100" s="5">
        <f t="shared" si="19"/>
        <v>11791</v>
      </c>
      <c r="E100" s="5">
        <f t="shared" si="19"/>
        <v>6439</v>
      </c>
      <c r="F100" s="5">
        <f t="shared" si="19"/>
        <v>6439</v>
      </c>
      <c r="G100" s="5">
        <f t="shared" si="19"/>
        <v>0</v>
      </c>
      <c r="H100" s="5">
        <f t="shared" si="19"/>
        <v>0</v>
      </c>
      <c r="I100" s="5">
        <f t="shared" si="19"/>
        <v>0</v>
      </c>
      <c r="J100" s="5">
        <f t="shared" si="19"/>
        <v>0</v>
      </c>
      <c r="K100" s="5">
        <f t="shared" si="19"/>
        <v>0</v>
      </c>
      <c r="L100" s="5">
        <f t="shared" si="19"/>
        <v>0</v>
      </c>
      <c r="M100" s="5">
        <f t="shared" si="19"/>
        <v>0</v>
      </c>
      <c r="N100" s="5">
        <f t="shared" si="19"/>
        <v>0</v>
      </c>
      <c r="O100" s="5">
        <f t="shared" si="19"/>
        <v>6439</v>
      </c>
      <c r="P100" s="5">
        <f t="shared" si="19"/>
        <v>6439</v>
      </c>
      <c r="Q100" s="5">
        <f t="shared" si="19"/>
        <v>4904</v>
      </c>
      <c r="R100" s="5">
        <f t="shared" si="19"/>
        <v>4904</v>
      </c>
      <c r="S100" s="5">
        <f t="shared" si="19"/>
        <v>0</v>
      </c>
      <c r="T100" s="5">
        <f t="shared" si="19"/>
        <v>0</v>
      </c>
      <c r="AT100" s="72"/>
      <c r="AU100" s="5">
        <v>11025</v>
      </c>
      <c r="AV100" s="5">
        <v>0</v>
      </c>
      <c r="AW100" s="5" t="s">
        <v>817</v>
      </c>
      <c r="AX100" s="5" t="s">
        <v>21</v>
      </c>
      <c r="AY100" s="5" t="s">
        <v>21</v>
      </c>
      <c r="AZ100" s="5">
        <v>2517</v>
      </c>
      <c r="BA100" s="5">
        <v>2517</v>
      </c>
      <c r="BJ100" s="5">
        <v>2517</v>
      </c>
      <c r="BK100" s="5">
        <v>2517</v>
      </c>
      <c r="BL100" s="5" t="s">
        <v>21</v>
      </c>
      <c r="BM100" s="5" t="s">
        <v>21</v>
      </c>
      <c r="BN100" s="5" t="s">
        <v>21</v>
      </c>
      <c r="BO100" s="5" t="s">
        <v>21</v>
      </c>
    </row>
    <row r="101" spans="2:67" x14ac:dyDescent="0.2">
      <c r="B101" s="5">
        <v>98</v>
      </c>
      <c r="C101" s="5">
        <f t="shared" si="19"/>
        <v>49308</v>
      </c>
      <c r="D101" s="5">
        <f t="shared" si="19"/>
        <v>11791</v>
      </c>
      <c r="E101" s="5">
        <f t="shared" si="19"/>
        <v>6439</v>
      </c>
      <c r="F101" s="5">
        <f t="shared" si="19"/>
        <v>6439</v>
      </c>
      <c r="G101" s="5">
        <f t="shared" si="19"/>
        <v>0</v>
      </c>
      <c r="H101" s="5">
        <f t="shared" si="19"/>
        <v>0</v>
      </c>
      <c r="I101" s="5">
        <f t="shared" si="19"/>
        <v>0</v>
      </c>
      <c r="J101" s="5">
        <f t="shared" si="19"/>
        <v>0</v>
      </c>
      <c r="K101" s="5">
        <f t="shared" si="19"/>
        <v>0</v>
      </c>
      <c r="L101" s="5">
        <f t="shared" si="19"/>
        <v>0</v>
      </c>
      <c r="M101" s="5">
        <f t="shared" si="19"/>
        <v>0</v>
      </c>
      <c r="N101" s="5">
        <f t="shared" si="19"/>
        <v>0</v>
      </c>
      <c r="O101" s="5">
        <f t="shared" si="19"/>
        <v>6439</v>
      </c>
      <c r="P101" s="5">
        <f t="shared" si="19"/>
        <v>6439</v>
      </c>
      <c r="Q101" s="5">
        <f t="shared" si="19"/>
        <v>4904</v>
      </c>
      <c r="R101" s="5">
        <f t="shared" si="19"/>
        <v>4904</v>
      </c>
      <c r="S101" s="5">
        <f t="shared" si="19"/>
        <v>0</v>
      </c>
      <c r="T101" s="5">
        <f t="shared" si="19"/>
        <v>0</v>
      </c>
      <c r="AT101" s="72"/>
      <c r="AU101" s="5">
        <v>11026</v>
      </c>
      <c r="AV101" s="5">
        <v>0</v>
      </c>
      <c r="AW101" s="5" t="s">
        <v>817</v>
      </c>
      <c r="AX101" s="5" t="s">
        <v>21</v>
      </c>
      <c r="AY101" s="5">
        <v>4411</v>
      </c>
      <c r="AZ101" s="5" t="s">
        <v>21</v>
      </c>
      <c r="BA101" s="5" t="s">
        <v>21</v>
      </c>
      <c r="BJ101" s="5" t="s">
        <v>21</v>
      </c>
      <c r="BK101" s="5" t="s">
        <v>21</v>
      </c>
      <c r="BL101" s="5" t="s">
        <v>21</v>
      </c>
      <c r="BM101" s="5" t="s">
        <v>21</v>
      </c>
      <c r="BN101" s="5" t="s">
        <v>21</v>
      </c>
      <c r="BO101" s="5" t="s">
        <v>21</v>
      </c>
    </row>
    <row r="102" spans="2:67" x14ac:dyDescent="0.2">
      <c r="B102" s="5">
        <v>99</v>
      </c>
      <c r="C102" s="5">
        <f t="shared" si="19"/>
        <v>49308</v>
      </c>
      <c r="D102" s="5">
        <f t="shared" si="19"/>
        <v>11791</v>
      </c>
      <c r="E102" s="5">
        <f t="shared" si="19"/>
        <v>6439</v>
      </c>
      <c r="F102" s="5">
        <f t="shared" si="19"/>
        <v>6439</v>
      </c>
      <c r="G102" s="5">
        <f t="shared" si="19"/>
        <v>0</v>
      </c>
      <c r="H102" s="5">
        <f t="shared" si="19"/>
        <v>0</v>
      </c>
      <c r="I102" s="5">
        <f t="shared" si="19"/>
        <v>0</v>
      </c>
      <c r="J102" s="5">
        <f t="shared" si="19"/>
        <v>0</v>
      </c>
      <c r="K102" s="5">
        <f t="shared" si="19"/>
        <v>0</v>
      </c>
      <c r="L102" s="5">
        <f t="shared" si="19"/>
        <v>0</v>
      </c>
      <c r="M102" s="5">
        <f t="shared" si="19"/>
        <v>0</v>
      </c>
      <c r="N102" s="5">
        <f t="shared" si="19"/>
        <v>0</v>
      </c>
      <c r="O102" s="5">
        <f t="shared" si="19"/>
        <v>6439</v>
      </c>
      <c r="P102" s="5">
        <f t="shared" si="19"/>
        <v>6439</v>
      </c>
      <c r="Q102" s="5">
        <f t="shared" si="19"/>
        <v>4904</v>
      </c>
      <c r="R102" s="5">
        <f t="shared" si="19"/>
        <v>4904</v>
      </c>
      <c r="S102" s="5">
        <f t="shared" si="19"/>
        <v>0</v>
      </c>
      <c r="T102" s="5">
        <f t="shared" si="19"/>
        <v>0</v>
      </c>
      <c r="AT102" s="72"/>
      <c r="AU102" s="5">
        <v>11027</v>
      </c>
      <c r="AV102" s="5">
        <v>0</v>
      </c>
      <c r="AW102" s="5" t="s">
        <v>817</v>
      </c>
      <c r="AX102" s="5" t="s">
        <v>21</v>
      </c>
      <c r="AY102" s="5" t="s">
        <v>21</v>
      </c>
      <c r="AZ102" s="5" t="s">
        <v>21</v>
      </c>
      <c r="BA102" s="5" t="s">
        <v>21</v>
      </c>
      <c r="BJ102" s="5" t="s">
        <v>21</v>
      </c>
      <c r="BK102" s="5" t="s">
        <v>21</v>
      </c>
      <c r="BL102" s="5">
        <v>1774</v>
      </c>
      <c r="BM102" s="5" t="s">
        <v>21</v>
      </c>
      <c r="BN102" s="5" t="s">
        <v>21</v>
      </c>
      <c r="BO102" s="5" t="s">
        <v>21</v>
      </c>
    </row>
    <row r="103" spans="2:67" x14ac:dyDescent="0.2">
      <c r="B103" s="5">
        <v>100</v>
      </c>
      <c r="C103" s="5">
        <v>136453</v>
      </c>
      <c r="D103" s="5">
        <v>30952</v>
      </c>
      <c r="E103" s="5">
        <v>18643</v>
      </c>
      <c r="F103" s="5">
        <v>18643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18643</v>
      </c>
      <c r="P103" s="5">
        <v>18643</v>
      </c>
      <c r="Q103" s="5">
        <v>13775</v>
      </c>
      <c r="R103" s="5">
        <v>13775</v>
      </c>
      <c r="S103" s="5">
        <v>2000</v>
      </c>
      <c r="T103" s="5">
        <v>2000</v>
      </c>
      <c r="AT103" s="72"/>
      <c r="AU103" s="5">
        <v>11028</v>
      </c>
      <c r="AV103" s="5">
        <v>0</v>
      </c>
      <c r="AW103" s="5" t="s">
        <v>817</v>
      </c>
      <c r="AX103" s="5" t="s">
        <v>21</v>
      </c>
      <c r="AY103" s="5" t="s">
        <v>21</v>
      </c>
      <c r="AZ103" s="5" t="s">
        <v>21</v>
      </c>
      <c r="BA103" s="5" t="s">
        <v>21</v>
      </c>
      <c r="BJ103" s="5" t="s">
        <v>21</v>
      </c>
      <c r="BK103" s="5" t="s">
        <v>21</v>
      </c>
      <c r="BL103" s="5" t="s">
        <v>21</v>
      </c>
      <c r="BM103" s="5">
        <v>1774</v>
      </c>
      <c r="BN103" s="5" t="s">
        <v>21</v>
      </c>
      <c r="BO103" s="5" t="s">
        <v>21</v>
      </c>
    </row>
    <row r="104" spans="2:67" x14ac:dyDescent="0.2">
      <c r="B104" s="5">
        <v>101</v>
      </c>
      <c r="C104" s="5">
        <f t="shared" ref="C104:T118" si="20">C103</f>
        <v>136453</v>
      </c>
      <c r="D104" s="5">
        <f t="shared" si="20"/>
        <v>30952</v>
      </c>
      <c r="E104" s="5">
        <f t="shared" si="20"/>
        <v>18643</v>
      </c>
      <c r="F104" s="5">
        <f t="shared" si="20"/>
        <v>18643</v>
      </c>
      <c r="G104" s="5">
        <f t="shared" si="20"/>
        <v>0</v>
      </c>
      <c r="H104" s="5">
        <f t="shared" si="20"/>
        <v>0</v>
      </c>
      <c r="I104" s="5">
        <f t="shared" si="20"/>
        <v>0</v>
      </c>
      <c r="J104" s="5">
        <f t="shared" si="20"/>
        <v>0</v>
      </c>
      <c r="K104" s="5">
        <f t="shared" si="20"/>
        <v>0</v>
      </c>
      <c r="L104" s="5">
        <f t="shared" si="20"/>
        <v>0</v>
      </c>
      <c r="M104" s="5">
        <f t="shared" si="20"/>
        <v>0</v>
      </c>
      <c r="N104" s="5">
        <f t="shared" si="20"/>
        <v>0</v>
      </c>
      <c r="O104" s="5">
        <f t="shared" si="20"/>
        <v>18643</v>
      </c>
      <c r="P104" s="5">
        <f t="shared" si="20"/>
        <v>18643</v>
      </c>
      <c r="Q104" s="5">
        <f t="shared" si="20"/>
        <v>13775</v>
      </c>
      <c r="R104" s="5">
        <f t="shared" si="20"/>
        <v>13775</v>
      </c>
      <c r="S104" s="5">
        <f t="shared" si="20"/>
        <v>2000</v>
      </c>
      <c r="T104" s="5">
        <f t="shared" si="20"/>
        <v>2000</v>
      </c>
      <c r="AT104" s="72"/>
      <c r="AU104" s="5">
        <v>11029</v>
      </c>
      <c r="AV104" s="5">
        <v>0</v>
      </c>
      <c r="AW104" s="5" t="s">
        <v>817</v>
      </c>
      <c r="AX104" s="5" t="s">
        <v>21</v>
      </c>
      <c r="AY104" s="5" t="s">
        <v>21</v>
      </c>
      <c r="AZ104" s="5" t="s">
        <v>21</v>
      </c>
      <c r="BA104" s="5" t="s">
        <v>21</v>
      </c>
      <c r="BJ104" s="5" t="s">
        <v>21</v>
      </c>
      <c r="BK104" s="5" t="s">
        <v>21</v>
      </c>
      <c r="BL104" s="5" t="s">
        <v>21</v>
      </c>
      <c r="BM104" s="5" t="s">
        <v>21</v>
      </c>
      <c r="BN104" s="5">
        <v>500</v>
      </c>
      <c r="BO104" s="5" t="s">
        <v>21</v>
      </c>
    </row>
    <row r="105" spans="2:67" x14ac:dyDescent="0.2">
      <c r="B105" s="5">
        <v>102</v>
      </c>
      <c r="C105" s="5">
        <f t="shared" si="20"/>
        <v>136453</v>
      </c>
      <c r="D105" s="5">
        <f t="shared" si="20"/>
        <v>30952</v>
      </c>
      <c r="E105" s="5">
        <f t="shared" si="20"/>
        <v>18643</v>
      </c>
      <c r="F105" s="5">
        <f t="shared" si="20"/>
        <v>18643</v>
      </c>
      <c r="G105" s="5">
        <f t="shared" si="20"/>
        <v>0</v>
      </c>
      <c r="H105" s="5">
        <f t="shared" si="20"/>
        <v>0</v>
      </c>
      <c r="I105" s="5">
        <f t="shared" si="20"/>
        <v>0</v>
      </c>
      <c r="J105" s="5">
        <f t="shared" si="20"/>
        <v>0</v>
      </c>
      <c r="K105" s="5">
        <f t="shared" si="20"/>
        <v>0</v>
      </c>
      <c r="L105" s="5">
        <f t="shared" si="20"/>
        <v>0</v>
      </c>
      <c r="M105" s="5">
        <f t="shared" si="20"/>
        <v>0</v>
      </c>
      <c r="N105" s="5">
        <f t="shared" si="20"/>
        <v>0</v>
      </c>
      <c r="O105" s="5">
        <f t="shared" si="20"/>
        <v>18643</v>
      </c>
      <c r="P105" s="5">
        <f t="shared" si="20"/>
        <v>18643</v>
      </c>
      <c r="Q105" s="5">
        <f t="shared" si="20"/>
        <v>13775</v>
      </c>
      <c r="R105" s="5">
        <f t="shared" si="20"/>
        <v>13775</v>
      </c>
      <c r="S105" s="5">
        <f t="shared" si="20"/>
        <v>2000</v>
      </c>
      <c r="T105" s="5">
        <f t="shared" si="20"/>
        <v>2000</v>
      </c>
      <c r="AT105" s="72"/>
      <c r="AU105" s="5">
        <v>11030</v>
      </c>
      <c r="AV105" s="5">
        <v>0</v>
      </c>
      <c r="AW105" s="5" t="s">
        <v>817</v>
      </c>
      <c r="AX105" s="5" t="s">
        <v>21</v>
      </c>
      <c r="AY105" s="5" t="s">
        <v>21</v>
      </c>
      <c r="AZ105" s="5" t="s">
        <v>21</v>
      </c>
      <c r="BA105" s="5" t="s">
        <v>21</v>
      </c>
      <c r="BJ105" s="5" t="s">
        <v>21</v>
      </c>
      <c r="BK105" s="5" t="s">
        <v>21</v>
      </c>
      <c r="BL105" s="5" t="s">
        <v>21</v>
      </c>
      <c r="BM105" s="5" t="s">
        <v>21</v>
      </c>
      <c r="BN105" s="5" t="s">
        <v>21</v>
      </c>
      <c r="BO105" s="5">
        <v>500</v>
      </c>
    </row>
    <row r="106" spans="2:67" x14ac:dyDescent="0.2">
      <c r="B106" s="5">
        <v>103</v>
      </c>
      <c r="C106" s="5">
        <f t="shared" si="20"/>
        <v>136453</v>
      </c>
      <c r="D106" s="5">
        <f t="shared" si="20"/>
        <v>30952</v>
      </c>
      <c r="E106" s="5">
        <f t="shared" si="20"/>
        <v>18643</v>
      </c>
      <c r="F106" s="5">
        <f t="shared" si="20"/>
        <v>18643</v>
      </c>
      <c r="G106" s="5">
        <f t="shared" si="20"/>
        <v>0</v>
      </c>
      <c r="H106" s="5">
        <f t="shared" si="20"/>
        <v>0</v>
      </c>
      <c r="I106" s="5">
        <f t="shared" si="20"/>
        <v>0</v>
      </c>
      <c r="J106" s="5">
        <f t="shared" si="20"/>
        <v>0</v>
      </c>
      <c r="K106" s="5">
        <f t="shared" si="20"/>
        <v>0</v>
      </c>
      <c r="L106" s="5">
        <f t="shared" si="20"/>
        <v>0</v>
      </c>
      <c r="M106" s="5">
        <f t="shared" si="20"/>
        <v>0</v>
      </c>
      <c r="N106" s="5">
        <f t="shared" si="20"/>
        <v>0</v>
      </c>
      <c r="O106" s="5">
        <f t="shared" si="20"/>
        <v>18643</v>
      </c>
      <c r="P106" s="5">
        <f t="shared" si="20"/>
        <v>18643</v>
      </c>
      <c r="Q106" s="5">
        <f t="shared" si="20"/>
        <v>13775</v>
      </c>
      <c r="R106" s="5">
        <f t="shared" si="20"/>
        <v>13775</v>
      </c>
      <c r="S106" s="5">
        <f t="shared" si="20"/>
        <v>2000</v>
      </c>
      <c r="T106" s="5">
        <f t="shared" si="20"/>
        <v>2000</v>
      </c>
      <c r="AT106" s="72"/>
      <c r="AU106" s="5">
        <v>1100001</v>
      </c>
      <c r="AV106" s="5">
        <v>0</v>
      </c>
      <c r="AW106" s="5" t="s">
        <v>817</v>
      </c>
      <c r="AX106" s="5">
        <v>1371</v>
      </c>
      <c r="AY106" s="5">
        <v>587</v>
      </c>
      <c r="AZ106" s="5">
        <v>261</v>
      </c>
      <c r="BA106" s="5">
        <v>261</v>
      </c>
      <c r="BJ106" s="5">
        <v>261</v>
      </c>
      <c r="BK106" s="5">
        <v>261</v>
      </c>
      <c r="BL106" s="5" t="s">
        <v>21</v>
      </c>
      <c r="BM106" s="5" t="s">
        <v>21</v>
      </c>
    </row>
    <row r="107" spans="2:67" x14ac:dyDescent="0.2">
      <c r="B107" s="5">
        <v>104</v>
      </c>
      <c r="C107" s="5">
        <f t="shared" si="20"/>
        <v>136453</v>
      </c>
      <c r="D107" s="5">
        <f t="shared" si="20"/>
        <v>30952</v>
      </c>
      <c r="E107" s="5">
        <f t="shared" si="20"/>
        <v>18643</v>
      </c>
      <c r="F107" s="5">
        <f t="shared" si="20"/>
        <v>18643</v>
      </c>
      <c r="G107" s="5">
        <f t="shared" si="20"/>
        <v>0</v>
      </c>
      <c r="H107" s="5">
        <f t="shared" si="20"/>
        <v>0</v>
      </c>
      <c r="I107" s="5">
        <f t="shared" si="20"/>
        <v>0</v>
      </c>
      <c r="J107" s="5">
        <f t="shared" si="20"/>
        <v>0</v>
      </c>
      <c r="K107" s="5">
        <f t="shared" si="20"/>
        <v>0</v>
      </c>
      <c r="L107" s="5">
        <f t="shared" si="20"/>
        <v>0</v>
      </c>
      <c r="M107" s="5">
        <f t="shared" si="20"/>
        <v>0</v>
      </c>
      <c r="N107" s="5">
        <f t="shared" si="20"/>
        <v>0</v>
      </c>
      <c r="O107" s="5">
        <f t="shared" si="20"/>
        <v>18643</v>
      </c>
      <c r="P107" s="5">
        <f t="shared" si="20"/>
        <v>18643</v>
      </c>
      <c r="Q107" s="5">
        <f t="shared" si="20"/>
        <v>13775</v>
      </c>
      <c r="R107" s="5">
        <f t="shared" si="20"/>
        <v>13775</v>
      </c>
      <c r="S107" s="5">
        <f t="shared" si="20"/>
        <v>2000</v>
      </c>
      <c r="T107" s="5">
        <f t="shared" si="20"/>
        <v>2000</v>
      </c>
      <c r="AT107" s="72"/>
      <c r="AU107" s="5">
        <v>1100002</v>
      </c>
      <c r="AV107" s="5">
        <v>0</v>
      </c>
      <c r="AW107" s="5" t="s">
        <v>817</v>
      </c>
      <c r="AX107" s="5">
        <v>3549</v>
      </c>
      <c r="AY107" s="5">
        <v>1372</v>
      </c>
      <c r="AZ107" s="5">
        <v>636</v>
      </c>
      <c r="BA107" s="5">
        <v>636</v>
      </c>
      <c r="BJ107" s="5">
        <v>636</v>
      </c>
      <c r="BK107" s="5">
        <v>636</v>
      </c>
      <c r="BL107" s="5" t="s">
        <v>21</v>
      </c>
      <c r="BM107" s="5" t="s">
        <v>21</v>
      </c>
    </row>
    <row r="108" spans="2:67" x14ac:dyDescent="0.2">
      <c r="B108" s="5">
        <v>105</v>
      </c>
      <c r="C108" s="5">
        <f t="shared" si="20"/>
        <v>136453</v>
      </c>
      <c r="D108" s="5">
        <f t="shared" si="20"/>
        <v>30952</v>
      </c>
      <c r="E108" s="5">
        <f t="shared" si="20"/>
        <v>18643</v>
      </c>
      <c r="F108" s="5">
        <f t="shared" si="20"/>
        <v>18643</v>
      </c>
      <c r="G108" s="5">
        <f t="shared" si="20"/>
        <v>0</v>
      </c>
      <c r="H108" s="5">
        <f t="shared" si="20"/>
        <v>0</v>
      </c>
      <c r="I108" s="5">
        <f t="shared" si="20"/>
        <v>0</v>
      </c>
      <c r="J108" s="5">
        <f t="shared" si="20"/>
        <v>0</v>
      </c>
      <c r="K108" s="5">
        <f t="shared" si="20"/>
        <v>0</v>
      </c>
      <c r="L108" s="5">
        <f t="shared" si="20"/>
        <v>0</v>
      </c>
      <c r="M108" s="5">
        <f t="shared" si="20"/>
        <v>0</v>
      </c>
      <c r="N108" s="5">
        <f t="shared" si="20"/>
        <v>0</v>
      </c>
      <c r="O108" s="5">
        <f t="shared" si="20"/>
        <v>18643</v>
      </c>
      <c r="P108" s="5">
        <f t="shared" si="20"/>
        <v>18643</v>
      </c>
      <c r="Q108" s="5">
        <f t="shared" si="20"/>
        <v>13775</v>
      </c>
      <c r="R108" s="5">
        <f t="shared" si="20"/>
        <v>13775</v>
      </c>
      <c r="S108" s="5">
        <f t="shared" si="20"/>
        <v>2000</v>
      </c>
      <c r="T108" s="5">
        <f t="shared" si="20"/>
        <v>2000</v>
      </c>
      <c r="AT108" s="72"/>
      <c r="AU108" s="5">
        <v>1100003</v>
      </c>
      <c r="AV108" s="5">
        <v>0</v>
      </c>
      <c r="AW108" s="5" t="s">
        <v>817</v>
      </c>
      <c r="AX108" s="5">
        <v>6861</v>
      </c>
      <c r="AY108" s="5">
        <v>2221</v>
      </c>
      <c r="AZ108" s="5">
        <v>1035</v>
      </c>
      <c r="BA108" s="5">
        <v>1035</v>
      </c>
      <c r="BJ108" s="5">
        <v>1035</v>
      </c>
      <c r="BK108" s="5">
        <v>1035</v>
      </c>
      <c r="BL108" s="5">
        <v>1326</v>
      </c>
      <c r="BM108" s="5">
        <v>1326</v>
      </c>
    </row>
    <row r="109" spans="2:67" x14ac:dyDescent="0.2">
      <c r="B109" s="5">
        <v>106</v>
      </c>
      <c r="C109" s="5">
        <f t="shared" si="20"/>
        <v>136453</v>
      </c>
      <c r="D109" s="5">
        <f t="shared" si="20"/>
        <v>30952</v>
      </c>
      <c r="E109" s="5">
        <f t="shared" si="20"/>
        <v>18643</v>
      </c>
      <c r="F109" s="5">
        <f t="shared" si="20"/>
        <v>18643</v>
      </c>
      <c r="G109" s="5">
        <f t="shared" si="20"/>
        <v>0</v>
      </c>
      <c r="H109" s="5">
        <f t="shared" si="20"/>
        <v>0</v>
      </c>
      <c r="I109" s="5">
        <f t="shared" si="20"/>
        <v>0</v>
      </c>
      <c r="J109" s="5">
        <f t="shared" si="20"/>
        <v>0</v>
      </c>
      <c r="K109" s="5">
        <f t="shared" si="20"/>
        <v>0</v>
      </c>
      <c r="L109" s="5">
        <f t="shared" si="20"/>
        <v>0</v>
      </c>
      <c r="M109" s="5">
        <f t="shared" si="20"/>
        <v>0</v>
      </c>
      <c r="N109" s="5">
        <f t="shared" si="20"/>
        <v>0</v>
      </c>
      <c r="O109" s="5">
        <f t="shared" si="20"/>
        <v>18643</v>
      </c>
      <c r="P109" s="5">
        <f t="shared" si="20"/>
        <v>18643</v>
      </c>
      <c r="Q109" s="5">
        <f t="shared" si="20"/>
        <v>13775</v>
      </c>
      <c r="R109" s="5">
        <f t="shared" si="20"/>
        <v>13775</v>
      </c>
      <c r="S109" s="5">
        <f t="shared" si="20"/>
        <v>2000</v>
      </c>
      <c r="T109" s="5">
        <f t="shared" si="20"/>
        <v>2000</v>
      </c>
      <c r="AT109" s="72"/>
      <c r="AU109" s="5">
        <v>1100004</v>
      </c>
      <c r="AV109" s="5">
        <v>0</v>
      </c>
      <c r="AW109" s="5" t="s">
        <v>817</v>
      </c>
      <c r="AX109" s="5">
        <v>11243</v>
      </c>
      <c r="AY109" s="5">
        <v>3554</v>
      </c>
      <c r="AZ109" s="5">
        <v>1641</v>
      </c>
      <c r="BA109" s="5">
        <v>1641</v>
      </c>
      <c r="BJ109" s="5">
        <v>1641</v>
      </c>
      <c r="BK109" s="5">
        <v>1641</v>
      </c>
      <c r="BL109" s="5">
        <v>1789</v>
      </c>
      <c r="BM109" s="5">
        <v>1789</v>
      </c>
    </row>
    <row r="110" spans="2:67" x14ac:dyDescent="0.2">
      <c r="B110" s="5">
        <v>107</v>
      </c>
      <c r="C110" s="5">
        <f t="shared" si="20"/>
        <v>136453</v>
      </c>
      <c r="D110" s="5">
        <f t="shared" si="20"/>
        <v>30952</v>
      </c>
      <c r="E110" s="5">
        <f t="shared" si="20"/>
        <v>18643</v>
      </c>
      <c r="F110" s="5">
        <f t="shared" si="20"/>
        <v>18643</v>
      </c>
      <c r="G110" s="5">
        <f t="shared" si="20"/>
        <v>0</v>
      </c>
      <c r="H110" s="5">
        <f t="shared" si="20"/>
        <v>0</v>
      </c>
      <c r="I110" s="5">
        <f t="shared" si="20"/>
        <v>0</v>
      </c>
      <c r="J110" s="5">
        <f t="shared" si="20"/>
        <v>0</v>
      </c>
      <c r="K110" s="5">
        <f t="shared" si="20"/>
        <v>0</v>
      </c>
      <c r="L110" s="5">
        <f t="shared" si="20"/>
        <v>0</v>
      </c>
      <c r="M110" s="5">
        <f t="shared" si="20"/>
        <v>0</v>
      </c>
      <c r="N110" s="5">
        <f t="shared" si="20"/>
        <v>0</v>
      </c>
      <c r="O110" s="5">
        <f t="shared" si="20"/>
        <v>18643</v>
      </c>
      <c r="P110" s="5">
        <f t="shared" si="20"/>
        <v>18643</v>
      </c>
      <c r="Q110" s="5">
        <f t="shared" si="20"/>
        <v>13775</v>
      </c>
      <c r="R110" s="5">
        <f t="shared" si="20"/>
        <v>13775</v>
      </c>
      <c r="S110" s="5">
        <f t="shared" si="20"/>
        <v>2000</v>
      </c>
      <c r="T110" s="5">
        <f t="shared" si="20"/>
        <v>2000</v>
      </c>
      <c r="AT110" s="72"/>
      <c r="AU110" s="5">
        <v>1100005</v>
      </c>
      <c r="AV110" s="5">
        <v>0</v>
      </c>
      <c r="AW110" s="5" t="s">
        <v>817</v>
      </c>
      <c r="AX110" s="5">
        <v>17888</v>
      </c>
      <c r="AY110" s="5">
        <v>5431</v>
      </c>
      <c r="AZ110" s="5">
        <v>2415</v>
      </c>
      <c r="BA110" s="5">
        <v>2415</v>
      </c>
      <c r="BJ110" s="5">
        <v>2415</v>
      </c>
      <c r="BK110" s="5">
        <v>2415</v>
      </c>
      <c r="BL110" s="5">
        <v>2201</v>
      </c>
      <c r="BM110" s="5">
        <v>2201</v>
      </c>
      <c r="BN110" s="5">
        <v>500</v>
      </c>
      <c r="BO110" s="5">
        <v>500</v>
      </c>
    </row>
    <row r="111" spans="2:67" x14ac:dyDescent="0.2">
      <c r="B111" s="5">
        <v>108</v>
      </c>
      <c r="C111" s="5">
        <f t="shared" si="20"/>
        <v>136453</v>
      </c>
      <c r="D111" s="5">
        <f t="shared" si="20"/>
        <v>30952</v>
      </c>
      <c r="E111" s="5">
        <f t="shared" si="20"/>
        <v>18643</v>
      </c>
      <c r="F111" s="5">
        <f t="shared" si="20"/>
        <v>18643</v>
      </c>
      <c r="G111" s="5">
        <f t="shared" si="20"/>
        <v>0</v>
      </c>
      <c r="H111" s="5">
        <f t="shared" si="20"/>
        <v>0</v>
      </c>
      <c r="I111" s="5">
        <f t="shared" si="20"/>
        <v>0</v>
      </c>
      <c r="J111" s="5">
        <f t="shared" si="20"/>
        <v>0</v>
      </c>
      <c r="K111" s="5">
        <f t="shared" si="20"/>
        <v>0</v>
      </c>
      <c r="L111" s="5">
        <f t="shared" si="20"/>
        <v>0</v>
      </c>
      <c r="M111" s="5">
        <f t="shared" si="20"/>
        <v>0</v>
      </c>
      <c r="N111" s="5">
        <f t="shared" si="20"/>
        <v>0</v>
      </c>
      <c r="O111" s="5">
        <f t="shared" si="20"/>
        <v>18643</v>
      </c>
      <c r="P111" s="5">
        <f t="shared" si="20"/>
        <v>18643</v>
      </c>
      <c r="Q111" s="5">
        <f t="shared" si="20"/>
        <v>13775</v>
      </c>
      <c r="R111" s="5">
        <f t="shared" si="20"/>
        <v>13775</v>
      </c>
      <c r="S111" s="5">
        <f t="shared" si="20"/>
        <v>2000</v>
      </c>
      <c r="T111" s="5">
        <f t="shared" si="20"/>
        <v>2000</v>
      </c>
      <c r="AT111" s="72"/>
      <c r="AU111" s="5">
        <v>1100006</v>
      </c>
      <c r="AV111" s="5">
        <v>1100006</v>
      </c>
      <c r="AW111" s="5" t="s">
        <v>817</v>
      </c>
      <c r="AX111" s="5">
        <v>26569</v>
      </c>
      <c r="AY111" s="5">
        <v>8371</v>
      </c>
      <c r="AZ111" s="5">
        <v>4093</v>
      </c>
      <c r="BA111" s="5">
        <v>4093</v>
      </c>
      <c r="BJ111" s="5">
        <v>4093</v>
      </c>
      <c r="BK111" s="5">
        <v>4093</v>
      </c>
      <c r="BL111" s="5">
        <v>3384</v>
      </c>
      <c r="BM111" s="5">
        <v>3384</v>
      </c>
      <c r="BN111" s="5">
        <v>500</v>
      </c>
      <c r="BO111" s="5">
        <v>500</v>
      </c>
    </row>
    <row r="112" spans="2:67" x14ac:dyDescent="0.2">
      <c r="B112" s="5">
        <v>109</v>
      </c>
      <c r="C112" s="5">
        <f t="shared" si="20"/>
        <v>136453</v>
      </c>
      <c r="D112" s="5">
        <f t="shared" si="20"/>
        <v>30952</v>
      </c>
      <c r="E112" s="5">
        <f t="shared" si="20"/>
        <v>18643</v>
      </c>
      <c r="F112" s="5">
        <f t="shared" si="20"/>
        <v>18643</v>
      </c>
      <c r="G112" s="5">
        <f t="shared" si="20"/>
        <v>0</v>
      </c>
      <c r="H112" s="5">
        <f t="shared" si="20"/>
        <v>0</v>
      </c>
      <c r="I112" s="5">
        <f t="shared" si="20"/>
        <v>0</v>
      </c>
      <c r="J112" s="5">
        <f t="shared" si="20"/>
        <v>0</v>
      </c>
      <c r="K112" s="5">
        <f t="shared" si="20"/>
        <v>0</v>
      </c>
      <c r="L112" s="5">
        <f t="shared" si="20"/>
        <v>0</v>
      </c>
      <c r="M112" s="5">
        <f t="shared" si="20"/>
        <v>0</v>
      </c>
      <c r="N112" s="5">
        <f t="shared" si="20"/>
        <v>0</v>
      </c>
      <c r="O112" s="5">
        <f t="shared" si="20"/>
        <v>18643</v>
      </c>
      <c r="P112" s="5">
        <f t="shared" si="20"/>
        <v>18643</v>
      </c>
      <c r="Q112" s="5">
        <f t="shared" si="20"/>
        <v>13775</v>
      </c>
      <c r="R112" s="5">
        <f t="shared" si="20"/>
        <v>13775</v>
      </c>
      <c r="S112" s="5">
        <f t="shared" si="20"/>
        <v>2000</v>
      </c>
      <c r="T112" s="5">
        <f t="shared" si="20"/>
        <v>2000</v>
      </c>
      <c r="AT112" s="73" t="s">
        <v>853</v>
      </c>
      <c r="AU112" s="5">
        <v>12001</v>
      </c>
      <c r="AV112" s="5">
        <v>0</v>
      </c>
      <c r="AW112" s="5" t="s">
        <v>817</v>
      </c>
      <c r="AX112" s="5">
        <v>1843</v>
      </c>
      <c r="AY112" s="5" t="s">
        <v>21</v>
      </c>
      <c r="AZ112" s="5" t="s">
        <v>21</v>
      </c>
      <c r="BA112" s="5" t="s">
        <v>21</v>
      </c>
      <c r="BJ112" s="5" t="s">
        <v>21</v>
      </c>
      <c r="BK112" s="5" t="s">
        <v>21</v>
      </c>
      <c r="BL112" s="5" t="s">
        <v>21</v>
      </c>
      <c r="BM112" s="5" t="s">
        <v>21</v>
      </c>
      <c r="BN112" s="5" t="s">
        <v>21</v>
      </c>
      <c r="BO112" s="5" t="s">
        <v>21</v>
      </c>
    </row>
    <row r="113" spans="2:67" x14ac:dyDescent="0.2">
      <c r="B113" s="5">
        <v>110</v>
      </c>
      <c r="C113" s="5">
        <f t="shared" si="20"/>
        <v>136453</v>
      </c>
      <c r="D113" s="5">
        <f t="shared" si="20"/>
        <v>30952</v>
      </c>
      <c r="E113" s="5">
        <f t="shared" si="20"/>
        <v>18643</v>
      </c>
      <c r="F113" s="5">
        <f t="shared" si="20"/>
        <v>18643</v>
      </c>
      <c r="G113" s="5">
        <f t="shared" si="20"/>
        <v>0</v>
      </c>
      <c r="H113" s="5">
        <f t="shared" si="20"/>
        <v>0</v>
      </c>
      <c r="I113" s="5">
        <f t="shared" si="20"/>
        <v>0</v>
      </c>
      <c r="J113" s="5">
        <f t="shared" si="20"/>
        <v>0</v>
      </c>
      <c r="K113" s="5">
        <f t="shared" si="20"/>
        <v>0</v>
      </c>
      <c r="L113" s="5">
        <f t="shared" si="20"/>
        <v>0</v>
      </c>
      <c r="M113" s="5">
        <f t="shared" si="20"/>
        <v>0</v>
      </c>
      <c r="N113" s="5">
        <f t="shared" si="20"/>
        <v>0</v>
      </c>
      <c r="O113" s="5">
        <f t="shared" si="20"/>
        <v>18643</v>
      </c>
      <c r="P113" s="5">
        <f t="shared" si="20"/>
        <v>18643</v>
      </c>
      <c r="Q113" s="5">
        <f t="shared" si="20"/>
        <v>13775</v>
      </c>
      <c r="R113" s="5">
        <f t="shared" si="20"/>
        <v>13775</v>
      </c>
      <c r="S113" s="5">
        <f t="shared" si="20"/>
        <v>2000</v>
      </c>
      <c r="T113" s="5">
        <f t="shared" si="20"/>
        <v>2000</v>
      </c>
      <c r="AT113" s="73"/>
      <c r="AU113" s="5">
        <v>12002</v>
      </c>
      <c r="AV113" s="5">
        <v>0</v>
      </c>
      <c r="AW113" s="5" t="s">
        <v>817</v>
      </c>
      <c r="AX113" s="5" t="s">
        <v>21</v>
      </c>
      <c r="AY113" s="5" t="s">
        <v>21</v>
      </c>
      <c r="AZ113" s="5">
        <v>194</v>
      </c>
      <c r="BA113" s="5">
        <v>194</v>
      </c>
      <c r="BJ113" s="5">
        <v>194</v>
      </c>
      <c r="BK113" s="5">
        <v>194</v>
      </c>
      <c r="BL113" s="5" t="s">
        <v>21</v>
      </c>
      <c r="BM113" s="5" t="s">
        <v>21</v>
      </c>
      <c r="BN113" s="5" t="s">
        <v>21</v>
      </c>
      <c r="BO113" s="5" t="s">
        <v>21</v>
      </c>
    </row>
    <row r="114" spans="2:67" x14ac:dyDescent="0.2">
      <c r="B114" s="5">
        <v>111</v>
      </c>
      <c r="C114" s="5">
        <f t="shared" si="20"/>
        <v>136453</v>
      </c>
      <c r="D114" s="5">
        <f t="shared" si="20"/>
        <v>30952</v>
      </c>
      <c r="E114" s="5">
        <f t="shared" si="20"/>
        <v>18643</v>
      </c>
      <c r="F114" s="5">
        <f t="shared" si="20"/>
        <v>18643</v>
      </c>
      <c r="G114" s="5">
        <f t="shared" si="20"/>
        <v>0</v>
      </c>
      <c r="H114" s="5">
        <f t="shared" si="20"/>
        <v>0</v>
      </c>
      <c r="I114" s="5">
        <f t="shared" si="20"/>
        <v>0</v>
      </c>
      <c r="J114" s="5">
        <f t="shared" si="20"/>
        <v>0</v>
      </c>
      <c r="K114" s="5">
        <f t="shared" si="20"/>
        <v>0</v>
      </c>
      <c r="L114" s="5">
        <f t="shared" si="20"/>
        <v>0</v>
      </c>
      <c r="M114" s="5">
        <f t="shared" si="20"/>
        <v>0</v>
      </c>
      <c r="N114" s="5">
        <f t="shared" si="20"/>
        <v>0</v>
      </c>
      <c r="O114" s="5">
        <f t="shared" si="20"/>
        <v>18643</v>
      </c>
      <c r="P114" s="5">
        <f t="shared" si="20"/>
        <v>18643</v>
      </c>
      <c r="Q114" s="5">
        <f t="shared" si="20"/>
        <v>13775</v>
      </c>
      <c r="R114" s="5">
        <f t="shared" si="20"/>
        <v>13775</v>
      </c>
      <c r="S114" s="5">
        <f t="shared" si="20"/>
        <v>2000</v>
      </c>
      <c r="T114" s="5">
        <f t="shared" si="20"/>
        <v>2000</v>
      </c>
      <c r="AT114" s="73"/>
      <c r="AU114" s="5">
        <v>12003</v>
      </c>
      <c r="AV114" s="5">
        <v>0</v>
      </c>
      <c r="AW114" s="5" t="s">
        <v>817</v>
      </c>
      <c r="AX114" s="5" t="s">
        <v>21</v>
      </c>
      <c r="AY114" s="5">
        <v>426</v>
      </c>
      <c r="AZ114" s="5" t="s">
        <v>21</v>
      </c>
      <c r="BA114" s="5" t="s">
        <v>21</v>
      </c>
      <c r="BJ114" s="5" t="s">
        <v>21</v>
      </c>
      <c r="BK114" s="5" t="s">
        <v>21</v>
      </c>
      <c r="BL114" s="5" t="s">
        <v>21</v>
      </c>
      <c r="BM114" s="5" t="s">
        <v>21</v>
      </c>
      <c r="BN114" s="5" t="s">
        <v>21</v>
      </c>
      <c r="BO114" s="5" t="s">
        <v>21</v>
      </c>
    </row>
    <row r="115" spans="2:67" x14ac:dyDescent="0.2">
      <c r="B115" s="5">
        <v>112</v>
      </c>
      <c r="C115" s="5">
        <f t="shared" si="20"/>
        <v>136453</v>
      </c>
      <c r="D115" s="5">
        <f t="shared" si="20"/>
        <v>30952</v>
      </c>
      <c r="E115" s="5">
        <f t="shared" si="20"/>
        <v>18643</v>
      </c>
      <c r="F115" s="5">
        <f t="shared" si="20"/>
        <v>18643</v>
      </c>
      <c r="G115" s="5">
        <f t="shared" si="20"/>
        <v>0</v>
      </c>
      <c r="H115" s="5">
        <f t="shared" si="20"/>
        <v>0</v>
      </c>
      <c r="I115" s="5">
        <f t="shared" si="20"/>
        <v>0</v>
      </c>
      <c r="J115" s="5">
        <f t="shared" si="20"/>
        <v>0</v>
      </c>
      <c r="K115" s="5">
        <f t="shared" si="20"/>
        <v>0</v>
      </c>
      <c r="L115" s="5">
        <f t="shared" si="20"/>
        <v>0</v>
      </c>
      <c r="M115" s="5">
        <f t="shared" si="20"/>
        <v>0</v>
      </c>
      <c r="N115" s="5">
        <f t="shared" si="20"/>
        <v>0</v>
      </c>
      <c r="O115" s="5">
        <f t="shared" si="20"/>
        <v>18643</v>
      </c>
      <c r="P115" s="5">
        <f t="shared" si="20"/>
        <v>18643</v>
      </c>
      <c r="Q115" s="5">
        <f t="shared" si="20"/>
        <v>13775</v>
      </c>
      <c r="R115" s="5">
        <f t="shared" si="20"/>
        <v>13775</v>
      </c>
      <c r="S115" s="5">
        <f t="shared" si="20"/>
        <v>2000</v>
      </c>
      <c r="T115" s="5">
        <f t="shared" si="20"/>
        <v>2000</v>
      </c>
      <c r="AT115" s="73"/>
      <c r="AU115" s="5">
        <v>12004</v>
      </c>
      <c r="AV115" s="5">
        <v>0</v>
      </c>
      <c r="AW115" s="5" t="s">
        <v>817</v>
      </c>
      <c r="AX115" s="5">
        <v>2948</v>
      </c>
      <c r="AY115" s="5" t="s">
        <v>21</v>
      </c>
      <c r="AZ115" s="5" t="s">
        <v>21</v>
      </c>
      <c r="BA115" s="5" t="s">
        <v>21</v>
      </c>
      <c r="BJ115" s="5" t="s">
        <v>21</v>
      </c>
      <c r="BK115" s="5" t="s">
        <v>21</v>
      </c>
      <c r="BL115" s="5" t="s">
        <v>21</v>
      </c>
      <c r="BM115" s="5" t="s">
        <v>21</v>
      </c>
      <c r="BN115" s="5" t="s">
        <v>21</v>
      </c>
      <c r="BO115" s="5" t="s">
        <v>21</v>
      </c>
    </row>
    <row r="116" spans="2:67" x14ac:dyDescent="0.2">
      <c r="B116" s="5">
        <v>113</v>
      </c>
      <c r="C116" s="5">
        <f t="shared" si="20"/>
        <v>136453</v>
      </c>
      <c r="D116" s="5">
        <f t="shared" si="20"/>
        <v>30952</v>
      </c>
      <c r="E116" s="5">
        <f t="shared" si="20"/>
        <v>18643</v>
      </c>
      <c r="F116" s="5">
        <f t="shared" si="20"/>
        <v>18643</v>
      </c>
      <c r="G116" s="5">
        <f t="shared" si="20"/>
        <v>0</v>
      </c>
      <c r="H116" s="5">
        <f t="shared" si="20"/>
        <v>0</v>
      </c>
      <c r="I116" s="5">
        <f t="shared" si="20"/>
        <v>0</v>
      </c>
      <c r="J116" s="5">
        <f t="shared" si="20"/>
        <v>0</v>
      </c>
      <c r="K116" s="5">
        <f t="shared" si="20"/>
        <v>0</v>
      </c>
      <c r="L116" s="5">
        <f t="shared" si="20"/>
        <v>0</v>
      </c>
      <c r="M116" s="5">
        <f t="shared" si="20"/>
        <v>0</v>
      </c>
      <c r="N116" s="5">
        <f t="shared" si="20"/>
        <v>0</v>
      </c>
      <c r="O116" s="5">
        <f t="shared" si="20"/>
        <v>18643</v>
      </c>
      <c r="P116" s="5">
        <f t="shared" si="20"/>
        <v>18643</v>
      </c>
      <c r="Q116" s="5">
        <f t="shared" si="20"/>
        <v>13775</v>
      </c>
      <c r="R116" s="5">
        <f t="shared" si="20"/>
        <v>13775</v>
      </c>
      <c r="S116" s="5">
        <f t="shared" si="20"/>
        <v>2000</v>
      </c>
      <c r="T116" s="5">
        <f t="shared" si="20"/>
        <v>2000</v>
      </c>
      <c r="AT116" s="73"/>
      <c r="AU116" s="5">
        <v>12005</v>
      </c>
      <c r="AV116" s="5">
        <v>0</v>
      </c>
      <c r="AW116" s="5" t="s">
        <v>817</v>
      </c>
      <c r="AX116" s="5" t="s">
        <v>21</v>
      </c>
      <c r="AY116" s="5" t="s">
        <v>21</v>
      </c>
      <c r="AZ116" s="5">
        <v>358</v>
      </c>
      <c r="BA116" s="5">
        <v>358</v>
      </c>
      <c r="BJ116" s="5">
        <v>358</v>
      </c>
      <c r="BK116" s="5">
        <v>358</v>
      </c>
      <c r="BL116" s="5" t="s">
        <v>21</v>
      </c>
      <c r="BM116" s="5" t="s">
        <v>21</v>
      </c>
      <c r="BN116" s="5" t="s">
        <v>21</v>
      </c>
      <c r="BO116" s="5" t="s">
        <v>21</v>
      </c>
    </row>
    <row r="117" spans="2:67" x14ac:dyDescent="0.2">
      <c r="B117" s="5">
        <v>114</v>
      </c>
      <c r="C117" s="5">
        <f t="shared" si="20"/>
        <v>136453</v>
      </c>
      <c r="D117" s="5">
        <f t="shared" si="20"/>
        <v>30952</v>
      </c>
      <c r="E117" s="5">
        <f t="shared" si="20"/>
        <v>18643</v>
      </c>
      <c r="F117" s="5">
        <f t="shared" si="20"/>
        <v>18643</v>
      </c>
      <c r="G117" s="5">
        <f t="shared" si="20"/>
        <v>0</v>
      </c>
      <c r="H117" s="5">
        <f t="shared" si="20"/>
        <v>0</v>
      </c>
      <c r="I117" s="5">
        <f t="shared" si="20"/>
        <v>0</v>
      </c>
      <c r="J117" s="5">
        <f t="shared" si="20"/>
        <v>0</v>
      </c>
      <c r="K117" s="5">
        <f t="shared" si="20"/>
        <v>0</v>
      </c>
      <c r="L117" s="5">
        <f t="shared" si="20"/>
        <v>0</v>
      </c>
      <c r="M117" s="5">
        <f t="shared" si="20"/>
        <v>0</v>
      </c>
      <c r="N117" s="5">
        <f t="shared" si="20"/>
        <v>0</v>
      </c>
      <c r="O117" s="5">
        <f t="shared" si="20"/>
        <v>18643</v>
      </c>
      <c r="P117" s="5">
        <f t="shared" si="20"/>
        <v>18643</v>
      </c>
      <c r="Q117" s="5">
        <f t="shared" si="20"/>
        <v>13775</v>
      </c>
      <c r="R117" s="5">
        <f t="shared" si="20"/>
        <v>13775</v>
      </c>
      <c r="S117" s="5">
        <f t="shared" si="20"/>
        <v>2000</v>
      </c>
      <c r="T117" s="5">
        <f t="shared" si="20"/>
        <v>2000</v>
      </c>
      <c r="AT117" s="73"/>
      <c r="AU117" s="5">
        <v>12006</v>
      </c>
      <c r="AV117" s="5">
        <v>0</v>
      </c>
      <c r="AW117" s="5" t="s">
        <v>817</v>
      </c>
      <c r="AX117" s="5" t="s">
        <v>21</v>
      </c>
      <c r="AY117" s="5">
        <v>1083</v>
      </c>
      <c r="AZ117" s="5" t="s">
        <v>21</v>
      </c>
      <c r="BA117" s="5" t="s">
        <v>21</v>
      </c>
      <c r="BJ117" s="5" t="s">
        <v>21</v>
      </c>
      <c r="BK117" s="5" t="s">
        <v>21</v>
      </c>
      <c r="BL117" s="5" t="s">
        <v>21</v>
      </c>
      <c r="BM117" s="5" t="s">
        <v>21</v>
      </c>
      <c r="BN117" s="5" t="s">
        <v>21</v>
      </c>
      <c r="BO117" s="5" t="s">
        <v>21</v>
      </c>
    </row>
    <row r="118" spans="2:67" x14ac:dyDescent="0.2">
      <c r="B118" s="5">
        <v>115</v>
      </c>
      <c r="C118" s="5">
        <f t="shared" si="20"/>
        <v>136453</v>
      </c>
      <c r="D118" s="5">
        <f t="shared" si="20"/>
        <v>30952</v>
      </c>
      <c r="E118" s="5">
        <f t="shared" si="20"/>
        <v>18643</v>
      </c>
      <c r="F118" s="5">
        <f t="shared" ref="F118:T133" si="21">F117</f>
        <v>18643</v>
      </c>
      <c r="G118" s="5">
        <f t="shared" si="21"/>
        <v>0</v>
      </c>
      <c r="H118" s="5">
        <f t="shared" si="21"/>
        <v>0</v>
      </c>
      <c r="I118" s="5">
        <f t="shared" si="21"/>
        <v>0</v>
      </c>
      <c r="J118" s="5">
        <f t="shared" si="21"/>
        <v>0</v>
      </c>
      <c r="K118" s="5">
        <f t="shared" si="21"/>
        <v>0</v>
      </c>
      <c r="L118" s="5">
        <f t="shared" si="21"/>
        <v>0</v>
      </c>
      <c r="M118" s="5">
        <f t="shared" si="21"/>
        <v>0</v>
      </c>
      <c r="N118" s="5">
        <f t="shared" si="21"/>
        <v>0</v>
      </c>
      <c r="O118" s="5">
        <f t="shared" si="21"/>
        <v>18643</v>
      </c>
      <c r="P118" s="5">
        <f t="shared" si="21"/>
        <v>18643</v>
      </c>
      <c r="Q118" s="5">
        <f t="shared" si="21"/>
        <v>13775</v>
      </c>
      <c r="R118" s="5">
        <f t="shared" si="21"/>
        <v>13775</v>
      </c>
      <c r="S118" s="5">
        <f t="shared" si="21"/>
        <v>2000</v>
      </c>
      <c r="T118" s="5">
        <f t="shared" si="21"/>
        <v>2000</v>
      </c>
      <c r="AT118" s="73"/>
      <c r="AU118" s="5">
        <v>12007</v>
      </c>
      <c r="AV118" s="5">
        <v>0</v>
      </c>
      <c r="AW118" s="5" t="s">
        <v>817</v>
      </c>
      <c r="AX118" s="5">
        <v>7096</v>
      </c>
      <c r="AY118" s="5" t="s">
        <v>21</v>
      </c>
      <c r="AZ118" s="5" t="s">
        <v>21</v>
      </c>
      <c r="BA118" s="5" t="s">
        <v>21</v>
      </c>
      <c r="BJ118" s="5" t="s">
        <v>21</v>
      </c>
      <c r="BK118" s="5" t="s">
        <v>21</v>
      </c>
      <c r="BL118" s="5" t="s">
        <v>21</v>
      </c>
      <c r="BM118" s="5" t="s">
        <v>21</v>
      </c>
      <c r="BN118" s="5" t="s">
        <v>21</v>
      </c>
      <c r="BO118" s="5" t="s">
        <v>21</v>
      </c>
    </row>
    <row r="119" spans="2:67" x14ac:dyDescent="0.2">
      <c r="B119" s="5">
        <v>116</v>
      </c>
      <c r="C119" s="5">
        <f t="shared" ref="C119:R134" si="22">C118</f>
        <v>136453</v>
      </c>
      <c r="D119" s="5">
        <f t="shared" si="22"/>
        <v>30952</v>
      </c>
      <c r="E119" s="5">
        <f t="shared" si="22"/>
        <v>18643</v>
      </c>
      <c r="F119" s="5">
        <f t="shared" si="21"/>
        <v>18643</v>
      </c>
      <c r="G119" s="5">
        <f t="shared" si="21"/>
        <v>0</v>
      </c>
      <c r="H119" s="5">
        <f t="shared" si="21"/>
        <v>0</v>
      </c>
      <c r="I119" s="5">
        <f t="shared" si="21"/>
        <v>0</v>
      </c>
      <c r="J119" s="5">
        <f t="shared" si="21"/>
        <v>0</v>
      </c>
      <c r="K119" s="5">
        <f t="shared" si="21"/>
        <v>0</v>
      </c>
      <c r="L119" s="5">
        <f t="shared" si="21"/>
        <v>0</v>
      </c>
      <c r="M119" s="5">
        <f t="shared" si="21"/>
        <v>0</v>
      </c>
      <c r="N119" s="5">
        <f t="shared" si="21"/>
        <v>0</v>
      </c>
      <c r="O119" s="5">
        <f t="shared" si="21"/>
        <v>18643</v>
      </c>
      <c r="P119" s="5">
        <f t="shared" si="21"/>
        <v>18643</v>
      </c>
      <c r="Q119" s="5">
        <f t="shared" si="21"/>
        <v>13775</v>
      </c>
      <c r="R119" s="5">
        <f t="shared" si="21"/>
        <v>13775</v>
      </c>
      <c r="S119" s="5">
        <f t="shared" si="21"/>
        <v>2000</v>
      </c>
      <c r="T119" s="5">
        <f t="shared" si="21"/>
        <v>2000</v>
      </c>
      <c r="AT119" s="73"/>
      <c r="AU119" s="5">
        <v>12008</v>
      </c>
      <c r="AV119" s="5">
        <v>0</v>
      </c>
      <c r="AW119" s="5" t="s">
        <v>817</v>
      </c>
      <c r="AX119" s="5" t="s">
        <v>21</v>
      </c>
      <c r="AY119" s="5" t="s">
        <v>21</v>
      </c>
      <c r="AZ119" s="5">
        <v>952</v>
      </c>
      <c r="BA119" s="5">
        <v>952</v>
      </c>
      <c r="BJ119" s="5">
        <v>952</v>
      </c>
      <c r="BK119" s="5">
        <v>952</v>
      </c>
      <c r="BL119" s="5" t="s">
        <v>21</v>
      </c>
      <c r="BM119" s="5" t="s">
        <v>21</v>
      </c>
      <c r="BN119" s="5" t="s">
        <v>21</v>
      </c>
      <c r="BO119" s="5" t="s">
        <v>21</v>
      </c>
    </row>
    <row r="120" spans="2:67" x14ac:dyDescent="0.2">
      <c r="B120" s="5">
        <v>117</v>
      </c>
      <c r="C120" s="5">
        <f t="shared" si="22"/>
        <v>136453</v>
      </c>
      <c r="D120" s="5">
        <f t="shared" si="22"/>
        <v>30952</v>
      </c>
      <c r="E120" s="5">
        <f t="shared" si="22"/>
        <v>18643</v>
      </c>
      <c r="F120" s="5">
        <f t="shared" si="21"/>
        <v>18643</v>
      </c>
      <c r="G120" s="5">
        <f t="shared" si="21"/>
        <v>0</v>
      </c>
      <c r="H120" s="5">
        <f t="shared" si="21"/>
        <v>0</v>
      </c>
      <c r="I120" s="5">
        <f t="shared" si="21"/>
        <v>0</v>
      </c>
      <c r="J120" s="5">
        <f t="shared" si="21"/>
        <v>0</v>
      </c>
      <c r="K120" s="5">
        <f t="shared" si="21"/>
        <v>0</v>
      </c>
      <c r="L120" s="5">
        <f t="shared" si="21"/>
        <v>0</v>
      </c>
      <c r="M120" s="5">
        <f t="shared" si="21"/>
        <v>0</v>
      </c>
      <c r="N120" s="5">
        <f t="shared" si="21"/>
        <v>0</v>
      </c>
      <c r="O120" s="5">
        <f t="shared" si="21"/>
        <v>18643</v>
      </c>
      <c r="P120" s="5">
        <f t="shared" si="21"/>
        <v>18643</v>
      </c>
      <c r="Q120" s="5">
        <f t="shared" si="21"/>
        <v>13775</v>
      </c>
      <c r="R120" s="5">
        <f t="shared" si="21"/>
        <v>13775</v>
      </c>
      <c r="S120" s="5">
        <f t="shared" si="21"/>
        <v>2000</v>
      </c>
      <c r="T120" s="5">
        <f t="shared" si="21"/>
        <v>2000</v>
      </c>
      <c r="AT120" s="73"/>
      <c r="AU120" s="5">
        <v>12009</v>
      </c>
      <c r="AV120" s="5">
        <v>0</v>
      </c>
      <c r="AW120" s="5" t="s">
        <v>817</v>
      </c>
      <c r="AX120" s="5" t="s">
        <v>21</v>
      </c>
      <c r="AY120" s="5">
        <v>1887</v>
      </c>
      <c r="AZ120" s="5" t="s">
        <v>21</v>
      </c>
      <c r="BA120" s="5" t="s">
        <v>21</v>
      </c>
      <c r="BJ120" s="5" t="s">
        <v>21</v>
      </c>
      <c r="BK120" s="5" t="s">
        <v>21</v>
      </c>
      <c r="BL120" s="5" t="s">
        <v>21</v>
      </c>
      <c r="BM120" s="5" t="s">
        <v>21</v>
      </c>
      <c r="BN120" s="5" t="s">
        <v>21</v>
      </c>
      <c r="BO120" s="5" t="s">
        <v>21</v>
      </c>
    </row>
    <row r="121" spans="2:67" x14ac:dyDescent="0.2">
      <c r="B121" s="5">
        <v>118</v>
      </c>
      <c r="C121" s="5">
        <f t="shared" si="22"/>
        <v>136453</v>
      </c>
      <c r="D121" s="5">
        <f t="shared" si="22"/>
        <v>30952</v>
      </c>
      <c r="E121" s="5">
        <f t="shared" si="22"/>
        <v>18643</v>
      </c>
      <c r="F121" s="5">
        <f t="shared" si="21"/>
        <v>18643</v>
      </c>
      <c r="G121" s="5">
        <f t="shared" si="21"/>
        <v>0</v>
      </c>
      <c r="H121" s="5">
        <f t="shared" si="21"/>
        <v>0</v>
      </c>
      <c r="I121" s="5">
        <f t="shared" si="21"/>
        <v>0</v>
      </c>
      <c r="J121" s="5">
        <f t="shared" si="21"/>
        <v>0</v>
      </c>
      <c r="K121" s="5">
        <f t="shared" si="21"/>
        <v>0</v>
      </c>
      <c r="L121" s="5">
        <f t="shared" si="21"/>
        <v>0</v>
      </c>
      <c r="M121" s="5">
        <f t="shared" si="21"/>
        <v>0</v>
      </c>
      <c r="N121" s="5">
        <f t="shared" si="21"/>
        <v>0</v>
      </c>
      <c r="O121" s="5">
        <f t="shared" si="21"/>
        <v>18643</v>
      </c>
      <c r="P121" s="5">
        <f t="shared" si="21"/>
        <v>18643</v>
      </c>
      <c r="Q121" s="5">
        <f t="shared" si="21"/>
        <v>13775</v>
      </c>
      <c r="R121" s="5">
        <f t="shared" si="21"/>
        <v>13775</v>
      </c>
      <c r="S121" s="5">
        <f t="shared" si="21"/>
        <v>2000</v>
      </c>
      <c r="T121" s="5">
        <f t="shared" si="21"/>
        <v>2000</v>
      </c>
      <c r="AT121" s="73"/>
      <c r="AU121" s="5">
        <v>12010</v>
      </c>
      <c r="AV121" s="5">
        <v>0</v>
      </c>
      <c r="AW121" s="5" t="s">
        <v>817</v>
      </c>
      <c r="AX121" s="5" t="s">
        <v>21</v>
      </c>
      <c r="AY121" s="5" t="s">
        <v>21</v>
      </c>
      <c r="AZ121" s="5" t="s">
        <v>21</v>
      </c>
      <c r="BA121" s="5" t="s">
        <v>21</v>
      </c>
      <c r="BJ121" s="5" t="s">
        <v>21</v>
      </c>
      <c r="BK121" s="5" t="s">
        <v>21</v>
      </c>
      <c r="BL121" s="5">
        <v>884</v>
      </c>
      <c r="BM121" s="5" t="s">
        <v>21</v>
      </c>
      <c r="BN121" s="5" t="s">
        <v>21</v>
      </c>
      <c r="BO121" s="5" t="s">
        <v>21</v>
      </c>
    </row>
    <row r="122" spans="2:67" x14ac:dyDescent="0.2">
      <c r="B122" s="5">
        <v>119</v>
      </c>
      <c r="C122" s="5">
        <f t="shared" si="22"/>
        <v>136453</v>
      </c>
      <c r="D122" s="5">
        <f t="shared" si="22"/>
        <v>30952</v>
      </c>
      <c r="E122" s="5">
        <f t="shared" si="22"/>
        <v>18643</v>
      </c>
      <c r="F122" s="5">
        <f t="shared" si="21"/>
        <v>18643</v>
      </c>
      <c r="G122" s="5">
        <f t="shared" si="21"/>
        <v>0</v>
      </c>
      <c r="H122" s="5">
        <f t="shared" si="21"/>
        <v>0</v>
      </c>
      <c r="I122" s="5">
        <f t="shared" si="21"/>
        <v>0</v>
      </c>
      <c r="J122" s="5">
        <f t="shared" si="21"/>
        <v>0</v>
      </c>
      <c r="K122" s="5">
        <f t="shared" si="21"/>
        <v>0</v>
      </c>
      <c r="L122" s="5">
        <f t="shared" si="21"/>
        <v>0</v>
      </c>
      <c r="M122" s="5">
        <f t="shared" si="21"/>
        <v>0</v>
      </c>
      <c r="N122" s="5">
        <f t="shared" si="21"/>
        <v>0</v>
      </c>
      <c r="O122" s="5">
        <f t="shared" si="21"/>
        <v>18643</v>
      </c>
      <c r="P122" s="5">
        <f t="shared" si="21"/>
        <v>18643</v>
      </c>
      <c r="Q122" s="5">
        <f t="shared" si="21"/>
        <v>13775</v>
      </c>
      <c r="R122" s="5">
        <f t="shared" si="21"/>
        <v>13775</v>
      </c>
      <c r="S122" s="5">
        <f t="shared" si="21"/>
        <v>2000</v>
      </c>
      <c r="T122" s="5">
        <f t="shared" si="21"/>
        <v>2000</v>
      </c>
      <c r="AT122" s="73"/>
      <c r="AU122" s="5">
        <v>12011</v>
      </c>
      <c r="AV122" s="5">
        <v>0</v>
      </c>
      <c r="AW122" s="5" t="s">
        <v>817</v>
      </c>
      <c r="AX122" s="5" t="s">
        <v>21</v>
      </c>
      <c r="AY122" s="5" t="s">
        <v>21</v>
      </c>
      <c r="AZ122" s="5" t="s">
        <v>21</v>
      </c>
      <c r="BA122" s="5" t="s">
        <v>21</v>
      </c>
      <c r="BJ122" s="5" t="s">
        <v>21</v>
      </c>
      <c r="BK122" s="5" t="s">
        <v>21</v>
      </c>
      <c r="BL122" s="5" t="s">
        <v>21</v>
      </c>
      <c r="BM122" s="5">
        <v>884</v>
      </c>
      <c r="BN122" s="5" t="s">
        <v>21</v>
      </c>
      <c r="BO122" s="5" t="s">
        <v>21</v>
      </c>
    </row>
    <row r="123" spans="2:67" x14ac:dyDescent="0.2">
      <c r="B123" s="5">
        <v>120</v>
      </c>
      <c r="C123" s="5">
        <f t="shared" si="22"/>
        <v>136453</v>
      </c>
      <c r="D123" s="5">
        <f t="shared" si="22"/>
        <v>30952</v>
      </c>
      <c r="E123" s="5">
        <f t="shared" si="22"/>
        <v>18643</v>
      </c>
      <c r="F123" s="5">
        <f t="shared" si="21"/>
        <v>18643</v>
      </c>
      <c r="G123" s="5">
        <f t="shared" si="21"/>
        <v>0</v>
      </c>
      <c r="H123" s="5">
        <f t="shared" si="21"/>
        <v>0</v>
      </c>
      <c r="I123" s="5">
        <f t="shared" si="21"/>
        <v>0</v>
      </c>
      <c r="J123" s="5">
        <f t="shared" si="21"/>
        <v>0</v>
      </c>
      <c r="K123" s="5">
        <f t="shared" si="21"/>
        <v>0</v>
      </c>
      <c r="L123" s="5">
        <f t="shared" si="21"/>
        <v>0</v>
      </c>
      <c r="M123" s="5">
        <f t="shared" si="21"/>
        <v>0</v>
      </c>
      <c r="N123" s="5">
        <f t="shared" si="21"/>
        <v>0</v>
      </c>
      <c r="O123" s="5">
        <f t="shared" si="21"/>
        <v>18643</v>
      </c>
      <c r="P123" s="5">
        <f t="shared" si="21"/>
        <v>18643</v>
      </c>
      <c r="Q123" s="5">
        <f t="shared" si="21"/>
        <v>13775</v>
      </c>
      <c r="R123" s="5">
        <f t="shared" si="21"/>
        <v>13775</v>
      </c>
      <c r="S123" s="5">
        <f t="shared" si="21"/>
        <v>2000</v>
      </c>
      <c r="T123" s="5">
        <f t="shared" si="21"/>
        <v>2000</v>
      </c>
      <c r="AT123" s="73"/>
      <c r="AU123" s="5">
        <v>12012</v>
      </c>
      <c r="AV123" s="5">
        <v>0</v>
      </c>
      <c r="AW123" s="5" t="s">
        <v>817</v>
      </c>
      <c r="AX123" s="5">
        <v>9340</v>
      </c>
      <c r="AY123" s="5" t="s">
        <v>21</v>
      </c>
      <c r="AZ123" s="5" t="s">
        <v>21</v>
      </c>
      <c r="BA123" s="5" t="s">
        <v>21</v>
      </c>
      <c r="BJ123" s="5" t="s">
        <v>21</v>
      </c>
      <c r="BK123" s="5" t="s">
        <v>21</v>
      </c>
      <c r="BL123" s="5" t="s">
        <v>21</v>
      </c>
      <c r="BM123" s="5" t="s">
        <v>21</v>
      </c>
      <c r="BN123" s="5" t="s">
        <v>21</v>
      </c>
      <c r="BO123" s="5" t="s">
        <v>21</v>
      </c>
    </row>
    <row r="124" spans="2:67" x14ac:dyDescent="0.2">
      <c r="B124" s="5">
        <v>121</v>
      </c>
      <c r="C124" s="5">
        <f t="shared" si="22"/>
        <v>136453</v>
      </c>
      <c r="D124" s="5">
        <f t="shared" si="22"/>
        <v>30952</v>
      </c>
      <c r="E124" s="5">
        <f t="shared" si="22"/>
        <v>18643</v>
      </c>
      <c r="F124" s="5">
        <f t="shared" si="21"/>
        <v>18643</v>
      </c>
      <c r="G124" s="5">
        <f t="shared" si="21"/>
        <v>0</v>
      </c>
      <c r="H124" s="5">
        <f t="shared" si="21"/>
        <v>0</v>
      </c>
      <c r="I124" s="5">
        <f t="shared" si="21"/>
        <v>0</v>
      </c>
      <c r="J124" s="5">
        <f t="shared" si="21"/>
        <v>0</v>
      </c>
      <c r="K124" s="5">
        <f t="shared" si="21"/>
        <v>0</v>
      </c>
      <c r="L124" s="5">
        <f t="shared" si="21"/>
        <v>0</v>
      </c>
      <c r="M124" s="5">
        <f t="shared" si="21"/>
        <v>0</v>
      </c>
      <c r="N124" s="5">
        <f t="shared" si="21"/>
        <v>0</v>
      </c>
      <c r="O124" s="5">
        <f t="shared" si="21"/>
        <v>18643</v>
      </c>
      <c r="P124" s="5">
        <f t="shared" si="21"/>
        <v>18643</v>
      </c>
      <c r="Q124" s="5">
        <f t="shared" si="21"/>
        <v>13775</v>
      </c>
      <c r="R124" s="5">
        <f t="shared" si="21"/>
        <v>13775</v>
      </c>
      <c r="S124" s="5">
        <f t="shared" si="21"/>
        <v>2000</v>
      </c>
      <c r="T124" s="5">
        <f t="shared" si="21"/>
        <v>2000</v>
      </c>
      <c r="AT124" s="73"/>
      <c r="AU124" s="5">
        <v>12013</v>
      </c>
      <c r="AV124" s="5">
        <v>0</v>
      </c>
      <c r="AW124" s="5" t="s">
        <v>817</v>
      </c>
      <c r="AX124" s="5" t="s">
        <v>21</v>
      </c>
      <c r="AY124" s="5" t="s">
        <v>21</v>
      </c>
      <c r="AZ124" s="5">
        <v>908</v>
      </c>
      <c r="BA124" s="5">
        <v>908</v>
      </c>
      <c r="BJ124" s="5">
        <v>908</v>
      </c>
      <c r="BK124" s="5">
        <v>908</v>
      </c>
      <c r="BL124" s="5" t="s">
        <v>21</v>
      </c>
      <c r="BM124" s="5" t="s">
        <v>21</v>
      </c>
      <c r="BN124" s="5" t="s">
        <v>21</v>
      </c>
      <c r="BO124" s="5" t="s">
        <v>21</v>
      </c>
    </row>
    <row r="125" spans="2:67" x14ac:dyDescent="0.2">
      <c r="B125" s="5">
        <v>122</v>
      </c>
      <c r="C125" s="5">
        <f t="shared" si="22"/>
        <v>136453</v>
      </c>
      <c r="D125" s="5">
        <f t="shared" si="22"/>
        <v>30952</v>
      </c>
      <c r="E125" s="5">
        <f t="shared" si="22"/>
        <v>18643</v>
      </c>
      <c r="F125" s="5">
        <f t="shared" si="21"/>
        <v>18643</v>
      </c>
      <c r="G125" s="5">
        <f t="shared" si="21"/>
        <v>0</v>
      </c>
      <c r="H125" s="5">
        <f t="shared" si="21"/>
        <v>0</v>
      </c>
      <c r="I125" s="5">
        <f t="shared" si="21"/>
        <v>0</v>
      </c>
      <c r="J125" s="5">
        <f t="shared" si="21"/>
        <v>0</v>
      </c>
      <c r="K125" s="5">
        <f t="shared" si="21"/>
        <v>0</v>
      </c>
      <c r="L125" s="5">
        <f t="shared" si="21"/>
        <v>0</v>
      </c>
      <c r="M125" s="5">
        <f t="shared" si="21"/>
        <v>0</v>
      </c>
      <c r="N125" s="5">
        <f t="shared" si="21"/>
        <v>0</v>
      </c>
      <c r="O125" s="5">
        <f t="shared" si="21"/>
        <v>18643</v>
      </c>
      <c r="P125" s="5">
        <f t="shared" si="21"/>
        <v>18643</v>
      </c>
      <c r="Q125" s="5">
        <f t="shared" si="21"/>
        <v>13775</v>
      </c>
      <c r="R125" s="5">
        <f t="shared" si="21"/>
        <v>13775</v>
      </c>
      <c r="S125" s="5">
        <f t="shared" si="21"/>
        <v>2000</v>
      </c>
      <c r="T125" s="5">
        <f t="shared" si="21"/>
        <v>2000</v>
      </c>
      <c r="AT125" s="73"/>
      <c r="AU125" s="5">
        <v>12014</v>
      </c>
      <c r="AV125" s="5">
        <v>0</v>
      </c>
      <c r="AW125" s="5" t="s">
        <v>817</v>
      </c>
      <c r="AX125" s="5" t="s">
        <v>21</v>
      </c>
      <c r="AY125" s="5">
        <v>2199</v>
      </c>
      <c r="AZ125" s="5" t="s">
        <v>21</v>
      </c>
      <c r="BA125" s="5" t="s">
        <v>21</v>
      </c>
      <c r="BJ125" s="5" t="s">
        <v>21</v>
      </c>
      <c r="BK125" s="5" t="s">
        <v>21</v>
      </c>
      <c r="BL125" s="5" t="s">
        <v>21</v>
      </c>
      <c r="BM125" s="5" t="s">
        <v>21</v>
      </c>
      <c r="BN125" s="5" t="s">
        <v>21</v>
      </c>
      <c r="BO125" s="5" t="s">
        <v>21</v>
      </c>
    </row>
    <row r="126" spans="2:67" x14ac:dyDescent="0.2">
      <c r="B126" s="5">
        <v>123</v>
      </c>
      <c r="C126" s="5">
        <f t="shared" si="22"/>
        <v>136453</v>
      </c>
      <c r="D126" s="5">
        <f t="shared" si="22"/>
        <v>30952</v>
      </c>
      <c r="E126" s="5">
        <f t="shared" si="22"/>
        <v>18643</v>
      </c>
      <c r="F126" s="5">
        <f t="shared" si="21"/>
        <v>18643</v>
      </c>
      <c r="G126" s="5">
        <f t="shared" si="21"/>
        <v>0</v>
      </c>
      <c r="H126" s="5">
        <f t="shared" si="21"/>
        <v>0</v>
      </c>
      <c r="I126" s="5">
        <f t="shared" si="21"/>
        <v>0</v>
      </c>
      <c r="J126" s="5">
        <f t="shared" si="21"/>
        <v>0</v>
      </c>
      <c r="K126" s="5">
        <f t="shared" si="21"/>
        <v>0</v>
      </c>
      <c r="L126" s="5">
        <f t="shared" si="21"/>
        <v>0</v>
      </c>
      <c r="M126" s="5">
        <f t="shared" si="21"/>
        <v>0</v>
      </c>
      <c r="N126" s="5">
        <f t="shared" si="21"/>
        <v>0</v>
      </c>
      <c r="O126" s="5">
        <f t="shared" si="21"/>
        <v>18643</v>
      </c>
      <c r="P126" s="5">
        <f t="shared" si="21"/>
        <v>18643</v>
      </c>
      <c r="Q126" s="5">
        <f t="shared" si="21"/>
        <v>13775</v>
      </c>
      <c r="R126" s="5">
        <f t="shared" si="21"/>
        <v>13775</v>
      </c>
      <c r="S126" s="5">
        <f t="shared" si="21"/>
        <v>2000</v>
      </c>
      <c r="T126" s="5">
        <f t="shared" si="21"/>
        <v>2000</v>
      </c>
      <c r="AT126" s="73"/>
      <c r="AU126" s="5">
        <v>12015</v>
      </c>
      <c r="AV126" s="5">
        <v>0</v>
      </c>
      <c r="AW126" s="5" t="s">
        <v>817</v>
      </c>
      <c r="AX126" s="5" t="s">
        <v>21</v>
      </c>
      <c r="AY126" s="5" t="s">
        <v>21</v>
      </c>
      <c r="AZ126" s="5" t="s">
        <v>21</v>
      </c>
      <c r="BA126" s="5" t="s">
        <v>21</v>
      </c>
      <c r="BJ126" s="5" t="s">
        <v>21</v>
      </c>
      <c r="BK126" s="5" t="s">
        <v>21</v>
      </c>
      <c r="BL126" s="5">
        <v>905</v>
      </c>
      <c r="BM126" s="5" t="s">
        <v>21</v>
      </c>
      <c r="BN126" s="5" t="s">
        <v>21</v>
      </c>
      <c r="BO126" s="5" t="s">
        <v>21</v>
      </c>
    </row>
    <row r="127" spans="2:67" x14ac:dyDescent="0.2">
      <c r="B127" s="5">
        <v>124</v>
      </c>
      <c r="C127" s="5">
        <f t="shared" si="22"/>
        <v>136453</v>
      </c>
      <c r="D127" s="5">
        <f t="shared" si="22"/>
        <v>30952</v>
      </c>
      <c r="E127" s="5">
        <f t="shared" si="22"/>
        <v>18643</v>
      </c>
      <c r="F127" s="5">
        <f t="shared" si="21"/>
        <v>18643</v>
      </c>
      <c r="G127" s="5">
        <f t="shared" si="21"/>
        <v>0</v>
      </c>
      <c r="H127" s="5">
        <f t="shared" si="21"/>
        <v>0</v>
      </c>
      <c r="I127" s="5">
        <f t="shared" si="21"/>
        <v>0</v>
      </c>
      <c r="J127" s="5">
        <f t="shared" si="21"/>
        <v>0</v>
      </c>
      <c r="K127" s="5">
        <f t="shared" si="21"/>
        <v>0</v>
      </c>
      <c r="L127" s="5">
        <f t="shared" si="21"/>
        <v>0</v>
      </c>
      <c r="M127" s="5">
        <f t="shared" si="21"/>
        <v>0</v>
      </c>
      <c r="N127" s="5">
        <f t="shared" si="21"/>
        <v>0</v>
      </c>
      <c r="O127" s="5">
        <f t="shared" si="21"/>
        <v>18643</v>
      </c>
      <c r="P127" s="5">
        <f t="shared" si="21"/>
        <v>18643</v>
      </c>
      <c r="Q127" s="5">
        <f t="shared" si="21"/>
        <v>13775</v>
      </c>
      <c r="R127" s="5">
        <f t="shared" si="21"/>
        <v>13775</v>
      </c>
      <c r="S127" s="5">
        <f t="shared" si="21"/>
        <v>2000</v>
      </c>
      <c r="T127" s="5">
        <f t="shared" si="21"/>
        <v>2000</v>
      </c>
      <c r="AT127" s="73"/>
      <c r="AU127" s="5">
        <v>12016</v>
      </c>
      <c r="AV127" s="5">
        <v>0</v>
      </c>
      <c r="AW127" s="5" t="s">
        <v>817</v>
      </c>
      <c r="AX127" s="5" t="s">
        <v>21</v>
      </c>
      <c r="AY127" s="5" t="s">
        <v>21</v>
      </c>
      <c r="AZ127" s="5" t="s">
        <v>21</v>
      </c>
      <c r="BA127" s="5" t="s">
        <v>21</v>
      </c>
      <c r="BJ127" s="5" t="s">
        <v>21</v>
      </c>
      <c r="BK127" s="5" t="s">
        <v>21</v>
      </c>
      <c r="BL127" s="5" t="s">
        <v>21</v>
      </c>
      <c r="BM127" s="5">
        <v>905</v>
      </c>
      <c r="BN127" s="5" t="s">
        <v>21</v>
      </c>
      <c r="BO127" s="5" t="s">
        <v>21</v>
      </c>
    </row>
    <row r="128" spans="2:67" x14ac:dyDescent="0.2">
      <c r="B128" s="5">
        <v>125</v>
      </c>
      <c r="C128" s="5">
        <f t="shared" si="22"/>
        <v>136453</v>
      </c>
      <c r="D128" s="5">
        <f t="shared" si="22"/>
        <v>30952</v>
      </c>
      <c r="E128" s="5">
        <f t="shared" si="22"/>
        <v>18643</v>
      </c>
      <c r="F128" s="5">
        <f t="shared" si="21"/>
        <v>18643</v>
      </c>
      <c r="G128" s="5">
        <f t="shared" si="21"/>
        <v>0</v>
      </c>
      <c r="H128" s="5">
        <f t="shared" si="21"/>
        <v>0</v>
      </c>
      <c r="I128" s="5">
        <f t="shared" si="21"/>
        <v>0</v>
      </c>
      <c r="J128" s="5">
        <f t="shared" si="21"/>
        <v>0</v>
      </c>
      <c r="K128" s="5">
        <f t="shared" si="21"/>
        <v>0</v>
      </c>
      <c r="L128" s="5">
        <f t="shared" si="21"/>
        <v>0</v>
      </c>
      <c r="M128" s="5">
        <f t="shared" si="21"/>
        <v>0</v>
      </c>
      <c r="N128" s="5">
        <f t="shared" si="21"/>
        <v>0</v>
      </c>
      <c r="O128" s="5">
        <f t="shared" si="21"/>
        <v>18643</v>
      </c>
      <c r="P128" s="5">
        <f t="shared" si="21"/>
        <v>18643</v>
      </c>
      <c r="Q128" s="5">
        <f t="shared" si="21"/>
        <v>13775</v>
      </c>
      <c r="R128" s="5">
        <f t="shared" si="21"/>
        <v>13775</v>
      </c>
      <c r="S128" s="5">
        <f t="shared" si="21"/>
        <v>2000</v>
      </c>
      <c r="T128" s="5">
        <f t="shared" si="21"/>
        <v>2000</v>
      </c>
      <c r="AT128" s="73"/>
      <c r="AU128" s="5">
        <v>12017</v>
      </c>
      <c r="AV128" s="5">
        <v>0</v>
      </c>
      <c r="AW128" s="5" t="s">
        <v>817</v>
      </c>
      <c r="AX128" s="5">
        <v>14159</v>
      </c>
      <c r="AY128" s="5" t="s">
        <v>21</v>
      </c>
      <c r="AZ128" s="5" t="s">
        <v>21</v>
      </c>
      <c r="BA128" s="5" t="s">
        <v>21</v>
      </c>
      <c r="BJ128" s="5" t="s">
        <v>21</v>
      </c>
      <c r="BK128" s="5" t="s">
        <v>21</v>
      </c>
      <c r="BL128" s="5" t="s">
        <v>21</v>
      </c>
      <c r="BM128" s="5" t="s">
        <v>21</v>
      </c>
      <c r="BN128" s="5" t="s">
        <v>21</v>
      </c>
      <c r="BO128" s="5" t="s">
        <v>21</v>
      </c>
    </row>
    <row r="129" spans="2:67" x14ac:dyDescent="0.2">
      <c r="B129" s="5">
        <v>126</v>
      </c>
      <c r="C129" s="5">
        <f t="shared" si="22"/>
        <v>136453</v>
      </c>
      <c r="D129" s="5">
        <f t="shared" si="22"/>
        <v>30952</v>
      </c>
      <c r="E129" s="5">
        <f t="shared" si="22"/>
        <v>18643</v>
      </c>
      <c r="F129" s="5">
        <f t="shared" si="21"/>
        <v>18643</v>
      </c>
      <c r="G129" s="5">
        <f t="shared" si="21"/>
        <v>0</v>
      </c>
      <c r="H129" s="5">
        <f t="shared" si="21"/>
        <v>0</v>
      </c>
      <c r="I129" s="5">
        <f t="shared" si="21"/>
        <v>0</v>
      </c>
      <c r="J129" s="5">
        <f t="shared" si="21"/>
        <v>0</v>
      </c>
      <c r="K129" s="5">
        <f t="shared" si="21"/>
        <v>0</v>
      </c>
      <c r="L129" s="5">
        <f t="shared" si="21"/>
        <v>0</v>
      </c>
      <c r="M129" s="5">
        <f t="shared" si="21"/>
        <v>0</v>
      </c>
      <c r="N129" s="5">
        <f t="shared" si="21"/>
        <v>0</v>
      </c>
      <c r="O129" s="5">
        <f t="shared" si="21"/>
        <v>18643</v>
      </c>
      <c r="P129" s="5">
        <f t="shared" si="21"/>
        <v>18643</v>
      </c>
      <c r="Q129" s="5">
        <f t="shared" si="21"/>
        <v>13775</v>
      </c>
      <c r="R129" s="5">
        <f t="shared" si="21"/>
        <v>13775</v>
      </c>
      <c r="S129" s="5">
        <f t="shared" si="21"/>
        <v>2000</v>
      </c>
      <c r="T129" s="5">
        <f t="shared" si="21"/>
        <v>2000</v>
      </c>
      <c r="AT129" s="73"/>
      <c r="AU129" s="5">
        <v>12018</v>
      </c>
      <c r="AV129" s="5">
        <v>0</v>
      </c>
      <c r="AW129" s="5" t="s">
        <v>817</v>
      </c>
      <c r="AX129" s="5" t="s">
        <v>21</v>
      </c>
      <c r="AY129" s="5" t="s">
        <v>21</v>
      </c>
      <c r="AZ129" s="5">
        <v>1266</v>
      </c>
      <c r="BA129" s="5">
        <v>1266</v>
      </c>
      <c r="BJ129" s="5">
        <v>1266</v>
      </c>
      <c r="BK129" s="5">
        <v>1266</v>
      </c>
      <c r="BL129" s="5" t="s">
        <v>21</v>
      </c>
      <c r="BM129" s="5" t="s">
        <v>21</v>
      </c>
      <c r="BN129" s="5" t="s">
        <v>21</v>
      </c>
      <c r="BO129" s="5" t="s">
        <v>21</v>
      </c>
    </row>
    <row r="130" spans="2:67" x14ac:dyDescent="0.2">
      <c r="B130" s="5">
        <v>127</v>
      </c>
      <c r="C130" s="5">
        <f t="shared" si="22"/>
        <v>136453</v>
      </c>
      <c r="D130" s="5">
        <f t="shared" si="22"/>
        <v>30952</v>
      </c>
      <c r="E130" s="5">
        <f t="shared" si="22"/>
        <v>18643</v>
      </c>
      <c r="F130" s="5">
        <f t="shared" si="21"/>
        <v>18643</v>
      </c>
      <c r="G130" s="5">
        <f t="shared" si="21"/>
        <v>0</v>
      </c>
      <c r="H130" s="5">
        <f t="shared" si="21"/>
        <v>0</v>
      </c>
      <c r="I130" s="5">
        <f t="shared" si="21"/>
        <v>0</v>
      </c>
      <c r="J130" s="5">
        <f t="shared" si="21"/>
        <v>0</v>
      </c>
      <c r="K130" s="5">
        <f t="shared" si="21"/>
        <v>0</v>
      </c>
      <c r="L130" s="5">
        <f t="shared" si="21"/>
        <v>0</v>
      </c>
      <c r="M130" s="5">
        <f t="shared" si="21"/>
        <v>0</v>
      </c>
      <c r="N130" s="5">
        <f t="shared" si="21"/>
        <v>0</v>
      </c>
      <c r="O130" s="5">
        <f t="shared" si="21"/>
        <v>18643</v>
      </c>
      <c r="P130" s="5">
        <f t="shared" si="21"/>
        <v>18643</v>
      </c>
      <c r="Q130" s="5">
        <f t="shared" si="21"/>
        <v>13775</v>
      </c>
      <c r="R130" s="5">
        <f t="shared" si="21"/>
        <v>13775</v>
      </c>
      <c r="S130" s="5">
        <f t="shared" si="21"/>
        <v>2000</v>
      </c>
      <c r="T130" s="5">
        <f t="shared" si="21"/>
        <v>2000</v>
      </c>
      <c r="AT130" s="73"/>
      <c r="AU130" s="5">
        <v>12019</v>
      </c>
      <c r="AV130" s="5">
        <v>0</v>
      </c>
      <c r="AW130" s="5" t="s">
        <v>817</v>
      </c>
      <c r="AX130" s="5" t="s">
        <v>21</v>
      </c>
      <c r="AY130" s="5">
        <v>3272</v>
      </c>
      <c r="AZ130" s="5" t="s">
        <v>21</v>
      </c>
      <c r="BA130" s="5" t="s">
        <v>21</v>
      </c>
      <c r="BJ130" s="5" t="s">
        <v>21</v>
      </c>
      <c r="BK130" s="5" t="s">
        <v>21</v>
      </c>
      <c r="BL130" s="5" t="s">
        <v>21</v>
      </c>
      <c r="BM130" s="5" t="s">
        <v>21</v>
      </c>
      <c r="BN130" s="5" t="s">
        <v>21</v>
      </c>
      <c r="BO130" s="5" t="s">
        <v>21</v>
      </c>
    </row>
    <row r="131" spans="2:67" x14ac:dyDescent="0.2">
      <c r="B131" s="5">
        <v>128</v>
      </c>
      <c r="C131" s="5">
        <f t="shared" si="22"/>
        <v>136453</v>
      </c>
      <c r="D131" s="5">
        <f t="shared" si="22"/>
        <v>30952</v>
      </c>
      <c r="E131" s="5">
        <f t="shared" si="22"/>
        <v>18643</v>
      </c>
      <c r="F131" s="5">
        <f t="shared" si="21"/>
        <v>18643</v>
      </c>
      <c r="G131" s="5">
        <f t="shared" si="21"/>
        <v>0</v>
      </c>
      <c r="H131" s="5">
        <f t="shared" si="21"/>
        <v>0</v>
      </c>
      <c r="I131" s="5">
        <f t="shared" si="21"/>
        <v>0</v>
      </c>
      <c r="J131" s="5">
        <f t="shared" si="21"/>
        <v>0</v>
      </c>
      <c r="K131" s="5">
        <f t="shared" si="21"/>
        <v>0</v>
      </c>
      <c r="L131" s="5">
        <f t="shared" si="21"/>
        <v>0</v>
      </c>
      <c r="M131" s="5">
        <f t="shared" si="21"/>
        <v>0</v>
      </c>
      <c r="N131" s="5">
        <f t="shared" si="21"/>
        <v>0</v>
      </c>
      <c r="O131" s="5">
        <f t="shared" si="21"/>
        <v>18643</v>
      </c>
      <c r="P131" s="5">
        <f t="shared" si="21"/>
        <v>18643</v>
      </c>
      <c r="Q131" s="5">
        <f t="shared" si="21"/>
        <v>13775</v>
      </c>
      <c r="R131" s="5">
        <f t="shared" si="21"/>
        <v>13775</v>
      </c>
      <c r="S131" s="5">
        <f t="shared" si="21"/>
        <v>2000</v>
      </c>
      <c r="T131" s="5">
        <f t="shared" si="21"/>
        <v>2000</v>
      </c>
      <c r="AT131" s="73"/>
      <c r="AU131" s="5">
        <v>12020</v>
      </c>
      <c r="AV131" s="5">
        <v>0</v>
      </c>
      <c r="AW131" s="5" t="s">
        <v>817</v>
      </c>
      <c r="AX131" s="5" t="s">
        <v>21</v>
      </c>
      <c r="AY131" s="5" t="s">
        <v>21</v>
      </c>
      <c r="AZ131" s="5" t="s">
        <v>21</v>
      </c>
      <c r="BA131" s="5" t="s">
        <v>21</v>
      </c>
      <c r="BJ131" s="5" t="s">
        <v>21</v>
      </c>
      <c r="BK131" s="5" t="s">
        <v>21</v>
      </c>
      <c r="BL131" s="5">
        <v>1512</v>
      </c>
      <c r="BM131" s="5" t="s">
        <v>21</v>
      </c>
      <c r="BN131" s="5" t="s">
        <v>21</v>
      </c>
      <c r="BO131" s="5" t="s">
        <v>21</v>
      </c>
    </row>
    <row r="132" spans="2:67" x14ac:dyDescent="0.2">
      <c r="B132" s="5">
        <v>129</v>
      </c>
      <c r="C132" s="5">
        <f t="shared" si="22"/>
        <v>136453</v>
      </c>
      <c r="D132" s="5">
        <f t="shared" si="22"/>
        <v>30952</v>
      </c>
      <c r="E132" s="5">
        <f t="shared" si="22"/>
        <v>18643</v>
      </c>
      <c r="F132" s="5">
        <f t="shared" si="21"/>
        <v>18643</v>
      </c>
      <c r="G132" s="5">
        <f t="shared" si="21"/>
        <v>0</v>
      </c>
      <c r="H132" s="5">
        <f t="shared" si="21"/>
        <v>0</v>
      </c>
      <c r="I132" s="5">
        <f t="shared" si="21"/>
        <v>0</v>
      </c>
      <c r="J132" s="5">
        <f t="shared" si="21"/>
        <v>0</v>
      </c>
      <c r="K132" s="5">
        <f t="shared" si="21"/>
        <v>0</v>
      </c>
      <c r="L132" s="5">
        <f t="shared" si="21"/>
        <v>0</v>
      </c>
      <c r="M132" s="5">
        <f t="shared" si="21"/>
        <v>0</v>
      </c>
      <c r="N132" s="5">
        <f t="shared" si="21"/>
        <v>0</v>
      </c>
      <c r="O132" s="5">
        <f t="shared" si="21"/>
        <v>18643</v>
      </c>
      <c r="P132" s="5">
        <f t="shared" si="21"/>
        <v>18643</v>
      </c>
      <c r="Q132" s="5">
        <f t="shared" si="21"/>
        <v>13775</v>
      </c>
      <c r="R132" s="5">
        <f t="shared" si="21"/>
        <v>13775</v>
      </c>
      <c r="S132" s="5">
        <f t="shared" si="21"/>
        <v>2000</v>
      </c>
      <c r="T132" s="5">
        <f t="shared" si="21"/>
        <v>2000</v>
      </c>
      <c r="AT132" s="73"/>
      <c r="AU132" s="5">
        <v>12021</v>
      </c>
      <c r="AV132" s="5">
        <v>0</v>
      </c>
      <c r="AW132" s="5" t="s">
        <v>817</v>
      </c>
      <c r="AX132" s="5" t="s">
        <v>21</v>
      </c>
      <c r="AY132" s="5" t="s">
        <v>21</v>
      </c>
      <c r="AZ132" s="5" t="s">
        <v>21</v>
      </c>
      <c r="BA132" s="5" t="s">
        <v>21</v>
      </c>
      <c r="BJ132" s="5" t="s">
        <v>21</v>
      </c>
      <c r="BK132" s="5" t="s">
        <v>21</v>
      </c>
      <c r="BL132" s="5" t="s">
        <v>21</v>
      </c>
      <c r="BM132" s="5">
        <v>1512</v>
      </c>
      <c r="BN132" s="5" t="s">
        <v>21</v>
      </c>
      <c r="BO132" s="5" t="s">
        <v>21</v>
      </c>
    </row>
    <row r="133" spans="2:67" x14ac:dyDescent="0.2">
      <c r="B133" s="5">
        <v>130</v>
      </c>
      <c r="C133" s="5">
        <f t="shared" si="22"/>
        <v>136453</v>
      </c>
      <c r="D133" s="5">
        <f t="shared" si="22"/>
        <v>30952</v>
      </c>
      <c r="E133" s="5">
        <f t="shared" si="22"/>
        <v>18643</v>
      </c>
      <c r="F133" s="5">
        <f t="shared" si="21"/>
        <v>18643</v>
      </c>
      <c r="G133" s="5">
        <f t="shared" si="21"/>
        <v>0</v>
      </c>
      <c r="H133" s="5">
        <f t="shared" si="21"/>
        <v>0</v>
      </c>
      <c r="I133" s="5">
        <f t="shared" si="21"/>
        <v>0</v>
      </c>
      <c r="J133" s="5">
        <f t="shared" si="21"/>
        <v>0</v>
      </c>
      <c r="K133" s="5">
        <f t="shared" si="21"/>
        <v>0</v>
      </c>
      <c r="L133" s="5">
        <f t="shared" si="21"/>
        <v>0</v>
      </c>
      <c r="M133" s="5">
        <f t="shared" si="21"/>
        <v>0</v>
      </c>
      <c r="N133" s="5">
        <f t="shared" si="21"/>
        <v>0</v>
      </c>
      <c r="O133" s="5">
        <f t="shared" si="21"/>
        <v>18643</v>
      </c>
      <c r="P133" s="5">
        <f t="shared" si="21"/>
        <v>18643</v>
      </c>
      <c r="Q133" s="5">
        <f t="shared" si="21"/>
        <v>13775</v>
      </c>
      <c r="R133" s="5">
        <f t="shared" si="21"/>
        <v>13775</v>
      </c>
      <c r="S133" s="5">
        <f t="shared" si="21"/>
        <v>2000</v>
      </c>
      <c r="T133" s="5">
        <f t="shared" si="21"/>
        <v>2000</v>
      </c>
      <c r="AT133" s="73"/>
      <c r="AU133" s="5">
        <v>12022</v>
      </c>
      <c r="AV133" s="5">
        <v>0</v>
      </c>
      <c r="AW133" s="5" t="s">
        <v>817</v>
      </c>
      <c r="AX133" s="5" t="s">
        <v>21</v>
      </c>
      <c r="AY133" s="5" t="s">
        <v>21</v>
      </c>
      <c r="AZ133" s="5" t="s">
        <v>21</v>
      </c>
      <c r="BA133" s="5" t="s">
        <v>21</v>
      </c>
      <c r="BJ133" s="5" t="s">
        <v>21</v>
      </c>
      <c r="BK133" s="5" t="s">
        <v>21</v>
      </c>
      <c r="BL133" s="5" t="s">
        <v>21</v>
      </c>
      <c r="BM133" s="5" t="s">
        <v>21</v>
      </c>
      <c r="BN133" s="5">
        <v>500</v>
      </c>
      <c r="BO133" s="5" t="s">
        <v>21</v>
      </c>
    </row>
    <row r="134" spans="2:67" x14ac:dyDescent="0.2">
      <c r="B134" s="5">
        <v>131</v>
      </c>
      <c r="C134" s="5">
        <f t="shared" si="22"/>
        <v>136453</v>
      </c>
      <c r="D134" s="5">
        <f t="shared" si="22"/>
        <v>30952</v>
      </c>
      <c r="E134" s="5">
        <f t="shared" si="22"/>
        <v>18643</v>
      </c>
      <c r="F134" s="5">
        <f t="shared" si="22"/>
        <v>18643</v>
      </c>
      <c r="G134" s="5">
        <f t="shared" si="22"/>
        <v>0</v>
      </c>
      <c r="H134" s="5">
        <f t="shared" si="22"/>
        <v>0</v>
      </c>
      <c r="I134" s="5">
        <f t="shared" si="22"/>
        <v>0</v>
      </c>
      <c r="J134" s="5">
        <f t="shared" si="22"/>
        <v>0</v>
      </c>
      <c r="K134" s="5">
        <f t="shared" si="22"/>
        <v>0</v>
      </c>
      <c r="L134" s="5">
        <f t="shared" si="22"/>
        <v>0</v>
      </c>
      <c r="M134" s="5">
        <f t="shared" si="22"/>
        <v>0</v>
      </c>
      <c r="N134" s="5">
        <f t="shared" si="22"/>
        <v>0</v>
      </c>
      <c r="O134" s="5">
        <f t="shared" si="22"/>
        <v>18643</v>
      </c>
      <c r="P134" s="5">
        <f t="shared" si="22"/>
        <v>18643</v>
      </c>
      <c r="Q134" s="5">
        <f t="shared" si="22"/>
        <v>13775</v>
      </c>
      <c r="R134" s="5">
        <f t="shared" si="22"/>
        <v>13775</v>
      </c>
      <c r="S134" s="5">
        <f t="shared" ref="S134:T149" si="23">S133</f>
        <v>2000</v>
      </c>
      <c r="T134" s="5">
        <f t="shared" si="23"/>
        <v>2000</v>
      </c>
      <c r="AT134" s="73"/>
      <c r="AU134" s="5">
        <v>12023</v>
      </c>
      <c r="AV134" s="5">
        <v>0</v>
      </c>
      <c r="AW134" s="5" t="s">
        <v>817</v>
      </c>
      <c r="AX134" s="5" t="s">
        <v>21</v>
      </c>
      <c r="AY134" s="5" t="s">
        <v>21</v>
      </c>
      <c r="AZ134" s="5" t="s">
        <v>21</v>
      </c>
      <c r="BA134" s="5" t="s">
        <v>21</v>
      </c>
      <c r="BJ134" s="5" t="s">
        <v>21</v>
      </c>
      <c r="BK134" s="5" t="s">
        <v>21</v>
      </c>
      <c r="BL134" s="5" t="s">
        <v>21</v>
      </c>
      <c r="BM134" s="5" t="s">
        <v>21</v>
      </c>
      <c r="BN134" s="5" t="s">
        <v>21</v>
      </c>
      <c r="BO134" s="5">
        <v>500</v>
      </c>
    </row>
    <row r="135" spans="2:67" x14ac:dyDescent="0.2">
      <c r="B135" s="5">
        <v>132</v>
      </c>
      <c r="C135" s="5">
        <f t="shared" ref="C135:R150" si="24">C134</f>
        <v>136453</v>
      </c>
      <c r="D135" s="5">
        <f t="shared" si="24"/>
        <v>30952</v>
      </c>
      <c r="E135" s="5">
        <f t="shared" si="24"/>
        <v>18643</v>
      </c>
      <c r="F135" s="5">
        <f t="shared" si="24"/>
        <v>18643</v>
      </c>
      <c r="G135" s="5">
        <f t="shared" si="24"/>
        <v>0</v>
      </c>
      <c r="H135" s="5">
        <f t="shared" si="24"/>
        <v>0</v>
      </c>
      <c r="I135" s="5">
        <f t="shared" si="24"/>
        <v>0</v>
      </c>
      <c r="J135" s="5">
        <f t="shared" si="24"/>
        <v>0</v>
      </c>
      <c r="K135" s="5">
        <f t="shared" si="24"/>
        <v>0</v>
      </c>
      <c r="L135" s="5">
        <f t="shared" si="24"/>
        <v>0</v>
      </c>
      <c r="M135" s="5">
        <f t="shared" si="24"/>
        <v>0</v>
      </c>
      <c r="N135" s="5">
        <f t="shared" si="24"/>
        <v>0</v>
      </c>
      <c r="O135" s="5">
        <f t="shared" si="24"/>
        <v>18643</v>
      </c>
      <c r="P135" s="5">
        <f t="shared" si="24"/>
        <v>18643</v>
      </c>
      <c r="Q135" s="5">
        <f t="shared" si="24"/>
        <v>13775</v>
      </c>
      <c r="R135" s="5">
        <f t="shared" si="24"/>
        <v>13775</v>
      </c>
      <c r="S135" s="5">
        <f t="shared" si="23"/>
        <v>2000</v>
      </c>
      <c r="T135" s="5">
        <f t="shared" si="23"/>
        <v>2000</v>
      </c>
      <c r="AT135" s="73"/>
      <c r="AU135" s="5">
        <v>12024</v>
      </c>
      <c r="AV135" s="5">
        <v>0</v>
      </c>
      <c r="AW135" s="5" t="s">
        <v>817</v>
      </c>
      <c r="AX135" s="5">
        <v>22476</v>
      </c>
      <c r="AY135" s="5" t="s">
        <v>21</v>
      </c>
      <c r="AZ135" s="5" t="s">
        <v>21</v>
      </c>
      <c r="BA135" s="5" t="s">
        <v>21</v>
      </c>
      <c r="BJ135" s="5" t="s">
        <v>21</v>
      </c>
      <c r="BK135" s="5" t="s">
        <v>21</v>
      </c>
      <c r="BL135" s="5" t="s">
        <v>21</v>
      </c>
      <c r="BM135" s="5" t="s">
        <v>21</v>
      </c>
      <c r="BN135" s="5" t="s">
        <v>21</v>
      </c>
      <c r="BO135" s="5" t="s">
        <v>21</v>
      </c>
    </row>
    <row r="136" spans="2:67" x14ac:dyDescent="0.2">
      <c r="B136" s="5">
        <v>133</v>
      </c>
      <c r="C136" s="5">
        <f t="shared" si="24"/>
        <v>136453</v>
      </c>
      <c r="D136" s="5">
        <f t="shared" si="24"/>
        <v>30952</v>
      </c>
      <c r="E136" s="5">
        <f t="shared" si="24"/>
        <v>18643</v>
      </c>
      <c r="F136" s="5">
        <f t="shared" si="24"/>
        <v>18643</v>
      </c>
      <c r="G136" s="5">
        <f t="shared" si="24"/>
        <v>0</v>
      </c>
      <c r="H136" s="5">
        <f t="shared" si="24"/>
        <v>0</v>
      </c>
      <c r="I136" s="5">
        <f t="shared" si="24"/>
        <v>0</v>
      </c>
      <c r="J136" s="5">
        <f t="shared" si="24"/>
        <v>0</v>
      </c>
      <c r="K136" s="5">
        <f t="shared" si="24"/>
        <v>0</v>
      </c>
      <c r="L136" s="5">
        <f t="shared" si="24"/>
        <v>0</v>
      </c>
      <c r="M136" s="5">
        <f t="shared" si="24"/>
        <v>0</v>
      </c>
      <c r="N136" s="5">
        <f t="shared" si="24"/>
        <v>0</v>
      </c>
      <c r="O136" s="5">
        <f t="shared" si="24"/>
        <v>18643</v>
      </c>
      <c r="P136" s="5">
        <f t="shared" si="24"/>
        <v>18643</v>
      </c>
      <c r="Q136" s="5">
        <f t="shared" si="24"/>
        <v>13775</v>
      </c>
      <c r="R136" s="5">
        <f t="shared" si="24"/>
        <v>13775</v>
      </c>
      <c r="S136" s="5">
        <f t="shared" si="23"/>
        <v>2000</v>
      </c>
      <c r="T136" s="5">
        <f t="shared" si="23"/>
        <v>2000</v>
      </c>
      <c r="AT136" s="73"/>
      <c r="AU136" s="5">
        <v>12025</v>
      </c>
      <c r="AV136" s="5">
        <v>0</v>
      </c>
      <c r="AW136" s="5" t="s">
        <v>817</v>
      </c>
      <c r="AX136" s="5" t="s">
        <v>21</v>
      </c>
      <c r="AY136" s="5" t="s">
        <v>21</v>
      </c>
      <c r="AZ136" s="5">
        <v>2202</v>
      </c>
      <c r="BA136" s="5">
        <v>2202</v>
      </c>
      <c r="BJ136" s="5">
        <v>2202</v>
      </c>
      <c r="BK136" s="5">
        <v>2202</v>
      </c>
      <c r="BL136" s="5" t="s">
        <v>21</v>
      </c>
      <c r="BM136" s="5" t="s">
        <v>21</v>
      </c>
      <c r="BN136" s="5" t="s">
        <v>21</v>
      </c>
      <c r="BO136" s="5" t="s">
        <v>21</v>
      </c>
    </row>
    <row r="137" spans="2:67" x14ac:dyDescent="0.2">
      <c r="B137" s="5">
        <v>134</v>
      </c>
      <c r="C137" s="5">
        <f t="shared" si="24"/>
        <v>136453</v>
      </c>
      <c r="D137" s="5">
        <f t="shared" si="24"/>
        <v>30952</v>
      </c>
      <c r="E137" s="5">
        <f t="shared" si="24"/>
        <v>18643</v>
      </c>
      <c r="F137" s="5">
        <f t="shared" si="24"/>
        <v>18643</v>
      </c>
      <c r="G137" s="5">
        <f t="shared" si="24"/>
        <v>0</v>
      </c>
      <c r="H137" s="5">
        <f t="shared" si="24"/>
        <v>0</v>
      </c>
      <c r="I137" s="5">
        <f t="shared" si="24"/>
        <v>0</v>
      </c>
      <c r="J137" s="5">
        <f t="shared" si="24"/>
        <v>0</v>
      </c>
      <c r="K137" s="5">
        <f t="shared" si="24"/>
        <v>0</v>
      </c>
      <c r="L137" s="5">
        <f t="shared" si="24"/>
        <v>0</v>
      </c>
      <c r="M137" s="5">
        <f t="shared" si="24"/>
        <v>0</v>
      </c>
      <c r="N137" s="5">
        <f t="shared" si="24"/>
        <v>0</v>
      </c>
      <c r="O137" s="5">
        <f t="shared" si="24"/>
        <v>18643</v>
      </c>
      <c r="P137" s="5">
        <f t="shared" si="24"/>
        <v>18643</v>
      </c>
      <c r="Q137" s="5">
        <f t="shared" si="24"/>
        <v>13775</v>
      </c>
      <c r="R137" s="5">
        <f t="shared" si="24"/>
        <v>13775</v>
      </c>
      <c r="S137" s="5">
        <f t="shared" si="23"/>
        <v>2000</v>
      </c>
      <c r="T137" s="5">
        <f t="shared" si="23"/>
        <v>2000</v>
      </c>
      <c r="AT137" s="73"/>
      <c r="AU137" s="5">
        <v>12026</v>
      </c>
      <c r="AV137" s="5">
        <v>0</v>
      </c>
      <c r="AW137" s="5" t="s">
        <v>817</v>
      </c>
      <c r="AX137" s="5" t="s">
        <v>21</v>
      </c>
      <c r="AY137" s="5">
        <v>4628</v>
      </c>
      <c r="AZ137" s="5" t="s">
        <v>21</v>
      </c>
      <c r="BA137" s="5" t="s">
        <v>21</v>
      </c>
      <c r="BJ137" s="5" t="s">
        <v>21</v>
      </c>
      <c r="BK137" s="5" t="s">
        <v>21</v>
      </c>
      <c r="BL137" s="5" t="s">
        <v>21</v>
      </c>
      <c r="BM137" s="5" t="s">
        <v>21</v>
      </c>
      <c r="BN137" s="5" t="s">
        <v>21</v>
      </c>
      <c r="BO137" s="5" t="s">
        <v>21</v>
      </c>
    </row>
    <row r="138" spans="2:67" x14ac:dyDescent="0.2">
      <c r="B138" s="5">
        <v>135</v>
      </c>
      <c r="C138" s="5">
        <f t="shared" si="24"/>
        <v>136453</v>
      </c>
      <c r="D138" s="5">
        <f t="shared" si="24"/>
        <v>30952</v>
      </c>
      <c r="E138" s="5">
        <f t="shared" si="24"/>
        <v>18643</v>
      </c>
      <c r="F138" s="5">
        <f t="shared" si="24"/>
        <v>18643</v>
      </c>
      <c r="G138" s="5">
        <f t="shared" si="24"/>
        <v>0</v>
      </c>
      <c r="H138" s="5">
        <f t="shared" si="24"/>
        <v>0</v>
      </c>
      <c r="I138" s="5">
        <f t="shared" si="24"/>
        <v>0</v>
      </c>
      <c r="J138" s="5">
        <f t="shared" si="24"/>
        <v>0</v>
      </c>
      <c r="K138" s="5">
        <f t="shared" si="24"/>
        <v>0</v>
      </c>
      <c r="L138" s="5">
        <f t="shared" si="24"/>
        <v>0</v>
      </c>
      <c r="M138" s="5">
        <f t="shared" si="24"/>
        <v>0</v>
      </c>
      <c r="N138" s="5">
        <f t="shared" si="24"/>
        <v>0</v>
      </c>
      <c r="O138" s="5">
        <f t="shared" si="24"/>
        <v>18643</v>
      </c>
      <c r="P138" s="5">
        <f t="shared" si="24"/>
        <v>18643</v>
      </c>
      <c r="Q138" s="5">
        <f t="shared" si="24"/>
        <v>13775</v>
      </c>
      <c r="R138" s="5">
        <f t="shared" si="24"/>
        <v>13775</v>
      </c>
      <c r="S138" s="5">
        <f t="shared" si="23"/>
        <v>2000</v>
      </c>
      <c r="T138" s="5">
        <f t="shared" si="23"/>
        <v>2000</v>
      </c>
      <c r="AT138" s="73"/>
      <c r="AU138" s="5">
        <v>12027</v>
      </c>
      <c r="AV138" s="5">
        <v>0</v>
      </c>
      <c r="AW138" s="5" t="s">
        <v>817</v>
      </c>
      <c r="AX138" s="5" t="s">
        <v>21</v>
      </c>
      <c r="AY138" s="5" t="s">
        <v>21</v>
      </c>
      <c r="AZ138" s="5" t="s">
        <v>21</v>
      </c>
      <c r="BA138" s="5" t="s">
        <v>21</v>
      </c>
      <c r="BJ138" s="5" t="s">
        <v>21</v>
      </c>
      <c r="BK138" s="5" t="s">
        <v>21</v>
      </c>
      <c r="BL138" s="5">
        <v>1774</v>
      </c>
      <c r="BM138" s="5" t="s">
        <v>21</v>
      </c>
      <c r="BN138" s="5" t="s">
        <v>21</v>
      </c>
      <c r="BO138" s="5" t="s">
        <v>21</v>
      </c>
    </row>
    <row r="139" spans="2:67" x14ac:dyDescent="0.2">
      <c r="B139" s="5">
        <v>136</v>
      </c>
      <c r="C139" s="5">
        <f t="shared" si="24"/>
        <v>136453</v>
      </c>
      <c r="D139" s="5">
        <f t="shared" si="24"/>
        <v>30952</v>
      </c>
      <c r="E139" s="5">
        <f t="shared" si="24"/>
        <v>18643</v>
      </c>
      <c r="F139" s="5">
        <f t="shared" si="24"/>
        <v>18643</v>
      </c>
      <c r="G139" s="5">
        <f t="shared" si="24"/>
        <v>0</v>
      </c>
      <c r="H139" s="5">
        <f t="shared" si="24"/>
        <v>0</v>
      </c>
      <c r="I139" s="5">
        <f t="shared" si="24"/>
        <v>0</v>
      </c>
      <c r="J139" s="5">
        <f t="shared" si="24"/>
        <v>0</v>
      </c>
      <c r="K139" s="5">
        <f t="shared" si="24"/>
        <v>0</v>
      </c>
      <c r="L139" s="5">
        <f t="shared" si="24"/>
        <v>0</v>
      </c>
      <c r="M139" s="5">
        <f t="shared" si="24"/>
        <v>0</v>
      </c>
      <c r="N139" s="5">
        <f t="shared" si="24"/>
        <v>0</v>
      </c>
      <c r="O139" s="5">
        <f t="shared" si="24"/>
        <v>18643</v>
      </c>
      <c r="P139" s="5">
        <f t="shared" si="24"/>
        <v>18643</v>
      </c>
      <c r="Q139" s="5">
        <f t="shared" si="24"/>
        <v>13775</v>
      </c>
      <c r="R139" s="5">
        <f t="shared" si="24"/>
        <v>13775</v>
      </c>
      <c r="S139" s="5">
        <f t="shared" si="23"/>
        <v>2000</v>
      </c>
      <c r="T139" s="5">
        <f t="shared" si="23"/>
        <v>2000</v>
      </c>
      <c r="AT139" s="73"/>
      <c r="AU139" s="5">
        <v>12028</v>
      </c>
      <c r="AV139" s="5">
        <v>0</v>
      </c>
      <c r="AW139" s="5" t="s">
        <v>817</v>
      </c>
      <c r="AX139" s="5" t="s">
        <v>21</v>
      </c>
      <c r="AY139" s="5" t="s">
        <v>21</v>
      </c>
      <c r="AZ139" s="5" t="s">
        <v>21</v>
      </c>
      <c r="BA139" s="5" t="s">
        <v>21</v>
      </c>
      <c r="BJ139" s="5" t="s">
        <v>21</v>
      </c>
      <c r="BK139" s="5" t="s">
        <v>21</v>
      </c>
      <c r="BL139" s="5" t="s">
        <v>21</v>
      </c>
      <c r="BM139" s="5">
        <v>1774</v>
      </c>
      <c r="BN139" s="5" t="s">
        <v>21</v>
      </c>
      <c r="BO139" s="5" t="s">
        <v>21</v>
      </c>
    </row>
    <row r="140" spans="2:67" x14ac:dyDescent="0.2">
      <c r="B140" s="5">
        <v>137</v>
      </c>
      <c r="C140" s="5">
        <f t="shared" si="24"/>
        <v>136453</v>
      </c>
      <c r="D140" s="5">
        <f t="shared" si="24"/>
        <v>30952</v>
      </c>
      <c r="E140" s="5">
        <f t="shared" si="24"/>
        <v>18643</v>
      </c>
      <c r="F140" s="5">
        <f t="shared" si="24"/>
        <v>18643</v>
      </c>
      <c r="G140" s="5">
        <f t="shared" si="24"/>
        <v>0</v>
      </c>
      <c r="H140" s="5">
        <f t="shared" si="24"/>
        <v>0</v>
      </c>
      <c r="I140" s="5">
        <f t="shared" si="24"/>
        <v>0</v>
      </c>
      <c r="J140" s="5">
        <f t="shared" si="24"/>
        <v>0</v>
      </c>
      <c r="K140" s="5">
        <f t="shared" si="24"/>
        <v>0</v>
      </c>
      <c r="L140" s="5">
        <f t="shared" si="24"/>
        <v>0</v>
      </c>
      <c r="M140" s="5">
        <f t="shared" si="24"/>
        <v>0</v>
      </c>
      <c r="N140" s="5">
        <f t="shared" si="24"/>
        <v>0</v>
      </c>
      <c r="O140" s="5">
        <f t="shared" si="24"/>
        <v>18643</v>
      </c>
      <c r="P140" s="5">
        <f t="shared" si="24"/>
        <v>18643</v>
      </c>
      <c r="Q140" s="5">
        <f t="shared" si="24"/>
        <v>13775</v>
      </c>
      <c r="R140" s="5">
        <f t="shared" si="24"/>
        <v>13775</v>
      </c>
      <c r="S140" s="5">
        <f t="shared" si="23"/>
        <v>2000</v>
      </c>
      <c r="T140" s="5">
        <f t="shared" si="23"/>
        <v>2000</v>
      </c>
      <c r="AT140" s="73"/>
      <c r="AU140" s="5">
        <v>12029</v>
      </c>
      <c r="AV140" s="5">
        <v>0</v>
      </c>
      <c r="AW140" s="5" t="s">
        <v>817</v>
      </c>
      <c r="AX140" s="5" t="s">
        <v>21</v>
      </c>
      <c r="AY140" s="5" t="s">
        <v>21</v>
      </c>
      <c r="AZ140" s="5" t="s">
        <v>21</v>
      </c>
      <c r="BA140" s="5" t="s">
        <v>21</v>
      </c>
      <c r="BJ140" s="5" t="s">
        <v>21</v>
      </c>
      <c r="BK140" s="5" t="s">
        <v>21</v>
      </c>
      <c r="BL140" s="5" t="s">
        <v>21</v>
      </c>
      <c r="BM140" s="5" t="s">
        <v>21</v>
      </c>
      <c r="BN140" s="5">
        <v>500</v>
      </c>
      <c r="BO140" s="5" t="s">
        <v>21</v>
      </c>
    </row>
    <row r="141" spans="2:67" x14ac:dyDescent="0.2">
      <c r="B141" s="5">
        <v>138</v>
      </c>
      <c r="C141" s="5">
        <f t="shared" si="24"/>
        <v>136453</v>
      </c>
      <c r="D141" s="5">
        <f t="shared" si="24"/>
        <v>30952</v>
      </c>
      <c r="E141" s="5">
        <f t="shared" si="24"/>
        <v>18643</v>
      </c>
      <c r="F141" s="5">
        <f t="shared" si="24"/>
        <v>18643</v>
      </c>
      <c r="G141" s="5">
        <f t="shared" si="24"/>
        <v>0</v>
      </c>
      <c r="H141" s="5">
        <f t="shared" si="24"/>
        <v>0</v>
      </c>
      <c r="I141" s="5">
        <f t="shared" si="24"/>
        <v>0</v>
      </c>
      <c r="J141" s="5">
        <f t="shared" si="24"/>
        <v>0</v>
      </c>
      <c r="K141" s="5">
        <f t="shared" si="24"/>
        <v>0</v>
      </c>
      <c r="L141" s="5">
        <f t="shared" si="24"/>
        <v>0</v>
      </c>
      <c r="M141" s="5">
        <f t="shared" si="24"/>
        <v>0</v>
      </c>
      <c r="N141" s="5">
        <f t="shared" si="24"/>
        <v>0</v>
      </c>
      <c r="O141" s="5">
        <f t="shared" si="24"/>
        <v>18643</v>
      </c>
      <c r="P141" s="5">
        <f t="shared" si="24"/>
        <v>18643</v>
      </c>
      <c r="Q141" s="5">
        <f t="shared" si="24"/>
        <v>13775</v>
      </c>
      <c r="R141" s="5">
        <f t="shared" si="24"/>
        <v>13775</v>
      </c>
      <c r="S141" s="5">
        <f t="shared" si="23"/>
        <v>2000</v>
      </c>
      <c r="T141" s="5">
        <f t="shared" si="23"/>
        <v>2000</v>
      </c>
      <c r="AT141" s="73"/>
      <c r="AU141" s="5">
        <v>12030</v>
      </c>
      <c r="AV141" s="5">
        <v>0</v>
      </c>
      <c r="AW141" s="5" t="s">
        <v>817</v>
      </c>
      <c r="AX141" s="5" t="s">
        <v>21</v>
      </c>
      <c r="AY141" s="5" t="s">
        <v>21</v>
      </c>
      <c r="AZ141" s="5" t="s">
        <v>21</v>
      </c>
      <c r="BA141" s="5" t="s">
        <v>21</v>
      </c>
      <c r="BJ141" s="5" t="s">
        <v>21</v>
      </c>
      <c r="BK141" s="5" t="s">
        <v>21</v>
      </c>
      <c r="BL141" s="5" t="s">
        <v>21</v>
      </c>
      <c r="BM141" s="5" t="s">
        <v>21</v>
      </c>
      <c r="BN141" s="5" t="s">
        <v>21</v>
      </c>
      <c r="BO141" s="5">
        <v>500</v>
      </c>
    </row>
    <row r="142" spans="2:67" x14ac:dyDescent="0.2">
      <c r="B142" s="5">
        <v>139</v>
      </c>
      <c r="C142" s="5">
        <f t="shared" si="24"/>
        <v>136453</v>
      </c>
      <c r="D142" s="5">
        <f t="shared" si="24"/>
        <v>30952</v>
      </c>
      <c r="E142" s="5">
        <f t="shared" si="24"/>
        <v>18643</v>
      </c>
      <c r="F142" s="5">
        <f t="shared" si="24"/>
        <v>18643</v>
      </c>
      <c r="G142" s="5">
        <f t="shared" si="24"/>
        <v>0</v>
      </c>
      <c r="H142" s="5">
        <f t="shared" si="24"/>
        <v>0</v>
      </c>
      <c r="I142" s="5">
        <f t="shared" si="24"/>
        <v>0</v>
      </c>
      <c r="J142" s="5">
        <f t="shared" si="24"/>
        <v>0</v>
      </c>
      <c r="K142" s="5">
        <f t="shared" si="24"/>
        <v>0</v>
      </c>
      <c r="L142" s="5">
        <f t="shared" si="24"/>
        <v>0</v>
      </c>
      <c r="M142" s="5">
        <f t="shared" si="24"/>
        <v>0</v>
      </c>
      <c r="N142" s="5">
        <f t="shared" si="24"/>
        <v>0</v>
      </c>
      <c r="O142" s="5">
        <f t="shared" si="24"/>
        <v>18643</v>
      </c>
      <c r="P142" s="5">
        <f t="shared" si="24"/>
        <v>18643</v>
      </c>
      <c r="Q142" s="5">
        <f t="shared" si="24"/>
        <v>13775</v>
      </c>
      <c r="R142" s="5">
        <f t="shared" si="24"/>
        <v>13775</v>
      </c>
      <c r="S142" s="5">
        <f t="shared" si="23"/>
        <v>2000</v>
      </c>
      <c r="T142" s="5">
        <f t="shared" si="23"/>
        <v>2000</v>
      </c>
      <c r="AT142" s="73"/>
      <c r="AU142" s="5">
        <v>1200001</v>
      </c>
      <c r="AV142" s="5">
        <v>0</v>
      </c>
      <c r="AW142" s="5" t="s">
        <v>817</v>
      </c>
      <c r="AX142" s="5">
        <v>1229</v>
      </c>
      <c r="AY142" s="5">
        <v>641</v>
      </c>
      <c r="AZ142" s="5">
        <v>291</v>
      </c>
      <c r="BA142" s="5">
        <v>291</v>
      </c>
      <c r="BJ142" s="5">
        <v>291</v>
      </c>
      <c r="BK142" s="5">
        <v>291</v>
      </c>
      <c r="BL142" s="5" t="s">
        <v>21</v>
      </c>
      <c r="BM142" s="5" t="s">
        <v>21</v>
      </c>
    </row>
    <row r="143" spans="2:67" x14ac:dyDescent="0.2">
      <c r="B143" s="5">
        <v>140</v>
      </c>
      <c r="C143" s="5">
        <f t="shared" si="24"/>
        <v>136453</v>
      </c>
      <c r="D143" s="5">
        <f t="shared" si="24"/>
        <v>30952</v>
      </c>
      <c r="E143" s="5">
        <f t="shared" si="24"/>
        <v>18643</v>
      </c>
      <c r="F143" s="5">
        <f t="shared" si="24"/>
        <v>18643</v>
      </c>
      <c r="G143" s="5">
        <f t="shared" si="24"/>
        <v>0</v>
      </c>
      <c r="H143" s="5">
        <f t="shared" si="24"/>
        <v>0</v>
      </c>
      <c r="I143" s="5">
        <f t="shared" si="24"/>
        <v>0</v>
      </c>
      <c r="J143" s="5">
        <f t="shared" si="24"/>
        <v>0</v>
      </c>
      <c r="K143" s="5">
        <f t="shared" si="24"/>
        <v>0</v>
      </c>
      <c r="L143" s="5">
        <f t="shared" si="24"/>
        <v>0</v>
      </c>
      <c r="M143" s="5">
        <f t="shared" si="24"/>
        <v>0</v>
      </c>
      <c r="N143" s="5">
        <f t="shared" si="24"/>
        <v>0</v>
      </c>
      <c r="O143" s="5">
        <f t="shared" si="24"/>
        <v>18643</v>
      </c>
      <c r="P143" s="5">
        <f t="shared" si="24"/>
        <v>18643</v>
      </c>
      <c r="Q143" s="5">
        <f t="shared" si="24"/>
        <v>13775</v>
      </c>
      <c r="R143" s="5">
        <f t="shared" si="24"/>
        <v>13775</v>
      </c>
      <c r="S143" s="5">
        <f t="shared" si="23"/>
        <v>2000</v>
      </c>
      <c r="T143" s="5">
        <f t="shared" si="23"/>
        <v>2000</v>
      </c>
      <c r="AT143" s="73"/>
      <c r="AU143" s="5">
        <v>1200002</v>
      </c>
      <c r="AV143" s="5">
        <v>0</v>
      </c>
      <c r="AW143" s="5" t="s">
        <v>817</v>
      </c>
      <c r="AX143" s="5">
        <v>3194</v>
      </c>
      <c r="AY143" s="5">
        <v>1507</v>
      </c>
      <c r="AZ143" s="5">
        <v>550</v>
      </c>
      <c r="BA143" s="5">
        <v>550</v>
      </c>
      <c r="BJ143" s="5">
        <v>550</v>
      </c>
      <c r="BK143" s="5">
        <v>550</v>
      </c>
      <c r="BL143" s="5" t="s">
        <v>21</v>
      </c>
      <c r="BM143" s="5" t="s">
        <v>21</v>
      </c>
    </row>
    <row r="144" spans="2:67" x14ac:dyDescent="0.2">
      <c r="B144" s="5">
        <v>141</v>
      </c>
      <c r="C144" s="5">
        <f t="shared" si="24"/>
        <v>136453</v>
      </c>
      <c r="D144" s="5">
        <f t="shared" si="24"/>
        <v>30952</v>
      </c>
      <c r="E144" s="5">
        <f t="shared" si="24"/>
        <v>18643</v>
      </c>
      <c r="F144" s="5">
        <f t="shared" si="24"/>
        <v>18643</v>
      </c>
      <c r="G144" s="5">
        <f t="shared" si="24"/>
        <v>0</v>
      </c>
      <c r="H144" s="5">
        <f t="shared" si="24"/>
        <v>0</v>
      </c>
      <c r="I144" s="5">
        <f t="shared" si="24"/>
        <v>0</v>
      </c>
      <c r="J144" s="5">
        <f t="shared" si="24"/>
        <v>0</v>
      </c>
      <c r="K144" s="5">
        <f t="shared" si="24"/>
        <v>0</v>
      </c>
      <c r="L144" s="5">
        <f t="shared" si="24"/>
        <v>0</v>
      </c>
      <c r="M144" s="5">
        <f t="shared" si="24"/>
        <v>0</v>
      </c>
      <c r="N144" s="5">
        <f t="shared" si="24"/>
        <v>0</v>
      </c>
      <c r="O144" s="5">
        <f t="shared" si="24"/>
        <v>18643</v>
      </c>
      <c r="P144" s="5">
        <f t="shared" si="24"/>
        <v>18643</v>
      </c>
      <c r="Q144" s="5">
        <f t="shared" si="24"/>
        <v>13775</v>
      </c>
      <c r="R144" s="5">
        <f t="shared" si="24"/>
        <v>13775</v>
      </c>
      <c r="S144" s="5">
        <f t="shared" si="23"/>
        <v>2000</v>
      </c>
      <c r="T144" s="5">
        <f t="shared" si="23"/>
        <v>2000</v>
      </c>
      <c r="AT144" s="73"/>
      <c r="AU144" s="5">
        <v>1200003</v>
      </c>
      <c r="AV144" s="5">
        <v>0</v>
      </c>
      <c r="AW144" s="5" t="s">
        <v>817</v>
      </c>
      <c r="AX144" s="5">
        <v>6695</v>
      </c>
      <c r="AY144" s="5">
        <v>2264</v>
      </c>
      <c r="AZ144" s="5">
        <v>1003</v>
      </c>
      <c r="BA144" s="5">
        <v>1003</v>
      </c>
      <c r="BJ144" s="5">
        <v>1003</v>
      </c>
      <c r="BK144" s="5">
        <v>1003</v>
      </c>
      <c r="BL144" s="5">
        <v>1326</v>
      </c>
      <c r="BM144" s="5">
        <v>1326</v>
      </c>
    </row>
    <row r="145" spans="2:67" x14ac:dyDescent="0.2">
      <c r="B145" s="5">
        <v>142</v>
      </c>
      <c r="C145" s="5">
        <f t="shared" si="24"/>
        <v>136453</v>
      </c>
      <c r="D145" s="5">
        <f t="shared" si="24"/>
        <v>30952</v>
      </c>
      <c r="E145" s="5">
        <f t="shared" si="24"/>
        <v>18643</v>
      </c>
      <c r="F145" s="5">
        <f t="shared" si="24"/>
        <v>18643</v>
      </c>
      <c r="G145" s="5">
        <f t="shared" si="24"/>
        <v>0</v>
      </c>
      <c r="H145" s="5">
        <f t="shared" si="24"/>
        <v>0</v>
      </c>
      <c r="I145" s="5">
        <f t="shared" si="24"/>
        <v>0</v>
      </c>
      <c r="J145" s="5">
        <f t="shared" si="24"/>
        <v>0</v>
      </c>
      <c r="K145" s="5">
        <f t="shared" si="24"/>
        <v>0</v>
      </c>
      <c r="L145" s="5">
        <f t="shared" si="24"/>
        <v>0</v>
      </c>
      <c r="M145" s="5">
        <f t="shared" si="24"/>
        <v>0</v>
      </c>
      <c r="N145" s="5">
        <f t="shared" si="24"/>
        <v>0</v>
      </c>
      <c r="O145" s="5">
        <f t="shared" si="24"/>
        <v>18643</v>
      </c>
      <c r="P145" s="5">
        <f t="shared" si="24"/>
        <v>18643</v>
      </c>
      <c r="Q145" s="5">
        <f t="shared" si="24"/>
        <v>13775</v>
      </c>
      <c r="R145" s="5">
        <f t="shared" si="24"/>
        <v>13775</v>
      </c>
      <c r="S145" s="5">
        <f t="shared" si="23"/>
        <v>2000</v>
      </c>
      <c r="T145" s="5">
        <f t="shared" si="23"/>
        <v>2000</v>
      </c>
      <c r="AT145" s="73"/>
      <c r="AU145" s="5">
        <v>1200004</v>
      </c>
      <c r="AV145" s="5">
        <v>0</v>
      </c>
      <c r="AW145" s="5" t="s">
        <v>817</v>
      </c>
      <c r="AX145" s="5">
        <v>10957</v>
      </c>
      <c r="AY145" s="5">
        <v>3730</v>
      </c>
      <c r="AZ145" s="5">
        <v>1609</v>
      </c>
      <c r="BA145" s="5">
        <v>1609</v>
      </c>
      <c r="BJ145" s="5">
        <v>1609</v>
      </c>
      <c r="BK145" s="5">
        <v>1609</v>
      </c>
      <c r="BL145" s="5">
        <v>1789</v>
      </c>
      <c r="BM145" s="5">
        <v>1789</v>
      </c>
    </row>
    <row r="146" spans="2:67" x14ac:dyDescent="0.2">
      <c r="B146" s="5">
        <v>143</v>
      </c>
      <c r="C146" s="5">
        <f t="shared" si="24"/>
        <v>136453</v>
      </c>
      <c r="D146" s="5">
        <f t="shared" si="24"/>
        <v>30952</v>
      </c>
      <c r="E146" s="5">
        <f t="shared" si="24"/>
        <v>18643</v>
      </c>
      <c r="F146" s="5">
        <f t="shared" si="24"/>
        <v>18643</v>
      </c>
      <c r="G146" s="5">
        <f t="shared" si="24"/>
        <v>0</v>
      </c>
      <c r="H146" s="5">
        <f t="shared" si="24"/>
        <v>0</v>
      </c>
      <c r="I146" s="5">
        <f t="shared" si="24"/>
        <v>0</v>
      </c>
      <c r="J146" s="5">
        <f t="shared" si="24"/>
        <v>0</v>
      </c>
      <c r="K146" s="5">
        <f t="shared" si="24"/>
        <v>0</v>
      </c>
      <c r="L146" s="5">
        <f t="shared" si="24"/>
        <v>0</v>
      </c>
      <c r="M146" s="5">
        <f t="shared" si="24"/>
        <v>0</v>
      </c>
      <c r="N146" s="5">
        <f t="shared" si="24"/>
        <v>0</v>
      </c>
      <c r="O146" s="5">
        <f t="shared" si="24"/>
        <v>18643</v>
      </c>
      <c r="P146" s="5">
        <f t="shared" si="24"/>
        <v>18643</v>
      </c>
      <c r="Q146" s="5">
        <f t="shared" si="24"/>
        <v>13775</v>
      </c>
      <c r="R146" s="5">
        <f t="shared" si="24"/>
        <v>13775</v>
      </c>
      <c r="S146" s="5">
        <f t="shared" si="23"/>
        <v>2000</v>
      </c>
      <c r="T146" s="5">
        <f t="shared" si="23"/>
        <v>2000</v>
      </c>
      <c r="AT146" s="73"/>
      <c r="AU146" s="5">
        <v>1200005</v>
      </c>
      <c r="AV146" s="5">
        <v>0</v>
      </c>
      <c r="AW146" s="5" t="s">
        <v>817</v>
      </c>
      <c r="AX146" s="5">
        <v>15666</v>
      </c>
      <c r="AY146" s="5">
        <v>5912</v>
      </c>
      <c r="AZ146" s="5">
        <v>2452</v>
      </c>
      <c r="BA146" s="5">
        <v>2452</v>
      </c>
      <c r="BJ146" s="5">
        <v>2452</v>
      </c>
      <c r="BK146" s="5">
        <v>2452</v>
      </c>
      <c r="BL146" s="5">
        <v>2201</v>
      </c>
      <c r="BM146" s="5">
        <v>2201</v>
      </c>
      <c r="BN146" s="5">
        <v>500</v>
      </c>
      <c r="BO146" s="5">
        <v>500</v>
      </c>
    </row>
    <row r="147" spans="2:67" x14ac:dyDescent="0.2">
      <c r="B147" s="5">
        <v>144</v>
      </c>
      <c r="C147" s="5">
        <f t="shared" si="24"/>
        <v>136453</v>
      </c>
      <c r="D147" s="5">
        <f t="shared" si="24"/>
        <v>30952</v>
      </c>
      <c r="E147" s="5">
        <f t="shared" si="24"/>
        <v>18643</v>
      </c>
      <c r="F147" s="5">
        <f t="shared" si="24"/>
        <v>18643</v>
      </c>
      <c r="G147" s="5">
        <f t="shared" si="24"/>
        <v>0</v>
      </c>
      <c r="H147" s="5">
        <f t="shared" si="24"/>
        <v>0</v>
      </c>
      <c r="I147" s="5">
        <f t="shared" si="24"/>
        <v>0</v>
      </c>
      <c r="J147" s="5">
        <f t="shared" si="24"/>
        <v>0</v>
      </c>
      <c r="K147" s="5">
        <f t="shared" si="24"/>
        <v>0</v>
      </c>
      <c r="L147" s="5">
        <f t="shared" si="24"/>
        <v>0</v>
      </c>
      <c r="M147" s="5">
        <f t="shared" si="24"/>
        <v>0</v>
      </c>
      <c r="N147" s="5">
        <f t="shared" si="24"/>
        <v>0</v>
      </c>
      <c r="O147" s="5">
        <f t="shared" si="24"/>
        <v>18643</v>
      </c>
      <c r="P147" s="5">
        <f t="shared" si="24"/>
        <v>18643</v>
      </c>
      <c r="Q147" s="5">
        <f t="shared" si="24"/>
        <v>13775</v>
      </c>
      <c r="R147" s="5">
        <f t="shared" si="24"/>
        <v>13775</v>
      </c>
      <c r="S147" s="5">
        <f t="shared" si="23"/>
        <v>2000</v>
      </c>
      <c r="T147" s="5">
        <f t="shared" si="23"/>
        <v>2000</v>
      </c>
      <c r="AT147" s="73"/>
      <c r="AU147" s="5">
        <v>1200006</v>
      </c>
      <c r="AV147" s="5">
        <v>1200006</v>
      </c>
      <c r="AW147" s="5" t="s">
        <v>817</v>
      </c>
      <c r="AX147" s="5">
        <v>24424</v>
      </c>
      <c r="AY147" s="5">
        <v>8996</v>
      </c>
      <c r="AZ147" s="5">
        <v>3919</v>
      </c>
      <c r="BA147" s="5">
        <v>3919</v>
      </c>
      <c r="BJ147" s="5">
        <v>3919</v>
      </c>
      <c r="BK147" s="5">
        <v>3919</v>
      </c>
      <c r="BL147" s="5">
        <v>3384</v>
      </c>
      <c r="BM147" s="5">
        <v>3384</v>
      </c>
      <c r="BN147" s="5">
        <v>500</v>
      </c>
      <c r="BO147" s="5">
        <v>500</v>
      </c>
    </row>
    <row r="148" spans="2:67" x14ac:dyDescent="0.2">
      <c r="B148" s="5">
        <v>145</v>
      </c>
      <c r="C148" s="5">
        <f t="shared" si="24"/>
        <v>136453</v>
      </c>
      <c r="D148" s="5">
        <f t="shared" si="24"/>
        <v>30952</v>
      </c>
      <c r="E148" s="5">
        <f t="shared" si="24"/>
        <v>18643</v>
      </c>
      <c r="F148" s="5">
        <f t="shared" si="24"/>
        <v>18643</v>
      </c>
      <c r="G148" s="5">
        <f t="shared" si="24"/>
        <v>0</v>
      </c>
      <c r="H148" s="5">
        <f t="shared" si="24"/>
        <v>0</v>
      </c>
      <c r="I148" s="5">
        <f t="shared" si="24"/>
        <v>0</v>
      </c>
      <c r="J148" s="5">
        <f t="shared" si="24"/>
        <v>0</v>
      </c>
      <c r="K148" s="5">
        <f t="shared" si="24"/>
        <v>0</v>
      </c>
      <c r="L148" s="5">
        <f t="shared" si="24"/>
        <v>0</v>
      </c>
      <c r="M148" s="5">
        <f t="shared" si="24"/>
        <v>0</v>
      </c>
      <c r="N148" s="5">
        <f t="shared" si="24"/>
        <v>0</v>
      </c>
      <c r="O148" s="5">
        <f t="shared" si="24"/>
        <v>18643</v>
      </c>
      <c r="P148" s="5">
        <f t="shared" si="24"/>
        <v>18643</v>
      </c>
      <c r="Q148" s="5">
        <f t="shared" si="24"/>
        <v>13775</v>
      </c>
      <c r="R148" s="5">
        <f t="shared" si="24"/>
        <v>13775</v>
      </c>
      <c r="S148" s="5">
        <f t="shared" si="23"/>
        <v>2000</v>
      </c>
      <c r="T148" s="5">
        <f t="shared" si="23"/>
        <v>2000</v>
      </c>
    </row>
    <row r="149" spans="2:67" x14ac:dyDescent="0.2">
      <c r="B149" s="5">
        <v>146</v>
      </c>
      <c r="C149" s="5">
        <f t="shared" si="24"/>
        <v>136453</v>
      </c>
      <c r="D149" s="5">
        <f t="shared" si="24"/>
        <v>30952</v>
      </c>
      <c r="E149" s="5">
        <f t="shared" si="24"/>
        <v>18643</v>
      </c>
      <c r="F149" s="5">
        <f t="shared" si="24"/>
        <v>18643</v>
      </c>
      <c r="G149" s="5">
        <f t="shared" si="24"/>
        <v>0</v>
      </c>
      <c r="H149" s="5">
        <f t="shared" si="24"/>
        <v>0</v>
      </c>
      <c r="I149" s="5">
        <f t="shared" si="24"/>
        <v>0</v>
      </c>
      <c r="J149" s="5">
        <f t="shared" si="24"/>
        <v>0</v>
      </c>
      <c r="K149" s="5">
        <f t="shared" si="24"/>
        <v>0</v>
      </c>
      <c r="L149" s="5">
        <f t="shared" si="24"/>
        <v>0</v>
      </c>
      <c r="M149" s="5">
        <f t="shared" si="24"/>
        <v>0</v>
      </c>
      <c r="N149" s="5">
        <f t="shared" si="24"/>
        <v>0</v>
      </c>
      <c r="O149" s="5">
        <f t="shared" si="24"/>
        <v>18643</v>
      </c>
      <c r="P149" s="5">
        <f t="shared" si="24"/>
        <v>18643</v>
      </c>
      <c r="Q149" s="5">
        <f t="shared" si="24"/>
        <v>13775</v>
      </c>
      <c r="R149" s="5">
        <f t="shared" si="24"/>
        <v>13775</v>
      </c>
      <c r="S149" s="5">
        <f t="shared" si="23"/>
        <v>2000</v>
      </c>
      <c r="T149" s="5">
        <f t="shared" si="23"/>
        <v>2000</v>
      </c>
    </row>
    <row r="150" spans="2:67" x14ac:dyDescent="0.2">
      <c r="B150" s="5">
        <v>147</v>
      </c>
      <c r="C150" s="5">
        <f t="shared" si="24"/>
        <v>136453</v>
      </c>
      <c r="D150" s="5">
        <f t="shared" si="24"/>
        <v>30952</v>
      </c>
      <c r="E150" s="5">
        <f t="shared" si="24"/>
        <v>18643</v>
      </c>
      <c r="F150" s="5">
        <f t="shared" si="24"/>
        <v>18643</v>
      </c>
      <c r="G150" s="5">
        <f t="shared" si="24"/>
        <v>0</v>
      </c>
      <c r="H150" s="5">
        <f t="shared" si="24"/>
        <v>0</v>
      </c>
      <c r="I150" s="5">
        <f t="shared" si="24"/>
        <v>0</v>
      </c>
      <c r="J150" s="5">
        <f t="shared" si="24"/>
        <v>0</v>
      </c>
      <c r="K150" s="5">
        <f t="shared" si="24"/>
        <v>0</v>
      </c>
      <c r="L150" s="5">
        <f t="shared" si="24"/>
        <v>0</v>
      </c>
      <c r="M150" s="5">
        <f t="shared" si="24"/>
        <v>0</v>
      </c>
      <c r="N150" s="5">
        <f t="shared" si="24"/>
        <v>0</v>
      </c>
      <c r="O150" s="5">
        <f t="shared" si="24"/>
        <v>18643</v>
      </c>
      <c r="P150" s="5">
        <f t="shared" si="24"/>
        <v>18643</v>
      </c>
      <c r="Q150" s="5">
        <f t="shared" si="24"/>
        <v>13775</v>
      </c>
      <c r="R150" s="5">
        <f t="shared" ref="R150:T165" si="25">R149</f>
        <v>13775</v>
      </c>
      <c r="S150" s="5">
        <f t="shared" si="25"/>
        <v>2000</v>
      </c>
      <c r="T150" s="5">
        <f t="shared" si="25"/>
        <v>2000</v>
      </c>
    </row>
    <row r="151" spans="2:67" x14ac:dyDescent="0.2">
      <c r="B151" s="5">
        <v>148</v>
      </c>
      <c r="C151" s="5">
        <f t="shared" ref="C151:R166" si="26">C150</f>
        <v>136453</v>
      </c>
      <c r="D151" s="5">
        <f t="shared" si="26"/>
        <v>30952</v>
      </c>
      <c r="E151" s="5">
        <f t="shared" si="26"/>
        <v>18643</v>
      </c>
      <c r="F151" s="5">
        <f t="shared" si="26"/>
        <v>18643</v>
      </c>
      <c r="G151" s="5">
        <f t="shared" si="26"/>
        <v>0</v>
      </c>
      <c r="H151" s="5">
        <f t="shared" si="26"/>
        <v>0</v>
      </c>
      <c r="I151" s="5">
        <f t="shared" si="26"/>
        <v>0</v>
      </c>
      <c r="J151" s="5">
        <f t="shared" si="26"/>
        <v>0</v>
      </c>
      <c r="K151" s="5">
        <f t="shared" si="26"/>
        <v>0</v>
      </c>
      <c r="L151" s="5">
        <f t="shared" si="26"/>
        <v>0</v>
      </c>
      <c r="M151" s="5">
        <f t="shared" si="26"/>
        <v>0</v>
      </c>
      <c r="N151" s="5">
        <f t="shared" si="26"/>
        <v>0</v>
      </c>
      <c r="O151" s="5">
        <f t="shared" si="26"/>
        <v>18643</v>
      </c>
      <c r="P151" s="5">
        <f t="shared" si="26"/>
        <v>18643</v>
      </c>
      <c r="Q151" s="5">
        <f t="shared" si="26"/>
        <v>13775</v>
      </c>
      <c r="R151" s="5">
        <f t="shared" si="25"/>
        <v>13775</v>
      </c>
      <c r="S151" s="5">
        <f t="shared" si="25"/>
        <v>2000</v>
      </c>
      <c r="T151" s="5">
        <f t="shared" si="25"/>
        <v>2000</v>
      </c>
    </row>
    <row r="152" spans="2:67" x14ac:dyDescent="0.2">
      <c r="B152" s="5">
        <v>149</v>
      </c>
      <c r="C152" s="5">
        <f t="shared" si="26"/>
        <v>136453</v>
      </c>
      <c r="D152" s="5">
        <f t="shared" si="26"/>
        <v>30952</v>
      </c>
      <c r="E152" s="5">
        <f t="shared" si="26"/>
        <v>18643</v>
      </c>
      <c r="F152" s="5">
        <f t="shared" si="26"/>
        <v>18643</v>
      </c>
      <c r="G152" s="5">
        <f t="shared" si="26"/>
        <v>0</v>
      </c>
      <c r="H152" s="5">
        <f t="shared" si="26"/>
        <v>0</v>
      </c>
      <c r="I152" s="5">
        <f t="shared" si="26"/>
        <v>0</v>
      </c>
      <c r="J152" s="5">
        <f t="shared" si="26"/>
        <v>0</v>
      </c>
      <c r="K152" s="5">
        <f t="shared" si="26"/>
        <v>0</v>
      </c>
      <c r="L152" s="5">
        <f t="shared" si="26"/>
        <v>0</v>
      </c>
      <c r="M152" s="5">
        <f t="shared" si="26"/>
        <v>0</v>
      </c>
      <c r="N152" s="5">
        <f t="shared" si="26"/>
        <v>0</v>
      </c>
      <c r="O152" s="5">
        <f t="shared" si="26"/>
        <v>18643</v>
      </c>
      <c r="P152" s="5">
        <f t="shared" si="26"/>
        <v>18643</v>
      </c>
      <c r="Q152" s="5">
        <f t="shared" si="26"/>
        <v>13775</v>
      </c>
      <c r="R152" s="5">
        <f t="shared" si="25"/>
        <v>13775</v>
      </c>
      <c r="S152" s="5">
        <f t="shared" si="25"/>
        <v>2000</v>
      </c>
      <c r="T152" s="5">
        <f t="shared" si="25"/>
        <v>2000</v>
      </c>
    </row>
    <row r="153" spans="2:67" x14ac:dyDescent="0.2">
      <c r="B153" s="5">
        <v>150</v>
      </c>
      <c r="C153" s="5">
        <f t="shared" si="26"/>
        <v>136453</v>
      </c>
      <c r="D153" s="5">
        <f t="shared" si="26"/>
        <v>30952</v>
      </c>
      <c r="E153" s="5">
        <f t="shared" si="26"/>
        <v>18643</v>
      </c>
      <c r="F153" s="5">
        <f t="shared" si="26"/>
        <v>18643</v>
      </c>
      <c r="G153" s="5">
        <f t="shared" si="26"/>
        <v>0</v>
      </c>
      <c r="H153" s="5">
        <f t="shared" si="26"/>
        <v>0</v>
      </c>
      <c r="I153" s="5">
        <f t="shared" si="26"/>
        <v>0</v>
      </c>
      <c r="J153" s="5">
        <f t="shared" si="26"/>
        <v>0</v>
      </c>
      <c r="K153" s="5">
        <f t="shared" si="26"/>
        <v>0</v>
      </c>
      <c r="L153" s="5">
        <f t="shared" si="26"/>
        <v>0</v>
      </c>
      <c r="M153" s="5">
        <f t="shared" si="26"/>
        <v>0</v>
      </c>
      <c r="N153" s="5">
        <f t="shared" si="26"/>
        <v>0</v>
      </c>
      <c r="O153" s="5">
        <f t="shared" si="26"/>
        <v>18643</v>
      </c>
      <c r="P153" s="5">
        <f t="shared" si="26"/>
        <v>18643</v>
      </c>
      <c r="Q153" s="5">
        <f t="shared" si="26"/>
        <v>13775</v>
      </c>
      <c r="R153" s="5">
        <f t="shared" si="25"/>
        <v>13775</v>
      </c>
      <c r="S153" s="5">
        <f t="shared" si="25"/>
        <v>2000</v>
      </c>
      <c r="T153" s="5">
        <f t="shared" si="25"/>
        <v>2000</v>
      </c>
    </row>
    <row r="154" spans="2:67" x14ac:dyDescent="0.2">
      <c r="B154" s="5">
        <v>151</v>
      </c>
      <c r="C154" s="5">
        <f t="shared" si="26"/>
        <v>136453</v>
      </c>
      <c r="D154" s="5">
        <f t="shared" si="26"/>
        <v>30952</v>
      </c>
      <c r="E154" s="5">
        <f t="shared" si="26"/>
        <v>18643</v>
      </c>
      <c r="F154" s="5">
        <f t="shared" si="26"/>
        <v>18643</v>
      </c>
      <c r="G154" s="5">
        <f t="shared" si="26"/>
        <v>0</v>
      </c>
      <c r="H154" s="5">
        <f t="shared" si="26"/>
        <v>0</v>
      </c>
      <c r="I154" s="5">
        <f t="shared" si="26"/>
        <v>0</v>
      </c>
      <c r="J154" s="5">
        <f t="shared" si="26"/>
        <v>0</v>
      </c>
      <c r="K154" s="5">
        <f t="shared" si="26"/>
        <v>0</v>
      </c>
      <c r="L154" s="5">
        <f t="shared" si="26"/>
        <v>0</v>
      </c>
      <c r="M154" s="5">
        <f t="shared" si="26"/>
        <v>0</v>
      </c>
      <c r="N154" s="5">
        <f t="shared" si="26"/>
        <v>0</v>
      </c>
      <c r="O154" s="5">
        <f t="shared" si="26"/>
        <v>18643</v>
      </c>
      <c r="P154" s="5">
        <f t="shared" si="26"/>
        <v>18643</v>
      </c>
      <c r="Q154" s="5">
        <f t="shared" si="26"/>
        <v>13775</v>
      </c>
      <c r="R154" s="5">
        <f t="shared" si="25"/>
        <v>13775</v>
      </c>
      <c r="S154" s="5">
        <f t="shared" si="25"/>
        <v>2000</v>
      </c>
      <c r="T154" s="5">
        <f t="shared" si="25"/>
        <v>2000</v>
      </c>
    </row>
    <row r="155" spans="2:67" x14ac:dyDescent="0.2">
      <c r="B155" s="5">
        <v>152</v>
      </c>
      <c r="C155" s="5">
        <f t="shared" si="26"/>
        <v>136453</v>
      </c>
      <c r="D155" s="5">
        <f t="shared" si="26"/>
        <v>30952</v>
      </c>
      <c r="E155" s="5">
        <f t="shared" si="26"/>
        <v>18643</v>
      </c>
      <c r="F155" s="5">
        <f t="shared" si="26"/>
        <v>18643</v>
      </c>
      <c r="G155" s="5">
        <f t="shared" si="26"/>
        <v>0</v>
      </c>
      <c r="H155" s="5">
        <f t="shared" si="26"/>
        <v>0</v>
      </c>
      <c r="I155" s="5">
        <f t="shared" si="26"/>
        <v>0</v>
      </c>
      <c r="J155" s="5">
        <f t="shared" si="26"/>
        <v>0</v>
      </c>
      <c r="K155" s="5">
        <f t="shared" si="26"/>
        <v>0</v>
      </c>
      <c r="L155" s="5">
        <f t="shared" si="26"/>
        <v>0</v>
      </c>
      <c r="M155" s="5">
        <f t="shared" si="26"/>
        <v>0</v>
      </c>
      <c r="N155" s="5">
        <f t="shared" si="26"/>
        <v>0</v>
      </c>
      <c r="O155" s="5">
        <f t="shared" si="26"/>
        <v>18643</v>
      </c>
      <c r="P155" s="5">
        <f t="shared" si="26"/>
        <v>18643</v>
      </c>
      <c r="Q155" s="5">
        <f t="shared" si="26"/>
        <v>13775</v>
      </c>
      <c r="R155" s="5">
        <f t="shared" si="25"/>
        <v>13775</v>
      </c>
      <c r="S155" s="5">
        <f t="shared" si="25"/>
        <v>2000</v>
      </c>
      <c r="T155" s="5">
        <f t="shared" si="25"/>
        <v>2000</v>
      </c>
    </row>
    <row r="156" spans="2:67" x14ac:dyDescent="0.2">
      <c r="B156" s="5">
        <v>153</v>
      </c>
      <c r="C156" s="5">
        <f t="shared" si="26"/>
        <v>136453</v>
      </c>
      <c r="D156" s="5">
        <f t="shared" si="26"/>
        <v>30952</v>
      </c>
      <c r="E156" s="5">
        <f t="shared" si="26"/>
        <v>18643</v>
      </c>
      <c r="F156" s="5">
        <f t="shared" si="26"/>
        <v>18643</v>
      </c>
      <c r="G156" s="5">
        <f t="shared" si="26"/>
        <v>0</v>
      </c>
      <c r="H156" s="5">
        <f t="shared" si="26"/>
        <v>0</v>
      </c>
      <c r="I156" s="5">
        <f t="shared" si="26"/>
        <v>0</v>
      </c>
      <c r="J156" s="5">
        <f t="shared" si="26"/>
        <v>0</v>
      </c>
      <c r="K156" s="5">
        <f t="shared" si="26"/>
        <v>0</v>
      </c>
      <c r="L156" s="5">
        <f t="shared" si="26"/>
        <v>0</v>
      </c>
      <c r="M156" s="5">
        <f t="shared" si="26"/>
        <v>0</v>
      </c>
      <c r="N156" s="5">
        <f t="shared" si="26"/>
        <v>0</v>
      </c>
      <c r="O156" s="5">
        <f t="shared" si="26"/>
        <v>18643</v>
      </c>
      <c r="P156" s="5">
        <f t="shared" si="26"/>
        <v>18643</v>
      </c>
      <c r="Q156" s="5">
        <f t="shared" si="26"/>
        <v>13775</v>
      </c>
      <c r="R156" s="5">
        <f t="shared" si="25"/>
        <v>13775</v>
      </c>
      <c r="S156" s="5">
        <f t="shared" si="25"/>
        <v>2000</v>
      </c>
      <c r="T156" s="5">
        <f t="shared" si="25"/>
        <v>2000</v>
      </c>
    </row>
    <row r="157" spans="2:67" x14ac:dyDescent="0.2">
      <c r="B157" s="5">
        <v>154</v>
      </c>
      <c r="C157" s="5">
        <f t="shared" si="26"/>
        <v>136453</v>
      </c>
      <c r="D157" s="5">
        <f t="shared" si="26"/>
        <v>30952</v>
      </c>
      <c r="E157" s="5">
        <f t="shared" si="26"/>
        <v>18643</v>
      </c>
      <c r="F157" s="5">
        <f t="shared" si="26"/>
        <v>18643</v>
      </c>
      <c r="G157" s="5">
        <f t="shared" si="26"/>
        <v>0</v>
      </c>
      <c r="H157" s="5">
        <f t="shared" si="26"/>
        <v>0</v>
      </c>
      <c r="I157" s="5">
        <f t="shared" si="26"/>
        <v>0</v>
      </c>
      <c r="J157" s="5">
        <f t="shared" si="26"/>
        <v>0</v>
      </c>
      <c r="K157" s="5">
        <f t="shared" si="26"/>
        <v>0</v>
      </c>
      <c r="L157" s="5">
        <f t="shared" si="26"/>
        <v>0</v>
      </c>
      <c r="M157" s="5">
        <f t="shared" si="26"/>
        <v>0</v>
      </c>
      <c r="N157" s="5">
        <f t="shared" si="26"/>
        <v>0</v>
      </c>
      <c r="O157" s="5">
        <f t="shared" si="26"/>
        <v>18643</v>
      </c>
      <c r="P157" s="5">
        <f t="shared" si="26"/>
        <v>18643</v>
      </c>
      <c r="Q157" s="5">
        <f t="shared" si="26"/>
        <v>13775</v>
      </c>
      <c r="R157" s="5">
        <f t="shared" si="25"/>
        <v>13775</v>
      </c>
      <c r="S157" s="5">
        <f t="shared" si="25"/>
        <v>2000</v>
      </c>
      <c r="T157" s="5">
        <f t="shared" si="25"/>
        <v>2000</v>
      </c>
    </row>
    <row r="158" spans="2:67" x14ac:dyDescent="0.2">
      <c r="B158" s="5">
        <v>155</v>
      </c>
      <c r="C158" s="5">
        <f t="shared" si="26"/>
        <v>136453</v>
      </c>
      <c r="D158" s="5">
        <f t="shared" si="26"/>
        <v>30952</v>
      </c>
      <c r="E158" s="5">
        <f t="shared" si="26"/>
        <v>18643</v>
      </c>
      <c r="F158" s="5">
        <f t="shared" si="26"/>
        <v>18643</v>
      </c>
      <c r="G158" s="5">
        <f t="shared" si="26"/>
        <v>0</v>
      </c>
      <c r="H158" s="5">
        <f t="shared" si="26"/>
        <v>0</v>
      </c>
      <c r="I158" s="5">
        <f t="shared" si="26"/>
        <v>0</v>
      </c>
      <c r="J158" s="5">
        <f t="shared" si="26"/>
        <v>0</v>
      </c>
      <c r="K158" s="5">
        <f t="shared" si="26"/>
        <v>0</v>
      </c>
      <c r="L158" s="5">
        <f t="shared" si="26"/>
        <v>0</v>
      </c>
      <c r="M158" s="5">
        <f t="shared" si="26"/>
        <v>0</v>
      </c>
      <c r="N158" s="5">
        <f t="shared" si="26"/>
        <v>0</v>
      </c>
      <c r="O158" s="5">
        <f t="shared" si="26"/>
        <v>18643</v>
      </c>
      <c r="P158" s="5">
        <f t="shared" si="26"/>
        <v>18643</v>
      </c>
      <c r="Q158" s="5">
        <f t="shared" si="26"/>
        <v>13775</v>
      </c>
      <c r="R158" s="5">
        <f t="shared" si="25"/>
        <v>13775</v>
      </c>
      <c r="S158" s="5">
        <f t="shared" si="25"/>
        <v>2000</v>
      </c>
      <c r="T158" s="5">
        <f t="shared" si="25"/>
        <v>2000</v>
      </c>
    </row>
    <row r="159" spans="2:67" x14ac:dyDescent="0.2">
      <c r="B159" s="5">
        <v>156</v>
      </c>
      <c r="C159" s="5">
        <f t="shared" si="26"/>
        <v>136453</v>
      </c>
      <c r="D159" s="5">
        <f t="shared" si="26"/>
        <v>30952</v>
      </c>
      <c r="E159" s="5">
        <f t="shared" si="26"/>
        <v>18643</v>
      </c>
      <c r="F159" s="5">
        <f t="shared" si="26"/>
        <v>18643</v>
      </c>
      <c r="G159" s="5">
        <f t="shared" si="26"/>
        <v>0</v>
      </c>
      <c r="H159" s="5">
        <f t="shared" si="26"/>
        <v>0</v>
      </c>
      <c r="I159" s="5">
        <f t="shared" si="26"/>
        <v>0</v>
      </c>
      <c r="J159" s="5">
        <f t="shared" si="26"/>
        <v>0</v>
      </c>
      <c r="K159" s="5">
        <f t="shared" si="26"/>
        <v>0</v>
      </c>
      <c r="L159" s="5">
        <f t="shared" si="26"/>
        <v>0</v>
      </c>
      <c r="M159" s="5">
        <f t="shared" si="26"/>
        <v>0</v>
      </c>
      <c r="N159" s="5">
        <f t="shared" si="26"/>
        <v>0</v>
      </c>
      <c r="O159" s="5">
        <f t="shared" si="26"/>
        <v>18643</v>
      </c>
      <c r="P159" s="5">
        <f t="shared" si="26"/>
        <v>18643</v>
      </c>
      <c r="Q159" s="5">
        <f t="shared" si="26"/>
        <v>13775</v>
      </c>
      <c r="R159" s="5">
        <f t="shared" si="25"/>
        <v>13775</v>
      </c>
      <c r="S159" s="5">
        <f t="shared" si="25"/>
        <v>2000</v>
      </c>
      <c r="T159" s="5">
        <f t="shared" si="25"/>
        <v>2000</v>
      </c>
    </row>
    <row r="160" spans="2:67" x14ac:dyDescent="0.2">
      <c r="B160" s="5">
        <v>157</v>
      </c>
      <c r="C160" s="5">
        <f t="shared" si="26"/>
        <v>136453</v>
      </c>
      <c r="D160" s="5">
        <f t="shared" si="26"/>
        <v>30952</v>
      </c>
      <c r="E160" s="5">
        <f t="shared" si="26"/>
        <v>18643</v>
      </c>
      <c r="F160" s="5">
        <f t="shared" si="26"/>
        <v>18643</v>
      </c>
      <c r="G160" s="5">
        <f t="shared" si="26"/>
        <v>0</v>
      </c>
      <c r="H160" s="5">
        <f t="shared" si="26"/>
        <v>0</v>
      </c>
      <c r="I160" s="5">
        <f t="shared" si="26"/>
        <v>0</v>
      </c>
      <c r="J160" s="5">
        <f t="shared" si="26"/>
        <v>0</v>
      </c>
      <c r="K160" s="5">
        <f t="shared" si="26"/>
        <v>0</v>
      </c>
      <c r="L160" s="5">
        <f t="shared" si="26"/>
        <v>0</v>
      </c>
      <c r="M160" s="5">
        <f t="shared" si="26"/>
        <v>0</v>
      </c>
      <c r="N160" s="5">
        <f t="shared" si="26"/>
        <v>0</v>
      </c>
      <c r="O160" s="5">
        <f t="shared" si="26"/>
        <v>18643</v>
      </c>
      <c r="P160" s="5">
        <f t="shared" si="26"/>
        <v>18643</v>
      </c>
      <c r="Q160" s="5">
        <f t="shared" si="26"/>
        <v>13775</v>
      </c>
      <c r="R160" s="5">
        <f t="shared" si="25"/>
        <v>13775</v>
      </c>
      <c r="S160" s="5">
        <f t="shared" si="25"/>
        <v>2000</v>
      </c>
      <c r="T160" s="5">
        <f t="shared" si="25"/>
        <v>2000</v>
      </c>
    </row>
    <row r="161" spans="2:20" x14ac:dyDescent="0.2">
      <c r="B161" s="5">
        <v>158</v>
      </c>
      <c r="C161" s="5">
        <f t="shared" si="26"/>
        <v>136453</v>
      </c>
      <c r="D161" s="5">
        <f t="shared" si="26"/>
        <v>30952</v>
      </c>
      <c r="E161" s="5">
        <f t="shared" si="26"/>
        <v>18643</v>
      </c>
      <c r="F161" s="5">
        <f t="shared" si="26"/>
        <v>18643</v>
      </c>
      <c r="G161" s="5">
        <f t="shared" si="26"/>
        <v>0</v>
      </c>
      <c r="H161" s="5">
        <f t="shared" si="26"/>
        <v>0</v>
      </c>
      <c r="I161" s="5">
        <f t="shared" si="26"/>
        <v>0</v>
      </c>
      <c r="J161" s="5">
        <f t="shared" si="26"/>
        <v>0</v>
      </c>
      <c r="K161" s="5">
        <f t="shared" si="26"/>
        <v>0</v>
      </c>
      <c r="L161" s="5">
        <f t="shared" si="26"/>
        <v>0</v>
      </c>
      <c r="M161" s="5">
        <f t="shared" si="26"/>
        <v>0</v>
      </c>
      <c r="N161" s="5">
        <f t="shared" si="26"/>
        <v>0</v>
      </c>
      <c r="O161" s="5">
        <f t="shared" si="26"/>
        <v>18643</v>
      </c>
      <c r="P161" s="5">
        <f t="shared" si="26"/>
        <v>18643</v>
      </c>
      <c r="Q161" s="5">
        <f t="shared" si="26"/>
        <v>13775</v>
      </c>
      <c r="R161" s="5">
        <f t="shared" si="25"/>
        <v>13775</v>
      </c>
      <c r="S161" s="5">
        <f t="shared" si="25"/>
        <v>2000</v>
      </c>
      <c r="T161" s="5">
        <f t="shared" si="25"/>
        <v>2000</v>
      </c>
    </row>
    <row r="162" spans="2:20" x14ac:dyDescent="0.2">
      <c r="B162" s="5">
        <v>159</v>
      </c>
      <c r="C162" s="5">
        <f t="shared" si="26"/>
        <v>136453</v>
      </c>
      <c r="D162" s="5">
        <f t="shared" si="26"/>
        <v>30952</v>
      </c>
      <c r="E162" s="5">
        <f t="shared" si="26"/>
        <v>18643</v>
      </c>
      <c r="F162" s="5">
        <f t="shared" si="26"/>
        <v>18643</v>
      </c>
      <c r="G162" s="5">
        <f t="shared" si="26"/>
        <v>0</v>
      </c>
      <c r="H162" s="5">
        <f t="shared" si="26"/>
        <v>0</v>
      </c>
      <c r="I162" s="5">
        <f t="shared" si="26"/>
        <v>0</v>
      </c>
      <c r="J162" s="5">
        <f t="shared" si="26"/>
        <v>0</v>
      </c>
      <c r="K162" s="5">
        <f t="shared" si="26"/>
        <v>0</v>
      </c>
      <c r="L162" s="5">
        <f t="shared" si="26"/>
        <v>0</v>
      </c>
      <c r="M162" s="5">
        <f t="shared" si="26"/>
        <v>0</v>
      </c>
      <c r="N162" s="5">
        <f t="shared" si="26"/>
        <v>0</v>
      </c>
      <c r="O162" s="5">
        <f t="shared" si="26"/>
        <v>18643</v>
      </c>
      <c r="P162" s="5">
        <f t="shared" si="26"/>
        <v>18643</v>
      </c>
      <c r="Q162" s="5">
        <f t="shared" si="26"/>
        <v>13775</v>
      </c>
      <c r="R162" s="5">
        <f t="shared" si="25"/>
        <v>13775</v>
      </c>
      <c r="S162" s="5">
        <f t="shared" si="25"/>
        <v>2000</v>
      </c>
      <c r="T162" s="5">
        <f t="shared" si="25"/>
        <v>2000</v>
      </c>
    </row>
    <row r="163" spans="2:20" x14ac:dyDescent="0.2">
      <c r="B163" s="5">
        <v>160</v>
      </c>
      <c r="C163" s="5">
        <f t="shared" si="26"/>
        <v>136453</v>
      </c>
      <c r="D163" s="5">
        <f t="shared" si="26"/>
        <v>30952</v>
      </c>
      <c r="E163" s="5">
        <f t="shared" si="26"/>
        <v>18643</v>
      </c>
      <c r="F163" s="5">
        <f t="shared" si="26"/>
        <v>18643</v>
      </c>
      <c r="G163" s="5">
        <f t="shared" si="26"/>
        <v>0</v>
      </c>
      <c r="H163" s="5">
        <f t="shared" si="26"/>
        <v>0</v>
      </c>
      <c r="I163" s="5">
        <f t="shared" si="26"/>
        <v>0</v>
      </c>
      <c r="J163" s="5">
        <f t="shared" si="26"/>
        <v>0</v>
      </c>
      <c r="K163" s="5">
        <f t="shared" si="26"/>
        <v>0</v>
      </c>
      <c r="L163" s="5">
        <f t="shared" si="26"/>
        <v>0</v>
      </c>
      <c r="M163" s="5">
        <f t="shared" si="26"/>
        <v>0</v>
      </c>
      <c r="N163" s="5">
        <f t="shared" si="26"/>
        <v>0</v>
      </c>
      <c r="O163" s="5">
        <f t="shared" si="26"/>
        <v>18643</v>
      </c>
      <c r="P163" s="5">
        <f t="shared" si="26"/>
        <v>18643</v>
      </c>
      <c r="Q163" s="5">
        <f t="shared" si="26"/>
        <v>13775</v>
      </c>
      <c r="R163" s="5">
        <f t="shared" si="25"/>
        <v>13775</v>
      </c>
      <c r="S163" s="5">
        <f t="shared" si="25"/>
        <v>2000</v>
      </c>
      <c r="T163" s="5">
        <f t="shared" si="25"/>
        <v>2000</v>
      </c>
    </row>
    <row r="164" spans="2:20" x14ac:dyDescent="0.2">
      <c r="B164" s="5">
        <v>161</v>
      </c>
      <c r="C164" s="5">
        <f t="shared" si="26"/>
        <v>136453</v>
      </c>
      <c r="D164" s="5">
        <f t="shared" si="26"/>
        <v>30952</v>
      </c>
      <c r="E164" s="5">
        <f t="shared" si="26"/>
        <v>18643</v>
      </c>
      <c r="F164" s="5">
        <f t="shared" si="26"/>
        <v>18643</v>
      </c>
      <c r="G164" s="5">
        <f t="shared" si="26"/>
        <v>0</v>
      </c>
      <c r="H164" s="5">
        <f t="shared" si="26"/>
        <v>0</v>
      </c>
      <c r="I164" s="5">
        <f t="shared" si="26"/>
        <v>0</v>
      </c>
      <c r="J164" s="5">
        <f t="shared" si="26"/>
        <v>0</v>
      </c>
      <c r="K164" s="5">
        <f t="shared" si="26"/>
        <v>0</v>
      </c>
      <c r="L164" s="5">
        <f t="shared" si="26"/>
        <v>0</v>
      </c>
      <c r="M164" s="5">
        <f t="shared" si="26"/>
        <v>0</v>
      </c>
      <c r="N164" s="5">
        <f t="shared" si="26"/>
        <v>0</v>
      </c>
      <c r="O164" s="5">
        <f t="shared" si="26"/>
        <v>18643</v>
      </c>
      <c r="P164" s="5">
        <f t="shared" si="26"/>
        <v>18643</v>
      </c>
      <c r="Q164" s="5">
        <f t="shared" si="26"/>
        <v>13775</v>
      </c>
      <c r="R164" s="5">
        <f t="shared" si="25"/>
        <v>13775</v>
      </c>
      <c r="S164" s="5">
        <f t="shared" si="25"/>
        <v>2000</v>
      </c>
      <c r="T164" s="5">
        <f t="shared" si="25"/>
        <v>2000</v>
      </c>
    </row>
    <row r="165" spans="2:20" x14ac:dyDescent="0.2">
      <c r="B165" s="5">
        <v>162</v>
      </c>
      <c r="C165" s="5">
        <f t="shared" si="26"/>
        <v>136453</v>
      </c>
      <c r="D165" s="5">
        <f t="shared" si="26"/>
        <v>30952</v>
      </c>
      <c r="E165" s="5">
        <f t="shared" si="26"/>
        <v>18643</v>
      </c>
      <c r="F165" s="5">
        <f t="shared" si="26"/>
        <v>18643</v>
      </c>
      <c r="G165" s="5">
        <f t="shared" si="26"/>
        <v>0</v>
      </c>
      <c r="H165" s="5">
        <f t="shared" si="26"/>
        <v>0</v>
      </c>
      <c r="I165" s="5">
        <f t="shared" si="26"/>
        <v>0</v>
      </c>
      <c r="J165" s="5">
        <f t="shared" si="26"/>
        <v>0</v>
      </c>
      <c r="K165" s="5">
        <f t="shared" si="26"/>
        <v>0</v>
      </c>
      <c r="L165" s="5">
        <f t="shared" si="26"/>
        <v>0</v>
      </c>
      <c r="M165" s="5">
        <f t="shared" si="26"/>
        <v>0</v>
      </c>
      <c r="N165" s="5">
        <f t="shared" si="26"/>
        <v>0</v>
      </c>
      <c r="O165" s="5">
        <f t="shared" si="26"/>
        <v>18643</v>
      </c>
      <c r="P165" s="5">
        <f t="shared" si="26"/>
        <v>18643</v>
      </c>
      <c r="Q165" s="5">
        <f t="shared" si="26"/>
        <v>13775</v>
      </c>
      <c r="R165" s="5">
        <f t="shared" si="25"/>
        <v>13775</v>
      </c>
      <c r="S165" s="5">
        <f t="shared" si="25"/>
        <v>2000</v>
      </c>
      <c r="T165" s="5">
        <f t="shared" si="25"/>
        <v>2000</v>
      </c>
    </row>
    <row r="166" spans="2:20" x14ac:dyDescent="0.2">
      <c r="B166" s="5">
        <v>163</v>
      </c>
      <c r="C166" s="5">
        <f t="shared" si="26"/>
        <v>136453</v>
      </c>
      <c r="D166" s="5">
        <f t="shared" si="26"/>
        <v>30952</v>
      </c>
      <c r="E166" s="5">
        <f t="shared" si="26"/>
        <v>18643</v>
      </c>
      <c r="F166" s="5">
        <f t="shared" si="26"/>
        <v>18643</v>
      </c>
      <c r="G166" s="5">
        <f t="shared" si="26"/>
        <v>0</v>
      </c>
      <c r="H166" s="5">
        <f t="shared" si="26"/>
        <v>0</v>
      </c>
      <c r="I166" s="5">
        <f t="shared" si="26"/>
        <v>0</v>
      </c>
      <c r="J166" s="5">
        <f t="shared" si="26"/>
        <v>0</v>
      </c>
      <c r="K166" s="5">
        <f t="shared" si="26"/>
        <v>0</v>
      </c>
      <c r="L166" s="5">
        <f t="shared" si="26"/>
        <v>0</v>
      </c>
      <c r="M166" s="5">
        <f t="shared" si="26"/>
        <v>0</v>
      </c>
      <c r="N166" s="5">
        <f t="shared" si="26"/>
        <v>0</v>
      </c>
      <c r="O166" s="5">
        <f t="shared" si="26"/>
        <v>18643</v>
      </c>
      <c r="P166" s="5">
        <f t="shared" si="26"/>
        <v>18643</v>
      </c>
      <c r="Q166" s="5">
        <f t="shared" si="26"/>
        <v>13775</v>
      </c>
      <c r="R166" s="5">
        <f t="shared" si="26"/>
        <v>13775</v>
      </c>
      <c r="S166" s="5">
        <f t="shared" ref="S166:T181" si="27">S165</f>
        <v>2000</v>
      </c>
      <c r="T166" s="5">
        <f t="shared" si="27"/>
        <v>2000</v>
      </c>
    </row>
    <row r="167" spans="2:20" x14ac:dyDescent="0.2">
      <c r="B167" s="5">
        <v>164</v>
      </c>
      <c r="C167" s="5">
        <f t="shared" ref="C167:R182" si="28">C166</f>
        <v>136453</v>
      </c>
      <c r="D167" s="5">
        <f t="shared" si="28"/>
        <v>30952</v>
      </c>
      <c r="E167" s="5">
        <f t="shared" si="28"/>
        <v>18643</v>
      </c>
      <c r="F167" s="5">
        <f t="shared" si="28"/>
        <v>18643</v>
      </c>
      <c r="G167" s="5">
        <f t="shared" si="28"/>
        <v>0</v>
      </c>
      <c r="H167" s="5">
        <f t="shared" si="28"/>
        <v>0</v>
      </c>
      <c r="I167" s="5">
        <f t="shared" si="28"/>
        <v>0</v>
      </c>
      <c r="J167" s="5">
        <f t="shared" si="28"/>
        <v>0</v>
      </c>
      <c r="K167" s="5">
        <f t="shared" si="28"/>
        <v>0</v>
      </c>
      <c r="L167" s="5">
        <f t="shared" si="28"/>
        <v>0</v>
      </c>
      <c r="M167" s="5">
        <f t="shared" si="28"/>
        <v>0</v>
      </c>
      <c r="N167" s="5">
        <f t="shared" si="28"/>
        <v>0</v>
      </c>
      <c r="O167" s="5">
        <f t="shared" si="28"/>
        <v>18643</v>
      </c>
      <c r="P167" s="5">
        <f t="shared" si="28"/>
        <v>18643</v>
      </c>
      <c r="Q167" s="5">
        <f t="shared" si="28"/>
        <v>13775</v>
      </c>
      <c r="R167" s="5">
        <f t="shared" si="28"/>
        <v>13775</v>
      </c>
      <c r="S167" s="5">
        <f t="shared" si="27"/>
        <v>2000</v>
      </c>
      <c r="T167" s="5">
        <f t="shared" si="27"/>
        <v>2000</v>
      </c>
    </row>
    <row r="168" spans="2:20" x14ac:dyDescent="0.2">
      <c r="B168" s="5">
        <v>165</v>
      </c>
      <c r="C168" s="5">
        <f t="shared" si="28"/>
        <v>136453</v>
      </c>
      <c r="D168" s="5">
        <f t="shared" si="28"/>
        <v>30952</v>
      </c>
      <c r="E168" s="5">
        <f t="shared" si="28"/>
        <v>18643</v>
      </c>
      <c r="F168" s="5">
        <f t="shared" si="28"/>
        <v>18643</v>
      </c>
      <c r="G168" s="5">
        <f t="shared" si="28"/>
        <v>0</v>
      </c>
      <c r="H168" s="5">
        <f t="shared" si="28"/>
        <v>0</v>
      </c>
      <c r="I168" s="5">
        <f t="shared" si="28"/>
        <v>0</v>
      </c>
      <c r="J168" s="5">
        <f t="shared" si="28"/>
        <v>0</v>
      </c>
      <c r="K168" s="5">
        <f t="shared" si="28"/>
        <v>0</v>
      </c>
      <c r="L168" s="5">
        <f t="shared" si="28"/>
        <v>0</v>
      </c>
      <c r="M168" s="5">
        <f t="shared" si="28"/>
        <v>0</v>
      </c>
      <c r="N168" s="5">
        <f t="shared" si="28"/>
        <v>0</v>
      </c>
      <c r="O168" s="5">
        <f t="shared" si="28"/>
        <v>18643</v>
      </c>
      <c r="P168" s="5">
        <f t="shared" si="28"/>
        <v>18643</v>
      </c>
      <c r="Q168" s="5">
        <f t="shared" si="28"/>
        <v>13775</v>
      </c>
      <c r="R168" s="5">
        <f t="shared" si="28"/>
        <v>13775</v>
      </c>
      <c r="S168" s="5">
        <f t="shared" si="27"/>
        <v>2000</v>
      </c>
      <c r="T168" s="5">
        <f t="shared" si="27"/>
        <v>2000</v>
      </c>
    </row>
    <row r="169" spans="2:20" x14ac:dyDescent="0.2">
      <c r="B169" s="5">
        <v>166</v>
      </c>
      <c r="C169" s="5">
        <f t="shared" si="28"/>
        <v>136453</v>
      </c>
      <c r="D169" s="5">
        <f t="shared" si="28"/>
        <v>30952</v>
      </c>
      <c r="E169" s="5">
        <f t="shared" si="28"/>
        <v>18643</v>
      </c>
      <c r="F169" s="5">
        <f t="shared" si="28"/>
        <v>18643</v>
      </c>
      <c r="G169" s="5">
        <f t="shared" si="28"/>
        <v>0</v>
      </c>
      <c r="H169" s="5">
        <f t="shared" si="28"/>
        <v>0</v>
      </c>
      <c r="I169" s="5">
        <f t="shared" si="28"/>
        <v>0</v>
      </c>
      <c r="J169" s="5">
        <f t="shared" si="28"/>
        <v>0</v>
      </c>
      <c r="K169" s="5">
        <f t="shared" si="28"/>
        <v>0</v>
      </c>
      <c r="L169" s="5">
        <f t="shared" si="28"/>
        <v>0</v>
      </c>
      <c r="M169" s="5">
        <f t="shared" si="28"/>
        <v>0</v>
      </c>
      <c r="N169" s="5">
        <f t="shared" si="28"/>
        <v>0</v>
      </c>
      <c r="O169" s="5">
        <f t="shared" si="28"/>
        <v>18643</v>
      </c>
      <c r="P169" s="5">
        <f t="shared" si="28"/>
        <v>18643</v>
      </c>
      <c r="Q169" s="5">
        <f t="shared" si="28"/>
        <v>13775</v>
      </c>
      <c r="R169" s="5">
        <f t="shared" si="28"/>
        <v>13775</v>
      </c>
      <c r="S169" s="5">
        <f t="shared" si="27"/>
        <v>2000</v>
      </c>
      <c r="T169" s="5">
        <f t="shared" si="27"/>
        <v>2000</v>
      </c>
    </row>
    <row r="170" spans="2:20" x14ac:dyDescent="0.2">
      <c r="B170" s="5">
        <v>167</v>
      </c>
      <c r="C170" s="5">
        <f t="shared" si="28"/>
        <v>136453</v>
      </c>
      <c r="D170" s="5">
        <f t="shared" si="28"/>
        <v>30952</v>
      </c>
      <c r="E170" s="5">
        <f t="shared" si="28"/>
        <v>18643</v>
      </c>
      <c r="F170" s="5">
        <f t="shared" si="28"/>
        <v>18643</v>
      </c>
      <c r="G170" s="5">
        <f t="shared" si="28"/>
        <v>0</v>
      </c>
      <c r="H170" s="5">
        <f t="shared" si="28"/>
        <v>0</v>
      </c>
      <c r="I170" s="5">
        <f t="shared" si="28"/>
        <v>0</v>
      </c>
      <c r="J170" s="5">
        <f t="shared" si="28"/>
        <v>0</v>
      </c>
      <c r="K170" s="5">
        <f t="shared" si="28"/>
        <v>0</v>
      </c>
      <c r="L170" s="5">
        <f t="shared" si="28"/>
        <v>0</v>
      </c>
      <c r="M170" s="5">
        <f t="shared" si="28"/>
        <v>0</v>
      </c>
      <c r="N170" s="5">
        <f t="shared" si="28"/>
        <v>0</v>
      </c>
      <c r="O170" s="5">
        <f t="shared" si="28"/>
        <v>18643</v>
      </c>
      <c r="P170" s="5">
        <f t="shared" si="28"/>
        <v>18643</v>
      </c>
      <c r="Q170" s="5">
        <f t="shared" si="28"/>
        <v>13775</v>
      </c>
      <c r="R170" s="5">
        <f t="shared" si="28"/>
        <v>13775</v>
      </c>
      <c r="S170" s="5">
        <f t="shared" si="27"/>
        <v>2000</v>
      </c>
      <c r="T170" s="5">
        <f t="shared" si="27"/>
        <v>2000</v>
      </c>
    </row>
    <row r="171" spans="2:20" x14ac:dyDescent="0.2">
      <c r="B171" s="5">
        <v>168</v>
      </c>
      <c r="C171" s="5">
        <f t="shared" si="28"/>
        <v>136453</v>
      </c>
      <c r="D171" s="5">
        <f t="shared" si="28"/>
        <v>30952</v>
      </c>
      <c r="E171" s="5">
        <f t="shared" si="28"/>
        <v>18643</v>
      </c>
      <c r="F171" s="5">
        <f t="shared" si="28"/>
        <v>18643</v>
      </c>
      <c r="G171" s="5">
        <f t="shared" si="28"/>
        <v>0</v>
      </c>
      <c r="H171" s="5">
        <f t="shared" si="28"/>
        <v>0</v>
      </c>
      <c r="I171" s="5">
        <f t="shared" si="28"/>
        <v>0</v>
      </c>
      <c r="J171" s="5">
        <f t="shared" si="28"/>
        <v>0</v>
      </c>
      <c r="K171" s="5">
        <f t="shared" si="28"/>
        <v>0</v>
      </c>
      <c r="L171" s="5">
        <f t="shared" si="28"/>
        <v>0</v>
      </c>
      <c r="M171" s="5">
        <f t="shared" si="28"/>
        <v>0</v>
      </c>
      <c r="N171" s="5">
        <f t="shared" si="28"/>
        <v>0</v>
      </c>
      <c r="O171" s="5">
        <f t="shared" si="28"/>
        <v>18643</v>
      </c>
      <c r="P171" s="5">
        <f t="shared" si="28"/>
        <v>18643</v>
      </c>
      <c r="Q171" s="5">
        <f t="shared" si="28"/>
        <v>13775</v>
      </c>
      <c r="R171" s="5">
        <f t="shared" si="28"/>
        <v>13775</v>
      </c>
      <c r="S171" s="5">
        <f t="shared" si="27"/>
        <v>2000</v>
      </c>
      <c r="T171" s="5">
        <f t="shared" si="27"/>
        <v>2000</v>
      </c>
    </row>
    <row r="172" spans="2:20" x14ac:dyDescent="0.2">
      <c r="B172" s="5">
        <v>169</v>
      </c>
      <c r="C172" s="5">
        <f t="shared" si="28"/>
        <v>136453</v>
      </c>
      <c r="D172" s="5">
        <f t="shared" si="28"/>
        <v>30952</v>
      </c>
      <c r="E172" s="5">
        <f t="shared" si="28"/>
        <v>18643</v>
      </c>
      <c r="F172" s="5">
        <f t="shared" si="28"/>
        <v>18643</v>
      </c>
      <c r="G172" s="5">
        <f t="shared" si="28"/>
        <v>0</v>
      </c>
      <c r="H172" s="5">
        <f t="shared" si="28"/>
        <v>0</v>
      </c>
      <c r="I172" s="5">
        <f t="shared" si="28"/>
        <v>0</v>
      </c>
      <c r="J172" s="5">
        <f t="shared" si="28"/>
        <v>0</v>
      </c>
      <c r="K172" s="5">
        <f t="shared" si="28"/>
        <v>0</v>
      </c>
      <c r="L172" s="5">
        <f t="shared" si="28"/>
        <v>0</v>
      </c>
      <c r="M172" s="5">
        <f t="shared" si="28"/>
        <v>0</v>
      </c>
      <c r="N172" s="5">
        <f t="shared" si="28"/>
        <v>0</v>
      </c>
      <c r="O172" s="5">
        <f t="shared" si="28"/>
        <v>18643</v>
      </c>
      <c r="P172" s="5">
        <f t="shared" si="28"/>
        <v>18643</v>
      </c>
      <c r="Q172" s="5">
        <f t="shared" si="28"/>
        <v>13775</v>
      </c>
      <c r="R172" s="5">
        <f t="shared" si="28"/>
        <v>13775</v>
      </c>
      <c r="S172" s="5">
        <f t="shared" si="27"/>
        <v>2000</v>
      </c>
      <c r="T172" s="5">
        <f t="shared" si="27"/>
        <v>2000</v>
      </c>
    </row>
    <row r="173" spans="2:20" x14ac:dyDescent="0.2">
      <c r="B173" s="5">
        <v>170</v>
      </c>
      <c r="C173" s="5">
        <f t="shared" si="28"/>
        <v>136453</v>
      </c>
      <c r="D173" s="5">
        <f t="shared" si="28"/>
        <v>30952</v>
      </c>
      <c r="E173" s="5">
        <f t="shared" si="28"/>
        <v>18643</v>
      </c>
      <c r="F173" s="5">
        <f t="shared" si="28"/>
        <v>18643</v>
      </c>
      <c r="G173" s="5">
        <f t="shared" si="28"/>
        <v>0</v>
      </c>
      <c r="H173" s="5">
        <f t="shared" si="28"/>
        <v>0</v>
      </c>
      <c r="I173" s="5">
        <f t="shared" si="28"/>
        <v>0</v>
      </c>
      <c r="J173" s="5">
        <f t="shared" si="28"/>
        <v>0</v>
      </c>
      <c r="K173" s="5">
        <f t="shared" si="28"/>
        <v>0</v>
      </c>
      <c r="L173" s="5">
        <f t="shared" si="28"/>
        <v>0</v>
      </c>
      <c r="M173" s="5">
        <f t="shared" si="28"/>
        <v>0</v>
      </c>
      <c r="N173" s="5">
        <f t="shared" si="28"/>
        <v>0</v>
      </c>
      <c r="O173" s="5">
        <f t="shared" si="28"/>
        <v>18643</v>
      </c>
      <c r="P173" s="5">
        <f t="shared" si="28"/>
        <v>18643</v>
      </c>
      <c r="Q173" s="5">
        <f t="shared" si="28"/>
        <v>13775</v>
      </c>
      <c r="R173" s="5">
        <f t="shared" si="28"/>
        <v>13775</v>
      </c>
      <c r="S173" s="5">
        <f t="shared" si="27"/>
        <v>2000</v>
      </c>
      <c r="T173" s="5">
        <f t="shared" si="27"/>
        <v>2000</v>
      </c>
    </row>
    <row r="174" spans="2:20" x14ac:dyDescent="0.2">
      <c r="B174" s="5">
        <v>171</v>
      </c>
      <c r="C174" s="5">
        <f t="shared" si="28"/>
        <v>136453</v>
      </c>
      <c r="D174" s="5">
        <f t="shared" si="28"/>
        <v>30952</v>
      </c>
      <c r="E174" s="5">
        <f t="shared" si="28"/>
        <v>18643</v>
      </c>
      <c r="F174" s="5">
        <f t="shared" si="28"/>
        <v>18643</v>
      </c>
      <c r="G174" s="5">
        <f t="shared" si="28"/>
        <v>0</v>
      </c>
      <c r="H174" s="5">
        <f t="shared" si="28"/>
        <v>0</v>
      </c>
      <c r="I174" s="5">
        <f t="shared" si="28"/>
        <v>0</v>
      </c>
      <c r="J174" s="5">
        <f t="shared" si="28"/>
        <v>0</v>
      </c>
      <c r="K174" s="5">
        <f t="shared" si="28"/>
        <v>0</v>
      </c>
      <c r="L174" s="5">
        <f t="shared" si="28"/>
        <v>0</v>
      </c>
      <c r="M174" s="5">
        <f t="shared" si="28"/>
        <v>0</v>
      </c>
      <c r="N174" s="5">
        <f t="shared" si="28"/>
        <v>0</v>
      </c>
      <c r="O174" s="5">
        <f t="shared" si="28"/>
        <v>18643</v>
      </c>
      <c r="P174" s="5">
        <f t="shared" si="28"/>
        <v>18643</v>
      </c>
      <c r="Q174" s="5">
        <f t="shared" si="28"/>
        <v>13775</v>
      </c>
      <c r="R174" s="5">
        <f t="shared" si="28"/>
        <v>13775</v>
      </c>
      <c r="S174" s="5">
        <f t="shared" si="27"/>
        <v>2000</v>
      </c>
      <c r="T174" s="5">
        <f t="shared" si="27"/>
        <v>2000</v>
      </c>
    </row>
    <row r="175" spans="2:20" x14ac:dyDescent="0.2">
      <c r="B175" s="5">
        <v>172</v>
      </c>
      <c r="C175" s="5">
        <f t="shared" si="28"/>
        <v>136453</v>
      </c>
      <c r="D175" s="5">
        <f t="shared" si="28"/>
        <v>30952</v>
      </c>
      <c r="E175" s="5">
        <f t="shared" si="28"/>
        <v>18643</v>
      </c>
      <c r="F175" s="5">
        <f t="shared" si="28"/>
        <v>18643</v>
      </c>
      <c r="G175" s="5">
        <f t="shared" si="28"/>
        <v>0</v>
      </c>
      <c r="H175" s="5">
        <f t="shared" si="28"/>
        <v>0</v>
      </c>
      <c r="I175" s="5">
        <f t="shared" si="28"/>
        <v>0</v>
      </c>
      <c r="J175" s="5">
        <f t="shared" si="28"/>
        <v>0</v>
      </c>
      <c r="K175" s="5">
        <f t="shared" si="28"/>
        <v>0</v>
      </c>
      <c r="L175" s="5">
        <f t="shared" si="28"/>
        <v>0</v>
      </c>
      <c r="M175" s="5">
        <f t="shared" si="28"/>
        <v>0</v>
      </c>
      <c r="N175" s="5">
        <f t="shared" si="28"/>
        <v>0</v>
      </c>
      <c r="O175" s="5">
        <f t="shared" si="28"/>
        <v>18643</v>
      </c>
      <c r="P175" s="5">
        <f t="shared" si="28"/>
        <v>18643</v>
      </c>
      <c r="Q175" s="5">
        <f t="shared" si="28"/>
        <v>13775</v>
      </c>
      <c r="R175" s="5">
        <f t="shared" si="28"/>
        <v>13775</v>
      </c>
      <c r="S175" s="5">
        <f t="shared" si="27"/>
        <v>2000</v>
      </c>
      <c r="T175" s="5">
        <f t="shared" si="27"/>
        <v>2000</v>
      </c>
    </row>
    <row r="176" spans="2:20" x14ac:dyDescent="0.2">
      <c r="B176" s="5">
        <v>173</v>
      </c>
      <c r="C176" s="5">
        <f t="shared" si="28"/>
        <v>136453</v>
      </c>
      <c r="D176" s="5">
        <f t="shared" si="28"/>
        <v>30952</v>
      </c>
      <c r="E176" s="5">
        <f t="shared" si="28"/>
        <v>18643</v>
      </c>
      <c r="F176" s="5">
        <f t="shared" si="28"/>
        <v>18643</v>
      </c>
      <c r="G176" s="5">
        <f t="shared" si="28"/>
        <v>0</v>
      </c>
      <c r="H176" s="5">
        <f t="shared" si="28"/>
        <v>0</v>
      </c>
      <c r="I176" s="5">
        <f t="shared" si="28"/>
        <v>0</v>
      </c>
      <c r="J176" s="5">
        <f t="shared" si="28"/>
        <v>0</v>
      </c>
      <c r="K176" s="5">
        <f t="shared" si="28"/>
        <v>0</v>
      </c>
      <c r="L176" s="5">
        <f t="shared" si="28"/>
        <v>0</v>
      </c>
      <c r="M176" s="5">
        <f t="shared" si="28"/>
        <v>0</v>
      </c>
      <c r="N176" s="5">
        <f t="shared" si="28"/>
        <v>0</v>
      </c>
      <c r="O176" s="5">
        <f t="shared" si="28"/>
        <v>18643</v>
      </c>
      <c r="P176" s="5">
        <f t="shared" si="28"/>
        <v>18643</v>
      </c>
      <c r="Q176" s="5">
        <f t="shared" si="28"/>
        <v>13775</v>
      </c>
      <c r="R176" s="5">
        <f t="shared" si="28"/>
        <v>13775</v>
      </c>
      <c r="S176" s="5">
        <f t="shared" si="27"/>
        <v>2000</v>
      </c>
      <c r="T176" s="5">
        <f t="shared" si="27"/>
        <v>2000</v>
      </c>
    </row>
    <row r="177" spans="2:20" x14ac:dyDescent="0.2">
      <c r="B177" s="5">
        <v>174</v>
      </c>
      <c r="C177" s="5">
        <f t="shared" si="28"/>
        <v>136453</v>
      </c>
      <c r="D177" s="5">
        <f t="shared" si="28"/>
        <v>30952</v>
      </c>
      <c r="E177" s="5">
        <f t="shared" si="28"/>
        <v>18643</v>
      </c>
      <c r="F177" s="5">
        <f t="shared" si="28"/>
        <v>18643</v>
      </c>
      <c r="G177" s="5">
        <f t="shared" si="28"/>
        <v>0</v>
      </c>
      <c r="H177" s="5">
        <f t="shared" si="28"/>
        <v>0</v>
      </c>
      <c r="I177" s="5">
        <f t="shared" si="28"/>
        <v>0</v>
      </c>
      <c r="J177" s="5">
        <f t="shared" si="28"/>
        <v>0</v>
      </c>
      <c r="K177" s="5">
        <f t="shared" si="28"/>
        <v>0</v>
      </c>
      <c r="L177" s="5">
        <f t="shared" si="28"/>
        <v>0</v>
      </c>
      <c r="M177" s="5">
        <f t="shared" si="28"/>
        <v>0</v>
      </c>
      <c r="N177" s="5">
        <f t="shared" si="28"/>
        <v>0</v>
      </c>
      <c r="O177" s="5">
        <f t="shared" si="28"/>
        <v>18643</v>
      </c>
      <c r="P177" s="5">
        <f t="shared" si="28"/>
        <v>18643</v>
      </c>
      <c r="Q177" s="5">
        <f t="shared" si="28"/>
        <v>13775</v>
      </c>
      <c r="R177" s="5">
        <f t="shared" si="28"/>
        <v>13775</v>
      </c>
      <c r="S177" s="5">
        <f t="shared" si="27"/>
        <v>2000</v>
      </c>
      <c r="T177" s="5">
        <f t="shared" si="27"/>
        <v>2000</v>
      </c>
    </row>
    <row r="178" spans="2:20" x14ac:dyDescent="0.2">
      <c r="B178" s="5">
        <v>175</v>
      </c>
      <c r="C178" s="5">
        <f t="shared" si="28"/>
        <v>136453</v>
      </c>
      <c r="D178" s="5">
        <f t="shared" si="28"/>
        <v>30952</v>
      </c>
      <c r="E178" s="5">
        <f t="shared" si="28"/>
        <v>18643</v>
      </c>
      <c r="F178" s="5">
        <f t="shared" si="28"/>
        <v>18643</v>
      </c>
      <c r="G178" s="5">
        <f t="shared" si="28"/>
        <v>0</v>
      </c>
      <c r="H178" s="5">
        <f t="shared" si="28"/>
        <v>0</v>
      </c>
      <c r="I178" s="5">
        <f t="shared" si="28"/>
        <v>0</v>
      </c>
      <c r="J178" s="5">
        <f t="shared" si="28"/>
        <v>0</v>
      </c>
      <c r="K178" s="5">
        <f t="shared" si="28"/>
        <v>0</v>
      </c>
      <c r="L178" s="5">
        <f t="shared" si="28"/>
        <v>0</v>
      </c>
      <c r="M178" s="5">
        <f t="shared" si="28"/>
        <v>0</v>
      </c>
      <c r="N178" s="5">
        <f t="shared" si="28"/>
        <v>0</v>
      </c>
      <c r="O178" s="5">
        <f t="shared" si="28"/>
        <v>18643</v>
      </c>
      <c r="P178" s="5">
        <f t="shared" si="28"/>
        <v>18643</v>
      </c>
      <c r="Q178" s="5">
        <f t="shared" si="28"/>
        <v>13775</v>
      </c>
      <c r="R178" s="5">
        <f t="shared" si="28"/>
        <v>13775</v>
      </c>
      <c r="S178" s="5">
        <f t="shared" si="27"/>
        <v>2000</v>
      </c>
      <c r="T178" s="5">
        <f t="shared" si="27"/>
        <v>2000</v>
      </c>
    </row>
    <row r="179" spans="2:20" x14ac:dyDescent="0.2">
      <c r="B179" s="5">
        <v>176</v>
      </c>
      <c r="C179" s="5">
        <f t="shared" si="28"/>
        <v>136453</v>
      </c>
      <c r="D179" s="5">
        <f t="shared" si="28"/>
        <v>30952</v>
      </c>
      <c r="E179" s="5">
        <f t="shared" si="28"/>
        <v>18643</v>
      </c>
      <c r="F179" s="5">
        <f t="shared" si="28"/>
        <v>18643</v>
      </c>
      <c r="G179" s="5">
        <f t="shared" si="28"/>
        <v>0</v>
      </c>
      <c r="H179" s="5">
        <f t="shared" si="28"/>
        <v>0</v>
      </c>
      <c r="I179" s="5">
        <f t="shared" si="28"/>
        <v>0</v>
      </c>
      <c r="J179" s="5">
        <f t="shared" si="28"/>
        <v>0</v>
      </c>
      <c r="K179" s="5">
        <f t="shared" si="28"/>
        <v>0</v>
      </c>
      <c r="L179" s="5">
        <f t="shared" si="28"/>
        <v>0</v>
      </c>
      <c r="M179" s="5">
        <f t="shared" si="28"/>
        <v>0</v>
      </c>
      <c r="N179" s="5">
        <f t="shared" si="28"/>
        <v>0</v>
      </c>
      <c r="O179" s="5">
        <f t="shared" si="28"/>
        <v>18643</v>
      </c>
      <c r="P179" s="5">
        <f t="shared" si="28"/>
        <v>18643</v>
      </c>
      <c r="Q179" s="5">
        <f t="shared" si="28"/>
        <v>13775</v>
      </c>
      <c r="R179" s="5">
        <f t="shared" si="28"/>
        <v>13775</v>
      </c>
      <c r="S179" s="5">
        <f t="shared" si="27"/>
        <v>2000</v>
      </c>
      <c r="T179" s="5">
        <f t="shared" si="27"/>
        <v>2000</v>
      </c>
    </row>
    <row r="180" spans="2:20" x14ac:dyDescent="0.2">
      <c r="B180" s="5">
        <v>177</v>
      </c>
      <c r="C180" s="5">
        <f t="shared" si="28"/>
        <v>136453</v>
      </c>
      <c r="D180" s="5">
        <f t="shared" si="28"/>
        <v>30952</v>
      </c>
      <c r="E180" s="5">
        <f t="shared" si="28"/>
        <v>18643</v>
      </c>
      <c r="F180" s="5">
        <f t="shared" si="28"/>
        <v>18643</v>
      </c>
      <c r="G180" s="5">
        <f t="shared" si="28"/>
        <v>0</v>
      </c>
      <c r="H180" s="5">
        <f t="shared" si="28"/>
        <v>0</v>
      </c>
      <c r="I180" s="5">
        <f t="shared" si="28"/>
        <v>0</v>
      </c>
      <c r="J180" s="5">
        <f t="shared" si="28"/>
        <v>0</v>
      </c>
      <c r="K180" s="5">
        <f t="shared" si="28"/>
        <v>0</v>
      </c>
      <c r="L180" s="5">
        <f t="shared" si="28"/>
        <v>0</v>
      </c>
      <c r="M180" s="5">
        <f t="shared" si="28"/>
        <v>0</v>
      </c>
      <c r="N180" s="5">
        <f t="shared" si="28"/>
        <v>0</v>
      </c>
      <c r="O180" s="5">
        <f t="shared" si="28"/>
        <v>18643</v>
      </c>
      <c r="P180" s="5">
        <f t="shared" si="28"/>
        <v>18643</v>
      </c>
      <c r="Q180" s="5">
        <f t="shared" si="28"/>
        <v>13775</v>
      </c>
      <c r="R180" s="5">
        <f t="shared" si="28"/>
        <v>13775</v>
      </c>
      <c r="S180" s="5">
        <f t="shared" si="27"/>
        <v>2000</v>
      </c>
      <c r="T180" s="5">
        <f t="shared" si="27"/>
        <v>2000</v>
      </c>
    </row>
    <row r="181" spans="2:20" x14ac:dyDescent="0.2">
      <c r="B181" s="5">
        <v>178</v>
      </c>
      <c r="C181" s="5">
        <f t="shared" si="28"/>
        <v>136453</v>
      </c>
      <c r="D181" s="5">
        <f t="shared" si="28"/>
        <v>30952</v>
      </c>
      <c r="E181" s="5">
        <f t="shared" si="28"/>
        <v>18643</v>
      </c>
      <c r="F181" s="5">
        <f t="shared" si="28"/>
        <v>18643</v>
      </c>
      <c r="G181" s="5">
        <f t="shared" si="28"/>
        <v>0</v>
      </c>
      <c r="H181" s="5">
        <f t="shared" si="28"/>
        <v>0</v>
      </c>
      <c r="I181" s="5">
        <f t="shared" si="28"/>
        <v>0</v>
      </c>
      <c r="J181" s="5">
        <f t="shared" si="28"/>
        <v>0</v>
      </c>
      <c r="K181" s="5">
        <f t="shared" si="28"/>
        <v>0</v>
      </c>
      <c r="L181" s="5">
        <f t="shared" si="28"/>
        <v>0</v>
      </c>
      <c r="M181" s="5">
        <f t="shared" si="28"/>
        <v>0</v>
      </c>
      <c r="N181" s="5">
        <f t="shared" si="28"/>
        <v>0</v>
      </c>
      <c r="O181" s="5">
        <f t="shared" si="28"/>
        <v>18643</v>
      </c>
      <c r="P181" s="5">
        <f t="shared" si="28"/>
        <v>18643</v>
      </c>
      <c r="Q181" s="5">
        <f t="shared" si="28"/>
        <v>13775</v>
      </c>
      <c r="R181" s="5">
        <f t="shared" si="28"/>
        <v>13775</v>
      </c>
      <c r="S181" s="5">
        <f t="shared" si="27"/>
        <v>2000</v>
      </c>
      <c r="T181" s="5">
        <f t="shared" si="27"/>
        <v>2000</v>
      </c>
    </row>
    <row r="182" spans="2:20" x14ac:dyDescent="0.2">
      <c r="B182" s="5">
        <v>179</v>
      </c>
      <c r="C182" s="5">
        <f t="shared" si="28"/>
        <v>136453</v>
      </c>
      <c r="D182" s="5">
        <f t="shared" si="28"/>
        <v>30952</v>
      </c>
      <c r="E182" s="5">
        <f t="shared" si="28"/>
        <v>18643</v>
      </c>
      <c r="F182" s="5">
        <f t="shared" si="28"/>
        <v>18643</v>
      </c>
      <c r="G182" s="5">
        <f t="shared" si="28"/>
        <v>0</v>
      </c>
      <c r="H182" s="5">
        <f t="shared" si="28"/>
        <v>0</v>
      </c>
      <c r="I182" s="5">
        <f t="shared" si="28"/>
        <v>0</v>
      </c>
      <c r="J182" s="5">
        <f t="shared" si="28"/>
        <v>0</v>
      </c>
      <c r="K182" s="5">
        <f t="shared" si="28"/>
        <v>0</v>
      </c>
      <c r="L182" s="5">
        <f t="shared" si="28"/>
        <v>0</v>
      </c>
      <c r="M182" s="5">
        <f t="shared" si="28"/>
        <v>0</v>
      </c>
      <c r="N182" s="5">
        <f t="shared" si="28"/>
        <v>0</v>
      </c>
      <c r="O182" s="5">
        <f t="shared" si="28"/>
        <v>18643</v>
      </c>
      <c r="P182" s="5">
        <f t="shared" si="28"/>
        <v>18643</v>
      </c>
      <c r="Q182" s="5">
        <f t="shared" si="28"/>
        <v>13775</v>
      </c>
      <c r="R182" s="5">
        <f t="shared" ref="C182:T196" si="29">R181</f>
        <v>13775</v>
      </c>
      <c r="S182" s="5">
        <f t="shared" si="29"/>
        <v>2000</v>
      </c>
      <c r="T182" s="5">
        <f t="shared" si="29"/>
        <v>2000</v>
      </c>
    </row>
    <row r="183" spans="2:20" x14ac:dyDescent="0.2">
      <c r="B183" s="5">
        <v>180</v>
      </c>
      <c r="C183" s="5">
        <f t="shared" si="29"/>
        <v>136453</v>
      </c>
      <c r="D183" s="5">
        <f t="shared" si="29"/>
        <v>30952</v>
      </c>
      <c r="E183" s="5">
        <f t="shared" si="29"/>
        <v>18643</v>
      </c>
      <c r="F183" s="5">
        <f t="shared" si="29"/>
        <v>18643</v>
      </c>
      <c r="G183" s="5">
        <f t="shared" si="29"/>
        <v>0</v>
      </c>
      <c r="H183" s="5">
        <f t="shared" si="29"/>
        <v>0</v>
      </c>
      <c r="I183" s="5">
        <f t="shared" si="29"/>
        <v>0</v>
      </c>
      <c r="J183" s="5">
        <f t="shared" si="29"/>
        <v>0</v>
      </c>
      <c r="K183" s="5">
        <f t="shared" si="29"/>
        <v>0</v>
      </c>
      <c r="L183" s="5">
        <f t="shared" si="29"/>
        <v>0</v>
      </c>
      <c r="M183" s="5">
        <f t="shared" si="29"/>
        <v>0</v>
      </c>
      <c r="N183" s="5">
        <f t="shared" si="29"/>
        <v>0</v>
      </c>
      <c r="O183" s="5">
        <f t="shared" si="29"/>
        <v>18643</v>
      </c>
      <c r="P183" s="5">
        <f t="shared" si="29"/>
        <v>18643</v>
      </c>
      <c r="Q183" s="5">
        <f t="shared" si="29"/>
        <v>13775</v>
      </c>
      <c r="R183" s="5">
        <f t="shared" si="29"/>
        <v>13775</v>
      </c>
      <c r="S183" s="5">
        <f t="shared" si="29"/>
        <v>2000</v>
      </c>
      <c r="T183" s="5">
        <f t="shared" si="29"/>
        <v>2000</v>
      </c>
    </row>
    <row r="184" spans="2:20" x14ac:dyDescent="0.2">
      <c r="B184" s="5">
        <v>181</v>
      </c>
      <c r="C184" s="5">
        <f t="shared" si="29"/>
        <v>136453</v>
      </c>
      <c r="D184" s="5">
        <f t="shared" si="29"/>
        <v>30952</v>
      </c>
      <c r="E184" s="5">
        <f t="shared" si="29"/>
        <v>18643</v>
      </c>
      <c r="F184" s="5">
        <f t="shared" si="29"/>
        <v>18643</v>
      </c>
      <c r="G184" s="5">
        <f t="shared" si="29"/>
        <v>0</v>
      </c>
      <c r="H184" s="5">
        <f t="shared" si="29"/>
        <v>0</v>
      </c>
      <c r="I184" s="5">
        <f t="shared" si="29"/>
        <v>0</v>
      </c>
      <c r="J184" s="5">
        <f t="shared" si="29"/>
        <v>0</v>
      </c>
      <c r="K184" s="5">
        <f t="shared" si="29"/>
        <v>0</v>
      </c>
      <c r="L184" s="5">
        <f t="shared" si="29"/>
        <v>0</v>
      </c>
      <c r="M184" s="5">
        <f t="shared" si="29"/>
        <v>0</v>
      </c>
      <c r="N184" s="5">
        <f t="shared" si="29"/>
        <v>0</v>
      </c>
      <c r="O184" s="5">
        <f t="shared" si="29"/>
        <v>18643</v>
      </c>
      <c r="P184" s="5">
        <f t="shared" si="29"/>
        <v>18643</v>
      </c>
      <c r="Q184" s="5">
        <f t="shared" si="29"/>
        <v>13775</v>
      </c>
      <c r="R184" s="5">
        <f t="shared" si="29"/>
        <v>13775</v>
      </c>
      <c r="S184" s="5">
        <f t="shared" si="29"/>
        <v>2000</v>
      </c>
      <c r="T184" s="5">
        <f t="shared" si="29"/>
        <v>2000</v>
      </c>
    </row>
    <row r="185" spans="2:20" x14ac:dyDescent="0.2">
      <c r="B185" s="5">
        <v>182</v>
      </c>
      <c r="C185" s="5">
        <f t="shared" si="29"/>
        <v>136453</v>
      </c>
      <c r="D185" s="5">
        <f t="shared" si="29"/>
        <v>30952</v>
      </c>
      <c r="E185" s="5">
        <f t="shared" si="29"/>
        <v>18643</v>
      </c>
      <c r="F185" s="5">
        <f t="shared" si="29"/>
        <v>18643</v>
      </c>
      <c r="G185" s="5">
        <f t="shared" si="29"/>
        <v>0</v>
      </c>
      <c r="H185" s="5">
        <f t="shared" si="29"/>
        <v>0</v>
      </c>
      <c r="I185" s="5">
        <f t="shared" si="29"/>
        <v>0</v>
      </c>
      <c r="J185" s="5">
        <f t="shared" si="29"/>
        <v>0</v>
      </c>
      <c r="K185" s="5">
        <f t="shared" si="29"/>
        <v>0</v>
      </c>
      <c r="L185" s="5">
        <f t="shared" si="29"/>
        <v>0</v>
      </c>
      <c r="M185" s="5">
        <f t="shared" si="29"/>
        <v>0</v>
      </c>
      <c r="N185" s="5">
        <f t="shared" si="29"/>
        <v>0</v>
      </c>
      <c r="O185" s="5">
        <f t="shared" si="29"/>
        <v>18643</v>
      </c>
      <c r="P185" s="5">
        <f t="shared" si="29"/>
        <v>18643</v>
      </c>
      <c r="Q185" s="5">
        <f t="shared" si="29"/>
        <v>13775</v>
      </c>
      <c r="R185" s="5">
        <f t="shared" si="29"/>
        <v>13775</v>
      </c>
      <c r="S185" s="5">
        <f t="shared" si="29"/>
        <v>2000</v>
      </c>
      <c r="T185" s="5">
        <f t="shared" si="29"/>
        <v>2000</v>
      </c>
    </row>
    <row r="186" spans="2:20" x14ac:dyDescent="0.2">
      <c r="B186" s="5">
        <v>183</v>
      </c>
      <c r="C186" s="5">
        <f t="shared" si="29"/>
        <v>136453</v>
      </c>
      <c r="D186" s="5">
        <f t="shared" si="29"/>
        <v>30952</v>
      </c>
      <c r="E186" s="5">
        <f t="shared" si="29"/>
        <v>18643</v>
      </c>
      <c r="F186" s="5">
        <f t="shared" si="29"/>
        <v>18643</v>
      </c>
      <c r="G186" s="5">
        <f t="shared" si="29"/>
        <v>0</v>
      </c>
      <c r="H186" s="5">
        <f t="shared" si="29"/>
        <v>0</v>
      </c>
      <c r="I186" s="5">
        <f t="shared" si="29"/>
        <v>0</v>
      </c>
      <c r="J186" s="5">
        <f t="shared" si="29"/>
        <v>0</v>
      </c>
      <c r="K186" s="5">
        <f t="shared" si="29"/>
        <v>0</v>
      </c>
      <c r="L186" s="5">
        <f t="shared" si="29"/>
        <v>0</v>
      </c>
      <c r="M186" s="5">
        <f t="shared" si="29"/>
        <v>0</v>
      </c>
      <c r="N186" s="5">
        <f t="shared" si="29"/>
        <v>0</v>
      </c>
      <c r="O186" s="5">
        <f t="shared" si="29"/>
        <v>18643</v>
      </c>
      <c r="P186" s="5">
        <f t="shared" si="29"/>
        <v>18643</v>
      </c>
      <c r="Q186" s="5">
        <f t="shared" si="29"/>
        <v>13775</v>
      </c>
      <c r="R186" s="5">
        <f t="shared" si="29"/>
        <v>13775</v>
      </c>
      <c r="S186" s="5">
        <f t="shared" si="29"/>
        <v>2000</v>
      </c>
      <c r="T186" s="5">
        <f t="shared" si="29"/>
        <v>2000</v>
      </c>
    </row>
    <row r="187" spans="2:20" x14ac:dyDescent="0.2">
      <c r="B187" s="5">
        <v>184</v>
      </c>
      <c r="C187" s="5">
        <f t="shared" si="29"/>
        <v>136453</v>
      </c>
      <c r="D187" s="5">
        <f t="shared" si="29"/>
        <v>30952</v>
      </c>
      <c r="E187" s="5">
        <f t="shared" si="29"/>
        <v>18643</v>
      </c>
      <c r="F187" s="5">
        <f t="shared" si="29"/>
        <v>18643</v>
      </c>
      <c r="G187" s="5">
        <f t="shared" si="29"/>
        <v>0</v>
      </c>
      <c r="H187" s="5">
        <f t="shared" si="29"/>
        <v>0</v>
      </c>
      <c r="I187" s="5">
        <f t="shared" si="29"/>
        <v>0</v>
      </c>
      <c r="J187" s="5">
        <f t="shared" si="29"/>
        <v>0</v>
      </c>
      <c r="K187" s="5">
        <f t="shared" si="29"/>
        <v>0</v>
      </c>
      <c r="L187" s="5">
        <f t="shared" si="29"/>
        <v>0</v>
      </c>
      <c r="M187" s="5">
        <f t="shared" si="29"/>
        <v>0</v>
      </c>
      <c r="N187" s="5">
        <f t="shared" si="29"/>
        <v>0</v>
      </c>
      <c r="O187" s="5">
        <f t="shared" si="29"/>
        <v>18643</v>
      </c>
      <c r="P187" s="5">
        <f t="shared" si="29"/>
        <v>18643</v>
      </c>
      <c r="Q187" s="5">
        <f t="shared" si="29"/>
        <v>13775</v>
      </c>
      <c r="R187" s="5">
        <f t="shared" si="29"/>
        <v>13775</v>
      </c>
      <c r="S187" s="5">
        <f t="shared" si="29"/>
        <v>2000</v>
      </c>
      <c r="T187" s="5">
        <f t="shared" si="29"/>
        <v>2000</v>
      </c>
    </row>
    <row r="188" spans="2:20" x14ac:dyDescent="0.2">
      <c r="B188" s="5">
        <v>185</v>
      </c>
      <c r="C188" s="5">
        <f t="shared" si="29"/>
        <v>136453</v>
      </c>
      <c r="D188" s="5">
        <f t="shared" si="29"/>
        <v>30952</v>
      </c>
      <c r="E188" s="5">
        <f t="shared" si="29"/>
        <v>18643</v>
      </c>
      <c r="F188" s="5">
        <f t="shared" si="29"/>
        <v>18643</v>
      </c>
      <c r="G188" s="5">
        <f t="shared" si="29"/>
        <v>0</v>
      </c>
      <c r="H188" s="5">
        <f t="shared" si="29"/>
        <v>0</v>
      </c>
      <c r="I188" s="5">
        <f t="shared" si="29"/>
        <v>0</v>
      </c>
      <c r="J188" s="5">
        <f t="shared" si="29"/>
        <v>0</v>
      </c>
      <c r="K188" s="5">
        <f t="shared" si="29"/>
        <v>0</v>
      </c>
      <c r="L188" s="5">
        <f t="shared" si="29"/>
        <v>0</v>
      </c>
      <c r="M188" s="5">
        <f t="shared" si="29"/>
        <v>0</v>
      </c>
      <c r="N188" s="5">
        <f t="shared" si="29"/>
        <v>0</v>
      </c>
      <c r="O188" s="5">
        <f t="shared" si="29"/>
        <v>18643</v>
      </c>
      <c r="P188" s="5">
        <f t="shared" si="29"/>
        <v>18643</v>
      </c>
      <c r="Q188" s="5">
        <f t="shared" si="29"/>
        <v>13775</v>
      </c>
      <c r="R188" s="5">
        <f t="shared" si="29"/>
        <v>13775</v>
      </c>
      <c r="S188" s="5">
        <f t="shared" si="29"/>
        <v>2000</v>
      </c>
      <c r="T188" s="5">
        <f t="shared" si="29"/>
        <v>2000</v>
      </c>
    </row>
    <row r="189" spans="2:20" x14ac:dyDescent="0.2">
      <c r="B189" s="5">
        <v>186</v>
      </c>
      <c r="C189" s="5">
        <f t="shared" si="29"/>
        <v>136453</v>
      </c>
      <c r="D189" s="5">
        <f t="shared" si="29"/>
        <v>30952</v>
      </c>
      <c r="E189" s="5">
        <f t="shared" si="29"/>
        <v>18643</v>
      </c>
      <c r="F189" s="5">
        <f t="shared" si="29"/>
        <v>18643</v>
      </c>
      <c r="G189" s="5">
        <f t="shared" si="29"/>
        <v>0</v>
      </c>
      <c r="H189" s="5">
        <f t="shared" si="29"/>
        <v>0</v>
      </c>
      <c r="I189" s="5">
        <f t="shared" si="29"/>
        <v>0</v>
      </c>
      <c r="J189" s="5">
        <f t="shared" si="29"/>
        <v>0</v>
      </c>
      <c r="K189" s="5">
        <f t="shared" si="29"/>
        <v>0</v>
      </c>
      <c r="L189" s="5">
        <f t="shared" si="29"/>
        <v>0</v>
      </c>
      <c r="M189" s="5">
        <f t="shared" si="29"/>
        <v>0</v>
      </c>
      <c r="N189" s="5">
        <f t="shared" si="29"/>
        <v>0</v>
      </c>
      <c r="O189" s="5">
        <f t="shared" si="29"/>
        <v>18643</v>
      </c>
      <c r="P189" s="5">
        <f t="shared" si="29"/>
        <v>18643</v>
      </c>
      <c r="Q189" s="5">
        <f t="shared" si="29"/>
        <v>13775</v>
      </c>
      <c r="R189" s="5">
        <f t="shared" si="29"/>
        <v>13775</v>
      </c>
      <c r="S189" s="5">
        <f t="shared" si="29"/>
        <v>2000</v>
      </c>
      <c r="T189" s="5">
        <f t="shared" si="29"/>
        <v>2000</v>
      </c>
    </row>
    <row r="190" spans="2:20" x14ac:dyDescent="0.2">
      <c r="B190" s="5">
        <v>187</v>
      </c>
      <c r="C190" s="5">
        <f t="shared" si="29"/>
        <v>136453</v>
      </c>
      <c r="D190" s="5">
        <f t="shared" si="29"/>
        <v>30952</v>
      </c>
      <c r="E190" s="5">
        <f t="shared" si="29"/>
        <v>18643</v>
      </c>
      <c r="F190" s="5">
        <f t="shared" si="29"/>
        <v>18643</v>
      </c>
      <c r="G190" s="5">
        <f t="shared" si="29"/>
        <v>0</v>
      </c>
      <c r="H190" s="5">
        <f t="shared" si="29"/>
        <v>0</v>
      </c>
      <c r="I190" s="5">
        <f t="shared" si="29"/>
        <v>0</v>
      </c>
      <c r="J190" s="5">
        <f t="shared" si="29"/>
        <v>0</v>
      </c>
      <c r="K190" s="5">
        <f t="shared" si="29"/>
        <v>0</v>
      </c>
      <c r="L190" s="5">
        <f t="shared" si="29"/>
        <v>0</v>
      </c>
      <c r="M190" s="5">
        <f t="shared" si="29"/>
        <v>0</v>
      </c>
      <c r="N190" s="5">
        <f t="shared" si="29"/>
        <v>0</v>
      </c>
      <c r="O190" s="5">
        <f t="shared" si="29"/>
        <v>18643</v>
      </c>
      <c r="P190" s="5">
        <f t="shared" si="29"/>
        <v>18643</v>
      </c>
      <c r="Q190" s="5">
        <f t="shared" si="29"/>
        <v>13775</v>
      </c>
      <c r="R190" s="5">
        <f t="shared" si="29"/>
        <v>13775</v>
      </c>
      <c r="S190" s="5">
        <f t="shared" si="29"/>
        <v>2000</v>
      </c>
      <c r="T190" s="5">
        <f t="shared" si="29"/>
        <v>2000</v>
      </c>
    </row>
    <row r="191" spans="2:20" x14ac:dyDescent="0.2">
      <c r="B191" s="5">
        <v>188</v>
      </c>
      <c r="C191" s="5">
        <f t="shared" si="29"/>
        <v>136453</v>
      </c>
      <c r="D191" s="5">
        <f t="shared" si="29"/>
        <v>30952</v>
      </c>
      <c r="E191" s="5">
        <f t="shared" si="29"/>
        <v>18643</v>
      </c>
      <c r="F191" s="5">
        <f t="shared" si="29"/>
        <v>18643</v>
      </c>
      <c r="G191" s="5">
        <f t="shared" si="29"/>
        <v>0</v>
      </c>
      <c r="H191" s="5">
        <f t="shared" si="29"/>
        <v>0</v>
      </c>
      <c r="I191" s="5">
        <f t="shared" si="29"/>
        <v>0</v>
      </c>
      <c r="J191" s="5">
        <f t="shared" si="29"/>
        <v>0</v>
      </c>
      <c r="K191" s="5">
        <f t="shared" si="29"/>
        <v>0</v>
      </c>
      <c r="L191" s="5">
        <f t="shared" si="29"/>
        <v>0</v>
      </c>
      <c r="M191" s="5">
        <f t="shared" si="29"/>
        <v>0</v>
      </c>
      <c r="N191" s="5">
        <f t="shared" si="29"/>
        <v>0</v>
      </c>
      <c r="O191" s="5">
        <f t="shared" si="29"/>
        <v>18643</v>
      </c>
      <c r="P191" s="5">
        <f t="shared" si="29"/>
        <v>18643</v>
      </c>
      <c r="Q191" s="5">
        <f t="shared" si="29"/>
        <v>13775</v>
      </c>
      <c r="R191" s="5">
        <f t="shared" si="29"/>
        <v>13775</v>
      </c>
      <c r="S191" s="5">
        <f t="shared" si="29"/>
        <v>2000</v>
      </c>
      <c r="T191" s="5">
        <f t="shared" si="29"/>
        <v>2000</v>
      </c>
    </row>
    <row r="192" spans="2:20" x14ac:dyDescent="0.2">
      <c r="B192" s="5">
        <v>189</v>
      </c>
      <c r="C192" s="5">
        <f t="shared" si="29"/>
        <v>136453</v>
      </c>
      <c r="D192" s="5">
        <f t="shared" si="29"/>
        <v>30952</v>
      </c>
      <c r="E192" s="5">
        <f t="shared" si="29"/>
        <v>18643</v>
      </c>
      <c r="F192" s="5">
        <f t="shared" si="29"/>
        <v>18643</v>
      </c>
      <c r="G192" s="5">
        <f t="shared" si="29"/>
        <v>0</v>
      </c>
      <c r="H192" s="5">
        <f t="shared" si="29"/>
        <v>0</v>
      </c>
      <c r="I192" s="5">
        <f t="shared" si="29"/>
        <v>0</v>
      </c>
      <c r="J192" s="5">
        <f t="shared" si="29"/>
        <v>0</v>
      </c>
      <c r="K192" s="5">
        <f t="shared" si="29"/>
        <v>0</v>
      </c>
      <c r="L192" s="5">
        <f t="shared" si="29"/>
        <v>0</v>
      </c>
      <c r="M192" s="5">
        <f t="shared" si="29"/>
        <v>0</v>
      </c>
      <c r="N192" s="5">
        <f t="shared" si="29"/>
        <v>0</v>
      </c>
      <c r="O192" s="5">
        <f t="shared" si="29"/>
        <v>18643</v>
      </c>
      <c r="P192" s="5">
        <f t="shared" si="29"/>
        <v>18643</v>
      </c>
      <c r="Q192" s="5">
        <f t="shared" si="29"/>
        <v>13775</v>
      </c>
      <c r="R192" s="5">
        <f t="shared" si="29"/>
        <v>13775</v>
      </c>
      <c r="S192" s="5">
        <f t="shared" si="29"/>
        <v>2000</v>
      </c>
      <c r="T192" s="5">
        <f t="shared" si="29"/>
        <v>2000</v>
      </c>
    </row>
    <row r="193" spans="2:20" x14ac:dyDescent="0.2">
      <c r="B193" s="5">
        <v>190</v>
      </c>
      <c r="C193" s="5">
        <f t="shared" si="29"/>
        <v>136453</v>
      </c>
      <c r="D193" s="5">
        <f t="shared" si="29"/>
        <v>30952</v>
      </c>
      <c r="E193" s="5">
        <f t="shared" si="29"/>
        <v>18643</v>
      </c>
      <c r="F193" s="5">
        <f t="shared" si="29"/>
        <v>18643</v>
      </c>
      <c r="G193" s="5">
        <f t="shared" si="29"/>
        <v>0</v>
      </c>
      <c r="H193" s="5">
        <f t="shared" si="29"/>
        <v>0</v>
      </c>
      <c r="I193" s="5">
        <f t="shared" si="29"/>
        <v>0</v>
      </c>
      <c r="J193" s="5">
        <f t="shared" si="29"/>
        <v>0</v>
      </c>
      <c r="K193" s="5">
        <f t="shared" si="29"/>
        <v>0</v>
      </c>
      <c r="L193" s="5">
        <f t="shared" si="29"/>
        <v>0</v>
      </c>
      <c r="M193" s="5">
        <f t="shared" si="29"/>
        <v>0</v>
      </c>
      <c r="N193" s="5">
        <f t="shared" si="29"/>
        <v>0</v>
      </c>
      <c r="O193" s="5">
        <f t="shared" si="29"/>
        <v>18643</v>
      </c>
      <c r="P193" s="5">
        <f t="shared" si="29"/>
        <v>18643</v>
      </c>
      <c r="Q193" s="5">
        <f t="shared" si="29"/>
        <v>13775</v>
      </c>
      <c r="R193" s="5">
        <f t="shared" si="29"/>
        <v>13775</v>
      </c>
      <c r="S193" s="5">
        <f t="shared" si="29"/>
        <v>2000</v>
      </c>
      <c r="T193" s="5">
        <f t="shared" si="29"/>
        <v>2000</v>
      </c>
    </row>
    <row r="194" spans="2:20" x14ac:dyDescent="0.2">
      <c r="B194" s="5">
        <v>191</v>
      </c>
      <c r="C194" s="5">
        <f t="shared" si="29"/>
        <v>136453</v>
      </c>
      <c r="D194" s="5">
        <f t="shared" si="29"/>
        <v>30952</v>
      </c>
      <c r="E194" s="5">
        <f t="shared" si="29"/>
        <v>18643</v>
      </c>
      <c r="F194" s="5">
        <f t="shared" si="29"/>
        <v>18643</v>
      </c>
      <c r="G194" s="5">
        <f t="shared" si="29"/>
        <v>0</v>
      </c>
      <c r="H194" s="5">
        <f t="shared" si="29"/>
        <v>0</v>
      </c>
      <c r="I194" s="5">
        <f t="shared" si="29"/>
        <v>0</v>
      </c>
      <c r="J194" s="5">
        <f t="shared" si="29"/>
        <v>0</v>
      </c>
      <c r="K194" s="5">
        <f t="shared" si="29"/>
        <v>0</v>
      </c>
      <c r="L194" s="5">
        <f t="shared" si="29"/>
        <v>0</v>
      </c>
      <c r="M194" s="5">
        <f t="shared" si="29"/>
        <v>0</v>
      </c>
      <c r="N194" s="5">
        <f t="shared" si="29"/>
        <v>0</v>
      </c>
      <c r="O194" s="5">
        <f t="shared" si="29"/>
        <v>18643</v>
      </c>
      <c r="P194" s="5">
        <f t="shared" si="29"/>
        <v>18643</v>
      </c>
      <c r="Q194" s="5">
        <f t="shared" si="29"/>
        <v>13775</v>
      </c>
      <c r="R194" s="5">
        <f t="shared" si="29"/>
        <v>13775</v>
      </c>
      <c r="S194" s="5">
        <f t="shared" si="29"/>
        <v>2000</v>
      </c>
      <c r="T194" s="5">
        <f t="shared" si="29"/>
        <v>2000</v>
      </c>
    </row>
    <row r="195" spans="2:20" x14ac:dyDescent="0.2">
      <c r="B195" s="5">
        <v>192</v>
      </c>
      <c r="C195" s="5">
        <f t="shared" si="29"/>
        <v>136453</v>
      </c>
      <c r="D195" s="5">
        <f t="shared" si="29"/>
        <v>30952</v>
      </c>
      <c r="E195" s="5">
        <f t="shared" si="29"/>
        <v>18643</v>
      </c>
      <c r="F195" s="5">
        <f t="shared" si="29"/>
        <v>18643</v>
      </c>
      <c r="G195" s="5">
        <f t="shared" si="29"/>
        <v>0</v>
      </c>
      <c r="H195" s="5">
        <f t="shared" si="29"/>
        <v>0</v>
      </c>
      <c r="I195" s="5">
        <f t="shared" si="29"/>
        <v>0</v>
      </c>
      <c r="J195" s="5">
        <f t="shared" si="29"/>
        <v>0</v>
      </c>
      <c r="K195" s="5">
        <f t="shared" si="29"/>
        <v>0</v>
      </c>
      <c r="L195" s="5">
        <f t="shared" si="29"/>
        <v>0</v>
      </c>
      <c r="M195" s="5">
        <f t="shared" si="29"/>
        <v>0</v>
      </c>
      <c r="N195" s="5">
        <f t="shared" si="29"/>
        <v>0</v>
      </c>
      <c r="O195" s="5">
        <f t="shared" si="29"/>
        <v>18643</v>
      </c>
      <c r="P195" s="5">
        <f t="shared" si="29"/>
        <v>18643</v>
      </c>
      <c r="Q195" s="5">
        <f t="shared" si="29"/>
        <v>13775</v>
      </c>
      <c r="R195" s="5">
        <f t="shared" si="29"/>
        <v>13775</v>
      </c>
      <c r="S195" s="5">
        <f t="shared" si="29"/>
        <v>2000</v>
      </c>
      <c r="T195" s="5">
        <f t="shared" si="29"/>
        <v>2000</v>
      </c>
    </row>
    <row r="196" spans="2:20" x14ac:dyDescent="0.2">
      <c r="B196" s="5">
        <v>193</v>
      </c>
      <c r="C196" s="5">
        <f t="shared" si="29"/>
        <v>136453</v>
      </c>
      <c r="D196" s="5">
        <f t="shared" si="29"/>
        <v>30952</v>
      </c>
      <c r="E196" s="5">
        <f t="shared" si="29"/>
        <v>18643</v>
      </c>
      <c r="F196" s="5">
        <f t="shared" si="29"/>
        <v>18643</v>
      </c>
      <c r="G196" s="5">
        <f t="shared" si="29"/>
        <v>0</v>
      </c>
      <c r="H196" s="5">
        <f t="shared" si="29"/>
        <v>0</v>
      </c>
      <c r="I196" s="5">
        <f t="shared" si="29"/>
        <v>0</v>
      </c>
      <c r="J196" s="5">
        <f t="shared" si="29"/>
        <v>0</v>
      </c>
      <c r="K196" s="5">
        <f t="shared" si="29"/>
        <v>0</v>
      </c>
      <c r="L196" s="5">
        <f t="shared" si="29"/>
        <v>0</v>
      </c>
      <c r="M196" s="5">
        <f t="shared" si="29"/>
        <v>0</v>
      </c>
      <c r="N196" s="5">
        <f t="shared" si="29"/>
        <v>0</v>
      </c>
      <c r="O196" s="5">
        <f t="shared" si="29"/>
        <v>18643</v>
      </c>
      <c r="P196" s="5">
        <f t="shared" si="29"/>
        <v>18643</v>
      </c>
      <c r="Q196" s="5">
        <f t="shared" si="29"/>
        <v>13775</v>
      </c>
      <c r="R196" s="5">
        <f t="shared" si="29"/>
        <v>13775</v>
      </c>
      <c r="S196" s="5">
        <f t="shared" si="29"/>
        <v>2000</v>
      </c>
      <c r="T196" s="5">
        <f t="shared" si="29"/>
        <v>2000</v>
      </c>
    </row>
    <row r="197" spans="2:20" x14ac:dyDescent="0.2">
      <c r="B197" s="5">
        <v>194</v>
      </c>
      <c r="C197" s="5">
        <f t="shared" ref="C197:T203" si="30">C196</f>
        <v>136453</v>
      </c>
      <c r="D197" s="5">
        <f t="shared" si="30"/>
        <v>30952</v>
      </c>
      <c r="E197" s="5">
        <f t="shared" si="30"/>
        <v>18643</v>
      </c>
      <c r="F197" s="5">
        <f t="shared" si="30"/>
        <v>18643</v>
      </c>
      <c r="G197" s="5">
        <f t="shared" si="30"/>
        <v>0</v>
      </c>
      <c r="H197" s="5">
        <f t="shared" si="30"/>
        <v>0</v>
      </c>
      <c r="I197" s="5">
        <f t="shared" si="30"/>
        <v>0</v>
      </c>
      <c r="J197" s="5">
        <f t="shared" si="30"/>
        <v>0</v>
      </c>
      <c r="K197" s="5">
        <f t="shared" si="30"/>
        <v>0</v>
      </c>
      <c r="L197" s="5">
        <f t="shared" si="30"/>
        <v>0</v>
      </c>
      <c r="M197" s="5">
        <f t="shared" si="30"/>
        <v>0</v>
      </c>
      <c r="N197" s="5">
        <f t="shared" si="30"/>
        <v>0</v>
      </c>
      <c r="O197" s="5">
        <f t="shared" si="30"/>
        <v>18643</v>
      </c>
      <c r="P197" s="5">
        <f t="shared" si="30"/>
        <v>18643</v>
      </c>
      <c r="Q197" s="5">
        <f t="shared" si="30"/>
        <v>13775</v>
      </c>
      <c r="R197" s="5">
        <f t="shared" si="30"/>
        <v>13775</v>
      </c>
      <c r="S197" s="5">
        <f t="shared" si="30"/>
        <v>2000</v>
      </c>
      <c r="T197" s="5">
        <f t="shared" si="30"/>
        <v>2000</v>
      </c>
    </row>
    <row r="198" spans="2:20" x14ac:dyDescent="0.2">
      <c r="B198" s="5">
        <v>195</v>
      </c>
      <c r="C198" s="5">
        <f t="shared" si="30"/>
        <v>136453</v>
      </c>
      <c r="D198" s="5">
        <f t="shared" si="30"/>
        <v>30952</v>
      </c>
      <c r="E198" s="5">
        <f t="shared" si="30"/>
        <v>18643</v>
      </c>
      <c r="F198" s="5">
        <f t="shared" si="30"/>
        <v>18643</v>
      </c>
      <c r="G198" s="5">
        <f t="shared" si="30"/>
        <v>0</v>
      </c>
      <c r="H198" s="5">
        <f t="shared" si="30"/>
        <v>0</v>
      </c>
      <c r="I198" s="5">
        <f t="shared" si="30"/>
        <v>0</v>
      </c>
      <c r="J198" s="5">
        <f t="shared" si="30"/>
        <v>0</v>
      </c>
      <c r="K198" s="5">
        <f t="shared" si="30"/>
        <v>0</v>
      </c>
      <c r="L198" s="5">
        <f t="shared" si="30"/>
        <v>0</v>
      </c>
      <c r="M198" s="5">
        <f t="shared" si="30"/>
        <v>0</v>
      </c>
      <c r="N198" s="5">
        <f t="shared" si="30"/>
        <v>0</v>
      </c>
      <c r="O198" s="5">
        <f t="shared" si="30"/>
        <v>18643</v>
      </c>
      <c r="P198" s="5">
        <f t="shared" si="30"/>
        <v>18643</v>
      </c>
      <c r="Q198" s="5">
        <f t="shared" si="30"/>
        <v>13775</v>
      </c>
      <c r="R198" s="5">
        <f t="shared" si="30"/>
        <v>13775</v>
      </c>
      <c r="S198" s="5">
        <f t="shared" si="30"/>
        <v>2000</v>
      </c>
      <c r="T198" s="5">
        <f t="shared" si="30"/>
        <v>2000</v>
      </c>
    </row>
    <row r="199" spans="2:20" x14ac:dyDescent="0.2">
      <c r="B199" s="5">
        <v>196</v>
      </c>
      <c r="C199" s="5">
        <f t="shared" si="30"/>
        <v>136453</v>
      </c>
      <c r="D199" s="5">
        <f t="shared" si="30"/>
        <v>30952</v>
      </c>
      <c r="E199" s="5">
        <f t="shared" si="30"/>
        <v>18643</v>
      </c>
      <c r="F199" s="5">
        <f t="shared" si="30"/>
        <v>18643</v>
      </c>
      <c r="G199" s="5">
        <f t="shared" si="30"/>
        <v>0</v>
      </c>
      <c r="H199" s="5">
        <f t="shared" si="30"/>
        <v>0</v>
      </c>
      <c r="I199" s="5">
        <f t="shared" si="30"/>
        <v>0</v>
      </c>
      <c r="J199" s="5">
        <f t="shared" si="30"/>
        <v>0</v>
      </c>
      <c r="K199" s="5">
        <f t="shared" si="30"/>
        <v>0</v>
      </c>
      <c r="L199" s="5">
        <f t="shared" si="30"/>
        <v>0</v>
      </c>
      <c r="M199" s="5">
        <f t="shared" si="30"/>
        <v>0</v>
      </c>
      <c r="N199" s="5">
        <f t="shared" si="30"/>
        <v>0</v>
      </c>
      <c r="O199" s="5">
        <f t="shared" si="30"/>
        <v>18643</v>
      </c>
      <c r="P199" s="5">
        <f t="shared" si="30"/>
        <v>18643</v>
      </c>
      <c r="Q199" s="5">
        <f t="shared" si="30"/>
        <v>13775</v>
      </c>
      <c r="R199" s="5">
        <f t="shared" si="30"/>
        <v>13775</v>
      </c>
      <c r="S199" s="5">
        <f t="shared" si="30"/>
        <v>2000</v>
      </c>
      <c r="T199" s="5">
        <f t="shared" si="30"/>
        <v>2000</v>
      </c>
    </row>
    <row r="200" spans="2:20" x14ac:dyDescent="0.2">
      <c r="B200" s="5">
        <v>197</v>
      </c>
      <c r="C200" s="5">
        <f t="shared" si="30"/>
        <v>136453</v>
      </c>
      <c r="D200" s="5">
        <f t="shared" si="30"/>
        <v>30952</v>
      </c>
      <c r="E200" s="5">
        <f t="shared" si="30"/>
        <v>18643</v>
      </c>
      <c r="F200" s="5">
        <f t="shared" si="30"/>
        <v>18643</v>
      </c>
      <c r="G200" s="5">
        <f t="shared" si="30"/>
        <v>0</v>
      </c>
      <c r="H200" s="5">
        <f t="shared" si="30"/>
        <v>0</v>
      </c>
      <c r="I200" s="5">
        <f t="shared" si="30"/>
        <v>0</v>
      </c>
      <c r="J200" s="5">
        <f t="shared" si="30"/>
        <v>0</v>
      </c>
      <c r="K200" s="5">
        <f t="shared" si="30"/>
        <v>0</v>
      </c>
      <c r="L200" s="5">
        <f t="shared" si="30"/>
        <v>0</v>
      </c>
      <c r="M200" s="5">
        <f t="shared" si="30"/>
        <v>0</v>
      </c>
      <c r="N200" s="5">
        <f t="shared" si="30"/>
        <v>0</v>
      </c>
      <c r="O200" s="5">
        <f t="shared" si="30"/>
        <v>18643</v>
      </c>
      <c r="P200" s="5">
        <f t="shared" si="30"/>
        <v>18643</v>
      </c>
      <c r="Q200" s="5">
        <f t="shared" si="30"/>
        <v>13775</v>
      </c>
      <c r="R200" s="5">
        <f t="shared" si="30"/>
        <v>13775</v>
      </c>
      <c r="S200" s="5">
        <f t="shared" si="30"/>
        <v>2000</v>
      </c>
      <c r="T200" s="5">
        <f t="shared" si="30"/>
        <v>2000</v>
      </c>
    </row>
    <row r="201" spans="2:20" x14ac:dyDescent="0.2">
      <c r="B201" s="5">
        <v>198</v>
      </c>
      <c r="C201" s="5">
        <f t="shared" si="30"/>
        <v>136453</v>
      </c>
      <c r="D201" s="5">
        <f t="shared" si="30"/>
        <v>30952</v>
      </c>
      <c r="E201" s="5">
        <f t="shared" si="30"/>
        <v>18643</v>
      </c>
      <c r="F201" s="5">
        <f t="shared" si="30"/>
        <v>18643</v>
      </c>
      <c r="G201" s="5">
        <f t="shared" si="30"/>
        <v>0</v>
      </c>
      <c r="H201" s="5">
        <f t="shared" si="30"/>
        <v>0</v>
      </c>
      <c r="I201" s="5">
        <f t="shared" si="30"/>
        <v>0</v>
      </c>
      <c r="J201" s="5">
        <f t="shared" si="30"/>
        <v>0</v>
      </c>
      <c r="K201" s="5">
        <f t="shared" si="30"/>
        <v>0</v>
      </c>
      <c r="L201" s="5">
        <f t="shared" si="30"/>
        <v>0</v>
      </c>
      <c r="M201" s="5">
        <f t="shared" si="30"/>
        <v>0</v>
      </c>
      <c r="N201" s="5">
        <f t="shared" si="30"/>
        <v>0</v>
      </c>
      <c r="O201" s="5">
        <f t="shared" si="30"/>
        <v>18643</v>
      </c>
      <c r="P201" s="5">
        <f t="shared" si="30"/>
        <v>18643</v>
      </c>
      <c r="Q201" s="5">
        <f t="shared" si="30"/>
        <v>13775</v>
      </c>
      <c r="R201" s="5">
        <f t="shared" si="30"/>
        <v>13775</v>
      </c>
      <c r="S201" s="5">
        <f t="shared" si="30"/>
        <v>2000</v>
      </c>
      <c r="T201" s="5">
        <f t="shared" si="30"/>
        <v>2000</v>
      </c>
    </row>
    <row r="202" spans="2:20" x14ac:dyDescent="0.2">
      <c r="B202" s="5">
        <v>199</v>
      </c>
      <c r="C202" s="5">
        <f t="shared" si="30"/>
        <v>136453</v>
      </c>
      <c r="D202" s="5">
        <f t="shared" si="30"/>
        <v>30952</v>
      </c>
      <c r="E202" s="5">
        <f t="shared" si="30"/>
        <v>18643</v>
      </c>
      <c r="F202" s="5">
        <f t="shared" si="30"/>
        <v>18643</v>
      </c>
      <c r="G202" s="5">
        <f t="shared" si="30"/>
        <v>0</v>
      </c>
      <c r="H202" s="5">
        <f t="shared" si="30"/>
        <v>0</v>
      </c>
      <c r="I202" s="5">
        <f t="shared" si="30"/>
        <v>0</v>
      </c>
      <c r="J202" s="5">
        <f t="shared" si="30"/>
        <v>0</v>
      </c>
      <c r="K202" s="5">
        <f t="shared" si="30"/>
        <v>0</v>
      </c>
      <c r="L202" s="5">
        <f t="shared" si="30"/>
        <v>0</v>
      </c>
      <c r="M202" s="5">
        <f t="shared" si="30"/>
        <v>0</v>
      </c>
      <c r="N202" s="5">
        <f t="shared" si="30"/>
        <v>0</v>
      </c>
      <c r="O202" s="5">
        <f t="shared" si="30"/>
        <v>18643</v>
      </c>
      <c r="P202" s="5">
        <f t="shared" si="30"/>
        <v>18643</v>
      </c>
      <c r="Q202" s="5">
        <f t="shared" si="30"/>
        <v>13775</v>
      </c>
      <c r="R202" s="5">
        <f t="shared" si="30"/>
        <v>13775</v>
      </c>
      <c r="S202" s="5">
        <f t="shared" si="30"/>
        <v>2000</v>
      </c>
      <c r="T202" s="5">
        <f t="shared" si="30"/>
        <v>2000</v>
      </c>
    </row>
    <row r="203" spans="2:20" x14ac:dyDescent="0.2">
      <c r="B203" s="5">
        <v>200</v>
      </c>
      <c r="C203" s="5">
        <f t="shared" si="30"/>
        <v>136453</v>
      </c>
      <c r="D203" s="5">
        <f t="shared" si="30"/>
        <v>30952</v>
      </c>
      <c r="E203" s="5">
        <f t="shared" si="30"/>
        <v>18643</v>
      </c>
      <c r="F203" s="5">
        <f t="shared" si="30"/>
        <v>18643</v>
      </c>
      <c r="G203" s="5">
        <f t="shared" si="30"/>
        <v>0</v>
      </c>
      <c r="H203" s="5">
        <f t="shared" si="30"/>
        <v>0</v>
      </c>
      <c r="I203" s="5">
        <f t="shared" si="30"/>
        <v>0</v>
      </c>
      <c r="J203" s="5">
        <f t="shared" si="30"/>
        <v>0</v>
      </c>
      <c r="K203" s="5">
        <f t="shared" si="30"/>
        <v>0</v>
      </c>
      <c r="L203" s="5">
        <f t="shared" si="30"/>
        <v>0</v>
      </c>
      <c r="M203" s="5">
        <f t="shared" si="30"/>
        <v>0</v>
      </c>
      <c r="N203" s="5">
        <f t="shared" si="30"/>
        <v>0</v>
      </c>
      <c r="O203" s="5">
        <f t="shared" si="30"/>
        <v>18643</v>
      </c>
      <c r="P203" s="5">
        <f t="shared" si="30"/>
        <v>18643</v>
      </c>
      <c r="Q203" s="5">
        <f t="shared" si="30"/>
        <v>13775</v>
      </c>
      <c r="R203" s="5">
        <f t="shared" si="30"/>
        <v>13775</v>
      </c>
      <c r="S203" s="5">
        <f t="shared" si="30"/>
        <v>2000</v>
      </c>
      <c r="T203" s="5">
        <f t="shared" si="30"/>
        <v>2000</v>
      </c>
    </row>
  </sheetData>
  <mergeCells count="4">
    <mergeCell ref="AT4:AT39"/>
    <mergeCell ref="AT40:AT75"/>
    <mergeCell ref="AT76:AT111"/>
    <mergeCell ref="AT112:AT147"/>
  </mergeCells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B1:BM238"/>
  <sheetViews>
    <sheetView workbookViewId="0">
      <selection activeCell="I14" sqref="I14"/>
    </sheetView>
  </sheetViews>
  <sheetFormatPr defaultRowHeight="14.25" x14ac:dyDescent="0.2"/>
  <cols>
    <col min="1" max="16384" width="9" style="5"/>
  </cols>
  <sheetData>
    <row r="1" spans="2:65" ht="15.75" thickTop="1" thickBot="1" x14ac:dyDescent="0.25">
      <c r="D1" s="10" t="s">
        <v>6</v>
      </c>
      <c r="E1" s="10" t="s">
        <v>14</v>
      </c>
      <c r="F1" s="10" t="s">
        <v>16</v>
      </c>
      <c r="G1" s="10" t="s">
        <v>606</v>
      </c>
      <c r="H1" s="10" t="s">
        <v>0</v>
      </c>
      <c r="I1" s="10" t="s">
        <v>1</v>
      </c>
      <c r="J1" s="10" t="s">
        <v>2</v>
      </c>
      <c r="K1" s="10" t="s">
        <v>3</v>
      </c>
      <c r="L1" s="10" t="s">
        <v>4</v>
      </c>
      <c r="M1" s="10" t="s">
        <v>5</v>
      </c>
      <c r="N1" s="10" t="s">
        <v>607</v>
      </c>
      <c r="O1" s="10" t="s">
        <v>608</v>
      </c>
      <c r="P1" s="10" t="s">
        <v>609</v>
      </c>
      <c r="Q1" s="10" t="s">
        <v>610</v>
      </c>
      <c r="W1" s="10" t="s">
        <v>6</v>
      </c>
      <c r="X1" s="10" t="s">
        <v>14</v>
      </c>
      <c r="Y1" s="10" t="s">
        <v>16</v>
      </c>
      <c r="Z1" s="10" t="s">
        <v>606</v>
      </c>
      <c r="AA1" s="10" t="s">
        <v>0</v>
      </c>
      <c r="AB1" s="10" t="s">
        <v>1</v>
      </c>
      <c r="AC1" s="10" t="s">
        <v>2</v>
      </c>
      <c r="AD1" s="10" t="s">
        <v>3</v>
      </c>
      <c r="AE1" s="10" t="s">
        <v>4</v>
      </c>
      <c r="AF1" s="10" t="s">
        <v>5</v>
      </c>
      <c r="AG1" s="10" t="s">
        <v>607</v>
      </c>
      <c r="AH1" s="10" t="s">
        <v>608</v>
      </c>
      <c r="AI1" s="10" t="s">
        <v>609</v>
      </c>
      <c r="AJ1" s="10" t="s">
        <v>610</v>
      </c>
      <c r="AO1" s="5" t="s">
        <v>6</v>
      </c>
      <c r="AP1" s="5" t="s">
        <v>14</v>
      </c>
      <c r="AQ1" s="5" t="s">
        <v>16</v>
      </c>
      <c r="AR1" s="5" t="s">
        <v>606</v>
      </c>
      <c r="AS1" s="5" t="s">
        <v>0</v>
      </c>
      <c r="AT1" s="5" t="s">
        <v>1</v>
      </c>
      <c r="AU1" s="5" t="s">
        <v>2</v>
      </c>
      <c r="AV1" s="5" t="s">
        <v>3</v>
      </c>
      <c r="AW1" s="5" t="s">
        <v>4</v>
      </c>
      <c r="AX1" s="5" t="s">
        <v>5</v>
      </c>
      <c r="AY1" s="5" t="s">
        <v>607</v>
      </c>
      <c r="AZ1" s="5" t="s">
        <v>608</v>
      </c>
      <c r="BA1" s="5" t="s">
        <v>609</v>
      </c>
      <c r="BB1" s="5" t="s">
        <v>610</v>
      </c>
      <c r="BC1" s="18"/>
      <c r="BD1" s="18"/>
      <c r="BE1" s="24"/>
      <c r="BF1" s="24"/>
    </row>
    <row r="2" spans="2:65" ht="15.75" thickTop="1" thickBot="1" x14ac:dyDescent="0.25">
      <c r="C2" s="10" t="s">
        <v>635</v>
      </c>
      <c r="T2" s="10" t="s">
        <v>854</v>
      </c>
      <c r="V2" s="10" t="s">
        <v>635</v>
      </c>
      <c r="AO2" s="5">
        <f>AO12+AO17+AO22+AO27</f>
        <v>139200</v>
      </c>
      <c r="AP2" s="5">
        <f t="shared" ref="AP2:BB2" si="0">AP12+AP17+AP22+AP27</f>
        <v>23200</v>
      </c>
      <c r="AQ2" s="5">
        <f t="shared" si="0"/>
        <v>11600</v>
      </c>
      <c r="AR2" s="5">
        <f t="shared" si="0"/>
        <v>11600</v>
      </c>
      <c r="AS2" s="5">
        <f t="shared" si="0"/>
        <v>0</v>
      </c>
      <c r="AT2" s="5">
        <f t="shared" si="0"/>
        <v>0</v>
      </c>
      <c r="AU2" s="5">
        <f t="shared" si="0"/>
        <v>0</v>
      </c>
      <c r="AV2" s="5">
        <f t="shared" si="0"/>
        <v>0</v>
      </c>
      <c r="AW2" s="5">
        <f t="shared" si="0"/>
        <v>0</v>
      </c>
      <c r="AX2" s="5">
        <f t="shared" si="0"/>
        <v>0</v>
      </c>
      <c r="AY2" s="5">
        <f t="shared" si="0"/>
        <v>0</v>
      </c>
      <c r="AZ2" s="5">
        <f t="shared" si="0"/>
        <v>0</v>
      </c>
      <c r="BA2" s="5">
        <f t="shared" si="0"/>
        <v>11600</v>
      </c>
      <c r="BB2" s="5">
        <f t="shared" si="0"/>
        <v>11600</v>
      </c>
    </row>
    <row r="3" spans="2:65" ht="15.75" thickTop="1" thickBot="1" x14ac:dyDescent="0.25">
      <c r="C3" s="5">
        <v>1</v>
      </c>
      <c r="T3" s="10"/>
      <c r="V3" s="5">
        <v>1</v>
      </c>
      <c r="AN3" s="10" t="s">
        <v>855</v>
      </c>
      <c r="AO3" s="5">
        <v>314200</v>
      </c>
      <c r="AP3" s="5">
        <v>63200</v>
      </c>
      <c r="AQ3" s="5">
        <v>29100</v>
      </c>
      <c r="AR3" s="5">
        <v>29100</v>
      </c>
      <c r="AS3" s="5">
        <v>0</v>
      </c>
      <c r="AT3" s="5">
        <v>0</v>
      </c>
      <c r="AU3" s="5">
        <v>0</v>
      </c>
      <c r="AV3" s="5">
        <v>0</v>
      </c>
      <c r="AW3" s="5">
        <v>0</v>
      </c>
      <c r="AX3" s="5">
        <v>0</v>
      </c>
      <c r="AY3" s="5">
        <v>0</v>
      </c>
      <c r="AZ3" s="5">
        <v>0</v>
      </c>
      <c r="BA3" s="5">
        <v>29100</v>
      </c>
      <c r="BB3" s="5">
        <v>29100</v>
      </c>
    </row>
    <row r="4" spans="2:65" ht="15.75" thickTop="1" thickBot="1" x14ac:dyDescent="0.25">
      <c r="B4" s="10" t="s">
        <v>856</v>
      </c>
      <c r="C4" s="5">
        <v>2</v>
      </c>
      <c r="T4" s="10" t="s">
        <v>857</v>
      </c>
      <c r="V4" s="5">
        <v>2</v>
      </c>
      <c r="AO4" s="5" t="s">
        <v>6</v>
      </c>
      <c r="AP4" s="5" t="s">
        <v>14</v>
      </c>
      <c r="AQ4" s="5" t="s">
        <v>16</v>
      </c>
      <c r="AR4" s="5" t="s">
        <v>606</v>
      </c>
      <c r="AS4" s="5" t="s">
        <v>0</v>
      </c>
      <c r="AT4" s="5" t="s">
        <v>1</v>
      </c>
      <c r="AU4" s="5" t="s">
        <v>2</v>
      </c>
      <c r="AV4" s="5" t="s">
        <v>3</v>
      </c>
      <c r="AW4" s="5" t="s">
        <v>4</v>
      </c>
      <c r="AX4" s="5" t="s">
        <v>5</v>
      </c>
      <c r="AY4" s="5" t="s">
        <v>607</v>
      </c>
      <c r="AZ4" s="5" t="s">
        <v>608</v>
      </c>
      <c r="BA4" s="5" t="s">
        <v>609</v>
      </c>
      <c r="BB4" s="5" t="s">
        <v>610</v>
      </c>
      <c r="BC4" s="18"/>
      <c r="BD4" s="18"/>
      <c r="BE4" s="24"/>
      <c r="BF4" s="24"/>
    </row>
    <row r="5" spans="2:65" ht="15.75" thickTop="1" thickBot="1" x14ac:dyDescent="0.25">
      <c r="B5" s="10">
        <v>5</v>
      </c>
      <c r="C5" s="5">
        <v>3</v>
      </c>
      <c r="T5" s="10">
        <v>0</v>
      </c>
      <c r="V5" s="5">
        <v>3</v>
      </c>
      <c r="BH5" s="66" t="s">
        <v>858</v>
      </c>
      <c r="BI5" s="66"/>
      <c r="BJ5" s="66"/>
      <c r="BK5" s="66"/>
      <c r="BL5" s="66"/>
      <c r="BM5" s="66"/>
    </row>
    <row r="6" spans="2:65" ht="15" thickTop="1" x14ac:dyDescent="0.2">
      <c r="C6" s="5">
        <v>4</v>
      </c>
      <c r="V6" s="5">
        <v>4</v>
      </c>
      <c r="AM6" s="5" t="s">
        <v>859</v>
      </c>
      <c r="AN6" s="5" t="s">
        <v>860</v>
      </c>
      <c r="AO6" s="5" t="s">
        <v>861</v>
      </c>
      <c r="AP6" s="5" t="s">
        <v>14</v>
      </c>
      <c r="AQ6" s="5" t="s">
        <v>16</v>
      </c>
      <c r="AR6" s="5" t="s">
        <v>606</v>
      </c>
      <c r="BA6" s="5" t="s">
        <v>609</v>
      </c>
      <c r="BB6" s="5" t="s">
        <v>610</v>
      </c>
      <c r="BG6" s="5" t="s">
        <v>862</v>
      </c>
      <c r="BH6" s="5" t="s">
        <v>14</v>
      </c>
      <c r="BI6" s="5" t="s">
        <v>16</v>
      </c>
      <c r="BJ6" s="5" t="s">
        <v>606</v>
      </c>
      <c r="BK6" s="5" t="s">
        <v>861</v>
      </c>
      <c r="BL6" s="5" t="s">
        <v>609</v>
      </c>
      <c r="BM6" s="5" t="s">
        <v>610</v>
      </c>
    </row>
    <row r="7" spans="2:65" x14ac:dyDescent="0.2">
      <c r="C7" s="5">
        <v>5</v>
      </c>
      <c r="V7" s="5">
        <v>5</v>
      </c>
      <c r="AM7" s="5" t="s">
        <v>863</v>
      </c>
      <c r="BH7" s="5" t="s">
        <v>864</v>
      </c>
      <c r="BI7" s="5" t="s">
        <v>865</v>
      </c>
      <c r="BJ7" s="5" t="s">
        <v>866</v>
      </c>
      <c r="BK7" s="5" t="s">
        <v>867</v>
      </c>
      <c r="BL7" s="5" t="s">
        <v>868</v>
      </c>
      <c r="BM7" s="5" t="s">
        <v>869</v>
      </c>
    </row>
    <row r="8" spans="2:65" x14ac:dyDescent="0.2">
      <c r="C8" s="5">
        <v>6</v>
      </c>
      <c r="V8" s="5">
        <v>6</v>
      </c>
      <c r="AL8" s="5">
        <v>1</v>
      </c>
      <c r="AM8" s="5">
        <v>10001</v>
      </c>
      <c r="AN8" s="5" t="s">
        <v>870</v>
      </c>
      <c r="AO8" s="5">
        <v>1500</v>
      </c>
      <c r="AP8" s="5">
        <v>250</v>
      </c>
      <c r="AQ8" s="5">
        <v>125</v>
      </c>
      <c r="AR8" s="5">
        <v>125</v>
      </c>
      <c r="BA8" s="5">
        <v>125</v>
      </c>
      <c r="BB8" s="5">
        <v>125</v>
      </c>
      <c r="BG8" s="5">
        <v>150</v>
      </c>
      <c r="BH8" s="5">
        <v>2</v>
      </c>
      <c r="BI8" s="5">
        <v>1</v>
      </c>
      <c r="BJ8" s="5">
        <v>1</v>
      </c>
      <c r="BK8" s="5">
        <v>12</v>
      </c>
      <c r="BL8" s="5">
        <v>1</v>
      </c>
      <c r="BM8" s="5">
        <v>1</v>
      </c>
    </row>
    <row r="9" spans="2:65" x14ac:dyDescent="0.2">
      <c r="C9" s="5">
        <v>7</v>
      </c>
      <c r="V9" s="5">
        <v>7</v>
      </c>
      <c r="AL9" s="5">
        <v>2</v>
      </c>
      <c r="AM9" s="5">
        <v>10002</v>
      </c>
      <c r="AN9" s="5" t="s">
        <v>870</v>
      </c>
      <c r="AO9" s="5">
        <v>3600</v>
      </c>
      <c r="AP9" s="5">
        <v>600</v>
      </c>
      <c r="AQ9" s="5">
        <v>300</v>
      </c>
      <c r="AR9" s="5">
        <v>300</v>
      </c>
      <c r="BA9" s="5">
        <v>300</v>
      </c>
      <c r="BB9" s="5">
        <v>300</v>
      </c>
      <c r="BG9" s="5">
        <v>340</v>
      </c>
      <c r="BH9" s="5">
        <v>2</v>
      </c>
      <c r="BI9" s="5">
        <v>1</v>
      </c>
      <c r="BJ9" s="5">
        <v>1</v>
      </c>
      <c r="BK9" s="5">
        <v>12</v>
      </c>
      <c r="BL9" s="5">
        <v>1</v>
      </c>
      <c r="BM9" s="5">
        <v>1</v>
      </c>
    </row>
    <row r="10" spans="2:65" x14ac:dyDescent="0.2">
      <c r="C10" s="5">
        <v>8</v>
      </c>
      <c r="V10" s="5">
        <v>8</v>
      </c>
      <c r="AL10" s="5">
        <v>3</v>
      </c>
      <c r="AM10" s="5">
        <v>10003</v>
      </c>
      <c r="AN10" s="5" t="s">
        <v>870</v>
      </c>
      <c r="AO10" s="5">
        <v>6600</v>
      </c>
      <c r="AP10" s="5">
        <v>1100</v>
      </c>
      <c r="AQ10" s="5">
        <v>550</v>
      </c>
      <c r="AR10" s="5">
        <v>550</v>
      </c>
      <c r="BA10" s="5">
        <v>550</v>
      </c>
      <c r="BB10" s="5">
        <v>550</v>
      </c>
      <c r="BG10" s="5">
        <v>1000</v>
      </c>
      <c r="BH10" s="5">
        <v>2</v>
      </c>
      <c r="BI10" s="5">
        <v>1</v>
      </c>
      <c r="BJ10" s="5">
        <v>1</v>
      </c>
      <c r="BK10" s="5">
        <v>12</v>
      </c>
      <c r="BL10" s="5">
        <v>1</v>
      </c>
      <c r="BM10" s="5">
        <v>1</v>
      </c>
    </row>
    <row r="11" spans="2:65" x14ac:dyDescent="0.2">
      <c r="C11" s="5">
        <v>9</v>
      </c>
      <c r="V11" s="5">
        <v>9</v>
      </c>
      <c r="AL11" s="5">
        <v>4</v>
      </c>
      <c r="AM11" s="5">
        <v>10004</v>
      </c>
      <c r="AN11" s="5" t="s">
        <v>870</v>
      </c>
      <c r="AO11" s="5">
        <v>10500</v>
      </c>
      <c r="AP11" s="5">
        <v>1750</v>
      </c>
      <c r="AQ11" s="5">
        <v>875</v>
      </c>
      <c r="AR11" s="5">
        <v>875</v>
      </c>
      <c r="BA11" s="5">
        <v>875</v>
      </c>
      <c r="BB11" s="5">
        <v>875</v>
      </c>
      <c r="BG11" s="5">
        <v>1400</v>
      </c>
      <c r="BH11" s="5">
        <v>2</v>
      </c>
      <c r="BI11" s="5">
        <v>1</v>
      </c>
      <c r="BJ11" s="5">
        <v>1</v>
      </c>
      <c r="BK11" s="5">
        <v>12</v>
      </c>
      <c r="BL11" s="5">
        <v>1</v>
      </c>
      <c r="BM11" s="5">
        <v>1</v>
      </c>
    </row>
    <row r="12" spans="2:65" x14ac:dyDescent="0.2">
      <c r="C12" s="5">
        <v>10</v>
      </c>
      <c r="V12" s="5">
        <v>10</v>
      </c>
      <c r="AL12" s="5">
        <v>5</v>
      </c>
      <c r="AM12" s="5">
        <v>10005</v>
      </c>
      <c r="AN12" s="5" t="s">
        <v>870</v>
      </c>
      <c r="AO12" s="11">
        <v>15000</v>
      </c>
      <c r="AP12" s="11">
        <v>2500</v>
      </c>
      <c r="AQ12" s="11">
        <v>1250</v>
      </c>
      <c r="AR12" s="11">
        <v>1250</v>
      </c>
      <c r="BA12" s="11">
        <v>1250</v>
      </c>
      <c r="BB12" s="11">
        <v>1250</v>
      </c>
      <c r="BG12" s="5">
        <v>0</v>
      </c>
      <c r="BH12" s="5">
        <v>0</v>
      </c>
      <c r="BI12" s="5">
        <v>0</v>
      </c>
      <c r="BJ12" s="5">
        <v>0</v>
      </c>
      <c r="BK12" s="5">
        <v>0</v>
      </c>
      <c r="BL12" s="5">
        <v>0</v>
      </c>
      <c r="BM12" s="5">
        <v>0</v>
      </c>
    </row>
    <row r="13" spans="2:65" x14ac:dyDescent="0.2">
      <c r="C13" s="5">
        <v>11</v>
      </c>
      <c r="V13" s="5">
        <v>11</v>
      </c>
      <c r="AL13" s="5">
        <v>1</v>
      </c>
      <c r="AM13" s="5">
        <v>20001</v>
      </c>
      <c r="AN13" s="5" t="s">
        <v>871</v>
      </c>
      <c r="AO13" s="5">
        <v>2700</v>
      </c>
      <c r="AP13" s="5">
        <v>450</v>
      </c>
      <c r="AQ13" s="5">
        <v>225</v>
      </c>
      <c r="AR13" s="5">
        <v>225</v>
      </c>
      <c r="BA13" s="5">
        <v>225</v>
      </c>
      <c r="BB13" s="5">
        <v>225</v>
      </c>
      <c r="BG13" s="5">
        <v>300</v>
      </c>
      <c r="BH13" s="5">
        <v>2</v>
      </c>
      <c r="BI13" s="5">
        <v>1</v>
      </c>
      <c r="BJ13" s="5">
        <v>1</v>
      </c>
      <c r="BK13" s="5">
        <v>12</v>
      </c>
      <c r="BL13" s="5">
        <v>1</v>
      </c>
      <c r="BM13" s="5">
        <v>1</v>
      </c>
    </row>
    <row r="14" spans="2:65" x14ac:dyDescent="0.2">
      <c r="C14" s="5">
        <v>12</v>
      </c>
      <c r="V14" s="5">
        <v>12</v>
      </c>
      <c r="AL14" s="5">
        <v>2</v>
      </c>
      <c r="AM14" s="5">
        <v>20002</v>
      </c>
      <c r="AN14" s="5" t="s">
        <v>871</v>
      </c>
      <c r="AO14" s="5">
        <v>6480</v>
      </c>
      <c r="AP14" s="5">
        <v>1080</v>
      </c>
      <c r="AQ14" s="5">
        <v>540</v>
      </c>
      <c r="AR14" s="5">
        <v>540</v>
      </c>
      <c r="BA14" s="5">
        <v>540</v>
      </c>
      <c r="BB14" s="5">
        <v>540</v>
      </c>
      <c r="BG14" s="5">
        <v>680</v>
      </c>
      <c r="BH14" s="5">
        <v>2</v>
      </c>
      <c r="BI14" s="5">
        <v>1</v>
      </c>
      <c r="BJ14" s="5">
        <v>1</v>
      </c>
      <c r="BK14" s="5">
        <v>12</v>
      </c>
      <c r="BL14" s="5">
        <v>1</v>
      </c>
      <c r="BM14" s="5">
        <v>1</v>
      </c>
    </row>
    <row r="15" spans="2:65" x14ac:dyDescent="0.2">
      <c r="C15" s="5">
        <v>13</v>
      </c>
      <c r="V15" s="5">
        <v>13</v>
      </c>
      <c r="AL15" s="5">
        <v>3</v>
      </c>
      <c r="AM15" s="5">
        <v>20003</v>
      </c>
      <c r="AN15" s="5" t="s">
        <v>871</v>
      </c>
      <c r="AO15" s="5">
        <v>11880</v>
      </c>
      <c r="AP15" s="5">
        <v>1980</v>
      </c>
      <c r="AQ15" s="5">
        <v>990</v>
      </c>
      <c r="AR15" s="5">
        <v>990</v>
      </c>
      <c r="BA15" s="5">
        <v>990</v>
      </c>
      <c r="BB15" s="5">
        <v>990</v>
      </c>
      <c r="BG15" s="5">
        <v>2000</v>
      </c>
      <c r="BH15" s="5">
        <v>2</v>
      </c>
      <c r="BI15" s="5">
        <v>1</v>
      </c>
      <c r="BJ15" s="5">
        <v>1</v>
      </c>
      <c r="BK15" s="5">
        <v>12</v>
      </c>
      <c r="BL15" s="5">
        <v>1</v>
      </c>
      <c r="BM15" s="5">
        <v>1</v>
      </c>
    </row>
    <row r="16" spans="2:65" x14ac:dyDescent="0.2">
      <c r="C16" s="5">
        <v>14</v>
      </c>
      <c r="V16" s="5">
        <v>14</v>
      </c>
      <c r="AL16" s="5">
        <v>4</v>
      </c>
      <c r="AM16" s="5">
        <v>20004</v>
      </c>
      <c r="AN16" s="5" t="s">
        <v>871</v>
      </c>
      <c r="AO16" s="5">
        <v>18900</v>
      </c>
      <c r="AP16" s="5">
        <v>3150</v>
      </c>
      <c r="AQ16" s="5">
        <v>1575</v>
      </c>
      <c r="AR16" s="5">
        <v>1575</v>
      </c>
      <c r="BA16" s="5">
        <v>1575</v>
      </c>
      <c r="BB16" s="5">
        <v>1575</v>
      </c>
      <c r="BG16" s="5">
        <v>2800</v>
      </c>
      <c r="BH16" s="5">
        <v>2</v>
      </c>
      <c r="BI16" s="5">
        <v>1</v>
      </c>
      <c r="BJ16" s="5">
        <v>1</v>
      </c>
      <c r="BK16" s="5">
        <v>12</v>
      </c>
      <c r="BL16" s="5">
        <v>1</v>
      </c>
      <c r="BM16" s="5">
        <v>1</v>
      </c>
    </row>
    <row r="17" spans="3:65" x14ac:dyDescent="0.2">
      <c r="C17" s="5">
        <v>15</v>
      </c>
      <c r="V17" s="5">
        <v>15</v>
      </c>
      <c r="AL17" s="5">
        <v>5</v>
      </c>
      <c r="AM17" s="5">
        <v>20005</v>
      </c>
      <c r="AN17" s="5" t="s">
        <v>871</v>
      </c>
      <c r="AO17" s="11">
        <v>27000</v>
      </c>
      <c r="AP17" s="11">
        <v>4500</v>
      </c>
      <c r="AQ17" s="11">
        <v>2250</v>
      </c>
      <c r="AR17" s="11">
        <v>2250</v>
      </c>
      <c r="BA17" s="11">
        <v>2250</v>
      </c>
      <c r="BB17" s="11">
        <v>2250</v>
      </c>
      <c r="BG17" s="5">
        <v>0</v>
      </c>
      <c r="BH17" s="5">
        <v>0</v>
      </c>
      <c r="BI17" s="5">
        <v>0</v>
      </c>
      <c r="BJ17" s="5">
        <v>0</v>
      </c>
      <c r="BK17" s="5">
        <v>0</v>
      </c>
      <c r="BL17" s="5">
        <v>0</v>
      </c>
      <c r="BM17" s="5">
        <v>0</v>
      </c>
    </row>
    <row r="18" spans="3:65" x14ac:dyDescent="0.2">
      <c r="C18" s="5">
        <v>16</v>
      </c>
      <c r="V18" s="5">
        <v>16</v>
      </c>
      <c r="AL18" s="5">
        <v>1</v>
      </c>
      <c r="AM18" s="5">
        <v>30001</v>
      </c>
      <c r="AN18" s="5" t="s">
        <v>872</v>
      </c>
      <c r="AO18" s="5">
        <v>4860</v>
      </c>
      <c r="AP18" s="5">
        <v>810</v>
      </c>
      <c r="AQ18" s="5">
        <v>405</v>
      </c>
      <c r="AR18" s="5">
        <v>405</v>
      </c>
      <c r="BA18" s="5">
        <v>405</v>
      </c>
      <c r="BB18" s="5">
        <v>405</v>
      </c>
      <c r="BG18" s="5">
        <v>450</v>
      </c>
      <c r="BH18" s="5">
        <v>2</v>
      </c>
      <c r="BI18" s="5">
        <v>1</v>
      </c>
      <c r="BJ18" s="5">
        <v>1</v>
      </c>
      <c r="BK18" s="5">
        <v>12</v>
      </c>
      <c r="BL18" s="5">
        <v>1</v>
      </c>
      <c r="BM18" s="5">
        <v>1</v>
      </c>
    </row>
    <row r="19" spans="3:65" x14ac:dyDescent="0.2">
      <c r="C19" s="5">
        <v>17</v>
      </c>
      <c r="V19" s="5">
        <v>17</v>
      </c>
      <c r="AL19" s="5">
        <v>2</v>
      </c>
      <c r="AM19" s="5">
        <v>30002</v>
      </c>
      <c r="AN19" s="5" t="s">
        <v>872</v>
      </c>
      <c r="AO19" s="5">
        <v>11664</v>
      </c>
      <c r="AP19" s="5">
        <v>1944</v>
      </c>
      <c r="AQ19" s="5">
        <v>972</v>
      </c>
      <c r="AR19" s="5">
        <v>972</v>
      </c>
      <c r="BA19" s="5">
        <v>972</v>
      </c>
      <c r="BB19" s="5">
        <v>972</v>
      </c>
      <c r="BG19" s="5">
        <v>1020</v>
      </c>
      <c r="BH19" s="5">
        <v>2</v>
      </c>
      <c r="BI19" s="5">
        <v>1</v>
      </c>
      <c r="BJ19" s="5">
        <v>1</v>
      </c>
      <c r="BK19" s="5">
        <v>12</v>
      </c>
      <c r="BL19" s="5">
        <v>1</v>
      </c>
      <c r="BM19" s="5">
        <v>1</v>
      </c>
    </row>
    <row r="20" spans="3:65" x14ac:dyDescent="0.2">
      <c r="C20" s="5">
        <v>18</v>
      </c>
      <c r="V20" s="5">
        <v>18</v>
      </c>
      <c r="AL20" s="5">
        <v>3</v>
      </c>
      <c r="AM20" s="5">
        <v>30003</v>
      </c>
      <c r="AN20" s="5" t="s">
        <v>872</v>
      </c>
      <c r="AO20" s="5">
        <v>21384</v>
      </c>
      <c r="AP20" s="5">
        <v>3564</v>
      </c>
      <c r="AQ20" s="5">
        <v>1782</v>
      </c>
      <c r="AR20" s="5">
        <v>1782</v>
      </c>
      <c r="BA20" s="5">
        <v>1782</v>
      </c>
      <c r="BB20" s="5">
        <v>1782</v>
      </c>
      <c r="BG20" s="5">
        <v>3000</v>
      </c>
      <c r="BH20" s="5">
        <v>2</v>
      </c>
      <c r="BI20" s="5">
        <v>1</v>
      </c>
      <c r="BJ20" s="5">
        <v>1</v>
      </c>
      <c r="BK20" s="5">
        <v>12</v>
      </c>
      <c r="BL20" s="5">
        <v>1</v>
      </c>
      <c r="BM20" s="5">
        <v>1</v>
      </c>
    </row>
    <row r="21" spans="3:65" x14ac:dyDescent="0.2">
      <c r="C21" s="5">
        <v>19</v>
      </c>
      <c r="V21" s="5">
        <v>19</v>
      </c>
      <c r="AL21" s="5">
        <v>4</v>
      </c>
      <c r="AM21" s="5">
        <v>30004</v>
      </c>
      <c r="AN21" s="5" t="s">
        <v>872</v>
      </c>
      <c r="AO21" s="5">
        <v>34020</v>
      </c>
      <c r="AP21" s="5">
        <v>5670</v>
      </c>
      <c r="AQ21" s="5">
        <v>2835</v>
      </c>
      <c r="AR21" s="5">
        <v>2835</v>
      </c>
      <c r="BA21" s="5">
        <v>2835</v>
      </c>
      <c r="BB21" s="5">
        <v>2835</v>
      </c>
      <c r="BG21" s="5">
        <v>4200</v>
      </c>
      <c r="BH21" s="5">
        <v>2</v>
      </c>
      <c r="BI21" s="5">
        <v>1</v>
      </c>
      <c r="BJ21" s="5">
        <v>1</v>
      </c>
      <c r="BK21" s="5">
        <v>12</v>
      </c>
      <c r="BL21" s="5">
        <v>1</v>
      </c>
      <c r="BM21" s="5">
        <v>1</v>
      </c>
    </row>
    <row r="22" spans="3:65" x14ac:dyDescent="0.2">
      <c r="C22" s="5">
        <v>20</v>
      </c>
      <c r="V22" s="5">
        <v>20</v>
      </c>
      <c r="AL22" s="5">
        <v>5</v>
      </c>
      <c r="AM22" s="5">
        <v>30005</v>
      </c>
      <c r="AN22" s="5" t="s">
        <v>872</v>
      </c>
      <c r="AO22" s="11">
        <v>48600</v>
      </c>
      <c r="AP22" s="11">
        <v>8100</v>
      </c>
      <c r="AQ22" s="11">
        <v>4050</v>
      </c>
      <c r="AR22" s="11">
        <v>4050</v>
      </c>
      <c r="BA22" s="11">
        <v>4050</v>
      </c>
      <c r="BB22" s="11">
        <v>4050</v>
      </c>
      <c r="BG22" s="5">
        <v>0</v>
      </c>
      <c r="BH22" s="5">
        <v>0</v>
      </c>
      <c r="BI22" s="5">
        <v>0</v>
      </c>
      <c r="BJ22" s="5">
        <v>0</v>
      </c>
      <c r="BK22" s="5">
        <v>0</v>
      </c>
      <c r="BL22" s="5">
        <v>0</v>
      </c>
      <c r="BM22" s="5">
        <v>0</v>
      </c>
    </row>
    <row r="23" spans="3:65" x14ac:dyDescent="0.2">
      <c r="C23" s="5">
        <v>21</v>
      </c>
      <c r="V23" s="5">
        <v>21</v>
      </c>
      <c r="AL23" s="5">
        <v>1</v>
      </c>
      <c r="AM23" s="5">
        <v>40001</v>
      </c>
      <c r="AN23" s="5" t="s">
        <v>873</v>
      </c>
      <c r="AO23" s="5">
        <v>4860</v>
      </c>
      <c r="AP23" s="5">
        <v>810</v>
      </c>
      <c r="AQ23" s="5">
        <v>405</v>
      </c>
      <c r="AR23" s="5">
        <v>405</v>
      </c>
      <c r="BA23" s="5">
        <v>405</v>
      </c>
      <c r="BB23" s="5">
        <v>405</v>
      </c>
      <c r="BG23" s="5">
        <v>450</v>
      </c>
      <c r="BH23" s="5">
        <v>2</v>
      </c>
      <c r="BI23" s="5">
        <v>1</v>
      </c>
      <c r="BJ23" s="5">
        <v>1</v>
      </c>
      <c r="BK23" s="5">
        <v>12</v>
      </c>
      <c r="BL23" s="5">
        <v>1</v>
      </c>
      <c r="BM23" s="5">
        <v>1</v>
      </c>
    </row>
    <row r="24" spans="3:65" x14ac:dyDescent="0.2">
      <c r="C24" s="5">
        <v>22</v>
      </c>
      <c r="V24" s="5">
        <v>22</v>
      </c>
      <c r="AL24" s="5">
        <v>2</v>
      </c>
      <c r="AM24" s="5">
        <v>40002</v>
      </c>
      <c r="AN24" s="5" t="s">
        <v>873</v>
      </c>
      <c r="AO24" s="5">
        <v>11664</v>
      </c>
      <c r="AP24" s="5">
        <v>1944</v>
      </c>
      <c r="AQ24" s="5">
        <v>972</v>
      </c>
      <c r="AR24" s="5">
        <v>972</v>
      </c>
      <c r="BA24" s="5">
        <v>972</v>
      </c>
      <c r="BB24" s="5">
        <v>972</v>
      </c>
      <c r="BG24" s="5">
        <v>1020</v>
      </c>
      <c r="BH24" s="5">
        <v>2</v>
      </c>
      <c r="BI24" s="5">
        <v>1</v>
      </c>
      <c r="BJ24" s="5">
        <v>1</v>
      </c>
      <c r="BK24" s="5">
        <v>12</v>
      </c>
      <c r="BL24" s="5">
        <v>1</v>
      </c>
      <c r="BM24" s="5">
        <v>1</v>
      </c>
    </row>
    <row r="25" spans="3:65" x14ac:dyDescent="0.2">
      <c r="C25" s="5">
        <v>23</v>
      </c>
      <c r="V25" s="5">
        <v>23</v>
      </c>
      <c r="AL25" s="5">
        <v>3</v>
      </c>
      <c r="AM25" s="5">
        <v>40003</v>
      </c>
      <c r="AN25" s="5" t="s">
        <v>873</v>
      </c>
      <c r="AO25" s="5">
        <v>21384</v>
      </c>
      <c r="AP25" s="5">
        <v>3564</v>
      </c>
      <c r="AQ25" s="5">
        <v>1782</v>
      </c>
      <c r="AR25" s="5">
        <v>1782</v>
      </c>
      <c r="BA25" s="5">
        <v>1782</v>
      </c>
      <c r="BB25" s="5">
        <v>1782</v>
      </c>
      <c r="BG25" s="5">
        <v>3000</v>
      </c>
      <c r="BH25" s="5">
        <v>2</v>
      </c>
      <c r="BI25" s="5">
        <v>1</v>
      </c>
      <c r="BJ25" s="5">
        <v>1</v>
      </c>
      <c r="BK25" s="5">
        <v>12</v>
      </c>
      <c r="BL25" s="5">
        <v>1</v>
      </c>
      <c r="BM25" s="5">
        <v>1</v>
      </c>
    </row>
    <row r="26" spans="3:65" x14ac:dyDescent="0.2">
      <c r="C26" s="5">
        <v>24</v>
      </c>
      <c r="V26" s="5">
        <v>24</v>
      </c>
      <c r="AL26" s="5">
        <v>4</v>
      </c>
      <c r="AM26" s="5">
        <v>40004</v>
      </c>
      <c r="AN26" s="5" t="s">
        <v>873</v>
      </c>
      <c r="AO26" s="5">
        <v>34020</v>
      </c>
      <c r="AP26" s="5">
        <v>5670</v>
      </c>
      <c r="AQ26" s="5">
        <v>2835</v>
      </c>
      <c r="AR26" s="5">
        <v>2835</v>
      </c>
      <c r="BA26" s="5">
        <v>2835</v>
      </c>
      <c r="BB26" s="5">
        <v>2835</v>
      </c>
      <c r="BG26" s="5">
        <v>4200</v>
      </c>
      <c r="BH26" s="5">
        <v>2</v>
      </c>
      <c r="BI26" s="5">
        <v>1</v>
      </c>
      <c r="BJ26" s="5">
        <v>1</v>
      </c>
      <c r="BK26" s="5">
        <v>12</v>
      </c>
      <c r="BL26" s="5">
        <v>1</v>
      </c>
      <c r="BM26" s="5">
        <v>1</v>
      </c>
    </row>
    <row r="27" spans="3:65" x14ac:dyDescent="0.2">
      <c r="C27" s="5">
        <v>25</v>
      </c>
      <c r="V27" s="5">
        <v>25</v>
      </c>
      <c r="AL27" s="5">
        <v>5</v>
      </c>
      <c r="AM27" s="5">
        <v>40005</v>
      </c>
      <c r="AN27" s="5" t="s">
        <v>873</v>
      </c>
      <c r="AO27" s="11">
        <v>48600</v>
      </c>
      <c r="AP27" s="11">
        <v>8100</v>
      </c>
      <c r="AQ27" s="11">
        <v>4050</v>
      </c>
      <c r="AR27" s="11">
        <v>4050</v>
      </c>
      <c r="BA27" s="11">
        <v>4050</v>
      </c>
      <c r="BB27" s="11">
        <v>4050</v>
      </c>
      <c r="BG27" s="5">
        <v>0</v>
      </c>
      <c r="BH27" s="5">
        <v>0</v>
      </c>
      <c r="BI27" s="5">
        <v>0</v>
      </c>
      <c r="BJ27" s="5">
        <v>0</v>
      </c>
      <c r="BK27" s="5">
        <v>0</v>
      </c>
      <c r="BL27" s="5">
        <v>0</v>
      </c>
      <c r="BM27" s="5">
        <v>0</v>
      </c>
    </row>
    <row r="28" spans="3:65" x14ac:dyDescent="0.2">
      <c r="C28" s="5">
        <v>26</v>
      </c>
      <c r="V28" s="5">
        <v>26</v>
      </c>
      <c r="AO28" s="11"/>
      <c r="AP28" s="11"/>
      <c r="AQ28" s="11"/>
      <c r="AR28" s="11"/>
      <c r="BA28" s="11"/>
      <c r="BB28" s="11"/>
    </row>
    <row r="29" spans="3:65" x14ac:dyDescent="0.2">
      <c r="C29" s="5">
        <v>27</v>
      </c>
      <c r="V29" s="5">
        <v>27</v>
      </c>
      <c r="AM29" s="5">
        <v>1</v>
      </c>
      <c r="AO29" s="11">
        <f>AO12</f>
        <v>15000</v>
      </c>
      <c r="AP29" s="11">
        <f t="shared" ref="AP29:BB29" si="1">AP12</f>
        <v>2500</v>
      </c>
      <c r="AQ29" s="11">
        <f t="shared" si="1"/>
        <v>1250</v>
      </c>
      <c r="AR29" s="11">
        <f t="shared" si="1"/>
        <v>1250</v>
      </c>
      <c r="AS29" s="11">
        <f t="shared" si="1"/>
        <v>0</v>
      </c>
      <c r="AT29" s="11">
        <f t="shared" si="1"/>
        <v>0</v>
      </c>
      <c r="AU29" s="11">
        <f t="shared" si="1"/>
        <v>0</v>
      </c>
      <c r="AV29" s="11">
        <f t="shared" si="1"/>
        <v>0</v>
      </c>
      <c r="AW29" s="11">
        <f t="shared" si="1"/>
        <v>0</v>
      </c>
      <c r="AX29" s="11">
        <f t="shared" si="1"/>
        <v>0</v>
      </c>
      <c r="AY29" s="11">
        <f t="shared" si="1"/>
        <v>0</v>
      </c>
      <c r="AZ29" s="11">
        <f t="shared" si="1"/>
        <v>0</v>
      </c>
      <c r="BA29" s="11">
        <f t="shared" si="1"/>
        <v>1250</v>
      </c>
      <c r="BB29" s="11">
        <f t="shared" si="1"/>
        <v>1250</v>
      </c>
    </row>
    <row r="30" spans="3:65" x14ac:dyDescent="0.2">
      <c r="C30" s="5">
        <v>28</v>
      </c>
      <c r="V30" s="5">
        <v>28</v>
      </c>
      <c r="AM30" s="5">
        <v>2</v>
      </c>
      <c r="AO30" s="11">
        <f>AO17+AO12</f>
        <v>42000</v>
      </c>
      <c r="AP30" s="11">
        <f t="shared" ref="AP30:BB30" si="2">AP17+AP12</f>
        <v>7000</v>
      </c>
      <c r="AQ30" s="11">
        <f t="shared" si="2"/>
        <v>3500</v>
      </c>
      <c r="AR30" s="11">
        <f t="shared" si="2"/>
        <v>3500</v>
      </c>
      <c r="AS30" s="11">
        <f t="shared" si="2"/>
        <v>0</v>
      </c>
      <c r="AT30" s="11">
        <f t="shared" si="2"/>
        <v>0</v>
      </c>
      <c r="AU30" s="11">
        <f t="shared" si="2"/>
        <v>0</v>
      </c>
      <c r="AV30" s="11">
        <f t="shared" si="2"/>
        <v>0</v>
      </c>
      <c r="AW30" s="11">
        <f t="shared" si="2"/>
        <v>0</v>
      </c>
      <c r="AX30" s="11">
        <f t="shared" si="2"/>
        <v>0</v>
      </c>
      <c r="AY30" s="11">
        <f t="shared" si="2"/>
        <v>0</v>
      </c>
      <c r="AZ30" s="11">
        <f t="shared" si="2"/>
        <v>0</v>
      </c>
      <c r="BA30" s="11">
        <f t="shared" si="2"/>
        <v>3500</v>
      </c>
      <c r="BB30" s="11">
        <f t="shared" si="2"/>
        <v>3500</v>
      </c>
    </row>
    <row r="31" spans="3:65" x14ac:dyDescent="0.2">
      <c r="C31" s="5">
        <v>29</v>
      </c>
      <c r="V31" s="5">
        <v>29</v>
      </c>
      <c r="AM31" s="5">
        <v>3</v>
      </c>
      <c r="AO31" s="11">
        <f>AO22+AO30</f>
        <v>90600</v>
      </c>
      <c r="AP31" s="11">
        <f t="shared" ref="AP31:BB31" si="3">AP22+AP30</f>
        <v>15100</v>
      </c>
      <c r="AQ31" s="11">
        <f t="shared" si="3"/>
        <v>7550</v>
      </c>
      <c r="AR31" s="11">
        <f t="shared" si="3"/>
        <v>7550</v>
      </c>
      <c r="AS31" s="11">
        <f t="shared" si="3"/>
        <v>0</v>
      </c>
      <c r="AT31" s="11">
        <f t="shared" si="3"/>
        <v>0</v>
      </c>
      <c r="AU31" s="11">
        <f t="shared" si="3"/>
        <v>0</v>
      </c>
      <c r="AV31" s="11">
        <f t="shared" si="3"/>
        <v>0</v>
      </c>
      <c r="AW31" s="11">
        <f t="shared" si="3"/>
        <v>0</v>
      </c>
      <c r="AX31" s="11">
        <f t="shared" si="3"/>
        <v>0</v>
      </c>
      <c r="AY31" s="11">
        <f t="shared" si="3"/>
        <v>0</v>
      </c>
      <c r="AZ31" s="11">
        <f t="shared" si="3"/>
        <v>0</v>
      </c>
      <c r="BA31" s="11">
        <f t="shared" si="3"/>
        <v>7550</v>
      </c>
      <c r="BB31" s="11">
        <f t="shared" si="3"/>
        <v>7550</v>
      </c>
    </row>
    <row r="32" spans="3:65" x14ac:dyDescent="0.2">
      <c r="C32" s="5">
        <v>30</v>
      </c>
      <c r="V32" s="5">
        <v>30</v>
      </c>
      <c r="AM32" s="5">
        <v>4</v>
      </c>
      <c r="AO32" s="11">
        <f>AO27+AO31</f>
        <v>139200</v>
      </c>
      <c r="AP32" s="11">
        <f t="shared" ref="AP32:BB32" si="4">AP27+AP31</f>
        <v>23200</v>
      </c>
      <c r="AQ32" s="11">
        <f t="shared" si="4"/>
        <v>11600</v>
      </c>
      <c r="AR32" s="11">
        <f t="shared" si="4"/>
        <v>11600</v>
      </c>
      <c r="AS32" s="11">
        <f t="shared" si="4"/>
        <v>0</v>
      </c>
      <c r="AT32" s="11">
        <f t="shared" si="4"/>
        <v>0</v>
      </c>
      <c r="AU32" s="11">
        <f t="shared" si="4"/>
        <v>0</v>
      </c>
      <c r="AV32" s="11">
        <f t="shared" si="4"/>
        <v>0</v>
      </c>
      <c r="AW32" s="11">
        <f t="shared" si="4"/>
        <v>0</v>
      </c>
      <c r="AX32" s="11">
        <f t="shared" si="4"/>
        <v>0</v>
      </c>
      <c r="AY32" s="11">
        <f t="shared" si="4"/>
        <v>0</v>
      </c>
      <c r="AZ32" s="11">
        <f t="shared" si="4"/>
        <v>0</v>
      </c>
      <c r="BA32" s="11">
        <f t="shared" si="4"/>
        <v>11600</v>
      </c>
      <c r="BB32" s="11">
        <f t="shared" si="4"/>
        <v>11600</v>
      </c>
    </row>
    <row r="33" spans="3:54" x14ac:dyDescent="0.2">
      <c r="C33" s="5">
        <v>31</v>
      </c>
      <c r="V33" s="5">
        <v>31</v>
      </c>
      <c r="AO33" s="11"/>
      <c r="AP33" s="11"/>
      <c r="AQ33" s="11"/>
      <c r="AR33" s="11"/>
      <c r="BA33" s="11"/>
      <c r="BB33" s="11"/>
    </row>
    <row r="34" spans="3:54" x14ac:dyDescent="0.2">
      <c r="C34" s="5">
        <v>32</v>
      </c>
      <c r="V34" s="5">
        <v>32</v>
      </c>
    </row>
    <row r="35" spans="3:54" ht="15" thickBot="1" x14ac:dyDescent="0.25">
      <c r="C35" s="5">
        <v>33</v>
      </c>
      <c r="V35" s="5">
        <v>33</v>
      </c>
    </row>
    <row r="36" spans="3:54" ht="15.75" thickTop="1" thickBot="1" x14ac:dyDescent="0.25">
      <c r="C36" s="5">
        <v>34</v>
      </c>
      <c r="V36" s="5">
        <v>34</v>
      </c>
      <c r="AM36" s="10" t="s">
        <v>874</v>
      </c>
    </row>
    <row r="37" spans="3:54" ht="15" thickTop="1" x14ac:dyDescent="0.2">
      <c r="C37" s="5">
        <v>35</v>
      </c>
      <c r="V37" s="5">
        <v>35</v>
      </c>
      <c r="AN37" s="5" t="s">
        <v>623</v>
      </c>
      <c r="AO37" s="5" t="s">
        <v>861</v>
      </c>
      <c r="AP37" s="5" t="s">
        <v>14</v>
      </c>
      <c r="AQ37" s="5" t="s">
        <v>16</v>
      </c>
      <c r="AR37" s="5" t="s">
        <v>606</v>
      </c>
      <c r="BA37" s="5" t="s">
        <v>609</v>
      </c>
      <c r="BB37" s="5" t="s">
        <v>610</v>
      </c>
    </row>
    <row r="38" spans="3:54" x14ac:dyDescent="0.2">
      <c r="C38" s="5">
        <v>36</v>
      </c>
      <c r="V38" s="5">
        <v>36</v>
      </c>
      <c r="AN38" s="5">
        <v>0</v>
      </c>
      <c r="AO38" s="5">
        <v>0</v>
      </c>
      <c r="AP38" s="5">
        <v>0</v>
      </c>
      <c r="AQ38" s="5">
        <v>0</v>
      </c>
      <c r="AR38" s="5">
        <v>0</v>
      </c>
      <c r="BA38" s="5">
        <v>0</v>
      </c>
      <c r="BB38" s="5">
        <v>0</v>
      </c>
    </row>
    <row r="39" spans="3:54" x14ac:dyDescent="0.2">
      <c r="C39" s="5">
        <v>37</v>
      </c>
      <c r="V39" s="5">
        <v>37</v>
      </c>
      <c r="AN39" s="5">
        <v>1</v>
      </c>
      <c r="AO39" s="5">
        <v>350</v>
      </c>
      <c r="AP39" s="5">
        <v>80</v>
      </c>
      <c r="AQ39" s="5">
        <v>35</v>
      </c>
      <c r="AR39" s="5">
        <v>35</v>
      </c>
      <c r="BA39" s="5">
        <v>35</v>
      </c>
      <c r="BB39" s="5">
        <v>35</v>
      </c>
    </row>
    <row r="40" spans="3:54" x14ac:dyDescent="0.2">
      <c r="C40" s="5">
        <v>38</v>
      </c>
      <c r="V40" s="5">
        <v>38</v>
      </c>
      <c r="AN40" s="5">
        <v>2</v>
      </c>
      <c r="AO40" s="5">
        <v>700</v>
      </c>
      <c r="AP40" s="5">
        <v>160</v>
      </c>
      <c r="AQ40" s="5">
        <v>70</v>
      </c>
      <c r="AR40" s="5">
        <v>70</v>
      </c>
      <c r="BA40" s="5">
        <v>70</v>
      </c>
      <c r="BB40" s="5">
        <v>70</v>
      </c>
    </row>
    <row r="41" spans="3:54" x14ac:dyDescent="0.2">
      <c r="C41" s="5">
        <v>39</v>
      </c>
      <c r="V41" s="5">
        <v>39</v>
      </c>
      <c r="AN41" s="5">
        <v>3</v>
      </c>
      <c r="AO41" s="5">
        <v>1050</v>
      </c>
      <c r="AP41" s="5">
        <v>240</v>
      </c>
      <c r="AQ41" s="5">
        <v>105</v>
      </c>
      <c r="AR41" s="5">
        <v>105</v>
      </c>
      <c r="BA41" s="5">
        <v>105</v>
      </c>
      <c r="BB41" s="5">
        <v>105</v>
      </c>
    </row>
    <row r="42" spans="3:54" x14ac:dyDescent="0.2">
      <c r="C42" s="5">
        <v>40</v>
      </c>
      <c r="V42" s="5">
        <v>40</v>
      </c>
      <c r="AN42" s="5">
        <v>4</v>
      </c>
      <c r="AO42" s="5">
        <v>1400</v>
      </c>
      <c r="AP42" s="5">
        <v>320</v>
      </c>
      <c r="AQ42" s="5">
        <v>140</v>
      </c>
      <c r="AR42" s="5">
        <v>140</v>
      </c>
      <c r="BA42" s="5">
        <v>140</v>
      </c>
      <c r="BB42" s="5">
        <v>140</v>
      </c>
    </row>
    <row r="43" spans="3:54" x14ac:dyDescent="0.2">
      <c r="C43" s="5">
        <v>41</v>
      </c>
      <c r="V43" s="5">
        <v>41</v>
      </c>
      <c r="AN43" s="5">
        <v>5</v>
      </c>
      <c r="AO43" s="5">
        <v>1750</v>
      </c>
      <c r="AP43" s="5">
        <v>400</v>
      </c>
      <c r="AQ43" s="5">
        <v>175</v>
      </c>
      <c r="AR43" s="5">
        <v>175</v>
      </c>
      <c r="BA43" s="5">
        <v>175</v>
      </c>
      <c r="BB43" s="5">
        <v>175</v>
      </c>
    </row>
    <row r="44" spans="3:54" x14ac:dyDescent="0.2">
      <c r="C44" s="5">
        <v>42</v>
      </c>
      <c r="V44" s="5">
        <v>42</v>
      </c>
      <c r="AN44" s="5">
        <v>6</v>
      </c>
      <c r="AO44" s="5">
        <v>2100</v>
      </c>
      <c r="AP44" s="5">
        <v>480</v>
      </c>
      <c r="AQ44" s="5">
        <v>210</v>
      </c>
      <c r="AR44" s="5">
        <v>210</v>
      </c>
      <c r="BA44" s="5">
        <v>210</v>
      </c>
      <c r="BB44" s="5">
        <v>210</v>
      </c>
    </row>
    <row r="45" spans="3:54" x14ac:dyDescent="0.2">
      <c r="C45" s="5">
        <v>43</v>
      </c>
      <c r="V45" s="5">
        <v>43</v>
      </c>
      <c r="AN45" s="5">
        <v>7</v>
      </c>
      <c r="AO45" s="5">
        <v>2450</v>
      </c>
      <c r="AP45" s="5">
        <v>560</v>
      </c>
      <c r="AQ45" s="5">
        <v>244.99999999999997</v>
      </c>
      <c r="AR45" s="5">
        <v>244.99999999999997</v>
      </c>
      <c r="BA45" s="5">
        <v>244.99999999999997</v>
      </c>
      <c r="BB45" s="5">
        <v>244.99999999999997</v>
      </c>
    </row>
    <row r="46" spans="3:54" x14ac:dyDescent="0.2">
      <c r="C46" s="5">
        <v>44</v>
      </c>
      <c r="V46" s="5">
        <v>44</v>
      </c>
      <c r="AN46" s="5">
        <v>8</v>
      </c>
      <c r="AO46" s="5">
        <v>2800</v>
      </c>
      <c r="AP46" s="5">
        <v>640</v>
      </c>
      <c r="AQ46" s="5">
        <v>280</v>
      </c>
      <c r="AR46" s="5">
        <v>280</v>
      </c>
      <c r="BA46" s="5">
        <v>280</v>
      </c>
      <c r="BB46" s="5">
        <v>280</v>
      </c>
    </row>
    <row r="47" spans="3:54" x14ac:dyDescent="0.2">
      <c r="C47" s="5">
        <v>45</v>
      </c>
      <c r="V47" s="5">
        <v>45</v>
      </c>
      <c r="AN47" s="5">
        <v>9</v>
      </c>
      <c r="AO47" s="5">
        <v>3150</v>
      </c>
      <c r="AP47" s="5">
        <v>720</v>
      </c>
      <c r="AQ47" s="5">
        <v>315</v>
      </c>
      <c r="AR47" s="5">
        <v>315</v>
      </c>
      <c r="BA47" s="5">
        <v>315</v>
      </c>
      <c r="BB47" s="5">
        <v>315</v>
      </c>
    </row>
    <row r="48" spans="3:54" x14ac:dyDescent="0.2">
      <c r="C48" s="5">
        <v>46</v>
      </c>
      <c r="V48" s="5">
        <v>46</v>
      </c>
      <c r="AN48" s="5">
        <v>10</v>
      </c>
      <c r="AO48" s="5">
        <v>3500</v>
      </c>
      <c r="AP48" s="5">
        <v>800</v>
      </c>
      <c r="AQ48" s="5">
        <v>350</v>
      </c>
      <c r="AR48" s="5">
        <v>350</v>
      </c>
      <c r="BA48" s="5">
        <v>350</v>
      </c>
      <c r="BB48" s="5">
        <v>350</v>
      </c>
    </row>
    <row r="49" spans="3:54" x14ac:dyDescent="0.2">
      <c r="C49" s="5">
        <v>47</v>
      </c>
      <c r="V49" s="5">
        <v>47</v>
      </c>
      <c r="AN49" s="5">
        <v>11</v>
      </c>
      <c r="AO49" s="5">
        <v>3850</v>
      </c>
      <c r="AP49" s="5">
        <v>880</v>
      </c>
      <c r="AQ49" s="5">
        <v>385</v>
      </c>
      <c r="AR49" s="5">
        <v>385</v>
      </c>
      <c r="BA49" s="5">
        <v>385</v>
      </c>
      <c r="BB49" s="5">
        <v>385</v>
      </c>
    </row>
    <row r="50" spans="3:54" x14ac:dyDescent="0.2">
      <c r="C50" s="5">
        <v>48</v>
      </c>
      <c r="V50" s="5">
        <v>48</v>
      </c>
      <c r="AN50" s="5">
        <v>12</v>
      </c>
      <c r="AO50" s="5">
        <v>4200</v>
      </c>
      <c r="AP50" s="5">
        <v>960</v>
      </c>
      <c r="AQ50" s="5">
        <v>420</v>
      </c>
      <c r="AR50" s="5">
        <v>420</v>
      </c>
      <c r="BA50" s="5">
        <v>420</v>
      </c>
      <c r="BB50" s="5">
        <v>420</v>
      </c>
    </row>
    <row r="51" spans="3:54" x14ac:dyDescent="0.2">
      <c r="C51" s="5">
        <v>49</v>
      </c>
      <c r="V51" s="5">
        <v>49</v>
      </c>
      <c r="AN51" s="5">
        <v>13</v>
      </c>
      <c r="AO51" s="5">
        <v>4550</v>
      </c>
      <c r="AP51" s="5">
        <v>1040</v>
      </c>
      <c r="AQ51" s="5">
        <v>454.99999999999994</v>
      </c>
      <c r="AR51" s="5">
        <v>454.99999999999994</v>
      </c>
      <c r="BA51" s="5">
        <v>454.99999999999994</v>
      </c>
      <c r="BB51" s="5">
        <v>454.99999999999994</v>
      </c>
    </row>
    <row r="52" spans="3:54" x14ac:dyDescent="0.2">
      <c r="C52" s="5">
        <v>50</v>
      </c>
      <c r="V52" s="5">
        <v>50</v>
      </c>
      <c r="AN52" s="5">
        <v>14</v>
      </c>
      <c r="AO52" s="5">
        <v>4900</v>
      </c>
      <c r="AP52" s="5">
        <v>1120</v>
      </c>
      <c r="AQ52" s="5">
        <v>489.99999999999994</v>
      </c>
      <c r="AR52" s="5">
        <v>489.99999999999994</v>
      </c>
      <c r="BA52" s="5">
        <v>489.99999999999994</v>
      </c>
      <c r="BB52" s="5">
        <v>489.99999999999994</v>
      </c>
    </row>
    <row r="53" spans="3:54" x14ac:dyDescent="0.2">
      <c r="C53" s="5">
        <v>51</v>
      </c>
      <c r="V53" s="5">
        <v>51</v>
      </c>
      <c r="AN53" s="5">
        <v>15</v>
      </c>
      <c r="AO53" s="5">
        <v>5250</v>
      </c>
      <c r="AP53" s="5">
        <v>1200</v>
      </c>
      <c r="AQ53" s="5">
        <v>525</v>
      </c>
      <c r="AR53" s="5">
        <v>525</v>
      </c>
      <c r="BA53" s="5">
        <v>525</v>
      </c>
      <c r="BB53" s="5">
        <v>525</v>
      </c>
    </row>
    <row r="54" spans="3:54" x14ac:dyDescent="0.2">
      <c r="C54" s="5">
        <v>52</v>
      </c>
      <c r="V54" s="5">
        <v>52</v>
      </c>
      <c r="AN54" s="5">
        <v>16</v>
      </c>
      <c r="AO54" s="5">
        <v>5600</v>
      </c>
      <c r="AP54" s="5">
        <v>1280</v>
      </c>
      <c r="AQ54" s="5">
        <v>560</v>
      </c>
      <c r="AR54" s="5">
        <v>560</v>
      </c>
      <c r="BA54" s="5">
        <v>560</v>
      </c>
      <c r="BB54" s="5">
        <v>560</v>
      </c>
    </row>
    <row r="55" spans="3:54" x14ac:dyDescent="0.2">
      <c r="C55" s="5">
        <v>53</v>
      </c>
      <c r="V55" s="5">
        <v>53</v>
      </c>
      <c r="AN55" s="5">
        <v>17</v>
      </c>
      <c r="AO55" s="5">
        <v>5950</v>
      </c>
      <c r="AP55" s="5">
        <v>1360</v>
      </c>
      <c r="AQ55" s="5">
        <v>595</v>
      </c>
      <c r="AR55" s="5">
        <v>595</v>
      </c>
      <c r="BA55" s="5">
        <v>595</v>
      </c>
      <c r="BB55" s="5">
        <v>595</v>
      </c>
    </row>
    <row r="56" spans="3:54" x14ac:dyDescent="0.2">
      <c r="C56" s="5">
        <v>54</v>
      </c>
      <c r="V56" s="5">
        <v>54</v>
      </c>
      <c r="AN56" s="5">
        <v>18</v>
      </c>
      <c r="AO56" s="5">
        <v>6300</v>
      </c>
      <c r="AP56" s="5">
        <v>1440</v>
      </c>
      <c r="AQ56" s="5">
        <v>630</v>
      </c>
      <c r="AR56" s="5">
        <v>630</v>
      </c>
      <c r="BA56" s="5">
        <v>630</v>
      </c>
      <c r="BB56" s="5">
        <v>630</v>
      </c>
    </row>
    <row r="57" spans="3:54" x14ac:dyDescent="0.2">
      <c r="C57" s="5">
        <v>55</v>
      </c>
      <c r="V57" s="5">
        <v>55</v>
      </c>
      <c r="AN57" s="5">
        <v>19</v>
      </c>
      <c r="AO57" s="5">
        <v>6650</v>
      </c>
      <c r="AP57" s="5">
        <v>1520</v>
      </c>
      <c r="AQ57" s="5">
        <v>665</v>
      </c>
      <c r="AR57" s="5">
        <v>665</v>
      </c>
      <c r="BA57" s="5">
        <v>665</v>
      </c>
      <c r="BB57" s="5">
        <v>665</v>
      </c>
    </row>
    <row r="58" spans="3:54" x14ac:dyDescent="0.2">
      <c r="C58" s="5">
        <v>56</v>
      </c>
      <c r="V58" s="5">
        <v>56</v>
      </c>
      <c r="AN58" s="5">
        <v>20</v>
      </c>
      <c r="AO58" s="5">
        <v>7000</v>
      </c>
      <c r="AP58" s="5">
        <v>1600</v>
      </c>
      <c r="AQ58" s="5">
        <v>700</v>
      </c>
      <c r="AR58" s="5">
        <v>700</v>
      </c>
      <c r="BA58" s="5">
        <v>700</v>
      </c>
      <c r="BB58" s="5">
        <v>700</v>
      </c>
    </row>
    <row r="59" spans="3:54" x14ac:dyDescent="0.2">
      <c r="C59" s="5">
        <v>57</v>
      </c>
      <c r="V59" s="5">
        <v>57</v>
      </c>
      <c r="AN59" s="5">
        <v>21</v>
      </c>
      <c r="AO59" s="5">
        <v>7350</v>
      </c>
      <c r="AP59" s="5">
        <v>1680</v>
      </c>
      <c r="AQ59" s="5">
        <v>735</v>
      </c>
      <c r="AR59" s="5">
        <v>735</v>
      </c>
      <c r="BA59" s="5">
        <v>735</v>
      </c>
      <c r="BB59" s="5">
        <v>735</v>
      </c>
    </row>
    <row r="60" spans="3:54" x14ac:dyDescent="0.2">
      <c r="C60" s="5">
        <v>58</v>
      </c>
      <c r="V60" s="5">
        <v>58</v>
      </c>
      <c r="AN60" s="5">
        <v>22</v>
      </c>
      <c r="AO60" s="5">
        <v>7700</v>
      </c>
      <c r="AP60" s="5">
        <v>1760</v>
      </c>
      <c r="AQ60" s="5">
        <v>770</v>
      </c>
      <c r="AR60" s="5">
        <v>770</v>
      </c>
      <c r="BA60" s="5">
        <v>770</v>
      </c>
      <c r="BB60" s="5">
        <v>770</v>
      </c>
    </row>
    <row r="61" spans="3:54" x14ac:dyDescent="0.2">
      <c r="C61" s="5">
        <v>59</v>
      </c>
      <c r="V61" s="5">
        <v>59</v>
      </c>
      <c r="AN61" s="5">
        <v>23</v>
      </c>
      <c r="AO61" s="5">
        <v>8050</v>
      </c>
      <c r="AP61" s="5">
        <v>1840</v>
      </c>
      <c r="AQ61" s="5">
        <v>805</v>
      </c>
      <c r="AR61" s="5">
        <v>805</v>
      </c>
      <c r="BA61" s="5">
        <v>805</v>
      </c>
      <c r="BB61" s="5">
        <v>805</v>
      </c>
    </row>
    <row r="62" spans="3:54" x14ac:dyDescent="0.2">
      <c r="C62" s="5">
        <v>60</v>
      </c>
      <c r="V62" s="5">
        <v>60</v>
      </c>
      <c r="AN62" s="5">
        <v>24</v>
      </c>
      <c r="AO62" s="5">
        <v>8400</v>
      </c>
      <c r="AP62" s="5">
        <v>1920</v>
      </c>
      <c r="AQ62" s="5">
        <v>840</v>
      </c>
      <c r="AR62" s="5">
        <v>840</v>
      </c>
      <c r="BA62" s="5">
        <v>840</v>
      </c>
      <c r="BB62" s="5">
        <v>840</v>
      </c>
    </row>
    <row r="63" spans="3:54" x14ac:dyDescent="0.2">
      <c r="C63" s="5">
        <v>61</v>
      </c>
      <c r="V63" s="5">
        <v>61</v>
      </c>
      <c r="AN63" s="5">
        <v>25</v>
      </c>
      <c r="AO63" s="5">
        <v>8750</v>
      </c>
      <c r="AP63" s="5">
        <v>2000</v>
      </c>
      <c r="AQ63" s="5">
        <v>875</v>
      </c>
      <c r="AR63" s="5">
        <v>875</v>
      </c>
      <c r="BA63" s="5">
        <v>875</v>
      </c>
      <c r="BB63" s="5">
        <v>875</v>
      </c>
    </row>
    <row r="64" spans="3:54" x14ac:dyDescent="0.2">
      <c r="C64" s="5">
        <v>62</v>
      </c>
      <c r="V64" s="5">
        <v>62</v>
      </c>
      <c r="AN64" s="5">
        <v>26</v>
      </c>
      <c r="AO64" s="5">
        <v>9100</v>
      </c>
      <c r="AP64" s="5">
        <v>2080</v>
      </c>
      <c r="AQ64" s="5">
        <v>909.99999999999989</v>
      </c>
      <c r="AR64" s="5">
        <v>909.99999999999989</v>
      </c>
      <c r="BA64" s="5">
        <v>909.99999999999989</v>
      </c>
      <c r="BB64" s="5">
        <v>909.99999999999989</v>
      </c>
    </row>
    <row r="65" spans="3:54" x14ac:dyDescent="0.2">
      <c r="C65" s="5">
        <v>63</v>
      </c>
      <c r="V65" s="5">
        <v>63</v>
      </c>
      <c r="AN65" s="5">
        <v>27</v>
      </c>
      <c r="AO65" s="5">
        <v>9450</v>
      </c>
      <c r="AP65" s="5">
        <v>2160</v>
      </c>
      <c r="AQ65" s="5">
        <v>944.99999999999989</v>
      </c>
      <c r="AR65" s="5">
        <v>944.99999999999989</v>
      </c>
      <c r="BA65" s="5">
        <v>944.99999999999989</v>
      </c>
      <c r="BB65" s="5">
        <v>944.99999999999989</v>
      </c>
    </row>
    <row r="66" spans="3:54" x14ac:dyDescent="0.2">
      <c r="C66" s="5">
        <v>64</v>
      </c>
      <c r="V66" s="5">
        <v>64</v>
      </c>
      <c r="AN66" s="5">
        <v>28</v>
      </c>
      <c r="AO66" s="5">
        <v>9800</v>
      </c>
      <c r="AP66" s="5">
        <v>2240</v>
      </c>
      <c r="AQ66" s="5">
        <v>979.99999999999989</v>
      </c>
      <c r="AR66" s="5">
        <v>979.99999999999989</v>
      </c>
      <c r="BA66" s="5">
        <v>979.99999999999989</v>
      </c>
      <c r="BB66" s="5">
        <v>979.99999999999989</v>
      </c>
    </row>
    <row r="67" spans="3:54" x14ac:dyDescent="0.2">
      <c r="C67" s="5">
        <v>65</v>
      </c>
      <c r="V67" s="5">
        <v>65</v>
      </c>
      <c r="AN67" s="5">
        <v>29</v>
      </c>
      <c r="AO67" s="5">
        <v>10150</v>
      </c>
      <c r="AP67" s="5">
        <v>2320</v>
      </c>
      <c r="AQ67" s="5">
        <v>1014.9999999999999</v>
      </c>
      <c r="AR67" s="5">
        <v>1014.9999999999999</v>
      </c>
      <c r="BA67" s="5">
        <v>1014.9999999999999</v>
      </c>
      <c r="BB67" s="5">
        <v>1014.9999999999999</v>
      </c>
    </row>
    <row r="68" spans="3:54" x14ac:dyDescent="0.2">
      <c r="C68" s="5">
        <v>66</v>
      </c>
      <c r="V68" s="5">
        <v>66</v>
      </c>
      <c r="AN68" s="5">
        <v>30</v>
      </c>
      <c r="AO68" s="5">
        <v>10500</v>
      </c>
      <c r="AP68" s="5">
        <v>2400</v>
      </c>
      <c r="AQ68" s="5">
        <v>1050</v>
      </c>
      <c r="AR68" s="5">
        <v>1050</v>
      </c>
      <c r="BA68" s="5">
        <v>1050</v>
      </c>
      <c r="BB68" s="5">
        <v>1050</v>
      </c>
    </row>
    <row r="69" spans="3:54" x14ac:dyDescent="0.2">
      <c r="C69" s="5">
        <v>67</v>
      </c>
      <c r="V69" s="5">
        <v>67</v>
      </c>
      <c r="AN69" s="5">
        <v>31</v>
      </c>
      <c r="AO69" s="5">
        <v>10850</v>
      </c>
      <c r="AP69" s="5">
        <v>2480</v>
      </c>
      <c r="AQ69" s="5">
        <v>1085</v>
      </c>
      <c r="AR69" s="5">
        <v>1085</v>
      </c>
      <c r="BA69" s="5">
        <v>1085</v>
      </c>
      <c r="BB69" s="5">
        <v>1085</v>
      </c>
    </row>
    <row r="70" spans="3:54" x14ac:dyDescent="0.2">
      <c r="C70" s="5">
        <v>68</v>
      </c>
      <c r="V70" s="5">
        <v>68</v>
      </c>
      <c r="AN70" s="5">
        <v>32</v>
      </c>
      <c r="AO70" s="5">
        <v>11200</v>
      </c>
      <c r="AP70" s="5">
        <v>2560</v>
      </c>
      <c r="AQ70" s="5">
        <v>1120</v>
      </c>
      <c r="AR70" s="5">
        <v>1120</v>
      </c>
      <c r="BA70" s="5">
        <v>1120</v>
      </c>
      <c r="BB70" s="5">
        <v>1120</v>
      </c>
    </row>
    <row r="71" spans="3:54" x14ac:dyDescent="0.2">
      <c r="C71" s="5">
        <v>69</v>
      </c>
      <c r="V71" s="5">
        <v>69</v>
      </c>
      <c r="AN71" s="5">
        <v>33</v>
      </c>
      <c r="AO71" s="5">
        <v>11550</v>
      </c>
      <c r="AP71" s="5">
        <v>2640</v>
      </c>
      <c r="AQ71" s="5">
        <v>1155</v>
      </c>
      <c r="AR71" s="5">
        <v>1155</v>
      </c>
      <c r="BA71" s="5">
        <v>1155</v>
      </c>
      <c r="BB71" s="5">
        <v>1155</v>
      </c>
    </row>
    <row r="72" spans="3:54" x14ac:dyDescent="0.2">
      <c r="C72" s="5">
        <v>70</v>
      </c>
      <c r="V72" s="5">
        <v>70</v>
      </c>
      <c r="AN72" s="5">
        <v>34</v>
      </c>
      <c r="AO72" s="5">
        <v>11900</v>
      </c>
      <c r="AP72" s="5">
        <v>2720</v>
      </c>
      <c r="AQ72" s="5">
        <v>1190</v>
      </c>
      <c r="AR72" s="5">
        <v>1190</v>
      </c>
      <c r="BA72" s="5">
        <v>1190</v>
      </c>
      <c r="BB72" s="5">
        <v>1190</v>
      </c>
    </row>
    <row r="73" spans="3:54" x14ac:dyDescent="0.2">
      <c r="C73" s="5">
        <v>71</v>
      </c>
      <c r="V73" s="5">
        <v>71</v>
      </c>
      <c r="AN73" s="5">
        <v>35</v>
      </c>
      <c r="AO73" s="5">
        <v>12250</v>
      </c>
      <c r="AP73" s="5">
        <v>2800</v>
      </c>
      <c r="AQ73" s="5">
        <v>1225</v>
      </c>
      <c r="AR73" s="5">
        <v>1225</v>
      </c>
      <c r="BA73" s="5">
        <v>1225</v>
      </c>
      <c r="BB73" s="5">
        <v>1225</v>
      </c>
    </row>
    <row r="74" spans="3:54" x14ac:dyDescent="0.2">
      <c r="C74" s="5">
        <v>72</v>
      </c>
      <c r="V74" s="5">
        <v>72</v>
      </c>
      <c r="AN74" s="5">
        <v>36</v>
      </c>
      <c r="AO74" s="5">
        <v>12600</v>
      </c>
      <c r="AP74" s="5">
        <v>2880</v>
      </c>
      <c r="AQ74" s="5">
        <v>1260</v>
      </c>
      <c r="AR74" s="5">
        <v>1260</v>
      </c>
      <c r="BA74" s="5">
        <v>1260</v>
      </c>
      <c r="BB74" s="5">
        <v>1260</v>
      </c>
    </row>
    <row r="75" spans="3:54" x14ac:dyDescent="0.2">
      <c r="C75" s="5">
        <v>73</v>
      </c>
      <c r="V75" s="5">
        <v>73</v>
      </c>
      <c r="AN75" s="5">
        <v>37</v>
      </c>
      <c r="AO75" s="5">
        <v>12950</v>
      </c>
      <c r="AP75" s="5">
        <v>2960</v>
      </c>
      <c r="AQ75" s="5">
        <v>1295</v>
      </c>
      <c r="AR75" s="5">
        <v>1295</v>
      </c>
      <c r="BA75" s="5">
        <v>1295</v>
      </c>
      <c r="BB75" s="5">
        <v>1295</v>
      </c>
    </row>
    <row r="76" spans="3:54" x14ac:dyDescent="0.2">
      <c r="C76" s="5">
        <v>74</v>
      </c>
      <c r="V76" s="5">
        <v>74</v>
      </c>
      <c r="AN76" s="5">
        <v>38</v>
      </c>
      <c r="AO76" s="5">
        <v>13300</v>
      </c>
      <c r="AP76" s="5">
        <v>3040</v>
      </c>
      <c r="AQ76" s="5">
        <v>1330</v>
      </c>
      <c r="AR76" s="5">
        <v>1330</v>
      </c>
      <c r="BA76" s="5">
        <v>1330</v>
      </c>
      <c r="BB76" s="5">
        <v>1330</v>
      </c>
    </row>
    <row r="77" spans="3:54" x14ac:dyDescent="0.2">
      <c r="C77" s="5">
        <v>75</v>
      </c>
      <c r="V77" s="5">
        <v>75</v>
      </c>
      <c r="AN77" s="5">
        <v>39</v>
      </c>
      <c r="AO77" s="5">
        <v>13650</v>
      </c>
      <c r="AP77" s="5">
        <v>3120</v>
      </c>
      <c r="AQ77" s="5">
        <v>1365</v>
      </c>
      <c r="AR77" s="5">
        <v>1365</v>
      </c>
      <c r="BA77" s="5">
        <v>1365</v>
      </c>
      <c r="BB77" s="5">
        <v>1365</v>
      </c>
    </row>
    <row r="78" spans="3:54" x14ac:dyDescent="0.2">
      <c r="C78" s="5">
        <v>76</v>
      </c>
      <c r="V78" s="5">
        <v>76</v>
      </c>
      <c r="AN78" s="5">
        <v>40</v>
      </c>
      <c r="AO78" s="5">
        <v>14000</v>
      </c>
      <c r="AP78" s="5">
        <v>3200</v>
      </c>
      <c r="AQ78" s="5">
        <v>1400</v>
      </c>
      <c r="AR78" s="5">
        <v>1400</v>
      </c>
      <c r="BA78" s="5">
        <v>1400</v>
      </c>
      <c r="BB78" s="5">
        <v>1400</v>
      </c>
    </row>
    <row r="79" spans="3:54" x14ac:dyDescent="0.2">
      <c r="C79" s="5">
        <v>77</v>
      </c>
      <c r="V79" s="5">
        <v>77</v>
      </c>
      <c r="AN79" s="5">
        <v>41</v>
      </c>
      <c r="AO79" s="5">
        <v>14350</v>
      </c>
      <c r="AP79" s="5">
        <v>3280</v>
      </c>
      <c r="AQ79" s="5">
        <v>1435</v>
      </c>
      <c r="AR79" s="5">
        <v>1435</v>
      </c>
      <c r="BA79" s="5">
        <v>1435</v>
      </c>
      <c r="BB79" s="5">
        <v>1435</v>
      </c>
    </row>
    <row r="80" spans="3:54" x14ac:dyDescent="0.2">
      <c r="C80" s="5">
        <v>78</v>
      </c>
      <c r="V80" s="5">
        <v>78</v>
      </c>
      <c r="AN80" s="5">
        <v>42</v>
      </c>
      <c r="AO80" s="5">
        <v>14700</v>
      </c>
      <c r="AP80" s="5">
        <v>3360</v>
      </c>
      <c r="AQ80" s="5">
        <v>1470</v>
      </c>
      <c r="AR80" s="5">
        <v>1470</v>
      </c>
      <c r="BA80" s="5">
        <v>1470</v>
      </c>
      <c r="BB80" s="5">
        <v>1470</v>
      </c>
    </row>
    <row r="81" spans="3:54" x14ac:dyDescent="0.2">
      <c r="C81" s="5">
        <v>79</v>
      </c>
      <c r="V81" s="5">
        <v>79</v>
      </c>
      <c r="AN81" s="5">
        <v>43</v>
      </c>
      <c r="AO81" s="5">
        <v>15050</v>
      </c>
      <c r="AP81" s="5">
        <v>3440</v>
      </c>
      <c r="AQ81" s="5">
        <v>1505</v>
      </c>
      <c r="AR81" s="5">
        <v>1505</v>
      </c>
      <c r="BA81" s="5">
        <v>1505</v>
      </c>
      <c r="BB81" s="5">
        <v>1505</v>
      </c>
    </row>
    <row r="82" spans="3:54" x14ac:dyDescent="0.2">
      <c r="C82" s="5">
        <v>80</v>
      </c>
      <c r="D82" s="5">
        <f t="shared" ref="D82:Q82" si="5">SUMIFS(AO8:AO12,$AL$8:$AL$12,$B$5)</f>
        <v>15000</v>
      </c>
      <c r="E82" s="5">
        <f t="shared" si="5"/>
        <v>2500</v>
      </c>
      <c r="F82" s="5">
        <f t="shared" si="5"/>
        <v>1250</v>
      </c>
      <c r="G82" s="5">
        <f t="shared" si="5"/>
        <v>1250</v>
      </c>
      <c r="H82" s="5">
        <f t="shared" si="5"/>
        <v>0</v>
      </c>
      <c r="I82" s="5">
        <f t="shared" si="5"/>
        <v>0</v>
      </c>
      <c r="J82" s="5">
        <f t="shared" si="5"/>
        <v>0</v>
      </c>
      <c r="K82" s="5">
        <f t="shared" si="5"/>
        <v>0</v>
      </c>
      <c r="L82" s="5">
        <f t="shared" si="5"/>
        <v>0</v>
      </c>
      <c r="M82" s="5">
        <f t="shared" si="5"/>
        <v>0</v>
      </c>
      <c r="N82" s="5">
        <f t="shared" si="5"/>
        <v>0</v>
      </c>
      <c r="O82" s="5">
        <f t="shared" si="5"/>
        <v>0</v>
      </c>
      <c r="P82" s="5">
        <f t="shared" si="5"/>
        <v>1250</v>
      </c>
      <c r="Q82" s="5">
        <f t="shared" si="5"/>
        <v>1250</v>
      </c>
      <c r="V82" s="5">
        <v>80</v>
      </c>
      <c r="W82" s="5">
        <f>VLOOKUP($T$5,$AN$38:$BB$238,2,FALSE)</f>
        <v>0</v>
      </c>
      <c r="X82" s="5">
        <f>VLOOKUP($T$5,$AN$38:$BB$238,3,FALSE)</f>
        <v>0</v>
      </c>
      <c r="Y82" s="5">
        <f>VLOOKUP($T$5,$AN$38:$BB$238,4,FALSE)</f>
        <v>0</v>
      </c>
      <c r="Z82" s="5">
        <f>VLOOKUP($T$5,$AN$38:$BB$238,5,FALSE)</f>
        <v>0</v>
      </c>
      <c r="AA82" s="5">
        <f>VLOOKUP($T$5,$AN$38:$BB$238,6,FALSE)</f>
        <v>0</v>
      </c>
      <c r="AB82" s="5">
        <f>VLOOKUP($T$5,$AN$38:$BB$238,7,FALSE)</f>
        <v>0</v>
      </c>
      <c r="AC82" s="5">
        <f>VLOOKUP($T$5,$AN$38:$BB$238,8,FALSE)</f>
        <v>0</v>
      </c>
      <c r="AD82" s="5">
        <f>VLOOKUP($T$5,$AN$38:$BB$238,9,FALSE)</f>
        <v>0</v>
      </c>
      <c r="AE82" s="5">
        <f>VLOOKUP($T$5,$AN$38:$BB$238,10,FALSE)</f>
        <v>0</v>
      </c>
      <c r="AF82" s="5">
        <f>VLOOKUP($T$5,$AN$38:$BB$238,11,FALSE)</f>
        <v>0</v>
      </c>
      <c r="AG82" s="5">
        <f>VLOOKUP($T$5,$AN$38:$BB$238,12,FALSE)</f>
        <v>0</v>
      </c>
      <c r="AH82" s="5">
        <f>VLOOKUP($T$5,$AN$38:$BB$238,13,FALSE)</f>
        <v>0</v>
      </c>
      <c r="AI82" s="5">
        <f>VLOOKUP($T$5,$AN$38:$BB$238,14,FALSE)</f>
        <v>0</v>
      </c>
      <c r="AJ82" s="5">
        <f>VLOOKUP($T$5,$AN$38:$BB$238,15,FALSE)</f>
        <v>0</v>
      </c>
      <c r="AN82" s="5">
        <v>44</v>
      </c>
      <c r="AO82" s="5">
        <v>15400</v>
      </c>
      <c r="AP82" s="5">
        <v>3520</v>
      </c>
      <c r="AQ82" s="5">
        <v>1540</v>
      </c>
      <c r="AR82" s="5">
        <v>1540</v>
      </c>
      <c r="BA82" s="5">
        <v>1540</v>
      </c>
      <c r="BB82" s="5">
        <v>1540</v>
      </c>
    </row>
    <row r="83" spans="3:54" x14ac:dyDescent="0.2">
      <c r="C83" s="5">
        <v>81</v>
      </c>
      <c r="D83" s="5">
        <f>D82</f>
        <v>15000</v>
      </c>
      <c r="E83" s="5">
        <f t="shared" ref="E83:Q91" si="6">E82</f>
        <v>2500</v>
      </c>
      <c r="F83" s="5">
        <f t="shared" si="6"/>
        <v>1250</v>
      </c>
      <c r="G83" s="5">
        <f t="shared" si="6"/>
        <v>1250</v>
      </c>
      <c r="H83" s="5">
        <f t="shared" si="6"/>
        <v>0</v>
      </c>
      <c r="I83" s="5">
        <f t="shared" si="6"/>
        <v>0</v>
      </c>
      <c r="J83" s="5">
        <f t="shared" si="6"/>
        <v>0</v>
      </c>
      <c r="K83" s="5">
        <f t="shared" si="6"/>
        <v>0</v>
      </c>
      <c r="L83" s="5">
        <f t="shared" si="6"/>
        <v>0</v>
      </c>
      <c r="M83" s="5">
        <f t="shared" si="6"/>
        <v>0</v>
      </c>
      <c r="N83" s="5">
        <f t="shared" si="6"/>
        <v>0</v>
      </c>
      <c r="O83" s="5">
        <f t="shared" si="6"/>
        <v>0</v>
      </c>
      <c r="P83" s="5">
        <f t="shared" si="6"/>
        <v>1250</v>
      </c>
      <c r="Q83" s="5">
        <f t="shared" si="6"/>
        <v>1250</v>
      </c>
      <c r="V83" s="5">
        <v>81</v>
      </c>
      <c r="W83" s="5">
        <f>W82</f>
        <v>0</v>
      </c>
      <c r="X83" s="5">
        <f t="shared" ref="X83:AJ91" si="7">X82</f>
        <v>0</v>
      </c>
      <c r="Y83" s="5">
        <f t="shared" si="7"/>
        <v>0</v>
      </c>
      <c r="Z83" s="5">
        <f t="shared" si="7"/>
        <v>0</v>
      </c>
      <c r="AA83" s="5">
        <f t="shared" si="7"/>
        <v>0</v>
      </c>
      <c r="AB83" s="5">
        <f t="shared" si="7"/>
        <v>0</v>
      </c>
      <c r="AC83" s="5">
        <f t="shared" si="7"/>
        <v>0</v>
      </c>
      <c r="AD83" s="5">
        <f t="shared" si="7"/>
        <v>0</v>
      </c>
      <c r="AE83" s="5">
        <f t="shared" si="7"/>
        <v>0</v>
      </c>
      <c r="AF83" s="5">
        <f t="shared" si="7"/>
        <v>0</v>
      </c>
      <c r="AG83" s="5">
        <f t="shared" si="7"/>
        <v>0</v>
      </c>
      <c r="AH83" s="5">
        <f t="shared" si="7"/>
        <v>0</v>
      </c>
      <c r="AI83" s="5">
        <f t="shared" si="7"/>
        <v>0</v>
      </c>
      <c r="AJ83" s="5">
        <f t="shared" si="7"/>
        <v>0</v>
      </c>
      <c r="AN83" s="5">
        <v>45</v>
      </c>
      <c r="AO83" s="5">
        <v>15750</v>
      </c>
      <c r="AP83" s="5">
        <v>3600</v>
      </c>
      <c r="AQ83" s="5">
        <v>1575</v>
      </c>
      <c r="AR83" s="5">
        <v>1575</v>
      </c>
      <c r="BA83" s="5">
        <v>1575</v>
      </c>
      <c r="BB83" s="5">
        <v>1575</v>
      </c>
    </row>
    <row r="84" spans="3:54" x14ac:dyDescent="0.2">
      <c r="C84" s="5">
        <v>82</v>
      </c>
      <c r="D84" s="5">
        <f t="shared" ref="D84:D91" si="8">D83</f>
        <v>15000</v>
      </c>
      <c r="E84" s="5">
        <f t="shared" si="6"/>
        <v>2500</v>
      </c>
      <c r="F84" s="5">
        <f t="shared" si="6"/>
        <v>1250</v>
      </c>
      <c r="G84" s="5">
        <f t="shared" si="6"/>
        <v>1250</v>
      </c>
      <c r="H84" s="5">
        <f t="shared" si="6"/>
        <v>0</v>
      </c>
      <c r="I84" s="5">
        <f t="shared" si="6"/>
        <v>0</v>
      </c>
      <c r="J84" s="5">
        <f t="shared" si="6"/>
        <v>0</v>
      </c>
      <c r="K84" s="5">
        <f t="shared" si="6"/>
        <v>0</v>
      </c>
      <c r="L84" s="5">
        <f t="shared" si="6"/>
        <v>0</v>
      </c>
      <c r="M84" s="5">
        <f t="shared" si="6"/>
        <v>0</v>
      </c>
      <c r="N84" s="5">
        <f t="shared" si="6"/>
        <v>0</v>
      </c>
      <c r="O84" s="5">
        <f t="shared" si="6"/>
        <v>0</v>
      </c>
      <c r="P84" s="5">
        <f t="shared" si="6"/>
        <v>1250</v>
      </c>
      <c r="Q84" s="5">
        <f t="shared" si="6"/>
        <v>1250</v>
      </c>
      <c r="V84" s="5">
        <v>82</v>
      </c>
      <c r="W84" s="5">
        <f t="shared" ref="W84:W91" si="9">W83</f>
        <v>0</v>
      </c>
      <c r="X84" s="5">
        <f t="shared" si="7"/>
        <v>0</v>
      </c>
      <c r="Y84" s="5">
        <f t="shared" si="7"/>
        <v>0</v>
      </c>
      <c r="Z84" s="5">
        <f t="shared" si="7"/>
        <v>0</v>
      </c>
      <c r="AA84" s="5">
        <f t="shared" si="7"/>
        <v>0</v>
      </c>
      <c r="AB84" s="5">
        <f t="shared" si="7"/>
        <v>0</v>
      </c>
      <c r="AC84" s="5">
        <f t="shared" si="7"/>
        <v>0</v>
      </c>
      <c r="AD84" s="5">
        <f t="shared" si="7"/>
        <v>0</v>
      </c>
      <c r="AE84" s="5">
        <f t="shared" si="7"/>
        <v>0</v>
      </c>
      <c r="AF84" s="5">
        <f t="shared" si="7"/>
        <v>0</v>
      </c>
      <c r="AG84" s="5">
        <f t="shared" si="7"/>
        <v>0</v>
      </c>
      <c r="AH84" s="5">
        <f t="shared" si="7"/>
        <v>0</v>
      </c>
      <c r="AI84" s="5">
        <f t="shared" si="7"/>
        <v>0</v>
      </c>
      <c r="AJ84" s="5">
        <f t="shared" si="7"/>
        <v>0</v>
      </c>
      <c r="AN84" s="5">
        <v>46</v>
      </c>
      <c r="AO84" s="5">
        <v>16100</v>
      </c>
      <c r="AP84" s="5">
        <v>3680</v>
      </c>
      <c r="AQ84" s="5">
        <v>1610</v>
      </c>
      <c r="AR84" s="5">
        <v>1610</v>
      </c>
      <c r="BA84" s="5">
        <v>1610</v>
      </c>
      <c r="BB84" s="5">
        <v>1610</v>
      </c>
    </row>
    <row r="85" spans="3:54" x14ac:dyDescent="0.2">
      <c r="C85" s="5">
        <v>83</v>
      </c>
      <c r="D85" s="5">
        <f t="shared" si="8"/>
        <v>15000</v>
      </c>
      <c r="E85" s="5">
        <f t="shared" si="6"/>
        <v>2500</v>
      </c>
      <c r="F85" s="5">
        <f t="shared" si="6"/>
        <v>1250</v>
      </c>
      <c r="G85" s="5">
        <f t="shared" si="6"/>
        <v>1250</v>
      </c>
      <c r="H85" s="5">
        <f t="shared" si="6"/>
        <v>0</v>
      </c>
      <c r="I85" s="5">
        <f t="shared" si="6"/>
        <v>0</v>
      </c>
      <c r="J85" s="5">
        <f t="shared" si="6"/>
        <v>0</v>
      </c>
      <c r="K85" s="5">
        <f t="shared" si="6"/>
        <v>0</v>
      </c>
      <c r="L85" s="5">
        <f t="shared" si="6"/>
        <v>0</v>
      </c>
      <c r="M85" s="5">
        <f t="shared" si="6"/>
        <v>0</v>
      </c>
      <c r="N85" s="5">
        <f t="shared" si="6"/>
        <v>0</v>
      </c>
      <c r="O85" s="5">
        <f t="shared" si="6"/>
        <v>0</v>
      </c>
      <c r="P85" s="5">
        <f t="shared" si="6"/>
        <v>1250</v>
      </c>
      <c r="Q85" s="5">
        <f t="shared" si="6"/>
        <v>1250</v>
      </c>
      <c r="V85" s="5">
        <v>83</v>
      </c>
      <c r="W85" s="5">
        <f t="shared" si="9"/>
        <v>0</v>
      </c>
      <c r="X85" s="5">
        <f t="shared" si="7"/>
        <v>0</v>
      </c>
      <c r="Y85" s="5">
        <f t="shared" si="7"/>
        <v>0</v>
      </c>
      <c r="Z85" s="5">
        <f t="shared" si="7"/>
        <v>0</v>
      </c>
      <c r="AA85" s="5">
        <f t="shared" si="7"/>
        <v>0</v>
      </c>
      <c r="AB85" s="5">
        <f t="shared" si="7"/>
        <v>0</v>
      </c>
      <c r="AC85" s="5">
        <f t="shared" si="7"/>
        <v>0</v>
      </c>
      <c r="AD85" s="5">
        <f t="shared" si="7"/>
        <v>0</v>
      </c>
      <c r="AE85" s="5">
        <f t="shared" si="7"/>
        <v>0</v>
      </c>
      <c r="AF85" s="5">
        <f t="shared" si="7"/>
        <v>0</v>
      </c>
      <c r="AG85" s="5">
        <f t="shared" si="7"/>
        <v>0</v>
      </c>
      <c r="AH85" s="5">
        <f t="shared" si="7"/>
        <v>0</v>
      </c>
      <c r="AI85" s="5">
        <f t="shared" si="7"/>
        <v>0</v>
      </c>
      <c r="AJ85" s="5">
        <f t="shared" si="7"/>
        <v>0</v>
      </c>
      <c r="AN85" s="5">
        <v>47</v>
      </c>
      <c r="AO85" s="5">
        <v>16450</v>
      </c>
      <c r="AP85" s="5">
        <v>3760</v>
      </c>
      <c r="AQ85" s="5">
        <v>1645</v>
      </c>
      <c r="AR85" s="5">
        <v>1645</v>
      </c>
      <c r="BA85" s="5">
        <v>1645</v>
      </c>
      <c r="BB85" s="5">
        <v>1645</v>
      </c>
    </row>
    <row r="86" spans="3:54" x14ac:dyDescent="0.2">
      <c r="C86" s="5">
        <v>84</v>
      </c>
      <c r="D86" s="5">
        <f t="shared" si="8"/>
        <v>15000</v>
      </c>
      <c r="E86" s="5">
        <f t="shared" si="6"/>
        <v>2500</v>
      </c>
      <c r="F86" s="5">
        <f t="shared" si="6"/>
        <v>1250</v>
      </c>
      <c r="G86" s="5">
        <f t="shared" si="6"/>
        <v>1250</v>
      </c>
      <c r="H86" s="5">
        <f t="shared" si="6"/>
        <v>0</v>
      </c>
      <c r="I86" s="5">
        <f t="shared" si="6"/>
        <v>0</v>
      </c>
      <c r="J86" s="5">
        <f t="shared" si="6"/>
        <v>0</v>
      </c>
      <c r="K86" s="5">
        <f t="shared" si="6"/>
        <v>0</v>
      </c>
      <c r="L86" s="5">
        <f t="shared" si="6"/>
        <v>0</v>
      </c>
      <c r="M86" s="5">
        <f t="shared" si="6"/>
        <v>0</v>
      </c>
      <c r="N86" s="5">
        <f t="shared" si="6"/>
        <v>0</v>
      </c>
      <c r="O86" s="5">
        <f t="shared" si="6"/>
        <v>0</v>
      </c>
      <c r="P86" s="5">
        <f t="shared" si="6"/>
        <v>1250</v>
      </c>
      <c r="Q86" s="5">
        <f t="shared" si="6"/>
        <v>1250</v>
      </c>
      <c r="V86" s="5">
        <v>84</v>
      </c>
      <c r="W86" s="5">
        <f t="shared" si="9"/>
        <v>0</v>
      </c>
      <c r="X86" s="5">
        <f t="shared" si="7"/>
        <v>0</v>
      </c>
      <c r="Y86" s="5">
        <f t="shared" si="7"/>
        <v>0</v>
      </c>
      <c r="Z86" s="5">
        <f t="shared" si="7"/>
        <v>0</v>
      </c>
      <c r="AA86" s="5">
        <f t="shared" si="7"/>
        <v>0</v>
      </c>
      <c r="AB86" s="5">
        <f t="shared" si="7"/>
        <v>0</v>
      </c>
      <c r="AC86" s="5">
        <f t="shared" si="7"/>
        <v>0</v>
      </c>
      <c r="AD86" s="5">
        <f t="shared" si="7"/>
        <v>0</v>
      </c>
      <c r="AE86" s="5">
        <f t="shared" si="7"/>
        <v>0</v>
      </c>
      <c r="AF86" s="5">
        <f t="shared" si="7"/>
        <v>0</v>
      </c>
      <c r="AG86" s="5">
        <f t="shared" si="7"/>
        <v>0</v>
      </c>
      <c r="AH86" s="5">
        <f t="shared" si="7"/>
        <v>0</v>
      </c>
      <c r="AI86" s="5">
        <f t="shared" si="7"/>
        <v>0</v>
      </c>
      <c r="AJ86" s="5">
        <f t="shared" si="7"/>
        <v>0</v>
      </c>
      <c r="AN86" s="5">
        <v>48</v>
      </c>
      <c r="AO86" s="5">
        <v>16800</v>
      </c>
      <c r="AP86" s="5">
        <v>3840</v>
      </c>
      <c r="AQ86" s="5">
        <v>1680</v>
      </c>
      <c r="AR86" s="5">
        <v>1680</v>
      </c>
      <c r="BA86" s="5">
        <v>1680</v>
      </c>
      <c r="BB86" s="5">
        <v>1680</v>
      </c>
    </row>
    <row r="87" spans="3:54" x14ac:dyDescent="0.2">
      <c r="C87" s="5">
        <v>85</v>
      </c>
      <c r="D87" s="5">
        <f t="shared" si="8"/>
        <v>15000</v>
      </c>
      <c r="E87" s="5">
        <f t="shared" si="6"/>
        <v>2500</v>
      </c>
      <c r="F87" s="5">
        <f t="shared" si="6"/>
        <v>1250</v>
      </c>
      <c r="G87" s="5">
        <f t="shared" si="6"/>
        <v>1250</v>
      </c>
      <c r="H87" s="5">
        <f t="shared" si="6"/>
        <v>0</v>
      </c>
      <c r="I87" s="5">
        <f t="shared" si="6"/>
        <v>0</v>
      </c>
      <c r="J87" s="5">
        <f t="shared" si="6"/>
        <v>0</v>
      </c>
      <c r="K87" s="5">
        <f t="shared" si="6"/>
        <v>0</v>
      </c>
      <c r="L87" s="5">
        <f t="shared" si="6"/>
        <v>0</v>
      </c>
      <c r="M87" s="5">
        <f t="shared" si="6"/>
        <v>0</v>
      </c>
      <c r="N87" s="5">
        <f t="shared" si="6"/>
        <v>0</v>
      </c>
      <c r="O87" s="5">
        <f t="shared" si="6"/>
        <v>0</v>
      </c>
      <c r="P87" s="5">
        <f t="shared" si="6"/>
        <v>1250</v>
      </c>
      <c r="Q87" s="5">
        <f t="shared" si="6"/>
        <v>1250</v>
      </c>
      <c r="V87" s="5">
        <v>85</v>
      </c>
      <c r="W87" s="5">
        <f t="shared" si="9"/>
        <v>0</v>
      </c>
      <c r="X87" s="5">
        <f t="shared" si="7"/>
        <v>0</v>
      </c>
      <c r="Y87" s="5">
        <f t="shared" si="7"/>
        <v>0</v>
      </c>
      <c r="Z87" s="5">
        <f t="shared" si="7"/>
        <v>0</v>
      </c>
      <c r="AA87" s="5">
        <f t="shared" si="7"/>
        <v>0</v>
      </c>
      <c r="AB87" s="5">
        <f t="shared" si="7"/>
        <v>0</v>
      </c>
      <c r="AC87" s="5">
        <f t="shared" si="7"/>
        <v>0</v>
      </c>
      <c r="AD87" s="5">
        <f t="shared" si="7"/>
        <v>0</v>
      </c>
      <c r="AE87" s="5">
        <f t="shared" si="7"/>
        <v>0</v>
      </c>
      <c r="AF87" s="5">
        <f t="shared" si="7"/>
        <v>0</v>
      </c>
      <c r="AG87" s="5">
        <f t="shared" si="7"/>
        <v>0</v>
      </c>
      <c r="AH87" s="5">
        <f t="shared" si="7"/>
        <v>0</v>
      </c>
      <c r="AI87" s="5">
        <f t="shared" si="7"/>
        <v>0</v>
      </c>
      <c r="AJ87" s="5">
        <f t="shared" si="7"/>
        <v>0</v>
      </c>
      <c r="AN87" s="5">
        <v>49</v>
      </c>
      <c r="AO87" s="5">
        <v>17150</v>
      </c>
      <c r="AP87" s="5">
        <v>3920</v>
      </c>
      <c r="AQ87" s="5">
        <v>1715</v>
      </c>
      <c r="AR87" s="5">
        <v>1715</v>
      </c>
      <c r="BA87" s="5">
        <v>1715</v>
      </c>
      <c r="BB87" s="5">
        <v>1715</v>
      </c>
    </row>
    <row r="88" spans="3:54" x14ac:dyDescent="0.2">
      <c r="C88" s="5">
        <v>86</v>
      </c>
      <c r="D88" s="5">
        <f t="shared" si="8"/>
        <v>15000</v>
      </c>
      <c r="E88" s="5">
        <f t="shared" si="6"/>
        <v>2500</v>
      </c>
      <c r="F88" s="5">
        <f t="shared" si="6"/>
        <v>1250</v>
      </c>
      <c r="G88" s="5">
        <f t="shared" si="6"/>
        <v>1250</v>
      </c>
      <c r="H88" s="5">
        <f t="shared" si="6"/>
        <v>0</v>
      </c>
      <c r="I88" s="5">
        <f t="shared" si="6"/>
        <v>0</v>
      </c>
      <c r="J88" s="5">
        <f t="shared" si="6"/>
        <v>0</v>
      </c>
      <c r="K88" s="5">
        <f t="shared" si="6"/>
        <v>0</v>
      </c>
      <c r="L88" s="5">
        <f t="shared" si="6"/>
        <v>0</v>
      </c>
      <c r="M88" s="5">
        <f t="shared" si="6"/>
        <v>0</v>
      </c>
      <c r="N88" s="5">
        <f t="shared" si="6"/>
        <v>0</v>
      </c>
      <c r="O88" s="5">
        <f t="shared" si="6"/>
        <v>0</v>
      </c>
      <c r="P88" s="5">
        <f t="shared" si="6"/>
        <v>1250</v>
      </c>
      <c r="Q88" s="5">
        <f t="shared" si="6"/>
        <v>1250</v>
      </c>
      <c r="V88" s="5">
        <v>86</v>
      </c>
      <c r="W88" s="5">
        <f t="shared" si="9"/>
        <v>0</v>
      </c>
      <c r="X88" s="5">
        <f t="shared" si="7"/>
        <v>0</v>
      </c>
      <c r="Y88" s="5">
        <f t="shared" si="7"/>
        <v>0</v>
      </c>
      <c r="Z88" s="5">
        <f t="shared" si="7"/>
        <v>0</v>
      </c>
      <c r="AA88" s="5">
        <f t="shared" si="7"/>
        <v>0</v>
      </c>
      <c r="AB88" s="5">
        <f t="shared" si="7"/>
        <v>0</v>
      </c>
      <c r="AC88" s="5">
        <f t="shared" si="7"/>
        <v>0</v>
      </c>
      <c r="AD88" s="5">
        <f t="shared" si="7"/>
        <v>0</v>
      </c>
      <c r="AE88" s="5">
        <f t="shared" si="7"/>
        <v>0</v>
      </c>
      <c r="AF88" s="5">
        <f t="shared" si="7"/>
        <v>0</v>
      </c>
      <c r="AG88" s="5">
        <f t="shared" si="7"/>
        <v>0</v>
      </c>
      <c r="AH88" s="5">
        <f t="shared" si="7"/>
        <v>0</v>
      </c>
      <c r="AI88" s="5">
        <f t="shared" si="7"/>
        <v>0</v>
      </c>
      <c r="AJ88" s="5">
        <f t="shared" si="7"/>
        <v>0</v>
      </c>
      <c r="AN88" s="5">
        <v>50</v>
      </c>
      <c r="AO88" s="5">
        <v>17500</v>
      </c>
      <c r="AP88" s="5">
        <v>4000</v>
      </c>
      <c r="AQ88" s="5">
        <v>1750</v>
      </c>
      <c r="AR88" s="5">
        <v>1750</v>
      </c>
      <c r="BA88" s="5">
        <v>1750</v>
      </c>
      <c r="BB88" s="5">
        <v>1750</v>
      </c>
    </row>
    <row r="89" spans="3:54" x14ac:dyDescent="0.2">
      <c r="C89" s="5">
        <v>87</v>
      </c>
      <c r="D89" s="5">
        <f t="shared" si="8"/>
        <v>15000</v>
      </c>
      <c r="E89" s="5">
        <f t="shared" si="6"/>
        <v>2500</v>
      </c>
      <c r="F89" s="5">
        <f t="shared" si="6"/>
        <v>1250</v>
      </c>
      <c r="G89" s="5">
        <f t="shared" si="6"/>
        <v>1250</v>
      </c>
      <c r="H89" s="5">
        <f t="shared" si="6"/>
        <v>0</v>
      </c>
      <c r="I89" s="5">
        <f t="shared" si="6"/>
        <v>0</v>
      </c>
      <c r="J89" s="5">
        <f t="shared" si="6"/>
        <v>0</v>
      </c>
      <c r="K89" s="5">
        <f t="shared" si="6"/>
        <v>0</v>
      </c>
      <c r="L89" s="5">
        <f t="shared" si="6"/>
        <v>0</v>
      </c>
      <c r="M89" s="5">
        <f t="shared" si="6"/>
        <v>0</v>
      </c>
      <c r="N89" s="5">
        <f t="shared" si="6"/>
        <v>0</v>
      </c>
      <c r="O89" s="5">
        <f t="shared" si="6"/>
        <v>0</v>
      </c>
      <c r="P89" s="5">
        <f t="shared" si="6"/>
        <v>1250</v>
      </c>
      <c r="Q89" s="5">
        <f t="shared" si="6"/>
        <v>1250</v>
      </c>
      <c r="V89" s="5">
        <v>87</v>
      </c>
      <c r="W89" s="5">
        <f t="shared" si="9"/>
        <v>0</v>
      </c>
      <c r="X89" s="5">
        <f t="shared" si="7"/>
        <v>0</v>
      </c>
      <c r="Y89" s="5">
        <f t="shared" si="7"/>
        <v>0</v>
      </c>
      <c r="Z89" s="5">
        <f t="shared" si="7"/>
        <v>0</v>
      </c>
      <c r="AA89" s="5">
        <f t="shared" si="7"/>
        <v>0</v>
      </c>
      <c r="AB89" s="5">
        <f t="shared" si="7"/>
        <v>0</v>
      </c>
      <c r="AC89" s="5">
        <f t="shared" si="7"/>
        <v>0</v>
      </c>
      <c r="AD89" s="5">
        <f t="shared" si="7"/>
        <v>0</v>
      </c>
      <c r="AE89" s="5">
        <f t="shared" si="7"/>
        <v>0</v>
      </c>
      <c r="AF89" s="5">
        <f t="shared" si="7"/>
        <v>0</v>
      </c>
      <c r="AG89" s="5">
        <f t="shared" si="7"/>
        <v>0</v>
      </c>
      <c r="AH89" s="5">
        <f t="shared" si="7"/>
        <v>0</v>
      </c>
      <c r="AI89" s="5">
        <f t="shared" si="7"/>
        <v>0</v>
      </c>
      <c r="AJ89" s="5">
        <f t="shared" si="7"/>
        <v>0</v>
      </c>
      <c r="AN89" s="5">
        <v>51</v>
      </c>
      <c r="AO89" s="5">
        <v>18200</v>
      </c>
      <c r="AP89" s="5">
        <v>4160</v>
      </c>
      <c r="AQ89" s="5">
        <v>1819.9999999999998</v>
      </c>
      <c r="AR89" s="5">
        <v>1819.9999999999998</v>
      </c>
      <c r="BA89" s="5">
        <v>1819.9999999999998</v>
      </c>
      <c r="BB89" s="5">
        <v>1819.9999999999998</v>
      </c>
    </row>
    <row r="90" spans="3:54" x14ac:dyDescent="0.2">
      <c r="C90" s="5">
        <v>88</v>
      </c>
      <c r="D90" s="5">
        <f t="shared" si="8"/>
        <v>15000</v>
      </c>
      <c r="E90" s="5">
        <f t="shared" si="6"/>
        <v>2500</v>
      </c>
      <c r="F90" s="5">
        <f t="shared" si="6"/>
        <v>1250</v>
      </c>
      <c r="G90" s="5">
        <f t="shared" si="6"/>
        <v>1250</v>
      </c>
      <c r="H90" s="5">
        <f t="shared" si="6"/>
        <v>0</v>
      </c>
      <c r="I90" s="5">
        <f t="shared" si="6"/>
        <v>0</v>
      </c>
      <c r="J90" s="5">
        <f t="shared" si="6"/>
        <v>0</v>
      </c>
      <c r="K90" s="5">
        <f t="shared" si="6"/>
        <v>0</v>
      </c>
      <c r="L90" s="5">
        <f t="shared" si="6"/>
        <v>0</v>
      </c>
      <c r="M90" s="5">
        <f t="shared" si="6"/>
        <v>0</v>
      </c>
      <c r="N90" s="5">
        <f t="shared" si="6"/>
        <v>0</v>
      </c>
      <c r="O90" s="5">
        <f t="shared" si="6"/>
        <v>0</v>
      </c>
      <c r="P90" s="5">
        <f t="shared" si="6"/>
        <v>1250</v>
      </c>
      <c r="Q90" s="5">
        <f t="shared" si="6"/>
        <v>1250</v>
      </c>
      <c r="V90" s="5">
        <v>88</v>
      </c>
      <c r="W90" s="5">
        <f t="shared" si="9"/>
        <v>0</v>
      </c>
      <c r="X90" s="5">
        <f t="shared" si="7"/>
        <v>0</v>
      </c>
      <c r="Y90" s="5">
        <f t="shared" si="7"/>
        <v>0</v>
      </c>
      <c r="Z90" s="5">
        <f t="shared" si="7"/>
        <v>0</v>
      </c>
      <c r="AA90" s="5">
        <f t="shared" si="7"/>
        <v>0</v>
      </c>
      <c r="AB90" s="5">
        <f t="shared" si="7"/>
        <v>0</v>
      </c>
      <c r="AC90" s="5">
        <f t="shared" si="7"/>
        <v>0</v>
      </c>
      <c r="AD90" s="5">
        <f t="shared" si="7"/>
        <v>0</v>
      </c>
      <c r="AE90" s="5">
        <f t="shared" si="7"/>
        <v>0</v>
      </c>
      <c r="AF90" s="5">
        <f t="shared" si="7"/>
        <v>0</v>
      </c>
      <c r="AG90" s="5">
        <f t="shared" si="7"/>
        <v>0</v>
      </c>
      <c r="AH90" s="5">
        <f t="shared" si="7"/>
        <v>0</v>
      </c>
      <c r="AI90" s="5">
        <f t="shared" si="7"/>
        <v>0</v>
      </c>
      <c r="AJ90" s="5">
        <f t="shared" si="7"/>
        <v>0</v>
      </c>
      <c r="AN90" s="5">
        <v>52</v>
      </c>
      <c r="AO90" s="5">
        <v>18900</v>
      </c>
      <c r="AP90" s="5">
        <v>4320</v>
      </c>
      <c r="AQ90" s="5">
        <v>1889.9999999999998</v>
      </c>
      <c r="AR90" s="5">
        <v>1889.9999999999998</v>
      </c>
      <c r="BA90" s="5">
        <v>1889.9999999999998</v>
      </c>
      <c r="BB90" s="5">
        <v>1889.9999999999998</v>
      </c>
    </row>
    <row r="91" spans="3:54" x14ac:dyDescent="0.2">
      <c r="C91" s="5">
        <v>89</v>
      </c>
      <c r="D91" s="5">
        <f t="shared" si="8"/>
        <v>15000</v>
      </c>
      <c r="E91" s="5">
        <f t="shared" si="6"/>
        <v>2500</v>
      </c>
      <c r="F91" s="5">
        <f t="shared" si="6"/>
        <v>1250</v>
      </c>
      <c r="G91" s="5">
        <f t="shared" si="6"/>
        <v>1250</v>
      </c>
      <c r="H91" s="5">
        <f t="shared" si="6"/>
        <v>0</v>
      </c>
      <c r="I91" s="5">
        <f t="shared" si="6"/>
        <v>0</v>
      </c>
      <c r="J91" s="5">
        <f t="shared" si="6"/>
        <v>0</v>
      </c>
      <c r="K91" s="5">
        <f t="shared" si="6"/>
        <v>0</v>
      </c>
      <c r="L91" s="5">
        <f t="shared" si="6"/>
        <v>0</v>
      </c>
      <c r="M91" s="5">
        <f t="shared" si="6"/>
        <v>0</v>
      </c>
      <c r="N91" s="5">
        <f t="shared" si="6"/>
        <v>0</v>
      </c>
      <c r="O91" s="5">
        <f t="shared" si="6"/>
        <v>0</v>
      </c>
      <c r="P91" s="5">
        <f t="shared" si="6"/>
        <v>1250</v>
      </c>
      <c r="Q91" s="5">
        <f t="shared" si="6"/>
        <v>1250</v>
      </c>
      <c r="V91" s="5">
        <v>89</v>
      </c>
      <c r="W91" s="5">
        <f t="shared" si="9"/>
        <v>0</v>
      </c>
      <c r="X91" s="5">
        <f t="shared" si="7"/>
        <v>0</v>
      </c>
      <c r="Y91" s="5">
        <f t="shared" si="7"/>
        <v>0</v>
      </c>
      <c r="Z91" s="5">
        <f t="shared" si="7"/>
        <v>0</v>
      </c>
      <c r="AA91" s="5">
        <f t="shared" si="7"/>
        <v>0</v>
      </c>
      <c r="AB91" s="5">
        <f t="shared" si="7"/>
        <v>0</v>
      </c>
      <c r="AC91" s="5">
        <f t="shared" si="7"/>
        <v>0</v>
      </c>
      <c r="AD91" s="5">
        <f t="shared" si="7"/>
        <v>0</v>
      </c>
      <c r="AE91" s="5">
        <f t="shared" si="7"/>
        <v>0</v>
      </c>
      <c r="AF91" s="5">
        <f t="shared" si="7"/>
        <v>0</v>
      </c>
      <c r="AG91" s="5">
        <f t="shared" si="7"/>
        <v>0</v>
      </c>
      <c r="AH91" s="5">
        <f t="shared" si="7"/>
        <v>0</v>
      </c>
      <c r="AI91" s="5">
        <f t="shared" si="7"/>
        <v>0</v>
      </c>
      <c r="AJ91" s="5">
        <f t="shared" si="7"/>
        <v>0</v>
      </c>
      <c r="AN91" s="5">
        <v>53</v>
      </c>
      <c r="AO91" s="5">
        <v>19600</v>
      </c>
      <c r="AP91" s="5">
        <v>4480</v>
      </c>
      <c r="AQ91" s="5">
        <v>1959.9999999999998</v>
      </c>
      <c r="AR91" s="5">
        <v>1959.9999999999998</v>
      </c>
      <c r="BA91" s="5">
        <v>1959.9999999999998</v>
      </c>
      <c r="BB91" s="5">
        <v>1959.9999999999998</v>
      </c>
    </row>
    <row r="92" spans="3:54" x14ac:dyDescent="0.2">
      <c r="C92" s="5">
        <v>90</v>
      </c>
      <c r="D92" s="5">
        <f t="shared" ref="D92:Q92" si="10">SUMIFS(AO8:AO17,$AL$8:$AL$17,$B$5)</f>
        <v>42000</v>
      </c>
      <c r="E92" s="5">
        <f t="shared" si="10"/>
        <v>7000</v>
      </c>
      <c r="F92" s="5">
        <f t="shared" si="10"/>
        <v>3500</v>
      </c>
      <c r="G92" s="5">
        <f t="shared" si="10"/>
        <v>3500</v>
      </c>
      <c r="H92" s="5">
        <f t="shared" si="10"/>
        <v>0</v>
      </c>
      <c r="I92" s="5">
        <f t="shared" si="10"/>
        <v>0</v>
      </c>
      <c r="J92" s="5">
        <f t="shared" si="10"/>
        <v>0</v>
      </c>
      <c r="K92" s="5">
        <f t="shared" si="10"/>
        <v>0</v>
      </c>
      <c r="L92" s="5">
        <f t="shared" si="10"/>
        <v>0</v>
      </c>
      <c r="M92" s="5">
        <f t="shared" si="10"/>
        <v>0</v>
      </c>
      <c r="N92" s="5">
        <f t="shared" si="10"/>
        <v>0</v>
      </c>
      <c r="O92" s="5">
        <f t="shared" si="10"/>
        <v>0</v>
      </c>
      <c r="P92" s="5">
        <f t="shared" si="10"/>
        <v>3500</v>
      </c>
      <c r="Q92" s="5">
        <f t="shared" si="10"/>
        <v>3500</v>
      </c>
      <c r="V92" s="5">
        <v>90</v>
      </c>
      <c r="W92" s="5">
        <f>VLOOKUP($T$5,$AN$38:$BB$238,2,FALSE)*2</f>
        <v>0</v>
      </c>
      <c r="X92" s="5">
        <f>VLOOKUP($T$5,$AN$38:$BB$238,3,FALSE)*2</f>
        <v>0</v>
      </c>
      <c r="Y92" s="5">
        <f>VLOOKUP($T$5,$AN$38:$BB$238,4,FALSE)*2</f>
        <v>0</v>
      </c>
      <c r="Z92" s="5">
        <f>VLOOKUP($T$5,$AN$38:$BB$238,5,FALSE)*2</f>
        <v>0</v>
      </c>
      <c r="AA92" s="5">
        <f>VLOOKUP($T$5,$AN$38:$BB$238,6,FALSE)*2</f>
        <v>0</v>
      </c>
      <c r="AB92" s="5">
        <f>AT30+VLOOKUP($T$5,$AN$38:$BB$238,7,FALSE)*2</f>
        <v>0</v>
      </c>
      <c r="AC92" s="5">
        <f>AU30+VLOOKUP($T$5,$AN$38:$BB$238,8,FALSE)*2</f>
        <v>0</v>
      </c>
      <c r="AD92" s="5">
        <f>AV30+VLOOKUP($T$5,$AN$38:$BB$238,9,FALSE)*2</f>
        <v>0</v>
      </c>
      <c r="AE92" s="5">
        <f>AW30+VLOOKUP($T$5,$AN$38:$BB$238,10,FALSE)*2</f>
        <v>0</v>
      </c>
      <c r="AF92" s="5">
        <f>AX30+VLOOKUP($T$5,$AN$38:$BB$238,11,FALSE)*2</f>
        <v>0</v>
      </c>
      <c r="AG92" s="5">
        <f>AY30+VLOOKUP($T$5,$AN$38:$BB$238,12,FALSE)*2</f>
        <v>0</v>
      </c>
      <c r="AH92" s="5">
        <f>AZ30+VLOOKUP($T$5,$AN$38:$BB$238,13,FALSE)*2</f>
        <v>0</v>
      </c>
      <c r="AI92" s="5">
        <f>VLOOKUP($T$5,$AN$38:$BB$238,14,FALSE)*2</f>
        <v>0</v>
      </c>
      <c r="AJ92" s="5">
        <f>VLOOKUP($T$5,$AN$38:$BB$238,15,FALSE)*2</f>
        <v>0</v>
      </c>
      <c r="AN92" s="5">
        <v>54</v>
      </c>
      <c r="AO92" s="5">
        <v>20300</v>
      </c>
      <c r="AP92" s="5">
        <v>4640</v>
      </c>
      <c r="AQ92" s="5">
        <v>2029.9999999999998</v>
      </c>
      <c r="AR92" s="5">
        <v>2029.9999999999998</v>
      </c>
      <c r="BA92" s="5">
        <v>2029.9999999999998</v>
      </c>
      <c r="BB92" s="5">
        <v>2029.9999999999998</v>
      </c>
    </row>
    <row r="93" spans="3:54" x14ac:dyDescent="0.2">
      <c r="C93" s="5">
        <v>91</v>
      </c>
      <c r="D93" s="5">
        <f>D92</f>
        <v>42000</v>
      </c>
      <c r="E93" s="5">
        <f t="shared" ref="E93:Q101" si="11">E92</f>
        <v>7000</v>
      </c>
      <c r="F93" s="5">
        <f t="shared" si="11"/>
        <v>3500</v>
      </c>
      <c r="G93" s="5">
        <f t="shared" si="11"/>
        <v>3500</v>
      </c>
      <c r="H93" s="5">
        <f t="shared" si="11"/>
        <v>0</v>
      </c>
      <c r="I93" s="5">
        <f t="shared" si="11"/>
        <v>0</v>
      </c>
      <c r="J93" s="5">
        <f t="shared" si="11"/>
        <v>0</v>
      </c>
      <c r="K93" s="5">
        <f t="shared" si="11"/>
        <v>0</v>
      </c>
      <c r="L93" s="5">
        <f t="shared" si="11"/>
        <v>0</v>
      </c>
      <c r="M93" s="5">
        <f t="shared" si="11"/>
        <v>0</v>
      </c>
      <c r="N93" s="5">
        <f t="shared" si="11"/>
        <v>0</v>
      </c>
      <c r="O93" s="5">
        <f t="shared" si="11"/>
        <v>0</v>
      </c>
      <c r="P93" s="5">
        <f t="shared" si="11"/>
        <v>3500</v>
      </c>
      <c r="Q93" s="5">
        <f t="shared" si="11"/>
        <v>3500</v>
      </c>
      <c r="V93" s="5">
        <v>91</v>
      </c>
      <c r="W93" s="5">
        <f>W92</f>
        <v>0</v>
      </c>
      <c r="X93" s="5">
        <f t="shared" ref="X93:AJ101" si="12">X92</f>
        <v>0</v>
      </c>
      <c r="Y93" s="5">
        <f t="shared" si="12"/>
        <v>0</v>
      </c>
      <c r="Z93" s="5">
        <f t="shared" si="12"/>
        <v>0</v>
      </c>
      <c r="AA93" s="5">
        <f t="shared" si="12"/>
        <v>0</v>
      </c>
      <c r="AB93" s="5">
        <f t="shared" si="12"/>
        <v>0</v>
      </c>
      <c r="AC93" s="5">
        <f t="shared" si="12"/>
        <v>0</v>
      </c>
      <c r="AD93" s="5">
        <f t="shared" si="12"/>
        <v>0</v>
      </c>
      <c r="AE93" s="5">
        <f t="shared" si="12"/>
        <v>0</v>
      </c>
      <c r="AF93" s="5">
        <f t="shared" si="12"/>
        <v>0</v>
      </c>
      <c r="AG93" s="5">
        <f t="shared" si="12"/>
        <v>0</v>
      </c>
      <c r="AH93" s="5">
        <f t="shared" si="12"/>
        <v>0</v>
      </c>
      <c r="AI93" s="5">
        <f t="shared" si="12"/>
        <v>0</v>
      </c>
      <c r="AJ93" s="5">
        <f t="shared" si="12"/>
        <v>0</v>
      </c>
      <c r="AN93" s="5">
        <v>55</v>
      </c>
      <c r="AO93" s="5">
        <v>21000</v>
      </c>
      <c r="AP93" s="5">
        <v>4800</v>
      </c>
      <c r="AQ93" s="5">
        <v>2100</v>
      </c>
      <c r="AR93" s="5">
        <v>2100</v>
      </c>
      <c r="BA93" s="5">
        <v>2100</v>
      </c>
      <c r="BB93" s="5">
        <v>2100</v>
      </c>
    </row>
    <row r="94" spans="3:54" x14ac:dyDescent="0.2">
      <c r="C94" s="5">
        <v>92</v>
      </c>
      <c r="D94" s="5">
        <f t="shared" ref="D94:D101" si="13">D93</f>
        <v>42000</v>
      </c>
      <c r="E94" s="5">
        <f t="shared" si="11"/>
        <v>7000</v>
      </c>
      <c r="F94" s="5">
        <f t="shared" si="11"/>
        <v>3500</v>
      </c>
      <c r="G94" s="5">
        <f t="shared" si="11"/>
        <v>3500</v>
      </c>
      <c r="H94" s="5">
        <f t="shared" si="11"/>
        <v>0</v>
      </c>
      <c r="I94" s="5">
        <f t="shared" si="11"/>
        <v>0</v>
      </c>
      <c r="J94" s="5">
        <f t="shared" si="11"/>
        <v>0</v>
      </c>
      <c r="K94" s="5">
        <f t="shared" si="11"/>
        <v>0</v>
      </c>
      <c r="L94" s="5">
        <f t="shared" si="11"/>
        <v>0</v>
      </c>
      <c r="M94" s="5">
        <f t="shared" si="11"/>
        <v>0</v>
      </c>
      <c r="N94" s="5">
        <f t="shared" si="11"/>
        <v>0</v>
      </c>
      <c r="O94" s="5">
        <f t="shared" si="11"/>
        <v>0</v>
      </c>
      <c r="P94" s="5">
        <f t="shared" si="11"/>
        <v>3500</v>
      </c>
      <c r="Q94" s="5">
        <f t="shared" si="11"/>
        <v>3500</v>
      </c>
      <c r="V94" s="5">
        <v>92</v>
      </c>
      <c r="W94" s="5">
        <f t="shared" ref="W94:W101" si="14">W93</f>
        <v>0</v>
      </c>
      <c r="X94" s="5">
        <f t="shared" si="12"/>
        <v>0</v>
      </c>
      <c r="Y94" s="5">
        <f t="shared" si="12"/>
        <v>0</v>
      </c>
      <c r="Z94" s="5">
        <f t="shared" si="12"/>
        <v>0</v>
      </c>
      <c r="AA94" s="5">
        <f t="shared" si="12"/>
        <v>0</v>
      </c>
      <c r="AB94" s="5">
        <f t="shared" si="12"/>
        <v>0</v>
      </c>
      <c r="AC94" s="5">
        <f t="shared" si="12"/>
        <v>0</v>
      </c>
      <c r="AD94" s="5">
        <f t="shared" si="12"/>
        <v>0</v>
      </c>
      <c r="AE94" s="5">
        <f t="shared" si="12"/>
        <v>0</v>
      </c>
      <c r="AF94" s="5">
        <f t="shared" si="12"/>
        <v>0</v>
      </c>
      <c r="AG94" s="5">
        <f t="shared" si="12"/>
        <v>0</v>
      </c>
      <c r="AH94" s="5">
        <f t="shared" si="12"/>
        <v>0</v>
      </c>
      <c r="AI94" s="5">
        <f t="shared" si="12"/>
        <v>0</v>
      </c>
      <c r="AJ94" s="5">
        <f t="shared" si="12"/>
        <v>0</v>
      </c>
      <c r="AN94" s="5">
        <v>56</v>
      </c>
      <c r="AO94" s="5">
        <v>21700</v>
      </c>
      <c r="AP94" s="5">
        <v>4960</v>
      </c>
      <c r="AQ94" s="5">
        <v>2170</v>
      </c>
      <c r="AR94" s="5">
        <v>2170</v>
      </c>
      <c r="BA94" s="5">
        <v>2170</v>
      </c>
      <c r="BB94" s="5">
        <v>2170</v>
      </c>
    </row>
    <row r="95" spans="3:54" x14ac:dyDescent="0.2">
      <c r="C95" s="5">
        <v>93</v>
      </c>
      <c r="D95" s="5">
        <f t="shared" si="13"/>
        <v>42000</v>
      </c>
      <c r="E95" s="5">
        <f t="shared" si="11"/>
        <v>7000</v>
      </c>
      <c r="F95" s="5">
        <f t="shared" si="11"/>
        <v>3500</v>
      </c>
      <c r="G95" s="5">
        <f t="shared" si="11"/>
        <v>3500</v>
      </c>
      <c r="H95" s="5">
        <f t="shared" si="11"/>
        <v>0</v>
      </c>
      <c r="I95" s="5">
        <f t="shared" si="11"/>
        <v>0</v>
      </c>
      <c r="J95" s="5">
        <f t="shared" si="11"/>
        <v>0</v>
      </c>
      <c r="K95" s="5">
        <f t="shared" si="11"/>
        <v>0</v>
      </c>
      <c r="L95" s="5">
        <f t="shared" si="11"/>
        <v>0</v>
      </c>
      <c r="M95" s="5">
        <f t="shared" si="11"/>
        <v>0</v>
      </c>
      <c r="N95" s="5">
        <f t="shared" si="11"/>
        <v>0</v>
      </c>
      <c r="O95" s="5">
        <f t="shared" si="11"/>
        <v>0</v>
      </c>
      <c r="P95" s="5">
        <f t="shared" si="11"/>
        <v>3500</v>
      </c>
      <c r="Q95" s="5">
        <f t="shared" si="11"/>
        <v>3500</v>
      </c>
      <c r="V95" s="5">
        <v>93</v>
      </c>
      <c r="W95" s="5">
        <f t="shared" si="14"/>
        <v>0</v>
      </c>
      <c r="X95" s="5">
        <f t="shared" si="12"/>
        <v>0</v>
      </c>
      <c r="Y95" s="5">
        <f t="shared" si="12"/>
        <v>0</v>
      </c>
      <c r="Z95" s="5">
        <f t="shared" si="12"/>
        <v>0</v>
      </c>
      <c r="AA95" s="5">
        <f t="shared" si="12"/>
        <v>0</v>
      </c>
      <c r="AB95" s="5">
        <f t="shared" si="12"/>
        <v>0</v>
      </c>
      <c r="AC95" s="5">
        <f t="shared" si="12"/>
        <v>0</v>
      </c>
      <c r="AD95" s="5">
        <f t="shared" si="12"/>
        <v>0</v>
      </c>
      <c r="AE95" s="5">
        <f t="shared" si="12"/>
        <v>0</v>
      </c>
      <c r="AF95" s="5">
        <f t="shared" si="12"/>
        <v>0</v>
      </c>
      <c r="AG95" s="5">
        <f t="shared" si="12"/>
        <v>0</v>
      </c>
      <c r="AH95" s="5">
        <f t="shared" si="12"/>
        <v>0</v>
      </c>
      <c r="AI95" s="5">
        <f t="shared" si="12"/>
        <v>0</v>
      </c>
      <c r="AJ95" s="5">
        <f t="shared" si="12"/>
        <v>0</v>
      </c>
      <c r="AN95" s="5">
        <v>57</v>
      </c>
      <c r="AO95" s="5">
        <v>22400</v>
      </c>
      <c r="AP95" s="5">
        <v>5120</v>
      </c>
      <c r="AQ95" s="5">
        <v>2240</v>
      </c>
      <c r="AR95" s="5">
        <v>2240</v>
      </c>
      <c r="BA95" s="5">
        <v>2240</v>
      </c>
      <c r="BB95" s="5">
        <v>2240</v>
      </c>
    </row>
    <row r="96" spans="3:54" x14ac:dyDescent="0.2">
      <c r="C96" s="5">
        <v>94</v>
      </c>
      <c r="D96" s="5">
        <f t="shared" si="13"/>
        <v>42000</v>
      </c>
      <c r="E96" s="5">
        <f t="shared" si="11"/>
        <v>7000</v>
      </c>
      <c r="F96" s="5">
        <f t="shared" si="11"/>
        <v>3500</v>
      </c>
      <c r="G96" s="5">
        <f t="shared" si="11"/>
        <v>3500</v>
      </c>
      <c r="H96" s="5">
        <f t="shared" si="11"/>
        <v>0</v>
      </c>
      <c r="I96" s="5">
        <f t="shared" si="11"/>
        <v>0</v>
      </c>
      <c r="J96" s="5">
        <f t="shared" si="11"/>
        <v>0</v>
      </c>
      <c r="K96" s="5">
        <f t="shared" si="11"/>
        <v>0</v>
      </c>
      <c r="L96" s="5">
        <f t="shared" si="11"/>
        <v>0</v>
      </c>
      <c r="M96" s="5">
        <f t="shared" si="11"/>
        <v>0</v>
      </c>
      <c r="N96" s="5">
        <f t="shared" si="11"/>
        <v>0</v>
      </c>
      <c r="O96" s="5">
        <f t="shared" si="11"/>
        <v>0</v>
      </c>
      <c r="P96" s="5">
        <f t="shared" si="11"/>
        <v>3500</v>
      </c>
      <c r="Q96" s="5">
        <f t="shared" si="11"/>
        <v>3500</v>
      </c>
      <c r="V96" s="5">
        <v>94</v>
      </c>
      <c r="W96" s="5">
        <f t="shared" si="14"/>
        <v>0</v>
      </c>
      <c r="X96" s="5">
        <f t="shared" si="12"/>
        <v>0</v>
      </c>
      <c r="Y96" s="5">
        <f t="shared" si="12"/>
        <v>0</v>
      </c>
      <c r="Z96" s="5">
        <f t="shared" si="12"/>
        <v>0</v>
      </c>
      <c r="AA96" s="5">
        <f t="shared" si="12"/>
        <v>0</v>
      </c>
      <c r="AB96" s="5">
        <f t="shared" si="12"/>
        <v>0</v>
      </c>
      <c r="AC96" s="5">
        <f t="shared" si="12"/>
        <v>0</v>
      </c>
      <c r="AD96" s="5">
        <f t="shared" si="12"/>
        <v>0</v>
      </c>
      <c r="AE96" s="5">
        <f t="shared" si="12"/>
        <v>0</v>
      </c>
      <c r="AF96" s="5">
        <f t="shared" si="12"/>
        <v>0</v>
      </c>
      <c r="AG96" s="5">
        <f t="shared" si="12"/>
        <v>0</v>
      </c>
      <c r="AH96" s="5">
        <f t="shared" si="12"/>
        <v>0</v>
      </c>
      <c r="AI96" s="5">
        <f t="shared" si="12"/>
        <v>0</v>
      </c>
      <c r="AJ96" s="5">
        <f t="shared" si="12"/>
        <v>0</v>
      </c>
      <c r="AN96" s="5">
        <v>58</v>
      </c>
      <c r="AO96" s="5">
        <v>23100</v>
      </c>
      <c r="AP96" s="5">
        <v>5280</v>
      </c>
      <c r="AQ96" s="5">
        <v>2310</v>
      </c>
      <c r="AR96" s="5">
        <v>2310</v>
      </c>
      <c r="BA96" s="5">
        <v>2310</v>
      </c>
      <c r="BB96" s="5">
        <v>2310</v>
      </c>
    </row>
    <row r="97" spans="3:54" x14ac:dyDescent="0.2">
      <c r="C97" s="5">
        <v>95</v>
      </c>
      <c r="D97" s="5">
        <f t="shared" si="13"/>
        <v>42000</v>
      </c>
      <c r="E97" s="5">
        <f t="shared" si="11"/>
        <v>7000</v>
      </c>
      <c r="F97" s="5">
        <f t="shared" si="11"/>
        <v>3500</v>
      </c>
      <c r="G97" s="5">
        <f t="shared" si="11"/>
        <v>3500</v>
      </c>
      <c r="H97" s="5">
        <f t="shared" si="11"/>
        <v>0</v>
      </c>
      <c r="I97" s="5">
        <f t="shared" si="11"/>
        <v>0</v>
      </c>
      <c r="J97" s="5">
        <f t="shared" si="11"/>
        <v>0</v>
      </c>
      <c r="K97" s="5">
        <f t="shared" si="11"/>
        <v>0</v>
      </c>
      <c r="L97" s="5">
        <f t="shared" si="11"/>
        <v>0</v>
      </c>
      <c r="M97" s="5">
        <f t="shared" si="11"/>
        <v>0</v>
      </c>
      <c r="N97" s="5">
        <f t="shared" si="11"/>
        <v>0</v>
      </c>
      <c r="O97" s="5">
        <f t="shared" si="11"/>
        <v>0</v>
      </c>
      <c r="P97" s="5">
        <f t="shared" si="11"/>
        <v>3500</v>
      </c>
      <c r="Q97" s="5">
        <f t="shared" si="11"/>
        <v>3500</v>
      </c>
      <c r="V97" s="5">
        <v>95</v>
      </c>
      <c r="W97" s="5">
        <f t="shared" si="14"/>
        <v>0</v>
      </c>
      <c r="X97" s="5">
        <f t="shared" si="12"/>
        <v>0</v>
      </c>
      <c r="Y97" s="5">
        <f t="shared" si="12"/>
        <v>0</v>
      </c>
      <c r="Z97" s="5">
        <f t="shared" si="12"/>
        <v>0</v>
      </c>
      <c r="AA97" s="5">
        <f t="shared" si="12"/>
        <v>0</v>
      </c>
      <c r="AB97" s="5">
        <f t="shared" si="12"/>
        <v>0</v>
      </c>
      <c r="AC97" s="5">
        <f t="shared" si="12"/>
        <v>0</v>
      </c>
      <c r="AD97" s="5">
        <f t="shared" si="12"/>
        <v>0</v>
      </c>
      <c r="AE97" s="5">
        <f t="shared" si="12"/>
        <v>0</v>
      </c>
      <c r="AF97" s="5">
        <f t="shared" si="12"/>
        <v>0</v>
      </c>
      <c r="AG97" s="5">
        <f t="shared" si="12"/>
        <v>0</v>
      </c>
      <c r="AH97" s="5">
        <f t="shared" si="12"/>
        <v>0</v>
      </c>
      <c r="AI97" s="5">
        <f t="shared" si="12"/>
        <v>0</v>
      </c>
      <c r="AJ97" s="5">
        <f t="shared" si="12"/>
        <v>0</v>
      </c>
      <c r="AN97" s="5">
        <v>59</v>
      </c>
      <c r="AO97" s="5">
        <v>23800</v>
      </c>
      <c r="AP97" s="5">
        <v>5440</v>
      </c>
      <c r="AQ97" s="5">
        <v>2380</v>
      </c>
      <c r="AR97" s="5">
        <v>2380</v>
      </c>
      <c r="BA97" s="5">
        <v>2380</v>
      </c>
      <c r="BB97" s="5">
        <v>2380</v>
      </c>
    </row>
    <row r="98" spans="3:54" x14ac:dyDescent="0.2">
      <c r="C98" s="5">
        <v>96</v>
      </c>
      <c r="D98" s="5">
        <f t="shared" si="13"/>
        <v>42000</v>
      </c>
      <c r="E98" s="5">
        <f t="shared" si="11"/>
        <v>7000</v>
      </c>
      <c r="F98" s="5">
        <f t="shared" si="11"/>
        <v>3500</v>
      </c>
      <c r="G98" s="5">
        <f t="shared" si="11"/>
        <v>3500</v>
      </c>
      <c r="H98" s="5">
        <f t="shared" si="11"/>
        <v>0</v>
      </c>
      <c r="I98" s="5">
        <f t="shared" si="11"/>
        <v>0</v>
      </c>
      <c r="J98" s="5">
        <f t="shared" si="11"/>
        <v>0</v>
      </c>
      <c r="K98" s="5">
        <f t="shared" si="11"/>
        <v>0</v>
      </c>
      <c r="L98" s="5">
        <f t="shared" si="11"/>
        <v>0</v>
      </c>
      <c r="M98" s="5">
        <f t="shared" si="11"/>
        <v>0</v>
      </c>
      <c r="N98" s="5">
        <f t="shared" si="11"/>
        <v>0</v>
      </c>
      <c r="O98" s="5">
        <f t="shared" si="11"/>
        <v>0</v>
      </c>
      <c r="P98" s="5">
        <f t="shared" si="11"/>
        <v>3500</v>
      </c>
      <c r="Q98" s="5">
        <f t="shared" si="11"/>
        <v>3500</v>
      </c>
      <c r="V98" s="5">
        <v>96</v>
      </c>
      <c r="W98" s="5">
        <f t="shared" si="14"/>
        <v>0</v>
      </c>
      <c r="X98" s="5">
        <f t="shared" si="12"/>
        <v>0</v>
      </c>
      <c r="Y98" s="5">
        <f t="shared" si="12"/>
        <v>0</v>
      </c>
      <c r="Z98" s="5">
        <f t="shared" si="12"/>
        <v>0</v>
      </c>
      <c r="AA98" s="5">
        <f t="shared" si="12"/>
        <v>0</v>
      </c>
      <c r="AB98" s="5">
        <f t="shared" si="12"/>
        <v>0</v>
      </c>
      <c r="AC98" s="5">
        <f t="shared" si="12"/>
        <v>0</v>
      </c>
      <c r="AD98" s="5">
        <f t="shared" si="12"/>
        <v>0</v>
      </c>
      <c r="AE98" s="5">
        <f t="shared" si="12"/>
        <v>0</v>
      </c>
      <c r="AF98" s="5">
        <f t="shared" si="12"/>
        <v>0</v>
      </c>
      <c r="AG98" s="5">
        <f t="shared" si="12"/>
        <v>0</v>
      </c>
      <c r="AH98" s="5">
        <f t="shared" si="12"/>
        <v>0</v>
      </c>
      <c r="AI98" s="5">
        <f t="shared" si="12"/>
        <v>0</v>
      </c>
      <c r="AJ98" s="5">
        <f t="shared" si="12"/>
        <v>0</v>
      </c>
      <c r="AN98" s="5">
        <v>60</v>
      </c>
      <c r="AO98" s="5">
        <v>24500</v>
      </c>
      <c r="AP98" s="5">
        <v>5600</v>
      </c>
      <c r="AQ98" s="5">
        <v>2450</v>
      </c>
      <c r="AR98" s="5">
        <v>2450</v>
      </c>
      <c r="BA98" s="5">
        <v>2450</v>
      </c>
      <c r="BB98" s="5">
        <v>2450</v>
      </c>
    </row>
    <row r="99" spans="3:54" x14ac:dyDescent="0.2">
      <c r="C99" s="5">
        <v>97</v>
      </c>
      <c r="D99" s="5">
        <f t="shared" si="13"/>
        <v>42000</v>
      </c>
      <c r="E99" s="5">
        <f t="shared" si="11"/>
        <v>7000</v>
      </c>
      <c r="F99" s="5">
        <f t="shared" si="11"/>
        <v>3500</v>
      </c>
      <c r="G99" s="5">
        <f t="shared" si="11"/>
        <v>3500</v>
      </c>
      <c r="H99" s="5">
        <f t="shared" si="11"/>
        <v>0</v>
      </c>
      <c r="I99" s="5">
        <f t="shared" si="11"/>
        <v>0</v>
      </c>
      <c r="J99" s="5">
        <f t="shared" si="11"/>
        <v>0</v>
      </c>
      <c r="K99" s="5">
        <f t="shared" si="11"/>
        <v>0</v>
      </c>
      <c r="L99" s="5">
        <f t="shared" si="11"/>
        <v>0</v>
      </c>
      <c r="M99" s="5">
        <f t="shared" si="11"/>
        <v>0</v>
      </c>
      <c r="N99" s="5">
        <f t="shared" si="11"/>
        <v>0</v>
      </c>
      <c r="O99" s="5">
        <f t="shared" si="11"/>
        <v>0</v>
      </c>
      <c r="P99" s="5">
        <f t="shared" si="11"/>
        <v>3500</v>
      </c>
      <c r="Q99" s="5">
        <f t="shared" si="11"/>
        <v>3500</v>
      </c>
      <c r="V99" s="5">
        <v>97</v>
      </c>
      <c r="W99" s="5">
        <f t="shared" si="14"/>
        <v>0</v>
      </c>
      <c r="X99" s="5">
        <f t="shared" si="12"/>
        <v>0</v>
      </c>
      <c r="Y99" s="5">
        <f t="shared" si="12"/>
        <v>0</v>
      </c>
      <c r="Z99" s="5">
        <f t="shared" si="12"/>
        <v>0</v>
      </c>
      <c r="AA99" s="5">
        <f t="shared" si="12"/>
        <v>0</v>
      </c>
      <c r="AB99" s="5">
        <f t="shared" si="12"/>
        <v>0</v>
      </c>
      <c r="AC99" s="5">
        <f t="shared" si="12"/>
        <v>0</v>
      </c>
      <c r="AD99" s="5">
        <f t="shared" si="12"/>
        <v>0</v>
      </c>
      <c r="AE99" s="5">
        <f t="shared" si="12"/>
        <v>0</v>
      </c>
      <c r="AF99" s="5">
        <f t="shared" si="12"/>
        <v>0</v>
      </c>
      <c r="AG99" s="5">
        <f t="shared" si="12"/>
        <v>0</v>
      </c>
      <c r="AH99" s="5">
        <f t="shared" si="12"/>
        <v>0</v>
      </c>
      <c r="AI99" s="5">
        <f t="shared" si="12"/>
        <v>0</v>
      </c>
      <c r="AJ99" s="5">
        <f t="shared" si="12"/>
        <v>0</v>
      </c>
      <c r="AN99" s="5">
        <v>61</v>
      </c>
      <c r="AO99" s="5">
        <v>25200</v>
      </c>
      <c r="AP99" s="5">
        <v>5760</v>
      </c>
      <c r="AQ99" s="5">
        <v>2520</v>
      </c>
      <c r="AR99" s="5">
        <v>2520</v>
      </c>
      <c r="BA99" s="5">
        <v>2520</v>
      </c>
      <c r="BB99" s="5">
        <v>2520</v>
      </c>
    </row>
    <row r="100" spans="3:54" x14ac:dyDescent="0.2">
      <c r="C100" s="5">
        <v>98</v>
      </c>
      <c r="D100" s="5">
        <f t="shared" si="13"/>
        <v>42000</v>
      </c>
      <c r="E100" s="5">
        <f t="shared" si="11"/>
        <v>7000</v>
      </c>
      <c r="F100" s="5">
        <f t="shared" si="11"/>
        <v>3500</v>
      </c>
      <c r="G100" s="5">
        <f t="shared" si="11"/>
        <v>3500</v>
      </c>
      <c r="H100" s="5">
        <f t="shared" si="11"/>
        <v>0</v>
      </c>
      <c r="I100" s="5">
        <f t="shared" si="11"/>
        <v>0</v>
      </c>
      <c r="J100" s="5">
        <f t="shared" si="11"/>
        <v>0</v>
      </c>
      <c r="K100" s="5">
        <f t="shared" si="11"/>
        <v>0</v>
      </c>
      <c r="L100" s="5">
        <f t="shared" si="11"/>
        <v>0</v>
      </c>
      <c r="M100" s="5">
        <f t="shared" si="11"/>
        <v>0</v>
      </c>
      <c r="N100" s="5">
        <f t="shared" si="11"/>
        <v>0</v>
      </c>
      <c r="O100" s="5">
        <f t="shared" si="11"/>
        <v>0</v>
      </c>
      <c r="P100" s="5">
        <f t="shared" si="11"/>
        <v>3500</v>
      </c>
      <c r="Q100" s="5">
        <f t="shared" si="11"/>
        <v>3500</v>
      </c>
      <c r="V100" s="5">
        <v>98</v>
      </c>
      <c r="W100" s="5">
        <f t="shared" si="14"/>
        <v>0</v>
      </c>
      <c r="X100" s="5">
        <f t="shared" si="12"/>
        <v>0</v>
      </c>
      <c r="Y100" s="5">
        <f t="shared" si="12"/>
        <v>0</v>
      </c>
      <c r="Z100" s="5">
        <f t="shared" si="12"/>
        <v>0</v>
      </c>
      <c r="AA100" s="5">
        <f t="shared" si="12"/>
        <v>0</v>
      </c>
      <c r="AB100" s="5">
        <f t="shared" si="12"/>
        <v>0</v>
      </c>
      <c r="AC100" s="5">
        <f t="shared" si="12"/>
        <v>0</v>
      </c>
      <c r="AD100" s="5">
        <f t="shared" si="12"/>
        <v>0</v>
      </c>
      <c r="AE100" s="5">
        <f t="shared" si="12"/>
        <v>0</v>
      </c>
      <c r="AF100" s="5">
        <f t="shared" si="12"/>
        <v>0</v>
      </c>
      <c r="AG100" s="5">
        <f t="shared" si="12"/>
        <v>0</v>
      </c>
      <c r="AH100" s="5">
        <f t="shared" si="12"/>
        <v>0</v>
      </c>
      <c r="AI100" s="5">
        <f t="shared" si="12"/>
        <v>0</v>
      </c>
      <c r="AJ100" s="5">
        <f t="shared" si="12"/>
        <v>0</v>
      </c>
      <c r="AN100" s="5">
        <v>62</v>
      </c>
      <c r="AO100" s="5">
        <v>25900</v>
      </c>
      <c r="AP100" s="5">
        <v>5920</v>
      </c>
      <c r="AQ100" s="5">
        <v>2590</v>
      </c>
      <c r="AR100" s="5">
        <v>2590</v>
      </c>
      <c r="BA100" s="5">
        <v>2590</v>
      </c>
      <c r="BB100" s="5">
        <v>2590</v>
      </c>
    </row>
    <row r="101" spans="3:54" x14ac:dyDescent="0.2">
      <c r="C101" s="5">
        <v>99</v>
      </c>
      <c r="D101" s="5">
        <f t="shared" si="13"/>
        <v>42000</v>
      </c>
      <c r="E101" s="5">
        <f t="shared" si="11"/>
        <v>7000</v>
      </c>
      <c r="F101" s="5">
        <f t="shared" si="11"/>
        <v>3500</v>
      </c>
      <c r="G101" s="5">
        <f t="shared" si="11"/>
        <v>3500</v>
      </c>
      <c r="H101" s="5">
        <f t="shared" si="11"/>
        <v>0</v>
      </c>
      <c r="I101" s="5">
        <f t="shared" si="11"/>
        <v>0</v>
      </c>
      <c r="J101" s="5">
        <f t="shared" si="11"/>
        <v>0</v>
      </c>
      <c r="K101" s="5">
        <f t="shared" si="11"/>
        <v>0</v>
      </c>
      <c r="L101" s="5">
        <f t="shared" si="11"/>
        <v>0</v>
      </c>
      <c r="M101" s="5">
        <f t="shared" si="11"/>
        <v>0</v>
      </c>
      <c r="N101" s="5">
        <f t="shared" si="11"/>
        <v>0</v>
      </c>
      <c r="O101" s="5">
        <f t="shared" si="11"/>
        <v>0</v>
      </c>
      <c r="P101" s="5">
        <f t="shared" si="11"/>
        <v>3500</v>
      </c>
      <c r="Q101" s="5">
        <f t="shared" si="11"/>
        <v>3500</v>
      </c>
      <c r="V101" s="5">
        <v>99</v>
      </c>
      <c r="W101" s="5">
        <f t="shared" si="14"/>
        <v>0</v>
      </c>
      <c r="X101" s="5">
        <f t="shared" si="12"/>
        <v>0</v>
      </c>
      <c r="Y101" s="5">
        <f t="shared" si="12"/>
        <v>0</v>
      </c>
      <c r="Z101" s="5">
        <f t="shared" si="12"/>
        <v>0</v>
      </c>
      <c r="AA101" s="5">
        <f t="shared" si="12"/>
        <v>0</v>
      </c>
      <c r="AB101" s="5">
        <f t="shared" si="12"/>
        <v>0</v>
      </c>
      <c r="AC101" s="5">
        <f t="shared" si="12"/>
        <v>0</v>
      </c>
      <c r="AD101" s="5">
        <f t="shared" si="12"/>
        <v>0</v>
      </c>
      <c r="AE101" s="5">
        <f t="shared" si="12"/>
        <v>0</v>
      </c>
      <c r="AF101" s="5">
        <f t="shared" si="12"/>
        <v>0</v>
      </c>
      <c r="AG101" s="5">
        <f t="shared" si="12"/>
        <v>0</v>
      </c>
      <c r="AH101" s="5">
        <f t="shared" si="12"/>
        <v>0</v>
      </c>
      <c r="AI101" s="5">
        <f t="shared" si="12"/>
        <v>0</v>
      </c>
      <c r="AJ101" s="5">
        <f t="shared" si="12"/>
        <v>0</v>
      </c>
      <c r="AN101" s="5">
        <v>63</v>
      </c>
      <c r="AO101" s="5">
        <v>26600</v>
      </c>
      <c r="AP101" s="5">
        <v>6080</v>
      </c>
      <c r="AQ101" s="5">
        <v>2660</v>
      </c>
      <c r="AR101" s="5">
        <v>2660</v>
      </c>
      <c r="BA101" s="5">
        <v>2660</v>
      </c>
      <c r="BB101" s="5">
        <v>2660</v>
      </c>
    </row>
    <row r="102" spans="3:54" x14ac:dyDescent="0.2">
      <c r="C102" s="5">
        <v>100</v>
      </c>
      <c r="D102" s="5">
        <f t="shared" ref="D102:Q102" si="15">SUMIFS(AO8:AO27,$AL$8:$AL$27,$B$5)</f>
        <v>139200</v>
      </c>
      <c r="E102" s="5">
        <f t="shared" si="15"/>
        <v>23200</v>
      </c>
      <c r="F102" s="5">
        <f t="shared" si="15"/>
        <v>11600</v>
      </c>
      <c r="G102" s="5">
        <f t="shared" si="15"/>
        <v>11600</v>
      </c>
      <c r="H102" s="5">
        <f t="shared" si="15"/>
        <v>0</v>
      </c>
      <c r="I102" s="5">
        <f t="shared" si="15"/>
        <v>0</v>
      </c>
      <c r="J102" s="5">
        <f t="shared" si="15"/>
        <v>0</v>
      </c>
      <c r="K102" s="5">
        <f t="shared" si="15"/>
        <v>0</v>
      </c>
      <c r="L102" s="5">
        <f t="shared" si="15"/>
        <v>0</v>
      </c>
      <c r="M102" s="5">
        <f t="shared" si="15"/>
        <v>0</v>
      </c>
      <c r="N102" s="5">
        <f t="shared" si="15"/>
        <v>0</v>
      </c>
      <c r="O102" s="5">
        <f t="shared" si="15"/>
        <v>0</v>
      </c>
      <c r="P102" s="5">
        <f t="shared" si="15"/>
        <v>11600</v>
      </c>
      <c r="Q102" s="5">
        <f t="shared" si="15"/>
        <v>11600</v>
      </c>
      <c r="V102" s="5">
        <v>100</v>
      </c>
      <c r="W102" s="5">
        <f>VLOOKUP($T$5,$AN$38:$BB$238,2,FALSE)*4</f>
        <v>0</v>
      </c>
      <c r="X102" s="5">
        <f>VLOOKUP($T$5,$AN$38:$BB$238,3,FALSE)*4</f>
        <v>0</v>
      </c>
      <c r="Y102" s="5">
        <f>VLOOKUP($T$5,$AN$38:$BB$238,4,FALSE)*4</f>
        <v>0</v>
      </c>
      <c r="Z102" s="5">
        <f>VLOOKUP($T$5,$AN$38:$BB$238,5,FALSE)*4</f>
        <v>0</v>
      </c>
      <c r="AA102" s="5">
        <f>VLOOKUP($T$5,$AN$38:$BB$238,6,FALSE)*4</f>
        <v>0</v>
      </c>
      <c r="AB102" s="5">
        <f>AT32+VLOOKUP($T$5,$AN$38:$BB$238,7,FALSE)*4</f>
        <v>0</v>
      </c>
      <c r="AC102" s="5">
        <f>AU32+VLOOKUP($T$5,$AN$38:$BB$238,8,FALSE)*4</f>
        <v>0</v>
      </c>
      <c r="AD102" s="5">
        <f>AV32+VLOOKUP($T$5,$AN$38:$BB$238,9,FALSE)*4</f>
        <v>0</v>
      </c>
      <c r="AE102" s="5">
        <f>AW32+VLOOKUP($T$5,$AN$38:$BB$238,10,FALSE)*4</f>
        <v>0</v>
      </c>
      <c r="AF102" s="5">
        <f>AX32+VLOOKUP($T$5,$AN$38:$BB$238,11,FALSE)*4</f>
        <v>0</v>
      </c>
      <c r="AG102" s="5">
        <f>AY32+VLOOKUP($T$5,$AN$38:$BB$238,12,FALSE)*4</f>
        <v>0</v>
      </c>
      <c r="AH102" s="5">
        <f>AZ32+VLOOKUP($T$5,$AN$38:$BB$238,13,FALSE)*4</f>
        <v>0</v>
      </c>
      <c r="AI102" s="5">
        <f>VLOOKUP($T$5,$AN$38:$BB$238,14,FALSE)*4</f>
        <v>0</v>
      </c>
      <c r="AJ102" s="5">
        <f>VLOOKUP($T$5,$AN$38:$BB$238,15,FALSE)*4</f>
        <v>0</v>
      </c>
      <c r="AN102" s="5">
        <v>64</v>
      </c>
      <c r="AO102" s="5">
        <v>27300</v>
      </c>
      <c r="AP102" s="5">
        <v>6240</v>
      </c>
      <c r="AQ102" s="5">
        <v>2730</v>
      </c>
      <c r="AR102" s="5">
        <v>2730</v>
      </c>
      <c r="BA102" s="5">
        <v>2730</v>
      </c>
      <c r="BB102" s="5">
        <v>2730</v>
      </c>
    </row>
    <row r="103" spans="3:54" x14ac:dyDescent="0.2">
      <c r="C103" s="5">
        <v>101</v>
      </c>
      <c r="D103" s="5">
        <f>D102</f>
        <v>139200</v>
      </c>
      <c r="E103" s="5">
        <f t="shared" ref="E103:Q118" si="16">E102</f>
        <v>23200</v>
      </c>
      <c r="F103" s="5">
        <f t="shared" si="16"/>
        <v>11600</v>
      </c>
      <c r="G103" s="5">
        <f t="shared" si="16"/>
        <v>11600</v>
      </c>
      <c r="H103" s="5">
        <f t="shared" si="16"/>
        <v>0</v>
      </c>
      <c r="I103" s="5">
        <f t="shared" si="16"/>
        <v>0</v>
      </c>
      <c r="J103" s="5">
        <f t="shared" si="16"/>
        <v>0</v>
      </c>
      <c r="K103" s="5">
        <f t="shared" si="16"/>
        <v>0</v>
      </c>
      <c r="L103" s="5">
        <f t="shared" si="16"/>
        <v>0</v>
      </c>
      <c r="M103" s="5">
        <f t="shared" si="16"/>
        <v>0</v>
      </c>
      <c r="N103" s="5">
        <f t="shared" si="16"/>
        <v>0</v>
      </c>
      <c r="O103" s="5">
        <f t="shared" si="16"/>
        <v>0</v>
      </c>
      <c r="P103" s="5">
        <f t="shared" si="16"/>
        <v>11600</v>
      </c>
      <c r="Q103" s="5">
        <f t="shared" si="16"/>
        <v>11600</v>
      </c>
      <c r="V103" s="5">
        <v>101</v>
      </c>
      <c r="W103" s="5">
        <f>W102</f>
        <v>0</v>
      </c>
      <c r="X103" s="5">
        <f t="shared" ref="X103:AJ118" si="17">X102</f>
        <v>0</v>
      </c>
      <c r="Y103" s="5">
        <f t="shared" si="17"/>
        <v>0</v>
      </c>
      <c r="Z103" s="5">
        <f t="shared" si="17"/>
        <v>0</v>
      </c>
      <c r="AA103" s="5">
        <f t="shared" si="17"/>
        <v>0</v>
      </c>
      <c r="AB103" s="5">
        <f t="shared" si="17"/>
        <v>0</v>
      </c>
      <c r="AC103" s="5">
        <f t="shared" si="17"/>
        <v>0</v>
      </c>
      <c r="AD103" s="5">
        <f t="shared" si="17"/>
        <v>0</v>
      </c>
      <c r="AE103" s="5">
        <f t="shared" si="17"/>
        <v>0</v>
      </c>
      <c r="AF103" s="5">
        <f t="shared" si="17"/>
        <v>0</v>
      </c>
      <c r="AG103" s="5">
        <f t="shared" si="17"/>
        <v>0</v>
      </c>
      <c r="AH103" s="5">
        <f t="shared" si="17"/>
        <v>0</v>
      </c>
      <c r="AI103" s="5">
        <f t="shared" si="17"/>
        <v>0</v>
      </c>
      <c r="AJ103" s="5">
        <f t="shared" si="17"/>
        <v>0</v>
      </c>
      <c r="AN103" s="5">
        <v>65</v>
      </c>
      <c r="AO103" s="5">
        <v>28000</v>
      </c>
      <c r="AP103" s="5">
        <v>6400</v>
      </c>
      <c r="AQ103" s="5">
        <v>2800</v>
      </c>
      <c r="AR103" s="5">
        <v>2800</v>
      </c>
      <c r="BA103" s="5">
        <v>2800</v>
      </c>
      <c r="BB103" s="5">
        <v>2800</v>
      </c>
    </row>
    <row r="104" spans="3:54" x14ac:dyDescent="0.2">
      <c r="C104" s="5">
        <v>102</v>
      </c>
      <c r="D104" s="5">
        <f t="shared" ref="D104:Q119" si="18">D103</f>
        <v>139200</v>
      </c>
      <c r="E104" s="5">
        <f t="shared" si="16"/>
        <v>23200</v>
      </c>
      <c r="F104" s="5">
        <f t="shared" si="16"/>
        <v>11600</v>
      </c>
      <c r="G104" s="5">
        <f t="shared" si="16"/>
        <v>11600</v>
      </c>
      <c r="H104" s="5">
        <f t="shared" si="16"/>
        <v>0</v>
      </c>
      <c r="I104" s="5">
        <f t="shared" si="16"/>
        <v>0</v>
      </c>
      <c r="J104" s="5">
        <f t="shared" si="16"/>
        <v>0</v>
      </c>
      <c r="K104" s="5">
        <f t="shared" si="16"/>
        <v>0</v>
      </c>
      <c r="L104" s="5">
        <f t="shared" si="16"/>
        <v>0</v>
      </c>
      <c r="M104" s="5">
        <f t="shared" si="16"/>
        <v>0</v>
      </c>
      <c r="N104" s="5">
        <f t="shared" si="16"/>
        <v>0</v>
      </c>
      <c r="O104" s="5">
        <f t="shared" si="16"/>
        <v>0</v>
      </c>
      <c r="P104" s="5">
        <f t="shared" si="16"/>
        <v>11600</v>
      </c>
      <c r="Q104" s="5">
        <f t="shared" si="16"/>
        <v>11600</v>
      </c>
      <c r="V104" s="5">
        <v>102</v>
      </c>
      <c r="W104" s="5">
        <f t="shared" ref="W104:W111" si="19">W103</f>
        <v>0</v>
      </c>
      <c r="X104" s="5">
        <f t="shared" si="17"/>
        <v>0</v>
      </c>
      <c r="Y104" s="5">
        <f t="shared" si="17"/>
        <v>0</v>
      </c>
      <c r="Z104" s="5">
        <f t="shared" si="17"/>
        <v>0</v>
      </c>
      <c r="AA104" s="5">
        <f t="shared" si="17"/>
        <v>0</v>
      </c>
      <c r="AB104" s="5">
        <f t="shared" si="17"/>
        <v>0</v>
      </c>
      <c r="AC104" s="5">
        <f t="shared" si="17"/>
        <v>0</v>
      </c>
      <c r="AD104" s="5">
        <f t="shared" si="17"/>
        <v>0</v>
      </c>
      <c r="AE104" s="5">
        <f t="shared" si="17"/>
        <v>0</v>
      </c>
      <c r="AF104" s="5">
        <f t="shared" si="17"/>
        <v>0</v>
      </c>
      <c r="AG104" s="5">
        <f t="shared" si="17"/>
        <v>0</v>
      </c>
      <c r="AH104" s="5">
        <f t="shared" si="17"/>
        <v>0</v>
      </c>
      <c r="AI104" s="5">
        <f t="shared" si="17"/>
        <v>0</v>
      </c>
      <c r="AJ104" s="5">
        <f t="shared" si="17"/>
        <v>0</v>
      </c>
      <c r="AN104" s="5">
        <v>66</v>
      </c>
      <c r="AO104" s="5">
        <v>28700</v>
      </c>
      <c r="AP104" s="5">
        <v>6560</v>
      </c>
      <c r="AQ104" s="5">
        <v>2870</v>
      </c>
      <c r="AR104" s="5">
        <v>2870</v>
      </c>
      <c r="BA104" s="5">
        <v>2870</v>
      </c>
      <c r="BB104" s="5">
        <v>2870</v>
      </c>
    </row>
    <row r="105" spans="3:54" x14ac:dyDescent="0.2">
      <c r="C105" s="5">
        <v>103</v>
      </c>
      <c r="D105" s="5">
        <f t="shared" si="18"/>
        <v>139200</v>
      </c>
      <c r="E105" s="5">
        <f t="shared" si="16"/>
        <v>23200</v>
      </c>
      <c r="F105" s="5">
        <f t="shared" si="16"/>
        <v>11600</v>
      </c>
      <c r="G105" s="5">
        <f t="shared" si="16"/>
        <v>11600</v>
      </c>
      <c r="H105" s="5">
        <f t="shared" si="16"/>
        <v>0</v>
      </c>
      <c r="I105" s="5">
        <f t="shared" si="16"/>
        <v>0</v>
      </c>
      <c r="J105" s="5">
        <f t="shared" si="16"/>
        <v>0</v>
      </c>
      <c r="K105" s="5">
        <f t="shared" si="16"/>
        <v>0</v>
      </c>
      <c r="L105" s="5">
        <f t="shared" si="16"/>
        <v>0</v>
      </c>
      <c r="M105" s="5">
        <f t="shared" si="16"/>
        <v>0</v>
      </c>
      <c r="N105" s="5">
        <f t="shared" si="16"/>
        <v>0</v>
      </c>
      <c r="O105" s="5">
        <f t="shared" si="16"/>
        <v>0</v>
      </c>
      <c r="P105" s="5">
        <f t="shared" si="16"/>
        <v>11600</v>
      </c>
      <c r="Q105" s="5">
        <f t="shared" si="16"/>
        <v>11600</v>
      </c>
      <c r="V105" s="5">
        <v>103</v>
      </c>
      <c r="W105" s="5">
        <f t="shared" si="19"/>
        <v>0</v>
      </c>
      <c r="X105" s="5">
        <f t="shared" si="17"/>
        <v>0</v>
      </c>
      <c r="Y105" s="5">
        <f t="shared" si="17"/>
        <v>0</v>
      </c>
      <c r="Z105" s="5">
        <f t="shared" si="17"/>
        <v>0</v>
      </c>
      <c r="AA105" s="5">
        <f t="shared" si="17"/>
        <v>0</v>
      </c>
      <c r="AB105" s="5">
        <f t="shared" si="17"/>
        <v>0</v>
      </c>
      <c r="AC105" s="5">
        <f t="shared" si="17"/>
        <v>0</v>
      </c>
      <c r="AD105" s="5">
        <f t="shared" si="17"/>
        <v>0</v>
      </c>
      <c r="AE105" s="5">
        <f t="shared" si="17"/>
        <v>0</v>
      </c>
      <c r="AF105" s="5">
        <f t="shared" si="17"/>
        <v>0</v>
      </c>
      <c r="AG105" s="5">
        <f t="shared" si="17"/>
        <v>0</v>
      </c>
      <c r="AH105" s="5">
        <f t="shared" si="17"/>
        <v>0</v>
      </c>
      <c r="AI105" s="5">
        <f t="shared" si="17"/>
        <v>0</v>
      </c>
      <c r="AJ105" s="5">
        <f t="shared" si="17"/>
        <v>0</v>
      </c>
      <c r="AN105" s="5">
        <v>67</v>
      </c>
      <c r="AO105" s="5">
        <v>29400</v>
      </c>
      <c r="AP105" s="5">
        <v>6720</v>
      </c>
      <c r="AQ105" s="5">
        <v>2940</v>
      </c>
      <c r="AR105" s="5">
        <v>2940</v>
      </c>
      <c r="BA105" s="5">
        <v>2940</v>
      </c>
      <c r="BB105" s="5">
        <v>2940</v>
      </c>
    </row>
    <row r="106" spans="3:54" x14ac:dyDescent="0.2">
      <c r="C106" s="5">
        <v>104</v>
      </c>
      <c r="D106" s="5">
        <f t="shared" si="18"/>
        <v>139200</v>
      </c>
      <c r="E106" s="5">
        <f t="shared" si="16"/>
        <v>23200</v>
      </c>
      <c r="F106" s="5">
        <f t="shared" si="16"/>
        <v>11600</v>
      </c>
      <c r="G106" s="5">
        <f t="shared" si="16"/>
        <v>11600</v>
      </c>
      <c r="H106" s="5">
        <f t="shared" si="16"/>
        <v>0</v>
      </c>
      <c r="I106" s="5">
        <f t="shared" si="16"/>
        <v>0</v>
      </c>
      <c r="J106" s="5">
        <f t="shared" si="16"/>
        <v>0</v>
      </c>
      <c r="K106" s="5">
        <f t="shared" si="16"/>
        <v>0</v>
      </c>
      <c r="L106" s="5">
        <f t="shared" si="16"/>
        <v>0</v>
      </c>
      <c r="M106" s="5">
        <f t="shared" si="16"/>
        <v>0</v>
      </c>
      <c r="N106" s="5">
        <f t="shared" si="16"/>
        <v>0</v>
      </c>
      <c r="O106" s="5">
        <f t="shared" si="16"/>
        <v>0</v>
      </c>
      <c r="P106" s="5">
        <f t="shared" si="16"/>
        <v>11600</v>
      </c>
      <c r="Q106" s="5">
        <f t="shared" si="16"/>
        <v>11600</v>
      </c>
      <c r="V106" s="5">
        <v>104</v>
      </c>
      <c r="W106" s="5">
        <f t="shared" si="19"/>
        <v>0</v>
      </c>
      <c r="X106" s="5">
        <f t="shared" si="17"/>
        <v>0</v>
      </c>
      <c r="Y106" s="5">
        <f t="shared" si="17"/>
        <v>0</v>
      </c>
      <c r="Z106" s="5">
        <f t="shared" si="17"/>
        <v>0</v>
      </c>
      <c r="AA106" s="5">
        <f t="shared" si="17"/>
        <v>0</v>
      </c>
      <c r="AB106" s="5">
        <f t="shared" si="17"/>
        <v>0</v>
      </c>
      <c r="AC106" s="5">
        <f t="shared" si="17"/>
        <v>0</v>
      </c>
      <c r="AD106" s="5">
        <f t="shared" si="17"/>
        <v>0</v>
      </c>
      <c r="AE106" s="5">
        <f t="shared" si="17"/>
        <v>0</v>
      </c>
      <c r="AF106" s="5">
        <f t="shared" si="17"/>
        <v>0</v>
      </c>
      <c r="AG106" s="5">
        <f t="shared" si="17"/>
        <v>0</v>
      </c>
      <c r="AH106" s="5">
        <f t="shared" si="17"/>
        <v>0</v>
      </c>
      <c r="AI106" s="5">
        <f t="shared" si="17"/>
        <v>0</v>
      </c>
      <c r="AJ106" s="5">
        <f t="shared" si="17"/>
        <v>0</v>
      </c>
      <c r="AN106" s="5">
        <v>68</v>
      </c>
      <c r="AO106" s="5">
        <v>30100</v>
      </c>
      <c r="AP106" s="5">
        <v>6880</v>
      </c>
      <c r="AQ106" s="5">
        <v>3010</v>
      </c>
      <c r="AR106" s="5">
        <v>3010</v>
      </c>
      <c r="BA106" s="5">
        <v>3010</v>
      </c>
      <c r="BB106" s="5">
        <v>3010</v>
      </c>
    </row>
    <row r="107" spans="3:54" x14ac:dyDescent="0.2">
      <c r="C107" s="5">
        <v>105</v>
      </c>
      <c r="D107" s="5">
        <f t="shared" si="18"/>
        <v>139200</v>
      </c>
      <c r="E107" s="5">
        <f t="shared" si="16"/>
        <v>23200</v>
      </c>
      <c r="F107" s="5">
        <f t="shared" si="16"/>
        <v>11600</v>
      </c>
      <c r="G107" s="5">
        <f t="shared" si="16"/>
        <v>11600</v>
      </c>
      <c r="H107" s="5">
        <f t="shared" si="16"/>
        <v>0</v>
      </c>
      <c r="I107" s="5">
        <f t="shared" si="16"/>
        <v>0</v>
      </c>
      <c r="J107" s="5">
        <f t="shared" si="16"/>
        <v>0</v>
      </c>
      <c r="K107" s="5">
        <f t="shared" si="16"/>
        <v>0</v>
      </c>
      <c r="L107" s="5">
        <f t="shared" si="16"/>
        <v>0</v>
      </c>
      <c r="M107" s="5">
        <f t="shared" si="16"/>
        <v>0</v>
      </c>
      <c r="N107" s="5">
        <f t="shared" si="16"/>
        <v>0</v>
      </c>
      <c r="O107" s="5">
        <f t="shared" si="16"/>
        <v>0</v>
      </c>
      <c r="P107" s="5">
        <f t="shared" si="16"/>
        <v>11600</v>
      </c>
      <c r="Q107" s="5">
        <f t="shared" si="16"/>
        <v>11600</v>
      </c>
      <c r="V107" s="5">
        <v>105</v>
      </c>
      <c r="W107" s="5">
        <f t="shared" si="19"/>
        <v>0</v>
      </c>
      <c r="X107" s="5">
        <f t="shared" si="17"/>
        <v>0</v>
      </c>
      <c r="Y107" s="5">
        <f t="shared" si="17"/>
        <v>0</v>
      </c>
      <c r="Z107" s="5">
        <f t="shared" si="17"/>
        <v>0</v>
      </c>
      <c r="AA107" s="5">
        <f t="shared" si="17"/>
        <v>0</v>
      </c>
      <c r="AB107" s="5">
        <f t="shared" si="17"/>
        <v>0</v>
      </c>
      <c r="AC107" s="5">
        <f t="shared" si="17"/>
        <v>0</v>
      </c>
      <c r="AD107" s="5">
        <f t="shared" si="17"/>
        <v>0</v>
      </c>
      <c r="AE107" s="5">
        <f t="shared" si="17"/>
        <v>0</v>
      </c>
      <c r="AF107" s="5">
        <f t="shared" si="17"/>
        <v>0</v>
      </c>
      <c r="AG107" s="5">
        <f t="shared" si="17"/>
        <v>0</v>
      </c>
      <c r="AH107" s="5">
        <f t="shared" si="17"/>
        <v>0</v>
      </c>
      <c r="AI107" s="5">
        <f t="shared" si="17"/>
        <v>0</v>
      </c>
      <c r="AJ107" s="5">
        <f t="shared" si="17"/>
        <v>0</v>
      </c>
      <c r="AN107" s="5">
        <v>69</v>
      </c>
      <c r="AO107" s="5">
        <v>30800</v>
      </c>
      <c r="AP107" s="5">
        <v>7040</v>
      </c>
      <c r="AQ107" s="5">
        <v>3080</v>
      </c>
      <c r="AR107" s="5">
        <v>3080</v>
      </c>
      <c r="BA107" s="5">
        <v>3080</v>
      </c>
      <c r="BB107" s="5">
        <v>3080</v>
      </c>
    </row>
    <row r="108" spans="3:54" x14ac:dyDescent="0.2">
      <c r="C108" s="5">
        <v>106</v>
      </c>
      <c r="D108" s="5">
        <f t="shared" si="18"/>
        <v>139200</v>
      </c>
      <c r="E108" s="5">
        <f t="shared" si="16"/>
        <v>23200</v>
      </c>
      <c r="F108" s="5">
        <f t="shared" si="16"/>
        <v>11600</v>
      </c>
      <c r="G108" s="5">
        <f t="shared" si="16"/>
        <v>11600</v>
      </c>
      <c r="H108" s="5">
        <f t="shared" si="16"/>
        <v>0</v>
      </c>
      <c r="I108" s="5">
        <f t="shared" si="16"/>
        <v>0</v>
      </c>
      <c r="J108" s="5">
        <f t="shared" si="16"/>
        <v>0</v>
      </c>
      <c r="K108" s="5">
        <f t="shared" si="16"/>
        <v>0</v>
      </c>
      <c r="L108" s="5">
        <f t="shared" si="16"/>
        <v>0</v>
      </c>
      <c r="M108" s="5">
        <f t="shared" si="16"/>
        <v>0</v>
      </c>
      <c r="N108" s="5">
        <f t="shared" si="16"/>
        <v>0</v>
      </c>
      <c r="O108" s="5">
        <f t="shared" si="16"/>
        <v>0</v>
      </c>
      <c r="P108" s="5">
        <f t="shared" si="16"/>
        <v>11600</v>
      </c>
      <c r="Q108" s="5">
        <f t="shared" si="16"/>
        <v>11600</v>
      </c>
      <c r="V108" s="5">
        <v>106</v>
      </c>
      <c r="W108" s="5">
        <f t="shared" si="19"/>
        <v>0</v>
      </c>
      <c r="X108" s="5">
        <f t="shared" si="17"/>
        <v>0</v>
      </c>
      <c r="Y108" s="5">
        <f t="shared" si="17"/>
        <v>0</v>
      </c>
      <c r="Z108" s="5">
        <f t="shared" si="17"/>
        <v>0</v>
      </c>
      <c r="AA108" s="5">
        <f t="shared" si="17"/>
        <v>0</v>
      </c>
      <c r="AB108" s="5">
        <f t="shared" si="17"/>
        <v>0</v>
      </c>
      <c r="AC108" s="5">
        <f t="shared" si="17"/>
        <v>0</v>
      </c>
      <c r="AD108" s="5">
        <f t="shared" si="17"/>
        <v>0</v>
      </c>
      <c r="AE108" s="5">
        <f t="shared" si="17"/>
        <v>0</v>
      </c>
      <c r="AF108" s="5">
        <f t="shared" si="17"/>
        <v>0</v>
      </c>
      <c r="AG108" s="5">
        <f t="shared" si="17"/>
        <v>0</v>
      </c>
      <c r="AH108" s="5">
        <f t="shared" si="17"/>
        <v>0</v>
      </c>
      <c r="AI108" s="5">
        <f t="shared" si="17"/>
        <v>0</v>
      </c>
      <c r="AJ108" s="5">
        <f t="shared" si="17"/>
        <v>0</v>
      </c>
      <c r="AN108" s="5">
        <v>70</v>
      </c>
      <c r="AO108" s="5">
        <v>31500</v>
      </c>
      <c r="AP108" s="5">
        <v>7200</v>
      </c>
      <c r="AQ108" s="5">
        <v>3150</v>
      </c>
      <c r="AR108" s="5">
        <v>3150</v>
      </c>
      <c r="BA108" s="5">
        <v>3150</v>
      </c>
      <c r="BB108" s="5">
        <v>3150</v>
      </c>
    </row>
    <row r="109" spans="3:54" x14ac:dyDescent="0.2">
      <c r="C109" s="5">
        <v>107</v>
      </c>
      <c r="D109" s="5">
        <f t="shared" si="18"/>
        <v>139200</v>
      </c>
      <c r="E109" s="5">
        <f t="shared" si="16"/>
        <v>23200</v>
      </c>
      <c r="F109" s="5">
        <f t="shared" si="16"/>
        <v>11600</v>
      </c>
      <c r="G109" s="5">
        <f t="shared" si="16"/>
        <v>11600</v>
      </c>
      <c r="H109" s="5">
        <f t="shared" si="16"/>
        <v>0</v>
      </c>
      <c r="I109" s="5">
        <f t="shared" si="16"/>
        <v>0</v>
      </c>
      <c r="J109" s="5">
        <f t="shared" si="16"/>
        <v>0</v>
      </c>
      <c r="K109" s="5">
        <f t="shared" si="16"/>
        <v>0</v>
      </c>
      <c r="L109" s="5">
        <f t="shared" si="16"/>
        <v>0</v>
      </c>
      <c r="M109" s="5">
        <f t="shared" si="16"/>
        <v>0</v>
      </c>
      <c r="N109" s="5">
        <f t="shared" si="16"/>
        <v>0</v>
      </c>
      <c r="O109" s="5">
        <f t="shared" si="16"/>
        <v>0</v>
      </c>
      <c r="P109" s="5">
        <f t="shared" si="16"/>
        <v>11600</v>
      </c>
      <c r="Q109" s="5">
        <f t="shared" si="16"/>
        <v>11600</v>
      </c>
      <c r="V109" s="5">
        <v>107</v>
      </c>
      <c r="W109" s="5">
        <f t="shared" si="19"/>
        <v>0</v>
      </c>
      <c r="X109" s="5">
        <f t="shared" si="17"/>
        <v>0</v>
      </c>
      <c r="Y109" s="5">
        <f t="shared" si="17"/>
        <v>0</v>
      </c>
      <c r="Z109" s="5">
        <f t="shared" si="17"/>
        <v>0</v>
      </c>
      <c r="AA109" s="5">
        <f t="shared" si="17"/>
        <v>0</v>
      </c>
      <c r="AB109" s="5">
        <f t="shared" si="17"/>
        <v>0</v>
      </c>
      <c r="AC109" s="5">
        <f t="shared" si="17"/>
        <v>0</v>
      </c>
      <c r="AD109" s="5">
        <f t="shared" si="17"/>
        <v>0</v>
      </c>
      <c r="AE109" s="5">
        <f t="shared" si="17"/>
        <v>0</v>
      </c>
      <c r="AF109" s="5">
        <f t="shared" si="17"/>
        <v>0</v>
      </c>
      <c r="AG109" s="5">
        <f t="shared" si="17"/>
        <v>0</v>
      </c>
      <c r="AH109" s="5">
        <f t="shared" si="17"/>
        <v>0</v>
      </c>
      <c r="AI109" s="5">
        <f t="shared" si="17"/>
        <v>0</v>
      </c>
      <c r="AJ109" s="5">
        <f t="shared" si="17"/>
        <v>0</v>
      </c>
      <c r="AN109" s="5">
        <v>71</v>
      </c>
      <c r="AO109" s="5">
        <v>32200</v>
      </c>
      <c r="AP109" s="5">
        <v>7360</v>
      </c>
      <c r="AQ109" s="5">
        <v>3220</v>
      </c>
      <c r="AR109" s="5">
        <v>3220</v>
      </c>
      <c r="BA109" s="5">
        <v>3220</v>
      </c>
      <c r="BB109" s="5">
        <v>3220</v>
      </c>
    </row>
    <row r="110" spans="3:54" x14ac:dyDescent="0.2">
      <c r="C110" s="5">
        <v>108</v>
      </c>
      <c r="D110" s="5">
        <f t="shared" si="18"/>
        <v>139200</v>
      </c>
      <c r="E110" s="5">
        <f t="shared" si="16"/>
        <v>23200</v>
      </c>
      <c r="F110" s="5">
        <f t="shared" si="16"/>
        <v>11600</v>
      </c>
      <c r="G110" s="5">
        <f t="shared" si="16"/>
        <v>11600</v>
      </c>
      <c r="H110" s="5">
        <f t="shared" si="16"/>
        <v>0</v>
      </c>
      <c r="I110" s="5">
        <f t="shared" si="16"/>
        <v>0</v>
      </c>
      <c r="J110" s="5">
        <f t="shared" si="16"/>
        <v>0</v>
      </c>
      <c r="K110" s="5">
        <f t="shared" si="16"/>
        <v>0</v>
      </c>
      <c r="L110" s="5">
        <f t="shared" si="16"/>
        <v>0</v>
      </c>
      <c r="M110" s="5">
        <f t="shared" si="16"/>
        <v>0</v>
      </c>
      <c r="N110" s="5">
        <f t="shared" si="16"/>
        <v>0</v>
      </c>
      <c r="O110" s="5">
        <f t="shared" si="16"/>
        <v>0</v>
      </c>
      <c r="P110" s="5">
        <f t="shared" si="16"/>
        <v>11600</v>
      </c>
      <c r="Q110" s="5">
        <f t="shared" si="16"/>
        <v>11600</v>
      </c>
      <c r="V110" s="5">
        <v>108</v>
      </c>
      <c r="W110" s="5">
        <f t="shared" si="19"/>
        <v>0</v>
      </c>
      <c r="X110" s="5">
        <f t="shared" si="17"/>
        <v>0</v>
      </c>
      <c r="Y110" s="5">
        <f t="shared" si="17"/>
        <v>0</v>
      </c>
      <c r="Z110" s="5">
        <f t="shared" si="17"/>
        <v>0</v>
      </c>
      <c r="AA110" s="5">
        <f t="shared" si="17"/>
        <v>0</v>
      </c>
      <c r="AB110" s="5">
        <f t="shared" si="17"/>
        <v>0</v>
      </c>
      <c r="AC110" s="5">
        <f t="shared" si="17"/>
        <v>0</v>
      </c>
      <c r="AD110" s="5">
        <f t="shared" si="17"/>
        <v>0</v>
      </c>
      <c r="AE110" s="5">
        <f t="shared" si="17"/>
        <v>0</v>
      </c>
      <c r="AF110" s="5">
        <f t="shared" si="17"/>
        <v>0</v>
      </c>
      <c r="AG110" s="5">
        <f t="shared" si="17"/>
        <v>0</v>
      </c>
      <c r="AH110" s="5">
        <f t="shared" si="17"/>
        <v>0</v>
      </c>
      <c r="AI110" s="5">
        <f t="shared" si="17"/>
        <v>0</v>
      </c>
      <c r="AJ110" s="5">
        <f t="shared" si="17"/>
        <v>0</v>
      </c>
      <c r="AN110" s="5">
        <v>72</v>
      </c>
      <c r="AO110" s="5">
        <v>32900</v>
      </c>
      <c r="AP110" s="5">
        <v>7520</v>
      </c>
      <c r="AQ110" s="5">
        <v>3290</v>
      </c>
      <c r="AR110" s="5">
        <v>3290</v>
      </c>
      <c r="BA110" s="5">
        <v>3290</v>
      </c>
      <c r="BB110" s="5">
        <v>3290</v>
      </c>
    </row>
    <row r="111" spans="3:54" x14ac:dyDescent="0.2">
      <c r="C111" s="5">
        <v>109</v>
      </c>
      <c r="D111" s="5">
        <f t="shared" si="18"/>
        <v>139200</v>
      </c>
      <c r="E111" s="5">
        <f t="shared" si="16"/>
        <v>23200</v>
      </c>
      <c r="F111" s="5">
        <f t="shared" si="16"/>
        <v>11600</v>
      </c>
      <c r="G111" s="5">
        <f t="shared" si="16"/>
        <v>11600</v>
      </c>
      <c r="H111" s="5">
        <f t="shared" si="16"/>
        <v>0</v>
      </c>
      <c r="I111" s="5">
        <f t="shared" si="16"/>
        <v>0</v>
      </c>
      <c r="J111" s="5">
        <f t="shared" si="16"/>
        <v>0</v>
      </c>
      <c r="K111" s="5">
        <f t="shared" si="16"/>
        <v>0</v>
      </c>
      <c r="L111" s="5">
        <f t="shared" si="16"/>
        <v>0</v>
      </c>
      <c r="M111" s="5">
        <f t="shared" si="16"/>
        <v>0</v>
      </c>
      <c r="N111" s="5">
        <f t="shared" si="16"/>
        <v>0</v>
      </c>
      <c r="O111" s="5">
        <f t="shared" si="16"/>
        <v>0</v>
      </c>
      <c r="P111" s="5">
        <f t="shared" si="16"/>
        <v>11600</v>
      </c>
      <c r="Q111" s="5">
        <f t="shared" si="16"/>
        <v>11600</v>
      </c>
      <c r="V111" s="5">
        <v>109</v>
      </c>
      <c r="W111" s="5">
        <f t="shared" si="19"/>
        <v>0</v>
      </c>
      <c r="X111" s="5">
        <f t="shared" si="17"/>
        <v>0</v>
      </c>
      <c r="Y111" s="5">
        <f t="shared" si="17"/>
        <v>0</v>
      </c>
      <c r="Z111" s="5">
        <f t="shared" si="17"/>
        <v>0</v>
      </c>
      <c r="AA111" s="5">
        <f t="shared" si="17"/>
        <v>0</v>
      </c>
      <c r="AB111" s="5">
        <f t="shared" si="17"/>
        <v>0</v>
      </c>
      <c r="AC111" s="5">
        <f t="shared" si="17"/>
        <v>0</v>
      </c>
      <c r="AD111" s="5">
        <f t="shared" si="17"/>
        <v>0</v>
      </c>
      <c r="AE111" s="5">
        <f t="shared" si="17"/>
        <v>0</v>
      </c>
      <c r="AF111" s="5">
        <f t="shared" si="17"/>
        <v>0</v>
      </c>
      <c r="AG111" s="5">
        <f t="shared" si="17"/>
        <v>0</v>
      </c>
      <c r="AH111" s="5">
        <f t="shared" si="17"/>
        <v>0</v>
      </c>
      <c r="AI111" s="5">
        <f t="shared" si="17"/>
        <v>0</v>
      </c>
      <c r="AJ111" s="5">
        <f t="shared" si="17"/>
        <v>0</v>
      </c>
      <c r="AN111" s="5">
        <v>73</v>
      </c>
      <c r="AO111" s="5">
        <v>33600</v>
      </c>
      <c r="AP111" s="5">
        <v>7680</v>
      </c>
      <c r="AQ111" s="5">
        <v>3360</v>
      </c>
      <c r="AR111" s="5">
        <v>3360</v>
      </c>
      <c r="BA111" s="5">
        <v>3360</v>
      </c>
      <c r="BB111" s="5">
        <v>3360</v>
      </c>
    </row>
    <row r="112" spans="3:54" x14ac:dyDescent="0.2">
      <c r="C112" s="5">
        <v>110</v>
      </c>
      <c r="D112" s="5">
        <f t="shared" si="18"/>
        <v>139200</v>
      </c>
      <c r="E112" s="5">
        <f t="shared" si="16"/>
        <v>23200</v>
      </c>
      <c r="F112" s="5">
        <f t="shared" si="16"/>
        <v>11600</v>
      </c>
      <c r="G112" s="5">
        <f t="shared" si="16"/>
        <v>11600</v>
      </c>
      <c r="H112" s="5">
        <f t="shared" si="16"/>
        <v>0</v>
      </c>
      <c r="I112" s="5">
        <f t="shared" si="16"/>
        <v>0</v>
      </c>
      <c r="J112" s="5">
        <f t="shared" si="16"/>
        <v>0</v>
      </c>
      <c r="K112" s="5">
        <f t="shared" si="16"/>
        <v>0</v>
      </c>
      <c r="L112" s="5">
        <f t="shared" si="16"/>
        <v>0</v>
      </c>
      <c r="M112" s="5">
        <f t="shared" si="16"/>
        <v>0</v>
      </c>
      <c r="N112" s="5">
        <f t="shared" si="16"/>
        <v>0</v>
      </c>
      <c r="O112" s="5">
        <f t="shared" si="16"/>
        <v>0</v>
      </c>
      <c r="P112" s="5">
        <f t="shared" si="16"/>
        <v>11600</v>
      </c>
      <c r="Q112" s="5">
        <f t="shared" si="16"/>
        <v>11600</v>
      </c>
      <c r="V112" s="5">
        <v>110</v>
      </c>
      <c r="W112" s="5">
        <f>W111</f>
        <v>0</v>
      </c>
      <c r="X112" s="5">
        <f t="shared" si="17"/>
        <v>0</v>
      </c>
      <c r="Y112" s="5">
        <f t="shared" si="17"/>
        <v>0</v>
      </c>
      <c r="Z112" s="5">
        <f t="shared" si="17"/>
        <v>0</v>
      </c>
      <c r="AA112" s="5">
        <f t="shared" si="17"/>
        <v>0</v>
      </c>
      <c r="AB112" s="5">
        <f t="shared" si="17"/>
        <v>0</v>
      </c>
      <c r="AC112" s="5">
        <f t="shared" si="17"/>
        <v>0</v>
      </c>
      <c r="AD112" s="5">
        <f t="shared" si="17"/>
        <v>0</v>
      </c>
      <c r="AE112" s="5">
        <f t="shared" si="17"/>
        <v>0</v>
      </c>
      <c r="AF112" s="5">
        <f t="shared" si="17"/>
        <v>0</v>
      </c>
      <c r="AG112" s="5">
        <f t="shared" si="17"/>
        <v>0</v>
      </c>
      <c r="AH112" s="5">
        <f t="shared" si="17"/>
        <v>0</v>
      </c>
      <c r="AI112" s="5">
        <f t="shared" si="17"/>
        <v>0</v>
      </c>
      <c r="AJ112" s="5">
        <f t="shared" si="17"/>
        <v>0</v>
      </c>
      <c r="AN112" s="5">
        <v>74</v>
      </c>
      <c r="AO112" s="5">
        <v>34300</v>
      </c>
      <c r="AP112" s="5">
        <v>7840</v>
      </c>
      <c r="AQ112" s="5">
        <v>3430</v>
      </c>
      <c r="AR112" s="5">
        <v>3430</v>
      </c>
      <c r="BA112" s="5">
        <v>3430</v>
      </c>
      <c r="BB112" s="5">
        <v>3430</v>
      </c>
    </row>
    <row r="113" spans="3:54" x14ac:dyDescent="0.2">
      <c r="C113" s="5">
        <v>111</v>
      </c>
      <c r="D113" s="5">
        <f t="shared" si="18"/>
        <v>139200</v>
      </c>
      <c r="E113" s="5">
        <f t="shared" si="16"/>
        <v>23200</v>
      </c>
      <c r="F113" s="5">
        <f t="shared" si="16"/>
        <v>11600</v>
      </c>
      <c r="G113" s="5">
        <f t="shared" si="16"/>
        <v>11600</v>
      </c>
      <c r="H113" s="5">
        <f t="shared" si="16"/>
        <v>0</v>
      </c>
      <c r="I113" s="5">
        <f t="shared" si="16"/>
        <v>0</v>
      </c>
      <c r="J113" s="5">
        <f t="shared" si="16"/>
        <v>0</v>
      </c>
      <c r="K113" s="5">
        <f t="shared" si="16"/>
        <v>0</v>
      </c>
      <c r="L113" s="5">
        <f t="shared" si="16"/>
        <v>0</v>
      </c>
      <c r="M113" s="5">
        <f t="shared" si="16"/>
        <v>0</v>
      </c>
      <c r="N113" s="5">
        <f t="shared" si="16"/>
        <v>0</v>
      </c>
      <c r="O113" s="5">
        <f t="shared" si="16"/>
        <v>0</v>
      </c>
      <c r="P113" s="5">
        <f t="shared" si="16"/>
        <v>11600</v>
      </c>
      <c r="Q113" s="5">
        <f t="shared" si="16"/>
        <v>11600</v>
      </c>
      <c r="V113" s="5">
        <v>111</v>
      </c>
      <c r="W113" s="5">
        <f t="shared" ref="W113:AJ128" si="20">W112</f>
        <v>0</v>
      </c>
      <c r="X113" s="5">
        <f t="shared" si="17"/>
        <v>0</v>
      </c>
      <c r="Y113" s="5">
        <f t="shared" si="17"/>
        <v>0</v>
      </c>
      <c r="Z113" s="5">
        <f t="shared" si="17"/>
        <v>0</v>
      </c>
      <c r="AA113" s="5">
        <f t="shared" si="17"/>
        <v>0</v>
      </c>
      <c r="AB113" s="5">
        <f t="shared" si="17"/>
        <v>0</v>
      </c>
      <c r="AC113" s="5">
        <f t="shared" si="17"/>
        <v>0</v>
      </c>
      <c r="AD113" s="5">
        <f t="shared" si="17"/>
        <v>0</v>
      </c>
      <c r="AE113" s="5">
        <f t="shared" si="17"/>
        <v>0</v>
      </c>
      <c r="AF113" s="5">
        <f t="shared" si="17"/>
        <v>0</v>
      </c>
      <c r="AG113" s="5">
        <f t="shared" si="17"/>
        <v>0</v>
      </c>
      <c r="AH113" s="5">
        <f t="shared" si="17"/>
        <v>0</v>
      </c>
      <c r="AI113" s="5">
        <f t="shared" si="17"/>
        <v>0</v>
      </c>
      <c r="AJ113" s="5">
        <f t="shared" si="17"/>
        <v>0</v>
      </c>
      <c r="AN113" s="5">
        <v>75</v>
      </c>
      <c r="AO113" s="5">
        <v>35000</v>
      </c>
      <c r="AP113" s="5">
        <v>8000</v>
      </c>
      <c r="AQ113" s="5">
        <v>3500</v>
      </c>
      <c r="AR113" s="5">
        <v>3500</v>
      </c>
      <c r="BA113" s="5">
        <v>3500</v>
      </c>
      <c r="BB113" s="5">
        <v>3500</v>
      </c>
    </row>
    <row r="114" spans="3:54" x14ac:dyDescent="0.2">
      <c r="C114" s="5">
        <v>112</v>
      </c>
      <c r="D114" s="5">
        <f t="shared" si="18"/>
        <v>139200</v>
      </c>
      <c r="E114" s="5">
        <f t="shared" si="16"/>
        <v>23200</v>
      </c>
      <c r="F114" s="5">
        <f t="shared" si="16"/>
        <v>11600</v>
      </c>
      <c r="G114" s="5">
        <f t="shared" si="16"/>
        <v>11600</v>
      </c>
      <c r="H114" s="5">
        <f t="shared" si="16"/>
        <v>0</v>
      </c>
      <c r="I114" s="5">
        <f t="shared" si="16"/>
        <v>0</v>
      </c>
      <c r="J114" s="5">
        <f t="shared" si="16"/>
        <v>0</v>
      </c>
      <c r="K114" s="5">
        <f t="shared" si="16"/>
        <v>0</v>
      </c>
      <c r="L114" s="5">
        <f t="shared" si="16"/>
        <v>0</v>
      </c>
      <c r="M114" s="5">
        <f t="shared" si="16"/>
        <v>0</v>
      </c>
      <c r="N114" s="5">
        <f t="shared" si="16"/>
        <v>0</v>
      </c>
      <c r="O114" s="5">
        <f t="shared" si="16"/>
        <v>0</v>
      </c>
      <c r="P114" s="5">
        <f t="shared" si="16"/>
        <v>11600</v>
      </c>
      <c r="Q114" s="5">
        <f t="shared" si="16"/>
        <v>11600</v>
      </c>
      <c r="V114" s="5">
        <v>112</v>
      </c>
      <c r="W114" s="5">
        <f t="shared" si="20"/>
        <v>0</v>
      </c>
      <c r="X114" s="5">
        <f t="shared" si="17"/>
        <v>0</v>
      </c>
      <c r="Y114" s="5">
        <f t="shared" si="17"/>
        <v>0</v>
      </c>
      <c r="Z114" s="5">
        <f t="shared" si="17"/>
        <v>0</v>
      </c>
      <c r="AA114" s="5">
        <f t="shared" si="17"/>
        <v>0</v>
      </c>
      <c r="AB114" s="5">
        <f t="shared" si="17"/>
        <v>0</v>
      </c>
      <c r="AC114" s="5">
        <f t="shared" si="17"/>
        <v>0</v>
      </c>
      <c r="AD114" s="5">
        <f t="shared" si="17"/>
        <v>0</v>
      </c>
      <c r="AE114" s="5">
        <f t="shared" si="17"/>
        <v>0</v>
      </c>
      <c r="AF114" s="5">
        <f t="shared" si="17"/>
        <v>0</v>
      </c>
      <c r="AG114" s="5">
        <f t="shared" si="17"/>
        <v>0</v>
      </c>
      <c r="AH114" s="5">
        <f t="shared" si="17"/>
        <v>0</v>
      </c>
      <c r="AI114" s="5">
        <f t="shared" si="17"/>
        <v>0</v>
      </c>
      <c r="AJ114" s="5">
        <f t="shared" si="17"/>
        <v>0</v>
      </c>
      <c r="AN114" s="5">
        <v>76</v>
      </c>
      <c r="AO114" s="5">
        <v>35700</v>
      </c>
      <c r="AP114" s="5">
        <v>8160</v>
      </c>
      <c r="AQ114" s="5">
        <v>3570</v>
      </c>
      <c r="AR114" s="5">
        <v>3570</v>
      </c>
      <c r="BA114" s="5">
        <v>3570</v>
      </c>
      <c r="BB114" s="5">
        <v>3570</v>
      </c>
    </row>
    <row r="115" spans="3:54" x14ac:dyDescent="0.2">
      <c r="C115" s="5">
        <v>113</v>
      </c>
      <c r="D115" s="5">
        <f t="shared" si="18"/>
        <v>139200</v>
      </c>
      <c r="E115" s="5">
        <f t="shared" si="16"/>
        <v>23200</v>
      </c>
      <c r="F115" s="5">
        <f t="shared" si="16"/>
        <v>11600</v>
      </c>
      <c r="G115" s="5">
        <f t="shared" si="16"/>
        <v>11600</v>
      </c>
      <c r="H115" s="5">
        <f t="shared" si="16"/>
        <v>0</v>
      </c>
      <c r="I115" s="5">
        <f t="shared" si="16"/>
        <v>0</v>
      </c>
      <c r="J115" s="5">
        <f t="shared" si="16"/>
        <v>0</v>
      </c>
      <c r="K115" s="5">
        <f t="shared" si="16"/>
        <v>0</v>
      </c>
      <c r="L115" s="5">
        <f t="shared" si="16"/>
        <v>0</v>
      </c>
      <c r="M115" s="5">
        <f t="shared" si="16"/>
        <v>0</v>
      </c>
      <c r="N115" s="5">
        <f t="shared" si="16"/>
        <v>0</v>
      </c>
      <c r="O115" s="5">
        <f t="shared" si="16"/>
        <v>0</v>
      </c>
      <c r="P115" s="5">
        <f t="shared" si="16"/>
        <v>11600</v>
      </c>
      <c r="Q115" s="5">
        <f t="shared" si="16"/>
        <v>11600</v>
      </c>
      <c r="V115" s="5">
        <v>113</v>
      </c>
      <c r="W115" s="5">
        <f t="shared" si="20"/>
        <v>0</v>
      </c>
      <c r="X115" s="5">
        <f t="shared" si="17"/>
        <v>0</v>
      </c>
      <c r="Y115" s="5">
        <f t="shared" si="17"/>
        <v>0</v>
      </c>
      <c r="Z115" s="5">
        <f t="shared" si="17"/>
        <v>0</v>
      </c>
      <c r="AA115" s="5">
        <f t="shared" si="17"/>
        <v>0</v>
      </c>
      <c r="AB115" s="5">
        <f t="shared" si="17"/>
        <v>0</v>
      </c>
      <c r="AC115" s="5">
        <f t="shared" si="17"/>
        <v>0</v>
      </c>
      <c r="AD115" s="5">
        <f t="shared" si="17"/>
        <v>0</v>
      </c>
      <c r="AE115" s="5">
        <f t="shared" si="17"/>
        <v>0</v>
      </c>
      <c r="AF115" s="5">
        <f t="shared" si="17"/>
        <v>0</v>
      </c>
      <c r="AG115" s="5">
        <f t="shared" si="17"/>
        <v>0</v>
      </c>
      <c r="AH115" s="5">
        <f t="shared" si="17"/>
        <v>0</v>
      </c>
      <c r="AI115" s="5">
        <f t="shared" si="17"/>
        <v>0</v>
      </c>
      <c r="AJ115" s="5">
        <f t="shared" si="17"/>
        <v>0</v>
      </c>
      <c r="AN115" s="5">
        <v>77</v>
      </c>
      <c r="AO115" s="5">
        <v>36400</v>
      </c>
      <c r="AP115" s="5">
        <v>8320</v>
      </c>
      <c r="AQ115" s="5">
        <v>3639.9999999999995</v>
      </c>
      <c r="AR115" s="5">
        <v>3639.9999999999995</v>
      </c>
      <c r="BA115" s="5">
        <v>3639.9999999999995</v>
      </c>
      <c r="BB115" s="5">
        <v>3639.9999999999995</v>
      </c>
    </row>
    <row r="116" spans="3:54" x14ac:dyDescent="0.2">
      <c r="C116" s="5">
        <v>114</v>
      </c>
      <c r="D116" s="5">
        <f t="shared" si="18"/>
        <v>139200</v>
      </c>
      <c r="E116" s="5">
        <f t="shared" si="16"/>
        <v>23200</v>
      </c>
      <c r="F116" s="5">
        <f t="shared" si="16"/>
        <v>11600</v>
      </c>
      <c r="G116" s="5">
        <f t="shared" si="16"/>
        <v>11600</v>
      </c>
      <c r="H116" s="5">
        <f t="shared" si="16"/>
        <v>0</v>
      </c>
      <c r="I116" s="5">
        <f t="shared" si="16"/>
        <v>0</v>
      </c>
      <c r="J116" s="5">
        <f t="shared" si="16"/>
        <v>0</v>
      </c>
      <c r="K116" s="5">
        <f t="shared" si="16"/>
        <v>0</v>
      </c>
      <c r="L116" s="5">
        <f t="shared" si="16"/>
        <v>0</v>
      </c>
      <c r="M116" s="5">
        <f t="shared" si="16"/>
        <v>0</v>
      </c>
      <c r="N116" s="5">
        <f t="shared" si="16"/>
        <v>0</v>
      </c>
      <c r="O116" s="5">
        <f t="shared" si="16"/>
        <v>0</v>
      </c>
      <c r="P116" s="5">
        <f t="shared" si="16"/>
        <v>11600</v>
      </c>
      <c r="Q116" s="5">
        <f t="shared" si="16"/>
        <v>11600</v>
      </c>
      <c r="V116" s="5">
        <v>114</v>
      </c>
      <c r="W116" s="5">
        <f t="shared" si="20"/>
        <v>0</v>
      </c>
      <c r="X116" s="5">
        <f t="shared" si="17"/>
        <v>0</v>
      </c>
      <c r="Y116" s="5">
        <f t="shared" si="17"/>
        <v>0</v>
      </c>
      <c r="Z116" s="5">
        <f t="shared" si="17"/>
        <v>0</v>
      </c>
      <c r="AA116" s="5">
        <f t="shared" si="17"/>
        <v>0</v>
      </c>
      <c r="AB116" s="5">
        <f t="shared" si="17"/>
        <v>0</v>
      </c>
      <c r="AC116" s="5">
        <f t="shared" si="17"/>
        <v>0</v>
      </c>
      <c r="AD116" s="5">
        <f t="shared" si="17"/>
        <v>0</v>
      </c>
      <c r="AE116" s="5">
        <f t="shared" si="17"/>
        <v>0</v>
      </c>
      <c r="AF116" s="5">
        <f t="shared" si="17"/>
        <v>0</v>
      </c>
      <c r="AG116" s="5">
        <f t="shared" si="17"/>
        <v>0</v>
      </c>
      <c r="AH116" s="5">
        <f t="shared" si="17"/>
        <v>0</v>
      </c>
      <c r="AI116" s="5">
        <f t="shared" si="17"/>
        <v>0</v>
      </c>
      <c r="AJ116" s="5">
        <f t="shared" si="17"/>
        <v>0</v>
      </c>
      <c r="AN116" s="5">
        <v>78</v>
      </c>
      <c r="AO116" s="5">
        <v>37100</v>
      </c>
      <c r="AP116" s="5">
        <v>8480</v>
      </c>
      <c r="AQ116" s="5">
        <v>3709.9999999999995</v>
      </c>
      <c r="AR116" s="5">
        <v>3709.9999999999995</v>
      </c>
      <c r="BA116" s="5">
        <v>3709.9999999999995</v>
      </c>
      <c r="BB116" s="5">
        <v>3709.9999999999995</v>
      </c>
    </row>
    <row r="117" spans="3:54" x14ac:dyDescent="0.2">
      <c r="C117" s="5">
        <v>115</v>
      </c>
      <c r="D117" s="5">
        <f t="shared" si="18"/>
        <v>139200</v>
      </c>
      <c r="E117" s="5">
        <f t="shared" si="16"/>
        <v>23200</v>
      </c>
      <c r="F117" s="5">
        <f t="shared" si="16"/>
        <v>11600</v>
      </c>
      <c r="G117" s="5">
        <f t="shared" si="16"/>
        <v>11600</v>
      </c>
      <c r="H117" s="5">
        <f t="shared" si="16"/>
        <v>0</v>
      </c>
      <c r="I117" s="5">
        <f t="shared" si="16"/>
        <v>0</v>
      </c>
      <c r="J117" s="5">
        <f t="shared" si="16"/>
        <v>0</v>
      </c>
      <c r="K117" s="5">
        <f t="shared" si="16"/>
        <v>0</v>
      </c>
      <c r="L117" s="5">
        <f t="shared" si="16"/>
        <v>0</v>
      </c>
      <c r="M117" s="5">
        <f t="shared" si="16"/>
        <v>0</v>
      </c>
      <c r="N117" s="5">
        <f t="shared" si="16"/>
        <v>0</v>
      </c>
      <c r="O117" s="5">
        <f t="shared" si="16"/>
        <v>0</v>
      </c>
      <c r="P117" s="5">
        <f t="shared" si="16"/>
        <v>11600</v>
      </c>
      <c r="Q117" s="5">
        <f t="shared" si="16"/>
        <v>11600</v>
      </c>
      <c r="V117" s="5">
        <v>115</v>
      </c>
      <c r="W117" s="5">
        <f t="shared" si="20"/>
        <v>0</v>
      </c>
      <c r="X117" s="5">
        <f t="shared" si="17"/>
        <v>0</v>
      </c>
      <c r="Y117" s="5">
        <f t="shared" si="17"/>
        <v>0</v>
      </c>
      <c r="Z117" s="5">
        <f t="shared" si="17"/>
        <v>0</v>
      </c>
      <c r="AA117" s="5">
        <f t="shared" si="17"/>
        <v>0</v>
      </c>
      <c r="AB117" s="5">
        <f t="shared" si="17"/>
        <v>0</v>
      </c>
      <c r="AC117" s="5">
        <f t="shared" si="17"/>
        <v>0</v>
      </c>
      <c r="AD117" s="5">
        <f t="shared" si="17"/>
        <v>0</v>
      </c>
      <c r="AE117" s="5">
        <f t="shared" si="17"/>
        <v>0</v>
      </c>
      <c r="AF117" s="5">
        <f t="shared" si="17"/>
        <v>0</v>
      </c>
      <c r="AG117" s="5">
        <f t="shared" si="17"/>
        <v>0</v>
      </c>
      <c r="AH117" s="5">
        <f t="shared" si="17"/>
        <v>0</v>
      </c>
      <c r="AI117" s="5">
        <f t="shared" si="17"/>
        <v>0</v>
      </c>
      <c r="AJ117" s="5">
        <f t="shared" si="17"/>
        <v>0</v>
      </c>
      <c r="AN117" s="5">
        <v>79</v>
      </c>
      <c r="AO117" s="5">
        <v>37800</v>
      </c>
      <c r="AP117" s="5">
        <v>8640</v>
      </c>
      <c r="AQ117" s="5">
        <v>3779.9999999999995</v>
      </c>
      <c r="AR117" s="5">
        <v>3779.9999999999995</v>
      </c>
      <c r="BA117" s="5">
        <v>3779.9999999999995</v>
      </c>
      <c r="BB117" s="5">
        <v>3779.9999999999995</v>
      </c>
    </row>
    <row r="118" spans="3:54" x14ac:dyDescent="0.2">
      <c r="C118" s="5">
        <v>116</v>
      </c>
      <c r="D118" s="5">
        <f t="shared" si="18"/>
        <v>139200</v>
      </c>
      <c r="E118" s="5">
        <f t="shared" si="16"/>
        <v>23200</v>
      </c>
      <c r="F118" s="5">
        <f t="shared" si="16"/>
        <v>11600</v>
      </c>
      <c r="G118" s="5">
        <f t="shared" si="16"/>
        <v>11600</v>
      </c>
      <c r="H118" s="5">
        <f t="shared" si="16"/>
        <v>0</v>
      </c>
      <c r="I118" s="5">
        <f t="shared" si="16"/>
        <v>0</v>
      </c>
      <c r="J118" s="5">
        <f t="shared" si="16"/>
        <v>0</v>
      </c>
      <c r="K118" s="5">
        <f t="shared" si="16"/>
        <v>0</v>
      </c>
      <c r="L118" s="5">
        <f t="shared" si="16"/>
        <v>0</v>
      </c>
      <c r="M118" s="5">
        <f t="shared" si="16"/>
        <v>0</v>
      </c>
      <c r="N118" s="5">
        <f t="shared" si="16"/>
        <v>0</v>
      </c>
      <c r="O118" s="5">
        <f t="shared" si="16"/>
        <v>0</v>
      </c>
      <c r="P118" s="5">
        <f t="shared" si="16"/>
        <v>11600</v>
      </c>
      <c r="Q118" s="5">
        <f t="shared" si="16"/>
        <v>11600</v>
      </c>
      <c r="V118" s="5">
        <v>116</v>
      </c>
      <c r="W118" s="5">
        <f t="shared" si="20"/>
        <v>0</v>
      </c>
      <c r="X118" s="5">
        <f t="shared" si="17"/>
        <v>0</v>
      </c>
      <c r="Y118" s="5">
        <f t="shared" si="17"/>
        <v>0</v>
      </c>
      <c r="Z118" s="5">
        <f t="shared" si="17"/>
        <v>0</v>
      </c>
      <c r="AA118" s="5">
        <f t="shared" si="17"/>
        <v>0</v>
      </c>
      <c r="AB118" s="5">
        <f t="shared" si="17"/>
        <v>0</v>
      </c>
      <c r="AC118" s="5">
        <f t="shared" si="17"/>
        <v>0</v>
      </c>
      <c r="AD118" s="5">
        <f t="shared" si="17"/>
        <v>0</v>
      </c>
      <c r="AE118" s="5">
        <f t="shared" si="17"/>
        <v>0</v>
      </c>
      <c r="AF118" s="5">
        <f t="shared" si="17"/>
        <v>0</v>
      </c>
      <c r="AG118" s="5">
        <f t="shared" si="17"/>
        <v>0</v>
      </c>
      <c r="AH118" s="5">
        <f t="shared" si="17"/>
        <v>0</v>
      </c>
      <c r="AI118" s="5">
        <f t="shared" si="17"/>
        <v>0</v>
      </c>
      <c r="AJ118" s="5">
        <f t="shared" si="17"/>
        <v>0</v>
      </c>
      <c r="AN118" s="5">
        <v>80</v>
      </c>
      <c r="AO118" s="5">
        <v>38500</v>
      </c>
      <c r="AP118" s="5">
        <v>8800</v>
      </c>
      <c r="AQ118" s="5">
        <v>3849.9999999999995</v>
      </c>
      <c r="AR118" s="5">
        <v>3849.9999999999995</v>
      </c>
      <c r="BA118" s="5">
        <v>3849.9999999999995</v>
      </c>
      <c r="BB118" s="5">
        <v>3849.9999999999995</v>
      </c>
    </row>
    <row r="119" spans="3:54" x14ac:dyDescent="0.2">
      <c r="C119" s="5">
        <v>117</v>
      </c>
      <c r="D119" s="5">
        <f t="shared" si="18"/>
        <v>139200</v>
      </c>
      <c r="E119" s="5">
        <f t="shared" si="18"/>
        <v>23200</v>
      </c>
      <c r="F119" s="5">
        <f t="shared" si="18"/>
        <v>11600</v>
      </c>
      <c r="G119" s="5">
        <f t="shared" si="18"/>
        <v>11600</v>
      </c>
      <c r="H119" s="5">
        <f t="shared" si="18"/>
        <v>0</v>
      </c>
      <c r="I119" s="5">
        <f t="shared" si="18"/>
        <v>0</v>
      </c>
      <c r="J119" s="5">
        <f t="shared" si="18"/>
        <v>0</v>
      </c>
      <c r="K119" s="5">
        <f t="shared" si="18"/>
        <v>0</v>
      </c>
      <c r="L119" s="5">
        <f t="shared" si="18"/>
        <v>0</v>
      </c>
      <c r="M119" s="5">
        <f t="shared" si="18"/>
        <v>0</v>
      </c>
      <c r="N119" s="5">
        <f t="shared" si="18"/>
        <v>0</v>
      </c>
      <c r="O119" s="5">
        <f t="shared" si="18"/>
        <v>0</v>
      </c>
      <c r="P119" s="5">
        <f t="shared" si="18"/>
        <v>11600</v>
      </c>
      <c r="Q119" s="5">
        <f t="shared" si="18"/>
        <v>11600</v>
      </c>
      <c r="V119" s="5">
        <v>117</v>
      </c>
      <c r="W119" s="5">
        <f t="shared" si="20"/>
        <v>0</v>
      </c>
      <c r="X119" s="5">
        <f t="shared" si="20"/>
        <v>0</v>
      </c>
      <c r="Y119" s="5">
        <f t="shared" si="20"/>
        <v>0</v>
      </c>
      <c r="Z119" s="5">
        <f t="shared" si="20"/>
        <v>0</v>
      </c>
      <c r="AA119" s="5">
        <f t="shared" si="20"/>
        <v>0</v>
      </c>
      <c r="AB119" s="5">
        <f t="shared" si="20"/>
        <v>0</v>
      </c>
      <c r="AC119" s="5">
        <f t="shared" si="20"/>
        <v>0</v>
      </c>
      <c r="AD119" s="5">
        <f t="shared" si="20"/>
        <v>0</v>
      </c>
      <c r="AE119" s="5">
        <f t="shared" si="20"/>
        <v>0</v>
      </c>
      <c r="AF119" s="5">
        <f t="shared" si="20"/>
        <v>0</v>
      </c>
      <c r="AG119" s="5">
        <f t="shared" si="20"/>
        <v>0</v>
      </c>
      <c r="AH119" s="5">
        <f t="shared" si="20"/>
        <v>0</v>
      </c>
      <c r="AI119" s="5">
        <f t="shared" si="20"/>
        <v>0</v>
      </c>
      <c r="AJ119" s="5">
        <f t="shared" si="20"/>
        <v>0</v>
      </c>
      <c r="AN119" s="5">
        <v>81</v>
      </c>
      <c r="AO119" s="5">
        <v>39200</v>
      </c>
      <c r="AP119" s="5">
        <v>8960</v>
      </c>
      <c r="AQ119" s="5">
        <v>3919.9999999999995</v>
      </c>
      <c r="AR119" s="5">
        <v>3919.9999999999995</v>
      </c>
      <c r="BA119" s="5">
        <v>3919.9999999999995</v>
      </c>
      <c r="BB119" s="5">
        <v>3919.9999999999995</v>
      </c>
    </row>
    <row r="120" spans="3:54" x14ac:dyDescent="0.2">
      <c r="C120" s="5">
        <v>118</v>
      </c>
      <c r="D120" s="5">
        <f t="shared" ref="D120:Q135" si="21">D119</f>
        <v>139200</v>
      </c>
      <c r="E120" s="5">
        <f t="shared" si="21"/>
        <v>23200</v>
      </c>
      <c r="F120" s="5">
        <f t="shared" si="21"/>
        <v>11600</v>
      </c>
      <c r="G120" s="5">
        <f t="shared" si="21"/>
        <v>11600</v>
      </c>
      <c r="H120" s="5">
        <f t="shared" si="21"/>
        <v>0</v>
      </c>
      <c r="I120" s="5">
        <f t="shared" si="21"/>
        <v>0</v>
      </c>
      <c r="J120" s="5">
        <f t="shared" si="21"/>
        <v>0</v>
      </c>
      <c r="K120" s="5">
        <f t="shared" si="21"/>
        <v>0</v>
      </c>
      <c r="L120" s="5">
        <f t="shared" si="21"/>
        <v>0</v>
      </c>
      <c r="M120" s="5">
        <f t="shared" si="21"/>
        <v>0</v>
      </c>
      <c r="N120" s="5">
        <f t="shared" si="21"/>
        <v>0</v>
      </c>
      <c r="O120" s="5">
        <f t="shared" si="21"/>
        <v>0</v>
      </c>
      <c r="P120" s="5">
        <f t="shared" si="21"/>
        <v>11600</v>
      </c>
      <c r="Q120" s="5">
        <f t="shared" si="21"/>
        <v>11600</v>
      </c>
      <c r="V120" s="5">
        <v>118</v>
      </c>
      <c r="W120" s="5">
        <f t="shared" si="20"/>
        <v>0</v>
      </c>
      <c r="X120" s="5">
        <f t="shared" si="20"/>
        <v>0</v>
      </c>
      <c r="Y120" s="5">
        <f t="shared" si="20"/>
        <v>0</v>
      </c>
      <c r="Z120" s="5">
        <f t="shared" si="20"/>
        <v>0</v>
      </c>
      <c r="AA120" s="5">
        <f t="shared" si="20"/>
        <v>0</v>
      </c>
      <c r="AB120" s="5">
        <f t="shared" si="20"/>
        <v>0</v>
      </c>
      <c r="AC120" s="5">
        <f t="shared" si="20"/>
        <v>0</v>
      </c>
      <c r="AD120" s="5">
        <f t="shared" si="20"/>
        <v>0</v>
      </c>
      <c r="AE120" s="5">
        <f t="shared" si="20"/>
        <v>0</v>
      </c>
      <c r="AF120" s="5">
        <f t="shared" si="20"/>
        <v>0</v>
      </c>
      <c r="AG120" s="5">
        <f t="shared" si="20"/>
        <v>0</v>
      </c>
      <c r="AH120" s="5">
        <f t="shared" si="20"/>
        <v>0</v>
      </c>
      <c r="AI120" s="5">
        <f t="shared" si="20"/>
        <v>0</v>
      </c>
      <c r="AJ120" s="5">
        <f t="shared" si="20"/>
        <v>0</v>
      </c>
      <c r="AN120" s="5">
        <v>82</v>
      </c>
      <c r="AO120" s="5">
        <v>39900</v>
      </c>
      <c r="AP120" s="5">
        <v>9120</v>
      </c>
      <c r="AQ120" s="5">
        <v>3989.9999999999995</v>
      </c>
      <c r="AR120" s="5">
        <v>3989.9999999999995</v>
      </c>
      <c r="BA120" s="5">
        <v>3989.9999999999995</v>
      </c>
      <c r="BB120" s="5">
        <v>3989.9999999999995</v>
      </c>
    </row>
    <row r="121" spans="3:54" x14ac:dyDescent="0.2">
      <c r="C121" s="5">
        <v>119</v>
      </c>
      <c r="D121" s="5">
        <f t="shared" si="21"/>
        <v>139200</v>
      </c>
      <c r="E121" s="5">
        <f t="shared" si="21"/>
        <v>23200</v>
      </c>
      <c r="F121" s="5">
        <f t="shared" si="21"/>
        <v>11600</v>
      </c>
      <c r="G121" s="5">
        <f t="shared" si="21"/>
        <v>11600</v>
      </c>
      <c r="H121" s="5">
        <f t="shared" si="21"/>
        <v>0</v>
      </c>
      <c r="I121" s="5">
        <f t="shared" si="21"/>
        <v>0</v>
      </c>
      <c r="J121" s="5">
        <f t="shared" si="21"/>
        <v>0</v>
      </c>
      <c r="K121" s="5">
        <f t="shared" si="21"/>
        <v>0</v>
      </c>
      <c r="L121" s="5">
        <f t="shared" si="21"/>
        <v>0</v>
      </c>
      <c r="M121" s="5">
        <f t="shared" si="21"/>
        <v>0</v>
      </c>
      <c r="N121" s="5">
        <f t="shared" si="21"/>
        <v>0</v>
      </c>
      <c r="O121" s="5">
        <f t="shared" si="21"/>
        <v>0</v>
      </c>
      <c r="P121" s="5">
        <f t="shared" si="21"/>
        <v>11600</v>
      </c>
      <c r="Q121" s="5">
        <f t="shared" si="21"/>
        <v>11600</v>
      </c>
      <c r="V121" s="5">
        <v>119</v>
      </c>
      <c r="W121" s="5">
        <f>W120</f>
        <v>0</v>
      </c>
      <c r="X121" s="5">
        <f t="shared" si="20"/>
        <v>0</v>
      </c>
      <c r="Y121" s="5">
        <f t="shared" si="20"/>
        <v>0</v>
      </c>
      <c r="Z121" s="5">
        <f t="shared" si="20"/>
        <v>0</v>
      </c>
      <c r="AA121" s="5">
        <f t="shared" si="20"/>
        <v>0</v>
      </c>
      <c r="AB121" s="5">
        <f t="shared" si="20"/>
        <v>0</v>
      </c>
      <c r="AC121" s="5">
        <f t="shared" si="20"/>
        <v>0</v>
      </c>
      <c r="AD121" s="5">
        <f t="shared" si="20"/>
        <v>0</v>
      </c>
      <c r="AE121" s="5">
        <f t="shared" si="20"/>
        <v>0</v>
      </c>
      <c r="AF121" s="5">
        <f t="shared" si="20"/>
        <v>0</v>
      </c>
      <c r="AG121" s="5">
        <f t="shared" si="20"/>
        <v>0</v>
      </c>
      <c r="AH121" s="5">
        <f t="shared" si="20"/>
        <v>0</v>
      </c>
      <c r="AI121" s="5">
        <f t="shared" si="20"/>
        <v>0</v>
      </c>
      <c r="AJ121" s="5">
        <f t="shared" si="20"/>
        <v>0</v>
      </c>
      <c r="AN121" s="5">
        <v>83</v>
      </c>
      <c r="AO121" s="5">
        <v>40600</v>
      </c>
      <c r="AP121" s="5">
        <v>9280</v>
      </c>
      <c r="AQ121" s="5">
        <v>4059.9999999999995</v>
      </c>
      <c r="AR121" s="5">
        <v>4059.9999999999995</v>
      </c>
      <c r="BA121" s="5">
        <v>4059.9999999999995</v>
      </c>
      <c r="BB121" s="5">
        <v>4059.9999999999995</v>
      </c>
    </row>
    <row r="122" spans="3:54" x14ac:dyDescent="0.2">
      <c r="C122" s="5">
        <v>120</v>
      </c>
      <c r="D122" s="5">
        <f t="shared" si="21"/>
        <v>139200</v>
      </c>
      <c r="E122" s="5">
        <f t="shared" si="21"/>
        <v>23200</v>
      </c>
      <c r="F122" s="5">
        <f t="shared" si="21"/>
        <v>11600</v>
      </c>
      <c r="G122" s="5">
        <f t="shared" si="21"/>
        <v>11600</v>
      </c>
      <c r="H122" s="5">
        <f t="shared" si="21"/>
        <v>0</v>
      </c>
      <c r="I122" s="5">
        <f t="shared" si="21"/>
        <v>0</v>
      </c>
      <c r="J122" s="5">
        <f t="shared" si="21"/>
        <v>0</v>
      </c>
      <c r="K122" s="5">
        <f t="shared" si="21"/>
        <v>0</v>
      </c>
      <c r="L122" s="5">
        <f t="shared" si="21"/>
        <v>0</v>
      </c>
      <c r="M122" s="5">
        <f t="shared" si="21"/>
        <v>0</v>
      </c>
      <c r="N122" s="5">
        <f t="shared" si="21"/>
        <v>0</v>
      </c>
      <c r="O122" s="5">
        <f t="shared" si="21"/>
        <v>0</v>
      </c>
      <c r="P122" s="5">
        <f t="shared" si="21"/>
        <v>11600</v>
      </c>
      <c r="Q122" s="5">
        <f t="shared" si="21"/>
        <v>11600</v>
      </c>
      <c r="V122" s="5">
        <v>120</v>
      </c>
      <c r="W122" s="5">
        <f t="shared" ref="W122:AJ137" si="22">W121</f>
        <v>0</v>
      </c>
      <c r="X122" s="5">
        <f t="shared" si="20"/>
        <v>0</v>
      </c>
      <c r="Y122" s="5">
        <f t="shared" si="20"/>
        <v>0</v>
      </c>
      <c r="Z122" s="5">
        <f t="shared" si="20"/>
        <v>0</v>
      </c>
      <c r="AA122" s="5">
        <f t="shared" si="20"/>
        <v>0</v>
      </c>
      <c r="AB122" s="5">
        <f t="shared" si="20"/>
        <v>0</v>
      </c>
      <c r="AC122" s="5">
        <f t="shared" si="20"/>
        <v>0</v>
      </c>
      <c r="AD122" s="5">
        <f t="shared" si="20"/>
        <v>0</v>
      </c>
      <c r="AE122" s="5">
        <f t="shared" si="20"/>
        <v>0</v>
      </c>
      <c r="AF122" s="5">
        <f t="shared" si="20"/>
        <v>0</v>
      </c>
      <c r="AG122" s="5">
        <f t="shared" si="20"/>
        <v>0</v>
      </c>
      <c r="AH122" s="5">
        <f t="shared" si="20"/>
        <v>0</v>
      </c>
      <c r="AI122" s="5">
        <f t="shared" si="20"/>
        <v>0</v>
      </c>
      <c r="AJ122" s="5">
        <f t="shared" si="20"/>
        <v>0</v>
      </c>
      <c r="AN122" s="5">
        <v>84</v>
      </c>
      <c r="AO122" s="5">
        <v>41300</v>
      </c>
      <c r="AP122" s="5">
        <v>9440</v>
      </c>
      <c r="AQ122" s="5">
        <v>4130</v>
      </c>
      <c r="AR122" s="5">
        <v>4130</v>
      </c>
      <c r="BA122" s="5">
        <v>4130</v>
      </c>
      <c r="BB122" s="5">
        <v>4130</v>
      </c>
    </row>
    <row r="123" spans="3:54" x14ac:dyDescent="0.2">
      <c r="C123" s="5">
        <v>121</v>
      </c>
      <c r="D123" s="5">
        <f t="shared" si="21"/>
        <v>139200</v>
      </c>
      <c r="E123" s="5">
        <f t="shared" si="21"/>
        <v>23200</v>
      </c>
      <c r="F123" s="5">
        <f t="shared" si="21"/>
        <v>11600</v>
      </c>
      <c r="G123" s="5">
        <f t="shared" si="21"/>
        <v>11600</v>
      </c>
      <c r="H123" s="5">
        <f t="shared" si="21"/>
        <v>0</v>
      </c>
      <c r="I123" s="5">
        <f t="shared" si="21"/>
        <v>0</v>
      </c>
      <c r="J123" s="5">
        <f t="shared" si="21"/>
        <v>0</v>
      </c>
      <c r="K123" s="5">
        <f t="shared" si="21"/>
        <v>0</v>
      </c>
      <c r="L123" s="5">
        <f t="shared" si="21"/>
        <v>0</v>
      </c>
      <c r="M123" s="5">
        <f t="shared" si="21"/>
        <v>0</v>
      </c>
      <c r="N123" s="5">
        <f t="shared" si="21"/>
        <v>0</v>
      </c>
      <c r="O123" s="5">
        <f t="shared" si="21"/>
        <v>0</v>
      </c>
      <c r="P123" s="5">
        <f t="shared" si="21"/>
        <v>11600</v>
      </c>
      <c r="Q123" s="5">
        <f t="shared" si="21"/>
        <v>11600</v>
      </c>
      <c r="V123" s="5">
        <v>121</v>
      </c>
      <c r="W123" s="5">
        <f t="shared" si="22"/>
        <v>0</v>
      </c>
      <c r="X123" s="5">
        <f t="shared" si="20"/>
        <v>0</v>
      </c>
      <c r="Y123" s="5">
        <f t="shared" si="20"/>
        <v>0</v>
      </c>
      <c r="Z123" s="5">
        <f t="shared" si="20"/>
        <v>0</v>
      </c>
      <c r="AA123" s="5">
        <f t="shared" si="20"/>
        <v>0</v>
      </c>
      <c r="AB123" s="5">
        <f t="shared" si="20"/>
        <v>0</v>
      </c>
      <c r="AC123" s="5">
        <f t="shared" si="20"/>
        <v>0</v>
      </c>
      <c r="AD123" s="5">
        <f t="shared" si="20"/>
        <v>0</v>
      </c>
      <c r="AE123" s="5">
        <f t="shared" si="20"/>
        <v>0</v>
      </c>
      <c r="AF123" s="5">
        <f t="shared" si="20"/>
        <v>0</v>
      </c>
      <c r="AG123" s="5">
        <f t="shared" si="20"/>
        <v>0</v>
      </c>
      <c r="AH123" s="5">
        <f t="shared" si="20"/>
        <v>0</v>
      </c>
      <c r="AI123" s="5">
        <f t="shared" si="20"/>
        <v>0</v>
      </c>
      <c r="AJ123" s="5">
        <f t="shared" si="20"/>
        <v>0</v>
      </c>
      <c r="AN123" s="5">
        <v>85</v>
      </c>
      <c r="AO123" s="5">
        <v>42000</v>
      </c>
      <c r="AP123" s="5">
        <v>9600</v>
      </c>
      <c r="AQ123" s="5">
        <v>4200</v>
      </c>
      <c r="AR123" s="5">
        <v>4200</v>
      </c>
      <c r="BA123" s="5">
        <v>4200</v>
      </c>
      <c r="BB123" s="5">
        <v>4200</v>
      </c>
    </row>
    <row r="124" spans="3:54" x14ac:dyDescent="0.2">
      <c r="C124" s="5">
        <v>122</v>
      </c>
      <c r="D124" s="5">
        <f t="shared" si="21"/>
        <v>139200</v>
      </c>
      <c r="E124" s="5">
        <f t="shared" si="21"/>
        <v>23200</v>
      </c>
      <c r="F124" s="5">
        <f t="shared" si="21"/>
        <v>11600</v>
      </c>
      <c r="G124" s="5">
        <f t="shared" si="21"/>
        <v>11600</v>
      </c>
      <c r="H124" s="5">
        <f t="shared" si="21"/>
        <v>0</v>
      </c>
      <c r="I124" s="5">
        <f t="shared" si="21"/>
        <v>0</v>
      </c>
      <c r="J124" s="5">
        <f t="shared" si="21"/>
        <v>0</v>
      </c>
      <c r="K124" s="5">
        <f t="shared" si="21"/>
        <v>0</v>
      </c>
      <c r="L124" s="5">
        <f t="shared" si="21"/>
        <v>0</v>
      </c>
      <c r="M124" s="5">
        <f t="shared" si="21"/>
        <v>0</v>
      </c>
      <c r="N124" s="5">
        <f t="shared" si="21"/>
        <v>0</v>
      </c>
      <c r="O124" s="5">
        <f t="shared" si="21"/>
        <v>0</v>
      </c>
      <c r="P124" s="5">
        <f t="shared" si="21"/>
        <v>11600</v>
      </c>
      <c r="Q124" s="5">
        <f t="shared" si="21"/>
        <v>11600</v>
      </c>
      <c r="V124" s="5">
        <v>122</v>
      </c>
      <c r="W124" s="5">
        <f t="shared" si="22"/>
        <v>0</v>
      </c>
      <c r="X124" s="5">
        <f t="shared" si="20"/>
        <v>0</v>
      </c>
      <c r="Y124" s="5">
        <f t="shared" si="20"/>
        <v>0</v>
      </c>
      <c r="Z124" s="5">
        <f t="shared" si="20"/>
        <v>0</v>
      </c>
      <c r="AA124" s="5">
        <f t="shared" si="20"/>
        <v>0</v>
      </c>
      <c r="AB124" s="5">
        <f t="shared" si="20"/>
        <v>0</v>
      </c>
      <c r="AC124" s="5">
        <f t="shared" si="20"/>
        <v>0</v>
      </c>
      <c r="AD124" s="5">
        <f t="shared" si="20"/>
        <v>0</v>
      </c>
      <c r="AE124" s="5">
        <f t="shared" si="20"/>
        <v>0</v>
      </c>
      <c r="AF124" s="5">
        <f t="shared" si="20"/>
        <v>0</v>
      </c>
      <c r="AG124" s="5">
        <f t="shared" si="20"/>
        <v>0</v>
      </c>
      <c r="AH124" s="5">
        <f t="shared" si="20"/>
        <v>0</v>
      </c>
      <c r="AI124" s="5">
        <f t="shared" si="20"/>
        <v>0</v>
      </c>
      <c r="AJ124" s="5">
        <f t="shared" si="20"/>
        <v>0</v>
      </c>
      <c r="AN124" s="5">
        <v>86</v>
      </c>
      <c r="AO124" s="5">
        <v>42700</v>
      </c>
      <c r="AP124" s="5">
        <v>9760</v>
      </c>
      <c r="AQ124" s="5">
        <v>4270</v>
      </c>
      <c r="AR124" s="5">
        <v>4270</v>
      </c>
      <c r="BA124" s="5">
        <v>4270</v>
      </c>
      <c r="BB124" s="5">
        <v>4270</v>
      </c>
    </row>
    <row r="125" spans="3:54" x14ac:dyDescent="0.2">
      <c r="C125" s="5">
        <v>123</v>
      </c>
      <c r="D125" s="5">
        <f t="shared" si="21"/>
        <v>139200</v>
      </c>
      <c r="E125" s="5">
        <f t="shared" si="21"/>
        <v>23200</v>
      </c>
      <c r="F125" s="5">
        <f t="shared" si="21"/>
        <v>11600</v>
      </c>
      <c r="G125" s="5">
        <f t="shared" si="21"/>
        <v>11600</v>
      </c>
      <c r="H125" s="5">
        <f t="shared" si="21"/>
        <v>0</v>
      </c>
      <c r="I125" s="5">
        <f t="shared" si="21"/>
        <v>0</v>
      </c>
      <c r="J125" s="5">
        <f t="shared" si="21"/>
        <v>0</v>
      </c>
      <c r="K125" s="5">
        <f t="shared" si="21"/>
        <v>0</v>
      </c>
      <c r="L125" s="5">
        <f t="shared" si="21"/>
        <v>0</v>
      </c>
      <c r="M125" s="5">
        <f t="shared" si="21"/>
        <v>0</v>
      </c>
      <c r="N125" s="5">
        <f t="shared" si="21"/>
        <v>0</v>
      </c>
      <c r="O125" s="5">
        <f t="shared" si="21"/>
        <v>0</v>
      </c>
      <c r="P125" s="5">
        <f t="shared" si="21"/>
        <v>11600</v>
      </c>
      <c r="Q125" s="5">
        <f t="shared" si="21"/>
        <v>11600</v>
      </c>
      <c r="V125" s="5">
        <v>123</v>
      </c>
      <c r="W125" s="5">
        <f t="shared" si="22"/>
        <v>0</v>
      </c>
      <c r="X125" s="5">
        <f t="shared" si="20"/>
        <v>0</v>
      </c>
      <c r="Y125" s="5">
        <f t="shared" si="20"/>
        <v>0</v>
      </c>
      <c r="Z125" s="5">
        <f t="shared" si="20"/>
        <v>0</v>
      </c>
      <c r="AA125" s="5">
        <f t="shared" si="20"/>
        <v>0</v>
      </c>
      <c r="AB125" s="5">
        <f t="shared" si="20"/>
        <v>0</v>
      </c>
      <c r="AC125" s="5">
        <f t="shared" si="20"/>
        <v>0</v>
      </c>
      <c r="AD125" s="5">
        <f t="shared" si="20"/>
        <v>0</v>
      </c>
      <c r="AE125" s="5">
        <f t="shared" si="20"/>
        <v>0</v>
      </c>
      <c r="AF125" s="5">
        <f t="shared" si="20"/>
        <v>0</v>
      </c>
      <c r="AG125" s="5">
        <f t="shared" si="20"/>
        <v>0</v>
      </c>
      <c r="AH125" s="5">
        <f t="shared" si="20"/>
        <v>0</v>
      </c>
      <c r="AI125" s="5">
        <f t="shared" si="20"/>
        <v>0</v>
      </c>
      <c r="AJ125" s="5">
        <f t="shared" si="20"/>
        <v>0</v>
      </c>
      <c r="AN125" s="5">
        <v>87</v>
      </c>
      <c r="AO125" s="5">
        <v>43400</v>
      </c>
      <c r="AP125" s="5">
        <v>9920</v>
      </c>
      <c r="AQ125" s="5">
        <v>4340</v>
      </c>
      <c r="AR125" s="5">
        <v>4340</v>
      </c>
      <c r="BA125" s="5">
        <v>4340</v>
      </c>
      <c r="BB125" s="5">
        <v>4340</v>
      </c>
    </row>
    <row r="126" spans="3:54" x14ac:dyDescent="0.2">
      <c r="C126" s="5">
        <v>124</v>
      </c>
      <c r="D126" s="5">
        <f t="shared" si="21"/>
        <v>139200</v>
      </c>
      <c r="E126" s="5">
        <f t="shared" si="21"/>
        <v>23200</v>
      </c>
      <c r="F126" s="5">
        <f t="shared" si="21"/>
        <v>11600</v>
      </c>
      <c r="G126" s="5">
        <f t="shared" si="21"/>
        <v>11600</v>
      </c>
      <c r="H126" s="5">
        <f t="shared" si="21"/>
        <v>0</v>
      </c>
      <c r="I126" s="5">
        <f t="shared" si="21"/>
        <v>0</v>
      </c>
      <c r="J126" s="5">
        <f t="shared" si="21"/>
        <v>0</v>
      </c>
      <c r="K126" s="5">
        <f t="shared" si="21"/>
        <v>0</v>
      </c>
      <c r="L126" s="5">
        <f t="shared" si="21"/>
        <v>0</v>
      </c>
      <c r="M126" s="5">
        <f t="shared" si="21"/>
        <v>0</v>
      </c>
      <c r="N126" s="5">
        <f t="shared" si="21"/>
        <v>0</v>
      </c>
      <c r="O126" s="5">
        <f t="shared" si="21"/>
        <v>0</v>
      </c>
      <c r="P126" s="5">
        <f t="shared" si="21"/>
        <v>11600</v>
      </c>
      <c r="Q126" s="5">
        <f t="shared" si="21"/>
        <v>11600</v>
      </c>
      <c r="V126" s="5">
        <v>124</v>
      </c>
      <c r="W126" s="5">
        <f t="shared" si="22"/>
        <v>0</v>
      </c>
      <c r="X126" s="5">
        <f t="shared" si="20"/>
        <v>0</v>
      </c>
      <c r="Y126" s="5">
        <f t="shared" si="20"/>
        <v>0</v>
      </c>
      <c r="Z126" s="5">
        <f t="shared" si="20"/>
        <v>0</v>
      </c>
      <c r="AA126" s="5">
        <f t="shared" si="20"/>
        <v>0</v>
      </c>
      <c r="AB126" s="5">
        <f t="shared" si="20"/>
        <v>0</v>
      </c>
      <c r="AC126" s="5">
        <f t="shared" si="20"/>
        <v>0</v>
      </c>
      <c r="AD126" s="5">
        <f t="shared" si="20"/>
        <v>0</v>
      </c>
      <c r="AE126" s="5">
        <f t="shared" si="20"/>
        <v>0</v>
      </c>
      <c r="AF126" s="5">
        <f t="shared" si="20"/>
        <v>0</v>
      </c>
      <c r="AG126" s="5">
        <f t="shared" si="20"/>
        <v>0</v>
      </c>
      <c r="AH126" s="5">
        <f t="shared" si="20"/>
        <v>0</v>
      </c>
      <c r="AI126" s="5">
        <f t="shared" si="20"/>
        <v>0</v>
      </c>
      <c r="AJ126" s="5">
        <f t="shared" si="20"/>
        <v>0</v>
      </c>
      <c r="AN126" s="5">
        <v>88</v>
      </c>
      <c r="AO126" s="5">
        <v>44100</v>
      </c>
      <c r="AP126" s="5">
        <v>10080</v>
      </c>
      <c r="AQ126" s="5">
        <v>4410</v>
      </c>
      <c r="AR126" s="5">
        <v>4410</v>
      </c>
      <c r="BA126" s="5">
        <v>4410</v>
      </c>
      <c r="BB126" s="5">
        <v>4410</v>
      </c>
    </row>
    <row r="127" spans="3:54" x14ac:dyDescent="0.2">
      <c r="C127" s="5">
        <v>125</v>
      </c>
      <c r="D127" s="5">
        <f t="shared" si="21"/>
        <v>139200</v>
      </c>
      <c r="E127" s="5">
        <f t="shared" si="21"/>
        <v>23200</v>
      </c>
      <c r="F127" s="5">
        <f t="shared" si="21"/>
        <v>11600</v>
      </c>
      <c r="G127" s="5">
        <f t="shared" si="21"/>
        <v>11600</v>
      </c>
      <c r="H127" s="5">
        <f t="shared" si="21"/>
        <v>0</v>
      </c>
      <c r="I127" s="5">
        <f t="shared" si="21"/>
        <v>0</v>
      </c>
      <c r="J127" s="5">
        <f t="shared" si="21"/>
        <v>0</v>
      </c>
      <c r="K127" s="5">
        <f t="shared" si="21"/>
        <v>0</v>
      </c>
      <c r="L127" s="5">
        <f t="shared" si="21"/>
        <v>0</v>
      </c>
      <c r="M127" s="5">
        <f t="shared" si="21"/>
        <v>0</v>
      </c>
      <c r="N127" s="5">
        <f t="shared" si="21"/>
        <v>0</v>
      </c>
      <c r="O127" s="5">
        <f t="shared" si="21"/>
        <v>0</v>
      </c>
      <c r="P127" s="5">
        <f t="shared" si="21"/>
        <v>11600</v>
      </c>
      <c r="Q127" s="5">
        <f t="shared" si="21"/>
        <v>11600</v>
      </c>
      <c r="V127" s="5">
        <v>125</v>
      </c>
      <c r="W127" s="5">
        <f t="shared" si="22"/>
        <v>0</v>
      </c>
      <c r="X127" s="5">
        <f t="shared" si="20"/>
        <v>0</v>
      </c>
      <c r="Y127" s="5">
        <f t="shared" si="20"/>
        <v>0</v>
      </c>
      <c r="Z127" s="5">
        <f t="shared" si="20"/>
        <v>0</v>
      </c>
      <c r="AA127" s="5">
        <f t="shared" si="20"/>
        <v>0</v>
      </c>
      <c r="AB127" s="5">
        <f t="shared" si="20"/>
        <v>0</v>
      </c>
      <c r="AC127" s="5">
        <f t="shared" si="20"/>
        <v>0</v>
      </c>
      <c r="AD127" s="5">
        <f t="shared" si="20"/>
        <v>0</v>
      </c>
      <c r="AE127" s="5">
        <f t="shared" si="20"/>
        <v>0</v>
      </c>
      <c r="AF127" s="5">
        <f t="shared" si="20"/>
        <v>0</v>
      </c>
      <c r="AG127" s="5">
        <f t="shared" si="20"/>
        <v>0</v>
      </c>
      <c r="AH127" s="5">
        <f t="shared" si="20"/>
        <v>0</v>
      </c>
      <c r="AI127" s="5">
        <f t="shared" si="20"/>
        <v>0</v>
      </c>
      <c r="AJ127" s="5">
        <f t="shared" si="20"/>
        <v>0</v>
      </c>
      <c r="AN127" s="5">
        <v>89</v>
      </c>
      <c r="AO127" s="5">
        <v>44800</v>
      </c>
      <c r="AP127" s="5">
        <v>10240</v>
      </c>
      <c r="AQ127" s="5">
        <v>4480</v>
      </c>
      <c r="AR127" s="5">
        <v>4480</v>
      </c>
      <c r="BA127" s="5">
        <v>4480</v>
      </c>
      <c r="BB127" s="5">
        <v>4480</v>
      </c>
    </row>
    <row r="128" spans="3:54" x14ac:dyDescent="0.2">
      <c r="C128" s="5">
        <v>126</v>
      </c>
      <c r="D128" s="5">
        <f t="shared" si="21"/>
        <v>139200</v>
      </c>
      <c r="E128" s="5">
        <f t="shared" si="21"/>
        <v>23200</v>
      </c>
      <c r="F128" s="5">
        <f t="shared" si="21"/>
        <v>11600</v>
      </c>
      <c r="G128" s="5">
        <f t="shared" si="21"/>
        <v>11600</v>
      </c>
      <c r="H128" s="5">
        <f t="shared" si="21"/>
        <v>0</v>
      </c>
      <c r="I128" s="5">
        <f t="shared" si="21"/>
        <v>0</v>
      </c>
      <c r="J128" s="5">
        <f t="shared" si="21"/>
        <v>0</v>
      </c>
      <c r="K128" s="5">
        <f t="shared" si="21"/>
        <v>0</v>
      </c>
      <c r="L128" s="5">
        <f t="shared" si="21"/>
        <v>0</v>
      </c>
      <c r="M128" s="5">
        <f t="shared" si="21"/>
        <v>0</v>
      </c>
      <c r="N128" s="5">
        <f t="shared" si="21"/>
        <v>0</v>
      </c>
      <c r="O128" s="5">
        <f t="shared" si="21"/>
        <v>0</v>
      </c>
      <c r="P128" s="5">
        <f t="shared" si="21"/>
        <v>11600</v>
      </c>
      <c r="Q128" s="5">
        <f t="shared" si="21"/>
        <v>11600</v>
      </c>
      <c r="V128" s="5">
        <v>126</v>
      </c>
      <c r="W128" s="5">
        <f t="shared" si="22"/>
        <v>0</v>
      </c>
      <c r="X128" s="5">
        <f t="shared" si="20"/>
        <v>0</v>
      </c>
      <c r="Y128" s="5">
        <f t="shared" si="20"/>
        <v>0</v>
      </c>
      <c r="Z128" s="5">
        <f t="shared" si="20"/>
        <v>0</v>
      </c>
      <c r="AA128" s="5">
        <f t="shared" si="20"/>
        <v>0</v>
      </c>
      <c r="AB128" s="5">
        <f t="shared" si="20"/>
        <v>0</v>
      </c>
      <c r="AC128" s="5">
        <f t="shared" si="20"/>
        <v>0</v>
      </c>
      <c r="AD128" s="5">
        <f t="shared" si="20"/>
        <v>0</v>
      </c>
      <c r="AE128" s="5">
        <f t="shared" si="20"/>
        <v>0</v>
      </c>
      <c r="AF128" s="5">
        <f t="shared" si="20"/>
        <v>0</v>
      </c>
      <c r="AG128" s="5">
        <f t="shared" si="20"/>
        <v>0</v>
      </c>
      <c r="AH128" s="5">
        <f t="shared" si="20"/>
        <v>0</v>
      </c>
      <c r="AI128" s="5">
        <f t="shared" si="20"/>
        <v>0</v>
      </c>
      <c r="AJ128" s="5">
        <f t="shared" si="20"/>
        <v>0</v>
      </c>
      <c r="AN128" s="5">
        <v>90</v>
      </c>
      <c r="AO128" s="5">
        <v>45500</v>
      </c>
      <c r="AP128" s="5">
        <v>10400</v>
      </c>
      <c r="AQ128" s="5">
        <v>4550</v>
      </c>
      <c r="AR128" s="5">
        <v>4550</v>
      </c>
      <c r="BA128" s="5">
        <v>4550</v>
      </c>
      <c r="BB128" s="5">
        <v>4550</v>
      </c>
    </row>
    <row r="129" spans="3:54" x14ac:dyDescent="0.2">
      <c r="C129" s="5">
        <v>127</v>
      </c>
      <c r="D129" s="5">
        <f t="shared" si="21"/>
        <v>139200</v>
      </c>
      <c r="E129" s="5">
        <f t="shared" si="21"/>
        <v>23200</v>
      </c>
      <c r="F129" s="5">
        <f t="shared" si="21"/>
        <v>11600</v>
      </c>
      <c r="G129" s="5">
        <f t="shared" si="21"/>
        <v>11600</v>
      </c>
      <c r="H129" s="5">
        <f t="shared" si="21"/>
        <v>0</v>
      </c>
      <c r="I129" s="5">
        <f t="shared" si="21"/>
        <v>0</v>
      </c>
      <c r="J129" s="5">
        <f t="shared" si="21"/>
        <v>0</v>
      </c>
      <c r="K129" s="5">
        <f t="shared" si="21"/>
        <v>0</v>
      </c>
      <c r="L129" s="5">
        <f t="shared" si="21"/>
        <v>0</v>
      </c>
      <c r="M129" s="5">
        <f t="shared" si="21"/>
        <v>0</v>
      </c>
      <c r="N129" s="5">
        <f t="shared" si="21"/>
        <v>0</v>
      </c>
      <c r="O129" s="5">
        <f t="shared" si="21"/>
        <v>0</v>
      </c>
      <c r="P129" s="5">
        <f t="shared" si="21"/>
        <v>11600</v>
      </c>
      <c r="Q129" s="5">
        <f t="shared" si="21"/>
        <v>11600</v>
      </c>
      <c r="V129" s="5">
        <v>127</v>
      </c>
      <c r="W129" s="5">
        <f t="shared" si="22"/>
        <v>0</v>
      </c>
      <c r="X129" s="5">
        <f t="shared" si="22"/>
        <v>0</v>
      </c>
      <c r="Y129" s="5">
        <f t="shared" si="22"/>
        <v>0</v>
      </c>
      <c r="Z129" s="5">
        <f t="shared" si="22"/>
        <v>0</v>
      </c>
      <c r="AA129" s="5">
        <f t="shared" si="22"/>
        <v>0</v>
      </c>
      <c r="AB129" s="5">
        <f t="shared" si="22"/>
        <v>0</v>
      </c>
      <c r="AC129" s="5">
        <f t="shared" si="22"/>
        <v>0</v>
      </c>
      <c r="AD129" s="5">
        <f t="shared" si="22"/>
        <v>0</v>
      </c>
      <c r="AE129" s="5">
        <f t="shared" si="22"/>
        <v>0</v>
      </c>
      <c r="AF129" s="5">
        <f t="shared" si="22"/>
        <v>0</v>
      </c>
      <c r="AG129" s="5">
        <f t="shared" si="22"/>
        <v>0</v>
      </c>
      <c r="AH129" s="5">
        <f t="shared" si="22"/>
        <v>0</v>
      </c>
      <c r="AI129" s="5">
        <f t="shared" si="22"/>
        <v>0</v>
      </c>
      <c r="AJ129" s="5">
        <f t="shared" si="22"/>
        <v>0</v>
      </c>
      <c r="AN129" s="5">
        <v>91</v>
      </c>
      <c r="AO129" s="5">
        <v>46200</v>
      </c>
      <c r="AP129" s="5">
        <v>10560</v>
      </c>
      <c r="AQ129" s="5">
        <v>4620</v>
      </c>
      <c r="AR129" s="5">
        <v>4620</v>
      </c>
      <c r="BA129" s="5">
        <v>4620</v>
      </c>
      <c r="BB129" s="5">
        <v>4620</v>
      </c>
    </row>
    <row r="130" spans="3:54" x14ac:dyDescent="0.2">
      <c r="C130" s="5">
        <v>128</v>
      </c>
      <c r="D130" s="5">
        <f t="shared" si="21"/>
        <v>139200</v>
      </c>
      <c r="E130" s="5">
        <f t="shared" si="21"/>
        <v>23200</v>
      </c>
      <c r="F130" s="5">
        <f t="shared" si="21"/>
        <v>11600</v>
      </c>
      <c r="G130" s="5">
        <f t="shared" si="21"/>
        <v>11600</v>
      </c>
      <c r="H130" s="5">
        <f t="shared" si="21"/>
        <v>0</v>
      </c>
      <c r="I130" s="5">
        <f t="shared" si="21"/>
        <v>0</v>
      </c>
      <c r="J130" s="5">
        <f t="shared" si="21"/>
        <v>0</v>
      </c>
      <c r="K130" s="5">
        <f t="shared" si="21"/>
        <v>0</v>
      </c>
      <c r="L130" s="5">
        <f t="shared" si="21"/>
        <v>0</v>
      </c>
      <c r="M130" s="5">
        <f t="shared" si="21"/>
        <v>0</v>
      </c>
      <c r="N130" s="5">
        <f t="shared" si="21"/>
        <v>0</v>
      </c>
      <c r="O130" s="5">
        <f t="shared" si="21"/>
        <v>0</v>
      </c>
      <c r="P130" s="5">
        <f t="shared" si="21"/>
        <v>11600</v>
      </c>
      <c r="Q130" s="5">
        <f t="shared" si="21"/>
        <v>11600</v>
      </c>
      <c r="V130" s="5">
        <v>128</v>
      </c>
      <c r="W130" s="5">
        <f>W129</f>
        <v>0</v>
      </c>
      <c r="X130" s="5">
        <f t="shared" si="22"/>
        <v>0</v>
      </c>
      <c r="Y130" s="5">
        <f t="shared" si="22"/>
        <v>0</v>
      </c>
      <c r="Z130" s="5">
        <f t="shared" si="22"/>
        <v>0</v>
      </c>
      <c r="AA130" s="5">
        <f t="shared" si="22"/>
        <v>0</v>
      </c>
      <c r="AB130" s="5">
        <f t="shared" si="22"/>
        <v>0</v>
      </c>
      <c r="AC130" s="5">
        <f t="shared" si="22"/>
        <v>0</v>
      </c>
      <c r="AD130" s="5">
        <f t="shared" si="22"/>
        <v>0</v>
      </c>
      <c r="AE130" s="5">
        <f t="shared" si="22"/>
        <v>0</v>
      </c>
      <c r="AF130" s="5">
        <f t="shared" si="22"/>
        <v>0</v>
      </c>
      <c r="AG130" s="5">
        <f t="shared" si="22"/>
        <v>0</v>
      </c>
      <c r="AH130" s="5">
        <f t="shared" si="22"/>
        <v>0</v>
      </c>
      <c r="AI130" s="5">
        <f t="shared" si="22"/>
        <v>0</v>
      </c>
      <c r="AJ130" s="5">
        <f t="shared" si="22"/>
        <v>0</v>
      </c>
      <c r="AN130" s="5">
        <v>92</v>
      </c>
      <c r="AO130" s="5">
        <v>46900</v>
      </c>
      <c r="AP130" s="5">
        <v>10720</v>
      </c>
      <c r="AQ130" s="5">
        <v>4690</v>
      </c>
      <c r="AR130" s="5">
        <v>4690</v>
      </c>
      <c r="BA130" s="5">
        <v>4690</v>
      </c>
      <c r="BB130" s="5">
        <v>4690</v>
      </c>
    </row>
    <row r="131" spans="3:54" x14ac:dyDescent="0.2">
      <c r="C131" s="5">
        <v>129</v>
      </c>
      <c r="D131" s="5">
        <f t="shared" si="21"/>
        <v>139200</v>
      </c>
      <c r="E131" s="5">
        <f t="shared" si="21"/>
        <v>23200</v>
      </c>
      <c r="F131" s="5">
        <f t="shared" si="21"/>
        <v>11600</v>
      </c>
      <c r="G131" s="5">
        <f t="shared" si="21"/>
        <v>11600</v>
      </c>
      <c r="H131" s="5">
        <f t="shared" si="21"/>
        <v>0</v>
      </c>
      <c r="I131" s="5">
        <f t="shared" si="21"/>
        <v>0</v>
      </c>
      <c r="J131" s="5">
        <f t="shared" si="21"/>
        <v>0</v>
      </c>
      <c r="K131" s="5">
        <f t="shared" si="21"/>
        <v>0</v>
      </c>
      <c r="L131" s="5">
        <f t="shared" si="21"/>
        <v>0</v>
      </c>
      <c r="M131" s="5">
        <f t="shared" si="21"/>
        <v>0</v>
      </c>
      <c r="N131" s="5">
        <f t="shared" si="21"/>
        <v>0</v>
      </c>
      <c r="O131" s="5">
        <f t="shared" si="21"/>
        <v>0</v>
      </c>
      <c r="P131" s="5">
        <f t="shared" si="21"/>
        <v>11600</v>
      </c>
      <c r="Q131" s="5">
        <f t="shared" si="21"/>
        <v>11600</v>
      </c>
      <c r="V131" s="5">
        <v>129</v>
      </c>
      <c r="W131" s="5">
        <f t="shared" ref="W131:AJ146" si="23">W130</f>
        <v>0</v>
      </c>
      <c r="X131" s="5">
        <f t="shared" si="22"/>
        <v>0</v>
      </c>
      <c r="Y131" s="5">
        <f t="shared" si="22"/>
        <v>0</v>
      </c>
      <c r="Z131" s="5">
        <f t="shared" si="22"/>
        <v>0</v>
      </c>
      <c r="AA131" s="5">
        <f t="shared" si="22"/>
        <v>0</v>
      </c>
      <c r="AB131" s="5">
        <f t="shared" si="22"/>
        <v>0</v>
      </c>
      <c r="AC131" s="5">
        <f t="shared" si="22"/>
        <v>0</v>
      </c>
      <c r="AD131" s="5">
        <f t="shared" si="22"/>
        <v>0</v>
      </c>
      <c r="AE131" s="5">
        <f t="shared" si="22"/>
        <v>0</v>
      </c>
      <c r="AF131" s="5">
        <f t="shared" si="22"/>
        <v>0</v>
      </c>
      <c r="AG131" s="5">
        <f t="shared" si="22"/>
        <v>0</v>
      </c>
      <c r="AH131" s="5">
        <f t="shared" si="22"/>
        <v>0</v>
      </c>
      <c r="AI131" s="5">
        <f t="shared" si="22"/>
        <v>0</v>
      </c>
      <c r="AJ131" s="5">
        <f t="shared" si="22"/>
        <v>0</v>
      </c>
      <c r="AN131" s="5">
        <v>93</v>
      </c>
      <c r="AO131" s="5">
        <v>47600</v>
      </c>
      <c r="AP131" s="5">
        <v>10880</v>
      </c>
      <c r="AQ131" s="5">
        <v>4760</v>
      </c>
      <c r="AR131" s="5">
        <v>4760</v>
      </c>
      <c r="BA131" s="5">
        <v>4760</v>
      </c>
      <c r="BB131" s="5">
        <v>4760</v>
      </c>
    </row>
    <row r="132" spans="3:54" x14ac:dyDescent="0.2">
      <c r="C132" s="5">
        <v>130</v>
      </c>
      <c r="D132" s="5">
        <f t="shared" si="21"/>
        <v>139200</v>
      </c>
      <c r="E132" s="5">
        <f t="shared" si="21"/>
        <v>23200</v>
      </c>
      <c r="F132" s="5">
        <f t="shared" si="21"/>
        <v>11600</v>
      </c>
      <c r="G132" s="5">
        <f t="shared" si="21"/>
        <v>11600</v>
      </c>
      <c r="H132" s="5">
        <f t="shared" si="21"/>
        <v>0</v>
      </c>
      <c r="I132" s="5">
        <f t="shared" si="21"/>
        <v>0</v>
      </c>
      <c r="J132" s="5">
        <f t="shared" si="21"/>
        <v>0</v>
      </c>
      <c r="K132" s="5">
        <f t="shared" si="21"/>
        <v>0</v>
      </c>
      <c r="L132" s="5">
        <f t="shared" si="21"/>
        <v>0</v>
      </c>
      <c r="M132" s="5">
        <f t="shared" si="21"/>
        <v>0</v>
      </c>
      <c r="N132" s="5">
        <f t="shared" si="21"/>
        <v>0</v>
      </c>
      <c r="O132" s="5">
        <f t="shared" si="21"/>
        <v>0</v>
      </c>
      <c r="P132" s="5">
        <f t="shared" si="21"/>
        <v>11600</v>
      </c>
      <c r="Q132" s="5">
        <f t="shared" si="21"/>
        <v>11600</v>
      </c>
      <c r="V132" s="5">
        <v>130</v>
      </c>
      <c r="W132" s="5">
        <f t="shared" si="23"/>
        <v>0</v>
      </c>
      <c r="X132" s="5">
        <f t="shared" si="22"/>
        <v>0</v>
      </c>
      <c r="Y132" s="5">
        <f t="shared" si="22"/>
        <v>0</v>
      </c>
      <c r="Z132" s="5">
        <f t="shared" si="22"/>
        <v>0</v>
      </c>
      <c r="AA132" s="5">
        <f t="shared" si="22"/>
        <v>0</v>
      </c>
      <c r="AB132" s="5">
        <f t="shared" si="22"/>
        <v>0</v>
      </c>
      <c r="AC132" s="5">
        <f t="shared" si="22"/>
        <v>0</v>
      </c>
      <c r="AD132" s="5">
        <f t="shared" si="22"/>
        <v>0</v>
      </c>
      <c r="AE132" s="5">
        <f t="shared" si="22"/>
        <v>0</v>
      </c>
      <c r="AF132" s="5">
        <f t="shared" si="22"/>
        <v>0</v>
      </c>
      <c r="AG132" s="5">
        <f t="shared" si="22"/>
        <v>0</v>
      </c>
      <c r="AH132" s="5">
        <f t="shared" si="22"/>
        <v>0</v>
      </c>
      <c r="AI132" s="5">
        <f t="shared" si="22"/>
        <v>0</v>
      </c>
      <c r="AJ132" s="5">
        <f t="shared" si="22"/>
        <v>0</v>
      </c>
      <c r="AN132" s="5">
        <v>94</v>
      </c>
      <c r="AO132" s="5">
        <v>48300</v>
      </c>
      <c r="AP132" s="5">
        <v>11040</v>
      </c>
      <c r="AQ132" s="5">
        <v>4830</v>
      </c>
      <c r="AR132" s="5">
        <v>4830</v>
      </c>
      <c r="BA132" s="5">
        <v>4830</v>
      </c>
      <c r="BB132" s="5">
        <v>4830</v>
      </c>
    </row>
    <row r="133" spans="3:54" x14ac:dyDescent="0.2">
      <c r="C133" s="5">
        <v>131</v>
      </c>
      <c r="D133" s="5">
        <f t="shared" si="21"/>
        <v>139200</v>
      </c>
      <c r="E133" s="5">
        <f t="shared" si="21"/>
        <v>23200</v>
      </c>
      <c r="F133" s="5">
        <f t="shared" si="21"/>
        <v>11600</v>
      </c>
      <c r="G133" s="5">
        <f t="shared" si="21"/>
        <v>11600</v>
      </c>
      <c r="H133" s="5">
        <f t="shared" si="21"/>
        <v>0</v>
      </c>
      <c r="I133" s="5">
        <f t="shared" si="21"/>
        <v>0</v>
      </c>
      <c r="J133" s="5">
        <f t="shared" si="21"/>
        <v>0</v>
      </c>
      <c r="K133" s="5">
        <f t="shared" si="21"/>
        <v>0</v>
      </c>
      <c r="L133" s="5">
        <f t="shared" si="21"/>
        <v>0</v>
      </c>
      <c r="M133" s="5">
        <f t="shared" si="21"/>
        <v>0</v>
      </c>
      <c r="N133" s="5">
        <f t="shared" si="21"/>
        <v>0</v>
      </c>
      <c r="O133" s="5">
        <f t="shared" si="21"/>
        <v>0</v>
      </c>
      <c r="P133" s="5">
        <f t="shared" si="21"/>
        <v>11600</v>
      </c>
      <c r="Q133" s="5">
        <f t="shared" si="21"/>
        <v>11600</v>
      </c>
      <c r="V133" s="5">
        <v>131</v>
      </c>
      <c r="W133" s="5">
        <f t="shared" si="23"/>
        <v>0</v>
      </c>
      <c r="X133" s="5">
        <f t="shared" si="22"/>
        <v>0</v>
      </c>
      <c r="Y133" s="5">
        <f t="shared" si="22"/>
        <v>0</v>
      </c>
      <c r="Z133" s="5">
        <f t="shared" si="22"/>
        <v>0</v>
      </c>
      <c r="AA133" s="5">
        <f t="shared" si="22"/>
        <v>0</v>
      </c>
      <c r="AB133" s="5">
        <f t="shared" si="22"/>
        <v>0</v>
      </c>
      <c r="AC133" s="5">
        <f t="shared" si="22"/>
        <v>0</v>
      </c>
      <c r="AD133" s="5">
        <f t="shared" si="22"/>
        <v>0</v>
      </c>
      <c r="AE133" s="5">
        <f t="shared" si="22"/>
        <v>0</v>
      </c>
      <c r="AF133" s="5">
        <f t="shared" si="22"/>
        <v>0</v>
      </c>
      <c r="AG133" s="5">
        <f t="shared" si="22"/>
        <v>0</v>
      </c>
      <c r="AH133" s="5">
        <f t="shared" si="22"/>
        <v>0</v>
      </c>
      <c r="AI133" s="5">
        <f t="shared" si="22"/>
        <v>0</v>
      </c>
      <c r="AJ133" s="5">
        <f t="shared" si="22"/>
        <v>0</v>
      </c>
      <c r="AN133" s="5">
        <v>95</v>
      </c>
      <c r="AO133" s="5">
        <v>49000</v>
      </c>
      <c r="AP133" s="5">
        <v>11200</v>
      </c>
      <c r="AQ133" s="5">
        <v>4900</v>
      </c>
      <c r="AR133" s="5">
        <v>4900</v>
      </c>
      <c r="BA133" s="5">
        <v>4900</v>
      </c>
      <c r="BB133" s="5">
        <v>4900</v>
      </c>
    </row>
    <row r="134" spans="3:54" x14ac:dyDescent="0.2">
      <c r="C134" s="5">
        <v>132</v>
      </c>
      <c r="D134" s="5">
        <f t="shared" si="21"/>
        <v>139200</v>
      </c>
      <c r="E134" s="5">
        <f t="shared" si="21"/>
        <v>23200</v>
      </c>
      <c r="F134" s="5">
        <f t="shared" si="21"/>
        <v>11600</v>
      </c>
      <c r="G134" s="5">
        <f t="shared" si="21"/>
        <v>11600</v>
      </c>
      <c r="H134" s="5">
        <f t="shared" si="21"/>
        <v>0</v>
      </c>
      <c r="I134" s="5">
        <f t="shared" si="21"/>
        <v>0</v>
      </c>
      <c r="J134" s="5">
        <f t="shared" si="21"/>
        <v>0</v>
      </c>
      <c r="K134" s="5">
        <f t="shared" si="21"/>
        <v>0</v>
      </c>
      <c r="L134" s="5">
        <f t="shared" si="21"/>
        <v>0</v>
      </c>
      <c r="M134" s="5">
        <f t="shared" si="21"/>
        <v>0</v>
      </c>
      <c r="N134" s="5">
        <f t="shared" si="21"/>
        <v>0</v>
      </c>
      <c r="O134" s="5">
        <f t="shared" si="21"/>
        <v>0</v>
      </c>
      <c r="P134" s="5">
        <f t="shared" si="21"/>
        <v>11600</v>
      </c>
      <c r="Q134" s="5">
        <f t="shared" si="21"/>
        <v>11600</v>
      </c>
      <c r="V134" s="5">
        <v>132</v>
      </c>
      <c r="W134" s="5">
        <f t="shared" si="23"/>
        <v>0</v>
      </c>
      <c r="X134" s="5">
        <f t="shared" si="22"/>
        <v>0</v>
      </c>
      <c r="Y134" s="5">
        <f t="shared" si="22"/>
        <v>0</v>
      </c>
      <c r="Z134" s="5">
        <f t="shared" si="22"/>
        <v>0</v>
      </c>
      <c r="AA134" s="5">
        <f t="shared" si="22"/>
        <v>0</v>
      </c>
      <c r="AB134" s="5">
        <f t="shared" si="22"/>
        <v>0</v>
      </c>
      <c r="AC134" s="5">
        <f t="shared" si="22"/>
        <v>0</v>
      </c>
      <c r="AD134" s="5">
        <f t="shared" si="22"/>
        <v>0</v>
      </c>
      <c r="AE134" s="5">
        <f t="shared" si="22"/>
        <v>0</v>
      </c>
      <c r="AF134" s="5">
        <f t="shared" si="22"/>
        <v>0</v>
      </c>
      <c r="AG134" s="5">
        <f t="shared" si="22"/>
        <v>0</v>
      </c>
      <c r="AH134" s="5">
        <f t="shared" si="22"/>
        <v>0</v>
      </c>
      <c r="AI134" s="5">
        <f t="shared" si="22"/>
        <v>0</v>
      </c>
      <c r="AJ134" s="5">
        <f t="shared" si="22"/>
        <v>0</v>
      </c>
      <c r="AN134" s="5">
        <v>96</v>
      </c>
      <c r="AO134" s="5">
        <v>49700</v>
      </c>
      <c r="AP134" s="5">
        <v>11360</v>
      </c>
      <c r="AQ134" s="5">
        <v>4970</v>
      </c>
      <c r="AR134" s="5">
        <v>4970</v>
      </c>
      <c r="BA134" s="5">
        <v>4970</v>
      </c>
      <c r="BB134" s="5">
        <v>4970</v>
      </c>
    </row>
    <row r="135" spans="3:54" x14ac:dyDescent="0.2">
      <c r="C135" s="5">
        <v>133</v>
      </c>
      <c r="D135" s="5">
        <f t="shared" si="21"/>
        <v>139200</v>
      </c>
      <c r="E135" s="5">
        <f t="shared" si="21"/>
        <v>23200</v>
      </c>
      <c r="F135" s="5">
        <f t="shared" si="21"/>
        <v>11600</v>
      </c>
      <c r="G135" s="5">
        <f t="shared" si="21"/>
        <v>11600</v>
      </c>
      <c r="H135" s="5">
        <f t="shared" si="21"/>
        <v>0</v>
      </c>
      <c r="I135" s="5">
        <f t="shared" si="21"/>
        <v>0</v>
      </c>
      <c r="J135" s="5">
        <f t="shared" si="21"/>
        <v>0</v>
      </c>
      <c r="K135" s="5">
        <f t="shared" si="21"/>
        <v>0</v>
      </c>
      <c r="L135" s="5">
        <f t="shared" si="21"/>
        <v>0</v>
      </c>
      <c r="M135" s="5">
        <f t="shared" si="21"/>
        <v>0</v>
      </c>
      <c r="N135" s="5">
        <f t="shared" si="21"/>
        <v>0</v>
      </c>
      <c r="O135" s="5">
        <f t="shared" si="21"/>
        <v>0</v>
      </c>
      <c r="P135" s="5">
        <f t="shared" si="21"/>
        <v>11600</v>
      </c>
      <c r="Q135" s="5">
        <f t="shared" si="21"/>
        <v>11600</v>
      </c>
      <c r="V135" s="5">
        <v>133</v>
      </c>
      <c r="W135" s="5">
        <f t="shared" si="23"/>
        <v>0</v>
      </c>
      <c r="X135" s="5">
        <f t="shared" si="22"/>
        <v>0</v>
      </c>
      <c r="Y135" s="5">
        <f t="shared" si="22"/>
        <v>0</v>
      </c>
      <c r="Z135" s="5">
        <f t="shared" si="22"/>
        <v>0</v>
      </c>
      <c r="AA135" s="5">
        <f t="shared" si="22"/>
        <v>0</v>
      </c>
      <c r="AB135" s="5">
        <f t="shared" si="22"/>
        <v>0</v>
      </c>
      <c r="AC135" s="5">
        <f t="shared" si="22"/>
        <v>0</v>
      </c>
      <c r="AD135" s="5">
        <f t="shared" si="22"/>
        <v>0</v>
      </c>
      <c r="AE135" s="5">
        <f t="shared" si="22"/>
        <v>0</v>
      </c>
      <c r="AF135" s="5">
        <f t="shared" si="22"/>
        <v>0</v>
      </c>
      <c r="AG135" s="5">
        <f t="shared" si="22"/>
        <v>0</v>
      </c>
      <c r="AH135" s="5">
        <f t="shared" si="22"/>
        <v>0</v>
      </c>
      <c r="AI135" s="5">
        <f t="shared" si="22"/>
        <v>0</v>
      </c>
      <c r="AJ135" s="5">
        <f t="shared" si="22"/>
        <v>0</v>
      </c>
      <c r="AN135" s="5">
        <v>97</v>
      </c>
      <c r="AO135" s="5">
        <v>50400</v>
      </c>
      <c r="AP135" s="5">
        <v>11520</v>
      </c>
      <c r="AQ135" s="5">
        <v>5040</v>
      </c>
      <c r="AR135" s="5">
        <v>5040</v>
      </c>
      <c r="BA135" s="5">
        <v>5040</v>
      </c>
      <c r="BB135" s="5">
        <v>5040</v>
      </c>
    </row>
    <row r="136" spans="3:54" x14ac:dyDescent="0.2">
      <c r="C136" s="5">
        <v>134</v>
      </c>
      <c r="D136" s="5">
        <f t="shared" ref="D136:Q151" si="24">D135</f>
        <v>139200</v>
      </c>
      <c r="E136" s="5">
        <f t="shared" si="24"/>
        <v>23200</v>
      </c>
      <c r="F136" s="5">
        <f t="shared" si="24"/>
        <v>11600</v>
      </c>
      <c r="G136" s="5">
        <f t="shared" si="24"/>
        <v>11600</v>
      </c>
      <c r="H136" s="5">
        <f t="shared" si="24"/>
        <v>0</v>
      </c>
      <c r="I136" s="5">
        <f t="shared" si="24"/>
        <v>0</v>
      </c>
      <c r="J136" s="5">
        <f t="shared" si="24"/>
        <v>0</v>
      </c>
      <c r="K136" s="5">
        <f t="shared" si="24"/>
        <v>0</v>
      </c>
      <c r="L136" s="5">
        <f t="shared" si="24"/>
        <v>0</v>
      </c>
      <c r="M136" s="5">
        <f t="shared" si="24"/>
        <v>0</v>
      </c>
      <c r="N136" s="5">
        <f t="shared" si="24"/>
        <v>0</v>
      </c>
      <c r="O136" s="5">
        <f t="shared" si="24"/>
        <v>0</v>
      </c>
      <c r="P136" s="5">
        <f t="shared" si="24"/>
        <v>11600</v>
      </c>
      <c r="Q136" s="5">
        <f t="shared" si="24"/>
        <v>11600</v>
      </c>
      <c r="V136" s="5">
        <v>134</v>
      </c>
      <c r="W136" s="5">
        <f t="shared" si="23"/>
        <v>0</v>
      </c>
      <c r="X136" s="5">
        <f t="shared" si="22"/>
        <v>0</v>
      </c>
      <c r="Y136" s="5">
        <f t="shared" si="22"/>
        <v>0</v>
      </c>
      <c r="Z136" s="5">
        <f t="shared" si="22"/>
        <v>0</v>
      </c>
      <c r="AA136" s="5">
        <f t="shared" si="22"/>
        <v>0</v>
      </c>
      <c r="AB136" s="5">
        <f t="shared" si="22"/>
        <v>0</v>
      </c>
      <c r="AC136" s="5">
        <f t="shared" si="22"/>
        <v>0</v>
      </c>
      <c r="AD136" s="5">
        <f t="shared" si="22"/>
        <v>0</v>
      </c>
      <c r="AE136" s="5">
        <f t="shared" si="22"/>
        <v>0</v>
      </c>
      <c r="AF136" s="5">
        <f t="shared" si="22"/>
        <v>0</v>
      </c>
      <c r="AG136" s="5">
        <f t="shared" si="22"/>
        <v>0</v>
      </c>
      <c r="AH136" s="5">
        <f t="shared" si="22"/>
        <v>0</v>
      </c>
      <c r="AI136" s="5">
        <f t="shared" si="22"/>
        <v>0</v>
      </c>
      <c r="AJ136" s="5">
        <f t="shared" si="22"/>
        <v>0</v>
      </c>
      <c r="AN136" s="5">
        <v>98</v>
      </c>
      <c r="AO136" s="5">
        <v>51100</v>
      </c>
      <c r="AP136" s="5">
        <v>11680</v>
      </c>
      <c r="AQ136" s="5">
        <v>5110</v>
      </c>
      <c r="AR136" s="5">
        <v>5110</v>
      </c>
      <c r="BA136" s="5">
        <v>5110</v>
      </c>
      <c r="BB136" s="5">
        <v>5110</v>
      </c>
    </row>
    <row r="137" spans="3:54" x14ac:dyDescent="0.2">
      <c r="C137" s="5">
        <v>135</v>
      </c>
      <c r="D137" s="5">
        <f t="shared" si="24"/>
        <v>139200</v>
      </c>
      <c r="E137" s="5">
        <f t="shared" si="24"/>
        <v>23200</v>
      </c>
      <c r="F137" s="5">
        <f t="shared" si="24"/>
        <v>11600</v>
      </c>
      <c r="G137" s="5">
        <f t="shared" si="24"/>
        <v>11600</v>
      </c>
      <c r="H137" s="5">
        <f t="shared" si="24"/>
        <v>0</v>
      </c>
      <c r="I137" s="5">
        <f t="shared" si="24"/>
        <v>0</v>
      </c>
      <c r="J137" s="5">
        <f t="shared" si="24"/>
        <v>0</v>
      </c>
      <c r="K137" s="5">
        <f t="shared" si="24"/>
        <v>0</v>
      </c>
      <c r="L137" s="5">
        <f t="shared" si="24"/>
        <v>0</v>
      </c>
      <c r="M137" s="5">
        <f t="shared" si="24"/>
        <v>0</v>
      </c>
      <c r="N137" s="5">
        <f t="shared" si="24"/>
        <v>0</v>
      </c>
      <c r="O137" s="5">
        <f t="shared" si="24"/>
        <v>0</v>
      </c>
      <c r="P137" s="5">
        <f t="shared" si="24"/>
        <v>11600</v>
      </c>
      <c r="Q137" s="5">
        <f t="shared" si="24"/>
        <v>11600</v>
      </c>
      <c r="V137" s="5">
        <v>135</v>
      </c>
      <c r="W137" s="5">
        <f t="shared" si="23"/>
        <v>0</v>
      </c>
      <c r="X137" s="5">
        <f t="shared" si="22"/>
        <v>0</v>
      </c>
      <c r="Y137" s="5">
        <f t="shared" si="22"/>
        <v>0</v>
      </c>
      <c r="Z137" s="5">
        <f t="shared" si="22"/>
        <v>0</v>
      </c>
      <c r="AA137" s="5">
        <f t="shared" si="22"/>
        <v>0</v>
      </c>
      <c r="AB137" s="5">
        <f t="shared" si="22"/>
        <v>0</v>
      </c>
      <c r="AC137" s="5">
        <f t="shared" si="22"/>
        <v>0</v>
      </c>
      <c r="AD137" s="5">
        <f t="shared" si="22"/>
        <v>0</v>
      </c>
      <c r="AE137" s="5">
        <f t="shared" si="22"/>
        <v>0</v>
      </c>
      <c r="AF137" s="5">
        <f t="shared" si="22"/>
        <v>0</v>
      </c>
      <c r="AG137" s="5">
        <f t="shared" si="22"/>
        <v>0</v>
      </c>
      <c r="AH137" s="5">
        <f t="shared" si="22"/>
        <v>0</v>
      </c>
      <c r="AI137" s="5">
        <f t="shared" si="22"/>
        <v>0</v>
      </c>
      <c r="AJ137" s="5">
        <f t="shared" si="22"/>
        <v>0</v>
      </c>
      <c r="AN137" s="5">
        <v>99</v>
      </c>
      <c r="AO137" s="5">
        <v>51800</v>
      </c>
      <c r="AP137" s="5">
        <v>11840</v>
      </c>
      <c r="AQ137" s="5">
        <v>5180</v>
      </c>
      <c r="AR137" s="5">
        <v>5180</v>
      </c>
      <c r="BA137" s="5">
        <v>5180</v>
      </c>
      <c r="BB137" s="5">
        <v>5180</v>
      </c>
    </row>
    <row r="138" spans="3:54" x14ac:dyDescent="0.2">
      <c r="C138" s="5">
        <v>136</v>
      </c>
      <c r="D138" s="5">
        <f t="shared" si="24"/>
        <v>139200</v>
      </c>
      <c r="E138" s="5">
        <f t="shared" si="24"/>
        <v>23200</v>
      </c>
      <c r="F138" s="5">
        <f t="shared" si="24"/>
        <v>11600</v>
      </c>
      <c r="G138" s="5">
        <f t="shared" si="24"/>
        <v>11600</v>
      </c>
      <c r="H138" s="5">
        <f t="shared" si="24"/>
        <v>0</v>
      </c>
      <c r="I138" s="5">
        <f t="shared" si="24"/>
        <v>0</v>
      </c>
      <c r="J138" s="5">
        <f t="shared" si="24"/>
        <v>0</v>
      </c>
      <c r="K138" s="5">
        <f t="shared" si="24"/>
        <v>0</v>
      </c>
      <c r="L138" s="5">
        <f t="shared" si="24"/>
        <v>0</v>
      </c>
      <c r="M138" s="5">
        <f t="shared" si="24"/>
        <v>0</v>
      </c>
      <c r="N138" s="5">
        <f t="shared" si="24"/>
        <v>0</v>
      </c>
      <c r="O138" s="5">
        <f t="shared" si="24"/>
        <v>0</v>
      </c>
      <c r="P138" s="5">
        <f t="shared" si="24"/>
        <v>11600</v>
      </c>
      <c r="Q138" s="5">
        <f t="shared" si="24"/>
        <v>11600</v>
      </c>
      <c r="V138" s="5">
        <v>136</v>
      </c>
      <c r="W138" s="5">
        <f t="shared" si="23"/>
        <v>0</v>
      </c>
      <c r="X138" s="5">
        <f t="shared" si="23"/>
        <v>0</v>
      </c>
      <c r="Y138" s="5">
        <f t="shared" si="23"/>
        <v>0</v>
      </c>
      <c r="Z138" s="5">
        <f t="shared" si="23"/>
        <v>0</v>
      </c>
      <c r="AA138" s="5">
        <f t="shared" si="23"/>
        <v>0</v>
      </c>
      <c r="AB138" s="5">
        <f t="shared" si="23"/>
        <v>0</v>
      </c>
      <c r="AC138" s="5">
        <f t="shared" si="23"/>
        <v>0</v>
      </c>
      <c r="AD138" s="5">
        <f t="shared" si="23"/>
        <v>0</v>
      </c>
      <c r="AE138" s="5">
        <f t="shared" si="23"/>
        <v>0</v>
      </c>
      <c r="AF138" s="5">
        <f t="shared" si="23"/>
        <v>0</v>
      </c>
      <c r="AG138" s="5">
        <f t="shared" si="23"/>
        <v>0</v>
      </c>
      <c r="AH138" s="5">
        <f t="shared" si="23"/>
        <v>0</v>
      </c>
      <c r="AI138" s="5">
        <f t="shared" si="23"/>
        <v>0</v>
      </c>
      <c r="AJ138" s="5">
        <f t="shared" si="23"/>
        <v>0</v>
      </c>
      <c r="AN138" s="5">
        <v>100</v>
      </c>
      <c r="AO138" s="5">
        <v>52500</v>
      </c>
      <c r="AP138" s="5">
        <v>12000</v>
      </c>
      <c r="AQ138" s="5">
        <v>5250</v>
      </c>
      <c r="AR138" s="5">
        <v>5250</v>
      </c>
      <c r="BA138" s="5">
        <v>5250</v>
      </c>
      <c r="BB138" s="5">
        <v>5250</v>
      </c>
    </row>
    <row r="139" spans="3:54" x14ac:dyDescent="0.2">
      <c r="C139" s="5">
        <v>137</v>
      </c>
      <c r="D139" s="5">
        <f t="shared" si="24"/>
        <v>139200</v>
      </c>
      <c r="E139" s="5">
        <f t="shared" si="24"/>
        <v>23200</v>
      </c>
      <c r="F139" s="5">
        <f t="shared" si="24"/>
        <v>11600</v>
      </c>
      <c r="G139" s="5">
        <f t="shared" si="24"/>
        <v>11600</v>
      </c>
      <c r="H139" s="5">
        <f t="shared" si="24"/>
        <v>0</v>
      </c>
      <c r="I139" s="5">
        <f t="shared" si="24"/>
        <v>0</v>
      </c>
      <c r="J139" s="5">
        <f t="shared" si="24"/>
        <v>0</v>
      </c>
      <c r="K139" s="5">
        <f t="shared" si="24"/>
        <v>0</v>
      </c>
      <c r="L139" s="5">
        <f t="shared" si="24"/>
        <v>0</v>
      </c>
      <c r="M139" s="5">
        <f t="shared" si="24"/>
        <v>0</v>
      </c>
      <c r="N139" s="5">
        <f t="shared" si="24"/>
        <v>0</v>
      </c>
      <c r="O139" s="5">
        <f t="shared" si="24"/>
        <v>0</v>
      </c>
      <c r="P139" s="5">
        <f t="shared" si="24"/>
        <v>11600</v>
      </c>
      <c r="Q139" s="5">
        <f t="shared" si="24"/>
        <v>11600</v>
      </c>
      <c r="V139" s="5">
        <v>137</v>
      </c>
      <c r="W139" s="5">
        <f>W138</f>
        <v>0</v>
      </c>
      <c r="X139" s="5">
        <f t="shared" si="23"/>
        <v>0</v>
      </c>
      <c r="Y139" s="5">
        <f t="shared" si="23"/>
        <v>0</v>
      </c>
      <c r="Z139" s="5">
        <f t="shared" si="23"/>
        <v>0</v>
      </c>
      <c r="AA139" s="5">
        <f t="shared" si="23"/>
        <v>0</v>
      </c>
      <c r="AB139" s="5">
        <f t="shared" si="23"/>
        <v>0</v>
      </c>
      <c r="AC139" s="5">
        <f t="shared" si="23"/>
        <v>0</v>
      </c>
      <c r="AD139" s="5">
        <f t="shared" si="23"/>
        <v>0</v>
      </c>
      <c r="AE139" s="5">
        <f t="shared" si="23"/>
        <v>0</v>
      </c>
      <c r="AF139" s="5">
        <f t="shared" si="23"/>
        <v>0</v>
      </c>
      <c r="AG139" s="5">
        <f t="shared" si="23"/>
        <v>0</v>
      </c>
      <c r="AH139" s="5">
        <f t="shared" si="23"/>
        <v>0</v>
      </c>
      <c r="AI139" s="5">
        <f t="shared" si="23"/>
        <v>0</v>
      </c>
      <c r="AJ139" s="5">
        <f t="shared" si="23"/>
        <v>0</v>
      </c>
      <c r="AN139" s="5">
        <v>101</v>
      </c>
      <c r="AO139" s="5">
        <v>53200</v>
      </c>
      <c r="AP139" s="5">
        <v>12160</v>
      </c>
      <c r="AQ139" s="5">
        <v>5320</v>
      </c>
      <c r="AR139" s="5">
        <v>5320</v>
      </c>
      <c r="BA139" s="5">
        <v>5320</v>
      </c>
      <c r="BB139" s="5">
        <v>5320</v>
      </c>
    </row>
    <row r="140" spans="3:54" x14ac:dyDescent="0.2">
      <c r="C140" s="5">
        <v>138</v>
      </c>
      <c r="D140" s="5">
        <f t="shared" si="24"/>
        <v>139200</v>
      </c>
      <c r="E140" s="5">
        <f t="shared" si="24"/>
        <v>23200</v>
      </c>
      <c r="F140" s="5">
        <f t="shared" si="24"/>
        <v>11600</v>
      </c>
      <c r="G140" s="5">
        <f t="shared" si="24"/>
        <v>11600</v>
      </c>
      <c r="H140" s="5">
        <f t="shared" si="24"/>
        <v>0</v>
      </c>
      <c r="I140" s="5">
        <f t="shared" si="24"/>
        <v>0</v>
      </c>
      <c r="J140" s="5">
        <f t="shared" si="24"/>
        <v>0</v>
      </c>
      <c r="K140" s="5">
        <f t="shared" si="24"/>
        <v>0</v>
      </c>
      <c r="L140" s="5">
        <f t="shared" si="24"/>
        <v>0</v>
      </c>
      <c r="M140" s="5">
        <f t="shared" si="24"/>
        <v>0</v>
      </c>
      <c r="N140" s="5">
        <f t="shared" si="24"/>
        <v>0</v>
      </c>
      <c r="O140" s="5">
        <f t="shared" si="24"/>
        <v>0</v>
      </c>
      <c r="P140" s="5">
        <f t="shared" si="24"/>
        <v>11600</v>
      </c>
      <c r="Q140" s="5">
        <f t="shared" si="24"/>
        <v>11600</v>
      </c>
      <c r="V140" s="5">
        <v>138</v>
      </c>
      <c r="W140" s="5">
        <f t="shared" ref="W140:AJ155" si="25">W139</f>
        <v>0</v>
      </c>
      <c r="X140" s="5">
        <f t="shared" si="23"/>
        <v>0</v>
      </c>
      <c r="Y140" s="5">
        <f t="shared" si="23"/>
        <v>0</v>
      </c>
      <c r="Z140" s="5">
        <f t="shared" si="23"/>
        <v>0</v>
      </c>
      <c r="AA140" s="5">
        <f t="shared" si="23"/>
        <v>0</v>
      </c>
      <c r="AB140" s="5">
        <f t="shared" si="23"/>
        <v>0</v>
      </c>
      <c r="AC140" s="5">
        <f t="shared" si="23"/>
        <v>0</v>
      </c>
      <c r="AD140" s="5">
        <f t="shared" si="23"/>
        <v>0</v>
      </c>
      <c r="AE140" s="5">
        <f t="shared" si="23"/>
        <v>0</v>
      </c>
      <c r="AF140" s="5">
        <f t="shared" si="23"/>
        <v>0</v>
      </c>
      <c r="AG140" s="5">
        <f t="shared" si="23"/>
        <v>0</v>
      </c>
      <c r="AH140" s="5">
        <f t="shared" si="23"/>
        <v>0</v>
      </c>
      <c r="AI140" s="5">
        <f t="shared" si="23"/>
        <v>0</v>
      </c>
      <c r="AJ140" s="5">
        <f t="shared" si="23"/>
        <v>0</v>
      </c>
      <c r="AN140" s="5">
        <v>102</v>
      </c>
      <c r="AO140" s="5">
        <v>53900</v>
      </c>
      <c r="AP140" s="5">
        <v>12320</v>
      </c>
      <c r="AQ140" s="5">
        <v>5390</v>
      </c>
      <c r="AR140" s="5">
        <v>5390</v>
      </c>
      <c r="BA140" s="5">
        <v>5390</v>
      </c>
      <c r="BB140" s="5">
        <v>5390</v>
      </c>
    </row>
    <row r="141" spans="3:54" x14ac:dyDescent="0.2">
      <c r="C141" s="5">
        <v>139</v>
      </c>
      <c r="D141" s="5">
        <f t="shared" si="24"/>
        <v>139200</v>
      </c>
      <c r="E141" s="5">
        <f t="shared" si="24"/>
        <v>23200</v>
      </c>
      <c r="F141" s="5">
        <f t="shared" si="24"/>
        <v>11600</v>
      </c>
      <c r="G141" s="5">
        <f t="shared" si="24"/>
        <v>11600</v>
      </c>
      <c r="H141" s="5">
        <f t="shared" si="24"/>
        <v>0</v>
      </c>
      <c r="I141" s="5">
        <f t="shared" si="24"/>
        <v>0</v>
      </c>
      <c r="J141" s="5">
        <f t="shared" si="24"/>
        <v>0</v>
      </c>
      <c r="K141" s="5">
        <f t="shared" si="24"/>
        <v>0</v>
      </c>
      <c r="L141" s="5">
        <f t="shared" si="24"/>
        <v>0</v>
      </c>
      <c r="M141" s="5">
        <f t="shared" si="24"/>
        <v>0</v>
      </c>
      <c r="N141" s="5">
        <f t="shared" si="24"/>
        <v>0</v>
      </c>
      <c r="O141" s="5">
        <f t="shared" si="24"/>
        <v>0</v>
      </c>
      <c r="P141" s="5">
        <f t="shared" si="24"/>
        <v>11600</v>
      </c>
      <c r="Q141" s="5">
        <f t="shared" si="24"/>
        <v>11600</v>
      </c>
      <c r="V141" s="5">
        <v>139</v>
      </c>
      <c r="W141" s="5">
        <f t="shared" si="25"/>
        <v>0</v>
      </c>
      <c r="X141" s="5">
        <f t="shared" si="23"/>
        <v>0</v>
      </c>
      <c r="Y141" s="5">
        <f t="shared" si="23"/>
        <v>0</v>
      </c>
      <c r="Z141" s="5">
        <f t="shared" si="23"/>
        <v>0</v>
      </c>
      <c r="AA141" s="5">
        <f t="shared" si="23"/>
        <v>0</v>
      </c>
      <c r="AB141" s="5">
        <f t="shared" si="23"/>
        <v>0</v>
      </c>
      <c r="AC141" s="5">
        <f t="shared" si="23"/>
        <v>0</v>
      </c>
      <c r="AD141" s="5">
        <f t="shared" si="23"/>
        <v>0</v>
      </c>
      <c r="AE141" s="5">
        <f t="shared" si="23"/>
        <v>0</v>
      </c>
      <c r="AF141" s="5">
        <f t="shared" si="23"/>
        <v>0</v>
      </c>
      <c r="AG141" s="5">
        <f t="shared" si="23"/>
        <v>0</v>
      </c>
      <c r="AH141" s="5">
        <f t="shared" si="23"/>
        <v>0</v>
      </c>
      <c r="AI141" s="5">
        <f t="shared" si="23"/>
        <v>0</v>
      </c>
      <c r="AJ141" s="5">
        <f t="shared" si="23"/>
        <v>0</v>
      </c>
      <c r="AN141" s="5">
        <v>103</v>
      </c>
      <c r="AO141" s="5">
        <v>54600</v>
      </c>
      <c r="AP141" s="5">
        <v>12480</v>
      </c>
      <c r="AQ141" s="5">
        <v>5460</v>
      </c>
      <c r="AR141" s="5">
        <v>5460</v>
      </c>
      <c r="BA141" s="5">
        <v>5460</v>
      </c>
      <c r="BB141" s="5">
        <v>5460</v>
      </c>
    </row>
    <row r="142" spans="3:54" x14ac:dyDescent="0.2">
      <c r="C142" s="5">
        <v>140</v>
      </c>
      <c r="D142" s="5">
        <f t="shared" si="24"/>
        <v>139200</v>
      </c>
      <c r="E142" s="5">
        <f t="shared" si="24"/>
        <v>23200</v>
      </c>
      <c r="F142" s="5">
        <f t="shared" si="24"/>
        <v>11600</v>
      </c>
      <c r="G142" s="5">
        <f t="shared" si="24"/>
        <v>11600</v>
      </c>
      <c r="H142" s="5">
        <f t="shared" si="24"/>
        <v>0</v>
      </c>
      <c r="I142" s="5">
        <f t="shared" si="24"/>
        <v>0</v>
      </c>
      <c r="J142" s="5">
        <f t="shared" si="24"/>
        <v>0</v>
      </c>
      <c r="K142" s="5">
        <f t="shared" si="24"/>
        <v>0</v>
      </c>
      <c r="L142" s="5">
        <f t="shared" si="24"/>
        <v>0</v>
      </c>
      <c r="M142" s="5">
        <f t="shared" si="24"/>
        <v>0</v>
      </c>
      <c r="N142" s="5">
        <f t="shared" si="24"/>
        <v>0</v>
      </c>
      <c r="O142" s="5">
        <f t="shared" si="24"/>
        <v>0</v>
      </c>
      <c r="P142" s="5">
        <f t="shared" si="24"/>
        <v>11600</v>
      </c>
      <c r="Q142" s="5">
        <f t="shared" si="24"/>
        <v>11600</v>
      </c>
      <c r="V142" s="5">
        <v>140</v>
      </c>
      <c r="W142" s="5">
        <f t="shared" si="25"/>
        <v>0</v>
      </c>
      <c r="X142" s="5">
        <f t="shared" si="23"/>
        <v>0</v>
      </c>
      <c r="Y142" s="5">
        <f t="shared" si="23"/>
        <v>0</v>
      </c>
      <c r="Z142" s="5">
        <f t="shared" si="23"/>
        <v>0</v>
      </c>
      <c r="AA142" s="5">
        <f t="shared" si="23"/>
        <v>0</v>
      </c>
      <c r="AB142" s="5">
        <f t="shared" si="23"/>
        <v>0</v>
      </c>
      <c r="AC142" s="5">
        <f t="shared" si="23"/>
        <v>0</v>
      </c>
      <c r="AD142" s="5">
        <f t="shared" si="23"/>
        <v>0</v>
      </c>
      <c r="AE142" s="5">
        <f t="shared" si="23"/>
        <v>0</v>
      </c>
      <c r="AF142" s="5">
        <f t="shared" si="23"/>
        <v>0</v>
      </c>
      <c r="AG142" s="5">
        <f t="shared" si="23"/>
        <v>0</v>
      </c>
      <c r="AH142" s="5">
        <f t="shared" si="23"/>
        <v>0</v>
      </c>
      <c r="AI142" s="5">
        <f t="shared" si="23"/>
        <v>0</v>
      </c>
      <c r="AJ142" s="5">
        <f t="shared" si="23"/>
        <v>0</v>
      </c>
      <c r="AN142" s="5">
        <v>104</v>
      </c>
      <c r="AO142" s="5">
        <v>55300</v>
      </c>
      <c r="AP142" s="5">
        <v>12640</v>
      </c>
      <c r="AQ142" s="5">
        <v>5530</v>
      </c>
      <c r="AR142" s="5">
        <v>5530</v>
      </c>
      <c r="BA142" s="5">
        <v>5530</v>
      </c>
      <c r="BB142" s="5">
        <v>5530</v>
      </c>
    </row>
    <row r="143" spans="3:54" x14ac:dyDescent="0.2">
      <c r="C143" s="5">
        <v>141</v>
      </c>
      <c r="D143" s="5">
        <f t="shared" si="24"/>
        <v>139200</v>
      </c>
      <c r="E143" s="5">
        <f t="shared" si="24"/>
        <v>23200</v>
      </c>
      <c r="F143" s="5">
        <f t="shared" si="24"/>
        <v>11600</v>
      </c>
      <c r="G143" s="5">
        <f t="shared" si="24"/>
        <v>11600</v>
      </c>
      <c r="H143" s="5">
        <f t="shared" si="24"/>
        <v>0</v>
      </c>
      <c r="I143" s="5">
        <f t="shared" si="24"/>
        <v>0</v>
      </c>
      <c r="J143" s="5">
        <f t="shared" si="24"/>
        <v>0</v>
      </c>
      <c r="K143" s="5">
        <f t="shared" si="24"/>
        <v>0</v>
      </c>
      <c r="L143" s="5">
        <f t="shared" si="24"/>
        <v>0</v>
      </c>
      <c r="M143" s="5">
        <f t="shared" si="24"/>
        <v>0</v>
      </c>
      <c r="N143" s="5">
        <f t="shared" si="24"/>
        <v>0</v>
      </c>
      <c r="O143" s="5">
        <f t="shared" si="24"/>
        <v>0</v>
      </c>
      <c r="P143" s="5">
        <f t="shared" si="24"/>
        <v>11600</v>
      </c>
      <c r="Q143" s="5">
        <f t="shared" si="24"/>
        <v>11600</v>
      </c>
      <c r="V143" s="5">
        <v>141</v>
      </c>
      <c r="W143" s="5">
        <f t="shared" si="25"/>
        <v>0</v>
      </c>
      <c r="X143" s="5">
        <f t="shared" si="23"/>
        <v>0</v>
      </c>
      <c r="Y143" s="5">
        <f t="shared" si="23"/>
        <v>0</v>
      </c>
      <c r="Z143" s="5">
        <f t="shared" si="23"/>
        <v>0</v>
      </c>
      <c r="AA143" s="5">
        <f t="shared" si="23"/>
        <v>0</v>
      </c>
      <c r="AB143" s="5">
        <f t="shared" si="23"/>
        <v>0</v>
      </c>
      <c r="AC143" s="5">
        <f t="shared" si="23"/>
        <v>0</v>
      </c>
      <c r="AD143" s="5">
        <f t="shared" si="23"/>
        <v>0</v>
      </c>
      <c r="AE143" s="5">
        <f t="shared" si="23"/>
        <v>0</v>
      </c>
      <c r="AF143" s="5">
        <f t="shared" si="23"/>
        <v>0</v>
      </c>
      <c r="AG143" s="5">
        <f t="shared" si="23"/>
        <v>0</v>
      </c>
      <c r="AH143" s="5">
        <f t="shared" si="23"/>
        <v>0</v>
      </c>
      <c r="AI143" s="5">
        <f t="shared" si="23"/>
        <v>0</v>
      </c>
      <c r="AJ143" s="5">
        <f t="shared" si="23"/>
        <v>0</v>
      </c>
      <c r="AN143" s="5">
        <v>105</v>
      </c>
      <c r="AO143" s="5">
        <v>56000</v>
      </c>
      <c r="AP143" s="5">
        <v>12800</v>
      </c>
      <c r="AQ143" s="5">
        <v>5600</v>
      </c>
      <c r="AR143" s="5">
        <v>5600</v>
      </c>
      <c r="BA143" s="5">
        <v>5600</v>
      </c>
      <c r="BB143" s="5">
        <v>5600</v>
      </c>
    </row>
    <row r="144" spans="3:54" x14ac:dyDescent="0.2">
      <c r="C144" s="5">
        <v>142</v>
      </c>
      <c r="D144" s="5">
        <f t="shared" si="24"/>
        <v>139200</v>
      </c>
      <c r="E144" s="5">
        <f t="shared" si="24"/>
        <v>23200</v>
      </c>
      <c r="F144" s="5">
        <f t="shared" si="24"/>
        <v>11600</v>
      </c>
      <c r="G144" s="5">
        <f t="shared" si="24"/>
        <v>11600</v>
      </c>
      <c r="H144" s="5">
        <f t="shared" si="24"/>
        <v>0</v>
      </c>
      <c r="I144" s="5">
        <f t="shared" si="24"/>
        <v>0</v>
      </c>
      <c r="J144" s="5">
        <f t="shared" si="24"/>
        <v>0</v>
      </c>
      <c r="K144" s="5">
        <f t="shared" si="24"/>
        <v>0</v>
      </c>
      <c r="L144" s="5">
        <f t="shared" si="24"/>
        <v>0</v>
      </c>
      <c r="M144" s="5">
        <f t="shared" si="24"/>
        <v>0</v>
      </c>
      <c r="N144" s="5">
        <f t="shared" si="24"/>
        <v>0</v>
      </c>
      <c r="O144" s="5">
        <f t="shared" si="24"/>
        <v>0</v>
      </c>
      <c r="P144" s="5">
        <f t="shared" si="24"/>
        <v>11600</v>
      </c>
      <c r="Q144" s="5">
        <f t="shared" si="24"/>
        <v>11600</v>
      </c>
      <c r="V144" s="5">
        <v>142</v>
      </c>
      <c r="W144" s="5">
        <f t="shared" si="25"/>
        <v>0</v>
      </c>
      <c r="X144" s="5">
        <f t="shared" si="23"/>
        <v>0</v>
      </c>
      <c r="Y144" s="5">
        <f t="shared" si="23"/>
        <v>0</v>
      </c>
      <c r="Z144" s="5">
        <f t="shared" si="23"/>
        <v>0</v>
      </c>
      <c r="AA144" s="5">
        <f t="shared" si="23"/>
        <v>0</v>
      </c>
      <c r="AB144" s="5">
        <f t="shared" si="23"/>
        <v>0</v>
      </c>
      <c r="AC144" s="5">
        <f t="shared" si="23"/>
        <v>0</v>
      </c>
      <c r="AD144" s="5">
        <f t="shared" si="23"/>
        <v>0</v>
      </c>
      <c r="AE144" s="5">
        <f t="shared" si="23"/>
        <v>0</v>
      </c>
      <c r="AF144" s="5">
        <f t="shared" si="23"/>
        <v>0</v>
      </c>
      <c r="AG144" s="5">
        <f t="shared" si="23"/>
        <v>0</v>
      </c>
      <c r="AH144" s="5">
        <f t="shared" si="23"/>
        <v>0</v>
      </c>
      <c r="AI144" s="5">
        <f t="shared" si="23"/>
        <v>0</v>
      </c>
      <c r="AJ144" s="5">
        <f t="shared" si="23"/>
        <v>0</v>
      </c>
      <c r="AN144" s="5">
        <v>106</v>
      </c>
      <c r="AO144" s="5">
        <v>56700</v>
      </c>
      <c r="AP144" s="5">
        <v>12960</v>
      </c>
      <c r="AQ144" s="5">
        <v>5670</v>
      </c>
      <c r="AR144" s="5">
        <v>5670</v>
      </c>
      <c r="BA144" s="5">
        <v>5670</v>
      </c>
      <c r="BB144" s="5">
        <v>5670</v>
      </c>
    </row>
    <row r="145" spans="3:54" x14ac:dyDescent="0.2">
      <c r="C145" s="5">
        <v>143</v>
      </c>
      <c r="D145" s="5">
        <f t="shared" si="24"/>
        <v>139200</v>
      </c>
      <c r="E145" s="5">
        <f t="shared" si="24"/>
        <v>23200</v>
      </c>
      <c r="F145" s="5">
        <f t="shared" si="24"/>
        <v>11600</v>
      </c>
      <c r="G145" s="5">
        <f t="shared" si="24"/>
        <v>11600</v>
      </c>
      <c r="H145" s="5">
        <f t="shared" si="24"/>
        <v>0</v>
      </c>
      <c r="I145" s="5">
        <f t="shared" si="24"/>
        <v>0</v>
      </c>
      <c r="J145" s="5">
        <f t="shared" si="24"/>
        <v>0</v>
      </c>
      <c r="K145" s="5">
        <f t="shared" si="24"/>
        <v>0</v>
      </c>
      <c r="L145" s="5">
        <f t="shared" si="24"/>
        <v>0</v>
      </c>
      <c r="M145" s="5">
        <f t="shared" si="24"/>
        <v>0</v>
      </c>
      <c r="N145" s="5">
        <f t="shared" si="24"/>
        <v>0</v>
      </c>
      <c r="O145" s="5">
        <f t="shared" si="24"/>
        <v>0</v>
      </c>
      <c r="P145" s="5">
        <f t="shared" si="24"/>
        <v>11600</v>
      </c>
      <c r="Q145" s="5">
        <f t="shared" si="24"/>
        <v>11600</v>
      </c>
      <c r="V145" s="5">
        <v>143</v>
      </c>
      <c r="W145" s="5">
        <f t="shared" si="25"/>
        <v>0</v>
      </c>
      <c r="X145" s="5">
        <f t="shared" si="23"/>
        <v>0</v>
      </c>
      <c r="Y145" s="5">
        <f t="shared" si="23"/>
        <v>0</v>
      </c>
      <c r="Z145" s="5">
        <f t="shared" si="23"/>
        <v>0</v>
      </c>
      <c r="AA145" s="5">
        <f t="shared" si="23"/>
        <v>0</v>
      </c>
      <c r="AB145" s="5">
        <f t="shared" si="23"/>
        <v>0</v>
      </c>
      <c r="AC145" s="5">
        <f t="shared" si="23"/>
        <v>0</v>
      </c>
      <c r="AD145" s="5">
        <f t="shared" si="23"/>
        <v>0</v>
      </c>
      <c r="AE145" s="5">
        <f t="shared" si="23"/>
        <v>0</v>
      </c>
      <c r="AF145" s="5">
        <f t="shared" si="23"/>
        <v>0</v>
      </c>
      <c r="AG145" s="5">
        <f t="shared" si="23"/>
        <v>0</v>
      </c>
      <c r="AH145" s="5">
        <f t="shared" si="23"/>
        <v>0</v>
      </c>
      <c r="AI145" s="5">
        <f t="shared" si="23"/>
        <v>0</v>
      </c>
      <c r="AJ145" s="5">
        <f t="shared" si="23"/>
        <v>0</v>
      </c>
      <c r="AN145" s="5">
        <v>107</v>
      </c>
      <c r="AO145" s="5">
        <v>57400</v>
      </c>
      <c r="AP145" s="5">
        <v>13120</v>
      </c>
      <c r="AQ145" s="5">
        <v>5740</v>
      </c>
      <c r="AR145" s="5">
        <v>5740</v>
      </c>
      <c r="BA145" s="5">
        <v>5740</v>
      </c>
      <c r="BB145" s="5">
        <v>5740</v>
      </c>
    </row>
    <row r="146" spans="3:54" x14ac:dyDescent="0.2">
      <c r="C146" s="5">
        <v>144</v>
      </c>
      <c r="D146" s="5">
        <f t="shared" si="24"/>
        <v>139200</v>
      </c>
      <c r="E146" s="5">
        <f t="shared" si="24"/>
        <v>23200</v>
      </c>
      <c r="F146" s="5">
        <f t="shared" si="24"/>
        <v>11600</v>
      </c>
      <c r="G146" s="5">
        <f t="shared" si="24"/>
        <v>11600</v>
      </c>
      <c r="H146" s="5">
        <f t="shared" si="24"/>
        <v>0</v>
      </c>
      <c r="I146" s="5">
        <f t="shared" si="24"/>
        <v>0</v>
      </c>
      <c r="J146" s="5">
        <f t="shared" si="24"/>
        <v>0</v>
      </c>
      <c r="K146" s="5">
        <f t="shared" si="24"/>
        <v>0</v>
      </c>
      <c r="L146" s="5">
        <f t="shared" si="24"/>
        <v>0</v>
      </c>
      <c r="M146" s="5">
        <f t="shared" si="24"/>
        <v>0</v>
      </c>
      <c r="N146" s="5">
        <f t="shared" si="24"/>
        <v>0</v>
      </c>
      <c r="O146" s="5">
        <f t="shared" si="24"/>
        <v>0</v>
      </c>
      <c r="P146" s="5">
        <f t="shared" si="24"/>
        <v>11600</v>
      </c>
      <c r="Q146" s="5">
        <f t="shared" si="24"/>
        <v>11600</v>
      </c>
      <c r="V146" s="5">
        <v>144</v>
      </c>
      <c r="W146" s="5">
        <f t="shared" si="25"/>
        <v>0</v>
      </c>
      <c r="X146" s="5">
        <f t="shared" si="23"/>
        <v>0</v>
      </c>
      <c r="Y146" s="5">
        <f t="shared" si="23"/>
        <v>0</v>
      </c>
      <c r="Z146" s="5">
        <f t="shared" si="23"/>
        <v>0</v>
      </c>
      <c r="AA146" s="5">
        <f t="shared" si="23"/>
        <v>0</v>
      </c>
      <c r="AB146" s="5">
        <f t="shared" si="23"/>
        <v>0</v>
      </c>
      <c r="AC146" s="5">
        <f t="shared" si="23"/>
        <v>0</v>
      </c>
      <c r="AD146" s="5">
        <f t="shared" si="23"/>
        <v>0</v>
      </c>
      <c r="AE146" s="5">
        <f t="shared" si="23"/>
        <v>0</v>
      </c>
      <c r="AF146" s="5">
        <f t="shared" si="23"/>
        <v>0</v>
      </c>
      <c r="AG146" s="5">
        <f t="shared" si="23"/>
        <v>0</v>
      </c>
      <c r="AH146" s="5">
        <f t="shared" si="23"/>
        <v>0</v>
      </c>
      <c r="AI146" s="5">
        <f t="shared" si="23"/>
        <v>0</v>
      </c>
      <c r="AJ146" s="5">
        <f t="shared" si="23"/>
        <v>0</v>
      </c>
      <c r="AN146" s="5">
        <v>108</v>
      </c>
      <c r="AO146" s="5">
        <v>58100</v>
      </c>
      <c r="AP146" s="5">
        <v>13280</v>
      </c>
      <c r="AQ146" s="5">
        <v>5810</v>
      </c>
      <c r="AR146" s="5">
        <v>5810</v>
      </c>
      <c r="BA146" s="5">
        <v>5810</v>
      </c>
      <c r="BB146" s="5">
        <v>5810</v>
      </c>
    </row>
    <row r="147" spans="3:54" x14ac:dyDescent="0.2">
      <c r="C147" s="5">
        <v>145</v>
      </c>
      <c r="D147" s="5">
        <f t="shared" si="24"/>
        <v>139200</v>
      </c>
      <c r="E147" s="5">
        <f t="shared" si="24"/>
        <v>23200</v>
      </c>
      <c r="F147" s="5">
        <f t="shared" si="24"/>
        <v>11600</v>
      </c>
      <c r="G147" s="5">
        <f t="shared" si="24"/>
        <v>11600</v>
      </c>
      <c r="H147" s="5">
        <f t="shared" si="24"/>
        <v>0</v>
      </c>
      <c r="I147" s="5">
        <f t="shared" si="24"/>
        <v>0</v>
      </c>
      <c r="J147" s="5">
        <f t="shared" si="24"/>
        <v>0</v>
      </c>
      <c r="K147" s="5">
        <f t="shared" si="24"/>
        <v>0</v>
      </c>
      <c r="L147" s="5">
        <f t="shared" si="24"/>
        <v>0</v>
      </c>
      <c r="M147" s="5">
        <f t="shared" si="24"/>
        <v>0</v>
      </c>
      <c r="N147" s="5">
        <f t="shared" si="24"/>
        <v>0</v>
      </c>
      <c r="O147" s="5">
        <f t="shared" si="24"/>
        <v>0</v>
      </c>
      <c r="P147" s="5">
        <f t="shared" si="24"/>
        <v>11600</v>
      </c>
      <c r="Q147" s="5">
        <f t="shared" si="24"/>
        <v>11600</v>
      </c>
      <c r="V147" s="5">
        <v>145</v>
      </c>
      <c r="W147" s="5">
        <f t="shared" si="25"/>
        <v>0</v>
      </c>
      <c r="X147" s="5">
        <f t="shared" si="25"/>
        <v>0</v>
      </c>
      <c r="Y147" s="5">
        <f t="shared" si="25"/>
        <v>0</v>
      </c>
      <c r="Z147" s="5">
        <f t="shared" si="25"/>
        <v>0</v>
      </c>
      <c r="AA147" s="5">
        <f t="shared" si="25"/>
        <v>0</v>
      </c>
      <c r="AB147" s="5">
        <f t="shared" si="25"/>
        <v>0</v>
      </c>
      <c r="AC147" s="5">
        <f t="shared" si="25"/>
        <v>0</v>
      </c>
      <c r="AD147" s="5">
        <f t="shared" si="25"/>
        <v>0</v>
      </c>
      <c r="AE147" s="5">
        <f t="shared" si="25"/>
        <v>0</v>
      </c>
      <c r="AF147" s="5">
        <f t="shared" si="25"/>
        <v>0</v>
      </c>
      <c r="AG147" s="5">
        <f t="shared" si="25"/>
        <v>0</v>
      </c>
      <c r="AH147" s="5">
        <f t="shared" si="25"/>
        <v>0</v>
      </c>
      <c r="AI147" s="5">
        <f t="shared" si="25"/>
        <v>0</v>
      </c>
      <c r="AJ147" s="5">
        <f t="shared" si="25"/>
        <v>0</v>
      </c>
      <c r="AN147" s="5">
        <v>109</v>
      </c>
      <c r="AO147" s="5">
        <v>58800</v>
      </c>
      <c r="AP147" s="5">
        <v>13440</v>
      </c>
      <c r="AQ147" s="5">
        <v>5880</v>
      </c>
      <c r="AR147" s="5">
        <v>5880</v>
      </c>
      <c r="BA147" s="5">
        <v>5880</v>
      </c>
      <c r="BB147" s="5">
        <v>5880</v>
      </c>
    </row>
    <row r="148" spans="3:54" x14ac:dyDescent="0.2">
      <c r="C148" s="5">
        <v>146</v>
      </c>
      <c r="D148" s="5">
        <f t="shared" si="24"/>
        <v>139200</v>
      </c>
      <c r="E148" s="5">
        <f t="shared" si="24"/>
        <v>23200</v>
      </c>
      <c r="F148" s="5">
        <f t="shared" si="24"/>
        <v>11600</v>
      </c>
      <c r="G148" s="5">
        <f t="shared" si="24"/>
        <v>11600</v>
      </c>
      <c r="H148" s="5">
        <f t="shared" si="24"/>
        <v>0</v>
      </c>
      <c r="I148" s="5">
        <f t="shared" si="24"/>
        <v>0</v>
      </c>
      <c r="J148" s="5">
        <f t="shared" si="24"/>
        <v>0</v>
      </c>
      <c r="K148" s="5">
        <f t="shared" si="24"/>
        <v>0</v>
      </c>
      <c r="L148" s="5">
        <f t="shared" si="24"/>
        <v>0</v>
      </c>
      <c r="M148" s="5">
        <f t="shared" si="24"/>
        <v>0</v>
      </c>
      <c r="N148" s="5">
        <f t="shared" si="24"/>
        <v>0</v>
      </c>
      <c r="O148" s="5">
        <f t="shared" si="24"/>
        <v>0</v>
      </c>
      <c r="P148" s="5">
        <f t="shared" si="24"/>
        <v>11600</v>
      </c>
      <c r="Q148" s="5">
        <f t="shared" si="24"/>
        <v>11600</v>
      </c>
      <c r="V148" s="5">
        <v>146</v>
      </c>
      <c r="W148" s="5">
        <f>W147</f>
        <v>0</v>
      </c>
      <c r="X148" s="5">
        <f t="shared" si="25"/>
        <v>0</v>
      </c>
      <c r="Y148" s="5">
        <f t="shared" si="25"/>
        <v>0</v>
      </c>
      <c r="Z148" s="5">
        <f t="shared" si="25"/>
        <v>0</v>
      </c>
      <c r="AA148" s="5">
        <f t="shared" si="25"/>
        <v>0</v>
      </c>
      <c r="AB148" s="5">
        <f t="shared" si="25"/>
        <v>0</v>
      </c>
      <c r="AC148" s="5">
        <f t="shared" si="25"/>
        <v>0</v>
      </c>
      <c r="AD148" s="5">
        <f t="shared" si="25"/>
        <v>0</v>
      </c>
      <c r="AE148" s="5">
        <f t="shared" si="25"/>
        <v>0</v>
      </c>
      <c r="AF148" s="5">
        <f t="shared" si="25"/>
        <v>0</v>
      </c>
      <c r="AG148" s="5">
        <f t="shared" si="25"/>
        <v>0</v>
      </c>
      <c r="AH148" s="5">
        <f t="shared" si="25"/>
        <v>0</v>
      </c>
      <c r="AI148" s="5">
        <f t="shared" si="25"/>
        <v>0</v>
      </c>
      <c r="AJ148" s="5">
        <f t="shared" si="25"/>
        <v>0</v>
      </c>
      <c r="AN148" s="5">
        <v>110</v>
      </c>
      <c r="AO148" s="5">
        <v>59500</v>
      </c>
      <c r="AP148" s="5">
        <v>13600</v>
      </c>
      <c r="AQ148" s="5">
        <v>5950</v>
      </c>
      <c r="AR148" s="5">
        <v>5950</v>
      </c>
      <c r="BA148" s="5">
        <v>5950</v>
      </c>
      <c r="BB148" s="5">
        <v>5950</v>
      </c>
    </row>
    <row r="149" spans="3:54" x14ac:dyDescent="0.2">
      <c r="C149" s="5">
        <v>147</v>
      </c>
      <c r="D149" s="5">
        <f t="shared" si="24"/>
        <v>139200</v>
      </c>
      <c r="E149" s="5">
        <f t="shared" si="24"/>
        <v>23200</v>
      </c>
      <c r="F149" s="5">
        <f t="shared" si="24"/>
        <v>11600</v>
      </c>
      <c r="G149" s="5">
        <f t="shared" si="24"/>
        <v>11600</v>
      </c>
      <c r="H149" s="5">
        <f t="shared" si="24"/>
        <v>0</v>
      </c>
      <c r="I149" s="5">
        <f t="shared" si="24"/>
        <v>0</v>
      </c>
      <c r="J149" s="5">
        <f t="shared" si="24"/>
        <v>0</v>
      </c>
      <c r="K149" s="5">
        <f t="shared" si="24"/>
        <v>0</v>
      </c>
      <c r="L149" s="5">
        <f t="shared" si="24"/>
        <v>0</v>
      </c>
      <c r="M149" s="5">
        <f t="shared" si="24"/>
        <v>0</v>
      </c>
      <c r="N149" s="5">
        <f t="shared" si="24"/>
        <v>0</v>
      </c>
      <c r="O149" s="5">
        <f t="shared" si="24"/>
        <v>0</v>
      </c>
      <c r="P149" s="5">
        <f t="shared" si="24"/>
        <v>11600</v>
      </c>
      <c r="Q149" s="5">
        <f t="shared" si="24"/>
        <v>11600</v>
      </c>
      <c r="V149" s="5">
        <v>147</v>
      </c>
      <c r="W149" s="5">
        <f t="shared" ref="W149:AJ164" si="26">W148</f>
        <v>0</v>
      </c>
      <c r="X149" s="5">
        <f t="shared" si="25"/>
        <v>0</v>
      </c>
      <c r="Y149" s="5">
        <f t="shared" si="25"/>
        <v>0</v>
      </c>
      <c r="Z149" s="5">
        <f t="shared" si="25"/>
        <v>0</v>
      </c>
      <c r="AA149" s="5">
        <f t="shared" si="25"/>
        <v>0</v>
      </c>
      <c r="AB149" s="5">
        <f t="shared" si="25"/>
        <v>0</v>
      </c>
      <c r="AC149" s="5">
        <f t="shared" si="25"/>
        <v>0</v>
      </c>
      <c r="AD149" s="5">
        <f t="shared" si="25"/>
        <v>0</v>
      </c>
      <c r="AE149" s="5">
        <f t="shared" si="25"/>
        <v>0</v>
      </c>
      <c r="AF149" s="5">
        <f t="shared" si="25"/>
        <v>0</v>
      </c>
      <c r="AG149" s="5">
        <f t="shared" si="25"/>
        <v>0</v>
      </c>
      <c r="AH149" s="5">
        <f t="shared" si="25"/>
        <v>0</v>
      </c>
      <c r="AI149" s="5">
        <f t="shared" si="25"/>
        <v>0</v>
      </c>
      <c r="AJ149" s="5">
        <f t="shared" si="25"/>
        <v>0</v>
      </c>
      <c r="AN149" s="5">
        <v>111</v>
      </c>
      <c r="AO149" s="5">
        <v>60200</v>
      </c>
      <c r="AP149" s="5">
        <v>13760</v>
      </c>
      <c r="AQ149" s="5">
        <v>6020</v>
      </c>
      <c r="AR149" s="5">
        <v>6020</v>
      </c>
      <c r="BA149" s="5">
        <v>6020</v>
      </c>
      <c r="BB149" s="5">
        <v>6020</v>
      </c>
    </row>
    <row r="150" spans="3:54" x14ac:dyDescent="0.2">
      <c r="C150" s="5">
        <v>148</v>
      </c>
      <c r="D150" s="5">
        <f t="shared" si="24"/>
        <v>139200</v>
      </c>
      <c r="E150" s="5">
        <f t="shared" si="24"/>
        <v>23200</v>
      </c>
      <c r="F150" s="5">
        <f t="shared" si="24"/>
        <v>11600</v>
      </c>
      <c r="G150" s="5">
        <f t="shared" si="24"/>
        <v>11600</v>
      </c>
      <c r="H150" s="5">
        <f t="shared" si="24"/>
        <v>0</v>
      </c>
      <c r="I150" s="5">
        <f t="shared" si="24"/>
        <v>0</v>
      </c>
      <c r="J150" s="5">
        <f t="shared" si="24"/>
        <v>0</v>
      </c>
      <c r="K150" s="5">
        <f t="shared" si="24"/>
        <v>0</v>
      </c>
      <c r="L150" s="5">
        <f t="shared" si="24"/>
        <v>0</v>
      </c>
      <c r="M150" s="5">
        <f t="shared" si="24"/>
        <v>0</v>
      </c>
      <c r="N150" s="5">
        <f t="shared" si="24"/>
        <v>0</v>
      </c>
      <c r="O150" s="5">
        <f t="shared" si="24"/>
        <v>0</v>
      </c>
      <c r="P150" s="5">
        <f t="shared" si="24"/>
        <v>11600</v>
      </c>
      <c r="Q150" s="5">
        <f t="shared" si="24"/>
        <v>11600</v>
      </c>
      <c r="V150" s="5">
        <v>148</v>
      </c>
      <c r="W150" s="5">
        <f t="shared" si="26"/>
        <v>0</v>
      </c>
      <c r="X150" s="5">
        <f t="shared" si="25"/>
        <v>0</v>
      </c>
      <c r="Y150" s="5">
        <f t="shared" si="25"/>
        <v>0</v>
      </c>
      <c r="Z150" s="5">
        <f t="shared" si="25"/>
        <v>0</v>
      </c>
      <c r="AA150" s="5">
        <f t="shared" si="25"/>
        <v>0</v>
      </c>
      <c r="AB150" s="5">
        <f t="shared" si="25"/>
        <v>0</v>
      </c>
      <c r="AC150" s="5">
        <f t="shared" si="25"/>
        <v>0</v>
      </c>
      <c r="AD150" s="5">
        <f t="shared" si="25"/>
        <v>0</v>
      </c>
      <c r="AE150" s="5">
        <f t="shared" si="25"/>
        <v>0</v>
      </c>
      <c r="AF150" s="5">
        <f t="shared" si="25"/>
        <v>0</v>
      </c>
      <c r="AG150" s="5">
        <f t="shared" si="25"/>
        <v>0</v>
      </c>
      <c r="AH150" s="5">
        <f t="shared" si="25"/>
        <v>0</v>
      </c>
      <c r="AI150" s="5">
        <f t="shared" si="25"/>
        <v>0</v>
      </c>
      <c r="AJ150" s="5">
        <f t="shared" si="25"/>
        <v>0</v>
      </c>
      <c r="AN150" s="5">
        <v>112</v>
      </c>
      <c r="AO150" s="5">
        <v>60900</v>
      </c>
      <c r="AP150" s="5">
        <v>13920</v>
      </c>
      <c r="AQ150" s="5">
        <v>6090</v>
      </c>
      <c r="AR150" s="5">
        <v>6090</v>
      </c>
      <c r="BA150" s="5">
        <v>6090</v>
      </c>
      <c r="BB150" s="5">
        <v>6090</v>
      </c>
    </row>
    <row r="151" spans="3:54" x14ac:dyDescent="0.2">
      <c r="C151" s="5">
        <v>149</v>
      </c>
      <c r="D151" s="5">
        <f t="shared" si="24"/>
        <v>139200</v>
      </c>
      <c r="E151" s="5">
        <f t="shared" si="24"/>
        <v>23200</v>
      </c>
      <c r="F151" s="5">
        <f t="shared" si="24"/>
        <v>11600</v>
      </c>
      <c r="G151" s="5">
        <f t="shared" si="24"/>
        <v>11600</v>
      </c>
      <c r="H151" s="5">
        <f t="shared" si="24"/>
        <v>0</v>
      </c>
      <c r="I151" s="5">
        <f t="shared" si="24"/>
        <v>0</v>
      </c>
      <c r="J151" s="5">
        <f t="shared" si="24"/>
        <v>0</v>
      </c>
      <c r="K151" s="5">
        <f t="shared" si="24"/>
        <v>0</v>
      </c>
      <c r="L151" s="5">
        <f t="shared" si="24"/>
        <v>0</v>
      </c>
      <c r="M151" s="5">
        <f t="shared" si="24"/>
        <v>0</v>
      </c>
      <c r="N151" s="5">
        <f t="shared" si="24"/>
        <v>0</v>
      </c>
      <c r="O151" s="5">
        <f t="shared" si="24"/>
        <v>0</v>
      </c>
      <c r="P151" s="5">
        <f t="shared" si="24"/>
        <v>11600</v>
      </c>
      <c r="Q151" s="5">
        <f t="shared" si="24"/>
        <v>11600</v>
      </c>
      <c r="V151" s="5">
        <v>149</v>
      </c>
      <c r="W151" s="5">
        <f t="shared" si="26"/>
        <v>0</v>
      </c>
      <c r="X151" s="5">
        <f t="shared" si="25"/>
        <v>0</v>
      </c>
      <c r="Y151" s="5">
        <f t="shared" si="25"/>
        <v>0</v>
      </c>
      <c r="Z151" s="5">
        <f t="shared" si="25"/>
        <v>0</v>
      </c>
      <c r="AA151" s="5">
        <f t="shared" si="25"/>
        <v>0</v>
      </c>
      <c r="AB151" s="5">
        <f t="shared" si="25"/>
        <v>0</v>
      </c>
      <c r="AC151" s="5">
        <f t="shared" si="25"/>
        <v>0</v>
      </c>
      <c r="AD151" s="5">
        <f t="shared" si="25"/>
        <v>0</v>
      </c>
      <c r="AE151" s="5">
        <f t="shared" si="25"/>
        <v>0</v>
      </c>
      <c r="AF151" s="5">
        <f t="shared" si="25"/>
        <v>0</v>
      </c>
      <c r="AG151" s="5">
        <f t="shared" si="25"/>
        <v>0</v>
      </c>
      <c r="AH151" s="5">
        <f t="shared" si="25"/>
        <v>0</v>
      </c>
      <c r="AI151" s="5">
        <f t="shared" si="25"/>
        <v>0</v>
      </c>
      <c r="AJ151" s="5">
        <f t="shared" si="25"/>
        <v>0</v>
      </c>
      <c r="AN151" s="5">
        <v>113</v>
      </c>
      <c r="AO151" s="5">
        <v>61600</v>
      </c>
      <c r="AP151" s="5">
        <v>14080</v>
      </c>
      <c r="AQ151" s="5">
        <v>6160</v>
      </c>
      <c r="AR151" s="5">
        <v>6160</v>
      </c>
      <c r="BA151" s="5">
        <v>6160</v>
      </c>
      <c r="BB151" s="5">
        <v>6160</v>
      </c>
    </row>
    <row r="152" spans="3:54" x14ac:dyDescent="0.2">
      <c r="C152" s="5">
        <v>150</v>
      </c>
      <c r="D152" s="5">
        <f t="shared" ref="D152:Q167" si="27">D151</f>
        <v>139200</v>
      </c>
      <c r="E152" s="5">
        <f t="shared" si="27"/>
        <v>23200</v>
      </c>
      <c r="F152" s="5">
        <f t="shared" si="27"/>
        <v>11600</v>
      </c>
      <c r="G152" s="5">
        <f t="shared" si="27"/>
        <v>11600</v>
      </c>
      <c r="H152" s="5">
        <f t="shared" si="27"/>
        <v>0</v>
      </c>
      <c r="I152" s="5">
        <f t="shared" si="27"/>
        <v>0</v>
      </c>
      <c r="J152" s="5">
        <f t="shared" si="27"/>
        <v>0</v>
      </c>
      <c r="K152" s="5">
        <f t="shared" si="27"/>
        <v>0</v>
      </c>
      <c r="L152" s="5">
        <f t="shared" si="27"/>
        <v>0</v>
      </c>
      <c r="M152" s="5">
        <f t="shared" si="27"/>
        <v>0</v>
      </c>
      <c r="N152" s="5">
        <f t="shared" si="27"/>
        <v>0</v>
      </c>
      <c r="O152" s="5">
        <f t="shared" si="27"/>
        <v>0</v>
      </c>
      <c r="P152" s="5">
        <f t="shared" si="27"/>
        <v>11600</v>
      </c>
      <c r="Q152" s="5">
        <f t="shared" si="27"/>
        <v>11600</v>
      </c>
      <c r="V152" s="5">
        <v>150</v>
      </c>
      <c r="W152" s="5">
        <f t="shared" si="26"/>
        <v>0</v>
      </c>
      <c r="X152" s="5">
        <f t="shared" si="25"/>
        <v>0</v>
      </c>
      <c r="Y152" s="5">
        <f t="shared" si="25"/>
        <v>0</v>
      </c>
      <c r="Z152" s="5">
        <f t="shared" si="25"/>
        <v>0</v>
      </c>
      <c r="AA152" s="5">
        <f t="shared" si="25"/>
        <v>0</v>
      </c>
      <c r="AB152" s="5">
        <f t="shared" si="25"/>
        <v>0</v>
      </c>
      <c r="AC152" s="5">
        <f t="shared" si="25"/>
        <v>0</v>
      </c>
      <c r="AD152" s="5">
        <f t="shared" si="25"/>
        <v>0</v>
      </c>
      <c r="AE152" s="5">
        <f t="shared" si="25"/>
        <v>0</v>
      </c>
      <c r="AF152" s="5">
        <f t="shared" si="25"/>
        <v>0</v>
      </c>
      <c r="AG152" s="5">
        <f t="shared" si="25"/>
        <v>0</v>
      </c>
      <c r="AH152" s="5">
        <f t="shared" si="25"/>
        <v>0</v>
      </c>
      <c r="AI152" s="5">
        <f t="shared" si="25"/>
        <v>0</v>
      </c>
      <c r="AJ152" s="5">
        <f t="shared" si="25"/>
        <v>0</v>
      </c>
      <c r="AN152" s="5">
        <v>114</v>
      </c>
      <c r="AO152" s="5">
        <v>62300</v>
      </c>
      <c r="AP152" s="5">
        <v>14240</v>
      </c>
      <c r="AQ152" s="5">
        <v>6230</v>
      </c>
      <c r="AR152" s="5">
        <v>6230</v>
      </c>
      <c r="BA152" s="5">
        <v>6230</v>
      </c>
      <c r="BB152" s="5">
        <v>6230</v>
      </c>
    </row>
    <row r="153" spans="3:54" x14ac:dyDescent="0.2">
      <c r="C153" s="5">
        <v>151</v>
      </c>
      <c r="D153" s="5">
        <f t="shared" si="27"/>
        <v>139200</v>
      </c>
      <c r="E153" s="5">
        <f t="shared" si="27"/>
        <v>23200</v>
      </c>
      <c r="F153" s="5">
        <f t="shared" si="27"/>
        <v>11600</v>
      </c>
      <c r="G153" s="5">
        <f t="shared" si="27"/>
        <v>11600</v>
      </c>
      <c r="H153" s="5">
        <f t="shared" si="27"/>
        <v>0</v>
      </c>
      <c r="I153" s="5">
        <f t="shared" si="27"/>
        <v>0</v>
      </c>
      <c r="J153" s="5">
        <f t="shared" si="27"/>
        <v>0</v>
      </c>
      <c r="K153" s="5">
        <f t="shared" si="27"/>
        <v>0</v>
      </c>
      <c r="L153" s="5">
        <f t="shared" si="27"/>
        <v>0</v>
      </c>
      <c r="M153" s="5">
        <f t="shared" si="27"/>
        <v>0</v>
      </c>
      <c r="N153" s="5">
        <f t="shared" si="27"/>
        <v>0</v>
      </c>
      <c r="O153" s="5">
        <f t="shared" si="27"/>
        <v>0</v>
      </c>
      <c r="P153" s="5">
        <f t="shared" si="27"/>
        <v>11600</v>
      </c>
      <c r="Q153" s="5">
        <f t="shared" si="27"/>
        <v>11600</v>
      </c>
      <c r="V153" s="5">
        <v>151</v>
      </c>
      <c r="W153" s="5">
        <f t="shared" si="26"/>
        <v>0</v>
      </c>
      <c r="X153" s="5">
        <f t="shared" si="25"/>
        <v>0</v>
      </c>
      <c r="Y153" s="5">
        <f t="shared" si="25"/>
        <v>0</v>
      </c>
      <c r="Z153" s="5">
        <f t="shared" si="25"/>
        <v>0</v>
      </c>
      <c r="AA153" s="5">
        <f t="shared" si="25"/>
        <v>0</v>
      </c>
      <c r="AB153" s="5">
        <f t="shared" si="25"/>
        <v>0</v>
      </c>
      <c r="AC153" s="5">
        <f t="shared" si="25"/>
        <v>0</v>
      </c>
      <c r="AD153" s="5">
        <f t="shared" si="25"/>
        <v>0</v>
      </c>
      <c r="AE153" s="5">
        <f t="shared" si="25"/>
        <v>0</v>
      </c>
      <c r="AF153" s="5">
        <f t="shared" si="25"/>
        <v>0</v>
      </c>
      <c r="AG153" s="5">
        <f t="shared" si="25"/>
        <v>0</v>
      </c>
      <c r="AH153" s="5">
        <f t="shared" si="25"/>
        <v>0</v>
      </c>
      <c r="AI153" s="5">
        <f t="shared" si="25"/>
        <v>0</v>
      </c>
      <c r="AJ153" s="5">
        <f t="shared" si="25"/>
        <v>0</v>
      </c>
      <c r="AN153" s="5">
        <v>115</v>
      </c>
      <c r="AO153" s="5">
        <v>63000</v>
      </c>
      <c r="AP153" s="5">
        <v>14400</v>
      </c>
      <c r="AQ153" s="5">
        <v>6300</v>
      </c>
      <c r="AR153" s="5">
        <v>6300</v>
      </c>
      <c r="BA153" s="5">
        <v>6300</v>
      </c>
      <c r="BB153" s="5">
        <v>6300</v>
      </c>
    </row>
    <row r="154" spans="3:54" x14ac:dyDescent="0.2">
      <c r="C154" s="5">
        <v>152</v>
      </c>
      <c r="D154" s="5">
        <f t="shared" si="27"/>
        <v>139200</v>
      </c>
      <c r="E154" s="5">
        <f t="shared" si="27"/>
        <v>23200</v>
      </c>
      <c r="F154" s="5">
        <f t="shared" si="27"/>
        <v>11600</v>
      </c>
      <c r="G154" s="5">
        <f t="shared" si="27"/>
        <v>11600</v>
      </c>
      <c r="H154" s="5">
        <f t="shared" si="27"/>
        <v>0</v>
      </c>
      <c r="I154" s="5">
        <f t="shared" si="27"/>
        <v>0</v>
      </c>
      <c r="J154" s="5">
        <f t="shared" si="27"/>
        <v>0</v>
      </c>
      <c r="K154" s="5">
        <f t="shared" si="27"/>
        <v>0</v>
      </c>
      <c r="L154" s="5">
        <f t="shared" si="27"/>
        <v>0</v>
      </c>
      <c r="M154" s="5">
        <f t="shared" si="27"/>
        <v>0</v>
      </c>
      <c r="N154" s="5">
        <f t="shared" si="27"/>
        <v>0</v>
      </c>
      <c r="O154" s="5">
        <f t="shared" si="27"/>
        <v>0</v>
      </c>
      <c r="P154" s="5">
        <f t="shared" si="27"/>
        <v>11600</v>
      </c>
      <c r="Q154" s="5">
        <f t="shared" si="27"/>
        <v>11600</v>
      </c>
      <c r="V154" s="5">
        <v>152</v>
      </c>
      <c r="W154" s="5">
        <f t="shared" si="26"/>
        <v>0</v>
      </c>
      <c r="X154" s="5">
        <f t="shared" si="25"/>
        <v>0</v>
      </c>
      <c r="Y154" s="5">
        <f t="shared" si="25"/>
        <v>0</v>
      </c>
      <c r="Z154" s="5">
        <f t="shared" si="25"/>
        <v>0</v>
      </c>
      <c r="AA154" s="5">
        <f t="shared" si="25"/>
        <v>0</v>
      </c>
      <c r="AB154" s="5">
        <f t="shared" si="25"/>
        <v>0</v>
      </c>
      <c r="AC154" s="5">
        <f t="shared" si="25"/>
        <v>0</v>
      </c>
      <c r="AD154" s="5">
        <f t="shared" si="25"/>
        <v>0</v>
      </c>
      <c r="AE154" s="5">
        <f t="shared" si="25"/>
        <v>0</v>
      </c>
      <c r="AF154" s="5">
        <f t="shared" si="25"/>
        <v>0</v>
      </c>
      <c r="AG154" s="5">
        <f t="shared" si="25"/>
        <v>0</v>
      </c>
      <c r="AH154" s="5">
        <f t="shared" si="25"/>
        <v>0</v>
      </c>
      <c r="AI154" s="5">
        <f t="shared" si="25"/>
        <v>0</v>
      </c>
      <c r="AJ154" s="5">
        <f t="shared" si="25"/>
        <v>0</v>
      </c>
      <c r="AN154" s="5">
        <v>116</v>
      </c>
      <c r="AO154" s="5">
        <v>63700</v>
      </c>
      <c r="AP154" s="5">
        <v>14560</v>
      </c>
      <c r="AQ154" s="5">
        <v>6370</v>
      </c>
      <c r="AR154" s="5">
        <v>6370</v>
      </c>
      <c r="BA154" s="5">
        <v>6370</v>
      </c>
      <c r="BB154" s="5">
        <v>6370</v>
      </c>
    </row>
    <row r="155" spans="3:54" x14ac:dyDescent="0.2">
      <c r="C155" s="5">
        <v>153</v>
      </c>
      <c r="D155" s="5">
        <f t="shared" si="27"/>
        <v>139200</v>
      </c>
      <c r="E155" s="5">
        <f t="shared" si="27"/>
        <v>23200</v>
      </c>
      <c r="F155" s="5">
        <f t="shared" si="27"/>
        <v>11600</v>
      </c>
      <c r="G155" s="5">
        <f t="shared" si="27"/>
        <v>11600</v>
      </c>
      <c r="H155" s="5">
        <f t="shared" si="27"/>
        <v>0</v>
      </c>
      <c r="I155" s="5">
        <f t="shared" si="27"/>
        <v>0</v>
      </c>
      <c r="J155" s="5">
        <f t="shared" si="27"/>
        <v>0</v>
      </c>
      <c r="K155" s="5">
        <f t="shared" si="27"/>
        <v>0</v>
      </c>
      <c r="L155" s="5">
        <f t="shared" si="27"/>
        <v>0</v>
      </c>
      <c r="M155" s="5">
        <f t="shared" si="27"/>
        <v>0</v>
      </c>
      <c r="N155" s="5">
        <f t="shared" si="27"/>
        <v>0</v>
      </c>
      <c r="O155" s="5">
        <f t="shared" si="27"/>
        <v>0</v>
      </c>
      <c r="P155" s="5">
        <f t="shared" si="27"/>
        <v>11600</v>
      </c>
      <c r="Q155" s="5">
        <f t="shared" si="27"/>
        <v>11600</v>
      </c>
      <c r="V155" s="5">
        <v>153</v>
      </c>
      <c r="W155" s="5">
        <f t="shared" si="26"/>
        <v>0</v>
      </c>
      <c r="X155" s="5">
        <f t="shared" si="25"/>
        <v>0</v>
      </c>
      <c r="Y155" s="5">
        <f t="shared" si="25"/>
        <v>0</v>
      </c>
      <c r="Z155" s="5">
        <f t="shared" si="25"/>
        <v>0</v>
      </c>
      <c r="AA155" s="5">
        <f t="shared" si="25"/>
        <v>0</v>
      </c>
      <c r="AB155" s="5">
        <f t="shared" si="25"/>
        <v>0</v>
      </c>
      <c r="AC155" s="5">
        <f t="shared" si="25"/>
        <v>0</v>
      </c>
      <c r="AD155" s="5">
        <f t="shared" si="25"/>
        <v>0</v>
      </c>
      <c r="AE155" s="5">
        <f t="shared" si="25"/>
        <v>0</v>
      </c>
      <c r="AF155" s="5">
        <f t="shared" si="25"/>
        <v>0</v>
      </c>
      <c r="AG155" s="5">
        <f t="shared" si="25"/>
        <v>0</v>
      </c>
      <c r="AH155" s="5">
        <f t="shared" si="25"/>
        <v>0</v>
      </c>
      <c r="AI155" s="5">
        <f t="shared" si="25"/>
        <v>0</v>
      </c>
      <c r="AJ155" s="5">
        <f t="shared" si="25"/>
        <v>0</v>
      </c>
      <c r="AN155" s="5">
        <v>117</v>
      </c>
      <c r="AO155" s="5">
        <v>64400</v>
      </c>
      <c r="AP155" s="5">
        <v>14720</v>
      </c>
      <c r="AQ155" s="5">
        <v>6440</v>
      </c>
      <c r="AR155" s="5">
        <v>6440</v>
      </c>
      <c r="BA155" s="5">
        <v>6440</v>
      </c>
      <c r="BB155" s="5">
        <v>6440</v>
      </c>
    </row>
    <row r="156" spans="3:54" x14ac:dyDescent="0.2">
      <c r="C156" s="5">
        <v>154</v>
      </c>
      <c r="D156" s="5">
        <f t="shared" si="27"/>
        <v>139200</v>
      </c>
      <c r="E156" s="5">
        <f t="shared" si="27"/>
        <v>23200</v>
      </c>
      <c r="F156" s="5">
        <f t="shared" si="27"/>
        <v>11600</v>
      </c>
      <c r="G156" s="5">
        <f t="shared" si="27"/>
        <v>11600</v>
      </c>
      <c r="H156" s="5">
        <f t="shared" si="27"/>
        <v>0</v>
      </c>
      <c r="I156" s="5">
        <f t="shared" si="27"/>
        <v>0</v>
      </c>
      <c r="J156" s="5">
        <f t="shared" si="27"/>
        <v>0</v>
      </c>
      <c r="K156" s="5">
        <f t="shared" si="27"/>
        <v>0</v>
      </c>
      <c r="L156" s="5">
        <f t="shared" si="27"/>
        <v>0</v>
      </c>
      <c r="M156" s="5">
        <f t="shared" si="27"/>
        <v>0</v>
      </c>
      <c r="N156" s="5">
        <f t="shared" si="27"/>
        <v>0</v>
      </c>
      <c r="O156" s="5">
        <f t="shared" si="27"/>
        <v>0</v>
      </c>
      <c r="P156" s="5">
        <f t="shared" si="27"/>
        <v>11600</v>
      </c>
      <c r="Q156" s="5">
        <f t="shared" si="27"/>
        <v>11600</v>
      </c>
      <c r="V156" s="5">
        <v>154</v>
      </c>
      <c r="W156" s="5">
        <f t="shared" si="26"/>
        <v>0</v>
      </c>
      <c r="X156" s="5">
        <f t="shared" si="26"/>
        <v>0</v>
      </c>
      <c r="Y156" s="5">
        <f t="shared" si="26"/>
        <v>0</v>
      </c>
      <c r="Z156" s="5">
        <f t="shared" si="26"/>
        <v>0</v>
      </c>
      <c r="AA156" s="5">
        <f t="shared" si="26"/>
        <v>0</v>
      </c>
      <c r="AB156" s="5">
        <f t="shared" si="26"/>
        <v>0</v>
      </c>
      <c r="AC156" s="5">
        <f t="shared" si="26"/>
        <v>0</v>
      </c>
      <c r="AD156" s="5">
        <f t="shared" si="26"/>
        <v>0</v>
      </c>
      <c r="AE156" s="5">
        <f t="shared" si="26"/>
        <v>0</v>
      </c>
      <c r="AF156" s="5">
        <f t="shared" si="26"/>
        <v>0</v>
      </c>
      <c r="AG156" s="5">
        <f t="shared" si="26"/>
        <v>0</v>
      </c>
      <c r="AH156" s="5">
        <f t="shared" si="26"/>
        <v>0</v>
      </c>
      <c r="AI156" s="5">
        <f t="shared" si="26"/>
        <v>0</v>
      </c>
      <c r="AJ156" s="5">
        <f t="shared" si="26"/>
        <v>0</v>
      </c>
      <c r="AN156" s="5">
        <v>118</v>
      </c>
      <c r="AO156" s="5">
        <v>65100</v>
      </c>
      <c r="AP156" s="5">
        <v>14880</v>
      </c>
      <c r="AQ156" s="5">
        <v>6510</v>
      </c>
      <c r="AR156" s="5">
        <v>6510</v>
      </c>
      <c r="BA156" s="5">
        <v>6510</v>
      </c>
      <c r="BB156" s="5">
        <v>6510</v>
      </c>
    </row>
    <row r="157" spans="3:54" x14ac:dyDescent="0.2">
      <c r="C157" s="5">
        <v>155</v>
      </c>
      <c r="D157" s="5">
        <f t="shared" si="27"/>
        <v>139200</v>
      </c>
      <c r="E157" s="5">
        <f t="shared" si="27"/>
        <v>23200</v>
      </c>
      <c r="F157" s="5">
        <f t="shared" si="27"/>
        <v>11600</v>
      </c>
      <c r="G157" s="5">
        <f t="shared" si="27"/>
        <v>11600</v>
      </c>
      <c r="H157" s="5">
        <f t="shared" si="27"/>
        <v>0</v>
      </c>
      <c r="I157" s="5">
        <f t="shared" si="27"/>
        <v>0</v>
      </c>
      <c r="J157" s="5">
        <f t="shared" si="27"/>
        <v>0</v>
      </c>
      <c r="K157" s="5">
        <f t="shared" si="27"/>
        <v>0</v>
      </c>
      <c r="L157" s="5">
        <f t="shared" si="27"/>
        <v>0</v>
      </c>
      <c r="M157" s="5">
        <f t="shared" si="27"/>
        <v>0</v>
      </c>
      <c r="N157" s="5">
        <f t="shared" si="27"/>
        <v>0</v>
      </c>
      <c r="O157" s="5">
        <f t="shared" si="27"/>
        <v>0</v>
      </c>
      <c r="P157" s="5">
        <f t="shared" si="27"/>
        <v>11600</v>
      </c>
      <c r="Q157" s="5">
        <f t="shared" si="27"/>
        <v>11600</v>
      </c>
      <c r="V157" s="5">
        <v>155</v>
      </c>
      <c r="W157" s="5">
        <f t="shared" si="26"/>
        <v>0</v>
      </c>
      <c r="X157" s="5">
        <f t="shared" si="26"/>
        <v>0</v>
      </c>
      <c r="Y157" s="5">
        <f t="shared" si="26"/>
        <v>0</v>
      </c>
      <c r="Z157" s="5">
        <f t="shared" si="26"/>
        <v>0</v>
      </c>
      <c r="AA157" s="5">
        <f t="shared" si="26"/>
        <v>0</v>
      </c>
      <c r="AB157" s="5">
        <f t="shared" si="26"/>
        <v>0</v>
      </c>
      <c r="AC157" s="5">
        <f t="shared" si="26"/>
        <v>0</v>
      </c>
      <c r="AD157" s="5">
        <f t="shared" si="26"/>
        <v>0</v>
      </c>
      <c r="AE157" s="5">
        <f t="shared" si="26"/>
        <v>0</v>
      </c>
      <c r="AF157" s="5">
        <f t="shared" si="26"/>
        <v>0</v>
      </c>
      <c r="AG157" s="5">
        <f t="shared" si="26"/>
        <v>0</v>
      </c>
      <c r="AH157" s="5">
        <f t="shared" si="26"/>
        <v>0</v>
      </c>
      <c r="AI157" s="5">
        <f t="shared" si="26"/>
        <v>0</v>
      </c>
      <c r="AJ157" s="5">
        <f t="shared" si="26"/>
        <v>0</v>
      </c>
      <c r="AN157" s="5">
        <v>119</v>
      </c>
      <c r="AO157" s="5">
        <v>65800</v>
      </c>
      <c r="AP157" s="5">
        <v>15040</v>
      </c>
      <c r="AQ157" s="5">
        <v>6580</v>
      </c>
      <c r="AR157" s="5">
        <v>6580</v>
      </c>
      <c r="BA157" s="5">
        <v>6580</v>
      </c>
      <c r="BB157" s="5">
        <v>6580</v>
      </c>
    </row>
    <row r="158" spans="3:54" x14ac:dyDescent="0.2">
      <c r="C158" s="5">
        <v>156</v>
      </c>
      <c r="D158" s="5">
        <f t="shared" si="27"/>
        <v>139200</v>
      </c>
      <c r="E158" s="5">
        <f t="shared" si="27"/>
        <v>23200</v>
      </c>
      <c r="F158" s="5">
        <f t="shared" si="27"/>
        <v>11600</v>
      </c>
      <c r="G158" s="5">
        <f t="shared" si="27"/>
        <v>11600</v>
      </c>
      <c r="H158" s="5">
        <f t="shared" si="27"/>
        <v>0</v>
      </c>
      <c r="I158" s="5">
        <f t="shared" si="27"/>
        <v>0</v>
      </c>
      <c r="J158" s="5">
        <f t="shared" si="27"/>
        <v>0</v>
      </c>
      <c r="K158" s="5">
        <f t="shared" si="27"/>
        <v>0</v>
      </c>
      <c r="L158" s="5">
        <f t="shared" si="27"/>
        <v>0</v>
      </c>
      <c r="M158" s="5">
        <f t="shared" si="27"/>
        <v>0</v>
      </c>
      <c r="N158" s="5">
        <f t="shared" si="27"/>
        <v>0</v>
      </c>
      <c r="O158" s="5">
        <f t="shared" si="27"/>
        <v>0</v>
      </c>
      <c r="P158" s="5">
        <f t="shared" si="27"/>
        <v>11600</v>
      </c>
      <c r="Q158" s="5">
        <f t="shared" si="27"/>
        <v>11600</v>
      </c>
      <c r="V158" s="5">
        <v>156</v>
      </c>
      <c r="W158" s="5">
        <f>W157</f>
        <v>0</v>
      </c>
      <c r="X158" s="5">
        <f t="shared" si="26"/>
        <v>0</v>
      </c>
      <c r="Y158" s="5">
        <f t="shared" si="26"/>
        <v>0</v>
      </c>
      <c r="Z158" s="5">
        <f t="shared" si="26"/>
        <v>0</v>
      </c>
      <c r="AA158" s="5">
        <f t="shared" si="26"/>
        <v>0</v>
      </c>
      <c r="AB158" s="5">
        <f t="shared" si="26"/>
        <v>0</v>
      </c>
      <c r="AC158" s="5">
        <f t="shared" si="26"/>
        <v>0</v>
      </c>
      <c r="AD158" s="5">
        <f t="shared" si="26"/>
        <v>0</v>
      </c>
      <c r="AE158" s="5">
        <f t="shared" si="26"/>
        <v>0</v>
      </c>
      <c r="AF158" s="5">
        <f t="shared" si="26"/>
        <v>0</v>
      </c>
      <c r="AG158" s="5">
        <f t="shared" si="26"/>
        <v>0</v>
      </c>
      <c r="AH158" s="5">
        <f t="shared" si="26"/>
        <v>0</v>
      </c>
      <c r="AI158" s="5">
        <f t="shared" si="26"/>
        <v>0</v>
      </c>
      <c r="AJ158" s="5">
        <f t="shared" si="26"/>
        <v>0</v>
      </c>
      <c r="AN158" s="5">
        <v>120</v>
      </c>
      <c r="AO158" s="5">
        <v>66500</v>
      </c>
      <c r="AP158" s="5">
        <v>15200</v>
      </c>
      <c r="AQ158" s="5">
        <v>6650</v>
      </c>
      <c r="AR158" s="5">
        <v>6650</v>
      </c>
      <c r="BA158" s="5">
        <v>6650</v>
      </c>
      <c r="BB158" s="5">
        <v>6650</v>
      </c>
    </row>
    <row r="159" spans="3:54" x14ac:dyDescent="0.2">
      <c r="C159" s="5">
        <v>157</v>
      </c>
      <c r="D159" s="5">
        <f t="shared" si="27"/>
        <v>139200</v>
      </c>
      <c r="E159" s="5">
        <f t="shared" si="27"/>
        <v>23200</v>
      </c>
      <c r="F159" s="5">
        <f t="shared" si="27"/>
        <v>11600</v>
      </c>
      <c r="G159" s="5">
        <f t="shared" si="27"/>
        <v>11600</v>
      </c>
      <c r="H159" s="5">
        <f t="shared" si="27"/>
        <v>0</v>
      </c>
      <c r="I159" s="5">
        <f t="shared" si="27"/>
        <v>0</v>
      </c>
      <c r="J159" s="5">
        <f t="shared" si="27"/>
        <v>0</v>
      </c>
      <c r="K159" s="5">
        <f t="shared" si="27"/>
        <v>0</v>
      </c>
      <c r="L159" s="5">
        <f t="shared" si="27"/>
        <v>0</v>
      </c>
      <c r="M159" s="5">
        <f t="shared" si="27"/>
        <v>0</v>
      </c>
      <c r="N159" s="5">
        <f t="shared" si="27"/>
        <v>0</v>
      </c>
      <c r="O159" s="5">
        <f t="shared" si="27"/>
        <v>0</v>
      </c>
      <c r="P159" s="5">
        <f t="shared" si="27"/>
        <v>11600</v>
      </c>
      <c r="Q159" s="5">
        <f t="shared" si="27"/>
        <v>11600</v>
      </c>
      <c r="V159" s="5">
        <v>157</v>
      </c>
      <c r="W159" s="5">
        <f t="shared" ref="W159:W163" si="28">W158</f>
        <v>0</v>
      </c>
      <c r="X159" s="5">
        <f t="shared" si="26"/>
        <v>0</v>
      </c>
      <c r="Y159" s="5">
        <f t="shared" si="26"/>
        <v>0</v>
      </c>
      <c r="Z159" s="5">
        <f t="shared" si="26"/>
        <v>0</v>
      </c>
      <c r="AA159" s="5">
        <f t="shared" si="26"/>
        <v>0</v>
      </c>
      <c r="AB159" s="5">
        <f t="shared" si="26"/>
        <v>0</v>
      </c>
      <c r="AC159" s="5">
        <f t="shared" si="26"/>
        <v>0</v>
      </c>
      <c r="AD159" s="5">
        <f t="shared" si="26"/>
        <v>0</v>
      </c>
      <c r="AE159" s="5">
        <f t="shared" si="26"/>
        <v>0</v>
      </c>
      <c r="AF159" s="5">
        <f t="shared" si="26"/>
        <v>0</v>
      </c>
      <c r="AG159" s="5">
        <f t="shared" si="26"/>
        <v>0</v>
      </c>
      <c r="AH159" s="5">
        <f t="shared" si="26"/>
        <v>0</v>
      </c>
      <c r="AI159" s="5">
        <f t="shared" si="26"/>
        <v>0</v>
      </c>
      <c r="AJ159" s="5">
        <f t="shared" si="26"/>
        <v>0</v>
      </c>
      <c r="AN159" s="5">
        <v>121</v>
      </c>
      <c r="AO159" s="5">
        <v>67200</v>
      </c>
      <c r="AP159" s="5">
        <v>15360</v>
      </c>
      <c r="AQ159" s="5">
        <v>6720</v>
      </c>
      <c r="AR159" s="5">
        <v>6720</v>
      </c>
      <c r="BA159" s="5">
        <v>6720</v>
      </c>
      <c r="BB159" s="5">
        <v>6720</v>
      </c>
    </row>
    <row r="160" spans="3:54" x14ac:dyDescent="0.2">
      <c r="C160" s="5">
        <v>158</v>
      </c>
      <c r="D160" s="5">
        <f t="shared" si="27"/>
        <v>139200</v>
      </c>
      <c r="E160" s="5">
        <f t="shared" si="27"/>
        <v>23200</v>
      </c>
      <c r="F160" s="5">
        <f t="shared" si="27"/>
        <v>11600</v>
      </c>
      <c r="G160" s="5">
        <f t="shared" si="27"/>
        <v>11600</v>
      </c>
      <c r="H160" s="5">
        <f t="shared" si="27"/>
        <v>0</v>
      </c>
      <c r="I160" s="5">
        <f t="shared" si="27"/>
        <v>0</v>
      </c>
      <c r="J160" s="5">
        <f t="shared" si="27"/>
        <v>0</v>
      </c>
      <c r="K160" s="5">
        <f t="shared" si="27"/>
        <v>0</v>
      </c>
      <c r="L160" s="5">
        <f t="shared" si="27"/>
        <v>0</v>
      </c>
      <c r="M160" s="5">
        <f t="shared" si="27"/>
        <v>0</v>
      </c>
      <c r="N160" s="5">
        <f t="shared" si="27"/>
        <v>0</v>
      </c>
      <c r="O160" s="5">
        <f t="shared" si="27"/>
        <v>0</v>
      </c>
      <c r="P160" s="5">
        <f t="shared" si="27"/>
        <v>11600</v>
      </c>
      <c r="Q160" s="5">
        <f t="shared" si="27"/>
        <v>11600</v>
      </c>
      <c r="V160" s="5">
        <v>158</v>
      </c>
      <c r="W160" s="5">
        <f t="shared" si="28"/>
        <v>0</v>
      </c>
      <c r="X160" s="5">
        <f t="shared" si="26"/>
        <v>0</v>
      </c>
      <c r="Y160" s="5">
        <f t="shared" si="26"/>
        <v>0</v>
      </c>
      <c r="Z160" s="5">
        <f t="shared" si="26"/>
        <v>0</v>
      </c>
      <c r="AA160" s="5">
        <f t="shared" si="26"/>
        <v>0</v>
      </c>
      <c r="AB160" s="5">
        <f t="shared" si="26"/>
        <v>0</v>
      </c>
      <c r="AC160" s="5">
        <f t="shared" si="26"/>
        <v>0</v>
      </c>
      <c r="AD160" s="5">
        <f t="shared" si="26"/>
        <v>0</v>
      </c>
      <c r="AE160" s="5">
        <f t="shared" si="26"/>
        <v>0</v>
      </c>
      <c r="AF160" s="5">
        <f t="shared" si="26"/>
        <v>0</v>
      </c>
      <c r="AG160" s="5">
        <f t="shared" si="26"/>
        <v>0</v>
      </c>
      <c r="AH160" s="5">
        <f t="shared" si="26"/>
        <v>0</v>
      </c>
      <c r="AI160" s="5">
        <f t="shared" si="26"/>
        <v>0</v>
      </c>
      <c r="AJ160" s="5">
        <f t="shared" si="26"/>
        <v>0</v>
      </c>
      <c r="AN160" s="5">
        <v>122</v>
      </c>
      <c r="AO160" s="5">
        <v>67900</v>
      </c>
      <c r="AP160" s="5">
        <v>15520</v>
      </c>
      <c r="AQ160" s="5">
        <v>6790</v>
      </c>
      <c r="AR160" s="5">
        <v>6790</v>
      </c>
      <c r="BA160" s="5">
        <v>6790</v>
      </c>
      <c r="BB160" s="5">
        <v>6790</v>
      </c>
    </row>
    <row r="161" spans="3:54" x14ac:dyDescent="0.2">
      <c r="C161" s="5">
        <v>159</v>
      </c>
      <c r="D161" s="5">
        <f t="shared" si="27"/>
        <v>139200</v>
      </c>
      <c r="E161" s="5">
        <f t="shared" si="27"/>
        <v>23200</v>
      </c>
      <c r="F161" s="5">
        <f t="shared" si="27"/>
        <v>11600</v>
      </c>
      <c r="G161" s="5">
        <f t="shared" si="27"/>
        <v>11600</v>
      </c>
      <c r="H161" s="5">
        <f t="shared" si="27"/>
        <v>0</v>
      </c>
      <c r="I161" s="5">
        <f t="shared" si="27"/>
        <v>0</v>
      </c>
      <c r="J161" s="5">
        <f t="shared" si="27"/>
        <v>0</v>
      </c>
      <c r="K161" s="5">
        <f t="shared" si="27"/>
        <v>0</v>
      </c>
      <c r="L161" s="5">
        <f t="shared" si="27"/>
        <v>0</v>
      </c>
      <c r="M161" s="5">
        <f t="shared" si="27"/>
        <v>0</v>
      </c>
      <c r="N161" s="5">
        <f t="shared" si="27"/>
        <v>0</v>
      </c>
      <c r="O161" s="5">
        <f t="shared" si="27"/>
        <v>0</v>
      </c>
      <c r="P161" s="5">
        <f t="shared" si="27"/>
        <v>11600</v>
      </c>
      <c r="Q161" s="5">
        <f t="shared" si="27"/>
        <v>11600</v>
      </c>
      <c r="V161" s="5">
        <v>159</v>
      </c>
      <c r="W161" s="5">
        <f t="shared" si="28"/>
        <v>0</v>
      </c>
      <c r="X161" s="5">
        <f t="shared" si="26"/>
        <v>0</v>
      </c>
      <c r="Y161" s="5">
        <f t="shared" si="26"/>
        <v>0</v>
      </c>
      <c r="Z161" s="5">
        <f t="shared" si="26"/>
        <v>0</v>
      </c>
      <c r="AA161" s="5">
        <f t="shared" si="26"/>
        <v>0</v>
      </c>
      <c r="AB161" s="5">
        <f t="shared" si="26"/>
        <v>0</v>
      </c>
      <c r="AC161" s="5">
        <f t="shared" si="26"/>
        <v>0</v>
      </c>
      <c r="AD161" s="5">
        <f t="shared" si="26"/>
        <v>0</v>
      </c>
      <c r="AE161" s="5">
        <f t="shared" si="26"/>
        <v>0</v>
      </c>
      <c r="AF161" s="5">
        <f t="shared" si="26"/>
        <v>0</v>
      </c>
      <c r="AG161" s="5">
        <f t="shared" si="26"/>
        <v>0</v>
      </c>
      <c r="AH161" s="5">
        <f t="shared" si="26"/>
        <v>0</v>
      </c>
      <c r="AI161" s="5">
        <f t="shared" si="26"/>
        <v>0</v>
      </c>
      <c r="AJ161" s="5">
        <f t="shared" si="26"/>
        <v>0</v>
      </c>
      <c r="AN161" s="5">
        <v>123</v>
      </c>
      <c r="AO161" s="5">
        <v>68600</v>
      </c>
      <c r="AP161" s="5">
        <v>15680</v>
      </c>
      <c r="AQ161" s="5">
        <v>6860</v>
      </c>
      <c r="AR161" s="5">
        <v>6860</v>
      </c>
      <c r="BA161" s="5">
        <v>6860</v>
      </c>
      <c r="BB161" s="5">
        <v>6860</v>
      </c>
    </row>
    <row r="162" spans="3:54" x14ac:dyDescent="0.2">
      <c r="C162" s="5">
        <v>160</v>
      </c>
      <c r="D162" s="5">
        <f t="shared" si="27"/>
        <v>139200</v>
      </c>
      <c r="E162" s="5">
        <f t="shared" si="27"/>
        <v>23200</v>
      </c>
      <c r="F162" s="5">
        <f t="shared" si="27"/>
        <v>11600</v>
      </c>
      <c r="G162" s="5">
        <f t="shared" si="27"/>
        <v>11600</v>
      </c>
      <c r="H162" s="5">
        <f t="shared" si="27"/>
        <v>0</v>
      </c>
      <c r="I162" s="5">
        <f t="shared" si="27"/>
        <v>0</v>
      </c>
      <c r="J162" s="5">
        <f t="shared" si="27"/>
        <v>0</v>
      </c>
      <c r="K162" s="5">
        <f t="shared" si="27"/>
        <v>0</v>
      </c>
      <c r="L162" s="5">
        <f t="shared" si="27"/>
        <v>0</v>
      </c>
      <c r="M162" s="5">
        <f t="shared" si="27"/>
        <v>0</v>
      </c>
      <c r="N162" s="5">
        <f t="shared" si="27"/>
        <v>0</v>
      </c>
      <c r="O162" s="5">
        <f t="shared" si="27"/>
        <v>0</v>
      </c>
      <c r="P162" s="5">
        <f t="shared" si="27"/>
        <v>11600</v>
      </c>
      <c r="Q162" s="5">
        <f t="shared" si="27"/>
        <v>11600</v>
      </c>
      <c r="V162" s="5">
        <v>160</v>
      </c>
      <c r="W162" s="5">
        <f t="shared" si="28"/>
        <v>0</v>
      </c>
      <c r="X162" s="5">
        <f t="shared" si="26"/>
        <v>0</v>
      </c>
      <c r="Y162" s="5">
        <f t="shared" si="26"/>
        <v>0</v>
      </c>
      <c r="Z162" s="5">
        <f t="shared" si="26"/>
        <v>0</v>
      </c>
      <c r="AA162" s="5">
        <f t="shared" si="26"/>
        <v>0</v>
      </c>
      <c r="AB162" s="5">
        <f t="shared" si="26"/>
        <v>0</v>
      </c>
      <c r="AC162" s="5">
        <f t="shared" si="26"/>
        <v>0</v>
      </c>
      <c r="AD162" s="5">
        <f t="shared" si="26"/>
        <v>0</v>
      </c>
      <c r="AE162" s="5">
        <f t="shared" si="26"/>
        <v>0</v>
      </c>
      <c r="AF162" s="5">
        <f t="shared" si="26"/>
        <v>0</v>
      </c>
      <c r="AG162" s="5">
        <f t="shared" si="26"/>
        <v>0</v>
      </c>
      <c r="AH162" s="5">
        <f t="shared" si="26"/>
        <v>0</v>
      </c>
      <c r="AI162" s="5">
        <f t="shared" si="26"/>
        <v>0</v>
      </c>
      <c r="AJ162" s="5">
        <f t="shared" si="26"/>
        <v>0</v>
      </c>
      <c r="AN162" s="5">
        <v>124</v>
      </c>
      <c r="AO162" s="5">
        <v>69300</v>
      </c>
      <c r="AP162" s="5">
        <v>15840</v>
      </c>
      <c r="AQ162" s="5">
        <v>6930</v>
      </c>
      <c r="AR162" s="5">
        <v>6930</v>
      </c>
      <c r="BA162" s="5">
        <v>6930</v>
      </c>
      <c r="BB162" s="5">
        <v>6930</v>
      </c>
    </row>
    <row r="163" spans="3:54" x14ac:dyDescent="0.2">
      <c r="C163" s="5">
        <v>161</v>
      </c>
      <c r="D163" s="5">
        <f t="shared" si="27"/>
        <v>139200</v>
      </c>
      <c r="E163" s="5">
        <f t="shared" si="27"/>
        <v>23200</v>
      </c>
      <c r="F163" s="5">
        <f t="shared" si="27"/>
        <v>11600</v>
      </c>
      <c r="G163" s="5">
        <f t="shared" si="27"/>
        <v>11600</v>
      </c>
      <c r="H163" s="5">
        <f t="shared" si="27"/>
        <v>0</v>
      </c>
      <c r="I163" s="5">
        <f t="shared" si="27"/>
        <v>0</v>
      </c>
      <c r="J163" s="5">
        <f t="shared" si="27"/>
        <v>0</v>
      </c>
      <c r="K163" s="5">
        <f t="shared" si="27"/>
        <v>0</v>
      </c>
      <c r="L163" s="5">
        <f t="shared" si="27"/>
        <v>0</v>
      </c>
      <c r="M163" s="5">
        <f t="shared" si="27"/>
        <v>0</v>
      </c>
      <c r="N163" s="5">
        <f t="shared" si="27"/>
        <v>0</v>
      </c>
      <c r="O163" s="5">
        <f t="shared" si="27"/>
        <v>0</v>
      </c>
      <c r="P163" s="5">
        <f t="shared" si="27"/>
        <v>11600</v>
      </c>
      <c r="Q163" s="5">
        <f t="shared" si="27"/>
        <v>11600</v>
      </c>
      <c r="V163" s="5">
        <v>161</v>
      </c>
      <c r="W163" s="5">
        <f t="shared" si="28"/>
        <v>0</v>
      </c>
      <c r="X163" s="5">
        <f t="shared" si="26"/>
        <v>0</v>
      </c>
      <c r="Y163" s="5">
        <f t="shared" si="26"/>
        <v>0</v>
      </c>
      <c r="Z163" s="5">
        <f t="shared" si="26"/>
        <v>0</v>
      </c>
      <c r="AA163" s="5">
        <f t="shared" si="26"/>
        <v>0</v>
      </c>
      <c r="AB163" s="5">
        <f t="shared" si="26"/>
        <v>0</v>
      </c>
      <c r="AC163" s="5">
        <f t="shared" si="26"/>
        <v>0</v>
      </c>
      <c r="AD163" s="5">
        <f t="shared" si="26"/>
        <v>0</v>
      </c>
      <c r="AE163" s="5">
        <f t="shared" si="26"/>
        <v>0</v>
      </c>
      <c r="AF163" s="5">
        <f t="shared" si="26"/>
        <v>0</v>
      </c>
      <c r="AG163" s="5">
        <f t="shared" si="26"/>
        <v>0</v>
      </c>
      <c r="AH163" s="5">
        <f t="shared" si="26"/>
        <v>0</v>
      </c>
      <c r="AI163" s="5">
        <f t="shared" si="26"/>
        <v>0</v>
      </c>
      <c r="AJ163" s="5">
        <f t="shared" si="26"/>
        <v>0</v>
      </c>
      <c r="AN163" s="5">
        <v>125</v>
      </c>
      <c r="AO163" s="5">
        <v>70000</v>
      </c>
      <c r="AP163" s="5">
        <v>16000</v>
      </c>
      <c r="AQ163" s="5">
        <v>7000</v>
      </c>
      <c r="AR163" s="5">
        <v>7000</v>
      </c>
      <c r="BA163" s="5">
        <v>7000</v>
      </c>
      <c r="BB163" s="5">
        <v>7000</v>
      </c>
    </row>
    <row r="164" spans="3:54" x14ac:dyDescent="0.2">
      <c r="C164" s="5">
        <v>162</v>
      </c>
      <c r="D164" s="5">
        <f t="shared" si="27"/>
        <v>139200</v>
      </c>
      <c r="E164" s="5">
        <f t="shared" si="27"/>
        <v>23200</v>
      </c>
      <c r="F164" s="5">
        <f t="shared" si="27"/>
        <v>11600</v>
      </c>
      <c r="G164" s="5">
        <f t="shared" si="27"/>
        <v>11600</v>
      </c>
      <c r="H164" s="5">
        <f t="shared" si="27"/>
        <v>0</v>
      </c>
      <c r="I164" s="5">
        <f t="shared" si="27"/>
        <v>0</v>
      </c>
      <c r="J164" s="5">
        <f t="shared" si="27"/>
        <v>0</v>
      </c>
      <c r="K164" s="5">
        <f t="shared" si="27"/>
        <v>0</v>
      </c>
      <c r="L164" s="5">
        <f t="shared" si="27"/>
        <v>0</v>
      </c>
      <c r="M164" s="5">
        <f t="shared" si="27"/>
        <v>0</v>
      </c>
      <c r="N164" s="5">
        <f t="shared" si="27"/>
        <v>0</v>
      </c>
      <c r="O164" s="5">
        <f t="shared" si="27"/>
        <v>0</v>
      </c>
      <c r="P164" s="5">
        <f t="shared" si="27"/>
        <v>11600</v>
      </c>
      <c r="Q164" s="5">
        <f t="shared" si="27"/>
        <v>11600</v>
      </c>
      <c r="V164" s="5">
        <v>162</v>
      </c>
      <c r="W164" s="5">
        <f>W163</f>
        <v>0</v>
      </c>
      <c r="X164" s="5">
        <f t="shared" si="26"/>
        <v>0</v>
      </c>
      <c r="Y164" s="5">
        <f t="shared" si="26"/>
        <v>0</v>
      </c>
      <c r="Z164" s="5">
        <f t="shared" si="26"/>
        <v>0</v>
      </c>
      <c r="AA164" s="5">
        <f t="shared" si="26"/>
        <v>0</v>
      </c>
      <c r="AB164" s="5">
        <f t="shared" si="26"/>
        <v>0</v>
      </c>
      <c r="AC164" s="5">
        <f t="shared" si="26"/>
        <v>0</v>
      </c>
      <c r="AD164" s="5">
        <f t="shared" si="26"/>
        <v>0</v>
      </c>
      <c r="AE164" s="5">
        <f t="shared" si="26"/>
        <v>0</v>
      </c>
      <c r="AF164" s="5">
        <f t="shared" si="26"/>
        <v>0</v>
      </c>
      <c r="AG164" s="5">
        <f t="shared" si="26"/>
        <v>0</v>
      </c>
      <c r="AH164" s="5">
        <f t="shared" si="26"/>
        <v>0</v>
      </c>
      <c r="AI164" s="5">
        <f t="shared" si="26"/>
        <v>0</v>
      </c>
      <c r="AJ164" s="5">
        <f t="shared" si="26"/>
        <v>0</v>
      </c>
      <c r="AN164" s="5">
        <v>126</v>
      </c>
      <c r="AO164" s="5">
        <v>71400</v>
      </c>
      <c r="AP164" s="5">
        <v>16320</v>
      </c>
      <c r="AQ164" s="5">
        <v>7140</v>
      </c>
      <c r="AR164" s="5">
        <v>7140</v>
      </c>
      <c r="BA164" s="5">
        <v>7140</v>
      </c>
      <c r="BB164" s="5">
        <v>7140</v>
      </c>
    </row>
    <row r="165" spans="3:54" x14ac:dyDescent="0.2">
      <c r="C165" s="5">
        <v>163</v>
      </c>
      <c r="D165" s="5">
        <f t="shared" si="27"/>
        <v>139200</v>
      </c>
      <c r="E165" s="5">
        <f t="shared" si="27"/>
        <v>23200</v>
      </c>
      <c r="F165" s="5">
        <f t="shared" si="27"/>
        <v>11600</v>
      </c>
      <c r="G165" s="5">
        <f t="shared" si="27"/>
        <v>11600</v>
      </c>
      <c r="H165" s="5">
        <f t="shared" si="27"/>
        <v>0</v>
      </c>
      <c r="I165" s="5">
        <f t="shared" si="27"/>
        <v>0</v>
      </c>
      <c r="J165" s="5">
        <f t="shared" si="27"/>
        <v>0</v>
      </c>
      <c r="K165" s="5">
        <f t="shared" si="27"/>
        <v>0</v>
      </c>
      <c r="L165" s="5">
        <f t="shared" si="27"/>
        <v>0</v>
      </c>
      <c r="M165" s="5">
        <f t="shared" si="27"/>
        <v>0</v>
      </c>
      <c r="N165" s="5">
        <f t="shared" si="27"/>
        <v>0</v>
      </c>
      <c r="O165" s="5">
        <f t="shared" si="27"/>
        <v>0</v>
      </c>
      <c r="P165" s="5">
        <f t="shared" si="27"/>
        <v>11600</v>
      </c>
      <c r="Q165" s="5">
        <f t="shared" si="27"/>
        <v>11600</v>
      </c>
      <c r="V165" s="5">
        <v>163</v>
      </c>
      <c r="W165" s="5">
        <f t="shared" ref="W165:AJ180" si="29">W164</f>
        <v>0</v>
      </c>
      <c r="X165" s="5">
        <f t="shared" si="29"/>
        <v>0</v>
      </c>
      <c r="Y165" s="5">
        <f t="shared" si="29"/>
        <v>0</v>
      </c>
      <c r="Z165" s="5">
        <f t="shared" si="29"/>
        <v>0</v>
      </c>
      <c r="AA165" s="5">
        <f t="shared" si="29"/>
        <v>0</v>
      </c>
      <c r="AB165" s="5">
        <f t="shared" si="29"/>
        <v>0</v>
      </c>
      <c r="AC165" s="5">
        <f t="shared" si="29"/>
        <v>0</v>
      </c>
      <c r="AD165" s="5">
        <f t="shared" si="29"/>
        <v>0</v>
      </c>
      <c r="AE165" s="5">
        <f t="shared" si="29"/>
        <v>0</v>
      </c>
      <c r="AF165" s="5">
        <f t="shared" si="29"/>
        <v>0</v>
      </c>
      <c r="AG165" s="5">
        <f t="shared" si="29"/>
        <v>0</v>
      </c>
      <c r="AH165" s="5">
        <f t="shared" si="29"/>
        <v>0</v>
      </c>
      <c r="AI165" s="5">
        <f t="shared" si="29"/>
        <v>0</v>
      </c>
      <c r="AJ165" s="5">
        <f t="shared" si="29"/>
        <v>0</v>
      </c>
      <c r="AN165" s="5">
        <v>127</v>
      </c>
      <c r="AO165" s="5">
        <v>72800</v>
      </c>
      <c r="AP165" s="5">
        <v>16640</v>
      </c>
      <c r="AQ165" s="5">
        <v>7279.9999999999991</v>
      </c>
      <c r="AR165" s="5">
        <v>7279.9999999999991</v>
      </c>
      <c r="BA165" s="5">
        <v>7279.9999999999991</v>
      </c>
      <c r="BB165" s="5">
        <v>7279.9999999999991</v>
      </c>
    </row>
    <row r="166" spans="3:54" x14ac:dyDescent="0.2">
      <c r="C166" s="5">
        <v>164</v>
      </c>
      <c r="D166" s="5">
        <f t="shared" si="27"/>
        <v>139200</v>
      </c>
      <c r="E166" s="5">
        <f t="shared" si="27"/>
        <v>23200</v>
      </c>
      <c r="F166" s="5">
        <f t="shared" si="27"/>
        <v>11600</v>
      </c>
      <c r="G166" s="5">
        <f t="shared" si="27"/>
        <v>11600</v>
      </c>
      <c r="H166" s="5">
        <f t="shared" si="27"/>
        <v>0</v>
      </c>
      <c r="I166" s="5">
        <f t="shared" si="27"/>
        <v>0</v>
      </c>
      <c r="J166" s="5">
        <f t="shared" si="27"/>
        <v>0</v>
      </c>
      <c r="K166" s="5">
        <f t="shared" si="27"/>
        <v>0</v>
      </c>
      <c r="L166" s="5">
        <f t="shared" si="27"/>
        <v>0</v>
      </c>
      <c r="M166" s="5">
        <f t="shared" si="27"/>
        <v>0</v>
      </c>
      <c r="N166" s="5">
        <f t="shared" si="27"/>
        <v>0</v>
      </c>
      <c r="O166" s="5">
        <f t="shared" si="27"/>
        <v>0</v>
      </c>
      <c r="P166" s="5">
        <f t="shared" si="27"/>
        <v>11600</v>
      </c>
      <c r="Q166" s="5">
        <f t="shared" si="27"/>
        <v>11600</v>
      </c>
      <c r="V166" s="5">
        <v>164</v>
      </c>
      <c r="W166" s="5">
        <f t="shared" si="29"/>
        <v>0</v>
      </c>
      <c r="X166" s="5">
        <f t="shared" si="29"/>
        <v>0</v>
      </c>
      <c r="Y166" s="5">
        <f t="shared" si="29"/>
        <v>0</v>
      </c>
      <c r="Z166" s="5">
        <f t="shared" si="29"/>
        <v>0</v>
      </c>
      <c r="AA166" s="5">
        <f t="shared" si="29"/>
        <v>0</v>
      </c>
      <c r="AB166" s="5">
        <f t="shared" si="29"/>
        <v>0</v>
      </c>
      <c r="AC166" s="5">
        <f t="shared" si="29"/>
        <v>0</v>
      </c>
      <c r="AD166" s="5">
        <f t="shared" si="29"/>
        <v>0</v>
      </c>
      <c r="AE166" s="5">
        <f t="shared" si="29"/>
        <v>0</v>
      </c>
      <c r="AF166" s="5">
        <f t="shared" si="29"/>
        <v>0</v>
      </c>
      <c r="AG166" s="5">
        <f t="shared" si="29"/>
        <v>0</v>
      </c>
      <c r="AH166" s="5">
        <f t="shared" si="29"/>
        <v>0</v>
      </c>
      <c r="AI166" s="5">
        <f t="shared" si="29"/>
        <v>0</v>
      </c>
      <c r="AJ166" s="5">
        <f t="shared" si="29"/>
        <v>0</v>
      </c>
      <c r="AN166" s="5">
        <v>128</v>
      </c>
      <c r="AO166" s="5">
        <v>74200</v>
      </c>
      <c r="AP166" s="5">
        <v>16960</v>
      </c>
      <c r="AQ166" s="5">
        <v>7419.9999999999991</v>
      </c>
      <c r="AR166" s="5">
        <v>7419.9999999999991</v>
      </c>
      <c r="BA166" s="5">
        <v>7419.9999999999991</v>
      </c>
      <c r="BB166" s="5">
        <v>7419.9999999999991</v>
      </c>
    </row>
    <row r="167" spans="3:54" x14ac:dyDescent="0.2">
      <c r="C167" s="5">
        <v>165</v>
      </c>
      <c r="D167" s="5">
        <f t="shared" si="27"/>
        <v>139200</v>
      </c>
      <c r="E167" s="5">
        <f t="shared" si="27"/>
        <v>23200</v>
      </c>
      <c r="F167" s="5">
        <f t="shared" si="27"/>
        <v>11600</v>
      </c>
      <c r="G167" s="5">
        <f t="shared" si="27"/>
        <v>11600</v>
      </c>
      <c r="H167" s="5">
        <f t="shared" si="27"/>
        <v>0</v>
      </c>
      <c r="I167" s="5">
        <f t="shared" si="27"/>
        <v>0</v>
      </c>
      <c r="J167" s="5">
        <f t="shared" si="27"/>
        <v>0</v>
      </c>
      <c r="K167" s="5">
        <f t="shared" si="27"/>
        <v>0</v>
      </c>
      <c r="L167" s="5">
        <f t="shared" si="27"/>
        <v>0</v>
      </c>
      <c r="M167" s="5">
        <f t="shared" si="27"/>
        <v>0</v>
      </c>
      <c r="N167" s="5">
        <f t="shared" si="27"/>
        <v>0</v>
      </c>
      <c r="O167" s="5">
        <f t="shared" si="27"/>
        <v>0</v>
      </c>
      <c r="P167" s="5">
        <f t="shared" si="27"/>
        <v>11600</v>
      </c>
      <c r="Q167" s="5">
        <f t="shared" si="27"/>
        <v>11600</v>
      </c>
      <c r="V167" s="5">
        <v>165</v>
      </c>
      <c r="W167" s="5">
        <f t="shared" si="29"/>
        <v>0</v>
      </c>
      <c r="X167" s="5">
        <f t="shared" si="29"/>
        <v>0</v>
      </c>
      <c r="Y167" s="5">
        <f t="shared" si="29"/>
        <v>0</v>
      </c>
      <c r="Z167" s="5">
        <f t="shared" si="29"/>
        <v>0</v>
      </c>
      <c r="AA167" s="5">
        <f t="shared" si="29"/>
        <v>0</v>
      </c>
      <c r="AB167" s="5">
        <f t="shared" si="29"/>
        <v>0</v>
      </c>
      <c r="AC167" s="5">
        <f t="shared" si="29"/>
        <v>0</v>
      </c>
      <c r="AD167" s="5">
        <f t="shared" si="29"/>
        <v>0</v>
      </c>
      <c r="AE167" s="5">
        <f t="shared" si="29"/>
        <v>0</v>
      </c>
      <c r="AF167" s="5">
        <f t="shared" si="29"/>
        <v>0</v>
      </c>
      <c r="AG167" s="5">
        <f t="shared" si="29"/>
        <v>0</v>
      </c>
      <c r="AH167" s="5">
        <f t="shared" si="29"/>
        <v>0</v>
      </c>
      <c r="AI167" s="5">
        <f t="shared" si="29"/>
        <v>0</v>
      </c>
      <c r="AJ167" s="5">
        <f t="shared" si="29"/>
        <v>0</v>
      </c>
      <c r="AN167" s="5">
        <v>129</v>
      </c>
      <c r="AO167" s="5">
        <v>75600</v>
      </c>
      <c r="AP167" s="5">
        <v>17280</v>
      </c>
      <c r="AQ167" s="5">
        <v>7559.9999999999991</v>
      </c>
      <c r="AR167" s="5">
        <v>7559.9999999999991</v>
      </c>
      <c r="BA167" s="5">
        <v>7559.9999999999991</v>
      </c>
      <c r="BB167" s="5">
        <v>7559.9999999999991</v>
      </c>
    </row>
    <row r="168" spans="3:54" x14ac:dyDescent="0.2">
      <c r="C168" s="5">
        <v>166</v>
      </c>
      <c r="D168" s="5">
        <f t="shared" ref="D168:Q183" si="30">D167</f>
        <v>139200</v>
      </c>
      <c r="E168" s="5">
        <f t="shared" si="30"/>
        <v>23200</v>
      </c>
      <c r="F168" s="5">
        <f t="shared" si="30"/>
        <v>11600</v>
      </c>
      <c r="G168" s="5">
        <f t="shared" si="30"/>
        <v>11600</v>
      </c>
      <c r="H168" s="5">
        <f t="shared" si="30"/>
        <v>0</v>
      </c>
      <c r="I168" s="5">
        <f t="shared" si="30"/>
        <v>0</v>
      </c>
      <c r="J168" s="5">
        <f t="shared" si="30"/>
        <v>0</v>
      </c>
      <c r="K168" s="5">
        <f t="shared" si="30"/>
        <v>0</v>
      </c>
      <c r="L168" s="5">
        <f t="shared" si="30"/>
        <v>0</v>
      </c>
      <c r="M168" s="5">
        <f t="shared" si="30"/>
        <v>0</v>
      </c>
      <c r="N168" s="5">
        <f t="shared" si="30"/>
        <v>0</v>
      </c>
      <c r="O168" s="5">
        <f t="shared" si="30"/>
        <v>0</v>
      </c>
      <c r="P168" s="5">
        <f t="shared" si="30"/>
        <v>11600</v>
      </c>
      <c r="Q168" s="5">
        <f t="shared" si="30"/>
        <v>11600</v>
      </c>
      <c r="V168" s="5">
        <v>166</v>
      </c>
      <c r="W168" s="5">
        <f t="shared" si="29"/>
        <v>0</v>
      </c>
      <c r="X168" s="5">
        <f t="shared" si="29"/>
        <v>0</v>
      </c>
      <c r="Y168" s="5">
        <f t="shared" si="29"/>
        <v>0</v>
      </c>
      <c r="Z168" s="5">
        <f t="shared" si="29"/>
        <v>0</v>
      </c>
      <c r="AA168" s="5">
        <f t="shared" si="29"/>
        <v>0</v>
      </c>
      <c r="AB168" s="5">
        <f t="shared" si="29"/>
        <v>0</v>
      </c>
      <c r="AC168" s="5">
        <f t="shared" si="29"/>
        <v>0</v>
      </c>
      <c r="AD168" s="5">
        <f t="shared" si="29"/>
        <v>0</v>
      </c>
      <c r="AE168" s="5">
        <f t="shared" si="29"/>
        <v>0</v>
      </c>
      <c r="AF168" s="5">
        <f t="shared" si="29"/>
        <v>0</v>
      </c>
      <c r="AG168" s="5">
        <f t="shared" si="29"/>
        <v>0</v>
      </c>
      <c r="AH168" s="5">
        <f t="shared" si="29"/>
        <v>0</v>
      </c>
      <c r="AI168" s="5">
        <f t="shared" si="29"/>
        <v>0</v>
      </c>
      <c r="AJ168" s="5">
        <f t="shared" si="29"/>
        <v>0</v>
      </c>
      <c r="AN168" s="5">
        <v>130</v>
      </c>
      <c r="AO168" s="5">
        <v>77000</v>
      </c>
      <c r="AP168" s="5">
        <v>17600</v>
      </c>
      <c r="AQ168" s="5">
        <v>7699.9999999999991</v>
      </c>
      <c r="AR168" s="5">
        <v>7699.9999999999991</v>
      </c>
      <c r="BA168" s="5">
        <v>7699.9999999999991</v>
      </c>
      <c r="BB168" s="5">
        <v>7699.9999999999991</v>
      </c>
    </row>
    <row r="169" spans="3:54" x14ac:dyDescent="0.2">
      <c r="C169" s="5">
        <v>167</v>
      </c>
      <c r="D169" s="5">
        <f t="shared" si="30"/>
        <v>139200</v>
      </c>
      <c r="E169" s="5">
        <f t="shared" si="30"/>
        <v>23200</v>
      </c>
      <c r="F169" s="5">
        <f t="shared" si="30"/>
        <v>11600</v>
      </c>
      <c r="G169" s="5">
        <f t="shared" si="30"/>
        <v>11600</v>
      </c>
      <c r="H169" s="5">
        <f t="shared" si="30"/>
        <v>0</v>
      </c>
      <c r="I169" s="5">
        <f t="shared" si="30"/>
        <v>0</v>
      </c>
      <c r="J169" s="5">
        <f t="shared" si="30"/>
        <v>0</v>
      </c>
      <c r="K169" s="5">
        <f t="shared" si="30"/>
        <v>0</v>
      </c>
      <c r="L169" s="5">
        <f t="shared" si="30"/>
        <v>0</v>
      </c>
      <c r="M169" s="5">
        <f t="shared" si="30"/>
        <v>0</v>
      </c>
      <c r="N169" s="5">
        <f t="shared" si="30"/>
        <v>0</v>
      </c>
      <c r="O169" s="5">
        <f t="shared" si="30"/>
        <v>0</v>
      </c>
      <c r="P169" s="5">
        <f t="shared" si="30"/>
        <v>11600</v>
      </c>
      <c r="Q169" s="5">
        <f t="shared" si="30"/>
        <v>11600</v>
      </c>
      <c r="V169" s="5">
        <v>167</v>
      </c>
      <c r="W169" s="5">
        <f t="shared" si="29"/>
        <v>0</v>
      </c>
      <c r="X169" s="5">
        <f t="shared" si="29"/>
        <v>0</v>
      </c>
      <c r="Y169" s="5">
        <f t="shared" si="29"/>
        <v>0</v>
      </c>
      <c r="Z169" s="5">
        <f t="shared" si="29"/>
        <v>0</v>
      </c>
      <c r="AA169" s="5">
        <f t="shared" si="29"/>
        <v>0</v>
      </c>
      <c r="AB169" s="5">
        <f t="shared" si="29"/>
        <v>0</v>
      </c>
      <c r="AC169" s="5">
        <f t="shared" si="29"/>
        <v>0</v>
      </c>
      <c r="AD169" s="5">
        <f t="shared" si="29"/>
        <v>0</v>
      </c>
      <c r="AE169" s="5">
        <f t="shared" si="29"/>
        <v>0</v>
      </c>
      <c r="AF169" s="5">
        <f t="shared" si="29"/>
        <v>0</v>
      </c>
      <c r="AG169" s="5">
        <f t="shared" si="29"/>
        <v>0</v>
      </c>
      <c r="AH169" s="5">
        <f t="shared" si="29"/>
        <v>0</v>
      </c>
      <c r="AI169" s="5">
        <f t="shared" si="29"/>
        <v>0</v>
      </c>
      <c r="AJ169" s="5">
        <f t="shared" si="29"/>
        <v>0</v>
      </c>
      <c r="AN169" s="5">
        <v>131</v>
      </c>
      <c r="AO169" s="5">
        <v>78400</v>
      </c>
      <c r="AP169" s="5">
        <v>17920</v>
      </c>
      <c r="AQ169" s="5">
        <v>7839.9999999999991</v>
      </c>
      <c r="AR169" s="5">
        <v>7839.9999999999991</v>
      </c>
      <c r="BA169" s="5">
        <v>7839.9999999999991</v>
      </c>
      <c r="BB169" s="5">
        <v>7839.9999999999991</v>
      </c>
    </row>
    <row r="170" spans="3:54" x14ac:dyDescent="0.2">
      <c r="C170" s="5">
        <v>168</v>
      </c>
      <c r="D170" s="5">
        <f t="shared" si="30"/>
        <v>139200</v>
      </c>
      <c r="E170" s="5">
        <f t="shared" si="30"/>
        <v>23200</v>
      </c>
      <c r="F170" s="5">
        <f t="shared" si="30"/>
        <v>11600</v>
      </c>
      <c r="G170" s="5">
        <f t="shared" si="30"/>
        <v>11600</v>
      </c>
      <c r="H170" s="5">
        <f t="shared" si="30"/>
        <v>0</v>
      </c>
      <c r="I170" s="5">
        <f t="shared" si="30"/>
        <v>0</v>
      </c>
      <c r="J170" s="5">
        <f t="shared" si="30"/>
        <v>0</v>
      </c>
      <c r="K170" s="5">
        <f t="shared" si="30"/>
        <v>0</v>
      </c>
      <c r="L170" s="5">
        <f t="shared" si="30"/>
        <v>0</v>
      </c>
      <c r="M170" s="5">
        <f t="shared" si="30"/>
        <v>0</v>
      </c>
      <c r="N170" s="5">
        <f t="shared" si="30"/>
        <v>0</v>
      </c>
      <c r="O170" s="5">
        <f t="shared" si="30"/>
        <v>0</v>
      </c>
      <c r="P170" s="5">
        <f t="shared" si="30"/>
        <v>11600</v>
      </c>
      <c r="Q170" s="5">
        <f t="shared" si="30"/>
        <v>11600</v>
      </c>
      <c r="V170" s="5">
        <v>168</v>
      </c>
      <c r="W170" s="5">
        <f t="shared" si="29"/>
        <v>0</v>
      </c>
      <c r="X170" s="5">
        <f t="shared" si="29"/>
        <v>0</v>
      </c>
      <c r="Y170" s="5">
        <f t="shared" si="29"/>
        <v>0</v>
      </c>
      <c r="Z170" s="5">
        <f t="shared" si="29"/>
        <v>0</v>
      </c>
      <c r="AA170" s="5">
        <f t="shared" si="29"/>
        <v>0</v>
      </c>
      <c r="AB170" s="5">
        <f t="shared" si="29"/>
        <v>0</v>
      </c>
      <c r="AC170" s="5">
        <f t="shared" si="29"/>
        <v>0</v>
      </c>
      <c r="AD170" s="5">
        <f t="shared" si="29"/>
        <v>0</v>
      </c>
      <c r="AE170" s="5">
        <f t="shared" si="29"/>
        <v>0</v>
      </c>
      <c r="AF170" s="5">
        <f t="shared" si="29"/>
        <v>0</v>
      </c>
      <c r="AG170" s="5">
        <f t="shared" si="29"/>
        <v>0</v>
      </c>
      <c r="AH170" s="5">
        <f t="shared" si="29"/>
        <v>0</v>
      </c>
      <c r="AI170" s="5">
        <f t="shared" si="29"/>
        <v>0</v>
      </c>
      <c r="AJ170" s="5">
        <f t="shared" si="29"/>
        <v>0</v>
      </c>
      <c r="AN170" s="5">
        <v>132</v>
      </c>
      <c r="AO170" s="5">
        <v>79800</v>
      </c>
      <c r="AP170" s="5">
        <v>18240</v>
      </c>
      <c r="AQ170" s="5">
        <v>7979.9999999999991</v>
      </c>
      <c r="AR170" s="5">
        <v>7979.9999999999991</v>
      </c>
      <c r="BA170" s="5">
        <v>7979.9999999999991</v>
      </c>
      <c r="BB170" s="5">
        <v>7979.9999999999991</v>
      </c>
    </row>
    <row r="171" spans="3:54" x14ac:dyDescent="0.2">
      <c r="C171" s="5">
        <v>169</v>
      </c>
      <c r="D171" s="5">
        <f t="shared" si="30"/>
        <v>139200</v>
      </c>
      <c r="E171" s="5">
        <f t="shared" si="30"/>
        <v>23200</v>
      </c>
      <c r="F171" s="5">
        <f t="shared" si="30"/>
        <v>11600</v>
      </c>
      <c r="G171" s="5">
        <f t="shared" si="30"/>
        <v>11600</v>
      </c>
      <c r="H171" s="5">
        <f t="shared" si="30"/>
        <v>0</v>
      </c>
      <c r="I171" s="5">
        <f t="shared" si="30"/>
        <v>0</v>
      </c>
      <c r="J171" s="5">
        <f t="shared" si="30"/>
        <v>0</v>
      </c>
      <c r="K171" s="5">
        <f t="shared" si="30"/>
        <v>0</v>
      </c>
      <c r="L171" s="5">
        <f t="shared" si="30"/>
        <v>0</v>
      </c>
      <c r="M171" s="5">
        <f t="shared" si="30"/>
        <v>0</v>
      </c>
      <c r="N171" s="5">
        <f t="shared" si="30"/>
        <v>0</v>
      </c>
      <c r="O171" s="5">
        <f t="shared" si="30"/>
        <v>0</v>
      </c>
      <c r="P171" s="5">
        <f t="shared" si="30"/>
        <v>11600</v>
      </c>
      <c r="Q171" s="5">
        <f t="shared" si="30"/>
        <v>11600</v>
      </c>
      <c r="V171" s="5">
        <v>169</v>
      </c>
      <c r="W171" s="5">
        <f t="shared" si="29"/>
        <v>0</v>
      </c>
      <c r="X171" s="5">
        <f t="shared" si="29"/>
        <v>0</v>
      </c>
      <c r="Y171" s="5">
        <f t="shared" si="29"/>
        <v>0</v>
      </c>
      <c r="Z171" s="5">
        <f t="shared" si="29"/>
        <v>0</v>
      </c>
      <c r="AA171" s="5">
        <f t="shared" si="29"/>
        <v>0</v>
      </c>
      <c r="AB171" s="5">
        <f t="shared" si="29"/>
        <v>0</v>
      </c>
      <c r="AC171" s="5">
        <f t="shared" si="29"/>
        <v>0</v>
      </c>
      <c r="AD171" s="5">
        <f t="shared" si="29"/>
        <v>0</v>
      </c>
      <c r="AE171" s="5">
        <f t="shared" si="29"/>
        <v>0</v>
      </c>
      <c r="AF171" s="5">
        <f t="shared" si="29"/>
        <v>0</v>
      </c>
      <c r="AG171" s="5">
        <f t="shared" si="29"/>
        <v>0</v>
      </c>
      <c r="AH171" s="5">
        <f t="shared" si="29"/>
        <v>0</v>
      </c>
      <c r="AI171" s="5">
        <f t="shared" si="29"/>
        <v>0</v>
      </c>
      <c r="AJ171" s="5">
        <f t="shared" si="29"/>
        <v>0</v>
      </c>
      <c r="AN171" s="5">
        <v>133</v>
      </c>
      <c r="AO171" s="5">
        <v>81200</v>
      </c>
      <c r="AP171" s="5">
        <v>18560</v>
      </c>
      <c r="AQ171" s="5">
        <v>8119.9999999999991</v>
      </c>
      <c r="AR171" s="5">
        <v>8119.9999999999991</v>
      </c>
      <c r="BA171" s="5">
        <v>8119.9999999999991</v>
      </c>
      <c r="BB171" s="5">
        <v>8119.9999999999991</v>
      </c>
    </row>
    <row r="172" spans="3:54" x14ac:dyDescent="0.2">
      <c r="C172" s="5">
        <v>170</v>
      </c>
      <c r="D172" s="5">
        <f t="shared" si="30"/>
        <v>139200</v>
      </c>
      <c r="E172" s="5">
        <f t="shared" si="30"/>
        <v>23200</v>
      </c>
      <c r="F172" s="5">
        <f t="shared" si="30"/>
        <v>11600</v>
      </c>
      <c r="G172" s="5">
        <f t="shared" si="30"/>
        <v>11600</v>
      </c>
      <c r="H172" s="5">
        <f t="shared" si="30"/>
        <v>0</v>
      </c>
      <c r="I172" s="5">
        <f t="shared" si="30"/>
        <v>0</v>
      </c>
      <c r="J172" s="5">
        <f t="shared" si="30"/>
        <v>0</v>
      </c>
      <c r="K172" s="5">
        <f t="shared" si="30"/>
        <v>0</v>
      </c>
      <c r="L172" s="5">
        <f t="shared" si="30"/>
        <v>0</v>
      </c>
      <c r="M172" s="5">
        <f t="shared" si="30"/>
        <v>0</v>
      </c>
      <c r="N172" s="5">
        <f t="shared" si="30"/>
        <v>0</v>
      </c>
      <c r="O172" s="5">
        <f t="shared" si="30"/>
        <v>0</v>
      </c>
      <c r="P172" s="5">
        <f t="shared" si="30"/>
        <v>11600</v>
      </c>
      <c r="Q172" s="5">
        <f t="shared" si="30"/>
        <v>11600</v>
      </c>
      <c r="V172" s="5">
        <v>170</v>
      </c>
      <c r="W172" s="5">
        <f t="shared" si="29"/>
        <v>0</v>
      </c>
      <c r="X172" s="5">
        <f t="shared" si="29"/>
        <v>0</v>
      </c>
      <c r="Y172" s="5">
        <f t="shared" si="29"/>
        <v>0</v>
      </c>
      <c r="Z172" s="5">
        <f t="shared" si="29"/>
        <v>0</v>
      </c>
      <c r="AA172" s="5">
        <f t="shared" si="29"/>
        <v>0</v>
      </c>
      <c r="AB172" s="5">
        <f t="shared" si="29"/>
        <v>0</v>
      </c>
      <c r="AC172" s="5">
        <f t="shared" si="29"/>
        <v>0</v>
      </c>
      <c r="AD172" s="5">
        <f t="shared" si="29"/>
        <v>0</v>
      </c>
      <c r="AE172" s="5">
        <f t="shared" si="29"/>
        <v>0</v>
      </c>
      <c r="AF172" s="5">
        <f t="shared" si="29"/>
        <v>0</v>
      </c>
      <c r="AG172" s="5">
        <f t="shared" si="29"/>
        <v>0</v>
      </c>
      <c r="AH172" s="5">
        <f t="shared" si="29"/>
        <v>0</v>
      </c>
      <c r="AI172" s="5">
        <f t="shared" si="29"/>
        <v>0</v>
      </c>
      <c r="AJ172" s="5">
        <f t="shared" si="29"/>
        <v>0</v>
      </c>
      <c r="AN172" s="5">
        <v>134</v>
      </c>
      <c r="AO172" s="5">
        <v>82600</v>
      </c>
      <c r="AP172" s="5">
        <v>18880</v>
      </c>
      <c r="AQ172" s="5">
        <v>8260</v>
      </c>
      <c r="AR172" s="5">
        <v>8260</v>
      </c>
      <c r="BA172" s="5">
        <v>8260</v>
      </c>
      <c r="BB172" s="5">
        <v>8260</v>
      </c>
    </row>
    <row r="173" spans="3:54" x14ac:dyDescent="0.2">
      <c r="C173" s="5">
        <v>171</v>
      </c>
      <c r="D173" s="5">
        <f t="shared" si="30"/>
        <v>139200</v>
      </c>
      <c r="E173" s="5">
        <f t="shared" si="30"/>
        <v>23200</v>
      </c>
      <c r="F173" s="5">
        <f t="shared" si="30"/>
        <v>11600</v>
      </c>
      <c r="G173" s="5">
        <f t="shared" si="30"/>
        <v>11600</v>
      </c>
      <c r="H173" s="5">
        <f t="shared" si="30"/>
        <v>0</v>
      </c>
      <c r="I173" s="5">
        <f t="shared" si="30"/>
        <v>0</v>
      </c>
      <c r="J173" s="5">
        <f t="shared" si="30"/>
        <v>0</v>
      </c>
      <c r="K173" s="5">
        <f t="shared" si="30"/>
        <v>0</v>
      </c>
      <c r="L173" s="5">
        <f t="shared" si="30"/>
        <v>0</v>
      </c>
      <c r="M173" s="5">
        <f t="shared" si="30"/>
        <v>0</v>
      </c>
      <c r="N173" s="5">
        <f t="shared" si="30"/>
        <v>0</v>
      </c>
      <c r="O173" s="5">
        <f t="shared" si="30"/>
        <v>0</v>
      </c>
      <c r="P173" s="5">
        <f t="shared" si="30"/>
        <v>11600</v>
      </c>
      <c r="Q173" s="5">
        <f t="shared" si="30"/>
        <v>11600</v>
      </c>
      <c r="V173" s="5">
        <v>171</v>
      </c>
      <c r="W173" s="5">
        <f t="shared" si="29"/>
        <v>0</v>
      </c>
      <c r="X173" s="5">
        <f t="shared" si="29"/>
        <v>0</v>
      </c>
      <c r="Y173" s="5">
        <f t="shared" si="29"/>
        <v>0</v>
      </c>
      <c r="Z173" s="5">
        <f t="shared" si="29"/>
        <v>0</v>
      </c>
      <c r="AA173" s="5">
        <f t="shared" si="29"/>
        <v>0</v>
      </c>
      <c r="AB173" s="5">
        <f t="shared" si="29"/>
        <v>0</v>
      </c>
      <c r="AC173" s="5">
        <f t="shared" si="29"/>
        <v>0</v>
      </c>
      <c r="AD173" s="5">
        <f t="shared" si="29"/>
        <v>0</v>
      </c>
      <c r="AE173" s="5">
        <f t="shared" si="29"/>
        <v>0</v>
      </c>
      <c r="AF173" s="5">
        <f t="shared" si="29"/>
        <v>0</v>
      </c>
      <c r="AG173" s="5">
        <f t="shared" si="29"/>
        <v>0</v>
      </c>
      <c r="AH173" s="5">
        <f t="shared" si="29"/>
        <v>0</v>
      </c>
      <c r="AI173" s="5">
        <f t="shared" si="29"/>
        <v>0</v>
      </c>
      <c r="AJ173" s="5">
        <f t="shared" si="29"/>
        <v>0</v>
      </c>
      <c r="AN173" s="5">
        <v>135</v>
      </c>
      <c r="AO173" s="5">
        <v>84000</v>
      </c>
      <c r="AP173" s="5">
        <v>19200</v>
      </c>
      <c r="AQ173" s="5">
        <v>8400</v>
      </c>
      <c r="AR173" s="5">
        <v>8400</v>
      </c>
      <c r="BA173" s="5">
        <v>8400</v>
      </c>
      <c r="BB173" s="5">
        <v>8400</v>
      </c>
    </row>
    <row r="174" spans="3:54" x14ac:dyDescent="0.2">
      <c r="C174" s="5">
        <v>172</v>
      </c>
      <c r="D174" s="5">
        <f t="shared" si="30"/>
        <v>139200</v>
      </c>
      <c r="E174" s="5">
        <f t="shared" si="30"/>
        <v>23200</v>
      </c>
      <c r="F174" s="5">
        <f t="shared" si="30"/>
        <v>11600</v>
      </c>
      <c r="G174" s="5">
        <f t="shared" si="30"/>
        <v>11600</v>
      </c>
      <c r="H174" s="5">
        <f t="shared" si="30"/>
        <v>0</v>
      </c>
      <c r="I174" s="5">
        <f t="shared" si="30"/>
        <v>0</v>
      </c>
      <c r="J174" s="5">
        <f t="shared" si="30"/>
        <v>0</v>
      </c>
      <c r="K174" s="5">
        <f t="shared" si="30"/>
        <v>0</v>
      </c>
      <c r="L174" s="5">
        <f t="shared" si="30"/>
        <v>0</v>
      </c>
      <c r="M174" s="5">
        <f t="shared" si="30"/>
        <v>0</v>
      </c>
      <c r="N174" s="5">
        <f t="shared" si="30"/>
        <v>0</v>
      </c>
      <c r="O174" s="5">
        <f t="shared" si="30"/>
        <v>0</v>
      </c>
      <c r="P174" s="5">
        <f t="shared" si="30"/>
        <v>11600</v>
      </c>
      <c r="Q174" s="5">
        <f t="shared" si="30"/>
        <v>11600</v>
      </c>
      <c r="V174" s="5">
        <v>172</v>
      </c>
      <c r="W174" s="5">
        <f t="shared" si="29"/>
        <v>0</v>
      </c>
      <c r="X174" s="5">
        <f t="shared" si="29"/>
        <v>0</v>
      </c>
      <c r="Y174" s="5">
        <f t="shared" si="29"/>
        <v>0</v>
      </c>
      <c r="Z174" s="5">
        <f t="shared" si="29"/>
        <v>0</v>
      </c>
      <c r="AA174" s="5">
        <f t="shared" si="29"/>
        <v>0</v>
      </c>
      <c r="AB174" s="5">
        <f t="shared" si="29"/>
        <v>0</v>
      </c>
      <c r="AC174" s="5">
        <f t="shared" si="29"/>
        <v>0</v>
      </c>
      <c r="AD174" s="5">
        <f t="shared" si="29"/>
        <v>0</v>
      </c>
      <c r="AE174" s="5">
        <f t="shared" si="29"/>
        <v>0</v>
      </c>
      <c r="AF174" s="5">
        <f t="shared" si="29"/>
        <v>0</v>
      </c>
      <c r="AG174" s="5">
        <f t="shared" si="29"/>
        <v>0</v>
      </c>
      <c r="AH174" s="5">
        <f t="shared" si="29"/>
        <v>0</v>
      </c>
      <c r="AI174" s="5">
        <f t="shared" si="29"/>
        <v>0</v>
      </c>
      <c r="AJ174" s="5">
        <f t="shared" si="29"/>
        <v>0</v>
      </c>
      <c r="AN174" s="5">
        <v>136</v>
      </c>
      <c r="AO174" s="5">
        <v>85400</v>
      </c>
      <c r="AP174" s="5">
        <v>19520</v>
      </c>
      <c r="AQ174" s="5">
        <v>8540</v>
      </c>
      <c r="AR174" s="5">
        <v>8540</v>
      </c>
      <c r="BA174" s="5">
        <v>8540</v>
      </c>
      <c r="BB174" s="5">
        <v>8540</v>
      </c>
    </row>
    <row r="175" spans="3:54" x14ac:dyDescent="0.2">
      <c r="C175" s="5">
        <v>173</v>
      </c>
      <c r="D175" s="5">
        <f t="shared" si="30"/>
        <v>139200</v>
      </c>
      <c r="E175" s="5">
        <f t="shared" si="30"/>
        <v>23200</v>
      </c>
      <c r="F175" s="5">
        <f t="shared" si="30"/>
        <v>11600</v>
      </c>
      <c r="G175" s="5">
        <f t="shared" si="30"/>
        <v>11600</v>
      </c>
      <c r="H175" s="5">
        <f t="shared" si="30"/>
        <v>0</v>
      </c>
      <c r="I175" s="5">
        <f t="shared" si="30"/>
        <v>0</v>
      </c>
      <c r="J175" s="5">
        <f t="shared" si="30"/>
        <v>0</v>
      </c>
      <c r="K175" s="5">
        <f t="shared" si="30"/>
        <v>0</v>
      </c>
      <c r="L175" s="5">
        <f t="shared" si="30"/>
        <v>0</v>
      </c>
      <c r="M175" s="5">
        <f t="shared" si="30"/>
        <v>0</v>
      </c>
      <c r="N175" s="5">
        <f t="shared" si="30"/>
        <v>0</v>
      </c>
      <c r="O175" s="5">
        <f t="shared" si="30"/>
        <v>0</v>
      </c>
      <c r="P175" s="5">
        <f t="shared" si="30"/>
        <v>11600</v>
      </c>
      <c r="Q175" s="5">
        <f t="shared" si="30"/>
        <v>11600</v>
      </c>
      <c r="V175" s="5">
        <v>173</v>
      </c>
      <c r="W175" s="5">
        <f t="shared" si="29"/>
        <v>0</v>
      </c>
      <c r="X175" s="5">
        <f t="shared" si="29"/>
        <v>0</v>
      </c>
      <c r="Y175" s="5">
        <f t="shared" si="29"/>
        <v>0</v>
      </c>
      <c r="Z175" s="5">
        <f t="shared" si="29"/>
        <v>0</v>
      </c>
      <c r="AA175" s="5">
        <f t="shared" si="29"/>
        <v>0</v>
      </c>
      <c r="AB175" s="5">
        <f t="shared" si="29"/>
        <v>0</v>
      </c>
      <c r="AC175" s="5">
        <f t="shared" si="29"/>
        <v>0</v>
      </c>
      <c r="AD175" s="5">
        <f t="shared" si="29"/>
        <v>0</v>
      </c>
      <c r="AE175" s="5">
        <f t="shared" si="29"/>
        <v>0</v>
      </c>
      <c r="AF175" s="5">
        <f t="shared" si="29"/>
        <v>0</v>
      </c>
      <c r="AG175" s="5">
        <f t="shared" si="29"/>
        <v>0</v>
      </c>
      <c r="AH175" s="5">
        <f t="shared" si="29"/>
        <v>0</v>
      </c>
      <c r="AI175" s="5">
        <f t="shared" si="29"/>
        <v>0</v>
      </c>
      <c r="AJ175" s="5">
        <f t="shared" si="29"/>
        <v>0</v>
      </c>
      <c r="AN175" s="5">
        <v>137</v>
      </c>
      <c r="AO175" s="5">
        <v>86800</v>
      </c>
      <c r="AP175" s="5">
        <v>19840</v>
      </c>
      <c r="AQ175" s="5">
        <v>8680</v>
      </c>
      <c r="AR175" s="5">
        <v>8680</v>
      </c>
      <c r="BA175" s="5">
        <v>8680</v>
      </c>
      <c r="BB175" s="5">
        <v>8680</v>
      </c>
    </row>
    <row r="176" spans="3:54" x14ac:dyDescent="0.2">
      <c r="C176" s="5">
        <v>174</v>
      </c>
      <c r="D176" s="5">
        <f t="shared" si="30"/>
        <v>139200</v>
      </c>
      <c r="E176" s="5">
        <f t="shared" si="30"/>
        <v>23200</v>
      </c>
      <c r="F176" s="5">
        <f t="shared" si="30"/>
        <v>11600</v>
      </c>
      <c r="G176" s="5">
        <f t="shared" si="30"/>
        <v>11600</v>
      </c>
      <c r="H176" s="5">
        <f t="shared" si="30"/>
        <v>0</v>
      </c>
      <c r="I176" s="5">
        <f t="shared" si="30"/>
        <v>0</v>
      </c>
      <c r="J176" s="5">
        <f t="shared" si="30"/>
        <v>0</v>
      </c>
      <c r="K176" s="5">
        <f t="shared" si="30"/>
        <v>0</v>
      </c>
      <c r="L176" s="5">
        <f t="shared" si="30"/>
        <v>0</v>
      </c>
      <c r="M176" s="5">
        <f t="shared" si="30"/>
        <v>0</v>
      </c>
      <c r="N176" s="5">
        <f t="shared" si="30"/>
        <v>0</v>
      </c>
      <c r="O176" s="5">
        <f t="shared" si="30"/>
        <v>0</v>
      </c>
      <c r="P176" s="5">
        <f t="shared" si="30"/>
        <v>11600</v>
      </c>
      <c r="Q176" s="5">
        <f t="shared" si="30"/>
        <v>11600</v>
      </c>
      <c r="V176" s="5">
        <v>174</v>
      </c>
      <c r="W176" s="5">
        <f t="shared" si="29"/>
        <v>0</v>
      </c>
      <c r="X176" s="5">
        <f t="shared" si="29"/>
        <v>0</v>
      </c>
      <c r="Y176" s="5">
        <f t="shared" si="29"/>
        <v>0</v>
      </c>
      <c r="Z176" s="5">
        <f t="shared" si="29"/>
        <v>0</v>
      </c>
      <c r="AA176" s="5">
        <f t="shared" si="29"/>
        <v>0</v>
      </c>
      <c r="AB176" s="5">
        <f t="shared" si="29"/>
        <v>0</v>
      </c>
      <c r="AC176" s="5">
        <f t="shared" si="29"/>
        <v>0</v>
      </c>
      <c r="AD176" s="5">
        <f t="shared" si="29"/>
        <v>0</v>
      </c>
      <c r="AE176" s="5">
        <f t="shared" si="29"/>
        <v>0</v>
      </c>
      <c r="AF176" s="5">
        <f t="shared" si="29"/>
        <v>0</v>
      </c>
      <c r="AG176" s="5">
        <f t="shared" si="29"/>
        <v>0</v>
      </c>
      <c r="AH176" s="5">
        <f t="shared" si="29"/>
        <v>0</v>
      </c>
      <c r="AI176" s="5">
        <f t="shared" si="29"/>
        <v>0</v>
      </c>
      <c r="AJ176" s="5">
        <f t="shared" si="29"/>
        <v>0</v>
      </c>
      <c r="AN176" s="5">
        <v>138</v>
      </c>
      <c r="AO176" s="5">
        <v>88200</v>
      </c>
      <c r="AP176" s="5">
        <v>20160</v>
      </c>
      <c r="AQ176" s="5">
        <v>8820</v>
      </c>
      <c r="AR176" s="5">
        <v>8820</v>
      </c>
      <c r="BA176" s="5">
        <v>8820</v>
      </c>
      <c r="BB176" s="5">
        <v>8820</v>
      </c>
    </row>
    <row r="177" spans="3:54" x14ac:dyDescent="0.2">
      <c r="C177" s="5">
        <v>175</v>
      </c>
      <c r="D177" s="5">
        <f t="shared" si="30"/>
        <v>139200</v>
      </c>
      <c r="E177" s="5">
        <f t="shared" si="30"/>
        <v>23200</v>
      </c>
      <c r="F177" s="5">
        <f t="shared" si="30"/>
        <v>11600</v>
      </c>
      <c r="G177" s="5">
        <f t="shared" si="30"/>
        <v>11600</v>
      </c>
      <c r="H177" s="5">
        <f t="shared" si="30"/>
        <v>0</v>
      </c>
      <c r="I177" s="5">
        <f t="shared" si="30"/>
        <v>0</v>
      </c>
      <c r="J177" s="5">
        <f t="shared" si="30"/>
        <v>0</v>
      </c>
      <c r="K177" s="5">
        <f t="shared" si="30"/>
        <v>0</v>
      </c>
      <c r="L177" s="5">
        <f t="shared" si="30"/>
        <v>0</v>
      </c>
      <c r="M177" s="5">
        <f t="shared" si="30"/>
        <v>0</v>
      </c>
      <c r="N177" s="5">
        <f t="shared" si="30"/>
        <v>0</v>
      </c>
      <c r="O177" s="5">
        <f t="shared" si="30"/>
        <v>0</v>
      </c>
      <c r="P177" s="5">
        <f t="shared" si="30"/>
        <v>11600</v>
      </c>
      <c r="Q177" s="5">
        <f t="shared" si="30"/>
        <v>11600</v>
      </c>
      <c r="V177" s="5">
        <v>175</v>
      </c>
      <c r="W177" s="5">
        <f t="shared" si="29"/>
        <v>0</v>
      </c>
      <c r="X177" s="5">
        <f t="shared" si="29"/>
        <v>0</v>
      </c>
      <c r="Y177" s="5">
        <f t="shared" si="29"/>
        <v>0</v>
      </c>
      <c r="Z177" s="5">
        <f t="shared" si="29"/>
        <v>0</v>
      </c>
      <c r="AA177" s="5">
        <f t="shared" si="29"/>
        <v>0</v>
      </c>
      <c r="AB177" s="5">
        <f t="shared" si="29"/>
        <v>0</v>
      </c>
      <c r="AC177" s="5">
        <f t="shared" si="29"/>
        <v>0</v>
      </c>
      <c r="AD177" s="5">
        <f t="shared" si="29"/>
        <v>0</v>
      </c>
      <c r="AE177" s="5">
        <f t="shared" si="29"/>
        <v>0</v>
      </c>
      <c r="AF177" s="5">
        <f t="shared" si="29"/>
        <v>0</v>
      </c>
      <c r="AG177" s="5">
        <f t="shared" si="29"/>
        <v>0</v>
      </c>
      <c r="AH177" s="5">
        <f t="shared" si="29"/>
        <v>0</v>
      </c>
      <c r="AI177" s="5">
        <f t="shared" si="29"/>
        <v>0</v>
      </c>
      <c r="AJ177" s="5">
        <f t="shared" si="29"/>
        <v>0</v>
      </c>
      <c r="AN177" s="5">
        <v>139</v>
      </c>
      <c r="AO177" s="5">
        <v>89600</v>
      </c>
      <c r="AP177" s="5">
        <v>20480</v>
      </c>
      <c r="AQ177" s="5">
        <v>8960</v>
      </c>
      <c r="AR177" s="5">
        <v>8960</v>
      </c>
      <c r="BA177" s="5">
        <v>8960</v>
      </c>
      <c r="BB177" s="5">
        <v>8960</v>
      </c>
    </row>
    <row r="178" spans="3:54" x14ac:dyDescent="0.2">
      <c r="C178" s="5">
        <v>176</v>
      </c>
      <c r="D178" s="5">
        <f t="shared" si="30"/>
        <v>139200</v>
      </c>
      <c r="E178" s="5">
        <f t="shared" si="30"/>
        <v>23200</v>
      </c>
      <c r="F178" s="5">
        <f t="shared" si="30"/>
        <v>11600</v>
      </c>
      <c r="G178" s="5">
        <f t="shared" si="30"/>
        <v>11600</v>
      </c>
      <c r="H178" s="5">
        <f t="shared" si="30"/>
        <v>0</v>
      </c>
      <c r="I178" s="5">
        <f t="shared" si="30"/>
        <v>0</v>
      </c>
      <c r="J178" s="5">
        <f t="shared" si="30"/>
        <v>0</v>
      </c>
      <c r="K178" s="5">
        <f t="shared" si="30"/>
        <v>0</v>
      </c>
      <c r="L178" s="5">
        <f t="shared" si="30"/>
        <v>0</v>
      </c>
      <c r="M178" s="5">
        <f t="shared" si="30"/>
        <v>0</v>
      </c>
      <c r="N178" s="5">
        <f t="shared" si="30"/>
        <v>0</v>
      </c>
      <c r="O178" s="5">
        <f t="shared" si="30"/>
        <v>0</v>
      </c>
      <c r="P178" s="5">
        <f t="shared" si="30"/>
        <v>11600</v>
      </c>
      <c r="Q178" s="5">
        <f t="shared" si="30"/>
        <v>11600</v>
      </c>
      <c r="V178" s="5">
        <v>176</v>
      </c>
      <c r="W178" s="5">
        <f t="shared" si="29"/>
        <v>0</v>
      </c>
      <c r="X178" s="5">
        <f t="shared" si="29"/>
        <v>0</v>
      </c>
      <c r="Y178" s="5">
        <f t="shared" si="29"/>
        <v>0</v>
      </c>
      <c r="Z178" s="5">
        <f t="shared" si="29"/>
        <v>0</v>
      </c>
      <c r="AA178" s="5">
        <f t="shared" si="29"/>
        <v>0</v>
      </c>
      <c r="AB178" s="5">
        <f t="shared" si="29"/>
        <v>0</v>
      </c>
      <c r="AC178" s="5">
        <f t="shared" si="29"/>
        <v>0</v>
      </c>
      <c r="AD178" s="5">
        <f t="shared" si="29"/>
        <v>0</v>
      </c>
      <c r="AE178" s="5">
        <f t="shared" si="29"/>
        <v>0</v>
      </c>
      <c r="AF178" s="5">
        <f t="shared" si="29"/>
        <v>0</v>
      </c>
      <c r="AG178" s="5">
        <f t="shared" si="29"/>
        <v>0</v>
      </c>
      <c r="AH178" s="5">
        <f t="shared" si="29"/>
        <v>0</v>
      </c>
      <c r="AI178" s="5">
        <f t="shared" si="29"/>
        <v>0</v>
      </c>
      <c r="AJ178" s="5">
        <f t="shared" si="29"/>
        <v>0</v>
      </c>
      <c r="AN178" s="5">
        <v>140</v>
      </c>
      <c r="AO178" s="5">
        <v>91000</v>
      </c>
      <c r="AP178" s="5">
        <v>20800</v>
      </c>
      <c r="AQ178" s="5">
        <v>9100</v>
      </c>
      <c r="AR178" s="5">
        <v>9100</v>
      </c>
      <c r="BA178" s="5">
        <v>9100</v>
      </c>
      <c r="BB178" s="5">
        <v>9100</v>
      </c>
    </row>
    <row r="179" spans="3:54" x14ac:dyDescent="0.2">
      <c r="C179" s="5">
        <v>177</v>
      </c>
      <c r="D179" s="5">
        <f t="shared" si="30"/>
        <v>139200</v>
      </c>
      <c r="E179" s="5">
        <f t="shared" si="30"/>
        <v>23200</v>
      </c>
      <c r="F179" s="5">
        <f t="shared" si="30"/>
        <v>11600</v>
      </c>
      <c r="G179" s="5">
        <f t="shared" si="30"/>
        <v>11600</v>
      </c>
      <c r="H179" s="5">
        <f t="shared" si="30"/>
        <v>0</v>
      </c>
      <c r="I179" s="5">
        <f t="shared" si="30"/>
        <v>0</v>
      </c>
      <c r="J179" s="5">
        <f t="shared" si="30"/>
        <v>0</v>
      </c>
      <c r="K179" s="5">
        <f t="shared" si="30"/>
        <v>0</v>
      </c>
      <c r="L179" s="5">
        <f t="shared" si="30"/>
        <v>0</v>
      </c>
      <c r="M179" s="5">
        <f t="shared" si="30"/>
        <v>0</v>
      </c>
      <c r="N179" s="5">
        <f t="shared" si="30"/>
        <v>0</v>
      </c>
      <c r="O179" s="5">
        <f t="shared" si="30"/>
        <v>0</v>
      </c>
      <c r="P179" s="5">
        <f t="shared" si="30"/>
        <v>11600</v>
      </c>
      <c r="Q179" s="5">
        <f t="shared" si="30"/>
        <v>11600</v>
      </c>
      <c r="V179" s="5">
        <v>177</v>
      </c>
      <c r="W179" s="5">
        <f t="shared" si="29"/>
        <v>0</v>
      </c>
      <c r="X179" s="5">
        <f t="shared" si="29"/>
        <v>0</v>
      </c>
      <c r="Y179" s="5">
        <f t="shared" si="29"/>
        <v>0</v>
      </c>
      <c r="Z179" s="5">
        <f t="shared" si="29"/>
        <v>0</v>
      </c>
      <c r="AA179" s="5">
        <f t="shared" si="29"/>
        <v>0</v>
      </c>
      <c r="AB179" s="5">
        <f t="shared" si="29"/>
        <v>0</v>
      </c>
      <c r="AC179" s="5">
        <f t="shared" si="29"/>
        <v>0</v>
      </c>
      <c r="AD179" s="5">
        <f t="shared" si="29"/>
        <v>0</v>
      </c>
      <c r="AE179" s="5">
        <f t="shared" si="29"/>
        <v>0</v>
      </c>
      <c r="AF179" s="5">
        <f t="shared" si="29"/>
        <v>0</v>
      </c>
      <c r="AG179" s="5">
        <f t="shared" si="29"/>
        <v>0</v>
      </c>
      <c r="AH179" s="5">
        <f t="shared" si="29"/>
        <v>0</v>
      </c>
      <c r="AI179" s="5">
        <f t="shared" si="29"/>
        <v>0</v>
      </c>
      <c r="AJ179" s="5">
        <f t="shared" si="29"/>
        <v>0</v>
      </c>
      <c r="AN179" s="5">
        <v>141</v>
      </c>
      <c r="AO179" s="5">
        <v>92400</v>
      </c>
      <c r="AP179" s="5">
        <v>21120</v>
      </c>
      <c r="AQ179" s="5">
        <v>9240</v>
      </c>
      <c r="AR179" s="5">
        <v>9240</v>
      </c>
      <c r="BA179" s="5">
        <v>9240</v>
      </c>
      <c r="BB179" s="5">
        <v>9240</v>
      </c>
    </row>
    <row r="180" spans="3:54" x14ac:dyDescent="0.2">
      <c r="C180" s="5">
        <v>178</v>
      </c>
      <c r="D180" s="5">
        <f t="shared" si="30"/>
        <v>139200</v>
      </c>
      <c r="E180" s="5">
        <f t="shared" si="30"/>
        <v>23200</v>
      </c>
      <c r="F180" s="5">
        <f t="shared" si="30"/>
        <v>11600</v>
      </c>
      <c r="G180" s="5">
        <f t="shared" si="30"/>
        <v>11600</v>
      </c>
      <c r="H180" s="5">
        <f t="shared" si="30"/>
        <v>0</v>
      </c>
      <c r="I180" s="5">
        <f t="shared" si="30"/>
        <v>0</v>
      </c>
      <c r="J180" s="5">
        <f t="shared" si="30"/>
        <v>0</v>
      </c>
      <c r="K180" s="5">
        <f t="shared" si="30"/>
        <v>0</v>
      </c>
      <c r="L180" s="5">
        <f t="shared" si="30"/>
        <v>0</v>
      </c>
      <c r="M180" s="5">
        <f t="shared" si="30"/>
        <v>0</v>
      </c>
      <c r="N180" s="5">
        <f t="shared" si="30"/>
        <v>0</v>
      </c>
      <c r="O180" s="5">
        <f t="shared" si="30"/>
        <v>0</v>
      </c>
      <c r="P180" s="5">
        <f t="shared" si="30"/>
        <v>11600</v>
      </c>
      <c r="Q180" s="5">
        <f t="shared" si="30"/>
        <v>11600</v>
      </c>
      <c r="V180" s="5">
        <v>178</v>
      </c>
      <c r="W180" s="5">
        <f t="shared" si="29"/>
        <v>0</v>
      </c>
      <c r="X180" s="5">
        <f t="shared" si="29"/>
        <v>0</v>
      </c>
      <c r="Y180" s="5">
        <f t="shared" si="29"/>
        <v>0</v>
      </c>
      <c r="Z180" s="5">
        <f t="shared" si="29"/>
        <v>0</v>
      </c>
      <c r="AA180" s="5">
        <f t="shared" si="29"/>
        <v>0</v>
      </c>
      <c r="AB180" s="5">
        <f t="shared" si="29"/>
        <v>0</v>
      </c>
      <c r="AC180" s="5">
        <f t="shared" si="29"/>
        <v>0</v>
      </c>
      <c r="AD180" s="5">
        <f t="shared" si="29"/>
        <v>0</v>
      </c>
      <c r="AE180" s="5">
        <f t="shared" si="29"/>
        <v>0</v>
      </c>
      <c r="AF180" s="5">
        <f t="shared" si="29"/>
        <v>0</v>
      </c>
      <c r="AG180" s="5">
        <f t="shared" si="29"/>
        <v>0</v>
      </c>
      <c r="AH180" s="5">
        <f t="shared" si="29"/>
        <v>0</v>
      </c>
      <c r="AI180" s="5">
        <f t="shared" si="29"/>
        <v>0</v>
      </c>
      <c r="AJ180" s="5">
        <f t="shared" si="29"/>
        <v>0</v>
      </c>
      <c r="AN180" s="5">
        <v>142</v>
      </c>
      <c r="AO180" s="5">
        <v>93800</v>
      </c>
      <c r="AP180" s="5">
        <v>21440</v>
      </c>
      <c r="AQ180" s="5">
        <v>9380</v>
      </c>
      <c r="AR180" s="5">
        <v>9380</v>
      </c>
      <c r="BA180" s="5">
        <v>9380</v>
      </c>
      <c r="BB180" s="5">
        <v>9380</v>
      </c>
    </row>
    <row r="181" spans="3:54" x14ac:dyDescent="0.2">
      <c r="C181" s="5">
        <v>179</v>
      </c>
      <c r="D181" s="5">
        <f t="shared" si="30"/>
        <v>139200</v>
      </c>
      <c r="E181" s="5">
        <f t="shared" si="30"/>
        <v>23200</v>
      </c>
      <c r="F181" s="5">
        <f t="shared" si="30"/>
        <v>11600</v>
      </c>
      <c r="G181" s="5">
        <f t="shared" si="30"/>
        <v>11600</v>
      </c>
      <c r="H181" s="5">
        <f t="shared" si="30"/>
        <v>0</v>
      </c>
      <c r="I181" s="5">
        <f t="shared" si="30"/>
        <v>0</v>
      </c>
      <c r="J181" s="5">
        <f t="shared" si="30"/>
        <v>0</v>
      </c>
      <c r="K181" s="5">
        <f t="shared" si="30"/>
        <v>0</v>
      </c>
      <c r="L181" s="5">
        <f t="shared" si="30"/>
        <v>0</v>
      </c>
      <c r="M181" s="5">
        <f t="shared" si="30"/>
        <v>0</v>
      </c>
      <c r="N181" s="5">
        <f t="shared" si="30"/>
        <v>0</v>
      </c>
      <c r="O181" s="5">
        <f t="shared" si="30"/>
        <v>0</v>
      </c>
      <c r="P181" s="5">
        <f t="shared" si="30"/>
        <v>11600</v>
      </c>
      <c r="Q181" s="5">
        <f t="shared" si="30"/>
        <v>11600</v>
      </c>
      <c r="V181" s="5">
        <v>179</v>
      </c>
      <c r="W181" s="5">
        <f t="shared" ref="W181:AJ196" si="31">W180</f>
        <v>0</v>
      </c>
      <c r="X181" s="5">
        <f t="shared" si="31"/>
        <v>0</v>
      </c>
      <c r="Y181" s="5">
        <f t="shared" si="31"/>
        <v>0</v>
      </c>
      <c r="Z181" s="5">
        <f t="shared" si="31"/>
        <v>0</v>
      </c>
      <c r="AA181" s="5">
        <f t="shared" si="31"/>
        <v>0</v>
      </c>
      <c r="AB181" s="5">
        <f t="shared" si="31"/>
        <v>0</v>
      </c>
      <c r="AC181" s="5">
        <f t="shared" si="31"/>
        <v>0</v>
      </c>
      <c r="AD181" s="5">
        <f t="shared" si="31"/>
        <v>0</v>
      </c>
      <c r="AE181" s="5">
        <f t="shared" si="31"/>
        <v>0</v>
      </c>
      <c r="AF181" s="5">
        <f t="shared" si="31"/>
        <v>0</v>
      </c>
      <c r="AG181" s="5">
        <f t="shared" si="31"/>
        <v>0</v>
      </c>
      <c r="AH181" s="5">
        <f t="shared" si="31"/>
        <v>0</v>
      </c>
      <c r="AI181" s="5">
        <f t="shared" si="31"/>
        <v>0</v>
      </c>
      <c r="AJ181" s="5">
        <f t="shared" si="31"/>
        <v>0</v>
      </c>
      <c r="AN181" s="5">
        <v>143</v>
      </c>
      <c r="AO181" s="5">
        <v>95200</v>
      </c>
      <c r="AP181" s="5">
        <v>21760</v>
      </c>
      <c r="AQ181" s="5">
        <v>9520</v>
      </c>
      <c r="AR181" s="5">
        <v>9520</v>
      </c>
      <c r="BA181" s="5">
        <v>9520</v>
      </c>
      <c r="BB181" s="5">
        <v>9520</v>
      </c>
    </row>
    <row r="182" spans="3:54" x14ac:dyDescent="0.2">
      <c r="C182" s="5">
        <v>180</v>
      </c>
      <c r="D182" s="5">
        <f t="shared" si="30"/>
        <v>139200</v>
      </c>
      <c r="E182" s="5">
        <f t="shared" si="30"/>
        <v>23200</v>
      </c>
      <c r="F182" s="5">
        <f t="shared" si="30"/>
        <v>11600</v>
      </c>
      <c r="G182" s="5">
        <f t="shared" si="30"/>
        <v>11600</v>
      </c>
      <c r="H182" s="5">
        <f t="shared" si="30"/>
        <v>0</v>
      </c>
      <c r="I182" s="5">
        <f t="shared" si="30"/>
        <v>0</v>
      </c>
      <c r="J182" s="5">
        <f t="shared" si="30"/>
        <v>0</v>
      </c>
      <c r="K182" s="5">
        <f t="shared" si="30"/>
        <v>0</v>
      </c>
      <c r="L182" s="5">
        <f t="shared" si="30"/>
        <v>0</v>
      </c>
      <c r="M182" s="5">
        <f t="shared" si="30"/>
        <v>0</v>
      </c>
      <c r="N182" s="5">
        <f t="shared" si="30"/>
        <v>0</v>
      </c>
      <c r="O182" s="5">
        <f t="shared" si="30"/>
        <v>0</v>
      </c>
      <c r="P182" s="5">
        <f t="shared" si="30"/>
        <v>11600</v>
      </c>
      <c r="Q182" s="5">
        <f t="shared" si="30"/>
        <v>11600</v>
      </c>
      <c r="V182" s="5">
        <v>180</v>
      </c>
      <c r="W182" s="5">
        <f t="shared" si="31"/>
        <v>0</v>
      </c>
      <c r="X182" s="5">
        <f t="shared" si="31"/>
        <v>0</v>
      </c>
      <c r="Y182" s="5">
        <f t="shared" si="31"/>
        <v>0</v>
      </c>
      <c r="Z182" s="5">
        <f t="shared" si="31"/>
        <v>0</v>
      </c>
      <c r="AA182" s="5">
        <f t="shared" si="31"/>
        <v>0</v>
      </c>
      <c r="AB182" s="5">
        <f t="shared" si="31"/>
        <v>0</v>
      </c>
      <c r="AC182" s="5">
        <f t="shared" si="31"/>
        <v>0</v>
      </c>
      <c r="AD182" s="5">
        <f t="shared" si="31"/>
        <v>0</v>
      </c>
      <c r="AE182" s="5">
        <f t="shared" si="31"/>
        <v>0</v>
      </c>
      <c r="AF182" s="5">
        <f t="shared" si="31"/>
        <v>0</v>
      </c>
      <c r="AG182" s="5">
        <f t="shared" si="31"/>
        <v>0</v>
      </c>
      <c r="AH182" s="5">
        <f t="shared" si="31"/>
        <v>0</v>
      </c>
      <c r="AI182" s="5">
        <f t="shared" si="31"/>
        <v>0</v>
      </c>
      <c r="AJ182" s="5">
        <f t="shared" si="31"/>
        <v>0</v>
      </c>
      <c r="AN182" s="5">
        <v>144</v>
      </c>
      <c r="AO182" s="5">
        <v>96600</v>
      </c>
      <c r="AP182" s="5">
        <v>22080</v>
      </c>
      <c r="AQ182" s="5">
        <v>9660</v>
      </c>
      <c r="AR182" s="5">
        <v>9660</v>
      </c>
      <c r="BA182" s="5">
        <v>9660</v>
      </c>
      <c r="BB182" s="5">
        <v>9660</v>
      </c>
    </row>
    <row r="183" spans="3:54" x14ac:dyDescent="0.2">
      <c r="C183" s="5">
        <v>181</v>
      </c>
      <c r="D183" s="5">
        <f t="shared" si="30"/>
        <v>139200</v>
      </c>
      <c r="E183" s="5">
        <f t="shared" si="30"/>
        <v>23200</v>
      </c>
      <c r="F183" s="5">
        <f t="shared" si="30"/>
        <v>11600</v>
      </c>
      <c r="G183" s="5">
        <f t="shared" si="30"/>
        <v>11600</v>
      </c>
      <c r="H183" s="5">
        <f t="shared" si="30"/>
        <v>0</v>
      </c>
      <c r="I183" s="5">
        <f t="shared" si="30"/>
        <v>0</v>
      </c>
      <c r="J183" s="5">
        <f t="shared" si="30"/>
        <v>0</v>
      </c>
      <c r="K183" s="5">
        <f t="shared" si="30"/>
        <v>0</v>
      </c>
      <c r="L183" s="5">
        <f t="shared" si="30"/>
        <v>0</v>
      </c>
      <c r="M183" s="5">
        <f t="shared" si="30"/>
        <v>0</v>
      </c>
      <c r="N183" s="5">
        <f t="shared" si="30"/>
        <v>0</v>
      </c>
      <c r="O183" s="5">
        <f t="shared" si="30"/>
        <v>0</v>
      </c>
      <c r="P183" s="5">
        <f t="shared" si="30"/>
        <v>11600</v>
      </c>
      <c r="Q183" s="5">
        <f t="shared" si="30"/>
        <v>11600</v>
      </c>
      <c r="V183" s="5">
        <v>181</v>
      </c>
      <c r="W183" s="5">
        <f t="shared" si="31"/>
        <v>0</v>
      </c>
      <c r="X183" s="5">
        <f t="shared" si="31"/>
        <v>0</v>
      </c>
      <c r="Y183" s="5">
        <f t="shared" si="31"/>
        <v>0</v>
      </c>
      <c r="Z183" s="5">
        <f t="shared" si="31"/>
        <v>0</v>
      </c>
      <c r="AA183" s="5">
        <f t="shared" si="31"/>
        <v>0</v>
      </c>
      <c r="AB183" s="5">
        <f t="shared" si="31"/>
        <v>0</v>
      </c>
      <c r="AC183" s="5">
        <f t="shared" si="31"/>
        <v>0</v>
      </c>
      <c r="AD183" s="5">
        <f t="shared" si="31"/>
        <v>0</v>
      </c>
      <c r="AE183" s="5">
        <f t="shared" si="31"/>
        <v>0</v>
      </c>
      <c r="AF183" s="5">
        <f t="shared" si="31"/>
        <v>0</v>
      </c>
      <c r="AG183" s="5">
        <f t="shared" si="31"/>
        <v>0</v>
      </c>
      <c r="AH183" s="5">
        <f t="shared" si="31"/>
        <v>0</v>
      </c>
      <c r="AI183" s="5">
        <f t="shared" si="31"/>
        <v>0</v>
      </c>
      <c r="AJ183" s="5">
        <f t="shared" si="31"/>
        <v>0</v>
      </c>
      <c r="AN183" s="5">
        <v>145</v>
      </c>
      <c r="AO183" s="5">
        <v>98000</v>
      </c>
      <c r="AP183" s="5">
        <v>22400</v>
      </c>
      <c r="AQ183" s="5">
        <v>9800</v>
      </c>
      <c r="AR183" s="5">
        <v>9800</v>
      </c>
      <c r="BA183" s="5">
        <v>9800</v>
      </c>
      <c r="BB183" s="5">
        <v>9800</v>
      </c>
    </row>
    <row r="184" spans="3:54" x14ac:dyDescent="0.2">
      <c r="C184" s="5">
        <v>182</v>
      </c>
      <c r="D184" s="5">
        <f t="shared" ref="D184:Q199" si="32">D183</f>
        <v>139200</v>
      </c>
      <c r="E184" s="5">
        <f t="shared" si="32"/>
        <v>23200</v>
      </c>
      <c r="F184" s="5">
        <f t="shared" si="32"/>
        <v>11600</v>
      </c>
      <c r="G184" s="5">
        <f t="shared" si="32"/>
        <v>11600</v>
      </c>
      <c r="H184" s="5">
        <f t="shared" si="32"/>
        <v>0</v>
      </c>
      <c r="I184" s="5">
        <f t="shared" si="32"/>
        <v>0</v>
      </c>
      <c r="J184" s="5">
        <f t="shared" si="32"/>
        <v>0</v>
      </c>
      <c r="K184" s="5">
        <f t="shared" si="32"/>
        <v>0</v>
      </c>
      <c r="L184" s="5">
        <f t="shared" si="32"/>
        <v>0</v>
      </c>
      <c r="M184" s="5">
        <f t="shared" si="32"/>
        <v>0</v>
      </c>
      <c r="N184" s="5">
        <f t="shared" si="32"/>
        <v>0</v>
      </c>
      <c r="O184" s="5">
        <f t="shared" si="32"/>
        <v>0</v>
      </c>
      <c r="P184" s="5">
        <f t="shared" si="32"/>
        <v>11600</v>
      </c>
      <c r="Q184" s="5">
        <f t="shared" si="32"/>
        <v>11600</v>
      </c>
      <c r="V184" s="5">
        <v>182</v>
      </c>
      <c r="W184" s="5">
        <f t="shared" si="31"/>
        <v>0</v>
      </c>
      <c r="X184" s="5">
        <f t="shared" si="31"/>
        <v>0</v>
      </c>
      <c r="Y184" s="5">
        <f t="shared" si="31"/>
        <v>0</v>
      </c>
      <c r="Z184" s="5">
        <f t="shared" si="31"/>
        <v>0</v>
      </c>
      <c r="AA184" s="5">
        <f t="shared" si="31"/>
        <v>0</v>
      </c>
      <c r="AB184" s="5">
        <f t="shared" si="31"/>
        <v>0</v>
      </c>
      <c r="AC184" s="5">
        <f t="shared" si="31"/>
        <v>0</v>
      </c>
      <c r="AD184" s="5">
        <f t="shared" si="31"/>
        <v>0</v>
      </c>
      <c r="AE184" s="5">
        <f t="shared" si="31"/>
        <v>0</v>
      </c>
      <c r="AF184" s="5">
        <f t="shared" si="31"/>
        <v>0</v>
      </c>
      <c r="AG184" s="5">
        <f t="shared" si="31"/>
        <v>0</v>
      </c>
      <c r="AH184" s="5">
        <f t="shared" si="31"/>
        <v>0</v>
      </c>
      <c r="AI184" s="5">
        <f t="shared" si="31"/>
        <v>0</v>
      </c>
      <c r="AJ184" s="5">
        <f t="shared" si="31"/>
        <v>0</v>
      </c>
      <c r="AN184" s="5">
        <v>146</v>
      </c>
      <c r="AO184" s="5">
        <v>99400</v>
      </c>
      <c r="AP184" s="5">
        <v>22720</v>
      </c>
      <c r="AQ184" s="5">
        <v>9940</v>
      </c>
      <c r="AR184" s="5">
        <v>9940</v>
      </c>
      <c r="BA184" s="5">
        <v>9940</v>
      </c>
      <c r="BB184" s="5">
        <v>9940</v>
      </c>
    </row>
    <row r="185" spans="3:54" x14ac:dyDescent="0.2">
      <c r="C185" s="5">
        <v>183</v>
      </c>
      <c r="D185" s="5">
        <f t="shared" si="32"/>
        <v>139200</v>
      </c>
      <c r="E185" s="5">
        <f t="shared" si="32"/>
        <v>23200</v>
      </c>
      <c r="F185" s="5">
        <f t="shared" si="32"/>
        <v>11600</v>
      </c>
      <c r="G185" s="5">
        <f t="shared" si="32"/>
        <v>11600</v>
      </c>
      <c r="H185" s="5">
        <f t="shared" si="32"/>
        <v>0</v>
      </c>
      <c r="I185" s="5">
        <f t="shared" si="32"/>
        <v>0</v>
      </c>
      <c r="J185" s="5">
        <f t="shared" si="32"/>
        <v>0</v>
      </c>
      <c r="K185" s="5">
        <f t="shared" si="32"/>
        <v>0</v>
      </c>
      <c r="L185" s="5">
        <f t="shared" si="32"/>
        <v>0</v>
      </c>
      <c r="M185" s="5">
        <f t="shared" si="32"/>
        <v>0</v>
      </c>
      <c r="N185" s="5">
        <f t="shared" si="32"/>
        <v>0</v>
      </c>
      <c r="O185" s="5">
        <f t="shared" si="32"/>
        <v>0</v>
      </c>
      <c r="P185" s="5">
        <f t="shared" si="32"/>
        <v>11600</v>
      </c>
      <c r="Q185" s="5">
        <f t="shared" si="32"/>
        <v>11600</v>
      </c>
      <c r="V185" s="5">
        <v>183</v>
      </c>
      <c r="W185" s="5">
        <f t="shared" si="31"/>
        <v>0</v>
      </c>
      <c r="X185" s="5">
        <f t="shared" si="31"/>
        <v>0</v>
      </c>
      <c r="Y185" s="5">
        <f t="shared" si="31"/>
        <v>0</v>
      </c>
      <c r="Z185" s="5">
        <f t="shared" si="31"/>
        <v>0</v>
      </c>
      <c r="AA185" s="5">
        <f t="shared" si="31"/>
        <v>0</v>
      </c>
      <c r="AB185" s="5">
        <f t="shared" si="31"/>
        <v>0</v>
      </c>
      <c r="AC185" s="5">
        <f t="shared" si="31"/>
        <v>0</v>
      </c>
      <c r="AD185" s="5">
        <f t="shared" si="31"/>
        <v>0</v>
      </c>
      <c r="AE185" s="5">
        <f t="shared" si="31"/>
        <v>0</v>
      </c>
      <c r="AF185" s="5">
        <f t="shared" si="31"/>
        <v>0</v>
      </c>
      <c r="AG185" s="5">
        <f t="shared" si="31"/>
        <v>0</v>
      </c>
      <c r="AH185" s="5">
        <f t="shared" si="31"/>
        <v>0</v>
      </c>
      <c r="AI185" s="5">
        <f t="shared" si="31"/>
        <v>0</v>
      </c>
      <c r="AJ185" s="5">
        <f t="shared" si="31"/>
        <v>0</v>
      </c>
      <c r="AN185" s="5">
        <v>147</v>
      </c>
      <c r="AO185" s="5">
        <v>100800</v>
      </c>
      <c r="AP185" s="5">
        <v>23040</v>
      </c>
      <c r="AQ185" s="5">
        <v>10080</v>
      </c>
      <c r="AR185" s="5">
        <v>10080</v>
      </c>
      <c r="BA185" s="5">
        <v>10080</v>
      </c>
      <c r="BB185" s="5">
        <v>10080</v>
      </c>
    </row>
    <row r="186" spans="3:54" x14ac:dyDescent="0.2">
      <c r="C186" s="5">
        <v>184</v>
      </c>
      <c r="D186" s="5">
        <f t="shared" si="32"/>
        <v>139200</v>
      </c>
      <c r="E186" s="5">
        <f t="shared" si="32"/>
        <v>23200</v>
      </c>
      <c r="F186" s="5">
        <f t="shared" si="32"/>
        <v>11600</v>
      </c>
      <c r="G186" s="5">
        <f t="shared" si="32"/>
        <v>11600</v>
      </c>
      <c r="H186" s="5">
        <f t="shared" si="32"/>
        <v>0</v>
      </c>
      <c r="I186" s="5">
        <f t="shared" si="32"/>
        <v>0</v>
      </c>
      <c r="J186" s="5">
        <f t="shared" si="32"/>
        <v>0</v>
      </c>
      <c r="K186" s="5">
        <f t="shared" si="32"/>
        <v>0</v>
      </c>
      <c r="L186" s="5">
        <f t="shared" si="32"/>
        <v>0</v>
      </c>
      <c r="M186" s="5">
        <f t="shared" si="32"/>
        <v>0</v>
      </c>
      <c r="N186" s="5">
        <f t="shared" si="32"/>
        <v>0</v>
      </c>
      <c r="O186" s="5">
        <f t="shared" si="32"/>
        <v>0</v>
      </c>
      <c r="P186" s="5">
        <f t="shared" si="32"/>
        <v>11600</v>
      </c>
      <c r="Q186" s="5">
        <f t="shared" si="32"/>
        <v>11600</v>
      </c>
      <c r="V186" s="5">
        <v>184</v>
      </c>
      <c r="W186" s="5">
        <f t="shared" si="31"/>
        <v>0</v>
      </c>
      <c r="X186" s="5">
        <f t="shared" si="31"/>
        <v>0</v>
      </c>
      <c r="Y186" s="5">
        <f t="shared" si="31"/>
        <v>0</v>
      </c>
      <c r="Z186" s="5">
        <f t="shared" si="31"/>
        <v>0</v>
      </c>
      <c r="AA186" s="5">
        <f t="shared" si="31"/>
        <v>0</v>
      </c>
      <c r="AB186" s="5">
        <f t="shared" si="31"/>
        <v>0</v>
      </c>
      <c r="AC186" s="5">
        <f t="shared" si="31"/>
        <v>0</v>
      </c>
      <c r="AD186" s="5">
        <f t="shared" si="31"/>
        <v>0</v>
      </c>
      <c r="AE186" s="5">
        <f t="shared" si="31"/>
        <v>0</v>
      </c>
      <c r="AF186" s="5">
        <f t="shared" si="31"/>
        <v>0</v>
      </c>
      <c r="AG186" s="5">
        <f t="shared" si="31"/>
        <v>0</v>
      </c>
      <c r="AH186" s="5">
        <f t="shared" si="31"/>
        <v>0</v>
      </c>
      <c r="AI186" s="5">
        <f t="shared" si="31"/>
        <v>0</v>
      </c>
      <c r="AJ186" s="5">
        <f t="shared" si="31"/>
        <v>0</v>
      </c>
      <c r="AN186" s="5">
        <v>148</v>
      </c>
      <c r="AO186" s="5">
        <v>102200</v>
      </c>
      <c r="AP186" s="5">
        <v>23360</v>
      </c>
      <c r="AQ186" s="5">
        <v>10220</v>
      </c>
      <c r="AR186" s="5">
        <v>10220</v>
      </c>
      <c r="BA186" s="5">
        <v>10220</v>
      </c>
      <c r="BB186" s="5">
        <v>10220</v>
      </c>
    </row>
    <row r="187" spans="3:54" x14ac:dyDescent="0.2">
      <c r="C187" s="5">
        <v>185</v>
      </c>
      <c r="D187" s="5">
        <f t="shared" si="32"/>
        <v>139200</v>
      </c>
      <c r="E187" s="5">
        <f t="shared" si="32"/>
        <v>23200</v>
      </c>
      <c r="F187" s="5">
        <f t="shared" si="32"/>
        <v>11600</v>
      </c>
      <c r="G187" s="5">
        <f t="shared" si="32"/>
        <v>11600</v>
      </c>
      <c r="H187" s="5">
        <f t="shared" si="32"/>
        <v>0</v>
      </c>
      <c r="I187" s="5">
        <f t="shared" si="32"/>
        <v>0</v>
      </c>
      <c r="J187" s="5">
        <f t="shared" si="32"/>
        <v>0</v>
      </c>
      <c r="K187" s="5">
        <f t="shared" si="32"/>
        <v>0</v>
      </c>
      <c r="L187" s="5">
        <f t="shared" si="32"/>
        <v>0</v>
      </c>
      <c r="M187" s="5">
        <f t="shared" si="32"/>
        <v>0</v>
      </c>
      <c r="N187" s="5">
        <f t="shared" si="32"/>
        <v>0</v>
      </c>
      <c r="O187" s="5">
        <f t="shared" si="32"/>
        <v>0</v>
      </c>
      <c r="P187" s="5">
        <f t="shared" si="32"/>
        <v>11600</v>
      </c>
      <c r="Q187" s="5">
        <f t="shared" si="32"/>
        <v>11600</v>
      </c>
      <c r="V187" s="5">
        <v>185</v>
      </c>
      <c r="W187" s="5">
        <f t="shared" si="31"/>
        <v>0</v>
      </c>
      <c r="X187" s="5">
        <f t="shared" si="31"/>
        <v>0</v>
      </c>
      <c r="Y187" s="5">
        <f t="shared" si="31"/>
        <v>0</v>
      </c>
      <c r="Z187" s="5">
        <f t="shared" si="31"/>
        <v>0</v>
      </c>
      <c r="AA187" s="5">
        <f t="shared" si="31"/>
        <v>0</v>
      </c>
      <c r="AB187" s="5">
        <f t="shared" si="31"/>
        <v>0</v>
      </c>
      <c r="AC187" s="5">
        <f t="shared" si="31"/>
        <v>0</v>
      </c>
      <c r="AD187" s="5">
        <f t="shared" si="31"/>
        <v>0</v>
      </c>
      <c r="AE187" s="5">
        <f t="shared" si="31"/>
        <v>0</v>
      </c>
      <c r="AF187" s="5">
        <f t="shared" si="31"/>
        <v>0</v>
      </c>
      <c r="AG187" s="5">
        <f t="shared" si="31"/>
        <v>0</v>
      </c>
      <c r="AH187" s="5">
        <f t="shared" si="31"/>
        <v>0</v>
      </c>
      <c r="AI187" s="5">
        <f t="shared" si="31"/>
        <v>0</v>
      </c>
      <c r="AJ187" s="5">
        <f t="shared" si="31"/>
        <v>0</v>
      </c>
      <c r="AN187" s="5">
        <v>149</v>
      </c>
      <c r="AO187" s="5">
        <v>103600</v>
      </c>
      <c r="AP187" s="5">
        <v>23680</v>
      </c>
      <c r="AQ187" s="5">
        <v>10360</v>
      </c>
      <c r="AR187" s="5">
        <v>10360</v>
      </c>
      <c r="BA187" s="5">
        <v>10360</v>
      </c>
      <c r="BB187" s="5">
        <v>10360</v>
      </c>
    </row>
    <row r="188" spans="3:54" x14ac:dyDescent="0.2">
      <c r="C188" s="5">
        <v>186</v>
      </c>
      <c r="D188" s="5">
        <f t="shared" si="32"/>
        <v>139200</v>
      </c>
      <c r="E188" s="5">
        <f t="shared" si="32"/>
        <v>23200</v>
      </c>
      <c r="F188" s="5">
        <f t="shared" si="32"/>
        <v>11600</v>
      </c>
      <c r="G188" s="5">
        <f t="shared" si="32"/>
        <v>11600</v>
      </c>
      <c r="H188" s="5">
        <f t="shared" si="32"/>
        <v>0</v>
      </c>
      <c r="I188" s="5">
        <f t="shared" si="32"/>
        <v>0</v>
      </c>
      <c r="J188" s="5">
        <f t="shared" si="32"/>
        <v>0</v>
      </c>
      <c r="K188" s="5">
        <f t="shared" si="32"/>
        <v>0</v>
      </c>
      <c r="L188" s="5">
        <f t="shared" si="32"/>
        <v>0</v>
      </c>
      <c r="M188" s="5">
        <f t="shared" si="32"/>
        <v>0</v>
      </c>
      <c r="N188" s="5">
        <f t="shared" si="32"/>
        <v>0</v>
      </c>
      <c r="O188" s="5">
        <f t="shared" si="32"/>
        <v>0</v>
      </c>
      <c r="P188" s="5">
        <f t="shared" si="32"/>
        <v>11600</v>
      </c>
      <c r="Q188" s="5">
        <f t="shared" si="32"/>
        <v>11600</v>
      </c>
      <c r="V188" s="5">
        <v>186</v>
      </c>
      <c r="W188" s="5">
        <f t="shared" si="31"/>
        <v>0</v>
      </c>
      <c r="X188" s="5">
        <f t="shared" si="31"/>
        <v>0</v>
      </c>
      <c r="Y188" s="5">
        <f t="shared" si="31"/>
        <v>0</v>
      </c>
      <c r="Z188" s="5">
        <f t="shared" si="31"/>
        <v>0</v>
      </c>
      <c r="AA188" s="5">
        <f t="shared" si="31"/>
        <v>0</v>
      </c>
      <c r="AB188" s="5">
        <f t="shared" si="31"/>
        <v>0</v>
      </c>
      <c r="AC188" s="5">
        <f t="shared" si="31"/>
        <v>0</v>
      </c>
      <c r="AD188" s="5">
        <f t="shared" si="31"/>
        <v>0</v>
      </c>
      <c r="AE188" s="5">
        <f t="shared" si="31"/>
        <v>0</v>
      </c>
      <c r="AF188" s="5">
        <f t="shared" si="31"/>
        <v>0</v>
      </c>
      <c r="AG188" s="5">
        <f t="shared" si="31"/>
        <v>0</v>
      </c>
      <c r="AH188" s="5">
        <f t="shared" si="31"/>
        <v>0</v>
      </c>
      <c r="AI188" s="5">
        <f t="shared" si="31"/>
        <v>0</v>
      </c>
      <c r="AJ188" s="5">
        <f t="shared" si="31"/>
        <v>0</v>
      </c>
      <c r="AN188" s="5">
        <v>150</v>
      </c>
      <c r="AO188" s="5">
        <v>105000</v>
      </c>
      <c r="AP188" s="5">
        <v>24000</v>
      </c>
      <c r="AQ188" s="5">
        <v>10500</v>
      </c>
      <c r="AR188" s="5">
        <v>10500</v>
      </c>
      <c r="BA188" s="5">
        <v>10500</v>
      </c>
      <c r="BB188" s="5">
        <v>10500</v>
      </c>
    </row>
    <row r="189" spans="3:54" x14ac:dyDescent="0.2">
      <c r="C189" s="5">
        <v>187</v>
      </c>
      <c r="D189" s="5">
        <f t="shared" si="32"/>
        <v>139200</v>
      </c>
      <c r="E189" s="5">
        <f t="shared" si="32"/>
        <v>23200</v>
      </c>
      <c r="F189" s="5">
        <f t="shared" si="32"/>
        <v>11600</v>
      </c>
      <c r="G189" s="5">
        <f t="shared" si="32"/>
        <v>11600</v>
      </c>
      <c r="H189" s="5">
        <f t="shared" si="32"/>
        <v>0</v>
      </c>
      <c r="I189" s="5">
        <f t="shared" si="32"/>
        <v>0</v>
      </c>
      <c r="J189" s="5">
        <f t="shared" si="32"/>
        <v>0</v>
      </c>
      <c r="K189" s="5">
        <f t="shared" si="32"/>
        <v>0</v>
      </c>
      <c r="L189" s="5">
        <f t="shared" si="32"/>
        <v>0</v>
      </c>
      <c r="M189" s="5">
        <f t="shared" si="32"/>
        <v>0</v>
      </c>
      <c r="N189" s="5">
        <f t="shared" si="32"/>
        <v>0</v>
      </c>
      <c r="O189" s="5">
        <f t="shared" si="32"/>
        <v>0</v>
      </c>
      <c r="P189" s="5">
        <f t="shared" si="32"/>
        <v>11600</v>
      </c>
      <c r="Q189" s="5">
        <f t="shared" si="32"/>
        <v>11600</v>
      </c>
      <c r="V189" s="5">
        <v>187</v>
      </c>
      <c r="W189" s="5">
        <f t="shared" si="31"/>
        <v>0</v>
      </c>
      <c r="X189" s="5">
        <f t="shared" si="31"/>
        <v>0</v>
      </c>
      <c r="Y189" s="5">
        <f t="shared" si="31"/>
        <v>0</v>
      </c>
      <c r="Z189" s="5">
        <f t="shared" si="31"/>
        <v>0</v>
      </c>
      <c r="AA189" s="5">
        <f t="shared" si="31"/>
        <v>0</v>
      </c>
      <c r="AB189" s="5">
        <f t="shared" si="31"/>
        <v>0</v>
      </c>
      <c r="AC189" s="5">
        <f t="shared" si="31"/>
        <v>0</v>
      </c>
      <c r="AD189" s="5">
        <f t="shared" si="31"/>
        <v>0</v>
      </c>
      <c r="AE189" s="5">
        <f t="shared" si="31"/>
        <v>0</v>
      </c>
      <c r="AF189" s="5">
        <f t="shared" si="31"/>
        <v>0</v>
      </c>
      <c r="AG189" s="5">
        <f t="shared" si="31"/>
        <v>0</v>
      </c>
      <c r="AH189" s="5">
        <f t="shared" si="31"/>
        <v>0</v>
      </c>
      <c r="AI189" s="5">
        <f t="shared" si="31"/>
        <v>0</v>
      </c>
      <c r="AJ189" s="5">
        <f t="shared" si="31"/>
        <v>0</v>
      </c>
      <c r="AN189" s="5">
        <v>151</v>
      </c>
      <c r="AO189" s="5">
        <v>106400</v>
      </c>
      <c r="AP189" s="5">
        <v>24320</v>
      </c>
      <c r="AQ189" s="5">
        <v>10640</v>
      </c>
      <c r="AR189" s="5">
        <v>10640</v>
      </c>
      <c r="BA189" s="5">
        <v>10640</v>
      </c>
      <c r="BB189" s="5">
        <v>10640</v>
      </c>
    </row>
    <row r="190" spans="3:54" x14ac:dyDescent="0.2">
      <c r="C190" s="5">
        <v>188</v>
      </c>
      <c r="D190" s="5">
        <f t="shared" si="32"/>
        <v>139200</v>
      </c>
      <c r="E190" s="5">
        <f t="shared" si="32"/>
        <v>23200</v>
      </c>
      <c r="F190" s="5">
        <f t="shared" si="32"/>
        <v>11600</v>
      </c>
      <c r="G190" s="5">
        <f t="shared" si="32"/>
        <v>11600</v>
      </c>
      <c r="H190" s="5">
        <f t="shared" si="32"/>
        <v>0</v>
      </c>
      <c r="I190" s="5">
        <f t="shared" si="32"/>
        <v>0</v>
      </c>
      <c r="J190" s="5">
        <f t="shared" si="32"/>
        <v>0</v>
      </c>
      <c r="K190" s="5">
        <f t="shared" si="32"/>
        <v>0</v>
      </c>
      <c r="L190" s="5">
        <f t="shared" si="32"/>
        <v>0</v>
      </c>
      <c r="M190" s="5">
        <f t="shared" si="32"/>
        <v>0</v>
      </c>
      <c r="N190" s="5">
        <f t="shared" si="32"/>
        <v>0</v>
      </c>
      <c r="O190" s="5">
        <f t="shared" si="32"/>
        <v>0</v>
      </c>
      <c r="P190" s="5">
        <f t="shared" si="32"/>
        <v>11600</v>
      </c>
      <c r="Q190" s="5">
        <f t="shared" si="32"/>
        <v>11600</v>
      </c>
      <c r="V190" s="5">
        <v>188</v>
      </c>
      <c r="W190" s="5">
        <f t="shared" si="31"/>
        <v>0</v>
      </c>
      <c r="X190" s="5">
        <f t="shared" si="31"/>
        <v>0</v>
      </c>
      <c r="Y190" s="5">
        <f t="shared" si="31"/>
        <v>0</v>
      </c>
      <c r="Z190" s="5">
        <f t="shared" si="31"/>
        <v>0</v>
      </c>
      <c r="AA190" s="5">
        <f t="shared" si="31"/>
        <v>0</v>
      </c>
      <c r="AB190" s="5">
        <f t="shared" si="31"/>
        <v>0</v>
      </c>
      <c r="AC190" s="5">
        <f t="shared" si="31"/>
        <v>0</v>
      </c>
      <c r="AD190" s="5">
        <f t="shared" si="31"/>
        <v>0</v>
      </c>
      <c r="AE190" s="5">
        <f t="shared" si="31"/>
        <v>0</v>
      </c>
      <c r="AF190" s="5">
        <f t="shared" si="31"/>
        <v>0</v>
      </c>
      <c r="AG190" s="5">
        <f t="shared" si="31"/>
        <v>0</v>
      </c>
      <c r="AH190" s="5">
        <f t="shared" si="31"/>
        <v>0</v>
      </c>
      <c r="AI190" s="5">
        <f t="shared" si="31"/>
        <v>0</v>
      </c>
      <c r="AJ190" s="5">
        <f t="shared" si="31"/>
        <v>0</v>
      </c>
      <c r="AN190" s="5">
        <v>152</v>
      </c>
      <c r="AO190" s="5">
        <v>107800</v>
      </c>
      <c r="AP190" s="5">
        <v>24640</v>
      </c>
      <c r="AQ190" s="5">
        <v>10780</v>
      </c>
      <c r="AR190" s="5">
        <v>10780</v>
      </c>
      <c r="BA190" s="5">
        <v>10780</v>
      </c>
      <c r="BB190" s="5">
        <v>10780</v>
      </c>
    </row>
    <row r="191" spans="3:54" x14ac:dyDescent="0.2">
      <c r="C191" s="5">
        <v>189</v>
      </c>
      <c r="D191" s="5">
        <f t="shared" si="32"/>
        <v>139200</v>
      </c>
      <c r="E191" s="5">
        <f t="shared" si="32"/>
        <v>23200</v>
      </c>
      <c r="F191" s="5">
        <f t="shared" si="32"/>
        <v>11600</v>
      </c>
      <c r="G191" s="5">
        <f t="shared" si="32"/>
        <v>11600</v>
      </c>
      <c r="H191" s="5">
        <f t="shared" si="32"/>
        <v>0</v>
      </c>
      <c r="I191" s="5">
        <f t="shared" si="32"/>
        <v>0</v>
      </c>
      <c r="J191" s="5">
        <f t="shared" si="32"/>
        <v>0</v>
      </c>
      <c r="K191" s="5">
        <f t="shared" si="32"/>
        <v>0</v>
      </c>
      <c r="L191" s="5">
        <f t="shared" si="32"/>
        <v>0</v>
      </c>
      <c r="M191" s="5">
        <f t="shared" si="32"/>
        <v>0</v>
      </c>
      <c r="N191" s="5">
        <f t="shared" si="32"/>
        <v>0</v>
      </c>
      <c r="O191" s="5">
        <f t="shared" si="32"/>
        <v>0</v>
      </c>
      <c r="P191" s="5">
        <f t="shared" si="32"/>
        <v>11600</v>
      </c>
      <c r="Q191" s="5">
        <f t="shared" si="32"/>
        <v>11600</v>
      </c>
      <c r="V191" s="5">
        <v>189</v>
      </c>
      <c r="W191" s="5">
        <f t="shared" si="31"/>
        <v>0</v>
      </c>
      <c r="X191" s="5">
        <f t="shared" si="31"/>
        <v>0</v>
      </c>
      <c r="Y191" s="5">
        <f t="shared" si="31"/>
        <v>0</v>
      </c>
      <c r="Z191" s="5">
        <f t="shared" si="31"/>
        <v>0</v>
      </c>
      <c r="AA191" s="5">
        <f t="shared" si="31"/>
        <v>0</v>
      </c>
      <c r="AB191" s="5">
        <f t="shared" si="31"/>
        <v>0</v>
      </c>
      <c r="AC191" s="5">
        <f t="shared" si="31"/>
        <v>0</v>
      </c>
      <c r="AD191" s="5">
        <f t="shared" si="31"/>
        <v>0</v>
      </c>
      <c r="AE191" s="5">
        <f t="shared" si="31"/>
        <v>0</v>
      </c>
      <c r="AF191" s="5">
        <f t="shared" si="31"/>
        <v>0</v>
      </c>
      <c r="AG191" s="5">
        <f t="shared" si="31"/>
        <v>0</v>
      </c>
      <c r="AH191" s="5">
        <f t="shared" si="31"/>
        <v>0</v>
      </c>
      <c r="AI191" s="5">
        <f t="shared" si="31"/>
        <v>0</v>
      </c>
      <c r="AJ191" s="5">
        <f t="shared" si="31"/>
        <v>0</v>
      </c>
      <c r="AN191" s="5">
        <v>153</v>
      </c>
      <c r="AO191" s="5">
        <v>109200</v>
      </c>
      <c r="AP191" s="5">
        <v>24960</v>
      </c>
      <c r="AQ191" s="5">
        <v>10920</v>
      </c>
      <c r="AR191" s="5">
        <v>10920</v>
      </c>
      <c r="BA191" s="5">
        <v>10920</v>
      </c>
      <c r="BB191" s="5">
        <v>10920</v>
      </c>
    </row>
    <row r="192" spans="3:54" x14ac:dyDescent="0.2">
      <c r="C192" s="5">
        <v>190</v>
      </c>
      <c r="D192" s="5">
        <f t="shared" si="32"/>
        <v>139200</v>
      </c>
      <c r="E192" s="5">
        <f t="shared" si="32"/>
        <v>23200</v>
      </c>
      <c r="F192" s="5">
        <f t="shared" si="32"/>
        <v>11600</v>
      </c>
      <c r="G192" s="5">
        <f t="shared" si="32"/>
        <v>11600</v>
      </c>
      <c r="H192" s="5">
        <f t="shared" si="32"/>
        <v>0</v>
      </c>
      <c r="I192" s="5">
        <f t="shared" si="32"/>
        <v>0</v>
      </c>
      <c r="J192" s="5">
        <f t="shared" si="32"/>
        <v>0</v>
      </c>
      <c r="K192" s="5">
        <f t="shared" si="32"/>
        <v>0</v>
      </c>
      <c r="L192" s="5">
        <f t="shared" si="32"/>
        <v>0</v>
      </c>
      <c r="M192" s="5">
        <f t="shared" si="32"/>
        <v>0</v>
      </c>
      <c r="N192" s="5">
        <f t="shared" si="32"/>
        <v>0</v>
      </c>
      <c r="O192" s="5">
        <f t="shared" si="32"/>
        <v>0</v>
      </c>
      <c r="P192" s="5">
        <f t="shared" si="32"/>
        <v>11600</v>
      </c>
      <c r="Q192" s="5">
        <f t="shared" si="32"/>
        <v>11600</v>
      </c>
      <c r="V192" s="5">
        <v>190</v>
      </c>
      <c r="W192" s="5">
        <f t="shared" si="31"/>
        <v>0</v>
      </c>
      <c r="X192" s="5">
        <f t="shared" si="31"/>
        <v>0</v>
      </c>
      <c r="Y192" s="5">
        <f t="shared" si="31"/>
        <v>0</v>
      </c>
      <c r="Z192" s="5">
        <f t="shared" si="31"/>
        <v>0</v>
      </c>
      <c r="AA192" s="5">
        <f t="shared" si="31"/>
        <v>0</v>
      </c>
      <c r="AB192" s="5">
        <f t="shared" si="31"/>
        <v>0</v>
      </c>
      <c r="AC192" s="5">
        <f t="shared" si="31"/>
        <v>0</v>
      </c>
      <c r="AD192" s="5">
        <f t="shared" si="31"/>
        <v>0</v>
      </c>
      <c r="AE192" s="5">
        <f t="shared" si="31"/>
        <v>0</v>
      </c>
      <c r="AF192" s="5">
        <f t="shared" si="31"/>
        <v>0</v>
      </c>
      <c r="AG192" s="5">
        <f t="shared" si="31"/>
        <v>0</v>
      </c>
      <c r="AH192" s="5">
        <f t="shared" si="31"/>
        <v>0</v>
      </c>
      <c r="AI192" s="5">
        <f t="shared" si="31"/>
        <v>0</v>
      </c>
      <c r="AJ192" s="5">
        <f t="shared" si="31"/>
        <v>0</v>
      </c>
      <c r="AN192" s="5">
        <v>154</v>
      </c>
      <c r="AO192" s="5">
        <v>110600</v>
      </c>
      <c r="AP192" s="5">
        <v>25280</v>
      </c>
      <c r="AQ192" s="5">
        <v>11060</v>
      </c>
      <c r="AR192" s="5">
        <v>11060</v>
      </c>
      <c r="BA192" s="5">
        <v>11060</v>
      </c>
      <c r="BB192" s="5">
        <v>11060</v>
      </c>
    </row>
    <row r="193" spans="3:54" x14ac:dyDescent="0.2">
      <c r="C193" s="5">
        <v>191</v>
      </c>
      <c r="D193" s="5">
        <f t="shared" si="32"/>
        <v>139200</v>
      </c>
      <c r="E193" s="5">
        <f t="shared" si="32"/>
        <v>23200</v>
      </c>
      <c r="F193" s="5">
        <f t="shared" si="32"/>
        <v>11600</v>
      </c>
      <c r="G193" s="5">
        <f t="shared" si="32"/>
        <v>11600</v>
      </c>
      <c r="H193" s="5">
        <f t="shared" si="32"/>
        <v>0</v>
      </c>
      <c r="I193" s="5">
        <f t="shared" si="32"/>
        <v>0</v>
      </c>
      <c r="J193" s="5">
        <f t="shared" si="32"/>
        <v>0</v>
      </c>
      <c r="K193" s="5">
        <f t="shared" si="32"/>
        <v>0</v>
      </c>
      <c r="L193" s="5">
        <f t="shared" si="32"/>
        <v>0</v>
      </c>
      <c r="M193" s="5">
        <f t="shared" si="32"/>
        <v>0</v>
      </c>
      <c r="N193" s="5">
        <f t="shared" si="32"/>
        <v>0</v>
      </c>
      <c r="O193" s="5">
        <f t="shared" si="32"/>
        <v>0</v>
      </c>
      <c r="P193" s="5">
        <f t="shared" si="32"/>
        <v>11600</v>
      </c>
      <c r="Q193" s="5">
        <f t="shared" si="32"/>
        <v>11600</v>
      </c>
      <c r="V193" s="5">
        <v>191</v>
      </c>
      <c r="W193" s="5">
        <f t="shared" si="31"/>
        <v>0</v>
      </c>
      <c r="X193" s="5">
        <f t="shared" si="31"/>
        <v>0</v>
      </c>
      <c r="Y193" s="5">
        <f t="shared" si="31"/>
        <v>0</v>
      </c>
      <c r="Z193" s="5">
        <f t="shared" si="31"/>
        <v>0</v>
      </c>
      <c r="AA193" s="5">
        <f t="shared" si="31"/>
        <v>0</v>
      </c>
      <c r="AB193" s="5">
        <f t="shared" si="31"/>
        <v>0</v>
      </c>
      <c r="AC193" s="5">
        <f t="shared" si="31"/>
        <v>0</v>
      </c>
      <c r="AD193" s="5">
        <f t="shared" si="31"/>
        <v>0</v>
      </c>
      <c r="AE193" s="5">
        <f t="shared" si="31"/>
        <v>0</v>
      </c>
      <c r="AF193" s="5">
        <f t="shared" si="31"/>
        <v>0</v>
      </c>
      <c r="AG193" s="5">
        <f t="shared" si="31"/>
        <v>0</v>
      </c>
      <c r="AH193" s="5">
        <f t="shared" si="31"/>
        <v>0</v>
      </c>
      <c r="AI193" s="5">
        <f t="shared" si="31"/>
        <v>0</v>
      </c>
      <c r="AJ193" s="5">
        <f t="shared" si="31"/>
        <v>0</v>
      </c>
      <c r="AN193" s="5">
        <v>155</v>
      </c>
      <c r="AO193" s="5">
        <v>112000</v>
      </c>
      <c r="AP193" s="5">
        <v>25600</v>
      </c>
      <c r="AQ193" s="5">
        <v>11200</v>
      </c>
      <c r="AR193" s="5">
        <v>11200</v>
      </c>
      <c r="BA193" s="5">
        <v>11200</v>
      </c>
      <c r="BB193" s="5">
        <v>11200</v>
      </c>
    </row>
    <row r="194" spans="3:54" x14ac:dyDescent="0.2">
      <c r="C194" s="5">
        <v>192</v>
      </c>
      <c r="D194" s="5">
        <f t="shared" si="32"/>
        <v>139200</v>
      </c>
      <c r="E194" s="5">
        <f t="shared" si="32"/>
        <v>23200</v>
      </c>
      <c r="F194" s="5">
        <f t="shared" si="32"/>
        <v>11600</v>
      </c>
      <c r="G194" s="5">
        <f t="shared" si="32"/>
        <v>11600</v>
      </c>
      <c r="H194" s="5">
        <f t="shared" si="32"/>
        <v>0</v>
      </c>
      <c r="I194" s="5">
        <f t="shared" si="32"/>
        <v>0</v>
      </c>
      <c r="J194" s="5">
        <f t="shared" si="32"/>
        <v>0</v>
      </c>
      <c r="K194" s="5">
        <f t="shared" si="32"/>
        <v>0</v>
      </c>
      <c r="L194" s="5">
        <f t="shared" si="32"/>
        <v>0</v>
      </c>
      <c r="M194" s="5">
        <f t="shared" si="32"/>
        <v>0</v>
      </c>
      <c r="N194" s="5">
        <f t="shared" si="32"/>
        <v>0</v>
      </c>
      <c r="O194" s="5">
        <f t="shared" si="32"/>
        <v>0</v>
      </c>
      <c r="P194" s="5">
        <f t="shared" si="32"/>
        <v>11600</v>
      </c>
      <c r="Q194" s="5">
        <f t="shared" si="32"/>
        <v>11600</v>
      </c>
      <c r="V194" s="5">
        <v>192</v>
      </c>
      <c r="W194" s="5">
        <f t="shared" si="31"/>
        <v>0</v>
      </c>
      <c r="X194" s="5">
        <f t="shared" si="31"/>
        <v>0</v>
      </c>
      <c r="Y194" s="5">
        <f t="shared" si="31"/>
        <v>0</v>
      </c>
      <c r="Z194" s="5">
        <f t="shared" si="31"/>
        <v>0</v>
      </c>
      <c r="AA194" s="5">
        <f t="shared" si="31"/>
        <v>0</v>
      </c>
      <c r="AB194" s="5">
        <f t="shared" si="31"/>
        <v>0</v>
      </c>
      <c r="AC194" s="5">
        <f t="shared" si="31"/>
        <v>0</v>
      </c>
      <c r="AD194" s="5">
        <f t="shared" si="31"/>
        <v>0</v>
      </c>
      <c r="AE194" s="5">
        <f t="shared" si="31"/>
        <v>0</v>
      </c>
      <c r="AF194" s="5">
        <f t="shared" si="31"/>
        <v>0</v>
      </c>
      <c r="AG194" s="5">
        <f t="shared" si="31"/>
        <v>0</v>
      </c>
      <c r="AH194" s="5">
        <f t="shared" si="31"/>
        <v>0</v>
      </c>
      <c r="AI194" s="5">
        <f t="shared" si="31"/>
        <v>0</v>
      </c>
      <c r="AJ194" s="5">
        <f t="shared" si="31"/>
        <v>0</v>
      </c>
      <c r="AN194" s="5">
        <v>156</v>
      </c>
      <c r="AO194" s="5">
        <v>113400</v>
      </c>
      <c r="AP194" s="5">
        <v>25920</v>
      </c>
      <c r="AQ194" s="5">
        <v>11340</v>
      </c>
      <c r="AR194" s="5">
        <v>11340</v>
      </c>
      <c r="BA194" s="5">
        <v>11340</v>
      </c>
      <c r="BB194" s="5">
        <v>11340</v>
      </c>
    </row>
    <row r="195" spans="3:54" x14ac:dyDescent="0.2">
      <c r="C195" s="5">
        <v>193</v>
      </c>
      <c r="D195" s="5">
        <f t="shared" si="32"/>
        <v>139200</v>
      </c>
      <c r="E195" s="5">
        <f t="shared" si="32"/>
        <v>23200</v>
      </c>
      <c r="F195" s="5">
        <f t="shared" si="32"/>
        <v>11600</v>
      </c>
      <c r="G195" s="5">
        <f t="shared" si="32"/>
        <v>11600</v>
      </c>
      <c r="H195" s="5">
        <f t="shared" si="32"/>
        <v>0</v>
      </c>
      <c r="I195" s="5">
        <f t="shared" si="32"/>
        <v>0</v>
      </c>
      <c r="J195" s="5">
        <f t="shared" si="32"/>
        <v>0</v>
      </c>
      <c r="K195" s="5">
        <f t="shared" si="32"/>
        <v>0</v>
      </c>
      <c r="L195" s="5">
        <f t="shared" si="32"/>
        <v>0</v>
      </c>
      <c r="M195" s="5">
        <f t="shared" si="32"/>
        <v>0</v>
      </c>
      <c r="N195" s="5">
        <f t="shared" si="32"/>
        <v>0</v>
      </c>
      <c r="O195" s="5">
        <f t="shared" si="32"/>
        <v>0</v>
      </c>
      <c r="P195" s="5">
        <f t="shared" si="32"/>
        <v>11600</v>
      </c>
      <c r="Q195" s="5">
        <f t="shared" si="32"/>
        <v>11600</v>
      </c>
      <c r="V195" s="5">
        <v>193</v>
      </c>
      <c r="W195" s="5">
        <f t="shared" si="31"/>
        <v>0</v>
      </c>
      <c r="X195" s="5">
        <f t="shared" si="31"/>
        <v>0</v>
      </c>
      <c r="Y195" s="5">
        <f t="shared" si="31"/>
        <v>0</v>
      </c>
      <c r="Z195" s="5">
        <f t="shared" si="31"/>
        <v>0</v>
      </c>
      <c r="AA195" s="5">
        <f t="shared" si="31"/>
        <v>0</v>
      </c>
      <c r="AB195" s="5">
        <f t="shared" si="31"/>
        <v>0</v>
      </c>
      <c r="AC195" s="5">
        <f t="shared" si="31"/>
        <v>0</v>
      </c>
      <c r="AD195" s="5">
        <f t="shared" si="31"/>
        <v>0</v>
      </c>
      <c r="AE195" s="5">
        <f t="shared" si="31"/>
        <v>0</v>
      </c>
      <c r="AF195" s="5">
        <f t="shared" si="31"/>
        <v>0</v>
      </c>
      <c r="AG195" s="5">
        <f t="shared" si="31"/>
        <v>0</v>
      </c>
      <c r="AH195" s="5">
        <f t="shared" si="31"/>
        <v>0</v>
      </c>
      <c r="AI195" s="5">
        <f t="shared" si="31"/>
        <v>0</v>
      </c>
      <c r="AJ195" s="5">
        <f t="shared" si="31"/>
        <v>0</v>
      </c>
      <c r="AN195" s="5">
        <v>157</v>
      </c>
      <c r="AO195" s="5">
        <v>114800</v>
      </c>
      <c r="AP195" s="5">
        <v>26240</v>
      </c>
      <c r="AQ195" s="5">
        <v>11480</v>
      </c>
      <c r="AR195" s="5">
        <v>11480</v>
      </c>
      <c r="BA195" s="5">
        <v>11480</v>
      </c>
      <c r="BB195" s="5">
        <v>11480</v>
      </c>
    </row>
    <row r="196" spans="3:54" x14ac:dyDescent="0.2">
      <c r="C196" s="5">
        <v>194</v>
      </c>
      <c r="D196" s="5">
        <f t="shared" si="32"/>
        <v>139200</v>
      </c>
      <c r="E196" s="5">
        <f t="shared" si="32"/>
        <v>23200</v>
      </c>
      <c r="F196" s="5">
        <f t="shared" si="32"/>
        <v>11600</v>
      </c>
      <c r="G196" s="5">
        <f t="shared" si="32"/>
        <v>11600</v>
      </c>
      <c r="H196" s="5">
        <f t="shared" si="32"/>
        <v>0</v>
      </c>
      <c r="I196" s="5">
        <f t="shared" si="32"/>
        <v>0</v>
      </c>
      <c r="J196" s="5">
        <f t="shared" si="32"/>
        <v>0</v>
      </c>
      <c r="K196" s="5">
        <f t="shared" si="32"/>
        <v>0</v>
      </c>
      <c r="L196" s="5">
        <f t="shared" si="32"/>
        <v>0</v>
      </c>
      <c r="M196" s="5">
        <f t="shared" si="32"/>
        <v>0</v>
      </c>
      <c r="N196" s="5">
        <f t="shared" si="32"/>
        <v>0</v>
      </c>
      <c r="O196" s="5">
        <f t="shared" si="32"/>
        <v>0</v>
      </c>
      <c r="P196" s="5">
        <f t="shared" si="32"/>
        <v>11600</v>
      </c>
      <c r="Q196" s="5">
        <f t="shared" si="32"/>
        <v>11600</v>
      </c>
      <c r="V196" s="5">
        <v>194</v>
      </c>
      <c r="W196" s="5">
        <f t="shared" si="31"/>
        <v>0</v>
      </c>
      <c r="X196" s="5">
        <f t="shared" si="31"/>
        <v>0</v>
      </c>
      <c r="Y196" s="5">
        <f t="shared" si="31"/>
        <v>0</v>
      </c>
      <c r="Z196" s="5">
        <f t="shared" si="31"/>
        <v>0</v>
      </c>
      <c r="AA196" s="5">
        <f t="shared" si="31"/>
        <v>0</v>
      </c>
      <c r="AB196" s="5">
        <f t="shared" si="31"/>
        <v>0</v>
      </c>
      <c r="AC196" s="5">
        <f t="shared" si="31"/>
        <v>0</v>
      </c>
      <c r="AD196" s="5">
        <f t="shared" si="31"/>
        <v>0</v>
      </c>
      <c r="AE196" s="5">
        <f t="shared" si="31"/>
        <v>0</v>
      </c>
      <c r="AF196" s="5">
        <f t="shared" si="31"/>
        <v>0</v>
      </c>
      <c r="AG196" s="5">
        <f t="shared" si="31"/>
        <v>0</v>
      </c>
      <c r="AH196" s="5">
        <f t="shared" si="31"/>
        <v>0</v>
      </c>
      <c r="AI196" s="5">
        <f t="shared" si="31"/>
        <v>0</v>
      </c>
      <c r="AJ196" s="5">
        <f t="shared" si="31"/>
        <v>0</v>
      </c>
      <c r="AN196" s="5">
        <v>158</v>
      </c>
      <c r="AO196" s="5">
        <v>116200</v>
      </c>
      <c r="AP196" s="5">
        <v>26560</v>
      </c>
      <c r="AQ196" s="5">
        <v>11620</v>
      </c>
      <c r="AR196" s="5">
        <v>11620</v>
      </c>
      <c r="BA196" s="5">
        <v>11620</v>
      </c>
      <c r="BB196" s="5">
        <v>11620</v>
      </c>
    </row>
    <row r="197" spans="3:54" x14ac:dyDescent="0.2">
      <c r="C197" s="5">
        <v>195</v>
      </c>
      <c r="D197" s="5">
        <f t="shared" si="32"/>
        <v>139200</v>
      </c>
      <c r="E197" s="5">
        <f t="shared" si="32"/>
        <v>23200</v>
      </c>
      <c r="F197" s="5">
        <f t="shared" si="32"/>
        <v>11600</v>
      </c>
      <c r="G197" s="5">
        <f t="shared" si="32"/>
        <v>11600</v>
      </c>
      <c r="H197" s="5">
        <f t="shared" si="32"/>
        <v>0</v>
      </c>
      <c r="I197" s="5">
        <f t="shared" si="32"/>
        <v>0</v>
      </c>
      <c r="J197" s="5">
        <f t="shared" si="32"/>
        <v>0</v>
      </c>
      <c r="K197" s="5">
        <f t="shared" si="32"/>
        <v>0</v>
      </c>
      <c r="L197" s="5">
        <f t="shared" si="32"/>
        <v>0</v>
      </c>
      <c r="M197" s="5">
        <f t="shared" si="32"/>
        <v>0</v>
      </c>
      <c r="N197" s="5">
        <f t="shared" si="32"/>
        <v>0</v>
      </c>
      <c r="O197" s="5">
        <f t="shared" si="32"/>
        <v>0</v>
      </c>
      <c r="P197" s="5">
        <f t="shared" si="32"/>
        <v>11600</v>
      </c>
      <c r="Q197" s="5">
        <f t="shared" si="32"/>
        <v>11600</v>
      </c>
      <c r="V197" s="5">
        <v>195</v>
      </c>
      <c r="W197" s="5">
        <f t="shared" ref="W197:AJ202" si="33">W196</f>
        <v>0</v>
      </c>
      <c r="X197" s="5">
        <f t="shared" si="33"/>
        <v>0</v>
      </c>
      <c r="Y197" s="5">
        <f t="shared" si="33"/>
        <v>0</v>
      </c>
      <c r="Z197" s="5">
        <f t="shared" si="33"/>
        <v>0</v>
      </c>
      <c r="AA197" s="5">
        <f t="shared" si="33"/>
        <v>0</v>
      </c>
      <c r="AB197" s="5">
        <f t="shared" si="33"/>
        <v>0</v>
      </c>
      <c r="AC197" s="5">
        <f t="shared" si="33"/>
        <v>0</v>
      </c>
      <c r="AD197" s="5">
        <f t="shared" si="33"/>
        <v>0</v>
      </c>
      <c r="AE197" s="5">
        <f t="shared" si="33"/>
        <v>0</v>
      </c>
      <c r="AF197" s="5">
        <f t="shared" si="33"/>
        <v>0</v>
      </c>
      <c r="AG197" s="5">
        <f t="shared" si="33"/>
        <v>0</v>
      </c>
      <c r="AH197" s="5">
        <f t="shared" si="33"/>
        <v>0</v>
      </c>
      <c r="AI197" s="5">
        <f t="shared" si="33"/>
        <v>0</v>
      </c>
      <c r="AJ197" s="5">
        <f t="shared" si="33"/>
        <v>0</v>
      </c>
      <c r="AN197" s="5">
        <v>159</v>
      </c>
      <c r="AO197" s="5">
        <v>117600</v>
      </c>
      <c r="AP197" s="5">
        <v>26880</v>
      </c>
      <c r="AQ197" s="5">
        <v>11760</v>
      </c>
      <c r="AR197" s="5">
        <v>11760</v>
      </c>
      <c r="BA197" s="5">
        <v>11760</v>
      </c>
      <c r="BB197" s="5">
        <v>11760</v>
      </c>
    </row>
    <row r="198" spans="3:54" x14ac:dyDescent="0.2">
      <c r="C198" s="5">
        <v>196</v>
      </c>
      <c r="D198" s="5">
        <f t="shared" si="32"/>
        <v>139200</v>
      </c>
      <c r="E198" s="5">
        <f t="shared" si="32"/>
        <v>23200</v>
      </c>
      <c r="F198" s="5">
        <f t="shared" si="32"/>
        <v>11600</v>
      </c>
      <c r="G198" s="5">
        <f t="shared" si="32"/>
        <v>11600</v>
      </c>
      <c r="H198" s="5">
        <f t="shared" si="32"/>
        <v>0</v>
      </c>
      <c r="I198" s="5">
        <f t="shared" si="32"/>
        <v>0</v>
      </c>
      <c r="J198" s="5">
        <f t="shared" si="32"/>
        <v>0</v>
      </c>
      <c r="K198" s="5">
        <f t="shared" si="32"/>
        <v>0</v>
      </c>
      <c r="L198" s="5">
        <f t="shared" si="32"/>
        <v>0</v>
      </c>
      <c r="M198" s="5">
        <f t="shared" si="32"/>
        <v>0</v>
      </c>
      <c r="N198" s="5">
        <f t="shared" si="32"/>
        <v>0</v>
      </c>
      <c r="O198" s="5">
        <f t="shared" si="32"/>
        <v>0</v>
      </c>
      <c r="P198" s="5">
        <f t="shared" si="32"/>
        <v>11600</v>
      </c>
      <c r="Q198" s="5">
        <f t="shared" si="32"/>
        <v>11600</v>
      </c>
      <c r="V198" s="5">
        <v>196</v>
      </c>
      <c r="W198" s="5">
        <f t="shared" si="33"/>
        <v>0</v>
      </c>
      <c r="X198" s="5">
        <f t="shared" si="33"/>
        <v>0</v>
      </c>
      <c r="Y198" s="5">
        <f t="shared" si="33"/>
        <v>0</v>
      </c>
      <c r="Z198" s="5">
        <f t="shared" si="33"/>
        <v>0</v>
      </c>
      <c r="AA198" s="5">
        <f t="shared" si="33"/>
        <v>0</v>
      </c>
      <c r="AB198" s="5">
        <f t="shared" si="33"/>
        <v>0</v>
      </c>
      <c r="AC198" s="5">
        <f t="shared" si="33"/>
        <v>0</v>
      </c>
      <c r="AD198" s="5">
        <f t="shared" si="33"/>
        <v>0</v>
      </c>
      <c r="AE198" s="5">
        <f t="shared" si="33"/>
        <v>0</v>
      </c>
      <c r="AF198" s="5">
        <f t="shared" si="33"/>
        <v>0</v>
      </c>
      <c r="AG198" s="5">
        <f t="shared" si="33"/>
        <v>0</v>
      </c>
      <c r="AH198" s="5">
        <f t="shared" si="33"/>
        <v>0</v>
      </c>
      <c r="AI198" s="5">
        <f t="shared" si="33"/>
        <v>0</v>
      </c>
      <c r="AJ198" s="5">
        <f t="shared" si="33"/>
        <v>0</v>
      </c>
      <c r="AN198" s="5">
        <v>160</v>
      </c>
      <c r="AO198" s="5">
        <v>119000</v>
      </c>
      <c r="AP198" s="5">
        <v>27200</v>
      </c>
      <c r="AQ198" s="5">
        <v>11900</v>
      </c>
      <c r="AR198" s="5">
        <v>11900</v>
      </c>
      <c r="BA198" s="5">
        <v>11900</v>
      </c>
      <c r="BB198" s="5">
        <v>11900</v>
      </c>
    </row>
    <row r="199" spans="3:54" x14ac:dyDescent="0.2">
      <c r="C199" s="5">
        <v>197</v>
      </c>
      <c r="D199" s="5">
        <f t="shared" si="32"/>
        <v>139200</v>
      </c>
      <c r="E199" s="5">
        <f t="shared" si="32"/>
        <v>23200</v>
      </c>
      <c r="F199" s="5">
        <f t="shared" si="32"/>
        <v>11600</v>
      </c>
      <c r="G199" s="5">
        <f t="shared" si="32"/>
        <v>11600</v>
      </c>
      <c r="H199" s="5">
        <f t="shared" si="32"/>
        <v>0</v>
      </c>
      <c r="I199" s="5">
        <f t="shared" si="32"/>
        <v>0</v>
      </c>
      <c r="J199" s="5">
        <f t="shared" si="32"/>
        <v>0</v>
      </c>
      <c r="K199" s="5">
        <f t="shared" si="32"/>
        <v>0</v>
      </c>
      <c r="L199" s="5">
        <f t="shared" si="32"/>
        <v>0</v>
      </c>
      <c r="M199" s="5">
        <f t="shared" si="32"/>
        <v>0</v>
      </c>
      <c r="N199" s="5">
        <f t="shared" si="32"/>
        <v>0</v>
      </c>
      <c r="O199" s="5">
        <f t="shared" si="32"/>
        <v>0</v>
      </c>
      <c r="P199" s="5">
        <f t="shared" si="32"/>
        <v>11600</v>
      </c>
      <c r="Q199" s="5">
        <f t="shared" si="32"/>
        <v>11600</v>
      </c>
      <c r="V199" s="5">
        <v>197</v>
      </c>
      <c r="W199" s="5">
        <f t="shared" si="33"/>
        <v>0</v>
      </c>
      <c r="X199" s="5">
        <f t="shared" si="33"/>
        <v>0</v>
      </c>
      <c r="Y199" s="5">
        <f t="shared" si="33"/>
        <v>0</v>
      </c>
      <c r="Z199" s="5">
        <f t="shared" si="33"/>
        <v>0</v>
      </c>
      <c r="AA199" s="5">
        <f t="shared" si="33"/>
        <v>0</v>
      </c>
      <c r="AB199" s="5">
        <f t="shared" si="33"/>
        <v>0</v>
      </c>
      <c r="AC199" s="5">
        <f t="shared" si="33"/>
        <v>0</v>
      </c>
      <c r="AD199" s="5">
        <f t="shared" si="33"/>
        <v>0</v>
      </c>
      <c r="AE199" s="5">
        <f t="shared" si="33"/>
        <v>0</v>
      </c>
      <c r="AF199" s="5">
        <f t="shared" si="33"/>
        <v>0</v>
      </c>
      <c r="AG199" s="5">
        <f t="shared" si="33"/>
        <v>0</v>
      </c>
      <c r="AH199" s="5">
        <f t="shared" si="33"/>
        <v>0</v>
      </c>
      <c r="AI199" s="5">
        <f t="shared" si="33"/>
        <v>0</v>
      </c>
      <c r="AJ199" s="5">
        <f t="shared" si="33"/>
        <v>0</v>
      </c>
      <c r="AN199" s="5">
        <v>161</v>
      </c>
      <c r="AO199" s="5">
        <v>120400</v>
      </c>
      <c r="AP199" s="5">
        <v>27520</v>
      </c>
      <c r="AQ199" s="5">
        <v>12040</v>
      </c>
      <c r="AR199" s="5">
        <v>12040</v>
      </c>
      <c r="BA199" s="5">
        <v>12040</v>
      </c>
      <c r="BB199" s="5">
        <v>12040</v>
      </c>
    </row>
    <row r="200" spans="3:54" x14ac:dyDescent="0.2">
      <c r="C200" s="5">
        <v>198</v>
      </c>
      <c r="D200" s="5">
        <f t="shared" ref="D200:Q202" si="34">D199</f>
        <v>139200</v>
      </c>
      <c r="E200" s="5">
        <f t="shared" si="34"/>
        <v>23200</v>
      </c>
      <c r="F200" s="5">
        <f t="shared" si="34"/>
        <v>11600</v>
      </c>
      <c r="G200" s="5">
        <f t="shared" si="34"/>
        <v>11600</v>
      </c>
      <c r="H200" s="5">
        <f t="shared" si="34"/>
        <v>0</v>
      </c>
      <c r="I200" s="5">
        <f t="shared" si="34"/>
        <v>0</v>
      </c>
      <c r="J200" s="5">
        <f t="shared" si="34"/>
        <v>0</v>
      </c>
      <c r="K200" s="5">
        <f t="shared" si="34"/>
        <v>0</v>
      </c>
      <c r="L200" s="5">
        <f t="shared" si="34"/>
        <v>0</v>
      </c>
      <c r="M200" s="5">
        <f t="shared" si="34"/>
        <v>0</v>
      </c>
      <c r="N200" s="5">
        <f t="shared" si="34"/>
        <v>0</v>
      </c>
      <c r="O200" s="5">
        <f t="shared" si="34"/>
        <v>0</v>
      </c>
      <c r="P200" s="5">
        <f t="shared" si="34"/>
        <v>11600</v>
      </c>
      <c r="Q200" s="5">
        <f t="shared" si="34"/>
        <v>11600</v>
      </c>
      <c r="V200" s="5">
        <v>198</v>
      </c>
      <c r="W200" s="5">
        <f t="shared" si="33"/>
        <v>0</v>
      </c>
      <c r="X200" s="5">
        <f t="shared" si="33"/>
        <v>0</v>
      </c>
      <c r="Y200" s="5">
        <f t="shared" si="33"/>
        <v>0</v>
      </c>
      <c r="Z200" s="5">
        <f t="shared" si="33"/>
        <v>0</v>
      </c>
      <c r="AA200" s="5">
        <f t="shared" si="33"/>
        <v>0</v>
      </c>
      <c r="AB200" s="5">
        <f t="shared" si="33"/>
        <v>0</v>
      </c>
      <c r="AC200" s="5">
        <f t="shared" si="33"/>
        <v>0</v>
      </c>
      <c r="AD200" s="5">
        <f t="shared" si="33"/>
        <v>0</v>
      </c>
      <c r="AE200" s="5">
        <f t="shared" si="33"/>
        <v>0</v>
      </c>
      <c r="AF200" s="5">
        <f t="shared" si="33"/>
        <v>0</v>
      </c>
      <c r="AG200" s="5">
        <f t="shared" si="33"/>
        <v>0</v>
      </c>
      <c r="AH200" s="5">
        <f t="shared" si="33"/>
        <v>0</v>
      </c>
      <c r="AI200" s="5">
        <f t="shared" si="33"/>
        <v>0</v>
      </c>
      <c r="AJ200" s="5">
        <f t="shared" si="33"/>
        <v>0</v>
      </c>
      <c r="AN200" s="5">
        <v>162</v>
      </c>
      <c r="AO200" s="5">
        <v>121800</v>
      </c>
      <c r="AP200" s="5">
        <v>27840</v>
      </c>
      <c r="AQ200" s="5">
        <v>12180</v>
      </c>
      <c r="AR200" s="5">
        <v>12180</v>
      </c>
      <c r="BA200" s="5">
        <v>12180</v>
      </c>
      <c r="BB200" s="5">
        <v>12180</v>
      </c>
    </row>
    <row r="201" spans="3:54" x14ac:dyDescent="0.2">
      <c r="C201" s="5">
        <v>199</v>
      </c>
      <c r="D201" s="5">
        <f t="shared" si="34"/>
        <v>139200</v>
      </c>
      <c r="E201" s="5">
        <f t="shared" si="34"/>
        <v>23200</v>
      </c>
      <c r="F201" s="5">
        <f t="shared" si="34"/>
        <v>11600</v>
      </c>
      <c r="G201" s="5">
        <f t="shared" si="34"/>
        <v>11600</v>
      </c>
      <c r="H201" s="5">
        <f t="shared" si="34"/>
        <v>0</v>
      </c>
      <c r="I201" s="5">
        <f t="shared" si="34"/>
        <v>0</v>
      </c>
      <c r="J201" s="5">
        <f t="shared" si="34"/>
        <v>0</v>
      </c>
      <c r="K201" s="5">
        <f t="shared" si="34"/>
        <v>0</v>
      </c>
      <c r="L201" s="5">
        <f t="shared" si="34"/>
        <v>0</v>
      </c>
      <c r="M201" s="5">
        <f t="shared" si="34"/>
        <v>0</v>
      </c>
      <c r="N201" s="5">
        <f t="shared" si="34"/>
        <v>0</v>
      </c>
      <c r="O201" s="5">
        <f t="shared" si="34"/>
        <v>0</v>
      </c>
      <c r="P201" s="5">
        <f t="shared" si="34"/>
        <v>11600</v>
      </c>
      <c r="Q201" s="5">
        <f t="shared" si="34"/>
        <v>11600</v>
      </c>
      <c r="V201" s="5">
        <v>199</v>
      </c>
      <c r="W201" s="5">
        <f t="shared" si="33"/>
        <v>0</v>
      </c>
      <c r="X201" s="5">
        <f t="shared" si="33"/>
        <v>0</v>
      </c>
      <c r="Y201" s="5">
        <f t="shared" si="33"/>
        <v>0</v>
      </c>
      <c r="Z201" s="5">
        <f t="shared" si="33"/>
        <v>0</v>
      </c>
      <c r="AA201" s="5">
        <f t="shared" si="33"/>
        <v>0</v>
      </c>
      <c r="AB201" s="5">
        <f t="shared" si="33"/>
        <v>0</v>
      </c>
      <c r="AC201" s="5">
        <f t="shared" si="33"/>
        <v>0</v>
      </c>
      <c r="AD201" s="5">
        <f t="shared" si="33"/>
        <v>0</v>
      </c>
      <c r="AE201" s="5">
        <f t="shared" si="33"/>
        <v>0</v>
      </c>
      <c r="AF201" s="5">
        <f t="shared" si="33"/>
        <v>0</v>
      </c>
      <c r="AG201" s="5">
        <f t="shared" si="33"/>
        <v>0</v>
      </c>
      <c r="AH201" s="5">
        <f t="shared" si="33"/>
        <v>0</v>
      </c>
      <c r="AI201" s="5">
        <f t="shared" si="33"/>
        <v>0</v>
      </c>
      <c r="AJ201" s="5">
        <f t="shared" si="33"/>
        <v>0</v>
      </c>
      <c r="AN201" s="5">
        <v>163</v>
      </c>
      <c r="AO201" s="5">
        <v>123200</v>
      </c>
      <c r="AP201" s="5">
        <v>28160</v>
      </c>
      <c r="AQ201" s="5">
        <v>12320</v>
      </c>
      <c r="AR201" s="5">
        <v>12320</v>
      </c>
      <c r="BA201" s="5">
        <v>12320</v>
      </c>
      <c r="BB201" s="5">
        <v>12320</v>
      </c>
    </row>
    <row r="202" spans="3:54" x14ac:dyDescent="0.2">
      <c r="C202" s="5">
        <v>200</v>
      </c>
      <c r="D202" s="5">
        <f t="shared" si="34"/>
        <v>139200</v>
      </c>
      <c r="E202" s="5">
        <f t="shared" si="34"/>
        <v>23200</v>
      </c>
      <c r="F202" s="5">
        <f t="shared" si="34"/>
        <v>11600</v>
      </c>
      <c r="G202" s="5">
        <f t="shared" si="34"/>
        <v>11600</v>
      </c>
      <c r="H202" s="5">
        <f t="shared" si="34"/>
        <v>0</v>
      </c>
      <c r="I202" s="5">
        <f t="shared" si="34"/>
        <v>0</v>
      </c>
      <c r="J202" s="5">
        <f t="shared" si="34"/>
        <v>0</v>
      </c>
      <c r="K202" s="5">
        <f t="shared" si="34"/>
        <v>0</v>
      </c>
      <c r="L202" s="5">
        <f t="shared" si="34"/>
        <v>0</v>
      </c>
      <c r="M202" s="5">
        <f t="shared" si="34"/>
        <v>0</v>
      </c>
      <c r="N202" s="5">
        <f t="shared" si="34"/>
        <v>0</v>
      </c>
      <c r="O202" s="5">
        <f t="shared" si="34"/>
        <v>0</v>
      </c>
      <c r="P202" s="5">
        <f t="shared" si="34"/>
        <v>11600</v>
      </c>
      <c r="Q202" s="5">
        <f t="shared" si="34"/>
        <v>11600</v>
      </c>
      <c r="V202" s="5">
        <v>200</v>
      </c>
      <c r="W202" s="5">
        <f t="shared" si="33"/>
        <v>0</v>
      </c>
      <c r="X202" s="5">
        <f t="shared" si="33"/>
        <v>0</v>
      </c>
      <c r="Y202" s="5">
        <f t="shared" si="33"/>
        <v>0</v>
      </c>
      <c r="Z202" s="5">
        <f t="shared" si="33"/>
        <v>0</v>
      </c>
      <c r="AA202" s="5">
        <f t="shared" si="33"/>
        <v>0</v>
      </c>
      <c r="AB202" s="5">
        <f t="shared" si="33"/>
        <v>0</v>
      </c>
      <c r="AC202" s="5">
        <f t="shared" si="33"/>
        <v>0</v>
      </c>
      <c r="AD202" s="5">
        <f t="shared" si="33"/>
        <v>0</v>
      </c>
      <c r="AE202" s="5">
        <f t="shared" si="33"/>
        <v>0</v>
      </c>
      <c r="AF202" s="5">
        <f t="shared" si="33"/>
        <v>0</v>
      </c>
      <c r="AG202" s="5">
        <f t="shared" si="33"/>
        <v>0</v>
      </c>
      <c r="AH202" s="5">
        <f t="shared" si="33"/>
        <v>0</v>
      </c>
      <c r="AI202" s="5">
        <f t="shared" si="33"/>
        <v>0</v>
      </c>
      <c r="AJ202" s="5">
        <f t="shared" si="33"/>
        <v>0</v>
      </c>
      <c r="AN202" s="5">
        <v>164</v>
      </c>
      <c r="AO202" s="5">
        <v>124600</v>
      </c>
      <c r="AP202" s="5">
        <v>28480</v>
      </c>
      <c r="AQ202" s="5">
        <v>12460</v>
      </c>
      <c r="AR202" s="5">
        <v>12460</v>
      </c>
      <c r="BA202" s="5">
        <v>12460</v>
      </c>
      <c r="BB202" s="5">
        <v>12460</v>
      </c>
    </row>
    <row r="203" spans="3:54" x14ac:dyDescent="0.2">
      <c r="AN203" s="5">
        <v>165</v>
      </c>
      <c r="AO203" s="5">
        <v>126000</v>
      </c>
      <c r="AP203" s="5">
        <v>28800</v>
      </c>
      <c r="AQ203" s="5">
        <v>12600</v>
      </c>
      <c r="AR203" s="5">
        <v>12600</v>
      </c>
      <c r="BA203" s="5">
        <v>12600</v>
      </c>
      <c r="BB203" s="5">
        <v>12600</v>
      </c>
    </row>
    <row r="204" spans="3:54" x14ac:dyDescent="0.2">
      <c r="AN204" s="5">
        <v>166</v>
      </c>
      <c r="AO204" s="5">
        <v>127400</v>
      </c>
      <c r="AP204" s="5">
        <v>29120</v>
      </c>
      <c r="AQ204" s="5">
        <v>12740</v>
      </c>
      <c r="AR204" s="5">
        <v>12740</v>
      </c>
      <c r="BA204" s="5">
        <v>12740</v>
      </c>
      <c r="BB204" s="5">
        <v>12740</v>
      </c>
    </row>
    <row r="205" spans="3:54" x14ac:dyDescent="0.2">
      <c r="AN205" s="5">
        <v>167</v>
      </c>
      <c r="AO205" s="5">
        <v>128800</v>
      </c>
      <c r="AP205" s="5">
        <v>29440</v>
      </c>
      <c r="AQ205" s="5">
        <v>12880</v>
      </c>
      <c r="AR205" s="5">
        <v>12880</v>
      </c>
      <c r="BA205" s="5">
        <v>12880</v>
      </c>
      <c r="BB205" s="5">
        <v>12880</v>
      </c>
    </row>
    <row r="206" spans="3:54" x14ac:dyDescent="0.2">
      <c r="AN206" s="5">
        <v>168</v>
      </c>
      <c r="AO206" s="5">
        <v>130200</v>
      </c>
      <c r="AP206" s="5">
        <v>29760</v>
      </c>
      <c r="AQ206" s="5">
        <v>13020</v>
      </c>
      <c r="AR206" s="5">
        <v>13020</v>
      </c>
      <c r="BA206" s="5">
        <v>13020</v>
      </c>
      <c r="BB206" s="5">
        <v>13020</v>
      </c>
    </row>
    <row r="207" spans="3:54" x14ac:dyDescent="0.2">
      <c r="AN207" s="5">
        <v>169</v>
      </c>
      <c r="AO207" s="5">
        <v>131600</v>
      </c>
      <c r="AP207" s="5">
        <v>30080</v>
      </c>
      <c r="AQ207" s="5">
        <v>13160</v>
      </c>
      <c r="AR207" s="5">
        <v>13160</v>
      </c>
      <c r="BA207" s="5">
        <v>13160</v>
      </c>
      <c r="BB207" s="5">
        <v>13160</v>
      </c>
    </row>
    <row r="208" spans="3:54" x14ac:dyDescent="0.2">
      <c r="AN208" s="5">
        <v>170</v>
      </c>
      <c r="AO208" s="5">
        <v>133000</v>
      </c>
      <c r="AP208" s="5">
        <v>30400</v>
      </c>
      <c r="AQ208" s="5">
        <v>13300</v>
      </c>
      <c r="AR208" s="5">
        <v>13300</v>
      </c>
      <c r="BA208" s="5">
        <v>13300</v>
      </c>
      <c r="BB208" s="5">
        <v>13300</v>
      </c>
    </row>
    <row r="209" spans="40:54" x14ac:dyDescent="0.2">
      <c r="AN209" s="5">
        <v>171</v>
      </c>
      <c r="AO209" s="5">
        <v>134400</v>
      </c>
      <c r="AP209" s="5">
        <v>30720</v>
      </c>
      <c r="AQ209" s="5">
        <v>13440</v>
      </c>
      <c r="AR209" s="5">
        <v>13440</v>
      </c>
      <c r="BA209" s="5">
        <v>13440</v>
      </c>
      <c r="BB209" s="5">
        <v>13440</v>
      </c>
    </row>
    <row r="210" spans="40:54" x14ac:dyDescent="0.2">
      <c r="AN210" s="5">
        <v>172</v>
      </c>
      <c r="AO210" s="5">
        <v>135800</v>
      </c>
      <c r="AP210" s="5">
        <v>31040</v>
      </c>
      <c r="AQ210" s="5">
        <v>13580</v>
      </c>
      <c r="AR210" s="5">
        <v>13580</v>
      </c>
      <c r="BA210" s="5">
        <v>13580</v>
      </c>
      <c r="BB210" s="5">
        <v>13580</v>
      </c>
    </row>
    <row r="211" spans="40:54" x14ac:dyDescent="0.2">
      <c r="AN211" s="5">
        <v>173</v>
      </c>
      <c r="AO211" s="5">
        <v>137200</v>
      </c>
      <c r="AP211" s="5">
        <v>31360</v>
      </c>
      <c r="AQ211" s="5">
        <v>13720</v>
      </c>
      <c r="AR211" s="5">
        <v>13720</v>
      </c>
      <c r="BA211" s="5">
        <v>13720</v>
      </c>
      <c r="BB211" s="5">
        <v>13720</v>
      </c>
    </row>
    <row r="212" spans="40:54" x14ac:dyDescent="0.2">
      <c r="AN212" s="5">
        <v>174</v>
      </c>
      <c r="AO212" s="5">
        <v>138600</v>
      </c>
      <c r="AP212" s="5">
        <v>31680</v>
      </c>
      <c r="AQ212" s="5">
        <v>13860</v>
      </c>
      <c r="AR212" s="5">
        <v>13860</v>
      </c>
      <c r="BA212" s="5">
        <v>13860</v>
      </c>
      <c r="BB212" s="5">
        <v>13860</v>
      </c>
    </row>
    <row r="213" spans="40:54" x14ac:dyDescent="0.2">
      <c r="AN213" s="5">
        <v>175</v>
      </c>
      <c r="AO213" s="5">
        <v>140000</v>
      </c>
      <c r="AP213" s="5">
        <v>32000</v>
      </c>
      <c r="AQ213" s="5">
        <v>14000</v>
      </c>
      <c r="AR213" s="5">
        <v>14000</v>
      </c>
      <c r="BA213" s="5">
        <v>14000</v>
      </c>
      <c r="BB213" s="5">
        <v>14000</v>
      </c>
    </row>
    <row r="214" spans="40:54" x14ac:dyDescent="0.2">
      <c r="AN214" s="5">
        <v>176</v>
      </c>
      <c r="AO214" s="5">
        <v>141400</v>
      </c>
      <c r="AP214" s="5">
        <v>32320</v>
      </c>
      <c r="AQ214" s="5">
        <v>14140</v>
      </c>
      <c r="AR214" s="5">
        <v>14140</v>
      </c>
      <c r="BA214" s="5">
        <v>14140</v>
      </c>
      <c r="BB214" s="5">
        <v>14140</v>
      </c>
    </row>
    <row r="215" spans="40:54" x14ac:dyDescent="0.2">
      <c r="AN215" s="5">
        <v>177</v>
      </c>
      <c r="AO215" s="5">
        <v>142800</v>
      </c>
      <c r="AP215" s="5">
        <v>32640</v>
      </c>
      <c r="AQ215" s="5">
        <v>14280</v>
      </c>
      <c r="AR215" s="5">
        <v>14280</v>
      </c>
      <c r="BA215" s="5">
        <v>14280</v>
      </c>
      <c r="BB215" s="5">
        <v>14280</v>
      </c>
    </row>
    <row r="216" spans="40:54" x14ac:dyDescent="0.2">
      <c r="AN216" s="5">
        <v>178</v>
      </c>
      <c r="AO216" s="5">
        <v>144200</v>
      </c>
      <c r="AP216" s="5">
        <v>32960</v>
      </c>
      <c r="AQ216" s="5">
        <v>14419.999999999998</v>
      </c>
      <c r="AR216" s="5">
        <v>14419.999999999998</v>
      </c>
      <c r="BA216" s="5">
        <v>14419.999999999998</v>
      </c>
      <c r="BB216" s="5">
        <v>14419.999999999998</v>
      </c>
    </row>
    <row r="217" spans="40:54" x14ac:dyDescent="0.2">
      <c r="AN217" s="5">
        <v>179</v>
      </c>
      <c r="AO217" s="5">
        <v>145600</v>
      </c>
      <c r="AP217" s="5">
        <v>33280</v>
      </c>
      <c r="AQ217" s="5">
        <v>14559.999999999998</v>
      </c>
      <c r="AR217" s="5">
        <v>14559.999999999998</v>
      </c>
      <c r="BA217" s="5">
        <v>14559.999999999998</v>
      </c>
      <c r="BB217" s="5">
        <v>14559.999999999998</v>
      </c>
    </row>
    <row r="218" spans="40:54" x14ac:dyDescent="0.2">
      <c r="AN218" s="5">
        <v>180</v>
      </c>
      <c r="AO218" s="5">
        <v>147000</v>
      </c>
      <c r="AP218" s="5">
        <v>33600</v>
      </c>
      <c r="AQ218" s="5">
        <v>14699.999999999998</v>
      </c>
      <c r="AR218" s="5">
        <v>14699.999999999998</v>
      </c>
      <c r="BA218" s="5">
        <v>14699.999999999998</v>
      </c>
      <c r="BB218" s="5">
        <v>14699.999999999998</v>
      </c>
    </row>
    <row r="219" spans="40:54" x14ac:dyDescent="0.2">
      <c r="AN219" s="5">
        <v>181</v>
      </c>
      <c r="AO219" s="5">
        <v>148400</v>
      </c>
      <c r="AP219" s="5">
        <v>33920</v>
      </c>
      <c r="AQ219" s="5">
        <v>14839.999999999998</v>
      </c>
      <c r="AR219" s="5">
        <v>14839.999999999998</v>
      </c>
      <c r="BA219" s="5">
        <v>14839.999999999998</v>
      </c>
      <c r="BB219" s="5">
        <v>14839.999999999998</v>
      </c>
    </row>
    <row r="220" spans="40:54" x14ac:dyDescent="0.2">
      <c r="AN220" s="5">
        <v>182</v>
      </c>
      <c r="AO220" s="5">
        <v>149800</v>
      </c>
      <c r="AP220" s="5">
        <v>34240</v>
      </c>
      <c r="AQ220" s="5">
        <v>14979.999999999998</v>
      </c>
      <c r="AR220" s="5">
        <v>14979.999999999998</v>
      </c>
      <c r="BA220" s="5">
        <v>14979.999999999998</v>
      </c>
      <c r="BB220" s="5">
        <v>14979.999999999998</v>
      </c>
    </row>
    <row r="221" spans="40:54" x14ac:dyDescent="0.2">
      <c r="AN221" s="5">
        <v>183</v>
      </c>
      <c r="AO221" s="5">
        <v>151200</v>
      </c>
      <c r="AP221" s="5">
        <v>34560</v>
      </c>
      <c r="AQ221" s="5">
        <v>15119.999999999998</v>
      </c>
      <c r="AR221" s="5">
        <v>15119.999999999998</v>
      </c>
      <c r="BA221" s="5">
        <v>15119.999999999998</v>
      </c>
      <c r="BB221" s="5">
        <v>15119.999999999998</v>
      </c>
    </row>
    <row r="222" spans="40:54" x14ac:dyDescent="0.2">
      <c r="AN222" s="5">
        <v>184</v>
      </c>
      <c r="AO222" s="5">
        <v>152600</v>
      </c>
      <c r="AP222" s="5">
        <v>34880</v>
      </c>
      <c r="AQ222" s="5">
        <v>15259.999999999998</v>
      </c>
      <c r="AR222" s="5">
        <v>15259.999999999998</v>
      </c>
      <c r="BA222" s="5">
        <v>15259.999999999998</v>
      </c>
      <c r="BB222" s="5">
        <v>15259.999999999998</v>
      </c>
    </row>
    <row r="223" spans="40:54" x14ac:dyDescent="0.2">
      <c r="AN223" s="5">
        <v>185</v>
      </c>
      <c r="AO223" s="5">
        <v>154000</v>
      </c>
      <c r="AP223" s="5">
        <v>35200</v>
      </c>
      <c r="AQ223" s="5">
        <v>15399.999999999998</v>
      </c>
      <c r="AR223" s="5">
        <v>15399.999999999998</v>
      </c>
      <c r="BA223" s="5">
        <v>15399.999999999998</v>
      </c>
      <c r="BB223" s="5">
        <v>15399.999999999998</v>
      </c>
    </row>
    <row r="224" spans="40:54" x14ac:dyDescent="0.2">
      <c r="AN224" s="5">
        <v>186</v>
      </c>
      <c r="AO224" s="5">
        <v>155400</v>
      </c>
      <c r="AP224" s="5">
        <v>35520</v>
      </c>
      <c r="AQ224" s="5">
        <v>15539.999999999998</v>
      </c>
      <c r="AR224" s="5">
        <v>15539.999999999998</v>
      </c>
      <c r="BA224" s="5">
        <v>15539.999999999998</v>
      </c>
      <c r="BB224" s="5">
        <v>15539.999999999998</v>
      </c>
    </row>
    <row r="225" spans="40:54" x14ac:dyDescent="0.2">
      <c r="AN225" s="5">
        <v>187</v>
      </c>
      <c r="AO225" s="5">
        <v>156800</v>
      </c>
      <c r="AP225" s="5">
        <v>35840</v>
      </c>
      <c r="AQ225" s="5">
        <v>15679.999999999998</v>
      </c>
      <c r="AR225" s="5">
        <v>15679.999999999998</v>
      </c>
      <c r="BA225" s="5">
        <v>15679.999999999998</v>
      </c>
      <c r="BB225" s="5">
        <v>15679.999999999998</v>
      </c>
    </row>
    <row r="226" spans="40:54" x14ac:dyDescent="0.2">
      <c r="AN226" s="5">
        <v>188</v>
      </c>
      <c r="AO226" s="5">
        <v>158200</v>
      </c>
      <c r="AP226" s="5">
        <v>36160</v>
      </c>
      <c r="AQ226" s="5">
        <v>15819.999999999998</v>
      </c>
      <c r="AR226" s="5">
        <v>15819.999999999998</v>
      </c>
      <c r="BA226" s="5">
        <v>15819.999999999998</v>
      </c>
      <c r="BB226" s="5">
        <v>15819.999999999998</v>
      </c>
    </row>
    <row r="227" spans="40:54" x14ac:dyDescent="0.2">
      <c r="AN227" s="5">
        <v>189</v>
      </c>
      <c r="AO227" s="5">
        <v>159600</v>
      </c>
      <c r="AP227" s="5">
        <v>36480</v>
      </c>
      <c r="AQ227" s="5">
        <v>15959.999999999998</v>
      </c>
      <c r="AR227" s="5">
        <v>15959.999999999998</v>
      </c>
      <c r="BA227" s="5">
        <v>15959.999999999998</v>
      </c>
      <c r="BB227" s="5">
        <v>15959.999999999998</v>
      </c>
    </row>
    <row r="228" spans="40:54" x14ac:dyDescent="0.2">
      <c r="AN228" s="5">
        <v>190</v>
      </c>
      <c r="AO228" s="5">
        <v>161000</v>
      </c>
      <c r="AP228" s="5">
        <v>36800</v>
      </c>
      <c r="AQ228" s="5">
        <v>16099.999999999998</v>
      </c>
      <c r="AR228" s="5">
        <v>16099.999999999998</v>
      </c>
      <c r="BA228" s="5">
        <v>16099.999999999998</v>
      </c>
      <c r="BB228" s="5">
        <v>16099.999999999998</v>
      </c>
    </row>
    <row r="229" spans="40:54" x14ac:dyDescent="0.2">
      <c r="AN229" s="5">
        <v>191</v>
      </c>
      <c r="AO229" s="5">
        <v>162400</v>
      </c>
      <c r="AP229" s="5">
        <v>37120</v>
      </c>
      <c r="AQ229" s="5">
        <v>16239.999999999998</v>
      </c>
      <c r="AR229" s="5">
        <v>16239.999999999998</v>
      </c>
      <c r="BA229" s="5">
        <v>16239.999999999998</v>
      </c>
      <c r="BB229" s="5">
        <v>16239.999999999998</v>
      </c>
    </row>
    <row r="230" spans="40:54" x14ac:dyDescent="0.2">
      <c r="AN230" s="5">
        <v>192</v>
      </c>
      <c r="AO230" s="5">
        <v>163800</v>
      </c>
      <c r="AP230" s="5">
        <v>37440</v>
      </c>
      <c r="AQ230" s="5">
        <v>16379.999999999998</v>
      </c>
      <c r="AR230" s="5">
        <v>16379.999999999998</v>
      </c>
      <c r="BA230" s="5">
        <v>16379.999999999998</v>
      </c>
      <c r="BB230" s="5">
        <v>16379.999999999998</v>
      </c>
    </row>
    <row r="231" spans="40:54" x14ac:dyDescent="0.2">
      <c r="AN231" s="5">
        <v>193</v>
      </c>
      <c r="AO231" s="5">
        <v>165200</v>
      </c>
      <c r="AP231" s="5">
        <v>37760</v>
      </c>
      <c r="AQ231" s="5">
        <v>16520</v>
      </c>
      <c r="AR231" s="5">
        <v>16520</v>
      </c>
      <c r="BA231" s="5">
        <v>16520</v>
      </c>
      <c r="BB231" s="5">
        <v>16520</v>
      </c>
    </row>
    <row r="232" spans="40:54" x14ac:dyDescent="0.2">
      <c r="AN232" s="5">
        <v>194</v>
      </c>
      <c r="AO232" s="5">
        <v>166600</v>
      </c>
      <c r="AP232" s="5">
        <v>38080</v>
      </c>
      <c r="AQ232" s="5">
        <v>16660</v>
      </c>
      <c r="AR232" s="5">
        <v>16660</v>
      </c>
      <c r="BA232" s="5">
        <v>16660</v>
      </c>
      <c r="BB232" s="5">
        <v>16660</v>
      </c>
    </row>
    <row r="233" spans="40:54" x14ac:dyDescent="0.2">
      <c r="AN233" s="5">
        <v>195</v>
      </c>
      <c r="AO233" s="5">
        <v>168000</v>
      </c>
      <c r="AP233" s="5">
        <v>38400</v>
      </c>
      <c r="AQ233" s="5">
        <v>16800</v>
      </c>
      <c r="AR233" s="5">
        <v>16800</v>
      </c>
      <c r="BA233" s="5">
        <v>16800</v>
      </c>
      <c r="BB233" s="5">
        <v>16800</v>
      </c>
    </row>
    <row r="234" spans="40:54" x14ac:dyDescent="0.2">
      <c r="AN234" s="5">
        <v>196</v>
      </c>
      <c r="AO234" s="5">
        <v>169400</v>
      </c>
      <c r="AP234" s="5">
        <v>38720</v>
      </c>
      <c r="AQ234" s="5">
        <v>16940</v>
      </c>
      <c r="AR234" s="5">
        <v>16940</v>
      </c>
      <c r="BA234" s="5">
        <v>16940</v>
      </c>
      <c r="BB234" s="5">
        <v>16940</v>
      </c>
    </row>
    <row r="235" spans="40:54" x14ac:dyDescent="0.2">
      <c r="AN235" s="5">
        <v>197</v>
      </c>
      <c r="AO235" s="5">
        <v>170800</v>
      </c>
      <c r="AP235" s="5">
        <v>39040</v>
      </c>
      <c r="AQ235" s="5">
        <v>17080</v>
      </c>
      <c r="AR235" s="5">
        <v>17080</v>
      </c>
      <c r="BA235" s="5">
        <v>17080</v>
      </c>
      <c r="BB235" s="5">
        <v>17080</v>
      </c>
    </row>
    <row r="236" spans="40:54" x14ac:dyDescent="0.2">
      <c r="AN236" s="5">
        <v>198</v>
      </c>
      <c r="AO236" s="5">
        <v>172200</v>
      </c>
      <c r="AP236" s="5">
        <v>39360</v>
      </c>
      <c r="AQ236" s="5">
        <v>17220</v>
      </c>
      <c r="AR236" s="5">
        <v>17220</v>
      </c>
      <c r="BA236" s="5">
        <v>17220</v>
      </c>
      <c r="BB236" s="5">
        <v>17220</v>
      </c>
    </row>
    <row r="237" spans="40:54" x14ac:dyDescent="0.2">
      <c r="AN237" s="5">
        <v>199</v>
      </c>
      <c r="AO237" s="5">
        <v>173600</v>
      </c>
      <c r="AP237" s="5">
        <v>39680</v>
      </c>
      <c r="AQ237" s="5">
        <v>17360</v>
      </c>
      <c r="AR237" s="5">
        <v>17360</v>
      </c>
      <c r="BA237" s="5">
        <v>17360</v>
      </c>
      <c r="BB237" s="5">
        <v>17360</v>
      </c>
    </row>
    <row r="238" spans="40:54" x14ac:dyDescent="0.2">
      <c r="AN238" s="11">
        <v>200</v>
      </c>
      <c r="AO238" s="11">
        <v>175000</v>
      </c>
      <c r="AP238" s="11">
        <v>40000</v>
      </c>
      <c r="AQ238" s="11">
        <v>17500</v>
      </c>
      <c r="AR238" s="11">
        <v>17500</v>
      </c>
      <c r="BA238" s="11">
        <v>17500</v>
      </c>
      <c r="BB238" s="11">
        <v>17500</v>
      </c>
    </row>
  </sheetData>
  <mergeCells count="1">
    <mergeCell ref="BH5:BM5"/>
  </mergeCells>
  <phoneticPr fontId="1" type="noConversion"/>
  <pageMargins left="0.7" right="0.7" top="0.75" bottom="0.75" header="0.3" footer="0.3"/>
  <ignoredErrors>
    <ignoredError sqref="W92:AJ102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AH254"/>
  <sheetViews>
    <sheetView workbookViewId="0">
      <selection activeCell="A84" sqref="A84:XFD84"/>
    </sheetView>
  </sheetViews>
  <sheetFormatPr defaultRowHeight="14.25" x14ac:dyDescent="0.2"/>
  <cols>
    <col min="1" max="1" width="9" style="17"/>
    <col min="2" max="4" width="5.25" style="17" bestFit="1" customWidth="1"/>
    <col min="5" max="7" width="9" style="17"/>
    <col min="8" max="8" width="9.5" style="31" bestFit="1" customWidth="1"/>
    <col min="9" max="9" width="8.5" style="17" bestFit="1" customWidth="1"/>
    <col min="10" max="11" width="8.5" style="31" bestFit="1" customWidth="1"/>
    <col min="12" max="16" width="7.125" style="17" bestFit="1" customWidth="1"/>
    <col min="17" max="23" width="9" style="17"/>
    <col min="24" max="24" width="5.5" style="17" customWidth="1"/>
    <col min="25" max="26" width="9" style="17"/>
    <col min="29" max="16384" width="9" style="17"/>
  </cols>
  <sheetData>
    <row r="1" spans="1:34" x14ac:dyDescent="0.2">
      <c r="A1" s="17" t="s">
        <v>1611</v>
      </c>
      <c r="B1" s="17" t="s">
        <v>1612</v>
      </c>
      <c r="C1" s="17" t="s">
        <v>1613</v>
      </c>
      <c r="D1" s="17" t="s">
        <v>1614</v>
      </c>
      <c r="E1" s="17" t="s">
        <v>1615</v>
      </c>
      <c r="F1" s="17" t="s">
        <v>1616</v>
      </c>
    </row>
    <row r="2" spans="1:34" x14ac:dyDescent="0.2">
      <c r="A2" s="17">
        <v>5</v>
      </c>
      <c r="B2" s="17">
        <v>5</v>
      </c>
      <c r="C2" s="17">
        <v>180</v>
      </c>
      <c r="D2" s="17">
        <v>5</v>
      </c>
      <c r="E2" s="17" t="s">
        <v>1617</v>
      </c>
      <c r="F2" s="17" t="str">
        <f>E2&amp;B2&amp;"阶"</f>
        <v>黄色5阶</v>
      </c>
    </row>
    <row r="3" spans="1:34" x14ac:dyDescent="0.2">
      <c r="L3" s="17" t="s">
        <v>1618</v>
      </c>
      <c r="M3" s="17" t="s">
        <v>1618</v>
      </c>
      <c r="N3" s="17" t="s">
        <v>1618</v>
      </c>
      <c r="O3" s="17" t="s">
        <v>1618</v>
      </c>
      <c r="P3" s="17" t="s">
        <v>1618</v>
      </c>
      <c r="Q3" s="17" t="s">
        <v>1618</v>
      </c>
      <c r="T3" s="17" t="s">
        <v>1619</v>
      </c>
      <c r="X3" s="17" t="s">
        <v>1620</v>
      </c>
    </row>
    <row r="4" spans="1:34" x14ac:dyDescent="0.2">
      <c r="G4" s="17" t="s">
        <v>1621</v>
      </c>
      <c r="H4" s="31" t="s">
        <v>6</v>
      </c>
      <c r="I4" s="17" t="s">
        <v>14</v>
      </c>
      <c r="J4" s="31" t="s">
        <v>16</v>
      </c>
      <c r="K4" s="31" t="s">
        <v>606</v>
      </c>
      <c r="L4" s="17" t="s">
        <v>0</v>
      </c>
      <c r="M4" s="17" t="s">
        <v>1</v>
      </c>
      <c r="N4" s="17" t="s">
        <v>2</v>
      </c>
      <c r="O4" s="17" t="s">
        <v>3</v>
      </c>
      <c r="P4" s="17" t="s">
        <v>4</v>
      </c>
      <c r="Q4" s="17" t="s">
        <v>5</v>
      </c>
      <c r="R4" s="17" t="s">
        <v>607</v>
      </c>
      <c r="S4" s="17" t="s">
        <v>608</v>
      </c>
      <c r="T4" s="35" t="s">
        <v>609</v>
      </c>
      <c r="U4" s="35" t="s">
        <v>610</v>
      </c>
      <c r="X4" s="17" t="s">
        <v>1621</v>
      </c>
      <c r="Y4" s="17" t="s">
        <v>1622</v>
      </c>
      <c r="Z4" s="17" t="s">
        <v>956</v>
      </c>
      <c r="AC4" s="17" t="s">
        <v>1624</v>
      </c>
      <c r="AD4" s="17" t="s">
        <v>1625</v>
      </c>
      <c r="AE4" s="17" t="s">
        <v>1626</v>
      </c>
      <c r="AF4" s="17" t="s">
        <v>1627</v>
      </c>
      <c r="AG4" s="17" t="s">
        <v>1623</v>
      </c>
      <c r="AH4" s="17" t="s">
        <v>5</v>
      </c>
    </row>
    <row r="5" spans="1:34" x14ac:dyDescent="0.2">
      <c r="G5" s="17">
        <v>1</v>
      </c>
      <c r="H5" s="31">
        <v>0</v>
      </c>
      <c r="I5" s="17">
        <v>0</v>
      </c>
      <c r="J5" s="31">
        <v>0</v>
      </c>
      <c r="K5" s="31">
        <v>0</v>
      </c>
      <c r="L5" s="17">
        <v>0</v>
      </c>
      <c r="M5" s="17">
        <v>0</v>
      </c>
      <c r="N5" s="17">
        <v>0</v>
      </c>
      <c r="O5" s="17">
        <v>0</v>
      </c>
      <c r="P5" s="17">
        <v>0</v>
      </c>
      <c r="Q5" s="17">
        <v>0</v>
      </c>
      <c r="R5" s="17">
        <v>0</v>
      </c>
      <c r="S5" s="17">
        <v>0</v>
      </c>
      <c r="T5" s="17">
        <v>0</v>
      </c>
      <c r="U5" s="17">
        <v>0</v>
      </c>
      <c r="X5" s="17">
        <v>1</v>
      </c>
      <c r="Y5" s="17">
        <f>IF(X5&lt;$A$2,0,INDEX(魂核!$BF$5:$BF$25,MATCH($F$2,魂核!$BE$5:$BE$25,0),1))</f>
        <v>0</v>
      </c>
      <c r="Z5" s="17">
        <f>IF(X5&lt;$A$2,0,INDEX(魂核!$BG$5:$BG$25,MATCH($F$2,魂核!$BE$5:$BE$25,0),1))</f>
        <v>0</v>
      </c>
      <c r="AC5" s="17">
        <f>IF(X5&lt;$A$2,0,INDEX(魂核!$BJ$5:$BJ$25,MATCH($F$2,魂核!$BE$5:$BE$25,0),1))</f>
        <v>0</v>
      </c>
      <c r="AD5" s="17">
        <f>IF(X5&lt;$A$2,0,INDEX(魂核!$BK$5:$BK$25,MATCH($F$2,魂核!$BE$5:$BE$25,0),1))</f>
        <v>0</v>
      </c>
      <c r="AE5" s="17">
        <f>IF(X5&lt;$A$2,0,INDEX(魂核!$BL$5:$BL$25,MATCH($F$2,魂核!$BE$5:$BE$25,0),1))</f>
        <v>0</v>
      </c>
      <c r="AF5" s="17">
        <f>IF(X5&lt;$A$2,0,INDEX(魂核!$BM$5:$BM$25,MATCH($F$2,魂核!$BE$5:$BE$25,0),1))</f>
        <v>0</v>
      </c>
      <c r="AG5" s="17">
        <f>IF(X5&lt;$A$2,0,INDEX(魂核!$BH$5:$BH$25,MATCH($F$2,魂核!$BE$5:$BE$25,0),1))</f>
        <v>0</v>
      </c>
      <c r="AH5" s="17">
        <f>IF(X5&lt;$A$2,0,INDEX(魂核!$BI$5:$BI$25,MATCH($F$2,魂核!$BE$5:$BE$25,0),1))</f>
        <v>0</v>
      </c>
    </row>
    <row r="6" spans="1:34" x14ac:dyDescent="0.2">
      <c r="G6" s="17">
        <v>2</v>
      </c>
      <c r="H6" s="31">
        <v>0</v>
      </c>
      <c r="I6" s="17">
        <v>0</v>
      </c>
      <c r="J6" s="31">
        <v>0</v>
      </c>
      <c r="K6" s="31">
        <v>0</v>
      </c>
      <c r="L6" s="17">
        <v>0</v>
      </c>
      <c r="M6" s="17">
        <v>0</v>
      </c>
      <c r="N6" s="17">
        <v>0</v>
      </c>
      <c r="O6" s="17">
        <v>0</v>
      </c>
      <c r="P6" s="17">
        <v>0</v>
      </c>
      <c r="Q6" s="17">
        <v>0</v>
      </c>
      <c r="R6" s="17">
        <v>0</v>
      </c>
      <c r="S6" s="17">
        <v>0</v>
      </c>
      <c r="T6" s="17">
        <v>0</v>
      </c>
      <c r="U6" s="17">
        <v>0</v>
      </c>
      <c r="X6" s="17">
        <v>2</v>
      </c>
      <c r="Y6" s="17">
        <f>IF(X6&lt;$A$2,0,INDEX(魂核!$BF$5:$BF$25,MATCH($F$2,魂核!$BE$5:$BE$25,0),1))</f>
        <v>0</v>
      </c>
      <c r="Z6" s="17">
        <f>IF(X6&lt;$A$2,0,INDEX(魂核!$BG$5:$BG$25,MATCH($F$2,魂核!$BE$5:$BE$25,0),1))</f>
        <v>0</v>
      </c>
      <c r="AC6" s="17">
        <f>IF(X6&lt;$A$2,0,INDEX(魂核!$BJ$5:$BJ$25,MATCH($F$2,魂核!$BE$5:$BE$25,0),1))</f>
        <v>0</v>
      </c>
      <c r="AD6" s="17">
        <f>IF(X6&lt;$A$2,0,INDEX(魂核!$BK$5:$BK$25,MATCH($F$2,魂核!$BE$5:$BE$25,0),1))</f>
        <v>0</v>
      </c>
      <c r="AE6" s="17">
        <f>IF(X6&lt;$A$2,0,INDEX(魂核!$BL$5:$BL$25,MATCH($F$2,魂核!$BE$5:$BE$25,0),1))</f>
        <v>0</v>
      </c>
      <c r="AF6" s="17">
        <f>IF(X6&lt;$A$2,0,INDEX(魂核!$BM$5:$BM$25,MATCH($F$2,魂核!$BE$5:$BE$25,0),1))</f>
        <v>0</v>
      </c>
      <c r="AG6" s="17">
        <f>IF(X6&lt;$A$2,0,INDEX(魂核!$BH$5:$BH$25,MATCH($F$2,魂核!$BE$5:$BE$25,0),1))</f>
        <v>0</v>
      </c>
      <c r="AH6" s="17">
        <f>IF(X6&lt;$A$2,0,INDEX(魂核!$BI$5:$BI$25,MATCH($F$2,魂核!$BE$5:$BE$25,0),1))</f>
        <v>0</v>
      </c>
    </row>
    <row r="7" spans="1:34" x14ac:dyDescent="0.2">
      <c r="A7" s="17" t="s">
        <v>1628</v>
      </c>
      <c r="G7" s="17">
        <v>3</v>
      </c>
      <c r="H7" s="31">
        <v>0</v>
      </c>
      <c r="I7" s="17">
        <v>0</v>
      </c>
      <c r="J7" s="31">
        <v>0</v>
      </c>
      <c r="K7" s="31">
        <v>0</v>
      </c>
      <c r="L7" s="17">
        <v>0</v>
      </c>
      <c r="M7" s="17">
        <v>0</v>
      </c>
      <c r="N7" s="17">
        <v>0</v>
      </c>
      <c r="O7" s="17">
        <v>0</v>
      </c>
      <c r="P7" s="17">
        <v>0</v>
      </c>
      <c r="Q7" s="17">
        <v>0</v>
      </c>
      <c r="R7" s="17">
        <v>0</v>
      </c>
      <c r="S7" s="17">
        <v>0</v>
      </c>
      <c r="T7" s="17">
        <v>0</v>
      </c>
      <c r="U7" s="17">
        <v>0</v>
      </c>
      <c r="X7" s="17">
        <v>3</v>
      </c>
      <c r="Y7" s="17">
        <f>IF(X7&lt;$A$2,0,INDEX(魂核!$BF$5:$BF$25,MATCH($F$2,魂核!$BE$5:$BE$25,0),1))</f>
        <v>0</v>
      </c>
      <c r="Z7" s="17">
        <f>IF(X7&lt;$A$2,0,INDEX(魂核!$BG$5:$BG$25,MATCH($F$2,魂核!$BE$5:$BE$25,0),1))</f>
        <v>0</v>
      </c>
      <c r="AC7" s="17">
        <f>IF(X7&lt;$A$2,0,INDEX(魂核!$BJ$5:$BJ$25,MATCH($F$2,魂核!$BE$5:$BE$25,0),1))</f>
        <v>0</v>
      </c>
      <c r="AD7" s="17">
        <f>IF(X7&lt;$A$2,0,INDEX(魂核!$BK$5:$BK$25,MATCH($F$2,魂核!$BE$5:$BE$25,0),1))</f>
        <v>0</v>
      </c>
      <c r="AE7" s="17">
        <f>IF(X7&lt;$A$2,0,INDEX(魂核!$BL$5:$BL$25,MATCH($F$2,魂核!$BE$5:$BE$25,0),1))</f>
        <v>0</v>
      </c>
      <c r="AF7" s="17">
        <f>IF(X7&lt;$A$2,0,INDEX(魂核!$BM$5:$BM$25,MATCH($F$2,魂核!$BE$5:$BE$25,0),1))</f>
        <v>0</v>
      </c>
      <c r="AG7" s="17">
        <f>IF(X7&lt;$A$2,0,INDEX(魂核!$BH$5:$BH$25,MATCH($F$2,魂核!$BE$5:$BE$25,0),1))</f>
        <v>0</v>
      </c>
      <c r="AH7" s="17">
        <f>IF(X7&lt;$A$2,0,INDEX(魂核!$BI$5:$BI$25,MATCH($F$2,魂核!$BE$5:$BE$25,0),1))</f>
        <v>0</v>
      </c>
    </row>
    <row r="8" spans="1:34" x14ac:dyDescent="0.2">
      <c r="A8" s="17" t="s">
        <v>1629</v>
      </c>
      <c r="G8" s="17">
        <v>4</v>
      </c>
      <c r="H8" s="31">
        <v>0</v>
      </c>
      <c r="I8" s="17">
        <v>0</v>
      </c>
      <c r="J8" s="31">
        <v>0</v>
      </c>
      <c r="K8" s="31">
        <v>0</v>
      </c>
      <c r="L8" s="17">
        <v>0</v>
      </c>
      <c r="M8" s="17">
        <v>0</v>
      </c>
      <c r="N8" s="17">
        <v>0</v>
      </c>
      <c r="O8" s="17">
        <v>0</v>
      </c>
      <c r="P8" s="17">
        <v>0</v>
      </c>
      <c r="Q8" s="17">
        <v>0</v>
      </c>
      <c r="R8" s="17">
        <v>0</v>
      </c>
      <c r="S8" s="17">
        <v>0</v>
      </c>
      <c r="T8" s="17">
        <v>0</v>
      </c>
      <c r="U8" s="17">
        <v>0</v>
      </c>
      <c r="X8" s="17">
        <v>4</v>
      </c>
      <c r="Y8" s="17">
        <f>IF(X8&lt;$A$2,0,INDEX(魂核!$BF$5:$BF$25,MATCH($F$2,魂核!$BE$5:$BE$25,0),1))</f>
        <v>0</v>
      </c>
      <c r="Z8" s="17">
        <f>IF(X8&lt;$A$2,0,INDEX(魂核!$BG$5:$BG$25,MATCH($F$2,魂核!$BE$5:$BE$25,0),1))</f>
        <v>0</v>
      </c>
      <c r="AC8" s="17">
        <f>IF(X8&lt;$A$2,0,INDEX(魂核!$BJ$5:$BJ$25,MATCH($F$2,魂核!$BE$5:$BE$25,0),1))</f>
        <v>0</v>
      </c>
      <c r="AD8" s="17">
        <f>IF(X8&lt;$A$2,0,INDEX(魂核!$BK$5:$BK$25,MATCH($F$2,魂核!$BE$5:$BE$25,0),1))</f>
        <v>0</v>
      </c>
      <c r="AE8" s="17">
        <f>IF(X8&lt;$A$2,0,INDEX(魂核!$BL$5:$BL$25,MATCH($F$2,魂核!$BE$5:$BE$25,0),1))</f>
        <v>0</v>
      </c>
      <c r="AF8" s="17">
        <f>IF(X8&lt;$A$2,0,INDEX(魂核!$BM$5:$BM$25,MATCH($F$2,魂核!$BE$5:$BE$25,0),1))</f>
        <v>0</v>
      </c>
      <c r="AG8" s="17">
        <f>IF(X8&lt;$A$2,0,INDEX(魂核!$BH$5:$BH$25,MATCH($F$2,魂核!$BE$5:$BE$25,0),1))</f>
        <v>0</v>
      </c>
      <c r="AH8" s="17">
        <f>IF(X8&lt;$A$2,0,INDEX(魂核!$BI$5:$BI$25,MATCH($F$2,魂核!$BE$5:$BE$25,0),1))</f>
        <v>0</v>
      </c>
    </row>
    <row r="9" spans="1:34" x14ac:dyDescent="0.2">
      <c r="A9" s="17" t="s">
        <v>1630</v>
      </c>
      <c r="G9" s="17">
        <v>5</v>
      </c>
      <c r="H9" s="31">
        <v>0</v>
      </c>
      <c r="I9" s="17">
        <v>0</v>
      </c>
      <c r="J9" s="31">
        <v>0</v>
      </c>
      <c r="K9" s="31">
        <v>0</v>
      </c>
      <c r="L9" s="17">
        <v>0</v>
      </c>
      <c r="M9" s="17">
        <v>0</v>
      </c>
      <c r="N9" s="17">
        <v>0</v>
      </c>
      <c r="O9" s="17">
        <v>0</v>
      </c>
      <c r="P9" s="17">
        <v>0</v>
      </c>
      <c r="Q9" s="17">
        <v>0</v>
      </c>
      <c r="R9" s="17">
        <v>0</v>
      </c>
      <c r="S9" s="17">
        <v>0</v>
      </c>
      <c r="T9" s="17">
        <v>0</v>
      </c>
      <c r="U9" s="17">
        <v>0</v>
      </c>
      <c r="X9" s="17">
        <v>5</v>
      </c>
      <c r="Y9" s="17">
        <f>IF(X9&lt;$A$2,0,INDEX(魂核!$BF$5:$BF$25,MATCH($F$2,魂核!$BE$5:$BE$25,0),1))</f>
        <v>0.1</v>
      </c>
      <c r="Z9" s="17">
        <f>IF(X9&lt;$A$2,0,INDEX(魂核!$BG$5:$BG$25,MATCH($F$2,魂核!$BE$5:$BE$25,0),1))</f>
        <v>0.1</v>
      </c>
      <c r="AC9" s="17">
        <f>IF(X9&lt;$A$2,0,INDEX(魂核!$BJ$5:$BJ$25,MATCH($F$2,魂核!$BE$5:$BE$25,0),1))</f>
        <v>0</v>
      </c>
      <c r="AD9" s="17">
        <f>IF(X9&lt;$A$2,0,INDEX(魂核!$BK$5:$BK$25,MATCH($F$2,魂核!$BE$5:$BE$25,0),1))</f>
        <v>0</v>
      </c>
      <c r="AE9" s="17">
        <f>IF(X9&lt;$A$2,0,INDEX(魂核!$BL$5:$BL$25,MATCH($F$2,魂核!$BE$5:$BE$25,0),1))</f>
        <v>600</v>
      </c>
      <c r="AF9" s="17">
        <f>IF(X9&lt;$A$2,0,INDEX(魂核!$BM$5:$BM$25,MATCH($F$2,魂核!$BE$5:$BE$25,0),1))</f>
        <v>600</v>
      </c>
      <c r="AG9" s="17">
        <f>IF(X9&lt;$A$2,0,INDEX(魂核!$BH$5:$BH$25,MATCH($F$2,魂核!$BE$5:$BE$25,0),1))</f>
        <v>0</v>
      </c>
      <c r="AH9" s="17">
        <f>IF(X9&lt;$A$2,0,INDEX(魂核!$BI$5:$BI$25,MATCH($F$2,魂核!$BE$5:$BE$25,0),1))</f>
        <v>0</v>
      </c>
    </row>
    <row r="10" spans="1:34" x14ac:dyDescent="0.2">
      <c r="G10" s="17">
        <v>6</v>
      </c>
      <c r="H10" s="31">
        <v>0</v>
      </c>
      <c r="I10" s="17">
        <v>0</v>
      </c>
      <c r="J10" s="31">
        <v>0</v>
      </c>
      <c r="K10" s="31">
        <v>0</v>
      </c>
      <c r="L10" s="17">
        <v>0</v>
      </c>
      <c r="M10" s="17">
        <v>0</v>
      </c>
      <c r="N10" s="17">
        <v>0</v>
      </c>
      <c r="O10" s="17">
        <v>0</v>
      </c>
      <c r="P10" s="17">
        <v>0</v>
      </c>
      <c r="Q10" s="17">
        <v>0</v>
      </c>
      <c r="R10" s="17">
        <v>0</v>
      </c>
      <c r="S10" s="17">
        <v>0</v>
      </c>
      <c r="T10" s="17">
        <v>0</v>
      </c>
      <c r="U10" s="17">
        <v>0</v>
      </c>
      <c r="X10" s="17">
        <v>6</v>
      </c>
      <c r="Y10" s="17">
        <f>IF(X10&lt;$A$2,0,INDEX(魂核!$BF$5:$BF$25,MATCH($F$2,魂核!$BE$5:$BE$25,0),1))</f>
        <v>0.1</v>
      </c>
      <c r="Z10" s="17">
        <f>IF(X10&lt;$A$2,0,INDEX(魂核!$BG$5:$BG$25,MATCH($F$2,魂核!$BE$5:$BE$25,0),1))</f>
        <v>0.1</v>
      </c>
      <c r="AC10" s="17">
        <f>IF(X10&lt;$A$2,0,INDEX(魂核!$BJ$5:$BJ$25,MATCH($F$2,魂核!$BE$5:$BE$25,0),1))</f>
        <v>0</v>
      </c>
      <c r="AD10" s="17">
        <f>IF(X10&lt;$A$2,0,INDEX(魂核!$BK$5:$BK$25,MATCH($F$2,魂核!$BE$5:$BE$25,0),1))</f>
        <v>0</v>
      </c>
      <c r="AE10" s="17">
        <f>IF(X10&lt;$A$2,0,INDEX(魂核!$BL$5:$BL$25,MATCH($F$2,魂核!$BE$5:$BE$25,0),1))</f>
        <v>600</v>
      </c>
      <c r="AF10" s="17">
        <f>IF(X10&lt;$A$2,0,INDEX(魂核!$BM$5:$BM$25,MATCH($F$2,魂核!$BE$5:$BE$25,0),1))</f>
        <v>600</v>
      </c>
      <c r="AG10" s="17">
        <f>IF(X10&lt;$A$2,0,INDEX(魂核!$BH$5:$BH$25,MATCH($F$2,魂核!$BE$5:$BE$25,0),1))</f>
        <v>0</v>
      </c>
      <c r="AH10" s="17">
        <f>IF(X10&lt;$A$2,0,INDEX(魂核!$BI$5:$BI$25,MATCH($F$2,魂核!$BE$5:$BE$25,0),1))</f>
        <v>0</v>
      </c>
    </row>
    <row r="11" spans="1:34" x14ac:dyDescent="0.2">
      <c r="G11" s="17">
        <v>7</v>
      </c>
      <c r="H11" s="31">
        <v>0</v>
      </c>
      <c r="I11" s="17">
        <v>0</v>
      </c>
      <c r="J11" s="31">
        <v>0</v>
      </c>
      <c r="K11" s="31">
        <v>0</v>
      </c>
      <c r="L11" s="17">
        <v>0</v>
      </c>
      <c r="M11" s="17">
        <v>0</v>
      </c>
      <c r="N11" s="17">
        <v>0</v>
      </c>
      <c r="O11" s="17">
        <v>0</v>
      </c>
      <c r="P11" s="17">
        <v>0</v>
      </c>
      <c r="Q11" s="17">
        <v>0</v>
      </c>
      <c r="R11" s="17">
        <v>0</v>
      </c>
      <c r="S11" s="17">
        <v>0</v>
      </c>
      <c r="T11" s="17">
        <v>0</v>
      </c>
      <c r="U11" s="17">
        <v>0</v>
      </c>
      <c r="X11" s="17">
        <v>7</v>
      </c>
      <c r="Y11" s="17">
        <f>IF(X11&lt;$A$2,0,INDEX(魂核!$BF$5:$BF$25,MATCH($F$2,魂核!$BE$5:$BE$25,0),1))</f>
        <v>0.1</v>
      </c>
      <c r="Z11" s="17">
        <f>IF(X11&lt;$A$2,0,INDEX(魂核!$BG$5:$BG$25,MATCH($F$2,魂核!$BE$5:$BE$25,0),1))</f>
        <v>0.1</v>
      </c>
      <c r="AC11" s="17">
        <f>IF(X11&lt;$A$2,0,INDEX(魂核!$BJ$5:$BJ$25,MATCH($F$2,魂核!$BE$5:$BE$25,0),1))</f>
        <v>0</v>
      </c>
      <c r="AD11" s="17">
        <f>IF(X11&lt;$A$2,0,INDEX(魂核!$BK$5:$BK$25,MATCH($F$2,魂核!$BE$5:$BE$25,0),1))</f>
        <v>0</v>
      </c>
      <c r="AE11" s="17">
        <f>IF(X11&lt;$A$2,0,INDEX(魂核!$BL$5:$BL$25,MATCH($F$2,魂核!$BE$5:$BE$25,0),1))</f>
        <v>600</v>
      </c>
      <c r="AF11" s="17">
        <f>IF(X11&lt;$A$2,0,INDEX(魂核!$BM$5:$BM$25,MATCH($F$2,魂核!$BE$5:$BE$25,0),1))</f>
        <v>600</v>
      </c>
      <c r="AG11" s="17">
        <f>IF(X11&lt;$A$2,0,INDEX(魂核!$BH$5:$BH$25,MATCH($F$2,魂核!$BE$5:$BE$25,0),1))</f>
        <v>0</v>
      </c>
      <c r="AH11" s="17">
        <f>IF(X11&lt;$A$2,0,INDEX(魂核!$BI$5:$BI$25,MATCH($F$2,魂核!$BE$5:$BE$25,0),1))</f>
        <v>0</v>
      </c>
    </row>
    <row r="12" spans="1:34" x14ac:dyDescent="0.2">
      <c r="G12" s="17">
        <v>8</v>
      </c>
      <c r="H12" s="31">
        <v>0</v>
      </c>
      <c r="I12" s="17">
        <v>0</v>
      </c>
      <c r="J12" s="31">
        <v>0</v>
      </c>
      <c r="K12" s="31">
        <v>0</v>
      </c>
      <c r="L12" s="17">
        <v>0</v>
      </c>
      <c r="M12" s="17">
        <v>0</v>
      </c>
      <c r="N12" s="17">
        <v>0</v>
      </c>
      <c r="O12" s="17">
        <v>0</v>
      </c>
      <c r="P12" s="17">
        <v>0</v>
      </c>
      <c r="Q12" s="17">
        <v>0</v>
      </c>
      <c r="R12" s="17">
        <v>0</v>
      </c>
      <c r="S12" s="17">
        <v>0</v>
      </c>
      <c r="T12" s="17">
        <v>0</v>
      </c>
      <c r="U12" s="17">
        <v>0</v>
      </c>
      <c r="X12" s="17">
        <v>8</v>
      </c>
      <c r="Y12" s="17">
        <f>IF(X12&lt;$A$2,0,INDEX(魂核!$BF$5:$BF$25,MATCH($F$2,魂核!$BE$5:$BE$25,0),1))</f>
        <v>0.1</v>
      </c>
      <c r="Z12" s="17">
        <f>IF(X12&lt;$A$2,0,INDEX(魂核!$BG$5:$BG$25,MATCH($F$2,魂核!$BE$5:$BE$25,0),1))</f>
        <v>0.1</v>
      </c>
      <c r="AC12" s="17">
        <f>IF(X12&lt;$A$2,0,INDEX(魂核!$BJ$5:$BJ$25,MATCH($F$2,魂核!$BE$5:$BE$25,0),1))</f>
        <v>0</v>
      </c>
      <c r="AD12" s="17">
        <f>IF(X12&lt;$A$2,0,INDEX(魂核!$BK$5:$BK$25,MATCH($F$2,魂核!$BE$5:$BE$25,0),1))</f>
        <v>0</v>
      </c>
      <c r="AE12" s="17">
        <f>IF(X12&lt;$A$2,0,INDEX(魂核!$BL$5:$BL$25,MATCH($F$2,魂核!$BE$5:$BE$25,0),1))</f>
        <v>600</v>
      </c>
      <c r="AF12" s="17">
        <f>IF(X12&lt;$A$2,0,INDEX(魂核!$BM$5:$BM$25,MATCH($F$2,魂核!$BE$5:$BE$25,0),1))</f>
        <v>600</v>
      </c>
      <c r="AG12" s="17">
        <f>IF(X12&lt;$A$2,0,INDEX(魂核!$BH$5:$BH$25,MATCH($F$2,魂核!$BE$5:$BE$25,0),1))</f>
        <v>0</v>
      </c>
      <c r="AH12" s="17">
        <f>IF(X12&lt;$A$2,0,INDEX(魂核!$BI$5:$BI$25,MATCH($F$2,魂核!$BE$5:$BE$25,0),1))</f>
        <v>0</v>
      </c>
    </row>
    <row r="13" spans="1:34" x14ac:dyDescent="0.2">
      <c r="G13" s="17">
        <v>9</v>
      </c>
      <c r="H13" s="31">
        <v>0</v>
      </c>
      <c r="I13" s="17">
        <v>0</v>
      </c>
      <c r="J13" s="31">
        <v>0</v>
      </c>
      <c r="K13" s="31">
        <v>0</v>
      </c>
      <c r="L13" s="17">
        <v>0</v>
      </c>
      <c r="M13" s="17">
        <v>0</v>
      </c>
      <c r="N13" s="17">
        <v>0</v>
      </c>
      <c r="O13" s="17">
        <v>0</v>
      </c>
      <c r="P13" s="17">
        <v>0</v>
      </c>
      <c r="Q13" s="17">
        <v>0</v>
      </c>
      <c r="R13" s="17">
        <v>0</v>
      </c>
      <c r="S13" s="17">
        <v>0</v>
      </c>
      <c r="T13" s="17">
        <v>0</v>
      </c>
      <c r="U13" s="17">
        <v>0</v>
      </c>
      <c r="X13" s="17">
        <v>9</v>
      </c>
      <c r="Y13" s="17">
        <f>IF(X13&lt;$A$2,0,INDEX(魂核!$BF$5:$BF$25,MATCH($F$2,魂核!$BE$5:$BE$25,0),1))</f>
        <v>0.1</v>
      </c>
      <c r="Z13" s="17">
        <f>IF(X13&lt;$A$2,0,INDEX(魂核!$BG$5:$BG$25,MATCH($F$2,魂核!$BE$5:$BE$25,0),1))</f>
        <v>0.1</v>
      </c>
      <c r="AC13" s="17">
        <f>IF(X13&lt;$A$2,0,INDEX(魂核!$BJ$5:$BJ$25,MATCH($F$2,魂核!$BE$5:$BE$25,0),1))</f>
        <v>0</v>
      </c>
      <c r="AD13" s="17">
        <f>IF(X13&lt;$A$2,0,INDEX(魂核!$BK$5:$BK$25,MATCH($F$2,魂核!$BE$5:$BE$25,0),1))</f>
        <v>0</v>
      </c>
      <c r="AE13" s="17">
        <f>IF(X13&lt;$A$2,0,INDEX(魂核!$BL$5:$BL$25,MATCH($F$2,魂核!$BE$5:$BE$25,0),1))</f>
        <v>600</v>
      </c>
      <c r="AF13" s="17">
        <f>IF(X13&lt;$A$2,0,INDEX(魂核!$BM$5:$BM$25,MATCH($F$2,魂核!$BE$5:$BE$25,0),1))</f>
        <v>600</v>
      </c>
      <c r="AG13" s="17">
        <f>IF(X13&lt;$A$2,0,INDEX(魂核!$BH$5:$BH$25,MATCH($F$2,魂核!$BE$5:$BE$25,0),1))</f>
        <v>0</v>
      </c>
      <c r="AH13" s="17">
        <f>IF(X13&lt;$A$2,0,INDEX(魂核!$BI$5:$BI$25,MATCH($F$2,魂核!$BE$5:$BE$25,0),1))</f>
        <v>0</v>
      </c>
    </row>
    <row r="14" spans="1:34" x14ac:dyDescent="0.2">
      <c r="G14" s="17">
        <v>10</v>
      </c>
      <c r="H14" s="31">
        <v>0</v>
      </c>
      <c r="I14" s="17">
        <v>0</v>
      </c>
      <c r="J14" s="31">
        <v>0</v>
      </c>
      <c r="K14" s="31">
        <v>0</v>
      </c>
      <c r="L14" s="17">
        <v>0</v>
      </c>
      <c r="M14" s="17">
        <v>0</v>
      </c>
      <c r="N14" s="17">
        <v>0</v>
      </c>
      <c r="O14" s="17">
        <v>0</v>
      </c>
      <c r="P14" s="17">
        <v>0</v>
      </c>
      <c r="Q14" s="17">
        <v>0</v>
      </c>
      <c r="R14" s="17">
        <v>0</v>
      </c>
      <c r="S14" s="17">
        <v>0</v>
      </c>
      <c r="T14" s="17">
        <v>0</v>
      </c>
      <c r="U14" s="17">
        <v>0</v>
      </c>
      <c r="X14" s="17">
        <v>10</v>
      </c>
      <c r="Y14" s="17">
        <f>IF(X14&lt;$A$2,0,INDEX(魂核!$BF$5:$BF$25,MATCH($F$2,魂核!$BE$5:$BE$25,0),1))</f>
        <v>0.1</v>
      </c>
      <c r="Z14" s="17">
        <f>IF(X14&lt;$A$2,0,INDEX(魂核!$BG$5:$BG$25,MATCH($F$2,魂核!$BE$5:$BE$25,0),1))</f>
        <v>0.1</v>
      </c>
      <c r="AC14" s="17">
        <f>IF(X14&lt;$A$2,0,INDEX(魂核!$BJ$5:$BJ$25,MATCH($F$2,魂核!$BE$5:$BE$25,0),1))</f>
        <v>0</v>
      </c>
      <c r="AD14" s="17">
        <f>IF(X14&lt;$A$2,0,INDEX(魂核!$BK$5:$BK$25,MATCH($F$2,魂核!$BE$5:$BE$25,0),1))</f>
        <v>0</v>
      </c>
      <c r="AE14" s="17">
        <f>IF(X14&lt;$A$2,0,INDEX(魂核!$BL$5:$BL$25,MATCH($F$2,魂核!$BE$5:$BE$25,0),1))</f>
        <v>600</v>
      </c>
      <c r="AF14" s="17">
        <f>IF(X14&lt;$A$2,0,INDEX(魂核!$BM$5:$BM$25,MATCH($F$2,魂核!$BE$5:$BE$25,0),1))</f>
        <v>600</v>
      </c>
      <c r="AG14" s="17">
        <f>IF(X14&lt;$A$2,0,INDEX(魂核!$BH$5:$BH$25,MATCH($F$2,魂核!$BE$5:$BE$25,0),1))</f>
        <v>0</v>
      </c>
      <c r="AH14" s="17">
        <f>IF(X14&lt;$A$2,0,INDEX(魂核!$BI$5:$BI$25,MATCH($F$2,魂核!$BE$5:$BE$25,0),1))</f>
        <v>0</v>
      </c>
    </row>
    <row r="15" spans="1:34" x14ac:dyDescent="0.2">
      <c r="G15" s="17">
        <v>11</v>
      </c>
      <c r="H15" s="31">
        <v>0</v>
      </c>
      <c r="I15" s="17">
        <v>0</v>
      </c>
      <c r="J15" s="31">
        <v>0</v>
      </c>
      <c r="K15" s="31">
        <v>0</v>
      </c>
      <c r="L15" s="17">
        <v>0</v>
      </c>
      <c r="M15" s="17">
        <v>0</v>
      </c>
      <c r="N15" s="17">
        <v>0</v>
      </c>
      <c r="O15" s="17">
        <v>0</v>
      </c>
      <c r="P15" s="17">
        <v>0</v>
      </c>
      <c r="Q15" s="17">
        <v>0</v>
      </c>
      <c r="R15" s="17">
        <v>0</v>
      </c>
      <c r="S15" s="17">
        <v>0</v>
      </c>
      <c r="T15" s="17">
        <v>0</v>
      </c>
      <c r="U15" s="17">
        <v>0</v>
      </c>
      <c r="X15" s="17">
        <v>11</v>
      </c>
      <c r="Y15" s="17">
        <f>IF(X15&lt;$A$2,0,INDEX(魂核!$BF$5:$BF$25,MATCH($F$2,魂核!$BE$5:$BE$25,0),1))</f>
        <v>0.1</v>
      </c>
      <c r="Z15" s="17">
        <f>IF(X15&lt;$A$2,0,INDEX(魂核!$BG$5:$BG$25,MATCH($F$2,魂核!$BE$5:$BE$25,0),1))</f>
        <v>0.1</v>
      </c>
      <c r="AC15" s="17">
        <f>IF(X15&lt;$A$2,0,INDEX(魂核!$BJ$5:$BJ$25,MATCH($F$2,魂核!$BE$5:$BE$25,0),1))</f>
        <v>0</v>
      </c>
      <c r="AD15" s="17">
        <f>IF(X15&lt;$A$2,0,INDEX(魂核!$BK$5:$BK$25,MATCH($F$2,魂核!$BE$5:$BE$25,0),1))</f>
        <v>0</v>
      </c>
      <c r="AE15" s="17">
        <f>IF(X15&lt;$A$2,0,INDEX(魂核!$BL$5:$BL$25,MATCH($F$2,魂核!$BE$5:$BE$25,0),1))</f>
        <v>600</v>
      </c>
      <c r="AF15" s="17">
        <f>IF(X15&lt;$A$2,0,INDEX(魂核!$BM$5:$BM$25,MATCH($F$2,魂核!$BE$5:$BE$25,0),1))</f>
        <v>600</v>
      </c>
      <c r="AG15" s="17">
        <f>IF(X15&lt;$A$2,0,INDEX(魂核!$BH$5:$BH$25,MATCH($F$2,魂核!$BE$5:$BE$25,0),1))</f>
        <v>0</v>
      </c>
      <c r="AH15" s="17">
        <f>IF(X15&lt;$A$2,0,INDEX(魂核!$BI$5:$BI$25,MATCH($F$2,魂核!$BE$5:$BE$25,0),1))</f>
        <v>0</v>
      </c>
    </row>
    <row r="16" spans="1:34" x14ac:dyDescent="0.2">
      <c r="G16" s="17">
        <v>12</v>
      </c>
      <c r="H16" s="31">
        <v>0</v>
      </c>
      <c r="I16" s="17">
        <v>0</v>
      </c>
      <c r="J16" s="31">
        <v>0</v>
      </c>
      <c r="K16" s="31">
        <v>0</v>
      </c>
      <c r="L16" s="17">
        <v>0</v>
      </c>
      <c r="M16" s="17">
        <v>0</v>
      </c>
      <c r="N16" s="17">
        <v>0</v>
      </c>
      <c r="O16" s="17">
        <v>0</v>
      </c>
      <c r="P16" s="17">
        <v>0</v>
      </c>
      <c r="Q16" s="17">
        <v>0</v>
      </c>
      <c r="R16" s="17">
        <v>0</v>
      </c>
      <c r="S16" s="17">
        <v>0</v>
      </c>
      <c r="T16" s="17">
        <v>0</v>
      </c>
      <c r="U16" s="17">
        <v>0</v>
      </c>
      <c r="X16" s="17">
        <v>12</v>
      </c>
      <c r="Y16" s="17">
        <f>IF(X16&lt;$A$2,0,INDEX(魂核!$BF$5:$BF$25,MATCH($F$2,魂核!$BE$5:$BE$25,0),1))</f>
        <v>0.1</v>
      </c>
      <c r="Z16" s="17">
        <f>IF(X16&lt;$A$2,0,INDEX(魂核!$BG$5:$BG$25,MATCH($F$2,魂核!$BE$5:$BE$25,0),1))</f>
        <v>0.1</v>
      </c>
      <c r="AC16" s="17">
        <f>IF(X16&lt;$A$2,0,INDEX(魂核!$BJ$5:$BJ$25,MATCH($F$2,魂核!$BE$5:$BE$25,0),1))</f>
        <v>0</v>
      </c>
      <c r="AD16" s="17">
        <f>IF(X16&lt;$A$2,0,INDEX(魂核!$BK$5:$BK$25,MATCH($F$2,魂核!$BE$5:$BE$25,0),1))</f>
        <v>0</v>
      </c>
      <c r="AE16" s="17">
        <f>IF(X16&lt;$A$2,0,INDEX(魂核!$BL$5:$BL$25,MATCH($F$2,魂核!$BE$5:$BE$25,0),1))</f>
        <v>600</v>
      </c>
      <c r="AF16" s="17">
        <f>IF(X16&lt;$A$2,0,INDEX(魂核!$BM$5:$BM$25,MATCH($F$2,魂核!$BE$5:$BE$25,0),1))</f>
        <v>600</v>
      </c>
      <c r="AG16" s="17">
        <f>IF(X16&lt;$A$2,0,INDEX(魂核!$BH$5:$BH$25,MATCH($F$2,魂核!$BE$5:$BE$25,0),1))</f>
        <v>0</v>
      </c>
      <c r="AH16" s="17">
        <f>IF(X16&lt;$A$2,0,INDEX(魂核!$BI$5:$BI$25,MATCH($F$2,魂核!$BE$5:$BE$25,0),1))</f>
        <v>0</v>
      </c>
    </row>
    <row r="17" spans="1:34" x14ac:dyDescent="0.2">
      <c r="A17" s="17" t="s">
        <v>1631</v>
      </c>
      <c r="G17" s="17">
        <v>13</v>
      </c>
      <c r="H17" s="31">
        <v>0</v>
      </c>
      <c r="I17" s="17">
        <v>0</v>
      </c>
      <c r="J17" s="31">
        <v>0</v>
      </c>
      <c r="K17" s="31">
        <v>0</v>
      </c>
      <c r="L17" s="17">
        <v>0</v>
      </c>
      <c r="M17" s="17">
        <v>0</v>
      </c>
      <c r="N17" s="17">
        <v>0</v>
      </c>
      <c r="O17" s="17">
        <v>0</v>
      </c>
      <c r="P17" s="17">
        <v>0</v>
      </c>
      <c r="Q17" s="17">
        <v>0</v>
      </c>
      <c r="R17" s="17">
        <v>0</v>
      </c>
      <c r="S17" s="17">
        <v>0</v>
      </c>
      <c r="T17" s="17">
        <v>0</v>
      </c>
      <c r="U17" s="17">
        <v>0</v>
      </c>
      <c r="X17" s="17">
        <v>13</v>
      </c>
      <c r="Y17" s="17">
        <f>IF(X17&lt;$A$2,0,INDEX(魂核!$BF$5:$BF$25,MATCH($F$2,魂核!$BE$5:$BE$25,0),1))</f>
        <v>0.1</v>
      </c>
      <c r="Z17" s="17">
        <f>IF(X17&lt;$A$2,0,INDEX(魂核!$BG$5:$BG$25,MATCH($F$2,魂核!$BE$5:$BE$25,0),1))</f>
        <v>0.1</v>
      </c>
      <c r="AC17" s="17">
        <f>IF(X17&lt;$A$2,0,INDEX(魂核!$BJ$5:$BJ$25,MATCH($F$2,魂核!$BE$5:$BE$25,0),1))</f>
        <v>0</v>
      </c>
      <c r="AD17" s="17">
        <f>IF(X17&lt;$A$2,0,INDEX(魂核!$BK$5:$BK$25,MATCH($F$2,魂核!$BE$5:$BE$25,0),1))</f>
        <v>0</v>
      </c>
      <c r="AE17" s="17">
        <f>IF(X17&lt;$A$2,0,INDEX(魂核!$BL$5:$BL$25,MATCH($F$2,魂核!$BE$5:$BE$25,0),1))</f>
        <v>600</v>
      </c>
      <c r="AF17" s="17">
        <f>IF(X17&lt;$A$2,0,INDEX(魂核!$BM$5:$BM$25,MATCH($F$2,魂核!$BE$5:$BE$25,0),1))</f>
        <v>600</v>
      </c>
      <c r="AG17" s="17">
        <f>IF(X17&lt;$A$2,0,INDEX(魂核!$BH$5:$BH$25,MATCH($F$2,魂核!$BE$5:$BE$25,0),1))</f>
        <v>0</v>
      </c>
      <c r="AH17" s="17">
        <f>IF(X17&lt;$A$2,0,INDEX(魂核!$BI$5:$BI$25,MATCH($F$2,魂核!$BE$5:$BE$25,0),1))</f>
        <v>0</v>
      </c>
    </row>
    <row r="18" spans="1:34" x14ac:dyDescent="0.2">
      <c r="G18" s="17">
        <v>14</v>
      </c>
      <c r="H18" s="31">
        <v>0</v>
      </c>
      <c r="I18" s="17">
        <v>0</v>
      </c>
      <c r="J18" s="31">
        <v>0</v>
      </c>
      <c r="K18" s="31">
        <v>0</v>
      </c>
      <c r="L18" s="17">
        <v>0</v>
      </c>
      <c r="M18" s="17">
        <v>0</v>
      </c>
      <c r="N18" s="17">
        <v>0</v>
      </c>
      <c r="O18" s="17">
        <v>0</v>
      </c>
      <c r="P18" s="17">
        <v>0</v>
      </c>
      <c r="Q18" s="17">
        <v>0</v>
      </c>
      <c r="R18" s="17">
        <v>0</v>
      </c>
      <c r="S18" s="17">
        <v>0</v>
      </c>
      <c r="T18" s="17">
        <v>0</v>
      </c>
      <c r="U18" s="17">
        <v>0</v>
      </c>
      <c r="X18" s="17">
        <v>14</v>
      </c>
      <c r="Y18" s="17">
        <f>IF(X18&lt;$A$2,0,INDEX(魂核!$BF$5:$BF$25,MATCH($F$2,魂核!$BE$5:$BE$25,0),1))</f>
        <v>0.1</v>
      </c>
      <c r="Z18" s="17">
        <f>IF(X18&lt;$A$2,0,INDEX(魂核!$BG$5:$BG$25,MATCH($F$2,魂核!$BE$5:$BE$25,0),1))</f>
        <v>0.1</v>
      </c>
      <c r="AC18" s="17">
        <f>IF(X18&lt;$A$2,0,INDEX(魂核!$BJ$5:$BJ$25,MATCH($F$2,魂核!$BE$5:$BE$25,0),1))</f>
        <v>0</v>
      </c>
      <c r="AD18" s="17">
        <f>IF(X18&lt;$A$2,0,INDEX(魂核!$BK$5:$BK$25,MATCH($F$2,魂核!$BE$5:$BE$25,0),1))</f>
        <v>0</v>
      </c>
      <c r="AE18" s="17">
        <f>IF(X18&lt;$A$2,0,INDEX(魂核!$BL$5:$BL$25,MATCH($F$2,魂核!$BE$5:$BE$25,0),1))</f>
        <v>600</v>
      </c>
      <c r="AF18" s="17">
        <f>IF(X18&lt;$A$2,0,INDEX(魂核!$BM$5:$BM$25,MATCH($F$2,魂核!$BE$5:$BE$25,0),1))</f>
        <v>600</v>
      </c>
      <c r="AG18" s="17">
        <f>IF(X18&lt;$A$2,0,INDEX(魂核!$BH$5:$BH$25,MATCH($F$2,魂核!$BE$5:$BE$25,0),1))</f>
        <v>0</v>
      </c>
      <c r="AH18" s="17">
        <f>IF(X18&lt;$A$2,0,INDEX(魂核!$BI$5:$BI$25,MATCH($F$2,魂核!$BE$5:$BE$25,0),1))</f>
        <v>0</v>
      </c>
    </row>
    <row r="19" spans="1:34" x14ac:dyDescent="0.2">
      <c r="G19" s="17">
        <v>15</v>
      </c>
      <c r="H19" s="31">
        <v>0</v>
      </c>
      <c r="I19" s="17">
        <v>0</v>
      </c>
      <c r="J19" s="31">
        <v>0</v>
      </c>
      <c r="K19" s="31">
        <v>0</v>
      </c>
      <c r="L19" s="17">
        <v>0</v>
      </c>
      <c r="M19" s="17">
        <v>0</v>
      </c>
      <c r="N19" s="17">
        <v>0</v>
      </c>
      <c r="O19" s="17">
        <v>0</v>
      </c>
      <c r="P19" s="17">
        <v>0</v>
      </c>
      <c r="Q19" s="17">
        <v>0</v>
      </c>
      <c r="R19" s="17">
        <v>0</v>
      </c>
      <c r="S19" s="17">
        <v>0</v>
      </c>
      <c r="T19" s="17">
        <v>0</v>
      </c>
      <c r="U19" s="17">
        <v>0</v>
      </c>
      <c r="X19" s="17">
        <v>15</v>
      </c>
      <c r="Y19" s="17">
        <f>IF(X19&lt;$A$2,0,INDEX(魂核!$BF$5:$BF$25,MATCH($F$2,魂核!$BE$5:$BE$25,0),1))</f>
        <v>0.1</v>
      </c>
      <c r="Z19" s="17">
        <f>IF(X19&lt;$A$2,0,INDEX(魂核!$BG$5:$BG$25,MATCH($F$2,魂核!$BE$5:$BE$25,0),1))</f>
        <v>0.1</v>
      </c>
      <c r="AC19" s="17">
        <f>IF(X19&lt;$A$2,0,INDEX(魂核!$BJ$5:$BJ$25,MATCH($F$2,魂核!$BE$5:$BE$25,0),1))</f>
        <v>0</v>
      </c>
      <c r="AD19" s="17">
        <f>IF(X19&lt;$A$2,0,INDEX(魂核!$BK$5:$BK$25,MATCH($F$2,魂核!$BE$5:$BE$25,0),1))</f>
        <v>0</v>
      </c>
      <c r="AE19" s="17">
        <f>IF(X19&lt;$A$2,0,INDEX(魂核!$BL$5:$BL$25,MATCH($F$2,魂核!$BE$5:$BE$25,0),1))</f>
        <v>600</v>
      </c>
      <c r="AF19" s="17">
        <f>IF(X19&lt;$A$2,0,INDEX(魂核!$BM$5:$BM$25,MATCH($F$2,魂核!$BE$5:$BE$25,0),1))</f>
        <v>600</v>
      </c>
      <c r="AG19" s="17">
        <f>IF(X19&lt;$A$2,0,INDEX(魂核!$BH$5:$BH$25,MATCH($F$2,魂核!$BE$5:$BE$25,0),1))</f>
        <v>0</v>
      </c>
      <c r="AH19" s="17">
        <f>IF(X19&lt;$A$2,0,INDEX(魂核!$BI$5:$BI$25,MATCH($F$2,魂核!$BE$5:$BE$25,0),1))</f>
        <v>0</v>
      </c>
    </row>
    <row r="20" spans="1:34" x14ac:dyDescent="0.2">
      <c r="G20" s="17">
        <v>16</v>
      </c>
      <c r="H20" s="31">
        <v>0</v>
      </c>
      <c r="I20" s="17">
        <v>0</v>
      </c>
      <c r="J20" s="31">
        <v>0</v>
      </c>
      <c r="K20" s="31">
        <v>0</v>
      </c>
      <c r="L20" s="17">
        <v>0</v>
      </c>
      <c r="M20" s="17">
        <v>0</v>
      </c>
      <c r="N20" s="17">
        <v>0</v>
      </c>
      <c r="O20" s="17">
        <v>0</v>
      </c>
      <c r="P20" s="17">
        <v>0</v>
      </c>
      <c r="Q20" s="17">
        <v>0</v>
      </c>
      <c r="R20" s="17">
        <v>0</v>
      </c>
      <c r="S20" s="17">
        <v>0</v>
      </c>
      <c r="T20" s="17">
        <v>0</v>
      </c>
      <c r="U20" s="17">
        <v>0</v>
      </c>
      <c r="X20" s="17">
        <v>16</v>
      </c>
      <c r="Y20" s="17">
        <f>IF(X20&lt;$A$2,0,INDEX(魂核!$BF$5:$BF$25,MATCH($F$2,魂核!$BE$5:$BE$25,0),1))</f>
        <v>0.1</v>
      </c>
      <c r="Z20" s="17">
        <f>IF(X20&lt;$A$2,0,INDEX(魂核!$BG$5:$BG$25,MATCH($F$2,魂核!$BE$5:$BE$25,0),1))</f>
        <v>0.1</v>
      </c>
      <c r="AC20" s="17">
        <f>IF(X20&lt;$A$2,0,INDEX(魂核!$BJ$5:$BJ$25,MATCH($F$2,魂核!$BE$5:$BE$25,0),1))</f>
        <v>0</v>
      </c>
      <c r="AD20" s="17">
        <f>IF(X20&lt;$A$2,0,INDEX(魂核!$BK$5:$BK$25,MATCH($F$2,魂核!$BE$5:$BE$25,0),1))</f>
        <v>0</v>
      </c>
      <c r="AE20" s="17">
        <f>IF(X20&lt;$A$2,0,INDEX(魂核!$BL$5:$BL$25,MATCH($F$2,魂核!$BE$5:$BE$25,0),1))</f>
        <v>600</v>
      </c>
      <c r="AF20" s="17">
        <f>IF(X20&lt;$A$2,0,INDEX(魂核!$BM$5:$BM$25,MATCH($F$2,魂核!$BE$5:$BE$25,0),1))</f>
        <v>600</v>
      </c>
      <c r="AG20" s="17">
        <f>IF(X20&lt;$A$2,0,INDEX(魂核!$BH$5:$BH$25,MATCH($F$2,魂核!$BE$5:$BE$25,0),1))</f>
        <v>0</v>
      </c>
      <c r="AH20" s="17">
        <f>IF(X20&lt;$A$2,0,INDEX(魂核!$BI$5:$BI$25,MATCH($F$2,魂核!$BE$5:$BE$25,0),1))</f>
        <v>0</v>
      </c>
    </row>
    <row r="21" spans="1:34" x14ac:dyDescent="0.2">
      <c r="G21" s="17">
        <v>17</v>
      </c>
      <c r="H21" s="31">
        <v>0</v>
      </c>
      <c r="I21" s="17">
        <v>0</v>
      </c>
      <c r="J21" s="31">
        <v>0</v>
      </c>
      <c r="K21" s="31">
        <v>0</v>
      </c>
      <c r="L21" s="17">
        <v>0</v>
      </c>
      <c r="M21" s="17">
        <v>0</v>
      </c>
      <c r="N21" s="17">
        <v>0</v>
      </c>
      <c r="O21" s="17">
        <v>0</v>
      </c>
      <c r="P21" s="17">
        <v>0</v>
      </c>
      <c r="Q21" s="17">
        <v>0</v>
      </c>
      <c r="R21" s="17">
        <v>0</v>
      </c>
      <c r="S21" s="17">
        <v>0</v>
      </c>
      <c r="T21" s="17">
        <v>0</v>
      </c>
      <c r="U21" s="17">
        <v>0</v>
      </c>
      <c r="X21" s="17">
        <v>17</v>
      </c>
      <c r="Y21" s="17">
        <f>IF(X21&lt;$A$2,0,INDEX(魂核!$BF$5:$BF$25,MATCH($F$2,魂核!$BE$5:$BE$25,0),1))</f>
        <v>0.1</v>
      </c>
      <c r="Z21" s="17">
        <f>IF(X21&lt;$A$2,0,INDEX(魂核!$BG$5:$BG$25,MATCH($F$2,魂核!$BE$5:$BE$25,0),1))</f>
        <v>0.1</v>
      </c>
      <c r="AC21" s="17">
        <f>IF(X21&lt;$A$2,0,INDEX(魂核!$BJ$5:$BJ$25,MATCH($F$2,魂核!$BE$5:$BE$25,0),1))</f>
        <v>0</v>
      </c>
      <c r="AD21" s="17">
        <f>IF(X21&lt;$A$2,0,INDEX(魂核!$BK$5:$BK$25,MATCH($F$2,魂核!$BE$5:$BE$25,0),1))</f>
        <v>0</v>
      </c>
      <c r="AE21" s="17">
        <f>IF(X21&lt;$A$2,0,INDEX(魂核!$BL$5:$BL$25,MATCH($F$2,魂核!$BE$5:$BE$25,0),1))</f>
        <v>600</v>
      </c>
      <c r="AF21" s="17">
        <f>IF(X21&lt;$A$2,0,INDEX(魂核!$BM$5:$BM$25,MATCH($F$2,魂核!$BE$5:$BE$25,0),1))</f>
        <v>600</v>
      </c>
      <c r="AG21" s="17">
        <f>IF(X21&lt;$A$2,0,INDEX(魂核!$BH$5:$BH$25,MATCH($F$2,魂核!$BE$5:$BE$25,0),1))</f>
        <v>0</v>
      </c>
      <c r="AH21" s="17">
        <f>IF(X21&lt;$A$2,0,INDEX(魂核!$BI$5:$BI$25,MATCH($F$2,魂核!$BE$5:$BE$25,0),1))</f>
        <v>0</v>
      </c>
    </row>
    <row r="22" spans="1:34" x14ac:dyDescent="0.2">
      <c r="G22" s="17">
        <v>18</v>
      </c>
      <c r="H22" s="31">
        <v>0</v>
      </c>
      <c r="I22" s="17">
        <v>0</v>
      </c>
      <c r="J22" s="31">
        <v>0</v>
      </c>
      <c r="K22" s="31">
        <v>0</v>
      </c>
      <c r="L22" s="17">
        <v>0</v>
      </c>
      <c r="M22" s="17">
        <v>0</v>
      </c>
      <c r="N22" s="17">
        <v>0</v>
      </c>
      <c r="O22" s="17">
        <v>0</v>
      </c>
      <c r="P22" s="17">
        <v>0</v>
      </c>
      <c r="Q22" s="17">
        <v>0</v>
      </c>
      <c r="R22" s="17">
        <v>0</v>
      </c>
      <c r="S22" s="17">
        <v>0</v>
      </c>
      <c r="T22" s="17">
        <v>0</v>
      </c>
      <c r="U22" s="17">
        <v>0</v>
      </c>
      <c r="X22" s="17">
        <v>18</v>
      </c>
      <c r="Y22" s="17">
        <f>IF(X22&lt;$A$2,0,INDEX(魂核!$BF$5:$BF$25,MATCH($F$2,魂核!$BE$5:$BE$25,0),1))</f>
        <v>0.1</v>
      </c>
      <c r="Z22" s="17">
        <f>IF(X22&lt;$A$2,0,INDEX(魂核!$BG$5:$BG$25,MATCH($F$2,魂核!$BE$5:$BE$25,0),1))</f>
        <v>0.1</v>
      </c>
      <c r="AC22" s="17">
        <f>IF(X22&lt;$A$2,0,INDEX(魂核!$BJ$5:$BJ$25,MATCH($F$2,魂核!$BE$5:$BE$25,0),1))</f>
        <v>0</v>
      </c>
      <c r="AD22" s="17">
        <f>IF(X22&lt;$A$2,0,INDEX(魂核!$BK$5:$BK$25,MATCH($F$2,魂核!$BE$5:$BE$25,0),1))</f>
        <v>0</v>
      </c>
      <c r="AE22" s="17">
        <f>IF(X22&lt;$A$2,0,INDEX(魂核!$BL$5:$BL$25,MATCH($F$2,魂核!$BE$5:$BE$25,0),1))</f>
        <v>600</v>
      </c>
      <c r="AF22" s="17">
        <f>IF(X22&lt;$A$2,0,INDEX(魂核!$BM$5:$BM$25,MATCH($F$2,魂核!$BE$5:$BE$25,0),1))</f>
        <v>600</v>
      </c>
      <c r="AG22" s="17">
        <f>IF(X22&lt;$A$2,0,INDEX(魂核!$BH$5:$BH$25,MATCH($F$2,魂核!$BE$5:$BE$25,0),1))</f>
        <v>0</v>
      </c>
      <c r="AH22" s="17">
        <f>IF(X22&lt;$A$2,0,INDEX(魂核!$BI$5:$BI$25,MATCH($F$2,魂核!$BE$5:$BE$25,0),1))</f>
        <v>0</v>
      </c>
    </row>
    <row r="23" spans="1:34" x14ac:dyDescent="0.2">
      <c r="G23" s="17">
        <v>19</v>
      </c>
      <c r="H23" s="31">
        <v>0</v>
      </c>
      <c r="I23" s="17">
        <v>0</v>
      </c>
      <c r="J23" s="31">
        <v>0</v>
      </c>
      <c r="K23" s="31">
        <v>0</v>
      </c>
      <c r="L23" s="17">
        <v>0</v>
      </c>
      <c r="M23" s="17">
        <v>0</v>
      </c>
      <c r="N23" s="17">
        <v>0</v>
      </c>
      <c r="O23" s="17">
        <v>0</v>
      </c>
      <c r="P23" s="17">
        <v>0</v>
      </c>
      <c r="Q23" s="17">
        <v>0</v>
      </c>
      <c r="R23" s="17">
        <v>0</v>
      </c>
      <c r="S23" s="17">
        <v>0</v>
      </c>
      <c r="T23" s="17">
        <v>0</v>
      </c>
      <c r="U23" s="17">
        <v>0</v>
      </c>
      <c r="X23" s="17">
        <v>19</v>
      </c>
      <c r="Y23" s="17">
        <f>IF(X23&lt;$A$2,0,INDEX(魂核!$BF$5:$BF$25,MATCH($F$2,魂核!$BE$5:$BE$25,0),1))</f>
        <v>0.1</v>
      </c>
      <c r="Z23" s="17">
        <f>IF(X23&lt;$A$2,0,INDEX(魂核!$BG$5:$BG$25,MATCH($F$2,魂核!$BE$5:$BE$25,0),1))</f>
        <v>0.1</v>
      </c>
      <c r="AC23" s="17">
        <f>IF(X23&lt;$A$2,0,INDEX(魂核!$BJ$5:$BJ$25,MATCH($F$2,魂核!$BE$5:$BE$25,0),1))</f>
        <v>0</v>
      </c>
      <c r="AD23" s="17">
        <f>IF(X23&lt;$A$2,0,INDEX(魂核!$BK$5:$BK$25,MATCH($F$2,魂核!$BE$5:$BE$25,0),1))</f>
        <v>0</v>
      </c>
      <c r="AE23" s="17">
        <f>IF(X23&lt;$A$2,0,INDEX(魂核!$BL$5:$BL$25,MATCH($F$2,魂核!$BE$5:$BE$25,0),1))</f>
        <v>600</v>
      </c>
      <c r="AF23" s="17">
        <f>IF(X23&lt;$A$2,0,INDEX(魂核!$BM$5:$BM$25,MATCH($F$2,魂核!$BE$5:$BE$25,0),1))</f>
        <v>600</v>
      </c>
      <c r="AG23" s="17">
        <f>IF(X23&lt;$A$2,0,INDEX(魂核!$BH$5:$BH$25,MATCH($F$2,魂核!$BE$5:$BE$25,0),1))</f>
        <v>0</v>
      </c>
      <c r="AH23" s="17">
        <f>IF(X23&lt;$A$2,0,INDEX(魂核!$BI$5:$BI$25,MATCH($F$2,魂核!$BE$5:$BE$25,0),1))</f>
        <v>0</v>
      </c>
    </row>
    <row r="24" spans="1:34" x14ac:dyDescent="0.2">
      <c r="G24" s="17">
        <v>20</v>
      </c>
      <c r="H24" s="31">
        <v>0</v>
      </c>
      <c r="I24" s="17">
        <v>0</v>
      </c>
      <c r="J24" s="31">
        <v>0</v>
      </c>
      <c r="K24" s="31">
        <v>0</v>
      </c>
      <c r="L24" s="17">
        <v>0</v>
      </c>
      <c r="M24" s="17">
        <v>0</v>
      </c>
      <c r="N24" s="17">
        <v>0</v>
      </c>
      <c r="O24" s="17">
        <v>0</v>
      </c>
      <c r="P24" s="17">
        <v>0</v>
      </c>
      <c r="Q24" s="17">
        <v>0</v>
      </c>
      <c r="R24" s="17">
        <v>0</v>
      </c>
      <c r="S24" s="17">
        <v>0</v>
      </c>
      <c r="T24" s="17">
        <v>0</v>
      </c>
      <c r="U24" s="17">
        <v>0</v>
      </c>
      <c r="X24" s="17">
        <v>20</v>
      </c>
      <c r="Y24" s="17">
        <f>IF(X24&lt;$A$2,0,INDEX(魂核!$BF$5:$BF$25,MATCH($F$2,魂核!$BE$5:$BE$25,0),1))</f>
        <v>0.1</v>
      </c>
      <c r="Z24" s="17">
        <f>IF(X24&lt;$A$2,0,INDEX(魂核!$BG$5:$BG$25,MATCH($F$2,魂核!$BE$5:$BE$25,0),1))</f>
        <v>0.1</v>
      </c>
      <c r="AC24" s="17">
        <f>IF(X24&lt;$A$2,0,INDEX(魂核!$BJ$5:$BJ$25,MATCH($F$2,魂核!$BE$5:$BE$25,0),1))</f>
        <v>0</v>
      </c>
      <c r="AD24" s="17">
        <f>IF(X24&lt;$A$2,0,INDEX(魂核!$BK$5:$BK$25,MATCH($F$2,魂核!$BE$5:$BE$25,0),1))</f>
        <v>0</v>
      </c>
      <c r="AE24" s="17">
        <f>IF(X24&lt;$A$2,0,INDEX(魂核!$BL$5:$BL$25,MATCH($F$2,魂核!$BE$5:$BE$25,0),1))</f>
        <v>600</v>
      </c>
      <c r="AF24" s="17">
        <f>IF(X24&lt;$A$2,0,INDEX(魂核!$BM$5:$BM$25,MATCH($F$2,魂核!$BE$5:$BE$25,0),1))</f>
        <v>600</v>
      </c>
      <c r="AG24" s="17">
        <f>IF(X24&lt;$A$2,0,INDEX(魂核!$BH$5:$BH$25,MATCH($F$2,魂核!$BE$5:$BE$25,0),1))</f>
        <v>0</v>
      </c>
      <c r="AH24" s="17">
        <f>IF(X24&lt;$A$2,0,INDEX(魂核!$BI$5:$BI$25,MATCH($F$2,魂核!$BE$5:$BE$25,0),1))</f>
        <v>0</v>
      </c>
    </row>
    <row r="25" spans="1:34" x14ac:dyDescent="0.2">
      <c r="G25" s="17">
        <v>21</v>
      </c>
      <c r="H25" s="31">
        <v>0</v>
      </c>
      <c r="I25" s="17">
        <v>0</v>
      </c>
      <c r="J25" s="31">
        <v>0</v>
      </c>
      <c r="K25" s="31">
        <v>0</v>
      </c>
      <c r="L25" s="17">
        <v>0</v>
      </c>
      <c r="M25" s="17">
        <v>0</v>
      </c>
      <c r="N25" s="17">
        <v>0</v>
      </c>
      <c r="O25" s="17">
        <v>0</v>
      </c>
      <c r="P25" s="17">
        <v>0</v>
      </c>
      <c r="Q25" s="17">
        <v>0</v>
      </c>
      <c r="R25" s="17">
        <v>0</v>
      </c>
      <c r="S25" s="17">
        <v>0</v>
      </c>
      <c r="T25" s="17">
        <v>0</v>
      </c>
      <c r="U25" s="17">
        <v>0</v>
      </c>
      <c r="X25" s="17">
        <v>21</v>
      </c>
      <c r="Y25" s="17">
        <f>IF(X25&lt;$A$2,0,INDEX(魂核!$BF$5:$BF$25,MATCH($F$2,魂核!$BE$5:$BE$25,0),1))</f>
        <v>0.1</v>
      </c>
      <c r="Z25" s="17">
        <f>IF(X25&lt;$A$2,0,INDEX(魂核!$BG$5:$BG$25,MATCH($F$2,魂核!$BE$5:$BE$25,0),1))</f>
        <v>0.1</v>
      </c>
      <c r="AC25" s="17">
        <f>IF(X25&lt;$A$2,0,INDEX(魂核!$BJ$5:$BJ$25,MATCH($F$2,魂核!$BE$5:$BE$25,0),1))</f>
        <v>0</v>
      </c>
      <c r="AD25" s="17">
        <f>IF(X25&lt;$A$2,0,INDEX(魂核!$BK$5:$BK$25,MATCH($F$2,魂核!$BE$5:$BE$25,0),1))</f>
        <v>0</v>
      </c>
      <c r="AE25" s="17">
        <f>IF(X25&lt;$A$2,0,INDEX(魂核!$BL$5:$BL$25,MATCH($F$2,魂核!$BE$5:$BE$25,0),1))</f>
        <v>600</v>
      </c>
      <c r="AF25" s="17">
        <f>IF(X25&lt;$A$2,0,INDEX(魂核!$BM$5:$BM$25,MATCH($F$2,魂核!$BE$5:$BE$25,0),1))</f>
        <v>600</v>
      </c>
      <c r="AG25" s="17">
        <f>IF(X25&lt;$A$2,0,INDEX(魂核!$BH$5:$BH$25,MATCH($F$2,魂核!$BE$5:$BE$25,0),1))</f>
        <v>0</v>
      </c>
      <c r="AH25" s="17">
        <f>IF(X25&lt;$A$2,0,INDEX(魂核!$BI$5:$BI$25,MATCH($F$2,魂核!$BE$5:$BE$25,0),1))</f>
        <v>0</v>
      </c>
    </row>
    <row r="26" spans="1:34" x14ac:dyDescent="0.2">
      <c r="G26" s="17">
        <v>22</v>
      </c>
      <c r="H26" s="31">
        <v>0</v>
      </c>
      <c r="I26" s="17">
        <v>0</v>
      </c>
      <c r="J26" s="31">
        <v>0</v>
      </c>
      <c r="K26" s="31">
        <v>0</v>
      </c>
      <c r="L26" s="17">
        <v>0</v>
      </c>
      <c r="M26" s="17">
        <v>0</v>
      </c>
      <c r="N26" s="17">
        <v>0</v>
      </c>
      <c r="O26" s="17">
        <v>0</v>
      </c>
      <c r="P26" s="17">
        <v>0</v>
      </c>
      <c r="Q26" s="17">
        <v>0</v>
      </c>
      <c r="R26" s="17">
        <v>0</v>
      </c>
      <c r="S26" s="17">
        <v>0</v>
      </c>
      <c r="T26" s="17">
        <v>0</v>
      </c>
      <c r="U26" s="17">
        <v>0</v>
      </c>
      <c r="X26" s="17">
        <v>22</v>
      </c>
      <c r="Y26" s="17">
        <f>IF(X26&lt;$A$2,0,INDEX(魂核!$BF$5:$BF$25,MATCH($F$2,魂核!$BE$5:$BE$25,0),1))</f>
        <v>0.1</v>
      </c>
      <c r="Z26" s="17">
        <f>IF(X26&lt;$A$2,0,INDEX(魂核!$BG$5:$BG$25,MATCH($F$2,魂核!$BE$5:$BE$25,0),1))</f>
        <v>0.1</v>
      </c>
      <c r="AC26" s="17">
        <f>IF(X26&lt;$A$2,0,INDEX(魂核!$BJ$5:$BJ$25,MATCH($F$2,魂核!$BE$5:$BE$25,0),1))</f>
        <v>0</v>
      </c>
      <c r="AD26" s="17">
        <f>IF(X26&lt;$A$2,0,INDEX(魂核!$BK$5:$BK$25,MATCH($F$2,魂核!$BE$5:$BE$25,0),1))</f>
        <v>0</v>
      </c>
      <c r="AE26" s="17">
        <f>IF(X26&lt;$A$2,0,INDEX(魂核!$BL$5:$BL$25,MATCH($F$2,魂核!$BE$5:$BE$25,0),1))</f>
        <v>600</v>
      </c>
      <c r="AF26" s="17">
        <f>IF(X26&lt;$A$2,0,INDEX(魂核!$BM$5:$BM$25,MATCH($F$2,魂核!$BE$5:$BE$25,0),1))</f>
        <v>600</v>
      </c>
      <c r="AG26" s="17">
        <f>IF(X26&lt;$A$2,0,INDEX(魂核!$BH$5:$BH$25,MATCH($F$2,魂核!$BE$5:$BE$25,0),1))</f>
        <v>0</v>
      </c>
      <c r="AH26" s="17">
        <f>IF(X26&lt;$A$2,0,INDEX(魂核!$BI$5:$BI$25,MATCH($F$2,魂核!$BE$5:$BE$25,0),1))</f>
        <v>0</v>
      </c>
    </row>
    <row r="27" spans="1:34" x14ac:dyDescent="0.2">
      <c r="G27" s="17">
        <v>23</v>
      </c>
      <c r="H27" s="31">
        <v>0</v>
      </c>
      <c r="I27" s="17">
        <v>0</v>
      </c>
      <c r="J27" s="31">
        <v>0</v>
      </c>
      <c r="K27" s="31">
        <v>0</v>
      </c>
      <c r="L27" s="17">
        <v>0</v>
      </c>
      <c r="M27" s="17">
        <v>0</v>
      </c>
      <c r="N27" s="17">
        <v>0</v>
      </c>
      <c r="O27" s="17">
        <v>0</v>
      </c>
      <c r="P27" s="17">
        <v>0</v>
      </c>
      <c r="Q27" s="17">
        <v>0</v>
      </c>
      <c r="R27" s="17">
        <v>0</v>
      </c>
      <c r="S27" s="17">
        <v>0</v>
      </c>
      <c r="T27" s="17">
        <v>0</v>
      </c>
      <c r="U27" s="17">
        <v>0</v>
      </c>
      <c r="X27" s="17">
        <v>23</v>
      </c>
      <c r="Y27" s="17">
        <f>IF(X27&lt;$A$2,0,INDEX(魂核!$BF$5:$BF$25,MATCH($F$2,魂核!$BE$5:$BE$25,0),1))</f>
        <v>0.1</v>
      </c>
      <c r="Z27" s="17">
        <f>IF(X27&lt;$A$2,0,INDEX(魂核!$BG$5:$BG$25,MATCH($F$2,魂核!$BE$5:$BE$25,0),1))</f>
        <v>0.1</v>
      </c>
      <c r="AC27" s="17">
        <f>IF(X27&lt;$A$2,0,INDEX(魂核!$BJ$5:$BJ$25,MATCH($F$2,魂核!$BE$5:$BE$25,0),1))</f>
        <v>0</v>
      </c>
      <c r="AD27" s="17">
        <f>IF(X27&lt;$A$2,0,INDEX(魂核!$BK$5:$BK$25,MATCH($F$2,魂核!$BE$5:$BE$25,0),1))</f>
        <v>0</v>
      </c>
      <c r="AE27" s="17">
        <f>IF(X27&lt;$A$2,0,INDEX(魂核!$BL$5:$BL$25,MATCH($F$2,魂核!$BE$5:$BE$25,0),1))</f>
        <v>600</v>
      </c>
      <c r="AF27" s="17">
        <f>IF(X27&lt;$A$2,0,INDEX(魂核!$BM$5:$BM$25,MATCH($F$2,魂核!$BE$5:$BE$25,0),1))</f>
        <v>600</v>
      </c>
      <c r="AG27" s="17">
        <f>IF(X27&lt;$A$2,0,INDEX(魂核!$BH$5:$BH$25,MATCH($F$2,魂核!$BE$5:$BE$25,0),1))</f>
        <v>0</v>
      </c>
      <c r="AH27" s="17">
        <f>IF(X27&lt;$A$2,0,INDEX(魂核!$BI$5:$BI$25,MATCH($F$2,魂核!$BE$5:$BE$25,0),1))</f>
        <v>0</v>
      </c>
    </row>
    <row r="28" spans="1:34" x14ac:dyDescent="0.2">
      <c r="G28" s="17">
        <v>24</v>
      </c>
      <c r="H28" s="31">
        <v>0</v>
      </c>
      <c r="I28" s="17">
        <v>0</v>
      </c>
      <c r="J28" s="31">
        <v>0</v>
      </c>
      <c r="K28" s="31">
        <v>0</v>
      </c>
      <c r="L28" s="17">
        <v>0</v>
      </c>
      <c r="M28" s="17">
        <v>0</v>
      </c>
      <c r="N28" s="17">
        <v>0</v>
      </c>
      <c r="O28" s="17">
        <v>0</v>
      </c>
      <c r="P28" s="17">
        <v>0</v>
      </c>
      <c r="Q28" s="17">
        <v>0</v>
      </c>
      <c r="R28" s="17">
        <v>0</v>
      </c>
      <c r="S28" s="17">
        <v>0</v>
      </c>
      <c r="T28" s="17">
        <v>0</v>
      </c>
      <c r="U28" s="17">
        <v>0</v>
      </c>
      <c r="X28" s="17">
        <v>24</v>
      </c>
      <c r="Y28" s="17">
        <f>IF(X28&lt;$A$2,0,INDEX(魂核!$BF$5:$BF$25,MATCH($F$2,魂核!$BE$5:$BE$25,0),1))</f>
        <v>0.1</v>
      </c>
      <c r="Z28" s="17">
        <f>IF(X28&lt;$A$2,0,INDEX(魂核!$BG$5:$BG$25,MATCH($F$2,魂核!$BE$5:$BE$25,0),1))</f>
        <v>0.1</v>
      </c>
      <c r="AC28" s="17">
        <f>IF(X28&lt;$A$2,0,INDEX(魂核!$BJ$5:$BJ$25,MATCH($F$2,魂核!$BE$5:$BE$25,0),1))</f>
        <v>0</v>
      </c>
      <c r="AD28" s="17">
        <f>IF(X28&lt;$A$2,0,INDEX(魂核!$BK$5:$BK$25,MATCH($F$2,魂核!$BE$5:$BE$25,0),1))</f>
        <v>0</v>
      </c>
      <c r="AE28" s="17">
        <f>IF(X28&lt;$A$2,0,INDEX(魂核!$BL$5:$BL$25,MATCH($F$2,魂核!$BE$5:$BE$25,0),1))</f>
        <v>600</v>
      </c>
      <c r="AF28" s="17">
        <f>IF(X28&lt;$A$2,0,INDEX(魂核!$BM$5:$BM$25,MATCH($F$2,魂核!$BE$5:$BE$25,0),1))</f>
        <v>600</v>
      </c>
      <c r="AG28" s="17">
        <f>IF(X28&lt;$A$2,0,INDEX(魂核!$BH$5:$BH$25,MATCH($F$2,魂核!$BE$5:$BE$25,0),1))</f>
        <v>0</v>
      </c>
      <c r="AH28" s="17">
        <f>IF(X28&lt;$A$2,0,INDEX(魂核!$BI$5:$BI$25,MATCH($F$2,魂核!$BE$5:$BE$25,0),1))</f>
        <v>0</v>
      </c>
    </row>
    <row r="29" spans="1:34" x14ac:dyDescent="0.2">
      <c r="G29" s="17">
        <v>25</v>
      </c>
      <c r="H29" s="31">
        <v>0</v>
      </c>
      <c r="I29" s="17">
        <v>0</v>
      </c>
      <c r="J29" s="31">
        <v>0</v>
      </c>
      <c r="K29" s="31">
        <v>0</v>
      </c>
      <c r="L29" s="17">
        <v>0</v>
      </c>
      <c r="M29" s="17">
        <v>0</v>
      </c>
      <c r="N29" s="17">
        <v>0</v>
      </c>
      <c r="O29" s="17">
        <v>0</v>
      </c>
      <c r="P29" s="17">
        <v>0</v>
      </c>
      <c r="Q29" s="17">
        <v>0</v>
      </c>
      <c r="R29" s="17">
        <v>0</v>
      </c>
      <c r="S29" s="17">
        <v>0</v>
      </c>
      <c r="T29" s="17">
        <v>0</v>
      </c>
      <c r="U29" s="17">
        <v>0</v>
      </c>
      <c r="X29" s="17">
        <v>25</v>
      </c>
      <c r="Y29" s="17">
        <f>IF(X29&lt;$A$2,0,INDEX(魂核!$BF$5:$BF$25,MATCH($F$2,魂核!$BE$5:$BE$25,0),1))</f>
        <v>0.1</v>
      </c>
      <c r="Z29" s="17">
        <f>IF(X29&lt;$A$2,0,INDEX(魂核!$BG$5:$BG$25,MATCH($F$2,魂核!$BE$5:$BE$25,0),1))</f>
        <v>0.1</v>
      </c>
      <c r="AC29" s="17">
        <f>IF(X29&lt;$A$2,0,INDEX(魂核!$BJ$5:$BJ$25,MATCH($F$2,魂核!$BE$5:$BE$25,0),1))</f>
        <v>0</v>
      </c>
      <c r="AD29" s="17">
        <f>IF(X29&lt;$A$2,0,INDEX(魂核!$BK$5:$BK$25,MATCH($F$2,魂核!$BE$5:$BE$25,0),1))</f>
        <v>0</v>
      </c>
      <c r="AE29" s="17">
        <f>IF(X29&lt;$A$2,0,INDEX(魂核!$BL$5:$BL$25,MATCH($F$2,魂核!$BE$5:$BE$25,0),1))</f>
        <v>600</v>
      </c>
      <c r="AF29" s="17">
        <f>IF(X29&lt;$A$2,0,INDEX(魂核!$BM$5:$BM$25,MATCH($F$2,魂核!$BE$5:$BE$25,0),1))</f>
        <v>600</v>
      </c>
      <c r="AG29" s="17">
        <f>IF(X29&lt;$A$2,0,INDEX(魂核!$BH$5:$BH$25,MATCH($F$2,魂核!$BE$5:$BE$25,0),1))</f>
        <v>0</v>
      </c>
      <c r="AH29" s="17">
        <f>IF(X29&lt;$A$2,0,INDEX(魂核!$BI$5:$BI$25,MATCH($F$2,魂核!$BE$5:$BE$25,0),1))</f>
        <v>0</v>
      </c>
    </row>
    <row r="30" spans="1:34" x14ac:dyDescent="0.2">
      <c r="G30" s="17">
        <v>26</v>
      </c>
      <c r="H30" s="31">
        <v>0</v>
      </c>
      <c r="I30" s="17">
        <v>0</v>
      </c>
      <c r="J30" s="31">
        <v>0</v>
      </c>
      <c r="K30" s="31">
        <v>0</v>
      </c>
      <c r="L30" s="17">
        <v>0</v>
      </c>
      <c r="M30" s="17">
        <v>0</v>
      </c>
      <c r="N30" s="17">
        <v>0</v>
      </c>
      <c r="O30" s="17">
        <v>0</v>
      </c>
      <c r="P30" s="17">
        <v>0</v>
      </c>
      <c r="Q30" s="17">
        <v>0</v>
      </c>
      <c r="R30" s="17">
        <v>0</v>
      </c>
      <c r="S30" s="17">
        <v>0</v>
      </c>
      <c r="T30" s="17">
        <v>0</v>
      </c>
      <c r="U30" s="17">
        <v>0</v>
      </c>
      <c r="X30" s="17">
        <v>26</v>
      </c>
      <c r="Y30" s="17">
        <f>IF(X30&lt;$A$2,0,INDEX(魂核!$BF$5:$BF$25,MATCH($F$2,魂核!$BE$5:$BE$25,0),1))</f>
        <v>0.1</v>
      </c>
      <c r="Z30" s="17">
        <f>IF(X30&lt;$A$2,0,INDEX(魂核!$BG$5:$BG$25,MATCH($F$2,魂核!$BE$5:$BE$25,0),1))</f>
        <v>0.1</v>
      </c>
      <c r="AC30" s="17">
        <f>IF(X30&lt;$A$2,0,INDEX(魂核!$BJ$5:$BJ$25,MATCH($F$2,魂核!$BE$5:$BE$25,0),1))</f>
        <v>0</v>
      </c>
      <c r="AD30" s="17">
        <f>IF(X30&lt;$A$2,0,INDEX(魂核!$BK$5:$BK$25,MATCH($F$2,魂核!$BE$5:$BE$25,0),1))</f>
        <v>0</v>
      </c>
      <c r="AE30" s="17">
        <f>IF(X30&lt;$A$2,0,INDEX(魂核!$BL$5:$BL$25,MATCH($F$2,魂核!$BE$5:$BE$25,0),1))</f>
        <v>600</v>
      </c>
      <c r="AF30" s="17">
        <f>IF(X30&lt;$A$2,0,INDEX(魂核!$BM$5:$BM$25,MATCH($F$2,魂核!$BE$5:$BE$25,0),1))</f>
        <v>600</v>
      </c>
      <c r="AG30" s="17">
        <f>IF(X30&lt;$A$2,0,INDEX(魂核!$BH$5:$BH$25,MATCH($F$2,魂核!$BE$5:$BE$25,0),1))</f>
        <v>0</v>
      </c>
      <c r="AH30" s="17">
        <f>IF(X30&lt;$A$2,0,INDEX(魂核!$BI$5:$BI$25,MATCH($F$2,魂核!$BE$5:$BE$25,0),1))</f>
        <v>0</v>
      </c>
    </row>
    <row r="31" spans="1:34" x14ac:dyDescent="0.2">
      <c r="G31" s="17">
        <v>27</v>
      </c>
      <c r="H31" s="31">
        <v>0</v>
      </c>
      <c r="I31" s="17">
        <v>0</v>
      </c>
      <c r="J31" s="31">
        <v>0</v>
      </c>
      <c r="K31" s="31">
        <v>0</v>
      </c>
      <c r="L31" s="17">
        <v>0</v>
      </c>
      <c r="M31" s="17">
        <v>0</v>
      </c>
      <c r="N31" s="17">
        <v>0</v>
      </c>
      <c r="O31" s="17">
        <v>0</v>
      </c>
      <c r="P31" s="17">
        <v>0</v>
      </c>
      <c r="Q31" s="17">
        <v>0</v>
      </c>
      <c r="R31" s="17">
        <v>0</v>
      </c>
      <c r="S31" s="17">
        <v>0</v>
      </c>
      <c r="T31" s="17">
        <v>0</v>
      </c>
      <c r="U31" s="17">
        <v>0</v>
      </c>
      <c r="X31" s="17">
        <v>27</v>
      </c>
      <c r="Y31" s="17">
        <f>IF(X31&lt;$A$2,0,INDEX(魂核!$BF$5:$BF$25,MATCH($F$2,魂核!$BE$5:$BE$25,0),1))</f>
        <v>0.1</v>
      </c>
      <c r="Z31" s="17">
        <f>IF(X31&lt;$A$2,0,INDEX(魂核!$BG$5:$BG$25,MATCH($F$2,魂核!$BE$5:$BE$25,0),1))</f>
        <v>0.1</v>
      </c>
      <c r="AC31" s="17">
        <f>IF(X31&lt;$A$2,0,INDEX(魂核!$BJ$5:$BJ$25,MATCH($F$2,魂核!$BE$5:$BE$25,0),1))</f>
        <v>0</v>
      </c>
      <c r="AD31" s="17">
        <f>IF(X31&lt;$A$2,0,INDEX(魂核!$BK$5:$BK$25,MATCH($F$2,魂核!$BE$5:$BE$25,0),1))</f>
        <v>0</v>
      </c>
      <c r="AE31" s="17">
        <f>IF(X31&lt;$A$2,0,INDEX(魂核!$BL$5:$BL$25,MATCH($F$2,魂核!$BE$5:$BE$25,0),1))</f>
        <v>600</v>
      </c>
      <c r="AF31" s="17">
        <f>IF(X31&lt;$A$2,0,INDEX(魂核!$BM$5:$BM$25,MATCH($F$2,魂核!$BE$5:$BE$25,0),1))</f>
        <v>600</v>
      </c>
      <c r="AG31" s="17">
        <f>IF(X31&lt;$A$2,0,INDEX(魂核!$BH$5:$BH$25,MATCH($F$2,魂核!$BE$5:$BE$25,0),1))</f>
        <v>0</v>
      </c>
      <c r="AH31" s="17">
        <f>IF(X31&lt;$A$2,0,INDEX(魂核!$BI$5:$BI$25,MATCH($F$2,魂核!$BE$5:$BE$25,0),1))</f>
        <v>0</v>
      </c>
    </row>
    <row r="32" spans="1:34" x14ac:dyDescent="0.2">
      <c r="G32" s="17">
        <v>28</v>
      </c>
      <c r="H32" s="31">
        <v>0</v>
      </c>
      <c r="I32" s="17">
        <v>0</v>
      </c>
      <c r="J32" s="31">
        <v>0</v>
      </c>
      <c r="K32" s="31">
        <v>0</v>
      </c>
      <c r="L32" s="17">
        <v>0</v>
      </c>
      <c r="M32" s="17">
        <v>0</v>
      </c>
      <c r="N32" s="17">
        <v>0</v>
      </c>
      <c r="O32" s="17">
        <v>0</v>
      </c>
      <c r="P32" s="17">
        <v>0</v>
      </c>
      <c r="Q32" s="17">
        <v>0</v>
      </c>
      <c r="R32" s="17">
        <v>0</v>
      </c>
      <c r="S32" s="17">
        <v>0</v>
      </c>
      <c r="T32" s="17">
        <v>0</v>
      </c>
      <c r="U32" s="17">
        <v>0</v>
      </c>
      <c r="X32" s="17">
        <v>28</v>
      </c>
      <c r="Y32" s="17">
        <f>IF(X32&lt;$A$2,0,INDEX(魂核!$BF$5:$BF$25,MATCH($F$2,魂核!$BE$5:$BE$25,0),1))</f>
        <v>0.1</v>
      </c>
      <c r="Z32" s="17">
        <f>IF(X32&lt;$A$2,0,INDEX(魂核!$BG$5:$BG$25,MATCH($F$2,魂核!$BE$5:$BE$25,0),1))</f>
        <v>0.1</v>
      </c>
      <c r="AC32" s="17">
        <f>IF(X32&lt;$A$2,0,INDEX(魂核!$BJ$5:$BJ$25,MATCH($F$2,魂核!$BE$5:$BE$25,0),1))</f>
        <v>0</v>
      </c>
      <c r="AD32" s="17">
        <f>IF(X32&lt;$A$2,0,INDEX(魂核!$BK$5:$BK$25,MATCH($F$2,魂核!$BE$5:$BE$25,0),1))</f>
        <v>0</v>
      </c>
      <c r="AE32" s="17">
        <f>IF(X32&lt;$A$2,0,INDEX(魂核!$BL$5:$BL$25,MATCH($F$2,魂核!$BE$5:$BE$25,0),1))</f>
        <v>600</v>
      </c>
      <c r="AF32" s="17">
        <f>IF(X32&lt;$A$2,0,INDEX(魂核!$BM$5:$BM$25,MATCH($F$2,魂核!$BE$5:$BE$25,0),1))</f>
        <v>600</v>
      </c>
      <c r="AG32" s="17">
        <f>IF(X32&lt;$A$2,0,INDEX(魂核!$BH$5:$BH$25,MATCH($F$2,魂核!$BE$5:$BE$25,0),1))</f>
        <v>0</v>
      </c>
      <c r="AH32" s="17">
        <f>IF(X32&lt;$A$2,0,INDEX(魂核!$BI$5:$BI$25,MATCH($F$2,魂核!$BE$5:$BE$25,0),1))</f>
        <v>0</v>
      </c>
    </row>
    <row r="33" spans="7:34" x14ac:dyDescent="0.2">
      <c r="G33" s="17">
        <v>29</v>
      </c>
      <c r="H33" s="31">
        <v>0</v>
      </c>
      <c r="I33" s="17">
        <v>0</v>
      </c>
      <c r="J33" s="31">
        <v>0</v>
      </c>
      <c r="K33" s="31">
        <v>0</v>
      </c>
      <c r="L33" s="17">
        <v>0</v>
      </c>
      <c r="M33" s="17">
        <v>0</v>
      </c>
      <c r="N33" s="17">
        <v>0</v>
      </c>
      <c r="O33" s="17">
        <v>0</v>
      </c>
      <c r="P33" s="17">
        <v>0</v>
      </c>
      <c r="Q33" s="17">
        <v>0</v>
      </c>
      <c r="R33" s="17">
        <v>0</v>
      </c>
      <c r="S33" s="17">
        <v>0</v>
      </c>
      <c r="T33" s="17">
        <v>0</v>
      </c>
      <c r="U33" s="17">
        <v>0</v>
      </c>
      <c r="X33" s="17">
        <v>29</v>
      </c>
      <c r="Y33" s="17">
        <f>IF(X33&lt;$A$2,0,INDEX(魂核!$BF$5:$BF$25,MATCH($F$2,魂核!$BE$5:$BE$25,0),1))</f>
        <v>0.1</v>
      </c>
      <c r="Z33" s="17">
        <f>IF(X33&lt;$A$2,0,INDEX(魂核!$BG$5:$BG$25,MATCH($F$2,魂核!$BE$5:$BE$25,0),1))</f>
        <v>0.1</v>
      </c>
      <c r="AC33" s="17">
        <f>IF(X33&lt;$A$2,0,INDEX(魂核!$BJ$5:$BJ$25,MATCH($F$2,魂核!$BE$5:$BE$25,0),1))</f>
        <v>0</v>
      </c>
      <c r="AD33" s="17">
        <f>IF(X33&lt;$A$2,0,INDEX(魂核!$BK$5:$BK$25,MATCH($F$2,魂核!$BE$5:$BE$25,0),1))</f>
        <v>0</v>
      </c>
      <c r="AE33" s="17">
        <f>IF(X33&lt;$A$2,0,INDEX(魂核!$BL$5:$BL$25,MATCH($F$2,魂核!$BE$5:$BE$25,0),1))</f>
        <v>600</v>
      </c>
      <c r="AF33" s="17">
        <f>IF(X33&lt;$A$2,0,INDEX(魂核!$BM$5:$BM$25,MATCH($F$2,魂核!$BE$5:$BE$25,0),1))</f>
        <v>600</v>
      </c>
      <c r="AG33" s="17">
        <f>IF(X33&lt;$A$2,0,INDEX(魂核!$BH$5:$BH$25,MATCH($F$2,魂核!$BE$5:$BE$25,0),1))</f>
        <v>0</v>
      </c>
      <c r="AH33" s="17">
        <f>IF(X33&lt;$A$2,0,INDEX(魂核!$BI$5:$BI$25,MATCH($F$2,魂核!$BE$5:$BE$25,0),1))</f>
        <v>0</v>
      </c>
    </row>
    <row r="34" spans="7:34" x14ac:dyDescent="0.2">
      <c r="G34" s="17">
        <v>30</v>
      </c>
      <c r="H34" s="31">
        <v>0</v>
      </c>
      <c r="I34" s="17">
        <v>0</v>
      </c>
      <c r="J34" s="31">
        <v>0</v>
      </c>
      <c r="K34" s="31">
        <v>0</v>
      </c>
      <c r="L34" s="17">
        <v>0</v>
      </c>
      <c r="M34" s="17">
        <v>0</v>
      </c>
      <c r="N34" s="17">
        <v>0</v>
      </c>
      <c r="O34" s="17">
        <v>0</v>
      </c>
      <c r="P34" s="17">
        <v>0</v>
      </c>
      <c r="Q34" s="17">
        <v>0</v>
      </c>
      <c r="R34" s="17">
        <v>0</v>
      </c>
      <c r="S34" s="17">
        <v>0</v>
      </c>
      <c r="T34" s="17">
        <v>0</v>
      </c>
      <c r="U34" s="17">
        <v>0</v>
      </c>
      <c r="X34" s="17">
        <v>30</v>
      </c>
      <c r="Y34" s="17">
        <f>IF(X34&lt;$A$2,0,INDEX(魂核!$BF$5:$BF$25,MATCH($F$2,魂核!$BE$5:$BE$25,0),1))</f>
        <v>0.1</v>
      </c>
      <c r="Z34" s="17">
        <f>IF(X34&lt;$A$2,0,INDEX(魂核!$BG$5:$BG$25,MATCH($F$2,魂核!$BE$5:$BE$25,0),1))</f>
        <v>0.1</v>
      </c>
      <c r="AC34" s="17">
        <f>IF(X34&lt;$A$2,0,INDEX(魂核!$BJ$5:$BJ$25,MATCH($F$2,魂核!$BE$5:$BE$25,0),1))</f>
        <v>0</v>
      </c>
      <c r="AD34" s="17">
        <f>IF(X34&lt;$A$2,0,INDEX(魂核!$BK$5:$BK$25,MATCH($F$2,魂核!$BE$5:$BE$25,0),1))</f>
        <v>0</v>
      </c>
      <c r="AE34" s="17">
        <f>IF(X34&lt;$A$2,0,INDEX(魂核!$BL$5:$BL$25,MATCH($F$2,魂核!$BE$5:$BE$25,0),1))</f>
        <v>600</v>
      </c>
      <c r="AF34" s="17">
        <f>IF(X34&lt;$A$2,0,INDEX(魂核!$BM$5:$BM$25,MATCH($F$2,魂核!$BE$5:$BE$25,0),1))</f>
        <v>600</v>
      </c>
      <c r="AG34" s="17">
        <f>IF(X34&lt;$A$2,0,INDEX(魂核!$BH$5:$BH$25,MATCH($F$2,魂核!$BE$5:$BE$25,0),1))</f>
        <v>0</v>
      </c>
      <c r="AH34" s="17">
        <f>IF(X34&lt;$A$2,0,INDEX(魂核!$BI$5:$BI$25,MATCH($F$2,魂核!$BE$5:$BE$25,0),1))</f>
        <v>0</v>
      </c>
    </row>
    <row r="35" spans="7:34" x14ac:dyDescent="0.2">
      <c r="G35" s="17">
        <v>31</v>
      </c>
      <c r="H35" s="31">
        <v>0</v>
      </c>
      <c r="I35" s="17">
        <v>0</v>
      </c>
      <c r="J35" s="31">
        <v>0</v>
      </c>
      <c r="K35" s="31">
        <v>0</v>
      </c>
      <c r="L35" s="17">
        <v>0</v>
      </c>
      <c r="M35" s="17">
        <v>0</v>
      </c>
      <c r="N35" s="17">
        <v>0</v>
      </c>
      <c r="O35" s="17">
        <v>0</v>
      </c>
      <c r="P35" s="17">
        <v>0</v>
      </c>
      <c r="Q35" s="17">
        <v>0</v>
      </c>
      <c r="R35" s="17">
        <v>0</v>
      </c>
      <c r="S35" s="17">
        <v>0</v>
      </c>
      <c r="T35" s="17">
        <v>0</v>
      </c>
      <c r="U35" s="17">
        <v>0</v>
      </c>
      <c r="X35" s="17">
        <v>31</v>
      </c>
      <c r="Y35" s="17">
        <f>IF(X35&lt;$A$2,0,INDEX(魂核!$BF$5:$BF$25,MATCH($F$2,魂核!$BE$5:$BE$25,0),1))</f>
        <v>0.1</v>
      </c>
      <c r="Z35" s="17">
        <f>IF(X35&lt;$A$2,0,INDEX(魂核!$BG$5:$BG$25,MATCH($F$2,魂核!$BE$5:$BE$25,0),1))</f>
        <v>0.1</v>
      </c>
      <c r="AC35" s="17">
        <f>IF(X35&lt;$A$2,0,INDEX(魂核!$BJ$5:$BJ$25,MATCH($F$2,魂核!$BE$5:$BE$25,0),1))</f>
        <v>0</v>
      </c>
      <c r="AD35" s="17">
        <f>IF(X35&lt;$A$2,0,INDEX(魂核!$BK$5:$BK$25,MATCH($F$2,魂核!$BE$5:$BE$25,0),1))</f>
        <v>0</v>
      </c>
      <c r="AE35" s="17">
        <f>IF(X35&lt;$A$2,0,INDEX(魂核!$BL$5:$BL$25,MATCH($F$2,魂核!$BE$5:$BE$25,0),1))</f>
        <v>600</v>
      </c>
      <c r="AF35" s="17">
        <f>IF(X35&lt;$A$2,0,INDEX(魂核!$BM$5:$BM$25,MATCH($F$2,魂核!$BE$5:$BE$25,0),1))</f>
        <v>600</v>
      </c>
      <c r="AG35" s="17">
        <f>IF(X35&lt;$A$2,0,INDEX(魂核!$BH$5:$BH$25,MATCH($F$2,魂核!$BE$5:$BE$25,0),1))</f>
        <v>0</v>
      </c>
      <c r="AH35" s="17">
        <f>IF(X35&lt;$A$2,0,INDEX(魂核!$BI$5:$BI$25,MATCH($F$2,魂核!$BE$5:$BE$25,0),1))</f>
        <v>0</v>
      </c>
    </row>
    <row r="36" spans="7:34" x14ac:dyDescent="0.2">
      <c r="G36" s="17">
        <v>32</v>
      </c>
      <c r="H36" s="31">
        <v>0</v>
      </c>
      <c r="I36" s="17">
        <v>0</v>
      </c>
      <c r="J36" s="31">
        <v>0</v>
      </c>
      <c r="K36" s="31">
        <v>0</v>
      </c>
      <c r="L36" s="17">
        <v>0</v>
      </c>
      <c r="M36" s="17">
        <v>0</v>
      </c>
      <c r="N36" s="17">
        <v>0</v>
      </c>
      <c r="O36" s="17">
        <v>0</v>
      </c>
      <c r="P36" s="17">
        <v>0</v>
      </c>
      <c r="Q36" s="17">
        <v>0</v>
      </c>
      <c r="R36" s="17">
        <v>0</v>
      </c>
      <c r="S36" s="17">
        <v>0</v>
      </c>
      <c r="T36" s="17">
        <v>0</v>
      </c>
      <c r="U36" s="17">
        <v>0</v>
      </c>
      <c r="X36" s="17">
        <v>32</v>
      </c>
      <c r="Y36" s="17">
        <f>IF(X36&lt;$A$2,0,INDEX(魂核!$BF$5:$BF$25,MATCH($F$2,魂核!$BE$5:$BE$25,0),1))</f>
        <v>0.1</v>
      </c>
      <c r="Z36" s="17">
        <f>IF(X36&lt;$A$2,0,INDEX(魂核!$BG$5:$BG$25,MATCH($F$2,魂核!$BE$5:$BE$25,0),1))</f>
        <v>0.1</v>
      </c>
      <c r="AC36" s="17">
        <f>IF(X36&lt;$A$2,0,INDEX(魂核!$BJ$5:$BJ$25,MATCH($F$2,魂核!$BE$5:$BE$25,0),1))</f>
        <v>0</v>
      </c>
      <c r="AD36" s="17">
        <f>IF(X36&lt;$A$2,0,INDEX(魂核!$BK$5:$BK$25,MATCH($F$2,魂核!$BE$5:$BE$25,0),1))</f>
        <v>0</v>
      </c>
      <c r="AE36" s="17">
        <f>IF(X36&lt;$A$2,0,INDEX(魂核!$BL$5:$BL$25,MATCH($F$2,魂核!$BE$5:$BE$25,0),1))</f>
        <v>600</v>
      </c>
      <c r="AF36" s="17">
        <f>IF(X36&lt;$A$2,0,INDEX(魂核!$BM$5:$BM$25,MATCH($F$2,魂核!$BE$5:$BE$25,0),1))</f>
        <v>600</v>
      </c>
      <c r="AG36" s="17">
        <f>IF(X36&lt;$A$2,0,INDEX(魂核!$BH$5:$BH$25,MATCH($F$2,魂核!$BE$5:$BE$25,0),1))</f>
        <v>0</v>
      </c>
      <c r="AH36" s="17">
        <f>IF(X36&lt;$A$2,0,INDEX(魂核!$BI$5:$BI$25,MATCH($F$2,魂核!$BE$5:$BE$25,0),1))</f>
        <v>0</v>
      </c>
    </row>
    <row r="37" spans="7:34" x14ac:dyDescent="0.2">
      <c r="G37" s="17">
        <v>33</v>
      </c>
      <c r="H37" s="31">
        <v>0</v>
      </c>
      <c r="I37" s="17">
        <v>0</v>
      </c>
      <c r="J37" s="31">
        <v>0</v>
      </c>
      <c r="K37" s="31">
        <v>0</v>
      </c>
      <c r="L37" s="17">
        <v>0</v>
      </c>
      <c r="M37" s="17">
        <v>0</v>
      </c>
      <c r="N37" s="17">
        <v>0</v>
      </c>
      <c r="O37" s="17">
        <v>0</v>
      </c>
      <c r="P37" s="17">
        <v>0</v>
      </c>
      <c r="Q37" s="17">
        <v>0</v>
      </c>
      <c r="R37" s="17">
        <v>0</v>
      </c>
      <c r="S37" s="17">
        <v>0</v>
      </c>
      <c r="T37" s="17">
        <v>0</v>
      </c>
      <c r="U37" s="17">
        <v>0</v>
      </c>
      <c r="X37" s="17">
        <v>33</v>
      </c>
      <c r="Y37" s="17">
        <f>IF(X37&lt;$A$2,0,INDEX(魂核!$BF$5:$BF$25,MATCH($F$2,魂核!$BE$5:$BE$25,0),1))</f>
        <v>0.1</v>
      </c>
      <c r="Z37" s="17">
        <f>IF(X37&lt;$A$2,0,INDEX(魂核!$BG$5:$BG$25,MATCH($F$2,魂核!$BE$5:$BE$25,0),1))</f>
        <v>0.1</v>
      </c>
      <c r="AC37" s="17">
        <f>IF(X37&lt;$A$2,0,INDEX(魂核!$BJ$5:$BJ$25,MATCH($F$2,魂核!$BE$5:$BE$25,0),1))</f>
        <v>0</v>
      </c>
      <c r="AD37" s="17">
        <f>IF(X37&lt;$A$2,0,INDEX(魂核!$BK$5:$BK$25,MATCH($F$2,魂核!$BE$5:$BE$25,0),1))</f>
        <v>0</v>
      </c>
      <c r="AE37" s="17">
        <f>IF(X37&lt;$A$2,0,INDEX(魂核!$BL$5:$BL$25,MATCH($F$2,魂核!$BE$5:$BE$25,0),1))</f>
        <v>600</v>
      </c>
      <c r="AF37" s="17">
        <f>IF(X37&lt;$A$2,0,INDEX(魂核!$BM$5:$BM$25,MATCH($F$2,魂核!$BE$5:$BE$25,0),1))</f>
        <v>600</v>
      </c>
      <c r="AG37" s="17">
        <f>IF(X37&lt;$A$2,0,INDEX(魂核!$BH$5:$BH$25,MATCH($F$2,魂核!$BE$5:$BE$25,0),1))</f>
        <v>0</v>
      </c>
      <c r="AH37" s="17">
        <f>IF(X37&lt;$A$2,0,INDEX(魂核!$BI$5:$BI$25,MATCH($F$2,魂核!$BE$5:$BE$25,0),1))</f>
        <v>0</v>
      </c>
    </row>
    <row r="38" spans="7:34" x14ac:dyDescent="0.2">
      <c r="G38" s="17">
        <v>34</v>
      </c>
      <c r="H38" s="31">
        <v>0</v>
      </c>
      <c r="I38" s="17">
        <v>0</v>
      </c>
      <c r="J38" s="31">
        <v>0</v>
      </c>
      <c r="K38" s="31">
        <v>0</v>
      </c>
      <c r="L38" s="17">
        <v>0</v>
      </c>
      <c r="M38" s="17">
        <v>0</v>
      </c>
      <c r="N38" s="17">
        <v>0</v>
      </c>
      <c r="O38" s="17">
        <v>0</v>
      </c>
      <c r="P38" s="17">
        <v>0</v>
      </c>
      <c r="Q38" s="17">
        <v>0</v>
      </c>
      <c r="R38" s="17">
        <v>0</v>
      </c>
      <c r="S38" s="17">
        <v>0</v>
      </c>
      <c r="T38" s="17">
        <v>0</v>
      </c>
      <c r="U38" s="17">
        <v>0</v>
      </c>
      <c r="X38" s="17">
        <v>34</v>
      </c>
      <c r="Y38" s="17">
        <f>IF(X38&lt;$A$2,0,INDEX(魂核!$BF$5:$BF$25,MATCH($F$2,魂核!$BE$5:$BE$25,0),1))</f>
        <v>0.1</v>
      </c>
      <c r="Z38" s="17">
        <f>IF(X38&lt;$A$2,0,INDEX(魂核!$BG$5:$BG$25,MATCH($F$2,魂核!$BE$5:$BE$25,0),1))</f>
        <v>0.1</v>
      </c>
      <c r="AC38" s="17">
        <f>IF(X38&lt;$A$2,0,INDEX(魂核!$BJ$5:$BJ$25,MATCH($F$2,魂核!$BE$5:$BE$25,0),1))</f>
        <v>0</v>
      </c>
      <c r="AD38" s="17">
        <f>IF(X38&lt;$A$2,0,INDEX(魂核!$BK$5:$BK$25,MATCH($F$2,魂核!$BE$5:$BE$25,0),1))</f>
        <v>0</v>
      </c>
      <c r="AE38" s="17">
        <f>IF(X38&lt;$A$2,0,INDEX(魂核!$BL$5:$BL$25,MATCH($F$2,魂核!$BE$5:$BE$25,0),1))</f>
        <v>600</v>
      </c>
      <c r="AF38" s="17">
        <f>IF(X38&lt;$A$2,0,INDEX(魂核!$BM$5:$BM$25,MATCH($F$2,魂核!$BE$5:$BE$25,0),1))</f>
        <v>600</v>
      </c>
      <c r="AG38" s="17">
        <f>IF(X38&lt;$A$2,0,INDEX(魂核!$BH$5:$BH$25,MATCH($F$2,魂核!$BE$5:$BE$25,0),1))</f>
        <v>0</v>
      </c>
      <c r="AH38" s="17">
        <f>IF(X38&lt;$A$2,0,INDEX(魂核!$BI$5:$BI$25,MATCH($F$2,魂核!$BE$5:$BE$25,0),1))</f>
        <v>0</v>
      </c>
    </row>
    <row r="39" spans="7:34" x14ac:dyDescent="0.2">
      <c r="G39" s="17">
        <v>35</v>
      </c>
      <c r="H39" s="31">
        <v>0</v>
      </c>
      <c r="I39" s="17">
        <v>0</v>
      </c>
      <c r="J39" s="31">
        <v>0</v>
      </c>
      <c r="K39" s="31">
        <v>0</v>
      </c>
      <c r="L39" s="17">
        <v>0</v>
      </c>
      <c r="M39" s="17">
        <v>0</v>
      </c>
      <c r="N39" s="17">
        <v>0</v>
      </c>
      <c r="O39" s="17">
        <v>0</v>
      </c>
      <c r="P39" s="17">
        <v>0</v>
      </c>
      <c r="Q39" s="17">
        <v>0</v>
      </c>
      <c r="R39" s="17">
        <v>0</v>
      </c>
      <c r="S39" s="17">
        <v>0</v>
      </c>
      <c r="T39" s="17">
        <v>0</v>
      </c>
      <c r="U39" s="17">
        <v>0</v>
      </c>
      <c r="X39" s="17">
        <v>35</v>
      </c>
      <c r="Y39" s="17">
        <f>IF(X39&lt;$A$2,0,INDEX(魂核!$BF$5:$BF$25,MATCH($F$2,魂核!$BE$5:$BE$25,0),1))</f>
        <v>0.1</v>
      </c>
      <c r="Z39" s="17">
        <f>IF(X39&lt;$A$2,0,INDEX(魂核!$BG$5:$BG$25,MATCH($F$2,魂核!$BE$5:$BE$25,0),1))</f>
        <v>0.1</v>
      </c>
      <c r="AC39" s="17">
        <f>IF(X39&lt;$A$2,0,INDEX(魂核!$BJ$5:$BJ$25,MATCH($F$2,魂核!$BE$5:$BE$25,0),1))</f>
        <v>0</v>
      </c>
      <c r="AD39" s="17">
        <f>IF(X39&lt;$A$2,0,INDEX(魂核!$BK$5:$BK$25,MATCH($F$2,魂核!$BE$5:$BE$25,0),1))</f>
        <v>0</v>
      </c>
      <c r="AE39" s="17">
        <f>IF(X39&lt;$A$2,0,INDEX(魂核!$BL$5:$BL$25,MATCH($F$2,魂核!$BE$5:$BE$25,0),1))</f>
        <v>600</v>
      </c>
      <c r="AF39" s="17">
        <f>IF(X39&lt;$A$2,0,INDEX(魂核!$BM$5:$BM$25,MATCH($F$2,魂核!$BE$5:$BE$25,0),1))</f>
        <v>600</v>
      </c>
      <c r="AG39" s="17">
        <f>IF(X39&lt;$A$2,0,INDEX(魂核!$BH$5:$BH$25,MATCH($F$2,魂核!$BE$5:$BE$25,0),1))</f>
        <v>0</v>
      </c>
      <c r="AH39" s="17">
        <f>IF(X39&lt;$A$2,0,INDEX(魂核!$BI$5:$BI$25,MATCH($F$2,魂核!$BE$5:$BE$25,0),1))</f>
        <v>0</v>
      </c>
    </row>
    <row r="40" spans="7:34" x14ac:dyDescent="0.2">
      <c r="G40" s="17">
        <v>36</v>
      </c>
      <c r="H40" s="31">
        <v>0</v>
      </c>
      <c r="I40" s="17">
        <v>0</v>
      </c>
      <c r="J40" s="31">
        <v>0</v>
      </c>
      <c r="K40" s="31">
        <v>0</v>
      </c>
      <c r="L40" s="17">
        <v>0</v>
      </c>
      <c r="M40" s="17">
        <v>0</v>
      </c>
      <c r="N40" s="17">
        <v>0</v>
      </c>
      <c r="O40" s="17">
        <v>0</v>
      </c>
      <c r="P40" s="17">
        <v>0</v>
      </c>
      <c r="Q40" s="17">
        <v>0</v>
      </c>
      <c r="R40" s="17">
        <v>0</v>
      </c>
      <c r="S40" s="17">
        <v>0</v>
      </c>
      <c r="T40" s="17">
        <v>0</v>
      </c>
      <c r="U40" s="17">
        <v>0</v>
      </c>
      <c r="X40" s="17">
        <v>36</v>
      </c>
      <c r="Y40" s="17">
        <f>IF(X40&lt;$A$2,0,INDEX(魂核!$BF$5:$BF$25,MATCH($F$2,魂核!$BE$5:$BE$25,0),1))</f>
        <v>0.1</v>
      </c>
      <c r="Z40" s="17">
        <f>IF(X40&lt;$A$2,0,INDEX(魂核!$BG$5:$BG$25,MATCH($F$2,魂核!$BE$5:$BE$25,0),1))</f>
        <v>0.1</v>
      </c>
      <c r="AC40" s="17">
        <f>IF(X40&lt;$A$2,0,INDEX(魂核!$BJ$5:$BJ$25,MATCH($F$2,魂核!$BE$5:$BE$25,0),1))</f>
        <v>0</v>
      </c>
      <c r="AD40" s="17">
        <f>IF(X40&lt;$A$2,0,INDEX(魂核!$BK$5:$BK$25,MATCH($F$2,魂核!$BE$5:$BE$25,0),1))</f>
        <v>0</v>
      </c>
      <c r="AE40" s="17">
        <f>IF(X40&lt;$A$2,0,INDEX(魂核!$BL$5:$BL$25,MATCH($F$2,魂核!$BE$5:$BE$25,0),1))</f>
        <v>600</v>
      </c>
      <c r="AF40" s="17">
        <f>IF(X40&lt;$A$2,0,INDEX(魂核!$BM$5:$BM$25,MATCH($F$2,魂核!$BE$5:$BE$25,0),1))</f>
        <v>600</v>
      </c>
      <c r="AG40" s="17">
        <f>IF(X40&lt;$A$2,0,INDEX(魂核!$BH$5:$BH$25,MATCH($F$2,魂核!$BE$5:$BE$25,0),1))</f>
        <v>0</v>
      </c>
      <c r="AH40" s="17">
        <f>IF(X40&lt;$A$2,0,INDEX(魂核!$BI$5:$BI$25,MATCH($F$2,魂核!$BE$5:$BE$25,0),1))</f>
        <v>0</v>
      </c>
    </row>
    <row r="41" spans="7:34" x14ac:dyDescent="0.2">
      <c r="G41" s="17">
        <v>37</v>
      </c>
      <c r="H41" s="31">
        <v>0</v>
      </c>
      <c r="I41" s="17">
        <v>0</v>
      </c>
      <c r="J41" s="31">
        <v>0</v>
      </c>
      <c r="K41" s="31">
        <v>0</v>
      </c>
      <c r="L41" s="17">
        <v>0</v>
      </c>
      <c r="M41" s="17">
        <v>0</v>
      </c>
      <c r="N41" s="17">
        <v>0</v>
      </c>
      <c r="O41" s="17">
        <v>0</v>
      </c>
      <c r="P41" s="17">
        <v>0</v>
      </c>
      <c r="Q41" s="17">
        <v>0</v>
      </c>
      <c r="R41" s="17">
        <v>0</v>
      </c>
      <c r="S41" s="17">
        <v>0</v>
      </c>
      <c r="T41" s="17">
        <v>0</v>
      </c>
      <c r="U41" s="17">
        <v>0</v>
      </c>
      <c r="X41" s="17">
        <v>37</v>
      </c>
      <c r="Y41" s="17">
        <f>IF(X41&lt;$A$2,0,INDEX(魂核!$BF$5:$BF$25,MATCH($F$2,魂核!$BE$5:$BE$25,0),1))</f>
        <v>0.1</v>
      </c>
      <c r="Z41" s="17">
        <f>IF(X41&lt;$A$2,0,INDEX(魂核!$BG$5:$BG$25,MATCH($F$2,魂核!$BE$5:$BE$25,0),1))</f>
        <v>0.1</v>
      </c>
      <c r="AC41" s="17">
        <f>IF(X41&lt;$A$2,0,INDEX(魂核!$BJ$5:$BJ$25,MATCH($F$2,魂核!$BE$5:$BE$25,0),1))</f>
        <v>0</v>
      </c>
      <c r="AD41" s="17">
        <f>IF(X41&lt;$A$2,0,INDEX(魂核!$BK$5:$BK$25,MATCH($F$2,魂核!$BE$5:$BE$25,0),1))</f>
        <v>0</v>
      </c>
      <c r="AE41" s="17">
        <f>IF(X41&lt;$A$2,0,INDEX(魂核!$BL$5:$BL$25,MATCH($F$2,魂核!$BE$5:$BE$25,0),1))</f>
        <v>600</v>
      </c>
      <c r="AF41" s="17">
        <f>IF(X41&lt;$A$2,0,INDEX(魂核!$BM$5:$BM$25,MATCH($F$2,魂核!$BE$5:$BE$25,0),1))</f>
        <v>600</v>
      </c>
      <c r="AG41" s="17">
        <f>IF(X41&lt;$A$2,0,INDEX(魂核!$BH$5:$BH$25,MATCH($F$2,魂核!$BE$5:$BE$25,0),1))</f>
        <v>0</v>
      </c>
      <c r="AH41" s="17">
        <f>IF(X41&lt;$A$2,0,INDEX(魂核!$BI$5:$BI$25,MATCH($F$2,魂核!$BE$5:$BE$25,0),1))</f>
        <v>0</v>
      </c>
    </row>
    <row r="42" spans="7:34" x14ac:dyDescent="0.2">
      <c r="G42" s="17">
        <v>38</v>
      </c>
      <c r="H42" s="31">
        <v>0</v>
      </c>
      <c r="I42" s="17">
        <v>0</v>
      </c>
      <c r="J42" s="31">
        <v>0</v>
      </c>
      <c r="K42" s="31">
        <v>0</v>
      </c>
      <c r="L42" s="17">
        <v>0</v>
      </c>
      <c r="M42" s="17">
        <v>0</v>
      </c>
      <c r="N42" s="17">
        <v>0</v>
      </c>
      <c r="O42" s="17">
        <v>0</v>
      </c>
      <c r="P42" s="17">
        <v>0</v>
      </c>
      <c r="Q42" s="17">
        <v>0</v>
      </c>
      <c r="R42" s="17">
        <v>0</v>
      </c>
      <c r="S42" s="17">
        <v>0</v>
      </c>
      <c r="T42" s="17">
        <v>0</v>
      </c>
      <c r="U42" s="17">
        <v>0</v>
      </c>
      <c r="X42" s="17">
        <v>38</v>
      </c>
      <c r="Y42" s="17">
        <f>IF(X42&lt;$A$2,0,INDEX(魂核!$BF$5:$BF$25,MATCH($F$2,魂核!$BE$5:$BE$25,0),1))</f>
        <v>0.1</v>
      </c>
      <c r="Z42" s="17">
        <f>IF(X42&lt;$A$2,0,INDEX(魂核!$BG$5:$BG$25,MATCH($F$2,魂核!$BE$5:$BE$25,0),1))</f>
        <v>0.1</v>
      </c>
      <c r="AC42" s="17">
        <f>IF(X42&lt;$A$2,0,INDEX(魂核!$BJ$5:$BJ$25,MATCH($F$2,魂核!$BE$5:$BE$25,0),1))</f>
        <v>0</v>
      </c>
      <c r="AD42" s="17">
        <f>IF(X42&lt;$A$2,0,INDEX(魂核!$BK$5:$BK$25,MATCH($F$2,魂核!$BE$5:$BE$25,0),1))</f>
        <v>0</v>
      </c>
      <c r="AE42" s="17">
        <f>IF(X42&lt;$A$2,0,INDEX(魂核!$BL$5:$BL$25,MATCH($F$2,魂核!$BE$5:$BE$25,0),1))</f>
        <v>600</v>
      </c>
      <c r="AF42" s="17">
        <f>IF(X42&lt;$A$2,0,INDEX(魂核!$BM$5:$BM$25,MATCH($F$2,魂核!$BE$5:$BE$25,0),1))</f>
        <v>600</v>
      </c>
      <c r="AG42" s="17">
        <f>IF(X42&lt;$A$2,0,INDEX(魂核!$BH$5:$BH$25,MATCH($F$2,魂核!$BE$5:$BE$25,0),1))</f>
        <v>0</v>
      </c>
      <c r="AH42" s="17">
        <f>IF(X42&lt;$A$2,0,INDEX(魂核!$BI$5:$BI$25,MATCH($F$2,魂核!$BE$5:$BE$25,0),1))</f>
        <v>0</v>
      </c>
    </row>
    <row r="43" spans="7:34" x14ac:dyDescent="0.2">
      <c r="G43" s="17">
        <v>39</v>
      </c>
      <c r="H43" s="31">
        <v>0</v>
      </c>
      <c r="I43" s="17">
        <v>0</v>
      </c>
      <c r="J43" s="31">
        <v>0</v>
      </c>
      <c r="K43" s="31">
        <v>0</v>
      </c>
      <c r="L43" s="17">
        <v>0</v>
      </c>
      <c r="M43" s="17">
        <v>0</v>
      </c>
      <c r="N43" s="17">
        <v>0</v>
      </c>
      <c r="O43" s="17">
        <v>0</v>
      </c>
      <c r="P43" s="17">
        <v>0</v>
      </c>
      <c r="Q43" s="17">
        <v>0</v>
      </c>
      <c r="R43" s="17">
        <v>0</v>
      </c>
      <c r="S43" s="17">
        <v>0</v>
      </c>
      <c r="T43" s="17">
        <v>0</v>
      </c>
      <c r="U43" s="17">
        <v>0</v>
      </c>
      <c r="X43" s="17">
        <v>39</v>
      </c>
      <c r="Y43" s="17">
        <f>IF(X43&lt;$A$2,0,INDEX(魂核!$BF$5:$BF$25,MATCH($F$2,魂核!$BE$5:$BE$25,0),1))</f>
        <v>0.1</v>
      </c>
      <c r="Z43" s="17">
        <f>IF(X43&lt;$A$2,0,INDEX(魂核!$BG$5:$BG$25,MATCH($F$2,魂核!$BE$5:$BE$25,0),1))</f>
        <v>0.1</v>
      </c>
      <c r="AC43" s="17">
        <f>IF(X43&lt;$A$2,0,INDEX(魂核!$BJ$5:$BJ$25,MATCH($F$2,魂核!$BE$5:$BE$25,0),1))</f>
        <v>0</v>
      </c>
      <c r="AD43" s="17">
        <f>IF(X43&lt;$A$2,0,INDEX(魂核!$BK$5:$BK$25,MATCH($F$2,魂核!$BE$5:$BE$25,0),1))</f>
        <v>0</v>
      </c>
      <c r="AE43" s="17">
        <f>IF(X43&lt;$A$2,0,INDEX(魂核!$BL$5:$BL$25,MATCH($F$2,魂核!$BE$5:$BE$25,0),1))</f>
        <v>600</v>
      </c>
      <c r="AF43" s="17">
        <f>IF(X43&lt;$A$2,0,INDEX(魂核!$BM$5:$BM$25,MATCH($F$2,魂核!$BE$5:$BE$25,0),1))</f>
        <v>600</v>
      </c>
      <c r="AG43" s="17">
        <f>IF(X43&lt;$A$2,0,INDEX(魂核!$BH$5:$BH$25,MATCH($F$2,魂核!$BE$5:$BE$25,0),1))</f>
        <v>0</v>
      </c>
      <c r="AH43" s="17">
        <f>IF(X43&lt;$A$2,0,INDEX(魂核!$BI$5:$BI$25,MATCH($F$2,魂核!$BE$5:$BE$25,0),1))</f>
        <v>0</v>
      </c>
    </row>
    <row r="44" spans="7:34" x14ac:dyDescent="0.2">
      <c r="G44" s="17">
        <v>40</v>
      </c>
      <c r="H44" s="31">
        <v>0</v>
      </c>
      <c r="I44" s="17">
        <v>0</v>
      </c>
      <c r="J44" s="31">
        <v>0</v>
      </c>
      <c r="K44" s="31">
        <v>0</v>
      </c>
      <c r="L44" s="17">
        <v>0</v>
      </c>
      <c r="M44" s="17">
        <v>0</v>
      </c>
      <c r="N44" s="17">
        <v>0</v>
      </c>
      <c r="O44" s="17">
        <v>0</v>
      </c>
      <c r="P44" s="17">
        <v>0</v>
      </c>
      <c r="Q44" s="17">
        <v>0</v>
      </c>
      <c r="R44" s="17">
        <v>0</v>
      </c>
      <c r="S44" s="17">
        <v>0</v>
      </c>
      <c r="T44" s="17">
        <v>0</v>
      </c>
      <c r="U44" s="17">
        <v>0</v>
      </c>
      <c r="X44" s="17">
        <v>40</v>
      </c>
      <c r="Y44" s="17">
        <f>IF(X44&lt;$A$2,0,INDEX(魂核!$BF$5:$BF$25,MATCH($F$2,魂核!$BE$5:$BE$25,0),1))</f>
        <v>0.1</v>
      </c>
      <c r="Z44" s="17">
        <f>IF(X44&lt;$A$2,0,INDEX(魂核!$BG$5:$BG$25,MATCH($F$2,魂核!$BE$5:$BE$25,0),1))</f>
        <v>0.1</v>
      </c>
      <c r="AC44" s="17">
        <f>IF(X44&lt;$A$2,0,INDEX(魂核!$BJ$5:$BJ$25,MATCH($F$2,魂核!$BE$5:$BE$25,0),1))</f>
        <v>0</v>
      </c>
      <c r="AD44" s="17">
        <f>IF(X44&lt;$A$2,0,INDEX(魂核!$BK$5:$BK$25,MATCH($F$2,魂核!$BE$5:$BE$25,0),1))</f>
        <v>0</v>
      </c>
      <c r="AE44" s="17">
        <f>IF(X44&lt;$A$2,0,INDEX(魂核!$BL$5:$BL$25,MATCH($F$2,魂核!$BE$5:$BE$25,0),1))</f>
        <v>600</v>
      </c>
      <c r="AF44" s="17">
        <f>IF(X44&lt;$A$2,0,INDEX(魂核!$BM$5:$BM$25,MATCH($F$2,魂核!$BE$5:$BE$25,0),1))</f>
        <v>600</v>
      </c>
      <c r="AG44" s="17">
        <f>IF(X44&lt;$A$2,0,INDEX(魂核!$BH$5:$BH$25,MATCH($F$2,魂核!$BE$5:$BE$25,0),1))</f>
        <v>0</v>
      </c>
      <c r="AH44" s="17">
        <f>IF(X44&lt;$A$2,0,INDEX(魂核!$BI$5:$BI$25,MATCH($F$2,魂核!$BE$5:$BE$25,0),1))</f>
        <v>0</v>
      </c>
    </row>
    <row r="45" spans="7:34" x14ac:dyDescent="0.2">
      <c r="G45" s="17">
        <v>41</v>
      </c>
      <c r="H45" s="31">
        <v>0</v>
      </c>
      <c r="I45" s="17">
        <v>0</v>
      </c>
      <c r="J45" s="31">
        <v>0</v>
      </c>
      <c r="K45" s="31">
        <v>0</v>
      </c>
      <c r="L45" s="17">
        <v>0</v>
      </c>
      <c r="M45" s="17">
        <v>0</v>
      </c>
      <c r="N45" s="17">
        <v>0</v>
      </c>
      <c r="O45" s="17">
        <v>0</v>
      </c>
      <c r="P45" s="17">
        <v>0</v>
      </c>
      <c r="Q45" s="17">
        <v>0</v>
      </c>
      <c r="R45" s="17">
        <v>0</v>
      </c>
      <c r="S45" s="17">
        <v>0</v>
      </c>
      <c r="T45" s="17">
        <v>0</v>
      </c>
      <c r="U45" s="17">
        <v>0</v>
      </c>
      <c r="X45" s="17">
        <v>41</v>
      </c>
      <c r="Y45" s="17">
        <f>IF(X45&lt;$A$2,0,INDEX(魂核!$BF$5:$BF$25,MATCH($F$2,魂核!$BE$5:$BE$25,0),1))</f>
        <v>0.1</v>
      </c>
      <c r="Z45" s="17">
        <f>IF(X45&lt;$A$2,0,INDEX(魂核!$BG$5:$BG$25,MATCH($F$2,魂核!$BE$5:$BE$25,0),1))</f>
        <v>0.1</v>
      </c>
      <c r="AC45" s="17">
        <f>IF(X45&lt;$A$2,0,INDEX(魂核!$BJ$5:$BJ$25,MATCH($F$2,魂核!$BE$5:$BE$25,0),1))</f>
        <v>0</v>
      </c>
      <c r="AD45" s="17">
        <f>IF(X45&lt;$A$2,0,INDEX(魂核!$BK$5:$BK$25,MATCH($F$2,魂核!$BE$5:$BE$25,0),1))</f>
        <v>0</v>
      </c>
      <c r="AE45" s="17">
        <f>IF(X45&lt;$A$2,0,INDEX(魂核!$BL$5:$BL$25,MATCH($F$2,魂核!$BE$5:$BE$25,0),1))</f>
        <v>600</v>
      </c>
      <c r="AF45" s="17">
        <f>IF(X45&lt;$A$2,0,INDEX(魂核!$BM$5:$BM$25,MATCH($F$2,魂核!$BE$5:$BE$25,0),1))</f>
        <v>600</v>
      </c>
      <c r="AG45" s="17">
        <f>IF(X45&lt;$A$2,0,INDEX(魂核!$BH$5:$BH$25,MATCH($F$2,魂核!$BE$5:$BE$25,0),1))</f>
        <v>0</v>
      </c>
      <c r="AH45" s="17">
        <f>IF(X45&lt;$A$2,0,INDEX(魂核!$BI$5:$BI$25,MATCH($F$2,魂核!$BE$5:$BE$25,0),1))</f>
        <v>0</v>
      </c>
    </row>
    <row r="46" spans="7:34" x14ac:dyDescent="0.2">
      <c r="G46" s="17">
        <v>42</v>
      </c>
      <c r="H46" s="31">
        <v>0</v>
      </c>
      <c r="I46" s="17">
        <v>0</v>
      </c>
      <c r="J46" s="31">
        <v>0</v>
      </c>
      <c r="K46" s="31">
        <v>0</v>
      </c>
      <c r="L46" s="17">
        <v>0</v>
      </c>
      <c r="M46" s="17">
        <v>0</v>
      </c>
      <c r="N46" s="17">
        <v>0</v>
      </c>
      <c r="O46" s="17">
        <v>0</v>
      </c>
      <c r="P46" s="17">
        <v>0</v>
      </c>
      <c r="Q46" s="17">
        <v>0</v>
      </c>
      <c r="R46" s="17">
        <v>0</v>
      </c>
      <c r="S46" s="17">
        <v>0</v>
      </c>
      <c r="T46" s="17">
        <v>0</v>
      </c>
      <c r="U46" s="17">
        <v>0</v>
      </c>
      <c r="X46" s="17">
        <v>42</v>
      </c>
      <c r="Y46" s="17">
        <f>IF(X46&lt;$A$2,0,INDEX(魂核!$BF$5:$BF$25,MATCH($F$2,魂核!$BE$5:$BE$25,0),1))</f>
        <v>0.1</v>
      </c>
      <c r="Z46" s="17">
        <f>IF(X46&lt;$A$2,0,INDEX(魂核!$BG$5:$BG$25,MATCH($F$2,魂核!$BE$5:$BE$25,0),1))</f>
        <v>0.1</v>
      </c>
      <c r="AC46" s="17">
        <f>IF(X46&lt;$A$2,0,INDEX(魂核!$BJ$5:$BJ$25,MATCH($F$2,魂核!$BE$5:$BE$25,0),1))</f>
        <v>0</v>
      </c>
      <c r="AD46" s="17">
        <f>IF(X46&lt;$A$2,0,INDEX(魂核!$BK$5:$BK$25,MATCH($F$2,魂核!$BE$5:$BE$25,0),1))</f>
        <v>0</v>
      </c>
      <c r="AE46" s="17">
        <f>IF(X46&lt;$A$2,0,INDEX(魂核!$BL$5:$BL$25,MATCH($F$2,魂核!$BE$5:$BE$25,0),1))</f>
        <v>600</v>
      </c>
      <c r="AF46" s="17">
        <f>IF(X46&lt;$A$2,0,INDEX(魂核!$BM$5:$BM$25,MATCH($F$2,魂核!$BE$5:$BE$25,0),1))</f>
        <v>600</v>
      </c>
      <c r="AG46" s="17">
        <f>IF(X46&lt;$A$2,0,INDEX(魂核!$BH$5:$BH$25,MATCH($F$2,魂核!$BE$5:$BE$25,0),1))</f>
        <v>0</v>
      </c>
      <c r="AH46" s="17">
        <f>IF(X46&lt;$A$2,0,INDEX(魂核!$BI$5:$BI$25,MATCH($F$2,魂核!$BE$5:$BE$25,0),1))</f>
        <v>0</v>
      </c>
    </row>
    <row r="47" spans="7:34" x14ac:dyDescent="0.2">
      <c r="G47" s="17">
        <v>43</v>
      </c>
      <c r="H47" s="31">
        <v>0</v>
      </c>
      <c r="I47" s="17">
        <v>0</v>
      </c>
      <c r="J47" s="31">
        <v>0</v>
      </c>
      <c r="K47" s="31">
        <v>0</v>
      </c>
      <c r="L47" s="17">
        <v>0</v>
      </c>
      <c r="M47" s="17">
        <v>0</v>
      </c>
      <c r="N47" s="17">
        <v>0</v>
      </c>
      <c r="O47" s="17">
        <v>0</v>
      </c>
      <c r="P47" s="17">
        <v>0</v>
      </c>
      <c r="Q47" s="17">
        <v>0</v>
      </c>
      <c r="R47" s="17">
        <v>0</v>
      </c>
      <c r="S47" s="17">
        <v>0</v>
      </c>
      <c r="T47" s="17">
        <v>0</v>
      </c>
      <c r="U47" s="17">
        <v>0</v>
      </c>
      <c r="X47" s="17">
        <v>43</v>
      </c>
      <c r="Y47" s="17">
        <f>IF(X47&lt;$A$2,0,INDEX(魂核!$BF$5:$BF$25,MATCH($F$2,魂核!$BE$5:$BE$25,0),1))</f>
        <v>0.1</v>
      </c>
      <c r="Z47" s="17">
        <f>IF(X47&lt;$A$2,0,INDEX(魂核!$BG$5:$BG$25,MATCH($F$2,魂核!$BE$5:$BE$25,0),1))</f>
        <v>0.1</v>
      </c>
      <c r="AC47" s="17">
        <f>IF(X47&lt;$A$2,0,INDEX(魂核!$BJ$5:$BJ$25,MATCH($F$2,魂核!$BE$5:$BE$25,0),1))</f>
        <v>0</v>
      </c>
      <c r="AD47" s="17">
        <f>IF(X47&lt;$A$2,0,INDEX(魂核!$BK$5:$BK$25,MATCH($F$2,魂核!$BE$5:$BE$25,0),1))</f>
        <v>0</v>
      </c>
      <c r="AE47" s="17">
        <f>IF(X47&lt;$A$2,0,INDEX(魂核!$BL$5:$BL$25,MATCH($F$2,魂核!$BE$5:$BE$25,0),1))</f>
        <v>600</v>
      </c>
      <c r="AF47" s="17">
        <f>IF(X47&lt;$A$2,0,INDEX(魂核!$BM$5:$BM$25,MATCH($F$2,魂核!$BE$5:$BE$25,0),1))</f>
        <v>600</v>
      </c>
      <c r="AG47" s="17">
        <f>IF(X47&lt;$A$2,0,INDEX(魂核!$BH$5:$BH$25,MATCH($F$2,魂核!$BE$5:$BE$25,0),1))</f>
        <v>0</v>
      </c>
      <c r="AH47" s="17">
        <f>IF(X47&lt;$A$2,0,INDEX(魂核!$BI$5:$BI$25,MATCH($F$2,魂核!$BE$5:$BE$25,0),1))</f>
        <v>0</v>
      </c>
    </row>
    <row r="48" spans="7:34" x14ac:dyDescent="0.2">
      <c r="G48" s="17">
        <v>44</v>
      </c>
      <c r="H48" s="31">
        <v>0</v>
      </c>
      <c r="I48" s="17">
        <v>0</v>
      </c>
      <c r="J48" s="31">
        <v>0</v>
      </c>
      <c r="K48" s="31">
        <v>0</v>
      </c>
      <c r="L48" s="17">
        <v>0</v>
      </c>
      <c r="M48" s="17">
        <v>0</v>
      </c>
      <c r="N48" s="17">
        <v>0</v>
      </c>
      <c r="O48" s="17">
        <v>0</v>
      </c>
      <c r="P48" s="17">
        <v>0</v>
      </c>
      <c r="Q48" s="17">
        <v>0</v>
      </c>
      <c r="R48" s="17">
        <v>0</v>
      </c>
      <c r="S48" s="17">
        <v>0</v>
      </c>
      <c r="T48" s="17">
        <v>0</v>
      </c>
      <c r="U48" s="17">
        <v>0</v>
      </c>
      <c r="X48" s="17">
        <v>44</v>
      </c>
      <c r="Y48" s="17">
        <f>IF(X48&lt;$A$2,0,INDEX(魂核!$BF$5:$BF$25,MATCH($F$2,魂核!$BE$5:$BE$25,0),1))</f>
        <v>0.1</v>
      </c>
      <c r="Z48" s="17">
        <f>IF(X48&lt;$A$2,0,INDEX(魂核!$BG$5:$BG$25,MATCH($F$2,魂核!$BE$5:$BE$25,0),1))</f>
        <v>0.1</v>
      </c>
      <c r="AC48" s="17">
        <f>IF(X48&lt;$A$2,0,INDEX(魂核!$BJ$5:$BJ$25,MATCH($F$2,魂核!$BE$5:$BE$25,0),1))</f>
        <v>0</v>
      </c>
      <c r="AD48" s="17">
        <f>IF(X48&lt;$A$2,0,INDEX(魂核!$BK$5:$BK$25,MATCH($F$2,魂核!$BE$5:$BE$25,0),1))</f>
        <v>0</v>
      </c>
      <c r="AE48" s="17">
        <f>IF(X48&lt;$A$2,0,INDEX(魂核!$BL$5:$BL$25,MATCH($F$2,魂核!$BE$5:$BE$25,0),1))</f>
        <v>600</v>
      </c>
      <c r="AF48" s="17">
        <f>IF(X48&lt;$A$2,0,INDEX(魂核!$BM$5:$BM$25,MATCH($F$2,魂核!$BE$5:$BE$25,0),1))</f>
        <v>600</v>
      </c>
      <c r="AG48" s="17">
        <f>IF(X48&lt;$A$2,0,INDEX(魂核!$BH$5:$BH$25,MATCH($F$2,魂核!$BE$5:$BE$25,0),1))</f>
        <v>0</v>
      </c>
      <c r="AH48" s="17">
        <f>IF(X48&lt;$A$2,0,INDEX(魂核!$BI$5:$BI$25,MATCH($F$2,魂核!$BE$5:$BE$25,0),1))</f>
        <v>0</v>
      </c>
    </row>
    <row r="49" spans="7:34" x14ac:dyDescent="0.2">
      <c r="G49" s="17">
        <v>45</v>
      </c>
      <c r="H49" s="31">
        <v>0</v>
      </c>
      <c r="I49" s="17">
        <v>0</v>
      </c>
      <c r="J49" s="31">
        <v>0</v>
      </c>
      <c r="K49" s="31">
        <v>0</v>
      </c>
      <c r="L49" s="17">
        <v>0</v>
      </c>
      <c r="M49" s="17">
        <v>0</v>
      </c>
      <c r="N49" s="17">
        <v>0</v>
      </c>
      <c r="O49" s="17">
        <v>0</v>
      </c>
      <c r="P49" s="17">
        <v>0</v>
      </c>
      <c r="Q49" s="17">
        <v>0</v>
      </c>
      <c r="R49" s="17">
        <v>0</v>
      </c>
      <c r="S49" s="17">
        <v>0</v>
      </c>
      <c r="T49" s="17">
        <v>0</v>
      </c>
      <c r="U49" s="17">
        <v>0</v>
      </c>
      <c r="X49" s="17">
        <v>45</v>
      </c>
      <c r="Y49" s="17">
        <f>IF(X49&lt;$A$2,0,INDEX(魂核!$BF$5:$BF$25,MATCH($F$2,魂核!$BE$5:$BE$25,0),1))</f>
        <v>0.1</v>
      </c>
      <c r="Z49" s="17">
        <f>IF(X49&lt;$A$2,0,INDEX(魂核!$BG$5:$BG$25,MATCH($F$2,魂核!$BE$5:$BE$25,0),1))</f>
        <v>0.1</v>
      </c>
      <c r="AC49" s="17">
        <f>IF(X49&lt;$A$2,0,INDEX(魂核!$BJ$5:$BJ$25,MATCH($F$2,魂核!$BE$5:$BE$25,0),1))</f>
        <v>0</v>
      </c>
      <c r="AD49" s="17">
        <f>IF(X49&lt;$A$2,0,INDEX(魂核!$BK$5:$BK$25,MATCH($F$2,魂核!$BE$5:$BE$25,0),1))</f>
        <v>0</v>
      </c>
      <c r="AE49" s="17">
        <f>IF(X49&lt;$A$2,0,INDEX(魂核!$BL$5:$BL$25,MATCH($F$2,魂核!$BE$5:$BE$25,0),1))</f>
        <v>600</v>
      </c>
      <c r="AF49" s="17">
        <f>IF(X49&lt;$A$2,0,INDEX(魂核!$BM$5:$BM$25,MATCH($F$2,魂核!$BE$5:$BE$25,0),1))</f>
        <v>600</v>
      </c>
      <c r="AG49" s="17">
        <f>IF(X49&lt;$A$2,0,INDEX(魂核!$BH$5:$BH$25,MATCH($F$2,魂核!$BE$5:$BE$25,0),1))</f>
        <v>0</v>
      </c>
      <c r="AH49" s="17">
        <f>IF(X49&lt;$A$2,0,INDEX(魂核!$BI$5:$BI$25,MATCH($F$2,魂核!$BE$5:$BE$25,0),1))</f>
        <v>0</v>
      </c>
    </row>
    <row r="50" spans="7:34" x14ac:dyDescent="0.2">
      <c r="G50" s="17">
        <v>46</v>
      </c>
      <c r="H50" s="31">
        <v>0</v>
      </c>
      <c r="I50" s="17">
        <v>0</v>
      </c>
      <c r="J50" s="31">
        <v>0</v>
      </c>
      <c r="K50" s="31">
        <v>0</v>
      </c>
      <c r="L50" s="17">
        <v>0</v>
      </c>
      <c r="M50" s="17">
        <v>0</v>
      </c>
      <c r="N50" s="17">
        <v>0</v>
      </c>
      <c r="O50" s="17">
        <v>0</v>
      </c>
      <c r="P50" s="17">
        <v>0</v>
      </c>
      <c r="Q50" s="17">
        <v>0</v>
      </c>
      <c r="R50" s="17">
        <v>0</v>
      </c>
      <c r="S50" s="17">
        <v>0</v>
      </c>
      <c r="T50" s="17">
        <v>0</v>
      </c>
      <c r="U50" s="17">
        <v>0</v>
      </c>
      <c r="X50" s="17">
        <v>46</v>
      </c>
      <c r="Y50" s="17">
        <f>IF(X50&lt;$A$2,0,INDEX(魂核!$BF$5:$BF$25,MATCH($F$2,魂核!$BE$5:$BE$25,0),1))</f>
        <v>0.1</v>
      </c>
      <c r="Z50" s="17">
        <f>IF(X50&lt;$A$2,0,INDEX(魂核!$BG$5:$BG$25,MATCH($F$2,魂核!$BE$5:$BE$25,0),1))</f>
        <v>0.1</v>
      </c>
      <c r="AC50" s="17">
        <f>IF(X50&lt;$A$2,0,INDEX(魂核!$BJ$5:$BJ$25,MATCH($F$2,魂核!$BE$5:$BE$25,0),1))</f>
        <v>0</v>
      </c>
      <c r="AD50" s="17">
        <f>IF(X50&lt;$A$2,0,INDEX(魂核!$BK$5:$BK$25,MATCH($F$2,魂核!$BE$5:$BE$25,0),1))</f>
        <v>0</v>
      </c>
      <c r="AE50" s="17">
        <f>IF(X50&lt;$A$2,0,INDEX(魂核!$BL$5:$BL$25,MATCH($F$2,魂核!$BE$5:$BE$25,0),1))</f>
        <v>600</v>
      </c>
      <c r="AF50" s="17">
        <f>IF(X50&lt;$A$2,0,INDEX(魂核!$BM$5:$BM$25,MATCH($F$2,魂核!$BE$5:$BE$25,0),1))</f>
        <v>600</v>
      </c>
      <c r="AG50" s="17">
        <f>IF(X50&lt;$A$2,0,INDEX(魂核!$BH$5:$BH$25,MATCH($F$2,魂核!$BE$5:$BE$25,0),1))</f>
        <v>0</v>
      </c>
      <c r="AH50" s="17">
        <f>IF(X50&lt;$A$2,0,INDEX(魂核!$BI$5:$BI$25,MATCH($F$2,魂核!$BE$5:$BE$25,0),1))</f>
        <v>0</v>
      </c>
    </row>
    <row r="51" spans="7:34" x14ac:dyDescent="0.2">
      <c r="G51" s="17">
        <v>47</v>
      </c>
      <c r="H51" s="31">
        <v>0</v>
      </c>
      <c r="I51" s="17">
        <v>0</v>
      </c>
      <c r="J51" s="31">
        <v>0</v>
      </c>
      <c r="K51" s="31">
        <v>0</v>
      </c>
      <c r="L51" s="17">
        <v>0</v>
      </c>
      <c r="M51" s="17">
        <v>0</v>
      </c>
      <c r="N51" s="17">
        <v>0</v>
      </c>
      <c r="O51" s="17">
        <v>0</v>
      </c>
      <c r="P51" s="17">
        <v>0</v>
      </c>
      <c r="Q51" s="17">
        <v>0</v>
      </c>
      <c r="R51" s="17">
        <v>0</v>
      </c>
      <c r="S51" s="17">
        <v>0</v>
      </c>
      <c r="T51" s="17">
        <v>0</v>
      </c>
      <c r="U51" s="17">
        <v>0</v>
      </c>
      <c r="X51" s="17">
        <v>47</v>
      </c>
      <c r="Y51" s="17">
        <f>IF(X51&lt;$A$2,0,INDEX(魂核!$BF$5:$BF$25,MATCH($F$2,魂核!$BE$5:$BE$25,0),1))</f>
        <v>0.1</v>
      </c>
      <c r="Z51" s="17">
        <f>IF(X51&lt;$A$2,0,INDEX(魂核!$BG$5:$BG$25,MATCH($F$2,魂核!$BE$5:$BE$25,0),1))</f>
        <v>0.1</v>
      </c>
      <c r="AC51" s="17">
        <f>IF(X51&lt;$A$2,0,INDEX(魂核!$BJ$5:$BJ$25,MATCH($F$2,魂核!$BE$5:$BE$25,0),1))</f>
        <v>0</v>
      </c>
      <c r="AD51" s="17">
        <f>IF(X51&lt;$A$2,0,INDEX(魂核!$BK$5:$BK$25,MATCH($F$2,魂核!$BE$5:$BE$25,0),1))</f>
        <v>0</v>
      </c>
      <c r="AE51" s="17">
        <f>IF(X51&lt;$A$2,0,INDEX(魂核!$BL$5:$BL$25,MATCH($F$2,魂核!$BE$5:$BE$25,0),1))</f>
        <v>600</v>
      </c>
      <c r="AF51" s="17">
        <f>IF(X51&lt;$A$2,0,INDEX(魂核!$BM$5:$BM$25,MATCH($F$2,魂核!$BE$5:$BE$25,0),1))</f>
        <v>600</v>
      </c>
      <c r="AG51" s="17">
        <f>IF(X51&lt;$A$2,0,INDEX(魂核!$BH$5:$BH$25,MATCH($F$2,魂核!$BE$5:$BE$25,0),1))</f>
        <v>0</v>
      </c>
      <c r="AH51" s="17">
        <f>IF(X51&lt;$A$2,0,INDEX(魂核!$BI$5:$BI$25,MATCH($F$2,魂核!$BE$5:$BE$25,0),1))</f>
        <v>0</v>
      </c>
    </row>
    <row r="52" spans="7:34" x14ac:dyDescent="0.2">
      <c r="G52" s="17">
        <v>48</v>
      </c>
      <c r="H52" s="31">
        <v>0</v>
      </c>
      <c r="I52" s="17">
        <v>0</v>
      </c>
      <c r="J52" s="31">
        <v>0</v>
      </c>
      <c r="K52" s="31">
        <v>0</v>
      </c>
      <c r="L52" s="17">
        <v>0</v>
      </c>
      <c r="M52" s="17">
        <v>0</v>
      </c>
      <c r="N52" s="17">
        <v>0</v>
      </c>
      <c r="O52" s="17">
        <v>0</v>
      </c>
      <c r="P52" s="17">
        <v>0</v>
      </c>
      <c r="Q52" s="17">
        <v>0</v>
      </c>
      <c r="R52" s="17">
        <v>0</v>
      </c>
      <c r="S52" s="17">
        <v>0</v>
      </c>
      <c r="T52" s="17">
        <v>0</v>
      </c>
      <c r="U52" s="17">
        <v>0</v>
      </c>
      <c r="X52" s="17">
        <v>48</v>
      </c>
      <c r="Y52" s="17">
        <f>IF(X52&lt;$A$2,0,INDEX(魂核!$BF$5:$BF$25,MATCH($F$2,魂核!$BE$5:$BE$25,0),1))</f>
        <v>0.1</v>
      </c>
      <c r="Z52" s="17">
        <f>IF(X52&lt;$A$2,0,INDEX(魂核!$BG$5:$BG$25,MATCH($F$2,魂核!$BE$5:$BE$25,0),1))</f>
        <v>0.1</v>
      </c>
      <c r="AC52" s="17">
        <f>IF(X52&lt;$A$2,0,INDEX(魂核!$BJ$5:$BJ$25,MATCH($F$2,魂核!$BE$5:$BE$25,0),1))</f>
        <v>0</v>
      </c>
      <c r="AD52" s="17">
        <f>IF(X52&lt;$A$2,0,INDEX(魂核!$BK$5:$BK$25,MATCH($F$2,魂核!$BE$5:$BE$25,0),1))</f>
        <v>0</v>
      </c>
      <c r="AE52" s="17">
        <f>IF(X52&lt;$A$2,0,INDEX(魂核!$BL$5:$BL$25,MATCH($F$2,魂核!$BE$5:$BE$25,0),1))</f>
        <v>600</v>
      </c>
      <c r="AF52" s="17">
        <f>IF(X52&lt;$A$2,0,INDEX(魂核!$BM$5:$BM$25,MATCH($F$2,魂核!$BE$5:$BE$25,0),1))</f>
        <v>600</v>
      </c>
      <c r="AG52" s="17">
        <f>IF(X52&lt;$A$2,0,INDEX(魂核!$BH$5:$BH$25,MATCH($F$2,魂核!$BE$5:$BE$25,0),1))</f>
        <v>0</v>
      </c>
      <c r="AH52" s="17">
        <f>IF(X52&lt;$A$2,0,INDEX(魂核!$BI$5:$BI$25,MATCH($F$2,魂核!$BE$5:$BE$25,0),1))</f>
        <v>0</v>
      </c>
    </row>
    <row r="53" spans="7:34" x14ac:dyDescent="0.2">
      <c r="G53" s="17">
        <v>49</v>
      </c>
      <c r="H53" s="31">
        <v>0</v>
      </c>
      <c r="I53" s="17">
        <v>0</v>
      </c>
      <c r="J53" s="31">
        <v>0</v>
      </c>
      <c r="K53" s="31">
        <v>0</v>
      </c>
      <c r="L53" s="17">
        <v>0</v>
      </c>
      <c r="M53" s="17">
        <v>0</v>
      </c>
      <c r="N53" s="17">
        <v>0</v>
      </c>
      <c r="O53" s="17">
        <v>0</v>
      </c>
      <c r="P53" s="17">
        <v>0</v>
      </c>
      <c r="Q53" s="17">
        <v>0</v>
      </c>
      <c r="R53" s="17">
        <v>0</v>
      </c>
      <c r="S53" s="17">
        <v>0</v>
      </c>
      <c r="T53" s="17">
        <v>0</v>
      </c>
      <c r="U53" s="17">
        <v>0</v>
      </c>
      <c r="X53" s="17">
        <v>49</v>
      </c>
      <c r="Y53" s="17">
        <f>IF(X53&lt;$A$2,0,INDEX(魂核!$BF$5:$BF$25,MATCH($F$2,魂核!$BE$5:$BE$25,0),1))</f>
        <v>0.1</v>
      </c>
      <c r="Z53" s="17">
        <f>IF(X53&lt;$A$2,0,INDEX(魂核!$BG$5:$BG$25,MATCH($F$2,魂核!$BE$5:$BE$25,0),1))</f>
        <v>0.1</v>
      </c>
      <c r="AC53" s="17">
        <f>IF(X53&lt;$A$2,0,INDEX(魂核!$BJ$5:$BJ$25,MATCH($F$2,魂核!$BE$5:$BE$25,0),1))</f>
        <v>0</v>
      </c>
      <c r="AD53" s="17">
        <f>IF(X53&lt;$A$2,0,INDEX(魂核!$BK$5:$BK$25,MATCH($F$2,魂核!$BE$5:$BE$25,0),1))</f>
        <v>0</v>
      </c>
      <c r="AE53" s="17">
        <f>IF(X53&lt;$A$2,0,INDEX(魂核!$BL$5:$BL$25,MATCH($F$2,魂核!$BE$5:$BE$25,0),1))</f>
        <v>600</v>
      </c>
      <c r="AF53" s="17">
        <f>IF(X53&lt;$A$2,0,INDEX(魂核!$BM$5:$BM$25,MATCH($F$2,魂核!$BE$5:$BE$25,0),1))</f>
        <v>600</v>
      </c>
      <c r="AG53" s="17">
        <f>IF(X53&lt;$A$2,0,INDEX(魂核!$BH$5:$BH$25,MATCH($F$2,魂核!$BE$5:$BE$25,0),1))</f>
        <v>0</v>
      </c>
      <c r="AH53" s="17">
        <f>IF(X53&lt;$A$2,0,INDEX(魂核!$BI$5:$BI$25,MATCH($F$2,魂核!$BE$5:$BE$25,0),1))</f>
        <v>0</v>
      </c>
    </row>
    <row r="54" spans="7:34" x14ac:dyDescent="0.2">
      <c r="G54" s="17">
        <v>50</v>
      </c>
      <c r="H54" s="31">
        <v>0</v>
      </c>
      <c r="I54" s="17">
        <v>0</v>
      </c>
      <c r="J54" s="31">
        <v>0</v>
      </c>
      <c r="K54" s="31">
        <v>0</v>
      </c>
      <c r="L54" s="17">
        <v>0</v>
      </c>
      <c r="M54" s="17">
        <v>0</v>
      </c>
      <c r="N54" s="17">
        <v>0</v>
      </c>
      <c r="O54" s="17">
        <v>0</v>
      </c>
      <c r="P54" s="17">
        <v>0</v>
      </c>
      <c r="Q54" s="17">
        <v>0</v>
      </c>
      <c r="R54" s="17">
        <v>0</v>
      </c>
      <c r="S54" s="17">
        <v>0</v>
      </c>
      <c r="T54" s="17">
        <v>0</v>
      </c>
      <c r="U54" s="17">
        <v>0</v>
      </c>
      <c r="X54" s="17">
        <v>50</v>
      </c>
      <c r="Y54" s="17">
        <f>IF(X54&lt;$A$2,0,INDEX(魂核!$BF$5:$BF$25,MATCH($F$2,魂核!$BE$5:$BE$25,0),1))</f>
        <v>0.1</v>
      </c>
      <c r="Z54" s="17">
        <f>IF(X54&lt;$A$2,0,INDEX(魂核!$BG$5:$BG$25,MATCH($F$2,魂核!$BE$5:$BE$25,0),1))</f>
        <v>0.1</v>
      </c>
      <c r="AC54" s="17">
        <f>IF(X54&lt;$A$2,0,INDEX(魂核!$BJ$5:$BJ$25,MATCH($F$2,魂核!$BE$5:$BE$25,0),1))</f>
        <v>0</v>
      </c>
      <c r="AD54" s="17">
        <f>IF(X54&lt;$A$2,0,INDEX(魂核!$BK$5:$BK$25,MATCH($F$2,魂核!$BE$5:$BE$25,0),1))</f>
        <v>0</v>
      </c>
      <c r="AE54" s="17">
        <f>IF(X54&lt;$A$2,0,INDEX(魂核!$BL$5:$BL$25,MATCH($F$2,魂核!$BE$5:$BE$25,0),1))</f>
        <v>600</v>
      </c>
      <c r="AF54" s="17">
        <f>IF(X54&lt;$A$2,0,INDEX(魂核!$BM$5:$BM$25,MATCH($F$2,魂核!$BE$5:$BE$25,0),1))</f>
        <v>600</v>
      </c>
      <c r="AG54" s="17">
        <f>IF(X54&lt;$A$2,0,INDEX(魂核!$BH$5:$BH$25,MATCH($F$2,魂核!$BE$5:$BE$25,0),1))</f>
        <v>0</v>
      </c>
      <c r="AH54" s="17">
        <f>IF(X54&lt;$A$2,0,INDEX(魂核!$BI$5:$BI$25,MATCH($F$2,魂核!$BE$5:$BE$25,0),1))</f>
        <v>0</v>
      </c>
    </row>
    <row r="55" spans="7:34" x14ac:dyDescent="0.2">
      <c r="G55" s="17">
        <v>51</v>
      </c>
      <c r="H55" s="31">
        <v>0</v>
      </c>
      <c r="I55" s="17">
        <v>0</v>
      </c>
      <c r="J55" s="31">
        <v>0</v>
      </c>
      <c r="K55" s="31">
        <v>0</v>
      </c>
      <c r="L55" s="17">
        <v>0</v>
      </c>
      <c r="M55" s="17">
        <v>0</v>
      </c>
      <c r="N55" s="17">
        <v>0</v>
      </c>
      <c r="O55" s="17">
        <v>0</v>
      </c>
      <c r="P55" s="17">
        <v>0</v>
      </c>
      <c r="Q55" s="17">
        <v>0</v>
      </c>
      <c r="R55" s="17">
        <v>0</v>
      </c>
      <c r="S55" s="17">
        <v>0</v>
      </c>
      <c r="T55" s="17">
        <v>0</v>
      </c>
      <c r="U55" s="17">
        <v>0</v>
      </c>
      <c r="X55" s="17">
        <v>51</v>
      </c>
      <c r="Y55" s="17">
        <f>IF(X55&lt;$A$2,0,INDEX(魂核!$BF$5:$BF$25,MATCH($F$2,魂核!$BE$5:$BE$25,0),1))</f>
        <v>0.1</v>
      </c>
      <c r="Z55" s="17">
        <f>IF(X55&lt;$A$2,0,INDEX(魂核!$BG$5:$BG$25,MATCH($F$2,魂核!$BE$5:$BE$25,0),1))</f>
        <v>0.1</v>
      </c>
      <c r="AC55" s="17">
        <f>IF(X55&lt;$A$2,0,INDEX(魂核!$BJ$5:$BJ$25,MATCH($F$2,魂核!$BE$5:$BE$25,0),1))</f>
        <v>0</v>
      </c>
      <c r="AD55" s="17">
        <f>IF(X55&lt;$A$2,0,INDEX(魂核!$BK$5:$BK$25,MATCH($F$2,魂核!$BE$5:$BE$25,0),1))</f>
        <v>0</v>
      </c>
      <c r="AE55" s="17">
        <f>IF(X55&lt;$A$2,0,INDEX(魂核!$BL$5:$BL$25,MATCH($F$2,魂核!$BE$5:$BE$25,0),1))</f>
        <v>600</v>
      </c>
      <c r="AF55" s="17">
        <f>IF(X55&lt;$A$2,0,INDEX(魂核!$BM$5:$BM$25,MATCH($F$2,魂核!$BE$5:$BE$25,0),1))</f>
        <v>600</v>
      </c>
      <c r="AG55" s="17">
        <f>IF(X55&lt;$A$2,0,INDEX(魂核!$BH$5:$BH$25,MATCH($F$2,魂核!$BE$5:$BE$25,0),1))</f>
        <v>0</v>
      </c>
      <c r="AH55" s="17">
        <f>IF(X55&lt;$A$2,0,INDEX(魂核!$BI$5:$BI$25,MATCH($F$2,魂核!$BE$5:$BE$25,0),1))</f>
        <v>0</v>
      </c>
    </row>
    <row r="56" spans="7:34" x14ac:dyDescent="0.2">
      <c r="G56" s="17">
        <v>52</v>
      </c>
      <c r="H56" s="31">
        <v>0</v>
      </c>
      <c r="I56" s="17">
        <v>0</v>
      </c>
      <c r="J56" s="31">
        <v>0</v>
      </c>
      <c r="K56" s="31">
        <v>0</v>
      </c>
      <c r="L56" s="17">
        <v>0</v>
      </c>
      <c r="M56" s="17">
        <v>0</v>
      </c>
      <c r="N56" s="17">
        <v>0</v>
      </c>
      <c r="O56" s="17">
        <v>0</v>
      </c>
      <c r="P56" s="17">
        <v>0</v>
      </c>
      <c r="Q56" s="17">
        <v>0</v>
      </c>
      <c r="R56" s="17">
        <v>0</v>
      </c>
      <c r="S56" s="17">
        <v>0</v>
      </c>
      <c r="T56" s="17">
        <v>0</v>
      </c>
      <c r="U56" s="17">
        <v>0</v>
      </c>
      <c r="X56" s="17">
        <v>52</v>
      </c>
      <c r="Y56" s="17">
        <f>IF(X56&lt;$A$2,0,INDEX(魂核!$BF$5:$BF$25,MATCH($F$2,魂核!$BE$5:$BE$25,0),1))</f>
        <v>0.1</v>
      </c>
      <c r="Z56" s="17">
        <f>IF(X56&lt;$A$2,0,INDEX(魂核!$BG$5:$BG$25,MATCH($F$2,魂核!$BE$5:$BE$25,0),1))</f>
        <v>0.1</v>
      </c>
      <c r="AC56" s="17">
        <f>IF(X56&lt;$A$2,0,INDEX(魂核!$BJ$5:$BJ$25,MATCH($F$2,魂核!$BE$5:$BE$25,0),1))</f>
        <v>0</v>
      </c>
      <c r="AD56" s="17">
        <f>IF(X56&lt;$A$2,0,INDEX(魂核!$BK$5:$BK$25,MATCH($F$2,魂核!$BE$5:$BE$25,0),1))</f>
        <v>0</v>
      </c>
      <c r="AE56" s="17">
        <f>IF(X56&lt;$A$2,0,INDEX(魂核!$BL$5:$BL$25,MATCH($F$2,魂核!$BE$5:$BE$25,0),1))</f>
        <v>600</v>
      </c>
      <c r="AF56" s="17">
        <f>IF(X56&lt;$A$2,0,INDEX(魂核!$BM$5:$BM$25,MATCH($F$2,魂核!$BE$5:$BE$25,0),1))</f>
        <v>600</v>
      </c>
      <c r="AG56" s="17">
        <f>IF(X56&lt;$A$2,0,INDEX(魂核!$BH$5:$BH$25,MATCH($F$2,魂核!$BE$5:$BE$25,0),1))</f>
        <v>0</v>
      </c>
      <c r="AH56" s="17">
        <f>IF(X56&lt;$A$2,0,INDEX(魂核!$BI$5:$BI$25,MATCH($F$2,魂核!$BE$5:$BE$25,0),1))</f>
        <v>0</v>
      </c>
    </row>
    <row r="57" spans="7:34" x14ac:dyDescent="0.2">
      <c r="G57" s="17">
        <v>53</v>
      </c>
      <c r="H57" s="31">
        <v>0</v>
      </c>
      <c r="I57" s="17">
        <v>0</v>
      </c>
      <c r="J57" s="31">
        <v>0</v>
      </c>
      <c r="K57" s="31">
        <v>0</v>
      </c>
      <c r="L57" s="17">
        <v>0</v>
      </c>
      <c r="M57" s="17">
        <v>0</v>
      </c>
      <c r="N57" s="17">
        <v>0</v>
      </c>
      <c r="O57" s="17">
        <v>0</v>
      </c>
      <c r="P57" s="17">
        <v>0</v>
      </c>
      <c r="Q57" s="17">
        <v>0</v>
      </c>
      <c r="R57" s="17">
        <v>0</v>
      </c>
      <c r="S57" s="17">
        <v>0</v>
      </c>
      <c r="T57" s="17">
        <v>0</v>
      </c>
      <c r="U57" s="17">
        <v>0</v>
      </c>
      <c r="X57" s="17">
        <v>53</v>
      </c>
      <c r="Y57" s="17">
        <f>IF(X57&lt;$A$2,0,INDEX(魂核!$BF$5:$BF$25,MATCH($F$2,魂核!$BE$5:$BE$25,0),1))</f>
        <v>0.1</v>
      </c>
      <c r="Z57" s="17">
        <f>IF(X57&lt;$A$2,0,INDEX(魂核!$BG$5:$BG$25,MATCH($F$2,魂核!$BE$5:$BE$25,0),1))</f>
        <v>0.1</v>
      </c>
      <c r="AC57" s="17">
        <f>IF(X57&lt;$A$2,0,INDEX(魂核!$BJ$5:$BJ$25,MATCH($F$2,魂核!$BE$5:$BE$25,0),1))</f>
        <v>0</v>
      </c>
      <c r="AD57" s="17">
        <f>IF(X57&lt;$A$2,0,INDEX(魂核!$BK$5:$BK$25,MATCH($F$2,魂核!$BE$5:$BE$25,0),1))</f>
        <v>0</v>
      </c>
      <c r="AE57" s="17">
        <f>IF(X57&lt;$A$2,0,INDEX(魂核!$BL$5:$BL$25,MATCH($F$2,魂核!$BE$5:$BE$25,0),1))</f>
        <v>600</v>
      </c>
      <c r="AF57" s="17">
        <f>IF(X57&lt;$A$2,0,INDEX(魂核!$BM$5:$BM$25,MATCH($F$2,魂核!$BE$5:$BE$25,0),1))</f>
        <v>600</v>
      </c>
      <c r="AG57" s="17">
        <f>IF(X57&lt;$A$2,0,INDEX(魂核!$BH$5:$BH$25,MATCH($F$2,魂核!$BE$5:$BE$25,0),1))</f>
        <v>0</v>
      </c>
      <c r="AH57" s="17">
        <f>IF(X57&lt;$A$2,0,INDEX(魂核!$BI$5:$BI$25,MATCH($F$2,魂核!$BE$5:$BE$25,0),1))</f>
        <v>0</v>
      </c>
    </row>
    <row r="58" spans="7:34" x14ac:dyDescent="0.2">
      <c r="G58" s="17">
        <v>54</v>
      </c>
      <c r="H58" s="31">
        <v>0</v>
      </c>
      <c r="I58" s="17">
        <v>0</v>
      </c>
      <c r="J58" s="31">
        <v>0</v>
      </c>
      <c r="K58" s="31">
        <v>0</v>
      </c>
      <c r="L58" s="17">
        <v>0</v>
      </c>
      <c r="M58" s="17">
        <v>0</v>
      </c>
      <c r="N58" s="17">
        <v>0</v>
      </c>
      <c r="O58" s="17">
        <v>0</v>
      </c>
      <c r="P58" s="17">
        <v>0</v>
      </c>
      <c r="Q58" s="17">
        <v>0</v>
      </c>
      <c r="R58" s="17">
        <v>0</v>
      </c>
      <c r="S58" s="17">
        <v>0</v>
      </c>
      <c r="T58" s="17">
        <v>0</v>
      </c>
      <c r="U58" s="17">
        <v>0</v>
      </c>
      <c r="X58" s="17">
        <v>54</v>
      </c>
      <c r="Y58" s="17">
        <f>IF(X58&lt;$A$2,0,INDEX(魂核!$BF$5:$BF$25,MATCH($F$2,魂核!$BE$5:$BE$25,0),1))</f>
        <v>0.1</v>
      </c>
      <c r="Z58" s="17">
        <f>IF(X58&lt;$A$2,0,INDEX(魂核!$BG$5:$BG$25,MATCH($F$2,魂核!$BE$5:$BE$25,0),1))</f>
        <v>0.1</v>
      </c>
      <c r="AC58" s="17">
        <f>IF(X58&lt;$A$2,0,INDEX(魂核!$BJ$5:$BJ$25,MATCH($F$2,魂核!$BE$5:$BE$25,0),1))</f>
        <v>0</v>
      </c>
      <c r="AD58" s="17">
        <f>IF(X58&lt;$A$2,0,INDEX(魂核!$BK$5:$BK$25,MATCH($F$2,魂核!$BE$5:$BE$25,0),1))</f>
        <v>0</v>
      </c>
      <c r="AE58" s="17">
        <f>IF(X58&lt;$A$2,0,INDEX(魂核!$BL$5:$BL$25,MATCH($F$2,魂核!$BE$5:$BE$25,0),1))</f>
        <v>600</v>
      </c>
      <c r="AF58" s="17">
        <f>IF(X58&lt;$A$2,0,INDEX(魂核!$BM$5:$BM$25,MATCH($F$2,魂核!$BE$5:$BE$25,0),1))</f>
        <v>600</v>
      </c>
      <c r="AG58" s="17">
        <f>IF(X58&lt;$A$2,0,INDEX(魂核!$BH$5:$BH$25,MATCH($F$2,魂核!$BE$5:$BE$25,0),1))</f>
        <v>0</v>
      </c>
      <c r="AH58" s="17">
        <f>IF(X58&lt;$A$2,0,INDEX(魂核!$BI$5:$BI$25,MATCH($F$2,魂核!$BE$5:$BE$25,0),1))</f>
        <v>0</v>
      </c>
    </row>
    <row r="59" spans="7:34" x14ac:dyDescent="0.2">
      <c r="G59" s="17">
        <v>55</v>
      </c>
      <c r="H59" s="31">
        <v>0</v>
      </c>
      <c r="I59" s="17">
        <v>0</v>
      </c>
      <c r="J59" s="31">
        <v>0</v>
      </c>
      <c r="K59" s="31">
        <v>0</v>
      </c>
      <c r="L59" s="17">
        <v>0</v>
      </c>
      <c r="M59" s="17">
        <v>0</v>
      </c>
      <c r="N59" s="17">
        <v>0</v>
      </c>
      <c r="O59" s="17">
        <v>0</v>
      </c>
      <c r="P59" s="17">
        <v>0</v>
      </c>
      <c r="Q59" s="17">
        <v>0</v>
      </c>
      <c r="R59" s="17">
        <v>0</v>
      </c>
      <c r="S59" s="17">
        <v>0</v>
      </c>
      <c r="T59" s="17">
        <v>0</v>
      </c>
      <c r="U59" s="17">
        <v>0</v>
      </c>
      <c r="X59" s="17">
        <v>55</v>
      </c>
      <c r="Y59" s="17">
        <f>IF(X59&lt;$A$2,0,INDEX(魂核!$BF$5:$BF$25,MATCH($F$2,魂核!$BE$5:$BE$25,0),1))</f>
        <v>0.1</v>
      </c>
      <c r="Z59" s="17">
        <f>IF(X59&lt;$A$2,0,INDEX(魂核!$BG$5:$BG$25,MATCH($F$2,魂核!$BE$5:$BE$25,0),1))</f>
        <v>0.1</v>
      </c>
      <c r="AC59" s="17">
        <f>IF(X59&lt;$A$2,0,INDEX(魂核!$BJ$5:$BJ$25,MATCH($F$2,魂核!$BE$5:$BE$25,0),1))</f>
        <v>0</v>
      </c>
      <c r="AD59" s="17">
        <f>IF(X59&lt;$A$2,0,INDEX(魂核!$BK$5:$BK$25,MATCH($F$2,魂核!$BE$5:$BE$25,0),1))</f>
        <v>0</v>
      </c>
      <c r="AE59" s="17">
        <f>IF(X59&lt;$A$2,0,INDEX(魂核!$BL$5:$BL$25,MATCH($F$2,魂核!$BE$5:$BE$25,0),1))</f>
        <v>600</v>
      </c>
      <c r="AF59" s="17">
        <f>IF(X59&lt;$A$2,0,INDEX(魂核!$BM$5:$BM$25,MATCH($F$2,魂核!$BE$5:$BE$25,0),1))</f>
        <v>600</v>
      </c>
      <c r="AG59" s="17">
        <f>IF(X59&lt;$A$2,0,INDEX(魂核!$BH$5:$BH$25,MATCH($F$2,魂核!$BE$5:$BE$25,0),1))</f>
        <v>0</v>
      </c>
      <c r="AH59" s="17">
        <f>IF(X59&lt;$A$2,0,INDEX(魂核!$BI$5:$BI$25,MATCH($F$2,魂核!$BE$5:$BE$25,0),1))</f>
        <v>0</v>
      </c>
    </row>
    <row r="60" spans="7:34" x14ac:dyDescent="0.2">
      <c r="G60" s="17">
        <v>56</v>
      </c>
      <c r="H60" s="31">
        <v>0</v>
      </c>
      <c r="I60" s="17">
        <v>0</v>
      </c>
      <c r="J60" s="31">
        <v>0</v>
      </c>
      <c r="K60" s="31">
        <v>0</v>
      </c>
      <c r="L60" s="17">
        <v>0</v>
      </c>
      <c r="M60" s="17">
        <v>0</v>
      </c>
      <c r="N60" s="17">
        <v>0</v>
      </c>
      <c r="O60" s="17">
        <v>0</v>
      </c>
      <c r="P60" s="17">
        <v>0</v>
      </c>
      <c r="Q60" s="17">
        <v>0</v>
      </c>
      <c r="R60" s="17">
        <v>0</v>
      </c>
      <c r="S60" s="17">
        <v>0</v>
      </c>
      <c r="T60" s="17">
        <v>0</v>
      </c>
      <c r="U60" s="17">
        <v>0</v>
      </c>
      <c r="X60" s="17">
        <v>56</v>
      </c>
      <c r="Y60" s="17">
        <f>IF(X60&lt;$A$2,0,INDEX(魂核!$BF$5:$BF$25,MATCH($F$2,魂核!$BE$5:$BE$25,0),1))</f>
        <v>0.1</v>
      </c>
      <c r="Z60" s="17">
        <f>IF(X60&lt;$A$2,0,INDEX(魂核!$BG$5:$BG$25,MATCH($F$2,魂核!$BE$5:$BE$25,0),1))</f>
        <v>0.1</v>
      </c>
      <c r="AC60" s="17">
        <f>IF(X60&lt;$A$2,0,INDEX(魂核!$BJ$5:$BJ$25,MATCH($F$2,魂核!$BE$5:$BE$25,0),1))</f>
        <v>0</v>
      </c>
      <c r="AD60" s="17">
        <f>IF(X60&lt;$A$2,0,INDEX(魂核!$BK$5:$BK$25,MATCH($F$2,魂核!$BE$5:$BE$25,0),1))</f>
        <v>0</v>
      </c>
      <c r="AE60" s="17">
        <f>IF(X60&lt;$A$2,0,INDEX(魂核!$BL$5:$BL$25,MATCH($F$2,魂核!$BE$5:$BE$25,0),1))</f>
        <v>600</v>
      </c>
      <c r="AF60" s="17">
        <f>IF(X60&lt;$A$2,0,INDEX(魂核!$BM$5:$BM$25,MATCH($F$2,魂核!$BE$5:$BE$25,0),1))</f>
        <v>600</v>
      </c>
      <c r="AG60" s="17">
        <f>IF(X60&lt;$A$2,0,INDEX(魂核!$BH$5:$BH$25,MATCH($F$2,魂核!$BE$5:$BE$25,0),1))</f>
        <v>0</v>
      </c>
      <c r="AH60" s="17">
        <f>IF(X60&lt;$A$2,0,INDEX(魂核!$BI$5:$BI$25,MATCH($F$2,魂核!$BE$5:$BE$25,0),1))</f>
        <v>0</v>
      </c>
    </row>
    <row r="61" spans="7:34" x14ac:dyDescent="0.2">
      <c r="G61" s="17">
        <v>57</v>
      </c>
      <c r="H61" s="31">
        <v>0</v>
      </c>
      <c r="I61" s="17">
        <v>0</v>
      </c>
      <c r="J61" s="31">
        <v>0</v>
      </c>
      <c r="K61" s="31">
        <v>0</v>
      </c>
      <c r="L61" s="17">
        <v>0</v>
      </c>
      <c r="M61" s="17">
        <v>0</v>
      </c>
      <c r="N61" s="17">
        <v>0</v>
      </c>
      <c r="O61" s="17">
        <v>0</v>
      </c>
      <c r="P61" s="17">
        <v>0</v>
      </c>
      <c r="Q61" s="17">
        <v>0</v>
      </c>
      <c r="R61" s="17">
        <v>0</v>
      </c>
      <c r="S61" s="17">
        <v>0</v>
      </c>
      <c r="T61" s="17">
        <v>0</v>
      </c>
      <c r="U61" s="17">
        <v>0</v>
      </c>
      <c r="X61" s="17">
        <v>57</v>
      </c>
      <c r="Y61" s="17">
        <f>IF(X61&lt;$A$2,0,INDEX(魂核!$BF$5:$BF$25,MATCH($F$2,魂核!$BE$5:$BE$25,0),1))</f>
        <v>0.1</v>
      </c>
      <c r="Z61" s="17">
        <f>IF(X61&lt;$A$2,0,INDEX(魂核!$BG$5:$BG$25,MATCH($F$2,魂核!$BE$5:$BE$25,0),1))</f>
        <v>0.1</v>
      </c>
      <c r="AC61" s="17">
        <f>IF(X61&lt;$A$2,0,INDEX(魂核!$BJ$5:$BJ$25,MATCH($F$2,魂核!$BE$5:$BE$25,0),1))</f>
        <v>0</v>
      </c>
      <c r="AD61" s="17">
        <f>IF(X61&lt;$A$2,0,INDEX(魂核!$BK$5:$BK$25,MATCH($F$2,魂核!$BE$5:$BE$25,0),1))</f>
        <v>0</v>
      </c>
      <c r="AE61" s="17">
        <f>IF(X61&lt;$A$2,0,INDEX(魂核!$BL$5:$BL$25,MATCH($F$2,魂核!$BE$5:$BE$25,0),1))</f>
        <v>600</v>
      </c>
      <c r="AF61" s="17">
        <f>IF(X61&lt;$A$2,0,INDEX(魂核!$BM$5:$BM$25,MATCH($F$2,魂核!$BE$5:$BE$25,0),1))</f>
        <v>600</v>
      </c>
      <c r="AG61" s="17">
        <f>IF(X61&lt;$A$2,0,INDEX(魂核!$BH$5:$BH$25,MATCH($F$2,魂核!$BE$5:$BE$25,0),1))</f>
        <v>0</v>
      </c>
      <c r="AH61" s="17">
        <f>IF(X61&lt;$A$2,0,INDEX(魂核!$BI$5:$BI$25,MATCH($F$2,魂核!$BE$5:$BE$25,0),1))</f>
        <v>0</v>
      </c>
    </row>
    <row r="62" spans="7:34" x14ac:dyDescent="0.2">
      <c r="G62" s="17">
        <v>58</v>
      </c>
      <c r="H62" s="31">
        <v>0</v>
      </c>
      <c r="I62" s="17">
        <v>0</v>
      </c>
      <c r="J62" s="31">
        <v>0</v>
      </c>
      <c r="K62" s="31">
        <v>0</v>
      </c>
      <c r="L62" s="17">
        <v>0</v>
      </c>
      <c r="M62" s="17">
        <v>0</v>
      </c>
      <c r="N62" s="17">
        <v>0</v>
      </c>
      <c r="O62" s="17">
        <v>0</v>
      </c>
      <c r="P62" s="17">
        <v>0</v>
      </c>
      <c r="Q62" s="17">
        <v>0</v>
      </c>
      <c r="R62" s="17">
        <v>0</v>
      </c>
      <c r="S62" s="17">
        <v>0</v>
      </c>
      <c r="T62" s="17">
        <v>0</v>
      </c>
      <c r="U62" s="17">
        <v>0</v>
      </c>
      <c r="X62" s="17">
        <v>58</v>
      </c>
      <c r="Y62" s="17">
        <f>IF(X62&lt;$A$2,0,INDEX(魂核!$BF$5:$BF$25,MATCH($F$2,魂核!$BE$5:$BE$25,0),1))</f>
        <v>0.1</v>
      </c>
      <c r="Z62" s="17">
        <f>IF(X62&lt;$A$2,0,INDEX(魂核!$BG$5:$BG$25,MATCH($F$2,魂核!$BE$5:$BE$25,0),1))</f>
        <v>0.1</v>
      </c>
      <c r="AC62" s="17">
        <f>IF(X62&lt;$A$2,0,INDEX(魂核!$BJ$5:$BJ$25,MATCH($F$2,魂核!$BE$5:$BE$25,0),1))</f>
        <v>0</v>
      </c>
      <c r="AD62" s="17">
        <f>IF(X62&lt;$A$2,0,INDEX(魂核!$BK$5:$BK$25,MATCH($F$2,魂核!$BE$5:$BE$25,0),1))</f>
        <v>0</v>
      </c>
      <c r="AE62" s="17">
        <f>IF(X62&lt;$A$2,0,INDEX(魂核!$BL$5:$BL$25,MATCH($F$2,魂核!$BE$5:$BE$25,0),1))</f>
        <v>600</v>
      </c>
      <c r="AF62" s="17">
        <f>IF(X62&lt;$A$2,0,INDEX(魂核!$BM$5:$BM$25,MATCH($F$2,魂核!$BE$5:$BE$25,0),1))</f>
        <v>600</v>
      </c>
      <c r="AG62" s="17">
        <f>IF(X62&lt;$A$2,0,INDEX(魂核!$BH$5:$BH$25,MATCH($F$2,魂核!$BE$5:$BE$25,0),1))</f>
        <v>0</v>
      </c>
      <c r="AH62" s="17">
        <f>IF(X62&lt;$A$2,0,INDEX(魂核!$BI$5:$BI$25,MATCH($F$2,魂核!$BE$5:$BE$25,0),1))</f>
        <v>0</v>
      </c>
    </row>
    <row r="63" spans="7:34" x14ac:dyDescent="0.2">
      <c r="G63" s="17">
        <v>59</v>
      </c>
      <c r="H63" s="31">
        <v>0</v>
      </c>
      <c r="I63" s="17">
        <v>0</v>
      </c>
      <c r="J63" s="31">
        <v>0</v>
      </c>
      <c r="K63" s="31">
        <v>0</v>
      </c>
      <c r="L63" s="17">
        <v>0</v>
      </c>
      <c r="M63" s="17">
        <v>0</v>
      </c>
      <c r="N63" s="17">
        <v>0</v>
      </c>
      <c r="O63" s="17">
        <v>0</v>
      </c>
      <c r="P63" s="17">
        <v>0</v>
      </c>
      <c r="Q63" s="17">
        <v>0</v>
      </c>
      <c r="R63" s="17">
        <v>0</v>
      </c>
      <c r="S63" s="17">
        <v>0</v>
      </c>
      <c r="T63" s="17">
        <v>0</v>
      </c>
      <c r="U63" s="17">
        <v>0</v>
      </c>
      <c r="X63" s="17">
        <v>59</v>
      </c>
      <c r="Y63" s="17">
        <f>IF(X63&lt;$A$2,0,INDEX(魂核!$BF$5:$BF$25,MATCH($F$2,魂核!$BE$5:$BE$25,0),1))</f>
        <v>0.1</v>
      </c>
      <c r="Z63" s="17">
        <f>IF(X63&lt;$A$2,0,INDEX(魂核!$BG$5:$BG$25,MATCH($F$2,魂核!$BE$5:$BE$25,0),1))</f>
        <v>0.1</v>
      </c>
      <c r="AC63" s="17">
        <f>IF(X63&lt;$A$2,0,INDEX(魂核!$BJ$5:$BJ$25,MATCH($F$2,魂核!$BE$5:$BE$25,0),1))</f>
        <v>0</v>
      </c>
      <c r="AD63" s="17">
        <f>IF(X63&lt;$A$2,0,INDEX(魂核!$BK$5:$BK$25,MATCH($F$2,魂核!$BE$5:$BE$25,0),1))</f>
        <v>0</v>
      </c>
      <c r="AE63" s="17">
        <f>IF(X63&lt;$A$2,0,INDEX(魂核!$BL$5:$BL$25,MATCH($F$2,魂核!$BE$5:$BE$25,0),1))</f>
        <v>600</v>
      </c>
      <c r="AF63" s="17">
        <f>IF(X63&lt;$A$2,0,INDEX(魂核!$BM$5:$BM$25,MATCH($F$2,魂核!$BE$5:$BE$25,0),1))</f>
        <v>600</v>
      </c>
      <c r="AG63" s="17">
        <f>IF(X63&lt;$A$2,0,INDEX(魂核!$BH$5:$BH$25,MATCH($F$2,魂核!$BE$5:$BE$25,0),1))</f>
        <v>0</v>
      </c>
      <c r="AH63" s="17">
        <f>IF(X63&lt;$A$2,0,INDEX(魂核!$BI$5:$BI$25,MATCH($F$2,魂核!$BE$5:$BE$25,0),1))</f>
        <v>0</v>
      </c>
    </row>
    <row r="64" spans="7:34" x14ac:dyDescent="0.2">
      <c r="G64" s="17">
        <v>60</v>
      </c>
      <c r="H64" s="31">
        <v>0</v>
      </c>
      <c r="I64" s="17">
        <v>0</v>
      </c>
      <c r="J64" s="31">
        <v>0</v>
      </c>
      <c r="K64" s="31">
        <v>0</v>
      </c>
      <c r="L64" s="17">
        <v>0</v>
      </c>
      <c r="M64" s="17">
        <v>0</v>
      </c>
      <c r="N64" s="17">
        <v>0</v>
      </c>
      <c r="O64" s="17">
        <v>0</v>
      </c>
      <c r="P64" s="17">
        <v>0</v>
      </c>
      <c r="Q64" s="17">
        <v>0</v>
      </c>
      <c r="R64" s="17">
        <v>0</v>
      </c>
      <c r="S64" s="17">
        <v>0</v>
      </c>
      <c r="T64" s="17">
        <v>0</v>
      </c>
      <c r="U64" s="17">
        <v>0</v>
      </c>
      <c r="X64" s="17">
        <v>60</v>
      </c>
      <c r="Y64" s="17">
        <f>IF(X64&lt;$A$2,0,INDEX(魂核!$BF$5:$BF$25,MATCH($F$2,魂核!$BE$5:$BE$25,0),1))</f>
        <v>0.1</v>
      </c>
      <c r="Z64" s="17">
        <f>IF(X64&lt;$A$2,0,INDEX(魂核!$BG$5:$BG$25,MATCH($F$2,魂核!$BE$5:$BE$25,0),1))</f>
        <v>0.1</v>
      </c>
      <c r="AC64" s="17">
        <f>IF(X64&lt;$A$2,0,INDEX(魂核!$BJ$5:$BJ$25,MATCH($F$2,魂核!$BE$5:$BE$25,0),1))</f>
        <v>0</v>
      </c>
      <c r="AD64" s="17">
        <f>IF(X64&lt;$A$2,0,INDEX(魂核!$BK$5:$BK$25,MATCH($F$2,魂核!$BE$5:$BE$25,0),1))</f>
        <v>0</v>
      </c>
      <c r="AE64" s="17">
        <f>IF(X64&lt;$A$2,0,INDEX(魂核!$BL$5:$BL$25,MATCH($F$2,魂核!$BE$5:$BE$25,0),1))</f>
        <v>600</v>
      </c>
      <c r="AF64" s="17">
        <f>IF(X64&lt;$A$2,0,INDEX(魂核!$BM$5:$BM$25,MATCH($F$2,魂核!$BE$5:$BE$25,0),1))</f>
        <v>600</v>
      </c>
      <c r="AG64" s="17">
        <f>IF(X64&lt;$A$2,0,INDEX(魂核!$BH$5:$BH$25,MATCH($F$2,魂核!$BE$5:$BE$25,0),1))</f>
        <v>0</v>
      </c>
      <c r="AH64" s="17">
        <f>IF(X64&lt;$A$2,0,INDEX(魂核!$BI$5:$BI$25,MATCH($F$2,魂核!$BE$5:$BE$25,0),1))</f>
        <v>0</v>
      </c>
    </row>
    <row r="65" spans="7:34" x14ac:dyDescent="0.2">
      <c r="G65" s="17">
        <v>61</v>
      </c>
      <c r="H65" s="31">
        <v>0</v>
      </c>
      <c r="I65" s="17">
        <v>0</v>
      </c>
      <c r="J65" s="31">
        <v>0</v>
      </c>
      <c r="K65" s="31">
        <v>0</v>
      </c>
      <c r="L65" s="17">
        <v>0</v>
      </c>
      <c r="M65" s="17">
        <v>0</v>
      </c>
      <c r="N65" s="17">
        <v>0</v>
      </c>
      <c r="O65" s="17">
        <v>0</v>
      </c>
      <c r="P65" s="17">
        <v>0</v>
      </c>
      <c r="Q65" s="17">
        <v>0</v>
      </c>
      <c r="R65" s="17">
        <v>0</v>
      </c>
      <c r="S65" s="17">
        <v>0</v>
      </c>
      <c r="T65" s="17">
        <v>0</v>
      </c>
      <c r="U65" s="17">
        <v>0</v>
      </c>
      <c r="X65" s="17">
        <v>61</v>
      </c>
      <c r="Y65" s="17">
        <f>IF(X65&lt;$A$2,0,INDEX(魂核!$BF$5:$BF$25,MATCH($F$2,魂核!$BE$5:$BE$25,0),1))</f>
        <v>0.1</v>
      </c>
      <c r="Z65" s="17">
        <f>IF(X65&lt;$A$2,0,INDEX(魂核!$BG$5:$BG$25,MATCH($F$2,魂核!$BE$5:$BE$25,0),1))</f>
        <v>0.1</v>
      </c>
      <c r="AC65" s="17">
        <f>IF(X65&lt;$A$2,0,INDEX(魂核!$BJ$5:$BJ$25,MATCH($F$2,魂核!$BE$5:$BE$25,0),1))</f>
        <v>0</v>
      </c>
      <c r="AD65" s="17">
        <f>IF(X65&lt;$A$2,0,INDEX(魂核!$BK$5:$BK$25,MATCH($F$2,魂核!$BE$5:$BE$25,0),1))</f>
        <v>0</v>
      </c>
      <c r="AE65" s="17">
        <f>IF(X65&lt;$A$2,0,INDEX(魂核!$BL$5:$BL$25,MATCH($F$2,魂核!$BE$5:$BE$25,0),1))</f>
        <v>600</v>
      </c>
      <c r="AF65" s="17">
        <f>IF(X65&lt;$A$2,0,INDEX(魂核!$BM$5:$BM$25,MATCH($F$2,魂核!$BE$5:$BE$25,0),1))</f>
        <v>600</v>
      </c>
      <c r="AG65" s="17">
        <f>IF(X65&lt;$A$2,0,INDEX(魂核!$BH$5:$BH$25,MATCH($F$2,魂核!$BE$5:$BE$25,0),1))</f>
        <v>0</v>
      </c>
      <c r="AH65" s="17">
        <f>IF(X65&lt;$A$2,0,INDEX(魂核!$BI$5:$BI$25,MATCH($F$2,魂核!$BE$5:$BE$25,0),1))</f>
        <v>0</v>
      </c>
    </row>
    <row r="66" spans="7:34" x14ac:dyDescent="0.2">
      <c r="G66" s="17">
        <v>62</v>
      </c>
      <c r="H66" s="31">
        <v>0</v>
      </c>
      <c r="I66" s="17">
        <v>0</v>
      </c>
      <c r="J66" s="31">
        <v>0</v>
      </c>
      <c r="K66" s="31">
        <v>0</v>
      </c>
      <c r="L66" s="17">
        <v>0</v>
      </c>
      <c r="M66" s="17">
        <v>0</v>
      </c>
      <c r="N66" s="17">
        <v>0</v>
      </c>
      <c r="O66" s="17">
        <v>0</v>
      </c>
      <c r="P66" s="17">
        <v>0</v>
      </c>
      <c r="Q66" s="17">
        <v>0</v>
      </c>
      <c r="R66" s="17">
        <v>0</v>
      </c>
      <c r="S66" s="17">
        <v>0</v>
      </c>
      <c r="T66" s="17">
        <v>0</v>
      </c>
      <c r="U66" s="17">
        <v>0</v>
      </c>
      <c r="X66" s="17">
        <v>62</v>
      </c>
      <c r="Y66" s="17">
        <f>IF(X66&lt;$A$2,0,INDEX(魂核!$BF$5:$BF$25,MATCH($F$2,魂核!$BE$5:$BE$25,0),1))</f>
        <v>0.1</v>
      </c>
      <c r="Z66" s="17">
        <f>IF(X66&lt;$A$2,0,INDEX(魂核!$BG$5:$BG$25,MATCH($F$2,魂核!$BE$5:$BE$25,0),1))</f>
        <v>0.1</v>
      </c>
      <c r="AC66" s="17">
        <f>IF(X66&lt;$A$2,0,INDEX(魂核!$BJ$5:$BJ$25,MATCH($F$2,魂核!$BE$5:$BE$25,0),1))</f>
        <v>0</v>
      </c>
      <c r="AD66" s="17">
        <f>IF(X66&lt;$A$2,0,INDEX(魂核!$BK$5:$BK$25,MATCH($F$2,魂核!$BE$5:$BE$25,0),1))</f>
        <v>0</v>
      </c>
      <c r="AE66" s="17">
        <f>IF(X66&lt;$A$2,0,INDEX(魂核!$BL$5:$BL$25,MATCH($F$2,魂核!$BE$5:$BE$25,0),1))</f>
        <v>600</v>
      </c>
      <c r="AF66" s="17">
        <f>IF(X66&lt;$A$2,0,INDEX(魂核!$BM$5:$BM$25,MATCH($F$2,魂核!$BE$5:$BE$25,0),1))</f>
        <v>600</v>
      </c>
      <c r="AG66" s="17">
        <f>IF(X66&lt;$A$2,0,INDEX(魂核!$BH$5:$BH$25,MATCH($F$2,魂核!$BE$5:$BE$25,0),1))</f>
        <v>0</v>
      </c>
      <c r="AH66" s="17">
        <f>IF(X66&lt;$A$2,0,INDEX(魂核!$BI$5:$BI$25,MATCH($F$2,魂核!$BE$5:$BE$25,0),1))</f>
        <v>0</v>
      </c>
    </row>
    <row r="67" spans="7:34" x14ac:dyDescent="0.2">
      <c r="G67" s="17">
        <v>63</v>
      </c>
      <c r="H67" s="31">
        <v>0</v>
      </c>
      <c r="I67" s="17">
        <v>0</v>
      </c>
      <c r="J67" s="31">
        <v>0</v>
      </c>
      <c r="K67" s="31">
        <v>0</v>
      </c>
      <c r="L67" s="17">
        <v>0</v>
      </c>
      <c r="M67" s="17">
        <v>0</v>
      </c>
      <c r="N67" s="17">
        <v>0</v>
      </c>
      <c r="O67" s="17">
        <v>0</v>
      </c>
      <c r="P67" s="17">
        <v>0</v>
      </c>
      <c r="Q67" s="17">
        <v>0</v>
      </c>
      <c r="R67" s="17">
        <v>0</v>
      </c>
      <c r="S67" s="17">
        <v>0</v>
      </c>
      <c r="T67" s="17">
        <v>0</v>
      </c>
      <c r="U67" s="17">
        <v>0</v>
      </c>
      <c r="X67" s="17">
        <v>63</v>
      </c>
      <c r="Y67" s="17">
        <f>IF(X67&lt;$A$2,0,INDEX(魂核!$BF$5:$BF$25,MATCH($F$2,魂核!$BE$5:$BE$25,0),1))</f>
        <v>0.1</v>
      </c>
      <c r="Z67" s="17">
        <f>IF(X67&lt;$A$2,0,INDEX(魂核!$BG$5:$BG$25,MATCH($F$2,魂核!$BE$5:$BE$25,0),1))</f>
        <v>0.1</v>
      </c>
      <c r="AC67" s="17">
        <f>IF(X67&lt;$A$2,0,INDEX(魂核!$BJ$5:$BJ$25,MATCH($F$2,魂核!$BE$5:$BE$25,0),1))</f>
        <v>0</v>
      </c>
      <c r="AD67" s="17">
        <f>IF(X67&lt;$A$2,0,INDEX(魂核!$BK$5:$BK$25,MATCH($F$2,魂核!$BE$5:$BE$25,0),1))</f>
        <v>0</v>
      </c>
      <c r="AE67" s="17">
        <f>IF(X67&lt;$A$2,0,INDEX(魂核!$BL$5:$BL$25,MATCH($F$2,魂核!$BE$5:$BE$25,0),1))</f>
        <v>600</v>
      </c>
      <c r="AF67" s="17">
        <f>IF(X67&lt;$A$2,0,INDEX(魂核!$BM$5:$BM$25,MATCH($F$2,魂核!$BE$5:$BE$25,0),1))</f>
        <v>600</v>
      </c>
      <c r="AG67" s="17">
        <f>IF(X67&lt;$A$2,0,INDEX(魂核!$BH$5:$BH$25,MATCH($F$2,魂核!$BE$5:$BE$25,0),1))</f>
        <v>0</v>
      </c>
      <c r="AH67" s="17">
        <f>IF(X67&lt;$A$2,0,INDEX(魂核!$BI$5:$BI$25,MATCH($F$2,魂核!$BE$5:$BE$25,0),1))</f>
        <v>0</v>
      </c>
    </row>
    <row r="68" spans="7:34" x14ac:dyDescent="0.2">
      <c r="G68" s="17">
        <v>64</v>
      </c>
      <c r="H68" s="31">
        <v>0</v>
      </c>
      <c r="I68" s="17">
        <v>0</v>
      </c>
      <c r="J68" s="31">
        <v>0</v>
      </c>
      <c r="K68" s="31">
        <v>0</v>
      </c>
      <c r="L68" s="17">
        <v>0</v>
      </c>
      <c r="M68" s="17">
        <v>0</v>
      </c>
      <c r="N68" s="17">
        <v>0</v>
      </c>
      <c r="O68" s="17">
        <v>0</v>
      </c>
      <c r="P68" s="17">
        <v>0</v>
      </c>
      <c r="Q68" s="17">
        <v>0</v>
      </c>
      <c r="R68" s="17">
        <v>0</v>
      </c>
      <c r="S68" s="17">
        <v>0</v>
      </c>
      <c r="T68" s="17">
        <v>0</v>
      </c>
      <c r="U68" s="17">
        <v>0</v>
      </c>
      <c r="X68" s="17">
        <v>64</v>
      </c>
      <c r="Y68" s="17">
        <f>IF(X68&lt;$A$2,0,INDEX(魂核!$BF$5:$BF$25,MATCH($F$2,魂核!$BE$5:$BE$25,0),1))</f>
        <v>0.1</v>
      </c>
      <c r="Z68" s="17">
        <f>IF(X68&lt;$A$2,0,INDEX(魂核!$BG$5:$BG$25,MATCH($F$2,魂核!$BE$5:$BE$25,0),1))</f>
        <v>0.1</v>
      </c>
      <c r="AC68" s="17">
        <f>IF(X68&lt;$A$2,0,INDEX(魂核!$BJ$5:$BJ$25,MATCH($F$2,魂核!$BE$5:$BE$25,0),1))</f>
        <v>0</v>
      </c>
      <c r="AD68" s="17">
        <f>IF(X68&lt;$A$2,0,INDEX(魂核!$BK$5:$BK$25,MATCH($F$2,魂核!$BE$5:$BE$25,0),1))</f>
        <v>0</v>
      </c>
      <c r="AE68" s="17">
        <f>IF(X68&lt;$A$2,0,INDEX(魂核!$BL$5:$BL$25,MATCH($F$2,魂核!$BE$5:$BE$25,0),1))</f>
        <v>600</v>
      </c>
      <c r="AF68" s="17">
        <f>IF(X68&lt;$A$2,0,INDEX(魂核!$BM$5:$BM$25,MATCH($F$2,魂核!$BE$5:$BE$25,0),1))</f>
        <v>600</v>
      </c>
      <c r="AG68" s="17">
        <f>IF(X68&lt;$A$2,0,INDEX(魂核!$BH$5:$BH$25,MATCH($F$2,魂核!$BE$5:$BE$25,0),1))</f>
        <v>0</v>
      </c>
      <c r="AH68" s="17">
        <f>IF(X68&lt;$A$2,0,INDEX(魂核!$BI$5:$BI$25,MATCH($F$2,魂核!$BE$5:$BE$25,0),1))</f>
        <v>0</v>
      </c>
    </row>
    <row r="69" spans="7:34" x14ac:dyDescent="0.2">
      <c r="G69" s="30">
        <v>65</v>
      </c>
      <c r="H69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69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69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69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69" s="17">
        <v>0</v>
      </c>
      <c r="M69" s="17">
        <v>0</v>
      </c>
      <c r="N69" s="17">
        <v>0</v>
      </c>
      <c r="O69" s="17">
        <v>0</v>
      </c>
      <c r="P69" s="17">
        <v>0</v>
      </c>
      <c r="Q69" s="17">
        <v>0</v>
      </c>
      <c r="R69" s="17">
        <v>0</v>
      </c>
      <c r="S69" s="17">
        <v>0</v>
      </c>
      <c r="T69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69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69" s="30">
        <v>65</v>
      </c>
      <c r="Y69" s="17">
        <f>IF(X69&lt;$A$2,0,INDEX(魂核!$BF$5:$BF$25,MATCH($F$2,魂核!$BE$5:$BE$25,0),1))</f>
        <v>0.1</v>
      </c>
      <c r="Z69" s="17">
        <f>IF(X69&lt;$A$2,0,INDEX(魂核!$BG$5:$BG$25,MATCH($F$2,魂核!$BE$5:$BE$25,0),1))</f>
        <v>0.1</v>
      </c>
      <c r="AC69" s="17">
        <f>IF(X69&lt;$A$2,0,INDEX(魂核!$BJ$5:$BJ$25,MATCH($F$2,魂核!$BE$5:$BE$25,0),1))</f>
        <v>0</v>
      </c>
      <c r="AD69" s="17">
        <f>IF(X69&lt;$A$2,0,INDEX(魂核!$BK$5:$BK$25,MATCH($F$2,魂核!$BE$5:$BE$25,0),1))</f>
        <v>0</v>
      </c>
      <c r="AE69" s="17">
        <f>IF(X69&lt;$A$2,0,INDEX(魂核!$BL$5:$BL$25,MATCH($F$2,魂核!$BE$5:$BE$25,0),1))</f>
        <v>600</v>
      </c>
      <c r="AF69" s="17">
        <f>IF(X69&lt;$A$2,0,INDEX(魂核!$BM$5:$BM$25,MATCH($F$2,魂核!$BE$5:$BE$25,0),1))</f>
        <v>600</v>
      </c>
      <c r="AG69" s="17">
        <f>IF(X69&lt;$A$2,0,INDEX(魂核!$BH$5:$BH$25,MATCH($F$2,魂核!$BE$5:$BE$25,0),1))</f>
        <v>0</v>
      </c>
      <c r="AH69" s="17">
        <f>IF(X69&lt;$A$2,0,INDEX(魂核!$BI$5:$BI$25,MATCH($F$2,魂核!$BE$5:$BE$25,0),1))</f>
        <v>0</v>
      </c>
    </row>
    <row r="70" spans="7:34" x14ac:dyDescent="0.2">
      <c r="G70" s="30">
        <v>66</v>
      </c>
      <c r="H70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70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70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70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70" s="17">
        <v>0</v>
      </c>
      <c r="M70" s="17">
        <v>0</v>
      </c>
      <c r="N70" s="17">
        <v>0</v>
      </c>
      <c r="O70" s="17">
        <v>0</v>
      </c>
      <c r="P70" s="17">
        <v>0</v>
      </c>
      <c r="Q70" s="17">
        <v>0</v>
      </c>
      <c r="R70" s="17">
        <v>0</v>
      </c>
      <c r="S70" s="17">
        <v>0</v>
      </c>
      <c r="T70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70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70" s="30">
        <v>66</v>
      </c>
      <c r="Y70" s="17">
        <f>IF(X70&lt;$A$2,0,INDEX(魂核!$BF$5:$BF$25,MATCH($F$2,魂核!$BE$5:$BE$25,0),1))</f>
        <v>0.1</v>
      </c>
      <c r="Z70" s="17">
        <f>IF(X70&lt;$A$2,0,INDEX(魂核!$BG$5:$BG$25,MATCH($F$2,魂核!$BE$5:$BE$25,0),1))</f>
        <v>0.1</v>
      </c>
      <c r="AC70" s="17">
        <f>IF(X70&lt;$A$2,0,INDEX(魂核!$BJ$5:$BJ$25,MATCH($F$2,魂核!$BE$5:$BE$25,0),1))</f>
        <v>0</v>
      </c>
      <c r="AD70" s="17">
        <f>IF(X70&lt;$A$2,0,INDEX(魂核!$BK$5:$BK$25,MATCH($F$2,魂核!$BE$5:$BE$25,0),1))</f>
        <v>0</v>
      </c>
      <c r="AE70" s="17">
        <f>IF(X70&lt;$A$2,0,INDEX(魂核!$BL$5:$BL$25,MATCH($F$2,魂核!$BE$5:$BE$25,0),1))</f>
        <v>600</v>
      </c>
      <c r="AF70" s="17">
        <f>IF(X70&lt;$A$2,0,INDEX(魂核!$BM$5:$BM$25,MATCH($F$2,魂核!$BE$5:$BE$25,0),1))</f>
        <v>600</v>
      </c>
      <c r="AG70" s="17">
        <f>IF(X70&lt;$A$2,0,INDEX(魂核!$BH$5:$BH$25,MATCH($F$2,魂核!$BE$5:$BE$25,0),1))</f>
        <v>0</v>
      </c>
      <c r="AH70" s="17">
        <f>IF(X70&lt;$A$2,0,INDEX(魂核!$BI$5:$BI$25,MATCH($F$2,魂核!$BE$5:$BE$25,0),1))</f>
        <v>0</v>
      </c>
    </row>
    <row r="71" spans="7:34" x14ac:dyDescent="0.2">
      <c r="G71" s="30">
        <v>67</v>
      </c>
      <c r="H71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71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71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71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71" s="17">
        <v>0</v>
      </c>
      <c r="M71" s="17">
        <v>0</v>
      </c>
      <c r="N71" s="17">
        <v>0</v>
      </c>
      <c r="O71" s="17">
        <v>0</v>
      </c>
      <c r="P71" s="17">
        <v>0</v>
      </c>
      <c r="Q71" s="17">
        <v>0</v>
      </c>
      <c r="R71" s="17">
        <v>0</v>
      </c>
      <c r="S71" s="17">
        <v>0</v>
      </c>
      <c r="T71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71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71" s="30">
        <v>67</v>
      </c>
      <c r="Y71" s="17">
        <f>IF(X71&lt;$A$2,0,INDEX(魂核!$BF$5:$BF$25,MATCH($F$2,魂核!$BE$5:$BE$25,0),1))</f>
        <v>0.1</v>
      </c>
      <c r="Z71" s="17">
        <f>IF(X71&lt;$A$2,0,INDEX(魂核!$BG$5:$BG$25,MATCH($F$2,魂核!$BE$5:$BE$25,0),1))</f>
        <v>0.1</v>
      </c>
      <c r="AC71" s="17">
        <f>IF(X71&lt;$A$2,0,INDEX(魂核!$BJ$5:$BJ$25,MATCH($F$2,魂核!$BE$5:$BE$25,0),1))</f>
        <v>0</v>
      </c>
      <c r="AD71" s="17">
        <f>IF(X71&lt;$A$2,0,INDEX(魂核!$BK$5:$BK$25,MATCH($F$2,魂核!$BE$5:$BE$25,0),1))</f>
        <v>0</v>
      </c>
      <c r="AE71" s="17">
        <f>IF(X71&lt;$A$2,0,INDEX(魂核!$BL$5:$BL$25,MATCH($F$2,魂核!$BE$5:$BE$25,0),1))</f>
        <v>600</v>
      </c>
      <c r="AF71" s="17">
        <f>IF(X71&lt;$A$2,0,INDEX(魂核!$BM$5:$BM$25,MATCH($F$2,魂核!$BE$5:$BE$25,0),1))</f>
        <v>600</v>
      </c>
      <c r="AG71" s="17">
        <f>IF(X71&lt;$A$2,0,INDEX(魂核!$BH$5:$BH$25,MATCH($F$2,魂核!$BE$5:$BE$25,0),1))</f>
        <v>0</v>
      </c>
      <c r="AH71" s="17">
        <f>IF(X71&lt;$A$2,0,INDEX(魂核!$BI$5:$BI$25,MATCH($F$2,魂核!$BE$5:$BE$25,0),1))</f>
        <v>0</v>
      </c>
    </row>
    <row r="72" spans="7:34" x14ac:dyDescent="0.2">
      <c r="G72" s="30">
        <v>68</v>
      </c>
      <c r="H72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72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72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72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72" s="17">
        <v>0</v>
      </c>
      <c r="M72" s="17">
        <v>0</v>
      </c>
      <c r="N72" s="17">
        <v>0</v>
      </c>
      <c r="O72" s="17">
        <v>0</v>
      </c>
      <c r="P72" s="17">
        <v>0</v>
      </c>
      <c r="Q72" s="17">
        <v>0</v>
      </c>
      <c r="R72" s="17">
        <v>0</v>
      </c>
      <c r="S72" s="17">
        <v>0</v>
      </c>
      <c r="T72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72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72" s="30">
        <v>68</v>
      </c>
      <c r="Y72" s="17">
        <f>IF(X72&lt;$A$2,0,INDEX(魂核!$BF$5:$BF$25,MATCH($F$2,魂核!$BE$5:$BE$25,0),1))</f>
        <v>0.1</v>
      </c>
      <c r="Z72" s="17">
        <f>IF(X72&lt;$A$2,0,INDEX(魂核!$BG$5:$BG$25,MATCH($F$2,魂核!$BE$5:$BE$25,0),1))</f>
        <v>0.1</v>
      </c>
      <c r="AC72" s="17">
        <f>IF(X72&lt;$A$2,0,INDEX(魂核!$BJ$5:$BJ$25,MATCH($F$2,魂核!$BE$5:$BE$25,0),1))</f>
        <v>0</v>
      </c>
      <c r="AD72" s="17">
        <f>IF(X72&lt;$A$2,0,INDEX(魂核!$BK$5:$BK$25,MATCH($F$2,魂核!$BE$5:$BE$25,0),1))</f>
        <v>0</v>
      </c>
      <c r="AE72" s="17">
        <f>IF(X72&lt;$A$2,0,INDEX(魂核!$BL$5:$BL$25,MATCH($F$2,魂核!$BE$5:$BE$25,0),1))</f>
        <v>600</v>
      </c>
      <c r="AF72" s="17">
        <f>IF(X72&lt;$A$2,0,INDEX(魂核!$BM$5:$BM$25,MATCH($F$2,魂核!$BE$5:$BE$25,0),1))</f>
        <v>600</v>
      </c>
      <c r="AG72" s="17">
        <f>IF(X72&lt;$A$2,0,INDEX(魂核!$BH$5:$BH$25,MATCH($F$2,魂核!$BE$5:$BE$25,0),1))</f>
        <v>0</v>
      </c>
      <c r="AH72" s="17">
        <f>IF(X72&lt;$A$2,0,INDEX(魂核!$BI$5:$BI$25,MATCH($F$2,魂核!$BE$5:$BE$25,0),1))</f>
        <v>0</v>
      </c>
    </row>
    <row r="73" spans="7:34" x14ac:dyDescent="0.2">
      <c r="G73" s="30">
        <v>69</v>
      </c>
      <c r="H73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73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73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73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73" s="17">
        <v>0</v>
      </c>
      <c r="M73" s="17">
        <v>0</v>
      </c>
      <c r="N73" s="17">
        <v>0</v>
      </c>
      <c r="O73" s="17">
        <v>0</v>
      </c>
      <c r="P73" s="17">
        <v>0</v>
      </c>
      <c r="Q73" s="17">
        <v>0</v>
      </c>
      <c r="R73" s="17">
        <v>0</v>
      </c>
      <c r="S73" s="17">
        <v>0</v>
      </c>
      <c r="T73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73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73" s="30">
        <v>69</v>
      </c>
      <c r="Y73" s="17">
        <f>IF(X73&lt;$A$2,0,INDEX(魂核!$BF$5:$BF$25,MATCH($F$2,魂核!$BE$5:$BE$25,0),1))</f>
        <v>0.1</v>
      </c>
      <c r="Z73" s="17">
        <f>IF(X73&lt;$A$2,0,INDEX(魂核!$BG$5:$BG$25,MATCH($F$2,魂核!$BE$5:$BE$25,0),1))</f>
        <v>0.1</v>
      </c>
      <c r="AC73" s="17">
        <f>IF(X73&lt;$A$2,0,INDEX(魂核!$BJ$5:$BJ$25,MATCH($F$2,魂核!$BE$5:$BE$25,0),1))</f>
        <v>0</v>
      </c>
      <c r="AD73" s="17">
        <f>IF(X73&lt;$A$2,0,INDEX(魂核!$BK$5:$BK$25,MATCH($F$2,魂核!$BE$5:$BE$25,0),1))</f>
        <v>0</v>
      </c>
      <c r="AE73" s="17">
        <f>IF(X73&lt;$A$2,0,INDEX(魂核!$BL$5:$BL$25,MATCH($F$2,魂核!$BE$5:$BE$25,0),1))</f>
        <v>600</v>
      </c>
      <c r="AF73" s="17">
        <f>IF(X73&lt;$A$2,0,INDEX(魂核!$BM$5:$BM$25,MATCH($F$2,魂核!$BE$5:$BE$25,0),1))</f>
        <v>600</v>
      </c>
      <c r="AG73" s="17">
        <f>IF(X73&lt;$A$2,0,INDEX(魂核!$BH$5:$BH$25,MATCH($F$2,魂核!$BE$5:$BE$25,0),1))</f>
        <v>0</v>
      </c>
      <c r="AH73" s="17">
        <f>IF(X73&lt;$A$2,0,INDEX(魂核!$BI$5:$BI$25,MATCH($F$2,魂核!$BE$5:$BE$25,0),1))</f>
        <v>0</v>
      </c>
    </row>
    <row r="74" spans="7:34" x14ac:dyDescent="0.2">
      <c r="G74" s="30">
        <v>70</v>
      </c>
      <c r="H74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74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74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74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74" s="17">
        <v>0</v>
      </c>
      <c r="M74" s="17">
        <v>0</v>
      </c>
      <c r="N74" s="17">
        <v>0</v>
      </c>
      <c r="O74" s="17">
        <v>0</v>
      </c>
      <c r="P74" s="17">
        <v>0</v>
      </c>
      <c r="Q74" s="17">
        <v>0</v>
      </c>
      <c r="R74" s="17">
        <v>0</v>
      </c>
      <c r="S74" s="17">
        <v>0</v>
      </c>
      <c r="T74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74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74" s="30">
        <v>70</v>
      </c>
      <c r="Y74" s="17">
        <f>IF(X74&lt;$A$2,0,INDEX(魂核!$BF$5:$BF$25,MATCH($F$2,魂核!$BE$5:$BE$25,0),1))</f>
        <v>0.1</v>
      </c>
      <c r="Z74" s="17">
        <f>IF(X74&lt;$A$2,0,INDEX(魂核!$BG$5:$BG$25,MATCH($F$2,魂核!$BE$5:$BE$25,0),1))</f>
        <v>0.1</v>
      </c>
      <c r="AC74" s="17">
        <f>IF(X74&lt;$A$2,0,INDEX(魂核!$BJ$5:$BJ$25,MATCH($F$2,魂核!$BE$5:$BE$25,0),1))</f>
        <v>0</v>
      </c>
      <c r="AD74" s="17">
        <f>IF(X74&lt;$A$2,0,INDEX(魂核!$BK$5:$BK$25,MATCH($F$2,魂核!$BE$5:$BE$25,0),1))</f>
        <v>0</v>
      </c>
      <c r="AE74" s="17">
        <f>IF(X74&lt;$A$2,0,INDEX(魂核!$BL$5:$BL$25,MATCH($F$2,魂核!$BE$5:$BE$25,0),1))</f>
        <v>600</v>
      </c>
      <c r="AF74" s="17">
        <f>IF(X74&lt;$A$2,0,INDEX(魂核!$BM$5:$BM$25,MATCH($F$2,魂核!$BE$5:$BE$25,0),1))</f>
        <v>600</v>
      </c>
      <c r="AG74" s="17">
        <f>IF(X74&lt;$A$2,0,INDEX(魂核!$BH$5:$BH$25,MATCH($F$2,魂核!$BE$5:$BE$25,0),1))</f>
        <v>0</v>
      </c>
      <c r="AH74" s="17">
        <f>IF(X74&lt;$A$2,0,INDEX(魂核!$BI$5:$BI$25,MATCH($F$2,魂核!$BE$5:$BE$25,0),1))</f>
        <v>0</v>
      </c>
    </row>
    <row r="75" spans="7:34" x14ac:dyDescent="0.2">
      <c r="G75" s="30">
        <v>71</v>
      </c>
      <c r="H75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75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75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75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75" s="17">
        <v>0</v>
      </c>
      <c r="M75" s="17">
        <v>0</v>
      </c>
      <c r="N75" s="17">
        <v>0</v>
      </c>
      <c r="O75" s="17">
        <v>0</v>
      </c>
      <c r="P75" s="17">
        <v>0</v>
      </c>
      <c r="Q75" s="17">
        <v>0</v>
      </c>
      <c r="R75" s="17">
        <v>0</v>
      </c>
      <c r="S75" s="17">
        <v>0</v>
      </c>
      <c r="T75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75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75" s="30">
        <v>71</v>
      </c>
      <c r="Y75" s="17">
        <f>IF(X75&lt;$A$2,0,INDEX(魂核!$BF$5:$BF$25,MATCH($F$2,魂核!$BE$5:$BE$25,0),1))</f>
        <v>0.1</v>
      </c>
      <c r="Z75" s="17">
        <f>IF(X75&lt;$A$2,0,INDEX(魂核!$BG$5:$BG$25,MATCH($F$2,魂核!$BE$5:$BE$25,0),1))</f>
        <v>0.1</v>
      </c>
      <c r="AC75" s="17">
        <f>IF(X75&lt;$A$2,0,INDEX(魂核!$BJ$5:$BJ$25,MATCH($F$2,魂核!$BE$5:$BE$25,0),1))</f>
        <v>0</v>
      </c>
      <c r="AD75" s="17">
        <f>IF(X75&lt;$A$2,0,INDEX(魂核!$BK$5:$BK$25,MATCH($F$2,魂核!$BE$5:$BE$25,0),1))</f>
        <v>0</v>
      </c>
      <c r="AE75" s="17">
        <f>IF(X75&lt;$A$2,0,INDEX(魂核!$BL$5:$BL$25,MATCH($F$2,魂核!$BE$5:$BE$25,0),1))</f>
        <v>600</v>
      </c>
      <c r="AF75" s="17">
        <f>IF(X75&lt;$A$2,0,INDEX(魂核!$BM$5:$BM$25,MATCH($F$2,魂核!$BE$5:$BE$25,0),1))</f>
        <v>600</v>
      </c>
      <c r="AG75" s="17">
        <f>IF(X75&lt;$A$2,0,INDEX(魂核!$BH$5:$BH$25,MATCH($F$2,魂核!$BE$5:$BE$25,0),1))</f>
        <v>0</v>
      </c>
      <c r="AH75" s="17">
        <f>IF(X75&lt;$A$2,0,INDEX(魂核!$BI$5:$BI$25,MATCH($F$2,魂核!$BE$5:$BE$25,0),1))</f>
        <v>0</v>
      </c>
    </row>
    <row r="76" spans="7:34" x14ac:dyDescent="0.2">
      <c r="G76" s="30">
        <v>72</v>
      </c>
      <c r="H76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76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76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76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76" s="17">
        <v>0</v>
      </c>
      <c r="M76" s="17">
        <v>0</v>
      </c>
      <c r="N76" s="17">
        <v>0</v>
      </c>
      <c r="O76" s="17">
        <v>0</v>
      </c>
      <c r="P76" s="17">
        <v>0</v>
      </c>
      <c r="Q76" s="17">
        <v>0</v>
      </c>
      <c r="R76" s="17">
        <v>0</v>
      </c>
      <c r="S76" s="17">
        <v>0</v>
      </c>
      <c r="T76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76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76" s="30">
        <v>72</v>
      </c>
      <c r="Y76" s="17">
        <f>IF(X76&lt;$A$2,0,INDEX(魂核!$BF$5:$BF$25,MATCH($F$2,魂核!$BE$5:$BE$25,0),1))</f>
        <v>0.1</v>
      </c>
      <c r="Z76" s="17">
        <f>IF(X76&lt;$A$2,0,INDEX(魂核!$BG$5:$BG$25,MATCH($F$2,魂核!$BE$5:$BE$25,0),1))</f>
        <v>0.1</v>
      </c>
      <c r="AC76" s="17">
        <f>IF(X76&lt;$A$2,0,INDEX(魂核!$BJ$5:$BJ$25,MATCH($F$2,魂核!$BE$5:$BE$25,0),1))</f>
        <v>0</v>
      </c>
      <c r="AD76" s="17">
        <f>IF(X76&lt;$A$2,0,INDEX(魂核!$BK$5:$BK$25,MATCH($F$2,魂核!$BE$5:$BE$25,0),1))</f>
        <v>0</v>
      </c>
      <c r="AE76" s="17">
        <f>IF(X76&lt;$A$2,0,INDEX(魂核!$BL$5:$BL$25,MATCH($F$2,魂核!$BE$5:$BE$25,0),1))</f>
        <v>600</v>
      </c>
      <c r="AF76" s="17">
        <f>IF(X76&lt;$A$2,0,INDEX(魂核!$BM$5:$BM$25,MATCH($F$2,魂核!$BE$5:$BE$25,0),1))</f>
        <v>600</v>
      </c>
      <c r="AG76" s="17">
        <f>IF(X76&lt;$A$2,0,INDEX(魂核!$BH$5:$BH$25,MATCH($F$2,魂核!$BE$5:$BE$25,0),1))</f>
        <v>0</v>
      </c>
      <c r="AH76" s="17">
        <f>IF(X76&lt;$A$2,0,INDEX(魂核!$BI$5:$BI$25,MATCH($F$2,魂核!$BE$5:$BE$25,0),1))</f>
        <v>0</v>
      </c>
    </row>
    <row r="77" spans="7:34" x14ac:dyDescent="0.2">
      <c r="G77" s="30">
        <v>73</v>
      </c>
      <c r="H77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77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77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77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77" s="17">
        <v>0</v>
      </c>
      <c r="M77" s="17">
        <v>0</v>
      </c>
      <c r="N77" s="17">
        <v>0</v>
      </c>
      <c r="O77" s="17">
        <v>0</v>
      </c>
      <c r="P77" s="17">
        <v>0</v>
      </c>
      <c r="Q77" s="17">
        <v>0</v>
      </c>
      <c r="R77" s="17">
        <v>0</v>
      </c>
      <c r="S77" s="17">
        <v>0</v>
      </c>
      <c r="T77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77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77" s="30">
        <v>73</v>
      </c>
      <c r="Y77" s="17">
        <f>IF(X77&lt;$A$2,0,INDEX(魂核!$BF$5:$BF$25,MATCH($F$2,魂核!$BE$5:$BE$25,0),1))</f>
        <v>0.1</v>
      </c>
      <c r="Z77" s="17">
        <f>IF(X77&lt;$A$2,0,INDEX(魂核!$BG$5:$BG$25,MATCH($F$2,魂核!$BE$5:$BE$25,0),1))</f>
        <v>0.1</v>
      </c>
      <c r="AC77" s="17">
        <f>IF(X77&lt;$A$2,0,INDEX(魂核!$BJ$5:$BJ$25,MATCH($F$2,魂核!$BE$5:$BE$25,0),1))</f>
        <v>0</v>
      </c>
      <c r="AD77" s="17">
        <f>IF(X77&lt;$A$2,0,INDEX(魂核!$BK$5:$BK$25,MATCH($F$2,魂核!$BE$5:$BE$25,0),1))</f>
        <v>0</v>
      </c>
      <c r="AE77" s="17">
        <f>IF(X77&lt;$A$2,0,INDEX(魂核!$BL$5:$BL$25,MATCH($F$2,魂核!$BE$5:$BE$25,0),1))</f>
        <v>600</v>
      </c>
      <c r="AF77" s="17">
        <f>IF(X77&lt;$A$2,0,INDEX(魂核!$BM$5:$BM$25,MATCH($F$2,魂核!$BE$5:$BE$25,0),1))</f>
        <v>600</v>
      </c>
      <c r="AG77" s="17">
        <f>IF(X77&lt;$A$2,0,INDEX(魂核!$BH$5:$BH$25,MATCH($F$2,魂核!$BE$5:$BE$25,0),1))</f>
        <v>0</v>
      </c>
      <c r="AH77" s="17">
        <f>IF(X77&lt;$A$2,0,INDEX(魂核!$BI$5:$BI$25,MATCH($F$2,魂核!$BE$5:$BE$25,0),1))</f>
        <v>0</v>
      </c>
    </row>
    <row r="78" spans="7:34" x14ac:dyDescent="0.2">
      <c r="G78" s="30">
        <v>74</v>
      </c>
      <c r="H78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78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78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78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78" s="17">
        <v>0</v>
      </c>
      <c r="M78" s="17">
        <v>0</v>
      </c>
      <c r="N78" s="17">
        <v>0</v>
      </c>
      <c r="O78" s="17">
        <v>0</v>
      </c>
      <c r="P78" s="17">
        <v>0</v>
      </c>
      <c r="Q78" s="17">
        <v>0</v>
      </c>
      <c r="R78" s="17">
        <v>0</v>
      </c>
      <c r="S78" s="17">
        <v>0</v>
      </c>
      <c r="T78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78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78" s="30">
        <v>74</v>
      </c>
      <c r="Y78" s="17">
        <f>IF(X78&lt;$A$2,0,INDEX(魂核!$BF$5:$BF$25,MATCH($F$2,魂核!$BE$5:$BE$25,0),1))</f>
        <v>0.1</v>
      </c>
      <c r="Z78" s="17">
        <f>IF(X78&lt;$A$2,0,INDEX(魂核!$BG$5:$BG$25,MATCH($F$2,魂核!$BE$5:$BE$25,0),1))</f>
        <v>0.1</v>
      </c>
      <c r="AC78" s="17">
        <f>IF(X78&lt;$A$2,0,INDEX(魂核!$BJ$5:$BJ$25,MATCH($F$2,魂核!$BE$5:$BE$25,0),1))</f>
        <v>0</v>
      </c>
      <c r="AD78" s="17">
        <f>IF(X78&lt;$A$2,0,INDEX(魂核!$BK$5:$BK$25,MATCH($F$2,魂核!$BE$5:$BE$25,0),1))</f>
        <v>0</v>
      </c>
      <c r="AE78" s="17">
        <f>IF(X78&lt;$A$2,0,INDEX(魂核!$BL$5:$BL$25,MATCH($F$2,魂核!$BE$5:$BE$25,0),1))</f>
        <v>600</v>
      </c>
      <c r="AF78" s="17">
        <f>IF(X78&lt;$A$2,0,INDEX(魂核!$BM$5:$BM$25,MATCH($F$2,魂核!$BE$5:$BE$25,0),1))</f>
        <v>600</v>
      </c>
      <c r="AG78" s="17">
        <f>IF(X78&lt;$A$2,0,INDEX(魂核!$BH$5:$BH$25,MATCH($F$2,魂核!$BE$5:$BE$25,0),1))</f>
        <v>0</v>
      </c>
      <c r="AH78" s="17">
        <f>IF(X78&lt;$A$2,0,INDEX(魂核!$BI$5:$BI$25,MATCH($F$2,魂核!$BE$5:$BE$25,0),1))</f>
        <v>0</v>
      </c>
    </row>
    <row r="79" spans="7:34" x14ac:dyDescent="0.2">
      <c r="G79" s="30">
        <v>75</v>
      </c>
      <c r="H79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79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79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79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79" s="17">
        <v>0</v>
      </c>
      <c r="M79" s="17">
        <v>0</v>
      </c>
      <c r="N79" s="17">
        <v>0</v>
      </c>
      <c r="O79" s="17">
        <v>0</v>
      </c>
      <c r="P79" s="17">
        <v>0</v>
      </c>
      <c r="Q79" s="17">
        <v>0</v>
      </c>
      <c r="R79" s="17">
        <v>0</v>
      </c>
      <c r="S79" s="17">
        <v>0</v>
      </c>
      <c r="T79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79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79" s="30">
        <v>75</v>
      </c>
      <c r="Y79" s="17">
        <f>IF(X79&lt;$A$2,0,INDEX(魂核!$BF$5:$BF$25,MATCH($F$2,魂核!$BE$5:$BE$25,0),1))</f>
        <v>0.1</v>
      </c>
      <c r="Z79" s="17">
        <f>IF(X79&lt;$A$2,0,INDEX(魂核!$BG$5:$BG$25,MATCH($F$2,魂核!$BE$5:$BE$25,0),1))</f>
        <v>0.1</v>
      </c>
      <c r="AC79" s="17">
        <f>IF(X79&lt;$A$2,0,INDEX(魂核!$BJ$5:$BJ$25,MATCH($F$2,魂核!$BE$5:$BE$25,0),1))</f>
        <v>0</v>
      </c>
      <c r="AD79" s="17">
        <f>IF(X79&lt;$A$2,0,INDEX(魂核!$BK$5:$BK$25,MATCH($F$2,魂核!$BE$5:$BE$25,0),1))</f>
        <v>0</v>
      </c>
      <c r="AE79" s="17">
        <f>IF(X79&lt;$A$2,0,INDEX(魂核!$BL$5:$BL$25,MATCH($F$2,魂核!$BE$5:$BE$25,0),1))</f>
        <v>600</v>
      </c>
      <c r="AF79" s="17">
        <f>IF(X79&lt;$A$2,0,INDEX(魂核!$BM$5:$BM$25,MATCH($F$2,魂核!$BE$5:$BE$25,0),1))</f>
        <v>600</v>
      </c>
      <c r="AG79" s="17">
        <f>IF(X79&lt;$A$2,0,INDEX(魂核!$BH$5:$BH$25,MATCH($F$2,魂核!$BE$5:$BE$25,0),1))</f>
        <v>0</v>
      </c>
      <c r="AH79" s="17">
        <f>IF(X79&lt;$A$2,0,INDEX(魂核!$BI$5:$BI$25,MATCH($F$2,魂核!$BE$5:$BE$25,0),1))</f>
        <v>0</v>
      </c>
    </row>
    <row r="80" spans="7:34" x14ac:dyDescent="0.2">
      <c r="G80" s="30">
        <v>76</v>
      </c>
      <c r="H80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80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80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80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80" s="17">
        <v>0</v>
      </c>
      <c r="M80" s="17">
        <v>0</v>
      </c>
      <c r="N80" s="17">
        <v>0</v>
      </c>
      <c r="O80" s="17">
        <v>0</v>
      </c>
      <c r="P80" s="17">
        <v>0</v>
      </c>
      <c r="Q80" s="17">
        <v>0</v>
      </c>
      <c r="R80" s="17">
        <v>0</v>
      </c>
      <c r="S80" s="17">
        <v>0</v>
      </c>
      <c r="T80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80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80" s="30">
        <v>76</v>
      </c>
      <c r="Y80" s="17">
        <f>IF(X80&lt;$A$2,0,INDEX(魂核!$BF$5:$BF$25,MATCH($F$2,魂核!$BE$5:$BE$25,0),1))</f>
        <v>0.1</v>
      </c>
      <c r="Z80" s="17">
        <f>IF(X80&lt;$A$2,0,INDEX(魂核!$BG$5:$BG$25,MATCH($F$2,魂核!$BE$5:$BE$25,0),1))</f>
        <v>0.1</v>
      </c>
      <c r="AC80" s="17">
        <f>IF(X80&lt;$A$2,0,INDEX(魂核!$BJ$5:$BJ$25,MATCH($F$2,魂核!$BE$5:$BE$25,0),1))</f>
        <v>0</v>
      </c>
      <c r="AD80" s="17">
        <f>IF(X80&lt;$A$2,0,INDEX(魂核!$BK$5:$BK$25,MATCH($F$2,魂核!$BE$5:$BE$25,0),1))</f>
        <v>0</v>
      </c>
      <c r="AE80" s="17">
        <f>IF(X80&lt;$A$2,0,INDEX(魂核!$BL$5:$BL$25,MATCH($F$2,魂核!$BE$5:$BE$25,0),1))</f>
        <v>600</v>
      </c>
      <c r="AF80" s="17">
        <f>IF(X80&lt;$A$2,0,INDEX(魂核!$BM$5:$BM$25,MATCH($F$2,魂核!$BE$5:$BE$25,0),1))</f>
        <v>600</v>
      </c>
      <c r="AG80" s="17">
        <f>IF(X80&lt;$A$2,0,INDEX(魂核!$BH$5:$BH$25,MATCH($F$2,魂核!$BE$5:$BE$25,0),1))</f>
        <v>0</v>
      </c>
      <c r="AH80" s="17">
        <f>IF(X80&lt;$A$2,0,INDEX(魂核!$BI$5:$BI$25,MATCH($F$2,魂核!$BE$5:$BE$25,0),1))</f>
        <v>0</v>
      </c>
    </row>
    <row r="81" spans="7:34" x14ac:dyDescent="0.2">
      <c r="G81" s="30">
        <v>77</v>
      </c>
      <c r="H81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81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81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81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81" s="17">
        <v>0</v>
      </c>
      <c r="M81" s="17">
        <v>0</v>
      </c>
      <c r="N81" s="17">
        <v>0</v>
      </c>
      <c r="O81" s="17">
        <v>0</v>
      </c>
      <c r="P81" s="17">
        <v>0</v>
      </c>
      <c r="Q81" s="17">
        <v>0</v>
      </c>
      <c r="R81" s="17">
        <v>0</v>
      </c>
      <c r="S81" s="17">
        <v>0</v>
      </c>
      <c r="T81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81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81" s="30">
        <v>77</v>
      </c>
      <c r="Y81" s="17">
        <f>IF(X81&lt;$A$2,0,INDEX(魂核!$BF$5:$BF$25,MATCH($F$2,魂核!$BE$5:$BE$25,0),1))</f>
        <v>0.1</v>
      </c>
      <c r="Z81" s="17">
        <f>IF(X81&lt;$A$2,0,INDEX(魂核!$BG$5:$BG$25,MATCH($F$2,魂核!$BE$5:$BE$25,0),1))</f>
        <v>0.1</v>
      </c>
      <c r="AC81" s="17">
        <f>IF(X81&lt;$A$2,0,INDEX(魂核!$BJ$5:$BJ$25,MATCH($F$2,魂核!$BE$5:$BE$25,0),1))</f>
        <v>0</v>
      </c>
      <c r="AD81" s="17">
        <f>IF(X81&lt;$A$2,0,INDEX(魂核!$BK$5:$BK$25,MATCH($F$2,魂核!$BE$5:$BE$25,0),1))</f>
        <v>0</v>
      </c>
      <c r="AE81" s="17">
        <f>IF(X81&lt;$A$2,0,INDEX(魂核!$BL$5:$BL$25,MATCH($F$2,魂核!$BE$5:$BE$25,0),1))</f>
        <v>600</v>
      </c>
      <c r="AF81" s="17">
        <f>IF(X81&lt;$A$2,0,INDEX(魂核!$BM$5:$BM$25,MATCH($F$2,魂核!$BE$5:$BE$25,0),1))</f>
        <v>600</v>
      </c>
      <c r="AG81" s="17">
        <f>IF(X81&lt;$A$2,0,INDEX(魂核!$BH$5:$BH$25,MATCH($F$2,魂核!$BE$5:$BE$25,0),1))</f>
        <v>0</v>
      </c>
      <c r="AH81" s="17">
        <f>IF(X81&lt;$A$2,0,INDEX(魂核!$BI$5:$BI$25,MATCH($F$2,魂核!$BE$5:$BE$25,0),1))</f>
        <v>0</v>
      </c>
    </row>
    <row r="82" spans="7:34" x14ac:dyDescent="0.2">
      <c r="G82" s="30">
        <v>78</v>
      </c>
      <c r="H82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82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82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82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82" s="17">
        <v>0</v>
      </c>
      <c r="M82" s="17">
        <v>0</v>
      </c>
      <c r="N82" s="17">
        <v>0</v>
      </c>
      <c r="O82" s="17">
        <v>0</v>
      </c>
      <c r="P82" s="17">
        <v>0</v>
      </c>
      <c r="Q82" s="17">
        <v>0</v>
      </c>
      <c r="R82" s="17">
        <v>0</v>
      </c>
      <c r="S82" s="17">
        <v>0</v>
      </c>
      <c r="T82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82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82" s="30">
        <v>78</v>
      </c>
      <c r="Y82" s="17">
        <f>IF(X82&lt;$A$2,0,INDEX(魂核!$BF$5:$BF$25,MATCH($F$2,魂核!$BE$5:$BE$25,0),1))</f>
        <v>0.1</v>
      </c>
      <c r="Z82" s="17">
        <f>IF(X82&lt;$A$2,0,INDEX(魂核!$BG$5:$BG$25,MATCH($F$2,魂核!$BE$5:$BE$25,0),1))</f>
        <v>0.1</v>
      </c>
      <c r="AC82" s="17">
        <f>IF(X82&lt;$A$2,0,INDEX(魂核!$BJ$5:$BJ$25,MATCH($F$2,魂核!$BE$5:$BE$25,0),1))</f>
        <v>0</v>
      </c>
      <c r="AD82" s="17">
        <f>IF(X82&lt;$A$2,0,INDEX(魂核!$BK$5:$BK$25,MATCH($F$2,魂核!$BE$5:$BE$25,0),1))</f>
        <v>0</v>
      </c>
      <c r="AE82" s="17">
        <f>IF(X82&lt;$A$2,0,INDEX(魂核!$BL$5:$BL$25,MATCH($F$2,魂核!$BE$5:$BE$25,0),1))</f>
        <v>600</v>
      </c>
      <c r="AF82" s="17">
        <f>IF(X82&lt;$A$2,0,INDEX(魂核!$BM$5:$BM$25,MATCH($F$2,魂核!$BE$5:$BE$25,0),1))</f>
        <v>600</v>
      </c>
      <c r="AG82" s="17">
        <f>IF(X82&lt;$A$2,0,INDEX(魂核!$BH$5:$BH$25,MATCH($F$2,魂核!$BE$5:$BE$25,0),1))</f>
        <v>0</v>
      </c>
      <c r="AH82" s="17">
        <f>IF(X82&lt;$A$2,0,INDEX(魂核!$BI$5:$BI$25,MATCH($F$2,魂核!$BE$5:$BE$25,0),1))</f>
        <v>0</v>
      </c>
    </row>
    <row r="83" spans="7:34" x14ac:dyDescent="0.2">
      <c r="G83" s="30">
        <v>79</v>
      </c>
      <c r="H83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83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83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83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83" s="17">
        <v>0</v>
      </c>
      <c r="M83" s="17">
        <v>0</v>
      </c>
      <c r="N83" s="17">
        <v>0</v>
      </c>
      <c r="O83" s="17">
        <v>0</v>
      </c>
      <c r="P83" s="17">
        <v>0</v>
      </c>
      <c r="Q83" s="17">
        <v>0</v>
      </c>
      <c r="R83" s="17">
        <v>0</v>
      </c>
      <c r="S83" s="17">
        <v>0</v>
      </c>
      <c r="T83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83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83" s="30">
        <v>79</v>
      </c>
      <c r="Y83" s="17">
        <f>IF(X83&lt;$A$2,0,INDEX(魂核!$BF$5:$BF$25,MATCH($F$2,魂核!$BE$5:$BE$25,0),1))</f>
        <v>0.1</v>
      </c>
      <c r="Z83" s="17">
        <f>IF(X83&lt;$A$2,0,INDEX(魂核!$BG$5:$BG$25,MATCH($F$2,魂核!$BE$5:$BE$25,0),1))</f>
        <v>0.1</v>
      </c>
      <c r="AC83" s="17">
        <f>IF(X83&lt;$A$2,0,INDEX(魂核!$BJ$5:$BJ$25,MATCH($F$2,魂核!$BE$5:$BE$25,0),1))</f>
        <v>0</v>
      </c>
      <c r="AD83" s="17">
        <f>IF(X83&lt;$A$2,0,INDEX(魂核!$BK$5:$BK$25,MATCH($F$2,魂核!$BE$5:$BE$25,0),1))</f>
        <v>0</v>
      </c>
      <c r="AE83" s="17">
        <f>IF(X83&lt;$A$2,0,INDEX(魂核!$BL$5:$BL$25,MATCH($F$2,魂核!$BE$5:$BE$25,0),1))</f>
        <v>600</v>
      </c>
      <c r="AF83" s="17">
        <f>IF(X83&lt;$A$2,0,INDEX(魂核!$BM$5:$BM$25,MATCH($F$2,魂核!$BE$5:$BE$25,0),1))</f>
        <v>600</v>
      </c>
      <c r="AG83" s="17">
        <f>IF(X83&lt;$A$2,0,INDEX(魂核!$BH$5:$BH$25,MATCH($F$2,魂核!$BE$5:$BE$25,0),1))</f>
        <v>0</v>
      </c>
      <c r="AH83" s="17">
        <f>IF(X83&lt;$A$2,0,INDEX(魂核!$BI$5:$BI$25,MATCH($F$2,魂核!$BE$5:$BE$25,0),1))</f>
        <v>0</v>
      </c>
    </row>
    <row r="84" spans="7:34" x14ac:dyDescent="0.2">
      <c r="G84" s="30">
        <v>80</v>
      </c>
      <c r="H84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84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84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84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84" s="17">
        <v>0</v>
      </c>
      <c r="M84" s="17">
        <v>0</v>
      </c>
      <c r="N84" s="17">
        <v>0</v>
      </c>
      <c r="O84" s="17">
        <v>0</v>
      </c>
      <c r="P84" s="17">
        <v>0</v>
      </c>
      <c r="Q84" s="17">
        <v>0</v>
      </c>
      <c r="R84" s="17">
        <v>0</v>
      </c>
      <c r="S84" s="17">
        <v>0</v>
      </c>
      <c r="T84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84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84" s="30">
        <v>80</v>
      </c>
      <c r="Y84" s="17">
        <f>IF(X84&lt;$A$2,0,INDEX(魂核!$BF$5:$BF$25,MATCH($F$2,魂核!$BE$5:$BE$25,0),1))</f>
        <v>0.1</v>
      </c>
      <c r="Z84" s="17">
        <f>IF(X84&lt;$A$2,0,INDEX(魂核!$BG$5:$BG$25,MATCH($F$2,魂核!$BE$5:$BE$25,0),1))</f>
        <v>0.1</v>
      </c>
      <c r="AC84" s="17">
        <f>IF(X84&lt;$A$2,0,INDEX(魂核!$BJ$5:$BJ$25,MATCH($F$2,魂核!$BE$5:$BE$25,0),1))</f>
        <v>0</v>
      </c>
      <c r="AD84" s="17">
        <f>IF(X84&lt;$A$2,0,INDEX(魂核!$BK$5:$BK$25,MATCH($F$2,魂核!$BE$5:$BE$25,0),1))</f>
        <v>0</v>
      </c>
      <c r="AE84" s="17">
        <f>IF(X84&lt;$A$2,0,INDEX(魂核!$BL$5:$BL$25,MATCH($F$2,魂核!$BE$5:$BE$25,0),1))</f>
        <v>600</v>
      </c>
      <c r="AF84" s="17">
        <f>IF(X84&lt;$A$2,0,INDEX(魂核!$BM$5:$BM$25,MATCH($F$2,魂核!$BE$5:$BE$25,0),1))</f>
        <v>600</v>
      </c>
      <c r="AG84" s="17">
        <f>IF(X84&lt;$A$2,0,INDEX(魂核!$BH$5:$BH$25,MATCH($F$2,魂核!$BE$5:$BE$25,0),1))</f>
        <v>0</v>
      </c>
      <c r="AH84" s="17">
        <f>IF(X84&lt;$A$2,0,INDEX(魂核!$BI$5:$BI$25,MATCH($F$2,魂核!$BE$5:$BE$25,0),1))</f>
        <v>0</v>
      </c>
    </row>
    <row r="85" spans="7:34" x14ac:dyDescent="0.2">
      <c r="G85" s="30">
        <v>81</v>
      </c>
      <c r="H85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85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85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85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85" s="17">
        <v>0</v>
      </c>
      <c r="M85" s="17">
        <v>0</v>
      </c>
      <c r="N85" s="17">
        <v>0</v>
      </c>
      <c r="O85" s="17">
        <v>0</v>
      </c>
      <c r="P85" s="17">
        <v>0</v>
      </c>
      <c r="Q85" s="17">
        <v>0</v>
      </c>
      <c r="R85" s="17">
        <v>0</v>
      </c>
      <c r="S85" s="17">
        <v>0</v>
      </c>
      <c r="T85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85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85" s="30">
        <v>81</v>
      </c>
      <c r="Y85" s="17">
        <f>IF(X85&lt;$A$2,0,INDEX(魂核!$BF$5:$BF$25,MATCH($F$2,魂核!$BE$5:$BE$25,0),1))</f>
        <v>0.1</v>
      </c>
      <c r="Z85" s="17">
        <f>IF(X85&lt;$A$2,0,INDEX(魂核!$BG$5:$BG$25,MATCH($F$2,魂核!$BE$5:$BE$25,0),1))</f>
        <v>0.1</v>
      </c>
      <c r="AC85" s="17">
        <f>IF(X85&lt;$A$2,0,INDEX(魂核!$BJ$5:$BJ$25,MATCH($F$2,魂核!$BE$5:$BE$25,0),1))</f>
        <v>0</v>
      </c>
      <c r="AD85" s="17">
        <f>IF(X85&lt;$A$2,0,INDEX(魂核!$BK$5:$BK$25,MATCH($F$2,魂核!$BE$5:$BE$25,0),1))</f>
        <v>0</v>
      </c>
      <c r="AE85" s="17">
        <f>IF(X85&lt;$A$2,0,INDEX(魂核!$BL$5:$BL$25,MATCH($F$2,魂核!$BE$5:$BE$25,0),1))</f>
        <v>600</v>
      </c>
      <c r="AF85" s="17">
        <f>IF(X85&lt;$A$2,0,INDEX(魂核!$BM$5:$BM$25,MATCH($F$2,魂核!$BE$5:$BE$25,0),1))</f>
        <v>600</v>
      </c>
      <c r="AG85" s="17">
        <f>IF(X85&lt;$A$2,0,INDEX(魂核!$BH$5:$BH$25,MATCH($F$2,魂核!$BE$5:$BE$25,0),1))</f>
        <v>0</v>
      </c>
      <c r="AH85" s="17">
        <f>IF(X85&lt;$A$2,0,INDEX(魂核!$BI$5:$BI$25,MATCH($F$2,魂核!$BE$5:$BE$25,0),1))</f>
        <v>0</v>
      </c>
    </row>
    <row r="86" spans="7:34" x14ac:dyDescent="0.2">
      <c r="G86" s="30">
        <v>82</v>
      </c>
      <c r="H86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86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86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86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86" s="17">
        <v>0</v>
      </c>
      <c r="M86" s="17">
        <v>0</v>
      </c>
      <c r="N86" s="17">
        <v>0</v>
      </c>
      <c r="O86" s="17">
        <v>0</v>
      </c>
      <c r="P86" s="17">
        <v>0</v>
      </c>
      <c r="Q86" s="17">
        <v>0</v>
      </c>
      <c r="R86" s="17">
        <v>0</v>
      </c>
      <c r="S86" s="17">
        <v>0</v>
      </c>
      <c r="T86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86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86" s="30">
        <v>82</v>
      </c>
      <c r="Y86" s="17">
        <f>IF(X86&lt;$A$2,0,INDEX(魂核!$BF$5:$BF$25,MATCH($F$2,魂核!$BE$5:$BE$25,0),1))</f>
        <v>0.1</v>
      </c>
      <c r="Z86" s="17">
        <f>IF(X86&lt;$A$2,0,INDEX(魂核!$BG$5:$BG$25,MATCH($F$2,魂核!$BE$5:$BE$25,0),1))</f>
        <v>0.1</v>
      </c>
      <c r="AC86" s="17">
        <f>IF(X86&lt;$A$2,0,INDEX(魂核!$BJ$5:$BJ$25,MATCH($F$2,魂核!$BE$5:$BE$25,0),1))</f>
        <v>0</v>
      </c>
      <c r="AD86" s="17">
        <f>IF(X86&lt;$A$2,0,INDEX(魂核!$BK$5:$BK$25,MATCH($F$2,魂核!$BE$5:$BE$25,0),1))</f>
        <v>0</v>
      </c>
      <c r="AE86" s="17">
        <f>IF(X86&lt;$A$2,0,INDEX(魂核!$BL$5:$BL$25,MATCH($F$2,魂核!$BE$5:$BE$25,0),1))</f>
        <v>600</v>
      </c>
      <c r="AF86" s="17">
        <f>IF(X86&lt;$A$2,0,INDEX(魂核!$BM$5:$BM$25,MATCH($F$2,魂核!$BE$5:$BE$25,0),1))</f>
        <v>600</v>
      </c>
      <c r="AG86" s="17">
        <f>IF(X86&lt;$A$2,0,INDEX(魂核!$BH$5:$BH$25,MATCH($F$2,魂核!$BE$5:$BE$25,0),1))</f>
        <v>0</v>
      </c>
      <c r="AH86" s="17">
        <f>IF(X86&lt;$A$2,0,INDEX(魂核!$BI$5:$BI$25,MATCH($F$2,魂核!$BE$5:$BE$25,0),1))</f>
        <v>0</v>
      </c>
    </row>
    <row r="87" spans="7:34" x14ac:dyDescent="0.2">
      <c r="G87" s="30">
        <v>83</v>
      </c>
      <c r="H87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87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87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87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87" s="17">
        <v>0</v>
      </c>
      <c r="M87" s="17">
        <v>0</v>
      </c>
      <c r="N87" s="17">
        <v>0</v>
      </c>
      <c r="O87" s="17">
        <v>0</v>
      </c>
      <c r="P87" s="17">
        <v>0</v>
      </c>
      <c r="Q87" s="17">
        <v>0</v>
      </c>
      <c r="R87" s="17">
        <v>0</v>
      </c>
      <c r="S87" s="17">
        <v>0</v>
      </c>
      <c r="T87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87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87" s="30">
        <v>83</v>
      </c>
      <c r="Y87" s="17">
        <f>IF(X87&lt;$A$2,0,INDEX(魂核!$BF$5:$BF$25,MATCH($F$2,魂核!$BE$5:$BE$25,0),1))</f>
        <v>0.1</v>
      </c>
      <c r="Z87" s="17">
        <f>IF(X87&lt;$A$2,0,INDEX(魂核!$BG$5:$BG$25,MATCH($F$2,魂核!$BE$5:$BE$25,0),1))</f>
        <v>0.1</v>
      </c>
      <c r="AC87" s="17">
        <f>IF(X87&lt;$A$2,0,INDEX(魂核!$BJ$5:$BJ$25,MATCH($F$2,魂核!$BE$5:$BE$25,0),1))</f>
        <v>0</v>
      </c>
      <c r="AD87" s="17">
        <f>IF(X87&lt;$A$2,0,INDEX(魂核!$BK$5:$BK$25,MATCH($F$2,魂核!$BE$5:$BE$25,0),1))</f>
        <v>0</v>
      </c>
      <c r="AE87" s="17">
        <f>IF(X87&lt;$A$2,0,INDEX(魂核!$BL$5:$BL$25,MATCH($F$2,魂核!$BE$5:$BE$25,0),1))</f>
        <v>600</v>
      </c>
      <c r="AF87" s="17">
        <f>IF(X87&lt;$A$2,0,INDEX(魂核!$BM$5:$BM$25,MATCH($F$2,魂核!$BE$5:$BE$25,0),1))</f>
        <v>600</v>
      </c>
      <c r="AG87" s="17">
        <f>IF(X87&lt;$A$2,0,INDEX(魂核!$BH$5:$BH$25,MATCH($F$2,魂核!$BE$5:$BE$25,0),1))</f>
        <v>0</v>
      </c>
      <c r="AH87" s="17">
        <f>IF(X87&lt;$A$2,0,INDEX(魂核!$BI$5:$BI$25,MATCH($F$2,魂核!$BE$5:$BE$25,0),1))</f>
        <v>0</v>
      </c>
    </row>
    <row r="88" spans="7:34" x14ac:dyDescent="0.2">
      <c r="G88" s="30">
        <v>84</v>
      </c>
      <c r="H88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88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88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88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88" s="17">
        <v>0</v>
      </c>
      <c r="M88" s="17">
        <v>0</v>
      </c>
      <c r="N88" s="17">
        <v>0</v>
      </c>
      <c r="O88" s="17">
        <v>0</v>
      </c>
      <c r="P88" s="17">
        <v>0</v>
      </c>
      <c r="Q88" s="17">
        <v>0</v>
      </c>
      <c r="R88" s="17">
        <v>0</v>
      </c>
      <c r="S88" s="17">
        <v>0</v>
      </c>
      <c r="T88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88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88" s="30">
        <v>84</v>
      </c>
      <c r="Y88" s="17">
        <f>IF(X88&lt;$A$2,0,INDEX(魂核!$BF$5:$BF$25,MATCH($F$2,魂核!$BE$5:$BE$25,0),1))</f>
        <v>0.1</v>
      </c>
      <c r="Z88" s="17">
        <f>IF(X88&lt;$A$2,0,INDEX(魂核!$BG$5:$BG$25,MATCH($F$2,魂核!$BE$5:$BE$25,0),1))</f>
        <v>0.1</v>
      </c>
      <c r="AC88" s="17">
        <f>IF(X88&lt;$A$2,0,INDEX(魂核!$BJ$5:$BJ$25,MATCH($F$2,魂核!$BE$5:$BE$25,0),1))</f>
        <v>0</v>
      </c>
      <c r="AD88" s="17">
        <f>IF(X88&lt;$A$2,0,INDEX(魂核!$BK$5:$BK$25,MATCH($F$2,魂核!$BE$5:$BE$25,0),1))</f>
        <v>0</v>
      </c>
      <c r="AE88" s="17">
        <f>IF(X88&lt;$A$2,0,INDEX(魂核!$BL$5:$BL$25,MATCH($F$2,魂核!$BE$5:$BE$25,0),1))</f>
        <v>600</v>
      </c>
      <c r="AF88" s="17">
        <f>IF(X88&lt;$A$2,0,INDEX(魂核!$BM$5:$BM$25,MATCH($F$2,魂核!$BE$5:$BE$25,0),1))</f>
        <v>600</v>
      </c>
      <c r="AG88" s="17">
        <f>IF(X88&lt;$A$2,0,INDEX(魂核!$BH$5:$BH$25,MATCH($F$2,魂核!$BE$5:$BE$25,0),1))</f>
        <v>0</v>
      </c>
      <c r="AH88" s="17">
        <f>IF(X88&lt;$A$2,0,INDEX(魂核!$BI$5:$BI$25,MATCH($F$2,魂核!$BE$5:$BE$25,0),1))</f>
        <v>0</v>
      </c>
    </row>
    <row r="89" spans="7:34" x14ac:dyDescent="0.2">
      <c r="G89" s="30">
        <v>85</v>
      </c>
      <c r="H89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89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89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89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89" s="17">
        <v>0</v>
      </c>
      <c r="M89" s="17">
        <v>0</v>
      </c>
      <c r="N89" s="17">
        <v>0</v>
      </c>
      <c r="O89" s="17">
        <v>0</v>
      </c>
      <c r="P89" s="17">
        <v>0</v>
      </c>
      <c r="Q89" s="17">
        <v>0</v>
      </c>
      <c r="R89" s="17">
        <v>0</v>
      </c>
      <c r="S89" s="17">
        <v>0</v>
      </c>
      <c r="T89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89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89" s="30">
        <v>85</v>
      </c>
      <c r="Y89" s="17">
        <f>IF(X89&lt;$A$2,0,INDEX(魂核!$BF$5:$BF$25,MATCH($F$2,魂核!$BE$5:$BE$25,0),1))</f>
        <v>0.1</v>
      </c>
      <c r="Z89" s="17">
        <f>IF(X89&lt;$A$2,0,INDEX(魂核!$BG$5:$BG$25,MATCH($F$2,魂核!$BE$5:$BE$25,0),1))</f>
        <v>0.1</v>
      </c>
      <c r="AC89" s="17">
        <f>IF(X89&lt;$A$2,0,INDEX(魂核!$BJ$5:$BJ$25,MATCH($F$2,魂核!$BE$5:$BE$25,0),1))</f>
        <v>0</v>
      </c>
      <c r="AD89" s="17">
        <f>IF(X89&lt;$A$2,0,INDEX(魂核!$BK$5:$BK$25,MATCH($F$2,魂核!$BE$5:$BE$25,0),1))</f>
        <v>0</v>
      </c>
      <c r="AE89" s="17">
        <f>IF(X89&lt;$A$2,0,INDEX(魂核!$BL$5:$BL$25,MATCH($F$2,魂核!$BE$5:$BE$25,0),1))</f>
        <v>600</v>
      </c>
      <c r="AF89" s="17">
        <f>IF(X89&lt;$A$2,0,INDEX(魂核!$BM$5:$BM$25,MATCH($F$2,魂核!$BE$5:$BE$25,0),1))</f>
        <v>600</v>
      </c>
      <c r="AG89" s="17">
        <f>IF(X89&lt;$A$2,0,INDEX(魂核!$BH$5:$BH$25,MATCH($F$2,魂核!$BE$5:$BE$25,0),1))</f>
        <v>0</v>
      </c>
      <c r="AH89" s="17">
        <f>IF(X89&lt;$A$2,0,INDEX(魂核!$BI$5:$BI$25,MATCH($F$2,魂核!$BE$5:$BE$25,0),1))</f>
        <v>0</v>
      </c>
    </row>
    <row r="90" spans="7:34" x14ac:dyDescent="0.2">
      <c r="G90" s="30">
        <v>86</v>
      </c>
      <c r="H90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90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90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90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90" s="17">
        <v>0</v>
      </c>
      <c r="M90" s="17">
        <v>0</v>
      </c>
      <c r="N90" s="17">
        <v>0</v>
      </c>
      <c r="O90" s="17">
        <v>0</v>
      </c>
      <c r="P90" s="17">
        <v>0</v>
      </c>
      <c r="Q90" s="17">
        <v>0</v>
      </c>
      <c r="R90" s="17">
        <v>0</v>
      </c>
      <c r="S90" s="17">
        <v>0</v>
      </c>
      <c r="T90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90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90" s="30">
        <v>86</v>
      </c>
      <c r="Y90" s="17">
        <f>IF(X90&lt;$A$2,0,INDEX(魂核!$BF$5:$BF$25,MATCH($F$2,魂核!$BE$5:$BE$25,0),1))</f>
        <v>0.1</v>
      </c>
      <c r="Z90" s="17">
        <f>IF(X90&lt;$A$2,0,INDEX(魂核!$BG$5:$BG$25,MATCH($F$2,魂核!$BE$5:$BE$25,0),1))</f>
        <v>0.1</v>
      </c>
      <c r="AC90" s="17">
        <f>IF(X90&lt;$A$2,0,INDEX(魂核!$BJ$5:$BJ$25,MATCH($F$2,魂核!$BE$5:$BE$25,0),1))</f>
        <v>0</v>
      </c>
      <c r="AD90" s="17">
        <f>IF(X90&lt;$A$2,0,INDEX(魂核!$BK$5:$BK$25,MATCH($F$2,魂核!$BE$5:$BE$25,0),1))</f>
        <v>0</v>
      </c>
      <c r="AE90" s="17">
        <f>IF(X90&lt;$A$2,0,INDEX(魂核!$BL$5:$BL$25,MATCH($F$2,魂核!$BE$5:$BE$25,0),1))</f>
        <v>600</v>
      </c>
      <c r="AF90" s="17">
        <f>IF(X90&lt;$A$2,0,INDEX(魂核!$BM$5:$BM$25,MATCH($F$2,魂核!$BE$5:$BE$25,0),1))</f>
        <v>600</v>
      </c>
      <c r="AG90" s="17">
        <f>IF(X90&lt;$A$2,0,INDEX(魂核!$BH$5:$BH$25,MATCH($F$2,魂核!$BE$5:$BE$25,0),1))</f>
        <v>0</v>
      </c>
      <c r="AH90" s="17">
        <f>IF(X90&lt;$A$2,0,INDEX(魂核!$BI$5:$BI$25,MATCH($F$2,魂核!$BE$5:$BE$25,0),1))</f>
        <v>0</v>
      </c>
    </row>
    <row r="91" spans="7:34" x14ac:dyDescent="0.2">
      <c r="G91" s="30">
        <v>87</v>
      </c>
      <c r="H91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91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91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91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91" s="17">
        <v>0</v>
      </c>
      <c r="M91" s="17">
        <v>0</v>
      </c>
      <c r="N91" s="17">
        <v>0</v>
      </c>
      <c r="O91" s="17">
        <v>0</v>
      </c>
      <c r="P91" s="17">
        <v>0</v>
      </c>
      <c r="Q91" s="17">
        <v>0</v>
      </c>
      <c r="R91" s="17">
        <v>0</v>
      </c>
      <c r="S91" s="17">
        <v>0</v>
      </c>
      <c r="T91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91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91" s="30">
        <v>87</v>
      </c>
      <c r="Y91" s="17">
        <f>IF(X91&lt;$A$2,0,INDEX(魂核!$BF$5:$BF$25,MATCH($F$2,魂核!$BE$5:$BE$25,0),1))</f>
        <v>0.1</v>
      </c>
      <c r="Z91" s="17">
        <f>IF(X91&lt;$A$2,0,INDEX(魂核!$BG$5:$BG$25,MATCH($F$2,魂核!$BE$5:$BE$25,0),1))</f>
        <v>0.1</v>
      </c>
      <c r="AC91" s="17">
        <f>IF(X91&lt;$A$2,0,INDEX(魂核!$BJ$5:$BJ$25,MATCH($F$2,魂核!$BE$5:$BE$25,0),1))</f>
        <v>0</v>
      </c>
      <c r="AD91" s="17">
        <f>IF(X91&lt;$A$2,0,INDEX(魂核!$BK$5:$BK$25,MATCH($F$2,魂核!$BE$5:$BE$25,0),1))</f>
        <v>0</v>
      </c>
      <c r="AE91" s="17">
        <f>IF(X91&lt;$A$2,0,INDEX(魂核!$BL$5:$BL$25,MATCH($F$2,魂核!$BE$5:$BE$25,0),1))</f>
        <v>600</v>
      </c>
      <c r="AF91" s="17">
        <f>IF(X91&lt;$A$2,0,INDEX(魂核!$BM$5:$BM$25,MATCH($F$2,魂核!$BE$5:$BE$25,0),1))</f>
        <v>600</v>
      </c>
      <c r="AG91" s="17">
        <f>IF(X91&lt;$A$2,0,INDEX(魂核!$BH$5:$BH$25,MATCH($F$2,魂核!$BE$5:$BE$25,0),1))</f>
        <v>0</v>
      </c>
      <c r="AH91" s="17">
        <f>IF(X91&lt;$A$2,0,INDEX(魂核!$BI$5:$BI$25,MATCH($F$2,魂核!$BE$5:$BE$25,0),1))</f>
        <v>0</v>
      </c>
    </row>
    <row r="92" spans="7:34" x14ac:dyDescent="0.2">
      <c r="G92" s="30">
        <v>88</v>
      </c>
      <c r="H92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92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92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92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92" s="17">
        <v>0</v>
      </c>
      <c r="M92" s="17">
        <v>0</v>
      </c>
      <c r="N92" s="17">
        <v>0</v>
      </c>
      <c r="O92" s="17">
        <v>0</v>
      </c>
      <c r="P92" s="17">
        <v>0</v>
      </c>
      <c r="Q92" s="17">
        <v>0</v>
      </c>
      <c r="R92" s="17">
        <v>0</v>
      </c>
      <c r="S92" s="17">
        <v>0</v>
      </c>
      <c r="T92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92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92" s="30">
        <v>88</v>
      </c>
      <c r="Y92" s="17">
        <f>IF(X92&lt;$A$2,0,INDEX(魂核!$BF$5:$BF$25,MATCH($F$2,魂核!$BE$5:$BE$25,0),1))</f>
        <v>0.1</v>
      </c>
      <c r="Z92" s="17">
        <f>IF(X92&lt;$A$2,0,INDEX(魂核!$BG$5:$BG$25,MATCH($F$2,魂核!$BE$5:$BE$25,0),1))</f>
        <v>0.1</v>
      </c>
      <c r="AC92" s="17">
        <f>IF(X92&lt;$A$2,0,INDEX(魂核!$BJ$5:$BJ$25,MATCH($F$2,魂核!$BE$5:$BE$25,0),1))</f>
        <v>0</v>
      </c>
      <c r="AD92" s="17">
        <f>IF(X92&lt;$A$2,0,INDEX(魂核!$BK$5:$BK$25,MATCH($F$2,魂核!$BE$5:$BE$25,0),1))</f>
        <v>0</v>
      </c>
      <c r="AE92" s="17">
        <f>IF(X92&lt;$A$2,0,INDEX(魂核!$BL$5:$BL$25,MATCH($F$2,魂核!$BE$5:$BE$25,0),1))</f>
        <v>600</v>
      </c>
      <c r="AF92" s="17">
        <f>IF(X92&lt;$A$2,0,INDEX(魂核!$BM$5:$BM$25,MATCH($F$2,魂核!$BE$5:$BE$25,0),1))</f>
        <v>600</v>
      </c>
      <c r="AG92" s="17">
        <f>IF(X92&lt;$A$2,0,INDEX(魂核!$BH$5:$BH$25,MATCH($F$2,魂核!$BE$5:$BE$25,0),1))</f>
        <v>0</v>
      </c>
      <c r="AH92" s="17">
        <f>IF(X92&lt;$A$2,0,INDEX(魂核!$BI$5:$BI$25,MATCH($F$2,魂核!$BE$5:$BE$25,0),1))</f>
        <v>0</v>
      </c>
    </row>
    <row r="93" spans="7:34" x14ac:dyDescent="0.2">
      <c r="G93" s="30">
        <v>89</v>
      </c>
      <c r="H93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93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93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93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93" s="17">
        <v>0</v>
      </c>
      <c r="M93" s="17">
        <v>0</v>
      </c>
      <c r="N93" s="17">
        <v>0</v>
      </c>
      <c r="O93" s="17">
        <v>0</v>
      </c>
      <c r="P93" s="17">
        <v>0</v>
      </c>
      <c r="Q93" s="17">
        <v>0</v>
      </c>
      <c r="R93" s="17">
        <v>0</v>
      </c>
      <c r="S93" s="17">
        <v>0</v>
      </c>
      <c r="T93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93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93" s="30">
        <v>89</v>
      </c>
      <c r="Y93" s="17">
        <f>IF(X93&lt;$A$2,0,INDEX(魂核!$BF$5:$BF$25,MATCH($F$2,魂核!$BE$5:$BE$25,0),1))</f>
        <v>0.1</v>
      </c>
      <c r="Z93" s="17">
        <f>IF(X93&lt;$A$2,0,INDEX(魂核!$BG$5:$BG$25,MATCH($F$2,魂核!$BE$5:$BE$25,0),1))</f>
        <v>0.1</v>
      </c>
      <c r="AC93" s="17">
        <f>IF(X93&lt;$A$2,0,INDEX(魂核!$BJ$5:$BJ$25,MATCH($F$2,魂核!$BE$5:$BE$25,0),1))</f>
        <v>0</v>
      </c>
      <c r="AD93" s="17">
        <f>IF(X93&lt;$A$2,0,INDEX(魂核!$BK$5:$BK$25,MATCH($F$2,魂核!$BE$5:$BE$25,0),1))</f>
        <v>0</v>
      </c>
      <c r="AE93" s="17">
        <f>IF(X93&lt;$A$2,0,INDEX(魂核!$BL$5:$BL$25,MATCH($F$2,魂核!$BE$5:$BE$25,0),1))</f>
        <v>600</v>
      </c>
      <c r="AF93" s="17">
        <f>IF(X93&lt;$A$2,0,INDEX(魂核!$BM$5:$BM$25,MATCH($F$2,魂核!$BE$5:$BE$25,0),1))</f>
        <v>600</v>
      </c>
      <c r="AG93" s="17">
        <f>IF(X93&lt;$A$2,0,INDEX(魂核!$BH$5:$BH$25,MATCH($F$2,魂核!$BE$5:$BE$25,0),1))</f>
        <v>0</v>
      </c>
      <c r="AH93" s="17">
        <f>IF(X93&lt;$A$2,0,INDEX(魂核!$BI$5:$BI$25,MATCH($F$2,魂核!$BE$5:$BE$25,0),1))</f>
        <v>0</v>
      </c>
    </row>
    <row r="94" spans="7:34" x14ac:dyDescent="0.2">
      <c r="G94" s="30">
        <v>90</v>
      </c>
      <c r="H94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94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94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94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94" s="17">
        <v>0</v>
      </c>
      <c r="M94" s="17">
        <v>0</v>
      </c>
      <c r="N94" s="17">
        <v>0</v>
      </c>
      <c r="O94" s="17">
        <v>0</v>
      </c>
      <c r="P94" s="17">
        <v>0</v>
      </c>
      <c r="Q94" s="17">
        <v>0</v>
      </c>
      <c r="R94" s="17">
        <v>0</v>
      </c>
      <c r="S94" s="17">
        <v>0</v>
      </c>
      <c r="T94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94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94" s="30">
        <v>90</v>
      </c>
      <c r="Y94" s="17">
        <f>IF(X94&lt;$A$2,0,INDEX(魂核!$BF$5:$BF$25,MATCH($F$2,魂核!$BE$5:$BE$25,0),1))</f>
        <v>0.1</v>
      </c>
      <c r="Z94" s="17">
        <f>IF(X94&lt;$A$2,0,INDEX(魂核!$BG$5:$BG$25,MATCH($F$2,魂核!$BE$5:$BE$25,0),1))</f>
        <v>0.1</v>
      </c>
      <c r="AC94" s="17">
        <f>IF(X94&lt;$A$2,0,INDEX(魂核!$BJ$5:$BJ$25,MATCH($F$2,魂核!$BE$5:$BE$25,0),1))</f>
        <v>0</v>
      </c>
      <c r="AD94" s="17">
        <f>IF(X94&lt;$A$2,0,INDEX(魂核!$BK$5:$BK$25,MATCH($F$2,魂核!$BE$5:$BE$25,0),1))</f>
        <v>0</v>
      </c>
      <c r="AE94" s="17">
        <f>IF(X94&lt;$A$2,0,INDEX(魂核!$BL$5:$BL$25,MATCH($F$2,魂核!$BE$5:$BE$25,0),1))</f>
        <v>600</v>
      </c>
      <c r="AF94" s="17">
        <f>IF(X94&lt;$A$2,0,INDEX(魂核!$BM$5:$BM$25,MATCH($F$2,魂核!$BE$5:$BE$25,0),1))</f>
        <v>600</v>
      </c>
      <c r="AG94" s="17">
        <f>IF(X94&lt;$A$2,0,INDEX(魂核!$BH$5:$BH$25,MATCH($F$2,魂核!$BE$5:$BE$25,0),1))</f>
        <v>0</v>
      </c>
      <c r="AH94" s="17">
        <f>IF(X94&lt;$A$2,0,INDEX(魂核!$BI$5:$BI$25,MATCH($F$2,魂核!$BE$5:$BE$25,0),1))</f>
        <v>0</v>
      </c>
    </row>
    <row r="95" spans="7:34" x14ac:dyDescent="0.2">
      <c r="G95" s="30">
        <v>91</v>
      </c>
      <c r="H95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95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95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95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95" s="17">
        <v>0</v>
      </c>
      <c r="M95" s="17">
        <v>0</v>
      </c>
      <c r="N95" s="17">
        <v>0</v>
      </c>
      <c r="O95" s="17">
        <v>0</v>
      </c>
      <c r="P95" s="17">
        <v>0</v>
      </c>
      <c r="Q95" s="17">
        <v>0</v>
      </c>
      <c r="R95" s="17">
        <v>0</v>
      </c>
      <c r="S95" s="17">
        <v>0</v>
      </c>
      <c r="T95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95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95" s="30">
        <v>91</v>
      </c>
      <c r="Y95" s="17">
        <f>IF(X95&lt;$A$2,0,INDEX(魂核!$BF$5:$BF$25,MATCH($F$2,魂核!$BE$5:$BE$25,0),1))</f>
        <v>0.1</v>
      </c>
      <c r="Z95" s="17">
        <f>IF(X95&lt;$A$2,0,INDEX(魂核!$BG$5:$BG$25,MATCH($F$2,魂核!$BE$5:$BE$25,0),1))</f>
        <v>0.1</v>
      </c>
      <c r="AC95" s="17">
        <f>IF(X95&lt;$A$2,0,INDEX(魂核!$BJ$5:$BJ$25,MATCH($F$2,魂核!$BE$5:$BE$25,0),1))</f>
        <v>0</v>
      </c>
      <c r="AD95" s="17">
        <f>IF(X95&lt;$A$2,0,INDEX(魂核!$BK$5:$BK$25,MATCH($F$2,魂核!$BE$5:$BE$25,0),1))</f>
        <v>0</v>
      </c>
      <c r="AE95" s="17">
        <f>IF(X95&lt;$A$2,0,INDEX(魂核!$BL$5:$BL$25,MATCH($F$2,魂核!$BE$5:$BE$25,0),1))</f>
        <v>600</v>
      </c>
      <c r="AF95" s="17">
        <f>IF(X95&lt;$A$2,0,INDEX(魂核!$BM$5:$BM$25,MATCH($F$2,魂核!$BE$5:$BE$25,0),1))</f>
        <v>600</v>
      </c>
      <c r="AG95" s="17">
        <f>IF(X95&lt;$A$2,0,INDEX(魂核!$BH$5:$BH$25,MATCH($F$2,魂核!$BE$5:$BE$25,0),1))</f>
        <v>0</v>
      </c>
      <c r="AH95" s="17">
        <f>IF(X95&lt;$A$2,0,INDEX(魂核!$BI$5:$BI$25,MATCH($F$2,魂核!$BE$5:$BE$25,0),1))</f>
        <v>0</v>
      </c>
    </row>
    <row r="96" spans="7:34" x14ac:dyDescent="0.2">
      <c r="G96" s="30">
        <v>92</v>
      </c>
      <c r="H96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96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96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96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96" s="17">
        <v>0</v>
      </c>
      <c r="M96" s="17">
        <v>0</v>
      </c>
      <c r="N96" s="17">
        <v>0</v>
      </c>
      <c r="O96" s="17">
        <v>0</v>
      </c>
      <c r="P96" s="17">
        <v>0</v>
      </c>
      <c r="Q96" s="17">
        <v>0</v>
      </c>
      <c r="R96" s="17">
        <v>0</v>
      </c>
      <c r="S96" s="17">
        <v>0</v>
      </c>
      <c r="T96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96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96" s="30">
        <v>92</v>
      </c>
      <c r="Y96" s="17">
        <f>IF(X96&lt;$A$2,0,INDEX(魂核!$BF$5:$BF$25,MATCH($F$2,魂核!$BE$5:$BE$25,0),1))</f>
        <v>0.1</v>
      </c>
      <c r="Z96" s="17">
        <f>IF(X96&lt;$A$2,0,INDEX(魂核!$BG$5:$BG$25,MATCH($F$2,魂核!$BE$5:$BE$25,0),1))</f>
        <v>0.1</v>
      </c>
      <c r="AC96" s="17">
        <f>IF(X96&lt;$A$2,0,INDEX(魂核!$BJ$5:$BJ$25,MATCH($F$2,魂核!$BE$5:$BE$25,0),1))</f>
        <v>0</v>
      </c>
      <c r="AD96" s="17">
        <f>IF(X96&lt;$A$2,0,INDEX(魂核!$BK$5:$BK$25,MATCH($F$2,魂核!$BE$5:$BE$25,0),1))</f>
        <v>0</v>
      </c>
      <c r="AE96" s="17">
        <f>IF(X96&lt;$A$2,0,INDEX(魂核!$BL$5:$BL$25,MATCH($F$2,魂核!$BE$5:$BE$25,0),1))</f>
        <v>600</v>
      </c>
      <c r="AF96" s="17">
        <f>IF(X96&lt;$A$2,0,INDEX(魂核!$BM$5:$BM$25,MATCH($F$2,魂核!$BE$5:$BE$25,0),1))</f>
        <v>600</v>
      </c>
      <c r="AG96" s="17">
        <f>IF(X96&lt;$A$2,0,INDEX(魂核!$BH$5:$BH$25,MATCH($F$2,魂核!$BE$5:$BE$25,0),1))</f>
        <v>0</v>
      </c>
      <c r="AH96" s="17">
        <f>IF(X96&lt;$A$2,0,INDEX(魂核!$BI$5:$BI$25,MATCH($F$2,魂核!$BE$5:$BE$25,0),1))</f>
        <v>0</v>
      </c>
    </row>
    <row r="97" spans="7:34" x14ac:dyDescent="0.2">
      <c r="G97" s="30">
        <v>93</v>
      </c>
      <c r="H97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97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97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97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97" s="17">
        <v>0</v>
      </c>
      <c r="M97" s="17">
        <v>0</v>
      </c>
      <c r="N97" s="17">
        <v>0</v>
      </c>
      <c r="O97" s="17">
        <v>0</v>
      </c>
      <c r="P97" s="17">
        <v>0</v>
      </c>
      <c r="Q97" s="17">
        <v>0</v>
      </c>
      <c r="R97" s="17">
        <v>0</v>
      </c>
      <c r="S97" s="17">
        <v>0</v>
      </c>
      <c r="T97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97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97" s="30">
        <v>93</v>
      </c>
      <c r="Y97" s="17">
        <f>IF(X97&lt;$A$2,0,INDEX(魂核!$BF$5:$BF$25,MATCH($F$2,魂核!$BE$5:$BE$25,0),1))</f>
        <v>0.1</v>
      </c>
      <c r="Z97" s="17">
        <f>IF(X97&lt;$A$2,0,INDEX(魂核!$BG$5:$BG$25,MATCH($F$2,魂核!$BE$5:$BE$25,0),1))</f>
        <v>0.1</v>
      </c>
      <c r="AC97" s="17">
        <f>IF(X97&lt;$A$2,0,INDEX(魂核!$BJ$5:$BJ$25,MATCH($F$2,魂核!$BE$5:$BE$25,0),1))</f>
        <v>0</v>
      </c>
      <c r="AD97" s="17">
        <f>IF(X97&lt;$A$2,0,INDEX(魂核!$BK$5:$BK$25,MATCH($F$2,魂核!$BE$5:$BE$25,0),1))</f>
        <v>0</v>
      </c>
      <c r="AE97" s="17">
        <f>IF(X97&lt;$A$2,0,INDEX(魂核!$BL$5:$BL$25,MATCH($F$2,魂核!$BE$5:$BE$25,0),1))</f>
        <v>600</v>
      </c>
      <c r="AF97" s="17">
        <f>IF(X97&lt;$A$2,0,INDEX(魂核!$BM$5:$BM$25,MATCH($F$2,魂核!$BE$5:$BE$25,0),1))</f>
        <v>600</v>
      </c>
      <c r="AG97" s="17">
        <f>IF(X97&lt;$A$2,0,INDEX(魂核!$BH$5:$BH$25,MATCH($F$2,魂核!$BE$5:$BE$25,0),1))</f>
        <v>0</v>
      </c>
      <c r="AH97" s="17">
        <f>IF(X97&lt;$A$2,0,INDEX(魂核!$BI$5:$BI$25,MATCH($F$2,魂核!$BE$5:$BE$25,0),1))</f>
        <v>0</v>
      </c>
    </row>
    <row r="98" spans="7:34" x14ac:dyDescent="0.2">
      <c r="G98" s="30">
        <v>94</v>
      </c>
      <c r="H98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98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98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98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98" s="17">
        <v>0</v>
      </c>
      <c r="M98" s="17">
        <v>0</v>
      </c>
      <c r="N98" s="17">
        <v>0</v>
      </c>
      <c r="O98" s="17">
        <v>0</v>
      </c>
      <c r="P98" s="17">
        <v>0</v>
      </c>
      <c r="Q98" s="17">
        <v>0</v>
      </c>
      <c r="R98" s="17">
        <v>0</v>
      </c>
      <c r="S98" s="17">
        <v>0</v>
      </c>
      <c r="T98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98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98" s="30">
        <v>94</v>
      </c>
      <c r="Y98" s="17">
        <f>IF(X98&lt;$A$2,0,INDEX(魂核!$BF$5:$BF$25,MATCH($F$2,魂核!$BE$5:$BE$25,0),1))</f>
        <v>0.1</v>
      </c>
      <c r="Z98" s="17">
        <f>IF(X98&lt;$A$2,0,INDEX(魂核!$BG$5:$BG$25,MATCH($F$2,魂核!$BE$5:$BE$25,0),1))</f>
        <v>0.1</v>
      </c>
      <c r="AC98" s="17">
        <f>IF(X98&lt;$A$2,0,INDEX(魂核!$BJ$5:$BJ$25,MATCH($F$2,魂核!$BE$5:$BE$25,0),1))</f>
        <v>0</v>
      </c>
      <c r="AD98" s="17">
        <f>IF(X98&lt;$A$2,0,INDEX(魂核!$BK$5:$BK$25,MATCH($F$2,魂核!$BE$5:$BE$25,0),1))</f>
        <v>0</v>
      </c>
      <c r="AE98" s="17">
        <f>IF(X98&lt;$A$2,0,INDEX(魂核!$BL$5:$BL$25,MATCH($F$2,魂核!$BE$5:$BE$25,0),1))</f>
        <v>600</v>
      </c>
      <c r="AF98" s="17">
        <f>IF(X98&lt;$A$2,0,INDEX(魂核!$BM$5:$BM$25,MATCH($F$2,魂核!$BE$5:$BE$25,0),1))</f>
        <v>600</v>
      </c>
      <c r="AG98" s="17">
        <f>IF(X98&lt;$A$2,0,INDEX(魂核!$BH$5:$BH$25,MATCH($F$2,魂核!$BE$5:$BE$25,0),1))</f>
        <v>0</v>
      </c>
      <c r="AH98" s="17">
        <f>IF(X98&lt;$A$2,0,INDEX(魂核!$BI$5:$BI$25,MATCH($F$2,魂核!$BE$5:$BE$25,0),1))</f>
        <v>0</v>
      </c>
    </row>
    <row r="99" spans="7:34" x14ac:dyDescent="0.2">
      <c r="G99" s="30">
        <v>95</v>
      </c>
      <c r="H99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99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99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99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99" s="17">
        <v>0</v>
      </c>
      <c r="M99" s="17">
        <v>0</v>
      </c>
      <c r="N99" s="17">
        <v>0</v>
      </c>
      <c r="O99" s="17">
        <v>0</v>
      </c>
      <c r="P99" s="17">
        <v>0</v>
      </c>
      <c r="Q99" s="17">
        <v>0</v>
      </c>
      <c r="R99" s="17">
        <v>0</v>
      </c>
      <c r="S99" s="17">
        <v>0</v>
      </c>
      <c r="T99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99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99" s="30">
        <v>95</v>
      </c>
      <c r="Y99" s="17">
        <f>IF(X99&lt;$A$2,0,INDEX(魂核!$BF$5:$BF$25,MATCH($F$2,魂核!$BE$5:$BE$25,0),1))</f>
        <v>0.1</v>
      </c>
      <c r="Z99" s="17">
        <f>IF(X99&lt;$A$2,0,INDEX(魂核!$BG$5:$BG$25,MATCH($F$2,魂核!$BE$5:$BE$25,0),1))</f>
        <v>0.1</v>
      </c>
      <c r="AC99" s="17">
        <f>IF(X99&lt;$A$2,0,INDEX(魂核!$BJ$5:$BJ$25,MATCH($F$2,魂核!$BE$5:$BE$25,0),1))</f>
        <v>0</v>
      </c>
      <c r="AD99" s="17">
        <f>IF(X99&lt;$A$2,0,INDEX(魂核!$BK$5:$BK$25,MATCH($F$2,魂核!$BE$5:$BE$25,0),1))</f>
        <v>0</v>
      </c>
      <c r="AE99" s="17">
        <f>IF(X99&lt;$A$2,0,INDEX(魂核!$BL$5:$BL$25,MATCH($F$2,魂核!$BE$5:$BE$25,0),1))</f>
        <v>600</v>
      </c>
      <c r="AF99" s="17">
        <f>IF(X99&lt;$A$2,0,INDEX(魂核!$BM$5:$BM$25,MATCH($F$2,魂核!$BE$5:$BE$25,0),1))</f>
        <v>600</v>
      </c>
      <c r="AG99" s="17">
        <f>IF(X99&lt;$A$2,0,INDEX(魂核!$BH$5:$BH$25,MATCH($F$2,魂核!$BE$5:$BE$25,0),1))</f>
        <v>0</v>
      </c>
      <c r="AH99" s="17">
        <f>IF(X99&lt;$A$2,0,INDEX(魂核!$BI$5:$BI$25,MATCH($F$2,魂核!$BE$5:$BE$25,0),1))</f>
        <v>0</v>
      </c>
    </row>
    <row r="100" spans="7:34" x14ac:dyDescent="0.2">
      <c r="G100" s="30">
        <v>96</v>
      </c>
      <c r="H100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00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00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00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00" s="17">
        <v>0</v>
      </c>
      <c r="M100" s="17">
        <v>0</v>
      </c>
      <c r="N100" s="17">
        <v>0</v>
      </c>
      <c r="O100" s="17">
        <v>0</v>
      </c>
      <c r="P100" s="17">
        <v>0</v>
      </c>
      <c r="Q100" s="17">
        <v>0</v>
      </c>
      <c r="R100" s="17">
        <v>0</v>
      </c>
      <c r="S100" s="17">
        <v>0</v>
      </c>
      <c r="T100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00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00" s="30">
        <v>96</v>
      </c>
      <c r="Y100" s="17">
        <f>IF(X100&lt;$A$2,0,INDEX(魂核!$BF$5:$BF$25,MATCH($F$2,魂核!$BE$5:$BE$25,0),1))</f>
        <v>0.1</v>
      </c>
      <c r="Z100" s="17">
        <f>IF(X100&lt;$A$2,0,INDEX(魂核!$BG$5:$BG$25,MATCH($F$2,魂核!$BE$5:$BE$25,0),1))</f>
        <v>0.1</v>
      </c>
      <c r="AC100" s="17">
        <f>IF(X100&lt;$A$2,0,INDEX(魂核!$BJ$5:$BJ$25,MATCH($F$2,魂核!$BE$5:$BE$25,0),1))</f>
        <v>0</v>
      </c>
      <c r="AD100" s="17">
        <f>IF(X100&lt;$A$2,0,INDEX(魂核!$BK$5:$BK$25,MATCH($F$2,魂核!$BE$5:$BE$25,0),1))</f>
        <v>0</v>
      </c>
      <c r="AE100" s="17">
        <f>IF(X100&lt;$A$2,0,INDEX(魂核!$BL$5:$BL$25,MATCH($F$2,魂核!$BE$5:$BE$25,0),1))</f>
        <v>600</v>
      </c>
      <c r="AF100" s="17">
        <f>IF(X100&lt;$A$2,0,INDEX(魂核!$BM$5:$BM$25,MATCH($F$2,魂核!$BE$5:$BE$25,0),1))</f>
        <v>600</v>
      </c>
      <c r="AG100" s="17">
        <f>IF(X100&lt;$A$2,0,INDEX(魂核!$BH$5:$BH$25,MATCH($F$2,魂核!$BE$5:$BE$25,0),1))</f>
        <v>0</v>
      </c>
      <c r="AH100" s="17">
        <f>IF(X100&lt;$A$2,0,INDEX(魂核!$BI$5:$BI$25,MATCH($F$2,魂核!$BE$5:$BE$25,0),1))</f>
        <v>0</v>
      </c>
    </row>
    <row r="101" spans="7:34" x14ac:dyDescent="0.2">
      <c r="G101" s="30">
        <v>97</v>
      </c>
      <c r="H101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01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01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01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01" s="17">
        <v>0</v>
      </c>
      <c r="M101" s="17">
        <v>0</v>
      </c>
      <c r="N101" s="17">
        <v>0</v>
      </c>
      <c r="O101" s="17">
        <v>0</v>
      </c>
      <c r="P101" s="17">
        <v>0</v>
      </c>
      <c r="Q101" s="17">
        <v>0</v>
      </c>
      <c r="R101" s="17">
        <v>0</v>
      </c>
      <c r="S101" s="17">
        <v>0</v>
      </c>
      <c r="T101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01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01" s="30">
        <v>97</v>
      </c>
      <c r="Y101" s="17">
        <f>IF(X101&lt;$A$2,0,INDEX(魂核!$BF$5:$BF$25,MATCH($F$2,魂核!$BE$5:$BE$25,0),1))</f>
        <v>0.1</v>
      </c>
      <c r="Z101" s="17">
        <f>IF(X101&lt;$A$2,0,INDEX(魂核!$BG$5:$BG$25,MATCH($F$2,魂核!$BE$5:$BE$25,0),1))</f>
        <v>0.1</v>
      </c>
      <c r="AC101" s="17">
        <f>IF(X101&lt;$A$2,0,INDEX(魂核!$BJ$5:$BJ$25,MATCH($F$2,魂核!$BE$5:$BE$25,0),1))</f>
        <v>0</v>
      </c>
      <c r="AD101" s="17">
        <f>IF(X101&lt;$A$2,0,INDEX(魂核!$BK$5:$BK$25,MATCH($F$2,魂核!$BE$5:$BE$25,0),1))</f>
        <v>0</v>
      </c>
      <c r="AE101" s="17">
        <f>IF(X101&lt;$A$2,0,INDEX(魂核!$BL$5:$BL$25,MATCH($F$2,魂核!$BE$5:$BE$25,0),1))</f>
        <v>600</v>
      </c>
      <c r="AF101" s="17">
        <f>IF(X101&lt;$A$2,0,INDEX(魂核!$BM$5:$BM$25,MATCH($F$2,魂核!$BE$5:$BE$25,0),1))</f>
        <v>600</v>
      </c>
      <c r="AG101" s="17">
        <f>IF(X101&lt;$A$2,0,INDEX(魂核!$BH$5:$BH$25,MATCH($F$2,魂核!$BE$5:$BE$25,0),1))</f>
        <v>0</v>
      </c>
      <c r="AH101" s="17">
        <f>IF(X101&lt;$A$2,0,INDEX(魂核!$BI$5:$BI$25,MATCH($F$2,魂核!$BE$5:$BE$25,0),1))</f>
        <v>0</v>
      </c>
    </row>
    <row r="102" spans="7:34" x14ac:dyDescent="0.2">
      <c r="G102" s="30">
        <v>98</v>
      </c>
      <c r="H102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02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02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02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02" s="17">
        <v>0</v>
      </c>
      <c r="M102" s="17">
        <v>0</v>
      </c>
      <c r="N102" s="17">
        <v>0</v>
      </c>
      <c r="O102" s="17">
        <v>0</v>
      </c>
      <c r="P102" s="17">
        <v>0</v>
      </c>
      <c r="Q102" s="17">
        <v>0</v>
      </c>
      <c r="R102" s="17">
        <v>0</v>
      </c>
      <c r="S102" s="17">
        <v>0</v>
      </c>
      <c r="T102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02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02" s="30">
        <v>98</v>
      </c>
      <c r="Y102" s="17">
        <f>IF(X102&lt;$A$2,0,INDEX(魂核!$BF$5:$BF$25,MATCH($F$2,魂核!$BE$5:$BE$25,0),1))</f>
        <v>0.1</v>
      </c>
      <c r="Z102" s="17">
        <f>IF(X102&lt;$A$2,0,INDEX(魂核!$BG$5:$BG$25,MATCH($F$2,魂核!$BE$5:$BE$25,0),1))</f>
        <v>0.1</v>
      </c>
      <c r="AC102" s="17">
        <f>IF(X102&lt;$A$2,0,INDEX(魂核!$BJ$5:$BJ$25,MATCH($F$2,魂核!$BE$5:$BE$25,0),1))</f>
        <v>0</v>
      </c>
      <c r="AD102" s="17">
        <f>IF(X102&lt;$A$2,0,INDEX(魂核!$BK$5:$BK$25,MATCH($F$2,魂核!$BE$5:$BE$25,0),1))</f>
        <v>0</v>
      </c>
      <c r="AE102" s="17">
        <f>IF(X102&lt;$A$2,0,INDEX(魂核!$BL$5:$BL$25,MATCH($F$2,魂核!$BE$5:$BE$25,0),1))</f>
        <v>600</v>
      </c>
      <c r="AF102" s="17">
        <f>IF(X102&lt;$A$2,0,INDEX(魂核!$BM$5:$BM$25,MATCH($F$2,魂核!$BE$5:$BE$25,0),1))</f>
        <v>600</v>
      </c>
      <c r="AG102" s="17">
        <f>IF(X102&lt;$A$2,0,INDEX(魂核!$BH$5:$BH$25,MATCH($F$2,魂核!$BE$5:$BE$25,0),1))</f>
        <v>0</v>
      </c>
      <c r="AH102" s="17">
        <f>IF(X102&lt;$A$2,0,INDEX(魂核!$BI$5:$BI$25,MATCH($F$2,魂核!$BE$5:$BE$25,0),1))</f>
        <v>0</v>
      </c>
    </row>
    <row r="103" spans="7:34" x14ac:dyDescent="0.2">
      <c r="G103" s="30">
        <v>99</v>
      </c>
      <c r="H103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03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03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03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03" s="17">
        <v>0</v>
      </c>
      <c r="M103" s="17">
        <v>0</v>
      </c>
      <c r="N103" s="17">
        <v>0</v>
      </c>
      <c r="O103" s="17">
        <v>0</v>
      </c>
      <c r="P103" s="17">
        <v>0</v>
      </c>
      <c r="Q103" s="17">
        <v>0</v>
      </c>
      <c r="R103" s="17">
        <v>0</v>
      </c>
      <c r="S103" s="17">
        <v>0</v>
      </c>
      <c r="T103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03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03" s="30">
        <v>99</v>
      </c>
      <c r="Y103" s="17">
        <f>IF(X103&lt;$A$2,0,INDEX(魂核!$BF$5:$BF$25,MATCH($F$2,魂核!$BE$5:$BE$25,0),1))</f>
        <v>0.1</v>
      </c>
      <c r="Z103" s="17">
        <f>IF(X103&lt;$A$2,0,INDEX(魂核!$BG$5:$BG$25,MATCH($F$2,魂核!$BE$5:$BE$25,0),1))</f>
        <v>0.1</v>
      </c>
      <c r="AC103" s="17">
        <f>IF(X103&lt;$A$2,0,INDEX(魂核!$BJ$5:$BJ$25,MATCH($F$2,魂核!$BE$5:$BE$25,0),1))</f>
        <v>0</v>
      </c>
      <c r="AD103" s="17">
        <f>IF(X103&lt;$A$2,0,INDEX(魂核!$BK$5:$BK$25,MATCH($F$2,魂核!$BE$5:$BE$25,0),1))</f>
        <v>0</v>
      </c>
      <c r="AE103" s="17">
        <f>IF(X103&lt;$A$2,0,INDEX(魂核!$BL$5:$BL$25,MATCH($F$2,魂核!$BE$5:$BE$25,0),1))</f>
        <v>600</v>
      </c>
      <c r="AF103" s="17">
        <f>IF(X103&lt;$A$2,0,INDEX(魂核!$BM$5:$BM$25,MATCH($F$2,魂核!$BE$5:$BE$25,0),1))</f>
        <v>600</v>
      </c>
      <c r="AG103" s="17">
        <f>IF(X103&lt;$A$2,0,INDEX(魂核!$BH$5:$BH$25,MATCH($F$2,魂核!$BE$5:$BE$25,0),1))</f>
        <v>0</v>
      </c>
      <c r="AH103" s="17">
        <f>IF(X103&lt;$A$2,0,INDEX(魂核!$BI$5:$BI$25,MATCH($F$2,魂核!$BE$5:$BE$25,0),1))</f>
        <v>0</v>
      </c>
    </row>
    <row r="104" spans="7:34" x14ac:dyDescent="0.2">
      <c r="G104" s="30">
        <v>100</v>
      </c>
      <c r="H104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04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04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04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04" s="17">
        <v>0</v>
      </c>
      <c r="M104" s="17">
        <v>0</v>
      </c>
      <c r="N104" s="17">
        <v>0</v>
      </c>
      <c r="O104" s="17">
        <v>0</v>
      </c>
      <c r="P104" s="17">
        <v>0</v>
      </c>
      <c r="Q104" s="17">
        <v>0</v>
      </c>
      <c r="R104" s="17">
        <v>0</v>
      </c>
      <c r="S104" s="17">
        <v>0</v>
      </c>
      <c r="T104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04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04" s="30">
        <v>100</v>
      </c>
      <c r="Y104" s="17">
        <f>IF(X104&lt;$A$2,0,INDEX(魂核!$BF$5:$BF$25,MATCH($F$2,魂核!$BE$5:$BE$25,0),1))</f>
        <v>0.1</v>
      </c>
      <c r="Z104" s="17">
        <f>IF(X104&lt;$A$2,0,INDEX(魂核!$BG$5:$BG$25,MATCH($F$2,魂核!$BE$5:$BE$25,0),1))</f>
        <v>0.1</v>
      </c>
      <c r="AC104" s="17">
        <f>IF(X104&lt;$A$2,0,INDEX(魂核!$BJ$5:$BJ$25,MATCH($F$2,魂核!$BE$5:$BE$25,0),1))</f>
        <v>0</v>
      </c>
      <c r="AD104" s="17">
        <f>IF(X104&lt;$A$2,0,INDEX(魂核!$BK$5:$BK$25,MATCH($F$2,魂核!$BE$5:$BE$25,0),1))</f>
        <v>0</v>
      </c>
      <c r="AE104" s="17">
        <f>IF(X104&lt;$A$2,0,INDEX(魂核!$BL$5:$BL$25,MATCH($F$2,魂核!$BE$5:$BE$25,0),1))</f>
        <v>600</v>
      </c>
      <c r="AF104" s="17">
        <f>IF(X104&lt;$A$2,0,INDEX(魂核!$BM$5:$BM$25,MATCH($F$2,魂核!$BE$5:$BE$25,0),1))</f>
        <v>600</v>
      </c>
      <c r="AG104" s="17">
        <f>IF(X104&lt;$A$2,0,INDEX(魂核!$BH$5:$BH$25,MATCH($F$2,魂核!$BE$5:$BE$25,0),1))</f>
        <v>0</v>
      </c>
      <c r="AH104" s="17">
        <f>IF(X104&lt;$A$2,0,INDEX(魂核!$BI$5:$BI$25,MATCH($F$2,魂核!$BE$5:$BE$25,0),1))</f>
        <v>0</v>
      </c>
    </row>
    <row r="105" spans="7:34" x14ac:dyDescent="0.2">
      <c r="G105" s="30">
        <v>101</v>
      </c>
      <c r="H105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05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05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05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05" s="17">
        <v>0</v>
      </c>
      <c r="M105" s="17">
        <v>0</v>
      </c>
      <c r="N105" s="17">
        <v>0</v>
      </c>
      <c r="O105" s="17">
        <v>0</v>
      </c>
      <c r="P105" s="17">
        <v>0</v>
      </c>
      <c r="Q105" s="17">
        <v>0</v>
      </c>
      <c r="R105" s="17">
        <v>0</v>
      </c>
      <c r="S105" s="17">
        <v>0</v>
      </c>
      <c r="T105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05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05" s="30">
        <v>101</v>
      </c>
      <c r="Y105" s="17">
        <f>IF(X105&lt;$A$2,0,INDEX(魂核!$BF$5:$BF$25,MATCH($F$2,魂核!$BE$5:$BE$25,0),1))</f>
        <v>0.1</v>
      </c>
      <c r="Z105" s="17">
        <f>IF(X105&lt;$A$2,0,INDEX(魂核!$BG$5:$BG$25,MATCH($F$2,魂核!$BE$5:$BE$25,0),1))</f>
        <v>0.1</v>
      </c>
      <c r="AC105" s="17">
        <f>IF(X105&lt;$A$2,0,INDEX(魂核!$BJ$5:$BJ$25,MATCH($F$2,魂核!$BE$5:$BE$25,0),1))</f>
        <v>0</v>
      </c>
      <c r="AD105" s="17">
        <f>IF(X105&lt;$A$2,0,INDEX(魂核!$BK$5:$BK$25,MATCH($F$2,魂核!$BE$5:$BE$25,0),1))</f>
        <v>0</v>
      </c>
      <c r="AE105" s="17">
        <f>IF(X105&lt;$A$2,0,INDEX(魂核!$BL$5:$BL$25,MATCH($F$2,魂核!$BE$5:$BE$25,0),1))</f>
        <v>600</v>
      </c>
      <c r="AF105" s="17">
        <f>IF(X105&lt;$A$2,0,INDEX(魂核!$BM$5:$BM$25,MATCH($F$2,魂核!$BE$5:$BE$25,0),1))</f>
        <v>600</v>
      </c>
      <c r="AG105" s="17">
        <f>IF(X105&lt;$A$2,0,INDEX(魂核!$BH$5:$BH$25,MATCH($F$2,魂核!$BE$5:$BE$25,0),1))</f>
        <v>0</v>
      </c>
      <c r="AH105" s="17">
        <f>IF(X105&lt;$A$2,0,INDEX(魂核!$BI$5:$BI$25,MATCH($F$2,魂核!$BE$5:$BE$25,0),1))</f>
        <v>0</v>
      </c>
    </row>
    <row r="106" spans="7:34" x14ac:dyDescent="0.2">
      <c r="G106" s="30">
        <v>102</v>
      </c>
      <c r="H106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06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06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06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06" s="17">
        <v>0</v>
      </c>
      <c r="M106" s="17">
        <v>0</v>
      </c>
      <c r="N106" s="17">
        <v>0</v>
      </c>
      <c r="O106" s="17">
        <v>0</v>
      </c>
      <c r="P106" s="17">
        <v>0</v>
      </c>
      <c r="Q106" s="17">
        <v>0</v>
      </c>
      <c r="R106" s="17">
        <v>0</v>
      </c>
      <c r="S106" s="17">
        <v>0</v>
      </c>
      <c r="T106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06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06" s="30">
        <v>102</v>
      </c>
      <c r="Y106" s="17">
        <f>IF(X106&lt;$A$2,0,INDEX(魂核!$BF$5:$BF$25,MATCH($F$2,魂核!$BE$5:$BE$25,0),1))</f>
        <v>0.1</v>
      </c>
      <c r="Z106" s="17">
        <f>IF(X106&lt;$A$2,0,INDEX(魂核!$BG$5:$BG$25,MATCH($F$2,魂核!$BE$5:$BE$25,0),1))</f>
        <v>0.1</v>
      </c>
      <c r="AC106" s="17">
        <f>IF(X106&lt;$A$2,0,INDEX(魂核!$BJ$5:$BJ$25,MATCH($F$2,魂核!$BE$5:$BE$25,0),1))</f>
        <v>0</v>
      </c>
      <c r="AD106" s="17">
        <f>IF(X106&lt;$A$2,0,INDEX(魂核!$BK$5:$BK$25,MATCH($F$2,魂核!$BE$5:$BE$25,0),1))</f>
        <v>0</v>
      </c>
      <c r="AE106" s="17">
        <f>IF(X106&lt;$A$2,0,INDEX(魂核!$BL$5:$BL$25,MATCH($F$2,魂核!$BE$5:$BE$25,0),1))</f>
        <v>600</v>
      </c>
      <c r="AF106" s="17">
        <f>IF(X106&lt;$A$2,0,INDEX(魂核!$BM$5:$BM$25,MATCH($F$2,魂核!$BE$5:$BE$25,0),1))</f>
        <v>600</v>
      </c>
      <c r="AG106" s="17">
        <f>IF(X106&lt;$A$2,0,INDEX(魂核!$BH$5:$BH$25,MATCH($F$2,魂核!$BE$5:$BE$25,0),1))</f>
        <v>0</v>
      </c>
      <c r="AH106" s="17">
        <f>IF(X106&lt;$A$2,0,INDEX(魂核!$BI$5:$BI$25,MATCH($F$2,魂核!$BE$5:$BE$25,0),1))</f>
        <v>0</v>
      </c>
    </row>
    <row r="107" spans="7:34" x14ac:dyDescent="0.2">
      <c r="G107" s="30">
        <v>103</v>
      </c>
      <c r="H107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07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07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07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07" s="17">
        <v>0</v>
      </c>
      <c r="M107" s="17">
        <v>0</v>
      </c>
      <c r="N107" s="17">
        <v>0</v>
      </c>
      <c r="O107" s="17">
        <v>0</v>
      </c>
      <c r="P107" s="17">
        <v>0</v>
      </c>
      <c r="Q107" s="17">
        <v>0</v>
      </c>
      <c r="R107" s="17">
        <v>0</v>
      </c>
      <c r="S107" s="17">
        <v>0</v>
      </c>
      <c r="T107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07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07" s="30">
        <v>103</v>
      </c>
      <c r="Y107" s="17">
        <f>IF(X107&lt;$A$2,0,INDEX(魂核!$BF$5:$BF$25,MATCH($F$2,魂核!$BE$5:$BE$25,0),1))</f>
        <v>0.1</v>
      </c>
      <c r="Z107" s="17">
        <f>IF(X107&lt;$A$2,0,INDEX(魂核!$BG$5:$BG$25,MATCH($F$2,魂核!$BE$5:$BE$25,0),1))</f>
        <v>0.1</v>
      </c>
      <c r="AC107" s="17">
        <f>IF(X107&lt;$A$2,0,INDEX(魂核!$BJ$5:$BJ$25,MATCH($F$2,魂核!$BE$5:$BE$25,0),1))</f>
        <v>0</v>
      </c>
      <c r="AD107" s="17">
        <f>IF(X107&lt;$A$2,0,INDEX(魂核!$BK$5:$BK$25,MATCH($F$2,魂核!$BE$5:$BE$25,0),1))</f>
        <v>0</v>
      </c>
      <c r="AE107" s="17">
        <f>IF(X107&lt;$A$2,0,INDEX(魂核!$BL$5:$BL$25,MATCH($F$2,魂核!$BE$5:$BE$25,0),1))</f>
        <v>600</v>
      </c>
      <c r="AF107" s="17">
        <f>IF(X107&lt;$A$2,0,INDEX(魂核!$BM$5:$BM$25,MATCH($F$2,魂核!$BE$5:$BE$25,0),1))</f>
        <v>600</v>
      </c>
      <c r="AG107" s="17">
        <f>IF(X107&lt;$A$2,0,INDEX(魂核!$BH$5:$BH$25,MATCH($F$2,魂核!$BE$5:$BE$25,0),1))</f>
        <v>0</v>
      </c>
      <c r="AH107" s="17">
        <f>IF(X107&lt;$A$2,0,INDEX(魂核!$BI$5:$BI$25,MATCH($F$2,魂核!$BE$5:$BE$25,0),1))</f>
        <v>0</v>
      </c>
    </row>
    <row r="108" spans="7:34" x14ac:dyDescent="0.2">
      <c r="G108" s="30">
        <v>104</v>
      </c>
      <c r="H108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08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08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08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08" s="17">
        <v>0</v>
      </c>
      <c r="M108" s="17">
        <v>0</v>
      </c>
      <c r="N108" s="17">
        <v>0</v>
      </c>
      <c r="O108" s="17">
        <v>0</v>
      </c>
      <c r="P108" s="17">
        <v>0</v>
      </c>
      <c r="Q108" s="17">
        <v>0</v>
      </c>
      <c r="R108" s="17">
        <v>0</v>
      </c>
      <c r="S108" s="17">
        <v>0</v>
      </c>
      <c r="T108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08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08" s="30">
        <v>104</v>
      </c>
      <c r="Y108" s="17">
        <f>IF(X108&lt;$A$2,0,INDEX(魂核!$BF$5:$BF$25,MATCH($F$2,魂核!$BE$5:$BE$25,0),1))</f>
        <v>0.1</v>
      </c>
      <c r="Z108" s="17">
        <f>IF(X108&lt;$A$2,0,INDEX(魂核!$BG$5:$BG$25,MATCH($F$2,魂核!$BE$5:$BE$25,0),1))</f>
        <v>0.1</v>
      </c>
      <c r="AC108" s="17">
        <f>IF(X108&lt;$A$2,0,INDEX(魂核!$BJ$5:$BJ$25,MATCH($F$2,魂核!$BE$5:$BE$25,0),1))</f>
        <v>0</v>
      </c>
      <c r="AD108" s="17">
        <f>IF(X108&lt;$A$2,0,INDEX(魂核!$BK$5:$BK$25,MATCH($F$2,魂核!$BE$5:$BE$25,0),1))</f>
        <v>0</v>
      </c>
      <c r="AE108" s="17">
        <f>IF(X108&lt;$A$2,0,INDEX(魂核!$BL$5:$BL$25,MATCH($F$2,魂核!$BE$5:$BE$25,0),1))</f>
        <v>600</v>
      </c>
      <c r="AF108" s="17">
        <f>IF(X108&lt;$A$2,0,INDEX(魂核!$BM$5:$BM$25,MATCH($F$2,魂核!$BE$5:$BE$25,0),1))</f>
        <v>600</v>
      </c>
      <c r="AG108" s="17">
        <f>IF(X108&lt;$A$2,0,INDEX(魂核!$BH$5:$BH$25,MATCH($F$2,魂核!$BE$5:$BE$25,0),1))</f>
        <v>0</v>
      </c>
      <c r="AH108" s="17">
        <f>IF(X108&lt;$A$2,0,INDEX(魂核!$BI$5:$BI$25,MATCH($F$2,魂核!$BE$5:$BE$25,0),1))</f>
        <v>0</v>
      </c>
    </row>
    <row r="109" spans="7:34" x14ac:dyDescent="0.2">
      <c r="G109" s="30">
        <v>105</v>
      </c>
      <c r="H109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09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09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09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09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09" s="30">
        <v>105</v>
      </c>
      <c r="Y109" s="17">
        <f>IF(X109&lt;$A$2,0,INDEX(魂核!$BF$5:$BF$25,MATCH($F$2,魂核!$BE$5:$BE$25,0),1))</f>
        <v>0.1</v>
      </c>
      <c r="Z109" s="17">
        <f>IF(X109&lt;$A$2,0,INDEX(魂核!$BG$5:$BG$25,MATCH($F$2,魂核!$BE$5:$BE$25,0),1))</f>
        <v>0.1</v>
      </c>
      <c r="AC109" s="17">
        <f>IF(X109&lt;$A$2,0,INDEX(魂核!$BJ$5:$BJ$25,MATCH($F$2,魂核!$BE$5:$BE$25,0),1))</f>
        <v>0</v>
      </c>
      <c r="AD109" s="17">
        <f>IF(X109&lt;$A$2,0,INDEX(魂核!$BK$5:$BK$25,MATCH($F$2,魂核!$BE$5:$BE$25,0),1))</f>
        <v>0</v>
      </c>
      <c r="AE109" s="17">
        <f>IF(X109&lt;$A$2,0,INDEX(魂核!$BL$5:$BL$25,MATCH($F$2,魂核!$BE$5:$BE$25,0),1))</f>
        <v>600</v>
      </c>
      <c r="AF109" s="17">
        <f>IF(X109&lt;$A$2,0,INDEX(魂核!$BM$5:$BM$25,MATCH($F$2,魂核!$BE$5:$BE$25,0),1))</f>
        <v>600</v>
      </c>
      <c r="AG109" s="17">
        <f>IF(X109&lt;$A$2,0,INDEX(魂核!$BH$5:$BH$25,MATCH($F$2,魂核!$BE$5:$BE$25,0),1))</f>
        <v>0</v>
      </c>
      <c r="AH109" s="17">
        <f>IF(X109&lt;$A$2,0,INDEX(魂核!$BI$5:$BI$25,MATCH($F$2,魂核!$BE$5:$BE$25,0),1))</f>
        <v>0</v>
      </c>
    </row>
    <row r="110" spans="7:34" x14ac:dyDescent="0.2">
      <c r="G110" s="30">
        <v>106</v>
      </c>
      <c r="H110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10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10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10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10" s="17">
        <v>0</v>
      </c>
      <c r="M110" s="17">
        <v>0</v>
      </c>
      <c r="N110" s="17">
        <v>0</v>
      </c>
      <c r="O110" s="17">
        <v>0</v>
      </c>
      <c r="P110" s="17">
        <v>0</v>
      </c>
      <c r="Q110" s="17">
        <v>0</v>
      </c>
      <c r="R110" s="17">
        <v>0</v>
      </c>
      <c r="S110" s="17">
        <v>0</v>
      </c>
      <c r="T110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10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10" s="30">
        <v>106</v>
      </c>
      <c r="Y110" s="17">
        <f>IF(X110&lt;$A$2,0,INDEX(魂核!$BF$5:$BF$25,MATCH($F$2,魂核!$BE$5:$BE$25,0),1))</f>
        <v>0.1</v>
      </c>
      <c r="Z110" s="17">
        <f>IF(X110&lt;$A$2,0,INDEX(魂核!$BG$5:$BG$25,MATCH($F$2,魂核!$BE$5:$BE$25,0),1))</f>
        <v>0.1</v>
      </c>
      <c r="AC110" s="17">
        <f>IF(X110&lt;$A$2,0,INDEX(魂核!$BJ$5:$BJ$25,MATCH($F$2,魂核!$BE$5:$BE$25,0),1))</f>
        <v>0</v>
      </c>
      <c r="AD110" s="17">
        <f>IF(X110&lt;$A$2,0,INDEX(魂核!$BK$5:$BK$25,MATCH($F$2,魂核!$BE$5:$BE$25,0),1))</f>
        <v>0</v>
      </c>
      <c r="AE110" s="17">
        <f>IF(X110&lt;$A$2,0,INDEX(魂核!$BL$5:$BL$25,MATCH($F$2,魂核!$BE$5:$BE$25,0),1))</f>
        <v>600</v>
      </c>
      <c r="AF110" s="17">
        <f>IF(X110&lt;$A$2,0,INDEX(魂核!$BM$5:$BM$25,MATCH($F$2,魂核!$BE$5:$BE$25,0),1))</f>
        <v>600</v>
      </c>
      <c r="AG110" s="17">
        <f>IF(X110&lt;$A$2,0,INDEX(魂核!$BH$5:$BH$25,MATCH($F$2,魂核!$BE$5:$BE$25,0),1))</f>
        <v>0</v>
      </c>
      <c r="AH110" s="17">
        <f>IF(X110&lt;$A$2,0,INDEX(魂核!$BI$5:$BI$25,MATCH($F$2,魂核!$BE$5:$BE$25,0),1))</f>
        <v>0</v>
      </c>
    </row>
    <row r="111" spans="7:34" x14ac:dyDescent="0.2">
      <c r="G111" s="30">
        <v>107</v>
      </c>
      <c r="H111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11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11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11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11" s="17">
        <v>0</v>
      </c>
      <c r="M111" s="17">
        <v>0</v>
      </c>
      <c r="N111" s="17">
        <v>0</v>
      </c>
      <c r="O111" s="17">
        <v>0</v>
      </c>
      <c r="P111" s="17">
        <v>0</v>
      </c>
      <c r="Q111" s="17">
        <v>0</v>
      </c>
      <c r="R111" s="17">
        <v>0</v>
      </c>
      <c r="S111" s="17">
        <v>0</v>
      </c>
      <c r="T111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11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11" s="30">
        <v>107</v>
      </c>
      <c r="Y111" s="17">
        <f>IF(X111&lt;$A$2,0,INDEX(魂核!$BF$5:$BF$25,MATCH($F$2,魂核!$BE$5:$BE$25,0),1))</f>
        <v>0.1</v>
      </c>
      <c r="Z111" s="17">
        <f>IF(X111&lt;$A$2,0,INDEX(魂核!$BG$5:$BG$25,MATCH($F$2,魂核!$BE$5:$BE$25,0),1))</f>
        <v>0.1</v>
      </c>
      <c r="AC111" s="17">
        <f>IF(X111&lt;$A$2,0,INDEX(魂核!$BJ$5:$BJ$25,MATCH($F$2,魂核!$BE$5:$BE$25,0),1))</f>
        <v>0</v>
      </c>
      <c r="AD111" s="17">
        <f>IF(X111&lt;$A$2,0,INDEX(魂核!$BK$5:$BK$25,MATCH($F$2,魂核!$BE$5:$BE$25,0),1))</f>
        <v>0</v>
      </c>
      <c r="AE111" s="17">
        <f>IF(X111&lt;$A$2,0,INDEX(魂核!$BL$5:$BL$25,MATCH($F$2,魂核!$BE$5:$BE$25,0),1))</f>
        <v>600</v>
      </c>
      <c r="AF111" s="17">
        <f>IF(X111&lt;$A$2,0,INDEX(魂核!$BM$5:$BM$25,MATCH($F$2,魂核!$BE$5:$BE$25,0),1))</f>
        <v>600</v>
      </c>
      <c r="AG111" s="17">
        <f>IF(X111&lt;$A$2,0,INDEX(魂核!$BH$5:$BH$25,MATCH($F$2,魂核!$BE$5:$BE$25,0),1))</f>
        <v>0</v>
      </c>
      <c r="AH111" s="17">
        <f>IF(X111&lt;$A$2,0,INDEX(魂核!$BI$5:$BI$25,MATCH($F$2,魂核!$BE$5:$BE$25,0),1))</f>
        <v>0</v>
      </c>
    </row>
    <row r="112" spans="7:34" x14ac:dyDescent="0.2">
      <c r="G112" s="30">
        <v>108</v>
      </c>
      <c r="H112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12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12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12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12" s="17">
        <v>0</v>
      </c>
      <c r="M112" s="17">
        <v>0</v>
      </c>
      <c r="N112" s="17">
        <v>0</v>
      </c>
      <c r="O112" s="17">
        <v>0</v>
      </c>
      <c r="P112" s="17">
        <v>0</v>
      </c>
      <c r="Q112" s="17">
        <v>0</v>
      </c>
      <c r="R112" s="17">
        <v>0</v>
      </c>
      <c r="S112" s="17">
        <v>0</v>
      </c>
      <c r="T112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12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12" s="30">
        <v>108</v>
      </c>
      <c r="Y112" s="17">
        <f>IF(X112&lt;$A$2,0,INDEX(魂核!$BF$5:$BF$25,MATCH($F$2,魂核!$BE$5:$BE$25,0),1))</f>
        <v>0.1</v>
      </c>
      <c r="Z112" s="17">
        <f>IF(X112&lt;$A$2,0,INDEX(魂核!$BG$5:$BG$25,MATCH($F$2,魂核!$BE$5:$BE$25,0),1))</f>
        <v>0.1</v>
      </c>
      <c r="AC112" s="17">
        <f>IF(X112&lt;$A$2,0,INDEX(魂核!$BJ$5:$BJ$25,MATCH($F$2,魂核!$BE$5:$BE$25,0),1))</f>
        <v>0</v>
      </c>
      <c r="AD112" s="17">
        <f>IF(X112&lt;$A$2,0,INDEX(魂核!$BK$5:$BK$25,MATCH($F$2,魂核!$BE$5:$BE$25,0),1))</f>
        <v>0</v>
      </c>
      <c r="AE112" s="17">
        <f>IF(X112&lt;$A$2,0,INDEX(魂核!$BL$5:$BL$25,MATCH($F$2,魂核!$BE$5:$BE$25,0),1))</f>
        <v>600</v>
      </c>
      <c r="AF112" s="17">
        <f>IF(X112&lt;$A$2,0,INDEX(魂核!$BM$5:$BM$25,MATCH($F$2,魂核!$BE$5:$BE$25,0),1))</f>
        <v>600</v>
      </c>
      <c r="AG112" s="17">
        <f>IF(X112&lt;$A$2,0,INDEX(魂核!$BH$5:$BH$25,MATCH($F$2,魂核!$BE$5:$BE$25,0),1))</f>
        <v>0</v>
      </c>
      <c r="AH112" s="17">
        <f>IF(X112&lt;$A$2,0,INDEX(魂核!$BI$5:$BI$25,MATCH($F$2,魂核!$BE$5:$BE$25,0),1))</f>
        <v>0</v>
      </c>
    </row>
    <row r="113" spans="7:34" x14ac:dyDescent="0.2">
      <c r="G113" s="30">
        <v>109</v>
      </c>
      <c r="H113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13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13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13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13" s="17">
        <v>0</v>
      </c>
      <c r="M113" s="17">
        <v>0</v>
      </c>
      <c r="N113" s="17">
        <v>0</v>
      </c>
      <c r="O113" s="17">
        <v>0</v>
      </c>
      <c r="P113" s="17">
        <v>0</v>
      </c>
      <c r="Q113" s="17">
        <v>0</v>
      </c>
      <c r="R113" s="17">
        <v>0</v>
      </c>
      <c r="S113" s="17">
        <v>0</v>
      </c>
      <c r="T113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13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13" s="30">
        <v>109</v>
      </c>
      <c r="Y113" s="17">
        <f>IF(X113&lt;$A$2,0,INDEX(魂核!$BF$5:$BF$25,MATCH($F$2,魂核!$BE$5:$BE$25,0),1))</f>
        <v>0.1</v>
      </c>
      <c r="Z113" s="17">
        <f>IF(X113&lt;$A$2,0,INDEX(魂核!$BG$5:$BG$25,MATCH($F$2,魂核!$BE$5:$BE$25,0),1))</f>
        <v>0.1</v>
      </c>
      <c r="AC113" s="17">
        <f>IF(X113&lt;$A$2,0,INDEX(魂核!$BJ$5:$BJ$25,MATCH($F$2,魂核!$BE$5:$BE$25,0),1))</f>
        <v>0</v>
      </c>
      <c r="AD113" s="17">
        <f>IF(X113&lt;$A$2,0,INDEX(魂核!$BK$5:$BK$25,MATCH($F$2,魂核!$BE$5:$BE$25,0),1))</f>
        <v>0</v>
      </c>
      <c r="AE113" s="17">
        <f>IF(X113&lt;$A$2,0,INDEX(魂核!$BL$5:$BL$25,MATCH($F$2,魂核!$BE$5:$BE$25,0),1))</f>
        <v>600</v>
      </c>
      <c r="AF113" s="17">
        <f>IF(X113&lt;$A$2,0,INDEX(魂核!$BM$5:$BM$25,MATCH($F$2,魂核!$BE$5:$BE$25,0),1))</f>
        <v>600</v>
      </c>
      <c r="AG113" s="17">
        <f>IF(X113&lt;$A$2,0,INDEX(魂核!$BH$5:$BH$25,MATCH($F$2,魂核!$BE$5:$BE$25,0),1))</f>
        <v>0</v>
      </c>
      <c r="AH113" s="17">
        <f>IF(X113&lt;$A$2,0,INDEX(魂核!$BI$5:$BI$25,MATCH($F$2,魂核!$BE$5:$BE$25,0),1))</f>
        <v>0</v>
      </c>
    </row>
    <row r="114" spans="7:34" x14ac:dyDescent="0.2">
      <c r="G114" s="30">
        <v>110</v>
      </c>
      <c r="H114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14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14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14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14" s="17">
        <v>0</v>
      </c>
      <c r="M114" s="17">
        <v>0</v>
      </c>
      <c r="N114" s="17">
        <v>0</v>
      </c>
      <c r="O114" s="17">
        <v>0</v>
      </c>
      <c r="P114" s="17">
        <v>0</v>
      </c>
      <c r="Q114" s="17">
        <v>0</v>
      </c>
      <c r="R114" s="17">
        <v>0</v>
      </c>
      <c r="S114" s="17">
        <v>0</v>
      </c>
      <c r="T114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14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14" s="30">
        <v>110</v>
      </c>
      <c r="Y114" s="17">
        <f>IF(X114&lt;$A$2,0,INDEX(魂核!$BF$5:$BF$25,MATCH($F$2,魂核!$BE$5:$BE$25,0),1))</f>
        <v>0.1</v>
      </c>
      <c r="Z114" s="17">
        <f>IF(X114&lt;$A$2,0,INDEX(魂核!$BG$5:$BG$25,MATCH($F$2,魂核!$BE$5:$BE$25,0),1))</f>
        <v>0.1</v>
      </c>
      <c r="AC114" s="17">
        <f>IF(X114&lt;$A$2,0,INDEX(魂核!$BJ$5:$BJ$25,MATCH($F$2,魂核!$BE$5:$BE$25,0),1))</f>
        <v>0</v>
      </c>
      <c r="AD114" s="17">
        <f>IF(X114&lt;$A$2,0,INDEX(魂核!$BK$5:$BK$25,MATCH($F$2,魂核!$BE$5:$BE$25,0),1))</f>
        <v>0</v>
      </c>
      <c r="AE114" s="17">
        <f>IF(X114&lt;$A$2,0,INDEX(魂核!$BL$5:$BL$25,MATCH($F$2,魂核!$BE$5:$BE$25,0),1))</f>
        <v>600</v>
      </c>
      <c r="AF114" s="17">
        <f>IF(X114&lt;$A$2,0,INDEX(魂核!$BM$5:$BM$25,MATCH($F$2,魂核!$BE$5:$BE$25,0),1))</f>
        <v>600</v>
      </c>
      <c r="AG114" s="17">
        <f>IF(X114&lt;$A$2,0,INDEX(魂核!$BH$5:$BH$25,MATCH($F$2,魂核!$BE$5:$BE$25,0),1))</f>
        <v>0</v>
      </c>
      <c r="AH114" s="17">
        <f>IF(X114&lt;$A$2,0,INDEX(魂核!$BI$5:$BI$25,MATCH($F$2,魂核!$BE$5:$BE$25,0),1))</f>
        <v>0</v>
      </c>
    </row>
    <row r="115" spans="7:34" x14ac:dyDescent="0.2">
      <c r="G115" s="30">
        <v>111</v>
      </c>
      <c r="H115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15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15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15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15" s="17">
        <v>0</v>
      </c>
      <c r="M115" s="17">
        <v>0</v>
      </c>
      <c r="N115" s="17">
        <v>0</v>
      </c>
      <c r="O115" s="17">
        <v>0</v>
      </c>
      <c r="P115" s="17">
        <v>0</v>
      </c>
      <c r="Q115" s="17">
        <v>0</v>
      </c>
      <c r="R115" s="17">
        <v>0</v>
      </c>
      <c r="S115" s="17">
        <v>0</v>
      </c>
      <c r="T115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15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15" s="30">
        <v>111</v>
      </c>
      <c r="Y115" s="17">
        <f>IF(X115&lt;$A$2,0,INDEX(魂核!$BF$5:$BF$25,MATCH($F$2,魂核!$BE$5:$BE$25,0),1))</f>
        <v>0.1</v>
      </c>
      <c r="Z115" s="17">
        <f>IF(X115&lt;$A$2,0,INDEX(魂核!$BG$5:$BG$25,MATCH($F$2,魂核!$BE$5:$BE$25,0),1))</f>
        <v>0.1</v>
      </c>
      <c r="AC115" s="17">
        <f>IF(X115&lt;$A$2,0,INDEX(魂核!$BJ$5:$BJ$25,MATCH($F$2,魂核!$BE$5:$BE$25,0),1))</f>
        <v>0</v>
      </c>
      <c r="AD115" s="17">
        <f>IF(X115&lt;$A$2,0,INDEX(魂核!$BK$5:$BK$25,MATCH($F$2,魂核!$BE$5:$BE$25,0),1))</f>
        <v>0</v>
      </c>
      <c r="AE115" s="17">
        <f>IF(X115&lt;$A$2,0,INDEX(魂核!$BL$5:$BL$25,MATCH($F$2,魂核!$BE$5:$BE$25,0),1))</f>
        <v>600</v>
      </c>
      <c r="AF115" s="17">
        <f>IF(X115&lt;$A$2,0,INDEX(魂核!$BM$5:$BM$25,MATCH($F$2,魂核!$BE$5:$BE$25,0),1))</f>
        <v>600</v>
      </c>
      <c r="AG115" s="17">
        <f>IF(X115&lt;$A$2,0,INDEX(魂核!$BH$5:$BH$25,MATCH($F$2,魂核!$BE$5:$BE$25,0),1))</f>
        <v>0</v>
      </c>
      <c r="AH115" s="17">
        <f>IF(X115&lt;$A$2,0,INDEX(魂核!$BI$5:$BI$25,MATCH($F$2,魂核!$BE$5:$BE$25,0),1))</f>
        <v>0</v>
      </c>
    </row>
    <row r="116" spans="7:34" x14ac:dyDescent="0.2">
      <c r="G116" s="30">
        <v>112</v>
      </c>
      <c r="H116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16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16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16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16" s="17">
        <v>0</v>
      </c>
      <c r="M116" s="17">
        <v>0</v>
      </c>
      <c r="N116" s="17">
        <v>0</v>
      </c>
      <c r="O116" s="17">
        <v>0</v>
      </c>
      <c r="P116" s="17">
        <v>0</v>
      </c>
      <c r="Q116" s="17">
        <v>0</v>
      </c>
      <c r="R116" s="17">
        <v>0</v>
      </c>
      <c r="S116" s="17">
        <v>0</v>
      </c>
      <c r="T116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16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16" s="30">
        <v>112</v>
      </c>
      <c r="Y116" s="17">
        <f>IF(X116&lt;$A$2,0,INDEX(魂核!$BF$5:$BF$25,MATCH($F$2,魂核!$BE$5:$BE$25,0),1))</f>
        <v>0.1</v>
      </c>
      <c r="Z116" s="17">
        <f>IF(X116&lt;$A$2,0,INDEX(魂核!$BG$5:$BG$25,MATCH($F$2,魂核!$BE$5:$BE$25,0),1))</f>
        <v>0.1</v>
      </c>
      <c r="AC116" s="17">
        <f>IF(X116&lt;$A$2,0,INDEX(魂核!$BJ$5:$BJ$25,MATCH($F$2,魂核!$BE$5:$BE$25,0),1))</f>
        <v>0</v>
      </c>
      <c r="AD116" s="17">
        <f>IF(X116&lt;$A$2,0,INDEX(魂核!$BK$5:$BK$25,MATCH($F$2,魂核!$BE$5:$BE$25,0),1))</f>
        <v>0</v>
      </c>
      <c r="AE116" s="17">
        <f>IF(X116&lt;$A$2,0,INDEX(魂核!$BL$5:$BL$25,MATCH($F$2,魂核!$BE$5:$BE$25,0),1))</f>
        <v>600</v>
      </c>
      <c r="AF116" s="17">
        <f>IF(X116&lt;$A$2,0,INDEX(魂核!$BM$5:$BM$25,MATCH($F$2,魂核!$BE$5:$BE$25,0),1))</f>
        <v>600</v>
      </c>
      <c r="AG116" s="17">
        <f>IF(X116&lt;$A$2,0,INDEX(魂核!$BH$5:$BH$25,MATCH($F$2,魂核!$BE$5:$BE$25,0),1))</f>
        <v>0</v>
      </c>
      <c r="AH116" s="17">
        <f>IF(X116&lt;$A$2,0,INDEX(魂核!$BI$5:$BI$25,MATCH($F$2,魂核!$BE$5:$BE$25,0),1))</f>
        <v>0</v>
      </c>
    </row>
    <row r="117" spans="7:34" x14ac:dyDescent="0.2">
      <c r="G117" s="30">
        <v>113</v>
      </c>
      <c r="H117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17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17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17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17" s="17">
        <v>0</v>
      </c>
      <c r="M117" s="17">
        <v>0</v>
      </c>
      <c r="N117" s="17">
        <v>0</v>
      </c>
      <c r="O117" s="17">
        <v>0</v>
      </c>
      <c r="P117" s="17">
        <v>0</v>
      </c>
      <c r="Q117" s="17">
        <v>0</v>
      </c>
      <c r="R117" s="17">
        <v>0</v>
      </c>
      <c r="S117" s="17">
        <v>0</v>
      </c>
      <c r="T117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17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17" s="30">
        <v>113</v>
      </c>
      <c r="Y117" s="17">
        <f>IF(X117&lt;$A$2,0,INDEX(魂核!$BF$5:$BF$25,MATCH($F$2,魂核!$BE$5:$BE$25,0),1))</f>
        <v>0.1</v>
      </c>
      <c r="Z117" s="17">
        <f>IF(X117&lt;$A$2,0,INDEX(魂核!$BG$5:$BG$25,MATCH($F$2,魂核!$BE$5:$BE$25,0),1))</f>
        <v>0.1</v>
      </c>
      <c r="AC117" s="17">
        <f>IF(X117&lt;$A$2,0,INDEX(魂核!$BJ$5:$BJ$25,MATCH($F$2,魂核!$BE$5:$BE$25,0),1))</f>
        <v>0</v>
      </c>
      <c r="AD117" s="17">
        <f>IF(X117&lt;$A$2,0,INDEX(魂核!$BK$5:$BK$25,MATCH($F$2,魂核!$BE$5:$BE$25,0),1))</f>
        <v>0</v>
      </c>
      <c r="AE117" s="17">
        <f>IF(X117&lt;$A$2,0,INDEX(魂核!$BL$5:$BL$25,MATCH($F$2,魂核!$BE$5:$BE$25,0),1))</f>
        <v>600</v>
      </c>
      <c r="AF117" s="17">
        <f>IF(X117&lt;$A$2,0,INDEX(魂核!$BM$5:$BM$25,MATCH($F$2,魂核!$BE$5:$BE$25,0),1))</f>
        <v>600</v>
      </c>
      <c r="AG117" s="17">
        <f>IF(X117&lt;$A$2,0,INDEX(魂核!$BH$5:$BH$25,MATCH($F$2,魂核!$BE$5:$BE$25,0),1))</f>
        <v>0</v>
      </c>
      <c r="AH117" s="17">
        <f>IF(X117&lt;$A$2,0,INDEX(魂核!$BI$5:$BI$25,MATCH($F$2,魂核!$BE$5:$BE$25,0),1))</f>
        <v>0</v>
      </c>
    </row>
    <row r="118" spans="7:34" x14ac:dyDescent="0.2">
      <c r="G118" s="30">
        <v>114</v>
      </c>
      <c r="H118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18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18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18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18" s="17">
        <v>0</v>
      </c>
      <c r="M118" s="17">
        <v>0</v>
      </c>
      <c r="N118" s="17">
        <v>0</v>
      </c>
      <c r="O118" s="17">
        <v>0</v>
      </c>
      <c r="P118" s="17">
        <v>0</v>
      </c>
      <c r="Q118" s="17">
        <v>0</v>
      </c>
      <c r="R118" s="17">
        <v>0</v>
      </c>
      <c r="S118" s="17">
        <v>0</v>
      </c>
      <c r="T118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18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18" s="30">
        <v>114</v>
      </c>
      <c r="Y118" s="17">
        <f>IF(X118&lt;$A$2,0,INDEX(魂核!$BF$5:$BF$25,MATCH($F$2,魂核!$BE$5:$BE$25,0),1))</f>
        <v>0.1</v>
      </c>
      <c r="Z118" s="17">
        <f>IF(X118&lt;$A$2,0,INDEX(魂核!$BG$5:$BG$25,MATCH($F$2,魂核!$BE$5:$BE$25,0),1))</f>
        <v>0.1</v>
      </c>
      <c r="AC118" s="17">
        <f>IF(X118&lt;$A$2,0,INDEX(魂核!$BJ$5:$BJ$25,MATCH($F$2,魂核!$BE$5:$BE$25,0),1))</f>
        <v>0</v>
      </c>
      <c r="AD118" s="17">
        <f>IF(X118&lt;$A$2,0,INDEX(魂核!$BK$5:$BK$25,MATCH($F$2,魂核!$BE$5:$BE$25,0),1))</f>
        <v>0</v>
      </c>
      <c r="AE118" s="17">
        <f>IF(X118&lt;$A$2,0,INDEX(魂核!$BL$5:$BL$25,MATCH($F$2,魂核!$BE$5:$BE$25,0),1))</f>
        <v>600</v>
      </c>
      <c r="AF118" s="17">
        <f>IF(X118&lt;$A$2,0,INDEX(魂核!$BM$5:$BM$25,MATCH($F$2,魂核!$BE$5:$BE$25,0),1))</f>
        <v>600</v>
      </c>
      <c r="AG118" s="17">
        <f>IF(X118&lt;$A$2,0,INDEX(魂核!$BH$5:$BH$25,MATCH($F$2,魂核!$BE$5:$BE$25,0),1))</f>
        <v>0</v>
      </c>
      <c r="AH118" s="17">
        <f>IF(X118&lt;$A$2,0,INDEX(魂核!$BI$5:$BI$25,MATCH($F$2,魂核!$BE$5:$BE$25,0),1))</f>
        <v>0</v>
      </c>
    </row>
    <row r="119" spans="7:34" x14ac:dyDescent="0.2">
      <c r="G119" s="30">
        <v>115</v>
      </c>
      <c r="H119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19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19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19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19" s="17">
        <v>0</v>
      </c>
      <c r="M119" s="17">
        <v>0</v>
      </c>
      <c r="N119" s="17">
        <v>0</v>
      </c>
      <c r="O119" s="17">
        <v>0</v>
      </c>
      <c r="P119" s="17">
        <v>0</v>
      </c>
      <c r="Q119" s="17">
        <v>0</v>
      </c>
      <c r="R119" s="17">
        <v>0</v>
      </c>
      <c r="S119" s="17">
        <v>0</v>
      </c>
      <c r="T119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19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19" s="30">
        <v>115</v>
      </c>
      <c r="Y119" s="17">
        <f>IF(X119&lt;$A$2,0,INDEX(魂核!$BF$5:$BF$25,MATCH($F$2,魂核!$BE$5:$BE$25,0),1))</f>
        <v>0.1</v>
      </c>
      <c r="Z119" s="17">
        <f>IF(X119&lt;$A$2,0,INDEX(魂核!$BG$5:$BG$25,MATCH($F$2,魂核!$BE$5:$BE$25,0),1))</f>
        <v>0.1</v>
      </c>
      <c r="AC119" s="17">
        <f>IF(X119&lt;$A$2,0,INDEX(魂核!$BJ$5:$BJ$25,MATCH($F$2,魂核!$BE$5:$BE$25,0),1))</f>
        <v>0</v>
      </c>
      <c r="AD119" s="17">
        <f>IF(X119&lt;$A$2,0,INDEX(魂核!$BK$5:$BK$25,MATCH($F$2,魂核!$BE$5:$BE$25,0),1))</f>
        <v>0</v>
      </c>
      <c r="AE119" s="17">
        <f>IF(X119&lt;$A$2,0,INDEX(魂核!$BL$5:$BL$25,MATCH($F$2,魂核!$BE$5:$BE$25,0),1))</f>
        <v>600</v>
      </c>
      <c r="AF119" s="17">
        <f>IF(X119&lt;$A$2,0,INDEX(魂核!$BM$5:$BM$25,MATCH($F$2,魂核!$BE$5:$BE$25,0),1))</f>
        <v>600</v>
      </c>
      <c r="AG119" s="17">
        <f>IF(X119&lt;$A$2,0,INDEX(魂核!$BH$5:$BH$25,MATCH($F$2,魂核!$BE$5:$BE$25,0),1))</f>
        <v>0</v>
      </c>
      <c r="AH119" s="17">
        <f>IF(X119&lt;$A$2,0,INDEX(魂核!$BI$5:$BI$25,MATCH($F$2,魂核!$BE$5:$BE$25,0),1))</f>
        <v>0</v>
      </c>
    </row>
    <row r="120" spans="7:34" x14ac:dyDescent="0.2">
      <c r="G120" s="30">
        <v>116</v>
      </c>
      <c r="H120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20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20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20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20" s="17">
        <v>0</v>
      </c>
      <c r="M120" s="17">
        <v>0</v>
      </c>
      <c r="N120" s="17">
        <v>0</v>
      </c>
      <c r="O120" s="17">
        <v>0</v>
      </c>
      <c r="P120" s="17">
        <v>0</v>
      </c>
      <c r="Q120" s="17">
        <v>0</v>
      </c>
      <c r="R120" s="17">
        <v>0</v>
      </c>
      <c r="S120" s="17">
        <v>0</v>
      </c>
      <c r="T120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20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20" s="30">
        <v>116</v>
      </c>
      <c r="Y120" s="17">
        <f>IF(X120&lt;$A$2,0,INDEX(魂核!$BF$5:$BF$25,MATCH($F$2,魂核!$BE$5:$BE$25,0),1))</f>
        <v>0.1</v>
      </c>
      <c r="Z120" s="17">
        <f>IF(X120&lt;$A$2,0,INDEX(魂核!$BG$5:$BG$25,MATCH($F$2,魂核!$BE$5:$BE$25,0),1))</f>
        <v>0.1</v>
      </c>
      <c r="AC120" s="17">
        <f>IF(X120&lt;$A$2,0,INDEX(魂核!$BJ$5:$BJ$25,MATCH($F$2,魂核!$BE$5:$BE$25,0),1))</f>
        <v>0</v>
      </c>
      <c r="AD120" s="17">
        <f>IF(X120&lt;$A$2,0,INDEX(魂核!$BK$5:$BK$25,MATCH($F$2,魂核!$BE$5:$BE$25,0),1))</f>
        <v>0</v>
      </c>
      <c r="AE120" s="17">
        <f>IF(X120&lt;$A$2,0,INDEX(魂核!$BL$5:$BL$25,MATCH($F$2,魂核!$BE$5:$BE$25,0),1))</f>
        <v>600</v>
      </c>
      <c r="AF120" s="17">
        <f>IF(X120&lt;$A$2,0,INDEX(魂核!$BM$5:$BM$25,MATCH($F$2,魂核!$BE$5:$BE$25,0),1))</f>
        <v>600</v>
      </c>
      <c r="AG120" s="17">
        <f>IF(X120&lt;$A$2,0,INDEX(魂核!$BH$5:$BH$25,MATCH($F$2,魂核!$BE$5:$BE$25,0),1))</f>
        <v>0</v>
      </c>
      <c r="AH120" s="17">
        <f>IF(X120&lt;$A$2,0,INDEX(魂核!$BI$5:$BI$25,MATCH($F$2,魂核!$BE$5:$BE$25,0),1))</f>
        <v>0</v>
      </c>
    </row>
    <row r="121" spans="7:34" x14ac:dyDescent="0.2">
      <c r="G121" s="30">
        <v>117</v>
      </c>
      <c r="H121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21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21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21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21" s="17">
        <v>0</v>
      </c>
      <c r="M121" s="17">
        <v>0</v>
      </c>
      <c r="N121" s="17">
        <v>0</v>
      </c>
      <c r="O121" s="17">
        <v>0</v>
      </c>
      <c r="P121" s="17">
        <v>0</v>
      </c>
      <c r="Q121" s="17">
        <v>0</v>
      </c>
      <c r="R121" s="17">
        <v>0</v>
      </c>
      <c r="S121" s="17">
        <v>0</v>
      </c>
      <c r="T121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21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21" s="30">
        <v>117</v>
      </c>
      <c r="Y121" s="17">
        <f>IF(X121&lt;$A$2,0,INDEX(魂核!$BF$5:$BF$25,MATCH($F$2,魂核!$BE$5:$BE$25,0),1))</f>
        <v>0.1</v>
      </c>
      <c r="Z121" s="17">
        <f>IF(X121&lt;$A$2,0,INDEX(魂核!$BG$5:$BG$25,MATCH($F$2,魂核!$BE$5:$BE$25,0),1))</f>
        <v>0.1</v>
      </c>
      <c r="AC121" s="17">
        <f>IF(X121&lt;$A$2,0,INDEX(魂核!$BJ$5:$BJ$25,MATCH($F$2,魂核!$BE$5:$BE$25,0),1))</f>
        <v>0</v>
      </c>
      <c r="AD121" s="17">
        <f>IF(X121&lt;$A$2,0,INDEX(魂核!$BK$5:$BK$25,MATCH($F$2,魂核!$BE$5:$BE$25,0),1))</f>
        <v>0</v>
      </c>
      <c r="AE121" s="17">
        <f>IF(X121&lt;$A$2,0,INDEX(魂核!$BL$5:$BL$25,MATCH($F$2,魂核!$BE$5:$BE$25,0),1))</f>
        <v>600</v>
      </c>
      <c r="AF121" s="17">
        <f>IF(X121&lt;$A$2,0,INDEX(魂核!$BM$5:$BM$25,MATCH($F$2,魂核!$BE$5:$BE$25,0),1))</f>
        <v>600</v>
      </c>
      <c r="AG121" s="17">
        <f>IF(X121&lt;$A$2,0,INDEX(魂核!$BH$5:$BH$25,MATCH($F$2,魂核!$BE$5:$BE$25,0),1))</f>
        <v>0</v>
      </c>
      <c r="AH121" s="17">
        <f>IF(X121&lt;$A$2,0,INDEX(魂核!$BI$5:$BI$25,MATCH($F$2,魂核!$BE$5:$BE$25,0),1))</f>
        <v>0</v>
      </c>
    </row>
    <row r="122" spans="7:34" x14ac:dyDescent="0.2">
      <c r="G122" s="30">
        <v>118</v>
      </c>
      <c r="H122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22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22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22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22" s="17">
        <v>0</v>
      </c>
      <c r="M122" s="17">
        <v>0</v>
      </c>
      <c r="N122" s="17">
        <v>0</v>
      </c>
      <c r="O122" s="17">
        <v>0</v>
      </c>
      <c r="P122" s="17">
        <v>0</v>
      </c>
      <c r="Q122" s="17">
        <v>0</v>
      </c>
      <c r="R122" s="17">
        <v>0</v>
      </c>
      <c r="S122" s="17">
        <v>0</v>
      </c>
      <c r="T122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22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22" s="30">
        <v>118</v>
      </c>
      <c r="Y122" s="17">
        <f>IF(X122&lt;$A$2,0,INDEX(魂核!$BF$5:$BF$25,MATCH($F$2,魂核!$BE$5:$BE$25,0),1))</f>
        <v>0.1</v>
      </c>
      <c r="Z122" s="17">
        <f>IF(X122&lt;$A$2,0,INDEX(魂核!$BG$5:$BG$25,MATCH($F$2,魂核!$BE$5:$BE$25,0),1))</f>
        <v>0.1</v>
      </c>
      <c r="AC122" s="17">
        <f>IF(X122&lt;$A$2,0,INDEX(魂核!$BJ$5:$BJ$25,MATCH($F$2,魂核!$BE$5:$BE$25,0),1))</f>
        <v>0</v>
      </c>
      <c r="AD122" s="17">
        <f>IF(X122&lt;$A$2,0,INDEX(魂核!$BK$5:$BK$25,MATCH($F$2,魂核!$BE$5:$BE$25,0),1))</f>
        <v>0</v>
      </c>
      <c r="AE122" s="17">
        <f>IF(X122&lt;$A$2,0,INDEX(魂核!$BL$5:$BL$25,MATCH($F$2,魂核!$BE$5:$BE$25,0),1))</f>
        <v>600</v>
      </c>
      <c r="AF122" s="17">
        <f>IF(X122&lt;$A$2,0,INDEX(魂核!$BM$5:$BM$25,MATCH($F$2,魂核!$BE$5:$BE$25,0),1))</f>
        <v>600</v>
      </c>
      <c r="AG122" s="17">
        <f>IF(X122&lt;$A$2,0,INDEX(魂核!$BH$5:$BH$25,MATCH($F$2,魂核!$BE$5:$BE$25,0),1))</f>
        <v>0</v>
      </c>
      <c r="AH122" s="17">
        <f>IF(X122&lt;$A$2,0,INDEX(魂核!$BI$5:$BI$25,MATCH($F$2,魂核!$BE$5:$BE$25,0),1))</f>
        <v>0</v>
      </c>
    </row>
    <row r="123" spans="7:34" x14ac:dyDescent="0.2">
      <c r="G123" s="30">
        <v>119</v>
      </c>
      <c r="H123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23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23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23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23" s="17">
        <v>0</v>
      </c>
      <c r="M123" s="17">
        <v>0</v>
      </c>
      <c r="N123" s="17">
        <v>0</v>
      </c>
      <c r="O123" s="17">
        <v>0</v>
      </c>
      <c r="P123" s="17">
        <v>0</v>
      </c>
      <c r="Q123" s="17">
        <v>0</v>
      </c>
      <c r="R123" s="17">
        <v>0</v>
      </c>
      <c r="S123" s="17">
        <v>0</v>
      </c>
      <c r="T123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23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23" s="30">
        <v>119</v>
      </c>
      <c r="Y123" s="17">
        <f>IF(X123&lt;$A$2,0,INDEX(魂核!$BF$5:$BF$25,MATCH($F$2,魂核!$BE$5:$BE$25,0),1))</f>
        <v>0.1</v>
      </c>
      <c r="Z123" s="17">
        <f>IF(X123&lt;$A$2,0,INDEX(魂核!$BG$5:$BG$25,MATCH($F$2,魂核!$BE$5:$BE$25,0),1))</f>
        <v>0.1</v>
      </c>
      <c r="AC123" s="17">
        <f>IF(X123&lt;$A$2,0,INDEX(魂核!$BJ$5:$BJ$25,MATCH($F$2,魂核!$BE$5:$BE$25,0),1))</f>
        <v>0</v>
      </c>
      <c r="AD123" s="17">
        <f>IF(X123&lt;$A$2,0,INDEX(魂核!$BK$5:$BK$25,MATCH($F$2,魂核!$BE$5:$BE$25,0),1))</f>
        <v>0</v>
      </c>
      <c r="AE123" s="17">
        <f>IF(X123&lt;$A$2,0,INDEX(魂核!$BL$5:$BL$25,MATCH($F$2,魂核!$BE$5:$BE$25,0),1))</f>
        <v>600</v>
      </c>
      <c r="AF123" s="17">
        <f>IF(X123&lt;$A$2,0,INDEX(魂核!$BM$5:$BM$25,MATCH($F$2,魂核!$BE$5:$BE$25,0),1))</f>
        <v>600</v>
      </c>
      <c r="AG123" s="17">
        <f>IF(X123&lt;$A$2,0,INDEX(魂核!$BH$5:$BH$25,MATCH($F$2,魂核!$BE$5:$BE$25,0),1))</f>
        <v>0</v>
      </c>
      <c r="AH123" s="17">
        <f>IF(X123&lt;$A$2,0,INDEX(魂核!$BI$5:$BI$25,MATCH($F$2,魂核!$BE$5:$BE$25,0),1))</f>
        <v>0</v>
      </c>
    </row>
    <row r="124" spans="7:34" x14ac:dyDescent="0.2">
      <c r="G124" s="30">
        <v>120</v>
      </c>
      <c r="H124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24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24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24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24" s="17">
        <v>0</v>
      </c>
      <c r="M124" s="17">
        <v>0</v>
      </c>
      <c r="N124" s="17">
        <v>0</v>
      </c>
      <c r="O124" s="17">
        <v>0</v>
      </c>
      <c r="P124" s="17">
        <v>0</v>
      </c>
      <c r="Q124" s="17">
        <v>0</v>
      </c>
      <c r="R124" s="17">
        <v>0</v>
      </c>
      <c r="S124" s="17">
        <v>0</v>
      </c>
      <c r="T124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24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24" s="30">
        <v>120</v>
      </c>
      <c r="Y124" s="17">
        <f>IF(X124&lt;$A$2,0,INDEX(魂核!$BF$5:$BF$25,MATCH($F$2,魂核!$BE$5:$BE$25,0),1))</f>
        <v>0.1</v>
      </c>
      <c r="Z124" s="17">
        <f>IF(X124&lt;$A$2,0,INDEX(魂核!$BG$5:$BG$25,MATCH($F$2,魂核!$BE$5:$BE$25,0),1))</f>
        <v>0.1</v>
      </c>
      <c r="AC124" s="17">
        <f>IF(X124&lt;$A$2,0,INDEX(魂核!$BJ$5:$BJ$25,MATCH($F$2,魂核!$BE$5:$BE$25,0),1))</f>
        <v>0</v>
      </c>
      <c r="AD124" s="17">
        <f>IF(X124&lt;$A$2,0,INDEX(魂核!$BK$5:$BK$25,MATCH($F$2,魂核!$BE$5:$BE$25,0),1))</f>
        <v>0</v>
      </c>
      <c r="AE124" s="17">
        <f>IF(X124&lt;$A$2,0,INDEX(魂核!$BL$5:$BL$25,MATCH($F$2,魂核!$BE$5:$BE$25,0),1))</f>
        <v>600</v>
      </c>
      <c r="AF124" s="17">
        <f>IF(X124&lt;$A$2,0,INDEX(魂核!$BM$5:$BM$25,MATCH($F$2,魂核!$BE$5:$BE$25,0),1))</f>
        <v>600</v>
      </c>
      <c r="AG124" s="17">
        <f>IF(X124&lt;$A$2,0,INDEX(魂核!$BH$5:$BH$25,MATCH($F$2,魂核!$BE$5:$BE$25,0),1))</f>
        <v>0</v>
      </c>
      <c r="AH124" s="17">
        <f>IF(X124&lt;$A$2,0,INDEX(魂核!$BI$5:$BI$25,MATCH($F$2,魂核!$BE$5:$BE$25,0),1))</f>
        <v>0</v>
      </c>
    </row>
    <row r="125" spans="7:34" x14ac:dyDescent="0.2">
      <c r="G125" s="30">
        <v>121</v>
      </c>
      <c r="H125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25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25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25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25" s="17">
        <v>0</v>
      </c>
      <c r="M125" s="17">
        <v>0</v>
      </c>
      <c r="N125" s="17">
        <v>0</v>
      </c>
      <c r="O125" s="17">
        <v>0</v>
      </c>
      <c r="P125" s="17">
        <v>0</v>
      </c>
      <c r="Q125" s="17">
        <v>0</v>
      </c>
      <c r="R125" s="17">
        <v>0</v>
      </c>
      <c r="S125" s="17">
        <v>0</v>
      </c>
      <c r="T125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25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25" s="30">
        <v>121</v>
      </c>
      <c r="Y125" s="17">
        <f>IF(X125&lt;$A$2,0,INDEX(魂核!$BF$5:$BF$25,MATCH($F$2,魂核!$BE$5:$BE$25,0),1))</f>
        <v>0.1</v>
      </c>
      <c r="Z125" s="17">
        <f>IF(X125&lt;$A$2,0,INDEX(魂核!$BG$5:$BG$25,MATCH($F$2,魂核!$BE$5:$BE$25,0),1))</f>
        <v>0.1</v>
      </c>
      <c r="AC125" s="17">
        <f>IF(X125&lt;$A$2,0,INDEX(魂核!$BJ$5:$BJ$25,MATCH($F$2,魂核!$BE$5:$BE$25,0),1))</f>
        <v>0</v>
      </c>
      <c r="AD125" s="17">
        <f>IF(X125&lt;$A$2,0,INDEX(魂核!$BK$5:$BK$25,MATCH($F$2,魂核!$BE$5:$BE$25,0),1))</f>
        <v>0</v>
      </c>
      <c r="AE125" s="17">
        <f>IF(X125&lt;$A$2,0,INDEX(魂核!$BL$5:$BL$25,MATCH($F$2,魂核!$BE$5:$BE$25,0),1))</f>
        <v>600</v>
      </c>
      <c r="AF125" s="17">
        <f>IF(X125&lt;$A$2,0,INDEX(魂核!$BM$5:$BM$25,MATCH($F$2,魂核!$BE$5:$BE$25,0),1))</f>
        <v>600</v>
      </c>
      <c r="AG125" s="17">
        <f>IF(X125&lt;$A$2,0,INDEX(魂核!$BH$5:$BH$25,MATCH($F$2,魂核!$BE$5:$BE$25,0),1))</f>
        <v>0</v>
      </c>
      <c r="AH125" s="17">
        <f>IF(X125&lt;$A$2,0,INDEX(魂核!$BI$5:$BI$25,MATCH($F$2,魂核!$BE$5:$BE$25,0),1))</f>
        <v>0</v>
      </c>
    </row>
    <row r="126" spans="7:34" x14ac:dyDescent="0.2">
      <c r="G126" s="30">
        <v>122</v>
      </c>
      <c r="H126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26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26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26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26" s="17">
        <v>0</v>
      </c>
      <c r="M126" s="17">
        <v>0</v>
      </c>
      <c r="N126" s="17">
        <v>0</v>
      </c>
      <c r="O126" s="17">
        <v>0</v>
      </c>
      <c r="P126" s="17">
        <v>0</v>
      </c>
      <c r="Q126" s="17">
        <v>0</v>
      </c>
      <c r="R126" s="17">
        <v>0</v>
      </c>
      <c r="S126" s="17">
        <v>0</v>
      </c>
      <c r="T126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26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26" s="30">
        <v>122</v>
      </c>
      <c r="Y126" s="17">
        <f>IF(X126&lt;$A$2,0,INDEX(魂核!$BF$5:$BF$25,MATCH($F$2,魂核!$BE$5:$BE$25,0),1))</f>
        <v>0.1</v>
      </c>
      <c r="Z126" s="17">
        <f>IF(X126&lt;$A$2,0,INDEX(魂核!$BG$5:$BG$25,MATCH($F$2,魂核!$BE$5:$BE$25,0),1))</f>
        <v>0.1</v>
      </c>
      <c r="AC126" s="17">
        <f>IF(X126&lt;$A$2,0,INDEX(魂核!$BJ$5:$BJ$25,MATCH($F$2,魂核!$BE$5:$BE$25,0),1))</f>
        <v>0</v>
      </c>
      <c r="AD126" s="17">
        <f>IF(X126&lt;$A$2,0,INDEX(魂核!$BK$5:$BK$25,MATCH($F$2,魂核!$BE$5:$BE$25,0),1))</f>
        <v>0</v>
      </c>
      <c r="AE126" s="17">
        <f>IF(X126&lt;$A$2,0,INDEX(魂核!$BL$5:$BL$25,MATCH($F$2,魂核!$BE$5:$BE$25,0),1))</f>
        <v>600</v>
      </c>
      <c r="AF126" s="17">
        <f>IF(X126&lt;$A$2,0,INDEX(魂核!$BM$5:$BM$25,MATCH($F$2,魂核!$BE$5:$BE$25,0),1))</f>
        <v>600</v>
      </c>
      <c r="AG126" s="17">
        <f>IF(X126&lt;$A$2,0,INDEX(魂核!$BH$5:$BH$25,MATCH($F$2,魂核!$BE$5:$BE$25,0),1))</f>
        <v>0</v>
      </c>
      <c r="AH126" s="17">
        <f>IF(X126&lt;$A$2,0,INDEX(魂核!$BI$5:$BI$25,MATCH($F$2,魂核!$BE$5:$BE$25,0),1))</f>
        <v>0</v>
      </c>
    </row>
    <row r="127" spans="7:34" x14ac:dyDescent="0.2">
      <c r="G127" s="30">
        <v>123</v>
      </c>
      <c r="H127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27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27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27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27" s="17">
        <v>0</v>
      </c>
      <c r="M127" s="17">
        <v>0</v>
      </c>
      <c r="N127" s="17">
        <v>0</v>
      </c>
      <c r="O127" s="17">
        <v>0</v>
      </c>
      <c r="P127" s="17">
        <v>0</v>
      </c>
      <c r="Q127" s="17">
        <v>0</v>
      </c>
      <c r="R127" s="17">
        <v>0</v>
      </c>
      <c r="S127" s="17">
        <v>0</v>
      </c>
      <c r="T127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27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27" s="30">
        <v>123</v>
      </c>
      <c r="Y127" s="17">
        <f>IF(X127&lt;$A$2,0,INDEX(魂核!$BF$5:$BF$25,MATCH($F$2,魂核!$BE$5:$BE$25,0),1))</f>
        <v>0.1</v>
      </c>
      <c r="Z127" s="17">
        <f>IF(X127&lt;$A$2,0,INDEX(魂核!$BG$5:$BG$25,MATCH($F$2,魂核!$BE$5:$BE$25,0),1))</f>
        <v>0.1</v>
      </c>
      <c r="AC127" s="17">
        <f>IF(X127&lt;$A$2,0,INDEX(魂核!$BJ$5:$BJ$25,MATCH($F$2,魂核!$BE$5:$BE$25,0),1))</f>
        <v>0</v>
      </c>
      <c r="AD127" s="17">
        <f>IF(X127&lt;$A$2,0,INDEX(魂核!$BK$5:$BK$25,MATCH($F$2,魂核!$BE$5:$BE$25,0),1))</f>
        <v>0</v>
      </c>
      <c r="AE127" s="17">
        <f>IF(X127&lt;$A$2,0,INDEX(魂核!$BL$5:$BL$25,MATCH($F$2,魂核!$BE$5:$BE$25,0),1))</f>
        <v>600</v>
      </c>
      <c r="AF127" s="17">
        <f>IF(X127&lt;$A$2,0,INDEX(魂核!$BM$5:$BM$25,MATCH($F$2,魂核!$BE$5:$BE$25,0),1))</f>
        <v>600</v>
      </c>
      <c r="AG127" s="17">
        <f>IF(X127&lt;$A$2,0,INDEX(魂核!$BH$5:$BH$25,MATCH($F$2,魂核!$BE$5:$BE$25,0),1))</f>
        <v>0</v>
      </c>
      <c r="AH127" s="17">
        <f>IF(X127&lt;$A$2,0,INDEX(魂核!$BI$5:$BI$25,MATCH($F$2,魂核!$BE$5:$BE$25,0),1))</f>
        <v>0</v>
      </c>
    </row>
    <row r="128" spans="7:34" x14ac:dyDescent="0.2">
      <c r="G128" s="30">
        <v>124</v>
      </c>
      <c r="H128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28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28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28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28" s="17">
        <v>0</v>
      </c>
      <c r="M128" s="17">
        <v>0</v>
      </c>
      <c r="N128" s="17">
        <v>0</v>
      </c>
      <c r="O128" s="17">
        <v>0</v>
      </c>
      <c r="P128" s="17">
        <v>0</v>
      </c>
      <c r="Q128" s="17">
        <v>0</v>
      </c>
      <c r="R128" s="17">
        <v>0</v>
      </c>
      <c r="S128" s="17">
        <v>0</v>
      </c>
      <c r="T128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28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28" s="30">
        <v>124</v>
      </c>
      <c r="Y128" s="17">
        <f>IF(X128&lt;$A$2,0,INDEX(魂核!$BF$5:$BF$25,MATCH($F$2,魂核!$BE$5:$BE$25,0),1))</f>
        <v>0.1</v>
      </c>
      <c r="Z128" s="17">
        <f>IF(X128&lt;$A$2,0,INDEX(魂核!$BG$5:$BG$25,MATCH($F$2,魂核!$BE$5:$BE$25,0),1))</f>
        <v>0.1</v>
      </c>
      <c r="AC128" s="17">
        <f>IF(X128&lt;$A$2,0,INDEX(魂核!$BJ$5:$BJ$25,MATCH($F$2,魂核!$BE$5:$BE$25,0),1))</f>
        <v>0</v>
      </c>
      <c r="AD128" s="17">
        <f>IF(X128&lt;$A$2,0,INDEX(魂核!$BK$5:$BK$25,MATCH($F$2,魂核!$BE$5:$BE$25,0),1))</f>
        <v>0</v>
      </c>
      <c r="AE128" s="17">
        <f>IF(X128&lt;$A$2,0,INDEX(魂核!$BL$5:$BL$25,MATCH($F$2,魂核!$BE$5:$BE$25,0),1))</f>
        <v>600</v>
      </c>
      <c r="AF128" s="17">
        <f>IF(X128&lt;$A$2,0,INDEX(魂核!$BM$5:$BM$25,MATCH($F$2,魂核!$BE$5:$BE$25,0),1))</f>
        <v>600</v>
      </c>
      <c r="AG128" s="17">
        <f>IF(X128&lt;$A$2,0,INDEX(魂核!$BH$5:$BH$25,MATCH($F$2,魂核!$BE$5:$BE$25,0),1))</f>
        <v>0</v>
      </c>
      <c r="AH128" s="17">
        <f>IF(X128&lt;$A$2,0,INDEX(魂核!$BI$5:$BI$25,MATCH($F$2,魂核!$BE$5:$BE$25,0),1))</f>
        <v>0</v>
      </c>
    </row>
    <row r="129" spans="7:34" x14ac:dyDescent="0.2">
      <c r="G129" s="30">
        <v>125</v>
      </c>
      <c r="H129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29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29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29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29" s="17">
        <v>0</v>
      </c>
      <c r="M129" s="17">
        <v>0</v>
      </c>
      <c r="N129" s="17">
        <v>0</v>
      </c>
      <c r="O129" s="17">
        <v>0</v>
      </c>
      <c r="P129" s="17">
        <v>0</v>
      </c>
      <c r="Q129" s="17">
        <v>0</v>
      </c>
      <c r="R129" s="17">
        <v>0</v>
      </c>
      <c r="S129" s="17">
        <v>0</v>
      </c>
      <c r="T129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29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29" s="30">
        <v>125</v>
      </c>
      <c r="Y129" s="17">
        <f>IF(X129&lt;$A$2,0,INDEX(魂核!$BF$5:$BF$25,MATCH($F$2,魂核!$BE$5:$BE$25,0),1))</f>
        <v>0.1</v>
      </c>
      <c r="Z129" s="17">
        <f>IF(X129&lt;$A$2,0,INDEX(魂核!$BG$5:$BG$25,MATCH($F$2,魂核!$BE$5:$BE$25,0),1))</f>
        <v>0.1</v>
      </c>
      <c r="AC129" s="17">
        <f>IF(X129&lt;$A$2,0,INDEX(魂核!$BJ$5:$BJ$25,MATCH($F$2,魂核!$BE$5:$BE$25,0),1))</f>
        <v>0</v>
      </c>
      <c r="AD129" s="17">
        <f>IF(X129&lt;$A$2,0,INDEX(魂核!$BK$5:$BK$25,MATCH($F$2,魂核!$BE$5:$BE$25,0),1))</f>
        <v>0</v>
      </c>
      <c r="AE129" s="17">
        <f>IF(X129&lt;$A$2,0,INDEX(魂核!$BL$5:$BL$25,MATCH($F$2,魂核!$BE$5:$BE$25,0),1))</f>
        <v>600</v>
      </c>
      <c r="AF129" s="17">
        <f>IF(X129&lt;$A$2,0,INDEX(魂核!$BM$5:$BM$25,MATCH($F$2,魂核!$BE$5:$BE$25,0),1))</f>
        <v>600</v>
      </c>
      <c r="AG129" s="17">
        <f>IF(X129&lt;$A$2,0,INDEX(魂核!$BH$5:$BH$25,MATCH($F$2,魂核!$BE$5:$BE$25,0),1))</f>
        <v>0</v>
      </c>
      <c r="AH129" s="17">
        <f>IF(X129&lt;$A$2,0,INDEX(魂核!$BI$5:$BI$25,MATCH($F$2,魂核!$BE$5:$BE$25,0),1))</f>
        <v>0</v>
      </c>
    </row>
    <row r="130" spans="7:34" x14ac:dyDescent="0.2">
      <c r="G130" s="30">
        <v>126</v>
      </c>
      <c r="H130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30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30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30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30" s="17">
        <v>0</v>
      </c>
      <c r="M130" s="17">
        <v>0</v>
      </c>
      <c r="N130" s="17">
        <v>0</v>
      </c>
      <c r="O130" s="17">
        <v>0</v>
      </c>
      <c r="P130" s="17">
        <v>0</v>
      </c>
      <c r="Q130" s="17">
        <v>0</v>
      </c>
      <c r="R130" s="17">
        <v>0</v>
      </c>
      <c r="S130" s="17">
        <v>0</v>
      </c>
      <c r="T130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30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30" s="30">
        <v>126</v>
      </c>
      <c r="Y130" s="17">
        <f>IF(X130&lt;$A$2,0,INDEX(魂核!$BF$5:$BF$25,MATCH($F$2,魂核!$BE$5:$BE$25,0),1))</f>
        <v>0.1</v>
      </c>
      <c r="Z130" s="17">
        <f>IF(X130&lt;$A$2,0,INDEX(魂核!$BG$5:$BG$25,MATCH($F$2,魂核!$BE$5:$BE$25,0),1))</f>
        <v>0.1</v>
      </c>
      <c r="AC130" s="17">
        <f>IF(X130&lt;$A$2,0,INDEX(魂核!$BJ$5:$BJ$25,MATCH($F$2,魂核!$BE$5:$BE$25,0),1))</f>
        <v>0</v>
      </c>
      <c r="AD130" s="17">
        <f>IF(X130&lt;$A$2,0,INDEX(魂核!$BK$5:$BK$25,MATCH($F$2,魂核!$BE$5:$BE$25,0),1))</f>
        <v>0</v>
      </c>
      <c r="AE130" s="17">
        <f>IF(X130&lt;$A$2,0,INDEX(魂核!$BL$5:$BL$25,MATCH($F$2,魂核!$BE$5:$BE$25,0),1))</f>
        <v>600</v>
      </c>
      <c r="AF130" s="17">
        <f>IF(X130&lt;$A$2,0,INDEX(魂核!$BM$5:$BM$25,MATCH($F$2,魂核!$BE$5:$BE$25,0),1))</f>
        <v>600</v>
      </c>
      <c r="AG130" s="17">
        <f>IF(X130&lt;$A$2,0,INDEX(魂核!$BH$5:$BH$25,MATCH($F$2,魂核!$BE$5:$BE$25,0),1))</f>
        <v>0</v>
      </c>
      <c r="AH130" s="17">
        <f>IF(X130&lt;$A$2,0,INDEX(魂核!$BI$5:$BI$25,MATCH($F$2,魂核!$BE$5:$BE$25,0),1))</f>
        <v>0</v>
      </c>
    </row>
    <row r="131" spans="7:34" x14ac:dyDescent="0.2">
      <c r="G131" s="30">
        <v>127</v>
      </c>
      <c r="H131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31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31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31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31" s="17">
        <v>0</v>
      </c>
      <c r="M131" s="17">
        <v>0</v>
      </c>
      <c r="N131" s="17">
        <v>0</v>
      </c>
      <c r="O131" s="17">
        <v>0</v>
      </c>
      <c r="P131" s="17">
        <v>0</v>
      </c>
      <c r="Q131" s="17">
        <v>0</v>
      </c>
      <c r="R131" s="17">
        <v>0</v>
      </c>
      <c r="S131" s="17">
        <v>0</v>
      </c>
      <c r="T131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31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31" s="30">
        <v>127</v>
      </c>
      <c r="Y131" s="17">
        <f>IF(X131&lt;$A$2,0,INDEX(魂核!$BF$5:$BF$25,MATCH($F$2,魂核!$BE$5:$BE$25,0),1))</f>
        <v>0.1</v>
      </c>
      <c r="Z131" s="17">
        <f>IF(X131&lt;$A$2,0,INDEX(魂核!$BG$5:$BG$25,MATCH($F$2,魂核!$BE$5:$BE$25,0),1))</f>
        <v>0.1</v>
      </c>
      <c r="AC131" s="17">
        <f>IF(X131&lt;$A$2,0,INDEX(魂核!$BJ$5:$BJ$25,MATCH($F$2,魂核!$BE$5:$BE$25,0),1))</f>
        <v>0</v>
      </c>
      <c r="AD131" s="17">
        <f>IF(X131&lt;$A$2,0,INDEX(魂核!$BK$5:$BK$25,MATCH($F$2,魂核!$BE$5:$BE$25,0),1))</f>
        <v>0</v>
      </c>
      <c r="AE131" s="17">
        <f>IF(X131&lt;$A$2,0,INDEX(魂核!$BL$5:$BL$25,MATCH($F$2,魂核!$BE$5:$BE$25,0),1))</f>
        <v>600</v>
      </c>
      <c r="AF131" s="17">
        <f>IF(X131&lt;$A$2,0,INDEX(魂核!$BM$5:$BM$25,MATCH($F$2,魂核!$BE$5:$BE$25,0),1))</f>
        <v>600</v>
      </c>
      <c r="AG131" s="17">
        <f>IF(X131&lt;$A$2,0,INDEX(魂核!$BH$5:$BH$25,MATCH($F$2,魂核!$BE$5:$BE$25,0),1))</f>
        <v>0</v>
      </c>
      <c r="AH131" s="17">
        <f>IF(X131&lt;$A$2,0,INDEX(魂核!$BI$5:$BI$25,MATCH($F$2,魂核!$BE$5:$BE$25,0),1))</f>
        <v>0</v>
      </c>
    </row>
    <row r="132" spans="7:34" x14ac:dyDescent="0.2">
      <c r="G132" s="30">
        <v>128</v>
      </c>
      <c r="H132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32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32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32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32" s="17">
        <v>0</v>
      </c>
      <c r="M132" s="17">
        <v>0</v>
      </c>
      <c r="N132" s="17">
        <v>0</v>
      </c>
      <c r="O132" s="17">
        <v>0</v>
      </c>
      <c r="P132" s="17">
        <v>0</v>
      </c>
      <c r="Q132" s="17">
        <v>0</v>
      </c>
      <c r="R132" s="17">
        <v>0</v>
      </c>
      <c r="S132" s="17">
        <v>0</v>
      </c>
      <c r="T132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32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32" s="30">
        <v>128</v>
      </c>
      <c r="Y132" s="17">
        <f>IF(X132&lt;$A$2,0,INDEX(魂核!$BF$5:$BF$25,MATCH($F$2,魂核!$BE$5:$BE$25,0),1))</f>
        <v>0.1</v>
      </c>
      <c r="Z132" s="17">
        <f>IF(X132&lt;$A$2,0,INDEX(魂核!$BG$5:$BG$25,MATCH($F$2,魂核!$BE$5:$BE$25,0),1))</f>
        <v>0.1</v>
      </c>
      <c r="AC132" s="17">
        <f>IF(X132&lt;$A$2,0,INDEX(魂核!$BJ$5:$BJ$25,MATCH($F$2,魂核!$BE$5:$BE$25,0),1))</f>
        <v>0</v>
      </c>
      <c r="AD132" s="17">
        <f>IF(X132&lt;$A$2,0,INDEX(魂核!$BK$5:$BK$25,MATCH($F$2,魂核!$BE$5:$BE$25,0),1))</f>
        <v>0</v>
      </c>
      <c r="AE132" s="17">
        <f>IF(X132&lt;$A$2,0,INDEX(魂核!$BL$5:$BL$25,MATCH($F$2,魂核!$BE$5:$BE$25,0),1))</f>
        <v>600</v>
      </c>
      <c r="AF132" s="17">
        <f>IF(X132&lt;$A$2,0,INDEX(魂核!$BM$5:$BM$25,MATCH($F$2,魂核!$BE$5:$BE$25,0),1))</f>
        <v>600</v>
      </c>
      <c r="AG132" s="17">
        <f>IF(X132&lt;$A$2,0,INDEX(魂核!$BH$5:$BH$25,MATCH($F$2,魂核!$BE$5:$BE$25,0),1))</f>
        <v>0</v>
      </c>
      <c r="AH132" s="17">
        <f>IF(X132&lt;$A$2,0,INDEX(魂核!$BI$5:$BI$25,MATCH($F$2,魂核!$BE$5:$BE$25,0),1))</f>
        <v>0</v>
      </c>
    </row>
    <row r="133" spans="7:34" x14ac:dyDescent="0.2">
      <c r="G133" s="30">
        <v>129</v>
      </c>
      <c r="H133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33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33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33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33" s="17">
        <v>0</v>
      </c>
      <c r="M133" s="17">
        <v>0</v>
      </c>
      <c r="N133" s="17">
        <v>0</v>
      </c>
      <c r="O133" s="17">
        <v>0</v>
      </c>
      <c r="P133" s="17">
        <v>0</v>
      </c>
      <c r="Q133" s="17">
        <v>0</v>
      </c>
      <c r="R133" s="17">
        <v>0</v>
      </c>
      <c r="S133" s="17">
        <v>0</v>
      </c>
      <c r="T133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33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33" s="30">
        <v>129</v>
      </c>
      <c r="Y133" s="17">
        <f>IF(X133&lt;$A$2,0,INDEX(魂核!$BF$5:$BF$25,MATCH($F$2,魂核!$BE$5:$BE$25,0),1))</f>
        <v>0.1</v>
      </c>
      <c r="Z133" s="17">
        <f>IF(X133&lt;$A$2,0,INDEX(魂核!$BG$5:$BG$25,MATCH($F$2,魂核!$BE$5:$BE$25,0),1))</f>
        <v>0.1</v>
      </c>
      <c r="AC133" s="17">
        <f>IF(X133&lt;$A$2,0,INDEX(魂核!$BJ$5:$BJ$25,MATCH($F$2,魂核!$BE$5:$BE$25,0),1))</f>
        <v>0</v>
      </c>
      <c r="AD133" s="17">
        <f>IF(X133&lt;$A$2,0,INDEX(魂核!$BK$5:$BK$25,MATCH($F$2,魂核!$BE$5:$BE$25,0),1))</f>
        <v>0</v>
      </c>
      <c r="AE133" s="17">
        <f>IF(X133&lt;$A$2,0,INDEX(魂核!$BL$5:$BL$25,MATCH($F$2,魂核!$BE$5:$BE$25,0),1))</f>
        <v>600</v>
      </c>
      <c r="AF133" s="17">
        <f>IF(X133&lt;$A$2,0,INDEX(魂核!$BM$5:$BM$25,MATCH($F$2,魂核!$BE$5:$BE$25,0),1))</f>
        <v>600</v>
      </c>
      <c r="AG133" s="17">
        <f>IF(X133&lt;$A$2,0,INDEX(魂核!$BH$5:$BH$25,MATCH($F$2,魂核!$BE$5:$BE$25,0),1))</f>
        <v>0</v>
      </c>
      <c r="AH133" s="17">
        <f>IF(X133&lt;$A$2,0,INDEX(魂核!$BI$5:$BI$25,MATCH($F$2,魂核!$BE$5:$BE$25,0),1))</f>
        <v>0</v>
      </c>
    </row>
    <row r="134" spans="7:34" x14ac:dyDescent="0.2">
      <c r="G134" s="30">
        <v>130</v>
      </c>
      <c r="H134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34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34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34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34" s="17">
        <v>0</v>
      </c>
      <c r="M134" s="17">
        <v>0</v>
      </c>
      <c r="N134" s="17">
        <v>0</v>
      </c>
      <c r="O134" s="17">
        <v>0</v>
      </c>
      <c r="P134" s="17">
        <v>0</v>
      </c>
      <c r="Q134" s="17">
        <v>0</v>
      </c>
      <c r="R134" s="17">
        <v>0</v>
      </c>
      <c r="S134" s="17">
        <v>0</v>
      </c>
      <c r="T134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34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34" s="30">
        <v>130</v>
      </c>
      <c r="Y134" s="17">
        <f>IF(X134&lt;$A$2,0,INDEX(魂核!$BF$5:$BF$25,MATCH($F$2,魂核!$BE$5:$BE$25,0),1))</f>
        <v>0.1</v>
      </c>
      <c r="Z134" s="17">
        <f>IF(X134&lt;$A$2,0,INDEX(魂核!$BG$5:$BG$25,MATCH($F$2,魂核!$BE$5:$BE$25,0),1))</f>
        <v>0.1</v>
      </c>
      <c r="AC134" s="17">
        <f>IF(X134&lt;$A$2,0,INDEX(魂核!$BJ$5:$BJ$25,MATCH($F$2,魂核!$BE$5:$BE$25,0),1))</f>
        <v>0</v>
      </c>
      <c r="AD134" s="17">
        <f>IF(X134&lt;$A$2,0,INDEX(魂核!$BK$5:$BK$25,MATCH($F$2,魂核!$BE$5:$BE$25,0),1))</f>
        <v>0</v>
      </c>
      <c r="AE134" s="17">
        <f>IF(X134&lt;$A$2,0,INDEX(魂核!$BL$5:$BL$25,MATCH($F$2,魂核!$BE$5:$BE$25,0),1))</f>
        <v>600</v>
      </c>
      <c r="AF134" s="17">
        <f>IF(X134&lt;$A$2,0,INDEX(魂核!$BM$5:$BM$25,MATCH($F$2,魂核!$BE$5:$BE$25,0),1))</f>
        <v>600</v>
      </c>
      <c r="AG134" s="17">
        <f>IF(X134&lt;$A$2,0,INDEX(魂核!$BH$5:$BH$25,MATCH($F$2,魂核!$BE$5:$BE$25,0),1))</f>
        <v>0</v>
      </c>
      <c r="AH134" s="17">
        <f>IF(X134&lt;$A$2,0,INDEX(魂核!$BI$5:$BI$25,MATCH($F$2,魂核!$BE$5:$BE$25,0),1))</f>
        <v>0</v>
      </c>
    </row>
    <row r="135" spans="7:34" x14ac:dyDescent="0.2">
      <c r="G135" s="30">
        <v>131</v>
      </c>
      <c r="H135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35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35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35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35" s="17">
        <v>0</v>
      </c>
      <c r="M135" s="17">
        <v>0</v>
      </c>
      <c r="N135" s="17">
        <v>0</v>
      </c>
      <c r="O135" s="17">
        <v>0</v>
      </c>
      <c r="P135" s="17">
        <v>0</v>
      </c>
      <c r="Q135" s="17">
        <v>0</v>
      </c>
      <c r="R135" s="17">
        <v>0</v>
      </c>
      <c r="S135" s="17">
        <v>0</v>
      </c>
      <c r="T135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35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35" s="30">
        <v>131</v>
      </c>
      <c r="Y135" s="17">
        <f>IF(X135&lt;$A$2,0,INDEX(魂核!$BF$5:$BF$25,MATCH($F$2,魂核!$BE$5:$BE$25,0),1))</f>
        <v>0.1</v>
      </c>
      <c r="Z135" s="17">
        <f>IF(X135&lt;$A$2,0,INDEX(魂核!$BG$5:$BG$25,MATCH($F$2,魂核!$BE$5:$BE$25,0),1))</f>
        <v>0.1</v>
      </c>
      <c r="AC135" s="17">
        <f>IF(X135&lt;$A$2,0,INDEX(魂核!$BJ$5:$BJ$25,MATCH($F$2,魂核!$BE$5:$BE$25,0),1))</f>
        <v>0</v>
      </c>
      <c r="AD135" s="17">
        <f>IF(X135&lt;$A$2,0,INDEX(魂核!$BK$5:$BK$25,MATCH($F$2,魂核!$BE$5:$BE$25,0),1))</f>
        <v>0</v>
      </c>
      <c r="AE135" s="17">
        <f>IF(X135&lt;$A$2,0,INDEX(魂核!$BL$5:$BL$25,MATCH($F$2,魂核!$BE$5:$BE$25,0),1))</f>
        <v>600</v>
      </c>
      <c r="AF135" s="17">
        <f>IF(X135&lt;$A$2,0,INDEX(魂核!$BM$5:$BM$25,MATCH($F$2,魂核!$BE$5:$BE$25,0),1))</f>
        <v>600</v>
      </c>
      <c r="AG135" s="17">
        <f>IF(X135&lt;$A$2,0,INDEX(魂核!$BH$5:$BH$25,MATCH($F$2,魂核!$BE$5:$BE$25,0),1))</f>
        <v>0</v>
      </c>
      <c r="AH135" s="17">
        <f>IF(X135&lt;$A$2,0,INDEX(魂核!$BI$5:$BI$25,MATCH($F$2,魂核!$BE$5:$BE$25,0),1))</f>
        <v>0</v>
      </c>
    </row>
    <row r="136" spans="7:34" x14ac:dyDescent="0.2">
      <c r="G136" s="30">
        <v>132</v>
      </c>
      <c r="H136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36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36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36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36" s="17">
        <v>0</v>
      </c>
      <c r="M136" s="17">
        <v>0</v>
      </c>
      <c r="N136" s="17">
        <v>0</v>
      </c>
      <c r="O136" s="17">
        <v>0</v>
      </c>
      <c r="P136" s="17">
        <v>0</v>
      </c>
      <c r="Q136" s="17">
        <v>0</v>
      </c>
      <c r="R136" s="17">
        <v>0</v>
      </c>
      <c r="S136" s="17">
        <v>0</v>
      </c>
      <c r="T136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36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36" s="30">
        <v>132</v>
      </c>
      <c r="Y136" s="17">
        <f>IF(X136&lt;$A$2,0,INDEX(魂核!$BF$5:$BF$25,MATCH($F$2,魂核!$BE$5:$BE$25,0),1))</f>
        <v>0.1</v>
      </c>
      <c r="Z136" s="17">
        <f>IF(X136&lt;$A$2,0,INDEX(魂核!$BG$5:$BG$25,MATCH($F$2,魂核!$BE$5:$BE$25,0),1))</f>
        <v>0.1</v>
      </c>
      <c r="AC136" s="17">
        <f>IF(X136&lt;$A$2,0,INDEX(魂核!$BJ$5:$BJ$25,MATCH($F$2,魂核!$BE$5:$BE$25,0),1))</f>
        <v>0</v>
      </c>
      <c r="AD136" s="17">
        <f>IF(X136&lt;$A$2,0,INDEX(魂核!$BK$5:$BK$25,MATCH($F$2,魂核!$BE$5:$BE$25,0),1))</f>
        <v>0</v>
      </c>
      <c r="AE136" s="17">
        <f>IF(X136&lt;$A$2,0,INDEX(魂核!$BL$5:$BL$25,MATCH($F$2,魂核!$BE$5:$BE$25,0),1))</f>
        <v>600</v>
      </c>
      <c r="AF136" s="17">
        <f>IF(X136&lt;$A$2,0,INDEX(魂核!$BM$5:$BM$25,MATCH($F$2,魂核!$BE$5:$BE$25,0),1))</f>
        <v>600</v>
      </c>
      <c r="AG136" s="17">
        <f>IF(X136&lt;$A$2,0,INDEX(魂核!$BH$5:$BH$25,MATCH($F$2,魂核!$BE$5:$BE$25,0),1))</f>
        <v>0</v>
      </c>
      <c r="AH136" s="17">
        <f>IF(X136&lt;$A$2,0,INDEX(魂核!$BI$5:$BI$25,MATCH($F$2,魂核!$BE$5:$BE$25,0),1))</f>
        <v>0</v>
      </c>
    </row>
    <row r="137" spans="7:34" x14ac:dyDescent="0.2">
      <c r="G137" s="30">
        <v>133</v>
      </c>
      <c r="H137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37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37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37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37" s="17">
        <v>0</v>
      </c>
      <c r="M137" s="17">
        <v>0</v>
      </c>
      <c r="N137" s="17">
        <v>0</v>
      </c>
      <c r="O137" s="17">
        <v>0</v>
      </c>
      <c r="P137" s="17">
        <v>0</v>
      </c>
      <c r="Q137" s="17">
        <v>0</v>
      </c>
      <c r="R137" s="17">
        <v>0</v>
      </c>
      <c r="S137" s="17">
        <v>0</v>
      </c>
      <c r="T137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37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37" s="30">
        <v>133</v>
      </c>
      <c r="Y137" s="17">
        <f>IF(X137&lt;$A$2,0,INDEX(魂核!$BF$5:$BF$25,MATCH($F$2,魂核!$BE$5:$BE$25,0),1))</f>
        <v>0.1</v>
      </c>
      <c r="Z137" s="17">
        <f>IF(X137&lt;$A$2,0,INDEX(魂核!$BG$5:$BG$25,MATCH($F$2,魂核!$BE$5:$BE$25,0),1))</f>
        <v>0.1</v>
      </c>
      <c r="AC137" s="17">
        <f>IF(X137&lt;$A$2,0,INDEX(魂核!$BJ$5:$BJ$25,MATCH($F$2,魂核!$BE$5:$BE$25,0),1))</f>
        <v>0</v>
      </c>
      <c r="AD137" s="17">
        <f>IF(X137&lt;$A$2,0,INDEX(魂核!$BK$5:$BK$25,MATCH($F$2,魂核!$BE$5:$BE$25,0),1))</f>
        <v>0</v>
      </c>
      <c r="AE137" s="17">
        <f>IF(X137&lt;$A$2,0,INDEX(魂核!$BL$5:$BL$25,MATCH($F$2,魂核!$BE$5:$BE$25,0),1))</f>
        <v>600</v>
      </c>
      <c r="AF137" s="17">
        <f>IF(X137&lt;$A$2,0,INDEX(魂核!$BM$5:$BM$25,MATCH($F$2,魂核!$BE$5:$BE$25,0),1))</f>
        <v>600</v>
      </c>
      <c r="AG137" s="17">
        <f>IF(X137&lt;$A$2,0,INDEX(魂核!$BH$5:$BH$25,MATCH($F$2,魂核!$BE$5:$BE$25,0),1))</f>
        <v>0</v>
      </c>
      <c r="AH137" s="17">
        <f>IF(X137&lt;$A$2,0,INDEX(魂核!$BI$5:$BI$25,MATCH($F$2,魂核!$BE$5:$BE$25,0),1))</f>
        <v>0</v>
      </c>
    </row>
    <row r="138" spans="7:34" x14ac:dyDescent="0.2">
      <c r="G138" s="30">
        <v>134</v>
      </c>
      <c r="H138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38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38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38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38" s="17">
        <v>0</v>
      </c>
      <c r="M138" s="17">
        <v>0</v>
      </c>
      <c r="N138" s="17">
        <v>0</v>
      </c>
      <c r="O138" s="17">
        <v>0</v>
      </c>
      <c r="P138" s="17">
        <v>0</v>
      </c>
      <c r="Q138" s="17">
        <v>0</v>
      </c>
      <c r="R138" s="17">
        <v>0</v>
      </c>
      <c r="S138" s="17">
        <v>0</v>
      </c>
      <c r="T138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38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38" s="30">
        <v>134</v>
      </c>
      <c r="Y138" s="17">
        <f>IF(X138&lt;$A$2,0,INDEX(魂核!$BF$5:$BF$25,MATCH($F$2,魂核!$BE$5:$BE$25,0),1))</f>
        <v>0.1</v>
      </c>
      <c r="Z138" s="17">
        <f>IF(X138&lt;$A$2,0,INDEX(魂核!$BG$5:$BG$25,MATCH($F$2,魂核!$BE$5:$BE$25,0),1))</f>
        <v>0.1</v>
      </c>
      <c r="AC138" s="17">
        <f>IF(X138&lt;$A$2,0,INDEX(魂核!$BJ$5:$BJ$25,MATCH($F$2,魂核!$BE$5:$BE$25,0),1))</f>
        <v>0</v>
      </c>
      <c r="AD138" s="17">
        <f>IF(X138&lt;$A$2,0,INDEX(魂核!$BK$5:$BK$25,MATCH($F$2,魂核!$BE$5:$BE$25,0),1))</f>
        <v>0</v>
      </c>
      <c r="AE138" s="17">
        <f>IF(X138&lt;$A$2,0,INDEX(魂核!$BL$5:$BL$25,MATCH($F$2,魂核!$BE$5:$BE$25,0),1))</f>
        <v>600</v>
      </c>
      <c r="AF138" s="17">
        <f>IF(X138&lt;$A$2,0,INDEX(魂核!$BM$5:$BM$25,MATCH($F$2,魂核!$BE$5:$BE$25,0),1))</f>
        <v>600</v>
      </c>
      <c r="AG138" s="17">
        <f>IF(X138&lt;$A$2,0,INDEX(魂核!$BH$5:$BH$25,MATCH($F$2,魂核!$BE$5:$BE$25,0),1))</f>
        <v>0</v>
      </c>
      <c r="AH138" s="17">
        <f>IF(X138&lt;$A$2,0,INDEX(魂核!$BI$5:$BI$25,MATCH($F$2,魂核!$BE$5:$BE$25,0),1))</f>
        <v>0</v>
      </c>
    </row>
    <row r="139" spans="7:34" x14ac:dyDescent="0.2">
      <c r="G139" s="30">
        <v>135</v>
      </c>
      <c r="H139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39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39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39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39" s="17">
        <v>0</v>
      </c>
      <c r="M139" s="17">
        <v>0</v>
      </c>
      <c r="N139" s="17">
        <v>0</v>
      </c>
      <c r="O139" s="17">
        <v>0</v>
      </c>
      <c r="P139" s="17">
        <v>0</v>
      </c>
      <c r="Q139" s="17">
        <v>0</v>
      </c>
      <c r="R139" s="17">
        <v>0</v>
      </c>
      <c r="S139" s="17">
        <v>0</v>
      </c>
      <c r="T139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39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39" s="30">
        <v>135</v>
      </c>
      <c r="Y139" s="17">
        <f>IF(X139&lt;$A$2,0,INDEX(魂核!$BF$5:$BF$25,MATCH($F$2,魂核!$BE$5:$BE$25,0),1))</f>
        <v>0.1</v>
      </c>
      <c r="Z139" s="17">
        <f>IF(X139&lt;$A$2,0,INDEX(魂核!$BG$5:$BG$25,MATCH($F$2,魂核!$BE$5:$BE$25,0),1))</f>
        <v>0.1</v>
      </c>
      <c r="AC139" s="17">
        <f>IF(X139&lt;$A$2,0,INDEX(魂核!$BJ$5:$BJ$25,MATCH($F$2,魂核!$BE$5:$BE$25,0),1))</f>
        <v>0</v>
      </c>
      <c r="AD139" s="17">
        <f>IF(X139&lt;$A$2,0,INDEX(魂核!$BK$5:$BK$25,MATCH($F$2,魂核!$BE$5:$BE$25,0),1))</f>
        <v>0</v>
      </c>
      <c r="AE139" s="17">
        <f>IF(X139&lt;$A$2,0,INDEX(魂核!$BL$5:$BL$25,MATCH($F$2,魂核!$BE$5:$BE$25,0),1))</f>
        <v>600</v>
      </c>
      <c r="AF139" s="17">
        <f>IF(X139&lt;$A$2,0,INDEX(魂核!$BM$5:$BM$25,MATCH($F$2,魂核!$BE$5:$BE$25,0),1))</f>
        <v>600</v>
      </c>
      <c r="AG139" s="17">
        <f>IF(X139&lt;$A$2,0,INDEX(魂核!$BH$5:$BH$25,MATCH($F$2,魂核!$BE$5:$BE$25,0),1))</f>
        <v>0</v>
      </c>
      <c r="AH139" s="17">
        <f>IF(X139&lt;$A$2,0,INDEX(魂核!$BI$5:$BI$25,MATCH($F$2,魂核!$BE$5:$BE$25,0),1))</f>
        <v>0</v>
      </c>
    </row>
    <row r="140" spans="7:34" x14ac:dyDescent="0.2">
      <c r="G140" s="30">
        <v>136</v>
      </c>
      <c r="H140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40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40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40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40" s="17">
        <v>0</v>
      </c>
      <c r="M140" s="17">
        <v>0</v>
      </c>
      <c r="N140" s="17">
        <v>0</v>
      </c>
      <c r="O140" s="17">
        <v>0</v>
      </c>
      <c r="P140" s="17">
        <v>0</v>
      </c>
      <c r="Q140" s="17">
        <v>0</v>
      </c>
      <c r="R140" s="17">
        <v>0</v>
      </c>
      <c r="S140" s="17">
        <v>0</v>
      </c>
      <c r="T140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40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40" s="30">
        <v>136</v>
      </c>
      <c r="Y140" s="17">
        <f>IF(X140&lt;$A$2,0,INDEX(魂核!$BF$5:$BF$25,MATCH($F$2,魂核!$BE$5:$BE$25,0),1))</f>
        <v>0.1</v>
      </c>
      <c r="Z140" s="17">
        <f>IF(X140&lt;$A$2,0,INDEX(魂核!$BG$5:$BG$25,MATCH($F$2,魂核!$BE$5:$BE$25,0),1))</f>
        <v>0.1</v>
      </c>
      <c r="AC140" s="17">
        <f>IF(X140&lt;$A$2,0,INDEX(魂核!$BJ$5:$BJ$25,MATCH($F$2,魂核!$BE$5:$BE$25,0),1))</f>
        <v>0</v>
      </c>
      <c r="AD140" s="17">
        <f>IF(X140&lt;$A$2,0,INDEX(魂核!$BK$5:$BK$25,MATCH($F$2,魂核!$BE$5:$BE$25,0),1))</f>
        <v>0</v>
      </c>
      <c r="AE140" s="17">
        <f>IF(X140&lt;$A$2,0,INDEX(魂核!$BL$5:$BL$25,MATCH($F$2,魂核!$BE$5:$BE$25,0),1))</f>
        <v>600</v>
      </c>
      <c r="AF140" s="17">
        <f>IF(X140&lt;$A$2,0,INDEX(魂核!$BM$5:$BM$25,MATCH($F$2,魂核!$BE$5:$BE$25,0),1))</f>
        <v>600</v>
      </c>
      <c r="AG140" s="17">
        <f>IF(X140&lt;$A$2,0,INDEX(魂核!$BH$5:$BH$25,MATCH($F$2,魂核!$BE$5:$BE$25,0),1))</f>
        <v>0</v>
      </c>
      <c r="AH140" s="17">
        <f>IF(X140&lt;$A$2,0,INDEX(魂核!$BI$5:$BI$25,MATCH($F$2,魂核!$BE$5:$BE$25,0),1))</f>
        <v>0</v>
      </c>
    </row>
    <row r="141" spans="7:34" x14ac:dyDescent="0.2">
      <c r="G141" s="30">
        <v>137</v>
      </c>
      <c r="H141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41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41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41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41" s="17">
        <v>0</v>
      </c>
      <c r="M141" s="17">
        <v>0</v>
      </c>
      <c r="N141" s="17">
        <v>0</v>
      </c>
      <c r="O141" s="17">
        <v>0</v>
      </c>
      <c r="P141" s="17">
        <v>0</v>
      </c>
      <c r="Q141" s="17">
        <v>0</v>
      </c>
      <c r="R141" s="17">
        <v>0</v>
      </c>
      <c r="S141" s="17">
        <v>0</v>
      </c>
      <c r="T141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41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41" s="30">
        <v>137</v>
      </c>
      <c r="Y141" s="17">
        <f>IF(X141&lt;$A$2,0,INDEX(魂核!$BF$5:$BF$25,MATCH($F$2,魂核!$BE$5:$BE$25,0),1))</f>
        <v>0.1</v>
      </c>
      <c r="Z141" s="17">
        <f>IF(X141&lt;$A$2,0,INDEX(魂核!$BG$5:$BG$25,MATCH($F$2,魂核!$BE$5:$BE$25,0),1))</f>
        <v>0.1</v>
      </c>
      <c r="AC141" s="17">
        <f>IF(X141&lt;$A$2,0,INDEX(魂核!$BJ$5:$BJ$25,MATCH($F$2,魂核!$BE$5:$BE$25,0),1))</f>
        <v>0</v>
      </c>
      <c r="AD141" s="17">
        <f>IF(X141&lt;$A$2,0,INDEX(魂核!$BK$5:$BK$25,MATCH($F$2,魂核!$BE$5:$BE$25,0),1))</f>
        <v>0</v>
      </c>
      <c r="AE141" s="17">
        <f>IF(X141&lt;$A$2,0,INDEX(魂核!$BL$5:$BL$25,MATCH($F$2,魂核!$BE$5:$BE$25,0),1))</f>
        <v>600</v>
      </c>
      <c r="AF141" s="17">
        <f>IF(X141&lt;$A$2,0,INDEX(魂核!$BM$5:$BM$25,MATCH($F$2,魂核!$BE$5:$BE$25,0),1))</f>
        <v>600</v>
      </c>
      <c r="AG141" s="17">
        <f>IF(X141&lt;$A$2,0,INDEX(魂核!$BH$5:$BH$25,MATCH($F$2,魂核!$BE$5:$BE$25,0),1))</f>
        <v>0</v>
      </c>
      <c r="AH141" s="17">
        <f>IF(X141&lt;$A$2,0,INDEX(魂核!$BI$5:$BI$25,MATCH($F$2,魂核!$BE$5:$BE$25,0),1))</f>
        <v>0</v>
      </c>
    </row>
    <row r="142" spans="7:34" x14ac:dyDescent="0.2">
      <c r="G142" s="30">
        <v>138</v>
      </c>
      <c r="H142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42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42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42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42" s="17">
        <v>0</v>
      </c>
      <c r="M142" s="17">
        <v>0</v>
      </c>
      <c r="N142" s="17">
        <v>0</v>
      </c>
      <c r="O142" s="17">
        <v>0</v>
      </c>
      <c r="P142" s="17">
        <v>0</v>
      </c>
      <c r="Q142" s="17">
        <v>0</v>
      </c>
      <c r="R142" s="17">
        <v>0</v>
      </c>
      <c r="S142" s="17">
        <v>0</v>
      </c>
      <c r="T142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42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42" s="30">
        <v>138</v>
      </c>
      <c r="Y142" s="17">
        <f>IF(X142&lt;$A$2,0,INDEX(魂核!$BF$5:$BF$25,MATCH($F$2,魂核!$BE$5:$BE$25,0),1))</f>
        <v>0.1</v>
      </c>
      <c r="Z142" s="17">
        <f>IF(X142&lt;$A$2,0,INDEX(魂核!$BG$5:$BG$25,MATCH($F$2,魂核!$BE$5:$BE$25,0),1))</f>
        <v>0.1</v>
      </c>
      <c r="AC142" s="17">
        <f>IF(X142&lt;$A$2,0,INDEX(魂核!$BJ$5:$BJ$25,MATCH($F$2,魂核!$BE$5:$BE$25,0),1))</f>
        <v>0</v>
      </c>
      <c r="AD142" s="17">
        <f>IF(X142&lt;$A$2,0,INDEX(魂核!$BK$5:$BK$25,MATCH($F$2,魂核!$BE$5:$BE$25,0),1))</f>
        <v>0</v>
      </c>
      <c r="AE142" s="17">
        <f>IF(X142&lt;$A$2,0,INDEX(魂核!$BL$5:$BL$25,MATCH($F$2,魂核!$BE$5:$BE$25,0),1))</f>
        <v>600</v>
      </c>
      <c r="AF142" s="17">
        <f>IF(X142&lt;$A$2,0,INDEX(魂核!$BM$5:$BM$25,MATCH($F$2,魂核!$BE$5:$BE$25,0),1))</f>
        <v>600</v>
      </c>
      <c r="AG142" s="17">
        <f>IF(X142&lt;$A$2,0,INDEX(魂核!$BH$5:$BH$25,MATCH($F$2,魂核!$BE$5:$BE$25,0),1))</f>
        <v>0</v>
      </c>
      <c r="AH142" s="17">
        <f>IF(X142&lt;$A$2,0,INDEX(魂核!$BI$5:$BI$25,MATCH($F$2,魂核!$BE$5:$BE$25,0),1))</f>
        <v>0</v>
      </c>
    </row>
    <row r="143" spans="7:34" x14ac:dyDescent="0.2">
      <c r="G143" s="30">
        <v>139</v>
      </c>
      <c r="H143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43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43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43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43" s="17">
        <v>0</v>
      </c>
      <c r="M143" s="17">
        <v>0</v>
      </c>
      <c r="N143" s="17">
        <v>0</v>
      </c>
      <c r="O143" s="17">
        <v>0</v>
      </c>
      <c r="P143" s="17">
        <v>0</v>
      </c>
      <c r="Q143" s="17">
        <v>0</v>
      </c>
      <c r="R143" s="17">
        <v>0</v>
      </c>
      <c r="S143" s="17">
        <v>0</v>
      </c>
      <c r="T143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43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43" s="30">
        <v>139</v>
      </c>
      <c r="Y143" s="17">
        <f>IF(X143&lt;$A$2,0,INDEX(魂核!$BF$5:$BF$25,MATCH($F$2,魂核!$BE$5:$BE$25,0),1))</f>
        <v>0.1</v>
      </c>
      <c r="Z143" s="17">
        <f>IF(X143&lt;$A$2,0,INDEX(魂核!$BG$5:$BG$25,MATCH($F$2,魂核!$BE$5:$BE$25,0),1))</f>
        <v>0.1</v>
      </c>
      <c r="AC143" s="17">
        <f>IF(X143&lt;$A$2,0,INDEX(魂核!$BJ$5:$BJ$25,MATCH($F$2,魂核!$BE$5:$BE$25,0),1))</f>
        <v>0</v>
      </c>
      <c r="AD143" s="17">
        <f>IF(X143&lt;$A$2,0,INDEX(魂核!$BK$5:$BK$25,MATCH($F$2,魂核!$BE$5:$BE$25,0),1))</f>
        <v>0</v>
      </c>
      <c r="AE143" s="17">
        <f>IF(X143&lt;$A$2,0,INDEX(魂核!$BL$5:$BL$25,MATCH($F$2,魂核!$BE$5:$BE$25,0),1))</f>
        <v>600</v>
      </c>
      <c r="AF143" s="17">
        <f>IF(X143&lt;$A$2,0,INDEX(魂核!$BM$5:$BM$25,MATCH($F$2,魂核!$BE$5:$BE$25,0),1))</f>
        <v>600</v>
      </c>
      <c r="AG143" s="17">
        <f>IF(X143&lt;$A$2,0,INDEX(魂核!$BH$5:$BH$25,MATCH($F$2,魂核!$BE$5:$BE$25,0),1))</f>
        <v>0</v>
      </c>
      <c r="AH143" s="17">
        <f>IF(X143&lt;$A$2,0,INDEX(魂核!$BI$5:$BI$25,MATCH($F$2,魂核!$BE$5:$BE$25,0),1))</f>
        <v>0</v>
      </c>
    </row>
    <row r="144" spans="7:34" x14ac:dyDescent="0.2">
      <c r="G144" s="30">
        <v>140</v>
      </c>
      <c r="H144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44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44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44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44" s="17">
        <v>0</v>
      </c>
      <c r="M144" s="17">
        <v>0</v>
      </c>
      <c r="N144" s="17">
        <v>0</v>
      </c>
      <c r="O144" s="17">
        <v>0</v>
      </c>
      <c r="P144" s="17">
        <v>0</v>
      </c>
      <c r="Q144" s="17">
        <v>0</v>
      </c>
      <c r="R144" s="17">
        <v>0</v>
      </c>
      <c r="S144" s="17">
        <v>0</v>
      </c>
      <c r="T144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44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44" s="30">
        <v>140</v>
      </c>
      <c r="Y144" s="17">
        <f>IF(X144&lt;$A$2,0,INDEX(魂核!$BF$5:$BF$25,MATCH($F$2,魂核!$BE$5:$BE$25,0),1))</f>
        <v>0.1</v>
      </c>
      <c r="Z144" s="17">
        <f>IF(X144&lt;$A$2,0,INDEX(魂核!$BG$5:$BG$25,MATCH($F$2,魂核!$BE$5:$BE$25,0),1))</f>
        <v>0.1</v>
      </c>
      <c r="AC144" s="17">
        <f>IF(X144&lt;$A$2,0,INDEX(魂核!$BJ$5:$BJ$25,MATCH($F$2,魂核!$BE$5:$BE$25,0),1))</f>
        <v>0</v>
      </c>
      <c r="AD144" s="17">
        <f>IF(X144&lt;$A$2,0,INDEX(魂核!$BK$5:$BK$25,MATCH($F$2,魂核!$BE$5:$BE$25,0),1))</f>
        <v>0</v>
      </c>
      <c r="AE144" s="17">
        <f>IF(X144&lt;$A$2,0,INDEX(魂核!$BL$5:$BL$25,MATCH($F$2,魂核!$BE$5:$BE$25,0),1))</f>
        <v>600</v>
      </c>
      <c r="AF144" s="17">
        <f>IF(X144&lt;$A$2,0,INDEX(魂核!$BM$5:$BM$25,MATCH($F$2,魂核!$BE$5:$BE$25,0),1))</f>
        <v>600</v>
      </c>
      <c r="AG144" s="17">
        <f>IF(X144&lt;$A$2,0,INDEX(魂核!$BH$5:$BH$25,MATCH($F$2,魂核!$BE$5:$BE$25,0),1))</f>
        <v>0</v>
      </c>
      <c r="AH144" s="17">
        <f>IF(X144&lt;$A$2,0,INDEX(魂核!$BI$5:$BI$25,MATCH($F$2,魂核!$BE$5:$BE$25,0),1))</f>
        <v>0</v>
      </c>
    </row>
    <row r="145" spans="7:34" x14ac:dyDescent="0.2">
      <c r="G145" s="30">
        <v>141</v>
      </c>
      <c r="H145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45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45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45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45" s="17">
        <v>0</v>
      </c>
      <c r="M145" s="17">
        <v>0</v>
      </c>
      <c r="N145" s="17">
        <v>0</v>
      </c>
      <c r="O145" s="17">
        <v>0</v>
      </c>
      <c r="P145" s="17">
        <v>0</v>
      </c>
      <c r="Q145" s="17">
        <v>0</v>
      </c>
      <c r="R145" s="17">
        <v>0</v>
      </c>
      <c r="S145" s="17">
        <v>0</v>
      </c>
      <c r="T145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45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45" s="30">
        <v>141</v>
      </c>
      <c r="Y145" s="17">
        <f>IF(X145&lt;$A$2,0,INDEX(魂核!$BF$5:$BF$25,MATCH($F$2,魂核!$BE$5:$BE$25,0),1))</f>
        <v>0.1</v>
      </c>
      <c r="Z145" s="17">
        <f>IF(X145&lt;$A$2,0,INDEX(魂核!$BG$5:$BG$25,MATCH($F$2,魂核!$BE$5:$BE$25,0),1))</f>
        <v>0.1</v>
      </c>
      <c r="AC145" s="17">
        <f>IF(X145&lt;$A$2,0,INDEX(魂核!$BJ$5:$BJ$25,MATCH($F$2,魂核!$BE$5:$BE$25,0),1))</f>
        <v>0</v>
      </c>
      <c r="AD145" s="17">
        <f>IF(X145&lt;$A$2,0,INDEX(魂核!$BK$5:$BK$25,MATCH($F$2,魂核!$BE$5:$BE$25,0),1))</f>
        <v>0</v>
      </c>
      <c r="AE145" s="17">
        <f>IF(X145&lt;$A$2,0,INDEX(魂核!$BL$5:$BL$25,MATCH($F$2,魂核!$BE$5:$BE$25,0),1))</f>
        <v>600</v>
      </c>
      <c r="AF145" s="17">
        <f>IF(X145&lt;$A$2,0,INDEX(魂核!$BM$5:$BM$25,MATCH($F$2,魂核!$BE$5:$BE$25,0),1))</f>
        <v>600</v>
      </c>
      <c r="AG145" s="17">
        <f>IF(X145&lt;$A$2,0,INDEX(魂核!$BH$5:$BH$25,MATCH($F$2,魂核!$BE$5:$BE$25,0),1))</f>
        <v>0</v>
      </c>
      <c r="AH145" s="17">
        <f>IF(X145&lt;$A$2,0,INDEX(魂核!$BI$5:$BI$25,MATCH($F$2,魂核!$BE$5:$BE$25,0),1))</f>
        <v>0</v>
      </c>
    </row>
    <row r="146" spans="7:34" x14ac:dyDescent="0.2">
      <c r="G146" s="30">
        <v>142</v>
      </c>
      <c r="H146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46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46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46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46" s="17">
        <v>0</v>
      </c>
      <c r="M146" s="17">
        <v>0</v>
      </c>
      <c r="N146" s="17">
        <v>0</v>
      </c>
      <c r="O146" s="17">
        <v>0</v>
      </c>
      <c r="P146" s="17">
        <v>0</v>
      </c>
      <c r="Q146" s="17">
        <v>0</v>
      </c>
      <c r="R146" s="17">
        <v>0</v>
      </c>
      <c r="S146" s="17">
        <v>0</v>
      </c>
      <c r="T146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46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46" s="30">
        <v>142</v>
      </c>
      <c r="Y146" s="17">
        <f>IF(X146&lt;$A$2,0,INDEX(魂核!$BF$5:$BF$25,MATCH($F$2,魂核!$BE$5:$BE$25,0),1))</f>
        <v>0.1</v>
      </c>
      <c r="Z146" s="17">
        <f>IF(X146&lt;$A$2,0,INDEX(魂核!$BG$5:$BG$25,MATCH($F$2,魂核!$BE$5:$BE$25,0),1))</f>
        <v>0.1</v>
      </c>
      <c r="AC146" s="17">
        <f>IF(X146&lt;$A$2,0,INDEX(魂核!$BJ$5:$BJ$25,MATCH($F$2,魂核!$BE$5:$BE$25,0),1))</f>
        <v>0</v>
      </c>
      <c r="AD146" s="17">
        <f>IF(X146&lt;$A$2,0,INDEX(魂核!$BK$5:$BK$25,MATCH($F$2,魂核!$BE$5:$BE$25,0),1))</f>
        <v>0</v>
      </c>
      <c r="AE146" s="17">
        <f>IF(X146&lt;$A$2,0,INDEX(魂核!$BL$5:$BL$25,MATCH($F$2,魂核!$BE$5:$BE$25,0),1))</f>
        <v>600</v>
      </c>
      <c r="AF146" s="17">
        <f>IF(X146&lt;$A$2,0,INDEX(魂核!$BM$5:$BM$25,MATCH($F$2,魂核!$BE$5:$BE$25,0),1))</f>
        <v>600</v>
      </c>
      <c r="AG146" s="17">
        <f>IF(X146&lt;$A$2,0,INDEX(魂核!$BH$5:$BH$25,MATCH($F$2,魂核!$BE$5:$BE$25,0),1))</f>
        <v>0</v>
      </c>
      <c r="AH146" s="17">
        <f>IF(X146&lt;$A$2,0,INDEX(魂核!$BI$5:$BI$25,MATCH($F$2,魂核!$BE$5:$BE$25,0),1))</f>
        <v>0</v>
      </c>
    </row>
    <row r="147" spans="7:34" x14ac:dyDescent="0.2">
      <c r="G147" s="30">
        <v>143</v>
      </c>
      <c r="H147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47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47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47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47" s="17">
        <v>0</v>
      </c>
      <c r="M147" s="17">
        <v>0</v>
      </c>
      <c r="N147" s="17">
        <v>0</v>
      </c>
      <c r="O147" s="17">
        <v>0</v>
      </c>
      <c r="P147" s="17">
        <v>0</v>
      </c>
      <c r="Q147" s="17">
        <v>0</v>
      </c>
      <c r="R147" s="17">
        <v>0</v>
      </c>
      <c r="S147" s="17">
        <v>0</v>
      </c>
      <c r="T147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47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47" s="30">
        <v>143</v>
      </c>
      <c r="Y147" s="17">
        <f>IF(X147&lt;$A$2,0,INDEX(魂核!$BF$5:$BF$25,MATCH($F$2,魂核!$BE$5:$BE$25,0),1))</f>
        <v>0.1</v>
      </c>
      <c r="Z147" s="17">
        <f>IF(X147&lt;$A$2,0,INDEX(魂核!$BG$5:$BG$25,MATCH($F$2,魂核!$BE$5:$BE$25,0),1))</f>
        <v>0.1</v>
      </c>
      <c r="AC147" s="17">
        <f>IF(X147&lt;$A$2,0,INDEX(魂核!$BJ$5:$BJ$25,MATCH($F$2,魂核!$BE$5:$BE$25,0),1))</f>
        <v>0</v>
      </c>
      <c r="AD147" s="17">
        <f>IF(X147&lt;$A$2,0,INDEX(魂核!$BK$5:$BK$25,MATCH($F$2,魂核!$BE$5:$BE$25,0),1))</f>
        <v>0</v>
      </c>
      <c r="AE147" s="17">
        <f>IF(X147&lt;$A$2,0,INDEX(魂核!$BL$5:$BL$25,MATCH($F$2,魂核!$BE$5:$BE$25,0),1))</f>
        <v>600</v>
      </c>
      <c r="AF147" s="17">
        <f>IF(X147&lt;$A$2,0,INDEX(魂核!$BM$5:$BM$25,MATCH($F$2,魂核!$BE$5:$BE$25,0),1))</f>
        <v>600</v>
      </c>
      <c r="AG147" s="17">
        <f>IF(X147&lt;$A$2,0,INDEX(魂核!$BH$5:$BH$25,MATCH($F$2,魂核!$BE$5:$BE$25,0),1))</f>
        <v>0</v>
      </c>
      <c r="AH147" s="17">
        <f>IF(X147&lt;$A$2,0,INDEX(魂核!$BI$5:$BI$25,MATCH($F$2,魂核!$BE$5:$BE$25,0),1))</f>
        <v>0</v>
      </c>
    </row>
    <row r="148" spans="7:34" x14ac:dyDescent="0.2">
      <c r="G148" s="30">
        <v>144</v>
      </c>
      <c r="H148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48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48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48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48" s="17">
        <v>0</v>
      </c>
      <c r="M148" s="17">
        <v>0</v>
      </c>
      <c r="N148" s="17">
        <v>0</v>
      </c>
      <c r="O148" s="17">
        <v>0</v>
      </c>
      <c r="P148" s="17">
        <v>0</v>
      </c>
      <c r="Q148" s="17">
        <v>0</v>
      </c>
      <c r="R148" s="17">
        <v>0</v>
      </c>
      <c r="S148" s="17">
        <v>0</v>
      </c>
      <c r="T148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48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48" s="30">
        <v>144</v>
      </c>
      <c r="Y148" s="17">
        <f>IF(X148&lt;$A$2,0,INDEX(魂核!$BF$5:$BF$25,MATCH($F$2,魂核!$BE$5:$BE$25,0),1))</f>
        <v>0.1</v>
      </c>
      <c r="Z148" s="17">
        <f>IF(X148&lt;$A$2,0,INDEX(魂核!$BG$5:$BG$25,MATCH($F$2,魂核!$BE$5:$BE$25,0),1))</f>
        <v>0.1</v>
      </c>
      <c r="AC148" s="17">
        <f>IF(X148&lt;$A$2,0,INDEX(魂核!$BJ$5:$BJ$25,MATCH($F$2,魂核!$BE$5:$BE$25,0),1))</f>
        <v>0</v>
      </c>
      <c r="AD148" s="17">
        <f>IF(X148&lt;$A$2,0,INDEX(魂核!$BK$5:$BK$25,MATCH($F$2,魂核!$BE$5:$BE$25,0),1))</f>
        <v>0</v>
      </c>
      <c r="AE148" s="17">
        <f>IF(X148&lt;$A$2,0,INDEX(魂核!$BL$5:$BL$25,MATCH($F$2,魂核!$BE$5:$BE$25,0),1))</f>
        <v>600</v>
      </c>
      <c r="AF148" s="17">
        <f>IF(X148&lt;$A$2,0,INDEX(魂核!$BM$5:$BM$25,MATCH($F$2,魂核!$BE$5:$BE$25,0),1))</f>
        <v>600</v>
      </c>
      <c r="AG148" s="17">
        <f>IF(X148&lt;$A$2,0,INDEX(魂核!$BH$5:$BH$25,MATCH($F$2,魂核!$BE$5:$BE$25,0),1))</f>
        <v>0</v>
      </c>
      <c r="AH148" s="17">
        <f>IF(X148&lt;$A$2,0,INDEX(魂核!$BI$5:$BI$25,MATCH($F$2,魂核!$BE$5:$BE$25,0),1))</f>
        <v>0</v>
      </c>
    </row>
    <row r="149" spans="7:34" x14ac:dyDescent="0.2">
      <c r="G149" s="30">
        <v>145</v>
      </c>
      <c r="H149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49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49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49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49" s="17">
        <v>0</v>
      </c>
      <c r="M149" s="17">
        <v>0</v>
      </c>
      <c r="N149" s="17">
        <v>0</v>
      </c>
      <c r="O149" s="17">
        <v>0</v>
      </c>
      <c r="P149" s="17">
        <v>0</v>
      </c>
      <c r="Q149" s="17">
        <v>0</v>
      </c>
      <c r="R149" s="17">
        <v>0</v>
      </c>
      <c r="S149" s="17">
        <v>0</v>
      </c>
      <c r="T149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49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49" s="30">
        <v>145</v>
      </c>
      <c r="Y149" s="17">
        <f>IF(X149&lt;$A$2,0,INDEX(魂核!$BF$5:$BF$25,MATCH($F$2,魂核!$BE$5:$BE$25,0),1))</f>
        <v>0.1</v>
      </c>
      <c r="Z149" s="17">
        <f>IF(X149&lt;$A$2,0,INDEX(魂核!$BG$5:$BG$25,MATCH($F$2,魂核!$BE$5:$BE$25,0),1))</f>
        <v>0.1</v>
      </c>
      <c r="AC149" s="17">
        <f>IF(X149&lt;$A$2,0,INDEX(魂核!$BJ$5:$BJ$25,MATCH($F$2,魂核!$BE$5:$BE$25,0),1))</f>
        <v>0</v>
      </c>
      <c r="AD149" s="17">
        <f>IF(X149&lt;$A$2,0,INDEX(魂核!$BK$5:$BK$25,MATCH($F$2,魂核!$BE$5:$BE$25,0),1))</f>
        <v>0</v>
      </c>
      <c r="AE149" s="17">
        <f>IF(X149&lt;$A$2,0,INDEX(魂核!$BL$5:$BL$25,MATCH($F$2,魂核!$BE$5:$BE$25,0),1))</f>
        <v>600</v>
      </c>
      <c r="AF149" s="17">
        <f>IF(X149&lt;$A$2,0,INDEX(魂核!$BM$5:$BM$25,MATCH($F$2,魂核!$BE$5:$BE$25,0),1))</f>
        <v>600</v>
      </c>
      <c r="AG149" s="17">
        <f>IF(X149&lt;$A$2,0,INDEX(魂核!$BH$5:$BH$25,MATCH($F$2,魂核!$BE$5:$BE$25,0),1))</f>
        <v>0</v>
      </c>
      <c r="AH149" s="17">
        <f>IF(X149&lt;$A$2,0,INDEX(魂核!$BI$5:$BI$25,MATCH($F$2,魂核!$BE$5:$BE$25,0),1))</f>
        <v>0</v>
      </c>
    </row>
    <row r="150" spans="7:34" x14ac:dyDescent="0.2">
      <c r="G150" s="30">
        <v>146</v>
      </c>
      <c r="H150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50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50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50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50" s="17">
        <v>0</v>
      </c>
      <c r="M150" s="17">
        <v>0</v>
      </c>
      <c r="N150" s="17">
        <v>0</v>
      </c>
      <c r="O150" s="17">
        <v>0</v>
      </c>
      <c r="P150" s="17">
        <v>0</v>
      </c>
      <c r="Q150" s="17">
        <v>0</v>
      </c>
      <c r="R150" s="17">
        <v>0</v>
      </c>
      <c r="S150" s="17">
        <v>0</v>
      </c>
      <c r="T150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50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50" s="30">
        <v>146</v>
      </c>
      <c r="Y150" s="17">
        <f>IF(X150&lt;$A$2,0,INDEX(魂核!$BF$5:$BF$25,MATCH($F$2,魂核!$BE$5:$BE$25,0),1))</f>
        <v>0.1</v>
      </c>
      <c r="Z150" s="17">
        <f>IF(X150&lt;$A$2,0,INDEX(魂核!$BG$5:$BG$25,MATCH($F$2,魂核!$BE$5:$BE$25,0),1))</f>
        <v>0.1</v>
      </c>
      <c r="AC150" s="17">
        <f>IF(X150&lt;$A$2,0,INDEX(魂核!$BJ$5:$BJ$25,MATCH($F$2,魂核!$BE$5:$BE$25,0),1))</f>
        <v>0</v>
      </c>
      <c r="AD150" s="17">
        <f>IF(X150&lt;$A$2,0,INDEX(魂核!$BK$5:$BK$25,MATCH($F$2,魂核!$BE$5:$BE$25,0),1))</f>
        <v>0</v>
      </c>
      <c r="AE150" s="17">
        <f>IF(X150&lt;$A$2,0,INDEX(魂核!$BL$5:$BL$25,MATCH($F$2,魂核!$BE$5:$BE$25,0),1))</f>
        <v>600</v>
      </c>
      <c r="AF150" s="17">
        <f>IF(X150&lt;$A$2,0,INDEX(魂核!$BM$5:$BM$25,MATCH($F$2,魂核!$BE$5:$BE$25,0),1))</f>
        <v>600</v>
      </c>
      <c r="AG150" s="17">
        <f>IF(X150&lt;$A$2,0,INDEX(魂核!$BH$5:$BH$25,MATCH($F$2,魂核!$BE$5:$BE$25,0),1))</f>
        <v>0</v>
      </c>
      <c r="AH150" s="17">
        <f>IF(X150&lt;$A$2,0,INDEX(魂核!$BI$5:$BI$25,MATCH($F$2,魂核!$BE$5:$BE$25,0),1))</f>
        <v>0</v>
      </c>
    </row>
    <row r="151" spans="7:34" x14ac:dyDescent="0.2">
      <c r="G151" s="30">
        <v>147</v>
      </c>
      <c r="H151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51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51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51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51" s="17">
        <v>0</v>
      </c>
      <c r="M151" s="17">
        <v>0</v>
      </c>
      <c r="N151" s="17">
        <v>0</v>
      </c>
      <c r="O151" s="17">
        <v>0</v>
      </c>
      <c r="P151" s="17">
        <v>0</v>
      </c>
      <c r="Q151" s="17">
        <v>0</v>
      </c>
      <c r="R151" s="17">
        <v>0</v>
      </c>
      <c r="S151" s="17">
        <v>0</v>
      </c>
      <c r="T151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51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51" s="30">
        <v>147</v>
      </c>
      <c r="Y151" s="17">
        <f>IF(X151&lt;$A$2,0,INDEX(魂核!$BF$5:$BF$25,MATCH($F$2,魂核!$BE$5:$BE$25,0),1))</f>
        <v>0.1</v>
      </c>
      <c r="Z151" s="17">
        <f>IF(X151&lt;$A$2,0,INDEX(魂核!$BG$5:$BG$25,MATCH($F$2,魂核!$BE$5:$BE$25,0),1))</f>
        <v>0.1</v>
      </c>
      <c r="AC151" s="17">
        <f>IF(X151&lt;$A$2,0,INDEX(魂核!$BJ$5:$BJ$25,MATCH($F$2,魂核!$BE$5:$BE$25,0),1))</f>
        <v>0</v>
      </c>
      <c r="AD151" s="17">
        <f>IF(X151&lt;$A$2,0,INDEX(魂核!$BK$5:$BK$25,MATCH($F$2,魂核!$BE$5:$BE$25,0),1))</f>
        <v>0</v>
      </c>
      <c r="AE151" s="17">
        <f>IF(X151&lt;$A$2,0,INDEX(魂核!$BL$5:$BL$25,MATCH($F$2,魂核!$BE$5:$BE$25,0),1))</f>
        <v>600</v>
      </c>
      <c r="AF151" s="17">
        <f>IF(X151&lt;$A$2,0,INDEX(魂核!$BM$5:$BM$25,MATCH($F$2,魂核!$BE$5:$BE$25,0),1))</f>
        <v>600</v>
      </c>
      <c r="AG151" s="17">
        <f>IF(X151&lt;$A$2,0,INDEX(魂核!$BH$5:$BH$25,MATCH($F$2,魂核!$BE$5:$BE$25,0),1))</f>
        <v>0</v>
      </c>
      <c r="AH151" s="17">
        <f>IF(X151&lt;$A$2,0,INDEX(魂核!$BI$5:$BI$25,MATCH($F$2,魂核!$BE$5:$BE$25,0),1))</f>
        <v>0</v>
      </c>
    </row>
    <row r="152" spans="7:34" x14ac:dyDescent="0.2">
      <c r="G152" s="30">
        <v>148</v>
      </c>
      <c r="H152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52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52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52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52" s="17">
        <v>0</v>
      </c>
      <c r="M152" s="17">
        <v>0</v>
      </c>
      <c r="N152" s="17">
        <v>0</v>
      </c>
      <c r="O152" s="17">
        <v>0</v>
      </c>
      <c r="P152" s="17">
        <v>0</v>
      </c>
      <c r="Q152" s="17">
        <v>0</v>
      </c>
      <c r="R152" s="17">
        <v>0</v>
      </c>
      <c r="S152" s="17">
        <v>0</v>
      </c>
      <c r="T152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52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52" s="30">
        <v>148</v>
      </c>
      <c r="Y152" s="17">
        <f>IF(X152&lt;$A$2,0,INDEX(魂核!$BF$5:$BF$25,MATCH($F$2,魂核!$BE$5:$BE$25,0),1))</f>
        <v>0.1</v>
      </c>
      <c r="Z152" s="17">
        <f>IF(X152&lt;$A$2,0,INDEX(魂核!$BG$5:$BG$25,MATCH($F$2,魂核!$BE$5:$BE$25,0),1))</f>
        <v>0.1</v>
      </c>
      <c r="AC152" s="17">
        <f>IF(X152&lt;$A$2,0,INDEX(魂核!$BJ$5:$BJ$25,MATCH($F$2,魂核!$BE$5:$BE$25,0),1))</f>
        <v>0</v>
      </c>
      <c r="AD152" s="17">
        <f>IF(X152&lt;$A$2,0,INDEX(魂核!$BK$5:$BK$25,MATCH($F$2,魂核!$BE$5:$BE$25,0),1))</f>
        <v>0</v>
      </c>
      <c r="AE152" s="17">
        <f>IF(X152&lt;$A$2,0,INDEX(魂核!$BL$5:$BL$25,MATCH($F$2,魂核!$BE$5:$BE$25,0),1))</f>
        <v>600</v>
      </c>
      <c r="AF152" s="17">
        <f>IF(X152&lt;$A$2,0,INDEX(魂核!$BM$5:$BM$25,MATCH($F$2,魂核!$BE$5:$BE$25,0),1))</f>
        <v>600</v>
      </c>
      <c r="AG152" s="17">
        <f>IF(X152&lt;$A$2,0,INDEX(魂核!$BH$5:$BH$25,MATCH($F$2,魂核!$BE$5:$BE$25,0),1))</f>
        <v>0</v>
      </c>
      <c r="AH152" s="17">
        <f>IF(X152&lt;$A$2,0,INDEX(魂核!$BI$5:$BI$25,MATCH($F$2,魂核!$BE$5:$BE$25,0),1))</f>
        <v>0</v>
      </c>
    </row>
    <row r="153" spans="7:34" x14ac:dyDescent="0.2">
      <c r="G153" s="30">
        <v>149</v>
      </c>
      <c r="H153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53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53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53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53" s="17">
        <v>0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53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53" s="30">
        <v>149</v>
      </c>
      <c r="Y153" s="17">
        <f>IF(X153&lt;$A$2,0,INDEX(魂核!$BF$5:$BF$25,MATCH($F$2,魂核!$BE$5:$BE$25,0),1))</f>
        <v>0.1</v>
      </c>
      <c r="Z153" s="17">
        <f>IF(X153&lt;$A$2,0,INDEX(魂核!$BG$5:$BG$25,MATCH($F$2,魂核!$BE$5:$BE$25,0),1))</f>
        <v>0.1</v>
      </c>
      <c r="AC153" s="17">
        <f>IF(X153&lt;$A$2,0,INDEX(魂核!$BJ$5:$BJ$25,MATCH($F$2,魂核!$BE$5:$BE$25,0),1))</f>
        <v>0</v>
      </c>
      <c r="AD153" s="17">
        <f>IF(X153&lt;$A$2,0,INDEX(魂核!$BK$5:$BK$25,MATCH($F$2,魂核!$BE$5:$BE$25,0),1))</f>
        <v>0</v>
      </c>
      <c r="AE153" s="17">
        <f>IF(X153&lt;$A$2,0,INDEX(魂核!$BL$5:$BL$25,MATCH($F$2,魂核!$BE$5:$BE$25,0),1))</f>
        <v>600</v>
      </c>
      <c r="AF153" s="17">
        <f>IF(X153&lt;$A$2,0,INDEX(魂核!$BM$5:$BM$25,MATCH($F$2,魂核!$BE$5:$BE$25,0),1))</f>
        <v>600</v>
      </c>
      <c r="AG153" s="17">
        <f>IF(X153&lt;$A$2,0,INDEX(魂核!$BH$5:$BH$25,MATCH($F$2,魂核!$BE$5:$BE$25,0),1))</f>
        <v>0</v>
      </c>
      <c r="AH153" s="17">
        <f>IF(X153&lt;$A$2,0,INDEX(魂核!$BI$5:$BI$25,MATCH($F$2,魂核!$BE$5:$BE$25,0),1))</f>
        <v>0</v>
      </c>
    </row>
    <row r="154" spans="7:34" x14ac:dyDescent="0.2">
      <c r="G154" s="30">
        <v>150</v>
      </c>
      <c r="H154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54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54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54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54" s="17">
        <v>0</v>
      </c>
      <c r="M154" s="17">
        <v>0</v>
      </c>
      <c r="N154" s="17">
        <v>0</v>
      </c>
      <c r="O154" s="17">
        <v>0</v>
      </c>
      <c r="P154" s="17">
        <v>0</v>
      </c>
      <c r="Q154" s="17">
        <v>0</v>
      </c>
      <c r="R154" s="17">
        <v>0</v>
      </c>
      <c r="S154" s="17">
        <v>0</v>
      </c>
      <c r="T154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54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54" s="30">
        <v>150</v>
      </c>
      <c r="Y154" s="17">
        <f>IF(X154&lt;$A$2,0,INDEX(魂核!$BF$5:$BF$25,MATCH($F$2,魂核!$BE$5:$BE$25,0),1))</f>
        <v>0.1</v>
      </c>
      <c r="Z154" s="17">
        <f>IF(X154&lt;$A$2,0,INDEX(魂核!$BG$5:$BG$25,MATCH($F$2,魂核!$BE$5:$BE$25,0),1))</f>
        <v>0.1</v>
      </c>
      <c r="AC154" s="17">
        <f>IF(X154&lt;$A$2,0,INDEX(魂核!$BJ$5:$BJ$25,MATCH($F$2,魂核!$BE$5:$BE$25,0),1))</f>
        <v>0</v>
      </c>
      <c r="AD154" s="17">
        <f>IF(X154&lt;$A$2,0,INDEX(魂核!$BK$5:$BK$25,MATCH($F$2,魂核!$BE$5:$BE$25,0),1))</f>
        <v>0</v>
      </c>
      <c r="AE154" s="17">
        <f>IF(X154&lt;$A$2,0,INDEX(魂核!$BL$5:$BL$25,MATCH($F$2,魂核!$BE$5:$BE$25,0),1))</f>
        <v>600</v>
      </c>
      <c r="AF154" s="17">
        <f>IF(X154&lt;$A$2,0,INDEX(魂核!$BM$5:$BM$25,MATCH($F$2,魂核!$BE$5:$BE$25,0),1))</f>
        <v>600</v>
      </c>
      <c r="AG154" s="17">
        <f>IF(X154&lt;$A$2,0,INDEX(魂核!$BH$5:$BH$25,MATCH($F$2,魂核!$BE$5:$BE$25,0),1))</f>
        <v>0</v>
      </c>
      <c r="AH154" s="17">
        <f>IF(X154&lt;$A$2,0,INDEX(魂核!$BI$5:$BI$25,MATCH($F$2,魂核!$BE$5:$BE$25,0),1))</f>
        <v>0</v>
      </c>
    </row>
    <row r="155" spans="7:34" x14ac:dyDescent="0.2">
      <c r="G155" s="30">
        <v>151</v>
      </c>
      <c r="H155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55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55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55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55" s="17">
        <v>0</v>
      </c>
      <c r="M155" s="17">
        <v>0</v>
      </c>
      <c r="N155" s="17">
        <v>0</v>
      </c>
      <c r="O155" s="17">
        <v>0</v>
      </c>
      <c r="P155" s="17">
        <v>0</v>
      </c>
      <c r="Q155" s="17">
        <v>0</v>
      </c>
      <c r="R155" s="17">
        <v>0</v>
      </c>
      <c r="S155" s="17">
        <v>0</v>
      </c>
      <c r="T155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55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55" s="30">
        <v>151</v>
      </c>
      <c r="Y155" s="17">
        <f>IF(X155&lt;$A$2,0,INDEX(魂核!$BF$5:$BF$25,MATCH($F$2,魂核!$BE$5:$BE$25,0),1))</f>
        <v>0.1</v>
      </c>
      <c r="Z155" s="17">
        <f>IF(X155&lt;$A$2,0,INDEX(魂核!$BG$5:$BG$25,MATCH($F$2,魂核!$BE$5:$BE$25,0),1))</f>
        <v>0.1</v>
      </c>
      <c r="AC155" s="17">
        <f>IF(X155&lt;$A$2,0,INDEX(魂核!$BJ$5:$BJ$25,MATCH($F$2,魂核!$BE$5:$BE$25,0),1))</f>
        <v>0</v>
      </c>
      <c r="AD155" s="17">
        <f>IF(X155&lt;$A$2,0,INDEX(魂核!$BK$5:$BK$25,MATCH($F$2,魂核!$BE$5:$BE$25,0),1))</f>
        <v>0</v>
      </c>
      <c r="AE155" s="17">
        <f>IF(X155&lt;$A$2,0,INDEX(魂核!$BL$5:$BL$25,MATCH($F$2,魂核!$BE$5:$BE$25,0),1))</f>
        <v>600</v>
      </c>
      <c r="AF155" s="17">
        <f>IF(X155&lt;$A$2,0,INDEX(魂核!$BM$5:$BM$25,MATCH($F$2,魂核!$BE$5:$BE$25,0),1))</f>
        <v>600</v>
      </c>
      <c r="AG155" s="17">
        <f>IF(X155&lt;$A$2,0,INDEX(魂核!$BH$5:$BH$25,MATCH($F$2,魂核!$BE$5:$BE$25,0),1))</f>
        <v>0</v>
      </c>
      <c r="AH155" s="17">
        <f>IF(X155&lt;$A$2,0,INDEX(魂核!$BI$5:$BI$25,MATCH($F$2,魂核!$BE$5:$BE$25,0),1))</f>
        <v>0</v>
      </c>
    </row>
    <row r="156" spans="7:34" x14ac:dyDescent="0.2">
      <c r="G156" s="30">
        <v>152</v>
      </c>
      <c r="H156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56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56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56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56" s="17">
        <v>0</v>
      </c>
      <c r="M156" s="17">
        <v>0</v>
      </c>
      <c r="N156" s="17">
        <v>0</v>
      </c>
      <c r="O156" s="17">
        <v>0</v>
      </c>
      <c r="P156" s="17">
        <v>0</v>
      </c>
      <c r="Q156" s="17">
        <v>0</v>
      </c>
      <c r="R156" s="17">
        <v>0</v>
      </c>
      <c r="S156" s="17">
        <v>0</v>
      </c>
      <c r="T156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56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56" s="30">
        <v>152</v>
      </c>
      <c r="Y156" s="17">
        <f>IF(X156&lt;$A$2,0,INDEX(魂核!$BF$5:$BF$25,MATCH($F$2,魂核!$BE$5:$BE$25,0),1))</f>
        <v>0.1</v>
      </c>
      <c r="Z156" s="17">
        <f>IF(X156&lt;$A$2,0,INDEX(魂核!$BG$5:$BG$25,MATCH($F$2,魂核!$BE$5:$BE$25,0),1))</f>
        <v>0.1</v>
      </c>
      <c r="AC156" s="17">
        <f>IF(X156&lt;$A$2,0,INDEX(魂核!$BJ$5:$BJ$25,MATCH($F$2,魂核!$BE$5:$BE$25,0),1))</f>
        <v>0</v>
      </c>
      <c r="AD156" s="17">
        <f>IF(X156&lt;$A$2,0,INDEX(魂核!$BK$5:$BK$25,MATCH($F$2,魂核!$BE$5:$BE$25,0),1))</f>
        <v>0</v>
      </c>
      <c r="AE156" s="17">
        <f>IF(X156&lt;$A$2,0,INDEX(魂核!$BL$5:$BL$25,MATCH($F$2,魂核!$BE$5:$BE$25,0),1))</f>
        <v>600</v>
      </c>
      <c r="AF156" s="17">
        <f>IF(X156&lt;$A$2,0,INDEX(魂核!$BM$5:$BM$25,MATCH($F$2,魂核!$BE$5:$BE$25,0),1))</f>
        <v>600</v>
      </c>
      <c r="AG156" s="17">
        <f>IF(X156&lt;$A$2,0,INDEX(魂核!$BH$5:$BH$25,MATCH($F$2,魂核!$BE$5:$BE$25,0),1))</f>
        <v>0</v>
      </c>
      <c r="AH156" s="17">
        <f>IF(X156&lt;$A$2,0,INDEX(魂核!$BI$5:$BI$25,MATCH($F$2,魂核!$BE$5:$BE$25,0),1))</f>
        <v>0</v>
      </c>
    </row>
    <row r="157" spans="7:34" x14ac:dyDescent="0.2">
      <c r="G157" s="30">
        <v>153</v>
      </c>
      <c r="H157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57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57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57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57" s="17">
        <v>0</v>
      </c>
      <c r="M157" s="17">
        <v>0</v>
      </c>
      <c r="N157" s="17">
        <v>0</v>
      </c>
      <c r="O157" s="17">
        <v>0</v>
      </c>
      <c r="P157" s="17">
        <v>0</v>
      </c>
      <c r="Q157" s="17">
        <v>0</v>
      </c>
      <c r="R157" s="17">
        <v>0</v>
      </c>
      <c r="S157" s="17">
        <v>0</v>
      </c>
      <c r="T157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57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57" s="30">
        <v>153</v>
      </c>
      <c r="Y157" s="17">
        <f>IF(X157&lt;$A$2,0,INDEX(魂核!$BF$5:$BF$25,MATCH($F$2,魂核!$BE$5:$BE$25,0),1))</f>
        <v>0.1</v>
      </c>
      <c r="Z157" s="17">
        <f>IF(X157&lt;$A$2,0,INDEX(魂核!$BG$5:$BG$25,MATCH($F$2,魂核!$BE$5:$BE$25,0),1))</f>
        <v>0.1</v>
      </c>
      <c r="AC157" s="17">
        <f>IF(X157&lt;$A$2,0,INDEX(魂核!$BJ$5:$BJ$25,MATCH($F$2,魂核!$BE$5:$BE$25,0),1))</f>
        <v>0</v>
      </c>
      <c r="AD157" s="17">
        <f>IF(X157&lt;$A$2,0,INDEX(魂核!$BK$5:$BK$25,MATCH($F$2,魂核!$BE$5:$BE$25,0),1))</f>
        <v>0</v>
      </c>
      <c r="AE157" s="17">
        <f>IF(X157&lt;$A$2,0,INDEX(魂核!$BL$5:$BL$25,MATCH($F$2,魂核!$BE$5:$BE$25,0),1))</f>
        <v>600</v>
      </c>
      <c r="AF157" s="17">
        <f>IF(X157&lt;$A$2,0,INDEX(魂核!$BM$5:$BM$25,MATCH($F$2,魂核!$BE$5:$BE$25,0),1))</f>
        <v>600</v>
      </c>
      <c r="AG157" s="17">
        <f>IF(X157&lt;$A$2,0,INDEX(魂核!$BH$5:$BH$25,MATCH($F$2,魂核!$BE$5:$BE$25,0),1))</f>
        <v>0</v>
      </c>
      <c r="AH157" s="17">
        <f>IF(X157&lt;$A$2,0,INDEX(魂核!$BI$5:$BI$25,MATCH($F$2,魂核!$BE$5:$BE$25,0),1))</f>
        <v>0</v>
      </c>
    </row>
    <row r="158" spans="7:34" x14ac:dyDescent="0.2">
      <c r="G158" s="30">
        <v>154</v>
      </c>
      <c r="H158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58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58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58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58" s="17">
        <v>0</v>
      </c>
      <c r="M158" s="17">
        <v>0</v>
      </c>
      <c r="N158" s="17">
        <v>0</v>
      </c>
      <c r="O158" s="17">
        <v>0</v>
      </c>
      <c r="P158" s="17">
        <v>0</v>
      </c>
      <c r="Q158" s="17">
        <v>0</v>
      </c>
      <c r="R158" s="17">
        <v>0</v>
      </c>
      <c r="S158" s="17">
        <v>0</v>
      </c>
      <c r="T158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58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58" s="30">
        <v>154</v>
      </c>
      <c r="Y158" s="17">
        <f>IF(X158&lt;$A$2,0,INDEX(魂核!$BF$5:$BF$25,MATCH($F$2,魂核!$BE$5:$BE$25,0),1))</f>
        <v>0.1</v>
      </c>
      <c r="Z158" s="17">
        <f>IF(X158&lt;$A$2,0,INDEX(魂核!$BG$5:$BG$25,MATCH($F$2,魂核!$BE$5:$BE$25,0),1))</f>
        <v>0.1</v>
      </c>
      <c r="AC158" s="17">
        <f>IF(X158&lt;$A$2,0,INDEX(魂核!$BJ$5:$BJ$25,MATCH($F$2,魂核!$BE$5:$BE$25,0),1))</f>
        <v>0</v>
      </c>
      <c r="AD158" s="17">
        <f>IF(X158&lt;$A$2,0,INDEX(魂核!$BK$5:$BK$25,MATCH($F$2,魂核!$BE$5:$BE$25,0),1))</f>
        <v>0</v>
      </c>
      <c r="AE158" s="17">
        <f>IF(X158&lt;$A$2,0,INDEX(魂核!$BL$5:$BL$25,MATCH($F$2,魂核!$BE$5:$BE$25,0),1))</f>
        <v>600</v>
      </c>
      <c r="AF158" s="17">
        <f>IF(X158&lt;$A$2,0,INDEX(魂核!$BM$5:$BM$25,MATCH($F$2,魂核!$BE$5:$BE$25,0),1))</f>
        <v>600</v>
      </c>
      <c r="AG158" s="17">
        <f>IF(X158&lt;$A$2,0,INDEX(魂核!$BH$5:$BH$25,MATCH($F$2,魂核!$BE$5:$BE$25,0),1))</f>
        <v>0</v>
      </c>
      <c r="AH158" s="17">
        <f>IF(X158&lt;$A$2,0,INDEX(魂核!$BI$5:$BI$25,MATCH($F$2,魂核!$BE$5:$BE$25,0),1))</f>
        <v>0</v>
      </c>
    </row>
    <row r="159" spans="7:34" x14ac:dyDescent="0.2">
      <c r="G159" s="30">
        <v>155</v>
      </c>
      <c r="H159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59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59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59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59" s="17">
        <v>0</v>
      </c>
      <c r="M159" s="17">
        <v>0</v>
      </c>
      <c r="N159" s="17">
        <v>0</v>
      </c>
      <c r="O159" s="17">
        <v>0</v>
      </c>
      <c r="P159" s="17">
        <v>0</v>
      </c>
      <c r="Q159" s="17">
        <v>0</v>
      </c>
      <c r="R159" s="17">
        <v>0</v>
      </c>
      <c r="S159" s="17">
        <v>0</v>
      </c>
      <c r="T159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59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59" s="30">
        <v>155</v>
      </c>
      <c r="Y159" s="17">
        <f>IF(X159&lt;$A$2,0,INDEX(魂核!$BF$5:$BF$25,MATCH($F$2,魂核!$BE$5:$BE$25,0),1))</f>
        <v>0.1</v>
      </c>
      <c r="Z159" s="17">
        <f>IF(X159&lt;$A$2,0,INDEX(魂核!$BG$5:$BG$25,MATCH($F$2,魂核!$BE$5:$BE$25,0),1))</f>
        <v>0.1</v>
      </c>
      <c r="AC159" s="17">
        <f>IF(X159&lt;$A$2,0,INDEX(魂核!$BJ$5:$BJ$25,MATCH($F$2,魂核!$BE$5:$BE$25,0),1))</f>
        <v>0</v>
      </c>
      <c r="AD159" s="17">
        <f>IF(X159&lt;$A$2,0,INDEX(魂核!$BK$5:$BK$25,MATCH($F$2,魂核!$BE$5:$BE$25,0),1))</f>
        <v>0</v>
      </c>
      <c r="AE159" s="17">
        <f>IF(X159&lt;$A$2,0,INDEX(魂核!$BL$5:$BL$25,MATCH($F$2,魂核!$BE$5:$BE$25,0),1))</f>
        <v>600</v>
      </c>
      <c r="AF159" s="17">
        <f>IF(X159&lt;$A$2,0,INDEX(魂核!$BM$5:$BM$25,MATCH($F$2,魂核!$BE$5:$BE$25,0),1))</f>
        <v>600</v>
      </c>
      <c r="AG159" s="17">
        <f>IF(X159&lt;$A$2,0,INDEX(魂核!$BH$5:$BH$25,MATCH($F$2,魂核!$BE$5:$BE$25,0),1))</f>
        <v>0</v>
      </c>
      <c r="AH159" s="17">
        <f>IF(X159&lt;$A$2,0,INDEX(魂核!$BI$5:$BI$25,MATCH($F$2,魂核!$BE$5:$BE$25,0),1))</f>
        <v>0</v>
      </c>
    </row>
    <row r="160" spans="7:34" x14ac:dyDescent="0.2">
      <c r="G160" s="30">
        <v>156</v>
      </c>
      <c r="H160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60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60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60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60" s="17">
        <v>0</v>
      </c>
      <c r="M160" s="17">
        <v>0</v>
      </c>
      <c r="N160" s="17">
        <v>0</v>
      </c>
      <c r="O160" s="17">
        <v>0</v>
      </c>
      <c r="P160" s="17">
        <v>0</v>
      </c>
      <c r="Q160" s="17">
        <v>0</v>
      </c>
      <c r="R160" s="17">
        <v>0</v>
      </c>
      <c r="S160" s="17">
        <v>0</v>
      </c>
      <c r="T160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60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60" s="30">
        <v>156</v>
      </c>
      <c r="Y160" s="17">
        <f>IF(X160&lt;$A$2,0,INDEX(魂核!$BF$5:$BF$25,MATCH($F$2,魂核!$BE$5:$BE$25,0),1))</f>
        <v>0.1</v>
      </c>
      <c r="Z160" s="17">
        <f>IF(X160&lt;$A$2,0,INDEX(魂核!$BG$5:$BG$25,MATCH($F$2,魂核!$BE$5:$BE$25,0),1))</f>
        <v>0.1</v>
      </c>
      <c r="AC160" s="17">
        <f>IF(X160&lt;$A$2,0,INDEX(魂核!$BJ$5:$BJ$25,MATCH($F$2,魂核!$BE$5:$BE$25,0),1))</f>
        <v>0</v>
      </c>
      <c r="AD160" s="17">
        <f>IF(X160&lt;$A$2,0,INDEX(魂核!$BK$5:$BK$25,MATCH($F$2,魂核!$BE$5:$BE$25,0),1))</f>
        <v>0</v>
      </c>
      <c r="AE160" s="17">
        <f>IF(X160&lt;$A$2,0,INDEX(魂核!$BL$5:$BL$25,MATCH($F$2,魂核!$BE$5:$BE$25,0),1))</f>
        <v>600</v>
      </c>
      <c r="AF160" s="17">
        <f>IF(X160&lt;$A$2,0,INDEX(魂核!$BM$5:$BM$25,MATCH($F$2,魂核!$BE$5:$BE$25,0),1))</f>
        <v>600</v>
      </c>
      <c r="AG160" s="17">
        <f>IF(X160&lt;$A$2,0,INDEX(魂核!$BH$5:$BH$25,MATCH($F$2,魂核!$BE$5:$BE$25,0),1))</f>
        <v>0</v>
      </c>
      <c r="AH160" s="17">
        <f>IF(X160&lt;$A$2,0,INDEX(魂核!$BI$5:$BI$25,MATCH($F$2,魂核!$BE$5:$BE$25,0),1))</f>
        <v>0</v>
      </c>
    </row>
    <row r="161" spans="7:34" x14ac:dyDescent="0.2">
      <c r="G161" s="30">
        <v>157</v>
      </c>
      <c r="H161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61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61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61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61" s="17">
        <v>0</v>
      </c>
      <c r="M161" s="17">
        <v>0</v>
      </c>
      <c r="N161" s="17">
        <v>0</v>
      </c>
      <c r="O161" s="17">
        <v>0</v>
      </c>
      <c r="P161" s="17">
        <v>0</v>
      </c>
      <c r="Q161" s="17">
        <v>0</v>
      </c>
      <c r="R161" s="17">
        <v>0</v>
      </c>
      <c r="S161" s="17">
        <v>0</v>
      </c>
      <c r="T161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61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61" s="30">
        <v>157</v>
      </c>
      <c r="Y161" s="17">
        <f>IF(X161&lt;$A$2,0,INDEX(魂核!$BF$5:$BF$25,MATCH($F$2,魂核!$BE$5:$BE$25,0),1))</f>
        <v>0.1</v>
      </c>
      <c r="Z161" s="17">
        <f>IF(X161&lt;$A$2,0,INDEX(魂核!$BG$5:$BG$25,MATCH($F$2,魂核!$BE$5:$BE$25,0),1))</f>
        <v>0.1</v>
      </c>
      <c r="AC161" s="17">
        <f>IF(X161&lt;$A$2,0,INDEX(魂核!$BJ$5:$BJ$25,MATCH($F$2,魂核!$BE$5:$BE$25,0),1))</f>
        <v>0</v>
      </c>
      <c r="AD161" s="17">
        <f>IF(X161&lt;$A$2,0,INDEX(魂核!$BK$5:$BK$25,MATCH($F$2,魂核!$BE$5:$BE$25,0),1))</f>
        <v>0</v>
      </c>
      <c r="AE161" s="17">
        <f>IF(X161&lt;$A$2,0,INDEX(魂核!$BL$5:$BL$25,MATCH($F$2,魂核!$BE$5:$BE$25,0),1))</f>
        <v>600</v>
      </c>
      <c r="AF161" s="17">
        <f>IF(X161&lt;$A$2,0,INDEX(魂核!$BM$5:$BM$25,MATCH($F$2,魂核!$BE$5:$BE$25,0),1))</f>
        <v>600</v>
      </c>
      <c r="AG161" s="17">
        <f>IF(X161&lt;$A$2,0,INDEX(魂核!$BH$5:$BH$25,MATCH($F$2,魂核!$BE$5:$BE$25,0),1))</f>
        <v>0</v>
      </c>
      <c r="AH161" s="17">
        <f>IF(X161&lt;$A$2,0,INDEX(魂核!$BI$5:$BI$25,MATCH($F$2,魂核!$BE$5:$BE$25,0),1))</f>
        <v>0</v>
      </c>
    </row>
    <row r="162" spans="7:34" x14ac:dyDescent="0.2">
      <c r="G162" s="30">
        <v>158</v>
      </c>
      <c r="H162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62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62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62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62" s="17">
        <v>0</v>
      </c>
      <c r="M162" s="17">
        <v>0</v>
      </c>
      <c r="N162" s="17">
        <v>0</v>
      </c>
      <c r="O162" s="17">
        <v>0</v>
      </c>
      <c r="P162" s="17">
        <v>0</v>
      </c>
      <c r="Q162" s="17">
        <v>0</v>
      </c>
      <c r="R162" s="17">
        <v>0</v>
      </c>
      <c r="S162" s="17">
        <v>0</v>
      </c>
      <c r="T162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62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62" s="30">
        <v>158</v>
      </c>
      <c r="Y162" s="17">
        <f>IF(X162&lt;$A$2,0,INDEX(魂核!$BF$5:$BF$25,MATCH($F$2,魂核!$BE$5:$BE$25,0),1))</f>
        <v>0.1</v>
      </c>
      <c r="Z162" s="17">
        <f>IF(X162&lt;$A$2,0,INDEX(魂核!$BG$5:$BG$25,MATCH($F$2,魂核!$BE$5:$BE$25,0),1))</f>
        <v>0.1</v>
      </c>
      <c r="AC162" s="17">
        <f>IF(X162&lt;$A$2,0,INDEX(魂核!$BJ$5:$BJ$25,MATCH($F$2,魂核!$BE$5:$BE$25,0),1))</f>
        <v>0</v>
      </c>
      <c r="AD162" s="17">
        <f>IF(X162&lt;$A$2,0,INDEX(魂核!$BK$5:$BK$25,MATCH($F$2,魂核!$BE$5:$BE$25,0),1))</f>
        <v>0</v>
      </c>
      <c r="AE162" s="17">
        <f>IF(X162&lt;$A$2,0,INDEX(魂核!$BL$5:$BL$25,MATCH($F$2,魂核!$BE$5:$BE$25,0),1))</f>
        <v>600</v>
      </c>
      <c r="AF162" s="17">
        <f>IF(X162&lt;$A$2,0,INDEX(魂核!$BM$5:$BM$25,MATCH($F$2,魂核!$BE$5:$BE$25,0),1))</f>
        <v>600</v>
      </c>
      <c r="AG162" s="17">
        <f>IF(X162&lt;$A$2,0,INDEX(魂核!$BH$5:$BH$25,MATCH($F$2,魂核!$BE$5:$BE$25,0),1))</f>
        <v>0</v>
      </c>
      <c r="AH162" s="17">
        <f>IF(X162&lt;$A$2,0,INDEX(魂核!$BI$5:$BI$25,MATCH($F$2,魂核!$BE$5:$BE$25,0),1))</f>
        <v>0</v>
      </c>
    </row>
    <row r="163" spans="7:34" x14ac:dyDescent="0.2">
      <c r="G163" s="30">
        <v>159</v>
      </c>
      <c r="H163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63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63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63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63" s="17">
        <v>0</v>
      </c>
      <c r="M163" s="17">
        <v>0</v>
      </c>
      <c r="N163" s="17">
        <v>0</v>
      </c>
      <c r="O163" s="17">
        <v>0</v>
      </c>
      <c r="P163" s="17">
        <v>0</v>
      </c>
      <c r="Q163" s="17">
        <v>0</v>
      </c>
      <c r="R163" s="17">
        <v>0</v>
      </c>
      <c r="S163" s="17">
        <v>0</v>
      </c>
      <c r="T163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63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63" s="30">
        <v>159</v>
      </c>
      <c r="Y163" s="17">
        <f>IF(X163&lt;$A$2,0,INDEX(魂核!$BF$5:$BF$25,MATCH($F$2,魂核!$BE$5:$BE$25,0),1))</f>
        <v>0.1</v>
      </c>
      <c r="Z163" s="17">
        <f>IF(X163&lt;$A$2,0,INDEX(魂核!$BG$5:$BG$25,MATCH($F$2,魂核!$BE$5:$BE$25,0),1))</f>
        <v>0.1</v>
      </c>
      <c r="AC163" s="17">
        <f>IF(X163&lt;$A$2,0,INDEX(魂核!$BJ$5:$BJ$25,MATCH($F$2,魂核!$BE$5:$BE$25,0),1))</f>
        <v>0</v>
      </c>
      <c r="AD163" s="17">
        <f>IF(X163&lt;$A$2,0,INDEX(魂核!$BK$5:$BK$25,MATCH($F$2,魂核!$BE$5:$BE$25,0),1))</f>
        <v>0</v>
      </c>
      <c r="AE163" s="17">
        <f>IF(X163&lt;$A$2,0,INDEX(魂核!$BL$5:$BL$25,MATCH($F$2,魂核!$BE$5:$BE$25,0),1))</f>
        <v>600</v>
      </c>
      <c r="AF163" s="17">
        <f>IF(X163&lt;$A$2,0,INDEX(魂核!$BM$5:$BM$25,MATCH($F$2,魂核!$BE$5:$BE$25,0),1))</f>
        <v>600</v>
      </c>
      <c r="AG163" s="17">
        <f>IF(X163&lt;$A$2,0,INDEX(魂核!$BH$5:$BH$25,MATCH($F$2,魂核!$BE$5:$BE$25,0),1))</f>
        <v>0</v>
      </c>
      <c r="AH163" s="17">
        <f>IF(X163&lt;$A$2,0,INDEX(魂核!$BI$5:$BI$25,MATCH($F$2,魂核!$BE$5:$BE$25,0),1))</f>
        <v>0</v>
      </c>
    </row>
    <row r="164" spans="7:34" x14ac:dyDescent="0.2">
      <c r="G164" s="30">
        <v>160</v>
      </c>
      <c r="H164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64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64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64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64" s="17">
        <v>0</v>
      </c>
      <c r="M164" s="17">
        <v>0</v>
      </c>
      <c r="N164" s="17">
        <v>0</v>
      </c>
      <c r="O164" s="17">
        <v>0</v>
      </c>
      <c r="P164" s="17">
        <v>0</v>
      </c>
      <c r="Q164" s="17">
        <v>0</v>
      </c>
      <c r="R164" s="17">
        <v>0</v>
      </c>
      <c r="S164" s="17">
        <v>0</v>
      </c>
      <c r="T164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64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64" s="30">
        <v>160</v>
      </c>
      <c r="Y164" s="17">
        <f>IF(X164&lt;$A$2,0,INDEX(魂核!$BF$5:$BF$25,MATCH($F$2,魂核!$BE$5:$BE$25,0),1))</f>
        <v>0.1</v>
      </c>
      <c r="Z164" s="17">
        <f>IF(X164&lt;$A$2,0,INDEX(魂核!$BG$5:$BG$25,MATCH($F$2,魂核!$BE$5:$BE$25,0),1))</f>
        <v>0.1</v>
      </c>
      <c r="AC164" s="17">
        <f>IF(X164&lt;$A$2,0,INDEX(魂核!$BJ$5:$BJ$25,MATCH($F$2,魂核!$BE$5:$BE$25,0),1))</f>
        <v>0</v>
      </c>
      <c r="AD164" s="17">
        <f>IF(X164&lt;$A$2,0,INDEX(魂核!$BK$5:$BK$25,MATCH($F$2,魂核!$BE$5:$BE$25,0),1))</f>
        <v>0</v>
      </c>
      <c r="AE164" s="17">
        <f>IF(X164&lt;$A$2,0,INDEX(魂核!$BL$5:$BL$25,MATCH($F$2,魂核!$BE$5:$BE$25,0),1))</f>
        <v>600</v>
      </c>
      <c r="AF164" s="17">
        <f>IF(X164&lt;$A$2,0,INDEX(魂核!$BM$5:$BM$25,MATCH($F$2,魂核!$BE$5:$BE$25,0),1))</f>
        <v>600</v>
      </c>
      <c r="AG164" s="17">
        <f>IF(X164&lt;$A$2,0,INDEX(魂核!$BH$5:$BH$25,MATCH($F$2,魂核!$BE$5:$BE$25,0),1))</f>
        <v>0</v>
      </c>
      <c r="AH164" s="17">
        <f>IF(X164&lt;$A$2,0,INDEX(魂核!$BI$5:$BI$25,MATCH($F$2,魂核!$BE$5:$BE$25,0),1))</f>
        <v>0</v>
      </c>
    </row>
    <row r="165" spans="7:34" x14ac:dyDescent="0.2">
      <c r="G165" s="30">
        <v>161</v>
      </c>
      <c r="H165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65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65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65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65" s="17">
        <v>0</v>
      </c>
      <c r="M165" s="17">
        <v>0</v>
      </c>
      <c r="N165" s="17">
        <v>0</v>
      </c>
      <c r="O165" s="17">
        <v>0</v>
      </c>
      <c r="P165" s="17">
        <v>0</v>
      </c>
      <c r="Q165" s="17">
        <v>0</v>
      </c>
      <c r="R165" s="17">
        <v>0</v>
      </c>
      <c r="S165" s="17">
        <v>0</v>
      </c>
      <c r="T165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65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65" s="30">
        <v>161</v>
      </c>
      <c r="Y165" s="17">
        <f>IF(X165&lt;$A$2,0,INDEX(魂核!$BF$5:$BF$25,MATCH($F$2,魂核!$BE$5:$BE$25,0),1))</f>
        <v>0.1</v>
      </c>
      <c r="Z165" s="17">
        <f>IF(X165&lt;$A$2,0,INDEX(魂核!$BG$5:$BG$25,MATCH($F$2,魂核!$BE$5:$BE$25,0),1))</f>
        <v>0.1</v>
      </c>
      <c r="AC165" s="17">
        <f>IF(X165&lt;$A$2,0,INDEX(魂核!$BJ$5:$BJ$25,MATCH($F$2,魂核!$BE$5:$BE$25,0),1))</f>
        <v>0</v>
      </c>
      <c r="AD165" s="17">
        <f>IF(X165&lt;$A$2,0,INDEX(魂核!$BK$5:$BK$25,MATCH($F$2,魂核!$BE$5:$BE$25,0),1))</f>
        <v>0</v>
      </c>
      <c r="AE165" s="17">
        <f>IF(X165&lt;$A$2,0,INDEX(魂核!$BL$5:$BL$25,MATCH($F$2,魂核!$BE$5:$BE$25,0),1))</f>
        <v>600</v>
      </c>
      <c r="AF165" s="17">
        <f>IF(X165&lt;$A$2,0,INDEX(魂核!$BM$5:$BM$25,MATCH($F$2,魂核!$BE$5:$BE$25,0),1))</f>
        <v>600</v>
      </c>
      <c r="AG165" s="17">
        <f>IF(X165&lt;$A$2,0,INDEX(魂核!$BH$5:$BH$25,MATCH($F$2,魂核!$BE$5:$BE$25,0),1))</f>
        <v>0</v>
      </c>
      <c r="AH165" s="17">
        <f>IF(X165&lt;$A$2,0,INDEX(魂核!$BI$5:$BI$25,MATCH($F$2,魂核!$BE$5:$BE$25,0),1))</f>
        <v>0</v>
      </c>
    </row>
    <row r="166" spans="7:34" x14ac:dyDescent="0.2">
      <c r="G166" s="30">
        <v>162</v>
      </c>
      <c r="H166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66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66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66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66" s="17">
        <v>0</v>
      </c>
      <c r="M166" s="17">
        <v>0</v>
      </c>
      <c r="N166" s="17">
        <v>0</v>
      </c>
      <c r="O166" s="17">
        <v>0</v>
      </c>
      <c r="P166" s="17">
        <v>0</v>
      </c>
      <c r="Q166" s="17">
        <v>0</v>
      </c>
      <c r="R166" s="17">
        <v>0</v>
      </c>
      <c r="S166" s="17">
        <v>0</v>
      </c>
      <c r="T166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66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66" s="30">
        <v>162</v>
      </c>
      <c r="Y166" s="17">
        <f>IF(X166&lt;$A$2,0,INDEX(魂核!$BF$5:$BF$25,MATCH($F$2,魂核!$BE$5:$BE$25,0),1))</f>
        <v>0.1</v>
      </c>
      <c r="Z166" s="17">
        <f>IF(X166&lt;$A$2,0,INDEX(魂核!$BG$5:$BG$25,MATCH($F$2,魂核!$BE$5:$BE$25,0),1))</f>
        <v>0.1</v>
      </c>
      <c r="AC166" s="17">
        <f>IF(X166&lt;$A$2,0,INDEX(魂核!$BJ$5:$BJ$25,MATCH($F$2,魂核!$BE$5:$BE$25,0),1))</f>
        <v>0</v>
      </c>
      <c r="AD166" s="17">
        <f>IF(X166&lt;$A$2,0,INDEX(魂核!$BK$5:$BK$25,MATCH($F$2,魂核!$BE$5:$BE$25,0),1))</f>
        <v>0</v>
      </c>
      <c r="AE166" s="17">
        <f>IF(X166&lt;$A$2,0,INDEX(魂核!$BL$5:$BL$25,MATCH($F$2,魂核!$BE$5:$BE$25,0),1))</f>
        <v>600</v>
      </c>
      <c r="AF166" s="17">
        <f>IF(X166&lt;$A$2,0,INDEX(魂核!$BM$5:$BM$25,MATCH($F$2,魂核!$BE$5:$BE$25,0),1))</f>
        <v>600</v>
      </c>
      <c r="AG166" s="17">
        <f>IF(X166&lt;$A$2,0,INDEX(魂核!$BH$5:$BH$25,MATCH($F$2,魂核!$BE$5:$BE$25,0),1))</f>
        <v>0</v>
      </c>
      <c r="AH166" s="17">
        <f>IF(X166&lt;$A$2,0,INDEX(魂核!$BI$5:$BI$25,MATCH($F$2,魂核!$BE$5:$BE$25,0),1))</f>
        <v>0</v>
      </c>
    </row>
    <row r="167" spans="7:34" x14ac:dyDescent="0.2">
      <c r="G167" s="30">
        <v>163</v>
      </c>
      <c r="H167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67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67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67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67" s="17">
        <v>0</v>
      </c>
      <c r="M167" s="17">
        <v>0</v>
      </c>
      <c r="N167" s="17">
        <v>0</v>
      </c>
      <c r="O167" s="17">
        <v>0</v>
      </c>
      <c r="P167" s="17">
        <v>0</v>
      </c>
      <c r="Q167" s="17">
        <v>0</v>
      </c>
      <c r="R167" s="17">
        <v>0</v>
      </c>
      <c r="S167" s="17">
        <v>0</v>
      </c>
      <c r="T167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67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67" s="30">
        <v>163</v>
      </c>
      <c r="Y167" s="17">
        <f>IF(X167&lt;$A$2,0,INDEX(魂核!$BF$5:$BF$25,MATCH($F$2,魂核!$BE$5:$BE$25,0),1))</f>
        <v>0.1</v>
      </c>
      <c r="Z167" s="17">
        <f>IF(X167&lt;$A$2,0,INDEX(魂核!$BG$5:$BG$25,MATCH($F$2,魂核!$BE$5:$BE$25,0),1))</f>
        <v>0.1</v>
      </c>
      <c r="AC167" s="17">
        <f>IF(X167&lt;$A$2,0,INDEX(魂核!$BJ$5:$BJ$25,MATCH($F$2,魂核!$BE$5:$BE$25,0),1))</f>
        <v>0</v>
      </c>
      <c r="AD167" s="17">
        <f>IF(X167&lt;$A$2,0,INDEX(魂核!$BK$5:$BK$25,MATCH($F$2,魂核!$BE$5:$BE$25,0),1))</f>
        <v>0</v>
      </c>
      <c r="AE167" s="17">
        <f>IF(X167&lt;$A$2,0,INDEX(魂核!$BL$5:$BL$25,MATCH($F$2,魂核!$BE$5:$BE$25,0),1))</f>
        <v>600</v>
      </c>
      <c r="AF167" s="17">
        <f>IF(X167&lt;$A$2,0,INDEX(魂核!$BM$5:$BM$25,MATCH($F$2,魂核!$BE$5:$BE$25,0),1))</f>
        <v>600</v>
      </c>
      <c r="AG167" s="17">
        <f>IF(X167&lt;$A$2,0,INDEX(魂核!$BH$5:$BH$25,MATCH($F$2,魂核!$BE$5:$BE$25,0),1))</f>
        <v>0</v>
      </c>
      <c r="AH167" s="17">
        <f>IF(X167&lt;$A$2,0,INDEX(魂核!$BI$5:$BI$25,MATCH($F$2,魂核!$BE$5:$BE$25,0),1))</f>
        <v>0</v>
      </c>
    </row>
    <row r="168" spans="7:34" x14ac:dyDescent="0.2">
      <c r="G168" s="30">
        <v>164</v>
      </c>
      <c r="H168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68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68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68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68" s="17">
        <v>0</v>
      </c>
      <c r="M168" s="17">
        <v>0</v>
      </c>
      <c r="N168" s="17">
        <v>0</v>
      </c>
      <c r="O168" s="17">
        <v>0</v>
      </c>
      <c r="P168" s="17">
        <v>0</v>
      </c>
      <c r="Q168" s="17">
        <v>0</v>
      </c>
      <c r="R168" s="17">
        <v>0</v>
      </c>
      <c r="S168" s="17">
        <v>0</v>
      </c>
      <c r="T168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68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68" s="30">
        <v>164</v>
      </c>
      <c r="Y168" s="17">
        <f>IF(X168&lt;$A$2,0,INDEX(魂核!$BF$5:$BF$25,MATCH($F$2,魂核!$BE$5:$BE$25,0),1))</f>
        <v>0.1</v>
      </c>
      <c r="Z168" s="17">
        <f>IF(X168&lt;$A$2,0,INDEX(魂核!$BG$5:$BG$25,MATCH($F$2,魂核!$BE$5:$BE$25,0),1))</f>
        <v>0.1</v>
      </c>
      <c r="AC168" s="17">
        <f>IF(X168&lt;$A$2,0,INDEX(魂核!$BJ$5:$BJ$25,MATCH($F$2,魂核!$BE$5:$BE$25,0),1))</f>
        <v>0</v>
      </c>
      <c r="AD168" s="17">
        <f>IF(X168&lt;$A$2,0,INDEX(魂核!$BK$5:$BK$25,MATCH($F$2,魂核!$BE$5:$BE$25,0),1))</f>
        <v>0</v>
      </c>
      <c r="AE168" s="17">
        <f>IF(X168&lt;$A$2,0,INDEX(魂核!$BL$5:$BL$25,MATCH($F$2,魂核!$BE$5:$BE$25,0),1))</f>
        <v>600</v>
      </c>
      <c r="AF168" s="17">
        <f>IF(X168&lt;$A$2,0,INDEX(魂核!$BM$5:$BM$25,MATCH($F$2,魂核!$BE$5:$BE$25,0),1))</f>
        <v>600</v>
      </c>
      <c r="AG168" s="17">
        <f>IF(X168&lt;$A$2,0,INDEX(魂核!$BH$5:$BH$25,MATCH($F$2,魂核!$BE$5:$BE$25,0),1))</f>
        <v>0</v>
      </c>
      <c r="AH168" s="17">
        <f>IF(X168&lt;$A$2,0,INDEX(魂核!$BI$5:$BI$25,MATCH($F$2,魂核!$BE$5:$BE$25,0),1))</f>
        <v>0</v>
      </c>
    </row>
    <row r="169" spans="7:34" x14ac:dyDescent="0.2">
      <c r="G169" s="30">
        <v>165</v>
      </c>
      <c r="H169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69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69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69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69" s="17">
        <v>0</v>
      </c>
      <c r="M169" s="17">
        <v>0</v>
      </c>
      <c r="N169" s="17">
        <v>0</v>
      </c>
      <c r="O169" s="17">
        <v>0</v>
      </c>
      <c r="P169" s="17">
        <v>0</v>
      </c>
      <c r="Q169" s="17">
        <v>0</v>
      </c>
      <c r="R169" s="17">
        <v>0</v>
      </c>
      <c r="S169" s="17">
        <v>0</v>
      </c>
      <c r="T169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69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69" s="30">
        <v>165</v>
      </c>
      <c r="Y169" s="17">
        <f>IF(X169&lt;$A$2,0,INDEX(魂核!$BF$5:$BF$25,MATCH($F$2,魂核!$BE$5:$BE$25,0),1))</f>
        <v>0.1</v>
      </c>
      <c r="Z169" s="17">
        <f>IF(X169&lt;$A$2,0,INDEX(魂核!$BG$5:$BG$25,MATCH($F$2,魂核!$BE$5:$BE$25,0),1))</f>
        <v>0.1</v>
      </c>
      <c r="AC169" s="17">
        <f>IF(X169&lt;$A$2,0,INDEX(魂核!$BJ$5:$BJ$25,MATCH($F$2,魂核!$BE$5:$BE$25,0),1))</f>
        <v>0</v>
      </c>
      <c r="AD169" s="17">
        <f>IF(X169&lt;$A$2,0,INDEX(魂核!$BK$5:$BK$25,MATCH($F$2,魂核!$BE$5:$BE$25,0),1))</f>
        <v>0</v>
      </c>
      <c r="AE169" s="17">
        <f>IF(X169&lt;$A$2,0,INDEX(魂核!$BL$5:$BL$25,MATCH($F$2,魂核!$BE$5:$BE$25,0),1))</f>
        <v>600</v>
      </c>
      <c r="AF169" s="17">
        <f>IF(X169&lt;$A$2,0,INDEX(魂核!$BM$5:$BM$25,MATCH($F$2,魂核!$BE$5:$BE$25,0),1))</f>
        <v>600</v>
      </c>
      <c r="AG169" s="17">
        <f>IF(X169&lt;$A$2,0,INDEX(魂核!$BH$5:$BH$25,MATCH($F$2,魂核!$BE$5:$BE$25,0),1))</f>
        <v>0</v>
      </c>
      <c r="AH169" s="17">
        <f>IF(X169&lt;$A$2,0,INDEX(魂核!$BI$5:$BI$25,MATCH($F$2,魂核!$BE$5:$BE$25,0),1))</f>
        <v>0</v>
      </c>
    </row>
    <row r="170" spans="7:34" x14ac:dyDescent="0.2">
      <c r="G170" s="30">
        <v>166</v>
      </c>
      <c r="H170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70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70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70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70" s="17">
        <v>0</v>
      </c>
      <c r="M170" s="17">
        <v>0</v>
      </c>
      <c r="N170" s="17">
        <v>0</v>
      </c>
      <c r="O170" s="17">
        <v>0</v>
      </c>
      <c r="P170" s="17">
        <v>0</v>
      </c>
      <c r="Q170" s="17">
        <v>0</v>
      </c>
      <c r="R170" s="17">
        <v>0</v>
      </c>
      <c r="S170" s="17">
        <v>0</v>
      </c>
      <c r="T170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70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70" s="30">
        <v>166</v>
      </c>
      <c r="Y170" s="17">
        <f>IF(X170&lt;$A$2,0,INDEX(魂核!$BF$5:$BF$25,MATCH($F$2,魂核!$BE$5:$BE$25,0),1))</f>
        <v>0.1</v>
      </c>
      <c r="Z170" s="17">
        <f>IF(X170&lt;$A$2,0,INDEX(魂核!$BG$5:$BG$25,MATCH($F$2,魂核!$BE$5:$BE$25,0),1))</f>
        <v>0.1</v>
      </c>
      <c r="AC170" s="17">
        <f>IF(X170&lt;$A$2,0,INDEX(魂核!$BJ$5:$BJ$25,MATCH($F$2,魂核!$BE$5:$BE$25,0),1))</f>
        <v>0</v>
      </c>
      <c r="AD170" s="17">
        <f>IF(X170&lt;$A$2,0,INDEX(魂核!$BK$5:$BK$25,MATCH($F$2,魂核!$BE$5:$BE$25,0),1))</f>
        <v>0</v>
      </c>
      <c r="AE170" s="17">
        <f>IF(X170&lt;$A$2,0,INDEX(魂核!$BL$5:$BL$25,MATCH($F$2,魂核!$BE$5:$BE$25,0),1))</f>
        <v>600</v>
      </c>
      <c r="AF170" s="17">
        <f>IF(X170&lt;$A$2,0,INDEX(魂核!$BM$5:$BM$25,MATCH($F$2,魂核!$BE$5:$BE$25,0),1))</f>
        <v>600</v>
      </c>
      <c r="AG170" s="17">
        <f>IF(X170&lt;$A$2,0,INDEX(魂核!$BH$5:$BH$25,MATCH($F$2,魂核!$BE$5:$BE$25,0),1))</f>
        <v>0</v>
      </c>
      <c r="AH170" s="17">
        <f>IF(X170&lt;$A$2,0,INDEX(魂核!$BI$5:$BI$25,MATCH($F$2,魂核!$BE$5:$BE$25,0),1))</f>
        <v>0</v>
      </c>
    </row>
    <row r="171" spans="7:34" x14ac:dyDescent="0.2">
      <c r="G171" s="30">
        <v>167</v>
      </c>
      <c r="H171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71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71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71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71" s="17">
        <v>0</v>
      </c>
      <c r="M171" s="17">
        <v>0</v>
      </c>
      <c r="N171" s="17">
        <v>0</v>
      </c>
      <c r="O171" s="17">
        <v>0</v>
      </c>
      <c r="P171" s="17">
        <v>0</v>
      </c>
      <c r="Q171" s="17">
        <v>0</v>
      </c>
      <c r="R171" s="17">
        <v>0</v>
      </c>
      <c r="S171" s="17">
        <v>0</v>
      </c>
      <c r="T171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71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71" s="30">
        <v>167</v>
      </c>
      <c r="Y171" s="17">
        <f>IF(X171&lt;$A$2,0,INDEX(魂核!$BF$5:$BF$25,MATCH($F$2,魂核!$BE$5:$BE$25,0),1))</f>
        <v>0.1</v>
      </c>
      <c r="Z171" s="17">
        <f>IF(X171&lt;$A$2,0,INDEX(魂核!$BG$5:$BG$25,MATCH($F$2,魂核!$BE$5:$BE$25,0),1))</f>
        <v>0.1</v>
      </c>
      <c r="AC171" s="17">
        <f>IF(X171&lt;$A$2,0,INDEX(魂核!$BJ$5:$BJ$25,MATCH($F$2,魂核!$BE$5:$BE$25,0),1))</f>
        <v>0</v>
      </c>
      <c r="AD171" s="17">
        <f>IF(X171&lt;$A$2,0,INDEX(魂核!$BK$5:$BK$25,MATCH($F$2,魂核!$BE$5:$BE$25,0),1))</f>
        <v>0</v>
      </c>
      <c r="AE171" s="17">
        <f>IF(X171&lt;$A$2,0,INDEX(魂核!$BL$5:$BL$25,MATCH($F$2,魂核!$BE$5:$BE$25,0),1))</f>
        <v>600</v>
      </c>
      <c r="AF171" s="17">
        <f>IF(X171&lt;$A$2,0,INDEX(魂核!$BM$5:$BM$25,MATCH($F$2,魂核!$BE$5:$BE$25,0),1))</f>
        <v>600</v>
      </c>
      <c r="AG171" s="17">
        <f>IF(X171&lt;$A$2,0,INDEX(魂核!$BH$5:$BH$25,MATCH($F$2,魂核!$BE$5:$BE$25,0),1))</f>
        <v>0</v>
      </c>
      <c r="AH171" s="17">
        <f>IF(X171&lt;$A$2,0,INDEX(魂核!$BI$5:$BI$25,MATCH($F$2,魂核!$BE$5:$BE$25,0),1))</f>
        <v>0</v>
      </c>
    </row>
    <row r="172" spans="7:34" x14ac:dyDescent="0.2">
      <c r="G172" s="30">
        <v>168</v>
      </c>
      <c r="H172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72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72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72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72" s="17">
        <v>0</v>
      </c>
      <c r="M172" s="17">
        <v>0</v>
      </c>
      <c r="N172" s="17">
        <v>0</v>
      </c>
      <c r="O172" s="17">
        <v>0</v>
      </c>
      <c r="P172" s="17">
        <v>0</v>
      </c>
      <c r="Q172" s="17">
        <v>0</v>
      </c>
      <c r="R172" s="17">
        <v>0</v>
      </c>
      <c r="S172" s="17">
        <v>0</v>
      </c>
      <c r="T172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72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72" s="30">
        <v>168</v>
      </c>
      <c r="Y172" s="17">
        <f>IF(X172&lt;$A$2,0,INDEX(魂核!$BF$5:$BF$25,MATCH($F$2,魂核!$BE$5:$BE$25,0),1))</f>
        <v>0.1</v>
      </c>
      <c r="Z172" s="17">
        <f>IF(X172&lt;$A$2,0,INDEX(魂核!$BG$5:$BG$25,MATCH($F$2,魂核!$BE$5:$BE$25,0),1))</f>
        <v>0.1</v>
      </c>
      <c r="AC172" s="17">
        <f>IF(X172&lt;$A$2,0,INDEX(魂核!$BJ$5:$BJ$25,MATCH($F$2,魂核!$BE$5:$BE$25,0),1))</f>
        <v>0</v>
      </c>
      <c r="AD172" s="17">
        <f>IF(X172&lt;$A$2,0,INDEX(魂核!$BK$5:$BK$25,MATCH($F$2,魂核!$BE$5:$BE$25,0),1))</f>
        <v>0</v>
      </c>
      <c r="AE172" s="17">
        <f>IF(X172&lt;$A$2,0,INDEX(魂核!$BL$5:$BL$25,MATCH($F$2,魂核!$BE$5:$BE$25,0),1))</f>
        <v>600</v>
      </c>
      <c r="AF172" s="17">
        <f>IF(X172&lt;$A$2,0,INDEX(魂核!$BM$5:$BM$25,MATCH($F$2,魂核!$BE$5:$BE$25,0),1))</f>
        <v>600</v>
      </c>
      <c r="AG172" s="17">
        <f>IF(X172&lt;$A$2,0,INDEX(魂核!$BH$5:$BH$25,MATCH($F$2,魂核!$BE$5:$BE$25,0),1))</f>
        <v>0</v>
      </c>
      <c r="AH172" s="17">
        <f>IF(X172&lt;$A$2,0,INDEX(魂核!$BI$5:$BI$25,MATCH($F$2,魂核!$BE$5:$BE$25,0),1))</f>
        <v>0</v>
      </c>
    </row>
    <row r="173" spans="7:34" x14ac:dyDescent="0.2">
      <c r="G173" s="30">
        <v>169</v>
      </c>
      <c r="H173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73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73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73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73" s="17">
        <v>0</v>
      </c>
      <c r="M173" s="17">
        <v>0</v>
      </c>
      <c r="N173" s="17">
        <v>0</v>
      </c>
      <c r="O173" s="17">
        <v>0</v>
      </c>
      <c r="P173" s="17">
        <v>0</v>
      </c>
      <c r="Q173" s="17">
        <v>0</v>
      </c>
      <c r="R173" s="17">
        <v>0</v>
      </c>
      <c r="S173" s="17">
        <v>0</v>
      </c>
      <c r="T173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73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73" s="30">
        <v>169</v>
      </c>
      <c r="Y173" s="17">
        <f>IF(X173&lt;$A$2,0,INDEX(魂核!$BF$5:$BF$25,MATCH($F$2,魂核!$BE$5:$BE$25,0),1))</f>
        <v>0.1</v>
      </c>
      <c r="Z173" s="17">
        <f>IF(X173&lt;$A$2,0,INDEX(魂核!$BG$5:$BG$25,MATCH($F$2,魂核!$BE$5:$BE$25,0),1))</f>
        <v>0.1</v>
      </c>
      <c r="AC173" s="17">
        <f>IF(X173&lt;$A$2,0,INDEX(魂核!$BJ$5:$BJ$25,MATCH($F$2,魂核!$BE$5:$BE$25,0),1))</f>
        <v>0</v>
      </c>
      <c r="AD173" s="17">
        <f>IF(X173&lt;$A$2,0,INDEX(魂核!$BK$5:$BK$25,MATCH($F$2,魂核!$BE$5:$BE$25,0),1))</f>
        <v>0</v>
      </c>
      <c r="AE173" s="17">
        <f>IF(X173&lt;$A$2,0,INDEX(魂核!$BL$5:$BL$25,MATCH($F$2,魂核!$BE$5:$BE$25,0),1))</f>
        <v>600</v>
      </c>
      <c r="AF173" s="17">
        <f>IF(X173&lt;$A$2,0,INDEX(魂核!$BM$5:$BM$25,MATCH($F$2,魂核!$BE$5:$BE$25,0),1))</f>
        <v>600</v>
      </c>
      <c r="AG173" s="17">
        <f>IF(X173&lt;$A$2,0,INDEX(魂核!$BH$5:$BH$25,MATCH($F$2,魂核!$BE$5:$BE$25,0),1))</f>
        <v>0</v>
      </c>
      <c r="AH173" s="17">
        <f>IF(X173&lt;$A$2,0,INDEX(魂核!$BI$5:$BI$25,MATCH($F$2,魂核!$BE$5:$BE$25,0),1))</f>
        <v>0</v>
      </c>
    </row>
    <row r="174" spans="7:34" x14ac:dyDescent="0.2">
      <c r="G174" s="30">
        <v>170</v>
      </c>
      <c r="H174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74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74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74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74" s="17">
        <v>0</v>
      </c>
      <c r="M174" s="17">
        <v>0</v>
      </c>
      <c r="N174" s="17">
        <v>0</v>
      </c>
      <c r="O174" s="17">
        <v>0</v>
      </c>
      <c r="P174" s="17">
        <v>0</v>
      </c>
      <c r="Q174" s="17">
        <v>0</v>
      </c>
      <c r="R174" s="17">
        <v>0</v>
      </c>
      <c r="S174" s="17">
        <v>0</v>
      </c>
      <c r="T174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74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74" s="30">
        <v>170</v>
      </c>
      <c r="Y174" s="17">
        <f>IF(X174&lt;$A$2,0,INDEX(魂核!$BF$5:$BF$25,MATCH($F$2,魂核!$BE$5:$BE$25,0),1))</f>
        <v>0.1</v>
      </c>
      <c r="Z174" s="17">
        <f>IF(X174&lt;$A$2,0,INDEX(魂核!$BG$5:$BG$25,MATCH($F$2,魂核!$BE$5:$BE$25,0),1))</f>
        <v>0.1</v>
      </c>
      <c r="AC174" s="17">
        <f>IF(X174&lt;$A$2,0,INDEX(魂核!$BJ$5:$BJ$25,MATCH($F$2,魂核!$BE$5:$BE$25,0),1))</f>
        <v>0</v>
      </c>
      <c r="AD174" s="17">
        <f>IF(X174&lt;$A$2,0,INDEX(魂核!$BK$5:$BK$25,MATCH($F$2,魂核!$BE$5:$BE$25,0),1))</f>
        <v>0</v>
      </c>
      <c r="AE174" s="17">
        <f>IF(X174&lt;$A$2,0,INDEX(魂核!$BL$5:$BL$25,MATCH($F$2,魂核!$BE$5:$BE$25,0),1))</f>
        <v>600</v>
      </c>
      <c r="AF174" s="17">
        <f>IF(X174&lt;$A$2,0,INDEX(魂核!$BM$5:$BM$25,MATCH($F$2,魂核!$BE$5:$BE$25,0),1))</f>
        <v>600</v>
      </c>
      <c r="AG174" s="17">
        <f>IF(X174&lt;$A$2,0,INDEX(魂核!$BH$5:$BH$25,MATCH($F$2,魂核!$BE$5:$BE$25,0),1))</f>
        <v>0</v>
      </c>
      <c r="AH174" s="17">
        <f>IF(X174&lt;$A$2,0,INDEX(魂核!$BI$5:$BI$25,MATCH($F$2,魂核!$BE$5:$BE$25,0),1))</f>
        <v>0</v>
      </c>
    </row>
    <row r="175" spans="7:34" x14ac:dyDescent="0.2">
      <c r="G175" s="30">
        <v>171</v>
      </c>
      <c r="H175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75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75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75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75" s="17">
        <v>0</v>
      </c>
      <c r="M175" s="17">
        <v>0</v>
      </c>
      <c r="N175" s="17">
        <v>0</v>
      </c>
      <c r="O175" s="17">
        <v>0</v>
      </c>
      <c r="P175" s="17">
        <v>0</v>
      </c>
      <c r="Q175" s="17">
        <v>0</v>
      </c>
      <c r="R175" s="17">
        <v>0</v>
      </c>
      <c r="S175" s="17">
        <v>0</v>
      </c>
      <c r="T175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75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75" s="30">
        <v>171</v>
      </c>
      <c r="Y175" s="17">
        <f>IF(X175&lt;$A$2,0,INDEX(魂核!$BF$5:$BF$25,MATCH($F$2,魂核!$BE$5:$BE$25,0),1))</f>
        <v>0.1</v>
      </c>
      <c r="Z175" s="17">
        <f>IF(X175&lt;$A$2,0,INDEX(魂核!$BG$5:$BG$25,MATCH($F$2,魂核!$BE$5:$BE$25,0),1))</f>
        <v>0.1</v>
      </c>
      <c r="AC175" s="17">
        <f>IF(X175&lt;$A$2,0,INDEX(魂核!$BJ$5:$BJ$25,MATCH($F$2,魂核!$BE$5:$BE$25,0),1))</f>
        <v>0</v>
      </c>
      <c r="AD175" s="17">
        <f>IF(X175&lt;$A$2,0,INDEX(魂核!$BK$5:$BK$25,MATCH($F$2,魂核!$BE$5:$BE$25,0),1))</f>
        <v>0</v>
      </c>
      <c r="AE175" s="17">
        <f>IF(X175&lt;$A$2,0,INDEX(魂核!$BL$5:$BL$25,MATCH($F$2,魂核!$BE$5:$BE$25,0),1))</f>
        <v>600</v>
      </c>
      <c r="AF175" s="17">
        <f>IF(X175&lt;$A$2,0,INDEX(魂核!$BM$5:$BM$25,MATCH($F$2,魂核!$BE$5:$BE$25,0),1))</f>
        <v>600</v>
      </c>
      <c r="AG175" s="17">
        <f>IF(X175&lt;$A$2,0,INDEX(魂核!$BH$5:$BH$25,MATCH($F$2,魂核!$BE$5:$BE$25,0),1))</f>
        <v>0</v>
      </c>
      <c r="AH175" s="17">
        <f>IF(X175&lt;$A$2,0,INDEX(魂核!$BI$5:$BI$25,MATCH($F$2,魂核!$BE$5:$BE$25,0),1))</f>
        <v>0</v>
      </c>
    </row>
    <row r="176" spans="7:34" x14ac:dyDescent="0.2">
      <c r="G176" s="30">
        <v>172</v>
      </c>
      <c r="H176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76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76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76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76" s="17">
        <v>0</v>
      </c>
      <c r="M176" s="17">
        <v>0</v>
      </c>
      <c r="N176" s="17">
        <v>0</v>
      </c>
      <c r="O176" s="17">
        <v>0</v>
      </c>
      <c r="P176" s="17">
        <v>0</v>
      </c>
      <c r="Q176" s="17">
        <v>0</v>
      </c>
      <c r="R176" s="17">
        <v>0</v>
      </c>
      <c r="S176" s="17">
        <v>0</v>
      </c>
      <c r="T176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76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76" s="30">
        <v>172</v>
      </c>
      <c r="Y176" s="17">
        <f>IF(X176&lt;$A$2,0,INDEX(魂核!$BF$5:$BF$25,MATCH($F$2,魂核!$BE$5:$BE$25,0),1))</f>
        <v>0.1</v>
      </c>
      <c r="Z176" s="17">
        <f>IF(X176&lt;$A$2,0,INDEX(魂核!$BG$5:$BG$25,MATCH($F$2,魂核!$BE$5:$BE$25,0),1))</f>
        <v>0.1</v>
      </c>
      <c r="AC176" s="17">
        <f>IF(X176&lt;$A$2,0,INDEX(魂核!$BJ$5:$BJ$25,MATCH($F$2,魂核!$BE$5:$BE$25,0),1))</f>
        <v>0</v>
      </c>
      <c r="AD176" s="17">
        <f>IF(X176&lt;$A$2,0,INDEX(魂核!$BK$5:$BK$25,MATCH($F$2,魂核!$BE$5:$BE$25,0),1))</f>
        <v>0</v>
      </c>
      <c r="AE176" s="17">
        <f>IF(X176&lt;$A$2,0,INDEX(魂核!$BL$5:$BL$25,MATCH($F$2,魂核!$BE$5:$BE$25,0),1))</f>
        <v>600</v>
      </c>
      <c r="AF176" s="17">
        <f>IF(X176&lt;$A$2,0,INDEX(魂核!$BM$5:$BM$25,MATCH($F$2,魂核!$BE$5:$BE$25,0),1))</f>
        <v>600</v>
      </c>
      <c r="AG176" s="17">
        <f>IF(X176&lt;$A$2,0,INDEX(魂核!$BH$5:$BH$25,MATCH($F$2,魂核!$BE$5:$BE$25,0),1))</f>
        <v>0</v>
      </c>
      <c r="AH176" s="17">
        <f>IF(X176&lt;$A$2,0,INDEX(魂核!$BI$5:$BI$25,MATCH($F$2,魂核!$BE$5:$BE$25,0),1))</f>
        <v>0</v>
      </c>
    </row>
    <row r="177" spans="7:34" x14ac:dyDescent="0.2">
      <c r="G177" s="30">
        <v>173</v>
      </c>
      <c r="H177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77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77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77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77" s="17">
        <v>0</v>
      </c>
      <c r="M177" s="17">
        <v>0</v>
      </c>
      <c r="N177" s="17">
        <v>0</v>
      </c>
      <c r="O177" s="17">
        <v>0</v>
      </c>
      <c r="P177" s="17">
        <v>0</v>
      </c>
      <c r="Q177" s="17">
        <v>0</v>
      </c>
      <c r="R177" s="17">
        <v>0</v>
      </c>
      <c r="S177" s="17">
        <v>0</v>
      </c>
      <c r="T177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77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77" s="30">
        <v>173</v>
      </c>
      <c r="Y177" s="17">
        <f>IF(X177&lt;$A$2,0,INDEX(魂核!$BF$5:$BF$25,MATCH($F$2,魂核!$BE$5:$BE$25,0),1))</f>
        <v>0.1</v>
      </c>
      <c r="Z177" s="17">
        <f>IF(X177&lt;$A$2,0,INDEX(魂核!$BG$5:$BG$25,MATCH($F$2,魂核!$BE$5:$BE$25,0),1))</f>
        <v>0.1</v>
      </c>
      <c r="AC177" s="17">
        <f>IF(X177&lt;$A$2,0,INDEX(魂核!$BJ$5:$BJ$25,MATCH($F$2,魂核!$BE$5:$BE$25,0),1))</f>
        <v>0</v>
      </c>
      <c r="AD177" s="17">
        <f>IF(X177&lt;$A$2,0,INDEX(魂核!$BK$5:$BK$25,MATCH($F$2,魂核!$BE$5:$BE$25,0),1))</f>
        <v>0</v>
      </c>
      <c r="AE177" s="17">
        <f>IF(X177&lt;$A$2,0,INDEX(魂核!$BL$5:$BL$25,MATCH($F$2,魂核!$BE$5:$BE$25,0),1))</f>
        <v>600</v>
      </c>
      <c r="AF177" s="17">
        <f>IF(X177&lt;$A$2,0,INDEX(魂核!$BM$5:$BM$25,MATCH($F$2,魂核!$BE$5:$BE$25,0),1))</f>
        <v>600</v>
      </c>
      <c r="AG177" s="17">
        <f>IF(X177&lt;$A$2,0,INDEX(魂核!$BH$5:$BH$25,MATCH($F$2,魂核!$BE$5:$BE$25,0),1))</f>
        <v>0</v>
      </c>
      <c r="AH177" s="17">
        <f>IF(X177&lt;$A$2,0,INDEX(魂核!$BI$5:$BI$25,MATCH($F$2,魂核!$BE$5:$BE$25,0),1))</f>
        <v>0</v>
      </c>
    </row>
    <row r="178" spans="7:34" x14ac:dyDescent="0.2">
      <c r="G178" s="30">
        <v>174</v>
      </c>
      <c r="H178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78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78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78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78" s="17">
        <v>0</v>
      </c>
      <c r="M178" s="17">
        <v>0</v>
      </c>
      <c r="N178" s="17">
        <v>0</v>
      </c>
      <c r="O178" s="17">
        <v>0</v>
      </c>
      <c r="P178" s="17">
        <v>0</v>
      </c>
      <c r="Q178" s="17">
        <v>0</v>
      </c>
      <c r="R178" s="17">
        <v>0</v>
      </c>
      <c r="S178" s="17">
        <v>0</v>
      </c>
      <c r="T178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78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78" s="30">
        <v>174</v>
      </c>
      <c r="Y178" s="17">
        <f>IF(X178&lt;$A$2,0,INDEX(魂核!$BF$5:$BF$25,MATCH($F$2,魂核!$BE$5:$BE$25,0),1))</f>
        <v>0.1</v>
      </c>
      <c r="Z178" s="17">
        <f>IF(X178&lt;$A$2,0,INDEX(魂核!$BG$5:$BG$25,MATCH($F$2,魂核!$BE$5:$BE$25,0),1))</f>
        <v>0.1</v>
      </c>
      <c r="AC178" s="17">
        <f>IF(X178&lt;$A$2,0,INDEX(魂核!$BJ$5:$BJ$25,MATCH($F$2,魂核!$BE$5:$BE$25,0),1))</f>
        <v>0</v>
      </c>
      <c r="AD178" s="17">
        <f>IF(X178&lt;$A$2,0,INDEX(魂核!$BK$5:$BK$25,MATCH($F$2,魂核!$BE$5:$BE$25,0),1))</f>
        <v>0</v>
      </c>
      <c r="AE178" s="17">
        <f>IF(X178&lt;$A$2,0,INDEX(魂核!$BL$5:$BL$25,MATCH($F$2,魂核!$BE$5:$BE$25,0),1))</f>
        <v>600</v>
      </c>
      <c r="AF178" s="17">
        <f>IF(X178&lt;$A$2,0,INDEX(魂核!$BM$5:$BM$25,MATCH($F$2,魂核!$BE$5:$BE$25,0),1))</f>
        <v>600</v>
      </c>
      <c r="AG178" s="17">
        <f>IF(X178&lt;$A$2,0,INDEX(魂核!$BH$5:$BH$25,MATCH($F$2,魂核!$BE$5:$BE$25,0),1))</f>
        <v>0</v>
      </c>
      <c r="AH178" s="17">
        <f>IF(X178&lt;$A$2,0,INDEX(魂核!$BI$5:$BI$25,MATCH($F$2,魂核!$BE$5:$BE$25,0),1))</f>
        <v>0</v>
      </c>
    </row>
    <row r="179" spans="7:34" x14ac:dyDescent="0.2">
      <c r="G179" s="30">
        <v>175</v>
      </c>
      <c r="H179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79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79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79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79" s="17">
        <v>0</v>
      </c>
      <c r="M179" s="17">
        <v>0</v>
      </c>
      <c r="N179" s="17">
        <v>0</v>
      </c>
      <c r="O179" s="17">
        <v>0</v>
      </c>
      <c r="P179" s="17">
        <v>0</v>
      </c>
      <c r="Q179" s="17">
        <v>0</v>
      </c>
      <c r="R179" s="17">
        <v>0</v>
      </c>
      <c r="S179" s="17">
        <v>0</v>
      </c>
      <c r="T179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79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79" s="30">
        <v>175</v>
      </c>
      <c r="Y179" s="17">
        <f>IF(X179&lt;$A$2,0,INDEX(魂核!$BF$5:$BF$25,MATCH($F$2,魂核!$BE$5:$BE$25,0),1))</f>
        <v>0.1</v>
      </c>
      <c r="Z179" s="17">
        <f>IF(X179&lt;$A$2,0,INDEX(魂核!$BG$5:$BG$25,MATCH($F$2,魂核!$BE$5:$BE$25,0),1))</f>
        <v>0.1</v>
      </c>
      <c r="AC179" s="17">
        <f>IF(X179&lt;$A$2,0,INDEX(魂核!$BJ$5:$BJ$25,MATCH($F$2,魂核!$BE$5:$BE$25,0),1))</f>
        <v>0</v>
      </c>
      <c r="AD179" s="17">
        <f>IF(X179&lt;$A$2,0,INDEX(魂核!$BK$5:$BK$25,MATCH($F$2,魂核!$BE$5:$BE$25,0),1))</f>
        <v>0</v>
      </c>
      <c r="AE179" s="17">
        <f>IF(X179&lt;$A$2,0,INDEX(魂核!$BL$5:$BL$25,MATCH($F$2,魂核!$BE$5:$BE$25,0),1))</f>
        <v>600</v>
      </c>
      <c r="AF179" s="17">
        <f>IF(X179&lt;$A$2,0,INDEX(魂核!$BM$5:$BM$25,MATCH($F$2,魂核!$BE$5:$BE$25,0),1))</f>
        <v>600</v>
      </c>
      <c r="AG179" s="17">
        <f>IF(X179&lt;$A$2,0,INDEX(魂核!$BH$5:$BH$25,MATCH($F$2,魂核!$BE$5:$BE$25,0),1))</f>
        <v>0</v>
      </c>
      <c r="AH179" s="17">
        <f>IF(X179&lt;$A$2,0,INDEX(魂核!$BI$5:$BI$25,MATCH($F$2,魂核!$BE$5:$BE$25,0),1))</f>
        <v>0</v>
      </c>
    </row>
    <row r="180" spans="7:34" x14ac:dyDescent="0.2">
      <c r="G180" s="30">
        <v>176</v>
      </c>
      <c r="H180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80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80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80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80" s="17">
        <v>0</v>
      </c>
      <c r="M180" s="17">
        <v>0</v>
      </c>
      <c r="N180" s="17">
        <v>0</v>
      </c>
      <c r="O180" s="17">
        <v>0</v>
      </c>
      <c r="P180" s="17">
        <v>0</v>
      </c>
      <c r="Q180" s="17">
        <v>0</v>
      </c>
      <c r="R180" s="17">
        <v>0</v>
      </c>
      <c r="S180" s="17">
        <v>0</v>
      </c>
      <c r="T180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80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80" s="30">
        <v>176</v>
      </c>
      <c r="Y180" s="17">
        <f>IF(X180&lt;$A$2,0,INDEX(魂核!$BF$5:$BF$25,MATCH($F$2,魂核!$BE$5:$BE$25,0),1))</f>
        <v>0.1</v>
      </c>
      <c r="Z180" s="17">
        <f>IF(X180&lt;$A$2,0,INDEX(魂核!$BG$5:$BG$25,MATCH($F$2,魂核!$BE$5:$BE$25,0),1))</f>
        <v>0.1</v>
      </c>
      <c r="AC180" s="17">
        <f>IF(X180&lt;$A$2,0,INDEX(魂核!$BJ$5:$BJ$25,MATCH($F$2,魂核!$BE$5:$BE$25,0),1))</f>
        <v>0</v>
      </c>
      <c r="AD180" s="17">
        <f>IF(X180&lt;$A$2,0,INDEX(魂核!$BK$5:$BK$25,MATCH($F$2,魂核!$BE$5:$BE$25,0),1))</f>
        <v>0</v>
      </c>
      <c r="AE180" s="17">
        <f>IF(X180&lt;$A$2,0,INDEX(魂核!$BL$5:$BL$25,MATCH($F$2,魂核!$BE$5:$BE$25,0),1))</f>
        <v>600</v>
      </c>
      <c r="AF180" s="17">
        <f>IF(X180&lt;$A$2,0,INDEX(魂核!$BM$5:$BM$25,MATCH($F$2,魂核!$BE$5:$BE$25,0),1))</f>
        <v>600</v>
      </c>
      <c r="AG180" s="17">
        <f>IF(X180&lt;$A$2,0,INDEX(魂核!$BH$5:$BH$25,MATCH($F$2,魂核!$BE$5:$BE$25,0),1))</f>
        <v>0</v>
      </c>
      <c r="AH180" s="17">
        <f>IF(X180&lt;$A$2,0,INDEX(魂核!$BI$5:$BI$25,MATCH($F$2,魂核!$BE$5:$BE$25,0),1))</f>
        <v>0</v>
      </c>
    </row>
    <row r="181" spans="7:34" x14ac:dyDescent="0.2">
      <c r="G181" s="30">
        <v>177</v>
      </c>
      <c r="H181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81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81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81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81" s="17">
        <v>0</v>
      </c>
      <c r="M181" s="17">
        <v>0</v>
      </c>
      <c r="N181" s="17">
        <v>0</v>
      </c>
      <c r="O181" s="17">
        <v>0</v>
      </c>
      <c r="P181" s="17">
        <v>0</v>
      </c>
      <c r="Q181" s="17">
        <v>0</v>
      </c>
      <c r="R181" s="17">
        <v>0</v>
      </c>
      <c r="S181" s="17">
        <v>0</v>
      </c>
      <c r="T181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81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81" s="30">
        <v>177</v>
      </c>
      <c r="Y181" s="17">
        <f>IF(X181&lt;$A$2,0,INDEX(魂核!$BF$5:$BF$25,MATCH($F$2,魂核!$BE$5:$BE$25,0),1))</f>
        <v>0.1</v>
      </c>
      <c r="Z181" s="17">
        <f>IF(X181&lt;$A$2,0,INDEX(魂核!$BG$5:$BG$25,MATCH($F$2,魂核!$BE$5:$BE$25,0),1))</f>
        <v>0.1</v>
      </c>
      <c r="AC181" s="17">
        <f>IF(X181&lt;$A$2,0,INDEX(魂核!$BJ$5:$BJ$25,MATCH($F$2,魂核!$BE$5:$BE$25,0),1))</f>
        <v>0</v>
      </c>
      <c r="AD181" s="17">
        <f>IF(X181&lt;$A$2,0,INDEX(魂核!$BK$5:$BK$25,MATCH($F$2,魂核!$BE$5:$BE$25,0),1))</f>
        <v>0</v>
      </c>
      <c r="AE181" s="17">
        <f>IF(X181&lt;$A$2,0,INDEX(魂核!$BL$5:$BL$25,MATCH($F$2,魂核!$BE$5:$BE$25,0),1))</f>
        <v>600</v>
      </c>
      <c r="AF181" s="17">
        <f>IF(X181&lt;$A$2,0,INDEX(魂核!$BM$5:$BM$25,MATCH($F$2,魂核!$BE$5:$BE$25,0),1))</f>
        <v>600</v>
      </c>
      <c r="AG181" s="17">
        <f>IF(X181&lt;$A$2,0,INDEX(魂核!$BH$5:$BH$25,MATCH($F$2,魂核!$BE$5:$BE$25,0),1))</f>
        <v>0</v>
      </c>
      <c r="AH181" s="17">
        <f>IF(X181&lt;$A$2,0,INDEX(魂核!$BI$5:$BI$25,MATCH($F$2,魂核!$BE$5:$BE$25,0),1))</f>
        <v>0</v>
      </c>
    </row>
    <row r="182" spans="7:34" x14ac:dyDescent="0.2">
      <c r="G182" s="30">
        <v>178</v>
      </c>
      <c r="H182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82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82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82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82" s="17">
        <v>0</v>
      </c>
      <c r="M182" s="17">
        <v>0</v>
      </c>
      <c r="N182" s="17">
        <v>0</v>
      </c>
      <c r="O182" s="17">
        <v>0</v>
      </c>
      <c r="P182" s="17">
        <v>0</v>
      </c>
      <c r="Q182" s="17">
        <v>0</v>
      </c>
      <c r="R182" s="17">
        <v>0</v>
      </c>
      <c r="S182" s="17">
        <v>0</v>
      </c>
      <c r="T182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82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82" s="30">
        <v>178</v>
      </c>
      <c r="Y182" s="17">
        <f>IF(X182&lt;$A$2,0,INDEX(魂核!$BF$5:$BF$25,MATCH($F$2,魂核!$BE$5:$BE$25,0),1))</f>
        <v>0.1</v>
      </c>
      <c r="Z182" s="17">
        <f>IF(X182&lt;$A$2,0,INDEX(魂核!$BG$5:$BG$25,MATCH($F$2,魂核!$BE$5:$BE$25,0),1))</f>
        <v>0.1</v>
      </c>
      <c r="AC182" s="17">
        <f>IF(X182&lt;$A$2,0,INDEX(魂核!$BJ$5:$BJ$25,MATCH($F$2,魂核!$BE$5:$BE$25,0),1))</f>
        <v>0</v>
      </c>
      <c r="AD182" s="17">
        <f>IF(X182&lt;$A$2,0,INDEX(魂核!$BK$5:$BK$25,MATCH($F$2,魂核!$BE$5:$BE$25,0),1))</f>
        <v>0</v>
      </c>
      <c r="AE182" s="17">
        <f>IF(X182&lt;$A$2,0,INDEX(魂核!$BL$5:$BL$25,MATCH($F$2,魂核!$BE$5:$BE$25,0),1))</f>
        <v>600</v>
      </c>
      <c r="AF182" s="17">
        <f>IF(X182&lt;$A$2,0,INDEX(魂核!$BM$5:$BM$25,MATCH($F$2,魂核!$BE$5:$BE$25,0),1))</f>
        <v>600</v>
      </c>
      <c r="AG182" s="17">
        <f>IF(X182&lt;$A$2,0,INDEX(魂核!$BH$5:$BH$25,MATCH($F$2,魂核!$BE$5:$BE$25,0),1))</f>
        <v>0</v>
      </c>
      <c r="AH182" s="17">
        <f>IF(X182&lt;$A$2,0,INDEX(魂核!$BI$5:$BI$25,MATCH($F$2,魂核!$BE$5:$BE$25,0),1))</f>
        <v>0</v>
      </c>
    </row>
    <row r="183" spans="7:34" x14ac:dyDescent="0.2">
      <c r="G183" s="30">
        <v>179</v>
      </c>
      <c r="H183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83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83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83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83" s="17">
        <v>0</v>
      </c>
      <c r="M183" s="17">
        <v>0</v>
      </c>
      <c r="N183" s="17">
        <v>0</v>
      </c>
      <c r="O183" s="17">
        <v>0</v>
      </c>
      <c r="P183" s="17">
        <v>0</v>
      </c>
      <c r="Q183" s="17">
        <v>0</v>
      </c>
      <c r="R183" s="17">
        <v>0</v>
      </c>
      <c r="S183" s="17">
        <v>0</v>
      </c>
      <c r="T183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83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83" s="30">
        <v>179</v>
      </c>
      <c r="Y183" s="17">
        <f>IF(X183&lt;$A$2,0,INDEX(魂核!$BF$5:$BF$25,MATCH($F$2,魂核!$BE$5:$BE$25,0),1))</f>
        <v>0.1</v>
      </c>
      <c r="Z183" s="17">
        <f>IF(X183&lt;$A$2,0,INDEX(魂核!$BG$5:$BG$25,MATCH($F$2,魂核!$BE$5:$BE$25,0),1))</f>
        <v>0.1</v>
      </c>
      <c r="AC183" s="17">
        <f>IF(X183&lt;$A$2,0,INDEX(魂核!$BJ$5:$BJ$25,MATCH($F$2,魂核!$BE$5:$BE$25,0),1))</f>
        <v>0</v>
      </c>
      <c r="AD183" s="17">
        <f>IF(X183&lt;$A$2,0,INDEX(魂核!$BK$5:$BK$25,MATCH($F$2,魂核!$BE$5:$BE$25,0),1))</f>
        <v>0</v>
      </c>
      <c r="AE183" s="17">
        <f>IF(X183&lt;$A$2,0,INDEX(魂核!$BL$5:$BL$25,MATCH($F$2,魂核!$BE$5:$BE$25,0),1))</f>
        <v>600</v>
      </c>
      <c r="AF183" s="17">
        <f>IF(X183&lt;$A$2,0,INDEX(魂核!$BM$5:$BM$25,MATCH($F$2,魂核!$BE$5:$BE$25,0),1))</f>
        <v>600</v>
      </c>
      <c r="AG183" s="17">
        <f>IF(X183&lt;$A$2,0,INDEX(魂核!$BH$5:$BH$25,MATCH($F$2,魂核!$BE$5:$BE$25,0),1))</f>
        <v>0</v>
      </c>
      <c r="AH183" s="17">
        <f>IF(X183&lt;$A$2,0,INDEX(魂核!$BI$5:$BI$25,MATCH($F$2,魂核!$BE$5:$BE$25,0),1))</f>
        <v>0</v>
      </c>
    </row>
    <row r="184" spans="7:34" x14ac:dyDescent="0.2">
      <c r="G184" s="30">
        <v>180</v>
      </c>
      <c r="H184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84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84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84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84" s="17">
        <v>0</v>
      </c>
      <c r="M184" s="17">
        <v>0</v>
      </c>
      <c r="N184" s="17">
        <v>0</v>
      </c>
      <c r="O184" s="17">
        <v>0</v>
      </c>
      <c r="P184" s="17">
        <v>0</v>
      </c>
      <c r="Q184" s="17">
        <v>0</v>
      </c>
      <c r="R184" s="17">
        <v>0</v>
      </c>
      <c r="S184" s="17">
        <v>0</v>
      </c>
      <c r="T184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84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84" s="30">
        <v>180</v>
      </c>
      <c r="Y184" s="17">
        <f>IF(X184&lt;$A$2,0,INDEX(魂核!$BF$5:$BF$25,MATCH($F$2,魂核!$BE$5:$BE$25,0),1))</f>
        <v>0.1</v>
      </c>
      <c r="Z184" s="17">
        <f>IF(X184&lt;$A$2,0,INDEX(魂核!$BG$5:$BG$25,MATCH($F$2,魂核!$BE$5:$BE$25,0),1))</f>
        <v>0.1</v>
      </c>
      <c r="AC184" s="17">
        <f>IF(X184&lt;$A$2,0,INDEX(魂核!$BJ$5:$BJ$25,MATCH($F$2,魂核!$BE$5:$BE$25,0),1))</f>
        <v>0</v>
      </c>
      <c r="AD184" s="17">
        <f>IF(X184&lt;$A$2,0,INDEX(魂核!$BK$5:$BK$25,MATCH($F$2,魂核!$BE$5:$BE$25,0),1))</f>
        <v>0</v>
      </c>
      <c r="AE184" s="17">
        <f>IF(X184&lt;$A$2,0,INDEX(魂核!$BL$5:$BL$25,MATCH($F$2,魂核!$BE$5:$BE$25,0),1))</f>
        <v>600</v>
      </c>
      <c r="AF184" s="17">
        <f>IF(X184&lt;$A$2,0,INDEX(魂核!$BM$5:$BM$25,MATCH($F$2,魂核!$BE$5:$BE$25,0),1))</f>
        <v>600</v>
      </c>
      <c r="AG184" s="17">
        <f>IF(X184&lt;$A$2,0,INDEX(魂核!$BH$5:$BH$25,MATCH($F$2,魂核!$BE$5:$BE$25,0),1))</f>
        <v>0</v>
      </c>
      <c r="AH184" s="17">
        <f>IF(X184&lt;$A$2,0,INDEX(魂核!$BI$5:$BI$25,MATCH($F$2,魂核!$BE$5:$BE$25,0),1))</f>
        <v>0</v>
      </c>
    </row>
    <row r="185" spans="7:34" x14ac:dyDescent="0.2">
      <c r="G185" s="30">
        <v>181</v>
      </c>
      <c r="H185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85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85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85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85" s="17">
        <v>0</v>
      </c>
      <c r="M185" s="17">
        <v>0</v>
      </c>
      <c r="N185" s="17">
        <v>0</v>
      </c>
      <c r="O185" s="17">
        <v>0</v>
      </c>
      <c r="P185" s="17">
        <v>0</v>
      </c>
      <c r="Q185" s="17">
        <v>0</v>
      </c>
      <c r="R185" s="17">
        <v>0</v>
      </c>
      <c r="S185" s="17">
        <v>0</v>
      </c>
      <c r="T185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85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85" s="30">
        <v>181</v>
      </c>
      <c r="Y185" s="17">
        <f>IF(X185&lt;$A$2,0,INDEX(魂核!$BF$5:$BF$25,MATCH($F$2,魂核!$BE$5:$BE$25,0),1))</f>
        <v>0.1</v>
      </c>
      <c r="Z185" s="17">
        <f>IF(X185&lt;$A$2,0,INDEX(魂核!$BG$5:$BG$25,MATCH($F$2,魂核!$BE$5:$BE$25,0),1))</f>
        <v>0.1</v>
      </c>
      <c r="AC185" s="17">
        <f>IF(X185&lt;$A$2,0,INDEX(魂核!$BJ$5:$BJ$25,MATCH($F$2,魂核!$BE$5:$BE$25,0),1))</f>
        <v>0</v>
      </c>
      <c r="AD185" s="17">
        <f>IF(X185&lt;$A$2,0,INDEX(魂核!$BK$5:$BK$25,MATCH($F$2,魂核!$BE$5:$BE$25,0),1))</f>
        <v>0</v>
      </c>
      <c r="AE185" s="17">
        <f>IF(X185&lt;$A$2,0,INDEX(魂核!$BL$5:$BL$25,MATCH($F$2,魂核!$BE$5:$BE$25,0),1))</f>
        <v>600</v>
      </c>
      <c r="AF185" s="17">
        <f>IF(X185&lt;$A$2,0,INDEX(魂核!$BM$5:$BM$25,MATCH($F$2,魂核!$BE$5:$BE$25,0),1))</f>
        <v>600</v>
      </c>
      <c r="AG185" s="17">
        <f>IF(X185&lt;$A$2,0,INDEX(魂核!$BH$5:$BH$25,MATCH($F$2,魂核!$BE$5:$BE$25,0),1))</f>
        <v>0</v>
      </c>
      <c r="AH185" s="17">
        <f>IF(X185&lt;$A$2,0,INDEX(魂核!$BI$5:$BI$25,MATCH($F$2,魂核!$BE$5:$BE$25,0),1))</f>
        <v>0</v>
      </c>
    </row>
    <row r="186" spans="7:34" x14ac:dyDescent="0.2">
      <c r="G186" s="30">
        <v>182</v>
      </c>
      <c r="H186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86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86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86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86" s="17">
        <v>0</v>
      </c>
      <c r="M186" s="17">
        <v>0</v>
      </c>
      <c r="N186" s="17">
        <v>0</v>
      </c>
      <c r="O186" s="17">
        <v>0</v>
      </c>
      <c r="P186" s="17">
        <v>0</v>
      </c>
      <c r="Q186" s="17">
        <v>0</v>
      </c>
      <c r="R186" s="17">
        <v>0</v>
      </c>
      <c r="S186" s="17">
        <v>0</v>
      </c>
      <c r="T186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86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86" s="30">
        <v>182</v>
      </c>
      <c r="Y186" s="17">
        <f>IF(X186&lt;$A$2,0,INDEX(魂核!$BF$5:$BF$25,MATCH($F$2,魂核!$BE$5:$BE$25,0),1))</f>
        <v>0.1</v>
      </c>
      <c r="Z186" s="17">
        <f>IF(X186&lt;$A$2,0,INDEX(魂核!$BG$5:$BG$25,MATCH($F$2,魂核!$BE$5:$BE$25,0),1))</f>
        <v>0.1</v>
      </c>
      <c r="AC186" s="17">
        <f>IF(X186&lt;$A$2,0,INDEX(魂核!$BJ$5:$BJ$25,MATCH($F$2,魂核!$BE$5:$BE$25,0),1))</f>
        <v>0</v>
      </c>
      <c r="AD186" s="17">
        <f>IF(X186&lt;$A$2,0,INDEX(魂核!$BK$5:$BK$25,MATCH($F$2,魂核!$BE$5:$BE$25,0),1))</f>
        <v>0</v>
      </c>
      <c r="AE186" s="17">
        <f>IF(X186&lt;$A$2,0,INDEX(魂核!$BL$5:$BL$25,MATCH($F$2,魂核!$BE$5:$BE$25,0),1))</f>
        <v>600</v>
      </c>
      <c r="AF186" s="17">
        <f>IF(X186&lt;$A$2,0,INDEX(魂核!$BM$5:$BM$25,MATCH($F$2,魂核!$BE$5:$BE$25,0),1))</f>
        <v>600</v>
      </c>
      <c r="AG186" s="17">
        <f>IF(X186&lt;$A$2,0,INDEX(魂核!$BH$5:$BH$25,MATCH($F$2,魂核!$BE$5:$BE$25,0),1))</f>
        <v>0</v>
      </c>
      <c r="AH186" s="17">
        <f>IF(X186&lt;$A$2,0,INDEX(魂核!$BI$5:$BI$25,MATCH($F$2,魂核!$BE$5:$BE$25,0),1))</f>
        <v>0</v>
      </c>
    </row>
    <row r="187" spans="7:34" x14ac:dyDescent="0.2">
      <c r="G187" s="30">
        <v>183</v>
      </c>
      <c r="H187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87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87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87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87" s="17">
        <v>0</v>
      </c>
      <c r="M187" s="17">
        <v>0</v>
      </c>
      <c r="N187" s="17">
        <v>0</v>
      </c>
      <c r="O187" s="17">
        <v>0</v>
      </c>
      <c r="P187" s="17">
        <v>0</v>
      </c>
      <c r="Q187" s="17">
        <v>0</v>
      </c>
      <c r="R187" s="17">
        <v>0</v>
      </c>
      <c r="S187" s="17">
        <v>0</v>
      </c>
      <c r="T187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87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87" s="30">
        <v>183</v>
      </c>
      <c r="Y187" s="17">
        <f>IF(X187&lt;$A$2,0,INDEX(魂核!$BF$5:$BF$25,MATCH($F$2,魂核!$BE$5:$BE$25,0),1))</f>
        <v>0.1</v>
      </c>
      <c r="Z187" s="17">
        <f>IF(X187&lt;$A$2,0,INDEX(魂核!$BG$5:$BG$25,MATCH($F$2,魂核!$BE$5:$BE$25,0),1))</f>
        <v>0.1</v>
      </c>
      <c r="AC187" s="17">
        <f>IF(X187&lt;$A$2,0,INDEX(魂核!$BJ$5:$BJ$25,MATCH($F$2,魂核!$BE$5:$BE$25,0),1))</f>
        <v>0</v>
      </c>
      <c r="AD187" s="17">
        <f>IF(X187&lt;$A$2,0,INDEX(魂核!$BK$5:$BK$25,MATCH($F$2,魂核!$BE$5:$BE$25,0),1))</f>
        <v>0</v>
      </c>
      <c r="AE187" s="17">
        <f>IF(X187&lt;$A$2,0,INDEX(魂核!$BL$5:$BL$25,MATCH($F$2,魂核!$BE$5:$BE$25,0),1))</f>
        <v>600</v>
      </c>
      <c r="AF187" s="17">
        <f>IF(X187&lt;$A$2,0,INDEX(魂核!$BM$5:$BM$25,MATCH($F$2,魂核!$BE$5:$BE$25,0),1))</f>
        <v>600</v>
      </c>
      <c r="AG187" s="17">
        <f>IF(X187&lt;$A$2,0,INDEX(魂核!$BH$5:$BH$25,MATCH($F$2,魂核!$BE$5:$BE$25,0),1))</f>
        <v>0</v>
      </c>
      <c r="AH187" s="17">
        <f>IF(X187&lt;$A$2,0,INDEX(魂核!$BI$5:$BI$25,MATCH($F$2,魂核!$BE$5:$BE$25,0),1))</f>
        <v>0</v>
      </c>
    </row>
    <row r="188" spans="7:34" x14ac:dyDescent="0.2">
      <c r="G188" s="30">
        <v>184</v>
      </c>
      <c r="H188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88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88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88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88" s="17">
        <v>0</v>
      </c>
      <c r="M188" s="17">
        <v>0</v>
      </c>
      <c r="N188" s="17">
        <v>0</v>
      </c>
      <c r="O188" s="17">
        <v>0</v>
      </c>
      <c r="P188" s="17">
        <v>0</v>
      </c>
      <c r="Q188" s="17">
        <v>0</v>
      </c>
      <c r="R188" s="17">
        <v>0</v>
      </c>
      <c r="S188" s="17">
        <v>0</v>
      </c>
      <c r="T188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88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88" s="30">
        <v>184</v>
      </c>
      <c r="Y188" s="17">
        <f>IF(X188&lt;$A$2,0,INDEX(魂核!$BF$5:$BF$25,MATCH($F$2,魂核!$BE$5:$BE$25,0),1))</f>
        <v>0.1</v>
      </c>
      <c r="Z188" s="17">
        <f>IF(X188&lt;$A$2,0,INDEX(魂核!$BG$5:$BG$25,MATCH($F$2,魂核!$BE$5:$BE$25,0),1))</f>
        <v>0.1</v>
      </c>
      <c r="AC188" s="17">
        <f>IF(X188&lt;$A$2,0,INDEX(魂核!$BJ$5:$BJ$25,MATCH($F$2,魂核!$BE$5:$BE$25,0),1))</f>
        <v>0</v>
      </c>
      <c r="AD188" s="17">
        <f>IF(X188&lt;$A$2,0,INDEX(魂核!$BK$5:$BK$25,MATCH($F$2,魂核!$BE$5:$BE$25,0),1))</f>
        <v>0</v>
      </c>
      <c r="AE188" s="17">
        <f>IF(X188&lt;$A$2,0,INDEX(魂核!$BL$5:$BL$25,MATCH($F$2,魂核!$BE$5:$BE$25,0),1))</f>
        <v>600</v>
      </c>
      <c r="AF188" s="17">
        <f>IF(X188&lt;$A$2,0,INDEX(魂核!$BM$5:$BM$25,MATCH($F$2,魂核!$BE$5:$BE$25,0),1))</f>
        <v>600</v>
      </c>
      <c r="AG188" s="17">
        <f>IF(X188&lt;$A$2,0,INDEX(魂核!$BH$5:$BH$25,MATCH($F$2,魂核!$BE$5:$BE$25,0),1))</f>
        <v>0</v>
      </c>
      <c r="AH188" s="17">
        <f>IF(X188&lt;$A$2,0,INDEX(魂核!$BI$5:$BI$25,MATCH($F$2,魂核!$BE$5:$BE$25,0),1))</f>
        <v>0</v>
      </c>
    </row>
    <row r="189" spans="7:34" x14ac:dyDescent="0.2">
      <c r="G189" s="30">
        <v>185</v>
      </c>
      <c r="H189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89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89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89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89" s="17">
        <v>0</v>
      </c>
      <c r="M189" s="17">
        <v>0</v>
      </c>
      <c r="N189" s="17">
        <v>0</v>
      </c>
      <c r="O189" s="17">
        <v>0</v>
      </c>
      <c r="P189" s="17">
        <v>0</v>
      </c>
      <c r="Q189" s="17">
        <v>0</v>
      </c>
      <c r="R189" s="17">
        <v>0</v>
      </c>
      <c r="S189" s="17">
        <v>0</v>
      </c>
      <c r="T189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89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89" s="30">
        <v>185</v>
      </c>
      <c r="Y189" s="17">
        <f>IF(X189&lt;$A$2,0,INDEX(魂核!$BF$5:$BF$25,MATCH($F$2,魂核!$BE$5:$BE$25,0),1))</f>
        <v>0.1</v>
      </c>
      <c r="Z189" s="17">
        <f>IF(X189&lt;$A$2,0,INDEX(魂核!$BG$5:$BG$25,MATCH($F$2,魂核!$BE$5:$BE$25,0),1))</f>
        <v>0.1</v>
      </c>
      <c r="AC189" s="17">
        <f>IF(X189&lt;$A$2,0,INDEX(魂核!$BJ$5:$BJ$25,MATCH($F$2,魂核!$BE$5:$BE$25,0),1))</f>
        <v>0</v>
      </c>
      <c r="AD189" s="17">
        <f>IF(X189&lt;$A$2,0,INDEX(魂核!$BK$5:$BK$25,MATCH($F$2,魂核!$BE$5:$BE$25,0),1))</f>
        <v>0</v>
      </c>
      <c r="AE189" s="17">
        <f>IF(X189&lt;$A$2,0,INDEX(魂核!$BL$5:$BL$25,MATCH($F$2,魂核!$BE$5:$BE$25,0),1))</f>
        <v>600</v>
      </c>
      <c r="AF189" s="17">
        <f>IF(X189&lt;$A$2,0,INDEX(魂核!$BM$5:$BM$25,MATCH($F$2,魂核!$BE$5:$BE$25,0),1))</f>
        <v>600</v>
      </c>
      <c r="AG189" s="17">
        <f>IF(X189&lt;$A$2,0,INDEX(魂核!$BH$5:$BH$25,MATCH($F$2,魂核!$BE$5:$BE$25,0),1))</f>
        <v>0</v>
      </c>
      <c r="AH189" s="17">
        <f>IF(X189&lt;$A$2,0,INDEX(魂核!$BI$5:$BI$25,MATCH($F$2,魂核!$BE$5:$BE$25,0),1))</f>
        <v>0</v>
      </c>
    </row>
    <row r="190" spans="7:34" x14ac:dyDescent="0.2">
      <c r="G190" s="30">
        <v>186</v>
      </c>
      <c r="H190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90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90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90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90" s="17">
        <v>0</v>
      </c>
      <c r="M190" s="17">
        <v>0</v>
      </c>
      <c r="N190" s="17">
        <v>0</v>
      </c>
      <c r="O190" s="17">
        <v>0</v>
      </c>
      <c r="P190" s="17">
        <v>0</v>
      </c>
      <c r="Q190" s="17">
        <v>0</v>
      </c>
      <c r="R190" s="17">
        <v>0</v>
      </c>
      <c r="S190" s="17">
        <v>0</v>
      </c>
      <c r="T190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90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90" s="30">
        <v>186</v>
      </c>
      <c r="Y190" s="17">
        <f>IF(X190&lt;$A$2,0,INDEX(魂核!$BF$5:$BF$25,MATCH($F$2,魂核!$BE$5:$BE$25,0),1))</f>
        <v>0.1</v>
      </c>
      <c r="Z190" s="17">
        <f>IF(X190&lt;$A$2,0,INDEX(魂核!$BG$5:$BG$25,MATCH($F$2,魂核!$BE$5:$BE$25,0),1))</f>
        <v>0.1</v>
      </c>
      <c r="AC190" s="17">
        <f>IF(X190&lt;$A$2,0,INDEX(魂核!$BJ$5:$BJ$25,MATCH($F$2,魂核!$BE$5:$BE$25,0),1))</f>
        <v>0</v>
      </c>
      <c r="AD190" s="17">
        <f>IF(X190&lt;$A$2,0,INDEX(魂核!$BK$5:$BK$25,MATCH($F$2,魂核!$BE$5:$BE$25,0),1))</f>
        <v>0</v>
      </c>
      <c r="AE190" s="17">
        <f>IF(X190&lt;$A$2,0,INDEX(魂核!$BL$5:$BL$25,MATCH($F$2,魂核!$BE$5:$BE$25,0),1))</f>
        <v>600</v>
      </c>
      <c r="AF190" s="17">
        <f>IF(X190&lt;$A$2,0,INDEX(魂核!$BM$5:$BM$25,MATCH($F$2,魂核!$BE$5:$BE$25,0),1))</f>
        <v>600</v>
      </c>
      <c r="AG190" s="17">
        <f>IF(X190&lt;$A$2,0,INDEX(魂核!$BH$5:$BH$25,MATCH($F$2,魂核!$BE$5:$BE$25,0),1))</f>
        <v>0</v>
      </c>
      <c r="AH190" s="17">
        <f>IF(X190&lt;$A$2,0,INDEX(魂核!$BI$5:$BI$25,MATCH($F$2,魂核!$BE$5:$BE$25,0),1))</f>
        <v>0</v>
      </c>
    </row>
    <row r="191" spans="7:34" x14ac:dyDescent="0.2">
      <c r="G191" s="30">
        <v>187</v>
      </c>
      <c r="H191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91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91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91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91" s="17">
        <v>0</v>
      </c>
      <c r="M191" s="17">
        <v>0</v>
      </c>
      <c r="N191" s="17">
        <v>0</v>
      </c>
      <c r="O191" s="17">
        <v>0</v>
      </c>
      <c r="P191" s="17">
        <v>0</v>
      </c>
      <c r="Q191" s="17">
        <v>0</v>
      </c>
      <c r="R191" s="17">
        <v>0</v>
      </c>
      <c r="S191" s="17">
        <v>0</v>
      </c>
      <c r="T191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91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91" s="30">
        <v>187</v>
      </c>
      <c r="Y191" s="17">
        <f>IF(X191&lt;$A$2,0,INDEX(魂核!$BF$5:$BF$25,MATCH($F$2,魂核!$BE$5:$BE$25,0),1))</f>
        <v>0.1</v>
      </c>
      <c r="Z191" s="17">
        <f>IF(X191&lt;$A$2,0,INDEX(魂核!$BG$5:$BG$25,MATCH($F$2,魂核!$BE$5:$BE$25,0),1))</f>
        <v>0.1</v>
      </c>
      <c r="AC191" s="17">
        <f>IF(X191&lt;$A$2,0,INDEX(魂核!$BJ$5:$BJ$25,MATCH($F$2,魂核!$BE$5:$BE$25,0),1))</f>
        <v>0</v>
      </c>
      <c r="AD191" s="17">
        <f>IF(X191&lt;$A$2,0,INDEX(魂核!$BK$5:$BK$25,MATCH($F$2,魂核!$BE$5:$BE$25,0),1))</f>
        <v>0</v>
      </c>
      <c r="AE191" s="17">
        <f>IF(X191&lt;$A$2,0,INDEX(魂核!$BL$5:$BL$25,MATCH($F$2,魂核!$BE$5:$BE$25,0),1))</f>
        <v>600</v>
      </c>
      <c r="AF191" s="17">
        <f>IF(X191&lt;$A$2,0,INDEX(魂核!$BM$5:$BM$25,MATCH($F$2,魂核!$BE$5:$BE$25,0),1))</f>
        <v>600</v>
      </c>
      <c r="AG191" s="17">
        <f>IF(X191&lt;$A$2,0,INDEX(魂核!$BH$5:$BH$25,MATCH($F$2,魂核!$BE$5:$BE$25,0),1))</f>
        <v>0</v>
      </c>
      <c r="AH191" s="17">
        <f>IF(X191&lt;$A$2,0,INDEX(魂核!$BI$5:$BI$25,MATCH($F$2,魂核!$BE$5:$BE$25,0),1))</f>
        <v>0</v>
      </c>
    </row>
    <row r="192" spans="7:34" x14ac:dyDescent="0.2">
      <c r="G192" s="30">
        <v>188</v>
      </c>
      <c r="H192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92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92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92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92" s="17">
        <v>0</v>
      </c>
      <c r="M192" s="17">
        <v>0</v>
      </c>
      <c r="N192" s="17">
        <v>0</v>
      </c>
      <c r="O192" s="17">
        <v>0</v>
      </c>
      <c r="P192" s="17">
        <v>0</v>
      </c>
      <c r="Q192" s="17">
        <v>0</v>
      </c>
      <c r="R192" s="17">
        <v>0</v>
      </c>
      <c r="S192" s="17">
        <v>0</v>
      </c>
      <c r="T192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92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92" s="30">
        <v>188</v>
      </c>
      <c r="Y192" s="17">
        <f>IF(X192&lt;$A$2,0,INDEX(魂核!$BF$5:$BF$25,MATCH($F$2,魂核!$BE$5:$BE$25,0),1))</f>
        <v>0.1</v>
      </c>
      <c r="Z192" s="17">
        <f>IF(X192&lt;$A$2,0,INDEX(魂核!$BG$5:$BG$25,MATCH($F$2,魂核!$BE$5:$BE$25,0),1))</f>
        <v>0.1</v>
      </c>
      <c r="AC192" s="17">
        <f>IF(X192&lt;$A$2,0,INDEX(魂核!$BJ$5:$BJ$25,MATCH($F$2,魂核!$BE$5:$BE$25,0),1))</f>
        <v>0</v>
      </c>
      <c r="AD192" s="17">
        <f>IF(X192&lt;$A$2,0,INDEX(魂核!$BK$5:$BK$25,MATCH($F$2,魂核!$BE$5:$BE$25,0),1))</f>
        <v>0</v>
      </c>
      <c r="AE192" s="17">
        <f>IF(X192&lt;$A$2,0,INDEX(魂核!$BL$5:$BL$25,MATCH($F$2,魂核!$BE$5:$BE$25,0),1))</f>
        <v>600</v>
      </c>
      <c r="AF192" s="17">
        <f>IF(X192&lt;$A$2,0,INDEX(魂核!$BM$5:$BM$25,MATCH($F$2,魂核!$BE$5:$BE$25,0),1))</f>
        <v>600</v>
      </c>
      <c r="AG192" s="17">
        <f>IF(X192&lt;$A$2,0,INDEX(魂核!$BH$5:$BH$25,MATCH($F$2,魂核!$BE$5:$BE$25,0),1))</f>
        <v>0</v>
      </c>
      <c r="AH192" s="17">
        <f>IF(X192&lt;$A$2,0,INDEX(魂核!$BI$5:$BI$25,MATCH($F$2,魂核!$BE$5:$BE$25,0),1))</f>
        <v>0</v>
      </c>
    </row>
    <row r="193" spans="7:34" x14ac:dyDescent="0.2">
      <c r="G193" s="30">
        <v>189</v>
      </c>
      <c r="H193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93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93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93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93" s="17">
        <v>0</v>
      </c>
      <c r="M193" s="17">
        <v>0</v>
      </c>
      <c r="N193" s="17">
        <v>0</v>
      </c>
      <c r="O193" s="17">
        <v>0</v>
      </c>
      <c r="P193" s="17">
        <v>0</v>
      </c>
      <c r="Q193" s="17">
        <v>0</v>
      </c>
      <c r="R193" s="17">
        <v>0</v>
      </c>
      <c r="S193" s="17">
        <v>0</v>
      </c>
      <c r="T193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93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93" s="30">
        <v>189</v>
      </c>
      <c r="Y193" s="17">
        <f>IF(X193&lt;$A$2,0,INDEX(魂核!$BF$5:$BF$25,MATCH($F$2,魂核!$BE$5:$BE$25,0),1))</f>
        <v>0.1</v>
      </c>
      <c r="Z193" s="17">
        <f>IF(X193&lt;$A$2,0,INDEX(魂核!$BG$5:$BG$25,MATCH($F$2,魂核!$BE$5:$BE$25,0),1))</f>
        <v>0.1</v>
      </c>
      <c r="AC193" s="17">
        <f>IF(X193&lt;$A$2,0,INDEX(魂核!$BJ$5:$BJ$25,MATCH($F$2,魂核!$BE$5:$BE$25,0),1))</f>
        <v>0</v>
      </c>
      <c r="AD193" s="17">
        <f>IF(X193&lt;$A$2,0,INDEX(魂核!$BK$5:$BK$25,MATCH($F$2,魂核!$BE$5:$BE$25,0),1))</f>
        <v>0</v>
      </c>
      <c r="AE193" s="17">
        <f>IF(X193&lt;$A$2,0,INDEX(魂核!$BL$5:$BL$25,MATCH($F$2,魂核!$BE$5:$BE$25,0),1))</f>
        <v>600</v>
      </c>
      <c r="AF193" s="17">
        <f>IF(X193&lt;$A$2,0,INDEX(魂核!$BM$5:$BM$25,MATCH($F$2,魂核!$BE$5:$BE$25,0),1))</f>
        <v>600</v>
      </c>
      <c r="AG193" s="17">
        <f>IF(X193&lt;$A$2,0,INDEX(魂核!$BH$5:$BH$25,MATCH($F$2,魂核!$BE$5:$BE$25,0),1))</f>
        <v>0</v>
      </c>
      <c r="AH193" s="17">
        <f>IF(X193&lt;$A$2,0,INDEX(魂核!$BI$5:$BI$25,MATCH($F$2,魂核!$BE$5:$BE$25,0),1))</f>
        <v>0</v>
      </c>
    </row>
    <row r="194" spans="7:34" x14ac:dyDescent="0.2">
      <c r="G194" s="30">
        <v>190</v>
      </c>
      <c r="H194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94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94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94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94" s="17">
        <v>0</v>
      </c>
      <c r="M194" s="17">
        <v>0</v>
      </c>
      <c r="N194" s="17">
        <v>0</v>
      </c>
      <c r="O194" s="17">
        <v>0</v>
      </c>
      <c r="P194" s="17">
        <v>0</v>
      </c>
      <c r="Q194" s="17">
        <v>0</v>
      </c>
      <c r="R194" s="17">
        <v>0</v>
      </c>
      <c r="S194" s="17">
        <v>0</v>
      </c>
      <c r="T194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94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94" s="30">
        <v>190</v>
      </c>
      <c r="Y194" s="17">
        <f>IF(X194&lt;$A$2,0,INDEX(魂核!$BF$5:$BF$25,MATCH($F$2,魂核!$BE$5:$BE$25,0),1))</f>
        <v>0.1</v>
      </c>
      <c r="Z194" s="17">
        <f>IF(X194&lt;$A$2,0,INDEX(魂核!$BG$5:$BG$25,MATCH($F$2,魂核!$BE$5:$BE$25,0),1))</f>
        <v>0.1</v>
      </c>
      <c r="AC194" s="17">
        <f>IF(X194&lt;$A$2,0,INDEX(魂核!$BJ$5:$BJ$25,MATCH($F$2,魂核!$BE$5:$BE$25,0),1))</f>
        <v>0</v>
      </c>
      <c r="AD194" s="17">
        <f>IF(X194&lt;$A$2,0,INDEX(魂核!$BK$5:$BK$25,MATCH($F$2,魂核!$BE$5:$BE$25,0),1))</f>
        <v>0</v>
      </c>
      <c r="AE194" s="17">
        <f>IF(X194&lt;$A$2,0,INDEX(魂核!$BL$5:$BL$25,MATCH($F$2,魂核!$BE$5:$BE$25,0),1))</f>
        <v>600</v>
      </c>
      <c r="AF194" s="17">
        <f>IF(X194&lt;$A$2,0,INDEX(魂核!$BM$5:$BM$25,MATCH($F$2,魂核!$BE$5:$BE$25,0),1))</f>
        <v>600</v>
      </c>
      <c r="AG194" s="17">
        <f>IF(X194&lt;$A$2,0,INDEX(魂核!$BH$5:$BH$25,MATCH($F$2,魂核!$BE$5:$BE$25,0),1))</f>
        <v>0</v>
      </c>
      <c r="AH194" s="17">
        <f>IF(X194&lt;$A$2,0,INDEX(魂核!$BI$5:$BI$25,MATCH($F$2,魂核!$BE$5:$BE$25,0),1))</f>
        <v>0</v>
      </c>
    </row>
    <row r="195" spans="7:34" x14ac:dyDescent="0.2">
      <c r="G195" s="30">
        <v>191</v>
      </c>
      <c r="H195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95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95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95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95" s="17">
        <v>0</v>
      </c>
      <c r="M195" s="17">
        <v>0</v>
      </c>
      <c r="N195" s="17">
        <v>0</v>
      </c>
      <c r="O195" s="17">
        <v>0</v>
      </c>
      <c r="P195" s="17">
        <v>0</v>
      </c>
      <c r="Q195" s="17">
        <v>0</v>
      </c>
      <c r="R195" s="17">
        <v>0</v>
      </c>
      <c r="S195" s="17">
        <v>0</v>
      </c>
      <c r="T195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95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95" s="30">
        <v>191</v>
      </c>
      <c r="Y195" s="17">
        <f>IF(X195&lt;$A$2,0,INDEX(魂核!$BF$5:$BF$25,MATCH($F$2,魂核!$BE$5:$BE$25,0),1))</f>
        <v>0.1</v>
      </c>
      <c r="Z195" s="17">
        <f>IF(X195&lt;$A$2,0,INDEX(魂核!$BG$5:$BG$25,MATCH($F$2,魂核!$BE$5:$BE$25,0),1))</f>
        <v>0.1</v>
      </c>
      <c r="AC195" s="17">
        <f>IF(X195&lt;$A$2,0,INDEX(魂核!$BJ$5:$BJ$25,MATCH($F$2,魂核!$BE$5:$BE$25,0),1))</f>
        <v>0</v>
      </c>
      <c r="AD195" s="17">
        <f>IF(X195&lt;$A$2,0,INDEX(魂核!$BK$5:$BK$25,MATCH($F$2,魂核!$BE$5:$BE$25,0),1))</f>
        <v>0</v>
      </c>
      <c r="AE195" s="17">
        <f>IF(X195&lt;$A$2,0,INDEX(魂核!$BL$5:$BL$25,MATCH($F$2,魂核!$BE$5:$BE$25,0),1))</f>
        <v>600</v>
      </c>
      <c r="AF195" s="17">
        <f>IF(X195&lt;$A$2,0,INDEX(魂核!$BM$5:$BM$25,MATCH($F$2,魂核!$BE$5:$BE$25,0),1))</f>
        <v>600</v>
      </c>
      <c r="AG195" s="17">
        <f>IF(X195&lt;$A$2,0,INDEX(魂核!$BH$5:$BH$25,MATCH($F$2,魂核!$BE$5:$BE$25,0),1))</f>
        <v>0</v>
      </c>
      <c r="AH195" s="17">
        <f>IF(X195&lt;$A$2,0,INDEX(魂核!$BI$5:$BI$25,MATCH($F$2,魂核!$BE$5:$BE$25,0),1))</f>
        <v>0</v>
      </c>
    </row>
    <row r="196" spans="7:34" x14ac:dyDescent="0.2">
      <c r="G196" s="30">
        <v>192</v>
      </c>
      <c r="H196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96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96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96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96" s="17">
        <v>0</v>
      </c>
      <c r="M196" s="17">
        <v>0</v>
      </c>
      <c r="N196" s="17">
        <v>0</v>
      </c>
      <c r="O196" s="17">
        <v>0</v>
      </c>
      <c r="P196" s="17">
        <v>0</v>
      </c>
      <c r="Q196" s="17">
        <v>0</v>
      </c>
      <c r="R196" s="17">
        <v>0</v>
      </c>
      <c r="S196" s="17">
        <v>0</v>
      </c>
      <c r="T196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96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96" s="30">
        <v>192</v>
      </c>
      <c r="Y196" s="17">
        <f>IF(X196&lt;$A$2,0,INDEX(魂核!$BF$5:$BF$25,MATCH($F$2,魂核!$BE$5:$BE$25,0),1))</f>
        <v>0.1</v>
      </c>
      <c r="Z196" s="17">
        <f>IF(X196&lt;$A$2,0,INDEX(魂核!$BG$5:$BG$25,MATCH($F$2,魂核!$BE$5:$BE$25,0),1))</f>
        <v>0.1</v>
      </c>
      <c r="AC196" s="17">
        <f>IF(X196&lt;$A$2,0,INDEX(魂核!$BJ$5:$BJ$25,MATCH($F$2,魂核!$BE$5:$BE$25,0),1))</f>
        <v>0</v>
      </c>
      <c r="AD196" s="17">
        <f>IF(X196&lt;$A$2,0,INDEX(魂核!$BK$5:$BK$25,MATCH($F$2,魂核!$BE$5:$BE$25,0),1))</f>
        <v>0</v>
      </c>
      <c r="AE196" s="17">
        <f>IF(X196&lt;$A$2,0,INDEX(魂核!$BL$5:$BL$25,MATCH($F$2,魂核!$BE$5:$BE$25,0),1))</f>
        <v>600</v>
      </c>
      <c r="AF196" s="17">
        <f>IF(X196&lt;$A$2,0,INDEX(魂核!$BM$5:$BM$25,MATCH($F$2,魂核!$BE$5:$BE$25,0),1))</f>
        <v>600</v>
      </c>
      <c r="AG196" s="17">
        <f>IF(X196&lt;$A$2,0,INDEX(魂核!$BH$5:$BH$25,MATCH($F$2,魂核!$BE$5:$BE$25,0),1))</f>
        <v>0</v>
      </c>
      <c r="AH196" s="17">
        <f>IF(X196&lt;$A$2,0,INDEX(魂核!$BI$5:$BI$25,MATCH($F$2,魂核!$BE$5:$BE$25,0),1))</f>
        <v>0</v>
      </c>
    </row>
    <row r="197" spans="7:34" x14ac:dyDescent="0.2">
      <c r="G197" s="30">
        <v>193</v>
      </c>
      <c r="H197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97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97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97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97" s="17">
        <v>0</v>
      </c>
      <c r="M197" s="17">
        <v>0</v>
      </c>
      <c r="N197" s="17">
        <v>0</v>
      </c>
      <c r="O197" s="17">
        <v>0</v>
      </c>
      <c r="P197" s="17">
        <v>0</v>
      </c>
      <c r="Q197" s="17">
        <v>0</v>
      </c>
      <c r="R197" s="17">
        <v>0</v>
      </c>
      <c r="S197" s="17">
        <v>0</v>
      </c>
      <c r="T197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97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97" s="30">
        <v>193</v>
      </c>
      <c r="Y197" s="17">
        <f>IF(X197&lt;$A$2,0,INDEX(魂核!$BF$5:$BF$25,MATCH($F$2,魂核!$BE$5:$BE$25,0),1))</f>
        <v>0.1</v>
      </c>
      <c r="Z197" s="17">
        <f>IF(X197&lt;$A$2,0,INDEX(魂核!$BG$5:$BG$25,MATCH($F$2,魂核!$BE$5:$BE$25,0),1))</f>
        <v>0.1</v>
      </c>
      <c r="AC197" s="17">
        <f>IF(X197&lt;$A$2,0,INDEX(魂核!$BJ$5:$BJ$25,MATCH($F$2,魂核!$BE$5:$BE$25,0),1))</f>
        <v>0</v>
      </c>
      <c r="AD197" s="17">
        <f>IF(X197&lt;$A$2,0,INDEX(魂核!$BK$5:$BK$25,MATCH($F$2,魂核!$BE$5:$BE$25,0),1))</f>
        <v>0</v>
      </c>
      <c r="AE197" s="17">
        <f>IF(X197&lt;$A$2,0,INDEX(魂核!$BL$5:$BL$25,MATCH($F$2,魂核!$BE$5:$BE$25,0),1))</f>
        <v>600</v>
      </c>
      <c r="AF197" s="17">
        <f>IF(X197&lt;$A$2,0,INDEX(魂核!$BM$5:$BM$25,MATCH($F$2,魂核!$BE$5:$BE$25,0),1))</f>
        <v>600</v>
      </c>
      <c r="AG197" s="17">
        <f>IF(X197&lt;$A$2,0,INDEX(魂核!$BH$5:$BH$25,MATCH($F$2,魂核!$BE$5:$BE$25,0),1))</f>
        <v>0</v>
      </c>
      <c r="AH197" s="17">
        <f>IF(X197&lt;$A$2,0,INDEX(魂核!$BI$5:$BI$25,MATCH($F$2,魂核!$BE$5:$BE$25,0),1))</f>
        <v>0</v>
      </c>
    </row>
    <row r="198" spans="7:34" x14ac:dyDescent="0.2">
      <c r="G198" s="30">
        <v>194</v>
      </c>
      <c r="H198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98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98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98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98" s="17">
        <v>0</v>
      </c>
      <c r="M198" s="17">
        <v>0</v>
      </c>
      <c r="N198" s="17">
        <v>0</v>
      </c>
      <c r="O198" s="17">
        <v>0</v>
      </c>
      <c r="P198" s="17">
        <v>0</v>
      </c>
      <c r="Q198" s="17">
        <v>0</v>
      </c>
      <c r="R198" s="17">
        <v>0</v>
      </c>
      <c r="S198" s="17">
        <v>0</v>
      </c>
      <c r="T198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98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98" s="30">
        <v>194</v>
      </c>
      <c r="Y198" s="17">
        <f>IF(X198&lt;$A$2,0,INDEX(魂核!$BF$5:$BF$25,MATCH($F$2,魂核!$BE$5:$BE$25,0),1))</f>
        <v>0.1</v>
      </c>
      <c r="Z198" s="17">
        <f>IF(X198&lt;$A$2,0,INDEX(魂核!$BG$5:$BG$25,MATCH($F$2,魂核!$BE$5:$BE$25,0),1))</f>
        <v>0.1</v>
      </c>
      <c r="AC198" s="17">
        <f>IF(X198&lt;$A$2,0,INDEX(魂核!$BJ$5:$BJ$25,MATCH($F$2,魂核!$BE$5:$BE$25,0),1))</f>
        <v>0</v>
      </c>
      <c r="AD198" s="17">
        <f>IF(X198&lt;$A$2,0,INDEX(魂核!$BK$5:$BK$25,MATCH($F$2,魂核!$BE$5:$BE$25,0),1))</f>
        <v>0</v>
      </c>
      <c r="AE198" s="17">
        <f>IF(X198&lt;$A$2,0,INDEX(魂核!$BL$5:$BL$25,MATCH($F$2,魂核!$BE$5:$BE$25,0),1))</f>
        <v>600</v>
      </c>
      <c r="AF198" s="17">
        <f>IF(X198&lt;$A$2,0,INDEX(魂核!$BM$5:$BM$25,MATCH($F$2,魂核!$BE$5:$BE$25,0),1))</f>
        <v>600</v>
      </c>
      <c r="AG198" s="17">
        <f>IF(X198&lt;$A$2,0,INDEX(魂核!$BH$5:$BH$25,MATCH($F$2,魂核!$BE$5:$BE$25,0),1))</f>
        <v>0</v>
      </c>
      <c r="AH198" s="17">
        <f>IF(X198&lt;$A$2,0,INDEX(魂核!$BI$5:$BI$25,MATCH($F$2,魂核!$BE$5:$BE$25,0),1))</f>
        <v>0</v>
      </c>
    </row>
    <row r="199" spans="7:34" x14ac:dyDescent="0.2">
      <c r="G199" s="30">
        <v>195</v>
      </c>
      <c r="H199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199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199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199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199" s="17">
        <v>0</v>
      </c>
      <c r="M199" s="17">
        <v>0</v>
      </c>
      <c r="N199" s="17">
        <v>0</v>
      </c>
      <c r="O199" s="17">
        <v>0</v>
      </c>
      <c r="P199" s="17">
        <v>0</v>
      </c>
      <c r="Q199" s="17">
        <v>0</v>
      </c>
      <c r="R199" s="17">
        <v>0</v>
      </c>
      <c r="S199" s="17">
        <v>0</v>
      </c>
      <c r="T199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199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199" s="30">
        <v>195</v>
      </c>
      <c r="Y199" s="17">
        <f>IF(X199&lt;$A$2,0,INDEX(魂核!$BF$5:$BF$25,MATCH($F$2,魂核!$BE$5:$BE$25,0),1))</f>
        <v>0.1</v>
      </c>
      <c r="Z199" s="17">
        <f>IF(X199&lt;$A$2,0,INDEX(魂核!$BG$5:$BG$25,MATCH($F$2,魂核!$BE$5:$BE$25,0),1))</f>
        <v>0.1</v>
      </c>
      <c r="AC199" s="17">
        <f>IF(X199&lt;$A$2,0,INDEX(魂核!$BJ$5:$BJ$25,MATCH($F$2,魂核!$BE$5:$BE$25,0),1))</f>
        <v>0</v>
      </c>
      <c r="AD199" s="17">
        <f>IF(X199&lt;$A$2,0,INDEX(魂核!$BK$5:$BK$25,MATCH($F$2,魂核!$BE$5:$BE$25,0),1))</f>
        <v>0</v>
      </c>
      <c r="AE199" s="17">
        <f>IF(X199&lt;$A$2,0,INDEX(魂核!$BL$5:$BL$25,MATCH($F$2,魂核!$BE$5:$BE$25,0),1))</f>
        <v>600</v>
      </c>
      <c r="AF199" s="17">
        <f>IF(X199&lt;$A$2,0,INDEX(魂核!$BM$5:$BM$25,MATCH($F$2,魂核!$BE$5:$BE$25,0),1))</f>
        <v>600</v>
      </c>
      <c r="AG199" s="17">
        <f>IF(X199&lt;$A$2,0,INDEX(魂核!$BH$5:$BH$25,MATCH($F$2,魂核!$BE$5:$BE$25,0),1))</f>
        <v>0</v>
      </c>
      <c r="AH199" s="17">
        <f>IF(X199&lt;$A$2,0,INDEX(魂核!$BI$5:$BI$25,MATCH($F$2,魂核!$BE$5:$BE$25,0),1))</f>
        <v>0</v>
      </c>
    </row>
    <row r="200" spans="7:34" x14ac:dyDescent="0.2">
      <c r="G200" s="30">
        <v>196</v>
      </c>
      <c r="H200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200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200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200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200" s="17">
        <v>0</v>
      </c>
      <c r="M200" s="17">
        <v>0</v>
      </c>
      <c r="N200" s="17">
        <v>0</v>
      </c>
      <c r="O200" s="17">
        <v>0</v>
      </c>
      <c r="P200" s="17">
        <v>0</v>
      </c>
      <c r="Q200" s="17">
        <v>0</v>
      </c>
      <c r="R200" s="17">
        <v>0</v>
      </c>
      <c r="S200" s="17">
        <v>0</v>
      </c>
      <c r="T200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200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200" s="30">
        <v>196</v>
      </c>
      <c r="Y200" s="17">
        <f>IF(X200&lt;$A$2,0,INDEX(魂核!$BF$5:$BF$25,MATCH($F$2,魂核!$BE$5:$BE$25,0),1))</f>
        <v>0.1</v>
      </c>
      <c r="Z200" s="17">
        <f>IF(X200&lt;$A$2,0,INDEX(魂核!$BG$5:$BG$25,MATCH($F$2,魂核!$BE$5:$BE$25,0),1))</f>
        <v>0.1</v>
      </c>
      <c r="AC200" s="17">
        <f>IF(X200&lt;$A$2,0,INDEX(魂核!$BJ$5:$BJ$25,MATCH($F$2,魂核!$BE$5:$BE$25,0),1))</f>
        <v>0</v>
      </c>
      <c r="AD200" s="17">
        <f>IF(X200&lt;$A$2,0,INDEX(魂核!$BK$5:$BK$25,MATCH($F$2,魂核!$BE$5:$BE$25,0),1))</f>
        <v>0</v>
      </c>
      <c r="AE200" s="17">
        <f>IF(X200&lt;$A$2,0,INDEX(魂核!$BL$5:$BL$25,MATCH($F$2,魂核!$BE$5:$BE$25,0),1))</f>
        <v>600</v>
      </c>
      <c r="AF200" s="17">
        <f>IF(X200&lt;$A$2,0,INDEX(魂核!$BM$5:$BM$25,MATCH($F$2,魂核!$BE$5:$BE$25,0),1))</f>
        <v>600</v>
      </c>
      <c r="AG200" s="17">
        <f>IF(X200&lt;$A$2,0,INDEX(魂核!$BH$5:$BH$25,MATCH($F$2,魂核!$BE$5:$BE$25,0),1))</f>
        <v>0</v>
      </c>
      <c r="AH200" s="17">
        <f>IF(X200&lt;$A$2,0,INDEX(魂核!$BI$5:$BI$25,MATCH($F$2,魂核!$BE$5:$BE$25,0),1))</f>
        <v>0</v>
      </c>
    </row>
    <row r="201" spans="7:34" x14ac:dyDescent="0.2">
      <c r="G201" s="30">
        <v>197</v>
      </c>
      <c r="H201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201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201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201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201" s="17">
        <v>0</v>
      </c>
      <c r="M201" s="17">
        <v>0</v>
      </c>
      <c r="N201" s="17">
        <v>0</v>
      </c>
      <c r="O201" s="17">
        <v>0</v>
      </c>
      <c r="P201" s="17">
        <v>0</v>
      </c>
      <c r="Q201" s="17">
        <v>0</v>
      </c>
      <c r="R201" s="17">
        <v>0</v>
      </c>
      <c r="S201" s="17">
        <v>0</v>
      </c>
      <c r="T201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201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201" s="30">
        <v>197</v>
      </c>
      <c r="Y201" s="17">
        <f>IF(X201&lt;$A$2,0,INDEX(魂核!$BF$5:$BF$25,MATCH($F$2,魂核!$BE$5:$BE$25,0),1))</f>
        <v>0.1</v>
      </c>
      <c r="Z201" s="17">
        <f>IF(X201&lt;$A$2,0,INDEX(魂核!$BG$5:$BG$25,MATCH($F$2,魂核!$BE$5:$BE$25,0),1))</f>
        <v>0.1</v>
      </c>
      <c r="AC201" s="17">
        <f>IF(X201&lt;$A$2,0,INDEX(魂核!$BJ$5:$BJ$25,MATCH($F$2,魂核!$BE$5:$BE$25,0),1))</f>
        <v>0</v>
      </c>
      <c r="AD201" s="17">
        <f>IF(X201&lt;$A$2,0,INDEX(魂核!$BK$5:$BK$25,MATCH($F$2,魂核!$BE$5:$BE$25,0),1))</f>
        <v>0</v>
      </c>
      <c r="AE201" s="17">
        <f>IF(X201&lt;$A$2,0,INDEX(魂核!$BL$5:$BL$25,MATCH($F$2,魂核!$BE$5:$BE$25,0),1))</f>
        <v>600</v>
      </c>
      <c r="AF201" s="17">
        <f>IF(X201&lt;$A$2,0,INDEX(魂核!$BM$5:$BM$25,MATCH($F$2,魂核!$BE$5:$BE$25,0),1))</f>
        <v>600</v>
      </c>
      <c r="AG201" s="17">
        <f>IF(X201&lt;$A$2,0,INDEX(魂核!$BH$5:$BH$25,MATCH($F$2,魂核!$BE$5:$BE$25,0),1))</f>
        <v>0</v>
      </c>
      <c r="AH201" s="17">
        <f>IF(X201&lt;$A$2,0,INDEX(魂核!$BI$5:$BI$25,MATCH($F$2,魂核!$BE$5:$BE$25,0),1))</f>
        <v>0</v>
      </c>
    </row>
    <row r="202" spans="7:34" x14ac:dyDescent="0.2">
      <c r="G202" s="30">
        <v>198</v>
      </c>
      <c r="H202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202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202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202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202" s="17">
        <v>0</v>
      </c>
      <c r="M202" s="17">
        <v>0</v>
      </c>
      <c r="N202" s="17">
        <v>0</v>
      </c>
      <c r="O202" s="17">
        <v>0</v>
      </c>
      <c r="P202" s="17">
        <v>0</v>
      </c>
      <c r="Q202" s="17">
        <v>0</v>
      </c>
      <c r="R202" s="17">
        <v>0</v>
      </c>
      <c r="S202" s="17">
        <v>0</v>
      </c>
      <c r="T202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202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202" s="30">
        <v>198</v>
      </c>
      <c r="Y202" s="17">
        <f>IF(X202&lt;$A$2,0,INDEX(魂核!$BF$5:$BF$25,MATCH($F$2,魂核!$BE$5:$BE$25,0),1))</f>
        <v>0.1</v>
      </c>
      <c r="Z202" s="17">
        <f>IF(X202&lt;$A$2,0,INDEX(魂核!$BG$5:$BG$25,MATCH($F$2,魂核!$BE$5:$BE$25,0),1))</f>
        <v>0.1</v>
      </c>
      <c r="AC202" s="17">
        <f>IF(X202&lt;$A$2,0,INDEX(魂核!$BJ$5:$BJ$25,MATCH($F$2,魂核!$BE$5:$BE$25,0),1))</f>
        <v>0</v>
      </c>
      <c r="AD202" s="17">
        <f>IF(X202&lt;$A$2,0,INDEX(魂核!$BK$5:$BK$25,MATCH($F$2,魂核!$BE$5:$BE$25,0),1))</f>
        <v>0</v>
      </c>
      <c r="AE202" s="17">
        <f>IF(X202&lt;$A$2,0,INDEX(魂核!$BL$5:$BL$25,MATCH($F$2,魂核!$BE$5:$BE$25,0),1))</f>
        <v>600</v>
      </c>
      <c r="AF202" s="17">
        <f>IF(X202&lt;$A$2,0,INDEX(魂核!$BM$5:$BM$25,MATCH($F$2,魂核!$BE$5:$BE$25,0),1))</f>
        <v>600</v>
      </c>
      <c r="AG202" s="17">
        <f>IF(X202&lt;$A$2,0,INDEX(魂核!$BH$5:$BH$25,MATCH($F$2,魂核!$BE$5:$BE$25,0),1))</f>
        <v>0</v>
      </c>
      <c r="AH202" s="17">
        <f>IF(X202&lt;$A$2,0,INDEX(魂核!$BI$5:$BI$25,MATCH($F$2,魂核!$BE$5:$BE$25,0),1))</f>
        <v>0</v>
      </c>
    </row>
    <row r="203" spans="7:34" x14ac:dyDescent="0.2">
      <c r="G203" s="30">
        <v>199</v>
      </c>
      <c r="H203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203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203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203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203" s="17">
        <v>0</v>
      </c>
      <c r="M203" s="17">
        <v>0</v>
      </c>
      <c r="N203" s="17">
        <v>0</v>
      </c>
      <c r="O203" s="17">
        <v>0</v>
      </c>
      <c r="P203" s="17">
        <v>0</v>
      </c>
      <c r="Q203" s="17">
        <v>0</v>
      </c>
      <c r="R203" s="17">
        <v>0</v>
      </c>
      <c r="S203" s="17">
        <v>0</v>
      </c>
      <c r="T203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203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203" s="30">
        <v>199</v>
      </c>
      <c r="Y203" s="17">
        <f>IF(X203&lt;$A$2,0,INDEX(魂核!$BF$5:$BF$25,MATCH($F$2,魂核!$BE$5:$BE$25,0),1))</f>
        <v>0.1</v>
      </c>
      <c r="Z203" s="17">
        <f>IF(X203&lt;$A$2,0,INDEX(魂核!$BG$5:$BG$25,MATCH($F$2,魂核!$BE$5:$BE$25,0),1))</f>
        <v>0.1</v>
      </c>
      <c r="AC203" s="17">
        <f>IF(X203&lt;$A$2,0,INDEX(魂核!$BJ$5:$BJ$25,MATCH($F$2,魂核!$BE$5:$BE$25,0),1))</f>
        <v>0</v>
      </c>
      <c r="AD203" s="17">
        <f>IF(X203&lt;$A$2,0,INDEX(魂核!$BK$5:$BK$25,MATCH($F$2,魂核!$BE$5:$BE$25,0),1))</f>
        <v>0</v>
      </c>
      <c r="AE203" s="17">
        <f>IF(X203&lt;$A$2,0,INDEX(魂核!$BL$5:$BL$25,MATCH($F$2,魂核!$BE$5:$BE$25,0),1))</f>
        <v>600</v>
      </c>
      <c r="AF203" s="17">
        <f>IF(X203&lt;$A$2,0,INDEX(魂核!$BM$5:$BM$25,MATCH($F$2,魂核!$BE$5:$BE$25,0),1))</f>
        <v>600</v>
      </c>
      <c r="AG203" s="17">
        <f>IF(X203&lt;$A$2,0,INDEX(魂核!$BH$5:$BH$25,MATCH($F$2,魂核!$BE$5:$BE$25,0),1))</f>
        <v>0</v>
      </c>
      <c r="AH203" s="17">
        <f>IF(X203&lt;$A$2,0,INDEX(魂核!$BI$5:$BI$25,MATCH($F$2,魂核!$BE$5:$BE$25,0),1))</f>
        <v>0</v>
      </c>
    </row>
    <row r="204" spans="7:34" x14ac:dyDescent="0.2">
      <c r="G204" s="30">
        <v>200</v>
      </c>
      <c r="H204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204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204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204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204" s="17">
        <v>0</v>
      </c>
      <c r="M204" s="17">
        <v>0</v>
      </c>
      <c r="N204" s="17">
        <v>0</v>
      </c>
      <c r="O204" s="17">
        <v>0</v>
      </c>
      <c r="P204" s="17">
        <v>0</v>
      </c>
      <c r="Q204" s="17">
        <v>0</v>
      </c>
      <c r="R204" s="17">
        <v>0</v>
      </c>
      <c r="S204" s="17">
        <v>0</v>
      </c>
      <c r="T204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204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204" s="30">
        <v>200</v>
      </c>
      <c r="Y204" s="17">
        <f>IF(X204&lt;$A$2,0,INDEX(魂核!$BF$5:$BF$25,MATCH($F$2,魂核!$BE$5:$BE$25,0),1))</f>
        <v>0.1</v>
      </c>
      <c r="Z204" s="17">
        <f>IF(X204&lt;$A$2,0,INDEX(魂核!$BG$5:$BG$25,MATCH($F$2,魂核!$BE$5:$BE$25,0),1))</f>
        <v>0.1</v>
      </c>
      <c r="AC204" s="17">
        <f>IF(X204&lt;$A$2,0,INDEX(魂核!$BJ$5:$BJ$25,MATCH($F$2,魂核!$BE$5:$BE$25,0),1))</f>
        <v>0</v>
      </c>
      <c r="AD204" s="17">
        <f>IF(X204&lt;$A$2,0,INDEX(魂核!$BK$5:$BK$25,MATCH($F$2,魂核!$BE$5:$BE$25,0),1))</f>
        <v>0</v>
      </c>
      <c r="AE204" s="17">
        <f>IF(X204&lt;$A$2,0,INDEX(魂核!$BL$5:$BL$25,MATCH($F$2,魂核!$BE$5:$BE$25,0),1))</f>
        <v>600</v>
      </c>
      <c r="AF204" s="17">
        <f>IF(X204&lt;$A$2,0,INDEX(魂核!$BM$5:$BM$25,MATCH($F$2,魂核!$BE$5:$BE$25,0),1))</f>
        <v>600</v>
      </c>
      <c r="AG204" s="17">
        <f>IF(X204&lt;$A$2,0,INDEX(魂核!$BH$5:$BH$25,MATCH($F$2,魂核!$BE$5:$BE$25,0),1))</f>
        <v>0</v>
      </c>
      <c r="AH204" s="17">
        <f>IF(X204&lt;$A$2,0,INDEX(魂核!$BI$5:$BI$25,MATCH($F$2,魂核!$BE$5:$BE$25,0),1))</f>
        <v>0</v>
      </c>
    </row>
    <row r="205" spans="7:34" x14ac:dyDescent="0.2">
      <c r="G205" s="30">
        <v>201</v>
      </c>
      <c r="H205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205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205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205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205" s="17">
        <v>0</v>
      </c>
      <c r="M205" s="17">
        <v>0</v>
      </c>
      <c r="N205" s="17">
        <v>0</v>
      </c>
      <c r="O205" s="17">
        <v>0</v>
      </c>
      <c r="P205" s="17">
        <v>0</v>
      </c>
      <c r="Q205" s="17">
        <v>0</v>
      </c>
      <c r="R205" s="17">
        <v>0</v>
      </c>
      <c r="S205" s="17">
        <v>0</v>
      </c>
      <c r="T205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205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205" s="30">
        <v>201</v>
      </c>
      <c r="Y205" s="17">
        <f>IF(X205&lt;$A$2,0,INDEX(魂核!$BF$5:$BF$25,MATCH($F$2,魂核!$BE$5:$BE$25,0),1))</f>
        <v>0.1</v>
      </c>
      <c r="Z205" s="17">
        <f>IF(X205&lt;$A$2,0,INDEX(魂核!$BG$5:$BG$25,MATCH($F$2,魂核!$BE$5:$BE$25,0),1))</f>
        <v>0.1</v>
      </c>
      <c r="AC205" s="17">
        <f>IF(X205&lt;$A$2,0,INDEX(魂核!$BJ$5:$BJ$25,MATCH($F$2,魂核!$BE$5:$BE$25,0),1))</f>
        <v>0</v>
      </c>
      <c r="AD205" s="17">
        <f>IF(X205&lt;$A$2,0,INDEX(魂核!$BK$5:$BK$25,MATCH($F$2,魂核!$BE$5:$BE$25,0),1))</f>
        <v>0</v>
      </c>
      <c r="AE205" s="17">
        <f>IF(X205&lt;$A$2,0,INDEX(魂核!$BL$5:$BL$25,MATCH($F$2,魂核!$BE$5:$BE$25,0),1))</f>
        <v>600</v>
      </c>
      <c r="AF205" s="17">
        <f>IF(X205&lt;$A$2,0,INDEX(魂核!$BM$5:$BM$25,MATCH($F$2,魂核!$BE$5:$BE$25,0),1))</f>
        <v>600</v>
      </c>
      <c r="AG205" s="17">
        <f>IF(X205&lt;$A$2,0,INDEX(魂核!$BH$5:$BH$25,MATCH($F$2,魂核!$BE$5:$BE$25,0),1))</f>
        <v>0</v>
      </c>
      <c r="AH205" s="17">
        <f>IF(X205&lt;$A$2,0,INDEX(魂核!$BI$5:$BI$25,MATCH($F$2,魂核!$BE$5:$BE$25,0),1))</f>
        <v>0</v>
      </c>
    </row>
    <row r="206" spans="7:34" x14ac:dyDescent="0.2">
      <c r="G206" s="30">
        <v>202</v>
      </c>
      <c r="H206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206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206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206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206" s="17">
        <v>0</v>
      </c>
      <c r="M206" s="17">
        <v>0</v>
      </c>
      <c r="N206" s="17">
        <v>0</v>
      </c>
      <c r="O206" s="17">
        <v>0</v>
      </c>
      <c r="P206" s="17">
        <v>0</v>
      </c>
      <c r="Q206" s="17">
        <v>0</v>
      </c>
      <c r="R206" s="17">
        <v>0</v>
      </c>
      <c r="S206" s="17">
        <v>0</v>
      </c>
      <c r="T206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206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206" s="30">
        <v>202</v>
      </c>
      <c r="Y206" s="17">
        <f>IF(X206&lt;$A$2,0,INDEX(魂核!$BF$5:$BF$25,MATCH($F$2,魂核!$BE$5:$BE$25,0),1))</f>
        <v>0.1</v>
      </c>
      <c r="Z206" s="17">
        <f>IF(X206&lt;$A$2,0,INDEX(魂核!$BG$5:$BG$25,MATCH($F$2,魂核!$BE$5:$BE$25,0),1))</f>
        <v>0.1</v>
      </c>
      <c r="AC206" s="17">
        <f>IF(X206&lt;$A$2,0,INDEX(魂核!$BJ$5:$BJ$25,MATCH($F$2,魂核!$BE$5:$BE$25,0),1))</f>
        <v>0</v>
      </c>
      <c r="AD206" s="17">
        <f>IF(X206&lt;$A$2,0,INDEX(魂核!$BK$5:$BK$25,MATCH($F$2,魂核!$BE$5:$BE$25,0),1))</f>
        <v>0</v>
      </c>
      <c r="AE206" s="17">
        <f>IF(X206&lt;$A$2,0,INDEX(魂核!$BL$5:$BL$25,MATCH($F$2,魂核!$BE$5:$BE$25,0),1))</f>
        <v>600</v>
      </c>
      <c r="AF206" s="17">
        <f>IF(X206&lt;$A$2,0,INDEX(魂核!$BM$5:$BM$25,MATCH($F$2,魂核!$BE$5:$BE$25,0),1))</f>
        <v>600</v>
      </c>
      <c r="AG206" s="17">
        <f>IF(X206&lt;$A$2,0,INDEX(魂核!$BH$5:$BH$25,MATCH($F$2,魂核!$BE$5:$BE$25,0),1))</f>
        <v>0</v>
      </c>
      <c r="AH206" s="17">
        <f>IF(X206&lt;$A$2,0,INDEX(魂核!$BI$5:$BI$25,MATCH($F$2,魂核!$BE$5:$BE$25,0),1))</f>
        <v>0</v>
      </c>
    </row>
    <row r="207" spans="7:34" x14ac:dyDescent="0.2">
      <c r="G207" s="30">
        <v>203</v>
      </c>
      <c r="H207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207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207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207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207" s="17">
        <v>0</v>
      </c>
      <c r="M207" s="17">
        <v>0</v>
      </c>
      <c r="N207" s="17">
        <v>0</v>
      </c>
      <c r="O207" s="17">
        <v>0</v>
      </c>
      <c r="P207" s="17">
        <v>0</v>
      </c>
      <c r="Q207" s="17">
        <v>0</v>
      </c>
      <c r="R207" s="17">
        <v>0</v>
      </c>
      <c r="S207" s="17">
        <v>0</v>
      </c>
      <c r="T207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207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207" s="30">
        <v>203</v>
      </c>
      <c r="Y207" s="17">
        <f>IF(X207&lt;$A$2,0,INDEX(魂核!$BF$5:$BF$25,MATCH($F$2,魂核!$BE$5:$BE$25,0),1))</f>
        <v>0.1</v>
      </c>
      <c r="Z207" s="17">
        <f>IF(X207&lt;$A$2,0,INDEX(魂核!$BG$5:$BG$25,MATCH($F$2,魂核!$BE$5:$BE$25,0),1))</f>
        <v>0.1</v>
      </c>
      <c r="AC207" s="17">
        <f>IF(X207&lt;$A$2,0,INDEX(魂核!$BJ$5:$BJ$25,MATCH($F$2,魂核!$BE$5:$BE$25,0),1))</f>
        <v>0</v>
      </c>
      <c r="AD207" s="17">
        <f>IF(X207&lt;$A$2,0,INDEX(魂核!$BK$5:$BK$25,MATCH($F$2,魂核!$BE$5:$BE$25,0),1))</f>
        <v>0</v>
      </c>
      <c r="AE207" s="17">
        <f>IF(X207&lt;$A$2,0,INDEX(魂核!$BL$5:$BL$25,MATCH($F$2,魂核!$BE$5:$BE$25,0),1))</f>
        <v>600</v>
      </c>
      <c r="AF207" s="17">
        <f>IF(X207&lt;$A$2,0,INDEX(魂核!$BM$5:$BM$25,MATCH($F$2,魂核!$BE$5:$BE$25,0),1))</f>
        <v>600</v>
      </c>
      <c r="AG207" s="17">
        <f>IF(X207&lt;$A$2,0,INDEX(魂核!$BH$5:$BH$25,MATCH($F$2,魂核!$BE$5:$BE$25,0),1))</f>
        <v>0</v>
      </c>
      <c r="AH207" s="17">
        <f>IF(X207&lt;$A$2,0,INDEX(魂核!$BI$5:$BI$25,MATCH($F$2,魂核!$BE$5:$BE$25,0),1))</f>
        <v>0</v>
      </c>
    </row>
    <row r="208" spans="7:34" x14ac:dyDescent="0.2">
      <c r="G208" s="30">
        <v>204</v>
      </c>
      <c r="H208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208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208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208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208" s="17">
        <v>0</v>
      </c>
      <c r="M208" s="17">
        <v>0</v>
      </c>
      <c r="N208" s="17">
        <v>0</v>
      </c>
      <c r="O208" s="17">
        <v>0</v>
      </c>
      <c r="P208" s="17">
        <v>0</v>
      </c>
      <c r="Q208" s="17">
        <v>0</v>
      </c>
      <c r="R208" s="17">
        <v>0</v>
      </c>
      <c r="S208" s="17">
        <v>0</v>
      </c>
      <c r="T208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208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208" s="30">
        <v>204</v>
      </c>
      <c r="Y208" s="17">
        <f>IF(X208&lt;$A$2,0,INDEX(魂核!$BF$5:$BF$25,MATCH($F$2,魂核!$BE$5:$BE$25,0),1))</f>
        <v>0.1</v>
      </c>
      <c r="Z208" s="17">
        <f>IF(X208&lt;$A$2,0,INDEX(魂核!$BG$5:$BG$25,MATCH($F$2,魂核!$BE$5:$BE$25,0),1))</f>
        <v>0.1</v>
      </c>
      <c r="AC208" s="17">
        <f>IF(X208&lt;$A$2,0,INDEX(魂核!$BJ$5:$BJ$25,MATCH($F$2,魂核!$BE$5:$BE$25,0),1))</f>
        <v>0</v>
      </c>
      <c r="AD208" s="17">
        <f>IF(X208&lt;$A$2,0,INDEX(魂核!$BK$5:$BK$25,MATCH($F$2,魂核!$BE$5:$BE$25,0),1))</f>
        <v>0</v>
      </c>
      <c r="AE208" s="17">
        <f>IF(X208&lt;$A$2,0,INDEX(魂核!$BL$5:$BL$25,MATCH($F$2,魂核!$BE$5:$BE$25,0),1))</f>
        <v>600</v>
      </c>
      <c r="AF208" s="17">
        <f>IF(X208&lt;$A$2,0,INDEX(魂核!$BM$5:$BM$25,MATCH($F$2,魂核!$BE$5:$BE$25,0),1))</f>
        <v>600</v>
      </c>
      <c r="AG208" s="17">
        <f>IF(X208&lt;$A$2,0,INDEX(魂核!$BH$5:$BH$25,MATCH($F$2,魂核!$BE$5:$BE$25,0),1))</f>
        <v>0</v>
      </c>
      <c r="AH208" s="17">
        <f>IF(X208&lt;$A$2,0,INDEX(魂核!$BI$5:$BI$25,MATCH($F$2,魂核!$BE$5:$BE$25,0),1))</f>
        <v>0</v>
      </c>
    </row>
    <row r="209" spans="7:34" x14ac:dyDescent="0.2">
      <c r="G209" s="30">
        <v>205</v>
      </c>
      <c r="H209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209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209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209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209" s="17">
        <v>0</v>
      </c>
      <c r="M209" s="17">
        <v>0</v>
      </c>
      <c r="N209" s="17">
        <v>0</v>
      </c>
      <c r="O209" s="17">
        <v>0</v>
      </c>
      <c r="P209" s="17">
        <v>0</v>
      </c>
      <c r="Q209" s="17">
        <v>0</v>
      </c>
      <c r="R209" s="17">
        <v>0</v>
      </c>
      <c r="S209" s="17">
        <v>0</v>
      </c>
      <c r="T209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209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209" s="30">
        <v>205</v>
      </c>
      <c r="Y209" s="17">
        <f>IF(X209&lt;$A$2,0,INDEX(魂核!$BF$5:$BF$25,MATCH($F$2,魂核!$BE$5:$BE$25,0),1))</f>
        <v>0.1</v>
      </c>
      <c r="Z209" s="17">
        <f>IF(X209&lt;$A$2,0,INDEX(魂核!$BG$5:$BG$25,MATCH($F$2,魂核!$BE$5:$BE$25,0),1))</f>
        <v>0.1</v>
      </c>
      <c r="AC209" s="17">
        <f>IF(X209&lt;$A$2,0,INDEX(魂核!$BJ$5:$BJ$25,MATCH($F$2,魂核!$BE$5:$BE$25,0),1))</f>
        <v>0</v>
      </c>
      <c r="AD209" s="17">
        <f>IF(X209&lt;$A$2,0,INDEX(魂核!$BK$5:$BK$25,MATCH($F$2,魂核!$BE$5:$BE$25,0),1))</f>
        <v>0</v>
      </c>
      <c r="AE209" s="17">
        <f>IF(X209&lt;$A$2,0,INDEX(魂核!$BL$5:$BL$25,MATCH($F$2,魂核!$BE$5:$BE$25,0),1))</f>
        <v>600</v>
      </c>
      <c r="AF209" s="17">
        <f>IF(X209&lt;$A$2,0,INDEX(魂核!$BM$5:$BM$25,MATCH($F$2,魂核!$BE$5:$BE$25,0),1))</f>
        <v>600</v>
      </c>
      <c r="AG209" s="17">
        <f>IF(X209&lt;$A$2,0,INDEX(魂核!$BH$5:$BH$25,MATCH($F$2,魂核!$BE$5:$BE$25,0),1))</f>
        <v>0</v>
      </c>
      <c r="AH209" s="17">
        <f>IF(X209&lt;$A$2,0,INDEX(魂核!$BI$5:$BI$25,MATCH($F$2,魂核!$BE$5:$BE$25,0),1))</f>
        <v>0</v>
      </c>
    </row>
    <row r="210" spans="7:34" x14ac:dyDescent="0.2">
      <c r="G210" s="30">
        <v>206</v>
      </c>
      <c r="H210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210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210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210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210" s="17">
        <v>0</v>
      </c>
      <c r="M210" s="17">
        <v>0</v>
      </c>
      <c r="N210" s="17">
        <v>0</v>
      </c>
      <c r="O210" s="17">
        <v>0</v>
      </c>
      <c r="P210" s="17">
        <v>0</v>
      </c>
      <c r="Q210" s="17">
        <v>0</v>
      </c>
      <c r="R210" s="17">
        <v>0</v>
      </c>
      <c r="S210" s="17">
        <v>0</v>
      </c>
      <c r="T210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210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210" s="30">
        <v>206</v>
      </c>
      <c r="Y210" s="17">
        <f>IF(X210&lt;$A$2,0,INDEX(魂核!$BF$5:$BF$25,MATCH($F$2,魂核!$BE$5:$BE$25,0),1))</f>
        <v>0.1</v>
      </c>
      <c r="Z210" s="17">
        <f>IF(X210&lt;$A$2,0,INDEX(魂核!$BG$5:$BG$25,MATCH($F$2,魂核!$BE$5:$BE$25,0),1))</f>
        <v>0.1</v>
      </c>
      <c r="AC210" s="17">
        <f>IF(X210&lt;$A$2,0,INDEX(魂核!$BJ$5:$BJ$25,MATCH($F$2,魂核!$BE$5:$BE$25,0),1))</f>
        <v>0</v>
      </c>
      <c r="AD210" s="17">
        <f>IF(X210&lt;$A$2,0,INDEX(魂核!$BK$5:$BK$25,MATCH($F$2,魂核!$BE$5:$BE$25,0),1))</f>
        <v>0</v>
      </c>
      <c r="AE210" s="17">
        <f>IF(X210&lt;$A$2,0,INDEX(魂核!$BL$5:$BL$25,MATCH($F$2,魂核!$BE$5:$BE$25,0),1))</f>
        <v>600</v>
      </c>
      <c r="AF210" s="17">
        <f>IF(X210&lt;$A$2,0,INDEX(魂核!$BM$5:$BM$25,MATCH($F$2,魂核!$BE$5:$BE$25,0),1))</f>
        <v>600</v>
      </c>
      <c r="AG210" s="17">
        <f>IF(X210&lt;$A$2,0,INDEX(魂核!$BH$5:$BH$25,MATCH($F$2,魂核!$BE$5:$BE$25,0),1))</f>
        <v>0</v>
      </c>
      <c r="AH210" s="17">
        <f>IF(X210&lt;$A$2,0,INDEX(魂核!$BI$5:$BI$25,MATCH($F$2,魂核!$BE$5:$BE$25,0),1))</f>
        <v>0</v>
      </c>
    </row>
    <row r="211" spans="7:34" x14ac:dyDescent="0.2">
      <c r="G211" s="30">
        <v>207</v>
      </c>
      <c r="H211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211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211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211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211" s="17">
        <v>0</v>
      </c>
      <c r="M211" s="17">
        <v>0</v>
      </c>
      <c r="N211" s="17">
        <v>0</v>
      </c>
      <c r="O211" s="17">
        <v>0</v>
      </c>
      <c r="P211" s="17">
        <v>0</v>
      </c>
      <c r="Q211" s="17">
        <v>0</v>
      </c>
      <c r="R211" s="17">
        <v>0</v>
      </c>
      <c r="S211" s="17">
        <v>0</v>
      </c>
      <c r="T211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211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211" s="30">
        <v>207</v>
      </c>
      <c r="Y211" s="17">
        <f>IF(X211&lt;$A$2,0,INDEX(魂核!$BF$5:$BF$25,MATCH($F$2,魂核!$BE$5:$BE$25,0),1))</f>
        <v>0.1</v>
      </c>
      <c r="Z211" s="17">
        <f>IF(X211&lt;$A$2,0,INDEX(魂核!$BG$5:$BG$25,MATCH($F$2,魂核!$BE$5:$BE$25,0),1))</f>
        <v>0.1</v>
      </c>
      <c r="AC211" s="17">
        <f>IF(X211&lt;$A$2,0,INDEX(魂核!$BJ$5:$BJ$25,MATCH($F$2,魂核!$BE$5:$BE$25,0),1))</f>
        <v>0</v>
      </c>
      <c r="AD211" s="17">
        <f>IF(X211&lt;$A$2,0,INDEX(魂核!$BK$5:$BK$25,MATCH($F$2,魂核!$BE$5:$BE$25,0),1))</f>
        <v>0</v>
      </c>
      <c r="AE211" s="17">
        <f>IF(X211&lt;$A$2,0,INDEX(魂核!$BL$5:$BL$25,MATCH($F$2,魂核!$BE$5:$BE$25,0),1))</f>
        <v>600</v>
      </c>
      <c r="AF211" s="17">
        <f>IF(X211&lt;$A$2,0,INDEX(魂核!$BM$5:$BM$25,MATCH($F$2,魂核!$BE$5:$BE$25,0),1))</f>
        <v>600</v>
      </c>
      <c r="AG211" s="17">
        <f>IF(X211&lt;$A$2,0,INDEX(魂核!$BH$5:$BH$25,MATCH($F$2,魂核!$BE$5:$BE$25,0),1))</f>
        <v>0</v>
      </c>
      <c r="AH211" s="17">
        <f>IF(X211&lt;$A$2,0,INDEX(魂核!$BI$5:$BI$25,MATCH($F$2,魂核!$BE$5:$BE$25,0),1))</f>
        <v>0</v>
      </c>
    </row>
    <row r="212" spans="7:34" x14ac:dyDescent="0.2">
      <c r="G212" s="30">
        <v>208</v>
      </c>
      <c r="H212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212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212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212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212" s="17">
        <v>0</v>
      </c>
      <c r="M212" s="17">
        <v>0</v>
      </c>
      <c r="N212" s="17">
        <v>0</v>
      </c>
      <c r="O212" s="17">
        <v>0</v>
      </c>
      <c r="P212" s="17">
        <v>0</v>
      </c>
      <c r="Q212" s="17">
        <v>0</v>
      </c>
      <c r="R212" s="17">
        <v>0</v>
      </c>
      <c r="S212" s="17">
        <v>0</v>
      </c>
      <c r="T212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212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212" s="30">
        <v>208</v>
      </c>
      <c r="Y212" s="17">
        <f>IF(X212&lt;$A$2,0,INDEX(魂核!$BF$5:$BF$25,MATCH($F$2,魂核!$BE$5:$BE$25,0),1))</f>
        <v>0.1</v>
      </c>
      <c r="Z212" s="17">
        <f>IF(X212&lt;$A$2,0,INDEX(魂核!$BG$5:$BG$25,MATCH($F$2,魂核!$BE$5:$BE$25,0),1))</f>
        <v>0.1</v>
      </c>
      <c r="AC212" s="17">
        <f>IF(X212&lt;$A$2,0,INDEX(魂核!$BJ$5:$BJ$25,MATCH($F$2,魂核!$BE$5:$BE$25,0),1))</f>
        <v>0</v>
      </c>
      <c r="AD212" s="17">
        <f>IF(X212&lt;$A$2,0,INDEX(魂核!$BK$5:$BK$25,MATCH($F$2,魂核!$BE$5:$BE$25,0),1))</f>
        <v>0</v>
      </c>
      <c r="AE212" s="17">
        <f>IF(X212&lt;$A$2,0,INDEX(魂核!$BL$5:$BL$25,MATCH($F$2,魂核!$BE$5:$BE$25,0),1))</f>
        <v>600</v>
      </c>
      <c r="AF212" s="17">
        <f>IF(X212&lt;$A$2,0,INDEX(魂核!$BM$5:$BM$25,MATCH($F$2,魂核!$BE$5:$BE$25,0),1))</f>
        <v>600</v>
      </c>
      <c r="AG212" s="17">
        <f>IF(X212&lt;$A$2,0,INDEX(魂核!$BH$5:$BH$25,MATCH($F$2,魂核!$BE$5:$BE$25,0),1))</f>
        <v>0</v>
      </c>
      <c r="AH212" s="17">
        <f>IF(X212&lt;$A$2,0,INDEX(魂核!$BI$5:$BI$25,MATCH($F$2,魂核!$BE$5:$BE$25,0),1))</f>
        <v>0</v>
      </c>
    </row>
    <row r="213" spans="7:34" x14ac:dyDescent="0.2">
      <c r="G213" s="30">
        <v>209</v>
      </c>
      <c r="H213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213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213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213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213" s="17">
        <v>0</v>
      </c>
      <c r="M213" s="17">
        <v>0</v>
      </c>
      <c r="N213" s="17">
        <v>0</v>
      </c>
      <c r="O213" s="17">
        <v>0</v>
      </c>
      <c r="P213" s="17">
        <v>0</v>
      </c>
      <c r="Q213" s="17">
        <v>0</v>
      </c>
      <c r="R213" s="17">
        <v>0</v>
      </c>
      <c r="S213" s="17">
        <v>0</v>
      </c>
      <c r="T213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213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213" s="30">
        <v>209</v>
      </c>
      <c r="Y213" s="17">
        <f>IF(X213&lt;$A$2,0,INDEX(魂核!$BF$5:$BF$25,MATCH($F$2,魂核!$BE$5:$BE$25,0),1))</f>
        <v>0.1</v>
      </c>
      <c r="Z213" s="17">
        <f>IF(X213&lt;$A$2,0,INDEX(魂核!$BG$5:$BG$25,MATCH($F$2,魂核!$BE$5:$BE$25,0),1))</f>
        <v>0.1</v>
      </c>
      <c r="AC213" s="17">
        <f>IF(X213&lt;$A$2,0,INDEX(魂核!$BJ$5:$BJ$25,MATCH($F$2,魂核!$BE$5:$BE$25,0),1))</f>
        <v>0</v>
      </c>
      <c r="AD213" s="17">
        <f>IF(X213&lt;$A$2,0,INDEX(魂核!$BK$5:$BK$25,MATCH($F$2,魂核!$BE$5:$BE$25,0),1))</f>
        <v>0</v>
      </c>
      <c r="AE213" s="17">
        <f>IF(X213&lt;$A$2,0,INDEX(魂核!$BL$5:$BL$25,MATCH($F$2,魂核!$BE$5:$BE$25,0),1))</f>
        <v>600</v>
      </c>
      <c r="AF213" s="17">
        <f>IF(X213&lt;$A$2,0,INDEX(魂核!$BM$5:$BM$25,MATCH($F$2,魂核!$BE$5:$BE$25,0),1))</f>
        <v>600</v>
      </c>
      <c r="AG213" s="17">
        <f>IF(X213&lt;$A$2,0,INDEX(魂核!$BH$5:$BH$25,MATCH($F$2,魂核!$BE$5:$BE$25,0),1))</f>
        <v>0</v>
      </c>
      <c r="AH213" s="17">
        <f>IF(X213&lt;$A$2,0,INDEX(魂核!$BI$5:$BI$25,MATCH($F$2,魂核!$BE$5:$BE$25,0),1))</f>
        <v>0</v>
      </c>
    </row>
    <row r="214" spans="7:34" x14ac:dyDescent="0.2">
      <c r="G214" s="30">
        <v>210</v>
      </c>
      <c r="H214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214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214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214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214" s="17">
        <v>0</v>
      </c>
      <c r="M214" s="17">
        <v>0</v>
      </c>
      <c r="N214" s="17">
        <v>0</v>
      </c>
      <c r="O214" s="17">
        <v>0</v>
      </c>
      <c r="P214" s="17">
        <v>0</v>
      </c>
      <c r="Q214" s="17">
        <v>0</v>
      </c>
      <c r="R214" s="17">
        <v>0</v>
      </c>
      <c r="S214" s="17">
        <v>0</v>
      </c>
      <c r="T214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214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214" s="30">
        <v>210</v>
      </c>
      <c r="Y214" s="17">
        <f>IF(X214&lt;$A$2,0,INDEX(魂核!$BF$5:$BF$25,MATCH($F$2,魂核!$BE$5:$BE$25,0),1))</f>
        <v>0.1</v>
      </c>
      <c r="Z214" s="17">
        <f>IF(X214&lt;$A$2,0,INDEX(魂核!$BG$5:$BG$25,MATCH($F$2,魂核!$BE$5:$BE$25,0),1))</f>
        <v>0.1</v>
      </c>
      <c r="AC214" s="17">
        <f>IF(X214&lt;$A$2,0,INDEX(魂核!$BJ$5:$BJ$25,MATCH($F$2,魂核!$BE$5:$BE$25,0),1))</f>
        <v>0</v>
      </c>
      <c r="AD214" s="17">
        <f>IF(X214&lt;$A$2,0,INDEX(魂核!$BK$5:$BK$25,MATCH($F$2,魂核!$BE$5:$BE$25,0),1))</f>
        <v>0</v>
      </c>
      <c r="AE214" s="17">
        <f>IF(X214&lt;$A$2,0,INDEX(魂核!$BL$5:$BL$25,MATCH($F$2,魂核!$BE$5:$BE$25,0),1))</f>
        <v>600</v>
      </c>
      <c r="AF214" s="17">
        <f>IF(X214&lt;$A$2,0,INDEX(魂核!$BM$5:$BM$25,MATCH($F$2,魂核!$BE$5:$BE$25,0),1))</f>
        <v>600</v>
      </c>
      <c r="AG214" s="17">
        <f>IF(X214&lt;$A$2,0,INDEX(魂核!$BH$5:$BH$25,MATCH($F$2,魂核!$BE$5:$BE$25,0),1))</f>
        <v>0</v>
      </c>
      <c r="AH214" s="17">
        <f>IF(X214&lt;$A$2,0,INDEX(魂核!$BI$5:$BI$25,MATCH($F$2,魂核!$BE$5:$BE$25,0),1))</f>
        <v>0</v>
      </c>
    </row>
    <row r="215" spans="7:34" x14ac:dyDescent="0.2">
      <c r="G215" s="30">
        <v>211</v>
      </c>
      <c r="H215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215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215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215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215" s="17">
        <v>0</v>
      </c>
      <c r="M215" s="17">
        <v>0</v>
      </c>
      <c r="N215" s="17">
        <v>0</v>
      </c>
      <c r="O215" s="17">
        <v>0</v>
      </c>
      <c r="P215" s="17">
        <v>0</v>
      </c>
      <c r="Q215" s="17">
        <v>0</v>
      </c>
      <c r="R215" s="17">
        <v>0</v>
      </c>
      <c r="S215" s="17">
        <v>0</v>
      </c>
      <c r="T215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215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215" s="30">
        <v>211</v>
      </c>
      <c r="Y215" s="17">
        <f>IF(X215&lt;$A$2,0,INDEX(魂核!$BF$5:$BF$25,MATCH($F$2,魂核!$BE$5:$BE$25,0),1))</f>
        <v>0.1</v>
      </c>
      <c r="Z215" s="17">
        <f>IF(X215&lt;$A$2,0,INDEX(魂核!$BG$5:$BG$25,MATCH($F$2,魂核!$BE$5:$BE$25,0),1))</f>
        <v>0.1</v>
      </c>
      <c r="AC215" s="17">
        <f>IF(X215&lt;$A$2,0,INDEX(魂核!$BJ$5:$BJ$25,MATCH($F$2,魂核!$BE$5:$BE$25,0),1))</f>
        <v>0</v>
      </c>
      <c r="AD215" s="17">
        <f>IF(X215&lt;$A$2,0,INDEX(魂核!$BK$5:$BK$25,MATCH($F$2,魂核!$BE$5:$BE$25,0),1))</f>
        <v>0</v>
      </c>
      <c r="AE215" s="17">
        <f>IF(X215&lt;$A$2,0,INDEX(魂核!$BL$5:$BL$25,MATCH($F$2,魂核!$BE$5:$BE$25,0),1))</f>
        <v>600</v>
      </c>
      <c r="AF215" s="17">
        <f>IF(X215&lt;$A$2,0,INDEX(魂核!$BM$5:$BM$25,MATCH($F$2,魂核!$BE$5:$BE$25,0),1))</f>
        <v>600</v>
      </c>
      <c r="AG215" s="17">
        <f>IF(X215&lt;$A$2,0,INDEX(魂核!$BH$5:$BH$25,MATCH($F$2,魂核!$BE$5:$BE$25,0),1))</f>
        <v>0</v>
      </c>
      <c r="AH215" s="17">
        <f>IF(X215&lt;$A$2,0,INDEX(魂核!$BI$5:$BI$25,MATCH($F$2,魂核!$BE$5:$BE$25,0),1))</f>
        <v>0</v>
      </c>
    </row>
    <row r="216" spans="7:34" x14ac:dyDescent="0.2">
      <c r="G216" s="30">
        <v>212</v>
      </c>
      <c r="H216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216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216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216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216" s="17">
        <v>0</v>
      </c>
      <c r="M216" s="17">
        <v>0</v>
      </c>
      <c r="N216" s="17">
        <v>0</v>
      </c>
      <c r="O216" s="17">
        <v>0</v>
      </c>
      <c r="P216" s="17">
        <v>0</v>
      </c>
      <c r="Q216" s="17">
        <v>0</v>
      </c>
      <c r="R216" s="17">
        <v>0</v>
      </c>
      <c r="S216" s="17">
        <v>0</v>
      </c>
      <c r="T216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216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216" s="30">
        <v>212</v>
      </c>
      <c r="Y216" s="17">
        <f>IF(X216&lt;$A$2,0,INDEX(魂核!$BF$5:$BF$25,MATCH($F$2,魂核!$BE$5:$BE$25,0),1))</f>
        <v>0.1</v>
      </c>
      <c r="Z216" s="17">
        <f>IF(X216&lt;$A$2,0,INDEX(魂核!$BG$5:$BG$25,MATCH($F$2,魂核!$BE$5:$BE$25,0),1))</f>
        <v>0.1</v>
      </c>
      <c r="AC216" s="17">
        <f>IF(X216&lt;$A$2,0,INDEX(魂核!$BJ$5:$BJ$25,MATCH($F$2,魂核!$BE$5:$BE$25,0),1))</f>
        <v>0</v>
      </c>
      <c r="AD216" s="17">
        <f>IF(X216&lt;$A$2,0,INDEX(魂核!$BK$5:$BK$25,MATCH($F$2,魂核!$BE$5:$BE$25,0),1))</f>
        <v>0</v>
      </c>
      <c r="AE216" s="17">
        <f>IF(X216&lt;$A$2,0,INDEX(魂核!$BL$5:$BL$25,MATCH($F$2,魂核!$BE$5:$BE$25,0),1))</f>
        <v>600</v>
      </c>
      <c r="AF216" s="17">
        <f>IF(X216&lt;$A$2,0,INDEX(魂核!$BM$5:$BM$25,MATCH($F$2,魂核!$BE$5:$BE$25,0),1))</f>
        <v>600</v>
      </c>
      <c r="AG216" s="17">
        <f>IF(X216&lt;$A$2,0,INDEX(魂核!$BH$5:$BH$25,MATCH($F$2,魂核!$BE$5:$BE$25,0),1))</f>
        <v>0</v>
      </c>
      <c r="AH216" s="17">
        <f>IF(X216&lt;$A$2,0,INDEX(魂核!$BI$5:$BI$25,MATCH($F$2,魂核!$BE$5:$BE$25,0),1))</f>
        <v>0</v>
      </c>
    </row>
    <row r="217" spans="7:34" x14ac:dyDescent="0.2">
      <c r="G217" s="30">
        <v>213</v>
      </c>
      <c r="H217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217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217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217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217" s="17">
        <v>0</v>
      </c>
      <c r="M217" s="17">
        <v>0</v>
      </c>
      <c r="N217" s="17">
        <v>0</v>
      </c>
      <c r="O217" s="17">
        <v>0</v>
      </c>
      <c r="P217" s="17">
        <v>0</v>
      </c>
      <c r="Q217" s="17">
        <v>0</v>
      </c>
      <c r="R217" s="17">
        <v>0</v>
      </c>
      <c r="S217" s="17">
        <v>0</v>
      </c>
      <c r="T217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217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217" s="30">
        <v>213</v>
      </c>
      <c r="Y217" s="17">
        <f>IF(X217&lt;$A$2,0,INDEX(魂核!$BF$5:$BF$25,MATCH($F$2,魂核!$BE$5:$BE$25,0),1))</f>
        <v>0.1</v>
      </c>
      <c r="Z217" s="17">
        <f>IF(X217&lt;$A$2,0,INDEX(魂核!$BG$5:$BG$25,MATCH($F$2,魂核!$BE$5:$BE$25,0),1))</f>
        <v>0.1</v>
      </c>
      <c r="AC217" s="17">
        <f>IF(X217&lt;$A$2,0,INDEX(魂核!$BJ$5:$BJ$25,MATCH($F$2,魂核!$BE$5:$BE$25,0),1))</f>
        <v>0</v>
      </c>
      <c r="AD217" s="17">
        <f>IF(X217&lt;$A$2,0,INDEX(魂核!$BK$5:$BK$25,MATCH($F$2,魂核!$BE$5:$BE$25,0),1))</f>
        <v>0</v>
      </c>
      <c r="AE217" s="17">
        <f>IF(X217&lt;$A$2,0,INDEX(魂核!$BL$5:$BL$25,MATCH($F$2,魂核!$BE$5:$BE$25,0),1))</f>
        <v>600</v>
      </c>
      <c r="AF217" s="17">
        <f>IF(X217&lt;$A$2,0,INDEX(魂核!$BM$5:$BM$25,MATCH($F$2,魂核!$BE$5:$BE$25,0),1))</f>
        <v>600</v>
      </c>
      <c r="AG217" s="17">
        <f>IF(X217&lt;$A$2,0,INDEX(魂核!$BH$5:$BH$25,MATCH($F$2,魂核!$BE$5:$BE$25,0),1))</f>
        <v>0</v>
      </c>
      <c r="AH217" s="17">
        <f>IF(X217&lt;$A$2,0,INDEX(魂核!$BI$5:$BI$25,MATCH($F$2,魂核!$BE$5:$BE$25,0),1))</f>
        <v>0</v>
      </c>
    </row>
    <row r="218" spans="7:34" x14ac:dyDescent="0.2">
      <c r="G218" s="30">
        <v>214</v>
      </c>
      <c r="H218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218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218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218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218" s="17">
        <v>0</v>
      </c>
      <c r="M218" s="17">
        <v>0</v>
      </c>
      <c r="N218" s="17">
        <v>0</v>
      </c>
      <c r="O218" s="17">
        <v>0</v>
      </c>
      <c r="P218" s="17">
        <v>0</v>
      </c>
      <c r="Q218" s="17">
        <v>0</v>
      </c>
      <c r="R218" s="17">
        <v>0</v>
      </c>
      <c r="S218" s="17">
        <v>0</v>
      </c>
      <c r="T218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218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218" s="30">
        <v>214</v>
      </c>
      <c r="Y218" s="17">
        <f>IF(X218&lt;$A$2,0,INDEX(魂核!$BF$5:$BF$25,MATCH($F$2,魂核!$BE$5:$BE$25,0),1))</f>
        <v>0.1</v>
      </c>
      <c r="Z218" s="17">
        <f>IF(X218&lt;$A$2,0,INDEX(魂核!$BG$5:$BG$25,MATCH($F$2,魂核!$BE$5:$BE$25,0),1))</f>
        <v>0.1</v>
      </c>
      <c r="AC218" s="17">
        <f>IF(X218&lt;$A$2,0,INDEX(魂核!$BJ$5:$BJ$25,MATCH($F$2,魂核!$BE$5:$BE$25,0),1))</f>
        <v>0</v>
      </c>
      <c r="AD218" s="17">
        <f>IF(X218&lt;$A$2,0,INDEX(魂核!$BK$5:$BK$25,MATCH($F$2,魂核!$BE$5:$BE$25,0),1))</f>
        <v>0</v>
      </c>
      <c r="AE218" s="17">
        <f>IF(X218&lt;$A$2,0,INDEX(魂核!$BL$5:$BL$25,MATCH($F$2,魂核!$BE$5:$BE$25,0),1))</f>
        <v>600</v>
      </c>
      <c r="AF218" s="17">
        <f>IF(X218&lt;$A$2,0,INDEX(魂核!$BM$5:$BM$25,MATCH($F$2,魂核!$BE$5:$BE$25,0),1))</f>
        <v>600</v>
      </c>
      <c r="AG218" s="17">
        <f>IF(X218&lt;$A$2,0,INDEX(魂核!$BH$5:$BH$25,MATCH($F$2,魂核!$BE$5:$BE$25,0),1))</f>
        <v>0</v>
      </c>
      <c r="AH218" s="17">
        <f>IF(X218&lt;$A$2,0,INDEX(魂核!$BI$5:$BI$25,MATCH($F$2,魂核!$BE$5:$BE$25,0),1))</f>
        <v>0</v>
      </c>
    </row>
    <row r="219" spans="7:34" x14ac:dyDescent="0.2">
      <c r="G219" s="30">
        <v>215</v>
      </c>
      <c r="H219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219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219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219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219" s="17">
        <v>0</v>
      </c>
      <c r="M219" s="17">
        <v>0</v>
      </c>
      <c r="N219" s="17">
        <v>0</v>
      </c>
      <c r="O219" s="17">
        <v>0</v>
      </c>
      <c r="P219" s="17">
        <v>0</v>
      </c>
      <c r="Q219" s="17">
        <v>0</v>
      </c>
      <c r="R219" s="17">
        <v>0</v>
      </c>
      <c r="S219" s="17">
        <v>0</v>
      </c>
      <c r="T219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219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219" s="30">
        <v>215</v>
      </c>
      <c r="Y219" s="17">
        <f>IF(X219&lt;$A$2,0,INDEX(魂核!$BF$5:$BF$25,MATCH($F$2,魂核!$BE$5:$BE$25,0),1))</f>
        <v>0.1</v>
      </c>
      <c r="Z219" s="17">
        <f>IF(X219&lt;$A$2,0,INDEX(魂核!$BG$5:$BG$25,MATCH($F$2,魂核!$BE$5:$BE$25,0),1))</f>
        <v>0.1</v>
      </c>
      <c r="AC219" s="17">
        <f>IF(X219&lt;$A$2,0,INDEX(魂核!$BJ$5:$BJ$25,MATCH($F$2,魂核!$BE$5:$BE$25,0),1))</f>
        <v>0</v>
      </c>
      <c r="AD219" s="17">
        <f>IF(X219&lt;$A$2,0,INDEX(魂核!$BK$5:$BK$25,MATCH($F$2,魂核!$BE$5:$BE$25,0),1))</f>
        <v>0</v>
      </c>
      <c r="AE219" s="17">
        <f>IF(X219&lt;$A$2,0,INDEX(魂核!$BL$5:$BL$25,MATCH($F$2,魂核!$BE$5:$BE$25,0),1))</f>
        <v>600</v>
      </c>
      <c r="AF219" s="17">
        <f>IF(X219&lt;$A$2,0,INDEX(魂核!$BM$5:$BM$25,MATCH($F$2,魂核!$BE$5:$BE$25,0),1))</f>
        <v>600</v>
      </c>
      <c r="AG219" s="17">
        <f>IF(X219&lt;$A$2,0,INDEX(魂核!$BH$5:$BH$25,MATCH($F$2,魂核!$BE$5:$BE$25,0),1))</f>
        <v>0</v>
      </c>
      <c r="AH219" s="17">
        <f>IF(X219&lt;$A$2,0,INDEX(魂核!$BI$5:$BI$25,MATCH($F$2,魂核!$BE$5:$BE$25,0),1))</f>
        <v>0</v>
      </c>
    </row>
    <row r="220" spans="7:34" x14ac:dyDescent="0.2">
      <c r="G220" s="30">
        <v>216</v>
      </c>
      <c r="H220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220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220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220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220" s="17">
        <v>0</v>
      </c>
      <c r="M220" s="17">
        <v>0</v>
      </c>
      <c r="N220" s="17">
        <v>0</v>
      </c>
      <c r="O220" s="17">
        <v>0</v>
      </c>
      <c r="P220" s="17">
        <v>0</v>
      </c>
      <c r="Q220" s="17">
        <v>0</v>
      </c>
      <c r="R220" s="17">
        <v>0</v>
      </c>
      <c r="S220" s="17">
        <v>0</v>
      </c>
      <c r="T220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220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220" s="30">
        <v>216</v>
      </c>
      <c r="Y220" s="17">
        <f>IF(X220&lt;$A$2,0,INDEX(魂核!$BF$5:$BF$25,MATCH($F$2,魂核!$BE$5:$BE$25,0),1))</f>
        <v>0.1</v>
      </c>
      <c r="Z220" s="17">
        <f>IF(X220&lt;$A$2,0,INDEX(魂核!$BG$5:$BG$25,MATCH($F$2,魂核!$BE$5:$BE$25,0),1))</f>
        <v>0.1</v>
      </c>
      <c r="AC220" s="17">
        <f>IF(X220&lt;$A$2,0,INDEX(魂核!$BJ$5:$BJ$25,MATCH($F$2,魂核!$BE$5:$BE$25,0),1))</f>
        <v>0</v>
      </c>
      <c r="AD220" s="17">
        <f>IF(X220&lt;$A$2,0,INDEX(魂核!$BK$5:$BK$25,MATCH($F$2,魂核!$BE$5:$BE$25,0),1))</f>
        <v>0</v>
      </c>
      <c r="AE220" s="17">
        <f>IF(X220&lt;$A$2,0,INDEX(魂核!$BL$5:$BL$25,MATCH($F$2,魂核!$BE$5:$BE$25,0),1))</f>
        <v>600</v>
      </c>
      <c r="AF220" s="17">
        <f>IF(X220&lt;$A$2,0,INDEX(魂核!$BM$5:$BM$25,MATCH($F$2,魂核!$BE$5:$BE$25,0),1))</f>
        <v>600</v>
      </c>
      <c r="AG220" s="17">
        <f>IF(X220&lt;$A$2,0,INDEX(魂核!$BH$5:$BH$25,MATCH($F$2,魂核!$BE$5:$BE$25,0),1))</f>
        <v>0</v>
      </c>
      <c r="AH220" s="17">
        <f>IF(X220&lt;$A$2,0,INDEX(魂核!$BI$5:$BI$25,MATCH($F$2,魂核!$BE$5:$BE$25,0),1))</f>
        <v>0</v>
      </c>
    </row>
    <row r="221" spans="7:34" x14ac:dyDescent="0.2">
      <c r="G221" s="30">
        <v>217</v>
      </c>
      <c r="H221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221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221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221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221" s="17">
        <v>0</v>
      </c>
      <c r="M221" s="17">
        <v>0</v>
      </c>
      <c r="N221" s="17">
        <v>0</v>
      </c>
      <c r="O221" s="17">
        <v>0</v>
      </c>
      <c r="P221" s="17">
        <v>0</v>
      </c>
      <c r="Q221" s="17">
        <v>0</v>
      </c>
      <c r="R221" s="17">
        <v>0</v>
      </c>
      <c r="S221" s="17">
        <v>0</v>
      </c>
      <c r="T221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221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221" s="30">
        <v>217</v>
      </c>
      <c r="Y221" s="17">
        <f>IF(X221&lt;$A$2,0,INDEX(魂核!$BF$5:$BF$25,MATCH($F$2,魂核!$BE$5:$BE$25,0),1))</f>
        <v>0.1</v>
      </c>
      <c r="Z221" s="17">
        <f>IF(X221&lt;$A$2,0,INDEX(魂核!$BG$5:$BG$25,MATCH($F$2,魂核!$BE$5:$BE$25,0),1))</f>
        <v>0.1</v>
      </c>
      <c r="AC221" s="17">
        <f>IF(X221&lt;$A$2,0,INDEX(魂核!$BJ$5:$BJ$25,MATCH($F$2,魂核!$BE$5:$BE$25,0),1))</f>
        <v>0</v>
      </c>
      <c r="AD221" s="17">
        <f>IF(X221&lt;$A$2,0,INDEX(魂核!$BK$5:$BK$25,MATCH($F$2,魂核!$BE$5:$BE$25,0),1))</f>
        <v>0</v>
      </c>
      <c r="AE221" s="17">
        <f>IF(X221&lt;$A$2,0,INDEX(魂核!$BL$5:$BL$25,MATCH($F$2,魂核!$BE$5:$BE$25,0),1))</f>
        <v>600</v>
      </c>
      <c r="AF221" s="17">
        <f>IF(X221&lt;$A$2,0,INDEX(魂核!$BM$5:$BM$25,MATCH($F$2,魂核!$BE$5:$BE$25,0),1))</f>
        <v>600</v>
      </c>
      <c r="AG221" s="17">
        <f>IF(X221&lt;$A$2,0,INDEX(魂核!$BH$5:$BH$25,MATCH($F$2,魂核!$BE$5:$BE$25,0),1))</f>
        <v>0</v>
      </c>
      <c r="AH221" s="17">
        <f>IF(X221&lt;$A$2,0,INDEX(魂核!$BI$5:$BI$25,MATCH($F$2,魂核!$BE$5:$BE$25,0),1))</f>
        <v>0</v>
      </c>
    </row>
    <row r="222" spans="7:34" x14ac:dyDescent="0.2">
      <c r="G222" s="30">
        <v>218</v>
      </c>
      <c r="H222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222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222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222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222" s="17">
        <v>0</v>
      </c>
      <c r="M222" s="17">
        <v>0</v>
      </c>
      <c r="N222" s="17">
        <v>0</v>
      </c>
      <c r="O222" s="17">
        <v>0</v>
      </c>
      <c r="P222" s="17">
        <v>0</v>
      </c>
      <c r="Q222" s="17">
        <v>0</v>
      </c>
      <c r="R222" s="17">
        <v>0</v>
      </c>
      <c r="S222" s="17">
        <v>0</v>
      </c>
      <c r="T222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222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222" s="30">
        <v>218</v>
      </c>
      <c r="Y222" s="17">
        <f>IF(X222&lt;$A$2,0,INDEX(魂核!$BF$5:$BF$25,MATCH($F$2,魂核!$BE$5:$BE$25,0),1))</f>
        <v>0.1</v>
      </c>
      <c r="Z222" s="17">
        <f>IF(X222&lt;$A$2,0,INDEX(魂核!$BG$5:$BG$25,MATCH($F$2,魂核!$BE$5:$BE$25,0),1))</f>
        <v>0.1</v>
      </c>
      <c r="AC222" s="17">
        <f>IF(X222&lt;$A$2,0,INDEX(魂核!$BJ$5:$BJ$25,MATCH($F$2,魂核!$BE$5:$BE$25,0),1))</f>
        <v>0</v>
      </c>
      <c r="AD222" s="17">
        <f>IF(X222&lt;$A$2,0,INDEX(魂核!$BK$5:$BK$25,MATCH($F$2,魂核!$BE$5:$BE$25,0),1))</f>
        <v>0</v>
      </c>
      <c r="AE222" s="17">
        <f>IF(X222&lt;$A$2,0,INDEX(魂核!$BL$5:$BL$25,MATCH($F$2,魂核!$BE$5:$BE$25,0),1))</f>
        <v>600</v>
      </c>
      <c r="AF222" s="17">
        <f>IF(X222&lt;$A$2,0,INDEX(魂核!$BM$5:$BM$25,MATCH($F$2,魂核!$BE$5:$BE$25,0),1))</f>
        <v>600</v>
      </c>
      <c r="AG222" s="17">
        <f>IF(X222&lt;$A$2,0,INDEX(魂核!$BH$5:$BH$25,MATCH($F$2,魂核!$BE$5:$BE$25,0),1))</f>
        <v>0</v>
      </c>
      <c r="AH222" s="17">
        <f>IF(X222&lt;$A$2,0,INDEX(魂核!$BI$5:$BI$25,MATCH($F$2,魂核!$BE$5:$BE$25,0),1))</f>
        <v>0</v>
      </c>
    </row>
    <row r="223" spans="7:34" x14ac:dyDescent="0.2">
      <c r="G223" s="30">
        <v>219</v>
      </c>
      <c r="H223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223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223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223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223" s="17">
        <v>0</v>
      </c>
      <c r="M223" s="17">
        <v>0</v>
      </c>
      <c r="N223" s="17">
        <v>0</v>
      </c>
      <c r="O223" s="17">
        <v>0</v>
      </c>
      <c r="P223" s="17">
        <v>0</v>
      </c>
      <c r="Q223" s="17">
        <v>0</v>
      </c>
      <c r="R223" s="17">
        <v>0</v>
      </c>
      <c r="S223" s="17">
        <v>0</v>
      </c>
      <c r="T223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223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223" s="30">
        <v>219</v>
      </c>
      <c r="Y223" s="17">
        <f>IF(X223&lt;$A$2,0,INDEX(魂核!$BF$5:$BF$25,MATCH($F$2,魂核!$BE$5:$BE$25,0),1))</f>
        <v>0.1</v>
      </c>
      <c r="Z223" s="17">
        <f>IF(X223&lt;$A$2,0,INDEX(魂核!$BG$5:$BG$25,MATCH($F$2,魂核!$BE$5:$BE$25,0),1))</f>
        <v>0.1</v>
      </c>
      <c r="AC223" s="17">
        <f>IF(X223&lt;$A$2,0,INDEX(魂核!$BJ$5:$BJ$25,MATCH($F$2,魂核!$BE$5:$BE$25,0),1))</f>
        <v>0</v>
      </c>
      <c r="AD223" s="17">
        <f>IF(X223&lt;$A$2,0,INDEX(魂核!$BK$5:$BK$25,MATCH($F$2,魂核!$BE$5:$BE$25,0),1))</f>
        <v>0</v>
      </c>
      <c r="AE223" s="17">
        <f>IF(X223&lt;$A$2,0,INDEX(魂核!$BL$5:$BL$25,MATCH($F$2,魂核!$BE$5:$BE$25,0),1))</f>
        <v>600</v>
      </c>
      <c r="AF223" s="17">
        <f>IF(X223&lt;$A$2,0,INDEX(魂核!$BM$5:$BM$25,MATCH($F$2,魂核!$BE$5:$BE$25,0),1))</f>
        <v>600</v>
      </c>
      <c r="AG223" s="17">
        <f>IF(X223&lt;$A$2,0,INDEX(魂核!$BH$5:$BH$25,MATCH($F$2,魂核!$BE$5:$BE$25,0),1))</f>
        <v>0</v>
      </c>
      <c r="AH223" s="17">
        <f>IF(X223&lt;$A$2,0,INDEX(魂核!$BI$5:$BI$25,MATCH($F$2,魂核!$BE$5:$BE$25,0),1))</f>
        <v>0</v>
      </c>
    </row>
    <row r="224" spans="7:34" x14ac:dyDescent="0.2">
      <c r="G224" s="30">
        <v>220</v>
      </c>
      <c r="H224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224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224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224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224" s="17">
        <v>0</v>
      </c>
      <c r="M224" s="17">
        <v>0</v>
      </c>
      <c r="N224" s="17">
        <v>0</v>
      </c>
      <c r="O224" s="17">
        <v>0</v>
      </c>
      <c r="P224" s="17">
        <v>0</v>
      </c>
      <c r="Q224" s="17">
        <v>0</v>
      </c>
      <c r="R224" s="17">
        <v>0</v>
      </c>
      <c r="S224" s="17">
        <v>0</v>
      </c>
      <c r="T224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224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224" s="30">
        <v>220</v>
      </c>
      <c r="Y224" s="17">
        <f>IF(X224&lt;$A$2,0,INDEX(魂核!$BF$5:$BF$25,MATCH($F$2,魂核!$BE$5:$BE$25,0),1))</f>
        <v>0.1</v>
      </c>
      <c r="Z224" s="17">
        <f>IF(X224&lt;$A$2,0,INDEX(魂核!$BG$5:$BG$25,MATCH($F$2,魂核!$BE$5:$BE$25,0),1))</f>
        <v>0.1</v>
      </c>
      <c r="AC224" s="17">
        <f>IF(X224&lt;$A$2,0,INDEX(魂核!$BJ$5:$BJ$25,MATCH($F$2,魂核!$BE$5:$BE$25,0),1))</f>
        <v>0</v>
      </c>
      <c r="AD224" s="17">
        <f>IF(X224&lt;$A$2,0,INDEX(魂核!$BK$5:$BK$25,MATCH($F$2,魂核!$BE$5:$BE$25,0),1))</f>
        <v>0</v>
      </c>
      <c r="AE224" s="17">
        <f>IF(X224&lt;$A$2,0,INDEX(魂核!$BL$5:$BL$25,MATCH($F$2,魂核!$BE$5:$BE$25,0),1))</f>
        <v>600</v>
      </c>
      <c r="AF224" s="17">
        <f>IF(X224&lt;$A$2,0,INDEX(魂核!$BM$5:$BM$25,MATCH($F$2,魂核!$BE$5:$BE$25,0),1))</f>
        <v>600</v>
      </c>
      <c r="AG224" s="17">
        <f>IF(X224&lt;$A$2,0,INDEX(魂核!$BH$5:$BH$25,MATCH($F$2,魂核!$BE$5:$BE$25,0),1))</f>
        <v>0</v>
      </c>
      <c r="AH224" s="17">
        <f>IF(X224&lt;$A$2,0,INDEX(魂核!$BI$5:$BI$25,MATCH($F$2,魂核!$BE$5:$BE$25,0),1))</f>
        <v>0</v>
      </c>
    </row>
    <row r="225" spans="7:34" x14ac:dyDescent="0.2">
      <c r="G225" s="30">
        <v>221</v>
      </c>
      <c r="H225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225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225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225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225" s="17">
        <v>0</v>
      </c>
      <c r="M225" s="17">
        <v>0</v>
      </c>
      <c r="N225" s="17">
        <v>0</v>
      </c>
      <c r="O225" s="17">
        <v>0</v>
      </c>
      <c r="P225" s="17">
        <v>0</v>
      </c>
      <c r="Q225" s="17">
        <v>0</v>
      </c>
      <c r="R225" s="17">
        <v>0</v>
      </c>
      <c r="S225" s="17">
        <v>0</v>
      </c>
      <c r="T225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225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225" s="30">
        <v>221</v>
      </c>
      <c r="Y225" s="17">
        <f>IF(X225&lt;$A$2,0,INDEX(魂核!$BF$5:$BF$25,MATCH($F$2,魂核!$BE$5:$BE$25,0),1))</f>
        <v>0.1</v>
      </c>
      <c r="Z225" s="17">
        <f>IF(X225&lt;$A$2,0,INDEX(魂核!$BG$5:$BG$25,MATCH($F$2,魂核!$BE$5:$BE$25,0),1))</f>
        <v>0.1</v>
      </c>
      <c r="AC225" s="17">
        <f>IF(X225&lt;$A$2,0,INDEX(魂核!$BJ$5:$BJ$25,MATCH($F$2,魂核!$BE$5:$BE$25,0),1))</f>
        <v>0</v>
      </c>
      <c r="AD225" s="17">
        <f>IF(X225&lt;$A$2,0,INDEX(魂核!$BK$5:$BK$25,MATCH($F$2,魂核!$BE$5:$BE$25,0),1))</f>
        <v>0</v>
      </c>
      <c r="AE225" s="17">
        <f>IF(X225&lt;$A$2,0,INDEX(魂核!$BL$5:$BL$25,MATCH($F$2,魂核!$BE$5:$BE$25,0),1))</f>
        <v>600</v>
      </c>
      <c r="AF225" s="17">
        <f>IF(X225&lt;$A$2,0,INDEX(魂核!$BM$5:$BM$25,MATCH($F$2,魂核!$BE$5:$BE$25,0),1))</f>
        <v>600</v>
      </c>
      <c r="AG225" s="17">
        <f>IF(X225&lt;$A$2,0,INDEX(魂核!$BH$5:$BH$25,MATCH($F$2,魂核!$BE$5:$BE$25,0),1))</f>
        <v>0</v>
      </c>
      <c r="AH225" s="17">
        <f>IF(X225&lt;$A$2,0,INDEX(魂核!$BI$5:$BI$25,MATCH($F$2,魂核!$BE$5:$BE$25,0),1))</f>
        <v>0</v>
      </c>
    </row>
    <row r="226" spans="7:34" x14ac:dyDescent="0.2">
      <c r="G226" s="30">
        <v>222</v>
      </c>
      <c r="H226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226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226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226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226" s="17">
        <v>0</v>
      </c>
      <c r="M226" s="17">
        <v>0</v>
      </c>
      <c r="N226" s="17">
        <v>0</v>
      </c>
      <c r="O226" s="17">
        <v>0</v>
      </c>
      <c r="P226" s="17">
        <v>0</v>
      </c>
      <c r="Q226" s="17">
        <v>0</v>
      </c>
      <c r="R226" s="17">
        <v>0</v>
      </c>
      <c r="S226" s="17">
        <v>0</v>
      </c>
      <c r="T226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226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226" s="30">
        <v>222</v>
      </c>
      <c r="Y226" s="17">
        <f>IF(X226&lt;$A$2,0,INDEX(魂核!$BF$5:$BF$25,MATCH($F$2,魂核!$BE$5:$BE$25,0),1))</f>
        <v>0.1</v>
      </c>
      <c r="Z226" s="17">
        <f>IF(X226&lt;$A$2,0,INDEX(魂核!$BG$5:$BG$25,MATCH($F$2,魂核!$BE$5:$BE$25,0),1))</f>
        <v>0.1</v>
      </c>
      <c r="AC226" s="17">
        <f>IF(X226&lt;$A$2,0,INDEX(魂核!$BJ$5:$BJ$25,MATCH($F$2,魂核!$BE$5:$BE$25,0),1))</f>
        <v>0</v>
      </c>
      <c r="AD226" s="17">
        <f>IF(X226&lt;$A$2,0,INDEX(魂核!$BK$5:$BK$25,MATCH($F$2,魂核!$BE$5:$BE$25,0),1))</f>
        <v>0</v>
      </c>
      <c r="AE226" s="17">
        <f>IF(X226&lt;$A$2,0,INDEX(魂核!$BL$5:$BL$25,MATCH($F$2,魂核!$BE$5:$BE$25,0),1))</f>
        <v>600</v>
      </c>
      <c r="AF226" s="17">
        <f>IF(X226&lt;$A$2,0,INDEX(魂核!$BM$5:$BM$25,MATCH($F$2,魂核!$BE$5:$BE$25,0),1))</f>
        <v>600</v>
      </c>
      <c r="AG226" s="17">
        <f>IF(X226&lt;$A$2,0,INDEX(魂核!$BH$5:$BH$25,MATCH($F$2,魂核!$BE$5:$BE$25,0),1))</f>
        <v>0</v>
      </c>
      <c r="AH226" s="17">
        <f>IF(X226&lt;$A$2,0,INDEX(魂核!$BI$5:$BI$25,MATCH($F$2,魂核!$BE$5:$BE$25,0),1))</f>
        <v>0</v>
      </c>
    </row>
    <row r="227" spans="7:34" x14ac:dyDescent="0.2">
      <c r="G227" s="30">
        <v>223</v>
      </c>
      <c r="H227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227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227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227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227" s="17">
        <v>0</v>
      </c>
      <c r="M227" s="17">
        <v>0</v>
      </c>
      <c r="N227" s="17">
        <v>0</v>
      </c>
      <c r="O227" s="17">
        <v>0</v>
      </c>
      <c r="P227" s="17">
        <v>0</v>
      </c>
      <c r="Q227" s="17">
        <v>0</v>
      </c>
      <c r="R227" s="17">
        <v>0</v>
      </c>
      <c r="S227" s="17">
        <v>0</v>
      </c>
      <c r="T227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227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227" s="30">
        <v>223</v>
      </c>
      <c r="Y227" s="17">
        <f>IF(X227&lt;$A$2,0,INDEX(魂核!$BF$5:$BF$25,MATCH($F$2,魂核!$BE$5:$BE$25,0),1))</f>
        <v>0.1</v>
      </c>
      <c r="Z227" s="17">
        <f>IF(X227&lt;$A$2,0,INDEX(魂核!$BG$5:$BG$25,MATCH($F$2,魂核!$BE$5:$BE$25,0),1))</f>
        <v>0.1</v>
      </c>
      <c r="AC227" s="17">
        <f>IF(X227&lt;$A$2,0,INDEX(魂核!$BJ$5:$BJ$25,MATCH($F$2,魂核!$BE$5:$BE$25,0),1))</f>
        <v>0</v>
      </c>
      <c r="AD227" s="17">
        <f>IF(X227&lt;$A$2,0,INDEX(魂核!$BK$5:$BK$25,MATCH($F$2,魂核!$BE$5:$BE$25,0),1))</f>
        <v>0</v>
      </c>
      <c r="AE227" s="17">
        <f>IF(X227&lt;$A$2,0,INDEX(魂核!$BL$5:$BL$25,MATCH($F$2,魂核!$BE$5:$BE$25,0),1))</f>
        <v>600</v>
      </c>
      <c r="AF227" s="17">
        <f>IF(X227&lt;$A$2,0,INDEX(魂核!$BM$5:$BM$25,MATCH($F$2,魂核!$BE$5:$BE$25,0),1))</f>
        <v>600</v>
      </c>
      <c r="AG227" s="17">
        <f>IF(X227&lt;$A$2,0,INDEX(魂核!$BH$5:$BH$25,MATCH($F$2,魂核!$BE$5:$BE$25,0),1))</f>
        <v>0</v>
      </c>
      <c r="AH227" s="17">
        <f>IF(X227&lt;$A$2,0,INDEX(魂核!$BI$5:$BI$25,MATCH($F$2,魂核!$BE$5:$BE$25,0),1))</f>
        <v>0</v>
      </c>
    </row>
    <row r="228" spans="7:34" x14ac:dyDescent="0.2">
      <c r="G228" s="30">
        <v>224</v>
      </c>
      <c r="H228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228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228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228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228" s="17">
        <v>0</v>
      </c>
      <c r="M228" s="17">
        <v>0</v>
      </c>
      <c r="N228" s="17">
        <v>0</v>
      </c>
      <c r="O228" s="17">
        <v>0</v>
      </c>
      <c r="P228" s="17">
        <v>0</v>
      </c>
      <c r="Q228" s="17">
        <v>0</v>
      </c>
      <c r="R228" s="17">
        <v>0</v>
      </c>
      <c r="S228" s="17">
        <v>0</v>
      </c>
      <c r="T228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228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228" s="30">
        <v>224</v>
      </c>
      <c r="Y228" s="17">
        <f>IF(X228&lt;$A$2,0,INDEX(魂核!$BF$5:$BF$25,MATCH($F$2,魂核!$BE$5:$BE$25,0),1))</f>
        <v>0.1</v>
      </c>
      <c r="Z228" s="17">
        <f>IF(X228&lt;$A$2,0,INDEX(魂核!$BG$5:$BG$25,MATCH($F$2,魂核!$BE$5:$BE$25,0),1))</f>
        <v>0.1</v>
      </c>
      <c r="AC228" s="17">
        <f>IF(X228&lt;$A$2,0,INDEX(魂核!$BJ$5:$BJ$25,MATCH($F$2,魂核!$BE$5:$BE$25,0),1))</f>
        <v>0</v>
      </c>
      <c r="AD228" s="17">
        <f>IF(X228&lt;$A$2,0,INDEX(魂核!$BK$5:$BK$25,MATCH($F$2,魂核!$BE$5:$BE$25,0),1))</f>
        <v>0</v>
      </c>
      <c r="AE228" s="17">
        <f>IF(X228&lt;$A$2,0,INDEX(魂核!$BL$5:$BL$25,MATCH($F$2,魂核!$BE$5:$BE$25,0),1))</f>
        <v>600</v>
      </c>
      <c r="AF228" s="17">
        <f>IF(X228&lt;$A$2,0,INDEX(魂核!$BM$5:$BM$25,MATCH($F$2,魂核!$BE$5:$BE$25,0),1))</f>
        <v>600</v>
      </c>
      <c r="AG228" s="17">
        <f>IF(X228&lt;$A$2,0,INDEX(魂核!$BH$5:$BH$25,MATCH($F$2,魂核!$BE$5:$BE$25,0),1))</f>
        <v>0</v>
      </c>
      <c r="AH228" s="17">
        <f>IF(X228&lt;$A$2,0,INDEX(魂核!$BI$5:$BI$25,MATCH($F$2,魂核!$BE$5:$BE$25,0),1))</f>
        <v>0</v>
      </c>
    </row>
    <row r="229" spans="7:34" x14ac:dyDescent="0.2">
      <c r="G229" s="30">
        <v>225</v>
      </c>
      <c r="H229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229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229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229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229" s="17">
        <v>0</v>
      </c>
      <c r="M229" s="17">
        <v>0</v>
      </c>
      <c r="N229" s="17">
        <v>0</v>
      </c>
      <c r="O229" s="17">
        <v>0</v>
      </c>
      <c r="P229" s="17">
        <v>0</v>
      </c>
      <c r="Q229" s="17">
        <v>0</v>
      </c>
      <c r="R229" s="17">
        <v>0</v>
      </c>
      <c r="S229" s="17">
        <v>0</v>
      </c>
      <c r="T229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229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229" s="30">
        <v>225</v>
      </c>
      <c r="Y229" s="17">
        <f>IF(X229&lt;$A$2,0,INDEX(魂核!$BF$5:$BF$25,MATCH($F$2,魂核!$BE$5:$BE$25,0),1))</f>
        <v>0.1</v>
      </c>
      <c r="Z229" s="17">
        <f>IF(X229&lt;$A$2,0,INDEX(魂核!$BG$5:$BG$25,MATCH($F$2,魂核!$BE$5:$BE$25,0),1))</f>
        <v>0.1</v>
      </c>
      <c r="AC229" s="17">
        <f>IF(X229&lt;$A$2,0,INDEX(魂核!$BJ$5:$BJ$25,MATCH($F$2,魂核!$BE$5:$BE$25,0),1))</f>
        <v>0</v>
      </c>
      <c r="AD229" s="17">
        <f>IF(X229&lt;$A$2,0,INDEX(魂核!$BK$5:$BK$25,MATCH($F$2,魂核!$BE$5:$BE$25,0),1))</f>
        <v>0</v>
      </c>
      <c r="AE229" s="17">
        <f>IF(X229&lt;$A$2,0,INDEX(魂核!$BL$5:$BL$25,MATCH($F$2,魂核!$BE$5:$BE$25,0),1))</f>
        <v>600</v>
      </c>
      <c r="AF229" s="17">
        <f>IF(X229&lt;$A$2,0,INDEX(魂核!$BM$5:$BM$25,MATCH($F$2,魂核!$BE$5:$BE$25,0),1))</f>
        <v>600</v>
      </c>
      <c r="AG229" s="17">
        <f>IF(X229&lt;$A$2,0,INDEX(魂核!$BH$5:$BH$25,MATCH($F$2,魂核!$BE$5:$BE$25,0),1))</f>
        <v>0</v>
      </c>
      <c r="AH229" s="17">
        <f>IF(X229&lt;$A$2,0,INDEX(魂核!$BI$5:$BI$25,MATCH($F$2,魂核!$BE$5:$BE$25,0),1))</f>
        <v>0</v>
      </c>
    </row>
    <row r="230" spans="7:34" x14ac:dyDescent="0.2">
      <c r="G230" s="30">
        <v>226</v>
      </c>
      <c r="H230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230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230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230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230" s="17">
        <v>0</v>
      </c>
      <c r="M230" s="17">
        <v>0</v>
      </c>
      <c r="N230" s="17">
        <v>0</v>
      </c>
      <c r="O230" s="17">
        <v>0</v>
      </c>
      <c r="P230" s="17">
        <v>0</v>
      </c>
      <c r="Q230" s="17">
        <v>0</v>
      </c>
      <c r="R230" s="17">
        <v>0</v>
      </c>
      <c r="S230" s="17">
        <v>0</v>
      </c>
      <c r="T230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230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230" s="30">
        <v>226</v>
      </c>
      <c r="Y230" s="17">
        <f>IF(X230&lt;$A$2,0,INDEX(魂核!$BF$5:$BF$25,MATCH($F$2,魂核!$BE$5:$BE$25,0),1))</f>
        <v>0.1</v>
      </c>
      <c r="Z230" s="17">
        <f>IF(X230&lt;$A$2,0,INDEX(魂核!$BG$5:$BG$25,MATCH($F$2,魂核!$BE$5:$BE$25,0),1))</f>
        <v>0.1</v>
      </c>
      <c r="AC230" s="17">
        <f>IF(X230&lt;$A$2,0,INDEX(魂核!$BJ$5:$BJ$25,MATCH($F$2,魂核!$BE$5:$BE$25,0),1))</f>
        <v>0</v>
      </c>
      <c r="AD230" s="17">
        <f>IF(X230&lt;$A$2,0,INDEX(魂核!$BK$5:$BK$25,MATCH($F$2,魂核!$BE$5:$BE$25,0),1))</f>
        <v>0</v>
      </c>
      <c r="AE230" s="17">
        <f>IF(X230&lt;$A$2,0,INDEX(魂核!$BL$5:$BL$25,MATCH($F$2,魂核!$BE$5:$BE$25,0),1))</f>
        <v>600</v>
      </c>
      <c r="AF230" s="17">
        <f>IF(X230&lt;$A$2,0,INDEX(魂核!$BM$5:$BM$25,MATCH($F$2,魂核!$BE$5:$BE$25,0),1))</f>
        <v>600</v>
      </c>
      <c r="AG230" s="17">
        <f>IF(X230&lt;$A$2,0,INDEX(魂核!$BH$5:$BH$25,MATCH($F$2,魂核!$BE$5:$BE$25,0),1))</f>
        <v>0</v>
      </c>
      <c r="AH230" s="17">
        <f>IF(X230&lt;$A$2,0,INDEX(魂核!$BI$5:$BI$25,MATCH($F$2,魂核!$BE$5:$BE$25,0),1))</f>
        <v>0</v>
      </c>
    </row>
    <row r="231" spans="7:34" x14ac:dyDescent="0.2">
      <c r="G231" s="30">
        <v>227</v>
      </c>
      <c r="H231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231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231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231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231" s="17">
        <v>0</v>
      </c>
      <c r="M231" s="17">
        <v>0</v>
      </c>
      <c r="N231" s="17">
        <v>0</v>
      </c>
      <c r="O231" s="17">
        <v>0</v>
      </c>
      <c r="P231" s="17">
        <v>0</v>
      </c>
      <c r="Q231" s="17">
        <v>0</v>
      </c>
      <c r="R231" s="17">
        <v>0</v>
      </c>
      <c r="S231" s="17">
        <v>0</v>
      </c>
      <c r="T231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231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231" s="30">
        <v>227</v>
      </c>
      <c r="Y231" s="17">
        <f>IF(X231&lt;$A$2,0,INDEX(魂核!$BF$5:$BF$25,MATCH($F$2,魂核!$BE$5:$BE$25,0),1))</f>
        <v>0.1</v>
      </c>
      <c r="Z231" s="17">
        <f>IF(X231&lt;$A$2,0,INDEX(魂核!$BG$5:$BG$25,MATCH($F$2,魂核!$BE$5:$BE$25,0),1))</f>
        <v>0.1</v>
      </c>
      <c r="AC231" s="17">
        <f>IF(X231&lt;$A$2,0,INDEX(魂核!$BJ$5:$BJ$25,MATCH($F$2,魂核!$BE$5:$BE$25,0),1))</f>
        <v>0</v>
      </c>
      <c r="AD231" s="17">
        <f>IF(X231&lt;$A$2,0,INDEX(魂核!$BK$5:$BK$25,MATCH($F$2,魂核!$BE$5:$BE$25,0),1))</f>
        <v>0</v>
      </c>
      <c r="AE231" s="17">
        <f>IF(X231&lt;$A$2,0,INDEX(魂核!$BL$5:$BL$25,MATCH($F$2,魂核!$BE$5:$BE$25,0),1))</f>
        <v>600</v>
      </c>
      <c r="AF231" s="17">
        <f>IF(X231&lt;$A$2,0,INDEX(魂核!$BM$5:$BM$25,MATCH($F$2,魂核!$BE$5:$BE$25,0),1))</f>
        <v>600</v>
      </c>
      <c r="AG231" s="17">
        <f>IF(X231&lt;$A$2,0,INDEX(魂核!$BH$5:$BH$25,MATCH($F$2,魂核!$BE$5:$BE$25,0),1))</f>
        <v>0</v>
      </c>
      <c r="AH231" s="17">
        <f>IF(X231&lt;$A$2,0,INDEX(魂核!$BI$5:$BI$25,MATCH($F$2,魂核!$BE$5:$BE$25,0),1))</f>
        <v>0</v>
      </c>
    </row>
    <row r="232" spans="7:34" x14ac:dyDescent="0.2">
      <c r="G232" s="30">
        <v>228</v>
      </c>
      <c r="H232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232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232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232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232" s="17">
        <v>0</v>
      </c>
      <c r="M232" s="17">
        <v>0</v>
      </c>
      <c r="N232" s="17">
        <v>0</v>
      </c>
      <c r="O232" s="17">
        <v>0</v>
      </c>
      <c r="P232" s="17">
        <v>0</v>
      </c>
      <c r="Q232" s="17">
        <v>0</v>
      </c>
      <c r="R232" s="17">
        <v>0</v>
      </c>
      <c r="S232" s="17">
        <v>0</v>
      </c>
      <c r="T232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232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232" s="30">
        <v>228</v>
      </c>
      <c r="Y232" s="17">
        <f>IF(X232&lt;$A$2,0,INDEX(魂核!$BF$5:$BF$25,MATCH($F$2,魂核!$BE$5:$BE$25,0),1))</f>
        <v>0.1</v>
      </c>
      <c r="Z232" s="17">
        <f>IF(X232&lt;$A$2,0,INDEX(魂核!$BG$5:$BG$25,MATCH($F$2,魂核!$BE$5:$BE$25,0),1))</f>
        <v>0.1</v>
      </c>
      <c r="AC232" s="17">
        <f>IF(X232&lt;$A$2,0,INDEX(魂核!$BJ$5:$BJ$25,MATCH($F$2,魂核!$BE$5:$BE$25,0),1))</f>
        <v>0</v>
      </c>
      <c r="AD232" s="17">
        <f>IF(X232&lt;$A$2,0,INDEX(魂核!$BK$5:$BK$25,MATCH($F$2,魂核!$BE$5:$BE$25,0),1))</f>
        <v>0</v>
      </c>
      <c r="AE232" s="17">
        <f>IF(X232&lt;$A$2,0,INDEX(魂核!$BL$5:$BL$25,MATCH($F$2,魂核!$BE$5:$BE$25,0),1))</f>
        <v>600</v>
      </c>
      <c r="AF232" s="17">
        <f>IF(X232&lt;$A$2,0,INDEX(魂核!$BM$5:$BM$25,MATCH($F$2,魂核!$BE$5:$BE$25,0),1))</f>
        <v>600</v>
      </c>
      <c r="AG232" s="17">
        <f>IF(X232&lt;$A$2,0,INDEX(魂核!$BH$5:$BH$25,MATCH($F$2,魂核!$BE$5:$BE$25,0),1))</f>
        <v>0</v>
      </c>
      <c r="AH232" s="17">
        <f>IF(X232&lt;$A$2,0,INDEX(魂核!$BI$5:$BI$25,MATCH($F$2,魂核!$BE$5:$BE$25,0),1))</f>
        <v>0</v>
      </c>
    </row>
    <row r="233" spans="7:34" x14ac:dyDescent="0.2">
      <c r="G233" s="30">
        <v>229</v>
      </c>
      <c r="H233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233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233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233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233" s="17">
        <v>0</v>
      </c>
      <c r="M233" s="17">
        <v>0</v>
      </c>
      <c r="N233" s="17">
        <v>0</v>
      </c>
      <c r="O233" s="17">
        <v>0</v>
      </c>
      <c r="P233" s="17">
        <v>0</v>
      </c>
      <c r="Q233" s="17">
        <v>0</v>
      </c>
      <c r="R233" s="17">
        <v>0</v>
      </c>
      <c r="S233" s="17">
        <v>0</v>
      </c>
      <c r="T233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233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233" s="30">
        <v>229</v>
      </c>
      <c r="Y233" s="17">
        <f>IF(X233&lt;$A$2,0,INDEX(魂核!$BF$5:$BF$25,MATCH($F$2,魂核!$BE$5:$BE$25,0),1))</f>
        <v>0.1</v>
      </c>
      <c r="Z233" s="17">
        <f>IF(X233&lt;$A$2,0,INDEX(魂核!$BG$5:$BG$25,MATCH($F$2,魂核!$BE$5:$BE$25,0),1))</f>
        <v>0.1</v>
      </c>
      <c r="AC233" s="17">
        <f>IF(X233&lt;$A$2,0,INDEX(魂核!$BJ$5:$BJ$25,MATCH($F$2,魂核!$BE$5:$BE$25,0),1))</f>
        <v>0</v>
      </c>
      <c r="AD233" s="17">
        <f>IF(X233&lt;$A$2,0,INDEX(魂核!$BK$5:$BK$25,MATCH($F$2,魂核!$BE$5:$BE$25,0),1))</f>
        <v>0</v>
      </c>
      <c r="AE233" s="17">
        <f>IF(X233&lt;$A$2,0,INDEX(魂核!$BL$5:$BL$25,MATCH($F$2,魂核!$BE$5:$BE$25,0),1))</f>
        <v>600</v>
      </c>
      <c r="AF233" s="17">
        <f>IF(X233&lt;$A$2,0,INDEX(魂核!$BM$5:$BM$25,MATCH($F$2,魂核!$BE$5:$BE$25,0),1))</f>
        <v>600</v>
      </c>
      <c r="AG233" s="17">
        <f>IF(X233&lt;$A$2,0,INDEX(魂核!$BH$5:$BH$25,MATCH($F$2,魂核!$BE$5:$BE$25,0),1))</f>
        <v>0</v>
      </c>
      <c r="AH233" s="17">
        <f>IF(X233&lt;$A$2,0,INDEX(魂核!$BI$5:$BI$25,MATCH($F$2,魂核!$BE$5:$BE$25,0),1))</f>
        <v>0</v>
      </c>
    </row>
    <row r="234" spans="7:34" x14ac:dyDescent="0.2">
      <c r="G234" s="30">
        <v>230</v>
      </c>
      <c r="H234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234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234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234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234" s="17">
        <v>0</v>
      </c>
      <c r="M234" s="17">
        <v>0</v>
      </c>
      <c r="N234" s="17">
        <v>0</v>
      </c>
      <c r="O234" s="17">
        <v>0</v>
      </c>
      <c r="P234" s="17">
        <v>0</v>
      </c>
      <c r="Q234" s="17">
        <v>0</v>
      </c>
      <c r="R234" s="17">
        <v>0</v>
      </c>
      <c r="S234" s="17">
        <v>0</v>
      </c>
      <c r="T234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234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234" s="30">
        <v>230</v>
      </c>
      <c r="Y234" s="17">
        <f>IF(X234&lt;$A$2,0,INDEX(魂核!$BF$5:$BF$25,MATCH($F$2,魂核!$BE$5:$BE$25,0),1))</f>
        <v>0.1</v>
      </c>
      <c r="Z234" s="17">
        <f>IF(X234&lt;$A$2,0,INDEX(魂核!$BG$5:$BG$25,MATCH($F$2,魂核!$BE$5:$BE$25,0),1))</f>
        <v>0.1</v>
      </c>
      <c r="AC234" s="17">
        <f>IF(X234&lt;$A$2,0,INDEX(魂核!$BJ$5:$BJ$25,MATCH($F$2,魂核!$BE$5:$BE$25,0),1))</f>
        <v>0</v>
      </c>
      <c r="AD234" s="17">
        <f>IF(X234&lt;$A$2,0,INDEX(魂核!$BK$5:$BK$25,MATCH($F$2,魂核!$BE$5:$BE$25,0),1))</f>
        <v>0</v>
      </c>
      <c r="AE234" s="17">
        <f>IF(X234&lt;$A$2,0,INDEX(魂核!$BL$5:$BL$25,MATCH($F$2,魂核!$BE$5:$BE$25,0),1))</f>
        <v>600</v>
      </c>
      <c r="AF234" s="17">
        <f>IF(X234&lt;$A$2,0,INDEX(魂核!$BM$5:$BM$25,MATCH($F$2,魂核!$BE$5:$BE$25,0),1))</f>
        <v>600</v>
      </c>
      <c r="AG234" s="17">
        <f>IF(X234&lt;$A$2,0,INDEX(魂核!$BH$5:$BH$25,MATCH($F$2,魂核!$BE$5:$BE$25,0),1))</f>
        <v>0</v>
      </c>
      <c r="AH234" s="17">
        <f>IF(X234&lt;$A$2,0,INDEX(魂核!$BI$5:$BI$25,MATCH($F$2,魂核!$BE$5:$BE$25,0),1))</f>
        <v>0</v>
      </c>
    </row>
    <row r="235" spans="7:34" x14ac:dyDescent="0.2">
      <c r="G235" s="30">
        <v>231</v>
      </c>
      <c r="H235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235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235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235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235" s="17">
        <v>0</v>
      </c>
      <c r="M235" s="17">
        <v>0</v>
      </c>
      <c r="N235" s="17">
        <v>0</v>
      </c>
      <c r="O235" s="17">
        <v>0</v>
      </c>
      <c r="P235" s="17">
        <v>0</v>
      </c>
      <c r="Q235" s="17">
        <v>0</v>
      </c>
      <c r="R235" s="17">
        <v>0</v>
      </c>
      <c r="S235" s="17">
        <v>0</v>
      </c>
      <c r="T235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235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235" s="30">
        <v>231</v>
      </c>
      <c r="Y235" s="17">
        <f>IF(X235&lt;$A$2,0,INDEX(魂核!$BF$5:$BF$25,MATCH($F$2,魂核!$BE$5:$BE$25,0),1))</f>
        <v>0.1</v>
      </c>
      <c r="Z235" s="17">
        <f>IF(X235&lt;$A$2,0,INDEX(魂核!$BG$5:$BG$25,MATCH($F$2,魂核!$BE$5:$BE$25,0),1))</f>
        <v>0.1</v>
      </c>
      <c r="AC235" s="17">
        <f>IF(X235&lt;$A$2,0,INDEX(魂核!$BJ$5:$BJ$25,MATCH($F$2,魂核!$BE$5:$BE$25,0),1))</f>
        <v>0</v>
      </c>
      <c r="AD235" s="17">
        <f>IF(X235&lt;$A$2,0,INDEX(魂核!$BK$5:$BK$25,MATCH($F$2,魂核!$BE$5:$BE$25,0),1))</f>
        <v>0</v>
      </c>
      <c r="AE235" s="17">
        <f>IF(X235&lt;$A$2,0,INDEX(魂核!$BL$5:$BL$25,MATCH($F$2,魂核!$BE$5:$BE$25,0),1))</f>
        <v>600</v>
      </c>
      <c r="AF235" s="17">
        <f>IF(X235&lt;$A$2,0,INDEX(魂核!$BM$5:$BM$25,MATCH($F$2,魂核!$BE$5:$BE$25,0),1))</f>
        <v>600</v>
      </c>
      <c r="AG235" s="17">
        <f>IF(X235&lt;$A$2,0,INDEX(魂核!$BH$5:$BH$25,MATCH($F$2,魂核!$BE$5:$BE$25,0),1))</f>
        <v>0</v>
      </c>
      <c r="AH235" s="17">
        <f>IF(X235&lt;$A$2,0,INDEX(魂核!$BI$5:$BI$25,MATCH($F$2,魂核!$BE$5:$BE$25,0),1))</f>
        <v>0</v>
      </c>
    </row>
    <row r="236" spans="7:34" x14ac:dyDescent="0.2">
      <c r="G236" s="30">
        <v>232</v>
      </c>
      <c r="H236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236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236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236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236" s="17">
        <v>0</v>
      </c>
      <c r="M236" s="17">
        <v>0</v>
      </c>
      <c r="N236" s="17">
        <v>0</v>
      </c>
      <c r="O236" s="17">
        <v>0</v>
      </c>
      <c r="P236" s="17">
        <v>0</v>
      </c>
      <c r="Q236" s="17">
        <v>0</v>
      </c>
      <c r="R236" s="17">
        <v>0</v>
      </c>
      <c r="S236" s="17">
        <v>0</v>
      </c>
      <c r="T236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236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236" s="30">
        <v>232</v>
      </c>
      <c r="Y236" s="17">
        <f>IF(X236&lt;$A$2,0,INDEX(魂核!$BF$5:$BF$25,MATCH($F$2,魂核!$BE$5:$BE$25,0),1))</f>
        <v>0.1</v>
      </c>
      <c r="Z236" s="17">
        <f>IF(X236&lt;$A$2,0,INDEX(魂核!$BG$5:$BG$25,MATCH($F$2,魂核!$BE$5:$BE$25,0),1))</f>
        <v>0.1</v>
      </c>
      <c r="AC236" s="17">
        <f>IF(X236&lt;$A$2,0,INDEX(魂核!$BJ$5:$BJ$25,MATCH($F$2,魂核!$BE$5:$BE$25,0),1))</f>
        <v>0</v>
      </c>
      <c r="AD236" s="17">
        <f>IF(X236&lt;$A$2,0,INDEX(魂核!$BK$5:$BK$25,MATCH($F$2,魂核!$BE$5:$BE$25,0),1))</f>
        <v>0</v>
      </c>
      <c r="AE236" s="17">
        <f>IF(X236&lt;$A$2,0,INDEX(魂核!$BL$5:$BL$25,MATCH($F$2,魂核!$BE$5:$BE$25,0),1))</f>
        <v>600</v>
      </c>
      <c r="AF236" s="17">
        <f>IF(X236&lt;$A$2,0,INDEX(魂核!$BM$5:$BM$25,MATCH($F$2,魂核!$BE$5:$BE$25,0),1))</f>
        <v>600</v>
      </c>
      <c r="AG236" s="17">
        <f>IF(X236&lt;$A$2,0,INDEX(魂核!$BH$5:$BH$25,MATCH($F$2,魂核!$BE$5:$BE$25,0),1))</f>
        <v>0</v>
      </c>
      <c r="AH236" s="17">
        <f>IF(X236&lt;$A$2,0,INDEX(魂核!$BI$5:$BI$25,MATCH($F$2,魂核!$BE$5:$BE$25,0),1))</f>
        <v>0</v>
      </c>
    </row>
    <row r="237" spans="7:34" x14ac:dyDescent="0.2">
      <c r="G237" s="30">
        <v>233</v>
      </c>
      <c r="H237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237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237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237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237" s="17">
        <v>0</v>
      </c>
      <c r="M237" s="17">
        <v>0</v>
      </c>
      <c r="N237" s="17">
        <v>0</v>
      </c>
      <c r="O237" s="17">
        <v>0</v>
      </c>
      <c r="P237" s="17">
        <v>0</v>
      </c>
      <c r="Q237" s="17">
        <v>0</v>
      </c>
      <c r="R237" s="17">
        <v>0</v>
      </c>
      <c r="S237" s="17">
        <v>0</v>
      </c>
      <c r="T237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237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237" s="30">
        <v>233</v>
      </c>
      <c r="Y237" s="17">
        <f>IF(X237&lt;$A$2,0,INDEX(魂核!$BF$5:$BF$25,MATCH($F$2,魂核!$BE$5:$BE$25,0),1))</f>
        <v>0.1</v>
      </c>
      <c r="Z237" s="17">
        <f>IF(X237&lt;$A$2,0,INDEX(魂核!$BG$5:$BG$25,MATCH($F$2,魂核!$BE$5:$BE$25,0),1))</f>
        <v>0.1</v>
      </c>
      <c r="AC237" s="17">
        <f>IF(X237&lt;$A$2,0,INDEX(魂核!$BJ$5:$BJ$25,MATCH($F$2,魂核!$BE$5:$BE$25,0),1))</f>
        <v>0</v>
      </c>
      <c r="AD237" s="17">
        <f>IF(X237&lt;$A$2,0,INDEX(魂核!$BK$5:$BK$25,MATCH($F$2,魂核!$BE$5:$BE$25,0),1))</f>
        <v>0</v>
      </c>
      <c r="AE237" s="17">
        <f>IF(X237&lt;$A$2,0,INDEX(魂核!$BL$5:$BL$25,MATCH($F$2,魂核!$BE$5:$BE$25,0),1))</f>
        <v>600</v>
      </c>
      <c r="AF237" s="17">
        <f>IF(X237&lt;$A$2,0,INDEX(魂核!$BM$5:$BM$25,MATCH($F$2,魂核!$BE$5:$BE$25,0),1))</f>
        <v>600</v>
      </c>
      <c r="AG237" s="17">
        <f>IF(X237&lt;$A$2,0,INDEX(魂核!$BH$5:$BH$25,MATCH($F$2,魂核!$BE$5:$BE$25,0),1))</f>
        <v>0</v>
      </c>
      <c r="AH237" s="17">
        <f>IF(X237&lt;$A$2,0,INDEX(魂核!$BI$5:$BI$25,MATCH($F$2,魂核!$BE$5:$BE$25,0),1))</f>
        <v>0</v>
      </c>
    </row>
    <row r="238" spans="7:34" x14ac:dyDescent="0.2">
      <c r="G238" s="30">
        <v>234</v>
      </c>
      <c r="H238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238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238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238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238" s="17">
        <v>0</v>
      </c>
      <c r="M238" s="17">
        <v>0</v>
      </c>
      <c r="N238" s="17">
        <v>0</v>
      </c>
      <c r="O238" s="17">
        <v>0</v>
      </c>
      <c r="P238" s="17">
        <v>0</v>
      </c>
      <c r="Q238" s="17">
        <v>0</v>
      </c>
      <c r="R238" s="17">
        <v>0</v>
      </c>
      <c r="S238" s="17">
        <v>0</v>
      </c>
      <c r="T238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238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238" s="30">
        <v>234</v>
      </c>
      <c r="Y238" s="17">
        <f>IF(X238&lt;$A$2,0,INDEX(魂核!$BF$5:$BF$25,MATCH($F$2,魂核!$BE$5:$BE$25,0),1))</f>
        <v>0.1</v>
      </c>
      <c r="Z238" s="17">
        <f>IF(X238&lt;$A$2,0,INDEX(魂核!$BG$5:$BG$25,MATCH($F$2,魂核!$BE$5:$BE$25,0),1))</f>
        <v>0.1</v>
      </c>
      <c r="AC238" s="17">
        <f>IF(X238&lt;$A$2,0,INDEX(魂核!$BJ$5:$BJ$25,MATCH($F$2,魂核!$BE$5:$BE$25,0),1))</f>
        <v>0</v>
      </c>
      <c r="AD238" s="17">
        <f>IF(X238&lt;$A$2,0,INDEX(魂核!$BK$5:$BK$25,MATCH($F$2,魂核!$BE$5:$BE$25,0),1))</f>
        <v>0</v>
      </c>
      <c r="AE238" s="17">
        <f>IF(X238&lt;$A$2,0,INDEX(魂核!$BL$5:$BL$25,MATCH($F$2,魂核!$BE$5:$BE$25,0),1))</f>
        <v>600</v>
      </c>
      <c r="AF238" s="17">
        <f>IF(X238&lt;$A$2,0,INDEX(魂核!$BM$5:$BM$25,MATCH($F$2,魂核!$BE$5:$BE$25,0),1))</f>
        <v>600</v>
      </c>
      <c r="AG238" s="17">
        <f>IF(X238&lt;$A$2,0,INDEX(魂核!$BH$5:$BH$25,MATCH($F$2,魂核!$BE$5:$BE$25,0),1))</f>
        <v>0</v>
      </c>
      <c r="AH238" s="17">
        <f>IF(X238&lt;$A$2,0,INDEX(魂核!$BI$5:$BI$25,MATCH($F$2,魂核!$BE$5:$BE$25,0),1))</f>
        <v>0</v>
      </c>
    </row>
    <row r="239" spans="7:34" x14ac:dyDescent="0.2">
      <c r="G239" s="30">
        <v>235</v>
      </c>
      <c r="H239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239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239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239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239" s="17">
        <v>0</v>
      </c>
      <c r="M239" s="17">
        <v>0</v>
      </c>
      <c r="N239" s="17">
        <v>0</v>
      </c>
      <c r="O239" s="17">
        <v>0</v>
      </c>
      <c r="P239" s="17">
        <v>0</v>
      </c>
      <c r="Q239" s="17">
        <v>0</v>
      </c>
      <c r="R239" s="17">
        <v>0</v>
      </c>
      <c r="S239" s="17">
        <v>0</v>
      </c>
      <c r="T239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239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239" s="30">
        <v>235</v>
      </c>
      <c r="Y239" s="17">
        <f>IF(X239&lt;$A$2,0,INDEX(魂核!$BF$5:$BF$25,MATCH($F$2,魂核!$BE$5:$BE$25,0),1))</f>
        <v>0.1</v>
      </c>
      <c r="Z239" s="17">
        <f>IF(X239&lt;$A$2,0,INDEX(魂核!$BG$5:$BG$25,MATCH($F$2,魂核!$BE$5:$BE$25,0),1))</f>
        <v>0.1</v>
      </c>
      <c r="AC239" s="17">
        <f>IF(X239&lt;$A$2,0,INDEX(魂核!$BJ$5:$BJ$25,MATCH($F$2,魂核!$BE$5:$BE$25,0),1))</f>
        <v>0</v>
      </c>
      <c r="AD239" s="17">
        <f>IF(X239&lt;$A$2,0,INDEX(魂核!$BK$5:$BK$25,MATCH($F$2,魂核!$BE$5:$BE$25,0),1))</f>
        <v>0</v>
      </c>
      <c r="AE239" s="17">
        <f>IF(X239&lt;$A$2,0,INDEX(魂核!$BL$5:$BL$25,MATCH($F$2,魂核!$BE$5:$BE$25,0),1))</f>
        <v>600</v>
      </c>
      <c r="AF239" s="17">
        <f>IF(X239&lt;$A$2,0,INDEX(魂核!$BM$5:$BM$25,MATCH($F$2,魂核!$BE$5:$BE$25,0),1))</f>
        <v>600</v>
      </c>
      <c r="AG239" s="17">
        <f>IF(X239&lt;$A$2,0,INDEX(魂核!$BH$5:$BH$25,MATCH($F$2,魂核!$BE$5:$BE$25,0),1))</f>
        <v>0</v>
      </c>
      <c r="AH239" s="17">
        <f>IF(X239&lt;$A$2,0,INDEX(魂核!$BI$5:$BI$25,MATCH($F$2,魂核!$BE$5:$BE$25,0),1))</f>
        <v>0</v>
      </c>
    </row>
    <row r="240" spans="7:34" x14ac:dyDescent="0.2">
      <c r="G240" s="30">
        <v>236</v>
      </c>
      <c r="H240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240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240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240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240" s="17">
        <v>0</v>
      </c>
      <c r="M240" s="17">
        <v>0</v>
      </c>
      <c r="N240" s="17">
        <v>0</v>
      </c>
      <c r="O240" s="17">
        <v>0</v>
      </c>
      <c r="P240" s="17">
        <v>0</v>
      </c>
      <c r="Q240" s="17">
        <v>0</v>
      </c>
      <c r="R240" s="17">
        <v>0</v>
      </c>
      <c r="S240" s="17">
        <v>0</v>
      </c>
      <c r="T240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240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240" s="30">
        <v>236</v>
      </c>
      <c r="Y240" s="17">
        <f>IF(X240&lt;$A$2,0,INDEX(魂核!$BF$5:$BF$25,MATCH($F$2,魂核!$BE$5:$BE$25,0),1))</f>
        <v>0.1</v>
      </c>
      <c r="Z240" s="17">
        <f>IF(X240&lt;$A$2,0,INDEX(魂核!$BG$5:$BG$25,MATCH($F$2,魂核!$BE$5:$BE$25,0),1))</f>
        <v>0.1</v>
      </c>
      <c r="AC240" s="17">
        <f>IF(X240&lt;$A$2,0,INDEX(魂核!$BJ$5:$BJ$25,MATCH($F$2,魂核!$BE$5:$BE$25,0),1))</f>
        <v>0</v>
      </c>
      <c r="AD240" s="17">
        <f>IF(X240&lt;$A$2,0,INDEX(魂核!$BK$5:$BK$25,MATCH($F$2,魂核!$BE$5:$BE$25,0),1))</f>
        <v>0</v>
      </c>
      <c r="AE240" s="17">
        <f>IF(X240&lt;$A$2,0,INDEX(魂核!$BL$5:$BL$25,MATCH($F$2,魂核!$BE$5:$BE$25,0),1))</f>
        <v>600</v>
      </c>
      <c r="AF240" s="17">
        <f>IF(X240&lt;$A$2,0,INDEX(魂核!$BM$5:$BM$25,MATCH($F$2,魂核!$BE$5:$BE$25,0),1))</f>
        <v>600</v>
      </c>
      <c r="AG240" s="17">
        <f>IF(X240&lt;$A$2,0,INDEX(魂核!$BH$5:$BH$25,MATCH($F$2,魂核!$BE$5:$BE$25,0),1))</f>
        <v>0</v>
      </c>
      <c r="AH240" s="17">
        <f>IF(X240&lt;$A$2,0,INDEX(魂核!$BI$5:$BI$25,MATCH($F$2,魂核!$BE$5:$BE$25,0),1))</f>
        <v>0</v>
      </c>
    </row>
    <row r="241" spans="7:34" x14ac:dyDescent="0.2">
      <c r="G241" s="30">
        <v>237</v>
      </c>
      <c r="H241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241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241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241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241" s="17">
        <v>0</v>
      </c>
      <c r="M241" s="17">
        <v>0</v>
      </c>
      <c r="N241" s="17">
        <v>0</v>
      </c>
      <c r="O241" s="17">
        <v>0</v>
      </c>
      <c r="P241" s="17">
        <v>0</v>
      </c>
      <c r="Q241" s="17">
        <v>0</v>
      </c>
      <c r="R241" s="17">
        <v>0</v>
      </c>
      <c r="S241" s="17">
        <v>0</v>
      </c>
      <c r="T241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241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241" s="30">
        <v>237</v>
      </c>
      <c r="Y241" s="17">
        <f>IF(X241&lt;$A$2,0,INDEX(魂核!$BF$5:$BF$25,MATCH($F$2,魂核!$BE$5:$BE$25,0),1))</f>
        <v>0.1</v>
      </c>
      <c r="Z241" s="17">
        <f>IF(X241&lt;$A$2,0,INDEX(魂核!$BG$5:$BG$25,MATCH($F$2,魂核!$BE$5:$BE$25,0),1))</f>
        <v>0.1</v>
      </c>
      <c r="AC241" s="17">
        <f>IF(X241&lt;$A$2,0,INDEX(魂核!$BJ$5:$BJ$25,MATCH($F$2,魂核!$BE$5:$BE$25,0),1))</f>
        <v>0</v>
      </c>
      <c r="AD241" s="17">
        <f>IF(X241&lt;$A$2,0,INDEX(魂核!$BK$5:$BK$25,MATCH($F$2,魂核!$BE$5:$BE$25,0),1))</f>
        <v>0</v>
      </c>
      <c r="AE241" s="17">
        <f>IF(X241&lt;$A$2,0,INDEX(魂核!$BL$5:$BL$25,MATCH($F$2,魂核!$BE$5:$BE$25,0),1))</f>
        <v>600</v>
      </c>
      <c r="AF241" s="17">
        <f>IF(X241&lt;$A$2,0,INDEX(魂核!$BM$5:$BM$25,MATCH($F$2,魂核!$BE$5:$BE$25,0),1))</f>
        <v>600</v>
      </c>
      <c r="AG241" s="17">
        <f>IF(X241&lt;$A$2,0,INDEX(魂核!$BH$5:$BH$25,MATCH($F$2,魂核!$BE$5:$BE$25,0),1))</f>
        <v>0</v>
      </c>
      <c r="AH241" s="17">
        <f>IF(X241&lt;$A$2,0,INDEX(魂核!$BI$5:$BI$25,MATCH($F$2,魂核!$BE$5:$BE$25,0),1))</f>
        <v>0</v>
      </c>
    </row>
    <row r="242" spans="7:34" x14ac:dyDescent="0.2">
      <c r="G242" s="30">
        <v>238</v>
      </c>
      <c r="H242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242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242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242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242" s="17">
        <v>0</v>
      </c>
      <c r="M242" s="17">
        <v>0</v>
      </c>
      <c r="N242" s="17">
        <v>0</v>
      </c>
      <c r="O242" s="17">
        <v>0</v>
      </c>
      <c r="P242" s="17">
        <v>0</v>
      </c>
      <c r="Q242" s="17">
        <v>0</v>
      </c>
      <c r="R242" s="17">
        <v>0</v>
      </c>
      <c r="S242" s="17">
        <v>0</v>
      </c>
      <c r="T242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242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242" s="30">
        <v>238</v>
      </c>
      <c r="Y242" s="17">
        <f>IF(X242&lt;$A$2,0,INDEX(魂核!$BF$5:$BF$25,MATCH($F$2,魂核!$BE$5:$BE$25,0),1))</f>
        <v>0.1</v>
      </c>
      <c r="Z242" s="17">
        <f>IF(X242&lt;$A$2,0,INDEX(魂核!$BG$5:$BG$25,MATCH($F$2,魂核!$BE$5:$BE$25,0),1))</f>
        <v>0.1</v>
      </c>
      <c r="AC242" s="17">
        <f>IF(X242&lt;$A$2,0,INDEX(魂核!$BJ$5:$BJ$25,MATCH($F$2,魂核!$BE$5:$BE$25,0),1))</f>
        <v>0</v>
      </c>
      <c r="AD242" s="17">
        <f>IF(X242&lt;$A$2,0,INDEX(魂核!$BK$5:$BK$25,MATCH($F$2,魂核!$BE$5:$BE$25,0),1))</f>
        <v>0</v>
      </c>
      <c r="AE242" s="17">
        <f>IF(X242&lt;$A$2,0,INDEX(魂核!$BL$5:$BL$25,MATCH($F$2,魂核!$BE$5:$BE$25,0),1))</f>
        <v>600</v>
      </c>
      <c r="AF242" s="17">
        <f>IF(X242&lt;$A$2,0,INDEX(魂核!$BM$5:$BM$25,MATCH($F$2,魂核!$BE$5:$BE$25,0),1))</f>
        <v>600</v>
      </c>
      <c r="AG242" s="17">
        <f>IF(X242&lt;$A$2,0,INDEX(魂核!$BH$5:$BH$25,MATCH($F$2,魂核!$BE$5:$BE$25,0),1))</f>
        <v>0</v>
      </c>
      <c r="AH242" s="17">
        <f>IF(X242&lt;$A$2,0,INDEX(魂核!$BI$5:$BI$25,MATCH($F$2,魂核!$BE$5:$BE$25,0),1))</f>
        <v>0</v>
      </c>
    </row>
    <row r="243" spans="7:34" x14ac:dyDescent="0.2">
      <c r="G243" s="30">
        <v>239</v>
      </c>
      <c r="H243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243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243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243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243" s="17">
        <v>0</v>
      </c>
      <c r="M243" s="17">
        <v>0</v>
      </c>
      <c r="N243" s="17">
        <v>0</v>
      </c>
      <c r="O243" s="17">
        <v>0</v>
      </c>
      <c r="P243" s="17">
        <v>0</v>
      </c>
      <c r="Q243" s="17">
        <v>0</v>
      </c>
      <c r="R243" s="17">
        <v>0</v>
      </c>
      <c r="S243" s="17">
        <v>0</v>
      </c>
      <c r="T243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243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243" s="30">
        <v>239</v>
      </c>
      <c r="Y243" s="17">
        <f>IF(X243&lt;$A$2,0,INDEX(魂核!$BF$5:$BF$25,MATCH($F$2,魂核!$BE$5:$BE$25,0),1))</f>
        <v>0.1</v>
      </c>
      <c r="Z243" s="17">
        <f>IF(X243&lt;$A$2,0,INDEX(魂核!$BG$5:$BG$25,MATCH($F$2,魂核!$BE$5:$BE$25,0),1))</f>
        <v>0.1</v>
      </c>
      <c r="AC243" s="17">
        <f>IF(X243&lt;$A$2,0,INDEX(魂核!$BJ$5:$BJ$25,MATCH($F$2,魂核!$BE$5:$BE$25,0),1))</f>
        <v>0</v>
      </c>
      <c r="AD243" s="17">
        <f>IF(X243&lt;$A$2,0,INDEX(魂核!$BK$5:$BK$25,MATCH($F$2,魂核!$BE$5:$BE$25,0),1))</f>
        <v>0</v>
      </c>
      <c r="AE243" s="17">
        <f>IF(X243&lt;$A$2,0,INDEX(魂核!$BL$5:$BL$25,MATCH($F$2,魂核!$BE$5:$BE$25,0),1))</f>
        <v>600</v>
      </c>
      <c r="AF243" s="17">
        <f>IF(X243&lt;$A$2,0,INDEX(魂核!$BM$5:$BM$25,MATCH($F$2,魂核!$BE$5:$BE$25,0),1))</f>
        <v>600</v>
      </c>
      <c r="AG243" s="17">
        <f>IF(X243&lt;$A$2,0,INDEX(魂核!$BH$5:$BH$25,MATCH($F$2,魂核!$BE$5:$BE$25,0),1))</f>
        <v>0</v>
      </c>
      <c r="AH243" s="17">
        <f>IF(X243&lt;$A$2,0,INDEX(魂核!$BI$5:$BI$25,MATCH($F$2,魂核!$BE$5:$BE$25,0),1))</f>
        <v>0</v>
      </c>
    </row>
    <row r="244" spans="7:34" x14ac:dyDescent="0.2">
      <c r="G244" s="30">
        <v>240</v>
      </c>
      <c r="H244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244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244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244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244" s="17">
        <v>0</v>
      </c>
      <c r="M244" s="17">
        <v>0</v>
      </c>
      <c r="N244" s="17">
        <v>0</v>
      </c>
      <c r="O244" s="17">
        <v>0</v>
      </c>
      <c r="P244" s="17">
        <v>0</v>
      </c>
      <c r="Q244" s="17">
        <v>0</v>
      </c>
      <c r="R244" s="17">
        <v>0</v>
      </c>
      <c r="S244" s="17">
        <v>0</v>
      </c>
      <c r="T244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244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244" s="30">
        <v>240</v>
      </c>
      <c r="Y244" s="17">
        <f>IF(X244&lt;$A$2,0,INDEX(魂核!$BF$5:$BF$25,MATCH($F$2,魂核!$BE$5:$BE$25,0),1))</f>
        <v>0.1</v>
      </c>
      <c r="Z244" s="17">
        <f>IF(X244&lt;$A$2,0,INDEX(魂核!$BG$5:$BG$25,MATCH($F$2,魂核!$BE$5:$BE$25,0),1))</f>
        <v>0.1</v>
      </c>
      <c r="AC244" s="17">
        <f>IF(X244&lt;$A$2,0,INDEX(魂核!$BJ$5:$BJ$25,MATCH($F$2,魂核!$BE$5:$BE$25,0),1))</f>
        <v>0</v>
      </c>
      <c r="AD244" s="17">
        <f>IF(X244&lt;$A$2,0,INDEX(魂核!$BK$5:$BK$25,MATCH($F$2,魂核!$BE$5:$BE$25,0),1))</f>
        <v>0</v>
      </c>
      <c r="AE244" s="17">
        <f>IF(X244&lt;$A$2,0,INDEX(魂核!$BL$5:$BL$25,MATCH($F$2,魂核!$BE$5:$BE$25,0),1))</f>
        <v>600</v>
      </c>
      <c r="AF244" s="17">
        <f>IF(X244&lt;$A$2,0,INDEX(魂核!$BM$5:$BM$25,MATCH($F$2,魂核!$BE$5:$BE$25,0),1))</f>
        <v>600</v>
      </c>
      <c r="AG244" s="17">
        <f>IF(X244&lt;$A$2,0,INDEX(魂核!$BH$5:$BH$25,MATCH($F$2,魂核!$BE$5:$BE$25,0),1))</f>
        <v>0</v>
      </c>
      <c r="AH244" s="17">
        <f>IF(X244&lt;$A$2,0,INDEX(魂核!$BI$5:$BI$25,MATCH($F$2,魂核!$BE$5:$BE$25,0),1))</f>
        <v>0</v>
      </c>
    </row>
    <row r="245" spans="7:34" x14ac:dyDescent="0.2">
      <c r="G245" s="30">
        <v>241</v>
      </c>
      <c r="H245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245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245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245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245" s="17">
        <v>0</v>
      </c>
      <c r="M245" s="17">
        <v>0</v>
      </c>
      <c r="N245" s="17">
        <v>0</v>
      </c>
      <c r="O245" s="17">
        <v>0</v>
      </c>
      <c r="P245" s="17">
        <v>0</v>
      </c>
      <c r="Q245" s="17">
        <v>0</v>
      </c>
      <c r="R245" s="17">
        <v>0</v>
      </c>
      <c r="S245" s="17">
        <v>0</v>
      </c>
      <c r="T245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245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245" s="30">
        <v>241</v>
      </c>
      <c r="Y245" s="17">
        <f>IF(X245&lt;$A$2,0,INDEX(魂核!$BF$5:$BF$25,MATCH($F$2,魂核!$BE$5:$BE$25,0),1))</f>
        <v>0.1</v>
      </c>
      <c r="Z245" s="17">
        <f>IF(X245&lt;$A$2,0,INDEX(魂核!$BG$5:$BG$25,MATCH($F$2,魂核!$BE$5:$BE$25,0),1))</f>
        <v>0.1</v>
      </c>
      <c r="AC245" s="17">
        <f>IF(X245&lt;$A$2,0,INDEX(魂核!$BJ$5:$BJ$25,MATCH($F$2,魂核!$BE$5:$BE$25,0),1))</f>
        <v>0</v>
      </c>
      <c r="AD245" s="17">
        <f>IF(X245&lt;$A$2,0,INDEX(魂核!$BK$5:$BK$25,MATCH($F$2,魂核!$BE$5:$BE$25,0),1))</f>
        <v>0</v>
      </c>
      <c r="AE245" s="17">
        <f>IF(X245&lt;$A$2,0,INDEX(魂核!$BL$5:$BL$25,MATCH($F$2,魂核!$BE$5:$BE$25,0),1))</f>
        <v>600</v>
      </c>
      <c r="AF245" s="17">
        <f>IF(X245&lt;$A$2,0,INDEX(魂核!$BM$5:$BM$25,MATCH($F$2,魂核!$BE$5:$BE$25,0),1))</f>
        <v>600</v>
      </c>
      <c r="AG245" s="17">
        <f>IF(X245&lt;$A$2,0,INDEX(魂核!$BH$5:$BH$25,MATCH($F$2,魂核!$BE$5:$BE$25,0),1))</f>
        <v>0</v>
      </c>
      <c r="AH245" s="17">
        <f>IF(X245&lt;$A$2,0,INDEX(魂核!$BI$5:$BI$25,MATCH($F$2,魂核!$BE$5:$BE$25,0),1))</f>
        <v>0</v>
      </c>
    </row>
    <row r="246" spans="7:34" x14ac:dyDescent="0.2">
      <c r="G246" s="30">
        <v>242</v>
      </c>
      <c r="H246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246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246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246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246" s="17">
        <v>0</v>
      </c>
      <c r="M246" s="17">
        <v>0</v>
      </c>
      <c r="N246" s="17">
        <v>0</v>
      </c>
      <c r="O246" s="17">
        <v>0</v>
      </c>
      <c r="P246" s="17">
        <v>0</v>
      </c>
      <c r="Q246" s="17">
        <v>0</v>
      </c>
      <c r="R246" s="17">
        <v>0</v>
      </c>
      <c r="S246" s="17">
        <v>0</v>
      </c>
      <c r="T246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246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246" s="30">
        <v>242</v>
      </c>
      <c r="Y246" s="17">
        <f>IF(X246&lt;$A$2,0,INDEX(魂核!$BF$5:$BF$25,MATCH($F$2,魂核!$BE$5:$BE$25,0),1))</f>
        <v>0.1</v>
      </c>
      <c r="Z246" s="17">
        <f>IF(X246&lt;$A$2,0,INDEX(魂核!$BG$5:$BG$25,MATCH($F$2,魂核!$BE$5:$BE$25,0),1))</f>
        <v>0.1</v>
      </c>
      <c r="AC246" s="17">
        <f>IF(X246&lt;$A$2,0,INDEX(魂核!$BJ$5:$BJ$25,MATCH($F$2,魂核!$BE$5:$BE$25,0),1))</f>
        <v>0</v>
      </c>
      <c r="AD246" s="17">
        <f>IF(X246&lt;$A$2,0,INDEX(魂核!$BK$5:$BK$25,MATCH($F$2,魂核!$BE$5:$BE$25,0),1))</f>
        <v>0</v>
      </c>
      <c r="AE246" s="17">
        <f>IF(X246&lt;$A$2,0,INDEX(魂核!$BL$5:$BL$25,MATCH($F$2,魂核!$BE$5:$BE$25,0),1))</f>
        <v>600</v>
      </c>
      <c r="AF246" s="17">
        <f>IF(X246&lt;$A$2,0,INDEX(魂核!$BM$5:$BM$25,MATCH($F$2,魂核!$BE$5:$BE$25,0),1))</f>
        <v>600</v>
      </c>
      <c r="AG246" s="17">
        <f>IF(X246&lt;$A$2,0,INDEX(魂核!$BH$5:$BH$25,MATCH($F$2,魂核!$BE$5:$BE$25,0),1))</f>
        <v>0</v>
      </c>
      <c r="AH246" s="17">
        <f>IF(X246&lt;$A$2,0,INDEX(魂核!$BI$5:$BI$25,MATCH($F$2,魂核!$BE$5:$BE$25,0),1))</f>
        <v>0</v>
      </c>
    </row>
    <row r="247" spans="7:34" x14ac:dyDescent="0.2">
      <c r="G247" s="30">
        <v>243</v>
      </c>
      <c r="H247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247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247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247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247" s="17">
        <v>0</v>
      </c>
      <c r="M247" s="17">
        <v>0</v>
      </c>
      <c r="N247" s="17">
        <v>0</v>
      </c>
      <c r="O247" s="17">
        <v>0</v>
      </c>
      <c r="P247" s="17">
        <v>0</v>
      </c>
      <c r="Q247" s="17">
        <v>0</v>
      </c>
      <c r="R247" s="17">
        <v>0</v>
      </c>
      <c r="S247" s="17">
        <v>0</v>
      </c>
      <c r="T247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247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247" s="30">
        <v>243</v>
      </c>
      <c r="Y247" s="17">
        <f>IF(X247&lt;$A$2,0,INDEX(魂核!$BF$5:$BF$25,MATCH($F$2,魂核!$BE$5:$BE$25,0),1))</f>
        <v>0.1</v>
      </c>
      <c r="Z247" s="17">
        <f>IF(X247&lt;$A$2,0,INDEX(魂核!$BG$5:$BG$25,MATCH($F$2,魂核!$BE$5:$BE$25,0),1))</f>
        <v>0.1</v>
      </c>
      <c r="AC247" s="17">
        <f>IF(X247&lt;$A$2,0,INDEX(魂核!$BJ$5:$BJ$25,MATCH($F$2,魂核!$BE$5:$BE$25,0),1))</f>
        <v>0</v>
      </c>
      <c r="AD247" s="17">
        <f>IF(X247&lt;$A$2,0,INDEX(魂核!$BK$5:$BK$25,MATCH($F$2,魂核!$BE$5:$BE$25,0),1))</f>
        <v>0</v>
      </c>
      <c r="AE247" s="17">
        <f>IF(X247&lt;$A$2,0,INDEX(魂核!$BL$5:$BL$25,MATCH($F$2,魂核!$BE$5:$BE$25,0),1))</f>
        <v>600</v>
      </c>
      <c r="AF247" s="17">
        <f>IF(X247&lt;$A$2,0,INDEX(魂核!$BM$5:$BM$25,MATCH($F$2,魂核!$BE$5:$BE$25,0),1))</f>
        <v>600</v>
      </c>
      <c r="AG247" s="17">
        <f>IF(X247&lt;$A$2,0,INDEX(魂核!$BH$5:$BH$25,MATCH($F$2,魂核!$BE$5:$BE$25,0),1))</f>
        <v>0</v>
      </c>
      <c r="AH247" s="17">
        <f>IF(X247&lt;$A$2,0,INDEX(魂核!$BI$5:$BI$25,MATCH($F$2,魂核!$BE$5:$BE$25,0),1))</f>
        <v>0</v>
      </c>
    </row>
    <row r="248" spans="7:34" x14ac:dyDescent="0.2">
      <c r="G248" s="30">
        <v>244</v>
      </c>
      <c r="H248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248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248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248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248" s="17">
        <v>0</v>
      </c>
      <c r="M248" s="17">
        <v>0</v>
      </c>
      <c r="N248" s="17">
        <v>0</v>
      </c>
      <c r="O248" s="17">
        <v>0</v>
      </c>
      <c r="P248" s="17">
        <v>0</v>
      </c>
      <c r="Q248" s="17">
        <v>0</v>
      </c>
      <c r="R248" s="17">
        <v>0</v>
      </c>
      <c r="S248" s="17">
        <v>0</v>
      </c>
      <c r="T248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248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248" s="30">
        <v>244</v>
      </c>
      <c r="Y248" s="17">
        <f>IF(X248&lt;$A$2,0,INDEX(魂核!$BF$5:$BF$25,MATCH($F$2,魂核!$BE$5:$BE$25,0),1))</f>
        <v>0.1</v>
      </c>
      <c r="Z248" s="17">
        <f>IF(X248&lt;$A$2,0,INDEX(魂核!$BG$5:$BG$25,MATCH($F$2,魂核!$BE$5:$BE$25,0),1))</f>
        <v>0.1</v>
      </c>
      <c r="AC248" s="17">
        <f>IF(X248&lt;$A$2,0,INDEX(魂核!$BJ$5:$BJ$25,MATCH($F$2,魂核!$BE$5:$BE$25,0),1))</f>
        <v>0</v>
      </c>
      <c r="AD248" s="17">
        <f>IF(X248&lt;$A$2,0,INDEX(魂核!$BK$5:$BK$25,MATCH($F$2,魂核!$BE$5:$BE$25,0),1))</f>
        <v>0</v>
      </c>
      <c r="AE248" s="17">
        <f>IF(X248&lt;$A$2,0,INDEX(魂核!$BL$5:$BL$25,MATCH($F$2,魂核!$BE$5:$BE$25,0),1))</f>
        <v>600</v>
      </c>
      <c r="AF248" s="17">
        <f>IF(X248&lt;$A$2,0,INDEX(魂核!$BM$5:$BM$25,MATCH($F$2,魂核!$BE$5:$BE$25,0),1))</f>
        <v>600</v>
      </c>
      <c r="AG248" s="17">
        <f>IF(X248&lt;$A$2,0,INDEX(魂核!$BH$5:$BH$25,MATCH($F$2,魂核!$BE$5:$BE$25,0),1))</f>
        <v>0</v>
      </c>
      <c r="AH248" s="17">
        <f>IF(X248&lt;$A$2,0,INDEX(魂核!$BI$5:$BI$25,MATCH($F$2,魂核!$BE$5:$BE$25,0),1))</f>
        <v>0</v>
      </c>
    </row>
    <row r="249" spans="7:34" x14ac:dyDescent="0.2">
      <c r="G249" s="30">
        <v>245</v>
      </c>
      <c r="H249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249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249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249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249" s="17">
        <v>0</v>
      </c>
      <c r="M249" s="17">
        <v>0</v>
      </c>
      <c r="N249" s="17">
        <v>0</v>
      </c>
      <c r="O249" s="17">
        <v>0</v>
      </c>
      <c r="P249" s="17">
        <v>0</v>
      </c>
      <c r="Q249" s="17">
        <v>0</v>
      </c>
      <c r="R249" s="17">
        <v>0</v>
      </c>
      <c r="S249" s="17">
        <v>0</v>
      </c>
      <c r="T249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249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249" s="30">
        <v>245</v>
      </c>
      <c r="Y249" s="17">
        <f>IF(X249&lt;$A$2,0,INDEX(魂核!$BF$5:$BF$25,MATCH($F$2,魂核!$BE$5:$BE$25,0),1))</f>
        <v>0.1</v>
      </c>
      <c r="Z249" s="17">
        <f>IF(X249&lt;$A$2,0,INDEX(魂核!$BG$5:$BG$25,MATCH($F$2,魂核!$BE$5:$BE$25,0),1))</f>
        <v>0.1</v>
      </c>
      <c r="AC249" s="17">
        <f>IF(X249&lt;$A$2,0,INDEX(魂核!$BJ$5:$BJ$25,MATCH($F$2,魂核!$BE$5:$BE$25,0),1))</f>
        <v>0</v>
      </c>
      <c r="AD249" s="17">
        <f>IF(X249&lt;$A$2,0,INDEX(魂核!$BK$5:$BK$25,MATCH($F$2,魂核!$BE$5:$BE$25,0),1))</f>
        <v>0</v>
      </c>
      <c r="AE249" s="17">
        <f>IF(X249&lt;$A$2,0,INDEX(魂核!$BL$5:$BL$25,MATCH($F$2,魂核!$BE$5:$BE$25,0),1))</f>
        <v>600</v>
      </c>
      <c r="AF249" s="17">
        <f>IF(X249&lt;$A$2,0,INDEX(魂核!$BM$5:$BM$25,MATCH($F$2,魂核!$BE$5:$BE$25,0),1))</f>
        <v>600</v>
      </c>
      <c r="AG249" s="17">
        <f>IF(X249&lt;$A$2,0,INDEX(魂核!$BH$5:$BH$25,MATCH($F$2,魂核!$BE$5:$BE$25,0),1))</f>
        <v>0</v>
      </c>
      <c r="AH249" s="17">
        <f>IF(X249&lt;$A$2,0,INDEX(魂核!$BI$5:$BI$25,MATCH($F$2,魂核!$BE$5:$BE$25,0),1))</f>
        <v>0</v>
      </c>
    </row>
    <row r="250" spans="7:34" x14ac:dyDescent="0.2">
      <c r="G250" s="30">
        <v>246</v>
      </c>
      <c r="H250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250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250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250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250" s="17">
        <v>0</v>
      </c>
      <c r="M250" s="17">
        <v>0</v>
      </c>
      <c r="N250" s="17">
        <v>0</v>
      </c>
      <c r="O250" s="17">
        <v>0</v>
      </c>
      <c r="P250" s="17">
        <v>0</v>
      </c>
      <c r="Q250" s="17">
        <v>0</v>
      </c>
      <c r="R250" s="17">
        <v>0</v>
      </c>
      <c r="S250" s="17">
        <v>0</v>
      </c>
      <c r="T250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250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250" s="30">
        <v>246</v>
      </c>
      <c r="Y250" s="17">
        <f>IF(X250&lt;$A$2,0,INDEX(魂核!$BF$5:$BF$25,MATCH($F$2,魂核!$BE$5:$BE$25,0),1))</f>
        <v>0.1</v>
      </c>
      <c r="Z250" s="17">
        <f>IF(X250&lt;$A$2,0,INDEX(魂核!$BG$5:$BG$25,MATCH($F$2,魂核!$BE$5:$BE$25,0),1))</f>
        <v>0.1</v>
      </c>
      <c r="AC250" s="17">
        <f>IF(X250&lt;$A$2,0,INDEX(魂核!$BJ$5:$BJ$25,MATCH($F$2,魂核!$BE$5:$BE$25,0),1))</f>
        <v>0</v>
      </c>
      <c r="AD250" s="17">
        <f>IF(X250&lt;$A$2,0,INDEX(魂核!$BK$5:$BK$25,MATCH($F$2,魂核!$BE$5:$BE$25,0),1))</f>
        <v>0</v>
      </c>
      <c r="AE250" s="17">
        <f>IF(X250&lt;$A$2,0,INDEX(魂核!$BL$5:$BL$25,MATCH($F$2,魂核!$BE$5:$BE$25,0),1))</f>
        <v>600</v>
      </c>
      <c r="AF250" s="17">
        <f>IF(X250&lt;$A$2,0,INDEX(魂核!$BM$5:$BM$25,MATCH($F$2,魂核!$BE$5:$BE$25,0),1))</f>
        <v>600</v>
      </c>
      <c r="AG250" s="17">
        <f>IF(X250&lt;$A$2,0,INDEX(魂核!$BH$5:$BH$25,MATCH($F$2,魂核!$BE$5:$BE$25,0),1))</f>
        <v>0</v>
      </c>
      <c r="AH250" s="17">
        <f>IF(X250&lt;$A$2,0,INDEX(魂核!$BI$5:$BI$25,MATCH($F$2,魂核!$BE$5:$BE$25,0),1))</f>
        <v>0</v>
      </c>
    </row>
    <row r="251" spans="7:34" x14ac:dyDescent="0.2">
      <c r="G251" s="30">
        <v>247</v>
      </c>
      <c r="H251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251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251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251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251" s="17">
        <v>0</v>
      </c>
      <c r="M251" s="17">
        <v>0</v>
      </c>
      <c r="N251" s="17">
        <v>0</v>
      </c>
      <c r="O251" s="17">
        <v>0</v>
      </c>
      <c r="P251" s="17">
        <v>0</v>
      </c>
      <c r="Q251" s="17">
        <v>0</v>
      </c>
      <c r="R251" s="17">
        <v>0</v>
      </c>
      <c r="S251" s="17">
        <v>0</v>
      </c>
      <c r="T251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251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251" s="30">
        <v>247</v>
      </c>
      <c r="Y251" s="17">
        <f>IF(X251&lt;$A$2,0,INDEX(魂核!$BF$5:$BF$25,MATCH($F$2,魂核!$BE$5:$BE$25,0),1))</f>
        <v>0.1</v>
      </c>
      <c r="Z251" s="17">
        <f>IF(X251&lt;$A$2,0,INDEX(魂核!$BG$5:$BG$25,MATCH($F$2,魂核!$BE$5:$BE$25,0),1))</f>
        <v>0.1</v>
      </c>
      <c r="AC251" s="17">
        <f>IF(X251&lt;$A$2,0,INDEX(魂核!$BJ$5:$BJ$25,MATCH($F$2,魂核!$BE$5:$BE$25,0),1))</f>
        <v>0</v>
      </c>
      <c r="AD251" s="17">
        <f>IF(X251&lt;$A$2,0,INDEX(魂核!$BK$5:$BK$25,MATCH($F$2,魂核!$BE$5:$BE$25,0),1))</f>
        <v>0</v>
      </c>
      <c r="AE251" s="17">
        <f>IF(X251&lt;$A$2,0,INDEX(魂核!$BL$5:$BL$25,MATCH($F$2,魂核!$BE$5:$BE$25,0),1))</f>
        <v>600</v>
      </c>
      <c r="AF251" s="17">
        <f>IF(X251&lt;$A$2,0,INDEX(魂核!$BM$5:$BM$25,MATCH($F$2,魂核!$BE$5:$BE$25,0),1))</f>
        <v>600</v>
      </c>
      <c r="AG251" s="17">
        <f>IF(X251&lt;$A$2,0,INDEX(魂核!$BH$5:$BH$25,MATCH($F$2,魂核!$BE$5:$BE$25,0),1))</f>
        <v>0</v>
      </c>
      <c r="AH251" s="17">
        <f>IF(X251&lt;$A$2,0,INDEX(魂核!$BI$5:$BI$25,MATCH($F$2,魂核!$BE$5:$BE$25,0),1))</f>
        <v>0</v>
      </c>
    </row>
    <row r="252" spans="7:34" x14ac:dyDescent="0.2">
      <c r="G252" s="30">
        <v>248</v>
      </c>
      <c r="H252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252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252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252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252" s="17">
        <v>0</v>
      </c>
      <c r="M252" s="17">
        <v>0</v>
      </c>
      <c r="N252" s="17">
        <v>0</v>
      </c>
      <c r="O252" s="17">
        <v>0</v>
      </c>
      <c r="P252" s="17">
        <v>0</v>
      </c>
      <c r="Q252" s="17">
        <v>0</v>
      </c>
      <c r="R252" s="17">
        <v>0</v>
      </c>
      <c r="S252" s="17">
        <v>0</v>
      </c>
      <c r="T252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252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252" s="30">
        <v>248</v>
      </c>
      <c r="Y252" s="17">
        <f>IF(X252&lt;$A$2,0,INDEX(魂核!$BF$5:$BF$25,MATCH($F$2,魂核!$BE$5:$BE$25,0),1))</f>
        <v>0.1</v>
      </c>
      <c r="Z252" s="17">
        <f>IF(X252&lt;$A$2,0,INDEX(魂核!$BG$5:$BG$25,MATCH($F$2,魂核!$BE$5:$BE$25,0),1))</f>
        <v>0.1</v>
      </c>
      <c r="AC252" s="17">
        <f>IF(X252&lt;$A$2,0,INDEX(魂核!$BJ$5:$BJ$25,MATCH($F$2,魂核!$BE$5:$BE$25,0),1))</f>
        <v>0</v>
      </c>
      <c r="AD252" s="17">
        <f>IF(X252&lt;$A$2,0,INDEX(魂核!$BK$5:$BK$25,MATCH($F$2,魂核!$BE$5:$BE$25,0),1))</f>
        <v>0</v>
      </c>
      <c r="AE252" s="17">
        <f>IF(X252&lt;$A$2,0,INDEX(魂核!$BL$5:$BL$25,MATCH($F$2,魂核!$BE$5:$BE$25,0),1))</f>
        <v>600</v>
      </c>
      <c r="AF252" s="17">
        <f>IF(X252&lt;$A$2,0,INDEX(魂核!$BM$5:$BM$25,MATCH($F$2,魂核!$BE$5:$BE$25,0),1))</f>
        <v>600</v>
      </c>
      <c r="AG252" s="17">
        <f>IF(X252&lt;$A$2,0,INDEX(魂核!$BH$5:$BH$25,MATCH($F$2,魂核!$BE$5:$BE$25,0),1))</f>
        <v>0</v>
      </c>
      <c r="AH252" s="17">
        <f>IF(X252&lt;$A$2,0,INDEX(魂核!$BI$5:$BI$25,MATCH($F$2,魂核!$BE$5:$BE$25,0),1))</f>
        <v>0</v>
      </c>
    </row>
    <row r="253" spans="7:34" x14ac:dyDescent="0.2">
      <c r="G253" s="30">
        <v>249</v>
      </c>
      <c r="H253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253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253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253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253" s="17">
        <v>0</v>
      </c>
      <c r="M253" s="17">
        <v>0</v>
      </c>
      <c r="N253" s="17">
        <v>0</v>
      </c>
      <c r="O253" s="17">
        <v>0</v>
      </c>
      <c r="P253" s="17">
        <v>0</v>
      </c>
      <c r="Q253" s="17">
        <v>0</v>
      </c>
      <c r="R253" s="17">
        <v>0</v>
      </c>
      <c r="S253" s="17">
        <v>0</v>
      </c>
      <c r="T253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253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253" s="30">
        <v>249</v>
      </c>
      <c r="Y253" s="17">
        <f>IF(X253&lt;$A$2,0,INDEX(魂核!$BF$5:$BF$25,MATCH($F$2,魂核!$BE$5:$BE$25,0),1))</f>
        <v>0.1</v>
      </c>
      <c r="Z253" s="17">
        <f>IF(X253&lt;$A$2,0,INDEX(魂核!$BG$5:$BG$25,MATCH($F$2,魂核!$BE$5:$BE$25,0),1))</f>
        <v>0.1</v>
      </c>
      <c r="AC253" s="17">
        <f>IF(X253&lt;$A$2,0,INDEX(魂核!$BJ$5:$BJ$25,MATCH($F$2,魂核!$BE$5:$BE$25,0),1))</f>
        <v>0</v>
      </c>
      <c r="AD253" s="17">
        <f>IF(X253&lt;$A$2,0,INDEX(魂核!$BK$5:$BK$25,MATCH($F$2,魂核!$BE$5:$BE$25,0),1))</f>
        <v>0</v>
      </c>
      <c r="AE253" s="17">
        <f>IF(X253&lt;$A$2,0,INDEX(魂核!$BL$5:$BL$25,MATCH($F$2,魂核!$BE$5:$BE$25,0),1))</f>
        <v>600</v>
      </c>
      <c r="AF253" s="17">
        <f>IF(X253&lt;$A$2,0,INDEX(魂核!$BM$5:$BM$25,MATCH($F$2,魂核!$BE$5:$BE$25,0),1))</f>
        <v>600</v>
      </c>
      <c r="AG253" s="17">
        <f>IF(X253&lt;$A$2,0,INDEX(魂核!$BH$5:$BH$25,MATCH($F$2,魂核!$BE$5:$BE$25,0),1))</f>
        <v>0</v>
      </c>
      <c r="AH253" s="17">
        <f>IF(X253&lt;$A$2,0,INDEX(魂核!$BI$5:$BI$25,MATCH($F$2,魂核!$BE$5:$BE$25,0),1))</f>
        <v>0</v>
      </c>
    </row>
    <row r="254" spans="7:34" x14ac:dyDescent="0.2">
      <c r="G254" s="30">
        <v>250</v>
      </c>
      <c r="H254" s="31">
        <f>(INDEX(魂核!$O$57:$O$63,MATCH(魂核1!$B$2,魂核!$K$57:$K$63,0),1) + INDEX(魂核!$AD$57:$AD$236,MATCH(魂核1!$C$2,魂核!$Z$57:$Z$236,0),1))*INDEX(魂核!$AW$57:$AW$61,MATCH(魂核1!$D$2,魂核!$AM$57:$AM$61,0),1)++INDEX(魂核!$AQ$57:$AQ$61,MATCH(魂核1!$D$2,魂核!$AM$57:$AM$61,0),1)</f>
        <v>252871.75</v>
      </c>
      <c r="I254" s="31">
        <f>(INDEX(魂核!$L$57:$L$63,MATCH(魂核1!$B$2,魂核!$K$57:$K$63,0),1) + INDEX(魂核!$AA$57:$AA$236,MATCH(魂核1!$C$2,魂核!$Z$57:$Z$236,0),1))*INDEX(魂核!$AT$57:$AT$61,MATCH(魂核1!$D$2,魂核!$AM$57:$AM$61,0),1)++INDEX(魂核!$AN$57:$AN$61,MATCH(魂核1!$D$2,魂核!$AM$57:$AM$61,0),1)</f>
        <v>58828.75</v>
      </c>
      <c r="J254" s="31">
        <f>(INDEX(魂核!$M$57:$M$63,MATCH(魂核1!$B$2,魂核!$K$57:$K$63,0),1) + INDEX(魂核!$AB$57:$AB$236,MATCH(魂核1!$C$2,魂核!$Z$57:$Z$236,0),1))*INDEX(魂核!$AT$57:$AT$61,MATCH(魂核1!$D$2,魂核!$AM$57:$AM$61,0),1)++INDEX(魂核!$AO$57:$AO$61,MATCH(魂核1!$D$2,魂核!$AM$57:$AM$61,0),1)</f>
        <v>23633.5</v>
      </c>
      <c r="K254" s="31">
        <f>(INDEX(魂核!$N$57:$N$63,MATCH(魂核1!$B$2,魂核!$K$57:$K$63,0),1) + INDEX(魂核!$AC$57:$AC$236,MATCH(魂核1!$C$2,魂核!$Z$57:$Z$236,0),1))*INDEX(魂核!$AV$57:$AV$61,MATCH(魂核1!$D$2,魂核!$AM$57:$AM$61,0),1)+INDEX(魂核!$AP$57:$AP$61,MATCH(魂核1!$D$2,魂核!$AM$57:$AM$61,0),1)</f>
        <v>23633.5</v>
      </c>
      <c r="L254" s="17">
        <v>0</v>
      </c>
      <c r="M254" s="17">
        <v>0</v>
      </c>
      <c r="N254" s="17">
        <v>0</v>
      </c>
      <c r="O254" s="17">
        <v>0</v>
      </c>
      <c r="P254" s="17">
        <v>0</v>
      </c>
      <c r="Q254" s="17">
        <v>0</v>
      </c>
      <c r="R254" s="17">
        <v>0</v>
      </c>
      <c r="S254" s="17">
        <v>0</v>
      </c>
      <c r="T254" s="31">
        <f>(INDEX(魂核!$P$57:$P$63,MATCH(魂核1!$B$2,魂核!$K$57:$K$63,0),1) + INDEX(魂核!$AE$57:$AE$236,MATCH(魂核1!$C$2,魂核!$Z$57:$Z$236,0),1))*INDEX(魂核!$AX$57:$AX$61,MATCH(魂核1!$D$2,魂核!$AM$57:$AM$61,0),1)+INDEX(魂核!$AR$57:$AR$61,MATCH(魂核1!$D$2,魂核!$AM$57:$AM$61,0),1)</f>
        <v>23508.5</v>
      </c>
      <c r="U254" s="31">
        <f>(INDEX(魂核!$Q$57:$Q$63,MATCH(魂核1!$B$2,魂核!$K$57:$K$63,0),1) + INDEX(魂核!$AF$57:$AF$236,MATCH(魂核1!$C$2,魂核!$Z$57:$Z$236,0),1))*INDEX(魂核!$AY$57:$AY$61,MATCH(魂核1!$D$2,魂核!$AM$57:$AM$61,0),1)+INDEX(魂核!$AS$57:$AS$61,MATCH(魂核1!$D$2,魂核!$AM$57:$AM$61,0),1)</f>
        <v>23508.5</v>
      </c>
      <c r="X254" s="30">
        <v>250</v>
      </c>
      <c r="Y254" s="17">
        <f>IF(X254&lt;$A$2,0,INDEX(魂核!$BF$5:$BF$25,MATCH($F$2,魂核!$BE$5:$BE$25,0),1))</f>
        <v>0.1</v>
      </c>
      <c r="Z254" s="17">
        <f>IF(X254&lt;$A$2,0,INDEX(魂核!$BG$5:$BG$25,MATCH($F$2,魂核!$BE$5:$BE$25,0),1))</f>
        <v>0.1</v>
      </c>
      <c r="AC254" s="17">
        <f>IF(X254&lt;$A$2,0,INDEX(魂核!$BJ$5:$BJ$25,MATCH($F$2,魂核!$BE$5:$BE$25,0),1))</f>
        <v>0</v>
      </c>
      <c r="AD254" s="17">
        <f>IF(X254&lt;$A$2,0,INDEX(魂核!$BK$5:$BK$25,MATCH($F$2,魂核!$BE$5:$BE$25,0),1))</f>
        <v>0</v>
      </c>
      <c r="AE254" s="17">
        <f>IF(X254&lt;$A$2,0,INDEX(魂核!$BL$5:$BL$25,MATCH($F$2,魂核!$BE$5:$BE$25,0),1))</f>
        <v>600</v>
      </c>
      <c r="AF254" s="17">
        <f>IF(X254&lt;$A$2,0,INDEX(魂核!$BM$5:$BM$25,MATCH($F$2,魂核!$BE$5:$BE$25,0),1))</f>
        <v>600</v>
      </c>
      <c r="AG254" s="17">
        <f>IF(X254&lt;$A$2,0,INDEX(魂核!$BH$5:$BH$25,MATCH($F$2,魂核!$BE$5:$BE$25,0),1))</f>
        <v>0</v>
      </c>
      <c r="AH254" s="17">
        <f>IF(X254&lt;$A$2,0,INDEX(魂核!$BI$5:$BI$25,MATCH($F$2,魂核!$BE$5:$BE$25,0),1))</f>
        <v>0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AQ254"/>
  <sheetViews>
    <sheetView topLeftCell="A58" workbookViewId="0">
      <selection activeCell="N24" sqref="N24"/>
    </sheetView>
  </sheetViews>
  <sheetFormatPr defaultRowHeight="14.25" x14ac:dyDescent="0.2"/>
  <cols>
    <col min="1" max="7" width="9" style="5"/>
    <col min="8" max="8" width="7.125" style="5" bestFit="1" customWidth="1"/>
    <col min="9" max="11" width="5.25" style="5" bestFit="1" customWidth="1"/>
    <col min="12" max="16384" width="9" style="5"/>
  </cols>
  <sheetData>
    <row r="1" spans="1:43" x14ac:dyDescent="0.2">
      <c r="B1" s="5" t="s">
        <v>945</v>
      </c>
      <c r="G1" s="37" t="s">
        <v>946</v>
      </c>
      <c r="R1" s="5" t="s">
        <v>947</v>
      </c>
    </row>
    <row r="2" spans="1:43" x14ac:dyDescent="0.2">
      <c r="B2" s="5" t="s">
        <v>948</v>
      </c>
      <c r="C2" s="5" t="s">
        <v>949</v>
      </c>
      <c r="D2" s="5" t="s">
        <v>950</v>
      </c>
      <c r="E2" s="5" t="s">
        <v>951</v>
      </c>
      <c r="N2" s="35" t="s">
        <v>952</v>
      </c>
    </row>
    <row r="3" spans="1:43" x14ac:dyDescent="0.2">
      <c r="A3" s="5" t="s">
        <v>953</v>
      </c>
      <c r="B3" s="5">
        <v>10</v>
      </c>
      <c r="C3" s="5">
        <v>10</v>
      </c>
      <c r="D3" s="5">
        <v>5</v>
      </c>
      <c r="E3" s="5">
        <v>7</v>
      </c>
      <c r="G3" s="5" t="s">
        <v>954</v>
      </c>
      <c r="H3" s="31"/>
      <c r="J3" s="31"/>
      <c r="K3" s="31"/>
      <c r="L3" s="5" t="s">
        <v>635</v>
      </c>
      <c r="M3" s="5" t="s">
        <v>635</v>
      </c>
      <c r="N3" s="5" t="s">
        <v>635</v>
      </c>
      <c r="O3" s="5" t="s">
        <v>635</v>
      </c>
      <c r="P3" s="5" t="s">
        <v>635</v>
      </c>
      <c r="Q3" s="5" t="s">
        <v>635</v>
      </c>
      <c r="X3" s="5" t="s">
        <v>955</v>
      </c>
      <c r="AO3" s="5" t="s">
        <v>894</v>
      </c>
    </row>
    <row r="4" spans="1:43" x14ac:dyDescent="0.2">
      <c r="G4" s="5" t="s">
        <v>635</v>
      </c>
      <c r="H4" s="31" t="s">
        <v>6</v>
      </c>
      <c r="I4" s="5" t="s">
        <v>14</v>
      </c>
      <c r="J4" s="31" t="s">
        <v>16</v>
      </c>
      <c r="K4" s="31" t="s">
        <v>606</v>
      </c>
      <c r="L4" s="5" t="s">
        <v>0</v>
      </c>
      <c r="M4" s="5" t="s">
        <v>1</v>
      </c>
      <c r="N4" s="5" t="s">
        <v>617</v>
      </c>
      <c r="O4" s="5" t="s">
        <v>3</v>
      </c>
      <c r="P4" s="5" t="s">
        <v>4</v>
      </c>
      <c r="Q4" s="5" t="s">
        <v>5</v>
      </c>
      <c r="R4" s="5" t="s">
        <v>607</v>
      </c>
      <c r="S4" s="5" t="s">
        <v>608</v>
      </c>
      <c r="T4" s="32" t="s">
        <v>609</v>
      </c>
      <c r="U4" s="33" t="s">
        <v>610</v>
      </c>
      <c r="X4" s="5" t="s">
        <v>635</v>
      </c>
      <c r="Y4" s="31" t="s">
        <v>6</v>
      </c>
      <c r="Z4" s="5" t="s">
        <v>14</v>
      </c>
      <c r="AA4" s="31" t="s">
        <v>16</v>
      </c>
      <c r="AB4" s="31" t="s">
        <v>606</v>
      </c>
      <c r="AC4" s="5" t="s">
        <v>0</v>
      </c>
      <c r="AD4" s="5" t="s">
        <v>1</v>
      </c>
      <c r="AE4" s="5" t="s">
        <v>2</v>
      </c>
      <c r="AF4" s="5" t="s">
        <v>3</v>
      </c>
      <c r="AG4" s="5" t="s">
        <v>4</v>
      </c>
      <c r="AH4" s="5" t="s">
        <v>5</v>
      </c>
      <c r="AI4" s="5" t="s">
        <v>607</v>
      </c>
      <c r="AJ4" s="5" t="s">
        <v>608</v>
      </c>
      <c r="AK4" s="32" t="s">
        <v>609</v>
      </c>
      <c r="AL4" s="33" t="s">
        <v>610</v>
      </c>
      <c r="AM4" s="33"/>
      <c r="AO4" s="5" t="s">
        <v>635</v>
      </c>
      <c r="AP4" s="31" t="s">
        <v>588</v>
      </c>
      <c r="AQ4" s="5" t="s">
        <v>589</v>
      </c>
    </row>
    <row r="5" spans="1:43" x14ac:dyDescent="0.2">
      <c r="G5" s="5">
        <v>1</v>
      </c>
      <c r="N5" s="5">
        <f>IF(G5&lt;$B$3,0,INDEX(魂师之魄!$K$12:$K$21,MATCH(魂师之魄1!$D$3,魂师之魄!$I$12:$I$21,0),1))</f>
        <v>0</v>
      </c>
      <c r="P5" s="5">
        <f>IF(G5&lt;$B$3,0,INDEX(魂师之魄!$G$12:$G$21,MATCH(魂师之魄1!$C$3,魂师之魄!$E$12:$E$21,0),1))</f>
        <v>0</v>
      </c>
      <c r="X5" s="5">
        <v>1</v>
      </c>
      <c r="Y5" s="5">
        <f>IF(G5&lt;$B$3,0,INDEX(魂师之魄!$N$12:$N$21,MATCH(魂师之魄1!$E$3,魂师之魄!$M$12:$M$21,0),1))</f>
        <v>0</v>
      </c>
      <c r="Z5" s="5">
        <f>IF(G5&lt;$B$3,0,INDEX(魂师之魄!$O$12:$O$21,MATCH(魂师之魄1!$E$3,魂师之魄!$M$12:$M$21,0),1))</f>
        <v>0</v>
      </c>
      <c r="AO5" s="5">
        <v>1</v>
      </c>
      <c r="AP5" s="5">
        <f>IF(G5&lt;$B$3,0,INDEX(魂师之魄!$F$12:$F$21,MATCH(魂师之魄1!$C$3,魂师之魄!$M$12:$M$21,0),1))</f>
        <v>0</v>
      </c>
      <c r="AQ5" s="5">
        <f>IF(G5&lt;$B$3,0,INDEX(魂师之魄!$J$12:$J$21,MATCH(魂师之魄1!$C$3,魂师之魄!$M$12:$M$21,0),1))</f>
        <v>0</v>
      </c>
    </row>
    <row r="6" spans="1:43" x14ac:dyDescent="0.2">
      <c r="G6" s="5">
        <v>2</v>
      </c>
      <c r="N6" s="5">
        <f>IF(G6&lt;$B$3,0,INDEX(魂师之魄!$K$12:$K$21,MATCH(魂师之魄1!$D$3,魂师之魄!$I$12:$I$21,0),1))</f>
        <v>0</v>
      </c>
      <c r="P6" s="5">
        <f>IF(G6&lt;$B$3,0,INDEX(魂师之魄!$G$12:$G$21,MATCH(魂师之魄1!$C$3,魂师之魄!$E$12:$E$21,0),1))</f>
        <v>0</v>
      </c>
      <c r="X6" s="5">
        <v>2</v>
      </c>
      <c r="Y6" s="5">
        <f>IF(G6&lt;$B$3,0,INDEX(魂师之魄!$N$12:$N$21,MATCH(魂师之魄1!$E$3,魂师之魄!$M$12:$M$21,0),1))</f>
        <v>0</v>
      </c>
      <c r="Z6" s="5">
        <f>IF(G6&lt;$B$3,0,INDEX(魂师之魄!$O$12:$O$21,MATCH(魂师之魄1!$E$3,魂师之魄!$M$12:$M$21,0),1))</f>
        <v>0</v>
      </c>
      <c r="AO6" s="5">
        <v>2</v>
      </c>
      <c r="AP6" s="5">
        <f>IF(G6&lt;$B$3,0,INDEX(魂师之魄!$F$12:$F$21,MATCH(魂师之魄1!$C$3,魂师之魄!$M$12:$M$21,0),1))</f>
        <v>0</v>
      </c>
      <c r="AQ6" s="5">
        <f>IF(G6&lt;$B$3,0,INDEX(魂师之魄!$J$12:$J$21,MATCH(魂师之魄1!$C$3,魂师之魄!$M$12:$M$21,0),1))</f>
        <v>0</v>
      </c>
    </row>
    <row r="7" spans="1:43" x14ac:dyDescent="0.2">
      <c r="G7" s="5">
        <v>3</v>
      </c>
      <c r="N7" s="5">
        <f>IF(G7&lt;$B$3,0,INDEX(魂师之魄!$K$12:$K$21,MATCH(魂师之魄1!$D$3,魂师之魄!$I$12:$I$21,0),1))</f>
        <v>0</v>
      </c>
      <c r="P7" s="5">
        <f>IF(G7&lt;$B$3,0,INDEX(魂师之魄!$G$12:$G$21,MATCH(魂师之魄1!$C$3,魂师之魄!$E$12:$E$21,0),1))</f>
        <v>0</v>
      </c>
      <c r="X7" s="5">
        <v>3</v>
      </c>
      <c r="Y7" s="5">
        <f>IF(G7&lt;$B$3,0,INDEX(魂师之魄!$N$12:$N$21,MATCH(魂师之魄1!$E$3,魂师之魄!$M$12:$M$21,0),1))</f>
        <v>0</v>
      </c>
      <c r="Z7" s="5">
        <f>IF(G7&lt;$B$3,0,INDEX(魂师之魄!$O$12:$O$21,MATCH(魂师之魄1!$E$3,魂师之魄!$M$12:$M$21,0),1))</f>
        <v>0</v>
      </c>
      <c r="AO7" s="5">
        <v>3</v>
      </c>
      <c r="AP7" s="5">
        <f>IF(G7&lt;$B$3,0,INDEX(魂师之魄!$F$12:$F$21,MATCH(魂师之魄1!$C$3,魂师之魄!$M$12:$M$21,0),1))</f>
        <v>0</v>
      </c>
      <c r="AQ7" s="5">
        <f>IF(G7&lt;$B$3,0,INDEX(魂师之魄!$J$12:$J$21,MATCH(魂师之魄1!$C$3,魂师之魄!$M$12:$M$21,0),1))</f>
        <v>0</v>
      </c>
    </row>
    <row r="8" spans="1:43" x14ac:dyDescent="0.2">
      <c r="G8" s="5">
        <v>4</v>
      </c>
      <c r="N8" s="5">
        <f>IF(G8&lt;$B$3,0,INDEX(魂师之魄!$K$12:$K$21,MATCH(魂师之魄1!$D$3,魂师之魄!$I$12:$I$21,0),1))</f>
        <v>0</v>
      </c>
      <c r="P8" s="5">
        <f>IF(G8&lt;$B$3,0,INDEX(魂师之魄!$G$12:$G$21,MATCH(魂师之魄1!$C$3,魂师之魄!$E$12:$E$21,0),1))</f>
        <v>0</v>
      </c>
      <c r="X8" s="5">
        <v>4</v>
      </c>
      <c r="Y8" s="5">
        <f>IF(G8&lt;$B$3,0,INDEX(魂师之魄!$N$12:$N$21,MATCH(魂师之魄1!$E$3,魂师之魄!$M$12:$M$21,0),1))</f>
        <v>0</v>
      </c>
      <c r="Z8" s="5">
        <f>IF(G8&lt;$B$3,0,INDEX(魂师之魄!$O$12:$O$21,MATCH(魂师之魄1!$E$3,魂师之魄!$M$12:$M$21,0),1))</f>
        <v>0</v>
      </c>
      <c r="AO8" s="5">
        <v>4</v>
      </c>
      <c r="AP8" s="5">
        <f>IF(G8&lt;$B$3,0,INDEX(魂师之魄!$F$12:$F$21,MATCH(魂师之魄1!$C$3,魂师之魄!$M$12:$M$21,0),1))</f>
        <v>0</v>
      </c>
      <c r="AQ8" s="5">
        <f>IF(G8&lt;$B$3,0,INDEX(魂师之魄!$J$12:$J$21,MATCH(魂师之魄1!$C$3,魂师之魄!$M$12:$M$21,0),1))</f>
        <v>0</v>
      </c>
    </row>
    <row r="9" spans="1:43" x14ac:dyDescent="0.2">
      <c r="G9" s="5">
        <v>5</v>
      </c>
      <c r="N9" s="5">
        <f>IF(G9&lt;$B$3,0,INDEX(魂师之魄!$K$12:$K$21,MATCH(魂师之魄1!$D$3,魂师之魄!$I$12:$I$21,0),1))</f>
        <v>0</v>
      </c>
      <c r="P9" s="5">
        <f>IF(G9&lt;$B$3,0,INDEX(魂师之魄!$G$12:$G$21,MATCH(魂师之魄1!$C$3,魂师之魄!$E$12:$E$21,0),1))</f>
        <v>0</v>
      </c>
      <c r="X9" s="5">
        <v>5</v>
      </c>
      <c r="Y9" s="5">
        <f>IF(G9&lt;$B$3,0,INDEX(魂师之魄!$N$12:$N$21,MATCH(魂师之魄1!$E$3,魂师之魄!$M$12:$M$21,0),1))</f>
        <v>0</v>
      </c>
      <c r="Z9" s="5">
        <f>IF(G9&lt;$B$3,0,INDEX(魂师之魄!$O$12:$O$21,MATCH(魂师之魄1!$E$3,魂师之魄!$M$12:$M$21,0),1))</f>
        <v>0</v>
      </c>
      <c r="AO9" s="5">
        <v>5</v>
      </c>
      <c r="AP9" s="5">
        <f>IF(G9&lt;$B$3,0,INDEX(魂师之魄!$F$12:$F$21,MATCH(魂师之魄1!$C$3,魂师之魄!$M$12:$M$21,0),1))</f>
        <v>0</v>
      </c>
      <c r="AQ9" s="5">
        <f>IF(G9&lt;$B$3,0,INDEX(魂师之魄!$J$12:$J$21,MATCH(魂师之魄1!$C$3,魂师之魄!$M$12:$M$21,0),1))</f>
        <v>0</v>
      </c>
    </row>
    <row r="10" spans="1:43" x14ac:dyDescent="0.2">
      <c r="G10" s="5">
        <v>6</v>
      </c>
      <c r="N10" s="5">
        <f>IF(G10&lt;$B$3,0,INDEX(魂师之魄!$K$12:$K$21,MATCH(魂师之魄1!$D$3,魂师之魄!$I$12:$I$21,0),1))</f>
        <v>0</v>
      </c>
      <c r="P10" s="5">
        <f>IF(G10&lt;$B$3,0,INDEX(魂师之魄!$G$12:$G$21,MATCH(魂师之魄1!$C$3,魂师之魄!$E$12:$E$21,0),1))</f>
        <v>0</v>
      </c>
      <c r="X10" s="5">
        <v>6</v>
      </c>
      <c r="Y10" s="5">
        <f>IF(G10&lt;$B$3,0,INDEX(魂师之魄!$N$12:$N$21,MATCH(魂师之魄1!$E$3,魂师之魄!$M$12:$M$21,0),1))</f>
        <v>0</v>
      </c>
      <c r="Z10" s="5">
        <f>IF(G10&lt;$B$3,0,INDEX(魂师之魄!$O$12:$O$21,MATCH(魂师之魄1!$E$3,魂师之魄!$M$12:$M$21,0),1))</f>
        <v>0</v>
      </c>
      <c r="AO10" s="5">
        <v>6</v>
      </c>
      <c r="AP10" s="5">
        <f>IF(G10&lt;$B$3,0,INDEX(魂师之魄!$F$12:$F$21,MATCH(魂师之魄1!$C$3,魂师之魄!$M$12:$M$21,0),1))</f>
        <v>0</v>
      </c>
      <c r="AQ10" s="5">
        <f>IF(G10&lt;$B$3,0,INDEX(魂师之魄!$J$12:$J$21,MATCH(魂师之魄1!$C$3,魂师之魄!$M$12:$M$21,0),1))</f>
        <v>0</v>
      </c>
    </row>
    <row r="11" spans="1:43" x14ac:dyDescent="0.2">
      <c r="G11" s="5">
        <v>7</v>
      </c>
      <c r="N11" s="5">
        <f>IF(G11&lt;$B$3,0,INDEX(魂师之魄!$K$12:$K$21,MATCH(魂师之魄1!$D$3,魂师之魄!$I$12:$I$21,0),1))</f>
        <v>0</v>
      </c>
      <c r="P11" s="5">
        <f>IF(G11&lt;$B$3,0,INDEX(魂师之魄!$G$12:$G$21,MATCH(魂师之魄1!$C$3,魂师之魄!$E$12:$E$21,0),1))</f>
        <v>0</v>
      </c>
      <c r="X11" s="5">
        <v>7</v>
      </c>
      <c r="Y11" s="5">
        <f>IF(G11&lt;$B$3,0,INDEX(魂师之魄!$N$12:$N$21,MATCH(魂师之魄1!$E$3,魂师之魄!$M$12:$M$21,0),1))</f>
        <v>0</v>
      </c>
      <c r="Z11" s="5">
        <f>IF(G11&lt;$B$3,0,INDEX(魂师之魄!$O$12:$O$21,MATCH(魂师之魄1!$E$3,魂师之魄!$M$12:$M$21,0),1))</f>
        <v>0</v>
      </c>
      <c r="AO11" s="5">
        <v>7</v>
      </c>
      <c r="AP11" s="5">
        <f>IF(G11&lt;$B$3,0,INDEX(魂师之魄!$F$12:$F$21,MATCH(魂师之魄1!$C$3,魂师之魄!$M$12:$M$21,0),1))</f>
        <v>0</v>
      </c>
      <c r="AQ11" s="5">
        <f>IF(G11&lt;$B$3,0,INDEX(魂师之魄!$J$12:$J$21,MATCH(魂师之魄1!$C$3,魂师之魄!$M$12:$M$21,0),1))</f>
        <v>0</v>
      </c>
    </row>
    <row r="12" spans="1:43" x14ac:dyDescent="0.2">
      <c r="G12" s="5">
        <v>8</v>
      </c>
      <c r="N12" s="5">
        <f>IF(G12&lt;$B$3,0,INDEX(魂师之魄!$K$12:$K$21,MATCH(魂师之魄1!$D$3,魂师之魄!$I$12:$I$21,0),1))</f>
        <v>0</v>
      </c>
      <c r="P12" s="5">
        <f>IF(G12&lt;$B$3,0,INDEX(魂师之魄!$G$12:$G$21,MATCH(魂师之魄1!$C$3,魂师之魄!$E$12:$E$21,0),1))</f>
        <v>0</v>
      </c>
      <c r="X12" s="5">
        <v>8</v>
      </c>
      <c r="Y12" s="5">
        <f>IF(G12&lt;$B$3,0,INDEX(魂师之魄!$N$12:$N$21,MATCH(魂师之魄1!$E$3,魂师之魄!$M$12:$M$21,0),1))</f>
        <v>0</v>
      </c>
      <c r="Z12" s="5">
        <f>IF(G12&lt;$B$3,0,INDEX(魂师之魄!$O$12:$O$21,MATCH(魂师之魄1!$E$3,魂师之魄!$M$12:$M$21,0),1))</f>
        <v>0</v>
      </c>
      <c r="AO12" s="5">
        <v>8</v>
      </c>
      <c r="AP12" s="5">
        <f>IF(G12&lt;$B$3,0,INDEX(魂师之魄!$F$12:$F$21,MATCH(魂师之魄1!$C$3,魂师之魄!$M$12:$M$21,0),1))</f>
        <v>0</v>
      </c>
      <c r="AQ12" s="5">
        <f>IF(G12&lt;$B$3,0,INDEX(魂师之魄!$J$12:$J$21,MATCH(魂师之魄1!$C$3,魂师之魄!$M$12:$M$21,0),1))</f>
        <v>0</v>
      </c>
    </row>
    <row r="13" spans="1:43" x14ac:dyDescent="0.2">
      <c r="G13" s="5">
        <v>9</v>
      </c>
      <c r="N13" s="5">
        <f>IF(G13&lt;$B$3,0,INDEX(魂师之魄!$K$12:$K$21,MATCH(魂师之魄1!$D$3,魂师之魄!$I$12:$I$21,0),1))</f>
        <v>0</v>
      </c>
      <c r="P13" s="5">
        <f>IF(G13&lt;$B$3,0,INDEX(魂师之魄!$G$12:$G$21,MATCH(魂师之魄1!$C$3,魂师之魄!$E$12:$E$21,0),1))</f>
        <v>0</v>
      </c>
      <c r="X13" s="5">
        <v>9</v>
      </c>
      <c r="Y13" s="5">
        <f>IF(G13&lt;$B$3,0,INDEX(魂师之魄!$N$12:$N$21,MATCH(魂师之魄1!$E$3,魂师之魄!$M$12:$M$21,0),1))</f>
        <v>0</v>
      </c>
      <c r="Z13" s="5">
        <f>IF(G13&lt;$B$3,0,INDEX(魂师之魄!$O$12:$O$21,MATCH(魂师之魄1!$E$3,魂师之魄!$M$12:$M$21,0),1))</f>
        <v>0</v>
      </c>
      <c r="AO13" s="5">
        <v>9</v>
      </c>
      <c r="AP13" s="5">
        <f>IF(G13&lt;$B$3,0,INDEX(魂师之魄!$F$12:$F$21,MATCH(魂师之魄1!$C$3,魂师之魄!$M$12:$M$21,0),1))</f>
        <v>0</v>
      </c>
      <c r="AQ13" s="5">
        <f>IF(G13&lt;$B$3,0,INDEX(魂师之魄!$J$12:$J$21,MATCH(魂师之魄1!$C$3,魂师之魄!$M$12:$M$21,0),1))</f>
        <v>0</v>
      </c>
    </row>
    <row r="14" spans="1:43" x14ac:dyDescent="0.2">
      <c r="G14" s="5">
        <v>10</v>
      </c>
      <c r="N14" s="5">
        <f>IF(G14&lt;$B$3,0,INDEX(魂师之魄!$K$12:$K$21,MATCH(魂师之魄1!$D$3,魂师之魄!$I$12:$I$21,0),1))</f>
        <v>25</v>
      </c>
      <c r="P14" s="5">
        <f>IF(G14&lt;$B$3,0,INDEX(魂师之魄!$G$12:$G$21,MATCH(魂师之魄1!$C$3,魂师之魄!$E$12:$E$21,0),1))</f>
        <v>50</v>
      </c>
      <c r="X14" s="5">
        <v>10</v>
      </c>
      <c r="Y14" s="5">
        <f>IF(G14&lt;$B$3,0,INDEX(魂师之魄!$N$12:$N$21,MATCH(魂师之魄1!$E$3,魂师之魄!$M$12:$M$21,0),1))</f>
        <v>2.8000000000000001E-2</v>
      </c>
      <c r="Z14" s="5">
        <f>IF(G14&lt;$B$3,0,INDEX(魂师之魄!$O$12:$O$21,MATCH(魂师之魄1!$E$3,魂师之魄!$M$12:$M$21,0),1))</f>
        <v>2.8000000000000001E-2</v>
      </c>
      <c r="AO14" s="5">
        <v>10</v>
      </c>
      <c r="AP14" s="5">
        <f>IF(G14&lt;$B$3,0,INDEX(魂师之魄!$F$12:$F$21,MATCH(魂师之魄1!$C$3,魂师之魄!$M$12:$M$21,0),1))</f>
        <v>0.05</v>
      </c>
      <c r="AQ14" s="5">
        <f>IF(G14&lt;$B$3,0,INDEX(魂师之魄!$J$12:$J$21,MATCH(魂师之魄1!$C$3,魂师之魄!$M$12:$M$21,0),1))</f>
        <v>0.05</v>
      </c>
    </row>
    <row r="15" spans="1:43" x14ac:dyDescent="0.2">
      <c r="G15" s="5">
        <v>11</v>
      </c>
      <c r="N15" s="5">
        <f>IF(G15&lt;$B$3,0,INDEX(魂师之魄!$K$12:$K$21,MATCH(魂师之魄1!$D$3,魂师之魄!$I$12:$I$21,0),1))</f>
        <v>25</v>
      </c>
      <c r="P15" s="5">
        <f>IF(G15&lt;$B$3,0,INDEX(魂师之魄!$G$12:$G$21,MATCH(魂师之魄1!$C$3,魂师之魄!$E$12:$E$21,0),1))</f>
        <v>50</v>
      </c>
      <c r="X15" s="5">
        <v>11</v>
      </c>
      <c r="Y15" s="5">
        <f>IF(G15&lt;$B$3,0,INDEX(魂师之魄!$N$12:$N$21,MATCH(魂师之魄1!$E$3,魂师之魄!$M$12:$M$21,0),1))</f>
        <v>2.8000000000000001E-2</v>
      </c>
      <c r="Z15" s="5">
        <f>IF(G15&lt;$B$3,0,INDEX(魂师之魄!$O$12:$O$21,MATCH(魂师之魄1!$E$3,魂师之魄!$M$12:$M$21,0),1))</f>
        <v>2.8000000000000001E-2</v>
      </c>
      <c r="AO15" s="5">
        <v>11</v>
      </c>
      <c r="AP15" s="5">
        <f>IF(G15&lt;$B$3,0,INDEX(魂师之魄!$F$12:$F$21,MATCH(魂师之魄1!$C$3,魂师之魄!$M$12:$M$21,0),1))</f>
        <v>0.05</v>
      </c>
      <c r="AQ15" s="5">
        <f>IF(G15&lt;$B$3,0,INDEX(魂师之魄!$J$12:$J$21,MATCH(魂师之魄1!$C$3,魂师之魄!$M$12:$M$21,0),1))</f>
        <v>0.05</v>
      </c>
    </row>
    <row r="16" spans="1:43" x14ac:dyDescent="0.2">
      <c r="G16" s="5">
        <v>12</v>
      </c>
      <c r="N16" s="5">
        <f>IF(G16&lt;$B$3,0,INDEX(魂师之魄!$K$12:$K$21,MATCH(魂师之魄1!$D$3,魂师之魄!$I$12:$I$21,0),1))</f>
        <v>25</v>
      </c>
      <c r="P16" s="5">
        <f>IF(G16&lt;$B$3,0,INDEX(魂师之魄!$G$12:$G$21,MATCH(魂师之魄1!$C$3,魂师之魄!$E$12:$E$21,0),1))</f>
        <v>50</v>
      </c>
      <c r="X16" s="5">
        <v>12</v>
      </c>
      <c r="Y16" s="5">
        <f>IF(G16&lt;$B$3,0,INDEX(魂师之魄!$N$12:$N$21,MATCH(魂师之魄1!$E$3,魂师之魄!$M$12:$M$21,0),1))</f>
        <v>2.8000000000000001E-2</v>
      </c>
      <c r="Z16" s="5">
        <f>IF(G16&lt;$B$3,0,INDEX(魂师之魄!$O$12:$O$21,MATCH(魂师之魄1!$E$3,魂师之魄!$M$12:$M$21,0),1))</f>
        <v>2.8000000000000001E-2</v>
      </c>
      <c r="AO16" s="5">
        <v>12</v>
      </c>
      <c r="AP16" s="5">
        <f>IF(G16&lt;$B$3,0,INDEX(魂师之魄!$F$12:$F$21,MATCH(魂师之魄1!$C$3,魂师之魄!$M$12:$M$21,0),1))</f>
        <v>0.05</v>
      </c>
      <c r="AQ16" s="5">
        <f>IF(G16&lt;$B$3,0,INDEX(魂师之魄!$J$12:$J$21,MATCH(魂师之魄1!$C$3,魂师之魄!$M$12:$M$21,0),1))</f>
        <v>0.05</v>
      </c>
    </row>
    <row r="17" spans="7:43" x14ac:dyDescent="0.2">
      <c r="G17" s="5">
        <v>13</v>
      </c>
      <c r="N17" s="5">
        <f>IF(G17&lt;$B$3,0,INDEX(魂师之魄!$K$12:$K$21,MATCH(魂师之魄1!$D$3,魂师之魄!$I$12:$I$21,0),1))</f>
        <v>25</v>
      </c>
      <c r="P17" s="5">
        <f>IF(G17&lt;$B$3,0,INDEX(魂师之魄!$G$12:$G$21,MATCH(魂师之魄1!$C$3,魂师之魄!$E$12:$E$21,0),1))</f>
        <v>50</v>
      </c>
      <c r="X17" s="5">
        <v>13</v>
      </c>
      <c r="Y17" s="5">
        <f>IF(G17&lt;$B$3,0,INDEX(魂师之魄!$N$12:$N$21,MATCH(魂师之魄1!$E$3,魂师之魄!$M$12:$M$21,0),1))</f>
        <v>2.8000000000000001E-2</v>
      </c>
      <c r="Z17" s="5">
        <f>IF(G17&lt;$B$3,0,INDEX(魂师之魄!$O$12:$O$21,MATCH(魂师之魄1!$E$3,魂师之魄!$M$12:$M$21,0),1))</f>
        <v>2.8000000000000001E-2</v>
      </c>
      <c r="AO17" s="5">
        <v>13</v>
      </c>
      <c r="AP17" s="5">
        <f>IF(G17&lt;$B$3,0,INDEX(魂师之魄!$F$12:$F$21,MATCH(魂师之魄1!$C$3,魂师之魄!$M$12:$M$21,0),1))</f>
        <v>0.05</v>
      </c>
      <c r="AQ17" s="5">
        <f>IF(G17&lt;$B$3,0,INDEX(魂师之魄!$J$12:$J$21,MATCH(魂师之魄1!$C$3,魂师之魄!$M$12:$M$21,0),1))</f>
        <v>0.05</v>
      </c>
    </row>
    <row r="18" spans="7:43" x14ac:dyDescent="0.2">
      <c r="G18" s="5">
        <v>14</v>
      </c>
      <c r="N18" s="5">
        <f>IF(G18&lt;$B$3,0,INDEX(魂师之魄!$K$12:$K$21,MATCH(魂师之魄1!$D$3,魂师之魄!$I$12:$I$21,0),1))</f>
        <v>25</v>
      </c>
      <c r="P18" s="5">
        <f>IF(G18&lt;$B$3,0,INDEX(魂师之魄!$G$12:$G$21,MATCH(魂师之魄1!$C$3,魂师之魄!$E$12:$E$21,0),1))</f>
        <v>50</v>
      </c>
      <c r="X18" s="5">
        <v>14</v>
      </c>
      <c r="Y18" s="5">
        <f>IF(G18&lt;$B$3,0,INDEX(魂师之魄!$N$12:$N$21,MATCH(魂师之魄1!$E$3,魂师之魄!$M$12:$M$21,0),1))</f>
        <v>2.8000000000000001E-2</v>
      </c>
      <c r="Z18" s="5">
        <f>IF(G18&lt;$B$3,0,INDEX(魂师之魄!$O$12:$O$21,MATCH(魂师之魄1!$E$3,魂师之魄!$M$12:$M$21,0),1))</f>
        <v>2.8000000000000001E-2</v>
      </c>
      <c r="AO18" s="5">
        <v>14</v>
      </c>
      <c r="AP18" s="5">
        <f>IF(G18&lt;$B$3,0,INDEX(魂师之魄!$F$12:$F$21,MATCH(魂师之魄1!$C$3,魂师之魄!$M$12:$M$21,0),1))</f>
        <v>0.05</v>
      </c>
      <c r="AQ18" s="5">
        <f>IF(G18&lt;$B$3,0,INDEX(魂师之魄!$J$12:$J$21,MATCH(魂师之魄1!$C$3,魂师之魄!$M$12:$M$21,0),1))</f>
        <v>0.05</v>
      </c>
    </row>
    <row r="19" spans="7:43" x14ac:dyDescent="0.2">
      <c r="G19" s="5">
        <v>15</v>
      </c>
      <c r="N19" s="5">
        <f>IF(G19&lt;$B$3,0,INDEX(魂师之魄!$K$12:$K$21,MATCH(魂师之魄1!$D$3,魂师之魄!$I$12:$I$21,0),1))</f>
        <v>25</v>
      </c>
      <c r="P19" s="5">
        <f>IF(G19&lt;$B$3,0,INDEX(魂师之魄!$G$12:$G$21,MATCH(魂师之魄1!$C$3,魂师之魄!$E$12:$E$21,0),1))</f>
        <v>50</v>
      </c>
      <c r="X19" s="5">
        <v>15</v>
      </c>
      <c r="Y19" s="5">
        <f>IF(G19&lt;$B$3,0,INDEX(魂师之魄!$N$12:$N$21,MATCH(魂师之魄1!$E$3,魂师之魄!$M$12:$M$21,0),1))</f>
        <v>2.8000000000000001E-2</v>
      </c>
      <c r="Z19" s="5">
        <f>IF(G19&lt;$B$3,0,INDEX(魂师之魄!$O$12:$O$21,MATCH(魂师之魄1!$E$3,魂师之魄!$M$12:$M$21,0),1))</f>
        <v>2.8000000000000001E-2</v>
      </c>
      <c r="AO19" s="5">
        <v>15</v>
      </c>
      <c r="AP19" s="5">
        <f>IF(G19&lt;$B$3,0,INDEX(魂师之魄!$F$12:$F$21,MATCH(魂师之魄1!$C$3,魂师之魄!$M$12:$M$21,0),1))</f>
        <v>0.05</v>
      </c>
      <c r="AQ19" s="5">
        <f>IF(G19&lt;$B$3,0,INDEX(魂师之魄!$J$12:$J$21,MATCH(魂师之魄1!$C$3,魂师之魄!$M$12:$M$21,0),1))</f>
        <v>0.05</v>
      </c>
    </row>
    <row r="20" spans="7:43" x14ac:dyDescent="0.2">
      <c r="G20" s="5">
        <v>16</v>
      </c>
      <c r="N20" s="5">
        <f>IF(G20&lt;$B$3,0,INDEX(魂师之魄!$K$12:$K$21,MATCH(魂师之魄1!$D$3,魂师之魄!$I$12:$I$21,0),1))</f>
        <v>25</v>
      </c>
      <c r="P20" s="5">
        <f>IF(G20&lt;$B$3,0,INDEX(魂师之魄!$G$12:$G$21,MATCH(魂师之魄1!$C$3,魂师之魄!$E$12:$E$21,0),1))</f>
        <v>50</v>
      </c>
      <c r="X20" s="5">
        <v>16</v>
      </c>
      <c r="Y20" s="5">
        <f>IF(G20&lt;$B$3,0,INDEX(魂师之魄!$N$12:$N$21,MATCH(魂师之魄1!$E$3,魂师之魄!$M$12:$M$21,0),1))</f>
        <v>2.8000000000000001E-2</v>
      </c>
      <c r="Z20" s="5">
        <f>IF(G20&lt;$B$3,0,INDEX(魂师之魄!$O$12:$O$21,MATCH(魂师之魄1!$E$3,魂师之魄!$M$12:$M$21,0),1))</f>
        <v>2.8000000000000001E-2</v>
      </c>
      <c r="AO20" s="5">
        <v>16</v>
      </c>
      <c r="AP20" s="5">
        <f>IF(G20&lt;$B$3,0,INDEX(魂师之魄!$F$12:$F$21,MATCH(魂师之魄1!$C$3,魂师之魄!$M$12:$M$21,0),1))</f>
        <v>0.05</v>
      </c>
      <c r="AQ20" s="5">
        <f>IF(G20&lt;$B$3,0,INDEX(魂师之魄!$J$12:$J$21,MATCH(魂师之魄1!$C$3,魂师之魄!$M$12:$M$21,0),1))</f>
        <v>0.05</v>
      </c>
    </row>
    <row r="21" spans="7:43" x14ac:dyDescent="0.2">
      <c r="G21" s="5">
        <v>17</v>
      </c>
      <c r="N21" s="5">
        <f>IF(G21&lt;$B$3,0,INDEX(魂师之魄!$K$12:$K$21,MATCH(魂师之魄1!$D$3,魂师之魄!$I$12:$I$21,0),1))</f>
        <v>25</v>
      </c>
      <c r="P21" s="5">
        <f>IF(G21&lt;$B$3,0,INDEX(魂师之魄!$G$12:$G$21,MATCH(魂师之魄1!$C$3,魂师之魄!$E$12:$E$21,0),1))</f>
        <v>50</v>
      </c>
      <c r="X21" s="5">
        <v>17</v>
      </c>
      <c r="Y21" s="5">
        <f>IF(G21&lt;$B$3,0,INDEX(魂师之魄!$N$12:$N$21,MATCH(魂师之魄1!$E$3,魂师之魄!$M$12:$M$21,0),1))</f>
        <v>2.8000000000000001E-2</v>
      </c>
      <c r="Z21" s="5">
        <f>IF(G21&lt;$B$3,0,INDEX(魂师之魄!$O$12:$O$21,MATCH(魂师之魄1!$E$3,魂师之魄!$M$12:$M$21,0),1))</f>
        <v>2.8000000000000001E-2</v>
      </c>
      <c r="AO21" s="5">
        <v>17</v>
      </c>
      <c r="AP21" s="5">
        <f>IF(G21&lt;$B$3,0,INDEX(魂师之魄!$F$12:$F$21,MATCH(魂师之魄1!$C$3,魂师之魄!$M$12:$M$21,0),1))</f>
        <v>0.05</v>
      </c>
      <c r="AQ21" s="5">
        <f>IF(G21&lt;$B$3,0,INDEX(魂师之魄!$J$12:$J$21,MATCH(魂师之魄1!$C$3,魂师之魄!$M$12:$M$21,0),1))</f>
        <v>0.05</v>
      </c>
    </row>
    <row r="22" spans="7:43" x14ac:dyDescent="0.2">
      <c r="G22" s="5">
        <v>18</v>
      </c>
      <c r="N22" s="5">
        <f>IF(G22&lt;$B$3,0,INDEX(魂师之魄!$K$12:$K$21,MATCH(魂师之魄1!$D$3,魂师之魄!$I$12:$I$21,0),1))</f>
        <v>25</v>
      </c>
      <c r="P22" s="5">
        <f>IF(G22&lt;$B$3,0,INDEX(魂师之魄!$G$12:$G$21,MATCH(魂师之魄1!$C$3,魂师之魄!$E$12:$E$21,0),1))</f>
        <v>50</v>
      </c>
      <c r="X22" s="5">
        <v>18</v>
      </c>
      <c r="Y22" s="5">
        <f>IF(G22&lt;$B$3,0,INDEX(魂师之魄!$N$12:$N$21,MATCH(魂师之魄1!$E$3,魂师之魄!$M$12:$M$21,0),1))</f>
        <v>2.8000000000000001E-2</v>
      </c>
      <c r="Z22" s="5">
        <f>IF(G22&lt;$B$3,0,INDEX(魂师之魄!$O$12:$O$21,MATCH(魂师之魄1!$E$3,魂师之魄!$M$12:$M$21,0),1))</f>
        <v>2.8000000000000001E-2</v>
      </c>
      <c r="AO22" s="5">
        <v>18</v>
      </c>
      <c r="AP22" s="5">
        <f>IF(G22&lt;$B$3,0,INDEX(魂师之魄!$F$12:$F$21,MATCH(魂师之魄1!$C$3,魂师之魄!$M$12:$M$21,0),1))</f>
        <v>0.05</v>
      </c>
      <c r="AQ22" s="5">
        <f>IF(G22&lt;$B$3,0,INDEX(魂师之魄!$J$12:$J$21,MATCH(魂师之魄1!$C$3,魂师之魄!$M$12:$M$21,0),1))</f>
        <v>0.05</v>
      </c>
    </row>
    <row r="23" spans="7:43" x14ac:dyDescent="0.2">
      <c r="G23" s="5">
        <v>19</v>
      </c>
      <c r="N23" s="5">
        <f>IF(G23&lt;$B$3,0,INDEX(魂师之魄!$K$12:$K$21,MATCH(魂师之魄1!$D$3,魂师之魄!$I$12:$I$21,0),1))</f>
        <v>25</v>
      </c>
      <c r="P23" s="5">
        <f>IF(G23&lt;$B$3,0,INDEX(魂师之魄!$G$12:$G$21,MATCH(魂师之魄1!$C$3,魂师之魄!$E$12:$E$21,0),1))</f>
        <v>50</v>
      </c>
      <c r="X23" s="5">
        <v>19</v>
      </c>
      <c r="Y23" s="5">
        <f>IF(G23&lt;$B$3,0,INDEX(魂师之魄!$N$12:$N$21,MATCH(魂师之魄1!$E$3,魂师之魄!$M$12:$M$21,0),1))</f>
        <v>2.8000000000000001E-2</v>
      </c>
      <c r="Z23" s="5">
        <f>IF(G23&lt;$B$3,0,INDEX(魂师之魄!$O$12:$O$21,MATCH(魂师之魄1!$E$3,魂师之魄!$M$12:$M$21,0),1))</f>
        <v>2.8000000000000001E-2</v>
      </c>
      <c r="AO23" s="5">
        <v>19</v>
      </c>
      <c r="AP23" s="5">
        <f>IF(G23&lt;$B$3,0,INDEX(魂师之魄!$F$12:$F$21,MATCH(魂师之魄1!$C$3,魂师之魄!$M$12:$M$21,0),1))</f>
        <v>0.05</v>
      </c>
      <c r="AQ23" s="5">
        <f>IF(G23&lt;$B$3,0,INDEX(魂师之魄!$J$12:$J$21,MATCH(魂师之魄1!$C$3,魂师之魄!$M$12:$M$21,0),1))</f>
        <v>0.05</v>
      </c>
    </row>
    <row r="24" spans="7:43" x14ac:dyDescent="0.2">
      <c r="G24" s="5">
        <v>20</v>
      </c>
      <c r="N24" s="5">
        <f>IF(G24&lt;$B$3,0,INDEX(魂师之魄!$K$12:$K$21,MATCH(魂师之魄1!$D$3,魂师之魄!$I$12:$I$21,0),1))</f>
        <v>25</v>
      </c>
      <c r="P24" s="5">
        <f>IF(G24&lt;$B$3,0,INDEX(魂师之魄!$G$12:$G$21,MATCH(魂师之魄1!$C$3,魂师之魄!$E$12:$E$21,0),1))</f>
        <v>50</v>
      </c>
      <c r="X24" s="5">
        <v>20</v>
      </c>
      <c r="Y24" s="5">
        <f>IF(G24&lt;$B$3,0,INDEX(魂师之魄!$N$12:$N$21,MATCH(魂师之魄1!$E$3,魂师之魄!$M$12:$M$21,0),1))</f>
        <v>2.8000000000000001E-2</v>
      </c>
      <c r="Z24" s="5">
        <f>IF(G24&lt;$B$3,0,INDEX(魂师之魄!$O$12:$O$21,MATCH(魂师之魄1!$E$3,魂师之魄!$M$12:$M$21,0),1))</f>
        <v>2.8000000000000001E-2</v>
      </c>
      <c r="AO24" s="5">
        <v>20</v>
      </c>
      <c r="AP24" s="5">
        <f>IF(G24&lt;$B$3,0,INDEX(魂师之魄!$F$12:$F$21,MATCH(魂师之魄1!$C$3,魂师之魄!$M$12:$M$21,0),1))</f>
        <v>0.05</v>
      </c>
      <c r="AQ24" s="5">
        <f>IF(G24&lt;$B$3,0,INDEX(魂师之魄!$J$12:$J$21,MATCH(魂师之魄1!$C$3,魂师之魄!$M$12:$M$21,0),1))</f>
        <v>0.05</v>
      </c>
    </row>
    <row r="25" spans="7:43" x14ac:dyDescent="0.2">
      <c r="G25" s="5">
        <v>21</v>
      </c>
      <c r="N25" s="5">
        <f>IF(G25&lt;$B$3,0,INDEX(魂师之魄!$K$12:$K$21,MATCH(魂师之魄1!$D$3,魂师之魄!$I$12:$I$21,0),1))</f>
        <v>25</v>
      </c>
      <c r="P25" s="5">
        <f>IF(G25&lt;$B$3,0,INDEX(魂师之魄!$G$12:$G$21,MATCH(魂师之魄1!$C$3,魂师之魄!$E$12:$E$21,0),1))</f>
        <v>50</v>
      </c>
      <c r="X25" s="5">
        <v>21</v>
      </c>
      <c r="Y25" s="5">
        <f>IF(G25&lt;$B$3,0,INDEX(魂师之魄!$N$12:$N$21,MATCH(魂师之魄1!$E$3,魂师之魄!$M$12:$M$21,0),1))</f>
        <v>2.8000000000000001E-2</v>
      </c>
      <c r="Z25" s="5">
        <f>IF(G25&lt;$B$3,0,INDEX(魂师之魄!$O$12:$O$21,MATCH(魂师之魄1!$E$3,魂师之魄!$M$12:$M$21,0),1))</f>
        <v>2.8000000000000001E-2</v>
      </c>
      <c r="AO25" s="5">
        <v>21</v>
      </c>
      <c r="AP25" s="5">
        <f>IF(G25&lt;$B$3,0,INDEX(魂师之魄!$F$12:$F$21,MATCH(魂师之魄1!$C$3,魂师之魄!$M$12:$M$21,0),1))</f>
        <v>0.05</v>
      </c>
      <c r="AQ25" s="5">
        <f>IF(G25&lt;$B$3,0,INDEX(魂师之魄!$J$12:$J$21,MATCH(魂师之魄1!$C$3,魂师之魄!$M$12:$M$21,0),1))</f>
        <v>0.05</v>
      </c>
    </row>
    <row r="26" spans="7:43" x14ac:dyDescent="0.2">
      <c r="G26" s="5">
        <v>22</v>
      </c>
      <c r="N26" s="5">
        <f>IF(G26&lt;$B$3,0,INDEX(魂师之魄!$K$12:$K$21,MATCH(魂师之魄1!$D$3,魂师之魄!$I$12:$I$21,0),1))</f>
        <v>25</v>
      </c>
      <c r="P26" s="5">
        <f>IF(G26&lt;$B$3,0,INDEX(魂师之魄!$G$12:$G$21,MATCH(魂师之魄1!$C$3,魂师之魄!$E$12:$E$21,0),1))</f>
        <v>50</v>
      </c>
      <c r="X26" s="5">
        <v>22</v>
      </c>
      <c r="Y26" s="5">
        <f>IF(G26&lt;$B$3,0,INDEX(魂师之魄!$N$12:$N$21,MATCH(魂师之魄1!$E$3,魂师之魄!$M$12:$M$21,0),1))</f>
        <v>2.8000000000000001E-2</v>
      </c>
      <c r="Z26" s="5">
        <f>IF(G26&lt;$B$3,0,INDEX(魂师之魄!$O$12:$O$21,MATCH(魂师之魄1!$E$3,魂师之魄!$M$12:$M$21,0),1))</f>
        <v>2.8000000000000001E-2</v>
      </c>
      <c r="AO26" s="5">
        <v>22</v>
      </c>
      <c r="AP26" s="5">
        <f>IF(G26&lt;$B$3,0,INDEX(魂师之魄!$F$12:$F$21,MATCH(魂师之魄1!$C$3,魂师之魄!$M$12:$M$21,0),1))</f>
        <v>0.05</v>
      </c>
      <c r="AQ26" s="5">
        <f>IF(G26&lt;$B$3,0,INDEX(魂师之魄!$J$12:$J$21,MATCH(魂师之魄1!$C$3,魂师之魄!$M$12:$M$21,0),1))</f>
        <v>0.05</v>
      </c>
    </row>
    <row r="27" spans="7:43" x14ac:dyDescent="0.2">
      <c r="G27" s="5">
        <v>23</v>
      </c>
      <c r="N27" s="5">
        <f>IF(G27&lt;$B$3,0,INDEX(魂师之魄!$K$12:$K$21,MATCH(魂师之魄1!$D$3,魂师之魄!$I$12:$I$21,0),1))</f>
        <v>25</v>
      </c>
      <c r="P27" s="5">
        <f>IF(G27&lt;$B$3,0,INDEX(魂师之魄!$G$12:$G$21,MATCH(魂师之魄1!$C$3,魂师之魄!$E$12:$E$21,0),1))</f>
        <v>50</v>
      </c>
      <c r="X27" s="5">
        <v>23</v>
      </c>
      <c r="Y27" s="5">
        <f>IF(G27&lt;$B$3,0,INDEX(魂师之魄!$N$12:$N$21,MATCH(魂师之魄1!$E$3,魂师之魄!$M$12:$M$21,0),1))</f>
        <v>2.8000000000000001E-2</v>
      </c>
      <c r="Z27" s="5">
        <f>IF(G27&lt;$B$3,0,INDEX(魂师之魄!$O$12:$O$21,MATCH(魂师之魄1!$E$3,魂师之魄!$M$12:$M$21,0),1))</f>
        <v>2.8000000000000001E-2</v>
      </c>
      <c r="AO27" s="5">
        <v>23</v>
      </c>
      <c r="AP27" s="5">
        <f>IF(G27&lt;$B$3,0,INDEX(魂师之魄!$F$12:$F$21,MATCH(魂师之魄1!$C$3,魂师之魄!$M$12:$M$21,0),1))</f>
        <v>0.05</v>
      </c>
      <c r="AQ27" s="5">
        <f>IF(G27&lt;$B$3,0,INDEX(魂师之魄!$J$12:$J$21,MATCH(魂师之魄1!$C$3,魂师之魄!$M$12:$M$21,0),1))</f>
        <v>0.05</v>
      </c>
    </row>
    <row r="28" spans="7:43" x14ac:dyDescent="0.2">
      <c r="G28" s="5">
        <v>24</v>
      </c>
      <c r="N28" s="5">
        <f>IF(G28&lt;$B$3,0,INDEX(魂师之魄!$K$12:$K$21,MATCH(魂师之魄1!$D$3,魂师之魄!$I$12:$I$21,0),1))</f>
        <v>25</v>
      </c>
      <c r="P28" s="5">
        <f>IF(G28&lt;$B$3,0,INDEX(魂师之魄!$G$12:$G$21,MATCH(魂师之魄1!$C$3,魂师之魄!$E$12:$E$21,0),1))</f>
        <v>50</v>
      </c>
      <c r="X28" s="5">
        <v>24</v>
      </c>
      <c r="Y28" s="5">
        <f>IF(G28&lt;$B$3,0,INDEX(魂师之魄!$N$12:$N$21,MATCH(魂师之魄1!$E$3,魂师之魄!$M$12:$M$21,0),1))</f>
        <v>2.8000000000000001E-2</v>
      </c>
      <c r="Z28" s="5">
        <f>IF(G28&lt;$B$3,0,INDEX(魂师之魄!$O$12:$O$21,MATCH(魂师之魄1!$E$3,魂师之魄!$M$12:$M$21,0),1))</f>
        <v>2.8000000000000001E-2</v>
      </c>
      <c r="AO28" s="5">
        <v>24</v>
      </c>
      <c r="AP28" s="5">
        <f>IF(G28&lt;$B$3,0,INDEX(魂师之魄!$F$12:$F$21,MATCH(魂师之魄1!$C$3,魂师之魄!$M$12:$M$21,0),1))</f>
        <v>0.05</v>
      </c>
      <c r="AQ28" s="5">
        <f>IF(G28&lt;$B$3,0,INDEX(魂师之魄!$J$12:$J$21,MATCH(魂师之魄1!$C$3,魂师之魄!$M$12:$M$21,0),1))</f>
        <v>0.05</v>
      </c>
    </row>
    <row r="29" spans="7:43" x14ac:dyDescent="0.2">
      <c r="G29" s="5">
        <v>25</v>
      </c>
      <c r="N29" s="5">
        <f>IF(G29&lt;$B$3,0,INDEX(魂师之魄!$K$12:$K$21,MATCH(魂师之魄1!$D$3,魂师之魄!$I$12:$I$21,0),1))</f>
        <v>25</v>
      </c>
      <c r="P29" s="5">
        <f>IF(G29&lt;$B$3,0,INDEX(魂师之魄!$G$12:$G$21,MATCH(魂师之魄1!$C$3,魂师之魄!$E$12:$E$21,0),1))</f>
        <v>50</v>
      </c>
      <c r="X29" s="5">
        <v>25</v>
      </c>
      <c r="Y29" s="5">
        <f>IF(G29&lt;$B$3,0,INDEX(魂师之魄!$N$12:$N$21,MATCH(魂师之魄1!$E$3,魂师之魄!$M$12:$M$21,0),1))</f>
        <v>2.8000000000000001E-2</v>
      </c>
      <c r="Z29" s="5">
        <f>IF(G29&lt;$B$3,0,INDEX(魂师之魄!$O$12:$O$21,MATCH(魂师之魄1!$E$3,魂师之魄!$M$12:$M$21,0),1))</f>
        <v>2.8000000000000001E-2</v>
      </c>
      <c r="AO29" s="5">
        <v>25</v>
      </c>
      <c r="AP29" s="5">
        <f>IF(G29&lt;$B$3,0,INDEX(魂师之魄!$F$12:$F$21,MATCH(魂师之魄1!$C$3,魂师之魄!$M$12:$M$21,0),1))</f>
        <v>0.05</v>
      </c>
      <c r="AQ29" s="5">
        <f>IF(G29&lt;$B$3,0,INDEX(魂师之魄!$J$12:$J$21,MATCH(魂师之魄1!$C$3,魂师之魄!$M$12:$M$21,0),1))</f>
        <v>0.05</v>
      </c>
    </row>
    <row r="30" spans="7:43" x14ac:dyDescent="0.2">
      <c r="G30" s="5">
        <v>26</v>
      </c>
      <c r="N30" s="5">
        <f>IF(G30&lt;$B$3,0,INDEX(魂师之魄!$K$12:$K$21,MATCH(魂师之魄1!$D$3,魂师之魄!$I$12:$I$21,0),1))</f>
        <v>25</v>
      </c>
      <c r="P30" s="5">
        <f>IF(G30&lt;$B$3,0,INDEX(魂师之魄!$G$12:$G$21,MATCH(魂师之魄1!$C$3,魂师之魄!$E$12:$E$21,0),1))</f>
        <v>50</v>
      </c>
      <c r="X30" s="5">
        <v>26</v>
      </c>
      <c r="Y30" s="5">
        <f>IF(G30&lt;$B$3,0,INDEX(魂师之魄!$N$12:$N$21,MATCH(魂师之魄1!$E$3,魂师之魄!$M$12:$M$21,0),1))</f>
        <v>2.8000000000000001E-2</v>
      </c>
      <c r="Z30" s="5">
        <f>IF(G30&lt;$B$3,0,INDEX(魂师之魄!$O$12:$O$21,MATCH(魂师之魄1!$E$3,魂师之魄!$M$12:$M$21,0),1))</f>
        <v>2.8000000000000001E-2</v>
      </c>
      <c r="AO30" s="5">
        <v>26</v>
      </c>
      <c r="AP30" s="5">
        <f>IF(G30&lt;$B$3,0,INDEX(魂师之魄!$F$12:$F$21,MATCH(魂师之魄1!$C$3,魂师之魄!$M$12:$M$21,0),1))</f>
        <v>0.05</v>
      </c>
      <c r="AQ30" s="5">
        <f>IF(G30&lt;$B$3,0,INDEX(魂师之魄!$J$12:$J$21,MATCH(魂师之魄1!$C$3,魂师之魄!$M$12:$M$21,0),1))</f>
        <v>0.05</v>
      </c>
    </row>
    <row r="31" spans="7:43" x14ac:dyDescent="0.2">
      <c r="G31" s="5">
        <v>27</v>
      </c>
      <c r="N31" s="5">
        <f>IF(G31&lt;$B$3,0,INDEX(魂师之魄!$K$12:$K$21,MATCH(魂师之魄1!$D$3,魂师之魄!$I$12:$I$21,0),1))</f>
        <v>25</v>
      </c>
      <c r="P31" s="5">
        <f>IF(G31&lt;$B$3,0,INDEX(魂师之魄!$G$12:$G$21,MATCH(魂师之魄1!$C$3,魂师之魄!$E$12:$E$21,0),1))</f>
        <v>50</v>
      </c>
      <c r="X31" s="5">
        <v>27</v>
      </c>
      <c r="Y31" s="5">
        <f>IF(G31&lt;$B$3,0,INDEX(魂师之魄!$N$12:$N$21,MATCH(魂师之魄1!$E$3,魂师之魄!$M$12:$M$21,0),1))</f>
        <v>2.8000000000000001E-2</v>
      </c>
      <c r="Z31" s="5">
        <f>IF(G31&lt;$B$3,0,INDEX(魂师之魄!$O$12:$O$21,MATCH(魂师之魄1!$E$3,魂师之魄!$M$12:$M$21,0),1))</f>
        <v>2.8000000000000001E-2</v>
      </c>
      <c r="AO31" s="5">
        <v>27</v>
      </c>
      <c r="AP31" s="5">
        <f>IF(G31&lt;$B$3,0,INDEX(魂师之魄!$F$12:$F$21,MATCH(魂师之魄1!$C$3,魂师之魄!$M$12:$M$21,0),1))</f>
        <v>0.05</v>
      </c>
      <c r="AQ31" s="5">
        <f>IF(G31&lt;$B$3,0,INDEX(魂师之魄!$J$12:$J$21,MATCH(魂师之魄1!$C$3,魂师之魄!$M$12:$M$21,0),1))</f>
        <v>0.05</v>
      </c>
    </row>
    <row r="32" spans="7:43" x14ac:dyDescent="0.2">
      <c r="G32" s="5">
        <v>28</v>
      </c>
      <c r="N32" s="5">
        <f>IF(G32&lt;$B$3,0,INDEX(魂师之魄!$K$12:$K$21,MATCH(魂师之魄1!$D$3,魂师之魄!$I$12:$I$21,0),1))</f>
        <v>25</v>
      </c>
      <c r="P32" s="5">
        <f>IF(G32&lt;$B$3,0,INDEX(魂师之魄!$G$12:$G$21,MATCH(魂师之魄1!$C$3,魂师之魄!$E$12:$E$21,0),1))</f>
        <v>50</v>
      </c>
      <c r="X32" s="5">
        <v>28</v>
      </c>
      <c r="Y32" s="5">
        <f>IF(G32&lt;$B$3,0,INDEX(魂师之魄!$N$12:$N$21,MATCH(魂师之魄1!$E$3,魂师之魄!$M$12:$M$21,0),1))</f>
        <v>2.8000000000000001E-2</v>
      </c>
      <c r="Z32" s="5">
        <f>IF(G32&lt;$B$3,0,INDEX(魂师之魄!$O$12:$O$21,MATCH(魂师之魄1!$E$3,魂师之魄!$M$12:$M$21,0),1))</f>
        <v>2.8000000000000001E-2</v>
      </c>
      <c r="AO32" s="5">
        <v>28</v>
      </c>
      <c r="AP32" s="5">
        <f>IF(G32&lt;$B$3,0,INDEX(魂师之魄!$F$12:$F$21,MATCH(魂师之魄1!$C$3,魂师之魄!$M$12:$M$21,0),1))</f>
        <v>0.05</v>
      </c>
      <c r="AQ32" s="5">
        <f>IF(G32&lt;$B$3,0,INDEX(魂师之魄!$J$12:$J$21,MATCH(魂师之魄1!$C$3,魂师之魄!$M$12:$M$21,0),1))</f>
        <v>0.05</v>
      </c>
    </row>
    <row r="33" spans="7:43" x14ac:dyDescent="0.2">
      <c r="G33" s="5">
        <v>29</v>
      </c>
      <c r="N33" s="5">
        <f>IF(G33&lt;$B$3,0,INDEX(魂师之魄!$K$12:$K$21,MATCH(魂师之魄1!$D$3,魂师之魄!$I$12:$I$21,0),1))</f>
        <v>25</v>
      </c>
      <c r="P33" s="5">
        <f>IF(G33&lt;$B$3,0,INDEX(魂师之魄!$G$12:$G$21,MATCH(魂师之魄1!$C$3,魂师之魄!$E$12:$E$21,0),1))</f>
        <v>50</v>
      </c>
      <c r="X33" s="5">
        <v>29</v>
      </c>
      <c r="Y33" s="5">
        <f>IF(G33&lt;$B$3,0,INDEX(魂师之魄!$N$12:$N$21,MATCH(魂师之魄1!$E$3,魂师之魄!$M$12:$M$21,0),1))</f>
        <v>2.8000000000000001E-2</v>
      </c>
      <c r="Z33" s="5">
        <f>IF(G33&lt;$B$3,0,INDEX(魂师之魄!$O$12:$O$21,MATCH(魂师之魄1!$E$3,魂师之魄!$M$12:$M$21,0),1))</f>
        <v>2.8000000000000001E-2</v>
      </c>
      <c r="AO33" s="5">
        <v>29</v>
      </c>
      <c r="AP33" s="5">
        <f>IF(G33&lt;$B$3,0,INDEX(魂师之魄!$F$12:$F$21,MATCH(魂师之魄1!$C$3,魂师之魄!$M$12:$M$21,0),1))</f>
        <v>0.05</v>
      </c>
      <c r="AQ33" s="5">
        <f>IF(G33&lt;$B$3,0,INDEX(魂师之魄!$J$12:$J$21,MATCH(魂师之魄1!$C$3,魂师之魄!$M$12:$M$21,0),1))</f>
        <v>0.05</v>
      </c>
    </row>
    <row r="34" spans="7:43" x14ac:dyDescent="0.2">
      <c r="G34" s="5">
        <v>30</v>
      </c>
      <c r="N34" s="5">
        <f>IF(G34&lt;$B$3,0,INDEX(魂师之魄!$K$12:$K$21,MATCH(魂师之魄1!$D$3,魂师之魄!$I$12:$I$21,0),1))</f>
        <v>25</v>
      </c>
      <c r="P34" s="5">
        <f>IF(G34&lt;$B$3,0,INDEX(魂师之魄!$G$12:$G$21,MATCH(魂师之魄1!$C$3,魂师之魄!$E$12:$E$21,0),1))</f>
        <v>50</v>
      </c>
      <c r="X34" s="5">
        <v>30</v>
      </c>
      <c r="Y34" s="5">
        <f>IF(G34&lt;$B$3,0,INDEX(魂师之魄!$N$12:$N$21,MATCH(魂师之魄1!$E$3,魂师之魄!$M$12:$M$21,0),1))</f>
        <v>2.8000000000000001E-2</v>
      </c>
      <c r="Z34" s="5">
        <f>IF(G34&lt;$B$3,0,INDEX(魂师之魄!$O$12:$O$21,MATCH(魂师之魄1!$E$3,魂师之魄!$M$12:$M$21,0),1))</f>
        <v>2.8000000000000001E-2</v>
      </c>
      <c r="AO34" s="5">
        <v>30</v>
      </c>
      <c r="AP34" s="5">
        <f>IF(G34&lt;$B$3,0,INDEX(魂师之魄!$F$12:$F$21,MATCH(魂师之魄1!$C$3,魂师之魄!$M$12:$M$21,0),1))</f>
        <v>0.05</v>
      </c>
      <c r="AQ34" s="5">
        <f>IF(G34&lt;$B$3,0,INDEX(魂师之魄!$J$12:$J$21,MATCH(魂师之魄1!$C$3,魂师之魄!$M$12:$M$21,0),1))</f>
        <v>0.05</v>
      </c>
    </row>
    <row r="35" spans="7:43" x14ac:dyDescent="0.2">
      <c r="G35" s="5">
        <v>31</v>
      </c>
      <c r="N35" s="5">
        <f>IF(G35&lt;$B$3,0,INDEX(魂师之魄!$K$12:$K$21,MATCH(魂师之魄1!$D$3,魂师之魄!$I$12:$I$21,0),1))</f>
        <v>25</v>
      </c>
      <c r="P35" s="5">
        <f>IF(G35&lt;$B$3,0,INDEX(魂师之魄!$G$12:$G$21,MATCH(魂师之魄1!$C$3,魂师之魄!$E$12:$E$21,0),1))</f>
        <v>50</v>
      </c>
      <c r="X35" s="5">
        <v>31</v>
      </c>
      <c r="Y35" s="5">
        <f>IF(G35&lt;$B$3,0,INDEX(魂师之魄!$N$12:$N$21,MATCH(魂师之魄1!$E$3,魂师之魄!$M$12:$M$21,0),1))</f>
        <v>2.8000000000000001E-2</v>
      </c>
      <c r="Z35" s="5">
        <f>IF(G35&lt;$B$3,0,INDEX(魂师之魄!$O$12:$O$21,MATCH(魂师之魄1!$E$3,魂师之魄!$M$12:$M$21,0),1))</f>
        <v>2.8000000000000001E-2</v>
      </c>
      <c r="AO35" s="5">
        <v>31</v>
      </c>
      <c r="AP35" s="5">
        <f>IF(G35&lt;$B$3,0,INDEX(魂师之魄!$F$12:$F$21,MATCH(魂师之魄1!$C$3,魂师之魄!$M$12:$M$21,0),1))</f>
        <v>0.05</v>
      </c>
      <c r="AQ35" s="5">
        <f>IF(G35&lt;$B$3,0,INDEX(魂师之魄!$J$12:$J$21,MATCH(魂师之魄1!$C$3,魂师之魄!$M$12:$M$21,0),1))</f>
        <v>0.05</v>
      </c>
    </row>
    <row r="36" spans="7:43" x14ac:dyDescent="0.2">
      <c r="G36" s="5">
        <v>32</v>
      </c>
      <c r="N36" s="5">
        <f>IF(G36&lt;$B$3,0,INDEX(魂师之魄!$K$12:$K$21,MATCH(魂师之魄1!$D$3,魂师之魄!$I$12:$I$21,0),1))</f>
        <v>25</v>
      </c>
      <c r="P36" s="5">
        <f>IF(G36&lt;$B$3,0,INDEX(魂师之魄!$G$12:$G$21,MATCH(魂师之魄1!$C$3,魂师之魄!$E$12:$E$21,0),1))</f>
        <v>50</v>
      </c>
      <c r="X36" s="5">
        <v>32</v>
      </c>
      <c r="Y36" s="5">
        <f>IF(G36&lt;$B$3,0,INDEX(魂师之魄!$N$12:$N$21,MATCH(魂师之魄1!$E$3,魂师之魄!$M$12:$M$21,0),1))</f>
        <v>2.8000000000000001E-2</v>
      </c>
      <c r="Z36" s="5">
        <f>IF(G36&lt;$B$3,0,INDEX(魂师之魄!$O$12:$O$21,MATCH(魂师之魄1!$E$3,魂师之魄!$M$12:$M$21,0),1))</f>
        <v>2.8000000000000001E-2</v>
      </c>
      <c r="AO36" s="5">
        <v>32</v>
      </c>
      <c r="AP36" s="5">
        <f>IF(G36&lt;$B$3,0,INDEX(魂师之魄!$F$12:$F$21,MATCH(魂师之魄1!$C$3,魂师之魄!$M$12:$M$21,0),1))</f>
        <v>0.05</v>
      </c>
      <c r="AQ36" s="5">
        <f>IF(G36&lt;$B$3,0,INDEX(魂师之魄!$J$12:$J$21,MATCH(魂师之魄1!$C$3,魂师之魄!$M$12:$M$21,0),1))</f>
        <v>0.05</v>
      </c>
    </row>
    <row r="37" spans="7:43" x14ac:dyDescent="0.2">
      <c r="G37" s="5">
        <v>33</v>
      </c>
      <c r="N37" s="5">
        <f>IF(G37&lt;$B$3,0,INDEX(魂师之魄!$K$12:$K$21,MATCH(魂师之魄1!$D$3,魂师之魄!$I$12:$I$21,0),1))</f>
        <v>25</v>
      </c>
      <c r="P37" s="5">
        <f>IF(G37&lt;$B$3,0,INDEX(魂师之魄!$G$12:$G$21,MATCH(魂师之魄1!$C$3,魂师之魄!$E$12:$E$21,0),1))</f>
        <v>50</v>
      </c>
      <c r="X37" s="5">
        <v>33</v>
      </c>
      <c r="Y37" s="5">
        <f>IF(G37&lt;$B$3,0,INDEX(魂师之魄!$N$12:$N$21,MATCH(魂师之魄1!$E$3,魂师之魄!$M$12:$M$21,0),1))</f>
        <v>2.8000000000000001E-2</v>
      </c>
      <c r="Z37" s="5">
        <f>IF(G37&lt;$B$3,0,INDEX(魂师之魄!$O$12:$O$21,MATCH(魂师之魄1!$E$3,魂师之魄!$M$12:$M$21,0),1))</f>
        <v>2.8000000000000001E-2</v>
      </c>
      <c r="AO37" s="5">
        <v>33</v>
      </c>
      <c r="AP37" s="5">
        <f>IF(G37&lt;$B$3,0,INDEX(魂师之魄!$F$12:$F$21,MATCH(魂师之魄1!$C$3,魂师之魄!$M$12:$M$21,0),1))</f>
        <v>0.05</v>
      </c>
      <c r="AQ37" s="5">
        <f>IF(G37&lt;$B$3,0,INDEX(魂师之魄!$J$12:$J$21,MATCH(魂师之魄1!$C$3,魂师之魄!$M$12:$M$21,0),1))</f>
        <v>0.05</v>
      </c>
    </row>
    <row r="38" spans="7:43" x14ac:dyDescent="0.2">
      <c r="G38" s="5">
        <v>34</v>
      </c>
      <c r="N38" s="5">
        <f>IF(G38&lt;$B$3,0,INDEX(魂师之魄!$K$12:$K$21,MATCH(魂师之魄1!$D$3,魂师之魄!$I$12:$I$21,0),1))</f>
        <v>25</v>
      </c>
      <c r="P38" s="5">
        <f>IF(G38&lt;$B$3,0,INDEX(魂师之魄!$G$12:$G$21,MATCH(魂师之魄1!$C$3,魂师之魄!$E$12:$E$21,0),1))</f>
        <v>50</v>
      </c>
      <c r="X38" s="5">
        <v>34</v>
      </c>
      <c r="Y38" s="5">
        <f>IF(G38&lt;$B$3,0,INDEX(魂师之魄!$N$12:$N$21,MATCH(魂师之魄1!$E$3,魂师之魄!$M$12:$M$21,0),1))</f>
        <v>2.8000000000000001E-2</v>
      </c>
      <c r="Z38" s="5">
        <f>IF(G38&lt;$B$3,0,INDEX(魂师之魄!$O$12:$O$21,MATCH(魂师之魄1!$E$3,魂师之魄!$M$12:$M$21,0),1))</f>
        <v>2.8000000000000001E-2</v>
      </c>
      <c r="AO38" s="5">
        <v>34</v>
      </c>
      <c r="AP38" s="5">
        <f>IF(G38&lt;$B$3,0,INDEX(魂师之魄!$F$12:$F$21,MATCH(魂师之魄1!$C$3,魂师之魄!$M$12:$M$21,0),1))</f>
        <v>0.05</v>
      </c>
      <c r="AQ38" s="5">
        <f>IF(G38&lt;$B$3,0,INDEX(魂师之魄!$J$12:$J$21,MATCH(魂师之魄1!$C$3,魂师之魄!$M$12:$M$21,0),1))</f>
        <v>0.05</v>
      </c>
    </row>
    <row r="39" spans="7:43" x14ac:dyDescent="0.2">
      <c r="G39" s="5">
        <v>35</v>
      </c>
      <c r="N39" s="5">
        <f>IF(G39&lt;$B$3,0,INDEX(魂师之魄!$K$12:$K$21,MATCH(魂师之魄1!$D$3,魂师之魄!$I$12:$I$21,0),1))</f>
        <v>25</v>
      </c>
      <c r="P39" s="5">
        <f>IF(G39&lt;$B$3,0,INDEX(魂师之魄!$G$12:$G$21,MATCH(魂师之魄1!$C$3,魂师之魄!$E$12:$E$21,0),1))</f>
        <v>50</v>
      </c>
      <c r="X39" s="5">
        <v>35</v>
      </c>
      <c r="Y39" s="5">
        <f>IF(G39&lt;$B$3,0,INDEX(魂师之魄!$N$12:$N$21,MATCH(魂师之魄1!$E$3,魂师之魄!$M$12:$M$21,0),1))</f>
        <v>2.8000000000000001E-2</v>
      </c>
      <c r="Z39" s="5">
        <f>IF(G39&lt;$B$3,0,INDEX(魂师之魄!$O$12:$O$21,MATCH(魂师之魄1!$E$3,魂师之魄!$M$12:$M$21,0),1))</f>
        <v>2.8000000000000001E-2</v>
      </c>
      <c r="AO39" s="5">
        <v>35</v>
      </c>
      <c r="AP39" s="5">
        <f>IF(G39&lt;$B$3,0,INDEX(魂师之魄!$F$12:$F$21,MATCH(魂师之魄1!$C$3,魂师之魄!$M$12:$M$21,0),1))</f>
        <v>0.05</v>
      </c>
      <c r="AQ39" s="5">
        <f>IF(G39&lt;$B$3,0,INDEX(魂师之魄!$J$12:$J$21,MATCH(魂师之魄1!$C$3,魂师之魄!$M$12:$M$21,0),1))</f>
        <v>0.05</v>
      </c>
    </row>
    <row r="40" spans="7:43" x14ac:dyDescent="0.2">
      <c r="G40" s="5">
        <v>36</v>
      </c>
      <c r="N40" s="5">
        <f>IF(G40&lt;$B$3,0,INDEX(魂师之魄!$K$12:$K$21,MATCH(魂师之魄1!$D$3,魂师之魄!$I$12:$I$21,0),1))</f>
        <v>25</v>
      </c>
      <c r="P40" s="5">
        <f>IF(G40&lt;$B$3,0,INDEX(魂师之魄!$G$12:$G$21,MATCH(魂师之魄1!$C$3,魂师之魄!$E$12:$E$21,0),1))</f>
        <v>50</v>
      </c>
      <c r="X40" s="5">
        <v>36</v>
      </c>
      <c r="Y40" s="5">
        <f>IF(G40&lt;$B$3,0,INDEX(魂师之魄!$N$12:$N$21,MATCH(魂师之魄1!$E$3,魂师之魄!$M$12:$M$21,0),1))</f>
        <v>2.8000000000000001E-2</v>
      </c>
      <c r="Z40" s="5">
        <f>IF(G40&lt;$B$3,0,INDEX(魂师之魄!$O$12:$O$21,MATCH(魂师之魄1!$E$3,魂师之魄!$M$12:$M$21,0),1))</f>
        <v>2.8000000000000001E-2</v>
      </c>
      <c r="AO40" s="5">
        <v>36</v>
      </c>
      <c r="AP40" s="5">
        <f>IF(G40&lt;$B$3,0,INDEX(魂师之魄!$F$12:$F$21,MATCH(魂师之魄1!$C$3,魂师之魄!$M$12:$M$21,0),1))</f>
        <v>0.05</v>
      </c>
      <c r="AQ40" s="5">
        <f>IF(G40&lt;$B$3,0,INDEX(魂师之魄!$J$12:$J$21,MATCH(魂师之魄1!$C$3,魂师之魄!$M$12:$M$21,0),1))</f>
        <v>0.05</v>
      </c>
    </row>
    <row r="41" spans="7:43" x14ac:dyDescent="0.2">
      <c r="G41" s="5">
        <v>37</v>
      </c>
      <c r="N41" s="5">
        <f>IF(G41&lt;$B$3,0,INDEX(魂师之魄!$K$12:$K$21,MATCH(魂师之魄1!$D$3,魂师之魄!$I$12:$I$21,0),1))</f>
        <v>25</v>
      </c>
      <c r="P41" s="5">
        <f>IF(G41&lt;$B$3,0,INDEX(魂师之魄!$G$12:$G$21,MATCH(魂师之魄1!$C$3,魂师之魄!$E$12:$E$21,0),1))</f>
        <v>50</v>
      </c>
      <c r="X41" s="5">
        <v>37</v>
      </c>
      <c r="Y41" s="5">
        <f>IF(G41&lt;$B$3,0,INDEX(魂师之魄!$N$12:$N$21,MATCH(魂师之魄1!$E$3,魂师之魄!$M$12:$M$21,0),1))</f>
        <v>2.8000000000000001E-2</v>
      </c>
      <c r="Z41" s="5">
        <f>IF(G41&lt;$B$3,0,INDEX(魂师之魄!$O$12:$O$21,MATCH(魂师之魄1!$E$3,魂师之魄!$M$12:$M$21,0),1))</f>
        <v>2.8000000000000001E-2</v>
      </c>
      <c r="AO41" s="5">
        <v>37</v>
      </c>
      <c r="AP41" s="5">
        <f>IF(G41&lt;$B$3,0,INDEX(魂师之魄!$F$12:$F$21,MATCH(魂师之魄1!$C$3,魂师之魄!$M$12:$M$21,0),1))</f>
        <v>0.05</v>
      </c>
      <c r="AQ41" s="5">
        <f>IF(G41&lt;$B$3,0,INDEX(魂师之魄!$J$12:$J$21,MATCH(魂师之魄1!$C$3,魂师之魄!$M$12:$M$21,0),1))</f>
        <v>0.05</v>
      </c>
    </row>
    <row r="42" spans="7:43" x14ac:dyDescent="0.2">
      <c r="G42" s="5">
        <v>38</v>
      </c>
      <c r="N42" s="5">
        <f>IF(G42&lt;$B$3,0,INDEX(魂师之魄!$K$12:$K$21,MATCH(魂师之魄1!$D$3,魂师之魄!$I$12:$I$21,0),1))</f>
        <v>25</v>
      </c>
      <c r="P42" s="5">
        <f>IF(G42&lt;$B$3,0,INDEX(魂师之魄!$G$12:$G$21,MATCH(魂师之魄1!$C$3,魂师之魄!$E$12:$E$21,0),1))</f>
        <v>50</v>
      </c>
      <c r="X42" s="5">
        <v>38</v>
      </c>
      <c r="Y42" s="5">
        <f>IF(G42&lt;$B$3,0,INDEX(魂师之魄!$N$12:$N$21,MATCH(魂师之魄1!$E$3,魂师之魄!$M$12:$M$21,0),1))</f>
        <v>2.8000000000000001E-2</v>
      </c>
      <c r="Z42" s="5">
        <f>IF(G42&lt;$B$3,0,INDEX(魂师之魄!$O$12:$O$21,MATCH(魂师之魄1!$E$3,魂师之魄!$M$12:$M$21,0),1))</f>
        <v>2.8000000000000001E-2</v>
      </c>
      <c r="AO42" s="5">
        <v>38</v>
      </c>
      <c r="AP42" s="5">
        <f>IF(G42&lt;$B$3,0,INDEX(魂师之魄!$F$12:$F$21,MATCH(魂师之魄1!$C$3,魂师之魄!$M$12:$M$21,0),1))</f>
        <v>0.05</v>
      </c>
      <c r="AQ42" s="5">
        <f>IF(G42&lt;$B$3,0,INDEX(魂师之魄!$J$12:$J$21,MATCH(魂师之魄1!$C$3,魂师之魄!$M$12:$M$21,0),1))</f>
        <v>0.05</v>
      </c>
    </row>
    <row r="43" spans="7:43" x14ac:dyDescent="0.2">
      <c r="G43" s="5">
        <v>39</v>
      </c>
      <c r="N43" s="5">
        <f>IF(G43&lt;$B$3,0,INDEX(魂师之魄!$K$12:$K$21,MATCH(魂师之魄1!$D$3,魂师之魄!$I$12:$I$21,0),1))</f>
        <v>25</v>
      </c>
      <c r="P43" s="5">
        <f>IF(G43&lt;$B$3,0,INDEX(魂师之魄!$G$12:$G$21,MATCH(魂师之魄1!$C$3,魂师之魄!$E$12:$E$21,0),1))</f>
        <v>50</v>
      </c>
      <c r="X43" s="5">
        <v>39</v>
      </c>
      <c r="Y43" s="5">
        <f>IF(G43&lt;$B$3,0,INDEX(魂师之魄!$N$12:$N$21,MATCH(魂师之魄1!$E$3,魂师之魄!$M$12:$M$21,0),1))</f>
        <v>2.8000000000000001E-2</v>
      </c>
      <c r="Z43" s="5">
        <f>IF(G43&lt;$B$3,0,INDEX(魂师之魄!$O$12:$O$21,MATCH(魂师之魄1!$E$3,魂师之魄!$M$12:$M$21,0),1))</f>
        <v>2.8000000000000001E-2</v>
      </c>
      <c r="AO43" s="5">
        <v>39</v>
      </c>
      <c r="AP43" s="5">
        <f>IF(G43&lt;$B$3,0,INDEX(魂师之魄!$F$12:$F$21,MATCH(魂师之魄1!$C$3,魂师之魄!$M$12:$M$21,0),1))</f>
        <v>0.05</v>
      </c>
      <c r="AQ43" s="5">
        <f>IF(G43&lt;$B$3,0,INDEX(魂师之魄!$J$12:$J$21,MATCH(魂师之魄1!$C$3,魂师之魄!$M$12:$M$21,0),1))</f>
        <v>0.05</v>
      </c>
    </row>
    <row r="44" spans="7:43" x14ac:dyDescent="0.2">
      <c r="G44" s="5">
        <v>40</v>
      </c>
      <c r="N44" s="5">
        <f>IF(G44&lt;$B$3,0,INDEX(魂师之魄!$K$12:$K$21,MATCH(魂师之魄1!$D$3,魂师之魄!$I$12:$I$21,0),1))</f>
        <v>25</v>
      </c>
      <c r="P44" s="5">
        <f>IF(G44&lt;$B$3,0,INDEX(魂师之魄!$G$12:$G$21,MATCH(魂师之魄1!$C$3,魂师之魄!$E$12:$E$21,0),1))</f>
        <v>50</v>
      </c>
      <c r="X44" s="5">
        <v>40</v>
      </c>
      <c r="Y44" s="5">
        <f>IF(G44&lt;$B$3,0,INDEX(魂师之魄!$N$12:$N$21,MATCH(魂师之魄1!$E$3,魂师之魄!$M$12:$M$21,0),1))</f>
        <v>2.8000000000000001E-2</v>
      </c>
      <c r="Z44" s="5">
        <f>IF(G44&lt;$B$3,0,INDEX(魂师之魄!$O$12:$O$21,MATCH(魂师之魄1!$E$3,魂师之魄!$M$12:$M$21,0),1))</f>
        <v>2.8000000000000001E-2</v>
      </c>
      <c r="AO44" s="5">
        <v>40</v>
      </c>
      <c r="AP44" s="5">
        <f>IF(G44&lt;$B$3,0,INDEX(魂师之魄!$F$12:$F$21,MATCH(魂师之魄1!$C$3,魂师之魄!$M$12:$M$21,0),1))</f>
        <v>0.05</v>
      </c>
      <c r="AQ44" s="5">
        <f>IF(G44&lt;$B$3,0,INDEX(魂师之魄!$J$12:$J$21,MATCH(魂师之魄1!$C$3,魂师之魄!$M$12:$M$21,0),1))</f>
        <v>0.05</v>
      </c>
    </row>
    <row r="45" spans="7:43" x14ac:dyDescent="0.2">
      <c r="G45" s="5">
        <v>41</v>
      </c>
      <c r="N45" s="5">
        <f>IF(G45&lt;$B$3,0,INDEX(魂师之魄!$K$12:$K$21,MATCH(魂师之魄1!$D$3,魂师之魄!$I$12:$I$21,0),1))</f>
        <v>25</v>
      </c>
      <c r="P45" s="5">
        <f>IF(G45&lt;$B$3,0,INDEX(魂师之魄!$G$12:$G$21,MATCH(魂师之魄1!$C$3,魂师之魄!$E$12:$E$21,0),1))</f>
        <v>50</v>
      </c>
      <c r="X45" s="5">
        <v>41</v>
      </c>
      <c r="Y45" s="5">
        <f>IF(G45&lt;$B$3,0,INDEX(魂师之魄!$N$12:$N$21,MATCH(魂师之魄1!$E$3,魂师之魄!$M$12:$M$21,0),1))</f>
        <v>2.8000000000000001E-2</v>
      </c>
      <c r="Z45" s="5">
        <f>IF(G45&lt;$B$3,0,INDEX(魂师之魄!$O$12:$O$21,MATCH(魂师之魄1!$E$3,魂师之魄!$M$12:$M$21,0),1))</f>
        <v>2.8000000000000001E-2</v>
      </c>
      <c r="AO45" s="5">
        <v>41</v>
      </c>
      <c r="AP45" s="5">
        <f>IF(G45&lt;$B$3,0,INDEX(魂师之魄!$F$12:$F$21,MATCH(魂师之魄1!$C$3,魂师之魄!$M$12:$M$21,0),1))</f>
        <v>0.05</v>
      </c>
      <c r="AQ45" s="5">
        <f>IF(G45&lt;$B$3,0,INDEX(魂师之魄!$J$12:$J$21,MATCH(魂师之魄1!$C$3,魂师之魄!$M$12:$M$21,0),1))</f>
        <v>0.05</v>
      </c>
    </row>
    <row r="46" spans="7:43" x14ac:dyDescent="0.2">
      <c r="G46" s="5">
        <v>42</v>
      </c>
      <c r="N46" s="5">
        <f>IF(G46&lt;$B$3,0,INDEX(魂师之魄!$K$12:$K$21,MATCH(魂师之魄1!$D$3,魂师之魄!$I$12:$I$21,0),1))</f>
        <v>25</v>
      </c>
      <c r="P46" s="5">
        <f>IF(G46&lt;$B$3,0,INDEX(魂师之魄!$G$12:$G$21,MATCH(魂师之魄1!$C$3,魂师之魄!$E$12:$E$21,0),1))</f>
        <v>50</v>
      </c>
      <c r="X46" s="5">
        <v>42</v>
      </c>
      <c r="Y46" s="5">
        <f>IF(G46&lt;$B$3,0,INDEX(魂师之魄!$N$12:$N$21,MATCH(魂师之魄1!$E$3,魂师之魄!$M$12:$M$21,0),1))</f>
        <v>2.8000000000000001E-2</v>
      </c>
      <c r="Z46" s="5">
        <f>IF(G46&lt;$B$3,0,INDEX(魂师之魄!$O$12:$O$21,MATCH(魂师之魄1!$E$3,魂师之魄!$M$12:$M$21,0),1))</f>
        <v>2.8000000000000001E-2</v>
      </c>
      <c r="AO46" s="5">
        <v>42</v>
      </c>
      <c r="AP46" s="5">
        <f>IF(G46&lt;$B$3,0,INDEX(魂师之魄!$F$12:$F$21,MATCH(魂师之魄1!$C$3,魂师之魄!$M$12:$M$21,0),1))</f>
        <v>0.05</v>
      </c>
      <c r="AQ46" s="5">
        <f>IF(G46&lt;$B$3,0,INDEX(魂师之魄!$J$12:$J$21,MATCH(魂师之魄1!$C$3,魂师之魄!$M$12:$M$21,0),1))</f>
        <v>0.05</v>
      </c>
    </row>
    <row r="47" spans="7:43" x14ac:dyDescent="0.2">
      <c r="G47" s="5">
        <v>43</v>
      </c>
      <c r="N47" s="5">
        <f>IF(G47&lt;$B$3,0,INDEX(魂师之魄!$K$12:$K$21,MATCH(魂师之魄1!$D$3,魂师之魄!$I$12:$I$21,0),1))</f>
        <v>25</v>
      </c>
      <c r="P47" s="5">
        <f>IF(G47&lt;$B$3,0,INDEX(魂师之魄!$G$12:$G$21,MATCH(魂师之魄1!$C$3,魂师之魄!$E$12:$E$21,0),1))</f>
        <v>50</v>
      </c>
      <c r="X47" s="5">
        <v>43</v>
      </c>
      <c r="Y47" s="5">
        <f>IF(G47&lt;$B$3,0,INDEX(魂师之魄!$N$12:$N$21,MATCH(魂师之魄1!$E$3,魂师之魄!$M$12:$M$21,0),1))</f>
        <v>2.8000000000000001E-2</v>
      </c>
      <c r="Z47" s="5">
        <f>IF(G47&lt;$B$3,0,INDEX(魂师之魄!$O$12:$O$21,MATCH(魂师之魄1!$E$3,魂师之魄!$M$12:$M$21,0),1))</f>
        <v>2.8000000000000001E-2</v>
      </c>
      <c r="AO47" s="5">
        <v>43</v>
      </c>
      <c r="AP47" s="5">
        <f>IF(G47&lt;$B$3,0,INDEX(魂师之魄!$F$12:$F$21,MATCH(魂师之魄1!$C$3,魂师之魄!$M$12:$M$21,0),1))</f>
        <v>0.05</v>
      </c>
      <c r="AQ47" s="5">
        <f>IF(G47&lt;$B$3,0,INDEX(魂师之魄!$J$12:$J$21,MATCH(魂师之魄1!$C$3,魂师之魄!$M$12:$M$21,0),1))</f>
        <v>0.05</v>
      </c>
    </row>
    <row r="48" spans="7:43" x14ac:dyDescent="0.2">
      <c r="G48" s="5">
        <v>44</v>
      </c>
      <c r="N48" s="5">
        <f>IF(G48&lt;$B$3,0,INDEX(魂师之魄!$K$12:$K$21,MATCH(魂师之魄1!$D$3,魂师之魄!$I$12:$I$21,0),1))</f>
        <v>25</v>
      </c>
      <c r="P48" s="5">
        <f>IF(G48&lt;$B$3,0,INDEX(魂师之魄!$G$12:$G$21,MATCH(魂师之魄1!$C$3,魂师之魄!$E$12:$E$21,0),1))</f>
        <v>50</v>
      </c>
      <c r="X48" s="5">
        <v>44</v>
      </c>
      <c r="Y48" s="5">
        <f>IF(G48&lt;$B$3,0,INDEX(魂师之魄!$N$12:$N$21,MATCH(魂师之魄1!$E$3,魂师之魄!$M$12:$M$21,0),1))</f>
        <v>2.8000000000000001E-2</v>
      </c>
      <c r="Z48" s="5">
        <f>IF(G48&lt;$B$3,0,INDEX(魂师之魄!$O$12:$O$21,MATCH(魂师之魄1!$E$3,魂师之魄!$M$12:$M$21,0),1))</f>
        <v>2.8000000000000001E-2</v>
      </c>
      <c r="AO48" s="5">
        <v>44</v>
      </c>
      <c r="AP48" s="5">
        <f>IF(G48&lt;$B$3,0,INDEX(魂师之魄!$F$12:$F$21,MATCH(魂师之魄1!$C$3,魂师之魄!$M$12:$M$21,0),1))</f>
        <v>0.05</v>
      </c>
      <c r="AQ48" s="5">
        <f>IF(G48&lt;$B$3,0,INDEX(魂师之魄!$J$12:$J$21,MATCH(魂师之魄1!$C$3,魂师之魄!$M$12:$M$21,0),1))</f>
        <v>0.05</v>
      </c>
    </row>
    <row r="49" spans="7:43" x14ac:dyDescent="0.2">
      <c r="G49" s="5">
        <v>45</v>
      </c>
      <c r="N49" s="5">
        <f>IF(G49&lt;$B$3,0,INDEX(魂师之魄!$K$12:$K$21,MATCH(魂师之魄1!$D$3,魂师之魄!$I$12:$I$21,0),1))</f>
        <v>25</v>
      </c>
      <c r="P49" s="5">
        <f>IF(G49&lt;$B$3,0,INDEX(魂师之魄!$G$12:$G$21,MATCH(魂师之魄1!$C$3,魂师之魄!$E$12:$E$21,0),1))</f>
        <v>50</v>
      </c>
      <c r="X49" s="5">
        <v>45</v>
      </c>
      <c r="Y49" s="5">
        <f>IF(G49&lt;$B$3,0,INDEX(魂师之魄!$N$12:$N$21,MATCH(魂师之魄1!$E$3,魂师之魄!$M$12:$M$21,0),1))</f>
        <v>2.8000000000000001E-2</v>
      </c>
      <c r="Z49" s="5">
        <f>IF(G49&lt;$B$3,0,INDEX(魂师之魄!$O$12:$O$21,MATCH(魂师之魄1!$E$3,魂师之魄!$M$12:$M$21,0),1))</f>
        <v>2.8000000000000001E-2</v>
      </c>
      <c r="AO49" s="5">
        <v>45</v>
      </c>
      <c r="AP49" s="5">
        <f>IF(G49&lt;$B$3,0,INDEX(魂师之魄!$F$12:$F$21,MATCH(魂师之魄1!$C$3,魂师之魄!$M$12:$M$21,0),1))</f>
        <v>0.05</v>
      </c>
      <c r="AQ49" s="5">
        <f>IF(G49&lt;$B$3,0,INDEX(魂师之魄!$J$12:$J$21,MATCH(魂师之魄1!$C$3,魂师之魄!$M$12:$M$21,0),1))</f>
        <v>0.05</v>
      </c>
    </row>
    <row r="50" spans="7:43" x14ac:dyDescent="0.2">
      <c r="G50" s="5">
        <v>46</v>
      </c>
      <c r="N50" s="5">
        <f>IF(G50&lt;$B$3,0,INDEX(魂师之魄!$K$12:$K$21,MATCH(魂师之魄1!$D$3,魂师之魄!$I$12:$I$21,0),1))</f>
        <v>25</v>
      </c>
      <c r="P50" s="5">
        <f>IF(G50&lt;$B$3,0,INDEX(魂师之魄!$G$12:$G$21,MATCH(魂师之魄1!$C$3,魂师之魄!$E$12:$E$21,0),1))</f>
        <v>50</v>
      </c>
      <c r="X50" s="5">
        <v>46</v>
      </c>
      <c r="Y50" s="5">
        <f>IF(G50&lt;$B$3,0,INDEX(魂师之魄!$N$12:$N$21,MATCH(魂师之魄1!$E$3,魂师之魄!$M$12:$M$21,0),1))</f>
        <v>2.8000000000000001E-2</v>
      </c>
      <c r="Z50" s="5">
        <f>IF(G50&lt;$B$3,0,INDEX(魂师之魄!$O$12:$O$21,MATCH(魂师之魄1!$E$3,魂师之魄!$M$12:$M$21,0),1))</f>
        <v>2.8000000000000001E-2</v>
      </c>
      <c r="AO50" s="5">
        <v>46</v>
      </c>
      <c r="AP50" s="5">
        <f>IF(G50&lt;$B$3,0,INDEX(魂师之魄!$F$12:$F$21,MATCH(魂师之魄1!$C$3,魂师之魄!$M$12:$M$21,0),1))</f>
        <v>0.05</v>
      </c>
      <c r="AQ50" s="5">
        <f>IF(G50&lt;$B$3,0,INDEX(魂师之魄!$J$12:$J$21,MATCH(魂师之魄1!$C$3,魂师之魄!$M$12:$M$21,0),1))</f>
        <v>0.05</v>
      </c>
    </row>
    <row r="51" spans="7:43" x14ac:dyDescent="0.2">
      <c r="G51" s="5">
        <v>47</v>
      </c>
      <c r="N51" s="5">
        <f>IF(G51&lt;$B$3,0,INDEX(魂师之魄!$K$12:$K$21,MATCH(魂师之魄1!$D$3,魂师之魄!$I$12:$I$21,0),1))</f>
        <v>25</v>
      </c>
      <c r="P51" s="5">
        <f>IF(G51&lt;$B$3,0,INDEX(魂师之魄!$G$12:$G$21,MATCH(魂师之魄1!$C$3,魂师之魄!$E$12:$E$21,0),1))</f>
        <v>50</v>
      </c>
      <c r="X51" s="5">
        <v>47</v>
      </c>
      <c r="Y51" s="5">
        <f>IF(G51&lt;$B$3,0,INDEX(魂师之魄!$N$12:$N$21,MATCH(魂师之魄1!$E$3,魂师之魄!$M$12:$M$21,0),1))</f>
        <v>2.8000000000000001E-2</v>
      </c>
      <c r="Z51" s="5">
        <f>IF(G51&lt;$B$3,0,INDEX(魂师之魄!$O$12:$O$21,MATCH(魂师之魄1!$E$3,魂师之魄!$M$12:$M$21,0),1))</f>
        <v>2.8000000000000001E-2</v>
      </c>
      <c r="AO51" s="5">
        <v>47</v>
      </c>
      <c r="AP51" s="5">
        <f>IF(G51&lt;$B$3,0,INDEX(魂师之魄!$F$12:$F$21,MATCH(魂师之魄1!$C$3,魂师之魄!$M$12:$M$21,0),1))</f>
        <v>0.05</v>
      </c>
      <c r="AQ51" s="5">
        <f>IF(G51&lt;$B$3,0,INDEX(魂师之魄!$J$12:$J$21,MATCH(魂师之魄1!$C$3,魂师之魄!$M$12:$M$21,0),1))</f>
        <v>0.05</v>
      </c>
    </row>
    <row r="52" spans="7:43" x14ac:dyDescent="0.2">
      <c r="G52" s="5">
        <v>48</v>
      </c>
      <c r="N52" s="5">
        <f>IF(G52&lt;$B$3,0,INDEX(魂师之魄!$K$12:$K$21,MATCH(魂师之魄1!$D$3,魂师之魄!$I$12:$I$21,0),1))</f>
        <v>25</v>
      </c>
      <c r="P52" s="5">
        <f>IF(G52&lt;$B$3,0,INDEX(魂师之魄!$G$12:$G$21,MATCH(魂师之魄1!$C$3,魂师之魄!$E$12:$E$21,0),1))</f>
        <v>50</v>
      </c>
      <c r="X52" s="5">
        <v>48</v>
      </c>
      <c r="Y52" s="5">
        <f>IF(G52&lt;$B$3,0,INDEX(魂师之魄!$N$12:$N$21,MATCH(魂师之魄1!$E$3,魂师之魄!$M$12:$M$21,0),1))</f>
        <v>2.8000000000000001E-2</v>
      </c>
      <c r="Z52" s="5">
        <f>IF(G52&lt;$B$3,0,INDEX(魂师之魄!$O$12:$O$21,MATCH(魂师之魄1!$E$3,魂师之魄!$M$12:$M$21,0),1))</f>
        <v>2.8000000000000001E-2</v>
      </c>
      <c r="AO52" s="5">
        <v>48</v>
      </c>
      <c r="AP52" s="5">
        <f>IF(G52&lt;$B$3,0,INDEX(魂师之魄!$F$12:$F$21,MATCH(魂师之魄1!$C$3,魂师之魄!$M$12:$M$21,0),1))</f>
        <v>0.05</v>
      </c>
      <c r="AQ52" s="5">
        <f>IF(G52&lt;$B$3,0,INDEX(魂师之魄!$J$12:$J$21,MATCH(魂师之魄1!$C$3,魂师之魄!$M$12:$M$21,0),1))</f>
        <v>0.05</v>
      </c>
    </row>
    <row r="53" spans="7:43" x14ac:dyDescent="0.2">
      <c r="G53" s="5">
        <v>49</v>
      </c>
      <c r="N53" s="5">
        <f>IF(G53&lt;$B$3,0,INDEX(魂师之魄!$K$12:$K$21,MATCH(魂师之魄1!$D$3,魂师之魄!$I$12:$I$21,0),1))</f>
        <v>25</v>
      </c>
      <c r="P53" s="5">
        <f>IF(G53&lt;$B$3,0,INDEX(魂师之魄!$G$12:$G$21,MATCH(魂师之魄1!$C$3,魂师之魄!$E$12:$E$21,0),1))</f>
        <v>50</v>
      </c>
      <c r="X53" s="5">
        <v>49</v>
      </c>
      <c r="Y53" s="5">
        <f>IF(G53&lt;$B$3,0,INDEX(魂师之魄!$N$12:$N$21,MATCH(魂师之魄1!$E$3,魂师之魄!$M$12:$M$21,0),1))</f>
        <v>2.8000000000000001E-2</v>
      </c>
      <c r="Z53" s="5">
        <f>IF(G53&lt;$B$3,0,INDEX(魂师之魄!$O$12:$O$21,MATCH(魂师之魄1!$E$3,魂师之魄!$M$12:$M$21,0),1))</f>
        <v>2.8000000000000001E-2</v>
      </c>
      <c r="AO53" s="5">
        <v>49</v>
      </c>
      <c r="AP53" s="5">
        <f>IF(G53&lt;$B$3,0,INDEX(魂师之魄!$F$12:$F$21,MATCH(魂师之魄1!$C$3,魂师之魄!$M$12:$M$21,0),1))</f>
        <v>0.05</v>
      </c>
      <c r="AQ53" s="5">
        <f>IF(G53&lt;$B$3,0,INDEX(魂师之魄!$J$12:$J$21,MATCH(魂师之魄1!$C$3,魂师之魄!$M$12:$M$21,0),1))</f>
        <v>0.05</v>
      </c>
    </row>
    <row r="54" spans="7:43" x14ac:dyDescent="0.2">
      <c r="G54" s="5">
        <v>50</v>
      </c>
      <c r="N54" s="5">
        <f>IF(G54&lt;$B$3,0,INDEX(魂师之魄!$K$12:$K$21,MATCH(魂师之魄1!$D$3,魂师之魄!$I$12:$I$21,0),1))</f>
        <v>25</v>
      </c>
      <c r="P54" s="5">
        <f>IF(G54&lt;$B$3,0,INDEX(魂师之魄!$G$12:$G$21,MATCH(魂师之魄1!$C$3,魂师之魄!$E$12:$E$21,0),1))</f>
        <v>50</v>
      </c>
      <c r="X54" s="5">
        <v>50</v>
      </c>
      <c r="Y54" s="5">
        <f>IF(G54&lt;$B$3,0,INDEX(魂师之魄!$N$12:$N$21,MATCH(魂师之魄1!$E$3,魂师之魄!$M$12:$M$21,0),1))</f>
        <v>2.8000000000000001E-2</v>
      </c>
      <c r="Z54" s="5">
        <f>IF(G54&lt;$B$3,0,INDEX(魂师之魄!$O$12:$O$21,MATCH(魂师之魄1!$E$3,魂师之魄!$M$12:$M$21,0),1))</f>
        <v>2.8000000000000001E-2</v>
      </c>
      <c r="AO54" s="5">
        <v>50</v>
      </c>
      <c r="AP54" s="5">
        <f>IF(G54&lt;$B$3,0,INDEX(魂师之魄!$F$12:$F$21,MATCH(魂师之魄1!$C$3,魂师之魄!$M$12:$M$21,0),1))</f>
        <v>0.05</v>
      </c>
      <c r="AQ54" s="5">
        <f>IF(G54&lt;$B$3,0,INDEX(魂师之魄!$J$12:$J$21,MATCH(魂师之魄1!$C$3,魂师之魄!$M$12:$M$21,0),1))</f>
        <v>0.05</v>
      </c>
    </row>
    <row r="55" spans="7:43" x14ac:dyDescent="0.2">
      <c r="G55" s="5">
        <v>51</v>
      </c>
      <c r="N55" s="5">
        <f>IF(G55&lt;$B$3,0,INDEX(魂师之魄!$K$12:$K$21,MATCH(魂师之魄1!$D$3,魂师之魄!$I$12:$I$21,0),1))</f>
        <v>25</v>
      </c>
      <c r="P55" s="5">
        <f>IF(G55&lt;$B$3,0,INDEX(魂师之魄!$G$12:$G$21,MATCH(魂师之魄1!$C$3,魂师之魄!$E$12:$E$21,0),1))</f>
        <v>50</v>
      </c>
      <c r="X55" s="5">
        <v>51</v>
      </c>
      <c r="Y55" s="5">
        <f>IF(G55&lt;$B$3,0,INDEX(魂师之魄!$N$12:$N$21,MATCH(魂师之魄1!$E$3,魂师之魄!$M$12:$M$21,0),1))</f>
        <v>2.8000000000000001E-2</v>
      </c>
      <c r="Z55" s="5">
        <f>IF(G55&lt;$B$3,0,INDEX(魂师之魄!$O$12:$O$21,MATCH(魂师之魄1!$E$3,魂师之魄!$M$12:$M$21,0),1))</f>
        <v>2.8000000000000001E-2</v>
      </c>
      <c r="AO55" s="5">
        <v>51</v>
      </c>
      <c r="AP55" s="5">
        <f>IF(G55&lt;$B$3,0,INDEX(魂师之魄!$F$12:$F$21,MATCH(魂师之魄1!$C$3,魂师之魄!$M$12:$M$21,0),1))</f>
        <v>0.05</v>
      </c>
      <c r="AQ55" s="5">
        <f>IF(G55&lt;$B$3,0,INDEX(魂师之魄!$J$12:$J$21,MATCH(魂师之魄1!$C$3,魂师之魄!$M$12:$M$21,0),1))</f>
        <v>0.05</v>
      </c>
    </row>
    <row r="56" spans="7:43" x14ac:dyDescent="0.2">
      <c r="G56" s="5">
        <v>52</v>
      </c>
      <c r="N56" s="5">
        <f>IF(G56&lt;$B$3,0,INDEX(魂师之魄!$K$12:$K$21,MATCH(魂师之魄1!$D$3,魂师之魄!$I$12:$I$21,0),1))</f>
        <v>25</v>
      </c>
      <c r="P56" s="5">
        <f>IF(G56&lt;$B$3,0,INDEX(魂师之魄!$G$12:$G$21,MATCH(魂师之魄1!$C$3,魂师之魄!$E$12:$E$21,0),1))</f>
        <v>50</v>
      </c>
      <c r="X56" s="5">
        <v>52</v>
      </c>
      <c r="Y56" s="5">
        <f>IF(G56&lt;$B$3,0,INDEX(魂师之魄!$N$12:$N$21,MATCH(魂师之魄1!$E$3,魂师之魄!$M$12:$M$21,0),1))</f>
        <v>2.8000000000000001E-2</v>
      </c>
      <c r="Z56" s="5">
        <f>IF(G56&lt;$B$3,0,INDEX(魂师之魄!$O$12:$O$21,MATCH(魂师之魄1!$E$3,魂师之魄!$M$12:$M$21,0),1))</f>
        <v>2.8000000000000001E-2</v>
      </c>
      <c r="AO56" s="5">
        <v>52</v>
      </c>
      <c r="AP56" s="5">
        <f>IF(G56&lt;$B$3,0,INDEX(魂师之魄!$F$12:$F$21,MATCH(魂师之魄1!$C$3,魂师之魄!$M$12:$M$21,0),1))</f>
        <v>0.05</v>
      </c>
      <c r="AQ56" s="5">
        <f>IF(G56&lt;$B$3,0,INDEX(魂师之魄!$J$12:$J$21,MATCH(魂师之魄1!$C$3,魂师之魄!$M$12:$M$21,0),1))</f>
        <v>0.05</v>
      </c>
    </row>
    <row r="57" spans="7:43" x14ac:dyDescent="0.2">
      <c r="G57" s="5">
        <v>53</v>
      </c>
      <c r="N57" s="5">
        <f>IF(G57&lt;$B$3,0,INDEX(魂师之魄!$K$12:$K$21,MATCH(魂师之魄1!$D$3,魂师之魄!$I$12:$I$21,0),1))</f>
        <v>25</v>
      </c>
      <c r="P57" s="5">
        <f>IF(G57&lt;$B$3,0,INDEX(魂师之魄!$G$12:$G$21,MATCH(魂师之魄1!$C$3,魂师之魄!$E$12:$E$21,0),1))</f>
        <v>50</v>
      </c>
      <c r="X57" s="5">
        <v>53</v>
      </c>
      <c r="Y57" s="5">
        <f>IF(G57&lt;$B$3,0,INDEX(魂师之魄!$N$12:$N$21,MATCH(魂师之魄1!$E$3,魂师之魄!$M$12:$M$21,0),1))</f>
        <v>2.8000000000000001E-2</v>
      </c>
      <c r="Z57" s="5">
        <f>IF(G57&lt;$B$3,0,INDEX(魂师之魄!$O$12:$O$21,MATCH(魂师之魄1!$E$3,魂师之魄!$M$12:$M$21,0),1))</f>
        <v>2.8000000000000001E-2</v>
      </c>
      <c r="AO57" s="5">
        <v>53</v>
      </c>
      <c r="AP57" s="5">
        <f>IF(G57&lt;$B$3,0,INDEX(魂师之魄!$F$12:$F$21,MATCH(魂师之魄1!$C$3,魂师之魄!$M$12:$M$21,0),1))</f>
        <v>0.05</v>
      </c>
      <c r="AQ57" s="5">
        <f>IF(G57&lt;$B$3,0,INDEX(魂师之魄!$J$12:$J$21,MATCH(魂师之魄1!$C$3,魂师之魄!$M$12:$M$21,0),1))</f>
        <v>0.05</v>
      </c>
    </row>
    <row r="58" spans="7:43" x14ac:dyDescent="0.2">
      <c r="G58" s="5">
        <v>54</v>
      </c>
      <c r="N58" s="5">
        <f>IF(G58&lt;$B$3,0,INDEX(魂师之魄!$K$12:$K$21,MATCH(魂师之魄1!$D$3,魂师之魄!$I$12:$I$21,0),1))</f>
        <v>25</v>
      </c>
      <c r="P58" s="5">
        <f>IF(G58&lt;$B$3,0,INDEX(魂师之魄!$G$12:$G$21,MATCH(魂师之魄1!$C$3,魂师之魄!$E$12:$E$21,0),1))</f>
        <v>50</v>
      </c>
      <c r="X58" s="5">
        <v>54</v>
      </c>
      <c r="Y58" s="5">
        <f>IF(G58&lt;$B$3,0,INDEX(魂师之魄!$N$12:$N$21,MATCH(魂师之魄1!$E$3,魂师之魄!$M$12:$M$21,0),1))</f>
        <v>2.8000000000000001E-2</v>
      </c>
      <c r="Z58" s="5">
        <f>IF(G58&lt;$B$3,0,INDEX(魂师之魄!$O$12:$O$21,MATCH(魂师之魄1!$E$3,魂师之魄!$M$12:$M$21,0),1))</f>
        <v>2.8000000000000001E-2</v>
      </c>
      <c r="AO58" s="5">
        <v>54</v>
      </c>
      <c r="AP58" s="5">
        <f>IF(G58&lt;$B$3,0,INDEX(魂师之魄!$F$12:$F$21,MATCH(魂师之魄1!$C$3,魂师之魄!$M$12:$M$21,0),1))</f>
        <v>0.05</v>
      </c>
      <c r="AQ58" s="5">
        <f>IF(G58&lt;$B$3,0,INDEX(魂师之魄!$J$12:$J$21,MATCH(魂师之魄1!$C$3,魂师之魄!$M$12:$M$21,0),1))</f>
        <v>0.05</v>
      </c>
    </row>
    <row r="59" spans="7:43" x14ac:dyDescent="0.2">
      <c r="G59" s="5">
        <v>55</v>
      </c>
      <c r="N59" s="5">
        <f>IF(G59&lt;$B$3,0,INDEX(魂师之魄!$K$12:$K$21,MATCH(魂师之魄1!$D$3,魂师之魄!$I$12:$I$21,0),1))</f>
        <v>25</v>
      </c>
      <c r="P59" s="5">
        <f>IF(G59&lt;$B$3,0,INDEX(魂师之魄!$G$12:$G$21,MATCH(魂师之魄1!$C$3,魂师之魄!$E$12:$E$21,0),1))</f>
        <v>50</v>
      </c>
      <c r="X59" s="5">
        <v>55</v>
      </c>
      <c r="Y59" s="5">
        <f>IF(G59&lt;$B$3,0,INDEX(魂师之魄!$N$12:$N$21,MATCH(魂师之魄1!$E$3,魂师之魄!$M$12:$M$21,0),1))</f>
        <v>2.8000000000000001E-2</v>
      </c>
      <c r="Z59" s="5">
        <f>IF(G59&lt;$B$3,0,INDEX(魂师之魄!$O$12:$O$21,MATCH(魂师之魄1!$E$3,魂师之魄!$M$12:$M$21,0),1))</f>
        <v>2.8000000000000001E-2</v>
      </c>
      <c r="AO59" s="5">
        <v>55</v>
      </c>
      <c r="AP59" s="5">
        <f>IF(G59&lt;$B$3,0,INDEX(魂师之魄!$F$12:$F$21,MATCH(魂师之魄1!$C$3,魂师之魄!$M$12:$M$21,0),1))</f>
        <v>0.05</v>
      </c>
      <c r="AQ59" s="5">
        <f>IF(G59&lt;$B$3,0,INDEX(魂师之魄!$J$12:$J$21,MATCH(魂师之魄1!$C$3,魂师之魄!$M$12:$M$21,0),1))</f>
        <v>0.05</v>
      </c>
    </row>
    <row r="60" spans="7:43" x14ac:dyDescent="0.2">
      <c r="G60" s="5">
        <v>56</v>
      </c>
      <c r="N60" s="5">
        <f>IF(G60&lt;$B$3,0,INDEX(魂师之魄!$K$12:$K$21,MATCH(魂师之魄1!$D$3,魂师之魄!$I$12:$I$21,0),1))</f>
        <v>25</v>
      </c>
      <c r="P60" s="5">
        <f>IF(G60&lt;$B$3,0,INDEX(魂师之魄!$G$12:$G$21,MATCH(魂师之魄1!$C$3,魂师之魄!$E$12:$E$21,0),1))</f>
        <v>50</v>
      </c>
      <c r="X60" s="5">
        <v>56</v>
      </c>
      <c r="Y60" s="5">
        <f>IF(G60&lt;$B$3,0,INDEX(魂师之魄!$N$12:$N$21,MATCH(魂师之魄1!$E$3,魂师之魄!$M$12:$M$21,0),1))</f>
        <v>2.8000000000000001E-2</v>
      </c>
      <c r="Z60" s="5">
        <f>IF(G60&lt;$B$3,0,INDEX(魂师之魄!$O$12:$O$21,MATCH(魂师之魄1!$E$3,魂师之魄!$M$12:$M$21,0),1))</f>
        <v>2.8000000000000001E-2</v>
      </c>
      <c r="AO60" s="5">
        <v>56</v>
      </c>
      <c r="AP60" s="5">
        <f>IF(G60&lt;$B$3,0,INDEX(魂师之魄!$F$12:$F$21,MATCH(魂师之魄1!$C$3,魂师之魄!$M$12:$M$21,0),1))</f>
        <v>0.05</v>
      </c>
      <c r="AQ60" s="5">
        <f>IF(G60&lt;$B$3,0,INDEX(魂师之魄!$J$12:$J$21,MATCH(魂师之魄1!$C$3,魂师之魄!$M$12:$M$21,0),1))</f>
        <v>0.05</v>
      </c>
    </row>
    <row r="61" spans="7:43" x14ac:dyDescent="0.2">
      <c r="G61" s="5">
        <v>57</v>
      </c>
      <c r="N61" s="5">
        <f>IF(G61&lt;$B$3,0,INDEX(魂师之魄!$K$12:$K$21,MATCH(魂师之魄1!$D$3,魂师之魄!$I$12:$I$21,0),1))</f>
        <v>25</v>
      </c>
      <c r="P61" s="5">
        <f>IF(G61&lt;$B$3,0,INDEX(魂师之魄!$G$12:$G$21,MATCH(魂师之魄1!$C$3,魂师之魄!$E$12:$E$21,0),1))</f>
        <v>50</v>
      </c>
      <c r="X61" s="5">
        <v>57</v>
      </c>
      <c r="Y61" s="5">
        <f>IF(G61&lt;$B$3,0,INDEX(魂师之魄!$N$12:$N$21,MATCH(魂师之魄1!$E$3,魂师之魄!$M$12:$M$21,0),1))</f>
        <v>2.8000000000000001E-2</v>
      </c>
      <c r="Z61" s="5">
        <f>IF(G61&lt;$B$3,0,INDEX(魂师之魄!$O$12:$O$21,MATCH(魂师之魄1!$E$3,魂师之魄!$M$12:$M$21,0),1))</f>
        <v>2.8000000000000001E-2</v>
      </c>
      <c r="AO61" s="5">
        <v>57</v>
      </c>
      <c r="AP61" s="5">
        <f>IF(G61&lt;$B$3,0,INDEX(魂师之魄!$F$12:$F$21,MATCH(魂师之魄1!$C$3,魂师之魄!$M$12:$M$21,0),1))</f>
        <v>0.05</v>
      </c>
      <c r="AQ61" s="5">
        <f>IF(G61&lt;$B$3,0,INDEX(魂师之魄!$J$12:$J$21,MATCH(魂师之魄1!$C$3,魂师之魄!$M$12:$M$21,0),1))</f>
        <v>0.05</v>
      </c>
    </row>
    <row r="62" spans="7:43" x14ac:dyDescent="0.2">
      <c r="G62" s="5">
        <v>58</v>
      </c>
      <c r="N62" s="5">
        <f>IF(G62&lt;$B$3,0,INDEX(魂师之魄!$K$12:$K$21,MATCH(魂师之魄1!$D$3,魂师之魄!$I$12:$I$21,0),1))</f>
        <v>25</v>
      </c>
      <c r="P62" s="5">
        <f>IF(G62&lt;$B$3,0,INDEX(魂师之魄!$G$12:$G$21,MATCH(魂师之魄1!$C$3,魂师之魄!$E$12:$E$21,0),1))</f>
        <v>50</v>
      </c>
      <c r="X62" s="5">
        <v>58</v>
      </c>
      <c r="Y62" s="5">
        <f>IF(G62&lt;$B$3,0,INDEX(魂师之魄!$N$12:$N$21,MATCH(魂师之魄1!$E$3,魂师之魄!$M$12:$M$21,0),1))</f>
        <v>2.8000000000000001E-2</v>
      </c>
      <c r="Z62" s="5">
        <f>IF(G62&lt;$B$3,0,INDEX(魂师之魄!$O$12:$O$21,MATCH(魂师之魄1!$E$3,魂师之魄!$M$12:$M$21,0),1))</f>
        <v>2.8000000000000001E-2</v>
      </c>
      <c r="AO62" s="5">
        <v>58</v>
      </c>
      <c r="AP62" s="5">
        <f>IF(G62&lt;$B$3,0,INDEX(魂师之魄!$F$12:$F$21,MATCH(魂师之魄1!$C$3,魂师之魄!$M$12:$M$21,0),1))</f>
        <v>0.05</v>
      </c>
      <c r="AQ62" s="5">
        <f>IF(G62&lt;$B$3,0,INDEX(魂师之魄!$J$12:$J$21,MATCH(魂师之魄1!$C$3,魂师之魄!$M$12:$M$21,0),1))</f>
        <v>0.05</v>
      </c>
    </row>
    <row r="63" spans="7:43" x14ac:dyDescent="0.2">
      <c r="G63" s="5">
        <v>59</v>
      </c>
      <c r="N63" s="5">
        <f>IF(G63&lt;$B$3,0,INDEX(魂师之魄!$K$12:$K$21,MATCH(魂师之魄1!$D$3,魂师之魄!$I$12:$I$21,0),1))</f>
        <v>25</v>
      </c>
      <c r="P63" s="5">
        <f>IF(G63&lt;$B$3,0,INDEX(魂师之魄!$G$12:$G$21,MATCH(魂师之魄1!$C$3,魂师之魄!$E$12:$E$21,0),1))</f>
        <v>50</v>
      </c>
      <c r="X63" s="5">
        <v>59</v>
      </c>
      <c r="Y63" s="5">
        <f>IF(G63&lt;$B$3,0,INDEX(魂师之魄!$N$12:$N$21,MATCH(魂师之魄1!$E$3,魂师之魄!$M$12:$M$21,0),1))</f>
        <v>2.8000000000000001E-2</v>
      </c>
      <c r="Z63" s="5">
        <f>IF(G63&lt;$B$3,0,INDEX(魂师之魄!$O$12:$O$21,MATCH(魂师之魄1!$E$3,魂师之魄!$M$12:$M$21,0),1))</f>
        <v>2.8000000000000001E-2</v>
      </c>
      <c r="AO63" s="5">
        <v>59</v>
      </c>
      <c r="AP63" s="5">
        <f>IF(G63&lt;$B$3,0,INDEX(魂师之魄!$F$12:$F$21,MATCH(魂师之魄1!$C$3,魂师之魄!$M$12:$M$21,0),1))</f>
        <v>0.05</v>
      </c>
      <c r="AQ63" s="5">
        <f>IF(G63&lt;$B$3,0,INDEX(魂师之魄!$J$12:$J$21,MATCH(魂师之魄1!$C$3,魂师之魄!$M$12:$M$21,0),1))</f>
        <v>0.05</v>
      </c>
    </row>
    <row r="64" spans="7:43" x14ac:dyDescent="0.2">
      <c r="G64" s="5">
        <v>60</v>
      </c>
      <c r="N64" s="5">
        <f>IF(G64&lt;$B$3,0,INDEX(魂师之魄!$K$12:$K$21,MATCH(魂师之魄1!$D$3,魂师之魄!$I$12:$I$21,0),1))</f>
        <v>25</v>
      </c>
      <c r="P64" s="5">
        <f>IF(G64&lt;$B$3,0,INDEX(魂师之魄!$G$12:$G$21,MATCH(魂师之魄1!$C$3,魂师之魄!$E$12:$E$21,0),1))</f>
        <v>50</v>
      </c>
      <c r="X64" s="5">
        <v>60</v>
      </c>
      <c r="Y64" s="5">
        <f>IF(G64&lt;$B$3,0,INDEX(魂师之魄!$N$12:$N$21,MATCH(魂师之魄1!$E$3,魂师之魄!$M$12:$M$21,0),1))</f>
        <v>2.8000000000000001E-2</v>
      </c>
      <c r="Z64" s="5">
        <f>IF(G64&lt;$B$3,0,INDEX(魂师之魄!$O$12:$O$21,MATCH(魂师之魄1!$E$3,魂师之魄!$M$12:$M$21,0),1))</f>
        <v>2.8000000000000001E-2</v>
      </c>
      <c r="AO64" s="5">
        <v>60</v>
      </c>
      <c r="AP64" s="5">
        <f>IF(G64&lt;$B$3,0,INDEX(魂师之魄!$F$12:$F$21,MATCH(魂师之魄1!$C$3,魂师之魄!$M$12:$M$21,0),1))</f>
        <v>0.05</v>
      </c>
      <c r="AQ64" s="5">
        <f>IF(G64&lt;$B$3,0,INDEX(魂师之魄!$J$12:$J$21,MATCH(魂师之魄1!$C$3,魂师之魄!$M$12:$M$21,0),1))</f>
        <v>0.05</v>
      </c>
    </row>
    <row r="65" spans="7:43" x14ac:dyDescent="0.2">
      <c r="G65" s="5">
        <v>61</v>
      </c>
      <c r="N65" s="5">
        <f>IF(G65&lt;$B$3,0,INDEX(魂师之魄!$K$12:$K$21,MATCH(魂师之魄1!$D$3,魂师之魄!$I$12:$I$21,0),1))</f>
        <v>25</v>
      </c>
      <c r="P65" s="5">
        <f>IF(G65&lt;$B$3,0,INDEX(魂师之魄!$G$12:$G$21,MATCH(魂师之魄1!$C$3,魂师之魄!$E$12:$E$21,0),1))</f>
        <v>50</v>
      </c>
      <c r="X65" s="5">
        <v>61</v>
      </c>
      <c r="Y65" s="5">
        <f>IF(G65&lt;$B$3,0,INDEX(魂师之魄!$N$12:$N$21,MATCH(魂师之魄1!$E$3,魂师之魄!$M$12:$M$21,0),1))</f>
        <v>2.8000000000000001E-2</v>
      </c>
      <c r="Z65" s="5">
        <f>IF(G65&lt;$B$3,0,INDEX(魂师之魄!$O$12:$O$21,MATCH(魂师之魄1!$E$3,魂师之魄!$M$12:$M$21,0),1))</f>
        <v>2.8000000000000001E-2</v>
      </c>
      <c r="AO65" s="5">
        <v>61</v>
      </c>
      <c r="AP65" s="5">
        <f>IF(G65&lt;$B$3,0,INDEX(魂师之魄!$F$12:$F$21,MATCH(魂师之魄1!$C$3,魂师之魄!$M$12:$M$21,0),1))</f>
        <v>0.05</v>
      </c>
      <c r="AQ65" s="5">
        <f>IF(G65&lt;$B$3,0,INDEX(魂师之魄!$J$12:$J$21,MATCH(魂师之魄1!$C$3,魂师之魄!$M$12:$M$21,0),1))</f>
        <v>0.05</v>
      </c>
    </row>
    <row r="66" spans="7:43" x14ac:dyDescent="0.2">
      <c r="G66" s="5">
        <v>62</v>
      </c>
      <c r="N66" s="5">
        <f>IF(G66&lt;$B$3,0,INDEX(魂师之魄!$K$12:$K$21,MATCH(魂师之魄1!$D$3,魂师之魄!$I$12:$I$21,0),1))</f>
        <v>25</v>
      </c>
      <c r="P66" s="5">
        <f>IF(G66&lt;$B$3,0,INDEX(魂师之魄!$G$12:$G$21,MATCH(魂师之魄1!$C$3,魂师之魄!$E$12:$E$21,0),1))</f>
        <v>50</v>
      </c>
      <c r="X66" s="5">
        <v>62</v>
      </c>
      <c r="Y66" s="5">
        <f>IF(G66&lt;$B$3,0,INDEX(魂师之魄!$N$12:$N$21,MATCH(魂师之魄1!$E$3,魂师之魄!$M$12:$M$21,0),1))</f>
        <v>2.8000000000000001E-2</v>
      </c>
      <c r="Z66" s="5">
        <f>IF(G66&lt;$B$3,0,INDEX(魂师之魄!$O$12:$O$21,MATCH(魂师之魄1!$E$3,魂师之魄!$M$12:$M$21,0),1))</f>
        <v>2.8000000000000001E-2</v>
      </c>
      <c r="AO66" s="5">
        <v>62</v>
      </c>
      <c r="AP66" s="5">
        <f>IF(G66&lt;$B$3,0,INDEX(魂师之魄!$F$12:$F$21,MATCH(魂师之魄1!$C$3,魂师之魄!$M$12:$M$21,0),1))</f>
        <v>0.05</v>
      </c>
      <c r="AQ66" s="5">
        <f>IF(G66&lt;$B$3,0,INDEX(魂师之魄!$J$12:$J$21,MATCH(魂师之魄1!$C$3,魂师之魄!$M$12:$M$21,0),1))</f>
        <v>0.05</v>
      </c>
    </row>
    <row r="67" spans="7:43" x14ac:dyDescent="0.2">
      <c r="G67" s="5">
        <v>63</v>
      </c>
      <c r="N67" s="5">
        <f>IF(G67&lt;$B$3,0,INDEX(魂师之魄!$K$12:$K$21,MATCH(魂师之魄1!$D$3,魂师之魄!$I$12:$I$21,0),1))</f>
        <v>25</v>
      </c>
      <c r="P67" s="5">
        <f>IF(G67&lt;$B$3,0,INDEX(魂师之魄!$G$12:$G$21,MATCH(魂师之魄1!$C$3,魂师之魄!$E$12:$E$21,0),1))</f>
        <v>50</v>
      </c>
      <c r="X67" s="5">
        <v>63</v>
      </c>
      <c r="Y67" s="5">
        <f>IF(G67&lt;$B$3,0,INDEX(魂师之魄!$N$12:$N$21,MATCH(魂师之魄1!$E$3,魂师之魄!$M$12:$M$21,0),1))</f>
        <v>2.8000000000000001E-2</v>
      </c>
      <c r="Z67" s="5">
        <f>IF(G67&lt;$B$3,0,INDEX(魂师之魄!$O$12:$O$21,MATCH(魂师之魄1!$E$3,魂师之魄!$M$12:$M$21,0),1))</f>
        <v>2.8000000000000001E-2</v>
      </c>
      <c r="AO67" s="5">
        <v>63</v>
      </c>
      <c r="AP67" s="5">
        <f>IF(G67&lt;$B$3,0,INDEX(魂师之魄!$F$12:$F$21,MATCH(魂师之魄1!$C$3,魂师之魄!$M$12:$M$21,0),1))</f>
        <v>0.05</v>
      </c>
      <c r="AQ67" s="5">
        <f>IF(G67&lt;$B$3,0,INDEX(魂师之魄!$J$12:$J$21,MATCH(魂师之魄1!$C$3,魂师之魄!$M$12:$M$21,0),1))</f>
        <v>0.05</v>
      </c>
    </row>
    <row r="68" spans="7:43" x14ac:dyDescent="0.2">
      <c r="G68" s="5">
        <v>64</v>
      </c>
      <c r="N68" s="5">
        <f>IF(G68&lt;$B$3,0,INDEX(魂师之魄!$K$12:$K$21,MATCH(魂师之魄1!$D$3,魂师之魄!$I$12:$I$21,0),1))</f>
        <v>25</v>
      </c>
      <c r="P68" s="5">
        <f>IF(G68&lt;$B$3,0,INDEX(魂师之魄!$G$12:$G$21,MATCH(魂师之魄1!$C$3,魂师之魄!$E$12:$E$21,0),1))</f>
        <v>50</v>
      </c>
      <c r="X68" s="5">
        <v>64</v>
      </c>
      <c r="Y68" s="5">
        <f>IF(G68&lt;$B$3,0,INDEX(魂师之魄!$N$12:$N$21,MATCH(魂师之魄1!$E$3,魂师之魄!$M$12:$M$21,0),1))</f>
        <v>2.8000000000000001E-2</v>
      </c>
      <c r="Z68" s="5">
        <f>IF(G68&lt;$B$3,0,INDEX(魂师之魄!$O$12:$O$21,MATCH(魂师之魄1!$E$3,魂师之魄!$M$12:$M$21,0),1))</f>
        <v>2.8000000000000001E-2</v>
      </c>
      <c r="AO68" s="5">
        <v>64</v>
      </c>
      <c r="AP68" s="5">
        <f>IF(G68&lt;$B$3,0,INDEX(魂师之魄!$F$12:$F$21,MATCH(魂师之魄1!$C$3,魂师之魄!$M$12:$M$21,0),1))</f>
        <v>0.05</v>
      </c>
      <c r="AQ68" s="5">
        <f>IF(G68&lt;$B$3,0,INDEX(魂师之魄!$J$12:$J$21,MATCH(魂师之魄1!$C$3,魂师之魄!$M$12:$M$21,0),1))</f>
        <v>0.05</v>
      </c>
    </row>
    <row r="69" spans="7:43" x14ac:dyDescent="0.2">
      <c r="G69" s="30">
        <v>65</v>
      </c>
      <c r="N69" s="5">
        <f>IF(G69&lt;$B$3,0,INDEX(魂师之魄!$K$12:$K$21,MATCH(魂师之魄1!$D$3,魂师之魄!$I$12:$I$21,0),1))</f>
        <v>25</v>
      </c>
      <c r="P69" s="5">
        <f>IF(G69&lt;$B$3,0,INDEX(魂师之魄!$G$12:$G$21,MATCH(魂师之魄1!$C$3,魂师之魄!$E$12:$E$21,0),1))</f>
        <v>50</v>
      </c>
      <c r="X69" s="30">
        <v>65</v>
      </c>
      <c r="Y69" s="5">
        <f>IF(G69&lt;$B$3,0,INDEX(魂师之魄!$N$12:$N$21,MATCH(魂师之魄1!$E$3,魂师之魄!$M$12:$M$21,0),1))</f>
        <v>2.8000000000000001E-2</v>
      </c>
      <c r="Z69" s="5">
        <f>IF(G69&lt;$B$3,0,INDEX(魂师之魄!$O$12:$O$21,MATCH(魂师之魄1!$E$3,魂师之魄!$M$12:$M$21,0),1))</f>
        <v>2.8000000000000001E-2</v>
      </c>
      <c r="AO69" s="30">
        <v>65</v>
      </c>
      <c r="AP69" s="5">
        <f>IF(G69&lt;$B$3,0,INDEX(魂师之魄!$F$12:$F$21,MATCH(魂师之魄1!$C$3,魂师之魄!$M$12:$M$21,0),1))</f>
        <v>0.05</v>
      </c>
      <c r="AQ69" s="5">
        <f>IF(G69&lt;$B$3,0,INDEX(魂师之魄!$J$12:$J$21,MATCH(魂师之魄1!$C$3,魂师之魄!$M$12:$M$21,0),1))</f>
        <v>0.05</v>
      </c>
    </row>
    <row r="70" spans="7:43" x14ac:dyDescent="0.2">
      <c r="G70" s="30">
        <v>66</v>
      </c>
      <c r="N70" s="5">
        <f>IF(G70&lt;$B$3,0,INDEX(魂师之魄!$K$12:$K$21,MATCH(魂师之魄1!$D$3,魂师之魄!$I$12:$I$21,0),1))</f>
        <v>25</v>
      </c>
      <c r="P70" s="5">
        <f>IF(G70&lt;$B$3,0,INDEX(魂师之魄!$G$12:$G$21,MATCH(魂师之魄1!$C$3,魂师之魄!$E$12:$E$21,0),1))</f>
        <v>50</v>
      </c>
      <c r="X70" s="30">
        <v>66</v>
      </c>
      <c r="Y70" s="5">
        <f>IF(G70&lt;$B$3,0,INDEX(魂师之魄!$N$12:$N$21,MATCH(魂师之魄1!$E$3,魂师之魄!$M$12:$M$21,0),1))</f>
        <v>2.8000000000000001E-2</v>
      </c>
      <c r="Z70" s="5">
        <f>IF(G70&lt;$B$3,0,INDEX(魂师之魄!$O$12:$O$21,MATCH(魂师之魄1!$E$3,魂师之魄!$M$12:$M$21,0),1))</f>
        <v>2.8000000000000001E-2</v>
      </c>
      <c r="AO70" s="30">
        <v>66</v>
      </c>
      <c r="AP70" s="5">
        <f>IF(G70&lt;$B$3,0,INDEX(魂师之魄!$F$12:$F$21,MATCH(魂师之魄1!$C$3,魂师之魄!$M$12:$M$21,0),1))</f>
        <v>0.05</v>
      </c>
      <c r="AQ70" s="5">
        <f>IF(G70&lt;$B$3,0,INDEX(魂师之魄!$J$12:$J$21,MATCH(魂师之魄1!$C$3,魂师之魄!$M$12:$M$21,0),1))</f>
        <v>0.05</v>
      </c>
    </row>
    <row r="71" spans="7:43" x14ac:dyDescent="0.2">
      <c r="G71" s="30">
        <v>67</v>
      </c>
      <c r="N71" s="5">
        <f>IF(G71&lt;$B$3,0,INDEX(魂师之魄!$K$12:$K$21,MATCH(魂师之魄1!$D$3,魂师之魄!$I$12:$I$21,0),1))</f>
        <v>25</v>
      </c>
      <c r="P71" s="5">
        <f>IF(G71&lt;$B$3,0,INDEX(魂师之魄!$G$12:$G$21,MATCH(魂师之魄1!$C$3,魂师之魄!$E$12:$E$21,0),1))</f>
        <v>50</v>
      </c>
      <c r="X71" s="30">
        <v>67</v>
      </c>
      <c r="Y71" s="5">
        <f>IF(G71&lt;$B$3,0,INDEX(魂师之魄!$N$12:$N$21,MATCH(魂师之魄1!$E$3,魂师之魄!$M$12:$M$21,0),1))</f>
        <v>2.8000000000000001E-2</v>
      </c>
      <c r="Z71" s="5">
        <f>IF(G71&lt;$B$3,0,INDEX(魂师之魄!$O$12:$O$21,MATCH(魂师之魄1!$E$3,魂师之魄!$M$12:$M$21,0),1))</f>
        <v>2.8000000000000001E-2</v>
      </c>
      <c r="AO71" s="30">
        <v>67</v>
      </c>
      <c r="AP71" s="5">
        <f>IF(G71&lt;$B$3,0,INDEX(魂师之魄!$F$12:$F$21,MATCH(魂师之魄1!$C$3,魂师之魄!$M$12:$M$21,0),1))</f>
        <v>0.05</v>
      </c>
      <c r="AQ71" s="5">
        <f>IF(G71&lt;$B$3,0,INDEX(魂师之魄!$J$12:$J$21,MATCH(魂师之魄1!$C$3,魂师之魄!$M$12:$M$21,0),1))</f>
        <v>0.05</v>
      </c>
    </row>
    <row r="72" spans="7:43" x14ac:dyDescent="0.2">
      <c r="G72" s="30">
        <v>68</v>
      </c>
      <c r="N72" s="5">
        <f>IF(G72&lt;$B$3,0,INDEX(魂师之魄!$K$12:$K$21,MATCH(魂师之魄1!$D$3,魂师之魄!$I$12:$I$21,0),1))</f>
        <v>25</v>
      </c>
      <c r="P72" s="5">
        <f>IF(G72&lt;$B$3,0,INDEX(魂师之魄!$G$12:$G$21,MATCH(魂师之魄1!$C$3,魂师之魄!$E$12:$E$21,0),1))</f>
        <v>50</v>
      </c>
      <c r="X72" s="30">
        <v>68</v>
      </c>
      <c r="Y72" s="5">
        <f>IF(G72&lt;$B$3,0,INDEX(魂师之魄!$N$12:$N$21,MATCH(魂师之魄1!$E$3,魂师之魄!$M$12:$M$21,0),1))</f>
        <v>2.8000000000000001E-2</v>
      </c>
      <c r="Z72" s="5">
        <f>IF(G72&lt;$B$3,0,INDEX(魂师之魄!$O$12:$O$21,MATCH(魂师之魄1!$E$3,魂师之魄!$M$12:$M$21,0),1))</f>
        <v>2.8000000000000001E-2</v>
      </c>
      <c r="AO72" s="30">
        <v>68</v>
      </c>
      <c r="AP72" s="5">
        <f>IF(G72&lt;$B$3,0,INDEX(魂师之魄!$F$12:$F$21,MATCH(魂师之魄1!$C$3,魂师之魄!$M$12:$M$21,0),1))</f>
        <v>0.05</v>
      </c>
      <c r="AQ72" s="5">
        <f>IF(G72&lt;$B$3,0,INDEX(魂师之魄!$J$12:$J$21,MATCH(魂师之魄1!$C$3,魂师之魄!$M$12:$M$21,0),1))</f>
        <v>0.05</v>
      </c>
    </row>
    <row r="73" spans="7:43" x14ac:dyDescent="0.2">
      <c r="G73" s="30">
        <v>69</v>
      </c>
      <c r="N73" s="5">
        <f>IF(G73&lt;$B$3,0,INDEX(魂师之魄!$K$12:$K$21,MATCH(魂师之魄1!$D$3,魂师之魄!$I$12:$I$21,0),1))</f>
        <v>25</v>
      </c>
      <c r="P73" s="5">
        <f>IF(G73&lt;$B$3,0,INDEX(魂师之魄!$G$12:$G$21,MATCH(魂师之魄1!$C$3,魂师之魄!$E$12:$E$21,0),1))</f>
        <v>50</v>
      </c>
      <c r="X73" s="30">
        <v>69</v>
      </c>
      <c r="Y73" s="5">
        <f>IF(G73&lt;$B$3,0,INDEX(魂师之魄!$N$12:$N$21,MATCH(魂师之魄1!$E$3,魂师之魄!$M$12:$M$21,0),1))</f>
        <v>2.8000000000000001E-2</v>
      </c>
      <c r="Z73" s="5">
        <f>IF(G73&lt;$B$3,0,INDEX(魂师之魄!$O$12:$O$21,MATCH(魂师之魄1!$E$3,魂师之魄!$M$12:$M$21,0),1))</f>
        <v>2.8000000000000001E-2</v>
      </c>
      <c r="AO73" s="30">
        <v>69</v>
      </c>
      <c r="AP73" s="5">
        <f>IF(G73&lt;$B$3,0,INDEX(魂师之魄!$F$12:$F$21,MATCH(魂师之魄1!$C$3,魂师之魄!$M$12:$M$21,0),1))</f>
        <v>0.05</v>
      </c>
      <c r="AQ73" s="5">
        <f>IF(G73&lt;$B$3,0,INDEX(魂师之魄!$J$12:$J$21,MATCH(魂师之魄1!$C$3,魂师之魄!$M$12:$M$21,0),1))</f>
        <v>0.05</v>
      </c>
    </row>
    <row r="74" spans="7:43" x14ac:dyDescent="0.2">
      <c r="G74" s="30">
        <v>70</v>
      </c>
      <c r="N74" s="5">
        <f>IF(G74&lt;$B$3,0,INDEX(魂师之魄!$K$12:$K$21,MATCH(魂师之魄1!$D$3,魂师之魄!$I$12:$I$21,0),1))</f>
        <v>25</v>
      </c>
      <c r="P74" s="5">
        <f>IF(G74&lt;$B$3,0,INDEX(魂师之魄!$G$12:$G$21,MATCH(魂师之魄1!$C$3,魂师之魄!$E$12:$E$21,0),1))</f>
        <v>50</v>
      </c>
      <c r="X74" s="30">
        <v>70</v>
      </c>
      <c r="Y74" s="5">
        <f>IF(G74&lt;$B$3,0,INDEX(魂师之魄!$N$12:$N$21,MATCH(魂师之魄1!$E$3,魂师之魄!$M$12:$M$21,0),1))</f>
        <v>2.8000000000000001E-2</v>
      </c>
      <c r="Z74" s="5">
        <f>IF(G74&lt;$B$3,0,INDEX(魂师之魄!$O$12:$O$21,MATCH(魂师之魄1!$E$3,魂师之魄!$M$12:$M$21,0),1))</f>
        <v>2.8000000000000001E-2</v>
      </c>
      <c r="AO74" s="30">
        <v>70</v>
      </c>
      <c r="AP74" s="5">
        <f>IF(G74&lt;$B$3,0,INDEX(魂师之魄!$F$12:$F$21,MATCH(魂师之魄1!$C$3,魂师之魄!$M$12:$M$21,0),1))</f>
        <v>0.05</v>
      </c>
      <c r="AQ74" s="5">
        <f>IF(G74&lt;$B$3,0,INDEX(魂师之魄!$J$12:$J$21,MATCH(魂师之魄1!$C$3,魂师之魄!$M$12:$M$21,0),1))</f>
        <v>0.05</v>
      </c>
    </row>
    <row r="75" spans="7:43" x14ac:dyDescent="0.2">
      <c r="G75" s="30">
        <v>71</v>
      </c>
      <c r="N75" s="5">
        <f>IF(G75&lt;$B$3,0,INDEX(魂师之魄!$K$12:$K$21,MATCH(魂师之魄1!$D$3,魂师之魄!$I$12:$I$21,0),1))</f>
        <v>25</v>
      </c>
      <c r="P75" s="5">
        <f>IF(G75&lt;$B$3,0,INDEX(魂师之魄!$G$12:$G$21,MATCH(魂师之魄1!$C$3,魂师之魄!$E$12:$E$21,0),1))</f>
        <v>50</v>
      </c>
      <c r="X75" s="30">
        <v>71</v>
      </c>
      <c r="Y75" s="5">
        <f>IF(G75&lt;$B$3,0,INDEX(魂师之魄!$N$12:$N$21,MATCH(魂师之魄1!$E$3,魂师之魄!$M$12:$M$21,0),1))</f>
        <v>2.8000000000000001E-2</v>
      </c>
      <c r="Z75" s="5">
        <f>IF(G75&lt;$B$3,0,INDEX(魂师之魄!$O$12:$O$21,MATCH(魂师之魄1!$E$3,魂师之魄!$M$12:$M$21,0),1))</f>
        <v>2.8000000000000001E-2</v>
      </c>
      <c r="AO75" s="30">
        <v>71</v>
      </c>
      <c r="AP75" s="5">
        <f>IF(G75&lt;$B$3,0,INDEX(魂师之魄!$F$12:$F$21,MATCH(魂师之魄1!$C$3,魂师之魄!$M$12:$M$21,0),1))</f>
        <v>0.05</v>
      </c>
      <c r="AQ75" s="5">
        <f>IF(G75&lt;$B$3,0,INDEX(魂师之魄!$J$12:$J$21,MATCH(魂师之魄1!$C$3,魂师之魄!$M$12:$M$21,0),1))</f>
        <v>0.05</v>
      </c>
    </row>
    <row r="76" spans="7:43" x14ac:dyDescent="0.2">
      <c r="G76" s="30">
        <v>72</v>
      </c>
      <c r="N76" s="5">
        <f>IF(G76&lt;$B$3,0,INDEX(魂师之魄!$K$12:$K$21,MATCH(魂师之魄1!$D$3,魂师之魄!$I$12:$I$21,0),1))</f>
        <v>25</v>
      </c>
      <c r="P76" s="5">
        <f>IF(G76&lt;$B$3,0,INDEX(魂师之魄!$G$12:$G$21,MATCH(魂师之魄1!$C$3,魂师之魄!$E$12:$E$21,0),1))</f>
        <v>50</v>
      </c>
      <c r="X76" s="30">
        <v>72</v>
      </c>
      <c r="Y76" s="5">
        <f>IF(G76&lt;$B$3,0,INDEX(魂师之魄!$N$12:$N$21,MATCH(魂师之魄1!$E$3,魂师之魄!$M$12:$M$21,0),1))</f>
        <v>2.8000000000000001E-2</v>
      </c>
      <c r="Z76" s="5">
        <f>IF(G76&lt;$B$3,0,INDEX(魂师之魄!$O$12:$O$21,MATCH(魂师之魄1!$E$3,魂师之魄!$M$12:$M$21,0),1))</f>
        <v>2.8000000000000001E-2</v>
      </c>
      <c r="AO76" s="30">
        <v>72</v>
      </c>
      <c r="AP76" s="5">
        <f>IF(G76&lt;$B$3,0,INDEX(魂师之魄!$F$12:$F$21,MATCH(魂师之魄1!$C$3,魂师之魄!$M$12:$M$21,0),1))</f>
        <v>0.05</v>
      </c>
      <c r="AQ76" s="5">
        <f>IF(G76&lt;$B$3,0,INDEX(魂师之魄!$J$12:$J$21,MATCH(魂师之魄1!$C$3,魂师之魄!$M$12:$M$21,0),1))</f>
        <v>0.05</v>
      </c>
    </row>
    <row r="77" spans="7:43" x14ac:dyDescent="0.2">
      <c r="G77" s="30">
        <v>73</v>
      </c>
      <c r="N77" s="5">
        <f>IF(G77&lt;$B$3,0,INDEX(魂师之魄!$K$12:$K$21,MATCH(魂师之魄1!$D$3,魂师之魄!$I$12:$I$21,0),1))</f>
        <v>25</v>
      </c>
      <c r="P77" s="5">
        <f>IF(G77&lt;$B$3,0,INDEX(魂师之魄!$G$12:$G$21,MATCH(魂师之魄1!$C$3,魂师之魄!$E$12:$E$21,0),1))</f>
        <v>50</v>
      </c>
      <c r="X77" s="30">
        <v>73</v>
      </c>
      <c r="Y77" s="5">
        <f>IF(G77&lt;$B$3,0,INDEX(魂师之魄!$N$12:$N$21,MATCH(魂师之魄1!$E$3,魂师之魄!$M$12:$M$21,0),1))</f>
        <v>2.8000000000000001E-2</v>
      </c>
      <c r="Z77" s="5">
        <f>IF(G77&lt;$B$3,0,INDEX(魂师之魄!$O$12:$O$21,MATCH(魂师之魄1!$E$3,魂师之魄!$M$12:$M$21,0),1))</f>
        <v>2.8000000000000001E-2</v>
      </c>
      <c r="AO77" s="30">
        <v>73</v>
      </c>
      <c r="AP77" s="5">
        <f>IF(G77&lt;$B$3,0,INDEX(魂师之魄!$F$12:$F$21,MATCH(魂师之魄1!$C$3,魂师之魄!$M$12:$M$21,0),1))</f>
        <v>0.05</v>
      </c>
      <c r="AQ77" s="5">
        <f>IF(G77&lt;$B$3,0,INDEX(魂师之魄!$J$12:$J$21,MATCH(魂师之魄1!$C$3,魂师之魄!$M$12:$M$21,0),1))</f>
        <v>0.05</v>
      </c>
    </row>
    <row r="78" spans="7:43" x14ac:dyDescent="0.2">
      <c r="G78" s="30">
        <v>74</v>
      </c>
      <c r="N78" s="5">
        <f>IF(G78&lt;$B$3,0,INDEX(魂师之魄!$K$12:$K$21,MATCH(魂师之魄1!$D$3,魂师之魄!$I$12:$I$21,0),1))</f>
        <v>25</v>
      </c>
      <c r="P78" s="5">
        <f>IF(G78&lt;$B$3,0,INDEX(魂师之魄!$G$12:$G$21,MATCH(魂师之魄1!$C$3,魂师之魄!$E$12:$E$21,0),1))</f>
        <v>50</v>
      </c>
      <c r="X78" s="30">
        <v>74</v>
      </c>
      <c r="Y78" s="5">
        <f>IF(G78&lt;$B$3,0,INDEX(魂师之魄!$N$12:$N$21,MATCH(魂师之魄1!$E$3,魂师之魄!$M$12:$M$21,0),1))</f>
        <v>2.8000000000000001E-2</v>
      </c>
      <c r="Z78" s="5">
        <f>IF(G78&lt;$B$3,0,INDEX(魂师之魄!$O$12:$O$21,MATCH(魂师之魄1!$E$3,魂师之魄!$M$12:$M$21,0),1))</f>
        <v>2.8000000000000001E-2</v>
      </c>
      <c r="AO78" s="30">
        <v>74</v>
      </c>
      <c r="AP78" s="5">
        <f>IF(G78&lt;$B$3,0,INDEX(魂师之魄!$F$12:$F$21,MATCH(魂师之魄1!$C$3,魂师之魄!$M$12:$M$21,0),1))</f>
        <v>0.05</v>
      </c>
      <c r="AQ78" s="5">
        <f>IF(G78&lt;$B$3,0,INDEX(魂师之魄!$J$12:$J$21,MATCH(魂师之魄1!$C$3,魂师之魄!$M$12:$M$21,0),1))</f>
        <v>0.05</v>
      </c>
    </row>
    <row r="79" spans="7:43" x14ac:dyDescent="0.2">
      <c r="G79" s="30">
        <v>75</v>
      </c>
      <c r="N79" s="5">
        <f>IF(G79&lt;$B$3,0,INDEX(魂师之魄!$K$12:$K$21,MATCH(魂师之魄1!$D$3,魂师之魄!$I$12:$I$21,0),1))</f>
        <v>25</v>
      </c>
      <c r="P79" s="5">
        <f>IF(G79&lt;$B$3,0,INDEX(魂师之魄!$G$12:$G$21,MATCH(魂师之魄1!$C$3,魂师之魄!$E$12:$E$21,0),1))</f>
        <v>50</v>
      </c>
      <c r="X79" s="30">
        <v>75</v>
      </c>
      <c r="Y79" s="5">
        <f>IF(G79&lt;$B$3,0,INDEX(魂师之魄!$N$12:$N$21,MATCH(魂师之魄1!$E$3,魂师之魄!$M$12:$M$21,0),1))</f>
        <v>2.8000000000000001E-2</v>
      </c>
      <c r="Z79" s="5">
        <f>IF(G79&lt;$B$3,0,INDEX(魂师之魄!$O$12:$O$21,MATCH(魂师之魄1!$E$3,魂师之魄!$M$12:$M$21,0),1))</f>
        <v>2.8000000000000001E-2</v>
      </c>
      <c r="AO79" s="30">
        <v>75</v>
      </c>
      <c r="AP79" s="5">
        <f>IF(G79&lt;$B$3,0,INDEX(魂师之魄!$F$12:$F$21,MATCH(魂师之魄1!$C$3,魂师之魄!$M$12:$M$21,0),1))</f>
        <v>0.05</v>
      </c>
      <c r="AQ79" s="5">
        <f>IF(G79&lt;$B$3,0,INDEX(魂师之魄!$J$12:$J$21,MATCH(魂师之魄1!$C$3,魂师之魄!$M$12:$M$21,0),1))</f>
        <v>0.05</v>
      </c>
    </row>
    <row r="80" spans="7:43" x14ac:dyDescent="0.2">
      <c r="G80" s="30">
        <v>76</v>
      </c>
      <c r="N80" s="5">
        <f>IF(G80&lt;$B$3,0,INDEX(魂师之魄!$K$12:$K$21,MATCH(魂师之魄1!$D$3,魂师之魄!$I$12:$I$21,0),1))</f>
        <v>25</v>
      </c>
      <c r="P80" s="5">
        <f>IF(G80&lt;$B$3,0,INDEX(魂师之魄!$G$12:$G$21,MATCH(魂师之魄1!$C$3,魂师之魄!$E$12:$E$21,0),1))</f>
        <v>50</v>
      </c>
      <c r="X80" s="30">
        <v>76</v>
      </c>
      <c r="Y80" s="5">
        <f>IF(G80&lt;$B$3,0,INDEX(魂师之魄!$N$12:$N$21,MATCH(魂师之魄1!$E$3,魂师之魄!$M$12:$M$21,0),1))</f>
        <v>2.8000000000000001E-2</v>
      </c>
      <c r="Z80" s="5">
        <f>IF(G80&lt;$B$3,0,INDEX(魂师之魄!$O$12:$O$21,MATCH(魂师之魄1!$E$3,魂师之魄!$M$12:$M$21,0),1))</f>
        <v>2.8000000000000001E-2</v>
      </c>
      <c r="AO80" s="30">
        <v>76</v>
      </c>
      <c r="AP80" s="5">
        <f>IF(G80&lt;$B$3,0,INDEX(魂师之魄!$F$12:$F$21,MATCH(魂师之魄1!$C$3,魂师之魄!$M$12:$M$21,0),1))</f>
        <v>0.05</v>
      </c>
      <c r="AQ80" s="5">
        <f>IF(G80&lt;$B$3,0,INDEX(魂师之魄!$J$12:$J$21,MATCH(魂师之魄1!$C$3,魂师之魄!$M$12:$M$21,0),1))</f>
        <v>0.05</v>
      </c>
    </row>
    <row r="81" spans="7:43" x14ac:dyDescent="0.2">
      <c r="G81" s="30">
        <v>77</v>
      </c>
      <c r="N81" s="5">
        <f>IF(G81&lt;$B$3,0,INDEX(魂师之魄!$K$12:$K$21,MATCH(魂师之魄1!$D$3,魂师之魄!$I$12:$I$21,0),1))</f>
        <v>25</v>
      </c>
      <c r="P81" s="5">
        <f>IF(G81&lt;$B$3,0,INDEX(魂师之魄!$G$12:$G$21,MATCH(魂师之魄1!$C$3,魂师之魄!$E$12:$E$21,0),1))</f>
        <v>50</v>
      </c>
      <c r="X81" s="30">
        <v>77</v>
      </c>
      <c r="Y81" s="5">
        <f>IF(G81&lt;$B$3,0,INDEX(魂师之魄!$N$12:$N$21,MATCH(魂师之魄1!$E$3,魂师之魄!$M$12:$M$21,0),1))</f>
        <v>2.8000000000000001E-2</v>
      </c>
      <c r="Z81" s="5">
        <f>IF(G81&lt;$B$3,0,INDEX(魂师之魄!$O$12:$O$21,MATCH(魂师之魄1!$E$3,魂师之魄!$M$12:$M$21,0),1))</f>
        <v>2.8000000000000001E-2</v>
      </c>
      <c r="AO81" s="30">
        <v>77</v>
      </c>
      <c r="AP81" s="5">
        <f>IF(G81&lt;$B$3,0,INDEX(魂师之魄!$F$12:$F$21,MATCH(魂师之魄1!$C$3,魂师之魄!$M$12:$M$21,0),1))</f>
        <v>0.05</v>
      </c>
      <c r="AQ81" s="5">
        <f>IF(G81&lt;$B$3,0,INDEX(魂师之魄!$J$12:$J$21,MATCH(魂师之魄1!$C$3,魂师之魄!$M$12:$M$21,0),1))</f>
        <v>0.05</v>
      </c>
    </row>
    <row r="82" spans="7:43" x14ac:dyDescent="0.2">
      <c r="G82" s="30">
        <v>78</v>
      </c>
      <c r="N82" s="5">
        <f>IF(G82&lt;$B$3,0,INDEX(魂师之魄!$K$12:$K$21,MATCH(魂师之魄1!$D$3,魂师之魄!$I$12:$I$21,0),1))</f>
        <v>25</v>
      </c>
      <c r="P82" s="5">
        <f>IF(G82&lt;$B$3,0,INDEX(魂师之魄!$G$12:$G$21,MATCH(魂师之魄1!$C$3,魂师之魄!$E$12:$E$21,0),1))</f>
        <v>50</v>
      </c>
      <c r="X82" s="30">
        <v>78</v>
      </c>
      <c r="Y82" s="5">
        <f>IF(G82&lt;$B$3,0,INDEX(魂师之魄!$N$12:$N$21,MATCH(魂师之魄1!$E$3,魂师之魄!$M$12:$M$21,0),1))</f>
        <v>2.8000000000000001E-2</v>
      </c>
      <c r="Z82" s="5">
        <f>IF(G82&lt;$B$3,0,INDEX(魂师之魄!$O$12:$O$21,MATCH(魂师之魄1!$E$3,魂师之魄!$M$12:$M$21,0),1))</f>
        <v>2.8000000000000001E-2</v>
      </c>
      <c r="AO82" s="30">
        <v>78</v>
      </c>
      <c r="AP82" s="5">
        <f>IF(G82&lt;$B$3,0,INDEX(魂师之魄!$F$12:$F$21,MATCH(魂师之魄1!$C$3,魂师之魄!$M$12:$M$21,0),1))</f>
        <v>0.05</v>
      </c>
      <c r="AQ82" s="5">
        <f>IF(G82&lt;$B$3,0,INDEX(魂师之魄!$J$12:$J$21,MATCH(魂师之魄1!$C$3,魂师之魄!$M$12:$M$21,0),1))</f>
        <v>0.05</v>
      </c>
    </row>
    <row r="83" spans="7:43" x14ac:dyDescent="0.2">
      <c r="G83" s="30">
        <v>79</v>
      </c>
      <c r="N83" s="5">
        <f>IF(G83&lt;$B$3,0,INDEX(魂师之魄!$K$12:$K$21,MATCH(魂师之魄1!$D$3,魂师之魄!$I$12:$I$21,0),1))</f>
        <v>25</v>
      </c>
      <c r="P83" s="5">
        <f>IF(G83&lt;$B$3,0,INDEX(魂师之魄!$G$12:$G$21,MATCH(魂师之魄1!$C$3,魂师之魄!$E$12:$E$21,0),1))</f>
        <v>50</v>
      </c>
      <c r="X83" s="30">
        <v>79</v>
      </c>
      <c r="Y83" s="5">
        <f>IF(G83&lt;$B$3,0,INDEX(魂师之魄!$N$12:$N$21,MATCH(魂师之魄1!$E$3,魂师之魄!$M$12:$M$21,0),1))</f>
        <v>2.8000000000000001E-2</v>
      </c>
      <c r="Z83" s="5">
        <f>IF(G83&lt;$B$3,0,INDEX(魂师之魄!$O$12:$O$21,MATCH(魂师之魄1!$E$3,魂师之魄!$M$12:$M$21,0),1))</f>
        <v>2.8000000000000001E-2</v>
      </c>
      <c r="AO83" s="30">
        <v>79</v>
      </c>
      <c r="AP83" s="5">
        <f>IF(G83&lt;$B$3,0,INDEX(魂师之魄!$F$12:$F$21,MATCH(魂师之魄1!$C$3,魂师之魄!$M$12:$M$21,0),1))</f>
        <v>0.05</v>
      </c>
      <c r="AQ83" s="5">
        <f>IF(G83&lt;$B$3,0,INDEX(魂师之魄!$J$12:$J$21,MATCH(魂师之魄1!$C$3,魂师之魄!$M$12:$M$21,0),1))</f>
        <v>0.05</v>
      </c>
    </row>
    <row r="84" spans="7:43" x14ac:dyDescent="0.2">
      <c r="G84" s="30">
        <v>80</v>
      </c>
      <c r="N84" s="5">
        <f>IF(G84&lt;$B$3,0,INDEX(魂师之魄!$K$12:$K$21,MATCH(魂师之魄1!$D$3,魂师之魄!$I$12:$I$21,0),1))</f>
        <v>25</v>
      </c>
      <c r="P84" s="5">
        <f>IF(G84&lt;$B$3,0,INDEX(魂师之魄!$G$12:$G$21,MATCH(魂师之魄1!$C$3,魂师之魄!$E$12:$E$21,0),1))</f>
        <v>50</v>
      </c>
      <c r="X84" s="30">
        <v>80</v>
      </c>
      <c r="Y84" s="5">
        <f>IF(G84&lt;$B$3,0,INDEX(魂师之魄!$N$12:$N$21,MATCH(魂师之魄1!$E$3,魂师之魄!$M$12:$M$21,0),1))</f>
        <v>2.8000000000000001E-2</v>
      </c>
      <c r="Z84" s="5">
        <f>IF(G84&lt;$B$3,0,INDEX(魂师之魄!$O$12:$O$21,MATCH(魂师之魄1!$E$3,魂师之魄!$M$12:$M$21,0),1))</f>
        <v>2.8000000000000001E-2</v>
      </c>
      <c r="AO84" s="30">
        <v>80</v>
      </c>
      <c r="AP84" s="5">
        <f>IF(G84&lt;$B$3,0,INDEX(魂师之魄!$F$12:$F$21,MATCH(魂师之魄1!$C$3,魂师之魄!$M$12:$M$21,0),1))</f>
        <v>0.05</v>
      </c>
      <c r="AQ84" s="5">
        <f>IF(G84&lt;$B$3,0,INDEX(魂师之魄!$J$12:$J$21,MATCH(魂师之魄1!$C$3,魂师之魄!$M$12:$M$21,0),1))</f>
        <v>0.05</v>
      </c>
    </row>
    <row r="85" spans="7:43" x14ac:dyDescent="0.2">
      <c r="G85" s="30">
        <v>81</v>
      </c>
      <c r="N85" s="5">
        <f>IF(G85&lt;$B$3,0,INDEX(魂师之魄!$K$12:$K$21,MATCH(魂师之魄1!$D$3,魂师之魄!$I$12:$I$21,0),1))</f>
        <v>25</v>
      </c>
      <c r="P85" s="5">
        <f>IF(G85&lt;$B$3,0,INDEX(魂师之魄!$G$12:$G$21,MATCH(魂师之魄1!$C$3,魂师之魄!$E$12:$E$21,0),1))</f>
        <v>50</v>
      </c>
      <c r="X85" s="30">
        <v>81</v>
      </c>
      <c r="Y85" s="5">
        <f>IF(G85&lt;$B$3,0,INDEX(魂师之魄!$N$12:$N$21,MATCH(魂师之魄1!$E$3,魂师之魄!$M$12:$M$21,0),1))</f>
        <v>2.8000000000000001E-2</v>
      </c>
      <c r="Z85" s="5">
        <f>IF(G85&lt;$B$3,0,INDEX(魂师之魄!$O$12:$O$21,MATCH(魂师之魄1!$E$3,魂师之魄!$M$12:$M$21,0),1))</f>
        <v>2.8000000000000001E-2</v>
      </c>
      <c r="AO85" s="30">
        <v>81</v>
      </c>
      <c r="AP85" s="5">
        <f>IF(G85&lt;$B$3,0,INDEX(魂师之魄!$F$12:$F$21,MATCH(魂师之魄1!$C$3,魂师之魄!$M$12:$M$21,0),1))</f>
        <v>0.05</v>
      </c>
      <c r="AQ85" s="5">
        <f>IF(G85&lt;$B$3,0,INDEX(魂师之魄!$J$12:$J$21,MATCH(魂师之魄1!$C$3,魂师之魄!$M$12:$M$21,0),1))</f>
        <v>0.05</v>
      </c>
    </row>
    <row r="86" spans="7:43" x14ac:dyDescent="0.2">
      <c r="G86" s="30">
        <v>82</v>
      </c>
      <c r="N86" s="5">
        <f>IF(G86&lt;$B$3,0,INDEX(魂师之魄!$K$12:$K$21,MATCH(魂师之魄1!$D$3,魂师之魄!$I$12:$I$21,0),1))</f>
        <v>25</v>
      </c>
      <c r="P86" s="5">
        <f>IF(G86&lt;$B$3,0,INDEX(魂师之魄!$G$12:$G$21,MATCH(魂师之魄1!$C$3,魂师之魄!$E$12:$E$21,0),1))</f>
        <v>50</v>
      </c>
      <c r="X86" s="30">
        <v>82</v>
      </c>
      <c r="Y86" s="5">
        <f>IF(G86&lt;$B$3,0,INDEX(魂师之魄!$N$12:$N$21,MATCH(魂师之魄1!$E$3,魂师之魄!$M$12:$M$21,0),1))</f>
        <v>2.8000000000000001E-2</v>
      </c>
      <c r="Z86" s="5">
        <f>IF(G86&lt;$B$3,0,INDEX(魂师之魄!$O$12:$O$21,MATCH(魂师之魄1!$E$3,魂师之魄!$M$12:$M$21,0),1))</f>
        <v>2.8000000000000001E-2</v>
      </c>
      <c r="AO86" s="30">
        <v>82</v>
      </c>
      <c r="AP86" s="5">
        <f>IF(G86&lt;$B$3,0,INDEX(魂师之魄!$F$12:$F$21,MATCH(魂师之魄1!$C$3,魂师之魄!$M$12:$M$21,0),1))</f>
        <v>0.05</v>
      </c>
      <c r="AQ86" s="5">
        <f>IF(G86&lt;$B$3,0,INDEX(魂师之魄!$J$12:$J$21,MATCH(魂师之魄1!$C$3,魂师之魄!$M$12:$M$21,0),1))</f>
        <v>0.05</v>
      </c>
    </row>
    <row r="87" spans="7:43" x14ac:dyDescent="0.2">
      <c r="G87" s="30">
        <v>83</v>
      </c>
      <c r="N87" s="5">
        <f>IF(G87&lt;$B$3,0,INDEX(魂师之魄!$K$12:$K$21,MATCH(魂师之魄1!$D$3,魂师之魄!$I$12:$I$21,0),1))</f>
        <v>25</v>
      </c>
      <c r="P87" s="5">
        <f>IF(G87&lt;$B$3,0,INDEX(魂师之魄!$G$12:$G$21,MATCH(魂师之魄1!$C$3,魂师之魄!$E$12:$E$21,0),1))</f>
        <v>50</v>
      </c>
      <c r="X87" s="30">
        <v>83</v>
      </c>
      <c r="Y87" s="5">
        <f>IF(G87&lt;$B$3,0,INDEX(魂师之魄!$N$12:$N$21,MATCH(魂师之魄1!$E$3,魂师之魄!$M$12:$M$21,0),1))</f>
        <v>2.8000000000000001E-2</v>
      </c>
      <c r="Z87" s="5">
        <f>IF(G87&lt;$B$3,0,INDEX(魂师之魄!$O$12:$O$21,MATCH(魂师之魄1!$E$3,魂师之魄!$M$12:$M$21,0),1))</f>
        <v>2.8000000000000001E-2</v>
      </c>
      <c r="AO87" s="30">
        <v>83</v>
      </c>
      <c r="AP87" s="5">
        <f>IF(G87&lt;$B$3,0,INDEX(魂师之魄!$F$12:$F$21,MATCH(魂师之魄1!$C$3,魂师之魄!$M$12:$M$21,0),1))</f>
        <v>0.05</v>
      </c>
      <c r="AQ87" s="5">
        <f>IF(G87&lt;$B$3,0,INDEX(魂师之魄!$J$12:$J$21,MATCH(魂师之魄1!$C$3,魂师之魄!$M$12:$M$21,0),1))</f>
        <v>0.05</v>
      </c>
    </row>
    <row r="88" spans="7:43" x14ac:dyDescent="0.2">
      <c r="G88" s="30">
        <v>84</v>
      </c>
      <c r="N88" s="5">
        <f>IF(G88&lt;$B$3,0,INDEX(魂师之魄!$K$12:$K$21,MATCH(魂师之魄1!$D$3,魂师之魄!$I$12:$I$21,0),1))</f>
        <v>25</v>
      </c>
      <c r="P88" s="5">
        <f>IF(G88&lt;$B$3,0,INDEX(魂师之魄!$G$12:$G$21,MATCH(魂师之魄1!$C$3,魂师之魄!$E$12:$E$21,0),1))</f>
        <v>50</v>
      </c>
      <c r="X88" s="30">
        <v>84</v>
      </c>
      <c r="Y88" s="5">
        <f>IF(G88&lt;$B$3,0,INDEX(魂师之魄!$N$12:$N$21,MATCH(魂师之魄1!$E$3,魂师之魄!$M$12:$M$21,0),1))</f>
        <v>2.8000000000000001E-2</v>
      </c>
      <c r="Z88" s="5">
        <f>IF(G88&lt;$B$3,0,INDEX(魂师之魄!$O$12:$O$21,MATCH(魂师之魄1!$E$3,魂师之魄!$M$12:$M$21,0),1))</f>
        <v>2.8000000000000001E-2</v>
      </c>
      <c r="AO88" s="30">
        <v>84</v>
      </c>
      <c r="AP88" s="5">
        <f>IF(G88&lt;$B$3,0,INDEX(魂师之魄!$F$12:$F$21,MATCH(魂师之魄1!$C$3,魂师之魄!$M$12:$M$21,0),1))</f>
        <v>0.05</v>
      </c>
      <c r="AQ88" s="5">
        <f>IF(G88&lt;$B$3,0,INDEX(魂师之魄!$J$12:$J$21,MATCH(魂师之魄1!$C$3,魂师之魄!$M$12:$M$21,0),1))</f>
        <v>0.05</v>
      </c>
    </row>
    <row r="89" spans="7:43" x14ac:dyDescent="0.2">
      <c r="G89" s="30">
        <v>85</v>
      </c>
      <c r="N89" s="5">
        <f>IF(G89&lt;$B$3,0,INDEX(魂师之魄!$K$12:$K$21,MATCH(魂师之魄1!$D$3,魂师之魄!$I$12:$I$21,0),1))</f>
        <v>25</v>
      </c>
      <c r="P89" s="5">
        <f>IF(G89&lt;$B$3,0,INDEX(魂师之魄!$G$12:$G$21,MATCH(魂师之魄1!$C$3,魂师之魄!$E$12:$E$21,0),1))</f>
        <v>50</v>
      </c>
      <c r="X89" s="30">
        <v>85</v>
      </c>
      <c r="Y89" s="5">
        <f>IF(G89&lt;$B$3,0,INDEX(魂师之魄!$N$12:$N$21,MATCH(魂师之魄1!$E$3,魂师之魄!$M$12:$M$21,0),1))</f>
        <v>2.8000000000000001E-2</v>
      </c>
      <c r="Z89" s="5">
        <f>IF(G89&lt;$B$3,0,INDEX(魂师之魄!$O$12:$O$21,MATCH(魂师之魄1!$E$3,魂师之魄!$M$12:$M$21,0),1))</f>
        <v>2.8000000000000001E-2</v>
      </c>
      <c r="AO89" s="30">
        <v>85</v>
      </c>
      <c r="AP89" s="5">
        <f>IF(G89&lt;$B$3,0,INDEX(魂师之魄!$F$12:$F$21,MATCH(魂师之魄1!$C$3,魂师之魄!$M$12:$M$21,0),1))</f>
        <v>0.05</v>
      </c>
      <c r="AQ89" s="5">
        <f>IF(G89&lt;$B$3,0,INDEX(魂师之魄!$J$12:$J$21,MATCH(魂师之魄1!$C$3,魂师之魄!$M$12:$M$21,0),1))</f>
        <v>0.05</v>
      </c>
    </row>
    <row r="90" spans="7:43" x14ac:dyDescent="0.2">
      <c r="G90" s="30">
        <v>86</v>
      </c>
      <c r="N90" s="5">
        <f>IF(G90&lt;$B$3,0,INDEX(魂师之魄!$K$12:$K$21,MATCH(魂师之魄1!$D$3,魂师之魄!$I$12:$I$21,0),1))</f>
        <v>25</v>
      </c>
      <c r="P90" s="5">
        <f>IF(G90&lt;$B$3,0,INDEX(魂师之魄!$G$12:$G$21,MATCH(魂师之魄1!$C$3,魂师之魄!$E$12:$E$21,0),1))</f>
        <v>50</v>
      </c>
      <c r="X90" s="30">
        <v>86</v>
      </c>
      <c r="Y90" s="5">
        <f>IF(G90&lt;$B$3,0,INDEX(魂师之魄!$N$12:$N$21,MATCH(魂师之魄1!$E$3,魂师之魄!$M$12:$M$21,0),1))</f>
        <v>2.8000000000000001E-2</v>
      </c>
      <c r="Z90" s="5">
        <f>IF(G90&lt;$B$3,0,INDEX(魂师之魄!$O$12:$O$21,MATCH(魂师之魄1!$E$3,魂师之魄!$M$12:$M$21,0),1))</f>
        <v>2.8000000000000001E-2</v>
      </c>
      <c r="AO90" s="30">
        <v>86</v>
      </c>
      <c r="AP90" s="5">
        <f>IF(G90&lt;$B$3,0,INDEX(魂师之魄!$F$12:$F$21,MATCH(魂师之魄1!$C$3,魂师之魄!$M$12:$M$21,0),1))</f>
        <v>0.05</v>
      </c>
      <c r="AQ90" s="5">
        <f>IF(G90&lt;$B$3,0,INDEX(魂师之魄!$J$12:$J$21,MATCH(魂师之魄1!$C$3,魂师之魄!$M$12:$M$21,0),1))</f>
        <v>0.05</v>
      </c>
    </row>
    <row r="91" spans="7:43" x14ac:dyDescent="0.2">
      <c r="G91" s="30">
        <v>87</v>
      </c>
      <c r="N91" s="5">
        <f>IF(G91&lt;$B$3,0,INDEX(魂师之魄!$K$12:$K$21,MATCH(魂师之魄1!$D$3,魂师之魄!$I$12:$I$21,0),1))</f>
        <v>25</v>
      </c>
      <c r="P91" s="5">
        <f>IF(G91&lt;$B$3,0,INDEX(魂师之魄!$G$12:$G$21,MATCH(魂师之魄1!$C$3,魂师之魄!$E$12:$E$21,0),1))</f>
        <v>50</v>
      </c>
      <c r="X91" s="30">
        <v>87</v>
      </c>
      <c r="Y91" s="5">
        <f>IF(G91&lt;$B$3,0,INDEX(魂师之魄!$N$12:$N$21,MATCH(魂师之魄1!$E$3,魂师之魄!$M$12:$M$21,0),1))</f>
        <v>2.8000000000000001E-2</v>
      </c>
      <c r="Z91" s="5">
        <f>IF(G91&lt;$B$3,0,INDEX(魂师之魄!$O$12:$O$21,MATCH(魂师之魄1!$E$3,魂师之魄!$M$12:$M$21,0),1))</f>
        <v>2.8000000000000001E-2</v>
      </c>
      <c r="AO91" s="30">
        <v>87</v>
      </c>
      <c r="AP91" s="5">
        <f>IF(G91&lt;$B$3,0,INDEX(魂师之魄!$F$12:$F$21,MATCH(魂师之魄1!$C$3,魂师之魄!$M$12:$M$21,0),1))</f>
        <v>0.05</v>
      </c>
      <c r="AQ91" s="5">
        <f>IF(G91&lt;$B$3,0,INDEX(魂师之魄!$J$12:$J$21,MATCH(魂师之魄1!$C$3,魂师之魄!$M$12:$M$21,0),1))</f>
        <v>0.05</v>
      </c>
    </row>
    <row r="92" spans="7:43" x14ac:dyDescent="0.2">
      <c r="G92" s="30">
        <v>88</v>
      </c>
      <c r="N92" s="5">
        <f>IF(G92&lt;$B$3,0,INDEX(魂师之魄!$K$12:$K$21,MATCH(魂师之魄1!$D$3,魂师之魄!$I$12:$I$21,0),1))</f>
        <v>25</v>
      </c>
      <c r="P92" s="5">
        <f>IF(G92&lt;$B$3,0,INDEX(魂师之魄!$G$12:$G$21,MATCH(魂师之魄1!$C$3,魂师之魄!$E$12:$E$21,0),1))</f>
        <v>50</v>
      </c>
      <c r="X92" s="30">
        <v>88</v>
      </c>
      <c r="Y92" s="5">
        <f>IF(G92&lt;$B$3,0,INDEX(魂师之魄!$N$12:$N$21,MATCH(魂师之魄1!$E$3,魂师之魄!$M$12:$M$21,0),1))</f>
        <v>2.8000000000000001E-2</v>
      </c>
      <c r="Z92" s="5">
        <f>IF(G92&lt;$B$3,0,INDEX(魂师之魄!$O$12:$O$21,MATCH(魂师之魄1!$E$3,魂师之魄!$M$12:$M$21,0),1))</f>
        <v>2.8000000000000001E-2</v>
      </c>
      <c r="AO92" s="30">
        <v>88</v>
      </c>
      <c r="AP92" s="5">
        <f>IF(G92&lt;$B$3,0,INDEX(魂师之魄!$F$12:$F$21,MATCH(魂师之魄1!$C$3,魂师之魄!$M$12:$M$21,0),1))</f>
        <v>0.05</v>
      </c>
      <c r="AQ92" s="5">
        <f>IF(G92&lt;$B$3,0,INDEX(魂师之魄!$J$12:$J$21,MATCH(魂师之魄1!$C$3,魂师之魄!$M$12:$M$21,0),1))</f>
        <v>0.05</v>
      </c>
    </row>
    <row r="93" spans="7:43" x14ac:dyDescent="0.2">
      <c r="G93" s="30">
        <v>89</v>
      </c>
      <c r="N93" s="5">
        <f>IF(G93&lt;$B$3,0,INDEX(魂师之魄!$K$12:$K$21,MATCH(魂师之魄1!$D$3,魂师之魄!$I$12:$I$21,0),1))</f>
        <v>25</v>
      </c>
      <c r="P93" s="5">
        <f>IF(G93&lt;$B$3,0,INDEX(魂师之魄!$G$12:$G$21,MATCH(魂师之魄1!$C$3,魂师之魄!$E$12:$E$21,0),1))</f>
        <v>50</v>
      </c>
      <c r="X93" s="30">
        <v>89</v>
      </c>
      <c r="Y93" s="5">
        <f>IF(G93&lt;$B$3,0,INDEX(魂师之魄!$N$12:$N$21,MATCH(魂师之魄1!$E$3,魂师之魄!$M$12:$M$21,0),1))</f>
        <v>2.8000000000000001E-2</v>
      </c>
      <c r="Z93" s="5">
        <f>IF(G93&lt;$B$3,0,INDEX(魂师之魄!$O$12:$O$21,MATCH(魂师之魄1!$E$3,魂师之魄!$M$12:$M$21,0),1))</f>
        <v>2.8000000000000001E-2</v>
      </c>
      <c r="AO93" s="30">
        <v>89</v>
      </c>
      <c r="AP93" s="5">
        <f>IF(G93&lt;$B$3,0,INDEX(魂师之魄!$F$12:$F$21,MATCH(魂师之魄1!$C$3,魂师之魄!$M$12:$M$21,0),1))</f>
        <v>0.05</v>
      </c>
      <c r="AQ93" s="5">
        <f>IF(G93&lt;$B$3,0,INDEX(魂师之魄!$J$12:$J$21,MATCH(魂师之魄1!$C$3,魂师之魄!$M$12:$M$21,0),1))</f>
        <v>0.05</v>
      </c>
    </row>
    <row r="94" spans="7:43" x14ac:dyDescent="0.2">
      <c r="G94" s="30">
        <v>90</v>
      </c>
      <c r="N94" s="5">
        <f>IF(G94&lt;$B$3,0,INDEX(魂师之魄!$K$12:$K$21,MATCH(魂师之魄1!$D$3,魂师之魄!$I$12:$I$21,0),1))</f>
        <v>25</v>
      </c>
      <c r="P94" s="5">
        <f>IF(G94&lt;$B$3,0,INDEX(魂师之魄!$G$12:$G$21,MATCH(魂师之魄1!$C$3,魂师之魄!$E$12:$E$21,0),1))</f>
        <v>50</v>
      </c>
      <c r="X94" s="30">
        <v>90</v>
      </c>
      <c r="Y94" s="5">
        <f>IF(G94&lt;$B$3,0,INDEX(魂师之魄!$N$12:$N$21,MATCH(魂师之魄1!$E$3,魂师之魄!$M$12:$M$21,0),1))</f>
        <v>2.8000000000000001E-2</v>
      </c>
      <c r="Z94" s="5">
        <f>IF(G94&lt;$B$3,0,INDEX(魂师之魄!$O$12:$O$21,MATCH(魂师之魄1!$E$3,魂师之魄!$M$12:$M$21,0),1))</f>
        <v>2.8000000000000001E-2</v>
      </c>
      <c r="AO94" s="30">
        <v>90</v>
      </c>
      <c r="AP94" s="5">
        <f>IF(G94&lt;$B$3,0,INDEX(魂师之魄!$F$12:$F$21,MATCH(魂师之魄1!$C$3,魂师之魄!$M$12:$M$21,0),1))</f>
        <v>0.05</v>
      </c>
      <c r="AQ94" s="5">
        <f>IF(G94&lt;$B$3,0,INDEX(魂师之魄!$J$12:$J$21,MATCH(魂师之魄1!$C$3,魂师之魄!$M$12:$M$21,0),1))</f>
        <v>0.05</v>
      </c>
    </row>
    <row r="95" spans="7:43" x14ac:dyDescent="0.2">
      <c r="G95" s="30">
        <v>91</v>
      </c>
      <c r="N95" s="5">
        <f>IF(G95&lt;$B$3,0,INDEX(魂师之魄!$K$12:$K$21,MATCH(魂师之魄1!$D$3,魂师之魄!$I$12:$I$21,0),1))</f>
        <v>25</v>
      </c>
      <c r="P95" s="5">
        <f>IF(G95&lt;$B$3,0,INDEX(魂师之魄!$G$12:$G$21,MATCH(魂师之魄1!$C$3,魂师之魄!$E$12:$E$21,0),1))</f>
        <v>50</v>
      </c>
      <c r="X95" s="30">
        <v>91</v>
      </c>
      <c r="Y95" s="5">
        <f>IF(G95&lt;$B$3,0,INDEX(魂师之魄!$N$12:$N$21,MATCH(魂师之魄1!$E$3,魂师之魄!$M$12:$M$21,0),1))</f>
        <v>2.8000000000000001E-2</v>
      </c>
      <c r="Z95" s="5">
        <f>IF(G95&lt;$B$3,0,INDEX(魂师之魄!$O$12:$O$21,MATCH(魂师之魄1!$E$3,魂师之魄!$M$12:$M$21,0),1))</f>
        <v>2.8000000000000001E-2</v>
      </c>
      <c r="AO95" s="30">
        <v>91</v>
      </c>
      <c r="AP95" s="5">
        <f>IF(G95&lt;$B$3,0,INDEX(魂师之魄!$F$12:$F$21,MATCH(魂师之魄1!$C$3,魂师之魄!$M$12:$M$21,0),1))</f>
        <v>0.05</v>
      </c>
      <c r="AQ95" s="5">
        <f>IF(G95&lt;$B$3,0,INDEX(魂师之魄!$J$12:$J$21,MATCH(魂师之魄1!$C$3,魂师之魄!$M$12:$M$21,0),1))</f>
        <v>0.05</v>
      </c>
    </row>
    <row r="96" spans="7:43" x14ac:dyDescent="0.2">
      <c r="G96" s="30">
        <v>92</v>
      </c>
      <c r="N96" s="5">
        <f>IF(G96&lt;$B$3,0,INDEX(魂师之魄!$K$12:$K$21,MATCH(魂师之魄1!$D$3,魂师之魄!$I$12:$I$21,0),1))</f>
        <v>25</v>
      </c>
      <c r="P96" s="5">
        <f>IF(G96&lt;$B$3,0,INDEX(魂师之魄!$G$12:$G$21,MATCH(魂师之魄1!$C$3,魂师之魄!$E$12:$E$21,0),1))</f>
        <v>50</v>
      </c>
      <c r="X96" s="30">
        <v>92</v>
      </c>
      <c r="Y96" s="5">
        <f>IF(G96&lt;$B$3,0,INDEX(魂师之魄!$N$12:$N$21,MATCH(魂师之魄1!$E$3,魂师之魄!$M$12:$M$21,0),1))</f>
        <v>2.8000000000000001E-2</v>
      </c>
      <c r="Z96" s="5">
        <f>IF(G96&lt;$B$3,0,INDEX(魂师之魄!$O$12:$O$21,MATCH(魂师之魄1!$E$3,魂师之魄!$M$12:$M$21,0),1))</f>
        <v>2.8000000000000001E-2</v>
      </c>
      <c r="AO96" s="30">
        <v>92</v>
      </c>
      <c r="AP96" s="5">
        <f>IF(G96&lt;$B$3,0,INDEX(魂师之魄!$F$12:$F$21,MATCH(魂师之魄1!$C$3,魂师之魄!$M$12:$M$21,0),1))</f>
        <v>0.05</v>
      </c>
      <c r="AQ96" s="5">
        <f>IF(G96&lt;$B$3,0,INDEX(魂师之魄!$J$12:$J$21,MATCH(魂师之魄1!$C$3,魂师之魄!$M$12:$M$21,0),1))</f>
        <v>0.05</v>
      </c>
    </row>
    <row r="97" spans="7:43" x14ac:dyDescent="0.2">
      <c r="G97" s="30">
        <v>93</v>
      </c>
      <c r="N97" s="5">
        <f>IF(G97&lt;$B$3,0,INDEX(魂师之魄!$K$12:$K$21,MATCH(魂师之魄1!$D$3,魂师之魄!$I$12:$I$21,0),1))</f>
        <v>25</v>
      </c>
      <c r="P97" s="5">
        <f>IF(G97&lt;$B$3,0,INDEX(魂师之魄!$G$12:$G$21,MATCH(魂师之魄1!$C$3,魂师之魄!$E$12:$E$21,0),1))</f>
        <v>50</v>
      </c>
      <c r="X97" s="30">
        <v>93</v>
      </c>
      <c r="Y97" s="5">
        <f>IF(G97&lt;$B$3,0,INDEX(魂师之魄!$N$12:$N$21,MATCH(魂师之魄1!$E$3,魂师之魄!$M$12:$M$21,0),1))</f>
        <v>2.8000000000000001E-2</v>
      </c>
      <c r="Z97" s="5">
        <f>IF(G97&lt;$B$3,0,INDEX(魂师之魄!$O$12:$O$21,MATCH(魂师之魄1!$E$3,魂师之魄!$M$12:$M$21,0),1))</f>
        <v>2.8000000000000001E-2</v>
      </c>
      <c r="AO97" s="30">
        <v>93</v>
      </c>
      <c r="AP97" s="5">
        <f>IF(G97&lt;$B$3,0,INDEX(魂师之魄!$F$12:$F$21,MATCH(魂师之魄1!$C$3,魂师之魄!$M$12:$M$21,0),1))</f>
        <v>0.05</v>
      </c>
      <c r="AQ97" s="5">
        <f>IF(G97&lt;$B$3,0,INDEX(魂师之魄!$J$12:$J$21,MATCH(魂师之魄1!$C$3,魂师之魄!$M$12:$M$21,0),1))</f>
        <v>0.05</v>
      </c>
    </row>
    <row r="98" spans="7:43" x14ac:dyDescent="0.2">
      <c r="G98" s="30">
        <v>94</v>
      </c>
      <c r="N98" s="5">
        <f>IF(G98&lt;$B$3,0,INDEX(魂师之魄!$K$12:$K$21,MATCH(魂师之魄1!$D$3,魂师之魄!$I$12:$I$21,0),1))</f>
        <v>25</v>
      </c>
      <c r="P98" s="5">
        <f>IF(G98&lt;$B$3,0,INDEX(魂师之魄!$G$12:$G$21,MATCH(魂师之魄1!$C$3,魂师之魄!$E$12:$E$21,0),1))</f>
        <v>50</v>
      </c>
      <c r="X98" s="30">
        <v>94</v>
      </c>
      <c r="Y98" s="5">
        <f>IF(G98&lt;$B$3,0,INDEX(魂师之魄!$N$12:$N$21,MATCH(魂师之魄1!$E$3,魂师之魄!$M$12:$M$21,0),1))</f>
        <v>2.8000000000000001E-2</v>
      </c>
      <c r="Z98" s="5">
        <f>IF(G98&lt;$B$3,0,INDEX(魂师之魄!$O$12:$O$21,MATCH(魂师之魄1!$E$3,魂师之魄!$M$12:$M$21,0),1))</f>
        <v>2.8000000000000001E-2</v>
      </c>
      <c r="AO98" s="30">
        <v>94</v>
      </c>
      <c r="AP98" s="5">
        <f>IF(G98&lt;$B$3,0,INDEX(魂师之魄!$F$12:$F$21,MATCH(魂师之魄1!$C$3,魂师之魄!$M$12:$M$21,0),1))</f>
        <v>0.05</v>
      </c>
      <c r="AQ98" s="5">
        <f>IF(G98&lt;$B$3,0,INDEX(魂师之魄!$J$12:$J$21,MATCH(魂师之魄1!$C$3,魂师之魄!$M$12:$M$21,0),1))</f>
        <v>0.05</v>
      </c>
    </row>
    <row r="99" spans="7:43" x14ac:dyDescent="0.2">
      <c r="G99" s="30">
        <v>95</v>
      </c>
      <c r="N99" s="5">
        <f>IF(G99&lt;$B$3,0,INDEX(魂师之魄!$K$12:$K$21,MATCH(魂师之魄1!$D$3,魂师之魄!$I$12:$I$21,0),1))</f>
        <v>25</v>
      </c>
      <c r="P99" s="5">
        <f>IF(G99&lt;$B$3,0,INDEX(魂师之魄!$G$12:$G$21,MATCH(魂师之魄1!$C$3,魂师之魄!$E$12:$E$21,0),1))</f>
        <v>50</v>
      </c>
      <c r="X99" s="30">
        <v>95</v>
      </c>
      <c r="Y99" s="5">
        <f>IF(G99&lt;$B$3,0,INDEX(魂师之魄!$N$12:$N$21,MATCH(魂师之魄1!$E$3,魂师之魄!$M$12:$M$21,0),1))</f>
        <v>2.8000000000000001E-2</v>
      </c>
      <c r="Z99" s="5">
        <f>IF(G99&lt;$B$3,0,INDEX(魂师之魄!$O$12:$O$21,MATCH(魂师之魄1!$E$3,魂师之魄!$M$12:$M$21,0),1))</f>
        <v>2.8000000000000001E-2</v>
      </c>
      <c r="AO99" s="30">
        <v>95</v>
      </c>
      <c r="AP99" s="5">
        <f>IF(G99&lt;$B$3,0,INDEX(魂师之魄!$F$12:$F$21,MATCH(魂师之魄1!$C$3,魂师之魄!$M$12:$M$21,0),1))</f>
        <v>0.05</v>
      </c>
      <c r="AQ99" s="5">
        <f>IF(G99&lt;$B$3,0,INDEX(魂师之魄!$J$12:$J$21,MATCH(魂师之魄1!$C$3,魂师之魄!$M$12:$M$21,0),1))</f>
        <v>0.05</v>
      </c>
    </row>
    <row r="100" spans="7:43" x14ac:dyDescent="0.2">
      <c r="G100" s="30">
        <v>96</v>
      </c>
      <c r="N100" s="5">
        <f>IF(G100&lt;$B$3,0,INDEX(魂师之魄!$K$12:$K$21,MATCH(魂师之魄1!$D$3,魂师之魄!$I$12:$I$21,0),1))</f>
        <v>25</v>
      </c>
      <c r="P100" s="5">
        <f>IF(G100&lt;$B$3,0,INDEX(魂师之魄!$G$12:$G$21,MATCH(魂师之魄1!$C$3,魂师之魄!$E$12:$E$21,0),1))</f>
        <v>50</v>
      </c>
      <c r="X100" s="30">
        <v>96</v>
      </c>
      <c r="Y100" s="5">
        <f>IF(G100&lt;$B$3,0,INDEX(魂师之魄!$N$12:$N$21,MATCH(魂师之魄1!$E$3,魂师之魄!$M$12:$M$21,0),1))</f>
        <v>2.8000000000000001E-2</v>
      </c>
      <c r="Z100" s="5">
        <f>IF(G100&lt;$B$3,0,INDEX(魂师之魄!$O$12:$O$21,MATCH(魂师之魄1!$E$3,魂师之魄!$M$12:$M$21,0),1))</f>
        <v>2.8000000000000001E-2</v>
      </c>
      <c r="AO100" s="30">
        <v>96</v>
      </c>
      <c r="AP100" s="5">
        <f>IF(G100&lt;$B$3,0,INDEX(魂师之魄!$F$12:$F$21,MATCH(魂师之魄1!$C$3,魂师之魄!$M$12:$M$21,0),1))</f>
        <v>0.05</v>
      </c>
      <c r="AQ100" s="5">
        <f>IF(G100&lt;$B$3,0,INDEX(魂师之魄!$J$12:$J$21,MATCH(魂师之魄1!$C$3,魂师之魄!$M$12:$M$21,0),1))</f>
        <v>0.05</v>
      </c>
    </row>
    <row r="101" spans="7:43" x14ac:dyDescent="0.2">
      <c r="G101" s="30">
        <v>97</v>
      </c>
      <c r="N101" s="5">
        <f>IF(G101&lt;$B$3,0,INDEX(魂师之魄!$K$12:$K$21,MATCH(魂师之魄1!$D$3,魂师之魄!$I$12:$I$21,0),1))</f>
        <v>25</v>
      </c>
      <c r="P101" s="5">
        <f>IF(G101&lt;$B$3,0,INDEX(魂师之魄!$G$12:$G$21,MATCH(魂师之魄1!$C$3,魂师之魄!$E$12:$E$21,0),1))</f>
        <v>50</v>
      </c>
      <c r="X101" s="30">
        <v>97</v>
      </c>
      <c r="Y101" s="5">
        <f>IF(G101&lt;$B$3,0,INDEX(魂师之魄!$N$12:$N$21,MATCH(魂师之魄1!$E$3,魂师之魄!$M$12:$M$21,0),1))</f>
        <v>2.8000000000000001E-2</v>
      </c>
      <c r="Z101" s="5">
        <f>IF(G101&lt;$B$3,0,INDEX(魂师之魄!$O$12:$O$21,MATCH(魂师之魄1!$E$3,魂师之魄!$M$12:$M$21,0),1))</f>
        <v>2.8000000000000001E-2</v>
      </c>
      <c r="AO101" s="30">
        <v>97</v>
      </c>
      <c r="AP101" s="5">
        <f>IF(G101&lt;$B$3,0,INDEX(魂师之魄!$F$12:$F$21,MATCH(魂师之魄1!$C$3,魂师之魄!$M$12:$M$21,0),1))</f>
        <v>0.05</v>
      </c>
      <c r="AQ101" s="5">
        <f>IF(G101&lt;$B$3,0,INDEX(魂师之魄!$J$12:$J$21,MATCH(魂师之魄1!$C$3,魂师之魄!$M$12:$M$21,0),1))</f>
        <v>0.05</v>
      </c>
    </row>
    <row r="102" spans="7:43" x14ac:dyDescent="0.2">
      <c r="G102" s="30">
        <v>98</v>
      </c>
      <c r="N102" s="5">
        <f>IF(G102&lt;$B$3,0,INDEX(魂师之魄!$K$12:$K$21,MATCH(魂师之魄1!$D$3,魂师之魄!$I$12:$I$21,0),1))</f>
        <v>25</v>
      </c>
      <c r="P102" s="5">
        <f>IF(G102&lt;$B$3,0,INDEX(魂师之魄!$G$12:$G$21,MATCH(魂师之魄1!$C$3,魂师之魄!$E$12:$E$21,0),1))</f>
        <v>50</v>
      </c>
      <c r="X102" s="30">
        <v>98</v>
      </c>
      <c r="Y102" s="5">
        <f>IF(G102&lt;$B$3,0,INDEX(魂师之魄!$N$12:$N$21,MATCH(魂师之魄1!$E$3,魂师之魄!$M$12:$M$21,0),1))</f>
        <v>2.8000000000000001E-2</v>
      </c>
      <c r="Z102" s="5">
        <f>IF(G102&lt;$B$3,0,INDEX(魂师之魄!$O$12:$O$21,MATCH(魂师之魄1!$E$3,魂师之魄!$M$12:$M$21,0),1))</f>
        <v>2.8000000000000001E-2</v>
      </c>
      <c r="AO102" s="30">
        <v>98</v>
      </c>
      <c r="AP102" s="5">
        <f>IF(G102&lt;$B$3,0,INDEX(魂师之魄!$F$12:$F$21,MATCH(魂师之魄1!$C$3,魂师之魄!$M$12:$M$21,0),1))</f>
        <v>0.05</v>
      </c>
      <c r="AQ102" s="5">
        <f>IF(G102&lt;$B$3,0,INDEX(魂师之魄!$J$12:$J$21,MATCH(魂师之魄1!$C$3,魂师之魄!$M$12:$M$21,0),1))</f>
        <v>0.05</v>
      </c>
    </row>
    <row r="103" spans="7:43" x14ac:dyDescent="0.2">
      <c r="G103" s="30">
        <v>99</v>
      </c>
      <c r="N103" s="5">
        <f>IF(G103&lt;$B$3,0,INDEX(魂师之魄!$K$12:$K$21,MATCH(魂师之魄1!$D$3,魂师之魄!$I$12:$I$21,0),1))</f>
        <v>25</v>
      </c>
      <c r="P103" s="5">
        <f>IF(G103&lt;$B$3,0,INDEX(魂师之魄!$G$12:$G$21,MATCH(魂师之魄1!$C$3,魂师之魄!$E$12:$E$21,0),1))</f>
        <v>50</v>
      </c>
      <c r="X103" s="30">
        <v>99</v>
      </c>
      <c r="Y103" s="5">
        <f>IF(G103&lt;$B$3,0,INDEX(魂师之魄!$N$12:$N$21,MATCH(魂师之魄1!$E$3,魂师之魄!$M$12:$M$21,0),1))</f>
        <v>2.8000000000000001E-2</v>
      </c>
      <c r="Z103" s="5">
        <f>IF(G103&lt;$B$3,0,INDEX(魂师之魄!$O$12:$O$21,MATCH(魂师之魄1!$E$3,魂师之魄!$M$12:$M$21,0),1))</f>
        <v>2.8000000000000001E-2</v>
      </c>
      <c r="AO103" s="30">
        <v>99</v>
      </c>
      <c r="AP103" s="5">
        <f>IF(G103&lt;$B$3,0,INDEX(魂师之魄!$F$12:$F$21,MATCH(魂师之魄1!$C$3,魂师之魄!$M$12:$M$21,0),1))</f>
        <v>0.05</v>
      </c>
      <c r="AQ103" s="5">
        <f>IF(G103&lt;$B$3,0,INDEX(魂师之魄!$J$12:$J$21,MATCH(魂师之魄1!$C$3,魂师之魄!$M$12:$M$21,0),1))</f>
        <v>0.05</v>
      </c>
    </row>
    <row r="104" spans="7:43" x14ac:dyDescent="0.2">
      <c r="G104" s="30">
        <v>100</v>
      </c>
      <c r="N104" s="5">
        <f>IF(G104&lt;$B$3,0,INDEX(魂师之魄!$K$12:$K$21,MATCH(魂师之魄1!$D$3,魂师之魄!$I$12:$I$21,0),1))</f>
        <v>25</v>
      </c>
      <c r="P104" s="5">
        <f>IF(G104&lt;$B$3,0,INDEX(魂师之魄!$G$12:$G$21,MATCH(魂师之魄1!$C$3,魂师之魄!$E$12:$E$21,0),1))</f>
        <v>50</v>
      </c>
      <c r="X104" s="30">
        <v>100</v>
      </c>
      <c r="Y104" s="5">
        <f>IF(G104&lt;$B$3,0,INDEX(魂师之魄!$N$12:$N$21,MATCH(魂师之魄1!$E$3,魂师之魄!$M$12:$M$21,0),1))</f>
        <v>2.8000000000000001E-2</v>
      </c>
      <c r="Z104" s="5">
        <f>IF(G104&lt;$B$3,0,INDEX(魂师之魄!$O$12:$O$21,MATCH(魂师之魄1!$E$3,魂师之魄!$M$12:$M$21,0),1))</f>
        <v>2.8000000000000001E-2</v>
      </c>
      <c r="AO104" s="30">
        <v>100</v>
      </c>
      <c r="AP104" s="5">
        <f>IF(G104&lt;$B$3,0,INDEX(魂师之魄!$F$12:$F$21,MATCH(魂师之魄1!$C$3,魂师之魄!$M$12:$M$21,0),1))</f>
        <v>0.05</v>
      </c>
      <c r="AQ104" s="5">
        <f>IF(G104&lt;$B$3,0,INDEX(魂师之魄!$J$12:$J$21,MATCH(魂师之魄1!$C$3,魂师之魄!$M$12:$M$21,0),1))</f>
        <v>0.05</v>
      </c>
    </row>
    <row r="105" spans="7:43" x14ac:dyDescent="0.2">
      <c r="G105" s="30">
        <v>101</v>
      </c>
      <c r="N105" s="5">
        <f>IF(G105&lt;$B$3,0,INDEX(魂师之魄!$K$12:$K$21,MATCH(魂师之魄1!$D$3,魂师之魄!$I$12:$I$21,0),1))</f>
        <v>25</v>
      </c>
      <c r="P105" s="5">
        <f>IF(G105&lt;$B$3,0,INDEX(魂师之魄!$G$12:$G$21,MATCH(魂师之魄1!$C$3,魂师之魄!$E$12:$E$21,0),1))</f>
        <v>50</v>
      </c>
      <c r="X105" s="30">
        <v>101</v>
      </c>
      <c r="Y105" s="5">
        <f>IF(G105&lt;$B$3,0,INDEX(魂师之魄!$N$12:$N$21,MATCH(魂师之魄1!$E$3,魂师之魄!$M$12:$M$21,0),1))</f>
        <v>2.8000000000000001E-2</v>
      </c>
      <c r="Z105" s="5">
        <f>IF(G105&lt;$B$3,0,INDEX(魂师之魄!$O$12:$O$21,MATCH(魂师之魄1!$E$3,魂师之魄!$M$12:$M$21,0),1))</f>
        <v>2.8000000000000001E-2</v>
      </c>
      <c r="AO105" s="30">
        <v>101</v>
      </c>
      <c r="AP105" s="5">
        <f>IF(G105&lt;$B$3,0,INDEX(魂师之魄!$F$12:$F$21,MATCH(魂师之魄1!$C$3,魂师之魄!$M$12:$M$21,0),1))</f>
        <v>0.05</v>
      </c>
      <c r="AQ105" s="5">
        <f>IF(G105&lt;$B$3,0,INDEX(魂师之魄!$J$12:$J$21,MATCH(魂师之魄1!$C$3,魂师之魄!$M$12:$M$21,0),1))</f>
        <v>0.05</v>
      </c>
    </row>
    <row r="106" spans="7:43" x14ac:dyDescent="0.2">
      <c r="G106" s="30">
        <v>102</v>
      </c>
      <c r="N106" s="5">
        <f>IF(G106&lt;$B$3,0,INDEX(魂师之魄!$K$12:$K$21,MATCH(魂师之魄1!$D$3,魂师之魄!$I$12:$I$21,0),1))</f>
        <v>25</v>
      </c>
      <c r="P106" s="5">
        <f>IF(G106&lt;$B$3,0,INDEX(魂师之魄!$G$12:$G$21,MATCH(魂师之魄1!$C$3,魂师之魄!$E$12:$E$21,0),1))</f>
        <v>50</v>
      </c>
      <c r="X106" s="30">
        <v>102</v>
      </c>
      <c r="Y106" s="5">
        <f>IF(G106&lt;$B$3,0,INDEX(魂师之魄!$N$12:$N$21,MATCH(魂师之魄1!$E$3,魂师之魄!$M$12:$M$21,0),1))</f>
        <v>2.8000000000000001E-2</v>
      </c>
      <c r="Z106" s="5">
        <f>IF(G106&lt;$B$3,0,INDEX(魂师之魄!$O$12:$O$21,MATCH(魂师之魄1!$E$3,魂师之魄!$M$12:$M$21,0),1))</f>
        <v>2.8000000000000001E-2</v>
      </c>
      <c r="AO106" s="30">
        <v>102</v>
      </c>
      <c r="AP106" s="5">
        <f>IF(G106&lt;$B$3,0,INDEX(魂师之魄!$F$12:$F$21,MATCH(魂师之魄1!$C$3,魂师之魄!$M$12:$M$21,0),1))</f>
        <v>0.05</v>
      </c>
      <c r="AQ106" s="5">
        <f>IF(G106&lt;$B$3,0,INDEX(魂师之魄!$J$12:$J$21,MATCH(魂师之魄1!$C$3,魂师之魄!$M$12:$M$21,0),1))</f>
        <v>0.05</v>
      </c>
    </row>
    <row r="107" spans="7:43" x14ac:dyDescent="0.2">
      <c r="G107" s="30">
        <v>103</v>
      </c>
      <c r="N107" s="5">
        <f>IF(G107&lt;$B$3,0,INDEX(魂师之魄!$K$12:$K$21,MATCH(魂师之魄1!$D$3,魂师之魄!$I$12:$I$21,0),1))</f>
        <v>25</v>
      </c>
      <c r="P107" s="5">
        <f>IF(G107&lt;$B$3,0,INDEX(魂师之魄!$G$12:$G$21,MATCH(魂师之魄1!$C$3,魂师之魄!$E$12:$E$21,0),1))</f>
        <v>50</v>
      </c>
      <c r="X107" s="30">
        <v>103</v>
      </c>
      <c r="Y107" s="5">
        <f>IF(G107&lt;$B$3,0,INDEX(魂师之魄!$N$12:$N$21,MATCH(魂师之魄1!$E$3,魂师之魄!$M$12:$M$21,0),1))</f>
        <v>2.8000000000000001E-2</v>
      </c>
      <c r="Z107" s="5">
        <f>IF(G107&lt;$B$3,0,INDEX(魂师之魄!$O$12:$O$21,MATCH(魂师之魄1!$E$3,魂师之魄!$M$12:$M$21,0),1))</f>
        <v>2.8000000000000001E-2</v>
      </c>
      <c r="AO107" s="30">
        <v>103</v>
      </c>
      <c r="AP107" s="5">
        <f>IF(G107&lt;$B$3,0,INDEX(魂师之魄!$F$12:$F$21,MATCH(魂师之魄1!$C$3,魂师之魄!$M$12:$M$21,0),1))</f>
        <v>0.05</v>
      </c>
      <c r="AQ107" s="5">
        <f>IF(G107&lt;$B$3,0,INDEX(魂师之魄!$J$12:$J$21,MATCH(魂师之魄1!$C$3,魂师之魄!$M$12:$M$21,0),1))</f>
        <v>0.05</v>
      </c>
    </row>
    <row r="108" spans="7:43" x14ac:dyDescent="0.2">
      <c r="G108" s="30">
        <v>104</v>
      </c>
      <c r="N108" s="5">
        <f>IF(G108&lt;$B$3,0,INDEX(魂师之魄!$K$12:$K$21,MATCH(魂师之魄1!$D$3,魂师之魄!$I$12:$I$21,0),1))</f>
        <v>25</v>
      </c>
      <c r="P108" s="5">
        <f>IF(G108&lt;$B$3,0,INDEX(魂师之魄!$G$12:$G$21,MATCH(魂师之魄1!$C$3,魂师之魄!$E$12:$E$21,0),1))</f>
        <v>50</v>
      </c>
      <c r="X108" s="30">
        <v>104</v>
      </c>
      <c r="Y108" s="5">
        <f>IF(G108&lt;$B$3,0,INDEX(魂师之魄!$N$12:$N$21,MATCH(魂师之魄1!$E$3,魂师之魄!$M$12:$M$21,0),1))</f>
        <v>2.8000000000000001E-2</v>
      </c>
      <c r="Z108" s="5">
        <f>IF(G108&lt;$B$3,0,INDEX(魂师之魄!$O$12:$O$21,MATCH(魂师之魄1!$E$3,魂师之魄!$M$12:$M$21,0),1))</f>
        <v>2.8000000000000001E-2</v>
      </c>
      <c r="AO108" s="30">
        <v>104</v>
      </c>
      <c r="AP108" s="5">
        <f>IF(G108&lt;$B$3,0,INDEX(魂师之魄!$F$12:$F$21,MATCH(魂师之魄1!$C$3,魂师之魄!$M$12:$M$21,0),1))</f>
        <v>0.05</v>
      </c>
      <c r="AQ108" s="5">
        <f>IF(G108&lt;$B$3,0,INDEX(魂师之魄!$J$12:$J$21,MATCH(魂师之魄1!$C$3,魂师之魄!$M$12:$M$21,0),1))</f>
        <v>0.05</v>
      </c>
    </row>
    <row r="109" spans="7:43" x14ac:dyDescent="0.2">
      <c r="G109" s="30">
        <v>105</v>
      </c>
      <c r="N109" s="5">
        <f>IF(G109&lt;$B$3,0,INDEX(魂师之魄!$K$12:$K$21,MATCH(魂师之魄1!$D$3,魂师之魄!$I$12:$I$21,0),1))</f>
        <v>25</v>
      </c>
      <c r="P109" s="5">
        <f>IF(G109&lt;$B$3,0,INDEX(魂师之魄!$G$12:$G$21,MATCH(魂师之魄1!$C$3,魂师之魄!$E$12:$E$21,0),1))</f>
        <v>50</v>
      </c>
      <c r="X109" s="30">
        <v>105</v>
      </c>
      <c r="Y109" s="5">
        <f>IF(G109&lt;$B$3,0,INDEX(魂师之魄!$N$12:$N$21,MATCH(魂师之魄1!$E$3,魂师之魄!$M$12:$M$21,0),1))</f>
        <v>2.8000000000000001E-2</v>
      </c>
      <c r="Z109" s="5">
        <f>IF(G109&lt;$B$3,0,INDEX(魂师之魄!$O$12:$O$21,MATCH(魂师之魄1!$E$3,魂师之魄!$M$12:$M$21,0),1))</f>
        <v>2.8000000000000001E-2</v>
      </c>
      <c r="AO109" s="30">
        <v>105</v>
      </c>
      <c r="AP109" s="5">
        <f>IF(G109&lt;$B$3,0,INDEX(魂师之魄!$F$12:$F$21,MATCH(魂师之魄1!$C$3,魂师之魄!$M$12:$M$21,0),1))</f>
        <v>0.05</v>
      </c>
      <c r="AQ109" s="5">
        <f>IF(G109&lt;$B$3,0,INDEX(魂师之魄!$J$12:$J$21,MATCH(魂师之魄1!$C$3,魂师之魄!$M$12:$M$21,0),1))</f>
        <v>0.05</v>
      </c>
    </row>
    <row r="110" spans="7:43" x14ac:dyDescent="0.2">
      <c r="G110" s="30">
        <v>106</v>
      </c>
      <c r="N110" s="5">
        <f>IF(G110&lt;$B$3,0,INDEX(魂师之魄!$K$12:$K$21,MATCH(魂师之魄1!$D$3,魂师之魄!$I$12:$I$21,0),1))</f>
        <v>25</v>
      </c>
      <c r="P110" s="5">
        <f>IF(G110&lt;$B$3,0,INDEX(魂师之魄!$G$12:$G$21,MATCH(魂师之魄1!$C$3,魂师之魄!$E$12:$E$21,0),1))</f>
        <v>50</v>
      </c>
      <c r="X110" s="30">
        <v>106</v>
      </c>
      <c r="Y110" s="5">
        <f>IF(G110&lt;$B$3,0,INDEX(魂师之魄!$N$12:$N$21,MATCH(魂师之魄1!$E$3,魂师之魄!$M$12:$M$21,0),1))</f>
        <v>2.8000000000000001E-2</v>
      </c>
      <c r="Z110" s="5">
        <f>IF(G110&lt;$B$3,0,INDEX(魂师之魄!$O$12:$O$21,MATCH(魂师之魄1!$E$3,魂师之魄!$M$12:$M$21,0),1))</f>
        <v>2.8000000000000001E-2</v>
      </c>
      <c r="AO110" s="30">
        <v>106</v>
      </c>
      <c r="AP110" s="5">
        <f>IF(G110&lt;$B$3,0,INDEX(魂师之魄!$F$12:$F$21,MATCH(魂师之魄1!$C$3,魂师之魄!$M$12:$M$21,0),1))</f>
        <v>0.05</v>
      </c>
      <c r="AQ110" s="5">
        <f>IF(G110&lt;$B$3,0,INDEX(魂师之魄!$J$12:$J$21,MATCH(魂师之魄1!$C$3,魂师之魄!$M$12:$M$21,0),1))</f>
        <v>0.05</v>
      </c>
    </row>
    <row r="111" spans="7:43" x14ac:dyDescent="0.2">
      <c r="G111" s="30">
        <v>107</v>
      </c>
      <c r="N111" s="5">
        <f>IF(G111&lt;$B$3,0,INDEX(魂师之魄!$K$12:$K$21,MATCH(魂师之魄1!$D$3,魂师之魄!$I$12:$I$21,0),1))</f>
        <v>25</v>
      </c>
      <c r="P111" s="5">
        <f>IF(G111&lt;$B$3,0,INDEX(魂师之魄!$G$12:$G$21,MATCH(魂师之魄1!$C$3,魂师之魄!$E$12:$E$21,0),1))</f>
        <v>50</v>
      </c>
      <c r="X111" s="30">
        <v>107</v>
      </c>
      <c r="Y111" s="5">
        <f>IF(G111&lt;$B$3,0,INDEX(魂师之魄!$N$12:$N$21,MATCH(魂师之魄1!$E$3,魂师之魄!$M$12:$M$21,0),1))</f>
        <v>2.8000000000000001E-2</v>
      </c>
      <c r="Z111" s="5">
        <f>IF(G111&lt;$B$3,0,INDEX(魂师之魄!$O$12:$O$21,MATCH(魂师之魄1!$E$3,魂师之魄!$M$12:$M$21,0),1))</f>
        <v>2.8000000000000001E-2</v>
      </c>
      <c r="AO111" s="30">
        <v>107</v>
      </c>
      <c r="AP111" s="5">
        <f>IF(G111&lt;$B$3,0,INDEX(魂师之魄!$F$12:$F$21,MATCH(魂师之魄1!$C$3,魂师之魄!$M$12:$M$21,0),1))</f>
        <v>0.05</v>
      </c>
      <c r="AQ111" s="5">
        <f>IF(G111&lt;$B$3,0,INDEX(魂师之魄!$J$12:$J$21,MATCH(魂师之魄1!$C$3,魂师之魄!$M$12:$M$21,0),1))</f>
        <v>0.05</v>
      </c>
    </row>
    <row r="112" spans="7:43" x14ac:dyDescent="0.2">
      <c r="G112" s="30">
        <v>108</v>
      </c>
      <c r="N112" s="5">
        <f>IF(G112&lt;$B$3,0,INDEX(魂师之魄!$K$12:$K$21,MATCH(魂师之魄1!$D$3,魂师之魄!$I$12:$I$21,0),1))</f>
        <v>25</v>
      </c>
      <c r="P112" s="5">
        <f>IF(G112&lt;$B$3,0,INDEX(魂师之魄!$G$12:$G$21,MATCH(魂师之魄1!$C$3,魂师之魄!$E$12:$E$21,0),1))</f>
        <v>50</v>
      </c>
      <c r="X112" s="30">
        <v>108</v>
      </c>
      <c r="Y112" s="5">
        <f>IF(G112&lt;$B$3,0,INDEX(魂师之魄!$N$12:$N$21,MATCH(魂师之魄1!$E$3,魂师之魄!$M$12:$M$21,0),1))</f>
        <v>2.8000000000000001E-2</v>
      </c>
      <c r="Z112" s="5">
        <f>IF(G112&lt;$B$3,0,INDEX(魂师之魄!$O$12:$O$21,MATCH(魂师之魄1!$E$3,魂师之魄!$M$12:$M$21,0),1))</f>
        <v>2.8000000000000001E-2</v>
      </c>
      <c r="AO112" s="30">
        <v>108</v>
      </c>
      <c r="AP112" s="5">
        <f>IF(G112&lt;$B$3,0,INDEX(魂师之魄!$F$12:$F$21,MATCH(魂师之魄1!$C$3,魂师之魄!$M$12:$M$21,0),1))</f>
        <v>0.05</v>
      </c>
      <c r="AQ112" s="5">
        <f>IF(G112&lt;$B$3,0,INDEX(魂师之魄!$J$12:$J$21,MATCH(魂师之魄1!$C$3,魂师之魄!$M$12:$M$21,0),1))</f>
        <v>0.05</v>
      </c>
    </row>
    <row r="113" spans="7:43" x14ac:dyDescent="0.2">
      <c r="G113" s="30">
        <v>109</v>
      </c>
      <c r="N113" s="5">
        <f>IF(G113&lt;$B$3,0,INDEX(魂师之魄!$K$12:$K$21,MATCH(魂师之魄1!$D$3,魂师之魄!$I$12:$I$21,0),1))</f>
        <v>25</v>
      </c>
      <c r="P113" s="5">
        <f>IF(G113&lt;$B$3,0,INDEX(魂师之魄!$G$12:$G$21,MATCH(魂师之魄1!$C$3,魂师之魄!$E$12:$E$21,0),1))</f>
        <v>50</v>
      </c>
      <c r="X113" s="30">
        <v>109</v>
      </c>
      <c r="Y113" s="5">
        <f>IF(G113&lt;$B$3,0,INDEX(魂师之魄!$N$12:$N$21,MATCH(魂师之魄1!$E$3,魂师之魄!$M$12:$M$21,0),1))</f>
        <v>2.8000000000000001E-2</v>
      </c>
      <c r="Z113" s="5">
        <f>IF(G113&lt;$B$3,0,INDEX(魂师之魄!$O$12:$O$21,MATCH(魂师之魄1!$E$3,魂师之魄!$M$12:$M$21,0),1))</f>
        <v>2.8000000000000001E-2</v>
      </c>
      <c r="AO113" s="30">
        <v>109</v>
      </c>
      <c r="AP113" s="5">
        <f>IF(G113&lt;$B$3,0,INDEX(魂师之魄!$F$12:$F$21,MATCH(魂师之魄1!$C$3,魂师之魄!$M$12:$M$21,0),1))</f>
        <v>0.05</v>
      </c>
      <c r="AQ113" s="5">
        <f>IF(G113&lt;$B$3,0,INDEX(魂师之魄!$J$12:$J$21,MATCH(魂师之魄1!$C$3,魂师之魄!$M$12:$M$21,0),1))</f>
        <v>0.05</v>
      </c>
    </row>
    <row r="114" spans="7:43" x14ac:dyDescent="0.2">
      <c r="G114" s="30">
        <v>110</v>
      </c>
      <c r="N114" s="5">
        <f>IF(G114&lt;$B$3,0,INDEX(魂师之魄!$K$12:$K$21,MATCH(魂师之魄1!$D$3,魂师之魄!$I$12:$I$21,0),1))</f>
        <v>25</v>
      </c>
      <c r="P114" s="5">
        <f>IF(G114&lt;$B$3,0,INDEX(魂师之魄!$G$12:$G$21,MATCH(魂师之魄1!$C$3,魂师之魄!$E$12:$E$21,0),1))</f>
        <v>50</v>
      </c>
      <c r="X114" s="30">
        <v>110</v>
      </c>
      <c r="Y114" s="5">
        <f>IF(G114&lt;$B$3,0,INDEX(魂师之魄!$N$12:$N$21,MATCH(魂师之魄1!$E$3,魂师之魄!$M$12:$M$21,0),1))</f>
        <v>2.8000000000000001E-2</v>
      </c>
      <c r="Z114" s="5">
        <f>IF(G114&lt;$B$3,0,INDEX(魂师之魄!$O$12:$O$21,MATCH(魂师之魄1!$E$3,魂师之魄!$M$12:$M$21,0),1))</f>
        <v>2.8000000000000001E-2</v>
      </c>
      <c r="AO114" s="30">
        <v>110</v>
      </c>
      <c r="AP114" s="5">
        <f>IF(G114&lt;$B$3,0,INDEX(魂师之魄!$F$12:$F$21,MATCH(魂师之魄1!$C$3,魂师之魄!$M$12:$M$21,0),1))</f>
        <v>0.05</v>
      </c>
      <c r="AQ114" s="5">
        <f>IF(G114&lt;$B$3,0,INDEX(魂师之魄!$J$12:$J$21,MATCH(魂师之魄1!$C$3,魂师之魄!$M$12:$M$21,0),1))</f>
        <v>0.05</v>
      </c>
    </row>
    <row r="115" spans="7:43" x14ac:dyDescent="0.2">
      <c r="G115" s="30">
        <v>111</v>
      </c>
      <c r="N115" s="5">
        <f>IF(G115&lt;$B$3,0,INDEX(魂师之魄!$K$12:$K$21,MATCH(魂师之魄1!$D$3,魂师之魄!$I$12:$I$21,0),1))</f>
        <v>25</v>
      </c>
      <c r="P115" s="5">
        <f>IF(G115&lt;$B$3,0,INDEX(魂师之魄!$G$12:$G$21,MATCH(魂师之魄1!$C$3,魂师之魄!$E$12:$E$21,0),1))</f>
        <v>50</v>
      </c>
      <c r="X115" s="30">
        <v>111</v>
      </c>
      <c r="Y115" s="5">
        <f>IF(G115&lt;$B$3,0,INDEX(魂师之魄!$N$12:$N$21,MATCH(魂师之魄1!$E$3,魂师之魄!$M$12:$M$21,0),1))</f>
        <v>2.8000000000000001E-2</v>
      </c>
      <c r="Z115" s="5">
        <f>IF(G115&lt;$B$3,0,INDEX(魂师之魄!$O$12:$O$21,MATCH(魂师之魄1!$E$3,魂师之魄!$M$12:$M$21,0),1))</f>
        <v>2.8000000000000001E-2</v>
      </c>
      <c r="AO115" s="30">
        <v>111</v>
      </c>
      <c r="AP115" s="5">
        <f>IF(G115&lt;$B$3,0,INDEX(魂师之魄!$F$12:$F$21,MATCH(魂师之魄1!$C$3,魂师之魄!$M$12:$M$21,0),1))</f>
        <v>0.05</v>
      </c>
      <c r="AQ115" s="5">
        <f>IF(G115&lt;$B$3,0,INDEX(魂师之魄!$J$12:$J$21,MATCH(魂师之魄1!$C$3,魂师之魄!$M$12:$M$21,0),1))</f>
        <v>0.05</v>
      </c>
    </row>
    <row r="116" spans="7:43" x14ac:dyDescent="0.2">
      <c r="G116" s="30">
        <v>112</v>
      </c>
      <c r="N116" s="5">
        <f>IF(G116&lt;$B$3,0,INDEX(魂师之魄!$K$12:$K$21,MATCH(魂师之魄1!$D$3,魂师之魄!$I$12:$I$21,0),1))</f>
        <v>25</v>
      </c>
      <c r="P116" s="5">
        <f>IF(G116&lt;$B$3,0,INDEX(魂师之魄!$G$12:$G$21,MATCH(魂师之魄1!$C$3,魂师之魄!$E$12:$E$21,0),1))</f>
        <v>50</v>
      </c>
      <c r="X116" s="30">
        <v>112</v>
      </c>
      <c r="Y116" s="5">
        <f>IF(G116&lt;$B$3,0,INDEX(魂师之魄!$N$12:$N$21,MATCH(魂师之魄1!$E$3,魂师之魄!$M$12:$M$21,0),1))</f>
        <v>2.8000000000000001E-2</v>
      </c>
      <c r="Z116" s="5">
        <f>IF(G116&lt;$B$3,0,INDEX(魂师之魄!$O$12:$O$21,MATCH(魂师之魄1!$E$3,魂师之魄!$M$12:$M$21,0),1))</f>
        <v>2.8000000000000001E-2</v>
      </c>
      <c r="AO116" s="30">
        <v>112</v>
      </c>
      <c r="AP116" s="5">
        <f>IF(G116&lt;$B$3,0,INDEX(魂师之魄!$F$12:$F$21,MATCH(魂师之魄1!$C$3,魂师之魄!$M$12:$M$21,0),1))</f>
        <v>0.05</v>
      </c>
      <c r="AQ116" s="5">
        <f>IF(G116&lt;$B$3,0,INDEX(魂师之魄!$J$12:$J$21,MATCH(魂师之魄1!$C$3,魂师之魄!$M$12:$M$21,0),1))</f>
        <v>0.05</v>
      </c>
    </row>
    <row r="117" spans="7:43" x14ac:dyDescent="0.2">
      <c r="G117" s="30">
        <v>113</v>
      </c>
      <c r="N117" s="5">
        <f>IF(G117&lt;$B$3,0,INDEX(魂师之魄!$K$12:$K$21,MATCH(魂师之魄1!$D$3,魂师之魄!$I$12:$I$21,0),1))</f>
        <v>25</v>
      </c>
      <c r="P117" s="5">
        <f>IF(G117&lt;$B$3,0,INDEX(魂师之魄!$G$12:$G$21,MATCH(魂师之魄1!$C$3,魂师之魄!$E$12:$E$21,0),1))</f>
        <v>50</v>
      </c>
      <c r="X117" s="30">
        <v>113</v>
      </c>
      <c r="Y117" s="5">
        <f>IF(G117&lt;$B$3,0,INDEX(魂师之魄!$N$12:$N$21,MATCH(魂师之魄1!$E$3,魂师之魄!$M$12:$M$21,0),1))</f>
        <v>2.8000000000000001E-2</v>
      </c>
      <c r="Z117" s="5">
        <f>IF(G117&lt;$B$3,0,INDEX(魂师之魄!$O$12:$O$21,MATCH(魂师之魄1!$E$3,魂师之魄!$M$12:$M$21,0),1))</f>
        <v>2.8000000000000001E-2</v>
      </c>
      <c r="AO117" s="30">
        <v>113</v>
      </c>
      <c r="AP117" s="5">
        <f>IF(G117&lt;$B$3,0,INDEX(魂师之魄!$F$12:$F$21,MATCH(魂师之魄1!$C$3,魂师之魄!$M$12:$M$21,0),1))</f>
        <v>0.05</v>
      </c>
      <c r="AQ117" s="5">
        <f>IF(G117&lt;$B$3,0,INDEX(魂师之魄!$J$12:$J$21,MATCH(魂师之魄1!$C$3,魂师之魄!$M$12:$M$21,0),1))</f>
        <v>0.05</v>
      </c>
    </row>
    <row r="118" spans="7:43" x14ac:dyDescent="0.2">
      <c r="G118" s="30">
        <v>114</v>
      </c>
      <c r="N118" s="5">
        <f>IF(G118&lt;$B$3,0,INDEX(魂师之魄!$K$12:$K$21,MATCH(魂师之魄1!$D$3,魂师之魄!$I$12:$I$21,0),1))</f>
        <v>25</v>
      </c>
      <c r="P118" s="5">
        <f>IF(G118&lt;$B$3,0,INDEX(魂师之魄!$G$12:$G$21,MATCH(魂师之魄1!$C$3,魂师之魄!$E$12:$E$21,0),1))</f>
        <v>50</v>
      </c>
      <c r="X118" s="30">
        <v>114</v>
      </c>
      <c r="Y118" s="5">
        <f>IF(G118&lt;$B$3,0,INDEX(魂师之魄!$N$12:$N$21,MATCH(魂师之魄1!$E$3,魂师之魄!$M$12:$M$21,0),1))</f>
        <v>2.8000000000000001E-2</v>
      </c>
      <c r="Z118" s="5">
        <f>IF(G118&lt;$B$3,0,INDEX(魂师之魄!$O$12:$O$21,MATCH(魂师之魄1!$E$3,魂师之魄!$M$12:$M$21,0),1))</f>
        <v>2.8000000000000001E-2</v>
      </c>
      <c r="AO118" s="30">
        <v>114</v>
      </c>
      <c r="AP118" s="5">
        <f>IF(G118&lt;$B$3,0,INDEX(魂师之魄!$F$12:$F$21,MATCH(魂师之魄1!$C$3,魂师之魄!$M$12:$M$21,0),1))</f>
        <v>0.05</v>
      </c>
      <c r="AQ118" s="5">
        <f>IF(G118&lt;$B$3,0,INDEX(魂师之魄!$J$12:$J$21,MATCH(魂师之魄1!$C$3,魂师之魄!$M$12:$M$21,0),1))</f>
        <v>0.05</v>
      </c>
    </row>
    <row r="119" spans="7:43" x14ac:dyDescent="0.2">
      <c r="G119" s="30">
        <v>115</v>
      </c>
      <c r="N119" s="5">
        <f>IF(G119&lt;$B$3,0,INDEX(魂师之魄!$K$12:$K$21,MATCH(魂师之魄1!$D$3,魂师之魄!$I$12:$I$21,0),1))</f>
        <v>25</v>
      </c>
      <c r="P119" s="5">
        <f>IF(G119&lt;$B$3,0,INDEX(魂师之魄!$G$12:$G$21,MATCH(魂师之魄1!$C$3,魂师之魄!$E$12:$E$21,0),1))</f>
        <v>50</v>
      </c>
      <c r="X119" s="30">
        <v>115</v>
      </c>
      <c r="Y119" s="5">
        <f>IF(G119&lt;$B$3,0,INDEX(魂师之魄!$N$12:$N$21,MATCH(魂师之魄1!$E$3,魂师之魄!$M$12:$M$21,0),1))</f>
        <v>2.8000000000000001E-2</v>
      </c>
      <c r="Z119" s="5">
        <f>IF(G119&lt;$B$3,0,INDEX(魂师之魄!$O$12:$O$21,MATCH(魂师之魄1!$E$3,魂师之魄!$M$12:$M$21,0),1))</f>
        <v>2.8000000000000001E-2</v>
      </c>
      <c r="AO119" s="30">
        <v>115</v>
      </c>
      <c r="AP119" s="5">
        <f>IF(G119&lt;$B$3,0,INDEX(魂师之魄!$F$12:$F$21,MATCH(魂师之魄1!$C$3,魂师之魄!$M$12:$M$21,0),1))</f>
        <v>0.05</v>
      </c>
      <c r="AQ119" s="5">
        <f>IF(G119&lt;$B$3,0,INDEX(魂师之魄!$J$12:$J$21,MATCH(魂师之魄1!$C$3,魂师之魄!$M$12:$M$21,0),1))</f>
        <v>0.05</v>
      </c>
    </row>
    <row r="120" spans="7:43" x14ac:dyDescent="0.2">
      <c r="G120" s="30">
        <v>116</v>
      </c>
      <c r="N120" s="5">
        <f>IF(G120&lt;$B$3,0,INDEX(魂师之魄!$K$12:$K$21,MATCH(魂师之魄1!$D$3,魂师之魄!$I$12:$I$21,0),1))</f>
        <v>25</v>
      </c>
      <c r="P120" s="5">
        <f>IF(G120&lt;$B$3,0,INDEX(魂师之魄!$G$12:$G$21,MATCH(魂师之魄1!$C$3,魂师之魄!$E$12:$E$21,0),1))</f>
        <v>50</v>
      </c>
      <c r="X120" s="30">
        <v>116</v>
      </c>
      <c r="Y120" s="5">
        <f>IF(G120&lt;$B$3,0,INDEX(魂师之魄!$N$12:$N$21,MATCH(魂师之魄1!$E$3,魂师之魄!$M$12:$M$21,0),1))</f>
        <v>2.8000000000000001E-2</v>
      </c>
      <c r="Z120" s="5">
        <f>IF(G120&lt;$B$3,0,INDEX(魂师之魄!$O$12:$O$21,MATCH(魂师之魄1!$E$3,魂师之魄!$M$12:$M$21,0),1))</f>
        <v>2.8000000000000001E-2</v>
      </c>
      <c r="AO120" s="30">
        <v>116</v>
      </c>
      <c r="AP120" s="5">
        <f>IF(G120&lt;$B$3,0,INDEX(魂师之魄!$F$12:$F$21,MATCH(魂师之魄1!$C$3,魂师之魄!$M$12:$M$21,0),1))</f>
        <v>0.05</v>
      </c>
      <c r="AQ120" s="5">
        <f>IF(G120&lt;$B$3,0,INDEX(魂师之魄!$J$12:$J$21,MATCH(魂师之魄1!$C$3,魂师之魄!$M$12:$M$21,0),1))</f>
        <v>0.05</v>
      </c>
    </row>
    <row r="121" spans="7:43" x14ac:dyDescent="0.2">
      <c r="G121" s="30">
        <v>117</v>
      </c>
      <c r="N121" s="5">
        <f>IF(G121&lt;$B$3,0,INDEX(魂师之魄!$K$12:$K$21,MATCH(魂师之魄1!$D$3,魂师之魄!$I$12:$I$21,0),1))</f>
        <v>25</v>
      </c>
      <c r="P121" s="5">
        <f>IF(G121&lt;$B$3,0,INDEX(魂师之魄!$G$12:$G$21,MATCH(魂师之魄1!$C$3,魂师之魄!$E$12:$E$21,0),1))</f>
        <v>50</v>
      </c>
      <c r="X121" s="30">
        <v>117</v>
      </c>
      <c r="Y121" s="5">
        <f>IF(G121&lt;$B$3,0,INDEX(魂师之魄!$N$12:$N$21,MATCH(魂师之魄1!$E$3,魂师之魄!$M$12:$M$21,0),1))</f>
        <v>2.8000000000000001E-2</v>
      </c>
      <c r="Z121" s="5">
        <f>IF(G121&lt;$B$3,0,INDEX(魂师之魄!$O$12:$O$21,MATCH(魂师之魄1!$E$3,魂师之魄!$M$12:$M$21,0),1))</f>
        <v>2.8000000000000001E-2</v>
      </c>
      <c r="AO121" s="30">
        <v>117</v>
      </c>
      <c r="AP121" s="5">
        <f>IF(G121&lt;$B$3,0,INDEX(魂师之魄!$F$12:$F$21,MATCH(魂师之魄1!$C$3,魂师之魄!$M$12:$M$21,0),1))</f>
        <v>0.05</v>
      </c>
      <c r="AQ121" s="5">
        <f>IF(G121&lt;$B$3,0,INDEX(魂师之魄!$J$12:$J$21,MATCH(魂师之魄1!$C$3,魂师之魄!$M$12:$M$21,0),1))</f>
        <v>0.05</v>
      </c>
    </row>
    <row r="122" spans="7:43" x14ac:dyDescent="0.2">
      <c r="G122" s="30">
        <v>118</v>
      </c>
      <c r="N122" s="5">
        <f>IF(G122&lt;$B$3,0,INDEX(魂师之魄!$K$12:$K$21,MATCH(魂师之魄1!$D$3,魂师之魄!$I$12:$I$21,0),1))</f>
        <v>25</v>
      </c>
      <c r="P122" s="5">
        <f>IF(G122&lt;$B$3,0,INDEX(魂师之魄!$G$12:$G$21,MATCH(魂师之魄1!$C$3,魂师之魄!$E$12:$E$21,0),1))</f>
        <v>50</v>
      </c>
      <c r="X122" s="30">
        <v>118</v>
      </c>
      <c r="Y122" s="5">
        <f>IF(G122&lt;$B$3,0,INDEX(魂师之魄!$N$12:$N$21,MATCH(魂师之魄1!$E$3,魂师之魄!$M$12:$M$21,0),1))</f>
        <v>2.8000000000000001E-2</v>
      </c>
      <c r="Z122" s="5">
        <f>IF(G122&lt;$B$3,0,INDEX(魂师之魄!$O$12:$O$21,MATCH(魂师之魄1!$E$3,魂师之魄!$M$12:$M$21,0),1))</f>
        <v>2.8000000000000001E-2</v>
      </c>
      <c r="AO122" s="30">
        <v>118</v>
      </c>
      <c r="AP122" s="5">
        <f>IF(G122&lt;$B$3,0,INDEX(魂师之魄!$F$12:$F$21,MATCH(魂师之魄1!$C$3,魂师之魄!$M$12:$M$21,0),1))</f>
        <v>0.05</v>
      </c>
      <c r="AQ122" s="5">
        <f>IF(G122&lt;$B$3,0,INDEX(魂师之魄!$J$12:$J$21,MATCH(魂师之魄1!$C$3,魂师之魄!$M$12:$M$21,0),1))</f>
        <v>0.05</v>
      </c>
    </row>
    <row r="123" spans="7:43" x14ac:dyDescent="0.2">
      <c r="G123" s="30">
        <v>119</v>
      </c>
      <c r="N123" s="5">
        <f>IF(G123&lt;$B$3,0,INDEX(魂师之魄!$K$12:$K$21,MATCH(魂师之魄1!$D$3,魂师之魄!$I$12:$I$21,0),1))</f>
        <v>25</v>
      </c>
      <c r="P123" s="5">
        <f>IF(G123&lt;$B$3,0,INDEX(魂师之魄!$G$12:$G$21,MATCH(魂师之魄1!$C$3,魂师之魄!$E$12:$E$21,0),1))</f>
        <v>50</v>
      </c>
      <c r="X123" s="30">
        <v>119</v>
      </c>
      <c r="Y123" s="5">
        <f>IF(G123&lt;$B$3,0,INDEX(魂师之魄!$N$12:$N$21,MATCH(魂师之魄1!$E$3,魂师之魄!$M$12:$M$21,0),1))</f>
        <v>2.8000000000000001E-2</v>
      </c>
      <c r="Z123" s="5">
        <f>IF(G123&lt;$B$3,0,INDEX(魂师之魄!$O$12:$O$21,MATCH(魂师之魄1!$E$3,魂师之魄!$M$12:$M$21,0),1))</f>
        <v>2.8000000000000001E-2</v>
      </c>
      <c r="AO123" s="30">
        <v>119</v>
      </c>
      <c r="AP123" s="5">
        <f>IF(G123&lt;$B$3,0,INDEX(魂师之魄!$F$12:$F$21,MATCH(魂师之魄1!$C$3,魂师之魄!$M$12:$M$21,0),1))</f>
        <v>0.05</v>
      </c>
      <c r="AQ123" s="5">
        <f>IF(G123&lt;$B$3,0,INDEX(魂师之魄!$J$12:$J$21,MATCH(魂师之魄1!$C$3,魂师之魄!$M$12:$M$21,0),1))</f>
        <v>0.05</v>
      </c>
    </row>
    <row r="124" spans="7:43" x14ac:dyDescent="0.2">
      <c r="G124" s="30">
        <v>120</v>
      </c>
      <c r="N124" s="5">
        <f>IF(G124&lt;$B$3,0,INDEX(魂师之魄!$K$12:$K$21,MATCH(魂师之魄1!$D$3,魂师之魄!$I$12:$I$21,0),1))</f>
        <v>25</v>
      </c>
      <c r="P124" s="5">
        <f>IF(G124&lt;$B$3,0,INDEX(魂师之魄!$G$12:$G$21,MATCH(魂师之魄1!$C$3,魂师之魄!$E$12:$E$21,0),1))</f>
        <v>50</v>
      </c>
      <c r="X124" s="30">
        <v>120</v>
      </c>
      <c r="Y124" s="5">
        <f>IF(G124&lt;$B$3,0,INDEX(魂师之魄!$N$12:$N$21,MATCH(魂师之魄1!$E$3,魂师之魄!$M$12:$M$21,0),1))</f>
        <v>2.8000000000000001E-2</v>
      </c>
      <c r="Z124" s="5">
        <f>IF(G124&lt;$B$3,0,INDEX(魂师之魄!$O$12:$O$21,MATCH(魂师之魄1!$E$3,魂师之魄!$M$12:$M$21,0),1))</f>
        <v>2.8000000000000001E-2</v>
      </c>
      <c r="AO124" s="30">
        <v>120</v>
      </c>
      <c r="AP124" s="5">
        <f>IF(G124&lt;$B$3,0,INDEX(魂师之魄!$F$12:$F$21,MATCH(魂师之魄1!$C$3,魂师之魄!$M$12:$M$21,0),1))</f>
        <v>0.05</v>
      </c>
      <c r="AQ124" s="5">
        <f>IF(G124&lt;$B$3,0,INDEX(魂师之魄!$J$12:$J$21,MATCH(魂师之魄1!$C$3,魂师之魄!$M$12:$M$21,0),1))</f>
        <v>0.05</v>
      </c>
    </row>
    <row r="125" spans="7:43" x14ac:dyDescent="0.2">
      <c r="G125" s="30">
        <v>121</v>
      </c>
      <c r="N125" s="5">
        <f>IF(G125&lt;$B$3,0,INDEX(魂师之魄!$K$12:$K$21,MATCH(魂师之魄1!$D$3,魂师之魄!$I$12:$I$21,0),1))</f>
        <v>25</v>
      </c>
      <c r="P125" s="5">
        <f>IF(G125&lt;$B$3,0,INDEX(魂师之魄!$G$12:$G$21,MATCH(魂师之魄1!$C$3,魂师之魄!$E$12:$E$21,0),1))</f>
        <v>50</v>
      </c>
      <c r="X125" s="30">
        <v>121</v>
      </c>
      <c r="Y125" s="5">
        <f>IF(G125&lt;$B$3,0,INDEX(魂师之魄!$N$12:$N$21,MATCH(魂师之魄1!$E$3,魂师之魄!$M$12:$M$21,0),1))</f>
        <v>2.8000000000000001E-2</v>
      </c>
      <c r="Z125" s="5">
        <f>IF(G125&lt;$B$3,0,INDEX(魂师之魄!$O$12:$O$21,MATCH(魂师之魄1!$E$3,魂师之魄!$M$12:$M$21,0),1))</f>
        <v>2.8000000000000001E-2</v>
      </c>
      <c r="AO125" s="30">
        <v>121</v>
      </c>
      <c r="AP125" s="5">
        <f>IF(G125&lt;$B$3,0,INDEX(魂师之魄!$F$12:$F$21,MATCH(魂师之魄1!$C$3,魂师之魄!$M$12:$M$21,0),1))</f>
        <v>0.05</v>
      </c>
      <c r="AQ125" s="5">
        <f>IF(G125&lt;$B$3,0,INDEX(魂师之魄!$J$12:$J$21,MATCH(魂师之魄1!$C$3,魂师之魄!$M$12:$M$21,0),1))</f>
        <v>0.05</v>
      </c>
    </row>
    <row r="126" spans="7:43" x14ac:dyDescent="0.2">
      <c r="G126" s="30">
        <v>122</v>
      </c>
      <c r="N126" s="5">
        <f>IF(G126&lt;$B$3,0,INDEX(魂师之魄!$K$12:$K$21,MATCH(魂师之魄1!$D$3,魂师之魄!$I$12:$I$21,0),1))</f>
        <v>25</v>
      </c>
      <c r="P126" s="5">
        <f>IF(G126&lt;$B$3,0,INDEX(魂师之魄!$G$12:$G$21,MATCH(魂师之魄1!$C$3,魂师之魄!$E$12:$E$21,0),1))</f>
        <v>50</v>
      </c>
      <c r="X126" s="30">
        <v>122</v>
      </c>
      <c r="Y126" s="5">
        <f>IF(G126&lt;$B$3,0,INDEX(魂师之魄!$N$12:$N$21,MATCH(魂师之魄1!$E$3,魂师之魄!$M$12:$M$21,0),1))</f>
        <v>2.8000000000000001E-2</v>
      </c>
      <c r="Z126" s="5">
        <f>IF(G126&lt;$B$3,0,INDEX(魂师之魄!$O$12:$O$21,MATCH(魂师之魄1!$E$3,魂师之魄!$M$12:$M$21,0),1))</f>
        <v>2.8000000000000001E-2</v>
      </c>
      <c r="AO126" s="30">
        <v>122</v>
      </c>
      <c r="AP126" s="5">
        <f>IF(G126&lt;$B$3,0,INDEX(魂师之魄!$F$12:$F$21,MATCH(魂师之魄1!$C$3,魂师之魄!$M$12:$M$21,0),1))</f>
        <v>0.05</v>
      </c>
      <c r="AQ126" s="5">
        <f>IF(G126&lt;$B$3,0,INDEX(魂师之魄!$J$12:$J$21,MATCH(魂师之魄1!$C$3,魂师之魄!$M$12:$M$21,0),1))</f>
        <v>0.05</v>
      </c>
    </row>
    <row r="127" spans="7:43" x14ac:dyDescent="0.2">
      <c r="G127" s="30">
        <v>123</v>
      </c>
      <c r="N127" s="5">
        <f>IF(G127&lt;$B$3,0,INDEX(魂师之魄!$K$12:$K$21,MATCH(魂师之魄1!$D$3,魂师之魄!$I$12:$I$21,0),1))</f>
        <v>25</v>
      </c>
      <c r="P127" s="5">
        <f>IF(G127&lt;$B$3,0,INDEX(魂师之魄!$G$12:$G$21,MATCH(魂师之魄1!$C$3,魂师之魄!$E$12:$E$21,0),1))</f>
        <v>50</v>
      </c>
      <c r="X127" s="30">
        <v>123</v>
      </c>
      <c r="Y127" s="5">
        <f>IF(G127&lt;$B$3,0,INDEX(魂师之魄!$N$12:$N$21,MATCH(魂师之魄1!$E$3,魂师之魄!$M$12:$M$21,0),1))</f>
        <v>2.8000000000000001E-2</v>
      </c>
      <c r="Z127" s="5">
        <f>IF(G127&lt;$B$3,0,INDEX(魂师之魄!$O$12:$O$21,MATCH(魂师之魄1!$E$3,魂师之魄!$M$12:$M$21,0),1))</f>
        <v>2.8000000000000001E-2</v>
      </c>
      <c r="AO127" s="30">
        <v>123</v>
      </c>
      <c r="AP127" s="5">
        <f>IF(G127&lt;$B$3,0,INDEX(魂师之魄!$F$12:$F$21,MATCH(魂师之魄1!$C$3,魂师之魄!$M$12:$M$21,0),1))</f>
        <v>0.05</v>
      </c>
      <c r="AQ127" s="5">
        <f>IF(G127&lt;$B$3,0,INDEX(魂师之魄!$J$12:$J$21,MATCH(魂师之魄1!$C$3,魂师之魄!$M$12:$M$21,0),1))</f>
        <v>0.05</v>
      </c>
    </row>
    <row r="128" spans="7:43" x14ac:dyDescent="0.2">
      <c r="G128" s="30">
        <v>124</v>
      </c>
      <c r="N128" s="5">
        <f>IF(G128&lt;$B$3,0,INDEX(魂师之魄!$K$12:$K$21,MATCH(魂师之魄1!$D$3,魂师之魄!$I$12:$I$21,0),1))</f>
        <v>25</v>
      </c>
      <c r="P128" s="5">
        <f>IF(G128&lt;$B$3,0,INDEX(魂师之魄!$G$12:$G$21,MATCH(魂师之魄1!$C$3,魂师之魄!$E$12:$E$21,0),1))</f>
        <v>50</v>
      </c>
      <c r="X128" s="30">
        <v>124</v>
      </c>
      <c r="Y128" s="5">
        <f>IF(G128&lt;$B$3,0,INDEX(魂师之魄!$N$12:$N$21,MATCH(魂师之魄1!$E$3,魂师之魄!$M$12:$M$21,0),1))</f>
        <v>2.8000000000000001E-2</v>
      </c>
      <c r="Z128" s="5">
        <f>IF(G128&lt;$B$3,0,INDEX(魂师之魄!$O$12:$O$21,MATCH(魂师之魄1!$E$3,魂师之魄!$M$12:$M$21,0),1))</f>
        <v>2.8000000000000001E-2</v>
      </c>
      <c r="AO128" s="30">
        <v>124</v>
      </c>
      <c r="AP128" s="5">
        <f>IF(G128&lt;$B$3,0,INDEX(魂师之魄!$F$12:$F$21,MATCH(魂师之魄1!$C$3,魂师之魄!$M$12:$M$21,0),1))</f>
        <v>0.05</v>
      </c>
      <c r="AQ128" s="5">
        <f>IF(G128&lt;$B$3,0,INDEX(魂师之魄!$J$12:$J$21,MATCH(魂师之魄1!$C$3,魂师之魄!$M$12:$M$21,0),1))</f>
        <v>0.05</v>
      </c>
    </row>
    <row r="129" spans="7:43" x14ac:dyDescent="0.2">
      <c r="G129" s="30">
        <v>125</v>
      </c>
      <c r="N129" s="5">
        <f>IF(G129&lt;$B$3,0,INDEX(魂师之魄!$K$12:$K$21,MATCH(魂师之魄1!$D$3,魂师之魄!$I$12:$I$21,0),1))</f>
        <v>25</v>
      </c>
      <c r="P129" s="5">
        <f>IF(G129&lt;$B$3,0,INDEX(魂师之魄!$G$12:$G$21,MATCH(魂师之魄1!$C$3,魂师之魄!$E$12:$E$21,0),1))</f>
        <v>50</v>
      </c>
      <c r="X129" s="30">
        <v>125</v>
      </c>
      <c r="Y129" s="5">
        <f>IF(G129&lt;$B$3,0,INDEX(魂师之魄!$N$12:$N$21,MATCH(魂师之魄1!$E$3,魂师之魄!$M$12:$M$21,0),1))</f>
        <v>2.8000000000000001E-2</v>
      </c>
      <c r="Z129" s="5">
        <f>IF(G129&lt;$B$3,0,INDEX(魂师之魄!$O$12:$O$21,MATCH(魂师之魄1!$E$3,魂师之魄!$M$12:$M$21,0),1))</f>
        <v>2.8000000000000001E-2</v>
      </c>
      <c r="AO129" s="30">
        <v>125</v>
      </c>
      <c r="AP129" s="5">
        <f>IF(G129&lt;$B$3,0,INDEX(魂师之魄!$F$12:$F$21,MATCH(魂师之魄1!$C$3,魂师之魄!$M$12:$M$21,0),1))</f>
        <v>0.05</v>
      </c>
      <c r="AQ129" s="5">
        <f>IF(G129&lt;$B$3,0,INDEX(魂师之魄!$J$12:$J$21,MATCH(魂师之魄1!$C$3,魂师之魄!$M$12:$M$21,0),1))</f>
        <v>0.05</v>
      </c>
    </row>
    <row r="130" spans="7:43" x14ac:dyDescent="0.2">
      <c r="G130" s="30">
        <v>126</v>
      </c>
      <c r="N130" s="5">
        <f>IF(G130&lt;$B$3,0,INDEX(魂师之魄!$K$12:$K$21,MATCH(魂师之魄1!$D$3,魂师之魄!$I$12:$I$21,0),1))</f>
        <v>25</v>
      </c>
      <c r="P130" s="5">
        <f>IF(G130&lt;$B$3,0,INDEX(魂师之魄!$G$12:$G$21,MATCH(魂师之魄1!$C$3,魂师之魄!$E$12:$E$21,0),1))</f>
        <v>50</v>
      </c>
      <c r="X130" s="30">
        <v>126</v>
      </c>
      <c r="Y130" s="5">
        <f>IF(G130&lt;$B$3,0,INDEX(魂师之魄!$N$12:$N$21,MATCH(魂师之魄1!$E$3,魂师之魄!$M$12:$M$21,0),1))</f>
        <v>2.8000000000000001E-2</v>
      </c>
      <c r="Z130" s="5">
        <f>IF(G130&lt;$B$3,0,INDEX(魂师之魄!$O$12:$O$21,MATCH(魂师之魄1!$E$3,魂师之魄!$M$12:$M$21,0),1))</f>
        <v>2.8000000000000001E-2</v>
      </c>
      <c r="AO130" s="30">
        <v>126</v>
      </c>
      <c r="AP130" s="5">
        <f>IF(G130&lt;$B$3,0,INDEX(魂师之魄!$F$12:$F$21,MATCH(魂师之魄1!$C$3,魂师之魄!$M$12:$M$21,0),1))</f>
        <v>0.05</v>
      </c>
      <c r="AQ130" s="5">
        <f>IF(G130&lt;$B$3,0,INDEX(魂师之魄!$J$12:$J$21,MATCH(魂师之魄1!$C$3,魂师之魄!$M$12:$M$21,0),1))</f>
        <v>0.05</v>
      </c>
    </row>
    <row r="131" spans="7:43" x14ac:dyDescent="0.2">
      <c r="G131" s="30">
        <v>127</v>
      </c>
      <c r="N131" s="5">
        <f>IF(G131&lt;$B$3,0,INDEX(魂师之魄!$K$12:$K$21,MATCH(魂师之魄1!$D$3,魂师之魄!$I$12:$I$21,0),1))</f>
        <v>25</v>
      </c>
      <c r="P131" s="5">
        <f>IF(G131&lt;$B$3,0,INDEX(魂师之魄!$G$12:$G$21,MATCH(魂师之魄1!$C$3,魂师之魄!$E$12:$E$21,0),1))</f>
        <v>50</v>
      </c>
      <c r="X131" s="30">
        <v>127</v>
      </c>
      <c r="Y131" s="5">
        <f>IF(G131&lt;$B$3,0,INDEX(魂师之魄!$N$12:$N$21,MATCH(魂师之魄1!$E$3,魂师之魄!$M$12:$M$21,0),1))</f>
        <v>2.8000000000000001E-2</v>
      </c>
      <c r="Z131" s="5">
        <f>IF(G131&lt;$B$3,0,INDEX(魂师之魄!$O$12:$O$21,MATCH(魂师之魄1!$E$3,魂师之魄!$M$12:$M$21,0),1))</f>
        <v>2.8000000000000001E-2</v>
      </c>
      <c r="AO131" s="30">
        <v>127</v>
      </c>
      <c r="AP131" s="5">
        <f>IF(G131&lt;$B$3,0,INDEX(魂师之魄!$F$12:$F$21,MATCH(魂师之魄1!$C$3,魂师之魄!$M$12:$M$21,0),1))</f>
        <v>0.05</v>
      </c>
      <c r="AQ131" s="5">
        <f>IF(G131&lt;$B$3,0,INDEX(魂师之魄!$J$12:$J$21,MATCH(魂师之魄1!$C$3,魂师之魄!$M$12:$M$21,0),1))</f>
        <v>0.05</v>
      </c>
    </row>
    <row r="132" spans="7:43" x14ac:dyDescent="0.2">
      <c r="G132" s="30">
        <v>128</v>
      </c>
      <c r="N132" s="5">
        <f>IF(G132&lt;$B$3,0,INDEX(魂师之魄!$K$12:$K$21,MATCH(魂师之魄1!$D$3,魂师之魄!$I$12:$I$21,0),1))</f>
        <v>25</v>
      </c>
      <c r="P132" s="5">
        <f>IF(G132&lt;$B$3,0,INDEX(魂师之魄!$G$12:$G$21,MATCH(魂师之魄1!$C$3,魂师之魄!$E$12:$E$21,0),1))</f>
        <v>50</v>
      </c>
      <c r="X132" s="30">
        <v>128</v>
      </c>
      <c r="Y132" s="5">
        <f>IF(G132&lt;$B$3,0,INDEX(魂师之魄!$N$12:$N$21,MATCH(魂师之魄1!$E$3,魂师之魄!$M$12:$M$21,0),1))</f>
        <v>2.8000000000000001E-2</v>
      </c>
      <c r="Z132" s="5">
        <f>IF(G132&lt;$B$3,0,INDEX(魂师之魄!$O$12:$O$21,MATCH(魂师之魄1!$E$3,魂师之魄!$M$12:$M$21,0),1))</f>
        <v>2.8000000000000001E-2</v>
      </c>
      <c r="AO132" s="30">
        <v>128</v>
      </c>
      <c r="AP132" s="5">
        <f>IF(G132&lt;$B$3,0,INDEX(魂师之魄!$F$12:$F$21,MATCH(魂师之魄1!$C$3,魂师之魄!$M$12:$M$21,0),1))</f>
        <v>0.05</v>
      </c>
      <c r="AQ132" s="5">
        <f>IF(G132&lt;$B$3,0,INDEX(魂师之魄!$J$12:$J$21,MATCH(魂师之魄1!$C$3,魂师之魄!$M$12:$M$21,0),1))</f>
        <v>0.05</v>
      </c>
    </row>
    <row r="133" spans="7:43" x14ac:dyDescent="0.2">
      <c r="G133" s="30">
        <v>129</v>
      </c>
      <c r="N133" s="5">
        <f>IF(G133&lt;$B$3,0,INDEX(魂师之魄!$K$12:$K$21,MATCH(魂师之魄1!$D$3,魂师之魄!$I$12:$I$21,0),1))</f>
        <v>25</v>
      </c>
      <c r="P133" s="5">
        <f>IF(G133&lt;$B$3,0,INDEX(魂师之魄!$G$12:$G$21,MATCH(魂师之魄1!$C$3,魂师之魄!$E$12:$E$21,0),1))</f>
        <v>50</v>
      </c>
      <c r="X133" s="30">
        <v>129</v>
      </c>
      <c r="Y133" s="5">
        <f>IF(G133&lt;$B$3,0,INDEX(魂师之魄!$N$12:$N$21,MATCH(魂师之魄1!$E$3,魂师之魄!$M$12:$M$21,0),1))</f>
        <v>2.8000000000000001E-2</v>
      </c>
      <c r="Z133" s="5">
        <f>IF(G133&lt;$B$3,0,INDEX(魂师之魄!$O$12:$O$21,MATCH(魂师之魄1!$E$3,魂师之魄!$M$12:$M$21,0),1))</f>
        <v>2.8000000000000001E-2</v>
      </c>
      <c r="AO133" s="30">
        <v>129</v>
      </c>
      <c r="AP133" s="5">
        <f>IF(G133&lt;$B$3,0,INDEX(魂师之魄!$F$12:$F$21,MATCH(魂师之魄1!$C$3,魂师之魄!$M$12:$M$21,0),1))</f>
        <v>0.05</v>
      </c>
      <c r="AQ133" s="5">
        <f>IF(G133&lt;$B$3,0,INDEX(魂师之魄!$J$12:$J$21,MATCH(魂师之魄1!$C$3,魂师之魄!$M$12:$M$21,0),1))</f>
        <v>0.05</v>
      </c>
    </row>
    <row r="134" spans="7:43" x14ac:dyDescent="0.2">
      <c r="G134" s="30">
        <v>130</v>
      </c>
      <c r="N134" s="5">
        <f>IF(G134&lt;$B$3,0,INDEX(魂师之魄!$K$12:$K$21,MATCH(魂师之魄1!$D$3,魂师之魄!$I$12:$I$21,0),1))</f>
        <v>25</v>
      </c>
      <c r="P134" s="5">
        <f>IF(G134&lt;$B$3,0,INDEX(魂师之魄!$G$12:$G$21,MATCH(魂师之魄1!$C$3,魂师之魄!$E$12:$E$21,0),1))</f>
        <v>50</v>
      </c>
      <c r="X134" s="30">
        <v>130</v>
      </c>
      <c r="Y134" s="5">
        <f>IF(G134&lt;$B$3,0,INDEX(魂师之魄!$N$12:$N$21,MATCH(魂师之魄1!$E$3,魂师之魄!$M$12:$M$21,0),1))</f>
        <v>2.8000000000000001E-2</v>
      </c>
      <c r="Z134" s="5">
        <f>IF(G134&lt;$B$3,0,INDEX(魂师之魄!$O$12:$O$21,MATCH(魂师之魄1!$E$3,魂师之魄!$M$12:$M$21,0),1))</f>
        <v>2.8000000000000001E-2</v>
      </c>
      <c r="AO134" s="30">
        <v>130</v>
      </c>
      <c r="AP134" s="5">
        <f>IF(G134&lt;$B$3,0,INDEX(魂师之魄!$F$12:$F$21,MATCH(魂师之魄1!$C$3,魂师之魄!$M$12:$M$21,0),1))</f>
        <v>0.05</v>
      </c>
      <c r="AQ134" s="5">
        <f>IF(G134&lt;$B$3,0,INDEX(魂师之魄!$J$12:$J$21,MATCH(魂师之魄1!$C$3,魂师之魄!$M$12:$M$21,0),1))</f>
        <v>0.05</v>
      </c>
    </row>
    <row r="135" spans="7:43" x14ac:dyDescent="0.2">
      <c r="G135" s="30">
        <v>131</v>
      </c>
      <c r="N135" s="5">
        <f>IF(G135&lt;$B$3,0,INDEX(魂师之魄!$K$12:$K$21,MATCH(魂师之魄1!$D$3,魂师之魄!$I$12:$I$21,0),1))</f>
        <v>25</v>
      </c>
      <c r="P135" s="5">
        <f>IF(G135&lt;$B$3,0,INDEX(魂师之魄!$G$12:$G$21,MATCH(魂师之魄1!$C$3,魂师之魄!$E$12:$E$21,0),1))</f>
        <v>50</v>
      </c>
      <c r="X135" s="30">
        <v>131</v>
      </c>
      <c r="Y135" s="5">
        <f>IF(G135&lt;$B$3,0,INDEX(魂师之魄!$N$12:$N$21,MATCH(魂师之魄1!$E$3,魂师之魄!$M$12:$M$21,0),1))</f>
        <v>2.8000000000000001E-2</v>
      </c>
      <c r="Z135" s="5">
        <f>IF(G135&lt;$B$3,0,INDEX(魂师之魄!$O$12:$O$21,MATCH(魂师之魄1!$E$3,魂师之魄!$M$12:$M$21,0),1))</f>
        <v>2.8000000000000001E-2</v>
      </c>
      <c r="AO135" s="30">
        <v>131</v>
      </c>
      <c r="AP135" s="5">
        <f>IF(G135&lt;$B$3,0,INDEX(魂师之魄!$F$12:$F$21,MATCH(魂师之魄1!$C$3,魂师之魄!$M$12:$M$21,0),1))</f>
        <v>0.05</v>
      </c>
      <c r="AQ135" s="5">
        <f>IF(G135&lt;$B$3,0,INDEX(魂师之魄!$J$12:$J$21,MATCH(魂师之魄1!$C$3,魂师之魄!$M$12:$M$21,0),1))</f>
        <v>0.05</v>
      </c>
    </row>
    <row r="136" spans="7:43" x14ac:dyDescent="0.2">
      <c r="G136" s="30">
        <v>132</v>
      </c>
      <c r="N136" s="5">
        <f>IF(G136&lt;$B$3,0,INDEX(魂师之魄!$K$12:$K$21,MATCH(魂师之魄1!$D$3,魂师之魄!$I$12:$I$21,0),1))</f>
        <v>25</v>
      </c>
      <c r="P136" s="5">
        <f>IF(G136&lt;$B$3,0,INDEX(魂师之魄!$G$12:$G$21,MATCH(魂师之魄1!$C$3,魂师之魄!$E$12:$E$21,0),1))</f>
        <v>50</v>
      </c>
      <c r="X136" s="30">
        <v>132</v>
      </c>
      <c r="Y136" s="5">
        <f>IF(G136&lt;$B$3,0,INDEX(魂师之魄!$N$12:$N$21,MATCH(魂师之魄1!$E$3,魂师之魄!$M$12:$M$21,0),1))</f>
        <v>2.8000000000000001E-2</v>
      </c>
      <c r="Z136" s="5">
        <f>IF(G136&lt;$B$3,0,INDEX(魂师之魄!$O$12:$O$21,MATCH(魂师之魄1!$E$3,魂师之魄!$M$12:$M$21,0),1))</f>
        <v>2.8000000000000001E-2</v>
      </c>
      <c r="AO136" s="30">
        <v>132</v>
      </c>
      <c r="AP136" s="5">
        <f>IF(G136&lt;$B$3,0,INDEX(魂师之魄!$F$12:$F$21,MATCH(魂师之魄1!$C$3,魂师之魄!$M$12:$M$21,0),1))</f>
        <v>0.05</v>
      </c>
      <c r="AQ136" s="5">
        <f>IF(G136&lt;$B$3,0,INDEX(魂师之魄!$J$12:$J$21,MATCH(魂师之魄1!$C$3,魂师之魄!$M$12:$M$21,0),1))</f>
        <v>0.05</v>
      </c>
    </row>
    <row r="137" spans="7:43" x14ac:dyDescent="0.2">
      <c r="G137" s="30">
        <v>133</v>
      </c>
      <c r="N137" s="5">
        <f>IF(G137&lt;$B$3,0,INDEX(魂师之魄!$K$12:$K$21,MATCH(魂师之魄1!$D$3,魂师之魄!$I$12:$I$21,0),1))</f>
        <v>25</v>
      </c>
      <c r="P137" s="5">
        <f>IF(G137&lt;$B$3,0,INDEX(魂师之魄!$G$12:$G$21,MATCH(魂师之魄1!$C$3,魂师之魄!$E$12:$E$21,0),1))</f>
        <v>50</v>
      </c>
      <c r="X137" s="30">
        <v>133</v>
      </c>
      <c r="Y137" s="5">
        <f>IF(G137&lt;$B$3,0,INDEX(魂师之魄!$N$12:$N$21,MATCH(魂师之魄1!$E$3,魂师之魄!$M$12:$M$21,0),1))</f>
        <v>2.8000000000000001E-2</v>
      </c>
      <c r="Z137" s="5">
        <f>IF(G137&lt;$B$3,0,INDEX(魂师之魄!$O$12:$O$21,MATCH(魂师之魄1!$E$3,魂师之魄!$M$12:$M$21,0),1))</f>
        <v>2.8000000000000001E-2</v>
      </c>
      <c r="AO137" s="30">
        <v>133</v>
      </c>
      <c r="AP137" s="5">
        <f>IF(G137&lt;$B$3,0,INDEX(魂师之魄!$F$12:$F$21,MATCH(魂师之魄1!$C$3,魂师之魄!$M$12:$M$21,0),1))</f>
        <v>0.05</v>
      </c>
      <c r="AQ137" s="5">
        <f>IF(G137&lt;$B$3,0,INDEX(魂师之魄!$J$12:$J$21,MATCH(魂师之魄1!$C$3,魂师之魄!$M$12:$M$21,0),1))</f>
        <v>0.05</v>
      </c>
    </row>
    <row r="138" spans="7:43" x14ac:dyDescent="0.2">
      <c r="G138" s="30">
        <v>134</v>
      </c>
      <c r="N138" s="5">
        <f>IF(G138&lt;$B$3,0,INDEX(魂师之魄!$K$12:$K$21,MATCH(魂师之魄1!$D$3,魂师之魄!$I$12:$I$21,0),1))</f>
        <v>25</v>
      </c>
      <c r="P138" s="5">
        <f>IF(G138&lt;$B$3,0,INDEX(魂师之魄!$G$12:$G$21,MATCH(魂师之魄1!$C$3,魂师之魄!$E$12:$E$21,0),1))</f>
        <v>50</v>
      </c>
      <c r="X138" s="30">
        <v>134</v>
      </c>
      <c r="Y138" s="5">
        <f>IF(G138&lt;$B$3,0,INDEX(魂师之魄!$N$12:$N$21,MATCH(魂师之魄1!$E$3,魂师之魄!$M$12:$M$21,0),1))</f>
        <v>2.8000000000000001E-2</v>
      </c>
      <c r="Z138" s="5">
        <f>IF(G138&lt;$B$3,0,INDEX(魂师之魄!$O$12:$O$21,MATCH(魂师之魄1!$E$3,魂师之魄!$M$12:$M$21,0),1))</f>
        <v>2.8000000000000001E-2</v>
      </c>
      <c r="AO138" s="30">
        <v>134</v>
      </c>
      <c r="AP138" s="5">
        <f>IF(G138&lt;$B$3,0,INDEX(魂师之魄!$F$12:$F$21,MATCH(魂师之魄1!$C$3,魂师之魄!$M$12:$M$21,0),1))</f>
        <v>0.05</v>
      </c>
      <c r="AQ138" s="5">
        <f>IF(G138&lt;$B$3,0,INDEX(魂师之魄!$J$12:$J$21,MATCH(魂师之魄1!$C$3,魂师之魄!$M$12:$M$21,0),1))</f>
        <v>0.05</v>
      </c>
    </row>
    <row r="139" spans="7:43" x14ac:dyDescent="0.2">
      <c r="G139" s="30">
        <v>135</v>
      </c>
      <c r="N139" s="5">
        <f>IF(G139&lt;$B$3,0,INDEX(魂师之魄!$K$12:$K$21,MATCH(魂师之魄1!$D$3,魂师之魄!$I$12:$I$21,0),1))</f>
        <v>25</v>
      </c>
      <c r="P139" s="5">
        <f>IF(G139&lt;$B$3,0,INDEX(魂师之魄!$G$12:$G$21,MATCH(魂师之魄1!$C$3,魂师之魄!$E$12:$E$21,0),1))</f>
        <v>50</v>
      </c>
      <c r="X139" s="30">
        <v>135</v>
      </c>
      <c r="Y139" s="5">
        <f>IF(G139&lt;$B$3,0,INDEX(魂师之魄!$N$12:$N$21,MATCH(魂师之魄1!$E$3,魂师之魄!$M$12:$M$21,0),1))</f>
        <v>2.8000000000000001E-2</v>
      </c>
      <c r="Z139" s="5">
        <f>IF(G139&lt;$B$3,0,INDEX(魂师之魄!$O$12:$O$21,MATCH(魂师之魄1!$E$3,魂师之魄!$M$12:$M$21,0),1))</f>
        <v>2.8000000000000001E-2</v>
      </c>
      <c r="AO139" s="30">
        <v>135</v>
      </c>
      <c r="AP139" s="5">
        <f>IF(G139&lt;$B$3,0,INDEX(魂师之魄!$F$12:$F$21,MATCH(魂师之魄1!$C$3,魂师之魄!$M$12:$M$21,0),1))</f>
        <v>0.05</v>
      </c>
      <c r="AQ139" s="5">
        <f>IF(G139&lt;$B$3,0,INDEX(魂师之魄!$J$12:$J$21,MATCH(魂师之魄1!$C$3,魂师之魄!$M$12:$M$21,0),1))</f>
        <v>0.05</v>
      </c>
    </row>
    <row r="140" spans="7:43" x14ac:dyDescent="0.2">
      <c r="G140" s="30">
        <v>136</v>
      </c>
      <c r="N140" s="5">
        <f>IF(G140&lt;$B$3,0,INDEX(魂师之魄!$K$12:$K$21,MATCH(魂师之魄1!$D$3,魂师之魄!$I$12:$I$21,0),1))</f>
        <v>25</v>
      </c>
      <c r="P140" s="5">
        <f>IF(G140&lt;$B$3,0,INDEX(魂师之魄!$G$12:$G$21,MATCH(魂师之魄1!$C$3,魂师之魄!$E$12:$E$21,0),1))</f>
        <v>50</v>
      </c>
      <c r="X140" s="30">
        <v>136</v>
      </c>
      <c r="Y140" s="5">
        <f>IF(G140&lt;$B$3,0,INDEX(魂师之魄!$N$12:$N$21,MATCH(魂师之魄1!$E$3,魂师之魄!$M$12:$M$21,0),1))</f>
        <v>2.8000000000000001E-2</v>
      </c>
      <c r="Z140" s="5">
        <f>IF(G140&lt;$B$3,0,INDEX(魂师之魄!$O$12:$O$21,MATCH(魂师之魄1!$E$3,魂师之魄!$M$12:$M$21,0),1))</f>
        <v>2.8000000000000001E-2</v>
      </c>
      <c r="AO140" s="30">
        <v>136</v>
      </c>
      <c r="AP140" s="5">
        <f>IF(G140&lt;$B$3,0,INDEX(魂师之魄!$F$12:$F$21,MATCH(魂师之魄1!$C$3,魂师之魄!$M$12:$M$21,0),1))</f>
        <v>0.05</v>
      </c>
      <c r="AQ140" s="5">
        <f>IF(G140&lt;$B$3,0,INDEX(魂师之魄!$J$12:$J$21,MATCH(魂师之魄1!$C$3,魂师之魄!$M$12:$M$21,0),1))</f>
        <v>0.05</v>
      </c>
    </row>
    <row r="141" spans="7:43" x14ac:dyDescent="0.2">
      <c r="G141" s="30">
        <v>137</v>
      </c>
      <c r="N141" s="5">
        <f>IF(G141&lt;$B$3,0,INDEX(魂师之魄!$K$12:$K$21,MATCH(魂师之魄1!$D$3,魂师之魄!$I$12:$I$21,0),1))</f>
        <v>25</v>
      </c>
      <c r="P141" s="5">
        <f>IF(G141&lt;$B$3,0,INDEX(魂师之魄!$G$12:$G$21,MATCH(魂师之魄1!$C$3,魂师之魄!$E$12:$E$21,0),1))</f>
        <v>50</v>
      </c>
      <c r="X141" s="30">
        <v>137</v>
      </c>
      <c r="Y141" s="5">
        <f>IF(G141&lt;$B$3,0,INDEX(魂师之魄!$N$12:$N$21,MATCH(魂师之魄1!$E$3,魂师之魄!$M$12:$M$21,0),1))</f>
        <v>2.8000000000000001E-2</v>
      </c>
      <c r="Z141" s="5">
        <f>IF(G141&lt;$B$3,0,INDEX(魂师之魄!$O$12:$O$21,MATCH(魂师之魄1!$E$3,魂师之魄!$M$12:$M$21,0),1))</f>
        <v>2.8000000000000001E-2</v>
      </c>
      <c r="AO141" s="30">
        <v>137</v>
      </c>
      <c r="AP141" s="5">
        <f>IF(G141&lt;$B$3,0,INDEX(魂师之魄!$F$12:$F$21,MATCH(魂师之魄1!$C$3,魂师之魄!$M$12:$M$21,0),1))</f>
        <v>0.05</v>
      </c>
      <c r="AQ141" s="5">
        <f>IF(G141&lt;$B$3,0,INDEX(魂师之魄!$J$12:$J$21,MATCH(魂师之魄1!$C$3,魂师之魄!$M$12:$M$21,0),1))</f>
        <v>0.05</v>
      </c>
    </row>
    <row r="142" spans="7:43" x14ac:dyDescent="0.2">
      <c r="G142" s="30">
        <v>138</v>
      </c>
      <c r="N142" s="5">
        <f>IF(G142&lt;$B$3,0,INDEX(魂师之魄!$K$12:$K$21,MATCH(魂师之魄1!$D$3,魂师之魄!$I$12:$I$21,0),1))</f>
        <v>25</v>
      </c>
      <c r="P142" s="5">
        <f>IF(G142&lt;$B$3,0,INDEX(魂师之魄!$G$12:$G$21,MATCH(魂师之魄1!$C$3,魂师之魄!$E$12:$E$21,0),1))</f>
        <v>50</v>
      </c>
      <c r="X142" s="30">
        <v>138</v>
      </c>
      <c r="Y142" s="5">
        <f>IF(G142&lt;$B$3,0,INDEX(魂师之魄!$N$12:$N$21,MATCH(魂师之魄1!$E$3,魂师之魄!$M$12:$M$21,0),1))</f>
        <v>2.8000000000000001E-2</v>
      </c>
      <c r="Z142" s="5">
        <f>IF(G142&lt;$B$3,0,INDEX(魂师之魄!$O$12:$O$21,MATCH(魂师之魄1!$E$3,魂师之魄!$M$12:$M$21,0),1))</f>
        <v>2.8000000000000001E-2</v>
      </c>
      <c r="AO142" s="30">
        <v>138</v>
      </c>
      <c r="AP142" s="5">
        <f>IF(G142&lt;$B$3,0,INDEX(魂师之魄!$F$12:$F$21,MATCH(魂师之魄1!$C$3,魂师之魄!$M$12:$M$21,0),1))</f>
        <v>0.05</v>
      </c>
      <c r="AQ142" s="5">
        <f>IF(G142&lt;$B$3,0,INDEX(魂师之魄!$J$12:$J$21,MATCH(魂师之魄1!$C$3,魂师之魄!$M$12:$M$21,0),1))</f>
        <v>0.05</v>
      </c>
    </row>
    <row r="143" spans="7:43" x14ac:dyDescent="0.2">
      <c r="G143" s="30">
        <v>139</v>
      </c>
      <c r="N143" s="5">
        <f>IF(G143&lt;$B$3,0,INDEX(魂师之魄!$K$12:$K$21,MATCH(魂师之魄1!$D$3,魂师之魄!$I$12:$I$21,0),1))</f>
        <v>25</v>
      </c>
      <c r="P143" s="5">
        <f>IF(G143&lt;$B$3,0,INDEX(魂师之魄!$G$12:$G$21,MATCH(魂师之魄1!$C$3,魂师之魄!$E$12:$E$21,0),1))</f>
        <v>50</v>
      </c>
      <c r="X143" s="30">
        <v>139</v>
      </c>
      <c r="Y143" s="5">
        <f>IF(G143&lt;$B$3,0,INDEX(魂师之魄!$N$12:$N$21,MATCH(魂师之魄1!$E$3,魂师之魄!$M$12:$M$21,0),1))</f>
        <v>2.8000000000000001E-2</v>
      </c>
      <c r="Z143" s="5">
        <f>IF(G143&lt;$B$3,0,INDEX(魂师之魄!$O$12:$O$21,MATCH(魂师之魄1!$E$3,魂师之魄!$M$12:$M$21,0),1))</f>
        <v>2.8000000000000001E-2</v>
      </c>
      <c r="AO143" s="30">
        <v>139</v>
      </c>
      <c r="AP143" s="5">
        <f>IF(G143&lt;$B$3,0,INDEX(魂师之魄!$F$12:$F$21,MATCH(魂师之魄1!$C$3,魂师之魄!$M$12:$M$21,0),1))</f>
        <v>0.05</v>
      </c>
      <c r="AQ143" s="5">
        <f>IF(G143&lt;$B$3,0,INDEX(魂师之魄!$J$12:$J$21,MATCH(魂师之魄1!$C$3,魂师之魄!$M$12:$M$21,0),1))</f>
        <v>0.05</v>
      </c>
    </row>
    <row r="144" spans="7:43" x14ac:dyDescent="0.2">
      <c r="G144" s="30">
        <v>140</v>
      </c>
      <c r="N144" s="5">
        <f>IF(G144&lt;$B$3,0,INDEX(魂师之魄!$K$12:$K$21,MATCH(魂师之魄1!$D$3,魂师之魄!$I$12:$I$21,0),1))</f>
        <v>25</v>
      </c>
      <c r="P144" s="5">
        <f>IF(G144&lt;$B$3,0,INDEX(魂师之魄!$G$12:$G$21,MATCH(魂师之魄1!$C$3,魂师之魄!$E$12:$E$21,0),1))</f>
        <v>50</v>
      </c>
      <c r="X144" s="30">
        <v>140</v>
      </c>
      <c r="Y144" s="5">
        <f>IF(G144&lt;$B$3,0,INDEX(魂师之魄!$N$12:$N$21,MATCH(魂师之魄1!$E$3,魂师之魄!$M$12:$M$21,0),1))</f>
        <v>2.8000000000000001E-2</v>
      </c>
      <c r="Z144" s="5">
        <f>IF(G144&lt;$B$3,0,INDEX(魂师之魄!$O$12:$O$21,MATCH(魂师之魄1!$E$3,魂师之魄!$M$12:$M$21,0),1))</f>
        <v>2.8000000000000001E-2</v>
      </c>
      <c r="AO144" s="30">
        <v>140</v>
      </c>
      <c r="AP144" s="5">
        <f>IF(G144&lt;$B$3,0,INDEX(魂师之魄!$F$12:$F$21,MATCH(魂师之魄1!$C$3,魂师之魄!$M$12:$M$21,0),1))</f>
        <v>0.05</v>
      </c>
      <c r="AQ144" s="5">
        <f>IF(G144&lt;$B$3,0,INDEX(魂师之魄!$J$12:$J$21,MATCH(魂师之魄1!$C$3,魂师之魄!$M$12:$M$21,0),1))</f>
        <v>0.05</v>
      </c>
    </row>
    <row r="145" spans="7:43" x14ac:dyDescent="0.2">
      <c r="G145" s="30">
        <v>141</v>
      </c>
      <c r="N145" s="5">
        <f>IF(G145&lt;$B$3,0,INDEX(魂师之魄!$K$12:$K$21,MATCH(魂师之魄1!$D$3,魂师之魄!$I$12:$I$21,0),1))</f>
        <v>25</v>
      </c>
      <c r="P145" s="5">
        <f>IF(G145&lt;$B$3,0,INDEX(魂师之魄!$G$12:$G$21,MATCH(魂师之魄1!$C$3,魂师之魄!$E$12:$E$21,0),1))</f>
        <v>50</v>
      </c>
      <c r="X145" s="30">
        <v>141</v>
      </c>
      <c r="Y145" s="5">
        <f>IF(G145&lt;$B$3,0,INDEX(魂师之魄!$N$12:$N$21,MATCH(魂师之魄1!$E$3,魂师之魄!$M$12:$M$21,0),1))</f>
        <v>2.8000000000000001E-2</v>
      </c>
      <c r="Z145" s="5">
        <f>IF(G145&lt;$B$3,0,INDEX(魂师之魄!$O$12:$O$21,MATCH(魂师之魄1!$E$3,魂师之魄!$M$12:$M$21,0),1))</f>
        <v>2.8000000000000001E-2</v>
      </c>
      <c r="AO145" s="30">
        <v>141</v>
      </c>
      <c r="AP145" s="5">
        <f>IF(G145&lt;$B$3,0,INDEX(魂师之魄!$F$12:$F$21,MATCH(魂师之魄1!$C$3,魂师之魄!$M$12:$M$21,0),1))</f>
        <v>0.05</v>
      </c>
      <c r="AQ145" s="5">
        <f>IF(G145&lt;$B$3,0,INDEX(魂师之魄!$J$12:$J$21,MATCH(魂师之魄1!$C$3,魂师之魄!$M$12:$M$21,0),1))</f>
        <v>0.05</v>
      </c>
    </row>
    <row r="146" spans="7:43" x14ac:dyDescent="0.2">
      <c r="G146" s="30">
        <v>142</v>
      </c>
      <c r="N146" s="5">
        <f>IF(G146&lt;$B$3,0,INDEX(魂师之魄!$K$12:$K$21,MATCH(魂师之魄1!$D$3,魂师之魄!$I$12:$I$21,0),1))</f>
        <v>25</v>
      </c>
      <c r="P146" s="5">
        <f>IF(G146&lt;$B$3,0,INDEX(魂师之魄!$G$12:$G$21,MATCH(魂师之魄1!$C$3,魂师之魄!$E$12:$E$21,0),1))</f>
        <v>50</v>
      </c>
      <c r="X146" s="30">
        <v>142</v>
      </c>
      <c r="Y146" s="5">
        <f>IF(G146&lt;$B$3,0,INDEX(魂师之魄!$N$12:$N$21,MATCH(魂师之魄1!$E$3,魂师之魄!$M$12:$M$21,0),1))</f>
        <v>2.8000000000000001E-2</v>
      </c>
      <c r="Z146" s="5">
        <f>IF(G146&lt;$B$3,0,INDEX(魂师之魄!$O$12:$O$21,MATCH(魂师之魄1!$E$3,魂师之魄!$M$12:$M$21,0),1))</f>
        <v>2.8000000000000001E-2</v>
      </c>
      <c r="AO146" s="30">
        <v>142</v>
      </c>
      <c r="AP146" s="5">
        <f>IF(G146&lt;$B$3,0,INDEX(魂师之魄!$F$12:$F$21,MATCH(魂师之魄1!$C$3,魂师之魄!$M$12:$M$21,0),1))</f>
        <v>0.05</v>
      </c>
      <c r="AQ146" s="5">
        <f>IF(G146&lt;$B$3,0,INDEX(魂师之魄!$J$12:$J$21,MATCH(魂师之魄1!$C$3,魂师之魄!$M$12:$M$21,0),1))</f>
        <v>0.05</v>
      </c>
    </row>
    <row r="147" spans="7:43" x14ac:dyDescent="0.2">
      <c r="G147" s="30">
        <v>143</v>
      </c>
      <c r="N147" s="5">
        <f>IF(G147&lt;$B$3,0,INDEX(魂师之魄!$K$12:$K$21,MATCH(魂师之魄1!$D$3,魂师之魄!$I$12:$I$21,0),1))</f>
        <v>25</v>
      </c>
      <c r="P147" s="5">
        <f>IF(G147&lt;$B$3,0,INDEX(魂师之魄!$G$12:$G$21,MATCH(魂师之魄1!$C$3,魂师之魄!$E$12:$E$21,0),1))</f>
        <v>50</v>
      </c>
      <c r="X147" s="30">
        <v>143</v>
      </c>
      <c r="Y147" s="5">
        <f>IF(G147&lt;$B$3,0,INDEX(魂师之魄!$N$12:$N$21,MATCH(魂师之魄1!$E$3,魂师之魄!$M$12:$M$21,0),1))</f>
        <v>2.8000000000000001E-2</v>
      </c>
      <c r="Z147" s="5">
        <f>IF(G147&lt;$B$3,0,INDEX(魂师之魄!$O$12:$O$21,MATCH(魂师之魄1!$E$3,魂师之魄!$M$12:$M$21,0),1))</f>
        <v>2.8000000000000001E-2</v>
      </c>
      <c r="AO147" s="30">
        <v>143</v>
      </c>
      <c r="AP147" s="5">
        <f>IF(G147&lt;$B$3,0,INDEX(魂师之魄!$F$12:$F$21,MATCH(魂师之魄1!$C$3,魂师之魄!$M$12:$M$21,0),1))</f>
        <v>0.05</v>
      </c>
      <c r="AQ147" s="5">
        <f>IF(G147&lt;$B$3,0,INDEX(魂师之魄!$J$12:$J$21,MATCH(魂师之魄1!$C$3,魂师之魄!$M$12:$M$21,0),1))</f>
        <v>0.05</v>
      </c>
    </row>
    <row r="148" spans="7:43" x14ac:dyDescent="0.2">
      <c r="G148" s="30">
        <v>144</v>
      </c>
      <c r="N148" s="5">
        <f>IF(G148&lt;$B$3,0,INDEX(魂师之魄!$K$12:$K$21,MATCH(魂师之魄1!$D$3,魂师之魄!$I$12:$I$21,0),1))</f>
        <v>25</v>
      </c>
      <c r="P148" s="5">
        <f>IF(G148&lt;$B$3,0,INDEX(魂师之魄!$G$12:$G$21,MATCH(魂师之魄1!$C$3,魂师之魄!$E$12:$E$21,0),1))</f>
        <v>50</v>
      </c>
      <c r="X148" s="30">
        <v>144</v>
      </c>
      <c r="Y148" s="5">
        <f>IF(G148&lt;$B$3,0,INDEX(魂师之魄!$N$12:$N$21,MATCH(魂师之魄1!$E$3,魂师之魄!$M$12:$M$21,0),1))</f>
        <v>2.8000000000000001E-2</v>
      </c>
      <c r="Z148" s="5">
        <f>IF(G148&lt;$B$3,0,INDEX(魂师之魄!$O$12:$O$21,MATCH(魂师之魄1!$E$3,魂师之魄!$M$12:$M$21,0),1))</f>
        <v>2.8000000000000001E-2</v>
      </c>
      <c r="AO148" s="30">
        <v>144</v>
      </c>
      <c r="AP148" s="5">
        <f>IF(G148&lt;$B$3,0,INDEX(魂师之魄!$F$12:$F$21,MATCH(魂师之魄1!$C$3,魂师之魄!$M$12:$M$21,0),1))</f>
        <v>0.05</v>
      </c>
      <c r="AQ148" s="5">
        <f>IF(G148&lt;$B$3,0,INDEX(魂师之魄!$J$12:$J$21,MATCH(魂师之魄1!$C$3,魂师之魄!$M$12:$M$21,0),1))</f>
        <v>0.05</v>
      </c>
    </row>
    <row r="149" spans="7:43" x14ac:dyDescent="0.2">
      <c r="G149" s="30">
        <v>145</v>
      </c>
      <c r="N149" s="5">
        <f>IF(G149&lt;$B$3,0,INDEX(魂师之魄!$K$12:$K$21,MATCH(魂师之魄1!$D$3,魂师之魄!$I$12:$I$21,0),1))</f>
        <v>25</v>
      </c>
      <c r="P149" s="5">
        <f>IF(G149&lt;$B$3,0,INDEX(魂师之魄!$G$12:$G$21,MATCH(魂师之魄1!$C$3,魂师之魄!$E$12:$E$21,0),1))</f>
        <v>50</v>
      </c>
      <c r="X149" s="30">
        <v>145</v>
      </c>
      <c r="Y149" s="5">
        <f>IF(G149&lt;$B$3,0,INDEX(魂师之魄!$N$12:$N$21,MATCH(魂师之魄1!$E$3,魂师之魄!$M$12:$M$21,0),1))</f>
        <v>2.8000000000000001E-2</v>
      </c>
      <c r="Z149" s="5">
        <f>IF(G149&lt;$B$3,0,INDEX(魂师之魄!$O$12:$O$21,MATCH(魂师之魄1!$E$3,魂师之魄!$M$12:$M$21,0),1))</f>
        <v>2.8000000000000001E-2</v>
      </c>
      <c r="AO149" s="30">
        <v>145</v>
      </c>
      <c r="AP149" s="5">
        <f>IF(G149&lt;$B$3,0,INDEX(魂师之魄!$F$12:$F$21,MATCH(魂师之魄1!$C$3,魂师之魄!$M$12:$M$21,0),1))</f>
        <v>0.05</v>
      </c>
      <c r="AQ149" s="5">
        <f>IF(G149&lt;$B$3,0,INDEX(魂师之魄!$J$12:$J$21,MATCH(魂师之魄1!$C$3,魂师之魄!$M$12:$M$21,0),1))</f>
        <v>0.05</v>
      </c>
    </row>
    <row r="150" spans="7:43" x14ac:dyDescent="0.2">
      <c r="G150" s="30">
        <v>146</v>
      </c>
      <c r="N150" s="5">
        <f>IF(G150&lt;$B$3,0,INDEX(魂师之魄!$K$12:$K$21,MATCH(魂师之魄1!$D$3,魂师之魄!$I$12:$I$21,0),1))</f>
        <v>25</v>
      </c>
      <c r="P150" s="5">
        <f>IF(G150&lt;$B$3,0,INDEX(魂师之魄!$G$12:$G$21,MATCH(魂师之魄1!$C$3,魂师之魄!$E$12:$E$21,0),1))</f>
        <v>50</v>
      </c>
      <c r="X150" s="30">
        <v>146</v>
      </c>
      <c r="Y150" s="5">
        <f>IF(G150&lt;$B$3,0,INDEX(魂师之魄!$N$12:$N$21,MATCH(魂师之魄1!$E$3,魂师之魄!$M$12:$M$21,0),1))</f>
        <v>2.8000000000000001E-2</v>
      </c>
      <c r="Z150" s="5">
        <f>IF(G150&lt;$B$3,0,INDEX(魂师之魄!$O$12:$O$21,MATCH(魂师之魄1!$E$3,魂师之魄!$M$12:$M$21,0),1))</f>
        <v>2.8000000000000001E-2</v>
      </c>
      <c r="AO150" s="30">
        <v>146</v>
      </c>
      <c r="AP150" s="5">
        <f>IF(G150&lt;$B$3,0,INDEX(魂师之魄!$F$12:$F$21,MATCH(魂师之魄1!$C$3,魂师之魄!$M$12:$M$21,0),1))</f>
        <v>0.05</v>
      </c>
      <c r="AQ150" s="5">
        <f>IF(G150&lt;$B$3,0,INDEX(魂师之魄!$J$12:$J$21,MATCH(魂师之魄1!$C$3,魂师之魄!$M$12:$M$21,0),1))</f>
        <v>0.05</v>
      </c>
    </row>
    <row r="151" spans="7:43" x14ac:dyDescent="0.2">
      <c r="G151" s="30">
        <v>147</v>
      </c>
      <c r="N151" s="5">
        <f>IF(G151&lt;$B$3,0,INDEX(魂师之魄!$K$12:$K$21,MATCH(魂师之魄1!$D$3,魂师之魄!$I$12:$I$21,0),1))</f>
        <v>25</v>
      </c>
      <c r="P151" s="5">
        <f>IF(G151&lt;$B$3,0,INDEX(魂师之魄!$G$12:$G$21,MATCH(魂师之魄1!$C$3,魂师之魄!$E$12:$E$21,0),1))</f>
        <v>50</v>
      </c>
      <c r="X151" s="30">
        <v>147</v>
      </c>
      <c r="Y151" s="5">
        <f>IF(G151&lt;$B$3,0,INDEX(魂师之魄!$N$12:$N$21,MATCH(魂师之魄1!$E$3,魂师之魄!$M$12:$M$21,0),1))</f>
        <v>2.8000000000000001E-2</v>
      </c>
      <c r="Z151" s="5">
        <f>IF(G151&lt;$B$3,0,INDEX(魂师之魄!$O$12:$O$21,MATCH(魂师之魄1!$E$3,魂师之魄!$M$12:$M$21,0),1))</f>
        <v>2.8000000000000001E-2</v>
      </c>
      <c r="AO151" s="30">
        <v>147</v>
      </c>
      <c r="AP151" s="5">
        <f>IF(G151&lt;$B$3,0,INDEX(魂师之魄!$F$12:$F$21,MATCH(魂师之魄1!$C$3,魂师之魄!$M$12:$M$21,0),1))</f>
        <v>0.05</v>
      </c>
      <c r="AQ151" s="5">
        <f>IF(G151&lt;$B$3,0,INDEX(魂师之魄!$J$12:$J$21,MATCH(魂师之魄1!$C$3,魂师之魄!$M$12:$M$21,0),1))</f>
        <v>0.05</v>
      </c>
    </row>
    <row r="152" spans="7:43" x14ac:dyDescent="0.2">
      <c r="G152" s="30">
        <v>148</v>
      </c>
      <c r="N152" s="5">
        <f>IF(G152&lt;$B$3,0,INDEX(魂师之魄!$K$12:$K$21,MATCH(魂师之魄1!$D$3,魂师之魄!$I$12:$I$21,0),1))</f>
        <v>25</v>
      </c>
      <c r="P152" s="5">
        <f>IF(G152&lt;$B$3,0,INDEX(魂师之魄!$G$12:$G$21,MATCH(魂师之魄1!$C$3,魂师之魄!$E$12:$E$21,0),1))</f>
        <v>50</v>
      </c>
      <c r="X152" s="30">
        <v>148</v>
      </c>
      <c r="Y152" s="5">
        <f>IF(G152&lt;$B$3,0,INDEX(魂师之魄!$N$12:$N$21,MATCH(魂师之魄1!$E$3,魂师之魄!$M$12:$M$21,0),1))</f>
        <v>2.8000000000000001E-2</v>
      </c>
      <c r="Z152" s="5">
        <f>IF(G152&lt;$B$3,0,INDEX(魂师之魄!$O$12:$O$21,MATCH(魂师之魄1!$E$3,魂师之魄!$M$12:$M$21,0),1))</f>
        <v>2.8000000000000001E-2</v>
      </c>
      <c r="AO152" s="30">
        <v>148</v>
      </c>
      <c r="AP152" s="5">
        <f>IF(G152&lt;$B$3,0,INDEX(魂师之魄!$F$12:$F$21,MATCH(魂师之魄1!$C$3,魂师之魄!$M$12:$M$21,0),1))</f>
        <v>0.05</v>
      </c>
      <c r="AQ152" s="5">
        <f>IF(G152&lt;$B$3,0,INDEX(魂师之魄!$J$12:$J$21,MATCH(魂师之魄1!$C$3,魂师之魄!$M$12:$M$21,0),1))</f>
        <v>0.05</v>
      </c>
    </row>
    <row r="153" spans="7:43" x14ac:dyDescent="0.2">
      <c r="G153" s="30">
        <v>149</v>
      </c>
      <c r="N153" s="5">
        <f>IF(G153&lt;$B$3,0,INDEX(魂师之魄!$K$12:$K$21,MATCH(魂师之魄1!$D$3,魂师之魄!$I$12:$I$21,0),1))</f>
        <v>25</v>
      </c>
      <c r="P153" s="5">
        <f>IF(G153&lt;$B$3,0,INDEX(魂师之魄!$G$12:$G$21,MATCH(魂师之魄1!$C$3,魂师之魄!$E$12:$E$21,0),1))</f>
        <v>50</v>
      </c>
      <c r="X153" s="30">
        <v>149</v>
      </c>
      <c r="Y153" s="5">
        <f>IF(G153&lt;$B$3,0,INDEX(魂师之魄!$N$12:$N$21,MATCH(魂师之魄1!$E$3,魂师之魄!$M$12:$M$21,0),1))</f>
        <v>2.8000000000000001E-2</v>
      </c>
      <c r="Z153" s="5">
        <f>IF(G153&lt;$B$3,0,INDEX(魂师之魄!$O$12:$O$21,MATCH(魂师之魄1!$E$3,魂师之魄!$M$12:$M$21,0),1))</f>
        <v>2.8000000000000001E-2</v>
      </c>
      <c r="AO153" s="30">
        <v>149</v>
      </c>
      <c r="AP153" s="5">
        <f>IF(G153&lt;$B$3,0,INDEX(魂师之魄!$F$12:$F$21,MATCH(魂师之魄1!$C$3,魂师之魄!$M$12:$M$21,0),1))</f>
        <v>0.05</v>
      </c>
      <c r="AQ153" s="5">
        <f>IF(G153&lt;$B$3,0,INDEX(魂师之魄!$J$12:$J$21,MATCH(魂师之魄1!$C$3,魂师之魄!$M$12:$M$21,0),1))</f>
        <v>0.05</v>
      </c>
    </row>
    <row r="154" spans="7:43" x14ac:dyDescent="0.2">
      <c r="G154" s="30">
        <v>150</v>
      </c>
      <c r="N154" s="5">
        <f>IF(G154&lt;$B$3,0,INDEX(魂师之魄!$K$12:$K$21,MATCH(魂师之魄1!$D$3,魂师之魄!$I$12:$I$21,0),1))</f>
        <v>25</v>
      </c>
      <c r="P154" s="5">
        <f>IF(G154&lt;$B$3,0,INDEX(魂师之魄!$G$12:$G$21,MATCH(魂师之魄1!$C$3,魂师之魄!$E$12:$E$21,0),1))</f>
        <v>50</v>
      </c>
      <c r="X154" s="30">
        <v>150</v>
      </c>
      <c r="Y154" s="5">
        <f>IF(G154&lt;$B$3,0,INDEX(魂师之魄!$N$12:$N$21,MATCH(魂师之魄1!$E$3,魂师之魄!$M$12:$M$21,0),1))</f>
        <v>2.8000000000000001E-2</v>
      </c>
      <c r="Z154" s="5">
        <f>IF(G154&lt;$B$3,0,INDEX(魂师之魄!$O$12:$O$21,MATCH(魂师之魄1!$E$3,魂师之魄!$M$12:$M$21,0),1))</f>
        <v>2.8000000000000001E-2</v>
      </c>
      <c r="AO154" s="30">
        <v>150</v>
      </c>
      <c r="AP154" s="5">
        <f>IF(G154&lt;$B$3,0,INDEX(魂师之魄!$F$12:$F$21,MATCH(魂师之魄1!$C$3,魂师之魄!$M$12:$M$21,0),1))</f>
        <v>0.05</v>
      </c>
      <c r="AQ154" s="5">
        <f>IF(G154&lt;$B$3,0,INDEX(魂师之魄!$J$12:$J$21,MATCH(魂师之魄1!$C$3,魂师之魄!$M$12:$M$21,0),1))</f>
        <v>0.05</v>
      </c>
    </row>
    <row r="155" spans="7:43" x14ac:dyDescent="0.2">
      <c r="G155" s="30">
        <v>151</v>
      </c>
      <c r="N155" s="5">
        <f>IF(G155&lt;$B$3,0,INDEX(魂师之魄!$K$12:$K$21,MATCH(魂师之魄1!$D$3,魂师之魄!$I$12:$I$21,0),1))</f>
        <v>25</v>
      </c>
      <c r="P155" s="5">
        <f>IF(G155&lt;$B$3,0,INDEX(魂师之魄!$G$12:$G$21,MATCH(魂师之魄1!$C$3,魂师之魄!$E$12:$E$21,0),1))</f>
        <v>50</v>
      </c>
      <c r="X155" s="30">
        <v>151</v>
      </c>
      <c r="Y155" s="5">
        <f>IF(G155&lt;$B$3,0,INDEX(魂师之魄!$N$12:$N$21,MATCH(魂师之魄1!$E$3,魂师之魄!$M$12:$M$21,0),1))</f>
        <v>2.8000000000000001E-2</v>
      </c>
      <c r="Z155" s="5">
        <f>IF(G155&lt;$B$3,0,INDEX(魂师之魄!$O$12:$O$21,MATCH(魂师之魄1!$E$3,魂师之魄!$M$12:$M$21,0),1))</f>
        <v>2.8000000000000001E-2</v>
      </c>
      <c r="AO155" s="30">
        <v>151</v>
      </c>
      <c r="AP155" s="5">
        <f>IF(G155&lt;$B$3,0,INDEX(魂师之魄!$F$12:$F$21,MATCH(魂师之魄1!$C$3,魂师之魄!$M$12:$M$21,0),1))</f>
        <v>0.05</v>
      </c>
      <c r="AQ155" s="5">
        <f>IF(G155&lt;$B$3,0,INDEX(魂师之魄!$J$12:$J$21,MATCH(魂师之魄1!$C$3,魂师之魄!$M$12:$M$21,0),1))</f>
        <v>0.05</v>
      </c>
    </row>
    <row r="156" spans="7:43" x14ac:dyDescent="0.2">
      <c r="G156" s="30">
        <v>152</v>
      </c>
      <c r="N156" s="5">
        <f>IF(G156&lt;$B$3,0,INDEX(魂师之魄!$K$12:$K$21,MATCH(魂师之魄1!$D$3,魂师之魄!$I$12:$I$21,0),1))</f>
        <v>25</v>
      </c>
      <c r="P156" s="5">
        <f>IF(G156&lt;$B$3,0,INDEX(魂师之魄!$G$12:$G$21,MATCH(魂师之魄1!$C$3,魂师之魄!$E$12:$E$21,0),1))</f>
        <v>50</v>
      </c>
      <c r="X156" s="30">
        <v>152</v>
      </c>
      <c r="Y156" s="5">
        <f>IF(G156&lt;$B$3,0,INDEX(魂师之魄!$N$12:$N$21,MATCH(魂师之魄1!$E$3,魂师之魄!$M$12:$M$21,0),1))</f>
        <v>2.8000000000000001E-2</v>
      </c>
      <c r="Z156" s="5">
        <f>IF(G156&lt;$B$3,0,INDEX(魂师之魄!$O$12:$O$21,MATCH(魂师之魄1!$E$3,魂师之魄!$M$12:$M$21,0),1))</f>
        <v>2.8000000000000001E-2</v>
      </c>
      <c r="AO156" s="30">
        <v>152</v>
      </c>
      <c r="AP156" s="5">
        <f>IF(G156&lt;$B$3,0,INDEX(魂师之魄!$F$12:$F$21,MATCH(魂师之魄1!$C$3,魂师之魄!$M$12:$M$21,0),1))</f>
        <v>0.05</v>
      </c>
      <c r="AQ156" s="5">
        <f>IF(G156&lt;$B$3,0,INDEX(魂师之魄!$J$12:$J$21,MATCH(魂师之魄1!$C$3,魂师之魄!$M$12:$M$21,0),1))</f>
        <v>0.05</v>
      </c>
    </row>
    <row r="157" spans="7:43" x14ac:dyDescent="0.2">
      <c r="G157" s="30">
        <v>153</v>
      </c>
      <c r="N157" s="5">
        <f>IF(G157&lt;$B$3,0,INDEX(魂师之魄!$K$12:$K$21,MATCH(魂师之魄1!$D$3,魂师之魄!$I$12:$I$21,0),1))</f>
        <v>25</v>
      </c>
      <c r="P157" s="5">
        <f>IF(G157&lt;$B$3,0,INDEX(魂师之魄!$G$12:$G$21,MATCH(魂师之魄1!$C$3,魂师之魄!$E$12:$E$21,0),1))</f>
        <v>50</v>
      </c>
      <c r="X157" s="30">
        <v>153</v>
      </c>
      <c r="Y157" s="5">
        <f>IF(G157&lt;$B$3,0,INDEX(魂师之魄!$N$12:$N$21,MATCH(魂师之魄1!$E$3,魂师之魄!$M$12:$M$21,0),1))</f>
        <v>2.8000000000000001E-2</v>
      </c>
      <c r="Z157" s="5">
        <f>IF(G157&lt;$B$3,0,INDEX(魂师之魄!$O$12:$O$21,MATCH(魂师之魄1!$E$3,魂师之魄!$M$12:$M$21,0),1))</f>
        <v>2.8000000000000001E-2</v>
      </c>
      <c r="AO157" s="30">
        <v>153</v>
      </c>
      <c r="AP157" s="5">
        <f>IF(G157&lt;$B$3,0,INDEX(魂师之魄!$F$12:$F$21,MATCH(魂师之魄1!$C$3,魂师之魄!$M$12:$M$21,0),1))</f>
        <v>0.05</v>
      </c>
      <c r="AQ157" s="5">
        <f>IF(G157&lt;$B$3,0,INDEX(魂师之魄!$J$12:$J$21,MATCH(魂师之魄1!$C$3,魂师之魄!$M$12:$M$21,0),1))</f>
        <v>0.05</v>
      </c>
    </row>
    <row r="158" spans="7:43" x14ac:dyDescent="0.2">
      <c r="G158" s="30">
        <v>154</v>
      </c>
      <c r="N158" s="5">
        <f>IF(G158&lt;$B$3,0,INDEX(魂师之魄!$K$12:$K$21,MATCH(魂师之魄1!$D$3,魂师之魄!$I$12:$I$21,0),1))</f>
        <v>25</v>
      </c>
      <c r="P158" s="5">
        <f>IF(G158&lt;$B$3,0,INDEX(魂师之魄!$G$12:$G$21,MATCH(魂师之魄1!$C$3,魂师之魄!$E$12:$E$21,0),1))</f>
        <v>50</v>
      </c>
      <c r="X158" s="30">
        <v>154</v>
      </c>
      <c r="Y158" s="5">
        <f>IF(G158&lt;$B$3,0,INDEX(魂师之魄!$N$12:$N$21,MATCH(魂师之魄1!$E$3,魂师之魄!$M$12:$M$21,0),1))</f>
        <v>2.8000000000000001E-2</v>
      </c>
      <c r="Z158" s="5">
        <f>IF(G158&lt;$B$3,0,INDEX(魂师之魄!$O$12:$O$21,MATCH(魂师之魄1!$E$3,魂师之魄!$M$12:$M$21,0),1))</f>
        <v>2.8000000000000001E-2</v>
      </c>
      <c r="AO158" s="30">
        <v>154</v>
      </c>
      <c r="AP158" s="5">
        <f>IF(G158&lt;$B$3,0,INDEX(魂师之魄!$F$12:$F$21,MATCH(魂师之魄1!$C$3,魂师之魄!$M$12:$M$21,0),1))</f>
        <v>0.05</v>
      </c>
      <c r="AQ158" s="5">
        <f>IF(G158&lt;$B$3,0,INDEX(魂师之魄!$J$12:$J$21,MATCH(魂师之魄1!$C$3,魂师之魄!$M$12:$M$21,0),1))</f>
        <v>0.05</v>
      </c>
    </row>
    <row r="159" spans="7:43" x14ac:dyDescent="0.2">
      <c r="G159" s="30">
        <v>155</v>
      </c>
      <c r="N159" s="5">
        <f>IF(G159&lt;$B$3,0,INDEX(魂师之魄!$K$12:$K$21,MATCH(魂师之魄1!$D$3,魂师之魄!$I$12:$I$21,0),1))</f>
        <v>25</v>
      </c>
      <c r="P159" s="5">
        <f>IF(G159&lt;$B$3,0,INDEX(魂师之魄!$G$12:$G$21,MATCH(魂师之魄1!$C$3,魂师之魄!$E$12:$E$21,0),1))</f>
        <v>50</v>
      </c>
      <c r="X159" s="30">
        <v>155</v>
      </c>
      <c r="Y159" s="5">
        <f>IF(G159&lt;$B$3,0,INDEX(魂师之魄!$N$12:$N$21,MATCH(魂师之魄1!$E$3,魂师之魄!$M$12:$M$21,0),1))</f>
        <v>2.8000000000000001E-2</v>
      </c>
      <c r="Z159" s="5">
        <f>IF(G159&lt;$B$3,0,INDEX(魂师之魄!$O$12:$O$21,MATCH(魂师之魄1!$E$3,魂师之魄!$M$12:$M$21,0),1))</f>
        <v>2.8000000000000001E-2</v>
      </c>
      <c r="AO159" s="30">
        <v>155</v>
      </c>
      <c r="AP159" s="5">
        <f>IF(G159&lt;$B$3,0,INDEX(魂师之魄!$F$12:$F$21,MATCH(魂师之魄1!$C$3,魂师之魄!$M$12:$M$21,0),1))</f>
        <v>0.05</v>
      </c>
      <c r="AQ159" s="5">
        <f>IF(G159&lt;$B$3,0,INDEX(魂师之魄!$J$12:$J$21,MATCH(魂师之魄1!$C$3,魂师之魄!$M$12:$M$21,0),1))</f>
        <v>0.05</v>
      </c>
    </row>
    <row r="160" spans="7:43" x14ac:dyDescent="0.2">
      <c r="G160" s="30">
        <v>156</v>
      </c>
      <c r="N160" s="5">
        <f>IF(G160&lt;$B$3,0,INDEX(魂师之魄!$K$12:$K$21,MATCH(魂师之魄1!$D$3,魂师之魄!$I$12:$I$21,0),1))</f>
        <v>25</v>
      </c>
      <c r="P160" s="5">
        <f>IF(G160&lt;$B$3,0,INDEX(魂师之魄!$G$12:$G$21,MATCH(魂师之魄1!$C$3,魂师之魄!$E$12:$E$21,0),1))</f>
        <v>50</v>
      </c>
      <c r="X160" s="30">
        <v>156</v>
      </c>
      <c r="Y160" s="5">
        <f>IF(G160&lt;$B$3,0,INDEX(魂师之魄!$N$12:$N$21,MATCH(魂师之魄1!$E$3,魂师之魄!$M$12:$M$21,0),1))</f>
        <v>2.8000000000000001E-2</v>
      </c>
      <c r="Z160" s="5">
        <f>IF(G160&lt;$B$3,0,INDEX(魂师之魄!$O$12:$O$21,MATCH(魂师之魄1!$E$3,魂师之魄!$M$12:$M$21,0),1))</f>
        <v>2.8000000000000001E-2</v>
      </c>
      <c r="AO160" s="30">
        <v>156</v>
      </c>
      <c r="AP160" s="5">
        <f>IF(G160&lt;$B$3,0,INDEX(魂师之魄!$F$12:$F$21,MATCH(魂师之魄1!$C$3,魂师之魄!$M$12:$M$21,0),1))</f>
        <v>0.05</v>
      </c>
      <c r="AQ160" s="5">
        <f>IF(G160&lt;$B$3,0,INDEX(魂师之魄!$J$12:$J$21,MATCH(魂师之魄1!$C$3,魂师之魄!$M$12:$M$21,0),1))</f>
        <v>0.05</v>
      </c>
    </row>
    <row r="161" spans="7:43" x14ac:dyDescent="0.2">
      <c r="G161" s="30">
        <v>157</v>
      </c>
      <c r="N161" s="5">
        <f>IF(G161&lt;$B$3,0,INDEX(魂师之魄!$K$12:$K$21,MATCH(魂师之魄1!$D$3,魂师之魄!$I$12:$I$21,0),1))</f>
        <v>25</v>
      </c>
      <c r="P161" s="5">
        <f>IF(G161&lt;$B$3,0,INDEX(魂师之魄!$G$12:$G$21,MATCH(魂师之魄1!$C$3,魂师之魄!$E$12:$E$21,0),1))</f>
        <v>50</v>
      </c>
      <c r="X161" s="30">
        <v>157</v>
      </c>
      <c r="Y161" s="5">
        <f>IF(G161&lt;$B$3,0,INDEX(魂师之魄!$N$12:$N$21,MATCH(魂师之魄1!$E$3,魂师之魄!$M$12:$M$21,0),1))</f>
        <v>2.8000000000000001E-2</v>
      </c>
      <c r="Z161" s="5">
        <f>IF(G161&lt;$B$3,0,INDEX(魂师之魄!$O$12:$O$21,MATCH(魂师之魄1!$E$3,魂师之魄!$M$12:$M$21,0),1))</f>
        <v>2.8000000000000001E-2</v>
      </c>
      <c r="AO161" s="30">
        <v>157</v>
      </c>
      <c r="AP161" s="5">
        <f>IF(G161&lt;$B$3,0,INDEX(魂师之魄!$F$12:$F$21,MATCH(魂师之魄1!$C$3,魂师之魄!$M$12:$M$21,0),1))</f>
        <v>0.05</v>
      </c>
      <c r="AQ161" s="5">
        <f>IF(G161&lt;$B$3,0,INDEX(魂师之魄!$J$12:$J$21,MATCH(魂师之魄1!$C$3,魂师之魄!$M$12:$M$21,0),1))</f>
        <v>0.05</v>
      </c>
    </row>
    <row r="162" spans="7:43" x14ac:dyDescent="0.2">
      <c r="G162" s="30">
        <v>158</v>
      </c>
      <c r="N162" s="5">
        <f>IF(G162&lt;$B$3,0,INDEX(魂师之魄!$K$12:$K$21,MATCH(魂师之魄1!$D$3,魂师之魄!$I$12:$I$21,0),1))</f>
        <v>25</v>
      </c>
      <c r="P162" s="5">
        <f>IF(G162&lt;$B$3,0,INDEX(魂师之魄!$G$12:$G$21,MATCH(魂师之魄1!$C$3,魂师之魄!$E$12:$E$21,0),1))</f>
        <v>50</v>
      </c>
      <c r="X162" s="30">
        <v>158</v>
      </c>
      <c r="Y162" s="5">
        <f>IF(G162&lt;$B$3,0,INDEX(魂师之魄!$N$12:$N$21,MATCH(魂师之魄1!$E$3,魂师之魄!$M$12:$M$21,0),1))</f>
        <v>2.8000000000000001E-2</v>
      </c>
      <c r="Z162" s="5">
        <f>IF(G162&lt;$B$3,0,INDEX(魂师之魄!$O$12:$O$21,MATCH(魂师之魄1!$E$3,魂师之魄!$M$12:$M$21,0),1))</f>
        <v>2.8000000000000001E-2</v>
      </c>
      <c r="AO162" s="30">
        <v>158</v>
      </c>
      <c r="AP162" s="5">
        <f>IF(G162&lt;$B$3,0,INDEX(魂师之魄!$F$12:$F$21,MATCH(魂师之魄1!$C$3,魂师之魄!$M$12:$M$21,0),1))</f>
        <v>0.05</v>
      </c>
      <c r="AQ162" s="5">
        <f>IF(G162&lt;$B$3,0,INDEX(魂师之魄!$J$12:$J$21,MATCH(魂师之魄1!$C$3,魂师之魄!$M$12:$M$21,0),1))</f>
        <v>0.05</v>
      </c>
    </row>
    <row r="163" spans="7:43" x14ac:dyDescent="0.2">
      <c r="G163" s="30">
        <v>159</v>
      </c>
      <c r="N163" s="5">
        <f>IF(G163&lt;$B$3,0,INDEX(魂师之魄!$K$12:$K$21,MATCH(魂师之魄1!$D$3,魂师之魄!$I$12:$I$21,0),1))</f>
        <v>25</v>
      </c>
      <c r="P163" s="5">
        <f>IF(G163&lt;$B$3,0,INDEX(魂师之魄!$G$12:$G$21,MATCH(魂师之魄1!$C$3,魂师之魄!$E$12:$E$21,0),1))</f>
        <v>50</v>
      </c>
      <c r="X163" s="30">
        <v>159</v>
      </c>
      <c r="Y163" s="5">
        <f>IF(G163&lt;$B$3,0,INDEX(魂师之魄!$N$12:$N$21,MATCH(魂师之魄1!$E$3,魂师之魄!$M$12:$M$21,0),1))</f>
        <v>2.8000000000000001E-2</v>
      </c>
      <c r="Z163" s="5">
        <f>IF(G163&lt;$B$3,0,INDEX(魂师之魄!$O$12:$O$21,MATCH(魂师之魄1!$E$3,魂师之魄!$M$12:$M$21,0),1))</f>
        <v>2.8000000000000001E-2</v>
      </c>
      <c r="AO163" s="30">
        <v>159</v>
      </c>
      <c r="AP163" s="5">
        <f>IF(G163&lt;$B$3,0,INDEX(魂师之魄!$F$12:$F$21,MATCH(魂师之魄1!$C$3,魂师之魄!$M$12:$M$21,0),1))</f>
        <v>0.05</v>
      </c>
      <c r="AQ163" s="5">
        <f>IF(G163&lt;$B$3,0,INDEX(魂师之魄!$J$12:$J$21,MATCH(魂师之魄1!$C$3,魂师之魄!$M$12:$M$21,0),1))</f>
        <v>0.05</v>
      </c>
    </row>
    <row r="164" spans="7:43" x14ac:dyDescent="0.2">
      <c r="G164" s="30">
        <v>160</v>
      </c>
      <c r="N164" s="5">
        <f>IF(G164&lt;$B$3,0,INDEX(魂师之魄!$K$12:$K$21,MATCH(魂师之魄1!$D$3,魂师之魄!$I$12:$I$21,0),1))</f>
        <v>25</v>
      </c>
      <c r="P164" s="5">
        <f>IF(G164&lt;$B$3,0,INDEX(魂师之魄!$G$12:$G$21,MATCH(魂师之魄1!$C$3,魂师之魄!$E$12:$E$21,0),1))</f>
        <v>50</v>
      </c>
      <c r="X164" s="30">
        <v>160</v>
      </c>
      <c r="Y164" s="5">
        <f>IF(G164&lt;$B$3,0,INDEX(魂师之魄!$N$12:$N$21,MATCH(魂师之魄1!$E$3,魂师之魄!$M$12:$M$21,0),1))</f>
        <v>2.8000000000000001E-2</v>
      </c>
      <c r="Z164" s="5">
        <f>IF(G164&lt;$B$3,0,INDEX(魂师之魄!$O$12:$O$21,MATCH(魂师之魄1!$E$3,魂师之魄!$M$12:$M$21,0),1))</f>
        <v>2.8000000000000001E-2</v>
      </c>
      <c r="AO164" s="30">
        <v>160</v>
      </c>
      <c r="AP164" s="5">
        <f>IF(G164&lt;$B$3,0,INDEX(魂师之魄!$F$12:$F$21,MATCH(魂师之魄1!$C$3,魂师之魄!$M$12:$M$21,0),1))</f>
        <v>0.05</v>
      </c>
      <c r="AQ164" s="5">
        <f>IF(G164&lt;$B$3,0,INDEX(魂师之魄!$J$12:$J$21,MATCH(魂师之魄1!$C$3,魂师之魄!$M$12:$M$21,0),1))</f>
        <v>0.05</v>
      </c>
    </row>
    <row r="165" spans="7:43" x14ac:dyDescent="0.2">
      <c r="G165" s="30">
        <v>161</v>
      </c>
      <c r="N165" s="5">
        <f>IF(G165&lt;$B$3,0,INDEX(魂师之魄!$K$12:$K$21,MATCH(魂师之魄1!$D$3,魂师之魄!$I$12:$I$21,0),1))</f>
        <v>25</v>
      </c>
      <c r="P165" s="5">
        <f>IF(G165&lt;$B$3,0,INDEX(魂师之魄!$G$12:$G$21,MATCH(魂师之魄1!$C$3,魂师之魄!$E$12:$E$21,0),1))</f>
        <v>50</v>
      </c>
      <c r="X165" s="30">
        <v>161</v>
      </c>
      <c r="Y165" s="5">
        <f>IF(G165&lt;$B$3,0,INDEX(魂师之魄!$N$12:$N$21,MATCH(魂师之魄1!$E$3,魂师之魄!$M$12:$M$21,0),1))</f>
        <v>2.8000000000000001E-2</v>
      </c>
      <c r="Z165" s="5">
        <f>IF(G165&lt;$B$3,0,INDEX(魂师之魄!$O$12:$O$21,MATCH(魂师之魄1!$E$3,魂师之魄!$M$12:$M$21,0),1))</f>
        <v>2.8000000000000001E-2</v>
      </c>
      <c r="AO165" s="30">
        <v>161</v>
      </c>
      <c r="AP165" s="5">
        <f>IF(G165&lt;$B$3,0,INDEX(魂师之魄!$F$12:$F$21,MATCH(魂师之魄1!$C$3,魂师之魄!$M$12:$M$21,0),1))</f>
        <v>0.05</v>
      </c>
      <c r="AQ165" s="5">
        <f>IF(G165&lt;$B$3,0,INDEX(魂师之魄!$J$12:$J$21,MATCH(魂师之魄1!$C$3,魂师之魄!$M$12:$M$21,0),1))</f>
        <v>0.05</v>
      </c>
    </row>
    <row r="166" spans="7:43" x14ac:dyDescent="0.2">
      <c r="G166" s="30">
        <v>162</v>
      </c>
      <c r="N166" s="5">
        <f>IF(G166&lt;$B$3,0,INDEX(魂师之魄!$K$12:$K$21,MATCH(魂师之魄1!$D$3,魂师之魄!$I$12:$I$21,0),1))</f>
        <v>25</v>
      </c>
      <c r="P166" s="5">
        <f>IF(G166&lt;$B$3,0,INDEX(魂师之魄!$G$12:$G$21,MATCH(魂师之魄1!$C$3,魂师之魄!$E$12:$E$21,0),1))</f>
        <v>50</v>
      </c>
      <c r="X166" s="30">
        <v>162</v>
      </c>
      <c r="Y166" s="5">
        <f>IF(G166&lt;$B$3,0,INDEX(魂师之魄!$N$12:$N$21,MATCH(魂师之魄1!$E$3,魂师之魄!$M$12:$M$21,0),1))</f>
        <v>2.8000000000000001E-2</v>
      </c>
      <c r="Z166" s="5">
        <f>IF(G166&lt;$B$3,0,INDEX(魂师之魄!$O$12:$O$21,MATCH(魂师之魄1!$E$3,魂师之魄!$M$12:$M$21,0),1))</f>
        <v>2.8000000000000001E-2</v>
      </c>
      <c r="AO166" s="30">
        <v>162</v>
      </c>
      <c r="AP166" s="5">
        <f>IF(G166&lt;$B$3,0,INDEX(魂师之魄!$F$12:$F$21,MATCH(魂师之魄1!$C$3,魂师之魄!$M$12:$M$21,0),1))</f>
        <v>0.05</v>
      </c>
      <c r="AQ166" s="5">
        <f>IF(G166&lt;$B$3,0,INDEX(魂师之魄!$J$12:$J$21,MATCH(魂师之魄1!$C$3,魂师之魄!$M$12:$M$21,0),1))</f>
        <v>0.05</v>
      </c>
    </row>
    <row r="167" spans="7:43" x14ac:dyDescent="0.2">
      <c r="G167" s="30">
        <v>163</v>
      </c>
      <c r="N167" s="5">
        <f>IF(G167&lt;$B$3,0,INDEX(魂师之魄!$K$12:$K$21,MATCH(魂师之魄1!$D$3,魂师之魄!$I$12:$I$21,0),1))</f>
        <v>25</v>
      </c>
      <c r="P167" s="5">
        <f>IF(G167&lt;$B$3,0,INDEX(魂师之魄!$G$12:$G$21,MATCH(魂师之魄1!$C$3,魂师之魄!$E$12:$E$21,0),1))</f>
        <v>50</v>
      </c>
      <c r="X167" s="30">
        <v>163</v>
      </c>
      <c r="Y167" s="5">
        <f>IF(G167&lt;$B$3,0,INDEX(魂师之魄!$N$12:$N$21,MATCH(魂师之魄1!$E$3,魂师之魄!$M$12:$M$21,0),1))</f>
        <v>2.8000000000000001E-2</v>
      </c>
      <c r="Z167" s="5">
        <f>IF(G167&lt;$B$3,0,INDEX(魂师之魄!$O$12:$O$21,MATCH(魂师之魄1!$E$3,魂师之魄!$M$12:$M$21,0),1))</f>
        <v>2.8000000000000001E-2</v>
      </c>
      <c r="AO167" s="30">
        <v>163</v>
      </c>
      <c r="AP167" s="5">
        <f>IF(G167&lt;$B$3,0,INDEX(魂师之魄!$F$12:$F$21,MATCH(魂师之魄1!$C$3,魂师之魄!$M$12:$M$21,0),1))</f>
        <v>0.05</v>
      </c>
      <c r="AQ167" s="5">
        <f>IF(G167&lt;$B$3,0,INDEX(魂师之魄!$J$12:$J$21,MATCH(魂师之魄1!$C$3,魂师之魄!$M$12:$M$21,0),1))</f>
        <v>0.05</v>
      </c>
    </row>
    <row r="168" spans="7:43" x14ac:dyDescent="0.2">
      <c r="G168" s="30">
        <v>164</v>
      </c>
      <c r="N168" s="5">
        <f>IF(G168&lt;$B$3,0,INDEX(魂师之魄!$K$12:$K$21,MATCH(魂师之魄1!$D$3,魂师之魄!$I$12:$I$21,0),1))</f>
        <v>25</v>
      </c>
      <c r="P168" s="5">
        <f>IF(G168&lt;$B$3,0,INDEX(魂师之魄!$G$12:$G$21,MATCH(魂师之魄1!$C$3,魂师之魄!$E$12:$E$21,0),1))</f>
        <v>50</v>
      </c>
      <c r="X168" s="30">
        <v>164</v>
      </c>
      <c r="Y168" s="5">
        <f>IF(G168&lt;$B$3,0,INDEX(魂师之魄!$N$12:$N$21,MATCH(魂师之魄1!$E$3,魂师之魄!$M$12:$M$21,0),1))</f>
        <v>2.8000000000000001E-2</v>
      </c>
      <c r="Z168" s="5">
        <f>IF(G168&lt;$B$3,0,INDEX(魂师之魄!$O$12:$O$21,MATCH(魂师之魄1!$E$3,魂师之魄!$M$12:$M$21,0),1))</f>
        <v>2.8000000000000001E-2</v>
      </c>
      <c r="AO168" s="30">
        <v>164</v>
      </c>
      <c r="AP168" s="5">
        <f>IF(G168&lt;$B$3,0,INDEX(魂师之魄!$F$12:$F$21,MATCH(魂师之魄1!$C$3,魂师之魄!$M$12:$M$21,0),1))</f>
        <v>0.05</v>
      </c>
      <c r="AQ168" s="5">
        <f>IF(G168&lt;$B$3,0,INDEX(魂师之魄!$J$12:$J$21,MATCH(魂师之魄1!$C$3,魂师之魄!$M$12:$M$21,0),1))</f>
        <v>0.05</v>
      </c>
    </row>
    <row r="169" spans="7:43" x14ac:dyDescent="0.2">
      <c r="G169" s="30">
        <v>165</v>
      </c>
      <c r="N169" s="5">
        <f>IF(G169&lt;$B$3,0,INDEX(魂师之魄!$K$12:$K$21,MATCH(魂师之魄1!$D$3,魂师之魄!$I$12:$I$21,0),1))</f>
        <v>25</v>
      </c>
      <c r="P169" s="5">
        <f>IF(G169&lt;$B$3,0,INDEX(魂师之魄!$G$12:$G$21,MATCH(魂师之魄1!$C$3,魂师之魄!$E$12:$E$21,0),1))</f>
        <v>50</v>
      </c>
      <c r="X169" s="30">
        <v>165</v>
      </c>
      <c r="Y169" s="5">
        <f>IF(G169&lt;$B$3,0,INDEX(魂师之魄!$N$12:$N$21,MATCH(魂师之魄1!$E$3,魂师之魄!$M$12:$M$21,0),1))</f>
        <v>2.8000000000000001E-2</v>
      </c>
      <c r="Z169" s="5">
        <f>IF(G169&lt;$B$3,0,INDEX(魂师之魄!$O$12:$O$21,MATCH(魂师之魄1!$E$3,魂师之魄!$M$12:$M$21,0),1))</f>
        <v>2.8000000000000001E-2</v>
      </c>
      <c r="AO169" s="30">
        <v>165</v>
      </c>
      <c r="AP169" s="5">
        <f>IF(G169&lt;$B$3,0,INDEX(魂师之魄!$F$12:$F$21,MATCH(魂师之魄1!$C$3,魂师之魄!$M$12:$M$21,0),1))</f>
        <v>0.05</v>
      </c>
      <c r="AQ169" s="5">
        <f>IF(G169&lt;$B$3,0,INDEX(魂师之魄!$J$12:$J$21,MATCH(魂师之魄1!$C$3,魂师之魄!$M$12:$M$21,0),1))</f>
        <v>0.05</v>
      </c>
    </row>
    <row r="170" spans="7:43" x14ac:dyDescent="0.2">
      <c r="G170" s="30">
        <v>166</v>
      </c>
      <c r="N170" s="5">
        <f>IF(G170&lt;$B$3,0,INDEX(魂师之魄!$K$12:$K$21,MATCH(魂师之魄1!$D$3,魂师之魄!$I$12:$I$21,0),1))</f>
        <v>25</v>
      </c>
      <c r="P170" s="5">
        <f>IF(G170&lt;$B$3,0,INDEX(魂师之魄!$G$12:$G$21,MATCH(魂师之魄1!$C$3,魂师之魄!$E$12:$E$21,0),1))</f>
        <v>50</v>
      </c>
      <c r="X170" s="30">
        <v>166</v>
      </c>
      <c r="Y170" s="5">
        <f>IF(G170&lt;$B$3,0,INDEX(魂师之魄!$N$12:$N$21,MATCH(魂师之魄1!$E$3,魂师之魄!$M$12:$M$21,0),1))</f>
        <v>2.8000000000000001E-2</v>
      </c>
      <c r="Z170" s="5">
        <f>IF(G170&lt;$B$3,0,INDEX(魂师之魄!$O$12:$O$21,MATCH(魂师之魄1!$E$3,魂师之魄!$M$12:$M$21,0),1))</f>
        <v>2.8000000000000001E-2</v>
      </c>
      <c r="AO170" s="30">
        <v>166</v>
      </c>
      <c r="AP170" s="5">
        <f>IF(G170&lt;$B$3,0,INDEX(魂师之魄!$F$12:$F$21,MATCH(魂师之魄1!$C$3,魂师之魄!$M$12:$M$21,0),1))</f>
        <v>0.05</v>
      </c>
      <c r="AQ170" s="5">
        <f>IF(G170&lt;$B$3,0,INDEX(魂师之魄!$J$12:$J$21,MATCH(魂师之魄1!$C$3,魂师之魄!$M$12:$M$21,0),1))</f>
        <v>0.05</v>
      </c>
    </row>
    <row r="171" spans="7:43" x14ac:dyDescent="0.2">
      <c r="G171" s="30">
        <v>167</v>
      </c>
      <c r="N171" s="5">
        <f>IF(G171&lt;$B$3,0,INDEX(魂师之魄!$K$12:$K$21,MATCH(魂师之魄1!$D$3,魂师之魄!$I$12:$I$21,0),1))</f>
        <v>25</v>
      </c>
      <c r="P171" s="5">
        <f>IF(G171&lt;$B$3,0,INDEX(魂师之魄!$G$12:$G$21,MATCH(魂师之魄1!$C$3,魂师之魄!$E$12:$E$21,0),1))</f>
        <v>50</v>
      </c>
      <c r="X171" s="30">
        <v>167</v>
      </c>
      <c r="Y171" s="5">
        <f>IF(G171&lt;$B$3,0,INDEX(魂师之魄!$N$12:$N$21,MATCH(魂师之魄1!$E$3,魂师之魄!$M$12:$M$21,0),1))</f>
        <v>2.8000000000000001E-2</v>
      </c>
      <c r="Z171" s="5">
        <f>IF(G171&lt;$B$3,0,INDEX(魂师之魄!$O$12:$O$21,MATCH(魂师之魄1!$E$3,魂师之魄!$M$12:$M$21,0),1))</f>
        <v>2.8000000000000001E-2</v>
      </c>
      <c r="AO171" s="30">
        <v>167</v>
      </c>
      <c r="AP171" s="5">
        <f>IF(G171&lt;$B$3,0,INDEX(魂师之魄!$F$12:$F$21,MATCH(魂师之魄1!$C$3,魂师之魄!$M$12:$M$21,0),1))</f>
        <v>0.05</v>
      </c>
      <c r="AQ171" s="5">
        <f>IF(G171&lt;$B$3,0,INDEX(魂师之魄!$J$12:$J$21,MATCH(魂师之魄1!$C$3,魂师之魄!$M$12:$M$21,0),1))</f>
        <v>0.05</v>
      </c>
    </row>
    <row r="172" spans="7:43" x14ac:dyDescent="0.2">
      <c r="G172" s="30">
        <v>168</v>
      </c>
      <c r="N172" s="5">
        <f>IF(G172&lt;$B$3,0,INDEX(魂师之魄!$K$12:$K$21,MATCH(魂师之魄1!$D$3,魂师之魄!$I$12:$I$21,0),1))</f>
        <v>25</v>
      </c>
      <c r="P172" s="5">
        <f>IF(G172&lt;$B$3,0,INDEX(魂师之魄!$G$12:$G$21,MATCH(魂师之魄1!$C$3,魂师之魄!$E$12:$E$21,0),1))</f>
        <v>50</v>
      </c>
      <c r="X172" s="30">
        <v>168</v>
      </c>
      <c r="Y172" s="5">
        <f>IF(G172&lt;$B$3,0,INDEX(魂师之魄!$N$12:$N$21,MATCH(魂师之魄1!$E$3,魂师之魄!$M$12:$M$21,0),1))</f>
        <v>2.8000000000000001E-2</v>
      </c>
      <c r="Z172" s="5">
        <f>IF(G172&lt;$B$3,0,INDEX(魂师之魄!$O$12:$O$21,MATCH(魂师之魄1!$E$3,魂师之魄!$M$12:$M$21,0),1))</f>
        <v>2.8000000000000001E-2</v>
      </c>
      <c r="AO172" s="30">
        <v>168</v>
      </c>
      <c r="AP172" s="5">
        <f>IF(G172&lt;$B$3,0,INDEX(魂师之魄!$F$12:$F$21,MATCH(魂师之魄1!$C$3,魂师之魄!$M$12:$M$21,0),1))</f>
        <v>0.05</v>
      </c>
      <c r="AQ172" s="5">
        <f>IF(G172&lt;$B$3,0,INDEX(魂师之魄!$J$12:$J$21,MATCH(魂师之魄1!$C$3,魂师之魄!$M$12:$M$21,0),1))</f>
        <v>0.05</v>
      </c>
    </row>
    <row r="173" spans="7:43" x14ac:dyDescent="0.2">
      <c r="G173" s="30">
        <v>169</v>
      </c>
      <c r="N173" s="5">
        <f>IF(G173&lt;$B$3,0,INDEX(魂师之魄!$K$12:$K$21,MATCH(魂师之魄1!$D$3,魂师之魄!$I$12:$I$21,0),1))</f>
        <v>25</v>
      </c>
      <c r="P173" s="5">
        <f>IF(G173&lt;$B$3,0,INDEX(魂师之魄!$G$12:$G$21,MATCH(魂师之魄1!$C$3,魂师之魄!$E$12:$E$21,0),1))</f>
        <v>50</v>
      </c>
      <c r="X173" s="30">
        <v>169</v>
      </c>
      <c r="Y173" s="5">
        <f>IF(G173&lt;$B$3,0,INDEX(魂师之魄!$N$12:$N$21,MATCH(魂师之魄1!$E$3,魂师之魄!$M$12:$M$21,0),1))</f>
        <v>2.8000000000000001E-2</v>
      </c>
      <c r="Z173" s="5">
        <f>IF(G173&lt;$B$3,0,INDEX(魂师之魄!$O$12:$O$21,MATCH(魂师之魄1!$E$3,魂师之魄!$M$12:$M$21,0),1))</f>
        <v>2.8000000000000001E-2</v>
      </c>
      <c r="AO173" s="30">
        <v>169</v>
      </c>
      <c r="AP173" s="5">
        <f>IF(G173&lt;$B$3,0,INDEX(魂师之魄!$F$12:$F$21,MATCH(魂师之魄1!$C$3,魂师之魄!$M$12:$M$21,0),1))</f>
        <v>0.05</v>
      </c>
      <c r="AQ173" s="5">
        <f>IF(G173&lt;$B$3,0,INDEX(魂师之魄!$J$12:$J$21,MATCH(魂师之魄1!$C$3,魂师之魄!$M$12:$M$21,0),1))</f>
        <v>0.05</v>
      </c>
    </row>
    <row r="174" spans="7:43" x14ac:dyDescent="0.2">
      <c r="G174" s="30">
        <v>170</v>
      </c>
      <c r="N174" s="5">
        <f>IF(G174&lt;$B$3,0,INDEX(魂师之魄!$K$12:$K$21,MATCH(魂师之魄1!$D$3,魂师之魄!$I$12:$I$21,0),1))</f>
        <v>25</v>
      </c>
      <c r="P174" s="5">
        <f>IF(G174&lt;$B$3,0,INDEX(魂师之魄!$G$12:$G$21,MATCH(魂师之魄1!$C$3,魂师之魄!$E$12:$E$21,0),1))</f>
        <v>50</v>
      </c>
      <c r="X174" s="30">
        <v>170</v>
      </c>
      <c r="Y174" s="5">
        <f>IF(G174&lt;$B$3,0,INDEX(魂师之魄!$N$12:$N$21,MATCH(魂师之魄1!$E$3,魂师之魄!$M$12:$M$21,0),1))</f>
        <v>2.8000000000000001E-2</v>
      </c>
      <c r="Z174" s="5">
        <f>IF(G174&lt;$B$3,0,INDEX(魂师之魄!$O$12:$O$21,MATCH(魂师之魄1!$E$3,魂师之魄!$M$12:$M$21,0),1))</f>
        <v>2.8000000000000001E-2</v>
      </c>
      <c r="AO174" s="30">
        <v>170</v>
      </c>
      <c r="AP174" s="5">
        <f>IF(G174&lt;$B$3,0,INDEX(魂师之魄!$F$12:$F$21,MATCH(魂师之魄1!$C$3,魂师之魄!$M$12:$M$21,0),1))</f>
        <v>0.05</v>
      </c>
      <c r="AQ174" s="5">
        <f>IF(G174&lt;$B$3,0,INDEX(魂师之魄!$J$12:$J$21,MATCH(魂师之魄1!$C$3,魂师之魄!$M$12:$M$21,0),1))</f>
        <v>0.05</v>
      </c>
    </row>
    <row r="175" spans="7:43" x14ac:dyDescent="0.2">
      <c r="G175" s="30">
        <v>171</v>
      </c>
      <c r="N175" s="5">
        <f>IF(G175&lt;$B$3,0,INDEX(魂师之魄!$K$12:$K$21,MATCH(魂师之魄1!$D$3,魂师之魄!$I$12:$I$21,0),1))</f>
        <v>25</v>
      </c>
      <c r="P175" s="5">
        <f>IF(G175&lt;$B$3,0,INDEX(魂师之魄!$G$12:$G$21,MATCH(魂师之魄1!$C$3,魂师之魄!$E$12:$E$21,0),1))</f>
        <v>50</v>
      </c>
      <c r="X175" s="30">
        <v>171</v>
      </c>
      <c r="Y175" s="5">
        <f>IF(G175&lt;$B$3,0,INDEX(魂师之魄!$N$12:$N$21,MATCH(魂师之魄1!$E$3,魂师之魄!$M$12:$M$21,0),1))</f>
        <v>2.8000000000000001E-2</v>
      </c>
      <c r="Z175" s="5">
        <f>IF(G175&lt;$B$3,0,INDEX(魂师之魄!$O$12:$O$21,MATCH(魂师之魄1!$E$3,魂师之魄!$M$12:$M$21,0),1))</f>
        <v>2.8000000000000001E-2</v>
      </c>
      <c r="AO175" s="30">
        <v>171</v>
      </c>
      <c r="AP175" s="5">
        <f>IF(G175&lt;$B$3,0,INDEX(魂师之魄!$F$12:$F$21,MATCH(魂师之魄1!$C$3,魂师之魄!$M$12:$M$21,0),1))</f>
        <v>0.05</v>
      </c>
      <c r="AQ175" s="5">
        <f>IF(G175&lt;$B$3,0,INDEX(魂师之魄!$J$12:$J$21,MATCH(魂师之魄1!$C$3,魂师之魄!$M$12:$M$21,0),1))</f>
        <v>0.05</v>
      </c>
    </row>
    <row r="176" spans="7:43" x14ac:dyDescent="0.2">
      <c r="G176" s="30">
        <v>172</v>
      </c>
      <c r="N176" s="5">
        <f>IF(G176&lt;$B$3,0,INDEX(魂师之魄!$K$12:$K$21,MATCH(魂师之魄1!$D$3,魂师之魄!$I$12:$I$21,0),1))</f>
        <v>25</v>
      </c>
      <c r="P176" s="5">
        <f>IF(G176&lt;$B$3,0,INDEX(魂师之魄!$G$12:$G$21,MATCH(魂师之魄1!$C$3,魂师之魄!$E$12:$E$21,0),1))</f>
        <v>50</v>
      </c>
      <c r="X176" s="30">
        <v>172</v>
      </c>
      <c r="Y176" s="5">
        <f>IF(G176&lt;$B$3,0,INDEX(魂师之魄!$N$12:$N$21,MATCH(魂师之魄1!$E$3,魂师之魄!$M$12:$M$21,0),1))</f>
        <v>2.8000000000000001E-2</v>
      </c>
      <c r="Z176" s="5">
        <f>IF(G176&lt;$B$3,0,INDEX(魂师之魄!$O$12:$O$21,MATCH(魂师之魄1!$E$3,魂师之魄!$M$12:$M$21,0),1))</f>
        <v>2.8000000000000001E-2</v>
      </c>
      <c r="AO176" s="30">
        <v>172</v>
      </c>
      <c r="AP176" s="5">
        <f>IF(G176&lt;$B$3,0,INDEX(魂师之魄!$F$12:$F$21,MATCH(魂师之魄1!$C$3,魂师之魄!$M$12:$M$21,0),1))</f>
        <v>0.05</v>
      </c>
      <c r="AQ176" s="5">
        <f>IF(G176&lt;$B$3,0,INDEX(魂师之魄!$J$12:$J$21,MATCH(魂师之魄1!$C$3,魂师之魄!$M$12:$M$21,0),1))</f>
        <v>0.05</v>
      </c>
    </row>
    <row r="177" spans="7:43" x14ac:dyDescent="0.2">
      <c r="G177" s="30">
        <v>173</v>
      </c>
      <c r="N177" s="5">
        <f>IF(G177&lt;$B$3,0,INDEX(魂师之魄!$K$12:$K$21,MATCH(魂师之魄1!$D$3,魂师之魄!$I$12:$I$21,0),1))</f>
        <v>25</v>
      </c>
      <c r="P177" s="5">
        <f>IF(G177&lt;$B$3,0,INDEX(魂师之魄!$G$12:$G$21,MATCH(魂师之魄1!$C$3,魂师之魄!$E$12:$E$21,0),1))</f>
        <v>50</v>
      </c>
      <c r="X177" s="30">
        <v>173</v>
      </c>
      <c r="Y177" s="5">
        <f>IF(G177&lt;$B$3,0,INDEX(魂师之魄!$N$12:$N$21,MATCH(魂师之魄1!$E$3,魂师之魄!$M$12:$M$21,0),1))</f>
        <v>2.8000000000000001E-2</v>
      </c>
      <c r="Z177" s="5">
        <f>IF(G177&lt;$B$3,0,INDEX(魂师之魄!$O$12:$O$21,MATCH(魂师之魄1!$E$3,魂师之魄!$M$12:$M$21,0),1))</f>
        <v>2.8000000000000001E-2</v>
      </c>
      <c r="AO177" s="30">
        <v>173</v>
      </c>
      <c r="AP177" s="5">
        <f>IF(G177&lt;$B$3,0,INDEX(魂师之魄!$F$12:$F$21,MATCH(魂师之魄1!$C$3,魂师之魄!$M$12:$M$21,0),1))</f>
        <v>0.05</v>
      </c>
      <c r="AQ177" s="5">
        <f>IF(G177&lt;$B$3,0,INDEX(魂师之魄!$J$12:$J$21,MATCH(魂师之魄1!$C$3,魂师之魄!$M$12:$M$21,0),1))</f>
        <v>0.05</v>
      </c>
    </row>
    <row r="178" spans="7:43" x14ac:dyDescent="0.2">
      <c r="G178" s="30">
        <v>174</v>
      </c>
      <c r="N178" s="5">
        <f>IF(G178&lt;$B$3,0,INDEX(魂师之魄!$K$12:$K$21,MATCH(魂师之魄1!$D$3,魂师之魄!$I$12:$I$21,0),1))</f>
        <v>25</v>
      </c>
      <c r="P178" s="5">
        <f>IF(G178&lt;$B$3,0,INDEX(魂师之魄!$G$12:$G$21,MATCH(魂师之魄1!$C$3,魂师之魄!$E$12:$E$21,0),1))</f>
        <v>50</v>
      </c>
      <c r="X178" s="30">
        <v>174</v>
      </c>
      <c r="Y178" s="5">
        <f>IF(G178&lt;$B$3,0,INDEX(魂师之魄!$N$12:$N$21,MATCH(魂师之魄1!$E$3,魂师之魄!$M$12:$M$21,0),1))</f>
        <v>2.8000000000000001E-2</v>
      </c>
      <c r="Z178" s="5">
        <f>IF(G178&lt;$B$3,0,INDEX(魂师之魄!$O$12:$O$21,MATCH(魂师之魄1!$E$3,魂师之魄!$M$12:$M$21,0),1))</f>
        <v>2.8000000000000001E-2</v>
      </c>
      <c r="AO178" s="30">
        <v>174</v>
      </c>
      <c r="AP178" s="5">
        <f>IF(G178&lt;$B$3,0,INDEX(魂师之魄!$F$12:$F$21,MATCH(魂师之魄1!$C$3,魂师之魄!$M$12:$M$21,0),1))</f>
        <v>0.05</v>
      </c>
      <c r="AQ178" s="5">
        <f>IF(G178&lt;$B$3,0,INDEX(魂师之魄!$J$12:$J$21,MATCH(魂师之魄1!$C$3,魂师之魄!$M$12:$M$21,0),1))</f>
        <v>0.05</v>
      </c>
    </row>
    <row r="179" spans="7:43" x14ac:dyDescent="0.2">
      <c r="G179" s="30">
        <v>175</v>
      </c>
      <c r="N179" s="5">
        <f>IF(G179&lt;$B$3,0,INDEX(魂师之魄!$K$12:$K$21,MATCH(魂师之魄1!$D$3,魂师之魄!$I$12:$I$21,0),1))</f>
        <v>25</v>
      </c>
      <c r="P179" s="5">
        <f>IF(G179&lt;$B$3,0,INDEX(魂师之魄!$G$12:$G$21,MATCH(魂师之魄1!$C$3,魂师之魄!$E$12:$E$21,0),1))</f>
        <v>50</v>
      </c>
      <c r="X179" s="30">
        <v>175</v>
      </c>
      <c r="Y179" s="5">
        <f>IF(G179&lt;$B$3,0,INDEX(魂师之魄!$N$12:$N$21,MATCH(魂师之魄1!$E$3,魂师之魄!$M$12:$M$21,0),1))</f>
        <v>2.8000000000000001E-2</v>
      </c>
      <c r="Z179" s="5">
        <f>IF(G179&lt;$B$3,0,INDEX(魂师之魄!$O$12:$O$21,MATCH(魂师之魄1!$E$3,魂师之魄!$M$12:$M$21,0),1))</f>
        <v>2.8000000000000001E-2</v>
      </c>
      <c r="AO179" s="30">
        <v>175</v>
      </c>
      <c r="AP179" s="5">
        <f>IF(G179&lt;$B$3,0,INDEX(魂师之魄!$F$12:$F$21,MATCH(魂师之魄1!$C$3,魂师之魄!$M$12:$M$21,0),1))</f>
        <v>0.05</v>
      </c>
      <c r="AQ179" s="5">
        <f>IF(G179&lt;$B$3,0,INDEX(魂师之魄!$J$12:$J$21,MATCH(魂师之魄1!$C$3,魂师之魄!$M$12:$M$21,0),1))</f>
        <v>0.05</v>
      </c>
    </row>
    <row r="180" spans="7:43" x14ac:dyDescent="0.2">
      <c r="G180" s="30">
        <v>176</v>
      </c>
      <c r="N180" s="5">
        <f>IF(G180&lt;$B$3,0,INDEX(魂师之魄!$K$12:$K$21,MATCH(魂师之魄1!$D$3,魂师之魄!$I$12:$I$21,0),1))</f>
        <v>25</v>
      </c>
      <c r="P180" s="5">
        <f>IF(G180&lt;$B$3,0,INDEX(魂师之魄!$G$12:$G$21,MATCH(魂师之魄1!$C$3,魂师之魄!$E$12:$E$21,0),1))</f>
        <v>50</v>
      </c>
      <c r="X180" s="30">
        <v>176</v>
      </c>
      <c r="Y180" s="5">
        <f>IF(G180&lt;$B$3,0,INDEX(魂师之魄!$N$12:$N$21,MATCH(魂师之魄1!$E$3,魂师之魄!$M$12:$M$21,0),1))</f>
        <v>2.8000000000000001E-2</v>
      </c>
      <c r="Z180" s="5">
        <f>IF(G180&lt;$B$3,0,INDEX(魂师之魄!$O$12:$O$21,MATCH(魂师之魄1!$E$3,魂师之魄!$M$12:$M$21,0),1))</f>
        <v>2.8000000000000001E-2</v>
      </c>
      <c r="AO180" s="30">
        <v>176</v>
      </c>
      <c r="AP180" s="5">
        <f>IF(G180&lt;$B$3,0,INDEX(魂师之魄!$F$12:$F$21,MATCH(魂师之魄1!$C$3,魂师之魄!$M$12:$M$21,0),1))</f>
        <v>0.05</v>
      </c>
      <c r="AQ180" s="5">
        <f>IF(G180&lt;$B$3,0,INDEX(魂师之魄!$J$12:$J$21,MATCH(魂师之魄1!$C$3,魂师之魄!$M$12:$M$21,0),1))</f>
        <v>0.05</v>
      </c>
    </row>
    <row r="181" spans="7:43" x14ac:dyDescent="0.2">
      <c r="G181" s="30">
        <v>177</v>
      </c>
      <c r="N181" s="5">
        <f>IF(G181&lt;$B$3,0,INDEX(魂师之魄!$K$12:$K$21,MATCH(魂师之魄1!$D$3,魂师之魄!$I$12:$I$21,0),1))</f>
        <v>25</v>
      </c>
      <c r="P181" s="5">
        <f>IF(G181&lt;$B$3,0,INDEX(魂师之魄!$G$12:$G$21,MATCH(魂师之魄1!$C$3,魂师之魄!$E$12:$E$21,0),1))</f>
        <v>50</v>
      </c>
      <c r="X181" s="30">
        <v>177</v>
      </c>
      <c r="Y181" s="5">
        <f>IF(G181&lt;$B$3,0,INDEX(魂师之魄!$N$12:$N$21,MATCH(魂师之魄1!$E$3,魂师之魄!$M$12:$M$21,0),1))</f>
        <v>2.8000000000000001E-2</v>
      </c>
      <c r="Z181" s="5">
        <f>IF(G181&lt;$B$3,0,INDEX(魂师之魄!$O$12:$O$21,MATCH(魂师之魄1!$E$3,魂师之魄!$M$12:$M$21,0),1))</f>
        <v>2.8000000000000001E-2</v>
      </c>
      <c r="AO181" s="30">
        <v>177</v>
      </c>
      <c r="AP181" s="5">
        <f>IF(G181&lt;$B$3,0,INDEX(魂师之魄!$F$12:$F$21,MATCH(魂师之魄1!$C$3,魂师之魄!$M$12:$M$21,0),1))</f>
        <v>0.05</v>
      </c>
      <c r="AQ181" s="5">
        <f>IF(G181&lt;$B$3,0,INDEX(魂师之魄!$J$12:$J$21,MATCH(魂师之魄1!$C$3,魂师之魄!$M$12:$M$21,0),1))</f>
        <v>0.05</v>
      </c>
    </row>
    <row r="182" spans="7:43" x14ac:dyDescent="0.2">
      <c r="G182" s="30">
        <v>178</v>
      </c>
      <c r="N182" s="5">
        <f>IF(G182&lt;$B$3,0,INDEX(魂师之魄!$K$12:$K$21,MATCH(魂师之魄1!$D$3,魂师之魄!$I$12:$I$21,0),1))</f>
        <v>25</v>
      </c>
      <c r="P182" s="5">
        <f>IF(G182&lt;$B$3,0,INDEX(魂师之魄!$G$12:$G$21,MATCH(魂师之魄1!$C$3,魂师之魄!$E$12:$E$21,0),1))</f>
        <v>50</v>
      </c>
      <c r="X182" s="30">
        <v>178</v>
      </c>
      <c r="Y182" s="5">
        <f>IF(G182&lt;$B$3,0,INDEX(魂师之魄!$N$12:$N$21,MATCH(魂师之魄1!$E$3,魂师之魄!$M$12:$M$21,0),1))</f>
        <v>2.8000000000000001E-2</v>
      </c>
      <c r="Z182" s="5">
        <f>IF(G182&lt;$B$3,0,INDEX(魂师之魄!$O$12:$O$21,MATCH(魂师之魄1!$E$3,魂师之魄!$M$12:$M$21,0),1))</f>
        <v>2.8000000000000001E-2</v>
      </c>
      <c r="AO182" s="30">
        <v>178</v>
      </c>
      <c r="AP182" s="5">
        <f>IF(G182&lt;$B$3,0,INDEX(魂师之魄!$F$12:$F$21,MATCH(魂师之魄1!$C$3,魂师之魄!$M$12:$M$21,0),1))</f>
        <v>0.05</v>
      </c>
      <c r="AQ182" s="5">
        <f>IF(G182&lt;$B$3,0,INDEX(魂师之魄!$J$12:$J$21,MATCH(魂师之魄1!$C$3,魂师之魄!$M$12:$M$21,0),1))</f>
        <v>0.05</v>
      </c>
    </row>
    <row r="183" spans="7:43" x14ac:dyDescent="0.2">
      <c r="G183" s="30">
        <v>179</v>
      </c>
      <c r="N183" s="5">
        <f>IF(G183&lt;$B$3,0,INDEX(魂师之魄!$K$12:$K$21,MATCH(魂师之魄1!$D$3,魂师之魄!$I$12:$I$21,0),1))</f>
        <v>25</v>
      </c>
      <c r="P183" s="5">
        <f>IF(G183&lt;$B$3,0,INDEX(魂师之魄!$G$12:$G$21,MATCH(魂师之魄1!$C$3,魂师之魄!$E$12:$E$21,0),1))</f>
        <v>50</v>
      </c>
      <c r="X183" s="30">
        <v>179</v>
      </c>
      <c r="Y183" s="5">
        <f>IF(G183&lt;$B$3,0,INDEX(魂师之魄!$N$12:$N$21,MATCH(魂师之魄1!$E$3,魂师之魄!$M$12:$M$21,0),1))</f>
        <v>2.8000000000000001E-2</v>
      </c>
      <c r="Z183" s="5">
        <f>IF(G183&lt;$B$3,0,INDEX(魂师之魄!$O$12:$O$21,MATCH(魂师之魄1!$E$3,魂师之魄!$M$12:$M$21,0),1))</f>
        <v>2.8000000000000001E-2</v>
      </c>
      <c r="AO183" s="30">
        <v>179</v>
      </c>
      <c r="AP183" s="5">
        <f>IF(G183&lt;$B$3,0,INDEX(魂师之魄!$F$12:$F$21,MATCH(魂师之魄1!$C$3,魂师之魄!$M$12:$M$21,0),1))</f>
        <v>0.05</v>
      </c>
      <c r="AQ183" s="5">
        <f>IF(G183&lt;$B$3,0,INDEX(魂师之魄!$J$12:$J$21,MATCH(魂师之魄1!$C$3,魂师之魄!$M$12:$M$21,0),1))</f>
        <v>0.05</v>
      </c>
    </row>
    <row r="184" spans="7:43" x14ac:dyDescent="0.2">
      <c r="G184" s="30">
        <v>180</v>
      </c>
      <c r="N184" s="5">
        <f>IF(G184&lt;$B$3,0,INDEX(魂师之魄!$K$12:$K$21,MATCH(魂师之魄1!$D$3,魂师之魄!$I$12:$I$21,0),1))</f>
        <v>25</v>
      </c>
      <c r="P184" s="5">
        <f>IF(G184&lt;$B$3,0,INDEX(魂师之魄!$G$12:$G$21,MATCH(魂师之魄1!$C$3,魂师之魄!$E$12:$E$21,0),1))</f>
        <v>50</v>
      </c>
      <c r="X184" s="30">
        <v>180</v>
      </c>
      <c r="Y184" s="5">
        <f>IF(G184&lt;$B$3,0,INDEX(魂师之魄!$N$12:$N$21,MATCH(魂师之魄1!$E$3,魂师之魄!$M$12:$M$21,0),1))</f>
        <v>2.8000000000000001E-2</v>
      </c>
      <c r="Z184" s="5">
        <f>IF(G184&lt;$B$3,0,INDEX(魂师之魄!$O$12:$O$21,MATCH(魂师之魄1!$E$3,魂师之魄!$M$12:$M$21,0),1))</f>
        <v>2.8000000000000001E-2</v>
      </c>
      <c r="AO184" s="30">
        <v>180</v>
      </c>
      <c r="AP184" s="5">
        <f>IF(G184&lt;$B$3,0,INDEX(魂师之魄!$F$12:$F$21,MATCH(魂师之魄1!$C$3,魂师之魄!$M$12:$M$21,0),1))</f>
        <v>0.05</v>
      </c>
      <c r="AQ184" s="5">
        <f>IF(G184&lt;$B$3,0,INDEX(魂师之魄!$J$12:$J$21,MATCH(魂师之魄1!$C$3,魂师之魄!$M$12:$M$21,0),1))</f>
        <v>0.05</v>
      </c>
    </row>
    <row r="185" spans="7:43" x14ac:dyDescent="0.2">
      <c r="G185" s="30">
        <v>181</v>
      </c>
      <c r="N185" s="5">
        <f>IF(G185&lt;$B$3,0,INDEX(魂师之魄!$K$12:$K$21,MATCH(魂师之魄1!$D$3,魂师之魄!$I$12:$I$21,0),1))</f>
        <v>25</v>
      </c>
      <c r="P185" s="5">
        <f>IF(G185&lt;$B$3,0,INDEX(魂师之魄!$G$12:$G$21,MATCH(魂师之魄1!$C$3,魂师之魄!$E$12:$E$21,0),1))</f>
        <v>50</v>
      </c>
      <c r="X185" s="30">
        <v>181</v>
      </c>
      <c r="Y185" s="5">
        <f>IF(G185&lt;$B$3,0,INDEX(魂师之魄!$N$12:$N$21,MATCH(魂师之魄1!$E$3,魂师之魄!$M$12:$M$21,0),1))</f>
        <v>2.8000000000000001E-2</v>
      </c>
      <c r="Z185" s="5">
        <f>IF(G185&lt;$B$3,0,INDEX(魂师之魄!$O$12:$O$21,MATCH(魂师之魄1!$E$3,魂师之魄!$M$12:$M$21,0),1))</f>
        <v>2.8000000000000001E-2</v>
      </c>
      <c r="AO185" s="30">
        <v>181</v>
      </c>
      <c r="AP185" s="5">
        <f>IF(G185&lt;$B$3,0,INDEX(魂师之魄!$F$12:$F$21,MATCH(魂师之魄1!$C$3,魂师之魄!$M$12:$M$21,0),1))</f>
        <v>0.05</v>
      </c>
      <c r="AQ185" s="5">
        <f>IF(G185&lt;$B$3,0,INDEX(魂师之魄!$J$12:$J$21,MATCH(魂师之魄1!$C$3,魂师之魄!$M$12:$M$21,0),1))</f>
        <v>0.05</v>
      </c>
    </row>
    <row r="186" spans="7:43" x14ac:dyDescent="0.2">
      <c r="G186" s="30">
        <v>182</v>
      </c>
      <c r="N186" s="5">
        <f>IF(G186&lt;$B$3,0,INDEX(魂师之魄!$K$12:$K$21,MATCH(魂师之魄1!$D$3,魂师之魄!$I$12:$I$21,0),1))</f>
        <v>25</v>
      </c>
      <c r="P186" s="5">
        <f>IF(G186&lt;$B$3,0,INDEX(魂师之魄!$G$12:$G$21,MATCH(魂师之魄1!$C$3,魂师之魄!$E$12:$E$21,0),1))</f>
        <v>50</v>
      </c>
      <c r="X186" s="30">
        <v>182</v>
      </c>
      <c r="Y186" s="5">
        <f>IF(G186&lt;$B$3,0,INDEX(魂师之魄!$N$12:$N$21,MATCH(魂师之魄1!$E$3,魂师之魄!$M$12:$M$21,0),1))</f>
        <v>2.8000000000000001E-2</v>
      </c>
      <c r="Z186" s="5">
        <f>IF(G186&lt;$B$3,0,INDEX(魂师之魄!$O$12:$O$21,MATCH(魂师之魄1!$E$3,魂师之魄!$M$12:$M$21,0),1))</f>
        <v>2.8000000000000001E-2</v>
      </c>
      <c r="AO186" s="30">
        <v>182</v>
      </c>
      <c r="AP186" s="5">
        <f>IF(G186&lt;$B$3,0,INDEX(魂师之魄!$F$12:$F$21,MATCH(魂师之魄1!$C$3,魂师之魄!$M$12:$M$21,0),1))</f>
        <v>0.05</v>
      </c>
      <c r="AQ186" s="5">
        <f>IF(G186&lt;$B$3,0,INDEX(魂师之魄!$J$12:$J$21,MATCH(魂师之魄1!$C$3,魂师之魄!$M$12:$M$21,0),1))</f>
        <v>0.05</v>
      </c>
    </row>
    <row r="187" spans="7:43" x14ac:dyDescent="0.2">
      <c r="G187" s="30">
        <v>183</v>
      </c>
      <c r="N187" s="5">
        <f>IF(G187&lt;$B$3,0,INDEX(魂师之魄!$K$12:$K$21,MATCH(魂师之魄1!$D$3,魂师之魄!$I$12:$I$21,0),1))</f>
        <v>25</v>
      </c>
      <c r="P187" s="5">
        <f>IF(G187&lt;$B$3,0,INDEX(魂师之魄!$G$12:$G$21,MATCH(魂师之魄1!$C$3,魂师之魄!$E$12:$E$21,0),1))</f>
        <v>50</v>
      </c>
      <c r="X187" s="30">
        <v>183</v>
      </c>
      <c r="Y187" s="5">
        <f>IF(G187&lt;$B$3,0,INDEX(魂师之魄!$N$12:$N$21,MATCH(魂师之魄1!$E$3,魂师之魄!$M$12:$M$21,0),1))</f>
        <v>2.8000000000000001E-2</v>
      </c>
      <c r="Z187" s="5">
        <f>IF(G187&lt;$B$3,0,INDEX(魂师之魄!$O$12:$O$21,MATCH(魂师之魄1!$E$3,魂师之魄!$M$12:$M$21,0),1))</f>
        <v>2.8000000000000001E-2</v>
      </c>
      <c r="AO187" s="30">
        <v>183</v>
      </c>
      <c r="AP187" s="5">
        <f>IF(G187&lt;$B$3,0,INDEX(魂师之魄!$F$12:$F$21,MATCH(魂师之魄1!$C$3,魂师之魄!$M$12:$M$21,0),1))</f>
        <v>0.05</v>
      </c>
      <c r="AQ187" s="5">
        <f>IF(G187&lt;$B$3,0,INDEX(魂师之魄!$J$12:$J$21,MATCH(魂师之魄1!$C$3,魂师之魄!$M$12:$M$21,0),1))</f>
        <v>0.05</v>
      </c>
    </row>
    <row r="188" spans="7:43" x14ac:dyDescent="0.2">
      <c r="G188" s="30">
        <v>184</v>
      </c>
      <c r="N188" s="5">
        <f>IF(G188&lt;$B$3,0,INDEX(魂师之魄!$K$12:$K$21,MATCH(魂师之魄1!$D$3,魂师之魄!$I$12:$I$21,0),1))</f>
        <v>25</v>
      </c>
      <c r="P188" s="5">
        <f>IF(G188&lt;$B$3,0,INDEX(魂师之魄!$G$12:$G$21,MATCH(魂师之魄1!$C$3,魂师之魄!$E$12:$E$21,0),1))</f>
        <v>50</v>
      </c>
      <c r="X188" s="30">
        <v>184</v>
      </c>
      <c r="Y188" s="5">
        <f>IF(G188&lt;$B$3,0,INDEX(魂师之魄!$N$12:$N$21,MATCH(魂师之魄1!$E$3,魂师之魄!$M$12:$M$21,0),1))</f>
        <v>2.8000000000000001E-2</v>
      </c>
      <c r="Z188" s="5">
        <f>IF(G188&lt;$B$3,0,INDEX(魂师之魄!$O$12:$O$21,MATCH(魂师之魄1!$E$3,魂师之魄!$M$12:$M$21,0),1))</f>
        <v>2.8000000000000001E-2</v>
      </c>
      <c r="AO188" s="30">
        <v>184</v>
      </c>
      <c r="AP188" s="5">
        <f>IF(G188&lt;$B$3,0,INDEX(魂师之魄!$F$12:$F$21,MATCH(魂师之魄1!$C$3,魂师之魄!$M$12:$M$21,0),1))</f>
        <v>0.05</v>
      </c>
      <c r="AQ188" s="5">
        <f>IF(G188&lt;$B$3,0,INDEX(魂师之魄!$J$12:$J$21,MATCH(魂师之魄1!$C$3,魂师之魄!$M$12:$M$21,0),1))</f>
        <v>0.05</v>
      </c>
    </row>
    <row r="189" spans="7:43" x14ac:dyDescent="0.2">
      <c r="G189" s="30">
        <v>185</v>
      </c>
      <c r="N189" s="5">
        <f>IF(G189&lt;$B$3,0,INDEX(魂师之魄!$K$12:$K$21,MATCH(魂师之魄1!$D$3,魂师之魄!$I$12:$I$21,0),1))</f>
        <v>25</v>
      </c>
      <c r="P189" s="5">
        <f>IF(G189&lt;$B$3,0,INDEX(魂师之魄!$G$12:$G$21,MATCH(魂师之魄1!$C$3,魂师之魄!$E$12:$E$21,0),1))</f>
        <v>50</v>
      </c>
      <c r="X189" s="30">
        <v>185</v>
      </c>
      <c r="Y189" s="5">
        <f>IF(G189&lt;$B$3,0,INDEX(魂师之魄!$N$12:$N$21,MATCH(魂师之魄1!$E$3,魂师之魄!$M$12:$M$21,0),1))</f>
        <v>2.8000000000000001E-2</v>
      </c>
      <c r="Z189" s="5">
        <f>IF(G189&lt;$B$3,0,INDEX(魂师之魄!$O$12:$O$21,MATCH(魂师之魄1!$E$3,魂师之魄!$M$12:$M$21,0),1))</f>
        <v>2.8000000000000001E-2</v>
      </c>
      <c r="AO189" s="30">
        <v>185</v>
      </c>
      <c r="AP189" s="5">
        <f>IF(G189&lt;$B$3,0,INDEX(魂师之魄!$F$12:$F$21,MATCH(魂师之魄1!$C$3,魂师之魄!$M$12:$M$21,0),1))</f>
        <v>0.05</v>
      </c>
      <c r="AQ189" s="5">
        <f>IF(G189&lt;$B$3,0,INDEX(魂师之魄!$J$12:$J$21,MATCH(魂师之魄1!$C$3,魂师之魄!$M$12:$M$21,0),1))</f>
        <v>0.05</v>
      </c>
    </row>
    <row r="190" spans="7:43" x14ac:dyDescent="0.2">
      <c r="G190" s="30">
        <v>186</v>
      </c>
      <c r="N190" s="5">
        <f>IF(G190&lt;$B$3,0,INDEX(魂师之魄!$K$12:$K$21,MATCH(魂师之魄1!$D$3,魂师之魄!$I$12:$I$21,0),1))</f>
        <v>25</v>
      </c>
      <c r="P190" s="5">
        <f>IF(G190&lt;$B$3,0,INDEX(魂师之魄!$G$12:$G$21,MATCH(魂师之魄1!$C$3,魂师之魄!$E$12:$E$21,0),1))</f>
        <v>50</v>
      </c>
      <c r="X190" s="30">
        <v>186</v>
      </c>
      <c r="Y190" s="5">
        <f>IF(G190&lt;$B$3,0,INDEX(魂师之魄!$N$12:$N$21,MATCH(魂师之魄1!$E$3,魂师之魄!$M$12:$M$21,0),1))</f>
        <v>2.8000000000000001E-2</v>
      </c>
      <c r="Z190" s="5">
        <f>IF(G190&lt;$B$3,0,INDEX(魂师之魄!$O$12:$O$21,MATCH(魂师之魄1!$E$3,魂师之魄!$M$12:$M$21,0),1))</f>
        <v>2.8000000000000001E-2</v>
      </c>
      <c r="AO190" s="30">
        <v>186</v>
      </c>
      <c r="AP190" s="5">
        <f>IF(G190&lt;$B$3,0,INDEX(魂师之魄!$F$12:$F$21,MATCH(魂师之魄1!$C$3,魂师之魄!$M$12:$M$21,0),1))</f>
        <v>0.05</v>
      </c>
      <c r="AQ190" s="5">
        <f>IF(G190&lt;$B$3,0,INDEX(魂师之魄!$J$12:$J$21,MATCH(魂师之魄1!$C$3,魂师之魄!$M$12:$M$21,0),1))</f>
        <v>0.05</v>
      </c>
    </row>
    <row r="191" spans="7:43" x14ac:dyDescent="0.2">
      <c r="G191" s="30">
        <v>187</v>
      </c>
      <c r="N191" s="5">
        <f>IF(G191&lt;$B$3,0,INDEX(魂师之魄!$K$12:$K$21,MATCH(魂师之魄1!$D$3,魂师之魄!$I$12:$I$21,0),1))</f>
        <v>25</v>
      </c>
      <c r="P191" s="5">
        <f>IF(G191&lt;$B$3,0,INDEX(魂师之魄!$G$12:$G$21,MATCH(魂师之魄1!$C$3,魂师之魄!$E$12:$E$21,0),1))</f>
        <v>50</v>
      </c>
      <c r="X191" s="30">
        <v>187</v>
      </c>
      <c r="Y191" s="5">
        <f>IF(G191&lt;$B$3,0,INDEX(魂师之魄!$N$12:$N$21,MATCH(魂师之魄1!$E$3,魂师之魄!$M$12:$M$21,0),1))</f>
        <v>2.8000000000000001E-2</v>
      </c>
      <c r="Z191" s="5">
        <f>IF(G191&lt;$B$3,0,INDEX(魂师之魄!$O$12:$O$21,MATCH(魂师之魄1!$E$3,魂师之魄!$M$12:$M$21,0),1))</f>
        <v>2.8000000000000001E-2</v>
      </c>
      <c r="AO191" s="30">
        <v>187</v>
      </c>
      <c r="AP191" s="5">
        <f>IF(G191&lt;$B$3,0,INDEX(魂师之魄!$F$12:$F$21,MATCH(魂师之魄1!$C$3,魂师之魄!$M$12:$M$21,0),1))</f>
        <v>0.05</v>
      </c>
      <c r="AQ191" s="5">
        <f>IF(G191&lt;$B$3,0,INDEX(魂师之魄!$J$12:$J$21,MATCH(魂师之魄1!$C$3,魂师之魄!$M$12:$M$21,0),1))</f>
        <v>0.05</v>
      </c>
    </row>
    <row r="192" spans="7:43" x14ac:dyDescent="0.2">
      <c r="G192" s="30">
        <v>188</v>
      </c>
      <c r="N192" s="5">
        <f>IF(G192&lt;$B$3,0,INDEX(魂师之魄!$K$12:$K$21,MATCH(魂师之魄1!$D$3,魂师之魄!$I$12:$I$21,0),1))</f>
        <v>25</v>
      </c>
      <c r="P192" s="5">
        <f>IF(G192&lt;$B$3,0,INDEX(魂师之魄!$G$12:$G$21,MATCH(魂师之魄1!$C$3,魂师之魄!$E$12:$E$21,0),1))</f>
        <v>50</v>
      </c>
      <c r="X192" s="30">
        <v>188</v>
      </c>
      <c r="Y192" s="5">
        <f>IF(G192&lt;$B$3,0,INDEX(魂师之魄!$N$12:$N$21,MATCH(魂师之魄1!$E$3,魂师之魄!$M$12:$M$21,0),1))</f>
        <v>2.8000000000000001E-2</v>
      </c>
      <c r="Z192" s="5">
        <f>IF(G192&lt;$B$3,0,INDEX(魂师之魄!$O$12:$O$21,MATCH(魂师之魄1!$E$3,魂师之魄!$M$12:$M$21,0),1))</f>
        <v>2.8000000000000001E-2</v>
      </c>
      <c r="AO192" s="30">
        <v>188</v>
      </c>
      <c r="AP192" s="5">
        <f>IF(G192&lt;$B$3,0,INDEX(魂师之魄!$F$12:$F$21,MATCH(魂师之魄1!$C$3,魂师之魄!$M$12:$M$21,0),1))</f>
        <v>0.05</v>
      </c>
      <c r="AQ192" s="5">
        <f>IF(G192&lt;$B$3,0,INDEX(魂师之魄!$J$12:$J$21,MATCH(魂师之魄1!$C$3,魂师之魄!$M$12:$M$21,0),1))</f>
        <v>0.05</v>
      </c>
    </row>
    <row r="193" spans="7:43" x14ac:dyDescent="0.2">
      <c r="G193" s="30">
        <v>189</v>
      </c>
      <c r="N193" s="5">
        <f>IF(G193&lt;$B$3,0,INDEX(魂师之魄!$K$12:$K$21,MATCH(魂师之魄1!$D$3,魂师之魄!$I$12:$I$21,0),1))</f>
        <v>25</v>
      </c>
      <c r="P193" s="5">
        <f>IF(G193&lt;$B$3,0,INDEX(魂师之魄!$G$12:$G$21,MATCH(魂师之魄1!$C$3,魂师之魄!$E$12:$E$21,0),1))</f>
        <v>50</v>
      </c>
      <c r="X193" s="30">
        <v>189</v>
      </c>
      <c r="Y193" s="5">
        <f>IF(G193&lt;$B$3,0,INDEX(魂师之魄!$N$12:$N$21,MATCH(魂师之魄1!$E$3,魂师之魄!$M$12:$M$21,0),1))</f>
        <v>2.8000000000000001E-2</v>
      </c>
      <c r="Z193" s="5">
        <f>IF(G193&lt;$B$3,0,INDEX(魂师之魄!$O$12:$O$21,MATCH(魂师之魄1!$E$3,魂师之魄!$M$12:$M$21,0),1))</f>
        <v>2.8000000000000001E-2</v>
      </c>
      <c r="AO193" s="30">
        <v>189</v>
      </c>
      <c r="AP193" s="5">
        <f>IF(G193&lt;$B$3,0,INDEX(魂师之魄!$F$12:$F$21,MATCH(魂师之魄1!$C$3,魂师之魄!$M$12:$M$21,0),1))</f>
        <v>0.05</v>
      </c>
      <c r="AQ193" s="5">
        <f>IF(G193&lt;$B$3,0,INDEX(魂师之魄!$J$12:$J$21,MATCH(魂师之魄1!$C$3,魂师之魄!$M$12:$M$21,0),1))</f>
        <v>0.05</v>
      </c>
    </row>
    <row r="194" spans="7:43" x14ac:dyDescent="0.2">
      <c r="G194" s="30">
        <v>190</v>
      </c>
      <c r="N194" s="5">
        <f>IF(G194&lt;$B$3,0,INDEX(魂师之魄!$K$12:$K$21,MATCH(魂师之魄1!$D$3,魂师之魄!$I$12:$I$21,0),1))</f>
        <v>25</v>
      </c>
      <c r="P194" s="5">
        <f>IF(G194&lt;$B$3,0,INDEX(魂师之魄!$G$12:$G$21,MATCH(魂师之魄1!$C$3,魂师之魄!$E$12:$E$21,0),1))</f>
        <v>50</v>
      </c>
      <c r="X194" s="30">
        <v>190</v>
      </c>
      <c r="Y194" s="5">
        <f>IF(G194&lt;$B$3,0,INDEX(魂师之魄!$N$12:$N$21,MATCH(魂师之魄1!$E$3,魂师之魄!$M$12:$M$21,0),1))</f>
        <v>2.8000000000000001E-2</v>
      </c>
      <c r="Z194" s="5">
        <f>IF(G194&lt;$B$3,0,INDEX(魂师之魄!$O$12:$O$21,MATCH(魂师之魄1!$E$3,魂师之魄!$M$12:$M$21,0),1))</f>
        <v>2.8000000000000001E-2</v>
      </c>
      <c r="AO194" s="30">
        <v>190</v>
      </c>
      <c r="AP194" s="5">
        <f>IF(G194&lt;$B$3,0,INDEX(魂师之魄!$F$12:$F$21,MATCH(魂师之魄1!$C$3,魂师之魄!$M$12:$M$21,0),1))</f>
        <v>0.05</v>
      </c>
      <c r="AQ194" s="5">
        <f>IF(G194&lt;$B$3,0,INDEX(魂师之魄!$J$12:$J$21,MATCH(魂师之魄1!$C$3,魂师之魄!$M$12:$M$21,0),1))</f>
        <v>0.05</v>
      </c>
    </row>
    <row r="195" spans="7:43" x14ac:dyDescent="0.2">
      <c r="G195" s="30">
        <v>191</v>
      </c>
      <c r="N195" s="5">
        <f>IF(G195&lt;$B$3,0,INDEX(魂师之魄!$K$12:$K$21,MATCH(魂师之魄1!$D$3,魂师之魄!$I$12:$I$21,0),1))</f>
        <v>25</v>
      </c>
      <c r="P195" s="5">
        <f>IF(G195&lt;$B$3,0,INDEX(魂师之魄!$G$12:$G$21,MATCH(魂师之魄1!$C$3,魂师之魄!$E$12:$E$21,0),1))</f>
        <v>50</v>
      </c>
      <c r="X195" s="30">
        <v>191</v>
      </c>
      <c r="Y195" s="5">
        <f>IF(G195&lt;$B$3,0,INDEX(魂师之魄!$N$12:$N$21,MATCH(魂师之魄1!$E$3,魂师之魄!$M$12:$M$21,0),1))</f>
        <v>2.8000000000000001E-2</v>
      </c>
      <c r="Z195" s="5">
        <f>IF(G195&lt;$B$3,0,INDEX(魂师之魄!$O$12:$O$21,MATCH(魂师之魄1!$E$3,魂师之魄!$M$12:$M$21,0),1))</f>
        <v>2.8000000000000001E-2</v>
      </c>
      <c r="AO195" s="30">
        <v>191</v>
      </c>
      <c r="AP195" s="5">
        <f>IF(G195&lt;$B$3,0,INDEX(魂师之魄!$F$12:$F$21,MATCH(魂师之魄1!$C$3,魂师之魄!$M$12:$M$21,0),1))</f>
        <v>0.05</v>
      </c>
      <c r="AQ195" s="5">
        <f>IF(G195&lt;$B$3,0,INDEX(魂师之魄!$J$12:$J$21,MATCH(魂师之魄1!$C$3,魂师之魄!$M$12:$M$21,0),1))</f>
        <v>0.05</v>
      </c>
    </row>
    <row r="196" spans="7:43" x14ac:dyDescent="0.2">
      <c r="G196" s="30">
        <v>192</v>
      </c>
      <c r="N196" s="5">
        <f>IF(G196&lt;$B$3,0,INDEX(魂师之魄!$K$12:$K$21,MATCH(魂师之魄1!$D$3,魂师之魄!$I$12:$I$21,0),1))</f>
        <v>25</v>
      </c>
      <c r="P196" s="5">
        <f>IF(G196&lt;$B$3,0,INDEX(魂师之魄!$G$12:$G$21,MATCH(魂师之魄1!$C$3,魂师之魄!$E$12:$E$21,0),1))</f>
        <v>50</v>
      </c>
      <c r="X196" s="30">
        <v>192</v>
      </c>
      <c r="Y196" s="5">
        <f>IF(G196&lt;$B$3,0,INDEX(魂师之魄!$N$12:$N$21,MATCH(魂师之魄1!$E$3,魂师之魄!$M$12:$M$21,0),1))</f>
        <v>2.8000000000000001E-2</v>
      </c>
      <c r="Z196" s="5">
        <f>IF(G196&lt;$B$3,0,INDEX(魂师之魄!$O$12:$O$21,MATCH(魂师之魄1!$E$3,魂师之魄!$M$12:$M$21,0),1))</f>
        <v>2.8000000000000001E-2</v>
      </c>
      <c r="AO196" s="30">
        <v>192</v>
      </c>
      <c r="AP196" s="5">
        <f>IF(G196&lt;$B$3,0,INDEX(魂师之魄!$F$12:$F$21,MATCH(魂师之魄1!$C$3,魂师之魄!$M$12:$M$21,0),1))</f>
        <v>0.05</v>
      </c>
      <c r="AQ196" s="5">
        <f>IF(G196&lt;$B$3,0,INDEX(魂师之魄!$J$12:$J$21,MATCH(魂师之魄1!$C$3,魂师之魄!$M$12:$M$21,0),1))</f>
        <v>0.05</v>
      </c>
    </row>
    <row r="197" spans="7:43" x14ac:dyDescent="0.2">
      <c r="G197" s="30">
        <v>193</v>
      </c>
      <c r="N197" s="5">
        <f>IF(G197&lt;$B$3,0,INDEX(魂师之魄!$K$12:$K$21,MATCH(魂师之魄1!$D$3,魂师之魄!$I$12:$I$21,0),1))</f>
        <v>25</v>
      </c>
      <c r="P197" s="5">
        <f>IF(G197&lt;$B$3,0,INDEX(魂师之魄!$G$12:$G$21,MATCH(魂师之魄1!$C$3,魂师之魄!$E$12:$E$21,0),1))</f>
        <v>50</v>
      </c>
      <c r="X197" s="30">
        <v>193</v>
      </c>
      <c r="Y197" s="5">
        <f>IF(G197&lt;$B$3,0,INDEX(魂师之魄!$N$12:$N$21,MATCH(魂师之魄1!$E$3,魂师之魄!$M$12:$M$21,0),1))</f>
        <v>2.8000000000000001E-2</v>
      </c>
      <c r="Z197" s="5">
        <f>IF(G197&lt;$B$3,0,INDEX(魂师之魄!$O$12:$O$21,MATCH(魂师之魄1!$E$3,魂师之魄!$M$12:$M$21,0),1))</f>
        <v>2.8000000000000001E-2</v>
      </c>
      <c r="AO197" s="30">
        <v>193</v>
      </c>
      <c r="AP197" s="5">
        <f>IF(G197&lt;$B$3,0,INDEX(魂师之魄!$F$12:$F$21,MATCH(魂师之魄1!$C$3,魂师之魄!$M$12:$M$21,0),1))</f>
        <v>0.05</v>
      </c>
      <c r="AQ197" s="5">
        <f>IF(G197&lt;$B$3,0,INDEX(魂师之魄!$J$12:$J$21,MATCH(魂师之魄1!$C$3,魂师之魄!$M$12:$M$21,0),1))</f>
        <v>0.05</v>
      </c>
    </row>
    <row r="198" spans="7:43" x14ac:dyDescent="0.2">
      <c r="G198" s="30">
        <v>194</v>
      </c>
      <c r="N198" s="5">
        <f>IF(G198&lt;$B$3,0,INDEX(魂师之魄!$K$12:$K$21,MATCH(魂师之魄1!$D$3,魂师之魄!$I$12:$I$21,0),1))</f>
        <v>25</v>
      </c>
      <c r="P198" s="5">
        <f>IF(G198&lt;$B$3,0,INDEX(魂师之魄!$G$12:$G$21,MATCH(魂师之魄1!$C$3,魂师之魄!$E$12:$E$21,0),1))</f>
        <v>50</v>
      </c>
      <c r="X198" s="30">
        <v>194</v>
      </c>
      <c r="Y198" s="5">
        <f>IF(G198&lt;$B$3,0,INDEX(魂师之魄!$N$12:$N$21,MATCH(魂师之魄1!$E$3,魂师之魄!$M$12:$M$21,0),1))</f>
        <v>2.8000000000000001E-2</v>
      </c>
      <c r="Z198" s="5">
        <f>IF(G198&lt;$B$3,0,INDEX(魂师之魄!$O$12:$O$21,MATCH(魂师之魄1!$E$3,魂师之魄!$M$12:$M$21,0),1))</f>
        <v>2.8000000000000001E-2</v>
      </c>
      <c r="AO198" s="30">
        <v>194</v>
      </c>
      <c r="AP198" s="5">
        <f>IF(G198&lt;$B$3,0,INDEX(魂师之魄!$F$12:$F$21,MATCH(魂师之魄1!$C$3,魂师之魄!$M$12:$M$21,0),1))</f>
        <v>0.05</v>
      </c>
      <c r="AQ198" s="5">
        <f>IF(G198&lt;$B$3,0,INDEX(魂师之魄!$J$12:$J$21,MATCH(魂师之魄1!$C$3,魂师之魄!$M$12:$M$21,0),1))</f>
        <v>0.05</v>
      </c>
    </row>
    <row r="199" spans="7:43" x14ac:dyDescent="0.2">
      <c r="G199" s="30">
        <v>195</v>
      </c>
      <c r="N199" s="5">
        <f>IF(G199&lt;$B$3,0,INDEX(魂师之魄!$K$12:$K$21,MATCH(魂师之魄1!$D$3,魂师之魄!$I$12:$I$21,0),1))</f>
        <v>25</v>
      </c>
      <c r="P199" s="5">
        <f>IF(G199&lt;$B$3,0,INDEX(魂师之魄!$G$12:$G$21,MATCH(魂师之魄1!$C$3,魂师之魄!$E$12:$E$21,0),1))</f>
        <v>50</v>
      </c>
      <c r="X199" s="30">
        <v>195</v>
      </c>
      <c r="Y199" s="5">
        <f>IF(G199&lt;$B$3,0,INDEX(魂师之魄!$N$12:$N$21,MATCH(魂师之魄1!$E$3,魂师之魄!$M$12:$M$21,0),1))</f>
        <v>2.8000000000000001E-2</v>
      </c>
      <c r="Z199" s="5">
        <f>IF(G199&lt;$B$3,0,INDEX(魂师之魄!$O$12:$O$21,MATCH(魂师之魄1!$E$3,魂师之魄!$M$12:$M$21,0),1))</f>
        <v>2.8000000000000001E-2</v>
      </c>
      <c r="AO199" s="30">
        <v>195</v>
      </c>
      <c r="AP199" s="5">
        <f>IF(G199&lt;$B$3,0,INDEX(魂师之魄!$F$12:$F$21,MATCH(魂师之魄1!$C$3,魂师之魄!$M$12:$M$21,0),1))</f>
        <v>0.05</v>
      </c>
      <c r="AQ199" s="5">
        <f>IF(G199&lt;$B$3,0,INDEX(魂师之魄!$J$12:$J$21,MATCH(魂师之魄1!$C$3,魂师之魄!$M$12:$M$21,0),1))</f>
        <v>0.05</v>
      </c>
    </row>
    <row r="200" spans="7:43" x14ac:dyDescent="0.2">
      <c r="G200" s="30">
        <v>196</v>
      </c>
      <c r="N200" s="5">
        <f>IF(G200&lt;$B$3,0,INDEX(魂师之魄!$K$12:$K$21,MATCH(魂师之魄1!$D$3,魂师之魄!$I$12:$I$21,0),1))</f>
        <v>25</v>
      </c>
      <c r="P200" s="5">
        <f>IF(G200&lt;$B$3,0,INDEX(魂师之魄!$G$12:$G$21,MATCH(魂师之魄1!$C$3,魂师之魄!$E$12:$E$21,0),1))</f>
        <v>50</v>
      </c>
      <c r="X200" s="30">
        <v>196</v>
      </c>
      <c r="Y200" s="5">
        <f>IF(G200&lt;$B$3,0,INDEX(魂师之魄!$N$12:$N$21,MATCH(魂师之魄1!$E$3,魂师之魄!$M$12:$M$21,0),1))</f>
        <v>2.8000000000000001E-2</v>
      </c>
      <c r="Z200" s="5">
        <f>IF(G200&lt;$B$3,0,INDEX(魂师之魄!$O$12:$O$21,MATCH(魂师之魄1!$E$3,魂师之魄!$M$12:$M$21,0),1))</f>
        <v>2.8000000000000001E-2</v>
      </c>
      <c r="AO200" s="30">
        <v>196</v>
      </c>
      <c r="AP200" s="5">
        <f>IF(G200&lt;$B$3,0,INDEX(魂师之魄!$F$12:$F$21,MATCH(魂师之魄1!$C$3,魂师之魄!$M$12:$M$21,0),1))</f>
        <v>0.05</v>
      </c>
      <c r="AQ200" s="5">
        <f>IF(G200&lt;$B$3,0,INDEX(魂师之魄!$J$12:$J$21,MATCH(魂师之魄1!$C$3,魂师之魄!$M$12:$M$21,0),1))</f>
        <v>0.05</v>
      </c>
    </row>
    <row r="201" spans="7:43" x14ac:dyDescent="0.2">
      <c r="G201" s="30">
        <v>197</v>
      </c>
      <c r="N201" s="5">
        <f>IF(G201&lt;$B$3,0,INDEX(魂师之魄!$K$12:$K$21,MATCH(魂师之魄1!$D$3,魂师之魄!$I$12:$I$21,0),1))</f>
        <v>25</v>
      </c>
      <c r="P201" s="5">
        <f>IF(G201&lt;$B$3,0,INDEX(魂师之魄!$G$12:$G$21,MATCH(魂师之魄1!$C$3,魂师之魄!$E$12:$E$21,0),1))</f>
        <v>50</v>
      </c>
      <c r="X201" s="30">
        <v>197</v>
      </c>
      <c r="Y201" s="5">
        <f>IF(G201&lt;$B$3,0,INDEX(魂师之魄!$N$12:$N$21,MATCH(魂师之魄1!$E$3,魂师之魄!$M$12:$M$21,0),1))</f>
        <v>2.8000000000000001E-2</v>
      </c>
      <c r="Z201" s="5">
        <f>IF(G201&lt;$B$3,0,INDEX(魂师之魄!$O$12:$O$21,MATCH(魂师之魄1!$E$3,魂师之魄!$M$12:$M$21,0),1))</f>
        <v>2.8000000000000001E-2</v>
      </c>
      <c r="AO201" s="30">
        <v>197</v>
      </c>
      <c r="AP201" s="5">
        <f>IF(G201&lt;$B$3,0,INDEX(魂师之魄!$F$12:$F$21,MATCH(魂师之魄1!$C$3,魂师之魄!$M$12:$M$21,0),1))</f>
        <v>0.05</v>
      </c>
      <c r="AQ201" s="5">
        <f>IF(G201&lt;$B$3,0,INDEX(魂师之魄!$J$12:$J$21,MATCH(魂师之魄1!$C$3,魂师之魄!$M$12:$M$21,0),1))</f>
        <v>0.05</v>
      </c>
    </row>
    <row r="202" spans="7:43" x14ac:dyDescent="0.2">
      <c r="G202" s="30">
        <v>198</v>
      </c>
      <c r="N202" s="5">
        <f>IF(G202&lt;$B$3,0,INDEX(魂师之魄!$K$12:$K$21,MATCH(魂师之魄1!$D$3,魂师之魄!$I$12:$I$21,0),1))</f>
        <v>25</v>
      </c>
      <c r="P202" s="5">
        <f>IF(G202&lt;$B$3,0,INDEX(魂师之魄!$G$12:$G$21,MATCH(魂师之魄1!$C$3,魂师之魄!$E$12:$E$21,0),1))</f>
        <v>50</v>
      </c>
      <c r="X202" s="30">
        <v>198</v>
      </c>
      <c r="Y202" s="5">
        <f>IF(G202&lt;$B$3,0,INDEX(魂师之魄!$N$12:$N$21,MATCH(魂师之魄1!$E$3,魂师之魄!$M$12:$M$21,0),1))</f>
        <v>2.8000000000000001E-2</v>
      </c>
      <c r="Z202" s="5">
        <f>IF(G202&lt;$B$3,0,INDEX(魂师之魄!$O$12:$O$21,MATCH(魂师之魄1!$E$3,魂师之魄!$M$12:$M$21,0),1))</f>
        <v>2.8000000000000001E-2</v>
      </c>
      <c r="AO202" s="30">
        <v>198</v>
      </c>
      <c r="AP202" s="5">
        <f>IF(G202&lt;$B$3,0,INDEX(魂师之魄!$F$12:$F$21,MATCH(魂师之魄1!$C$3,魂师之魄!$M$12:$M$21,0),1))</f>
        <v>0.05</v>
      </c>
      <c r="AQ202" s="5">
        <f>IF(G202&lt;$B$3,0,INDEX(魂师之魄!$J$12:$J$21,MATCH(魂师之魄1!$C$3,魂师之魄!$M$12:$M$21,0),1))</f>
        <v>0.05</v>
      </c>
    </row>
    <row r="203" spans="7:43" x14ac:dyDescent="0.2">
      <c r="G203" s="30">
        <v>199</v>
      </c>
      <c r="N203" s="5">
        <f>IF(G203&lt;$B$3,0,INDEX(魂师之魄!$K$12:$K$21,MATCH(魂师之魄1!$D$3,魂师之魄!$I$12:$I$21,0),1))</f>
        <v>25</v>
      </c>
      <c r="P203" s="5">
        <f>IF(G203&lt;$B$3,0,INDEX(魂师之魄!$G$12:$G$21,MATCH(魂师之魄1!$C$3,魂师之魄!$E$12:$E$21,0),1))</f>
        <v>50</v>
      </c>
      <c r="X203" s="30">
        <v>199</v>
      </c>
      <c r="Y203" s="5">
        <f>IF(G203&lt;$B$3,0,INDEX(魂师之魄!$N$12:$N$21,MATCH(魂师之魄1!$E$3,魂师之魄!$M$12:$M$21,0),1))</f>
        <v>2.8000000000000001E-2</v>
      </c>
      <c r="Z203" s="5">
        <f>IF(G203&lt;$B$3,0,INDEX(魂师之魄!$O$12:$O$21,MATCH(魂师之魄1!$E$3,魂师之魄!$M$12:$M$21,0),1))</f>
        <v>2.8000000000000001E-2</v>
      </c>
      <c r="AO203" s="30">
        <v>199</v>
      </c>
      <c r="AP203" s="5">
        <f>IF(G203&lt;$B$3,0,INDEX(魂师之魄!$F$12:$F$21,MATCH(魂师之魄1!$C$3,魂师之魄!$M$12:$M$21,0),1))</f>
        <v>0.05</v>
      </c>
      <c r="AQ203" s="5">
        <f>IF(G203&lt;$B$3,0,INDEX(魂师之魄!$J$12:$J$21,MATCH(魂师之魄1!$C$3,魂师之魄!$M$12:$M$21,0),1))</f>
        <v>0.05</v>
      </c>
    </row>
    <row r="204" spans="7:43" x14ac:dyDescent="0.2">
      <c r="G204" s="30">
        <v>200</v>
      </c>
      <c r="N204" s="5">
        <f>IF(G204&lt;$B$3,0,INDEX(魂师之魄!$K$12:$K$21,MATCH(魂师之魄1!$D$3,魂师之魄!$I$12:$I$21,0),1))</f>
        <v>25</v>
      </c>
      <c r="P204" s="5">
        <f>IF(G204&lt;$B$3,0,INDEX(魂师之魄!$G$12:$G$21,MATCH(魂师之魄1!$C$3,魂师之魄!$E$12:$E$21,0),1))</f>
        <v>50</v>
      </c>
      <c r="X204" s="30">
        <v>200</v>
      </c>
      <c r="Y204" s="5">
        <f>IF(G204&lt;$B$3,0,INDEX(魂师之魄!$N$12:$N$21,MATCH(魂师之魄1!$E$3,魂师之魄!$M$12:$M$21,0),1))</f>
        <v>2.8000000000000001E-2</v>
      </c>
      <c r="Z204" s="5">
        <f>IF(G204&lt;$B$3,0,INDEX(魂师之魄!$O$12:$O$21,MATCH(魂师之魄1!$E$3,魂师之魄!$M$12:$M$21,0),1))</f>
        <v>2.8000000000000001E-2</v>
      </c>
      <c r="AO204" s="30">
        <v>200</v>
      </c>
      <c r="AP204" s="5">
        <f>IF(G204&lt;$B$3,0,INDEX(魂师之魄!$F$12:$F$21,MATCH(魂师之魄1!$C$3,魂师之魄!$M$12:$M$21,0),1))</f>
        <v>0.05</v>
      </c>
      <c r="AQ204" s="5">
        <f>IF(G204&lt;$B$3,0,INDEX(魂师之魄!$J$12:$J$21,MATCH(魂师之魄1!$C$3,魂师之魄!$M$12:$M$21,0),1))</f>
        <v>0.05</v>
      </c>
    </row>
    <row r="205" spans="7:43" x14ac:dyDescent="0.2">
      <c r="G205" s="30">
        <v>201</v>
      </c>
      <c r="N205" s="5">
        <f>IF(G205&lt;$B$3,0,INDEX(魂师之魄!$K$12:$K$21,MATCH(魂师之魄1!$D$3,魂师之魄!$I$12:$I$21,0),1))</f>
        <v>25</v>
      </c>
      <c r="P205" s="5">
        <f>IF(G205&lt;$B$3,0,INDEX(魂师之魄!$G$12:$G$21,MATCH(魂师之魄1!$C$3,魂师之魄!$E$12:$E$21,0),1))</f>
        <v>50</v>
      </c>
      <c r="X205" s="30">
        <v>201</v>
      </c>
      <c r="Y205" s="5">
        <f>IF(G205&lt;$B$3,0,INDEX(魂师之魄!$N$12:$N$21,MATCH(魂师之魄1!$E$3,魂师之魄!$M$12:$M$21,0),1))</f>
        <v>2.8000000000000001E-2</v>
      </c>
      <c r="Z205" s="5">
        <f>IF(G205&lt;$B$3,0,INDEX(魂师之魄!$O$12:$O$21,MATCH(魂师之魄1!$E$3,魂师之魄!$M$12:$M$21,0),1))</f>
        <v>2.8000000000000001E-2</v>
      </c>
      <c r="AO205" s="30">
        <v>201</v>
      </c>
      <c r="AP205" s="5">
        <f>IF(G205&lt;$B$3,0,INDEX(魂师之魄!$F$12:$F$21,MATCH(魂师之魄1!$C$3,魂师之魄!$M$12:$M$21,0),1))</f>
        <v>0.05</v>
      </c>
      <c r="AQ205" s="5">
        <f>IF(G205&lt;$B$3,0,INDEX(魂师之魄!$J$12:$J$21,MATCH(魂师之魄1!$C$3,魂师之魄!$M$12:$M$21,0),1))</f>
        <v>0.05</v>
      </c>
    </row>
    <row r="206" spans="7:43" x14ac:dyDescent="0.2">
      <c r="G206" s="30">
        <v>202</v>
      </c>
      <c r="N206" s="5">
        <f>IF(G206&lt;$B$3,0,INDEX(魂师之魄!$K$12:$K$21,MATCH(魂师之魄1!$D$3,魂师之魄!$I$12:$I$21,0),1))</f>
        <v>25</v>
      </c>
      <c r="P206" s="5">
        <f>IF(G206&lt;$B$3,0,INDEX(魂师之魄!$G$12:$G$21,MATCH(魂师之魄1!$C$3,魂师之魄!$E$12:$E$21,0),1))</f>
        <v>50</v>
      </c>
      <c r="X206" s="30">
        <v>202</v>
      </c>
      <c r="Y206" s="5">
        <f>IF(G206&lt;$B$3,0,INDEX(魂师之魄!$N$12:$N$21,MATCH(魂师之魄1!$E$3,魂师之魄!$M$12:$M$21,0),1))</f>
        <v>2.8000000000000001E-2</v>
      </c>
      <c r="Z206" s="5">
        <f>IF(G206&lt;$B$3,0,INDEX(魂师之魄!$O$12:$O$21,MATCH(魂师之魄1!$E$3,魂师之魄!$M$12:$M$21,0),1))</f>
        <v>2.8000000000000001E-2</v>
      </c>
      <c r="AO206" s="30">
        <v>202</v>
      </c>
      <c r="AP206" s="5">
        <f>IF(G206&lt;$B$3,0,INDEX(魂师之魄!$F$12:$F$21,MATCH(魂师之魄1!$C$3,魂师之魄!$M$12:$M$21,0),1))</f>
        <v>0.05</v>
      </c>
      <c r="AQ206" s="5">
        <f>IF(G206&lt;$B$3,0,INDEX(魂师之魄!$J$12:$J$21,MATCH(魂师之魄1!$C$3,魂师之魄!$M$12:$M$21,0),1))</f>
        <v>0.05</v>
      </c>
    </row>
    <row r="207" spans="7:43" x14ac:dyDescent="0.2">
      <c r="G207" s="30">
        <v>203</v>
      </c>
      <c r="N207" s="5">
        <f>IF(G207&lt;$B$3,0,INDEX(魂师之魄!$K$12:$K$21,MATCH(魂师之魄1!$D$3,魂师之魄!$I$12:$I$21,0),1))</f>
        <v>25</v>
      </c>
      <c r="P207" s="5">
        <f>IF(G207&lt;$B$3,0,INDEX(魂师之魄!$G$12:$G$21,MATCH(魂师之魄1!$C$3,魂师之魄!$E$12:$E$21,0),1))</f>
        <v>50</v>
      </c>
      <c r="X207" s="30">
        <v>203</v>
      </c>
      <c r="Y207" s="5">
        <f>IF(G207&lt;$B$3,0,INDEX(魂师之魄!$N$12:$N$21,MATCH(魂师之魄1!$E$3,魂师之魄!$M$12:$M$21,0),1))</f>
        <v>2.8000000000000001E-2</v>
      </c>
      <c r="Z207" s="5">
        <f>IF(G207&lt;$B$3,0,INDEX(魂师之魄!$O$12:$O$21,MATCH(魂师之魄1!$E$3,魂师之魄!$M$12:$M$21,0),1))</f>
        <v>2.8000000000000001E-2</v>
      </c>
      <c r="AO207" s="30">
        <v>203</v>
      </c>
      <c r="AP207" s="5">
        <f>IF(G207&lt;$B$3,0,INDEX(魂师之魄!$F$12:$F$21,MATCH(魂师之魄1!$C$3,魂师之魄!$M$12:$M$21,0),1))</f>
        <v>0.05</v>
      </c>
      <c r="AQ207" s="5">
        <f>IF(G207&lt;$B$3,0,INDEX(魂师之魄!$J$12:$J$21,MATCH(魂师之魄1!$C$3,魂师之魄!$M$12:$M$21,0),1))</f>
        <v>0.05</v>
      </c>
    </row>
    <row r="208" spans="7:43" x14ac:dyDescent="0.2">
      <c r="G208" s="30">
        <v>204</v>
      </c>
      <c r="N208" s="5">
        <f>IF(G208&lt;$B$3,0,INDEX(魂师之魄!$K$12:$K$21,MATCH(魂师之魄1!$D$3,魂师之魄!$I$12:$I$21,0),1))</f>
        <v>25</v>
      </c>
      <c r="P208" s="5">
        <f>IF(G208&lt;$B$3,0,INDEX(魂师之魄!$G$12:$G$21,MATCH(魂师之魄1!$C$3,魂师之魄!$E$12:$E$21,0),1))</f>
        <v>50</v>
      </c>
      <c r="X208" s="30">
        <v>204</v>
      </c>
      <c r="Y208" s="5">
        <f>IF(G208&lt;$B$3,0,INDEX(魂师之魄!$N$12:$N$21,MATCH(魂师之魄1!$E$3,魂师之魄!$M$12:$M$21,0),1))</f>
        <v>2.8000000000000001E-2</v>
      </c>
      <c r="Z208" s="5">
        <f>IF(G208&lt;$B$3,0,INDEX(魂师之魄!$O$12:$O$21,MATCH(魂师之魄1!$E$3,魂师之魄!$M$12:$M$21,0),1))</f>
        <v>2.8000000000000001E-2</v>
      </c>
      <c r="AO208" s="30">
        <v>204</v>
      </c>
      <c r="AP208" s="5">
        <f>IF(G208&lt;$B$3,0,INDEX(魂师之魄!$F$12:$F$21,MATCH(魂师之魄1!$C$3,魂师之魄!$M$12:$M$21,0),1))</f>
        <v>0.05</v>
      </c>
      <c r="AQ208" s="5">
        <f>IF(G208&lt;$B$3,0,INDEX(魂师之魄!$J$12:$J$21,MATCH(魂师之魄1!$C$3,魂师之魄!$M$12:$M$21,0),1))</f>
        <v>0.05</v>
      </c>
    </row>
    <row r="209" spans="7:43" x14ac:dyDescent="0.2">
      <c r="G209" s="30">
        <v>205</v>
      </c>
      <c r="N209" s="5">
        <f>IF(G209&lt;$B$3,0,INDEX(魂师之魄!$K$12:$K$21,MATCH(魂师之魄1!$D$3,魂师之魄!$I$12:$I$21,0),1))</f>
        <v>25</v>
      </c>
      <c r="P209" s="5">
        <f>IF(G209&lt;$B$3,0,INDEX(魂师之魄!$G$12:$G$21,MATCH(魂师之魄1!$C$3,魂师之魄!$E$12:$E$21,0),1))</f>
        <v>50</v>
      </c>
      <c r="X209" s="30">
        <v>205</v>
      </c>
      <c r="Y209" s="5">
        <f>IF(G209&lt;$B$3,0,INDEX(魂师之魄!$N$12:$N$21,MATCH(魂师之魄1!$E$3,魂师之魄!$M$12:$M$21,0),1))</f>
        <v>2.8000000000000001E-2</v>
      </c>
      <c r="Z209" s="5">
        <f>IF(G209&lt;$B$3,0,INDEX(魂师之魄!$O$12:$O$21,MATCH(魂师之魄1!$E$3,魂师之魄!$M$12:$M$21,0),1))</f>
        <v>2.8000000000000001E-2</v>
      </c>
      <c r="AO209" s="30">
        <v>205</v>
      </c>
      <c r="AP209" s="5">
        <f>IF(G209&lt;$B$3,0,INDEX(魂师之魄!$F$12:$F$21,MATCH(魂师之魄1!$C$3,魂师之魄!$M$12:$M$21,0),1))</f>
        <v>0.05</v>
      </c>
      <c r="AQ209" s="5">
        <f>IF(G209&lt;$B$3,0,INDEX(魂师之魄!$J$12:$J$21,MATCH(魂师之魄1!$C$3,魂师之魄!$M$12:$M$21,0),1))</f>
        <v>0.05</v>
      </c>
    </row>
    <row r="210" spans="7:43" x14ac:dyDescent="0.2">
      <c r="G210" s="30">
        <v>206</v>
      </c>
      <c r="N210" s="5">
        <f>IF(G210&lt;$B$3,0,INDEX(魂师之魄!$K$12:$K$21,MATCH(魂师之魄1!$D$3,魂师之魄!$I$12:$I$21,0),1))</f>
        <v>25</v>
      </c>
      <c r="P210" s="5">
        <f>IF(G210&lt;$B$3,0,INDEX(魂师之魄!$G$12:$G$21,MATCH(魂师之魄1!$C$3,魂师之魄!$E$12:$E$21,0),1))</f>
        <v>50</v>
      </c>
      <c r="X210" s="30">
        <v>206</v>
      </c>
      <c r="Y210" s="5">
        <f>IF(G210&lt;$B$3,0,INDEX(魂师之魄!$N$12:$N$21,MATCH(魂师之魄1!$E$3,魂师之魄!$M$12:$M$21,0),1))</f>
        <v>2.8000000000000001E-2</v>
      </c>
      <c r="Z210" s="5">
        <f>IF(G210&lt;$B$3,0,INDEX(魂师之魄!$O$12:$O$21,MATCH(魂师之魄1!$E$3,魂师之魄!$M$12:$M$21,0),1))</f>
        <v>2.8000000000000001E-2</v>
      </c>
      <c r="AO210" s="30">
        <v>206</v>
      </c>
      <c r="AP210" s="5">
        <f>IF(G210&lt;$B$3,0,INDEX(魂师之魄!$F$12:$F$21,MATCH(魂师之魄1!$C$3,魂师之魄!$M$12:$M$21,0),1))</f>
        <v>0.05</v>
      </c>
      <c r="AQ210" s="5">
        <f>IF(G210&lt;$B$3,0,INDEX(魂师之魄!$J$12:$J$21,MATCH(魂师之魄1!$C$3,魂师之魄!$M$12:$M$21,0),1))</f>
        <v>0.05</v>
      </c>
    </row>
    <row r="211" spans="7:43" x14ac:dyDescent="0.2">
      <c r="G211" s="30">
        <v>207</v>
      </c>
      <c r="N211" s="5">
        <f>IF(G211&lt;$B$3,0,INDEX(魂师之魄!$K$12:$K$21,MATCH(魂师之魄1!$D$3,魂师之魄!$I$12:$I$21,0),1))</f>
        <v>25</v>
      </c>
      <c r="P211" s="5">
        <f>IF(G211&lt;$B$3,0,INDEX(魂师之魄!$G$12:$G$21,MATCH(魂师之魄1!$C$3,魂师之魄!$E$12:$E$21,0),1))</f>
        <v>50</v>
      </c>
      <c r="X211" s="30">
        <v>207</v>
      </c>
      <c r="Y211" s="5">
        <f>IF(G211&lt;$B$3,0,INDEX(魂师之魄!$N$12:$N$21,MATCH(魂师之魄1!$E$3,魂师之魄!$M$12:$M$21,0),1))</f>
        <v>2.8000000000000001E-2</v>
      </c>
      <c r="Z211" s="5">
        <f>IF(G211&lt;$B$3,0,INDEX(魂师之魄!$O$12:$O$21,MATCH(魂师之魄1!$E$3,魂师之魄!$M$12:$M$21,0),1))</f>
        <v>2.8000000000000001E-2</v>
      </c>
      <c r="AO211" s="30">
        <v>207</v>
      </c>
      <c r="AP211" s="5">
        <f>IF(G211&lt;$B$3,0,INDEX(魂师之魄!$F$12:$F$21,MATCH(魂师之魄1!$C$3,魂师之魄!$M$12:$M$21,0),1))</f>
        <v>0.05</v>
      </c>
      <c r="AQ211" s="5">
        <f>IF(G211&lt;$B$3,0,INDEX(魂师之魄!$J$12:$J$21,MATCH(魂师之魄1!$C$3,魂师之魄!$M$12:$M$21,0),1))</f>
        <v>0.05</v>
      </c>
    </row>
    <row r="212" spans="7:43" x14ac:dyDescent="0.2">
      <c r="G212" s="30">
        <v>208</v>
      </c>
      <c r="N212" s="5">
        <f>IF(G212&lt;$B$3,0,INDEX(魂师之魄!$K$12:$K$21,MATCH(魂师之魄1!$D$3,魂师之魄!$I$12:$I$21,0),1))</f>
        <v>25</v>
      </c>
      <c r="P212" s="5">
        <f>IF(G212&lt;$B$3,0,INDEX(魂师之魄!$G$12:$G$21,MATCH(魂师之魄1!$C$3,魂师之魄!$E$12:$E$21,0),1))</f>
        <v>50</v>
      </c>
      <c r="X212" s="30">
        <v>208</v>
      </c>
      <c r="Y212" s="5">
        <f>IF(G212&lt;$B$3,0,INDEX(魂师之魄!$N$12:$N$21,MATCH(魂师之魄1!$E$3,魂师之魄!$M$12:$M$21,0),1))</f>
        <v>2.8000000000000001E-2</v>
      </c>
      <c r="Z212" s="5">
        <f>IF(G212&lt;$B$3,0,INDEX(魂师之魄!$O$12:$O$21,MATCH(魂师之魄1!$E$3,魂师之魄!$M$12:$M$21,0),1))</f>
        <v>2.8000000000000001E-2</v>
      </c>
      <c r="AO212" s="30">
        <v>208</v>
      </c>
      <c r="AP212" s="5">
        <f>IF(G212&lt;$B$3,0,INDEX(魂师之魄!$F$12:$F$21,MATCH(魂师之魄1!$C$3,魂师之魄!$M$12:$M$21,0),1))</f>
        <v>0.05</v>
      </c>
      <c r="AQ212" s="5">
        <f>IF(G212&lt;$B$3,0,INDEX(魂师之魄!$J$12:$J$21,MATCH(魂师之魄1!$C$3,魂师之魄!$M$12:$M$21,0),1))</f>
        <v>0.05</v>
      </c>
    </row>
    <row r="213" spans="7:43" x14ac:dyDescent="0.2">
      <c r="G213" s="30">
        <v>209</v>
      </c>
      <c r="N213" s="5">
        <f>IF(G213&lt;$B$3,0,INDEX(魂师之魄!$K$12:$K$21,MATCH(魂师之魄1!$D$3,魂师之魄!$I$12:$I$21,0),1))</f>
        <v>25</v>
      </c>
      <c r="P213" s="5">
        <f>IF(G213&lt;$B$3,0,INDEX(魂师之魄!$G$12:$G$21,MATCH(魂师之魄1!$C$3,魂师之魄!$E$12:$E$21,0),1))</f>
        <v>50</v>
      </c>
      <c r="X213" s="30">
        <v>209</v>
      </c>
      <c r="Y213" s="5">
        <f>IF(G213&lt;$B$3,0,INDEX(魂师之魄!$N$12:$N$21,MATCH(魂师之魄1!$E$3,魂师之魄!$M$12:$M$21,0),1))</f>
        <v>2.8000000000000001E-2</v>
      </c>
      <c r="Z213" s="5">
        <f>IF(G213&lt;$B$3,0,INDEX(魂师之魄!$O$12:$O$21,MATCH(魂师之魄1!$E$3,魂师之魄!$M$12:$M$21,0),1))</f>
        <v>2.8000000000000001E-2</v>
      </c>
      <c r="AO213" s="30">
        <v>209</v>
      </c>
      <c r="AP213" s="5">
        <f>IF(G213&lt;$B$3,0,INDEX(魂师之魄!$F$12:$F$21,MATCH(魂师之魄1!$C$3,魂师之魄!$M$12:$M$21,0),1))</f>
        <v>0.05</v>
      </c>
      <c r="AQ213" s="5">
        <f>IF(G213&lt;$B$3,0,INDEX(魂师之魄!$J$12:$J$21,MATCH(魂师之魄1!$C$3,魂师之魄!$M$12:$M$21,0),1))</f>
        <v>0.05</v>
      </c>
    </row>
    <row r="214" spans="7:43" x14ac:dyDescent="0.2">
      <c r="G214" s="30">
        <v>210</v>
      </c>
      <c r="N214" s="5">
        <f>IF(G214&lt;$B$3,0,INDEX(魂师之魄!$K$12:$K$21,MATCH(魂师之魄1!$D$3,魂师之魄!$I$12:$I$21,0),1))</f>
        <v>25</v>
      </c>
      <c r="P214" s="5">
        <f>IF(G214&lt;$B$3,0,INDEX(魂师之魄!$G$12:$G$21,MATCH(魂师之魄1!$C$3,魂师之魄!$E$12:$E$21,0),1))</f>
        <v>50</v>
      </c>
      <c r="X214" s="30">
        <v>210</v>
      </c>
      <c r="Y214" s="5">
        <f>IF(G214&lt;$B$3,0,INDEX(魂师之魄!$N$12:$N$21,MATCH(魂师之魄1!$E$3,魂师之魄!$M$12:$M$21,0),1))</f>
        <v>2.8000000000000001E-2</v>
      </c>
      <c r="Z214" s="5">
        <f>IF(G214&lt;$B$3,0,INDEX(魂师之魄!$O$12:$O$21,MATCH(魂师之魄1!$E$3,魂师之魄!$M$12:$M$21,0),1))</f>
        <v>2.8000000000000001E-2</v>
      </c>
      <c r="AO214" s="30">
        <v>210</v>
      </c>
      <c r="AP214" s="5">
        <f>IF(G214&lt;$B$3,0,INDEX(魂师之魄!$F$12:$F$21,MATCH(魂师之魄1!$C$3,魂师之魄!$M$12:$M$21,0),1))</f>
        <v>0.05</v>
      </c>
      <c r="AQ214" s="5">
        <f>IF(G214&lt;$B$3,0,INDEX(魂师之魄!$J$12:$J$21,MATCH(魂师之魄1!$C$3,魂师之魄!$M$12:$M$21,0),1))</f>
        <v>0.05</v>
      </c>
    </row>
    <row r="215" spans="7:43" x14ac:dyDescent="0.2">
      <c r="G215" s="30">
        <v>211</v>
      </c>
      <c r="N215" s="5">
        <f>IF(G215&lt;$B$3,0,INDEX(魂师之魄!$K$12:$K$21,MATCH(魂师之魄1!$D$3,魂师之魄!$I$12:$I$21,0),1))</f>
        <v>25</v>
      </c>
      <c r="P215" s="5">
        <f>IF(G215&lt;$B$3,0,INDEX(魂师之魄!$G$12:$G$21,MATCH(魂师之魄1!$C$3,魂师之魄!$E$12:$E$21,0),1))</f>
        <v>50</v>
      </c>
      <c r="X215" s="30">
        <v>211</v>
      </c>
      <c r="Y215" s="5">
        <f>IF(G215&lt;$B$3,0,INDEX(魂师之魄!$N$12:$N$21,MATCH(魂师之魄1!$E$3,魂师之魄!$M$12:$M$21,0),1))</f>
        <v>2.8000000000000001E-2</v>
      </c>
      <c r="Z215" s="5">
        <f>IF(G215&lt;$B$3,0,INDEX(魂师之魄!$O$12:$O$21,MATCH(魂师之魄1!$E$3,魂师之魄!$M$12:$M$21,0),1))</f>
        <v>2.8000000000000001E-2</v>
      </c>
      <c r="AO215" s="30">
        <v>211</v>
      </c>
      <c r="AP215" s="5">
        <f>IF(G215&lt;$B$3,0,INDEX(魂师之魄!$F$12:$F$21,MATCH(魂师之魄1!$C$3,魂师之魄!$M$12:$M$21,0),1))</f>
        <v>0.05</v>
      </c>
      <c r="AQ215" s="5">
        <f>IF(G215&lt;$B$3,0,INDEX(魂师之魄!$J$12:$J$21,MATCH(魂师之魄1!$C$3,魂师之魄!$M$12:$M$21,0),1))</f>
        <v>0.05</v>
      </c>
    </row>
    <row r="216" spans="7:43" x14ac:dyDescent="0.2">
      <c r="G216" s="30">
        <v>212</v>
      </c>
      <c r="N216" s="5">
        <f>IF(G216&lt;$B$3,0,INDEX(魂师之魄!$K$12:$K$21,MATCH(魂师之魄1!$D$3,魂师之魄!$I$12:$I$21,0),1))</f>
        <v>25</v>
      </c>
      <c r="P216" s="5">
        <f>IF(G216&lt;$B$3,0,INDEX(魂师之魄!$G$12:$G$21,MATCH(魂师之魄1!$C$3,魂师之魄!$E$12:$E$21,0),1))</f>
        <v>50</v>
      </c>
      <c r="X216" s="30">
        <v>212</v>
      </c>
      <c r="Y216" s="5">
        <f>IF(G216&lt;$B$3,0,INDEX(魂师之魄!$N$12:$N$21,MATCH(魂师之魄1!$E$3,魂师之魄!$M$12:$M$21,0),1))</f>
        <v>2.8000000000000001E-2</v>
      </c>
      <c r="Z216" s="5">
        <f>IF(G216&lt;$B$3,0,INDEX(魂师之魄!$O$12:$O$21,MATCH(魂师之魄1!$E$3,魂师之魄!$M$12:$M$21,0),1))</f>
        <v>2.8000000000000001E-2</v>
      </c>
      <c r="AO216" s="30">
        <v>212</v>
      </c>
      <c r="AP216" s="5">
        <f>IF(G216&lt;$B$3,0,INDEX(魂师之魄!$F$12:$F$21,MATCH(魂师之魄1!$C$3,魂师之魄!$M$12:$M$21,0),1))</f>
        <v>0.05</v>
      </c>
      <c r="AQ216" s="5">
        <f>IF(G216&lt;$B$3,0,INDEX(魂师之魄!$J$12:$J$21,MATCH(魂师之魄1!$C$3,魂师之魄!$M$12:$M$21,0),1))</f>
        <v>0.05</v>
      </c>
    </row>
    <row r="217" spans="7:43" x14ac:dyDescent="0.2">
      <c r="G217" s="30">
        <v>213</v>
      </c>
      <c r="N217" s="5">
        <f>IF(G217&lt;$B$3,0,INDEX(魂师之魄!$K$12:$K$21,MATCH(魂师之魄1!$D$3,魂师之魄!$I$12:$I$21,0),1))</f>
        <v>25</v>
      </c>
      <c r="P217" s="5">
        <f>IF(G217&lt;$B$3,0,INDEX(魂师之魄!$G$12:$G$21,MATCH(魂师之魄1!$C$3,魂师之魄!$E$12:$E$21,0),1))</f>
        <v>50</v>
      </c>
      <c r="X217" s="30">
        <v>213</v>
      </c>
      <c r="Y217" s="5">
        <f>IF(G217&lt;$B$3,0,INDEX(魂师之魄!$N$12:$N$21,MATCH(魂师之魄1!$E$3,魂师之魄!$M$12:$M$21,0),1))</f>
        <v>2.8000000000000001E-2</v>
      </c>
      <c r="Z217" s="5">
        <f>IF(G217&lt;$B$3,0,INDEX(魂师之魄!$O$12:$O$21,MATCH(魂师之魄1!$E$3,魂师之魄!$M$12:$M$21,0),1))</f>
        <v>2.8000000000000001E-2</v>
      </c>
      <c r="AO217" s="30">
        <v>213</v>
      </c>
      <c r="AP217" s="5">
        <f>IF(G217&lt;$B$3,0,INDEX(魂师之魄!$F$12:$F$21,MATCH(魂师之魄1!$C$3,魂师之魄!$M$12:$M$21,0),1))</f>
        <v>0.05</v>
      </c>
      <c r="AQ217" s="5">
        <f>IF(G217&lt;$B$3,0,INDEX(魂师之魄!$J$12:$J$21,MATCH(魂师之魄1!$C$3,魂师之魄!$M$12:$M$21,0),1))</f>
        <v>0.05</v>
      </c>
    </row>
    <row r="218" spans="7:43" x14ac:dyDescent="0.2">
      <c r="G218" s="30">
        <v>214</v>
      </c>
      <c r="N218" s="5">
        <f>IF(G218&lt;$B$3,0,INDEX(魂师之魄!$K$12:$K$21,MATCH(魂师之魄1!$D$3,魂师之魄!$I$12:$I$21,0),1))</f>
        <v>25</v>
      </c>
      <c r="P218" s="5">
        <f>IF(G218&lt;$B$3,0,INDEX(魂师之魄!$G$12:$G$21,MATCH(魂师之魄1!$C$3,魂师之魄!$E$12:$E$21,0),1))</f>
        <v>50</v>
      </c>
      <c r="X218" s="30">
        <v>214</v>
      </c>
      <c r="Y218" s="5">
        <f>IF(G218&lt;$B$3,0,INDEX(魂师之魄!$N$12:$N$21,MATCH(魂师之魄1!$E$3,魂师之魄!$M$12:$M$21,0),1))</f>
        <v>2.8000000000000001E-2</v>
      </c>
      <c r="Z218" s="5">
        <f>IF(G218&lt;$B$3,0,INDEX(魂师之魄!$O$12:$O$21,MATCH(魂师之魄1!$E$3,魂师之魄!$M$12:$M$21,0),1))</f>
        <v>2.8000000000000001E-2</v>
      </c>
      <c r="AO218" s="30">
        <v>214</v>
      </c>
      <c r="AP218" s="5">
        <f>IF(G218&lt;$B$3,0,INDEX(魂师之魄!$F$12:$F$21,MATCH(魂师之魄1!$C$3,魂师之魄!$M$12:$M$21,0),1))</f>
        <v>0.05</v>
      </c>
      <c r="AQ218" s="5">
        <f>IF(G218&lt;$B$3,0,INDEX(魂师之魄!$J$12:$J$21,MATCH(魂师之魄1!$C$3,魂师之魄!$M$12:$M$21,0),1))</f>
        <v>0.05</v>
      </c>
    </row>
    <row r="219" spans="7:43" x14ac:dyDescent="0.2">
      <c r="G219" s="30">
        <v>215</v>
      </c>
      <c r="N219" s="5">
        <f>IF(G219&lt;$B$3,0,INDEX(魂师之魄!$K$12:$K$21,MATCH(魂师之魄1!$D$3,魂师之魄!$I$12:$I$21,0),1))</f>
        <v>25</v>
      </c>
      <c r="P219" s="5">
        <f>IF(G219&lt;$B$3,0,INDEX(魂师之魄!$G$12:$G$21,MATCH(魂师之魄1!$C$3,魂师之魄!$E$12:$E$21,0),1))</f>
        <v>50</v>
      </c>
      <c r="X219" s="30">
        <v>215</v>
      </c>
      <c r="Y219" s="5">
        <f>IF(G219&lt;$B$3,0,INDEX(魂师之魄!$N$12:$N$21,MATCH(魂师之魄1!$E$3,魂师之魄!$M$12:$M$21,0),1))</f>
        <v>2.8000000000000001E-2</v>
      </c>
      <c r="Z219" s="5">
        <f>IF(G219&lt;$B$3,0,INDEX(魂师之魄!$O$12:$O$21,MATCH(魂师之魄1!$E$3,魂师之魄!$M$12:$M$21,0),1))</f>
        <v>2.8000000000000001E-2</v>
      </c>
      <c r="AO219" s="30">
        <v>215</v>
      </c>
      <c r="AP219" s="5">
        <f>IF(G219&lt;$B$3,0,INDEX(魂师之魄!$F$12:$F$21,MATCH(魂师之魄1!$C$3,魂师之魄!$M$12:$M$21,0),1))</f>
        <v>0.05</v>
      </c>
      <c r="AQ219" s="5">
        <f>IF(G219&lt;$B$3,0,INDEX(魂师之魄!$J$12:$J$21,MATCH(魂师之魄1!$C$3,魂师之魄!$M$12:$M$21,0),1))</f>
        <v>0.05</v>
      </c>
    </row>
    <row r="220" spans="7:43" x14ac:dyDescent="0.2">
      <c r="G220" s="30">
        <v>216</v>
      </c>
      <c r="N220" s="5">
        <f>IF(G220&lt;$B$3,0,INDEX(魂师之魄!$K$12:$K$21,MATCH(魂师之魄1!$D$3,魂师之魄!$I$12:$I$21,0),1))</f>
        <v>25</v>
      </c>
      <c r="P220" s="5">
        <f>IF(G220&lt;$B$3,0,INDEX(魂师之魄!$G$12:$G$21,MATCH(魂师之魄1!$C$3,魂师之魄!$E$12:$E$21,0),1))</f>
        <v>50</v>
      </c>
      <c r="X220" s="30">
        <v>216</v>
      </c>
      <c r="Y220" s="5">
        <f>IF(G220&lt;$B$3,0,INDEX(魂师之魄!$N$12:$N$21,MATCH(魂师之魄1!$E$3,魂师之魄!$M$12:$M$21,0),1))</f>
        <v>2.8000000000000001E-2</v>
      </c>
      <c r="Z220" s="5">
        <f>IF(G220&lt;$B$3,0,INDEX(魂师之魄!$O$12:$O$21,MATCH(魂师之魄1!$E$3,魂师之魄!$M$12:$M$21,0),1))</f>
        <v>2.8000000000000001E-2</v>
      </c>
      <c r="AO220" s="30">
        <v>216</v>
      </c>
      <c r="AP220" s="5">
        <f>IF(G220&lt;$B$3,0,INDEX(魂师之魄!$F$12:$F$21,MATCH(魂师之魄1!$C$3,魂师之魄!$M$12:$M$21,0),1))</f>
        <v>0.05</v>
      </c>
      <c r="AQ220" s="5">
        <f>IF(G220&lt;$B$3,0,INDEX(魂师之魄!$J$12:$J$21,MATCH(魂师之魄1!$C$3,魂师之魄!$M$12:$M$21,0),1))</f>
        <v>0.05</v>
      </c>
    </row>
    <row r="221" spans="7:43" x14ac:dyDescent="0.2">
      <c r="G221" s="30">
        <v>217</v>
      </c>
      <c r="N221" s="5">
        <f>IF(G221&lt;$B$3,0,INDEX(魂师之魄!$K$12:$K$21,MATCH(魂师之魄1!$D$3,魂师之魄!$I$12:$I$21,0),1))</f>
        <v>25</v>
      </c>
      <c r="P221" s="5">
        <f>IF(G221&lt;$B$3,0,INDEX(魂师之魄!$G$12:$G$21,MATCH(魂师之魄1!$C$3,魂师之魄!$E$12:$E$21,0),1))</f>
        <v>50</v>
      </c>
      <c r="X221" s="30">
        <v>217</v>
      </c>
      <c r="Y221" s="5">
        <f>IF(G221&lt;$B$3,0,INDEX(魂师之魄!$N$12:$N$21,MATCH(魂师之魄1!$E$3,魂师之魄!$M$12:$M$21,0),1))</f>
        <v>2.8000000000000001E-2</v>
      </c>
      <c r="Z221" s="5">
        <f>IF(G221&lt;$B$3,0,INDEX(魂师之魄!$O$12:$O$21,MATCH(魂师之魄1!$E$3,魂师之魄!$M$12:$M$21,0),1))</f>
        <v>2.8000000000000001E-2</v>
      </c>
      <c r="AO221" s="30">
        <v>217</v>
      </c>
      <c r="AP221" s="5">
        <f>IF(G221&lt;$B$3,0,INDEX(魂师之魄!$F$12:$F$21,MATCH(魂师之魄1!$C$3,魂师之魄!$M$12:$M$21,0),1))</f>
        <v>0.05</v>
      </c>
      <c r="AQ221" s="5">
        <f>IF(G221&lt;$B$3,0,INDEX(魂师之魄!$J$12:$J$21,MATCH(魂师之魄1!$C$3,魂师之魄!$M$12:$M$21,0),1))</f>
        <v>0.05</v>
      </c>
    </row>
    <row r="222" spans="7:43" x14ac:dyDescent="0.2">
      <c r="G222" s="30">
        <v>218</v>
      </c>
      <c r="N222" s="5">
        <f>IF(G222&lt;$B$3,0,INDEX(魂师之魄!$K$12:$K$21,MATCH(魂师之魄1!$D$3,魂师之魄!$I$12:$I$21,0),1))</f>
        <v>25</v>
      </c>
      <c r="P222" s="5">
        <f>IF(G222&lt;$B$3,0,INDEX(魂师之魄!$G$12:$G$21,MATCH(魂师之魄1!$C$3,魂师之魄!$E$12:$E$21,0),1))</f>
        <v>50</v>
      </c>
      <c r="X222" s="30">
        <v>218</v>
      </c>
      <c r="Y222" s="5">
        <f>IF(G222&lt;$B$3,0,INDEX(魂师之魄!$N$12:$N$21,MATCH(魂师之魄1!$E$3,魂师之魄!$M$12:$M$21,0),1))</f>
        <v>2.8000000000000001E-2</v>
      </c>
      <c r="Z222" s="5">
        <f>IF(G222&lt;$B$3,0,INDEX(魂师之魄!$O$12:$O$21,MATCH(魂师之魄1!$E$3,魂师之魄!$M$12:$M$21,0),1))</f>
        <v>2.8000000000000001E-2</v>
      </c>
      <c r="AO222" s="30">
        <v>218</v>
      </c>
      <c r="AP222" s="5">
        <f>IF(G222&lt;$B$3,0,INDEX(魂师之魄!$F$12:$F$21,MATCH(魂师之魄1!$C$3,魂师之魄!$M$12:$M$21,0),1))</f>
        <v>0.05</v>
      </c>
      <c r="AQ222" s="5">
        <f>IF(G222&lt;$B$3,0,INDEX(魂师之魄!$J$12:$J$21,MATCH(魂师之魄1!$C$3,魂师之魄!$M$12:$M$21,0),1))</f>
        <v>0.05</v>
      </c>
    </row>
    <row r="223" spans="7:43" x14ac:dyDescent="0.2">
      <c r="G223" s="30">
        <v>219</v>
      </c>
      <c r="N223" s="5">
        <f>IF(G223&lt;$B$3,0,INDEX(魂师之魄!$K$12:$K$21,MATCH(魂师之魄1!$D$3,魂师之魄!$I$12:$I$21,0),1))</f>
        <v>25</v>
      </c>
      <c r="P223" s="5">
        <f>IF(G223&lt;$B$3,0,INDEX(魂师之魄!$G$12:$G$21,MATCH(魂师之魄1!$C$3,魂师之魄!$E$12:$E$21,0),1))</f>
        <v>50</v>
      </c>
      <c r="X223" s="30">
        <v>219</v>
      </c>
      <c r="Y223" s="5">
        <f>IF(G223&lt;$B$3,0,INDEX(魂师之魄!$N$12:$N$21,MATCH(魂师之魄1!$E$3,魂师之魄!$M$12:$M$21,0),1))</f>
        <v>2.8000000000000001E-2</v>
      </c>
      <c r="Z223" s="5">
        <f>IF(G223&lt;$B$3,0,INDEX(魂师之魄!$O$12:$O$21,MATCH(魂师之魄1!$E$3,魂师之魄!$M$12:$M$21,0),1))</f>
        <v>2.8000000000000001E-2</v>
      </c>
      <c r="AO223" s="30">
        <v>219</v>
      </c>
      <c r="AP223" s="5">
        <f>IF(G223&lt;$B$3,0,INDEX(魂师之魄!$F$12:$F$21,MATCH(魂师之魄1!$C$3,魂师之魄!$M$12:$M$21,0),1))</f>
        <v>0.05</v>
      </c>
      <c r="AQ223" s="5">
        <f>IF(G223&lt;$B$3,0,INDEX(魂师之魄!$J$12:$J$21,MATCH(魂师之魄1!$C$3,魂师之魄!$M$12:$M$21,0),1))</f>
        <v>0.05</v>
      </c>
    </row>
    <row r="224" spans="7:43" x14ac:dyDescent="0.2">
      <c r="G224" s="30">
        <v>220</v>
      </c>
      <c r="N224" s="5">
        <f>IF(G224&lt;$B$3,0,INDEX(魂师之魄!$K$12:$K$21,MATCH(魂师之魄1!$D$3,魂师之魄!$I$12:$I$21,0),1))</f>
        <v>25</v>
      </c>
      <c r="P224" s="5">
        <f>IF(G224&lt;$B$3,0,INDEX(魂师之魄!$G$12:$G$21,MATCH(魂师之魄1!$C$3,魂师之魄!$E$12:$E$21,0),1))</f>
        <v>50</v>
      </c>
      <c r="X224" s="30">
        <v>220</v>
      </c>
      <c r="Y224" s="5">
        <f>IF(G224&lt;$B$3,0,INDEX(魂师之魄!$N$12:$N$21,MATCH(魂师之魄1!$E$3,魂师之魄!$M$12:$M$21,0),1))</f>
        <v>2.8000000000000001E-2</v>
      </c>
      <c r="Z224" s="5">
        <f>IF(G224&lt;$B$3,0,INDEX(魂师之魄!$O$12:$O$21,MATCH(魂师之魄1!$E$3,魂师之魄!$M$12:$M$21,0),1))</f>
        <v>2.8000000000000001E-2</v>
      </c>
      <c r="AO224" s="30">
        <v>220</v>
      </c>
      <c r="AP224" s="5">
        <f>IF(G224&lt;$B$3,0,INDEX(魂师之魄!$F$12:$F$21,MATCH(魂师之魄1!$C$3,魂师之魄!$M$12:$M$21,0),1))</f>
        <v>0.05</v>
      </c>
      <c r="AQ224" s="5">
        <f>IF(G224&lt;$B$3,0,INDEX(魂师之魄!$J$12:$J$21,MATCH(魂师之魄1!$C$3,魂师之魄!$M$12:$M$21,0),1))</f>
        <v>0.05</v>
      </c>
    </row>
    <row r="225" spans="7:43" x14ac:dyDescent="0.2">
      <c r="G225" s="30">
        <v>221</v>
      </c>
      <c r="N225" s="5">
        <f>IF(G225&lt;$B$3,0,INDEX(魂师之魄!$K$12:$K$21,MATCH(魂师之魄1!$D$3,魂师之魄!$I$12:$I$21,0),1))</f>
        <v>25</v>
      </c>
      <c r="P225" s="5">
        <f>IF(G225&lt;$B$3,0,INDEX(魂师之魄!$G$12:$G$21,MATCH(魂师之魄1!$C$3,魂师之魄!$E$12:$E$21,0),1))</f>
        <v>50</v>
      </c>
      <c r="X225" s="30">
        <v>221</v>
      </c>
      <c r="Y225" s="5">
        <f>IF(G225&lt;$B$3,0,INDEX(魂师之魄!$N$12:$N$21,MATCH(魂师之魄1!$E$3,魂师之魄!$M$12:$M$21,0),1))</f>
        <v>2.8000000000000001E-2</v>
      </c>
      <c r="Z225" s="5">
        <f>IF(G225&lt;$B$3,0,INDEX(魂师之魄!$O$12:$O$21,MATCH(魂师之魄1!$E$3,魂师之魄!$M$12:$M$21,0),1))</f>
        <v>2.8000000000000001E-2</v>
      </c>
      <c r="AO225" s="30">
        <v>221</v>
      </c>
      <c r="AP225" s="5">
        <f>IF(G225&lt;$B$3,0,INDEX(魂师之魄!$F$12:$F$21,MATCH(魂师之魄1!$C$3,魂师之魄!$M$12:$M$21,0),1))</f>
        <v>0.05</v>
      </c>
      <c r="AQ225" s="5">
        <f>IF(G225&lt;$B$3,0,INDEX(魂师之魄!$J$12:$J$21,MATCH(魂师之魄1!$C$3,魂师之魄!$M$12:$M$21,0),1))</f>
        <v>0.05</v>
      </c>
    </row>
    <row r="226" spans="7:43" x14ac:dyDescent="0.2">
      <c r="G226" s="30">
        <v>222</v>
      </c>
      <c r="N226" s="5">
        <f>IF(G226&lt;$B$3,0,INDEX(魂师之魄!$K$12:$K$21,MATCH(魂师之魄1!$D$3,魂师之魄!$I$12:$I$21,0),1))</f>
        <v>25</v>
      </c>
      <c r="P226" s="5">
        <f>IF(G226&lt;$B$3,0,INDEX(魂师之魄!$G$12:$G$21,MATCH(魂师之魄1!$C$3,魂师之魄!$E$12:$E$21,0),1))</f>
        <v>50</v>
      </c>
      <c r="X226" s="30">
        <v>222</v>
      </c>
      <c r="Y226" s="5">
        <f>IF(G226&lt;$B$3,0,INDEX(魂师之魄!$N$12:$N$21,MATCH(魂师之魄1!$E$3,魂师之魄!$M$12:$M$21,0),1))</f>
        <v>2.8000000000000001E-2</v>
      </c>
      <c r="Z226" s="5">
        <f>IF(G226&lt;$B$3,0,INDEX(魂师之魄!$O$12:$O$21,MATCH(魂师之魄1!$E$3,魂师之魄!$M$12:$M$21,0),1))</f>
        <v>2.8000000000000001E-2</v>
      </c>
      <c r="AO226" s="30">
        <v>222</v>
      </c>
      <c r="AP226" s="5">
        <f>IF(G226&lt;$B$3,0,INDEX(魂师之魄!$F$12:$F$21,MATCH(魂师之魄1!$C$3,魂师之魄!$M$12:$M$21,0),1))</f>
        <v>0.05</v>
      </c>
      <c r="AQ226" s="5">
        <f>IF(G226&lt;$B$3,0,INDEX(魂师之魄!$J$12:$J$21,MATCH(魂师之魄1!$C$3,魂师之魄!$M$12:$M$21,0),1))</f>
        <v>0.05</v>
      </c>
    </row>
    <row r="227" spans="7:43" x14ac:dyDescent="0.2">
      <c r="G227" s="30">
        <v>223</v>
      </c>
      <c r="N227" s="5">
        <f>IF(G227&lt;$B$3,0,INDEX(魂师之魄!$K$12:$K$21,MATCH(魂师之魄1!$D$3,魂师之魄!$I$12:$I$21,0),1))</f>
        <v>25</v>
      </c>
      <c r="P227" s="5">
        <f>IF(G227&lt;$B$3,0,INDEX(魂师之魄!$G$12:$G$21,MATCH(魂师之魄1!$C$3,魂师之魄!$E$12:$E$21,0),1))</f>
        <v>50</v>
      </c>
      <c r="X227" s="30">
        <v>223</v>
      </c>
      <c r="Y227" s="5">
        <f>IF(G227&lt;$B$3,0,INDEX(魂师之魄!$N$12:$N$21,MATCH(魂师之魄1!$E$3,魂师之魄!$M$12:$M$21,0),1))</f>
        <v>2.8000000000000001E-2</v>
      </c>
      <c r="Z227" s="5">
        <f>IF(G227&lt;$B$3,0,INDEX(魂师之魄!$O$12:$O$21,MATCH(魂师之魄1!$E$3,魂师之魄!$M$12:$M$21,0),1))</f>
        <v>2.8000000000000001E-2</v>
      </c>
      <c r="AO227" s="30">
        <v>223</v>
      </c>
      <c r="AP227" s="5">
        <f>IF(G227&lt;$B$3,0,INDEX(魂师之魄!$F$12:$F$21,MATCH(魂师之魄1!$C$3,魂师之魄!$M$12:$M$21,0),1))</f>
        <v>0.05</v>
      </c>
      <c r="AQ227" s="5">
        <f>IF(G227&lt;$B$3,0,INDEX(魂师之魄!$J$12:$J$21,MATCH(魂师之魄1!$C$3,魂师之魄!$M$12:$M$21,0),1))</f>
        <v>0.05</v>
      </c>
    </row>
    <row r="228" spans="7:43" x14ac:dyDescent="0.2">
      <c r="G228" s="30">
        <v>224</v>
      </c>
      <c r="N228" s="5">
        <f>IF(G228&lt;$B$3,0,INDEX(魂师之魄!$K$12:$K$21,MATCH(魂师之魄1!$D$3,魂师之魄!$I$12:$I$21,0),1))</f>
        <v>25</v>
      </c>
      <c r="P228" s="5">
        <f>IF(G228&lt;$B$3,0,INDEX(魂师之魄!$G$12:$G$21,MATCH(魂师之魄1!$C$3,魂师之魄!$E$12:$E$21,0),1))</f>
        <v>50</v>
      </c>
      <c r="X228" s="30">
        <v>224</v>
      </c>
      <c r="Y228" s="5">
        <f>IF(G228&lt;$B$3,0,INDEX(魂师之魄!$N$12:$N$21,MATCH(魂师之魄1!$E$3,魂师之魄!$M$12:$M$21,0),1))</f>
        <v>2.8000000000000001E-2</v>
      </c>
      <c r="Z228" s="5">
        <f>IF(G228&lt;$B$3,0,INDEX(魂师之魄!$O$12:$O$21,MATCH(魂师之魄1!$E$3,魂师之魄!$M$12:$M$21,0),1))</f>
        <v>2.8000000000000001E-2</v>
      </c>
      <c r="AO228" s="30">
        <v>224</v>
      </c>
      <c r="AP228" s="5">
        <f>IF(G228&lt;$B$3,0,INDEX(魂师之魄!$F$12:$F$21,MATCH(魂师之魄1!$C$3,魂师之魄!$M$12:$M$21,0),1))</f>
        <v>0.05</v>
      </c>
      <c r="AQ228" s="5">
        <f>IF(G228&lt;$B$3,0,INDEX(魂师之魄!$J$12:$J$21,MATCH(魂师之魄1!$C$3,魂师之魄!$M$12:$M$21,0),1))</f>
        <v>0.05</v>
      </c>
    </row>
    <row r="229" spans="7:43" x14ac:dyDescent="0.2">
      <c r="G229" s="30">
        <v>225</v>
      </c>
      <c r="N229" s="5">
        <f>IF(G229&lt;$B$3,0,INDEX(魂师之魄!$K$12:$K$21,MATCH(魂师之魄1!$D$3,魂师之魄!$I$12:$I$21,0),1))</f>
        <v>25</v>
      </c>
      <c r="P229" s="5">
        <f>IF(G229&lt;$B$3,0,INDEX(魂师之魄!$G$12:$G$21,MATCH(魂师之魄1!$C$3,魂师之魄!$E$12:$E$21,0),1))</f>
        <v>50</v>
      </c>
      <c r="X229" s="30">
        <v>225</v>
      </c>
      <c r="Y229" s="5">
        <f>IF(G229&lt;$B$3,0,INDEX(魂师之魄!$N$12:$N$21,MATCH(魂师之魄1!$E$3,魂师之魄!$M$12:$M$21,0),1))</f>
        <v>2.8000000000000001E-2</v>
      </c>
      <c r="Z229" s="5">
        <f>IF(G229&lt;$B$3,0,INDEX(魂师之魄!$O$12:$O$21,MATCH(魂师之魄1!$E$3,魂师之魄!$M$12:$M$21,0),1))</f>
        <v>2.8000000000000001E-2</v>
      </c>
      <c r="AO229" s="30">
        <v>225</v>
      </c>
      <c r="AP229" s="5">
        <f>IF(G229&lt;$B$3,0,INDEX(魂师之魄!$F$12:$F$21,MATCH(魂师之魄1!$C$3,魂师之魄!$M$12:$M$21,0),1))</f>
        <v>0.05</v>
      </c>
      <c r="AQ229" s="5">
        <f>IF(G229&lt;$B$3,0,INDEX(魂师之魄!$J$12:$J$21,MATCH(魂师之魄1!$C$3,魂师之魄!$M$12:$M$21,0),1))</f>
        <v>0.05</v>
      </c>
    </row>
    <row r="230" spans="7:43" x14ac:dyDescent="0.2">
      <c r="G230" s="30">
        <v>226</v>
      </c>
      <c r="N230" s="5">
        <f>IF(G230&lt;$B$3,0,INDEX(魂师之魄!$K$12:$K$21,MATCH(魂师之魄1!$D$3,魂师之魄!$I$12:$I$21,0),1))</f>
        <v>25</v>
      </c>
      <c r="P230" s="5">
        <f>IF(G230&lt;$B$3,0,INDEX(魂师之魄!$G$12:$G$21,MATCH(魂师之魄1!$C$3,魂师之魄!$E$12:$E$21,0),1))</f>
        <v>50</v>
      </c>
      <c r="X230" s="30">
        <v>226</v>
      </c>
      <c r="Y230" s="5">
        <f>IF(G230&lt;$B$3,0,INDEX(魂师之魄!$N$12:$N$21,MATCH(魂师之魄1!$E$3,魂师之魄!$M$12:$M$21,0),1))</f>
        <v>2.8000000000000001E-2</v>
      </c>
      <c r="Z230" s="5">
        <f>IF(G230&lt;$B$3,0,INDEX(魂师之魄!$O$12:$O$21,MATCH(魂师之魄1!$E$3,魂师之魄!$M$12:$M$21,0),1))</f>
        <v>2.8000000000000001E-2</v>
      </c>
      <c r="AO230" s="30">
        <v>226</v>
      </c>
      <c r="AP230" s="5">
        <f>IF(G230&lt;$B$3,0,INDEX(魂师之魄!$F$12:$F$21,MATCH(魂师之魄1!$C$3,魂师之魄!$M$12:$M$21,0),1))</f>
        <v>0.05</v>
      </c>
      <c r="AQ230" s="5">
        <f>IF(G230&lt;$B$3,0,INDEX(魂师之魄!$J$12:$J$21,MATCH(魂师之魄1!$C$3,魂师之魄!$M$12:$M$21,0),1))</f>
        <v>0.05</v>
      </c>
    </row>
    <row r="231" spans="7:43" x14ac:dyDescent="0.2">
      <c r="G231" s="30">
        <v>227</v>
      </c>
      <c r="N231" s="5">
        <f>IF(G231&lt;$B$3,0,INDEX(魂师之魄!$K$12:$K$21,MATCH(魂师之魄1!$D$3,魂师之魄!$I$12:$I$21,0),1))</f>
        <v>25</v>
      </c>
      <c r="P231" s="5">
        <f>IF(G231&lt;$B$3,0,INDEX(魂师之魄!$G$12:$G$21,MATCH(魂师之魄1!$C$3,魂师之魄!$E$12:$E$21,0),1))</f>
        <v>50</v>
      </c>
      <c r="X231" s="30">
        <v>227</v>
      </c>
      <c r="Y231" s="5">
        <f>IF(G231&lt;$B$3,0,INDEX(魂师之魄!$N$12:$N$21,MATCH(魂师之魄1!$E$3,魂师之魄!$M$12:$M$21,0),1))</f>
        <v>2.8000000000000001E-2</v>
      </c>
      <c r="Z231" s="5">
        <f>IF(G231&lt;$B$3,0,INDEX(魂师之魄!$O$12:$O$21,MATCH(魂师之魄1!$E$3,魂师之魄!$M$12:$M$21,0),1))</f>
        <v>2.8000000000000001E-2</v>
      </c>
      <c r="AO231" s="30">
        <v>227</v>
      </c>
      <c r="AP231" s="5">
        <f>IF(G231&lt;$B$3,0,INDEX(魂师之魄!$F$12:$F$21,MATCH(魂师之魄1!$C$3,魂师之魄!$M$12:$M$21,0),1))</f>
        <v>0.05</v>
      </c>
      <c r="AQ231" s="5">
        <f>IF(G231&lt;$B$3,0,INDEX(魂师之魄!$J$12:$J$21,MATCH(魂师之魄1!$C$3,魂师之魄!$M$12:$M$21,0),1))</f>
        <v>0.05</v>
      </c>
    </row>
    <row r="232" spans="7:43" x14ac:dyDescent="0.2">
      <c r="G232" s="30">
        <v>228</v>
      </c>
      <c r="N232" s="5">
        <f>IF(G232&lt;$B$3,0,INDEX(魂师之魄!$K$12:$K$21,MATCH(魂师之魄1!$D$3,魂师之魄!$I$12:$I$21,0),1))</f>
        <v>25</v>
      </c>
      <c r="P232" s="5">
        <f>IF(G232&lt;$B$3,0,INDEX(魂师之魄!$G$12:$G$21,MATCH(魂师之魄1!$C$3,魂师之魄!$E$12:$E$21,0),1))</f>
        <v>50</v>
      </c>
      <c r="X232" s="30">
        <v>228</v>
      </c>
      <c r="Y232" s="5">
        <f>IF(G232&lt;$B$3,0,INDEX(魂师之魄!$N$12:$N$21,MATCH(魂师之魄1!$E$3,魂师之魄!$M$12:$M$21,0),1))</f>
        <v>2.8000000000000001E-2</v>
      </c>
      <c r="Z232" s="5">
        <f>IF(G232&lt;$B$3,0,INDEX(魂师之魄!$O$12:$O$21,MATCH(魂师之魄1!$E$3,魂师之魄!$M$12:$M$21,0),1))</f>
        <v>2.8000000000000001E-2</v>
      </c>
      <c r="AO232" s="30">
        <v>228</v>
      </c>
      <c r="AP232" s="5">
        <f>IF(G232&lt;$B$3,0,INDEX(魂师之魄!$F$12:$F$21,MATCH(魂师之魄1!$C$3,魂师之魄!$M$12:$M$21,0),1))</f>
        <v>0.05</v>
      </c>
      <c r="AQ232" s="5">
        <f>IF(G232&lt;$B$3,0,INDEX(魂师之魄!$J$12:$J$21,MATCH(魂师之魄1!$C$3,魂师之魄!$M$12:$M$21,0),1))</f>
        <v>0.05</v>
      </c>
    </row>
    <row r="233" spans="7:43" x14ac:dyDescent="0.2">
      <c r="G233" s="30">
        <v>229</v>
      </c>
      <c r="N233" s="5">
        <f>IF(G233&lt;$B$3,0,INDEX(魂师之魄!$K$12:$K$21,MATCH(魂师之魄1!$D$3,魂师之魄!$I$12:$I$21,0),1))</f>
        <v>25</v>
      </c>
      <c r="P233" s="5">
        <f>IF(G233&lt;$B$3,0,INDEX(魂师之魄!$G$12:$G$21,MATCH(魂师之魄1!$C$3,魂师之魄!$E$12:$E$21,0),1))</f>
        <v>50</v>
      </c>
      <c r="X233" s="30">
        <v>229</v>
      </c>
      <c r="Y233" s="5">
        <f>IF(G233&lt;$B$3,0,INDEX(魂师之魄!$N$12:$N$21,MATCH(魂师之魄1!$E$3,魂师之魄!$M$12:$M$21,0),1))</f>
        <v>2.8000000000000001E-2</v>
      </c>
      <c r="Z233" s="5">
        <f>IF(G233&lt;$B$3,0,INDEX(魂师之魄!$O$12:$O$21,MATCH(魂师之魄1!$E$3,魂师之魄!$M$12:$M$21,0),1))</f>
        <v>2.8000000000000001E-2</v>
      </c>
      <c r="AO233" s="30">
        <v>229</v>
      </c>
      <c r="AP233" s="5">
        <f>IF(G233&lt;$B$3,0,INDEX(魂师之魄!$F$12:$F$21,MATCH(魂师之魄1!$C$3,魂师之魄!$M$12:$M$21,0),1))</f>
        <v>0.05</v>
      </c>
      <c r="AQ233" s="5">
        <f>IF(G233&lt;$B$3,0,INDEX(魂师之魄!$J$12:$J$21,MATCH(魂师之魄1!$C$3,魂师之魄!$M$12:$M$21,0),1))</f>
        <v>0.05</v>
      </c>
    </row>
    <row r="234" spans="7:43" x14ac:dyDescent="0.2">
      <c r="G234" s="30">
        <v>230</v>
      </c>
      <c r="N234" s="5">
        <f>IF(G234&lt;$B$3,0,INDEX(魂师之魄!$K$12:$K$21,MATCH(魂师之魄1!$D$3,魂师之魄!$I$12:$I$21,0),1))</f>
        <v>25</v>
      </c>
      <c r="P234" s="5">
        <f>IF(G234&lt;$B$3,0,INDEX(魂师之魄!$G$12:$G$21,MATCH(魂师之魄1!$C$3,魂师之魄!$E$12:$E$21,0),1))</f>
        <v>50</v>
      </c>
      <c r="X234" s="30">
        <v>230</v>
      </c>
      <c r="Y234" s="5">
        <f>IF(G234&lt;$B$3,0,INDEX(魂师之魄!$N$12:$N$21,MATCH(魂师之魄1!$E$3,魂师之魄!$M$12:$M$21,0),1))</f>
        <v>2.8000000000000001E-2</v>
      </c>
      <c r="Z234" s="5">
        <f>IF(G234&lt;$B$3,0,INDEX(魂师之魄!$O$12:$O$21,MATCH(魂师之魄1!$E$3,魂师之魄!$M$12:$M$21,0),1))</f>
        <v>2.8000000000000001E-2</v>
      </c>
      <c r="AO234" s="30">
        <v>230</v>
      </c>
      <c r="AP234" s="5">
        <f>IF(G234&lt;$B$3,0,INDEX(魂师之魄!$F$12:$F$21,MATCH(魂师之魄1!$C$3,魂师之魄!$M$12:$M$21,0),1))</f>
        <v>0.05</v>
      </c>
      <c r="AQ234" s="5">
        <f>IF(G234&lt;$B$3,0,INDEX(魂师之魄!$J$12:$J$21,MATCH(魂师之魄1!$C$3,魂师之魄!$M$12:$M$21,0),1))</f>
        <v>0.05</v>
      </c>
    </row>
    <row r="235" spans="7:43" x14ac:dyDescent="0.2">
      <c r="G235" s="30">
        <v>231</v>
      </c>
      <c r="N235" s="5">
        <f>IF(G235&lt;$B$3,0,INDEX(魂师之魄!$K$12:$K$21,MATCH(魂师之魄1!$D$3,魂师之魄!$I$12:$I$21,0),1))</f>
        <v>25</v>
      </c>
      <c r="P235" s="5">
        <f>IF(G235&lt;$B$3,0,INDEX(魂师之魄!$G$12:$G$21,MATCH(魂师之魄1!$C$3,魂师之魄!$E$12:$E$21,0),1))</f>
        <v>50</v>
      </c>
      <c r="X235" s="30">
        <v>231</v>
      </c>
      <c r="Y235" s="5">
        <f>IF(G235&lt;$B$3,0,INDEX(魂师之魄!$N$12:$N$21,MATCH(魂师之魄1!$E$3,魂师之魄!$M$12:$M$21,0),1))</f>
        <v>2.8000000000000001E-2</v>
      </c>
      <c r="Z235" s="5">
        <f>IF(G235&lt;$B$3,0,INDEX(魂师之魄!$O$12:$O$21,MATCH(魂师之魄1!$E$3,魂师之魄!$M$12:$M$21,0),1))</f>
        <v>2.8000000000000001E-2</v>
      </c>
      <c r="AO235" s="30">
        <v>231</v>
      </c>
      <c r="AP235" s="5">
        <f>IF(G235&lt;$B$3,0,INDEX(魂师之魄!$F$12:$F$21,MATCH(魂师之魄1!$C$3,魂师之魄!$M$12:$M$21,0),1))</f>
        <v>0.05</v>
      </c>
      <c r="AQ235" s="5">
        <f>IF(G235&lt;$B$3,0,INDEX(魂师之魄!$J$12:$J$21,MATCH(魂师之魄1!$C$3,魂师之魄!$M$12:$M$21,0),1))</f>
        <v>0.05</v>
      </c>
    </row>
    <row r="236" spans="7:43" x14ac:dyDescent="0.2">
      <c r="G236" s="30">
        <v>232</v>
      </c>
      <c r="N236" s="5">
        <f>IF(G236&lt;$B$3,0,INDEX(魂师之魄!$K$12:$K$21,MATCH(魂师之魄1!$D$3,魂师之魄!$I$12:$I$21,0),1))</f>
        <v>25</v>
      </c>
      <c r="P236" s="5">
        <f>IF(G236&lt;$B$3,0,INDEX(魂师之魄!$G$12:$G$21,MATCH(魂师之魄1!$C$3,魂师之魄!$E$12:$E$21,0),1))</f>
        <v>50</v>
      </c>
      <c r="X236" s="30">
        <v>232</v>
      </c>
      <c r="Y236" s="5">
        <f>IF(G236&lt;$B$3,0,INDEX(魂师之魄!$N$12:$N$21,MATCH(魂师之魄1!$E$3,魂师之魄!$M$12:$M$21,0),1))</f>
        <v>2.8000000000000001E-2</v>
      </c>
      <c r="Z236" s="5">
        <f>IF(G236&lt;$B$3,0,INDEX(魂师之魄!$O$12:$O$21,MATCH(魂师之魄1!$E$3,魂师之魄!$M$12:$M$21,0),1))</f>
        <v>2.8000000000000001E-2</v>
      </c>
      <c r="AO236" s="30">
        <v>232</v>
      </c>
      <c r="AP236" s="5">
        <f>IF(G236&lt;$B$3,0,INDEX(魂师之魄!$F$12:$F$21,MATCH(魂师之魄1!$C$3,魂师之魄!$M$12:$M$21,0),1))</f>
        <v>0.05</v>
      </c>
      <c r="AQ236" s="5">
        <f>IF(G236&lt;$B$3,0,INDEX(魂师之魄!$J$12:$J$21,MATCH(魂师之魄1!$C$3,魂师之魄!$M$12:$M$21,0),1))</f>
        <v>0.05</v>
      </c>
    </row>
    <row r="237" spans="7:43" x14ac:dyDescent="0.2">
      <c r="G237" s="30">
        <v>233</v>
      </c>
      <c r="N237" s="5">
        <f>IF(G237&lt;$B$3,0,INDEX(魂师之魄!$K$12:$K$21,MATCH(魂师之魄1!$D$3,魂师之魄!$I$12:$I$21,0),1))</f>
        <v>25</v>
      </c>
      <c r="P237" s="5">
        <f>IF(G237&lt;$B$3,0,INDEX(魂师之魄!$G$12:$G$21,MATCH(魂师之魄1!$C$3,魂师之魄!$E$12:$E$21,0),1))</f>
        <v>50</v>
      </c>
      <c r="X237" s="30">
        <v>233</v>
      </c>
      <c r="Y237" s="5">
        <f>IF(G237&lt;$B$3,0,INDEX(魂师之魄!$N$12:$N$21,MATCH(魂师之魄1!$E$3,魂师之魄!$M$12:$M$21,0),1))</f>
        <v>2.8000000000000001E-2</v>
      </c>
      <c r="Z237" s="5">
        <f>IF(G237&lt;$B$3,0,INDEX(魂师之魄!$O$12:$O$21,MATCH(魂师之魄1!$E$3,魂师之魄!$M$12:$M$21,0),1))</f>
        <v>2.8000000000000001E-2</v>
      </c>
      <c r="AO237" s="30">
        <v>233</v>
      </c>
      <c r="AP237" s="5">
        <f>IF(G237&lt;$B$3,0,INDEX(魂师之魄!$F$12:$F$21,MATCH(魂师之魄1!$C$3,魂师之魄!$M$12:$M$21,0),1))</f>
        <v>0.05</v>
      </c>
      <c r="AQ237" s="5">
        <f>IF(G237&lt;$B$3,0,INDEX(魂师之魄!$J$12:$J$21,MATCH(魂师之魄1!$C$3,魂师之魄!$M$12:$M$21,0),1))</f>
        <v>0.05</v>
      </c>
    </row>
    <row r="238" spans="7:43" x14ac:dyDescent="0.2">
      <c r="G238" s="30">
        <v>234</v>
      </c>
      <c r="N238" s="5">
        <f>IF(G238&lt;$B$3,0,INDEX(魂师之魄!$K$12:$K$21,MATCH(魂师之魄1!$D$3,魂师之魄!$I$12:$I$21,0),1))</f>
        <v>25</v>
      </c>
      <c r="P238" s="5">
        <f>IF(G238&lt;$B$3,0,INDEX(魂师之魄!$G$12:$G$21,MATCH(魂师之魄1!$C$3,魂师之魄!$E$12:$E$21,0),1))</f>
        <v>50</v>
      </c>
      <c r="X238" s="30">
        <v>234</v>
      </c>
      <c r="Y238" s="5">
        <f>IF(G238&lt;$B$3,0,INDEX(魂师之魄!$N$12:$N$21,MATCH(魂师之魄1!$E$3,魂师之魄!$M$12:$M$21,0),1))</f>
        <v>2.8000000000000001E-2</v>
      </c>
      <c r="Z238" s="5">
        <f>IF(G238&lt;$B$3,0,INDEX(魂师之魄!$O$12:$O$21,MATCH(魂师之魄1!$E$3,魂师之魄!$M$12:$M$21,0),1))</f>
        <v>2.8000000000000001E-2</v>
      </c>
      <c r="AO238" s="30">
        <v>234</v>
      </c>
      <c r="AP238" s="5">
        <f>IF(G238&lt;$B$3,0,INDEX(魂师之魄!$F$12:$F$21,MATCH(魂师之魄1!$C$3,魂师之魄!$M$12:$M$21,0),1))</f>
        <v>0.05</v>
      </c>
      <c r="AQ238" s="5">
        <f>IF(G238&lt;$B$3,0,INDEX(魂师之魄!$J$12:$J$21,MATCH(魂师之魄1!$C$3,魂师之魄!$M$12:$M$21,0),1))</f>
        <v>0.05</v>
      </c>
    </row>
    <row r="239" spans="7:43" x14ac:dyDescent="0.2">
      <c r="G239" s="30">
        <v>235</v>
      </c>
      <c r="N239" s="5">
        <f>IF(G239&lt;$B$3,0,INDEX(魂师之魄!$K$12:$K$21,MATCH(魂师之魄1!$D$3,魂师之魄!$I$12:$I$21,0),1))</f>
        <v>25</v>
      </c>
      <c r="P239" s="5">
        <f>IF(G239&lt;$B$3,0,INDEX(魂师之魄!$G$12:$G$21,MATCH(魂师之魄1!$C$3,魂师之魄!$E$12:$E$21,0),1))</f>
        <v>50</v>
      </c>
      <c r="X239" s="30">
        <v>235</v>
      </c>
      <c r="Y239" s="5">
        <f>IF(G239&lt;$B$3,0,INDEX(魂师之魄!$N$12:$N$21,MATCH(魂师之魄1!$E$3,魂师之魄!$M$12:$M$21,0),1))</f>
        <v>2.8000000000000001E-2</v>
      </c>
      <c r="Z239" s="5">
        <f>IF(G239&lt;$B$3,0,INDEX(魂师之魄!$O$12:$O$21,MATCH(魂师之魄1!$E$3,魂师之魄!$M$12:$M$21,0),1))</f>
        <v>2.8000000000000001E-2</v>
      </c>
      <c r="AO239" s="30">
        <v>235</v>
      </c>
      <c r="AP239" s="5">
        <f>IF(G239&lt;$B$3,0,INDEX(魂师之魄!$F$12:$F$21,MATCH(魂师之魄1!$C$3,魂师之魄!$M$12:$M$21,0),1))</f>
        <v>0.05</v>
      </c>
      <c r="AQ239" s="5">
        <f>IF(G239&lt;$B$3,0,INDEX(魂师之魄!$J$12:$J$21,MATCH(魂师之魄1!$C$3,魂师之魄!$M$12:$M$21,0),1))</f>
        <v>0.05</v>
      </c>
    </row>
    <row r="240" spans="7:43" x14ac:dyDescent="0.2">
      <c r="G240" s="30">
        <v>236</v>
      </c>
      <c r="N240" s="5">
        <f>IF(G240&lt;$B$3,0,INDEX(魂师之魄!$K$12:$K$21,MATCH(魂师之魄1!$D$3,魂师之魄!$I$12:$I$21,0),1))</f>
        <v>25</v>
      </c>
      <c r="P240" s="5">
        <f>IF(G240&lt;$B$3,0,INDEX(魂师之魄!$G$12:$G$21,MATCH(魂师之魄1!$C$3,魂师之魄!$E$12:$E$21,0),1))</f>
        <v>50</v>
      </c>
      <c r="X240" s="30">
        <v>236</v>
      </c>
      <c r="Y240" s="5">
        <f>IF(G240&lt;$B$3,0,INDEX(魂师之魄!$N$12:$N$21,MATCH(魂师之魄1!$E$3,魂师之魄!$M$12:$M$21,0),1))</f>
        <v>2.8000000000000001E-2</v>
      </c>
      <c r="Z240" s="5">
        <f>IF(G240&lt;$B$3,0,INDEX(魂师之魄!$O$12:$O$21,MATCH(魂师之魄1!$E$3,魂师之魄!$M$12:$M$21,0),1))</f>
        <v>2.8000000000000001E-2</v>
      </c>
      <c r="AO240" s="30">
        <v>236</v>
      </c>
      <c r="AP240" s="5">
        <f>IF(G240&lt;$B$3,0,INDEX(魂师之魄!$F$12:$F$21,MATCH(魂师之魄1!$C$3,魂师之魄!$M$12:$M$21,0),1))</f>
        <v>0.05</v>
      </c>
      <c r="AQ240" s="5">
        <f>IF(G240&lt;$B$3,0,INDEX(魂师之魄!$J$12:$J$21,MATCH(魂师之魄1!$C$3,魂师之魄!$M$12:$M$21,0),1))</f>
        <v>0.05</v>
      </c>
    </row>
    <row r="241" spans="7:43" x14ac:dyDescent="0.2">
      <c r="G241" s="30">
        <v>237</v>
      </c>
      <c r="N241" s="5">
        <f>IF(G241&lt;$B$3,0,INDEX(魂师之魄!$K$12:$K$21,MATCH(魂师之魄1!$D$3,魂师之魄!$I$12:$I$21,0),1))</f>
        <v>25</v>
      </c>
      <c r="P241" s="5">
        <f>IF(G241&lt;$B$3,0,INDEX(魂师之魄!$G$12:$G$21,MATCH(魂师之魄1!$C$3,魂师之魄!$E$12:$E$21,0),1))</f>
        <v>50</v>
      </c>
      <c r="X241" s="30">
        <v>237</v>
      </c>
      <c r="Y241" s="5">
        <f>IF(G241&lt;$B$3,0,INDEX(魂师之魄!$N$12:$N$21,MATCH(魂师之魄1!$E$3,魂师之魄!$M$12:$M$21,0),1))</f>
        <v>2.8000000000000001E-2</v>
      </c>
      <c r="Z241" s="5">
        <f>IF(G241&lt;$B$3,0,INDEX(魂师之魄!$O$12:$O$21,MATCH(魂师之魄1!$E$3,魂师之魄!$M$12:$M$21,0),1))</f>
        <v>2.8000000000000001E-2</v>
      </c>
      <c r="AO241" s="30">
        <v>237</v>
      </c>
      <c r="AP241" s="5">
        <f>IF(G241&lt;$B$3,0,INDEX(魂师之魄!$F$12:$F$21,MATCH(魂师之魄1!$C$3,魂师之魄!$M$12:$M$21,0),1))</f>
        <v>0.05</v>
      </c>
      <c r="AQ241" s="5">
        <f>IF(G241&lt;$B$3,0,INDEX(魂师之魄!$J$12:$J$21,MATCH(魂师之魄1!$C$3,魂师之魄!$M$12:$M$21,0),1))</f>
        <v>0.05</v>
      </c>
    </row>
    <row r="242" spans="7:43" x14ac:dyDescent="0.2">
      <c r="G242" s="30">
        <v>238</v>
      </c>
      <c r="N242" s="5">
        <f>IF(G242&lt;$B$3,0,INDEX(魂师之魄!$K$12:$K$21,MATCH(魂师之魄1!$D$3,魂师之魄!$I$12:$I$21,0),1))</f>
        <v>25</v>
      </c>
      <c r="P242" s="5">
        <f>IF(G242&lt;$B$3,0,INDEX(魂师之魄!$G$12:$G$21,MATCH(魂师之魄1!$C$3,魂师之魄!$E$12:$E$21,0),1))</f>
        <v>50</v>
      </c>
      <c r="X242" s="30">
        <v>238</v>
      </c>
      <c r="Y242" s="5">
        <f>IF(G242&lt;$B$3,0,INDEX(魂师之魄!$N$12:$N$21,MATCH(魂师之魄1!$E$3,魂师之魄!$M$12:$M$21,0),1))</f>
        <v>2.8000000000000001E-2</v>
      </c>
      <c r="Z242" s="5">
        <f>IF(G242&lt;$B$3,0,INDEX(魂师之魄!$O$12:$O$21,MATCH(魂师之魄1!$E$3,魂师之魄!$M$12:$M$21,0),1))</f>
        <v>2.8000000000000001E-2</v>
      </c>
      <c r="AO242" s="30">
        <v>238</v>
      </c>
      <c r="AP242" s="5">
        <f>IF(G242&lt;$B$3,0,INDEX(魂师之魄!$F$12:$F$21,MATCH(魂师之魄1!$C$3,魂师之魄!$M$12:$M$21,0),1))</f>
        <v>0.05</v>
      </c>
      <c r="AQ242" s="5">
        <f>IF(G242&lt;$B$3,0,INDEX(魂师之魄!$J$12:$J$21,MATCH(魂师之魄1!$C$3,魂师之魄!$M$12:$M$21,0),1))</f>
        <v>0.05</v>
      </c>
    </row>
    <row r="243" spans="7:43" x14ac:dyDescent="0.2">
      <c r="G243" s="30">
        <v>239</v>
      </c>
      <c r="N243" s="5">
        <f>IF(G243&lt;$B$3,0,INDEX(魂师之魄!$K$12:$K$21,MATCH(魂师之魄1!$D$3,魂师之魄!$I$12:$I$21,0),1))</f>
        <v>25</v>
      </c>
      <c r="P243" s="5">
        <f>IF(G243&lt;$B$3,0,INDEX(魂师之魄!$G$12:$G$21,MATCH(魂师之魄1!$C$3,魂师之魄!$E$12:$E$21,0),1))</f>
        <v>50</v>
      </c>
      <c r="X243" s="30">
        <v>239</v>
      </c>
      <c r="Y243" s="5">
        <f>IF(G243&lt;$B$3,0,INDEX(魂师之魄!$N$12:$N$21,MATCH(魂师之魄1!$E$3,魂师之魄!$M$12:$M$21,0),1))</f>
        <v>2.8000000000000001E-2</v>
      </c>
      <c r="Z243" s="5">
        <f>IF(G243&lt;$B$3,0,INDEX(魂师之魄!$O$12:$O$21,MATCH(魂师之魄1!$E$3,魂师之魄!$M$12:$M$21,0),1))</f>
        <v>2.8000000000000001E-2</v>
      </c>
      <c r="AO243" s="30">
        <v>239</v>
      </c>
      <c r="AP243" s="5">
        <f>IF(G243&lt;$B$3,0,INDEX(魂师之魄!$F$12:$F$21,MATCH(魂师之魄1!$C$3,魂师之魄!$M$12:$M$21,0),1))</f>
        <v>0.05</v>
      </c>
      <c r="AQ243" s="5">
        <f>IF(G243&lt;$B$3,0,INDEX(魂师之魄!$J$12:$J$21,MATCH(魂师之魄1!$C$3,魂师之魄!$M$12:$M$21,0),1))</f>
        <v>0.05</v>
      </c>
    </row>
    <row r="244" spans="7:43" x14ac:dyDescent="0.2">
      <c r="G244" s="30">
        <v>240</v>
      </c>
      <c r="N244" s="5">
        <f>IF(G244&lt;$B$3,0,INDEX(魂师之魄!$K$12:$K$21,MATCH(魂师之魄1!$D$3,魂师之魄!$I$12:$I$21,0),1))</f>
        <v>25</v>
      </c>
      <c r="P244" s="5">
        <f>IF(G244&lt;$B$3,0,INDEX(魂师之魄!$G$12:$G$21,MATCH(魂师之魄1!$C$3,魂师之魄!$E$12:$E$21,0),1))</f>
        <v>50</v>
      </c>
      <c r="X244" s="30">
        <v>240</v>
      </c>
      <c r="Y244" s="5">
        <f>IF(G244&lt;$B$3,0,INDEX(魂师之魄!$N$12:$N$21,MATCH(魂师之魄1!$E$3,魂师之魄!$M$12:$M$21,0),1))</f>
        <v>2.8000000000000001E-2</v>
      </c>
      <c r="Z244" s="5">
        <f>IF(G244&lt;$B$3,0,INDEX(魂师之魄!$O$12:$O$21,MATCH(魂师之魄1!$E$3,魂师之魄!$M$12:$M$21,0),1))</f>
        <v>2.8000000000000001E-2</v>
      </c>
      <c r="AO244" s="30">
        <v>240</v>
      </c>
      <c r="AP244" s="5">
        <f>IF(G244&lt;$B$3,0,INDEX(魂师之魄!$F$12:$F$21,MATCH(魂师之魄1!$C$3,魂师之魄!$M$12:$M$21,0),1))</f>
        <v>0.05</v>
      </c>
      <c r="AQ244" s="5">
        <f>IF(G244&lt;$B$3,0,INDEX(魂师之魄!$J$12:$J$21,MATCH(魂师之魄1!$C$3,魂师之魄!$M$12:$M$21,0),1))</f>
        <v>0.05</v>
      </c>
    </row>
    <row r="245" spans="7:43" x14ac:dyDescent="0.2">
      <c r="G245" s="30">
        <v>241</v>
      </c>
      <c r="N245" s="5">
        <f>IF(G245&lt;$B$3,0,INDEX(魂师之魄!$K$12:$K$21,MATCH(魂师之魄1!$D$3,魂师之魄!$I$12:$I$21,0),1))</f>
        <v>25</v>
      </c>
      <c r="P245" s="5">
        <f>IF(G245&lt;$B$3,0,INDEX(魂师之魄!$G$12:$G$21,MATCH(魂师之魄1!$C$3,魂师之魄!$E$12:$E$21,0),1))</f>
        <v>50</v>
      </c>
      <c r="X245" s="30">
        <v>241</v>
      </c>
      <c r="Y245" s="5">
        <f>IF(G245&lt;$B$3,0,INDEX(魂师之魄!$N$12:$N$21,MATCH(魂师之魄1!$E$3,魂师之魄!$M$12:$M$21,0),1))</f>
        <v>2.8000000000000001E-2</v>
      </c>
      <c r="Z245" s="5">
        <f>IF(G245&lt;$B$3,0,INDEX(魂师之魄!$O$12:$O$21,MATCH(魂师之魄1!$E$3,魂师之魄!$M$12:$M$21,0),1))</f>
        <v>2.8000000000000001E-2</v>
      </c>
      <c r="AO245" s="30">
        <v>241</v>
      </c>
      <c r="AP245" s="5">
        <f>IF(G245&lt;$B$3,0,INDEX(魂师之魄!$F$12:$F$21,MATCH(魂师之魄1!$C$3,魂师之魄!$M$12:$M$21,0),1))</f>
        <v>0.05</v>
      </c>
      <c r="AQ245" s="5">
        <f>IF(G245&lt;$B$3,0,INDEX(魂师之魄!$J$12:$J$21,MATCH(魂师之魄1!$C$3,魂师之魄!$M$12:$M$21,0),1))</f>
        <v>0.05</v>
      </c>
    </row>
    <row r="246" spans="7:43" x14ac:dyDescent="0.2">
      <c r="G246" s="30">
        <v>242</v>
      </c>
      <c r="N246" s="5">
        <f>IF(G246&lt;$B$3,0,INDEX(魂师之魄!$K$12:$K$21,MATCH(魂师之魄1!$D$3,魂师之魄!$I$12:$I$21,0),1))</f>
        <v>25</v>
      </c>
      <c r="P246" s="5">
        <f>IF(G246&lt;$B$3,0,INDEX(魂师之魄!$G$12:$G$21,MATCH(魂师之魄1!$C$3,魂师之魄!$E$12:$E$21,0),1))</f>
        <v>50</v>
      </c>
      <c r="X246" s="30">
        <v>242</v>
      </c>
      <c r="Y246" s="5">
        <f>IF(G246&lt;$B$3,0,INDEX(魂师之魄!$N$12:$N$21,MATCH(魂师之魄1!$E$3,魂师之魄!$M$12:$M$21,0),1))</f>
        <v>2.8000000000000001E-2</v>
      </c>
      <c r="Z246" s="5">
        <f>IF(G246&lt;$B$3,0,INDEX(魂师之魄!$O$12:$O$21,MATCH(魂师之魄1!$E$3,魂师之魄!$M$12:$M$21,0),1))</f>
        <v>2.8000000000000001E-2</v>
      </c>
      <c r="AO246" s="30">
        <v>242</v>
      </c>
      <c r="AP246" s="5">
        <f>IF(G246&lt;$B$3,0,INDEX(魂师之魄!$F$12:$F$21,MATCH(魂师之魄1!$C$3,魂师之魄!$M$12:$M$21,0),1))</f>
        <v>0.05</v>
      </c>
      <c r="AQ246" s="5">
        <f>IF(G246&lt;$B$3,0,INDEX(魂师之魄!$J$12:$J$21,MATCH(魂师之魄1!$C$3,魂师之魄!$M$12:$M$21,0),1))</f>
        <v>0.05</v>
      </c>
    </row>
    <row r="247" spans="7:43" x14ac:dyDescent="0.2">
      <c r="G247" s="30">
        <v>243</v>
      </c>
      <c r="N247" s="5">
        <f>IF(G247&lt;$B$3,0,INDEX(魂师之魄!$K$12:$K$21,MATCH(魂师之魄1!$D$3,魂师之魄!$I$12:$I$21,0),1))</f>
        <v>25</v>
      </c>
      <c r="P247" s="5">
        <f>IF(G247&lt;$B$3,0,INDEX(魂师之魄!$G$12:$G$21,MATCH(魂师之魄1!$C$3,魂师之魄!$E$12:$E$21,0),1))</f>
        <v>50</v>
      </c>
      <c r="X247" s="30">
        <v>243</v>
      </c>
      <c r="Y247" s="5">
        <f>IF(G247&lt;$B$3,0,INDEX(魂师之魄!$N$12:$N$21,MATCH(魂师之魄1!$E$3,魂师之魄!$M$12:$M$21,0),1))</f>
        <v>2.8000000000000001E-2</v>
      </c>
      <c r="Z247" s="5">
        <f>IF(G247&lt;$B$3,0,INDEX(魂师之魄!$O$12:$O$21,MATCH(魂师之魄1!$E$3,魂师之魄!$M$12:$M$21,0),1))</f>
        <v>2.8000000000000001E-2</v>
      </c>
      <c r="AO247" s="30">
        <v>243</v>
      </c>
      <c r="AP247" s="5">
        <f>IF(G247&lt;$B$3,0,INDEX(魂师之魄!$F$12:$F$21,MATCH(魂师之魄1!$C$3,魂师之魄!$M$12:$M$21,0),1))</f>
        <v>0.05</v>
      </c>
      <c r="AQ247" s="5">
        <f>IF(G247&lt;$B$3,0,INDEX(魂师之魄!$J$12:$J$21,MATCH(魂师之魄1!$C$3,魂师之魄!$M$12:$M$21,0),1))</f>
        <v>0.05</v>
      </c>
    </row>
    <row r="248" spans="7:43" x14ac:dyDescent="0.2">
      <c r="G248" s="30">
        <v>244</v>
      </c>
      <c r="N248" s="5">
        <f>IF(G248&lt;$B$3,0,INDEX(魂师之魄!$K$12:$K$21,MATCH(魂师之魄1!$D$3,魂师之魄!$I$12:$I$21,0),1))</f>
        <v>25</v>
      </c>
      <c r="P248" s="5">
        <f>IF(G248&lt;$B$3,0,INDEX(魂师之魄!$G$12:$G$21,MATCH(魂师之魄1!$C$3,魂师之魄!$E$12:$E$21,0),1))</f>
        <v>50</v>
      </c>
      <c r="X248" s="30">
        <v>244</v>
      </c>
      <c r="Y248" s="5">
        <f>IF(G248&lt;$B$3,0,INDEX(魂师之魄!$N$12:$N$21,MATCH(魂师之魄1!$E$3,魂师之魄!$M$12:$M$21,0),1))</f>
        <v>2.8000000000000001E-2</v>
      </c>
      <c r="Z248" s="5">
        <f>IF(G248&lt;$B$3,0,INDEX(魂师之魄!$O$12:$O$21,MATCH(魂师之魄1!$E$3,魂师之魄!$M$12:$M$21,0),1))</f>
        <v>2.8000000000000001E-2</v>
      </c>
      <c r="AO248" s="30">
        <v>244</v>
      </c>
      <c r="AP248" s="5">
        <f>IF(G248&lt;$B$3,0,INDEX(魂师之魄!$F$12:$F$21,MATCH(魂师之魄1!$C$3,魂师之魄!$M$12:$M$21,0),1))</f>
        <v>0.05</v>
      </c>
      <c r="AQ248" s="5">
        <f>IF(G248&lt;$B$3,0,INDEX(魂师之魄!$J$12:$J$21,MATCH(魂师之魄1!$C$3,魂师之魄!$M$12:$M$21,0),1))</f>
        <v>0.05</v>
      </c>
    </row>
    <row r="249" spans="7:43" x14ac:dyDescent="0.2">
      <c r="G249" s="30">
        <v>245</v>
      </c>
      <c r="N249" s="5">
        <f>IF(G249&lt;$B$3,0,INDEX(魂师之魄!$K$12:$K$21,MATCH(魂师之魄1!$D$3,魂师之魄!$I$12:$I$21,0),1))</f>
        <v>25</v>
      </c>
      <c r="P249" s="5">
        <f>IF(G249&lt;$B$3,0,INDEX(魂师之魄!$G$12:$G$21,MATCH(魂师之魄1!$C$3,魂师之魄!$E$12:$E$21,0),1))</f>
        <v>50</v>
      </c>
      <c r="X249" s="30">
        <v>245</v>
      </c>
      <c r="Y249" s="5">
        <f>IF(G249&lt;$B$3,0,INDEX(魂师之魄!$N$12:$N$21,MATCH(魂师之魄1!$E$3,魂师之魄!$M$12:$M$21,0),1))</f>
        <v>2.8000000000000001E-2</v>
      </c>
      <c r="Z249" s="5">
        <f>IF(G249&lt;$B$3,0,INDEX(魂师之魄!$O$12:$O$21,MATCH(魂师之魄1!$E$3,魂师之魄!$M$12:$M$21,0),1))</f>
        <v>2.8000000000000001E-2</v>
      </c>
      <c r="AO249" s="30">
        <v>245</v>
      </c>
      <c r="AP249" s="5">
        <f>IF(G249&lt;$B$3,0,INDEX(魂师之魄!$F$12:$F$21,MATCH(魂师之魄1!$C$3,魂师之魄!$M$12:$M$21,0),1))</f>
        <v>0.05</v>
      </c>
      <c r="AQ249" s="5">
        <f>IF(G249&lt;$B$3,0,INDEX(魂师之魄!$J$12:$J$21,MATCH(魂师之魄1!$C$3,魂师之魄!$M$12:$M$21,0),1))</f>
        <v>0.05</v>
      </c>
    </row>
    <row r="250" spans="7:43" x14ac:dyDescent="0.2">
      <c r="G250" s="30">
        <v>246</v>
      </c>
      <c r="N250" s="5">
        <f>IF(G250&lt;$B$3,0,INDEX(魂师之魄!$K$12:$K$21,MATCH(魂师之魄1!$D$3,魂师之魄!$I$12:$I$21,0),1))</f>
        <v>25</v>
      </c>
      <c r="P250" s="5">
        <f>IF(G250&lt;$B$3,0,INDEX(魂师之魄!$G$12:$G$21,MATCH(魂师之魄1!$C$3,魂师之魄!$E$12:$E$21,0),1))</f>
        <v>50</v>
      </c>
      <c r="X250" s="30">
        <v>246</v>
      </c>
      <c r="Y250" s="5">
        <f>IF(G250&lt;$B$3,0,INDEX(魂师之魄!$N$12:$N$21,MATCH(魂师之魄1!$E$3,魂师之魄!$M$12:$M$21,0),1))</f>
        <v>2.8000000000000001E-2</v>
      </c>
      <c r="Z250" s="5">
        <f>IF(G250&lt;$B$3,0,INDEX(魂师之魄!$O$12:$O$21,MATCH(魂师之魄1!$E$3,魂师之魄!$M$12:$M$21,0),1))</f>
        <v>2.8000000000000001E-2</v>
      </c>
      <c r="AO250" s="30">
        <v>246</v>
      </c>
      <c r="AP250" s="5">
        <f>IF(G250&lt;$B$3,0,INDEX(魂师之魄!$F$12:$F$21,MATCH(魂师之魄1!$C$3,魂师之魄!$M$12:$M$21,0),1))</f>
        <v>0.05</v>
      </c>
      <c r="AQ250" s="5">
        <f>IF(G250&lt;$B$3,0,INDEX(魂师之魄!$J$12:$J$21,MATCH(魂师之魄1!$C$3,魂师之魄!$M$12:$M$21,0),1))</f>
        <v>0.05</v>
      </c>
    </row>
    <row r="251" spans="7:43" x14ac:dyDescent="0.2">
      <c r="G251" s="30">
        <v>247</v>
      </c>
      <c r="N251" s="5">
        <f>IF(G251&lt;$B$3,0,INDEX(魂师之魄!$K$12:$K$21,MATCH(魂师之魄1!$D$3,魂师之魄!$I$12:$I$21,0),1))</f>
        <v>25</v>
      </c>
      <c r="P251" s="5">
        <f>IF(G251&lt;$B$3,0,INDEX(魂师之魄!$G$12:$G$21,MATCH(魂师之魄1!$C$3,魂师之魄!$E$12:$E$21,0),1))</f>
        <v>50</v>
      </c>
      <c r="X251" s="30">
        <v>247</v>
      </c>
      <c r="Y251" s="5">
        <f>IF(G251&lt;$B$3,0,INDEX(魂师之魄!$N$12:$N$21,MATCH(魂师之魄1!$E$3,魂师之魄!$M$12:$M$21,0),1))</f>
        <v>2.8000000000000001E-2</v>
      </c>
      <c r="Z251" s="5">
        <f>IF(G251&lt;$B$3,0,INDEX(魂师之魄!$O$12:$O$21,MATCH(魂师之魄1!$E$3,魂师之魄!$M$12:$M$21,0),1))</f>
        <v>2.8000000000000001E-2</v>
      </c>
      <c r="AO251" s="30">
        <v>247</v>
      </c>
      <c r="AP251" s="5">
        <f>IF(G251&lt;$B$3,0,INDEX(魂师之魄!$F$12:$F$21,MATCH(魂师之魄1!$C$3,魂师之魄!$M$12:$M$21,0),1))</f>
        <v>0.05</v>
      </c>
      <c r="AQ251" s="5">
        <f>IF(G251&lt;$B$3,0,INDEX(魂师之魄!$J$12:$J$21,MATCH(魂师之魄1!$C$3,魂师之魄!$M$12:$M$21,0),1))</f>
        <v>0.05</v>
      </c>
    </row>
    <row r="252" spans="7:43" x14ac:dyDescent="0.2">
      <c r="G252" s="30">
        <v>248</v>
      </c>
      <c r="N252" s="5">
        <f>IF(G252&lt;$B$3,0,INDEX(魂师之魄!$K$12:$K$21,MATCH(魂师之魄1!$D$3,魂师之魄!$I$12:$I$21,0),1))</f>
        <v>25</v>
      </c>
      <c r="P252" s="5">
        <f>IF(G252&lt;$B$3,0,INDEX(魂师之魄!$G$12:$G$21,MATCH(魂师之魄1!$C$3,魂师之魄!$E$12:$E$21,0),1))</f>
        <v>50</v>
      </c>
      <c r="X252" s="30">
        <v>248</v>
      </c>
      <c r="Y252" s="5">
        <f>IF(G252&lt;$B$3,0,INDEX(魂师之魄!$N$12:$N$21,MATCH(魂师之魄1!$E$3,魂师之魄!$M$12:$M$21,0),1))</f>
        <v>2.8000000000000001E-2</v>
      </c>
      <c r="Z252" s="5">
        <f>IF(G252&lt;$B$3,0,INDEX(魂师之魄!$O$12:$O$21,MATCH(魂师之魄1!$E$3,魂师之魄!$M$12:$M$21,0),1))</f>
        <v>2.8000000000000001E-2</v>
      </c>
      <c r="AO252" s="30">
        <v>248</v>
      </c>
      <c r="AP252" s="5">
        <f>IF(G252&lt;$B$3,0,INDEX(魂师之魄!$F$12:$F$21,MATCH(魂师之魄1!$C$3,魂师之魄!$M$12:$M$21,0),1))</f>
        <v>0.05</v>
      </c>
      <c r="AQ252" s="5">
        <f>IF(G252&lt;$B$3,0,INDEX(魂师之魄!$J$12:$J$21,MATCH(魂师之魄1!$C$3,魂师之魄!$M$12:$M$21,0),1))</f>
        <v>0.05</v>
      </c>
    </row>
    <row r="253" spans="7:43" x14ac:dyDescent="0.2">
      <c r="G253" s="30">
        <v>249</v>
      </c>
      <c r="N253" s="5">
        <f>IF(G253&lt;$B$3,0,INDEX(魂师之魄!$K$12:$K$21,MATCH(魂师之魄1!$D$3,魂师之魄!$I$12:$I$21,0),1))</f>
        <v>25</v>
      </c>
      <c r="P253" s="5">
        <f>IF(G253&lt;$B$3,0,INDEX(魂师之魄!$G$12:$G$21,MATCH(魂师之魄1!$C$3,魂师之魄!$E$12:$E$21,0),1))</f>
        <v>50</v>
      </c>
      <c r="X253" s="30">
        <v>249</v>
      </c>
      <c r="Y253" s="5">
        <f>IF(G253&lt;$B$3,0,INDEX(魂师之魄!$N$12:$N$21,MATCH(魂师之魄1!$E$3,魂师之魄!$M$12:$M$21,0),1))</f>
        <v>2.8000000000000001E-2</v>
      </c>
      <c r="Z253" s="5">
        <f>IF(G253&lt;$B$3,0,INDEX(魂师之魄!$O$12:$O$21,MATCH(魂师之魄1!$E$3,魂师之魄!$M$12:$M$21,0),1))</f>
        <v>2.8000000000000001E-2</v>
      </c>
      <c r="AO253" s="30">
        <v>249</v>
      </c>
      <c r="AP253" s="5">
        <f>IF(G253&lt;$B$3,0,INDEX(魂师之魄!$F$12:$F$21,MATCH(魂师之魄1!$C$3,魂师之魄!$M$12:$M$21,0),1))</f>
        <v>0.05</v>
      </c>
      <c r="AQ253" s="5">
        <f>IF(G253&lt;$B$3,0,INDEX(魂师之魄!$J$12:$J$21,MATCH(魂师之魄1!$C$3,魂师之魄!$M$12:$M$21,0),1))</f>
        <v>0.05</v>
      </c>
    </row>
    <row r="254" spans="7:43" x14ac:dyDescent="0.2">
      <c r="G254" s="30">
        <v>250</v>
      </c>
      <c r="N254" s="5">
        <f>IF(G254&lt;$B$3,0,INDEX(魂师之魄!$K$12:$K$21,MATCH(魂师之魄1!$D$3,魂师之魄!$I$12:$I$21,0),1))</f>
        <v>25</v>
      </c>
      <c r="P254" s="5">
        <f>IF(G254&lt;$B$3,0,INDEX(魂师之魄!$G$12:$G$21,MATCH(魂师之魄1!$C$3,魂师之魄!$E$12:$E$21,0),1))</f>
        <v>50</v>
      </c>
      <c r="X254" s="30">
        <v>250</v>
      </c>
      <c r="Y254" s="5">
        <f>IF(G254&lt;$B$3,0,INDEX(魂师之魄!$N$12:$N$21,MATCH(魂师之魄1!$E$3,魂师之魄!$M$12:$M$21,0),1))</f>
        <v>2.8000000000000001E-2</v>
      </c>
      <c r="Z254" s="5">
        <f>IF(G254&lt;$B$3,0,INDEX(魂师之魄!$O$12:$O$21,MATCH(魂师之魄1!$E$3,魂师之魄!$M$12:$M$21,0),1))</f>
        <v>2.8000000000000001E-2</v>
      </c>
      <c r="AO254" s="30">
        <v>250</v>
      </c>
      <c r="AP254" s="5">
        <f>IF(G254&lt;$B$3,0,INDEX(魂师之魄!$F$12:$F$21,MATCH(魂师之魄1!$C$3,魂师之魄!$M$12:$M$21,0),1))</f>
        <v>0.05</v>
      </c>
      <c r="AQ254" s="5">
        <f>IF(G254&lt;$B$3,0,INDEX(魂师之魄!$J$12:$J$21,MATCH(魂师之魄1!$C$3,魂师之魄!$M$12:$M$21,0),1))</f>
        <v>0.05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AG254"/>
  <sheetViews>
    <sheetView workbookViewId="0">
      <selection activeCell="N68" sqref="N68"/>
    </sheetView>
  </sheetViews>
  <sheetFormatPr defaultRowHeight="14.25" x14ac:dyDescent="0.2"/>
  <cols>
    <col min="1" max="2" width="9" style="5"/>
    <col min="3" max="4" width="6.125" style="5" customWidth="1"/>
    <col min="5" max="6" width="9" style="5"/>
    <col min="7" max="7" width="7.875" style="5" customWidth="1"/>
    <col min="8" max="11" width="9" style="5"/>
    <col min="12" max="12" width="5.25" style="5" customWidth="1"/>
    <col min="13" max="14" width="9" style="34"/>
    <col min="15" max="29" width="9" style="5"/>
    <col min="30" max="31" width="9" style="34"/>
    <col min="32" max="16384" width="9" style="5"/>
  </cols>
  <sheetData>
    <row r="1" spans="1:33" x14ac:dyDescent="0.2">
      <c r="A1" s="5" t="s">
        <v>881</v>
      </c>
      <c r="B1" s="5" t="s">
        <v>882</v>
      </c>
      <c r="C1" s="5" t="s">
        <v>883</v>
      </c>
      <c r="D1" s="5" t="s">
        <v>884</v>
      </c>
      <c r="E1" s="5" t="s">
        <v>885</v>
      </c>
      <c r="F1" s="5" t="s">
        <v>886</v>
      </c>
      <c r="G1" s="5" t="s">
        <v>887</v>
      </c>
      <c r="H1" s="5" t="s">
        <v>888</v>
      </c>
      <c r="K1" s="5" t="s">
        <v>889</v>
      </c>
    </row>
    <row r="2" spans="1:33" x14ac:dyDescent="0.2">
      <c r="A2" s="5">
        <v>101</v>
      </c>
      <c r="B2" s="5" t="s">
        <v>890</v>
      </c>
      <c r="C2" s="5" t="s">
        <v>565</v>
      </c>
      <c r="D2" s="5">
        <v>0.33300000000000002</v>
      </c>
      <c r="E2" s="5">
        <v>70</v>
      </c>
      <c r="F2" s="5">
        <v>70</v>
      </c>
      <c r="G2" s="5">
        <v>9</v>
      </c>
      <c r="H2" s="5" t="s">
        <v>891</v>
      </c>
    </row>
    <row r="3" spans="1:33" x14ac:dyDescent="0.2">
      <c r="A3" s="5">
        <v>102</v>
      </c>
      <c r="B3" s="5" t="s">
        <v>892</v>
      </c>
      <c r="C3" s="5" t="s">
        <v>564</v>
      </c>
      <c r="D3" s="5">
        <v>0.33300000000000002</v>
      </c>
      <c r="E3" s="35">
        <v>70</v>
      </c>
      <c r="F3" s="5">
        <v>70</v>
      </c>
      <c r="G3" s="5">
        <v>9</v>
      </c>
      <c r="H3" s="5" t="s">
        <v>891</v>
      </c>
      <c r="L3" s="5" t="s">
        <v>893</v>
      </c>
      <c r="AC3" s="5" t="s">
        <v>894</v>
      </c>
    </row>
    <row r="4" spans="1:33" x14ac:dyDescent="0.2">
      <c r="A4" s="5">
        <v>103</v>
      </c>
      <c r="B4" s="5" t="s">
        <v>895</v>
      </c>
      <c r="C4" s="5" t="s">
        <v>563</v>
      </c>
      <c r="D4" s="5">
        <v>0.33300000000000002</v>
      </c>
      <c r="E4" s="35">
        <v>70</v>
      </c>
      <c r="F4" s="5">
        <v>70</v>
      </c>
      <c r="G4" s="5">
        <v>9</v>
      </c>
      <c r="H4" s="5" t="s">
        <v>891</v>
      </c>
      <c r="L4" s="5" t="s">
        <v>623</v>
      </c>
      <c r="M4" s="34" t="s">
        <v>6</v>
      </c>
      <c r="N4" s="34" t="s">
        <v>14</v>
      </c>
      <c r="O4" s="5" t="s">
        <v>16</v>
      </c>
      <c r="P4" s="5" t="s">
        <v>606</v>
      </c>
      <c r="Q4" s="5" t="s">
        <v>0</v>
      </c>
      <c r="R4" s="5" t="s">
        <v>1</v>
      </c>
      <c r="S4" s="5" t="s">
        <v>896</v>
      </c>
      <c r="T4" s="5" t="s">
        <v>3</v>
      </c>
      <c r="U4" s="5" t="s">
        <v>4</v>
      </c>
      <c r="V4" s="5" t="s">
        <v>5</v>
      </c>
      <c r="W4" s="5" t="s">
        <v>607</v>
      </c>
      <c r="X4" s="5" t="s">
        <v>608</v>
      </c>
      <c r="Y4" s="5" t="s">
        <v>609</v>
      </c>
      <c r="Z4" s="5" t="s">
        <v>610</v>
      </c>
      <c r="AC4" s="5" t="s">
        <v>635</v>
      </c>
      <c r="AD4" s="34" t="s">
        <v>588</v>
      </c>
      <c r="AE4" s="34" t="s">
        <v>589</v>
      </c>
      <c r="AF4" s="5" t="s">
        <v>897</v>
      </c>
      <c r="AG4" s="5" t="s">
        <v>898</v>
      </c>
    </row>
    <row r="5" spans="1:33" x14ac:dyDescent="0.2">
      <c r="A5" s="5">
        <v>104</v>
      </c>
      <c r="B5" s="5" t="s">
        <v>899</v>
      </c>
      <c r="C5" s="5" t="s">
        <v>565</v>
      </c>
      <c r="D5" s="5">
        <v>0.33300000000000002</v>
      </c>
      <c r="E5" s="5">
        <v>74</v>
      </c>
      <c r="F5" s="5">
        <v>74</v>
      </c>
      <c r="G5" s="5">
        <v>9</v>
      </c>
      <c r="H5" s="5" t="s">
        <v>900</v>
      </c>
      <c r="L5" s="5">
        <v>1</v>
      </c>
      <c r="M5" s="34">
        <f>IF(L5&lt;$E$5,0,INDEX(神器草稿!$Q$8:$Y$8,1,MATCH(神器1!$G$5,神器草稿!$Q$4:$Y$4,0),1)*$D$5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0</v>
      </c>
      <c r="N5" s="34">
        <f>IF(L5&lt;$E$2,0,INDEX(神器草稿!$Q$5:$Y$5,1,MATCH(神器1!$G$2,神器草稿!$Q$4:$Y$4,0),1)*$D$2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0</v>
      </c>
      <c r="Q5" s="5">
        <f>IF(L5&lt;$E$26,0,INDEX(神器草稿!$Q$29:$Y$29,1,MATCH(神器1!$G$26,神器草稿!$Q$4:$Y$4,0),1)*$D$26)</f>
        <v>0</v>
      </c>
      <c r="R5" s="5">
        <f>IF(L5&lt;$E$27,0,INDEX(神器草稿!$Q$30:$Y$30,1,MATCH(神器1!$G$27,神器草稿!$Q$4:$Y$4,0),1)*$D$27)</f>
        <v>0</v>
      </c>
      <c r="S5" s="5">
        <f>IF(L5&lt;$E$29,0,INDEX(神器草稿!$Q$32:$Y$32,1,MATCH(神器1!$G$29,神器草稿!$Q$4:$Y$4,0),1)*$D$29)</f>
        <v>0</v>
      </c>
      <c r="T5" s="5">
        <f>IF(L5&lt;$E$28,0,INDEX(神器草稿!$Q$31:$Y$31,1,MATCH(神器1!$G$28,神器草稿!$Q$4:$Y$4,0),1)*$D$28)</f>
        <v>0</v>
      </c>
      <c r="U5" s="5">
        <f>IF(L5&lt;$E$30,0,INDEX(神器草稿!$Q$33:$Y$33,1,MATCH(神器1!$G$30,神器草稿!$Q$4:$Y$4,0),1)*$D$30)</f>
        <v>0</v>
      </c>
      <c r="V5" s="5">
        <f>IF(L5&lt;$E$31,0,INDEX(神器草稿!$Q$34:$Y$34,1,MATCH(神器1!$G$31,神器草稿!$Q$4:$Y$4,0),1)*$D$31)</f>
        <v>0</v>
      </c>
      <c r="AC5" s="5">
        <v>1</v>
      </c>
      <c r="AD5" s="34">
        <f>IF(L5&lt;$E$14,0,INDEX(神器草稿!$Q$17:$Y$17,1,MATCH(神器1!$G$14,神器草稿!$Q$4:$Y$4,0),1)*$D$14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0</v>
      </c>
      <c r="AE5" s="34">
        <f>IF(L5&lt;$E$17,0,INDEX(神器草稿!$Q$20:$Y$20,1,MATCH(神器1!$G$17,神器草稿!$Q$4:$Y$4,0),1)*$D$17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5" s="5">
        <f>IF(L5&lt;$E$24,0,INDEX(神器草稿!$Q$27:$Y$27,1,MATCH(神器1!$G$24,神器草稿!$Q$4:$Y$4,0),1)*$D$24)</f>
        <v>0</v>
      </c>
      <c r="AG5" s="5" t="s">
        <v>880</v>
      </c>
    </row>
    <row r="6" spans="1:33" x14ac:dyDescent="0.2">
      <c r="A6" s="5">
        <v>105</v>
      </c>
      <c r="B6" s="5" t="s">
        <v>901</v>
      </c>
      <c r="C6" s="5" t="s">
        <v>564</v>
      </c>
      <c r="D6" s="5">
        <v>0.33300000000000002</v>
      </c>
      <c r="E6" s="35">
        <v>74</v>
      </c>
      <c r="F6" s="5">
        <v>74</v>
      </c>
      <c r="G6" s="5">
        <v>9</v>
      </c>
      <c r="H6" s="5" t="s">
        <v>900</v>
      </c>
      <c r="L6" s="5">
        <v>2</v>
      </c>
      <c r="M6" s="34">
        <f>IF(L6&lt;$E$5,0,INDEX(神器草稿!$Q$8:$Y$8,1,MATCH(神器1!$G$5,神器草稿!$Q$4:$Y$4,0),1)*$D$5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0</v>
      </c>
      <c r="N6" s="34">
        <f>IF(L6&lt;$E$2,0,INDEX(神器草稿!$Q$5:$Y$5,1,MATCH(神器1!$G$2,神器草稿!$Q$4:$Y$4,0),1)*$D$2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0</v>
      </c>
      <c r="Q6" s="5">
        <f>IF(L6&lt;$E$26,0,INDEX(神器草稿!$Q$29:$Y$29,1,MATCH(神器1!$G$26,神器草稿!$Q$4:$Y$4,0),1)*$D$26)</f>
        <v>0</v>
      </c>
      <c r="R6" s="5">
        <f>IF(L6&lt;$E$27,0,INDEX(神器草稿!$Q$30:$Y$30,1,MATCH(神器1!$G$27,神器草稿!$Q$4:$Y$4,0),1)*$D$27)</f>
        <v>0</v>
      </c>
      <c r="S6" s="5">
        <f>IF(L6&lt;$E$29,0,INDEX(神器草稿!$Q$32:$Y$32,1,MATCH(神器1!$G$29,神器草稿!$Q$4:$Y$4,0),1)*$D$29)</f>
        <v>0</v>
      </c>
      <c r="T6" s="5">
        <f>IF(L6&lt;$E$28,0,INDEX(神器草稿!$Q$31:$Y$31,1,MATCH(神器1!$G$28,神器草稿!$Q$4:$Y$4,0),1)*$D$28)</f>
        <v>0</v>
      </c>
      <c r="U6" s="5">
        <f>IF(L6&lt;$E$30,0,INDEX(神器草稿!$Q$33:$Y$33,1,MATCH(神器1!$G$30,神器草稿!$Q$4:$Y$4,0),1)*$D$30)</f>
        <v>0</v>
      </c>
      <c r="V6" s="5">
        <f>IF(L6&lt;$E$31,0,INDEX(神器草稿!$Q$34:$Y$34,1,MATCH(神器1!$G$31,神器草稿!$Q$4:$Y$4,0),1)*$D$31)</f>
        <v>0</v>
      </c>
      <c r="AC6" s="5">
        <v>2</v>
      </c>
      <c r="AD6" s="34">
        <f>IF(L6&lt;$E$14,0,INDEX(神器草稿!$Q$17:$Y$17,1,MATCH(神器1!$G$14,神器草稿!$Q$4:$Y$4,0),1)*$D$14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0</v>
      </c>
      <c r="AE6" s="34">
        <f>IF(L6&lt;$E$17,0,INDEX(神器草稿!$Q$20:$Y$20,1,MATCH(神器1!$G$17,神器草稿!$Q$4:$Y$4,0),1)*$D$17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6" s="5">
        <f>IF(L6&lt;$E$24,0,INDEX(神器草稿!$Q$27:$Y$27,1,MATCH(神器1!$G$24,神器草稿!$Q$4:$Y$4,0),1)*$D$24)</f>
        <v>0</v>
      </c>
      <c r="AG6" s="5">
        <f>IF(L6&lt;$E$25,0,INDEX(神器草稿!$Q$28:$Y$28,1,MATCH(神器1!$G$25,神器草稿!$Q$4:$Y$4,0),1)*$D$25)</f>
        <v>0</v>
      </c>
    </row>
    <row r="7" spans="1:33" x14ac:dyDescent="0.2">
      <c r="A7" s="5">
        <v>106</v>
      </c>
      <c r="B7" s="5" t="s">
        <v>902</v>
      </c>
      <c r="C7" s="5" t="s">
        <v>563</v>
      </c>
      <c r="D7" s="5">
        <v>0.33300000000000002</v>
      </c>
      <c r="E7" s="35">
        <v>74</v>
      </c>
      <c r="F7" s="5">
        <v>74</v>
      </c>
      <c r="G7" s="5">
        <v>9</v>
      </c>
      <c r="H7" s="5" t="s">
        <v>900</v>
      </c>
      <c r="L7" s="5">
        <v>3</v>
      </c>
      <c r="M7" s="34">
        <f>IF(L7&lt;$E$5,0,INDEX(神器草稿!$Q$8:$Y$8,1,MATCH(神器1!$G$5,神器草稿!$Q$4:$Y$4,0),1)*$D$5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0</v>
      </c>
      <c r="N7" s="34">
        <f>IF(L7&lt;$E$2,0,INDEX(神器草稿!$Q$5:$Y$5,1,MATCH(神器1!$G$2,神器草稿!$Q$4:$Y$4,0),1)*$D$2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0</v>
      </c>
      <c r="Q7" s="5">
        <f>IF(L7&lt;$E$26,0,INDEX(神器草稿!$Q$29:$Y$29,1,MATCH(神器1!$G$26,神器草稿!$Q$4:$Y$4,0),1)*$D$26)</f>
        <v>0</v>
      </c>
      <c r="R7" s="5">
        <f>IF(L7&lt;$E$27,0,INDEX(神器草稿!$Q$30:$Y$30,1,MATCH(神器1!$G$27,神器草稿!$Q$4:$Y$4,0),1)*$D$27)</f>
        <v>0</v>
      </c>
      <c r="S7" s="5">
        <f>IF(L7&lt;$E$29,0,INDEX(神器草稿!$Q$32:$Y$32,1,MATCH(神器1!$G$29,神器草稿!$Q$4:$Y$4,0),1)*$D$29)</f>
        <v>0</v>
      </c>
      <c r="T7" s="5">
        <f>IF(L7&lt;$E$28,0,INDEX(神器草稿!$Q$31:$Y$31,1,MATCH(神器1!$G$28,神器草稿!$Q$4:$Y$4,0),1)*$D$28)</f>
        <v>0</v>
      </c>
      <c r="U7" s="5">
        <f>IF(L7&lt;$E$30,0,INDEX(神器草稿!$Q$33:$Y$33,1,MATCH(神器1!$G$30,神器草稿!$Q$4:$Y$4,0),1)*$D$30)</f>
        <v>0</v>
      </c>
      <c r="V7" s="5">
        <f>IF(L7&lt;$E$31,0,INDEX(神器草稿!$Q$34:$Y$34,1,MATCH(神器1!$G$31,神器草稿!$Q$4:$Y$4,0),1)*$D$31)</f>
        <v>0</v>
      </c>
      <c r="AC7" s="5">
        <v>3</v>
      </c>
      <c r="AD7" s="34">
        <f>IF(L7&lt;$E$14,0,INDEX(神器草稿!$Q$17:$Y$17,1,MATCH(神器1!$G$14,神器草稿!$Q$4:$Y$4,0),1)*$D$14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0</v>
      </c>
      <c r="AE7" s="34">
        <f>IF(L7&lt;$E$17,0,INDEX(神器草稿!$Q$20:$Y$20,1,MATCH(神器1!$G$17,神器草稿!$Q$4:$Y$4,0),1)*$D$17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7" s="5">
        <f>IF(L7&lt;$E$24,0,INDEX(神器草稿!$Q$27:$Y$27,1,MATCH(神器1!$G$24,神器草稿!$Q$4:$Y$4,0),1)*$D$24)</f>
        <v>0</v>
      </c>
      <c r="AG7" s="5">
        <f>IF(L7&lt;$E$25,0,INDEX(神器草稿!$Q$28:$Y$28,1,MATCH(神器1!$G$25,神器草稿!$Q$4:$Y$4,0),1)*$D$25)</f>
        <v>0</v>
      </c>
    </row>
    <row r="8" spans="1:33" x14ac:dyDescent="0.2">
      <c r="A8" s="5">
        <v>107</v>
      </c>
      <c r="B8" s="5" t="s">
        <v>903</v>
      </c>
      <c r="C8" s="5" t="s">
        <v>565</v>
      </c>
      <c r="D8" s="5">
        <v>0.33300000000000002</v>
      </c>
      <c r="E8" s="5">
        <v>80</v>
      </c>
      <c r="F8" s="5">
        <v>80</v>
      </c>
      <c r="G8" s="5">
        <v>9</v>
      </c>
      <c r="H8" s="35" t="s">
        <v>904</v>
      </c>
      <c r="L8" s="5">
        <v>4</v>
      </c>
      <c r="M8" s="34">
        <f>IF(L8&lt;$E$5,0,INDEX(神器草稿!$Q$8:$Y$8,1,MATCH(神器1!$G$5,神器草稿!$Q$4:$Y$4,0),1)*$D$5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0</v>
      </c>
      <c r="N8" s="34">
        <f>IF(L8&lt;$E$2,0,INDEX(神器草稿!$Q$5:$Y$5,1,MATCH(神器1!$G$2,神器草稿!$Q$4:$Y$4,0),1)*$D$2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0</v>
      </c>
      <c r="Q8" s="5">
        <f>IF(L8&lt;$E$26,0,INDEX(神器草稿!$Q$29:$Y$29,1,MATCH(神器1!$G$26,神器草稿!$Q$4:$Y$4,0),1)*$D$26)</f>
        <v>0</v>
      </c>
      <c r="R8" s="5">
        <f>IF(L8&lt;$E$27,0,INDEX(神器草稿!$Q$30:$Y$30,1,MATCH(神器1!$G$27,神器草稿!$Q$4:$Y$4,0),1)*$D$27)</f>
        <v>0</v>
      </c>
      <c r="S8" s="5">
        <f>IF(L8&lt;$E$29,0,INDEX(神器草稿!$Q$32:$Y$32,1,MATCH(神器1!$G$29,神器草稿!$Q$4:$Y$4,0),1)*$D$29)</f>
        <v>0</v>
      </c>
      <c r="T8" s="5">
        <f>IF(L8&lt;$E$28,0,INDEX(神器草稿!$Q$31:$Y$31,1,MATCH(神器1!$G$28,神器草稿!$Q$4:$Y$4,0),1)*$D$28)</f>
        <v>0</v>
      </c>
      <c r="U8" s="5">
        <f>IF(L8&lt;$E$30,0,INDEX(神器草稿!$Q$33:$Y$33,1,MATCH(神器1!$G$30,神器草稿!$Q$4:$Y$4,0),1)*$D$30)</f>
        <v>0</v>
      </c>
      <c r="V8" s="5">
        <f>IF(L8&lt;$E$31,0,INDEX(神器草稿!$Q$34:$Y$34,1,MATCH(神器1!$G$31,神器草稿!$Q$4:$Y$4,0),1)*$D$31)</f>
        <v>0</v>
      </c>
      <c r="AC8" s="5">
        <v>4</v>
      </c>
      <c r="AD8" s="34">
        <f>IF(L8&lt;$E$14,0,INDEX(神器草稿!$Q$17:$Y$17,1,MATCH(神器1!$G$14,神器草稿!$Q$4:$Y$4,0),1)*$D$14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0</v>
      </c>
      <c r="AE8" s="34">
        <f>IF(L8&lt;$E$17,0,INDEX(神器草稿!$Q$20:$Y$20,1,MATCH(神器1!$G$17,神器草稿!$Q$4:$Y$4,0),1)*$D$17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8" s="5">
        <f>IF(L8&lt;$E$24,0,INDEX(神器草稿!$Q$27:$Y$27,1,MATCH(神器1!$G$24,神器草稿!$Q$4:$Y$4,0),1)*$D$24)</f>
        <v>0</v>
      </c>
      <c r="AG8" s="5">
        <f>IF(L8&lt;$E$25,0,INDEX(神器草稿!$Q$28:$Y$28,1,MATCH(神器1!$G$25,神器草稿!$Q$4:$Y$4,0),1)*$D$25)</f>
        <v>0</v>
      </c>
    </row>
    <row r="9" spans="1:33" x14ac:dyDescent="0.2">
      <c r="A9" s="5">
        <v>108</v>
      </c>
      <c r="B9" s="5" t="s">
        <v>905</v>
      </c>
      <c r="C9" s="5" t="s">
        <v>564</v>
      </c>
      <c r="D9" s="5">
        <v>0.33300000000000002</v>
      </c>
      <c r="E9" s="5">
        <v>80</v>
      </c>
      <c r="F9" s="5">
        <v>80</v>
      </c>
      <c r="G9" s="5">
        <v>9</v>
      </c>
      <c r="H9" s="36" t="s">
        <v>906</v>
      </c>
      <c r="L9" s="5">
        <v>5</v>
      </c>
      <c r="M9" s="34">
        <f>IF(L9&lt;$E$5,0,INDEX(神器草稿!$Q$8:$Y$8,1,MATCH(神器1!$G$5,神器草稿!$Q$4:$Y$4,0),1)*$D$5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0</v>
      </c>
      <c r="N9" s="34">
        <f>IF(L9&lt;$E$2,0,INDEX(神器草稿!$Q$5:$Y$5,1,MATCH(神器1!$G$2,神器草稿!$Q$4:$Y$4,0),1)*$D$2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0</v>
      </c>
      <c r="Q9" s="5">
        <f>IF(L9&lt;$E$26,0,INDEX(神器草稿!$Q$29:$Y$29,1,MATCH(神器1!$G$26,神器草稿!$Q$4:$Y$4,0),1)*$D$26)</f>
        <v>0</v>
      </c>
      <c r="R9" s="5">
        <f>IF(L9&lt;$E$27,0,INDEX(神器草稿!$Q$30:$Y$30,1,MATCH(神器1!$G$27,神器草稿!$Q$4:$Y$4,0),1)*$D$27)</f>
        <v>0</v>
      </c>
      <c r="S9" s="5">
        <f>IF(L9&lt;$E$29,0,INDEX(神器草稿!$Q$32:$Y$32,1,MATCH(神器1!$G$29,神器草稿!$Q$4:$Y$4,0),1)*$D$29)</f>
        <v>0</v>
      </c>
      <c r="T9" s="5">
        <f>IF(L9&lt;$E$28,0,INDEX(神器草稿!$Q$31:$Y$31,1,MATCH(神器1!$G$28,神器草稿!$Q$4:$Y$4,0),1)*$D$28)</f>
        <v>0</v>
      </c>
      <c r="U9" s="5">
        <f>IF(L9&lt;$E$30,0,INDEX(神器草稿!$Q$33:$Y$33,1,MATCH(神器1!$G$30,神器草稿!$Q$4:$Y$4,0),1)*$D$30)</f>
        <v>0</v>
      </c>
      <c r="V9" s="5">
        <f>IF(L9&lt;$E$31,0,INDEX(神器草稿!$Q$34:$Y$34,1,MATCH(神器1!$G$31,神器草稿!$Q$4:$Y$4,0),1)*$D$31)</f>
        <v>0</v>
      </c>
      <c r="AC9" s="5">
        <v>5</v>
      </c>
      <c r="AD9" s="34">
        <f>IF(L9&lt;$E$14,0,INDEX(神器草稿!$Q$17:$Y$17,1,MATCH(神器1!$G$14,神器草稿!$Q$4:$Y$4,0),1)*$D$14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0</v>
      </c>
      <c r="AE9" s="34">
        <f>IF(L9&lt;$E$17,0,INDEX(神器草稿!$Q$20:$Y$20,1,MATCH(神器1!$G$17,神器草稿!$Q$4:$Y$4,0),1)*$D$17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9" s="5">
        <f>IF(L9&lt;$E$24,0,INDEX(神器草稿!$Q$27:$Y$27,1,MATCH(神器1!$G$24,神器草稿!$Q$4:$Y$4,0),1)*$D$24)</f>
        <v>0</v>
      </c>
      <c r="AG9" s="5">
        <f>IF(L9&lt;$E$25,0,INDEX(神器草稿!$Q$28:$Y$28,1,MATCH(神器1!$G$25,神器草稿!$Q$4:$Y$4,0),1)*$D$25)</f>
        <v>0</v>
      </c>
    </row>
    <row r="10" spans="1:33" x14ac:dyDescent="0.2">
      <c r="A10" s="5">
        <v>109</v>
      </c>
      <c r="B10" s="5" t="s">
        <v>907</v>
      </c>
      <c r="C10" s="5" t="s">
        <v>563</v>
      </c>
      <c r="D10" s="5">
        <v>0.33300000000000002</v>
      </c>
      <c r="E10" s="5">
        <v>80</v>
      </c>
      <c r="F10" s="5">
        <v>80</v>
      </c>
      <c r="G10" s="5">
        <v>9</v>
      </c>
      <c r="H10" s="36" t="s">
        <v>908</v>
      </c>
      <c r="L10" s="5">
        <v>6</v>
      </c>
      <c r="M10" s="34">
        <f>IF(L10&lt;$E$5,0,INDEX(神器草稿!$Q$8:$Y$8,1,MATCH(神器1!$G$5,神器草稿!$Q$4:$Y$4,0),1)*$D$5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0</v>
      </c>
      <c r="N10" s="34">
        <f>IF(L10&lt;$E$2,0,INDEX(神器草稿!$Q$5:$Y$5,1,MATCH(神器1!$G$2,神器草稿!$Q$4:$Y$4,0),1)*$D$2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0</v>
      </c>
      <c r="Q10" s="5">
        <f>IF(L10&lt;$E$26,0,INDEX(神器草稿!$Q$29:$Y$29,1,MATCH(神器1!$G$26,神器草稿!$Q$4:$Y$4,0),1)*$D$26)</f>
        <v>0</v>
      </c>
      <c r="R10" s="5">
        <f>IF(L10&lt;$E$27,0,INDEX(神器草稿!$Q$30:$Y$30,1,MATCH(神器1!$G$27,神器草稿!$Q$4:$Y$4,0),1)*$D$27)</f>
        <v>0</v>
      </c>
      <c r="S10" s="5">
        <f>IF(L10&lt;$E$29,0,INDEX(神器草稿!$Q$32:$Y$32,1,MATCH(神器1!$G$29,神器草稿!$Q$4:$Y$4,0),1)*$D$29)</f>
        <v>0</v>
      </c>
      <c r="T10" s="5">
        <f>IF(L10&lt;$E$28,0,INDEX(神器草稿!$Q$31:$Y$31,1,MATCH(神器1!$G$28,神器草稿!$Q$4:$Y$4,0),1)*$D$28)</f>
        <v>0</v>
      </c>
      <c r="U10" s="5">
        <f>IF(L10&lt;$E$30,0,INDEX(神器草稿!$Q$33:$Y$33,1,MATCH(神器1!$G$30,神器草稿!$Q$4:$Y$4,0),1)*$D$30)</f>
        <v>0</v>
      </c>
      <c r="V10" s="5">
        <f>IF(L10&lt;$E$31,0,INDEX(神器草稿!$Q$34:$Y$34,1,MATCH(神器1!$G$31,神器草稿!$Q$4:$Y$4,0),1)*$D$31)</f>
        <v>0</v>
      </c>
      <c r="AC10" s="5">
        <v>6</v>
      </c>
      <c r="AD10" s="34">
        <f>IF(L10&lt;$E$14,0,INDEX(神器草稿!$Q$17:$Y$17,1,MATCH(神器1!$G$14,神器草稿!$Q$4:$Y$4,0),1)*$D$14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0</v>
      </c>
      <c r="AE10" s="34">
        <f>IF(L10&lt;$E$17,0,INDEX(神器草稿!$Q$20:$Y$20,1,MATCH(神器1!$G$17,神器草稿!$Q$4:$Y$4,0),1)*$D$17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10" s="5">
        <f>IF(L10&lt;$E$24,0,INDEX(神器草稿!$Q$27:$Y$27,1,MATCH(神器1!$G$24,神器草稿!$Q$4:$Y$4,0),1)*$D$24)</f>
        <v>0</v>
      </c>
      <c r="AG10" s="5">
        <f>IF(L10&lt;$E$25,0,INDEX(神器草稿!$Q$28:$Y$28,1,MATCH(神器1!$G$25,神器草稿!$Q$4:$Y$4,0),1)*$D$25)</f>
        <v>0</v>
      </c>
    </row>
    <row r="11" spans="1:33" x14ac:dyDescent="0.2">
      <c r="A11" s="5">
        <v>110</v>
      </c>
      <c r="B11" s="5" t="s">
        <v>909</v>
      </c>
      <c r="C11" s="5" t="s">
        <v>565</v>
      </c>
      <c r="D11" s="5">
        <v>0.33300000000000002</v>
      </c>
      <c r="E11" s="5">
        <v>84</v>
      </c>
      <c r="F11" s="5">
        <v>84</v>
      </c>
      <c r="G11" s="5">
        <v>9</v>
      </c>
      <c r="H11" s="35" t="s">
        <v>910</v>
      </c>
      <c r="L11" s="5">
        <v>7</v>
      </c>
      <c r="M11" s="34">
        <f>IF(L11&lt;$E$5,0,INDEX(神器草稿!$Q$8:$Y$8,1,MATCH(神器1!$G$5,神器草稿!$Q$4:$Y$4,0),1)*$D$5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0</v>
      </c>
      <c r="N11" s="34">
        <f>IF(L11&lt;$E$2,0,INDEX(神器草稿!$Q$5:$Y$5,1,MATCH(神器1!$G$2,神器草稿!$Q$4:$Y$4,0),1)*$D$2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0</v>
      </c>
      <c r="Q11" s="5">
        <f>IF(L11&lt;$E$26,0,INDEX(神器草稿!$Q$29:$Y$29,1,MATCH(神器1!$G$26,神器草稿!$Q$4:$Y$4,0),1)*$D$26)</f>
        <v>0</v>
      </c>
      <c r="R11" s="5">
        <f>IF(L11&lt;$E$27,0,INDEX(神器草稿!$Q$30:$Y$30,1,MATCH(神器1!$G$27,神器草稿!$Q$4:$Y$4,0),1)*$D$27)</f>
        <v>0</v>
      </c>
      <c r="S11" s="5">
        <f>IF(L11&lt;$E$29,0,INDEX(神器草稿!$Q$32:$Y$32,1,MATCH(神器1!$G$29,神器草稿!$Q$4:$Y$4,0),1)*$D$29)</f>
        <v>0</v>
      </c>
      <c r="T11" s="5">
        <f>IF(L11&lt;$E$28,0,INDEX(神器草稿!$Q$31:$Y$31,1,MATCH(神器1!$G$28,神器草稿!$Q$4:$Y$4,0),1)*$D$28)</f>
        <v>0</v>
      </c>
      <c r="U11" s="5">
        <f>IF(L11&lt;$E$30,0,INDEX(神器草稿!$Q$33:$Y$33,1,MATCH(神器1!$G$30,神器草稿!$Q$4:$Y$4,0),1)*$D$30)</f>
        <v>0</v>
      </c>
      <c r="V11" s="5">
        <f>IF(L11&lt;$E$31,0,INDEX(神器草稿!$Q$34:$Y$34,1,MATCH(神器1!$G$31,神器草稿!$Q$4:$Y$4,0),1)*$D$31)</f>
        <v>0</v>
      </c>
      <c r="AC11" s="5">
        <v>7</v>
      </c>
      <c r="AD11" s="34">
        <f>IF(L11&lt;$E$14,0,INDEX(神器草稿!$Q$17:$Y$17,1,MATCH(神器1!$G$14,神器草稿!$Q$4:$Y$4,0),1)*$D$14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0</v>
      </c>
      <c r="AE11" s="34">
        <f>IF(L11&lt;$E$17,0,INDEX(神器草稿!$Q$20:$Y$20,1,MATCH(神器1!$G$17,神器草稿!$Q$4:$Y$4,0),1)*$D$17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11" s="5">
        <f>IF(L11&lt;$E$24,0,INDEX(神器草稿!$Q$27:$Y$27,1,MATCH(神器1!$G$24,神器草稿!$Q$4:$Y$4,0),1)*$D$24)</f>
        <v>0</v>
      </c>
      <c r="AG11" s="5">
        <f>IF(L11&lt;$E$25,0,INDEX(神器草稿!$Q$28:$Y$28,1,MATCH(神器1!$G$25,神器草稿!$Q$4:$Y$4,0),1)*$D$25)</f>
        <v>0</v>
      </c>
    </row>
    <row r="12" spans="1:33" x14ac:dyDescent="0.2">
      <c r="A12" s="5">
        <v>111</v>
      </c>
      <c r="B12" s="5" t="s">
        <v>911</v>
      </c>
      <c r="C12" s="5" t="s">
        <v>564</v>
      </c>
      <c r="D12" s="5">
        <v>0.33300000000000002</v>
      </c>
      <c r="E12" s="5">
        <v>84</v>
      </c>
      <c r="F12" s="5">
        <v>84</v>
      </c>
      <c r="G12" s="5">
        <v>9</v>
      </c>
      <c r="H12" s="36" t="s">
        <v>912</v>
      </c>
      <c r="L12" s="5">
        <v>8</v>
      </c>
      <c r="M12" s="34">
        <f>IF(L12&lt;$E$5,0,INDEX(神器草稿!$Q$8:$Y$8,1,MATCH(神器1!$G$5,神器草稿!$Q$4:$Y$4,0),1)*$D$5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0</v>
      </c>
      <c r="N12" s="34">
        <f>IF(L12&lt;$E$2,0,INDEX(神器草稿!$Q$5:$Y$5,1,MATCH(神器1!$G$2,神器草稿!$Q$4:$Y$4,0),1)*$D$2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0</v>
      </c>
      <c r="Q12" s="5">
        <f>IF(L12&lt;$E$26,0,INDEX(神器草稿!$Q$29:$Y$29,1,MATCH(神器1!$G$26,神器草稿!$Q$4:$Y$4,0),1)*$D$26)</f>
        <v>0</v>
      </c>
      <c r="R12" s="5">
        <f>IF(L12&lt;$E$27,0,INDEX(神器草稿!$Q$30:$Y$30,1,MATCH(神器1!$G$27,神器草稿!$Q$4:$Y$4,0),1)*$D$27)</f>
        <v>0</v>
      </c>
      <c r="S12" s="5">
        <f>IF(L12&lt;$E$29,0,INDEX(神器草稿!$Q$32:$Y$32,1,MATCH(神器1!$G$29,神器草稿!$Q$4:$Y$4,0),1)*$D$29)</f>
        <v>0</v>
      </c>
      <c r="T12" s="5">
        <f>IF(L12&lt;$E$28,0,INDEX(神器草稿!$Q$31:$Y$31,1,MATCH(神器1!$G$28,神器草稿!$Q$4:$Y$4,0),1)*$D$28)</f>
        <v>0</v>
      </c>
      <c r="U12" s="5">
        <f>IF(L12&lt;$E$30,0,INDEX(神器草稿!$Q$33:$Y$33,1,MATCH(神器1!$G$30,神器草稿!$Q$4:$Y$4,0),1)*$D$30)</f>
        <v>0</v>
      </c>
      <c r="V12" s="5">
        <f>IF(L12&lt;$E$31,0,INDEX(神器草稿!$Q$34:$Y$34,1,MATCH(神器1!$G$31,神器草稿!$Q$4:$Y$4,0),1)*$D$31)</f>
        <v>0</v>
      </c>
      <c r="AC12" s="5">
        <v>8</v>
      </c>
      <c r="AD12" s="34">
        <f>IF(L12&lt;$E$14,0,INDEX(神器草稿!$Q$17:$Y$17,1,MATCH(神器1!$G$14,神器草稿!$Q$4:$Y$4,0),1)*$D$14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0</v>
      </c>
      <c r="AE12" s="34">
        <f>IF(L12&lt;$E$17,0,INDEX(神器草稿!$Q$20:$Y$20,1,MATCH(神器1!$G$17,神器草稿!$Q$4:$Y$4,0),1)*$D$17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12" s="5">
        <f>IF(L12&lt;$E$24,0,INDEX(神器草稿!$Q$27:$Y$27,1,MATCH(神器1!$G$24,神器草稿!$Q$4:$Y$4,0),1)*$D$24)</f>
        <v>0</v>
      </c>
      <c r="AG12" s="5">
        <f>IF(L12&lt;$E$25,0,INDEX(神器草稿!$Q$28:$Y$28,1,MATCH(神器1!$G$25,神器草稿!$Q$4:$Y$4,0),1)*$D$25)</f>
        <v>0</v>
      </c>
    </row>
    <row r="13" spans="1:33" x14ac:dyDescent="0.2">
      <c r="A13" s="5">
        <v>112</v>
      </c>
      <c r="B13" s="5" t="s">
        <v>873</v>
      </c>
      <c r="C13" s="5" t="s">
        <v>563</v>
      </c>
      <c r="D13" s="5">
        <v>0.33300000000000002</v>
      </c>
      <c r="E13" s="5">
        <v>84</v>
      </c>
      <c r="F13" s="5">
        <v>84</v>
      </c>
      <c r="G13" s="5">
        <v>9</v>
      </c>
      <c r="H13" s="36" t="s">
        <v>913</v>
      </c>
      <c r="L13" s="5">
        <v>9</v>
      </c>
      <c r="M13" s="34">
        <f>IF(L13&lt;$E$5,0,INDEX(神器草稿!$Q$8:$Y$8,1,MATCH(神器1!$G$5,神器草稿!$Q$4:$Y$4,0),1)*$D$5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0</v>
      </c>
      <c r="N13" s="34">
        <f>IF(L13&lt;$E$2,0,INDEX(神器草稿!$Q$5:$Y$5,1,MATCH(神器1!$G$2,神器草稿!$Q$4:$Y$4,0),1)*$D$2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0</v>
      </c>
      <c r="Q13" s="5">
        <f>IF(L13&lt;$E$26,0,INDEX(神器草稿!$Q$29:$Y$29,1,MATCH(神器1!$G$26,神器草稿!$Q$4:$Y$4,0),1)*$D$26)</f>
        <v>0</v>
      </c>
      <c r="R13" s="5">
        <f>IF(L13&lt;$E$27,0,INDEX(神器草稿!$Q$30:$Y$30,1,MATCH(神器1!$G$27,神器草稿!$Q$4:$Y$4,0),1)*$D$27)</f>
        <v>0</v>
      </c>
      <c r="S13" s="5">
        <f>IF(L13&lt;$E$29,0,INDEX(神器草稿!$Q$32:$Y$32,1,MATCH(神器1!$G$29,神器草稿!$Q$4:$Y$4,0),1)*$D$29)</f>
        <v>0</v>
      </c>
      <c r="T13" s="5">
        <f>IF(L13&lt;$E$28,0,INDEX(神器草稿!$Q$31:$Y$31,1,MATCH(神器1!$G$28,神器草稿!$Q$4:$Y$4,0),1)*$D$28)</f>
        <v>0</v>
      </c>
      <c r="U13" s="5">
        <f>IF(L13&lt;$E$30,0,INDEX(神器草稿!$Q$33:$Y$33,1,MATCH(神器1!$G$30,神器草稿!$Q$4:$Y$4,0),1)*$D$30)</f>
        <v>0</v>
      </c>
      <c r="V13" s="5">
        <f>IF(L13&lt;$E$31,0,INDEX(神器草稿!$Q$34:$Y$34,1,MATCH(神器1!$G$31,神器草稿!$Q$4:$Y$4,0),1)*$D$31)</f>
        <v>0</v>
      </c>
      <c r="AC13" s="5">
        <v>9</v>
      </c>
      <c r="AD13" s="34">
        <f>IF(L13&lt;$E$14,0,INDEX(神器草稿!$Q$17:$Y$17,1,MATCH(神器1!$G$14,神器草稿!$Q$4:$Y$4,0),1)*$D$14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0</v>
      </c>
      <c r="AE13" s="34">
        <f>IF(L13&lt;$E$17,0,INDEX(神器草稿!$Q$20:$Y$20,1,MATCH(神器1!$G$17,神器草稿!$Q$4:$Y$4,0),1)*$D$17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13" s="5">
        <f>IF(L13&lt;$E$24,0,INDEX(神器草稿!$Q$27:$Y$27,1,MATCH(神器1!$G$24,神器草稿!$Q$4:$Y$4,0),1)*$D$24)</f>
        <v>0</v>
      </c>
      <c r="AG13" s="5">
        <f>IF(L13&lt;$E$25,0,INDEX(神器草稿!$Q$28:$Y$28,1,MATCH(神器1!$G$25,神器草稿!$Q$4:$Y$4,0),1)*$D$25)</f>
        <v>0</v>
      </c>
    </row>
    <row r="14" spans="1:33" x14ac:dyDescent="0.2">
      <c r="A14" s="5">
        <v>113</v>
      </c>
      <c r="B14" s="5" t="s">
        <v>914</v>
      </c>
      <c r="C14" s="5" t="s">
        <v>565</v>
      </c>
      <c r="D14" s="5">
        <v>0.33300000000000002</v>
      </c>
      <c r="E14" s="5">
        <v>90</v>
      </c>
      <c r="F14" s="5">
        <v>90</v>
      </c>
      <c r="G14" s="5">
        <v>9</v>
      </c>
      <c r="H14" s="5" t="s">
        <v>915</v>
      </c>
      <c r="L14" s="5">
        <v>10</v>
      </c>
      <c r="M14" s="34">
        <f>IF(L14&lt;$E$5,0,INDEX(神器草稿!$Q$8:$Y$8,1,MATCH(神器1!$G$5,神器草稿!$Q$4:$Y$4,0),1)*$D$5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0</v>
      </c>
      <c r="N14" s="34">
        <f>IF(L14&lt;$E$2,0,INDEX(神器草稿!$Q$5:$Y$5,1,MATCH(神器1!$G$2,神器草稿!$Q$4:$Y$4,0),1)*$D$2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0</v>
      </c>
      <c r="Q14" s="5">
        <f>IF(L14&lt;$E$26,0,INDEX(神器草稿!$Q$29:$Y$29,1,MATCH(神器1!$G$26,神器草稿!$Q$4:$Y$4,0),1)*$D$26)</f>
        <v>0</v>
      </c>
      <c r="R14" s="5">
        <f>IF(L14&lt;$E$27,0,INDEX(神器草稿!$Q$30:$Y$30,1,MATCH(神器1!$G$27,神器草稿!$Q$4:$Y$4,0),1)*$D$27)</f>
        <v>0</v>
      </c>
      <c r="S14" s="5">
        <f>IF(L14&lt;$E$29,0,INDEX(神器草稿!$Q$32:$Y$32,1,MATCH(神器1!$G$29,神器草稿!$Q$4:$Y$4,0),1)*$D$29)</f>
        <v>0</v>
      </c>
      <c r="T14" s="5">
        <f>IF(L14&lt;$E$28,0,INDEX(神器草稿!$Q$31:$Y$31,1,MATCH(神器1!$G$28,神器草稿!$Q$4:$Y$4,0),1)*$D$28)</f>
        <v>0</v>
      </c>
      <c r="U14" s="5">
        <f>IF(L14&lt;$E$30,0,INDEX(神器草稿!$Q$33:$Y$33,1,MATCH(神器1!$G$30,神器草稿!$Q$4:$Y$4,0),1)*$D$30)</f>
        <v>0</v>
      </c>
      <c r="V14" s="5">
        <f>IF(L14&lt;$E$31,0,INDEX(神器草稿!$Q$34:$Y$34,1,MATCH(神器1!$G$31,神器草稿!$Q$4:$Y$4,0),1)*$D$31)</f>
        <v>0</v>
      </c>
      <c r="AC14" s="5">
        <v>10</v>
      </c>
      <c r="AD14" s="34">
        <f>IF(L14&lt;$E$14,0,INDEX(神器草稿!$Q$17:$Y$17,1,MATCH(神器1!$G$14,神器草稿!$Q$4:$Y$4,0),1)*$D$14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0</v>
      </c>
      <c r="AE14" s="34">
        <f>IF(L14&lt;$E$17,0,INDEX(神器草稿!$Q$20:$Y$20,1,MATCH(神器1!$G$17,神器草稿!$Q$4:$Y$4,0),1)*$D$17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14" s="5">
        <f>IF(L14&lt;$E$24,0,INDEX(神器草稿!$Q$27:$Y$27,1,MATCH(神器1!$G$24,神器草稿!$Q$4:$Y$4,0),1)*$D$24)</f>
        <v>0</v>
      </c>
      <c r="AG14" s="5">
        <f>IF(L14&lt;$E$25,0,INDEX(神器草稿!$Q$28:$Y$28,1,MATCH(神器1!$G$25,神器草稿!$Q$4:$Y$4,0),1)*$D$25)</f>
        <v>0</v>
      </c>
    </row>
    <row r="15" spans="1:33" x14ac:dyDescent="0.2">
      <c r="A15" s="5">
        <v>114</v>
      </c>
      <c r="B15" s="5" t="s">
        <v>916</v>
      </c>
      <c r="C15" s="5" t="s">
        <v>564</v>
      </c>
      <c r="D15" s="5">
        <v>0.33300000000000002</v>
      </c>
      <c r="E15" s="35">
        <v>90</v>
      </c>
      <c r="F15" s="5">
        <v>90</v>
      </c>
      <c r="G15" s="5">
        <v>9</v>
      </c>
      <c r="H15" s="5" t="s">
        <v>915</v>
      </c>
      <c r="L15" s="5">
        <v>11</v>
      </c>
      <c r="M15" s="34">
        <f>IF(L15&lt;$E$5,0,INDEX(神器草稿!$Q$8:$Y$8,1,MATCH(神器1!$G$5,神器草稿!$Q$4:$Y$4,0),1)*$D$5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0</v>
      </c>
      <c r="N15" s="34">
        <f>IF(L15&lt;$E$2,0,INDEX(神器草稿!$Q$5:$Y$5,1,MATCH(神器1!$G$2,神器草稿!$Q$4:$Y$4,0),1)*$D$2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0</v>
      </c>
      <c r="Q15" s="5">
        <f>IF(L15&lt;$E$26,0,INDEX(神器草稿!$Q$29:$Y$29,1,MATCH(神器1!$G$26,神器草稿!$Q$4:$Y$4,0),1)*$D$26)</f>
        <v>0</v>
      </c>
      <c r="R15" s="5">
        <f>IF(L15&lt;$E$27,0,INDEX(神器草稿!$Q$30:$Y$30,1,MATCH(神器1!$G$27,神器草稿!$Q$4:$Y$4,0),1)*$D$27)</f>
        <v>0</v>
      </c>
      <c r="S15" s="5">
        <f>IF(L15&lt;$E$29,0,INDEX(神器草稿!$Q$32:$Y$32,1,MATCH(神器1!$G$29,神器草稿!$Q$4:$Y$4,0),1)*$D$29)</f>
        <v>0</v>
      </c>
      <c r="T15" s="5">
        <f>IF(L15&lt;$E$28,0,INDEX(神器草稿!$Q$31:$Y$31,1,MATCH(神器1!$G$28,神器草稿!$Q$4:$Y$4,0),1)*$D$28)</f>
        <v>0</v>
      </c>
      <c r="U15" s="5">
        <f>IF(L15&lt;$E$30,0,INDEX(神器草稿!$Q$33:$Y$33,1,MATCH(神器1!$G$30,神器草稿!$Q$4:$Y$4,0),1)*$D$30)</f>
        <v>0</v>
      </c>
      <c r="V15" s="5">
        <f>IF(L15&lt;$E$31,0,INDEX(神器草稿!$Q$34:$Y$34,1,MATCH(神器1!$G$31,神器草稿!$Q$4:$Y$4,0),1)*$D$31)</f>
        <v>0</v>
      </c>
      <c r="AC15" s="5">
        <v>11</v>
      </c>
      <c r="AD15" s="34">
        <f>IF(L15&lt;$E$14,0,INDEX(神器草稿!$Q$17:$Y$17,1,MATCH(神器1!$G$14,神器草稿!$Q$4:$Y$4,0),1)*$D$14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0</v>
      </c>
      <c r="AE15" s="34">
        <f>IF(L15&lt;$E$17,0,INDEX(神器草稿!$Q$20:$Y$20,1,MATCH(神器1!$G$17,神器草稿!$Q$4:$Y$4,0),1)*$D$17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15" s="5">
        <f>IF(L15&lt;$E$24,0,INDEX(神器草稿!$Q$27:$Y$27,1,MATCH(神器1!$G$24,神器草稿!$Q$4:$Y$4,0),1)*$D$24)</f>
        <v>0</v>
      </c>
      <c r="AG15" s="5">
        <f>IF(L15&lt;$E$25,0,INDEX(神器草稿!$Q$28:$Y$28,1,MATCH(神器1!$G$25,神器草稿!$Q$4:$Y$4,0),1)*$D$25)</f>
        <v>0</v>
      </c>
    </row>
    <row r="16" spans="1:33" x14ac:dyDescent="0.2">
      <c r="A16" s="5">
        <v>115</v>
      </c>
      <c r="B16" s="5" t="s">
        <v>917</v>
      </c>
      <c r="C16" s="5" t="s">
        <v>563</v>
      </c>
      <c r="D16" s="5">
        <v>0.33300000000000002</v>
      </c>
      <c r="E16" s="35">
        <v>90</v>
      </c>
      <c r="F16" s="5">
        <v>90</v>
      </c>
      <c r="G16" s="5">
        <v>9</v>
      </c>
      <c r="H16" s="5" t="s">
        <v>915</v>
      </c>
      <c r="L16" s="5">
        <v>12</v>
      </c>
      <c r="M16" s="34">
        <f>IF(L16&lt;$E$5,0,INDEX(神器草稿!$Q$8:$Y$8,1,MATCH(神器1!$G$5,神器草稿!$Q$4:$Y$4,0),1)*$D$5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0</v>
      </c>
      <c r="N16" s="34">
        <f>IF(L16&lt;$E$2,0,INDEX(神器草稿!$Q$5:$Y$5,1,MATCH(神器1!$G$2,神器草稿!$Q$4:$Y$4,0),1)*$D$2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0</v>
      </c>
      <c r="Q16" s="5">
        <f>IF(L16&lt;$E$26,0,INDEX(神器草稿!$Q$29:$Y$29,1,MATCH(神器1!$G$26,神器草稿!$Q$4:$Y$4,0),1)*$D$26)</f>
        <v>0</v>
      </c>
      <c r="R16" s="5">
        <f>IF(L16&lt;$E$27,0,INDEX(神器草稿!$Q$30:$Y$30,1,MATCH(神器1!$G$27,神器草稿!$Q$4:$Y$4,0),1)*$D$27)</f>
        <v>0</v>
      </c>
      <c r="S16" s="5">
        <f>IF(L16&lt;$E$29,0,INDEX(神器草稿!$Q$32:$Y$32,1,MATCH(神器1!$G$29,神器草稿!$Q$4:$Y$4,0),1)*$D$29)</f>
        <v>0</v>
      </c>
      <c r="T16" s="5">
        <f>IF(L16&lt;$E$28,0,INDEX(神器草稿!$Q$31:$Y$31,1,MATCH(神器1!$G$28,神器草稿!$Q$4:$Y$4,0),1)*$D$28)</f>
        <v>0</v>
      </c>
      <c r="U16" s="5">
        <f>IF(L16&lt;$E$30,0,INDEX(神器草稿!$Q$33:$Y$33,1,MATCH(神器1!$G$30,神器草稿!$Q$4:$Y$4,0),1)*$D$30)</f>
        <v>0</v>
      </c>
      <c r="V16" s="5">
        <f>IF(L16&lt;$E$31,0,INDEX(神器草稿!$Q$34:$Y$34,1,MATCH(神器1!$G$31,神器草稿!$Q$4:$Y$4,0),1)*$D$31)</f>
        <v>0</v>
      </c>
      <c r="AC16" s="5">
        <v>12</v>
      </c>
      <c r="AD16" s="34">
        <f>IF(L16&lt;$E$14,0,INDEX(神器草稿!$Q$17:$Y$17,1,MATCH(神器1!$G$14,神器草稿!$Q$4:$Y$4,0),1)*$D$14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0</v>
      </c>
      <c r="AE16" s="34">
        <f>IF(L16&lt;$E$17,0,INDEX(神器草稿!$Q$20:$Y$20,1,MATCH(神器1!$G$17,神器草稿!$Q$4:$Y$4,0),1)*$D$17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16" s="5">
        <f>IF(L16&lt;$E$24,0,INDEX(神器草稿!$Q$27:$Y$27,1,MATCH(神器1!$G$24,神器草稿!$Q$4:$Y$4,0),1)*$D$24)</f>
        <v>0</v>
      </c>
      <c r="AG16" s="5">
        <f>IF(L16&lt;$E$25,0,INDEX(神器草稿!$Q$28:$Y$28,1,MATCH(神器1!$G$25,神器草稿!$Q$4:$Y$4,0),1)*$D$25)</f>
        <v>0</v>
      </c>
    </row>
    <row r="17" spans="1:33" x14ac:dyDescent="0.2">
      <c r="A17" s="5">
        <v>116</v>
      </c>
      <c r="B17" s="5" t="s">
        <v>918</v>
      </c>
      <c r="C17" s="5" t="s">
        <v>565</v>
      </c>
      <c r="D17" s="5">
        <v>0.33300000000000002</v>
      </c>
      <c r="E17" s="5">
        <v>96</v>
      </c>
      <c r="F17" s="5">
        <v>96</v>
      </c>
      <c r="G17" s="5">
        <v>9</v>
      </c>
      <c r="H17" s="5" t="s">
        <v>919</v>
      </c>
      <c r="L17" s="5">
        <v>13</v>
      </c>
      <c r="M17" s="34">
        <f>IF(L17&lt;$E$5,0,INDEX(神器草稿!$Q$8:$Y$8,1,MATCH(神器1!$G$5,神器草稿!$Q$4:$Y$4,0),1)*$D$5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0</v>
      </c>
      <c r="N17" s="34">
        <f>IF(L17&lt;$E$2,0,INDEX(神器草稿!$Q$5:$Y$5,1,MATCH(神器1!$G$2,神器草稿!$Q$4:$Y$4,0),1)*$D$2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0</v>
      </c>
      <c r="Q17" s="5">
        <f>IF(L17&lt;$E$26,0,INDEX(神器草稿!$Q$29:$Y$29,1,MATCH(神器1!$G$26,神器草稿!$Q$4:$Y$4,0),1)*$D$26)</f>
        <v>0</v>
      </c>
      <c r="R17" s="5">
        <f>IF(L17&lt;$E$27,0,INDEX(神器草稿!$Q$30:$Y$30,1,MATCH(神器1!$G$27,神器草稿!$Q$4:$Y$4,0),1)*$D$27)</f>
        <v>0</v>
      </c>
      <c r="S17" s="5">
        <f>IF(L17&lt;$E$29,0,INDEX(神器草稿!$Q$32:$Y$32,1,MATCH(神器1!$G$29,神器草稿!$Q$4:$Y$4,0),1)*$D$29)</f>
        <v>0</v>
      </c>
      <c r="T17" s="5">
        <f>IF(L17&lt;$E$28,0,INDEX(神器草稿!$Q$31:$Y$31,1,MATCH(神器1!$G$28,神器草稿!$Q$4:$Y$4,0),1)*$D$28)</f>
        <v>0</v>
      </c>
      <c r="U17" s="5">
        <f>IF(L17&lt;$E$30,0,INDEX(神器草稿!$Q$33:$Y$33,1,MATCH(神器1!$G$30,神器草稿!$Q$4:$Y$4,0),1)*$D$30)</f>
        <v>0</v>
      </c>
      <c r="V17" s="5">
        <f>IF(L17&lt;$E$31,0,INDEX(神器草稿!$Q$34:$Y$34,1,MATCH(神器1!$G$31,神器草稿!$Q$4:$Y$4,0),1)*$D$31)</f>
        <v>0</v>
      </c>
      <c r="AC17" s="5">
        <v>13</v>
      </c>
      <c r="AD17" s="34">
        <f>IF(L17&lt;$E$14,0,INDEX(神器草稿!$Q$17:$Y$17,1,MATCH(神器1!$G$14,神器草稿!$Q$4:$Y$4,0),1)*$D$14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0</v>
      </c>
      <c r="AE17" s="34">
        <f>IF(L17&lt;$E$17,0,INDEX(神器草稿!$Q$20:$Y$20,1,MATCH(神器1!$G$17,神器草稿!$Q$4:$Y$4,0),1)*$D$17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17" s="5">
        <f>IF(L17&lt;$E$24,0,INDEX(神器草稿!$Q$27:$Y$27,1,MATCH(神器1!$G$24,神器草稿!$Q$4:$Y$4,0),1)*$D$24)</f>
        <v>0</v>
      </c>
      <c r="AG17" s="5">
        <f>IF(L17&lt;$E$25,0,INDEX(神器草稿!$Q$28:$Y$28,1,MATCH(神器1!$G$25,神器草稿!$Q$4:$Y$4,0),1)*$D$25)</f>
        <v>0</v>
      </c>
    </row>
    <row r="18" spans="1:33" x14ac:dyDescent="0.2">
      <c r="A18" s="5">
        <v>117</v>
      </c>
      <c r="B18" s="5" t="s">
        <v>920</v>
      </c>
      <c r="C18" s="5" t="s">
        <v>564</v>
      </c>
      <c r="D18" s="5">
        <v>0.33300000000000002</v>
      </c>
      <c r="E18" s="35">
        <v>96</v>
      </c>
      <c r="F18" s="5">
        <v>96</v>
      </c>
      <c r="G18" s="5">
        <v>9</v>
      </c>
      <c r="H18" s="5" t="s">
        <v>919</v>
      </c>
      <c r="L18" s="5">
        <v>14</v>
      </c>
      <c r="M18" s="34">
        <f>IF(L18&lt;$E$5,0,INDEX(神器草稿!$Q$8:$Y$8,1,MATCH(神器1!$G$5,神器草稿!$Q$4:$Y$4,0),1)*$D$5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0</v>
      </c>
      <c r="N18" s="34">
        <f>IF(L18&lt;$E$2,0,INDEX(神器草稿!$Q$5:$Y$5,1,MATCH(神器1!$G$2,神器草稿!$Q$4:$Y$4,0),1)*$D$2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0</v>
      </c>
      <c r="Q18" s="5">
        <f>IF(L18&lt;$E$26,0,INDEX(神器草稿!$Q$29:$Y$29,1,MATCH(神器1!$G$26,神器草稿!$Q$4:$Y$4,0),1)*$D$26)</f>
        <v>0</v>
      </c>
      <c r="R18" s="5">
        <f>IF(L18&lt;$E$27,0,INDEX(神器草稿!$Q$30:$Y$30,1,MATCH(神器1!$G$27,神器草稿!$Q$4:$Y$4,0),1)*$D$27)</f>
        <v>0</v>
      </c>
      <c r="S18" s="5">
        <f>IF(L18&lt;$E$29,0,INDEX(神器草稿!$Q$32:$Y$32,1,MATCH(神器1!$G$29,神器草稿!$Q$4:$Y$4,0),1)*$D$29)</f>
        <v>0</v>
      </c>
      <c r="T18" s="5">
        <f>IF(L18&lt;$E$28,0,INDEX(神器草稿!$Q$31:$Y$31,1,MATCH(神器1!$G$28,神器草稿!$Q$4:$Y$4,0),1)*$D$28)</f>
        <v>0</v>
      </c>
      <c r="U18" s="5">
        <f>IF(L18&lt;$E$30,0,INDEX(神器草稿!$Q$33:$Y$33,1,MATCH(神器1!$G$30,神器草稿!$Q$4:$Y$4,0),1)*$D$30)</f>
        <v>0</v>
      </c>
      <c r="V18" s="5">
        <f>IF(L18&lt;$E$31,0,INDEX(神器草稿!$Q$34:$Y$34,1,MATCH(神器1!$G$31,神器草稿!$Q$4:$Y$4,0),1)*$D$31)</f>
        <v>0</v>
      </c>
      <c r="AC18" s="5">
        <v>14</v>
      </c>
      <c r="AD18" s="34">
        <f>IF(L18&lt;$E$14,0,INDEX(神器草稿!$Q$17:$Y$17,1,MATCH(神器1!$G$14,神器草稿!$Q$4:$Y$4,0),1)*$D$14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0</v>
      </c>
      <c r="AE18" s="34">
        <f>IF(L18&lt;$E$17,0,INDEX(神器草稿!$Q$20:$Y$20,1,MATCH(神器1!$G$17,神器草稿!$Q$4:$Y$4,0),1)*$D$17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18" s="5">
        <f>IF(L18&lt;$E$24,0,INDEX(神器草稿!$Q$27:$Y$27,1,MATCH(神器1!$G$24,神器草稿!$Q$4:$Y$4,0),1)*$D$24)</f>
        <v>0</v>
      </c>
      <c r="AG18" s="5">
        <f>IF(L18&lt;$E$25,0,INDEX(神器草稿!$Q$28:$Y$28,1,MATCH(神器1!$G$25,神器草稿!$Q$4:$Y$4,0),1)*$D$25)</f>
        <v>0</v>
      </c>
    </row>
    <row r="19" spans="1:33" x14ac:dyDescent="0.2">
      <c r="A19" s="5">
        <v>118</v>
      </c>
      <c r="B19" s="5" t="s">
        <v>921</v>
      </c>
      <c r="C19" s="5" t="s">
        <v>563</v>
      </c>
      <c r="D19" s="5">
        <v>0.33300000000000002</v>
      </c>
      <c r="E19" s="35">
        <v>96</v>
      </c>
      <c r="F19" s="5">
        <v>96</v>
      </c>
      <c r="G19" s="5">
        <v>9</v>
      </c>
      <c r="H19" s="5" t="s">
        <v>919</v>
      </c>
      <c r="L19" s="5">
        <v>15</v>
      </c>
      <c r="M19" s="34">
        <f>IF(L19&lt;$E$5,0,INDEX(神器草稿!$Q$8:$Y$8,1,MATCH(神器1!$G$5,神器草稿!$Q$4:$Y$4,0),1)*$D$5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0</v>
      </c>
      <c r="N19" s="34">
        <f>IF(L19&lt;$E$2,0,INDEX(神器草稿!$Q$5:$Y$5,1,MATCH(神器1!$G$2,神器草稿!$Q$4:$Y$4,0),1)*$D$2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0</v>
      </c>
      <c r="Q19" s="5">
        <f>IF(L19&lt;$E$26,0,INDEX(神器草稿!$Q$29:$Y$29,1,MATCH(神器1!$G$26,神器草稿!$Q$4:$Y$4,0),1)*$D$26)</f>
        <v>0</v>
      </c>
      <c r="R19" s="5">
        <f>IF(L19&lt;$E$27,0,INDEX(神器草稿!$Q$30:$Y$30,1,MATCH(神器1!$G$27,神器草稿!$Q$4:$Y$4,0),1)*$D$27)</f>
        <v>0</v>
      </c>
      <c r="S19" s="5">
        <f>IF(L19&lt;$E$29,0,INDEX(神器草稿!$Q$32:$Y$32,1,MATCH(神器1!$G$29,神器草稿!$Q$4:$Y$4,0),1)*$D$29)</f>
        <v>0</v>
      </c>
      <c r="T19" s="5">
        <f>IF(L19&lt;$E$28,0,INDEX(神器草稿!$Q$31:$Y$31,1,MATCH(神器1!$G$28,神器草稿!$Q$4:$Y$4,0),1)*$D$28)</f>
        <v>0</v>
      </c>
      <c r="U19" s="5">
        <f>IF(L19&lt;$E$30,0,INDEX(神器草稿!$Q$33:$Y$33,1,MATCH(神器1!$G$30,神器草稿!$Q$4:$Y$4,0),1)*$D$30)</f>
        <v>0</v>
      </c>
      <c r="V19" s="5">
        <f>IF(L19&lt;$E$31,0,INDEX(神器草稿!$Q$34:$Y$34,1,MATCH(神器1!$G$31,神器草稿!$Q$4:$Y$4,0),1)*$D$31)</f>
        <v>0</v>
      </c>
      <c r="AC19" s="5">
        <v>15</v>
      </c>
      <c r="AD19" s="34">
        <f>IF(L19&lt;$E$14,0,INDEX(神器草稿!$Q$17:$Y$17,1,MATCH(神器1!$G$14,神器草稿!$Q$4:$Y$4,0),1)*$D$14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0</v>
      </c>
      <c r="AE19" s="34">
        <f>IF(L19&lt;$E$17,0,INDEX(神器草稿!$Q$20:$Y$20,1,MATCH(神器1!$G$17,神器草稿!$Q$4:$Y$4,0),1)*$D$17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19" s="5">
        <f>IF(L19&lt;$E$24,0,INDEX(神器草稿!$Q$27:$Y$27,1,MATCH(神器1!$G$24,神器草稿!$Q$4:$Y$4,0),1)*$D$24)</f>
        <v>0</v>
      </c>
      <c r="AG19" s="5">
        <f>IF(L19&lt;$E$25,0,INDEX(神器草稿!$Q$28:$Y$28,1,MATCH(神器1!$G$25,神器草稿!$Q$4:$Y$4,0),1)*$D$25)</f>
        <v>0</v>
      </c>
    </row>
    <row r="20" spans="1:33" x14ac:dyDescent="0.2">
      <c r="A20" s="5">
        <v>201</v>
      </c>
      <c r="B20" s="5" t="s">
        <v>922</v>
      </c>
      <c r="C20" s="5" t="s">
        <v>568</v>
      </c>
      <c r="D20" s="5">
        <v>1</v>
      </c>
      <c r="E20" s="5">
        <v>82</v>
      </c>
      <c r="F20" s="5">
        <v>82</v>
      </c>
      <c r="G20" s="5">
        <v>9</v>
      </c>
      <c r="H20" s="35" t="s">
        <v>923</v>
      </c>
      <c r="L20" s="5">
        <v>16</v>
      </c>
      <c r="M20" s="34">
        <f>IF(L20&lt;$E$5,0,INDEX(神器草稿!$Q$8:$Y$8,1,MATCH(神器1!$G$5,神器草稿!$Q$4:$Y$4,0),1)*$D$5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0</v>
      </c>
      <c r="N20" s="34">
        <f>IF(L20&lt;$E$2,0,INDEX(神器草稿!$Q$5:$Y$5,1,MATCH(神器1!$G$2,神器草稿!$Q$4:$Y$4,0),1)*$D$2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0</v>
      </c>
      <c r="Q20" s="5">
        <f>IF(L20&lt;$E$26,0,INDEX(神器草稿!$Q$29:$Y$29,1,MATCH(神器1!$G$26,神器草稿!$Q$4:$Y$4,0),1)*$D$26)</f>
        <v>0</v>
      </c>
      <c r="R20" s="5">
        <f>IF(L20&lt;$E$27,0,INDEX(神器草稿!$Q$30:$Y$30,1,MATCH(神器1!$G$27,神器草稿!$Q$4:$Y$4,0),1)*$D$27)</f>
        <v>0</v>
      </c>
      <c r="S20" s="5">
        <f>IF(L20&lt;$E$29,0,INDEX(神器草稿!$Q$32:$Y$32,1,MATCH(神器1!$G$29,神器草稿!$Q$4:$Y$4,0),1)*$D$29)</f>
        <v>0</v>
      </c>
      <c r="T20" s="5">
        <f>IF(L20&lt;$E$28,0,INDEX(神器草稿!$Q$31:$Y$31,1,MATCH(神器1!$G$28,神器草稿!$Q$4:$Y$4,0),1)*$D$28)</f>
        <v>0</v>
      </c>
      <c r="U20" s="5">
        <f>IF(L20&lt;$E$30,0,INDEX(神器草稿!$Q$33:$Y$33,1,MATCH(神器1!$G$30,神器草稿!$Q$4:$Y$4,0),1)*$D$30)</f>
        <v>0</v>
      </c>
      <c r="V20" s="5">
        <f>IF(L20&lt;$E$31,0,INDEX(神器草稿!$Q$34:$Y$34,1,MATCH(神器1!$G$31,神器草稿!$Q$4:$Y$4,0),1)*$D$31)</f>
        <v>0</v>
      </c>
      <c r="AC20" s="5">
        <v>16</v>
      </c>
      <c r="AD20" s="34">
        <f>IF(L20&lt;$E$14,0,INDEX(神器草稿!$Q$17:$Y$17,1,MATCH(神器1!$G$14,神器草稿!$Q$4:$Y$4,0),1)*$D$14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0</v>
      </c>
      <c r="AE20" s="34">
        <f>IF(L20&lt;$E$17,0,INDEX(神器草稿!$Q$20:$Y$20,1,MATCH(神器1!$G$17,神器草稿!$Q$4:$Y$4,0),1)*$D$17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20" s="5">
        <f>IF(L20&lt;$E$24,0,INDEX(神器草稿!$Q$27:$Y$27,1,MATCH(神器1!$G$24,神器草稿!$Q$4:$Y$4,0),1)*$D$24)</f>
        <v>0</v>
      </c>
      <c r="AG20" s="5">
        <f>IF(L20&lt;$E$25,0,INDEX(神器草稿!$Q$28:$Y$28,1,MATCH(神器1!$G$25,神器草稿!$Q$4:$Y$4,0),1)*$D$25)</f>
        <v>0</v>
      </c>
    </row>
    <row r="21" spans="1:33" x14ac:dyDescent="0.2">
      <c r="A21" s="5">
        <v>202</v>
      </c>
      <c r="B21" s="5" t="s">
        <v>924</v>
      </c>
      <c r="C21" s="5" t="s">
        <v>568</v>
      </c>
      <c r="D21" s="5">
        <v>1</v>
      </c>
      <c r="E21" s="5">
        <v>82</v>
      </c>
      <c r="F21" s="5">
        <v>82</v>
      </c>
      <c r="G21" s="5">
        <v>9</v>
      </c>
      <c r="H21" s="36" t="s">
        <v>925</v>
      </c>
      <c r="L21" s="5">
        <v>17</v>
      </c>
      <c r="M21" s="34">
        <f>IF(L21&lt;$E$5,0,INDEX(神器草稿!$Q$8:$Y$8,1,MATCH(神器1!$G$5,神器草稿!$Q$4:$Y$4,0),1)*$D$5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0</v>
      </c>
      <c r="N21" s="34">
        <f>IF(L21&lt;$E$2,0,INDEX(神器草稿!$Q$5:$Y$5,1,MATCH(神器1!$G$2,神器草稿!$Q$4:$Y$4,0),1)*$D$2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0</v>
      </c>
      <c r="Q21" s="5">
        <f>IF(L21&lt;$E$26,0,INDEX(神器草稿!$Q$29:$Y$29,1,MATCH(神器1!$G$26,神器草稿!$Q$4:$Y$4,0),1)*$D$26)</f>
        <v>0</v>
      </c>
      <c r="R21" s="5">
        <f>IF(L21&lt;$E$27,0,INDEX(神器草稿!$Q$30:$Y$30,1,MATCH(神器1!$G$27,神器草稿!$Q$4:$Y$4,0),1)*$D$27)</f>
        <v>0</v>
      </c>
      <c r="S21" s="5">
        <f>IF(L21&lt;$E$29,0,INDEX(神器草稿!$Q$32:$Y$32,1,MATCH(神器1!$G$29,神器草稿!$Q$4:$Y$4,0),1)*$D$29)</f>
        <v>0</v>
      </c>
      <c r="T21" s="5">
        <f>IF(L21&lt;$E$28,0,INDEX(神器草稿!$Q$31:$Y$31,1,MATCH(神器1!$G$28,神器草稿!$Q$4:$Y$4,0),1)*$D$28)</f>
        <v>0</v>
      </c>
      <c r="U21" s="5">
        <f>IF(L21&lt;$E$30,0,INDEX(神器草稿!$Q$33:$Y$33,1,MATCH(神器1!$G$30,神器草稿!$Q$4:$Y$4,0),1)*$D$30)</f>
        <v>0</v>
      </c>
      <c r="V21" s="5">
        <f>IF(L21&lt;$E$31,0,INDEX(神器草稿!$Q$34:$Y$34,1,MATCH(神器1!$G$31,神器草稿!$Q$4:$Y$4,0),1)*$D$31)</f>
        <v>0</v>
      </c>
      <c r="AC21" s="5">
        <v>17</v>
      </c>
      <c r="AD21" s="34">
        <f>IF(L21&lt;$E$14,0,INDEX(神器草稿!$Q$17:$Y$17,1,MATCH(神器1!$G$14,神器草稿!$Q$4:$Y$4,0),1)*$D$14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0</v>
      </c>
      <c r="AE21" s="34">
        <f>IF(L21&lt;$E$17,0,INDEX(神器草稿!$Q$20:$Y$20,1,MATCH(神器1!$G$17,神器草稿!$Q$4:$Y$4,0),1)*$D$17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21" s="5">
        <f>IF(L21&lt;$E$24,0,INDEX(神器草稿!$Q$27:$Y$27,1,MATCH(神器1!$G$24,神器草稿!$Q$4:$Y$4,0),1)*$D$24)</f>
        <v>0</v>
      </c>
      <c r="AG21" s="5">
        <f>IF(L21&lt;$E$25,0,INDEX(神器草稿!$Q$28:$Y$28,1,MATCH(神器1!$G$25,神器草稿!$Q$4:$Y$4,0),1)*$D$25)</f>
        <v>0</v>
      </c>
    </row>
    <row r="22" spans="1:33" x14ac:dyDescent="0.2">
      <c r="A22" s="5">
        <v>203</v>
      </c>
      <c r="B22" s="5" t="s">
        <v>926</v>
      </c>
      <c r="C22" s="5" t="s">
        <v>568</v>
      </c>
      <c r="D22" s="5">
        <v>1</v>
      </c>
      <c r="E22" s="5">
        <v>85</v>
      </c>
      <c r="F22" s="5">
        <v>85</v>
      </c>
      <c r="G22" s="5">
        <v>9</v>
      </c>
      <c r="H22" s="35" t="s">
        <v>927</v>
      </c>
      <c r="L22" s="5">
        <v>18</v>
      </c>
      <c r="M22" s="34">
        <f>IF(L22&lt;$E$5,0,INDEX(神器草稿!$Q$8:$Y$8,1,MATCH(神器1!$G$5,神器草稿!$Q$4:$Y$4,0),1)*$D$5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0</v>
      </c>
      <c r="N22" s="34">
        <f>IF(L22&lt;$E$2,0,INDEX(神器草稿!$Q$5:$Y$5,1,MATCH(神器1!$G$2,神器草稿!$Q$4:$Y$4,0),1)*$D$2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0</v>
      </c>
      <c r="Q22" s="5">
        <f>IF(L22&lt;$E$26,0,INDEX(神器草稿!$Q$29:$Y$29,1,MATCH(神器1!$G$26,神器草稿!$Q$4:$Y$4,0),1)*$D$26)</f>
        <v>0</v>
      </c>
      <c r="R22" s="5">
        <f>IF(L22&lt;$E$27,0,INDEX(神器草稿!$Q$30:$Y$30,1,MATCH(神器1!$G$27,神器草稿!$Q$4:$Y$4,0),1)*$D$27)</f>
        <v>0</v>
      </c>
      <c r="S22" s="5">
        <f>IF(L22&lt;$E$29,0,INDEX(神器草稿!$Q$32:$Y$32,1,MATCH(神器1!$G$29,神器草稿!$Q$4:$Y$4,0),1)*$D$29)</f>
        <v>0</v>
      </c>
      <c r="T22" s="5">
        <f>IF(L22&lt;$E$28,0,INDEX(神器草稿!$Q$31:$Y$31,1,MATCH(神器1!$G$28,神器草稿!$Q$4:$Y$4,0),1)*$D$28)</f>
        <v>0</v>
      </c>
      <c r="U22" s="5">
        <f>IF(L22&lt;$E$30,0,INDEX(神器草稿!$Q$33:$Y$33,1,MATCH(神器1!$G$30,神器草稿!$Q$4:$Y$4,0),1)*$D$30)</f>
        <v>0</v>
      </c>
      <c r="V22" s="5">
        <f>IF(L22&lt;$E$31,0,INDEX(神器草稿!$Q$34:$Y$34,1,MATCH(神器1!$G$31,神器草稿!$Q$4:$Y$4,0),1)*$D$31)</f>
        <v>0</v>
      </c>
      <c r="AC22" s="5">
        <v>18</v>
      </c>
      <c r="AD22" s="34">
        <f>IF(L22&lt;$E$14,0,INDEX(神器草稿!$Q$17:$Y$17,1,MATCH(神器1!$G$14,神器草稿!$Q$4:$Y$4,0),1)*$D$14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0</v>
      </c>
      <c r="AE22" s="34">
        <f>IF(L22&lt;$E$17,0,INDEX(神器草稿!$Q$20:$Y$20,1,MATCH(神器1!$G$17,神器草稿!$Q$4:$Y$4,0),1)*$D$17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22" s="5">
        <f>IF(L22&lt;$E$24,0,INDEX(神器草稿!$Q$27:$Y$27,1,MATCH(神器1!$G$24,神器草稿!$Q$4:$Y$4,0),1)*$D$24)</f>
        <v>0</v>
      </c>
      <c r="AG22" s="5">
        <f>IF(L22&lt;$E$25,0,INDEX(神器草稿!$Q$28:$Y$28,1,MATCH(神器1!$G$25,神器草稿!$Q$4:$Y$4,0),1)*$D$25)</f>
        <v>0</v>
      </c>
    </row>
    <row r="23" spans="1:33" x14ac:dyDescent="0.2">
      <c r="A23" s="5">
        <v>204</v>
      </c>
      <c r="B23" s="5" t="s">
        <v>928</v>
      </c>
      <c r="C23" s="5" t="s">
        <v>568</v>
      </c>
      <c r="D23" s="5">
        <v>1</v>
      </c>
      <c r="E23" s="5">
        <v>85</v>
      </c>
      <c r="F23" s="5">
        <v>85</v>
      </c>
      <c r="G23" s="5">
        <v>9</v>
      </c>
      <c r="H23" s="35" t="s">
        <v>929</v>
      </c>
      <c r="L23" s="5">
        <v>19</v>
      </c>
      <c r="M23" s="34">
        <f>IF(L23&lt;$E$5,0,INDEX(神器草稿!$Q$8:$Y$8,1,MATCH(神器1!$G$5,神器草稿!$Q$4:$Y$4,0),1)*$D$5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0</v>
      </c>
      <c r="N23" s="34">
        <f>IF(L23&lt;$E$2,0,INDEX(神器草稿!$Q$5:$Y$5,1,MATCH(神器1!$G$2,神器草稿!$Q$4:$Y$4,0),1)*$D$2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0</v>
      </c>
      <c r="Q23" s="5">
        <f>IF(L23&lt;$E$26,0,INDEX(神器草稿!$Q$29:$Y$29,1,MATCH(神器1!$G$26,神器草稿!$Q$4:$Y$4,0),1)*$D$26)</f>
        <v>0</v>
      </c>
      <c r="R23" s="5">
        <f>IF(L23&lt;$E$27,0,INDEX(神器草稿!$Q$30:$Y$30,1,MATCH(神器1!$G$27,神器草稿!$Q$4:$Y$4,0),1)*$D$27)</f>
        <v>0</v>
      </c>
      <c r="S23" s="5">
        <f>IF(L23&lt;$E$29,0,INDEX(神器草稿!$Q$32:$Y$32,1,MATCH(神器1!$G$29,神器草稿!$Q$4:$Y$4,0),1)*$D$29)</f>
        <v>0</v>
      </c>
      <c r="T23" s="5">
        <f>IF(L23&lt;$E$28,0,INDEX(神器草稿!$Q$31:$Y$31,1,MATCH(神器1!$G$28,神器草稿!$Q$4:$Y$4,0),1)*$D$28)</f>
        <v>0</v>
      </c>
      <c r="U23" s="5">
        <f>IF(L23&lt;$E$30,0,INDEX(神器草稿!$Q$33:$Y$33,1,MATCH(神器1!$G$30,神器草稿!$Q$4:$Y$4,0),1)*$D$30)</f>
        <v>0</v>
      </c>
      <c r="V23" s="5">
        <f>IF(L23&lt;$E$31,0,INDEX(神器草稿!$Q$34:$Y$34,1,MATCH(神器1!$G$31,神器草稿!$Q$4:$Y$4,0),1)*$D$31)</f>
        <v>0</v>
      </c>
      <c r="AC23" s="5">
        <v>19</v>
      </c>
      <c r="AD23" s="34">
        <f>IF(L23&lt;$E$14,0,INDEX(神器草稿!$Q$17:$Y$17,1,MATCH(神器1!$G$14,神器草稿!$Q$4:$Y$4,0),1)*$D$14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0</v>
      </c>
      <c r="AE23" s="34">
        <f>IF(L23&lt;$E$17,0,INDEX(神器草稿!$Q$20:$Y$20,1,MATCH(神器1!$G$17,神器草稿!$Q$4:$Y$4,0),1)*$D$17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23" s="5">
        <f>IF(L23&lt;$E$24,0,INDEX(神器草稿!$Q$27:$Y$27,1,MATCH(神器1!$G$24,神器草稿!$Q$4:$Y$4,0),1)*$D$24)</f>
        <v>0</v>
      </c>
      <c r="AG23" s="5">
        <f>IF(L23&lt;$E$25,0,INDEX(神器草稿!$Q$28:$Y$28,1,MATCH(神器1!$G$25,神器草稿!$Q$4:$Y$4,0),1)*$D$25)</f>
        <v>0</v>
      </c>
    </row>
    <row r="24" spans="1:33" x14ac:dyDescent="0.2">
      <c r="A24" s="5">
        <v>205</v>
      </c>
      <c r="B24" s="5" t="s">
        <v>930</v>
      </c>
      <c r="C24" s="5" t="s">
        <v>568</v>
      </c>
      <c r="D24" s="5">
        <v>1</v>
      </c>
      <c r="E24" s="5">
        <v>94</v>
      </c>
      <c r="F24" s="5">
        <v>94</v>
      </c>
      <c r="G24" s="5">
        <v>9</v>
      </c>
      <c r="H24" s="5" t="s">
        <v>931</v>
      </c>
      <c r="L24" s="5">
        <v>20</v>
      </c>
      <c r="M24" s="34">
        <f>IF(L24&lt;$E$5,0,INDEX(神器草稿!$Q$8:$Y$8,1,MATCH(神器1!$G$5,神器草稿!$Q$4:$Y$4,0),1)*$D$5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0</v>
      </c>
      <c r="N24" s="34">
        <f>IF(L24&lt;$E$2,0,INDEX(神器草稿!$Q$5:$Y$5,1,MATCH(神器1!$G$2,神器草稿!$Q$4:$Y$4,0),1)*$D$2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0</v>
      </c>
      <c r="Q24" s="5">
        <f>IF(L24&lt;$E$26,0,INDEX(神器草稿!$Q$29:$Y$29,1,MATCH(神器1!$G$26,神器草稿!$Q$4:$Y$4,0),1)*$D$26)</f>
        <v>0</v>
      </c>
      <c r="R24" s="5">
        <f>IF(L24&lt;$E$27,0,INDEX(神器草稿!$Q$30:$Y$30,1,MATCH(神器1!$G$27,神器草稿!$Q$4:$Y$4,0),1)*$D$27)</f>
        <v>0</v>
      </c>
      <c r="S24" s="5">
        <f>IF(L24&lt;$E$29,0,INDEX(神器草稿!$Q$32:$Y$32,1,MATCH(神器1!$G$29,神器草稿!$Q$4:$Y$4,0),1)*$D$29)</f>
        <v>0</v>
      </c>
      <c r="T24" s="5">
        <f>IF(L24&lt;$E$28,0,INDEX(神器草稿!$Q$31:$Y$31,1,MATCH(神器1!$G$28,神器草稿!$Q$4:$Y$4,0),1)*$D$28)</f>
        <v>0</v>
      </c>
      <c r="U24" s="5">
        <f>IF(L24&lt;$E$30,0,INDEX(神器草稿!$Q$33:$Y$33,1,MATCH(神器1!$G$30,神器草稿!$Q$4:$Y$4,0),1)*$D$30)</f>
        <v>0</v>
      </c>
      <c r="V24" s="5">
        <f>IF(L24&lt;$E$31,0,INDEX(神器草稿!$Q$34:$Y$34,1,MATCH(神器1!$G$31,神器草稿!$Q$4:$Y$4,0),1)*$D$31)</f>
        <v>0</v>
      </c>
      <c r="AC24" s="5">
        <v>20</v>
      </c>
      <c r="AD24" s="34">
        <f>IF(L24&lt;$E$14,0,INDEX(神器草稿!$Q$17:$Y$17,1,MATCH(神器1!$G$14,神器草稿!$Q$4:$Y$4,0),1)*$D$14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0</v>
      </c>
      <c r="AE24" s="34">
        <f>IF(L24&lt;$E$17,0,INDEX(神器草稿!$Q$20:$Y$20,1,MATCH(神器1!$G$17,神器草稿!$Q$4:$Y$4,0),1)*$D$17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24" s="5">
        <f>IF(L24&lt;$E$24,0,INDEX(神器草稿!$Q$27:$Y$27,1,MATCH(神器1!$G$24,神器草稿!$Q$4:$Y$4,0),1)*$D$24)</f>
        <v>0</v>
      </c>
      <c r="AG24" s="5">
        <f>IF(L24&lt;$E$25,0,INDEX(神器草稿!$Q$28:$Y$28,1,MATCH(神器1!$G$25,神器草稿!$Q$4:$Y$4,0),1)*$D$25)</f>
        <v>0</v>
      </c>
    </row>
    <row r="25" spans="1:33" x14ac:dyDescent="0.2">
      <c r="A25" s="5">
        <v>206</v>
      </c>
      <c r="B25" s="5" t="s">
        <v>932</v>
      </c>
      <c r="C25" s="5" t="s">
        <v>568</v>
      </c>
      <c r="D25" s="5">
        <v>1</v>
      </c>
      <c r="E25" s="5">
        <v>94</v>
      </c>
      <c r="F25" s="5">
        <v>94</v>
      </c>
      <c r="G25" s="5">
        <v>9</v>
      </c>
      <c r="H25" s="5" t="s">
        <v>933</v>
      </c>
      <c r="L25" s="5">
        <v>21</v>
      </c>
      <c r="M25" s="34">
        <f>IF(L25&lt;$E$5,0,INDEX(神器草稿!$Q$8:$Y$8,1,MATCH(神器1!$G$5,神器草稿!$Q$4:$Y$4,0),1)*$D$5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0</v>
      </c>
      <c r="N25" s="34">
        <f>IF(L25&lt;$E$2,0,INDEX(神器草稿!$Q$5:$Y$5,1,MATCH(神器1!$G$2,神器草稿!$Q$4:$Y$4,0),1)*$D$2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0</v>
      </c>
      <c r="Q25" s="5">
        <f>IF(L25&lt;$E$26,0,INDEX(神器草稿!$Q$29:$Y$29,1,MATCH(神器1!$G$26,神器草稿!$Q$4:$Y$4,0),1)*$D$26)</f>
        <v>0</v>
      </c>
      <c r="R25" s="5">
        <f>IF(L25&lt;$E$27,0,INDEX(神器草稿!$Q$30:$Y$30,1,MATCH(神器1!$G$27,神器草稿!$Q$4:$Y$4,0),1)*$D$27)</f>
        <v>0</v>
      </c>
      <c r="S25" s="5">
        <f>IF(L25&lt;$E$29,0,INDEX(神器草稿!$Q$32:$Y$32,1,MATCH(神器1!$G$29,神器草稿!$Q$4:$Y$4,0),1)*$D$29)</f>
        <v>0</v>
      </c>
      <c r="T25" s="5">
        <f>IF(L25&lt;$E$28,0,INDEX(神器草稿!$Q$31:$Y$31,1,MATCH(神器1!$G$28,神器草稿!$Q$4:$Y$4,0),1)*$D$28)</f>
        <v>0</v>
      </c>
      <c r="U25" s="5">
        <f>IF(L25&lt;$E$30,0,INDEX(神器草稿!$Q$33:$Y$33,1,MATCH(神器1!$G$30,神器草稿!$Q$4:$Y$4,0),1)*$D$30)</f>
        <v>0</v>
      </c>
      <c r="V25" s="5">
        <f>IF(L25&lt;$E$31,0,INDEX(神器草稿!$Q$34:$Y$34,1,MATCH(神器1!$G$31,神器草稿!$Q$4:$Y$4,0),1)*$D$31)</f>
        <v>0</v>
      </c>
      <c r="AC25" s="5">
        <v>21</v>
      </c>
      <c r="AD25" s="34">
        <f>IF(L25&lt;$E$14,0,INDEX(神器草稿!$Q$17:$Y$17,1,MATCH(神器1!$G$14,神器草稿!$Q$4:$Y$4,0),1)*$D$14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0</v>
      </c>
      <c r="AE25" s="34">
        <f>IF(L25&lt;$E$17,0,INDEX(神器草稿!$Q$20:$Y$20,1,MATCH(神器1!$G$17,神器草稿!$Q$4:$Y$4,0),1)*$D$17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25" s="5">
        <f>IF(L25&lt;$E$24,0,INDEX(神器草稿!$Q$27:$Y$27,1,MATCH(神器1!$G$24,神器草稿!$Q$4:$Y$4,0),1)*$D$24)</f>
        <v>0</v>
      </c>
      <c r="AG25" s="5">
        <f>IF(L25&lt;$E$25,0,INDEX(神器草稿!$Q$28:$Y$28,1,MATCH(神器1!$G$25,神器草稿!$Q$4:$Y$4,0),1)*$D$25)</f>
        <v>0</v>
      </c>
    </row>
    <row r="26" spans="1:33" x14ac:dyDescent="0.2">
      <c r="A26" s="5">
        <v>207</v>
      </c>
      <c r="B26" s="5" t="s">
        <v>934</v>
      </c>
      <c r="C26" s="5" t="s">
        <v>568</v>
      </c>
      <c r="D26" s="5">
        <v>1</v>
      </c>
      <c r="E26" s="5">
        <v>98</v>
      </c>
      <c r="F26" s="5">
        <v>98</v>
      </c>
      <c r="G26" s="5">
        <v>9</v>
      </c>
      <c r="H26" s="5" t="s">
        <v>935</v>
      </c>
      <c r="L26" s="5">
        <v>22</v>
      </c>
      <c r="M26" s="34">
        <f>IF(L26&lt;$E$5,0,INDEX(神器草稿!$Q$8:$Y$8,1,MATCH(神器1!$G$5,神器草稿!$Q$4:$Y$4,0),1)*$D$5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0</v>
      </c>
      <c r="N26" s="34">
        <f>IF(L26&lt;$E$2,0,INDEX(神器草稿!$Q$5:$Y$5,1,MATCH(神器1!$G$2,神器草稿!$Q$4:$Y$4,0),1)*$D$2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0</v>
      </c>
      <c r="Q26" s="5">
        <f>IF(L26&lt;$E$26,0,INDEX(神器草稿!$Q$29:$Y$29,1,MATCH(神器1!$G$26,神器草稿!$Q$4:$Y$4,0),1)*$D$26)</f>
        <v>0</v>
      </c>
      <c r="R26" s="5">
        <f>IF(L26&lt;$E$27,0,INDEX(神器草稿!$Q$30:$Y$30,1,MATCH(神器1!$G$27,神器草稿!$Q$4:$Y$4,0),1)*$D$27)</f>
        <v>0</v>
      </c>
      <c r="S26" s="5">
        <f>IF(L26&lt;$E$29,0,INDEX(神器草稿!$Q$32:$Y$32,1,MATCH(神器1!$G$29,神器草稿!$Q$4:$Y$4,0),1)*$D$29)</f>
        <v>0</v>
      </c>
      <c r="T26" s="5">
        <f>IF(L26&lt;$E$28,0,INDEX(神器草稿!$Q$31:$Y$31,1,MATCH(神器1!$G$28,神器草稿!$Q$4:$Y$4,0),1)*$D$28)</f>
        <v>0</v>
      </c>
      <c r="U26" s="5">
        <f>IF(L26&lt;$E$30,0,INDEX(神器草稿!$Q$33:$Y$33,1,MATCH(神器1!$G$30,神器草稿!$Q$4:$Y$4,0),1)*$D$30)</f>
        <v>0</v>
      </c>
      <c r="V26" s="5">
        <f>IF(L26&lt;$E$31,0,INDEX(神器草稿!$Q$34:$Y$34,1,MATCH(神器1!$G$31,神器草稿!$Q$4:$Y$4,0),1)*$D$31)</f>
        <v>0</v>
      </c>
      <c r="AC26" s="5">
        <v>22</v>
      </c>
      <c r="AD26" s="34">
        <f>IF(L26&lt;$E$14,0,INDEX(神器草稿!$Q$17:$Y$17,1,MATCH(神器1!$G$14,神器草稿!$Q$4:$Y$4,0),1)*$D$14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0</v>
      </c>
      <c r="AE26" s="34">
        <f>IF(L26&lt;$E$17,0,INDEX(神器草稿!$Q$20:$Y$20,1,MATCH(神器1!$G$17,神器草稿!$Q$4:$Y$4,0),1)*$D$17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26" s="5">
        <f>IF(L26&lt;$E$24,0,INDEX(神器草稿!$Q$27:$Y$27,1,MATCH(神器1!$G$24,神器草稿!$Q$4:$Y$4,0),1)*$D$24)</f>
        <v>0</v>
      </c>
      <c r="AG26" s="5">
        <f>IF(L26&lt;$E$25,0,INDEX(神器草稿!$Q$28:$Y$28,1,MATCH(神器1!$G$25,神器草稿!$Q$4:$Y$4,0),1)*$D$25)</f>
        <v>0</v>
      </c>
    </row>
    <row r="27" spans="1:33" x14ac:dyDescent="0.2">
      <c r="A27" s="5">
        <v>208</v>
      </c>
      <c r="B27" s="5" t="s">
        <v>936</v>
      </c>
      <c r="C27" s="5" t="s">
        <v>568</v>
      </c>
      <c r="D27" s="5">
        <v>1</v>
      </c>
      <c r="E27" s="5">
        <v>98</v>
      </c>
      <c r="F27" s="5">
        <v>98</v>
      </c>
      <c r="G27" s="5">
        <v>9</v>
      </c>
      <c r="H27" s="5" t="s">
        <v>937</v>
      </c>
      <c r="L27" s="5">
        <v>23</v>
      </c>
      <c r="M27" s="34">
        <f>IF(L27&lt;$E$5,0,INDEX(神器草稿!$Q$8:$Y$8,1,MATCH(神器1!$G$5,神器草稿!$Q$4:$Y$4,0),1)*$D$5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0</v>
      </c>
      <c r="N27" s="34">
        <f>IF(L27&lt;$E$2,0,INDEX(神器草稿!$Q$5:$Y$5,1,MATCH(神器1!$G$2,神器草稿!$Q$4:$Y$4,0),1)*$D$2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0</v>
      </c>
      <c r="Q27" s="5">
        <f>IF(L27&lt;$E$26,0,INDEX(神器草稿!$Q$29:$Y$29,1,MATCH(神器1!$G$26,神器草稿!$Q$4:$Y$4,0),1)*$D$26)</f>
        <v>0</v>
      </c>
      <c r="R27" s="5">
        <f>IF(L27&lt;$E$27,0,INDEX(神器草稿!$Q$30:$Y$30,1,MATCH(神器1!$G$27,神器草稿!$Q$4:$Y$4,0),1)*$D$27)</f>
        <v>0</v>
      </c>
      <c r="S27" s="5">
        <f>IF(L27&lt;$E$29,0,INDEX(神器草稿!$Q$32:$Y$32,1,MATCH(神器1!$G$29,神器草稿!$Q$4:$Y$4,0),1)*$D$29)</f>
        <v>0</v>
      </c>
      <c r="T27" s="5">
        <f>IF(L27&lt;$E$28,0,INDEX(神器草稿!$Q$31:$Y$31,1,MATCH(神器1!$G$28,神器草稿!$Q$4:$Y$4,0),1)*$D$28)</f>
        <v>0</v>
      </c>
      <c r="U27" s="5">
        <f>IF(L27&lt;$E$30,0,INDEX(神器草稿!$Q$33:$Y$33,1,MATCH(神器1!$G$30,神器草稿!$Q$4:$Y$4,0),1)*$D$30)</f>
        <v>0</v>
      </c>
      <c r="V27" s="5">
        <f>IF(L27&lt;$E$31,0,INDEX(神器草稿!$Q$34:$Y$34,1,MATCH(神器1!$G$31,神器草稿!$Q$4:$Y$4,0),1)*$D$31)</f>
        <v>0</v>
      </c>
      <c r="AC27" s="5">
        <v>23</v>
      </c>
      <c r="AD27" s="34">
        <f>IF(L27&lt;$E$14,0,INDEX(神器草稿!$Q$17:$Y$17,1,MATCH(神器1!$G$14,神器草稿!$Q$4:$Y$4,0),1)*$D$14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0</v>
      </c>
      <c r="AE27" s="34">
        <f>IF(L27&lt;$E$17,0,INDEX(神器草稿!$Q$20:$Y$20,1,MATCH(神器1!$G$17,神器草稿!$Q$4:$Y$4,0),1)*$D$17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27" s="5">
        <f>IF(L27&lt;$E$24,0,INDEX(神器草稿!$Q$27:$Y$27,1,MATCH(神器1!$G$24,神器草稿!$Q$4:$Y$4,0),1)*$D$24)</f>
        <v>0</v>
      </c>
      <c r="AG27" s="5">
        <f>IF(L27&lt;$E$25,0,INDEX(神器草稿!$Q$28:$Y$28,1,MATCH(神器1!$G$25,神器草稿!$Q$4:$Y$4,0),1)*$D$25)</f>
        <v>0</v>
      </c>
    </row>
    <row r="28" spans="1:33" x14ac:dyDescent="0.2">
      <c r="A28" s="5">
        <v>209</v>
      </c>
      <c r="B28" s="5" t="s">
        <v>938</v>
      </c>
      <c r="C28" s="5" t="s">
        <v>568</v>
      </c>
      <c r="D28" s="5">
        <v>1</v>
      </c>
      <c r="E28" s="5">
        <v>104</v>
      </c>
      <c r="F28" s="5">
        <v>104</v>
      </c>
      <c r="G28" s="5">
        <v>9</v>
      </c>
      <c r="H28" s="5" t="s">
        <v>939</v>
      </c>
      <c r="L28" s="5">
        <v>24</v>
      </c>
      <c r="M28" s="34">
        <f>IF(L28&lt;$E$5,0,INDEX(神器草稿!$Q$8:$Y$8,1,MATCH(神器1!$G$5,神器草稿!$Q$4:$Y$4,0),1)*$D$5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0</v>
      </c>
      <c r="N28" s="34">
        <f>IF(L28&lt;$E$2,0,INDEX(神器草稿!$Q$5:$Y$5,1,MATCH(神器1!$G$2,神器草稿!$Q$4:$Y$4,0),1)*$D$2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0</v>
      </c>
      <c r="Q28" s="5">
        <f>IF(L28&lt;$E$26,0,INDEX(神器草稿!$Q$29:$Y$29,1,MATCH(神器1!$G$26,神器草稿!$Q$4:$Y$4,0),1)*$D$26)</f>
        <v>0</v>
      </c>
      <c r="R28" s="5">
        <f>IF(L28&lt;$E$27,0,INDEX(神器草稿!$Q$30:$Y$30,1,MATCH(神器1!$G$27,神器草稿!$Q$4:$Y$4,0),1)*$D$27)</f>
        <v>0</v>
      </c>
      <c r="S28" s="5">
        <f>IF(L28&lt;$E$29,0,INDEX(神器草稿!$Q$32:$Y$32,1,MATCH(神器1!$G$29,神器草稿!$Q$4:$Y$4,0),1)*$D$29)</f>
        <v>0</v>
      </c>
      <c r="T28" s="5">
        <f>IF(L28&lt;$E$28,0,INDEX(神器草稿!$Q$31:$Y$31,1,MATCH(神器1!$G$28,神器草稿!$Q$4:$Y$4,0),1)*$D$28)</f>
        <v>0</v>
      </c>
      <c r="U28" s="5">
        <f>IF(L28&lt;$E$30,0,INDEX(神器草稿!$Q$33:$Y$33,1,MATCH(神器1!$G$30,神器草稿!$Q$4:$Y$4,0),1)*$D$30)</f>
        <v>0</v>
      </c>
      <c r="V28" s="5">
        <f>IF(L28&lt;$E$31,0,INDEX(神器草稿!$Q$34:$Y$34,1,MATCH(神器1!$G$31,神器草稿!$Q$4:$Y$4,0),1)*$D$31)</f>
        <v>0</v>
      </c>
      <c r="AC28" s="5">
        <v>24</v>
      </c>
      <c r="AD28" s="34">
        <f>IF(L28&lt;$E$14,0,INDEX(神器草稿!$Q$17:$Y$17,1,MATCH(神器1!$G$14,神器草稿!$Q$4:$Y$4,0),1)*$D$14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0</v>
      </c>
      <c r="AE28" s="34">
        <f>IF(L28&lt;$E$17,0,INDEX(神器草稿!$Q$20:$Y$20,1,MATCH(神器1!$G$17,神器草稿!$Q$4:$Y$4,0),1)*$D$17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28" s="5">
        <f>IF(L28&lt;$E$24,0,INDEX(神器草稿!$Q$27:$Y$27,1,MATCH(神器1!$G$24,神器草稿!$Q$4:$Y$4,0),1)*$D$24)</f>
        <v>0</v>
      </c>
      <c r="AG28" s="5">
        <f>IF(L28&lt;$E$25,0,INDEX(神器草稿!$Q$28:$Y$28,1,MATCH(神器1!$G$25,神器草稿!$Q$4:$Y$4,0),1)*$D$25)</f>
        <v>0</v>
      </c>
    </row>
    <row r="29" spans="1:33" x14ac:dyDescent="0.2">
      <c r="A29" s="5">
        <v>210</v>
      </c>
      <c r="B29" s="5" t="s">
        <v>940</v>
      </c>
      <c r="C29" s="5" t="s">
        <v>568</v>
      </c>
      <c r="D29" s="5">
        <v>1</v>
      </c>
      <c r="E29" s="5">
        <v>104</v>
      </c>
      <c r="F29" s="5">
        <v>104</v>
      </c>
      <c r="G29" s="5">
        <v>9</v>
      </c>
      <c r="H29" s="5" t="s">
        <v>941</v>
      </c>
      <c r="L29" s="5">
        <v>25</v>
      </c>
      <c r="M29" s="34">
        <f>IF(L29&lt;$E$5,0,INDEX(神器草稿!$Q$8:$Y$8,1,MATCH(神器1!$G$5,神器草稿!$Q$4:$Y$4,0),1)*$D$5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0</v>
      </c>
      <c r="N29" s="34">
        <f>IF(L29&lt;$E$2,0,INDEX(神器草稿!$Q$5:$Y$5,1,MATCH(神器1!$G$2,神器草稿!$Q$4:$Y$4,0),1)*$D$2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0</v>
      </c>
      <c r="Q29" s="5">
        <f>IF(L29&lt;$E$26,0,INDEX(神器草稿!$Q$29:$Y$29,1,MATCH(神器1!$G$26,神器草稿!$Q$4:$Y$4,0),1)*$D$26)</f>
        <v>0</v>
      </c>
      <c r="R29" s="5">
        <f>IF(L29&lt;$E$27,0,INDEX(神器草稿!$Q$30:$Y$30,1,MATCH(神器1!$G$27,神器草稿!$Q$4:$Y$4,0),1)*$D$27)</f>
        <v>0</v>
      </c>
      <c r="S29" s="5">
        <f>IF(L29&lt;$E$29,0,INDEX(神器草稿!$Q$32:$Y$32,1,MATCH(神器1!$G$29,神器草稿!$Q$4:$Y$4,0),1)*$D$29)</f>
        <v>0</v>
      </c>
      <c r="T29" s="5">
        <f>IF(L29&lt;$E$28,0,INDEX(神器草稿!$Q$31:$Y$31,1,MATCH(神器1!$G$28,神器草稿!$Q$4:$Y$4,0),1)*$D$28)</f>
        <v>0</v>
      </c>
      <c r="U29" s="5">
        <f>IF(L29&lt;$E$30,0,INDEX(神器草稿!$Q$33:$Y$33,1,MATCH(神器1!$G$30,神器草稿!$Q$4:$Y$4,0),1)*$D$30)</f>
        <v>0</v>
      </c>
      <c r="V29" s="5">
        <f>IF(L29&lt;$E$31,0,INDEX(神器草稿!$Q$34:$Y$34,1,MATCH(神器1!$G$31,神器草稿!$Q$4:$Y$4,0),1)*$D$31)</f>
        <v>0</v>
      </c>
      <c r="AC29" s="5">
        <v>25</v>
      </c>
      <c r="AD29" s="34">
        <f>IF(L29&lt;$E$14,0,INDEX(神器草稿!$Q$17:$Y$17,1,MATCH(神器1!$G$14,神器草稿!$Q$4:$Y$4,0),1)*$D$14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0</v>
      </c>
      <c r="AE29" s="34">
        <f>IF(L29&lt;$E$17,0,INDEX(神器草稿!$Q$20:$Y$20,1,MATCH(神器1!$G$17,神器草稿!$Q$4:$Y$4,0),1)*$D$17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29" s="5">
        <f>IF(L29&lt;$E$24,0,INDEX(神器草稿!$Q$27:$Y$27,1,MATCH(神器1!$G$24,神器草稿!$Q$4:$Y$4,0),1)*$D$24)</f>
        <v>0</v>
      </c>
      <c r="AG29" s="5">
        <f>IF(L29&lt;$E$25,0,INDEX(神器草稿!$Q$28:$Y$28,1,MATCH(神器1!$G$25,神器草稿!$Q$4:$Y$4,0),1)*$D$25)</f>
        <v>0</v>
      </c>
    </row>
    <row r="30" spans="1:33" x14ac:dyDescent="0.2">
      <c r="A30" s="5">
        <v>211</v>
      </c>
      <c r="B30" s="5" t="s">
        <v>942</v>
      </c>
      <c r="C30" s="5" t="s">
        <v>568</v>
      </c>
      <c r="D30" s="5">
        <v>1</v>
      </c>
      <c r="E30" s="5">
        <v>108</v>
      </c>
      <c r="F30" s="5">
        <v>108</v>
      </c>
      <c r="G30" s="5">
        <v>9</v>
      </c>
      <c r="H30" s="5" t="s">
        <v>943</v>
      </c>
      <c r="L30" s="5">
        <v>26</v>
      </c>
      <c r="M30" s="34">
        <f>IF(L30&lt;$E$5,0,INDEX(神器草稿!$Q$8:$Y$8,1,MATCH(神器1!$G$5,神器草稿!$Q$4:$Y$4,0),1)*$D$5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0</v>
      </c>
      <c r="N30" s="34">
        <f>IF(L30&lt;$E$2,0,INDEX(神器草稿!$Q$5:$Y$5,1,MATCH(神器1!$G$2,神器草稿!$Q$4:$Y$4,0),1)*$D$2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0</v>
      </c>
      <c r="Q30" s="5">
        <f>IF(L30&lt;$E$26,0,INDEX(神器草稿!$Q$29:$Y$29,1,MATCH(神器1!$G$26,神器草稿!$Q$4:$Y$4,0),1)*$D$26)</f>
        <v>0</v>
      </c>
      <c r="R30" s="5">
        <f>IF(L30&lt;$E$27,0,INDEX(神器草稿!$Q$30:$Y$30,1,MATCH(神器1!$G$27,神器草稿!$Q$4:$Y$4,0),1)*$D$27)</f>
        <v>0</v>
      </c>
      <c r="S30" s="5">
        <f>IF(L30&lt;$E$29,0,INDEX(神器草稿!$Q$32:$Y$32,1,MATCH(神器1!$G$29,神器草稿!$Q$4:$Y$4,0),1)*$D$29)</f>
        <v>0</v>
      </c>
      <c r="T30" s="5">
        <f>IF(L30&lt;$E$28,0,INDEX(神器草稿!$Q$31:$Y$31,1,MATCH(神器1!$G$28,神器草稿!$Q$4:$Y$4,0),1)*$D$28)</f>
        <v>0</v>
      </c>
      <c r="U30" s="5">
        <f>IF(L30&lt;$E$30,0,INDEX(神器草稿!$Q$33:$Y$33,1,MATCH(神器1!$G$30,神器草稿!$Q$4:$Y$4,0),1)*$D$30)</f>
        <v>0</v>
      </c>
      <c r="V30" s="5">
        <f>IF(L30&lt;$E$31,0,INDEX(神器草稿!$Q$34:$Y$34,1,MATCH(神器1!$G$31,神器草稿!$Q$4:$Y$4,0),1)*$D$31)</f>
        <v>0</v>
      </c>
      <c r="AC30" s="5">
        <v>26</v>
      </c>
      <c r="AD30" s="34">
        <f>IF(L30&lt;$E$14,0,INDEX(神器草稿!$Q$17:$Y$17,1,MATCH(神器1!$G$14,神器草稿!$Q$4:$Y$4,0),1)*$D$14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0</v>
      </c>
      <c r="AE30" s="34">
        <f>IF(L30&lt;$E$17,0,INDEX(神器草稿!$Q$20:$Y$20,1,MATCH(神器1!$G$17,神器草稿!$Q$4:$Y$4,0),1)*$D$17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30" s="5">
        <f>IF(L30&lt;$E$24,0,INDEX(神器草稿!$Q$27:$Y$27,1,MATCH(神器1!$G$24,神器草稿!$Q$4:$Y$4,0),1)*$D$24)</f>
        <v>0</v>
      </c>
      <c r="AG30" s="5">
        <f>IF(L30&lt;$E$25,0,INDEX(神器草稿!$Q$28:$Y$28,1,MATCH(神器1!$G$25,神器草稿!$Q$4:$Y$4,0),1)*$D$25)</f>
        <v>0</v>
      </c>
    </row>
    <row r="31" spans="1:33" x14ac:dyDescent="0.2">
      <c r="A31" s="5">
        <v>212</v>
      </c>
      <c r="B31" s="5" t="s">
        <v>870</v>
      </c>
      <c r="C31" s="5" t="s">
        <v>568</v>
      </c>
      <c r="D31" s="5">
        <v>1</v>
      </c>
      <c r="E31" s="5">
        <v>108</v>
      </c>
      <c r="F31" s="5">
        <v>108</v>
      </c>
      <c r="G31" s="5">
        <v>9</v>
      </c>
      <c r="H31" s="5" t="s">
        <v>944</v>
      </c>
      <c r="L31" s="5">
        <v>27</v>
      </c>
      <c r="M31" s="34">
        <f>IF(L31&lt;$E$5,0,INDEX(神器草稿!$Q$8:$Y$8,1,MATCH(神器1!$G$5,神器草稿!$Q$4:$Y$4,0),1)*$D$5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0</v>
      </c>
      <c r="N31" s="34">
        <f>IF(L31&lt;$E$2,0,INDEX(神器草稿!$Q$5:$Y$5,1,MATCH(神器1!$G$2,神器草稿!$Q$4:$Y$4,0),1)*$D$2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0</v>
      </c>
      <c r="Q31" s="5">
        <f>IF(L31&lt;$E$26,0,INDEX(神器草稿!$Q$29:$Y$29,1,MATCH(神器1!$G$26,神器草稿!$Q$4:$Y$4,0),1)*$D$26)</f>
        <v>0</v>
      </c>
      <c r="R31" s="5">
        <f>IF(L31&lt;$E$27,0,INDEX(神器草稿!$Q$30:$Y$30,1,MATCH(神器1!$G$27,神器草稿!$Q$4:$Y$4,0),1)*$D$27)</f>
        <v>0</v>
      </c>
      <c r="S31" s="5">
        <f>IF(L31&lt;$E$29,0,INDEX(神器草稿!$Q$32:$Y$32,1,MATCH(神器1!$G$29,神器草稿!$Q$4:$Y$4,0),1)*$D$29)</f>
        <v>0</v>
      </c>
      <c r="T31" s="5">
        <f>IF(L31&lt;$E$28,0,INDEX(神器草稿!$Q$31:$Y$31,1,MATCH(神器1!$G$28,神器草稿!$Q$4:$Y$4,0),1)*$D$28)</f>
        <v>0</v>
      </c>
      <c r="U31" s="5">
        <f>IF(L31&lt;$E$30,0,INDEX(神器草稿!$Q$33:$Y$33,1,MATCH(神器1!$G$30,神器草稿!$Q$4:$Y$4,0),1)*$D$30)</f>
        <v>0</v>
      </c>
      <c r="V31" s="5">
        <f>IF(L31&lt;$E$31,0,INDEX(神器草稿!$Q$34:$Y$34,1,MATCH(神器1!$G$31,神器草稿!$Q$4:$Y$4,0),1)*$D$31)</f>
        <v>0</v>
      </c>
      <c r="AC31" s="5">
        <v>27</v>
      </c>
      <c r="AD31" s="34">
        <f>IF(L31&lt;$E$14,0,INDEX(神器草稿!$Q$17:$Y$17,1,MATCH(神器1!$G$14,神器草稿!$Q$4:$Y$4,0),1)*$D$14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0</v>
      </c>
      <c r="AE31" s="34">
        <f>IF(L31&lt;$E$17,0,INDEX(神器草稿!$Q$20:$Y$20,1,MATCH(神器1!$G$17,神器草稿!$Q$4:$Y$4,0),1)*$D$17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31" s="5">
        <f>IF(L31&lt;$E$24,0,INDEX(神器草稿!$Q$27:$Y$27,1,MATCH(神器1!$G$24,神器草稿!$Q$4:$Y$4,0),1)*$D$24)</f>
        <v>0</v>
      </c>
      <c r="AG31" s="5">
        <f>IF(L31&lt;$E$25,0,INDEX(神器草稿!$Q$28:$Y$28,1,MATCH(神器1!$G$25,神器草稿!$Q$4:$Y$4,0),1)*$D$25)</f>
        <v>0</v>
      </c>
    </row>
    <row r="32" spans="1:33" x14ac:dyDescent="0.2">
      <c r="L32" s="5">
        <v>28</v>
      </c>
      <c r="M32" s="34">
        <f>IF(L32&lt;$E$5,0,INDEX(神器草稿!$Q$8:$Y$8,1,MATCH(神器1!$G$5,神器草稿!$Q$4:$Y$4,0),1)*$D$5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0</v>
      </c>
      <c r="N32" s="34">
        <f>IF(L32&lt;$E$2,0,INDEX(神器草稿!$Q$5:$Y$5,1,MATCH(神器1!$G$2,神器草稿!$Q$4:$Y$4,0),1)*$D$2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0</v>
      </c>
      <c r="Q32" s="5">
        <f>IF(L32&lt;$E$26,0,INDEX(神器草稿!$Q$29:$Y$29,1,MATCH(神器1!$G$26,神器草稿!$Q$4:$Y$4,0),1)*$D$26)</f>
        <v>0</v>
      </c>
      <c r="R32" s="5">
        <f>IF(L32&lt;$E$27,0,INDEX(神器草稿!$Q$30:$Y$30,1,MATCH(神器1!$G$27,神器草稿!$Q$4:$Y$4,0),1)*$D$27)</f>
        <v>0</v>
      </c>
      <c r="S32" s="5">
        <f>IF(L32&lt;$E$29,0,INDEX(神器草稿!$Q$32:$Y$32,1,MATCH(神器1!$G$29,神器草稿!$Q$4:$Y$4,0),1)*$D$29)</f>
        <v>0</v>
      </c>
      <c r="T32" s="5">
        <f>IF(L32&lt;$E$28,0,INDEX(神器草稿!$Q$31:$Y$31,1,MATCH(神器1!$G$28,神器草稿!$Q$4:$Y$4,0),1)*$D$28)</f>
        <v>0</v>
      </c>
      <c r="U32" s="5">
        <f>IF(L32&lt;$E$30,0,INDEX(神器草稿!$Q$33:$Y$33,1,MATCH(神器1!$G$30,神器草稿!$Q$4:$Y$4,0),1)*$D$30)</f>
        <v>0</v>
      </c>
      <c r="V32" s="5">
        <f>IF(L32&lt;$E$31,0,INDEX(神器草稿!$Q$34:$Y$34,1,MATCH(神器1!$G$31,神器草稿!$Q$4:$Y$4,0),1)*$D$31)</f>
        <v>0</v>
      </c>
      <c r="AC32" s="5">
        <v>28</v>
      </c>
      <c r="AD32" s="34">
        <f>IF(L32&lt;$E$14,0,INDEX(神器草稿!$Q$17:$Y$17,1,MATCH(神器1!$G$14,神器草稿!$Q$4:$Y$4,0),1)*$D$14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0</v>
      </c>
      <c r="AE32" s="34">
        <f>IF(L32&lt;$E$17,0,INDEX(神器草稿!$Q$20:$Y$20,1,MATCH(神器1!$G$17,神器草稿!$Q$4:$Y$4,0),1)*$D$17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32" s="5">
        <f>IF(L32&lt;$E$24,0,INDEX(神器草稿!$Q$27:$Y$27,1,MATCH(神器1!$G$24,神器草稿!$Q$4:$Y$4,0),1)*$D$24)</f>
        <v>0</v>
      </c>
      <c r="AG32" s="5">
        <f>IF(L32&lt;$E$25,0,INDEX(神器草稿!$Q$28:$Y$28,1,MATCH(神器1!$G$25,神器草稿!$Q$4:$Y$4,0),1)*$D$25)</f>
        <v>0</v>
      </c>
    </row>
    <row r="33" spans="12:33" x14ac:dyDescent="0.2">
      <c r="L33" s="5">
        <v>29</v>
      </c>
      <c r="M33" s="34">
        <f>IF(L33&lt;$E$5,0,INDEX(神器草稿!$Q$8:$Y$8,1,MATCH(神器1!$G$5,神器草稿!$Q$4:$Y$4,0),1)*$D$5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0</v>
      </c>
      <c r="N33" s="34">
        <f>IF(L33&lt;$E$2,0,INDEX(神器草稿!$Q$5:$Y$5,1,MATCH(神器1!$G$2,神器草稿!$Q$4:$Y$4,0),1)*$D$2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0</v>
      </c>
      <c r="Q33" s="5">
        <f>IF(L33&lt;$E$26,0,INDEX(神器草稿!$Q$29:$Y$29,1,MATCH(神器1!$G$26,神器草稿!$Q$4:$Y$4,0),1)*$D$26)</f>
        <v>0</v>
      </c>
      <c r="R33" s="5">
        <f>IF(L33&lt;$E$27,0,INDEX(神器草稿!$Q$30:$Y$30,1,MATCH(神器1!$G$27,神器草稿!$Q$4:$Y$4,0),1)*$D$27)</f>
        <v>0</v>
      </c>
      <c r="S33" s="5">
        <f>IF(L33&lt;$E$29,0,INDEX(神器草稿!$Q$32:$Y$32,1,MATCH(神器1!$G$29,神器草稿!$Q$4:$Y$4,0),1)*$D$29)</f>
        <v>0</v>
      </c>
      <c r="T33" s="5">
        <f>IF(L33&lt;$E$28,0,INDEX(神器草稿!$Q$31:$Y$31,1,MATCH(神器1!$G$28,神器草稿!$Q$4:$Y$4,0),1)*$D$28)</f>
        <v>0</v>
      </c>
      <c r="U33" s="5">
        <f>IF(L33&lt;$E$30,0,INDEX(神器草稿!$Q$33:$Y$33,1,MATCH(神器1!$G$30,神器草稿!$Q$4:$Y$4,0),1)*$D$30)</f>
        <v>0</v>
      </c>
      <c r="V33" s="5">
        <f>IF(L33&lt;$E$31,0,INDEX(神器草稿!$Q$34:$Y$34,1,MATCH(神器1!$G$31,神器草稿!$Q$4:$Y$4,0),1)*$D$31)</f>
        <v>0</v>
      </c>
      <c r="AC33" s="5">
        <v>29</v>
      </c>
      <c r="AD33" s="34">
        <f>IF(L33&lt;$E$14,0,INDEX(神器草稿!$Q$17:$Y$17,1,MATCH(神器1!$G$14,神器草稿!$Q$4:$Y$4,0),1)*$D$14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0</v>
      </c>
      <c r="AE33" s="34">
        <f>IF(L33&lt;$E$17,0,INDEX(神器草稿!$Q$20:$Y$20,1,MATCH(神器1!$G$17,神器草稿!$Q$4:$Y$4,0),1)*$D$17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33" s="5">
        <f>IF(L33&lt;$E$24,0,INDEX(神器草稿!$Q$27:$Y$27,1,MATCH(神器1!$G$24,神器草稿!$Q$4:$Y$4,0),1)*$D$24)</f>
        <v>0</v>
      </c>
      <c r="AG33" s="5">
        <f>IF(L33&lt;$E$25,0,INDEX(神器草稿!$Q$28:$Y$28,1,MATCH(神器1!$G$25,神器草稿!$Q$4:$Y$4,0),1)*$D$25)</f>
        <v>0</v>
      </c>
    </row>
    <row r="34" spans="12:33" x14ac:dyDescent="0.2">
      <c r="L34" s="5">
        <v>30</v>
      </c>
      <c r="M34" s="34">
        <f>IF(L34&lt;$E$5,0,INDEX(神器草稿!$Q$8:$Y$8,1,MATCH(神器1!$G$5,神器草稿!$Q$4:$Y$4,0),1)*$D$5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0</v>
      </c>
      <c r="N34" s="34">
        <f>IF(L34&lt;$E$2,0,INDEX(神器草稿!$Q$5:$Y$5,1,MATCH(神器1!$G$2,神器草稿!$Q$4:$Y$4,0),1)*$D$2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0</v>
      </c>
      <c r="Q34" s="5">
        <f>IF(L34&lt;$E$26,0,INDEX(神器草稿!$Q$29:$Y$29,1,MATCH(神器1!$G$26,神器草稿!$Q$4:$Y$4,0),1)*$D$26)</f>
        <v>0</v>
      </c>
      <c r="R34" s="5">
        <f>IF(L34&lt;$E$27,0,INDEX(神器草稿!$Q$30:$Y$30,1,MATCH(神器1!$G$27,神器草稿!$Q$4:$Y$4,0),1)*$D$27)</f>
        <v>0</v>
      </c>
      <c r="S34" s="5">
        <f>IF(L34&lt;$E$29,0,INDEX(神器草稿!$Q$32:$Y$32,1,MATCH(神器1!$G$29,神器草稿!$Q$4:$Y$4,0),1)*$D$29)</f>
        <v>0</v>
      </c>
      <c r="T34" s="5">
        <f>IF(L34&lt;$E$28,0,INDEX(神器草稿!$Q$31:$Y$31,1,MATCH(神器1!$G$28,神器草稿!$Q$4:$Y$4,0),1)*$D$28)</f>
        <v>0</v>
      </c>
      <c r="U34" s="5">
        <f>IF(L34&lt;$E$30,0,INDEX(神器草稿!$Q$33:$Y$33,1,MATCH(神器1!$G$30,神器草稿!$Q$4:$Y$4,0),1)*$D$30)</f>
        <v>0</v>
      </c>
      <c r="V34" s="5">
        <f>IF(L34&lt;$E$31,0,INDEX(神器草稿!$Q$34:$Y$34,1,MATCH(神器1!$G$31,神器草稿!$Q$4:$Y$4,0),1)*$D$31)</f>
        <v>0</v>
      </c>
      <c r="AC34" s="5">
        <v>30</v>
      </c>
      <c r="AD34" s="34">
        <f>IF(L34&lt;$E$14,0,INDEX(神器草稿!$Q$17:$Y$17,1,MATCH(神器1!$G$14,神器草稿!$Q$4:$Y$4,0),1)*$D$14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0</v>
      </c>
      <c r="AE34" s="34">
        <f>IF(L34&lt;$E$17,0,INDEX(神器草稿!$Q$20:$Y$20,1,MATCH(神器1!$G$17,神器草稿!$Q$4:$Y$4,0),1)*$D$17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34" s="5">
        <f>IF(L34&lt;$E$24,0,INDEX(神器草稿!$Q$27:$Y$27,1,MATCH(神器1!$G$24,神器草稿!$Q$4:$Y$4,0),1)*$D$24)</f>
        <v>0</v>
      </c>
      <c r="AG34" s="5">
        <f>IF(L34&lt;$E$25,0,INDEX(神器草稿!$Q$28:$Y$28,1,MATCH(神器1!$G$25,神器草稿!$Q$4:$Y$4,0),1)*$D$25)</f>
        <v>0</v>
      </c>
    </row>
    <row r="35" spans="12:33" x14ac:dyDescent="0.2">
      <c r="L35" s="5">
        <v>31</v>
      </c>
      <c r="M35" s="34">
        <f>IF(L35&lt;$E$5,0,INDEX(神器草稿!$Q$8:$Y$8,1,MATCH(神器1!$G$5,神器草稿!$Q$4:$Y$4,0),1)*$D$5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0</v>
      </c>
      <c r="N35" s="34">
        <f>IF(L35&lt;$E$2,0,INDEX(神器草稿!$Q$5:$Y$5,1,MATCH(神器1!$G$2,神器草稿!$Q$4:$Y$4,0),1)*$D$2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0</v>
      </c>
      <c r="Q35" s="5">
        <f>IF(L35&lt;$E$26,0,INDEX(神器草稿!$Q$29:$Y$29,1,MATCH(神器1!$G$26,神器草稿!$Q$4:$Y$4,0),1)*$D$26)</f>
        <v>0</v>
      </c>
      <c r="R35" s="5">
        <f>IF(L35&lt;$E$27,0,INDEX(神器草稿!$Q$30:$Y$30,1,MATCH(神器1!$G$27,神器草稿!$Q$4:$Y$4,0),1)*$D$27)</f>
        <v>0</v>
      </c>
      <c r="S35" s="5">
        <f>IF(L35&lt;$E$29,0,INDEX(神器草稿!$Q$32:$Y$32,1,MATCH(神器1!$G$29,神器草稿!$Q$4:$Y$4,0),1)*$D$29)</f>
        <v>0</v>
      </c>
      <c r="T35" s="5">
        <f>IF(L35&lt;$E$28,0,INDEX(神器草稿!$Q$31:$Y$31,1,MATCH(神器1!$G$28,神器草稿!$Q$4:$Y$4,0),1)*$D$28)</f>
        <v>0</v>
      </c>
      <c r="U35" s="5">
        <f>IF(L35&lt;$E$30,0,INDEX(神器草稿!$Q$33:$Y$33,1,MATCH(神器1!$G$30,神器草稿!$Q$4:$Y$4,0),1)*$D$30)</f>
        <v>0</v>
      </c>
      <c r="V35" s="5">
        <f>IF(L35&lt;$E$31,0,INDEX(神器草稿!$Q$34:$Y$34,1,MATCH(神器1!$G$31,神器草稿!$Q$4:$Y$4,0),1)*$D$31)</f>
        <v>0</v>
      </c>
      <c r="AC35" s="5">
        <v>31</v>
      </c>
      <c r="AD35" s="34">
        <f>IF(L35&lt;$E$14,0,INDEX(神器草稿!$Q$17:$Y$17,1,MATCH(神器1!$G$14,神器草稿!$Q$4:$Y$4,0),1)*$D$14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0</v>
      </c>
      <c r="AE35" s="34">
        <f>IF(L35&lt;$E$17,0,INDEX(神器草稿!$Q$20:$Y$20,1,MATCH(神器1!$G$17,神器草稿!$Q$4:$Y$4,0),1)*$D$17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35" s="5">
        <f>IF(L35&lt;$E$24,0,INDEX(神器草稿!$Q$27:$Y$27,1,MATCH(神器1!$G$24,神器草稿!$Q$4:$Y$4,0),1)*$D$24)</f>
        <v>0</v>
      </c>
      <c r="AG35" s="5">
        <f>IF(L35&lt;$E$25,0,INDEX(神器草稿!$Q$28:$Y$28,1,MATCH(神器1!$G$25,神器草稿!$Q$4:$Y$4,0),1)*$D$25)</f>
        <v>0</v>
      </c>
    </row>
    <row r="36" spans="12:33" x14ac:dyDescent="0.2">
      <c r="L36" s="5">
        <v>32</v>
      </c>
      <c r="M36" s="34">
        <f>IF(L36&lt;$E$5,0,INDEX(神器草稿!$Q$8:$Y$8,1,MATCH(神器1!$G$5,神器草稿!$Q$4:$Y$4,0),1)*$D$5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0</v>
      </c>
      <c r="N36" s="34">
        <f>IF(L36&lt;$E$2,0,INDEX(神器草稿!$Q$5:$Y$5,1,MATCH(神器1!$G$2,神器草稿!$Q$4:$Y$4,0),1)*$D$2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0</v>
      </c>
      <c r="Q36" s="5">
        <f>IF(L36&lt;$E$26,0,INDEX(神器草稿!$Q$29:$Y$29,1,MATCH(神器1!$G$26,神器草稿!$Q$4:$Y$4,0),1)*$D$26)</f>
        <v>0</v>
      </c>
      <c r="R36" s="5">
        <f>IF(L36&lt;$E$27,0,INDEX(神器草稿!$Q$30:$Y$30,1,MATCH(神器1!$G$27,神器草稿!$Q$4:$Y$4,0),1)*$D$27)</f>
        <v>0</v>
      </c>
      <c r="S36" s="5">
        <f>IF(L36&lt;$E$29,0,INDEX(神器草稿!$Q$32:$Y$32,1,MATCH(神器1!$G$29,神器草稿!$Q$4:$Y$4,0),1)*$D$29)</f>
        <v>0</v>
      </c>
      <c r="T36" s="5">
        <f>IF(L36&lt;$E$28,0,INDEX(神器草稿!$Q$31:$Y$31,1,MATCH(神器1!$G$28,神器草稿!$Q$4:$Y$4,0),1)*$D$28)</f>
        <v>0</v>
      </c>
      <c r="U36" s="5">
        <f>IF(L36&lt;$E$30,0,INDEX(神器草稿!$Q$33:$Y$33,1,MATCH(神器1!$G$30,神器草稿!$Q$4:$Y$4,0),1)*$D$30)</f>
        <v>0</v>
      </c>
      <c r="V36" s="5">
        <f>IF(L36&lt;$E$31,0,INDEX(神器草稿!$Q$34:$Y$34,1,MATCH(神器1!$G$31,神器草稿!$Q$4:$Y$4,0),1)*$D$31)</f>
        <v>0</v>
      </c>
      <c r="AC36" s="5">
        <v>32</v>
      </c>
      <c r="AD36" s="34">
        <f>IF(L36&lt;$E$14,0,INDEX(神器草稿!$Q$17:$Y$17,1,MATCH(神器1!$G$14,神器草稿!$Q$4:$Y$4,0),1)*$D$14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0</v>
      </c>
      <c r="AE36" s="34">
        <f>IF(L36&lt;$E$17,0,INDEX(神器草稿!$Q$20:$Y$20,1,MATCH(神器1!$G$17,神器草稿!$Q$4:$Y$4,0),1)*$D$17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36" s="5">
        <f>IF(L36&lt;$E$24,0,INDEX(神器草稿!$Q$27:$Y$27,1,MATCH(神器1!$G$24,神器草稿!$Q$4:$Y$4,0),1)*$D$24)</f>
        <v>0</v>
      </c>
      <c r="AG36" s="5">
        <f>IF(L36&lt;$E$25,0,INDEX(神器草稿!$Q$28:$Y$28,1,MATCH(神器1!$G$25,神器草稿!$Q$4:$Y$4,0),1)*$D$25)</f>
        <v>0</v>
      </c>
    </row>
    <row r="37" spans="12:33" x14ac:dyDescent="0.2">
      <c r="L37" s="5">
        <v>33</v>
      </c>
      <c r="M37" s="34">
        <f>IF(L37&lt;$E$5,0,INDEX(神器草稿!$Q$8:$Y$8,1,MATCH(神器1!$G$5,神器草稿!$Q$4:$Y$4,0),1)*$D$5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0</v>
      </c>
      <c r="N37" s="34">
        <f>IF(L37&lt;$E$2,0,INDEX(神器草稿!$Q$5:$Y$5,1,MATCH(神器1!$G$2,神器草稿!$Q$4:$Y$4,0),1)*$D$2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0</v>
      </c>
      <c r="Q37" s="5">
        <f>IF(L37&lt;$E$26,0,INDEX(神器草稿!$Q$29:$Y$29,1,MATCH(神器1!$G$26,神器草稿!$Q$4:$Y$4,0),1)*$D$26)</f>
        <v>0</v>
      </c>
      <c r="R37" s="5">
        <f>IF(L37&lt;$E$27,0,INDEX(神器草稿!$Q$30:$Y$30,1,MATCH(神器1!$G$27,神器草稿!$Q$4:$Y$4,0),1)*$D$27)</f>
        <v>0</v>
      </c>
      <c r="S37" s="5">
        <f>IF(L37&lt;$E$29,0,INDEX(神器草稿!$Q$32:$Y$32,1,MATCH(神器1!$G$29,神器草稿!$Q$4:$Y$4,0),1)*$D$29)</f>
        <v>0</v>
      </c>
      <c r="T37" s="5">
        <f>IF(L37&lt;$E$28,0,INDEX(神器草稿!$Q$31:$Y$31,1,MATCH(神器1!$G$28,神器草稿!$Q$4:$Y$4,0),1)*$D$28)</f>
        <v>0</v>
      </c>
      <c r="U37" s="5">
        <f>IF(L37&lt;$E$30,0,INDEX(神器草稿!$Q$33:$Y$33,1,MATCH(神器1!$G$30,神器草稿!$Q$4:$Y$4,0),1)*$D$30)</f>
        <v>0</v>
      </c>
      <c r="V37" s="5">
        <f>IF(L37&lt;$E$31,0,INDEX(神器草稿!$Q$34:$Y$34,1,MATCH(神器1!$G$31,神器草稿!$Q$4:$Y$4,0),1)*$D$31)</f>
        <v>0</v>
      </c>
      <c r="AC37" s="5">
        <v>33</v>
      </c>
      <c r="AD37" s="34">
        <f>IF(L37&lt;$E$14,0,INDEX(神器草稿!$Q$17:$Y$17,1,MATCH(神器1!$G$14,神器草稿!$Q$4:$Y$4,0),1)*$D$14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0</v>
      </c>
      <c r="AE37" s="34">
        <f>IF(L37&lt;$E$17,0,INDEX(神器草稿!$Q$20:$Y$20,1,MATCH(神器1!$G$17,神器草稿!$Q$4:$Y$4,0),1)*$D$17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37" s="5">
        <f>IF(L37&lt;$E$24,0,INDEX(神器草稿!$Q$27:$Y$27,1,MATCH(神器1!$G$24,神器草稿!$Q$4:$Y$4,0),1)*$D$24)</f>
        <v>0</v>
      </c>
      <c r="AG37" s="5">
        <f>IF(L37&lt;$E$25,0,INDEX(神器草稿!$Q$28:$Y$28,1,MATCH(神器1!$G$25,神器草稿!$Q$4:$Y$4,0),1)*$D$25)</f>
        <v>0</v>
      </c>
    </row>
    <row r="38" spans="12:33" x14ac:dyDescent="0.2">
      <c r="L38" s="5">
        <v>34</v>
      </c>
      <c r="M38" s="34">
        <f>IF(L38&lt;$E$5,0,INDEX(神器草稿!$Q$8:$Y$8,1,MATCH(神器1!$G$5,神器草稿!$Q$4:$Y$4,0),1)*$D$5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0</v>
      </c>
      <c r="N38" s="34">
        <f>IF(L38&lt;$E$2,0,INDEX(神器草稿!$Q$5:$Y$5,1,MATCH(神器1!$G$2,神器草稿!$Q$4:$Y$4,0),1)*$D$2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0</v>
      </c>
      <c r="Q38" s="5">
        <f>IF(L38&lt;$E$26,0,INDEX(神器草稿!$Q$29:$Y$29,1,MATCH(神器1!$G$26,神器草稿!$Q$4:$Y$4,0),1)*$D$26)</f>
        <v>0</v>
      </c>
      <c r="R38" s="5">
        <f>IF(L38&lt;$E$27,0,INDEX(神器草稿!$Q$30:$Y$30,1,MATCH(神器1!$G$27,神器草稿!$Q$4:$Y$4,0),1)*$D$27)</f>
        <v>0</v>
      </c>
      <c r="S38" s="5">
        <f>IF(L38&lt;$E$29,0,INDEX(神器草稿!$Q$32:$Y$32,1,MATCH(神器1!$G$29,神器草稿!$Q$4:$Y$4,0),1)*$D$29)</f>
        <v>0</v>
      </c>
      <c r="T38" s="5">
        <f>IF(L38&lt;$E$28,0,INDEX(神器草稿!$Q$31:$Y$31,1,MATCH(神器1!$G$28,神器草稿!$Q$4:$Y$4,0),1)*$D$28)</f>
        <v>0</v>
      </c>
      <c r="U38" s="5">
        <f>IF(L38&lt;$E$30,0,INDEX(神器草稿!$Q$33:$Y$33,1,MATCH(神器1!$G$30,神器草稿!$Q$4:$Y$4,0),1)*$D$30)</f>
        <v>0</v>
      </c>
      <c r="V38" s="5">
        <f>IF(L38&lt;$E$31,0,INDEX(神器草稿!$Q$34:$Y$34,1,MATCH(神器1!$G$31,神器草稿!$Q$4:$Y$4,0),1)*$D$31)</f>
        <v>0</v>
      </c>
      <c r="AC38" s="5">
        <v>34</v>
      </c>
      <c r="AD38" s="34">
        <f>IF(L38&lt;$E$14,0,INDEX(神器草稿!$Q$17:$Y$17,1,MATCH(神器1!$G$14,神器草稿!$Q$4:$Y$4,0),1)*$D$14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0</v>
      </c>
      <c r="AE38" s="34">
        <f>IF(L38&lt;$E$17,0,INDEX(神器草稿!$Q$20:$Y$20,1,MATCH(神器1!$G$17,神器草稿!$Q$4:$Y$4,0),1)*$D$17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38" s="5">
        <f>IF(L38&lt;$E$24,0,INDEX(神器草稿!$Q$27:$Y$27,1,MATCH(神器1!$G$24,神器草稿!$Q$4:$Y$4,0),1)*$D$24)</f>
        <v>0</v>
      </c>
      <c r="AG38" s="5">
        <f>IF(L38&lt;$E$25,0,INDEX(神器草稿!$Q$28:$Y$28,1,MATCH(神器1!$G$25,神器草稿!$Q$4:$Y$4,0),1)*$D$25)</f>
        <v>0</v>
      </c>
    </row>
    <row r="39" spans="12:33" x14ac:dyDescent="0.2">
      <c r="L39" s="5">
        <v>35</v>
      </c>
      <c r="M39" s="34">
        <f>IF(L39&lt;$E$5,0,INDEX(神器草稿!$Q$8:$Y$8,1,MATCH(神器1!$G$5,神器草稿!$Q$4:$Y$4,0),1)*$D$5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0</v>
      </c>
      <c r="N39" s="34">
        <f>IF(L39&lt;$E$2,0,INDEX(神器草稿!$Q$5:$Y$5,1,MATCH(神器1!$G$2,神器草稿!$Q$4:$Y$4,0),1)*$D$2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0</v>
      </c>
      <c r="Q39" s="5">
        <f>IF(L39&lt;$E$26,0,INDEX(神器草稿!$Q$29:$Y$29,1,MATCH(神器1!$G$26,神器草稿!$Q$4:$Y$4,0),1)*$D$26)</f>
        <v>0</v>
      </c>
      <c r="R39" s="5">
        <f>IF(L39&lt;$E$27,0,INDEX(神器草稿!$Q$30:$Y$30,1,MATCH(神器1!$G$27,神器草稿!$Q$4:$Y$4,0),1)*$D$27)</f>
        <v>0</v>
      </c>
      <c r="S39" s="5">
        <f>IF(L39&lt;$E$29,0,INDEX(神器草稿!$Q$32:$Y$32,1,MATCH(神器1!$G$29,神器草稿!$Q$4:$Y$4,0),1)*$D$29)</f>
        <v>0</v>
      </c>
      <c r="T39" s="5">
        <f>IF(L39&lt;$E$28,0,INDEX(神器草稿!$Q$31:$Y$31,1,MATCH(神器1!$G$28,神器草稿!$Q$4:$Y$4,0),1)*$D$28)</f>
        <v>0</v>
      </c>
      <c r="U39" s="5">
        <f>IF(L39&lt;$E$30,0,INDEX(神器草稿!$Q$33:$Y$33,1,MATCH(神器1!$G$30,神器草稿!$Q$4:$Y$4,0),1)*$D$30)</f>
        <v>0</v>
      </c>
      <c r="V39" s="5">
        <f>IF(L39&lt;$E$31,0,INDEX(神器草稿!$Q$34:$Y$34,1,MATCH(神器1!$G$31,神器草稿!$Q$4:$Y$4,0),1)*$D$31)</f>
        <v>0</v>
      </c>
      <c r="AC39" s="5">
        <v>35</v>
      </c>
      <c r="AD39" s="34">
        <f>IF(L39&lt;$E$14,0,INDEX(神器草稿!$Q$17:$Y$17,1,MATCH(神器1!$G$14,神器草稿!$Q$4:$Y$4,0),1)*$D$14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0</v>
      </c>
      <c r="AE39" s="34">
        <f>IF(L39&lt;$E$17,0,INDEX(神器草稿!$Q$20:$Y$20,1,MATCH(神器1!$G$17,神器草稿!$Q$4:$Y$4,0),1)*$D$17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39" s="5">
        <f>IF(L39&lt;$E$24,0,INDEX(神器草稿!$Q$27:$Y$27,1,MATCH(神器1!$G$24,神器草稿!$Q$4:$Y$4,0),1)*$D$24)</f>
        <v>0</v>
      </c>
      <c r="AG39" s="5">
        <f>IF(L39&lt;$E$25,0,INDEX(神器草稿!$Q$28:$Y$28,1,MATCH(神器1!$G$25,神器草稿!$Q$4:$Y$4,0),1)*$D$25)</f>
        <v>0</v>
      </c>
    </row>
    <row r="40" spans="12:33" x14ac:dyDescent="0.2">
      <c r="L40" s="5">
        <v>36</v>
      </c>
      <c r="M40" s="34">
        <f>IF(L40&lt;$E$5,0,INDEX(神器草稿!$Q$8:$Y$8,1,MATCH(神器1!$G$5,神器草稿!$Q$4:$Y$4,0),1)*$D$5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0</v>
      </c>
      <c r="N40" s="34">
        <f>IF(L40&lt;$E$2,0,INDEX(神器草稿!$Q$5:$Y$5,1,MATCH(神器1!$G$2,神器草稿!$Q$4:$Y$4,0),1)*$D$2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0</v>
      </c>
      <c r="Q40" s="5">
        <f>IF(L40&lt;$E$26,0,INDEX(神器草稿!$Q$29:$Y$29,1,MATCH(神器1!$G$26,神器草稿!$Q$4:$Y$4,0),1)*$D$26)</f>
        <v>0</v>
      </c>
      <c r="R40" s="5">
        <f>IF(L40&lt;$E$27,0,INDEX(神器草稿!$Q$30:$Y$30,1,MATCH(神器1!$G$27,神器草稿!$Q$4:$Y$4,0),1)*$D$27)</f>
        <v>0</v>
      </c>
      <c r="S40" s="5">
        <f>IF(L40&lt;$E$29,0,INDEX(神器草稿!$Q$32:$Y$32,1,MATCH(神器1!$G$29,神器草稿!$Q$4:$Y$4,0),1)*$D$29)</f>
        <v>0</v>
      </c>
      <c r="T40" s="5">
        <f>IF(L40&lt;$E$28,0,INDEX(神器草稿!$Q$31:$Y$31,1,MATCH(神器1!$G$28,神器草稿!$Q$4:$Y$4,0),1)*$D$28)</f>
        <v>0</v>
      </c>
      <c r="U40" s="5">
        <f>IF(L40&lt;$E$30,0,INDEX(神器草稿!$Q$33:$Y$33,1,MATCH(神器1!$G$30,神器草稿!$Q$4:$Y$4,0),1)*$D$30)</f>
        <v>0</v>
      </c>
      <c r="V40" s="5">
        <f>IF(L40&lt;$E$31,0,INDEX(神器草稿!$Q$34:$Y$34,1,MATCH(神器1!$G$31,神器草稿!$Q$4:$Y$4,0),1)*$D$31)</f>
        <v>0</v>
      </c>
      <c r="AC40" s="5">
        <v>36</v>
      </c>
      <c r="AD40" s="34">
        <f>IF(L40&lt;$E$14,0,INDEX(神器草稿!$Q$17:$Y$17,1,MATCH(神器1!$G$14,神器草稿!$Q$4:$Y$4,0),1)*$D$14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0</v>
      </c>
      <c r="AE40" s="34">
        <f>IF(L40&lt;$E$17,0,INDEX(神器草稿!$Q$20:$Y$20,1,MATCH(神器1!$G$17,神器草稿!$Q$4:$Y$4,0),1)*$D$17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40" s="5">
        <f>IF(L40&lt;$E$24,0,INDEX(神器草稿!$Q$27:$Y$27,1,MATCH(神器1!$G$24,神器草稿!$Q$4:$Y$4,0),1)*$D$24)</f>
        <v>0</v>
      </c>
      <c r="AG40" s="5">
        <f>IF(L40&lt;$E$25,0,INDEX(神器草稿!$Q$28:$Y$28,1,MATCH(神器1!$G$25,神器草稿!$Q$4:$Y$4,0),1)*$D$25)</f>
        <v>0</v>
      </c>
    </row>
    <row r="41" spans="12:33" x14ac:dyDescent="0.2">
      <c r="L41" s="5">
        <v>37</v>
      </c>
      <c r="M41" s="34">
        <f>IF(L41&lt;$E$5,0,INDEX(神器草稿!$Q$8:$Y$8,1,MATCH(神器1!$G$5,神器草稿!$Q$4:$Y$4,0),1)*$D$5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0</v>
      </c>
      <c r="N41" s="34">
        <f>IF(L41&lt;$E$2,0,INDEX(神器草稿!$Q$5:$Y$5,1,MATCH(神器1!$G$2,神器草稿!$Q$4:$Y$4,0),1)*$D$2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0</v>
      </c>
      <c r="Q41" s="5">
        <f>IF(L41&lt;$E$26,0,INDEX(神器草稿!$Q$29:$Y$29,1,MATCH(神器1!$G$26,神器草稿!$Q$4:$Y$4,0),1)*$D$26)</f>
        <v>0</v>
      </c>
      <c r="R41" s="5">
        <f>IF(L41&lt;$E$27,0,INDEX(神器草稿!$Q$30:$Y$30,1,MATCH(神器1!$G$27,神器草稿!$Q$4:$Y$4,0),1)*$D$27)</f>
        <v>0</v>
      </c>
      <c r="S41" s="5">
        <f>IF(L41&lt;$E$29,0,INDEX(神器草稿!$Q$32:$Y$32,1,MATCH(神器1!$G$29,神器草稿!$Q$4:$Y$4,0),1)*$D$29)</f>
        <v>0</v>
      </c>
      <c r="T41" s="5">
        <f>IF(L41&lt;$E$28,0,INDEX(神器草稿!$Q$31:$Y$31,1,MATCH(神器1!$G$28,神器草稿!$Q$4:$Y$4,0),1)*$D$28)</f>
        <v>0</v>
      </c>
      <c r="U41" s="5">
        <f>IF(L41&lt;$E$30,0,INDEX(神器草稿!$Q$33:$Y$33,1,MATCH(神器1!$G$30,神器草稿!$Q$4:$Y$4,0),1)*$D$30)</f>
        <v>0</v>
      </c>
      <c r="V41" s="5">
        <f>IF(L41&lt;$E$31,0,INDEX(神器草稿!$Q$34:$Y$34,1,MATCH(神器1!$G$31,神器草稿!$Q$4:$Y$4,0),1)*$D$31)</f>
        <v>0</v>
      </c>
      <c r="AC41" s="5">
        <v>37</v>
      </c>
      <c r="AD41" s="34">
        <f>IF(L41&lt;$E$14,0,INDEX(神器草稿!$Q$17:$Y$17,1,MATCH(神器1!$G$14,神器草稿!$Q$4:$Y$4,0),1)*$D$14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0</v>
      </c>
      <c r="AE41" s="34">
        <f>IF(L41&lt;$E$17,0,INDEX(神器草稿!$Q$20:$Y$20,1,MATCH(神器1!$G$17,神器草稿!$Q$4:$Y$4,0),1)*$D$17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41" s="5">
        <f>IF(L41&lt;$E$24,0,INDEX(神器草稿!$Q$27:$Y$27,1,MATCH(神器1!$G$24,神器草稿!$Q$4:$Y$4,0),1)*$D$24)</f>
        <v>0</v>
      </c>
      <c r="AG41" s="5">
        <f>IF(L41&lt;$E$25,0,INDEX(神器草稿!$Q$28:$Y$28,1,MATCH(神器1!$G$25,神器草稿!$Q$4:$Y$4,0),1)*$D$25)</f>
        <v>0</v>
      </c>
    </row>
    <row r="42" spans="12:33" x14ac:dyDescent="0.2">
      <c r="L42" s="5">
        <v>38</v>
      </c>
      <c r="M42" s="34">
        <f>IF(L42&lt;$E$5,0,INDEX(神器草稿!$Q$8:$Y$8,1,MATCH(神器1!$G$5,神器草稿!$Q$4:$Y$4,0),1)*$D$5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0</v>
      </c>
      <c r="N42" s="34">
        <f>IF(L42&lt;$E$2,0,INDEX(神器草稿!$Q$5:$Y$5,1,MATCH(神器1!$G$2,神器草稿!$Q$4:$Y$4,0),1)*$D$2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0</v>
      </c>
      <c r="Q42" s="5">
        <f>IF(L42&lt;$E$26,0,INDEX(神器草稿!$Q$29:$Y$29,1,MATCH(神器1!$G$26,神器草稿!$Q$4:$Y$4,0),1)*$D$26)</f>
        <v>0</v>
      </c>
      <c r="R42" s="5">
        <f>IF(L42&lt;$E$27,0,INDEX(神器草稿!$Q$30:$Y$30,1,MATCH(神器1!$G$27,神器草稿!$Q$4:$Y$4,0),1)*$D$27)</f>
        <v>0</v>
      </c>
      <c r="S42" s="5">
        <f>IF(L42&lt;$E$29,0,INDEX(神器草稿!$Q$32:$Y$32,1,MATCH(神器1!$G$29,神器草稿!$Q$4:$Y$4,0),1)*$D$29)</f>
        <v>0</v>
      </c>
      <c r="T42" s="5">
        <f>IF(L42&lt;$E$28,0,INDEX(神器草稿!$Q$31:$Y$31,1,MATCH(神器1!$G$28,神器草稿!$Q$4:$Y$4,0),1)*$D$28)</f>
        <v>0</v>
      </c>
      <c r="U42" s="5">
        <f>IF(L42&lt;$E$30,0,INDEX(神器草稿!$Q$33:$Y$33,1,MATCH(神器1!$G$30,神器草稿!$Q$4:$Y$4,0),1)*$D$30)</f>
        <v>0</v>
      </c>
      <c r="V42" s="5">
        <f>IF(L42&lt;$E$31,0,INDEX(神器草稿!$Q$34:$Y$34,1,MATCH(神器1!$G$31,神器草稿!$Q$4:$Y$4,0),1)*$D$31)</f>
        <v>0</v>
      </c>
      <c r="AC42" s="5">
        <v>38</v>
      </c>
      <c r="AD42" s="34">
        <f>IF(L42&lt;$E$14,0,INDEX(神器草稿!$Q$17:$Y$17,1,MATCH(神器1!$G$14,神器草稿!$Q$4:$Y$4,0),1)*$D$14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0</v>
      </c>
      <c r="AE42" s="34">
        <f>IF(L42&lt;$E$17,0,INDEX(神器草稿!$Q$20:$Y$20,1,MATCH(神器1!$G$17,神器草稿!$Q$4:$Y$4,0),1)*$D$17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42" s="5">
        <f>IF(L42&lt;$E$24,0,INDEX(神器草稿!$Q$27:$Y$27,1,MATCH(神器1!$G$24,神器草稿!$Q$4:$Y$4,0),1)*$D$24)</f>
        <v>0</v>
      </c>
      <c r="AG42" s="5">
        <f>IF(L42&lt;$E$25,0,INDEX(神器草稿!$Q$28:$Y$28,1,MATCH(神器1!$G$25,神器草稿!$Q$4:$Y$4,0),1)*$D$25)</f>
        <v>0</v>
      </c>
    </row>
    <row r="43" spans="12:33" x14ac:dyDescent="0.2">
      <c r="L43" s="5">
        <v>39</v>
      </c>
      <c r="M43" s="34">
        <f>IF(L43&lt;$E$5,0,INDEX(神器草稿!$Q$8:$Y$8,1,MATCH(神器1!$G$5,神器草稿!$Q$4:$Y$4,0),1)*$D$5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0</v>
      </c>
      <c r="N43" s="34">
        <f>IF(L43&lt;$E$2,0,INDEX(神器草稿!$Q$5:$Y$5,1,MATCH(神器1!$G$2,神器草稿!$Q$4:$Y$4,0),1)*$D$2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0</v>
      </c>
      <c r="Q43" s="5">
        <f>IF(L43&lt;$E$26,0,INDEX(神器草稿!$Q$29:$Y$29,1,MATCH(神器1!$G$26,神器草稿!$Q$4:$Y$4,0),1)*$D$26)</f>
        <v>0</v>
      </c>
      <c r="R43" s="5">
        <f>IF(L43&lt;$E$27,0,INDEX(神器草稿!$Q$30:$Y$30,1,MATCH(神器1!$G$27,神器草稿!$Q$4:$Y$4,0),1)*$D$27)</f>
        <v>0</v>
      </c>
      <c r="S43" s="5">
        <f>IF(L43&lt;$E$29,0,INDEX(神器草稿!$Q$32:$Y$32,1,MATCH(神器1!$G$29,神器草稿!$Q$4:$Y$4,0),1)*$D$29)</f>
        <v>0</v>
      </c>
      <c r="T43" s="5">
        <f>IF(L43&lt;$E$28,0,INDEX(神器草稿!$Q$31:$Y$31,1,MATCH(神器1!$G$28,神器草稿!$Q$4:$Y$4,0),1)*$D$28)</f>
        <v>0</v>
      </c>
      <c r="U43" s="5">
        <f>IF(L43&lt;$E$30,0,INDEX(神器草稿!$Q$33:$Y$33,1,MATCH(神器1!$G$30,神器草稿!$Q$4:$Y$4,0),1)*$D$30)</f>
        <v>0</v>
      </c>
      <c r="V43" s="5">
        <f>IF(L43&lt;$E$31,0,INDEX(神器草稿!$Q$34:$Y$34,1,MATCH(神器1!$G$31,神器草稿!$Q$4:$Y$4,0),1)*$D$31)</f>
        <v>0</v>
      </c>
      <c r="AC43" s="5">
        <v>39</v>
      </c>
      <c r="AD43" s="34">
        <f>IF(L43&lt;$E$14,0,INDEX(神器草稿!$Q$17:$Y$17,1,MATCH(神器1!$G$14,神器草稿!$Q$4:$Y$4,0),1)*$D$14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0</v>
      </c>
      <c r="AE43" s="34">
        <f>IF(L43&lt;$E$17,0,INDEX(神器草稿!$Q$20:$Y$20,1,MATCH(神器1!$G$17,神器草稿!$Q$4:$Y$4,0),1)*$D$17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43" s="5">
        <f>IF(L43&lt;$E$24,0,INDEX(神器草稿!$Q$27:$Y$27,1,MATCH(神器1!$G$24,神器草稿!$Q$4:$Y$4,0),1)*$D$24)</f>
        <v>0</v>
      </c>
      <c r="AG43" s="5">
        <f>IF(L43&lt;$E$25,0,INDEX(神器草稿!$Q$28:$Y$28,1,MATCH(神器1!$G$25,神器草稿!$Q$4:$Y$4,0),1)*$D$25)</f>
        <v>0</v>
      </c>
    </row>
    <row r="44" spans="12:33" x14ac:dyDescent="0.2">
      <c r="L44" s="5">
        <v>40</v>
      </c>
      <c r="M44" s="34">
        <f>IF(L44&lt;$E$5,0,INDEX(神器草稿!$Q$8:$Y$8,1,MATCH(神器1!$G$5,神器草稿!$Q$4:$Y$4,0),1)*$D$5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0</v>
      </c>
      <c r="N44" s="34">
        <f>IF(L44&lt;$E$2,0,INDEX(神器草稿!$Q$5:$Y$5,1,MATCH(神器1!$G$2,神器草稿!$Q$4:$Y$4,0),1)*$D$2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0</v>
      </c>
      <c r="Q44" s="5">
        <f>IF(L44&lt;$E$26,0,INDEX(神器草稿!$Q$29:$Y$29,1,MATCH(神器1!$G$26,神器草稿!$Q$4:$Y$4,0),1)*$D$26)</f>
        <v>0</v>
      </c>
      <c r="R44" s="5">
        <f>IF(L44&lt;$E$27,0,INDEX(神器草稿!$Q$30:$Y$30,1,MATCH(神器1!$G$27,神器草稿!$Q$4:$Y$4,0),1)*$D$27)</f>
        <v>0</v>
      </c>
      <c r="S44" s="5">
        <f>IF(L44&lt;$E$29,0,INDEX(神器草稿!$Q$32:$Y$32,1,MATCH(神器1!$G$29,神器草稿!$Q$4:$Y$4,0),1)*$D$29)</f>
        <v>0</v>
      </c>
      <c r="T44" s="5">
        <f>IF(L44&lt;$E$28,0,INDEX(神器草稿!$Q$31:$Y$31,1,MATCH(神器1!$G$28,神器草稿!$Q$4:$Y$4,0),1)*$D$28)</f>
        <v>0</v>
      </c>
      <c r="U44" s="5">
        <f>IF(L44&lt;$E$30,0,INDEX(神器草稿!$Q$33:$Y$33,1,MATCH(神器1!$G$30,神器草稿!$Q$4:$Y$4,0),1)*$D$30)</f>
        <v>0</v>
      </c>
      <c r="V44" s="5">
        <f>IF(L44&lt;$E$31,0,INDEX(神器草稿!$Q$34:$Y$34,1,MATCH(神器1!$G$31,神器草稿!$Q$4:$Y$4,0),1)*$D$31)</f>
        <v>0</v>
      </c>
      <c r="AC44" s="5">
        <v>40</v>
      </c>
      <c r="AD44" s="34">
        <f>IF(L44&lt;$E$14,0,INDEX(神器草稿!$Q$17:$Y$17,1,MATCH(神器1!$G$14,神器草稿!$Q$4:$Y$4,0),1)*$D$14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0</v>
      </c>
      <c r="AE44" s="34">
        <f>IF(L44&lt;$E$17,0,INDEX(神器草稿!$Q$20:$Y$20,1,MATCH(神器1!$G$17,神器草稿!$Q$4:$Y$4,0),1)*$D$17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44" s="5">
        <f>IF(L44&lt;$E$24,0,INDEX(神器草稿!$Q$27:$Y$27,1,MATCH(神器1!$G$24,神器草稿!$Q$4:$Y$4,0),1)*$D$24)</f>
        <v>0</v>
      </c>
      <c r="AG44" s="5">
        <f>IF(L44&lt;$E$25,0,INDEX(神器草稿!$Q$28:$Y$28,1,MATCH(神器1!$G$25,神器草稿!$Q$4:$Y$4,0),1)*$D$25)</f>
        <v>0</v>
      </c>
    </row>
    <row r="45" spans="12:33" x14ac:dyDescent="0.2">
      <c r="L45" s="5">
        <v>41</v>
      </c>
      <c r="M45" s="34">
        <f>IF(L45&lt;$E$5,0,INDEX(神器草稿!$Q$8:$Y$8,1,MATCH(神器1!$G$5,神器草稿!$Q$4:$Y$4,0),1)*$D$5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0</v>
      </c>
      <c r="N45" s="34">
        <f>IF(L45&lt;$E$2,0,INDEX(神器草稿!$Q$5:$Y$5,1,MATCH(神器1!$G$2,神器草稿!$Q$4:$Y$4,0),1)*$D$2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0</v>
      </c>
      <c r="Q45" s="5">
        <f>IF(L45&lt;$E$26,0,INDEX(神器草稿!$Q$29:$Y$29,1,MATCH(神器1!$G$26,神器草稿!$Q$4:$Y$4,0),1)*$D$26)</f>
        <v>0</v>
      </c>
      <c r="R45" s="5">
        <f>IF(L45&lt;$E$27,0,INDEX(神器草稿!$Q$30:$Y$30,1,MATCH(神器1!$G$27,神器草稿!$Q$4:$Y$4,0),1)*$D$27)</f>
        <v>0</v>
      </c>
      <c r="S45" s="5">
        <f>IF(L45&lt;$E$29,0,INDEX(神器草稿!$Q$32:$Y$32,1,MATCH(神器1!$G$29,神器草稿!$Q$4:$Y$4,0),1)*$D$29)</f>
        <v>0</v>
      </c>
      <c r="T45" s="5">
        <f>IF(L45&lt;$E$28,0,INDEX(神器草稿!$Q$31:$Y$31,1,MATCH(神器1!$G$28,神器草稿!$Q$4:$Y$4,0),1)*$D$28)</f>
        <v>0</v>
      </c>
      <c r="U45" s="5">
        <f>IF(L45&lt;$E$30,0,INDEX(神器草稿!$Q$33:$Y$33,1,MATCH(神器1!$G$30,神器草稿!$Q$4:$Y$4,0),1)*$D$30)</f>
        <v>0</v>
      </c>
      <c r="V45" s="5">
        <f>IF(L45&lt;$E$31,0,INDEX(神器草稿!$Q$34:$Y$34,1,MATCH(神器1!$G$31,神器草稿!$Q$4:$Y$4,0),1)*$D$31)</f>
        <v>0</v>
      </c>
      <c r="AC45" s="5">
        <v>41</v>
      </c>
      <c r="AD45" s="34">
        <f>IF(L45&lt;$E$14,0,INDEX(神器草稿!$Q$17:$Y$17,1,MATCH(神器1!$G$14,神器草稿!$Q$4:$Y$4,0),1)*$D$14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0</v>
      </c>
      <c r="AE45" s="34">
        <f>IF(L45&lt;$E$17,0,INDEX(神器草稿!$Q$20:$Y$20,1,MATCH(神器1!$G$17,神器草稿!$Q$4:$Y$4,0),1)*$D$17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45" s="5">
        <f>IF(L45&lt;$E$24,0,INDEX(神器草稿!$Q$27:$Y$27,1,MATCH(神器1!$G$24,神器草稿!$Q$4:$Y$4,0),1)*$D$24)</f>
        <v>0</v>
      </c>
      <c r="AG45" s="5">
        <f>IF(L45&lt;$E$25,0,INDEX(神器草稿!$Q$28:$Y$28,1,MATCH(神器1!$G$25,神器草稿!$Q$4:$Y$4,0),1)*$D$25)</f>
        <v>0</v>
      </c>
    </row>
    <row r="46" spans="12:33" x14ac:dyDescent="0.2">
      <c r="L46" s="5">
        <v>42</v>
      </c>
      <c r="M46" s="34">
        <f>IF(L46&lt;$E$5,0,INDEX(神器草稿!$Q$8:$Y$8,1,MATCH(神器1!$G$5,神器草稿!$Q$4:$Y$4,0),1)*$D$5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0</v>
      </c>
      <c r="N46" s="34">
        <f>IF(L46&lt;$E$2,0,INDEX(神器草稿!$Q$5:$Y$5,1,MATCH(神器1!$G$2,神器草稿!$Q$4:$Y$4,0),1)*$D$2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0</v>
      </c>
      <c r="Q46" s="5">
        <f>IF(L46&lt;$E$26,0,INDEX(神器草稿!$Q$29:$Y$29,1,MATCH(神器1!$G$26,神器草稿!$Q$4:$Y$4,0),1)*$D$26)</f>
        <v>0</v>
      </c>
      <c r="R46" s="5">
        <f>IF(L46&lt;$E$27,0,INDEX(神器草稿!$Q$30:$Y$30,1,MATCH(神器1!$G$27,神器草稿!$Q$4:$Y$4,0),1)*$D$27)</f>
        <v>0</v>
      </c>
      <c r="S46" s="5">
        <f>IF(L46&lt;$E$29,0,INDEX(神器草稿!$Q$32:$Y$32,1,MATCH(神器1!$G$29,神器草稿!$Q$4:$Y$4,0),1)*$D$29)</f>
        <v>0</v>
      </c>
      <c r="T46" s="5">
        <f>IF(L46&lt;$E$28,0,INDEX(神器草稿!$Q$31:$Y$31,1,MATCH(神器1!$G$28,神器草稿!$Q$4:$Y$4,0),1)*$D$28)</f>
        <v>0</v>
      </c>
      <c r="U46" s="5">
        <f>IF(L46&lt;$E$30,0,INDEX(神器草稿!$Q$33:$Y$33,1,MATCH(神器1!$G$30,神器草稿!$Q$4:$Y$4,0),1)*$D$30)</f>
        <v>0</v>
      </c>
      <c r="V46" s="5">
        <f>IF(L46&lt;$E$31,0,INDEX(神器草稿!$Q$34:$Y$34,1,MATCH(神器1!$G$31,神器草稿!$Q$4:$Y$4,0),1)*$D$31)</f>
        <v>0</v>
      </c>
      <c r="AC46" s="5">
        <v>42</v>
      </c>
      <c r="AD46" s="34">
        <f>IF(L46&lt;$E$14,0,INDEX(神器草稿!$Q$17:$Y$17,1,MATCH(神器1!$G$14,神器草稿!$Q$4:$Y$4,0),1)*$D$14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0</v>
      </c>
      <c r="AE46" s="34">
        <f>IF(L46&lt;$E$17,0,INDEX(神器草稿!$Q$20:$Y$20,1,MATCH(神器1!$G$17,神器草稿!$Q$4:$Y$4,0),1)*$D$17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46" s="5">
        <f>IF(L46&lt;$E$24,0,INDEX(神器草稿!$Q$27:$Y$27,1,MATCH(神器1!$G$24,神器草稿!$Q$4:$Y$4,0),1)*$D$24)</f>
        <v>0</v>
      </c>
      <c r="AG46" s="5">
        <f>IF(L46&lt;$E$25,0,INDEX(神器草稿!$Q$28:$Y$28,1,MATCH(神器1!$G$25,神器草稿!$Q$4:$Y$4,0),1)*$D$25)</f>
        <v>0</v>
      </c>
    </row>
    <row r="47" spans="12:33" x14ac:dyDescent="0.2">
      <c r="L47" s="5">
        <v>43</v>
      </c>
      <c r="M47" s="34">
        <f>IF(L47&lt;$E$5,0,INDEX(神器草稿!$Q$8:$Y$8,1,MATCH(神器1!$G$5,神器草稿!$Q$4:$Y$4,0),1)*$D$5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0</v>
      </c>
      <c r="N47" s="34">
        <f>IF(L47&lt;$E$2,0,INDEX(神器草稿!$Q$5:$Y$5,1,MATCH(神器1!$G$2,神器草稿!$Q$4:$Y$4,0),1)*$D$2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0</v>
      </c>
      <c r="Q47" s="5">
        <f>IF(L47&lt;$E$26,0,INDEX(神器草稿!$Q$29:$Y$29,1,MATCH(神器1!$G$26,神器草稿!$Q$4:$Y$4,0),1)*$D$26)</f>
        <v>0</v>
      </c>
      <c r="R47" s="5">
        <f>IF(L47&lt;$E$27,0,INDEX(神器草稿!$Q$30:$Y$30,1,MATCH(神器1!$G$27,神器草稿!$Q$4:$Y$4,0),1)*$D$27)</f>
        <v>0</v>
      </c>
      <c r="S47" s="5">
        <f>IF(L47&lt;$E$29,0,INDEX(神器草稿!$Q$32:$Y$32,1,MATCH(神器1!$G$29,神器草稿!$Q$4:$Y$4,0),1)*$D$29)</f>
        <v>0</v>
      </c>
      <c r="T47" s="5">
        <f>IF(L47&lt;$E$28,0,INDEX(神器草稿!$Q$31:$Y$31,1,MATCH(神器1!$G$28,神器草稿!$Q$4:$Y$4,0),1)*$D$28)</f>
        <v>0</v>
      </c>
      <c r="U47" s="5">
        <f>IF(L47&lt;$E$30,0,INDEX(神器草稿!$Q$33:$Y$33,1,MATCH(神器1!$G$30,神器草稿!$Q$4:$Y$4,0),1)*$D$30)</f>
        <v>0</v>
      </c>
      <c r="V47" s="5">
        <f>IF(L47&lt;$E$31,0,INDEX(神器草稿!$Q$34:$Y$34,1,MATCH(神器1!$G$31,神器草稿!$Q$4:$Y$4,0),1)*$D$31)</f>
        <v>0</v>
      </c>
      <c r="AC47" s="5">
        <v>43</v>
      </c>
      <c r="AD47" s="34">
        <f>IF(L47&lt;$E$14,0,INDEX(神器草稿!$Q$17:$Y$17,1,MATCH(神器1!$G$14,神器草稿!$Q$4:$Y$4,0),1)*$D$14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0</v>
      </c>
      <c r="AE47" s="34">
        <f>IF(L47&lt;$E$17,0,INDEX(神器草稿!$Q$20:$Y$20,1,MATCH(神器1!$G$17,神器草稿!$Q$4:$Y$4,0),1)*$D$17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47" s="5">
        <f>IF(L47&lt;$E$24,0,INDEX(神器草稿!$Q$27:$Y$27,1,MATCH(神器1!$G$24,神器草稿!$Q$4:$Y$4,0),1)*$D$24)</f>
        <v>0</v>
      </c>
      <c r="AG47" s="5">
        <f>IF(L47&lt;$E$25,0,INDEX(神器草稿!$Q$28:$Y$28,1,MATCH(神器1!$G$25,神器草稿!$Q$4:$Y$4,0),1)*$D$25)</f>
        <v>0</v>
      </c>
    </row>
    <row r="48" spans="12:33" x14ac:dyDescent="0.2">
      <c r="L48" s="5">
        <v>44</v>
      </c>
      <c r="M48" s="34">
        <f>IF(L48&lt;$E$5,0,INDEX(神器草稿!$Q$8:$Y$8,1,MATCH(神器1!$G$5,神器草稿!$Q$4:$Y$4,0),1)*$D$5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0</v>
      </c>
      <c r="N48" s="34">
        <f>IF(L48&lt;$E$2,0,INDEX(神器草稿!$Q$5:$Y$5,1,MATCH(神器1!$G$2,神器草稿!$Q$4:$Y$4,0),1)*$D$2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0</v>
      </c>
      <c r="Q48" s="5">
        <f>IF(L48&lt;$E$26,0,INDEX(神器草稿!$Q$29:$Y$29,1,MATCH(神器1!$G$26,神器草稿!$Q$4:$Y$4,0),1)*$D$26)</f>
        <v>0</v>
      </c>
      <c r="R48" s="5">
        <f>IF(L48&lt;$E$27,0,INDEX(神器草稿!$Q$30:$Y$30,1,MATCH(神器1!$G$27,神器草稿!$Q$4:$Y$4,0),1)*$D$27)</f>
        <v>0</v>
      </c>
      <c r="S48" s="5">
        <f>IF(L48&lt;$E$29,0,INDEX(神器草稿!$Q$32:$Y$32,1,MATCH(神器1!$G$29,神器草稿!$Q$4:$Y$4,0),1)*$D$29)</f>
        <v>0</v>
      </c>
      <c r="T48" s="5">
        <f>IF(L48&lt;$E$28,0,INDEX(神器草稿!$Q$31:$Y$31,1,MATCH(神器1!$G$28,神器草稿!$Q$4:$Y$4,0),1)*$D$28)</f>
        <v>0</v>
      </c>
      <c r="U48" s="5">
        <f>IF(L48&lt;$E$30,0,INDEX(神器草稿!$Q$33:$Y$33,1,MATCH(神器1!$G$30,神器草稿!$Q$4:$Y$4,0),1)*$D$30)</f>
        <v>0</v>
      </c>
      <c r="V48" s="5">
        <f>IF(L48&lt;$E$31,0,INDEX(神器草稿!$Q$34:$Y$34,1,MATCH(神器1!$G$31,神器草稿!$Q$4:$Y$4,0),1)*$D$31)</f>
        <v>0</v>
      </c>
      <c r="AC48" s="5">
        <v>44</v>
      </c>
      <c r="AD48" s="34">
        <f>IF(L48&lt;$E$14,0,INDEX(神器草稿!$Q$17:$Y$17,1,MATCH(神器1!$G$14,神器草稿!$Q$4:$Y$4,0),1)*$D$14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0</v>
      </c>
      <c r="AE48" s="34">
        <f>IF(L48&lt;$E$17,0,INDEX(神器草稿!$Q$20:$Y$20,1,MATCH(神器1!$G$17,神器草稿!$Q$4:$Y$4,0),1)*$D$17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48" s="5">
        <f>IF(L48&lt;$E$24,0,INDEX(神器草稿!$Q$27:$Y$27,1,MATCH(神器1!$G$24,神器草稿!$Q$4:$Y$4,0),1)*$D$24)</f>
        <v>0</v>
      </c>
      <c r="AG48" s="5">
        <f>IF(L48&lt;$E$25,0,INDEX(神器草稿!$Q$28:$Y$28,1,MATCH(神器1!$G$25,神器草稿!$Q$4:$Y$4,0),1)*$D$25)</f>
        <v>0</v>
      </c>
    </row>
    <row r="49" spans="12:33" x14ac:dyDescent="0.2">
      <c r="L49" s="5">
        <v>45</v>
      </c>
      <c r="M49" s="34">
        <f>IF(L49&lt;$E$5,0,INDEX(神器草稿!$Q$8:$Y$8,1,MATCH(神器1!$G$5,神器草稿!$Q$4:$Y$4,0),1)*$D$5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0</v>
      </c>
      <c r="N49" s="34">
        <f>IF(L49&lt;$E$2,0,INDEX(神器草稿!$Q$5:$Y$5,1,MATCH(神器1!$G$2,神器草稿!$Q$4:$Y$4,0),1)*$D$2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0</v>
      </c>
      <c r="Q49" s="5">
        <f>IF(L49&lt;$E$26,0,INDEX(神器草稿!$Q$29:$Y$29,1,MATCH(神器1!$G$26,神器草稿!$Q$4:$Y$4,0),1)*$D$26)</f>
        <v>0</v>
      </c>
      <c r="R49" s="5">
        <f>IF(L49&lt;$E$27,0,INDEX(神器草稿!$Q$30:$Y$30,1,MATCH(神器1!$G$27,神器草稿!$Q$4:$Y$4,0),1)*$D$27)</f>
        <v>0</v>
      </c>
      <c r="S49" s="5">
        <f>IF(L49&lt;$E$29,0,INDEX(神器草稿!$Q$32:$Y$32,1,MATCH(神器1!$G$29,神器草稿!$Q$4:$Y$4,0),1)*$D$29)</f>
        <v>0</v>
      </c>
      <c r="T49" s="5">
        <f>IF(L49&lt;$E$28,0,INDEX(神器草稿!$Q$31:$Y$31,1,MATCH(神器1!$G$28,神器草稿!$Q$4:$Y$4,0),1)*$D$28)</f>
        <v>0</v>
      </c>
      <c r="U49" s="5">
        <f>IF(L49&lt;$E$30,0,INDEX(神器草稿!$Q$33:$Y$33,1,MATCH(神器1!$G$30,神器草稿!$Q$4:$Y$4,0),1)*$D$30)</f>
        <v>0</v>
      </c>
      <c r="V49" s="5">
        <f>IF(L49&lt;$E$31,0,INDEX(神器草稿!$Q$34:$Y$34,1,MATCH(神器1!$G$31,神器草稿!$Q$4:$Y$4,0),1)*$D$31)</f>
        <v>0</v>
      </c>
      <c r="AC49" s="5">
        <v>45</v>
      </c>
      <c r="AD49" s="34">
        <f>IF(L49&lt;$E$14,0,INDEX(神器草稿!$Q$17:$Y$17,1,MATCH(神器1!$G$14,神器草稿!$Q$4:$Y$4,0),1)*$D$14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0</v>
      </c>
      <c r="AE49" s="34">
        <f>IF(L49&lt;$E$17,0,INDEX(神器草稿!$Q$20:$Y$20,1,MATCH(神器1!$G$17,神器草稿!$Q$4:$Y$4,0),1)*$D$17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49" s="5">
        <f>IF(L49&lt;$E$24,0,INDEX(神器草稿!$Q$27:$Y$27,1,MATCH(神器1!$G$24,神器草稿!$Q$4:$Y$4,0),1)*$D$24)</f>
        <v>0</v>
      </c>
      <c r="AG49" s="5">
        <f>IF(L49&lt;$E$25,0,INDEX(神器草稿!$Q$28:$Y$28,1,MATCH(神器1!$G$25,神器草稿!$Q$4:$Y$4,0),1)*$D$25)</f>
        <v>0</v>
      </c>
    </row>
    <row r="50" spans="12:33" x14ac:dyDescent="0.2">
      <c r="L50" s="5">
        <v>46</v>
      </c>
      <c r="M50" s="34">
        <f>IF(L50&lt;$E$5,0,INDEX(神器草稿!$Q$8:$Y$8,1,MATCH(神器1!$G$5,神器草稿!$Q$4:$Y$4,0),1)*$D$5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0</v>
      </c>
      <c r="N50" s="34">
        <f>IF(L50&lt;$E$2,0,INDEX(神器草稿!$Q$5:$Y$5,1,MATCH(神器1!$G$2,神器草稿!$Q$4:$Y$4,0),1)*$D$2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0</v>
      </c>
      <c r="Q50" s="5">
        <f>IF(L50&lt;$E$26,0,INDEX(神器草稿!$Q$29:$Y$29,1,MATCH(神器1!$G$26,神器草稿!$Q$4:$Y$4,0),1)*$D$26)</f>
        <v>0</v>
      </c>
      <c r="R50" s="5">
        <f>IF(L50&lt;$E$27,0,INDEX(神器草稿!$Q$30:$Y$30,1,MATCH(神器1!$G$27,神器草稿!$Q$4:$Y$4,0),1)*$D$27)</f>
        <v>0</v>
      </c>
      <c r="S50" s="5">
        <f>IF(L50&lt;$E$29,0,INDEX(神器草稿!$Q$32:$Y$32,1,MATCH(神器1!$G$29,神器草稿!$Q$4:$Y$4,0),1)*$D$29)</f>
        <v>0</v>
      </c>
      <c r="T50" s="5">
        <f>IF(L50&lt;$E$28,0,INDEX(神器草稿!$Q$31:$Y$31,1,MATCH(神器1!$G$28,神器草稿!$Q$4:$Y$4,0),1)*$D$28)</f>
        <v>0</v>
      </c>
      <c r="U50" s="5">
        <f>IF(L50&lt;$E$30,0,INDEX(神器草稿!$Q$33:$Y$33,1,MATCH(神器1!$G$30,神器草稿!$Q$4:$Y$4,0),1)*$D$30)</f>
        <v>0</v>
      </c>
      <c r="V50" s="5">
        <f>IF(L50&lt;$E$31,0,INDEX(神器草稿!$Q$34:$Y$34,1,MATCH(神器1!$G$31,神器草稿!$Q$4:$Y$4,0),1)*$D$31)</f>
        <v>0</v>
      </c>
      <c r="AC50" s="5">
        <v>46</v>
      </c>
      <c r="AD50" s="34">
        <f>IF(L50&lt;$E$14,0,INDEX(神器草稿!$Q$17:$Y$17,1,MATCH(神器1!$G$14,神器草稿!$Q$4:$Y$4,0),1)*$D$14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0</v>
      </c>
      <c r="AE50" s="34">
        <f>IF(L50&lt;$E$17,0,INDEX(神器草稿!$Q$20:$Y$20,1,MATCH(神器1!$G$17,神器草稿!$Q$4:$Y$4,0),1)*$D$17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50" s="5">
        <f>IF(L50&lt;$E$24,0,INDEX(神器草稿!$Q$27:$Y$27,1,MATCH(神器1!$G$24,神器草稿!$Q$4:$Y$4,0),1)*$D$24)</f>
        <v>0</v>
      </c>
      <c r="AG50" s="5">
        <f>IF(L50&lt;$E$25,0,INDEX(神器草稿!$Q$28:$Y$28,1,MATCH(神器1!$G$25,神器草稿!$Q$4:$Y$4,0),1)*$D$25)</f>
        <v>0</v>
      </c>
    </row>
    <row r="51" spans="12:33" x14ac:dyDescent="0.2">
      <c r="L51" s="5">
        <v>47</v>
      </c>
      <c r="M51" s="34">
        <f>IF(L51&lt;$E$5,0,INDEX(神器草稿!$Q$8:$Y$8,1,MATCH(神器1!$G$5,神器草稿!$Q$4:$Y$4,0),1)*$D$5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0</v>
      </c>
      <c r="N51" s="34">
        <f>IF(L51&lt;$E$2,0,INDEX(神器草稿!$Q$5:$Y$5,1,MATCH(神器1!$G$2,神器草稿!$Q$4:$Y$4,0),1)*$D$2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0</v>
      </c>
      <c r="Q51" s="5">
        <f>IF(L51&lt;$E$26,0,INDEX(神器草稿!$Q$29:$Y$29,1,MATCH(神器1!$G$26,神器草稿!$Q$4:$Y$4,0),1)*$D$26)</f>
        <v>0</v>
      </c>
      <c r="R51" s="5">
        <f>IF(L51&lt;$E$27,0,INDEX(神器草稿!$Q$30:$Y$30,1,MATCH(神器1!$G$27,神器草稿!$Q$4:$Y$4,0),1)*$D$27)</f>
        <v>0</v>
      </c>
      <c r="S51" s="5">
        <f>IF(L51&lt;$E$29,0,INDEX(神器草稿!$Q$32:$Y$32,1,MATCH(神器1!$G$29,神器草稿!$Q$4:$Y$4,0),1)*$D$29)</f>
        <v>0</v>
      </c>
      <c r="T51" s="5">
        <f>IF(L51&lt;$E$28,0,INDEX(神器草稿!$Q$31:$Y$31,1,MATCH(神器1!$G$28,神器草稿!$Q$4:$Y$4,0),1)*$D$28)</f>
        <v>0</v>
      </c>
      <c r="U51" s="5">
        <f>IF(L51&lt;$E$30,0,INDEX(神器草稿!$Q$33:$Y$33,1,MATCH(神器1!$G$30,神器草稿!$Q$4:$Y$4,0),1)*$D$30)</f>
        <v>0</v>
      </c>
      <c r="V51" s="5">
        <f>IF(L51&lt;$E$31,0,INDEX(神器草稿!$Q$34:$Y$34,1,MATCH(神器1!$G$31,神器草稿!$Q$4:$Y$4,0),1)*$D$31)</f>
        <v>0</v>
      </c>
      <c r="AC51" s="5">
        <v>47</v>
      </c>
      <c r="AD51" s="34">
        <f>IF(L51&lt;$E$14,0,INDEX(神器草稿!$Q$17:$Y$17,1,MATCH(神器1!$G$14,神器草稿!$Q$4:$Y$4,0),1)*$D$14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0</v>
      </c>
      <c r="AE51" s="34">
        <f>IF(L51&lt;$E$17,0,INDEX(神器草稿!$Q$20:$Y$20,1,MATCH(神器1!$G$17,神器草稿!$Q$4:$Y$4,0),1)*$D$17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51" s="5">
        <f>IF(L51&lt;$E$24,0,INDEX(神器草稿!$Q$27:$Y$27,1,MATCH(神器1!$G$24,神器草稿!$Q$4:$Y$4,0),1)*$D$24)</f>
        <v>0</v>
      </c>
      <c r="AG51" s="5">
        <f>IF(L51&lt;$E$25,0,INDEX(神器草稿!$Q$28:$Y$28,1,MATCH(神器1!$G$25,神器草稿!$Q$4:$Y$4,0),1)*$D$25)</f>
        <v>0</v>
      </c>
    </row>
    <row r="52" spans="12:33" x14ac:dyDescent="0.2">
      <c r="L52" s="5">
        <v>48</v>
      </c>
      <c r="M52" s="34">
        <f>IF(L52&lt;$E$5,0,INDEX(神器草稿!$Q$8:$Y$8,1,MATCH(神器1!$G$5,神器草稿!$Q$4:$Y$4,0),1)*$D$5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0</v>
      </c>
      <c r="N52" s="34">
        <f>IF(L52&lt;$E$2,0,INDEX(神器草稿!$Q$5:$Y$5,1,MATCH(神器1!$G$2,神器草稿!$Q$4:$Y$4,0),1)*$D$2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0</v>
      </c>
      <c r="Q52" s="5">
        <f>IF(L52&lt;$E$26,0,INDEX(神器草稿!$Q$29:$Y$29,1,MATCH(神器1!$G$26,神器草稿!$Q$4:$Y$4,0),1)*$D$26)</f>
        <v>0</v>
      </c>
      <c r="R52" s="5">
        <f>IF(L52&lt;$E$27,0,INDEX(神器草稿!$Q$30:$Y$30,1,MATCH(神器1!$G$27,神器草稿!$Q$4:$Y$4,0),1)*$D$27)</f>
        <v>0</v>
      </c>
      <c r="S52" s="5">
        <f>IF(L52&lt;$E$29,0,INDEX(神器草稿!$Q$32:$Y$32,1,MATCH(神器1!$G$29,神器草稿!$Q$4:$Y$4,0),1)*$D$29)</f>
        <v>0</v>
      </c>
      <c r="T52" s="5">
        <f>IF(L52&lt;$E$28,0,INDEX(神器草稿!$Q$31:$Y$31,1,MATCH(神器1!$G$28,神器草稿!$Q$4:$Y$4,0),1)*$D$28)</f>
        <v>0</v>
      </c>
      <c r="U52" s="5">
        <f>IF(L52&lt;$E$30,0,INDEX(神器草稿!$Q$33:$Y$33,1,MATCH(神器1!$G$30,神器草稿!$Q$4:$Y$4,0),1)*$D$30)</f>
        <v>0</v>
      </c>
      <c r="V52" s="5">
        <f>IF(L52&lt;$E$31,0,INDEX(神器草稿!$Q$34:$Y$34,1,MATCH(神器1!$G$31,神器草稿!$Q$4:$Y$4,0),1)*$D$31)</f>
        <v>0</v>
      </c>
      <c r="AC52" s="5">
        <v>48</v>
      </c>
      <c r="AD52" s="34">
        <f>IF(L52&lt;$E$14,0,INDEX(神器草稿!$Q$17:$Y$17,1,MATCH(神器1!$G$14,神器草稿!$Q$4:$Y$4,0),1)*$D$14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0</v>
      </c>
      <c r="AE52" s="34">
        <f>IF(L52&lt;$E$17,0,INDEX(神器草稿!$Q$20:$Y$20,1,MATCH(神器1!$G$17,神器草稿!$Q$4:$Y$4,0),1)*$D$17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52" s="5">
        <f>IF(L52&lt;$E$24,0,INDEX(神器草稿!$Q$27:$Y$27,1,MATCH(神器1!$G$24,神器草稿!$Q$4:$Y$4,0),1)*$D$24)</f>
        <v>0</v>
      </c>
      <c r="AG52" s="5">
        <f>IF(L52&lt;$E$25,0,INDEX(神器草稿!$Q$28:$Y$28,1,MATCH(神器1!$G$25,神器草稿!$Q$4:$Y$4,0),1)*$D$25)</f>
        <v>0</v>
      </c>
    </row>
    <row r="53" spans="12:33" x14ac:dyDescent="0.2">
      <c r="L53" s="5">
        <v>49</v>
      </c>
      <c r="M53" s="34">
        <f>IF(L53&lt;$E$5,0,INDEX(神器草稿!$Q$8:$Y$8,1,MATCH(神器1!$G$5,神器草稿!$Q$4:$Y$4,0),1)*$D$5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0</v>
      </c>
      <c r="N53" s="34">
        <f>IF(L53&lt;$E$2,0,INDEX(神器草稿!$Q$5:$Y$5,1,MATCH(神器1!$G$2,神器草稿!$Q$4:$Y$4,0),1)*$D$2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0</v>
      </c>
      <c r="Q53" s="5">
        <f>IF(L53&lt;$E$26,0,INDEX(神器草稿!$Q$29:$Y$29,1,MATCH(神器1!$G$26,神器草稿!$Q$4:$Y$4,0),1)*$D$26)</f>
        <v>0</v>
      </c>
      <c r="R53" s="5">
        <f>IF(L53&lt;$E$27,0,INDEX(神器草稿!$Q$30:$Y$30,1,MATCH(神器1!$G$27,神器草稿!$Q$4:$Y$4,0),1)*$D$27)</f>
        <v>0</v>
      </c>
      <c r="S53" s="5">
        <f>IF(L53&lt;$E$29,0,INDEX(神器草稿!$Q$32:$Y$32,1,MATCH(神器1!$G$29,神器草稿!$Q$4:$Y$4,0),1)*$D$29)</f>
        <v>0</v>
      </c>
      <c r="T53" s="5">
        <f>IF(L53&lt;$E$28,0,INDEX(神器草稿!$Q$31:$Y$31,1,MATCH(神器1!$G$28,神器草稿!$Q$4:$Y$4,0),1)*$D$28)</f>
        <v>0</v>
      </c>
      <c r="U53" s="5">
        <f>IF(L53&lt;$E$30,0,INDEX(神器草稿!$Q$33:$Y$33,1,MATCH(神器1!$G$30,神器草稿!$Q$4:$Y$4,0),1)*$D$30)</f>
        <v>0</v>
      </c>
      <c r="V53" s="5">
        <f>IF(L53&lt;$E$31,0,INDEX(神器草稿!$Q$34:$Y$34,1,MATCH(神器1!$G$31,神器草稿!$Q$4:$Y$4,0),1)*$D$31)</f>
        <v>0</v>
      </c>
      <c r="AC53" s="5">
        <v>49</v>
      </c>
      <c r="AD53" s="34">
        <f>IF(L53&lt;$E$14,0,INDEX(神器草稿!$Q$17:$Y$17,1,MATCH(神器1!$G$14,神器草稿!$Q$4:$Y$4,0),1)*$D$14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0</v>
      </c>
      <c r="AE53" s="34">
        <f>IF(L53&lt;$E$17,0,INDEX(神器草稿!$Q$20:$Y$20,1,MATCH(神器1!$G$17,神器草稿!$Q$4:$Y$4,0),1)*$D$17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53" s="5">
        <f>IF(L53&lt;$E$24,0,INDEX(神器草稿!$Q$27:$Y$27,1,MATCH(神器1!$G$24,神器草稿!$Q$4:$Y$4,0),1)*$D$24)</f>
        <v>0</v>
      </c>
      <c r="AG53" s="5">
        <f>IF(L53&lt;$E$25,0,INDEX(神器草稿!$Q$28:$Y$28,1,MATCH(神器1!$G$25,神器草稿!$Q$4:$Y$4,0),1)*$D$25)</f>
        <v>0</v>
      </c>
    </row>
    <row r="54" spans="12:33" x14ac:dyDescent="0.2">
      <c r="L54" s="5">
        <v>50</v>
      </c>
      <c r="M54" s="34">
        <f>IF(L54&lt;$E$5,0,INDEX(神器草稿!$Q$8:$Y$8,1,MATCH(神器1!$G$5,神器草稿!$Q$4:$Y$4,0),1)*$D$5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0</v>
      </c>
      <c r="N54" s="34">
        <f>IF(L54&lt;$E$2,0,INDEX(神器草稿!$Q$5:$Y$5,1,MATCH(神器1!$G$2,神器草稿!$Q$4:$Y$4,0),1)*$D$2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0</v>
      </c>
      <c r="Q54" s="5">
        <f>IF(L54&lt;$E$26,0,INDEX(神器草稿!$Q$29:$Y$29,1,MATCH(神器1!$G$26,神器草稿!$Q$4:$Y$4,0),1)*$D$26)</f>
        <v>0</v>
      </c>
      <c r="R54" s="5">
        <f>IF(L54&lt;$E$27,0,INDEX(神器草稿!$Q$30:$Y$30,1,MATCH(神器1!$G$27,神器草稿!$Q$4:$Y$4,0),1)*$D$27)</f>
        <v>0</v>
      </c>
      <c r="S54" s="5">
        <f>IF(L54&lt;$E$29,0,INDEX(神器草稿!$Q$32:$Y$32,1,MATCH(神器1!$G$29,神器草稿!$Q$4:$Y$4,0),1)*$D$29)</f>
        <v>0</v>
      </c>
      <c r="T54" s="5">
        <f>IF(L54&lt;$E$28,0,INDEX(神器草稿!$Q$31:$Y$31,1,MATCH(神器1!$G$28,神器草稿!$Q$4:$Y$4,0),1)*$D$28)</f>
        <v>0</v>
      </c>
      <c r="U54" s="5">
        <f>IF(L54&lt;$E$30,0,INDEX(神器草稿!$Q$33:$Y$33,1,MATCH(神器1!$G$30,神器草稿!$Q$4:$Y$4,0),1)*$D$30)</f>
        <v>0</v>
      </c>
      <c r="V54" s="5">
        <f>IF(L54&lt;$E$31,0,INDEX(神器草稿!$Q$34:$Y$34,1,MATCH(神器1!$G$31,神器草稿!$Q$4:$Y$4,0),1)*$D$31)</f>
        <v>0</v>
      </c>
      <c r="AC54" s="5">
        <v>50</v>
      </c>
      <c r="AD54" s="34">
        <f>IF(L54&lt;$E$14,0,INDEX(神器草稿!$Q$17:$Y$17,1,MATCH(神器1!$G$14,神器草稿!$Q$4:$Y$4,0),1)*$D$14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0</v>
      </c>
      <c r="AE54" s="34">
        <f>IF(L54&lt;$E$17,0,INDEX(神器草稿!$Q$20:$Y$20,1,MATCH(神器1!$G$17,神器草稿!$Q$4:$Y$4,0),1)*$D$17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54" s="5">
        <f>IF(L54&lt;$E$24,0,INDEX(神器草稿!$Q$27:$Y$27,1,MATCH(神器1!$G$24,神器草稿!$Q$4:$Y$4,0),1)*$D$24)</f>
        <v>0</v>
      </c>
      <c r="AG54" s="5">
        <f>IF(L54&lt;$E$25,0,INDEX(神器草稿!$Q$28:$Y$28,1,MATCH(神器1!$G$25,神器草稿!$Q$4:$Y$4,0),1)*$D$25)</f>
        <v>0</v>
      </c>
    </row>
    <row r="55" spans="12:33" x14ac:dyDescent="0.2">
      <c r="L55" s="5">
        <v>51</v>
      </c>
      <c r="M55" s="34">
        <f>IF(L55&lt;$E$5,0,INDEX(神器草稿!$Q$8:$Y$8,1,MATCH(神器1!$G$5,神器草稿!$Q$4:$Y$4,0),1)*$D$5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0</v>
      </c>
      <c r="N55" s="34">
        <f>IF(L55&lt;$E$2,0,INDEX(神器草稿!$Q$5:$Y$5,1,MATCH(神器1!$G$2,神器草稿!$Q$4:$Y$4,0),1)*$D$2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0</v>
      </c>
      <c r="Q55" s="5">
        <f>IF(L55&lt;$E$26,0,INDEX(神器草稿!$Q$29:$Y$29,1,MATCH(神器1!$G$26,神器草稿!$Q$4:$Y$4,0),1)*$D$26)</f>
        <v>0</v>
      </c>
      <c r="R55" s="5">
        <f>IF(L55&lt;$E$27,0,INDEX(神器草稿!$Q$30:$Y$30,1,MATCH(神器1!$G$27,神器草稿!$Q$4:$Y$4,0),1)*$D$27)</f>
        <v>0</v>
      </c>
      <c r="S55" s="5">
        <f>IF(L55&lt;$E$29,0,INDEX(神器草稿!$Q$32:$Y$32,1,MATCH(神器1!$G$29,神器草稿!$Q$4:$Y$4,0),1)*$D$29)</f>
        <v>0</v>
      </c>
      <c r="T55" s="5">
        <f>IF(L55&lt;$E$28,0,INDEX(神器草稿!$Q$31:$Y$31,1,MATCH(神器1!$G$28,神器草稿!$Q$4:$Y$4,0),1)*$D$28)</f>
        <v>0</v>
      </c>
      <c r="U55" s="5">
        <f>IF(L55&lt;$E$30,0,INDEX(神器草稿!$Q$33:$Y$33,1,MATCH(神器1!$G$30,神器草稿!$Q$4:$Y$4,0),1)*$D$30)</f>
        <v>0</v>
      </c>
      <c r="V55" s="5">
        <f>IF(L55&lt;$E$31,0,INDEX(神器草稿!$Q$34:$Y$34,1,MATCH(神器1!$G$31,神器草稿!$Q$4:$Y$4,0),1)*$D$31)</f>
        <v>0</v>
      </c>
      <c r="AC55" s="5">
        <v>51</v>
      </c>
      <c r="AD55" s="34">
        <f>IF(L55&lt;$E$14,0,INDEX(神器草稿!$Q$17:$Y$17,1,MATCH(神器1!$G$14,神器草稿!$Q$4:$Y$4,0),1)*$D$14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0</v>
      </c>
      <c r="AE55" s="34">
        <f>IF(L55&lt;$E$17,0,INDEX(神器草稿!$Q$20:$Y$20,1,MATCH(神器1!$G$17,神器草稿!$Q$4:$Y$4,0),1)*$D$17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55" s="5">
        <f>IF(L55&lt;$E$24,0,INDEX(神器草稿!$Q$27:$Y$27,1,MATCH(神器1!$G$24,神器草稿!$Q$4:$Y$4,0),1)*$D$24)</f>
        <v>0</v>
      </c>
      <c r="AG55" s="5">
        <f>IF(L55&lt;$E$25,0,INDEX(神器草稿!$Q$28:$Y$28,1,MATCH(神器1!$G$25,神器草稿!$Q$4:$Y$4,0),1)*$D$25)</f>
        <v>0</v>
      </c>
    </row>
    <row r="56" spans="12:33" x14ac:dyDescent="0.2">
      <c r="L56" s="5">
        <v>52</v>
      </c>
      <c r="M56" s="34">
        <f>IF(L56&lt;$E$5,0,INDEX(神器草稿!$Q$8:$Y$8,1,MATCH(神器1!$G$5,神器草稿!$Q$4:$Y$4,0),1)*$D$5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0</v>
      </c>
      <c r="N56" s="34">
        <f>IF(L56&lt;$E$2,0,INDEX(神器草稿!$Q$5:$Y$5,1,MATCH(神器1!$G$2,神器草稿!$Q$4:$Y$4,0),1)*$D$2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0</v>
      </c>
      <c r="Q56" s="5">
        <f>IF(L56&lt;$E$26,0,INDEX(神器草稿!$Q$29:$Y$29,1,MATCH(神器1!$G$26,神器草稿!$Q$4:$Y$4,0),1)*$D$26)</f>
        <v>0</v>
      </c>
      <c r="R56" s="5">
        <f>IF(L56&lt;$E$27,0,INDEX(神器草稿!$Q$30:$Y$30,1,MATCH(神器1!$G$27,神器草稿!$Q$4:$Y$4,0),1)*$D$27)</f>
        <v>0</v>
      </c>
      <c r="S56" s="5">
        <f>IF(L56&lt;$E$29,0,INDEX(神器草稿!$Q$32:$Y$32,1,MATCH(神器1!$G$29,神器草稿!$Q$4:$Y$4,0),1)*$D$29)</f>
        <v>0</v>
      </c>
      <c r="T56" s="5">
        <f>IF(L56&lt;$E$28,0,INDEX(神器草稿!$Q$31:$Y$31,1,MATCH(神器1!$G$28,神器草稿!$Q$4:$Y$4,0),1)*$D$28)</f>
        <v>0</v>
      </c>
      <c r="U56" s="5">
        <f>IF(L56&lt;$E$30,0,INDEX(神器草稿!$Q$33:$Y$33,1,MATCH(神器1!$G$30,神器草稿!$Q$4:$Y$4,0),1)*$D$30)</f>
        <v>0</v>
      </c>
      <c r="V56" s="5">
        <f>IF(L56&lt;$E$31,0,INDEX(神器草稿!$Q$34:$Y$34,1,MATCH(神器1!$G$31,神器草稿!$Q$4:$Y$4,0),1)*$D$31)</f>
        <v>0</v>
      </c>
      <c r="AC56" s="5">
        <v>52</v>
      </c>
      <c r="AD56" s="34">
        <f>IF(L56&lt;$E$14,0,INDEX(神器草稿!$Q$17:$Y$17,1,MATCH(神器1!$G$14,神器草稿!$Q$4:$Y$4,0),1)*$D$14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0</v>
      </c>
      <c r="AE56" s="34">
        <f>IF(L56&lt;$E$17,0,INDEX(神器草稿!$Q$20:$Y$20,1,MATCH(神器1!$G$17,神器草稿!$Q$4:$Y$4,0),1)*$D$17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56" s="5">
        <f>IF(L56&lt;$E$24,0,INDEX(神器草稿!$Q$27:$Y$27,1,MATCH(神器1!$G$24,神器草稿!$Q$4:$Y$4,0),1)*$D$24)</f>
        <v>0</v>
      </c>
      <c r="AG56" s="5">
        <f>IF(L56&lt;$E$25,0,INDEX(神器草稿!$Q$28:$Y$28,1,MATCH(神器1!$G$25,神器草稿!$Q$4:$Y$4,0),1)*$D$25)</f>
        <v>0</v>
      </c>
    </row>
    <row r="57" spans="12:33" x14ac:dyDescent="0.2">
      <c r="L57" s="5">
        <v>53</v>
      </c>
      <c r="M57" s="34">
        <f>IF(L57&lt;$E$5,0,INDEX(神器草稿!$Q$8:$Y$8,1,MATCH(神器1!$G$5,神器草稿!$Q$4:$Y$4,0),1)*$D$5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0</v>
      </c>
      <c r="N57" s="34">
        <f>IF(L57&lt;$E$2,0,INDEX(神器草稿!$Q$5:$Y$5,1,MATCH(神器1!$G$2,神器草稿!$Q$4:$Y$4,0),1)*$D$2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0</v>
      </c>
      <c r="Q57" s="5">
        <f>IF(L57&lt;$E$26,0,INDEX(神器草稿!$Q$29:$Y$29,1,MATCH(神器1!$G$26,神器草稿!$Q$4:$Y$4,0),1)*$D$26)</f>
        <v>0</v>
      </c>
      <c r="R57" s="5">
        <f>IF(L57&lt;$E$27,0,INDEX(神器草稿!$Q$30:$Y$30,1,MATCH(神器1!$G$27,神器草稿!$Q$4:$Y$4,0),1)*$D$27)</f>
        <v>0</v>
      </c>
      <c r="S57" s="5">
        <f>IF(L57&lt;$E$29,0,INDEX(神器草稿!$Q$32:$Y$32,1,MATCH(神器1!$G$29,神器草稿!$Q$4:$Y$4,0),1)*$D$29)</f>
        <v>0</v>
      </c>
      <c r="T57" s="5">
        <f>IF(L57&lt;$E$28,0,INDEX(神器草稿!$Q$31:$Y$31,1,MATCH(神器1!$G$28,神器草稿!$Q$4:$Y$4,0),1)*$D$28)</f>
        <v>0</v>
      </c>
      <c r="U57" s="5">
        <f>IF(L57&lt;$E$30,0,INDEX(神器草稿!$Q$33:$Y$33,1,MATCH(神器1!$G$30,神器草稿!$Q$4:$Y$4,0),1)*$D$30)</f>
        <v>0</v>
      </c>
      <c r="V57" s="5">
        <f>IF(L57&lt;$E$31,0,INDEX(神器草稿!$Q$34:$Y$34,1,MATCH(神器1!$G$31,神器草稿!$Q$4:$Y$4,0),1)*$D$31)</f>
        <v>0</v>
      </c>
      <c r="AC57" s="5">
        <v>53</v>
      </c>
      <c r="AD57" s="34">
        <f>IF(L57&lt;$E$14,0,INDEX(神器草稿!$Q$17:$Y$17,1,MATCH(神器1!$G$14,神器草稿!$Q$4:$Y$4,0),1)*$D$14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0</v>
      </c>
      <c r="AE57" s="34">
        <f>IF(L57&lt;$E$17,0,INDEX(神器草稿!$Q$20:$Y$20,1,MATCH(神器1!$G$17,神器草稿!$Q$4:$Y$4,0),1)*$D$17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57" s="5">
        <f>IF(L57&lt;$E$24,0,INDEX(神器草稿!$Q$27:$Y$27,1,MATCH(神器1!$G$24,神器草稿!$Q$4:$Y$4,0),1)*$D$24)</f>
        <v>0</v>
      </c>
      <c r="AG57" s="5">
        <f>IF(L57&lt;$E$25,0,INDEX(神器草稿!$Q$28:$Y$28,1,MATCH(神器1!$G$25,神器草稿!$Q$4:$Y$4,0),1)*$D$25)</f>
        <v>0</v>
      </c>
    </row>
    <row r="58" spans="12:33" x14ac:dyDescent="0.2">
      <c r="L58" s="5">
        <v>54</v>
      </c>
      <c r="M58" s="34">
        <f>IF(L58&lt;$E$5,0,INDEX(神器草稿!$Q$8:$Y$8,1,MATCH(神器1!$G$5,神器草稿!$Q$4:$Y$4,0),1)*$D$5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0</v>
      </c>
      <c r="N58" s="34">
        <f>IF(L58&lt;$E$2,0,INDEX(神器草稿!$Q$5:$Y$5,1,MATCH(神器1!$G$2,神器草稿!$Q$4:$Y$4,0),1)*$D$2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0</v>
      </c>
      <c r="Q58" s="5">
        <f>IF(L58&lt;$E$26,0,INDEX(神器草稿!$Q$29:$Y$29,1,MATCH(神器1!$G$26,神器草稿!$Q$4:$Y$4,0),1)*$D$26)</f>
        <v>0</v>
      </c>
      <c r="R58" s="5">
        <f>IF(L58&lt;$E$27,0,INDEX(神器草稿!$Q$30:$Y$30,1,MATCH(神器1!$G$27,神器草稿!$Q$4:$Y$4,0),1)*$D$27)</f>
        <v>0</v>
      </c>
      <c r="S58" s="5">
        <f>IF(L58&lt;$E$29,0,INDEX(神器草稿!$Q$32:$Y$32,1,MATCH(神器1!$G$29,神器草稿!$Q$4:$Y$4,0),1)*$D$29)</f>
        <v>0</v>
      </c>
      <c r="T58" s="5">
        <f>IF(L58&lt;$E$28,0,INDEX(神器草稿!$Q$31:$Y$31,1,MATCH(神器1!$G$28,神器草稿!$Q$4:$Y$4,0),1)*$D$28)</f>
        <v>0</v>
      </c>
      <c r="U58" s="5">
        <f>IF(L58&lt;$E$30,0,INDEX(神器草稿!$Q$33:$Y$33,1,MATCH(神器1!$G$30,神器草稿!$Q$4:$Y$4,0),1)*$D$30)</f>
        <v>0</v>
      </c>
      <c r="V58" s="5">
        <f>IF(L58&lt;$E$31,0,INDEX(神器草稿!$Q$34:$Y$34,1,MATCH(神器1!$G$31,神器草稿!$Q$4:$Y$4,0),1)*$D$31)</f>
        <v>0</v>
      </c>
      <c r="AC58" s="5">
        <v>54</v>
      </c>
      <c r="AD58" s="34">
        <f>IF(L58&lt;$E$14,0,INDEX(神器草稿!$Q$17:$Y$17,1,MATCH(神器1!$G$14,神器草稿!$Q$4:$Y$4,0),1)*$D$14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0</v>
      </c>
      <c r="AE58" s="34">
        <f>IF(L58&lt;$E$17,0,INDEX(神器草稿!$Q$20:$Y$20,1,MATCH(神器1!$G$17,神器草稿!$Q$4:$Y$4,0),1)*$D$17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58" s="5">
        <f>IF(L58&lt;$E$24,0,INDEX(神器草稿!$Q$27:$Y$27,1,MATCH(神器1!$G$24,神器草稿!$Q$4:$Y$4,0),1)*$D$24)</f>
        <v>0</v>
      </c>
      <c r="AG58" s="5">
        <f>IF(L58&lt;$E$25,0,INDEX(神器草稿!$Q$28:$Y$28,1,MATCH(神器1!$G$25,神器草稿!$Q$4:$Y$4,0),1)*$D$25)</f>
        <v>0</v>
      </c>
    </row>
    <row r="59" spans="12:33" x14ac:dyDescent="0.2">
      <c r="L59" s="5">
        <v>55</v>
      </c>
      <c r="M59" s="34">
        <f>IF(L59&lt;$E$5,0,INDEX(神器草稿!$Q$8:$Y$8,1,MATCH(神器1!$G$5,神器草稿!$Q$4:$Y$4,0),1)*$D$5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0</v>
      </c>
      <c r="N59" s="34">
        <f>IF(L59&lt;$E$2,0,INDEX(神器草稿!$Q$5:$Y$5,1,MATCH(神器1!$G$2,神器草稿!$Q$4:$Y$4,0),1)*$D$2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0</v>
      </c>
      <c r="Q59" s="5">
        <f>IF(L59&lt;$E$26,0,INDEX(神器草稿!$Q$29:$Y$29,1,MATCH(神器1!$G$26,神器草稿!$Q$4:$Y$4,0),1)*$D$26)</f>
        <v>0</v>
      </c>
      <c r="R59" s="5">
        <f>IF(L59&lt;$E$27,0,INDEX(神器草稿!$Q$30:$Y$30,1,MATCH(神器1!$G$27,神器草稿!$Q$4:$Y$4,0),1)*$D$27)</f>
        <v>0</v>
      </c>
      <c r="S59" s="5">
        <f>IF(L59&lt;$E$29,0,INDEX(神器草稿!$Q$32:$Y$32,1,MATCH(神器1!$G$29,神器草稿!$Q$4:$Y$4,0),1)*$D$29)</f>
        <v>0</v>
      </c>
      <c r="T59" s="5">
        <f>IF(L59&lt;$E$28,0,INDEX(神器草稿!$Q$31:$Y$31,1,MATCH(神器1!$G$28,神器草稿!$Q$4:$Y$4,0),1)*$D$28)</f>
        <v>0</v>
      </c>
      <c r="U59" s="5">
        <f>IF(L59&lt;$E$30,0,INDEX(神器草稿!$Q$33:$Y$33,1,MATCH(神器1!$G$30,神器草稿!$Q$4:$Y$4,0),1)*$D$30)</f>
        <v>0</v>
      </c>
      <c r="V59" s="5">
        <f>IF(L59&lt;$E$31,0,INDEX(神器草稿!$Q$34:$Y$34,1,MATCH(神器1!$G$31,神器草稿!$Q$4:$Y$4,0),1)*$D$31)</f>
        <v>0</v>
      </c>
      <c r="AC59" s="5">
        <v>55</v>
      </c>
      <c r="AD59" s="34">
        <f>IF(L59&lt;$E$14,0,INDEX(神器草稿!$Q$17:$Y$17,1,MATCH(神器1!$G$14,神器草稿!$Q$4:$Y$4,0),1)*$D$14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0</v>
      </c>
      <c r="AE59" s="34">
        <f>IF(L59&lt;$E$17,0,INDEX(神器草稿!$Q$20:$Y$20,1,MATCH(神器1!$G$17,神器草稿!$Q$4:$Y$4,0),1)*$D$17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59" s="5">
        <f>IF(L59&lt;$E$24,0,INDEX(神器草稿!$Q$27:$Y$27,1,MATCH(神器1!$G$24,神器草稿!$Q$4:$Y$4,0),1)*$D$24)</f>
        <v>0</v>
      </c>
      <c r="AG59" s="5">
        <f>IF(L59&lt;$E$25,0,INDEX(神器草稿!$Q$28:$Y$28,1,MATCH(神器1!$G$25,神器草稿!$Q$4:$Y$4,0),1)*$D$25)</f>
        <v>0</v>
      </c>
    </row>
    <row r="60" spans="12:33" x14ac:dyDescent="0.2">
      <c r="L60" s="5">
        <v>56</v>
      </c>
      <c r="M60" s="34">
        <f>IF(L60&lt;$E$5,0,INDEX(神器草稿!$Q$8:$Y$8,1,MATCH(神器1!$G$5,神器草稿!$Q$4:$Y$4,0),1)*$D$5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0</v>
      </c>
      <c r="N60" s="34">
        <f>IF(L60&lt;$E$2,0,INDEX(神器草稿!$Q$5:$Y$5,1,MATCH(神器1!$G$2,神器草稿!$Q$4:$Y$4,0),1)*$D$2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0</v>
      </c>
      <c r="Q60" s="5">
        <f>IF(L60&lt;$E$26,0,INDEX(神器草稿!$Q$29:$Y$29,1,MATCH(神器1!$G$26,神器草稿!$Q$4:$Y$4,0),1)*$D$26)</f>
        <v>0</v>
      </c>
      <c r="R60" s="5">
        <f>IF(L60&lt;$E$27,0,INDEX(神器草稿!$Q$30:$Y$30,1,MATCH(神器1!$G$27,神器草稿!$Q$4:$Y$4,0),1)*$D$27)</f>
        <v>0</v>
      </c>
      <c r="S60" s="5">
        <f>IF(L60&lt;$E$29,0,INDEX(神器草稿!$Q$32:$Y$32,1,MATCH(神器1!$G$29,神器草稿!$Q$4:$Y$4,0),1)*$D$29)</f>
        <v>0</v>
      </c>
      <c r="T60" s="5">
        <f>IF(L60&lt;$E$28,0,INDEX(神器草稿!$Q$31:$Y$31,1,MATCH(神器1!$G$28,神器草稿!$Q$4:$Y$4,0),1)*$D$28)</f>
        <v>0</v>
      </c>
      <c r="U60" s="5">
        <f>IF(L60&lt;$E$30,0,INDEX(神器草稿!$Q$33:$Y$33,1,MATCH(神器1!$G$30,神器草稿!$Q$4:$Y$4,0),1)*$D$30)</f>
        <v>0</v>
      </c>
      <c r="V60" s="5">
        <f>IF(L60&lt;$E$31,0,INDEX(神器草稿!$Q$34:$Y$34,1,MATCH(神器1!$G$31,神器草稿!$Q$4:$Y$4,0),1)*$D$31)</f>
        <v>0</v>
      </c>
      <c r="AC60" s="5">
        <v>56</v>
      </c>
      <c r="AD60" s="34">
        <f>IF(L60&lt;$E$14,0,INDEX(神器草稿!$Q$17:$Y$17,1,MATCH(神器1!$G$14,神器草稿!$Q$4:$Y$4,0),1)*$D$14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0</v>
      </c>
      <c r="AE60" s="34">
        <f>IF(L60&lt;$E$17,0,INDEX(神器草稿!$Q$20:$Y$20,1,MATCH(神器1!$G$17,神器草稿!$Q$4:$Y$4,0),1)*$D$17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60" s="5">
        <f>IF(L60&lt;$E$24,0,INDEX(神器草稿!$Q$27:$Y$27,1,MATCH(神器1!$G$24,神器草稿!$Q$4:$Y$4,0),1)*$D$24)</f>
        <v>0</v>
      </c>
      <c r="AG60" s="5">
        <f>IF(L60&lt;$E$25,0,INDEX(神器草稿!$Q$28:$Y$28,1,MATCH(神器1!$G$25,神器草稿!$Q$4:$Y$4,0),1)*$D$25)</f>
        <v>0</v>
      </c>
    </row>
    <row r="61" spans="12:33" x14ac:dyDescent="0.2">
      <c r="L61" s="5">
        <v>57</v>
      </c>
      <c r="M61" s="34">
        <f>IF(L61&lt;$E$5,0,INDEX(神器草稿!$Q$8:$Y$8,1,MATCH(神器1!$G$5,神器草稿!$Q$4:$Y$4,0),1)*$D$5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0</v>
      </c>
      <c r="N61" s="34">
        <f>IF(L61&lt;$E$2,0,INDEX(神器草稿!$Q$5:$Y$5,1,MATCH(神器1!$G$2,神器草稿!$Q$4:$Y$4,0),1)*$D$2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0</v>
      </c>
      <c r="Q61" s="5">
        <f>IF(L61&lt;$E$26,0,INDEX(神器草稿!$Q$29:$Y$29,1,MATCH(神器1!$G$26,神器草稿!$Q$4:$Y$4,0),1)*$D$26)</f>
        <v>0</v>
      </c>
      <c r="R61" s="5">
        <f>IF(L61&lt;$E$27,0,INDEX(神器草稿!$Q$30:$Y$30,1,MATCH(神器1!$G$27,神器草稿!$Q$4:$Y$4,0),1)*$D$27)</f>
        <v>0</v>
      </c>
      <c r="S61" s="5">
        <f>IF(L61&lt;$E$29,0,INDEX(神器草稿!$Q$32:$Y$32,1,MATCH(神器1!$G$29,神器草稿!$Q$4:$Y$4,0),1)*$D$29)</f>
        <v>0</v>
      </c>
      <c r="T61" s="5">
        <f>IF(L61&lt;$E$28,0,INDEX(神器草稿!$Q$31:$Y$31,1,MATCH(神器1!$G$28,神器草稿!$Q$4:$Y$4,0),1)*$D$28)</f>
        <v>0</v>
      </c>
      <c r="U61" s="5">
        <f>IF(L61&lt;$E$30,0,INDEX(神器草稿!$Q$33:$Y$33,1,MATCH(神器1!$G$30,神器草稿!$Q$4:$Y$4,0),1)*$D$30)</f>
        <v>0</v>
      </c>
      <c r="V61" s="5">
        <f>IF(L61&lt;$E$31,0,INDEX(神器草稿!$Q$34:$Y$34,1,MATCH(神器1!$G$31,神器草稿!$Q$4:$Y$4,0),1)*$D$31)</f>
        <v>0</v>
      </c>
      <c r="AC61" s="5">
        <v>57</v>
      </c>
      <c r="AD61" s="34">
        <f>IF(L61&lt;$E$14,0,INDEX(神器草稿!$Q$17:$Y$17,1,MATCH(神器1!$G$14,神器草稿!$Q$4:$Y$4,0),1)*$D$14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0</v>
      </c>
      <c r="AE61" s="34">
        <f>IF(L61&lt;$E$17,0,INDEX(神器草稿!$Q$20:$Y$20,1,MATCH(神器1!$G$17,神器草稿!$Q$4:$Y$4,0),1)*$D$17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61" s="5">
        <f>IF(L61&lt;$E$24,0,INDEX(神器草稿!$Q$27:$Y$27,1,MATCH(神器1!$G$24,神器草稿!$Q$4:$Y$4,0),1)*$D$24)</f>
        <v>0</v>
      </c>
      <c r="AG61" s="5">
        <f>IF(L61&lt;$E$25,0,INDEX(神器草稿!$Q$28:$Y$28,1,MATCH(神器1!$G$25,神器草稿!$Q$4:$Y$4,0),1)*$D$25)</f>
        <v>0</v>
      </c>
    </row>
    <row r="62" spans="12:33" x14ac:dyDescent="0.2">
      <c r="L62" s="5">
        <v>58</v>
      </c>
      <c r="M62" s="34">
        <f>IF(L62&lt;$E$5,0,INDEX(神器草稿!$Q$8:$Y$8,1,MATCH(神器1!$G$5,神器草稿!$Q$4:$Y$4,0),1)*$D$5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0</v>
      </c>
      <c r="N62" s="34">
        <f>IF(L62&lt;$E$2,0,INDEX(神器草稿!$Q$5:$Y$5,1,MATCH(神器1!$G$2,神器草稿!$Q$4:$Y$4,0),1)*$D$2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0</v>
      </c>
      <c r="Q62" s="5">
        <f>IF(L62&lt;$E$26,0,INDEX(神器草稿!$Q$29:$Y$29,1,MATCH(神器1!$G$26,神器草稿!$Q$4:$Y$4,0),1)*$D$26)</f>
        <v>0</v>
      </c>
      <c r="R62" s="5">
        <f>IF(L62&lt;$E$27,0,INDEX(神器草稿!$Q$30:$Y$30,1,MATCH(神器1!$G$27,神器草稿!$Q$4:$Y$4,0),1)*$D$27)</f>
        <v>0</v>
      </c>
      <c r="S62" s="5">
        <f>IF(L62&lt;$E$29,0,INDEX(神器草稿!$Q$32:$Y$32,1,MATCH(神器1!$G$29,神器草稿!$Q$4:$Y$4,0),1)*$D$29)</f>
        <v>0</v>
      </c>
      <c r="T62" s="5">
        <f>IF(L62&lt;$E$28,0,INDEX(神器草稿!$Q$31:$Y$31,1,MATCH(神器1!$G$28,神器草稿!$Q$4:$Y$4,0),1)*$D$28)</f>
        <v>0</v>
      </c>
      <c r="U62" s="5">
        <f>IF(L62&lt;$E$30,0,INDEX(神器草稿!$Q$33:$Y$33,1,MATCH(神器1!$G$30,神器草稿!$Q$4:$Y$4,0),1)*$D$30)</f>
        <v>0</v>
      </c>
      <c r="V62" s="5">
        <f>IF(L62&lt;$E$31,0,INDEX(神器草稿!$Q$34:$Y$34,1,MATCH(神器1!$G$31,神器草稿!$Q$4:$Y$4,0),1)*$D$31)</f>
        <v>0</v>
      </c>
      <c r="AC62" s="5">
        <v>58</v>
      </c>
      <c r="AD62" s="34">
        <f>IF(L62&lt;$E$14,0,INDEX(神器草稿!$Q$17:$Y$17,1,MATCH(神器1!$G$14,神器草稿!$Q$4:$Y$4,0),1)*$D$14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0</v>
      </c>
      <c r="AE62" s="34">
        <f>IF(L62&lt;$E$17,0,INDEX(神器草稿!$Q$20:$Y$20,1,MATCH(神器1!$G$17,神器草稿!$Q$4:$Y$4,0),1)*$D$17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62" s="5">
        <f>IF(L62&lt;$E$24,0,INDEX(神器草稿!$Q$27:$Y$27,1,MATCH(神器1!$G$24,神器草稿!$Q$4:$Y$4,0),1)*$D$24)</f>
        <v>0</v>
      </c>
      <c r="AG62" s="5">
        <f>IF(L62&lt;$E$25,0,INDEX(神器草稿!$Q$28:$Y$28,1,MATCH(神器1!$G$25,神器草稿!$Q$4:$Y$4,0),1)*$D$25)</f>
        <v>0</v>
      </c>
    </row>
    <row r="63" spans="12:33" x14ac:dyDescent="0.2">
      <c r="L63" s="5">
        <v>59</v>
      </c>
      <c r="M63" s="34">
        <f>IF(L63&lt;$E$5,0,INDEX(神器草稿!$Q$8:$Y$8,1,MATCH(神器1!$G$5,神器草稿!$Q$4:$Y$4,0),1)*$D$5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0</v>
      </c>
      <c r="N63" s="34">
        <f>IF(L63&lt;$E$2,0,INDEX(神器草稿!$Q$5:$Y$5,1,MATCH(神器1!$G$2,神器草稿!$Q$4:$Y$4,0),1)*$D$2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0</v>
      </c>
      <c r="Q63" s="5">
        <f>IF(L63&lt;$E$26,0,INDEX(神器草稿!$Q$29:$Y$29,1,MATCH(神器1!$G$26,神器草稿!$Q$4:$Y$4,0),1)*$D$26)</f>
        <v>0</v>
      </c>
      <c r="R63" s="5">
        <f>IF(L63&lt;$E$27,0,INDEX(神器草稿!$Q$30:$Y$30,1,MATCH(神器1!$G$27,神器草稿!$Q$4:$Y$4,0),1)*$D$27)</f>
        <v>0</v>
      </c>
      <c r="S63" s="5">
        <f>IF(L63&lt;$E$29,0,INDEX(神器草稿!$Q$32:$Y$32,1,MATCH(神器1!$G$29,神器草稿!$Q$4:$Y$4,0),1)*$D$29)</f>
        <v>0</v>
      </c>
      <c r="T63" s="5">
        <f>IF(L63&lt;$E$28,0,INDEX(神器草稿!$Q$31:$Y$31,1,MATCH(神器1!$G$28,神器草稿!$Q$4:$Y$4,0),1)*$D$28)</f>
        <v>0</v>
      </c>
      <c r="U63" s="5">
        <f>IF(L63&lt;$E$30,0,INDEX(神器草稿!$Q$33:$Y$33,1,MATCH(神器1!$G$30,神器草稿!$Q$4:$Y$4,0),1)*$D$30)</f>
        <v>0</v>
      </c>
      <c r="V63" s="5">
        <f>IF(L63&lt;$E$31,0,INDEX(神器草稿!$Q$34:$Y$34,1,MATCH(神器1!$G$31,神器草稿!$Q$4:$Y$4,0),1)*$D$31)</f>
        <v>0</v>
      </c>
      <c r="AC63" s="5">
        <v>59</v>
      </c>
      <c r="AD63" s="34">
        <f>IF(L63&lt;$E$14,0,INDEX(神器草稿!$Q$17:$Y$17,1,MATCH(神器1!$G$14,神器草稿!$Q$4:$Y$4,0),1)*$D$14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0</v>
      </c>
      <c r="AE63" s="34">
        <f>IF(L63&lt;$E$17,0,INDEX(神器草稿!$Q$20:$Y$20,1,MATCH(神器1!$G$17,神器草稿!$Q$4:$Y$4,0),1)*$D$17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63" s="5">
        <f>IF(L63&lt;$E$24,0,INDEX(神器草稿!$Q$27:$Y$27,1,MATCH(神器1!$G$24,神器草稿!$Q$4:$Y$4,0),1)*$D$24)</f>
        <v>0</v>
      </c>
      <c r="AG63" s="5">
        <f>IF(L63&lt;$E$25,0,INDEX(神器草稿!$Q$28:$Y$28,1,MATCH(神器1!$G$25,神器草稿!$Q$4:$Y$4,0),1)*$D$25)</f>
        <v>0</v>
      </c>
    </row>
    <row r="64" spans="12:33" x14ac:dyDescent="0.2">
      <c r="L64" s="5">
        <v>60</v>
      </c>
      <c r="M64" s="34">
        <f>IF(L64&lt;$E$5,0,INDEX(神器草稿!$Q$8:$Y$8,1,MATCH(神器1!$G$5,神器草稿!$Q$4:$Y$4,0),1)*$D$5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0</v>
      </c>
      <c r="N64" s="34">
        <f>IF(L64&lt;$E$2,0,INDEX(神器草稿!$Q$5:$Y$5,1,MATCH(神器1!$G$2,神器草稿!$Q$4:$Y$4,0),1)*$D$2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0</v>
      </c>
      <c r="Q64" s="5">
        <f>IF(L64&lt;$E$26,0,INDEX(神器草稿!$Q$29:$Y$29,1,MATCH(神器1!$G$26,神器草稿!$Q$4:$Y$4,0),1)*$D$26)</f>
        <v>0</v>
      </c>
      <c r="R64" s="5">
        <f>IF(L64&lt;$E$27,0,INDEX(神器草稿!$Q$30:$Y$30,1,MATCH(神器1!$G$27,神器草稿!$Q$4:$Y$4,0),1)*$D$27)</f>
        <v>0</v>
      </c>
      <c r="S64" s="5">
        <f>IF(L64&lt;$E$29,0,INDEX(神器草稿!$Q$32:$Y$32,1,MATCH(神器1!$G$29,神器草稿!$Q$4:$Y$4,0),1)*$D$29)</f>
        <v>0</v>
      </c>
      <c r="T64" s="5">
        <f>IF(L64&lt;$E$28,0,INDEX(神器草稿!$Q$31:$Y$31,1,MATCH(神器1!$G$28,神器草稿!$Q$4:$Y$4,0),1)*$D$28)</f>
        <v>0</v>
      </c>
      <c r="U64" s="5">
        <f>IF(L64&lt;$E$30,0,INDEX(神器草稿!$Q$33:$Y$33,1,MATCH(神器1!$G$30,神器草稿!$Q$4:$Y$4,0),1)*$D$30)</f>
        <v>0</v>
      </c>
      <c r="V64" s="5">
        <f>IF(L64&lt;$E$31,0,INDEX(神器草稿!$Q$34:$Y$34,1,MATCH(神器1!$G$31,神器草稿!$Q$4:$Y$4,0),1)*$D$31)</f>
        <v>0</v>
      </c>
      <c r="AC64" s="5">
        <v>60</v>
      </c>
      <c r="AD64" s="34">
        <f>IF(L64&lt;$E$14,0,INDEX(神器草稿!$Q$17:$Y$17,1,MATCH(神器1!$G$14,神器草稿!$Q$4:$Y$4,0),1)*$D$14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0</v>
      </c>
      <c r="AE64" s="34">
        <f>IF(L64&lt;$E$17,0,INDEX(神器草稿!$Q$20:$Y$20,1,MATCH(神器1!$G$17,神器草稿!$Q$4:$Y$4,0),1)*$D$17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64" s="5">
        <f>IF(L64&lt;$E$24,0,INDEX(神器草稿!$Q$27:$Y$27,1,MATCH(神器1!$G$24,神器草稿!$Q$4:$Y$4,0),1)*$D$24)</f>
        <v>0</v>
      </c>
      <c r="AG64" s="5">
        <f>IF(L64&lt;$E$25,0,INDEX(神器草稿!$Q$28:$Y$28,1,MATCH(神器1!$G$25,神器草稿!$Q$4:$Y$4,0),1)*$D$25)</f>
        <v>0</v>
      </c>
    </row>
    <row r="65" spans="12:33" x14ac:dyDescent="0.2">
      <c r="L65" s="5">
        <v>61</v>
      </c>
      <c r="M65" s="34">
        <f>IF(L65&lt;$E$5,0,INDEX(神器草稿!$Q$8:$Y$8,1,MATCH(神器1!$G$5,神器草稿!$Q$4:$Y$4,0),1)*$D$5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0</v>
      </c>
      <c r="N65" s="34">
        <f>IF(L65&lt;$E$2,0,INDEX(神器草稿!$Q$5:$Y$5,1,MATCH(神器1!$G$2,神器草稿!$Q$4:$Y$4,0),1)*$D$2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0</v>
      </c>
      <c r="Q65" s="5">
        <f>IF(L65&lt;$E$26,0,INDEX(神器草稿!$Q$29:$Y$29,1,MATCH(神器1!$G$26,神器草稿!$Q$4:$Y$4,0),1)*$D$26)</f>
        <v>0</v>
      </c>
      <c r="R65" s="5">
        <f>IF(L65&lt;$E$27,0,INDEX(神器草稿!$Q$30:$Y$30,1,MATCH(神器1!$G$27,神器草稿!$Q$4:$Y$4,0),1)*$D$27)</f>
        <v>0</v>
      </c>
      <c r="S65" s="5">
        <f>IF(L65&lt;$E$29,0,INDEX(神器草稿!$Q$32:$Y$32,1,MATCH(神器1!$G$29,神器草稿!$Q$4:$Y$4,0),1)*$D$29)</f>
        <v>0</v>
      </c>
      <c r="T65" s="5">
        <f>IF(L65&lt;$E$28,0,INDEX(神器草稿!$Q$31:$Y$31,1,MATCH(神器1!$G$28,神器草稿!$Q$4:$Y$4,0),1)*$D$28)</f>
        <v>0</v>
      </c>
      <c r="U65" s="5">
        <f>IF(L65&lt;$E$30,0,INDEX(神器草稿!$Q$33:$Y$33,1,MATCH(神器1!$G$30,神器草稿!$Q$4:$Y$4,0),1)*$D$30)</f>
        <v>0</v>
      </c>
      <c r="V65" s="5">
        <f>IF(L65&lt;$E$31,0,INDEX(神器草稿!$Q$34:$Y$34,1,MATCH(神器1!$G$31,神器草稿!$Q$4:$Y$4,0),1)*$D$31)</f>
        <v>0</v>
      </c>
      <c r="AC65" s="5">
        <v>61</v>
      </c>
      <c r="AD65" s="34">
        <f>IF(L65&lt;$E$14,0,INDEX(神器草稿!$Q$17:$Y$17,1,MATCH(神器1!$G$14,神器草稿!$Q$4:$Y$4,0),1)*$D$14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0</v>
      </c>
      <c r="AE65" s="34">
        <f>IF(L65&lt;$E$17,0,INDEX(神器草稿!$Q$20:$Y$20,1,MATCH(神器1!$G$17,神器草稿!$Q$4:$Y$4,0),1)*$D$17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65" s="5">
        <f>IF(L65&lt;$E$24,0,INDEX(神器草稿!$Q$27:$Y$27,1,MATCH(神器1!$G$24,神器草稿!$Q$4:$Y$4,0),1)*$D$24)</f>
        <v>0</v>
      </c>
      <c r="AG65" s="5">
        <f>IF(L65&lt;$E$25,0,INDEX(神器草稿!$Q$28:$Y$28,1,MATCH(神器1!$G$25,神器草稿!$Q$4:$Y$4,0),1)*$D$25)</f>
        <v>0</v>
      </c>
    </row>
    <row r="66" spans="12:33" x14ac:dyDescent="0.2">
      <c r="L66" s="5">
        <v>62</v>
      </c>
      <c r="M66" s="34">
        <f>IF(L66&lt;$E$5,0,INDEX(神器草稿!$Q$8:$Y$8,1,MATCH(神器1!$G$5,神器草稿!$Q$4:$Y$4,0),1)*$D$5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0</v>
      </c>
      <c r="N66" s="34">
        <f>IF(L66&lt;$E$2,0,INDEX(神器草稿!$Q$5:$Y$5,1,MATCH(神器1!$G$2,神器草稿!$Q$4:$Y$4,0),1)*$D$2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0</v>
      </c>
      <c r="Q66" s="5">
        <f>IF(L66&lt;$E$26,0,INDEX(神器草稿!$Q$29:$Y$29,1,MATCH(神器1!$G$26,神器草稿!$Q$4:$Y$4,0),1)*$D$26)</f>
        <v>0</v>
      </c>
      <c r="R66" s="5">
        <f>IF(L66&lt;$E$27,0,INDEX(神器草稿!$Q$30:$Y$30,1,MATCH(神器1!$G$27,神器草稿!$Q$4:$Y$4,0),1)*$D$27)</f>
        <v>0</v>
      </c>
      <c r="S66" s="5">
        <f>IF(L66&lt;$E$29,0,INDEX(神器草稿!$Q$32:$Y$32,1,MATCH(神器1!$G$29,神器草稿!$Q$4:$Y$4,0),1)*$D$29)</f>
        <v>0</v>
      </c>
      <c r="T66" s="5">
        <f>IF(L66&lt;$E$28,0,INDEX(神器草稿!$Q$31:$Y$31,1,MATCH(神器1!$G$28,神器草稿!$Q$4:$Y$4,0),1)*$D$28)</f>
        <v>0</v>
      </c>
      <c r="U66" s="5">
        <f>IF(L66&lt;$E$30,0,INDEX(神器草稿!$Q$33:$Y$33,1,MATCH(神器1!$G$30,神器草稿!$Q$4:$Y$4,0),1)*$D$30)</f>
        <v>0</v>
      </c>
      <c r="V66" s="5">
        <f>IF(L66&lt;$E$31,0,INDEX(神器草稿!$Q$34:$Y$34,1,MATCH(神器1!$G$31,神器草稿!$Q$4:$Y$4,0),1)*$D$31)</f>
        <v>0</v>
      </c>
      <c r="AC66" s="5">
        <v>62</v>
      </c>
      <c r="AD66" s="34">
        <f>IF(L66&lt;$E$14,0,INDEX(神器草稿!$Q$17:$Y$17,1,MATCH(神器1!$G$14,神器草稿!$Q$4:$Y$4,0),1)*$D$14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0</v>
      </c>
      <c r="AE66" s="34">
        <f>IF(L66&lt;$E$17,0,INDEX(神器草稿!$Q$20:$Y$20,1,MATCH(神器1!$G$17,神器草稿!$Q$4:$Y$4,0),1)*$D$17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66" s="5">
        <f>IF(L66&lt;$E$24,0,INDEX(神器草稿!$Q$27:$Y$27,1,MATCH(神器1!$G$24,神器草稿!$Q$4:$Y$4,0),1)*$D$24)</f>
        <v>0</v>
      </c>
      <c r="AG66" s="5">
        <f>IF(L66&lt;$E$25,0,INDEX(神器草稿!$Q$28:$Y$28,1,MATCH(神器1!$G$25,神器草稿!$Q$4:$Y$4,0),1)*$D$25)</f>
        <v>0</v>
      </c>
    </row>
    <row r="67" spans="12:33" x14ac:dyDescent="0.2">
      <c r="L67" s="5">
        <v>63</v>
      </c>
      <c r="M67" s="34">
        <f>IF(L67&lt;$E$5,0,INDEX(神器草稿!$Q$8:$Y$8,1,MATCH(神器1!$G$5,神器草稿!$Q$4:$Y$4,0),1)*$D$5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0</v>
      </c>
      <c r="N67" s="34">
        <f>IF(L67&lt;$E$2,0,INDEX(神器草稿!$Q$5:$Y$5,1,MATCH(神器1!$G$2,神器草稿!$Q$4:$Y$4,0),1)*$D$2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0</v>
      </c>
      <c r="Q67" s="5">
        <f>IF(L67&lt;$E$26,0,INDEX(神器草稿!$Q$29:$Y$29,1,MATCH(神器1!$G$26,神器草稿!$Q$4:$Y$4,0),1)*$D$26)</f>
        <v>0</v>
      </c>
      <c r="R67" s="5">
        <f>IF(L67&lt;$E$27,0,INDEX(神器草稿!$Q$30:$Y$30,1,MATCH(神器1!$G$27,神器草稿!$Q$4:$Y$4,0),1)*$D$27)</f>
        <v>0</v>
      </c>
      <c r="S67" s="5">
        <f>IF(L67&lt;$E$29,0,INDEX(神器草稿!$Q$32:$Y$32,1,MATCH(神器1!$G$29,神器草稿!$Q$4:$Y$4,0),1)*$D$29)</f>
        <v>0</v>
      </c>
      <c r="T67" s="5">
        <f>IF(L67&lt;$E$28,0,INDEX(神器草稿!$Q$31:$Y$31,1,MATCH(神器1!$G$28,神器草稿!$Q$4:$Y$4,0),1)*$D$28)</f>
        <v>0</v>
      </c>
      <c r="U67" s="5">
        <f>IF(L67&lt;$E$30,0,INDEX(神器草稿!$Q$33:$Y$33,1,MATCH(神器1!$G$30,神器草稿!$Q$4:$Y$4,0),1)*$D$30)</f>
        <v>0</v>
      </c>
      <c r="V67" s="5">
        <f>IF(L67&lt;$E$31,0,INDEX(神器草稿!$Q$34:$Y$34,1,MATCH(神器1!$G$31,神器草稿!$Q$4:$Y$4,0),1)*$D$31)</f>
        <v>0</v>
      </c>
      <c r="AC67" s="5">
        <v>63</v>
      </c>
      <c r="AD67" s="34">
        <f>IF(L67&lt;$E$14,0,INDEX(神器草稿!$Q$17:$Y$17,1,MATCH(神器1!$G$14,神器草稿!$Q$4:$Y$4,0),1)*$D$14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0</v>
      </c>
      <c r="AE67" s="34">
        <f>IF(L67&lt;$E$17,0,INDEX(神器草稿!$Q$20:$Y$20,1,MATCH(神器1!$G$17,神器草稿!$Q$4:$Y$4,0),1)*$D$17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67" s="5">
        <f>IF(L67&lt;$E$24,0,INDEX(神器草稿!$Q$27:$Y$27,1,MATCH(神器1!$G$24,神器草稿!$Q$4:$Y$4,0),1)*$D$24)</f>
        <v>0</v>
      </c>
      <c r="AG67" s="5">
        <f>IF(L67&lt;$E$25,0,INDEX(神器草稿!$Q$28:$Y$28,1,MATCH(神器1!$G$25,神器草稿!$Q$4:$Y$4,0),1)*$D$25)</f>
        <v>0</v>
      </c>
    </row>
    <row r="68" spans="12:33" x14ac:dyDescent="0.2">
      <c r="L68" s="5">
        <v>64</v>
      </c>
      <c r="M68" s="34">
        <f>IF(L68&lt;$E$5,0,INDEX(神器草稿!$Q$8:$Y$8,1,MATCH(神器1!$G$5,神器草稿!$Q$4:$Y$4,0),1)*$D$5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0</v>
      </c>
      <c r="N68" s="34">
        <f>IF(L68&lt;$E$2,0,INDEX(神器草稿!$Q$5:$Y$5,1,MATCH(神器1!$G$2,神器草稿!$Q$4:$Y$4,0),1)*$D$2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0</v>
      </c>
      <c r="Q68" s="5">
        <f>IF(L68&lt;$E$26,0,INDEX(神器草稿!$Q$29:$Y$29,1,MATCH(神器1!$G$26,神器草稿!$Q$4:$Y$4,0),1)*$D$26)</f>
        <v>0</v>
      </c>
      <c r="R68" s="5">
        <f>IF(L68&lt;$E$27,0,INDEX(神器草稿!$Q$30:$Y$30,1,MATCH(神器1!$G$27,神器草稿!$Q$4:$Y$4,0),1)*$D$27)</f>
        <v>0</v>
      </c>
      <c r="S68" s="5">
        <f>IF(L68&lt;$E$29,0,INDEX(神器草稿!$Q$32:$Y$32,1,MATCH(神器1!$G$29,神器草稿!$Q$4:$Y$4,0),1)*$D$29)</f>
        <v>0</v>
      </c>
      <c r="T68" s="5">
        <f>IF(L68&lt;$E$28,0,INDEX(神器草稿!$Q$31:$Y$31,1,MATCH(神器1!$G$28,神器草稿!$Q$4:$Y$4,0),1)*$D$28)</f>
        <v>0</v>
      </c>
      <c r="U68" s="5">
        <f>IF(L68&lt;$E$30,0,INDEX(神器草稿!$Q$33:$Y$33,1,MATCH(神器1!$G$30,神器草稿!$Q$4:$Y$4,0),1)*$D$30)</f>
        <v>0</v>
      </c>
      <c r="V68" s="5">
        <f>IF(L68&lt;$E$31,0,INDEX(神器草稿!$Q$34:$Y$34,1,MATCH(神器1!$G$31,神器草稿!$Q$4:$Y$4,0),1)*$D$31)</f>
        <v>0</v>
      </c>
      <c r="AC68" s="5">
        <v>64</v>
      </c>
      <c r="AD68" s="34">
        <f>IF(L68&lt;$E$14,0,INDEX(神器草稿!$Q$17:$Y$17,1,MATCH(神器1!$G$14,神器草稿!$Q$4:$Y$4,0),1)*$D$14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0</v>
      </c>
      <c r="AE68" s="34">
        <f>IF(L68&lt;$E$17,0,INDEX(神器草稿!$Q$20:$Y$20,1,MATCH(神器1!$G$17,神器草稿!$Q$4:$Y$4,0),1)*$D$17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68" s="5">
        <f>IF(L68&lt;$E$24,0,INDEX(神器草稿!$Q$27:$Y$27,1,MATCH(神器1!$G$24,神器草稿!$Q$4:$Y$4,0),1)*$D$24)</f>
        <v>0</v>
      </c>
      <c r="AG68" s="5">
        <f>IF(L68&lt;$E$25,0,INDEX(神器草稿!$Q$28:$Y$28,1,MATCH(神器1!$G$25,神器草稿!$Q$4:$Y$4,0),1)*$D$25)</f>
        <v>0</v>
      </c>
    </row>
    <row r="69" spans="12:33" x14ac:dyDescent="0.2">
      <c r="L69" s="5">
        <v>65</v>
      </c>
      <c r="M69" s="34">
        <f>IF(L69&lt;$E$5,0,INDEX(神器草稿!$Q$8:$Y$8,1,MATCH(神器1!$G$5,神器草稿!$Q$4:$Y$4,0),1)*$D$5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0</v>
      </c>
      <c r="N69" s="34">
        <f>IF(L69&lt;$E$2,0,INDEX(神器草稿!$Q$5:$Y$5,1,MATCH(神器1!$G$2,神器草稿!$Q$4:$Y$4,0),1)*$D$2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0</v>
      </c>
      <c r="Q69" s="5">
        <f>IF(L69&lt;$E$26,0,INDEX(神器草稿!$Q$29:$Y$29,1,MATCH(神器1!$G$26,神器草稿!$Q$4:$Y$4,0),1)*$D$26)</f>
        <v>0</v>
      </c>
      <c r="R69" s="5">
        <f>IF(L69&lt;$E$27,0,INDEX(神器草稿!$Q$30:$Y$30,1,MATCH(神器1!$G$27,神器草稿!$Q$4:$Y$4,0),1)*$D$27)</f>
        <v>0</v>
      </c>
      <c r="S69" s="5">
        <f>IF(L69&lt;$E$29,0,INDEX(神器草稿!$Q$32:$Y$32,1,MATCH(神器1!$G$29,神器草稿!$Q$4:$Y$4,0),1)*$D$29)</f>
        <v>0</v>
      </c>
      <c r="T69" s="5">
        <f>IF(L69&lt;$E$28,0,INDEX(神器草稿!$Q$31:$Y$31,1,MATCH(神器1!$G$28,神器草稿!$Q$4:$Y$4,0),1)*$D$28)</f>
        <v>0</v>
      </c>
      <c r="U69" s="5">
        <f>IF(L69&lt;$E$30,0,INDEX(神器草稿!$Q$33:$Y$33,1,MATCH(神器1!$G$30,神器草稿!$Q$4:$Y$4,0),1)*$D$30)</f>
        <v>0</v>
      </c>
      <c r="V69" s="5">
        <f>IF(L69&lt;$E$31,0,INDEX(神器草稿!$Q$34:$Y$34,1,MATCH(神器1!$G$31,神器草稿!$Q$4:$Y$4,0),1)*$D$31)</f>
        <v>0</v>
      </c>
      <c r="AC69" s="5">
        <v>65</v>
      </c>
      <c r="AD69" s="34">
        <f>IF(L69&lt;$E$14,0,INDEX(神器草稿!$Q$17:$Y$17,1,MATCH(神器1!$G$14,神器草稿!$Q$4:$Y$4,0),1)*$D$14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0</v>
      </c>
      <c r="AE69" s="34">
        <f>IF(L69&lt;$E$17,0,INDEX(神器草稿!$Q$20:$Y$20,1,MATCH(神器1!$G$17,神器草稿!$Q$4:$Y$4,0),1)*$D$17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69" s="5">
        <f>IF(L69&lt;$E$24,0,INDEX(神器草稿!$Q$27:$Y$27,1,MATCH(神器1!$G$24,神器草稿!$Q$4:$Y$4,0),1)*$D$24)</f>
        <v>0</v>
      </c>
      <c r="AG69" s="5">
        <f>IF(L69&lt;$E$25,0,INDEX(神器草稿!$Q$28:$Y$28,1,MATCH(神器1!$G$25,神器草稿!$Q$4:$Y$4,0),1)*$D$25)</f>
        <v>0</v>
      </c>
    </row>
    <row r="70" spans="12:33" x14ac:dyDescent="0.2">
      <c r="L70" s="5">
        <v>66</v>
      </c>
      <c r="M70" s="34">
        <f>IF(L70&lt;$E$5,0,INDEX(神器草稿!$Q$8:$Y$8,1,MATCH(神器1!$G$5,神器草稿!$Q$4:$Y$4,0),1)*$D$5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0</v>
      </c>
      <c r="N70" s="34">
        <f>IF(L70&lt;$E$2,0,INDEX(神器草稿!$Q$5:$Y$5,1,MATCH(神器1!$G$2,神器草稿!$Q$4:$Y$4,0),1)*$D$2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0</v>
      </c>
      <c r="Q70" s="5">
        <f>IF(L70&lt;$E$26,0,INDEX(神器草稿!$Q$29:$Y$29,1,MATCH(神器1!$G$26,神器草稿!$Q$4:$Y$4,0),1)*$D$26)</f>
        <v>0</v>
      </c>
      <c r="R70" s="5">
        <f>IF(L70&lt;$E$27,0,INDEX(神器草稿!$Q$30:$Y$30,1,MATCH(神器1!$G$27,神器草稿!$Q$4:$Y$4,0),1)*$D$27)</f>
        <v>0</v>
      </c>
      <c r="S70" s="5">
        <f>IF(L70&lt;$E$29,0,INDEX(神器草稿!$Q$32:$Y$32,1,MATCH(神器1!$G$29,神器草稿!$Q$4:$Y$4,0),1)*$D$29)</f>
        <v>0</v>
      </c>
      <c r="T70" s="5">
        <f>IF(L70&lt;$E$28,0,INDEX(神器草稿!$Q$31:$Y$31,1,MATCH(神器1!$G$28,神器草稿!$Q$4:$Y$4,0),1)*$D$28)</f>
        <v>0</v>
      </c>
      <c r="U70" s="5">
        <f>IF(L70&lt;$E$30,0,INDEX(神器草稿!$Q$33:$Y$33,1,MATCH(神器1!$G$30,神器草稿!$Q$4:$Y$4,0),1)*$D$30)</f>
        <v>0</v>
      </c>
      <c r="V70" s="5">
        <f>IF(L70&lt;$E$31,0,INDEX(神器草稿!$Q$34:$Y$34,1,MATCH(神器1!$G$31,神器草稿!$Q$4:$Y$4,0),1)*$D$31)</f>
        <v>0</v>
      </c>
      <c r="AC70" s="5">
        <v>66</v>
      </c>
      <c r="AD70" s="34">
        <f>IF(L70&lt;$E$14,0,INDEX(神器草稿!$Q$17:$Y$17,1,MATCH(神器1!$G$14,神器草稿!$Q$4:$Y$4,0),1)*$D$14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0</v>
      </c>
      <c r="AE70" s="34">
        <f>IF(L70&lt;$E$17,0,INDEX(神器草稿!$Q$20:$Y$20,1,MATCH(神器1!$G$17,神器草稿!$Q$4:$Y$4,0),1)*$D$17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70" s="5">
        <f>IF(L70&lt;$E$24,0,INDEX(神器草稿!$Q$27:$Y$27,1,MATCH(神器1!$G$24,神器草稿!$Q$4:$Y$4,0),1)*$D$24)</f>
        <v>0</v>
      </c>
      <c r="AG70" s="5">
        <f>IF(L70&lt;$E$25,0,INDEX(神器草稿!$Q$28:$Y$28,1,MATCH(神器1!$G$25,神器草稿!$Q$4:$Y$4,0),1)*$D$25)</f>
        <v>0</v>
      </c>
    </row>
    <row r="71" spans="12:33" x14ac:dyDescent="0.2">
      <c r="L71" s="5">
        <v>67</v>
      </c>
      <c r="M71" s="34">
        <f>IF(L71&lt;$E$5,0,INDEX(神器草稿!$Q$8:$Y$8,1,MATCH(神器1!$G$5,神器草稿!$Q$4:$Y$4,0),1)*$D$5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0</v>
      </c>
      <c r="N71" s="34">
        <f>IF(L71&lt;$E$2,0,INDEX(神器草稿!$Q$5:$Y$5,1,MATCH(神器1!$G$2,神器草稿!$Q$4:$Y$4,0),1)*$D$2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0</v>
      </c>
      <c r="Q71" s="5">
        <f>IF(L71&lt;$E$26,0,INDEX(神器草稿!$Q$29:$Y$29,1,MATCH(神器1!$G$26,神器草稿!$Q$4:$Y$4,0),1)*$D$26)</f>
        <v>0</v>
      </c>
      <c r="R71" s="5">
        <f>IF(L71&lt;$E$27,0,INDEX(神器草稿!$Q$30:$Y$30,1,MATCH(神器1!$G$27,神器草稿!$Q$4:$Y$4,0),1)*$D$27)</f>
        <v>0</v>
      </c>
      <c r="S71" s="5">
        <f>IF(L71&lt;$E$29,0,INDEX(神器草稿!$Q$32:$Y$32,1,MATCH(神器1!$G$29,神器草稿!$Q$4:$Y$4,0),1)*$D$29)</f>
        <v>0</v>
      </c>
      <c r="T71" s="5">
        <f>IF(L71&lt;$E$28,0,INDEX(神器草稿!$Q$31:$Y$31,1,MATCH(神器1!$G$28,神器草稿!$Q$4:$Y$4,0),1)*$D$28)</f>
        <v>0</v>
      </c>
      <c r="U71" s="5">
        <f>IF(L71&lt;$E$30,0,INDEX(神器草稿!$Q$33:$Y$33,1,MATCH(神器1!$G$30,神器草稿!$Q$4:$Y$4,0),1)*$D$30)</f>
        <v>0</v>
      </c>
      <c r="V71" s="5">
        <f>IF(L71&lt;$E$31,0,INDEX(神器草稿!$Q$34:$Y$34,1,MATCH(神器1!$G$31,神器草稿!$Q$4:$Y$4,0),1)*$D$31)</f>
        <v>0</v>
      </c>
      <c r="AC71" s="5">
        <v>67</v>
      </c>
      <c r="AD71" s="34">
        <f>IF(L71&lt;$E$14,0,INDEX(神器草稿!$Q$17:$Y$17,1,MATCH(神器1!$G$14,神器草稿!$Q$4:$Y$4,0),1)*$D$14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0</v>
      </c>
      <c r="AE71" s="34">
        <f>IF(L71&lt;$E$17,0,INDEX(神器草稿!$Q$20:$Y$20,1,MATCH(神器1!$G$17,神器草稿!$Q$4:$Y$4,0),1)*$D$17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71" s="5">
        <f>IF(L71&lt;$E$24,0,INDEX(神器草稿!$Q$27:$Y$27,1,MATCH(神器1!$G$24,神器草稿!$Q$4:$Y$4,0),1)*$D$24)</f>
        <v>0</v>
      </c>
      <c r="AG71" s="5">
        <f>IF(L71&lt;$E$25,0,INDEX(神器草稿!$Q$28:$Y$28,1,MATCH(神器1!$G$25,神器草稿!$Q$4:$Y$4,0),1)*$D$25)</f>
        <v>0</v>
      </c>
    </row>
    <row r="72" spans="12:33" x14ac:dyDescent="0.2">
      <c r="L72" s="5">
        <v>68</v>
      </c>
      <c r="M72" s="34">
        <f>IF(L72&lt;$E$5,0,INDEX(神器草稿!$Q$8:$Y$8,1,MATCH(神器1!$G$5,神器草稿!$Q$4:$Y$4,0),1)*$D$5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0</v>
      </c>
      <c r="N72" s="34">
        <f>IF(L72&lt;$E$2,0,INDEX(神器草稿!$Q$5:$Y$5,1,MATCH(神器1!$G$2,神器草稿!$Q$4:$Y$4,0),1)*$D$2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0</v>
      </c>
      <c r="Q72" s="5">
        <f>IF(L72&lt;$E$26,0,INDEX(神器草稿!$Q$29:$Y$29,1,MATCH(神器1!$G$26,神器草稿!$Q$4:$Y$4,0),1)*$D$26)</f>
        <v>0</v>
      </c>
      <c r="R72" s="5">
        <f>IF(L72&lt;$E$27,0,INDEX(神器草稿!$Q$30:$Y$30,1,MATCH(神器1!$G$27,神器草稿!$Q$4:$Y$4,0),1)*$D$27)</f>
        <v>0</v>
      </c>
      <c r="S72" s="5">
        <f>IF(L72&lt;$E$29,0,INDEX(神器草稿!$Q$32:$Y$32,1,MATCH(神器1!$G$29,神器草稿!$Q$4:$Y$4,0),1)*$D$29)</f>
        <v>0</v>
      </c>
      <c r="T72" s="5">
        <f>IF(L72&lt;$E$28,0,INDEX(神器草稿!$Q$31:$Y$31,1,MATCH(神器1!$G$28,神器草稿!$Q$4:$Y$4,0),1)*$D$28)</f>
        <v>0</v>
      </c>
      <c r="U72" s="5">
        <f>IF(L72&lt;$E$30,0,INDEX(神器草稿!$Q$33:$Y$33,1,MATCH(神器1!$G$30,神器草稿!$Q$4:$Y$4,0),1)*$D$30)</f>
        <v>0</v>
      </c>
      <c r="V72" s="5">
        <f>IF(L72&lt;$E$31,0,INDEX(神器草稿!$Q$34:$Y$34,1,MATCH(神器1!$G$31,神器草稿!$Q$4:$Y$4,0),1)*$D$31)</f>
        <v>0</v>
      </c>
      <c r="AC72" s="5">
        <v>68</v>
      </c>
      <c r="AD72" s="34">
        <f>IF(L72&lt;$E$14,0,INDEX(神器草稿!$Q$17:$Y$17,1,MATCH(神器1!$G$14,神器草稿!$Q$4:$Y$4,0),1)*$D$14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0</v>
      </c>
      <c r="AE72" s="34">
        <f>IF(L72&lt;$E$17,0,INDEX(神器草稿!$Q$20:$Y$20,1,MATCH(神器1!$G$17,神器草稿!$Q$4:$Y$4,0),1)*$D$17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72" s="5">
        <f>IF(L72&lt;$E$24,0,INDEX(神器草稿!$Q$27:$Y$27,1,MATCH(神器1!$G$24,神器草稿!$Q$4:$Y$4,0),1)*$D$24)</f>
        <v>0</v>
      </c>
      <c r="AG72" s="5">
        <f>IF(L72&lt;$E$25,0,INDEX(神器草稿!$Q$28:$Y$28,1,MATCH(神器1!$G$25,神器草稿!$Q$4:$Y$4,0),1)*$D$25)</f>
        <v>0</v>
      </c>
    </row>
    <row r="73" spans="12:33" x14ac:dyDescent="0.2">
      <c r="L73" s="5">
        <v>69</v>
      </c>
      <c r="M73" s="34">
        <f>IF(L73&lt;$E$5,0,INDEX(神器草稿!$Q$8:$Y$8,1,MATCH(神器1!$G$5,神器草稿!$Q$4:$Y$4,0),1)*$D$5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0</v>
      </c>
      <c r="N73" s="34">
        <f>IF(L73&lt;$E$2,0,INDEX(神器草稿!$Q$5:$Y$5,1,MATCH(神器1!$G$2,神器草稿!$Q$4:$Y$4,0),1)*$D$2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0</v>
      </c>
      <c r="Q73" s="5">
        <f>IF(L73&lt;$E$26,0,INDEX(神器草稿!$Q$29:$Y$29,1,MATCH(神器1!$G$26,神器草稿!$Q$4:$Y$4,0),1)*$D$26)</f>
        <v>0</v>
      </c>
      <c r="R73" s="5">
        <f>IF(L73&lt;$E$27,0,INDEX(神器草稿!$Q$30:$Y$30,1,MATCH(神器1!$G$27,神器草稿!$Q$4:$Y$4,0),1)*$D$27)</f>
        <v>0</v>
      </c>
      <c r="S73" s="5">
        <f>IF(L73&lt;$E$29,0,INDEX(神器草稿!$Q$32:$Y$32,1,MATCH(神器1!$G$29,神器草稿!$Q$4:$Y$4,0),1)*$D$29)</f>
        <v>0</v>
      </c>
      <c r="T73" s="5">
        <f>IF(L73&lt;$E$28,0,INDEX(神器草稿!$Q$31:$Y$31,1,MATCH(神器1!$G$28,神器草稿!$Q$4:$Y$4,0),1)*$D$28)</f>
        <v>0</v>
      </c>
      <c r="U73" s="5">
        <f>IF(L73&lt;$E$30,0,INDEX(神器草稿!$Q$33:$Y$33,1,MATCH(神器1!$G$30,神器草稿!$Q$4:$Y$4,0),1)*$D$30)</f>
        <v>0</v>
      </c>
      <c r="V73" s="5">
        <f>IF(L73&lt;$E$31,0,INDEX(神器草稿!$Q$34:$Y$34,1,MATCH(神器1!$G$31,神器草稿!$Q$4:$Y$4,0),1)*$D$31)</f>
        <v>0</v>
      </c>
      <c r="AC73" s="5">
        <v>69</v>
      </c>
      <c r="AD73" s="34">
        <f>IF(L73&lt;$E$14,0,INDEX(神器草稿!$Q$17:$Y$17,1,MATCH(神器1!$G$14,神器草稿!$Q$4:$Y$4,0),1)*$D$14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0</v>
      </c>
      <c r="AE73" s="34">
        <f>IF(L73&lt;$E$17,0,INDEX(神器草稿!$Q$20:$Y$20,1,MATCH(神器1!$G$17,神器草稿!$Q$4:$Y$4,0),1)*$D$17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73" s="5">
        <f>IF(L73&lt;$E$24,0,INDEX(神器草稿!$Q$27:$Y$27,1,MATCH(神器1!$G$24,神器草稿!$Q$4:$Y$4,0),1)*$D$24)</f>
        <v>0</v>
      </c>
      <c r="AG73" s="5">
        <f>IF(L73&lt;$E$25,0,INDEX(神器草稿!$Q$28:$Y$28,1,MATCH(神器1!$G$25,神器草稿!$Q$4:$Y$4,0),1)*$D$25)</f>
        <v>0</v>
      </c>
    </row>
    <row r="74" spans="12:33" x14ac:dyDescent="0.2">
      <c r="L74" s="5">
        <v>70</v>
      </c>
      <c r="M74" s="34">
        <f>IF(L74&lt;$E$5,0,INDEX(神器草稿!$Q$8:$Y$8,1,MATCH(神器1!$G$5,神器草稿!$Q$4:$Y$4,0),1)*$D$5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0</v>
      </c>
      <c r="N74" s="34">
        <f>IF(L74&lt;$E$2,0,INDEX(神器草稿!$Q$5:$Y$5,1,MATCH(神器1!$G$2,神器草稿!$Q$4:$Y$4,0),1)*$D$2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74" s="5">
        <f>IF(L74&lt;$E$26,0,INDEX(神器草稿!$Q$29:$Y$29,1,MATCH(神器1!$G$26,神器草稿!$Q$4:$Y$4,0),1)*$D$26)</f>
        <v>0</v>
      </c>
      <c r="R74" s="5">
        <f>IF(L74&lt;$E$27,0,INDEX(神器草稿!$Q$30:$Y$30,1,MATCH(神器1!$G$27,神器草稿!$Q$4:$Y$4,0),1)*$D$27)</f>
        <v>0</v>
      </c>
      <c r="S74" s="5">
        <f>IF(L74&lt;$E$29,0,INDEX(神器草稿!$Q$32:$Y$32,1,MATCH(神器1!$G$29,神器草稿!$Q$4:$Y$4,0),1)*$D$29)</f>
        <v>0</v>
      </c>
      <c r="T74" s="5">
        <f>IF(L74&lt;$E$28,0,INDEX(神器草稿!$Q$31:$Y$31,1,MATCH(神器1!$G$28,神器草稿!$Q$4:$Y$4,0),1)*$D$28)</f>
        <v>0</v>
      </c>
      <c r="U74" s="5">
        <f>IF(L74&lt;$E$30,0,INDEX(神器草稿!$Q$33:$Y$33,1,MATCH(神器1!$G$30,神器草稿!$Q$4:$Y$4,0),1)*$D$30)</f>
        <v>0</v>
      </c>
      <c r="V74" s="5">
        <f>IF(L74&lt;$E$31,0,INDEX(神器草稿!$Q$34:$Y$34,1,MATCH(神器1!$G$31,神器草稿!$Q$4:$Y$4,0),1)*$D$31)</f>
        <v>0</v>
      </c>
      <c r="AC74" s="5">
        <v>70</v>
      </c>
      <c r="AD74" s="34">
        <f>IF(L74&lt;$E$14,0,INDEX(神器草稿!$Q$17:$Y$17,1,MATCH(神器1!$G$14,神器草稿!$Q$4:$Y$4,0),1)*$D$14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0</v>
      </c>
      <c r="AE74" s="34">
        <f>IF(L74&lt;$E$17,0,INDEX(神器草稿!$Q$20:$Y$20,1,MATCH(神器1!$G$17,神器草稿!$Q$4:$Y$4,0),1)*$D$17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74" s="5">
        <f>IF(L74&lt;$E$24,0,INDEX(神器草稿!$Q$27:$Y$27,1,MATCH(神器1!$G$24,神器草稿!$Q$4:$Y$4,0),1)*$D$24)</f>
        <v>0</v>
      </c>
      <c r="AG74" s="5">
        <f>IF(L74&lt;$E$25,0,INDEX(神器草稿!$Q$28:$Y$28,1,MATCH(神器1!$G$25,神器草稿!$Q$4:$Y$4,0),1)*$D$25)</f>
        <v>0</v>
      </c>
    </row>
    <row r="75" spans="12:33" x14ac:dyDescent="0.2">
      <c r="L75" s="5">
        <v>71</v>
      </c>
      <c r="M75" s="34">
        <f>IF(L75&lt;$E$5,0,INDEX(神器草稿!$Q$8:$Y$8,1,MATCH(神器1!$G$5,神器草稿!$Q$4:$Y$4,0),1)*$D$5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0</v>
      </c>
      <c r="N75" s="34">
        <f>IF(L75&lt;$E$2,0,INDEX(神器草稿!$Q$5:$Y$5,1,MATCH(神器1!$G$2,神器草稿!$Q$4:$Y$4,0),1)*$D$2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75" s="5">
        <f>IF(L75&lt;$E$26,0,INDEX(神器草稿!$Q$29:$Y$29,1,MATCH(神器1!$G$26,神器草稿!$Q$4:$Y$4,0),1)*$D$26)</f>
        <v>0</v>
      </c>
      <c r="R75" s="5">
        <f>IF(L75&lt;$E$27,0,INDEX(神器草稿!$Q$30:$Y$30,1,MATCH(神器1!$G$27,神器草稿!$Q$4:$Y$4,0),1)*$D$27)</f>
        <v>0</v>
      </c>
      <c r="S75" s="5">
        <f>IF(L75&lt;$E$29,0,INDEX(神器草稿!$Q$32:$Y$32,1,MATCH(神器1!$G$29,神器草稿!$Q$4:$Y$4,0),1)*$D$29)</f>
        <v>0</v>
      </c>
      <c r="T75" s="5">
        <f>IF(L75&lt;$E$28,0,INDEX(神器草稿!$Q$31:$Y$31,1,MATCH(神器1!$G$28,神器草稿!$Q$4:$Y$4,0),1)*$D$28)</f>
        <v>0</v>
      </c>
      <c r="U75" s="5">
        <f>IF(L75&lt;$E$30,0,INDEX(神器草稿!$Q$33:$Y$33,1,MATCH(神器1!$G$30,神器草稿!$Q$4:$Y$4,0),1)*$D$30)</f>
        <v>0</v>
      </c>
      <c r="V75" s="5">
        <f>IF(L75&lt;$E$31,0,INDEX(神器草稿!$Q$34:$Y$34,1,MATCH(神器1!$G$31,神器草稿!$Q$4:$Y$4,0),1)*$D$31)</f>
        <v>0</v>
      </c>
      <c r="AC75" s="5">
        <v>71</v>
      </c>
      <c r="AD75" s="34">
        <f>IF(L75&lt;$E$14,0,INDEX(神器草稿!$Q$17:$Y$17,1,MATCH(神器1!$G$14,神器草稿!$Q$4:$Y$4,0),1)*$D$14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0</v>
      </c>
      <c r="AE75" s="34">
        <f>IF(L75&lt;$E$17,0,INDEX(神器草稿!$Q$20:$Y$20,1,MATCH(神器1!$G$17,神器草稿!$Q$4:$Y$4,0),1)*$D$17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75" s="5">
        <f>IF(L75&lt;$E$24,0,INDEX(神器草稿!$Q$27:$Y$27,1,MATCH(神器1!$G$24,神器草稿!$Q$4:$Y$4,0),1)*$D$24)</f>
        <v>0</v>
      </c>
      <c r="AG75" s="5">
        <f>IF(L75&lt;$E$25,0,INDEX(神器草稿!$Q$28:$Y$28,1,MATCH(神器1!$G$25,神器草稿!$Q$4:$Y$4,0),1)*$D$25)</f>
        <v>0</v>
      </c>
    </row>
    <row r="76" spans="12:33" x14ac:dyDescent="0.2">
      <c r="L76" s="5">
        <v>72</v>
      </c>
      <c r="M76" s="34">
        <f>IF(L76&lt;$E$5,0,INDEX(神器草稿!$Q$8:$Y$8,1,MATCH(神器1!$G$5,神器草稿!$Q$4:$Y$4,0),1)*$D$5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0</v>
      </c>
      <c r="N76" s="34">
        <f>IF(L76&lt;$E$2,0,INDEX(神器草稿!$Q$5:$Y$5,1,MATCH(神器1!$G$2,神器草稿!$Q$4:$Y$4,0),1)*$D$2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76" s="5">
        <f>IF(L76&lt;$E$26,0,INDEX(神器草稿!$Q$29:$Y$29,1,MATCH(神器1!$G$26,神器草稿!$Q$4:$Y$4,0),1)*$D$26)</f>
        <v>0</v>
      </c>
      <c r="R76" s="5">
        <f>IF(L76&lt;$E$27,0,INDEX(神器草稿!$Q$30:$Y$30,1,MATCH(神器1!$G$27,神器草稿!$Q$4:$Y$4,0),1)*$D$27)</f>
        <v>0</v>
      </c>
      <c r="S76" s="5">
        <f>IF(L76&lt;$E$29,0,INDEX(神器草稿!$Q$32:$Y$32,1,MATCH(神器1!$G$29,神器草稿!$Q$4:$Y$4,0),1)*$D$29)</f>
        <v>0</v>
      </c>
      <c r="T76" s="5">
        <f>IF(L76&lt;$E$28,0,INDEX(神器草稿!$Q$31:$Y$31,1,MATCH(神器1!$G$28,神器草稿!$Q$4:$Y$4,0),1)*$D$28)</f>
        <v>0</v>
      </c>
      <c r="U76" s="5">
        <f>IF(L76&lt;$E$30,0,INDEX(神器草稿!$Q$33:$Y$33,1,MATCH(神器1!$G$30,神器草稿!$Q$4:$Y$4,0),1)*$D$30)</f>
        <v>0</v>
      </c>
      <c r="V76" s="5">
        <f>IF(L76&lt;$E$31,0,INDEX(神器草稿!$Q$34:$Y$34,1,MATCH(神器1!$G$31,神器草稿!$Q$4:$Y$4,0),1)*$D$31)</f>
        <v>0</v>
      </c>
      <c r="AC76" s="5">
        <v>72</v>
      </c>
      <c r="AD76" s="34">
        <f>IF(L76&lt;$E$14,0,INDEX(神器草稿!$Q$17:$Y$17,1,MATCH(神器1!$G$14,神器草稿!$Q$4:$Y$4,0),1)*$D$14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0</v>
      </c>
      <c r="AE76" s="34">
        <f>IF(L76&lt;$E$17,0,INDEX(神器草稿!$Q$20:$Y$20,1,MATCH(神器1!$G$17,神器草稿!$Q$4:$Y$4,0),1)*$D$17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76" s="5">
        <f>IF(L76&lt;$E$24,0,INDEX(神器草稿!$Q$27:$Y$27,1,MATCH(神器1!$G$24,神器草稿!$Q$4:$Y$4,0),1)*$D$24)</f>
        <v>0</v>
      </c>
      <c r="AG76" s="5">
        <f>IF(L76&lt;$E$25,0,INDEX(神器草稿!$Q$28:$Y$28,1,MATCH(神器1!$G$25,神器草稿!$Q$4:$Y$4,0),1)*$D$25)</f>
        <v>0</v>
      </c>
    </row>
    <row r="77" spans="12:33" x14ac:dyDescent="0.2">
      <c r="L77" s="5">
        <v>73</v>
      </c>
      <c r="M77" s="34">
        <f>IF(L77&lt;$E$5,0,INDEX(神器草稿!$Q$8:$Y$8,1,MATCH(神器1!$G$5,神器草稿!$Q$4:$Y$4,0),1)*$D$5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0</v>
      </c>
      <c r="N77" s="34">
        <f>IF(L77&lt;$E$2,0,INDEX(神器草稿!$Q$5:$Y$5,1,MATCH(神器1!$G$2,神器草稿!$Q$4:$Y$4,0),1)*$D$2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77" s="5">
        <f>IF(L77&lt;$E$26,0,INDEX(神器草稿!$Q$29:$Y$29,1,MATCH(神器1!$G$26,神器草稿!$Q$4:$Y$4,0),1)*$D$26)</f>
        <v>0</v>
      </c>
      <c r="R77" s="5">
        <f>IF(L77&lt;$E$27,0,INDEX(神器草稿!$Q$30:$Y$30,1,MATCH(神器1!$G$27,神器草稿!$Q$4:$Y$4,0),1)*$D$27)</f>
        <v>0</v>
      </c>
      <c r="S77" s="5">
        <f>IF(L77&lt;$E$29,0,INDEX(神器草稿!$Q$32:$Y$32,1,MATCH(神器1!$G$29,神器草稿!$Q$4:$Y$4,0),1)*$D$29)</f>
        <v>0</v>
      </c>
      <c r="T77" s="5">
        <f>IF(L77&lt;$E$28,0,INDEX(神器草稿!$Q$31:$Y$31,1,MATCH(神器1!$G$28,神器草稿!$Q$4:$Y$4,0),1)*$D$28)</f>
        <v>0</v>
      </c>
      <c r="U77" s="5">
        <f>IF(L77&lt;$E$30,0,INDEX(神器草稿!$Q$33:$Y$33,1,MATCH(神器1!$G$30,神器草稿!$Q$4:$Y$4,0),1)*$D$30)</f>
        <v>0</v>
      </c>
      <c r="V77" s="5">
        <f>IF(L77&lt;$E$31,0,INDEX(神器草稿!$Q$34:$Y$34,1,MATCH(神器1!$G$31,神器草稿!$Q$4:$Y$4,0),1)*$D$31)</f>
        <v>0</v>
      </c>
      <c r="AC77" s="5">
        <v>73</v>
      </c>
      <c r="AD77" s="34">
        <f>IF(L77&lt;$E$14,0,INDEX(神器草稿!$Q$17:$Y$17,1,MATCH(神器1!$G$14,神器草稿!$Q$4:$Y$4,0),1)*$D$14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0</v>
      </c>
      <c r="AE77" s="34">
        <f>IF(L77&lt;$E$17,0,INDEX(神器草稿!$Q$20:$Y$20,1,MATCH(神器1!$G$17,神器草稿!$Q$4:$Y$4,0),1)*$D$17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77" s="5">
        <f>IF(L77&lt;$E$24,0,INDEX(神器草稿!$Q$27:$Y$27,1,MATCH(神器1!$G$24,神器草稿!$Q$4:$Y$4,0),1)*$D$24)</f>
        <v>0</v>
      </c>
      <c r="AG77" s="5">
        <f>IF(L77&lt;$E$25,0,INDEX(神器草稿!$Q$28:$Y$28,1,MATCH(神器1!$G$25,神器草稿!$Q$4:$Y$4,0),1)*$D$25)</f>
        <v>0</v>
      </c>
    </row>
    <row r="78" spans="12:33" x14ac:dyDescent="0.2">
      <c r="L78" s="5">
        <v>74</v>
      </c>
      <c r="M78" s="34">
        <f>IF(L78&lt;$E$5,0,INDEX(神器草稿!$Q$8:$Y$8,1,MATCH(神器1!$G$5,神器草稿!$Q$4:$Y$4,0),1)*$D$5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78" s="34">
        <f>IF(L78&lt;$E$2,0,INDEX(神器草稿!$Q$5:$Y$5,1,MATCH(神器1!$G$2,神器草稿!$Q$4:$Y$4,0),1)*$D$2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78" s="5">
        <f>IF(L78&lt;$E$26,0,INDEX(神器草稿!$Q$29:$Y$29,1,MATCH(神器1!$G$26,神器草稿!$Q$4:$Y$4,0),1)*$D$26)</f>
        <v>0</v>
      </c>
      <c r="R78" s="5">
        <f>IF(L78&lt;$E$27,0,INDEX(神器草稿!$Q$30:$Y$30,1,MATCH(神器1!$G$27,神器草稿!$Q$4:$Y$4,0),1)*$D$27)</f>
        <v>0</v>
      </c>
      <c r="S78" s="5">
        <f>IF(L78&lt;$E$29,0,INDEX(神器草稿!$Q$32:$Y$32,1,MATCH(神器1!$G$29,神器草稿!$Q$4:$Y$4,0),1)*$D$29)</f>
        <v>0</v>
      </c>
      <c r="T78" s="5">
        <f>IF(L78&lt;$E$28,0,INDEX(神器草稿!$Q$31:$Y$31,1,MATCH(神器1!$G$28,神器草稿!$Q$4:$Y$4,0),1)*$D$28)</f>
        <v>0</v>
      </c>
      <c r="U78" s="5">
        <f>IF(L78&lt;$E$30,0,INDEX(神器草稿!$Q$33:$Y$33,1,MATCH(神器1!$G$30,神器草稿!$Q$4:$Y$4,0),1)*$D$30)</f>
        <v>0</v>
      </c>
      <c r="V78" s="5">
        <f>IF(L78&lt;$E$31,0,INDEX(神器草稿!$Q$34:$Y$34,1,MATCH(神器1!$G$31,神器草稿!$Q$4:$Y$4,0),1)*$D$31)</f>
        <v>0</v>
      </c>
      <c r="AC78" s="5">
        <v>74</v>
      </c>
      <c r="AD78" s="34">
        <f>IF(L78&lt;$E$14,0,INDEX(神器草稿!$Q$17:$Y$17,1,MATCH(神器1!$G$14,神器草稿!$Q$4:$Y$4,0),1)*$D$14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0</v>
      </c>
      <c r="AE78" s="34">
        <f>IF(L78&lt;$E$17,0,INDEX(神器草稿!$Q$20:$Y$20,1,MATCH(神器1!$G$17,神器草稿!$Q$4:$Y$4,0),1)*$D$17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78" s="5">
        <f>IF(L78&lt;$E$24,0,INDEX(神器草稿!$Q$27:$Y$27,1,MATCH(神器1!$G$24,神器草稿!$Q$4:$Y$4,0),1)*$D$24)</f>
        <v>0</v>
      </c>
      <c r="AG78" s="5">
        <f>IF(L78&lt;$E$25,0,INDEX(神器草稿!$Q$28:$Y$28,1,MATCH(神器1!$G$25,神器草稿!$Q$4:$Y$4,0),1)*$D$25)</f>
        <v>0</v>
      </c>
    </row>
    <row r="79" spans="12:33" x14ac:dyDescent="0.2">
      <c r="L79" s="5">
        <v>75</v>
      </c>
      <c r="M79" s="34">
        <f>IF(L79&lt;$E$5,0,INDEX(神器草稿!$Q$8:$Y$8,1,MATCH(神器1!$G$5,神器草稿!$Q$4:$Y$4,0),1)*$D$5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79" s="34">
        <f>IF(L79&lt;$E$2,0,INDEX(神器草稿!$Q$5:$Y$5,1,MATCH(神器1!$G$2,神器草稿!$Q$4:$Y$4,0),1)*$D$2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79" s="5">
        <f>IF(L79&lt;$E$26,0,INDEX(神器草稿!$Q$29:$Y$29,1,MATCH(神器1!$G$26,神器草稿!$Q$4:$Y$4,0),1)*$D$26)</f>
        <v>0</v>
      </c>
      <c r="R79" s="5">
        <f>IF(L79&lt;$E$27,0,INDEX(神器草稿!$Q$30:$Y$30,1,MATCH(神器1!$G$27,神器草稿!$Q$4:$Y$4,0),1)*$D$27)</f>
        <v>0</v>
      </c>
      <c r="S79" s="5">
        <f>IF(L79&lt;$E$29,0,INDEX(神器草稿!$Q$32:$Y$32,1,MATCH(神器1!$G$29,神器草稿!$Q$4:$Y$4,0),1)*$D$29)</f>
        <v>0</v>
      </c>
      <c r="T79" s="5">
        <f>IF(L79&lt;$E$28,0,INDEX(神器草稿!$Q$31:$Y$31,1,MATCH(神器1!$G$28,神器草稿!$Q$4:$Y$4,0),1)*$D$28)</f>
        <v>0</v>
      </c>
      <c r="U79" s="5">
        <f>IF(L79&lt;$E$30,0,INDEX(神器草稿!$Q$33:$Y$33,1,MATCH(神器1!$G$30,神器草稿!$Q$4:$Y$4,0),1)*$D$30)</f>
        <v>0</v>
      </c>
      <c r="V79" s="5">
        <f>IF(L79&lt;$E$31,0,INDEX(神器草稿!$Q$34:$Y$34,1,MATCH(神器1!$G$31,神器草稿!$Q$4:$Y$4,0),1)*$D$31)</f>
        <v>0</v>
      </c>
      <c r="AC79" s="5">
        <v>75</v>
      </c>
      <c r="AD79" s="34">
        <f>IF(L79&lt;$E$14,0,INDEX(神器草稿!$Q$17:$Y$17,1,MATCH(神器1!$G$14,神器草稿!$Q$4:$Y$4,0),1)*$D$14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0</v>
      </c>
      <c r="AE79" s="34">
        <f>IF(L79&lt;$E$17,0,INDEX(神器草稿!$Q$20:$Y$20,1,MATCH(神器1!$G$17,神器草稿!$Q$4:$Y$4,0),1)*$D$17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79" s="5">
        <f>IF(L79&lt;$E$24,0,INDEX(神器草稿!$Q$27:$Y$27,1,MATCH(神器1!$G$24,神器草稿!$Q$4:$Y$4,0),1)*$D$24)</f>
        <v>0</v>
      </c>
      <c r="AG79" s="5">
        <f>IF(L79&lt;$E$25,0,INDEX(神器草稿!$Q$28:$Y$28,1,MATCH(神器1!$G$25,神器草稿!$Q$4:$Y$4,0),1)*$D$25)</f>
        <v>0</v>
      </c>
    </row>
    <row r="80" spans="12:33" x14ac:dyDescent="0.2">
      <c r="L80" s="5">
        <v>76</v>
      </c>
      <c r="M80" s="34">
        <f>IF(L80&lt;$E$5,0,INDEX(神器草稿!$Q$8:$Y$8,1,MATCH(神器1!$G$5,神器草稿!$Q$4:$Y$4,0),1)*$D$5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80" s="34">
        <f>IF(L80&lt;$E$2,0,INDEX(神器草稿!$Q$5:$Y$5,1,MATCH(神器1!$G$2,神器草稿!$Q$4:$Y$4,0),1)*$D$2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80" s="5">
        <f>IF(L80&lt;$E$26,0,INDEX(神器草稿!$Q$29:$Y$29,1,MATCH(神器1!$G$26,神器草稿!$Q$4:$Y$4,0),1)*$D$26)</f>
        <v>0</v>
      </c>
      <c r="R80" s="5">
        <f>IF(L80&lt;$E$27,0,INDEX(神器草稿!$Q$30:$Y$30,1,MATCH(神器1!$G$27,神器草稿!$Q$4:$Y$4,0),1)*$D$27)</f>
        <v>0</v>
      </c>
      <c r="S80" s="5">
        <f>IF(L80&lt;$E$29,0,INDEX(神器草稿!$Q$32:$Y$32,1,MATCH(神器1!$G$29,神器草稿!$Q$4:$Y$4,0),1)*$D$29)</f>
        <v>0</v>
      </c>
      <c r="T80" s="5">
        <f>IF(L80&lt;$E$28,0,INDEX(神器草稿!$Q$31:$Y$31,1,MATCH(神器1!$G$28,神器草稿!$Q$4:$Y$4,0),1)*$D$28)</f>
        <v>0</v>
      </c>
      <c r="U80" s="5">
        <f>IF(L80&lt;$E$30,0,INDEX(神器草稿!$Q$33:$Y$33,1,MATCH(神器1!$G$30,神器草稿!$Q$4:$Y$4,0),1)*$D$30)</f>
        <v>0</v>
      </c>
      <c r="V80" s="5">
        <f>IF(L80&lt;$E$31,0,INDEX(神器草稿!$Q$34:$Y$34,1,MATCH(神器1!$G$31,神器草稿!$Q$4:$Y$4,0),1)*$D$31)</f>
        <v>0</v>
      </c>
      <c r="AC80" s="5">
        <v>76</v>
      </c>
      <c r="AD80" s="34">
        <f>IF(L80&lt;$E$14,0,INDEX(神器草稿!$Q$17:$Y$17,1,MATCH(神器1!$G$14,神器草稿!$Q$4:$Y$4,0),1)*$D$14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0</v>
      </c>
      <c r="AE80" s="34">
        <f>IF(L80&lt;$E$17,0,INDEX(神器草稿!$Q$20:$Y$20,1,MATCH(神器1!$G$17,神器草稿!$Q$4:$Y$4,0),1)*$D$17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80" s="5">
        <f>IF(L80&lt;$E$24,0,INDEX(神器草稿!$Q$27:$Y$27,1,MATCH(神器1!$G$24,神器草稿!$Q$4:$Y$4,0),1)*$D$24)</f>
        <v>0</v>
      </c>
      <c r="AG80" s="5">
        <f>IF(L80&lt;$E$25,0,INDEX(神器草稿!$Q$28:$Y$28,1,MATCH(神器1!$G$25,神器草稿!$Q$4:$Y$4,0),1)*$D$25)</f>
        <v>0</v>
      </c>
    </row>
    <row r="81" spans="12:33" x14ac:dyDescent="0.2">
      <c r="L81" s="5">
        <v>77</v>
      </c>
      <c r="M81" s="34">
        <f>IF(L81&lt;$E$5,0,INDEX(神器草稿!$Q$8:$Y$8,1,MATCH(神器1!$G$5,神器草稿!$Q$4:$Y$4,0),1)*$D$5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81" s="34">
        <f>IF(L81&lt;$E$2,0,INDEX(神器草稿!$Q$5:$Y$5,1,MATCH(神器1!$G$2,神器草稿!$Q$4:$Y$4,0),1)*$D$2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81" s="5">
        <f>IF(L81&lt;$E$26,0,INDEX(神器草稿!$Q$29:$Y$29,1,MATCH(神器1!$G$26,神器草稿!$Q$4:$Y$4,0),1)*$D$26)</f>
        <v>0</v>
      </c>
      <c r="R81" s="5">
        <f>IF(L81&lt;$E$27,0,INDEX(神器草稿!$Q$30:$Y$30,1,MATCH(神器1!$G$27,神器草稿!$Q$4:$Y$4,0),1)*$D$27)</f>
        <v>0</v>
      </c>
      <c r="S81" s="5">
        <f>IF(L81&lt;$E$29,0,INDEX(神器草稿!$Q$32:$Y$32,1,MATCH(神器1!$G$29,神器草稿!$Q$4:$Y$4,0),1)*$D$29)</f>
        <v>0</v>
      </c>
      <c r="T81" s="5">
        <f>IF(L81&lt;$E$28,0,INDEX(神器草稿!$Q$31:$Y$31,1,MATCH(神器1!$G$28,神器草稿!$Q$4:$Y$4,0),1)*$D$28)</f>
        <v>0</v>
      </c>
      <c r="U81" s="5">
        <f>IF(L81&lt;$E$30,0,INDEX(神器草稿!$Q$33:$Y$33,1,MATCH(神器1!$G$30,神器草稿!$Q$4:$Y$4,0),1)*$D$30)</f>
        <v>0</v>
      </c>
      <c r="V81" s="5">
        <f>IF(L81&lt;$E$31,0,INDEX(神器草稿!$Q$34:$Y$34,1,MATCH(神器1!$G$31,神器草稿!$Q$4:$Y$4,0),1)*$D$31)</f>
        <v>0</v>
      </c>
      <c r="AC81" s="5">
        <v>77</v>
      </c>
      <c r="AD81" s="34">
        <f>IF(L81&lt;$E$14,0,INDEX(神器草稿!$Q$17:$Y$17,1,MATCH(神器1!$G$14,神器草稿!$Q$4:$Y$4,0),1)*$D$14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0</v>
      </c>
      <c r="AE81" s="34">
        <f>IF(L81&lt;$E$17,0,INDEX(神器草稿!$Q$20:$Y$20,1,MATCH(神器1!$G$17,神器草稿!$Q$4:$Y$4,0),1)*$D$17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81" s="5">
        <f>IF(L81&lt;$E$24,0,INDEX(神器草稿!$Q$27:$Y$27,1,MATCH(神器1!$G$24,神器草稿!$Q$4:$Y$4,0),1)*$D$24)</f>
        <v>0</v>
      </c>
      <c r="AG81" s="5">
        <f>IF(L81&lt;$E$25,0,INDEX(神器草稿!$Q$28:$Y$28,1,MATCH(神器1!$G$25,神器草稿!$Q$4:$Y$4,0),1)*$D$25)</f>
        <v>0</v>
      </c>
    </row>
    <row r="82" spans="12:33" x14ac:dyDescent="0.2">
      <c r="L82" s="5">
        <v>78</v>
      </c>
      <c r="M82" s="34">
        <f>IF(L82&lt;$E$5,0,INDEX(神器草稿!$Q$8:$Y$8,1,MATCH(神器1!$G$5,神器草稿!$Q$4:$Y$4,0),1)*$D$5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82" s="34">
        <f>IF(L82&lt;$E$2,0,INDEX(神器草稿!$Q$5:$Y$5,1,MATCH(神器1!$G$2,神器草稿!$Q$4:$Y$4,0),1)*$D$2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82" s="5">
        <f>IF(L82&lt;$E$26,0,INDEX(神器草稿!$Q$29:$Y$29,1,MATCH(神器1!$G$26,神器草稿!$Q$4:$Y$4,0),1)*$D$26)</f>
        <v>0</v>
      </c>
      <c r="R82" s="5">
        <f>IF(L82&lt;$E$27,0,INDEX(神器草稿!$Q$30:$Y$30,1,MATCH(神器1!$G$27,神器草稿!$Q$4:$Y$4,0),1)*$D$27)</f>
        <v>0</v>
      </c>
      <c r="S82" s="5">
        <f>IF(L82&lt;$E$29,0,INDEX(神器草稿!$Q$32:$Y$32,1,MATCH(神器1!$G$29,神器草稿!$Q$4:$Y$4,0),1)*$D$29)</f>
        <v>0</v>
      </c>
      <c r="T82" s="5">
        <f>IF(L82&lt;$E$28,0,INDEX(神器草稿!$Q$31:$Y$31,1,MATCH(神器1!$G$28,神器草稿!$Q$4:$Y$4,0),1)*$D$28)</f>
        <v>0</v>
      </c>
      <c r="U82" s="5">
        <f>IF(L82&lt;$E$30,0,INDEX(神器草稿!$Q$33:$Y$33,1,MATCH(神器1!$G$30,神器草稿!$Q$4:$Y$4,0),1)*$D$30)</f>
        <v>0</v>
      </c>
      <c r="V82" s="5">
        <f>IF(L82&lt;$E$31,0,INDEX(神器草稿!$Q$34:$Y$34,1,MATCH(神器1!$G$31,神器草稿!$Q$4:$Y$4,0),1)*$D$31)</f>
        <v>0</v>
      </c>
      <c r="AC82" s="5">
        <v>78</v>
      </c>
      <c r="AD82" s="34">
        <f>IF(L82&lt;$E$14,0,INDEX(神器草稿!$Q$17:$Y$17,1,MATCH(神器1!$G$14,神器草稿!$Q$4:$Y$4,0),1)*$D$14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0</v>
      </c>
      <c r="AE82" s="34">
        <f>IF(L82&lt;$E$17,0,INDEX(神器草稿!$Q$20:$Y$20,1,MATCH(神器1!$G$17,神器草稿!$Q$4:$Y$4,0),1)*$D$17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82" s="5">
        <f>IF(L82&lt;$E$24,0,INDEX(神器草稿!$Q$27:$Y$27,1,MATCH(神器1!$G$24,神器草稿!$Q$4:$Y$4,0),1)*$D$24)</f>
        <v>0</v>
      </c>
      <c r="AG82" s="5">
        <f>IF(L82&lt;$E$25,0,INDEX(神器草稿!$Q$28:$Y$28,1,MATCH(神器1!$G$25,神器草稿!$Q$4:$Y$4,0),1)*$D$25)</f>
        <v>0</v>
      </c>
    </row>
    <row r="83" spans="12:33" x14ac:dyDescent="0.2">
      <c r="L83" s="5">
        <v>79</v>
      </c>
      <c r="M83" s="34">
        <f>IF(L83&lt;$E$5,0,INDEX(神器草稿!$Q$8:$Y$8,1,MATCH(神器1!$G$5,神器草稿!$Q$4:$Y$4,0),1)*$D$5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83" s="34">
        <f>IF(L83&lt;$E$2,0,INDEX(神器草稿!$Q$5:$Y$5,1,MATCH(神器1!$G$2,神器草稿!$Q$4:$Y$4,0),1)*$D$2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83" s="5">
        <f>IF(L83&lt;$E$26,0,INDEX(神器草稿!$Q$29:$Y$29,1,MATCH(神器1!$G$26,神器草稿!$Q$4:$Y$4,0),1)*$D$26)</f>
        <v>0</v>
      </c>
      <c r="R83" s="5">
        <f>IF(L83&lt;$E$27,0,INDEX(神器草稿!$Q$30:$Y$30,1,MATCH(神器1!$G$27,神器草稿!$Q$4:$Y$4,0),1)*$D$27)</f>
        <v>0</v>
      </c>
      <c r="S83" s="5">
        <f>IF(L83&lt;$E$29,0,INDEX(神器草稿!$Q$32:$Y$32,1,MATCH(神器1!$G$29,神器草稿!$Q$4:$Y$4,0),1)*$D$29)</f>
        <v>0</v>
      </c>
      <c r="T83" s="5">
        <f>IF(L83&lt;$E$28,0,INDEX(神器草稿!$Q$31:$Y$31,1,MATCH(神器1!$G$28,神器草稿!$Q$4:$Y$4,0),1)*$D$28)</f>
        <v>0</v>
      </c>
      <c r="U83" s="5">
        <f>IF(L83&lt;$E$30,0,INDEX(神器草稿!$Q$33:$Y$33,1,MATCH(神器1!$G$30,神器草稿!$Q$4:$Y$4,0),1)*$D$30)</f>
        <v>0</v>
      </c>
      <c r="V83" s="5">
        <f>IF(L83&lt;$E$31,0,INDEX(神器草稿!$Q$34:$Y$34,1,MATCH(神器1!$G$31,神器草稿!$Q$4:$Y$4,0),1)*$D$31)</f>
        <v>0</v>
      </c>
      <c r="AC83" s="5">
        <v>79</v>
      </c>
      <c r="AD83" s="34">
        <f>IF(L83&lt;$E$14,0,INDEX(神器草稿!$Q$17:$Y$17,1,MATCH(神器1!$G$14,神器草稿!$Q$4:$Y$4,0),1)*$D$14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0</v>
      </c>
      <c r="AE83" s="34">
        <f>IF(L83&lt;$E$17,0,INDEX(神器草稿!$Q$20:$Y$20,1,MATCH(神器1!$G$17,神器草稿!$Q$4:$Y$4,0),1)*$D$17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83" s="5">
        <f>IF(L83&lt;$E$24,0,INDEX(神器草稿!$Q$27:$Y$27,1,MATCH(神器1!$G$24,神器草稿!$Q$4:$Y$4,0),1)*$D$24)</f>
        <v>0</v>
      </c>
      <c r="AG83" s="5">
        <f>IF(L83&lt;$E$25,0,INDEX(神器草稿!$Q$28:$Y$28,1,MATCH(神器1!$G$25,神器草稿!$Q$4:$Y$4,0),1)*$D$25)</f>
        <v>0</v>
      </c>
    </row>
    <row r="84" spans="12:33" x14ac:dyDescent="0.2">
      <c r="L84" s="5">
        <v>80</v>
      </c>
      <c r="M84" s="34">
        <f>IF(L84&lt;$E$5,0,INDEX(神器草稿!$Q$8:$Y$8,1,MATCH(神器1!$G$5,神器草稿!$Q$4:$Y$4,0),1)*$D$5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84" s="34">
        <f>IF(L84&lt;$E$2,0,INDEX(神器草稿!$Q$5:$Y$5,1,MATCH(神器1!$G$2,神器草稿!$Q$4:$Y$4,0),1)*$D$2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84" s="5">
        <f>IF(L84&lt;$E$26,0,INDEX(神器草稿!$Q$29:$Y$29,1,MATCH(神器1!$G$26,神器草稿!$Q$4:$Y$4,0),1)*$D$26)</f>
        <v>0</v>
      </c>
      <c r="R84" s="5">
        <f>IF(L84&lt;$E$27,0,INDEX(神器草稿!$Q$30:$Y$30,1,MATCH(神器1!$G$27,神器草稿!$Q$4:$Y$4,0),1)*$D$27)</f>
        <v>0</v>
      </c>
      <c r="S84" s="5">
        <f>IF(L84&lt;$E$29,0,INDEX(神器草稿!$Q$32:$Y$32,1,MATCH(神器1!$G$29,神器草稿!$Q$4:$Y$4,0),1)*$D$29)</f>
        <v>0</v>
      </c>
      <c r="T84" s="5">
        <f>IF(L84&lt;$E$28,0,INDEX(神器草稿!$Q$31:$Y$31,1,MATCH(神器1!$G$28,神器草稿!$Q$4:$Y$4,0),1)*$D$28)</f>
        <v>0</v>
      </c>
      <c r="U84" s="5">
        <f>IF(L84&lt;$E$30,0,INDEX(神器草稿!$Q$33:$Y$33,1,MATCH(神器1!$G$30,神器草稿!$Q$4:$Y$4,0),1)*$D$30)</f>
        <v>0</v>
      </c>
      <c r="V84" s="5">
        <f>IF(L84&lt;$E$31,0,INDEX(神器草稿!$Q$34:$Y$34,1,MATCH(神器1!$G$31,神器草稿!$Q$4:$Y$4,0),1)*$D$31)</f>
        <v>0</v>
      </c>
      <c r="AC84" s="5">
        <v>80</v>
      </c>
      <c r="AD84" s="34">
        <f>IF(L84&lt;$E$14,0,INDEX(神器草稿!$Q$17:$Y$17,1,MATCH(神器1!$G$14,神器草稿!$Q$4:$Y$4,0),1)*$D$14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0</v>
      </c>
      <c r="AE84" s="34">
        <f>IF(L84&lt;$E$17,0,INDEX(神器草稿!$Q$20:$Y$20,1,MATCH(神器1!$G$17,神器草稿!$Q$4:$Y$4,0),1)*$D$17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84" s="5">
        <f>IF(L84&lt;$E$24,0,INDEX(神器草稿!$Q$27:$Y$27,1,MATCH(神器1!$G$24,神器草稿!$Q$4:$Y$4,0),1)*$D$24)</f>
        <v>0</v>
      </c>
      <c r="AG84" s="5">
        <f>IF(L84&lt;$E$25,0,INDEX(神器草稿!$Q$28:$Y$28,1,MATCH(神器1!$G$25,神器草稿!$Q$4:$Y$4,0),1)*$D$25)</f>
        <v>0</v>
      </c>
    </row>
    <row r="85" spans="12:33" x14ac:dyDescent="0.2">
      <c r="L85" s="5">
        <v>81</v>
      </c>
      <c r="M85" s="34">
        <f>IF(L85&lt;$E$5,0,INDEX(神器草稿!$Q$8:$Y$8,1,MATCH(神器1!$G$5,神器草稿!$Q$4:$Y$4,0),1)*$D$5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85" s="34">
        <f>IF(L85&lt;$E$2,0,INDEX(神器草稿!$Q$5:$Y$5,1,MATCH(神器1!$G$2,神器草稿!$Q$4:$Y$4,0),1)*$D$2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85" s="5">
        <f>IF(L85&lt;$E$26,0,INDEX(神器草稿!$Q$29:$Y$29,1,MATCH(神器1!$G$26,神器草稿!$Q$4:$Y$4,0),1)*$D$26)</f>
        <v>0</v>
      </c>
      <c r="R85" s="5">
        <f>IF(L85&lt;$E$27,0,INDEX(神器草稿!$Q$30:$Y$30,1,MATCH(神器1!$G$27,神器草稿!$Q$4:$Y$4,0),1)*$D$27)</f>
        <v>0</v>
      </c>
      <c r="S85" s="5">
        <f>IF(L85&lt;$E$29,0,INDEX(神器草稿!$Q$32:$Y$32,1,MATCH(神器1!$G$29,神器草稿!$Q$4:$Y$4,0),1)*$D$29)</f>
        <v>0</v>
      </c>
      <c r="T85" s="5">
        <f>IF(L85&lt;$E$28,0,INDEX(神器草稿!$Q$31:$Y$31,1,MATCH(神器1!$G$28,神器草稿!$Q$4:$Y$4,0),1)*$D$28)</f>
        <v>0</v>
      </c>
      <c r="U85" s="5">
        <f>IF(L85&lt;$E$30,0,INDEX(神器草稿!$Q$33:$Y$33,1,MATCH(神器1!$G$30,神器草稿!$Q$4:$Y$4,0),1)*$D$30)</f>
        <v>0</v>
      </c>
      <c r="V85" s="5">
        <f>IF(L85&lt;$E$31,0,INDEX(神器草稿!$Q$34:$Y$34,1,MATCH(神器1!$G$31,神器草稿!$Q$4:$Y$4,0),1)*$D$31)</f>
        <v>0</v>
      </c>
      <c r="AC85" s="5">
        <v>81</v>
      </c>
      <c r="AD85" s="34">
        <f>IF(L85&lt;$E$14,0,INDEX(神器草稿!$Q$17:$Y$17,1,MATCH(神器1!$G$14,神器草稿!$Q$4:$Y$4,0),1)*$D$14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0</v>
      </c>
      <c r="AE85" s="34">
        <f>IF(L85&lt;$E$17,0,INDEX(神器草稿!$Q$20:$Y$20,1,MATCH(神器1!$G$17,神器草稿!$Q$4:$Y$4,0),1)*$D$17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85" s="5">
        <f>IF(L85&lt;$E$24,0,INDEX(神器草稿!$Q$27:$Y$27,1,MATCH(神器1!$G$24,神器草稿!$Q$4:$Y$4,0),1)*$D$24)</f>
        <v>0</v>
      </c>
      <c r="AG85" s="5">
        <f>IF(L85&lt;$E$25,0,INDEX(神器草稿!$Q$28:$Y$28,1,MATCH(神器1!$G$25,神器草稿!$Q$4:$Y$4,0),1)*$D$25)</f>
        <v>0</v>
      </c>
    </row>
    <row r="86" spans="12:33" x14ac:dyDescent="0.2">
      <c r="L86" s="5">
        <v>82</v>
      </c>
      <c r="M86" s="34">
        <f>IF(L86&lt;$E$5,0,INDEX(神器草稿!$Q$8:$Y$8,1,MATCH(神器1!$G$5,神器草稿!$Q$4:$Y$4,0),1)*$D$5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86" s="34">
        <f>IF(L86&lt;$E$2,0,INDEX(神器草稿!$Q$5:$Y$5,1,MATCH(神器1!$G$2,神器草稿!$Q$4:$Y$4,0),1)*$D$2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86" s="5">
        <f>IF(L86&lt;$E$26,0,INDEX(神器草稿!$Q$29:$Y$29,1,MATCH(神器1!$G$26,神器草稿!$Q$4:$Y$4,0),1)*$D$26)</f>
        <v>0</v>
      </c>
      <c r="R86" s="5">
        <f>IF(L86&lt;$E$27,0,INDEX(神器草稿!$Q$30:$Y$30,1,MATCH(神器1!$G$27,神器草稿!$Q$4:$Y$4,0),1)*$D$27)</f>
        <v>0</v>
      </c>
      <c r="S86" s="5">
        <f>IF(L86&lt;$E$29,0,INDEX(神器草稿!$Q$32:$Y$32,1,MATCH(神器1!$G$29,神器草稿!$Q$4:$Y$4,0),1)*$D$29)</f>
        <v>0</v>
      </c>
      <c r="T86" s="5">
        <f>IF(L86&lt;$E$28,0,INDEX(神器草稿!$Q$31:$Y$31,1,MATCH(神器1!$G$28,神器草稿!$Q$4:$Y$4,0),1)*$D$28)</f>
        <v>0</v>
      </c>
      <c r="U86" s="5">
        <f>IF(L86&lt;$E$30,0,INDEX(神器草稿!$Q$33:$Y$33,1,MATCH(神器1!$G$30,神器草稿!$Q$4:$Y$4,0),1)*$D$30)</f>
        <v>0</v>
      </c>
      <c r="V86" s="5">
        <f>IF(L86&lt;$E$31,0,INDEX(神器草稿!$Q$34:$Y$34,1,MATCH(神器1!$G$31,神器草稿!$Q$4:$Y$4,0),1)*$D$31)</f>
        <v>0</v>
      </c>
      <c r="AC86" s="5">
        <v>82</v>
      </c>
      <c r="AD86" s="34">
        <f>IF(L86&lt;$E$14,0,INDEX(神器草稿!$Q$17:$Y$17,1,MATCH(神器1!$G$14,神器草稿!$Q$4:$Y$4,0),1)*$D$14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0</v>
      </c>
      <c r="AE86" s="34">
        <f>IF(L86&lt;$E$17,0,INDEX(神器草稿!$Q$20:$Y$20,1,MATCH(神器1!$G$17,神器草稿!$Q$4:$Y$4,0),1)*$D$17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86" s="5">
        <f>IF(L86&lt;$E$24,0,INDEX(神器草稿!$Q$27:$Y$27,1,MATCH(神器1!$G$24,神器草稿!$Q$4:$Y$4,0),1)*$D$24)</f>
        <v>0</v>
      </c>
      <c r="AG86" s="5">
        <f>IF(L86&lt;$E$25,0,INDEX(神器草稿!$Q$28:$Y$28,1,MATCH(神器1!$G$25,神器草稿!$Q$4:$Y$4,0),1)*$D$25)</f>
        <v>0</v>
      </c>
    </row>
    <row r="87" spans="12:33" x14ac:dyDescent="0.2">
      <c r="L87" s="5">
        <v>83</v>
      </c>
      <c r="M87" s="34">
        <f>IF(L87&lt;$E$5,0,INDEX(神器草稿!$Q$8:$Y$8,1,MATCH(神器1!$G$5,神器草稿!$Q$4:$Y$4,0),1)*$D$5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87" s="34">
        <f>IF(L87&lt;$E$2,0,INDEX(神器草稿!$Q$5:$Y$5,1,MATCH(神器1!$G$2,神器草稿!$Q$4:$Y$4,0),1)*$D$2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87" s="5">
        <f>IF(L87&lt;$E$26,0,INDEX(神器草稿!$Q$29:$Y$29,1,MATCH(神器1!$G$26,神器草稿!$Q$4:$Y$4,0),1)*$D$26)</f>
        <v>0</v>
      </c>
      <c r="R87" s="5">
        <f>IF(L87&lt;$E$27,0,INDEX(神器草稿!$Q$30:$Y$30,1,MATCH(神器1!$G$27,神器草稿!$Q$4:$Y$4,0),1)*$D$27)</f>
        <v>0</v>
      </c>
      <c r="S87" s="5">
        <f>IF(L87&lt;$E$29,0,INDEX(神器草稿!$Q$32:$Y$32,1,MATCH(神器1!$G$29,神器草稿!$Q$4:$Y$4,0),1)*$D$29)</f>
        <v>0</v>
      </c>
      <c r="T87" s="5">
        <f>IF(L87&lt;$E$28,0,INDEX(神器草稿!$Q$31:$Y$31,1,MATCH(神器1!$G$28,神器草稿!$Q$4:$Y$4,0),1)*$D$28)</f>
        <v>0</v>
      </c>
      <c r="U87" s="5">
        <f>IF(L87&lt;$E$30,0,INDEX(神器草稿!$Q$33:$Y$33,1,MATCH(神器1!$G$30,神器草稿!$Q$4:$Y$4,0),1)*$D$30)</f>
        <v>0</v>
      </c>
      <c r="V87" s="5">
        <f>IF(L87&lt;$E$31,0,INDEX(神器草稿!$Q$34:$Y$34,1,MATCH(神器1!$G$31,神器草稿!$Q$4:$Y$4,0),1)*$D$31)</f>
        <v>0</v>
      </c>
      <c r="AC87" s="5">
        <v>83</v>
      </c>
      <c r="AD87" s="34">
        <f>IF(L87&lt;$E$14,0,INDEX(神器草稿!$Q$17:$Y$17,1,MATCH(神器1!$G$14,神器草稿!$Q$4:$Y$4,0),1)*$D$14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0</v>
      </c>
      <c r="AE87" s="34">
        <f>IF(L87&lt;$E$17,0,INDEX(神器草稿!$Q$20:$Y$20,1,MATCH(神器1!$G$17,神器草稿!$Q$4:$Y$4,0),1)*$D$17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87" s="5">
        <f>IF(L87&lt;$E$24,0,INDEX(神器草稿!$Q$27:$Y$27,1,MATCH(神器1!$G$24,神器草稿!$Q$4:$Y$4,0),1)*$D$24)</f>
        <v>0</v>
      </c>
      <c r="AG87" s="5">
        <f>IF(L87&lt;$E$25,0,INDEX(神器草稿!$Q$28:$Y$28,1,MATCH(神器1!$G$25,神器草稿!$Q$4:$Y$4,0),1)*$D$25)</f>
        <v>0</v>
      </c>
    </row>
    <row r="88" spans="12:33" x14ac:dyDescent="0.2">
      <c r="L88" s="5">
        <v>84</v>
      </c>
      <c r="M88" s="34">
        <f>IF(L88&lt;$E$5,0,INDEX(神器草稿!$Q$8:$Y$8,1,MATCH(神器1!$G$5,神器草稿!$Q$4:$Y$4,0),1)*$D$5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88" s="34">
        <f>IF(L88&lt;$E$2,0,INDEX(神器草稿!$Q$5:$Y$5,1,MATCH(神器1!$G$2,神器草稿!$Q$4:$Y$4,0),1)*$D$2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88" s="5">
        <f>IF(L88&lt;$E$26,0,INDEX(神器草稿!$Q$29:$Y$29,1,MATCH(神器1!$G$26,神器草稿!$Q$4:$Y$4,0),1)*$D$26)</f>
        <v>0</v>
      </c>
      <c r="R88" s="5">
        <f>IF(L88&lt;$E$27,0,INDEX(神器草稿!$Q$30:$Y$30,1,MATCH(神器1!$G$27,神器草稿!$Q$4:$Y$4,0),1)*$D$27)</f>
        <v>0</v>
      </c>
      <c r="S88" s="5">
        <f>IF(L88&lt;$E$29,0,INDEX(神器草稿!$Q$32:$Y$32,1,MATCH(神器1!$G$29,神器草稿!$Q$4:$Y$4,0),1)*$D$29)</f>
        <v>0</v>
      </c>
      <c r="T88" s="5">
        <f>IF(L88&lt;$E$28,0,INDEX(神器草稿!$Q$31:$Y$31,1,MATCH(神器1!$G$28,神器草稿!$Q$4:$Y$4,0),1)*$D$28)</f>
        <v>0</v>
      </c>
      <c r="U88" s="5">
        <f>IF(L88&lt;$E$30,0,INDEX(神器草稿!$Q$33:$Y$33,1,MATCH(神器1!$G$30,神器草稿!$Q$4:$Y$4,0),1)*$D$30)</f>
        <v>0</v>
      </c>
      <c r="V88" s="5">
        <f>IF(L88&lt;$E$31,0,INDEX(神器草稿!$Q$34:$Y$34,1,MATCH(神器1!$G$31,神器草稿!$Q$4:$Y$4,0),1)*$D$31)</f>
        <v>0</v>
      </c>
      <c r="AC88" s="5">
        <v>84</v>
      </c>
      <c r="AD88" s="34">
        <f>IF(L88&lt;$E$14,0,INDEX(神器草稿!$Q$17:$Y$17,1,MATCH(神器1!$G$14,神器草稿!$Q$4:$Y$4,0),1)*$D$14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0</v>
      </c>
      <c r="AE88" s="34">
        <f>IF(L88&lt;$E$17,0,INDEX(神器草稿!$Q$20:$Y$20,1,MATCH(神器1!$G$17,神器草稿!$Q$4:$Y$4,0),1)*$D$17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88" s="5">
        <f>IF(L88&lt;$E$24,0,INDEX(神器草稿!$Q$27:$Y$27,1,MATCH(神器1!$G$24,神器草稿!$Q$4:$Y$4,0),1)*$D$24)</f>
        <v>0</v>
      </c>
      <c r="AG88" s="5">
        <f>IF(L88&lt;$E$25,0,INDEX(神器草稿!$Q$28:$Y$28,1,MATCH(神器1!$G$25,神器草稿!$Q$4:$Y$4,0),1)*$D$25)</f>
        <v>0</v>
      </c>
    </row>
    <row r="89" spans="12:33" x14ac:dyDescent="0.2">
      <c r="L89" s="5">
        <v>85</v>
      </c>
      <c r="M89" s="34">
        <f>IF(L89&lt;$E$5,0,INDEX(神器草稿!$Q$8:$Y$8,1,MATCH(神器1!$G$5,神器草稿!$Q$4:$Y$4,0),1)*$D$5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89" s="34">
        <f>IF(L89&lt;$E$2,0,INDEX(神器草稿!$Q$5:$Y$5,1,MATCH(神器1!$G$2,神器草稿!$Q$4:$Y$4,0),1)*$D$2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89" s="5">
        <f>IF(L89&lt;$E$26,0,INDEX(神器草稿!$Q$29:$Y$29,1,MATCH(神器1!$G$26,神器草稿!$Q$4:$Y$4,0),1)*$D$26)</f>
        <v>0</v>
      </c>
      <c r="R89" s="5">
        <f>IF(L89&lt;$E$27,0,INDEX(神器草稿!$Q$30:$Y$30,1,MATCH(神器1!$G$27,神器草稿!$Q$4:$Y$4,0),1)*$D$27)</f>
        <v>0</v>
      </c>
      <c r="S89" s="5">
        <f>IF(L89&lt;$E$29,0,INDEX(神器草稿!$Q$32:$Y$32,1,MATCH(神器1!$G$29,神器草稿!$Q$4:$Y$4,0),1)*$D$29)</f>
        <v>0</v>
      </c>
      <c r="T89" s="5">
        <f>IF(L89&lt;$E$28,0,INDEX(神器草稿!$Q$31:$Y$31,1,MATCH(神器1!$G$28,神器草稿!$Q$4:$Y$4,0),1)*$D$28)</f>
        <v>0</v>
      </c>
      <c r="U89" s="5">
        <f>IF(L89&lt;$E$30,0,INDEX(神器草稿!$Q$33:$Y$33,1,MATCH(神器1!$G$30,神器草稿!$Q$4:$Y$4,0),1)*$D$30)</f>
        <v>0</v>
      </c>
      <c r="V89" s="5">
        <f>IF(L89&lt;$E$31,0,INDEX(神器草稿!$Q$34:$Y$34,1,MATCH(神器1!$G$31,神器草稿!$Q$4:$Y$4,0),1)*$D$31)</f>
        <v>0</v>
      </c>
      <c r="AC89" s="5">
        <v>85</v>
      </c>
      <c r="AD89" s="34">
        <f>IF(L89&lt;$E$14,0,INDEX(神器草稿!$Q$17:$Y$17,1,MATCH(神器1!$G$14,神器草稿!$Q$4:$Y$4,0),1)*$D$14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0</v>
      </c>
      <c r="AE89" s="34">
        <f>IF(L89&lt;$E$17,0,INDEX(神器草稿!$Q$20:$Y$20,1,MATCH(神器1!$G$17,神器草稿!$Q$4:$Y$4,0),1)*$D$17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89" s="5">
        <f>IF(L89&lt;$E$24,0,INDEX(神器草稿!$Q$27:$Y$27,1,MATCH(神器1!$G$24,神器草稿!$Q$4:$Y$4,0),1)*$D$24)</f>
        <v>0</v>
      </c>
      <c r="AG89" s="5">
        <f>IF(L89&lt;$E$25,0,INDEX(神器草稿!$Q$28:$Y$28,1,MATCH(神器1!$G$25,神器草稿!$Q$4:$Y$4,0),1)*$D$25)</f>
        <v>0</v>
      </c>
    </row>
    <row r="90" spans="12:33" x14ac:dyDescent="0.2">
      <c r="L90" s="5">
        <v>86</v>
      </c>
      <c r="M90" s="34">
        <f>IF(L90&lt;$E$5,0,INDEX(神器草稿!$Q$8:$Y$8,1,MATCH(神器1!$G$5,神器草稿!$Q$4:$Y$4,0),1)*$D$5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90" s="34">
        <f>IF(L90&lt;$E$2,0,INDEX(神器草稿!$Q$5:$Y$5,1,MATCH(神器1!$G$2,神器草稿!$Q$4:$Y$4,0),1)*$D$2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90" s="5">
        <f>IF(L90&lt;$E$26,0,INDEX(神器草稿!$Q$29:$Y$29,1,MATCH(神器1!$G$26,神器草稿!$Q$4:$Y$4,0),1)*$D$26)</f>
        <v>0</v>
      </c>
      <c r="R90" s="5">
        <f>IF(L90&lt;$E$27,0,INDEX(神器草稿!$Q$30:$Y$30,1,MATCH(神器1!$G$27,神器草稿!$Q$4:$Y$4,0),1)*$D$27)</f>
        <v>0</v>
      </c>
      <c r="S90" s="5">
        <f>IF(L90&lt;$E$29,0,INDEX(神器草稿!$Q$32:$Y$32,1,MATCH(神器1!$G$29,神器草稿!$Q$4:$Y$4,0),1)*$D$29)</f>
        <v>0</v>
      </c>
      <c r="T90" s="5">
        <f>IF(L90&lt;$E$28,0,INDEX(神器草稿!$Q$31:$Y$31,1,MATCH(神器1!$G$28,神器草稿!$Q$4:$Y$4,0),1)*$D$28)</f>
        <v>0</v>
      </c>
      <c r="U90" s="5">
        <f>IF(L90&lt;$E$30,0,INDEX(神器草稿!$Q$33:$Y$33,1,MATCH(神器1!$G$30,神器草稿!$Q$4:$Y$4,0),1)*$D$30)</f>
        <v>0</v>
      </c>
      <c r="V90" s="5">
        <f>IF(L90&lt;$E$31,0,INDEX(神器草稿!$Q$34:$Y$34,1,MATCH(神器1!$G$31,神器草稿!$Q$4:$Y$4,0),1)*$D$31)</f>
        <v>0</v>
      </c>
      <c r="AC90" s="5">
        <v>86</v>
      </c>
      <c r="AD90" s="34">
        <f>IF(L90&lt;$E$14,0,INDEX(神器草稿!$Q$17:$Y$17,1,MATCH(神器1!$G$14,神器草稿!$Q$4:$Y$4,0),1)*$D$14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0</v>
      </c>
      <c r="AE90" s="34">
        <f>IF(L90&lt;$E$17,0,INDEX(神器草稿!$Q$20:$Y$20,1,MATCH(神器1!$G$17,神器草稿!$Q$4:$Y$4,0),1)*$D$17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90" s="5">
        <f>IF(L90&lt;$E$24,0,INDEX(神器草稿!$Q$27:$Y$27,1,MATCH(神器1!$G$24,神器草稿!$Q$4:$Y$4,0),1)*$D$24)</f>
        <v>0</v>
      </c>
      <c r="AG90" s="5">
        <f>IF(L90&lt;$E$25,0,INDEX(神器草稿!$Q$28:$Y$28,1,MATCH(神器1!$G$25,神器草稿!$Q$4:$Y$4,0),1)*$D$25)</f>
        <v>0</v>
      </c>
    </row>
    <row r="91" spans="12:33" x14ac:dyDescent="0.2">
      <c r="L91" s="5">
        <v>87</v>
      </c>
      <c r="M91" s="34">
        <f>IF(L91&lt;$E$5,0,INDEX(神器草稿!$Q$8:$Y$8,1,MATCH(神器1!$G$5,神器草稿!$Q$4:$Y$4,0),1)*$D$5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91" s="34">
        <f>IF(L91&lt;$E$2,0,INDEX(神器草稿!$Q$5:$Y$5,1,MATCH(神器1!$G$2,神器草稿!$Q$4:$Y$4,0),1)*$D$2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91" s="5">
        <f>IF(L91&lt;$E$26,0,INDEX(神器草稿!$Q$29:$Y$29,1,MATCH(神器1!$G$26,神器草稿!$Q$4:$Y$4,0),1)*$D$26)</f>
        <v>0</v>
      </c>
      <c r="R91" s="5">
        <f>IF(L91&lt;$E$27,0,INDEX(神器草稿!$Q$30:$Y$30,1,MATCH(神器1!$G$27,神器草稿!$Q$4:$Y$4,0),1)*$D$27)</f>
        <v>0</v>
      </c>
      <c r="S91" s="5">
        <f>IF(L91&lt;$E$29,0,INDEX(神器草稿!$Q$32:$Y$32,1,MATCH(神器1!$G$29,神器草稿!$Q$4:$Y$4,0),1)*$D$29)</f>
        <v>0</v>
      </c>
      <c r="T91" s="5">
        <f>IF(L91&lt;$E$28,0,INDEX(神器草稿!$Q$31:$Y$31,1,MATCH(神器1!$G$28,神器草稿!$Q$4:$Y$4,0),1)*$D$28)</f>
        <v>0</v>
      </c>
      <c r="U91" s="5">
        <f>IF(L91&lt;$E$30,0,INDEX(神器草稿!$Q$33:$Y$33,1,MATCH(神器1!$G$30,神器草稿!$Q$4:$Y$4,0),1)*$D$30)</f>
        <v>0</v>
      </c>
      <c r="V91" s="5">
        <f>IF(L91&lt;$E$31,0,INDEX(神器草稿!$Q$34:$Y$34,1,MATCH(神器1!$G$31,神器草稿!$Q$4:$Y$4,0),1)*$D$31)</f>
        <v>0</v>
      </c>
      <c r="AC91" s="5">
        <v>87</v>
      </c>
      <c r="AD91" s="34">
        <f>IF(L91&lt;$E$14,0,INDEX(神器草稿!$Q$17:$Y$17,1,MATCH(神器1!$G$14,神器草稿!$Q$4:$Y$4,0),1)*$D$14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0</v>
      </c>
      <c r="AE91" s="34">
        <f>IF(L91&lt;$E$17,0,INDEX(神器草稿!$Q$20:$Y$20,1,MATCH(神器1!$G$17,神器草稿!$Q$4:$Y$4,0),1)*$D$17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91" s="5">
        <f>IF(L91&lt;$E$24,0,INDEX(神器草稿!$Q$27:$Y$27,1,MATCH(神器1!$G$24,神器草稿!$Q$4:$Y$4,0),1)*$D$24)</f>
        <v>0</v>
      </c>
      <c r="AG91" s="5">
        <f>IF(L91&lt;$E$25,0,INDEX(神器草稿!$Q$28:$Y$28,1,MATCH(神器1!$G$25,神器草稿!$Q$4:$Y$4,0),1)*$D$25)</f>
        <v>0</v>
      </c>
    </row>
    <row r="92" spans="12:33" x14ac:dyDescent="0.2">
      <c r="L92" s="5">
        <v>88</v>
      </c>
      <c r="M92" s="34">
        <f>IF(L92&lt;$E$5,0,INDEX(神器草稿!$Q$8:$Y$8,1,MATCH(神器1!$G$5,神器草稿!$Q$4:$Y$4,0),1)*$D$5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92" s="34">
        <f>IF(L92&lt;$E$2,0,INDEX(神器草稿!$Q$5:$Y$5,1,MATCH(神器1!$G$2,神器草稿!$Q$4:$Y$4,0),1)*$D$2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92" s="5">
        <f>IF(L92&lt;$E$26,0,INDEX(神器草稿!$Q$29:$Y$29,1,MATCH(神器1!$G$26,神器草稿!$Q$4:$Y$4,0),1)*$D$26)</f>
        <v>0</v>
      </c>
      <c r="R92" s="5">
        <f>IF(L92&lt;$E$27,0,INDEX(神器草稿!$Q$30:$Y$30,1,MATCH(神器1!$G$27,神器草稿!$Q$4:$Y$4,0),1)*$D$27)</f>
        <v>0</v>
      </c>
      <c r="S92" s="5">
        <f>IF(L92&lt;$E$29,0,INDEX(神器草稿!$Q$32:$Y$32,1,MATCH(神器1!$G$29,神器草稿!$Q$4:$Y$4,0),1)*$D$29)</f>
        <v>0</v>
      </c>
      <c r="T92" s="5">
        <f>IF(L92&lt;$E$28,0,INDEX(神器草稿!$Q$31:$Y$31,1,MATCH(神器1!$G$28,神器草稿!$Q$4:$Y$4,0),1)*$D$28)</f>
        <v>0</v>
      </c>
      <c r="U92" s="5">
        <f>IF(L92&lt;$E$30,0,INDEX(神器草稿!$Q$33:$Y$33,1,MATCH(神器1!$G$30,神器草稿!$Q$4:$Y$4,0),1)*$D$30)</f>
        <v>0</v>
      </c>
      <c r="V92" s="5">
        <f>IF(L92&lt;$E$31,0,INDEX(神器草稿!$Q$34:$Y$34,1,MATCH(神器1!$G$31,神器草稿!$Q$4:$Y$4,0),1)*$D$31)</f>
        <v>0</v>
      </c>
      <c r="AC92" s="5">
        <v>88</v>
      </c>
      <c r="AD92" s="34">
        <f>IF(L92&lt;$E$14,0,INDEX(神器草稿!$Q$17:$Y$17,1,MATCH(神器1!$G$14,神器草稿!$Q$4:$Y$4,0),1)*$D$14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0</v>
      </c>
      <c r="AE92" s="34">
        <f>IF(L92&lt;$E$17,0,INDEX(神器草稿!$Q$20:$Y$20,1,MATCH(神器1!$G$17,神器草稿!$Q$4:$Y$4,0),1)*$D$17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92" s="5">
        <f>IF(L92&lt;$E$24,0,INDEX(神器草稿!$Q$27:$Y$27,1,MATCH(神器1!$G$24,神器草稿!$Q$4:$Y$4,0),1)*$D$24)</f>
        <v>0</v>
      </c>
      <c r="AG92" s="5">
        <f>IF(L92&lt;$E$25,0,INDEX(神器草稿!$Q$28:$Y$28,1,MATCH(神器1!$G$25,神器草稿!$Q$4:$Y$4,0),1)*$D$25)</f>
        <v>0</v>
      </c>
    </row>
    <row r="93" spans="12:33" x14ac:dyDescent="0.2">
      <c r="L93" s="5">
        <v>89</v>
      </c>
      <c r="M93" s="34">
        <f>IF(L93&lt;$E$5,0,INDEX(神器草稿!$Q$8:$Y$8,1,MATCH(神器1!$G$5,神器草稿!$Q$4:$Y$4,0),1)*$D$5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93" s="34">
        <f>IF(L93&lt;$E$2,0,INDEX(神器草稿!$Q$5:$Y$5,1,MATCH(神器1!$G$2,神器草稿!$Q$4:$Y$4,0),1)*$D$2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93" s="5">
        <f>IF(L93&lt;$E$26,0,INDEX(神器草稿!$Q$29:$Y$29,1,MATCH(神器1!$G$26,神器草稿!$Q$4:$Y$4,0),1)*$D$26)</f>
        <v>0</v>
      </c>
      <c r="R93" s="5">
        <f>IF(L93&lt;$E$27,0,INDEX(神器草稿!$Q$30:$Y$30,1,MATCH(神器1!$G$27,神器草稿!$Q$4:$Y$4,0),1)*$D$27)</f>
        <v>0</v>
      </c>
      <c r="S93" s="5">
        <f>IF(L93&lt;$E$29,0,INDEX(神器草稿!$Q$32:$Y$32,1,MATCH(神器1!$G$29,神器草稿!$Q$4:$Y$4,0),1)*$D$29)</f>
        <v>0</v>
      </c>
      <c r="T93" s="5">
        <f>IF(L93&lt;$E$28,0,INDEX(神器草稿!$Q$31:$Y$31,1,MATCH(神器1!$G$28,神器草稿!$Q$4:$Y$4,0),1)*$D$28)</f>
        <v>0</v>
      </c>
      <c r="U93" s="5">
        <f>IF(L93&lt;$E$30,0,INDEX(神器草稿!$Q$33:$Y$33,1,MATCH(神器1!$G$30,神器草稿!$Q$4:$Y$4,0),1)*$D$30)</f>
        <v>0</v>
      </c>
      <c r="V93" s="5">
        <f>IF(L93&lt;$E$31,0,INDEX(神器草稿!$Q$34:$Y$34,1,MATCH(神器1!$G$31,神器草稿!$Q$4:$Y$4,0),1)*$D$31)</f>
        <v>0</v>
      </c>
      <c r="AC93" s="5">
        <v>89</v>
      </c>
      <c r="AD93" s="34">
        <f>IF(L93&lt;$E$14,0,INDEX(神器草稿!$Q$17:$Y$17,1,MATCH(神器1!$G$14,神器草稿!$Q$4:$Y$4,0),1)*$D$14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0</v>
      </c>
      <c r="AE93" s="34">
        <f>IF(L93&lt;$E$17,0,INDEX(神器草稿!$Q$20:$Y$20,1,MATCH(神器1!$G$17,神器草稿!$Q$4:$Y$4,0),1)*$D$17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93" s="5">
        <f>IF(L93&lt;$E$24,0,INDEX(神器草稿!$Q$27:$Y$27,1,MATCH(神器1!$G$24,神器草稿!$Q$4:$Y$4,0),1)*$D$24)</f>
        <v>0</v>
      </c>
      <c r="AG93" s="5">
        <f>IF(L93&lt;$E$25,0,INDEX(神器草稿!$Q$28:$Y$28,1,MATCH(神器1!$G$25,神器草稿!$Q$4:$Y$4,0),1)*$D$25)</f>
        <v>0</v>
      </c>
    </row>
    <row r="94" spans="12:33" x14ac:dyDescent="0.2">
      <c r="L94" s="5">
        <v>90</v>
      </c>
      <c r="M94" s="34">
        <f>IF(L94&lt;$E$5,0,INDEX(神器草稿!$Q$8:$Y$8,1,MATCH(神器1!$G$5,神器草稿!$Q$4:$Y$4,0),1)*$D$5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94" s="34">
        <f>IF(L94&lt;$E$2,0,INDEX(神器草稿!$Q$5:$Y$5,1,MATCH(神器1!$G$2,神器草稿!$Q$4:$Y$4,0),1)*$D$2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94" s="5">
        <f>IF(L94&lt;$E$26,0,INDEX(神器草稿!$Q$29:$Y$29,1,MATCH(神器1!$G$26,神器草稿!$Q$4:$Y$4,0),1)*$D$26)</f>
        <v>0</v>
      </c>
      <c r="R94" s="5">
        <f>IF(L94&lt;$E$27,0,INDEX(神器草稿!$Q$30:$Y$30,1,MATCH(神器1!$G$27,神器草稿!$Q$4:$Y$4,0),1)*$D$27)</f>
        <v>0</v>
      </c>
      <c r="S94" s="5">
        <f>IF(L94&lt;$E$29,0,INDEX(神器草稿!$Q$32:$Y$32,1,MATCH(神器1!$G$29,神器草稿!$Q$4:$Y$4,0),1)*$D$29)</f>
        <v>0</v>
      </c>
      <c r="T94" s="5">
        <f>IF(L94&lt;$E$28,0,INDEX(神器草稿!$Q$31:$Y$31,1,MATCH(神器1!$G$28,神器草稿!$Q$4:$Y$4,0),1)*$D$28)</f>
        <v>0</v>
      </c>
      <c r="U94" s="5">
        <f>IF(L94&lt;$E$30,0,INDEX(神器草稿!$Q$33:$Y$33,1,MATCH(神器1!$G$30,神器草稿!$Q$4:$Y$4,0),1)*$D$30)</f>
        <v>0</v>
      </c>
      <c r="V94" s="5">
        <f>IF(L94&lt;$E$31,0,INDEX(神器草稿!$Q$34:$Y$34,1,MATCH(神器1!$G$31,神器草稿!$Q$4:$Y$4,0),1)*$D$31)</f>
        <v>0</v>
      </c>
      <c r="AC94" s="5">
        <v>90</v>
      </c>
      <c r="AD94" s="34">
        <f>IF(L94&lt;$E$14,0,INDEX(神器草稿!$Q$17:$Y$17,1,MATCH(神器1!$G$14,神器草稿!$Q$4:$Y$4,0),1)*$D$14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94" s="34">
        <f>IF(L94&lt;$E$17,0,INDEX(神器草稿!$Q$20:$Y$20,1,MATCH(神器1!$G$17,神器草稿!$Q$4:$Y$4,0),1)*$D$17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94" s="5">
        <f>IF(L94&lt;$E$24,0,INDEX(神器草稿!$Q$27:$Y$27,1,MATCH(神器1!$G$24,神器草稿!$Q$4:$Y$4,0),1)*$D$24)</f>
        <v>0</v>
      </c>
      <c r="AG94" s="5">
        <f>IF(L94&lt;$E$25,0,INDEX(神器草稿!$Q$28:$Y$28,1,MATCH(神器1!$G$25,神器草稿!$Q$4:$Y$4,0),1)*$D$25)</f>
        <v>0</v>
      </c>
    </row>
    <row r="95" spans="12:33" x14ac:dyDescent="0.2">
      <c r="L95" s="5">
        <v>91</v>
      </c>
      <c r="M95" s="34">
        <f>IF(L95&lt;$E$5,0,INDEX(神器草稿!$Q$8:$Y$8,1,MATCH(神器1!$G$5,神器草稿!$Q$4:$Y$4,0),1)*$D$5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95" s="34">
        <f>IF(L95&lt;$E$2,0,INDEX(神器草稿!$Q$5:$Y$5,1,MATCH(神器1!$G$2,神器草稿!$Q$4:$Y$4,0),1)*$D$2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95" s="5">
        <f>IF(L95&lt;$E$26,0,INDEX(神器草稿!$Q$29:$Y$29,1,MATCH(神器1!$G$26,神器草稿!$Q$4:$Y$4,0),1)*$D$26)</f>
        <v>0</v>
      </c>
      <c r="R95" s="5">
        <f>IF(L95&lt;$E$27,0,INDEX(神器草稿!$Q$30:$Y$30,1,MATCH(神器1!$G$27,神器草稿!$Q$4:$Y$4,0),1)*$D$27)</f>
        <v>0</v>
      </c>
      <c r="S95" s="5">
        <f>IF(L95&lt;$E$29,0,INDEX(神器草稿!$Q$32:$Y$32,1,MATCH(神器1!$G$29,神器草稿!$Q$4:$Y$4,0),1)*$D$29)</f>
        <v>0</v>
      </c>
      <c r="T95" s="5">
        <f>IF(L95&lt;$E$28,0,INDEX(神器草稿!$Q$31:$Y$31,1,MATCH(神器1!$G$28,神器草稿!$Q$4:$Y$4,0),1)*$D$28)</f>
        <v>0</v>
      </c>
      <c r="U95" s="5">
        <f>IF(L95&lt;$E$30,0,INDEX(神器草稿!$Q$33:$Y$33,1,MATCH(神器1!$G$30,神器草稿!$Q$4:$Y$4,0),1)*$D$30)</f>
        <v>0</v>
      </c>
      <c r="V95" s="5">
        <f>IF(L95&lt;$E$31,0,INDEX(神器草稿!$Q$34:$Y$34,1,MATCH(神器1!$G$31,神器草稿!$Q$4:$Y$4,0),1)*$D$31)</f>
        <v>0</v>
      </c>
      <c r="AC95" s="5">
        <v>91</v>
      </c>
      <c r="AD95" s="34">
        <f>IF(L95&lt;$E$14,0,INDEX(神器草稿!$Q$17:$Y$17,1,MATCH(神器1!$G$14,神器草稿!$Q$4:$Y$4,0),1)*$D$14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95" s="34">
        <f>IF(L95&lt;$E$17,0,INDEX(神器草稿!$Q$20:$Y$20,1,MATCH(神器1!$G$17,神器草稿!$Q$4:$Y$4,0),1)*$D$17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95" s="5">
        <f>IF(L95&lt;$E$24,0,INDEX(神器草稿!$Q$27:$Y$27,1,MATCH(神器1!$G$24,神器草稿!$Q$4:$Y$4,0),1)*$D$24)</f>
        <v>0</v>
      </c>
      <c r="AG95" s="5">
        <f>IF(L95&lt;$E$25,0,INDEX(神器草稿!$Q$28:$Y$28,1,MATCH(神器1!$G$25,神器草稿!$Q$4:$Y$4,0),1)*$D$25)</f>
        <v>0</v>
      </c>
    </row>
    <row r="96" spans="12:33" x14ac:dyDescent="0.2">
      <c r="L96" s="5">
        <v>92</v>
      </c>
      <c r="M96" s="34">
        <f>IF(L96&lt;$E$5,0,INDEX(神器草稿!$Q$8:$Y$8,1,MATCH(神器1!$G$5,神器草稿!$Q$4:$Y$4,0),1)*$D$5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96" s="34">
        <f>IF(L96&lt;$E$2,0,INDEX(神器草稿!$Q$5:$Y$5,1,MATCH(神器1!$G$2,神器草稿!$Q$4:$Y$4,0),1)*$D$2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96" s="5">
        <f>IF(L96&lt;$E$26,0,INDEX(神器草稿!$Q$29:$Y$29,1,MATCH(神器1!$G$26,神器草稿!$Q$4:$Y$4,0),1)*$D$26)</f>
        <v>0</v>
      </c>
      <c r="R96" s="5">
        <f>IF(L96&lt;$E$27,0,INDEX(神器草稿!$Q$30:$Y$30,1,MATCH(神器1!$G$27,神器草稿!$Q$4:$Y$4,0),1)*$D$27)</f>
        <v>0</v>
      </c>
      <c r="S96" s="5">
        <f>IF(L96&lt;$E$29,0,INDEX(神器草稿!$Q$32:$Y$32,1,MATCH(神器1!$G$29,神器草稿!$Q$4:$Y$4,0),1)*$D$29)</f>
        <v>0</v>
      </c>
      <c r="T96" s="5">
        <f>IF(L96&lt;$E$28,0,INDEX(神器草稿!$Q$31:$Y$31,1,MATCH(神器1!$G$28,神器草稿!$Q$4:$Y$4,0),1)*$D$28)</f>
        <v>0</v>
      </c>
      <c r="U96" s="5">
        <f>IF(L96&lt;$E$30,0,INDEX(神器草稿!$Q$33:$Y$33,1,MATCH(神器1!$G$30,神器草稿!$Q$4:$Y$4,0),1)*$D$30)</f>
        <v>0</v>
      </c>
      <c r="V96" s="5">
        <f>IF(L96&lt;$E$31,0,INDEX(神器草稿!$Q$34:$Y$34,1,MATCH(神器1!$G$31,神器草稿!$Q$4:$Y$4,0),1)*$D$31)</f>
        <v>0</v>
      </c>
      <c r="AC96" s="5">
        <v>92</v>
      </c>
      <c r="AD96" s="34">
        <f>IF(L96&lt;$E$14,0,INDEX(神器草稿!$Q$17:$Y$17,1,MATCH(神器1!$G$14,神器草稿!$Q$4:$Y$4,0),1)*$D$14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96" s="34">
        <f>IF(L96&lt;$E$17,0,INDEX(神器草稿!$Q$20:$Y$20,1,MATCH(神器1!$G$17,神器草稿!$Q$4:$Y$4,0),1)*$D$17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96" s="5">
        <f>IF(L96&lt;$E$24,0,INDEX(神器草稿!$Q$27:$Y$27,1,MATCH(神器1!$G$24,神器草稿!$Q$4:$Y$4,0),1)*$D$24)</f>
        <v>0</v>
      </c>
      <c r="AG96" s="5">
        <f>IF(L96&lt;$E$25,0,INDEX(神器草稿!$Q$28:$Y$28,1,MATCH(神器1!$G$25,神器草稿!$Q$4:$Y$4,0),1)*$D$25)</f>
        <v>0</v>
      </c>
    </row>
    <row r="97" spans="12:33" x14ac:dyDescent="0.2">
      <c r="L97" s="5">
        <v>93</v>
      </c>
      <c r="M97" s="34">
        <f>IF(L97&lt;$E$5,0,INDEX(神器草稿!$Q$8:$Y$8,1,MATCH(神器1!$G$5,神器草稿!$Q$4:$Y$4,0),1)*$D$5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97" s="34">
        <f>IF(L97&lt;$E$2,0,INDEX(神器草稿!$Q$5:$Y$5,1,MATCH(神器1!$G$2,神器草稿!$Q$4:$Y$4,0),1)*$D$2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97" s="5">
        <f>IF(L97&lt;$E$26,0,INDEX(神器草稿!$Q$29:$Y$29,1,MATCH(神器1!$G$26,神器草稿!$Q$4:$Y$4,0),1)*$D$26)</f>
        <v>0</v>
      </c>
      <c r="R97" s="5">
        <f>IF(L97&lt;$E$27,0,INDEX(神器草稿!$Q$30:$Y$30,1,MATCH(神器1!$G$27,神器草稿!$Q$4:$Y$4,0),1)*$D$27)</f>
        <v>0</v>
      </c>
      <c r="S97" s="5">
        <f>IF(L97&lt;$E$29,0,INDEX(神器草稿!$Q$32:$Y$32,1,MATCH(神器1!$G$29,神器草稿!$Q$4:$Y$4,0),1)*$D$29)</f>
        <v>0</v>
      </c>
      <c r="T97" s="5">
        <f>IF(L97&lt;$E$28,0,INDEX(神器草稿!$Q$31:$Y$31,1,MATCH(神器1!$G$28,神器草稿!$Q$4:$Y$4,0),1)*$D$28)</f>
        <v>0</v>
      </c>
      <c r="U97" s="5">
        <f>IF(L97&lt;$E$30,0,INDEX(神器草稿!$Q$33:$Y$33,1,MATCH(神器1!$G$30,神器草稿!$Q$4:$Y$4,0),1)*$D$30)</f>
        <v>0</v>
      </c>
      <c r="V97" s="5">
        <f>IF(L97&lt;$E$31,0,INDEX(神器草稿!$Q$34:$Y$34,1,MATCH(神器1!$G$31,神器草稿!$Q$4:$Y$4,0),1)*$D$31)</f>
        <v>0</v>
      </c>
      <c r="AC97" s="5">
        <v>93</v>
      </c>
      <c r="AD97" s="34">
        <f>IF(L97&lt;$E$14,0,INDEX(神器草稿!$Q$17:$Y$17,1,MATCH(神器1!$G$14,神器草稿!$Q$4:$Y$4,0),1)*$D$14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97" s="34">
        <f>IF(L97&lt;$E$17,0,INDEX(神器草稿!$Q$20:$Y$20,1,MATCH(神器1!$G$17,神器草稿!$Q$4:$Y$4,0),1)*$D$17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97" s="5">
        <f>IF(L97&lt;$E$24,0,INDEX(神器草稿!$Q$27:$Y$27,1,MATCH(神器1!$G$24,神器草稿!$Q$4:$Y$4,0),1)*$D$24)</f>
        <v>0</v>
      </c>
      <c r="AG97" s="5">
        <f>IF(L97&lt;$E$25,0,INDEX(神器草稿!$Q$28:$Y$28,1,MATCH(神器1!$G$25,神器草稿!$Q$4:$Y$4,0),1)*$D$25)</f>
        <v>0</v>
      </c>
    </row>
    <row r="98" spans="12:33" x14ac:dyDescent="0.2">
      <c r="L98" s="5">
        <v>94</v>
      </c>
      <c r="M98" s="34">
        <f>IF(L98&lt;$E$5,0,INDEX(神器草稿!$Q$8:$Y$8,1,MATCH(神器1!$G$5,神器草稿!$Q$4:$Y$4,0),1)*$D$5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98" s="34">
        <f>IF(L98&lt;$E$2,0,INDEX(神器草稿!$Q$5:$Y$5,1,MATCH(神器1!$G$2,神器草稿!$Q$4:$Y$4,0),1)*$D$2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98" s="5">
        <f>IF(L98&lt;$E$26,0,INDEX(神器草稿!$Q$29:$Y$29,1,MATCH(神器1!$G$26,神器草稿!$Q$4:$Y$4,0),1)*$D$26)</f>
        <v>0</v>
      </c>
      <c r="R98" s="5">
        <f>IF(L98&lt;$E$27,0,INDEX(神器草稿!$Q$30:$Y$30,1,MATCH(神器1!$G$27,神器草稿!$Q$4:$Y$4,0),1)*$D$27)</f>
        <v>0</v>
      </c>
      <c r="S98" s="5">
        <f>IF(L98&lt;$E$29,0,INDEX(神器草稿!$Q$32:$Y$32,1,MATCH(神器1!$G$29,神器草稿!$Q$4:$Y$4,0),1)*$D$29)</f>
        <v>0</v>
      </c>
      <c r="T98" s="5">
        <f>IF(L98&lt;$E$28,0,INDEX(神器草稿!$Q$31:$Y$31,1,MATCH(神器1!$G$28,神器草稿!$Q$4:$Y$4,0),1)*$D$28)</f>
        <v>0</v>
      </c>
      <c r="U98" s="5">
        <f>IF(L98&lt;$E$30,0,INDEX(神器草稿!$Q$33:$Y$33,1,MATCH(神器1!$G$30,神器草稿!$Q$4:$Y$4,0),1)*$D$30)</f>
        <v>0</v>
      </c>
      <c r="V98" s="5">
        <f>IF(L98&lt;$E$31,0,INDEX(神器草稿!$Q$34:$Y$34,1,MATCH(神器1!$G$31,神器草稿!$Q$4:$Y$4,0),1)*$D$31)</f>
        <v>0</v>
      </c>
      <c r="AC98" s="5">
        <v>94</v>
      </c>
      <c r="AD98" s="34">
        <f>IF(L98&lt;$E$14,0,INDEX(神器草稿!$Q$17:$Y$17,1,MATCH(神器1!$G$14,神器草稿!$Q$4:$Y$4,0),1)*$D$14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98" s="34">
        <f>IF(L98&lt;$E$17,0,INDEX(神器草稿!$Q$20:$Y$20,1,MATCH(神器1!$G$17,神器草稿!$Q$4:$Y$4,0),1)*$D$17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98" s="5">
        <f>IF(L98&lt;$E$24,0,INDEX(神器草稿!$Q$27:$Y$27,1,MATCH(神器1!$G$24,神器草稿!$Q$4:$Y$4,0),1)*$D$24)</f>
        <v>0.36</v>
      </c>
      <c r="AG98" s="5">
        <f>IF(L98&lt;$E$25,0,INDEX(神器草稿!$Q$28:$Y$28,1,MATCH(神器1!$G$25,神器草稿!$Q$4:$Y$4,0),1)*$D$25)</f>
        <v>0.36</v>
      </c>
    </row>
    <row r="99" spans="12:33" x14ac:dyDescent="0.2">
      <c r="L99" s="5">
        <v>95</v>
      </c>
      <c r="M99" s="34">
        <f>IF(L99&lt;$E$5,0,INDEX(神器草稿!$Q$8:$Y$8,1,MATCH(神器1!$G$5,神器草稿!$Q$4:$Y$4,0),1)*$D$5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99" s="34">
        <f>IF(L99&lt;$E$2,0,INDEX(神器草稿!$Q$5:$Y$5,1,MATCH(神器1!$G$2,神器草稿!$Q$4:$Y$4,0),1)*$D$2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99" s="5">
        <f>IF(L99&lt;$E$26,0,INDEX(神器草稿!$Q$29:$Y$29,1,MATCH(神器1!$G$26,神器草稿!$Q$4:$Y$4,0),1)*$D$26)</f>
        <v>0</v>
      </c>
      <c r="R99" s="5">
        <f>IF(L99&lt;$E$27,0,INDEX(神器草稿!$Q$30:$Y$30,1,MATCH(神器1!$G$27,神器草稿!$Q$4:$Y$4,0),1)*$D$27)</f>
        <v>0</v>
      </c>
      <c r="S99" s="5">
        <f>IF(L99&lt;$E$29,0,INDEX(神器草稿!$Q$32:$Y$32,1,MATCH(神器1!$G$29,神器草稿!$Q$4:$Y$4,0),1)*$D$29)</f>
        <v>0</v>
      </c>
      <c r="T99" s="5">
        <f>IF(L99&lt;$E$28,0,INDEX(神器草稿!$Q$31:$Y$31,1,MATCH(神器1!$G$28,神器草稿!$Q$4:$Y$4,0),1)*$D$28)</f>
        <v>0</v>
      </c>
      <c r="U99" s="5">
        <f>IF(L99&lt;$E$30,0,INDEX(神器草稿!$Q$33:$Y$33,1,MATCH(神器1!$G$30,神器草稿!$Q$4:$Y$4,0),1)*$D$30)</f>
        <v>0</v>
      </c>
      <c r="V99" s="5">
        <f>IF(L99&lt;$E$31,0,INDEX(神器草稿!$Q$34:$Y$34,1,MATCH(神器1!$G$31,神器草稿!$Q$4:$Y$4,0),1)*$D$31)</f>
        <v>0</v>
      </c>
      <c r="AC99" s="5">
        <v>95</v>
      </c>
      <c r="AD99" s="34">
        <f>IF(L99&lt;$E$14,0,INDEX(神器草稿!$Q$17:$Y$17,1,MATCH(神器1!$G$14,神器草稿!$Q$4:$Y$4,0),1)*$D$14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99" s="34">
        <f>IF(L99&lt;$E$17,0,INDEX(神器草稿!$Q$20:$Y$20,1,MATCH(神器1!$G$17,神器草稿!$Q$4:$Y$4,0),1)*$D$17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0</v>
      </c>
      <c r="AF99" s="5">
        <f>IF(L99&lt;$E$24,0,INDEX(神器草稿!$Q$27:$Y$27,1,MATCH(神器1!$G$24,神器草稿!$Q$4:$Y$4,0),1)*$D$24)</f>
        <v>0.36</v>
      </c>
      <c r="AG99" s="5">
        <f>IF(L99&lt;$E$25,0,INDEX(神器草稿!$Q$28:$Y$28,1,MATCH(神器1!$G$25,神器草稿!$Q$4:$Y$4,0),1)*$D$25)</f>
        <v>0.36</v>
      </c>
    </row>
    <row r="100" spans="12:33" x14ac:dyDescent="0.2">
      <c r="L100" s="5">
        <v>96</v>
      </c>
      <c r="M100" s="34">
        <f>IF(L100&lt;$E$5,0,INDEX(神器草稿!$Q$8:$Y$8,1,MATCH(神器1!$G$5,神器草稿!$Q$4:$Y$4,0),1)*$D$5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00" s="34">
        <f>IF(L100&lt;$E$2,0,INDEX(神器草稿!$Q$5:$Y$5,1,MATCH(神器1!$G$2,神器草稿!$Q$4:$Y$4,0),1)*$D$2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00" s="5">
        <f>IF(L100&lt;$E$26,0,INDEX(神器草稿!$Q$29:$Y$29,1,MATCH(神器1!$G$26,神器草稿!$Q$4:$Y$4,0),1)*$D$26)</f>
        <v>0</v>
      </c>
      <c r="R100" s="5">
        <f>IF(L100&lt;$E$27,0,INDEX(神器草稿!$Q$30:$Y$30,1,MATCH(神器1!$G$27,神器草稿!$Q$4:$Y$4,0),1)*$D$27)</f>
        <v>0</v>
      </c>
      <c r="S100" s="5">
        <f>IF(L100&lt;$E$29,0,INDEX(神器草稿!$Q$32:$Y$32,1,MATCH(神器1!$G$29,神器草稿!$Q$4:$Y$4,0),1)*$D$29)</f>
        <v>0</v>
      </c>
      <c r="T100" s="5">
        <f>IF(L100&lt;$E$28,0,INDEX(神器草稿!$Q$31:$Y$31,1,MATCH(神器1!$G$28,神器草稿!$Q$4:$Y$4,0),1)*$D$28)</f>
        <v>0</v>
      </c>
      <c r="U100" s="5">
        <f>IF(L100&lt;$E$30,0,INDEX(神器草稿!$Q$33:$Y$33,1,MATCH(神器1!$G$30,神器草稿!$Q$4:$Y$4,0),1)*$D$30)</f>
        <v>0</v>
      </c>
      <c r="V100" s="5">
        <f>IF(L100&lt;$E$31,0,INDEX(神器草稿!$Q$34:$Y$34,1,MATCH(神器1!$G$31,神器草稿!$Q$4:$Y$4,0),1)*$D$31)</f>
        <v>0</v>
      </c>
      <c r="AC100" s="5">
        <v>96</v>
      </c>
      <c r="AD100" s="34">
        <f>IF(L100&lt;$E$14,0,INDEX(神器草稿!$Q$17:$Y$17,1,MATCH(神器1!$G$14,神器草稿!$Q$4:$Y$4,0),1)*$D$14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00" s="34">
        <f>IF(L100&lt;$E$17,0,INDEX(神器草稿!$Q$20:$Y$20,1,MATCH(神器1!$G$17,神器草稿!$Q$4:$Y$4,0),1)*$D$17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00" s="5">
        <f>IF(L100&lt;$E$24,0,INDEX(神器草稿!$Q$27:$Y$27,1,MATCH(神器1!$G$24,神器草稿!$Q$4:$Y$4,0),1)*$D$24)</f>
        <v>0.36</v>
      </c>
      <c r="AG100" s="5">
        <f>IF(L100&lt;$E$25,0,INDEX(神器草稿!$Q$28:$Y$28,1,MATCH(神器1!$G$25,神器草稿!$Q$4:$Y$4,0),1)*$D$25)</f>
        <v>0.36</v>
      </c>
    </row>
    <row r="101" spans="12:33" x14ac:dyDescent="0.2">
      <c r="L101" s="5">
        <v>97</v>
      </c>
      <c r="M101" s="34">
        <f>IF(L101&lt;$E$5,0,INDEX(神器草稿!$Q$8:$Y$8,1,MATCH(神器1!$G$5,神器草稿!$Q$4:$Y$4,0),1)*$D$5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01" s="34">
        <f>IF(L101&lt;$E$2,0,INDEX(神器草稿!$Q$5:$Y$5,1,MATCH(神器1!$G$2,神器草稿!$Q$4:$Y$4,0),1)*$D$2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01" s="5">
        <f>IF(L101&lt;$E$26,0,INDEX(神器草稿!$Q$29:$Y$29,1,MATCH(神器1!$G$26,神器草稿!$Q$4:$Y$4,0),1)*$D$26)</f>
        <v>0</v>
      </c>
      <c r="R101" s="5">
        <f>IF(L101&lt;$E$27,0,INDEX(神器草稿!$Q$30:$Y$30,1,MATCH(神器1!$G$27,神器草稿!$Q$4:$Y$4,0),1)*$D$27)</f>
        <v>0</v>
      </c>
      <c r="S101" s="5">
        <f>IF(L101&lt;$E$29,0,INDEX(神器草稿!$Q$32:$Y$32,1,MATCH(神器1!$G$29,神器草稿!$Q$4:$Y$4,0),1)*$D$29)</f>
        <v>0</v>
      </c>
      <c r="T101" s="5">
        <f>IF(L101&lt;$E$28,0,INDEX(神器草稿!$Q$31:$Y$31,1,MATCH(神器1!$G$28,神器草稿!$Q$4:$Y$4,0),1)*$D$28)</f>
        <v>0</v>
      </c>
      <c r="U101" s="5">
        <f>IF(L101&lt;$E$30,0,INDEX(神器草稿!$Q$33:$Y$33,1,MATCH(神器1!$G$30,神器草稿!$Q$4:$Y$4,0),1)*$D$30)</f>
        <v>0</v>
      </c>
      <c r="V101" s="5">
        <f>IF(L101&lt;$E$31,0,INDEX(神器草稿!$Q$34:$Y$34,1,MATCH(神器1!$G$31,神器草稿!$Q$4:$Y$4,0),1)*$D$31)</f>
        <v>0</v>
      </c>
      <c r="AC101" s="5">
        <v>97</v>
      </c>
      <c r="AD101" s="34">
        <f>IF(L101&lt;$E$14,0,INDEX(神器草稿!$Q$17:$Y$17,1,MATCH(神器1!$G$14,神器草稿!$Q$4:$Y$4,0),1)*$D$14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01" s="34">
        <f>IF(L101&lt;$E$17,0,INDEX(神器草稿!$Q$20:$Y$20,1,MATCH(神器1!$G$17,神器草稿!$Q$4:$Y$4,0),1)*$D$17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01" s="5">
        <f>IF(L101&lt;$E$24,0,INDEX(神器草稿!$Q$27:$Y$27,1,MATCH(神器1!$G$24,神器草稿!$Q$4:$Y$4,0),1)*$D$24)</f>
        <v>0.36</v>
      </c>
      <c r="AG101" s="5">
        <f>IF(L101&lt;$E$25,0,INDEX(神器草稿!$Q$28:$Y$28,1,MATCH(神器1!$G$25,神器草稿!$Q$4:$Y$4,0),1)*$D$25)</f>
        <v>0.36</v>
      </c>
    </row>
    <row r="102" spans="12:33" x14ac:dyDescent="0.2">
      <c r="L102" s="5">
        <v>98</v>
      </c>
      <c r="M102" s="34">
        <f>IF(L102&lt;$E$5,0,INDEX(神器草稿!$Q$8:$Y$8,1,MATCH(神器1!$G$5,神器草稿!$Q$4:$Y$4,0),1)*$D$5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02" s="34">
        <f>IF(L102&lt;$E$2,0,INDEX(神器草稿!$Q$5:$Y$5,1,MATCH(神器1!$G$2,神器草稿!$Q$4:$Y$4,0),1)*$D$2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02" s="5">
        <f>IF(L102&lt;$E$26,0,INDEX(神器草稿!$Q$29:$Y$29,1,MATCH(神器1!$G$26,神器草稿!$Q$4:$Y$4,0),1)*$D$26)</f>
        <v>7.1999999999999995E-2</v>
      </c>
      <c r="R102" s="5">
        <f>IF(L102&lt;$E$27,0,INDEX(神器草稿!$Q$30:$Y$30,1,MATCH(神器1!$G$27,神器草稿!$Q$4:$Y$4,0),1)*$D$27)</f>
        <v>7.1999999999999995E-2</v>
      </c>
      <c r="S102" s="5">
        <f>IF(L102&lt;$E$29,0,INDEX(神器草稿!$Q$32:$Y$32,1,MATCH(神器1!$G$29,神器草稿!$Q$4:$Y$4,0),1)*$D$29)</f>
        <v>0</v>
      </c>
      <c r="T102" s="5">
        <f>IF(L102&lt;$E$28,0,INDEX(神器草稿!$Q$31:$Y$31,1,MATCH(神器1!$G$28,神器草稿!$Q$4:$Y$4,0),1)*$D$28)</f>
        <v>0</v>
      </c>
      <c r="U102" s="5">
        <f>IF(L102&lt;$E$30,0,INDEX(神器草稿!$Q$33:$Y$33,1,MATCH(神器1!$G$30,神器草稿!$Q$4:$Y$4,0),1)*$D$30)</f>
        <v>0</v>
      </c>
      <c r="V102" s="5">
        <f>IF(L102&lt;$E$31,0,INDEX(神器草稿!$Q$34:$Y$34,1,MATCH(神器1!$G$31,神器草稿!$Q$4:$Y$4,0),1)*$D$31)</f>
        <v>0</v>
      </c>
      <c r="AC102" s="5">
        <v>98</v>
      </c>
      <c r="AD102" s="34">
        <f>IF(L102&lt;$E$14,0,INDEX(神器草稿!$Q$17:$Y$17,1,MATCH(神器1!$G$14,神器草稿!$Q$4:$Y$4,0),1)*$D$14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02" s="34">
        <f>IF(L102&lt;$E$17,0,INDEX(神器草稿!$Q$20:$Y$20,1,MATCH(神器1!$G$17,神器草稿!$Q$4:$Y$4,0),1)*$D$17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02" s="5">
        <f>IF(L102&lt;$E$24,0,INDEX(神器草稿!$Q$27:$Y$27,1,MATCH(神器1!$G$24,神器草稿!$Q$4:$Y$4,0),1)*$D$24)</f>
        <v>0.36</v>
      </c>
      <c r="AG102" s="5">
        <f>IF(L102&lt;$E$25,0,INDEX(神器草稿!$Q$28:$Y$28,1,MATCH(神器1!$G$25,神器草稿!$Q$4:$Y$4,0),1)*$D$25)</f>
        <v>0.36</v>
      </c>
    </row>
    <row r="103" spans="12:33" x14ac:dyDescent="0.2">
      <c r="L103" s="5">
        <v>99</v>
      </c>
      <c r="M103" s="34">
        <f>IF(L103&lt;$E$5,0,INDEX(神器草稿!$Q$8:$Y$8,1,MATCH(神器1!$G$5,神器草稿!$Q$4:$Y$4,0),1)*$D$5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03" s="34">
        <f>IF(L103&lt;$E$2,0,INDEX(神器草稿!$Q$5:$Y$5,1,MATCH(神器1!$G$2,神器草稿!$Q$4:$Y$4,0),1)*$D$2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03" s="5">
        <f>IF(L103&lt;$E$26,0,INDEX(神器草稿!$Q$29:$Y$29,1,MATCH(神器1!$G$26,神器草稿!$Q$4:$Y$4,0),1)*$D$26)</f>
        <v>7.1999999999999995E-2</v>
      </c>
      <c r="R103" s="5">
        <f>IF(L103&lt;$E$27,0,INDEX(神器草稿!$Q$30:$Y$30,1,MATCH(神器1!$G$27,神器草稿!$Q$4:$Y$4,0),1)*$D$27)</f>
        <v>7.1999999999999995E-2</v>
      </c>
      <c r="S103" s="5">
        <f>IF(L103&lt;$E$29,0,INDEX(神器草稿!$Q$32:$Y$32,1,MATCH(神器1!$G$29,神器草稿!$Q$4:$Y$4,0),1)*$D$29)</f>
        <v>0</v>
      </c>
      <c r="T103" s="5">
        <f>IF(L103&lt;$E$28,0,INDEX(神器草稿!$Q$31:$Y$31,1,MATCH(神器1!$G$28,神器草稿!$Q$4:$Y$4,0),1)*$D$28)</f>
        <v>0</v>
      </c>
      <c r="U103" s="5">
        <f>IF(L103&lt;$E$30,0,INDEX(神器草稿!$Q$33:$Y$33,1,MATCH(神器1!$G$30,神器草稿!$Q$4:$Y$4,0),1)*$D$30)</f>
        <v>0</v>
      </c>
      <c r="V103" s="5">
        <f>IF(L103&lt;$E$31,0,INDEX(神器草稿!$Q$34:$Y$34,1,MATCH(神器1!$G$31,神器草稿!$Q$4:$Y$4,0),1)*$D$31)</f>
        <v>0</v>
      </c>
      <c r="AC103" s="5">
        <v>99</v>
      </c>
      <c r="AD103" s="34">
        <f>IF(L103&lt;$E$14,0,INDEX(神器草稿!$Q$17:$Y$17,1,MATCH(神器1!$G$14,神器草稿!$Q$4:$Y$4,0),1)*$D$14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03" s="34">
        <f>IF(L103&lt;$E$17,0,INDEX(神器草稿!$Q$20:$Y$20,1,MATCH(神器1!$G$17,神器草稿!$Q$4:$Y$4,0),1)*$D$17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03" s="5">
        <f>IF(L103&lt;$E$24,0,INDEX(神器草稿!$Q$27:$Y$27,1,MATCH(神器1!$G$24,神器草稿!$Q$4:$Y$4,0),1)*$D$24)</f>
        <v>0.36</v>
      </c>
      <c r="AG103" s="5">
        <f>IF(L103&lt;$E$25,0,INDEX(神器草稿!$Q$28:$Y$28,1,MATCH(神器1!$G$25,神器草稿!$Q$4:$Y$4,0),1)*$D$25)</f>
        <v>0.36</v>
      </c>
    </row>
    <row r="104" spans="12:33" x14ac:dyDescent="0.2">
      <c r="L104" s="5">
        <v>100</v>
      </c>
      <c r="M104" s="34">
        <f>IF(L104&lt;$E$5,0,INDEX(神器草稿!$Q$8:$Y$8,1,MATCH(神器1!$G$5,神器草稿!$Q$4:$Y$4,0),1)*$D$5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04" s="34">
        <f>IF(L104&lt;$E$2,0,INDEX(神器草稿!$Q$5:$Y$5,1,MATCH(神器1!$G$2,神器草稿!$Q$4:$Y$4,0),1)*$D$2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04" s="5">
        <f>IF(L104&lt;$E$26,0,INDEX(神器草稿!$Q$29:$Y$29,1,MATCH(神器1!$G$26,神器草稿!$Q$4:$Y$4,0),1)*$D$26)</f>
        <v>7.1999999999999995E-2</v>
      </c>
      <c r="R104" s="5">
        <f>IF(L104&lt;$E$27,0,INDEX(神器草稿!$Q$30:$Y$30,1,MATCH(神器1!$G$27,神器草稿!$Q$4:$Y$4,0),1)*$D$27)</f>
        <v>7.1999999999999995E-2</v>
      </c>
      <c r="S104" s="5">
        <f>IF(L104&lt;$E$29,0,INDEX(神器草稿!$Q$32:$Y$32,1,MATCH(神器1!$G$29,神器草稿!$Q$4:$Y$4,0),1)*$D$29)</f>
        <v>0</v>
      </c>
      <c r="T104" s="5">
        <f>IF(L104&lt;$E$28,0,INDEX(神器草稿!$Q$31:$Y$31,1,MATCH(神器1!$G$28,神器草稿!$Q$4:$Y$4,0),1)*$D$28)</f>
        <v>0</v>
      </c>
      <c r="U104" s="5">
        <f>IF(L104&lt;$E$30,0,INDEX(神器草稿!$Q$33:$Y$33,1,MATCH(神器1!$G$30,神器草稿!$Q$4:$Y$4,0),1)*$D$30)</f>
        <v>0</v>
      </c>
      <c r="V104" s="5">
        <f>IF(L104&lt;$E$31,0,INDEX(神器草稿!$Q$34:$Y$34,1,MATCH(神器1!$G$31,神器草稿!$Q$4:$Y$4,0),1)*$D$31)</f>
        <v>0</v>
      </c>
      <c r="AC104" s="5">
        <v>100</v>
      </c>
      <c r="AD104" s="34">
        <f>IF(L104&lt;$E$14,0,INDEX(神器草稿!$Q$17:$Y$17,1,MATCH(神器1!$G$14,神器草稿!$Q$4:$Y$4,0),1)*$D$14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04" s="34">
        <f>IF(L104&lt;$E$17,0,INDEX(神器草稿!$Q$20:$Y$20,1,MATCH(神器1!$G$17,神器草稿!$Q$4:$Y$4,0),1)*$D$17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04" s="5">
        <f>IF(L104&lt;$E$24,0,INDEX(神器草稿!$Q$27:$Y$27,1,MATCH(神器1!$G$24,神器草稿!$Q$4:$Y$4,0),1)*$D$24)</f>
        <v>0.36</v>
      </c>
      <c r="AG104" s="5">
        <f>IF(L104&lt;$E$25,0,INDEX(神器草稿!$Q$28:$Y$28,1,MATCH(神器1!$G$25,神器草稿!$Q$4:$Y$4,0),1)*$D$25)</f>
        <v>0.36</v>
      </c>
    </row>
    <row r="105" spans="12:33" x14ac:dyDescent="0.2">
      <c r="L105" s="5">
        <v>101</v>
      </c>
      <c r="M105" s="34">
        <f>IF(L105&lt;$E$5,0,INDEX(神器草稿!$Q$8:$Y$8,1,MATCH(神器1!$G$5,神器草稿!$Q$4:$Y$4,0),1)*$D$5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05" s="34">
        <f>IF(L105&lt;$E$2,0,INDEX(神器草稿!$Q$5:$Y$5,1,MATCH(神器1!$G$2,神器草稿!$Q$4:$Y$4,0),1)*$D$2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05" s="5">
        <f>IF(L105&lt;$E$26,0,INDEX(神器草稿!$Q$29:$Y$29,1,MATCH(神器1!$G$26,神器草稿!$Q$4:$Y$4,0),1)*$D$26)</f>
        <v>7.1999999999999995E-2</v>
      </c>
      <c r="R105" s="5">
        <f>IF(L105&lt;$E$27,0,INDEX(神器草稿!$Q$30:$Y$30,1,MATCH(神器1!$G$27,神器草稿!$Q$4:$Y$4,0),1)*$D$27)</f>
        <v>7.1999999999999995E-2</v>
      </c>
      <c r="S105" s="5">
        <f>IF(L105&lt;$E$29,0,INDEX(神器草稿!$Q$32:$Y$32,1,MATCH(神器1!$G$29,神器草稿!$Q$4:$Y$4,0),1)*$D$29)</f>
        <v>0</v>
      </c>
      <c r="T105" s="5">
        <f>IF(L105&lt;$E$28,0,INDEX(神器草稿!$Q$31:$Y$31,1,MATCH(神器1!$G$28,神器草稿!$Q$4:$Y$4,0),1)*$D$28)</f>
        <v>0</v>
      </c>
      <c r="U105" s="5">
        <f>IF(L105&lt;$E$30,0,INDEX(神器草稿!$Q$33:$Y$33,1,MATCH(神器1!$G$30,神器草稿!$Q$4:$Y$4,0),1)*$D$30)</f>
        <v>0</v>
      </c>
      <c r="V105" s="5">
        <f>IF(L105&lt;$E$31,0,INDEX(神器草稿!$Q$34:$Y$34,1,MATCH(神器1!$G$31,神器草稿!$Q$4:$Y$4,0),1)*$D$31)</f>
        <v>0</v>
      </c>
      <c r="AC105" s="5">
        <v>101</v>
      </c>
      <c r="AD105" s="34">
        <f>IF(L105&lt;$E$14,0,INDEX(神器草稿!$Q$17:$Y$17,1,MATCH(神器1!$G$14,神器草稿!$Q$4:$Y$4,0),1)*$D$14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05" s="34">
        <f>IF(L105&lt;$E$17,0,INDEX(神器草稿!$Q$20:$Y$20,1,MATCH(神器1!$G$17,神器草稿!$Q$4:$Y$4,0),1)*$D$17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05" s="5">
        <f>IF(L105&lt;$E$24,0,INDEX(神器草稿!$Q$27:$Y$27,1,MATCH(神器1!$G$24,神器草稿!$Q$4:$Y$4,0),1)*$D$24)</f>
        <v>0.36</v>
      </c>
      <c r="AG105" s="5">
        <f>IF(L105&lt;$E$25,0,INDEX(神器草稿!$Q$28:$Y$28,1,MATCH(神器1!$G$25,神器草稿!$Q$4:$Y$4,0),1)*$D$25)</f>
        <v>0.36</v>
      </c>
    </row>
    <row r="106" spans="12:33" x14ac:dyDescent="0.2">
      <c r="L106" s="5">
        <v>102</v>
      </c>
      <c r="M106" s="34">
        <f>IF(L106&lt;$E$5,0,INDEX(神器草稿!$Q$8:$Y$8,1,MATCH(神器1!$G$5,神器草稿!$Q$4:$Y$4,0),1)*$D$5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06" s="34">
        <f>IF(L106&lt;$E$2,0,INDEX(神器草稿!$Q$5:$Y$5,1,MATCH(神器1!$G$2,神器草稿!$Q$4:$Y$4,0),1)*$D$2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06" s="5">
        <f>IF(L106&lt;$E$26,0,INDEX(神器草稿!$Q$29:$Y$29,1,MATCH(神器1!$G$26,神器草稿!$Q$4:$Y$4,0),1)*$D$26)</f>
        <v>7.1999999999999995E-2</v>
      </c>
      <c r="R106" s="5">
        <f>IF(L106&lt;$E$27,0,INDEX(神器草稿!$Q$30:$Y$30,1,MATCH(神器1!$G$27,神器草稿!$Q$4:$Y$4,0),1)*$D$27)</f>
        <v>7.1999999999999995E-2</v>
      </c>
      <c r="S106" s="5">
        <f>IF(L106&lt;$E$29,0,INDEX(神器草稿!$Q$32:$Y$32,1,MATCH(神器1!$G$29,神器草稿!$Q$4:$Y$4,0),1)*$D$29)</f>
        <v>0</v>
      </c>
      <c r="T106" s="5">
        <f>IF(L106&lt;$E$28,0,INDEX(神器草稿!$Q$31:$Y$31,1,MATCH(神器1!$G$28,神器草稿!$Q$4:$Y$4,0),1)*$D$28)</f>
        <v>0</v>
      </c>
      <c r="U106" s="5">
        <f>IF(L106&lt;$E$30,0,INDEX(神器草稿!$Q$33:$Y$33,1,MATCH(神器1!$G$30,神器草稿!$Q$4:$Y$4,0),1)*$D$30)</f>
        <v>0</v>
      </c>
      <c r="V106" s="5">
        <f>IF(L106&lt;$E$31,0,INDEX(神器草稿!$Q$34:$Y$34,1,MATCH(神器1!$G$31,神器草稿!$Q$4:$Y$4,0),1)*$D$31)</f>
        <v>0</v>
      </c>
      <c r="AC106" s="5">
        <v>102</v>
      </c>
      <c r="AD106" s="34">
        <f>IF(L106&lt;$E$14,0,INDEX(神器草稿!$Q$17:$Y$17,1,MATCH(神器1!$G$14,神器草稿!$Q$4:$Y$4,0),1)*$D$14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06" s="34">
        <f>IF(L106&lt;$E$17,0,INDEX(神器草稿!$Q$20:$Y$20,1,MATCH(神器1!$G$17,神器草稿!$Q$4:$Y$4,0),1)*$D$17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06" s="5">
        <f>IF(L106&lt;$E$24,0,INDEX(神器草稿!$Q$27:$Y$27,1,MATCH(神器1!$G$24,神器草稿!$Q$4:$Y$4,0),1)*$D$24)</f>
        <v>0.36</v>
      </c>
      <c r="AG106" s="5">
        <f>IF(L106&lt;$E$25,0,INDEX(神器草稿!$Q$28:$Y$28,1,MATCH(神器1!$G$25,神器草稿!$Q$4:$Y$4,0),1)*$D$25)</f>
        <v>0.36</v>
      </c>
    </row>
    <row r="107" spans="12:33" x14ac:dyDescent="0.2">
      <c r="L107" s="5">
        <v>103</v>
      </c>
      <c r="M107" s="34">
        <f>IF(L107&lt;$E$5,0,INDEX(神器草稿!$Q$8:$Y$8,1,MATCH(神器1!$G$5,神器草稿!$Q$4:$Y$4,0),1)*$D$5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07" s="34">
        <f>IF(L107&lt;$E$2,0,INDEX(神器草稿!$Q$5:$Y$5,1,MATCH(神器1!$G$2,神器草稿!$Q$4:$Y$4,0),1)*$D$2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07" s="5">
        <f>IF(L107&lt;$E$26,0,INDEX(神器草稿!$Q$29:$Y$29,1,MATCH(神器1!$G$26,神器草稿!$Q$4:$Y$4,0),1)*$D$26)</f>
        <v>7.1999999999999995E-2</v>
      </c>
      <c r="R107" s="5">
        <f>IF(L107&lt;$E$27,0,INDEX(神器草稿!$Q$30:$Y$30,1,MATCH(神器1!$G$27,神器草稿!$Q$4:$Y$4,0),1)*$D$27)</f>
        <v>7.1999999999999995E-2</v>
      </c>
      <c r="S107" s="5">
        <f>IF(L107&lt;$E$29,0,INDEX(神器草稿!$Q$32:$Y$32,1,MATCH(神器1!$G$29,神器草稿!$Q$4:$Y$4,0),1)*$D$29)</f>
        <v>0</v>
      </c>
      <c r="T107" s="5">
        <f>IF(L107&lt;$E$28,0,INDEX(神器草稿!$Q$31:$Y$31,1,MATCH(神器1!$G$28,神器草稿!$Q$4:$Y$4,0),1)*$D$28)</f>
        <v>0</v>
      </c>
      <c r="U107" s="5">
        <f>IF(L107&lt;$E$30,0,INDEX(神器草稿!$Q$33:$Y$33,1,MATCH(神器1!$G$30,神器草稿!$Q$4:$Y$4,0),1)*$D$30)</f>
        <v>0</v>
      </c>
      <c r="V107" s="5">
        <f>IF(L107&lt;$E$31,0,INDEX(神器草稿!$Q$34:$Y$34,1,MATCH(神器1!$G$31,神器草稿!$Q$4:$Y$4,0),1)*$D$31)</f>
        <v>0</v>
      </c>
      <c r="AC107" s="5">
        <v>103</v>
      </c>
      <c r="AD107" s="34">
        <f>IF(L107&lt;$E$14,0,INDEX(神器草稿!$Q$17:$Y$17,1,MATCH(神器1!$G$14,神器草稿!$Q$4:$Y$4,0),1)*$D$14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07" s="34">
        <f>IF(L107&lt;$E$17,0,INDEX(神器草稿!$Q$20:$Y$20,1,MATCH(神器1!$G$17,神器草稿!$Q$4:$Y$4,0),1)*$D$17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07" s="5">
        <f>IF(L107&lt;$E$24,0,INDEX(神器草稿!$Q$27:$Y$27,1,MATCH(神器1!$G$24,神器草稿!$Q$4:$Y$4,0),1)*$D$24)</f>
        <v>0.36</v>
      </c>
      <c r="AG107" s="5">
        <f>IF(L107&lt;$E$25,0,INDEX(神器草稿!$Q$28:$Y$28,1,MATCH(神器1!$G$25,神器草稿!$Q$4:$Y$4,0),1)*$D$25)</f>
        <v>0.36</v>
      </c>
    </row>
    <row r="108" spans="12:33" x14ac:dyDescent="0.2">
      <c r="L108" s="5">
        <v>104</v>
      </c>
      <c r="M108" s="34">
        <f>IF(L108&lt;$E$5,0,INDEX(神器草稿!$Q$8:$Y$8,1,MATCH(神器1!$G$5,神器草稿!$Q$4:$Y$4,0),1)*$D$5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08" s="34">
        <f>IF(L108&lt;$E$2,0,INDEX(神器草稿!$Q$5:$Y$5,1,MATCH(神器1!$G$2,神器草稿!$Q$4:$Y$4,0),1)*$D$2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08" s="5">
        <f>IF(L108&lt;$E$26,0,INDEX(神器草稿!$Q$29:$Y$29,1,MATCH(神器1!$G$26,神器草稿!$Q$4:$Y$4,0),1)*$D$26)</f>
        <v>7.1999999999999995E-2</v>
      </c>
      <c r="R108" s="5">
        <f>IF(L108&lt;$E$27,0,INDEX(神器草稿!$Q$30:$Y$30,1,MATCH(神器1!$G$27,神器草稿!$Q$4:$Y$4,0),1)*$D$27)</f>
        <v>7.1999999999999995E-2</v>
      </c>
      <c r="S108" s="5">
        <f>IF(L108&lt;$E$29,0,INDEX(神器草稿!$Q$32:$Y$32,1,MATCH(神器1!$G$29,神器草稿!$Q$4:$Y$4,0),1)*$D$29)</f>
        <v>7.1999999999999995E-2</v>
      </c>
      <c r="T108" s="5">
        <f>IF(L108&lt;$E$28,0,INDEX(神器草稿!$Q$31:$Y$31,1,MATCH(神器1!$G$28,神器草稿!$Q$4:$Y$4,0),1)*$D$28)</f>
        <v>7.1999999999999995E-2</v>
      </c>
      <c r="U108" s="5">
        <f>IF(L108&lt;$E$30,0,INDEX(神器草稿!$Q$33:$Y$33,1,MATCH(神器1!$G$30,神器草稿!$Q$4:$Y$4,0),1)*$D$30)</f>
        <v>0</v>
      </c>
      <c r="V108" s="5">
        <f>IF(L108&lt;$E$31,0,INDEX(神器草稿!$Q$34:$Y$34,1,MATCH(神器1!$G$31,神器草稿!$Q$4:$Y$4,0),1)*$D$31)</f>
        <v>0</v>
      </c>
      <c r="AC108" s="5">
        <v>104</v>
      </c>
      <c r="AD108" s="34">
        <f>IF(L108&lt;$E$14,0,INDEX(神器草稿!$Q$17:$Y$17,1,MATCH(神器1!$G$14,神器草稿!$Q$4:$Y$4,0),1)*$D$14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08" s="34">
        <f>IF(L108&lt;$E$17,0,INDEX(神器草稿!$Q$20:$Y$20,1,MATCH(神器1!$G$17,神器草稿!$Q$4:$Y$4,0),1)*$D$17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08" s="5">
        <f>IF(L108&lt;$E$24,0,INDEX(神器草稿!$Q$27:$Y$27,1,MATCH(神器1!$G$24,神器草稿!$Q$4:$Y$4,0),1)*$D$24)</f>
        <v>0.36</v>
      </c>
      <c r="AG108" s="5">
        <f>IF(L108&lt;$E$25,0,INDEX(神器草稿!$Q$28:$Y$28,1,MATCH(神器1!$G$25,神器草稿!$Q$4:$Y$4,0),1)*$D$25)</f>
        <v>0.36</v>
      </c>
    </row>
    <row r="109" spans="12:33" x14ac:dyDescent="0.2">
      <c r="L109" s="5">
        <v>105</v>
      </c>
      <c r="M109" s="34">
        <f>IF(L109&lt;$E$5,0,INDEX(神器草稿!$Q$8:$Y$8,1,MATCH(神器1!$G$5,神器草稿!$Q$4:$Y$4,0),1)*$D$5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09" s="34">
        <f>IF(L109&lt;$E$2,0,INDEX(神器草稿!$Q$5:$Y$5,1,MATCH(神器1!$G$2,神器草稿!$Q$4:$Y$4,0),1)*$D$2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09" s="5">
        <f>IF(L109&lt;$E$26,0,INDEX(神器草稿!$Q$29:$Y$29,1,MATCH(神器1!$G$26,神器草稿!$Q$4:$Y$4,0),1)*$D$26)</f>
        <v>7.1999999999999995E-2</v>
      </c>
      <c r="R109" s="5">
        <f>IF(L109&lt;$E$27,0,INDEX(神器草稿!$Q$30:$Y$30,1,MATCH(神器1!$G$27,神器草稿!$Q$4:$Y$4,0),1)*$D$27)</f>
        <v>7.1999999999999995E-2</v>
      </c>
      <c r="S109" s="5">
        <f>IF(L109&lt;$E$29,0,INDEX(神器草稿!$Q$32:$Y$32,1,MATCH(神器1!$G$29,神器草稿!$Q$4:$Y$4,0),1)*$D$29)</f>
        <v>7.1999999999999995E-2</v>
      </c>
      <c r="T109" s="5">
        <f>IF(L109&lt;$E$28,0,INDEX(神器草稿!$Q$31:$Y$31,1,MATCH(神器1!$G$28,神器草稿!$Q$4:$Y$4,0),1)*$D$28)</f>
        <v>7.1999999999999995E-2</v>
      </c>
      <c r="U109" s="5">
        <f>IF(L109&lt;$E$30,0,INDEX(神器草稿!$Q$33:$Y$33,1,MATCH(神器1!$G$30,神器草稿!$Q$4:$Y$4,0),1)*$D$30)</f>
        <v>0</v>
      </c>
      <c r="V109" s="5">
        <f>IF(L109&lt;$E$31,0,INDEX(神器草稿!$Q$34:$Y$34,1,MATCH(神器1!$G$31,神器草稿!$Q$4:$Y$4,0),1)*$D$31)</f>
        <v>0</v>
      </c>
      <c r="AC109" s="5">
        <v>105</v>
      </c>
      <c r="AD109" s="34">
        <f>IF(L109&lt;$E$14,0,INDEX(神器草稿!$Q$17:$Y$17,1,MATCH(神器1!$G$14,神器草稿!$Q$4:$Y$4,0),1)*$D$14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09" s="34">
        <f>IF(L109&lt;$E$17,0,INDEX(神器草稿!$Q$20:$Y$20,1,MATCH(神器1!$G$17,神器草稿!$Q$4:$Y$4,0),1)*$D$17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09" s="5">
        <f>IF(L109&lt;$E$24,0,INDEX(神器草稿!$Q$27:$Y$27,1,MATCH(神器1!$G$24,神器草稿!$Q$4:$Y$4,0),1)*$D$24)</f>
        <v>0.36</v>
      </c>
      <c r="AG109" s="5">
        <f>IF(L109&lt;$E$25,0,INDEX(神器草稿!$Q$28:$Y$28,1,MATCH(神器1!$G$25,神器草稿!$Q$4:$Y$4,0),1)*$D$25)</f>
        <v>0.36</v>
      </c>
    </row>
    <row r="110" spans="12:33" x14ac:dyDescent="0.2">
      <c r="L110" s="5">
        <v>106</v>
      </c>
      <c r="M110" s="34">
        <f>IF(L110&lt;$E$5,0,INDEX(神器草稿!$Q$8:$Y$8,1,MATCH(神器1!$G$5,神器草稿!$Q$4:$Y$4,0),1)*$D$5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10" s="34">
        <f>IF(L110&lt;$E$2,0,INDEX(神器草稿!$Q$5:$Y$5,1,MATCH(神器1!$G$2,神器草稿!$Q$4:$Y$4,0),1)*$D$2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10" s="5">
        <f>IF(L110&lt;$E$26,0,INDEX(神器草稿!$Q$29:$Y$29,1,MATCH(神器1!$G$26,神器草稿!$Q$4:$Y$4,0),1)*$D$26)</f>
        <v>7.1999999999999995E-2</v>
      </c>
      <c r="R110" s="5">
        <f>IF(L110&lt;$E$27,0,INDEX(神器草稿!$Q$30:$Y$30,1,MATCH(神器1!$G$27,神器草稿!$Q$4:$Y$4,0),1)*$D$27)</f>
        <v>7.1999999999999995E-2</v>
      </c>
      <c r="S110" s="5">
        <f>IF(L110&lt;$E$29,0,INDEX(神器草稿!$Q$32:$Y$32,1,MATCH(神器1!$G$29,神器草稿!$Q$4:$Y$4,0),1)*$D$29)</f>
        <v>7.1999999999999995E-2</v>
      </c>
      <c r="T110" s="5">
        <f>IF(L110&lt;$E$28,0,INDEX(神器草稿!$Q$31:$Y$31,1,MATCH(神器1!$G$28,神器草稿!$Q$4:$Y$4,0),1)*$D$28)</f>
        <v>7.1999999999999995E-2</v>
      </c>
      <c r="U110" s="5">
        <f>IF(L110&lt;$E$30,0,INDEX(神器草稿!$Q$33:$Y$33,1,MATCH(神器1!$G$30,神器草稿!$Q$4:$Y$4,0),1)*$D$30)</f>
        <v>0</v>
      </c>
      <c r="V110" s="5">
        <f>IF(L110&lt;$E$31,0,INDEX(神器草稿!$Q$34:$Y$34,1,MATCH(神器1!$G$31,神器草稿!$Q$4:$Y$4,0),1)*$D$31)</f>
        <v>0</v>
      </c>
      <c r="AC110" s="5">
        <v>106</v>
      </c>
      <c r="AD110" s="34">
        <f>IF(L110&lt;$E$14,0,INDEX(神器草稿!$Q$17:$Y$17,1,MATCH(神器1!$G$14,神器草稿!$Q$4:$Y$4,0),1)*$D$14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10" s="34">
        <f>IF(L110&lt;$E$17,0,INDEX(神器草稿!$Q$20:$Y$20,1,MATCH(神器1!$G$17,神器草稿!$Q$4:$Y$4,0),1)*$D$17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10" s="5">
        <f>IF(L110&lt;$E$24,0,INDEX(神器草稿!$Q$27:$Y$27,1,MATCH(神器1!$G$24,神器草稿!$Q$4:$Y$4,0),1)*$D$24)</f>
        <v>0.36</v>
      </c>
      <c r="AG110" s="5">
        <f>IF(L110&lt;$E$25,0,INDEX(神器草稿!$Q$28:$Y$28,1,MATCH(神器1!$G$25,神器草稿!$Q$4:$Y$4,0),1)*$D$25)</f>
        <v>0.36</v>
      </c>
    </row>
    <row r="111" spans="12:33" x14ac:dyDescent="0.2">
      <c r="L111" s="5">
        <v>107</v>
      </c>
      <c r="M111" s="34">
        <f>IF(L111&lt;$E$5,0,INDEX(神器草稿!$Q$8:$Y$8,1,MATCH(神器1!$G$5,神器草稿!$Q$4:$Y$4,0),1)*$D$5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11" s="34">
        <f>IF(L111&lt;$E$2,0,INDEX(神器草稿!$Q$5:$Y$5,1,MATCH(神器1!$G$2,神器草稿!$Q$4:$Y$4,0),1)*$D$2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11" s="5">
        <f>IF(L111&lt;$E$26,0,INDEX(神器草稿!$Q$29:$Y$29,1,MATCH(神器1!$G$26,神器草稿!$Q$4:$Y$4,0),1)*$D$26)</f>
        <v>7.1999999999999995E-2</v>
      </c>
      <c r="R111" s="5">
        <f>IF(L111&lt;$E$27,0,INDEX(神器草稿!$Q$30:$Y$30,1,MATCH(神器1!$G$27,神器草稿!$Q$4:$Y$4,0),1)*$D$27)</f>
        <v>7.1999999999999995E-2</v>
      </c>
      <c r="S111" s="5">
        <f>IF(L111&lt;$E$29,0,INDEX(神器草稿!$Q$32:$Y$32,1,MATCH(神器1!$G$29,神器草稿!$Q$4:$Y$4,0),1)*$D$29)</f>
        <v>7.1999999999999995E-2</v>
      </c>
      <c r="T111" s="5">
        <f>IF(L111&lt;$E$28,0,INDEX(神器草稿!$Q$31:$Y$31,1,MATCH(神器1!$G$28,神器草稿!$Q$4:$Y$4,0),1)*$D$28)</f>
        <v>7.1999999999999995E-2</v>
      </c>
      <c r="U111" s="5">
        <f>IF(L111&lt;$E$30,0,INDEX(神器草稿!$Q$33:$Y$33,1,MATCH(神器1!$G$30,神器草稿!$Q$4:$Y$4,0),1)*$D$30)</f>
        <v>0</v>
      </c>
      <c r="V111" s="5">
        <f>IF(L111&lt;$E$31,0,INDEX(神器草稿!$Q$34:$Y$34,1,MATCH(神器1!$G$31,神器草稿!$Q$4:$Y$4,0),1)*$D$31)</f>
        <v>0</v>
      </c>
      <c r="AC111" s="5">
        <v>107</v>
      </c>
      <c r="AD111" s="34">
        <f>IF(L111&lt;$E$14,0,INDEX(神器草稿!$Q$17:$Y$17,1,MATCH(神器1!$G$14,神器草稿!$Q$4:$Y$4,0),1)*$D$14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11" s="34">
        <f>IF(L111&lt;$E$17,0,INDEX(神器草稿!$Q$20:$Y$20,1,MATCH(神器1!$G$17,神器草稿!$Q$4:$Y$4,0),1)*$D$17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11" s="5">
        <f>IF(L111&lt;$E$24,0,INDEX(神器草稿!$Q$27:$Y$27,1,MATCH(神器1!$G$24,神器草稿!$Q$4:$Y$4,0),1)*$D$24)</f>
        <v>0.36</v>
      </c>
      <c r="AG111" s="5">
        <f>IF(L111&lt;$E$25,0,INDEX(神器草稿!$Q$28:$Y$28,1,MATCH(神器1!$G$25,神器草稿!$Q$4:$Y$4,0),1)*$D$25)</f>
        <v>0.36</v>
      </c>
    </row>
    <row r="112" spans="12:33" x14ac:dyDescent="0.2">
      <c r="L112" s="5">
        <v>108</v>
      </c>
      <c r="M112" s="34">
        <f>IF(L112&lt;$E$5,0,INDEX(神器草稿!$Q$8:$Y$8,1,MATCH(神器1!$G$5,神器草稿!$Q$4:$Y$4,0),1)*$D$5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12" s="34">
        <f>IF(L112&lt;$E$2,0,INDEX(神器草稿!$Q$5:$Y$5,1,MATCH(神器1!$G$2,神器草稿!$Q$4:$Y$4,0),1)*$D$2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12" s="5">
        <f>IF(L112&lt;$E$26,0,INDEX(神器草稿!$Q$29:$Y$29,1,MATCH(神器1!$G$26,神器草稿!$Q$4:$Y$4,0),1)*$D$26)</f>
        <v>7.1999999999999995E-2</v>
      </c>
      <c r="R112" s="5">
        <f>IF(L112&lt;$E$27,0,INDEX(神器草稿!$Q$30:$Y$30,1,MATCH(神器1!$G$27,神器草稿!$Q$4:$Y$4,0),1)*$D$27)</f>
        <v>7.1999999999999995E-2</v>
      </c>
      <c r="S112" s="5">
        <f>IF(L112&lt;$E$29,0,INDEX(神器草稿!$Q$32:$Y$32,1,MATCH(神器1!$G$29,神器草稿!$Q$4:$Y$4,0),1)*$D$29)</f>
        <v>7.1999999999999995E-2</v>
      </c>
      <c r="T112" s="5">
        <f>IF(L112&lt;$E$28,0,INDEX(神器草稿!$Q$31:$Y$31,1,MATCH(神器1!$G$28,神器草稿!$Q$4:$Y$4,0),1)*$D$28)</f>
        <v>7.1999999999999995E-2</v>
      </c>
      <c r="U112" s="5">
        <f>IF(L112&lt;$E$30,0,INDEX(神器草稿!$Q$33:$Y$33,1,MATCH(神器1!$G$30,神器草稿!$Q$4:$Y$4,0),1)*$D$30)</f>
        <v>7.1999999999999995E-2</v>
      </c>
      <c r="V112" s="5">
        <f>IF(L112&lt;$E$31,0,INDEX(神器草稿!$Q$34:$Y$34,1,MATCH(神器1!$G$31,神器草稿!$Q$4:$Y$4,0),1)*$D$31)</f>
        <v>7.1999999999999995E-2</v>
      </c>
      <c r="AC112" s="5">
        <v>108</v>
      </c>
      <c r="AD112" s="34">
        <f>IF(L112&lt;$E$14,0,INDEX(神器草稿!$Q$17:$Y$17,1,MATCH(神器1!$G$14,神器草稿!$Q$4:$Y$4,0),1)*$D$14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12" s="34">
        <f>IF(L112&lt;$E$17,0,INDEX(神器草稿!$Q$20:$Y$20,1,MATCH(神器1!$G$17,神器草稿!$Q$4:$Y$4,0),1)*$D$17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12" s="5">
        <f>IF(L112&lt;$E$24,0,INDEX(神器草稿!$Q$27:$Y$27,1,MATCH(神器1!$G$24,神器草稿!$Q$4:$Y$4,0),1)*$D$24)</f>
        <v>0.36</v>
      </c>
      <c r="AG112" s="5">
        <f>IF(L112&lt;$E$25,0,INDEX(神器草稿!$Q$28:$Y$28,1,MATCH(神器1!$G$25,神器草稿!$Q$4:$Y$4,0),1)*$D$25)</f>
        <v>0.36</v>
      </c>
    </row>
    <row r="113" spans="12:33" x14ac:dyDescent="0.2">
      <c r="L113" s="5">
        <v>109</v>
      </c>
      <c r="M113" s="34">
        <f>IF(L113&lt;$E$5,0,INDEX(神器草稿!$Q$8:$Y$8,1,MATCH(神器1!$G$5,神器草稿!$Q$4:$Y$4,0),1)*$D$5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13" s="34">
        <f>IF(L113&lt;$E$2,0,INDEX(神器草稿!$Q$5:$Y$5,1,MATCH(神器1!$G$2,神器草稿!$Q$4:$Y$4,0),1)*$D$2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13" s="5">
        <f>IF(L113&lt;$E$26,0,INDEX(神器草稿!$Q$29:$Y$29,1,MATCH(神器1!$G$26,神器草稿!$Q$4:$Y$4,0),1)*$D$26)</f>
        <v>7.1999999999999995E-2</v>
      </c>
      <c r="R113" s="5">
        <f>IF(L113&lt;$E$27,0,INDEX(神器草稿!$Q$30:$Y$30,1,MATCH(神器1!$G$27,神器草稿!$Q$4:$Y$4,0),1)*$D$27)</f>
        <v>7.1999999999999995E-2</v>
      </c>
      <c r="S113" s="5">
        <f>IF(L113&lt;$E$29,0,INDEX(神器草稿!$Q$32:$Y$32,1,MATCH(神器1!$G$29,神器草稿!$Q$4:$Y$4,0),1)*$D$29)</f>
        <v>7.1999999999999995E-2</v>
      </c>
      <c r="T113" s="5">
        <f>IF(L113&lt;$E$28,0,INDEX(神器草稿!$Q$31:$Y$31,1,MATCH(神器1!$G$28,神器草稿!$Q$4:$Y$4,0),1)*$D$28)</f>
        <v>7.1999999999999995E-2</v>
      </c>
      <c r="U113" s="5">
        <f>IF(L113&lt;$E$30,0,INDEX(神器草稿!$Q$33:$Y$33,1,MATCH(神器1!$G$30,神器草稿!$Q$4:$Y$4,0),1)*$D$30)</f>
        <v>7.1999999999999995E-2</v>
      </c>
      <c r="V113" s="5">
        <f>IF(L113&lt;$E$31,0,INDEX(神器草稿!$Q$34:$Y$34,1,MATCH(神器1!$G$31,神器草稿!$Q$4:$Y$4,0),1)*$D$31)</f>
        <v>7.1999999999999995E-2</v>
      </c>
      <c r="AC113" s="5">
        <v>109</v>
      </c>
      <c r="AD113" s="34">
        <f>IF(L113&lt;$E$14,0,INDEX(神器草稿!$Q$17:$Y$17,1,MATCH(神器1!$G$14,神器草稿!$Q$4:$Y$4,0),1)*$D$14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13" s="34">
        <f>IF(L113&lt;$E$17,0,INDEX(神器草稿!$Q$20:$Y$20,1,MATCH(神器1!$G$17,神器草稿!$Q$4:$Y$4,0),1)*$D$17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13" s="5">
        <f>IF(L113&lt;$E$24,0,INDEX(神器草稿!$Q$27:$Y$27,1,MATCH(神器1!$G$24,神器草稿!$Q$4:$Y$4,0),1)*$D$24)</f>
        <v>0.36</v>
      </c>
      <c r="AG113" s="5">
        <f>IF(L113&lt;$E$25,0,INDEX(神器草稿!$Q$28:$Y$28,1,MATCH(神器1!$G$25,神器草稿!$Q$4:$Y$4,0),1)*$D$25)</f>
        <v>0.36</v>
      </c>
    </row>
    <row r="114" spans="12:33" x14ac:dyDescent="0.2">
      <c r="L114" s="5">
        <v>110</v>
      </c>
      <c r="M114" s="34">
        <f>IF(L114&lt;$E$5,0,INDEX(神器草稿!$Q$8:$Y$8,1,MATCH(神器1!$G$5,神器草稿!$Q$4:$Y$4,0),1)*$D$5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14" s="34">
        <f>IF(L114&lt;$E$2,0,INDEX(神器草稿!$Q$5:$Y$5,1,MATCH(神器1!$G$2,神器草稿!$Q$4:$Y$4,0),1)*$D$2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14" s="5">
        <f>IF(L114&lt;$E$26,0,INDEX(神器草稿!$Q$29:$Y$29,1,MATCH(神器1!$G$26,神器草稿!$Q$4:$Y$4,0),1)*$D$26)</f>
        <v>7.1999999999999995E-2</v>
      </c>
      <c r="R114" s="5">
        <f>IF(L114&lt;$E$27,0,INDEX(神器草稿!$Q$30:$Y$30,1,MATCH(神器1!$G$27,神器草稿!$Q$4:$Y$4,0),1)*$D$27)</f>
        <v>7.1999999999999995E-2</v>
      </c>
      <c r="S114" s="5">
        <f>IF(L114&lt;$E$29,0,INDEX(神器草稿!$Q$32:$Y$32,1,MATCH(神器1!$G$29,神器草稿!$Q$4:$Y$4,0),1)*$D$29)</f>
        <v>7.1999999999999995E-2</v>
      </c>
      <c r="T114" s="5">
        <f>IF(L114&lt;$E$28,0,INDEX(神器草稿!$Q$31:$Y$31,1,MATCH(神器1!$G$28,神器草稿!$Q$4:$Y$4,0),1)*$D$28)</f>
        <v>7.1999999999999995E-2</v>
      </c>
      <c r="U114" s="5">
        <f>IF(L114&lt;$E$30,0,INDEX(神器草稿!$Q$33:$Y$33,1,MATCH(神器1!$G$30,神器草稿!$Q$4:$Y$4,0),1)*$D$30)</f>
        <v>7.1999999999999995E-2</v>
      </c>
      <c r="V114" s="5">
        <f>IF(L114&lt;$E$31,0,INDEX(神器草稿!$Q$34:$Y$34,1,MATCH(神器1!$G$31,神器草稿!$Q$4:$Y$4,0),1)*$D$31)</f>
        <v>7.1999999999999995E-2</v>
      </c>
      <c r="AC114" s="5">
        <v>110</v>
      </c>
      <c r="AD114" s="34">
        <f>IF(L114&lt;$E$14,0,INDEX(神器草稿!$Q$17:$Y$17,1,MATCH(神器1!$G$14,神器草稿!$Q$4:$Y$4,0),1)*$D$14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14" s="34">
        <f>IF(L114&lt;$E$17,0,INDEX(神器草稿!$Q$20:$Y$20,1,MATCH(神器1!$G$17,神器草稿!$Q$4:$Y$4,0),1)*$D$17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14" s="5">
        <f>IF(L114&lt;$E$24,0,INDEX(神器草稿!$Q$27:$Y$27,1,MATCH(神器1!$G$24,神器草稿!$Q$4:$Y$4,0),1)*$D$24)</f>
        <v>0.36</v>
      </c>
      <c r="AG114" s="5">
        <f>IF(L114&lt;$E$25,0,INDEX(神器草稿!$Q$28:$Y$28,1,MATCH(神器1!$G$25,神器草稿!$Q$4:$Y$4,0),1)*$D$25)</f>
        <v>0.36</v>
      </c>
    </row>
    <row r="115" spans="12:33" x14ac:dyDescent="0.2">
      <c r="L115" s="5">
        <v>111</v>
      </c>
      <c r="M115" s="34">
        <f>IF(L115&lt;$E$5,0,INDEX(神器草稿!$Q$8:$Y$8,1,MATCH(神器1!$G$5,神器草稿!$Q$4:$Y$4,0),1)*$D$5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15" s="34">
        <f>IF(L115&lt;$E$2,0,INDEX(神器草稿!$Q$5:$Y$5,1,MATCH(神器1!$G$2,神器草稿!$Q$4:$Y$4,0),1)*$D$2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15" s="5">
        <f>IF(L115&lt;$E$26,0,INDEX(神器草稿!$Q$29:$Y$29,1,MATCH(神器1!$G$26,神器草稿!$Q$4:$Y$4,0),1)*$D$26)</f>
        <v>7.1999999999999995E-2</v>
      </c>
      <c r="R115" s="5">
        <f>IF(L115&lt;$E$27,0,INDEX(神器草稿!$Q$30:$Y$30,1,MATCH(神器1!$G$27,神器草稿!$Q$4:$Y$4,0),1)*$D$27)</f>
        <v>7.1999999999999995E-2</v>
      </c>
      <c r="S115" s="5">
        <f>IF(L115&lt;$E$29,0,INDEX(神器草稿!$Q$32:$Y$32,1,MATCH(神器1!$G$29,神器草稿!$Q$4:$Y$4,0),1)*$D$29)</f>
        <v>7.1999999999999995E-2</v>
      </c>
      <c r="T115" s="5">
        <f>IF(L115&lt;$E$28,0,INDEX(神器草稿!$Q$31:$Y$31,1,MATCH(神器1!$G$28,神器草稿!$Q$4:$Y$4,0),1)*$D$28)</f>
        <v>7.1999999999999995E-2</v>
      </c>
      <c r="U115" s="5">
        <f>IF(L115&lt;$E$30,0,INDEX(神器草稿!$Q$33:$Y$33,1,MATCH(神器1!$G$30,神器草稿!$Q$4:$Y$4,0),1)*$D$30)</f>
        <v>7.1999999999999995E-2</v>
      </c>
      <c r="V115" s="5">
        <f>IF(L115&lt;$E$31,0,INDEX(神器草稿!$Q$34:$Y$34,1,MATCH(神器1!$G$31,神器草稿!$Q$4:$Y$4,0),1)*$D$31)</f>
        <v>7.1999999999999995E-2</v>
      </c>
      <c r="AC115" s="5">
        <v>111</v>
      </c>
      <c r="AD115" s="34">
        <f>IF(L115&lt;$E$14,0,INDEX(神器草稿!$Q$17:$Y$17,1,MATCH(神器1!$G$14,神器草稿!$Q$4:$Y$4,0),1)*$D$14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15" s="34">
        <f>IF(L115&lt;$E$17,0,INDEX(神器草稿!$Q$20:$Y$20,1,MATCH(神器1!$G$17,神器草稿!$Q$4:$Y$4,0),1)*$D$17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15" s="5">
        <f>IF(L115&lt;$E$24,0,INDEX(神器草稿!$Q$27:$Y$27,1,MATCH(神器1!$G$24,神器草稿!$Q$4:$Y$4,0),1)*$D$24)</f>
        <v>0.36</v>
      </c>
      <c r="AG115" s="5">
        <f>IF(L115&lt;$E$25,0,INDEX(神器草稿!$Q$28:$Y$28,1,MATCH(神器1!$G$25,神器草稿!$Q$4:$Y$4,0),1)*$D$25)</f>
        <v>0.36</v>
      </c>
    </row>
    <row r="116" spans="12:33" x14ac:dyDescent="0.2">
      <c r="L116" s="5">
        <v>112</v>
      </c>
      <c r="M116" s="34">
        <f>IF(L116&lt;$E$5,0,INDEX(神器草稿!$Q$8:$Y$8,1,MATCH(神器1!$G$5,神器草稿!$Q$4:$Y$4,0),1)*$D$5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16" s="34">
        <f>IF(L116&lt;$E$2,0,INDEX(神器草稿!$Q$5:$Y$5,1,MATCH(神器1!$G$2,神器草稿!$Q$4:$Y$4,0),1)*$D$2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16" s="5">
        <f>IF(L116&lt;$E$26,0,INDEX(神器草稿!$Q$29:$Y$29,1,MATCH(神器1!$G$26,神器草稿!$Q$4:$Y$4,0),1)*$D$26)</f>
        <v>7.1999999999999995E-2</v>
      </c>
      <c r="R116" s="5">
        <f>IF(L116&lt;$E$27,0,INDEX(神器草稿!$Q$30:$Y$30,1,MATCH(神器1!$G$27,神器草稿!$Q$4:$Y$4,0),1)*$D$27)</f>
        <v>7.1999999999999995E-2</v>
      </c>
      <c r="S116" s="5">
        <f>IF(L116&lt;$E$29,0,INDEX(神器草稿!$Q$32:$Y$32,1,MATCH(神器1!$G$29,神器草稿!$Q$4:$Y$4,0),1)*$D$29)</f>
        <v>7.1999999999999995E-2</v>
      </c>
      <c r="T116" s="5">
        <f>IF(L116&lt;$E$28,0,INDEX(神器草稿!$Q$31:$Y$31,1,MATCH(神器1!$G$28,神器草稿!$Q$4:$Y$4,0),1)*$D$28)</f>
        <v>7.1999999999999995E-2</v>
      </c>
      <c r="U116" s="5">
        <f>IF(L116&lt;$E$30,0,INDEX(神器草稿!$Q$33:$Y$33,1,MATCH(神器1!$G$30,神器草稿!$Q$4:$Y$4,0),1)*$D$30)</f>
        <v>7.1999999999999995E-2</v>
      </c>
      <c r="V116" s="5">
        <f>IF(L116&lt;$E$31,0,INDEX(神器草稿!$Q$34:$Y$34,1,MATCH(神器1!$G$31,神器草稿!$Q$4:$Y$4,0),1)*$D$31)</f>
        <v>7.1999999999999995E-2</v>
      </c>
      <c r="AC116" s="5">
        <v>112</v>
      </c>
      <c r="AD116" s="34">
        <f>IF(L116&lt;$E$14,0,INDEX(神器草稿!$Q$17:$Y$17,1,MATCH(神器1!$G$14,神器草稿!$Q$4:$Y$4,0),1)*$D$14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16" s="34">
        <f>IF(L116&lt;$E$17,0,INDEX(神器草稿!$Q$20:$Y$20,1,MATCH(神器1!$G$17,神器草稿!$Q$4:$Y$4,0),1)*$D$17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16" s="5">
        <f>IF(L116&lt;$E$24,0,INDEX(神器草稿!$Q$27:$Y$27,1,MATCH(神器1!$G$24,神器草稿!$Q$4:$Y$4,0),1)*$D$24)</f>
        <v>0.36</v>
      </c>
      <c r="AG116" s="5">
        <f>IF(L116&lt;$E$25,0,INDEX(神器草稿!$Q$28:$Y$28,1,MATCH(神器1!$G$25,神器草稿!$Q$4:$Y$4,0),1)*$D$25)</f>
        <v>0.36</v>
      </c>
    </row>
    <row r="117" spans="12:33" x14ac:dyDescent="0.2">
      <c r="L117" s="5">
        <v>113</v>
      </c>
      <c r="M117" s="34">
        <f>IF(L117&lt;$E$5,0,INDEX(神器草稿!$Q$8:$Y$8,1,MATCH(神器1!$G$5,神器草稿!$Q$4:$Y$4,0),1)*$D$5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17" s="34">
        <f>IF(L117&lt;$E$2,0,INDEX(神器草稿!$Q$5:$Y$5,1,MATCH(神器1!$G$2,神器草稿!$Q$4:$Y$4,0),1)*$D$2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17" s="5">
        <f>IF(L117&lt;$E$26,0,INDEX(神器草稿!$Q$29:$Y$29,1,MATCH(神器1!$G$26,神器草稿!$Q$4:$Y$4,0),1)*$D$26)</f>
        <v>7.1999999999999995E-2</v>
      </c>
      <c r="R117" s="5">
        <f>IF(L117&lt;$E$27,0,INDEX(神器草稿!$Q$30:$Y$30,1,MATCH(神器1!$G$27,神器草稿!$Q$4:$Y$4,0),1)*$D$27)</f>
        <v>7.1999999999999995E-2</v>
      </c>
      <c r="S117" s="5">
        <f>IF(L117&lt;$E$29,0,INDEX(神器草稿!$Q$32:$Y$32,1,MATCH(神器1!$G$29,神器草稿!$Q$4:$Y$4,0),1)*$D$29)</f>
        <v>7.1999999999999995E-2</v>
      </c>
      <c r="T117" s="5">
        <f>IF(L117&lt;$E$28,0,INDEX(神器草稿!$Q$31:$Y$31,1,MATCH(神器1!$G$28,神器草稿!$Q$4:$Y$4,0),1)*$D$28)</f>
        <v>7.1999999999999995E-2</v>
      </c>
      <c r="U117" s="5">
        <f>IF(L117&lt;$E$30,0,INDEX(神器草稿!$Q$33:$Y$33,1,MATCH(神器1!$G$30,神器草稿!$Q$4:$Y$4,0),1)*$D$30)</f>
        <v>7.1999999999999995E-2</v>
      </c>
      <c r="V117" s="5">
        <f>IF(L117&lt;$E$31,0,INDEX(神器草稿!$Q$34:$Y$34,1,MATCH(神器1!$G$31,神器草稿!$Q$4:$Y$4,0),1)*$D$31)</f>
        <v>7.1999999999999995E-2</v>
      </c>
      <c r="AC117" s="5">
        <v>113</v>
      </c>
      <c r="AD117" s="34">
        <f>IF(L117&lt;$E$14,0,INDEX(神器草稿!$Q$17:$Y$17,1,MATCH(神器1!$G$14,神器草稿!$Q$4:$Y$4,0),1)*$D$14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17" s="34">
        <f>IF(L117&lt;$E$17,0,INDEX(神器草稿!$Q$20:$Y$20,1,MATCH(神器1!$G$17,神器草稿!$Q$4:$Y$4,0),1)*$D$17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17" s="5">
        <f>IF(L117&lt;$E$24,0,INDEX(神器草稿!$Q$27:$Y$27,1,MATCH(神器1!$G$24,神器草稿!$Q$4:$Y$4,0),1)*$D$24)</f>
        <v>0.36</v>
      </c>
      <c r="AG117" s="5">
        <f>IF(L117&lt;$E$25,0,INDEX(神器草稿!$Q$28:$Y$28,1,MATCH(神器1!$G$25,神器草稿!$Q$4:$Y$4,0),1)*$D$25)</f>
        <v>0.36</v>
      </c>
    </row>
    <row r="118" spans="12:33" x14ac:dyDescent="0.2">
      <c r="L118" s="5">
        <v>114</v>
      </c>
      <c r="M118" s="34">
        <f>IF(L118&lt;$E$5,0,INDEX(神器草稿!$Q$8:$Y$8,1,MATCH(神器1!$G$5,神器草稿!$Q$4:$Y$4,0),1)*$D$5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18" s="34">
        <f>IF(L118&lt;$E$2,0,INDEX(神器草稿!$Q$5:$Y$5,1,MATCH(神器1!$G$2,神器草稿!$Q$4:$Y$4,0),1)*$D$2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18" s="5">
        <f>IF(L118&lt;$E$26,0,INDEX(神器草稿!$Q$29:$Y$29,1,MATCH(神器1!$G$26,神器草稿!$Q$4:$Y$4,0),1)*$D$26)</f>
        <v>7.1999999999999995E-2</v>
      </c>
      <c r="R118" s="5">
        <f>IF(L118&lt;$E$27,0,INDEX(神器草稿!$Q$30:$Y$30,1,MATCH(神器1!$G$27,神器草稿!$Q$4:$Y$4,0),1)*$D$27)</f>
        <v>7.1999999999999995E-2</v>
      </c>
      <c r="S118" s="5">
        <f>IF(L118&lt;$E$29,0,INDEX(神器草稿!$Q$32:$Y$32,1,MATCH(神器1!$G$29,神器草稿!$Q$4:$Y$4,0),1)*$D$29)</f>
        <v>7.1999999999999995E-2</v>
      </c>
      <c r="T118" s="5">
        <f>IF(L118&lt;$E$28,0,INDEX(神器草稿!$Q$31:$Y$31,1,MATCH(神器1!$G$28,神器草稿!$Q$4:$Y$4,0),1)*$D$28)</f>
        <v>7.1999999999999995E-2</v>
      </c>
      <c r="U118" s="5">
        <f>IF(L118&lt;$E$30,0,INDEX(神器草稿!$Q$33:$Y$33,1,MATCH(神器1!$G$30,神器草稿!$Q$4:$Y$4,0),1)*$D$30)</f>
        <v>7.1999999999999995E-2</v>
      </c>
      <c r="V118" s="5">
        <f>IF(L118&lt;$E$31,0,INDEX(神器草稿!$Q$34:$Y$34,1,MATCH(神器1!$G$31,神器草稿!$Q$4:$Y$4,0),1)*$D$31)</f>
        <v>7.1999999999999995E-2</v>
      </c>
      <c r="AC118" s="5">
        <v>114</v>
      </c>
      <c r="AD118" s="34">
        <f>IF(L118&lt;$E$14,0,INDEX(神器草稿!$Q$17:$Y$17,1,MATCH(神器1!$G$14,神器草稿!$Q$4:$Y$4,0),1)*$D$14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18" s="34">
        <f>IF(L118&lt;$E$17,0,INDEX(神器草稿!$Q$20:$Y$20,1,MATCH(神器1!$G$17,神器草稿!$Q$4:$Y$4,0),1)*$D$17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18" s="5">
        <f>IF(L118&lt;$E$24,0,INDEX(神器草稿!$Q$27:$Y$27,1,MATCH(神器1!$G$24,神器草稿!$Q$4:$Y$4,0),1)*$D$24)</f>
        <v>0.36</v>
      </c>
      <c r="AG118" s="5">
        <f>IF(L118&lt;$E$25,0,INDEX(神器草稿!$Q$28:$Y$28,1,MATCH(神器1!$G$25,神器草稿!$Q$4:$Y$4,0),1)*$D$25)</f>
        <v>0.36</v>
      </c>
    </row>
    <row r="119" spans="12:33" x14ac:dyDescent="0.2">
      <c r="L119" s="5">
        <v>115</v>
      </c>
      <c r="M119" s="34">
        <f>IF(L119&lt;$E$5,0,INDEX(神器草稿!$Q$8:$Y$8,1,MATCH(神器1!$G$5,神器草稿!$Q$4:$Y$4,0),1)*$D$5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19" s="34">
        <f>IF(L119&lt;$E$2,0,INDEX(神器草稿!$Q$5:$Y$5,1,MATCH(神器1!$G$2,神器草稿!$Q$4:$Y$4,0),1)*$D$2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19" s="5">
        <f>IF(L119&lt;$E$26,0,INDEX(神器草稿!$Q$29:$Y$29,1,MATCH(神器1!$G$26,神器草稿!$Q$4:$Y$4,0),1)*$D$26)</f>
        <v>7.1999999999999995E-2</v>
      </c>
      <c r="R119" s="5">
        <f>IF(L119&lt;$E$27,0,INDEX(神器草稿!$Q$30:$Y$30,1,MATCH(神器1!$G$27,神器草稿!$Q$4:$Y$4,0),1)*$D$27)</f>
        <v>7.1999999999999995E-2</v>
      </c>
      <c r="S119" s="5">
        <f>IF(L119&lt;$E$29,0,INDEX(神器草稿!$Q$32:$Y$32,1,MATCH(神器1!$G$29,神器草稿!$Q$4:$Y$4,0),1)*$D$29)</f>
        <v>7.1999999999999995E-2</v>
      </c>
      <c r="T119" s="5">
        <f>IF(L119&lt;$E$28,0,INDEX(神器草稿!$Q$31:$Y$31,1,MATCH(神器1!$G$28,神器草稿!$Q$4:$Y$4,0),1)*$D$28)</f>
        <v>7.1999999999999995E-2</v>
      </c>
      <c r="U119" s="5">
        <f>IF(L119&lt;$E$30,0,INDEX(神器草稿!$Q$33:$Y$33,1,MATCH(神器1!$G$30,神器草稿!$Q$4:$Y$4,0),1)*$D$30)</f>
        <v>7.1999999999999995E-2</v>
      </c>
      <c r="V119" s="5">
        <f>IF(L119&lt;$E$31,0,INDEX(神器草稿!$Q$34:$Y$34,1,MATCH(神器1!$G$31,神器草稿!$Q$4:$Y$4,0),1)*$D$31)</f>
        <v>7.1999999999999995E-2</v>
      </c>
      <c r="AC119" s="5">
        <v>115</v>
      </c>
      <c r="AD119" s="34">
        <f>IF(L119&lt;$E$14,0,INDEX(神器草稿!$Q$17:$Y$17,1,MATCH(神器1!$G$14,神器草稿!$Q$4:$Y$4,0),1)*$D$14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19" s="34">
        <f>IF(L119&lt;$E$17,0,INDEX(神器草稿!$Q$20:$Y$20,1,MATCH(神器1!$G$17,神器草稿!$Q$4:$Y$4,0),1)*$D$17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19" s="5">
        <f>IF(L119&lt;$E$24,0,INDEX(神器草稿!$Q$27:$Y$27,1,MATCH(神器1!$G$24,神器草稿!$Q$4:$Y$4,0),1)*$D$24)</f>
        <v>0.36</v>
      </c>
      <c r="AG119" s="5">
        <f>IF(L119&lt;$E$25,0,INDEX(神器草稿!$Q$28:$Y$28,1,MATCH(神器1!$G$25,神器草稿!$Q$4:$Y$4,0),1)*$D$25)</f>
        <v>0.36</v>
      </c>
    </row>
    <row r="120" spans="12:33" x14ac:dyDescent="0.2">
      <c r="L120" s="5">
        <v>116</v>
      </c>
      <c r="M120" s="34">
        <f>IF(L120&lt;$E$5,0,INDEX(神器草稿!$Q$8:$Y$8,1,MATCH(神器1!$G$5,神器草稿!$Q$4:$Y$4,0),1)*$D$5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20" s="34">
        <f>IF(L120&lt;$E$2,0,INDEX(神器草稿!$Q$5:$Y$5,1,MATCH(神器1!$G$2,神器草稿!$Q$4:$Y$4,0),1)*$D$2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20" s="5">
        <f>IF(L120&lt;$E$26,0,INDEX(神器草稿!$Q$29:$Y$29,1,MATCH(神器1!$G$26,神器草稿!$Q$4:$Y$4,0),1)*$D$26)</f>
        <v>7.1999999999999995E-2</v>
      </c>
      <c r="R120" s="5">
        <f>IF(L120&lt;$E$27,0,INDEX(神器草稿!$Q$30:$Y$30,1,MATCH(神器1!$G$27,神器草稿!$Q$4:$Y$4,0),1)*$D$27)</f>
        <v>7.1999999999999995E-2</v>
      </c>
      <c r="S120" s="5">
        <f>IF(L120&lt;$E$29,0,INDEX(神器草稿!$Q$32:$Y$32,1,MATCH(神器1!$G$29,神器草稿!$Q$4:$Y$4,0),1)*$D$29)</f>
        <v>7.1999999999999995E-2</v>
      </c>
      <c r="T120" s="5">
        <f>IF(L120&lt;$E$28,0,INDEX(神器草稿!$Q$31:$Y$31,1,MATCH(神器1!$G$28,神器草稿!$Q$4:$Y$4,0),1)*$D$28)</f>
        <v>7.1999999999999995E-2</v>
      </c>
      <c r="U120" s="5">
        <f>IF(L120&lt;$E$30,0,INDEX(神器草稿!$Q$33:$Y$33,1,MATCH(神器1!$G$30,神器草稿!$Q$4:$Y$4,0),1)*$D$30)</f>
        <v>7.1999999999999995E-2</v>
      </c>
      <c r="V120" s="5">
        <f>IF(L120&lt;$E$31,0,INDEX(神器草稿!$Q$34:$Y$34,1,MATCH(神器1!$G$31,神器草稿!$Q$4:$Y$4,0),1)*$D$31)</f>
        <v>7.1999999999999995E-2</v>
      </c>
      <c r="AC120" s="5">
        <v>116</v>
      </c>
      <c r="AD120" s="34">
        <f>IF(L120&lt;$E$14,0,INDEX(神器草稿!$Q$17:$Y$17,1,MATCH(神器1!$G$14,神器草稿!$Q$4:$Y$4,0),1)*$D$14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20" s="34">
        <f>IF(L120&lt;$E$17,0,INDEX(神器草稿!$Q$20:$Y$20,1,MATCH(神器1!$G$17,神器草稿!$Q$4:$Y$4,0),1)*$D$17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20" s="5">
        <f>IF(L120&lt;$E$24,0,INDEX(神器草稿!$Q$27:$Y$27,1,MATCH(神器1!$G$24,神器草稿!$Q$4:$Y$4,0),1)*$D$24)</f>
        <v>0.36</v>
      </c>
      <c r="AG120" s="5">
        <f>IF(L120&lt;$E$25,0,INDEX(神器草稿!$Q$28:$Y$28,1,MATCH(神器1!$G$25,神器草稿!$Q$4:$Y$4,0),1)*$D$25)</f>
        <v>0.36</v>
      </c>
    </row>
    <row r="121" spans="12:33" x14ac:dyDescent="0.2">
      <c r="L121" s="5">
        <v>117</v>
      </c>
      <c r="M121" s="34">
        <f>IF(L121&lt;$E$5,0,INDEX(神器草稿!$Q$8:$Y$8,1,MATCH(神器1!$G$5,神器草稿!$Q$4:$Y$4,0),1)*$D$5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21" s="34">
        <f>IF(L121&lt;$E$2,0,INDEX(神器草稿!$Q$5:$Y$5,1,MATCH(神器1!$G$2,神器草稿!$Q$4:$Y$4,0),1)*$D$2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21" s="5">
        <f>IF(L121&lt;$E$26,0,INDEX(神器草稿!$Q$29:$Y$29,1,MATCH(神器1!$G$26,神器草稿!$Q$4:$Y$4,0),1)*$D$26)</f>
        <v>7.1999999999999995E-2</v>
      </c>
      <c r="R121" s="5">
        <f>IF(L121&lt;$E$27,0,INDEX(神器草稿!$Q$30:$Y$30,1,MATCH(神器1!$G$27,神器草稿!$Q$4:$Y$4,0),1)*$D$27)</f>
        <v>7.1999999999999995E-2</v>
      </c>
      <c r="S121" s="5">
        <f>IF(L121&lt;$E$29,0,INDEX(神器草稿!$Q$32:$Y$32,1,MATCH(神器1!$G$29,神器草稿!$Q$4:$Y$4,0),1)*$D$29)</f>
        <v>7.1999999999999995E-2</v>
      </c>
      <c r="T121" s="5">
        <f>IF(L121&lt;$E$28,0,INDEX(神器草稿!$Q$31:$Y$31,1,MATCH(神器1!$G$28,神器草稿!$Q$4:$Y$4,0),1)*$D$28)</f>
        <v>7.1999999999999995E-2</v>
      </c>
      <c r="U121" s="5">
        <f>IF(L121&lt;$E$30,0,INDEX(神器草稿!$Q$33:$Y$33,1,MATCH(神器1!$G$30,神器草稿!$Q$4:$Y$4,0),1)*$D$30)</f>
        <v>7.1999999999999995E-2</v>
      </c>
      <c r="V121" s="5">
        <f>IF(L121&lt;$E$31,0,INDEX(神器草稿!$Q$34:$Y$34,1,MATCH(神器1!$G$31,神器草稿!$Q$4:$Y$4,0),1)*$D$31)</f>
        <v>7.1999999999999995E-2</v>
      </c>
      <c r="AC121" s="5">
        <v>117</v>
      </c>
      <c r="AD121" s="34">
        <f>IF(L121&lt;$E$14,0,INDEX(神器草稿!$Q$17:$Y$17,1,MATCH(神器1!$G$14,神器草稿!$Q$4:$Y$4,0),1)*$D$14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21" s="34">
        <f>IF(L121&lt;$E$17,0,INDEX(神器草稿!$Q$20:$Y$20,1,MATCH(神器1!$G$17,神器草稿!$Q$4:$Y$4,0),1)*$D$17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21" s="5">
        <f>IF(L121&lt;$E$24,0,INDEX(神器草稿!$Q$27:$Y$27,1,MATCH(神器1!$G$24,神器草稿!$Q$4:$Y$4,0),1)*$D$24)</f>
        <v>0.36</v>
      </c>
      <c r="AG121" s="5">
        <f>IF(L121&lt;$E$25,0,INDEX(神器草稿!$Q$28:$Y$28,1,MATCH(神器1!$G$25,神器草稿!$Q$4:$Y$4,0),1)*$D$25)</f>
        <v>0.36</v>
      </c>
    </row>
    <row r="122" spans="12:33" x14ac:dyDescent="0.2">
      <c r="L122" s="5">
        <v>118</v>
      </c>
      <c r="M122" s="34">
        <f>IF(L122&lt;$E$5,0,INDEX(神器草稿!$Q$8:$Y$8,1,MATCH(神器1!$G$5,神器草稿!$Q$4:$Y$4,0),1)*$D$5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22" s="34">
        <f>IF(L122&lt;$E$2,0,INDEX(神器草稿!$Q$5:$Y$5,1,MATCH(神器1!$G$2,神器草稿!$Q$4:$Y$4,0),1)*$D$2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22" s="5">
        <f>IF(L122&lt;$E$26,0,INDEX(神器草稿!$Q$29:$Y$29,1,MATCH(神器1!$G$26,神器草稿!$Q$4:$Y$4,0),1)*$D$26)</f>
        <v>7.1999999999999995E-2</v>
      </c>
      <c r="R122" s="5">
        <f>IF(L122&lt;$E$27,0,INDEX(神器草稿!$Q$30:$Y$30,1,MATCH(神器1!$G$27,神器草稿!$Q$4:$Y$4,0),1)*$D$27)</f>
        <v>7.1999999999999995E-2</v>
      </c>
      <c r="S122" s="5">
        <f>IF(L122&lt;$E$29,0,INDEX(神器草稿!$Q$32:$Y$32,1,MATCH(神器1!$G$29,神器草稿!$Q$4:$Y$4,0),1)*$D$29)</f>
        <v>7.1999999999999995E-2</v>
      </c>
      <c r="T122" s="5">
        <f>IF(L122&lt;$E$28,0,INDEX(神器草稿!$Q$31:$Y$31,1,MATCH(神器1!$G$28,神器草稿!$Q$4:$Y$4,0),1)*$D$28)</f>
        <v>7.1999999999999995E-2</v>
      </c>
      <c r="U122" s="5">
        <f>IF(L122&lt;$E$30,0,INDEX(神器草稿!$Q$33:$Y$33,1,MATCH(神器1!$G$30,神器草稿!$Q$4:$Y$4,0),1)*$D$30)</f>
        <v>7.1999999999999995E-2</v>
      </c>
      <c r="V122" s="5">
        <f>IF(L122&lt;$E$31,0,INDEX(神器草稿!$Q$34:$Y$34,1,MATCH(神器1!$G$31,神器草稿!$Q$4:$Y$4,0),1)*$D$31)</f>
        <v>7.1999999999999995E-2</v>
      </c>
      <c r="AC122" s="5">
        <v>118</v>
      </c>
      <c r="AD122" s="34">
        <f>IF(L122&lt;$E$14,0,INDEX(神器草稿!$Q$17:$Y$17,1,MATCH(神器1!$G$14,神器草稿!$Q$4:$Y$4,0),1)*$D$14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22" s="34">
        <f>IF(L122&lt;$E$17,0,INDEX(神器草稿!$Q$20:$Y$20,1,MATCH(神器1!$G$17,神器草稿!$Q$4:$Y$4,0),1)*$D$17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22" s="5">
        <f>IF(L122&lt;$E$24,0,INDEX(神器草稿!$Q$27:$Y$27,1,MATCH(神器1!$G$24,神器草稿!$Q$4:$Y$4,0),1)*$D$24)</f>
        <v>0.36</v>
      </c>
      <c r="AG122" s="5">
        <f>IF(L122&lt;$E$25,0,INDEX(神器草稿!$Q$28:$Y$28,1,MATCH(神器1!$G$25,神器草稿!$Q$4:$Y$4,0),1)*$D$25)</f>
        <v>0.36</v>
      </c>
    </row>
    <row r="123" spans="12:33" x14ac:dyDescent="0.2">
      <c r="L123" s="5">
        <v>119</v>
      </c>
      <c r="M123" s="34">
        <f>IF(L123&lt;$E$5,0,INDEX(神器草稿!$Q$8:$Y$8,1,MATCH(神器1!$G$5,神器草稿!$Q$4:$Y$4,0),1)*$D$5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23" s="34">
        <f>IF(L123&lt;$E$2,0,INDEX(神器草稿!$Q$5:$Y$5,1,MATCH(神器1!$G$2,神器草稿!$Q$4:$Y$4,0),1)*$D$2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23" s="5">
        <f>IF(L123&lt;$E$26,0,INDEX(神器草稿!$Q$29:$Y$29,1,MATCH(神器1!$G$26,神器草稿!$Q$4:$Y$4,0),1)*$D$26)</f>
        <v>7.1999999999999995E-2</v>
      </c>
      <c r="R123" s="5">
        <f>IF(L123&lt;$E$27,0,INDEX(神器草稿!$Q$30:$Y$30,1,MATCH(神器1!$G$27,神器草稿!$Q$4:$Y$4,0),1)*$D$27)</f>
        <v>7.1999999999999995E-2</v>
      </c>
      <c r="S123" s="5">
        <f>IF(L123&lt;$E$29,0,INDEX(神器草稿!$Q$32:$Y$32,1,MATCH(神器1!$G$29,神器草稿!$Q$4:$Y$4,0),1)*$D$29)</f>
        <v>7.1999999999999995E-2</v>
      </c>
      <c r="T123" s="5">
        <f>IF(L123&lt;$E$28,0,INDEX(神器草稿!$Q$31:$Y$31,1,MATCH(神器1!$G$28,神器草稿!$Q$4:$Y$4,0),1)*$D$28)</f>
        <v>7.1999999999999995E-2</v>
      </c>
      <c r="U123" s="5">
        <f>IF(L123&lt;$E$30,0,INDEX(神器草稿!$Q$33:$Y$33,1,MATCH(神器1!$G$30,神器草稿!$Q$4:$Y$4,0),1)*$D$30)</f>
        <v>7.1999999999999995E-2</v>
      </c>
      <c r="V123" s="5">
        <f>IF(L123&lt;$E$31,0,INDEX(神器草稿!$Q$34:$Y$34,1,MATCH(神器1!$G$31,神器草稿!$Q$4:$Y$4,0),1)*$D$31)</f>
        <v>7.1999999999999995E-2</v>
      </c>
      <c r="AC123" s="5">
        <v>119</v>
      </c>
      <c r="AD123" s="34">
        <f>IF(L123&lt;$E$14,0,INDEX(神器草稿!$Q$17:$Y$17,1,MATCH(神器1!$G$14,神器草稿!$Q$4:$Y$4,0),1)*$D$14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23" s="34">
        <f>IF(L123&lt;$E$17,0,INDEX(神器草稿!$Q$20:$Y$20,1,MATCH(神器1!$G$17,神器草稿!$Q$4:$Y$4,0),1)*$D$17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23" s="5">
        <f>IF(L123&lt;$E$24,0,INDEX(神器草稿!$Q$27:$Y$27,1,MATCH(神器1!$G$24,神器草稿!$Q$4:$Y$4,0),1)*$D$24)</f>
        <v>0.36</v>
      </c>
      <c r="AG123" s="5">
        <f>IF(L123&lt;$E$25,0,INDEX(神器草稿!$Q$28:$Y$28,1,MATCH(神器1!$G$25,神器草稿!$Q$4:$Y$4,0),1)*$D$25)</f>
        <v>0.36</v>
      </c>
    </row>
    <row r="124" spans="12:33" x14ac:dyDescent="0.2">
      <c r="L124" s="5">
        <v>120</v>
      </c>
      <c r="M124" s="34">
        <f>IF(L124&lt;$E$5,0,INDEX(神器草稿!$Q$8:$Y$8,1,MATCH(神器1!$G$5,神器草稿!$Q$4:$Y$4,0),1)*$D$5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24" s="34">
        <f>IF(L124&lt;$E$2,0,INDEX(神器草稿!$Q$5:$Y$5,1,MATCH(神器1!$G$2,神器草稿!$Q$4:$Y$4,0),1)*$D$2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24" s="5">
        <f>IF(L124&lt;$E$26,0,INDEX(神器草稿!$Q$29:$Y$29,1,MATCH(神器1!$G$26,神器草稿!$Q$4:$Y$4,0),1)*$D$26)</f>
        <v>7.1999999999999995E-2</v>
      </c>
      <c r="R124" s="5">
        <f>IF(L124&lt;$E$27,0,INDEX(神器草稿!$Q$30:$Y$30,1,MATCH(神器1!$G$27,神器草稿!$Q$4:$Y$4,0),1)*$D$27)</f>
        <v>7.1999999999999995E-2</v>
      </c>
      <c r="S124" s="5">
        <f>IF(L124&lt;$E$29,0,INDEX(神器草稿!$Q$32:$Y$32,1,MATCH(神器1!$G$29,神器草稿!$Q$4:$Y$4,0),1)*$D$29)</f>
        <v>7.1999999999999995E-2</v>
      </c>
      <c r="T124" s="5">
        <f>IF(L124&lt;$E$28,0,INDEX(神器草稿!$Q$31:$Y$31,1,MATCH(神器1!$G$28,神器草稿!$Q$4:$Y$4,0),1)*$D$28)</f>
        <v>7.1999999999999995E-2</v>
      </c>
      <c r="U124" s="5">
        <f>IF(L124&lt;$E$30,0,INDEX(神器草稿!$Q$33:$Y$33,1,MATCH(神器1!$G$30,神器草稿!$Q$4:$Y$4,0),1)*$D$30)</f>
        <v>7.1999999999999995E-2</v>
      </c>
      <c r="V124" s="5">
        <f>IF(L124&lt;$E$31,0,INDEX(神器草稿!$Q$34:$Y$34,1,MATCH(神器1!$G$31,神器草稿!$Q$4:$Y$4,0),1)*$D$31)</f>
        <v>7.1999999999999995E-2</v>
      </c>
      <c r="AC124" s="5">
        <v>120</v>
      </c>
      <c r="AD124" s="34">
        <f>IF(L124&lt;$E$14,0,INDEX(神器草稿!$Q$17:$Y$17,1,MATCH(神器1!$G$14,神器草稿!$Q$4:$Y$4,0),1)*$D$14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24" s="34">
        <f>IF(L124&lt;$E$17,0,INDEX(神器草稿!$Q$20:$Y$20,1,MATCH(神器1!$G$17,神器草稿!$Q$4:$Y$4,0),1)*$D$17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24" s="5">
        <f>IF(L124&lt;$E$24,0,INDEX(神器草稿!$Q$27:$Y$27,1,MATCH(神器1!$G$24,神器草稿!$Q$4:$Y$4,0),1)*$D$24)</f>
        <v>0.36</v>
      </c>
      <c r="AG124" s="5">
        <f>IF(L124&lt;$E$25,0,INDEX(神器草稿!$Q$28:$Y$28,1,MATCH(神器1!$G$25,神器草稿!$Q$4:$Y$4,0),1)*$D$25)</f>
        <v>0.36</v>
      </c>
    </row>
    <row r="125" spans="12:33" x14ac:dyDescent="0.2">
      <c r="L125" s="5">
        <v>121</v>
      </c>
      <c r="M125" s="34">
        <f>IF(L125&lt;$E$5,0,INDEX(神器草稿!$Q$8:$Y$8,1,MATCH(神器1!$G$5,神器草稿!$Q$4:$Y$4,0),1)*$D$5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25" s="34">
        <f>IF(L125&lt;$E$2,0,INDEX(神器草稿!$Q$5:$Y$5,1,MATCH(神器1!$G$2,神器草稿!$Q$4:$Y$4,0),1)*$D$2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25" s="5">
        <f>IF(L125&lt;$E$26,0,INDEX(神器草稿!$Q$29:$Y$29,1,MATCH(神器1!$G$26,神器草稿!$Q$4:$Y$4,0),1)*$D$26)</f>
        <v>7.1999999999999995E-2</v>
      </c>
      <c r="R125" s="5">
        <f>IF(L125&lt;$E$27,0,INDEX(神器草稿!$Q$30:$Y$30,1,MATCH(神器1!$G$27,神器草稿!$Q$4:$Y$4,0),1)*$D$27)</f>
        <v>7.1999999999999995E-2</v>
      </c>
      <c r="S125" s="5">
        <f>IF(L125&lt;$E$29,0,INDEX(神器草稿!$Q$32:$Y$32,1,MATCH(神器1!$G$29,神器草稿!$Q$4:$Y$4,0),1)*$D$29)</f>
        <v>7.1999999999999995E-2</v>
      </c>
      <c r="T125" s="5">
        <f>IF(L125&lt;$E$28,0,INDEX(神器草稿!$Q$31:$Y$31,1,MATCH(神器1!$G$28,神器草稿!$Q$4:$Y$4,0),1)*$D$28)</f>
        <v>7.1999999999999995E-2</v>
      </c>
      <c r="U125" s="5">
        <f>IF(L125&lt;$E$30,0,INDEX(神器草稿!$Q$33:$Y$33,1,MATCH(神器1!$G$30,神器草稿!$Q$4:$Y$4,0),1)*$D$30)</f>
        <v>7.1999999999999995E-2</v>
      </c>
      <c r="V125" s="5">
        <f>IF(L125&lt;$E$31,0,INDEX(神器草稿!$Q$34:$Y$34,1,MATCH(神器1!$G$31,神器草稿!$Q$4:$Y$4,0),1)*$D$31)</f>
        <v>7.1999999999999995E-2</v>
      </c>
      <c r="AC125" s="5">
        <v>121</v>
      </c>
      <c r="AD125" s="34">
        <f>IF(L125&lt;$E$14,0,INDEX(神器草稿!$Q$17:$Y$17,1,MATCH(神器1!$G$14,神器草稿!$Q$4:$Y$4,0),1)*$D$14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25" s="34">
        <f>IF(L125&lt;$E$17,0,INDEX(神器草稿!$Q$20:$Y$20,1,MATCH(神器1!$G$17,神器草稿!$Q$4:$Y$4,0),1)*$D$17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25" s="5">
        <f>IF(L125&lt;$E$24,0,INDEX(神器草稿!$Q$27:$Y$27,1,MATCH(神器1!$G$24,神器草稿!$Q$4:$Y$4,0),1)*$D$24)</f>
        <v>0.36</v>
      </c>
      <c r="AG125" s="5">
        <f>IF(L125&lt;$E$25,0,INDEX(神器草稿!$Q$28:$Y$28,1,MATCH(神器1!$G$25,神器草稿!$Q$4:$Y$4,0),1)*$D$25)</f>
        <v>0.36</v>
      </c>
    </row>
    <row r="126" spans="12:33" x14ac:dyDescent="0.2">
      <c r="L126" s="5">
        <v>122</v>
      </c>
      <c r="M126" s="34">
        <f>IF(L126&lt;$E$5,0,INDEX(神器草稿!$Q$8:$Y$8,1,MATCH(神器1!$G$5,神器草稿!$Q$4:$Y$4,0),1)*$D$5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26" s="34">
        <f>IF(L126&lt;$E$2,0,INDEX(神器草稿!$Q$5:$Y$5,1,MATCH(神器1!$G$2,神器草稿!$Q$4:$Y$4,0),1)*$D$2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26" s="5">
        <f>IF(L126&lt;$E$26,0,INDEX(神器草稿!$Q$29:$Y$29,1,MATCH(神器1!$G$26,神器草稿!$Q$4:$Y$4,0),1)*$D$26)</f>
        <v>7.1999999999999995E-2</v>
      </c>
      <c r="R126" s="5">
        <f>IF(L126&lt;$E$27,0,INDEX(神器草稿!$Q$30:$Y$30,1,MATCH(神器1!$G$27,神器草稿!$Q$4:$Y$4,0),1)*$D$27)</f>
        <v>7.1999999999999995E-2</v>
      </c>
      <c r="S126" s="5">
        <f>IF(L126&lt;$E$29,0,INDEX(神器草稿!$Q$32:$Y$32,1,MATCH(神器1!$G$29,神器草稿!$Q$4:$Y$4,0),1)*$D$29)</f>
        <v>7.1999999999999995E-2</v>
      </c>
      <c r="T126" s="5">
        <f>IF(L126&lt;$E$28,0,INDEX(神器草稿!$Q$31:$Y$31,1,MATCH(神器1!$G$28,神器草稿!$Q$4:$Y$4,0),1)*$D$28)</f>
        <v>7.1999999999999995E-2</v>
      </c>
      <c r="U126" s="5">
        <f>IF(L126&lt;$E$30,0,INDEX(神器草稿!$Q$33:$Y$33,1,MATCH(神器1!$G$30,神器草稿!$Q$4:$Y$4,0),1)*$D$30)</f>
        <v>7.1999999999999995E-2</v>
      </c>
      <c r="V126" s="5">
        <f>IF(L126&lt;$E$31,0,INDEX(神器草稿!$Q$34:$Y$34,1,MATCH(神器1!$G$31,神器草稿!$Q$4:$Y$4,0),1)*$D$31)</f>
        <v>7.1999999999999995E-2</v>
      </c>
      <c r="AC126" s="5">
        <v>122</v>
      </c>
      <c r="AD126" s="34">
        <f>IF(L126&lt;$E$14,0,INDEX(神器草稿!$Q$17:$Y$17,1,MATCH(神器1!$G$14,神器草稿!$Q$4:$Y$4,0),1)*$D$14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26" s="34">
        <f>IF(L126&lt;$E$17,0,INDEX(神器草稿!$Q$20:$Y$20,1,MATCH(神器1!$G$17,神器草稿!$Q$4:$Y$4,0),1)*$D$17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26" s="5">
        <f>IF(L126&lt;$E$24,0,INDEX(神器草稿!$Q$27:$Y$27,1,MATCH(神器1!$G$24,神器草稿!$Q$4:$Y$4,0),1)*$D$24)</f>
        <v>0.36</v>
      </c>
      <c r="AG126" s="5">
        <f>IF(L126&lt;$E$25,0,INDEX(神器草稿!$Q$28:$Y$28,1,MATCH(神器1!$G$25,神器草稿!$Q$4:$Y$4,0),1)*$D$25)</f>
        <v>0.36</v>
      </c>
    </row>
    <row r="127" spans="12:33" x14ac:dyDescent="0.2">
      <c r="L127" s="5">
        <v>123</v>
      </c>
      <c r="M127" s="34">
        <f>IF(L127&lt;$E$5,0,INDEX(神器草稿!$Q$8:$Y$8,1,MATCH(神器1!$G$5,神器草稿!$Q$4:$Y$4,0),1)*$D$5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27" s="34">
        <f>IF(L127&lt;$E$2,0,INDEX(神器草稿!$Q$5:$Y$5,1,MATCH(神器1!$G$2,神器草稿!$Q$4:$Y$4,0),1)*$D$2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27" s="5">
        <f>IF(L127&lt;$E$26,0,INDEX(神器草稿!$Q$29:$Y$29,1,MATCH(神器1!$G$26,神器草稿!$Q$4:$Y$4,0),1)*$D$26)</f>
        <v>7.1999999999999995E-2</v>
      </c>
      <c r="R127" s="5">
        <f>IF(L127&lt;$E$27,0,INDEX(神器草稿!$Q$30:$Y$30,1,MATCH(神器1!$G$27,神器草稿!$Q$4:$Y$4,0),1)*$D$27)</f>
        <v>7.1999999999999995E-2</v>
      </c>
      <c r="S127" s="5">
        <f>IF(L127&lt;$E$29,0,INDEX(神器草稿!$Q$32:$Y$32,1,MATCH(神器1!$G$29,神器草稿!$Q$4:$Y$4,0),1)*$D$29)</f>
        <v>7.1999999999999995E-2</v>
      </c>
      <c r="T127" s="5">
        <f>IF(L127&lt;$E$28,0,INDEX(神器草稿!$Q$31:$Y$31,1,MATCH(神器1!$G$28,神器草稿!$Q$4:$Y$4,0),1)*$D$28)</f>
        <v>7.1999999999999995E-2</v>
      </c>
      <c r="U127" s="5">
        <f>IF(L127&lt;$E$30,0,INDEX(神器草稿!$Q$33:$Y$33,1,MATCH(神器1!$G$30,神器草稿!$Q$4:$Y$4,0),1)*$D$30)</f>
        <v>7.1999999999999995E-2</v>
      </c>
      <c r="V127" s="5">
        <f>IF(L127&lt;$E$31,0,INDEX(神器草稿!$Q$34:$Y$34,1,MATCH(神器1!$G$31,神器草稿!$Q$4:$Y$4,0),1)*$D$31)</f>
        <v>7.1999999999999995E-2</v>
      </c>
      <c r="AC127" s="5">
        <v>123</v>
      </c>
      <c r="AD127" s="34">
        <f>IF(L127&lt;$E$14,0,INDEX(神器草稿!$Q$17:$Y$17,1,MATCH(神器1!$G$14,神器草稿!$Q$4:$Y$4,0),1)*$D$14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27" s="34">
        <f>IF(L127&lt;$E$17,0,INDEX(神器草稿!$Q$20:$Y$20,1,MATCH(神器1!$G$17,神器草稿!$Q$4:$Y$4,0),1)*$D$17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27" s="5">
        <f>IF(L127&lt;$E$24,0,INDEX(神器草稿!$Q$27:$Y$27,1,MATCH(神器1!$G$24,神器草稿!$Q$4:$Y$4,0),1)*$D$24)</f>
        <v>0.36</v>
      </c>
      <c r="AG127" s="5">
        <f>IF(L127&lt;$E$25,0,INDEX(神器草稿!$Q$28:$Y$28,1,MATCH(神器1!$G$25,神器草稿!$Q$4:$Y$4,0),1)*$D$25)</f>
        <v>0.36</v>
      </c>
    </row>
    <row r="128" spans="12:33" x14ac:dyDescent="0.2">
      <c r="L128" s="5">
        <v>124</v>
      </c>
      <c r="M128" s="34">
        <f>IF(L128&lt;$E$5,0,INDEX(神器草稿!$Q$8:$Y$8,1,MATCH(神器1!$G$5,神器草稿!$Q$4:$Y$4,0),1)*$D$5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28" s="34">
        <f>IF(L128&lt;$E$2,0,INDEX(神器草稿!$Q$5:$Y$5,1,MATCH(神器1!$G$2,神器草稿!$Q$4:$Y$4,0),1)*$D$2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28" s="5">
        <f>IF(L128&lt;$E$26,0,INDEX(神器草稿!$Q$29:$Y$29,1,MATCH(神器1!$G$26,神器草稿!$Q$4:$Y$4,0),1)*$D$26)</f>
        <v>7.1999999999999995E-2</v>
      </c>
      <c r="R128" s="5">
        <f>IF(L128&lt;$E$27,0,INDEX(神器草稿!$Q$30:$Y$30,1,MATCH(神器1!$G$27,神器草稿!$Q$4:$Y$4,0),1)*$D$27)</f>
        <v>7.1999999999999995E-2</v>
      </c>
      <c r="S128" s="5">
        <f>IF(L128&lt;$E$29,0,INDEX(神器草稿!$Q$32:$Y$32,1,MATCH(神器1!$G$29,神器草稿!$Q$4:$Y$4,0),1)*$D$29)</f>
        <v>7.1999999999999995E-2</v>
      </c>
      <c r="T128" s="5">
        <f>IF(L128&lt;$E$28,0,INDEX(神器草稿!$Q$31:$Y$31,1,MATCH(神器1!$G$28,神器草稿!$Q$4:$Y$4,0),1)*$D$28)</f>
        <v>7.1999999999999995E-2</v>
      </c>
      <c r="U128" s="5">
        <f>IF(L128&lt;$E$30,0,INDEX(神器草稿!$Q$33:$Y$33,1,MATCH(神器1!$G$30,神器草稿!$Q$4:$Y$4,0),1)*$D$30)</f>
        <v>7.1999999999999995E-2</v>
      </c>
      <c r="V128" s="5">
        <f>IF(L128&lt;$E$31,0,INDEX(神器草稿!$Q$34:$Y$34,1,MATCH(神器1!$G$31,神器草稿!$Q$4:$Y$4,0),1)*$D$31)</f>
        <v>7.1999999999999995E-2</v>
      </c>
      <c r="AC128" s="5">
        <v>124</v>
      </c>
      <c r="AD128" s="34">
        <f>IF(L128&lt;$E$14,0,INDEX(神器草稿!$Q$17:$Y$17,1,MATCH(神器1!$G$14,神器草稿!$Q$4:$Y$4,0),1)*$D$14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28" s="34">
        <f>IF(L128&lt;$E$17,0,INDEX(神器草稿!$Q$20:$Y$20,1,MATCH(神器1!$G$17,神器草稿!$Q$4:$Y$4,0),1)*$D$17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28" s="5">
        <f>IF(L128&lt;$E$24,0,INDEX(神器草稿!$Q$27:$Y$27,1,MATCH(神器1!$G$24,神器草稿!$Q$4:$Y$4,0),1)*$D$24)</f>
        <v>0.36</v>
      </c>
      <c r="AG128" s="5">
        <f>IF(L128&lt;$E$25,0,INDEX(神器草稿!$Q$28:$Y$28,1,MATCH(神器1!$G$25,神器草稿!$Q$4:$Y$4,0),1)*$D$25)</f>
        <v>0.36</v>
      </c>
    </row>
    <row r="129" spans="12:33" x14ac:dyDescent="0.2">
      <c r="L129" s="5">
        <v>125</v>
      </c>
      <c r="M129" s="34">
        <f>IF(L129&lt;$E$5,0,INDEX(神器草稿!$Q$8:$Y$8,1,MATCH(神器1!$G$5,神器草稿!$Q$4:$Y$4,0),1)*$D$5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29" s="34">
        <f>IF(L129&lt;$E$2,0,INDEX(神器草稿!$Q$5:$Y$5,1,MATCH(神器1!$G$2,神器草稿!$Q$4:$Y$4,0),1)*$D$2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29" s="5">
        <f>IF(L129&lt;$E$26,0,INDEX(神器草稿!$Q$29:$Y$29,1,MATCH(神器1!$G$26,神器草稿!$Q$4:$Y$4,0),1)*$D$26)</f>
        <v>7.1999999999999995E-2</v>
      </c>
      <c r="R129" s="5">
        <f>IF(L129&lt;$E$27,0,INDEX(神器草稿!$Q$30:$Y$30,1,MATCH(神器1!$G$27,神器草稿!$Q$4:$Y$4,0),1)*$D$27)</f>
        <v>7.1999999999999995E-2</v>
      </c>
      <c r="S129" s="5">
        <f>IF(L129&lt;$E$29,0,INDEX(神器草稿!$Q$32:$Y$32,1,MATCH(神器1!$G$29,神器草稿!$Q$4:$Y$4,0),1)*$D$29)</f>
        <v>7.1999999999999995E-2</v>
      </c>
      <c r="T129" s="5">
        <f>IF(L129&lt;$E$28,0,INDEX(神器草稿!$Q$31:$Y$31,1,MATCH(神器1!$G$28,神器草稿!$Q$4:$Y$4,0),1)*$D$28)</f>
        <v>7.1999999999999995E-2</v>
      </c>
      <c r="U129" s="5">
        <f>IF(L129&lt;$E$30,0,INDEX(神器草稿!$Q$33:$Y$33,1,MATCH(神器1!$G$30,神器草稿!$Q$4:$Y$4,0),1)*$D$30)</f>
        <v>7.1999999999999995E-2</v>
      </c>
      <c r="V129" s="5">
        <f>IF(L129&lt;$E$31,0,INDEX(神器草稿!$Q$34:$Y$34,1,MATCH(神器1!$G$31,神器草稿!$Q$4:$Y$4,0),1)*$D$31)</f>
        <v>7.1999999999999995E-2</v>
      </c>
      <c r="AC129" s="5">
        <v>125</v>
      </c>
      <c r="AD129" s="34">
        <f>IF(L129&lt;$E$14,0,INDEX(神器草稿!$Q$17:$Y$17,1,MATCH(神器1!$G$14,神器草稿!$Q$4:$Y$4,0),1)*$D$14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29" s="34">
        <f>IF(L129&lt;$E$17,0,INDEX(神器草稿!$Q$20:$Y$20,1,MATCH(神器1!$G$17,神器草稿!$Q$4:$Y$4,0),1)*$D$17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29" s="5">
        <f>IF(L129&lt;$E$24,0,INDEX(神器草稿!$Q$27:$Y$27,1,MATCH(神器1!$G$24,神器草稿!$Q$4:$Y$4,0),1)*$D$24)</f>
        <v>0.36</v>
      </c>
      <c r="AG129" s="5">
        <f>IF(L129&lt;$E$25,0,INDEX(神器草稿!$Q$28:$Y$28,1,MATCH(神器1!$G$25,神器草稿!$Q$4:$Y$4,0),1)*$D$25)</f>
        <v>0.36</v>
      </c>
    </row>
    <row r="130" spans="12:33" x14ac:dyDescent="0.2">
      <c r="L130" s="5">
        <v>126</v>
      </c>
      <c r="M130" s="34">
        <f>IF(L130&lt;$E$5,0,INDEX(神器草稿!$Q$8:$Y$8,1,MATCH(神器1!$G$5,神器草稿!$Q$4:$Y$4,0),1)*$D$5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30" s="34">
        <f>IF(L130&lt;$E$2,0,INDEX(神器草稿!$Q$5:$Y$5,1,MATCH(神器1!$G$2,神器草稿!$Q$4:$Y$4,0),1)*$D$2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30" s="5">
        <f>IF(L130&lt;$E$26,0,INDEX(神器草稿!$Q$29:$Y$29,1,MATCH(神器1!$G$26,神器草稿!$Q$4:$Y$4,0),1)*$D$26)</f>
        <v>7.1999999999999995E-2</v>
      </c>
      <c r="R130" s="5">
        <f>IF(L130&lt;$E$27,0,INDEX(神器草稿!$Q$30:$Y$30,1,MATCH(神器1!$G$27,神器草稿!$Q$4:$Y$4,0),1)*$D$27)</f>
        <v>7.1999999999999995E-2</v>
      </c>
      <c r="S130" s="5">
        <f>IF(L130&lt;$E$29,0,INDEX(神器草稿!$Q$32:$Y$32,1,MATCH(神器1!$G$29,神器草稿!$Q$4:$Y$4,0),1)*$D$29)</f>
        <v>7.1999999999999995E-2</v>
      </c>
      <c r="T130" s="5">
        <f>IF(L130&lt;$E$28,0,INDEX(神器草稿!$Q$31:$Y$31,1,MATCH(神器1!$G$28,神器草稿!$Q$4:$Y$4,0),1)*$D$28)</f>
        <v>7.1999999999999995E-2</v>
      </c>
      <c r="U130" s="5">
        <f>IF(L130&lt;$E$30,0,INDEX(神器草稿!$Q$33:$Y$33,1,MATCH(神器1!$G$30,神器草稿!$Q$4:$Y$4,0),1)*$D$30)</f>
        <v>7.1999999999999995E-2</v>
      </c>
      <c r="V130" s="5">
        <f>IF(L130&lt;$E$31,0,INDEX(神器草稿!$Q$34:$Y$34,1,MATCH(神器1!$G$31,神器草稿!$Q$4:$Y$4,0),1)*$D$31)</f>
        <v>7.1999999999999995E-2</v>
      </c>
      <c r="AC130" s="5">
        <v>126</v>
      </c>
      <c r="AD130" s="34">
        <f>IF(L130&lt;$E$14,0,INDEX(神器草稿!$Q$17:$Y$17,1,MATCH(神器1!$G$14,神器草稿!$Q$4:$Y$4,0),1)*$D$14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30" s="34">
        <f>IF(L130&lt;$E$17,0,INDEX(神器草稿!$Q$20:$Y$20,1,MATCH(神器1!$G$17,神器草稿!$Q$4:$Y$4,0),1)*$D$17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30" s="5">
        <f>IF(L130&lt;$E$24,0,INDEX(神器草稿!$Q$27:$Y$27,1,MATCH(神器1!$G$24,神器草稿!$Q$4:$Y$4,0),1)*$D$24)</f>
        <v>0.36</v>
      </c>
      <c r="AG130" s="5">
        <f>IF(L130&lt;$E$25,0,INDEX(神器草稿!$Q$28:$Y$28,1,MATCH(神器1!$G$25,神器草稿!$Q$4:$Y$4,0),1)*$D$25)</f>
        <v>0.36</v>
      </c>
    </row>
    <row r="131" spans="12:33" x14ac:dyDescent="0.2">
      <c r="L131" s="5">
        <v>127</v>
      </c>
      <c r="M131" s="34">
        <f>IF(L131&lt;$E$5,0,INDEX(神器草稿!$Q$8:$Y$8,1,MATCH(神器1!$G$5,神器草稿!$Q$4:$Y$4,0),1)*$D$5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31" s="34">
        <f>IF(L131&lt;$E$2,0,INDEX(神器草稿!$Q$5:$Y$5,1,MATCH(神器1!$G$2,神器草稿!$Q$4:$Y$4,0),1)*$D$2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31" s="5">
        <f>IF(L131&lt;$E$26,0,INDEX(神器草稿!$Q$29:$Y$29,1,MATCH(神器1!$G$26,神器草稿!$Q$4:$Y$4,0),1)*$D$26)</f>
        <v>7.1999999999999995E-2</v>
      </c>
      <c r="R131" s="5">
        <f>IF(L131&lt;$E$27,0,INDEX(神器草稿!$Q$30:$Y$30,1,MATCH(神器1!$G$27,神器草稿!$Q$4:$Y$4,0),1)*$D$27)</f>
        <v>7.1999999999999995E-2</v>
      </c>
      <c r="S131" s="5">
        <f>IF(L131&lt;$E$29,0,INDEX(神器草稿!$Q$32:$Y$32,1,MATCH(神器1!$G$29,神器草稿!$Q$4:$Y$4,0),1)*$D$29)</f>
        <v>7.1999999999999995E-2</v>
      </c>
      <c r="T131" s="5">
        <f>IF(L131&lt;$E$28,0,INDEX(神器草稿!$Q$31:$Y$31,1,MATCH(神器1!$G$28,神器草稿!$Q$4:$Y$4,0),1)*$D$28)</f>
        <v>7.1999999999999995E-2</v>
      </c>
      <c r="U131" s="5">
        <f>IF(L131&lt;$E$30,0,INDEX(神器草稿!$Q$33:$Y$33,1,MATCH(神器1!$G$30,神器草稿!$Q$4:$Y$4,0),1)*$D$30)</f>
        <v>7.1999999999999995E-2</v>
      </c>
      <c r="V131" s="5">
        <f>IF(L131&lt;$E$31,0,INDEX(神器草稿!$Q$34:$Y$34,1,MATCH(神器1!$G$31,神器草稿!$Q$4:$Y$4,0),1)*$D$31)</f>
        <v>7.1999999999999995E-2</v>
      </c>
      <c r="AC131" s="5">
        <v>127</v>
      </c>
      <c r="AD131" s="34">
        <f>IF(L131&lt;$E$14,0,INDEX(神器草稿!$Q$17:$Y$17,1,MATCH(神器1!$G$14,神器草稿!$Q$4:$Y$4,0),1)*$D$14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31" s="34">
        <f>IF(L131&lt;$E$17,0,INDEX(神器草稿!$Q$20:$Y$20,1,MATCH(神器1!$G$17,神器草稿!$Q$4:$Y$4,0),1)*$D$17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31" s="5">
        <f>IF(L131&lt;$E$24,0,INDEX(神器草稿!$Q$27:$Y$27,1,MATCH(神器1!$G$24,神器草稿!$Q$4:$Y$4,0),1)*$D$24)</f>
        <v>0.36</v>
      </c>
      <c r="AG131" s="5">
        <f>IF(L131&lt;$E$25,0,INDEX(神器草稿!$Q$28:$Y$28,1,MATCH(神器1!$G$25,神器草稿!$Q$4:$Y$4,0),1)*$D$25)</f>
        <v>0.36</v>
      </c>
    </row>
    <row r="132" spans="12:33" x14ac:dyDescent="0.2">
      <c r="L132" s="5">
        <v>128</v>
      </c>
      <c r="M132" s="34">
        <f>IF(L132&lt;$E$5,0,INDEX(神器草稿!$Q$8:$Y$8,1,MATCH(神器1!$G$5,神器草稿!$Q$4:$Y$4,0),1)*$D$5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32" s="34">
        <f>IF(L132&lt;$E$2,0,INDEX(神器草稿!$Q$5:$Y$5,1,MATCH(神器1!$G$2,神器草稿!$Q$4:$Y$4,0),1)*$D$2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32" s="5">
        <f>IF(L132&lt;$E$26,0,INDEX(神器草稿!$Q$29:$Y$29,1,MATCH(神器1!$G$26,神器草稿!$Q$4:$Y$4,0),1)*$D$26)</f>
        <v>7.1999999999999995E-2</v>
      </c>
      <c r="R132" s="5">
        <f>IF(L132&lt;$E$27,0,INDEX(神器草稿!$Q$30:$Y$30,1,MATCH(神器1!$G$27,神器草稿!$Q$4:$Y$4,0),1)*$D$27)</f>
        <v>7.1999999999999995E-2</v>
      </c>
      <c r="S132" s="5">
        <f>IF(L132&lt;$E$29,0,INDEX(神器草稿!$Q$32:$Y$32,1,MATCH(神器1!$G$29,神器草稿!$Q$4:$Y$4,0),1)*$D$29)</f>
        <v>7.1999999999999995E-2</v>
      </c>
      <c r="T132" s="5">
        <f>IF(L132&lt;$E$28,0,INDEX(神器草稿!$Q$31:$Y$31,1,MATCH(神器1!$G$28,神器草稿!$Q$4:$Y$4,0),1)*$D$28)</f>
        <v>7.1999999999999995E-2</v>
      </c>
      <c r="U132" s="5">
        <f>IF(L132&lt;$E$30,0,INDEX(神器草稿!$Q$33:$Y$33,1,MATCH(神器1!$G$30,神器草稿!$Q$4:$Y$4,0),1)*$D$30)</f>
        <v>7.1999999999999995E-2</v>
      </c>
      <c r="V132" s="5">
        <f>IF(L132&lt;$E$31,0,INDEX(神器草稿!$Q$34:$Y$34,1,MATCH(神器1!$G$31,神器草稿!$Q$4:$Y$4,0),1)*$D$31)</f>
        <v>7.1999999999999995E-2</v>
      </c>
      <c r="AC132" s="5">
        <v>128</v>
      </c>
      <c r="AD132" s="34">
        <f>IF(L132&lt;$E$14,0,INDEX(神器草稿!$Q$17:$Y$17,1,MATCH(神器1!$G$14,神器草稿!$Q$4:$Y$4,0),1)*$D$14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32" s="34">
        <f>IF(L132&lt;$E$17,0,INDEX(神器草稿!$Q$20:$Y$20,1,MATCH(神器1!$G$17,神器草稿!$Q$4:$Y$4,0),1)*$D$17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32" s="5">
        <f>IF(L132&lt;$E$24,0,INDEX(神器草稿!$Q$27:$Y$27,1,MATCH(神器1!$G$24,神器草稿!$Q$4:$Y$4,0),1)*$D$24)</f>
        <v>0.36</v>
      </c>
      <c r="AG132" s="5">
        <f>IF(L132&lt;$E$25,0,INDEX(神器草稿!$Q$28:$Y$28,1,MATCH(神器1!$G$25,神器草稿!$Q$4:$Y$4,0),1)*$D$25)</f>
        <v>0.36</v>
      </c>
    </row>
    <row r="133" spans="12:33" x14ac:dyDescent="0.2">
      <c r="L133" s="5">
        <v>129</v>
      </c>
      <c r="M133" s="34">
        <f>IF(L133&lt;$E$5,0,INDEX(神器草稿!$Q$8:$Y$8,1,MATCH(神器1!$G$5,神器草稿!$Q$4:$Y$4,0),1)*$D$5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33" s="34">
        <f>IF(L133&lt;$E$2,0,INDEX(神器草稿!$Q$5:$Y$5,1,MATCH(神器1!$G$2,神器草稿!$Q$4:$Y$4,0),1)*$D$2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33" s="5">
        <f>IF(L133&lt;$E$26,0,INDEX(神器草稿!$Q$29:$Y$29,1,MATCH(神器1!$G$26,神器草稿!$Q$4:$Y$4,0),1)*$D$26)</f>
        <v>7.1999999999999995E-2</v>
      </c>
      <c r="R133" s="5">
        <f>IF(L133&lt;$E$27,0,INDEX(神器草稿!$Q$30:$Y$30,1,MATCH(神器1!$G$27,神器草稿!$Q$4:$Y$4,0),1)*$D$27)</f>
        <v>7.1999999999999995E-2</v>
      </c>
      <c r="S133" s="5">
        <f>IF(L133&lt;$E$29,0,INDEX(神器草稿!$Q$32:$Y$32,1,MATCH(神器1!$G$29,神器草稿!$Q$4:$Y$4,0),1)*$D$29)</f>
        <v>7.1999999999999995E-2</v>
      </c>
      <c r="T133" s="5">
        <f>IF(L133&lt;$E$28,0,INDEX(神器草稿!$Q$31:$Y$31,1,MATCH(神器1!$G$28,神器草稿!$Q$4:$Y$4,0),1)*$D$28)</f>
        <v>7.1999999999999995E-2</v>
      </c>
      <c r="U133" s="5">
        <f>IF(L133&lt;$E$30,0,INDEX(神器草稿!$Q$33:$Y$33,1,MATCH(神器1!$G$30,神器草稿!$Q$4:$Y$4,0),1)*$D$30)</f>
        <v>7.1999999999999995E-2</v>
      </c>
      <c r="V133" s="5">
        <f>IF(L133&lt;$E$31,0,INDEX(神器草稿!$Q$34:$Y$34,1,MATCH(神器1!$G$31,神器草稿!$Q$4:$Y$4,0),1)*$D$31)</f>
        <v>7.1999999999999995E-2</v>
      </c>
      <c r="AC133" s="5">
        <v>129</v>
      </c>
      <c r="AD133" s="34">
        <f>IF(L133&lt;$E$14,0,INDEX(神器草稿!$Q$17:$Y$17,1,MATCH(神器1!$G$14,神器草稿!$Q$4:$Y$4,0),1)*$D$14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33" s="34">
        <f>IF(L133&lt;$E$17,0,INDEX(神器草稿!$Q$20:$Y$20,1,MATCH(神器1!$G$17,神器草稿!$Q$4:$Y$4,0),1)*$D$17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33" s="5">
        <f>IF(L133&lt;$E$24,0,INDEX(神器草稿!$Q$27:$Y$27,1,MATCH(神器1!$G$24,神器草稿!$Q$4:$Y$4,0),1)*$D$24)</f>
        <v>0.36</v>
      </c>
      <c r="AG133" s="5">
        <f>IF(L133&lt;$E$25,0,INDEX(神器草稿!$Q$28:$Y$28,1,MATCH(神器1!$G$25,神器草稿!$Q$4:$Y$4,0),1)*$D$25)</f>
        <v>0.36</v>
      </c>
    </row>
    <row r="134" spans="12:33" x14ac:dyDescent="0.2">
      <c r="L134" s="5">
        <v>130</v>
      </c>
      <c r="M134" s="34">
        <f>IF(L134&lt;$E$5,0,INDEX(神器草稿!$Q$8:$Y$8,1,MATCH(神器1!$G$5,神器草稿!$Q$4:$Y$4,0),1)*$D$5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34" s="34">
        <f>IF(L134&lt;$E$2,0,INDEX(神器草稿!$Q$5:$Y$5,1,MATCH(神器1!$G$2,神器草稿!$Q$4:$Y$4,0),1)*$D$2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34" s="5">
        <f>IF(L134&lt;$E$26,0,INDEX(神器草稿!$Q$29:$Y$29,1,MATCH(神器1!$G$26,神器草稿!$Q$4:$Y$4,0),1)*$D$26)</f>
        <v>7.1999999999999995E-2</v>
      </c>
      <c r="R134" s="5">
        <f>IF(L134&lt;$E$27,0,INDEX(神器草稿!$Q$30:$Y$30,1,MATCH(神器1!$G$27,神器草稿!$Q$4:$Y$4,0),1)*$D$27)</f>
        <v>7.1999999999999995E-2</v>
      </c>
      <c r="S134" s="5">
        <f>IF(L134&lt;$E$29,0,INDEX(神器草稿!$Q$32:$Y$32,1,MATCH(神器1!$G$29,神器草稿!$Q$4:$Y$4,0),1)*$D$29)</f>
        <v>7.1999999999999995E-2</v>
      </c>
      <c r="T134" s="5">
        <f>IF(L134&lt;$E$28,0,INDEX(神器草稿!$Q$31:$Y$31,1,MATCH(神器1!$G$28,神器草稿!$Q$4:$Y$4,0),1)*$D$28)</f>
        <v>7.1999999999999995E-2</v>
      </c>
      <c r="U134" s="5">
        <f>IF(L134&lt;$E$30,0,INDEX(神器草稿!$Q$33:$Y$33,1,MATCH(神器1!$G$30,神器草稿!$Q$4:$Y$4,0),1)*$D$30)</f>
        <v>7.1999999999999995E-2</v>
      </c>
      <c r="V134" s="5">
        <f>IF(L134&lt;$E$31,0,INDEX(神器草稿!$Q$34:$Y$34,1,MATCH(神器1!$G$31,神器草稿!$Q$4:$Y$4,0),1)*$D$31)</f>
        <v>7.1999999999999995E-2</v>
      </c>
      <c r="AC134" s="5">
        <v>130</v>
      </c>
      <c r="AD134" s="34">
        <f>IF(L134&lt;$E$14,0,INDEX(神器草稿!$Q$17:$Y$17,1,MATCH(神器1!$G$14,神器草稿!$Q$4:$Y$4,0),1)*$D$14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34" s="34">
        <f>IF(L134&lt;$E$17,0,INDEX(神器草稿!$Q$20:$Y$20,1,MATCH(神器1!$G$17,神器草稿!$Q$4:$Y$4,0),1)*$D$17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34" s="5">
        <f>IF(L134&lt;$E$24,0,INDEX(神器草稿!$Q$27:$Y$27,1,MATCH(神器1!$G$24,神器草稿!$Q$4:$Y$4,0),1)*$D$24)</f>
        <v>0.36</v>
      </c>
      <c r="AG134" s="5">
        <f>IF(L134&lt;$E$25,0,INDEX(神器草稿!$Q$28:$Y$28,1,MATCH(神器1!$G$25,神器草稿!$Q$4:$Y$4,0),1)*$D$25)</f>
        <v>0.36</v>
      </c>
    </row>
    <row r="135" spans="12:33" x14ac:dyDescent="0.2">
      <c r="L135" s="5">
        <v>131</v>
      </c>
      <c r="M135" s="34">
        <f>IF(L135&lt;$E$5,0,INDEX(神器草稿!$Q$8:$Y$8,1,MATCH(神器1!$G$5,神器草稿!$Q$4:$Y$4,0),1)*$D$5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35" s="34">
        <f>IF(L135&lt;$E$2,0,INDEX(神器草稿!$Q$5:$Y$5,1,MATCH(神器1!$G$2,神器草稿!$Q$4:$Y$4,0),1)*$D$2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35" s="5">
        <f>IF(L135&lt;$E$26,0,INDEX(神器草稿!$Q$29:$Y$29,1,MATCH(神器1!$G$26,神器草稿!$Q$4:$Y$4,0),1)*$D$26)</f>
        <v>7.1999999999999995E-2</v>
      </c>
      <c r="R135" s="5">
        <f>IF(L135&lt;$E$27,0,INDEX(神器草稿!$Q$30:$Y$30,1,MATCH(神器1!$G$27,神器草稿!$Q$4:$Y$4,0),1)*$D$27)</f>
        <v>7.1999999999999995E-2</v>
      </c>
      <c r="S135" s="5">
        <f>IF(L135&lt;$E$29,0,INDEX(神器草稿!$Q$32:$Y$32,1,MATCH(神器1!$G$29,神器草稿!$Q$4:$Y$4,0),1)*$D$29)</f>
        <v>7.1999999999999995E-2</v>
      </c>
      <c r="T135" s="5">
        <f>IF(L135&lt;$E$28,0,INDEX(神器草稿!$Q$31:$Y$31,1,MATCH(神器1!$G$28,神器草稿!$Q$4:$Y$4,0),1)*$D$28)</f>
        <v>7.1999999999999995E-2</v>
      </c>
      <c r="U135" s="5">
        <f>IF(L135&lt;$E$30,0,INDEX(神器草稿!$Q$33:$Y$33,1,MATCH(神器1!$G$30,神器草稿!$Q$4:$Y$4,0),1)*$D$30)</f>
        <v>7.1999999999999995E-2</v>
      </c>
      <c r="V135" s="5">
        <f>IF(L135&lt;$E$31,0,INDEX(神器草稿!$Q$34:$Y$34,1,MATCH(神器1!$G$31,神器草稿!$Q$4:$Y$4,0),1)*$D$31)</f>
        <v>7.1999999999999995E-2</v>
      </c>
      <c r="AC135" s="5">
        <v>131</v>
      </c>
      <c r="AD135" s="34">
        <f>IF(L135&lt;$E$14,0,INDEX(神器草稿!$Q$17:$Y$17,1,MATCH(神器1!$G$14,神器草稿!$Q$4:$Y$4,0),1)*$D$14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35" s="34">
        <f>IF(L135&lt;$E$17,0,INDEX(神器草稿!$Q$20:$Y$20,1,MATCH(神器1!$G$17,神器草稿!$Q$4:$Y$4,0),1)*$D$17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35" s="5">
        <f>IF(L135&lt;$E$24,0,INDEX(神器草稿!$Q$27:$Y$27,1,MATCH(神器1!$G$24,神器草稿!$Q$4:$Y$4,0),1)*$D$24)</f>
        <v>0.36</v>
      </c>
      <c r="AG135" s="5">
        <f>IF(L135&lt;$E$25,0,INDEX(神器草稿!$Q$28:$Y$28,1,MATCH(神器1!$G$25,神器草稿!$Q$4:$Y$4,0),1)*$D$25)</f>
        <v>0.36</v>
      </c>
    </row>
    <row r="136" spans="12:33" x14ac:dyDescent="0.2">
      <c r="L136" s="5">
        <v>132</v>
      </c>
      <c r="M136" s="34">
        <f>IF(L136&lt;$E$5,0,INDEX(神器草稿!$Q$8:$Y$8,1,MATCH(神器1!$G$5,神器草稿!$Q$4:$Y$4,0),1)*$D$5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36" s="34">
        <f>IF(L136&lt;$E$2,0,INDEX(神器草稿!$Q$5:$Y$5,1,MATCH(神器1!$G$2,神器草稿!$Q$4:$Y$4,0),1)*$D$2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36" s="5">
        <f>IF(L136&lt;$E$26,0,INDEX(神器草稿!$Q$29:$Y$29,1,MATCH(神器1!$G$26,神器草稿!$Q$4:$Y$4,0),1)*$D$26)</f>
        <v>7.1999999999999995E-2</v>
      </c>
      <c r="R136" s="5">
        <f>IF(L136&lt;$E$27,0,INDEX(神器草稿!$Q$30:$Y$30,1,MATCH(神器1!$G$27,神器草稿!$Q$4:$Y$4,0),1)*$D$27)</f>
        <v>7.1999999999999995E-2</v>
      </c>
      <c r="S136" s="5">
        <f>IF(L136&lt;$E$29,0,INDEX(神器草稿!$Q$32:$Y$32,1,MATCH(神器1!$G$29,神器草稿!$Q$4:$Y$4,0),1)*$D$29)</f>
        <v>7.1999999999999995E-2</v>
      </c>
      <c r="T136" s="5">
        <f>IF(L136&lt;$E$28,0,INDEX(神器草稿!$Q$31:$Y$31,1,MATCH(神器1!$G$28,神器草稿!$Q$4:$Y$4,0),1)*$D$28)</f>
        <v>7.1999999999999995E-2</v>
      </c>
      <c r="U136" s="5">
        <f>IF(L136&lt;$E$30,0,INDEX(神器草稿!$Q$33:$Y$33,1,MATCH(神器1!$G$30,神器草稿!$Q$4:$Y$4,0),1)*$D$30)</f>
        <v>7.1999999999999995E-2</v>
      </c>
      <c r="V136" s="5">
        <f>IF(L136&lt;$E$31,0,INDEX(神器草稿!$Q$34:$Y$34,1,MATCH(神器1!$G$31,神器草稿!$Q$4:$Y$4,0),1)*$D$31)</f>
        <v>7.1999999999999995E-2</v>
      </c>
      <c r="AC136" s="5">
        <v>132</v>
      </c>
      <c r="AD136" s="34">
        <f>IF(L136&lt;$E$14,0,INDEX(神器草稿!$Q$17:$Y$17,1,MATCH(神器1!$G$14,神器草稿!$Q$4:$Y$4,0),1)*$D$14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36" s="34">
        <f>IF(L136&lt;$E$17,0,INDEX(神器草稿!$Q$20:$Y$20,1,MATCH(神器1!$G$17,神器草稿!$Q$4:$Y$4,0),1)*$D$17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36" s="5">
        <f>IF(L136&lt;$E$24,0,INDEX(神器草稿!$Q$27:$Y$27,1,MATCH(神器1!$G$24,神器草稿!$Q$4:$Y$4,0),1)*$D$24)</f>
        <v>0.36</v>
      </c>
      <c r="AG136" s="5">
        <f>IF(L136&lt;$E$25,0,INDEX(神器草稿!$Q$28:$Y$28,1,MATCH(神器1!$G$25,神器草稿!$Q$4:$Y$4,0),1)*$D$25)</f>
        <v>0.36</v>
      </c>
    </row>
    <row r="137" spans="12:33" x14ac:dyDescent="0.2">
      <c r="L137" s="5">
        <v>133</v>
      </c>
      <c r="M137" s="34">
        <f>IF(L137&lt;$E$5,0,INDEX(神器草稿!$Q$8:$Y$8,1,MATCH(神器1!$G$5,神器草稿!$Q$4:$Y$4,0),1)*$D$5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37" s="34">
        <f>IF(L137&lt;$E$2,0,INDEX(神器草稿!$Q$5:$Y$5,1,MATCH(神器1!$G$2,神器草稿!$Q$4:$Y$4,0),1)*$D$2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37" s="5">
        <f>IF(L137&lt;$E$26,0,INDEX(神器草稿!$Q$29:$Y$29,1,MATCH(神器1!$G$26,神器草稿!$Q$4:$Y$4,0),1)*$D$26)</f>
        <v>7.1999999999999995E-2</v>
      </c>
      <c r="R137" s="5">
        <f>IF(L137&lt;$E$27,0,INDEX(神器草稿!$Q$30:$Y$30,1,MATCH(神器1!$G$27,神器草稿!$Q$4:$Y$4,0),1)*$D$27)</f>
        <v>7.1999999999999995E-2</v>
      </c>
      <c r="S137" s="5">
        <f>IF(L137&lt;$E$29,0,INDEX(神器草稿!$Q$32:$Y$32,1,MATCH(神器1!$G$29,神器草稿!$Q$4:$Y$4,0),1)*$D$29)</f>
        <v>7.1999999999999995E-2</v>
      </c>
      <c r="T137" s="5">
        <f>IF(L137&lt;$E$28,0,INDEX(神器草稿!$Q$31:$Y$31,1,MATCH(神器1!$G$28,神器草稿!$Q$4:$Y$4,0),1)*$D$28)</f>
        <v>7.1999999999999995E-2</v>
      </c>
      <c r="U137" s="5">
        <f>IF(L137&lt;$E$30,0,INDEX(神器草稿!$Q$33:$Y$33,1,MATCH(神器1!$G$30,神器草稿!$Q$4:$Y$4,0),1)*$D$30)</f>
        <v>7.1999999999999995E-2</v>
      </c>
      <c r="V137" s="5">
        <f>IF(L137&lt;$E$31,0,INDEX(神器草稿!$Q$34:$Y$34,1,MATCH(神器1!$G$31,神器草稿!$Q$4:$Y$4,0),1)*$D$31)</f>
        <v>7.1999999999999995E-2</v>
      </c>
      <c r="AC137" s="5">
        <v>133</v>
      </c>
      <c r="AD137" s="34">
        <f>IF(L137&lt;$E$14,0,INDEX(神器草稿!$Q$17:$Y$17,1,MATCH(神器1!$G$14,神器草稿!$Q$4:$Y$4,0),1)*$D$14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37" s="34">
        <f>IF(L137&lt;$E$17,0,INDEX(神器草稿!$Q$20:$Y$20,1,MATCH(神器1!$G$17,神器草稿!$Q$4:$Y$4,0),1)*$D$17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37" s="5">
        <f>IF(L137&lt;$E$24,0,INDEX(神器草稿!$Q$27:$Y$27,1,MATCH(神器1!$G$24,神器草稿!$Q$4:$Y$4,0),1)*$D$24)</f>
        <v>0.36</v>
      </c>
      <c r="AG137" s="5">
        <f>IF(L137&lt;$E$25,0,INDEX(神器草稿!$Q$28:$Y$28,1,MATCH(神器1!$G$25,神器草稿!$Q$4:$Y$4,0),1)*$D$25)</f>
        <v>0.36</v>
      </c>
    </row>
    <row r="138" spans="12:33" x14ac:dyDescent="0.2">
      <c r="L138" s="5">
        <v>134</v>
      </c>
      <c r="M138" s="34">
        <f>IF(L138&lt;$E$5,0,INDEX(神器草稿!$Q$8:$Y$8,1,MATCH(神器1!$G$5,神器草稿!$Q$4:$Y$4,0),1)*$D$5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38" s="34">
        <f>IF(L138&lt;$E$2,0,INDEX(神器草稿!$Q$5:$Y$5,1,MATCH(神器1!$G$2,神器草稿!$Q$4:$Y$4,0),1)*$D$2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38" s="5">
        <f>IF(L138&lt;$E$26,0,INDEX(神器草稿!$Q$29:$Y$29,1,MATCH(神器1!$G$26,神器草稿!$Q$4:$Y$4,0),1)*$D$26)</f>
        <v>7.1999999999999995E-2</v>
      </c>
      <c r="R138" s="5">
        <f>IF(L138&lt;$E$27,0,INDEX(神器草稿!$Q$30:$Y$30,1,MATCH(神器1!$G$27,神器草稿!$Q$4:$Y$4,0),1)*$D$27)</f>
        <v>7.1999999999999995E-2</v>
      </c>
      <c r="S138" s="5">
        <f>IF(L138&lt;$E$29,0,INDEX(神器草稿!$Q$32:$Y$32,1,MATCH(神器1!$G$29,神器草稿!$Q$4:$Y$4,0),1)*$D$29)</f>
        <v>7.1999999999999995E-2</v>
      </c>
      <c r="T138" s="5">
        <f>IF(L138&lt;$E$28,0,INDEX(神器草稿!$Q$31:$Y$31,1,MATCH(神器1!$G$28,神器草稿!$Q$4:$Y$4,0),1)*$D$28)</f>
        <v>7.1999999999999995E-2</v>
      </c>
      <c r="U138" s="5">
        <f>IF(L138&lt;$E$30,0,INDEX(神器草稿!$Q$33:$Y$33,1,MATCH(神器1!$G$30,神器草稿!$Q$4:$Y$4,0),1)*$D$30)</f>
        <v>7.1999999999999995E-2</v>
      </c>
      <c r="V138" s="5">
        <f>IF(L138&lt;$E$31,0,INDEX(神器草稿!$Q$34:$Y$34,1,MATCH(神器1!$G$31,神器草稿!$Q$4:$Y$4,0),1)*$D$31)</f>
        <v>7.1999999999999995E-2</v>
      </c>
      <c r="AC138" s="5">
        <v>134</v>
      </c>
      <c r="AD138" s="34">
        <f>IF(L138&lt;$E$14,0,INDEX(神器草稿!$Q$17:$Y$17,1,MATCH(神器1!$G$14,神器草稿!$Q$4:$Y$4,0),1)*$D$14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38" s="34">
        <f>IF(L138&lt;$E$17,0,INDEX(神器草稿!$Q$20:$Y$20,1,MATCH(神器1!$G$17,神器草稿!$Q$4:$Y$4,0),1)*$D$17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38" s="5">
        <f>IF(L138&lt;$E$24,0,INDEX(神器草稿!$Q$27:$Y$27,1,MATCH(神器1!$G$24,神器草稿!$Q$4:$Y$4,0),1)*$D$24)</f>
        <v>0.36</v>
      </c>
      <c r="AG138" s="5">
        <f>IF(L138&lt;$E$25,0,INDEX(神器草稿!$Q$28:$Y$28,1,MATCH(神器1!$G$25,神器草稿!$Q$4:$Y$4,0),1)*$D$25)</f>
        <v>0.36</v>
      </c>
    </row>
    <row r="139" spans="12:33" x14ac:dyDescent="0.2">
      <c r="L139" s="5">
        <v>135</v>
      </c>
      <c r="M139" s="34">
        <f>IF(L139&lt;$E$5,0,INDEX(神器草稿!$Q$8:$Y$8,1,MATCH(神器1!$G$5,神器草稿!$Q$4:$Y$4,0),1)*$D$5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39" s="34">
        <f>IF(L139&lt;$E$2,0,INDEX(神器草稿!$Q$5:$Y$5,1,MATCH(神器1!$G$2,神器草稿!$Q$4:$Y$4,0),1)*$D$2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39" s="5">
        <f>IF(L139&lt;$E$26,0,INDEX(神器草稿!$Q$29:$Y$29,1,MATCH(神器1!$G$26,神器草稿!$Q$4:$Y$4,0),1)*$D$26)</f>
        <v>7.1999999999999995E-2</v>
      </c>
      <c r="R139" s="5">
        <f>IF(L139&lt;$E$27,0,INDEX(神器草稿!$Q$30:$Y$30,1,MATCH(神器1!$G$27,神器草稿!$Q$4:$Y$4,0),1)*$D$27)</f>
        <v>7.1999999999999995E-2</v>
      </c>
      <c r="S139" s="5">
        <f>IF(L139&lt;$E$29,0,INDEX(神器草稿!$Q$32:$Y$32,1,MATCH(神器1!$G$29,神器草稿!$Q$4:$Y$4,0),1)*$D$29)</f>
        <v>7.1999999999999995E-2</v>
      </c>
      <c r="T139" s="5">
        <f>IF(L139&lt;$E$28,0,INDEX(神器草稿!$Q$31:$Y$31,1,MATCH(神器1!$G$28,神器草稿!$Q$4:$Y$4,0),1)*$D$28)</f>
        <v>7.1999999999999995E-2</v>
      </c>
      <c r="U139" s="5">
        <f>IF(L139&lt;$E$30,0,INDEX(神器草稿!$Q$33:$Y$33,1,MATCH(神器1!$G$30,神器草稿!$Q$4:$Y$4,0),1)*$D$30)</f>
        <v>7.1999999999999995E-2</v>
      </c>
      <c r="V139" s="5">
        <f>IF(L139&lt;$E$31,0,INDEX(神器草稿!$Q$34:$Y$34,1,MATCH(神器1!$G$31,神器草稿!$Q$4:$Y$4,0),1)*$D$31)</f>
        <v>7.1999999999999995E-2</v>
      </c>
      <c r="AC139" s="5">
        <v>135</v>
      </c>
      <c r="AD139" s="34">
        <f>IF(L139&lt;$E$14,0,INDEX(神器草稿!$Q$17:$Y$17,1,MATCH(神器1!$G$14,神器草稿!$Q$4:$Y$4,0),1)*$D$14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39" s="34">
        <f>IF(L139&lt;$E$17,0,INDEX(神器草稿!$Q$20:$Y$20,1,MATCH(神器1!$G$17,神器草稿!$Q$4:$Y$4,0),1)*$D$17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39" s="5">
        <f>IF(L139&lt;$E$24,0,INDEX(神器草稿!$Q$27:$Y$27,1,MATCH(神器1!$G$24,神器草稿!$Q$4:$Y$4,0),1)*$D$24)</f>
        <v>0.36</v>
      </c>
      <c r="AG139" s="5">
        <f>IF(L139&lt;$E$25,0,INDEX(神器草稿!$Q$28:$Y$28,1,MATCH(神器1!$G$25,神器草稿!$Q$4:$Y$4,0),1)*$D$25)</f>
        <v>0.36</v>
      </c>
    </row>
    <row r="140" spans="12:33" x14ac:dyDescent="0.2">
      <c r="L140" s="5">
        <v>136</v>
      </c>
      <c r="M140" s="34">
        <f>IF(L140&lt;$E$5,0,INDEX(神器草稿!$Q$8:$Y$8,1,MATCH(神器1!$G$5,神器草稿!$Q$4:$Y$4,0),1)*$D$5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40" s="34">
        <f>IF(L140&lt;$E$2,0,INDEX(神器草稿!$Q$5:$Y$5,1,MATCH(神器1!$G$2,神器草稿!$Q$4:$Y$4,0),1)*$D$2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40" s="5">
        <f>IF(L140&lt;$E$26,0,INDEX(神器草稿!$Q$29:$Y$29,1,MATCH(神器1!$G$26,神器草稿!$Q$4:$Y$4,0),1)*$D$26)</f>
        <v>7.1999999999999995E-2</v>
      </c>
      <c r="R140" s="5">
        <f>IF(L140&lt;$E$27,0,INDEX(神器草稿!$Q$30:$Y$30,1,MATCH(神器1!$G$27,神器草稿!$Q$4:$Y$4,0),1)*$D$27)</f>
        <v>7.1999999999999995E-2</v>
      </c>
      <c r="S140" s="5">
        <f>IF(L140&lt;$E$29,0,INDEX(神器草稿!$Q$32:$Y$32,1,MATCH(神器1!$G$29,神器草稿!$Q$4:$Y$4,0),1)*$D$29)</f>
        <v>7.1999999999999995E-2</v>
      </c>
      <c r="T140" s="5">
        <f>IF(L140&lt;$E$28,0,INDEX(神器草稿!$Q$31:$Y$31,1,MATCH(神器1!$G$28,神器草稿!$Q$4:$Y$4,0),1)*$D$28)</f>
        <v>7.1999999999999995E-2</v>
      </c>
      <c r="U140" s="5">
        <f>IF(L140&lt;$E$30,0,INDEX(神器草稿!$Q$33:$Y$33,1,MATCH(神器1!$G$30,神器草稿!$Q$4:$Y$4,0),1)*$D$30)</f>
        <v>7.1999999999999995E-2</v>
      </c>
      <c r="V140" s="5">
        <f>IF(L140&lt;$E$31,0,INDEX(神器草稿!$Q$34:$Y$34,1,MATCH(神器1!$G$31,神器草稿!$Q$4:$Y$4,0),1)*$D$31)</f>
        <v>7.1999999999999995E-2</v>
      </c>
      <c r="AC140" s="5">
        <v>136</v>
      </c>
      <c r="AD140" s="34">
        <f>IF(L140&lt;$E$14,0,INDEX(神器草稿!$Q$17:$Y$17,1,MATCH(神器1!$G$14,神器草稿!$Q$4:$Y$4,0),1)*$D$14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40" s="34">
        <f>IF(L140&lt;$E$17,0,INDEX(神器草稿!$Q$20:$Y$20,1,MATCH(神器1!$G$17,神器草稿!$Q$4:$Y$4,0),1)*$D$17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40" s="5">
        <f>IF(L140&lt;$E$24,0,INDEX(神器草稿!$Q$27:$Y$27,1,MATCH(神器1!$G$24,神器草稿!$Q$4:$Y$4,0),1)*$D$24)</f>
        <v>0.36</v>
      </c>
      <c r="AG140" s="5">
        <f>IF(L140&lt;$E$25,0,INDEX(神器草稿!$Q$28:$Y$28,1,MATCH(神器1!$G$25,神器草稿!$Q$4:$Y$4,0),1)*$D$25)</f>
        <v>0.36</v>
      </c>
    </row>
    <row r="141" spans="12:33" x14ac:dyDescent="0.2">
      <c r="L141" s="5">
        <v>137</v>
      </c>
      <c r="M141" s="34">
        <f>IF(L141&lt;$E$5,0,INDEX(神器草稿!$Q$8:$Y$8,1,MATCH(神器1!$G$5,神器草稿!$Q$4:$Y$4,0),1)*$D$5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41" s="34">
        <f>IF(L141&lt;$E$2,0,INDEX(神器草稿!$Q$5:$Y$5,1,MATCH(神器1!$G$2,神器草稿!$Q$4:$Y$4,0),1)*$D$2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41" s="5">
        <f>IF(L141&lt;$E$26,0,INDEX(神器草稿!$Q$29:$Y$29,1,MATCH(神器1!$G$26,神器草稿!$Q$4:$Y$4,0),1)*$D$26)</f>
        <v>7.1999999999999995E-2</v>
      </c>
      <c r="R141" s="5">
        <f>IF(L141&lt;$E$27,0,INDEX(神器草稿!$Q$30:$Y$30,1,MATCH(神器1!$G$27,神器草稿!$Q$4:$Y$4,0),1)*$D$27)</f>
        <v>7.1999999999999995E-2</v>
      </c>
      <c r="S141" s="5">
        <f>IF(L141&lt;$E$29,0,INDEX(神器草稿!$Q$32:$Y$32,1,MATCH(神器1!$G$29,神器草稿!$Q$4:$Y$4,0),1)*$D$29)</f>
        <v>7.1999999999999995E-2</v>
      </c>
      <c r="T141" s="5">
        <f>IF(L141&lt;$E$28,0,INDEX(神器草稿!$Q$31:$Y$31,1,MATCH(神器1!$G$28,神器草稿!$Q$4:$Y$4,0),1)*$D$28)</f>
        <v>7.1999999999999995E-2</v>
      </c>
      <c r="U141" s="5">
        <f>IF(L141&lt;$E$30,0,INDEX(神器草稿!$Q$33:$Y$33,1,MATCH(神器1!$G$30,神器草稿!$Q$4:$Y$4,0),1)*$D$30)</f>
        <v>7.1999999999999995E-2</v>
      </c>
      <c r="V141" s="5">
        <f>IF(L141&lt;$E$31,0,INDEX(神器草稿!$Q$34:$Y$34,1,MATCH(神器1!$G$31,神器草稿!$Q$4:$Y$4,0),1)*$D$31)</f>
        <v>7.1999999999999995E-2</v>
      </c>
      <c r="AC141" s="5">
        <v>137</v>
      </c>
      <c r="AD141" s="34">
        <f>IF(L141&lt;$E$14,0,INDEX(神器草稿!$Q$17:$Y$17,1,MATCH(神器1!$G$14,神器草稿!$Q$4:$Y$4,0),1)*$D$14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41" s="34">
        <f>IF(L141&lt;$E$17,0,INDEX(神器草稿!$Q$20:$Y$20,1,MATCH(神器1!$G$17,神器草稿!$Q$4:$Y$4,0),1)*$D$17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41" s="5">
        <f>IF(L141&lt;$E$24,0,INDEX(神器草稿!$Q$27:$Y$27,1,MATCH(神器1!$G$24,神器草稿!$Q$4:$Y$4,0),1)*$D$24)</f>
        <v>0.36</v>
      </c>
      <c r="AG141" s="5">
        <f>IF(L141&lt;$E$25,0,INDEX(神器草稿!$Q$28:$Y$28,1,MATCH(神器1!$G$25,神器草稿!$Q$4:$Y$4,0),1)*$D$25)</f>
        <v>0.36</v>
      </c>
    </row>
    <row r="142" spans="12:33" x14ac:dyDescent="0.2">
      <c r="L142" s="5">
        <v>138</v>
      </c>
      <c r="M142" s="34">
        <f>IF(L142&lt;$E$5,0,INDEX(神器草稿!$Q$8:$Y$8,1,MATCH(神器1!$G$5,神器草稿!$Q$4:$Y$4,0),1)*$D$5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42" s="34">
        <f>IF(L142&lt;$E$2,0,INDEX(神器草稿!$Q$5:$Y$5,1,MATCH(神器1!$G$2,神器草稿!$Q$4:$Y$4,0),1)*$D$2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42" s="5">
        <f>IF(L142&lt;$E$26,0,INDEX(神器草稿!$Q$29:$Y$29,1,MATCH(神器1!$G$26,神器草稿!$Q$4:$Y$4,0),1)*$D$26)</f>
        <v>7.1999999999999995E-2</v>
      </c>
      <c r="R142" s="5">
        <f>IF(L142&lt;$E$27,0,INDEX(神器草稿!$Q$30:$Y$30,1,MATCH(神器1!$G$27,神器草稿!$Q$4:$Y$4,0),1)*$D$27)</f>
        <v>7.1999999999999995E-2</v>
      </c>
      <c r="S142" s="5">
        <f>IF(L142&lt;$E$29,0,INDEX(神器草稿!$Q$32:$Y$32,1,MATCH(神器1!$G$29,神器草稿!$Q$4:$Y$4,0),1)*$D$29)</f>
        <v>7.1999999999999995E-2</v>
      </c>
      <c r="T142" s="5">
        <f>IF(L142&lt;$E$28,0,INDEX(神器草稿!$Q$31:$Y$31,1,MATCH(神器1!$G$28,神器草稿!$Q$4:$Y$4,0),1)*$D$28)</f>
        <v>7.1999999999999995E-2</v>
      </c>
      <c r="U142" s="5">
        <f>IF(L142&lt;$E$30,0,INDEX(神器草稿!$Q$33:$Y$33,1,MATCH(神器1!$G$30,神器草稿!$Q$4:$Y$4,0),1)*$D$30)</f>
        <v>7.1999999999999995E-2</v>
      </c>
      <c r="V142" s="5">
        <f>IF(L142&lt;$E$31,0,INDEX(神器草稿!$Q$34:$Y$34,1,MATCH(神器1!$G$31,神器草稿!$Q$4:$Y$4,0),1)*$D$31)</f>
        <v>7.1999999999999995E-2</v>
      </c>
      <c r="AC142" s="5">
        <v>138</v>
      </c>
      <c r="AD142" s="34">
        <f>IF(L142&lt;$E$14,0,INDEX(神器草稿!$Q$17:$Y$17,1,MATCH(神器1!$G$14,神器草稿!$Q$4:$Y$4,0),1)*$D$14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42" s="34">
        <f>IF(L142&lt;$E$17,0,INDEX(神器草稿!$Q$20:$Y$20,1,MATCH(神器1!$G$17,神器草稿!$Q$4:$Y$4,0),1)*$D$17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42" s="5">
        <f>IF(L142&lt;$E$24,0,INDEX(神器草稿!$Q$27:$Y$27,1,MATCH(神器1!$G$24,神器草稿!$Q$4:$Y$4,0),1)*$D$24)</f>
        <v>0.36</v>
      </c>
      <c r="AG142" s="5">
        <f>IF(L142&lt;$E$25,0,INDEX(神器草稿!$Q$28:$Y$28,1,MATCH(神器1!$G$25,神器草稿!$Q$4:$Y$4,0),1)*$D$25)</f>
        <v>0.36</v>
      </c>
    </row>
    <row r="143" spans="12:33" x14ac:dyDescent="0.2">
      <c r="L143" s="5">
        <v>139</v>
      </c>
      <c r="M143" s="34">
        <f>IF(L143&lt;$E$5,0,INDEX(神器草稿!$Q$8:$Y$8,1,MATCH(神器1!$G$5,神器草稿!$Q$4:$Y$4,0),1)*$D$5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43" s="34">
        <f>IF(L143&lt;$E$2,0,INDEX(神器草稿!$Q$5:$Y$5,1,MATCH(神器1!$G$2,神器草稿!$Q$4:$Y$4,0),1)*$D$2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43" s="5">
        <f>IF(L143&lt;$E$26,0,INDEX(神器草稿!$Q$29:$Y$29,1,MATCH(神器1!$G$26,神器草稿!$Q$4:$Y$4,0),1)*$D$26)</f>
        <v>7.1999999999999995E-2</v>
      </c>
      <c r="R143" s="5">
        <f>IF(L143&lt;$E$27,0,INDEX(神器草稿!$Q$30:$Y$30,1,MATCH(神器1!$G$27,神器草稿!$Q$4:$Y$4,0),1)*$D$27)</f>
        <v>7.1999999999999995E-2</v>
      </c>
      <c r="S143" s="5">
        <f>IF(L143&lt;$E$29,0,INDEX(神器草稿!$Q$32:$Y$32,1,MATCH(神器1!$G$29,神器草稿!$Q$4:$Y$4,0),1)*$D$29)</f>
        <v>7.1999999999999995E-2</v>
      </c>
      <c r="T143" s="5">
        <f>IF(L143&lt;$E$28,0,INDEX(神器草稿!$Q$31:$Y$31,1,MATCH(神器1!$G$28,神器草稿!$Q$4:$Y$4,0),1)*$D$28)</f>
        <v>7.1999999999999995E-2</v>
      </c>
      <c r="U143" s="5">
        <f>IF(L143&lt;$E$30,0,INDEX(神器草稿!$Q$33:$Y$33,1,MATCH(神器1!$G$30,神器草稿!$Q$4:$Y$4,0),1)*$D$30)</f>
        <v>7.1999999999999995E-2</v>
      </c>
      <c r="V143" s="5">
        <f>IF(L143&lt;$E$31,0,INDEX(神器草稿!$Q$34:$Y$34,1,MATCH(神器1!$G$31,神器草稿!$Q$4:$Y$4,0),1)*$D$31)</f>
        <v>7.1999999999999995E-2</v>
      </c>
      <c r="AC143" s="5">
        <v>139</v>
      </c>
      <c r="AD143" s="34">
        <f>IF(L143&lt;$E$14,0,INDEX(神器草稿!$Q$17:$Y$17,1,MATCH(神器1!$G$14,神器草稿!$Q$4:$Y$4,0),1)*$D$14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43" s="34">
        <f>IF(L143&lt;$E$17,0,INDEX(神器草稿!$Q$20:$Y$20,1,MATCH(神器1!$G$17,神器草稿!$Q$4:$Y$4,0),1)*$D$17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43" s="5">
        <f>IF(L143&lt;$E$24,0,INDEX(神器草稿!$Q$27:$Y$27,1,MATCH(神器1!$G$24,神器草稿!$Q$4:$Y$4,0),1)*$D$24)</f>
        <v>0.36</v>
      </c>
      <c r="AG143" s="5">
        <f>IF(L143&lt;$E$25,0,INDEX(神器草稿!$Q$28:$Y$28,1,MATCH(神器1!$G$25,神器草稿!$Q$4:$Y$4,0),1)*$D$25)</f>
        <v>0.36</v>
      </c>
    </row>
    <row r="144" spans="12:33" x14ac:dyDescent="0.2">
      <c r="L144" s="5">
        <v>140</v>
      </c>
      <c r="M144" s="34">
        <f>IF(L144&lt;$E$5,0,INDEX(神器草稿!$Q$8:$Y$8,1,MATCH(神器1!$G$5,神器草稿!$Q$4:$Y$4,0),1)*$D$5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44" s="34">
        <f>IF(L144&lt;$E$2,0,INDEX(神器草稿!$Q$5:$Y$5,1,MATCH(神器1!$G$2,神器草稿!$Q$4:$Y$4,0),1)*$D$2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44" s="5">
        <f>IF(L144&lt;$E$26,0,INDEX(神器草稿!$Q$29:$Y$29,1,MATCH(神器1!$G$26,神器草稿!$Q$4:$Y$4,0),1)*$D$26)</f>
        <v>7.1999999999999995E-2</v>
      </c>
      <c r="R144" s="5">
        <f>IF(L144&lt;$E$27,0,INDEX(神器草稿!$Q$30:$Y$30,1,MATCH(神器1!$G$27,神器草稿!$Q$4:$Y$4,0),1)*$D$27)</f>
        <v>7.1999999999999995E-2</v>
      </c>
      <c r="S144" s="5">
        <f>IF(L144&lt;$E$29,0,INDEX(神器草稿!$Q$32:$Y$32,1,MATCH(神器1!$G$29,神器草稿!$Q$4:$Y$4,0),1)*$D$29)</f>
        <v>7.1999999999999995E-2</v>
      </c>
      <c r="T144" s="5">
        <f>IF(L144&lt;$E$28,0,INDEX(神器草稿!$Q$31:$Y$31,1,MATCH(神器1!$G$28,神器草稿!$Q$4:$Y$4,0),1)*$D$28)</f>
        <v>7.1999999999999995E-2</v>
      </c>
      <c r="U144" s="5">
        <f>IF(L144&lt;$E$30,0,INDEX(神器草稿!$Q$33:$Y$33,1,MATCH(神器1!$G$30,神器草稿!$Q$4:$Y$4,0),1)*$D$30)</f>
        <v>7.1999999999999995E-2</v>
      </c>
      <c r="V144" s="5">
        <f>IF(L144&lt;$E$31,0,INDEX(神器草稿!$Q$34:$Y$34,1,MATCH(神器1!$G$31,神器草稿!$Q$4:$Y$4,0),1)*$D$31)</f>
        <v>7.1999999999999995E-2</v>
      </c>
      <c r="AC144" s="5">
        <v>140</v>
      </c>
      <c r="AD144" s="34">
        <f>IF(L144&lt;$E$14,0,INDEX(神器草稿!$Q$17:$Y$17,1,MATCH(神器1!$G$14,神器草稿!$Q$4:$Y$4,0),1)*$D$14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44" s="34">
        <f>IF(L144&lt;$E$17,0,INDEX(神器草稿!$Q$20:$Y$20,1,MATCH(神器1!$G$17,神器草稿!$Q$4:$Y$4,0),1)*$D$17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44" s="5">
        <f>IF(L144&lt;$E$24,0,INDEX(神器草稿!$Q$27:$Y$27,1,MATCH(神器1!$G$24,神器草稿!$Q$4:$Y$4,0),1)*$D$24)</f>
        <v>0.36</v>
      </c>
      <c r="AG144" s="5">
        <f>IF(L144&lt;$E$25,0,INDEX(神器草稿!$Q$28:$Y$28,1,MATCH(神器1!$G$25,神器草稿!$Q$4:$Y$4,0),1)*$D$25)</f>
        <v>0.36</v>
      </c>
    </row>
    <row r="145" spans="12:33" x14ac:dyDescent="0.2">
      <c r="L145" s="5">
        <v>141</v>
      </c>
      <c r="M145" s="34">
        <f>IF(L145&lt;$E$5,0,INDEX(神器草稿!$Q$8:$Y$8,1,MATCH(神器1!$G$5,神器草稿!$Q$4:$Y$4,0),1)*$D$5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45" s="34">
        <f>IF(L145&lt;$E$2,0,INDEX(神器草稿!$Q$5:$Y$5,1,MATCH(神器1!$G$2,神器草稿!$Q$4:$Y$4,0),1)*$D$2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45" s="5">
        <f>IF(L145&lt;$E$26,0,INDEX(神器草稿!$Q$29:$Y$29,1,MATCH(神器1!$G$26,神器草稿!$Q$4:$Y$4,0),1)*$D$26)</f>
        <v>7.1999999999999995E-2</v>
      </c>
      <c r="R145" s="5">
        <f>IF(L145&lt;$E$27,0,INDEX(神器草稿!$Q$30:$Y$30,1,MATCH(神器1!$G$27,神器草稿!$Q$4:$Y$4,0),1)*$D$27)</f>
        <v>7.1999999999999995E-2</v>
      </c>
      <c r="S145" s="5">
        <f>IF(L145&lt;$E$29,0,INDEX(神器草稿!$Q$32:$Y$32,1,MATCH(神器1!$G$29,神器草稿!$Q$4:$Y$4,0),1)*$D$29)</f>
        <v>7.1999999999999995E-2</v>
      </c>
      <c r="T145" s="5">
        <f>IF(L145&lt;$E$28,0,INDEX(神器草稿!$Q$31:$Y$31,1,MATCH(神器1!$G$28,神器草稿!$Q$4:$Y$4,0),1)*$D$28)</f>
        <v>7.1999999999999995E-2</v>
      </c>
      <c r="U145" s="5">
        <f>IF(L145&lt;$E$30,0,INDEX(神器草稿!$Q$33:$Y$33,1,MATCH(神器1!$G$30,神器草稿!$Q$4:$Y$4,0),1)*$D$30)</f>
        <v>7.1999999999999995E-2</v>
      </c>
      <c r="V145" s="5">
        <f>IF(L145&lt;$E$31,0,INDEX(神器草稿!$Q$34:$Y$34,1,MATCH(神器1!$G$31,神器草稿!$Q$4:$Y$4,0),1)*$D$31)</f>
        <v>7.1999999999999995E-2</v>
      </c>
      <c r="AC145" s="5">
        <v>141</v>
      </c>
      <c r="AD145" s="34">
        <f>IF(L145&lt;$E$14,0,INDEX(神器草稿!$Q$17:$Y$17,1,MATCH(神器1!$G$14,神器草稿!$Q$4:$Y$4,0),1)*$D$14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45" s="34">
        <f>IF(L145&lt;$E$17,0,INDEX(神器草稿!$Q$20:$Y$20,1,MATCH(神器1!$G$17,神器草稿!$Q$4:$Y$4,0),1)*$D$17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45" s="5">
        <f>IF(L145&lt;$E$24,0,INDEX(神器草稿!$Q$27:$Y$27,1,MATCH(神器1!$G$24,神器草稿!$Q$4:$Y$4,0),1)*$D$24)</f>
        <v>0.36</v>
      </c>
      <c r="AG145" s="5">
        <f>IF(L145&lt;$E$25,0,INDEX(神器草稿!$Q$28:$Y$28,1,MATCH(神器1!$G$25,神器草稿!$Q$4:$Y$4,0),1)*$D$25)</f>
        <v>0.36</v>
      </c>
    </row>
    <row r="146" spans="12:33" x14ac:dyDescent="0.2">
      <c r="L146" s="5">
        <v>142</v>
      </c>
      <c r="M146" s="34">
        <f>IF(L146&lt;$E$5,0,INDEX(神器草稿!$Q$8:$Y$8,1,MATCH(神器1!$G$5,神器草稿!$Q$4:$Y$4,0),1)*$D$5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46" s="34">
        <f>IF(L146&lt;$E$2,0,INDEX(神器草稿!$Q$5:$Y$5,1,MATCH(神器1!$G$2,神器草稿!$Q$4:$Y$4,0),1)*$D$2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46" s="5">
        <f>IF(L146&lt;$E$26,0,INDEX(神器草稿!$Q$29:$Y$29,1,MATCH(神器1!$G$26,神器草稿!$Q$4:$Y$4,0),1)*$D$26)</f>
        <v>7.1999999999999995E-2</v>
      </c>
      <c r="R146" s="5">
        <f>IF(L146&lt;$E$27,0,INDEX(神器草稿!$Q$30:$Y$30,1,MATCH(神器1!$G$27,神器草稿!$Q$4:$Y$4,0),1)*$D$27)</f>
        <v>7.1999999999999995E-2</v>
      </c>
      <c r="S146" s="5">
        <f>IF(L146&lt;$E$29,0,INDEX(神器草稿!$Q$32:$Y$32,1,MATCH(神器1!$G$29,神器草稿!$Q$4:$Y$4,0),1)*$D$29)</f>
        <v>7.1999999999999995E-2</v>
      </c>
      <c r="T146" s="5">
        <f>IF(L146&lt;$E$28,0,INDEX(神器草稿!$Q$31:$Y$31,1,MATCH(神器1!$G$28,神器草稿!$Q$4:$Y$4,0),1)*$D$28)</f>
        <v>7.1999999999999995E-2</v>
      </c>
      <c r="U146" s="5">
        <f>IF(L146&lt;$E$30,0,INDEX(神器草稿!$Q$33:$Y$33,1,MATCH(神器1!$G$30,神器草稿!$Q$4:$Y$4,0),1)*$D$30)</f>
        <v>7.1999999999999995E-2</v>
      </c>
      <c r="V146" s="5">
        <f>IF(L146&lt;$E$31,0,INDEX(神器草稿!$Q$34:$Y$34,1,MATCH(神器1!$G$31,神器草稿!$Q$4:$Y$4,0),1)*$D$31)</f>
        <v>7.1999999999999995E-2</v>
      </c>
      <c r="AC146" s="5">
        <v>142</v>
      </c>
      <c r="AD146" s="34">
        <f>IF(L146&lt;$E$14,0,INDEX(神器草稿!$Q$17:$Y$17,1,MATCH(神器1!$G$14,神器草稿!$Q$4:$Y$4,0),1)*$D$14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46" s="34">
        <f>IF(L146&lt;$E$17,0,INDEX(神器草稿!$Q$20:$Y$20,1,MATCH(神器1!$G$17,神器草稿!$Q$4:$Y$4,0),1)*$D$17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46" s="5">
        <f>IF(L146&lt;$E$24,0,INDEX(神器草稿!$Q$27:$Y$27,1,MATCH(神器1!$G$24,神器草稿!$Q$4:$Y$4,0),1)*$D$24)</f>
        <v>0.36</v>
      </c>
      <c r="AG146" s="5">
        <f>IF(L146&lt;$E$25,0,INDEX(神器草稿!$Q$28:$Y$28,1,MATCH(神器1!$G$25,神器草稿!$Q$4:$Y$4,0),1)*$D$25)</f>
        <v>0.36</v>
      </c>
    </row>
    <row r="147" spans="12:33" x14ac:dyDescent="0.2">
      <c r="L147" s="5">
        <v>143</v>
      </c>
      <c r="M147" s="34">
        <f>IF(L147&lt;$E$5,0,INDEX(神器草稿!$Q$8:$Y$8,1,MATCH(神器1!$G$5,神器草稿!$Q$4:$Y$4,0),1)*$D$5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47" s="34">
        <f>IF(L147&lt;$E$2,0,INDEX(神器草稿!$Q$5:$Y$5,1,MATCH(神器1!$G$2,神器草稿!$Q$4:$Y$4,0),1)*$D$2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47" s="5">
        <f>IF(L147&lt;$E$26,0,INDEX(神器草稿!$Q$29:$Y$29,1,MATCH(神器1!$G$26,神器草稿!$Q$4:$Y$4,0),1)*$D$26)</f>
        <v>7.1999999999999995E-2</v>
      </c>
      <c r="R147" s="5">
        <f>IF(L147&lt;$E$27,0,INDEX(神器草稿!$Q$30:$Y$30,1,MATCH(神器1!$G$27,神器草稿!$Q$4:$Y$4,0),1)*$D$27)</f>
        <v>7.1999999999999995E-2</v>
      </c>
      <c r="S147" s="5">
        <f>IF(L147&lt;$E$29,0,INDEX(神器草稿!$Q$32:$Y$32,1,MATCH(神器1!$G$29,神器草稿!$Q$4:$Y$4,0),1)*$D$29)</f>
        <v>7.1999999999999995E-2</v>
      </c>
      <c r="T147" s="5">
        <f>IF(L147&lt;$E$28,0,INDEX(神器草稿!$Q$31:$Y$31,1,MATCH(神器1!$G$28,神器草稿!$Q$4:$Y$4,0),1)*$D$28)</f>
        <v>7.1999999999999995E-2</v>
      </c>
      <c r="U147" s="5">
        <f>IF(L147&lt;$E$30,0,INDEX(神器草稿!$Q$33:$Y$33,1,MATCH(神器1!$G$30,神器草稿!$Q$4:$Y$4,0),1)*$D$30)</f>
        <v>7.1999999999999995E-2</v>
      </c>
      <c r="V147" s="5">
        <f>IF(L147&lt;$E$31,0,INDEX(神器草稿!$Q$34:$Y$34,1,MATCH(神器1!$G$31,神器草稿!$Q$4:$Y$4,0),1)*$D$31)</f>
        <v>7.1999999999999995E-2</v>
      </c>
      <c r="AC147" s="5">
        <v>143</v>
      </c>
      <c r="AD147" s="34">
        <f>IF(L147&lt;$E$14,0,INDEX(神器草稿!$Q$17:$Y$17,1,MATCH(神器1!$G$14,神器草稿!$Q$4:$Y$4,0),1)*$D$14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47" s="34">
        <f>IF(L147&lt;$E$17,0,INDEX(神器草稿!$Q$20:$Y$20,1,MATCH(神器1!$G$17,神器草稿!$Q$4:$Y$4,0),1)*$D$17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47" s="5">
        <f>IF(L147&lt;$E$24,0,INDEX(神器草稿!$Q$27:$Y$27,1,MATCH(神器1!$G$24,神器草稿!$Q$4:$Y$4,0),1)*$D$24)</f>
        <v>0.36</v>
      </c>
      <c r="AG147" s="5">
        <f>IF(L147&lt;$E$25,0,INDEX(神器草稿!$Q$28:$Y$28,1,MATCH(神器1!$G$25,神器草稿!$Q$4:$Y$4,0),1)*$D$25)</f>
        <v>0.36</v>
      </c>
    </row>
    <row r="148" spans="12:33" x14ac:dyDescent="0.2">
      <c r="L148" s="5">
        <v>144</v>
      </c>
      <c r="M148" s="34">
        <f>IF(L148&lt;$E$5,0,INDEX(神器草稿!$Q$8:$Y$8,1,MATCH(神器1!$G$5,神器草稿!$Q$4:$Y$4,0),1)*$D$5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48" s="34">
        <f>IF(L148&lt;$E$2,0,INDEX(神器草稿!$Q$5:$Y$5,1,MATCH(神器1!$G$2,神器草稿!$Q$4:$Y$4,0),1)*$D$2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48" s="5">
        <f>IF(L148&lt;$E$26,0,INDEX(神器草稿!$Q$29:$Y$29,1,MATCH(神器1!$G$26,神器草稿!$Q$4:$Y$4,0),1)*$D$26)</f>
        <v>7.1999999999999995E-2</v>
      </c>
      <c r="R148" s="5">
        <f>IF(L148&lt;$E$27,0,INDEX(神器草稿!$Q$30:$Y$30,1,MATCH(神器1!$G$27,神器草稿!$Q$4:$Y$4,0),1)*$D$27)</f>
        <v>7.1999999999999995E-2</v>
      </c>
      <c r="S148" s="5">
        <f>IF(L148&lt;$E$29,0,INDEX(神器草稿!$Q$32:$Y$32,1,MATCH(神器1!$G$29,神器草稿!$Q$4:$Y$4,0),1)*$D$29)</f>
        <v>7.1999999999999995E-2</v>
      </c>
      <c r="T148" s="5">
        <f>IF(L148&lt;$E$28,0,INDEX(神器草稿!$Q$31:$Y$31,1,MATCH(神器1!$G$28,神器草稿!$Q$4:$Y$4,0),1)*$D$28)</f>
        <v>7.1999999999999995E-2</v>
      </c>
      <c r="U148" s="5">
        <f>IF(L148&lt;$E$30,0,INDEX(神器草稿!$Q$33:$Y$33,1,MATCH(神器1!$G$30,神器草稿!$Q$4:$Y$4,0),1)*$D$30)</f>
        <v>7.1999999999999995E-2</v>
      </c>
      <c r="V148" s="5">
        <f>IF(L148&lt;$E$31,0,INDEX(神器草稿!$Q$34:$Y$34,1,MATCH(神器1!$G$31,神器草稿!$Q$4:$Y$4,0),1)*$D$31)</f>
        <v>7.1999999999999995E-2</v>
      </c>
      <c r="AC148" s="5">
        <v>144</v>
      </c>
      <c r="AD148" s="34">
        <f>IF(L148&lt;$E$14,0,INDEX(神器草稿!$Q$17:$Y$17,1,MATCH(神器1!$G$14,神器草稿!$Q$4:$Y$4,0),1)*$D$14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48" s="34">
        <f>IF(L148&lt;$E$17,0,INDEX(神器草稿!$Q$20:$Y$20,1,MATCH(神器1!$G$17,神器草稿!$Q$4:$Y$4,0),1)*$D$17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48" s="5">
        <f>IF(L148&lt;$E$24,0,INDEX(神器草稿!$Q$27:$Y$27,1,MATCH(神器1!$G$24,神器草稿!$Q$4:$Y$4,0),1)*$D$24)</f>
        <v>0.36</v>
      </c>
      <c r="AG148" s="5">
        <f>IF(L148&lt;$E$25,0,INDEX(神器草稿!$Q$28:$Y$28,1,MATCH(神器1!$G$25,神器草稿!$Q$4:$Y$4,0),1)*$D$25)</f>
        <v>0.36</v>
      </c>
    </row>
    <row r="149" spans="12:33" x14ac:dyDescent="0.2">
      <c r="L149" s="5">
        <v>145</v>
      </c>
      <c r="M149" s="34">
        <f>IF(L149&lt;$E$5,0,INDEX(神器草稿!$Q$8:$Y$8,1,MATCH(神器1!$G$5,神器草稿!$Q$4:$Y$4,0),1)*$D$5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49" s="34">
        <f>IF(L149&lt;$E$2,0,INDEX(神器草稿!$Q$5:$Y$5,1,MATCH(神器1!$G$2,神器草稿!$Q$4:$Y$4,0),1)*$D$2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49" s="5">
        <f>IF(L149&lt;$E$26,0,INDEX(神器草稿!$Q$29:$Y$29,1,MATCH(神器1!$G$26,神器草稿!$Q$4:$Y$4,0),1)*$D$26)</f>
        <v>7.1999999999999995E-2</v>
      </c>
      <c r="R149" s="5">
        <f>IF(L149&lt;$E$27,0,INDEX(神器草稿!$Q$30:$Y$30,1,MATCH(神器1!$G$27,神器草稿!$Q$4:$Y$4,0),1)*$D$27)</f>
        <v>7.1999999999999995E-2</v>
      </c>
      <c r="S149" s="5">
        <f>IF(L149&lt;$E$29,0,INDEX(神器草稿!$Q$32:$Y$32,1,MATCH(神器1!$G$29,神器草稿!$Q$4:$Y$4,0),1)*$D$29)</f>
        <v>7.1999999999999995E-2</v>
      </c>
      <c r="T149" s="5">
        <f>IF(L149&lt;$E$28,0,INDEX(神器草稿!$Q$31:$Y$31,1,MATCH(神器1!$G$28,神器草稿!$Q$4:$Y$4,0),1)*$D$28)</f>
        <v>7.1999999999999995E-2</v>
      </c>
      <c r="U149" s="5">
        <f>IF(L149&lt;$E$30,0,INDEX(神器草稿!$Q$33:$Y$33,1,MATCH(神器1!$G$30,神器草稿!$Q$4:$Y$4,0),1)*$D$30)</f>
        <v>7.1999999999999995E-2</v>
      </c>
      <c r="V149" s="5">
        <f>IF(L149&lt;$E$31,0,INDEX(神器草稿!$Q$34:$Y$34,1,MATCH(神器1!$G$31,神器草稿!$Q$4:$Y$4,0),1)*$D$31)</f>
        <v>7.1999999999999995E-2</v>
      </c>
      <c r="AC149" s="5">
        <v>145</v>
      </c>
      <c r="AD149" s="34">
        <f>IF(L149&lt;$E$14,0,INDEX(神器草稿!$Q$17:$Y$17,1,MATCH(神器1!$G$14,神器草稿!$Q$4:$Y$4,0),1)*$D$14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49" s="34">
        <f>IF(L149&lt;$E$17,0,INDEX(神器草稿!$Q$20:$Y$20,1,MATCH(神器1!$G$17,神器草稿!$Q$4:$Y$4,0),1)*$D$17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49" s="5">
        <f>IF(L149&lt;$E$24,0,INDEX(神器草稿!$Q$27:$Y$27,1,MATCH(神器1!$G$24,神器草稿!$Q$4:$Y$4,0),1)*$D$24)</f>
        <v>0.36</v>
      </c>
      <c r="AG149" s="5">
        <f>IF(L149&lt;$E$25,0,INDEX(神器草稿!$Q$28:$Y$28,1,MATCH(神器1!$G$25,神器草稿!$Q$4:$Y$4,0),1)*$D$25)</f>
        <v>0.36</v>
      </c>
    </row>
    <row r="150" spans="12:33" x14ac:dyDescent="0.2">
      <c r="L150" s="5">
        <v>146</v>
      </c>
      <c r="M150" s="34">
        <f>IF(L150&lt;$E$5,0,INDEX(神器草稿!$Q$8:$Y$8,1,MATCH(神器1!$G$5,神器草稿!$Q$4:$Y$4,0),1)*$D$5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50" s="34">
        <f>IF(L150&lt;$E$2,0,INDEX(神器草稿!$Q$5:$Y$5,1,MATCH(神器1!$G$2,神器草稿!$Q$4:$Y$4,0),1)*$D$2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50" s="5">
        <f>IF(L150&lt;$E$26,0,INDEX(神器草稿!$Q$29:$Y$29,1,MATCH(神器1!$G$26,神器草稿!$Q$4:$Y$4,0),1)*$D$26)</f>
        <v>7.1999999999999995E-2</v>
      </c>
      <c r="R150" s="5">
        <f>IF(L150&lt;$E$27,0,INDEX(神器草稿!$Q$30:$Y$30,1,MATCH(神器1!$G$27,神器草稿!$Q$4:$Y$4,0),1)*$D$27)</f>
        <v>7.1999999999999995E-2</v>
      </c>
      <c r="S150" s="5">
        <f>IF(L150&lt;$E$29,0,INDEX(神器草稿!$Q$32:$Y$32,1,MATCH(神器1!$G$29,神器草稿!$Q$4:$Y$4,0),1)*$D$29)</f>
        <v>7.1999999999999995E-2</v>
      </c>
      <c r="T150" s="5">
        <f>IF(L150&lt;$E$28,0,INDEX(神器草稿!$Q$31:$Y$31,1,MATCH(神器1!$G$28,神器草稿!$Q$4:$Y$4,0),1)*$D$28)</f>
        <v>7.1999999999999995E-2</v>
      </c>
      <c r="U150" s="5">
        <f>IF(L150&lt;$E$30,0,INDEX(神器草稿!$Q$33:$Y$33,1,MATCH(神器1!$G$30,神器草稿!$Q$4:$Y$4,0),1)*$D$30)</f>
        <v>7.1999999999999995E-2</v>
      </c>
      <c r="V150" s="5">
        <f>IF(L150&lt;$E$31,0,INDEX(神器草稿!$Q$34:$Y$34,1,MATCH(神器1!$G$31,神器草稿!$Q$4:$Y$4,0),1)*$D$31)</f>
        <v>7.1999999999999995E-2</v>
      </c>
      <c r="AC150" s="5">
        <v>146</v>
      </c>
      <c r="AD150" s="34">
        <f>IF(L150&lt;$E$14,0,INDEX(神器草稿!$Q$17:$Y$17,1,MATCH(神器1!$G$14,神器草稿!$Q$4:$Y$4,0),1)*$D$14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50" s="34">
        <f>IF(L150&lt;$E$17,0,INDEX(神器草稿!$Q$20:$Y$20,1,MATCH(神器1!$G$17,神器草稿!$Q$4:$Y$4,0),1)*$D$17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50" s="5">
        <f>IF(L150&lt;$E$24,0,INDEX(神器草稿!$Q$27:$Y$27,1,MATCH(神器1!$G$24,神器草稿!$Q$4:$Y$4,0),1)*$D$24)</f>
        <v>0.36</v>
      </c>
      <c r="AG150" s="5">
        <f>IF(L150&lt;$E$25,0,INDEX(神器草稿!$Q$28:$Y$28,1,MATCH(神器1!$G$25,神器草稿!$Q$4:$Y$4,0),1)*$D$25)</f>
        <v>0.36</v>
      </c>
    </row>
    <row r="151" spans="12:33" x14ac:dyDescent="0.2">
      <c r="L151" s="5">
        <v>147</v>
      </c>
      <c r="M151" s="34">
        <f>IF(L151&lt;$E$5,0,INDEX(神器草稿!$Q$8:$Y$8,1,MATCH(神器1!$G$5,神器草稿!$Q$4:$Y$4,0),1)*$D$5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51" s="34">
        <f>IF(L151&lt;$E$2,0,INDEX(神器草稿!$Q$5:$Y$5,1,MATCH(神器1!$G$2,神器草稿!$Q$4:$Y$4,0),1)*$D$2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51" s="5">
        <f>IF(L151&lt;$E$26,0,INDEX(神器草稿!$Q$29:$Y$29,1,MATCH(神器1!$G$26,神器草稿!$Q$4:$Y$4,0),1)*$D$26)</f>
        <v>7.1999999999999995E-2</v>
      </c>
      <c r="R151" s="5">
        <f>IF(L151&lt;$E$27,0,INDEX(神器草稿!$Q$30:$Y$30,1,MATCH(神器1!$G$27,神器草稿!$Q$4:$Y$4,0),1)*$D$27)</f>
        <v>7.1999999999999995E-2</v>
      </c>
      <c r="S151" s="5">
        <f>IF(L151&lt;$E$29,0,INDEX(神器草稿!$Q$32:$Y$32,1,MATCH(神器1!$G$29,神器草稿!$Q$4:$Y$4,0),1)*$D$29)</f>
        <v>7.1999999999999995E-2</v>
      </c>
      <c r="T151" s="5">
        <f>IF(L151&lt;$E$28,0,INDEX(神器草稿!$Q$31:$Y$31,1,MATCH(神器1!$G$28,神器草稿!$Q$4:$Y$4,0),1)*$D$28)</f>
        <v>7.1999999999999995E-2</v>
      </c>
      <c r="U151" s="5">
        <f>IF(L151&lt;$E$30,0,INDEX(神器草稿!$Q$33:$Y$33,1,MATCH(神器1!$G$30,神器草稿!$Q$4:$Y$4,0),1)*$D$30)</f>
        <v>7.1999999999999995E-2</v>
      </c>
      <c r="V151" s="5">
        <f>IF(L151&lt;$E$31,0,INDEX(神器草稿!$Q$34:$Y$34,1,MATCH(神器1!$G$31,神器草稿!$Q$4:$Y$4,0),1)*$D$31)</f>
        <v>7.1999999999999995E-2</v>
      </c>
      <c r="AC151" s="5">
        <v>147</v>
      </c>
      <c r="AD151" s="34">
        <f>IF(L151&lt;$E$14,0,INDEX(神器草稿!$Q$17:$Y$17,1,MATCH(神器1!$G$14,神器草稿!$Q$4:$Y$4,0),1)*$D$14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51" s="34">
        <f>IF(L151&lt;$E$17,0,INDEX(神器草稿!$Q$20:$Y$20,1,MATCH(神器1!$G$17,神器草稿!$Q$4:$Y$4,0),1)*$D$17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51" s="5">
        <f>IF(L151&lt;$E$24,0,INDEX(神器草稿!$Q$27:$Y$27,1,MATCH(神器1!$G$24,神器草稿!$Q$4:$Y$4,0),1)*$D$24)</f>
        <v>0.36</v>
      </c>
      <c r="AG151" s="5">
        <f>IF(L151&lt;$E$25,0,INDEX(神器草稿!$Q$28:$Y$28,1,MATCH(神器1!$G$25,神器草稿!$Q$4:$Y$4,0),1)*$D$25)</f>
        <v>0.36</v>
      </c>
    </row>
    <row r="152" spans="12:33" x14ac:dyDescent="0.2">
      <c r="L152" s="5">
        <v>148</v>
      </c>
      <c r="M152" s="34">
        <f>IF(L152&lt;$E$5,0,INDEX(神器草稿!$Q$8:$Y$8,1,MATCH(神器1!$G$5,神器草稿!$Q$4:$Y$4,0),1)*$D$5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52" s="34">
        <f>IF(L152&lt;$E$2,0,INDEX(神器草稿!$Q$5:$Y$5,1,MATCH(神器1!$G$2,神器草稿!$Q$4:$Y$4,0),1)*$D$2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52" s="5">
        <f>IF(L152&lt;$E$26,0,INDEX(神器草稿!$Q$29:$Y$29,1,MATCH(神器1!$G$26,神器草稿!$Q$4:$Y$4,0),1)*$D$26)</f>
        <v>7.1999999999999995E-2</v>
      </c>
      <c r="R152" s="5">
        <f>IF(L152&lt;$E$27,0,INDEX(神器草稿!$Q$30:$Y$30,1,MATCH(神器1!$G$27,神器草稿!$Q$4:$Y$4,0),1)*$D$27)</f>
        <v>7.1999999999999995E-2</v>
      </c>
      <c r="S152" s="5">
        <f>IF(L152&lt;$E$29,0,INDEX(神器草稿!$Q$32:$Y$32,1,MATCH(神器1!$G$29,神器草稿!$Q$4:$Y$4,0),1)*$D$29)</f>
        <v>7.1999999999999995E-2</v>
      </c>
      <c r="T152" s="5">
        <f>IF(L152&lt;$E$28,0,INDEX(神器草稿!$Q$31:$Y$31,1,MATCH(神器1!$G$28,神器草稿!$Q$4:$Y$4,0),1)*$D$28)</f>
        <v>7.1999999999999995E-2</v>
      </c>
      <c r="U152" s="5">
        <f>IF(L152&lt;$E$30,0,INDEX(神器草稿!$Q$33:$Y$33,1,MATCH(神器1!$G$30,神器草稿!$Q$4:$Y$4,0),1)*$D$30)</f>
        <v>7.1999999999999995E-2</v>
      </c>
      <c r="V152" s="5">
        <f>IF(L152&lt;$E$31,0,INDEX(神器草稿!$Q$34:$Y$34,1,MATCH(神器1!$G$31,神器草稿!$Q$4:$Y$4,0),1)*$D$31)</f>
        <v>7.1999999999999995E-2</v>
      </c>
      <c r="AC152" s="5">
        <v>148</v>
      </c>
      <c r="AD152" s="34">
        <f>IF(L152&lt;$E$14,0,INDEX(神器草稿!$Q$17:$Y$17,1,MATCH(神器1!$G$14,神器草稿!$Q$4:$Y$4,0),1)*$D$14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52" s="34">
        <f>IF(L152&lt;$E$17,0,INDEX(神器草稿!$Q$20:$Y$20,1,MATCH(神器1!$G$17,神器草稿!$Q$4:$Y$4,0),1)*$D$17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52" s="5">
        <f>IF(L152&lt;$E$24,0,INDEX(神器草稿!$Q$27:$Y$27,1,MATCH(神器1!$G$24,神器草稿!$Q$4:$Y$4,0),1)*$D$24)</f>
        <v>0.36</v>
      </c>
      <c r="AG152" s="5">
        <f>IF(L152&lt;$E$25,0,INDEX(神器草稿!$Q$28:$Y$28,1,MATCH(神器1!$G$25,神器草稿!$Q$4:$Y$4,0),1)*$D$25)</f>
        <v>0.36</v>
      </c>
    </row>
    <row r="153" spans="12:33" x14ac:dyDescent="0.2">
      <c r="L153" s="5">
        <v>149</v>
      </c>
      <c r="M153" s="34">
        <f>IF(L153&lt;$E$5,0,INDEX(神器草稿!$Q$8:$Y$8,1,MATCH(神器1!$G$5,神器草稿!$Q$4:$Y$4,0),1)*$D$5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53" s="34">
        <f>IF(L153&lt;$E$2,0,INDEX(神器草稿!$Q$5:$Y$5,1,MATCH(神器1!$G$2,神器草稿!$Q$4:$Y$4,0),1)*$D$2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53" s="5">
        <f>IF(L153&lt;$E$26,0,INDEX(神器草稿!$Q$29:$Y$29,1,MATCH(神器1!$G$26,神器草稿!$Q$4:$Y$4,0),1)*$D$26)</f>
        <v>7.1999999999999995E-2</v>
      </c>
      <c r="R153" s="5">
        <f>IF(L153&lt;$E$27,0,INDEX(神器草稿!$Q$30:$Y$30,1,MATCH(神器1!$G$27,神器草稿!$Q$4:$Y$4,0),1)*$D$27)</f>
        <v>7.1999999999999995E-2</v>
      </c>
      <c r="S153" s="5">
        <f>IF(L153&lt;$E$29,0,INDEX(神器草稿!$Q$32:$Y$32,1,MATCH(神器1!$G$29,神器草稿!$Q$4:$Y$4,0),1)*$D$29)</f>
        <v>7.1999999999999995E-2</v>
      </c>
      <c r="T153" s="5">
        <f>IF(L153&lt;$E$28,0,INDEX(神器草稿!$Q$31:$Y$31,1,MATCH(神器1!$G$28,神器草稿!$Q$4:$Y$4,0),1)*$D$28)</f>
        <v>7.1999999999999995E-2</v>
      </c>
      <c r="U153" s="5">
        <f>IF(L153&lt;$E$30,0,INDEX(神器草稿!$Q$33:$Y$33,1,MATCH(神器1!$G$30,神器草稿!$Q$4:$Y$4,0),1)*$D$30)</f>
        <v>7.1999999999999995E-2</v>
      </c>
      <c r="V153" s="5">
        <f>IF(L153&lt;$E$31,0,INDEX(神器草稿!$Q$34:$Y$34,1,MATCH(神器1!$G$31,神器草稿!$Q$4:$Y$4,0),1)*$D$31)</f>
        <v>7.1999999999999995E-2</v>
      </c>
      <c r="AC153" s="5">
        <v>149</v>
      </c>
      <c r="AD153" s="34">
        <f>IF(L153&lt;$E$14,0,INDEX(神器草稿!$Q$17:$Y$17,1,MATCH(神器1!$G$14,神器草稿!$Q$4:$Y$4,0),1)*$D$14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53" s="34">
        <f>IF(L153&lt;$E$17,0,INDEX(神器草稿!$Q$20:$Y$20,1,MATCH(神器1!$G$17,神器草稿!$Q$4:$Y$4,0),1)*$D$17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53" s="5">
        <f>IF(L153&lt;$E$24,0,INDEX(神器草稿!$Q$27:$Y$27,1,MATCH(神器1!$G$24,神器草稿!$Q$4:$Y$4,0),1)*$D$24)</f>
        <v>0.36</v>
      </c>
      <c r="AG153" s="5">
        <f>IF(L153&lt;$E$25,0,INDEX(神器草稿!$Q$28:$Y$28,1,MATCH(神器1!$G$25,神器草稿!$Q$4:$Y$4,0),1)*$D$25)</f>
        <v>0.36</v>
      </c>
    </row>
    <row r="154" spans="12:33" x14ac:dyDescent="0.2">
      <c r="L154" s="5">
        <v>150</v>
      </c>
      <c r="M154" s="34">
        <f>IF(L154&lt;$E$5,0,INDEX(神器草稿!$Q$8:$Y$8,1,MATCH(神器1!$G$5,神器草稿!$Q$4:$Y$4,0),1)*$D$5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54" s="34">
        <f>IF(L154&lt;$E$2,0,INDEX(神器草稿!$Q$5:$Y$5,1,MATCH(神器1!$G$2,神器草稿!$Q$4:$Y$4,0),1)*$D$2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54" s="5">
        <f>IF(L154&lt;$E$26,0,INDEX(神器草稿!$Q$29:$Y$29,1,MATCH(神器1!$G$26,神器草稿!$Q$4:$Y$4,0),1)*$D$26)</f>
        <v>7.1999999999999995E-2</v>
      </c>
      <c r="R154" s="5">
        <f>IF(L154&lt;$E$27,0,INDEX(神器草稿!$Q$30:$Y$30,1,MATCH(神器1!$G$27,神器草稿!$Q$4:$Y$4,0),1)*$D$27)</f>
        <v>7.1999999999999995E-2</v>
      </c>
      <c r="S154" s="5">
        <f>IF(L154&lt;$E$29,0,INDEX(神器草稿!$Q$32:$Y$32,1,MATCH(神器1!$G$29,神器草稿!$Q$4:$Y$4,0),1)*$D$29)</f>
        <v>7.1999999999999995E-2</v>
      </c>
      <c r="T154" s="5">
        <f>IF(L154&lt;$E$28,0,INDEX(神器草稿!$Q$31:$Y$31,1,MATCH(神器1!$G$28,神器草稿!$Q$4:$Y$4,0),1)*$D$28)</f>
        <v>7.1999999999999995E-2</v>
      </c>
      <c r="U154" s="5">
        <f>IF(L154&lt;$E$30,0,INDEX(神器草稿!$Q$33:$Y$33,1,MATCH(神器1!$G$30,神器草稿!$Q$4:$Y$4,0),1)*$D$30)</f>
        <v>7.1999999999999995E-2</v>
      </c>
      <c r="V154" s="5">
        <f>IF(L154&lt;$E$31,0,INDEX(神器草稿!$Q$34:$Y$34,1,MATCH(神器1!$G$31,神器草稿!$Q$4:$Y$4,0),1)*$D$31)</f>
        <v>7.1999999999999995E-2</v>
      </c>
      <c r="AC154" s="5">
        <v>150</v>
      </c>
      <c r="AD154" s="34">
        <f>IF(L154&lt;$E$14,0,INDEX(神器草稿!$Q$17:$Y$17,1,MATCH(神器1!$G$14,神器草稿!$Q$4:$Y$4,0),1)*$D$14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54" s="34">
        <f>IF(L154&lt;$E$17,0,INDEX(神器草稿!$Q$20:$Y$20,1,MATCH(神器1!$G$17,神器草稿!$Q$4:$Y$4,0),1)*$D$17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54" s="5">
        <f>IF(L154&lt;$E$24,0,INDEX(神器草稿!$Q$27:$Y$27,1,MATCH(神器1!$G$24,神器草稿!$Q$4:$Y$4,0),1)*$D$24)</f>
        <v>0.36</v>
      </c>
      <c r="AG154" s="5">
        <f>IF(L154&lt;$E$25,0,INDEX(神器草稿!$Q$28:$Y$28,1,MATCH(神器1!$G$25,神器草稿!$Q$4:$Y$4,0),1)*$D$25)</f>
        <v>0.36</v>
      </c>
    </row>
    <row r="155" spans="12:33" x14ac:dyDescent="0.2">
      <c r="L155" s="5">
        <v>151</v>
      </c>
      <c r="M155" s="34">
        <f>IF(L155&lt;$E$5,0,INDEX(神器草稿!$Q$8:$Y$8,1,MATCH(神器1!$G$5,神器草稿!$Q$4:$Y$4,0),1)*$D$5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55" s="34">
        <f>IF(L155&lt;$E$2,0,INDEX(神器草稿!$Q$5:$Y$5,1,MATCH(神器1!$G$2,神器草稿!$Q$4:$Y$4,0),1)*$D$2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55" s="5">
        <f>IF(L155&lt;$E$26,0,INDEX(神器草稿!$Q$29:$Y$29,1,MATCH(神器1!$G$26,神器草稿!$Q$4:$Y$4,0),1)*$D$26)</f>
        <v>7.1999999999999995E-2</v>
      </c>
      <c r="R155" s="5">
        <f>IF(L155&lt;$E$27,0,INDEX(神器草稿!$Q$30:$Y$30,1,MATCH(神器1!$G$27,神器草稿!$Q$4:$Y$4,0),1)*$D$27)</f>
        <v>7.1999999999999995E-2</v>
      </c>
      <c r="S155" s="5">
        <f>IF(L155&lt;$E$29,0,INDEX(神器草稿!$Q$32:$Y$32,1,MATCH(神器1!$G$29,神器草稿!$Q$4:$Y$4,0),1)*$D$29)</f>
        <v>7.1999999999999995E-2</v>
      </c>
      <c r="T155" s="5">
        <f>IF(L155&lt;$E$28,0,INDEX(神器草稿!$Q$31:$Y$31,1,MATCH(神器1!$G$28,神器草稿!$Q$4:$Y$4,0),1)*$D$28)</f>
        <v>7.1999999999999995E-2</v>
      </c>
      <c r="U155" s="5">
        <f>IF(L155&lt;$E$30,0,INDEX(神器草稿!$Q$33:$Y$33,1,MATCH(神器1!$G$30,神器草稿!$Q$4:$Y$4,0),1)*$D$30)</f>
        <v>7.1999999999999995E-2</v>
      </c>
      <c r="V155" s="5">
        <f>IF(L155&lt;$E$31,0,INDEX(神器草稿!$Q$34:$Y$34,1,MATCH(神器1!$G$31,神器草稿!$Q$4:$Y$4,0),1)*$D$31)</f>
        <v>7.1999999999999995E-2</v>
      </c>
      <c r="AC155" s="5">
        <v>151</v>
      </c>
      <c r="AD155" s="34">
        <f>IF(L155&lt;$E$14,0,INDEX(神器草稿!$Q$17:$Y$17,1,MATCH(神器1!$G$14,神器草稿!$Q$4:$Y$4,0),1)*$D$14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55" s="34">
        <f>IF(L155&lt;$E$17,0,INDEX(神器草稿!$Q$20:$Y$20,1,MATCH(神器1!$G$17,神器草稿!$Q$4:$Y$4,0),1)*$D$17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55" s="5">
        <f>IF(L155&lt;$E$24,0,INDEX(神器草稿!$Q$27:$Y$27,1,MATCH(神器1!$G$24,神器草稿!$Q$4:$Y$4,0),1)*$D$24)</f>
        <v>0.36</v>
      </c>
      <c r="AG155" s="5">
        <f>IF(L155&lt;$E$25,0,INDEX(神器草稿!$Q$28:$Y$28,1,MATCH(神器1!$G$25,神器草稿!$Q$4:$Y$4,0),1)*$D$25)</f>
        <v>0.36</v>
      </c>
    </row>
    <row r="156" spans="12:33" x14ac:dyDescent="0.2">
      <c r="L156" s="5">
        <v>152</v>
      </c>
      <c r="M156" s="34">
        <f>IF(L156&lt;$E$5,0,INDEX(神器草稿!$Q$8:$Y$8,1,MATCH(神器1!$G$5,神器草稿!$Q$4:$Y$4,0),1)*$D$5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56" s="34">
        <f>IF(L156&lt;$E$2,0,INDEX(神器草稿!$Q$5:$Y$5,1,MATCH(神器1!$G$2,神器草稿!$Q$4:$Y$4,0),1)*$D$2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56" s="5">
        <f>IF(L156&lt;$E$26,0,INDEX(神器草稿!$Q$29:$Y$29,1,MATCH(神器1!$G$26,神器草稿!$Q$4:$Y$4,0),1)*$D$26)</f>
        <v>7.1999999999999995E-2</v>
      </c>
      <c r="R156" s="5">
        <f>IF(L156&lt;$E$27,0,INDEX(神器草稿!$Q$30:$Y$30,1,MATCH(神器1!$G$27,神器草稿!$Q$4:$Y$4,0),1)*$D$27)</f>
        <v>7.1999999999999995E-2</v>
      </c>
      <c r="S156" s="5">
        <f>IF(L156&lt;$E$29,0,INDEX(神器草稿!$Q$32:$Y$32,1,MATCH(神器1!$G$29,神器草稿!$Q$4:$Y$4,0),1)*$D$29)</f>
        <v>7.1999999999999995E-2</v>
      </c>
      <c r="T156" s="5">
        <f>IF(L156&lt;$E$28,0,INDEX(神器草稿!$Q$31:$Y$31,1,MATCH(神器1!$G$28,神器草稿!$Q$4:$Y$4,0),1)*$D$28)</f>
        <v>7.1999999999999995E-2</v>
      </c>
      <c r="U156" s="5">
        <f>IF(L156&lt;$E$30,0,INDEX(神器草稿!$Q$33:$Y$33,1,MATCH(神器1!$G$30,神器草稿!$Q$4:$Y$4,0),1)*$D$30)</f>
        <v>7.1999999999999995E-2</v>
      </c>
      <c r="V156" s="5">
        <f>IF(L156&lt;$E$31,0,INDEX(神器草稿!$Q$34:$Y$34,1,MATCH(神器1!$G$31,神器草稿!$Q$4:$Y$4,0),1)*$D$31)</f>
        <v>7.1999999999999995E-2</v>
      </c>
      <c r="AC156" s="5">
        <v>152</v>
      </c>
      <c r="AD156" s="34">
        <f>IF(L156&lt;$E$14,0,INDEX(神器草稿!$Q$17:$Y$17,1,MATCH(神器1!$G$14,神器草稿!$Q$4:$Y$4,0),1)*$D$14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56" s="34">
        <f>IF(L156&lt;$E$17,0,INDEX(神器草稿!$Q$20:$Y$20,1,MATCH(神器1!$G$17,神器草稿!$Q$4:$Y$4,0),1)*$D$17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56" s="5">
        <f>IF(L156&lt;$E$24,0,INDEX(神器草稿!$Q$27:$Y$27,1,MATCH(神器1!$G$24,神器草稿!$Q$4:$Y$4,0),1)*$D$24)</f>
        <v>0.36</v>
      </c>
      <c r="AG156" s="5">
        <f>IF(L156&lt;$E$25,0,INDEX(神器草稿!$Q$28:$Y$28,1,MATCH(神器1!$G$25,神器草稿!$Q$4:$Y$4,0),1)*$D$25)</f>
        <v>0.36</v>
      </c>
    </row>
    <row r="157" spans="12:33" x14ac:dyDescent="0.2">
      <c r="L157" s="5">
        <v>153</v>
      </c>
      <c r="M157" s="34">
        <f>IF(L157&lt;$E$5,0,INDEX(神器草稿!$Q$8:$Y$8,1,MATCH(神器1!$G$5,神器草稿!$Q$4:$Y$4,0),1)*$D$5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57" s="34">
        <f>IF(L157&lt;$E$2,0,INDEX(神器草稿!$Q$5:$Y$5,1,MATCH(神器1!$G$2,神器草稿!$Q$4:$Y$4,0),1)*$D$2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57" s="5">
        <f>IF(L157&lt;$E$26,0,INDEX(神器草稿!$Q$29:$Y$29,1,MATCH(神器1!$G$26,神器草稿!$Q$4:$Y$4,0),1)*$D$26)</f>
        <v>7.1999999999999995E-2</v>
      </c>
      <c r="R157" s="5">
        <f>IF(L157&lt;$E$27,0,INDEX(神器草稿!$Q$30:$Y$30,1,MATCH(神器1!$G$27,神器草稿!$Q$4:$Y$4,0),1)*$D$27)</f>
        <v>7.1999999999999995E-2</v>
      </c>
      <c r="S157" s="5">
        <f>IF(L157&lt;$E$29,0,INDEX(神器草稿!$Q$32:$Y$32,1,MATCH(神器1!$G$29,神器草稿!$Q$4:$Y$4,0),1)*$D$29)</f>
        <v>7.1999999999999995E-2</v>
      </c>
      <c r="T157" s="5">
        <f>IF(L157&lt;$E$28,0,INDEX(神器草稿!$Q$31:$Y$31,1,MATCH(神器1!$G$28,神器草稿!$Q$4:$Y$4,0),1)*$D$28)</f>
        <v>7.1999999999999995E-2</v>
      </c>
      <c r="U157" s="5">
        <f>IF(L157&lt;$E$30,0,INDEX(神器草稿!$Q$33:$Y$33,1,MATCH(神器1!$G$30,神器草稿!$Q$4:$Y$4,0),1)*$D$30)</f>
        <v>7.1999999999999995E-2</v>
      </c>
      <c r="V157" s="5">
        <f>IF(L157&lt;$E$31,0,INDEX(神器草稿!$Q$34:$Y$34,1,MATCH(神器1!$G$31,神器草稿!$Q$4:$Y$4,0),1)*$D$31)</f>
        <v>7.1999999999999995E-2</v>
      </c>
      <c r="AC157" s="5">
        <v>153</v>
      </c>
      <c r="AD157" s="34">
        <f>IF(L157&lt;$E$14,0,INDEX(神器草稿!$Q$17:$Y$17,1,MATCH(神器1!$G$14,神器草稿!$Q$4:$Y$4,0),1)*$D$14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57" s="34">
        <f>IF(L157&lt;$E$17,0,INDEX(神器草稿!$Q$20:$Y$20,1,MATCH(神器1!$G$17,神器草稿!$Q$4:$Y$4,0),1)*$D$17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57" s="5">
        <f>IF(L157&lt;$E$24,0,INDEX(神器草稿!$Q$27:$Y$27,1,MATCH(神器1!$G$24,神器草稿!$Q$4:$Y$4,0),1)*$D$24)</f>
        <v>0.36</v>
      </c>
      <c r="AG157" s="5">
        <f>IF(L157&lt;$E$25,0,INDEX(神器草稿!$Q$28:$Y$28,1,MATCH(神器1!$G$25,神器草稿!$Q$4:$Y$4,0),1)*$D$25)</f>
        <v>0.36</v>
      </c>
    </row>
    <row r="158" spans="12:33" x14ac:dyDescent="0.2">
      <c r="L158" s="5">
        <v>154</v>
      </c>
      <c r="M158" s="34">
        <f>IF(L158&lt;$E$5,0,INDEX(神器草稿!$Q$8:$Y$8,1,MATCH(神器1!$G$5,神器草稿!$Q$4:$Y$4,0),1)*$D$5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58" s="34">
        <f>IF(L158&lt;$E$2,0,INDEX(神器草稿!$Q$5:$Y$5,1,MATCH(神器1!$G$2,神器草稿!$Q$4:$Y$4,0),1)*$D$2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58" s="5">
        <f>IF(L158&lt;$E$26,0,INDEX(神器草稿!$Q$29:$Y$29,1,MATCH(神器1!$G$26,神器草稿!$Q$4:$Y$4,0),1)*$D$26)</f>
        <v>7.1999999999999995E-2</v>
      </c>
      <c r="R158" s="5">
        <f>IF(L158&lt;$E$27,0,INDEX(神器草稿!$Q$30:$Y$30,1,MATCH(神器1!$G$27,神器草稿!$Q$4:$Y$4,0),1)*$D$27)</f>
        <v>7.1999999999999995E-2</v>
      </c>
      <c r="S158" s="5">
        <f>IF(L158&lt;$E$29,0,INDEX(神器草稿!$Q$32:$Y$32,1,MATCH(神器1!$G$29,神器草稿!$Q$4:$Y$4,0),1)*$D$29)</f>
        <v>7.1999999999999995E-2</v>
      </c>
      <c r="T158" s="5">
        <f>IF(L158&lt;$E$28,0,INDEX(神器草稿!$Q$31:$Y$31,1,MATCH(神器1!$G$28,神器草稿!$Q$4:$Y$4,0),1)*$D$28)</f>
        <v>7.1999999999999995E-2</v>
      </c>
      <c r="U158" s="5">
        <f>IF(L158&lt;$E$30,0,INDEX(神器草稿!$Q$33:$Y$33,1,MATCH(神器1!$G$30,神器草稿!$Q$4:$Y$4,0),1)*$D$30)</f>
        <v>7.1999999999999995E-2</v>
      </c>
      <c r="V158" s="5">
        <f>IF(L158&lt;$E$31,0,INDEX(神器草稿!$Q$34:$Y$34,1,MATCH(神器1!$G$31,神器草稿!$Q$4:$Y$4,0),1)*$D$31)</f>
        <v>7.1999999999999995E-2</v>
      </c>
      <c r="AC158" s="5">
        <v>154</v>
      </c>
      <c r="AD158" s="34">
        <f>IF(L158&lt;$E$14,0,INDEX(神器草稿!$Q$17:$Y$17,1,MATCH(神器1!$G$14,神器草稿!$Q$4:$Y$4,0),1)*$D$14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58" s="34">
        <f>IF(L158&lt;$E$17,0,INDEX(神器草稿!$Q$20:$Y$20,1,MATCH(神器1!$G$17,神器草稿!$Q$4:$Y$4,0),1)*$D$17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58" s="5">
        <f>IF(L158&lt;$E$24,0,INDEX(神器草稿!$Q$27:$Y$27,1,MATCH(神器1!$G$24,神器草稿!$Q$4:$Y$4,0),1)*$D$24)</f>
        <v>0.36</v>
      </c>
      <c r="AG158" s="5">
        <f>IF(L158&lt;$E$25,0,INDEX(神器草稿!$Q$28:$Y$28,1,MATCH(神器1!$G$25,神器草稿!$Q$4:$Y$4,0),1)*$D$25)</f>
        <v>0.36</v>
      </c>
    </row>
    <row r="159" spans="12:33" x14ac:dyDescent="0.2">
      <c r="L159" s="5">
        <v>155</v>
      </c>
      <c r="M159" s="34">
        <f>IF(L159&lt;$E$5,0,INDEX(神器草稿!$Q$8:$Y$8,1,MATCH(神器1!$G$5,神器草稿!$Q$4:$Y$4,0),1)*$D$5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59" s="34">
        <f>IF(L159&lt;$E$2,0,INDEX(神器草稿!$Q$5:$Y$5,1,MATCH(神器1!$G$2,神器草稿!$Q$4:$Y$4,0),1)*$D$2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59" s="5">
        <f>IF(L159&lt;$E$26,0,INDEX(神器草稿!$Q$29:$Y$29,1,MATCH(神器1!$G$26,神器草稿!$Q$4:$Y$4,0),1)*$D$26)</f>
        <v>7.1999999999999995E-2</v>
      </c>
      <c r="R159" s="5">
        <f>IF(L159&lt;$E$27,0,INDEX(神器草稿!$Q$30:$Y$30,1,MATCH(神器1!$G$27,神器草稿!$Q$4:$Y$4,0),1)*$D$27)</f>
        <v>7.1999999999999995E-2</v>
      </c>
      <c r="S159" s="5">
        <f>IF(L159&lt;$E$29,0,INDEX(神器草稿!$Q$32:$Y$32,1,MATCH(神器1!$G$29,神器草稿!$Q$4:$Y$4,0),1)*$D$29)</f>
        <v>7.1999999999999995E-2</v>
      </c>
      <c r="T159" s="5">
        <f>IF(L159&lt;$E$28,0,INDEX(神器草稿!$Q$31:$Y$31,1,MATCH(神器1!$G$28,神器草稿!$Q$4:$Y$4,0),1)*$D$28)</f>
        <v>7.1999999999999995E-2</v>
      </c>
      <c r="U159" s="5">
        <f>IF(L159&lt;$E$30,0,INDEX(神器草稿!$Q$33:$Y$33,1,MATCH(神器1!$G$30,神器草稿!$Q$4:$Y$4,0),1)*$D$30)</f>
        <v>7.1999999999999995E-2</v>
      </c>
      <c r="V159" s="5">
        <f>IF(L159&lt;$E$31,0,INDEX(神器草稿!$Q$34:$Y$34,1,MATCH(神器1!$G$31,神器草稿!$Q$4:$Y$4,0),1)*$D$31)</f>
        <v>7.1999999999999995E-2</v>
      </c>
      <c r="AC159" s="5">
        <v>155</v>
      </c>
      <c r="AD159" s="34">
        <f>IF(L159&lt;$E$14,0,INDEX(神器草稿!$Q$17:$Y$17,1,MATCH(神器1!$G$14,神器草稿!$Q$4:$Y$4,0),1)*$D$14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59" s="34">
        <f>IF(L159&lt;$E$17,0,INDEX(神器草稿!$Q$20:$Y$20,1,MATCH(神器1!$G$17,神器草稿!$Q$4:$Y$4,0),1)*$D$17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59" s="5">
        <f>IF(L159&lt;$E$24,0,INDEX(神器草稿!$Q$27:$Y$27,1,MATCH(神器1!$G$24,神器草稿!$Q$4:$Y$4,0),1)*$D$24)</f>
        <v>0.36</v>
      </c>
      <c r="AG159" s="5">
        <f>IF(L159&lt;$E$25,0,INDEX(神器草稿!$Q$28:$Y$28,1,MATCH(神器1!$G$25,神器草稿!$Q$4:$Y$4,0),1)*$D$25)</f>
        <v>0.36</v>
      </c>
    </row>
    <row r="160" spans="12:33" x14ac:dyDescent="0.2">
      <c r="L160" s="5">
        <v>156</v>
      </c>
      <c r="M160" s="34">
        <f>IF(L160&lt;$E$5,0,INDEX(神器草稿!$Q$8:$Y$8,1,MATCH(神器1!$G$5,神器草稿!$Q$4:$Y$4,0),1)*$D$5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60" s="34">
        <f>IF(L160&lt;$E$2,0,INDEX(神器草稿!$Q$5:$Y$5,1,MATCH(神器1!$G$2,神器草稿!$Q$4:$Y$4,0),1)*$D$2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60" s="5">
        <f>IF(L160&lt;$E$26,0,INDEX(神器草稿!$Q$29:$Y$29,1,MATCH(神器1!$G$26,神器草稿!$Q$4:$Y$4,0),1)*$D$26)</f>
        <v>7.1999999999999995E-2</v>
      </c>
      <c r="R160" s="5">
        <f>IF(L160&lt;$E$27,0,INDEX(神器草稿!$Q$30:$Y$30,1,MATCH(神器1!$G$27,神器草稿!$Q$4:$Y$4,0),1)*$D$27)</f>
        <v>7.1999999999999995E-2</v>
      </c>
      <c r="S160" s="5">
        <f>IF(L160&lt;$E$29,0,INDEX(神器草稿!$Q$32:$Y$32,1,MATCH(神器1!$G$29,神器草稿!$Q$4:$Y$4,0),1)*$D$29)</f>
        <v>7.1999999999999995E-2</v>
      </c>
      <c r="T160" s="5">
        <f>IF(L160&lt;$E$28,0,INDEX(神器草稿!$Q$31:$Y$31,1,MATCH(神器1!$G$28,神器草稿!$Q$4:$Y$4,0),1)*$D$28)</f>
        <v>7.1999999999999995E-2</v>
      </c>
      <c r="U160" s="5">
        <f>IF(L160&lt;$E$30,0,INDEX(神器草稿!$Q$33:$Y$33,1,MATCH(神器1!$G$30,神器草稿!$Q$4:$Y$4,0),1)*$D$30)</f>
        <v>7.1999999999999995E-2</v>
      </c>
      <c r="V160" s="5">
        <f>IF(L160&lt;$E$31,0,INDEX(神器草稿!$Q$34:$Y$34,1,MATCH(神器1!$G$31,神器草稿!$Q$4:$Y$4,0),1)*$D$31)</f>
        <v>7.1999999999999995E-2</v>
      </c>
      <c r="AC160" s="5">
        <v>156</v>
      </c>
      <c r="AD160" s="34">
        <f>IF(L160&lt;$E$14,0,INDEX(神器草稿!$Q$17:$Y$17,1,MATCH(神器1!$G$14,神器草稿!$Q$4:$Y$4,0),1)*$D$14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60" s="34">
        <f>IF(L160&lt;$E$17,0,INDEX(神器草稿!$Q$20:$Y$20,1,MATCH(神器1!$G$17,神器草稿!$Q$4:$Y$4,0),1)*$D$17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60" s="5">
        <f>IF(L160&lt;$E$24,0,INDEX(神器草稿!$Q$27:$Y$27,1,MATCH(神器1!$G$24,神器草稿!$Q$4:$Y$4,0),1)*$D$24)</f>
        <v>0.36</v>
      </c>
      <c r="AG160" s="5">
        <f>IF(L160&lt;$E$25,0,INDEX(神器草稿!$Q$28:$Y$28,1,MATCH(神器1!$G$25,神器草稿!$Q$4:$Y$4,0),1)*$D$25)</f>
        <v>0.36</v>
      </c>
    </row>
    <row r="161" spans="12:33" x14ac:dyDescent="0.2">
      <c r="L161" s="5">
        <v>157</v>
      </c>
      <c r="M161" s="34">
        <f>IF(L161&lt;$E$5,0,INDEX(神器草稿!$Q$8:$Y$8,1,MATCH(神器1!$G$5,神器草稿!$Q$4:$Y$4,0),1)*$D$5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61" s="34">
        <f>IF(L161&lt;$E$2,0,INDEX(神器草稿!$Q$5:$Y$5,1,MATCH(神器1!$G$2,神器草稿!$Q$4:$Y$4,0),1)*$D$2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61" s="5">
        <f>IF(L161&lt;$E$26,0,INDEX(神器草稿!$Q$29:$Y$29,1,MATCH(神器1!$G$26,神器草稿!$Q$4:$Y$4,0),1)*$D$26)</f>
        <v>7.1999999999999995E-2</v>
      </c>
      <c r="R161" s="5">
        <f>IF(L161&lt;$E$27,0,INDEX(神器草稿!$Q$30:$Y$30,1,MATCH(神器1!$G$27,神器草稿!$Q$4:$Y$4,0),1)*$D$27)</f>
        <v>7.1999999999999995E-2</v>
      </c>
      <c r="S161" s="5">
        <f>IF(L161&lt;$E$29,0,INDEX(神器草稿!$Q$32:$Y$32,1,MATCH(神器1!$G$29,神器草稿!$Q$4:$Y$4,0),1)*$D$29)</f>
        <v>7.1999999999999995E-2</v>
      </c>
      <c r="T161" s="5">
        <f>IF(L161&lt;$E$28,0,INDEX(神器草稿!$Q$31:$Y$31,1,MATCH(神器1!$G$28,神器草稿!$Q$4:$Y$4,0),1)*$D$28)</f>
        <v>7.1999999999999995E-2</v>
      </c>
      <c r="U161" s="5">
        <f>IF(L161&lt;$E$30,0,INDEX(神器草稿!$Q$33:$Y$33,1,MATCH(神器1!$G$30,神器草稿!$Q$4:$Y$4,0),1)*$D$30)</f>
        <v>7.1999999999999995E-2</v>
      </c>
      <c r="V161" s="5">
        <f>IF(L161&lt;$E$31,0,INDEX(神器草稿!$Q$34:$Y$34,1,MATCH(神器1!$G$31,神器草稿!$Q$4:$Y$4,0),1)*$D$31)</f>
        <v>7.1999999999999995E-2</v>
      </c>
      <c r="AC161" s="5">
        <v>157</v>
      </c>
      <c r="AD161" s="34">
        <f>IF(L161&lt;$E$14,0,INDEX(神器草稿!$Q$17:$Y$17,1,MATCH(神器1!$G$14,神器草稿!$Q$4:$Y$4,0),1)*$D$14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61" s="34">
        <f>IF(L161&lt;$E$17,0,INDEX(神器草稿!$Q$20:$Y$20,1,MATCH(神器1!$G$17,神器草稿!$Q$4:$Y$4,0),1)*$D$17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61" s="5">
        <f>IF(L161&lt;$E$24,0,INDEX(神器草稿!$Q$27:$Y$27,1,MATCH(神器1!$G$24,神器草稿!$Q$4:$Y$4,0),1)*$D$24)</f>
        <v>0.36</v>
      </c>
      <c r="AG161" s="5">
        <f>IF(L161&lt;$E$25,0,INDEX(神器草稿!$Q$28:$Y$28,1,MATCH(神器1!$G$25,神器草稿!$Q$4:$Y$4,0),1)*$D$25)</f>
        <v>0.36</v>
      </c>
    </row>
    <row r="162" spans="12:33" x14ac:dyDescent="0.2">
      <c r="L162" s="5">
        <v>158</v>
      </c>
      <c r="M162" s="34">
        <f>IF(L162&lt;$E$5,0,INDEX(神器草稿!$Q$8:$Y$8,1,MATCH(神器1!$G$5,神器草稿!$Q$4:$Y$4,0),1)*$D$5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62" s="34">
        <f>IF(L162&lt;$E$2,0,INDEX(神器草稿!$Q$5:$Y$5,1,MATCH(神器1!$G$2,神器草稿!$Q$4:$Y$4,0),1)*$D$2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62" s="5">
        <f>IF(L162&lt;$E$26,0,INDEX(神器草稿!$Q$29:$Y$29,1,MATCH(神器1!$G$26,神器草稿!$Q$4:$Y$4,0),1)*$D$26)</f>
        <v>7.1999999999999995E-2</v>
      </c>
      <c r="R162" s="5">
        <f>IF(L162&lt;$E$27,0,INDEX(神器草稿!$Q$30:$Y$30,1,MATCH(神器1!$G$27,神器草稿!$Q$4:$Y$4,0),1)*$D$27)</f>
        <v>7.1999999999999995E-2</v>
      </c>
      <c r="S162" s="5">
        <f>IF(L162&lt;$E$29,0,INDEX(神器草稿!$Q$32:$Y$32,1,MATCH(神器1!$G$29,神器草稿!$Q$4:$Y$4,0),1)*$D$29)</f>
        <v>7.1999999999999995E-2</v>
      </c>
      <c r="T162" s="5">
        <f>IF(L162&lt;$E$28,0,INDEX(神器草稿!$Q$31:$Y$31,1,MATCH(神器1!$G$28,神器草稿!$Q$4:$Y$4,0),1)*$D$28)</f>
        <v>7.1999999999999995E-2</v>
      </c>
      <c r="U162" s="5">
        <f>IF(L162&lt;$E$30,0,INDEX(神器草稿!$Q$33:$Y$33,1,MATCH(神器1!$G$30,神器草稿!$Q$4:$Y$4,0),1)*$D$30)</f>
        <v>7.1999999999999995E-2</v>
      </c>
      <c r="V162" s="5">
        <f>IF(L162&lt;$E$31,0,INDEX(神器草稿!$Q$34:$Y$34,1,MATCH(神器1!$G$31,神器草稿!$Q$4:$Y$4,0),1)*$D$31)</f>
        <v>7.1999999999999995E-2</v>
      </c>
      <c r="AC162" s="5">
        <v>158</v>
      </c>
      <c r="AD162" s="34">
        <f>IF(L162&lt;$E$14,0,INDEX(神器草稿!$Q$17:$Y$17,1,MATCH(神器1!$G$14,神器草稿!$Q$4:$Y$4,0),1)*$D$14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62" s="34">
        <f>IF(L162&lt;$E$17,0,INDEX(神器草稿!$Q$20:$Y$20,1,MATCH(神器1!$G$17,神器草稿!$Q$4:$Y$4,0),1)*$D$17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62" s="5">
        <f>IF(L162&lt;$E$24,0,INDEX(神器草稿!$Q$27:$Y$27,1,MATCH(神器1!$G$24,神器草稿!$Q$4:$Y$4,0),1)*$D$24)</f>
        <v>0.36</v>
      </c>
      <c r="AG162" s="5">
        <f>IF(L162&lt;$E$25,0,INDEX(神器草稿!$Q$28:$Y$28,1,MATCH(神器1!$G$25,神器草稿!$Q$4:$Y$4,0),1)*$D$25)</f>
        <v>0.36</v>
      </c>
    </row>
    <row r="163" spans="12:33" x14ac:dyDescent="0.2">
      <c r="L163" s="5">
        <v>159</v>
      </c>
      <c r="M163" s="34">
        <f>IF(L163&lt;$E$5,0,INDEX(神器草稿!$Q$8:$Y$8,1,MATCH(神器1!$G$5,神器草稿!$Q$4:$Y$4,0),1)*$D$5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63" s="34">
        <f>IF(L163&lt;$E$2,0,INDEX(神器草稿!$Q$5:$Y$5,1,MATCH(神器1!$G$2,神器草稿!$Q$4:$Y$4,0),1)*$D$2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63" s="5">
        <f>IF(L163&lt;$E$26,0,INDEX(神器草稿!$Q$29:$Y$29,1,MATCH(神器1!$G$26,神器草稿!$Q$4:$Y$4,0),1)*$D$26)</f>
        <v>7.1999999999999995E-2</v>
      </c>
      <c r="R163" s="5">
        <f>IF(L163&lt;$E$27,0,INDEX(神器草稿!$Q$30:$Y$30,1,MATCH(神器1!$G$27,神器草稿!$Q$4:$Y$4,0),1)*$D$27)</f>
        <v>7.1999999999999995E-2</v>
      </c>
      <c r="S163" s="5">
        <f>IF(L163&lt;$E$29,0,INDEX(神器草稿!$Q$32:$Y$32,1,MATCH(神器1!$G$29,神器草稿!$Q$4:$Y$4,0),1)*$D$29)</f>
        <v>7.1999999999999995E-2</v>
      </c>
      <c r="T163" s="5">
        <f>IF(L163&lt;$E$28,0,INDEX(神器草稿!$Q$31:$Y$31,1,MATCH(神器1!$G$28,神器草稿!$Q$4:$Y$4,0),1)*$D$28)</f>
        <v>7.1999999999999995E-2</v>
      </c>
      <c r="U163" s="5">
        <f>IF(L163&lt;$E$30,0,INDEX(神器草稿!$Q$33:$Y$33,1,MATCH(神器1!$G$30,神器草稿!$Q$4:$Y$4,0),1)*$D$30)</f>
        <v>7.1999999999999995E-2</v>
      </c>
      <c r="V163" s="5">
        <f>IF(L163&lt;$E$31,0,INDEX(神器草稿!$Q$34:$Y$34,1,MATCH(神器1!$G$31,神器草稿!$Q$4:$Y$4,0),1)*$D$31)</f>
        <v>7.1999999999999995E-2</v>
      </c>
      <c r="AC163" s="5">
        <v>159</v>
      </c>
      <c r="AD163" s="34">
        <f>IF(L163&lt;$E$14,0,INDEX(神器草稿!$Q$17:$Y$17,1,MATCH(神器1!$G$14,神器草稿!$Q$4:$Y$4,0),1)*$D$14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63" s="34">
        <f>IF(L163&lt;$E$17,0,INDEX(神器草稿!$Q$20:$Y$20,1,MATCH(神器1!$G$17,神器草稿!$Q$4:$Y$4,0),1)*$D$17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63" s="5">
        <f>IF(L163&lt;$E$24,0,INDEX(神器草稿!$Q$27:$Y$27,1,MATCH(神器1!$G$24,神器草稿!$Q$4:$Y$4,0),1)*$D$24)</f>
        <v>0.36</v>
      </c>
      <c r="AG163" s="5">
        <f>IF(L163&lt;$E$25,0,INDEX(神器草稿!$Q$28:$Y$28,1,MATCH(神器1!$G$25,神器草稿!$Q$4:$Y$4,0),1)*$D$25)</f>
        <v>0.36</v>
      </c>
    </row>
    <row r="164" spans="12:33" x14ac:dyDescent="0.2">
      <c r="L164" s="5">
        <v>160</v>
      </c>
      <c r="M164" s="34">
        <f>IF(L164&lt;$E$5,0,INDEX(神器草稿!$Q$8:$Y$8,1,MATCH(神器1!$G$5,神器草稿!$Q$4:$Y$4,0),1)*$D$5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64" s="34">
        <f>IF(L164&lt;$E$2,0,INDEX(神器草稿!$Q$5:$Y$5,1,MATCH(神器1!$G$2,神器草稿!$Q$4:$Y$4,0),1)*$D$2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64" s="5">
        <f>IF(L164&lt;$E$26,0,INDEX(神器草稿!$Q$29:$Y$29,1,MATCH(神器1!$G$26,神器草稿!$Q$4:$Y$4,0),1)*$D$26)</f>
        <v>7.1999999999999995E-2</v>
      </c>
      <c r="R164" s="5">
        <f>IF(L164&lt;$E$27,0,INDEX(神器草稿!$Q$30:$Y$30,1,MATCH(神器1!$G$27,神器草稿!$Q$4:$Y$4,0),1)*$D$27)</f>
        <v>7.1999999999999995E-2</v>
      </c>
      <c r="S164" s="5">
        <f>IF(L164&lt;$E$29,0,INDEX(神器草稿!$Q$32:$Y$32,1,MATCH(神器1!$G$29,神器草稿!$Q$4:$Y$4,0),1)*$D$29)</f>
        <v>7.1999999999999995E-2</v>
      </c>
      <c r="T164" s="5">
        <f>IF(L164&lt;$E$28,0,INDEX(神器草稿!$Q$31:$Y$31,1,MATCH(神器1!$G$28,神器草稿!$Q$4:$Y$4,0),1)*$D$28)</f>
        <v>7.1999999999999995E-2</v>
      </c>
      <c r="U164" s="5">
        <f>IF(L164&lt;$E$30,0,INDEX(神器草稿!$Q$33:$Y$33,1,MATCH(神器1!$G$30,神器草稿!$Q$4:$Y$4,0),1)*$D$30)</f>
        <v>7.1999999999999995E-2</v>
      </c>
      <c r="V164" s="5">
        <f>IF(L164&lt;$E$31,0,INDEX(神器草稿!$Q$34:$Y$34,1,MATCH(神器1!$G$31,神器草稿!$Q$4:$Y$4,0),1)*$D$31)</f>
        <v>7.1999999999999995E-2</v>
      </c>
      <c r="AC164" s="5">
        <v>160</v>
      </c>
      <c r="AD164" s="34">
        <f>IF(L164&lt;$E$14,0,INDEX(神器草稿!$Q$17:$Y$17,1,MATCH(神器1!$G$14,神器草稿!$Q$4:$Y$4,0),1)*$D$14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64" s="34">
        <f>IF(L164&lt;$E$17,0,INDEX(神器草稿!$Q$20:$Y$20,1,MATCH(神器1!$G$17,神器草稿!$Q$4:$Y$4,0),1)*$D$17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64" s="5">
        <f>IF(L164&lt;$E$24,0,INDEX(神器草稿!$Q$27:$Y$27,1,MATCH(神器1!$G$24,神器草稿!$Q$4:$Y$4,0),1)*$D$24)</f>
        <v>0.36</v>
      </c>
      <c r="AG164" s="5">
        <f>IF(L164&lt;$E$25,0,INDEX(神器草稿!$Q$28:$Y$28,1,MATCH(神器1!$G$25,神器草稿!$Q$4:$Y$4,0),1)*$D$25)</f>
        <v>0.36</v>
      </c>
    </row>
    <row r="165" spans="12:33" x14ac:dyDescent="0.2">
      <c r="L165" s="5">
        <v>161</v>
      </c>
      <c r="M165" s="34">
        <f>IF(L165&lt;$E$5,0,INDEX(神器草稿!$Q$8:$Y$8,1,MATCH(神器1!$G$5,神器草稿!$Q$4:$Y$4,0),1)*$D$5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65" s="34">
        <f>IF(L165&lt;$E$2,0,INDEX(神器草稿!$Q$5:$Y$5,1,MATCH(神器1!$G$2,神器草稿!$Q$4:$Y$4,0),1)*$D$2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65" s="5">
        <f>IF(L165&lt;$E$26,0,INDEX(神器草稿!$Q$29:$Y$29,1,MATCH(神器1!$G$26,神器草稿!$Q$4:$Y$4,0),1)*$D$26)</f>
        <v>7.1999999999999995E-2</v>
      </c>
      <c r="R165" s="5">
        <f>IF(L165&lt;$E$27,0,INDEX(神器草稿!$Q$30:$Y$30,1,MATCH(神器1!$G$27,神器草稿!$Q$4:$Y$4,0),1)*$D$27)</f>
        <v>7.1999999999999995E-2</v>
      </c>
      <c r="S165" s="5">
        <f>IF(L165&lt;$E$29,0,INDEX(神器草稿!$Q$32:$Y$32,1,MATCH(神器1!$G$29,神器草稿!$Q$4:$Y$4,0),1)*$D$29)</f>
        <v>7.1999999999999995E-2</v>
      </c>
      <c r="T165" s="5">
        <f>IF(L165&lt;$E$28,0,INDEX(神器草稿!$Q$31:$Y$31,1,MATCH(神器1!$G$28,神器草稿!$Q$4:$Y$4,0),1)*$D$28)</f>
        <v>7.1999999999999995E-2</v>
      </c>
      <c r="U165" s="5">
        <f>IF(L165&lt;$E$30,0,INDEX(神器草稿!$Q$33:$Y$33,1,MATCH(神器1!$G$30,神器草稿!$Q$4:$Y$4,0),1)*$D$30)</f>
        <v>7.1999999999999995E-2</v>
      </c>
      <c r="V165" s="5">
        <f>IF(L165&lt;$E$31,0,INDEX(神器草稿!$Q$34:$Y$34,1,MATCH(神器1!$G$31,神器草稿!$Q$4:$Y$4,0),1)*$D$31)</f>
        <v>7.1999999999999995E-2</v>
      </c>
      <c r="AC165" s="5">
        <v>161</v>
      </c>
      <c r="AD165" s="34">
        <f>IF(L165&lt;$E$14,0,INDEX(神器草稿!$Q$17:$Y$17,1,MATCH(神器1!$G$14,神器草稿!$Q$4:$Y$4,0),1)*$D$14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65" s="34">
        <f>IF(L165&lt;$E$17,0,INDEX(神器草稿!$Q$20:$Y$20,1,MATCH(神器1!$G$17,神器草稿!$Q$4:$Y$4,0),1)*$D$17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65" s="5">
        <f>IF(L165&lt;$E$24,0,INDEX(神器草稿!$Q$27:$Y$27,1,MATCH(神器1!$G$24,神器草稿!$Q$4:$Y$4,0),1)*$D$24)</f>
        <v>0.36</v>
      </c>
      <c r="AG165" s="5">
        <f>IF(L165&lt;$E$25,0,INDEX(神器草稿!$Q$28:$Y$28,1,MATCH(神器1!$G$25,神器草稿!$Q$4:$Y$4,0),1)*$D$25)</f>
        <v>0.36</v>
      </c>
    </row>
    <row r="166" spans="12:33" x14ac:dyDescent="0.2">
      <c r="L166" s="5">
        <v>162</v>
      </c>
      <c r="M166" s="34">
        <f>IF(L166&lt;$E$5,0,INDEX(神器草稿!$Q$8:$Y$8,1,MATCH(神器1!$G$5,神器草稿!$Q$4:$Y$4,0),1)*$D$5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66" s="34">
        <f>IF(L166&lt;$E$2,0,INDEX(神器草稿!$Q$5:$Y$5,1,MATCH(神器1!$G$2,神器草稿!$Q$4:$Y$4,0),1)*$D$2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66" s="5">
        <f>IF(L166&lt;$E$26,0,INDEX(神器草稿!$Q$29:$Y$29,1,MATCH(神器1!$G$26,神器草稿!$Q$4:$Y$4,0),1)*$D$26)</f>
        <v>7.1999999999999995E-2</v>
      </c>
      <c r="R166" s="5">
        <f>IF(L166&lt;$E$27,0,INDEX(神器草稿!$Q$30:$Y$30,1,MATCH(神器1!$G$27,神器草稿!$Q$4:$Y$4,0),1)*$D$27)</f>
        <v>7.1999999999999995E-2</v>
      </c>
      <c r="S166" s="5">
        <f>IF(L166&lt;$E$29,0,INDEX(神器草稿!$Q$32:$Y$32,1,MATCH(神器1!$G$29,神器草稿!$Q$4:$Y$4,0),1)*$D$29)</f>
        <v>7.1999999999999995E-2</v>
      </c>
      <c r="T166" s="5">
        <f>IF(L166&lt;$E$28,0,INDEX(神器草稿!$Q$31:$Y$31,1,MATCH(神器1!$G$28,神器草稿!$Q$4:$Y$4,0),1)*$D$28)</f>
        <v>7.1999999999999995E-2</v>
      </c>
      <c r="U166" s="5">
        <f>IF(L166&lt;$E$30,0,INDEX(神器草稿!$Q$33:$Y$33,1,MATCH(神器1!$G$30,神器草稿!$Q$4:$Y$4,0),1)*$D$30)</f>
        <v>7.1999999999999995E-2</v>
      </c>
      <c r="V166" s="5">
        <f>IF(L166&lt;$E$31,0,INDEX(神器草稿!$Q$34:$Y$34,1,MATCH(神器1!$G$31,神器草稿!$Q$4:$Y$4,0),1)*$D$31)</f>
        <v>7.1999999999999995E-2</v>
      </c>
      <c r="AC166" s="5">
        <v>162</v>
      </c>
      <c r="AD166" s="34">
        <f>IF(L166&lt;$E$14,0,INDEX(神器草稿!$Q$17:$Y$17,1,MATCH(神器1!$G$14,神器草稿!$Q$4:$Y$4,0),1)*$D$14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66" s="34">
        <f>IF(L166&lt;$E$17,0,INDEX(神器草稿!$Q$20:$Y$20,1,MATCH(神器1!$G$17,神器草稿!$Q$4:$Y$4,0),1)*$D$17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66" s="5">
        <f>IF(L166&lt;$E$24,0,INDEX(神器草稿!$Q$27:$Y$27,1,MATCH(神器1!$G$24,神器草稿!$Q$4:$Y$4,0),1)*$D$24)</f>
        <v>0.36</v>
      </c>
      <c r="AG166" s="5">
        <f>IF(L166&lt;$E$25,0,INDEX(神器草稿!$Q$28:$Y$28,1,MATCH(神器1!$G$25,神器草稿!$Q$4:$Y$4,0),1)*$D$25)</f>
        <v>0.36</v>
      </c>
    </row>
    <row r="167" spans="12:33" x14ac:dyDescent="0.2">
      <c r="L167" s="5">
        <v>163</v>
      </c>
      <c r="M167" s="34">
        <f>IF(L167&lt;$E$5,0,INDEX(神器草稿!$Q$8:$Y$8,1,MATCH(神器1!$G$5,神器草稿!$Q$4:$Y$4,0),1)*$D$5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67" s="34">
        <f>IF(L167&lt;$E$2,0,INDEX(神器草稿!$Q$5:$Y$5,1,MATCH(神器1!$G$2,神器草稿!$Q$4:$Y$4,0),1)*$D$2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67" s="5">
        <f>IF(L167&lt;$E$26,0,INDEX(神器草稿!$Q$29:$Y$29,1,MATCH(神器1!$G$26,神器草稿!$Q$4:$Y$4,0),1)*$D$26)</f>
        <v>7.1999999999999995E-2</v>
      </c>
      <c r="R167" s="5">
        <f>IF(L167&lt;$E$27,0,INDEX(神器草稿!$Q$30:$Y$30,1,MATCH(神器1!$G$27,神器草稿!$Q$4:$Y$4,0),1)*$D$27)</f>
        <v>7.1999999999999995E-2</v>
      </c>
      <c r="S167" s="5">
        <f>IF(L167&lt;$E$29,0,INDEX(神器草稿!$Q$32:$Y$32,1,MATCH(神器1!$G$29,神器草稿!$Q$4:$Y$4,0),1)*$D$29)</f>
        <v>7.1999999999999995E-2</v>
      </c>
      <c r="T167" s="5">
        <f>IF(L167&lt;$E$28,0,INDEX(神器草稿!$Q$31:$Y$31,1,MATCH(神器1!$G$28,神器草稿!$Q$4:$Y$4,0),1)*$D$28)</f>
        <v>7.1999999999999995E-2</v>
      </c>
      <c r="U167" s="5">
        <f>IF(L167&lt;$E$30,0,INDEX(神器草稿!$Q$33:$Y$33,1,MATCH(神器1!$G$30,神器草稿!$Q$4:$Y$4,0),1)*$D$30)</f>
        <v>7.1999999999999995E-2</v>
      </c>
      <c r="V167" s="5">
        <f>IF(L167&lt;$E$31,0,INDEX(神器草稿!$Q$34:$Y$34,1,MATCH(神器1!$G$31,神器草稿!$Q$4:$Y$4,0),1)*$D$31)</f>
        <v>7.1999999999999995E-2</v>
      </c>
      <c r="AC167" s="5">
        <v>163</v>
      </c>
      <c r="AD167" s="34">
        <f>IF(L167&lt;$E$14,0,INDEX(神器草稿!$Q$17:$Y$17,1,MATCH(神器1!$G$14,神器草稿!$Q$4:$Y$4,0),1)*$D$14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67" s="34">
        <f>IF(L167&lt;$E$17,0,INDEX(神器草稿!$Q$20:$Y$20,1,MATCH(神器1!$G$17,神器草稿!$Q$4:$Y$4,0),1)*$D$17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67" s="5">
        <f>IF(L167&lt;$E$24,0,INDEX(神器草稿!$Q$27:$Y$27,1,MATCH(神器1!$G$24,神器草稿!$Q$4:$Y$4,0),1)*$D$24)</f>
        <v>0.36</v>
      </c>
      <c r="AG167" s="5">
        <f>IF(L167&lt;$E$25,0,INDEX(神器草稿!$Q$28:$Y$28,1,MATCH(神器1!$G$25,神器草稿!$Q$4:$Y$4,0),1)*$D$25)</f>
        <v>0.36</v>
      </c>
    </row>
    <row r="168" spans="12:33" x14ac:dyDescent="0.2">
      <c r="L168" s="5">
        <v>164</v>
      </c>
      <c r="M168" s="34">
        <f>IF(L168&lt;$E$5,0,INDEX(神器草稿!$Q$8:$Y$8,1,MATCH(神器1!$G$5,神器草稿!$Q$4:$Y$4,0),1)*$D$5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68" s="34">
        <f>IF(L168&lt;$E$2,0,INDEX(神器草稿!$Q$5:$Y$5,1,MATCH(神器1!$G$2,神器草稿!$Q$4:$Y$4,0),1)*$D$2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68" s="5">
        <f>IF(L168&lt;$E$26,0,INDEX(神器草稿!$Q$29:$Y$29,1,MATCH(神器1!$G$26,神器草稿!$Q$4:$Y$4,0),1)*$D$26)</f>
        <v>7.1999999999999995E-2</v>
      </c>
      <c r="R168" s="5">
        <f>IF(L168&lt;$E$27,0,INDEX(神器草稿!$Q$30:$Y$30,1,MATCH(神器1!$G$27,神器草稿!$Q$4:$Y$4,0),1)*$D$27)</f>
        <v>7.1999999999999995E-2</v>
      </c>
      <c r="S168" s="5">
        <f>IF(L168&lt;$E$29,0,INDEX(神器草稿!$Q$32:$Y$32,1,MATCH(神器1!$G$29,神器草稿!$Q$4:$Y$4,0),1)*$D$29)</f>
        <v>7.1999999999999995E-2</v>
      </c>
      <c r="T168" s="5">
        <f>IF(L168&lt;$E$28,0,INDEX(神器草稿!$Q$31:$Y$31,1,MATCH(神器1!$G$28,神器草稿!$Q$4:$Y$4,0),1)*$D$28)</f>
        <v>7.1999999999999995E-2</v>
      </c>
      <c r="U168" s="5">
        <f>IF(L168&lt;$E$30,0,INDEX(神器草稿!$Q$33:$Y$33,1,MATCH(神器1!$G$30,神器草稿!$Q$4:$Y$4,0),1)*$D$30)</f>
        <v>7.1999999999999995E-2</v>
      </c>
      <c r="V168" s="5">
        <f>IF(L168&lt;$E$31,0,INDEX(神器草稿!$Q$34:$Y$34,1,MATCH(神器1!$G$31,神器草稿!$Q$4:$Y$4,0),1)*$D$31)</f>
        <v>7.1999999999999995E-2</v>
      </c>
      <c r="AC168" s="5">
        <v>164</v>
      </c>
      <c r="AD168" s="34">
        <f>IF(L168&lt;$E$14,0,INDEX(神器草稿!$Q$17:$Y$17,1,MATCH(神器1!$G$14,神器草稿!$Q$4:$Y$4,0),1)*$D$14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68" s="34">
        <f>IF(L168&lt;$E$17,0,INDEX(神器草稿!$Q$20:$Y$20,1,MATCH(神器1!$G$17,神器草稿!$Q$4:$Y$4,0),1)*$D$17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68" s="5">
        <f>IF(L168&lt;$E$24,0,INDEX(神器草稿!$Q$27:$Y$27,1,MATCH(神器1!$G$24,神器草稿!$Q$4:$Y$4,0),1)*$D$24)</f>
        <v>0.36</v>
      </c>
      <c r="AG168" s="5">
        <f>IF(L168&lt;$E$25,0,INDEX(神器草稿!$Q$28:$Y$28,1,MATCH(神器1!$G$25,神器草稿!$Q$4:$Y$4,0),1)*$D$25)</f>
        <v>0.36</v>
      </c>
    </row>
    <row r="169" spans="12:33" x14ac:dyDescent="0.2">
      <c r="L169" s="5">
        <v>165</v>
      </c>
      <c r="M169" s="34">
        <f>IF(L169&lt;$E$5,0,INDEX(神器草稿!$Q$8:$Y$8,1,MATCH(神器1!$G$5,神器草稿!$Q$4:$Y$4,0),1)*$D$5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69" s="34">
        <f>IF(L169&lt;$E$2,0,INDEX(神器草稿!$Q$5:$Y$5,1,MATCH(神器1!$G$2,神器草稿!$Q$4:$Y$4,0),1)*$D$2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69" s="5">
        <f>IF(L169&lt;$E$26,0,INDEX(神器草稿!$Q$29:$Y$29,1,MATCH(神器1!$G$26,神器草稿!$Q$4:$Y$4,0),1)*$D$26)</f>
        <v>7.1999999999999995E-2</v>
      </c>
      <c r="R169" s="5">
        <f>IF(L169&lt;$E$27,0,INDEX(神器草稿!$Q$30:$Y$30,1,MATCH(神器1!$G$27,神器草稿!$Q$4:$Y$4,0),1)*$D$27)</f>
        <v>7.1999999999999995E-2</v>
      </c>
      <c r="S169" s="5">
        <f>IF(L169&lt;$E$29,0,INDEX(神器草稿!$Q$32:$Y$32,1,MATCH(神器1!$G$29,神器草稿!$Q$4:$Y$4,0),1)*$D$29)</f>
        <v>7.1999999999999995E-2</v>
      </c>
      <c r="T169" s="5">
        <f>IF(L169&lt;$E$28,0,INDEX(神器草稿!$Q$31:$Y$31,1,MATCH(神器1!$G$28,神器草稿!$Q$4:$Y$4,0),1)*$D$28)</f>
        <v>7.1999999999999995E-2</v>
      </c>
      <c r="U169" s="5">
        <f>IF(L169&lt;$E$30,0,INDEX(神器草稿!$Q$33:$Y$33,1,MATCH(神器1!$G$30,神器草稿!$Q$4:$Y$4,0),1)*$D$30)</f>
        <v>7.1999999999999995E-2</v>
      </c>
      <c r="V169" s="5">
        <f>IF(L169&lt;$E$31,0,INDEX(神器草稿!$Q$34:$Y$34,1,MATCH(神器1!$G$31,神器草稿!$Q$4:$Y$4,0),1)*$D$31)</f>
        <v>7.1999999999999995E-2</v>
      </c>
      <c r="AC169" s="5">
        <v>165</v>
      </c>
      <c r="AD169" s="34">
        <f>IF(L169&lt;$E$14,0,INDEX(神器草稿!$Q$17:$Y$17,1,MATCH(神器1!$G$14,神器草稿!$Q$4:$Y$4,0),1)*$D$14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69" s="34">
        <f>IF(L169&lt;$E$17,0,INDEX(神器草稿!$Q$20:$Y$20,1,MATCH(神器1!$G$17,神器草稿!$Q$4:$Y$4,0),1)*$D$17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69" s="5">
        <f>IF(L169&lt;$E$24,0,INDEX(神器草稿!$Q$27:$Y$27,1,MATCH(神器1!$G$24,神器草稿!$Q$4:$Y$4,0),1)*$D$24)</f>
        <v>0.36</v>
      </c>
      <c r="AG169" s="5">
        <f>IF(L169&lt;$E$25,0,INDEX(神器草稿!$Q$28:$Y$28,1,MATCH(神器1!$G$25,神器草稿!$Q$4:$Y$4,0),1)*$D$25)</f>
        <v>0.36</v>
      </c>
    </row>
    <row r="170" spans="12:33" x14ac:dyDescent="0.2">
      <c r="L170" s="5">
        <v>166</v>
      </c>
      <c r="M170" s="34">
        <f>IF(L170&lt;$E$5,0,INDEX(神器草稿!$Q$8:$Y$8,1,MATCH(神器1!$G$5,神器草稿!$Q$4:$Y$4,0),1)*$D$5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70" s="34">
        <f>IF(L170&lt;$E$2,0,INDEX(神器草稿!$Q$5:$Y$5,1,MATCH(神器1!$G$2,神器草稿!$Q$4:$Y$4,0),1)*$D$2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70" s="5">
        <f>IF(L170&lt;$E$26,0,INDEX(神器草稿!$Q$29:$Y$29,1,MATCH(神器1!$G$26,神器草稿!$Q$4:$Y$4,0),1)*$D$26)</f>
        <v>7.1999999999999995E-2</v>
      </c>
      <c r="R170" s="5">
        <f>IF(L170&lt;$E$27,0,INDEX(神器草稿!$Q$30:$Y$30,1,MATCH(神器1!$G$27,神器草稿!$Q$4:$Y$4,0),1)*$D$27)</f>
        <v>7.1999999999999995E-2</v>
      </c>
      <c r="S170" s="5">
        <f>IF(L170&lt;$E$29,0,INDEX(神器草稿!$Q$32:$Y$32,1,MATCH(神器1!$G$29,神器草稿!$Q$4:$Y$4,0),1)*$D$29)</f>
        <v>7.1999999999999995E-2</v>
      </c>
      <c r="T170" s="5">
        <f>IF(L170&lt;$E$28,0,INDEX(神器草稿!$Q$31:$Y$31,1,MATCH(神器1!$G$28,神器草稿!$Q$4:$Y$4,0),1)*$D$28)</f>
        <v>7.1999999999999995E-2</v>
      </c>
      <c r="U170" s="5">
        <f>IF(L170&lt;$E$30,0,INDEX(神器草稿!$Q$33:$Y$33,1,MATCH(神器1!$G$30,神器草稿!$Q$4:$Y$4,0),1)*$D$30)</f>
        <v>7.1999999999999995E-2</v>
      </c>
      <c r="V170" s="5">
        <f>IF(L170&lt;$E$31,0,INDEX(神器草稿!$Q$34:$Y$34,1,MATCH(神器1!$G$31,神器草稿!$Q$4:$Y$4,0),1)*$D$31)</f>
        <v>7.1999999999999995E-2</v>
      </c>
      <c r="AC170" s="5">
        <v>166</v>
      </c>
      <c r="AD170" s="34">
        <f>IF(L170&lt;$E$14,0,INDEX(神器草稿!$Q$17:$Y$17,1,MATCH(神器1!$G$14,神器草稿!$Q$4:$Y$4,0),1)*$D$14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70" s="34">
        <f>IF(L170&lt;$E$17,0,INDEX(神器草稿!$Q$20:$Y$20,1,MATCH(神器1!$G$17,神器草稿!$Q$4:$Y$4,0),1)*$D$17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70" s="5">
        <f>IF(L170&lt;$E$24,0,INDEX(神器草稿!$Q$27:$Y$27,1,MATCH(神器1!$G$24,神器草稿!$Q$4:$Y$4,0),1)*$D$24)</f>
        <v>0.36</v>
      </c>
      <c r="AG170" s="5">
        <f>IF(L170&lt;$E$25,0,INDEX(神器草稿!$Q$28:$Y$28,1,MATCH(神器1!$G$25,神器草稿!$Q$4:$Y$4,0),1)*$D$25)</f>
        <v>0.36</v>
      </c>
    </row>
    <row r="171" spans="12:33" x14ac:dyDescent="0.2">
      <c r="L171" s="5">
        <v>167</v>
      </c>
      <c r="M171" s="34">
        <f>IF(L171&lt;$E$5,0,INDEX(神器草稿!$Q$8:$Y$8,1,MATCH(神器1!$G$5,神器草稿!$Q$4:$Y$4,0),1)*$D$5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71" s="34">
        <f>IF(L171&lt;$E$2,0,INDEX(神器草稿!$Q$5:$Y$5,1,MATCH(神器1!$G$2,神器草稿!$Q$4:$Y$4,0),1)*$D$2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71" s="5">
        <f>IF(L171&lt;$E$26,0,INDEX(神器草稿!$Q$29:$Y$29,1,MATCH(神器1!$G$26,神器草稿!$Q$4:$Y$4,0),1)*$D$26)</f>
        <v>7.1999999999999995E-2</v>
      </c>
      <c r="R171" s="5">
        <f>IF(L171&lt;$E$27,0,INDEX(神器草稿!$Q$30:$Y$30,1,MATCH(神器1!$G$27,神器草稿!$Q$4:$Y$4,0),1)*$D$27)</f>
        <v>7.1999999999999995E-2</v>
      </c>
      <c r="S171" s="5">
        <f>IF(L171&lt;$E$29,0,INDEX(神器草稿!$Q$32:$Y$32,1,MATCH(神器1!$G$29,神器草稿!$Q$4:$Y$4,0),1)*$D$29)</f>
        <v>7.1999999999999995E-2</v>
      </c>
      <c r="T171" s="5">
        <f>IF(L171&lt;$E$28,0,INDEX(神器草稿!$Q$31:$Y$31,1,MATCH(神器1!$G$28,神器草稿!$Q$4:$Y$4,0),1)*$D$28)</f>
        <v>7.1999999999999995E-2</v>
      </c>
      <c r="U171" s="5">
        <f>IF(L171&lt;$E$30,0,INDEX(神器草稿!$Q$33:$Y$33,1,MATCH(神器1!$G$30,神器草稿!$Q$4:$Y$4,0),1)*$D$30)</f>
        <v>7.1999999999999995E-2</v>
      </c>
      <c r="V171" s="5">
        <f>IF(L171&lt;$E$31,0,INDEX(神器草稿!$Q$34:$Y$34,1,MATCH(神器1!$G$31,神器草稿!$Q$4:$Y$4,0),1)*$D$31)</f>
        <v>7.1999999999999995E-2</v>
      </c>
      <c r="AC171" s="5">
        <v>167</v>
      </c>
      <c r="AD171" s="34">
        <f>IF(L171&lt;$E$14,0,INDEX(神器草稿!$Q$17:$Y$17,1,MATCH(神器1!$G$14,神器草稿!$Q$4:$Y$4,0),1)*$D$14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71" s="34">
        <f>IF(L171&lt;$E$17,0,INDEX(神器草稿!$Q$20:$Y$20,1,MATCH(神器1!$G$17,神器草稿!$Q$4:$Y$4,0),1)*$D$17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71" s="5">
        <f>IF(L171&lt;$E$24,0,INDEX(神器草稿!$Q$27:$Y$27,1,MATCH(神器1!$G$24,神器草稿!$Q$4:$Y$4,0),1)*$D$24)</f>
        <v>0.36</v>
      </c>
      <c r="AG171" s="5">
        <f>IF(L171&lt;$E$25,0,INDEX(神器草稿!$Q$28:$Y$28,1,MATCH(神器1!$G$25,神器草稿!$Q$4:$Y$4,0),1)*$D$25)</f>
        <v>0.36</v>
      </c>
    </row>
    <row r="172" spans="12:33" x14ac:dyDescent="0.2">
      <c r="L172" s="5">
        <v>168</v>
      </c>
      <c r="M172" s="34">
        <f>IF(L172&lt;$E$5,0,INDEX(神器草稿!$Q$8:$Y$8,1,MATCH(神器1!$G$5,神器草稿!$Q$4:$Y$4,0),1)*$D$5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72" s="34">
        <f>IF(L172&lt;$E$2,0,INDEX(神器草稿!$Q$5:$Y$5,1,MATCH(神器1!$G$2,神器草稿!$Q$4:$Y$4,0),1)*$D$2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72" s="5">
        <f>IF(L172&lt;$E$26,0,INDEX(神器草稿!$Q$29:$Y$29,1,MATCH(神器1!$G$26,神器草稿!$Q$4:$Y$4,0),1)*$D$26)</f>
        <v>7.1999999999999995E-2</v>
      </c>
      <c r="R172" s="5">
        <f>IF(L172&lt;$E$27,0,INDEX(神器草稿!$Q$30:$Y$30,1,MATCH(神器1!$G$27,神器草稿!$Q$4:$Y$4,0),1)*$D$27)</f>
        <v>7.1999999999999995E-2</v>
      </c>
      <c r="S172" s="5">
        <f>IF(L172&lt;$E$29,0,INDEX(神器草稿!$Q$32:$Y$32,1,MATCH(神器1!$G$29,神器草稿!$Q$4:$Y$4,0),1)*$D$29)</f>
        <v>7.1999999999999995E-2</v>
      </c>
      <c r="T172" s="5">
        <f>IF(L172&lt;$E$28,0,INDEX(神器草稿!$Q$31:$Y$31,1,MATCH(神器1!$G$28,神器草稿!$Q$4:$Y$4,0),1)*$D$28)</f>
        <v>7.1999999999999995E-2</v>
      </c>
      <c r="U172" s="5">
        <f>IF(L172&lt;$E$30,0,INDEX(神器草稿!$Q$33:$Y$33,1,MATCH(神器1!$G$30,神器草稿!$Q$4:$Y$4,0),1)*$D$30)</f>
        <v>7.1999999999999995E-2</v>
      </c>
      <c r="V172" s="5">
        <f>IF(L172&lt;$E$31,0,INDEX(神器草稿!$Q$34:$Y$34,1,MATCH(神器1!$G$31,神器草稿!$Q$4:$Y$4,0),1)*$D$31)</f>
        <v>7.1999999999999995E-2</v>
      </c>
      <c r="AC172" s="5">
        <v>168</v>
      </c>
      <c r="AD172" s="34">
        <f>IF(L172&lt;$E$14,0,INDEX(神器草稿!$Q$17:$Y$17,1,MATCH(神器1!$G$14,神器草稿!$Q$4:$Y$4,0),1)*$D$14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72" s="34">
        <f>IF(L172&lt;$E$17,0,INDEX(神器草稿!$Q$20:$Y$20,1,MATCH(神器1!$G$17,神器草稿!$Q$4:$Y$4,0),1)*$D$17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72" s="5">
        <f>IF(L172&lt;$E$24,0,INDEX(神器草稿!$Q$27:$Y$27,1,MATCH(神器1!$G$24,神器草稿!$Q$4:$Y$4,0),1)*$D$24)</f>
        <v>0.36</v>
      </c>
      <c r="AG172" s="5">
        <f>IF(L172&lt;$E$25,0,INDEX(神器草稿!$Q$28:$Y$28,1,MATCH(神器1!$G$25,神器草稿!$Q$4:$Y$4,0),1)*$D$25)</f>
        <v>0.36</v>
      </c>
    </row>
    <row r="173" spans="12:33" x14ac:dyDescent="0.2">
      <c r="L173" s="5">
        <v>169</v>
      </c>
      <c r="M173" s="34">
        <f>IF(L173&lt;$E$5,0,INDEX(神器草稿!$Q$8:$Y$8,1,MATCH(神器1!$G$5,神器草稿!$Q$4:$Y$4,0),1)*$D$5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73" s="34">
        <f>IF(L173&lt;$E$2,0,INDEX(神器草稿!$Q$5:$Y$5,1,MATCH(神器1!$G$2,神器草稿!$Q$4:$Y$4,0),1)*$D$2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73" s="5">
        <f>IF(L173&lt;$E$26,0,INDEX(神器草稿!$Q$29:$Y$29,1,MATCH(神器1!$G$26,神器草稿!$Q$4:$Y$4,0),1)*$D$26)</f>
        <v>7.1999999999999995E-2</v>
      </c>
      <c r="R173" s="5">
        <f>IF(L173&lt;$E$27,0,INDEX(神器草稿!$Q$30:$Y$30,1,MATCH(神器1!$G$27,神器草稿!$Q$4:$Y$4,0),1)*$D$27)</f>
        <v>7.1999999999999995E-2</v>
      </c>
      <c r="S173" s="5">
        <f>IF(L173&lt;$E$29,0,INDEX(神器草稿!$Q$32:$Y$32,1,MATCH(神器1!$G$29,神器草稿!$Q$4:$Y$4,0),1)*$D$29)</f>
        <v>7.1999999999999995E-2</v>
      </c>
      <c r="T173" s="5">
        <f>IF(L173&lt;$E$28,0,INDEX(神器草稿!$Q$31:$Y$31,1,MATCH(神器1!$G$28,神器草稿!$Q$4:$Y$4,0),1)*$D$28)</f>
        <v>7.1999999999999995E-2</v>
      </c>
      <c r="U173" s="5">
        <f>IF(L173&lt;$E$30,0,INDEX(神器草稿!$Q$33:$Y$33,1,MATCH(神器1!$G$30,神器草稿!$Q$4:$Y$4,0),1)*$D$30)</f>
        <v>7.1999999999999995E-2</v>
      </c>
      <c r="V173" s="5">
        <f>IF(L173&lt;$E$31,0,INDEX(神器草稿!$Q$34:$Y$34,1,MATCH(神器1!$G$31,神器草稿!$Q$4:$Y$4,0),1)*$D$31)</f>
        <v>7.1999999999999995E-2</v>
      </c>
      <c r="AC173" s="5">
        <v>169</v>
      </c>
      <c r="AD173" s="34">
        <f>IF(L173&lt;$E$14,0,INDEX(神器草稿!$Q$17:$Y$17,1,MATCH(神器1!$G$14,神器草稿!$Q$4:$Y$4,0),1)*$D$14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73" s="34">
        <f>IF(L173&lt;$E$17,0,INDEX(神器草稿!$Q$20:$Y$20,1,MATCH(神器1!$G$17,神器草稿!$Q$4:$Y$4,0),1)*$D$17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73" s="5">
        <f>IF(L173&lt;$E$24,0,INDEX(神器草稿!$Q$27:$Y$27,1,MATCH(神器1!$G$24,神器草稿!$Q$4:$Y$4,0),1)*$D$24)</f>
        <v>0.36</v>
      </c>
      <c r="AG173" s="5">
        <f>IF(L173&lt;$E$25,0,INDEX(神器草稿!$Q$28:$Y$28,1,MATCH(神器1!$G$25,神器草稿!$Q$4:$Y$4,0),1)*$D$25)</f>
        <v>0.36</v>
      </c>
    </row>
    <row r="174" spans="12:33" x14ac:dyDescent="0.2">
      <c r="L174" s="5">
        <v>170</v>
      </c>
      <c r="M174" s="34">
        <f>IF(L174&lt;$E$5,0,INDEX(神器草稿!$Q$8:$Y$8,1,MATCH(神器1!$G$5,神器草稿!$Q$4:$Y$4,0),1)*$D$5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74" s="34">
        <f>IF(L174&lt;$E$2,0,INDEX(神器草稿!$Q$5:$Y$5,1,MATCH(神器1!$G$2,神器草稿!$Q$4:$Y$4,0),1)*$D$2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74" s="5">
        <f>IF(L174&lt;$E$26,0,INDEX(神器草稿!$Q$29:$Y$29,1,MATCH(神器1!$G$26,神器草稿!$Q$4:$Y$4,0),1)*$D$26)</f>
        <v>7.1999999999999995E-2</v>
      </c>
      <c r="R174" s="5">
        <f>IF(L174&lt;$E$27,0,INDEX(神器草稿!$Q$30:$Y$30,1,MATCH(神器1!$G$27,神器草稿!$Q$4:$Y$4,0),1)*$D$27)</f>
        <v>7.1999999999999995E-2</v>
      </c>
      <c r="S174" s="5">
        <f>IF(L174&lt;$E$29,0,INDEX(神器草稿!$Q$32:$Y$32,1,MATCH(神器1!$G$29,神器草稿!$Q$4:$Y$4,0),1)*$D$29)</f>
        <v>7.1999999999999995E-2</v>
      </c>
      <c r="T174" s="5">
        <f>IF(L174&lt;$E$28,0,INDEX(神器草稿!$Q$31:$Y$31,1,MATCH(神器1!$G$28,神器草稿!$Q$4:$Y$4,0),1)*$D$28)</f>
        <v>7.1999999999999995E-2</v>
      </c>
      <c r="U174" s="5">
        <f>IF(L174&lt;$E$30,0,INDEX(神器草稿!$Q$33:$Y$33,1,MATCH(神器1!$G$30,神器草稿!$Q$4:$Y$4,0),1)*$D$30)</f>
        <v>7.1999999999999995E-2</v>
      </c>
      <c r="V174" s="5">
        <f>IF(L174&lt;$E$31,0,INDEX(神器草稿!$Q$34:$Y$34,1,MATCH(神器1!$G$31,神器草稿!$Q$4:$Y$4,0),1)*$D$31)</f>
        <v>7.1999999999999995E-2</v>
      </c>
      <c r="AC174" s="5">
        <v>170</v>
      </c>
      <c r="AD174" s="34">
        <f>IF(L174&lt;$E$14,0,INDEX(神器草稿!$Q$17:$Y$17,1,MATCH(神器1!$G$14,神器草稿!$Q$4:$Y$4,0),1)*$D$14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74" s="34">
        <f>IF(L174&lt;$E$17,0,INDEX(神器草稿!$Q$20:$Y$20,1,MATCH(神器1!$G$17,神器草稿!$Q$4:$Y$4,0),1)*$D$17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74" s="5">
        <f>IF(L174&lt;$E$24,0,INDEX(神器草稿!$Q$27:$Y$27,1,MATCH(神器1!$G$24,神器草稿!$Q$4:$Y$4,0),1)*$D$24)</f>
        <v>0.36</v>
      </c>
      <c r="AG174" s="5">
        <f>IF(L174&lt;$E$25,0,INDEX(神器草稿!$Q$28:$Y$28,1,MATCH(神器1!$G$25,神器草稿!$Q$4:$Y$4,0),1)*$D$25)</f>
        <v>0.36</v>
      </c>
    </row>
    <row r="175" spans="12:33" x14ac:dyDescent="0.2">
      <c r="L175" s="5">
        <v>171</v>
      </c>
      <c r="M175" s="34">
        <f>IF(L175&lt;$E$5,0,INDEX(神器草稿!$Q$8:$Y$8,1,MATCH(神器1!$G$5,神器草稿!$Q$4:$Y$4,0),1)*$D$5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75" s="34">
        <f>IF(L175&lt;$E$2,0,INDEX(神器草稿!$Q$5:$Y$5,1,MATCH(神器1!$G$2,神器草稿!$Q$4:$Y$4,0),1)*$D$2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75" s="5">
        <f>IF(L175&lt;$E$26,0,INDEX(神器草稿!$Q$29:$Y$29,1,MATCH(神器1!$G$26,神器草稿!$Q$4:$Y$4,0),1)*$D$26)</f>
        <v>7.1999999999999995E-2</v>
      </c>
      <c r="R175" s="5">
        <f>IF(L175&lt;$E$27,0,INDEX(神器草稿!$Q$30:$Y$30,1,MATCH(神器1!$G$27,神器草稿!$Q$4:$Y$4,0),1)*$D$27)</f>
        <v>7.1999999999999995E-2</v>
      </c>
      <c r="S175" s="5">
        <f>IF(L175&lt;$E$29,0,INDEX(神器草稿!$Q$32:$Y$32,1,MATCH(神器1!$G$29,神器草稿!$Q$4:$Y$4,0),1)*$D$29)</f>
        <v>7.1999999999999995E-2</v>
      </c>
      <c r="T175" s="5">
        <f>IF(L175&lt;$E$28,0,INDEX(神器草稿!$Q$31:$Y$31,1,MATCH(神器1!$G$28,神器草稿!$Q$4:$Y$4,0),1)*$D$28)</f>
        <v>7.1999999999999995E-2</v>
      </c>
      <c r="U175" s="5">
        <f>IF(L175&lt;$E$30,0,INDEX(神器草稿!$Q$33:$Y$33,1,MATCH(神器1!$G$30,神器草稿!$Q$4:$Y$4,0),1)*$D$30)</f>
        <v>7.1999999999999995E-2</v>
      </c>
      <c r="V175" s="5">
        <f>IF(L175&lt;$E$31,0,INDEX(神器草稿!$Q$34:$Y$34,1,MATCH(神器1!$G$31,神器草稿!$Q$4:$Y$4,0),1)*$D$31)</f>
        <v>7.1999999999999995E-2</v>
      </c>
      <c r="AC175" s="5">
        <v>171</v>
      </c>
      <c r="AD175" s="34">
        <f>IF(L175&lt;$E$14,0,INDEX(神器草稿!$Q$17:$Y$17,1,MATCH(神器1!$G$14,神器草稿!$Q$4:$Y$4,0),1)*$D$14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75" s="34">
        <f>IF(L175&lt;$E$17,0,INDEX(神器草稿!$Q$20:$Y$20,1,MATCH(神器1!$G$17,神器草稿!$Q$4:$Y$4,0),1)*$D$17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75" s="5">
        <f>IF(L175&lt;$E$24,0,INDEX(神器草稿!$Q$27:$Y$27,1,MATCH(神器1!$G$24,神器草稿!$Q$4:$Y$4,0),1)*$D$24)</f>
        <v>0.36</v>
      </c>
      <c r="AG175" s="5">
        <f>IF(L175&lt;$E$25,0,INDEX(神器草稿!$Q$28:$Y$28,1,MATCH(神器1!$G$25,神器草稿!$Q$4:$Y$4,0),1)*$D$25)</f>
        <v>0.36</v>
      </c>
    </row>
    <row r="176" spans="12:33" x14ac:dyDescent="0.2">
      <c r="L176" s="5">
        <v>172</v>
      </c>
      <c r="M176" s="34">
        <f>IF(L176&lt;$E$5,0,INDEX(神器草稿!$Q$8:$Y$8,1,MATCH(神器1!$G$5,神器草稿!$Q$4:$Y$4,0),1)*$D$5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76" s="34">
        <f>IF(L176&lt;$E$2,0,INDEX(神器草稿!$Q$5:$Y$5,1,MATCH(神器1!$G$2,神器草稿!$Q$4:$Y$4,0),1)*$D$2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76" s="5">
        <f>IF(L176&lt;$E$26,0,INDEX(神器草稿!$Q$29:$Y$29,1,MATCH(神器1!$G$26,神器草稿!$Q$4:$Y$4,0),1)*$D$26)</f>
        <v>7.1999999999999995E-2</v>
      </c>
      <c r="R176" s="5">
        <f>IF(L176&lt;$E$27,0,INDEX(神器草稿!$Q$30:$Y$30,1,MATCH(神器1!$G$27,神器草稿!$Q$4:$Y$4,0),1)*$D$27)</f>
        <v>7.1999999999999995E-2</v>
      </c>
      <c r="S176" s="5">
        <f>IF(L176&lt;$E$29,0,INDEX(神器草稿!$Q$32:$Y$32,1,MATCH(神器1!$G$29,神器草稿!$Q$4:$Y$4,0),1)*$D$29)</f>
        <v>7.1999999999999995E-2</v>
      </c>
      <c r="T176" s="5">
        <f>IF(L176&lt;$E$28,0,INDEX(神器草稿!$Q$31:$Y$31,1,MATCH(神器1!$G$28,神器草稿!$Q$4:$Y$4,0),1)*$D$28)</f>
        <v>7.1999999999999995E-2</v>
      </c>
      <c r="U176" s="5">
        <f>IF(L176&lt;$E$30,0,INDEX(神器草稿!$Q$33:$Y$33,1,MATCH(神器1!$G$30,神器草稿!$Q$4:$Y$4,0),1)*$D$30)</f>
        <v>7.1999999999999995E-2</v>
      </c>
      <c r="V176" s="5">
        <f>IF(L176&lt;$E$31,0,INDEX(神器草稿!$Q$34:$Y$34,1,MATCH(神器1!$G$31,神器草稿!$Q$4:$Y$4,0),1)*$D$31)</f>
        <v>7.1999999999999995E-2</v>
      </c>
      <c r="AC176" s="5">
        <v>172</v>
      </c>
      <c r="AD176" s="34">
        <f>IF(L176&lt;$E$14,0,INDEX(神器草稿!$Q$17:$Y$17,1,MATCH(神器1!$G$14,神器草稿!$Q$4:$Y$4,0),1)*$D$14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76" s="34">
        <f>IF(L176&lt;$E$17,0,INDEX(神器草稿!$Q$20:$Y$20,1,MATCH(神器1!$G$17,神器草稿!$Q$4:$Y$4,0),1)*$D$17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76" s="5">
        <f>IF(L176&lt;$E$24,0,INDEX(神器草稿!$Q$27:$Y$27,1,MATCH(神器1!$G$24,神器草稿!$Q$4:$Y$4,0),1)*$D$24)</f>
        <v>0.36</v>
      </c>
      <c r="AG176" s="5">
        <f>IF(L176&lt;$E$25,0,INDEX(神器草稿!$Q$28:$Y$28,1,MATCH(神器1!$G$25,神器草稿!$Q$4:$Y$4,0),1)*$D$25)</f>
        <v>0.36</v>
      </c>
    </row>
    <row r="177" spans="12:33" x14ac:dyDescent="0.2">
      <c r="L177" s="5">
        <v>173</v>
      </c>
      <c r="M177" s="34">
        <f>IF(L177&lt;$E$5,0,INDEX(神器草稿!$Q$8:$Y$8,1,MATCH(神器1!$G$5,神器草稿!$Q$4:$Y$4,0),1)*$D$5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77" s="34">
        <f>IF(L177&lt;$E$2,0,INDEX(神器草稿!$Q$5:$Y$5,1,MATCH(神器1!$G$2,神器草稿!$Q$4:$Y$4,0),1)*$D$2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77" s="5">
        <f>IF(L177&lt;$E$26,0,INDEX(神器草稿!$Q$29:$Y$29,1,MATCH(神器1!$G$26,神器草稿!$Q$4:$Y$4,0),1)*$D$26)</f>
        <v>7.1999999999999995E-2</v>
      </c>
      <c r="R177" s="5">
        <f>IF(L177&lt;$E$27,0,INDEX(神器草稿!$Q$30:$Y$30,1,MATCH(神器1!$G$27,神器草稿!$Q$4:$Y$4,0),1)*$D$27)</f>
        <v>7.1999999999999995E-2</v>
      </c>
      <c r="S177" s="5">
        <f>IF(L177&lt;$E$29,0,INDEX(神器草稿!$Q$32:$Y$32,1,MATCH(神器1!$G$29,神器草稿!$Q$4:$Y$4,0),1)*$D$29)</f>
        <v>7.1999999999999995E-2</v>
      </c>
      <c r="T177" s="5">
        <f>IF(L177&lt;$E$28,0,INDEX(神器草稿!$Q$31:$Y$31,1,MATCH(神器1!$G$28,神器草稿!$Q$4:$Y$4,0),1)*$D$28)</f>
        <v>7.1999999999999995E-2</v>
      </c>
      <c r="U177" s="5">
        <f>IF(L177&lt;$E$30,0,INDEX(神器草稿!$Q$33:$Y$33,1,MATCH(神器1!$G$30,神器草稿!$Q$4:$Y$4,0),1)*$D$30)</f>
        <v>7.1999999999999995E-2</v>
      </c>
      <c r="V177" s="5">
        <f>IF(L177&lt;$E$31,0,INDEX(神器草稿!$Q$34:$Y$34,1,MATCH(神器1!$G$31,神器草稿!$Q$4:$Y$4,0),1)*$D$31)</f>
        <v>7.1999999999999995E-2</v>
      </c>
      <c r="AC177" s="5">
        <v>173</v>
      </c>
      <c r="AD177" s="34">
        <f>IF(L177&lt;$E$14,0,INDEX(神器草稿!$Q$17:$Y$17,1,MATCH(神器1!$G$14,神器草稿!$Q$4:$Y$4,0),1)*$D$14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77" s="34">
        <f>IF(L177&lt;$E$17,0,INDEX(神器草稿!$Q$20:$Y$20,1,MATCH(神器1!$G$17,神器草稿!$Q$4:$Y$4,0),1)*$D$17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77" s="5">
        <f>IF(L177&lt;$E$24,0,INDEX(神器草稿!$Q$27:$Y$27,1,MATCH(神器1!$G$24,神器草稿!$Q$4:$Y$4,0),1)*$D$24)</f>
        <v>0.36</v>
      </c>
      <c r="AG177" s="5">
        <f>IF(L177&lt;$E$25,0,INDEX(神器草稿!$Q$28:$Y$28,1,MATCH(神器1!$G$25,神器草稿!$Q$4:$Y$4,0),1)*$D$25)</f>
        <v>0.36</v>
      </c>
    </row>
    <row r="178" spans="12:33" x14ac:dyDescent="0.2">
      <c r="L178" s="5">
        <v>174</v>
      </c>
      <c r="M178" s="34">
        <f>IF(L178&lt;$E$5,0,INDEX(神器草稿!$Q$8:$Y$8,1,MATCH(神器1!$G$5,神器草稿!$Q$4:$Y$4,0),1)*$D$5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78" s="34">
        <f>IF(L178&lt;$E$2,0,INDEX(神器草稿!$Q$5:$Y$5,1,MATCH(神器1!$G$2,神器草稿!$Q$4:$Y$4,0),1)*$D$2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78" s="5">
        <f>IF(L178&lt;$E$26,0,INDEX(神器草稿!$Q$29:$Y$29,1,MATCH(神器1!$G$26,神器草稿!$Q$4:$Y$4,0),1)*$D$26)</f>
        <v>7.1999999999999995E-2</v>
      </c>
      <c r="R178" s="5">
        <f>IF(L178&lt;$E$27,0,INDEX(神器草稿!$Q$30:$Y$30,1,MATCH(神器1!$G$27,神器草稿!$Q$4:$Y$4,0),1)*$D$27)</f>
        <v>7.1999999999999995E-2</v>
      </c>
      <c r="S178" s="5">
        <f>IF(L178&lt;$E$29,0,INDEX(神器草稿!$Q$32:$Y$32,1,MATCH(神器1!$G$29,神器草稿!$Q$4:$Y$4,0),1)*$D$29)</f>
        <v>7.1999999999999995E-2</v>
      </c>
      <c r="T178" s="5">
        <f>IF(L178&lt;$E$28,0,INDEX(神器草稿!$Q$31:$Y$31,1,MATCH(神器1!$G$28,神器草稿!$Q$4:$Y$4,0),1)*$D$28)</f>
        <v>7.1999999999999995E-2</v>
      </c>
      <c r="U178" s="5">
        <f>IF(L178&lt;$E$30,0,INDEX(神器草稿!$Q$33:$Y$33,1,MATCH(神器1!$G$30,神器草稿!$Q$4:$Y$4,0),1)*$D$30)</f>
        <v>7.1999999999999995E-2</v>
      </c>
      <c r="V178" s="5">
        <f>IF(L178&lt;$E$31,0,INDEX(神器草稿!$Q$34:$Y$34,1,MATCH(神器1!$G$31,神器草稿!$Q$4:$Y$4,0),1)*$D$31)</f>
        <v>7.1999999999999995E-2</v>
      </c>
      <c r="AC178" s="5">
        <v>174</v>
      </c>
      <c r="AD178" s="34">
        <f>IF(L178&lt;$E$14,0,INDEX(神器草稿!$Q$17:$Y$17,1,MATCH(神器1!$G$14,神器草稿!$Q$4:$Y$4,0),1)*$D$14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78" s="34">
        <f>IF(L178&lt;$E$17,0,INDEX(神器草稿!$Q$20:$Y$20,1,MATCH(神器1!$G$17,神器草稿!$Q$4:$Y$4,0),1)*$D$17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78" s="5">
        <f>IF(L178&lt;$E$24,0,INDEX(神器草稿!$Q$27:$Y$27,1,MATCH(神器1!$G$24,神器草稿!$Q$4:$Y$4,0),1)*$D$24)</f>
        <v>0.36</v>
      </c>
      <c r="AG178" s="5">
        <f>IF(L178&lt;$E$25,0,INDEX(神器草稿!$Q$28:$Y$28,1,MATCH(神器1!$G$25,神器草稿!$Q$4:$Y$4,0),1)*$D$25)</f>
        <v>0.36</v>
      </c>
    </row>
    <row r="179" spans="12:33" x14ac:dyDescent="0.2">
      <c r="L179" s="5">
        <v>175</v>
      </c>
      <c r="M179" s="34">
        <f>IF(L179&lt;$E$5,0,INDEX(神器草稿!$Q$8:$Y$8,1,MATCH(神器1!$G$5,神器草稿!$Q$4:$Y$4,0),1)*$D$5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79" s="34">
        <f>IF(L179&lt;$E$2,0,INDEX(神器草稿!$Q$5:$Y$5,1,MATCH(神器1!$G$2,神器草稿!$Q$4:$Y$4,0),1)*$D$2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79" s="5">
        <f>IF(L179&lt;$E$26,0,INDEX(神器草稿!$Q$29:$Y$29,1,MATCH(神器1!$G$26,神器草稿!$Q$4:$Y$4,0),1)*$D$26)</f>
        <v>7.1999999999999995E-2</v>
      </c>
      <c r="R179" s="5">
        <f>IF(L179&lt;$E$27,0,INDEX(神器草稿!$Q$30:$Y$30,1,MATCH(神器1!$G$27,神器草稿!$Q$4:$Y$4,0),1)*$D$27)</f>
        <v>7.1999999999999995E-2</v>
      </c>
      <c r="S179" s="5">
        <f>IF(L179&lt;$E$29,0,INDEX(神器草稿!$Q$32:$Y$32,1,MATCH(神器1!$G$29,神器草稿!$Q$4:$Y$4,0),1)*$D$29)</f>
        <v>7.1999999999999995E-2</v>
      </c>
      <c r="T179" s="5">
        <f>IF(L179&lt;$E$28,0,INDEX(神器草稿!$Q$31:$Y$31,1,MATCH(神器1!$G$28,神器草稿!$Q$4:$Y$4,0),1)*$D$28)</f>
        <v>7.1999999999999995E-2</v>
      </c>
      <c r="U179" s="5">
        <f>IF(L179&lt;$E$30,0,INDEX(神器草稿!$Q$33:$Y$33,1,MATCH(神器1!$G$30,神器草稿!$Q$4:$Y$4,0),1)*$D$30)</f>
        <v>7.1999999999999995E-2</v>
      </c>
      <c r="V179" s="5">
        <f>IF(L179&lt;$E$31,0,INDEX(神器草稿!$Q$34:$Y$34,1,MATCH(神器1!$G$31,神器草稿!$Q$4:$Y$4,0),1)*$D$31)</f>
        <v>7.1999999999999995E-2</v>
      </c>
      <c r="AC179" s="5">
        <v>175</v>
      </c>
      <c r="AD179" s="34">
        <f>IF(L179&lt;$E$14,0,INDEX(神器草稿!$Q$17:$Y$17,1,MATCH(神器1!$G$14,神器草稿!$Q$4:$Y$4,0),1)*$D$14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79" s="34">
        <f>IF(L179&lt;$E$17,0,INDEX(神器草稿!$Q$20:$Y$20,1,MATCH(神器1!$G$17,神器草稿!$Q$4:$Y$4,0),1)*$D$17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79" s="5">
        <f>IF(L179&lt;$E$24,0,INDEX(神器草稿!$Q$27:$Y$27,1,MATCH(神器1!$G$24,神器草稿!$Q$4:$Y$4,0),1)*$D$24)</f>
        <v>0.36</v>
      </c>
      <c r="AG179" s="5">
        <f>IF(L179&lt;$E$25,0,INDEX(神器草稿!$Q$28:$Y$28,1,MATCH(神器1!$G$25,神器草稿!$Q$4:$Y$4,0),1)*$D$25)</f>
        <v>0.36</v>
      </c>
    </row>
    <row r="180" spans="12:33" x14ac:dyDescent="0.2">
      <c r="L180" s="5">
        <v>176</v>
      </c>
      <c r="M180" s="34">
        <f>IF(L180&lt;$E$5,0,INDEX(神器草稿!$Q$8:$Y$8,1,MATCH(神器1!$G$5,神器草稿!$Q$4:$Y$4,0),1)*$D$5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80" s="34">
        <f>IF(L180&lt;$E$2,0,INDEX(神器草稿!$Q$5:$Y$5,1,MATCH(神器1!$G$2,神器草稿!$Q$4:$Y$4,0),1)*$D$2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80" s="5">
        <f>IF(L180&lt;$E$26,0,INDEX(神器草稿!$Q$29:$Y$29,1,MATCH(神器1!$G$26,神器草稿!$Q$4:$Y$4,0),1)*$D$26)</f>
        <v>7.1999999999999995E-2</v>
      </c>
      <c r="R180" s="5">
        <f>IF(L180&lt;$E$27,0,INDEX(神器草稿!$Q$30:$Y$30,1,MATCH(神器1!$G$27,神器草稿!$Q$4:$Y$4,0),1)*$D$27)</f>
        <v>7.1999999999999995E-2</v>
      </c>
      <c r="S180" s="5">
        <f>IF(L180&lt;$E$29,0,INDEX(神器草稿!$Q$32:$Y$32,1,MATCH(神器1!$G$29,神器草稿!$Q$4:$Y$4,0),1)*$D$29)</f>
        <v>7.1999999999999995E-2</v>
      </c>
      <c r="T180" s="5">
        <f>IF(L180&lt;$E$28,0,INDEX(神器草稿!$Q$31:$Y$31,1,MATCH(神器1!$G$28,神器草稿!$Q$4:$Y$4,0),1)*$D$28)</f>
        <v>7.1999999999999995E-2</v>
      </c>
      <c r="U180" s="5">
        <f>IF(L180&lt;$E$30,0,INDEX(神器草稿!$Q$33:$Y$33,1,MATCH(神器1!$G$30,神器草稿!$Q$4:$Y$4,0),1)*$D$30)</f>
        <v>7.1999999999999995E-2</v>
      </c>
      <c r="V180" s="5">
        <f>IF(L180&lt;$E$31,0,INDEX(神器草稿!$Q$34:$Y$34,1,MATCH(神器1!$G$31,神器草稿!$Q$4:$Y$4,0),1)*$D$31)</f>
        <v>7.1999999999999995E-2</v>
      </c>
      <c r="AC180" s="5">
        <v>176</v>
      </c>
      <c r="AD180" s="34">
        <f>IF(L180&lt;$E$14,0,INDEX(神器草稿!$Q$17:$Y$17,1,MATCH(神器1!$G$14,神器草稿!$Q$4:$Y$4,0),1)*$D$14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80" s="34">
        <f>IF(L180&lt;$E$17,0,INDEX(神器草稿!$Q$20:$Y$20,1,MATCH(神器1!$G$17,神器草稿!$Q$4:$Y$4,0),1)*$D$17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80" s="5">
        <f>IF(L180&lt;$E$24,0,INDEX(神器草稿!$Q$27:$Y$27,1,MATCH(神器1!$G$24,神器草稿!$Q$4:$Y$4,0),1)*$D$24)</f>
        <v>0.36</v>
      </c>
      <c r="AG180" s="5">
        <f>IF(L180&lt;$E$25,0,INDEX(神器草稿!$Q$28:$Y$28,1,MATCH(神器1!$G$25,神器草稿!$Q$4:$Y$4,0),1)*$D$25)</f>
        <v>0.36</v>
      </c>
    </row>
    <row r="181" spans="12:33" x14ac:dyDescent="0.2">
      <c r="L181" s="5">
        <v>177</v>
      </c>
      <c r="M181" s="34">
        <f>IF(L181&lt;$E$5,0,INDEX(神器草稿!$Q$8:$Y$8,1,MATCH(神器1!$G$5,神器草稿!$Q$4:$Y$4,0),1)*$D$5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81" s="34">
        <f>IF(L181&lt;$E$2,0,INDEX(神器草稿!$Q$5:$Y$5,1,MATCH(神器1!$G$2,神器草稿!$Q$4:$Y$4,0),1)*$D$2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81" s="5">
        <f>IF(L181&lt;$E$26,0,INDEX(神器草稿!$Q$29:$Y$29,1,MATCH(神器1!$G$26,神器草稿!$Q$4:$Y$4,0),1)*$D$26)</f>
        <v>7.1999999999999995E-2</v>
      </c>
      <c r="R181" s="5">
        <f>IF(L181&lt;$E$27,0,INDEX(神器草稿!$Q$30:$Y$30,1,MATCH(神器1!$G$27,神器草稿!$Q$4:$Y$4,0),1)*$D$27)</f>
        <v>7.1999999999999995E-2</v>
      </c>
      <c r="S181" s="5">
        <f>IF(L181&lt;$E$29,0,INDEX(神器草稿!$Q$32:$Y$32,1,MATCH(神器1!$G$29,神器草稿!$Q$4:$Y$4,0),1)*$D$29)</f>
        <v>7.1999999999999995E-2</v>
      </c>
      <c r="T181" s="5">
        <f>IF(L181&lt;$E$28,0,INDEX(神器草稿!$Q$31:$Y$31,1,MATCH(神器1!$G$28,神器草稿!$Q$4:$Y$4,0),1)*$D$28)</f>
        <v>7.1999999999999995E-2</v>
      </c>
      <c r="U181" s="5">
        <f>IF(L181&lt;$E$30,0,INDEX(神器草稿!$Q$33:$Y$33,1,MATCH(神器1!$G$30,神器草稿!$Q$4:$Y$4,0),1)*$D$30)</f>
        <v>7.1999999999999995E-2</v>
      </c>
      <c r="V181" s="5">
        <f>IF(L181&lt;$E$31,0,INDEX(神器草稿!$Q$34:$Y$34,1,MATCH(神器1!$G$31,神器草稿!$Q$4:$Y$4,0),1)*$D$31)</f>
        <v>7.1999999999999995E-2</v>
      </c>
      <c r="AC181" s="5">
        <v>177</v>
      </c>
      <c r="AD181" s="34">
        <f>IF(L181&lt;$E$14,0,INDEX(神器草稿!$Q$17:$Y$17,1,MATCH(神器1!$G$14,神器草稿!$Q$4:$Y$4,0),1)*$D$14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81" s="34">
        <f>IF(L181&lt;$E$17,0,INDEX(神器草稿!$Q$20:$Y$20,1,MATCH(神器1!$G$17,神器草稿!$Q$4:$Y$4,0),1)*$D$17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81" s="5">
        <f>IF(L181&lt;$E$24,0,INDEX(神器草稿!$Q$27:$Y$27,1,MATCH(神器1!$G$24,神器草稿!$Q$4:$Y$4,0),1)*$D$24)</f>
        <v>0.36</v>
      </c>
      <c r="AG181" s="5">
        <f>IF(L181&lt;$E$25,0,INDEX(神器草稿!$Q$28:$Y$28,1,MATCH(神器1!$G$25,神器草稿!$Q$4:$Y$4,0),1)*$D$25)</f>
        <v>0.36</v>
      </c>
    </row>
    <row r="182" spans="12:33" x14ac:dyDescent="0.2">
      <c r="L182" s="5">
        <v>178</v>
      </c>
      <c r="M182" s="34">
        <f>IF(L182&lt;$E$5,0,INDEX(神器草稿!$Q$8:$Y$8,1,MATCH(神器1!$G$5,神器草稿!$Q$4:$Y$4,0),1)*$D$5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82" s="34">
        <f>IF(L182&lt;$E$2,0,INDEX(神器草稿!$Q$5:$Y$5,1,MATCH(神器1!$G$2,神器草稿!$Q$4:$Y$4,0),1)*$D$2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82" s="5">
        <f>IF(L182&lt;$E$26,0,INDEX(神器草稿!$Q$29:$Y$29,1,MATCH(神器1!$G$26,神器草稿!$Q$4:$Y$4,0),1)*$D$26)</f>
        <v>7.1999999999999995E-2</v>
      </c>
      <c r="R182" s="5">
        <f>IF(L182&lt;$E$27,0,INDEX(神器草稿!$Q$30:$Y$30,1,MATCH(神器1!$G$27,神器草稿!$Q$4:$Y$4,0),1)*$D$27)</f>
        <v>7.1999999999999995E-2</v>
      </c>
      <c r="S182" s="5">
        <f>IF(L182&lt;$E$29,0,INDEX(神器草稿!$Q$32:$Y$32,1,MATCH(神器1!$G$29,神器草稿!$Q$4:$Y$4,0),1)*$D$29)</f>
        <v>7.1999999999999995E-2</v>
      </c>
      <c r="T182" s="5">
        <f>IF(L182&lt;$E$28,0,INDEX(神器草稿!$Q$31:$Y$31,1,MATCH(神器1!$G$28,神器草稿!$Q$4:$Y$4,0),1)*$D$28)</f>
        <v>7.1999999999999995E-2</v>
      </c>
      <c r="U182" s="5">
        <f>IF(L182&lt;$E$30,0,INDEX(神器草稿!$Q$33:$Y$33,1,MATCH(神器1!$G$30,神器草稿!$Q$4:$Y$4,0),1)*$D$30)</f>
        <v>7.1999999999999995E-2</v>
      </c>
      <c r="V182" s="5">
        <f>IF(L182&lt;$E$31,0,INDEX(神器草稿!$Q$34:$Y$34,1,MATCH(神器1!$G$31,神器草稿!$Q$4:$Y$4,0),1)*$D$31)</f>
        <v>7.1999999999999995E-2</v>
      </c>
      <c r="AC182" s="5">
        <v>178</v>
      </c>
      <c r="AD182" s="34">
        <f>IF(L182&lt;$E$14,0,INDEX(神器草稿!$Q$17:$Y$17,1,MATCH(神器1!$G$14,神器草稿!$Q$4:$Y$4,0),1)*$D$14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82" s="34">
        <f>IF(L182&lt;$E$17,0,INDEX(神器草稿!$Q$20:$Y$20,1,MATCH(神器1!$G$17,神器草稿!$Q$4:$Y$4,0),1)*$D$17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82" s="5">
        <f>IF(L182&lt;$E$24,0,INDEX(神器草稿!$Q$27:$Y$27,1,MATCH(神器1!$G$24,神器草稿!$Q$4:$Y$4,0),1)*$D$24)</f>
        <v>0.36</v>
      </c>
      <c r="AG182" s="5">
        <f>IF(L182&lt;$E$25,0,INDEX(神器草稿!$Q$28:$Y$28,1,MATCH(神器1!$G$25,神器草稿!$Q$4:$Y$4,0),1)*$D$25)</f>
        <v>0.36</v>
      </c>
    </row>
    <row r="183" spans="12:33" x14ac:dyDescent="0.2">
      <c r="L183" s="5">
        <v>179</v>
      </c>
      <c r="M183" s="34">
        <f>IF(L183&lt;$E$5,0,INDEX(神器草稿!$Q$8:$Y$8,1,MATCH(神器1!$G$5,神器草稿!$Q$4:$Y$4,0),1)*$D$5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83" s="34">
        <f>IF(L183&lt;$E$2,0,INDEX(神器草稿!$Q$5:$Y$5,1,MATCH(神器1!$G$2,神器草稿!$Q$4:$Y$4,0),1)*$D$2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83" s="5">
        <f>IF(L183&lt;$E$26,0,INDEX(神器草稿!$Q$29:$Y$29,1,MATCH(神器1!$G$26,神器草稿!$Q$4:$Y$4,0),1)*$D$26)</f>
        <v>7.1999999999999995E-2</v>
      </c>
      <c r="R183" s="5">
        <f>IF(L183&lt;$E$27,0,INDEX(神器草稿!$Q$30:$Y$30,1,MATCH(神器1!$G$27,神器草稿!$Q$4:$Y$4,0),1)*$D$27)</f>
        <v>7.1999999999999995E-2</v>
      </c>
      <c r="S183" s="5">
        <f>IF(L183&lt;$E$29,0,INDEX(神器草稿!$Q$32:$Y$32,1,MATCH(神器1!$G$29,神器草稿!$Q$4:$Y$4,0),1)*$D$29)</f>
        <v>7.1999999999999995E-2</v>
      </c>
      <c r="T183" s="5">
        <f>IF(L183&lt;$E$28,0,INDEX(神器草稿!$Q$31:$Y$31,1,MATCH(神器1!$G$28,神器草稿!$Q$4:$Y$4,0),1)*$D$28)</f>
        <v>7.1999999999999995E-2</v>
      </c>
      <c r="U183" s="5">
        <f>IF(L183&lt;$E$30,0,INDEX(神器草稿!$Q$33:$Y$33,1,MATCH(神器1!$G$30,神器草稿!$Q$4:$Y$4,0),1)*$D$30)</f>
        <v>7.1999999999999995E-2</v>
      </c>
      <c r="V183" s="5">
        <f>IF(L183&lt;$E$31,0,INDEX(神器草稿!$Q$34:$Y$34,1,MATCH(神器1!$G$31,神器草稿!$Q$4:$Y$4,0),1)*$D$31)</f>
        <v>7.1999999999999995E-2</v>
      </c>
      <c r="AC183" s="5">
        <v>179</v>
      </c>
      <c r="AD183" s="34">
        <f>IF(L183&lt;$E$14,0,INDEX(神器草稿!$Q$17:$Y$17,1,MATCH(神器1!$G$14,神器草稿!$Q$4:$Y$4,0),1)*$D$14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83" s="34">
        <f>IF(L183&lt;$E$17,0,INDEX(神器草稿!$Q$20:$Y$20,1,MATCH(神器1!$G$17,神器草稿!$Q$4:$Y$4,0),1)*$D$17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83" s="5">
        <f>IF(L183&lt;$E$24,0,INDEX(神器草稿!$Q$27:$Y$27,1,MATCH(神器1!$G$24,神器草稿!$Q$4:$Y$4,0),1)*$D$24)</f>
        <v>0.36</v>
      </c>
      <c r="AG183" s="5">
        <f>IF(L183&lt;$E$25,0,INDEX(神器草稿!$Q$28:$Y$28,1,MATCH(神器1!$G$25,神器草稿!$Q$4:$Y$4,0),1)*$D$25)</f>
        <v>0.36</v>
      </c>
    </row>
    <row r="184" spans="12:33" x14ac:dyDescent="0.2">
      <c r="L184" s="5">
        <v>180</v>
      </c>
      <c r="M184" s="34">
        <f>IF(L184&lt;$E$5,0,INDEX(神器草稿!$Q$8:$Y$8,1,MATCH(神器1!$G$5,神器草稿!$Q$4:$Y$4,0),1)*$D$5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84" s="34">
        <f>IF(L184&lt;$E$2,0,INDEX(神器草稿!$Q$5:$Y$5,1,MATCH(神器1!$G$2,神器草稿!$Q$4:$Y$4,0),1)*$D$2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84" s="5">
        <f>IF(L184&lt;$E$26,0,INDEX(神器草稿!$Q$29:$Y$29,1,MATCH(神器1!$G$26,神器草稿!$Q$4:$Y$4,0),1)*$D$26)</f>
        <v>7.1999999999999995E-2</v>
      </c>
      <c r="R184" s="5">
        <f>IF(L184&lt;$E$27,0,INDEX(神器草稿!$Q$30:$Y$30,1,MATCH(神器1!$G$27,神器草稿!$Q$4:$Y$4,0),1)*$D$27)</f>
        <v>7.1999999999999995E-2</v>
      </c>
      <c r="S184" s="5">
        <f>IF(L184&lt;$E$29,0,INDEX(神器草稿!$Q$32:$Y$32,1,MATCH(神器1!$G$29,神器草稿!$Q$4:$Y$4,0),1)*$D$29)</f>
        <v>7.1999999999999995E-2</v>
      </c>
      <c r="T184" s="5">
        <f>IF(L184&lt;$E$28,0,INDEX(神器草稿!$Q$31:$Y$31,1,MATCH(神器1!$G$28,神器草稿!$Q$4:$Y$4,0),1)*$D$28)</f>
        <v>7.1999999999999995E-2</v>
      </c>
      <c r="U184" s="5">
        <f>IF(L184&lt;$E$30,0,INDEX(神器草稿!$Q$33:$Y$33,1,MATCH(神器1!$G$30,神器草稿!$Q$4:$Y$4,0),1)*$D$30)</f>
        <v>7.1999999999999995E-2</v>
      </c>
      <c r="V184" s="5">
        <f>IF(L184&lt;$E$31,0,INDEX(神器草稿!$Q$34:$Y$34,1,MATCH(神器1!$G$31,神器草稿!$Q$4:$Y$4,0),1)*$D$31)</f>
        <v>7.1999999999999995E-2</v>
      </c>
      <c r="AC184" s="5">
        <v>180</v>
      </c>
      <c r="AD184" s="34">
        <f>IF(L184&lt;$E$14,0,INDEX(神器草稿!$Q$17:$Y$17,1,MATCH(神器1!$G$14,神器草稿!$Q$4:$Y$4,0),1)*$D$14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84" s="34">
        <f>IF(L184&lt;$E$17,0,INDEX(神器草稿!$Q$20:$Y$20,1,MATCH(神器1!$G$17,神器草稿!$Q$4:$Y$4,0),1)*$D$17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84" s="5">
        <f>IF(L184&lt;$E$24,0,INDEX(神器草稿!$Q$27:$Y$27,1,MATCH(神器1!$G$24,神器草稿!$Q$4:$Y$4,0),1)*$D$24)</f>
        <v>0.36</v>
      </c>
      <c r="AG184" s="5">
        <f>IF(L184&lt;$E$25,0,INDEX(神器草稿!$Q$28:$Y$28,1,MATCH(神器1!$G$25,神器草稿!$Q$4:$Y$4,0),1)*$D$25)</f>
        <v>0.36</v>
      </c>
    </row>
    <row r="185" spans="12:33" x14ac:dyDescent="0.2">
      <c r="L185" s="5">
        <v>181</v>
      </c>
      <c r="M185" s="34">
        <f>IF(L185&lt;$E$5,0,INDEX(神器草稿!$Q$8:$Y$8,1,MATCH(神器1!$G$5,神器草稿!$Q$4:$Y$4,0),1)*$D$5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85" s="34">
        <f>IF(L185&lt;$E$2,0,INDEX(神器草稿!$Q$5:$Y$5,1,MATCH(神器1!$G$2,神器草稿!$Q$4:$Y$4,0),1)*$D$2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85" s="5">
        <f>IF(L185&lt;$E$26,0,INDEX(神器草稿!$Q$29:$Y$29,1,MATCH(神器1!$G$26,神器草稿!$Q$4:$Y$4,0),1)*$D$26)</f>
        <v>7.1999999999999995E-2</v>
      </c>
      <c r="R185" s="5">
        <f>IF(L185&lt;$E$27,0,INDEX(神器草稿!$Q$30:$Y$30,1,MATCH(神器1!$G$27,神器草稿!$Q$4:$Y$4,0),1)*$D$27)</f>
        <v>7.1999999999999995E-2</v>
      </c>
      <c r="S185" s="5">
        <f>IF(L185&lt;$E$29,0,INDEX(神器草稿!$Q$32:$Y$32,1,MATCH(神器1!$G$29,神器草稿!$Q$4:$Y$4,0),1)*$D$29)</f>
        <v>7.1999999999999995E-2</v>
      </c>
      <c r="T185" s="5">
        <f>IF(L185&lt;$E$28,0,INDEX(神器草稿!$Q$31:$Y$31,1,MATCH(神器1!$G$28,神器草稿!$Q$4:$Y$4,0),1)*$D$28)</f>
        <v>7.1999999999999995E-2</v>
      </c>
      <c r="U185" s="5">
        <f>IF(L185&lt;$E$30,0,INDEX(神器草稿!$Q$33:$Y$33,1,MATCH(神器1!$G$30,神器草稿!$Q$4:$Y$4,0),1)*$D$30)</f>
        <v>7.1999999999999995E-2</v>
      </c>
      <c r="V185" s="5">
        <f>IF(L185&lt;$E$31,0,INDEX(神器草稿!$Q$34:$Y$34,1,MATCH(神器1!$G$31,神器草稿!$Q$4:$Y$4,0),1)*$D$31)</f>
        <v>7.1999999999999995E-2</v>
      </c>
      <c r="AC185" s="5">
        <v>181</v>
      </c>
      <c r="AD185" s="34">
        <f>IF(L185&lt;$E$14,0,INDEX(神器草稿!$Q$17:$Y$17,1,MATCH(神器1!$G$14,神器草稿!$Q$4:$Y$4,0),1)*$D$14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85" s="34">
        <f>IF(L185&lt;$E$17,0,INDEX(神器草稿!$Q$20:$Y$20,1,MATCH(神器1!$G$17,神器草稿!$Q$4:$Y$4,0),1)*$D$17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85" s="5">
        <f>IF(L185&lt;$E$24,0,INDEX(神器草稿!$Q$27:$Y$27,1,MATCH(神器1!$G$24,神器草稿!$Q$4:$Y$4,0),1)*$D$24)</f>
        <v>0.36</v>
      </c>
      <c r="AG185" s="5">
        <f>IF(L185&lt;$E$25,0,INDEX(神器草稿!$Q$28:$Y$28,1,MATCH(神器1!$G$25,神器草稿!$Q$4:$Y$4,0),1)*$D$25)</f>
        <v>0.36</v>
      </c>
    </row>
    <row r="186" spans="12:33" x14ac:dyDescent="0.2">
      <c r="L186" s="5">
        <v>182</v>
      </c>
      <c r="M186" s="34">
        <f>IF(L186&lt;$E$5,0,INDEX(神器草稿!$Q$8:$Y$8,1,MATCH(神器1!$G$5,神器草稿!$Q$4:$Y$4,0),1)*$D$5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86" s="34">
        <f>IF(L186&lt;$E$2,0,INDEX(神器草稿!$Q$5:$Y$5,1,MATCH(神器1!$G$2,神器草稿!$Q$4:$Y$4,0),1)*$D$2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86" s="5">
        <f>IF(L186&lt;$E$26,0,INDEX(神器草稿!$Q$29:$Y$29,1,MATCH(神器1!$G$26,神器草稿!$Q$4:$Y$4,0),1)*$D$26)</f>
        <v>7.1999999999999995E-2</v>
      </c>
      <c r="R186" s="5">
        <f>IF(L186&lt;$E$27,0,INDEX(神器草稿!$Q$30:$Y$30,1,MATCH(神器1!$G$27,神器草稿!$Q$4:$Y$4,0),1)*$D$27)</f>
        <v>7.1999999999999995E-2</v>
      </c>
      <c r="S186" s="5">
        <f>IF(L186&lt;$E$29,0,INDEX(神器草稿!$Q$32:$Y$32,1,MATCH(神器1!$G$29,神器草稿!$Q$4:$Y$4,0),1)*$D$29)</f>
        <v>7.1999999999999995E-2</v>
      </c>
      <c r="T186" s="5">
        <f>IF(L186&lt;$E$28,0,INDEX(神器草稿!$Q$31:$Y$31,1,MATCH(神器1!$G$28,神器草稿!$Q$4:$Y$4,0),1)*$D$28)</f>
        <v>7.1999999999999995E-2</v>
      </c>
      <c r="U186" s="5">
        <f>IF(L186&lt;$E$30,0,INDEX(神器草稿!$Q$33:$Y$33,1,MATCH(神器1!$G$30,神器草稿!$Q$4:$Y$4,0),1)*$D$30)</f>
        <v>7.1999999999999995E-2</v>
      </c>
      <c r="V186" s="5">
        <f>IF(L186&lt;$E$31,0,INDEX(神器草稿!$Q$34:$Y$34,1,MATCH(神器1!$G$31,神器草稿!$Q$4:$Y$4,0),1)*$D$31)</f>
        <v>7.1999999999999995E-2</v>
      </c>
      <c r="AC186" s="5">
        <v>182</v>
      </c>
      <c r="AD186" s="34">
        <f>IF(L186&lt;$E$14,0,INDEX(神器草稿!$Q$17:$Y$17,1,MATCH(神器1!$G$14,神器草稿!$Q$4:$Y$4,0),1)*$D$14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86" s="34">
        <f>IF(L186&lt;$E$17,0,INDEX(神器草稿!$Q$20:$Y$20,1,MATCH(神器1!$G$17,神器草稿!$Q$4:$Y$4,0),1)*$D$17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86" s="5">
        <f>IF(L186&lt;$E$24,0,INDEX(神器草稿!$Q$27:$Y$27,1,MATCH(神器1!$G$24,神器草稿!$Q$4:$Y$4,0),1)*$D$24)</f>
        <v>0.36</v>
      </c>
      <c r="AG186" s="5">
        <f>IF(L186&lt;$E$25,0,INDEX(神器草稿!$Q$28:$Y$28,1,MATCH(神器1!$G$25,神器草稿!$Q$4:$Y$4,0),1)*$D$25)</f>
        <v>0.36</v>
      </c>
    </row>
    <row r="187" spans="12:33" x14ac:dyDescent="0.2">
      <c r="L187" s="5">
        <v>183</v>
      </c>
      <c r="M187" s="34">
        <f>IF(L187&lt;$E$5,0,INDEX(神器草稿!$Q$8:$Y$8,1,MATCH(神器1!$G$5,神器草稿!$Q$4:$Y$4,0),1)*$D$5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87" s="34">
        <f>IF(L187&lt;$E$2,0,INDEX(神器草稿!$Q$5:$Y$5,1,MATCH(神器1!$G$2,神器草稿!$Q$4:$Y$4,0),1)*$D$2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87" s="5">
        <f>IF(L187&lt;$E$26,0,INDEX(神器草稿!$Q$29:$Y$29,1,MATCH(神器1!$G$26,神器草稿!$Q$4:$Y$4,0),1)*$D$26)</f>
        <v>7.1999999999999995E-2</v>
      </c>
      <c r="R187" s="5">
        <f>IF(L187&lt;$E$27,0,INDEX(神器草稿!$Q$30:$Y$30,1,MATCH(神器1!$G$27,神器草稿!$Q$4:$Y$4,0),1)*$D$27)</f>
        <v>7.1999999999999995E-2</v>
      </c>
      <c r="S187" s="5">
        <f>IF(L187&lt;$E$29,0,INDEX(神器草稿!$Q$32:$Y$32,1,MATCH(神器1!$G$29,神器草稿!$Q$4:$Y$4,0),1)*$D$29)</f>
        <v>7.1999999999999995E-2</v>
      </c>
      <c r="T187" s="5">
        <f>IF(L187&lt;$E$28,0,INDEX(神器草稿!$Q$31:$Y$31,1,MATCH(神器1!$G$28,神器草稿!$Q$4:$Y$4,0),1)*$D$28)</f>
        <v>7.1999999999999995E-2</v>
      </c>
      <c r="U187" s="5">
        <f>IF(L187&lt;$E$30,0,INDEX(神器草稿!$Q$33:$Y$33,1,MATCH(神器1!$G$30,神器草稿!$Q$4:$Y$4,0),1)*$D$30)</f>
        <v>7.1999999999999995E-2</v>
      </c>
      <c r="V187" s="5">
        <f>IF(L187&lt;$E$31,0,INDEX(神器草稿!$Q$34:$Y$34,1,MATCH(神器1!$G$31,神器草稿!$Q$4:$Y$4,0),1)*$D$31)</f>
        <v>7.1999999999999995E-2</v>
      </c>
      <c r="AC187" s="5">
        <v>183</v>
      </c>
      <c r="AD187" s="34">
        <f>IF(L187&lt;$E$14,0,INDEX(神器草稿!$Q$17:$Y$17,1,MATCH(神器1!$G$14,神器草稿!$Q$4:$Y$4,0),1)*$D$14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87" s="34">
        <f>IF(L187&lt;$E$17,0,INDEX(神器草稿!$Q$20:$Y$20,1,MATCH(神器1!$G$17,神器草稿!$Q$4:$Y$4,0),1)*$D$17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87" s="5">
        <f>IF(L187&lt;$E$24,0,INDEX(神器草稿!$Q$27:$Y$27,1,MATCH(神器1!$G$24,神器草稿!$Q$4:$Y$4,0),1)*$D$24)</f>
        <v>0.36</v>
      </c>
      <c r="AG187" s="5">
        <f>IF(L187&lt;$E$25,0,INDEX(神器草稿!$Q$28:$Y$28,1,MATCH(神器1!$G$25,神器草稿!$Q$4:$Y$4,0),1)*$D$25)</f>
        <v>0.36</v>
      </c>
    </row>
    <row r="188" spans="12:33" x14ac:dyDescent="0.2">
      <c r="L188" s="5">
        <v>184</v>
      </c>
      <c r="M188" s="34">
        <f>IF(L188&lt;$E$5,0,INDEX(神器草稿!$Q$8:$Y$8,1,MATCH(神器1!$G$5,神器草稿!$Q$4:$Y$4,0),1)*$D$5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88" s="34">
        <f>IF(L188&lt;$E$2,0,INDEX(神器草稿!$Q$5:$Y$5,1,MATCH(神器1!$G$2,神器草稿!$Q$4:$Y$4,0),1)*$D$2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88" s="5">
        <f>IF(L188&lt;$E$26,0,INDEX(神器草稿!$Q$29:$Y$29,1,MATCH(神器1!$G$26,神器草稿!$Q$4:$Y$4,0),1)*$D$26)</f>
        <v>7.1999999999999995E-2</v>
      </c>
      <c r="R188" s="5">
        <f>IF(L188&lt;$E$27,0,INDEX(神器草稿!$Q$30:$Y$30,1,MATCH(神器1!$G$27,神器草稿!$Q$4:$Y$4,0),1)*$D$27)</f>
        <v>7.1999999999999995E-2</v>
      </c>
      <c r="S188" s="5">
        <f>IF(L188&lt;$E$29,0,INDEX(神器草稿!$Q$32:$Y$32,1,MATCH(神器1!$G$29,神器草稿!$Q$4:$Y$4,0),1)*$D$29)</f>
        <v>7.1999999999999995E-2</v>
      </c>
      <c r="T188" s="5">
        <f>IF(L188&lt;$E$28,0,INDEX(神器草稿!$Q$31:$Y$31,1,MATCH(神器1!$G$28,神器草稿!$Q$4:$Y$4,0),1)*$D$28)</f>
        <v>7.1999999999999995E-2</v>
      </c>
      <c r="U188" s="5">
        <f>IF(L188&lt;$E$30,0,INDEX(神器草稿!$Q$33:$Y$33,1,MATCH(神器1!$G$30,神器草稿!$Q$4:$Y$4,0),1)*$D$30)</f>
        <v>7.1999999999999995E-2</v>
      </c>
      <c r="V188" s="5">
        <f>IF(L188&lt;$E$31,0,INDEX(神器草稿!$Q$34:$Y$34,1,MATCH(神器1!$G$31,神器草稿!$Q$4:$Y$4,0),1)*$D$31)</f>
        <v>7.1999999999999995E-2</v>
      </c>
      <c r="AC188" s="5">
        <v>184</v>
      </c>
      <c r="AD188" s="34">
        <f>IF(L188&lt;$E$14,0,INDEX(神器草稿!$Q$17:$Y$17,1,MATCH(神器1!$G$14,神器草稿!$Q$4:$Y$4,0),1)*$D$14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88" s="34">
        <f>IF(L188&lt;$E$17,0,INDEX(神器草稿!$Q$20:$Y$20,1,MATCH(神器1!$G$17,神器草稿!$Q$4:$Y$4,0),1)*$D$17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88" s="5">
        <f>IF(L188&lt;$E$24,0,INDEX(神器草稿!$Q$27:$Y$27,1,MATCH(神器1!$G$24,神器草稿!$Q$4:$Y$4,0),1)*$D$24)</f>
        <v>0.36</v>
      </c>
      <c r="AG188" s="5">
        <f>IF(L188&lt;$E$25,0,INDEX(神器草稿!$Q$28:$Y$28,1,MATCH(神器1!$G$25,神器草稿!$Q$4:$Y$4,0),1)*$D$25)</f>
        <v>0.36</v>
      </c>
    </row>
    <row r="189" spans="12:33" x14ac:dyDescent="0.2">
      <c r="L189" s="5">
        <v>185</v>
      </c>
      <c r="M189" s="34">
        <f>IF(L189&lt;$E$5,0,INDEX(神器草稿!$Q$8:$Y$8,1,MATCH(神器1!$G$5,神器草稿!$Q$4:$Y$4,0),1)*$D$5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89" s="34">
        <f>IF(L189&lt;$E$2,0,INDEX(神器草稿!$Q$5:$Y$5,1,MATCH(神器1!$G$2,神器草稿!$Q$4:$Y$4,0),1)*$D$2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89" s="5">
        <f>IF(L189&lt;$E$26,0,INDEX(神器草稿!$Q$29:$Y$29,1,MATCH(神器1!$G$26,神器草稿!$Q$4:$Y$4,0),1)*$D$26)</f>
        <v>7.1999999999999995E-2</v>
      </c>
      <c r="R189" s="5">
        <f>IF(L189&lt;$E$27,0,INDEX(神器草稿!$Q$30:$Y$30,1,MATCH(神器1!$G$27,神器草稿!$Q$4:$Y$4,0),1)*$D$27)</f>
        <v>7.1999999999999995E-2</v>
      </c>
      <c r="S189" s="5">
        <f>IF(L189&lt;$E$29,0,INDEX(神器草稿!$Q$32:$Y$32,1,MATCH(神器1!$G$29,神器草稿!$Q$4:$Y$4,0),1)*$D$29)</f>
        <v>7.1999999999999995E-2</v>
      </c>
      <c r="T189" s="5">
        <f>IF(L189&lt;$E$28,0,INDEX(神器草稿!$Q$31:$Y$31,1,MATCH(神器1!$G$28,神器草稿!$Q$4:$Y$4,0),1)*$D$28)</f>
        <v>7.1999999999999995E-2</v>
      </c>
      <c r="U189" s="5">
        <f>IF(L189&lt;$E$30,0,INDEX(神器草稿!$Q$33:$Y$33,1,MATCH(神器1!$G$30,神器草稿!$Q$4:$Y$4,0),1)*$D$30)</f>
        <v>7.1999999999999995E-2</v>
      </c>
      <c r="V189" s="5">
        <f>IF(L189&lt;$E$31,0,INDEX(神器草稿!$Q$34:$Y$34,1,MATCH(神器1!$G$31,神器草稿!$Q$4:$Y$4,0),1)*$D$31)</f>
        <v>7.1999999999999995E-2</v>
      </c>
      <c r="AC189" s="5">
        <v>185</v>
      </c>
      <c r="AD189" s="34">
        <f>IF(L189&lt;$E$14,0,INDEX(神器草稿!$Q$17:$Y$17,1,MATCH(神器1!$G$14,神器草稿!$Q$4:$Y$4,0),1)*$D$14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89" s="34">
        <f>IF(L189&lt;$E$17,0,INDEX(神器草稿!$Q$20:$Y$20,1,MATCH(神器1!$G$17,神器草稿!$Q$4:$Y$4,0),1)*$D$17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89" s="5">
        <f>IF(L189&lt;$E$24,0,INDEX(神器草稿!$Q$27:$Y$27,1,MATCH(神器1!$G$24,神器草稿!$Q$4:$Y$4,0),1)*$D$24)</f>
        <v>0.36</v>
      </c>
      <c r="AG189" s="5">
        <f>IF(L189&lt;$E$25,0,INDEX(神器草稿!$Q$28:$Y$28,1,MATCH(神器1!$G$25,神器草稿!$Q$4:$Y$4,0),1)*$D$25)</f>
        <v>0.36</v>
      </c>
    </row>
    <row r="190" spans="12:33" x14ac:dyDescent="0.2">
      <c r="L190" s="5">
        <v>186</v>
      </c>
      <c r="M190" s="34">
        <f>IF(L190&lt;$E$5,0,INDEX(神器草稿!$Q$8:$Y$8,1,MATCH(神器1!$G$5,神器草稿!$Q$4:$Y$4,0),1)*$D$5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90" s="34">
        <f>IF(L190&lt;$E$2,0,INDEX(神器草稿!$Q$5:$Y$5,1,MATCH(神器1!$G$2,神器草稿!$Q$4:$Y$4,0),1)*$D$2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90" s="5">
        <f>IF(L190&lt;$E$26,0,INDEX(神器草稿!$Q$29:$Y$29,1,MATCH(神器1!$G$26,神器草稿!$Q$4:$Y$4,0),1)*$D$26)</f>
        <v>7.1999999999999995E-2</v>
      </c>
      <c r="R190" s="5">
        <f>IF(L190&lt;$E$27,0,INDEX(神器草稿!$Q$30:$Y$30,1,MATCH(神器1!$G$27,神器草稿!$Q$4:$Y$4,0),1)*$D$27)</f>
        <v>7.1999999999999995E-2</v>
      </c>
      <c r="S190" s="5">
        <f>IF(L190&lt;$E$29,0,INDEX(神器草稿!$Q$32:$Y$32,1,MATCH(神器1!$G$29,神器草稿!$Q$4:$Y$4,0),1)*$D$29)</f>
        <v>7.1999999999999995E-2</v>
      </c>
      <c r="T190" s="5">
        <f>IF(L190&lt;$E$28,0,INDEX(神器草稿!$Q$31:$Y$31,1,MATCH(神器1!$G$28,神器草稿!$Q$4:$Y$4,0),1)*$D$28)</f>
        <v>7.1999999999999995E-2</v>
      </c>
      <c r="U190" s="5">
        <f>IF(L190&lt;$E$30,0,INDEX(神器草稿!$Q$33:$Y$33,1,MATCH(神器1!$G$30,神器草稿!$Q$4:$Y$4,0),1)*$D$30)</f>
        <v>7.1999999999999995E-2</v>
      </c>
      <c r="V190" s="5">
        <f>IF(L190&lt;$E$31,0,INDEX(神器草稿!$Q$34:$Y$34,1,MATCH(神器1!$G$31,神器草稿!$Q$4:$Y$4,0),1)*$D$31)</f>
        <v>7.1999999999999995E-2</v>
      </c>
      <c r="AC190" s="5">
        <v>186</v>
      </c>
      <c r="AD190" s="34">
        <f>IF(L190&lt;$E$14,0,INDEX(神器草稿!$Q$17:$Y$17,1,MATCH(神器1!$G$14,神器草稿!$Q$4:$Y$4,0),1)*$D$14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90" s="34">
        <f>IF(L190&lt;$E$17,0,INDEX(神器草稿!$Q$20:$Y$20,1,MATCH(神器1!$G$17,神器草稿!$Q$4:$Y$4,0),1)*$D$17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90" s="5">
        <f>IF(L190&lt;$E$24,0,INDEX(神器草稿!$Q$27:$Y$27,1,MATCH(神器1!$G$24,神器草稿!$Q$4:$Y$4,0),1)*$D$24)</f>
        <v>0.36</v>
      </c>
      <c r="AG190" s="5">
        <f>IF(L190&lt;$E$25,0,INDEX(神器草稿!$Q$28:$Y$28,1,MATCH(神器1!$G$25,神器草稿!$Q$4:$Y$4,0),1)*$D$25)</f>
        <v>0.36</v>
      </c>
    </row>
    <row r="191" spans="12:33" x14ac:dyDescent="0.2">
      <c r="L191" s="5">
        <v>187</v>
      </c>
      <c r="M191" s="34">
        <f>IF(L191&lt;$E$5,0,INDEX(神器草稿!$Q$8:$Y$8,1,MATCH(神器1!$G$5,神器草稿!$Q$4:$Y$4,0),1)*$D$5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91" s="34">
        <f>IF(L191&lt;$E$2,0,INDEX(神器草稿!$Q$5:$Y$5,1,MATCH(神器1!$G$2,神器草稿!$Q$4:$Y$4,0),1)*$D$2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91" s="5">
        <f>IF(L191&lt;$E$26,0,INDEX(神器草稿!$Q$29:$Y$29,1,MATCH(神器1!$G$26,神器草稿!$Q$4:$Y$4,0),1)*$D$26)</f>
        <v>7.1999999999999995E-2</v>
      </c>
      <c r="R191" s="5">
        <f>IF(L191&lt;$E$27,0,INDEX(神器草稿!$Q$30:$Y$30,1,MATCH(神器1!$G$27,神器草稿!$Q$4:$Y$4,0),1)*$D$27)</f>
        <v>7.1999999999999995E-2</v>
      </c>
      <c r="S191" s="5">
        <f>IF(L191&lt;$E$29,0,INDEX(神器草稿!$Q$32:$Y$32,1,MATCH(神器1!$G$29,神器草稿!$Q$4:$Y$4,0),1)*$D$29)</f>
        <v>7.1999999999999995E-2</v>
      </c>
      <c r="T191" s="5">
        <f>IF(L191&lt;$E$28,0,INDEX(神器草稿!$Q$31:$Y$31,1,MATCH(神器1!$G$28,神器草稿!$Q$4:$Y$4,0),1)*$D$28)</f>
        <v>7.1999999999999995E-2</v>
      </c>
      <c r="U191" s="5">
        <f>IF(L191&lt;$E$30,0,INDEX(神器草稿!$Q$33:$Y$33,1,MATCH(神器1!$G$30,神器草稿!$Q$4:$Y$4,0),1)*$D$30)</f>
        <v>7.1999999999999995E-2</v>
      </c>
      <c r="V191" s="5">
        <f>IF(L191&lt;$E$31,0,INDEX(神器草稿!$Q$34:$Y$34,1,MATCH(神器1!$G$31,神器草稿!$Q$4:$Y$4,0),1)*$D$31)</f>
        <v>7.1999999999999995E-2</v>
      </c>
      <c r="AC191" s="5">
        <v>187</v>
      </c>
      <c r="AD191" s="34">
        <f>IF(L191&lt;$E$14,0,INDEX(神器草稿!$Q$17:$Y$17,1,MATCH(神器1!$G$14,神器草稿!$Q$4:$Y$4,0),1)*$D$14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91" s="34">
        <f>IF(L191&lt;$E$17,0,INDEX(神器草稿!$Q$20:$Y$20,1,MATCH(神器1!$G$17,神器草稿!$Q$4:$Y$4,0),1)*$D$17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91" s="5">
        <f>IF(L191&lt;$E$24,0,INDEX(神器草稿!$Q$27:$Y$27,1,MATCH(神器1!$G$24,神器草稿!$Q$4:$Y$4,0),1)*$D$24)</f>
        <v>0.36</v>
      </c>
      <c r="AG191" s="5">
        <f>IF(L191&lt;$E$25,0,INDEX(神器草稿!$Q$28:$Y$28,1,MATCH(神器1!$G$25,神器草稿!$Q$4:$Y$4,0),1)*$D$25)</f>
        <v>0.36</v>
      </c>
    </row>
    <row r="192" spans="12:33" x14ac:dyDescent="0.2">
      <c r="L192" s="5">
        <v>188</v>
      </c>
      <c r="M192" s="34">
        <f>IF(L192&lt;$E$5,0,INDEX(神器草稿!$Q$8:$Y$8,1,MATCH(神器1!$G$5,神器草稿!$Q$4:$Y$4,0),1)*$D$5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92" s="34">
        <f>IF(L192&lt;$E$2,0,INDEX(神器草稿!$Q$5:$Y$5,1,MATCH(神器1!$G$2,神器草稿!$Q$4:$Y$4,0),1)*$D$2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92" s="5">
        <f>IF(L192&lt;$E$26,0,INDEX(神器草稿!$Q$29:$Y$29,1,MATCH(神器1!$G$26,神器草稿!$Q$4:$Y$4,0),1)*$D$26)</f>
        <v>7.1999999999999995E-2</v>
      </c>
      <c r="R192" s="5">
        <f>IF(L192&lt;$E$27,0,INDEX(神器草稿!$Q$30:$Y$30,1,MATCH(神器1!$G$27,神器草稿!$Q$4:$Y$4,0),1)*$D$27)</f>
        <v>7.1999999999999995E-2</v>
      </c>
      <c r="S192" s="5">
        <f>IF(L192&lt;$E$29,0,INDEX(神器草稿!$Q$32:$Y$32,1,MATCH(神器1!$G$29,神器草稿!$Q$4:$Y$4,0),1)*$D$29)</f>
        <v>7.1999999999999995E-2</v>
      </c>
      <c r="T192" s="5">
        <f>IF(L192&lt;$E$28,0,INDEX(神器草稿!$Q$31:$Y$31,1,MATCH(神器1!$G$28,神器草稿!$Q$4:$Y$4,0),1)*$D$28)</f>
        <v>7.1999999999999995E-2</v>
      </c>
      <c r="U192" s="5">
        <f>IF(L192&lt;$E$30,0,INDEX(神器草稿!$Q$33:$Y$33,1,MATCH(神器1!$G$30,神器草稿!$Q$4:$Y$4,0),1)*$D$30)</f>
        <v>7.1999999999999995E-2</v>
      </c>
      <c r="V192" s="5">
        <f>IF(L192&lt;$E$31,0,INDEX(神器草稿!$Q$34:$Y$34,1,MATCH(神器1!$G$31,神器草稿!$Q$4:$Y$4,0),1)*$D$31)</f>
        <v>7.1999999999999995E-2</v>
      </c>
      <c r="AC192" s="5">
        <v>188</v>
      </c>
      <c r="AD192" s="34">
        <f>IF(L192&lt;$E$14,0,INDEX(神器草稿!$Q$17:$Y$17,1,MATCH(神器1!$G$14,神器草稿!$Q$4:$Y$4,0),1)*$D$14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92" s="34">
        <f>IF(L192&lt;$E$17,0,INDEX(神器草稿!$Q$20:$Y$20,1,MATCH(神器1!$G$17,神器草稿!$Q$4:$Y$4,0),1)*$D$17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92" s="5">
        <f>IF(L192&lt;$E$24,0,INDEX(神器草稿!$Q$27:$Y$27,1,MATCH(神器1!$G$24,神器草稿!$Q$4:$Y$4,0),1)*$D$24)</f>
        <v>0.36</v>
      </c>
      <c r="AG192" s="5">
        <f>IF(L192&lt;$E$25,0,INDEX(神器草稿!$Q$28:$Y$28,1,MATCH(神器1!$G$25,神器草稿!$Q$4:$Y$4,0),1)*$D$25)</f>
        <v>0.36</v>
      </c>
    </row>
    <row r="193" spans="12:33" x14ac:dyDescent="0.2">
      <c r="L193" s="5">
        <v>189</v>
      </c>
      <c r="M193" s="34">
        <f>IF(L193&lt;$E$5,0,INDEX(神器草稿!$Q$8:$Y$8,1,MATCH(神器1!$G$5,神器草稿!$Q$4:$Y$4,0),1)*$D$5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93" s="34">
        <f>IF(L193&lt;$E$2,0,INDEX(神器草稿!$Q$5:$Y$5,1,MATCH(神器1!$G$2,神器草稿!$Q$4:$Y$4,0),1)*$D$2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93" s="5">
        <f>IF(L193&lt;$E$26,0,INDEX(神器草稿!$Q$29:$Y$29,1,MATCH(神器1!$G$26,神器草稿!$Q$4:$Y$4,0),1)*$D$26)</f>
        <v>7.1999999999999995E-2</v>
      </c>
      <c r="R193" s="5">
        <f>IF(L193&lt;$E$27,0,INDEX(神器草稿!$Q$30:$Y$30,1,MATCH(神器1!$G$27,神器草稿!$Q$4:$Y$4,0),1)*$D$27)</f>
        <v>7.1999999999999995E-2</v>
      </c>
      <c r="S193" s="5">
        <f>IF(L193&lt;$E$29,0,INDEX(神器草稿!$Q$32:$Y$32,1,MATCH(神器1!$G$29,神器草稿!$Q$4:$Y$4,0),1)*$D$29)</f>
        <v>7.1999999999999995E-2</v>
      </c>
      <c r="T193" s="5">
        <f>IF(L193&lt;$E$28,0,INDEX(神器草稿!$Q$31:$Y$31,1,MATCH(神器1!$G$28,神器草稿!$Q$4:$Y$4,0),1)*$D$28)</f>
        <v>7.1999999999999995E-2</v>
      </c>
      <c r="U193" s="5">
        <f>IF(L193&lt;$E$30,0,INDEX(神器草稿!$Q$33:$Y$33,1,MATCH(神器1!$G$30,神器草稿!$Q$4:$Y$4,0),1)*$D$30)</f>
        <v>7.1999999999999995E-2</v>
      </c>
      <c r="V193" s="5">
        <f>IF(L193&lt;$E$31,0,INDEX(神器草稿!$Q$34:$Y$34,1,MATCH(神器1!$G$31,神器草稿!$Q$4:$Y$4,0),1)*$D$31)</f>
        <v>7.1999999999999995E-2</v>
      </c>
      <c r="AC193" s="5">
        <v>189</v>
      </c>
      <c r="AD193" s="34">
        <f>IF(L193&lt;$E$14,0,INDEX(神器草稿!$Q$17:$Y$17,1,MATCH(神器1!$G$14,神器草稿!$Q$4:$Y$4,0),1)*$D$14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93" s="34">
        <f>IF(L193&lt;$E$17,0,INDEX(神器草稿!$Q$20:$Y$20,1,MATCH(神器1!$G$17,神器草稿!$Q$4:$Y$4,0),1)*$D$17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93" s="5">
        <f>IF(L193&lt;$E$24,0,INDEX(神器草稿!$Q$27:$Y$27,1,MATCH(神器1!$G$24,神器草稿!$Q$4:$Y$4,0),1)*$D$24)</f>
        <v>0.36</v>
      </c>
      <c r="AG193" s="5">
        <f>IF(L193&lt;$E$25,0,INDEX(神器草稿!$Q$28:$Y$28,1,MATCH(神器1!$G$25,神器草稿!$Q$4:$Y$4,0),1)*$D$25)</f>
        <v>0.36</v>
      </c>
    </row>
    <row r="194" spans="12:33" x14ac:dyDescent="0.2">
      <c r="L194" s="5">
        <v>190</v>
      </c>
      <c r="M194" s="34">
        <f>IF(L194&lt;$E$5,0,INDEX(神器草稿!$Q$8:$Y$8,1,MATCH(神器1!$G$5,神器草稿!$Q$4:$Y$4,0),1)*$D$5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94" s="34">
        <f>IF(L194&lt;$E$2,0,INDEX(神器草稿!$Q$5:$Y$5,1,MATCH(神器1!$G$2,神器草稿!$Q$4:$Y$4,0),1)*$D$2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94" s="5">
        <f>IF(L194&lt;$E$26,0,INDEX(神器草稿!$Q$29:$Y$29,1,MATCH(神器1!$G$26,神器草稿!$Q$4:$Y$4,0),1)*$D$26)</f>
        <v>7.1999999999999995E-2</v>
      </c>
      <c r="R194" s="5">
        <f>IF(L194&lt;$E$27,0,INDEX(神器草稿!$Q$30:$Y$30,1,MATCH(神器1!$G$27,神器草稿!$Q$4:$Y$4,0),1)*$D$27)</f>
        <v>7.1999999999999995E-2</v>
      </c>
      <c r="S194" s="5">
        <f>IF(L194&lt;$E$29,0,INDEX(神器草稿!$Q$32:$Y$32,1,MATCH(神器1!$G$29,神器草稿!$Q$4:$Y$4,0),1)*$D$29)</f>
        <v>7.1999999999999995E-2</v>
      </c>
      <c r="T194" s="5">
        <f>IF(L194&lt;$E$28,0,INDEX(神器草稿!$Q$31:$Y$31,1,MATCH(神器1!$G$28,神器草稿!$Q$4:$Y$4,0),1)*$D$28)</f>
        <v>7.1999999999999995E-2</v>
      </c>
      <c r="U194" s="5">
        <f>IF(L194&lt;$E$30,0,INDEX(神器草稿!$Q$33:$Y$33,1,MATCH(神器1!$G$30,神器草稿!$Q$4:$Y$4,0),1)*$D$30)</f>
        <v>7.1999999999999995E-2</v>
      </c>
      <c r="V194" s="5">
        <f>IF(L194&lt;$E$31,0,INDEX(神器草稿!$Q$34:$Y$34,1,MATCH(神器1!$G$31,神器草稿!$Q$4:$Y$4,0),1)*$D$31)</f>
        <v>7.1999999999999995E-2</v>
      </c>
      <c r="AC194" s="5">
        <v>190</v>
      </c>
      <c r="AD194" s="34">
        <f>IF(L194&lt;$E$14,0,INDEX(神器草稿!$Q$17:$Y$17,1,MATCH(神器1!$G$14,神器草稿!$Q$4:$Y$4,0),1)*$D$14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94" s="34">
        <f>IF(L194&lt;$E$17,0,INDEX(神器草稿!$Q$20:$Y$20,1,MATCH(神器1!$G$17,神器草稿!$Q$4:$Y$4,0),1)*$D$17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94" s="5">
        <f>IF(L194&lt;$E$24,0,INDEX(神器草稿!$Q$27:$Y$27,1,MATCH(神器1!$G$24,神器草稿!$Q$4:$Y$4,0),1)*$D$24)</f>
        <v>0.36</v>
      </c>
      <c r="AG194" s="5">
        <f>IF(L194&lt;$E$25,0,INDEX(神器草稿!$Q$28:$Y$28,1,MATCH(神器1!$G$25,神器草稿!$Q$4:$Y$4,0),1)*$D$25)</f>
        <v>0.36</v>
      </c>
    </row>
    <row r="195" spans="12:33" x14ac:dyDescent="0.2">
      <c r="L195" s="5">
        <v>191</v>
      </c>
      <c r="M195" s="34">
        <f>IF(L195&lt;$E$5,0,INDEX(神器草稿!$Q$8:$Y$8,1,MATCH(神器1!$G$5,神器草稿!$Q$4:$Y$4,0),1)*$D$5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95" s="34">
        <f>IF(L195&lt;$E$2,0,INDEX(神器草稿!$Q$5:$Y$5,1,MATCH(神器1!$G$2,神器草稿!$Q$4:$Y$4,0),1)*$D$2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95" s="5">
        <f>IF(L195&lt;$E$26,0,INDEX(神器草稿!$Q$29:$Y$29,1,MATCH(神器1!$G$26,神器草稿!$Q$4:$Y$4,0),1)*$D$26)</f>
        <v>7.1999999999999995E-2</v>
      </c>
      <c r="R195" s="5">
        <f>IF(L195&lt;$E$27,0,INDEX(神器草稿!$Q$30:$Y$30,1,MATCH(神器1!$G$27,神器草稿!$Q$4:$Y$4,0),1)*$D$27)</f>
        <v>7.1999999999999995E-2</v>
      </c>
      <c r="S195" s="5">
        <f>IF(L195&lt;$E$29,0,INDEX(神器草稿!$Q$32:$Y$32,1,MATCH(神器1!$G$29,神器草稿!$Q$4:$Y$4,0),1)*$D$29)</f>
        <v>7.1999999999999995E-2</v>
      </c>
      <c r="T195" s="5">
        <f>IF(L195&lt;$E$28,0,INDEX(神器草稿!$Q$31:$Y$31,1,MATCH(神器1!$G$28,神器草稿!$Q$4:$Y$4,0),1)*$D$28)</f>
        <v>7.1999999999999995E-2</v>
      </c>
      <c r="U195" s="5">
        <f>IF(L195&lt;$E$30,0,INDEX(神器草稿!$Q$33:$Y$33,1,MATCH(神器1!$G$30,神器草稿!$Q$4:$Y$4,0),1)*$D$30)</f>
        <v>7.1999999999999995E-2</v>
      </c>
      <c r="V195" s="5">
        <f>IF(L195&lt;$E$31,0,INDEX(神器草稿!$Q$34:$Y$34,1,MATCH(神器1!$G$31,神器草稿!$Q$4:$Y$4,0),1)*$D$31)</f>
        <v>7.1999999999999995E-2</v>
      </c>
      <c r="AC195" s="5">
        <v>191</v>
      </c>
      <c r="AD195" s="34">
        <f>IF(L195&lt;$E$14,0,INDEX(神器草稿!$Q$17:$Y$17,1,MATCH(神器1!$G$14,神器草稿!$Q$4:$Y$4,0),1)*$D$14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95" s="34">
        <f>IF(L195&lt;$E$17,0,INDEX(神器草稿!$Q$20:$Y$20,1,MATCH(神器1!$G$17,神器草稿!$Q$4:$Y$4,0),1)*$D$17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95" s="5">
        <f>IF(L195&lt;$E$24,0,INDEX(神器草稿!$Q$27:$Y$27,1,MATCH(神器1!$G$24,神器草稿!$Q$4:$Y$4,0),1)*$D$24)</f>
        <v>0.36</v>
      </c>
      <c r="AG195" s="5">
        <f>IF(L195&lt;$E$25,0,INDEX(神器草稿!$Q$28:$Y$28,1,MATCH(神器1!$G$25,神器草稿!$Q$4:$Y$4,0),1)*$D$25)</f>
        <v>0.36</v>
      </c>
    </row>
    <row r="196" spans="12:33" x14ac:dyDescent="0.2">
      <c r="L196" s="5">
        <v>192</v>
      </c>
      <c r="M196" s="34">
        <f>IF(L196&lt;$E$5,0,INDEX(神器草稿!$Q$8:$Y$8,1,MATCH(神器1!$G$5,神器草稿!$Q$4:$Y$4,0),1)*$D$5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96" s="34">
        <f>IF(L196&lt;$E$2,0,INDEX(神器草稿!$Q$5:$Y$5,1,MATCH(神器1!$G$2,神器草稿!$Q$4:$Y$4,0),1)*$D$2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96" s="5">
        <f>IF(L196&lt;$E$26,0,INDEX(神器草稿!$Q$29:$Y$29,1,MATCH(神器1!$G$26,神器草稿!$Q$4:$Y$4,0),1)*$D$26)</f>
        <v>7.1999999999999995E-2</v>
      </c>
      <c r="R196" s="5">
        <f>IF(L196&lt;$E$27,0,INDEX(神器草稿!$Q$30:$Y$30,1,MATCH(神器1!$G$27,神器草稿!$Q$4:$Y$4,0),1)*$D$27)</f>
        <v>7.1999999999999995E-2</v>
      </c>
      <c r="S196" s="5">
        <f>IF(L196&lt;$E$29,0,INDEX(神器草稿!$Q$32:$Y$32,1,MATCH(神器1!$G$29,神器草稿!$Q$4:$Y$4,0),1)*$D$29)</f>
        <v>7.1999999999999995E-2</v>
      </c>
      <c r="T196" s="5">
        <f>IF(L196&lt;$E$28,0,INDEX(神器草稿!$Q$31:$Y$31,1,MATCH(神器1!$G$28,神器草稿!$Q$4:$Y$4,0),1)*$D$28)</f>
        <v>7.1999999999999995E-2</v>
      </c>
      <c r="U196" s="5">
        <f>IF(L196&lt;$E$30,0,INDEX(神器草稿!$Q$33:$Y$33,1,MATCH(神器1!$G$30,神器草稿!$Q$4:$Y$4,0),1)*$D$30)</f>
        <v>7.1999999999999995E-2</v>
      </c>
      <c r="V196" s="5">
        <f>IF(L196&lt;$E$31,0,INDEX(神器草稿!$Q$34:$Y$34,1,MATCH(神器1!$G$31,神器草稿!$Q$4:$Y$4,0),1)*$D$31)</f>
        <v>7.1999999999999995E-2</v>
      </c>
      <c r="AC196" s="5">
        <v>192</v>
      </c>
      <c r="AD196" s="34">
        <f>IF(L196&lt;$E$14,0,INDEX(神器草稿!$Q$17:$Y$17,1,MATCH(神器1!$G$14,神器草稿!$Q$4:$Y$4,0),1)*$D$14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96" s="34">
        <f>IF(L196&lt;$E$17,0,INDEX(神器草稿!$Q$20:$Y$20,1,MATCH(神器1!$G$17,神器草稿!$Q$4:$Y$4,0),1)*$D$17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96" s="5">
        <f>IF(L196&lt;$E$24,0,INDEX(神器草稿!$Q$27:$Y$27,1,MATCH(神器1!$G$24,神器草稿!$Q$4:$Y$4,0),1)*$D$24)</f>
        <v>0.36</v>
      </c>
      <c r="AG196" s="5">
        <f>IF(L196&lt;$E$25,0,INDEX(神器草稿!$Q$28:$Y$28,1,MATCH(神器1!$G$25,神器草稿!$Q$4:$Y$4,0),1)*$D$25)</f>
        <v>0.36</v>
      </c>
    </row>
    <row r="197" spans="12:33" x14ac:dyDescent="0.2">
      <c r="L197" s="5">
        <v>193</v>
      </c>
      <c r="M197" s="34">
        <f>IF(L197&lt;$E$5,0,INDEX(神器草稿!$Q$8:$Y$8,1,MATCH(神器1!$G$5,神器草稿!$Q$4:$Y$4,0),1)*$D$5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97" s="34">
        <f>IF(L197&lt;$E$2,0,INDEX(神器草稿!$Q$5:$Y$5,1,MATCH(神器1!$G$2,神器草稿!$Q$4:$Y$4,0),1)*$D$2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97" s="5">
        <f>IF(L197&lt;$E$26,0,INDEX(神器草稿!$Q$29:$Y$29,1,MATCH(神器1!$G$26,神器草稿!$Q$4:$Y$4,0),1)*$D$26)</f>
        <v>7.1999999999999995E-2</v>
      </c>
      <c r="R197" s="5">
        <f>IF(L197&lt;$E$27,0,INDEX(神器草稿!$Q$30:$Y$30,1,MATCH(神器1!$G$27,神器草稿!$Q$4:$Y$4,0),1)*$D$27)</f>
        <v>7.1999999999999995E-2</v>
      </c>
      <c r="S197" s="5">
        <f>IF(L197&lt;$E$29,0,INDEX(神器草稿!$Q$32:$Y$32,1,MATCH(神器1!$G$29,神器草稿!$Q$4:$Y$4,0),1)*$D$29)</f>
        <v>7.1999999999999995E-2</v>
      </c>
      <c r="T197" s="5">
        <f>IF(L197&lt;$E$28,0,INDEX(神器草稿!$Q$31:$Y$31,1,MATCH(神器1!$G$28,神器草稿!$Q$4:$Y$4,0),1)*$D$28)</f>
        <v>7.1999999999999995E-2</v>
      </c>
      <c r="U197" s="5">
        <f>IF(L197&lt;$E$30,0,INDEX(神器草稿!$Q$33:$Y$33,1,MATCH(神器1!$G$30,神器草稿!$Q$4:$Y$4,0),1)*$D$30)</f>
        <v>7.1999999999999995E-2</v>
      </c>
      <c r="V197" s="5">
        <f>IF(L197&lt;$E$31,0,INDEX(神器草稿!$Q$34:$Y$34,1,MATCH(神器1!$G$31,神器草稿!$Q$4:$Y$4,0),1)*$D$31)</f>
        <v>7.1999999999999995E-2</v>
      </c>
      <c r="AC197" s="5">
        <v>193</v>
      </c>
      <c r="AD197" s="34">
        <f>IF(L197&lt;$E$14,0,INDEX(神器草稿!$Q$17:$Y$17,1,MATCH(神器1!$G$14,神器草稿!$Q$4:$Y$4,0),1)*$D$14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97" s="34">
        <f>IF(L197&lt;$E$17,0,INDEX(神器草稿!$Q$20:$Y$20,1,MATCH(神器1!$G$17,神器草稿!$Q$4:$Y$4,0),1)*$D$17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97" s="5">
        <f>IF(L197&lt;$E$24,0,INDEX(神器草稿!$Q$27:$Y$27,1,MATCH(神器1!$G$24,神器草稿!$Q$4:$Y$4,0),1)*$D$24)</f>
        <v>0.36</v>
      </c>
      <c r="AG197" s="5">
        <f>IF(L197&lt;$E$25,0,INDEX(神器草稿!$Q$28:$Y$28,1,MATCH(神器1!$G$25,神器草稿!$Q$4:$Y$4,0),1)*$D$25)</f>
        <v>0.36</v>
      </c>
    </row>
    <row r="198" spans="12:33" x14ac:dyDescent="0.2">
      <c r="L198" s="5">
        <v>194</v>
      </c>
      <c r="M198" s="34">
        <f>IF(L198&lt;$E$5,0,INDEX(神器草稿!$Q$8:$Y$8,1,MATCH(神器1!$G$5,神器草稿!$Q$4:$Y$4,0),1)*$D$5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98" s="34">
        <f>IF(L198&lt;$E$2,0,INDEX(神器草稿!$Q$5:$Y$5,1,MATCH(神器1!$G$2,神器草稿!$Q$4:$Y$4,0),1)*$D$2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98" s="5">
        <f>IF(L198&lt;$E$26,0,INDEX(神器草稿!$Q$29:$Y$29,1,MATCH(神器1!$G$26,神器草稿!$Q$4:$Y$4,0),1)*$D$26)</f>
        <v>7.1999999999999995E-2</v>
      </c>
      <c r="R198" s="5">
        <f>IF(L198&lt;$E$27,0,INDEX(神器草稿!$Q$30:$Y$30,1,MATCH(神器1!$G$27,神器草稿!$Q$4:$Y$4,0),1)*$D$27)</f>
        <v>7.1999999999999995E-2</v>
      </c>
      <c r="S198" s="5">
        <f>IF(L198&lt;$E$29,0,INDEX(神器草稿!$Q$32:$Y$32,1,MATCH(神器1!$G$29,神器草稿!$Q$4:$Y$4,0),1)*$D$29)</f>
        <v>7.1999999999999995E-2</v>
      </c>
      <c r="T198" s="5">
        <f>IF(L198&lt;$E$28,0,INDEX(神器草稿!$Q$31:$Y$31,1,MATCH(神器1!$G$28,神器草稿!$Q$4:$Y$4,0),1)*$D$28)</f>
        <v>7.1999999999999995E-2</v>
      </c>
      <c r="U198" s="5">
        <f>IF(L198&lt;$E$30,0,INDEX(神器草稿!$Q$33:$Y$33,1,MATCH(神器1!$G$30,神器草稿!$Q$4:$Y$4,0),1)*$D$30)</f>
        <v>7.1999999999999995E-2</v>
      </c>
      <c r="V198" s="5">
        <f>IF(L198&lt;$E$31,0,INDEX(神器草稿!$Q$34:$Y$34,1,MATCH(神器1!$G$31,神器草稿!$Q$4:$Y$4,0),1)*$D$31)</f>
        <v>7.1999999999999995E-2</v>
      </c>
      <c r="AC198" s="5">
        <v>194</v>
      </c>
      <c r="AD198" s="34">
        <f>IF(L198&lt;$E$14,0,INDEX(神器草稿!$Q$17:$Y$17,1,MATCH(神器1!$G$14,神器草稿!$Q$4:$Y$4,0),1)*$D$14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98" s="34">
        <f>IF(L198&lt;$E$17,0,INDEX(神器草稿!$Q$20:$Y$20,1,MATCH(神器1!$G$17,神器草稿!$Q$4:$Y$4,0),1)*$D$17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98" s="5">
        <f>IF(L198&lt;$E$24,0,INDEX(神器草稿!$Q$27:$Y$27,1,MATCH(神器1!$G$24,神器草稿!$Q$4:$Y$4,0),1)*$D$24)</f>
        <v>0.36</v>
      </c>
      <c r="AG198" s="5">
        <f>IF(L198&lt;$E$25,0,INDEX(神器草稿!$Q$28:$Y$28,1,MATCH(神器1!$G$25,神器草稿!$Q$4:$Y$4,0),1)*$D$25)</f>
        <v>0.36</v>
      </c>
    </row>
    <row r="199" spans="12:33" x14ac:dyDescent="0.2">
      <c r="L199" s="5">
        <v>195</v>
      </c>
      <c r="M199" s="34">
        <f>IF(L199&lt;$E$5,0,INDEX(神器草稿!$Q$8:$Y$8,1,MATCH(神器1!$G$5,神器草稿!$Q$4:$Y$4,0),1)*$D$5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199" s="34">
        <f>IF(L199&lt;$E$2,0,INDEX(神器草稿!$Q$5:$Y$5,1,MATCH(神器1!$G$2,神器草稿!$Q$4:$Y$4,0),1)*$D$2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199" s="5">
        <f>IF(L199&lt;$E$26,0,INDEX(神器草稿!$Q$29:$Y$29,1,MATCH(神器1!$G$26,神器草稿!$Q$4:$Y$4,0),1)*$D$26)</f>
        <v>7.1999999999999995E-2</v>
      </c>
      <c r="R199" s="5">
        <f>IF(L199&lt;$E$27,0,INDEX(神器草稿!$Q$30:$Y$30,1,MATCH(神器1!$G$27,神器草稿!$Q$4:$Y$4,0),1)*$D$27)</f>
        <v>7.1999999999999995E-2</v>
      </c>
      <c r="S199" s="5">
        <f>IF(L199&lt;$E$29,0,INDEX(神器草稿!$Q$32:$Y$32,1,MATCH(神器1!$G$29,神器草稿!$Q$4:$Y$4,0),1)*$D$29)</f>
        <v>7.1999999999999995E-2</v>
      </c>
      <c r="T199" s="5">
        <f>IF(L199&lt;$E$28,0,INDEX(神器草稿!$Q$31:$Y$31,1,MATCH(神器1!$G$28,神器草稿!$Q$4:$Y$4,0),1)*$D$28)</f>
        <v>7.1999999999999995E-2</v>
      </c>
      <c r="U199" s="5">
        <f>IF(L199&lt;$E$30,0,INDEX(神器草稿!$Q$33:$Y$33,1,MATCH(神器1!$G$30,神器草稿!$Q$4:$Y$4,0),1)*$D$30)</f>
        <v>7.1999999999999995E-2</v>
      </c>
      <c r="V199" s="5">
        <f>IF(L199&lt;$E$31,0,INDEX(神器草稿!$Q$34:$Y$34,1,MATCH(神器1!$G$31,神器草稿!$Q$4:$Y$4,0),1)*$D$31)</f>
        <v>7.1999999999999995E-2</v>
      </c>
      <c r="AC199" s="5">
        <v>195</v>
      </c>
      <c r="AD199" s="34">
        <f>IF(L199&lt;$E$14,0,INDEX(神器草稿!$Q$17:$Y$17,1,MATCH(神器1!$G$14,神器草稿!$Q$4:$Y$4,0),1)*$D$14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199" s="34">
        <f>IF(L199&lt;$E$17,0,INDEX(神器草稿!$Q$20:$Y$20,1,MATCH(神器1!$G$17,神器草稿!$Q$4:$Y$4,0),1)*$D$17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199" s="5">
        <f>IF(L199&lt;$E$24,0,INDEX(神器草稿!$Q$27:$Y$27,1,MATCH(神器1!$G$24,神器草稿!$Q$4:$Y$4,0),1)*$D$24)</f>
        <v>0.36</v>
      </c>
      <c r="AG199" s="5">
        <f>IF(L199&lt;$E$25,0,INDEX(神器草稿!$Q$28:$Y$28,1,MATCH(神器1!$G$25,神器草稿!$Q$4:$Y$4,0),1)*$D$25)</f>
        <v>0.36</v>
      </c>
    </row>
    <row r="200" spans="12:33" x14ac:dyDescent="0.2">
      <c r="L200" s="5">
        <v>196</v>
      </c>
      <c r="M200" s="34">
        <f>IF(L200&lt;$E$5,0,INDEX(神器草稿!$Q$8:$Y$8,1,MATCH(神器1!$G$5,神器草稿!$Q$4:$Y$4,0),1)*$D$5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200" s="34">
        <f>IF(L200&lt;$E$2,0,INDEX(神器草稿!$Q$5:$Y$5,1,MATCH(神器1!$G$2,神器草稿!$Q$4:$Y$4,0),1)*$D$2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200" s="5">
        <f>IF(L200&lt;$E$26,0,INDEX(神器草稿!$Q$29:$Y$29,1,MATCH(神器1!$G$26,神器草稿!$Q$4:$Y$4,0),1)*$D$26)</f>
        <v>7.1999999999999995E-2</v>
      </c>
      <c r="R200" s="5">
        <f>IF(L200&lt;$E$27,0,INDEX(神器草稿!$Q$30:$Y$30,1,MATCH(神器1!$G$27,神器草稿!$Q$4:$Y$4,0),1)*$D$27)</f>
        <v>7.1999999999999995E-2</v>
      </c>
      <c r="S200" s="5">
        <f>IF(L200&lt;$E$29,0,INDEX(神器草稿!$Q$32:$Y$32,1,MATCH(神器1!$G$29,神器草稿!$Q$4:$Y$4,0),1)*$D$29)</f>
        <v>7.1999999999999995E-2</v>
      </c>
      <c r="T200" s="5">
        <f>IF(L200&lt;$E$28,0,INDEX(神器草稿!$Q$31:$Y$31,1,MATCH(神器1!$G$28,神器草稿!$Q$4:$Y$4,0),1)*$D$28)</f>
        <v>7.1999999999999995E-2</v>
      </c>
      <c r="U200" s="5">
        <f>IF(L200&lt;$E$30,0,INDEX(神器草稿!$Q$33:$Y$33,1,MATCH(神器1!$G$30,神器草稿!$Q$4:$Y$4,0),1)*$D$30)</f>
        <v>7.1999999999999995E-2</v>
      </c>
      <c r="V200" s="5">
        <f>IF(L200&lt;$E$31,0,INDEX(神器草稿!$Q$34:$Y$34,1,MATCH(神器1!$G$31,神器草稿!$Q$4:$Y$4,0),1)*$D$31)</f>
        <v>7.1999999999999995E-2</v>
      </c>
      <c r="AC200" s="5">
        <v>196</v>
      </c>
      <c r="AD200" s="34">
        <f>IF(L200&lt;$E$14,0,INDEX(神器草稿!$Q$17:$Y$17,1,MATCH(神器1!$G$14,神器草稿!$Q$4:$Y$4,0),1)*$D$14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200" s="34">
        <f>IF(L200&lt;$E$17,0,INDEX(神器草稿!$Q$20:$Y$20,1,MATCH(神器1!$G$17,神器草稿!$Q$4:$Y$4,0),1)*$D$17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200" s="5">
        <f>IF(L200&lt;$E$24,0,INDEX(神器草稿!$Q$27:$Y$27,1,MATCH(神器1!$G$24,神器草稿!$Q$4:$Y$4,0),1)*$D$24)</f>
        <v>0.36</v>
      </c>
      <c r="AG200" s="5">
        <f>IF(L200&lt;$E$25,0,INDEX(神器草稿!$Q$28:$Y$28,1,MATCH(神器1!$G$25,神器草稿!$Q$4:$Y$4,0),1)*$D$25)</f>
        <v>0.36</v>
      </c>
    </row>
    <row r="201" spans="12:33" x14ac:dyDescent="0.2">
      <c r="L201" s="5">
        <v>197</v>
      </c>
      <c r="M201" s="34">
        <f>IF(L201&lt;$E$5,0,INDEX(神器草稿!$Q$8:$Y$8,1,MATCH(神器1!$G$5,神器草稿!$Q$4:$Y$4,0),1)*$D$5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201" s="34">
        <f>IF(L201&lt;$E$2,0,INDEX(神器草稿!$Q$5:$Y$5,1,MATCH(神器1!$G$2,神器草稿!$Q$4:$Y$4,0),1)*$D$2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201" s="5">
        <f>IF(L201&lt;$E$26,0,INDEX(神器草稿!$Q$29:$Y$29,1,MATCH(神器1!$G$26,神器草稿!$Q$4:$Y$4,0),1)*$D$26)</f>
        <v>7.1999999999999995E-2</v>
      </c>
      <c r="R201" s="5">
        <f>IF(L201&lt;$E$27,0,INDEX(神器草稿!$Q$30:$Y$30,1,MATCH(神器1!$G$27,神器草稿!$Q$4:$Y$4,0),1)*$D$27)</f>
        <v>7.1999999999999995E-2</v>
      </c>
      <c r="S201" s="5">
        <f>IF(L201&lt;$E$29,0,INDEX(神器草稿!$Q$32:$Y$32,1,MATCH(神器1!$G$29,神器草稿!$Q$4:$Y$4,0),1)*$D$29)</f>
        <v>7.1999999999999995E-2</v>
      </c>
      <c r="T201" s="5">
        <f>IF(L201&lt;$E$28,0,INDEX(神器草稿!$Q$31:$Y$31,1,MATCH(神器1!$G$28,神器草稿!$Q$4:$Y$4,0),1)*$D$28)</f>
        <v>7.1999999999999995E-2</v>
      </c>
      <c r="U201" s="5">
        <f>IF(L201&lt;$E$30,0,INDEX(神器草稿!$Q$33:$Y$33,1,MATCH(神器1!$G$30,神器草稿!$Q$4:$Y$4,0),1)*$D$30)</f>
        <v>7.1999999999999995E-2</v>
      </c>
      <c r="V201" s="5">
        <f>IF(L201&lt;$E$31,0,INDEX(神器草稿!$Q$34:$Y$34,1,MATCH(神器1!$G$31,神器草稿!$Q$4:$Y$4,0),1)*$D$31)</f>
        <v>7.1999999999999995E-2</v>
      </c>
      <c r="AC201" s="5">
        <v>197</v>
      </c>
      <c r="AD201" s="34">
        <f>IF(L201&lt;$E$14,0,INDEX(神器草稿!$Q$17:$Y$17,1,MATCH(神器1!$G$14,神器草稿!$Q$4:$Y$4,0),1)*$D$14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201" s="34">
        <f>IF(L201&lt;$E$17,0,INDEX(神器草稿!$Q$20:$Y$20,1,MATCH(神器1!$G$17,神器草稿!$Q$4:$Y$4,0),1)*$D$17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201" s="5">
        <f>IF(L201&lt;$E$24,0,INDEX(神器草稿!$Q$27:$Y$27,1,MATCH(神器1!$G$24,神器草稿!$Q$4:$Y$4,0),1)*$D$24)</f>
        <v>0.36</v>
      </c>
      <c r="AG201" s="5">
        <f>IF(L201&lt;$E$25,0,INDEX(神器草稿!$Q$28:$Y$28,1,MATCH(神器1!$G$25,神器草稿!$Q$4:$Y$4,0),1)*$D$25)</f>
        <v>0.36</v>
      </c>
    </row>
    <row r="202" spans="12:33" x14ac:dyDescent="0.2">
      <c r="L202" s="5">
        <v>198</v>
      </c>
      <c r="M202" s="34">
        <f>IF(L202&lt;$E$5,0,INDEX(神器草稿!$Q$8:$Y$8,1,MATCH(神器1!$G$5,神器草稿!$Q$4:$Y$4,0),1)*$D$5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202" s="34">
        <f>IF(L202&lt;$E$2,0,INDEX(神器草稿!$Q$5:$Y$5,1,MATCH(神器1!$G$2,神器草稿!$Q$4:$Y$4,0),1)*$D$2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202" s="5">
        <f>IF(L202&lt;$E$26,0,INDEX(神器草稿!$Q$29:$Y$29,1,MATCH(神器1!$G$26,神器草稿!$Q$4:$Y$4,0),1)*$D$26)</f>
        <v>7.1999999999999995E-2</v>
      </c>
      <c r="R202" s="5">
        <f>IF(L202&lt;$E$27,0,INDEX(神器草稿!$Q$30:$Y$30,1,MATCH(神器1!$G$27,神器草稿!$Q$4:$Y$4,0),1)*$D$27)</f>
        <v>7.1999999999999995E-2</v>
      </c>
      <c r="S202" s="5">
        <f>IF(L202&lt;$E$29,0,INDEX(神器草稿!$Q$32:$Y$32,1,MATCH(神器1!$G$29,神器草稿!$Q$4:$Y$4,0),1)*$D$29)</f>
        <v>7.1999999999999995E-2</v>
      </c>
      <c r="T202" s="5">
        <f>IF(L202&lt;$E$28,0,INDEX(神器草稿!$Q$31:$Y$31,1,MATCH(神器1!$G$28,神器草稿!$Q$4:$Y$4,0),1)*$D$28)</f>
        <v>7.1999999999999995E-2</v>
      </c>
      <c r="U202" s="5">
        <f>IF(L202&lt;$E$30,0,INDEX(神器草稿!$Q$33:$Y$33,1,MATCH(神器1!$G$30,神器草稿!$Q$4:$Y$4,0),1)*$D$30)</f>
        <v>7.1999999999999995E-2</v>
      </c>
      <c r="V202" s="5">
        <f>IF(L202&lt;$E$31,0,INDEX(神器草稿!$Q$34:$Y$34,1,MATCH(神器1!$G$31,神器草稿!$Q$4:$Y$4,0),1)*$D$31)</f>
        <v>7.1999999999999995E-2</v>
      </c>
      <c r="AC202" s="5">
        <v>198</v>
      </c>
      <c r="AD202" s="34">
        <f>IF(L202&lt;$E$14,0,INDEX(神器草稿!$Q$17:$Y$17,1,MATCH(神器1!$G$14,神器草稿!$Q$4:$Y$4,0),1)*$D$14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202" s="34">
        <f>IF(L202&lt;$E$17,0,INDEX(神器草稿!$Q$20:$Y$20,1,MATCH(神器1!$G$17,神器草稿!$Q$4:$Y$4,0),1)*$D$17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202" s="5">
        <f>IF(L202&lt;$E$24,0,INDEX(神器草稿!$Q$27:$Y$27,1,MATCH(神器1!$G$24,神器草稿!$Q$4:$Y$4,0),1)*$D$24)</f>
        <v>0.36</v>
      </c>
      <c r="AG202" s="5">
        <f>IF(L202&lt;$E$25,0,INDEX(神器草稿!$Q$28:$Y$28,1,MATCH(神器1!$G$25,神器草稿!$Q$4:$Y$4,0),1)*$D$25)</f>
        <v>0.36</v>
      </c>
    </row>
    <row r="203" spans="12:33" x14ac:dyDescent="0.2">
      <c r="L203" s="5">
        <v>199</v>
      </c>
      <c r="M203" s="34">
        <f>IF(L203&lt;$E$5,0,INDEX(神器草稿!$Q$8:$Y$8,1,MATCH(神器1!$G$5,神器草稿!$Q$4:$Y$4,0),1)*$D$5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203" s="34">
        <f>IF(L203&lt;$E$2,0,INDEX(神器草稿!$Q$5:$Y$5,1,MATCH(神器1!$G$2,神器草稿!$Q$4:$Y$4,0),1)*$D$2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203" s="5">
        <f>IF(L203&lt;$E$26,0,INDEX(神器草稿!$Q$29:$Y$29,1,MATCH(神器1!$G$26,神器草稿!$Q$4:$Y$4,0),1)*$D$26)</f>
        <v>7.1999999999999995E-2</v>
      </c>
      <c r="R203" s="5">
        <f>IF(L203&lt;$E$27,0,INDEX(神器草稿!$Q$30:$Y$30,1,MATCH(神器1!$G$27,神器草稿!$Q$4:$Y$4,0),1)*$D$27)</f>
        <v>7.1999999999999995E-2</v>
      </c>
      <c r="S203" s="5">
        <f>IF(L203&lt;$E$29,0,INDEX(神器草稿!$Q$32:$Y$32,1,MATCH(神器1!$G$29,神器草稿!$Q$4:$Y$4,0),1)*$D$29)</f>
        <v>7.1999999999999995E-2</v>
      </c>
      <c r="T203" s="5">
        <f>IF(L203&lt;$E$28,0,INDEX(神器草稿!$Q$31:$Y$31,1,MATCH(神器1!$G$28,神器草稿!$Q$4:$Y$4,0),1)*$D$28)</f>
        <v>7.1999999999999995E-2</v>
      </c>
      <c r="U203" s="5">
        <f>IF(L203&lt;$E$30,0,INDEX(神器草稿!$Q$33:$Y$33,1,MATCH(神器1!$G$30,神器草稿!$Q$4:$Y$4,0),1)*$D$30)</f>
        <v>7.1999999999999995E-2</v>
      </c>
      <c r="V203" s="5">
        <f>IF(L203&lt;$E$31,0,INDEX(神器草稿!$Q$34:$Y$34,1,MATCH(神器1!$G$31,神器草稿!$Q$4:$Y$4,0),1)*$D$31)</f>
        <v>7.1999999999999995E-2</v>
      </c>
      <c r="AC203" s="5">
        <v>199</v>
      </c>
      <c r="AD203" s="34">
        <f>IF(L203&lt;$E$14,0,INDEX(神器草稿!$Q$17:$Y$17,1,MATCH(神器1!$G$14,神器草稿!$Q$4:$Y$4,0),1)*$D$14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203" s="34">
        <f>IF(L203&lt;$E$17,0,INDEX(神器草稿!$Q$20:$Y$20,1,MATCH(神器1!$G$17,神器草稿!$Q$4:$Y$4,0),1)*$D$17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203" s="5">
        <f>IF(L203&lt;$E$24,0,INDEX(神器草稿!$Q$27:$Y$27,1,MATCH(神器1!$G$24,神器草稿!$Q$4:$Y$4,0),1)*$D$24)</f>
        <v>0.36</v>
      </c>
      <c r="AG203" s="5">
        <f>IF(L203&lt;$E$25,0,INDEX(神器草稿!$Q$28:$Y$28,1,MATCH(神器1!$G$25,神器草稿!$Q$4:$Y$4,0),1)*$D$25)</f>
        <v>0.36</v>
      </c>
    </row>
    <row r="204" spans="12:33" x14ac:dyDescent="0.2">
      <c r="L204" s="5">
        <v>200</v>
      </c>
      <c r="M204" s="34">
        <f>IF(L204&lt;$E$5,0,INDEX(神器草稿!$Q$8:$Y$8,1,MATCH(神器1!$G$5,神器草稿!$Q$4:$Y$4,0),1)*$D$5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204" s="34">
        <f>IF(L204&lt;$E$2,0,INDEX(神器草稿!$Q$5:$Y$5,1,MATCH(神器1!$G$2,神器草稿!$Q$4:$Y$4,0),1)*$D$2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204" s="5">
        <f>IF(L204&lt;$E$26,0,INDEX(神器草稿!$Q$29:$Y$29,1,MATCH(神器1!$G$26,神器草稿!$Q$4:$Y$4,0),1)*$D$26)</f>
        <v>7.1999999999999995E-2</v>
      </c>
      <c r="R204" s="5">
        <f>IF(L204&lt;$E$27,0,INDEX(神器草稿!$Q$30:$Y$30,1,MATCH(神器1!$G$27,神器草稿!$Q$4:$Y$4,0),1)*$D$27)</f>
        <v>7.1999999999999995E-2</v>
      </c>
      <c r="S204" s="5">
        <f>IF(L204&lt;$E$29,0,INDEX(神器草稿!$Q$32:$Y$32,1,MATCH(神器1!$G$29,神器草稿!$Q$4:$Y$4,0),1)*$D$29)</f>
        <v>7.1999999999999995E-2</v>
      </c>
      <c r="T204" s="5">
        <f>IF(L204&lt;$E$28,0,INDEX(神器草稿!$Q$31:$Y$31,1,MATCH(神器1!$G$28,神器草稿!$Q$4:$Y$4,0),1)*$D$28)</f>
        <v>7.1999999999999995E-2</v>
      </c>
      <c r="U204" s="5">
        <f>IF(L204&lt;$E$30,0,INDEX(神器草稿!$Q$33:$Y$33,1,MATCH(神器1!$G$30,神器草稿!$Q$4:$Y$4,0),1)*$D$30)</f>
        <v>7.1999999999999995E-2</v>
      </c>
      <c r="V204" s="5">
        <f>IF(L204&lt;$E$31,0,INDEX(神器草稿!$Q$34:$Y$34,1,MATCH(神器1!$G$31,神器草稿!$Q$4:$Y$4,0),1)*$D$31)</f>
        <v>7.1999999999999995E-2</v>
      </c>
      <c r="AC204" s="5">
        <v>200</v>
      </c>
      <c r="AD204" s="34">
        <f>IF(L204&lt;$E$14,0,INDEX(神器草稿!$Q$17:$Y$17,1,MATCH(神器1!$G$14,神器草稿!$Q$4:$Y$4,0),1)*$D$14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204" s="34">
        <f>IF(L204&lt;$E$17,0,INDEX(神器草稿!$Q$20:$Y$20,1,MATCH(神器1!$G$17,神器草稿!$Q$4:$Y$4,0),1)*$D$17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204" s="5">
        <f>IF(L204&lt;$E$24,0,INDEX(神器草稿!$Q$27:$Y$27,1,MATCH(神器1!$G$24,神器草稿!$Q$4:$Y$4,0),1)*$D$24)</f>
        <v>0.36</v>
      </c>
      <c r="AG204" s="5">
        <f>IF(L204&lt;$E$25,0,INDEX(神器草稿!$Q$28:$Y$28,1,MATCH(神器1!$G$25,神器草稿!$Q$4:$Y$4,0),1)*$D$25)</f>
        <v>0.36</v>
      </c>
    </row>
    <row r="205" spans="12:33" x14ac:dyDescent="0.2">
      <c r="L205" s="5">
        <v>201</v>
      </c>
      <c r="M205" s="34">
        <f>IF(L205&lt;$E$5,0,INDEX(神器草稿!$Q$8:$Y$8,1,MATCH(神器1!$G$5,神器草稿!$Q$4:$Y$4,0),1)*$D$5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205" s="34">
        <f>IF(L205&lt;$E$2,0,INDEX(神器草稿!$Q$5:$Y$5,1,MATCH(神器1!$G$2,神器草稿!$Q$4:$Y$4,0),1)*$D$2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205" s="5">
        <f>IF(L205&lt;$E$26,0,INDEX(神器草稿!$Q$29:$Y$29,1,MATCH(神器1!$G$26,神器草稿!$Q$4:$Y$4,0),1)*$D$26)</f>
        <v>7.1999999999999995E-2</v>
      </c>
      <c r="R205" s="5">
        <f>IF(L205&lt;$E$27,0,INDEX(神器草稿!$Q$30:$Y$30,1,MATCH(神器1!$G$27,神器草稿!$Q$4:$Y$4,0),1)*$D$27)</f>
        <v>7.1999999999999995E-2</v>
      </c>
      <c r="S205" s="5">
        <f>IF(L205&lt;$E$29,0,INDEX(神器草稿!$Q$32:$Y$32,1,MATCH(神器1!$G$29,神器草稿!$Q$4:$Y$4,0),1)*$D$29)</f>
        <v>7.1999999999999995E-2</v>
      </c>
      <c r="T205" s="5">
        <f>IF(L205&lt;$E$28,0,INDEX(神器草稿!$Q$31:$Y$31,1,MATCH(神器1!$G$28,神器草稿!$Q$4:$Y$4,0),1)*$D$28)</f>
        <v>7.1999999999999995E-2</v>
      </c>
      <c r="U205" s="5">
        <f>IF(L205&lt;$E$30,0,INDEX(神器草稿!$Q$33:$Y$33,1,MATCH(神器1!$G$30,神器草稿!$Q$4:$Y$4,0),1)*$D$30)</f>
        <v>7.1999999999999995E-2</v>
      </c>
      <c r="V205" s="5">
        <f>IF(L205&lt;$E$31,0,INDEX(神器草稿!$Q$34:$Y$34,1,MATCH(神器1!$G$31,神器草稿!$Q$4:$Y$4,0),1)*$D$31)</f>
        <v>7.1999999999999995E-2</v>
      </c>
      <c r="AC205" s="5">
        <v>201</v>
      </c>
      <c r="AD205" s="34">
        <f>IF(L205&lt;$E$14,0,INDEX(神器草稿!$Q$17:$Y$17,1,MATCH(神器1!$G$14,神器草稿!$Q$4:$Y$4,0),1)*$D$14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205" s="34">
        <f>IF(L205&lt;$E$17,0,INDEX(神器草稿!$Q$20:$Y$20,1,MATCH(神器1!$G$17,神器草稿!$Q$4:$Y$4,0),1)*$D$17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205" s="5">
        <f>IF(L205&lt;$E$24,0,INDEX(神器草稿!$Q$27:$Y$27,1,MATCH(神器1!$G$24,神器草稿!$Q$4:$Y$4,0),1)*$D$24)</f>
        <v>0.36</v>
      </c>
      <c r="AG205" s="5">
        <f>IF(L205&lt;$E$25,0,INDEX(神器草稿!$Q$28:$Y$28,1,MATCH(神器1!$G$25,神器草稿!$Q$4:$Y$4,0),1)*$D$25)</f>
        <v>0.36</v>
      </c>
    </row>
    <row r="206" spans="12:33" x14ac:dyDescent="0.2">
      <c r="L206" s="5">
        <v>202</v>
      </c>
      <c r="M206" s="34">
        <f>IF(L206&lt;$E$5,0,INDEX(神器草稿!$Q$8:$Y$8,1,MATCH(神器1!$G$5,神器草稿!$Q$4:$Y$4,0),1)*$D$5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206" s="34">
        <f>IF(L206&lt;$E$2,0,INDEX(神器草稿!$Q$5:$Y$5,1,MATCH(神器1!$G$2,神器草稿!$Q$4:$Y$4,0),1)*$D$2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206" s="5">
        <f>IF(L206&lt;$E$26,0,INDEX(神器草稿!$Q$29:$Y$29,1,MATCH(神器1!$G$26,神器草稿!$Q$4:$Y$4,0),1)*$D$26)</f>
        <v>7.1999999999999995E-2</v>
      </c>
      <c r="R206" s="5">
        <f>IF(L206&lt;$E$27,0,INDEX(神器草稿!$Q$30:$Y$30,1,MATCH(神器1!$G$27,神器草稿!$Q$4:$Y$4,0),1)*$D$27)</f>
        <v>7.1999999999999995E-2</v>
      </c>
      <c r="S206" s="5">
        <f>IF(L206&lt;$E$29,0,INDEX(神器草稿!$Q$32:$Y$32,1,MATCH(神器1!$G$29,神器草稿!$Q$4:$Y$4,0),1)*$D$29)</f>
        <v>7.1999999999999995E-2</v>
      </c>
      <c r="T206" s="5">
        <f>IF(L206&lt;$E$28,0,INDEX(神器草稿!$Q$31:$Y$31,1,MATCH(神器1!$G$28,神器草稿!$Q$4:$Y$4,0),1)*$D$28)</f>
        <v>7.1999999999999995E-2</v>
      </c>
      <c r="U206" s="5">
        <f>IF(L206&lt;$E$30,0,INDEX(神器草稿!$Q$33:$Y$33,1,MATCH(神器1!$G$30,神器草稿!$Q$4:$Y$4,0),1)*$D$30)</f>
        <v>7.1999999999999995E-2</v>
      </c>
      <c r="V206" s="5">
        <f>IF(L206&lt;$E$31,0,INDEX(神器草稿!$Q$34:$Y$34,1,MATCH(神器1!$G$31,神器草稿!$Q$4:$Y$4,0),1)*$D$31)</f>
        <v>7.1999999999999995E-2</v>
      </c>
      <c r="AC206" s="5">
        <v>202</v>
      </c>
      <c r="AD206" s="34">
        <f>IF(L206&lt;$E$14,0,INDEX(神器草稿!$Q$17:$Y$17,1,MATCH(神器1!$G$14,神器草稿!$Q$4:$Y$4,0),1)*$D$14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206" s="34">
        <f>IF(L206&lt;$E$17,0,INDEX(神器草稿!$Q$20:$Y$20,1,MATCH(神器1!$G$17,神器草稿!$Q$4:$Y$4,0),1)*$D$17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206" s="5">
        <f>IF(L206&lt;$E$24,0,INDEX(神器草稿!$Q$27:$Y$27,1,MATCH(神器1!$G$24,神器草稿!$Q$4:$Y$4,0),1)*$D$24)</f>
        <v>0.36</v>
      </c>
      <c r="AG206" s="5">
        <f>IF(L206&lt;$E$25,0,INDEX(神器草稿!$Q$28:$Y$28,1,MATCH(神器1!$G$25,神器草稿!$Q$4:$Y$4,0),1)*$D$25)</f>
        <v>0.36</v>
      </c>
    </row>
    <row r="207" spans="12:33" x14ac:dyDescent="0.2">
      <c r="L207" s="5">
        <v>203</v>
      </c>
      <c r="M207" s="34">
        <f>IF(L207&lt;$E$5,0,INDEX(神器草稿!$Q$8:$Y$8,1,MATCH(神器1!$G$5,神器草稿!$Q$4:$Y$4,0),1)*$D$5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207" s="34">
        <f>IF(L207&lt;$E$2,0,INDEX(神器草稿!$Q$5:$Y$5,1,MATCH(神器1!$G$2,神器草稿!$Q$4:$Y$4,0),1)*$D$2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207" s="5">
        <f>IF(L207&lt;$E$26,0,INDEX(神器草稿!$Q$29:$Y$29,1,MATCH(神器1!$G$26,神器草稿!$Q$4:$Y$4,0),1)*$D$26)</f>
        <v>7.1999999999999995E-2</v>
      </c>
      <c r="R207" s="5">
        <f>IF(L207&lt;$E$27,0,INDEX(神器草稿!$Q$30:$Y$30,1,MATCH(神器1!$G$27,神器草稿!$Q$4:$Y$4,0),1)*$D$27)</f>
        <v>7.1999999999999995E-2</v>
      </c>
      <c r="S207" s="5">
        <f>IF(L207&lt;$E$29,0,INDEX(神器草稿!$Q$32:$Y$32,1,MATCH(神器1!$G$29,神器草稿!$Q$4:$Y$4,0),1)*$D$29)</f>
        <v>7.1999999999999995E-2</v>
      </c>
      <c r="T207" s="5">
        <f>IF(L207&lt;$E$28,0,INDEX(神器草稿!$Q$31:$Y$31,1,MATCH(神器1!$G$28,神器草稿!$Q$4:$Y$4,0),1)*$D$28)</f>
        <v>7.1999999999999995E-2</v>
      </c>
      <c r="U207" s="5">
        <f>IF(L207&lt;$E$30,0,INDEX(神器草稿!$Q$33:$Y$33,1,MATCH(神器1!$G$30,神器草稿!$Q$4:$Y$4,0),1)*$D$30)</f>
        <v>7.1999999999999995E-2</v>
      </c>
      <c r="V207" s="5">
        <f>IF(L207&lt;$E$31,0,INDEX(神器草稿!$Q$34:$Y$34,1,MATCH(神器1!$G$31,神器草稿!$Q$4:$Y$4,0),1)*$D$31)</f>
        <v>7.1999999999999995E-2</v>
      </c>
      <c r="AC207" s="5">
        <v>203</v>
      </c>
      <c r="AD207" s="34">
        <f>IF(L207&lt;$E$14,0,INDEX(神器草稿!$Q$17:$Y$17,1,MATCH(神器1!$G$14,神器草稿!$Q$4:$Y$4,0),1)*$D$14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207" s="34">
        <f>IF(L207&lt;$E$17,0,INDEX(神器草稿!$Q$20:$Y$20,1,MATCH(神器1!$G$17,神器草稿!$Q$4:$Y$4,0),1)*$D$17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207" s="5">
        <f>IF(L207&lt;$E$24,0,INDEX(神器草稿!$Q$27:$Y$27,1,MATCH(神器1!$G$24,神器草稿!$Q$4:$Y$4,0),1)*$D$24)</f>
        <v>0.36</v>
      </c>
      <c r="AG207" s="5">
        <f>IF(L207&lt;$E$25,0,INDEX(神器草稿!$Q$28:$Y$28,1,MATCH(神器1!$G$25,神器草稿!$Q$4:$Y$4,0),1)*$D$25)</f>
        <v>0.36</v>
      </c>
    </row>
    <row r="208" spans="12:33" x14ac:dyDescent="0.2">
      <c r="L208" s="5">
        <v>204</v>
      </c>
      <c r="M208" s="34">
        <f>IF(L208&lt;$E$5,0,INDEX(神器草稿!$Q$8:$Y$8,1,MATCH(神器1!$G$5,神器草稿!$Q$4:$Y$4,0),1)*$D$5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208" s="34">
        <f>IF(L208&lt;$E$2,0,INDEX(神器草稿!$Q$5:$Y$5,1,MATCH(神器1!$G$2,神器草稿!$Q$4:$Y$4,0),1)*$D$2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208" s="5">
        <f>IF(L208&lt;$E$26,0,INDEX(神器草稿!$Q$29:$Y$29,1,MATCH(神器1!$G$26,神器草稿!$Q$4:$Y$4,0),1)*$D$26)</f>
        <v>7.1999999999999995E-2</v>
      </c>
      <c r="R208" s="5">
        <f>IF(L208&lt;$E$27,0,INDEX(神器草稿!$Q$30:$Y$30,1,MATCH(神器1!$G$27,神器草稿!$Q$4:$Y$4,0),1)*$D$27)</f>
        <v>7.1999999999999995E-2</v>
      </c>
      <c r="S208" s="5">
        <f>IF(L208&lt;$E$29,0,INDEX(神器草稿!$Q$32:$Y$32,1,MATCH(神器1!$G$29,神器草稿!$Q$4:$Y$4,0),1)*$D$29)</f>
        <v>7.1999999999999995E-2</v>
      </c>
      <c r="T208" s="5">
        <f>IF(L208&lt;$E$28,0,INDEX(神器草稿!$Q$31:$Y$31,1,MATCH(神器1!$G$28,神器草稿!$Q$4:$Y$4,0),1)*$D$28)</f>
        <v>7.1999999999999995E-2</v>
      </c>
      <c r="U208" s="5">
        <f>IF(L208&lt;$E$30,0,INDEX(神器草稿!$Q$33:$Y$33,1,MATCH(神器1!$G$30,神器草稿!$Q$4:$Y$4,0),1)*$D$30)</f>
        <v>7.1999999999999995E-2</v>
      </c>
      <c r="V208" s="5">
        <f>IF(L208&lt;$E$31,0,INDEX(神器草稿!$Q$34:$Y$34,1,MATCH(神器1!$G$31,神器草稿!$Q$4:$Y$4,0),1)*$D$31)</f>
        <v>7.1999999999999995E-2</v>
      </c>
      <c r="AC208" s="5">
        <v>204</v>
      </c>
      <c r="AD208" s="34">
        <f>IF(L208&lt;$E$14,0,INDEX(神器草稿!$Q$17:$Y$17,1,MATCH(神器1!$G$14,神器草稿!$Q$4:$Y$4,0),1)*$D$14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208" s="34">
        <f>IF(L208&lt;$E$17,0,INDEX(神器草稿!$Q$20:$Y$20,1,MATCH(神器1!$G$17,神器草稿!$Q$4:$Y$4,0),1)*$D$17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208" s="5">
        <f>IF(L208&lt;$E$24,0,INDEX(神器草稿!$Q$27:$Y$27,1,MATCH(神器1!$G$24,神器草稿!$Q$4:$Y$4,0),1)*$D$24)</f>
        <v>0.36</v>
      </c>
      <c r="AG208" s="5">
        <f>IF(L208&lt;$E$25,0,INDEX(神器草稿!$Q$28:$Y$28,1,MATCH(神器1!$G$25,神器草稿!$Q$4:$Y$4,0),1)*$D$25)</f>
        <v>0.36</v>
      </c>
    </row>
    <row r="209" spans="12:33" x14ac:dyDescent="0.2">
      <c r="L209" s="5">
        <v>205</v>
      </c>
      <c r="M209" s="34">
        <f>IF(L209&lt;$E$5,0,INDEX(神器草稿!$Q$8:$Y$8,1,MATCH(神器1!$G$5,神器草稿!$Q$4:$Y$4,0),1)*$D$5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209" s="34">
        <f>IF(L209&lt;$E$2,0,INDEX(神器草稿!$Q$5:$Y$5,1,MATCH(神器1!$G$2,神器草稿!$Q$4:$Y$4,0),1)*$D$2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209" s="5">
        <f>IF(L209&lt;$E$26,0,INDEX(神器草稿!$Q$29:$Y$29,1,MATCH(神器1!$G$26,神器草稿!$Q$4:$Y$4,0),1)*$D$26)</f>
        <v>7.1999999999999995E-2</v>
      </c>
      <c r="R209" s="5">
        <f>IF(L209&lt;$E$27,0,INDEX(神器草稿!$Q$30:$Y$30,1,MATCH(神器1!$G$27,神器草稿!$Q$4:$Y$4,0),1)*$D$27)</f>
        <v>7.1999999999999995E-2</v>
      </c>
      <c r="S209" s="5">
        <f>IF(L209&lt;$E$29,0,INDEX(神器草稿!$Q$32:$Y$32,1,MATCH(神器1!$G$29,神器草稿!$Q$4:$Y$4,0),1)*$D$29)</f>
        <v>7.1999999999999995E-2</v>
      </c>
      <c r="T209" s="5">
        <f>IF(L209&lt;$E$28,0,INDEX(神器草稿!$Q$31:$Y$31,1,MATCH(神器1!$G$28,神器草稿!$Q$4:$Y$4,0),1)*$D$28)</f>
        <v>7.1999999999999995E-2</v>
      </c>
      <c r="U209" s="5">
        <f>IF(L209&lt;$E$30,0,INDEX(神器草稿!$Q$33:$Y$33,1,MATCH(神器1!$G$30,神器草稿!$Q$4:$Y$4,0),1)*$D$30)</f>
        <v>7.1999999999999995E-2</v>
      </c>
      <c r="V209" s="5">
        <f>IF(L209&lt;$E$31,0,INDEX(神器草稿!$Q$34:$Y$34,1,MATCH(神器1!$G$31,神器草稿!$Q$4:$Y$4,0),1)*$D$31)</f>
        <v>7.1999999999999995E-2</v>
      </c>
      <c r="AC209" s="5">
        <v>205</v>
      </c>
      <c r="AD209" s="34">
        <f>IF(L209&lt;$E$14,0,INDEX(神器草稿!$Q$17:$Y$17,1,MATCH(神器1!$G$14,神器草稿!$Q$4:$Y$4,0),1)*$D$14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209" s="34">
        <f>IF(L209&lt;$E$17,0,INDEX(神器草稿!$Q$20:$Y$20,1,MATCH(神器1!$G$17,神器草稿!$Q$4:$Y$4,0),1)*$D$17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209" s="5">
        <f>IF(L209&lt;$E$24,0,INDEX(神器草稿!$Q$27:$Y$27,1,MATCH(神器1!$G$24,神器草稿!$Q$4:$Y$4,0),1)*$D$24)</f>
        <v>0.36</v>
      </c>
      <c r="AG209" s="5">
        <f>IF(L209&lt;$E$25,0,INDEX(神器草稿!$Q$28:$Y$28,1,MATCH(神器1!$G$25,神器草稿!$Q$4:$Y$4,0),1)*$D$25)</f>
        <v>0.36</v>
      </c>
    </row>
    <row r="210" spans="12:33" x14ac:dyDescent="0.2">
      <c r="L210" s="5">
        <v>206</v>
      </c>
      <c r="M210" s="34">
        <f>IF(L210&lt;$E$5,0,INDEX(神器草稿!$Q$8:$Y$8,1,MATCH(神器1!$G$5,神器草稿!$Q$4:$Y$4,0),1)*$D$5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210" s="34">
        <f>IF(L210&lt;$E$2,0,INDEX(神器草稿!$Q$5:$Y$5,1,MATCH(神器1!$G$2,神器草稿!$Q$4:$Y$4,0),1)*$D$2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210" s="5">
        <f>IF(L210&lt;$E$26,0,INDEX(神器草稿!$Q$29:$Y$29,1,MATCH(神器1!$G$26,神器草稿!$Q$4:$Y$4,0),1)*$D$26)</f>
        <v>7.1999999999999995E-2</v>
      </c>
      <c r="R210" s="5">
        <f>IF(L210&lt;$E$27,0,INDEX(神器草稿!$Q$30:$Y$30,1,MATCH(神器1!$G$27,神器草稿!$Q$4:$Y$4,0),1)*$D$27)</f>
        <v>7.1999999999999995E-2</v>
      </c>
      <c r="S210" s="5">
        <f>IF(L210&lt;$E$29,0,INDEX(神器草稿!$Q$32:$Y$32,1,MATCH(神器1!$G$29,神器草稿!$Q$4:$Y$4,0),1)*$D$29)</f>
        <v>7.1999999999999995E-2</v>
      </c>
      <c r="T210" s="5">
        <f>IF(L210&lt;$E$28,0,INDEX(神器草稿!$Q$31:$Y$31,1,MATCH(神器1!$G$28,神器草稿!$Q$4:$Y$4,0),1)*$D$28)</f>
        <v>7.1999999999999995E-2</v>
      </c>
      <c r="U210" s="5">
        <f>IF(L210&lt;$E$30,0,INDEX(神器草稿!$Q$33:$Y$33,1,MATCH(神器1!$G$30,神器草稿!$Q$4:$Y$4,0),1)*$D$30)</f>
        <v>7.1999999999999995E-2</v>
      </c>
      <c r="V210" s="5">
        <f>IF(L210&lt;$E$31,0,INDEX(神器草稿!$Q$34:$Y$34,1,MATCH(神器1!$G$31,神器草稿!$Q$4:$Y$4,0),1)*$D$31)</f>
        <v>7.1999999999999995E-2</v>
      </c>
      <c r="AC210" s="5">
        <v>206</v>
      </c>
      <c r="AD210" s="34">
        <f>IF(L210&lt;$E$14,0,INDEX(神器草稿!$Q$17:$Y$17,1,MATCH(神器1!$G$14,神器草稿!$Q$4:$Y$4,0),1)*$D$14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210" s="34">
        <f>IF(L210&lt;$E$17,0,INDEX(神器草稿!$Q$20:$Y$20,1,MATCH(神器1!$G$17,神器草稿!$Q$4:$Y$4,0),1)*$D$17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210" s="5">
        <f>IF(L210&lt;$E$24,0,INDEX(神器草稿!$Q$27:$Y$27,1,MATCH(神器1!$G$24,神器草稿!$Q$4:$Y$4,0),1)*$D$24)</f>
        <v>0.36</v>
      </c>
      <c r="AG210" s="5">
        <f>IF(L210&lt;$E$25,0,INDEX(神器草稿!$Q$28:$Y$28,1,MATCH(神器1!$G$25,神器草稿!$Q$4:$Y$4,0),1)*$D$25)</f>
        <v>0.36</v>
      </c>
    </row>
    <row r="211" spans="12:33" x14ac:dyDescent="0.2">
      <c r="L211" s="5">
        <v>207</v>
      </c>
      <c r="M211" s="34">
        <f>IF(L211&lt;$E$5,0,INDEX(神器草稿!$Q$8:$Y$8,1,MATCH(神器1!$G$5,神器草稿!$Q$4:$Y$4,0),1)*$D$5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211" s="34">
        <f>IF(L211&lt;$E$2,0,INDEX(神器草稿!$Q$5:$Y$5,1,MATCH(神器1!$G$2,神器草稿!$Q$4:$Y$4,0),1)*$D$2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211" s="5">
        <f>IF(L211&lt;$E$26,0,INDEX(神器草稿!$Q$29:$Y$29,1,MATCH(神器1!$G$26,神器草稿!$Q$4:$Y$4,0),1)*$D$26)</f>
        <v>7.1999999999999995E-2</v>
      </c>
      <c r="R211" s="5">
        <f>IF(L211&lt;$E$27,0,INDEX(神器草稿!$Q$30:$Y$30,1,MATCH(神器1!$G$27,神器草稿!$Q$4:$Y$4,0),1)*$D$27)</f>
        <v>7.1999999999999995E-2</v>
      </c>
      <c r="S211" s="5">
        <f>IF(L211&lt;$E$29,0,INDEX(神器草稿!$Q$32:$Y$32,1,MATCH(神器1!$G$29,神器草稿!$Q$4:$Y$4,0),1)*$D$29)</f>
        <v>7.1999999999999995E-2</v>
      </c>
      <c r="T211" s="5">
        <f>IF(L211&lt;$E$28,0,INDEX(神器草稿!$Q$31:$Y$31,1,MATCH(神器1!$G$28,神器草稿!$Q$4:$Y$4,0),1)*$D$28)</f>
        <v>7.1999999999999995E-2</v>
      </c>
      <c r="U211" s="5">
        <f>IF(L211&lt;$E$30,0,INDEX(神器草稿!$Q$33:$Y$33,1,MATCH(神器1!$G$30,神器草稿!$Q$4:$Y$4,0),1)*$D$30)</f>
        <v>7.1999999999999995E-2</v>
      </c>
      <c r="V211" s="5">
        <f>IF(L211&lt;$E$31,0,INDEX(神器草稿!$Q$34:$Y$34,1,MATCH(神器1!$G$31,神器草稿!$Q$4:$Y$4,0),1)*$D$31)</f>
        <v>7.1999999999999995E-2</v>
      </c>
      <c r="AC211" s="5">
        <v>207</v>
      </c>
      <c r="AD211" s="34">
        <f>IF(L211&lt;$E$14,0,INDEX(神器草稿!$Q$17:$Y$17,1,MATCH(神器1!$G$14,神器草稿!$Q$4:$Y$4,0),1)*$D$14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211" s="34">
        <f>IF(L211&lt;$E$17,0,INDEX(神器草稿!$Q$20:$Y$20,1,MATCH(神器1!$G$17,神器草稿!$Q$4:$Y$4,0),1)*$D$17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211" s="5">
        <f>IF(L211&lt;$E$24,0,INDEX(神器草稿!$Q$27:$Y$27,1,MATCH(神器1!$G$24,神器草稿!$Q$4:$Y$4,0),1)*$D$24)</f>
        <v>0.36</v>
      </c>
      <c r="AG211" s="5">
        <f>IF(L211&lt;$E$25,0,INDEX(神器草稿!$Q$28:$Y$28,1,MATCH(神器1!$G$25,神器草稿!$Q$4:$Y$4,0),1)*$D$25)</f>
        <v>0.36</v>
      </c>
    </row>
    <row r="212" spans="12:33" x14ac:dyDescent="0.2">
      <c r="L212" s="5">
        <v>208</v>
      </c>
      <c r="M212" s="34">
        <f>IF(L212&lt;$E$5,0,INDEX(神器草稿!$Q$8:$Y$8,1,MATCH(神器1!$G$5,神器草稿!$Q$4:$Y$4,0),1)*$D$5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212" s="34">
        <f>IF(L212&lt;$E$2,0,INDEX(神器草稿!$Q$5:$Y$5,1,MATCH(神器1!$G$2,神器草稿!$Q$4:$Y$4,0),1)*$D$2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212" s="5">
        <f>IF(L212&lt;$E$26,0,INDEX(神器草稿!$Q$29:$Y$29,1,MATCH(神器1!$G$26,神器草稿!$Q$4:$Y$4,0),1)*$D$26)</f>
        <v>7.1999999999999995E-2</v>
      </c>
      <c r="R212" s="5">
        <f>IF(L212&lt;$E$27,0,INDEX(神器草稿!$Q$30:$Y$30,1,MATCH(神器1!$G$27,神器草稿!$Q$4:$Y$4,0),1)*$D$27)</f>
        <v>7.1999999999999995E-2</v>
      </c>
      <c r="S212" s="5">
        <f>IF(L212&lt;$E$29,0,INDEX(神器草稿!$Q$32:$Y$32,1,MATCH(神器1!$G$29,神器草稿!$Q$4:$Y$4,0),1)*$D$29)</f>
        <v>7.1999999999999995E-2</v>
      </c>
      <c r="T212" s="5">
        <f>IF(L212&lt;$E$28,0,INDEX(神器草稿!$Q$31:$Y$31,1,MATCH(神器1!$G$28,神器草稿!$Q$4:$Y$4,0),1)*$D$28)</f>
        <v>7.1999999999999995E-2</v>
      </c>
      <c r="U212" s="5">
        <f>IF(L212&lt;$E$30,0,INDEX(神器草稿!$Q$33:$Y$33,1,MATCH(神器1!$G$30,神器草稿!$Q$4:$Y$4,0),1)*$D$30)</f>
        <v>7.1999999999999995E-2</v>
      </c>
      <c r="V212" s="5">
        <f>IF(L212&lt;$E$31,0,INDEX(神器草稿!$Q$34:$Y$34,1,MATCH(神器1!$G$31,神器草稿!$Q$4:$Y$4,0),1)*$D$31)</f>
        <v>7.1999999999999995E-2</v>
      </c>
      <c r="AC212" s="5">
        <v>208</v>
      </c>
      <c r="AD212" s="34">
        <f>IF(L212&lt;$E$14,0,INDEX(神器草稿!$Q$17:$Y$17,1,MATCH(神器1!$G$14,神器草稿!$Q$4:$Y$4,0),1)*$D$14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212" s="34">
        <f>IF(L212&lt;$E$17,0,INDEX(神器草稿!$Q$20:$Y$20,1,MATCH(神器1!$G$17,神器草稿!$Q$4:$Y$4,0),1)*$D$17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212" s="5">
        <f>IF(L212&lt;$E$24,0,INDEX(神器草稿!$Q$27:$Y$27,1,MATCH(神器1!$G$24,神器草稿!$Q$4:$Y$4,0),1)*$D$24)</f>
        <v>0.36</v>
      </c>
      <c r="AG212" s="5">
        <f>IF(L212&lt;$E$25,0,INDEX(神器草稿!$Q$28:$Y$28,1,MATCH(神器1!$G$25,神器草稿!$Q$4:$Y$4,0),1)*$D$25)</f>
        <v>0.36</v>
      </c>
    </row>
    <row r="213" spans="12:33" x14ac:dyDescent="0.2">
      <c r="L213" s="5">
        <v>209</v>
      </c>
      <c r="M213" s="34">
        <f>IF(L213&lt;$E$5,0,INDEX(神器草稿!$Q$8:$Y$8,1,MATCH(神器1!$G$5,神器草稿!$Q$4:$Y$4,0),1)*$D$5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213" s="34">
        <f>IF(L213&lt;$E$2,0,INDEX(神器草稿!$Q$5:$Y$5,1,MATCH(神器1!$G$2,神器草稿!$Q$4:$Y$4,0),1)*$D$2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213" s="5">
        <f>IF(L213&lt;$E$26,0,INDEX(神器草稿!$Q$29:$Y$29,1,MATCH(神器1!$G$26,神器草稿!$Q$4:$Y$4,0),1)*$D$26)</f>
        <v>7.1999999999999995E-2</v>
      </c>
      <c r="R213" s="5">
        <f>IF(L213&lt;$E$27,0,INDEX(神器草稿!$Q$30:$Y$30,1,MATCH(神器1!$G$27,神器草稿!$Q$4:$Y$4,0),1)*$D$27)</f>
        <v>7.1999999999999995E-2</v>
      </c>
      <c r="S213" s="5">
        <f>IF(L213&lt;$E$29,0,INDEX(神器草稿!$Q$32:$Y$32,1,MATCH(神器1!$G$29,神器草稿!$Q$4:$Y$4,0),1)*$D$29)</f>
        <v>7.1999999999999995E-2</v>
      </c>
      <c r="T213" s="5">
        <f>IF(L213&lt;$E$28,0,INDEX(神器草稿!$Q$31:$Y$31,1,MATCH(神器1!$G$28,神器草稿!$Q$4:$Y$4,0),1)*$D$28)</f>
        <v>7.1999999999999995E-2</v>
      </c>
      <c r="U213" s="5">
        <f>IF(L213&lt;$E$30,0,INDEX(神器草稿!$Q$33:$Y$33,1,MATCH(神器1!$G$30,神器草稿!$Q$4:$Y$4,0),1)*$D$30)</f>
        <v>7.1999999999999995E-2</v>
      </c>
      <c r="V213" s="5">
        <f>IF(L213&lt;$E$31,0,INDEX(神器草稿!$Q$34:$Y$34,1,MATCH(神器1!$G$31,神器草稿!$Q$4:$Y$4,0),1)*$D$31)</f>
        <v>7.1999999999999995E-2</v>
      </c>
      <c r="AC213" s="5">
        <v>209</v>
      </c>
      <c r="AD213" s="34">
        <f>IF(L213&lt;$E$14,0,INDEX(神器草稿!$Q$17:$Y$17,1,MATCH(神器1!$G$14,神器草稿!$Q$4:$Y$4,0),1)*$D$14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213" s="34">
        <f>IF(L213&lt;$E$17,0,INDEX(神器草稿!$Q$20:$Y$20,1,MATCH(神器1!$G$17,神器草稿!$Q$4:$Y$4,0),1)*$D$17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213" s="5">
        <f>IF(L213&lt;$E$24,0,INDEX(神器草稿!$Q$27:$Y$27,1,MATCH(神器1!$G$24,神器草稿!$Q$4:$Y$4,0),1)*$D$24)</f>
        <v>0.36</v>
      </c>
      <c r="AG213" s="5">
        <f>IF(L213&lt;$E$25,0,INDEX(神器草稿!$Q$28:$Y$28,1,MATCH(神器1!$G$25,神器草稿!$Q$4:$Y$4,0),1)*$D$25)</f>
        <v>0.36</v>
      </c>
    </row>
    <row r="214" spans="12:33" x14ac:dyDescent="0.2">
      <c r="L214" s="5">
        <v>210</v>
      </c>
      <c r="M214" s="34">
        <f>IF(L214&lt;$E$5,0,INDEX(神器草稿!$Q$8:$Y$8,1,MATCH(神器1!$G$5,神器草稿!$Q$4:$Y$4,0),1)*$D$5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214" s="34">
        <f>IF(L214&lt;$E$2,0,INDEX(神器草稿!$Q$5:$Y$5,1,MATCH(神器1!$G$2,神器草稿!$Q$4:$Y$4,0),1)*$D$2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214" s="5">
        <f>IF(L214&lt;$E$26,0,INDEX(神器草稿!$Q$29:$Y$29,1,MATCH(神器1!$G$26,神器草稿!$Q$4:$Y$4,0),1)*$D$26)</f>
        <v>7.1999999999999995E-2</v>
      </c>
      <c r="R214" s="5">
        <f>IF(L214&lt;$E$27,0,INDEX(神器草稿!$Q$30:$Y$30,1,MATCH(神器1!$G$27,神器草稿!$Q$4:$Y$4,0),1)*$D$27)</f>
        <v>7.1999999999999995E-2</v>
      </c>
      <c r="S214" s="5">
        <f>IF(L214&lt;$E$29,0,INDEX(神器草稿!$Q$32:$Y$32,1,MATCH(神器1!$G$29,神器草稿!$Q$4:$Y$4,0),1)*$D$29)</f>
        <v>7.1999999999999995E-2</v>
      </c>
      <c r="T214" s="5">
        <f>IF(L214&lt;$E$28,0,INDEX(神器草稿!$Q$31:$Y$31,1,MATCH(神器1!$G$28,神器草稿!$Q$4:$Y$4,0),1)*$D$28)</f>
        <v>7.1999999999999995E-2</v>
      </c>
      <c r="U214" s="5">
        <f>IF(L214&lt;$E$30,0,INDEX(神器草稿!$Q$33:$Y$33,1,MATCH(神器1!$G$30,神器草稿!$Q$4:$Y$4,0),1)*$D$30)</f>
        <v>7.1999999999999995E-2</v>
      </c>
      <c r="V214" s="5">
        <f>IF(L214&lt;$E$31,0,INDEX(神器草稿!$Q$34:$Y$34,1,MATCH(神器1!$G$31,神器草稿!$Q$4:$Y$4,0),1)*$D$31)</f>
        <v>7.1999999999999995E-2</v>
      </c>
      <c r="AC214" s="5">
        <v>210</v>
      </c>
      <c r="AD214" s="34">
        <f>IF(L214&lt;$E$14,0,INDEX(神器草稿!$Q$17:$Y$17,1,MATCH(神器1!$G$14,神器草稿!$Q$4:$Y$4,0),1)*$D$14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214" s="34">
        <f>IF(L214&lt;$E$17,0,INDEX(神器草稿!$Q$20:$Y$20,1,MATCH(神器1!$G$17,神器草稿!$Q$4:$Y$4,0),1)*$D$17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214" s="5">
        <f>IF(L214&lt;$E$24,0,INDEX(神器草稿!$Q$27:$Y$27,1,MATCH(神器1!$G$24,神器草稿!$Q$4:$Y$4,0),1)*$D$24)</f>
        <v>0.36</v>
      </c>
      <c r="AG214" s="5">
        <f>IF(L214&lt;$E$25,0,INDEX(神器草稿!$Q$28:$Y$28,1,MATCH(神器1!$G$25,神器草稿!$Q$4:$Y$4,0),1)*$D$25)</f>
        <v>0.36</v>
      </c>
    </row>
    <row r="215" spans="12:33" x14ac:dyDescent="0.2">
      <c r="L215" s="5">
        <v>211</v>
      </c>
      <c r="M215" s="34">
        <f>IF(L215&lt;$E$5,0,INDEX(神器草稿!$Q$8:$Y$8,1,MATCH(神器1!$G$5,神器草稿!$Q$4:$Y$4,0),1)*$D$5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215" s="34">
        <f>IF(L215&lt;$E$2,0,INDEX(神器草稿!$Q$5:$Y$5,1,MATCH(神器1!$G$2,神器草稿!$Q$4:$Y$4,0),1)*$D$2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215" s="5">
        <f>IF(L215&lt;$E$26,0,INDEX(神器草稿!$Q$29:$Y$29,1,MATCH(神器1!$G$26,神器草稿!$Q$4:$Y$4,0),1)*$D$26)</f>
        <v>7.1999999999999995E-2</v>
      </c>
      <c r="R215" s="5">
        <f>IF(L215&lt;$E$27,0,INDEX(神器草稿!$Q$30:$Y$30,1,MATCH(神器1!$G$27,神器草稿!$Q$4:$Y$4,0),1)*$D$27)</f>
        <v>7.1999999999999995E-2</v>
      </c>
      <c r="S215" s="5">
        <f>IF(L215&lt;$E$29,0,INDEX(神器草稿!$Q$32:$Y$32,1,MATCH(神器1!$G$29,神器草稿!$Q$4:$Y$4,0),1)*$D$29)</f>
        <v>7.1999999999999995E-2</v>
      </c>
      <c r="T215" s="5">
        <f>IF(L215&lt;$E$28,0,INDEX(神器草稿!$Q$31:$Y$31,1,MATCH(神器1!$G$28,神器草稿!$Q$4:$Y$4,0),1)*$D$28)</f>
        <v>7.1999999999999995E-2</v>
      </c>
      <c r="U215" s="5">
        <f>IF(L215&lt;$E$30,0,INDEX(神器草稿!$Q$33:$Y$33,1,MATCH(神器1!$G$30,神器草稿!$Q$4:$Y$4,0),1)*$D$30)</f>
        <v>7.1999999999999995E-2</v>
      </c>
      <c r="V215" s="5">
        <f>IF(L215&lt;$E$31,0,INDEX(神器草稿!$Q$34:$Y$34,1,MATCH(神器1!$G$31,神器草稿!$Q$4:$Y$4,0),1)*$D$31)</f>
        <v>7.1999999999999995E-2</v>
      </c>
      <c r="AC215" s="5">
        <v>211</v>
      </c>
      <c r="AD215" s="34">
        <f>IF(L215&lt;$E$14,0,INDEX(神器草稿!$Q$17:$Y$17,1,MATCH(神器1!$G$14,神器草稿!$Q$4:$Y$4,0),1)*$D$14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215" s="34">
        <f>IF(L215&lt;$E$17,0,INDEX(神器草稿!$Q$20:$Y$20,1,MATCH(神器1!$G$17,神器草稿!$Q$4:$Y$4,0),1)*$D$17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215" s="5">
        <f>IF(L215&lt;$E$24,0,INDEX(神器草稿!$Q$27:$Y$27,1,MATCH(神器1!$G$24,神器草稿!$Q$4:$Y$4,0),1)*$D$24)</f>
        <v>0.36</v>
      </c>
      <c r="AG215" s="5">
        <f>IF(L215&lt;$E$25,0,INDEX(神器草稿!$Q$28:$Y$28,1,MATCH(神器1!$G$25,神器草稿!$Q$4:$Y$4,0),1)*$D$25)</f>
        <v>0.36</v>
      </c>
    </row>
    <row r="216" spans="12:33" x14ac:dyDescent="0.2">
      <c r="L216" s="5">
        <v>212</v>
      </c>
      <c r="M216" s="34">
        <f>IF(L216&lt;$E$5,0,INDEX(神器草稿!$Q$8:$Y$8,1,MATCH(神器1!$G$5,神器草稿!$Q$4:$Y$4,0),1)*$D$5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216" s="34">
        <f>IF(L216&lt;$E$2,0,INDEX(神器草稿!$Q$5:$Y$5,1,MATCH(神器1!$G$2,神器草稿!$Q$4:$Y$4,0),1)*$D$2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216" s="5">
        <f>IF(L216&lt;$E$26,0,INDEX(神器草稿!$Q$29:$Y$29,1,MATCH(神器1!$G$26,神器草稿!$Q$4:$Y$4,0),1)*$D$26)</f>
        <v>7.1999999999999995E-2</v>
      </c>
      <c r="R216" s="5">
        <f>IF(L216&lt;$E$27,0,INDEX(神器草稿!$Q$30:$Y$30,1,MATCH(神器1!$G$27,神器草稿!$Q$4:$Y$4,0),1)*$D$27)</f>
        <v>7.1999999999999995E-2</v>
      </c>
      <c r="S216" s="5">
        <f>IF(L216&lt;$E$29,0,INDEX(神器草稿!$Q$32:$Y$32,1,MATCH(神器1!$G$29,神器草稿!$Q$4:$Y$4,0),1)*$D$29)</f>
        <v>7.1999999999999995E-2</v>
      </c>
      <c r="T216" s="5">
        <f>IF(L216&lt;$E$28,0,INDEX(神器草稿!$Q$31:$Y$31,1,MATCH(神器1!$G$28,神器草稿!$Q$4:$Y$4,0),1)*$D$28)</f>
        <v>7.1999999999999995E-2</v>
      </c>
      <c r="U216" s="5">
        <f>IF(L216&lt;$E$30,0,INDEX(神器草稿!$Q$33:$Y$33,1,MATCH(神器1!$G$30,神器草稿!$Q$4:$Y$4,0),1)*$D$30)</f>
        <v>7.1999999999999995E-2</v>
      </c>
      <c r="V216" s="5">
        <f>IF(L216&lt;$E$31,0,INDEX(神器草稿!$Q$34:$Y$34,1,MATCH(神器1!$G$31,神器草稿!$Q$4:$Y$4,0),1)*$D$31)</f>
        <v>7.1999999999999995E-2</v>
      </c>
      <c r="AC216" s="5">
        <v>212</v>
      </c>
      <c r="AD216" s="34">
        <f>IF(L216&lt;$E$14,0,INDEX(神器草稿!$Q$17:$Y$17,1,MATCH(神器1!$G$14,神器草稿!$Q$4:$Y$4,0),1)*$D$14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216" s="34">
        <f>IF(L216&lt;$E$17,0,INDEX(神器草稿!$Q$20:$Y$20,1,MATCH(神器1!$G$17,神器草稿!$Q$4:$Y$4,0),1)*$D$17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216" s="5">
        <f>IF(L216&lt;$E$24,0,INDEX(神器草稿!$Q$27:$Y$27,1,MATCH(神器1!$G$24,神器草稿!$Q$4:$Y$4,0),1)*$D$24)</f>
        <v>0.36</v>
      </c>
      <c r="AG216" s="5">
        <f>IF(L216&lt;$E$25,0,INDEX(神器草稿!$Q$28:$Y$28,1,MATCH(神器1!$G$25,神器草稿!$Q$4:$Y$4,0),1)*$D$25)</f>
        <v>0.36</v>
      </c>
    </row>
    <row r="217" spans="12:33" x14ac:dyDescent="0.2">
      <c r="L217" s="5">
        <v>213</v>
      </c>
      <c r="M217" s="34">
        <f>IF(L217&lt;$E$5,0,INDEX(神器草稿!$Q$8:$Y$8,1,MATCH(神器1!$G$5,神器草稿!$Q$4:$Y$4,0),1)*$D$5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217" s="34">
        <f>IF(L217&lt;$E$2,0,INDEX(神器草稿!$Q$5:$Y$5,1,MATCH(神器1!$G$2,神器草稿!$Q$4:$Y$4,0),1)*$D$2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217" s="5">
        <f>IF(L217&lt;$E$26,0,INDEX(神器草稿!$Q$29:$Y$29,1,MATCH(神器1!$G$26,神器草稿!$Q$4:$Y$4,0),1)*$D$26)</f>
        <v>7.1999999999999995E-2</v>
      </c>
      <c r="R217" s="5">
        <f>IF(L217&lt;$E$27,0,INDEX(神器草稿!$Q$30:$Y$30,1,MATCH(神器1!$G$27,神器草稿!$Q$4:$Y$4,0),1)*$D$27)</f>
        <v>7.1999999999999995E-2</v>
      </c>
      <c r="S217" s="5">
        <f>IF(L217&lt;$E$29,0,INDEX(神器草稿!$Q$32:$Y$32,1,MATCH(神器1!$G$29,神器草稿!$Q$4:$Y$4,0),1)*$D$29)</f>
        <v>7.1999999999999995E-2</v>
      </c>
      <c r="T217" s="5">
        <f>IF(L217&lt;$E$28,0,INDEX(神器草稿!$Q$31:$Y$31,1,MATCH(神器1!$G$28,神器草稿!$Q$4:$Y$4,0),1)*$D$28)</f>
        <v>7.1999999999999995E-2</v>
      </c>
      <c r="U217" s="5">
        <f>IF(L217&lt;$E$30,0,INDEX(神器草稿!$Q$33:$Y$33,1,MATCH(神器1!$G$30,神器草稿!$Q$4:$Y$4,0),1)*$D$30)</f>
        <v>7.1999999999999995E-2</v>
      </c>
      <c r="V217" s="5">
        <f>IF(L217&lt;$E$31,0,INDEX(神器草稿!$Q$34:$Y$34,1,MATCH(神器1!$G$31,神器草稿!$Q$4:$Y$4,0),1)*$D$31)</f>
        <v>7.1999999999999995E-2</v>
      </c>
      <c r="AC217" s="5">
        <v>213</v>
      </c>
      <c r="AD217" s="34">
        <f>IF(L217&lt;$E$14,0,INDEX(神器草稿!$Q$17:$Y$17,1,MATCH(神器1!$G$14,神器草稿!$Q$4:$Y$4,0),1)*$D$14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217" s="34">
        <f>IF(L217&lt;$E$17,0,INDEX(神器草稿!$Q$20:$Y$20,1,MATCH(神器1!$G$17,神器草稿!$Q$4:$Y$4,0),1)*$D$17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217" s="5">
        <f>IF(L217&lt;$E$24,0,INDEX(神器草稿!$Q$27:$Y$27,1,MATCH(神器1!$G$24,神器草稿!$Q$4:$Y$4,0),1)*$D$24)</f>
        <v>0.36</v>
      </c>
      <c r="AG217" s="5">
        <f>IF(L217&lt;$E$25,0,INDEX(神器草稿!$Q$28:$Y$28,1,MATCH(神器1!$G$25,神器草稿!$Q$4:$Y$4,0),1)*$D$25)</f>
        <v>0.36</v>
      </c>
    </row>
    <row r="218" spans="12:33" x14ac:dyDescent="0.2">
      <c r="L218" s="5">
        <v>214</v>
      </c>
      <c r="M218" s="34">
        <f>IF(L218&lt;$E$5,0,INDEX(神器草稿!$Q$8:$Y$8,1,MATCH(神器1!$G$5,神器草稿!$Q$4:$Y$4,0),1)*$D$5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218" s="34">
        <f>IF(L218&lt;$E$2,0,INDEX(神器草稿!$Q$5:$Y$5,1,MATCH(神器1!$G$2,神器草稿!$Q$4:$Y$4,0),1)*$D$2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218" s="5">
        <f>IF(L218&lt;$E$26,0,INDEX(神器草稿!$Q$29:$Y$29,1,MATCH(神器1!$G$26,神器草稿!$Q$4:$Y$4,0),1)*$D$26)</f>
        <v>7.1999999999999995E-2</v>
      </c>
      <c r="R218" s="5">
        <f>IF(L218&lt;$E$27,0,INDEX(神器草稿!$Q$30:$Y$30,1,MATCH(神器1!$G$27,神器草稿!$Q$4:$Y$4,0),1)*$D$27)</f>
        <v>7.1999999999999995E-2</v>
      </c>
      <c r="S218" s="5">
        <f>IF(L218&lt;$E$29,0,INDEX(神器草稿!$Q$32:$Y$32,1,MATCH(神器1!$G$29,神器草稿!$Q$4:$Y$4,0),1)*$D$29)</f>
        <v>7.1999999999999995E-2</v>
      </c>
      <c r="T218" s="5">
        <f>IF(L218&lt;$E$28,0,INDEX(神器草稿!$Q$31:$Y$31,1,MATCH(神器1!$G$28,神器草稿!$Q$4:$Y$4,0),1)*$D$28)</f>
        <v>7.1999999999999995E-2</v>
      </c>
      <c r="U218" s="5">
        <f>IF(L218&lt;$E$30,0,INDEX(神器草稿!$Q$33:$Y$33,1,MATCH(神器1!$G$30,神器草稿!$Q$4:$Y$4,0),1)*$D$30)</f>
        <v>7.1999999999999995E-2</v>
      </c>
      <c r="V218" s="5">
        <f>IF(L218&lt;$E$31,0,INDEX(神器草稿!$Q$34:$Y$34,1,MATCH(神器1!$G$31,神器草稿!$Q$4:$Y$4,0),1)*$D$31)</f>
        <v>7.1999999999999995E-2</v>
      </c>
      <c r="AC218" s="5">
        <v>214</v>
      </c>
      <c r="AD218" s="34">
        <f>IF(L218&lt;$E$14,0,INDEX(神器草稿!$Q$17:$Y$17,1,MATCH(神器1!$G$14,神器草稿!$Q$4:$Y$4,0),1)*$D$14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218" s="34">
        <f>IF(L218&lt;$E$17,0,INDEX(神器草稿!$Q$20:$Y$20,1,MATCH(神器1!$G$17,神器草稿!$Q$4:$Y$4,0),1)*$D$17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218" s="5">
        <f>IF(L218&lt;$E$24,0,INDEX(神器草稿!$Q$27:$Y$27,1,MATCH(神器1!$G$24,神器草稿!$Q$4:$Y$4,0),1)*$D$24)</f>
        <v>0.36</v>
      </c>
      <c r="AG218" s="5">
        <f>IF(L218&lt;$E$25,0,INDEX(神器草稿!$Q$28:$Y$28,1,MATCH(神器1!$G$25,神器草稿!$Q$4:$Y$4,0),1)*$D$25)</f>
        <v>0.36</v>
      </c>
    </row>
    <row r="219" spans="12:33" x14ac:dyDescent="0.2">
      <c r="L219" s="5">
        <v>215</v>
      </c>
      <c r="M219" s="34">
        <f>IF(L219&lt;$E$5,0,INDEX(神器草稿!$Q$8:$Y$8,1,MATCH(神器1!$G$5,神器草稿!$Q$4:$Y$4,0),1)*$D$5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219" s="34">
        <f>IF(L219&lt;$E$2,0,INDEX(神器草稿!$Q$5:$Y$5,1,MATCH(神器1!$G$2,神器草稿!$Q$4:$Y$4,0),1)*$D$2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219" s="5">
        <f>IF(L219&lt;$E$26,0,INDEX(神器草稿!$Q$29:$Y$29,1,MATCH(神器1!$G$26,神器草稿!$Q$4:$Y$4,0),1)*$D$26)</f>
        <v>7.1999999999999995E-2</v>
      </c>
      <c r="R219" s="5">
        <f>IF(L219&lt;$E$27,0,INDEX(神器草稿!$Q$30:$Y$30,1,MATCH(神器1!$G$27,神器草稿!$Q$4:$Y$4,0),1)*$D$27)</f>
        <v>7.1999999999999995E-2</v>
      </c>
      <c r="S219" s="5">
        <f>IF(L219&lt;$E$29,0,INDEX(神器草稿!$Q$32:$Y$32,1,MATCH(神器1!$G$29,神器草稿!$Q$4:$Y$4,0),1)*$D$29)</f>
        <v>7.1999999999999995E-2</v>
      </c>
      <c r="T219" s="5">
        <f>IF(L219&lt;$E$28,0,INDEX(神器草稿!$Q$31:$Y$31,1,MATCH(神器1!$G$28,神器草稿!$Q$4:$Y$4,0),1)*$D$28)</f>
        <v>7.1999999999999995E-2</v>
      </c>
      <c r="U219" s="5">
        <f>IF(L219&lt;$E$30,0,INDEX(神器草稿!$Q$33:$Y$33,1,MATCH(神器1!$G$30,神器草稿!$Q$4:$Y$4,0),1)*$D$30)</f>
        <v>7.1999999999999995E-2</v>
      </c>
      <c r="V219" s="5">
        <f>IF(L219&lt;$E$31,0,INDEX(神器草稿!$Q$34:$Y$34,1,MATCH(神器1!$G$31,神器草稿!$Q$4:$Y$4,0),1)*$D$31)</f>
        <v>7.1999999999999995E-2</v>
      </c>
      <c r="AC219" s="5">
        <v>215</v>
      </c>
      <c r="AD219" s="34">
        <f>IF(L219&lt;$E$14,0,INDEX(神器草稿!$Q$17:$Y$17,1,MATCH(神器1!$G$14,神器草稿!$Q$4:$Y$4,0),1)*$D$14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219" s="34">
        <f>IF(L219&lt;$E$17,0,INDEX(神器草稿!$Q$20:$Y$20,1,MATCH(神器1!$G$17,神器草稿!$Q$4:$Y$4,0),1)*$D$17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219" s="5">
        <f>IF(L219&lt;$E$24,0,INDEX(神器草稿!$Q$27:$Y$27,1,MATCH(神器1!$G$24,神器草稿!$Q$4:$Y$4,0),1)*$D$24)</f>
        <v>0.36</v>
      </c>
      <c r="AG219" s="5">
        <f>IF(L219&lt;$E$25,0,INDEX(神器草稿!$Q$28:$Y$28,1,MATCH(神器1!$G$25,神器草稿!$Q$4:$Y$4,0),1)*$D$25)</f>
        <v>0.36</v>
      </c>
    </row>
    <row r="220" spans="12:33" x14ac:dyDescent="0.2">
      <c r="L220" s="5">
        <v>216</v>
      </c>
      <c r="M220" s="34">
        <f>IF(L220&lt;$E$5,0,INDEX(神器草稿!$Q$8:$Y$8,1,MATCH(神器1!$G$5,神器草稿!$Q$4:$Y$4,0),1)*$D$5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220" s="34">
        <f>IF(L220&lt;$E$2,0,INDEX(神器草稿!$Q$5:$Y$5,1,MATCH(神器1!$G$2,神器草稿!$Q$4:$Y$4,0),1)*$D$2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220" s="5">
        <f>IF(L220&lt;$E$26,0,INDEX(神器草稿!$Q$29:$Y$29,1,MATCH(神器1!$G$26,神器草稿!$Q$4:$Y$4,0),1)*$D$26)</f>
        <v>7.1999999999999995E-2</v>
      </c>
      <c r="R220" s="5">
        <f>IF(L220&lt;$E$27,0,INDEX(神器草稿!$Q$30:$Y$30,1,MATCH(神器1!$G$27,神器草稿!$Q$4:$Y$4,0),1)*$D$27)</f>
        <v>7.1999999999999995E-2</v>
      </c>
      <c r="S220" s="5">
        <f>IF(L220&lt;$E$29,0,INDEX(神器草稿!$Q$32:$Y$32,1,MATCH(神器1!$G$29,神器草稿!$Q$4:$Y$4,0),1)*$D$29)</f>
        <v>7.1999999999999995E-2</v>
      </c>
      <c r="T220" s="5">
        <f>IF(L220&lt;$E$28,0,INDEX(神器草稿!$Q$31:$Y$31,1,MATCH(神器1!$G$28,神器草稿!$Q$4:$Y$4,0),1)*$D$28)</f>
        <v>7.1999999999999995E-2</v>
      </c>
      <c r="U220" s="5">
        <f>IF(L220&lt;$E$30,0,INDEX(神器草稿!$Q$33:$Y$33,1,MATCH(神器1!$G$30,神器草稿!$Q$4:$Y$4,0),1)*$D$30)</f>
        <v>7.1999999999999995E-2</v>
      </c>
      <c r="V220" s="5">
        <f>IF(L220&lt;$E$31,0,INDEX(神器草稿!$Q$34:$Y$34,1,MATCH(神器1!$G$31,神器草稿!$Q$4:$Y$4,0),1)*$D$31)</f>
        <v>7.1999999999999995E-2</v>
      </c>
      <c r="AC220" s="5">
        <v>216</v>
      </c>
      <c r="AD220" s="34">
        <f>IF(L220&lt;$E$14,0,INDEX(神器草稿!$Q$17:$Y$17,1,MATCH(神器1!$G$14,神器草稿!$Q$4:$Y$4,0),1)*$D$14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220" s="34">
        <f>IF(L220&lt;$E$17,0,INDEX(神器草稿!$Q$20:$Y$20,1,MATCH(神器1!$G$17,神器草稿!$Q$4:$Y$4,0),1)*$D$17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220" s="5">
        <f>IF(L220&lt;$E$24,0,INDEX(神器草稿!$Q$27:$Y$27,1,MATCH(神器1!$G$24,神器草稿!$Q$4:$Y$4,0),1)*$D$24)</f>
        <v>0.36</v>
      </c>
      <c r="AG220" s="5">
        <f>IF(L220&lt;$E$25,0,INDEX(神器草稿!$Q$28:$Y$28,1,MATCH(神器1!$G$25,神器草稿!$Q$4:$Y$4,0),1)*$D$25)</f>
        <v>0.36</v>
      </c>
    </row>
    <row r="221" spans="12:33" x14ac:dyDescent="0.2">
      <c r="L221" s="5">
        <v>217</v>
      </c>
      <c r="M221" s="34">
        <f>IF(L221&lt;$E$5,0,INDEX(神器草稿!$Q$8:$Y$8,1,MATCH(神器1!$G$5,神器草稿!$Q$4:$Y$4,0),1)*$D$5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221" s="34">
        <f>IF(L221&lt;$E$2,0,INDEX(神器草稿!$Q$5:$Y$5,1,MATCH(神器1!$G$2,神器草稿!$Q$4:$Y$4,0),1)*$D$2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221" s="5">
        <f>IF(L221&lt;$E$26,0,INDEX(神器草稿!$Q$29:$Y$29,1,MATCH(神器1!$G$26,神器草稿!$Q$4:$Y$4,0),1)*$D$26)</f>
        <v>7.1999999999999995E-2</v>
      </c>
      <c r="R221" s="5">
        <f>IF(L221&lt;$E$27,0,INDEX(神器草稿!$Q$30:$Y$30,1,MATCH(神器1!$G$27,神器草稿!$Q$4:$Y$4,0),1)*$D$27)</f>
        <v>7.1999999999999995E-2</v>
      </c>
      <c r="S221" s="5">
        <f>IF(L221&lt;$E$29,0,INDEX(神器草稿!$Q$32:$Y$32,1,MATCH(神器1!$G$29,神器草稿!$Q$4:$Y$4,0),1)*$D$29)</f>
        <v>7.1999999999999995E-2</v>
      </c>
      <c r="T221" s="5">
        <f>IF(L221&lt;$E$28,0,INDEX(神器草稿!$Q$31:$Y$31,1,MATCH(神器1!$G$28,神器草稿!$Q$4:$Y$4,0),1)*$D$28)</f>
        <v>7.1999999999999995E-2</v>
      </c>
      <c r="U221" s="5">
        <f>IF(L221&lt;$E$30,0,INDEX(神器草稿!$Q$33:$Y$33,1,MATCH(神器1!$G$30,神器草稿!$Q$4:$Y$4,0),1)*$D$30)</f>
        <v>7.1999999999999995E-2</v>
      </c>
      <c r="V221" s="5">
        <f>IF(L221&lt;$E$31,0,INDEX(神器草稿!$Q$34:$Y$34,1,MATCH(神器1!$G$31,神器草稿!$Q$4:$Y$4,0),1)*$D$31)</f>
        <v>7.1999999999999995E-2</v>
      </c>
      <c r="AC221" s="5">
        <v>217</v>
      </c>
      <c r="AD221" s="34">
        <f>IF(L221&lt;$E$14,0,INDEX(神器草稿!$Q$17:$Y$17,1,MATCH(神器1!$G$14,神器草稿!$Q$4:$Y$4,0),1)*$D$14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221" s="34">
        <f>IF(L221&lt;$E$17,0,INDEX(神器草稿!$Q$20:$Y$20,1,MATCH(神器1!$G$17,神器草稿!$Q$4:$Y$4,0),1)*$D$17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221" s="5">
        <f>IF(L221&lt;$E$24,0,INDEX(神器草稿!$Q$27:$Y$27,1,MATCH(神器1!$G$24,神器草稿!$Q$4:$Y$4,0),1)*$D$24)</f>
        <v>0.36</v>
      </c>
      <c r="AG221" s="5">
        <f>IF(L221&lt;$E$25,0,INDEX(神器草稿!$Q$28:$Y$28,1,MATCH(神器1!$G$25,神器草稿!$Q$4:$Y$4,0),1)*$D$25)</f>
        <v>0.36</v>
      </c>
    </row>
    <row r="222" spans="12:33" x14ac:dyDescent="0.2">
      <c r="L222" s="5">
        <v>218</v>
      </c>
      <c r="M222" s="34">
        <f>IF(L222&lt;$E$5,0,INDEX(神器草稿!$Q$8:$Y$8,1,MATCH(神器1!$G$5,神器草稿!$Q$4:$Y$4,0),1)*$D$5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222" s="34">
        <f>IF(L222&lt;$E$2,0,INDEX(神器草稿!$Q$5:$Y$5,1,MATCH(神器1!$G$2,神器草稿!$Q$4:$Y$4,0),1)*$D$2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222" s="5">
        <f>IF(L222&lt;$E$26,0,INDEX(神器草稿!$Q$29:$Y$29,1,MATCH(神器1!$G$26,神器草稿!$Q$4:$Y$4,0),1)*$D$26)</f>
        <v>7.1999999999999995E-2</v>
      </c>
      <c r="R222" s="5">
        <f>IF(L222&lt;$E$27,0,INDEX(神器草稿!$Q$30:$Y$30,1,MATCH(神器1!$G$27,神器草稿!$Q$4:$Y$4,0),1)*$D$27)</f>
        <v>7.1999999999999995E-2</v>
      </c>
      <c r="S222" s="5">
        <f>IF(L222&lt;$E$29,0,INDEX(神器草稿!$Q$32:$Y$32,1,MATCH(神器1!$G$29,神器草稿!$Q$4:$Y$4,0),1)*$D$29)</f>
        <v>7.1999999999999995E-2</v>
      </c>
      <c r="T222" s="5">
        <f>IF(L222&lt;$E$28,0,INDEX(神器草稿!$Q$31:$Y$31,1,MATCH(神器1!$G$28,神器草稿!$Q$4:$Y$4,0),1)*$D$28)</f>
        <v>7.1999999999999995E-2</v>
      </c>
      <c r="U222" s="5">
        <f>IF(L222&lt;$E$30,0,INDEX(神器草稿!$Q$33:$Y$33,1,MATCH(神器1!$G$30,神器草稿!$Q$4:$Y$4,0),1)*$D$30)</f>
        <v>7.1999999999999995E-2</v>
      </c>
      <c r="V222" s="5">
        <f>IF(L222&lt;$E$31,0,INDEX(神器草稿!$Q$34:$Y$34,1,MATCH(神器1!$G$31,神器草稿!$Q$4:$Y$4,0),1)*$D$31)</f>
        <v>7.1999999999999995E-2</v>
      </c>
      <c r="AC222" s="5">
        <v>218</v>
      </c>
      <c r="AD222" s="34">
        <f>IF(L222&lt;$E$14,0,INDEX(神器草稿!$Q$17:$Y$17,1,MATCH(神器1!$G$14,神器草稿!$Q$4:$Y$4,0),1)*$D$14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222" s="34">
        <f>IF(L222&lt;$E$17,0,INDEX(神器草稿!$Q$20:$Y$20,1,MATCH(神器1!$G$17,神器草稿!$Q$4:$Y$4,0),1)*$D$17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222" s="5">
        <f>IF(L222&lt;$E$24,0,INDEX(神器草稿!$Q$27:$Y$27,1,MATCH(神器1!$G$24,神器草稿!$Q$4:$Y$4,0),1)*$D$24)</f>
        <v>0.36</v>
      </c>
      <c r="AG222" s="5">
        <f>IF(L222&lt;$E$25,0,INDEX(神器草稿!$Q$28:$Y$28,1,MATCH(神器1!$G$25,神器草稿!$Q$4:$Y$4,0),1)*$D$25)</f>
        <v>0.36</v>
      </c>
    </row>
    <row r="223" spans="12:33" x14ac:dyDescent="0.2">
      <c r="L223" s="5">
        <v>219</v>
      </c>
      <c r="M223" s="34">
        <f>IF(L223&lt;$E$5,0,INDEX(神器草稿!$Q$8:$Y$8,1,MATCH(神器1!$G$5,神器草稿!$Q$4:$Y$4,0),1)*$D$5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223" s="34">
        <f>IF(L223&lt;$E$2,0,INDEX(神器草稿!$Q$5:$Y$5,1,MATCH(神器1!$G$2,神器草稿!$Q$4:$Y$4,0),1)*$D$2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223" s="5">
        <f>IF(L223&lt;$E$26,0,INDEX(神器草稿!$Q$29:$Y$29,1,MATCH(神器1!$G$26,神器草稿!$Q$4:$Y$4,0),1)*$D$26)</f>
        <v>7.1999999999999995E-2</v>
      </c>
      <c r="R223" s="5">
        <f>IF(L223&lt;$E$27,0,INDEX(神器草稿!$Q$30:$Y$30,1,MATCH(神器1!$G$27,神器草稿!$Q$4:$Y$4,0),1)*$D$27)</f>
        <v>7.1999999999999995E-2</v>
      </c>
      <c r="S223" s="5">
        <f>IF(L223&lt;$E$29,0,INDEX(神器草稿!$Q$32:$Y$32,1,MATCH(神器1!$G$29,神器草稿!$Q$4:$Y$4,0),1)*$D$29)</f>
        <v>7.1999999999999995E-2</v>
      </c>
      <c r="T223" s="5">
        <f>IF(L223&lt;$E$28,0,INDEX(神器草稿!$Q$31:$Y$31,1,MATCH(神器1!$G$28,神器草稿!$Q$4:$Y$4,0),1)*$D$28)</f>
        <v>7.1999999999999995E-2</v>
      </c>
      <c r="U223" s="5">
        <f>IF(L223&lt;$E$30,0,INDEX(神器草稿!$Q$33:$Y$33,1,MATCH(神器1!$G$30,神器草稿!$Q$4:$Y$4,0),1)*$D$30)</f>
        <v>7.1999999999999995E-2</v>
      </c>
      <c r="V223" s="5">
        <f>IF(L223&lt;$E$31,0,INDEX(神器草稿!$Q$34:$Y$34,1,MATCH(神器1!$G$31,神器草稿!$Q$4:$Y$4,0),1)*$D$31)</f>
        <v>7.1999999999999995E-2</v>
      </c>
      <c r="AC223" s="5">
        <v>219</v>
      </c>
      <c r="AD223" s="34">
        <f>IF(L223&lt;$E$14,0,INDEX(神器草稿!$Q$17:$Y$17,1,MATCH(神器1!$G$14,神器草稿!$Q$4:$Y$4,0),1)*$D$14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223" s="34">
        <f>IF(L223&lt;$E$17,0,INDEX(神器草稿!$Q$20:$Y$20,1,MATCH(神器1!$G$17,神器草稿!$Q$4:$Y$4,0),1)*$D$17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223" s="5">
        <f>IF(L223&lt;$E$24,0,INDEX(神器草稿!$Q$27:$Y$27,1,MATCH(神器1!$G$24,神器草稿!$Q$4:$Y$4,0),1)*$D$24)</f>
        <v>0.36</v>
      </c>
      <c r="AG223" s="5">
        <f>IF(L223&lt;$E$25,0,INDEX(神器草稿!$Q$28:$Y$28,1,MATCH(神器1!$G$25,神器草稿!$Q$4:$Y$4,0),1)*$D$25)</f>
        <v>0.36</v>
      </c>
    </row>
    <row r="224" spans="12:33" x14ac:dyDescent="0.2">
      <c r="L224" s="5">
        <v>220</v>
      </c>
      <c r="M224" s="34">
        <f>IF(L224&lt;$E$5,0,INDEX(神器草稿!$Q$8:$Y$8,1,MATCH(神器1!$G$5,神器草稿!$Q$4:$Y$4,0),1)*$D$5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224" s="34">
        <f>IF(L224&lt;$E$2,0,INDEX(神器草稿!$Q$5:$Y$5,1,MATCH(神器1!$G$2,神器草稿!$Q$4:$Y$4,0),1)*$D$2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224" s="5">
        <f>IF(L224&lt;$E$26,0,INDEX(神器草稿!$Q$29:$Y$29,1,MATCH(神器1!$G$26,神器草稿!$Q$4:$Y$4,0),1)*$D$26)</f>
        <v>7.1999999999999995E-2</v>
      </c>
      <c r="R224" s="5">
        <f>IF(L224&lt;$E$27,0,INDEX(神器草稿!$Q$30:$Y$30,1,MATCH(神器1!$G$27,神器草稿!$Q$4:$Y$4,0),1)*$D$27)</f>
        <v>7.1999999999999995E-2</v>
      </c>
      <c r="S224" s="5">
        <f>IF(L224&lt;$E$29,0,INDEX(神器草稿!$Q$32:$Y$32,1,MATCH(神器1!$G$29,神器草稿!$Q$4:$Y$4,0),1)*$D$29)</f>
        <v>7.1999999999999995E-2</v>
      </c>
      <c r="T224" s="5">
        <f>IF(L224&lt;$E$28,0,INDEX(神器草稿!$Q$31:$Y$31,1,MATCH(神器1!$G$28,神器草稿!$Q$4:$Y$4,0),1)*$D$28)</f>
        <v>7.1999999999999995E-2</v>
      </c>
      <c r="U224" s="5">
        <f>IF(L224&lt;$E$30,0,INDEX(神器草稿!$Q$33:$Y$33,1,MATCH(神器1!$G$30,神器草稿!$Q$4:$Y$4,0),1)*$D$30)</f>
        <v>7.1999999999999995E-2</v>
      </c>
      <c r="V224" s="5">
        <f>IF(L224&lt;$E$31,0,INDEX(神器草稿!$Q$34:$Y$34,1,MATCH(神器1!$G$31,神器草稿!$Q$4:$Y$4,0),1)*$D$31)</f>
        <v>7.1999999999999995E-2</v>
      </c>
      <c r="AC224" s="5">
        <v>220</v>
      </c>
      <c r="AD224" s="34">
        <f>IF(L224&lt;$E$14,0,INDEX(神器草稿!$Q$17:$Y$17,1,MATCH(神器1!$G$14,神器草稿!$Q$4:$Y$4,0),1)*$D$14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224" s="34">
        <f>IF(L224&lt;$E$17,0,INDEX(神器草稿!$Q$20:$Y$20,1,MATCH(神器1!$G$17,神器草稿!$Q$4:$Y$4,0),1)*$D$17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224" s="5">
        <f>IF(L224&lt;$E$24,0,INDEX(神器草稿!$Q$27:$Y$27,1,MATCH(神器1!$G$24,神器草稿!$Q$4:$Y$4,0),1)*$D$24)</f>
        <v>0.36</v>
      </c>
      <c r="AG224" s="5">
        <f>IF(L224&lt;$E$25,0,INDEX(神器草稿!$Q$28:$Y$28,1,MATCH(神器1!$G$25,神器草稿!$Q$4:$Y$4,0),1)*$D$25)</f>
        <v>0.36</v>
      </c>
    </row>
    <row r="225" spans="12:33" x14ac:dyDescent="0.2">
      <c r="L225" s="5">
        <v>221</v>
      </c>
      <c r="M225" s="34">
        <f>IF(L225&lt;$E$5,0,INDEX(神器草稿!$Q$8:$Y$8,1,MATCH(神器1!$G$5,神器草稿!$Q$4:$Y$4,0),1)*$D$5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225" s="34">
        <f>IF(L225&lt;$E$2,0,INDEX(神器草稿!$Q$5:$Y$5,1,MATCH(神器1!$G$2,神器草稿!$Q$4:$Y$4,0),1)*$D$2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225" s="5">
        <f>IF(L225&lt;$E$26,0,INDEX(神器草稿!$Q$29:$Y$29,1,MATCH(神器1!$G$26,神器草稿!$Q$4:$Y$4,0),1)*$D$26)</f>
        <v>7.1999999999999995E-2</v>
      </c>
      <c r="R225" s="5">
        <f>IF(L225&lt;$E$27,0,INDEX(神器草稿!$Q$30:$Y$30,1,MATCH(神器1!$G$27,神器草稿!$Q$4:$Y$4,0),1)*$D$27)</f>
        <v>7.1999999999999995E-2</v>
      </c>
      <c r="S225" s="5">
        <f>IF(L225&lt;$E$29,0,INDEX(神器草稿!$Q$32:$Y$32,1,MATCH(神器1!$G$29,神器草稿!$Q$4:$Y$4,0),1)*$D$29)</f>
        <v>7.1999999999999995E-2</v>
      </c>
      <c r="T225" s="5">
        <f>IF(L225&lt;$E$28,0,INDEX(神器草稿!$Q$31:$Y$31,1,MATCH(神器1!$G$28,神器草稿!$Q$4:$Y$4,0),1)*$D$28)</f>
        <v>7.1999999999999995E-2</v>
      </c>
      <c r="U225" s="5">
        <f>IF(L225&lt;$E$30,0,INDEX(神器草稿!$Q$33:$Y$33,1,MATCH(神器1!$G$30,神器草稿!$Q$4:$Y$4,0),1)*$D$30)</f>
        <v>7.1999999999999995E-2</v>
      </c>
      <c r="V225" s="5">
        <f>IF(L225&lt;$E$31,0,INDEX(神器草稿!$Q$34:$Y$34,1,MATCH(神器1!$G$31,神器草稿!$Q$4:$Y$4,0),1)*$D$31)</f>
        <v>7.1999999999999995E-2</v>
      </c>
      <c r="AC225" s="5">
        <v>221</v>
      </c>
      <c r="AD225" s="34">
        <f>IF(L225&lt;$E$14,0,INDEX(神器草稿!$Q$17:$Y$17,1,MATCH(神器1!$G$14,神器草稿!$Q$4:$Y$4,0),1)*$D$14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225" s="34">
        <f>IF(L225&lt;$E$17,0,INDEX(神器草稿!$Q$20:$Y$20,1,MATCH(神器1!$G$17,神器草稿!$Q$4:$Y$4,0),1)*$D$17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225" s="5">
        <f>IF(L225&lt;$E$24,0,INDEX(神器草稿!$Q$27:$Y$27,1,MATCH(神器1!$G$24,神器草稿!$Q$4:$Y$4,0),1)*$D$24)</f>
        <v>0.36</v>
      </c>
      <c r="AG225" s="5">
        <f>IF(L225&lt;$E$25,0,INDEX(神器草稿!$Q$28:$Y$28,1,MATCH(神器1!$G$25,神器草稿!$Q$4:$Y$4,0),1)*$D$25)</f>
        <v>0.36</v>
      </c>
    </row>
    <row r="226" spans="12:33" x14ac:dyDescent="0.2">
      <c r="L226" s="5">
        <v>222</v>
      </c>
      <c r="M226" s="34">
        <f>IF(L226&lt;$E$5,0,INDEX(神器草稿!$Q$8:$Y$8,1,MATCH(神器1!$G$5,神器草稿!$Q$4:$Y$4,0),1)*$D$5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226" s="34">
        <f>IF(L226&lt;$E$2,0,INDEX(神器草稿!$Q$5:$Y$5,1,MATCH(神器1!$G$2,神器草稿!$Q$4:$Y$4,0),1)*$D$2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226" s="5">
        <f>IF(L226&lt;$E$26,0,INDEX(神器草稿!$Q$29:$Y$29,1,MATCH(神器1!$G$26,神器草稿!$Q$4:$Y$4,0),1)*$D$26)</f>
        <v>7.1999999999999995E-2</v>
      </c>
      <c r="R226" s="5">
        <f>IF(L226&lt;$E$27,0,INDEX(神器草稿!$Q$30:$Y$30,1,MATCH(神器1!$G$27,神器草稿!$Q$4:$Y$4,0),1)*$D$27)</f>
        <v>7.1999999999999995E-2</v>
      </c>
      <c r="S226" s="5">
        <f>IF(L226&lt;$E$29,0,INDEX(神器草稿!$Q$32:$Y$32,1,MATCH(神器1!$G$29,神器草稿!$Q$4:$Y$4,0),1)*$D$29)</f>
        <v>7.1999999999999995E-2</v>
      </c>
      <c r="T226" s="5">
        <f>IF(L226&lt;$E$28,0,INDEX(神器草稿!$Q$31:$Y$31,1,MATCH(神器1!$G$28,神器草稿!$Q$4:$Y$4,0),1)*$D$28)</f>
        <v>7.1999999999999995E-2</v>
      </c>
      <c r="U226" s="5">
        <f>IF(L226&lt;$E$30,0,INDEX(神器草稿!$Q$33:$Y$33,1,MATCH(神器1!$G$30,神器草稿!$Q$4:$Y$4,0),1)*$D$30)</f>
        <v>7.1999999999999995E-2</v>
      </c>
      <c r="V226" s="5">
        <f>IF(L226&lt;$E$31,0,INDEX(神器草稿!$Q$34:$Y$34,1,MATCH(神器1!$G$31,神器草稿!$Q$4:$Y$4,0),1)*$D$31)</f>
        <v>7.1999999999999995E-2</v>
      </c>
      <c r="AC226" s="5">
        <v>222</v>
      </c>
      <c r="AD226" s="34">
        <f>IF(L226&lt;$E$14,0,INDEX(神器草稿!$Q$17:$Y$17,1,MATCH(神器1!$G$14,神器草稿!$Q$4:$Y$4,0),1)*$D$14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226" s="34">
        <f>IF(L226&lt;$E$17,0,INDEX(神器草稿!$Q$20:$Y$20,1,MATCH(神器1!$G$17,神器草稿!$Q$4:$Y$4,0),1)*$D$17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226" s="5">
        <f>IF(L226&lt;$E$24,0,INDEX(神器草稿!$Q$27:$Y$27,1,MATCH(神器1!$G$24,神器草稿!$Q$4:$Y$4,0),1)*$D$24)</f>
        <v>0.36</v>
      </c>
      <c r="AG226" s="5">
        <f>IF(L226&lt;$E$25,0,INDEX(神器草稿!$Q$28:$Y$28,1,MATCH(神器1!$G$25,神器草稿!$Q$4:$Y$4,0),1)*$D$25)</f>
        <v>0.36</v>
      </c>
    </row>
    <row r="227" spans="12:33" x14ac:dyDescent="0.2">
      <c r="L227" s="5">
        <v>223</v>
      </c>
      <c r="M227" s="34">
        <f>IF(L227&lt;$E$5,0,INDEX(神器草稿!$Q$8:$Y$8,1,MATCH(神器1!$G$5,神器草稿!$Q$4:$Y$4,0),1)*$D$5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227" s="34">
        <f>IF(L227&lt;$E$2,0,INDEX(神器草稿!$Q$5:$Y$5,1,MATCH(神器1!$G$2,神器草稿!$Q$4:$Y$4,0),1)*$D$2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227" s="5">
        <f>IF(L227&lt;$E$26,0,INDEX(神器草稿!$Q$29:$Y$29,1,MATCH(神器1!$G$26,神器草稿!$Q$4:$Y$4,0),1)*$D$26)</f>
        <v>7.1999999999999995E-2</v>
      </c>
      <c r="R227" s="5">
        <f>IF(L227&lt;$E$27,0,INDEX(神器草稿!$Q$30:$Y$30,1,MATCH(神器1!$G$27,神器草稿!$Q$4:$Y$4,0),1)*$D$27)</f>
        <v>7.1999999999999995E-2</v>
      </c>
      <c r="S227" s="5">
        <f>IF(L227&lt;$E$29,0,INDEX(神器草稿!$Q$32:$Y$32,1,MATCH(神器1!$G$29,神器草稿!$Q$4:$Y$4,0),1)*$D$29)</f>
        <v>7.1999999999999995E-2</v>
      </c>
      <c r="T227" s="5">
        <f>IF(L227&lt;$E$28,0,INDEX(神器草稿!$Q$31:$Y$31,1,MATCH(神器1!$G$28,神器草稿!$Q$4:$Y$4,0),1)*$D$28)</f>
        <v>7.1999999999999995E-2</v>
      </c>
      <c r="U227" s="5">
        <f>IF(L227&lt;$E$30,0,INDEX(神器草稿!$Q$33:$Y$33,1,MATCH(神器1!$G$30,神器草稿!$Q$4:$Y$4,0),1)*$D$30)</f>
        <v>7.1999999999999995E-2</v>
      </c>
      <c r="V227" s="5">
        <f>IF(L227&lt;$E$31,0,INDEX(神器草稿!$Q$34:$Y$34,1,MATCH(神器1!$G$31,神器草稿!$Q$4:$Y$4,0),1)*$D$31)</f>
        <v>7.1999999999999995E-2</v>
      </c>
      <c r="AC227" s="5">
        <v>223</v>
      </c>
      <c r="AD227" s="34">
        <f>IF(L227&lt;$E$14,0,INDEX(神器草稿!$Q$17:$Y$17,1,MATCH(神器1!$G$14,神器草稿!$Q$4:$Y$4,0),1)*$D$14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227" s="34">
        <f>IF(L227&lt;$E$17,0,INDEX(神器草稿!$Q$20:$Y$20,1,MATCH(神器1!$G$17,神器草稿!$Q$4:$Y$4,0),1)*$D$17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227" s="5">
        <f>IF(L227&lt;$E$24,0,INDEX(神器草稿!$Q$27:$Y$27,1,MATCH(神器1!$G$24,神器草稿!$Q$4:$Y$4,0),1)*$D$24)</f>
        <v>0.36</v>
      </c>
      <c r="AG227" s="5">
        <f>IF(L227&lt;$E$25,0,INDEX(神器草稿!$Q$28:$Y$28,1,MATCH(神器1!$G$25,神器草稿!$Q$4:$Y$4,0),1)*$D$25)</f>
        <v>0.36</v>
      </c>
    </row>
    <row r="228" spans="12:33" x14ac:dyDescent="0.2">
      <c r="L228" s="5">
        <v>224</v>
      </c>
      <c r="M228" s="34">
        <f>IF(L228&lt;$E$5,0,INDEX(神器草稿!$Q$8:$Y$8,1,MATCH(神器1!$G$5,神器草稿!$Q$4:$Y$4,0),1)*$D$5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228" s="34">
        <f>IF(L228&lt;$E$2,0,INDEX(神器草稿!$Q$5:$Y$5,1,MATCH(神器1!$G$2,神器草稿!$Q$4:$Y$4,0),1)*$D$2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228" s="5">
        <f>IF(L228&lt;$E$26,0,INDEX(神器草稿!$Q$29:$Y$29,1,MATCH(神器1!$G$26,神器草稿!$Q$4:$Y$4,0),1)*$D$26)</f>
        <v>7.1999999999999995E-2</v>
      </c>
      <c r="R228" s="5">
        <f>IF(L228&lt;$E$27,0,INDEX(神器草稿!$Q$30:$Y$30,1,MATCH(神器1!$G$27,神器草稿!$Q$4:$Y$4,0),1)*$D$27)</f>
        <v>7.1999999999999995E-2</v>
      </c>
      <c r="S228" s="5">
        <f>IF(L228&lt;$E$29,0,INDEX(神器草稿!$Q$32:$Y$32,1,MATCH(神器1!$G$29,神器草稿!$Q$4:$Y$4,0),1)*$D$29)</f>
        <v>7.1999999999999995E-2</v>
      </c>
      <c r="T228" s="5">
        <f>IF(L228&lt;$E$28,0,INDEX(神器草稿!$Q$31:$Y$31,1,MATCH(神器1!$G$28,神器草稿!$Q$4:$Y$4,0),1)*$D$28)</f>
        <v>7.1999999999999995E-2</v>
      </c>
      <c r="U228" s="5">
        <f>IF(L228&lt;$E$30,0,INDEX(神器草稿!$Q$33:$Y$33,1,MATCH(神器1!$G$30,神器草稿!$Q$4:$Y$4,0),1)*$D$30)</f>
        <v>7.1999999999999995E-2</v>
      </c>
      <c r="V228" s="5">
        <f>IF(L228&lt;$E$31,0,INDEX(神器草稿!$Q$34:$Y$34,1,MATCH(神器1!$G$31,神器草稿!$Q$4:$Y$4,0),1)*$D$31)</f>
        <v>7.1999999999999995E-2</v>
      </c>
      <c r="AC228" s="5">
        <v>224</v>
      </c>
      <c r="AD228" s="34">
        <f>IF(L228&lt;$E$14,0,INDEX(神器草稿!$Q$17:$Y$17,1,MATCH(神器1!$G$14,神器草稿!$Q$4:$Y$4,0),1)*$D$14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228" s="34">
        <f>IF(L228&lt;$E$17,0,INDEX(神器草稿!$Q$20:$Y$20,1,MATCH(神器1!$G$17,神器草稿!$Q$4:$Y$4,0),1)*$D$17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228" s="5">
        <f>IF(L228&lt;$E$24,0,INDEX(神器草稿!$Q$27:$Y$27,1,MATCH(神器1!$G$24,神器草稿!$Q$4:$Y$4,0),1)*$D$24)</f>
        <v>0.36</v>
      </c>
      <c r="AG228" s="5">
        <f>IF(L228&lt;$E$25,0,INDEX(神器草稿!$Q$28:$Y$28,1,MATCH(神器1!$G$25,神器草稿!$Q$4:$Y$4,0),1)*$D$25)</f>
        <v>0.36</v>
      </c>
    </row>
    <row r="229" spans="12:33" x14ac:dyDescent="0.2">
      <c r="L229" s="5">
        <v>225</v>
      </c>
      <c r="M229" s="34">
        <f>IF(L229&lt;$E$5,0,INDEX(神器草稿!$Q$8:$Y$8,1,MATCH(神器1!$G$5,神器草稿!$Q$4:$Y$4,0),1)*$D$5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229" s="34">
        <f>IF(L229&lt;$E$2,0,INDEX(神器草稿!$Q$5:$Y$5,1,MATCH(神器1!$G$2,神器草稿!$Q$4:$Y$4,0),1)*$D$2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229" s="5">
        <f>IF(L229&lt;$E$26,0,INDEX(神器草稿!$Q$29:$Y$29,1,MATCH(神器1!$G$26,神器草稿!$Q$4:$Y$4,0),1)*$D$26)</f>
        <v>7.1999999999999995E-2</v>
      </c>
      <c r="R229" s="5">
        <f>IF(L229&lt;$E$27,0,INDEX(神器草稿!$Q$30:$Y$30,1,MATCH(神器1!$G$27,神器草稿!$Q$4:$Y$4,0),1)*$D$27)</f>
        <v>7.1999999999999995E-2</v>
      </c>
      <c r="S229" s="5">
        <f>IF(L229&lt;$E$29,0,INDEX(神器草稿!$Q$32:$Y$32,1,MATCH(神器1!$G$29,神器草稿!$Q$4:$Y$4,0),1)*$D$29)</f>
        <v>7.1999999999999995E-2</v>
      </c>
      <c r="T229" s="5">
        <f>IF(L229&lt;$E$28,0,INDEX(神器草稿!$Q$31:$Y$31,1,MATCH(神器1!$G$28,神器草稿!$Q$4:$Y$4,0),1)*$D$28)</f>
        <v>7.1999999999999995E-2</v>
      </c>
      <c r="U229" s="5">
        <f>IF(L229&lt;$E$30,0,INDEX(神器草稿!$Q$33:$Y$33,1,MATCH(神器1!$G$30,神器草稿!$Q$4:$Y$4,0),1)*$D$30)</f>
        <v>7.1999999999999995E-2</v>
      </c>
      <c r="V229" s="5">
        <f>IF(L229&lt;$E$31,0,INDEX(神器草稿!$Q$34:$Y$34,1,MATCH(神器1!$G$31,神器草稿!$Q$4:$Y$4,0),1)*$D$31)</f>
        <v>7.1999999999999995E-2</v>
      </c>
      <c r="AC229" s="5">
        <v>225</v>
      </c>
      <c r="AD229" s="34">
        <f>IF(L229&lt;$E$14,0,INDEX(神器草稿!$Q$17:$Y$17,1,MATCH(神器1!$G$14,神器草稿!$Q$4:$Y$4,0),1)*$D$14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229" s="34">
        <f>IF(L229&lt;$E$17,0,INDEX(神器草稿!$Q$20:$Y$20,1,MATCH(神器1!$G$17,神器草稿!$Q$4:$Y$4,0),1)*$D$17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229" s="5">
        <f>IF(L229&lt;$E$24,0,INDEX(神器草稿!$Q$27:$Y$27,1,MATCH(神器1!$G$24,神器草稿!$Q$4:$Y$4,0),1)*$D$24)</f>
        <v>0.36</v>
      </c>
      <c r="AG229" s="5">
        <f>IF(L229&lt;$E$25,0,INDEX(神器草稿!$Q$28:$Y$28,1,MATCH(神器1!$G$25,神器草稿!$Q$4:$Y$4,0),1)*$D$25)</f>
        <v>0.36</v>
      </c>
    </row>
    <row r="230" spans="12:33" x14ac:dyDescent="0.2">
      <c r="L230" s="5">
        <v>226</v>
      </c>
      <c r="M230" s="34">
        <f>IF(L230&lt;$E$5,0,INDEX(神器草稿!$Q$8:$Y$8,1,MATCH(神器1!$G$5,神器草稿!$Q$4:$Y$4,0),1)*$D$5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230" s="34">
        <f>IF(L230&lt;$E$2,0,INDEX(神器草稿!$Q$5:$Y$5,1,MATCH(神器1!$G$2,神器草稿!$Q$4:$Y$4,0),1)*$D$2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230" s="5">
        <f>IF(L230&lt;$E$26,0,INDEX(神器草稿!$Q$29:$Y$29,1,MATCH(神器1!$G$26,神器草稿!$Q$4:$Y$4,0),1)*$D$26)</f>
        <v>7.1999999999999995E-2</v>
      </c>
      <c r="R230" s="5">
        <f>IF(L230&lt;$E$27,0,INDEX(神器草稿!$Q$30:$Y$30,1,MATCH(神器1!$G$27,神器草稿!$Q$4:$Y$4,0),1)*$D$27)</f>
        <v>7.1999999999999995E-2</v>
      </c>
      <c r="S230" s="5">
        <f>IF(L230&lt;$E$29,0,INDEX(神器草稿!$Q$32:$Y$32,1,MATCH(神器1!$G$29,神器草稿!$Q$4:$Y$4,0),1)*$D$29)</f>
        <v>7.1999999999999995E-2</v>
      </c>
      <c r="T230" s="5">
        <f>IF(L230&lt;$E$28,0,INDEX(神器草稿!$Q$31:$Y$31,1,MATCH(神器1!$G$28,神器草稿!$Q$4:$Y$4,0),1)*$D$28)</f>
        <v>7.1999999999999995E-2</v>
      </c>
      <c r="U230" s="5">
        <f>IF(L230&lt;$E$30,0,INDEX(神器草稿!$Q$33:$Y$33,1,MATCH(神器1!$G$30,神器草稿!$Q$4:$Y$4,0),1)*$D$30)</f>
        <v>7.1999999999999995E-2</v>
      </c>
      <c r="V230" s="5">
        <f>IF(L230&lt;$E$31,0,INDEX(神器草稿!$Q$34:$Y$34,1,MATCH(神器1!$G$31,神器草稿!$Q$4:$Y$4,0),1)*$D$31)</f>
        <v>7.1999999999999995E-2</v>
      </c>
      <c r="AC230" s="5">
        <v>226</v>
      </c>
      <c r="AD230" s="34">
        <f>IF(L230&lt;$E$14,0,INDEX(神器草稿!$Q$17:$Y$17,1,MATCH(神器1!$G$14,神器草稿!$Q$4:$Y$4,0),1)*$D$14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230" s="34">
        <f>IF(L230&lt;$E$17,0,INDEX(神器草稿!$Q$20:$Y$20,1,MATCH(神器1!$G$17,神器草稿!$Q$4:$Y$4,0),1)*$D$17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230" s="5">
        <f>IF(L230&lt;$E$24,0,INDEX(神器草稿!$Q$27:$Y$27,1,MATCH(神器1!$G$24,神器草稿!$Q$4:$Y$4,0),1)*$D$24)</f>
        <v>0.36</v>
      </c>
      <c r="AG230" s="5">
        <f>IF(L230&lt;$E$25,0,INDEX(神器草稿!$Q$28:$Y$28,1,MATCH(神器1!$G$25,神器草稿!$Q$4:$Y$4,0),1)*$D$25)</f>
        <v>0.36</v>
      </c>
    </row>
    <row r="231" spans="12:33" x14ac:dyDescent="0.2">
      <c r="L231" s="5">
        <v>227</v>
      </c>
      <c r="M231" s="34">
        <f>IF(L231&lt;$E$5,0,INDEX(神器草稿!$Q$8:$Y$8,1,MATCH(神器1!$G$5,神器草稿!$Q$4:$Y$4,0),1)*$D$5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231" s="34">
        <f>IF(L231&lt;$E$2,0,INDEX(神器草稿!$Q$5:$Y$5,1,MATCH(神器1!$G$2,神器草稿!$Q$4:$Y$4,0),1)*$D$2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231" s="5">
        <f>IF(L231&lt;$E$26,0,INDEX(神器草稿!$Q$29:$Y$29,1,MATCH(神器1!$G$26,神器草稿!$Q$4:$Y$4,0),1)*$D$26)</f>
        <v>7.1999999999999995E-2</v>
      </c>
      <c r="R231" s="5">
        <f>IF(L231&lt;$E$27,0,INDEX(神器草稿!$Q$30:$Y$30,1,MATCH(神器1!$G$27,神器草稿!$Q$4:$Y$4,0),1)*$D$27)</f>
        <v>7.1999999999999995E-2</v>
      </c>
      <c r="S231" s="5">
        <f>IF(L231&lt;$E$29,0,INDEX(神器草稿!$Q$32:$Y$32,1,MATCH(神器1!$G$29,神器草稿!$Q$4:$Y$4,0),1)*$D$29)</f>
        <v>7.1999999999999995E-2</v>
      </c>
      <c r="T231" s="5">
        <f>IF(L231&lt;$E$28,0,INDEX(神器草稿!$Q$31:$Y$31,1,MATCH(神器1!$G$28,神器草稿!$Q$4:$Y$4,0),1)*$D$28)</f>
        <v>7.1999999999999995E-2</v>
      </c>
      <c r="U231" s="5">
        <f>IF(L231&lt;$E$30,0,INDEX(神器草稿!$Q$33:$Y$33,1,MATCH(神器1!$G$30,神器草稿!$Q$4:$Y$4,0),1)*$D$30)</f>
        <v>7.1999999999999995E-2</v>
      </c>
      <c r="V231" s="5">
        <f>IF(L231&lt;$E$31,0,INDEX(神器草稿!$Q$34:$Y$34,1,MATCH(神器1!$G$31,神器草稿!$Q$4:$Y$4,0),1)*$D$31)</f>
        <v>7.1999999999999995E-2</v>
      </c>
      <c r="AC231" s="5">
        <v>227</v>
      </c>
      <c r="AD231" s="34">
        <f>IF(L231&lt;$E$14,0,INDEX(神器草稿!$Q$17:$Y$17,1,MATCH(神器1!$G$14,神器草稿!$Q$4:$Y$4,0),1)*$D$14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231" s="34">
        <f>IF(L231&lt;$E$17,0,INDEX(神器草稿!$Q$20:$Y$20,1,MATCH(神器1!$G$17,神器草稿!$Q$4:$Y$4,0),1)*$D$17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231" s="5">
        <f>IF(L231&lt;$E$24,0,INDEX(神器草稿!$Q$27:$Y$27,1,MATCH(神器1!$G$24,神器草稿!$Q$4:$Y$4,0),1)*$D$24)</f>
        <v>0.36</v>
      </c>
      <c r="AG231" s="5">
        <f>IF(L231&lt;$E$25,0,INDEX(神器草稿!$Q$28:$Y$28,1,MATCH(神器1!$G$25,神器草稿!$Q$4:$Y$4,0),1)*$D$25)</f>
        <v>0.36</v>
      </c>
    </row>
    <row r="232" spans="12:33" x14ac:dyDescent="0.2">
      <c r="L232" s="5">
        <v>228</v>
      </c>
      <c r="M232" s="34">
        <f>IF(L232&lt;$E$5,0,INDEX(神器草稿!$Q$8:$Y$8,1,MATCH(神器1!$G$5,神器草稿!$Q$4:$Y$4,0),1)*$D$5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232" s="34">
        <f>IF(L232&lt;$E$2,0,INDEX(神器草稿!$Q$5:$Y$5,1,MATCH(神器1!$G$2,神器草稿!$Q$4:$Y$4,0),1)*$D$2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232" s="5">
        <f>IF(L232&lt;$E$26,0,INDEX(神器草稿!$Q$29:$Y$29,1,MATCH(神器1!$G$26,神器草稿!$Q$4:$Y$4,0),1)*$D$26)</f>
        <v>7.1999999999999995E-2</v>
      </c>
      <c r="R232" s="5">
        <f>IF(L232&lt;$E$27,0,INDEX(神器草稿!$Q$30:$Y$30,1,MATCH(神器1!$G$27,神器草稿!$Q$4:$Y$4,0),1)*$D$27)</f>
        <v>7.1999999999999995E-2</v>
      </c>
      <c r="S232" s="5">
        <f>IF(L232&lt;$E$29,0,INDEX(神器草稿!$Q$32:$Y$32,1,MATCH(神器1!$G$29,神器草稿!$Q$4:$Y$4,0),1)*$D$29)</f>
        <v>7.1999999999999995E-2</v>
      </c>
      <c r="T232" s="5">
        <f>IF(L232&lt;$E$28,0,INDEX(神器草稿!$Q$31:$Y$31,1,MATCH(神器1!$G$28,神器草稿!$Q$4:$Y$4,0),1)*$D$28)</f>
        <v>7.1999999999999995E-2</v>
      </c>
      <c r="U232" s="5">
        <f>IF(L232&lt;$E$30,0,INDEX(神器草稿!$Q$33:$Y$33,1,MATCH(神器1!$G$30,神器草稿!$Q$4:$Y$4,0),1)*$D$30)</f>
        <v>7.1999999999999995E-2</v>
      </c>
      <c r="V232" s="5">
        <f>IF(L232&lt;$E$31,0,INDEX(神器草稿!$Q$34:$Y$34,1,MATCH(神器1!$G$31,神器草稿!$Q$4:$Y$4,0),1)*$D$31)</f>
        <v>7.1999999999999995E-2</v>
      </c>
      <c r="AC232" s="5">
        <v>228</v>
      </c>
      <c r="AD232" s="34">
        <f>IF(L232&lt;$E$14,0,INDEX(神器草稿!$Q$17:$Y$17,1,MATCH(神器1!$G$14,神器草稿!$Q$4:$Y$4,0),1)*$D$14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232" s="34">
        <f>IF(L232&lt;$E$17,0,INDEX(神器草稿!$Q$20:$Y$20,1,MATCH(神器1!$G$17,神器草稿!$Q$4:$Y$4,0),1)*$D$17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232" s="5">
        <f>IF(L232&lt;$E$24,0,INDEX(神器草稿!$Q$27:$Y$27,1,MATCH(神器1!$G$24,神器草稿!$Q$4:$Y$4,0),1)*$D$24)</f>
        <v>0.36</v>
      </c>
      <c r="AG232" s="5">
        <f>IF(L232&lt;$E$25,0,INDEX(神器草稿!$Q$28:$Y$28,1,MATCH(神器1!$G$25,神器草稿!$Q$4:$Y$4,0),1)*$D$25)</f>
        <v>0.36</v>
      </c>
    </row>
    <row r="233" spans="12:33" x14ac:dyDescent="0.2">
      <c r="L233" s="5">
        <v>229</v>
      </c>
      <c r="M233" s="34">
        <f>IF(L233&lt;$E$5,0,INDEX(神器草稿!$Q$8:$Y$8,1,MATCH(神器1!$G$5,神器草稿!$Q$4:$Y$4,0),1)*$D$5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233" s="34">
        <f>IF(L233&lt;$E$2,0,INDEX(神器草稿!$Q$5:$Y$5,1,MATCH(神器1!$G$2,神器草稿!$Q$4:$Y$4,0),1)*$D$2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233" s="5">
        <f>IF(L233&lt;$E$26,0,INDEX(神器草稿!$Q$29:$Y$29,1,MATCH(神器1!$G$26,神器草稿!$Q$4:$Y$4,0),1)*$D$26)</f>
        <v>7.1999999999999995E-2</v>
      </c>
      <c r="R233" s="5">
        <f>IF(L233&lt;$E$27,0,INDEX(神器草稿!$Q$30:$Y$30,1,MATCH(神器1!$G$27,神器草稿!$Q$4:$Y$4,0),1)*$D$27)</f>
        <v>7.1999999999999995E-2</v>
      </c>
      <c r="S233" s="5">
        <f>IF(L233&lt;$E$29,0,INDEX(神器草稿!$Q$32:$Y$32,1,MATCH(神器1!$G$29,神器草稿!$Q$4:$Y$4,0),1)*$D$29)</f>
        <v>7.1999999999999995E-2</v>
      </c>
      <c r="T233" s="5">
        <f>IF(L233&lt;$E$28,0,INDEX(神器草稿!$Q$31:$Y$31,1,MATCH(神器1!$G$28,神器草稿!$Q$4:$Y$4,0),1)*$D$28)</f>
        <v>7.1999999999999995E-2</v>
      </c>
      <c r="U233" s="5">
        <f>IF(L233&lt;$E$30,0,INDEX(神器草稿!$Q$33:$Y$33,1,MATCH(神器1!$G$30,神器草稿!$Q$4:$Y$4,0),1)*$D$30)</f>
        <v>7.1999999999999995E-2</v>
      </c>
      <c r="V233" s="5">
        <f>IF(L233&lt;$E$31,0,INDEX(神器草稿!$Q$34:$Y$34,1,MATCH(神器1!$G$31,神器草稿!$Q$4:$Y$4,0),1)*$D$31)</f>
        <v>7.1999999999999995E-2</v>
      </c>
      <c r="AC233" s="5">
        <v>229</v>
      </c>
      <c r="AD233" s="34">
        <f>IF(L233&lt;$E$14,0,INDEX(神器草稿!$Q$17:$Y$17,1,MATCH(神器1!$G$14,神器草稿!$Q$4:$Y$4,0),1)*$D$14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233" s="34">
        <f>IF(L233&lt;$E$17,0,INDEX(神器草稿!$Q$20:$Y$20,1,MATCH(神器1!$G$17,神器草稿!$Q$4:$Y$4,0),1)*$D$17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233" s="5">
        <f>IF(L233&lt;$E$24,0,INDEX(神器草稿!$Q$27:$Y$27,1,MATCH(神器1!$G$24,神器草稿!$Q$4:$Y$4,0),1)*$D$24)</f>
        <v>0.36</v>
      </c>
      <c r="AG233" s="5">
        <f>IF(L233&lt;$E$25,0,INDEX(神器草稿!$Q$28:$Y$28,1,MATCH(神器1!$G$25,神器草稿!$Q$4:$Y$4,0),1)*$D$25)</f>
        <v>0.36</v>
      </c>
    </row>
    <row r="234" spans="12:33" x14ac:dyDescent="0.2">
      <c r="L234" s="5">
        <v>230</v>
      </c>
      <c r="M234" s="34">
        <f>IF(L234&lt;$E$5,0,INDEX(神器草稿!$Q$8:$Y$8,1,MATCH(神器1!$G$5,神器草稿!$Q$4:$Y$4,0),1)*$D$5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234" s="34">
        <f>IF(L234&lt;$E$2,0,INDEX(神器草稿!$Q$5:$Y$5,1,MATCH(神器1!$G$2,神器草稿!$Q$4:$Y$4,0),1)*$D$2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234" s="5">
        <f>IF(L234&lt;$E$26,0,INDEX(神器草稿!$Q$29:$Y$29,1,MATCH(神器1!$G$26,神器草稿!$Q$4:$Y$4,0),1)*$D$26)</f>
        <v>7.1999999999999995E-2</v>
      </c>
      <c r="R234" s="5">
        <f>IF(L234&lt;$E$27,0,INDEX(神器草稿!$Q$30:$Y$30,1,MATCH(神器1!$G$27,神器草稿!$Q$4:$Y$4,0),1)*$D$27)</f>
        <v>7.1999999999999995E-2</v>
      </c>
      <c r="S234" s="5">
        <f>IF(L234&lt;$E$29,0,INDEX(神器草稿!$Q$32:$Y$32,1,MATCH(神器1!$G$29,神器草稿!$Q$4:$Y$4,0),1)*$D$29)</f>
        <v>7.1999999999999995E-2</v>
      </c>
      <c r="T234" s="5">
        <f>IF(L234&lt;$E$28,0,INDEX(神器草稿!$Q$31:$Y$31,1,MATCH(神器1!$G$28,神器草稿!$Q$4:$Y$4,0),1)*$D$28)</f>
        <v>7.1999999999999995E-2</v>
      </c>
      <c r="U234" s="5">
        <f>IF(L234&lt;$E$30,0,INDEX(神器草稿!$Q$33:$Y$33,1,MATCH(神器1!$G$30,神器草稿!$Q$4:$Y$4,0),1)*$D$30)</f>
        <v>7.1999999999999995E-2</v>
      </c>
      <c r="V234" s="5">
        <f>IF(L234&lt;$E$31,0,INDEX(神器草稿!$Q$34:$Y$34,1,MATCH(神器1!$G$31,神器草稿!$Q$4:$Y$4,0),1)*$D$31)</f>
        <v>7.1999999999999995E-2</v>
      </c>
      <c r="AC234" s="5">
        <v>230</v>
      </c>
      <c r="AD234" s="34">
        <f>IF(L234&lt;$E$14,0,INDEX(神器草稿!$Q$17:$Y$17,1,MATCH(神器1!$G$14,神器草稿!$Q$4:$Y$4,0),1)*$D$14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234" s="34">
        <f>IF(L234&lt;$E$17,0,INDEX(神器草稿!$Q$20:$Y$20,1,MATCH(神器1!$G$17,神器草稿!$Q$4:$Y$4,0),1)*$D$17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234" s="5">
        <f>IF(L234&lt;$E$24,0,INDEX(神器草稿!$Q$27:$Y$27,1,MATCH(神器1!$G$24,神器草稿!$Q$4:$Y$4,0),1)*$D$24)</f>
        <v>0.36</v>
      </c>
      <c r="AG234" s="5">
        <f>IF(L234&lt;$E$25,0,INDEX(神器草稿!$Q$28:$Y$28,1,MATCH(神器1!$G$25,神器草稿!$Q$4:$Y$4,0),1)*$D$25)</f>
        <v>0.36</v>
      </c>
    </row>
    <row r="235" spans="12:33" x14ac:dyDescent="0.2">
      <c r="L235" s="5">
        <v>231</v>
      </c>
      <c r="M235" s="34">
        <f>IF(L235&lt;$E$5,0,INDEX(神器草稿!$Q$8:$Y$8,1,MATCH(神器1!$G$5,神器草稿!$Q$4:$Y$4,0),1)*$D$5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235" s="34">
        <f>IF(L235&lt;$E$2,0,INDEX(神器草稿!$Q$5:$Y$5,1,MATCH(神器1!$G$2,神器草稿!$Q$4:$Y$4,0),1)*$D$2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235" s="5">
        <f>IF(L235&lt;$E$26,0,INDEX(神器草稿!$Q$29:$Y$29,1,MATCH(神器1!$G$26,神器草稿!$Q$4:$Y$4,0),1)*$D$26)</f>
        <v>7.1999999999999995E-2</v>
      </c>
      <c r="R235" s="5">
        <f>IF(L235&lt;$E$27,0,INDEX(神器草稿!$Q$30:$Y$30,1,MATCH(神器1!$G$27,神器草稿!$Q$4:$Y$4,0),1)*$D$27)</f>
        <v>7.1999999999999995E-2</v>
      </c>
      <c r="S235" s="5">
        <f>IF(L235&lt;$E$29,0,INDEX(神器草稿!$Q$32:$Y$32,1,MATCH(神器1!$G$29,神器草稿!$Q$4:$Y$4,0),1)*$D$29)</f>
        <v>7.1999999999999995E-2</v>
      </c>
      <c r="T235" s="5">
        <f>IF(L235&lt;$E$28,0,INDEX(神器草稿!$Q$31:$Y$31,1,MATCH(神器1!$G$28,神器草稿!$Q$4:$Y$4,0),1)*$D$28)</f>
        <v>7.1999999999999995E-2</v>
      </c>
      <c r="U235" s="5">
        <f>IF(L235&lt;$E$30,0,INDEX(神器草稿!$Q$33:$Y$33,1,MATCH(神器1!$G$30,神器草稿!$Q$4:$Y$4,0),1)*$D$30)</f>
        <v>7.1999999999999995E-2</v>
      </c>
      <c r="V235" s="5">
        <f>IF(L235&lt;$E$31,0,INDEX(神器草稿!$Q$34:$Y$34,1,MATCH(神器1!$G$31,神器草稿!$Q$4:$Y$4,0),1)*$D$31)</f>
        <v>7.1999999999999995E-2</v>
      </c>
      <c r="AC235" s="5">
        <v>231</v>
      </c>
      <c r="AD235" s="34">
        <f>IF(L235&lt;$E$14,0,INDEX(神器草稿!$Q$17:$Y$17,1,MATCH(神器1!$G$14,神器草稿!$Q$4:$Y$4,0),1)*$D$14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235" s="34">
        <f>IF(L235&lt;$E$17,0,INDEX(神器草稿!$Q$20:$Y$20,1,MATCH(神器1!$G$17,神器草稿!$Q$4:$Y$4,0),1)*$D$17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235" s="5">
        <f>IF(L235&lt;$E$24,0,INDEX(神器草稿!$Q$27:$Y$27,1,MATCH(神器1!$G$24,神器草稿!$Q$4:$Y$4,0),1)*$D$24)</f>
        <v>0.36</v>
      </c>
      <c r="AG235" s="5">
        <f>IF(L235&lt;$E$25,0,INDEX(神器草稿!$Q$28:$Y$28,1,MATCH(神器1!$G$25,神器草稿!$Q$4:$Y$4,0),1)*$D$25)</f>
        <v>0.36</v>
      </c>
    </row>
    <row r="236" spans="12:33" x14ac:dyDescent="0.2">
      <c r="L236" s="5">
        <v>232</v>
      </c>
      <c r="M236" s="34">
        <f>IF(L236&lt;$E$5,0,INDEX(神器草稿!$Q$8:$Y$8,1,MATCH(神器1!$G$5,神器草稿!$Q$4:$Y$4,0),1)*$D$5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236" s="34">
        <f>IF(L236&lt;$E$2,0,INDEX(神器草稿!$Q$5:$Y$5,1,MATCH(神器1!$G$2,神器草稿!$Q$4:$Y$4,0),1)*$D$2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236" s="5">
        <f>IF(L236&lt;$E$26,0,INDEX(神器草稿!$Q$29:$Y$29,1,MATCH(神器1!$G$26,神器草稿!$Q$4:$Y$4,0),1)*$D$26)</f>
        <v>7.1999999999999995E-2</v>
      </c>
      <c r="R236" s="5">
        <f>IF(L236&lt;$E$27,0,INDEX(神器草稿!$Q$30:$Y$30,1,MATCH(神器1!$G$27,神器草稿!$Q$4:$Y$4,0),1)*$D$27)</f>
        <v>7.1999999999999995E-2</v>
      </c>
      <c r="S236" s="5">
        <f>IF(L236&lt;$E$29,0,INDEX(神器草稿!$Q$32:$Y$32,1,MATCH(神器1!$G$29,神器草稿!$Q$4:$Y$4,0),1)*$D$29)</f>
        <v>7.1999999999999995E-2</v>
      </c>
      <c r="T236" s="5">
        <f>IF(L236&lt;$E$28,0,INDEX(神器草稿!$Q$31:$Y$31,1,MATCH(神器1!$G$28,神器草稿!$Q$4:$Y$4,0),1)*$D$28)</f>
        <v>7.1999999999999995E-2</v>
      </c>
      <c r="U236" s="5">
        <f>IF(L236&lt;$E$30,0,INDEX(神器草稿!$Q$33:$Y$33,1,MATCH(神器1!$G$30,神器草稿!$Q$4:$Y$4,0),1)*$D$30)</f>
        <v>7.1999999999999995E-2</v>
      </c>
      <c r="V236" s="5">
        <f>IF(L236&lt;$E$31,0,INDEX(神器草稿!$Q$34:$Y$34,1,MATCH(神器1!$G$31,神器草稿!$Q$4:$Y$4,0),1)*$D$31)</f>
        <v>7.1999999999999995E-2</v>
      </c>
      <c r="AC236" s="5">
        <v>232</v>
      </c>
      <c r="AD236" s="34">
        <f>IF(L236&lt;$E$14,0,INDEX(神器草稿!$Q$17:$Y$17,1,MATCH(神器1!$G$14,神器草稿!$Q$4:$Y$4,0),1)*$D$14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236" s="34">
        <f>IF(L236&lt;$E$17,0,INDEX(神器草稿!$Q$20:$Y$20,1,MATCH(神器1!$G$17,神器草稿!$Q$4:$Y$4,0),1)*$D$17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236" s="5">
        <f>IF(L236&lt;$E$24,0,INDEX(神器草稿!$Q$27:$Y$27,1,MATCH(神器1!$G$24,神器草稿!$Q$4:$Y$4,0),1)*$D$24)</f>
        <v>0.36</v>
      </c>
      <c r="AG236" s="5">
        <f>IF(L236&lt;$E$25,0,INDEX(神器草稿!$Q$28:$Y$28,1,MATCH(神器1!$G$25,神器草稿!$Q$4:$Y$4,0),1)*$D$25)</f>
        <v>0.36</v>
      </c>
    </row>
    <row r="237" spans="12:33" x14ac:dyDescent="0.2">
      <c r="L237" s="5">
        <v>233</v>
      </c>
      <c r="M237" s="34">
        <f>IF(L237&lt;$E$5,0,INDEX(神器草稿!$Q$8:$Y$8,1,MATCH(神器1!$G$5,神器草稿!$Q$4:$Y$4,0),1)*$D$5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237" s="34">
        <f>IF(L237&lt;$E$2,0,INDEX(神器草稿!$Q$5:$Y$5,1,MATCH(神器1!$G$2,神器草稿!$Q$4:$Y$4,0),1)*$D$2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237" s="5">
        <f>IF(L237&lt;$E$26,0,INDEX(神器草稿!$Q$29:$Y$29,1,MATCH(神器1!$G$26,神器草稿!$Q$4:$Y$4,0),1)*$D$26)</f>
        <v>7.1999999999999995E-2</v>
      </c>
      <c r="R237" s="5">
        <f>IF(L237&lt;$E$27,0,INDEX(神器草稿!$Q$30:$Y$30,1,MATCH(神器1!$G$27,神器草稿!$Q$4:$Y$4,0),1)*$D$27)</f>
        <v>7.1999999999999995E-2</v>
      </c>
      <c r="S237" s="5">
        <f>IF(L237&lt;$E$29,0,INDEX(神器草稿!$Q$32:$Y$32,1,MATCH(神器1!$G$29,神器草稿!$Q$4:$Y$4,0),1)*$D$29)</f>
        <v>7.1999999999999995E-2</v>
      </c>
      <c r="T237" s="5">
        <f>IF(L237&lt;$E$28,0,INDEX(神器草稿!$Q$31:$Y$31,1,MATCH(神器1!$G$28,神器草稿!$Q$4:$Y$4,0),1)*$D$28)</f>
        <v>7.1999999999999995E-2</v>
      </c>
      <c r="U237" s="5">
        <f>IF(L237&lt;$E$30,0,INDEX(神器草稿!$Q$33:$Y$33,1,MATCH(神器1!$G$30,神器草稿!$Q$4:$Y$4,0),1)*$D$30)</f>
        <v>7.1999999999999995E-2</v>
      </c>
      <c r="V237" s="5">
        <f>IF(L237&lt;$E$31,0,INDEX(神器草稿!$Q$34:$Y$34,1,MATCH(神器1!$G$31,神器草稿!$Q$4:$Y$4,0),1)*$D$31)</f>
        <v>7.1999999999999995E-2</v>
      </c>
      <c r="AC237" s="5">
        <v>233</v>
      </c>
      <c r="AD237" s="34">
        <f>IF(L237&lt;$E$14,0,INDEX(神器草稿!$Q$17:$Y$17,1,MATCH(神器1!$G$14,神器草稿!$Q$4:$Y$4,0),1)*$D$14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237" s="34">
        <f>IF(L237&lt;$E$17,0,INDEX(神器草稿!$Q$20:$Y$20,1,MATCH(神器1!$G$17,神器草稿!$Q$4:$Y$4,0),1)*$D$17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237" s="5">
        <f>IF(L237&lt;$E$24,0,INDEX(神器草稿!$Q$27:$Y$27,1,MATCH(神器1!$G$24,神器草稿!$Q$4:$Y$4,0),1)*$D$24)</f>
        <v>0.36</v>
      </c>
      <c r="AG237" s="5">
        <f>IF(L237&lt;$E$25,0,INDEX(神器草稿!$Q$28:$Y$28,1,MATCH(神器1!$G$25,神器草稿!$Q$4:$Y$4,0),1)*$D$25)</f>
        <v>0.36</v>
      </c>
    </row>
    <row r="238" spans="12:33" x14ac:dyDescent="0.2">
      <c r="L238" s="5">
        <v>234</v>
      </c>
      <c r="M238" s="34">
        <f>IF(L238&lt;$E$5,0,INDEX(神器草稿!$Q$8:$Y$8,1,MATCH(神器1!$G$5,神器草稿!$Q$4:$Y$4,0),1)*$D$5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238" s="34">
        <f>IF(L238&lt;$E$2,0,INDEX(神器草稿!$Q$5:$Y$5,1,MATCH(神器1!$G$2,神器草稿!$Q$4:$Y$4,0),1)*$D$2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238" s="5">
        <f>IF(L238&lt;$E$26,0,INDEX(神器草稿!$Q$29:$Y$29,1,MATCH(神器1!$G$26,神器草稿!$Q$4:$Y$4,0),1)*$D$26)</f>
        <v>7.1999999999999995E-2</v>
      </c>
      <c r="R238" s="5">
        <f>IF(L238&lt;$E$27,0,INDEX(神器草稿!$Q$30:$Y$30,1,MATCH(神器1!$G$27,神器草稿!$Q$4:$Y$4,0),1)*$D$27)</f>
        <v>7.1999999999999995E-2</v>
      </c>
      <c r="S238" s="5">
        <f>IF(L238&lt;$E$29,0,INDEX(神器草稿!$Q$32:$Y$32,1,MATCH(神器1!$G$29,神器草稿!$Q$4:$Y$4,0),1)*$D$29)</f>
        <v>7.1999999999999995E-2</v>
      </c>
      <c r="T238" s="5">
        <f>IF(L238&lt;$E$28,0,INDEX(神器草稿!$Q$31:$Y$31,1,MATCH(神器1!$G$28,神器草稿!$Q$4:$Y$4,0),1)*$D$28)</f>
        <v>7.1999999999999995E-2</v>
      </c>
      <c r="U238" s="5">
        <f>IF(L238&lt;$E$30,0,INDEX(神器草稿!$Q$33:$Y$33,1,MATCH(神器1!$G$30,神器草稿!$Q$4:$Y$4,0),1)*$D$30)</f>
        <v>7.1999999999999995E-2</v>
      </c>
      <c r="V238" s="5">
        <f>IF(L238&lt;$E$31,0,INDEX(神器草稿!$Q$34:$Y$34,1,MATCH(神器1!$G$31,神器草稿!$Q$4:$Y$4,0),1)*$D$31)</f>
        <v>7.1999999999999995E-2</v>
      </c>
      <c r="AC238" s="5">
        <v>234</v>
      </c>
      <c r="AD238" s="34">
        <f>IF(L238&lt;$E$14,0,INDEX(神器草稿!$Q$17:$Y$17,1,MATCH(神器1!$G$14,神器草稿!$Q$4:$Y$4,0),1)*$D$14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238" s="34">
        <f>IF(L238&lt;$E$17,0,INDEX(神器草稿!$Q$20:$Y$20,1,MATCH(神器1!$G$17,神器草稿!$Q$4:$Y$4,0),1)*$D$17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238" s="5">
        <f>IF(L238&lt;$E$24,0,INDEX(神器草稿!$Q$27:$Y$27,1,MATCH(神器1!$G$24,神器草稿!$Q$4:$Y$4,0),1)*$D$24)</f>
        <v>0.36</v>
      </c>
      <c r="AG238" s="5">
        <f>IF(L238&lt;$E$25,0,INDEX(神器草稿!$Q$28:$Y$28,1,MATCH(神器1!$G$25,神器草稿!$Q$4:$Y$4,0),1)*$D$25)</f>
        <v>0.36</v>
      </c>
    </row>
    <row r="239" spans="12:33" x14ac:dyDescent="0.2">
      <c r="L239" s="5">
        <v>235</v>
      </c>
      <c r="M239" s="34">
        <f>IF(L239&lt;$E$5,0,INDEX(神器草稿!$Q$8:$Y$8,1,MATCH(神器1!$G$5,神器草稿!$Q$4:$Y$4,0),1)*$D$5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239" s="34">
        <f>IF(L239&lt;$E$2,0,INDEX(神器草稿!$Q$5:$Y$5,1,MATCH(神器1!$G$2,神器草稿!$Q$4:$Y$4,0),1)*$D$2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239" s="5">
        <f>IF(L239&lt;$E$26,0,INDEX(神器草稿!$Q$29:$Y$29,1,MATCH(神器1!$G$26,神器草稿!$Q$4:$Y$4,0),1)*$D$26)</f>
        <v>7.1999999999999995E-2</v>
      </c>
      <c r="R239" s="5">
        <f>IF(L239&lt;$E$27,0,INDEX(神器草稿!$Q$30:$Y$30,1,MATCH(神器1!$G$27,神器草稿!$Q$4:$Y$4,0),1)*$D$27)</f>
        <v>7.1999999999999995E-2</v>
      </c>
      <c r="S239" s="5">
        <f>IF(L239&lt;$E$29,0,INDEX(神器草稿!$Q$32:$Y$32,1,MATCH(神器1!$G$29,神器草稿!$Q$4:$Y$4,0),1)*$D$29)</f>
        <v>7.1999999999999995E-2</v>
      </c>
      <c r="T239" s="5">
        <f>IF(L239&lt;$E$28,0,INDEX(神器草稿!$Q$31:$Y$31,1,MATCH(神器1!$G$28,神器草稿!$Q$4:$Y$4,0),1)*$D$28)</f>
        <v>7.1999999999999995E-2</v>
      </c>
      <c r="U239" s="5">
        <f>IF(L239&lt;$E$30,0,INDEX(神器草稿!$Q$33:$Y$33,1,MATCH(神器1!$G$30,神器草稿!$Q$4:$Y$4,0),1)*$D$30)</f>
        <v>7.1999999999999995E-2</v>
      </c>
      <c r="V239" s="5">
        <f>IF(L239&lt;$E$31,0,INDEX(神器草稿!$Q$34:$Y$34,1,MATCH(神器1!$G$31,神器草稿!$Q$4:$Y$4,0),1)*$D$31)</f>
        <v>7.1999999999999995E-2</v>
      </c>
      <c r="AC239" s="5">
        <v>235</v>
      </c>
      <c r="AD239" s="34">
        <f>IF(L239&lt;$E$14,0,INDEX(神器草稿!$Q$17:$Y$17,1,MATCH(神器1!$G$14,神器草稿!$Q$4:$Y$4,0),1)*$D$14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239" s="34">
        <f>IF(L239&lt;$E$17,0,INDEX(神器草稿!$Q$20:$Y$20,1,MATCH(神器1!$G$17,神器草稿!$Q$4:$Y$4,0),1)*$D$17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239" s="5">
        <f>IF(L239&lt;$E$24,0,INDEX(神器草稿!$Q$27:$Y$27,1,MATCH(神器1!$G$24,神器草稿!$Q$4:$Y$4,0),1)*$D$24)</f>
        <v>0.36</v>
      </c>
      <c r="AG239" s="5">
        <f>IF(L239&lt;$E$25,0,INDEX(神器草稿!$Q$28:$Y$28,1,MATCH(神器1!$G$25,神器草稿!$Q$4:$Y$4,0),1)*$D$25)</f>
        <v>0.36</v>
      </c>
    </row>
    <row r="240" spans="12:33" x14ac:dyDescent="0.2">
      <c r="L240" s="5">
        <v>236</v>
      </c>
      <c r="M240" s="34">
        <f>IF(L240&lt;$E$5,0,INDEX(神器草稿!$Q$8:$Y$8,1,MATCH(神器1!$G$5,神器草稿!$Q$4:$Y$4,0),1)*$D$5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240" s="34">
        <f>IF(L240&lt;$E$2,0,INDEX(神器草稿!$Q$5:$Y$5,1,MATCH(神器1!$G$2,神器草稿!$Q$4:$Y$4,0),1)*$D$2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240" s="5">
        <f>IF(L240&lt;$E$26,0,INDEX(神器草稿!$Q$29:$Y$29,1,MATCH(神器1!$G$26,神器草稿!$Q$4:$Y$4,0),1)*$D$26)</f>
        <v>7.1999999999999995E-2</v>
      </c>
      <c r="R240" s="5">
        <f>IF(L240&lt;$E$27,0,INDEX(神器草稿!$Q$30:$Y$30,1,MATCH(神器1!$G$27,神器草稿!$Q$4:$Y$4,0),1)*$D$27)</f>
        <v>7.1999999999999995E-2</v>
      </c>
      <c r="S240" s="5">
        <f>IF(L240&lt;$E$29,0,INDEX(神器草稿!$Q$32:$Y$32,1,MATCH(神器1!$G$29,神器草稿!$Q$4:$Y$4,0),1)*$D$29)</f>
        <v>7.1999999999999995E-2</v>
      </c>
      <c r="T240" s="5">
        <f>IF(L240&lt;$E$28,0,INDEX(神器草稿!$Q$31:$Y$31,1,MATCH(神器1!$G$28,神器草稿!$Q$4:$Y$4,0),1)*$D$28)</f>
        <v>7.1999999999999995E-2</v>
      </c>
      <c r="U240" s="5">
        <f>IF(L240&lt;$E$30,0,INDEX(神器草稿!$Q$33:$Y$33,1,MATCH(神器1!$G$30,神器草稿!$Q$4:$Y$4,0),1)*$D$30)</f>
        <v>7.1999999999999995E-2</v>
      </c>
      <c r="V240" s="5">
        <f>IF(L240&lt;$E$31,0,INDEX(神器草稿!$Q$34:$Y$34,1,MATCH(神器1!$G$31,神器草稿!$Q$4:$Y$4,0),1)*$D$31)</f>
        <v>7.1999999999999995E-2</v>
      </c>
      <c r="AC240" s="5">
        <v>236</v>
      </c>
      <c r="AD240" s="34">
        <f>IF(L240&lt;$E$14,0,INDEX(神器草稿!$Q$17:$Y$17,1,MATCH(神器1!$G$14,神器草稿!$Q$4:$Y$4,0),1)*$D$14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240" s="34">
        <f>IF(L240&lt;$E$17,0,INDEX(神器草稿!$Q$20:$Y$20,1,MATCH(神器1!$G$17,神器草稿!$Q$4:$Y$4,0),1)*$D$17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240" s="5">
        <f>IF(L240&lt;$E$24,0,INDEX(神器草稿!$Q$27:$Y$27,1,MATCH(神器1!$G$24,神器草稿!$Q$4:$Y$4,0),1)*$D$24)</f>
        <v>0.36</v>
      </c>
      <c r="AG240" s="5">
        <f>IF(L240&lt;$E$25,0,INDEX(神器草稿!$Q$28:$Y$28,1,MATCH(神器1!$G$25,神器草稿!$Q$4:$Y$4,0),1)*$D$25)</f>
        <v>0.36</v>
      </c>
    </row>
    <row r="241" spans="12:33" x14ac:dyDescent="0.2">
      <c r="L241" s="5">
        <v>237</v>
      </c>
      <c r="M241" s="34">
        <f>IF(L241&lt;$E$5,0,INDEX(神器草稿!$Q$8:$Y$8,1,MATCH(神器1!$G$5,神器草稿!$Q$4:$Y$4,0),1)*$D$5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241" s="34">
        <f>IF(L241&lt;$E$2,0,INDEX(神器草稿!$Q$5:$Y$5,1,MATCH(神器1!$G$2,神器草稿!$Q$4:$Y$4,0),1)*$D$2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241" s="5">
        <f>IF(L241&lt;$E$26,0,INDEX(神器草稿!$Q$29:$Y$29,1,MATCH(神器1!$G$26,神器草稿!$Q$4:$Y$4,0),1)*$D$26)</f>
        <v>7.1999999999999995E-2</v>
      </c>
      <c r="R241" s="5">
        <f>IF(L241&lt;$E$27,0,INDEX(神器草稿!$Q$30:$Y$30,1,MATCH(神器1!$G$27,神器草稿!$Q$4:$Y$4,0),1)*$D$27)</f>
        <v>7.1999999999999995E-2</v>
      </c>
      <c r="S241" s="5">
        <f>IF(L241&lt;$E$29,0,INDEX(神器草稿!$Q$32:$Y$32,1,MATCH(神器1!$G$29,神器草稿!$Q$4:$Y$4,0),1)*$D$29)</f>
        <v>7.1999999999999995E-2</v>
      </c>
      <c r="T241" s="5">
        <f>IF(L241&lt;$E$28,0,INDEX(神器草稿!$Q$31:$Y$31,1,MATCH(神器1!$G$28,神器草稿!$Q$4:$Y$4,0),1)*$D$28)</f>
        <v>7.1999999999999995E-2</v>
      </c>
      <c r="U241" s="5">
        <f>IF(L241&lt;$E$30,0,INDEX(神器草稿!$Q$33:$Y$33,1,MATCH(神器1!$G$30,神器草稿!$Q$4:$Y$4,0),1)*$D$30)</f>
        <v>7.1999999999999995E-2</v>
      </c>
      <c r="V241" s="5">
        <f>IF(L241&lt;$E$31,0,INDEX(神器草稿!$Q$34:$Y$34,1,MATCH(神器1!$G$31,神器草稿!$Q$4:$Y$4,0),1)*$D$31)</f>
        <v>7.1999999999999995E-2</v>
      </c>
      <c r="AC241" s="5">
        <v>237</v>
      </c>
      <c r="AD241" s="34">
        <f>IF(L241&lt;$E$14,0,INDEX(神器草稿!$Q$17:$Y$17,1,MATCH(神器1!$G$14,神器草稿!$Q$4:$Y$4,0),1)*$D$14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241" s="34">
        <f>IF(L241&lt;$E$17,0,INDEX(神器草稿!$Q$20:$Y$20,1,MATCH(神器1!$G$17,神器草稿!$Q$4:$Y$4,0),1)*$D$17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241" s="5">
        <f>IF(L241&lt;$E$24,0,INDEX(神器草稿!$Q$27:$Y$27,1,MATCH(神器1!$G$24,神器草稿!$Q$4:$Y$4,0),1)*$D$24)</f>
        <v>0.36</v>
      </c>
      <c r="AG241" s="5">
        <f>IF(L241&lt;$E$25,0,INDEX(神器草稿!$Q$28:$Y$28,1,MATCH(神器1!$G$25,神器草稿!$Q$4:$Y$4,0),1)*$D$25)</f>
        <v>0.36</v>
      </c>
    </row>
    <row r="242" spans="12:33" x14ac:dyDescent="0.2">
      <c r="L242" s="5">
        <v>238</v>
      </c>
      <c r="M242" s="34">
        <f>IF(L242&lt;$E$5,0,INDEX(神器草稿!$Q$8:$Y$8,1,MATCH(神器1!$G$5,神器草稿!$Q$4:$Y$4,0),1)*$D$5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242" s="34">
        <f>IF(L242&lt;$E$2,0,INDEX(神器草稿!$Q$5:$Y$5,1,MATCH(神器1!$G$2,神器草稿!$Q$4:$Y$4,0),1)*$D$2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242" s="5">
        <f>IF(L242&lt;$E$26,0,INDEX(神器草稿!$Q$29:$Y$29,1,MATCH(神器1!$G$26,神器草稿!$Q$4:$Y$4,0),1)*$D$26)</f>
        <v>7.1999999999999995E-2</v>
      </c>
      <c r="R242" s="5">
        <f>IF(L242&lt;$E$27,0,INDEX(神器草稿!$Q$30:$Y$30,1,MATCH(神器1!$G$27,神器草稿!$Q$4:$Y$4,0),1)*$D$27)</f>
        <v>7.1999999999999995E-2</v>
      </c>
      <c r="S242" s="5">
        <f>IF(L242&lt;$E$29,0,INDEX(神器草稿!$Q$32:$Y$32,1,MATCH(神器1!$G$29,神器草稿!$Q$4:$Y$4,0),1)*$D$29)</f>
        <v>7.1999999999999995E-2</v>
      </c>
      <c r="T242" s="5">
        <f>IF(L242&lt;$E$28,0,INDEX(神器草稿!$Q$31:$Y$31,1,MATCH(神器1!$G$28,神器草稿!$Q$4:$Y$4,0),1)*$D$28)</f>
        <v>7.1999999999999995E-2</v>
      </c>
      <c r="U242" s="5">
        <f>IF(L242&lt;$E$30,0,INDEX(神器草稿!$Q$33:$Y$33,1,MATCH(神器1!$G$30,神器草稿!$Q$4:$Y$4,0),1)*$D$30)</f>
        <v>7.1999999999999995E-2</v>
      </c>
      <c r="V242" s="5">
        <f>IF(L242&lt;$E$31,0,INDEX(神器草稿!$Q$34:$Y$34,1,MATCH(神器1!$G$31,神器草稿!$Q$4:$Y$4,0),1)*$D$31)</f>
        <v>7.1999999999999995E-2</v>
      </c>
      <c r="AC242" s="5">
        <v>238</v>
      </c>
      <c r="AD242" s="34">
        <f>IF(L242&lt;$E$14,0,INDEX(神器草稿!$Q$17:$Y$17,1,MATCH(神器1!$G$14,神器草稿!$Q$4:$Y$4,0),1)*$D$14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242" s="34">
        <f>IF(L242&lt;$E$17,0,INDEX(神器草稿!$Q$20:$Y$20,1,MATCH(神器1!$G$17,神器草稿!$Q$4:$Y$4,0),1)*$D$17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242" s="5">
        <f>IF(L242&lt;$E$24,0,INDEX(神器草稿!$Q$27:$Y$27,1,MATCH(神器1!$G$24,神器草稿!$Q$4:$Y$4,0),1)*$D$24)</f>
        <v>0.36</v>
      </c>
      <c r="AG242" s="5">
        <f>IF(L242&lt;$E$25,0,INDEX(神器草稿!$Q$28:$Y$28,1,MATCH(神器1!$G$25,神器草稿!$Q$4:$Y$4,0),1)*$D$25)</f>
        <v>0.36</v>
      </c>
    </row>
    <row r="243" spans="12:33" x14ac:dyDescent="0.2">
      <c r="L243" s="5">
        <v>239</v>
      </c>
      <c r="M243" s="34">
        <f>IF(L243&lt;$E$5,0,INDEX(神器草稿!$Q$8:$Y$8,1,MATCH(神器1!$G$5,神器草稿!$Q$4:$Y$4,0),1)*$D$5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243" s="34">
        <f>IF(L243&lt;$E$2,0,INDEX(神器草稿!$Q$5:$Y$5,1,MATCH(神器1!$G$2,神器草稿!$Q$4:$Y$4,0),1)*$D$2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243" s="5">
        <f>IF(L243&lt;$E$26,0,INDEX(神器草稿!$Q$29:$Y$29,1,MATCH(神器1!$G$26,神器草稿!$Q$4:$Y$4,0),1)*$D$26)</f>
        <v>7.1999999999999995E-2</v>
      </c>
      <c r="R243" s="5">
        <f>IF(L243&lt;$E$27,0,INDEX(神器草稿!$Q$30:$Y$30,1,MATCH(神器1!$G$27,神器草稿!$Q$4:$Y$4,0),1)*$D$27)</f>
        <v>7.1999999999999995E-2</v>
      </c>
      <c r="S243" s="5">
        <f>IF(L243&lt;$E$29,0,INDEX(神器草稿!$Q$32:$Y$32,1,MATCH(神器1!$G$29,神器草稿!$Q$4:$Y$4,0),1)*$D$29)</f>
        <v>7.1999999999999995E-2</v>
      </c>
      <c r="T243" s="5">
        <f>IF(L243&lt;$E$28,0,INDEX(神器草稿!$Q$31:$Y$31,1,MATCH(神器1!$G$28,神器草稿!$Q$4:$Y$4,0),1)*$D$28)</f>
        <v>7.1999999999999995E-2</v>
      </c>
      <c r="U243" s="5">
        <f>IF(L243&lt;$E$30,0,INDEX(神器草稿!$Q$33:$Y$33,1,MATCH(神器1!$G$30,神器草稿!$Q$4:$Y$4,0),1)*$D$30)</f>
        <v>7.1999999999999995E-2</v>
      </c>
      <c r="V243" s="5">
        <f>IF(L243&lt;$E$31,0,INDEX(神器草稿!$Q$34:$Y$34,1,MATCH(神器1!$G$31,神器草稿!$Q$4:$Y$4,0),1)*$D$31)</f>
        <v>7.1999999999999995E-2</v>
      </c>
      <c r="AC243" s="5">
        <v>239</v>
      </c>
      <c r="AD243" s="34">
        <f>IF(L243&lt;$E$14,0,INDEX(神器草稿!$Q$17:$Y$17,1,MATCH(神器1!$G$14,神器草稿!$Q$4:$Y$4,0),1)*$D$14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243" s="34">
        <f>IF(L243&lt;$E$17,0,INDEX(神器草稿!$Q$20:$Y$20,1,MATCH(神器1!$G$17,神器草稿!$Q$4:$Y$4,0),1)*$D$17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243" s="5">
        <f>IF(L243&lt;$E$24,0,INDEX(神器草稿!$Q$27:$Y$27,1,MATCH(神器1!$G$24,神器草稿!$Q$4:$Y$4,0),1)*$D$24)</f>
        <v>0.36</v>
      </c>
      <c r="AG243" s="5">
        <f>IF(L243&lt;$E$25,0,INDEX(神器草稿!$Q$28:$Y$28,1,MATCH(神器1!$G$25,神器草稿!$Q$4:$Y$4,0),1)*$D$25)</f>
        <v>0.36</v>
      </c>
    </row>
    <row r="244" spans="12:33" x14ac:dyDescent="0.2">
      <c r="L244" s="5">
        <v>240</v>
      </c>
      <c r="M244" s="34">
        <f>IF(L244&lt;$E$5,0,INDEX(神器草稿!$Q$8:$Y$8,1,MATCH(神器1!$G$5,神器草稿!$Q$4:$Y$4,0),1)*$D$5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244" s="34">
        <f>IF(L244&lt;$E$2,0,INDEX(神器草稿!$Q$5:$Y$5,1,MATCH(神器1!$G$2,神器草稿!$Q$4:$Y$4,0),1)*$D$2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244" s="5">
        <f>IF(L244&lt;$E$26,0,INDEX(神器草稿!$Q$29:$Y$29,1,MATCH(神器1!$G$26,神器草稿!$Q$4:$Y$4,0),1)*$D$26)</f>
        <v>7.1999999999999995E-2</v>
      </c>
      <c r="R244" s="5">
        <f>IF(L244&lt;$E$27,0,INDEX(神器草稿!$Q$30:$Y$30,1,MATCH(神器1!$G$27,神器草稿!$Q$4:$Y$4,0),1)*$D$27)</f>
        <v>7.1999999999999995E-2</v>
      </c>
      <c r="S244" s="5">
        <f>IF(L244&lt;$E$29,0,INDEX(神器草稿!$Q$32:$Y$32,1,MATCH(神器1!$G$29,神器草稿!$Q$4:$Y$4,0),1)*$D$29)</f>
        <v>7.1999999999999995E-2</v>
      </c>
      <c r="T244" s="5">
        <f>IF(L244&lt;$E$28,0,INDEX(神器草稿!$Q$31:$Y$31,1,MATCH(神器1!$G$28,神器草稿!$Q$4:$Y$4,0),1)*$D$28)</f>
        <v>7.1999999999999995E-2</v>
      </c>
      <c r="U244" s="5">
        <f>IF(L244&lt;$E$30,0,INDEX(神器草稿!$Q$33:$Y$33,1,MATCH(神器1!$G$30,神器草稿!$Q$4:$Y$4,0),1)*$D$30)</f>
        <v>7.1999999999999995E-2</v>
      </c>
      <c r="V244" s="5">
        <f>IF(L244&lt;$E$31,0,INDEX(神器草稿!$Q$34:$Y$34,1,MATCH(神器1!$G$31,神器草稿!$Q$4:$Y$4,0),1)*$D$31)</f>
        <v>7.1999999999999995E-2</v>
      </c>
      <c r="AC244" s="5">
        <v>240</v>
      </c>
      <c r="AD244" s="34">
        <f>IF(L244&lt;$E$14,0,INDEX(神器草稿!$Q$17:$Y$17,1,MATCH(神器1!$G$14,神器草稿!$Q$4:$Y$4,0),1)*$D$14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244" s="34">
        <f>IF(L244&lt;$E$17,0,INDEX(神器草稿!$Q$20:$Y$20,1,MATCH(神器1!$G$17,神器草稿!$Q$4:$Y$4,0),1)*$D$17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244" s="5">
        <f>IF(L244&lt;$E$24,0,INDEX(神器草稿!$Q$27:$Y$27,1,MATCH(神器1!$G$24,神器草稿!$Q$4:$Y$4,0),1)*$D$24)</f>
        <v>0.36</v>
      </c>
      <c r="AG244" s="5">
        <f>IF(L244&lt;$E$25,0,INDEX(神器草稿!$Q$28:$Y$28,1,MATCH(神器1!$G$25,神器草稿!$Q$4:$Y$4,0),1)*$D$25)</f>
        <v>0.36</v>
      </c>
    </row>
    <row r="245" spans="12:33" x14ac:dyDescent="0.2">
      <c r="L245" s="5">
        <v>241</v>
      </c>
      <c r="M245" s="34">
        <f>IF(L245&lt;$E$5,0,INDEX(神器草稿!$Q$8:$Y$8,1,MATCH(神器1!$G$5,神器草稿!$Q$4:$Y$4,0),1)*$D$5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245" s="34">
        <f>IF(L245&lt;$E$2,0,INDEX(神器草稿!$Q$5:$Y$5,1,MATCH(神器1!$G$2,神器草稿!$Q$4:$Y$4,0),1)*$D$2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245" s="5">
        <f>IF(L245&lt;$E$26,0,INDEX(神器草稿!$Q$29:$Y$29,1,MATCH(神器1!$G$26,神器草稿!$Q$4:$Y$4,0),1)*$D$26)</f>
        <v>7.1999999999999995E-2</v>
      </c>
      <c r="R245" s="5">
        <f>IF(L245&lt;$E$27,0,INDEX(神器草稿!$Q$30:$Y$30,1,MATCH(神器1!$G$27,神器草稿!$Q$4:$Y$4,0),1)*$D$27)</f>
        <v>7.1999999999999995E-2</v>
      </c>
      <c r="S245" s="5">
        <f>IF(L245&lt;$E$29,0,INDEX(神器草稿!$Q$32:$Y$32,1,MATCH(神器1!$G$29,神器草稿!$Q$4:$Y$4,0),1)*$D$29)</f>
        <v>7.1999999999999995E-2</v>
      </c>
      <c r="T245" s="5">
        <f>IF(L245&lt;$E$28,0,INDEX(神器草稿!$Q$31:$Y$31,1,MATCH(神器1!$G$28,神器草稿!$Q$4:$Y$4,0),1)*$D$28)</f>
        <v>7.1999999999999995E-2</v>
      </c>
      <c r="U245" s="5">
        <f>IF(L245&lt;$E$30,0,INDEX(神器草稿!$Q$33:$Y$33,1,MATCH(神器1!$G$30,神器草稿!$Q$4:$Y$4,0),1)*$D$30)</f>
        <v>7.1999999999999995E-2</v>
      </c>
      <c r="V245" s="5">
        <f>IF(L245&lt;$E$31,0,INDEX(神器草稿!$Q$34:$Y$34,1,MATCH(神器1!$G$31,神器草稿!$Q$4:$Y$4,0),1)*$D$31)</f>
        <v>7.1999999999999995E-2</v>
      </c>
      <c r="AC245" s="5">
        <v>241</v>
      </c>
      <c r="AD245" s="34">
        <f>IF(L245&lt;$E$14,0,INDEX(神器草稿!$Q$17:$Y$17,1,MATCH(神器1!$G$14,神器草稿!$Q$4:$Y$4,0),1)*$D$14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245" s="34">
        <f>IF(L245&lt;$E$17,0,INDEX(神器草稿!$Q$20:$Y$20,1,MATCH(神器1!$G$17,神器草稿!$Q$4:$Y$4,0),1)*$D$17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245" s="5">
        <f>IF(L245&lt;$E$24,0,INDEX(神器草稿!$Q$27:$Y$27,1,MATCH(神器1!$G$24,神器草稿!$Q$4:$Y$4,0),1)*$D$24)</f>
        <v>0.36</v>
      </c>
      <c r="AG245" s="5">
        <f>IF(L245&lt;$E$25,0,INDEX(神器草稿!$Q$28:$Y$28,1,MATCH(神器1!$G$25,神器草稿!$Q$4:$Y$4,0),1)*$D$25)</f>
        <v>0.36</v>
      </c>
    </row>
    <row r="246" spans="12:33" x14ac:dyDescent="0.2">
      <c r="L246" s="5">
        <v>242</v>
      </c>
      <c r="M246" s="34">
        <f>IF(L246&lt;$E$5,0,INDEX(神器草稿!$Q$8:$Y$8,1,MATCH(神器1!$G$5,神器草稿!$Q$4:$Y$4,0),1)*$D$5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246" s="34">
        <f>IF(L246&lt;$E$2,0,INDEX(神器草稿!$Q$5:$Y$5,1,MATCH(神器1!$G$2,神器草稿!$Q$4:$Y$4,0),1)*$D$2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246" s="5">
        <f>IF(L246&lt;$E$26,0,INDEX(神器草稿!$Q$29:$Y$29,1,MATCH(神器1!$G$26,神器草稿!$Q$4:$Y$4,0),1)*$D$26)</f>
        <v>7.1999999999999995E-2</v>
      </c>
      <c r="R246" s="5">
        <f>IF(L246&lt;$E$27,0,INDEX(神器草稿!$Q$30:$Y$30,1,MATCH(神器1!$G$27,神器草稿!$Q$4:$Y$4,0),1)*$D$27)</f>
        <v>7.1999999999999995E-2</v>
      </c>
      <c r="S246" s="5">
        <f>IF(L246&lt;$E$29,0,INDEX(神器草稿!$Q$32:$Y$32,1,MATCH(神器1!$G$29,神器草稿!$Q$4:$Y$4,0),1)*$D$29)</f>
        <v>7.1999999999999995E-2</v>
      </c>
      <c r="T246" s="5">
        <f>IF(L246&lt;$E$28,0,INDEX(神器草稿!$Q$31:$Y$31,1,MATCH(神器1!$G$28,神器草稿!$Q$4:$Y$4,0),1)*$D$28)</f>
        <v>7.1999999999999995E-2</v>
      </c>
      <c r="U246" s="5">
        <f>IF(L246&lt;$E$30,0,INDEX(神器草稿!$Q$33:$Y$33,1,MATCH(神器1!$G$30,神器草稿!$Q$4:$Y$4,0),1)*$D$30)</f>
        <v>7.1999999999999995E-2</v>
      </c>
      <c r="V246" s="5">
        <f>IF(L246&lt;$E$31,0,INDEX(神器草稿!$Q$34:$Y$34,1,MATCH(神器1!$G$31,神器草稿!$Q$4:$Y$4,0),1)*$D$31)</f>
        <v>7.1999999999999995E-2</v>
      </c>
      <c r="AC246" s="5">
        <v>242</v>
      </c>
      <c r="AD246" s="34">
        <f>IF(L246&lt;$E$14,0,INDEX(神器草稿!$Q$17:$Y$17,1,MATCH(神器1!$G$14,神器草稿!$Q$4:$Y$4,0),1)*$D$14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246" s="34">
        <f>IF(L246&lt;$E$17,0,INDEX(神器草稿!$Q$20:$Y$20,1,MATCH(神器1!$G$17,神器草稿!$Q$4:$Y$4,0),1)*$D$17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246" s="5">
        <f>IF(L246&lt;$E$24,0,INDEX(神器草稿!$Q$27:$Y$27,1,MATCH(神器1!$G$24,神器草稿!$Q$4:$Y$4,0),1)*$D$24)</f>
        <v>0.36</v>
      </c>
      <c r="AG246" s="5">
        <f>IF(L246&lt;$E$25,0,INDEX(神器草稿!$Q$28:$Y$28,1,MATCH(神器1!$G$25,神器草稿!$Q$4:$Y$4,0),1)*$D$25)</f>
        <v>0.36</v>
      </c>
    </row>
    <row r="247" spans="12:33" x14ac:dyDescent="0.2">
      <c r="L247" s="5">
        <v>243</v>
      </c>
      <c r="M247" s="34">
        <f>IF(L247&lt;$E$5,0,INDEX(神器草稿!$Q$8:$Y$8,1,MATCH(神器1!$G$5,神器草稿!$Q$4:$Y$4,0),1)*$D$5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247" s="34">
        <f>IF(L247&lt;$E$2,0,INDEX(神器草稿!$Q$5:$Y$5,1,MATCH(神器1!$G$2,神器草稿!$Q$4:$Y$4,0),1)*$D$2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247" s="5">
        <f>IF(L247&lt;$E$26,0,INDEX(神器草稿!$Q$29:$Y$29,1,MATCH(神器1!$G$26,神器草稿!$Q$4:$Y$4,0),1)*$D$26)</f>
        <v>7.1999999999999995E-2</v>
      </c>
      <c r="R247" s="5">
        <f>IF(L247&lt;$E$27,0,INDEX(神器草稿!$Q$30:$Y$30,1,MATCH(神器1!$G$27,神器草稿!$Q$4:$Y$4,0),1)*$D$27)</f>
        <v>7.1999999999999995E-2</v>
      </c>
      <c r="S247" s="5">
        <f>IF(L247&lt;$E$29,0,INDEX(神器草稿!$Q$32:$Y$32,1,MATCH(神器1!$G$29,神器草稿!$Q$4:$Y$4,0),1)*$D$29)</f>
        <v>7.1999999999999995E-2</v>
      </c>
      <c r="T247" s="5">
        <f>IF(L247&lt;$E$28,0,INDEX(神器草稿!$Q$31:$Y$31,1,MATCH(神器1!$G$28,神器草稿!$Q$4:$Y$4,0),1)*$D$28)</f>
        <v>7.1999999999999995E-2</v>
      </c>
      <c r="U247" s="5">
        <f>IF(L247&lt;$E$30,0,INDEX(神器草稿!$Q$33:$Y$33,1,MATCH(神器1!$G$30,神器草稿!$Q$4:$Y$4,0),1)*$D$30)</f>
        <v>7.1999999999999995E-2</v>
      </c>
      <c r="V247" s="5">
        <f>IF(L247&lt;$E$31,0,INDEX(神器草稿!$Q$34:$Y$34,1,MATCH(神器1!$G$31,神器草稿!$Q$4:$Y$4,0),1)*$D$31)</f>
        <v>7.1999999999999995E-2</v>
      </c>
      <c r="AC247" s="5">
        <v>243</v>
      </c>
      <c r="AD247" s="34">
        <f>IF(L247&lt;$E$14,0,INDEX(神器草稿!$Q$17:$Y$17,1,MATCH(神器1!$G$14,神器草稿!$Q$4:$Y$4,0),1)*$D$14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247" s="34">
        <f>IF(L247&lt;$E$17,0,INDEX(神器草稿!$Q$20:$Y$20,1,MATCH(神器1!$G$17,神器草稿!$Q$4:$Y$4,0),1)*$D$17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247" s="5">
        <f>IF(L247&lt;$E$24,0,INDEX(神器草稿!$Q$27:$Y$27,1,MATCH(神器1!$G$24,神器草稿!$Q$4:$Y$4,0),1)*$D$24)</f>
        <v>0.36</v>
      </c>
      <c r="AG247" s="5">
        <f>IF(L247&lt;$E$25,0,INDEX(神器草稿!$Q$28:$Y$28,1,MATCH(神器1!$G$25,神器草稿!$Q$4:$Y$4,0),1)*$D$25)</f>
        <v>0.36</v>
      </c>
    </row>
    <row r="248" spans="12:33" x14ac:dyDescent="0.2">
      <c r="L248" s="5">
        <v>244</v>
      </c>
      <c r="M248" s="34">
        <f>IF(L248&lt;$E$5,0,INDEX(神器草稿!$Q$8:$Y$8,1,MATCH(神器1!$G$5,神器草稿!$Q$4:$Y$4,0),1)*$D$5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248" s="34">
        <f>IF(L248&lt;$E$2,0,INDEX(神器草稿!$Q$5:$Y$5,1,MATCH(神器1!$G$2,神器草稿!$Q$4:$Y$4,0),1)*$D$2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248" s="5">
        <f>IF(L248&lt;$E$26,0,INDEX(神器草稿!$Q$29:$Y$29,1,MATCH(神器1!$G$26,神器草稿!$Q$4:$Y$4,0),1)*$D$26)</f>
        <v>7.1999999999999995E-2</v>
      </c>
      <c r="R248" s="5">
        <f>IF(L248&lt;$E$27,0,INDEX(神器草稿!$Q$30:$Y$30,1,MATCH(神器1!$G$27,神器草稿!$Q$4:$Y$4,0),1)*$D$27)</f>
        <v>7.1999999999999995E-2</v>
      </c>
      <c r="S248" s="5">
        <f>IF(L248&lt;$E$29,0,INDEX(神器草稿!$Q$32:$Y$32,1,MATCH(神器1!$G$29,神器草稿!$Q$4:$Y$4,0),1)*$D$29)</f>
        <v>7.1999999999999995E-2</v>
      </c>
      <c r="T248" s="5">
        <f>IF(L248&lt;$E$28,0,INDEX(神器草稿!$Q$31:$Y$31,1,MATCH(神器1!$G$28,神器草稿!$Q$4:$Y$4,0),1)*$D$28)</f>
        <v>7.1999999999999995E-2</v>
      </c>
      <c r="U248" s="5">
        <f>IF(L248&lt;$E$30,0,INDEX(神器草稿!$Q$33:$Y$33,1,MATCH(神器1!$G$30,神器草稿!$Q$4:$Y$4,0),1)*$D$30)</f>
        <v>7.1999999999999995E-2</v>
      </c>
      <c r="V248" s="5">
        <f>IF(L248&lt;$E$31,0,INDEX(神器草稿!$Q$34:$Y$34,1,MATCH(神器1!$G$31,神器草稿!$Q$4:$Y$4,0),1)*$D$31)</f>
        <v>7.1999999999999995E-2</v>
      </c>
      <c r="AC248" s="5">
        <v>244</v>
      </c>
      <c r="AD248" s="34">
        <f>IF(L248&lt;$E$14,0,INDEX(神器草稿!$Q$17:$Y$17,1,MATCH(神器1!$G$14,神器草稿!$Q$4:$Y$4,0),1)*$D$14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248" s="34">
        <f>IF(L248&lt;$E$17,0,INDEX(神器草稿!$Q$20:$Y$20,1,MATCH(神器1!$G$17,神器草稿!$Q$4:$Y$4,0),1)*$D$17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248" s="5">
        <f>IF(L248&lt;$E$24,0,INDEX(神器草稿!$Q$27:$Y$27,1,MATCH(神器1!$G$24,神器草稿!$Q$4:$Y$4,0),1)*$D$24)</f>
        <v>0.36</v>
      </c>
      <c r="AG248" s="5">
        <f>IF(L248&lt;$E$25,0,INDEX(神器草稿!$Q$28:$Y$28,1,MATCH(神器1!$G$25,神器草稿!$Q$4:$Y$4,0),1)*$D$25)</f>
        <v>0.36</v>
      </c>
    </row>
    <row r="249" spans="12:33" x14ac:dyDescent="0.2">
      <c r="L249" s="5">
        <v>245</v>
      </c>
      <c r="M249" s="34">
        <f>IF(L249&lt;$E$5,0,INDEX(神器草稿!$Q$8:$Y$8,1,MATCH(神器1!$G$5,神器草稿!$Q$4:$Y$4,0),1)*$D$5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249" s="34">
        <f>IF(L249&lt;$E$2,0,INDEX(神器草稿!$Q$5:$Y$5,1,MATCH(神器1!$G$2,神器草稿!$Q$4:$Y$4,0),1)*$D$2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249" s="5">
        <f>IF(L249&lt;$E$26,0,INDEX(神器草稿!$Q$29:$Y$29,1,MATCH(神器1!$G$26,神器草稿!$Q$4:$Y$4,0),1)*$D$26)</f>
        <v>7.1999999999999995E-2</v>
      </c>
      <c r="R249" s="5">
        <f>IF(L249&lt;$E$27,0,INDEX(神器草稿!$Q$30:$Y$30,1,MATCH(神器1!$G$27,神器草稿!$Q$4:$Y$4,0),1)*$D$27)</f>
        <v>7.1999999999999995E-2</v>
      </c>
      <c r="S249" s="5">
        <f>IF(L249&lt;$E$29,0,INDEX(神器草稿!$Q$32:$Y$32,1,MATCH(神器1!$G$29,神器草稿!$Q$4:$Y$4,0),1)*$D$29)</f>
        <v>7.1999999999999995E-2</v>
      </c>
      <c r="T249" s="5">
        <f>IF(L249&lt;$E$28,0,INDEX(神器草稿!$Q$31:$Y$31,1,MATCH(神器1!$G$28,神器草稿!$Q$4:$Y$4,0),1)*$D$28)</f>
        <v>7.1999999999999995E-2</v>
      </c>
      <c r="U249" s="5">
        <f>IF(L249&lt;$E$30,0,INDEX(神器草稿!$Q$33:$Y$33,1,MATCH(神器1!$G$30,神器草稿!$Q$4:$Y$4,0),1)*$D$30)</f>
        <v>7.1999999999999995E-2</v>
      </c>
      <c r="V249" s="5">
        <f>IF(L249&lt;$E$31,0,INDEX(神器草稿!$Q$34:$Y$34,1,MATCH(神器1!$G$31,神器草稿!$Q$4:$Y$4,0),1)*$D$31)</f>
        <v>7.1999999999999995E-2</v>
      </c>
      <c r="AC249" s="5">
        <v>245</v>
      </c>
      <c r="AD249" s="34">
        <f>IF(L249&lt;$E$14,0,INDEX(神器草稿!$Q$17:$Y$17,1,MATCH(神器1!$G$14,神器草稿!$Q$4:$Y$4,0),1)*$D$14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249" s="34">
        <f>IF(L249&lt;$E$17,0,INDEX(神器草稿!$Q$20:$Y$20,1,MATCH(神器1!$G$17,神器草稿!$Q$4:$Y$4,0),1)*$D$17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249" s="5">
        <f>IF(L249&lt;$E$24,0,INDEX(神器草稿!$Q$27:$Y$27,1,MATCH(神器1!$G$24,神器草稿!$Q$4:$Y$4,0),1)*$D$24)</f>
        <v>0.36</v>
      </c>
      <c r="AG249" s="5">
        <f>IF(L249&lt;$E$25,0,INDEX(神器草稿!$Q$28:$Y$28,1,MATCH(神器1!$G$25,神器草稿!$Q$4:$Y$4,0),1)*$D$25)</f>
        <v>0.36</v>
      </c>
    </row>
    <row r="250" spans="12:33" x14ac:dyDescent="0.2">
      <c r="L250" s="5">
        <v>246</v>
      </c>
      <c r="M250" s="34">
        <f>IF(L250&lt;$E$5,0,INDEX(神器草稿!$Q$8:$Y$8,1,MATCH(神器1!$G$5,神器草稿!$Q$4:$Y$4,0),1)*$D$5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250" s="34">
        <f>IF(L250&lt;$E$2,0,INDEX(神器草稿!$Q$5:$Y$5,1,MATCH(神器1!$G$2,神器草稿!$Q$4:$Y$4,0),1)*$D$2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250" s="5">
        <f>IF(L250&lt;$E$26,0,INDEX(神器草稿!$Q$29:$Y$29,1,MATCH(神器1!$G$26,神器草稿!$Q$4:$Y$4,0),1)*$D$26)</f>
        <v>7.1999999999999995E-2</v>
      </c>
      <c r="R250" s="5">
        <f>IF(L250&lt;$E$27,0,INDEX(神器草稿!$Q$30:$Y$30,1,MATCH(神器1!$G$27,神器草稿!$Q$4:$Y$4,0),1)*$D$27)</f>
        <v>7.1999999999999995E-2</v>
      </c>
      <c r="S250" s="5">
        <f>IF(L250&lt;$E$29,0,INDEX(神器草稿!$Q$32:$Y$32,1,MATCH(神器1!$G$29,神器草稿!$Q$4:$Y$4,0),1)*$D$29)</f>
        <v>7.1999999999999995E-2</v>
      </c>
      <c r="T250" s="5">
        <f>IF(L250&lt;$E$28,0,INDEX(神器草稿!$Q$31:$Y$31,1,MATCH(神器1!$G$28,神器草稿!$Q$4:$Y$4,0),1)*$D$28)</f>
        <v>7.1999999999999995E-2</v>
      </c>
      <c r="U250" s="5">
        <f>IF(L250&lt;$E$30,0,INDEX(神器草稿!$Q$33:$Y$33,1,MATCH(神器1!$G$30,神器草稿!$Q$4:$Y$4,0),1)*$D$30)</f>
        <v>7.1999999999999995E-2</v>
      </c>
      <c r="V250" s="5">
        <f>IF(L250&lt;$E$31,0,INDEX(神器草稿!$Q$34:$Y$34,1,MATCH(神器1!$G$31,神器草稿!$Q$4:$Y$4,0),1)*$D$31)</f>
        <v>7.1999999999999995E-2</v>
      </c>
      <c r="AC250" s="5">
        <v>246</v>
      </c>
      <c r="AD250" s="34">
        <f>IF(L250&lt;$E$14,0,INDEX(神器草稿!$Q$17:$Y$17,1,MATCH(神器1!$G$14,神器草稿!$Q$4:$Y$4,0),1)*$D$14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250" s="34">
        <f>IF(L250&lt;$E$17,0,INDEX(神器草稿!$Q$20:$Y$20,1,MATCH(神器1!$G$17,神器草稿!$Q$4:$Y$4,0),1)*$D$17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250" s="5">
        <f>IF(L250&lt;$E$24,0,INDEX(神器草稿!$Q$27:$Y$27,1,MATCH(神器1!$G$24,神器草稿!$Q$4:$Y$4,0),1)*$D$24)</f>
        <v>0.36</v>
      </c>
      <c r="AG250" s="5">
        <f>IF(L250&lt;$E$25,0,INDEX(神器草稿!$Q$28:$Y$28,1,MATCH(神器1!$G$25,神器草稿!$Q$4:$Y$4,0),1)*$D$25)</f>
        <v>0.36</v>
      </c>
    </row>
    <row r="251" spans="12:33" x14ac:dyDescent="0.2">
      <c r="L251" s="5">
        <v>247</v>
      </c>
      <c r="M251" s="34">
        <f>IF(L251&lt;$E$5,0,INDEX(神器草稿!$Q$8:$Y$8,1,MATCH(神器1!$G$5,神器草稿!$Q$4:$Y$4,0),1)*$D$5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251" s="34">
        <f>IF(L251&lt;$E$2,0,INDEX(神器草稿!$Q$5:$Y$5,1,MATCH(神器1!$G$2,神器草稿!$Q$4:$Y$4,0),1)*$D$2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251" s="5">
        <f>IF(L251&lt;$E$26,0,INDEX(神器草稿!$Q$29:$Y$29,1,MATCH(神器1!$G$26,神器草稿!$Q$4:$Y$4,0),1)*$D$26)</f>
        <v>7.1999999999999995E-2</v>
      </c>
      <c r="R251" s="5">
        <f>IF(L251&lt;$E$27,0,INDEX(神器草稿!$Q$30:$Y$30,1,MATCH(神器1!$G$27,神器草稿!$Q$4:$Y$4,0),1)*$D$27)</f>
        <v>7.1999999999999995E-2</v>
      </c>
      <c r="S251" s="5">
        <f>IF(L251&lt;$E$29,0,INDEX(神器草稿!$Q$32:$Y$32,1,MATCH(神器1!$G$29,神器草稿!$Q$4:$Y$4,0),1)*$D$29)</f>
        <v>7.1999999999999995E-2</v>
      </c>
      <c r="T251" s="5">
        <f>IF(L251&lt;$E$28,0,INDEX(神器草稿!$Q$31:$Y$31,1,MATCH(神器1!$G$28,神器草稿!$Q$4:$Y$4,0),1)*$D$28)</f>
        <v>7.1999999999999995E-2</v>
      </c>
      <c r="U251" s="5">
        <f>IF(L251&lt;$E$30,0,INDEX(神器草稿!$Q$33:$Y$33,1,MATCH(神器1!$G$30,神器草稿!$Q$4:$Y$4,0),1)*$D$30)</f>
        <v>7.1999999999999995E-2</v>
      </c>
      <c r="V251" s="5">
        <f>IF(L251&lt;$E$31,0,INDEX(神器草稿!$Q$34:$Y$34,1,MATCH(神器1!$G$31,神器草稿!$Q$4:$Y$4,0),1)*$D$31)</f>
        <v>7.1999999999999995E-2</v>
      </c>
      <c r="AC251" s="5">
        <v>247</v>
      </c>
      <c r="AD251" s="34">
        <f>IF(L251&lt;$E$14,0,INDEX(神器草稿!$Q$17:$Y$17,1,MATCH(神器1!$G$14,神器草稿!$Q$4:$Y$4,0),1)*$D$14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251" s="34">
        <f>IF(L251&lt;$E$17,0,INDEX(神器草稿!$Q$20:$Y$20,1,MATCH(神器1!$G$17,神器草稿!$Q$4:$Y$4,0),1)*$D$17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251" s="5">
        <f>IF(L251&lt;$E$24,0,INDEX(神器草稿!$Q$27:$Y$27,1,MATCH(神器1!$G$24,神器草稿!$Q$4:$Y$4,0),1)*$D$24)</f>
        <v>0.36</v>
      </c>
      <c r="AG251" s="5">
        <f>IF(L251&lt;$E$25,0,INDEX(神器草稿!$Q$28:$Y$28,1,MATCH(神器1!$G$25,神器草稿!$Q$4:$Y$4,0),1)*$D$25)</f>
        <v>0.36</v>
      </c>
    </row>
    <row r="252" spans="12:33" x14ac:dyDescent="0.2">
      <c r="L252" s="5">
        <v>248</v>
      </c>
      <c r="M252" s="34">
        <f>IF(L252&lt;$E$5,0,INDEX(神器草稿!$Q$8:$Y$8,1,MATCH(神器1!$G$5,神器草稿!$Q$4:$Y$4,0),1)*$D$5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252" s="34">
        <f>IF(L252&lt;$E$2,0,INDEX(神器草稿!$Q$5:$Y$5,1,MATCH(神器1!$G$2,神器草稿!$Q$4:$Y$4,0),1)*$D$2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252" s="5">
        <f>IF(L252&lt;$E$26,0,INDEX(神器草稿!$Q$29:$Y$29,1,MATCH(神器1!$G$26,神器草稿!$Q$4:$Y$4,0),1)*$D$26)</f>
        <v>7.1999999999999995E-2</v>
      </c>
      <c r="R252" s="5">
        <f>IF(L252&lt;$E$27,0,INDEX(神器草稿!$Q$30:$Y$30,1,MATCH(神器1!$G$27,神器草稿!$Q$4:$Y$4,0),1)*$D$27)</f>
        <v>7.1999999999999995E-2</v>
      </c>
      <c r="S252" s="5">
        <f>IF(L252&lt;$E$29,0,INDEX(神器草稿!$Q$32:$Y$32,1,MATCH(神器1!$G$29,神器草稿!$Q$4:$Y$4,0),1)*$D$29)</f>
        <v>7.1999999999999995E-2</v>
      </c>
      <c r="T252" s="5">
        <f>IF(L252&lt;$E$28,0,INDEX(神器草稿!$Q$31:$Y$31,1,MATCH(神器1!$G$28,神器草稿!$Q$4:$Y$4,0),1)*$D$28)</f>
        <v>7.1999999999999995E-2</v>
      </c>
      <c r="U252" s="5">
        <f>IF(L252&lt;$E$30,0,INDEX(神器草稿!$Q$33:$Y$33,1,MATCH(神器1!$G$30,神器草稿!$Q$4:$Y$4,0),1)*$D$30)</f>
        <v>7.1999999999999995E-2</v>
      </c>
      <c r="V252" s="5">
        <f>IF(L252&lt;$E$31,0,INDEX(神器草稿!$Q$34:$Y$34,1,MATCH(神器1!$G$31,神器草稿!$Q$4:$Y$4,0),1)*$D$31)</f>
        <v>7.1999999999999995E-2</v>
      </c>
      <c r="AC252" s="5">
        <v>248</v>
      </c>
      <c r="AD252" s="34">
        <f>IF(L252&lt;$E$14,0,INDEX(神器草稿!$Q$17:$Y$17,1,MATCH(神器1!$G$14,神器草稿!$Q$4:$Y$4,0),1)*$D$14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252" s="34">
        <f>IF(L252&lt;$E$17,0,INDEX(神器草稿!$Q$20:$Y$20,1,MATCH(神器1!$G$17,神器草稿!$Q$4:$Y$4,0),1)*$D$17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252" s="5">
        <f>IF(L252&lt;$E$24,0,INDEX(神器草稿!$Q$27:$Y$27,1,MATCH(神器1!$G$24,神器草稿!$Q$4:$Y$4,0),1)*$D$24)</f>
        <v>0.36</v>
      </c>
      <c r="AG252" s="5">
        <f>IF(L252&lt;$E$25,0,INDEX(神器草稿!$Q$28:$Y$28,1,MATCH(神器1!$G$25,神器草稿!$Q$4:$Y$4,0),1)*$D$25)</f>
        <v>0.36</v>
      </c>
    </row>
    <row r="253" spans="12:33" x14ac:dyDescent="0.2">
      <c r="L253" s="5">
        <v>249</v>
      </c>
      <c r="M253" s="34">
        <f>IF(L253&lt;$E$5,0,INDEX(神器草稿!$Q$8:$Y$8,1,MATCH(神器1!$G$5,神器草稿!$Q$4:$Y$4,0),1)*$D$5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253" s="34">
        <f>IF(L253&lt;$E$2,0,INDEX(神器草稿!$Q$5:$Y$5,1,MATCH(神器1!$G$2,神器草稿!$Q$4:$Y$4,0),1)*$D$2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253" s="5">
        <f>IF(L253&lt;$E$26,0,INDEX(神器草稿!$Q$29:$Y$29,1,MATCH(神器1!$G$26,神器草稿!$Q$4:$Y$4,0),1)*$D$26)</f>
        <v>7.1999999999999995E-2</v>
      </c>
      <c r="R253" s="5">
        <f>IF(L253&lt;$E$27,0,INDEX(神器草稿!$Q$30:$Y$30,1,MATCH(神器1!$G$27,神器草稿!$Q$4:$Y$4,0),1)*$D$27)</f>
        <v>7.1999999999999995E-2</v>
      </c>
      <c r="S253" s="5">
        <f>IF(L253&lt;$E$29,0,INDEX(神器草稿!$Q$32:$Y$32,1,MATCH(神器1!$G$29,神器草稿!$Q$4:$Y$4,0),1)*$D$29)</f>
        <v>7.1999999999999995E-2</v>
      </c>
      <c r="T253" s="5">
        <f>IF(L253&lt;$E$28,0,INDEX(神器草稿!$Q$31:$Y$31,1,MATCH(神器1!$G$28,神器草稿!$Q$4:$Y$4,0),1)*$D$28)</f>
        <v>7.1999999999999995E-2</v>
      </c>
      <c r="U253" s="5">
        <f>IF(L253&lt;$E$30,0,INDEX(神器草稿!$Q$33:$Y$33,1,MATCH(神器1!$G$30,神器草稿!$Q$4:$Y$4,0),1)*$D$30)</f>
        <v>7.1999999999999995E-2</v>
      </c>
      <c r="V253" s="5">
        <f>IF(L253&lt;$E$31,0,INDEX(神器草稿!$Q$34:$Y$34,1,MATCH(神器1!$G$31,神器草稿!$Q$4:$Y$4,0),1)*$D$31)</f>
        <v>7.1999999999999995E-2</v>
      </c>
      <c r="AC253" s="5">
        <v>249</v>
      </c>
      <c r="AD253" s="34">
        <f>IF(L253&lt;$E$14,0,INDEX(神器草稿!$Q$17:$Y$17,1,MATCH(神器1!$G$14,神器草稿!$Q$4:$Y$4,0),1)*$D$14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253" s="34">
        <f>IF(L253&lt;$E$17,0,INDEX(神器草稿!$Q$20:$Y$20,1,MATCH(神器1!$G$17,神器草稿!$Q$4:$Y$4,0),1)*$D$17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253" s="5">
        <f>IF(L253&lt;$E$24,0,INDEX(神器草稿!$Q$27:$Y$27,1,MATCH(神器1!$G$24,神器草稿!$Q$4:$Y$4,0),1)*$D$24)</f>
        <v>0.36</v>
      </c>
      <c r="AG253" s="5">
        <f>IF(L253&lt;$E$25,0,INDEX(神器草稿!$Q$28:$Y$28,1,MATCH(神器1!$G$25,神器草稿!$Q$4:$Y$4,0),1)*$D$25)</f>
        <v>0.36</v>
      </c>
    </row>
    <row r="254" spans="12:33" x14ac:dyDescent="0.2">
      <c r="L254" s="5">
        <v>250</v>
      </c>
      <c r="M254" s="34">
        <f>IF(L254&lt;$E$5,0,INDEX(神器草稿!$Q$8:$Y$8,1,MATCH(神器1!$G$5,神器草稿!$Q$4:$Y$4,0),1)*$D$5 + INDEX(神器草稿!$Q$9:$Y$9,1,MATCH(神器1!$G$6,神器草稿!$Q$4:$Y$4,0),1)*$D$6+INDEX(神器草稿!$Q$10:$Y$10,1,MATCH(神器1!$G$7,神器草稿!$Q$4:$Y$4,0),1)*$D$7)</f>
        <v>8.9910000000000004E-2</v>
      </c>
      <c r="N254" s="34">
        <f>IF(L254&lt;$E$2,0,INDEX(神器草稿!$Q$5:$Y$5,1,MATCH(神器1!$G$2,神器草稿!$Q$4:$Y$4,0),1)*$D$2 + INDEX(神器草稿!$Q$6:$Y$6,1,MATCH(神器1!$G$3,神器草稿!$Q$4:$Y$4,0),1)*$D$3+INDEX(神器草稿!$Q$7:$Y$7,1,MATCH(神器1!$G$4,神器草稿!$Q$4:$Y$4,0),1)*$D$4)</f>
        <v>8.9910000000000004E-2</v>
      </c>
      <c r="Q254" s="5">
        <f>IF(L254&lt;$E$26,0,INDEX(神器草稿!$Q$29:$Y$29,1,MATCH(神器1!$G$26,神器草稿!$Q$4:$Y$4,0),1)*$D$26)</f>
        <v>7.1999999999999995E-2</v>
      </c>
      <c r="R254" s="5">
        <f>IF(L254&lt;$E$27,0,INDEX(神器草稿!$Q$30:$Y$30,1,MATCH(神器1!$G$27,神器草稿!$Q$4:$Y$4,0),1)*$D$27)</f>
        <v>7.1999999999999995E-2</v>
      </c>
      <c r="S254" s="5">
        <f>IF(L254&lt;$E$29,0,INDEX(神器草稿!$Q$32:$Y$32,1,MATCH(神器1!$G$29,神器草稿!$Q$4:$Y$4,0),1)*$D$29)</f>
        <v>7.1999999999999995E-2</v>
      </c>
      <c r="T254" s="5">
        <f>IF(L254&lt;$E$28,0,INDEX(神器草稿!$Q$31:$Y$31,1,MATCH(神器1!$G$28,神器草稿!$Q$4:$Y$4,0),1)*$D$28)</f>
        <v>7.1999999999999995E-2</v>
      </c>
      <c r="U254" s="5">
        <f>IF(L254&lt;$E$30,0,INDEX(神器草稿!$Q$33:$Y$33,1,MATCH(神器1!$G$30,神器草稿!$Q$4:$Y$4,0),1)*$D$30)</f>
        <v>7.1999999999999995E-2</v>
      </c>
      <c r="V254" s="5">
        <f>IF(L254&lt;$E$31,0,INDEX(神器草稿!$Q$34:$Y$34,1,MATCH(神器1!$G$31,神器草稿!$Q$4:$Y$4,0),1)*$D$31)</f>
        <v>7.1999999999999995E-2</v>
      </c>
      <c r="AC254" s="5">
        <v>250</v>
      </c>
      <c r="AD254" s="34">
        <f>IF(L254&lt;$E$14,0,INDEX(神器草稿!$Q$17:$Y$17,1,MATCH(神器1!$G$14,神器草稿!$Q$4:$Y$4,0),1)*$D$14 + INDEX(神器草稿!$Q$18:$Y$18,1,MATCH(神器1!$G$15,神器草稿!$Q$4:$Y$4,0),1)*$D$15+INDEX(神器草稿!$Q$19:$Y$19,1,MATCH(神器1!$G$16,神器草稿!$Q$4:$Y$4,0),1)*$D$16)</f>
        <v>8.9910000000000004E-2</v>
      </c>
      <c r="AE254" s="34">
        <f>IF(L254&lt;$E$17,0,INDEX(神器草稿!$Q$20:$Y$20,1,MATCH(神器1!$G$17,神器草稿!$Q$4:$Y$4,0),1)*$D$17 + INDEX(神器草稿!$Q$21:$Y$21,1,MATCH(神器1!$G$18,神器草稿!$Q$4:$Y$4,0),1)*$D$18+INDEX(神器草稿!$Q$22:$Y$22,1,MATCH(神器1!$G$19,神器草稿!$Q$4:$Y$4,0),1)*$D$19)</f>
        <v>8.9910000000000004E-2</v>
      </c>
      <c r="AF254" s="5">
        <f>IF(L254&lt;$E$24,0,INDEX(神器草稿!$Q$27:$Y$27,1,MATCH(神器1!$G$24,神器草稿!$Q$4:$Y$4,0),1)*$D$24)</f>
        <v>0.36</v>
      </c>
      <c r="AG254" s="5">
        <f>IF(L254&lt;$E$25,0,INDEX(神器草稿!$Q$28:$Y$28,1,MATCH(神器1!$G$25,神器草稿!$Q$4:$Y$4,0),1)*$D$25)</f>
        <v>0.36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AQ256"/>
  <sheetViews>
    <sheetView workbookViewId="0">
      <selection activeCell="I7" sqref="I7"/>
    </sheetView>
  </sheetViews>
  <sheetFormatPr defaultRowHeight="14.25" x14ac:dyDescent="0.2"/>
  <cols>
    <col min="1" max="7" width="9" style="58"/>
    <col min="8" max="8" width="9" style="29"/>
    <col min="9" max="23" width="9" style="58"/>
    <col min="24" max="24" width="9" style="29"/>
    <col min="25" max="41" width="9" style="58"/>
    <col min="42" max="42" width="13" style="58" bestFit="1" customWidth="1"/>
    <col min="43" max="16384" width="9" style="58"/>
  </cols>
  <sheetData>
    <row r="1" spans="1:43" x14ac:dyDescent="0.2">
      <c r="A1" s="58" t="s">
        <v>1797</v>
      </c>
      <c r="H1" s="28" t="s">
        <v>1798</v>
      </c>
      <c r="N1" s="58" t="s">
        <v>973</v>
      </c>
      <c r="O1" s="58" t="s">
        <v>975</v>
      </c>
      <c r="P1" s="58" t="s">
        <v>981</v>
      </c>
      <c r="Q1" s="58" t="s">
        <v>984</v>
      </c>
      <c r="R1" s="58" t="s">
        <v>986</v>
      </c>
      <c r="S1" s="58" t="s">
        <v>988</v>
      </c>
      <c r="T1" s="58" t="s">
        <v>990</v>
      </c>
      <c r="U1" s="58" t="s">
        <v>1799</v>
      </c>
      <c r="W1" s="58" t="s">
        <v>1800</v>
      </c>
      <c r="X1" s="28" t="s">
        <v>973</v>
      </c>
      <c r="Y1" s="58" t="s">
        <v>975</v>
      </c>
      <c r="Z1" s="58" t="s">
        <v>981</v>
      </c>
      <c r="AA1" s="58" t="s">
        <v>984</v>
      </c>
      <c r="AB1" s="58" t="s">
        <v>986</v>
      </c>
      <c r="AC1" s="58" t="s">
        <v>988</v>
      </c>
      <c r="AD1" s="58" t="s">
        <v>990</v>
      </c>
      <c r="AE1" s="58" t="s">
        <v>1801</v>
      </c>
    </row>
    <row r="2" spans="1:43" x14ac:dyDescent="0.2">
      <c r="A2" s="58" t="s">
        <v>1802</v>
      </c>
      <c r="B2" s="58" t="s">
        <v>1803</v>
      </c>
      <c r="C2" s="58" t="s">
        <v>876</v>
      </c>
      <c r="D2" s="58" t="s">
        <v>877</v>
      </c>
      <c r="H2" s="29" t="s">
        <v>878</v>
      </c>
      <c r="L2" s="58" t="s">
        <v>875</v>
      </c>
      <c r="M2" s="58" t="s">
        <v>967</v>
      </c>
      <c r="N2" s="58" t="s">
        <v>1804</v>
      </c>
      <c r="O2" s="58" t="s">
        <v>1805</v>
      </c>
      <c r="P2" s="58" t="s">
        <v>1805</v>
      </c>
      <c r="Q2" s="58" t="s">
        <v>1806</v>
      </c>
      <c r="R2" s="58" t="s">
        <v>1806</v>
      </c>
      <c r="S2" s="58" t="s">
        <v>1806</v>
      </c>
      <c r="T2" s="58" t="s">
        <v>1807</v>
      </c>
      <c r="U2" s="58" t="s">
        <v>1807</v>
      </c>
      <c r="X2" s="29">
        <f>IF(N3=0,0,INDEX(魂兽!N8:S8,1,MATCH(魂兽1!N3,魂兽!N6:S6,0),1)+魂兽!$M$8)</f>
        <v>600</v>
      </c>
      <c r="Y2" s="58">
        <f>IF(O3=0,0,INDEX(魂兽!N9:S9,1,MATCH(魂兽1!O3,魂兽!N6:S6,0),1)+魂兽!$M$9)</f>
        <v>700</v>
      </c>
      <c r="Z2" s="58">
        <f>IF(P3=0,0,INDEX(魂兽!N10:S10,1,MATCH(魂兽1!P3,魂兽!N6:S6,0),1)+魂兽!$M$10)</f>
        <v>700</v>
      </c>
      <c r="AA2" s="58">
        <f>IF(Q3=0,0,INDEX(魂兽!N11:S11,1,MATCH(魂兽1!Q3,魂兽!N6:S6,0),1)+魂兽!$M$11)</f>
        <v>1300</v>
      </c>
      <c r="AB2" s="58">
        <f>IF(R3=0,0,INDEX(魂兽!N12:S12,1,MATCH(魂兽1!R3,魂兽!N6:S6,0),1)+魂兽!$M$12)</f>
        <v>1300</v>
      </c>
      <c r="AC2" s="58">
        <f>IF(S3=0,0,INDEX(魂兽!N13:S13,1,MATCH(魂兽1!S3,魂兽!N6:S6,0),1)+魂兽!$M$13)</f>
        <v>1300</v>
      </c>
      <c r="AD2" s="58">
        <f>IF(T3=0,0,INDEX(魂兽!N14:S14,1,MATCH(魂兽1!T3,魂兽!N6:S6,0),1)+魂兽!$M$14)</f>
        <v>1800</v>
      </c>
      <c r="AE2" s="58">
        <f>IF(U3=0,0,INDEX(魂兽!N15:S15,1,MATCH(魂兽1!U3,魂兽!N6:S6,0),1)+魂兽!$M$15)</f>
        <v>1800</v>
      </c>
    </row>
    <row r="3" spans="1:43" x14ac:dyDescent="0.2">
      <c r="A3" s="58">
        <v>10</v>
      </c>
      <c r="B3" s="58">
        <v>7</v>
      </c>
      <c r="C3" s="58">
        <v>6</v>
      </c>
      <c r="D3" s="58">
        <v>25</v>
      </c>
      <c r="L3" s="58">
        <v>5</v>
      </c>
      <c r="M3" s="58" t="s">
        <v>775</v>
      </c>
      <c r="N3" s="58">
        <v>5</v>
      </c>
      <c r="O3" s="58">
        <v>5</v>
      </c>
      <c r="P3" s="58">
        <v>5</v>
      </c>
      <c r="Q3" s="58">
        <v>5</v>
      </c>
      <c r="R3" s="58">
        <v>5</v>
      </c>
      <c r="S3" s="58">
        <v>5</v>
      </c>
      <c r="T3" s="58">
        <v>5</v>
      </c>
      <c r="U3" s="58">
        <v>5</v>
      </c>
      <c r="W3" s="58" t="s">
        <v>995</v>
      </c>
      <c r="X3" s="29">
        <f>SUM(X2:AE2)</f>
        <v>9500</v>
      </c>
    </row>
    <row r="5" spans="1:43" x14ac:dyDescent="0.2">
      <c r="G5" s="58" t="s">
        <v>1808</v>
      </c>
      <c r="P5" s="30"/>
      <c r="Q5" s="30"/>
      <c r="W5" s="58" t="s">
        <v>893</v>
      </c>
      <c r="AF5" s="30"/>
      <c r="AG5" s="30"/>
      <c r="AN5" s="58" t="s">
        <v>1809</v>
      </c>
    </row>
    <row r="6" spans="1:43" x14ac:dyDescent="0.2">
      <c r="G6" s="58" t="s">
        <v>1810</v>
      </c>
      <c r="H6" s="29" t="s">
        <v>6</v>
      </c>
      <c r="I6" s="58" t="s">
        <v>14</v>
      </c>
      <c r="J6" s="31" t="s">
        <v>16</v>
      </c>
      <c r="K6" s="31" t="s">
        <v>606</v>
      </c>
      <c r="L6" s="58" t="s">
        <v>0</v>
      </c>
      <c r="M6" s="58" t="s">
        <v>1</v>
      </c>
      <c r="N6" s="58" t="s">
        <v>2</v>
      </c>
      <c r="O6" s="58" t="s">
        <v>3</v>
      </c>
      <c r="P6" s="30" t="s">
        <v>4</v>
      </c>
      <c r="Q6" s="30" t="s">
        <v>5</v>
      </c>
      <c r="R6" s="58" t="s">
        <v>607</v>
      </c>
      <c r="S6" s="58" t="s">
        <v>608</v>
      </c>
      <c r="T6" s="32" t="s">
        <v>609</v>
      </c>
      <c r="U6" s="33" t="s">
        <v>610</v>
      </c>
      <c r="W6" s="58" t="s">
        <v>1810</v>
      </c>
      <c r="X6" s="29" t="s">
        <v>6</v>
      </c>
      <c r="Y6" s="58" t="s">
        <v>14</v>
      </c>
      <c r="Z6" s="31" t="s">
        <v>16</v>
      </c>
      <c r="AA6" s="31" t="s">
        <v>606</v>
      </c>
      <c r="AB6" s="58" t="s">
        <v>0</v>
      </c>
      <c r="AC6" s="58" t="s">
        <v>1811</v>
      </c>
      <c r="AD6" s="58" t="s">
        <v>2</v>
      </c>
      <c r="AE6" s="58" t="s">
        <v>3</v>
      </c>
      <c r="AF6" s="30" t="s">
        <v>4</v>
      </c>
      <c r="AG6" s="30" t="s">
        <v>5</v>
      </c>
      <c r="AH6" s="58" t="s">
        <v>607</v>
      </c>
      <c r="AI6" s="58" t="s">
        <v>608</v>
      </c>
      <c r="AJ6" s="32" t="s">
        <v>609</v>
      </c>
      <c r="AK6" s="33" t="s">
        <v>610</v>
      </c>
      <c r="AL6" s="33"/>
      <c r="AN6" s="58" t="s">
        <v>1810</v>
      </c>
      <c r="AO6" s="58" t="s">
        <v>1812</v>
      </c>
      <c r="AP6" s="58" t="s">
        <v>1813</v>
      </c>
      <c r="AQ6" s="58" t="s">
        <v>1814</v>
      </c>
    </row>
    <row r="7" spans="1:43" x14ac:dyDescent="0.2">
      <c r="G7" s="58">
        <v>1</v>
      </c>
      <c r="H7" s="29">
        <f>IF(G7&lt;$A$3,0,INDEX(魂兽!$DG$79:$DN$85,MATCH(魂兽1!$B$3,魂兽!$DF$79:$DF$85,0),4)+INDEX(魂兽!$CN$97:$CU$102,MATCH(魂兽1!$C$3,魂兽!$CM$97:$CM$102,0),4)+INDEX(魂兽!$BP$101:$BW$125,MATCH(魂兽1!$D$3,魂兽!$BO$101:$BO$125,0),4))</f>
        <v>0</v>
      </c>
      <c r="I7" s="31">
        <f>IF(G7&lt;$A$3,0,INDEX(魂兽!$DG$79:$DN$85,MATCH(魂兽1!$B$3,魂兽!$DF$79:$DF$85,0),1)+INDEX(魂兽!$CN$97:$CU$102,MATCH(魂兽1!$C$3,魂兽!$CM$97:$CM$102,0),1)+INDEX(魂兽!$BP$101:$BW$125,MATCH(魂兽1!$D$3,魂兽!$BO$101:$BO$125,0),1))</f>
        <v>0</v>
      </c>
      <c r="J7" s="60">
        <f>IF(G7&lt;$A$3,0,INDEX(魂兽!$DG$79:$DN$85,MATCH(魂兽1!$B$3,魂兽!$DF$79:$DF$85,0),2)+INDEX(魂兽!$CN$97:$CU$102,MATCH(魂兽1!$C$3,魂兽!$CM$97:$CM$102,0),2)+INDEX(魂兽!$BP$101:$BW$125,MATCH(魂兽1!$D$3,魂兽!$BO$101:$BO$125,0),2))</f>
        <v>0</v>
      </c>
      <c r="K7" s="60">
        <f>IF(G7&lt;$A$3,0,INDEX(魂兽!$DG$79:$DN$85,MATCH(魂兽1!$B$3,魂兽!$DF$79:$DF$85,0),3)+INDEX(魂兽!$CN$97:$CU$102,MATCH(魂兽1!$C$3,魂兽!$CM$97:$CM$102,0),3)+INDEX(魂兽!$BP$101:$BW$125,MATCH(魂兽1!$D$3,魂兽!$BO$101:$BO$125,0),3))</f>
        <v>0</v>
      </c>
      <c r="T7" s="58">
        <v>0</v>
      </c>
      <c r="U7" s="58">
        <f>IF(G7&lt;$A$3,0,INDEX(魂兽!$DG$79:$DN$85,MATCH(魂兽1!$B$3,魂兽!$DF$79:$DF$85,0),6)+INDEX(魂兽!$CN$97:$CU$102,MATCH(魂兽1!$C$3,魂兽!$CM$97:$CM$102,0),6)+INDEX(魂兽!$BP$101:$BW$125,MATCH(魂兽1!$D$3,魂兽!$BO$101:$BO$125,0),6))</f>
        <v>0</v>
      </c>
      <c r="W7" s="58">
        <v>1</v>
      </c>
      <c r="X7" s="59">
        <f>IF($W7&lt;$L$3,0,INDEX(魂兽!$I$8:$I$126,MATCH(魂兽1!$X$3,魂兽!$G$8:$G$126,1),1))</f>
        <v>0</v>
      </c>
      <c r="Y7" s="59">
        <f>IF($W7&lt;$L$3,0,INDEX(魂兽!$I$8:$I$126,MATCH(魂兽1!$X$3,魂兽!$G$8:$G$126,1),1))</f>
        <v>0</v>
      </c>
      <c r="Z7" s="59">
        <f>IF($W7&lt;$L$3,0,INDEX(魂兽!$I$8:$I$126,MATCH(魂兽1!$X$3,魂兽!$G$8:$G$126,1),1))</f>
        <v>0</v>
      </c>
      <c r="AA7" s="59">
        <f>IF($W7&lt;$L$3,0,INDEX(魂兽!$I$8:$I$126,MATCH(魂兽1!$X$3,魂兽!$G$8:$G$126,1),1))</f>
        <v>0</v>
      </c>
      <c r="AB7" s="59">
        <f>IF($W7&lt;$L$3,0,INDEX(魂兽!$I$8:$I$126,MATCH(魂兽1!$X$3,魂兽!$G$8:$G$126,1),1))</f>
        <v>0</v>
      </c>
      <c r="AC7" s="59">
        <f>IF($W7&lt;$L$3,0,INDEX(魂兽!$I$8:$I$126,MATCH(魂兽1!$X$3,魂兽!$G$8:$G$126,1),1))</f>
        <v>0</v>
      </c>
      <c r="AD7" s="59">
        <f>IF($W7&lt;$L$3,0,INDEX(魂兽!$I$8:$I$126,MATCH(魂兽1!$X$3,魂兽!$G$8:$G$126,1),1))</f>
        <v>0</v>
      </c>
      <c r="AE7" s="59">
        <f>IF($W7&lt;$L$3,0,INDEX(魂兽!$I$8:$I$126,MATCH(魂兽1!$X$3,魂兽!$G$8:$G$126,1),1))</f>
        <v>0</v>
      </c>
      <c r="AF7" s="59">
        <f>IF($W7&lt;$L$3,0,INDEX(魂兽!$I$8:$I$126,MATCH(魂兽1!$X$3,魂兽!$G$8:$G$126,1),1))</f>
        <v>0</v>
      </c>
      <c r="AG7" s="59">
        <f>IF($W7&lt;$L$3,0,INDEX(魂兽!$I$8:$I$126,MATCH(魂兽1!$X$3,魂兽!$G$8:$G$126,1),1))</f>
        <v>0</v>
      </c>
      <c r="AH7" s="59">
        <f>IF($W7&lt;$L$3,0,INDEX(魂兽!$I$8:$I$126,MATCH(魂兽1!$X$3,魂兽!$G$8:$G$126,1),1))</f>
        <v>0</v>
      </c>
      <c r="AI7" s="59">
        <f>IF($W7&lt;$L$3,0,INDEX(魂兽!$I$8:$I$126,MATCH(魂兽1!$X$3,魂兽!$G$8:$G$126,1),1))</f>
        <v>0</v>
      </c>
      <c r="AJ7" s="59">
        <f>IF($W7&lt;$L$3,0,INDEX(魂兽!$I$8:$I$126,MATCH(魂兽1!$X$3,魂兽!$G$8:$G$126,1),1))</f>
        <v>0</v>
      </c>
      <c r="AK7" s="59">
        <f>IF($W7&lt;$L$3,0,INDEX(魂兽!$I$8:$I$126,MATCH(魂兽1!$X$3,魂兽!$G$8:$G$126,1),1))</f>
        <v>0</v>
      </c>
      <c r="AN7" s="58">
        <v>1</v>
      </c>
      <c r="AO7" s="58">
        <f>IF(G7&lt;$A$3,0,INDEX(魂兽!$DG$79:$DN$85,MATCH(魂兽1!$B$3,魂兽!$DF$79:$DF$85,0),7)+INDEX(魂兽!$CN$97:$CU$102,MATCH(魂兽1!$C$3,魂兽!$CM$97:$CM$102,0),7)+INDEX(魂兽!$BP$101:$BW$125,MATCH(魂兽1!$D$3,魂兽!$BO$101:$BO$125,0),7))</f>
        <v>0</v>
      </c>
      <c r="AP7" s="58">
        <f>IF(G7&lt;$A$3,0,INDEX(魂兽!$DG$79:$DN$85,MATCH(魂兽1!$B$3,魂兽!$DF$79:$DF$85,0),8)+INDEX(魂兽!$CN$97:$CU$102,MATCH(魂兽1!$C$3,魂兽!$CM$97:$CM$102,0),8)+INDEX(魂兽!$BP$101:$BW$125,MATCH(魂兽1!$D$3,魂兽!$BO$101:$BO$125,0),8))</f>
        <v>0</v>
      </c>
    </row>
    <row r="8" spans="1:43" x14ac:dyDescent="0.2">
      <c r="G8" s="58">
        <v>2</v>
      </c>
      <c r="H8" s="29">
        <f>IF(G8&lt;$A$3,0,INDEX(魂兽!$DG$79:$DN$85,MATCH(魂兽1!$B$3,魂兽!$DF$79:$DF$85,0),4)+INDEX(魂兽!$CN$97:$CU$102,MATCH(魂兽1!$C$3,魂兽!$CM$97:$CM$102,0),4)+INDEX(魂兽!$BP$101:$BW$125,MATCH(魂兽1!$D$3,魂兽!$BO$101:$BO$125,0),4))</f>
        <v>0</v>
      </c>
      <c r="I8" s="31">
        <f>IF(G8&lt;$A$3,0,INDEX(魂兽!$DG$79:$DN$85,MATCH(魂兽1!$B$3,魂兽!$DF$79:$DF$85,0),1)+INDEX(魂兽!$CN$97:$CU$102,MATCH(魂兽1!$C$3,魂兽!$CM$97:$CM$102,0),1)+INDEX(魂兽!$BP$101:$BW$125,MATCH(魂兽1!$D$3,魂兽!$BO$101:$BO$125,0),1))</f>
        <v>0</v>
      </c>
      <c r="J8" s="60">
        <f>IF(G8&lt;$A$3,0,INDEX(魂兽!$DG$79:$DN$85,MATCH(魂兽1!$B$3,魂兽!$DF$79:$DF$85,0),2)+INDEX(魂兽!$CN$97:$CU$102,MATCH(魂兽1!$C$3,魂兽!$CM$97:$CM$102,0),2)+INDEX(魂兽!$BP$101:$BW$125,MATCH(魂兽1!$D$3,魂兽!$BO$101:$BO$125,0),2))</f>
        <v>0</v>
      </c>
      <c r="K8" s="60">
        <f>IF(G8&lt;$A$3,0,INDEX(魂兽!$DG$79:$DN$85,MATCH(魂兽1!$B$3,魂兽!$DF$79:$DF$85,0),3)+INDEX(魂兽!$CN$97:$CU$102,MATCH(魂兽1!$C$3,魂兽!$CM$97:$CM$102,0),3)+INDEX(魂兽!$BP$101:$BW$125,MATCH(魂兽1!$D$3,魂兽!$BO$101:$BO$125,0),3))</f>
        <v>0</v>
      </c>
      <c r="T8" s="58">
        <f>IF(G8&lt;$A$3,0,INDEX(魂兽!$DG$79:$DN$85,MATCH(魂兽1!$B$3,魂兽!$DF$79:$DF$85,0),5)+INDEX(魂兽!$CN$97:$CU$102,MATCH(魂兽1!$C$3,魂兽!$CM$97:$CM$102,0),5)+INDEX(魂兽!$BP$101:$BW$125,MATCH(魂兽1!$D$3,魂兽!$BO$101:$BO$125,0),5))</f>
        <v>0</v>
      </c>
      <c r="U8" s="58">
        <f>IF(G8&lt;$A$3,0,INDEX(魂兽!$DG$79:$DN$85,MATCH(魂兽1!$B$3,魂兽!$DF$79:$DF$85,0),6)+INDEX(魂兽!$CN$97:$CU$102,MATCH(魂兽1!$C$3,魂兽!$CM$97:$CM$102,0),6)+INDEX(魂兽!$BP$101:$BW$125,MATCH(魂兽1!$D$3,魂兽!$BO$101:$BO$125,0),6))</f>
        <v>0</v>
      </c>
      <c r="W8" s="58">
        <v>2</v>
      </c>
      <c r="X8" s="59">
        <f>IF($W8&lt;$L$3,0,INDEX(魂兽!$I$8:$I$126,MATCH(魂兽1!$X$3,魂兽!$G$8:$G$126,1),1))</f>
        <v>0</v>
      </c>
      <c r="Y8" s="59">
        <f>IF($W8&lt;$L$3,0,INDEX(魂兽!$I$8:$I$126,MATCH(魂兽1!$X$3,魂兽!$G$8:$G$126,1),1))</f>
        <v>0</v>
      </c>
      <c r="Z8" s="59">
        <f>IF($W8&lt;$L$3,0,INDEX(魂兽!$I$8:$I$126,MATCH(魂兽1!$X$3,魂兽!$G$8:$G$126,1),1))</f>
        <v>0</v>
      </c>
      <c r="AA8" s="59">
        <f>IF($W8&lt;$L$3,0,INDEX(魂兽!$I$8:$I$126,MATCH(魂兽1!$X$3,魂兽!$G$8:$G$126,1),1))</f>
        <v>0</v>
      </c>
      <c r="AB8" s="59">
        <f>IF($W8&lt;$L$3,0,INDEX(魂兽!$I$8:$I$126,MATCH(魂兽1!$X$3,魂兽!$G$8:$G$126,1),1))</f>
        <v>0</v>
      </c>
      <c r="AC8" s="59">
        <f>IF($W8&lt;$L$3,0,INDEX(魂兽!$I$8:$I$126,MATCH(魂兽1!$X$3,魂兽!$G$8:$G$126,1),1))</f>
        <v>0</v>
      </c>
      <c r="AD8" s="59">
        <f>IF($W8&lt;$L$3,0,INDEX(魂兽!$I$8:$I$126,MATCH(魂兽1!$X$3,魂兽!$G$8:$G$126,1),1))</f>
        <v>0</v>
      </c>
      <c r="AE8" s="59">
        <f>IF($W8&lt;$L$3,0,INDEX(魂兽!$I$8:$I$126,MATCH(魂兽1!$X$3,魂兽!$G$8:$G$126,1),1))</f>
        <v>0</v>
      </c>
      <c r="AF8" s="59">
        <f>IF($W8&lt;$L$3,0,INDEX(魂兽!$I$8:$I$126,MATCH(魂兽1!$X$3,魂兽!$G$8:$G$126,1),1))</f>
        <v>0</v>
      </c>
      <c r="AG8" s="59">
        <f>IF($W8&lt;$L$3,0,INDEX(魂兽!$I$8:$I$126,MATCH(魂兽1!$X$3,魂兽!$G$8:$G$126,1),1))</f>
        <v>0</v>
      </c>
      <c r="AH8" s="59">
        <f>IF($W8&lt;$L$3,0,INDEX(魂兽!$I$8:$I$126,MATCH(魂兽1!$X$3,魂兽!$G$8:$G$126,1),1))</f>
        <v>0</v>
      </c>
      <c r="AI8" s="59">
        <f>IF($W8&lt;$L$3,0,INDEX(魂兽!$I$8:$I$126,MATCH(魂兽1!$X$3,魂兽!$G$8:$G$126,1),1))</f>
        <v>0</v>
      </c>
      <c r="AJ8" s="59">
        <f>IF($W8&lt;$L$3,0,INDEX(魂兽!$I$8:$I$126,MATCH(魂兽1!$X$3,魂兽!$G$8:$G$126,1),1))</f>
        <v>0</v>
      </c>
      <c r="AK8" s="59">
        <f>IF($W8&lt;$L$3,0,INDEX(魂兽!$I$8:$I$126,MATCH(魂兽1!$X$3,魂兽!$G$8:$G$126,1),1))</f>
        <v>0</v>
      </c>
      <c r="AN8" s="58">
        <v>2</v>
      </c>
      <c r="AO8" s="58">
        <f>IF(G8&lt;$A$3,0,INDEX(魂兽!$DG$79:$DN$85,MATCH(魂兽1!$B$3,魂兽!$DF$79:$DF$85,0),7)+INDEX(魂兽!$CN$97:$CU$102,MATCH(魂兽1!$C$3,魂兽!$CM$97:$CM$102,0),7)+INDEX(魂兽!$BP$101:$BW$125,MATCH(魂兽1!$D$3,魂兽!$BO$101:$BO$125,0),7))</f>
        <v>0</v>
      </c>
      <c r="AP8" s="58">
        <f>IF(G8&lt;$A$3,0,INDEX(魂兽!$DG$79:$DN$85,MATCH(魂兽1!$B$3,魂兽!$DF$79:$DF$85,0),8)+INDEX(魂兽!$CN$97:$CU$102,MATCH(魂兽1!$C$3,魂兽!$CM$97:$CM$102,0),8)+INDEX(魂兽!$BP$101:$BW$125,MATCH(魂兽1!$D$3,魂兽!$BO$101:$BO$125,0),8))</f>
        <v>0</v>
      </c>
    </row>
    <row r="9" spans="1:43" x14ac:dyDescent="0.2">
      <c r="G9" s="58">
        <v>3</v>
      </c>
      <c r="H9" s="29">
        <f>IF(G9&lt;$A$3,0,INDEX(魂兽!$DG$79:$DN$85,MATCH(魂兽1!$B$3,魂兽!$DF$79:$DF$85,0),4)+INDEX(魂兽!$CN$97:$CU$102,MATCH(魂兽1!$C$3,魂兽!$CM$97:$CM$102,0),4)+INDEX(魂兽!$BP$101:$BW$125,MATCH(魂兽1!$D$3,魂兽!$BO$101:$BO$125,0),4))</f>
        <v>0</v>
      </c>
      <c r="I9" s="31">
        <f>IF(G9&lt;$A$3,0,INDEX(魂兽!$DG$79:$DN$85,MATCH(魂兽1!$B$3,魂兽!$DF$79:$DF$85,0),1)+INDEX(魂兽!$CN$97:$CU$102,MATCH(魂兽1!$C$3,魂兽!$CM$97:$CM$102,0),1)+INDEX(魂兽!$BP$101:$BW$125,MATCH(魂兽1!$D$3,魂兽!$BO$101:$BO$125,0),1))</f>
        <v>0</v>
      </c>
      <c r="J9" s="60">
        <f>IF(G9&lt;$A$3,0,INDEX(魂兽!$DG$79:$DN$85,MATCH(魂兽1!$B$3,魂兽!$DF$79:$DF$85,0),2)+INDEX(魂兽!$CN$97:$CU$102,MATCH(魂兽1!$C$3,魂兽!$CM$97:$CM$102,0),2)+INDEX(魂兽!$BP$101:$BW$125,MATCH(魂兽1!$D$3,魂兽!$BO$101:$BO$125,0),2))</f>
        <v>0</v>
      </c>
      <c r="K9" s="60">
        <f>IF(G9&lt;$A$3,0,INDEX(魂兽!$DG$79:$DN$85,MATCH(魂兽1!$B$3,魂兽!$DF$79:$DF$85,0),3)+INDEX(魂兽!$CN$97:$CU$102,MATCH(魂兽1!$C$3,魂兽!$CM$97:$CM$102,0),3)+INDEX(魂兽!$BP$101:$BW$125,MATCH(魂兽1!$D$3,魂兽!$BO$101:$BO$125,0),3))</f>
        <v>0</v>
      </c>
      <c r="T9" s="58">
        <f>IF(G9&lt;$A$3,0,INDEX(魂兽!$DG$79:$DN$85,MATCH(魂兽1!$B$3,魂兽!$DF$79:$DF$85,0),5)+INDEX(魂兽!$CN$97:$CU$102,MATCH(魂兽1!$C$3,魂兽!$CM$97:$CM$102,0),5)+INDEX(魂兽!$BP$101:$BW$125,MATCH(魂兽1!$D$3,魂兽!$BO$101:$BO$125,0),5))</f>
        <v>0</v>
      </c>
      <c r="U9" s="58">
        <f>IF(G9&lt;$A$3,0,INDEX(魂兽!$DG$79:$DN$85,MATCH(魂兽1!$B$3,魂兽!$DF$79:$DF$85,0),6)+INDEX(魂兽!$CN$97:$CU$102,MATCH(魂兽1!$C$3,魂兽!$CM$97:$CM$102,0),6)+INDEX(魂兽!$BP$101:$BW$125,MATCH(魂兽1!$D$3,魂兽!$BO$101:$BO$125,0),6))</f>
        <v>0</v>
      </c>
      <c r="W9" s="58">
        <v>3</v>
      </c>
      <c r="X9" s="59">
        <f>IF($W9&lt;$L$3,0,INDEX(魂兽!$I$8:$I$126,MATCH(魂兽1!$X$3,魂兽!$G$8:$G$126,1),1))</f>
        <v>0</v>
      </c>
      <c r="Y9" s="59">
        <f>IF($W9&lt;$L$3,0,INDEX(魂兽!$I$8:$I$126,MATCH(魂兽1!$X$3,魂兽!$G$8:$G$126,1),1))</f>
        <v>0</v>
      </c>
      <c r="Z9" s="59">
        <f>IF($W9&lt;$L$3,0,INDEX(魂兽!$I$8:$I$126,MATCH(魂兽1!$X$3,魂兽!$G$8:$G$126,1),1))</f>
        <v>0</v>
      </c>
      <c r="AA9" s="59">
        <f>IF($W9&lt;$L$3,0,INDEX(魂兽!$I$8:$I$126,MATCH(魂兽1!$X$3,魂兽!$G$8:$G$126,1),1))</f>
        <v>0</v>
      </c>
      <c r="AB9" s="59">
        <f>IF($W9&lt;$L$3,0,INDEX(魂兽!$I$8:$I$126,MATCH(魂兽1!$X$3,魂兽!$G$8:$G$126,1),1))</f>
        <v>0</v>
      </c>
      <c r="AC9" s="59">
        <f>IF($W9&lt;$L$3,0,INDEX(魂兽!$I$8:$I$126,MATCH(魂兽1!$X$3,魂兽!$G$8:$G$126,1),1))</f>
        <v>0</v>
      </c>
      <c r="AD9" s="59">
        <f>IF($W9&lt;$L$3,0,INDEX(魂兽!$I$8:$I$126,MATCH(魂兽1!$X$3,魂兽!$G$8:$G$126,1),1))</f>
        <v>0</v>
      </c>
      <c r="AE9" s="59">
        <f>IF($W9&lt;$L$3,0,INDEX(魂兽!$I$8:$I$126,MATCH(魂兽1!$X$3,魂兽!$G$8:$G$126,1),1))</f>
        <v>0</v>
      </c>
      <c r="AF9" s="59">
        <f>IF($W9&lt;$L$3,0,INDEX(魂兽!$I$8:$I$126,MATCH(魂兽1!$X$3,魂兽!$G$8:$G$126,1),1))</f>
        <v>0</v>
      </c>
      <c r="AG9" s="59">
        <f>IF($W9&lt;$L$3,0,INDEX(魂兽!$I$8:$I$126,MATCH(魂兽1!$X$3,魂兽!$G$8:$G$126,1),1))</f>
        <v>0</v>
      </c>
      <c r="AH9" s="59">
        <f>IF($W9&lt;$L$3,0,INDEX(魂兽!$I$8:$I$126,MATCH(魂兽1!$X$3,魂兽!$G$8:$G$126,1),1))</f>
        <v>0</v>
      </c>
      <c r="AI9" s="59">
        <f>IF($W9&lt;$L$3,0,INDEX(魂兽!$I$8:$I$126,MATCH(魂兽1!$X$3,魂兽!$G$8:$G$126,1),1))</f>
        <v>0</v>
      </c>
      <c r="AJ9" s="59">
        <f>IF($W9&lt;$L$3,0,INDEX(魂兽!$I$8:$I$126,MATCH(魂兽1!$X$3,魂兽!$G$8:$G$126,1),1))</f>
        <v>0</v>
      </c>
      <c r="AK9" s="59">
        <f>IF($W9&lt;$L$3,0,INDEX(魂兽!$I$8:$I$126,MATCH(魂兽1!$X$3,魂兽!$G$8:$G$126,1),1))</f>
        <v>0</v>
      </c>
      <c r="AN9" s="58">
        <v>3</v>
      </c>
      <c r="AO9" s="58">
        <f>IF(G9&lt;$A$3,0,INDEX(魂兽!$DG$79:$DN$85,MATCH(魂兽1!$B$3,魂兽!$DF$79:$DF$85,0),7)+INDEX(魂兽!$CN$97:$CU$102,MATCH(魂兽1!$C$3,魂兽!$CM$97:$CM$102,0),7)+INDEX(魂兽!$BP$101:$BW$125,MATCH(魂兽1!$D$3,魂兽!$BO$101:$BO$125,0),7))</f>
        <v>0</v>
      </c>
      <c r="AP9" s="58">
        <f>IF(G9&lt;$A$3,0,INDEX(魂兽!$DG$79:$DN$85,MATCH(魂兽1!$B$3,魂兽!$DF$79:$DF$85,0),8)+INDEX(魂兽!$CN$97:$CU$102,MATCH(魂兽1!$C$3,魂兽!$CM$97:$CM$102,0),8)+INDEX(魂兽!$BP$101:$BW$125,MATCH(魂兽1!$D$3,魂兽!$BO$101:$BO$125,0),8))</f>
        <v>0</v>
      </c>
    </row>
    <row r="10" spans="1:43" x14ac:dyDescent="0.2">
      <c r="G10" s="58">
        <v>4</v>
      </c>
      <c r="H10" s="29">
        <f>IF(G10&lt;$A$3,0,INDEX(魂兽!$DG$79:$DN$85,MATCH(魂兽1!$B$3,魂兽!$DF$79:$DF$85,0),4)+INDEX(魂兽!$CN$97:$CU$102,MATCH(魂兽1!$C$3,魂兽!$CM$97:$CM$102,0),4)+INDEX(魂兽!$BP$101:$BW$125,MATCH(魂兽1!$D$3,魂兽!$BO$101:$BO$125,0),4))</f>
        <v>0</v>
      </c>
      <c r="I10" s="31">
        <f>IF(G10&lt;$A$3,0,INDEX(魂兽!$DG$79:$DN$85,MATCH(魂兽1!$B$3,魂兽!$DF$79:$DF$85,0),1)+INDEX(魂兽!$CN$97:$CU$102,MATCH(魂兽1!$C$3,魂兽!$CM$97:$CM$102,0),1)+INDEX(魂兽!$BP$101:$BW$125,MATCH(魂兽1!$D$3,魂兽!$BO$101:$BO$125,0),1))</f>
        <v>0</v>
      </c>
      <c r="J10" s="60">
        <f>IF(G10&lt;$A$3,0,INDEX(魂兽!$DG$79:$DN$85,MATCH(魂兽1!$B$3,魂兽!$DF$79:$DF$85,0),2)+INDEX(魂兽!$CN$97:$CU$102,MATCH(魂兽1!$C$3,魂兽!$CM$97:$CM$102,0),2)+INDEX(魂兽!$BP$101:$BW$125,MATCH(魂兽1!$D$3,魂兽!$BO$101:$BO$125,0),2))</f>
        <v>0</v>
      </c>
      <c r="K10" s="60">
        <f>IF(G10&lt;$A$3,0,INDEX(魂兽!$DG$79:$DN$85,MATCH(魂兽1!$B$3,魂兽!$DF$79:$DF$85,0),3)+INDEX(魂兽!$CN$97:$CU$102,MATCH(魂兽1!$C$3,魂兽!$CM$97:$CM$102,0),3)+INDEX(魂兽!$BP$101:$BW$125,MATCH(魂兽1!$D$3,魂兽!$BO$101:$BO$125,0),3))</f>
        <v>0</v>
      </c>
      <c r="T10" s="58">
        <f>IF(G10&lt;$A$3,0,INDEX(魂兽!$DG$79:$DN$85,MATCH(魂兽1!$B$3,魂兽!$DF$79:$DF$85,0),5)+INDEX(魂兽!$CN$97:$CU$102,MATCH(魂兽1!$C$3,魂兽!$CM$97:$CM$102,0),5)+INDEX(魂兽!$BP$101:$BW$125,MATCH(魂兽1!$D$3,魂兽!$BO$101:$BO$125,0),5))</f>
        <v>0</v>
      </c>
      <c r="U10" s="58">
        <f>IF(G10&lt;$A$3,0,INDEX(魂兽!$DG$79:$DN$85,MATCH(魂兽1!$B$3,魂兽!$DF$79:$DF$85,0),6)+INDEX(魂兽!$CN$97:$CU$102,MATCH(魂兽1!$C$3,魂兽!$CM$97:$CM$102,0),6)+INDEX(魂兽!$BP$101:$BW$125,MATCH(魂兽1!$D$3,魂兽!$BO$101:$BO$125,0),6))</f>
        <v>0</v>
      </c>
      <c r="W10" s="58">
        <v>4</v>
      </c>
      <c r="X10" s="59">
        <f>IF($W10&lt;$L$3,0,INDEX(魂兽!$I$8:$I$126,MATCH(魂兽1!$X$3,魂兽!$G$8:$G$126,1),1))</f>
        <v>0</v>
      </c>
      <c r="Y10" s="59">
        <f>IF($W10&lt;$L$3,0,INDEX(魂兽!$I$8:$I$126,MATCH(魂兽1!$X$3,魂兽!$G$8:$G$126,1),1))</f>
        <v>0</v>
      </c>
      <c r="Z10" s="59">
        <f>IF($W10&lt;$L$3,0,INDEX(魂兽!$I$8:$I$126,MATCH(魂兽1!$X$3,魂兽!$G$8:$G$126,1),1))</f>
        <v>0</v>
      </c>
      <c r="AA10" s="59">
        <f>IF($W10&lt;$L$3,0,INDEX(魂兽!$I$8:$I$126,MATCH(魂兽1!$X$3,魂兽!$G$8:$G$126,1),1))</f>
        <v>0</v>
      </c>
      <c r="AB10" s="59">
        <f>IF($W10&lt;$L$3,0,INDEX(魂兽!$I$8:$I$126,MATCH(魂兽1!$X$3,魂兽!$G$8:$G$126,1),1))</f>
        <v>0</v>
      </c>
      <c r="AC10" s="59">
        <f>IF($W10&lt;$L$3,0,INDEX(魂兽!$I$8:$I$126,MATCH(魂兽1!$X$3,魂兽!$G$8:$G$126,1),1))</f>
        <v>0</v>
      </c>
      <c r="AD10" s="59">
        <f>IF($W10&lt;$L$3,0,INDEX(魂兽!$I$8:$I$126,MATCH(魂兽1!$X$3,魂兽!$G$8:$G$126,1),1))</f>
        <v>0</v>
      </c>
      <c r="AE10" s="59">
        <f>IF($W10&lt;$L$3,0,INDEX(魂兽!$I$8:$I$126,MATCH(魂兽1!$X$3,魂兽!$G$8:$G$126,1),1))</f>
        <v>0</v>
      </c>
      <c r="AF10" s="59">
        <f>IF($W10&lt;$L$3,0,INDEX(魂兽!$I$8:$I$126,MATCH(魂兽1!$X$3,魂兽!$G$8:$G$126,1),1))</f>
        <v>0</v>
      </c>
      <c r="AG10" s="59">
        <f>IF($W10&lt;$L$3,0,INDEX(魂兽!$I$8:$I$126,MATCH(魂兽1!$X$3,魂兽!$G$8:$G$126,1),1))</f>
        <v>0</v>
      </c>
      <c r="AH10" s="59">
        <f>IF($W10&lt;$L$3,0,INDEX(魂兽!$I$8:$I$126,MATCH(魂兽1!$X$3,魂兽!$G$8:$G$126,1),1))</f>
        <v>0</v>
      </c>
      <c r="AI10" s="59">
        <f>IF($W10&lt;$L$3,0,INDEX(魂兽!$I$8:$I$126,MATCH(魂兽1!$X$3,魂兽!$G$8:$G$126,1),1))</f>
        <v>0</v>
      </c>
      <c r="AJ10" s="59">
        <f>IF($W10&lt;$L$3,0,INDEX(魂兽!$I$8:$I$126,MATCH(魂兽1!$X$3,魂兽!$G$8:$G$126,1),1))</f>
        <v>0</v>
      </c>
      <c r="AK10" s="59">
        <f>IF($W10&lt;$L$3,0,INDEX(魂兽!$I$8:$I$126,MATCH(魂兽1!$X$3,魂兽!$G$8:$G$126,1),1))</f>
        <v>0</v>
      </c>
      <c r="AN10" s="58">
        <v>4</v>
      </c>
      <c r="AO10" s="58">
        <f>IF(G10&lt;$A$3,0,INDEX(魂兽!$DG$79:$DN$85,MATCH(魂兽1!$B$3,魂兽!$DF$79:$DF$85,0),7)+INDEX(魂兽!$CN$97:$CU$102,MATCH(魂兽1!$C$3,魂兽!$CM$97:$CM$102,0),7)+INDEX(魂兽!$BP$101:$BW$125,MATCH(魂兽1!$D$3,魂兽!$BO$101:$BO$125,0),7))</f>
        <v>0</v>
      </c>
      <c r="AP10" s="58">
        <f>IF(G10&lt;$A$3,0,INDEX(魂兽!$DG$79:$DN$85,MATCH(魂兽1!$B$3,魂兽!$DF$79:$DF$85,0),8)+INDEX(魂兽!$CN$97:$CU$102,MATCH(魂兽1!$C$3,魂兽!$CM$97:$CM$102,0),8)+INDEX(魂兽!$BP$101:$BW$125,MATCH(魂兽1!$D$3,魂兽!$BO$101:$BO$125,0),8))</f>
        <v>0</v>
      </c>
    </row>
    <row r="11" spans="1:43" x14ac:dyDescent="0.2">
      <c r="G11" s="58">
        <v>5</v>
      </c>
      <c r="H11" s="29">
        <f>IF(G11&lt;$A$3,0,INDEX(魂兽!$DG$79:$DN$85,MATCH(魂兽1!$B$3,魂兽!$DF$79:$DF$85,0),4)+INDEX(魂兽!$CN$97:$CU$102,MATCH(魂兽1!$C$3,魂兽!$CM$97:$CM$102,0),4)+INDEX(魂兽!$BP$101:$BW$125,MATCH(魂兽1!$D$3,魂兽!$BO$101:$BO$125,0),4))</f>
        <v>0</v>
      </c>
      <c r="I11" s="31">
        <f>IF(G11&lt;$A$3,0,INDEX(魂兽!$DG$79:$DN$85,MATCH(魂兽1!$B$3,魂兽!$DF$79:$DF$85,0),1)+INDEX(魂兽!$CN$97:$CU$102,MATCH(魂兽1!$C$3,魂兽!$CM$97:$CM$102,0),1)+INDEX(魂兽!$BP$101:$BW$125,MATCH(魂兽1!$D$3,魂兽!$BO$101:$BO$125,0),1))</f>
        <v>0</v>
      </c>
      <c r="J11" s="60">
        <f>IF(G11&lt;$A$3,0,INDEX(魂兽!$DG$79:$DN$85,MATCH(魂兽1!$B$3,魂兽!$DF$79:$DF$85,0),2)+INDEX(魂兽!$CN$97:$CU$102,MATCH(魂兽1!$C$3,魂兽!$CM$97:$CM$102,0),2)+INDEX(魂兽!$BP$101:$BW$125,MATCH(魂兽1!$D$3,魂兽!$BO$101:$BO$125,0),2))</f>
        <v>0</v>
      </c>
      <c r="K11" s="60">
        <f>IF(G11&lt;$A$3,0,INDEX(魂兽!$DG$79:$DN$85,MATCH(魂兽1!$B$3,魂兽!$DF$79:$DF$85,0),3)+INDEX(魂兽!$CN$97:$CU$102,MATCH(魂兽1!$C$3,魂兽!$CM$97:$CM$102,0),3)+INDEX(魂兽!$BP$101:$BW$125,MATCH(魂兽1!$D$3,魂兽!$BO$101:$BO$125,0),3))</f>
        <v>0</v>
      </c>
      <c r="T11" s="58">
        <f>IF(G11&lt;$A$3,0,INDEX(魂兽!$DG$79:$DN$85,MATCH(魂兽1!$B$3,魂兽!$DF$79:$DF$85,0),5)+INDEX(魂兽!$CN$97:$CU$102,MATCH(魂兽1!$C$3,魂兽!$CM$97:$CM$102,0),5)+INDEX(魂兽!$BP$101:$BW$125,MATCH(魂兽1!$D$3,魂兽!$BO$101:$BO$125,0),5))</f>
        <v>0</v>
      </c>
      <c r="U11" s="58">
        <f>IF(G11&lt;$A$3,0,INDEX(魂兽!$DG$79:$DN$85,MATCH(魂兽1!$B$3,魂兽!$DF$79:$DF$85,0),6)+INDEX(魂兽!$CN$97:$CU$102,MATCH(魂兽1!$C$3,魂兽!$CM$97:$CM$102,0),6)+INDEX(魂兽!$BP$101:$BW$125,MATCH(魂兽1!$D$3,魂兽!$BO$101:$BO$125,0),6))</f>
        <v>0</v>
      </c>
      <c r="W11" s="58">
        <v>5</v>
      </c>
      <c r="X11" s="59">
        <f>IF($W11&lt;$L$3,0,INDEX(魂兽!$I$8:$I$126,MATCH(魂兽1!$X$3,魂兽!$G$8:$G$126,1),1))</f>
        <v>0.6</v>
      </c>
      <c r="Y11" s="59">
        <f>IF($W11&lt;$L$3,0,INDEX(魂兽!$I$8:$I$126,MATCH(魂兽1!$X$3,魂兽!$G$8:$G$126,1),1))</f>
        <v>0.6</v>
      </c>
      <c r="Z11" s="59">
        <f>IF($W11&lt;$L$3,0,INDEX(魂兽!$I$8:$I$126,MATCH(魂兽1!$X$3,魂兽!$G$8:$G$126,1),1))</f>
        <v>0.6</v>
      </c>
      <c r="AA11" s="59">
        <f>IF($W11&lt;$L$3,0,INDEX(魂兽!$I$8:$I$126,MATCH(魂兽1!$X$3,魂兽!$G$8:$G$126,1),1))</f>
        <v>0.6</v>
      </c>
      <c r="AB11" s="59">
        <f>IF($W11&lt;$L$3,0,INDEX(魂兽!$I$8:$I$126,MATCH(魂兽1!$X$3,魂兽!$G$8:$G$126,1),1))</f>
        <v>0.6</v>
      </c>
      <c r="AC11" s="59">
        <f>IF($W11&lt;$L$3,0,INDEX(魂兽!$I$8:$I$126,MATCH(魂兽1!$X$3,魂兽!$G$8:$G$126,1),1))</f>
        <v>0.6</v>
      </c>
      <c r="AD11" s="59">
        <f>IF($W11&lt;$L$3,0,INDEX(魂兽!$I$8:$I$126,MATCH(魂兽1!$X$3,魂兽!$G$8:$G$126,1),1))</f>
        <v>0.6</v>
      </c>
      <c r="AE11" s="59">
        <f>IF($W11&lt;$L$3,0,INDEX(魂兽!$I$8:$I$126,MATCH(魂兽1!$X$3,魂兽!$G$8:$G$126,1),1))</f>
        <v>0.6</v>
      </c>
      <c r="AF11" s="59">
        <f>IF($W11&lt;$L$3,0,INDEX(魂兽!$I$8:$I$126,MATCH(魂兽1!$X$3,魂兽!$G$8:$G$126,1),1))</f>
        <v>0.6</v>
      </c>
      <c r="AG11" s="59">
        <f>IF($W11&lt;$L$3,0,INDEX(魂兽!$I$8:$I$126,MATCH(魂兽1!$X$3,魂兽!$G$8:$G$126,1),1))</f>
        <v>0.6</v>
      </c>
      <c r="AH11" s="59">
        <f>IF($W11&lt;$L$3,0,INDEX(魂兽!$I$8:$I$126,MATCH(魂兽1!$X$3,魂兽!$G$8:$G$126,1),1))</f>
        <v>0.6</v>
      </c>
      <c r="AI11" s="59">
        <f>IF($W11&lt;$L$3,0,INDEX(魂兽!$I$8:$I$126,MATCH(魂兽1!$X$3,魂兽!$G$8:$G$126,1),1))</f>
        <v>0.6</v>
      </c>
      <c r="AJ11" s="59">
        <f>IF($W11&lt;$L$3,0,INDEX(魂兽!$I$8:$I$126,MATCH(魂兽1!$X$3,魂兽!$G$8:$G$126,1),1))</f>
        <v>0.6</v>
      </c>
      <c r="AK11" s="59">
        <f>IF($W11&lt;$L$3,0,INDEX(魂兽!$I$8:$I$126,MATCH(魂兽1!$X$3,魂兽!$G$8:$G$126,1),1))</f>
        <v>0.6</v>
      </c>
      <c r="AN11" s="58">
        <v>5</v>
      </c>
      <c r="AO11" s="58">
        <f>IF(G11&lt;$A$3,0,INDEX(魂兽!$DG$79:$DN$85,MATCH(魂兽1!$B$3,魂兽!$DF$79:$DF$85,0),7)+INDEX(魂兽!$CN$97:$CU$102,MATCH(魂兽1!$C$3,魂兽!$CM$97:$CM$102,0),7)+INDEX(魂兽!$BP$101:$BW$125,MATCH(魂兽1!$D$3,魂兽!$BO$101:$BO$125,0),7))</f>
        <v>0</v>
      </c>
      <c r="AP11" s="58">
        <f>IF(G11&lt;$A$3,0,INDEX(魂兽!$DG$79:$DN$85,MATCH(魂兽1!$B$3,魂兽!$DF$79:$DF$85,0),8)+INDEX(魂兽!$CN$97:$CU$102,MATCH(魂兽1!$C$3,魂兽!$CM$97:$CM$102,0),8)+INDEX(魂兽!$BP$101:$BW$125,MATCH(魂兽1!$D$3,魂兽!$BO$101:$BO$125,0),8))</f>
        <v>0</v>
      </c>
    </row>
    <row r="12" spans="1:43" x14ac:dyDescent="0.2">
      <c r="G12" s="58">
        <v>6</v>
      </c>
      <c r="H12" s="29">
        <f>IF(G12&lt;$A$3,0,INDEX(魂兽!$DG$79:$DN$85,MATCH(魂兽1!$B$3,魂兽!$DF$79:$DF$85,0),4)+INDEX(魂兽!$CN$97:$CU$102,MATCH(魂兽1!$C$3,魂兽!$CM$97:$CM$102,0),4)+INDEX(魂兽!$BP$101:$BW$125,MATCH(魂兽1!$D$3,魂兽!$BO$101:$BO$125,0),4))</f>
        <v>0</v>
      </c>
      <c r="I12" s="31">
        <f>IF(G12&lt;$A$3,0,INDEX(魂兽!$DG$79:$DN$85,MATCH(魂兽1!$B$3,魂兽!$DF$79:$DF$85,0),1)+INDEX(魂兽!$CN$97:$CU$102,MATCH(魂兽1!$C$3,魂兽!$CM$97:$CM$102,0),1)+INDEX(魂兽!$BP$101:$BW$125,MATCH(魂兽1!$D$3,魂兽!$BO$101:$BO$125,0),1))</f>
        <v>0</v>
      </c>
      <c r="J12" s="60">
        <f>IF(G12&lt;$A$3,0,INDEX(魂兽!$DG$79:$DN$85,MATCH(魂兽1!$B$3,魂兽!$DF$79:$DF$85,0),2)+INDEX(魂兽!$CN$97:$CU$102,MATCH(魂兽1!$C$3,魂兽!$CM$97:$CM$102,0),2)+INDEX(魂兽!$BP$101:$BW$125,MATCH(魂兽1!$D$3,魂兽!$BO$101:$BO$125,0),2))</f>
        <v>0</v>
      </c>
      <c r="K12" s="60">
        <f>IF(G12&lt;$A$3,0,INDEX(魂兽!$DG$79:$DN$85,MATCH(魂兽1!$B$3,魂兽!$DF$79:$DF$85,0),3)+INDEX(魂兽!$CN$97:$CU$102,MATCH(魂兽1!$C$3,魂兽!$CM$97:$CM$102,0),3)+INDEX(魂兽!$BP$101:$BW$125,MATCH(魂兽1!$D$3,魂兽!$BO$101:$BO$125,0),3))</f>
        <v>0</v>
      </c>
      <c r="T12" s="58">
        <f>IF(G12&lt;$A$3,0,INDEX(魂兽!$DG$79:$DN$85,MATCH(魂兽1!$B$3,魂兽!$DF$79:$DF$85,0),5)+INDEX(魂兽!$CN$97:$CU$102,MATCH(魂兽1!$C$3,魂兽!$CM$97:$CM$102,0),5)+INDEX(魂兽!$BP$101:$BW$125,MATCH(魂兽1!$D$3,魂兽!$BO$101:$BO$125,0),5))</f>
        <v>0</v>
      </c>
      <c r="U12" s="58">
        <f>IF(G12&lt;$A$3,0,INDEX(魂兽!$DG$79:$DN$85,MATCH(魂兽1!$B$3,魂兽!$DF$79:$DF$85,0),6)+INDEX(魂兽!$CN$97:$CU$102,MATCH(魂兽1!$C$3,魂兽!$CM$97:$CM$102,0),6)+INDEX(魂兽!$BP$101:$BW$125,MATCH(魂兽1!$D$3,魂兽!$BO$101:$BO$125,0),6))</f>
        <v>0</v>
      </c>
      <c r="W12" s="58">
        <v>6</v>
      </c>
      <c r="X12" s="59">
        <f>IF($W12&lt;$L$3,0,INDEX(魂兽!$I$8:$I$126,MATCH(魂兽1!$X$3,魂兽!$G$8:$G$126,1),1))</f>
        <v>0.6</v>
      </c>
      <c r="Y12" s="59">
        <f>IF($W12&lt;$L$3,0,INDEX(魂兽!$I$8:$I$126,MATCH(魂兽1!$X$3,魂兽!$G$8:$G$126,1),1))</f>
        <v>0.6</v>
      </c>
      <c r="Z12" s="59">
        <f>IF($W12&lt;$L$3,0,INDEX(魂兽!$I$8:$I$126,MATCH(魂兽1!$X$3,魂兽!$G$8:$G$126,1),1))</f>
        <v>0.6</v>
      </c>
      <c r="AA12" s="59">
        <f>IF($W12&lt;$L$3,0,INDEX(魂兽!$I$8:$I$126,MATCH(魂兽1!$X$3,魂兽!$G$8:$G$126,1),1))</f>
        <v>0.6</v>
      </c>
      <c r="AB12" s="59">
        <f>IF($W12&lt;$L$3,0,INDEX(魂兽!$I$8:$I$126,MATCH(魂兽1!$X$3,魂兽!$G$8:$G$126,1),1))</f>
        <v>0.6</v>
      </c>
      <c r="AC12" s="59">
        <f>IF($W12&lt;$L$3,0,INDEX(魂兽!$I$8:$I$126,MATCH(魂兽1!$X$3,魂兽!$G$8:$G$126,1),1))</f>
        <v>0.6</v>
      </c>
      <c r="AD12" s="59">
        <f>IF($W12&lt;$L$3,0,INDEX(魂兽!$I$8:$I$126,MATCH(魂兽1!$X$3,魂兽!$G$8:$G$126,1),1))</f>
        <v>0.6</v>
      </c>
      <c r="AE12" s="59">
        <f>IF($W12&lt;$L$3,0,INDEX(魂兽!$I$8:$I$126,MATCH(魂兽1!$X$3,魂兽!$G$8:$G$126,1),1))</f>
        <v>0.6</v>
      </c>
      <c r="AF12" s="59">
        <f>IF($W12&lt;$L$3,0,INDEX(魂兽!$I$8:$I$126,MATCH(魂兽1!$X$3,魂兽!$G$8:$G$126,1),1))</f>
        <v>0.6</v>
      </c>
      <c r="AG12" s="59">
        <f>IF($W12&lt;$L$3,0,INDEX(魂兽!$I$8:$I$126,MATCH(魂兽1!$X$3,魂兽!$G$8:$G$126,1),1))</f>
        <v>0.6</v>
      </c>
      <c r="AH12" s="59">
        <f>IF($W12&lt;$L$3,0,INDEX(魂兽!$I$8:$I$126,MATCH(魂兽1!$X$3,魂兽!$G$8:$G$126,1),1))</f>
        <v>0.6</v>
      </c>
      <c r="AI12" s="59">
        <f>IF($W12&lt;$L$3,0,INDEX(魂兽!$I$8:$I$126,MATCH(魂兽1!$X$3,魂兽!$G$8:$G$126,1),1))</f>
        <v>0.6</v>
      </c>
      <c r="AJ12" s="59">
        <f>IF($W12&lt;$L$3,0,INDEX(魂兽!$I$8:$I$126,MATCH(魂兽1!$X$3,魂兽!$G$8:$G$126,1),1))</f>
        <v>0.6</v>
      </c>
      <c r="AK12" s="59">
        <f>IF($W12&lt;$L$3,0,INDEX(魂兽!$I$8:$I$126,MATCH(魂兽1!$X$3,魂兽!$G$8:$G$126,1),1))</f>
        <v>0.6</v>
      </c>
      <c r="AN12" s="58">
        <v>6</v>
      </c>
      <c r="AO12" s="58">
        <f>IF(G12&lt;$A$3,0,INDEX(魂兽!$DG$79:$DN$85,MATCH(魂兽1!$B$3,魂兽!$DF$79:$DF$85,0),7)+INDEX(魂兽!$CN$97:$CU$102,MATCH(魂兽1!$C$3,魂兽!$CM$97:$CM$102,0),7)+INDEX(魂兽!$BP$101:$BW$125,MATCH(魂兽1!$D$3,魂兽!$BO$101:$BO$125,0),7))</f>
        <v>0</v>
      </c>
      <c r="AP12" s="58">
        <f>IF(G12&lt;$A$3,0,INDEX(魂兽!$DG$79:$DN$85,MATCH(魂兽1!$B$3,魂兽!$DF$79:$DF$85,0),8)+INDEX(魂兽!$CN$97:$CU$102,MATCH(魂兽1!$C$3,魂兽!$CM$97:$CM$102,0),8)+INDEX(魂兽!$BP$101:$BW$125,MATCH(魂兽1!$D$3,魂兽!$BO$101:$BO$125,0),8))</f>
        <v>0</v>
      </c>
    </row>
    <row r="13" spans="1:43" x14ac:dyDescent="0.2">
      <c r="G13" s="58">
        <v>7</v>
      </c>
      <c r="H13" s="29">
        <f>IF(G13&lt;$A$3,0,INDEX(魂兽!$DG$79:$DN$85,MATCH(魂兽1!$B$3,魂兽!$DF$79:$DF$85,0),4)+INDEX(魂兽!$CN$97:$CU$102,MATCH(魂兽1!$C$3,魂兽!$CM$97:$CM$102,0),4)+INDEX(魂兽!$BP$101:$BW$125,MATCH(魂兽1!$D$3,魂兽!$BO$101:$BO$125,0),4))</f>
        <v>0</v>
      </c>
      <c r="I13" s="31">
        <f>IF(G13&lt;$A$3,0,INDEX(魂兽!$DG$79:$DN$85,MATCH(魂兽1!$B$3,魂兽!$DF$79:$DF$85,0),1)+INDEX(魂兽!$CN$97:$CU$102,MATCH(魂兽1!$C$3,魂兽!$CM$97:$CM$102,0),1)+INDEX(魂兽!$BP$101:$BW$125,MATCH(魂兽1!$D$3,魂兽!$BO$101:$BO$125,0),1))</f>
        <v>0</v>
      </c>
      <c r="J13" s="60">
        <f>IF(G13&lt;$A$3,0,INDEX(魂兽!$DG$79:$DN$85,MATCH(魂兽1!$B$3,魂兽!$DF$79:$DF$85,0),2)+INDEX(魂兽!$CN$97:$CU$102,MATCH(魂兽1!$C$3,魂兽!$CM$97:$CM$102,0),2)+INDEX(魂兽!$BP$101:$BW$125,MATCH(魂兽1!$D$3,魂兽!$BO$101:$BO$125,0),2))</f>
        <v>0</v>
      </c>
      <c r="K13" s="60">
        <f>IF(G13&lt;$A$3,0,INDEX(魂兽!$DG$79:$DN$85,MATCH(魂兽1!$B$3,魂兽!$DF$79:$DF$85,0),3)+INDEX(魂兽!$CN$97:$CU$102,MATCH(魂兽1!$C$3,魂兽!$CM$97:$CM$102,0),3)+INDEX(魂兽!$BP$101:$BW$125,MATCH(魂兽1!$D$3,魂兽!$BO$101:$BO$125,0),3))</f>
        <v>0</v>
      </c>
      <c r="T13" s="58">
        <f>IF(G13&lt;$A$3,0,INDEX(魂兽!$DG$79:$DN$85,MATCH(魂兽1!$B$3,魂兽!$DF$79:$DF$85,0),5)+INDEX(魂兽!$CN$97:$CU$102,MATCH(魂兽1!$C$3,魂兽!$CM$97:$CM$102,0),5)+INDEX(魂兽!$BP$101:$BW$125,MATCH(魂兽1!$D$3,魂兽!$BO$101:$BO$125,0),5))</f>
        <v>0</v>
      </c>
      <c r="U13" s="58">
        <f>IF(G13&lt;$A$3,0,INDEX(魂兽!$DG$79:$DN$85,MATCH(魂兽1!$B$3,魂兽!$DF$79:$DF$85,0),6)+INDEX(魂兽!$CN$97:$CU$102,MATCH(魂兽1!$C$3,魂兽!$CM$97:$CM$102,0),6)+INDEX(魂兽!$BP$101:$BW$125,MATCH(魂兽1!$D$3,魂兽!$BO$101:$BO$125,0),6))</f>
        <v>0</v>
      </c>
      <c r="W13" s="58">
        <v>7</v>
      </c>
      <c r="X13" s="59">
        <f>IF($W13&lt;$L$3,0,INDEX(魂兽!$I$8:$I$126,MATCH(魂兽1!$X$3,魂兽!$G$8:$G$126,1),1))</f>
        <v>0.6</v>
      </c>
      <c r="Y13" s="59">
        <f>IF($W13&lt;$L$3,0,INDEX(魂兽!$I$8:$I$126,MATCH(魂兽1!$X$3,魂兽!$G$8:$G$126,1),1))</f>
        <v>0.6</v>
      </c>
      <c r="Z13" s="59">
        <f>IF($W13&lt;$L$3,0,INDEX(魂兽!$I$8:$I$126,MATCH(魂兽1!$X$3,魂兽!$G$8:$G$126,1),1))</f>
        <v>0.6</v>
      </c>
      <c r="AA13" s="59">
        <f>IF($W13&lt;$L$3,0,INDEX(魂兽!$I$8:$I$126,MATCH(魂兽1!$X$3,魂兽!$G$8:$G$126,1),1))</f>
        <v>0.6</v>
      </c>
      <c r="AB13" s="59">
        <f>IF($W13&lt;$L$3,0,INDEX(魂兽!$I$8:$I$126,MATCH(魂兽1!$X$3,魂兽!$G$8:$G$126,1),1))</f>
        <v>0.6</v>
      </c>
      <c r="AC13" s="59">
        <f>IF($W13&lt;$L$3,0,INDEX(魂兽!$I$8:$I$126,MATCH(魂兽1!$X$3,魂兽!$G$8:$G$126,1),1))</f>
        <v>0.6</v>
      </c>
      <c r="AD13" s="59">
        <f>IF($W13&lt;$L$3,0,INDEX(魂兽!$I$8:$I$126,MATCH(魂兽1!$X$3,魂兽!$G$8:$G$126,1),1))</f>
        <v>0.6</v>
      </c>
      <c r="AE13" s="59">
        <f>IF($W13&lt;$L$3,0,INDEX(魂兽!$I$8:$I$126,MATCH(魂兽1!$X$3,魂兽!$G$8:$G$126,1),1))</f>
        <v>0.6</v>
      </c>
      <c r="AF13" s="59">
        <f>IF($W13&lt;$L$3,0,INDEX(魂兽!$I$8:$I$126,MATCH(魂兽1!$X$3,魂兽!$G$8:$G$126,1),1))</f>
        <v>0.6</v>
      </c>
      <c r="AG13" s="59">
        <f>IF($W13&lt;$L$3,0,INDEX(魂兽!$I$8:$I$126,MATCH(魂兽1!$X$3,魂兽!$G$8:$G$126,1),1))</f>
        <v>0.6</v>
      </c>
      <c r="AH13" s="59">
        <f>IF($W13&lt;$L$3,0,INDEX(魂兽!$I$8:$I$126,MATCH(魂兽1!$X$3,魂兽!$G$8:$G$126,1),1))</f>
        <v>0.6</v>
      </c>
      <c r="AI13" s="59">
        <f>IF($W13&lt;$L$3,0,INDEX(魂兽!$I$8:$I$126,MATCH(魂兽1!$X$3,魂兽!$G$8:$G$126,1),1))</f>
        <v>0.6</v>
      </c>
      <c r="AJ13" s="59">
        <f>IF($W13&lt;$L$3,0,INDEX(魂兽!$I$8:$I$126,MATCH(魂兽1!$X$3,魂兽!$G$8:$G$126,1),1))</f>
        <v>0.6</v>
      </c>
      <c r="AK13" s="59">
        <f>IF($W13&lt;$L$3,0,INDEX(魂兽!$I$8:$I$126,MATCH(魂兽1!$X$3,魂兽!$G$8:$G$126,1),1))</f>
        <v>0.6</v>
      </c>
      <c r="AN13" s="58">
        <v>7</v>
      </c>
      <c r="AO13" s="58">
        <f>IF(G13&lt;$A$3,0,INDEX(魂兽!$DG$79:$DN$85,MATCH(魂兽1!$B$3,魂兽!$DF$79:$DF$85,0),7)+INDEX(魂兽!$CN$97:$CU$102,MATCH(魂兽1!$C$3,魂兽!$CM$97:$CM$102,0),7)+INDEX(魂兽!$BP$101:$BW$125,MATCH(魂兽1!$D$3,魂兽!$BO$101:$BO$125,0),7))</f>
        <v>0</v>
      </c>
      <c r="AP13" s="58">
        <f>IF(G13&lt;$A$3,0,INDEX(魂兽!$DG$79:$DN$85,MATCH(魂兽1!$B$3,魂兽!$DF$79:$DF$85,0),8)+INDEX(魂兽!$CN$97:$CU$102,MATCH(魂兽1!$C$3,魂兽!$CM$97:$CM$102,0),8)+INDEX(魂兽!$BP$101:$BW$125,MATCH(魂兽1!$D$3,魂兽!$BO$101:$BO$125,0),8))</f>
        <v>0</v>
      </c>
    </row>
    <row r="14" spans="1:43" x14ac:dyDescent="0.2">
      <c r="G14" s="58">
        <v>8</v>
      </c>
      <c r="H14" s="29">
        <f>IF(G14&lt;$A$3,0,INDEX(魂兽!$DG$79:$DN$85,MATCH(魂兽1!$B$3,魂兽!$DF$79:$DF$85,0),4)+INDEX(魂兽!$CN$97:$CU$102,MATCH(魂兽1!$C$3,魂兽!$CM$97:$CM$102,0),4)+INDEX(魂兽!$BP$101:$BW$125,MATCH(魂兽1!$D$3,魂兽!$BO$101:$BO$125,0),4))</f>
        <v>0</v>
      </c>
      <c r="I14" s="31">
        <f>IF(G14&lt;$A$3,0,INDEX(魂兽!$DG$79:$DN$85,MATCH(魂兽1!$B$3,魂兽!$DF$79:$DF$85,0),1)+INDEX(魂兽!$CN$97:$CU$102,MATCH(魂兽1!$C$3,魂兽!$CM$97:$CM$102,0),1)+INDEX(魂兽!$BP$101:$BW$125,MATCH(魂兽1!$D$3,魂兽!$BO$101:$BO$125,0),1))</f>
        <v>0</v>
      </c>
      <c r="J14" s="60">
        <f>IF(G14&lt;$A$3,0,INDEX(魂兽!$DG$79:$DN$85,MATCH(魂兽1!$B$3,魂兽!$DF$79:$DF$85,0),2)+INDEX(魂兽!$CN$97:$CU$102,MATCH(魂兽1!$C$3,魂兽!$CM$97:$CM$102,0),2)+INDEX(魂兽!$BP$101:$BW$125,MATCH(魂兽1!$D$3,魂兽!$BO$101:$BO$125,0),2))</f>
        <v>0</v>
      </c>
      <c r="K14" s="60">
        <f>IF(G14&lt;$A$3,0,INDEX(魂兽!$DG$79:$DN$85,MATCH(魂兽1!$B$3,魂兽!$DF$79:$DF$85,0),3)+INDEX(魂兽!$CN$97:$CU$102,MATCH(魂兽1!$C$3,魂兽!$CM$97:$CM$102,0),3)+INDEX(魂兽!$BP$101:$BW$125,MATCH(魂兽1!$D$3,魂兽!$BO$101:$BO$125,0),3))</f>
        <v>0</v>
      </c>
      <c r="T14" s="58">
        <f>IF(G14&lt;$A$3,0,INDEX(魂兽!$DG$79:$DN$85,MATCH(魂兽1!$B$3,魂兽!$DF$79:$DF$85,0),5)+INDEX(魂兽!$CN$97:$CU$102,MATCH(魂兽1!$C$3,魂兽!$CM$97:$CM$102,0),5)+INDEX(魂兽!$BP$101:$BW$125,MATCH(魂兽1!$D$3,魂兽!$BO$101:$BO$125,0),5))</f>
        <v>0</v>
      </c>
      <c r="U14" s="58">
        <f>IF(G14&lt;$A$3,0,INDEX(魂兽!$DG$79:$DN$85,MATCH(魂兽1!$B$3,魂兽!$DF$79:$DF$85,0),6)+INDEX(魂兽!$CN$97:$CU$102,MATCH(魂兽1!$C$3,魂兽!$CM$97:$CM$102,0),6)+INDEX(魂兽!$BP$101:$BW$125,MATCH(魂兽1!$D$3,魂兽!$BO$101:$BO$125,0),6))</f>
        <v>0</v>
      </c>
      <c r="W14" s="58">
        <v>8</v>
      </c>
      <c r="X14" s="59">
        <f>IF($W14&lt;$L$3,0,INDEX(魂兽!$I$8:$I$126,MATCH(魂兽1!$X$3,魂兽!$G$8:$G$126,1),1))</f>
        <v>0.6</v>
      </c>
      <c r="Y14" s="59">
        <f>IF($W14&lt;$L$3,0,INDEX(魂兽!$I$8:$I$126,MATCH(魂兽1!$X$3,魂兽!$G$8:$G$126,1),1))</f>
        <v>0.6</v>
      </c>
      <c r="Z14" s="59">
        <f>IF($W14&lt;$L$3,0,INDEX(魂兽!$I$8:$I$126,MATCH(魂兽1!$X$3,魂兽!$G$8:$G$126,1),1))</f>
        <v>0.6</v>
      </c>
      <c r="AA14" s="59">
        <f>IF($W14&lt;$L$3,0,INDEX(魂兽!$I$8:$I$126,MATCH(魂兽1!$X$3,魂兽!$G$8:$G$126,1),1))</f>
        <v>0.6</v>
      </c>
      <c r="AB14" s="59">
        <f>IF($W14&lt;$L$3,0,INDEX(魂兽!$I$8:$I$126,MATCH(魂兽1!$X$3,魂兽!$G$8:$G$126,1),1))</f>
        <v>0.6</v>
      </c>
      <c r="AC14" s="59">
        <f>IF($W14&lt;$L$3,0,INDEX(魂兽!$I$8:$I$126,MATCH(魂兽1!$X$3,魂兽!$G$8:$G$126,1),1))</f>
        <v>0.6</v>
      </c>
      <c r="AD14" s="59">
        <f>IF($W14&lt;$L$3,0,INDEX(魂兽!$I$8:$I$126,MATCH(魂兽1!$X$3,魂兽!$G$8:$G$126,1),1))</f>
        <v>0.6</v>
      </c>
      <c r="AE14" s="59">
        <f>IF($W14&lt;$L$3,0,INDEX(魂兽!$I$8:$I$126,MATCH(魂兽1!$X$3,魂兽!$G$8:$G$126,1),1))</f>
        <v>0.6</v>
      </c>
      <c r="AF14" s="59">
        <f>IF($W14&lt;$L$3,0,INDEX(魂兽!$I$8:$I$126,MATCH(魂兽1!$X$3,魂兽!$G$8:$G$126,1),1))</f>
        <v>0.6</v>
      </c>
      <c r="AG14" s="59">
        <f>IF($W14&lt;$L$3,0,INDEX(魂兽!$I$8:$I$126,MATCH(魂兽1!$X$3,魂兽!$G$8:$G$126,1),1))</f>
        <v>0.6</v>
      </c>
      <c r="AH14" s="59">
        <f>IF($W14&lt;$L$3,0,INDEX(魂兽!$I$8:$I$126,MATCH(魂兽1!$X$3,魂兽!$G$8:$G$126,1),1))</f>
        <v>0.6</v>
      </c>
      <c r="AI14" s="59">
        <f>IF($W14&lt;$L$3,0,INDEX(魂兽!$I$8:$I$126,MATCH(魂兽1!$X$3,魂兽!$G$8:$G$126,1),1))</f>
        <v>0.6</v>
      </c>
      <c r="AJ14" s="59">
        <f>IF($W14&lt;$L$3,0,INDEX(魂兽!$I$8:$I$126,MATCH(魂兽1!$X$3,魂兽!$G$8:$G$126,1),1))</f>
        <v>0.6</v>
      </c>
      <c r="AK14" s="59">
        <f>IF($W14&lt;$L$3,0,INDEX(魂兽!$I$8:$I$126,MATCH(魂兽1!$X$3,魂兽!$G$8:$G$126,1),1))</f>
        <v>0.6</v>
      </c>
      <c r="AN14" s="58">
        <v>8</v>
      </c>
      <c r="AO14" s="58">
        <f>IF(G14&lt;$A$3,0,INDEX(魂兽!$DG$79:$DN$85,MATCH(魂兽1!$B$3,魂兽!$DF$79:$DF$85,0),7)+INDEX(魂兽!$CN$97:$CU$102,MATCH(魂兽1!$C$3,魂兽!$CM$97:$CM$102,0),7)+INDEX(魂兽!$BP$101:$BW$125,MATCH(魂兽1!$D$3,魂兽!$BO$101:$BO$125,0),7))</f>
        <v>0</v>
      </c>
      <c r="AP14" s="58">
        <f>IF(G14&lt;$A$3,0,INDEX(魂兽!$DG$79:$DN$85,MATCH(魂兽1!$B$3,魂兽!$DF$79:$DF$85,0),8)+INDEX(魂兽!$CN$97:$CU$102,MATCH(魂兽1!$C$3,魂兽!$CM$97:$CM$102,0),8)+INDEX(魂兽!$BP$101:$BW$125,MATCH(魂兽1!$D$3,魂兽!$BO$101:$BO$125,0),8))</f>
        <v>0</v>
      </c>
    </row>
    <row r="15" spans="1:43" x14ac:dyDescent="0.2">
      <c r="G15" s="58">
        <v>9</v>
      </c>
      <c r="H15" s="29">
        <f>IF(G15&lt;$A$3,0,INDEX(魂兽!$DG$79:$DN$85,MATCH(魂兽1!$B$3,魂兽!$DF$79:$DF$85,0),4)+INDEX(魂兽!$CN$97:$CU$102,MATCH(魂兽1!$C$3,魂兽!$CM$97:$CM$102,0),4)+INDEX(魂兽!$BP$101:$BW$125,MATCH(魂兽1!$D$3,魂兽!$BO$101:$BO$125,0),4))</f>
        <v>0</v>
      </c>
      <c r="I15" s="31">
        <f>IF(G15&lt;$A$3,0,INDEX(魂兽!$DG$79:$DN$85,MATCH(魂兽1!$B$3,魂兽!$DF$79:$DF$85,0),1)+INDEX(魂兽!$CN$97:$CU$102,MATCH(魂兽1!$C$3,魂兽!$CM$97:$CM$102,0),1)+INDEX(魂兽!$BP$101:$BW$125,MATCH(魂兽1!$D$3,魂兽!$BO$101:$BO$125,0),1))</f>
        <v>0</v>
      </c>
      <c r="J15" s="60">
        <f>IF(G15&lt;$A$3,0,INDEX(魂兽!$DG$79:$DN$85,MATCH(魂兽1!$B$3,魂兽!$DF$79:$DF$85,0),2)+INDEX(魂兽!$CN$97:$CU$102,MATCH(魂兽1!$C$3,魂兽!$CM$97:$CM$102,0),2)+INDEX(魂兽!$BP$101:$BW$125,MATCH(魂兽1!$D$3,魂兽!$BO$101:$BO$125,0),2))</f>
        <v>0</v>
      </c>
      <c r="K15" s="60">
        <f>IF(G15&lt;$A$3,0,INDEX(魂兽!$DG$79:$DN$85,MATCH(魂兽1!$B$3,魂兽!$DF$79:$DF$85,0),3)+INDEX(魂兽!$CN$97:$CU$102,MATCH(魂兽1!$C$3,魂兽!$CM$97:$CM$102,0),3)+INDEX(魂兽!$BP$101:$BW$125,MATCH(魂兽1!$D$3,魂兽!$BO$101:$BO$125,0),3))</f>
        <v>0</v>
      </c>
      <c r="T15" s="58">
        <f>IF(G15&lt;$A$3,0,INDEX(魂兽!$DG$79:$DN$85,MATCH(魂兽1!$B$3,魂兽!$DF$79:$DF$85,0),5)+INDEX(魂兽!$CN$97:$CU$102,MATCH(魂兽1!$C$3,魂兽!$CM$97:$CM$102,0),5)+INDEX(魂兽!$BP$101:$BW$125,MATCH(魂兽1!$D$3,魂兽!$BO$101:$BO$125,0),5))</f>
        <v>0</v>
      </c>
      <c r="U15" s="58">
        <f>IF(G15&lt;$A$3,0,INDEX(魂兽!$DG$79:$DN$85,MATCH(魂兽1!$B$3,魂兽!$DF$79:$DF$85,0),6)+INDEX(魂兽!$CN$97:$CU$102,MATCH(魂兽1!$C$3,魂兽!$CM$97:$CM$102,0),6)+INDEX(魂兽!$BP$101:$BW$125,MATCH(魂兽1!$D$3,魂兽!$BO$101:$BO$125,0),6))</f>
        <v>0</v>
      </c>
      <c r="W15" s="58">
        <v>9</v>
      </c>
      <c r="X15" s="59">
        <f>IF($W15&lt;$L$3,0,INDEX(魂兽!$I$8:$I$126,MATCH(魂兽1!$X$3,魂兽!$G$8:$G$126,1),1))</f>
        <v>0.6</v>
      </c>
      <c r="Y15" s="59">
        <f>IF($W15&lt;$L$3,0,INDEX(魂兽!$I$8:$I$126,MATCH(魂兽1!$X$3,魂兽!$G$8:$G$126,1),1))</f>
        <v>0.6</v>
      </c>
      <c r="Z15" s="59">
        <f>IF($W15&lt;$L$3,0,INDEX(魂兽!$I$8:$I$126,MATCH(魂兽1!$X$3,魂兽!$G$8:$G$126,1),1))</f>
        <v>0.6</v>
      </c>
      <c r="AA15" s="59">
        <f>IF($W15&lt;$L$3,0,INDEX(魂兽!$I$8:$I$126,MATCH(魂兽1!$X$3,魂兽!$G$8:$G$126,1),1))</f>
        <v>0.6</v>
      </c>
      <c r="AB15" s="59">
        <f>IF($W15&lt;$L$3,0,INDEX(魂兽!$I$8:$I$126,MATCH(魂兽1!$X$3,魂兽!$G$8:$G$126,1),1))</f>
        <v>0.6</v>
      </c>
      <c r="AC15" s="59">
        <f>IF($W15&lt;$L$3,0,INDEX(魂兽!$I$8:$I$126,MATCH(魂兽1!$X$3,魂兽!$G$8:$G$126,1),1))</f>
        <v>0.6</v>
      </c>
      <c r="AD15" s="59">
        <f>IF($W15&lt;$L$3,0,INDEX(魂兽!$I$8:$I$126,MATCH(魂兽1!$X$3,魂兽!$G$8:$G$126,1),1))</f>
        <v>0.6</v>
      </c>
      <c r="AE15" s="59">
        <f>IF($W15&lt;$L$3,0,INDEX(魂兽!$I$8:$I$126,MATCH(魂兽1!$X$3,魂兽!$G$8:$G$126,1),1))</f>
        <v>0.6</v>
      </c>
      <c r="AF15" s="59">
        <f>IF($W15&lt;$L$3,0,INDEX(魂兽!$I$8:$I$126,MATCH(魂兽1!$X$3,魂兽!$G$8:$G$126,1),1))</f>
        <v>0.6</v>
      </c>
      <c r="AG15" s="59">
        <f>IF($W15&lt;$L$3,0,INDEX(魂兽!$I$8:$I$126,MATCH(魂兽1!$X$3,魂兽!$G$8:$G$126,1),1))</f>
        <v>0.6</v>
      </c>
      <c r="AH15" s="59">
        <f>IF($W15&lt;$L$3,0,INDEX(魂兽!$I$8:$I$126,MATCH(魂兽1!$X$3,魂兽!$G$8:$G$126,1),1))</f>
        <v>0.6</v>
      </c>
      <c r="AI15" s="59">
        <f>IF($W15&lt;$L$3,0,INDEX(魂兽!$I$8:$I$126,MATCH(魂兽1!$X$3,魂兽!$G$8:$G$126,1),1))</f>
        <v>0.6</v>
      </c>
      <c r="AJ15" s="59">
        <f>IF($W15&lt;$L$3,0,INDEX(魂兽!$I$8:$I$126,MATCH(魂兽1!$X$3,魂兽!$G$8:$G$126,1),1))</f>
        <v>0.6</v>
      </c>
      <c r="AK15" s="59">
        <f>IF($W15&lt;$L$3,0,INDEX(魂兽!$I$8:$I$126,MATCH(魂兽1!$X$3,魂兽!$G$8:$G$126,1),1))</f>
        <v>0.6</v>
      </c>
      <c r="AN15" s="58">
        <v>9</v>
      </c>
      <c r="AO15" s="58">
        <f>IF(G15&lt;$A$3,0,INDEX(魂兽!$DG$79:$DN$85,MATCH(魂兽1!$B$3,魂兽!$DF$79:$DF$85,0),7)+INDEX(魂兽!$CN$97:$CU$102,MATCH(魂兽1!$C$3,魂兽!$CM$97:$CM$102,0),7)+INDEX(魂兽!$BP$101:$BW$125,MATCH(魂兽1!$D$3,魂兽!$BO$101:$BO$125,0),7))</f>
        <v>0</v>
      </c>
      <c r="AP15" s="58">
        <f>IF(G15&lt;$A$3,0,INDEX(魂兽!$DG$79:$DN$85,MATCH(魂兽1!$B$3,魂兽!$DF$79:$DF$85,0),8)+INDEX(魂兽!$CN$97:$CU$102,MATCH(魂兽1!$C$3,魂兽!$CM$97:$CM$102,0),8)+INDEX(魂兽!$BP$101:$BW$125,MATCH(魂兽1!$D$3,魂兽!$BO$101:$BO$125,0),8))</f>
        <v>0</v>
      </c>
    </row>
    <row r="16" spans="1:43" x14ac:dyDescent="0.2">
      <c r="G16" s="58">
        <v>10</v>
      </c>
      <c r="H16" s="29">
        <f>IF(G16&lt;$A$3,0,INDEX(魂兽!$DG$79:$DN$85,MATCH(魂兽1!$B$3,魂兽!$DF$79:$DF$85,0),4)+INDEX(魂兽!$CN$97:$CU$102,MATCH(魂兽1!$C$3,魂兽!$CM$97:$CM$102,0),4)+INDEX(魂兽!$BP$101:$BW$125,MATCH(魂兽1!$D$3,魂兽!$BO$101:$BO$125,0),4))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6" s="31">
        <f>IF(G16&lt;$A$3,0,INDEX(魂兽!$DG$79:$DN$85,MATCH(魂兽1!$B$3,魂兽!$DF$79:$DF$85,0),1)+INDEX(魂兽!$CN$97:$CU$102,MATCH(魂兽1!$C$3,魂兽!$CM$97:$CM$102,0),1)+INDEX(魂兽!$BP$101:$BW$125,MATCH(魂兽1!$D$3,魂兽!$BO$101:$BO$125,0),1))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6" s="60">
        <f>IF(G16&lt;$A$3,0,INDEX(魂兽!$DG$79:$DN$85,MATCH(魂兽1!$B$3,魂兽!$DF$79:$DF$85,0),2)+INDEX(魂兽!$CN$97:$CU$102,MATCH(魂兽1!$C$3,魂兽!$CM$97:$CM$102,0),2)+INDEX(魂兽!$BP$101:$BW$125,MATCH(魂兽1!$D$3,魂兽!$BO$101:$BO$125,0),2))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6" s="60">
        <f>IF(G16&lt;$A$3,0,INDEX(魂兽!$DG$79:$DN$85,MATCH(魂兽1!$B$3,魂兽!$DF$79:$DF$85,0),3)+INDEX(魂兽!$CN$97:$CU$102,MATCH(魂兽1!$C$3,魂兽!$CM$97:$CM$102,0),3)+INDEX(魂兽!$BP$101:$BW$125,MATCH(魂兽1!$D$3,魂兽!$BO$101:$BO$125,0),3))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6" s="58">
        <f>IF(G16&lt;$A$3,0,INDEX(魂兽!$DG$79:$DN$85,MATCH(魂兽1!$B$3,魂兽!$DF$79:$DF$85,0),5)+INDEX(魂兽!$CN$97:$CU$102,MATCH(魂兽1!$C$3,魂兽!$CM$97:$CM$102,0),5)+INDEX(魂兽!$BP$101:$BW$125,MATCH(魂兽1!$D$3,魂兽!$BO$101:$BO$125,0),5))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6" s="58">
        <f>IF(G16&lt;$A$3,0,INDEX(魂兽!$DG$79:$DN$85,MATCH(魂兽1!$B$3,魂兽!$DF$79:$DF$85,0),6)+INDEX(魂兽!$CN$97:$CU$102,MATCH(魂兽1!$C$3,魂兽!$CM$97:$CM$102,0),6)+INDEX(魂兽!$BP$101:$BW$125,MATCH(魂兽1!$D$3,魂兽!$BO$101:$BO$125,0),6))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6" s="58">
        <v>10</v>
      </c>
      <c r="X16" s="59">
        <f>IF($W16&lt;$L$3,0,INDEX(魂兽!$I$8:$I$126,MATCH(魂兽1!$X$3,魂兽!$G$8:$G$126,1),1))</f>
        <v>0.6</v>
      </c>
      <c r="Y16" s="59">
        <f>IF($W16&lt;$L$3,0,INDEX(魂兽!$I$8:$I$126,MATCH(魂兽1!$X$3,魂兽!$G$8:$G$126,1),1))</f>
        <v>0.6</v>
      </c>
      <c r="Z16" s="59">
        <f>IF($W16&lt;$L$3,0,INDEX(魂兽!$I$8:$I$126,MATCH(魂兽1!$X$3,魂兽!$G$8:$G$126,1),1))</f>
        <v>0.6</v>
      </c>
      <c r="AA16" s="59">
        <f>IF($W16&lt;$L$3,0,INDEX(魂兽!$I$8:$I$126,MATCH(魂兽1!$X$3,魂兽!$G$8:$G$126,1),1))</f>
        <v>0.6</v>
      </c>
      <c r="AB16" s="59">
        <f>IF($W16&lt;$L$3,0,INDEX(魂兽!$I$8:$I$126,MATCH(魂兽1!$X$3,魂兽!$G$8:$G$126,1),1))</f>
        <v>0.6</v>
      </c>
      <c r="AC16" s="59">
        <f>IF($W16&lt;$L$3,0,INDEX(魂兽!$I$8:$I$126,MATCH(魂兽1!$X$3,魂兽!$G$8:$G$126,1),1))</f>
        <v>0.6</v>
      </c>
      <c r="AD16" s="59">
        <f>IF($W16&lt;$L$3,0,INDEX(魂兽!$I$8:$I$126,MATCH(魂兽1!$X$3,魂兽!$G$8:$G$126,1),1))</f>
        <v>0.6</v>
      </c>
      <c r="AE16" s="59">
        <f>IF($W16&lt;$L$3,0,INDEX(魂兽!$I$8:$I$126,MATCH(魂兽1!$X$3,魂兽!$G$8:$G$126,1),1))</f>
        <v>0.6</v>
      </c>
      <c r="AF16" s="59">
        <f>IF($W16&lt;$L$3,0,INDEX(魂兽!$I$8:$I$126,MATCH(魂兽1!$X$3,魂兽!$G$8:$G$126,1),1))</f>
        <v>0.6</v>
      </c>
      <c r="AG16" s="59">
        <f>IF($W16&lt;$L$3,0,INDEX(魂兽!$I$8:$I$126,MATCH(魂兽1!$X$3,魂兽!$G$8:$G$126,1),1))</f>
        <v>0.6</v>
      </c>
      <c r="AH16" s="59">
        <f>IF($W16&lt;$L$3,0,INDEX(魂兽!$I$8:$I$126,MATCH(魂兽1!$X$3,魂兽!$G$8:$G$126,1),1))</f>
        <v>0.6</v>
      </c>
      <c r="AI16" s="59">
        <f>IF($W16&lt;$L$3,0,INDEX(魂兽!$I$8:$I$126,MATCH(魂兽1!$X$3,魂兽!$G$8:$G$126,1),1))</f>
        <v>0.6</v>
      </c>
      <c r="AJ16" s="59">
        <f>IF($W16&lt;$L$3,0,INDEX(魂兽!$I$8:$I$126,MATCH(魂兽1!$X$3,魂兽!$G$8:$G$126,1),1))</f>
        <v>0.6</v>
      </c>
      <c r="AK16" s="59">
        <f>IF($W16&lt;$L$3,0,INDEX(魂兽!$I$8:$I$126,MATCH(魂兽1!$X$3,魂兽!$G$8:$G$126,1),1))</f>
        <v>0.6</v>
      </c>
      <c r="AN16" s="58">
        <v>10</v>
      </c>
      <c r="AO16" s="58">
        <f>IF(G16&lt;$A$3,0,INDEX(魂兽!$DG$79:$DN$85,MATCH(魂兽1!$B$3,魂兽!$DF$79:$DF$85,0),7)+INDEX(魂兽!$CN$97:$CU$102,MATCH(魂兽1!$C$3,魂兽!$CM$97:$CM$102,0),7)+INDEX(魂兽!$BP$101:$BW$125,MATCH(魂兽1!$D$3,魂兽!$BO$101:$BO$125,0),7))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6" s="58">
        <f>IF(G16&lt;$A$3,0,INDEX(魂兽!$DG$79:$DN$85,MATCH(魂兽1!$B$3,魂兽!$DF$79:$DF$85,0),8)+INDEX(魂兽!$CN$97:$CU$102,MATCH(魂兽1!$C$3,魂兽!$CM$97:$CM$102,0),8)+INDEX(魂兽!$BP$101:$BW$125,MATCH(魂兽1!$D$3,魂兽!$BO$101:$BO$125,0),8))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7" spans="7:42" x14ac:dyDescent="0.2">
      <c r="G17" s="58">
        <v>11</v>
      </c>
      <c r="H17" s="29">
        <f>IF(G17&lt;$A$3,0,INDEX(魂兽!$DG$79:$DN$85,MATCH(魂兽1!$B$3,魂兽!$DF$79:$DF$85,0),4)+INDEX(魂兽!$CN$97:$CU$102,MATCH(魂兽1!$C$3,魂兽!$CM$97:$CM$102,0),4)+INDEX(魂兽!$BP$101:$BW$125,MATCH(魂兽1!$D$3,魂兽!$BO$101:$BO$125,0),4))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7" s="31">
        <f>IF(G17&lt;$A$3,0,INDEX(魂兽!$DG$79:$DN$85,MATCH(魂兽1!$B$3,魂兽!$DF$79:$DF$85,0),1)+INDEX(魂兽!$CN$97:$CU$102,MATCH(魂兽1!$C$3,魂兽!$CM$97:$CM$102,0),1)+INDEX(魂兽!$BP$101:$BW$125,MATCH(魂兽1!$D$3,魂兽!$BO$101:$BO$125,0),1))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7" s="60">
        <f>IF(G17&lt;$A$3,0,INDEX(魂兽!$DG$79:$DN$85,MATCH(魂兽1!$B$3,魂兽!$DF$79:$DF$85,0),2)+INDEX(魂兽!$CN$97:$CU$102,MATCH(魂兽1!$C$3,魂兽!$CM$97:$CM$102,0),2)+INDEX(魂兽!$BP$101:$BW$125,MATCH(魂兽1!$D$3,魂兽!$BO$101:$BO$125,0),2))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7" s="60">
        <f>IF(G17&lt;$A$3,0,INDEX(魂兽!$DG$79:$DN$85,MATCH(魂兽1!$B$3,魂兽!$DF$79:$DF$85,0),3)+INDEX(魂兽!$CN$97:$CU$102,MATCH(魂兽1!$C$3,魂兽!$CM$97:$CM$102,0),3)+INDEX(魂兽!$BP$101:$BW$125,MATCH(魂兽1!$D$3,魂兽!$BO$101:$BO$125,0),3))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7" s="58">
        <f>IF(G17&lt;$A$3,0,INDEX(魂兽!$DG$79:$DN$85,MATCH(魂兽1!$B$3,魂兽!$DF$79:$DF$85,0),5)+INDEX(魂兽!$CN$97:$CU$102,MATCH(魂兽1!$C$3,魂兽!$CM$97:$CM$102,0),5)+INDEX(魂兽!$BP$101:$BW$125,MATCH(魂兽1!$D$3,魂兽!$BO$101:$BO$125,0),5))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7" s="58">
        <f>IF(G17&lt;$A$3,0,INDEX(魂兽!$DG$79:$DN$85,MATCH(魂兽1!$B$3,魂兽!$DF$79:$DF$85,0),6)+INDEX(魂兽!$CN$97:$CU$102,MATCH(魂兽1!$C$3,魂兽!$CM$97:$CM$102,0),6)+INDEX(魂兽!$BP$101:$BW$125,MATCH(魂兽1!$D$3,魂兽!$BO$101:$BO$125,0),6))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7" s="58">
        <v>11</v>
      </c>
      <c r="X17" s="59">
        <f>IF($W17&lt;$L$3,0,INDEX(魂兽!$I$8:$I$126,MATCH(魂兽1!$X$3,魂兽!$G$8:$G$126,1),1))</f>
        <v>0.6</v>
      </c>
      <c r="Y17" s="59">
        <f>IF($W17&lt;$L$3,0,INDEX(魂兽!$I$8:$I$126,MATCH(魂兽1!$X$3,魂兽!$G$8:$G$126,1),1))</f>
        <v>0.6</v>
      </c>
      <c r="Z17" s="59">
        <f>IF($W17&lt;$L$3,0,INDEX(魂兽!$I$8:$I$126,MATCH(魂兽1!$X$3,魂兽!$G$8:$G$126,1),1))</f>
        <v>0.6</v>
      </c>
      <c r="AA17" s="59">
        <f>IF($W17&lt;$L$3,0,INDEX(魂兽!$I$8:$I$126,MATCH(魂兽1!$X$3,魂兽!$G$8:$G$126,1),1))</f>
        <v>0.6</v>
      </c>
      <c r="AB17" s="59">
        <f>IF($W17&lt;$L$3,0,INDEX(魂兽!$I$8:$I$126,MATCH(魂兽1!$X$3,魂兽!$G$8:$G$126,1),1))</f>
        <v>0.6</v>
      </c>
      <c r="AC17" s="59">
        <f>IF($W17&lt;$L$3,0,INDEX(魂兽!$I$8:$I$126,MATCH(魂兽1!$X$3,魂兽!$G$8:$G$126,1),1))</f>
        <v>0.6</v>
      </c>
      <c r="AD17" s="59">
        <f>IF($W17&lt;$L$3,0,INDEX(魂兽!$I$8:$I$126,MATCH(魂兽1!$X$3,魂兽!$G$8:$G$126,1),1))</f>
        <v>0.6</v>
      </c>
      <c r="AE17" s="59">
        <f>IF($W17&lt;$L$3,0,INDEX(魂兽!$I$8:$I$126,MATCH(魂兽1!$X$3,魂兽!$G$8:$G$126,1),1))</f>
        <v>0.6</v>
      </c>
      <c r="AF17" s="59">
        <f>IF($W17&lt;$L$3,0,INDEX(魂兽!$I$8:$I$126,MATCH(魂兽1!$X$3,魂兽!$G$8:$G$126,1),1))</f>
        <v>0.6</v>
      </c>
      <c r="AG17" s="59">
        <f>IF($W17&lt;$L$3,0,INDEX(魂兽!$I$8:$I$126,MATCH(魂兽1!$X$3,魂兽!$G$8:$G$126,1),1))</f>
        <v>0.6</v>
      </c>
      <c r="AH17" s="59">
        <f>IF($W17&lt;$L$3,0,INDEX(魂兽!$I$8:$I$126,MATCH(魂兽1!$X$3,魂兽!$G$8:$G$126,1),1))</f>
        <v>0.6</v>
      </c>
      <c r="AI17" s="59">
        <f>IF($W17&lt;$L$3,0,INDEX(魂兽!$I$8:$I$126,MATCH(魂兽1!$X$3,魂兽!$G$8:$G$126,1),1))</f>
        <v>0.6</v>
      </c>
      <c r="AJ17" s="59">
        <f>IF($W17&lt;$L$3,0,INDEX(魂兽!$I$8:$I$126,MATCH(魂兽1!$X$3,魂兽!$G$8:$G$126,1),1))</f>
        <v>0.6</v>
      </c>
      <c r="AK17" s="59">
        <f>IF($W17&lt;$L$3,0,INDEX(魂兽!$I$8:$I$126,MATCH(魂兽1!$X$3,魂兽!$G$8:$G$126,1),1))</f>
        <v>0.6</v>
      </c>
      <c r="AN17" s="58">
        <v>11</v>
      </c>
      <c r="AO17" s="58">
        <f>IF(G17&lt;$A$3,0,INDEX(魂兽!$DG$79:$DN$85,MATCH(魂兽1!$B$3,魂兽!$DF$79:$DF$85,0),7)+INDEX(魂兽!$CN$97:$CU$102,MATCH(魂兽1!$C$3,魂兽!$CM$97:$CM$102,0),7)+INDEX(魂兽!$BP$101:$BW$125,MATCH(魂兽1!$D$3,魂兽!$BO$101:$BO$125,0),7))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7" s="58">
        <f>IF(G17&lt;$A$3,0,INDEX(魂兽!$DG$79:$DN$85,MATCH(魂兽1!$B$3,魂兽!$DF$79:$DF$85,0),8)+INDEX(魂兽!$CN$97:$CU$102,MATCH(魂兽1!$C$3,魂兽!$CM$97:$CM$102,0),8)+INDEX(魂兽!$BP$101:$BW$125,MATCH(魂兽1!$D$3,魂兽!$BO$101:$BO$125,0),8))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8" spans="7:42" x14ac:dyDescent="0.2">
      <c r="G18" s="58">
        <v>12</v>
      </c>
      <c r="H18" s="29">
        <f>IF(G18&lt;$A$3,0,INDEX(魂兽!$DG$79:$DN$85,MATCH(魂兽1!$B$3,魂兽!$DF$79:$DF$85,0),4)+INDEX(魂兽!$CN$97:$CU$102,MATCH(魂兽1!$C$3,魂兽!$CM$97:$CM$102,0),4)+INDEX(魂兽!$BP$101:$BW$125,MATCH(魂兽1!$D$3,魂兽!$BO$101:$BO$125,0),4))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8" s="31">
        <f>IF(G18&lt;$A$3,0,INDEX(魂兽!$DG$79:$DN$85,MATCH(魂兽1!$B$3,魂兽!$DF$79:$DF$85,0),1)+INDEX(魂兽!$CN$97:$CU$102,MATCH(魂兽1!$C$3,魂兽!$CM$97:$CM$102,0),1)+INDEX(魂兽!$BP$101:$BW$125,MATCH(魂兽1!$D$3,魂兽!$BO$101:$BO$125,0),1))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8" s="58">
        <f>IF(G18&lt;$A$3,0,INDEX(魂兽!$DG$79:$DN$85,MATCH(魂兽1!$B$3,魂兽!$DF$79:$DF$85,0),2)+INDEX(魂兽!$CN$97:$CU$102,MATCH(魂兽1!$C$3,魂兽!$CM$97:$CM$102,0),2)+INDEX(魂兽!$BP$101:$BW$125,MATCH(魂兽1!$D$3,魂兽!$BO$101:$BO$125,0),2))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8" s="58">
        <f>IF(G18&lt;$A$3,0,INDEX(魂兽!$DG$79:$DN$85,MATCH(魂兽1!$B$3,魂兽!$DF$79:$DF$85,0),3)+INDEX(魂兽!$CN$97:$CU$102,MATCH(魂兽1!$C$3,魂兽!$CM$97:$CM$102,0),3)+INDEX(魂兽!$BP$101:$BW$125,MATCH(魂兽1!$D$3,魂兽!$BO$101:$BO$125,0),3))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8" s="58">
        <f>IF(G18&lt;$A$3,0,INDEX(魂兽!$DG$79:$DN$85,MATCH(魂兽1!$B$3,魂兽!$DF$79:$DF$85,0),5)+INDEX(魂兽!$CN$97:$CU$102,MATCH(魂兽1!$C$3,魂兽!$CM$97:$CM$102,0),5)+INDEX(魂兽!$BP$101:$BW$125,MATCH(魂兽1!$D$3,魂兽!$BO$101:$BO$125,0),5))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8" s="58">
        <f>IF(G18&lt;$A$3,0,INDEX(魂兽!$DG$79:$DN$85,MATCH(魂兽1!$B$3,魂兽!$DF$79:$DF$85,0),6)+INDEX(魂兽!$CN$97:$CU$102,MATCH(魂兽1!$C$3,魂兽!$CM$97:$CM$102,0),6)+INDEX(魂兽!$BP$101:$BW$125,MATCH(魂兽1!$D$3,魂兽!$BO$101:$BO$125,0),6))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8" s="58">
        <v>12</v>
      </c>
      <c r="X18" s="59">
        <f>IF($W18&lt;$L$3,0,INDEX(魂兽!$I$8:$I$126,MATCH(魂兽1!$X$3,魂兽!$G$8:$G$126,1),1))</f>
        <v>0.6</v>
      </c>
      <c r="Y18" s="59">
        <f>IF($W18&lt;$L$3,0,INDEX(魂兽!$I$8:$I$126,MATCH(魂兽1!$X$3,魂兽!$G$8:$G$126,1),1))</f>
        <v>0.6</v>
      </c>
      <c r="Z18" s="59">
        <f>IF($W18&lt;$L$3,0,INDEX(魂兽!$I$8:$I$126,MATCH(魂兽1!$X$3,魂兽!$G$8:$G$126,1),1))</f>
        <v>0.6</v>
      </c>
      <c r="AA18" s="59">
        <f>IF($W18&lt;$L$3,0,INDEX(魂兽!$I$8:$I$126,MATCH(魂兽1!$X$3,魂兽!$G$8:$G$126,1),1))</f>
        <v>0.6</v>
      </c>
      <c r="AB18" s="59">
        <f>IF($W18&lt;$L$3,0,INDEX(魂兽!$I$8:$I$126,MATCH(魂兽1!$X$3,魂兽!$G$8:$G$126,1),1))</f>
        <v>0.6</v>
      </c>
      <c r="AC18" s="59">
        <f>IF($W18&lt;$L$3,0,INDEX(魂兽!$I$8:$I$126,MATCH(魂兽1!$X$3,魂兽!$G$8:$G$126,1),1))</f>
        <v>0.6</v>
      </c>
      <c r="AD18" s="59">
        <f>IF($W18&lt;$L$3,0,INDEX(魂兽!$I$8:$I$126,MATCH(魂兽1!$X$3,魂兽!$G$8:$G$126,1),1))</f>
        <v>0.6</v>
      </c>
      <c r="AE18" s="59">
        <f>IF($W18&lt;$L$3,0,INDEX(魂兽!$I$8:$I$126,MATCH(魂兽1!$X$3,魂兽!$G$8:$G$126,1),1))</f>
        <v>0.6</v>
      </c>
      <c r="AF18" s="59">
        <f>IF($W18&lt;$L$3,0,INDEX(魂兽!$I$8:$I$126,MATCH(魂兽1!$X$3,魂兽!$G$8:$G$126,1),1))</f>
        <v>0.6</v>
      </c>
      <c r="AG18" s="59">
        <f>IF($W18&lt;$L$3,0,INDEX(魂兽!$I$8:$I$126,MATCH(魂兽1!$X$3,魂兽!$G$8:$G$126,1),1))</f>
        <v>0.6</v>
      </c>
      <c r="AH18" s="59">
        <f>IF($W18&lt;$L$3,0,INDEX(魂兽!$I$8:$I$126,MATCH(魂兽1!$X$3,魂兽!$G$8:$G$126,1),1))</f>
        <v>0.6</v>
      </c>
      <c r="AI18" s="59">
        <f>IF($W18&lt;$L$3,0,INDEX(魂兽!$I$8:$I$126,MATCH(魂兽1!$X$3,魂兽!$G$8:$G$126,1),1))</f>
        <v>0.6</v>
      </c>
      <c r="AJ18" s="59">
        <f>IF($W18&lt;$L$3,0,INDEX(魂兽!$I$8:$I$126,MATCH(魂兽1!$X$3,魂兽!$G$8:$G$126,1),1))</f>
        <v>0.6</v>
      </c>
      <c r="AK18" s="59">
        <f>IF($W18&lt;$L$3,0,INDEX(魂兽!$I$8:$I$126,MATCH(魂兽1!$X$3,魂兽!$G$8:$G$126,1),1))</f>
        <v>0.6</v>
      </c>
      <c r="AN18" s="58">
        <v>12</v>
      </c>
      <c r="AO18" s="58">
        <f>IF(G18&lt;$A$3,0,INDEX(魂兽!$DG$79:$DN$85,MATCH(魂兽1!$B$3,魂兽!$DF$79:$DF$85,0),7)+INDEX(魂兽!$CN$97:$CU$102,MATCH(魂兽1!$C$3,魂兽!$CM$97:$CM$102,0),7)+INDEX(魂兽!$BP$101:$BW$125,MATCH(魂兽1!$D$3,魂兽!$BO$101:$BO$125,0),7))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8" s="58">
        <f>IF(G18&lt;$A$3,0,INDEX(魂兽!$DG$79:$DN$85,MATCH(魂兽1!$B$3,魂兽!$DF$79:$DF$85,0),8)+INDEX(魂兽!$CN$97:$CU$102,MATCH(魂兽1!$C$3,魂兽!$CM$97:$CM$102,0),8)+INDEX(魂兽!$BP$101:$BW$125,MATCH(魂兽1!$D$3,魂兽!$BO$101:$BO$125,0),8))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9" spans="7:42" x14ac:dyDescent="0.2">
      <c r="G19" s="58">
        <v>13</v>
      </c>
      <c r="H19" s="29">
        <f>IF(G19&lt;$A$3,0,INDEX(魂兽!$DG$79:$DN$85,MATCH(魂兽1!$B$3,魂兽!$DF$79:$DF$85,0),4)+INDEX(魂兽!$CN$97:$CU$102,MATCH(魂兽1!$C$3,魂兽!$CM$97:$CM$102,0),4)+INDEX(魂兽!$BP$101:$BW$125,MATCH(魂兽1!$D$3,魂兽!$BO$101:$BO$125,0),4))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9" s="31">
        <f>IF(G19&lt;$A$3,0,INDEX(魂兽!$DG$79:$DN$85,MATCH(魂兽1!$B$3,魂兽!$DF$79:$DF$85,0),1)+INDEX(魂兽!$CN$97:$CU$102,MATCH(魂兽1!$C$3,魂兽!$CM$97:$CM$102,0),1)+INDEX(魂兽!$BP$101:$BW$125,MATCH(魂兽1!$D$3,魂兽!$BO$101:$BO$125,0),1))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9" s="58">
        <f>IF(G19&lt;$A$3,0,INDEX(魂兽!$DG$79:$DN$85,MATCH(魂兽1!$B$3,魂兽!$DF$79:$DF$85,0),2)+INDEX(魂兽!$CN$97:$CU$102,MATCH(魂兽1!$C$3,魂兽!$CM$97:$CM$102,0),2)+INDEX(魂兽!$BP$101:$BW$125,MATCH(魂兽1!$D$3,魂兽!$BO$101:$BO$125,0),2))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9" s="58">
        <f>IF(G19&lt;$A$3,0,INDEX(魂兽!$DG$79:$DN$85,MATCH(魂兽1!$B$3,魂兽!$DF$79:$DF$85,0),3)+INDEX(魂兽!$CN$97:$CU$102,MATCH(魂兽1!$C$3,魂兽!$CM$97:$CM$102,0),3)+INDEX(魂兽!$BP$101:$BW$125,MATCH(魂兽1!$D$3,魂兽!$BO$101:$BO$125,0),3))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9" s="58">
        <f>IF(G19&lt;$A$3,0,INDEX(魂兽!$DG$79:$DN$85,MATCH(魂兽1!$B$3,魂兽!$DF$79:$DF$85,0),5)+INDEX(魂兽!$CN$97:$CU$102,MATCH(魂兽1!$C$3,魂兽!$CM$97:$CM$102,0),5)+INDEX(魂兽!$BP$101:$BW$125,MATCH(魂兽1!$D$3,魂兽!$BO$101:$BO$125,0),5))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9" s="58">
        <f>IF(G19&lt;$A$3,0,INDEX(魂兽!$DG$79:$DN$85,MATCH(魂兽1!$B$3,魂兽!$DF$79:$DF$85,0),6)+INDEX(魂兽!$CN$97:$CU$102,MATCH(魂兽1!$C$3,魂兽!$CM$97:$CM$102,0),6)+INDEX(魂兽!$BP$101:$BW$125,MATCH(魂兽1!$D$3,魂兽!$BO$101:$BO$125,0),6))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9" s="58">
        <v>13</v>
      </c>
      <c r="X19" s="59">
        <f>IF($W19&lt;$L$3,0,INDEX(魂兽!$I$8:$I$126,MATCH(魂兽1!$X$3,魂兽!$G$8:$G$126,1),1))</f>
        <v>0.6</v>
      </c>
      <c r="Y19" s="59">
        <f>IF($W19&lt;$L$3,0,INDEX(魂兽!$I$8:$I$126,MATCH(魂兽1!$X$3,魂兽!$G$8:$G$126,1),1))</f>
        <v>0.6</v>
      </c>
      <c r="Z19" s="59">
        <f>IF($W19&lt;$L$3,0,INDEX(魂兽!$I$8:$I$126,MATCH(魂兽1!$X$3,魂兽!$G$8:$G$126,1),1))</f>
        <v>0.6</v>
      </c>
      <c r="AA19" s="59">
        <f>IF($W19&lt;$L$3,0,INDEX(魂兽!$I$8:$I$126,MATCH(魂兽1!$X$3,魂兽!$G$8:$G$126,1),1))</f>
        <v>0.6</v>
      </c>
      <c r="AB19" s="59">
        <f>IF($W19&lt;$L$3,0,INDEX(魂兽!$I$8:$I$126,MATCH(魂兽1!$X$3,魂兽!$G$8:$G$126,1),1))</f>
        <v>0.6</v>
      </c>
      <c r="AC19" s="59">
        <f>IF($W19&lt;$L$3,0,INDEX(魂兽!$I$8:$I$126,MATCH(魂兽1!$X$3,魂兽!$G$8:$G$126,1),1))</f>
        <v>0.6</v>
      </c>
      <c r="AD19" s="59">
        <f>IF($W19&lt;$L$3,0,INDEX(魂兽!$I$8:$I$126,MATCH(魂兽1!$X$3,魂兽!$G$8:$G$126,1),1))</f>
        <v>0.6</v>
      </c>
      <c r="AE19" s="59">
        <f>IF($W19&lt;$L$3,0,INDEX(魂兽!$I$8:$I$126,MATCH(魂兽1!$X$3,魂兽!$G$8:$G$126,1),1))</f>
        <v>0.6</v>
      </c>
      <c r="AF19" s="59">
        <f>IF($W19&lt;$L$3,0,INDEX(魂兽!$I$8:$I$126,MATCH(魂兽1!$X$3,魂兽!$G$8:$G$126,1),1))</f>
        <v>0.6</v>
      </c>
      <c r="AG19" s="59">
        <f>IF($W19&lt;$L$3,0,INDEX(魂兽!$I$8:$I$126,MATCH(魂兽1!$X$3,魂兽!$G$8:$G$126,1),1))</f>
        <v>0.6</v>
      </c>
      <c r="AH19" s="59">
        <f>IF($W19&lt;$L$3,0,INDEX(魂兽!$I$8:$I$126,MATCH(魂兽1!$X$3,魂兽!$G$8:$G$126,1),1))</f>
        <v>0.6</v>
      </c>
      <c r="AI19" s="59">
        <f>IF($W19&lt;$L$3,0,INDEX(魂兽!$I$8:$I$126,MATCH(魂兽1!$X$3,魂兽!$G$8:$G$126,1),1))</f>
        <v>0.6</v>
      </c>
      <c r="AJ19" s="59">
        <f>IF($W19&lt;$L$3,0,INDEX(魂兽!$I$8:$I$126,MATCH(魂兽1!$X$3,魂兽!$G$8:$G$126,1),1))</f>
        <v>0.6</v>
      </c>
      <c r="AK19" s="59">
        <f>IF($W19&lt;$L$3,0,INDEX(魂兽!$I$8:$I$126,MATCH(魂兽1!$X$3,魂兽!$G$8:$G$126,1),1))</f>
        <v>0.6</v>
      </c>
      <c r="AN19" s="58">
        <v>13</v>
      </c>
      <c r="AO19" s="58">
        <f>IF(G19&lt;$A$3,0,INDEX(魂兽!$DG$79:$DN$85,MATCH(魂兽1!$B$3,魂兽!$DF$79:$DF$85,0),7)+INDEX(魂兽!$CN$97:$CU$102,MATCH(魂兽1!$C$3,魂兽!$CM$97:$CM$102,0),7)+INDEX(魂兽!$BP$101:$BW$125,MATCH(魂兽1!$D$3,魂兽!$BO$101:$BO$125,0),7))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9" s="58">
        <f>IF(G19&lt;$A$3,0,INDEX(魂兽!$DG$79:$DN$85,MATCH(魂兽1!$B$3,魂兽!$DF$79:$DF$85,0),8)+INDEX(魂兽!$CN$97:$CU$102,MATCH(魂兽1!$C$3,魂兽!$CM$97:$CM$102,0),8)+INDEX(魂兽!$BP$101:$BW$125,MATCH(魂兽1!$D$3,魂兽!$BO$101:$BO$125,0),8))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20" spans="7:42" x14ac:dyDescent="0.2">
      <c r="G20" s="58">
        <v>14</v>
      </c>
      <c r="H20" s="29">
        <f>IF(G20&lt;$A$3,0,INDEX(魂兽!$DG$79:$DN$85,MATCH(魂兽1!$B$3,魂兽!$DF$79:$DF$85,0),4)+INDEX(魂兽!$CN$97:$CU$102,MATCH(魂兽1!$C$3,魂兽!$CM$97:$CM$102,0),4)+INDEX(魂兽!$BP$101:$BW$125,MATCH(魂兽1!$D$3,魂兽!$BO$101:$BO$125,0),4))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20" s="31">
        <f>IF(G20&lt;$A$3,0,INDEX(魂兽!$DG$79:$DN$85,MATCH(魂兽1!$B$3,魂兽!$DF$79:$DF$85,0),1)+INDEX(魂兽!$CN$97:$CU$102,MATCH(魂兽1!$C$3,魂兽!$CM$97:$CM$102,0),1)+INDEX(魂兽!$BP$101:$BW$125,MATCH(魂兽1!$D$3,魂兽!$BO$101:$BO$125,0),1))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20" s="58">
        <f>IF(G20&lt;$A$3,0,INDEX(魂兽!$DG$79:$DN$85,MATCH(魂兽1!$B$3,魂兽!$DF$79:$DF$85,0),2)+INDEX(魂兽!$CN$97:$CU$102,MATCH(魂兽1!$C$3,魂兽!$CM$97:$CM$102,0),2)+INDEX(魂兽!$BP$101:$BW$125,MATCH(魂兽1!$D$3,魂兽!$BO$101:$BO$125,0),2))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20" s="58">
        <f>IF(G20&lt;$A$3,0,INDEX(魂兽!$DG$79:$DN$85,MATCH(魂兽1!$B$3,魂兽!$DF$79:$DF$85,0),3)+INDEX(魂兽!$CN$97:$CU$102,MATCH(魂兽1!$C$3,魂兽!$CM$97:$CM$102,0),3)+INDEX(魂兽!$BP$101:$BW$125,MATCH(魂兽1!$D$3,魂兽!$BO$101:$BO$125,0),3))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20" s="58">
        <f>IF(G20&lt;$A$3,0,INDEX(魂兽!$DG$79:$DN$85,MATCH(魂兽1!$B$3,魂兽!$DF$79:$DF$85,0),5)+INDEX(魂兽!$CN$97:$CU$102,MATCH(魂兽1!$C$3,魂兽!$CM$97:$CM$102,0),5)+INDEX(魂兽!$BP$101:$BW$125,MATCH(魂兽1!$D$3,魂兽!$BO$101:$BO$125,0),5))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20" s="58">
        <f>IF(G20&lt;$A$3,0,INDEX(魂兽!$DG$79:$DN$85,MATCH(魂兽1!$B$3,魂兽!$DF$79:$DF$85,0),6)+INDEX(魂兽!$CN$97:$CU$102,MATCH(魂兽1!$C$3,魂兽!$CM$97:$CM$102,0),6)+INDEX(魂兽!$BP$101:$BW$125,MATCH(魂兽1!$D$3,魂兽!$BO$101:$BO$125,0),6))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20" s="58">
        <v>14</v>
      </c>
      <c r="X20" s="59">
        <f>IF($W20&lt;$L$3,0,INDEX(魂兽!$I$8:$I$126,MATCH(魂兽1!$X$3,魂兽!$G$8:$G$126,1),1))</f>
        <v>0.6</v>
      </c>
      <c r="Y20" s="59">
        <f>IF($W20&lt;$L$3,0,INDEX(魂兽!$I$8:$I$126,MATCH(魂兽1!$X$3,魂兽!$G$8:$G$126,1),1))</f>
        <v>0.6</v>
      </c>
      <c r="Z20" s="59">
        <f>IF($W20&lt;$L$3,0,INDEX(魂兽!$I$8:$I$126,MATCH(魂兽1!$X$3,魂兽!$G$8:$G$126,1),1))</f>
        <v>0.6</v>
      </c>
      <c r="AA20" s="59">
        <f>IF($W20&lt;$L$3,0,INDEX(魂兽!$I$8:$I$126,MATCH(魂兽1!$X$3,魂兽!$G$8:$G$126,1),1))</f>
        <v>0.6</v>
      </c>
      <c r="AB20" s="59">
        <f>IF($W20&lt;$L$3,0,INDEX(魂兽!$I$8:$I$126,MATCH(魂兽1!$X$3,魂兽!$G$8:$G$126,1),1))</f>
        <v>0.6</v>
      </c>
      <c r="AC20" s="59">
        <f>IF($W20&lt;$L$3,0,INDEX(魂兽!$I$8:$I$126,MATCH(魂兽1!$X$3,魂兽!$G$8:$G$126,1),1))</f>
        <v>0.6</v>
      </c>
      <c r="AD20" s="59">
        <f>IF($W20&lt;$L$3,0,INDEX(魂兽!$I$8:$I$126,MATCH(魂兽1!$X$3,魂兽!$G$8:$G$126,1),1))</f>
        <v>0.6</v>
      </c>
      <c r="AE20" s="59">
        <f>IF($W20&lt;$L$3,0,INDEX(魂兽!$I$8:$I$126,MATCH(魂兽1!$X$3,魂兽!$G$8:$G$126,1),1))</f>
        <v>0.6</v>
      </c>
      <c r="AF20" s="59">
        <f>IF($W20&lt;$L$3,0,INDEX(魂兽!$I$8:$I$126,MATCH(魂兽1!$X$3,魂兽!$G$8:$G$126,1),1))</f>
        <v>0.6</v>
      </c>
      <c r="AG20" s="59">
        <f>IF($W20&lt;$L$3,0,INDEX(魂兽!$I$8:$I$126,MATCH(魂兽1!$X$3,魂兽!$G$8:$G$126,1),1))</f>
        <v>0.6</v>
      </c>
      <c r="AH20" s="59">
        <f>IF($W20&lt;$L$3,0,INDEX(魂兽!$I$8:$I$126,MATCH(魂兽1!$X$3,魂兽!$G$8:$G$126,1),1))</f>
        <v>0.6</v>
      </c>
      <c r="AI20" s="59">
        <f>IF($W20&lt;$L$3,0,INDEX(魂兽!$I$8:$I$126,MATCH(魂兽1!$X$3,魂兽!$G$8:$G$126,1),1))</f>
        <v>0.6</v>
      </c>
      <c r="AJ20" s="59">
        <f>IF($W20&lt;$L$3,0,INDEX(魂兽!$I$8:$I$126,MATCH(魂兽1!$X$3,魂兽!$G$8:$G$126,1),1))</f>
        <v>0.6</v>
      </c>
      <c r="AK20" s="59">
        <f>IF($W20&lt;$L$3,0,INDEX(魂兽!$I$8:$I$126,MATCH(魂兽1!$X$3,魂兽!$G$8:$G$126,1),1))</f>
        <v>0.6</v>
      </c>
      <c r="AN20" s="58">
        <v>14</v>
      </c>
      <c r="AO20" s="58">
        <f>IF(G20&lt;$A$3,0,INDEX(魂兽!$DG$79:$DN$85,MATCH(魂兽1!$B$3,魂兽!$DF$79:$DF$85,0),7)+INDEX(魂兽!$CN$97:$CU$102,MATCH(魂兽1!$C$3,魂兽!$CM$97:$CM$102,0),7)+INDEX(魂兽!$BP$101:$BW$125,MATCH(魂兽1!$D$3,魂兽!$BO$101:$BO$125,0),7))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20" s="58">
        <f>IF(G20&lt;$A$3,0,INDEX(魂兽!$DG$79:$DN$85,MATCH(魂兽1!$B$3,魂兽!$DF$79:$DF$85,0),8)+INDEX(魂兽!$CN$97:$CU$102,MATCH(魂兽1!$C$3,魂兽!$CM$97:$CM$102,0),8)+INDEX(魂兽!$BP$101:$BW$125,MATCH(魂兽1!$D$3,魂兽!$BO$101:$BO$125,0),8))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21" spans="7:42" x14ac:dyDescent="0.2">
      <c r="G21" s="58">
        <v>15</v>
      </c>
      <c r="H21" s="29">
        <f>IF(G21&lt;$A$3,0,INDEX(魂兽!$DG$79:$DN$85,MATCH(魂兽1!$B$3,魂兽!$DF$79:$DF$85,0),4)+INDEX(魂兽!$CN$97:$CU$102,MATCH(魂兽1!$C$3,魂兽!$CM$97:$CM$102,0),4)+INDEX(魂兽!$BP$101:$BW$125,MATCH(魂兽1!$D$3,魂兽!$BO$101:$BO$125,0),4))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21" s="31">
        <f>IF(G21&lt;$A$3,0,INDEX(魂兽!$DG$79:$DN$85,MATCH(魂兽1!$B$3,魂兽!$DF$79:$DF$85,0),1)+INDEX(魂兽!$CN$97:$CU$102,MATCH(魂兽1!$C$3,魂兽!$CM$97:$CM$102,0),1)+INDEX(魂兽!$BP$101:$BW$125,MATCH(魂兽1!$D$3,魂兽!$BO$101:$BO$125,0),1))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21" s="58">
        <f>IF(G21&lt;$A$3,0,INDEX(魂兽!$DG$79:$DN$85,MATCH(魂兽1!$B$3,魂兽!$DF$79:$DF$85,0),2)+INDEX(魂兽!$CN$97:$CU$102,MATCH(魂兽1!$C$3,魂兽!$CM$97:$CM$102,0),2)+INDEX(魂兽!$BP$101:$BW$125,MATCH(魂兽1!$D$3,魂兽!$BO$101:$BO$125,0),2))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21" s="58">
        <f>IF(G21&lt;$A$3,0,INDEX(魂兽!$DG$79:$DN$85,MATCH(魂兽1!$B$3,魂兽!$DF$79:$DF$85,0),3)+INDEX(魂兽!$CN$97:$CU$102,MATCH(魂兽1!$C$3,魂兽!$CM$97:$CM$102,0),3)+INDEX(魂兽!$BP$101:$BW$125,MATCH(魂兽1!$D$3,魂兽!$BO$101:$BO$125,0),3))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21" s="58">
        <f>IF(G21&lt;$A$3,0,INDEX(魂兽!$DG$79:$DN$85,MATCH(魂兽1!$B$3,魂兽!$DF$79:$DF$85,0),5)+INDEX(魂兽!$CN$97:$CU$102,MATCH(魂兽1!$C$3,魂兽!$CM$97:$CM$102,0),5)+INDEX(魂兽!$BP$101:$BW$125,MATCH(魂兽1!$D$3,魂兽!$BO$101:$BO$125,0),5))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21" s="58">
        <f>IF(G21&lt;$A$3,0,INDEX(魂兽!$DG$79:$DN$85,MATCH(魂兽1!$B$3,魂兽!$DF$79:$DF$85,0),6)+INDEX(魂兽!$CN$97:$CU$102,MATCH(魂兽1!$C$3,魂兽!$CM$97:$CM$102,0),6)+INDEX(魂兽!$BP$101:$BW$125,MATCH(魂兽1!$D$3,魂兽!$BO$101:$BO$125,0),6))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21" s="58">
        <v>15</v>
      </c>
      <c r="X21" s="59">
        <f>IF($W21&lt;$L$3,0,INDEX(魂兽!$I$8:$I$126,MATCH(魂兽1!$X$3,魂兽!$G$8:$G$126,1),1))</f>
        <v>0.6</v>
      </c>
      <c r="Y21" s="59">
        <f>IF($W21&lt;$L$3,0,INDEX(魂兽!$I$8:$I$126,MATCH(魂兽1!$X$3,魂兽!$G$8:$G$126,1),1))</f>
        <v>0.6</v>
      </c>
      <c r="Z21" s="59">
        <f>IF($W21&lt;$L$3,0,INDEX(魂兽!$I$8:$I$126,MATCH(魂兽1!$X$3,魂兽!$G$8:$G$126,1),1))</f>
        <v>0.6</v>
      </c>
      <c r="AA21" s="59">
        <f>IF($W21&lt;$L$3,0,INDEX(魂兽!$I$8:$I$126,MATCH(魂兽1!$X$3,魂兽!$G$8:$G$126,1),1))</f>
        <v>0.6</v>
      </c>
      <c r="AB21" s="59">
        <f>IF($W21&lt;$L$3,0,INDEX(魂兽!$I$8:$I$126,MATCH(魂兽1!$X$3,魂兽!$G$8:$G$126,1),1))</f>
        <v>0.6</v>
      </c>
      <c r="AC21" s="59">
        <f>IF($W21&lt;$L$3,0,INDEX(魂兽!$I$8:$I$126,MATCH(魂兽1!$X$3,魂兽!$G$8:$G$126,1),1))</f>
        <v>0.6</v>
      </c>
      <c r="AD21" s="59">
        <f>IF($W21&lt;$L$3,0,INDEX(魂兽!$I$8:$I$126,MATCH(魂兽1!$X$3,魂兽!$G$8:$G$126,1),1))</f>
        <v>0.6</v>
      </c>
      <c r="AE21" s="59">
        <f>IF($W21&lt;$L$3,0,INDEX(魂兽!$I$8:$I$126,MATCH(魂兽1!$X$3,魂兽!$G$8:$G$126,1),1))</f>
        <v>0.6</v>
      </c>
      <c r="AF21" s="59">
        <f>IF($W21&lt;$L$3,0,INDEX(魂兽!$I$8:$I$126,MATCH(魂兽1!$X$3,魂兽!$G$8:$G$126,1),1))</f>
        <v>0.6</v>
      </c>
      <c r="AG21" s="59">
        <f>IF($W21&lt;$L$3,0,INDEX(魂兽!$I$8:$I$126,MATCH(魂兽1!$X$3,魂兽!$G$8:$G$126,1),1))</f>
        <v>0.6</v>
      </c>
      <c r="AH21" s="59">
        <f>IF($W21&lt;$L$3,0,INDEX(魂兽!$I$8:$I$126,MATCH(魂兽1!$X$3,魂兽!$G$8:$G$126,1),1))</f>
        <v>0.6</v>
      </c>
      <c r="AI21" s="59">
        <f>IF($W21&lt;$L$3,0,INDEX(魂兽!$I$8:$I$126,MATCH(魂兽1!$X$3,魂兽!$G$8:$G$126,1),1))</f>
        <v>0.6</v>
      </c>
      <c r="AJ21" s="59">
        <f>IF($W21&lt;$L$3,0,INDEX(魂兽!$I$8:$I$126,MATCH(魂兽1!$X$3,魂兽!$G$8:$G$126,1),1))</f>
        <v>0.6</v>
      </c>
      <c r="AK21" s="59">
        <f>IF($W21&lt;$L$3,0,INDEX(魂兽!$I$8:$I$126,MATCH(魂兽1!$X$3,魂兽!$G$8:$G$126,1),1))</f>
        <v>0.6</v>
      </c>
      <c r="AN21" s="58">
        <v>15</v>
      </c>
      <c r="AO21" s="58">
        <f>IF(G21&lt;$A$3,0,INDEX(魂兽!$DG$79:$DN$85,MATCH(魂兽1!$B$3,魂兽!$DF$79:$DF$85,0),7)+INDEX(魂兽!$CN$97:$CU$102,MATCH(魂兽1!$C$3,魂兽!$CM$97:$CM$102,0),7)+INDEX(魂兽!$BP$101:$BW$125,MATCH(魂兽1!$D$3,魂兽!$BO$101:$BO$125,0),7))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21" s="58">
        <f>IF(G21&lt;$A$3,0,INDEX(魂兽!$DG$79:$DN$85,MATCH(魂兽1!$B$3,魂兽!$DF$79:$DF$85,0),8)+INDEX(魂兽!$CN$97:$CU$102,MATCH(魂兽1!$C$3,魂兽!$CM$97:$CM$102,0),8)+INDEX(魂兽!$BP$101:$BW$125,MATCH(魂兽1!$D$3,魂兽!$BO$101:$BO$125,0),8))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22" spans="7:42" x14ac:dyDescent="0.2">
      <c r="G22" s="58">
        <v>16</v>
      </c>
      <c r="H22" s="29">
        <f>IF(G22&lt;$A$3,0,INDEX(魂兽!$DG$79:$DN$85,MATCH(魂兽1!$B$3,魂兽!$DF$79:$DF$85,0),4)+INDEX(魂兽!$CN$97:$CU$102,MATCH(魂兽1!$C$3,魂兽!$CM$97:$CM$102,0),4)+INDEX(魂兽!$BP$101:$BW$125,MATCH(魂兽1!$D$3,魂兽!$BO$101:$BO$125,0),4))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22" s="31">
        <f>IF(G22&lt;$A$3,0,INDEX(魂兽!$DG$79:$DN$85,MATCH(魂兽1!$B$3,魂兽!$DF$79:$DF$85,0),1)+INDEX(魂兽!$CN$97:$CU$102,MATCH(魂兽1!$C$3,魂兽!$CM$97:$CM$102,0),1)+INDEX(魂兽!$BP$101:$BW$125,MATCH(魂兽1!$D$3,魂兽!$BO$101:$BO$125,0),1))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22" s="58">
        <f>IF(G22&lt;$A$3,0,INDEX(魂兽!$DG$79:$DN$85,MATCH(魂兽1!$B$3,魂兽!$DF$79:$DF$85,0),2)+INDEX(魂兽!$CN$97:$CU$102,MATCH(魂兽1!$C$3,魂兽!$CM$97:$CM$102,0),2)+INDEX(魂兽!$BP$101:$BW$125,MATCH(魂兽1!$D$3,魂兽!$BO$101:$BO$125,0),2))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22" s="58">
        <f>IF(G22&lt;$A$3,0,INDEX(魂兽!$DG$79:$DN$85,MATCH(魂兽1!$B$3,魂兽!$DF$79:$DF$85,0),3)+INDEX(魂兽!$CN$97:$CU$102,MATCH(魂兽1!$C$3,魂兽!$CM$97:$CM$102,0),3)+INDEX(魂兽!$BP$101:$BW$125,MATCH(魂兽1!$D$3,魂兽!$BO$101:$BO$125,0),3))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22" s="58">
        <f>IF(G22&lt;$A$3,0,INDEX(魂兽!$DG$79:$DN$85,MATCH(魂兽1!$B$3,魂兽!$DF$79:$DF$85,0),5)+INDEX(魂兽!$CN$97:$CU$102,MATCH(魂兽1!$C$3,魂兽!$CM$97:$CM$102,0),5)+INDEX(魂兽!$BP$101:$BW$125,MATCH(魂兽1!$D$3,魂兽!$BO$101:$BO$125,0),5))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22" s="58">
        <f>IF(G22&lt;$A$3,0,INDEX(魂兽!$DG$79:$DN$85,MATCH(魂兽1!$B$3,魂兽!$DF$79:$DF$85,0),6)+INDEX(魂兽!$CN$97:$CU$102,MATCH(魂兽1!$C$3,魂兽!$CM$97:$CM$102,0),6)+INDEX(魂兽!$BP$101:$BW$125,MATCH(魂兽1!$D$3,魂兽!$BO$101:$BO$125,0),6))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22" s="58">
        <v>16</v>
      </c>
      <c r="X22" s="59">
        <f>IF($W22&lt;$L$3,0,INDEX(魂兽!$I$8:$I$126,MATCH(魂兽1!$X$3,魂兽!$G$8:$G$126,1),1))</f>
        <v>0.6</v>
      </c>
      <c r="Y22" s="59">
        <f>IF($W22&lt;$L$3,0,INDEX(魂兽!$I$8:$I$126,MATCH(魂兽1!$X$3,魂兽!$G$8:$G$126,1),1))</f>
        <v>0.6</v>
      </c>
      <c r="Z22" s="59">
        <f>IF($W22&lt;$L$3,0,INDEX(魂兽!$I$8:$I$126,MATCH(魂兽1!$X$3,魂兽!$G$8:$G$126,1),1))</f>
        <v>0.6</v>
      </c>
      <c r="AA22" s="59">
        <f>IF($W22&lt;$L$3,0,INDEX(魂兽!$I$8:$I$126,MATCH(魂兽1!$X$3,魂兽!$G$8:$G$126,1),1))</f>
        <v>0.6</v>
      </c>
      <c r="AB22" s="59">
        <f>IF($W22&lt;$L$3,0,INDEX(魂兽!$I$8:$I$126,MATCH(魂兽1!$X$3,魂兽!$G$8:$G$126,1),1))</f>
        <v>0.6</v>
      </c>
      <c r="AC22" s="59">
        <f>IF($W22&lt;$L$3,0,INDEX(魂兽!$I$8:$I$126,MATCH(魂兽1!$X$3,魂兽!$G$8:$G$126,1),1))</f>
        <v>0.6</v>
      </c>
      <c r="AD22" s="59">
        <f>IF($W22&lt;$L$3,0,INDEX(魂兽!$I$8:$I$126,MATCH(魂兽1!$X$3,魂兽!$G$8:$G$126,1),1))</f>
        <v>0.6</v>
      </c>
      <c r="AE22" s="59">
        <f>IF($W22&lt;$L$3,0,INDEX(魂兽!$I$8:$I$126,MATCH(魂兽1!$X$3,魂兽!$G$8:$G$126,1),1))</f>
        <v>0.6</v>
      </c>
      <c r="AF22" s="59">
        <f>IF($W22&lt;$L$3,0,INDEX(魂兽!$I$8:$I$126,MATCH(魂兽1!$X$3,魂兽!$G$8:$G$126,1),1))</f>
        <v>0.6</v>
      </c>
      <c r="AG22" s="59">
        <f>IF($W22&lt;$L$3,0,INDEX(魂兽!$I$8:$I$126,MATCH(魂兽1!$X$3,魂兽!$G$8:$G$126,1),1))</f>
        <v>0.6</v>
      </c>
      <c r="AH22" s="59">
        <f>IF($W22&lt;$L$3,0,INDEX(魂兽!$I$8:$I$126,MATCH(魂兽1!$X$3,魂兽!$G$8:$G$126,1),1))</f>
        <v>0.6</v>
      </c>
      <c r="AI22" s="59">
        <f>IF($W22&lt;$L$3,0,INDEX(魂兽!$I$8:$I$126,MATCH(魂兽1!$X$3,魂兽!$G$8:$G$126,1),1))</f>
        <v>0.6</v>
      </c>
      <c r="AJ22" s="59">
        <f>IF($W22&lt;$L$3,0,INDEX(魂兽!$I$8:$I$126,MATCH(魂兽1!$X$3,魂兽!$G$8:$G$126,1),1))</f>
        <v>0.6</v>
      </c>
      <c r="AK22" s="59">
        <f>IF($W22&lt;$L$3,0,INDEX(魂兽!$I$8:$I$126,MATCH(魂兽1!$X$3,魂兽!$G$8:$G$126,1),1))</f>
        <v>0.6</v>
      </c>
      <c r="AN22" s="58">
        <v>16</v>
      </c>
      <c r="AO22" s="58">
        <f>IF(G22&lt;$A$3,0,INDEX(魂兽!$DG$79:$DN$85,MATCH(魂兽1!$B$3,魂兽!$DF$79:$DF$85,0),7)+INDEX(魂兽!$CN$97:$CU$102,MATCH(魂兽1!$C$3,魂兽!$CM$97:$CM$102,0),7)+INDEX(魂兽!$BP$101:$BW$125,MATCH(魂兽1!$D$3,魂兽!$BO$101:$BO$125,0),7))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22" s="58">
        <f>IF(G22&lt;$A$3,0,INDEX(魂兽!$DG$79:$DN$85,MATCH(魂兽1!$B$3,魂兽!$DF$79:$DF$85,0),8)+INDEX(魂兽!$CN$97:$CU$102,MATCH(魂兽1!$C$3,魂兽!$CM$97:$CM$102,0),8)+INDEX(魂兽!$BP$101:$BW$125,MATCH(魂兽1!$D$3,魂兽!$BO$101:$BO$125,0),8))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23" spans="7:42" x14ac:dyDescent="0.2">
      <c r="G23" s="58">
        <v>17</v>
      </c>
      <c r="H23" s="29">
        <f>IF(G23&lt;$A$3,0,INDEX(魂兽!$DG$79:$DN$85,MATCH(魂兽1!$B$3,魂兽!$DF$79:$DF$85,0),4)+INDEX(魂兽!$CN$97:$CU$102,MATCH(魂兽1!$C$3,魂兽!$CM$97:$CM$102,0),4)+INDEX(魂兽!$BP$101:$BW$125,MATCH(魂兽1!$D$3,魂兽!$BO$101:$BO$125,0),4))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23" s="31">
        <f>IF(G23&lt;$A$3,0,INDEX(魂兽!$DG$79:$DN$85,MATCH(魂兽1!$B$3,魂兽!$DF$79:$DF$85,0),1)+INDEX(魂兽!$CN$97:$CU$102,MATCH(魂兽1!$C$3,魂兽!$CM$97:$CM$102,0),1)+INDEX(魂兽!$BP$101:$BW$125,MATCH(魂兽1!$D$3,魂兽!$BO$101:$BO$125,0),1))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23" s="58">
        <f>IF(G23&lt;$A$3,0,INDEX(魂兽!$DG$79:$DN$85,MATCH(魂兽1!$B$3,魂兽!$DF$79:$DF$85,0),2)+INDEX(魂兽!$CN$97:$CU$102,MATCH(魂兽1!$C$3,魂兽!$CM$97:$CM$102,0),2)+INDEX(魂兽!$BP$101:$BW$125,MATCH(魂兽1!$D$3,魂兽!$BO$101:$BO$125,0),2))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23" s="58">
        <f>IF(G23&lt;$A$3,0,INDEX(魂兽!$DG$79:$DN$85,MATCH(魂兽1!$B$3,魂兽!$DF$79:$DF$85,0),3)+INDEX(魂兽!$CN$97:$CU$102,MATCH(魂兽1!$C$3,魂兽!$CM$97:$CM$102,0),3)+INDEX(魂兽!$BP$101:$BW$125,MATCH(魂兽1!$D$3,魂兽!$BO$101:$BO$125,0),3))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23" s="58">
        <f>IF(G23&lt;$A$3,0,INDEX(魂兽!$DG$79:$DN$85,MATCH(魂兽1!$B$3,魂兽!$DF$79:$DF$85,0),5)+INDEX(魂兽!$CN$97:$CU$102,MATCH(魂兽1!$C$3,魂兽!$CM$97:$CM$102,0),5)+INDEX(魂兽!$BP$101:$BW$125,MATCH(魂兽1!$D$3,魂兽!$BO$101:$BO$125,0),5))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23" s="58">
        <f>IF(G23&lt;$A$3,0,INDEX(魂兽!$DG$79:$DN$85,MATCH(魂兽1!$B$3,魂兽!$DF$79:$DF$85,0),6)+INDEX(魂兽!$CN$97:$CU$102,MATCH(魂兽1!$C$3,魂兽!$CM$97:$CM$102,0),6)+INDEX(魂兽!$BP$101:$BW$125,MATCH(魂兽1!$D$3,魂兽!$BO$101:$BO$125,0),6))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23" s="58">
        <v>17</v>
      </c>
      <c r="X23" s="59">
        <f>IF($W23&lt;$L$3,0,INDEX(魂兽!$I$8:$I$126,MATCH(魂兽1!$X$3,魂兽!$G$8:$G$126,1),1))</f>
        <v>0.6</v>
      </c>
      <c r="Y23" s="59">
        <f>IF($W23&lt;$L$3,0,INDEX(魂兽!$I$8:$I$126,MATCH(魂兽1!$X$3,魂兽!$G$8:$G$126,1),1))</f>
        <v>0.6</v>
      </c>
      <c r="Z23" s="59">
        <f>IF($W23&lt;$L$3,0,INDEX(魂兽!$I$8:$I$126,MATCH(魂兽1!$X$3,魂兽!$G$8:$G$126,1),1))</f>
        <v>0.6</v>
      </c>
      <c r="AA23" s="59">
        <f>IF($W23&lt;$L$3,0,INDEX(魂兽!$I$8:$I$126,MATCH(魂兽1!$X$3,魂兽!$G$8:$G$126,1),1))</f>
        <v>0.6</v>
      </c>
      <c r="AB23" s="59">
        <f>IF($W23&lt;$L$3,0,INDEX(魂兽!$I$8:$I$126,MATCH(魂兽1!$X$3,魂兽!$G$8:$G$126,1),1))</f>
        <v>0.6</v>
      </c>
      <c r="AC23" s="59">
        <f>IF($W23&lt;$L$3,0,INDEX(魂兽!$I$8:$I$126,MATCH(魂兽1!$X$3,魂兽!$G$8:$G$126,1),1))</f>
        <v>0.6</v>
      </c>
      <c r="AD23" s="59">
        <f>IF($W23&lt;$L$3,0,INDEX(魂兽!$I$8:$I$126,MATCH(魂兽1!$X$3,魂兽!$G$8:$G$126,1),1))</f>
        <v>0.6</v>
      </c>
      <c r="AE23" s="59">
        <f>IF($W23&lt;$L$3,0,INDEX(魂兽!$I$8:$I$126,MATCH(魂兽1!$X$3,魂兽!$G$8:$G$126,1),1))</f>
        <v>0.6</v>
      </c>
      <c r="AF23" s="59">
        <f>IF($W23&lt;$L$3,0,INDEX(魂兽!$I$8:$I$126,MATCH(魂兽1!$X$3,魂兽!$G$8:$G$126,1),1))</f>
        <v>0.6</v>
      </c>
      <c r="AG23" s="59">
        <f>IF($W23&lt;$L$3,0,INDEX(魂兽!$I$8:$I$126,MATCH(魂兽1!$X$3,魂兽!$G$8:$G$126,1),1))</f>
        <v>0.6</v>
      </c>
      <c r="AH23" s="59">
        <f>IF($W23&lt;$L$3,0,INDEX(魂兽!$I$8:$I$126,MATCH(魂兽1!$X$3,魂兽!$G$8:$G$126,1),1))</f>
        <v>0.6</v>
      </c>
      <c r="AI23" s="59">
        <f>IF($W23&lt;$L$3,0,INDEX(魂兽!$I$8:$I$126,MATCH(魂兽1!$X$3,魂兽!$G$8:$G$126,1),1))</f>
        <v>0.6</v>
      </c>
      <c r="AJ23" s="59">
        <f>IF($W23&lt;$L$3,0,INDEX(魂兽!$I$8:$I$126,MATCH(魂兽1!$X$3,魂兽!$G$8:$G$126,1),1))</f>
        <v>0.6</v>
      </c>
      <c r="AK23" s="59">
        <f>IF($W23&lt;$L$3,0,INDEX(魂兽!$I$8:$I$126,MATCH(魂兽1!$X$3,魂兽!$G$8:$G$126,1),1))</f>
        <v>0.6</v>
      </c>
      <c r="AN23" s="58">
        <v>17</v>
      </c>
      <c r="AO23" s="58">
        <f>IF(G23&lt;$A$3,0,INDEX(魂兽!$DG$79:$DN$85,MATCH(魂兽1!$B$3,魂兽!$DF$79:$DF$85,0),7)+INDEX(魂兽!$CN$97:$CU$102,MATCH(魂兽1!$C$3,魂兽!$CM$97:$CM$102,0),7)+INDEX(魂兽!$BP$101:$BW$125,MATCH(魂兽1!$D$3,魂兽!$BO$101:$BO$125,0),7))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23" s="58">
        <f>IF(G23&lt;$A$3,0,INDEX(魂兽!$DG$79:$DN$85,MATCH(魂兽1!$B$3,魂兽!$DF$79:$DF$85,0),8)+INDEX(魂兽!$CN$97:$CU$102,MATCH(魂兽1!$C$3,魂兽!$CM$97:$CM$102,0),8)+INDEX(魂兽!$BP$101:$BW$125,MATCH(魂兽1!$D$3,魂兽!$BO$101:$BO$125,0),8))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24" spans="7:42" x14ac:dyDescent="0.2">
      <c r="G24" s="58">
        <v>18</v>
      </c>
      <c r="H24" s="29">
        <f>IF(G24&lt;$A$3,0,INDEX(魂兽!$DG$79:$DN$85,MATCH(魂兽1!$B$3,魂兽!$DF$79:$DF$85,0),4)+INDEX(魂兽!$CN$97:$CU$102,MATCH(魂兽1!$C$3,魂兽!$CM$97:$CM$102,0),4)+INDEX(魂兽!$BP$101:$BW$125,MATCH(魂兽1!$D$3,魂兽!$BO$101:$BO$125,0),4))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24" s="31">
        <f>IF(G24&lt;$A$3,0,INDEX(魂兽!$DG$79:$DN$85,MATCH(魂兽1!$B$3,魂兽!$DF$79:$DF$85,0),1)+INDEX(魂兽!$CN$97:$CU$102,MATCH(魂兽1!$C$3,魂兽!$CM$97:$CM$102,0),1)+INDEX(魂兽!$BP$101:$BW$125,MATCH(魂兽1!$D$3,魂兽!$BO$101:$BO$125,0),1))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24" s="58">
        <f>IF(G24&lt;$A$3,0,INDEX(魂兽!$DG$79:$DN$85,MATCH(魂兽1!$B$3,魂兽!$DF$79:$DF$85,0),2)+INDEX(魂兽!$CN$97:$CU$102,MATCH(魂兽1!$C$3,魂兽!$CM$97:$CM$102,0),2)+INDEX(魂兽!$BP$101:$BW$125,MATCH(魂兽1!$D$3,魂兽!$BO$101:$BO$125,0),2))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24" s="58">
        <f>IF(G24&lt;$A$3,0,INDEX(魂兽!$DG$79:$DN$85,MATCH(魂兽1!$B$3,魂兽!$DF$79:$DF$85,0),3)+INDEX(魂兽!$CN$97:$CU$102,MATCH(魂兽1!$C$3,魂兽!$CM$97:$CM$102,0),3)+INDEX(魂兽!$BP$101:$BW$125,MATCH(魂兽1!$D$3,魂兽!$BO$101:$BO$125,0),3))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24" s="58">
        <f>IF(G24&lt;$A$3,0,INDEX(魂兽!$DG$79:$DN$85,MATCH(魂兽1!$B$3,魂兽!$DF$79:$DF$85,0),5)+INDEX(魂兽!$CN$97:$CU$102,MATCH(魂兽1!$C$3,魂兽!$CM$97:$CM$102,0),5)+INDEX(魂兽!$BP$101:$BW$125,MATCH(魂兽1!$D$3,魂兽!$BO$101:$BO$125,0),5))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24" s="58">
        <f>IF(G24&lt;$A$3,0,INDEX(魂兽!$DG$79:$DN$85,MATCH(魂兽1!$B$3,魂兽!$DF$79:$DF$85,0),6)+INDEX(魂兽!$CN$97:$CU$102,MATCH(魂兽1!$C$3,魂兽!$CM$97:$CM$102,0),6)+INDEX(魂兽!$BP$101:$BW$125,MATCH(魂兽1!$D$3,魂兽!$BO$101:$BO$125,0),6))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24" s="58">
        <v>18</v>
      </c>
      <c r="X24" s="59">
        <f>IF($W24&lt;$L$3,0,INDEX(魂兽!$I$8:$I$126,MATCH(魂兽1!$X$3,魂兽!$G$8:$G$126,1),1))</f>
        <v>0.6</v>
      </c>
      <c r="Y24" s="59">
        <f>IF($W24&lt;$L$3,0,INDEX(魂兽!$I$8:$I$126,MATCH(魂兽1!$X$3,魂兽!$G$8:$G$126,1),1))</f>
        <v>0.6</v>
      </c>
      <c r="Z24" s="59">
        <f>IF($W24&lt;$L$3,0,INDEX(魂兽!$I$8:$I$126,MATCH(魂兽1!$X$3,魂兽!$G$8:$G$126,1),1))</f>
        <v>0.6</v>
      </c>
      <c r="AA24" s="59">
        <f>IF($W24&lt;$L$3,0,INDEX(魂兽!$I$8:$I$126,MATCH(魂兽1!$X$3,魂兽!$G$8:$G$126,1),1))</f>
        <v>0.6</v>
      </c>
      <c r="AB24" s="59">
        <f>IF($W24&lt;$L$3,0,INDEX(魂兽!$I$8:$I$126,MATCH(魂兽1!$X$3,魂兽!$G$8:$G$126,1),1))</f>
        <v>0.6</v>
      </c>
      <c r="AC24" s="59">
        <f>IF($W24&lt;$L$3,0,INDEX(魂兽!$I$8:$I$126,MATCH(魂兽1!$X$3,魂兽!$G$8:$G$126,1),1))</f>
        <v>0.6</v>
      </c>
      <c r="AD24" s="59">
        <f>IF($W24&lt;$L$3,0,INDEX(魂兽!$I$8:$I$126,MATCH(魂兽1!$X$3,魂兽!$G$8:$G$126,1),1))</f>
        <v>0.6</v>
      </c>
      <c r="AE24" s="59">
        <f>IF($W24&lt;$L$3,0,INDEX(魂兽!$I$8:$I$126,MATCH(魂兽1!$X$3,魂兽!$G$8:$G$126,1),1))</f>
        <v>0.6</v>
      </c>
      <c r="AF24" s="59">
        <f>IF($W24&lt;$L$3,0,INDEX(魂兽!$I$8:$I$126,MATCH(魂兽1!$X$3,魂兽!$G$8:$G$126,1),1))</f>
        <v>0.6</v>
      </c>
      <c r="AG24" s="59">
        <f>IF($W24&lt;$L$3,0,INDEX(魂兽!$I$8:$I$126,MATCH(魂兽1!$X$3,魂兽!$G$8:$G$126,1),1))</f>
        <v>0.6</v>
      </c>
      <c r="AH24" s="59">
        <f>IF($W24&lt;$L$3,0,INDEX(魂兽!$I$8:$I$126,MATCH(魂兽1!$X$3,魂兽!$G$8:$G$126,1),1))</f>
        <v>0.6</v>
      </c>
      <c r="AI24" s="59">
        <f>IF($W24&lt;$L$3,0,INDEX(魂兽!$I$8:$I$126,MATCH(魂兽1!$X$3,魂兽!$G$8:$G$126,1),1))</f>
        <v>0.6</v>
      </c>
      <c r="AJ24" s="59">
        <f>IF($W24&lt;$L$3,0,INDEX(魂兽!$I$8:$I$126,MATCH(魂兽1!$X$3,魂兽!$G$8:$G$126,1),1))</f>
        <v>0.6</v>
      </c>
      <c r="AK24" s="59">
        <f>IF($W24&lt;$L$3,0,INDEX(魂兽!$I$8:$I$126,MATCH(魂兽1!$X$3,魂兽!$G$8:$G$126,1),1))</f>
        <v>0.6</v>
      </c>
      <c r="AN24" s="58">
        <v>18</v>
      </c>
      <c r="AO24" s="58">
        <f>IF(G24&lt;$A$3,0,INDEX(魂兽!$DG$79:$DN$85,MATCH(魂兽1!$B$3,魂兽!$DF$79:$DF$85,0),7)+INDEX(魂兽!$CN$97:$CU$102,MATCH(魂兽1!$C$3,魂兽!$CM$97:$CM$102,0),7)+INDEX(魂兽!$BP$101:$BW$125,MATCH(魂兽1!$D$3,魂兽!$BO$101:$BO$125,0),7))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24" s="58">
        <f>IF(G24&lt;$A$3,0,INDEX(魂兽!$DG$79:$DN$85,MATCH(魂兽1!$B$3,魂兽!$DF$79:$DF$85,0),8)+INDEX(魂兽!$CN$97:$CU$102,MATCH(魂兽1!$C$3,魂兽!$CM$97:$CM$102,0),8)+INDEX(魂兽!$BP$101:$BW$125,MATCH(魂兽1!$D$3,魂兽!$BO$101:$BO$125,0),8))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25" spans="7:42" x14ac:dyDescent="0.2">
      <c r="G25" s="58">
        <v>19</v>
      </c>
      <c r="H25" s="29">
        <f>IF(G25&lt;$A$3,0,INDEX(魂兽!$DG$79:$DN$85,MATCH(魂兽1!$B$3,魂兽!$DF$79:$DF$85,0),4)+INDEX(魂兽!$CN$97:$CU$102,MATCH(魂兽1!$C$3,魂兽!$CM$97:$CM$102,0),4)+INDEX(魂兽!$BP$101:$BW$125,MATCH(魂兽1!$D$3,魂兽!$BO$101:$BO$125,0),4))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25" s="31">
        <f>IF(G25&lt;$A$3,0,INDEX(魂兽!$DG$79:$DN$85,MATCH(魂兽1!$B$3,魂兽!$DF$79:$DF$85,0),1)+INDEX(魂兽!$CN$97:$CU$102,MATCH(魂兽1!$C$3,魂兽!$CM$97:$CM$102,0),1)+INDEX(魂兽!$BP$101:$BW$125,MATCH(魂兽1!$D$3,魂兽!$BO$101:$BO$125,0),1))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25" s="58">
        <f>IF(G25&lt;$A$3,0,INDEX(魂兽!$DG$79:$DN$85,MATCH(魂兽1!$B$3,魂兽!$DF$79:$DF$85,0),2)+INDEX(魂兽!$CN$97:$CU$102,MATCH(魂兽1!$C$3,魂兽!$CM$97:$CM$102,0),2)+INDEX(魂兽!$BP$101:$BW$125,MATCH(魂兽1!$D$3,魂兽!$BO$101:$BO$125,0),2))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25" s="58">
        <f>IF(G25&lt;$A$3,0,INDEX(魂兽!$DG$79:$DN$85,MATCH(魂兽1!$B$3,魂兽!$DF$79:$DF$85,0),3)+INDEX(魂兽!$CN$97:$CU$102,MATCH(魂兽1!$C$3,魂兽!$CM$97:$CM$102,0),3)+INDEX(魂兽!$BP$101:$BW$125,MATCH(魂兽1!$D$3,魂兽!$BO$101:$BO$125,0),3))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25" s="58">
        <f>IF(G25&lt;$A$3,0,INDEX(魂兽!$DG$79:$DN$85,MATCH(魂兽1!$B$3,魂兽!$DF$79:$DF$85,0),5)+INDEX(魂兽!$CN$97:$CU$102,MATCH(魂兽1!$C$3,魂兽!$CM$97:$CM$102,0),5)+INDEX(魂兽!$BP$101:$BW$125,MATCH(魂兽1!$D$3,魂兽!$BO$101:$BO$125,0),5))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25" s="58">
        <f>IF(G25&lt;$A$3,0,INDEX(魂兽!$DG$79:$DN$85,MATCH(魂兽1!$B$3,魂兽!$DF$79:$DF$85,0),6)+INDEX(魂兽!$CN$97:$CU$102,MATCH(魂兽1!$C$3,魂兽!$CM$97:$CM$102,0),6)+INDEX(魂兽!$BP$101:$BW$125,MATCH(魂兽1!$D$3,魂兽!$BO$101:$BO$125,0),6))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25" s="58">
        <v>19</v>
      </c>
      <c r="X25" s="59">
        <f>IF($W25&lt;$L$3,0,INDEX(魂兽!$I$8:$I$126,MATCH(魂兽1!$X$3,魂兽!$G$8:$G$126,1),1))</f>
        <v>0.6</v>
      </c>
      <c r="Y25" s="59">
        <f>IF($W25&lt;$L$3,0,INDEX(魂兽!$I$8:$I$126,MATCH(魂兽1!$X$3,魂兽!$G$8:$G$126,1),1))</f>
        <v>0.6</v>
      </c>
      <c r="Z25" s="59">
        <f>IF($W25&lt;$L$3,0,INDEX(魂兽!$I$8:$I$126,MATCH(魂兽1!$X$3,魂兽!$G$8:$G$126,1),1))</f>
        <v>0.6</v>
      </c>
      <c r="AA25" s="59">
        <f>IF($W25&lt;$L$3,0,INDEX(魂兽!$I$8:$I$126,MATCH(魂兽1!$X$3,魂兽!$G$8:$G$126,1),1))</f>
        <v>0.6</v>
      </c>
      <c r="AB25" s="59">
        <f>IF($W25&lt;$L$3,0,INDEX(魂兽!$I$8:$I$126,MATCH(魂兽1!$X$3,魂兽!$G$8:$G$126,1),1))</f>
        <v>0.6</v>
      </c>
      <c r="AC25" s="59">
        <f>IF($W25&lt;$L$3,0,INDEX(魂兽!$I$8:$I$126,MATCH(魂兽1!$X$3,魂兽!$G$8:$G$126,1),1))</f>
        <v>0.6</v>
      </c>
      <c r="AD25" s="59">
        <f>IF($W25&lt;$L$3,0,INDEX(魂兽!$I$8:$I$126,MATCH(魂兽1!$X$3,魂兽!$G$8:$G$126,1),1))</f>
        <v>0.6</v>
      </c>
      <c r="AE25" s="59">
        <f>IF($W25&lt;$L$3,0,INDEX(魂兽!$I$8:$I$126,MATCH(魂兽1!$X$3,魂兽!$G$8:$G$126,1),1))</f>
        <v>0.6</v>
      </c>
      <c r="AF25" s="59">
        <f>IF($W25&lt;$L$3,0,INDEX(魂兽!$I$8:$I$126,MATCH(魂兽1!$X$3,魂兽!$G$8:$G$126,1),1))</f>
        <v>0.6</v>
      </c>
      <c r="AG25" s="59">
        <f>IF($W25&lt;$L$3,0,INDEX(魂兽!$I$8:$I$126,MATCH(魂兽1!$X$3,魂兽!$G$8:$G$126,1),1))</f>
        <v>0.6</v>
      </c>
      <c r="AH25" s="59">
        <f>IF($W25&lt;$L$3,0,INDEX(魂兽!$I$8:$I$126,MATCH(魂兽1!$X$3,魂兽!$G$8:$G$126,1),1))</f>
        <v>0.6</v>
      </c>
      <c r="AI25" s="59">
        <f>IF($W25&lt;$L$3,0,INDEX(魂兽!$I$8:$I$126,MATCH(魂兽1!$X$3,魂兽!$G$8:$G$126,1),1))</f>
        <v>0.6</v>
      </c>
      <c r="AJ25" s="59">
        <f>IF($W25&lt;$L$3,0,INDEX(魂兽!$I$8:$I$126,MATCH(魂兽1!$X$3,魂兽!$G$8:$G$126,1),1))</f>
        <v>0.6</v>
      </c>
      <c r="AK25" s="59">
        <f>IF($W25&lt;$L$3,0,INDEX(魂兽!$I$8:$I$126,MATCH(魂兽1!$X$3,魂兽!$G$8:$G$126,1),1))</f>
        <v>0.6</v>
      </c>
      <c r="AN25" s="58">
        <v>19</v>
      </c>
      <c r="AO25" s="58">
        <f>IF(G25&lt;$A$3,0,INDEX(魂兽!$DG$79:$DN$85,MATCH(魂兽1!$B$3,魂兽!$DF$79:$DF$85,0),7)+INDEX(魂兽!$CN$97:$CU$102,MATCH(魂兽1!$C$3,魂兽!$CM$97:$CM$102,0),7)+INDEX(魂兽!$BP$101:$BW$125,MATCH(魂兽1!$D$3,魂兽!$BO$101:$BO$125,0),7))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25" s="58">
        <f>IF(G25&lt;$A$3,0,INDEX(魂兽!$DG$79:$DN$85,MATCH(魂兽1!$B$3,魂兽!$DF$79:$DF$85,0),8)+INDEX(魂兽!$CN$97:$CU$102,MATCH(魂兽1!$C$3,魂兽!$CM$97:$CM$102,0),8)+INDEX(魂兽!$BP$101:$BW$125,MATCH(魂兽1!$D$3,魂兽!$BO$101:$BO$125,0),8))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26" spans="7:42" x14ac:dyDescent="0.2">
      <c r="G26" s="58">
        <v>20</v>
      </c>
      <c r="H26" s="29">
        <f>IF(G26&lt;$A$3,0,INDEX(魂兽!$DG$79:$DN$85,MATCH(魂兽1!$B$3,魂兽!$DF$79:$DF$85,0),4)+INDEX(魂兽!$CN$97:$CU$102,MATCH(魂兽1!$C$3,魂兽!$CM$97:$CM$102,0),4)+INDEX(魂兽!$BP$101:$BW$125,MATCH(魂兽1!$D$3,魂兽!$BO$101:$BO$125,0),4))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26" s="31">
        <f>IF(G26&lt;$A$3,0,INDEX(魂兽!$DG$79:$DN$85,MATCH(魂兽1!$B$3,魂兽!$DF$79:$DF$85,0),1)+INDEX(魂兽!$CN$97:$CU$102,MATCH(魂兽1!$C$3,魂兽!$CM$97:$CM$102,0),1)+INDEX(魂兽!$BP$101:$BW$125,MATCH(魂兽1!$D$3,魂兽!$BO$101:$BO$125,0),1))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26" s="58">
        <f>IF(G26&lt;$A$3,0,INDEX(魂兽!$DG$79:$DN$85,MATCH(魂兽1!$B$3,魂兽!$DF$79:$DF$85,0),2)+INDEX(魂兽!$CN$97:$CU$102,MATCH(魂兽1!$C$3,魂兽!$CM$97:$CM$102,0),2)+INDEX(魂兽!$BP$101:$BW$125,MATCH(魂兽1!$D$3,魂兽!$BO$101:$BO$125,0),2))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26" s="58">
        <f>IF(G26&lt;$A$3,0,INDEX(魂兽!$DG$79:$DN$85,MATCH(魂兽1!$B$3,魂兽!$DF$79:$DF$85,0),3)+INDEX(魂兽!$CN$97:$CU$102,MATCH(魂兽1!$C$3,魂兽!$CM$97:$CM$102,0),3)+INDEX(魂兽!$BP$101:$BW$125,MATCH(魂兽1!$D$3,魂兽!$BO$101:$BO$125,0),3))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26" s="58">
        <f>IF(G26&lt;$A$3,0,INDEX(魂兽!$DG$79:$DN$85,MATCH(魂兽1!$B$3,魂兽!$DF$79:$DF$85,0),5)+INDEX(魂兽!$CN$97:$CU$102,MATCH(魂兽1!$C$3,魂兽!$CM$97:$CM$102,0),5)+INDEX(魂兽!$BP$101:$BW$125,MATCH(魂兽1!$D$3,魂兽!$BO$101:$BO$125,0),5))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26" s="58">
        <f>IF(G26&lt;$A$3,0,INDEX(魂兽!$DG$79:$DN$85,MATCH(魂兽1!$B$3,魂兽!$DF$79:$DF$85,0),6)+INDEX(魂兽!$CN$97:$CU$102,MATCH(魂兽1!$C$3,魂兽!$CM$97:$CM$102,0),6)+INDEX(魂兽!$BP$101:$BW$125,MATCH(魂兽1!$D$3,魂兽!$BO$101:$BO$125,0),6))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26" s="58">
        <v>20</v>
      </c>
      <c r="X26" s="59">
        <f>IF($W26&lt;$L$3,0,INDEX(魂兽!$I$8:$I$126,MATCH(魂兽1!$X$3,魂兽!$G$8:$G$126,1),1))</f>
        <v>0.6</v>
      </c>
      <c r="Y26" s="59">
        <f>IF($W26&lt;$L$3,0,INDEX(魂兽!$I$8:$I$126,MATCH(魂兽1!$X$3,魂兽!$G$8:$G$126,1),1))</f>
        <v>0.6</v>
      </c>
      <c r="Z26" s="59">
        <f>IF($W26&lt;$L$3,0,INDEX(魂兽!$I$8:$I$126,MATCH(魂兽1!$X$3,魂兽!$G$8:$G$126,1),1))</f>
        <v>0.6</v>
      </c>
      <c r="AA26" s="59">
        <f>IF($W26&lt;$L$3,0,INDEX(魂兽!$I$8:$I$126,MATCH(魂兽1!$X$3,魂兽!$G$8:$G$126,1),1))</f>
        <v>0.6</v>
      </c>
      <c r="AB26" s="59">
        <f>IF($W26&lt;$L$3,0,INDEX(魂兽!$I$8:$I$126,MATCH(魂兽1!$X$3,魂兽!$G$8:$G$126,1),1))</f>
        <v>0.6</v>
      </c>
      <c r="AC26" s="59">
        <f>IF($W26&lt;$L$3,0,INDEX(魂兽!$I$8:$I$126,MATCH(魂兽1!$X$3,魂兽!$G$8:$G$126,1),1))</f>
        <v>0.6</v>
      </c>
      <c r="AD26" s="59">
        <f>IF($W26&lt;$L$3,0,INDEX(魂兽!$I$8:$I$126,MATCH(魂兽1!$X$3,魂兽!$G$8:$G$126,1),1))</f>
        <v>0.6</v>
      </c>
      <c r="AE26" s="59">
        <f>IF($W26&lt;$L$3,0,INDEX(魂兽!$I$8:$I$126,MATCH(魂兽1!$X$3,魂兽!$G$8:$G$126,1),1))</f>
        <v>0.6</v>
      </c>
      <c r="AF26" s="59">
        <f>IF($W26&lt;$L$3,0,INDEX(魂兽!$I$8:$I$126,MATCH(魂兽1!$X$3,魂兽!$G$8:$G$126,1),1))</f>
        <v>0.6</v>
      </c>
      <c r="AG26" s="59">
        <f>IF($W26&lt;$L$3,0,INDEX(魂兽!$I$8:$I$126,MATCH(魂兽1!$X$3,魂兽!$G$8:$G$126,1),1))</f>
        <v>0.6</v>
      </c>
      <c r="AH26" s="59">
        <f>IF($W26&lt;$L$3,0,INDEX(魂兽!$I$8:$I$126,MATCH(魂兽1!$X$3,魂兽!$G$8:$G$126,1),1))</f>
        <v>0.6</v>
      </c>
      <c r="AI26" s="59">
        <f>IF($W26&lt;$L$3,0,INDEX(魂兽!$I$8:$I$126,MATCH(魂兽1!$X$3,魂兽!$G$8:$G$126,1),1))</f>
        <v>0.6</v>
      </c>
      <c r="AJ26" s="59">
        <f>IF($W26&lt;$L$3,0,INDEX(魂兽!$I$8:$I$126,MATCH(魂兽1!$X$3,魂兽!$G$8:$G$126,1),1))</f>
        <v>0.6</v>
      </c>
      <c r="AK26" s="59">
        <f>IF($W26&lt;$L$3,0,INDEX(魂兽!$I$8:$I$126,MATCH(魂兽1!$X$3,魂兽!$G$8:$G$126,1),1))</f>
        <v>0.6</v>
      </c>
      <c r="AN26" s="58">
        <v>20</v>
      </c>
      <c r="AO26" s="58">
        <f>IF(G26&lt;$A$3,0,INDEX(魂兽!$DG$79:$DN$85,MATCH(魂兽1!$B$3,魂兽!$DF$79:$DF$85,0),7)+INDEX(魂兽!$CN$97:$CU$102,MATCH(魂兽1!$C$3,魂兽!$CM$97:$CM$102,0),7)+INDEX(魂兽!$BP$101:$BW$125,MATCH(魂兽1!$D$3,魂兽!$BO$101:$BO$125,0),7))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26" s="58">
        <f>IF(G26&lt;$A$3,0,INDEX(魂兽!$DG$79:$DN$85,MATCH(魂兽1!$B$3,魂兽!$DF$79:$DF$85,0),8)+INDEX(魂兽!$CN$97:$CU$102,MATCH(魂兽1!$C$3,魂兽!$CM$97:$CM$102,0),8)+INDEX(魂兽!$BP$101:$BW$125,MATCH(魂兽1!$D$3,魂兽!$BO$101:$BO$125,0),8))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27" spans="7:42" x14ac:dyDescent="0.2">
      <c r="G27" s="58">
        <v>21</v>
      </c>
      <c r="H27" s="29">
        <f>IF(G27&lt;$A$3,0,INDEX(魂兽!$DG$79:$DN$85,MATCH(魂兽1!$B$3,魂兽!$DF$79:$DF$85,0),4)+INDEX(魂兽!$CN$97:$CU$102,MATCH(魂兽1!$C$3,魂兽!$CM$97:$CM$102,0),4)+INDEX(魂兽!$BP$101:$BW$125,MATCH(魂兽1!$D$3,魂兽!$BO$101:$BO$125,0),4))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27" s="31">
        <f>IF(G27&lt;$A$3,0,INDEX(魂兽!$DG$79:$DN$85,MATCH(魂兽1!$B$3,魂兽!$DF$79:$DF$85,0),1)+INDEX(魂兽!$CN$97:$CU$102,MATCH(魂兽1!$C$3,魂兽!$CM$97:$CM$102,0),1)+INDEX(魂兽!$BP$101:$BW$125,MATCH(魂兽1!$D$3,魂兽!$BO$101:$BO$125,0),1))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27" s="58">
        <f>IF(G27&lt;$A$3,0,INDEX(魂兽!$DG$79:$DN$85,MATCH(魂兽1!$B$3,魂兽!$DF$79:$DF$85,0),2)+INDEX(魂兽!$CN$97:$CU$102,MATCH(魂兽1!$C$3,魂兽!$CM$97:$CM$102,0),2)+INDEX(魂兽!$BP$101:$BW$125,MATCH(魂兽1!$D$3,魂兽!$BO$101:$BO$125,0),2))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27" s="58">
        <f>IF(G27&lt;$A$3,0,INDEX(魂兽!$DG$79:$DN$85,MATCH(魂兽1!$B$3,魂兽!$DF$79:$DF$85,0),3)+INDEX(魂兽!$CN$97:$CU$102,MATCH(魂兽1!$C$3,魂兽!$CM$97:$CM$102,0),3)+INDEX(魂兽!$BP$101:$BW$125,MATCH(魂兽1!$D$3,魂兽!$BO$101:$BO$125,0),3))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27" s="58">
        <f>IF(G27&lt;$A$3,0,INDEX(魂兽!$DG$79:$DN$85,MATCH(魂兽1!$B$3,魂兽!$DF$79:$DF$85,0),5)+INDEX(魂兽!$CN$97:$CU$102,MATCH(魂兽1!$C$3,魂兽!$CM$97:$CM$102,0),5)+INDEX(魂兽!$BP$101:$BW$125,MATCH(魂兽1!$D$3,魂兽!$BO$101:$BO$125,0),5))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27" s="58">
        <f>IF(G27&lt;$A$3,0,INDEX(魂兽!$DG$79:$DN$85,MATCH(魂兽1!$B$3,魂兽!$DF$79:$DF$85,0),6)+INDEX(魂兽!$CN$97:$CU$102,MATCH(魂兽1!$C$3,魂兽!$CM$97:$CM$102,0),6)+INDEX(魂兽!$BP$101:$BW$125,MATCH(魂兽1!$D$3,魂兽!$BO$101:$BO$125,0),6))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27" s="58">
        <v>21</v>
      </c>
      <c r="X27" s="59">
        <f>IF($W27&lt;$L$3,0,INDEX(魂兽!$I$8:$I$126,MATCH(魂兽1!$X$3,魂兽!$G$8:$G$126,1),1))</f>
        <v>0.6</v>
      </c>
      <c r="Y27" s="59">
        <f>IF($W27&lt;$L$3,0,INDEX(魂兽!$I$8:$I$126,MATCH(魂兽1!$X$3,魂兽!$G$8:$G$126,1),1))</f>
        <v>0.6</v>
      </c>
      <c r="Z27" s="59">
        <f>IF($W27&lt;$L$3,0,INDEX(魂兽!$I$8:$I$126,MATCH(魂兽1!$X$3,魂兽!$G$8:$G$126,1),1))</f>
        <v>0.6</v>
      </c>
      <c r="AA27" s="59">
        <f>IF($W27&lt;$L$3,0,INDEX(魂兽!$I$8:$I$126,MATCH(魂兽1!$X$3,魂兽!$G$8:$G$126,1),1))</f>
        <v>0.6</v>
      </c>
      <c r="AB27" s="59">
        <f>IF($W27&lt;$L$3,0,INDEX(魂兽!$I$8:$I$126,MATCH(魂兽1!$X$3,魂兽!$G$8:$G$126,1),1))</f>
        <v>0.6</v>
      </c>
      <c r="AC27" s="59">
        <f>IF($W27&lt;$L$3,0,INDEX(魂兽!$I$8:$I$126,MATCH(魂兽1!$X$3,魂兽!$G$8:$G$126,1),1))</f>
        <v>0.6</v>
      </c>
      <c r="AD27" s="59">
        <f>IF($W27&lt;$L$3,0,INDEX(魂兽!$I$8:$I$126,MATCH(魂兽1!$X$3,魂兽!$G$8:$G$126,1),1))</f>
        <v>0.6</v>
      </c>
      <c r="AE27" s="59">
        <f>IF($W27&lt;$L$3,0,INDEX(魂兽!$I$8:$I$126,MATCH(魂兽1!$X$3,魂兽!$G$8:$G$126,1),1))</f>
        <v>0.6</v>
      </c>
      <c r="AF27" s="59">
        <f>IF($W27&lt;$L$3,0,INDEX(魂兽!$I$8:$I$126,MATCH(魂兽1!$X$3,魂兽!$G$8:$G$126,1),1))</f>
        <v>0.6</v>
      </c>
      <c r="AG27" s="59">
        <f>IF($W27&lt;$L$3,0,INDEX(魂兽!$I$8:$I$126,MATCH(魂兽1!$X$3,魂兽!$G$8:$G$126,1),1))</f>
        <v>0.6</v>
      </c>
      <c r="AH27" s="59">
        <f>IF($W27&lt;$L$3,0,INDEX(魂兽!$I$8:$I$126,MATCH(魂兽1!$X$3,魂兽!$G$8:$G$126,1),1))</f>
        <v>0.6</v>
      </c>
      <c r="AI27" s="59">
        <f>IF($W27&lt;$L$3,0,INDEX(魂兽!$I$8:$I$126,MATCH(魂兽1!$X$3,魂兽!$G$8:$G$126,1),1))</f>
        <v>0.6</v>
      </c>
      <c r="AJ27" s="59">
        <f>IF($W27&lt;$L$3,0,INDEX(魂兽!$I$8:$I$126,MATCH(魂兽1!$X$3,魂兽!$G$8:$G$126,1),1))</f>
        <v>0.6</v>
      </c>
      <c r="AK27" s="59">
        <f>IF($W27&lt;$L$3,0,INDEX(魂兽!$I$8:$I$126,MATCH(魂兽1!$X$3,魂兽!$G$8:$G$126,1),1))</f>
        <v>0.6</v>
      </c>
      <c r="AN27" s="58">
        <v>21</v>
      </c>
      <c r="AO27" s="58">
        <f>IF(G27&lt;$A$3,0,INDEX(魂兽!$DG$79:$DN$85,MATCH(魂兽1!$B$3,魂兽!$DF$79:$DF$85,0),7)+INDEX(魂兽!$CN$97:$CU$102,MATCH(魂兽1!$C$3,魂兽!$CM$97:$CM$102,0),7)+INDEX(魂兽!$BP$101:$BW$125,MATCH(魂兽1!$D$3,魂兽!$BO$101:$BO$125,0),7))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27" s="58">
        <f>IF(G27&lt;$A$3,0,INDEX(魂兽!$DG$79:$DN$85,MATCH(魂兽1!$B$3,魂兽!$DF$79:$DF$85,0),8)+INDEX(魂兽!$CN$97:$CU$102,MATCH(魂兽1!$C$3,魂兽!$CM$97:$CM$102,0),8)+INDEX(魂兽!$BP$101:$BW$125,MATCH(魂兽1!$D$3,魂兽!$BO$101:$BO$125,0),8))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28" spans="7:42" x14ac:dyDescent="0.2">
      <c r="G28" s="58">
        <v>22</v>
      </c>
      <c r="H28" s="29">
        <f>IF(G28&lt;$A$3,0,INDEX(魂兽!$DG$79:$DN$85,MATCH(魂兽1!$B$3,魂兽!$DF$79:$DF$85,0),4)+INDEX(魂兽!$CN$97:$CU$102,MATCH(魂兽1!$C$3,魂兽!$CM$97:$CM$102,0),4)+INDEX(魂兽!$BP$101:$BW$125,MATCH(魂兽1!$D$3,魂兽!$BO$101:$BO$125,0),4))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28" s="31">
        <f>IF(G28&lt;$A$3,0,INDEX(魂兽!$DG$79:$DN$85,MATCH(魂兽1!$B$3,魂兽!$DF$79:$DF$85,0),1)+INDEX(魂兽!$CN$97:$CU$102,MATCH(魂兽1!$C$3,魂兽!$CM$97:$CM$102,0),1)+INDEX(魂兽!$BP$101:$BW$125,MATCH(魂兽1!$D$3,魂兽!$BO$101:$BO$125,0),1))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28" s="58">
        <f>IF(G28&lt;$A$3,0,INDEX(魂兽!$DG$79:$DN$85,MATCH(魂兽1!$B$3,魂兽!$DF$79:$DF$85,0),2)+INDEX(魂兽!$CN$97:$CU$102,MATCH(魂兽1!$C$3,魂兽!$CM$97:$CM$102,0),2)+INDEX(魂兽!$BP$101:$BW$125,MATCH(魂兽1!$D$3,魂兽!$BO$101:$BO$125,0),2))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28" s="58">
        <f>IF(G28&lt;$A$3,0,INDEX(魂兽!$DG$79:$DN$85,MATCH(魂兽1!$B$3,魂兽!$DF$79:$DF$85,0),3)+INDEX(魂兽!$CN$97:$CU$102,MATCH(魂兽1!$C$3,魂兽!$CM$97:$CM$102,0),3)+INDEX(魂兽!$BP$101:$BW$125,MATCH(魂兽1!$D$3,魂兽!$BO$101:$BO$125,0),3))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28" s="58">
        <f>IF(G28&lt;$A$3,0,INDEX(魂兽!$DG$79:$DN$85,MATCH(魂兽1!$B$3,魂兽!$DF$79:$DF$85,0),5)+INDEX(魂兽!$CN$97:$CU$102,MATCH(魂兽1!$C$3,魂兽!$CM$97:$CM$102,0),5)+INDEX(魂兽!$BP$101:$BW$125,MATCH(魂兽1!$D$3,魂兽!$BO$101:$BO$125,0),5))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28" s="58">
        <f>IF(G28&lt;$A$3,0,INDEX(魂兽!$DG$79:$DN$85,MATCH(魂兽1!$B$3,魂兽!$DF$79:$DF$85,0),6)+INDEX(魂兽!$CN$97:$CU$102,MATCH(魂兽1!$C$3,魂兽!$CM$97:$CM$102,0),6)+INDEX(魂兽!$BP$101:$BW$125,MATCH(魂兽1!$D$3,魂兽!$BO$101:$BO$125,0),6))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28" s="58">
        <v>22</v>
      </c>
      <c r="X28" s="59">
        <f>IF($W28&lt;$L$3,0,INDEX(魂兽!$I$8:$I$126,MATCH(魂兽1!$X$3,魂兽!$G$8:$G$126,1),1))</f>
        <v>0.6</v>
      </c>
      <c r="Y28" s="59">
        <f>IF($W28&lt;$L$3,0,INDEX(魂兽!$I$8:$I$126,MATCH(魂兽1!$X$3,魂兽!$G$8:$G$126,1),1))</f>
        <v>0.6</v>
      </c>
      <c r="Z28" s="59">
        <f>IF($W28&lt;$L$3,0,INDEX(魂兽!$I$8:$I$126,MATCH(魂兽1!$X$3,魂兽!$G$8:$G$126,1),1))</f>
        <v>0.6</v>
      </c>
      <c r="AA28" s="59">
        <f>IF($W28&lt;$L$3,0,INDEX(魂兽!$I$8:$I$126,MATCH(魂兽1!$X$3,魂兽!$G$8:$G$126,1),1))</f>
        <v>0.6</v>
      </c>
      <c r="AB28" s="59">
        <f>IF($W28&lt;$L$3,0,INDEX(魂兽!$I$8:$I$126,MATCH(魂兽1!$X$3,魂兽!$G$8:$G$126,1),1))</f>
        <v>0.6</v>
      </c>
      <c r="AC28" s="59">
        <f>IF($W28&lt;$L$3,0,INDEX(魂兽!$I$8:$I$126,MATCH(魂兽1!$X$3,魂兽!$G$8:$G$126,1),1))</f>
        <v>0.6</v>
      </c>
      <c r="AD28" s="59">
        <f>IF($W28&lt;$L$3,0,INDEX(魂兽!$I$8:$I$126,MATCH(魂兽1!$X$3,魂兽!$G$8:$G$126,1),1))</f>
        <v>0.6</v>
      </c>
      <c r="AE28" s="59">
        <f>IF($W28&lt;$L$3,0,INDEX(魂兽!$I$8:$I$126,MATCH(魂兽1!$X$3,魂兽!$G$8:$G$126,1),1))</f>
        <v>0.6</v>
      </c>
      <c r="AF28" s="59">
        <f>IF($W28&lt;$L$3,0,INDEX(魂兽!$I$8:$I$126,MATCH(魂兽1!$X$3,魂兽!$G$8:$G$126,1),1))</f>
        <v>0.6</v>
      </c>
      <c r="AG28" s="59">
        <f>IF($W28&lt;$L$3,0,INDEX(魂兽!$I$8:$I$126,MATCH(魂兽1!$X$3,魂兽!$G$8:$G$126,1),1))</f>
        <v>0.6</v>
      </c>
      <c r="AH28" s="59">
        <f>IF($W28&lt;$L$3,0,INDEX(魂兽!$I$8:$I$126,MATCH(魂兽1!$X$3,魂兽!$G$8:$G$126,1),1))</f>
        <v>0.6</v>
      </c>
      <c r="AI28" s="59">
        <f>IF($W28&lt;$L$3,0,INDEX(魂兽!$I$8:$I$126,MATCH(魂兽1!$X$3,魂兽!$G$8:$G$126,1),1))</f>
        <v>0.6</v>
      </c>
      <c r="AJ28" s="59">
        <f>IF($W28&lt;$L$3,0,INDEX(魂兽!$I$8:$I$126,MATCH(魂兽1!$X$3,魂兽!$G$8:$G$126,1),1))</f>
        <v>0.6</v>
      </c>
      <c r="AK28" s="59">
        <f>IF($W28&lt;$L$3,0,INDEX(魂兽!$I$8:$I$126,MATCH(魂兽1!$X$3,魂兽!$G$8:$G$126,1),1))</f>
        <v>0.6</v>
      </c>
      <c r="AN28" s="58">
        <v>22</v>
      </c>
      <c r="AO28" s="58">
        <f>IF(G28&lt;$A$3,0,INDEX(魂兽!$DG$79:$DN$85,MATCH(魂兽1!$B$3,魂兽!$DF$79:$DF$85,0),7)+INDEX(魂兽!$CN$97:$CU$102,MATCH(魂兽1!$C$3,魂兽!$CM$97:$CM$102,0),7)+INDEX(魂兽!$BP$101:$BW$125,MATCH(魂兽1!$D$3,魂兽!$BO$101:$BO$125,0),7))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28" s="58">
        <f>IF(G28&lt;$A$3,0,INDEX(魂兽!$DG$79:$DN$85,MATCH(魂兽1!$B$3,魂兽!$DF$79:$DF$85,0),8)+INDEX(魂兽!$CN$97:$CU$102,MATCH(魂兽1!$C$3,魂兽!$CM$97:$CM$102,0),8)+INDEX(魂兽!$BP$101:$BW$125,MATCH(魂兽1!$D$3,魂兽!$BO$101:$BO$125,0),8))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29" spans="7:42" x14ac:dyDescent="0.2">
      <c r="G29" s="58">
        <v>23</v>
      </c>
      <c r="H29" s="29">
        <f>IF(G29&lt;$A$3,0,INDEX(魂兽!$DG$79:$DN$85,MATCH(魂兽1!$B$3,魂兽!$DF$79:$DF$85,0),4)+INDEX(魂兽!$CN$97:$CU$102,MATCH(魂兽1!$C$3,魂兽!$CM$97:$CM$102,0),4)+INDEX(魂兽!$BP$101:$BW$125,MATCH(魂兽1!$D$3,魂兽!$BO$101:$BO$125,0),4))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29" s="31">
        <f>IF(G29&lt;$A$3,0,INDEX(魂兽!$DG$79:$DN$85,MATCH(魂兽1!$B$3,魂兽!$DF$79:$DF$85,0),1)+INDEX(魂兽!$CN$97:$CU$102,MATCH(魂兽1!$C$3,魂兽!$CM$97:$CM$102,0),1)+INDEX(魂兽!$BP$101:$BW$125,MATCH(魂兽1!$D$3,魂兽!$BO$101:$BO$125,0),1))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29" s="58">
        <f>IF(G29&lt;$A$3,0,INDEX(魂兽!$DG$79:$DN$85,MATCH(魂兽1!$B$3,魂兽!$DF$79:$DF$85,0),2)+INDEX(魂兽!$CN$97:$CU$102,MATCH(魂兽1!$C$3,魂兽!$CM$97:$CM$102,0),2)+INDEX(魂兽!$BP$101:$BW$125,MATCH(魂兽1!$D$3,魂兽!$BO$101:$BO$125,0),2))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29" s="58">
        <f>IF(G29&lt;$A$3,0,INDEX(魂兽!$DG$79:$DN$85,MATCH(魂兽1!$B$3,魂兽!$DF$79:$DF$85,0),3)+INDEX(魂兽!$CN$97:$CU$102,MATCH(魂兽1!$C$3,魂兽!$CM$97:$CM$102,0),3)+INDEX(魂兽!$BP$101:$BW$125,MATCH(魂兽1!$D$3,魂兽!$BO$101:$BO$125,0),3))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29" s="58">
        <f>IF(G29&lt;$A$3,0,INDEX(魂兽!$DG$79:$DN$85,MATCH(魂兽1!$B$3,魂兽!$DF$79:$DF$85,0),5)+INDEX(魂兽!$CN$97:$CU$102,MATCH(魂兽1!$C$3,魂兽!$CM$97:$CM$102,0),5)+INDEX(魂兽!$BP$101:$BW$125,MATCH(魂兽1!$D$3,魂兽!$BO$101:$BO$125,0),5))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29" s="58">
        <f>IF(G29&lt;$A$3,0,INDEX(魂兽!$DG$79:$DN$85,MATCH(魂兽1!$B$3,魂兽!$DF$79:$DF$85,0),6)+INDEX(魂兽!$CN$97:$CU$102,MATCH(魂兽1!$C$3,魂兽!$CM$97:$CM$102,0),6)+INDEX(魂兽!$BP$101:$BW$125,MATCH(魂兽1!$D$3,魂兽!$BO$101:$BO$125,0),6))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29" s="58">
        <v>23</v>
      </c>
      <c r="X29" s="59">
        <f>IF($W29&lt;$L$3,0,INDEX(魂兽!$I$8:$I$126,MATCH(魂兽1!$X$3,魂兽!$G$8:$G$126,1),1))</f>
        <v>0.6</v>
      </c>
      <c r="Y29" s="59">
        <f>IF($W29&lt;$L$3,0,INDEX(魂兽!$I$8:$I$126,MATCH(魂兽1!$X$3,魂兽!$G$8:$G$126,1),1))</f>
        <v>0.6</v>
      </c>
      <c r="Z29" s="59">
        <f>IF($W29&lt;$L$3,0,INDEX(魂兽!$I$8:$I$126,MATCH(魂兽1!$X$3,魂兽!$G$8:$G$126,1),1))</f>
        <v>0.6</v>
      </c>
      <c r="AA29" s="59">
        <f>IF($W29&lt;$L$3,0,INDEX(魂兽!$I$8:$I$126,MATCH(魂兽1!$X$3,魂兽!$G$8:$G$126,1),1))</f>
        <v>0.6</v>
      </c>
      <c r="AB29" s="59">
        <f>IF($W29&lt;$L$3,0,INDEX(魂兽!$I$8:$I$126,MATCH(魂兽1!$X$3,魂兽!$G$8:$G$126,1),1))</f>
        <v>0.6</v>
      </c>
      <c r="AC29" s="59">
        <f>IF($W29&lt;$L$3,0,INDEX(魂兽!$I$8:$I$126,MATCH(魂兽1!$X$3,魂兽!$G$8:$G$126,1),1))</f>
        <v>0.6</v>
      </c>
      <c r="AD29" s="59">
        <f>IF($W29&lt;$L$3,0,INDEX(魂兽!$I$8:$I$126,MATCH(魂兽1!$X$3,魂兽!$G$8:$G$126,1),1))</f>
        <v>0.6</v>
      </c>
      <c r="AE29" s="59">
        <f>IF($W29&lt;$L$3,0,INDEX(魂兽!$I$8:$I$126,MATCH(魂兽1!$X$3,魂兽!$G$8:$G$126,1),1))</f>
        <v>0.6</v>
      </c>
      <c r="AF29" s="59">
        <f>IF($W29&lt;$L$3,0,INDEX(魂兽!$I$8:$I$126,MATCH(魂兽1!$X$3,魂兽!$G$8:$G$126,1),1))</f>
        <v>0.6</v>
      </c>
      <c r="AG29" s="59">
        <f>IF($W29&lt;$L$3,0,INDEX(魂兽!$I$8:$I$126,MATCH(魂兽1!$X$3,魂兽!$G$8:$G$126,1),1))</f>
        <v>0.6</v>
      </c>
      <c r="AH29" s="59">
        <f>IF($W29&lt;$L$3,0,INDEX(魂兽!$I$8:$I$126,MATCH(魂兽1!$X$3,魂兽!$G$8:$G$126,1),1))</f>
        <v>0.6</v>
      </c>
      <c r="AI29" s="59">
        <f>IF($W29&lt;$L$3,0,INDEX(魂兽!$I$8:$I$126,MATCH(魂兽1!$X$3,魂兽!$G$8:$G$126,1),1))</f>
        <v>0.6</v>
      </c>
      <c r="AJ29" s="59">
        <f>IF($W29&lt;$L$3,0,INDEX(魂兽!$I$8:$I$126,MATCH(魂兽1!$X$3,魂兽!$G$8:$G$126,1),1))</f>
        <v>0.6</v>
      </c>
      <c r="AK29" s="59">
        <f>IF($W29&lt;$L$3,0,INDEX(魂兽!$I$8:$I$126,MATCH(魂兽1!$X$3,魂兽!$G$8:$G$126,1),1))</f>
        <v>0.6</v>
      </c>
      <c r="AN29" s="58">
        <v>23</v>
      </c>
      <c r="AO29" s="58">
        <f>IF(G29&lt;$A$3,0,INDEX(魂兽!$DG$79:$DN$85,MATCH(魂兽1!$B$3,魂兽!$DF$79:$DF$85,0),7)+INDEX(魂兽!$CN$97:$CU$102,MATCH(魂兽1!$C$3,魂兽!$CM$97:$CM$102,0),7)+INDEX(魂兽!$BP$101:$BW$125,MATCH(魂兽1!$D$3,魂兽!$BO$101:$BO$125,0),7))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29" s="58">
        <f>IF(G29&lt;$A$3,0,INDEX(魂兽!$DG$79:$DN$85,MATCH(魂兽1!$B$3,魂兽!$DF$79:$DF$85,0),8)+INDEX(魂兽!$CN$97:$CU$102,MATCH(魂兽1!$C$3,魂兽!$CM$97:$CM$102,0),8)+INDEX(魂兽!$BP$101:$BW$125,MATCH(魂兽1!$D$3,魂兽!$BO$101:$BO$125,0),8))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30" spans="7:42" x14ac:dyDescent="0.2">
      <c r="G30" s="58">
        <v>24</v>
      </c>
      <c r="H30" s="29">
        <f>IF(G30&lt;$A$3,0,INDEX(魂兽!$DG$79:$DN$85,MATCH(魂兽1!$B$3,魂兽!$DF$79:$DF$85,0),4)+INDEX(魂兽!$CN$97:$CU$102,MATCH(魂兽1!$C$3,魂兽!$CM$97:$CM$102,0),4)+INDEX(魂兽!$BP$101:$BW$125,MATCH(魂兽1!$D$3,魂兽!$BO$101:$BO$125,0),4))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30" s="31">
        <f>IF(G30&lt;$A$3,0,INDEX(魂兽!$DG$79:$DN$85,MATCH(魂兽1!$B$3,魂兽!$DF$79:$DF$85,0),1)+INDEX(魂兽!$CN$97:$CU$102,MATCH(魂兽1!$C$3,魂兽!$CM$97:$CM$102,0),1)+INDEX(魂兽!$BP$101:$BW$125,MATCH(魂兽1!$D$3,魂兽!$BO$101:$BO$125,0),1))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30" s="58">
        <f>IF(G30&lt;$A$3,0,INDEX(魂兽!$DG$79:$DN$85,MATCH(魂兽1!$B$3,魂兽!$DF$79:$DF$85,0),2)+INDEX(魂兽!$CN$97:$CU$102,MATCH(魂兽1!$C$3,魂兽!$CM$97:$CM$102,0),2)+INDEX(魂兽!$BP$101:$BW$125,MATCH(魂兽1!$D$3,魂兽!$BO$101:$BO$125,0),2))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30" s="58">
        <f>IF(G30&lt;$A$3,0,INDEX(魂兽!$DG$79:$DN$85,MATCH(魂兽1!$B$3,魂兽!$DF$79:$DF$85,0),3)+INDEX(魂兽!$CN$97:$CU$102,MATCH(魂兽1!$C$3,魂兽!$CM$97:$CM$102,0),3)+INDEX(魂兽!$BP$101:$BW$125,MATCH(魂兽1!$D$3,魂兽!$BO$101:$BO$125,0),3))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30" s="58">
        <f>IF(G30&lt;$A$3,0,INDEX(魂兽!$DG$79:$DN$85,MATCH(魂兽1!$B$3,魂兽!$DF$79:$DF$85,0),5)+INDEX(魂兽!$CN$97:$CU$102,MATCH(魂兽1!$C$3,魂兽!$CM$97:$CM$102,0),5)+INDEX(魂兽!$BP$101:$BW$125,MATCH(魂兽1!$D$3,魂兽!$BO$101:$BO$125,0),5))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30" s="58">
        <f>IF(G30&lt;$A$3,0,INDEX(魂兽!$DG$79:$DN$85,MATCH(魂兽1!$B$3,魂兽!$DF$79:$DF$85,0),6)+INDEX(魂兽!$CN$97:$CU$102,MATCH(魂兽1!$C$3,魂兽!$CM$97:$CM$102,0),6)+INDEX(魂兽!$BP$101:$BW$125,MATCH(魂兽1!$D$3,魂兽!$BO$101:$BO$125,0),6))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30" s="58">
        <v>24</v>
      </c>
      <c r="X30" s="59">
        <f>IF($W30&lt;$L$3,0,INDEX(魂兽!$I$8:$I$126,MATCH(魂兽1!$X$3,魂兽!$G$8:$G$126,1),1))</f>
        <v>0.6</v>
      </c>
      <c r="Y30" s="59">
        <f>IF($W30&lt;$L$3,0,INDEX(魂兽!$I$8:$I$126,MATCH(魂兽1!$X$3,魂兽!$G$8:$G$126,1),1))</f>
        <v>0.6</v>
      </c>
      <c r="Z30" s="59">
        <f>IF($W30&lt;$L$3,0,INDEX(魂兽!$I$8:$I$126,MATCH(魂兽1!$X$3,魂兽!$G$8:$G$126,1),1))</f>
        <v>0.6</v>
      </c>
      <c r="AA30" s="59">
        <f>IF($W30&lt;$L$3,0,INDEX(魂兽!$I$8:$I$126,MATCH(魂兽1!$X$3,魂兽!$G$8:$G$126,1),1))</f>
        <v>0.6</v>
      </c>
      <c r="AB30" s="59">
        <f>IF($W30&lt;$L$3,0,INDEX(魂兽!$I$8:$I$126,MATCH(魂兽1!$X$3,魂兽!$G$8:$G$126,1),1))</f>
        <v>0.6</v>
      </c>
      <c r="AC30" s="59">
        <f>IF($W30&lt;$L$3,0,INDEX(魂兽!$I$8:$I$126,MATCH(魂兽1!$X$3,魂兽!$G$8:$G$126,1),1))</f>
        <v>0.6</v>
      </c>
      <c r="AD30" s="59">
        <f>IF($W30&lt;$L$3,0,INDEX(魂兽!$I$8:$I$126,MATCH(魂兽1!$X$3,魂兽!$G$8:$G$126,1),1))</f>
        <v>0.6</v>
      </c>
      <c r="AE30" s="59">
        <f>IF($W30&lt;$L$3,0,INDEX(魂兽!$I$8:$I$126,MATCH(魂兽1!$X$3,魂兽!$G$8:$G$126,1),1))</f>
        <v>0.6</v>
      </c>
      <c r="AF30" s="59">
        <f>IF($W30&lt;$L$3,0,INDEX(魂兽!$I$8:$I$126,MATCH(魂兽1!$X$3,魂兽!$G$8:$G$126,1),1))</f>
        <v>0.6</v>
      </c>
      <c r="AG30" s="59">
        <f>IF($W30&lt;$L$3,0,INDEX(魂兽!$I$8:$I$126,MATCH(魂兽1!$X$3,魂兽!$G$8:$G$126,1),1))</f>
        <v>0.6</v>
      </c>
      <c r="AH30" s="59">
        <f>IF($W30&lt;$L$3,0,INDEX(魂兽!$I$8:$I$126,MATCH(魂兽1!$X$3,魂兽!$G$8:$G$126,1),1))</f>
        <v>0.6</v>
      </c>
      <c r="AI30" s="59">
        <f>IF($W30&lt;$L$3,0,INDEX(魂兽!$I$8:$I$126,MATCH(魂兽1!$X$3,魂兽!$G$8:$G$126,1),1))</f>
        <v>0.6</v>
      </c>
      <c r="AJ30" s="59">
        <f>IF($W30&lt;$L$3,0,INDEX(魂兽!$I$8:$I$126,MATCH(魂兽1!$X$3,魂兽!$G$8:$G$126,1),1))</f>
        <v>0.6</v>
      </c>
      <c r="AK30" s="59">
        <f>IF($W30&lt;$L$3,0,INDEX(魂兽!$I$8:$I$126,MATCH(魂兽1!$X$3,魂兽!$G$8:$G$126,1),1))</f>
        <v>0.6</v>
      </c>
      <c r="AN30" s="58">
        <v>24</v>
      </c>
      <c r="AO30" s="58">
        <f>IF(G30&lt;$A$3,0,INDEX(魂兽!$DG$79:$DN$85,MATCH(魂兽1!$B$3,魂兽!$DF$79:$DF$85,0),7)+INDEX(魂兽!$CN$97:$CU$102,MATCH(魂兽1!$C$3,魂兽!$CM$97:$CM$102,0),7)+INDEX(魂兽!$BP$101:$BW$125,MATCH(魂兽1!$D$3,魂兽!$BO$101:$BO$125,0),7))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30" s="58">
        <f>IF(G30&lt;$A$3,0,INDEX(魂兽!$DG$79:$DN$85,MATCH(魂兽1!$B$3,魂兽!$DF$79:$DF$85,0),8)+INDEX(魂兽!$CN$97:$CU$102,MATCH(魂兽1!$C$3,魂兽!$CM$97:$CM$102,0),8)+INDEX(魂兽!$BP$101:$BW$125,MATCH(魂兽1!$D$3,魂兽!$BO$101:$BO$125,0),8))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31" spans="7:42" x14ac:dyDescent="0.2">
      <c r="G31" s="58">
        <v>25</v>
      </c>
      <c r="H31" s="29">
        <f>IF(G31&lt;$A$3,0,INDEX(魂兽!$DG$79:$DN$85,MATCH(魂兽1!$B$3,魂兽!$DF$79:$DF$85,0),4)+INDEX(魂兽!$CN$97:$CU$102,MATCH(魂兽1!$C$3,魂兽!$CM$97:$CM$102,0),4)+INDEX(魂兽!$BP$101:$BW$125,MATCH(魂兽1!$D$3,魂兽!$BO$101:$BO$125,0),4))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31" s="31">
        <f>IF(G31&lt;$A$3,0,INDEX(魂兽!$DG$79:$DN$85,MATCH(魂兽1!$B$3,魂兽!$DF$79:$DF$85,0),1)+INDEX(魂兽!$CN$97:$CU$102,MATCH(魂兽1!$C$3,魂兽!$CM$97:$CM$102,0),1)+INDEX(魂兽!$BP$101:$BW$125,MATCH(魂兽1!$D$3,魂兽!$BO$101:$BO$125,0),1))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31" s="58">
        <f>IF(G31&lt;$A$3,0,INDEX(魂兽!$DG$79:$DN$85,MATCH(魂兽1!$B$3,魂兽!$DF$79:$DF$85,0),2)+INDEX(魂兽!$CN$97:$CU$102,MATCH(魂兽1!$C$3,魂兽!$CM$97:$CM$102,0),2)+INDEX(魂兽!$BP$101:$BW$125,MATCH(魂兽1!$D$3,魂兽!$BO$101:$BO$125,0),2))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31" s="58">
        <f>IF(G31&lt;$A$3,0,INDEX(魂兽!$DG$79:$DN$85,MATCH(魂兽1!$B$3,魂兽!$DF$79:$DF$85,0),3)+INDEX(魂兽!$CN$97:$CU$102,MATCH(魂兽1!$C$3,魂兽!$CM$97:$CM$102,0),3)+INDEX(魂兽!$BP$101:$BW$125,MATCH(魂兽1!$D$3,魂兽!$BO$101:$BO$125,0),3))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31" s="58">
        <f>IF(G31&lt;$A$3,0,INDEX(魂兽!$DG$79:$DN$85,MATCH(魂兽1!$B$3,魂兽!$DF$79:$DF$85,0),5)+INDEX(魂兽!$CN$97:$CU$102,MATCH(魂兽1!$C$3,魂兽!$CM$97:$CM$102,0),5)+INDEX(魂兽!$BP$101:$BW$125,MATCH(魂兽1!$D$3,魂兽!$BO$101:$BO$125,0),5))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31" s="58">
        <f>IF(G31&lt;$A$3,0,INDEX(魂兽!$DG$79:$DN$85,MATCH(魂兽1!$B$3,魂兽!$DF$79:$DF$85,0),6)+INDEX(魂兽!$CN$97:$CU$102,MATCH(魂兽1!$C$3,魂兽!$CM$97:$CM$102,0),6)+INDEX(魂兽!$BP$101:$BW$125,MATCH(魂兽1!$D$3,魂兽!$BO$101:$BO$125,0),6))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31" s="58">
        <v>25</v>
      </c>
      <c r="X31" s="59">
        <f>IF($W31&lt;$L$3,0,INDEX(魂兽!$I$8:$I$126,MATCH(魂兽1!$X$3,魂兽!$G$8:$G$126,1),1))</f>
        <v>0.6</v>
      </c>
      <c r="Y31" s="59">
        <f>IF($W31&lt;$L$3,0,INDEX(魂兽!$I$8:$I$126,MATCH(魂兽1!$X$3,魂兽!$G$8:$G$126,1),1))</f>
        <v>0.6</v>
      </c>
      <c r="Z31" s="59">
        <f>IF($W31&lt;$L$3,0,INDEX(魂兽!$I$8:$I$126,MATCH(魂兽1!$X$3,魂兽!$G$8:$G$126,1),1))</f>
        <v>0.6</v>
      </c>
      <c r="AA31" s="59">
        <f>IF($W31&lt;$L$3,0,INDEX(魂兽!$I$8:$I$126,MATCH(魂兽1!$X$3,魂兽!$G$8:$G$126,1),1))</f>
        <v>0.6</v>
      </c>
      <c r="AB31" s="59">
        <f>IF($W31&lt;$L$3,0,INDEX(魂兽!$I$8:$I$126,MATCH(魂兽1!$X$3,魂兽!$G$8:$G$126,1),1))</f>
        <v>0.6</v>
      </c>
      <c r="AC31" s="59">
        <f>IF($W31&lt;$L$3,0,INDEX(魂兽!$I$8:$I$126,MATCH(魂兽1!$X$3,魂兽!$G$8:$G$126,1),1))</f>
        <v>0.6</v>
      </c>
      <c r="AD31" s="59">
        <f>IF($W31&lt;$L$3,0,INDEX(魂兽!$I$8:$I$126,MATCH(魂兽1!$X$3,魂兽!$G$8:$G$126,1),1))</f>
        <v>0.6</v>
      </c>
      <c r="AE31" s="59">
        <f>IF($W31&lt;$L$3,0,INDEX(魂兽!$I$8:$I$126,MATCH(魂兽1!$X$3,魂兽!$G$8:$G$126,1),1))</f>
        <v>0.6</v>
      </c>
      <c r="AF31" s="59">
        <f>IF($W31&lt;$L$3,0,INDEX(魂兽!$I$8:$I$126,MATCH(魂兽1!$X$3,魂兽!$G$8:$G$126,1),1))</f>
        <v>0.6</v>
      </c>
      <c r="AG31" s="59">
        <f>IF($W31&lt;$L$3,0,INDEX(魂兽!$I$8:$I$126,MATCH(魂兽1!$X$3,魂兽!$G$8:$G$126,1),1))</f>
        <v>0.6</v>
      </c>
      <c r="AH31" s="59">
        <f>IF($W31&lt;$L$3,0,INDEX(魂兽!$I$8:$I$126,MATCH(魂兽1!$X$3,魂兽!$G$8:$G$126,1),1))</f>
        <v>0.6</v>
      </c>
      <c r="AI31" s="59">
        <f>IF($W31&lt;$L$3,0,INDEX(魂兽!$I$8:$I$126,MATCH(魂兽1!$X$3,魂兽!$G$8:$G$126,1),1))</f>
        <v>0.6</v>
      </c>
      <c r="AJ31" s="59">
        <f>IF($W31&lt;$L$3,0,INDEX(魂兽!$I$8:$I$126,MATCH(魂兽1!$X$3,魂兽!$G$8:$G$126,1),1))</f>
        <v>0.6</v>
      </c>
      <c r="AK31" s="59">
        <f>IF($W31&lt;$L$3,0,INDEX(魂兽!$I$8:$I$126,MATCH(魂兽1!$X$3,魂兽!$G$8:$G$126,1),1))</f>
        <v>0.6</v>
      </c>
      <c r="AN31" s="58">
        <v>25</v>
      </c>
      <c r="AO31" s="58">
        <f>IF(G31&lt;$A$3,0,INDEX(魂兽!$DG$79:$DN$85,MATCH(魂兽1!$B$3,魂兽!$DF$79:$DF$85,0),7)+INDEX(魂兽!$CN$97:$CU$102,MATCH(魂兽1!$C$3,魂兽!$CM$97:$CM$102,0),7)+INDEX(魂兽!$BP$101:$BW$125,MATCH(魂兽1!$D$3,魂兽!$BO$101:$BO$125,0),7))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31" s="58">
        <f>IF(G31&lt;$A$3,0,INDEX(魂兽!$DG$79:$DN$85,MATCH(魂兽1!$B$3,魂兽!$DF$79:$DF$85,0),8)+INDEX(魂兽!$CN$97:$CU$102,MATCH(魂兽1!$C$3,魂兽!$CM$97:$CM$102,0),8)+INDEX(魂兽!$BP$101:$BW$125,MATCH(魂兽1!$D$3,魂兽!$BO$101:$BO$125,0),8))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32" spans="7:42" x14ac:dyDescent="0.2">
      <c r="G32" s="58">
        <v>26</v>
      </c>
      <c r="H32" s="29">
        <f>IF(G32&lt;$A$3,0,INDEX(魂兽!$DG$79:$DN$85,MATCH(魂兽1!$B$3,魂兽!$DF$79:$DF$85,0),4)+INDEX(魂兽!$CN$97:$CU$102,MATCH(魂兽1!$C$3,魂兽!$CM$97:$CM$102,0),4)+INDEX(魂兽!$BP$101:$BW$125,MATCH(魂兽1!$D$3,魂兽!$BO$101:$BO$125,0),4))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32" s="31">
        <f>IF(G32&lt;$A$3,0,INDEX(魂兽!$DG$79:$DN$85,MATCH(魂兽1!$B$3,魂兽!$DF$79:$DF$85,0),1)+INDEX(魂兽!$CN$97:$CU$102,MATCH(魂兽1!$C$3,魂兽!$CM$97:$CM$102,0),1)+INDEX(魂兽!$BP$101:$BW$125,MATCH(魂兽1!$D$3,魂兽!$BO$101:$BO$125,0),1))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32" s="58">
        <f>IF(G32&lt;$A$3,0,INDEX(魂兽!$DG$79:$DN$85,MATCH(魂兽1!$B$3,魂兽!$DF$79:$DF$85,0),2)+INDEX(魂兽!$CN$97:$CU$102,MATCH(魂兽1!$C$3,魂兽!$CM$97:$CM$102,0),2)+INDEX(魂兽!$BP$101:$BW$125,MATCH(魂兽1!$D$3,魂兽!$BO$101:$BO$125,0),2))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32" s="58">
        <f>IF(G32&lt;$A$3,0,INDEX(魂兽!$DG$79:$DN$85,MATCH(魂兽1!$B$3,魂兽!$DF$79:$DF$85,0),3)+INDEX(魂兽!$CN$97:$CU$102,MATCH(魂兽1!$C$3,魂兽!$CM$97:$CM$102,0),3)+INDEX(魂兽!$BP$101:$BW$125,MATCH(魂兽1!$D$3,魂兽!$BO$101:$BO$125,0),3))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32" s="58">
        <f>IF(G32&lt;$A$3,0,INDEX(魂兽!$DG$79:$DN$85,MATCH(魂兽1!$B$3,魂兽!$DF$79:$DF$85,0),5)+INDEX(魂兽!$CN$97:$CU$102,MATCH(魂兽1!$C$3,魂兽!$CM$97:$CM$102,0),5)+INDEX(魂兽!$BP$101:$BW$125,MATCH(魂兽1!$D$3,魂兽!$BO$101:$BO$125,0),5))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32" s="58">
        <f>IF(G32&lt;$A$3,0,INDEX(魂兽!$DG$79:$DN$85,MATCH(魂兽1!$B$3,魂兽!$DF$79:$DF$85,0),6)+INDEX(魂兽!$CN$97:$CU$102,MATCH(魂兽1!$C$3,魂兽!$CM$97:$CM$102,0),6)+INDEX(魂兽!$BP$101:$BW$125,MATCH(魂兽1!$D$3,魂兽!$BO$101:$BO$125,0),6))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32" s="58">
        <v>26</v>
      </c>
      <c r="X32" s="59">
        <f>IF($W32&lt;$L$3,0,INDEX(魂兽!$I$8:$I$126,MATCH(魂兽1!$X$3,魂兽!$G$8:$G$126,1),1))</f>
        <v>0.6</v>
      </c>
      <c r="Y32" s="59">
        <f>IF($W32&lt;$L$3,0,INDEX(魂兽!$I$8:$I$126,MATCH(魂兽1!$X$3,魂兽!$G$8:$G$126,1),1))</f>
        <v>0.6</v>
      </c>
      <c r="Z32" s="59">
        <f>IF($W32&lt;$L$3,0,INDEX(魂兽!$I$8:$I$126,MATCH(魂兽1!$X$3,魂兽!$G$8:$G$126,1),1))</f>
        <v>0.6</v>
      </c>
      <c r="AA32" s="59">
        <f>IF($W32&lt;$L$3,0,INDEX(魂兽!$I$8:$I$126,MATCH(魂兽1!$X$3,魂兽!$G$8:$G$126,1),1))</f>
        <v>0.6</v>
      </c>
      <c r="AB32" s="59">
        <f>IF($W32&lt;$L$3,0,INDEX(魂兽!$I$8:$I$126,MATCH(魂兽1!$X$3,魂兽!$G$8:$G$126,1),1))</f>
        <v>0.6</v>
      </c>
      <c r="AC32" s="59">
        <f>IF($W32&lt;$L$3,0,INDEX(魂兽!$I$8:$I$126,MATCH(魂兽1!$X$3,魂兽!$G$8:$G$126,1),1))</f>
        <v>0.6</v>
      </c>
      <c r="AD32" s="59">
        <f>IF($W32&lt;$L$3,0,INDEX(魂兽!$I$8:$I$126,MATCH(魂兽1!$X$3,魂兽!$G$8:$G$126,1),1))</f>
        <v>0.6</v>
      </c>
      <c r="AE32" s="59">
        <f>IF($W32&lt;$L$3,0,INDEX(魂兽!$I$8:$I$126,MATCH(魂兽1!$X$3,魂兽!$G$8:$G$126,1),1))</f>
        <v>0.6</v>
      </c>
      <c r="AF32" s="59">
        <f>IF($W32&lt;$L$3,0,INDEX(魂兽!$I$8:$I$126,MATCH(魂兽1!$X$3,魂兽!$G$8:$G$126,1),1))</f>
        <v>0.6</v>
      </c>
      <c r="AG32" s="59">
        <f>IF($W32&lt;$L$3,0,INDEX(魂兽!$I$8:$I$126,MATCH(魂兽1!$X$3,魂兽!$G$8:$G$126,1),1))</f>
        <v>0.6</v>
      </c>
      <c r="AH32" s="59">
        <f>IF($W32&lt;$L$3,0,INDEX(魂兽!$I$8:$I$126,MATCH(魂兽1!$X$3,魂兽!$G$8:$G$126,1),1))</f>
        <v>0.6</v>
      </c>
      <c r="AI32" s="59">
        <f>IF($W32&lt;$L$3,0,INDEX(魂兽!$I$8:$I$126,MATCH(魂兽1!$X$3,魂兽!$G$8:$G$126,1),1))</f>
        <v>0.6</v>
      </c>
      <c r="AJ32" s="59">
        <f>IF($W32&lt;$L$3,0,INDEX(魂兽!$I$8:$I$126,MATCH(魂兽1!$X$3,魂兽!$G$8:$G$126,1),1))</f>
        <v>0.6</v>
      </c>
      <c r="AK32" s="59">
        <f>IF($W32&lt;$L$3,0,INDEX(魂兽!$I$8:$I$126,MATCH(魂兽1!$X$3,魂兽!$G$8:$G$126,1),1))</f>
        <v>0.6</v>
      </c>
      <c r="AN32" s="58">
        <v>26</v>
      </c>
      <c r="AO32" s="58">
        <f>IF(G32&lt;$A$3,0,INDEX(魂兽!$DG$79:$DN$85,MATCH(魂兽1!$B$3,魂兽!$DF$79:$DF$85,0),7)+INDEX(魂兽!$CN$97:$CU$102,MATCH(魂兽1!$C$3,魂兽!$CM$97:$CM$102,0),7)+INDEX(魂兽!$BP$101:$BW$125,MATCH(魂兽1!$D$3,魂兽!$BO$101:$BO$125,0),7))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32" s="58">
        <f>IF(G32&lt;$A$3,0,INDEX(魂兽!$DG$79:$DN$85,MATCH(魂兽1!$B$3,魂兽!$DF$79:$DF$85,0),8)+INDEX(魂兽!$CN$97:$CU$102,MATCH(魂兽1!$C$3,魂兽!$CM$97:$CM$102,0),8)+INDEX(魂兽!$BP$101:$BW$125,MATCH(魂兽1!$D$3,魂兽!$BO$101:$BO$125,0),8))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33" spans="7:42" x14ac:dyDescent="0.2">
      <c r="G33" s="58">
        <v>27</v>
      </c>
      <c r="H33" s="29">
        <f>IF(G33&lt;$A$3,0,INDEX(魂兽!$DG$79:$DN$85,MATCH(魂兽1!$B$3,魂兽!$DF$79:$DF$85,0),4)+INDEX(魂兽!$CN$97:$CU$102,MATCH(魂兽1!$C$3,魂兽!$CM$97:$CM$102,0),4)+INDEX(魂兽!$BP$101:$BW$125,MATCH(魂兽1!$D$3,魂兽!$BO$101:$BO$125,0),4))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33" s="31">
        <f>IF(G33&lt;$A$3,0,INDEX(魂兽!$DG$79:$DN$85,MATCH(魂兽1!$B$3,魂兽!$DF$79:$DF$85,0),1)+INDEX(魂兽!$CN$97:$CU$102,MATCH(魂兽1!$C$3,魂兽!$CM$97:$CM$102,0),1)+INDEX(魂兽!$BP$101:$BW$125,MATCH(魂兽1!$D$3,魂兽!$BO$101:$BO$125,0),1))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33" s="58">
        <f>IF(G33&lt;$A$3,0,INDEX(魂兽!$DG$79:$DN$85,MATCH(魂兽1!$B$3,魂兽!$DF$79:$DF$85,0),2)+INDEX(魂兽!$CN$97:$CU$102,MATCH(魂兽1!$C$3,魂兽!$CM$97:$CM$102,0),2)+INDEX(魂兽!$BP$101:$BW$125,MATCH(魂兽1!$D$3,魂兽!$BO$101:$BO$125,0),2))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33" s="58">
        <f>IF(G33&lt;$A$3,0,INDEX(魂兽!$DG$79:$DN$85,MATCH(魂兽1!$B$3,魂兽!$DF$79:$DF$85,0),3)+INDEX(魂兽!$CN$97:$CU$102,MATCH(魂兽1!$C$3,魂兽!$CM$97:$CM$102,0),3)+INDEX(魂兽!$BP$101:$BW$125,MATCH(魂兽1!$D$3,魂兽!$BO$101:$BO$125,0),3))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33" s="58">
        <f>IF(G33&lt;$A$3,0,INDEX(魂兽!$DG$79:$DN$85,MATCH(魂兽1!$B$3,魂兽!$DF$79:$DF$85,0),5)+INDEX(魂兽!$CN$97:$CU$102,MATCH(魂兽1!$C$3,魂兽!$CM$97:$CM$102,0),5)+INDEX(魂兽!$BP$101:$BW$125,MATCH(魂兽1!$D$3,魂兽!$BO$101:$BO$125,0),5))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33" s="58">
        <f>IF(G33&lt;$A$3,0,INDEX(魂兽!$DG$79:$DN$85,MATCH(魂兽1!$B$3,魂兽!$DF$79:$DF$85,0),6)+INDEX(魂兽!$CN$97:$CU$102,MATCH(魂兽1!$C$3,魂兽!$CM$97:$CM$102,0),6)+INDEX(魂兽!$BP$101:$BW$125,MATCH(魂兽1!$D$3,魂兽!$BO$101:$BO$125,0),6))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33" s="58">
        <v>27</v>
      </c>
      <c r="X33" s="59">
        <f>IF($W33&lt;$L$3,0,INDEX(魂兽!$I$8:$I$126,MATCH(魂兽1!$X$3,魂兽!$G$8:$G$126,1),1))</f>
        <v>0.6</v>
      </c>
      <c r="Y33" s="59">
        <f>IF($W33&lt;$L$3,0,INDEX(魂兽!$I$8:$I$126,MATCH(魂兽1!$X$3,魂兽!$G$8:$G$126,1),1))</f>
        <v>0.6</v>
      </c>
      <c r="Z33" s="59">
        <f>IF($W33&lt;$L$3,0,INDEX(魂兽!$I$8:$I$126,MATCH(魂兽1!$X$3,魂兽!$G$8:$G$126,1),1))</f>
        <v>0.6</v>
      </c>
      <c r="AA33" s="59">
        <f>IF($W33&lt;$L$3,0,INDEX(魂兽!$I$8:$I$126,MATCH(魂兽1!$X$3,魂兽!$G$8:$G$126,1),1))</f>
        <v>0.6</v>
      </c>
      <c r="AB33" s="59">
        <f>IF($W33&lt;$L$3,0,INDEX(魂兽!$I$8:$I$126,MATCH(魂兽1!$X$3,魂兽!$G$8:$G$126,1),1))</f>
        <v>0.6</v>
      </c>
      <c r="AC33" s="59">
        <f>IF($W33&lt;$L$3,0,INDEX(魂兽!$I$8:$I$126,MATCH(魂兽1!$X$3,魂兽!$G$8:$G$126,1),1))</f>
        <v>0.6</v>
      </c>
      <c r="AD33" s="59">
        <f>IF($W33&lt;$L$3,0,INDEX(魂兽!$I$8:$I$126,MATCH(魂兽1!$X$3,魂兽!$G$8:$G$126,1),1))</f>
        <v>0.6</v>
      </c>
      <c r="AE33" s="59">
        <f>IF($W33&lt;$L$3,0,INDEX(魂兽!$I$8:$I$126,MATCH(魂兽1!$X$3,魂兽!$G$8:$G$126,1),1))</f>
        <v>0.6</v>
      </c>
      <c r="AF33" s="59">
        <f>IF($W33&lt;$L$3,0,INDEX(魂兽!$I$8:$I$126,MATCH(魂兽1!$X$3,魂兽!$G$8:$G$126,1),1))</f>
        <v>0.6</v>
      </c>
      <c r="AG33" s="59">
        <f>IF($W33&lt;$L$3,0,INDEX(魂兽!$I$8:$I$126,MATCH(魂兽1!$X$3,魂兽!$G$8:$G$126,1),1))</f>
        <v>0.6</v>
      </c>
      <c r="AH33" s="59">
        <f>IF($W33&lt;$L$3,0,INDEX(魂兽!$I$8:$I$126,MATCH(魂兽1!$X$3,魂兽!$G$8:$G$126,1),1))</f>
        <v>0.6</v>
      </c>
      <c r="AI33" s="59">
        <f>IF($W33&lt;$L$3,0,INDEX(魂兽!$I$8:$I$126,MATCH(魂兽1!$X$3,魂兽!$G$8:$G$126,1),1))</f>
        <v>0.6</v>
      </c>
      <c r="AJ33" s="59">
        <f>IF($W33&lt;$L$3,0,INDEX(魂兽!$I$8:$I$126,MATCH(魂兽1!$X$3,魂兽!$G$8:$G$126,1),1))</f>
        <v>0.6</v>
      </c>
      <c r="AK33" s="59">
        <f>IF($W33&lt;$L$3,0,INDEX(魂兽!$I$8:$I$126,MATCH(魂兽1!$X$3,魂兽!$G$8:$G$126,1),1))</f>
        <v>0.6</v>
      </c>
      <c r="AN33" s="58">
        <v>27</v>
      </c>
      <c r="AO33" s="58">
        <f>IF(G33&lt;$A$3,0,INDEX(魂兽!$DG$79:$DN$85,MATCH(魂兽1!$B$3,魂兽!$DF$79:$DF$85,0),7)+INDEX(魂兽!$CN$97:$CU$102,MATCH(魂兽1!$C$3,魂兽!$CM$97:$CM$102,0),7)+INDEX(魂兽!$BP$101:$BW$125,MATCH(魂兽1!$D$3,魂兽!$BO$101:$BO$125,0),7))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33" s="58">
        <f>IF(G33&lt;$A$3,0,INDEX(魂兽!$DG$79:$DN$85,MATCH(魂兽1!$B$3,魂兽!$DF$79:$DF$85,0),8)+INDEX(魂兽!$CN$97:$CU$102,MATCH(魂兽1!$C$3,魂兽!$CM$97:$CM$102,0),8)+INDEX(魂兽!$BP$101:$BW$125,MATCH(魂兽1!$D$3,魂兽!$BO$101:$BO$125,0),8))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34" spans="7:42" x14ac:dyDescent="0.2">
      <c r="G34" s="58">
        <v>28</v>
      </c>
      <c r="H34" s="29">
        <f>IF(G34&lt;$A$3,0,INDEX(魂兽!$DG$79:$DN$85,MATCH(魂兽1!$B$3,魂兽!$DF$79:$DF$85,0),4)+INDEX(魂兽!$CN$97:$CU$102,MATCH(魂兽1!$C$3,魂兽!$CM$97:$CM$102,0),4)+INDEX(魂兽!$BP$101:$BW$125,MATCH(魂兽1!$D$3,魂兽!$BO$101:$BO$125,0),4))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34" s="31">
        <f>IF(G34&lt;$A$3,0,INDEX(魂兽!$DG$79:$DN$85,MATCH(魂兽1!$B$3,魂兽!$DF$79:$DF$85,0),1)+INDEX(魂兽!$CN$97:$CU$102,MATCH(魂兽1!$C$3,魂兽!$CM$97:$CM$102,0),1)+INDEX(魂兽!$BP$101:$BW$125,MATCH(魂兽1!$D$3,魂兽!$BO$101:$BO$125,0),1))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34" s="58">
        <f>IF(G34&lt;$A$3,0,INDEX(魂兽!$DG$79:$DN$85,MATCH(魂兽1!$B$3,魂兽!$DF$79:$DF$85,0),2)+INDEX(魂兽!$CN$97:$CU$102,MATCH(魂兽1!$C$3,魂兽!$CM$97:$CM$102,0),2)+INDEX(魂兽!$BP$101:$BW$125,MATCH(魂兽1!$D$3,魂兽!$BO$101:$BO$125,0),2))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34" s="58">
        <f>IF(G34&lt;$A$3,0,INDEX(魂兽!$DG$79:$DN$85,MATCH(魂兽1!$B$3,魂兽!$DF$79:$DF$85,0),3)+INDEX(魂兽!$CN$97:$CU$102,MATCH(魂兽1!$C$3,魂兽!$CM$97:$CM$102,0),3)+INDEX(魂兽!$BP$101:$BW$125,MATCH(魂兽1!$D$3,魂兽!$BO$101:$BO$125,0),3))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34" s="58">
        <f>IF(G34&lt;$A$3,0,INDEX(魂兽!$DG$79:$DN$85,MATCH(魂兽1!$B$3,魂兽!$DF$79:$DF$85,0),5)+INDEX(魂兽!$CN$97:$CU$102,MATCH(魂兽1!$C$3,魂兽!$CM$97:$CM$102,0),5)+INDEX(魂兽!$BP$101:$BW$125,MATCH(魂兽1!$D$3,魂兽!$BO$101:$BO$125,0),5))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34" s="58">
        <f>IF(G34&lt;$A$3,0,INDEX(魂兽!$DG$79:$DN$85,MATCH(魂兽1!$B$3,魂兽!$DF$79:$DF$85,0),6)+INDEX(魂兽!$CN$97:$CU$102,MATCH(魂兽1!$C$3,魂兽!$CM$97:$CM$102,0),6)+INDEX(魂兽!$BP$101:$BW$125,MATCH(魂兽1!$D$3,魂兽!$BO$101:$BO$125,0),6))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34" s="58">
        <v>28</v>
      </c>
      <c r="X34" s="59">
        <f>IF($W34&lt;$L$3,0,INDEX(魂兽!$I$8:$I$126,MATCH(魂兽1!$X$3,魂兽!$G$8:$G$126,1),1))</f>
        <v>0.6</v>
      </c>
      <c r="Y34" s="59">
        <f>IF($W34&lt;$L$3,0,INDEX(魂兽!$I$8:$I$126,MATCH(魂兽1!$X$3,魂兽!$G$8:$G$126,1),1))</f>
        <v>0.6</v>
      </c>
      <c r="Z34" s="59">
        <f>IF($W34&lt;$L$3,0,INDEX(魂兽!$I$8:$I$126,MATCH(魂兽1!$X$3,魂兽!$G$8:$G$126,1),1))</f>
        <v>0.6</v>
      </c>
      <c r="AA34" s="59">
        <f>IF($W34&lt;$L$3,0,INDEX(魂兽!$I$8:$I$126,MATCH(魂兽1!$X$3,魂兽!$G$8:$G$126,1),1))</f>
        <v>0.6</v>
      </c>
      <c r="AB34" s="59">
        <f>IF($W34&lt;$L$3,0,INDEX(魂兽!$I$8:$I$126,MATCH(魂兽1!$X$3,魂兽!$G$8:$G$126,1),1))</f>
        <v>0.6</v>
      </c>
      <c r="AC34" s="59">
        <f>IF($W34&lt;$L$3,0,INDEX(魂兽!$I$8:$I$126,MATCH(魂兽1!$X$3,魂兽!$G$8:$G$126,1),1))</f>
        <v>0.6</v>
      </c>
      <c r="AD34" s="59">
        <f>IF($W34&lt;$L$3,0,INDEX(魂兽!$I$8:$I$126,MATCH(魂兽1!$X$3,魂兽!$G$8:$G$126,1),1))</f>
        <v>0.6</v>
      </c>
      <c r="AE34" s="59">
        <f>IF($W34&lt;$L$3,0,INDEX(魂兽!$I$8:$I$126,MATCH(魂兽1!$X$3,魂兽!$G$8:$G$126,1),1))</f>
        <v>0.6</v>
      </c>
      <c r="AF34" s="59">
        <f>IF($W34&lt;$L$3,0,INDEX(魂兽!$I$8:$I$126,MATCH(魂兽1!$X$3,魂兽!$G$8:$G$126,1),1))</f>
        <v>0.6</v>
      </c>
      <c r="AG34" s="59">
        <f>IF($W34&lt;$L$3,0,INDEX(魂兽!$I$8:$I$126,MATCH(魂兽1!$X$3,魂兽!$G$8:$G$126,1),1))</f>
        <v>0.6</v>
      </c>
      <c r="AH34" s="59">
        <f>IF($W34&lt;$L$3,0,INDEX(魂兽!$I$8:$I$126,MATCH(魂兽1!$X$3,魂兽!$G$8:$G$126,1),1))</f>
        <v>0.6</v>
      </c>
      <c r="AI34" s="59">
        <f>IF($W34&lt;$L$3,0,INDEX(魂兽!$I$8:$I$126,MATCH(魂兽1!$X$3,魂兽!$G$8:$G$126,1),1))</f>
        <v>0.6</v>
      </c>
      <c r="AJ34" s="59">
        <f>IF($W34&lt;$L$3,0,INDEX(魂兽!$I$8:$I$126,MATCH(魂兽1!$X$3,魂兽!$G$8:$G$126,1),1))</f>
        <v>0.6</v>
      </c>
      <c r="AK34" s="59">
        <f>IF($W34&lt;$L$3,0,INDEX(魂兽!$I$8:$I$126,MATCH(魂兽1!$X$3,魂兽!$G$8:$G$126,1),1))</f>
        <v>0.6</v>
      </c>
      <c r="AN34" s="58">
        <v>28</v>
      </c>
      <c r="AO34" s="58">
        <f>IF(G34&lt;$A$3,0,INDEX(魂兽!$DG$79:$DN$85,MATCH(魂兽1!$B$3,魂兽!$DF$79:$DF$85,0),7)+INDEX(魂兽!$CN$97:$CU$102,MATCH(魂兽1!$C$3,魂兽!$CM$97:$CM$102,0),7)+INDEX(魂兽!$BP$101:$BW$125,MATCH(魂兽1!$D$3,魂兽!$BO$101:$BO$125,0),7))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34" s="58">
        <f>IF(G34&lt;$A$3,0,INDEX(魂兽!$DG$79:$DN$85,MATCH(魂兽1!$B$3,魂兽!$DF$79:$DF$85,0),8)+INDEX(魂兽!$CN$97:$CU$102,MATCH(魂兽1!$C$3,魂兽!$CM$97:$CM$102,0),8)+INDEX(魂兽!$BP$101:$BW$125,MATCH(魂兽1!$D$3,魂兽!$BO$101:$BO$125,0),8))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35" spans="7:42" x14ac:dyDescent="0.2">
      <c r="G35" s="58">
        <v>29</v>
      </c>
      <c r="H35" s="29">
        <f>IF(G35&lt;$A$3,0,INDEX(魂兽!$DG$79:$DN$85,MATCH(魂兽1!$B$3,魂兽!$DF$79:$DF$85,0),4)+INDEX(魂兽!$CN$97:$CU$102,MATCH(魂兽1!$C$3,魂兽!$CM$97:$CM$102,0),4)+INDEX(魂兽!$BP$101:$BW$125,MATCH(魂兽1!$D$3,魂兽!$BO$101:$BO$125,0),4))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35" s="31">
        <f>IF(G35&lt;$A$3,0,INDEX(魂兽!$DG$79:$DN$85,MATCH(魂兽1!$B$3,魂兽!$DF$79:$DF$85,0),1)+INDEX(魂兽!$CN$97:$CU$102,MATCH(魂兽1!$C$3,魂兽!$CM$97:$CM$102,0),1)+INDEX(魂兽!$BP$101:$BW$125,MATCH(魂兽1!$D$3,魂兽!$BO$101:$BO$125,0),1))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35" s="58">
        <f>IF(G35&lt;$A$3,0,INDEX(魂兽!$DG$79:$DN$85,MATCH(魂兽1!$B$3,魂兽!$DF$79:$DF$85,0),2)+INDEX(魂兽!$CN$97:$CU$102,MATCH(魂兽1!$C$3,魂兽!$CM$97:$CM$102,0),2)+INDEX(魂兽!$BP$101:$BW$125,MATCH(魂兽1!$D$3,魂兽!$BO$101:$BO$125,0),2))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35" s="58">
        <f>IF(G35&lt;$A$3,0,INDEX(魂兽!$DG$79:$DN$85,MATCH(魂兽1!$B$3,魂兽!$DF$79:$DF$85,0),3)+INDEX(魂兽!$CN$97:$CU$102,MATCH(魂兽1!$C$3,魂兽!$CM$97:$CM$102,0),3)+INDEX(魂兽!$BP$101:$BW$125,MATCH(魂兽1!$D$3,魂兽!$BO$101:$BO$125,0),3))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35" s="58">
        <f>IF(G35&lt;$A$3,0,INDEX(魂兽!$DG$79:$DN$85,MATCH(魂兽1!$B$3,魂兽!$DF$79:$DF$85,0),5)+INDEX(魂兽!$CN$97:$CU$102,MATCH(魂兽1!$C$3,魂兽!$CM$97:$CM$102,0),5)+INDEX(魂兽!$BP$101:$BW$125,MATCH(魂兽1!$D$3,魂兽!$BO$101:$BO$125,0),5))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35" s="58">
        <f>IF(G35&lt;$A$3,0,INDEX(魂兽!$DG$79:$DN$85,MATCH(魂兽1!$B$3,魂兽!$DF$79:$DF$85,0),6)+INDEX(魂兽!$CN$97:$CU$102,MATCH(魂兽1!$C$3,魂兽!$CM$97:$CM$102,0),6)+INDEX(魂兽!$BP$101:$BW$125,MATCH(魂兽1!$D$3,魂兽!$BO$101:$BO$125,0),6))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35" s="58">
        <v>29</v>
      </c>
      <c r="X35" s="59">
        <f>IF($W35&lt;$L$3,0,INDEX(魂兽!$I$8:$I$126,MATCH(魂兽1!$X$3,魂兽!$G$8:$G$126,1),1))</f>
        <v>0.6</v>
      </c>
      <c r="Y35" s="59">
        <f>IF($W35&lt;$L$3,0,INDEX(魂兽!$I$8:$I$126,MATCH(魂兽1!$X$3,魂兽!$G$8:$G$126,1),1))</f>
        <v>0.6</v>
      </c>
      <c r="Z35" s="59">
        <f>IF($W35&lt;$L$3,0,INDEX(魂兽!$I$8:$I$126,MATCH(魂兽1!$X$3,魂兽!$G$8:$G$126,1),1))</f>
        <v>0.6</v>
      </c>
      <c r="AA35" s="59">
        <f>IF($W35&lt;$L$3,0,INDEX(魂兽!$I$8:$I$126,MATCH(魂兽1!$X$3,魂兽!$G$8:$G$126,1),1))</f>
        <v>0.6</v>
      </c>
      <c r="AB35" s="59">
        <f>IF($W35&lt;$L$3,0,INDEX(魂兽!$I$8:$I$126,MATCH(魂兽1!$X$3,魂兽!$G$8:$G$126,1),1))</f>
        <v>0.6</v>
      </c>
      <c r="AC35" s="59">
        <f>IF($W35&lt;$L$3,0,INDEX(魂兽!$I$8:$I$126,MATCH(魂兽1!$X$3,魂兽!$G$8:$G$126,1),1))</f>
        <v>0.6</v>
      </c>
      <c r="AD35" s="59">
        <f>IF($W35&lt;$L$3,0,INDEX(魂兽!$I$8:$I$126,MATCH(魂兽1!$X$3,魂兽!$G$8:$G$126,1),1))</f>
        <v>0.6</v>
      </c>
      <c r="AE35" s="59">
        <f>IF($W35&lt;$L$3,0,INDEX(魂兽!$I$8:$I$126,MATCH(魂兽1!$X$3,魂兽!$G$8:$G$126,1),1))</f>
        <v>0.6</v>
      </c>
      <c r="AF35" s="59">
        <f>IF($W35&lt;$L$3,0,INDEX(魂兽!$I$8:$I$126,MATCH(魂兽1!$X$3,魂兽!$G$8:$G$126,1),1))</f>
        <v>0.6</v>
      </c>
      <c r="AG35" s="59">
        <f>IF($W35&lt;$L$3,0,INDEX(魂兽!$I$8:$I$126,MATCH(魂兽1!$X$3,魂兽!$G$8:$G$126,1),1))</f>
        <v>0.6</v>
      </c>
      <c r="AH35" s="59">
        <f>IF($W35&lt;$L$3,0,INDEX(魂兽!$I$8:$I$126,MATCH(魂兽1!$X$3,魂兽!$G$8:$G$126,1),1))</f>
        <v>0.6</v>
      </c>
      <c r="AI35" s="59">
        <f>IF($W35&lt;$L$3,0,INDEX(魂兽!$I$8:$I$126,MATCH(魂兽1!$X$3,魂兽!$G$8:$G$126,1),1))</f>
        <v>0.6</v>
      </c>
      <c r="AJ35" s="59">
        <f>IF($W35&lt;$L$3,0,INDEX(魂兽!$I$8:$I$126,MATCH(魂兽1!$X$3,魂兽!$G$8:$G$126,1),1))</f>
        <v>0.6</v>
      </c>
      <c r="AK35" s="59">
        <f>IF($W35&lt;$L$3,0,INDEX(魂兽!$I$8:$I$126,MATCH(魂兽1!$X$3,魂兽!$G$8:$G$126,1),1))</f>
        <v>0.6</v>
      </c>
      <c r="AN35" s="58">
        <v>29</v>
      </c>
      <c r="AO35" s="58">
        <f>IF(G35&lt;$A$3,0,INDEX(魂兽!$DG$79:$DN$85,MATCH(魂兽1!$B$3,魂兽!$DF$79:$DF$85,0),7)+INDEX(魂兽!$CN$97:$CU$102,MATCH(魂兽1!$C$3,魂兽!$CM$97:$CM$102,0),7)+INDEX(魂兽!$BP$101:$BW$125,MATCH(魂兽1!$D$3,魂兽!$BO$101:$BO$125,0),7))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35" s="58">
        <f>IF(G35&lt;$A$3,0,INDEX(魂兽!$DG$79:$DN$85,MATCH(魂兽1!$B$3,魂兽!$DF$79:$DF$85,0),8)+INDEX(魂兽!$CN$97:$CU$102,MATCH(魂兽1!$C$3,魂兽!$CM$97:$CM$102,0),8)+INDEX(魂兽!$BP$101:$BW$125,MATCH(魂兽1!$D$3,魂兽!$BO$101:$BO$125,0),8))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36" spans="7:42" x14ac:dyDescent="0.2">
      <c r="G36" s="58">
        <v>30</v>
      </c>
      <c r="H36" s="29">
        <f>IF(G36&lt;$A$3,0,INDEX(魂兽!$DG$79:$DN$85,MATCH(魂兽1!$B$3,魂兽!$DF$79:$DF$85,0),4)+INDEX(魂兽!$CN$97:$CU$102,MATCH(魂兽1!$C$3,魂兽!$CM$97:$CM$102,0),4)+INDEX(魂兽!$BP$101:$BW$125,MATCH(魂兽1!$D$3,魂兽!$BO$101:$BO$125,0),4))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36" s="31">
        <f>IF(G36&lt;$A$3,0,INDEX(魂兽!$DG$79:$DN$85,MATCH(魂兽1!$B$3,魂兽!$DF$79:$DF$85,0),1)+INDEX(魂兽!$CN$97:$CU$102,MATCH(魂兽1!$C$3,魂兽!$CM$97:$CM$102,0),1)+INDEX(魂兽!$BP$101:$BW$125,MATCH(魂兽1!$D$3,魂兽!$BO$101:$BO$125,0),1))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36" s="58">
        <f>IF(G36&lt;$A$3,0,INDEX(魂兽!$DG$79:$DN$85,MATCH(魂兽1!$B$3,魂兽!$DF$79:$DF$85,0),2)+INDEX(魂兽!$CN$97:$CU$102,MATCH(魂兽1!$C$3,魂兽!$CM$97:$CM$102,0),2)+INDEX(魂兽!$BP$101:$BW$125,MATCH(魂兽1!$D$3,魂兽!$BO$101:$BO$125,0),2))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36" s="58">
        <f>IF(G36&lt;$A$3,0,INDEX(魂兽!$DG$79:$DN$85,MATCH(魂兽1!$B$3,魂兽!$DF$79:$DF$85,0),3)+INDEX(魂兽!$CN$97:$CU$102,MATCH(魂兽1!$C$3,魂兽!$CM$97:$CM$102,0),3)+INDEX(魂兽!$BP$101:$BW$125,MATCH(魂兽1!$D$3,魂兽!$BO$101:$BO$125,0),3))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36" s="58">
        <f>IF(G36&lt;$A$3,0,INDEX(魂兽!$DG$79:$DN$85,MATCH(魂兽1!$B$3,魂兽!$DF$79:$DF$85,0),5)+INDEX(魂兽!$CN$97:$CU$102,MATCH(魂兽1!$C$3,魂兽!$CM$97:$CM$102,0),5)+INDEX(魂兽!$BP$101:$BW$125,MATCH(魂兽1!$D$3,魂兽!$BO$101:$BO$125,0),5))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36" s="58">
        <f>IF(G36&lt;$A$3,0,INDEX(魂兽!$DG$79:$DN$85,MATCH(魂兽1!$B$3,魂兽!$DF$79:$DF$85,0),6)+INDEX(魂兽!$CN$97:$CU$102,MATCH(魂兽1!$C$3,魂兽!$CM$97:$CM$102,0),6)+INDEX(魂兽!$BP$101:$BW$125,MATCH(魂兽1!$D$3,魂兽!$BO$101:$BO$125,0),6))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36" s="58">
        <v>30</v>
      </c>
      <c r="X36" s="59">
        <f>IF($W36&lt;$L$3,0,INDEX(魂兽!$I$8:$I$126,MATCH(魂兽1!$X$3,魂兽!$G$8:$G$126,1),1))</f>
        <v>0.6</v>
      </c>
      <c r="Y36" s="59">
        <f>IF($W36&lt;$L$3,0,INDEX(魂兽!$I$8:$I$126,MATCH(魂兽1!$X$3,魂兽!$G$8:$G$126,1),1))</f>
        <v>0.6</v>
      </c>
      <c r="Z36" s="59">
        <f>IF($W36&lt;$L$3,0,INDEX(魂兽!$I$8:$I$126,MATCH(魂兽1!$X$3,魂兽!$G$8:$G$126,1),1))</f>
        <v>0.6</v>
      </c>
      <c r="AA36" s="59">
        <f>IF($W36&lt;$L$3,0,INDEX(魂兽!$I$8:$I$126,MATCH(魂兽1!$X$3,魂兽!$G$8:$G$126,1),1))</f>
        <v>0.6</v>
      </c>
      <c r="AB36" s="59">
        <f>IF($W36&lt;$L$3,0,INDEX(魂兽!$I$8:$I$126,MATCH(魂兽1!$X$3,魂兽!$G$8:$G$126,1),1))</f>
        <v>0.6</v>
      </c>
      <c r="AC36" s="59">
        <f>IF($W36&lt;$L$3,0,INDEX(魂兽!$I$8:$I$126,MATCH(魂兽1!$X$3,魂兽!$G$8:$G$126,1),1))</f>
        <v>0.6</v>
      </c>
      <c r="AD36" s="59">
        <f>IF($W36&lt;$L$3,0,INDEX(魂兽!$I$8:$I$126,MATCH(魂兽1!$X$3,魂兽!$G$8:$G$126,1),1))</f>
        <v>0.6</v>
      </c>
      <c r="AE36" s="59">
        <f>IF($W36&lt;$L$3,0,INDEX(魂兽!$I$8:$I$126,MATCH(魂兽1!$X$3,魂兽!$G$8:$G$126,1),1))</f>
        <v>0.6</v>
      </c>
      <c r="AF36" s="59">
        <f>IF($W36&lt;$L$3,0,INDEX(魂兽!$I$8:$I$126,MATCH(魂兽1!$X$3,魂兽!$G$8:$G$126,1),1))</f>
        <v>0.6</v>
      </c>
      <c r="AG36" s="59">
        <f>IF($W36&lt;$L$3,0,INDEX(魂兽!$I$8:$I$126,MATCH(魂兽1!$X$3,魂兽!$G$8:$G$126,1),1))</f>
        <v>0.6</v>
      </c>
      <c r="AH36" s="59">
        <f>IF($W36&lt;$L$3,0,INDEX(魂兽!$I$8:$I$126,MATCH(魂兽1!$X$3,魂兽!$G$8:$G$126,1),1))</f>
        <v>0.6</v>
      </c>
      <c r="AI36" s="59">
        <f>IF($W36&lt;$L$3,0,INDEX(魂兽!$I$8:$I$126,MATCH(魂兽1!$X$3,魂兽!$G$8:$G$126,1),1))</f>
        <v>0.6</v>
      </c>
      <c r="AJ36" s="59">
        <f>IF($W36&lt;$L$3,0,INDEX(魂兽!$I$8:$I$126,MATCH(魂兽1!$X$3,魂兽!$G$8:$G$126,1),1))</f>
        <v>0.6</v>
      </c>
      <c r="AK36" s="59">
        <f>IF($W36&lt;$L$3,0,INDEX(魂兽!$I$8:$I$126,MATCH(魂兽1!$X$3,魂兽!$G$8:$G$126,1),1))</f>
        <v>0.6</v>
      </c>
      <c r="AN36" s="58">
        <v>30</v>
      </c>
      <c r="AO36" s="58">
        <f>IF(G36&lt;$A$3,0,INDEX(魂兽!$DG$79:$DN$85,MATCH(魂兽1!$B$3,魂兽!$DF$79:$DF$85,0),7)+INDEX(魂兽!$CN$97:$CU$102,MATCH(魂兽1!$C$3,魂兽!$CM$97:$CM$102,0),7)+INDEX(魂兽!$BP$101:$BW$125,MATCH(魂兽1!$D$3,魂兽!$BO$101:$BO$125,0),7))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36" s="58">
        <f>IF(G36&lt;$A$3,0,INDEX(魂兽!$DG$79:$DN$85,MATCH(魂兽1!$B$3,魂兽!$DF$79:$DF$85,0),8)+INDEX(魂兽!$CN$97:$CU$102,MATCH(魂兽1!$C$3,魂兽!$CM$97:$CM$102,0),8)+INDEX(魂兽!$BP$101:$BW$125,MATCH(魂兽1!$D$3,魂兽!$BO$101:$BO$125,0),8))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37" spans="7:42" x14ac:dyDescent="0.2">
      <c r="G37" s="58">
        <v>31</v>
      </c>
      <c r="H37" s="29">
        <f>IF(G37&lt;$A$3,0,INDEX(魂兽!$DG$79:$DN$85,MATCH(魂兽1!$B$3,魂兽!$DF$79:$DF$85,0),4)+INDEX(魂兽!$CN$97:$CU$102,MATCH(魂兽1!$C$3,魂兽!$CM$97:$CM$102,0),4)+INDEX(魂兽!$BP$101:$BW$125,MATCH(魂兽1!$D$3,魂兽!$BO$101:$BO$125,0),4))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37" s="31">
        <f>IF(G37&lt;$A$3,0,INDEX(魂兽!$DG$79:$DN$85,MATCH(魂兽1!$B$3,魂兽!$DF$79:$DF$85,0),1)+INDEX(魂兽!$CN$97:$CU$102,MATCH(魂兽1!$C$3,魂兽!$CM$97:$CM$102,0),1)+INDEX(魂兽!$BP$101:$BW$125,MATCH(魂兽1!$D$3,魂兽!$BO$101:$BO$125,0),1))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37" s="58">
        <f>IF(G37&lt;$A$3,0,INDEX(魂兽!$DG$79:$DN$85,MATCH(魂兽1!$B$3,魂兽!$DF$79:$DF$85,0),2)+INDEX(魂兽!$CN$97:$CU$102,MATCH(魂兽1!$C$3,魂兽!$CM$97:$CM$102,0),2)+INDEX(魂兽!$BP$101:$BW$125,MATCH(魂兽1!$D$3,魂兽!$BO$101:$BO$125,0),2))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37" s="58">
        <f>IF(G37&lt;$A$3,0,INDEX(魂兽!$DG$79:$DN$85,MATCH(魂兽1!$B$3,魂兽!$DF$79:$DF$85,0),3)+INDEX(魂兽!$CN$97:$CU$102,MATCH(魂兽1!$C$3,魂兽!$CM$97:$CM$102,0),3)+INDEX(魂兽!$BP$101:$BW$125,MATCH(魂兽1!$D$3,魂兽!$BO$101:$BO$125,0),3))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37" s="58">
        <f>IF(G37&lt;$A$3,0,INDEX(魂兽!$DG$79:$DN$85,MATCH(魂兽1!$B$3,魂兽!$DF$79:$DF$85,0),5)+INDEX(魂兽!$CN$97:$CU$102,MATCH(魂兽1!$C$3,魂兽!$CM$97:$CM$102,0),5)+INDEX(魂兽!$BP$101:$BW$125,MATCH(魂兽1!$D$3,魂兽!$BO$101:$BO$125,0),5))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37" s="58">
        <f>IF(G37&lt;$A$3,0,INDEX(魂兽!$DG$79:$DN$85,MATCH(魂兽1!$B$3,魂兽!$DF$79:$DF$85,0),6)+INDEX(魂兽!$CN$97:$CU$102,MATCH(魂兽1!$C$3,魂兽!$CM$97:$CM$102,0),6)+INDEX(魂兽!$BP$101:$BW$125,MATCH(魂兽1!$D$3,魂兽!$BO$101:$BO$125,0),6))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37" s="58">
        <v>31</v>
      </c>
      <c r="X37" s="59">
        <f>IF($W37&lt;$L$3,0,INDEX(魂兽!$I$8:$I$126,MATCH(魂兽1!$X$3,魂兽!$G$8:$G$126,1),1))</f>
        <v>0.6</v>
      </c>
      <c r="Y37" s="59">
        <f>IF($W37&lt;$L$3,0,INDEX(魂兽!$I$8:$I$126,MATCH(魂兽1!$X$3,魂兽!$G$8:$G$126,1),1))</f>
        <v>0.6</v>
      </c>
      <c r="Z37" s="59">
        <f>IF($W37&lt;$L$3,0,INDEX(魂兽!$I$8:$I$126,MATCH(魂兽1!$X$3,魂兽!$G$8:$G$126,1),1))</f>
        <v>0.6</v>
      </c>
      <c r="AA37" s="59">
        <f>IF($W37&lt;$L$3,0,INDEX(魂兽!$I$8:$I$126,MATCH(魂兽1!$X$3,魂兽!$G$8:$G$126,1),1))</f>
        <v>0.6</v>
      </c>
      <c r="AB37" s="59">
        <f>IF($W37&lt;$L$3,0,INDEX(魂兽!$I$8:$I$126,MATCH(魂兽1!$X$3,魂兽!$G$8:$G$126,1),1))</f>
        <v>0.6</v>
      </c>
      <c r="AC37" s="59">
        <f>IF($W37&lt;$L$3,0,INDEX(魂兽!$I$8:$I$126,MATCH(魂兽1!$X$3,魂兽!$G$8:$G$126,1),1))</f>
        <v>0.6</v>
      </c>
      <c r="AD37" s="59">
        <f>IF($W37&lt;$L$3,0,INDEX(魂兽!$I$8:$I$126,MATCH(魂兽1!$X$3,魂兽!$G$8:$G$126,1),1))</f>
        <v>0.6</v>
      </c>
      <c r="AE37" s="59">
        <f>IF($W37&lt;$L$3,0,INDEX(魂兽!$I$8:$I$126,MATCH(魂兽1!$X$3,魂兽!$G$8:$G$126,1),1))</f>
        <v>0.6</v>
      </c>
      <c r="AF37" s="59">
        <f>IF($W37&lt;$L$3,0,INDEX(魂兽!$I$8:$I$126,MATCH(魂兽1!$X$3,魂兽!$G$8:$G$126,1),1))</f>
        <v>0.6</v>
      </c>
      <c r="AG37" s="59">
        <f>IF($W37&lt;$L$3,0,INDEX(魂兽!$I$8:$I$126,MATCH(魂兽1!$X$3,魂兽!$G$8:$G$126,1),1))</f>
        <v>0.6</v>
      </c>
      <c r="AH37" s="59">
        <f>IF($W37&lt;$L$3,0,INDEX(魂兽!$I$8:$I$126,MATCH(魂兽1!$X$3,魂兽!$G$8:$G$126,1),1))</f>
        <v>0.6</v>
      </c>
      <c r="AI37" s="59">
        <f>IF($W37&lt;$L$3,0,INDEX(魂兽!$I$8:$I$126,MATCH(魂兽1!$X$3,魂兽!$G$8:$G$126,1),1))</f>
        <v>0.6</v>
      </c>
      <c r="AJ37" s="59">
        <f>IF($W37&lt;$L$3,0,INDEX(魂兽!$I$8:$I$126,MATCH(魂兽1!$X$3,魂兽!$G$8:$G$126,1),1))</f>
        <v>0.6</v>
      </c>
      <c r="AK37" s="59">
        <f>IF($W37&lt;$L$3,0,INDEX(魂兽!$I$8:$I$126,MATCH(魂兽1!$X$3,魂兽!$G$8:$G$126,1),1))</f>
        <v>0.6</v>
      </c>
      <c r="AN37" s="58">
        <v>31</v>
      </c>
      <c r="AO37" s="58">
        <f>IF(G37&lt;$A$3,0,INDEX(魂兽!$DG$79:$DN$85,MATCH(魂兽1!$B$3,魂兽!$DF$79:$DF$85,0),7)+INDEX(魂兽!$CN$97:$CU$102,MATCH(魂兽1!$C$3,魂兽!$CM$97:$CM$102,0),7)+INDEX(魂兽!$BP$101:$BW$125,MATCH(魂兽1!$D$3,魂兽!$BO$101:$BO$125,0),7))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37" s="58">
        <f>IF(G37&lt;$A$3,0,INDEX(魂兽!$DG$79:$DN$85,MATCH(魂兽1!$B$3,魂兽!$DF$79:$DF$85,0),8)+INDEX(魂兽!$CN$97:$CU$102,MATCH(魂兽1!$C$3,魂兽!$CM$97:$CM$102,0),8)+INDEX(魂兽!$BP$101:$BW$125,MATCH(魂兽1!$D$3,魂兽!$BO$101:$BO$125,0),8))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38" spans="7:42" x14ac:dyDescent="0.2">
      <c r="G38" s="58">
        <v>32</v>
      </c>
      <c r="H38" s="29">
        <f>IF(G38&lt;$A$3,0,INDEX(魂兽!$DG$79:$DN$85,MATCH(魂兽1!$B$3,魂兽!$DF$79:$DF$85,0),4)+INDEX(魂兽!$CN$97:$CU$102,MATCH(魂兽1!$C$3,魂兽!$CM$97:$CM$102,0),4)+INDEX(魂兽!$BP$101:$BW$125,MATCH(魂兽1!$D$3,魂兽!$BO$101:$BO$125,0),4))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38" s="31">
        <f>IF(G38&lt;$A$3,0,INDEX(魂兽!$DG$79:$DN$85,MATCH(魂兽1!$B$3,魂兽!$DF$79:$DF$85,0),1)+INDEX(魂兽!$CN$97:$CU$102,MATCH(魂兽1!$C$3,魂兽!$CM$97:$CM$102,0),1)+INDEX(魂兽!$BP$101:$BW$125,MATCH(魂兽1!$D$3,魂兽!$BO$101:$BO$125,0),1))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38" s="58">
        <f>IF(G38&lt;$A$3,0,INDEX(魂兽!$DG$79:$DN$85,MATCH(魂兽1!$B$3,魂兽!$DF$79:$DF$85,0),2)+INDEX(魂兽!$CN$97:$CU$102,MATCH(魂兽1!$C$3,魂兽!$CM$97:$CM$102,0),2)+INDEX(魂兽!$BP$101:$BW$125,MATCH(魂兽1!$D$3,魂兽!$BO$101:$BO$125,0),2))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38" s="58">
        <f>IF(G38&lt;$A$3,0,INDEX(魂兽!$DG$79:$DN$85,MATCH(魂兽1!$B$3,魂兽!$DF$79:$DF$85,0),3)+INDEX(魂兽!$CN$97:$CU$102,MATCH(魂兽1!$C$3,魂兽!$CM$97:$CM$102,0),3)+INDEX(魂兽!$BP$101:$BW$125,MATCH(魂兽1!$D$3,魂兽!$BO$101:$BO$125,0),3))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38" s="58">
        <f>IF(G38&lt;$A$3,0,INDEX(魂兽!$DG$79:$DN$85,MATCH(魂兽1!$B$3,魂兽!$DF$79:$DF$85,0),5)+INDEX(魂兽!$CN$97:$CU$102,MATCH(魂兽1!$C$3,魂兽!$CM$97:$CM$102,0),5)+INDEX(魂兽!$BP$101:$BW$125,MATCH(魂兽1!$D$3,魂兽!$BO$101:$BO$125,0),5))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38" s="58">
        <f>IF(G38&lt;$A$3,0,INDEX(魂兽!$DG$79:$DN$85,MATCH(魂兽1!$B$3,魂兽!$DF$79:$DF$85,0),6)+INDEX(魂兽!$CN$97:$CU$102,MATCH(魂兽1!$C$3,魂兽!$CM$97:$CM$102,0),6)+INDEX(魂兽!$BP$101:$BW$125,MATCH(魂兽1!$D$3,魂兽!$BO$101:$BO$125,0),6))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38" s="58">
        <v>32</v>
      </c>
      <c r="X38" s="59">
        <f>IF($W38&lt;$L$3,0,INDEX(魂兽!$I$8:$I$126,MATCH(魂兽1!$X$3,魂兽!$G$8:$G$126,1),1))</f>
        <v>0.6</v>
      </c>
      <c r="Y38" s="59">
        <f>IF($W38&lt;$L$3,0,INDEX(魂兽!$I$8:$I$126,MATCH(魂兽1!$X$3,魂兽!$G$8:$G$126,1),1))</f>
        <v>0.6</v>
      </c>
      <c r="Z38" s="59">
        <f>IF($W38&lt;$L$3,0,INDEX(魂兽!$I$8:$I$126,MATCH(魂兽1!$X$3,魂兽!$G$8:$G$126,1),1))</f>
        <v>0.6</v>
      </c>
      <c r="AA38" s="59">
        <f>IF($W38&lt;$L$3,0,INDEX(魂兽!$I$8:$I$126,MATCH(魂兽1!$X$3,魂兽!$G$8:$G$126,1),1))</f>
        <v>0.6</v>
      </c>
      <c r="AB38" s="59">
        <f>IF($W38&lt;$L$3,0,INDEX(魂兽!$I$8:$I$126,MATCH(魂兽1!$X$3,魂兽!$G$8:$G$126,1),1))</f>
        <v>0.6</v>
      </c>
      <c r="AC38" s="59">
        <f>IF($W38&lt;$L$3,0,INDEX(魂兽!$I$8:$I$126,MATCH(魂兽1!$X$3,魂兽!$G$8:$G$126,1),1))</f>
        <v>0.6</v>
      </c>
      <c r="AD38" s="59">
        <f>IF($W38&lt;$L$3,0,INDEX(魂兽!$I$8:$I$126,MATCH(魂兽1!$X$3,魂兽!$G$8:$G$126,1),1))</f>
        <v>0.6</v>
      </c>
      <c r="AE38" s="59">
        <f>IF($W38&lt;$L$3,0,INDEX(魂兽!$I$8:$I$126,MATCH(魂兽1!$X$3,魂兽!$G$8:$G$126,1),1))</f>
        <v>0.6</v>
      </c>
      <c r="AF38" s="59">
        <f>IF($W38&lt;$L$3,0,INDEX(魂兽!$I$8:$I$126,MATCH(魂兽1!$X$3,魂兽!$G$8:$G$126,1),1))</f>
        <v>0.6</v>
      </c>
      <c r="AG38" s="59">
        <f>IF($W38&lt;$L$3,0,INDEX(魂兽!$I$8:$I$126,MATCH(魂兽1!$X$3,魂兽!$G$8:$G$126,1),1))</f>
        <v>0.6</v>
      </c>
      <c r="AH38" s="59">
        <f>IF($W38&lt;$L$3,0,INDEX(魂兽!$I$8:$I$126,MATCH(魂兽1!$X$3,魂兽!$G$8:$G$126,1),1))</f>
        <v>0.6</v>
      </c>
      <c r="AI38" s="59">
        <f>IF($W38&lt;$L$3,0,INDEX(魂兽!$I$8:$I$126,MATCH(魂兽1!$X$3,魂兽!$G$8:$G$126,1),1))</f>
        <v>0.6</v>
      </c>
      <c r="AJ38" s="59">
        <f>IF($W38&lt;$L$3,0,INDEX(魂兽!$I$8:$I$126,MATCH(魂兽1!$X$3,魂兽!$G$8:$G$126,1),1))</f>
        <v>0.6</v>
      </c>
      <c r="AK38" s="59">
        <f>IF($W38&lt;$L$3,0,INDEX(魂兽!$I$8:$I$126,MATCH(魂兽1!$X$3,魂兽!$G$8:$G$126,1),1))</f>
        <v>0.6</v>
      </c>
      <c r="AN38" s="58">
        <v>32</v>
      </c>
      <c r="AO38" s="58">
        <f>IF(G38&lt;$A$3,0,INDEX(魂兽!$DG$79:$DN$85,MATCH(魂兽1!$B$3,魂兽!$DF$79:$DF$85,0),7)+INDEX(魂兽!$CN$97:$CU$102,MATCH(魂兽1!$C$3,魂兽!$CM$97:$CM$102,0),7)+INDEX(魂兽!$BP$101:$BW$125,MATCH(魂兽1!$D$3,魂兽!$BO$101:$BO$125,0),7))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38" s="58">
        <f>IF(G38&lt;$A$3,0,INDEX(魂兽!$DG$79:$DN$85,MATCH(魂兽1!$B$3,魂兽!$DF$79:$DF$85,0),8)+INDEX(魂兽!$CN$97:$CU$102,MATCH(魂兽1!$C$3,魂兽!$CM$97:$CM$102,0),8)+INDEX(魂兽!$BP$101:$BW$125,MATCH(魂兽1!$D$3,魂兽!$BO$101:$BO$125,0),8))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39" spans="7:42" x14ac:dyDescent="0.2">
      <c r="G39" s="58">
        <v>33</v>
      </c>
      <c r="H39" s="29">
        <f>IF(G39&lt;$A$3,0,INDEX(魂兽!$DG$79:$DN$85,MATCH(魂兽1!$B$3,魂兽!$DF$79:$DF$85,0),4)+INDEX(魂兽!$CN$97:$CU$102,MATCH(魂兽1!$C$3,魂兽!$CM$97:$CM$102,0),4)+INDEX(魂兽!$BP$101:$BW$125,MATCH(魂兽1!$D$3,魂兽!$BO$101:$BO$125,0),4))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39" s="31">
        <f>IF(G39&lt;$A$3,0,INDEX(魂兽!$DG$79:$DN$85,MATCH(魂兽1!$B$3,魂兽!$DF$79:$DF$85,0),1)+INDEX(魂兽!$CN$97:$CU$102,MATCH(魂兽1!$C$3,魂兽!$CM$97:$CM$102,0),1)+INDEX(魂兽!$BP$101:$BW$125,MATCH(魂兽1!$D$3,魂兽!$BO$101:$BO$125,0),1))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39" s="58">
        <f>IF(G39&lt;$A$3,0,INDEX(魂兽!$DG$79:$DN$85,MATCH(魂兽1!$B$3,魂兽!$DF$79:$DF$85,0),2)+INDEX(魂兽!$CN$97:$CU$102,MATCH(魂兽1!$C$3,魂兽!$CM$97:$CM$102,0),2)+INDEX(魂兽!$BP$101:$BW$125,MATCH(魂兽1!$D$3,魂兽!$BO$101:$BO$125,0),2))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39" s="58">
        <f>IF(G39&lt;$A$3,0,INDEX(魂兽!$DG$79:$DN$85,MATCH(魂兽1!$B$3,魂兽!$DF$79:$DF$85,0),3)+INDEX(魂兽!$CN$97:$CU$102,MATCH(魂兽1!$C$3,魂兽!$CM$97:$CM$102,0),3)+INDEX(魂兽!$BP$101:$BW$125,MATCH(魂兽1!$D$3,魂兽!$BO$101:$BO$125,0),3))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39" s="58">
        <f>IF(G39&lt;$A$3,0,INDEX(魂兽!$DG$79:$DN$85,MATCH(魂兽1!$B$3,魂兽!$DF$79:$DF$85,0),5)+INDEX(魂兽!$CN$97:$CU$102,MATCH(魂兽1!$C$3,魂兽!$CM$97:$CM$102,0),5)+INDEX(魂兽!$BP$101:$BW$125,MATCH(魂兽1!$D$3,魂兽!$BO$101:$BO$125,0),5))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39" s="58">
        <f>IF(G39&lt;$A$3,0,INDEX(魂兽!$DG$79:$DN$85,MATCH(魂兽1!$B$3,魂兽!$DF$79:$DF$85,0),6)+INDEX(魂兽!$CN$97:$CU$102,MATCH(魂兽1!$C$3,魂兽!$CM$97:$CM$102,0),6)+INDEX(魂兽!$BP$101:$BW$125,MATCH(魂兽1!$D$3,魂兽!$BO$101:$BO$125,0),6))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39" s="58">
        <v>33</v>
      </c>
      <c r="X39" s="59">
        <f>IF($W39&lt;$L$3,0,INDEX(魂兽!$I$8:$I$126,MATCH(魂兽1!$X$3,魂兽!$G$8:$G$126,1),1))</f>
        <v>0.6</v>
      </c>
      <c r="Y39" s="59">
        <f>IF($W39&lt;$L$3,0,INDEX(魂兽!$I$8:$I$126,MATCH(魂兽1!$X$3,魂兽!$G$8:$G$126,1),1))</f>
        <v>0.6</v>
      </c>
      <c r="Z39" s="59">
        <f>IF($W39&lt;$L$3,0,INDEX(魂兽!$I$8:$I$126,MATCH(魂兽1!$X$3,魂兽!$G$8:$G$126,1),1))</f>
        <v>0.6</v>
      </c>
      <c r="AA39" s="59">
        <f>IF($W39&lt;$L$3,0,INDEX(魂兽!$I$8:$I$126,MATCH(魂兽1!$X$3,魂兽!$G$8:$G$126,1),1))</f>
        <v>0.6</v>
      </c>
      <c r="AB39" s="59">
        <f>IF($W39&lt;$L$3,0,INDEX(魂兽!$I$8:$I$126,MATCH(魂兽1!$X$3,魂兽!$G$8:$G$126,1),1))</f>
        <v>0.6</v>
      </c>
      <c r="AC39" s="59">
        <f>IF($W39&lt;$L$3,0,INDEX(魂兽!$I$8:$I$126,MATCH(魂兽1!$X$3,魂兽!$G$8:$G$126,1),1))</f>
        <v>0.6</v>
      </c>
      <c r="AD39" s="59">
        <f>IF($W39&lt;$L$3,0,INDEX(魂兽!$I$8:$I$126,MATCH(魂兽1!$X$3,魂兽!$G$8:$G$126,1),1))</f>
        <v>0.6</v>
      </c>
      <c r="AE39" s="59">
        <f>IF($W39&lt;$L$3,0,INDEX(魂兽!$I$8:$I$126,MATCH(魂兽1!$X$3,魂兽!$G$8:$G$126,1),1))</f>
        <v>0.6</v>
      </c>
      <c r="AF39" s="59">
        <f>IF($W39&lt;$L$3,0,INDEX(魂兽!$I$8:$I$126,MATCH(魂兽1!$X$3,魂兽!$G$8:$G$126,1),1))</f>
        <v>0.6</v>
      </c>
      <c r="AG39" s="59">
        <f>IF($W39&lt;$L$3,0,INDEX(魂兽!$I$8:$I$126,MATCH(魂兽1!$X$3,魂兽!$G$8:$G$126,1),1))</f>
        <v>0.6</v>
      </c>
      <c r="AH39" s="59">
        <f>IF($W39&lt;$L$3,0,INDEX(魂兽!$I$8:$I$126,MATCH(魂兽1!$X$3,魂兽!$G$8:$G$126,1),1))</f>
        <v>0.6</v>
      </c>
      <c r="AI39" s="59">
        <f>IF($W39&lt;$L$3,0,INDEX(魂兽!$I$8:$I$126,MATCH(魂兽1!$X$3,魂兽!$G$8:$G$126,1),1))</f>
        <v>0.6</v>
      </c>
      <c r="AJ39" s="59">
        <f>IF($W39&lt;$L$3,0,INDEX(魂兽!$I$8:$I$126,MATCH(魂兽1!$X$3,魂兽!$G$8:$G$126,1),1))</f>
        <v>0.6</v>
      </c>
      <c r="AK39" s="59">
        <f>IF($W39&lt;$L$3,0,INDEX(魂兽!$I$8:$I$126,MATCH(魂兽1!$X$3,魂兽!$G$8:$G$126,1),1))</f>
        <v>0.6</v>
      </c>
      <c r="AN39" s="58">
        <v>33</v>
      </c>
      <c r="AO39" s="58">
        <f>IF(G39&lt;$A$3,0,INDEX(魂兽!$DG$79:$DN$85,MATCH(魂兽1!$B$3,魂兽!$DF$79:$DF$85,0),7)+INDEX(魂兽!$CN$97:$CU$102,MATCH(魂兽1!$C$3,魂兽!$CM$97:$CM$102,0),7)+INDEX(魂兽!$BP$101:$BW$125,MATCH(魂兽1!$D$3,魂兽!$BO$101:$BO$125,0),7))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39" s="58">
        <f>IF(G39&lt;$A$3,0,INDEX(魂兽!$DG$79:$DN$85,MATCH(魂兽1!$B$3,魂兽!$DF$79:$DF$85,0),8)+INDEX(魂兽!$CN$97:$CU$102,MATCH(魂兽1!$C$3,魂兽!$CM$97:$CM$102,0),8)+INDEX(魂兽!$BP$101:$BW$125,MATCH(魂兽1!$D$3,魂兽!$BO$101:$BO$125,0),8))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40" spans="7:42" x14ac:dyDescent="0.2">
      <c r="G40" s="58">
        <v>34</v>
      </c>
      <c r="H40" s="29">
        <f>IF(G40&lt;$A$3,0,INDEX(魂兽!$DG$79:$DN$85,MATCH(魂兽1!$B$3,魂兽!$DF$79:$DF$85,0),4)+INDEX(魂兽!$CN$97:$CU$102,MATCH(魂兽1!$C$3,魂兽!$CM$97:$CM$102,0),4)+INDEX(魂兽!$BP$101:$BW$125,MATCH(魂兽1!$D$3,魂兽!$BO$101:$BO$125,0),4))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40" s="31">
        <f>IF(G40&lt;$A$3,0,INDEX(魂兽!$DG$79:$DN$85,MATCH(魂兽1!$B$3,魂兽!$DF$79:$DF$85,0),1)+INDEX(魂兽!$CN$97:$CU$102,MATCH(魂兽1!$C$3,魂兽!$CM$97:$CM$102,0),1)+INDEX(魂兽!$BP$101:$BW$125,MATCH(魂兽1!$D$3,魂兽!$BO$101:$BO$125,0),1))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40" s="58">
        <f>IF(G40&lt;$A$3,0,INDEX(魂兽!$DG$79:$DN$85,MATCH(魂兽1!$B$3,魂兽!$DF$79:$DF$85,0),2)+INDEX(魂兽!$CN$97:$CU$102,MATCH(魂兽1!$C$3,魂兽!$CM$97:$CM$102,0),2)+INDEX(魂兽!$BP$101:$BW$125,MATCH(魂兽1!$D$3,魂兽!$BO$101:$BO$125,0),2))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40" s="58">
        <f>IF(G40&lt;$A$3,0,INDEX(魂兽!$DG$79:$DN$85,MATCH(魂兽1!$B$3,魂兽!$DF$79:$DF$85,0),3)+INDEX(魂兽!$CN$97:$CU$102,MATCH(魂兽1!$C$3,魂兽!$CM$97:$CM$102,0),3)+INDEX(魂兽!$BP$101:$BW$125,MATCH(魂兽1!$D$3,魂兽!$BO$101:$BO$125,0),3))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40" s="58">
        <f>IF(G40&lt;$A$3,0,INDEX(魂兽!$DG$79:$DN$85,MATCH(魂兽1!$B$3,魂兽!$DF$79:$DF$85,0),5)+INDEX(魂兽!$CN$97:$CU$102,MATCH(魂兽1!$C$3,魂兽!$CM$97:$CM$102,0),5)+INDEX(魂兽!$BP$101:$BW$125,MATCH(魂兽1!$D$3,魂兽!$BO$101:$BO$125,0),5))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40" s="58">
        <f>IF(G40&lt;$A$3,0,INDEX(魂兽!$DG$79:$DN$85,MATCH(魂兽1!$B$3,魂兽!$DF$79:$DF$85,0),6)+INDEX(魂兽!$CN$97:$CU$102,MATCH(魂兽1!$C$3,魂兽!$CM$97:$CM$102,0),6)+INDEX(魂兽!$BP$101:$BW$125,MATCH(魂兽1!$D$3,魂兽!$BO$101:$BO$125,0),6))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40" s="58">
        <v>34</v>
      </c>
      <c r="X40" s="59">
        <f>IF($W40&lt;$L$3,0,INDEX(魂兽!$I$8:$I$126,MATCH(魂兽1!$X$3,魂兽!$G$8:$G$126,1),1))</f>
        <v>0.6</v>
      </c>
      <c r="Y40" s="59">
        <f>IF($W40&lt;$L$3,0,INDEX(魂兽!$I$8:$I$126,MATCH(魂兽1!$X$3,魂兽!$G$8:$G$126,1),1))</f>
        <v>0.6</v>
      </c>
      <c r="Z40" s="59">
        <f>IF($W40&lt;$L$3,0,INDEX(魂兽!$I$8:$I$126,MATCH(魂兽1!$X$3,魂兽!$G$8:$G$126,1),1))</f>
        <v>0.6</v>
      </c>
      <c r="AA40" s="59">
        <f>IF($W40&lt;$L$3,0,INDEX(魂兽!$I$8:$I$126,MATCH(魂兽1!$X$3,魂兽!$G$8:$G$126,1),1))</f>
        <v>0.6</v>
      </c>
      <c r="AB40" s="59">
        <f>IF($W40&lt;$L$3,0,INDEX(魂兽!$I$8:$I$126,MATCH(魂兽1!$X$3,魂兽!$G$8:$G$126,1),1))</f>
        <v>0.6</v>
      </c>
      <c r="AC40" s="59">
        <f>IF($W40&lt;$L$3,0,INDEX(魂兽!$I$8:$I$126,MATCH(魂兽1!$X$3,魂兽!$G$8:$G$126,1),1))</f>
        <v>0.6</v>
      </c>
      <c r="AD40" s="59">
        <f>IF($W40&lt;$L$3,0,INDEX(魂兽!$I$8:$I$126,MATCH(魂兽1!$X$3,魂兽!$G$8:$G$126,1),1))</f>
        <v>0.6</v>
      </c>
      <c r="AE40" s="59">
        <f>IF($W40&lt;$L$3,0,INDEX(魂兽!$I$8:$I$126,MATCH(魂兽1!$X$3,魂兽!$G$8:$G$126,1),1))</f>
        <v>0.6</v>
      </c>
      <c r="AF40" s="59">
        <f>IF($W40&lt;$L$3,0,INDEX(魂兽!$I$8:$I$126,MATCH(魂兽1!$X$3,魂兽!$G$8:$G$126,1),1))</f>
        <v>0.6</v>
      </c>
      <c r="AG40" s="59">
        <f>IF($W40&lt;$L$3,0,INDEX(魂兽!$I$8:$I$126,MATCH(魂兽1!$X$3,魂兽!$G$8:$G$126,1),1))</f>
        <v>0.6</v>
      </c>
      <c r="AH40" s="59">
        <f>IF($W40&lt;$L$3,0,INDEX(魂兽!$I$8:$I$126,MATCH(魂兽1!$X$3,魂兽!$G$8:$G$126,1),1))</f>
        <v>0.6</v>
      </c>
      <c r="AI40" s="59">
        <f>IF($W40&lt;$L$3,0,INDEX(魂兽!$I$8:$I$126,MATCH(魂兽1!$X$3,魂兽!$G$8:$G$126,1),1))</f>
        <v>0.6</v>
      </c>
      <c r="AJ40" s="59">
        <f>IF($W40&lt;$L$3,0,INDEX(魂兽!$I$8:$I$126,MATCH(魂兽1!$X$3,魂兽!$G$8:$G$126,1),1))</f>
        <v>0.6</v>
      </c>
      <c r="AK40" s="59">
        <f>IF($W40&lt;$L$3,0,INDEX(魂兽!$I$8:$I$126,MATCH(魂兽1!$X$3,魂兽!$G$8:$G$126,1),1))</f>
        <v>0.6</v>
      </c>
      <c r="AN40" s="58">
        <v>34</v>
      </c>
      <c r="AO40" s="58">
        <f>IF(G40&lt;$A$3,0,INDEX(魂兽!$DG$79:$DN$85,MATCH(魂兽1!$B$3,魂兽!$DF$79:$DF$85,0),7)+INDEX(魂兽!$CN$97:$CU$102,MATCH(魂兽1!$C$3,魂兽!$CM$97:$CM$102,0),7)+INDEX(魂兽!$BP$101:$BW$125,MATCH(魂兽1!$D$3,魂兽!$BO$101:$BO$125,0),7))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40" s="58">
        <f>IF(G40&lt;$A$3,0,INDEX(魂兽!$DG$79:$DN$85,MATCH(魂兽1!$B$3,魂兽!$DF$79:$DF$85,0),8)+INDEX(魂兽!$CN$97:$CU$102,MATCH(魂兽1!$C$3,魂兽!$CM$97:$CM$102,0),8)+INDEX(魂兽!$BP$101:$BW$125,MATCH(魂兽1!$D$3,魂兽!$BO$101:$BO$125,0),8))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41" spans="7:42" x14ac:dyDescent="0.2">
      <c r="G41" s="58">
        <v>35</v>
      </c>
      <c r="H41" s="29">
        <f>IF(G41&lt;$A$3,0,INDEX(魂兽!$DG$79:$DN$85,MATCH(魂兽1!$B$3,魂兽!$DF$79:$DF$85,0),4)+INDEX(魂兽!$CN$97:$CU$102,MATCH(魂兽1!$C$3,魂兽!$CM$97:$CM$102,0),4)+INDEX(魂兽!$BP$101:$BW$125,MATCH(魂兽1!$D$3,魂兽!$BO$101:$BO$125,0),4))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41" s="31">
        <f>IF(G41&lt;$A$3,0,INDEX(魂兽!$DG$79:$DN$85,MATCH(魂兽1!$B$3,魂兽!$DF$79:$DF$85,0),1)+INDEX(魂兽!$CN$97:$CU$102,MATCH(魂兽1!$C$3,魂兽!$CM$97:$CM$102,0),1)+INDEX(魂兽!$BP$101:$BW$125,MATCH(魂兽1!$D$3,魂兽!$BO$101:$BO$125,0),1))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41" s="58">
        <f>IF(G41&lt;$A$3,0,INDEX(魂兽!$DG$79:$DN$85,MATCH(魂兽1!$B$3,魂兽!$DF$79:$DF$85,0),2)+INDEX(魂兽!$CN$97:$CU$102,MATCH(魂兽1!$C$3,魂兽!$CM$97:$CM$102,0),2)+INDEX(魂兽!$BP$101:$BW$125,MATCH(魂兽1!$D$3,魂兽!$BO$101:$BO$125,0),2))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41" s="58">
        <f>IF(G41&lt;$A$3,0,INDEX(魂兽!$DG$79:$DN$85,MATCH(魂兽1!$B$3,魂兽!$DF$79:$DF$85,0),3)+INDEX(魂兽!$CN$97:$CU$102,MATCH(魂兽1!$C$3,魂兽!$CM$97:$CM$102,0),3)+INDEX(魂兽!$BP$101:$BW$125,MATCH(魂兽1!$D$3,魂兽!$BO$101:$BO$125,0),3))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41" s="58">
        <f>IF(G41&lt;$A$3,0,INDEX(魂兽!$DG$79:$DN$85,MATCH(魂兽1!$B$3,魂兽!$DF$79:$DF$85,0),5)+INDEX(魂兽!$CN$97:$CU$102,MATCH(魂兽1!$C$3,魂兽!$CM$97:$CM$102,0),5)+INDEX(魂兽!$BP$101:$BW$125,MATCH(魂兽1!$D$3,魂兽!$BO$101:$BO$125,0),5))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41" s="58">
        <f>IF(G41&lt;$A$3,0,INDEX(魂兽!$DG$79:$DN$85,MATCH(魂兽1!$B$3,魂兽!$DF$79:$DF$85,0),6)+INDEX(魂兽!$CN$97:$CU$102,MATCH(魂兽1!$C$3,魂兽!$CM$97:$CM$102,0),6)+INDEX(魂兽!$BP$101:$BW$125,MATCH(魂兽1!$D$3,魂兽!$BO$101:$BO$125,0),6))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41" s="58">
        <v>35</v>
      </c>
      <c r="X41" s="59">
        <f>IF($W41&lt;$L$3,0,INDEX(魂兽!$I$8:$I$126,MATCH(魂兽1!$X$3,魂兽!$G$8:$G$126,1),1))</f>
        <v>0.6</v>
      </c>
      <c r="Y41" s="59">
        <f>IF($W41&lt;$L$3,0,INDEX(魂兽!$I$8:$I$126,MATCH(魂兽1!$X$3,魂兽!$G$8:$G$126,1),1))</f>
        <v>0.6</v>
      </c>
      <c r="Z41" s="59">
        <f>IF($W41&lt;$L$3,0,INDEX(魂兽!$I$8:$I$126,MATCH(魂兽1!$X$3,魂兽!$G$8:$G$126,1),1))</f>
        <v>0.6</v>
      </c>
      <c r="AA41" s="59">
        <f>IF($W41&lt;$L$3,0,INDEX(魂兽!$I$8:$I$126,MATCH(魂兽1!$X$3,魂兽!$G$8:$G$126,1),1))</f>
        <v>0.6</v>
      </c>
      <c r="AB41" s="59">
        <f>IF($W41&lt;$L$3,0,INDEX(魂兽!$I$8:$I$126,MATCH(魂兽1!$X$3,魂兽!$G$8:$G$126,1),1))</f>
        <v>0.6</v>
      </c>
      <c r="AC41" s="59">
        <f>IF($W41&lt;$L$3,0,INDEX(魂兽!$I$8:$I$126,MATCH(魂兽1!$X$3,魂兽!$G$8:$G$126,1),1))</f>
        <v>0.6</v>
      </c>
      <c r="AD41" s="59">
        <f>IF($W41&lt;$L$3,0,INDEX(魂兽!$I$8:$I$126,MATCH(魂兽1!$X$3,魂兽!$G$8:$G$126,1),1))</f>
        <v>0.6</v>
      </c>
      <c r="AE41" s="59">
        <f>IF($W41&lt;$L$3,0,INDEX(魂兽!$I$8:$I$126,MATCH(魂兽1!$X$3,魂兽!$G$8:$G$126,1),1))</f>
        <v>0.6</v>
      </c>
      <c r="AF41" s="59">
        <f>IF($W41&lt;$L$3,0,INDEX(魂兽!$I$8:$I$126,MATCH(魂兽1!$X$3,魂兽!$G$8:$G$126,1),1))</f>
        <v>0.6</v>
      </c>
      <c r="AG41" s="59">
        <f>IF($W41&lt;$L$3,0,INDEX(魂兽!$I$8:$I$126,MATCH(魂兽1!$X$3,魂兽!$G$8:$G$126,1),1))</f>
        <v>0.6</v>
      </c>
      <c r="AH41" s="59">
        <f>IF($W41&lt;$L$3,0,INDEX(魂兽!$I$8:$I$126,MATCH(魂兽1!$X$3,魂兽!$G$8:$G$126,1),1))</f>
        <v>0.6</v>
      </c>
      <c r="AI41" s="59">
        <f>IF($W41&lt;$L$3,0,INDEX(魂兽!$I$8:$I$126,MATCH(魂兽1!$X$3,魂兽!$G$8:$G$126,1),1))</f>
        <v>0.6</v>
      </c>
      <c r="AJ41" s="59">
        <f>IF($W41&lt;$L$3,0,INDEX(魂兽!$I$8:$I$126,MATCH(魂兽1!$X$3,魂兽!$G$8:$G$126,1),1))</f>
        <v>0.6</v>
      </c>
      <c r="AK41" s="59">
        <f>IF($W41&lt;$L$3,0,INDEX(魂兽!$I$8:$I$126,MATCH(魂兽1!$X$3,魂兽!$G$8:$G$126,1),1))</f>
        <v>0.6</v>
      </c>
      <c r="AN41" s="58">
        <v>35</v>
      </c>
      <c r="AO41" s="58">
        <f>IF(G41&lt;$A$3,0,INDEX(魂兽!$DG$79:$DN$85,MATCH(魂兽1!$B$3,魂兽!$DF$79:$DF$85,0),7)+INDEX(魂兽!$CN$97:$CU$102,MATCH(魂兽1!$C$3,魂兽!$CM$97:$CM$102,0),7)+INDEX(魂兽!$BP$101:$BW$125,MATCH(魂兽1!$D$3,魂兽!$BO$101:$BO$125,0),7))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41" s="58">
        <f>IF(G41&lt;$A$3,0,INDEX(魂兽!$DG$79:$DN$85,MATCH(魂兽1!$B$3,魂兽!$DF$79:$DF$85,0),8)+INDEX(魂兽!$CN$97:$CU$102,MATCH(魂兽1!$C$3,魂兽!$CM$97:$CM$102,0),8)+INDEX(魂兽!$BP$101:$BW$125,MATCH(魂兽1!$D$3,魂兽!$BO$101:$BO$125,0),8))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42" spans="7:42" x14ac:dyDescent="0.2">
      <c r="G42" s="58">
        <v>36</v>
      </c>
      <c r="H42" s="29">
        <f>IF(G42&lt;$A$3,0,INDEX(魂兽!$DG$79:$DN$85,MATCH(魂兽1!$B$3,魂兽!$DF$79:$DF$85,0),4)+INDEX(魂兽!$CN$97:$CU$102,MATCH(魂兽1!$C$3,魂兽!$CM$97:$CM$102,0),4)+INDEX(魂兽!$BP$101:$BW$125,MATCH(魂兽1!$D$3,魂兽!$BO$101:$BO$125,0),4))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42" s="31">
        <f>IF(G42&lt;$A$3,0,INDEX(魂兽!$DG$79:$DN$85,MATCH(魂兽1!$B$3,魂兽!$DF$79:$DF$85,0),1)+INDEX(魂兽!$CN$97:$CU$102,MATCH(魂兽1!$C$3,魂兽!$CM$97:$CM$102,0),1)+INDEX(魂兽!$BP$101:$BW$125,MATCH(魂兽1!$D$3,魂兽!$BO$101:$BO$125,0),1))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42" s="58">
        <f>IF(G42&lt;$A$3,0,INDEX(魂兽!$DG$79:$DN$85,MATCH(魂兽1!$B$3,魂兽!$DF$79:$DF$85,0),2)+INDEX(魂兽!$CN$97:$CU$102,MATCH(魂兽1!$C$3,魂兽!$CM$97:$CM$102,0),2)+INDEX(魂兽!$BP$101:$BW$125,MATCH(魂兽1!$D$3,魂兽!$BO$101:$BO$125,0),2))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42" s="58">
        <f>IF(G42&lt;$A$3,0,INDEX(魂兽!$DG$79:$DN$85,MATCH(魂兽1!$B$3,魂兽!$DF$79:$DF$85,0),3)+INDEX(魂兽!$CN$97:$CU$102,MATCH(魂兽1!$C$3,魂兽!$CM$97:$CM$102,0),3)+INDEX(魂兽!$BP$101:$BW$125,MATCH(魂兽1!$D$3,魂兽!$BO$101:$BO$125,0),3))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42" s="58">
        <f>IF(G42&lt;$A$3,0,INDEX(魂兽!$DG$79:$DN$85,MATCH(魂兽1!$B$3,魂兽!$DF$79:$DF$85,0),5)+INDEX(魂兽!$CN$97:$CU$102,MATCH(魂兽1!$C$3,魂兽!$CM$97:$CM$102,0),5)+INDEX(魂兽!$BP$101:$BW$125,MATCH(魂兽1!$D$3,魂兽!$BO$101:$BO$125,0),5))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42" s="58">
        <f>IF(G42&lt;$A$3,0,INDEX(魂兽!$DG$79:$DN$85,MATCH(魂兽1!$B$3,魂兽!$DF$79:$DF$85,0),6)+INDEX(魂兽!$CN$97:$CU$102,MATCH(魂兽1!$C$3,魂兽!$CM$97:$CM$102,0),6)+INDEX(魂兽!$BP$101:$BW$125,MATCH(魂兽1!$D$3,魂兽!$BO$101:$BO$125,0),6))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42" s="58">
        <v>36</v>
      </c>
      <c r="X42" s="59">
        <f>IF($W42&lt;$L$3,0,INDEX(魂兽!$I$8:$I$126,MATCH(魂兽1!$X$3,魂兽!$G$8:$G$126,1),1))</f>
        <v>0.6</v>
      </c>
      <c r="Y42" s="59">
        <f>IF($W42&lt;$L$3,0,INDEX(魂兽!$I$8:$I$126,MATCH(魂兽1!$X$3,魂兽!$G$8:$G$126,1),1))</f>
        <v>0.6</v>
      </c>
      <c r="Z42" s="59">
        <f>IF($W42&lt;$L$3,0,INDEX(魂兽!$I$8:$I$126,MATCH(魂兽1!$X$3,魂兽!$G$8:$G$126,1),1))</f>
        <v>0.6</v>
      </c>
      <c r="AA42" s="59">
        <f>IF($W42&lt;$L$3,0,INDEX(魂兽!$I$8:$I$126,MATCH(魂兽1!$X$3,魂兽!$G$8:$G$126,1),1))</f>
        <v>0.6</v>
      </c>
      <c r="AB42" s="59">
        <f>IF($W42&lt;$L$3,0,INDEX(魂兽!$I$8:$I$126,MATCH(魂兽1!$X$3,魂兽!$G$8:$G$126,1),1))</f>
        <v>0.6</v>
      </c>
      <c r="AC42" s="59">
        <f>IF($W42&lt;$L$3,0,INDEX(魂兽!$I$8:$I$126,MATCH(魂兽1!$X$3,魂兽!$G$8:$G$126,1),1))</f>
        <v>0.6</v>
      </c>
      <c r="AD42" s="59">
        <f>IF($W42&lt;$L$3,0,INDEX(魂兽!$I$8:$I$126,MATCH(魂兽1!$X$3,魂兽!$G$8:$G$126,1),1))</f>
        <v>0.6</v>
      </c>
      <c r="AE42" s="59">
        <f>IF($W42&lt;$L$3,0,INDEX(魂兽!$I$8:$I$126,MATCH(魂兽1!$X$3,魂兽!$G$8:$G$126,1),1))</f>
        <v>0.6</v>
      </c>
      <c r="AF42" s="59">
        <f>IF($W42&lt;$L$3,0,INDEX(魂兽!$I$8:$I$126,MATCH(魂兽1!$X$3,魂兽!$G$8:$G$126,1),1))</f>
        <v>0.6</v>
      </c>
      <c r="AG42" s="59">
        <f>IF($W42&lt;$L$3,0,INDEX(魂兽!$I$8:$I$126,MATCH(魂兽1!$X$3,魂兽!$G$8:$G$126,1),1))</f>
        <v>0.6</v>
      </c>
      <c r="AH42" s="59">
        <f>IF($W42&lt;$L$3,0,INDEX(魂兽!$I$8:$I$126,MATCH(魂兽1!$X$3,魂兽!$G$8:$G$126,1),1))</f>
        <v>0.6</v>
      </c>
      <c r="AI42" s="59">
        <f>IF($W42&lt;$L$3,0,INDEX(魂兽!$I$8:$I$126,MATCH(魂兽1!$X$3,魂兽!$G$8:$G$126,1),1))</f>
        <v>0.6</v>
      </c>
      <c r="AJ42" s="59">
        <f>IF($W42&lt;$L$3,0,INDEX(魂兽!$I$8:$I$126,MATCH(魂兽1!$X$3,魂兽!$G$8:$G$126,1),1))</f>
        <v>0.6</v>
      </c>
      <c r="AK42" s="59">
        <f>IF($W42&lt;$L$3,0,INDEX(魂兽!$I$8:$I$126,MATCH(魂兽1!$X$3,魂兽!$G$8:$G$126,1),1))</f>
        <v>0.6</v>
      </c>
      <c r="AN42" s="58">
        <v>36</v>
      </c>
      <c r="AO42" s="58">
        <f>IF(G42&lt;$A$3,0,INDEX(魂兽!$DG$79:$DN$85,MATCH(魂兽1!$B$3,魂兽!$DF$79:$DF$85,0),7)+INDEX(魂兽!$CN$97:$CU$102,MATCH(魂兽1!$C$3,魂兽!$CM$97:$CM$102,0),7)+INDEX(魂兽!$BP$101:$BW$125,MATCH(魂兽1!$D$3,魂兽!$BO$101:$BO$125,0),7))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42" s="58">
        <f>IF(G42&lt;$A$3,0,INDEX(魂兽!$DG$79:$DN$85,MATCH(魂兽1!$B$3,魂兽!$DF$79:$DF$85,0),8)+INDEX(魂兽!$CN$97:$CU$102,MATCH(魂兽1!$C$3,魂兽!$CM$97:$CM$102,0),8)+INDEX(魂兽!$BP$101:$BW$125,MATCH(魂兽1!$D$3,魂兽!$BO$101:$BO$125,0),8))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43" spans="7:42" x14ac:dyDescent="0.2">
      <c r="G43" s="58">
        <v>37</v>
      </c>
      <c r="H43" s="29">
        <f>IF(G43&lt;$A$3,0,INDEX(魂兽!$DG$79:$DN$85,MATCH(魂兽1!$B$3,魂兽!$DF$79:$DF$85,0),4)+INDEX(魂兽!$CN$97:$CU$102,MATCH(魂兽1!$C$3,魂兽!$CM$97:$CM$102,0),4)+INDEX(魂兽!$BP$101:$BW$125,MATCH(魂兽1!$D$3,魂兽!$BO$101:$BO$125,0),4))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43" s="31">
        <f>IF(G43&lt;$A$3,0,INDEX(魂兽!$DG$79:$DN$85,MATCH(魂兽1!$B$3,魂兽!$DF$79:$DF$85,0),1)+INDEX(魂兽!$CN$97:$CU$102,MATCH(魂兽1!$C$3,魂兽!$CM$97:$CM$102,0),1)+INDEX(魂兽!$BP$101:$BW$125,MATCH(魂兽1!$D$3,魂兽!$BO$101:$BO$125,0),1))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43" s="58">
        <f>IF(G43&lt;$A$3,0,INDEX(魂兽!$DG$79:$DN$85,MATCH(魂兽1!$B$3,魂兽!$DF$79:$DF$85,0),2)+INDEX(魂兽!$CN$97:$CU$102,MATCH(魂兽1!$C$3,魂兽!$CM$97:$CM$102,0),2)+INDEX(魂兽!$BP$101:$BW$125,MATCH(魂兽1!$D$3,魂兽!$BO$101:$BO$125,0),2))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43" s="58">
        <f>IF(G43&lt;$A$3,0,INDEX(魂兽!$DG$79:$DN$85,MATCH(魂兽1!$B$3,魂兽!$DF$79:$DF$85,0),3)+INDEX(魂兽!$CN$97:$CU$102,MATCH(魂兽1!$C$3,魂兽!$CM$97:$CM$102,0),3)+INDEX(魂兽!$BP$101:$BW$125,MATCH(魂兽1!$D$3,魂兽!$BO$101:$BO$125,0),3))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43" s="58">
        <f>IF(G43&lt;$A$3,0,INDEX(魂兽!$DG$79:$DN$85,MATCH(魂兽1!$B$3,魂兽!$DF$79:$DF$85,0),5)+INDEX(魂兽!$CN$97:$CU$102,MATCH(魂兽1!$C$3,魂兽!$CM$97:$CM$102,0),5)+INDEX(魂兽!$BP$101:$BW$125,MATCH(魂兽1!$D$3,魂兽!$BO$101:$BO$125,0),5))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43" s="58">
        <f>IF(G43&lt;$A$3,0,INDEX(魂兽!$DG$79:$DN$85,MATCH(魂兽1!$B$3,魂兽!$DF$79:$DF$85,0),6)+INDEX(魂兽!$CN$97:$CU$102,MATCH(魂兽1!$C$3,魂兽!$CM$97:$CM$102,0),6)+INDEX(魂兽!$BP$101:$BW$125,MATCH(魂兽1!$D$3,魂兽!$BO$101:$BO$125,0),6))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43" s="58">
        <v>37</v>
      </c>
      <c r="X43" s="59">
        <f>IF($W43&lt;$L$3,0,INDEX(魂兽!$I$8:$I$126,MATCH(魂兽1!$X$3,魂兽!$G$8:$G$126,1),1))</f>
        <v>0.6</v>
      </c>
      <c r="Y43" s="59">
        <f>IF($W43&lt;$L$3,0,INDEX(魂兽!$I$8:$I$126,MATCH(魂兽1!$X$3,魂兽!$G$8:$G$126,1),1))</f>
        <v>0.6</v>
      </c>
      <c r="Z43" s="59">
        <f>IF($W43&lt;$L$3,0,INDEX(魂兽!$I$8:$I$126,MATCH(魂兽1!$X$3,魂兽!$G$8:$G$126,1),1))</f>
        <v>0.6</v>
      </c>
      <c r="AA43" s="59">
        <f>IF($W43&lt;$L$3,0,INDEX(魂兽!$I$8:$I$126,MATCH(魂兽1!$X$3,魂兽!$G$8:$G$126,1),1))</f>
        <v>0.6</v>
      </c>
      <c r="AB43" s="59">
        <f>IF($W43&lt;$L$3,0,INDEX(魂兽!$I$8:$I$126,MATCH(魂兽1!$X$3,魂兽!$G$8:$G$126,1),1))</f>
        <v>0.6</v>
      </c>
      <c r="AC43" s="59">
        <f>IF($W43&lt;$L$3,0,INDEX(魂兽!$I$8:$I$126,MATCH(魂兽1!$X$3,魂兽!$G$8:$G$126,1),1))</f>
        <v>0.6</v>
      </c>
      <c r="AD43" s="59">
        <f>IF($W43&lt;$L$3,0,INDEX(魂兽!$I$8:$I$126,MATCH(魂兽1!$X$3,魂兽!$G$8:$G$126,1),1))</f>
        <v>0.6</v>
      </c>
      <c r="AE43" s="59">
        <f>IF($W43&lt;$L$3,0,INDEX(魂兽!$I$8:$I$126,MATCH(魂兽1!$X$3,魂兽!$G$8:$G$126,1),1))</f>
        <v>0.6</v>
      </c>
      <c r="AF43" s="59">
        <f>IF($W43&lt;$L$3,0,INDEX(魂兽!$I$8:$I$126,MATCH(魂兽1!$X$3,魂兽!$G$8:$G$126,1),1))</f>
        <v>0.6</v>
      </c>
      <c r="AG43" s="59">
        <f>IF($W43&lt;$L$3,0,INDEX(魂兽!$I$8:$I$126,MATCH(魂兽1!$X$3,魂兽!$G$8:$G$126,1),1))</f>
        <v>0.6</v>
      </c>
      <c r="AH43" s="59">
        <f>IF($W43&lt;$L$3,0,INDEX(魂兽!$I$8:$I$126,MATCH(魂兽1!$X$3,魂兽!$G$8:$G$126,1),1))</f>
        <v>0.6</v>
      </c>
      <c r="AI43" s="59">
        <f>IF($W43&lt;$L$3,0,INDEX(魂兽!$I$8:$I$126,MATCH(魂兽1!$X$3,魂兽!$G$8:$G$126,1),1))</f>
        <v>0.6</v>
      </c>
      <c r="AJ43" s="59">
        <f>IF($W43&lt;$L$3,0,INDEX(魂兽!$I$8:$I$126,MATCH(魂兽1!$X$3,魂兽!$G$8:$G$126,1),1))</f>
        <v>0.6</v>
      </c>
      <c r="AK43" s="59">
        <f>IF($W43&lt;$L$3,0,INDEX(魂兽!$I$8:$I$126,MATCH(魂兽1!$X$3,魂兽!$G$8:$G$126,1),1))</f>
        <v>0.6</v>
      </c>
      <c r="AN43" s="58">
        <v>37</v>
      </c>
      <c r="AO43" s="58">
        <f>IF(G43&lt;$A$3,0,INDEX(魂兽!$DG$79:$DN$85,MATCH(魂兽1!$B$3,魂兽!$DF$79:$DF$85,0),7)+INDEX(魂兽!$CN$97:$CU$102,MATCH(魂兽1!$C$3,魂兽!$CM$97:$CM$102,0),7)+INDEX(魂兽!$BP$101:$BW$125,MATCH(魂兽1!$D$3,魂兽!$BO$101:$BO$125,0),7))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43" s="58">
        <f>IF(G43&lt;$A$3,0,INDEX(魂兽!$DG$79:$DN$85,MATCH(魂兽1!$B$3,魂兽!$DF$79:$DF$85,0),8)+INDEX(魂兽!$CN$97:$CU$102,MATCH(魂兽1!$C$3,魂兽!$CM$97:$CM$102,0),8)+INDEX(魂兽!$BP$101:$BW$125,MATCH(魂兽1!$D$3,魂兽!$BO$101:$BO$125,0),8))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44" spans="7:42" x14ac:dyDescent="0.2">
      <c r="G44" s="58">
        <v>38</v>
      </c>
      <c r="H44" s="29">
        <f>IF(G44&lt;$A$3,0,INDEX(魂兽!$DG$79:$DN$85,MATCH(魂兽1!$B$3,魂兽!$DF$79:$DF$85,0),4)+INDEX(魂兽!$CN$97:$CU$102,MATCH(魂兽1!$C$3,魂兽!$CM$97:$CM$102,0),4)+INDEX(魂兽!$BP$101:$BW$125,MATCH(魂兽1!$D$3,魂兽!$BO$101:$BO$125,0),4))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44" s="31">
        <f>IF(G44&lt;$A$3,0,INDEX(魂兽!$DG$79:$DN$85,MATCH(魂兽1!$B$3,魂兽!$DF$79:$DF$85,0),1)+INDEX(魂兽!$CN$97:$CU$102,MATCH(魂兽1!$C$3,魂兽!$CM$97:$CM$102,0),1)+INDEX(魂兽!$BP$101:$BW$125,MATCH(魂兽1!$D$3,魂兽!$BO$101:$BO$125,0),1))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44" s="58">
        <f>IF(G44&lt;$A$3,0,INDEX(魂兽!$DG$79:$DN$85,MATCH(魂兽1!$B$3,魂兽!$DF$79:$DF$85,0),2)+INDEX(魂兽!$CN$97:$CU$102,MATCH(魂兽1!$C$3,魂兽!$CM$97:$CM$102,0),2)+INDEX(魂兽!$BP$101:$BW$125,MATCH(魂兽1!$D$3,魂兽!$BO$101:$BO$125,0),2))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44" s="58">
        <f>IF(G44&lt;$A$3,0,INDEX(魂兽!$DG$79:$DN$85,MATCH(魂兽1!$B$3,魂兽!$DF$79:$DF$85,0),3)+INDEX(魂兽!$CN$97:$CU$102,MATCH(魂兽1!$C$3,魂兽!$CM$97:$CM$102,0),3)+INDEX(魂兽!$BP$101:$BW$125,MATCH(魂兽1!$D$3,魂兽!$BO$101:$BO$125,0),3))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44" s="58">
        <f>IF(G44&lt;$A$3,0,INDEX(魂兽!$DG$79:$DN$85,MATCH(魂兽1!$B$3,魂兽!$DF$79:$DF$85,0),5)+INDEX(魂兽!$CN$97:$CU$102,MATCH(魂兽1!$C$3,魂兽!$CM$97:$CM$102,0),5)+INDEX(魂兽!$BP$101:$BW$125,MATCH(魂兽1!$D$3,魂兽!$BO$101:$BO$125,0),5))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44" s="58">
        <f>IF(G44&lt;$A$3,0,INDEX(魂兽!$DG$79:$DN$85,MATCH(魂兽1!$B$3,魂兽!$DF$79:$DF$85,0),6)+INDEX(魂兽!$CN$97:$CU$102,MATCH(魂兽1!$C$3,魂兽!$CM$97:$CM$102,0),6)+INDEX(魂兽!$BP$101:$BW$125,MATCH(魂兽1!$D$3,魂兽!$BO$101:$BO$125,0),6))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44" s="58">
        <v>38</v>
      </c>
      <c r="X44" s="59">
        <f>IF($W44&lt;$L$3,0,INDEX(魂兽!$I$8:$I$126,MATCH(魂兽1!$X$3,魂兽!$G$8:$G$126,1),1))</f>
        <v>0.6</v>
      </c>
      <c r="Y44" s="59">
        <f>IF($W44&lt;$L$3,0,INDEX(魂兽!$I$8:$I$126,MATCH(魂兽1!$X$3,魂兽!$G$8:$G$126,1),1))</f>
        <v>0.6</v>
      </c>
      <c r="Z44" s="59">
        <f>IF($W44&lt;$L$3,0,INDEX(魂兽!$I$8:$I$126,MATCH(魂兽1!$X$3,魂兽!$G$8:$G$126,1),1))</f>
        <v>0.6</v>
      </c>
      <c r="AA44" s="59">
        <f>IF($W44&lt;$L$3,0,INDEX(魂兽!$I$8:$I$126,MATCH(魂兽1!$X$3,魂兽!$G$8:$G$126,1),1))</f>
        <v>0.6</v>
      </c>
      <c r="AB44" s="59">
        <f>IF($W44&lt;$L$3,0,INDEX(魂兽!$I$8:$I$126,MATCH(魂兽1!$X$3,魂兽!$G$8:$G$126,1),1))</f>
        <v>0.6</v>
      </c>
      <c r="AC44" s="59">
        <f>IF($W44&lt;$L$3,0,INDEX(魂兽!$I$8:$I$126,MATCH(魂兽1!$X$3,魂兽!$G$8:$G$126,1),1))</f>
        <v>0.6</v>
      </c>
      <c r="AD44" s="59">
        <f>IF($W44&lt;$L$3,0,INDEX(魂兽!$I$8:$I$126,MATCH(魂兽1!$X$3,魂兽!$G$8:$G$126,1),1))</f>
        <v>0.6</v>
      </c>
      <c r="AE44" s="59">
        <f>IF($W44&lt;$L$3,0,INDEX(魂兽!$I$8:$I$126,MATCH(魂兽1!$X$3,魂兽!$G$8:$G$126,1),1))</f>
        <v>0.6</v>
      </c>
      <c r="AF44" s="59">
        <f>IF($W44&lt;$L$3,0,INDEX(魂兽!$I$8:$I$126,MATCH(魂兽1!$X$3,魂兽!$G$8:$G$126,1),1))</f>
        <v>0.6</v>
      </c>
      <c r="AG44" s="59">
        <f>IF($W44&lt;$L$3,0,INDEX(魂兽!$I$8:$I$126,MATCH(魂兽1!$X$3,魂兽!$G$8:$G$126,1),1))</f>
        <v>0.6</v>
      </c>
      <c r="AH44" s="59">
        <f>IF($W44&lt;$L$3,0,INDEX(魂兽!$I$8:$I$126,MATCH(魂兽1!$X$3,魂兽!$G$8:$G$126,1),1))</f>
        <v>0.6</v>
      </c>
      <c r="AI44" s="59">
        <f>IF($W44&lt;$L$3,0,INDEX(魂兽!$I$8:$I$126,MATCH(魂兽1!$X$3,魂兽!$G$8:$G$126,1),1))</f>
        <v>0.6</v>
      </c>
      <c r="AJ44" s="59">
        <f>IF($W44&lt;$L$3,0,INDEX(魂兽!$I$8:$I$126,MATCH(魂兽1!$X$3,魂兽!$G$8:$G$126,1),1))</f>
        <v>0.6</v>
      </c>
      <c r="AK44" s="59">
        <f>IF($W44&lt;$L$3,0,INDEX(魂兽!$I$8:$I$126,MATCH(魂兽1!$X$3,魂兽!$G$8:$G$126,1),1))</f>
        <v>0.6</v>
      </c>
      <c r="AN44" s="58">
        <v>38</v>
      </c>
      <c r="AO44" s="58">
        <f>IF(G44&lt;$A$3,0,INDEX(魂兽!$DG$79:$DN$85,MATCH(魂兽1!$B$3,魂兽!$DF$79:$DF$85,0),7)+INDEX(魂兽!$CN$97:$CU$102,MATCH(魂兽1!$C$3,魂兽!$CM$97:$CM$102,0),7)+INDEX(魂兽!$BP$101:$BW$125,MATCH(魂兽1!$D$3,魂兽!$BO$101:$BO$125,0),7))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44" s="58">
        <f>IF(G44&lt;$A$3,0,INDEX(魂兽!$DG$79:$DN$85,MATCH(魂兽1!$B$3,魂兽!$DF$79:$DF$85,0),8)+INDEX(魂兽!$CN$97:$CU$102,MATCH(魂兽1!$C$3,魂兽!$CM$97:$CM$102,0),8)+INDEX(魂兽!$BP$101:$BW$125,MATCH(魂兽1!$D$3,魂兽!$BO$101:$BO$125,0),8))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45" spans="7:42" x14ac:dyDescent="0.2">
      <c r="G45" s="58">
        <v>39</v>
      </c>
      <c r="H45" s="29">
        <f>IF(G45&lt;$A$3,0,INDEX(魂兽!$DG$79:$DN$85,MATCH(魂兽1!$B$3,魂兽!$DF$79:$DF$85,0),4)+INDEX(魂兽!$CN$97:$CU$102,MATCH(魂兽1!$C$3,魂兽!$CM$97:$CM$102,0),4)+INDEX(魂兽!$BP$101:$BW$125,MATCH(魂兽1!$D$3,魂兽!$BO$101:$BO$125,0),4))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45" s="31">
        <f>IF(G45&lt;$A$3,0,INDEX(魂兽!$DG$79:$DN$85,MATCH(魂兽1!$B$3,魂兽!$DF$79:$DF$85,0),1)+INDEX(魂兽!$CN$97:$CU$102,MATCH(魂兽1!$C$3,魂兽!$CM$97:$CM$102,0),1)+INDEX(魂兽!$BP$101:$BW$125,MATCH(魂兽1!$D$3,魂兽!$BO$101:$BO$125,0),1))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45" s="58">
        <f>IF(G45&lt;$A$3,0,INDEX(魂兽!$DG$79:$DN$85,MATCH(魂兽1!$B$3,魂兽!$DF$79:$DF$85,0),2)+INDEX(魂兽!$CN$97:$CU$102,MATCH(魂兽1!$C$3,魂兽!$CM$97:$CM$102,0),2)+INDEX(魂兽!$BP$101:$BW$125,MATCH(魂兽1!$D$3,魂兽!$BO$101:$BO$125,0),2))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45" s="58">
        <f>IF(G45&lt;$A$3,0,INDEX(魂兽!$DG$79:$DN$85,MATCH(魂兽1!$B$3,魂兽!$DF$79:$DF$85,0),3)+INDEX(魂兽!$CN$97:$CU$102,MATCH(魂兽1!$C$3,魂兽!$CM$97:$CM$102,0),3)+INDEX(魂兽!$BP$101:$BW$125,MATCH(魂兽1!$D$3,魂兽!$BO$101:$BO$125,0),3))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45" s="58">
        <f>IF(G45&lt;$A$3,0,INDEX(魂兽!$DG$79:$DN$85,MATCH(魂兽1!$B$3,魂兽!$DF$79:$DF$85,0),5)+INDEX(魂兽!$CN$97:$CU$102,MATCH(魂兽1!$C$3,魂兽!$CM$97:$CM$102,0),5)+INDEX(魂兽!$BP$101:$BW$125,MATCH(魂兽1!$D$3,魂兽!$BO$101:$BO$125,0),5))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45" s="58">
        <f>IF(G45&lt;$A$3,0,INDEX(魂兽!$DG$79:$DN$85,MATCH(魂兽1!$B$3,魂兽!$DF$79:$DF$85,0),6)+INDEX(魂兽!$CN$97:$CU$102,MATCH(魂兽1!$C$3,魂兽!$CM$97:$CM$102,0),6)+INDEX(魂兽!$BP$101:$BW$125,MATCH(魂兽1!$D$3,魂兽!$BO$101:$BO$125,0),6))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45" s="58">
        <v>39</v>
      </c>
      <c r="X45" s="59">
        <f>IF($W45&lt;$L$3,0,INDEX(魂兽!$I$8:$I$126,MATCH(魂兽1!$X$3,魂兽!$G$8:$G$126,1),1))</f>
        <v>0.6</v>
      </c>
      <c r="Y45" s="59">
        <f>IF($W45&lt;$L$3,0,INDEX(魂兽!$I$8:$I$126,MATCH(魂兽1!$X$3,魂兽!$G$8:$G$126,1),1))</f>
        <v>0.6</v>
      </c>
      <c r="Z45" s="59">
        <f>IF($W45&lt;$L$3,0,INDEX(魂兽!$I$8:$I$126,MATCH(魂兽1!$X$3,魂兽!$G$8:$G$126,1),1))</f>
        <v>0.6</v>
      </c>
      <c r="AA45" s="59">
        <f>IF($W45&lt;$L$3,0,INDEX(魂兽!$I$8:$I$126,MATCH(魂兽1!$X$3,魂兽!$G$8:$G$126,1),1))</f>
        <v>0.6</v>
      </c>
      <c r="AB45" s="59">
        <f>IF($W45&lt;$L$3,0,INDEX(魂兽!$I$8:$I$126,MATCH(魂兽1!$X$3,魂兽!$G$8:$G$126,1),1))</f>
        <v>0.6</v>
      </c>
      <c r="AC45" s="59">
        <f>IF($W45&lt;$L$3,0,INDEX(魂兽!$I$8:$I$126,MATCH(魂兽1!$X$3,魂兽!$G$8:$G$126,1),1))</f>
        <v>0.6</v>
      </c>
      <c r="AD45" s="59">
        <f>IF($W45&lt;$L$3,0,INDEX(魂兽!$I$8:$I$126,MATCH(魂兽1!$X$3,魂兽!$G$8:$G$126,1),1))</f>
        <v>0.6</v>
      </c>
      <c r="AE45" s="59">
        <f>IF($W45&lt;$L$3,0,INDEX(魂兽!$I$8:$I$126,MATCH(魂兽1!$X$3,魂兽!$G$8:$G$126,1),1))</f>
        <v>0.6</v>
      </c>
      <c r="AF45" s="59">
        <f>IF($W45&lt;$L$3,0,INDEX(魂兽!$I$8:$I$126,MATCH(魂兽1!$X$3,魂兽!$G$8:$G$126,1),1))</f>
        <v>0.6</v>
      </c>
      <c r="AG45" s="59">
        <f>IF($W45&lt;$L$3,0,INDEX(魂兽!$I$8:$I$126,MATCH(魂兽1!$X$3,魂兽!$G$8:$G$126,1),1))</f>
        <v>0.6</v>
      </c>
      <c r="AH45" s="59">
        <f>IF($W45&lt;$L$3,0,INDEX(魂兽!$I$8:$I$126,MATCH(魂兽1!$X$3,魂兽!$G$8:$G$126,1),1))</f>
        <v>0.6</v>
      </c>
      <c r="AI45" s="59">
        <f>IF($W45&lt;$L$3,0,INDEX(魂兽!$I$8:$I$126,MATCH(魂兽1!$X$3,魂兽!$G$8:$G$126,1),1))</f>
        <v>0.6</v>
      </c>
      <c r="AJ45" s="59">
        <f>IF($W45&lt;$L$3,0,INDEX(魂兽!$I$8:$I$126,MATCH(魂兽1!$X$3,魂兽!$G$8:$G$126,1),1))</f>
        <v>0.6</v>
      </c>
      <c r="AK45" s="59">
        <f>IF($W45&lt;$L$3,0,INDEX(魂兽!$I$8:$I$126,MATCH(魂兽1!$X$3,魂兽!$G$8:$G$126,1),1))</f>
        <v>0.6</v>
      </c>
      <c r="AN45" s="58">
        <v>39</v>
      </c>
      <c r="AO45" s="58">
        <f>IF(G45&lt;$A$3,0,INDEX(魂兽!$DG$79:$DN$85,MATCH(魂兽1!$B$3,魂兽!$DF$79:$DF$85,0),7)+INDEX(魂兽!$CN$97:$CU$102,MATCH(魂兽1!$C$3,魂兽!$CM$97:$CM$102,0),7)+INDEX(魂兽!$BP$101:$BW$125,MATCH(魂兽1!$D$3,魂兽!$BO$101:$BO$125,0),7))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45" s="58">
        <f>IF(G45&lt;$A$3,0,INDEX(魂兽!$DG$79:$DN$85,MATCH(魂兽1!$B$3,魂兽!$DF$79:$DF$85,0),8)+INDEX(魂兽!$CN$97:$CU$102,MATCH(魂兽1!$C$3,魂兽!$CM$97:$CM$102,0),8)+INDEX(魂兽!$BP$101:$BW$125,MATCH(魂兽1!$D$3,魂兽!$BO$101:$BO$125,0),8))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46" spans="7:42" x14ac:dyDescent="0.2">
      <c r="G46" s="58">
        <v>40</v>
      </c>
      <c r="H46" s="29">
        <f>IF(G46&lt;$A$3,0,INDEX(魂兽!$DG$79:$DN$85,MATCH(魂兽1!$B$3,魂兽!$DF$79:$DF$85,0),4)+INDEX(魂兽!$CN$97:$CU$102,MATCH(魂兽1!$C$3,魂兽!$CM$97:$CM$102,0),4)+INDEX(魂兽!$BP$101:$BW$125,MATCH(魂兽1!$D$3,魂兽!$BO$101:$BO$125,0),4))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46" s="31">
        <f>IF(G46&lt;$A$3,0,INDEX(魂兽!$DG$79:$DN$85,MATCH(魂兽1!$B$3,魂兽!$DF$79:$DF$85,0),1)+INDEX(魂兽!$CN$97:$CU$102,MATCH(魂兽1!$C$3,魂兽!$CM$97:$CM$102,0),1)+INDEX(魂兽!$BP$101:$BW$125,MATCH(魂兽1!$D$3,魂兽!$BO$101:$BO$125,0),1))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46" s="58">
        <f>IF(G46&lt;$A$3,0,INDEX(魂兽!$DG$79:$DN$85,MATCH(魂兽1!$B$3,魂兽!$DF$79:$DF$85,0),2)+INDEX(魂兽!$CN$97:$CU$102,MATCH(魂兽1!$C$3,魂兽!$CM$97:$CM$102,0),2)+INDEX(魂兽!$BP$101:$BW$125,MATCH(魂兽1!$D$3,魂兽!$BO$101:$BO$125,0),2))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46" s="58">
        <f>IF(G46&lt;$A$3,0,INDEX(魂兽!$DG$79:$DN$85,MATCH(魂兽1!$B$3,魂兽!$DF$79:$DF$85,0),3)+INDEX(魂兽!$CN$97:$CU$102,MATCH(魂兽1!$C$3,魂兽!$CM$97:$CM$102,0),3)+INDEX(魂兽!$BP$101:$BW$125,MATCH(魂兽1!$D$3,魂兽!$BO$101:$BO$125,0),3))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46" s="58">
        <f>IF(G46&lt;$A$3,0,INDEX(魂兽!$DG$79:$DN$85,MATCH(魂兽1!$B$3,魂兽!$DF$79:$DF$85,0),5)+INDEX(魂兽!$CN$97:$CU$102,MATCH(魂兽1!$C$3,魂兽!$CM$97:$CM$102,0),5)+INDEX(魂兽!$BP$101:$BW$125,MATCH(魂兽1!$D$3,魂兽!$BO$101:$BO$125,0),5))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46" s="58">
        <f>IF(G46&lt;$A$3,0,INDEX(魂兽!$DG$79:$DN$85,MATCH(魂兽1!$B$3,魂兽!$DF$79:$DF$85,0),6)+INDEX(魂兽!$CN$97:$CU$102,MATCH(魂兽1!$C$3,魂兽!$CM$97:$CM$102,0),6)+INDEX(魂兽!$BP$101:$BW$125,MATCH(魂兽1!$D$3,魂兽!$BO$101:$BO$125,0),6))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46" s="58">
        <v>40</v>
      </c>
      <c r="X46" s="59">
        <f>IF($W46&lt;$L$3,0,INDEX(魂兽!$I$8:$I$126,MATCH(魂兽1!$X$3,魂兽!$G$8:$G$126,1),1))</f>
        <v>0.6</v>
      </c>
      <c r="Y46" s="59">
        <f>IF($W46&lt;$L$3,0,INDEX(魂兽!$I$8:$I$126,MATCH(魂兽1!$X$3,魂兽!$G$8:$G$126,1),1))</f>
        <v>0.6</v>
      </c>
      <c r="Z46" s="59">
        <f>IF($W46&lt;$L$3,0,INDEX(魂兽!$I$8:$I$126,MATCH(魂兽1!$X$3,魂兽!$G$8:$G$126,1),1))</f>
        <v>0.6</v>
      </c>
      <c r="AA46" s="59">
        <f>IF($W46&lt;$L$3,0,INDEX(魂兽!$I$8:$I$126,MATCH(魂兽1!$X$3,魂兽!$G$8:$G$126,1),1))</f>
        <v>0.6</v>
      </c>
      <c r="AB46" s="59">
        <f>IF($W46&lt;$L$3,0,INDEX(魂兽!$I$8:$I$126,MATCH(魂兽1!$X$3,魂兽!$G$8:$G$126,1),1))</f>
        <v>0.6</v>
      </c>
      <c r="AC46" s="59">
        <f>IF($W46&lt;$L$3,0,INDEX(魂兽!$I$8:$I$126,MATCH(魂兽1!$X$3,魂兽!$G$8:$G$126,1),1))</f>
        <v>0.6</v>
      </c>
      <c r="AD46" s="59">
        <f>IF($W46&lt;$L$3,0,INDEX(魂兽!$I$8:$I$126,MATCH(魂兽1!$X$3,魂兽!$G$8:$G$126,1),1))</f>
        <v>0.6</v>
      </c>
      <c r="AE46" s="59">
        <f>IF($W46&lt;$L$3,0,INDEX(魂兽!$I$8:$I$126,MATCH(魂兽1!$X$3,魂兽!$G$8:$G$126,1),1))</f>
        <v>0.6</v>
      </c>
      <c r="AF46" s="59">
        <f>IF($W46&lt;$L$3,0,INDEX(魂兽!$I$8:$I$126,MATCH(魂兽1!$X$3,魂兽!$G$8:$G$126,1),1))</f>
        <v>0.6</v>
      </c>
      <c r="AG46" s="59">
        <f>IF($W46&lt;$L$3,0,INDEX(魂兽!$I$8:$I$126,MATCH(魂兽1!$X$3,魂兽!$G$8:$G$126,1),1))</f>
        <v>0.6</v>
      </c>
      <c r="AH46" s="59">
        <f>IF($W46&lt;$L$3,0,INDEX(魂兽!$I$8:$I$126,MATCH(魂兽1!$X$3,魂兽!$G$8:$G$126,1),1))</f>
        <v>0.6</v>
      </c>
      <c r="AI46" s="59">
        <f>IF($W46&lt;$L$3,0,INDEX(魂兽!$I$8:$I$126,MATCH(魂兽1!$X$3,魂兽!$G$8:$G$126,1),1))</f>
        <v>0.6</v>
      </c>
      <c r="AJ46" s="59">
        <f>IF($W46&lt;$L$3,0,INDEX(魂兽!$I$8:$I$126,MATCH(魂兽1!$X$3,魂兽!$G$8:$G$126,1),1))</f>
        <v>0.6</v>
      </c>
      <c r="AK46" s="59">
        <f>IF($W46&lt;$L$3,0,INDEX(魂兽!$I$8:$I$126,MATCH(魂兽1!$X$3,魂兽!$G$8:$G$126,1),1))</f>
        <v>0.6</v>
      </c>
      <c r="AN46" s="58">
        <v>40</v>
      </c>
      <c r="AO46" s="58">
        <f>IF(G46&lt;$A$3,0,INDEX(魂兽!$DG$79:$DN$85,MATCH(魂兽1!$B$3,魂兽!$DF$79:$DF$85,0),7)+INDEX(魂兽!$CN$97:$CU$102,MATCH(魂兽1!$C$3,魂兽!$CM$97:$CM$102,0),7)+INDEX(魂兽!$BP$101:$BW$125,MATCH(魂兽1!$D$3,魂兽!$BO$101:$BO$125,0),7))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46" s="58">
        <f>IF(G46&lt;$A$3,0,INDEX(魂兽!$DG$79:$DN$85,MATCH(魂兽1!$B$3,魂兽!$DF$79:$DF$85,0),8)+INDEX(魂兽!$CN$97:$CU$102,MATCH(魂兽1!$C$3,魂兽!$CM$97:$CM$102,0),8)+INDEX(魂兽!$BP$101:$BW$125,MATCH(魂兽1!$D$3,魂兽!$BO$101:$BO$125,0),8))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47" spans="7:42" x14ac:dyDescent="0.2">
      <c r="G47" s="58">
        <v>41</v>
      </c>
      <c r="H47" s="29">
        <f>IF(G47&lt;$A$3,0,INDEX(魂兽!$DG$79:$DN$85,MATCH(魂兽1!$B$3,魂兽!$DF$79:$DF$85,0),4)+INDEX(魂兽!$CN$97:$CU$102,MATCH(魂兽1!$C$3,魂兽!$CM$97:$CM$102,0),4)+INDEX(魂兽!$BP$101:$BW$125,MATCH(魂兽1!$D$3,魂兽!$BO$101:$BO$125,0),4))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47" s="31">
        <f>IF(G47&lt;$A$3,0,INDEX(魂兽!$DG$79:$DN$85,MATCH(魂兽1!$B$3,魂兽!$DF$79:$DF$85,0),1)+INDEX(魂兽!$CN$97:$CU$102,MATCH(魂兽1!$C$3,魂兽!$CM$97:$CM$102,0),1)+INDEX(魂兽!$BP$101:$BW$125,MATCH(魂兽1!$D$3,魂兽!$BO$101:$BO$125,0),1))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47" s="58">
        <f>IF(G47&lt;$A$3,0,INDEX(魂兽!$DG$79:$DN$85,MATCH(魂兽1!$B$3,魂兽!$DF$79:$DF$85,0),2)+INDEX(魂兽!$CN$97:$CU$102,MATCH(魂兽1!$C$3,魂兽!$CM$97:$CM$102,0),2)+INDEX(魂兽!$BP$101:$BW$125,MATCH(魂兽1!$D$3,魂兽!$BO$101:$BO$125,0),2))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47" s="58">
        <f>IF(G47&lt;$A$3,0,INDEX(魂兽!$DG$79:$DN$85,MATCH(魂兽1!$B$3,魂兽!$DF$79:$DF$85,0),3)+INDEX(魂兽!$CN$97:$CU$102,MATCH(魂兽1!$C$3,魂兽!$CM$97:$CM$102,0),3)+INDEX(魂兽!$BP$101:$BW$125,MATCH(魂兽1!$D$3,魂兽!$BO$101:$BO$125,0),3))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47" s="58">
        <f>IF(G47&lt;$A$3,0,INDEX(魂兽!$DG$79:$DN$85,MATCH(魂兽1!$B$3,魂兽!$DF$79:$DF$85,0),5)+INDEX(魂兽!$CN$97:$CU$102,MATCH(魂兽1!$C$3,魂兽!$CM$97:$CM$102,0),5)+INDEX(魂兽!$BP$101:$BW$125,MATCH(魂兽1!$D$3,魂兽!$BO$101:$BO$125,0),5))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47" s="58">
        <f>IF(G47&lt;$A$3,0,INDEX(魂兽!$DG$79:$DN$85,MATCH(魂兽1!$B$3,魂兽!$DF$79:$DF$85,0),6)+INDEX(魂兽!$CN$97:$CU$102,MATCH(魂兽1!$C$3,魂兽!$CM$97:$CM$102,0),6)+INDEX(魂兽!$BP$101:$BW$125,MATCH(魂兽1!$D$3,魂兽!$BO$101:$BO$125,0),6))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47" s="58">
        <v>41</v>
      </c>
      <c r="X47" s="59">
        <f>IF($W47&lt;$L$3,0,INDEX(魂兽!$I$8:$I$126,MATCH(魂兽1!$X$3,魂兽!$G$8:$G$126,1),1))</f>
        <v>0.6</v>
      </c>
      <c r="Y47" s="59">
        <f>IF($W47&lt;$L$3,0,INDEX(魂兽!$I$8:$I$126,MATCH(魂兽1!$X$3,魂兽!$G$8:$G$126,1),1))</f>
        <v>0.6</v>
      </c>
      <c r="Z47" s="59">
        <f>IF($W47&lt;$L$3,0,INDEX(魂兽!$I$8:$I$126,MATCH(魂兽1!$X$3,魂兽!$G$8:$G$126,1),1))</f>
        <v>0.6</v>
      </c>
      <c r="AA47" s="59">
        <f>IF($W47&lt;$L$3,0,INDEX(魂兽!$I$8:$I$126,MATCH(魂兽1!$X$3,魂兽!$G$8:$G$126,1),1))</f>
        <v>0.6</v>
      </c>
      <c r="AB47" s="59">
        <f>IF($W47&lt;$L$3,0,INDEX(魂兽!$I$8:$I$126,MATCH(魂兽1!$X$3,魂兽!$G$8:$G$126,1),1))</f>
        <v>0.6</v>
      </c>
      <c r="AC47" s="59">
        <f>IF($W47&lt;$L$3,0,INDEX(魂兽!$I$8:$I$126,MATCH(魂兽1!$X$3,魂兽!$G$8:$G$126,1),1))</f>
        <v>0.6</v>
      </c>
      <c r="AD47" s="59">
        <f>IF($W47&lt;$L$3,0,INDEX(魂兽!$I$8:$I$126,MATCH(魂兽1!$X$3,魂兽!$G$8:$G$126,1),1))</f>
        <v>0.6</v>
      </c>
      <c r="AE47" s="59">
        <f>IF($W47&lt;$L$3,0,INDEX(魂兽!$I$8:$I$126,MATCH(魂兽1!$X$3,魂兽!$G$8:$G$126,1),1))</f>
        <v>0.6</v>
      </c>
      <c r="AF47" s="59">
        <f>IF($W47&lt;$L$3,0,INDEX(魂兽!$I$8:$I$126,MATCH(魂兽1!$X$3,魂兽!$G$8:$G$126,1),1))</f>
        <v>0.6</v>
      </c>
      <c r="AG47" s="59">
        <f>IF($W47&lt;$L$3,0,INDEX(魂兽!$I$8:$I$126,MATCH(魂兽1!$X$3,魂兽!$G$8:$G$126,1),1))</f>
        <v>0.6</v>
      </c>
      <c r="AH47" s="59">
        <f>IF($W47&lt;$L$3,0,INDEX(魂兽!$I$8:$I$126,MATCH(魂兽1!$X$3,魂兽!$G$8:$G$126,1),1))</f>
        <v>0.6</v>
      </c>
      <c r="AI47" s="59">
        <f>IF($W47&lt;$L$3,0,INDEX(魂兽!$I$8:$I$126,MATCH(魂兽1!$X$3,魂兽!$G$8:$G$126,1),1))</f>
        <v>0.6</v>
      </c>
      <c r="AJ47" s="59">
        <f>IF($W47&lt;$L$3,0,INDEX(魂兽!$I$8:$I$126,MATCH(魂兽1!$X$3,魂兽!$G$8:$G$126,1),1))</f>
        <v>0.6</v>
      </c>
      <c r="AK47" s="59">
        <f>IF($W47&lt;$L$3,0,INDEX(魂兽!$I$8:$I$126,MATCH(魂兽1!$X$3,魂兽!$G$8:$G$126,1),1))</f>
        <v>0.6</v>
      </c>
      <c r="AN47" s="58">
        <v>41</v>
      </c>
      <c r="AO47" s="58">
        <f>IF(G47&lt;$A$3,0,INDEX(魂兽!$DG$79:$DN$85,MATCH(魂兽1!$B$3,魂兽!$DF$79:$DF$85,0),7)+INDEX(魂兽!$CN$97:$CU$102,MATCH(魂兽1!$C$3,魂兽!$CM$97:$CM$102,0),7)+INDEX(魂兽!$BP$101:$BW$125,MATCH(魂兽1!$D$3,魂兽!$BO$101:$BO$125,0),7))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47" s="58">
        <f>IF(G47&lt;$A$3,0,INDEX(魂兽!$DG$79:$DN$85,MATCH(魂兽1!$B$3,魂兽!$DF$79:$DF$85,0),8)+INDEX(魂兽!$CN$97:$CU$102,MATCH(魂兽1!$C$3,魂兽!$CM$97:$CM$102,0),8)+INDEX(魂兽!$BP$101:$BW$125,MATCH(魂兽1!$D$3,魂兽!$BO$101:$BO$125,0),8))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48" spans="7:42" x14ac:dyDescent="0.2">
      <c r="G48" s="58">
        <v>42</v>
      </c>
      <c r="H48" s="29">
        <f>IF(G48&lt;$A$3,0,INDEX(魂兽!$DG$79:$DN$85,MATCH(魂兽1!$B$3,魂兽!$DF$79:$DF$85,0),4)+INDEX(魂兽!$CN$97:$CU$102,MATCH(魂兽1!$C$3,魂兽!$CM$97:$CM$102,0),4)+INDEX(魂兽!$BP$101:$BW$125,MATCH(魂兽1!$D$3,魂兽!$BO$101:$BO$125,0),4))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48" s="31">
        <f>IF(G48&lt;$A$3,0,INDEX(魂兽!$DG$79:$DN$85,MATCH(魂兽1!$B$3,魂兽!$DF$79:$DF$85,0),1)+INDEX(魂兽!$CN$97:$CU$102,MATCH(魂兽1!$C$3,魂兽!$CM$97:$CM$102,0),1)+INDEX(魂兽!$BP$101:$BW$125,MATCH(魂兽1!$D$3,魂兽!$BO$101:$BO$125,0),1))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48" s="58">
        <f>IF(G48&lt;$A$3,0,INDEX(魂兽!$DG$79:$DN$85,MATCH(魂兽1!$B$3,魂兽!$DF$79:$DF$85,0),2)+INDEX(魂兽!$CN$97:$CU$102,MATCH(魂兽1!$C$3,魂兽!$CM$97:$CM$102,0),2)+INDEX(魂兽!$BP$101:$BW$125,MATCH(魂兽1!$D$3,魂兽!$BO$101:$BO$125,0),2))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48" s="58">
        <f>IF(G48&lt;$A$3,0,INDEX(魂兽!$DG$79:$DN$85,MATCH(魂兽1!$B$3,魂兽!$DF$79:$DF$85,0),3)+INDEX(魂兽!$CN$97:$CU$102,MATCH(魂兽1!$C$3,魂兽!$CM$97:$CM$102,0),3)+INDEX(魂兽!$BP$101:$BW$125,MATCH(魂兽1!$D$3,魂兽!$BO$101:$BO$125,0),3))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48" s="58">
        <f>IF(G48&lt;$A$3,0,INDEX(魂兽!$DG$79:$DN$85,MATCH(魂兽1!$B$3,魂兽!$DF$79:$DF$85,0),5)+INDEX(魂兽!$CN$97:$CU$102,MATCH(魂兽1!$C$3,魂兽!$CM$97:$CM$102,0),5)+INDEX(魂兽!$BP$101:$BW$125,MATCH(魂兽1!$D$3,魂兽!$BO$101:$BO$125,0),5))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48" s="58">
        <f>IF(G48&lt;$A$3,0,INDEX(魂兽!$DG$79:$DN$85,MATCH(魂兽1!$B$3,魂兽!$DF$79:$DF$85,0),6)+INDEX(魂兽!$CN$97:$CU$102,MATCH(魂兽1!$C$3,魂兽!$CM$97:$CM$102,0),6)+INDEX(魂兽!$BP$101:$BW$125,MATCH(魂兽1!$D$3,魂兽!$BO$101:$BO$125,0),6))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48" s="58">
        <v>42</v>
      </c>
      <c r="X48" s="59">
        <f>IF($W48&lt;$L$3,0,INDEX(魂兽!$I$8:$I$126,MATCH(魂兽1!$X$3,魂兽!$G$8:$G$126,1),1))</f>
        <v>0.6</v>
      </c>
      <c r="Y48" s="59">
        <f>IF($W48&lt;$L$3,0,INDEX(魂兽!$I$8:$I$126,MATCH(魂兽1!$X$3,魂兽!$G$8:$G$126,1),1))</f>
        <v>0.6</v>
      </c>
      <c r="Z48" s="59">
        <f>IF($W48&lt;$L$3,0,INDEX(魂兽!$I$8:$I$126,MATCH(魂兽1!$X$3,魂兽!$G$8:$G$126,1),1))</f>
        <v>0.6</v>
      </c>
      <c r="AA48" s="59">
        <f>IF($W48&lt;$L$3,0,INDEX(魂兽!$I$8:$I$126,MATCH(魂兽1!$X$3,魂兽!$G$8:$G$126,1),1))</f>
        <v>0.6</v>
      </c>
      <c r="AB48" s="59">
        <f>IF($W48&lt;$L$3,0,INDEX(魂兽!$I$8:$I$126,MATCH(魂兽1!$X$3,魂兽!$G$8:$G$126,1),1))</f>
        <v>0.6</v>
      </c>
      <c r="AC48" s="59">
        <f>IF($W48&lt;$L$3,0,INDEX(魂兽!$I$8:$I$126,MATCH(魂兽1!$X$3,魂兽!$G$8:$G$126,1),1))</f>
        <v>0.6</v>
      </c>
      <c r="AD48" s="59">
        <f>IF($W48&lt;$L$3,0,INDEX(魂兽!$I$8:$I$126,MATCH(魂兽1!$X$3,魂兽!$G$8:$G$126,1),1))</f>
        <v>0.6</v>
      </c>
      <c r="AE48" s="59">
        <f>IF($W48&lt;$L$3,0,INDEX(魂兽!$I$8:$I$126,MATCH(魂兽1!$X$3,魂兽!$G$8:$G$126,1),1))</f>
        <v>0.6</v>
      </c>
      <c r="AF48" s="59">
        <f>IF($W48&lt;$L$3,0,INDEX(魂兽!$I$8:$I$126,MATCH(魂兽1!$X$3,魂兽!$G$8:$G$126,1),1))</f>
        <v>0.6</v>
      </c>
      <c r="AG48" s="59">
        <f>IF($W48&lt;$L$3,0,INDEX(魂兽!$I$8:$I$126,MATCH(魂兽1!$X$3,魂兽!$G$8:$G$126,1),1))</f>
        <v>0.6</v>
      </c>
      <c r="AH48" s="59">
        <f>IF($W48&lt;$L$3,0,INDEX(魂兽!$I$8:$I$126,MATCH(魂兽1!$X$3,魂兽!$G$8:$G$126,1),1))</f>
        <v>0.6</v>
      </c>
      <c r="AI48" s="59">
        <f>IF($W48&lt;$L$3,0,INDEX(魂兽!$I$8:$I$126,MATCH(魂兽1!$X$3,魂兽!$G$8:$G$126,1),1))</f>
        <v>0.6</v>
      </c>
      <c r="AJ48" s="59">
        <f>IF($W48&lt;$L$3,0,INDEX(魂兽!$I$8:$I$126,MATCH(魂兽1!$X$3,魂兽!$G$8:$G$126,1),1))</f>
        <v>0.6</v>
      </c>
      <c r="AK48" s="59">
        <f>IF($W48&lt;$L$3,0,INDEX(魂兽!$I$8:$I$126,MATCH(魂兽1!$X$3,魂兽!$G$8:$G$126,1),1))</f>
        <v>0.6</v>
      </c>
      <c r="AN48" s="58">
        <v>42</v>
      </c>
      <c r="AO48" s="58">
        <f>IF(G48&lt;$A$3,0,INDEX(魂兽!$DG$79:$DN$85,MATCH(魂兽1!$B$3,魂兽!$DF$79:$DF$85,0),7)+INDEX(魂兽!$CN$97:$CU$102,MATCH(魂兽1!$C$3,魂兽!$CM$97:$CM$102,0),7)+INDEX(魂兽!$BP$101:$BW$125,MATCH(魂兽1!$D$3,魂兽!$BO$101:$BO$125,0),7))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48" s="58">
        <f>IF(G48&lt;$A$3,0,INDEX(魂兽!$DG$79:$DN$85,MATCH(魂兽1!$B$3,魂兽!$DF$79:$DF$85,0),8)+INDEX(魂兽!$CN$97:$CU$102,MATCH(魂兽1!$C$3,魂兽!$CM$97:$CM$102,0),8)+INDEX(魂兽!$BP$101:$BW$125,MATCH(魂兽1!$D$3,魂兽!$BO$101:$BO$125,0),8))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49" spans="7:42" x14ac:dyDescent="0.2">
      <c r="G49" s="58">
        <v>43</v>
      </c>
      <c r="H49" s="29">
        <f>IF(G49&lt;$A$3,0,INDEX(魂兽!$DG$79:$DN$85,MATCH(魂兽1!$B$3,魂兽!$DF$79:$DF$85,0),4)+INDEX(魂兽!$CN$97:$CU$102,MATCH(魂兽1!$C$3,魂兽!$CM$97:$CM$102,0),4)+INDEX(魂兽!$BP$101:$BW$125,MATCH(魂兽1!$D$3,魂兽!$BO$101:$BO$125,0),4))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49" s="31">
        <f>IF(G49&lt;$A$3,0,INDEX(魂兽!$DG$79:$DN$85,MATCH(魂兽1!$B$3,魂兽!$DF$79:$DF$85,0),1)+INDEX(魂兽!$CN$97:$CU$102,MATCH(魂兽1!$C$3,魂兽!$CM$97:$CM$102,0),1)+INDEX(魂兽!$BP$101:$BW$125,MATCH(魂兽1!$D$3,魂兽!$BO$101:$BO$125,0),1))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49" s="58">
        <f>IF(G49&lt;$A$3,0,INDEX(魂兽!$DG$79:$DN$85,MATCH(魂兽1!$B$3,魂兽!$DF$79:$DF$85,0),2)+INDEX(魂兽!$CN$97:$CU$102,MATCH(魂兽1!$C$3,魂兽!$CM$97:$CM$102,0),2)+INDEX(魂兽!$BP$101:$BW$125,MATCH(魂兽1!$D$3,魂兽!$BO$101:$BO$125,0),2))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49" s="58">
        <f>IF(G49&lt;$A$3,0,INDEX(魂兽!$DG$79:$DN$85,MATCH(魂兽1!$B$3,魂兽!$DF$79:$DF$85,0),3)+INDEX(魂兽!$CN$97:$CU$102,MATCH(魂兽1!$C$3,魂兽!$CM$97:$CM$102,0),3)+INDEX(魂兽!$BP$101:$BW$125,MATCH(魂兽1!$D$3,魂兽!$BO$101:$BO$125,0),3))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49" s="58">
        <f>IF(G49&lt;$A$3,0,INDEX(魂兽!$DG$79:$DN$85,MATCH(魂兽1!$B$3,魂兽!$DF$79:$DF$85,0),5)+INDEX(魂兽!$CN$97:$CU$102,MATCH(魂兽1!$C$3,魂兽!$CM$97:$CM$102,0),5)+INDEX(魂兽!$BP$101:$BW$125,MATCH(魂兽1!$D$3,魂兽!$BO$101:$BO$125,0),5))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49" s="58">
        <f>IF(G49&lt;$A$3,0,INDEX(魂兽!$DG$79:$DN$85,MATCH(魂兽1!$B$3,魂兽!$DF$79:$DF$85,0),6)+INDEX(魂兽!$CN$97:$CU$102,MATCH(魂兽1!$C$3,魂兽!$CM$97:$CM$102,0),6)+INDEX(魂兽!$BP$101:$BW$125,MATCH(魂兽1!$D$3,魂兽!$BO$101:$BO$125,0),6))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49" s="58">
        <v>43</v>
      </c>
      <c r="X49" s="59">
        <f>IF($W49&lt;$L$3,0,INDEX(魂兽!$I$8:$I$126,MATCH(魂兽1!$X$3,魂兽!$G$8:$G$126,1),1))</f>
        <v>0.6</v>
      </c>
      <c r="Y49" s="59">
        <f>IF($W49&lt;$L$3,0,INDEX(魂兽!$I$8:$I$126,MATCH(魂兽1!$X$3,魂兽!$G$8:$G$126,1),1))</f>
        <v>0.6</v>
      </c>
      <c r="Z49" s="59">
        <f>IF($W49&lt;$L$3,0,INDEX(魂兽!$I$8:$I$126,MATCH(魂兽1!$X$3,魂兽!$G$8:$G$126,1),1))</f>
        <v>0.6</v>
      </c>
      <c r="AA49" s="59">
        <f>IF($W49&lt;$L$3,0,INDEX(魂兽!$I$8:$I$126,MATCH(魂兽1!$X$3,魂兽!$G$8:$G$126,1),1))</f>
        <v>0.6</v>
      </c>
      <c r="AB49" s="59">
        <f>IF($W49&lt;$L$3,0,INDEX(魂兽!$I$8:$I$126,MATCH(魂兽1!$X$3,魂兽!$G$8:$G$126,1),1))</f>
        <v>0.6</v>
      </c>
      <c r="AC49" s="59">
        <f>IF($W49&lt;$L$3,0,INDEX(魂兽!$I$8:$I$126,MATCH(魂兽1!$X$3,魂兽!$G$8:$G$126,1),1))</f>
        <v>0.6</v>
      </c>
      <c r="AD49" s="59">
        <f>IF($W49&lt;$L$3,0,INDEX(魂兽!$I$8:$I$126,MATCH(魂兽1!$X$3,魂兽!$G$8:$G$126,1),1))</f>
        <v>0.6</v>
      </c>
      <c r="AE49" s="59">
        <f>IF($W49&lt;$L$3,0,INDEX(魂兽!$I$8:$I$126,MATCH(魂兽1!$X$3,魂兽!$G$8:$G$126,1),1))</f>
        <v>0.6</v>
      </c>
      <c r="AF49" s="59">
        <f>IF($W49&lt;$L$3,0,INDEX(魂兽!$I$8:$I$126,MATCH(魂兽1!$X$3,魂兽!$G$8:$G$126,1),1))</f>
        <v>0.6</v>
      </c>
      <c r="AG49" s="59">
        <f>IF($W49&lt;$L$3,0,INDEX(魂兽!$I$8:$I$126,MATCH(魂兽1!$X$3,魂兽!$G$8:$G$126,1),1))</f>
        <v>0.6</v>
      </c>
      <c r="AH49" s="59">
        <f>IF($W49&lt;$L$3,0,INDEX(魂兽!$I$8:$I$126,MATCH(魂兽1!$X$3,魂兽!$G$8:$G$126,1),1))</f>
        <v>0.6</v>
      </c>
      <c r="AI49" s="59">
        <f>IF($W49&lt;$L$3,0,INDEX(魂兽!$I$8:$I$126,MATCH(魂兽1!$X$3,魂兽!$G$8:$G$126,1),1))</f>
        <v>0.6</v>
      </c>
      <c r="AJ49" s="59">
        <f>IF($W49&lt;$L$3,0,INDEX(魂兽!$I$8:$I$126,MATCH(魂兽1!$X$3,魂兽!$G$8:$G$126,1),1))</f>
        <v>0.6</v>
      </c>
      <c r="AK49" s="59">
        <f>IF($W49&lt;$L$3,0,INDEX(魂兽!$I$8:$I$126,MATCH(魂兽1!$X$3,魂兽!$G$8:$G$126,1),1))</f>
        <v>0.6</v>
      </c>
      <c r="AN49" s="58">
        <v>43</v>
      </c>
      <c r="AO49" s="58">
        <f>IF(G49&lt;$A$3,0,INDEX(魂兽!$DG$79:$DN$85,MATCH(魂兽1!$B$3,魂兽!$DF$79:$DF$85,0),7)+INDEX(魂兽!$CN$97:$CU$102,MATCH(魂兽1!$C$3,魂兽!$CM$97:$CM$102,0),7)+INDEX(魂兽!$BP$101:$BW$125,MATCH(魂兽1!$D$3,魂兽!$BO$101:$BO$125,0),7))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49" s="58">
        <f>IF(G49&lt;$A$3,0,INDEX(魂兽!$DG$79:$DN$85,MATCH(魂兽1!$B$3,魂兽!$DF$79:$DF$85,0),8)+INDEX(魂兽!$CN$97:$CU$102,MATCH(魂兽1!$C$3,魂兽!$CM$97:$CM$102,0),8)+INDEX(魂兽!$BP$101:$BW$125,MATCH(魂兽1!$D$3,魂兽!$BO$101:$BO$125,0),8))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50" spans="7:42" x14ac:dyDescent="0.2">
      <c r="G50" s="58">
        <v>44</v>
      </c>
      <c r="H50" s="29">
        <f>IF(G50&lt;$A$3,0,INDEX(魂兽!$DG$79:$DN$85,MATCH(魂兽1!$B$3,魂兽!$DF$79:$DF$85,0),4)+INDEX(魂兽!$CN$97:$CU$102,MATCH(魂兽1!$C$3,魂兽!$CM$97:$CM$102,0),4)+INDEX(魂兽!$BP$101:$BW$125,MATCH(魂兽1!$D$3,魂兽!$BO$101:$BO$125,0),4))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50" s="31">
        <f>IF(G50&lt;$A$3,0,INDEX(魂兽!$DG$79:$DN$85,MATCH(魂兽1!$B$3,魂兽!$DF$79:$DF$85,0),1)+INDEX(魂兽!$CN$97:$CU$102,MATCH(魂兽1!$C$3,魂兽!$CM$97:$CM$102,0),1)+INDEX(魂兽!$BP$101:$BW$125,MATCH(魂兽1!$D$3,魂兽!$BO$101:$BO$125,0),1))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50" s="58">
        <f>IF(G50&lt;$A$3,0,INDEX(魂兽!$DG$79:$DN$85,MATCH(魂兽1!$B$3,魂兽!$DF$79:$DF$85,0),2)+INDEX(魂兽!$CN$97:$CU$102,MATCH(魂兽1!$C$3,魂兽!$CM$97:$CM$102,0),2)+INDEX(魂兽!$BP$101:$BW$125,MATCH(魂兽1!$D$3,魂兽!$BO$101:$BO$125,0),2))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50" s="58">
        <f>IF(G50&lt;$A$3,0,INDEX(魂兽!$DG$79:$DN$85,MATCH(魂兽1!$B$3,魂兽!$DF$79:$DF$85,0),3)+INDEX(魂兽!$CN$97:$CU$102,MATCH(魂兽1!$C$3,魂兽!$CM$97:$CM$102,0),3)+INDEX(魂兽!$BP$101:$BW$125,MATCH(魂兽1!$D$3,魂兽!$BO$101:$BO$125,0),3))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50" s="58">
        <f>IF(G50&lt;$A$3,0,INDEX(魂兽!$DG$79:$DN$85,MATCH(魂兽1!$B$3,魂兽!$DF$79:$DF$85,0),5)+INDEX(魂兽!$CN$97:$CU$102,MATCH(魂兽1!$C$3,魂兽!$CM$97:$CM$102,0),5)+INDEX(魂兽!$BP$101:$BW$125,MATCH(魂兽1!$D$3,魂兽!$BO$101:$BO$125,0),5))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50" s="58">
        <f>IF(G50&lt;$A$3,0,INDEX(魂兽!$DG$79:$DN$85,MATCH(魂兽1!$B$3,魂兽!$DF$79:$DF$85,0),6)+INDEX(魂兽!$CN$97:$CU$102,MATCH(魂兽1!$C$3,魂兽!$CM$97:$CM$102,0),6)+INDEX(魂兽!$BP$101:$BW$125,MATCH(魂兽1!$D$3,魂兽!$BO$101:$BO$125,0),6))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50" s="58">
        <v>44</v>
      </c>
      <c r="X50" s="59">
        <f>IF($W50&lt;$L$3,0,INDEX(魂兽!$I$8:$I$126,MATCH(魂兽1!$X$3,魂兽!$G$8:$G$126,1),1))</f>
        <v>0.6</v>
      </c>
      <c r="Y50" s="59">
        <f>IF($W50&lt;$L$3,0,INDEX(魂兽!$I$8:$I$126,MATCH(魂兽1!$X$3,魂兽!$G$8:$G$126,1),1))</f>
        <v>0.6</v>
      </c>
      <c r="Z50" s="59">
        <f>IF($W50&lt;$L$3,0,INDEX(魂兽!$I$8:$I$126,MATCH(魂兽1!$X$3,魂兽!$G$8:$G$126,1),1))</f>
        <v>0.6</v>
      </c>
      <c r="AA50" s="59">
        <f>IF($W50&lt;$L$3,0,INDEX(魂兽!$I$8:$I$126,MATCH(魂兽1!$X$3,魂兽!$G$8:$G$126,1),1))</f>
        <v>0.6</v>
      </c>
      <c r="AB50" s="59">
        <f>IF($W50&lt;$L$3,0,INDEX(魂兽!$I$8:$I$126,MATCH(魂兽1!$X$3,魂兽!$G$8:$G$126,1),1))</f>
        <v>0.6</v>
      </c>
      <c r="AC50" s="59">
        <f>IF($W50&lt;$L$3,0,INDEX(魂兽!$I$8:$I$126,MATCH(魂兽1!$X$3,魂兽!$G$8:$G$126,1),1))</f>
        <v>0.6</v>
      </c>
      <c r="AD50" s="59">
        <f>IF($W50&lt;$L$3,0,INDEX(魂兽!$I$8:$I$126,MATCH(魂兽1!$X$3,魂兽!$G$8:$G$126,1),1))</f>
        <v>0.6</v>
      </c>
      <c r="AE50" s="59">
        <f>IF($W50&lt;$L$3,0,INDEX(魂兽!$I$8:$I$126,MATCH(魂兽1!$X$3,魂兽!$G$8:$G$126,1),1))</f>
        <v>0.6</v>
      </c>
      <c r="AF50" s="59">
        <f>IF($W50&lt;$L$3,0,INDEX(魂兽!$I$8:$I$126,MATCH(魂兽1!$X$3,魂兽!$G$8:$G$126,1),1))</f>
        <v>0.6</v>
      </c>
      <c r="AG50" s="59">
        <f>IF($W50&lt;$L$3,0,INDEX(魂兽!$I$8:$I$126,MATCH(魂兽1!$X$3,魂兽!$G$8:$G$126,1),1))</f>
        <v>0.6</v>
      </c>
      <c r="AH50" s="59">
        <f>IF($W50&lt;$L$3,0,INDEX(魂兽!$I$8:$I$126,MATCH(魂兽1!$X$3,魂兽!$G$8:$G$126,1),1))</f>
        <v>0.6</v>
      </c>
      <c r="AI50" s="59">
        <f>IF($W50&lt;$L$3,0,INDEX(魂兽!$I$8:$I$126,MATCH(魂兽1!$X$3,魂兽!$G$8:$G$126,1),1))</f>
        <v>0.6</v>
      </c>
      <c r="AJ50" s="59">
        <f>IF($W50&lt;$L$3,0,INDEX(魂兽!$I$8:$I$126,MATCH(魂兽1!$X$3,魂兽!$G$8:$G$126,1),1))</f>
        <v>0.6</v>
      </c>
      <c r="AK50" s="59">
        <f>IF($W50&lt;$L$3,0,INDEX(魂兽!$I$8:$I$126,MATCH(魂兽1!$X$3,魂兽!$G$8:$G$126,1),1))</f>
        <v>0.6</v>
      </c>
      <c r="AN50" s="58">
        <v>44</v>
      </c>
      <c r="AO50" s="58">
        <f>IF(G50&lt;$A$3,0,INDEX(魂兽!$DG$79:$DN$85,MATCH(魂兽1!$B$3,魂兽!$DF$79:$DF$85,0),7)+INDEX(魂兽!$CN$97:$CU$102,MATCH(魂兽1!$C$3,魂兽!$CM$97:$CM$102,0),7)+INDEX(魂兽!$BP$101:$BW$125,MATCH(魂兽1!$D$3,魂兽!$BO$101:$BO$125,0),7))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50" s="58">
        <f>IF(G50&lt;$A$3,0,INDEX(魂兽!$DG$79:$DN$85,MATCH(魂兽1!$B$3,魂兽!$DF$79:$DF$85,0),8)+INDEX(魂兽!$CN$97:$CU$102,MATCH(魂兽1!$C$3,魂兽!$CM$97:$CM$102,0),8)+INDEX(魂兽!$BP$101:$BW$125,MATCH(魂兽1!$D$3,魂兽!$BO$101:$BO$125,0),8))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51" spans="7:42" x14ac:dyDescent="0.2">
      <c r="G51" s="58">
        <v>45</v>
      </c>
      <c r="H51" s="29">
        <f>IF(G51&lt;$A$3,0,INDEX(魂兽!$DG$79:$DN$85,MATCH(魂兽1!$B$3,魂兽!$DF$79:$DF$85,0),4)+INDEX(魂兽!$CN$97:$CU$102,MATCH(魂兽1!$C$3,魂兽!$CM$97:$CM$102,0),4)+INDEX(魂兽!$BP$101:$BW$125,MATCH(魂兽1!$D$3,魂兽!$BO$101:$BO$125,0),4))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51" s="31">
        <f>IF(G51&lt;$A$3,0,INDEX(魂兽!$DG$79:$DN$85,MATCH(魂兽1!$B$3,魂兽!$DF$79:$DF$85,0),1)+INDEX(魂兽!$CN$97:$CU$102,MATCH(魂兽1!$C$3,魂兽!$CM$97:$CM$102,0),1)+INDEX(魂兽!$BP$101:$BW$125,MATCH(魂兽1!$D$3,魂兽!$BO$101:$BO$125,0),1))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51" s="58">
        <f>IF(G51&lt;$A$3,0,INDEX(魂兽!$DG$79:$DN$85,MATCH(魂兽1!$B$3,魂兽!$DF$79:$DF$85,0),2)+INDEX(魂兽!$CN$97:$CU$102,MATCH(魂兽1!$C$3,魂兽!$CM$97:$CM$102,0),2)+INDEX(魂兽!$BP$101:$BW$125,MATCH(魂兽1!$D$3,魂兽!$BO$101:$BO$125,0),2))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51" s="58">
        <f>IF(G51&lt;$A$3,0,INDEX(魂兽!$DG$79:$DN$85,MATCH(魂兽1!$B$3,魂兽!$DF$79:$DF$85,0),3)+INDEX(魂兽!$CN$97:$CU$102,MATCH(魂兽1!$C$3,魂兽!$CM$97:$CM$102,0),3)+INDEX(魂兽!$BP$101:$BW$125,MATCH(魂兽1!$D$3,魂兽!$BO$101:$BO$125,0),3))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51" s="58">
        <f>IF(G51&lt;$A$3,0,INDEX(魂兽!$DG$79:$DN$85,MATCH(魂兽1!$B$3,魂兽!$DF$79:$DF$85,0),5)+INDEX(魂兽!$CN$97:$CU$102,MATCH(魂兽1!$C$3,魂兽!$CM$97:$CM$102,0),5)+INDEX(魂兽!$BP$101:$BW$125,MATCH(魂兽1!$D$3,魂兽!$BO$101:$BO$125,0),5))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51" s="58">
        <f>IF(G51&lt;$A$3,0,INDEX(魂兽!$DG$79:$DN$85,MATCH(魂兽1!$B$3,魂兽!$DF$79:$DF$85,0),6)+INDEX(魂兽!$CN$97:$CU$102,MATCH(魂兽1!$C$3,魂兽!$CM$97:$CM$102,0),6)+INDEX(魂兽!$BP$101:$BW$125,MATCH(魂兽1!$D$3,魂兽!$BO$101:$BO$125,0),6))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51" s="58">
        <v>45</v>
      </c>
      <c r="X51" s="59">
        <f>IF($W51&lt;$L$3,0,INDEX(魂兽!$I$8:$I$126,MATCH(魂兽1!$X$3,魂兽!$G$8:$G$126,1),1))</f>
        <v>0.6</v>
      </c>
      <c r="Y51" s="59">
        <f>IF($W51&lt;$L$3,0,INDEX(魂兽!$I$8:$I$126,MATCH(魂兽1!$X$3,魂兽!$G$8:$G$126,1),1))</f>
        <v>0.6</v>
      </c>
      <c r="Z51" s="59">
        <f>IF($W51&lt;$L$3,0,INDEX(魂兽!$I$8:$I$126,MATCH(魂兽1!$X$3,魂兽!$G$8:$G$126,1),1))</f>
        <v>0.6</v>
      </c>
      <c r="AA51" s="59">
        <f>IF($W51&lt;$L$3,0,INDEX(魂兽!$I$8:$I$126,MATCH(魂兽1!$X$3,魂兽!$G$8:$G$126,1),1))</f>
        <v>0.6</v>
      </c>
      <c r="AB51" s="59">
        <f>IF($W51&lt;$L$3,0,INDEX(魂兽!$I$8:$I$126,MATCH(魂兽1!$X$3,魂兽!$G$8:$G$126,1),1))</f>
        <v>0.6</v>
      </c>
      <c r="AC51" s="59">
        <f>IF($W51&lt;$L$3,0,INDEX(魂兽!$I$8:$I$126,MATCH(魂兽1!$X$3,魂兽!$G$8:$G$126,1),1))</f>
        <v>0.6</v>
      </c>
      <c r="AD51" s="59">
        <f>IF($W51&lt;$L$3,0,INDEX(魂兽!$I$8:$I$126,MATCH(魂兽1!$X$3,魂兽!$G$8:$G$126,1),1))</f>
        <v>0.6</v>
      </c>
      <c r="AE51" s="59">
        <f>IF($W51&lt;$L$3,0,INDEX(魂兽!$I$8:$I$126,MATCH(魂兽1!$X$3,魂兽!$G$8:$G$126,1),1))</f>
        <v>0.6</v>
      </c>
      <c r="AF51" s="59">
        <f>IF($W51&lt;$L$3,0,INDEX(魂兽!$I$8:$I$126,MATCH(魂兽1!$X$3,魂兽!$G$8:$G$126,1),1))</f>
        <v>0.6</v>
      </c>
      <c r="AG51" s="59">
        <f>IF($W51&lt;$L$3,0,INDEX(魂兽!$I$8:$I$126,MATCH(魂兽1!$X$3,魂兽!$G$8:$G$126,1),1))</f>
        <v>0.6</v>
      </c>
      <c r="AH51" s="59">
        <f>IF($W51&lt;$L$3,0,INDEX(魂兽!$I$8:$I$126,MATCH(魂兽1!$X$3,魂兽!$G$8:$G$126,1),1))</f>
        <v>0.6</v>
      </c>
      <c r="AI51" s="59">
        <f>IF($W51&lt;$L$3,0,INDEX(魂兽!$I$8:$I$126,MATCH(魂兽1!$X$3,魂兽!$G$8:$G$126,1),1))</f>
        <v>0.6</v>
      </c>
      <c r="AJ51" s="59">
        <f>IF($W51&lt;$L$3,0,INDEX(魂兽!$I$8:$I$126,MATCH(魂兽1!$X$3,魂兽!$G$8:$G$126,1),1))</f>
        <v>0.6</v>
      </c>
      <c r="AK51" s="59">
        <f>IF($W51&lt;$L$3,0,INDEX(魂兽!$I$8:$I$126,MATCH(魂兽1!$X$3,魂兽!$G$8:$G$126,1),1))</f>
        <v>0.6</v>
      </c>
      <c r="AN51" s="58">
        <v>45</v>
      </c>
      <c r="AO51" s="58">
        <f>IF(G51&lt;$A$3,0,INDEX(魂兽!$DG$79:$DN$85,MATCH(魂兽1!$B$3,魂兽!$DF$79:$DF$85,0),7)+INDEX(魂兽!$CN$97:$CU$102,MATCH(魂兽1!$C$3,魂兽!$CM$97:$CM$102,0),7)+INDEX(魂兽!$BP$101:$BW$125,MATCH(魂兽1!$D$3,魂兽!$BO$101:$BO$125,0),7))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51" s="58">
        <f>IF(G51&lt;$A$3,0,INDEX(魂兽!$DG$79:$DN$85,MATCH(魂兽1!$B$3,魂兽!$DF$79:$DF$85,0),8)+INDEX(魂兽!$CN$97:$CU$102,MATCH(魂兽1!$C$3,魂兽!$CM$97:$CM$102,0),8)+INDEX(魂兽!$BP$101:$BW$125,MATCH(魂兽1!$D$3,魂兽!$BO$101:$BO$125,0),8))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52" spans="7:42" x14ac:dyDescent="0.2">
      <c r="G52" s="58">
        <v>46</v>
      </c>
      <c r="H52" s="29">
        <f>IF(G52&lt;$A$3,0,INDEX(魂兽!$DG$79:$DN$85,MATCH(魂兽1!$B$3,魂兽!$DF$79:$DF$85,0),4)+INDEX(魂兽!$CN$97:$CU$102,MATCH(魂兽1!$C$3,魂兽!$CM$97:$CM$102,0),4)+INDEX(魂兽!$BP$101:$BW$125,MATCH(魂兽1!$D$3,魂兽!$BO$101:$BO$125,0),4))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52" s="31">
        <f>IF(G52&lt;$A$3,0,INDEX(魂兽!$DG$79:$DN$85,MATCH(魂兽1!$B$3,魂兽!$DF$79:$DF$85,0),1)+INDEX(魂兽!$CN$97:$CU$102,MATCH(魂兽1!$C$3,魂兽!$CM$97:$CM$102,0),1)+INDEX(魂兽!$BP$101:$BW$125,MATCH(魂兽1!$D$3,魂兽!$BO$101:$BO$125,0),1))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52" s="58">
        <f>IF(G52&lt;$A$3,0,INDEX(魂兽!$DG$79:$DN$85,MATCH(魂兽1!$B$3,魂兽!$DF$79:$DF$85,0),2)+INDEX(魂兽!$CN$97:$CU$102,MATCH(魂兽1!$C$3,魂兽!$CM$97:$CM$102,0),2)+INDEX(魂兽!$BP$101:$BW$125,MATCH(魂兽1!$D$3,魂兽!$BO$101:$BO$125,0),2))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52" s="58">
        <f>IF(G52&lt;$A$3,0,INDEX(魂兽!$DG$79:$DN$85,MATCH(魂兽1!$B$3,魂兽!$DF$79:$DF$85,0),3)+INDEX(魂兽!$CN$97:$CU$102,MATCH(魂兽1!$C$3,魂兽!$CM$97:$CM$102,0),3)+INDEX(魂兽!$BP$101:$BW$125,MATCH(魂兽1!$D$3,魂兽!$BO$101:$BO$125,0),3))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52" s="58">
        <f>IF(G52&lt;$A$3,0,INDEX(魂兽!$DG$79:$DN$85,MATCH(魂兽1!$B$3,魂兽!$DF$79:$DF$85,0),5)+INDEX(魂兽!$CN$97:$CU$102,MATCH(魂兽1!$C$3,魂兽!$CM$97:$CM$102,0),5)+INDEX(魂兽!$BP$101:$BW$125,MATCH(魂兽1!$D$3,魂兽!$BO$101:$BO$125,0),5))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52" s="58">
        <f>IF(G52&lt;$A$3,0,INDEX(魂兽!$DG$79:$DN$85,MATCH(魂兽1!$B$3,魂兽!$DF$79:$DF$85,0),6)+INDEX(魂兽!$CN$97:$CU$102,MATCH(魂兽1!$C$3,魂兽!$CM$97:$CM$102,0),6)+INDEX(魂兽!$BP$101:$BW$125,MATCH(魂兽1!$D$3,魂兽!$BO$101:$BO$125,0),6))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52" s="58">
        <v>46</v>
      </c>
      <c r="X52" s="59">
        <f>IF($W52&lt;$L$3,0,INDEX(魂兽!$I$8:$I$126,MATCH(魂兽1!$X$3,魂兽!$G$8:$G$126,1),1))</f>
        <v>0.6</v>
      </c>
      <c r="Y52" s="59">
        <f>IF($W52&lt;$L$3,0,INDEX(魂兽!$I$8:$I$126,MATCH(魂兽1!$X$3,魂兽!$G$8:$G$126,1),1))</f>
        <v>0.6</v>
      </c>
      <c r="Z52" s="59">
        <f>IF($W52&lt;$L$3,0,INDEX(魂兽!$I$8:$I$126,MATCH(魂兽1!$X$3,魂兽!$G$8:$G$126,1),1))</f>
        <v>0.6</v>
      </c>
      <c r="AA52" s="59">
        <f>IF($W52&lt;$L$3,0,INDEX(魂兽!$I$8:$I$126,MATCH(魂兽1!$X$3,魂兽!$G$8:$G$126,1),1))</f>
        <v>0.6</v>
      </c>
      <c r="AB52" s="59">
        <f>IF($W52&lt;$L$3,0,INDEX(魂兽!$I$8:$I$126,MATCH(魂兽1!$X$3,魂兽!$G$8:$G$126,1),1))</f>
        <v>0.6</v>
      </c>
      <c r="AC52" s="59">
        <f>IF($W52&lt;$L$3,0,INDEX(魂兽!$I$8:$I$126,MATCH(魂兽1!$X$3,魂兽!$G$8:$G$126,1),1))</f>
        <v>0.6</v>
      </c>
      <c r="AD52" s="59">
        <f>IF($W52&lt;$L$3,0,INDEX(魂兽!$I$8:$I$126,MATCH(魂兽1!$X$3,魂兽!$G$8:$G$126,1),1))</f>
        <v>0.6</v>
      </c>
      <c r="AE52" s="59">
        <f>IF($W52&lt;$L$3,0,INDEX(魂兽!$I$8:$I$126,MATCH(魂兽1!$X$3,魂兽!$G$8:$G$126,1),1))</f>
        <v>0.6</v>
      </c>
      <c r="AF52" s="59">
        <f>IF($W52&lt;$L$3,0,INDEX(魂兽!$I$8:$I$126,MATCH(魂兽1!$X$3,魂兽!$G$8:$G$126,1),1))</f>
        <v>0.6</v>
      </c>
      <c r="AG52" s="59">
        <f>IF($W52&lt;$L$3,0,INDEX(魂兽!$I$8:$I$126,MATCH(魂兽1!$X$3,魂兽!$G$8:$G$126,1),1))</f>
        <v>0.6</v>
      </c>
      <c r="AH52" s="59">
        <f>IF($W52&lt;$L$3,0,INDEX(魂兽!$I$8:$I$126,MATCH(魂兽1!$X$3,魂兽!$G$8:$G$126,1),1))</f>
        <v>0.6</v>
      </c>
      <c r="AI52" s="59">
        <f>IF($W52&lt;$L$3,0,INDEX(魂兽!$I$8:$I$126,MATCH(魂兽1!$X$3,魂兽!$G$8:$G$126,1),1))</f>
        <v>0.6</v>
      </c>
      <c r="AJ52" s="59">
        <f>IF($W52&lt;$L$3,0,INDEX(魂兽!$I$8:$I$126,MATCH(魂兽1!$X$3,魂兽!$G$8:$G$126,1),1))</f>
        <v>0.6</v>
      </c>
      <c r="AK52" s="59">
        <f>IF($W52&lt;$L$3,0,INDEX(魂兽!$I$8:$I$126,MATCH(魂兽1!$X$3,魂兽!$G$8:$G$126,1),1))</f>
        <v>0.6</v>
      </c>
      <c r="AN52" s="58">
        <v>46</v>
      </c>
      <c r="AO52" s="58">
        <f>IF(G52&lt;$A$3,0,INDEX(魂兽!$DG$79:$DN$85,MATCH(魂兽1!$B$3,魂兽!$DF$79:$DF$85,0),7)+INDEX(魂兽!$CN$97:$CU$102,MATCH(魂兽1!$C$3,魂兽!$CM$97:$CM$102,0),7)+INDEX(魂兽!$BP$101:$BW$125,MATCH(魂兽1!$D$3,魂兽!$BO$101:$BO$125,0),7))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52" s="58">
        <f>IF(G52&lt;$A$3,0,INDEX(魂兽!$DG$79:$DN$85,MATCH(魂兽1!$B$3,魂兽!$DF$79:$DF$85,0),8)+INDEX(魂兽!$CN$97:$CU$102,MATCH(魂兽1!$C$3,魂兽!$CM$97:$CM$102,0),8)+INDEX(魂兽!$BP$101:$BW$125,MATCH(魂兽1!$D$3,魂兽!$BO$101:$BO$125,0),8))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53" spans="7:42" x14ac:dyDescent="0.2">
      <c r="G53" s="58">
        <v>47</v>
      </c>
      <c r="H53" s="29">
        <f>IF(G53&lt;$A$3,0,INDEX(魂兽!$DG$79:$DN$85,MATCH(魂兽1!$B$3,魂兽!$DF$79:$DF$85,0),4)+INDEX(魂兽!$CN$97:$CU$102,MATCH(魂兽1!$C$3,魂兽!$CM$97:$CM$102,0),4)+INDEX(魂兽!$BP$101:$BW$125,MATCH(魂兽1!$D$3,魂兽!$BO$101:$BO$125,0),4))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53" s="31">
        <f>IF(G53&lt;$A$3,0,INDEX(魂兽!$DG$79:$DN$85,MATCH(魂兽1!$B$3,魂兽!$DF$79:$DF$85,0),1)+INDEX(魂兽!$CN$97:$CU$102,MATCH(魂兽1!$C$3,魂兽!$CM$97:$CM$102,0),1)+INDEX(魂兽!$BP$101:$BW$125,MATCH(魂兽1!$D$3,魂兽!$BO$101:$BO$125,0),1))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53" s="58">
        <f>IF(G53&lt;$A$3,0,INDEX(魂兽!$DG$79:$DN$85,MATCH(魂兽1!$B$3,魂兽!$DF$79:$DF$85,0),2)+INDEX(魂兽!$CN$97:$CU$102,MATCH(魂兽1!$C$3,魂兽!$CM$97:$CM$102,0),2)+INDEX(魂兽!$BP$101:$BW$125,MATCH(魂兽1!$D$3,魂兽!$BO$101:$BO$125,0),2))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53" s="58">
        <f>IF(G53&lt;$A$3,0,INDEX(魂兽!$DG$79:$DN$85,MATCH(魂兽1!$B$3,魂兽!$DF$79:$DF$85,0),3)+INDEX(魂兽!$CN$97:$CU$102,MATCH(魂兽1!$C$3,魂兽!$CM$97:$CM$102,0),3)+INDEX(魂兽!$BP$101:$BW$125,MATCH(魂兽1!$D$3,魂兽!$BO$101:$BO$125,0),3))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53" s="58">
        <f>IF(G53&lt;$A$3,0,INDEX(魂兽!$DG$79:$DN$85,MATCH(魂兽1!$B$3,魂兽!$DF$79:$DF$85,0),5)+INDEX(魂兽!$CN$97:$CU$102,MATCH(魂兽1!$C$3,魂兽!$CM$97:$CM$102,0),5)+INDEX(魂兽!$BP$101:$BW$125,MATCH(魂兽1!$D$3,魂兽!$BO$101:$BO$125,0),5))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53" s="58">
        <f>IF(G53&lt;$A$3,0,INDEX(魂兽!$DG$79:$DN$85,MATCH(魂兽1!$B$3,魂兽!$DF$79:$DF$85,0),6)+INDEX(魂兽!$CN$97:$CU$102,MATCH(魂兽1!$C$3,魂兽!$CM$97:$CM$102,0),6)+INDEX(魂兽!$BP$101:$BW$125,MATCH(魂兽1!$D$3,魂兽!$BO$101:$BO$125,0),6))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53" s="58">
        <v>47</v>
      </c>
      <c r="X53" s="59">
        <f>IF($W53&lt;$L$3,0,INDEX(魂兽!$I$8:$I$126,MATCH(魂兽1!$X$3,魂兽!$G$8:$G$126,1),1))</f>
        <v>0.6</v>
      </c>
      <c r="Y53" s="59">
        <f>IF($W53&lt;$L$3,0,INDEX(魂兽!$I$8:$I$126,MATCH(魂兽1!$X$3,魂兽!$G$8:$G$126,1),1))</f>
        <v>0.6</v>
      </c>
      <c r="Z53" s="59">
        <f>IF($W53&lt;$L$3,0,INDEX(魂兽!$I$8:$I$126,MATCH(魂兽1!$X$3,魂兽!$G$8:$G$126,1),1))</f>
        <v>0.6</v>
      </c>
      <c r="AA53" s="59">
        <f>IF($W53&lt;$L$3,0,INDEX(魂兽!$I$8:$I$126,MATCH(魂兽1!$X$3,魂兽!$G$8:$G$126,1),1))</f>
        <v>0.6</v>
      </c>
      <c r="AB53" s="59">
        <f>IF($W53&lt;$L$3,0,INDEX(魂兽!$I$8:$I$126,MATCH(魂兽1!$X$3,魂兽!$G$8:$G$126,1),1))</f>
        <v>0.6</v>
      </c>
      <c r="AC53" s="59">
        <f>IF($W53&lt;$L$3,0,INDEX(魂兽!$I$8:$I$126,MATCH(魂兽1!$X$3,魂兽!$G$8:$G$126,1),1))</f>
        <v>0.6</v>
      </c>
      <c r="AD53" s="59">
        <f>IF($W53&lt;$L$3,0,INDEX(魂兽!$I$8:$I$126,MATCH(魂兽1!$X$3,魂兽!$G$8:$G$126,1),1))</f>
        <v>0.6</v>
      </c>
      <c r="AE53" s="59">
        <f>IF($W53&lt;$L$3,0,INDEX(魂兽!$I$8:$I$126,MATCH(魂兽1!$X$3,魂兽!$G$8:$G$126,1),1))</f>
        <v>0.6</v>
      </c>
      <c r="AF53" s="59">
        <f>IF($W53&lt;$L$3,0,INDEX(魂兽!$I$8:$I$126,MATCH(魂兽1!$X$3,魂兽!$G$8:$G$126,1),1))</f>
        <v>0.6</v>
      </c>
      <c r="AG53" s="59">
        <f>IF($W53&lt;$L$3,0,INDEX(魂兽!$I$8:$I$126,MATCH(魂兽1!$X$3,魂兽!$G$8:$G$126,1),1))</f>
        <v>0.6</v>
      </c>
      <c r="AH53" s="59">
        <f>IF($W53&lt;$L$3,0,INDEX(魂兽!$I$8:$I$126,MATCH(魂兽1!$X$3,魂兽!$G$8:$G$126,1),1))</f>
        <v>0.6</v>
      </c>
      <c r="AI53" s="59">
        <f>IF($W53&lt;$L$3,0,INDEX(魂兽!$I$8:$I$126,MATCH(魂兽1!$X$3,魂兽!$G$8:$G$126,1),1))</f>
        <v>0.6</v>
      </c>
      <c r="AJ53" s="59">
        <f>IF($W53&lt;$L$3,0,INDEX(魂兽!$I$8:$I$126,MATCH(魂兽1!$X$3,魂兽!$G$8:$G$126,1),1))</f>
        <v>0.6</v>
      </c>
      <c r="AK53" s="59">
        <f>IF($W53&lt;$L$3,0,INDEX(魂兽!$I$8:$I$126,MATCH(魂兽1!$X$3,魂兽!$G$8:$G$126,1),1))</f>
        <v>0.6</v>
      </c>
      <c r="AN53" s="58">
        <v>47</v>
      </c>
      <c r="AO53" s="58">
        <f>IF(G53&lt;$A$3,0,INDEX(魂兽!$DG$79:$DN$85,MATCH(魂兽1!$B$3,魂兽!$DF$79:$DF$85,0),7)+INDEX(魂兽!$CN$97:$CU$102,MATCH(魂兽1!$C$3,魂兽!$CM$97:$CM$102,0),7)+INDEX(魂兽!$BP$101:$BW$125,MATCH(魂兽1!$D$3,魂兽!$BO$101:$BO$125,0),7))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53" s="58">
        <f>IF(G53&lt;$A$3,0,INDEX(魂兽!$DG$79:$DN$85,MATCH(魂兽1!$B$3,魂兽!$DF$79:$DF$85,0),8)+INDEX(魂兽!$CN$97:$CU$102,MATCH(魂兽1!$C$3,魂兽!$CM$97:$CM$102,0),8)+INDEX(魂兽!$BP$101:$BW$125,MATCH(魂兽1!$D$3,魂兽!$BO$101:$BO$125,0),8))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54" spans="7:42" x14ac:dyDescent="0.2">
      <c r="G54" s="58">
        <v>48</v>
      </c>
      <c r="H54" s="29">
        <f>IF(G54&lt;$A$3,0,INDEX(魂兽!$DG$79:$DN$85,MATCH(魂兽1!$B$3,魂兽!$DF$79:$DF$85,0),4)+INDEX(魂兽!$CN$97:$CU$102,MATCH(魂兽1!$C$3,魂兽!$CM$97:$CM$102,0),4)+INDEX(魂兽!$BP$101:$BW$125,MATCH(魂兽1!$D$3,魂兽!$BO$101:$BO$125,0),4))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54" s="31">
        <f>IF(G54&lt;$A$3,0,INDEX(魂兽!$DG$79:$DN$85,MATCH(魂兽1!$B$3,魂兽!$DF$79:$DF$85,0),1)+INDEX(魂兽!$CN$97:$CU$102,MATCH(魂兽1!$C$3,魂兽!$CM$97:$CM$102,0),1)+INDEX(魂兽!$BP$101:$BW$125,MATCH(魂兽1!$D$3,魂兽!$BO$101:$BO$125,0),1))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54" s="58">
        <f>IF(G54&lt;$A$3,0,INDEX(魂兽!$DG$79:$DN$85,MATCH(魂兽1!$B$3,魂兽!$DF$79:$DF$85,0),2)+INDEX(魂兽!$CN$97:$CU$102,MATCH(魂兽1!$C$3,魂兽!$CM$97:$CM$102,0),2)+INDEX(魂兽!$BP$101:$BW$125,MATCH(魂兽1!$D$3,魂兽!$BO$101:$BO$125,0),2))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54" s="58">
        <f>IF(G54&lt;$A$3,0,INDEX(魂兽!$DG$79:$DN$85,MATCH(魂兽1!$B$3,魂兽!$DF$79:$DF$85,0),3)+INDEX(魂兽!$CN$97:$CU$102,MATCH(魂兽1!$C$3,魂兽!$CM$97:$CM$102,0),3)+INDEX(魂兽!$BP$101:$BW$125,MATCH(魂兽1!$D$3,魂兽!$BO$101:$BO$125,0),3))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54" s="58">
        <f>IF(G54&lt;$A$3,0,INDEX(魂兽!$DG$79:$DN$85,MATCH(魂兽1!$B$3,魂兽!$DF$79:$DF$85,0),5)+INDEX(魂兽!$CN$97:$CU$102,MATCH(魂兽1!$C$3,魂兽!$CM$97:$CM$102,0),5)+INDEX(魂兽!$BP$101:$BW$125,MATCH(魂兽1!$D$3,魂兽!$BO$101:$BO$125,0),5))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54" s="58">
        <f>IF(G54&lt;$A$3,0,INDEX(魂兽!$DG$79:$DN$85,MATCH(魂兽1!$B$3,魂兽!$DF$79:$DF$85,0),6)+INDEX(魂兽!$CN$97:$CU$102,MATCH(魂兽1!$C$3,魂兽!$CM$97:$CM$102,0),6)+INDEX(魂兽!$BP$101:$BW$125,MATCH(魂兽1!$D$3,魂兽!$BO$101:$BO$125,0),6))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54" s="58">
        <v>48</v>
      </c>
      <c r="X54" s="59">
        <f>IF($W54&lt;$L$3,0,INDEX(魂兽!$I$8:$I$126,MATCH(魂兽1!$X$3,魂兽!$G$8:$G$126,1),1))</f>
        <v>0.6</v>
      </c>
      <c r="Y54" s="59">
        <f>IF($W54&lt;$L$3,0,INDEX(魂兽!$I$8:$I$126,MATCH(魂兽1!$X$3,魂兽!$G$8:$G$126,1),1))</f>
        <v>0.6</v>
      </c>
      <c r="Z54" s="59">
        <f>IF($W54&lt;$L$3,0,INDEX(魂兽!$I$8:$I$126,MATCH(魂兽1!$X$3,魂兽!$G$8:$G$126,1),1))</f>
        <v>0.6</v>
      </c>
      <c r="AA54" s="59">
        <f>IF($W54&lt;$L$3,0,INDEX(魂兽!$I$8:$I$126,MATCH(魂兽1!$X$3,魂兽!$G$8:$G$126,1),1))</f>
        <v>0.6</v>
      </c>
      <c r="AB54" s="59">
        <f>IF($W54&lt;$L$3,0,INDEX(魂兽!$I$8:$I$126,MATCH(魂兽1!$X$3,魂兽!$G$8:$G$126,1),1))</f>
        <v>0.6</v>
      </c>
      <c r="AC54" s="59">
        <f>IF($W54&lt;$L$3,0,INDEX(魂兽!$I$8:$I$126,MATCH(魂兽1!$X$3,魂兽!$G$8:$G$126,1),1))</f>
        <v>0.6</v>
      </c>
      <c r="AD54" s="59">
        <f>IF($W54&lt;$L$3,0,INDEX(魂兽!$I$8:$I$126,MATCH(魂兽1!$X$3,魂兽!$G$8:$G$126,1),1))</f>
        <v>0.6</v>
      </c>
      <c r="AE54" s="59">
        <f>IF($W54&lt;$L$3,0,INDEX(魂兽!$I$8:$I$126,MATCH(魂兽1!$X$3,魂兽!$G$8:$G$126,1),1))</f>
        <v>0.6</v>
      </c>
      <c r="AF54" s="59">
        <f>IF($W54&lt;$L$3,0,INDEX(魂兽!$I$8:$I$126,MATCH(魂兽1!$X$3,魂兽!$G$8:$G$126,1),1))</f>
        <v>0.6</v>
      </c>
      <c r="AG54" s="59">
        <f>IF($W54&lt;$L$3,0,INDEX(魂兽!$I$8:$I$126,MATCH(魂兽1!$X$3,魂兽!$G$8:$G$126,1),1))</f>
        <v>0.6</v>
      </c>
      <c r="AH54" s="59">
        <f>IF($W54&lt;$L$3,0,INDEX(魂兽!$I$8:$I$126,MATCH(魂兽1!$X$3,魂兽!$G$8:$G$126,1),1))</f>
        <v>0.6</v>
      </c>
      <c r="AI54" s="59">
        <f>IF($W54&lt;$L$3,0,INDEX(魂兽!$I$8:$I$126,MATCH(魂兽1!$X$3,魂兽!$G$8:$G$126,1),1))</f>
        <v>0.6</v>
      </c>
      <c r="AJ54" s="59">
        <f>IF($W54&lt;$L$3,0,INDEX(魂兽!$I$8:$I$126,MATCH(魂兽1!$X$3,魂兽!$G$8:$G$126,1),1))</f>
        <v>0.6</v>
      </c>
      <c r="AK54" s="59">
        <f>IF($W54&lt;$L$3,0,INDEX(魂兽!$I$8:$I$126,MATCH(魂兽1!$X$3,魂兽!$G$8:$G$126,1),1))</f>
        <v>0.6</v>
      </c>
      <c r="AN54" s="58">
        <v>48</v>
      </c>
      <c r="AO54" s="58">
        <f>IF(G54&lt;$A$3,0,INDEX(魂兽!$DG$79:$DN$85,MATCH(魂兽1!$B$3,魂兽!$DF$79:$DF$85,0),7)+INDEX(魂兽!$CN$97:$CU$102,MATCH(魂兽1!$C$3,魂兽!$CM$97:$CM$102,0),7)+INDEX(魂兽!$BP$101:$BW$125,MATCH(魂兽1!$D$3,魂兽!$BO$101:$BO$125,0),7))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54" s="58">
        <f>IF(G54&lt;$A$3,0,INDEX(魂兽!$DG$79:$DN$85,MATCH(魂兽1!$B$3,魂兽!$DF$79:$DF$85,0),8)+INDEX(魂兽!$CN$97:$CU$102,MATCH(魂兽1!$C$3,魂兽!$CM$97:$CM$102,0),8)+INDEX(魂兽!$BP$101:$BW$125,MATCH(魂兽1!$D$3,魂兽!$BO$101:$BO$125,0),8))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55" spans="7:42" x14ac:dyDescent="0.2">
      <c r="G55" s="58">
        <v>49</v>
      </c>
      <c r="H55" s="29">
        <f>IF(G55&lt;$A$3,0,INDEX(魂兽!$DG$79:$DN$85,MATCH(魂兽1!$B$3,魂兽!$DF$79:$DF$85,0),4)+INDEX(魂兽!$CN$97:$CU$102,MATCH(魂兽1!$C$3,魂兽!$CM$97:$CM$102,0),4)+INDEX(魂兽!$BP$101:$BW$125,MATCH(魂兽1!$D$3,魂兽!$BO$101:$BO$125,0),4))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55" s="31">
        <f>IF(G55&lt;$A$3,0,INDEX(魂兽!$DG$79:$DN$85,MATCH(魂兽1!$B$3,魂兽!$DF$79:$DF$85,0),1)+INDEX(魂兽!$CN$97:$CU$102,MATCH(魂兽1!$C$3,魂兽!$CM$97:$CM$102,0),1)+INDEX(魂兽!$BP$101:$BW$125,MATCH(魂兽1!$D$3,魂兽!$BO$101:$BO$125,0),1))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55" s="58">
        <f>IF(G55&lt;$A$3,0,INDEX(魂兽!$DG$79:$DN$85,MATCH(魂兽1!$B$3,魂兽!$DF$79:$DF$85,0),2)+INDEX(魂兽!$CN$97:$CU$102,MATCH(魂兽1!$C$3,魂兽!$CM$97:$CM$102,0),2)+INDEX(魂兽!$BP$101:$BW$125,MATCH(魂兽1!$D$3,魂兽!$BO$101:$BO$125,0),2))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55" s="58">
        <f>IF(G55&lt;$A$3,0,INDEX(魂兽!$DG$79:$DN$85,MATCH(魂兽1!$B$3,魂兽!$DF$79:$DF$85,0),3)+INDEX(魂兽!$CN$97:$CU$102,MATCH(魂兽1!$C$3,魂兽!$CM$97:$CM$102,0),3)+INDEX(魂兽!$BP$101:$BW$125,MATCH(魂兽1!$D$3,魂兽!$BO$101:$BO$125,0),3))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55" s="58">
        <f>IF(G55&lt;$A$3,0,INDEX(魂兽!$DG$79:$DN$85,MATCH(魂兽1!$B$3,魂兽!$DF$79:$DF$85,0),5)+INDEX(魂兽!$CN$97:$CU$102,MATCH(魂兽1!$C$3,魂兽!$CM$97:$CM$102,0),5)+INDEX(魂兽!$BP$101:$BW$125,MATCH(魂兽1!$D$3,魂兽!$BO$101:$BO$125,0),5))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55" s="58">
        <f>IF(G55&lt;$A$3,0,INDEX(魂兽!$DG$79:$DN$85,MATCH(魂兽1!$B$3,魂兽!$DF$79:$DF$85,0),6)+INDEX(魂兽!$CN$97:$CU$102,MATCH(魂兽1!$C$3,魂兽!$CM$97:$CM$102,0),6)+INDEX(魂兽!$BP$101:$BW$125,MATCH(魂兽1!$D$3,魂兽!$BO$101:$BO$125,0),6))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55" s="58">
        <v>49</v>
      </c>
      <c r="X55" s="59">
        <f>IF($W55&lt;$L$3,0,INDEX(魂兽!$I$8:$I$126,MATCH(魂兽1!$X$3,魂兽!$G$8:$G$126,1),1))</f>
        <v>0.6</v>
      </c>
      <c r="Y55" s="59">
        <f>IF($W55&lt;$L$3,0,INDEX(魂兽!$I$8:$I$126,MATCH(魂兽1!$X$3,魂兽!$G$8:$G$126,1),1))</f>
        <v>0.6</v>
      </c>
      <c r="Z55" s="59">
        <f>IF($W55&lt;$L$3,0,INDEX(魂兽!$I$8:$I$126,MATCH(魂兽1!$X$3,魂兽!$G$8:$G$126,1),1))</f>
        <v>0.6</v>
      </c>
      <c r="AA55" s="59">
        <f>IF($W55&lt;$L$3,0,INDEX(魂兽!$I$8:$I$126,MATCH(魂兽1!$X$3,魂兽!$G$8:$G$126,1),1))</f>
        <v>0.6</v>
      </c>
      <c r="AB55" s="59">
        <f>IF($W55&lt;$L$3,0,INDEX(魂兽!$I$8:$I$126,MATCH(魂兽1!$X$3,魂兽!$G$8:$G$126,1),1))</f>
        <v>0.6</v>
      </c>
      <c r="AC55" s="59">
        <f>IF($W55&lt;$L$3,0,INDEX(魂兽!$I$8:$I$126,MATCH(魂兽1!$X$3,魂兽!$G$8:$G$126,1),1))</f>
        <v>0.6</v>
      </c>
      <c r="AD55" s="59">
        <f>IF($W55&lt;$L$3,0,INDEX(魂兽!$I$8:$I$126,MATCH(魂兽1!$X$3,魂兽!$G$8:$G$126,1),1))</f>
        <v>0.6</v>
      </c>
      <c r="AE55" s="59">
        <f>IF($W55&lt;$L$3,0,INDEX(魂兽!$I$8:$I$126,MATCH(魂兽1!$X$3,魂兽!$G$8:$G$126,1),1))</f>
        <v>0.6</v>
      </c>
      <c r="AF55" s="59">
        <f>IF($W55&lt;$L$3,0,INDEX(魂兽!$I$8:$I$126,MATCH(魂兽1!$X$3,魂兽!$G$8:$G$126,1),1))</f>
        <v>0.6</v>
      </c>
      <c r="AG55" s="59">
        <f>IF($W55&lt;$L$3,0,INDEX(魂兽!$I$8:$I$126,MATCH(魂兽1!$X$3,魂兽!$G$8:$G$126,1),1))</f>
        <v>0.6</v>
      </c>
      <c r="AH55" s="59">
        <f>IF($W55&lt;$L$3,0,INDEX(魂兽!$I$8:$I$126,MATCH(魂兽1!$X$3,魂兽!$G$8:$G$126,1),1))</f>
        <v>0.6</v>
      </c>
      <c r="AI55" s="59">
        <f>IF($W55&lt;$L$3,0,INDEX(魂兽!$I$8:$I$126,MATCH(魂兽1!$X$3,魂兽!$G$8:$G$126,1),1))</f>
        <v>0.6</v>
      </c>
      <c r="AJ55" s="59">
        <f>IF($W55&lt;$L$3,0,INDEX(魂兽!$I$8:$I$126,MATCH(魂兽1!$X$3,魂兽!$G$8:$G$126,1),1))</f>
        <v>0.6</v>
      </c>
      <c r="AK55" s="59">
        <f>IF($W55&lt;$L$3,0,INDEX(魂兽!$I$8:$I$126,MATCH(魂兽1!$X$3,魂兽!$G$8:$G$126,1),1))</f>
        <v>0.6</v>
      </c>
      <c r="AN55" s="58">
        <v>49</v>
      </c>
      <c r="AO55" s="58">
        <f>IF(G55&lt;$A$3,0,INDEX(魂兽!$DG$79:$DN$85,MATCH(魂兽1!$B$3,魂兽!$DF$79:$DF$85,0),7)+INDEX(魂兽!$CN$97:$CU$102,MATCH(魂兽1!$C$3,魂兽!$CM$97:$CM$102,0),7)+INDEX(魂兽!$BP$101:$BW$125,MATCH(魂兽1!$D$3,魂兽!$BO$101:$BO$125,0),7))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55" s="58">
        <f>IF(G55&lt;$A$3,0,INDEX(魂兽!$DG$79:$DN$85,MATCH(魂兽1!$B$3,魂兽!$DF$79:$DF$85,0),8)+INDEX(魂兽!$CN$97:$CU$102,MATCH(魂兽1!$C$3,魂兽!$CM$97:$CM$102,0),8)+INDEX(魂兽!$BP$101:$BW$125,MATCH(魂兽1!$D$3,魂兽!$BO$101:$BO$125,0),8))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56" spans="7:42" x14ac:dyDescent="0.2">
      <c r="G56" s="58">
        <v>50</v>
      </c>
      <c r="H56" s="29">
        <f>IF(G56&lt;$A$3,0,INDEX(魂兽!$DG$79:$DN$85,MATCH(魂兽1!$B$3,魂兽!$DF$79:$DF$85,0),4)+INDEX(魂兽!$CN$97:$CU$102,MATCH(魂兽1!$C$3,魂兽!$CM$97:$CM$102,0),4)+INDEX(魂兽!$BP$101:$BW$125,MATCH(魂兽1!$D$3,魂兽!$BO$101:$BO$125,0),4))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56" s="31">
        <f>IF(G56&lt;$A$3,0,INDEX(魂兽!$DG$79:$DN$85,MATCH(魂兽1!$B$3,魂兽!$DF$79:$DF$85,0),1)+INDEX(魂兽!$CN$97:$CU$102,MATCH(魂兽1!$C$3,魂兽!$CM$97:$CM$102,0),1)+INDEX(魂兽!$BP$101:$BW$125,MATCH(魂兽1!$D$3,魂兽!$BO$101:$BO$125,0),1))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56" s="58">
        <f>IF(G56&lt;$A$3,0,INDEX(魂兽!$DG$79:$DN$85,MATCH(魂兽1!$B$3,魂兽!$DF$79:$DF$85,0),2)+INDEX(魂兽!$CN$97:$CU$102,MATCH(魂兽1!$C$3,魂兽!$CM$97:$CM$102,0),2)+INDEX(魂兽!$BP$101:$BW$125,MATCH(魂兽1!$D$3,魂兽!$BO$101:$BO$125,0),2))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56" s="58">
        <f>IF(G56&lt;$A$3,0,INDEX(魂兽!$DG$79:$DN$85,MATCH(魂兽1!$B$3,魂兽!$DF$79:$DF$85,0),3)+INDEX(魂兽!$CN$97:$CU$102,MATCH(魂兽1!$C$3,魂兽!$CM$97:$CM$102,0),3)+INDEX(魂兽!$BP$101:$BW$125,MATCH(魂兽1!$D$3,魂兽!$BO$101:$BO$125,0),3))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56" s="58">
        <f>IF(G56&lt;$A$3,0,INDEX(魂兽!$DG$79:$DN$85,MATCH(魂兽1!$B$3,魂兽!$DF$79:$DF$85,0),5)+INDEX(魂兽!$CN$97:$CU$102,MATCH(魂兽1!$C$3,魂兽!$CM$97:$CM$102,0),5)+INDEX(魂兽!$BP$101:$BW$125,MATCH(魂兽1!$D$3,魂兽!$BO$101:$BO$125,0),5))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56" s="58">
        <f>IF(G56&lt;$A$3,0,INDEX(魂兽!$DG$79:$DN$85,MATCH(魂兽1!$B$3,魂兽!$DF$79:$DF$85,0),6)+INDEX(魂兽!$CN$97:$CU$102,MATCH(魂兽1!$C$3,魂兽!$CM$97:$CM$102,0),6)+INDEX(魂兽!$BP$101:$BW$125,MATCH(魂兽1!$D$3,魂兽!$BO$101:$BO$125,0),6))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56" s="58">
        <v>50</v>
      </c>
      <c r="X56" s="59">
        <f>IF($W56&lt;$L$3,0,INDEX(魂兽!$I$8:$I$126,MATCH(魂兽1!$X$3,魂兽!$G$8:$G$126,1),1))</f>
        <v>0.6</v>
      </c>
      <c r="Y56" s="59">
        <f>IF($W56&lt;$L$3,0,INDEX(魂兽!$I$8:$I$126,MATCH(魂兽1!$X$3,魂兽!$G$8:$G$126,1),1))</f>
        <v>0.6</v>
      </c>
      <c r="Z56" s="59">
        <f>IF($W56&lt;$L$3,0,INDEX(魂兽!$I$8:$I$126,MATCH(魂兽1!$X$3,魂兽!$G$8:$G$126,1),1))</f>
        <v>0.6</v>
      </c>
      <c r="AA56" s="59">
        <f>IF($W56&lt;$L$3,0,INDEX(魂兽!$I$8:$I$126,MATCH(魂兽1!$X$3,魂兽!$G$8:$G$126,1),1))</f>
        <v>0.6</v>
      </c>
      <c r="AB56" s="59">
        <f>IF($W56&lt;$L$3,0,INDEX(魂兽!$I$8:$I$126,MATCH(魂兽1!$X$3,魂兽!$G$8:$G$126,1),1))</f>
        <v>0.6</v>
      </c>
      <c r="AC56" s="59">
        <f>IF($W56&lt;$L$3,0,INDEX(魂兽!$I$8:$I$126,MATCH(魂兽1!$X$3,魂兽!$G$8:$G$126,1),1))</f>
        <v>0.6</v>
      </c>
      <c r="AD56" s="59">
        <f>IF($W56&lt;$L$3,0,INDEX(魂兽!$I$8:$I$126,MATCH(魂兽1!$X$3,魂兽!$G$8:$G$126,1),1))</f>
        <v>0.6</v>
      </c>
      <c r="AE56" s="59">
        <f>IF($W56&lt;$L$3,0,INDEX(魂兽!$I$8:$I$126,MATCH(魂兽1!$X$3,魂兽!$G$8:$G$126,1),1))</f>
        <v>0.6</v>
      </c>
      <c r="AF56" s="59">
        <f>IF($W56&lt;$L$3,0,INDEX(魂兽!$I$8:$I$126,MATCH(魂兽1!$X$3,魂兽!$G$8:$G$126,1),1))</f>
        <v>0.6</v>
      </c>
      <c r="AG56" s="59">
        <f>IF($W56&lt;$L$3,0,INDEX(魂兽!$I$8:$I$126,MATCH(魂兽1!$X$3,魂兽!$G$8:$G$126,1),1))</f>
        <v>0.6</v>
      </c>
      <c r="AH56" s="59">
        <f>IF($W56&lt;$L$3,0,INDEX(魂兽!$I$8:$I$126,MATCH(魂兽1!$X$3,魂兽!$G$8:$G$126,1),1))</f>
        <v>0.6</v>
      </c>
      <c r="AI56" s="59">
        <f>IF($W56&lt;$L$3,0,INDEX(魂兽!$I$8:$I$126,MATCH(魂兽1!$X$3,魂兽!$G$8:$G$126,1),1))</f>
        <v>0.6</v>
      </c>
      <c r="AJ56" s="59">
        <f>IF($W56&lt;$L$3,0,INDEX(魂兽!$I$8:$I$126,MATCH(魂兽1!$X$3,魂兽!$G$8:$G$126,1),1))</f>
        <v>0.6</v>
      </c>
      <c r="AK56" s="59">
        <f>IF($W56&lt;$L$3,0,INDEX(魂兽!$I$8:$I$126,MATCH(魂兽1!$X$3,魂兽!$G$8:$G$126,1),1))</f>
        <v>0.6</v>
      </c>
      <c r="AN56" s="58">
        <v>50</v>
      </c>
      <c r="AO56" s="58">
        <f>IF(G56&lt;$A$3,0,INDEX(魂兽!$DG$79:$DN$85,MATCH(魂兽1!$B$3,魂兽!$DF$79:$DF$85,0),7)+INDEX(魂兽!$CN$97:$CU$102,MATCH(魂兽1!$C$3,魂兽!$CM$97:$CM$102,0),7)+INDEX(魂兽!$BP$101:$BW$125,MATCH(魂兽1!$D$3,魂兽!$BO$101:$BO$125,0),7))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56" s="58">
        <f>IF(G56&lt;$A$3,0,INDEX(魂兽!$DG$79:$DN$85,MATCH(魂兽1!$B$3,魂兽!$DF$79:$DF$85,0),8)+INDEX(魂兽!$CN$97:$CU$102,MATCH(魂兽1!$C$3,魂兽!$CM$97:$CM$102,0),8)+INDEX(魂兽!$BP$101:$BW$125,MATCH(魂兽1!$D$3,魂兽!$BO$101:$BO$125,0),8))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57" spans="7:42" x14ac:dyDescent="0.2">
      <c r="G57" s="58">
        <v>51</v>
      </c>
      <c r="H57" s="29">
        <f>IF(G57&lt;$A$3,0,INDEX(魂兽!$DG$79:$DN$85,MATCH(魂兽1!$B$3,魂兽!$DF$79:$DF$85,0),4)+INDEX(魂兽!$CN$97:$CU$102,MATCH(魂兽1!$C$3,魂兽!$CM$97:$CM$102,0),4)+INDEX(魂兽!$BP$101:$BW$125,MATCH(魂兽1!$D$3,魂兽!$BO$101:$BO$125,0),4))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57" s="31">
        <f>IF(G57&lt;$A$3,0,INDEX(魂兽!$DG$79:$DN$85,MATCH(魂兽1!$B$3,魂兽!$DF$79:$DF$85,0),1)+INDEX(魂兽!$CN$97:$CU$102,MATCH(魂兽1!$C$3,魂兽!$CM$97:$CM$102,0),1)+INDEX(魂兽!$BP$101:$BW$125,MATCH(魂兽1!$D$3,魂兽!$BO$101:$BO$125,0),1))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57" s="58">
        <f>IF(G57&lt;$A$3,0,INDEX(魂兽!$DG$79:$DN$85,MATCH(魂兽1!$B$3,魂兽!$DF$79:$DF$85,0),2)+INDEX(魂兽!$CN$97:$CU$102,MATCH(魂兽1!$C$3,魂兽!$CM$97:$CM$102,0),2)+INDEX(魂兽!$BP$101:$BW$125,MATCH(魂兽1!$D$3,魂兽!$BO$101:$BO$125,0),2))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57" s="58">
        <f>IF(G57&lt;$A$3,0,INDEX(魂兽!$DG$79:$DN$85,MATCH(魂兽1!$B$3,魂兽!$DF$79:$DF$85,0),3)+INDEX(魂兽!$CN$97:$CU$102,MATCH(魂兽1!$C$3,魂兽!$CM$97:$CM$102,0),3)+INDEX(魂兽!$BP$101:$BW$125,MATCH(魂兽1!$D$3,魂兽!$BO$101:$BO$125,0),3))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57" s="58">
        <f>IF(G57&lt;$A$3,0,INDEX(魂兽!$DG$79:$DN$85,MATCH(魂兽1!$B$3,魂兽!$DF$79:$DF$85,0),5)+INDEX(魂兽!$CN$97:$CU$102,MATCH(魂兽1!$C$3,魂兽!$CM$97:$CM$102,0),5)+INDEX(魂兽!$BP$101:$BW$125,MATCH(魂兽1!$D$3,魂兽!$BO$101:$BO$125,0),5))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57" s="58">
        <f>IF(G57&lt;$A$3,0,INDEX(魂兽!$DG$79:$DN$85,MATCH(魂兽1!$B$3,魂兽!$DF$79:$DF$85,0),6)+INDEX(魂兽!$CN$97:$CU$102,MATCH(魂兽1!$C$3,魂兽!$CM$97:$CM$102,0),6)+INDEX(魂兽!$BP$101:$BW$125,MATCH(魂兽1!$D$3,魂兽!$BO$101:$BO$125,0),6))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57" s="58">
        <v>51</v>
      </c>
      <c r="X57" s="59">
        <f>IF($W57&lt;$L$3,0,INDEX(魂兽!$I$8:$I$126,MATCH(魂兽1!$X$3,魂兽!$G$8:$G$126,1),1))</f>
        <v>0.6</v>
      </c>
      <c r="Y57" s="59">
        <f>IF($W57&lt;$L$3,0,INDEX(魂兽!$I$8:$I$126,MATCH(魂兽1!$X$3,魂兽!$G$8:$G$126,1),1))</f>
        <v>0.6</v>
      </c>
      <c r="Z57" s="59">
        <f>IF($W57&lt;$L$3,0,INDEX(魂兽!$I$8:$I$126,MATCH(魂兽1!$X$3,魂兽!$G$8:$G$126,1),1))</f>
        <v>0.6</v>
      </c>
      <c r="AA57" s="59">
        <f>IF($W57&lt;$L$3,0,INDEX(魂兽!$I$8:$I$126,MATCH(魂兽1!$X$3,魂兽!$G$8:$G$126,1),1))</f>
        <v>0.6</v>
      </c>
      <c r="AB57" s="59">
        <f>IF($W57&lt;$L$3,0,INDEX(魂兽!$I$8:$I$126,MATCH(魂兽1!$X$3,魂兽!$G$8:$G$126,1),1))</f>
        <v>0.6</v>
      </c>
      <c r="AC57" s="59">
        <f>IF($W57&lt;$L$3,0,INDEX(魂兽!$I$8:$I$126,MATCH(魂兽1!$X$3,魂兽!$G$8:$G$126,1),1))</f>
        <v>0.6</v>
      </c>
      <c r="AD57" s="59">
        <f>IF($W57&lt;$L$3,0,INDEX(魂兽!$I$8:$I$126,MATCH(魂兽1!$X$3,魂兽!$G$8:$G$126,1),1))</f>
        <v>0.6</v>
      </c>
      <c r="AE57" s="59">
        <f>IF($W57&lt;$L$3,0,INDEX(魂兽!$I$8:$I$126,MATCH(魂兽1!$X$3,魂兽!$G$8:$G$126,1),1))</f>
        <v>0.6</v>
      </c>
      <c r="AF57" s="59">
        <f>IF($W57&lt;$L$3,0,INDEX(魂兽!$I$8:$I$126,MATCH(魂兽1!$X$3,魂兽!$G$8:$G$126,1),1))</f>
        <v>0.6</v>
      </c>
      <c r="AG57" s="59">
        <f>IF($W57&lt;$L$3,0,INDEX(魂兽!$I$8:$I$126,MATCH(魂兽1!$X$3,魂兽!$G$8:$G$126,1),1))</f>
        <v>0.6</v>
      </c>
      <c r="AH57" s="59">
        <f>IF($W57&lt;$L$3,0,INDEX(魂兽!$I$8:$I$126,MATCH(魂兽1!$X$3,魂兽!$G$8:$G$126,1),1))</f>
        <v>0.6</v>
      </c>
      <c r="AI57" s="59">
        <f>IF($W57&lt;$L$3,0,INDEX(魂兽!$I$8:$I$126,MATCH(魂兽1!$X$3,魂兽!$G$8:$G$126,1),1))</f>
        <v>0.6</v>
      </c>
      <c r="AJ57" s="59">
        <f>IF($W57&lt;$L$3,0,INDEX(魂兽!$I$8:$I$126,MATCH(魂兽1!$X$3,魂兽!$G$8:$G$126,1),1))</f>
        <v>0.6</v>
      </c>
      <c r="AK57" s="59">
        <f>IF($W57&lt;$L$3,0,INDEX(魂兽!$I$8:$I$126,MATCH(魂兽1!$X$3,魂兽!$G$8:$G$126,1),1))</f>
        <v>0.6</v>
      </c>
      <c r="AN57" s="58">
        <v>51</v>
      </c>
      <c r="AO57" s="58">
        <f>IF(G57&lt;$A$3,0,INDEX(魂兽!$DG$79:$DN$85,MATCH(魂兽1!$B$3,魂兽!$DF$79:$DF$85,0),7)+INDEX(魂兽!$CN$97:$CU$102,MATCH(魂兽1!$C$3,魂兽!$CM$97:$CM$102,0),7)+INDEX(魂兽!$BP$101:$BW$125,MATCH(魂兽1!$D$3,魂兽!$BO$101:$BO$125,0),7))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57" s="58">
        <f>IF(G57&lt;$A$3,0,INDEX(魂兽!$DG$79:$DN$85,MATCH(魂兽1!$B$3,魂兽!$DF$79:$DF$85,0),8)+INDEX(魂兽!$CN$97:$CU$102,MATCH(魂兽1!$C$3,魂兽!$CM$97:$CM$102,0),8)+INDEX(魂兽!$BP$101:$BW$125,MATCH(魂兽1!$D$3,魂兽!$BO$101:$BO$125,0),8))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58" spans="7:42" x14ac:dyDescent="0.2">
      <c r="G58" s="58">
        <v>52</v>
      </c>
      <c r="H58" s="29">
        <f>IF(G58&lt;$A$3,0,INDEX(魂兽!$DG$79:$DN$85,MATCH(魂兽1!$B$3,魂兽!$DF$79:$DF$85,0),4)+INDEX(魂兽!$CN$97:$CU$102,MATCH(魂兽1!$C$3,魂兽!$CM$97:$CM$102,0),4)+INDEX(魂兽!$BP$101:$BW$125,MATCH(魂兽1!$D$3,魂兽!$BO$101:$BO$125,0),4))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58" s="31">
        <f>IF(G58&lt;$A$3,0,INDEX(魂兽!$DG$79:$DN$85,MATCH(魂兽1!$B$3,魂兽!$DF$79:$DF$85,0),1)+INDEX(魂兽!$CN$97:$CU$102,MATCH(魂兽1!$C$3,魂兽!$CM$97:$CM$102,0),1)+INDEX(魂兽!$BP$101:$BW$125,MATCH(魂兽1!$D$3,魂兽!$BO$101:$BO$125,0),1))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58" s="58">
        <f>IF(G58&lt;$A$3,0,INDEX(魂兽!$DG$79:$DN$85,MATCH(魂兽1!$B$3,魂兽!$DF$79:$DF$85,0),2)+INDEX(魂兽!$CN$97:$CU$102,MATCH(魂兽1!$C$3,魂兽!$CM$97:$CM$102,0),2)+INDEX(魂兽!$BP$101:$BW$125,MATCH(魂兽1!$D$3,魂兽!$BO$101:$BO$125,0),2))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58" s="58">
        <f>IF(G58&lt;$A$3,0,INDEX(魂兽!$DG$79:$DN$85,MATCH(魂兽1!$B$3,魂兽!$DF$79:$DF$85,0),3)+INDEX(魂兽!$CN$97:$CU$102,MATCH(魂兽1!$C$3,魂兽!$CM$97:$CM$102,0),3)+INDEX(魂兽!$BP$101:$BW$125,MATCH(魂兽1!$D$3,魂兽!$BO$101:$BO$125,0),3))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58" s="58">
        <f>IF(G58&lt;$A$3,0,INDEX(魂兽!$DG$79:$DN$85,MATCH(魂兽1!$B$3,魂兽!$DF$79:$DF$85,0),5)+INDEX(魂兽!$CN$97:$CU$102,MATCH(魂兽1!$C$3,魂兽!$CM$97:$CM$102,0),5)+INDEX(魂兽!$BP$101:$BW$125,MATCH(魂兽1!$D$3,魂兽!$BO$101:$BO$125,0),5))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58" s="58">
        <f>IF(G58&lt;$A$3,0,INDEX(魂兽!$DG$79:$DN$85,MATCH(魂兽1!$B$3,魂兽!$DF$79:$DF$85,0),6)+INDEX(魂兽!$CN$97:$CU$102,MATCH(魂兽1!$C$3,魂兽!$CM$97:$CM$102,0),6)+INDEX(魂兽!$BP$101:$BW$125,MATCH(魂兽1!$D$3,魂兽!$BO$101:$BO$125,0),6))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58" s="58">
        <v>52</v>
      </c>
      <c r="X58" s="59">
        <f>IF($W58&lt;$L$3,0,INDEX(魂兽!$I$8:$I$126,MATCH(魂兽1!$X$3,魂兽!$G$8:$G$126,1),1))</f>
        <v>0.6</v>
      </c>
      <c r="Y58" s="59">
        <f>IF($W58&lt;$L$3,0,INDEX(魂兽!$I$8:$I$126,MATCH(魂兽1!$X$3,魂兽!$G$8:$G$126,1),1))</f>
        <v>0.6</v>
      </c>
      <c r="Z58" s="59">
        <f>IF($W58&lt;$L$3,0,INDEX(魂兽!$I$8:$I$126,MATCH(魂兽1!$X$3,魂兽!$G$8:$G$126,1),1))</f>
        <v>0.6</v>
      </c>
      <c r="AA58" s="59">
        <f>IF($W58&lt;$L$3,0,INDEX(魂兽!$I$8:$I$126,MATCH(魂兽1!$X$3,魂兽!$G$8:$G$126,1),1))</f>
        <v>0.6</v>
      </c>
      <c r="AB58" s="59">
        <f>IF($W58&lt;$L$3,0,INDEX(魂兽!$I$8:$I$126,MATCH(魂兽1!$X$3,魂兽!$G$8:$G$126,1),1))</f>
        <v>0.6</v>
      </c>
      <c r="AC58" s="59">
        <f>IF($W58&lt;$L$3,0,INDEX(魂兽!$I$8:$I$126,MATCH(魂兽1!$X$3,魂兽!$G$8:$G$126,1),1))</f>
        <v>0.6</v>
      </c>
      <c r="AD58" s="59">
        <f>IF($W58&lt;$L$3,0,INDEX(魂兽!$I$8:$I$126,MATCH(魂兽1!$X$3,魂兽!$G$8:$G$126,1),1))</f>
        <v>0.6</v>
      </c>
      <c r="AE58" s="59">
        <f>IF($W58&lt;$L$3,0,INDEX(魂兽!$I$8:$I$126,MATCH(魂兽1!$X$3,魂兽!$G$8:$G$126,1),1))</f>
        <v>0.6</v>
      </c>
      <c r="AF58" s="59">
        <f>IF($W58&lt;$L$3,0,INDEX(魂兽!$I$8:$I$126,MATCH(魂兽1!$X$3,魂兽!$G$8:$G$126,1),1))</f>
        <v>0.6</v>
      </c>
      <c r="AG58" s="59">
        <f>IF($W58&lt;$L$3,0,INDEX(魂兽!$I$8:$I$126,MATCH(魂兽1!$X$3,魂兽!$G$8:$G$126,1),1))</f>
        <v>0.6</v>
      </c>
      <c r="AH58" s="59">
        <f>IF($W58&lt;$L$3,0,INDEX(魂兽!$I$8:$I$126,MATCH(魂兽1!$X$3,魂兽!$G$8:$G$126,1),1))</f>
        <v>0.6</v>
      </c>
      <c r="AI58" s="59">
        <f>IF($W58&lt;$L$3,0,INDEX(魂兽!$I$8:$I$126,MATCH(魂兽1!$X$3,魂兽!$G$8:$G$126,1),1))</f>
        <v>0.6</v>
      </c>
      <c r="AJ58" s="59">
        <f>IF($W58&lt;$L$3,0,INDEX(魂兽!$I$8:$I$126,MATCH(魂兽1!$X$3,魂兽!$G$8:$G$126,1),1))</f>
        <v>0.6</v>
      </c>
      <c r="AK58" s="59">
        <f>IF($W58&lt;$L$3,0,INDEX(魂兽!$I$8:$I$126,MATCH(魂兽1!$X$3,魂兽!$G$8:$G$126,1),1))</f>
        <v>0.6</v>
      </c>
      <c r="AN58" s="58">
        <v>52</v>
      </c>
      <c r="AO58" s="58">
        <f>IF(G58&lt;$A$3,0,INDEX(魂兽!$DG$79:$DN$85,MATCH(魂兽1!$B$3,魂兽!$DF$79:$DF$85,0),7)+INDEX(魂兽!$CN$97:$CU$102,MATCH(魂兽1!$C$3,魂兽!$CM$97:$CM$102,0),7)+INDEX(魂兽!$BP$101:$BW$125,MATCH(魂兽1!$D$3,魂兽!$BO$101:$BO$125,0),7))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58" s="58">
        <f>IF(G58&lt;$A$3,0,INDEX(魂兽!$DG$79:$DN$85,MATCH(魂兽1!$B$3,魂兽!$DF$79:$DF$85,0),8)+INDEX(魂兽!$CN$97:$CU$102,MATCH(魂兽1!$C$3,魂兽!$CM$97:$CM$102,0),8)+INDEX(魂兽!$BP$101:$BW$125,MATCH(魂兽1!$D$3,魂兽!$BO$101:$BO$125,0),8))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59" spans="7:42" x14ac:dyDescent="0.2">
      <c r="G59" s="58">
        <v>53</v>
      </c>
      <c r="H59" s="29">
        <f>IF(G59&lt;$A$3,0,INDEX(魂兽!$DG$79:$DN$85,MATCH(魂兽1!$B$3,魂兽!$DF$79:$DF$85,0),4)+INDEX(魂兽!$CN$97:$CU$102,MATCH(魂兽1!$C$3,魂兽!$CM$97:$CM$102,0),4)+INDEX(魂兽!$BP$101:$BW$125,MATCH(魂兽1!$D$3,魂兽!$BO$101:$BO$125,0),4))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59" s="31">
        <f>IF(G59&lt;$A$3,0,INDEX(魂兽!$DG$79:$DN$85,MATCH(魂兽1!$B$3,魂兽!$DF$79:$DF$85,0),1)+INDEX(魂兽!$CN$97:$CU$102,MATCH(魂兽1!$C$3,魂兽!$CM$97:$CM$102,0),1)+INDEX(魂兽!$BP$101:$BW$125,MATCH(魂兽1!$D$3,魂兽!$BO$101:$BO$125,0),1))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59" s="58">
        <f>IF(G59&lt;$A$3,0,INDEX(魂兽!$DG$79:$DN$85,MATCH(魂兽1!$B$3,魂兽!$DF$79:$DF$85,0),2)+INDEX(魂兽!$CN$97:$CU$102,MATCH(魂兽1!$C$3,魂兽!$CM$97:$CM$102,0),2)+INDEX(魂兽!$BP$101:$BW$125,MATCH(魂兽1!$D$3,魂兽!$BO$101:$BO$125,0),2))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59" s="58">
        <f>IF(G59&lt;$A$3,0,INDEX(魂兽!$DG$79:$DN$85,MATCH(魂兽1!$B$3,魂兽!$DF$79:$DF$85,0),3)+INDEX(魂兽!$CN$97:$CU$102,MATCH(魂兽1!$C$3,魂兽!$CM$97:$CM$102,0),3)+INDEX(魂兽!$BP$101:$BW$125,MATCH(魂兽1!$D$3,魂兽!$BO$101:$BO$125,0),3))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59" s="58">
        <f>IF(G59&lt;$A$3,0,INDEX(魂兽!$DG$79:$DN$85,MATCH(魂兽1!$B$3,魂兽!$DF$79:$DF$85,0),5)+INDEX(魂兽!$CN$97:$CU$102,MATCH(魂兽1!$C$3,魂兽!$CM$97:$CM$102,0),5)+INDEX(魂兽!$BP$101:$BW$125,MATCH(魂兽1!$D$3,魂兽!$BO$101:$BO$125,0),5))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59" s="58">
        <f>IF(G59&lt;$A$3,0,INDEX(魂兽!$DG$79:$DN$85,MATCH(魂兽1!$B$3,魂兽!$DF$79:$DF$85,0),6)+INDEX(魂兽!$CN$97:$CU$102,MATCH(魂兽1!$C$3,魂兽!$CM$97:$CM$102,0),6)+INDEX(魂兽!$BP$101:$BW$125,MATCH(魂兽1!$D$3,魂兽!$BO$101:$BO$125,0),6))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59" s="58">
        <v>53</v>
      </c>
      <c r="X59" s="59">
        <f>IF($W59&lt;$L$3,0,INDEX(魂兽!$I$8:$I$126,MATCH(魂兽1!$X$3,魂兽!$G$8:$G$126,1),1))</f>
        <v>0.6</v>
      </c>
      <c r="Y59" s="59">
        <f>IF($W59&lt;$L$3,0,INDEX(魂兽!$I$8:$I$126,MATCH(魂兽1!$X$3,魂兽!$G$8:$G$126,1),1))</f>
        <v>0.6</v>
      </c>
      <c r="Z59" s="59">
        <f>IF($W59&lt;$L$3,0,INDEX(魂兽!$I$8:$I$126,MATCH(魂兽1!$X$3,魂兽!$G$8:$G$126,1),1))</f>
        <v>0.6</v>
      </c>
      <c r="AA59" s="59">
        <f>IF($W59&lt;$L$3,0,INDEX(魂兽!$I$8:$I$126,MATCH(魂兽1!$X$3,魂兽!$G$8:$G$126,1),1))</f>
        <v>0.6</v>
      </c>
      <c r="AB59" s="59">
        <f>IF($W59&lt;$L$3,0,INDEX(魂兽!$I$8:$I$126,MATCH(魂兽1!$X$3,魂兽!$G$8:$G$126,1),1))</f>
        <v>0.6</v>
      </c>
      <c r="AC59" s="59">
        <f>IF($W59&lt;$L$3,0,INDEX(魂兽!$I$8:$I$126,MATCH(魂兽1!$X$3,魂兽!$G$8:$G$126,1),1))</f>
        <v>0.6</v>
      </c>
      <c r="AD59" s="59">
        <f>IF($W59&lt;$L$3,0,INDEX(魂兽!$I$8:$I$126,MATCH(魂兽1!$X$3,魂兽!$G$8:$G$126,1),1))</f>
        <v>0.6</v>
      </c>
      <c r="AE59" s="59">
        <f>IF($W59&lt;$L$3,0,INDEX(魂兽!$I$8:$I$126,MATCH(魂兽1!$X$3,魂兽!$G$8:$G$126,1),1))</f>
        <v>0.6</v>
      </c>
      <c r="AF59" s="59">
        <f>IF($W59&lt;$L$3,0,INDEX(魂兽!$I$8:$I$126,MATCH(魂兽1!$X$3,魂兽!$G$8:$G$126,1),1))</f>
        <v>0.6</v>
      </c>
      <c r="AG59" s="59">
        <f>IF($W59&lt;$L$3,0,INDEX(魂兽!$I$8:$I$126,MATCH(魂兽1!$X$3,魂兽!$G$8:$G$126,1),1))</f>
        <v>0.6</v>
      </c>
      <c r="AH59" s="59">
        <f>IF($W59&lt;$L$3,0,INDEX(魂兽!$I$8:$I$126,MATCH(魂兽1!$X$3,魂兽!$G$8:$G$126,1),1))</f>
        <v>0.6</v>
      </c>
      <c r="AI59" s="59">
        <f>IF($W59&lt;$L$3,0,INDEX(魂兽!$I$8:$I$126,MATCH(魂兽1!$X$3,魂兽!$G$8:$G$126,1),1))</f>
        <v>0.6</v>
      </c>
      <c r="AJ59" s="59">
        <f>IF($W59&lt;$L$3,0,INDEX(魂兽!$I$8:$I$126,MATCH(魂兽1!$X$3,魂兽!$G$8:$G$126,1),1))</f>
        <v>0.6</v>
      </c>
      <c r="AK59" s="59">
        <f>IF($W59&lt;$L$3,0,INDEX(魂兽!$I$8:$I$126,MATCH(魂兽1!$X$3,魂兽!$G$8:$G$126,1),1))</f>
        <v>0.6</v>
      </c>
      <c r="AN59" s="58">
        <v>53</v>
      </c>
      <c r="AO59" s="58">
        <f>IF(G59&lt;$A$3,0,INDEX(魂兽!$DG$79:$DN$85,MATCH(魂兽1!$B$3,魂兽!$DF$79:$DF$85,0),7)+INDEX(魂兽!$CN$97:$CU$102,MATCH(魂兽1!$C$3,魂兽!$CM$97:$CM$102,0),7)+INDEX(魂兽!$BP$101:$BW$125,MATCH(魂兽1!$D$3,魂兽!$BO$101:$BO$125,0),7))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59" s="58">
        <f>IF(G59&lt;$A$3,0,INDEX(魂兽!$DG$79:$DN$85,MATCH(魂兽1!$B$3,魂兽!$DF$79:$DF$85,0),8)+INDEX(魂兽!$CN$97:$CU$102,MATCH(魂兽1!$C$3,魂兽!$CM$97:$CM$102,0),8)+INDEX(魂兽!$BP$101:$BW$125,MATCH(魂兽1!$D$3,魂兽!$BO$101:$BO$125,0),8))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60" spans="7:42" x14ac:dyDescent="0.2">
      <c r="G60" s="58">
        <v>54</v>
      </c>
      <c r="H60" s="29">
        <f>IF(G60&lt;$A$3,0,INDEX(魂兽!$DG$79:$DN$85,MATCH(魂兽1!$B$3,魂兽!$DF$79:$DF$85,0),4)+INDEX(魂兽!$CN$97:$CU$102,MATCH(魂兽1!$C$3,魂兽!$CM$97:$CM$102,0),4)+INDEX(魂兽!$BP$101:$BW$125,MATCH(魂兽1!$D$3,魂兽!$BO$101:$BO$125,0),4))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60" s="31">
        <f>IF(G60&lt;$A$3,0,INDEX(魂兽!$DG$79:$DN$85,MATCH(魂兽1!$B$3,魂兽!$DF$79:$DF$85,0),1)+INDEX(魂兽!$CN$97:$CU$102,MATCH(魂兽1!$C$3,魂兽!$CM$97:$CM$102,0),1)+INDEX(魂兽!$BP$101:$BW$125,MATCH(魂兽1!$D$3,魂兽!$BO$101:$BO$125,0),1))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60" s="58">
        <f>IF(G60&lt;$A$3,0,INDEX(魂兽!$DG$79:$DN$85,MATCH(魂兽1!$B$3,魂兽!$DF$79:$DF$85,0),2)+INDEX(魂兽!$CN$97:$CU$102,MATCH(魂兽1!$C$3,魂兽!$CM$97:$CM$102,0),2)+INDEX(魂兽!$BP$101:$BW$125,MATCH(魂兽1!$D$3,魂兽!$BO$101:$BO$125,0),2))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60" s="58">
        <f>IF(G60&lt;$A$3,0,INDEX(魂兽!$DG$79:$DN$85,MATCH(魂兽1!$B$3,魂兽!$DF$79:$DF$85,0),3)+INDEX(魂兽!$CN$97:$CU$102,MATCH(魂兽1!$C$3,魂兽!$CM$97:$CM$102,0),3)+INDEX(魂兽!$BP$101:$BW$125,MATCH(魂兽1!$D$3,魂兽!$BO$101:$BO$125,0),3))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60" s="58">
        <f>IF(G60&lt;$A$3,0,INDEX(魂兽!$DG$79:$DN$85,MATCH(魂兽1!$B$3,魂兽!$DF$79:$DF$85,0),5)+INDEX(魂兽!$CN$97:$CU$102,MATCH(魂兽1!$C$3,魂兽!$CM$97:$CM$102,0),5)+INDEX(魂兽!$BP$101:$BW$125,MATCH(魂兽1!$D$3,魂兽!$BO$101:$BO$125,0),5))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60" s="58">
        <f>IF(G60&lt;$A$3,0,INDEX(魂兽!$DG$79:$DN$85,MATCH(魂兽1!$B$3,魂兽!$DF$79:$DF$85,0),6)+INDEX(魂兽!$CN$97:$CU$102,MATCH(魂兽1!$C$3,魂兽!$CM$97:$CM$102,0),6)+INDEX(魂兽!$BP$101:$BW$125,MATCH(魂兽1!$D$3,魂兽!$BO$101:$BO$125,0),6))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60" s="58">
        <v>54</v>
      </c>
      <c r="X60" s="59">
        <f>IF($W60&lt;$L$3,0,INDEX(魂兽!$I$8:$I$126,MATCH(魂兽1!$X$3,魂兽!$G$8:$G$126,1),1))</f>
        <v>0.6</v>
      </c>
      <c r="Y60" s="59">
        <f>IF($W60&lt;$L$3,0,INDEX(魂兽!$I$8:$I$126,MATCH(魂兽1!$X$3,魂兽!$G$8:$G$126,1),1))</f>
        <v>0.6</v>
      </c>
      <c r="Z60" s="59">
        <f>IF($W60&lt;$L$3,0,INDEX(魂兽!$I$8:$I$126,MATCH(魂兽1!$X$3,魂兽!$G$8:$G$126,1),1))</f>
        <v>0.6</v>
      </c>
      <c r="AA60" s="59">
        <f>IF($W60&lt;$L$3,0,INDEX(魂兽!$I$8:$I$126,MATCH(魂兽1!$X$3,魂兽!$G$8:$G$126,1),1))</f>
        <v>0.6</v>
      </c>
      <c r="AB60" s="59">
        <f>IF($W60&lt;$L$3,0,INDEX(魂兽!$I$8:$I$126,MATCH(魂兽1!$X$3,魂兽!$G$8:$G$126,1),1))</f>
        <v>0.6</v>
      </c>
      <c r="AC60" s="59">
        <f>IF($W60&lt;$L$3,0,INDEX(魂兽!$I$8:$I$126,MATCH(魂兽1!$X$3,魂兽!$G$8:$G$126,1),1))</f>
        <v>0.6</v>
      </c>
      <c r="AD60" s="59">
        <f>IF($W60&lt;$L$3,0,INDEX(魂兽!$I$8:$I$126,MATCH(魂兽1!$X$3,魂兽!$G$8:$G$126,1),1))</f>
        <v>0.6</v>
      </c>
      <c r="AE60" s="59">
        <f>IF($W60&lt;$L$3,0,INDEX(魂兽!$I$8:$I$126,MATCH(魂兽1!$X$3,魂兽!$G$8:$G$126,1),1))</f>
        <v>0.6</v>
      </c>
      <c r="AF60" s="59">
        <f>IF($W60&lt;$L$3,0,INDEX(魂兽!$I$8:$I$126,MATCH(魂兽1!$X$3,魂兽!$G$8:$G$126,1),1))</f>
        <v>0.6</v>
      </c>
      <c r="AG60" s="59">
        <f>IF($W60&lt;$L$3,0,INDEX(魂兽!$I$8:$I$126,MATCH(魂兽1!$X$3,魂兽!$G$8:$G$126,1),1))</f>
        <v>0.6</v>
      </c>
      <c r="AH60" s="59">
        <f>IF($W60&lt;$L$3,0,INDEX(魂兽!$I$8:$I$126,MATCH(魂兽1!$X$3,魂兽!$G$8:$G$126,1),1))</f>
        <v>0.6</v>
      </c>
      <c r="AI60" s="59">
        <f>IF($W60&lt;$L$3,0,INDEX(魂兽!$I$8:$I$126,MATCH(魂兽1!$X$3,魂兽!$G$8:$G$126,1),1))</f>
        <v>0.6</v>
      </c>
      <c r="AJ60" s="59">
        <f>IF($W60&lt;$L$3,0,INDEX(魂兽!$I$8:$I$126,MATCH(魂兽1!$X$3,魂兽!$G$8:$G$126,1),1))</f>
        <v>0.6</v>
      </c>
      <c r="AK60" s="59">
        <f>IF($W60&lt;$L$3,0,INDEX(魂兽!$I$8:$I$126,MATCH(魂兽1!$X$3,魂兽!$G$8:$G$126,1),1))</f>
        <v>0.6</v>
      </c>
      <c r="AN60" s="58">
        <v>54</v>
      </c>
      <c r="AO60" s="58">
        <f>IF(G60&lt;$A$3,0,INDEX(魂兽!$DG$79:$DN$85,MATCH(魂兽1!$B$3,魂兽!$DF$79:$DF$85,0),7)+INDEX(魂兽!$CN$97:$CU$102,MATCH(魂兽1!$C$3,魂兽!$CM$97:$CM$102,0),7)+INDEX(魂兽!$BP$101:$BW$125,MATCH(魂兽1!$D$3,魂兽!$BO$101:$BO$125,0),7))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60" s="58">
        <f>IF(G60&lt;$A$3,0,INDEX(魂兽!$DG$79:$DN$85,MATCH(魂兽1!$B$3,魂兽!$DF$79:$DF$85,0),8)+INDEX(魂兽!$CN$97:$CU$102,MATCH(魂兽1!$C$3,魂兽!$CM$97:$CM$102,0),8)+INDEX(魂兽!$BP$101:$BW$125,MATCH(魂兽1!$D$3,魂兽!$BO$101:$BO$125,0),8))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61" spans="7:42" x14ac:dyDescent="0.2">
      <c r="G61" s="58">
        <v>55</v>
      </c>
      <c r="H61" s="29">
        <f>IF(G61&lt;$A$3,0,INDEX(魂兽!$DG$79:$DN$85,MATCH(魂兽1!$B$3,魂兽!$DF$79:$DF$85,0),4)+INDEX(魂兽!$CN$97:$CU$102,MATCH(魂兽1!$C$3,魂兽!$CM$97:$CM$102,0),4)+INDEX(魂兽!$BP$101:$BW$125,MATCH(魂兽1!$D$3,魂兽!$BO$101:$BO$125,0),4))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61" s="31">
        <f>IF(G61&lt;$A$3,0,INDEX(魂兽!$DG$79:$DN$85,MATCH(魂兽1!$B$3,魂兽!$DF$79:$DF$85,0),1)+INDEX(魂兽!$CN$97:$CU$102,MATCH(魂兽1!$C$3,魂兽!$CM$97:$CM$102,0),1)+INDEX(魂兽!$BP$101:$BW$125,MATCH(魂兽1!$D$3,魂兽!$BO$101:$BO$125,0),1))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61" s="58">
        <f>IF(G61&lt;$A$3,0,INDEX(魂兽!$DG$79:$DN$85,MATCH(魂兽1!$B$3,魂兽!$DF$79:$DF$85,0),2)+INDEX(魂兽!$CN$97:$CU$102,MATCH(魂兽1!$C$3,魂兽!$CM$97:$CM$102,0),2)+INDEX(魂兽!$BP$101:$BW$125,MATCH(魂兽1!$D$3,魂兽!$BO$101:$BO$125,0),2))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61" s="58">
        <f>IF(G61&lt;$A$3,0,INDEX(魂兽!$DG$79:$DN$85,MATCH(魂兽1!$B$3,魂兽!$DF$79:$DF$85,0),3)+INDEX(魂兽!$CN$97:$CU$102,MATCH(魂兽1!$C$3,魂兽!$CM$97:$CM$102,0),3)+INDEX(魂兽!$BP$101:$BW$125,MATCH(魂兽1!$D$3,魂兽!$BO$101:$BO$125,0),3))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61" s="58">
        <f>IF(G61&lt;$A$3,0,INDEX(魂兽!$DG$79:$DN$85,MATCH(魂兽1!$B$3,魂兽!$DF$79:$DF$85,0),5)+INDEX(魂兽!$CN$97:$CU$102,MATCH(魂兽1!$C$3,魂兽!$CM$97:$CM$102,0),5)+INDEX(魂兽!$BP$101:$BW$125,MATCH(魂兽1!$D$3,魂兽!$BO$101:$BO$125,0),5))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61" s="58">
        <f>IF(G61&lt;$A$3,0,INDEX(魂兽!$DG$79:$DN$85,MATCH(魂兽1!$B$3,魂兽!$DF$79:$DF$85,0),6)+INDEX(魂兽!$CN$97:$CU$102,MATCH(魂兽1!$C$3,魂兽!$CM$97:$CM$102,0),6)+INDEX(魂兽!$BP$101:$BW$125,MATCH(魂兽1!$D$3,魂兽!$BO$101:$BO$125,0),6))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61" s="58">
        <v>55</v>
      </c>
      <c r="X61" s="59">
        <f>IF($W61&lt;$L$3,0,INDEX(魂兽!$I$8:$I$126,MATCH(魂兽1!$X$3,魂兽!$G$8:$G$126,1),1))</f>
        <v>0.6</v>
      </c>
      <c r="Y61" s="59">
        <f>IF($W61&lt;$L$3,0,INDEX(魂兽!$I$8:$I$126,MATCH(魂兽1!$X$3,魂兽!$G$8:$G$126,1),1))</f>
        <v>0.6</v>
      </c>
      <c r="Z61" s="59">
        <f>IF($W61&lt;$L$3,0,INDEX(魂兽!$I$8:$I$126,MATCH(魂兽1!$X$3,魂兽!$G$8:$G$126,1),1))</f>
        <v>0.6</v>
      </c>
      <c r="AA61" s="59">
        <f>IF($W61&lt;$L$3,0,INDEX(魂兽!$I$8:$I$126,MATCH(魂兽1!$X$3,魂兽!$G$8:$G$126,1),1))</f>
        <v>0.6</v>
      </c>
      <c r="AB61" s="59">
        <f>IF($W61&lt;$L$3,0,INDEX(魂兽!$I$8:$I$126,MATCH(魂兽1!$X$3,魂兽!$G$8:$G$126,1),1))</f>
        <v>0.6</v>
      </c>
      <c r="AC61" s="59">
        <f>IF($W61&lt;$L$3,0,INDEX(魂兽!$I$8:$I$126,MATCH(魂兽1!$X$3,魂兽!$G$8:$G$126,1),1))</f>
        <v>0.6</v>
      </c>
      <c r="AD61" s="59">
        <f>IF($W61&lt;$L$3,0,INDEX(魂兽!$I$8:$I$126,MATCH(魂兽1!$X$3,魂兽!$G$8:$G$126,1),1))</f>
        <v>0.6</v>
      </c>
      <c r="AE61" s="59">
        <f>IF($W61&lt;$L$3,0,INDEX(魂兽!$I$8:$I$126,MATCH(魂兽1!$X$3,魂兽!$G$8:$G$126,1),1))</f>
        <v>0.6</v>
      </c>
      <c r="AF61" s="59">
        <f>IF($W61&lt;$L$3,0,INDEX(魂兽!$I$8:$I$126,MATCH(魂兽1!$X$3,魂兽!$G$8:$G$126,1),1))</f>
        <v>0.6</v>
      </c>
      <c r="AG61" s="59">
        <f>IF($W61&lt;$L$3,0,INDEX(魂兽!$I$8:$I$126,MATCH(魂兽1!$X$3,魂兽!$G$8:$G$126,1),1))</f>
        <v>0.6</v>
      </c>
      <c r="AH61" s="59">
        <f>IF($W61&lt;$L$3,0,INDEX(魂兽!$I$8:$I$126,MATCH(魂兽1!$X$3,魂兽!$G$8:$G$126,1),1))</f>
        <v>0.6</v>
      </c>
      <c r="AI61" s="59">
        <f>IF($W61&lt;$L$3,0,INDEX(魂兽!$I$8:$I$126,MATCH(魂兽1!$X$3,魂兽!$G$8:$G$126,1),1))</f>
        <v>0.6</v>
      </c>
      <c r="AJ61" s="59">
        <f>IF($W61&lt;$L$3,0,INDEX(魂兽!$I$8:$I$126,MATCH(魂兽1!$X$3,魂兽!$G$8:$G$126,1),1))</f>
        <v>0.6</v>
      </c>
      <c r="AK61" s="59">
        <f>IF($W61&lt;$L$3,0,INDEX(魂兽!$I$8:$I$126,MATCH(魂兽1!$X$3,魂兽!$G$8:$G$126,1),1))</f>
        <v>0.6</v>
      </c>
      <c r="AN61" s="58">
        <v>55</v>
      </c>
      <c r="AO61" s="58">
        <f>IF(G61&lt;$A$3,0,INDEX(魂兽!$DG$79:$DN$85,MATCH(魂兽1!$B$3,魂兽!$DF$79:$DF$85,0),7)+INDEX(魂兽!$CN$97:$CU$102,MATCH(魂兽1!$C$3,魂兽!$CM$97:$CM$102,0),7)+INDEX(魂兽!$BP$101:$BW$125,MATCH(魂兽1!$D$3,魂兽!$BO$101:$BO$125,0),7))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61" s="58">
        <f>IF(G61&lt;$A$3,0,INDEX(魂兽!$DG$79:$DN$85,MATCH(魂兽1!$B$3,魂兽!$DF$79:$DF$85,0),8)+INDEX(魂兽!$CN$97:$CU$102,MATCH(魂兽1!$C$3,魂兽!$CM$97:$CM$102,0),8)+INDEX(魂兽!$BP$101:$BW$125,MATCH(魂兽1!$D$3,魂兽!$BO$101:$BO$125,0),8))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62" spans="7:42" x14ac:dyDescent="0.2">
      <c r="G62" s="58">
        <v>56</v>
      </c>
      <c r="H62" s="29">
        <f>IF(G62&lt;$A$3,0,INDEX(魂兽!$DG$79:$DN$85,MATCH(魂兽1!$B$3,魂兽!$DF$79:$DF$85,0),4)+INDEX(魂兽!$CN$97:$CU$102,MATCH(魂兽1!$C$3,魂兽!$CM$97:$CM$102,0),4)+INDEX(魂兽!$BP$101:$BW$125,MATCH(魂兽1!$D$3,魂兽!$BO$101:$BO$125,0),4))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62" s="31">
        <f>IF(G62&lt;$A$3,0,INDEX(魂兽!$DG$79:$DN$85,MATCH(魂兽1!$B$3,魂兽!$DF$79:$DF$85,0),1)+INDEX(魂兽!$CN$97:$CU$102,MATCH(魂兽1!$C$3,魂兽!$CM$97:$CM$102,0),1)+INDEX(魂兽!$BP$101:$BW$125,MATCH(魂兽1!$D$3,魂兽!$BO$101:$BO$125,0),1))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62" s="58">
        <f>IF(G62&lt;$A$3,0,INDEX(魂兽!$DG$79:$DN$85,MATCH(魂兽1!$B$3,魂兽!$DF$79:$DF$85,0),2)+INDEX(魂兽!$CN$97:$CU$102,MATCH(魂兽1!$C$3,魂兽!$CM$97:$CM$102,0),2)+INDEX(魂兽!$BP$101:$BW$125,MATCH(魂兽1!$D$3,魂兽!$BO$101:$BO$125,0),2))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62" s="58">
        <f>IF(G62&lt;$A$3,0,INDEX(魂兽!$DG$79:$DN$85,MATCH(魂兽1!$B$3,魂兽!$DF$79:$DF$85,0),3)+INDEX(魂兽!$CN$97:$CU$102,MATCH(魂兽1!$C$3,魂兽!$CM$97:$CM$102,0),3)+INDEX(魂兽!$BP$101:$BW$125,MATCH(魂兽1!$D$3,魂兽!$BO$101:$BO$125,0),3))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62" s="58">
        <f>IF(G62&lt;$A$3,0,INDEX(魂兽!$DG$79:$DN$85,MATCH(魂兽1!$B$3,魂兽!$DF$79:$DF$85,0),5)+INDEX(魂兽!$CN$97:$CU$102,MATCH(魂兽1!$C$3,魂兽!$CM$97:$CM$102,0),5)+INDEX(魂兽!$BP$101:$BW$125,MATCH(魂兽1!$D$3,魂兽!$BO$101:$BO$125,0),5))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62" s="58">
        <f>IF(G62&lt;$A$3,0,INDEX(魂兽!$DG$79:$DN$85,MATCH(魂兽1!$B$3,魂兽!$DF$79:$DF$85,0),6)+INDEX(魂兽!$CN$97:$CU$102,MATCH(魂兽1!$C$3,魂兽!$CM$97:$CM$102,0),6)+INDEX(魂兽!$BP$101:$BW$125,MATCH(魂兽1!$D$3,魂兽!$BO$101:$BO$125,0),6))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62" s="58">
        <v>56</v>
      </c>
      <c r="X62" s="59">
        <f>IF($W62&lt;$L$3,0,INDEX(魂兽!$I$8:$I$126,MATCH(魂兽1!$X$3,魂兽!$G$8:$G$126,1),1))</f>
        <v>0.6</v>
      </c>
      <c r="Y62" s="59">
        <f>IF($W62&lt;$L$3,0,INDEX(魂兽!$I$8:$I$126,MATCH(魂兽1!$X$3,魂兽!$G$8:$G$126,1),1))</f>
        <v>0.6</v>
      </c>
      <c r="Z62" s="59">
        <f>IF($W62&lt;$L$3,0,INDEX(魂兽!$I$8:$I$126,MATCH(魂兽1!$X$3,魂兽!$G$8:$G$126,1),1))</f>
        <v>0.6</v>
      </c>
      <c r="AA62" s="59">
        <f>IF($W62&lt;$L$3,0,INDEX(魂兽!$I$8:$I$126,MATCH(魂兽1!$X$3,魂兽!$G$8:$G$126,1),1))</f>
        <v>0.6</v>
      </c>
      <c r="AB62" s="59">
        <f>IF($W62&lt;$L$3,0,INDEX(魂兽!$I$8:$I$126,MATCH(魂兽1!$X$3,魂兽!$G$8:$G$126,1),1))</f>
        <v>0.6</v>
      </c>
      <c r="AC62" s="59">
        <f>IF($W62&lt;$L$3,0,INDEX(魂兽!$I$8:$I$126,MATCH(魂兽1!$X$3,魂兽!$G$8:$G$126,1),1))</f>
        <v>0.6</v>
      </c>
      <c r="AD62" s="59">
        <f>IF($W62&lt;$L$3,0,INDEX(魂兽!$I$8:$I$126,MATCH(魂兽1!$X$3,魂兽!$G$8:$G$126,1),1))</f>
        <v>0.6</v>
      </c>
      <c r="AE62" s="59">
        <f>IF($W62&lt;$L$3,0,INDEX(魂兽!$I$8:$I$126,MATCH(魂兽1!$X$3,魂兽!$G$8:$G$126,1),1))</f>
        <v>0.6</v>
      </c>
      <c r="AF62" s="59">
        <f>IF($W62&lt;$L$3,0,INDEX(魂兽!$I$8:$I$126,MATCH(魂兽1!$X$3,魂兽!$G$8:$G$126,1),1))</f>
        <v>0.6</v>
      </c>
      <c r="AG62" s="59">
        <f>IF($W62&lt;$L$3,0,INDEX(魂兽!$I$8:$I$126,MATCH(魂兽1!$X$3,魂兽!$G$8:$G$126,1),1))</f>
        <v>0.6</v>
      </c>
      <c r="AH62" s="59">
        <f>IF($W62&lt;$L$3,0,INDEX(魂兽!$I$8:$I$126,MATCH(魂兽1!$X$3,魂兽!$G$8:$G$126,1),1))</f>
        <v>0.6</v>
      </c>
      <c r="AI62" s="59">
        <f>IF($W62&lt;$L$3,0,INDEX(魂兽!$I$8:$I$126,MATCH(魂兽1!$X$3,魂兽!$G$8:$G$126,1),1))</f>
        <v>0.6</v>
      </c>
      <c r="AJ62" s="59">
        <f>IF($W62&lt;$L$3,0,INDEX(魂兽!$I$8:$I$126,MATCH(魂兽1!$X$3,魂兽!$G$8:$G$126,1),1))</f>
        <v>0.6</v>
      </c>
      <c r="AK62" s="59">
        <f>IF($W62&lt;$L$3,0,INDEX(魂兽!$I$8:$I$126,MATCH(魂兽1!$X$3,魂兽!$G$8:$G$126,1),1))</f>
        <v>0.6</v>
      </c>
      <c r="AN62" s="58">
        <v>56</v>
      </c>
      <c r="AO62" s="58">
        <f>IF(G62&lt;$A$3,0,INDEX(魂兽!$DG$79:$DN$85,MATCH(魂兽1!$B$3,魂兽!$DF$79:$DF$85,0),7)+INDEX(魂兽!$CN$97:$CU$102,MATCH(魂兽1!$C$3,魂兽!$CM$97:$CM$102,0),7)+INDEX(魂兽!$BP$101:$BW$125,MATCH(魂兽1!$D$3,魂兽!$BO$101:$BO$125,0),7))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62" s="58">
        <f>IF(G62&lt;$A$3,0,INDEX(魂兽!$DG$79:$DN$85,MATCH(魂兽1!$B$3,魂兽!$DF$79:$DF$85,0),8)+INDEX(魂兽!$CN$97:$CU$102,MATCH(魂兽1!$C$3,魂兽!$CM$97:$CM$102,0),8)+INDEX(魂兽!$BP$101:$BW$125,MATCH(魂兽1!$D$3,魂兽!$BO$101:$BO$125,0),8))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63" spans="7:42" x14ac:dyDescent="0.2">
      <c r="G63" s="58">
        <v>57</v>
      </c>
      <c r="H63" s="29">
        <f>IF(G63&lt;$A$3,0,INDEX(魂兽!$DG$79:$DN$85,MATCH(魂兽1!$B$3,魂兽!$DF$79:$DF$85,0),4)+INDEX(魂兽!$CN$97:$CU$102,MATCH(魂兽1!$C$3,魂兽!$CM$97:$CM$102,0),4)+INDEX(魂兽!$BP$101:$BW$125,MATCH(魂兽1!$D$3,魂兽!$BO$101:$BO$125,0),4))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63" s="31">
        <f>IF(G63&lt;$A$3,0,INDEX(魂兽!$DG$79:$DN$85,MATCH(魂兽1!$B$3,魂兽!$DF$79:$DF$85,0),1)+INDEX(魂兽!$CN$97:$CU$102,MATCH(魂兽1!$C$3,魂兽!$CM$97:$CM$102,0),1)+INDEX(魂兽!$BP$101:$BW$125,MATCH(魂兽1!$D$3,魂兽!$BO$101:$BO$125,0),1))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63" s="58">
        <f>IF(G63&lt;$A$3,0,INDEX(魂兽!$DG$79:$DN$85,MATCH(魂兽1!$B$3,魂兽!$DF$79:$DF$85,0),2)+INDEX(魂兽!$CN$97:$CU$102,MATCH(魂兽1!$C$3,魂兽!$CM$97:$CM$102,0),2)+INDEX(魂兽!$BP$101:$BW$125,MATCH(魂兽1!$D$3,魂兽!$BO$101:$BO$125,0),2))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63" s="58">
        <f>IF(G63&lt;$A$3,0,INDEX(魂兽!$DG$79:$DN$85,MATCH(魂兽1!$B$3,魂兽!$DF$79:$DF$85,0),3)+INDEX(魂兽!$CN$97:$CU$102,MATCH(魂兽1!$C$3,魂兽!$CM$97:$CM$102,0),3)+INDEX(魂兽!$BP$101:$BW$125,MATCH(魂兽1!$D$3,魂兽!$BO$101:$BO$125,0),3))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63" s="58">
        <f>IF(G63&lt;$A$3,0,INDEX(魂兽!$DG$79:$DN$85,MATCH(魂兽1!$B$3,魂兽!$DF$79:$DF$85,0),5)+INDEX(魂兽!$CN$97:$CU$102,MATCH(魂兽1!$C$3,魂兽!$CM$97:$CM$102,0),5)+INDEX(魂兽!$BP$101:$BW$125,MATCH(魂兽1!$D$3,魂兽!$BO$101:$BO$125,0),5))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63" s="58">
        <f>IF(G63&lt;$A$3,0,INDEX(魂兽!$DG$79:$DN$85,MATCH(魂兽1!$B$3,魂兽!$DF$79:$DF$85,0),6)+INDEX(魂兽!$CN$97:$CU$102,MATCH(魂兽1!$C$3,魂兽!$CM$97:$CM$102,0),6)+INDEX(魂兽!$BP$101:$BW$125,MATCH(魂兽1!$D$3,魂兽!$BO$101:$BO$125,0),6))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63" s="58">
        <v>57</v>
      </c>
      <c r="X63" s="59">
        <f>IF($W63&lt;$L$3,0,INDEX(魂兽!$I$8:$I$126,MATCH(魂兽1!$X$3,魂兽!$G$8:$G$126,1),1))</f>
        <v>0.6</v>
      </c>
      <c r="Y63" s="59">
        <f>IF($W63&lt;$L$3,0,INDEX(魂兽!$I$8:$I$126,MATCH(魂兽1!$X$3,魂兽!$G$8:$G$126,1),1))</f>
        <v>0.6</v>
      </c>
      <c r="Z63" s="59">
        <f>IF($W63&lt;$L$3,0,INDEX(魂兽!$I$8:$I$126,MATCH(魂兽1!$X$3,魂兽!$G$8:$G$126,1),1))</f>
        <v>0.6</v>
      </c>
      <c r="AA63" s="59">
        <f>IF($W63&lt;$L$3,0,INDEX(魂兽!$I$8:$I$126,MATCH(魂兽1!$X$3,魂兽!$G$8:$G$126,1),1))</f>
        <v>0.6</v>
      </c>
      <c r="AB63" s="59">
        <f>IF($W63&lt;$L$3,0,INDEX(魂兽!$I$8:$I$126,MATCH(魂兽1!$X$3,魂兽!$G$8:$G$126,1),1))</f>
        <v>0.6</v>
      </c>
      <c r="AC63" s="59">
        <f>IF($W63&lt;$L$3,0,INDEX(魂兽!$I$8:$I$126,MATCH(魂兽1!$X$3,魂兽!$G$8:$G$126,1),1))</f>
        <v>0.6</v>
      </c>
      <c r="AD63" s="59">
        <f>IF($W63&lt;$L$3,0,INDEX(魂兽!$I$8:$I$126,MATCH(魂兽1!$X$3,魂兽!$G$8:$G$126,1),1))</f>
        <v>0.6</v>
      </c>
      <c r="AE63" s="59">
        <f>IF($W63&lt;$L$3,0,INDEX(魂兽!$I$8:$I$126,MATCH(魂兽1!$X$3,魂兽!$G$8:$G$126,1),1))</f>
        <v>0.6</v>
      </c>
      <c r="AF63" s="59">
        <f>IF($W63&lt;$L$3,0,INDEX(魂兽!$I$8:$I$126,MATCH(魂兽1!$X$3,魂兽!$G$8:$G$126,1),1))</f>
        <v>0.6</v>
      </c>
      <c r="AG63" s="59">
        <f>IF($W63&lt;$L$3,0,INDEX(魂兽!$I$8:$I$126,MATCH(魂兽1!$X$3,魂兽!$G$8:$G$126,1),1))</f>
        <v>0.6</v>
      </c>
      <c r="AH63" s="59">
        <f>IF($W63&lt;$L$3,0,INDEX(魂兽!$I$8:$I$126,MATCH(魂兽1!$X$3,魂兽!$G$8:$G$126,1),1))</f>
        <v>0.6</v>
      </c>
      <c r="AI63" s="59">
        <f>IF($W63&lt;$L$3,0,INDEX(魂兽!$I$8:$I$126,MATCH(魂兽1!$X$3,魂兽!$G$8:$G$126,1),1))</f>
        <v>0.6</v>
      </c>
      <c r="AJ63" s="59">
        <f>IF($W63&lt;$L$3,0,INDEX(魂兽!$I$8:$I$126,MATCH(魂兽1!$X$3,魂兽!$G$8:$G$126,1),1))</f>
        <v>0.6</v>
      </c>
      <c r="AK63" s="59">
        <f>IF($W63&lt;$L$3,0,INDEX(魂兽!$I$8:$I$126,MATCH(魂兽1!$X$3,魂兽!$G$8:$G$126,1),1))</f>
        <v>0.6</v>
      </c>
      <c r="AN63" s="58">
        <v>57</v>
      </c>
      <c r="AO63" s="58">
        <f>IF(G63&lt;$A$3,0,INDEX(魂兽!$DG$79:$DN$85,MATCH(魂兽1!$B$3,魂兽!$DF$79:$DF$85,0),7)+INDEX(魂兽!$CN$97:$CU$102,MATCH(魂兽1!$C$3,魂兽!$CM$97:$CM$102,0),7)+INDEX(魂兽!$BP$101:$BW$125,MATCH(魂兽1!$D$3,魂兽!$BO$101:$BO$125,0),7))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63" s="58">
        <f>IF(G63&lt;$A$3,0,INDEX(魂兽!$DG$79:$DN$85,MATCH(魂兽1!$B$3,魂兽!$DF$79:$DF$85,0),8)+INDEX(魂兽!$CN$97:$CU$102,MATCH(魂兽1!$C$3,魂兽!$CM$97:$CM$102,0),8)+INDEX(魂兽!$BP$101:$BW$125,MATCH(魂兽1!$D$3,魂兽!$BO$101:$BO$125,0),8))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64" spans="7:42" x14ac:dyDescent="0.2">
      <c r="G64" s="58">
        <v>58</v>
      </c>
      <c r="H64" s="29">
        <f>IF(G64&lt;$A$3,0,INDEX(魂兽!$DG$79:$DN$85,MATCH(魂兽1!$B$3,魂兽!$DF$79:$DF$85,0),4)+INDEX(魂兽!$CN$97:$CU$102,MATCH(魂兽1!$C$3,魂兽!$CM$97:$CM$102,0),4)+INDEX(魂兽!$BP$101:$BW$125,MATCH(魂兽1!$D$3,魂兽!$BO$101:$BO$125,0),4))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64" s="31">
        <f>IF(G64&lt;$A$3,0,INDEX(魂兽!$DG$79:$DN$85,MATCH(魂兽1!$B$3,魂兽!$DF$79:$DF$85,0),1)+INDEX(魂兽!$CN$97:$CU$102,MATCH(魂兽1!$C$3,魂兽!$CM$97:$CM$102,0),1)+INDEX(魂兽!$BP$101:$BW$125,MATCH(魂兽1!$D$3,魂兽!$BO$101:$BO$125,0),1))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64" s="58">
        <f>IF(G64&lt;$A$3,0,INDEX(魂兽!$DG$79:$DN$85,MATCH(魂兽1!$B$3,魂兽!$DF$79:$DF$85,0),2)+INDEX(魂兽!$CN$97:$CU$102,MATCH(魂兽1!$C$3,魂兽!$CM$97:$CM$102,0),2)+INDEX(魂兽!$BP$101:$BW$125,MATCH(魂兽1!$D$3,魂兽!$BO$101:$BO$125,0),2))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64" s="58">
        <f>IF(G64&lt;$A$3,0,INDEX(魂兽!$DG$79:$DN$85,MATCH(魂兽1!$B$3,魂兽!$DF$79:$DF$85,0),3)+INDEX(魂兽!$CN$97:$CU$102,MATCH(魂兽1!$C$3,魂兽!$CM$97:$CM$102,0),3)+INDEX(魂兽!$BP$101:$BW$125,MATCH(魂兽1!$D$3,魂兽!$BO$101:$BO$125,0),3))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64" s="58">
        <f>IF(G64&lt;$A$3,0,INDEX(魂兽!$DG$79:$DN$85,MATCH(魂兽1!$B$3,魂兽!$DF$79:$DF$85,0),5)+INDEX(魂兽!$CN$97:$CU$102,MATCH(魂兽1!$C$3,魂兽!$CM$97:$CM$102,0),5)+INDEX(魂兽!$BP$101:$BW$125,MATCH(魂兽1!$D$3,魂兽!$BO$101:$BO$125,0),5))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64" s="58">
        <f>IF(G64&lt;$A$3,0,INDEX(魂兽!$DG$79:$DN$85,MATCH(魂兽1!$B$3,魂兽!$DF$79:$DF$85,0),6)+INDEX(魂兽!$CN$97:$CU$102,MATCH(魂兽1!$C$3,魂兽!$CM$97:$CM$102,0),6)+INDEX(魂兽!$BP$101:$BW$125,MATCH(魂兽1!$D$3,魂兽!$BO$101:$BO$125,0),6))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64" s="58">
        <v>58</v>
      </c>
      <c r="X64" s="59">
        <f>IF($W64&lt;$L$3,0,INDEX(魂兽!$I$8:$I$126,MATCH(魂兽1!$X$3,魂兽!$G$8:$G$126,1),1))</f>
        <v>0.6</v>
      </c>
      <c r="Y64" s="59">
        <f>IF($W64&lt;$L$3,0,INDEX(魂兽!$I$8:$I$126,MATCH(魂兽1!$X$3,魂兽!$G$8:$G$126,1),1))</f>
        <v>0.6</v>
      </c>
      <c r="Z64" s="59">
        <f>IF($W64&lt;$L$3,0,INDEX(魂兽!$I$8:$I$126,MATCH(魂兽1!$X$3,魂兽!$G$8:$G$126,1),1))</f>
        <v>0.6</v>
      </c>
      <c r="AA64" s="59">
        <f>IF($W64&lt;$L$3,0,INDEX(魂兽!$I$8:$I$126,MATCH(魂兽1!$X$3,魂兽!$G$8:$G$126,1),1))</f>
        <v>0.6</v>
      </c>
      <c r="AB64" s="59">
        <f>IF($W64&lt;$L$3,0,INDEX(魂兽!$I$8:$I$126,MATCH(魂兽1!$X$3,魂兽!$G$8:$G$126,1),1))</f>
        <v>0.6</v>
      </c>
      <c r="AC64" s="59">
        <f>IF($W64&lt;$L$3,0,INDEX(魂兽!$I$8:$I$126,MATCH(魂兽1!$X$3,魂兽!$G$8:$G$126,1),1))</f>
        <v>0.6</v>
      </c>
      <c r="AD64" s="59">
        <f>IF($W64&lt;$L$3,0,INDEX(魂兽!$I$8:$I$126,MATCH(魂兽1!$X$3,魂兽!$G$8:$G$126,1),1))</f>
        <v>0.6</v>
      </c>
      <c r="AE64" s="59">
        <f>IF($W64&lt;$L$3,0,INDEX(魂兽!$I$8:$I$126,MATCH(魂兽1!$X$3,魂兽!$G$8:$G$126,1),1))</f>
        <v>0.6</v>
      </c>
      <c r="AF64" s="59">
        <f>IF($W64&lt;$L$3,0,INDEX(魂兽!$I$8:$I$126,MATCH(魂兽1!$X$3,魂兽!$G$8:$G$126,1),1))</f>
        <v>0.6</v>
      </c>
      <c r="AG64" s="59">
        <f>IF($W64&lt;$L$3,0,INDEX(魂兽!$I$8:$I$126,MATCH(魂兽1!$X$3,魂兽!$G$8:$G$126,1),1))</f>
        <v>0.6</v>
      </c>
      <c r="AH64" s="59">
        <f>IF($W64&lt;$L$3,0,INDEX(魂兽!$I$8:$I$126,MATCH(魂兽1!$X$3,魂兽!$G$8:$G$126,1),1))</f>
        <v>0.6</v>
      </c>
      <c r="AI64" s="59">
        <f>IF($W64&lt;$L$3,0,INDEX(魂兽!$I$8:$I$126,MATCH(魂兽1!$X$3,魂兽!$G$8:$G$126,1),1))</f>
        <v>0.6</v>
      </c>
      <c r="AJ64" s="59">
        <f>IF($W64&lt;$L$3,0,INDEX(魂兽!$I$8:$I$126,MATCH(魂兽1!$X$3,魂兽!$G$8:$G$126,1),1))</f>
        <v>0.6</v>
      </c>
      <c r="AK64" s="59">
        <f>IF($W64&lt;$L$3,0,INDEX(魂兽!$I$8:$I$126,MATCH(魂兽1!$X$3,魂兽!$G$8:$G$126,1),1))</f>
        <v>0.6</v>
      </c>
      <c r="AN64" s="58">
        <v>58</v>
      </c>
      <c r="AO64" s="58">
        <f>IF(G64&lt;$A$3,0,INDEX(魂兽!$DG$79:$DN$85,MATCH(魂兽1!$B$3,魂兽!$DF$79:$DF$85,0),7)+INDEX(魂兽!$CN$97:$CU$102,MATCH(魂兽1!$C$3,魂兽!$CM$97:$CM$102,0),7)+INDEX(魂兽!$BP$101:$BW$125,MATCH(魂兽1!$D$3,魂兽!$BO$101:$BO$125,0),7))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64" s="58">
        <f>IF(G64&lt;$A$3,0,INDEX(魂兽!$DG$79:$DN$85,MATCH(魂兽1!$B$3,魂兽!$DF$79:$DF$85,0),8)+INDEX(魂兽!$CN$97:$CU$102,MATCH(魂兽1!$C$3,魂兽!$CM$97:$CM$102,0),8)+INDEX(魂兽!$BP$101:$BW$125,MATCH(魂兽1!$D$3,魂兽!$BO$101:$BO$125,0),8))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65" spans="7:42" x14ac:dyDescent="0.2">
      <c r="G65" s="58">
        <v>59</v>
      </c>
      <c r="H65" s="29">
        <f>IF(G65&lt;$A$3,0,INDEX(魂兽!$DG$79:$DN$85,MATCH(魂兽1!$B$3,魂兽!$DF$79:$DF$85,0),4)+INDEX(魂兽!$CN$97:$CU$102,MATCH(魂兽1!$C$3,魂兽!$CM$97:$CM$102,0),4)+INDEX(魂兽!$BP$101:$BW$125,MATCH(魂兽1!$D$3,魂兽!$BO$101:$BO$125,0),4))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65" s="31">
        <f>IF(G65&lt;$A$3,0,INDEX(魂兽!$DG$79:$DN$85,MATCH(魂兽1!$B$3,魂兽!$DF$79:$DF$85,0),1)+INDEX(魂兽!$CN$97:$CU$102,MATCH(魂兽1!$C$3,魂兽!$CM$97:$CM$102,0),1)+INDEX(魂兽!$BP$101:$BW$125,MATCH(魂兽1!$D$3,魂兽!$BO$101:$BO$125,0),1))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65" s="58">
        <f>IF(G65&lt;$A$3,0,INDEX(魂兽!$DG$79:$DN$85,MATCH(魂兽1!$B$3,魂兽!$DF$79:$DF$85,0),2)+INDEX(魂兽!$CN$97:$CU$102,MATCH(魂兽1!$C$3,魂兽!$CM$97:$CM$102,0),2)+INDEX(魂兽!$BP$101:$BW$125,MATCH(魂兽1!$D$3,魂兽!$BO$101:$BO$125,0),2))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65" s="58">
        <f>IF(G65&lt;$A$3,0,INDEX(魂兽!$DG$79:$DN$85,MATCH(魂兽1!$B$3,魂兽!$DF$79:$DF$85,0),3)+INDEX(魂兽!$CN$97:$CU$102,MATCH(魂兽1!$C$3,魂兽!$CM$97:$CM$102,0),3)+INDEX(魂兽!$BP$101:$BW$125,MATCH(魂兽1!$D$3,魂兽!$BO$101:$BO$125,0),3))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65" s="58">
        <f>IF(G65&lt;$A$3,0,INDEX(魂兽!$DG$79:$DN$85,MATCH(魂兽1!$B$3,魂兽!$DF$79:$DF$85,0),5)+INDEX(魂兽!$CN$97:$CU$102,MATCH(魂兽1!$C$3,魂兽!$CM$97:$CM$102,0),5)+INDEX(魂兽!$BP$101:$BW$125,MATCH(魂兽1!$D$3,魂兽!$BO$101:$BO$125,0),5))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65" s="58">
        <f>IF(G65&lt;$A$3,0,INDEX(魂兽!$DG$79:$DN$85,MATCH(魂兽1!$B$3,魂兽!$DF$79:$DF$85,0),6)+INDEX(魂兽!$CN$97:$CU$102,MATCH(魂兽1!$C$3,魂兽!$CM$97:$CM$102,0),6)+INDEX(魂兽!$BP$101:$BW$125,MATCH(魂兽1!$D$3,魂兽!$BO$101:$BO$125,0),6))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65" s="58">
        <v>59</v>
      </c>
      <c r="X65" s="59">
        <f>IF($W65&lt;$L$3,0,INDEX(魂兽!$I$8:$I$126,MATCH(魂兽1!$X$3,魂兽!$G$8:$G$126,1),1))</f>
        <v>0.6</v>
      </c>
      <c r="Y65" s="59">
        <f>IF($W65&lt;$L$3,0,INDEX(魂兽!$I$8:$I$126,MATCH(魂兽1!$X$3,魂兽!$G$8:$G$126,1),1))</f>
        <v>0.6</v>
      </c>
      <c r="Z65" s="59">
        <f>IF($W65&lt;$L$3,0,INDEX(魂兽!$I$8:$I$126,MATCH(魂兽1!$X$3,魂兽!$G$8:$G$126,1),1))</f>
        <v>0.6</v>
      </c>
      <c r="AA65" s="59">
        <f>IF($W65&lt;$L$3,0,INDEX(魂兽!$I$8:$I$126,MATCH(魂兽1!$X$3,魂兽!$G$8:$G$126,1),1))</f>
        <v>0.6</v>
      </c>
      <c r="AB65" s="59">
        <f>IF($W65&lt;$L$3,0,INDEX(魂兽!$I$8:$I$126,MATCH(魂兽1!$X$3,魂兽!$G$8:$G$126,1),1))</f>
        <v>0.6</v>
      </c>
      <c r="AC65" s="59">
        <f>IF($W65&lt;$L$3,0,INDEX(魂兽!$I$8:$I$126,MATCH(魂兽1!$X$3,魂兽!$G$8:$G$126,1),1))</f>
        <v>0.6</v>
      </c>
      <c r="AD65" s="59">
        <f>IF($W65&lt;$L$3,0,INDEX(魂兽!$I$8:$I$126,MATCH(魂兽1!$X$3,魂兽!$G$8:$G$126,1),1))</f>
        <v>0.6</v>
      </c>
      <c r="AE65" s="59">
        <f>IF($W65&lt;$L$3,0,INDEX(魂兽!$I$8:$I$126,MATCH(魂兽1!$X$3,魂兽!$G$8:$G$126,1),1))</f>
        <v>0.6</v>
      </c>
      <c r="AF65" s="59">
        <f>IF($W65&lt;$L$3,0,INDEX(魂兽!$I$8:$I$126,MATCH(魂兽1!$X$3,魂兽!$G$8:$G$126,1),1))</f>
        <v>0.6</v>
      </c>
      <c r="AG65" s="59">
        <f>IF($W65&lt;$L$3,0,INDEX(魂兽!$I$8:$I$126,MATCH(魂兽1!$X$3,魂兽!$G$8:$G$126,1),1))</f>
        <v>0.6</v>
      </c>
      <c r="AH65" s="59">
        <f>IF($W65&lt;$L$3,0,INDEX(魂兽!$I$8:$I$126,MATCH(魂兽1!$X$3,魂兽!$G$8:$G$126,1),1))</f>
        <v>0.6</v>
      </c>
      <c r="AI65" s="59">
        <f>IF($W65&lt;$L$3,0,INDEX(魂兽!$I$8:$I$126,MATCH(魂兽1!$X$3,魂兽!$G$8:$G$126,1),1))</f>
        <v>0.6</v>
      </c>
      <c r="AJ65" s="59">
        <f>IF($W65&lt;$L$3,0,INDEX(魂兽!$I$8:$I$126,MATCH(魂兽1!$X$3,魂兽!$G$8:$G$126,1),1))</f>
        <v>0.6</v>
      </c>
      <c r="AK65" s="59">
        <f>IF($W65&lt;$L$3,0,INDEX(魂兽!$I$8:$I$126,MATCH(魂兽1!$X$3,魂兽!$G$8:$G$126,1),1))</f>
        <v>0.6</v>
      </c>
      <c r="AN65" s="58">
        <v>59</v>
      </c>
      <c r="AO65" s="58">
        <f>IF(G65&lt;$A$3,0,INDEX(魂兽!$DG$79:$DN$85,MATCH(魂兽1!$B$3,魂兽!$DF$79:$DF$85,0),7)+INDEX(魂兽!$CN$97:$CU$102,MATCH(魂兽1!$C$3,魂兽!$CM$97:$CM$102,0),7)+INDEX(魂兽!$BP$101:$BW$125,MATCH(魂兽1!$D$3,魂兽!$BO$101:$BO$125,0),7))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65" s="58">
        <f>IF(G65&lt;$A$3,0,INDEX(魂兽!$DG$79:$DN$85,MATCH(魂兽1!$B$3,魂兽!$DF$79:$DF$85,0),8)+INDEX(魂兽!$CN$97:$CU$102,MATCH(魂兽1!$C$3,魂兽!$CM$97:$CM$102,0),8)+INDEX(魂兽!$BP$101:$BW$125,MATCH(魂兽1!$D$3,魂兽!$BO$101:$BO$125,0),8))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66" spans="7:42" x14ac:dyDescent="0.2">
      <c r="G66" s="58">
        <v>60</v>
      </c>
      <c r="H66" s="29">
        <f>IF(G66&lt;$A$3,0,INDEX(魂兽!$DG$79:$DN$85,MATCH(魂兽1!$B$3,魂兽!$DF$79:$DF$85,0),4)+INDEX(魂兽!$CN$97:$CU$102,MATCH(魂兽1!$C$3,魂兽!$CM$97:$CM$102,0),4)+INDEX(魂兽!$BP$101:$BW$125,MATCH(魂兽1!$D$3,魂兽!$BO$101:$BO$125,0),4))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66" s="31">
        <f>IF(G66&lt;$A$3,0,INDEX(魂兽!$DG$79:$DN$85,MATCH(魂兽1!$B$3,魂兽!$DF$79:$DF$85,0),1)+INDEX(魂兽!$CN$97:$CU$102,MATCH(魂兽1!$C$3,魂兽!$CM$97:$CM$102,0),1)+INDEX(魂兽!$BP$101:$BW$125,MATCH(魂兽1!$D$3,魂兽!$BO$101:$BO$125,0),1))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66" s="58">
        <f>IF(G66&lt;$A$3,0,INDEX(魂兽!$DG$79:$DN$85,MATCH(魂兽1!$B$3,魂兽!$DF$79:$DF$85,0),2)+INDEX(魂兽!$CN$97:$CU$102,MATCH(魂兽1!$C$3,魂兽!$CM$97:$CM$102,0),2)+INDEX(魂兽!$BP$101:$BW$125,MATCH(魂兽1!$D$3,魂兽!$BO$101:$BO$125,0),2))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66" s="58">
        <f>IF(G66&lt;$A$3,0,INDEX(魂兽!$DG$79:$DN$85,MATCH(魂兽1!$B$3,魂兽!$DF$79:$DF$85,0),3)+INDEX(魂兽!$CN$97:$CU$102,MATCH(魂兽1!$C$3,魂兽!$CM$97:$CM$102,0),3)+INDEX(魂兽!$BP$101:$BW$125,MATCH(魂兽1!$D$3,魂兽!$BO$101:$BO$125,0),3))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66" s="58">
        <f>IF(G66&lt;$A$3,0,INDEX(魂兽!$DG$79:$DN$85,MATCH(魂兽1!$B$3,魂兽!$DF$79:$DF$85,0),5)+INDEX(魂兽!$CN$97:$CU$102,MATCH(魂兽1!$C$3,魂兽!$CM$97:$CM$102,0),5)+INDEX(魂兽!$BP$101:$BW$125,MATCH(魂兽1!$D$3,魂兽!$BO$101:$BO$125,0),5))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66" s="58">
        <f>IF(G66&lt;$A$3,0,INDEX(魂兽!$DG$79:$DN$85,MATCH(魂兽1!$B$3,魂兽!$DF$79:$DF$85,0),6)+INDEX(魂兽!$CN$97:$CU$102,MATCH(魂兽1!$C$3,魂兽!$CM$97:$CM$102,0),6)+INDEX(魂兽!$BP$101:$BW$125,MATCH(魂兽1!$D$3,魂兽!$BO$101:$BO$125,0),6))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66" s="58">
        <v>60</v>
      </c>
      <c r="X66" s="59">
        <f>IF($W66&lt;$L$3,0,INDEX(魂兽!$I$8:$I$126,MATCH(魂兽1!$X$3,魂兽!$G$8:$G$126,1),1))</f>
        <v>0.6</v>
      </c>
      <c r="Y66" s="59">
        <f>IF($W66&lt;$L$3,0,INDEX(魂兽!$I$8:$I$126,MATCH(魂兽1!$X$3,魂兽!$G$8:$G$126,1),1))</f>
        <v>0.6</v>
      </c>
      <c r="Z66" s="59">
        <f>IF($W66&lt;$L$3,0,INDEX(魂兽!$I$8:$I$126,MATCH(魂兽1!$X$3,魂兽!$G$8:$G$126,1),1))</f>
        <v>0.6</v>
      </c>
      <c r="AA66" s="59">
        <f>IF($W66&lt;$L$3,0,INDEX(魂兽!$I$8:$I$126,MATCH(魂兽1!$X$3,魂兽!$G$8:$G$126,1),1))</f>
        <v>0.6</v>
      </c>
      <c r="AB66" s="59">
        <f>IF($W66&lt;$L$3,0,INDEX(魂兽!$I$8:$I$126,MATCH(魂兽1!$X$3,魂兽!$G$8:$G$126,1),1))</f>
        <v>0.6</v>
      </c>
      <c r="AC66" s="59">
        <f>IF($W66&lt;$L$3,0,INDEX(魂兽!$I$8:$I$126,MATCH(魂兽1!$X$3,魂兽!$G$8:$G$126,1),1))</f>
        <v>0.6</v>
      </c>
      <c r="AD66" s="59">
        <f>IF($W66&lt;$L$3,0,INDEX(魂兽!$I$8:$I$126,MATCH(魂兽1!$X$3,魂兽!$G$8:$G$126,1),1))</f>
        <v>0.6</v>
      </c>
      <c r="AE66" s="59">
        <f>IF($W66&lt;$L$3,0,INDEX(魂兽!$I$8:$I$126,MATCH(魂兽1!$X$3,魂兽!$G$8:$G$126,1),1))</f>
        <v>0.6</v>
      </c>
      <c r="AF66" s="59">
        <f>IF($W66&lt;$L$3,0,INDEX(魂兽!$I$8:$I$126,MATCH(魂兽1!$X$3,魂兽!$G$8:$G$126,1),1))</f>
        <v>0.6</v>
      </c>
      <c r="AG66" s="59">
        <f>IF($W66&lt;$L$3,0,INDEX(魂兽!$I$8:$I$126,MATCH(魂兽1!$X$3,魂兽!$G$8:$G$126,1),1))</f>
        <v>0.6</v>
      </c>
      <c r="AH66" s="59">
        <f>IF($W66&lt;$L$3,0,INDEX(魂兽!$I$8:$I$126,MATCH(魂兽1!$X$3,魂兽!$G$8:$G$126,1),1))</f>
        <v>0.6</v>
      </c>
      <c r="AI66" s="59">
        <f>IF($W66&lt;$L$3,0,INDEX(魂兽!$I$8:$I$126,MATCH(魂兽1!$X$3,魂兽!$G$8:$G$126,1),1))</f>
        <v>0.6</v>
      </c>
      <c r="AJ66" s="59">
        <f>IF($W66&lt;$L$3,0,INDEX(魂兽!$I$8:$I$126,MATCH(魂兽1!$X$3,魂兽!$G$8:$G$126,1),1))</f>
        <v>0.6</v>
      </c>
      <c r="AK66" s="59">
        <f>IF($W66&lt;$L$3,0,INDEX(魂兽!$I$8:$I$126,MATCH(魂兽1!$X$3,魂兽!$G$8:$G$126,1),1))</f>
        <v>0.6</v>
      </c>
      <c r="AN66" s="58">
        <v>60</v>
      </c>
      <c r="AO66" s="58">
        <f>IF(G66&lt;$A$3,0,INDEX(魂兽!$DG$79:$DN$85,MATCH(魂兽1!$B$3,魂兽!$DF$79:$DF$85,0),7)+INDEX(魂兽!$CN$97:$CU$102,MATCH(魂兽1!$C$3,魂兽!$CM$97:$CM$102,0),7)+INDEX(魂兽!$BP$101:$BW$125,MATCH(魂兽1!$D$3,魂兽!$BO$101:$BO$125,0),7))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66" s="58">
        <f>IF(G66&lt;$A$3,0,INDEX(魂兽!$DG$79:$DN$85,MATCH(魂兽1!$B$3,魂兽!$DF$79:$DF$85,0),8)+INDEX(魂兽!$CN$97:$CU$102,MATCH(魂兽1!$C$3,魂兽!$CM$97:$CM$102,0),8)+INDEX(魂兽!$BP$101:$BW$125,MATCH(魂兽1!$D$3,魂兽!$BO$101:$BO$125,0),8))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67" spans="7:42" x14ac:dyDescent="0.2">
      <c r="G67" s="58">
        <v>61</v>
      </c>
      <c r="H67" s="29">
        <f>IF(G67&lt;$A$3,0,INDEX(魂兽!$DG$79:$DN$85,MATCH(魂兽1!$B$3,魂兽!$DF$79:$DF$85,0),4)+INDEX(魂兽!$CN$97:$CU$102,MATCH(魂兽1!$C$3,魂兽!$CM$97:$CM$102,0),4)+INDEX(魂兽!$BP$101:$BW$125,MATCH(魂兽1!$D$3,魂兽!$BO$101:$BO$125,0),4))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67" s="31">
        <f>IF(G67&lt;$A$3,0,INDEX(魂兽!$DG$79:$DN$85,MATCH(魂兽1!$B$3,魂兽!$DF$79:$DF$85,0),1)+INDEX(魂兽!$CN$97:$CU$102,MATCH(魂兽1!$C$3,魂兽!$CM$97:$CM$102,0),1)+INDEX(魂兽!$BP$101:$BW$125,MATCH(魂兽1!$D$3,魂兽!$BO$101:$BO$125,0),1))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67" s="58">
        <f>IF(G67&lt;$A$3,0,INDEX(魂兽!$DG$79:$DN$85,MATCH(魂兽1!$B$3,魂兽!$DF$79:$DF$85,0),2)+INDEX(魂兽!$CN$97:$CU$102,MATCH(魂兽1!$C$3,魂兽!$CM$97:$CM$102,0),2)+INDEX(魂兽!$BP$101:$BW$125,MATCH(魂兽1!$D$3,魂兽!$BO$101:$BO$125,0),2))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67" s="58">
        <f>IF(G67&lt;$A$3,0,INDEX(魂兽!$DG$79:$DN$85,MATCH(魂兽1!$B$3,魂兽!$DF$79:$DF$85,0),3)+INDEX(魂兽!$CN$97:$CU$102,MATCH(魂兽1!$C$3,魂兽!$CM$97:$CM$102,0),3)+INDEX(魂兽!$BP$101:$BW$125,MATCH(魂兽1!$D$3,魂兽!$BO$101:$BO$125,0),3))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67" s="58">
        <f>IF(G67&lt;$A$3,0,INDEX(魂兽!$DG$79:$DN$85,MATCH(魂兽1!$B$3,魂兽!$DF$79:$DF$85,0),5)+INDEX(魂兽!$CN$97:$CU$102,MATCH(魂兽1!$C$3,魂兽!$CM$97:$CM$102,0),5)+INDEX(魂兽!$BP$101:$BW$125,MATCH(魂兽1!$D$3,魂兽!$BO$101:$BO$125,0),5))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67" s="58">
        <f>IF(G67&lt;$A$3,0,INDEX(魂兽!$DG$79:$DN$85,MATCH(魂兽1!$B$3,魂兽!$DF$79:$DF$85,0),6)+INDEX(魂兽!$CN$97:$CU$102,MATCH(魂兽1!$C$3,魂兽!$CM$97:$CM$102,0),6)+INDEX(魂兽!$BP$101:$BW$125,MATCH(魂兽1!$D$3,魂兽!$BO$101:$BO$125,0),6))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67" s="58">
        <v>61</v>
      </c>
      <c r="X67" s="59">
        <f>IF($W67&lt;$L$3,0,INDEX(魂兽!$I$8:$I$126,MATCH(魂兽1!$X$3,魂兽!$G$8:$G$126,1),1))</f>
        <v>0.6</v>
      </c>
      <c r="Y67" s="59">
        <f>IF($W67&lt;$L$3,0,INDEX(魂兽!$I$8:$I$126,MATCH(魂兽1!$X$3,魂兽!$G$8:$G$126,1),1))</f>
        <v>0.6</v>
      </c>
      <c r="Z67" s="59">
        <f>IF($W67&lt;$L$3,0,INDEX(魂兽!$I$8:$I$126,MATCH(魂兽1!$X$3,魂兽!$G$8:$G$126,1),1))</f>
        <v>0.6</v>
      </c>
      <c r="AA67" s="59">
        <f>IF($W67&lt;$L$3,0,INDEX(魂兽!$I$8:$I$126,MATCH(魂兽1!$X$3,魂兽!$G$8:$G$126,1),1))</f>
        <v>0.6</v>
      </c>
      <c r="AB67" s="59">
        <f>IF($W67&lt;$L$3,0,INDEX(魂兽!$I$8:$I$126,MATCH(魂兽1!$X$3,魂兽!$G$8:$G$126,1),1))</f>
        <v>0.6</v>
      </c>
      <c r="AC67" s="59">
        <f>IF($W67&lt;$L$3,0,INDEX(魂兽!$I$8:$I$126,MATCH(魂兽1!$X$3,魂兽!$G$8:$G$126,1),1))</f>
        <v>0.6</v>
      </c>
      <c r="AD67" s="59">
        <f>IF($W67&lt;$L$3,0,INDEX(魂兽!$I$8:$I$126,MATCH(魂兽1!$X$3,魂兽!$G$8:$G$126,1),1))</f>
        <v>0.6</v>
      </c>
      <c r="AE67" s="59">
        <f>IF($W67&lt;$L$3,0,INDEX(魂兽!$I$8:$I$126,MATCH(魂兽1!$X$3,魂兽!$G$8:$G$126,1),1))</f>
        <v>0.6</v>
      </c>
      <c r="AF67" s="59">
        <f>IF($W67&lt;$L$3,0,INDEX(魂兽!$I$8:$I$126,MATCH(魂兽1!$X$3,魂兽!$G$8:$G$126,1),1))</f>
        <v>0.6</v>
      </c>
      <c r="AG67" s="59">
        <f>IF($W67&lt;$L$3,0,INDEX(魂兽!$I$8:$I$126,MATCH(魂兽1!$X$3,魂兽!$G$8:$G$126,1),1))</f>
        <v>0.6</v>
      </c>
      <c r="AH67" s="59">
        <f>IF($W67&lt;$L$3,0,INDEX(魂兽!$I$8:$I$126,MATCH(魂兽1!$X$3,魂兽!$G$8:$G$126,1),1))</f>
        <v>0.6</v>
      </c>
      <c r="AI67" s="59">
        <f>IF($W67&lt;$L$3,0,INDEX(魂兽!$I$8:$I$126,MATCH(魂兽1!$X$3,魂兽!$G$8:$G$126,1),1))</f>
        <v>0.6</v>
      </c>
      <c r="AJ67" s="59">
        <f>IF($W67&lt;$L$3,0,INDEX(魂兽!$I$8:$I$126,MATCH(魂兽1!$X$3,魂兽!$G$8:$G$126,1),1))</f>
        <v>0.6</v>
      </c>
      <c r="AK67" s="59">
        <f>IF($W67&lt;$L$3,0,INDEX(魂兽!$I$8:$I$126,MATCH(魂兽1!$X$3,魂兽!$G$8:$G$126,1),1))</f>
        <v>0.6</v>
      </c>
      <c r="AN67" s="58">
        <v>61</v>
      </c>
      <c r="AO67" s="58">
        <f>IF(G67&lt;$A$3,0,INDEX(魂兽!$DG$79:$DN$85,MATCH(魂兽1!$B$3,魂兽!$DF$79:$DF$85,0),7)+INDEX(魂兽!$CN$97:$CU$102,MATCH(魂兽1!$C$3,魂兽!$CM$97:$CM$102,0),7)+INDEX(魂兽!$BP$101:$BW$125,MATCH(魂兽1!$D$3,魂兽!$BO$101:$BO$125,0),7))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67" s="58">
        <f>IF(G67&lt;$A$3,0,INDEX(魂兽!$DG$79:$DN$85,MATCH(魂兽1!$B$3,魂兽!$DF$79:$DF$85,0),8)+INDEX(魂兽!$CN$97:$CU$102,MATCH(魂兽1!$C$3,魂兽!$CM$97:$CM$102,0),8)+INDEX(魂兽!$BP$101:$BW$125,MATCH(魂兽1!$D$3,魂兽!$BO$101:$BO$125,0),8))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68" spans="7:42" x14ac:dyDescent="0.2">
      <c r="G68" s="58">
        <v>62</v>
      </c>
      <c r="H68" s="29">
        <f>IF(G68&lt;$A$3,0,INDEX(魂兽!$DG$79:$DN$85,MATCH(魂兽1!$B$3,魂兽!$DF$79:$DF$85,0),4)+INDEX(魂兽!$CN$97:$CU$102,MATCH(魂兽1!$C$3,魂兽!$CM$97:$CM$102,0),4)+INDEX(魂兽!$BP$101:$BW$125,MATCH(魂兽1!$D$3,魂兽!$BO$101:$BO$125,0),4))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68" s="31">
        <f>IF(G68&lt;$A$3,0,INDEX(魂兽!$DG$79:$DN$85,MATCH(魂兽1!$B$3,魂兽!$DF$79:$DF$85,0),1)+INDEX(魂兽!$CN$97:$CU$102,MATCH(魂兽1!$C$3,魂兽!$CM$97:$CM$102,0),1)+INDEX(魂兽!$BP$101:$BW$125,MATCH(魂兽1!$D$3,魂兽!$BO$101:$BO$125,0),1))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68" s="58">
        <f>IF(G68&lt;$A$3,0,INDEX(魂兽!$DG$79:$DN$85,MATCH(魂兽1!$B$3,魂兽!$DF$79:$DF$85,0),2)+INDEX(魂兽!$CN$97:$CU$102,MATCH(魂兽1!$C$3,魂兽!$CM$97:$CM$102,0),2)+INDEX(魂兽!$BP$101:$BW$125,MATCH(魂兽1!$D$3,魂兽!$BO$101:$BO$125,0),2))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68" s="58">
        <f>IF(G68&lt;$A$3,0,INDEX(魂兽!$DG$79:$DN$85,MATCH(魂兽1!$B$3,魂兽!$DF$79:$DF$85,0),3)+INDEX(魂兽!$CN$97:$CU$102,MATCH(魂兽1!$C$3,魂兽!$CM$97:$CM$102,0),3)+INDEX(魂兽!$BP$101:$BW$125,MATCH(魂兽1!$D$3,魂兽!$BO$101:$BO$125,0),3))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68" s="58">
        <f>IF(G68&lt;$A$3,0,INDEX(魂兽!$DG$79:$DN$85,MATCH(魂兽1!$B$3,魂兽!$DF$79:$DF$85,0),5)+INDEX(魂兽!$CN$97:$CU$102,MATCH(魂兽1!$C$3,魂兽!$CM$97:$CM$102,0),5)+INDEX(魂兽!$BP$101:$BW$125,MATCH(魂兽1!$D$3,魂兽!$BO$101:$BO$125,0),5))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68" s="58">
        <f>IF(G68&lt;$A$3,0,INDEX(魂兽!$DG$79:$DN$85,MATCH(魂兽1!$B$3,魂兽!$DF$79:$DF$85,0),6)+INDEX(魂兽!$CN$97:$CU$102,MATCH(魂兽1!$C$3,魂兽!$CM$97:$CM$102,0),6)+INDEX(魂兽!$BP$101:$BW$125,MATCH(魂兽1!$D$3,魂兽!$BO$101:$BO$125,0),6))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68" s="58">
        <v>62</v>
      </c>
      <c r="X68" s="59">
        <f>IF($W68&lt;$L$3,0,INDEX(魂兽!$I$8:$I$126,MATCH(魂兽1!$X$3,魂兽!$G$8:$G$126,1),1))</f>
        <v>0.6</v>
      </c>
      <c r="Y68" s="59">
        <f>IF($W68&lt;$L$3,0,INDEX(魂兽!$I$8:$I$126,MATCH(魂兽1!$X$3,魂兽!$G$8:$G$126,1),1))</f>
        <v>0.6</v>
      </c>
      <c r="Z68" s="59">
        <f>IF($W68&lt;$L$3,0,INDEX(魂兽!$I$8:$I$126,MATCH(魂兽1!$X$3,魂兽!$G$8:$G$126,1),1))</f>
        <v>0.6</v>
      </c>
      <c r="AA68" s="59">
        <f>IF($W68&lt;$L$3,0,INDEX(魂兽!$I$8:$I$126,MATCH(魂兽1!$X$3,魂兽!$G$8:$G$126,1),1))</f>
        <v>0.6</v>
      </c>
      <c r="AB68" s="59">
        <f>IF($W68&lt;$L$3,0,INDEX(魂兽!$I$8:$I$126,MATCH(魂兽1!$X$3,魂兽!$G$8:$G$126,1),1))</f>
        <v>0.6</v>
      </c>
      <c r="AC68" s="59">
        <f>IF($W68&lt;$L$3,0,INDEX(魂兽!$I$8:$I$126,MATCH(魂兽1!$X$3,魂兽!$G$8:$G$126,1),1))</f>
        <v>0.6</v>
      </c>
      <c r="AD68" s="59">
        <f>IF($W68&lt;$L$3,0,INDEX(魂兽!$I$8:$I$126,MATCH(魂兽1!$X$3,魂兽!$G$8:$G$126,1),1))</f>
        <v>0.6</v>
      </c>
      <c r="AE68" s="59">
        <f>IF($W68&lt;$L$3,0,INDEX(魂兽!$I$8:$I$126,MATCH(魂兽1!$X$3,魂兽!$G$8:$G$126,1),1))</f>
        <v>0.6</v>
      </c>
      <c r="AF68" s="59">
        <f>IF($W68&lt;$L$3,0,INDEX(魂兽!$I$8:$I$126,MATCH(魂兽1!$X$3,魂兽!$G$8:$G$126,1),1))</f>
        <v>0.6</v>
      </c>
      <c r="AG68" s="59">
        <f>IF($W68&lt;$L$3,0,INDEX(魂兽!$I$8:$I$126,MATCH(魂兽1!$X$3,魂兽!$G$8:$G$126,1),1))</f>
        <v>0.6</v>
      </c>
      <c r="AH68" s="59">
        <f>IF($W68&lt;$L$3,0,INDEX(魂兽!$I$8:$I$126,MATCH(魂兽1!$X$3,魂兽!$G$8:$G$126,1),1))</f>
        <v>0.6</v>
      </c>
      <c r="AI68" s="59">
        <f>IF($W68&lt;$L$3,0,INDEX(魂兽!$I$8:$I$126,MATCH(魂兽1!$X$3,魂兽!$G$8:$G$126,1),1))</f>
        <v>0.6</v>
      </c>
      <c r="AJ68" s="59">
        <f>IF($W68&lt;$L$3,0,INDEX(魂兽!$I$8:$I$126,MATCH(魂兽1!$X$3,魂兽!$G$8:$G$126,1),1))</f>
        <v>0.6</v>
      </c>
      <c r="AK68" s="59">
        <f>IF($W68&lt;$L$3,0,INDEX(魂兽!$I$8:$I$126,MATCH(魂兽1!$X$3,魂兽!$G$8:$G$126,1),1))</f>
        <v>0.6</v>
      </c>
      <c r="AN68" s="58">
        <v>62</v>
      </c>
      <c r="AO68" s="58">
        <f>IF(G68&lt;$A$3,0,INDEX(魂兽!$DG$79:$DN$85,MATCH(魂兽1!$B$3,魂兽!$DF$79:$DF$85,0),7)+INDEX(魂兽!$CN$97:$CU$102,MATCH(魂兽1!$C$3,魂兽!$CM$97:$CM$102,0),7)+INDEX(魂兽!$BP$101:$BW$125,MATCH(魂兽1!$D$3,魂兽!$BO$101:$BO$125,0),7))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68" s="58">
        <f>IF(G68&lt;$A$3,0,INDEX(魂兽!$DG$79:$DN$85,MATCH(魂兽1!$B$3,魂兽!$DF$79:$DF$85,0),8)+INDEX(魂兽!$CN$97:$CU$102,MATCH(魂兽1!$C$3,魂兽!$CM$97:$CM$102,0),8)+INDEX(魂兽!$BP$101:$BW$125,MATCH(魂兽1!$D$3,魂兽!$BO$101:$BO$125,0),8))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69" spans="7:42" x14ac:dyDescent="0.2">
      <c r="G69" s="58">
        <v>63</v>
      </c>
      <c r="H69" s="29">
        <f>IF(G69&lt;$A$3,0,INDEX(魂兽!$DG$79:$DN$85,MATCH(魂兽1!$B$3,魂兽!$DF$79:$DF$85,0),4)+INDEX(魂兽!$CN$97:$CU$102,MATCH(魂兽1!$C$3,魂兽!$CM$97:$CM$102,0),4)+INDEX(魂兽!$BP$101:$BW$125,MATCH(魂兽1!$D$3,魂兽!$BO$101:$BO$125,0),4))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69" s="31">
        <f>IF(G69&lt;$A$3,0,INDEX(魂兽!$DG$79:$DN$85,MATCH(魂兽1!$B$3,魂兽!$DF$79:$DF$85,0),1)+INDEX(魂兽!$CN$97:$CU$102,MATCH(魂兽1!$C$3,魂兽!$CM$97:$CM$102,0),1)+INDEX(魂兽!$BP$101:$BW$125,MATCH(魂兽1!$D$3,魂兽!$BO$101:$BO$125,0),1))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69" s="58">
        <f>IF(G69&lt;$A$3,0,INDEX(魂兽!$DG$79:$DN$85,MATCH(魂兽1!$B$3,魂兽!$DF$79:$DF$85,0),2)+INDEX(魂兽!$CN$97:$CU$102,MATCH(魂兽1!$C$3,魂兽!$CM$97:$CM$102,0),2)+INDEX(魂兽!$BP$101:$BW$125,MATCH(魂兽1!$D$3,魂兽!$BO$101:$BO$125,0),2))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69" s="58">
        <f>IF(G69&lt;$A$3,0,INDEX(魂兽!$DG$79:$DN$85,MATCH(魂兽1!$B$3,魂兽!$DF$79:$DF$85,0),3)+INDEX(魂兽!$CN$97:$CU$102,MATCH(魂兽1!$C$3,魂兽!$CM$97:$CM$102,0),3)+INDEX(魂兽!$BP$101:$BW$125,MATCH(魂兽1!$D$3,魂兽!$BO$101:$BO$125,0),3))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69" s="58">
        <f>IF(G69&lt;$A$3,0,INDEX(魂兽!$DG$79:$DN$85,MATCH(魂兽1!$B$3,魂兽!$DF$79:$DF$85,0),5)+INDEX(魂兽!$CN$97:$CU$102,MATCH(魂兽1!$C$3,魂兽!$CM$97:$CM$102,0),5)+INDEX(魂兽!$BP$101:$BW$125,MATCH(魂兽1!$D$3,魂兽!$BO$101:$BO$125,0),5))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69" s="58">
        <f>IF(G69&lt;$A$3,0,INDEX(魂兽!$DG$79:$DN$85,MATCH(魂兽1!$B$3,魂兽!$DF$79:$DF$85,0),6)+INDEX(魂兽!$CN$97:$CU$102,MATCH(魂兽1!$C$3,魂兽!$CM$97:$CM$102,0),6)+INDEX(魂兽!$BP$101:$BW$125,MATCH(魂兽1!$D$3,魂兽!$BO$101:$BO$125,0),6))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69" s="58">
        <v>63</v>
      </c>
      <c r="X69" s="59">
        <f>IF($W69&lt;$L$3,0,INDEX(魂兽!$I$8:$I$126,MATCH(魂兽1!$X$3,魂兽!$G$8:$G$126,1),1))</f>
        <v>0.6</v>
      </c>
      <c r="Y69" s="59">
        <f>IF($W69&lt;$L$3,0,INDEX(魂兽!$I$8:$I$126,MATCH(魂兽1!$X$3,魂兽!$G$8:$G$126,1),1))</f>
        <v>0.6</v>
      </c>
      <c r="Z69" s="59">
        <f>IF($W69&lt;$L$3,0,INDEX(魂兽!$I$8:$I$126,MATCH(魂兽1!$X$3,魂兽!$G$8:$G$126,1),1))</f>
        <v>0.6</v>
      </c>
      <c r="AA69" s="59">
        <f>IF($W69&lt;$L$3,0,INDEX(魂兽!$I$8:$I$126,MATCH(魂兽1!$X$3,魂兽!$G$8:$G$126,1),1))</f>
        <v>0.6</v>
      </c>
      <c r="AB69" s="59">
        <f>IF($W69&lt;$L$3,0,INDEX(魂兽!$I$8:$I$126,MATCH(魂兽1!$X$3,魂兽!$G$8:$G$126,1),1))</f>
        <v>0.6</v>
      </c>
      <c r="AC69" s="59">
        <f>IF($W69&lt;$L$3,0,INDEX(魂兽!$I$8:$I$126,MATCH(魂兽1!$X$3,魂兽!$G$8:$G$126,1),1))</f>
        <v>0.6</v>
      </c>
      <c r="AD69" s="59">
        <f>IF($W69&lt;$L$3,0,INDEX(魂兽!$I$8:$I$126,MATCH(魂兽1!$X$3,魂兽!$G$8:$G$126,1),1))</f>
        <v>0.6</v>
      </c>
      <c r="AE69" s="59">
        <f>IF($W69&lt;$L$3,0,INDEX(魂兽!$I$8:$I$126,MATCH(魂兽1!$X$3,魂兽!$G$8:$G$126,1),1))</f>
        <v>0.6</v>
      </c>
      <c r="AF69" s="59">
        <f>IF($W69&lt;$L$3,0,INDEX(魂兽!$I$8:$I$126,MATCH(魂兽1!$X$3,魂兽!$G$8:$G$126,1),1))</f>
        <v>0.6</v>
      </c>
      <c r="AG69" s="59">
        <f>IF($W69&lt;$L$3,0,INDEX(魂兽!$I$8:$I$126,MATCH(魂兽1!$X$3,魂兽!$G$8:$G$126,1),1))</f>
        <v>0.6</v>
      </c>
      <c r="AH69" s="59">
        <f>IF($W69&lt;$L$3,0,INDEX(魂兽!$I$8:$I$126,MATCH(魂兽1!$X$3,魂兽!$G$8:$G$126,1),1))</f>
        <v>0.6</v>
      </c>
      <c r="AI69" s="59">
        <f>IF($W69&lt;$L$3,0,INDEX(魂兽!$I$8:$I$126,MATCH(魂兽1!$X$3,魂兽!$G$8:$G$126,1),1))</f>
        <v>0.6</v>
      </c>
      <c r="AJ69" s="59">
        <f>IF($W69&lt;$L$3,0,INDEX(魂兽!$I$8:$I$126,MATCH(魂兽1!$X$3,魂兽!$G$8:$G$126,1),1))</f>
        <v>0.6</v>
      </c>
      <c r="AK69" s="59">
        <f>IF($W69&lt;$L$3,0,INDEX(魂兽!$I$8:$I$126,MATCH(魂兽1!$X$3,魂兽!$G$8:$G$126,1),1))</f>
        <v>0.6</v>
      </c>
      <c r="AN69" s="58">
        <v>63</v>
      </c>
      <c r="AO69" s="58">
        <f>IF(G69&lt;$A$3,0,INDEX(魂兽!$DG$79:$DN$85,MATCH(魂兽1!$B$3,魂兽!$DF$79:$DF$85,0),7)+INDEX(魂兽!$CN$97:$CU$102,MATCH(魂兽1!$C$3,魂兽!$CM$97:$CM$102,0),7)+INDEX(魂兽!$BP$101:$BW$125,MATCH(魂兽1!$D$3,魂兽!$BO$101:$BO$125,0),7))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69" s="58">
        <f>IF(G69&lt;$A$3,0,INDEX(魂兽!$DG$79:$DN$85,MATCH(魂兽1!$B$3,魂兽!$DF$79:$DF$85,0),8)+INDEX(魂兽!$CN$97:$CU$102,MATCH(魂兽1!$C$3,魂兽!$CM$97:$CM$102,0),8)+INDEX(魂兽!$BP$101:$BW$125,MATCH(魂兽1!$D$3,魂兽!$BO$101:$BO$125,0),8))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70" spans="7:42" x14ac:dyDescent="0.2">
      <c r="G70" s="58">
        <v>64</v>
      </c>
      <c r="H70" s="29">
        <f>IF(G70&lt;$A$3,0,INDEX(魂兽!$DG$79:$DN$85,MATCH(魂兽1!$B$3,魂兽!$DF$79:$DF$85,0),4)+INDEX(魂兽!$CN$97:$CU$102,MATCH(魂兽1!$C$3,魂兽!$CM$97:$CM$102,0),4)+INDEX(魂兽!$BP$101:$BW$125,MATCH(魂兽1!$D$3,魂兽!$BO$101:$BO$125,0),4))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70" s="31">
        <f>IF(G70&lt;$A$3,0,INDEX(魂兽!$DG$79:$DN$85,MATCH(魂兽1!$B$3,魂兽!$DF$79:$DF$85,0),1)+INDEX(魂兽!$CN$97:$CU$102,MATCH(魂兽1!$C$3,魂兽!$CM$97:$CM$102,0),1)+INDEX(魂兽!$BP$101:$BW$125,MATCH(魂兽1!$D$3,魂兽!$BO$101:$BO$125,0),1))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70" s="58">
        <f>IF(G70&lt;$A$3,0,INDEX(魂兽!$DG$79:$DN$85,MATCH(魂兽1!$B$3,魂兽!$DF$79:$DF$85,0),2)+INDEX(魂兽!$CN$97:$CU$102,MATCH(魂兽1!$C$3,魂兽!$CM$97:$CM$102,0),2)+INDEX(魂兽!$BP$101:$BW$125,MATCH(魂兽1!$D$3,魂兽!$BO$101:$BO$125,0),2))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70" s="58">
        <f>IF(G70&lt;$A$3,0,INDEX(魂兽!$DG$79:$DN$85,MATCH(魂兽1!$B$3,魂兽!$DF$79:$DF$85,0),3)+INDEX(魂兽!$CN$97:$CU$102,MATCH(魂兽1!$C$3,魂兽!$CM$97:$CM$102,0),3)+INDEX(魂兽!$BP$101:$BW$125,MATCH(魂兽1!$D$3,魂兽!$BO$101:$BO$125,0),3))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70" s="58">
        <f>IF(G70&lt;$A$3,0,INDEX(魂兽!$DG$79:$DN$85,MATCH(魂兽1!$B$3,魂兽!$DF$79:$DF$85,0),5)+INDEX(魂兽!$CN$97:$CU$102,MATCH(魂兽1!$C$3,魂兽!$CM$97:$CM$102,0),5)+INDEX(魂兽!$BP$101:$BW$125,MATCH(魂兽1!$D$3,魂兽!$BO$101:$BO$125,0),5))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70" s="58">
        <f>IF(G70&lt;$A$3,0,INDEX(魂兽!$DG$79:$DN$85,MATCH(魂兽1!$B$3,魂兽!$DF$79:$DF$85,0),6)+INDEX(魂兽!$CN$97:$CU$102,MATCH(魂兽1!$C$3,魂兽!$CM$97:$CM$102,0),6)+INDEX(魂兽!$BP$101:$BW$125,MATCH(魂兽1!$D$3,魂兽!$BO$101:$BO$125,0),6))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70" s="58">
        <v>64</v>
      </c>
      <c r="X70" s="59">
        <f>IF($W70&lt;$L$3,0,INDEX(魂兽!$I$8:$I$126,MATCH(魂兽1!$X$3,魂兽!$G$8:$G$126,1),1))</f>
        <v>0.6</v>
      </c>
      <c r="Y70" s="59">
        <f>IF($W70&lt;$L$3,0,INDEX(魂兽!$I$8:$I$126,MATCH(魂兽1!$X$3,魂兽!$G$8:$G$126,1),1))</f>
        <v>0.6</v>
      </c>
      <c r="Z70" s="59">
        <f>IF($W70&lt;$L$3,0,INDEX(魂兽!$I$8:$I$126,MATCH(魂兽1!$X$3,魂兽!$G$8:$G$126,1),1))</f>
        <v>0.6</v>
      </c>
      <c r="AA70" s="59">
        <f>IF($W70&lt;$L$3,0,INDEX(魂兽!$I$8:$I$126,MATCH(魂兽1!$X$3,魂兽!$G$8:$G$126,1),1))</f>
        <v>0.6</v>
      </c>
      <c r="AB70" s="59">
        <f>IF($W70&lt;$L$3,0,INDEX(魂兽!$I$8:$I$126,MATCH(魂兽1!$X$3,魂兽!$G$8:$G$126,1),1))</f>
        <v>0.6</v>
      </c>
      <c r="AC70" s="59">
        <f>IF($W70&lt;$L$3,0,INDEX(魂兽!$I$8:$I$126,MATCH(魂兽1!$X$3,魂兽!$G$8:$G$126,1),1))</f>
        <v>0.6</v>
      </c>
      <c r="AD70" s="59">
        <f>IF($W70&lt;$L$3,0,INDEX(魂兽!$I$8:$I$126,MATCH(魂兽1!$X$3,魂兽!$G$8:$G$126,1),1))</f>
        <v>0.6</v>
      </c>
      <c r="AE70" s="59">
        <f>IF($W70&lt;$L$3,0,INDEX(魂兽!$I$8:$I$126,MATCH(魂兽1!$X$3,魂兽!$G$8:$G$126,1),1))</f>
        <v>0.6</v>
      </c>
      <c r="AF70" s="59">
        <f>IF($W70&lt;$L$3,0,INDEX(魂兽!$I$8:$I$126,MATCH(魂兽1!$X$3,魂兽!$G$8:$G$126,1),1))</f>
        <v>0.6</v>
      </c>
      <c r="AG70" s="59">
        <f>IF($W70&lt;$L$3,0,INDEX(魂兽!$I$8:$I$126,MATCH(魂兽1!$X$3,魂兽!$G$8:$G$126,1),1))</f>
        <v>0.6</v>
      </c>
      <c r="AH70" s="59">
        <f>IF($W70&lt;$L$3,0,INDEX(魂兽!$I$8:$I$126,MATCH(魂兽1!$X$3,魂兽!$G$8:$G$126,1),1))</f>
        <v>0.6</v>
      </c>
      <c r="AI70" s="59">
        <f>IF($W70&lt;$L$3,0,INDEX(魂兽!$I$8:$I$126,MATCH(魂兽1!$X$3,魂兽!$G$8:$G$126,1),1))</f>
        <v>0.6</v>
      </c>
      <c r="AJ70" s="59">
        <f>IF($W70&lt;$L$3,0,INDEX(魂兽!$I$8:$I$126,MATCH(魂兽1!$X$3,魂兽!$G$8:$G$126,1),1))</f>
        <v>0.6</v>
      </c>
      <c r="AK70" s="59">
        <f>IF($W70&lt;$L$3,0,INDEX(魂兽!$I$8:$I$126,MATCH(魂兽1!$X$3,魂兽!$G$8:$G$126,1),1))</f>
        <v>0.6</v>
      </c>
      <c r="AN70" s="58">
        <v>64</v>
      </c>
      <c r="AO70" s="58">
        <f>IF(G70&lt;$A$3,0,INDEX(魂兽!$DG$79:$DN$85,MATCH(魂兽1!$B$3,魂兽!$DF$79:$DF$85,0),7)+INDEX(魂兽!$CN$97:$CU$102,MATCH(魂兽1!$C$3,魂兽!$CM$97:$CM$102,0),7)+INDEX(魂兽!$BP$101:$BW$125,MATCH(魂兽1!$D$3,魂兽!$BO$101:$BO$125,0),7))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70" s="58">
        <f>IF(G70&lt;$A$3,0,INDEX(魂兽!$DG$79:$DN$85,MATCH(魂兽1!$B$3,魂兽!$DF$79:$DF$85,0),8)+INDEX(魂兽!$CN$97:$CU$102,MATCH(魂兽1!$C$3,魂兽!$CM$97:$CM$102,0),8)+INDEX(魂兽!$BP$101:$BW$125,MATCH(魂兽1!$D$3,魂兽!$BO$101:$BO$125,0),8))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71" spans="7:42" x14ac:dyDescent="0.2">
      <c r="G71" s="58">
        <v>65</v>
      </c>
      <c r="H71" s="29">
        <f>IF(G71&lt;$A$3,0,INDEX(魂兽!$DG$79:$DN$85,MATCH(魂兽1!$B$3,魂兽!$DF$79:$DF$85,0),4)+INDEX(魂兽!$CN$97:$CU$102,MATCH(魂兽1!$C$3,魂兽!$CM$97:$CM$102,0),4)+INDEX(魂兽!$BP$101:$BW$125,MATCH(魂兽1!$D$3,魂兽!$BO$101:$BO$125,0),4))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71" s="31">
        <f>IF(G71&lt;$A$3,0,INDEX(魂兽!$DG$79:$DN$85,MATCH(魂兽1!$B$3,魂兽!$DF$79:$DF$85,0),1)+INDEX(魂兽!$CN$97:$CU$102,MATCH(魂兽1!$C$3,魂兽!$CM$97:$CM$102,0),1)+INDEX(魂兽!$BP$101:$BW$125,MATCH(魂兽1!$D$3,魂兽!$BO$101:$BO$125,0),1))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71" s="58">
        <f>IF(G71&lt;$A$3,0,INDEX(魂兽!$DG$79:$DN$85,MATCH(魂兽1!$B$3,魂兽!$DF$79:$DF$85,0),2)+INDEX(魂兽!$CN$97:$CU$102,MATCH(魂兽1!$C$3,魂兽!$CM$97:$CM$102,0),2)+INDEX(魂兽!$BP$101:$BW$125,MATCH(魂兽1!$D$3,魂兽!$BO$101:$BO$125,0),2))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71" s="58">
        <f>IF(G71&lt;$A$3,0,INDEX(魂兽!$DG$79:$DN$85,MATCH(魂兽1!$B$3,魂兽!$DF$79:$DF$85,0),3)+INDEX(魂兽!$CN$97:$CU$102,MATCH(魂兽1!$C$3,魂兽!$CM$97:$CM$102,0),3)+INDEX(魂兽!$BP$101:$BW$125,MATCH(魂兽1!$D$3,魂兽!$BO$101:$BO$125,0),3))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71" s="58">
        <f>IF(G71&lt;$A$3,0,INDEX(魂兽!$DG$79:$DN$85,MATCH(魂兽1!$B$3,魂兽!$DF$79:$DF$85,0),5)+INDEX(魂兽!$CN$97:$CU$102,MATCH(魂兽1!$C$3,魂兽!$CM$97:$CM$102,0),5)+INDEX(魂兽!$BP$101:$BW$125,MATCH(魂兽1!$D$3,魂兽!$BO$101:$BO$125,0),5))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71" s="58">
        <f>IF(G71&lt;$A$3,0,INDEX(魂兽!$DG$79:$DN$85,MATCH(魂兽1!$B$3,魂兽!$DF$79:$DF$85,0),6)+INDEX(魂兽!$CN$97:$CU$102,MATCH(魂兽1!$C$3,魂兽!$CM$97:$CM$102,0),6)+INDEX(魂兽!$BP$101:$BW$125,MATCH(魂兽1!$D$3,魂兽!$BO$101:$BO$125,0),6))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71" s="58">
        <v>65</v>
      </c>
      <c r="X71" s="59">
        <f>IF($W71&lt;$L$3,0,INDEX(魂兽!$I$8:$I$126,MATCH(魂兽1!$X$3,魂兽!$G$8:$G$126,1),1))</f>
        <v>0.6</v>
      </c>
      <c r="Y71" s="59">
        <f>IF($W71&lt;$L$3,0,INDEX(魂兽!$I$8:$I$126,MATCH(魂兽1!$X$3,魂兽!$G$8:$G$126,1),1))</f>
        <v>0.6</v>
      </c>
      <c r="Z71" s="59">
        <f>IF($W71&lt;$L$3,0,INDEX(魂兽!$I$8:$I$126,MATCH(魂兽1!$X$3,魂兽!$G$8:$G$126,1),1))</f>
        <v>0.6</v>
      </c>
      <c r="AA71" s="59">
        <f>IF($W71&lt;$L$3,0,INDEX(魂兽!$I$8:$I$126,MATCH(魂兽1!$X$3,魂兽!$G$8:$G$126,1),1))</f>
        <v>0.6</v>
      </c>
      <c r="AB71" s="59">
        <f>IF($W71&lt;$L$3,0,INDEX(魂兽!$I$8:$I$126,MATCH(魂兽1!$X$3,魂兽!$G$8:$G$126,1),1))</f>
        <v>0.6</v>
      </c>
      <c r="AC71" s="59">
        <f>IF($W71&lt;$L$3,0,INDEX(魂兽!$I$8:$I$126,MATCH(魂兽1!$X$3,魂兽!$G$8:$G$126,1),1))</f>
        <v>0.6</v>
      </c>
      <c r="AD71" s="59">
        <f>IF($W71&lt;$L$3,0,INDEX(魂兽!$I$8:$I$126,MATCH(魂兽1!$X$3,魂兽!$G$8:$G$126,1),1))</f>
        <v>0.6</v>
      </c>
      <c r="AE71" s="59">
        <f>IF($W71&lt;$L$3,0,INDEX(魂兽!$I$8:$I$126,MATCH(魂兽1!$X$3,魂兽!$G$8:$G$126,1),1))</f>
        <v>0.6</v>
      </c>
      <c r="AF71" s="59">
        <f>IF($W71&lt;$L$3,0,INDEX(魂兽!$I$8:$I$126,MATCH(魂兽1!$X$3,魂兽!$G$8:$G$126,1),1))</f>
        <v>0.6</v>
      </c>
      <c r="AG71" s="59">
        <f>IF($W71&lt;$L$3,0,INDEX(魂兽!$I$8:$I$126,MATCH(魂兽1!$X$3,魂兽!$G$8:$G$126,1),1))</f>
        <v>0.6</v>
      </c>
      <c r="AH71" s="59">
        <f>IF($W71&lt;$L$3,0,INDEX(魂兽!$I$8:$I$126,MATCH(魂兽1!$X$3,魂兽!$G$8:$G$126,1),1))</f>
        <v>0.6</v>
      </c>
      <c r="AI71" s="59">
        <f>IF($W71&lt;$L$3,0,INDEX(魂兽!$I$8:$I$126,MATCH(魂兽1!$X$3,魂兽!$G$8:$G$126,1),1))</f>
        <v>0.6</v>
      </c>
      <c r="AJ71" s="59">
        <f>IF($W71&lt;$L$3,0,INDEX(魂兽!$I$8:$I$126,MATCH(魂兽1!$X$3,魂兽!$G$8:$G$126,1),1))</f>
        <v>0.6</v>
      </c>
      <c r="AK71" s="59">
        <f>IF($W71&lt;$L$3,0,INDEX(魂兽!$I$8:$I$126,MATCH(魂兽1!$X$3,魂兽!$G$8:$G$126,1),1))</f>
        <v>0.6</v>
      </c>
      <c r="AN71" s="58">
        <v>65</v>
      </c>
      <c r="AO71" s="58">
        <f>IF(G71&lt;$A$3,0,INDEX(魂兽!$DG$79:$DN$85,MATCH(魂兽1!$B$3,魂兽!$DF$79:$DF$85,0),7)+INDEX(魂兽!$CN$97:$CU$102,MATCH(魂兽1!$C$3,魂兽!$CM$97:$CM$102,0),7)+INDEX(魂兽!$BP$101:$BW$125,MATCH(魂兽1!$D$3,魂兽!$BO$101:$BO$125,0),7))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71" s="58">
        <f>IF(G71&lt;$A$3,0,INDEX(魂兽!$DG$79:$DN$85,MATCH(魂兽1!$B$3,魂兽!$DF$79:$DF$85,0),8)+INDEX(魂兽!$CN$97:$CU$102,MATCH(魂兽1!$C$3,魂兽!$CM$97:$CM$102,0),8)+INDEX(魂兽!$BP$101:$BW$125,MATCH(魂兽1!$D$3,魂兽!$BO$101:$BO$125,0),8))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72" spans="7:42" x14ac:dyDescent="0.2">
      <c r="G72" s="58">
        <v>66</v>
      </c>
      <c r="H72" s="29">
        <f>IF(G72&lt;$A$3,0,INDEX(魂兽!$DG$79:$DN$85,MATCH(魂兽1!$B$3,魂兽!$DF$79:$DF$85,0),4)+INDEX(魂兽!$CN$97:$CU$102,MATCH(魂兽1!$C$3,魂兽!$CM$97:$CM$102,0),4)+INDEX(魂兽!$BP$101:$BW$125,MATCH(魂兽1!$D$3,魂兽!$BO$101:$BO$125,0),4))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72" s="31">
        <f>IF(G72&lt;$A$3,0,INDEX(魂兽!$DG$79:$DN$85,MATCH(魂兽1!$B$3,魂兽!$DF$79:$DF$85,0),1)+INDEX(魂兽!$CN$97:$CU$102,MATCH(魂兽1!$C$3,魂兽!$CM$97:$CM$102,0),1)+INDEX(魂兽!$BP$101:$BW$125,MATCH(魂兽1!$D$3,魂兽!$BO$101:$BO$125,0),1))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72" s="58">
        <f>IF(G72&lt;$A$3,0,INDEX(魂兽!$DG$79:$DN$85,MATCH(魂兽1!$B$3,魂兽!$DF$79:$DF$85,0),2)+INDEX(魂兽!$CN$97:$CU$102,MATCH(魂兽1!$C$3,魂兽!$CM$97:$CM$102,0),2)+INDEX(魂兽!$BP$101:$BW$125,MATCH(魂兽1!$D$3,魂兽!$BO$101:$BO$125,0),2))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72" s="58">
        <f>IF(G72&lt;$A$3,0,INDEX(魂兽!$DG$79:$DN$85,MATCH(魂兽1!$B$3,魂兽!$DF$79:$DF$85,0),3)+INDEX(魂兽!$CN$97:$CU$102,MATCH(魂兽1!$C$3,魂兽!$CM$97:$CM$102,0),3)+INDEX(魂兽!$BP$101:$BW$125,MATCH(魂兽1!$D$3,魂兽!$BO$101:$BO$125,0),3))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72" s="58">
        <f>IF(G72&lt;$A$3,0,INDEX(魂兽!$DG$79:$DN$85,MATCH(魂兽1!$B$3,魂兽!$DF$79:$DF$85,0),5)+INDEX(魂兽!$CN$97:$CU$102,MATCH(魂兽1!$C$3,魂兽!$CM$97:$CM$102,0),5)+INDEX(魂兽!$BP$101:$BW$125,MATCH(魂兽1!$D$3,魂兽!$BO$101:$BO$125,0),5))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72" s="58">
        <f>IF(G72&lt;$A$3,0,INDEX(魂兽!$DG$79:$DN$85,MATCH(魂兽1!$B$3,魂兽!$DF$79:$DF$85,0),6)+INDEX(魂兽!$CN$97:$CU$102,MATCH(魂兽1!$C$3,魂兽!$CM$97:$CM$102,0),6)+INDEX(魂兽!$BP$101:$BW$125,MATCH(魂兽1!$D$3,魂兽!$BO$101:$BO$125,0),6))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72" s="58">
        <v>66</v>
      </c>
      <c r="X72" s="59">
        <f>IF($W72&lt;$L$3,0,INDEX(魂兽!$I$8:$I$126,MATCH(魂兽1!$X$3,魂兽!$G$8:$G$126,1),1))</f>
        <v>0.6</v>
      </c>
      <c r="Y72" s="59">
        <f>IF($W72&lt;$L$3,0,INDEX(魂兽!$I$8:$I$126,MATCH(魂兽1!$X$3,魂兽!$G$8:$G$126,1),1))</f>
        <v>0.6</v>
      </c>
      <c r="Z72" s="59">
        <f>IF($W72&lt;$L$3,0,INDEX(魂兽!$I$8:$I$126,MATCH(魂兽1!$X$3,魂兽!$G$8:$G$126,1),1))</f>
        <v>0.6</v>
      </c>
      <c r="AA72" s="59">
        <f>IF($W72&lt;$L$3,0,INDEX(魂兽!$I$8:$I$126,MATCH(魂兽1!$X$3,魂兽!$G$8:$G$126,1),1))</f>
        <v>0.6</v>
      </c>
      <c r="AB72" s="59">
        <f>IF($W72&lt;$L$3,0,INDEX(魂兽!$I$8:$I$126,MATCH(魂兽1!$X$3,魂兽!$G$8:$G$126,1),1))</f>
        <v>0.6</v>
      </c>
      <c r="AC72" s="59">
        <f>IF($W72&lt;$L$3,0,INDEX(魂兽!$I$8:$I$126,MATCH(魂兽1!$X$3,魂兽!$G$8:$G$126,1),1))</f>
        <v>0.6</v>
      </c>
      <c r="AD72" s="59">
        <f>IF($W72&lt;$L$3,0,INDEX(魂兽!$I$8:$I$126,MATCH(魂兽1!$X$3,魂兽!$G$8:$G$126,1),1))</f>
        <v>0.6</v>
      </c>
      <c r="AE72" s="59">
        <f>IF($W72&lt;$L$3,0,INDEX(魂兽!$I$8:$I$126,MATCH(魂兽1!$X$3,魂兽!$G$8:$G$126,1),1))</f>
        <v>0.6</v>
      </c>
      <c r="AF72" s="59">
        <f>IF($W72&lt;$L$3,0,INDEX(魂兽!$I$8:$I$126,MATCH(魂兽1!$X$3,魂兽!$G$8:$G$126,1),1))</f>
        <v>0.6</v>
      </c>
      <c r="AG72" s="59">
        <f>IF($W72&lt;$L$3,0,INDEX(魂兽!$I$8:$I$126,MATCH(魂兽1!$X$3,魂兽!$G$8:$G$126,1),1))</f>
        <v>0.6</v>
      </c>
      <c r="AH72" s="59">
        <f>IF($W72&lt;$L$3,0,INDEX(魂兽!$I$8:$I$126,MATCH(魂兽1!$X$3,魂兽!$G$8:$G$126,1),1))</f>
        <v>0.6</v>
      </c>
      <c r="AI72" s="59">
        <f>IF($W72&lt;$L$3,0,INDEX(魂兽!$I$8:$I$126,MATCH(魂兽1!$X$3,魂兽!$G$8:$G$126,1),1))</f>
        <v>0.6</v>
      </c>
      <c r="AJ72" s="59">
        <f>IF($W72&lt;$L$3,0,INDEX(魂兽!$I$8:$I$126,MATCH(魂兽1!$X$3,魂兽!$G$8:$G$126,1),1))</f>
        <v>0.6</v>
      </c>
      <c r="AK72" s="59">
        <f>IF($W72&lt;$L$3,0,INDEX(魂兽!$I$8:$I$126,MATCH(魂兽1!$X$3,魂兽!$G$8:$G$126,1),1))</f>
        <v>0.6</v>
      </c>
      <c r="AN72" s="58">
        <v>66</v>
      </c>
      <c r="AO72" s="58">
        <f>IF(G72&lt;$A$3,0,INDEX(魂兽!$DG$79:$DN$85,MATCH(魂兽1!$B$3,魂兽!$DF$79:$DF$85,0),7)+INDEX(魂兽!$CN$97:$CU$102,MATCH(魂兽1!$C$3,魂兽!$CM$97:$CM$102,0),7)+INDEX(魂兽!$BP$101:$BW$125,MATCH(魂兽1!$D$3,魂兽!$BO$101:$BO$125,0),7))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72" s="58">
        <f>IF(G72&lt;$A$3,0,INDEX(魂兽!$DG$79:$DN$85,MATCH(魂兽1!$B$3,魂兽!$DF$79:$DF$85,0),8)+INDEX(魂兽!$CN$97:$CU$102,MATCH(魂兽1!$C$3,魂兽!$CM$97:$CM$102,0),8)+INDEX(魂兽!$BP$101:$BW$125,MATCH(魂兽1!$D$3,魂兽!$BO$101:$BO$125,0),8))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73" spans="7:42" x14ac:dyDescent="0.2">
      <c r="G73" s="58">
        <v>67</v>
      </c>
      <c r="H73" s="29">
        <f>IF(G73&lt;$A$3,0,INDEX(魂兽!$DG$79:$DN$85,MATCH(魂兽1!$B$3,魂兽!$DF$79:$DF$85,0),4)+INDEX(魂兽!$CN$97:$CU$102,MATCH(魂兽1!$C$3,魂兽!$CM$97:$CM$102,0),4)+INDEX(魂兽!$BP$101:$BW$125,MATCH(魂兽1!$D$3,魂兽!$BO$101:$BO$125,0),4))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73" s="31">
        <f>IF(G73&lt;$A$3,0,INDEX(魂兽!$DG$79:$DN$85,MATCH(魂兽1!$B$3,魂兽!$DF$79:$DF$85,0),1)+INDEX(魂兽!$CN$97:$CU$102,MATCH(魂兽1!$C$3,魂兽!$CM$97:$CM$102,0),1)+INDEX(魂兽!$BP$101:$BW$125,MATCH(魂兽1!$D$3,魂兽!$BO$101:$BO$125,0),1))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73" s="58">
        <f>IF(G73&lt;$A$3,0,INDEX(魂兽!$DG$79:$DN$85,MATCH(魂兽1!$B$3,魂兽!$DF$79:$DF$85,0),2)+INDEX(魂兽!$CN$97:$CU$102,MATCH(魂兽1!$C$3,魂兽!$CM$97:$CM$102,0),2)+INDEX(魂兽!$BP$101:$BW$125,MATCH(魂兽1!$D$3,魂兽!$BO$101:$BO$125,0),2))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73" s="58">
        <f>IF(G73&lt;$A$3,0,INDEX(魂兽!$DG$79:$DN$85,MATCH(魂兽1!$B$3,魂兽!$DF$79:$DF$85,0),3)+INDEX(魂兽!$CN$97:$CU$102,MATCH(魂兽1!$C$3,魂兽!$CM$97:$CM$102,0),3)+INDEX(魂兽!$BP$101:$BW$125,MATCH(魂兽1!$D$3,魂兽!$BO$101:$BO$125,0),3))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73" s="58">
        <f>IF(G73&lt;$A$3,0,INDEX(魂兽!$DG$79:$DN$85,MATCH(魂兽1!$B$3,魂兽!$DF$79:$DF$85,0),5)+INDEX(魂兽!$CN$97:$CU$102,MATCH(魂兽1!$C$3,魂兽!$CM$97:$CM$102,0),5)+INDEX(魂兽!$BP$101:$BW$125,MATCH(魂兽1!$D$3,魂兽!$BO$101:$BO$125,0),5))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73" s="58">
        <f>IF(G73&lt;$A$3,0,INDEX(魂兽!$DG$79:$DN$85,MATCH(魂兽1!$B$3,魂兽!$DF$79:$DF$85,0),6)+INDEX(魂兽!$CN$97:$CU$102,MATCH(魂兽1!$C$3,魂兽!$CM$97:$CM$102,0),6)+INDEX(魂兽!$BP$101:$BW$125,MATCH(魂兽1!$D$3,魂兽!$BO$101:$BO$125,0),6))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73" s="58">
        <v>67</v>
      </c>
      <c r="X73" s="59">
        <f>IF($W73&lt;$L$3,0,INDEX(魂兽!$I$8:$I$126,MATCH(魂兽1!$X$3,魂兽!$G$8:$G$126,1),1))</f>
        <v>0.6</v>
      </c>
      <c r="Y73" s="59">
        <f>IF($W73&lt;$L$3,0,INDEX(魂兽!$I$8:$I$126,MATCH(魂兽1!$X$3,魂兽!$G$8:$G$126,1),1))</f>
        <v>0.6</v>
      </c>
      <c r="Z73" s="59">
        <f>IF($W73&lt;$L$3,0,INDEX(魂兽!$I$8:$I$126,MATCH(魂兽1!$X$3,魂兽!$G$8:$G$126,1),1))</f>
        <v>0.6</v>
      </c>
      <c r="AA73" s="59">
        <f>IF($W73&lt;$L$3,0,INDEX(魂兽!$I$8:$I$126,MATCH(魂兽1!$X$3,魂兽!$G$8:$G$126,1),1))</f>
        <v>0.6</v>
      </c>
      <c r="AB73" s="59">
        <f>IF($W73&lt;$L$3,0,INDEX(魂兽!$I$8:$I$126,MATCH(魂兽1!$X$3,魂兽!$G$8:$G$126,1),1))</f>
        <v>0.6</v>
      </c>
      <c r="AC73" s="59">
        <f>IF($W73&lt;$L$3,0,INDEX(魂兽!$I$8:$I$126,MATCH(魂兽1!$X$3,魂兽!$G$8:$G$126,1),1))</f>
        <v>0.6</v>
      </c>
      <c r="AD73" s="59">
        <f>IF($W73&lt;$L$3,0,INDEX(魂兽!$I$8:$I$126,MATCH(魂兽1!$X$3,魂兽!$G$8:$G$126,1),1))</f>
        <v>0.6</v>
      </c>
      <c r="AE73" s="59">
        <f>IF($W73&lt;$L$3,0,INDEX(魂兽!$I$8:$I$126,MATCH(魂兽1!$X$3,魂兽!$G$8:$G$126,1),1))</f>
        <v>0.6</v>
      </c>
      <c r="AF73" s="59">
        <f>IF($W73&lt;$L$3,0,INDEX(魂兽!$I$8:$I$126,MATCH(魂兽1!$X$3,魂兽!$G$8:$G$126,1),1))</f>
        <v>0.6</v>
      </c>
      <c r="AG73" s="59">
        <f>IF($W73&lt;$L$3,0,INDEX(魂兽!$I$8:$I$126,MATCH(魂兽1!$X$3,魂兽!$G$8:$G$126,1),1))</f>
        <v>0.6</v>
      </c>
      <c r="AH73" s="59">
        <f>IF($W73&lt;$L$3,0,INDEX(魂兽!$I$8:$I$126,MATCH(魂兽1!$X$3,魂兽!$G$8:$G$126,1),1))</f>
        <v>0.6</v>
      </c>
      <c r="AI73" s="59">
        <f>IF($W73&lt;$L$3,0,INDEX(魂兽!$I$8:$I$126,MATCH(魂兽1!$X$3,魂兽!$G$8:$G$126,1),1))</f>
        <v>0.6</v>
      </c>
      <c r="AJ73" s="59">
        <f>IF($W73&lt;$L$3,0,INDEX(魂兽!$I$8:$I$126,MATCH(魂兽1!$X$3,魂兽!$G$8:$G$126,1),1))</f>
        <v>0.6</v>
      </c>
      <c r="AK73" s="59">
        <f>IF($W73&lt;$L$3,0,INDEX(魂兽!$I$8:$I$126,MATCH(魂兽1!$X$3,魂兽!$G$8:$G$126,1),1))</f>
        <v>0.6</v>
      </c>
      <c r="AN73" s="58">
        <v>67</v>
      </c>
      <c r="AO73" s="58">
        <f>IF(G73&lt;$A$3,0,INDEX(魂兽!$DG$79:$DN$85,MATCH(魂兽1!$B$3,魂兽!$DF$79:$DF$85,0),7)+INDEX(魂兽!$CN$97:$CU$102,MATCH(魂兽1!$C$3,魂兽!$CM$97:$CM$102,0),7)+INDEX(魂兽!$BP$101:$BW$125,MATCH(魂兽1!$D$3,魂兽!$BO$101:$BO$125,0),7))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73" s="58">
        <f>IF(G73&lt;$A$3,0,INDEX(魂兽!$DG$79:$DN$85,MATCH(魂兽1!$B$3,魂兽!$DF$79:$DF$85,0),8)+INDEX(魂兽!$CN$97:$CU$102,MATCH(魂兽1!$C$3,魂兽!$CM$97:$CM$102,0),8)+INDEX(魂兽!$BP$101:$BW$125,MATCH(魂兽1!$D$3,魂兽!$BO$101:$BO$125,0),8))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74" spans="7:42" x14ac:dyDescent="0.2">
      <c r="G74" s="58">
        <v>68</v>
      </c>
      <c r="H74" s="29">
        <f>IF(G74&lt;$A$3,0,INDEX(魂兽!$DG$79:$DN$85,MATCH(魂兽1!$B$3,魂兽!$DF$79:$DF$85,0),4)+INDEX(魂兽!$CN$97:$CU$102,MATCH(魂兽1!$C$3,魂兽!$CM$97:$CM$102,0),4)+INDEX(魂兽!$BP$101:$BW$125,MATCH(魂兽1!$D$3,魂兽!$BO$101:$BO$125,0),4))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74" s="31">
        <f>IF(G74&lt;$A$3,0,INDEX(魂兽!$DG$79:$DN$85,MATCH(魂兽1!$B$3,魂兽!$DF$79:$DF$85,0),1)+INDEX(魂兽!$CN$97:$CU$102,MATCH(魂兽1!$C$3,魂兽!$CM$97:$CM$102,0),1)+INDEX(魂兽!$BP$101:$BW$125,MATCH(魂兽1!$D$3,魂兽!$BO$101:$BO$125,0),1))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74" s="58">
        <f>IF(G74&lt;$A$3,0,INDEX(魂兽!$DG$79:$DN$85,MATCH(魂兽1!$B$3,魂兽!$DF$79:$DF$85,0),2)+INDEX(魂兽!$CN$97:$CU$102,MATCH(魂兽1!$C$3,魂兽!$CM$97:$CM$102,0),2)+INDEX(魂兽!$BP$101:$BW$125,MATCH(魂兽1!$D$3,魂兽!$BO$101:$BO$125,0),2))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74" s="58">
        <f>IF(G74&lt;$A$3,0,INDEX(魂兽!$DG$79:$DN$85,MATCH(魂兽1!$B$3,魂兽!$DF$79:$DF$85,0),3)+INDEX(魂兽!$CN$97:$CU$102,MATCH(魂兽1!$C$3,魂兽!$CM$97:$CM$102,0),3)+INDEX(魂兽!$BP$101:$BW$125,MATCH(魂兽1!$D$3,魂兽!$BO$101:$BO$125,0),3))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74" s="58">
        <f>IF(G74&lt;$A$3,0,INDEX(魂兽!$DG$79:$DN$85,MATCH(魂兽1!$B$3,魂兽!$DF$79:$DF$85,0),5)+INDEX(魂兽!$CN$97:$CU$102,MATCH(魂兽1!$C$3,魂兽!$CM$97:$CM$102,0),5)+INDEX(魂兽!$BP$101:$BW$125,MATCH(魂兽1!$D$3,魂兽!$BO$101:$BO$125,0),5))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74" s="58">
        <f>IF(G74&lt;$A$3,0,INDEX(魂兽!$DG$79:$DN$85,MATCH(魂兽1!$B$3,魂兽!$DF$79:$DF$85,0),6)+INDEX(魂兽!$CN$97:$CU$102,MATCH(魂兽1!$C$3,魂兽!$CM$97:$CM$102,0),6)+INDEX(魂兽!$BP$101:$BW$125,MATCH(魂兽1!$D$3,魂兽!$BO$101:$BO$125,0),6))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74" s="58">
        <v>68</v>
      </c>
      <c r="X74" s="59">
        <f>IF($W74&lt;$L$3,0,INDEX(魂兽!$I$8:$I$126,MATCH(魂兽1!$X$3,魂兽!$G$8:$G$126,1),1))</f>
        <v>0.6</v>
      </c>
      <c r="Y74" s="59">
        <f>IF($W74&lt;$L$3,0,INDEX(魂兽!$I$8:$I$126,MATCH(魂兽1!$X$3,魂兽!$G$8:$G$126,1),1))</f>
        <v>0.6</v>
      </c>
      <c r="Z74" s="59">
        <f>IF($W74&lt;$L$3,0,INDEX(魂兽!$I$8:$I$126,MATCH(魂兽1!$X$3,魂兽!$G$8:$G$126,1),1))</f>
        <v>0.6</v>
      </c>
      <c r="AA74" s="59">
        <f>IF($W74&lt;$L$3,0,INDEX(魂兽!$I$8:$I$126,MATCH(魂兽1!$X$3,魂兽!$G$8:$G$126,1),1))</f>
        <v>0.6</v>
      </c>
      <c r="AB74" s="59">
        <f>IF($W74&lt;$L$3,0,INDEX(魂兽!$I$8:$I$126,MATCH(魂兽1!$X$3,魂兽!$G$8:$G$126,1),1))</f>
        <v>0.6</v>
      </c>
      <c r="AC74" s="59">
        <f>IF($W74&lt;$L$3,0,INDEX(魂兽!$I$8:$I$126,MATCH(魂兽1!$X$3,魂兽!$G$8:$G$126,1),1))</f>
        <v>0.6</v>
      </c>
      <c r="AD74" s="59">
        <f>IF($W74&lt;$L$3,0,INDEX(魂兽!$I$8:$I$126,MATCH(魂兽1!$X$3,魂兽!$G$8:$G$126,1),1))</f>
        <v>0.6</v>
      </c>
      <c r="AE74" s="59">
        <f>IF($W74&lt;$L$3,0,INDEX(魂兽!$I$8:$I$126,MATCH(魂兽1!$X$3,魂兽!$G$8:$G$126,1),1))</f>
        <v>0.6</v>
      </c>
      <c r="AF74" s="59">
        <f>IF($W74&lt;$L$3,0,INDEX(魂兽!$I$8:$I$126,MATCH(魂兽1!$X$3,魂兽!$G$8:$G$126,1),1))</f>
        <v>0.6</v>
      </c>
      <c r="AG74" s="59">
        <f>IF($W74&lt;$L$3,0,INDEX(魂兽!$I$8:$I$126,MATCH(魂兽1!$X$3,魂兽!$G$8:$G$126,1),1))</f>
        <v>0.6</v>
      </c>
      <c r="AH74" s="59">
        <f>IF($W74&lt;$L$3,0,INDEX(魂兽!$I$8:$I$126,MATCH(魂兽1!$X$3,魂兽!$G$8:$G$126,1),1))</f>
        <v>0.6</v>
      </c>
      <c r="AI74" s="59">
        <f>IF($W74&lt;$L$3,0,INDEX(魂兽!$I$8:$I$126,MATCH(魂兽1!$X$3,魂兽!$G$8:$G$126,1),1))</f>
        <v>0.6</v>
      </c>
      <c r="AJ74" s="59">
        <f>IF($W74&lt;$L$3,0,INDEX(魂兽!$I$8:$I$126,MATCH(魂兽1!$X$3,魂兽!$G$8:$G$126,1),1))</f>
        <v>0.6</v>
      </c>
      <c r="AK74" s="59">
        <f>IF($W74&lt;$L$3,0,INDEX(魂兽!$I$8:$I$126,MATCH(魂兽1!$X$3,魂兽!$G$8:$G$126,1),1))</f>
        <v>0.6</v>
      </c>
      <c r="AN74" s="58">
        <v>68</v>
      </c>
      <c r="AO74" s="58">
        <f>IF(G74&lt;$A$3,0,INDEX(魂兽!$DG$79:$DN$85,MATCH(魂兽1!$B$3,魂兽!$DF$79:$DF$85,0),7)+INDEX(魂兽!$CN$97:$CU$102,MATCH(魂兽1!$C$3,魂兽!$CM$97:$CM$102,0),7)+INDEX(魂兽!$BP$101:$BW$125,MATCH(魂兽1!$D$3,魂兽!$BO$101:$BO$125,0),7))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74" s="58">
        <f>IF(G74&lt;$A$3,0,INDEX(魂兽!$DG$79:$DN$85,MATCH(魂兽1!$B$3,魂兽!$DF$79:$DF$85,0),8)+INDEX(魂兽!$CN$97:$CU$102,MATCH(魂兽1!$C$3,魂兽!$CM$97:$CM$102,0),8)+INDEX(魂兽!$BP$101:$BW$125,MATCH(魂兽1!$D$3,魂兽!$BO$101:$BO$125,0),8))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75" spans="7:42" x14ac:dyDescent="0.2">
      <c r="G75" s="58">
        <v>69</v>
      </c>
      <c r="H75" s="29">
        <f>IF(G75&lt;$A$3,0,INDEX(魂兽!$DG$79:$DN$85,MATCH(魂兽1!$B$3,魂兽!$DF$79:$DF$85,0),4)+INDEX(魂兽!$CN$97:$CU$102,MATCH(魂兽1!$C$3,魂兽!$CM$97:$CM$102,0),4)+INDEX(魂兽!$BP$101:$BW$125,MATCH(魂兽1!$D$3,魂兽!$BO$101:$BO$125,0),4))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75" s="31">
        <f>IF(G75&lt;$A$3,0,INDEX(魂兽!$DG$79:$DN$85,MATCH(魂兽1!$B$3,魂兽!$DF$79:$DF$85,0),1)+INDEX(魂兽!$CN$97:$CU$102,MATCH(魂兽1!$C$3,魂兽!$CM$97:$CM$102,0),1)+INDEX(魂兽!$BP$101:$BW$125,MATCH(魂兽1!$D$3,魂兽!$BO$101:$BO$125,0),1))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75" s="58">
        <f>IF(G75&lt;$A$3,0,INDEX(魂兽!$DG$79:$DN$85,MATCH(魂兽1!$B$3,魂兽!$DF$79:$DF$85,0),2)+INDEX(魂兽!$CN$97:$CU$102,MATCH(魂兽1!$C$3,魂兽!$CM$97:$CM$102,0),2)+INDEX(魂兽!$BP$101:$BW$125,MATCH(魂兽1!$D$3,魂兽!$BO$101:$BO$125,0),2))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75" s="58">
        <f>IF(G75&lt;$A$3,0,INDEX(魂兽!$DG$79:$DN$85,MATCH(魂兽1!$B$3,魂兽!$DF$79:$DF$85,0),3)+INDEX(魂兽!$CN$97:$CU$102,MATCH(魂兽1!$C$3,魂兽!$CM$97:$CM$102,0),3)+INDEX(魂兽!$BP$101:$BW$125,MATCH(魂兽1!$D$3,魂兽!$BO$101:$BO$125,0),3))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75" s="58">
        <f>IF(G75&lt;$A$3,0,INDEX(魂兽!$DG$79:$DN$85,MATCH(魂兽1!$B$3,魂兽!$DF$79:$DF$85,0),5)+INDEX(魂兽!$CN$97:$CU$102,MATCH(魂兽1!$C$3,魂兽!$CM$97:$CM$102,0),5)+INDEX(魂兽!$BP$101:$BW$125,MATCH(魂兽1!$D$3,魂兽!$BO$101:$BO$125,0),5))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75" s="58">
        <f>IF(G75&lt;$A$3,0,INDEX(魂兽!$DG$79:$DN$85,MATCH(魂兽1!$B$3,魂兽!$DF$79:$DF$85,0),6)+INDEX(魂兽!$CN$97:$CU$102,MATCH(魂兽1!$C$3,魂兽!$CM$97:$CM$102,0),6)+INDEX(魂兽!$BP$101:$BW$125,MATCH(魂兽1!$D$3,魂兽!$BO$101:$BO$125,0),6))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75" s="58">
        <v>69</v>
      </c>
      <c r="X75" s="59">
        <f>IF($W75&lt;$L$3,0,INDEX(魂兽!$I$8:$I$126,MATCH(魂兽1!$X$3,魂兽!$G$8:$G$126,1),1))</f>
        <v>0.6</v>
      </c>
      <c r="Y75" s="59">
        <f>IF($W75&lt;$L$3,0,INDEX(魂兽!$I$8:$I$126,MATCH(魂兽1!$X$3,魂兽!$G$8:$G$126,1),1))</f>
        <v>0.6</v>
      </c>
      <c r="Z75" s="59">
        <f>IF($W75&lt;$L$3,0,INDEX(魂兽!$I$8:$I$126,MATCH(魂兽1!$X$3,魂兽!$G$8:$G$126,1),1))</f>
        <v>0.6</v>
      </c>
      <c r="AA75" s="59">
        <f>IF($W75&lt;$L$3,0,INDEX(魂兽!$I$8:$I$126,MATCH(魂兽1!$X$3,魂兽!$G$8:$G$126,1),1))</f>
        <v>0.6</v>
      </c>
      <c r="AB75" s="59">
        <f>IF($W75&lt;$L$3,0,INDEX(魂兽!$I$8:$I$126,MATCH(魂兽1!$X$3,魂兽!$G$8:$G$126,1),1))</f>
        <v>0.6</v>
      </c>
      <c r="AC75" s="59">
        <f>IF($W75&lt;$L$3,0,INDEX(魂兽!$I$8:$I$126,MATCH(魂兽1!$X$3,魂兽!$G$8:$G$126,1),1))</f>
        <v>0.6</v>
      </c>
      <c r="AD75" s="59">
        <f>IF($W75&lt;$L$3,0,INDEX(魂兽!$I$8:$I$126,MATCH(魂兽1!$X$3,魂兽!$G$8:$G$126,1),1))</f>
        <v>0.6</v>
      </c>
      <c r="AE75" s="59">
        <f>IF($W75&lt;$L$3,0,INDEX(魂兽!$I$8:$I$126,MATCH(魂兽1!$X$3,魂兽!$G$8:$G$126,1),1))</f>
        <v>0.6</v>
      </c>
      <c r="AF75" s="59">
        <f>IF($W75&lt;$L$3,0,INDEX(魂兽!$I$8:$I$126,MATCH(魂兽1!$X$3,魂兽!$G$8:$G$126,1),1))</f>
        <v>0.6</v>
      </c>
      <c r="AG75" s="59">
        <f>IF($W75&lt;$L$3,0,INDEX(魂兽!$I$8:$I$126,MATCH(魂兽1!$X$3,魂兽!$G$8:$G$126,1),1))</f>
        <v>0.6</v>
      </c>
      <c r="AH75" s="59">
        <f>IF($W75&lt;$L$3,0,INDEX(魂兽!$I$8:$I$126,MATCH(魂兽1!$X$3,魂兽!$G$8:$G$126,1),1))</f>
        <v>0.6</v>
      </c>
      <c r="AI75" s="59">
        <f>IF($W75&lt;$L$3,0,INDEX(魂兽!$I$8:$I$126,MATCH(魂兽1!$X$3,魂兽!$G$8:$G$126,1),1))</f>
        <v>0.6</v>
      </c>
      <c r="AJ75" s="59">
        <f>IF($W75&lt;$L$3,0,INDEX(魂兽!$I$8:$I$126,MATCH(魂兽1!$X$3,魂兽!$G$8:$G$126,1),1))</f>
        <v>0.6</v>
      </c>
      <c r="AK75" s="59">
        <f>IF($W75&lt;$L$3,0,INDEX(魂兽!$I$8:$I$126,MATCH(魂兽1!$X$3,魂兽!$G$8:$G$126,1),1))</f>
        <v>0.6</v>
      </c>
      <c r="AN75" s="58">
        <v>69</v>
      </c>
      <c r="AO75" s="58">
        <f>IF(G75&lt;$A$3,0,INDEX(魂兽!$DG$79:$DN$85,MATCH(魂兽1!$B$3,魂兽!$DF$79:$DF$85,0),7)+INDEX(魂兽!$CN$97:$CU$102,MATCH(魂兽1!$C$3,魂兽!$CM$97:$CM$102,0),7)+INDEX(魂兽!$BP$101:$BW$125,MATCH(魂兽1!$D$3,魂兽!$BO$101:$BO$125,0),7))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75" s="58">
        <f>IF(G75&lt;$A$3,0,INDEX(魂兽!$DG$79:$DN$85,MATCH(魂兽1!$B$3,魂兽!$DF$79:$DF$85,0),8)+INDEX(魂兽!$CN$97:$CU$102,MATCH(魂兽1!$C$3,魂兽!$CM$97:$CM$102,0),8)+INDEX(魂兽!$BP$101:$BW$125,MATCH(魂兽1!$D$3,魂兽!$BO$101:$BO$125,0),8))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76" spans="7:42" x14ac:dyDescent="0.2">
      <c r="G76" s="58">
        <v>70</v>
      </c>
      <c r="H76" s="29">
        <f>IF(G76&lt;$A$3,0,INDEX(魂兽!$DG$79:$DN$85,MATCH(魂兽1!$B$3,魂兽!$DF$79:$DF$85,0),4)+INDEX(魂兽!$CN$97:$CU$102,MATCH(魂兽1!$C$3,魂兽!$CM$97:$CM$102,0),4)+INDEX(魂兽!$BP$101:$BW$125,MATCH(魂兽1!$D$3,魂兽!$BO$101:$BO$125,0),4))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76" s="31">
        <f>IF(G76&lt;$A$3,0,INDEX(魂兽!$DG$79:$DN$85,MATCH(魂兽1!$B$3,魂兽!$DF$79:$DF$85,0),1)+INDEX(魂兽!$CN$97:$CU$102,MATCH(魂兽1!$C$3,魂兽!$CM$97:$CM$102,0),1)+INDEX(魂兽!$BP$101:$BW$125,MATCH(魂兽1!$D$3,魂兽!$BO$101:$BO$125,0),1))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76" s="58">
        <f>IF(G76&lt;$A$3,0,INDEX(魂兽!$DG$79:$DN$85,MATCH(魂兽1!$B$3,魂兽!$DF$79:$DF$85,0),2)+INDEX(魂兽!$CN$97:$CU$102,MATCH(魂兽1!$C$3,魂兽!$CM$97:$CM$102,0),2)+INDEX(魂兽!$BP$101:$BW$125,MATCH(魂兽1!$D$3,魂兽!$BO$101:$BO$125,0),2))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76" s="58">
        <f>IF(G76&lt;$A$3,0,INDEX(魂兽!$DG$79:$DN$85,MATCH(魂兽1!$B$3,魂兽!$DF$79:$DF$85,0),3)+INDEX(魂兽!$CN$97:$CU$102,MATCH(魂兽1!$C$3,魂兽!$CM$97:$CM$102,0),3)+INDEX(魂兽!$BP$101:$BW$125,MATCH(魂兽1!$D$3,魂兽!$BO$101:$BO$125,0),3))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76" s="58">
        <f>IF(G76&lt;$A$3,0,INDEX(魂兽!$DG$79:$DN$85,MATCH(魂兽1!$B$3,魂兽!$DF$79:$DF$85,0),5)+INDEX(魂兽!$CN$97:$CU$102,MATCH(魂兽1!$C$3,魂兽!$CM$97:$CM$102,0),5)+INDEX(魂兽!$BP$101:$BW$125,MATCH(魂兽1!$D$3,魂兽!$BO$101:$BO$125,0),5))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76" s="58">
        <f>IF(G76&lt;$A$3,0,INDEX(魂兽!$DG$79:$DN$85,MATCH(魂兽1!$B$3,魂兽!$DF$79:$DF$85,0),6)+INDEX(魂兽!$CN$97:$CU$102,MATCH(魂兽1!$C$3,魂兽!$CM$97:$CM$102,0),6)+INDEX(魂兽!$BP$101:$BW$125,MATCH(魂兽1!$D$3,魂兽!$BO$101:$BO$125,0),6))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76" s="58">
        <v>70</v>
      </c>
      <c r="X76" s="59">
        <f>IF($W76&lt;$L$3,0,INDEX(魂兽!$I$8:$I$126,MATCH(魂兽1!$X$3,魂兽!$G$8:$G$126,1),1))</f>
        <v>0.6</v>
      </c>
      <c r="Y76" s="59">
        <f>IF($W76&lt;$L$3,0,INDEX(魂兽!$I$8:$I$126,MATCH(魂兽1!$X$3,魂兽!$G$8:$G$126,1),1))</f>
        <v>0.6</v>
      </c>
      <c r="Z76" s="59">
        <f>IF($W76&lt;$L$3,0,INDEX(魂兽!$I$8:$I$126,MATCH(魂兽1!$X$3,魂兽!$G$8:$G$126,1),1))</f>
        <v>0.6</v>
      </c>
      <c r="AA76" s="59">
        <f>IF($W76&lt;$L$3,0,INDEX(魂兽!$I$8:$I$126,MATCH(魂兽1!$X$3,魂兽!$G$8:$G$126,1),1))</f>
        <v>0.6</v>
      </c>
      <c r="AB76" s="59">
        <f>IF($W76&lt;$L$3,0,INDEX(魂兽!$I$8:$I$126,MATCH(魂兽1!$X$3,魂兽!$G$8:$G$126,1),1))</f>
        <v>0.6</v>
      </c>
      <c r="AC76" s="59">
        <f>IF($W76&lt;$L$3,0,INDEX(魂兽!$I$8:$I$126,MATCH(魂兽1!$X$3,魂兽!$G$8:$G$126,1),1))</f>
        <v>0.6</v>
      </c>
      <c r="AD76" s="59">
        <f>IF($W76&lt;$L$3,0,INDEX(魂兽!$I$8:$I$126,MATCH(魂兽1!$X$3,魂兽!$G$8:$G$126,1),1))</f>
        <v>0.6</v>
      </c>
      <c r="AE76" s="59">
        <f>IF($W76&lt;$L$3,0,INDEX(魂兽!$I$8:$I$126,MATCH(魂兽1!$X$3,魂兽!$G$8:$G$126,1),1))</f>
        <v>0.6</v>
      </c>
      <c r="AF76" s="59">
        <f>IF($W76&lt;$L$3,0,INDEX(魂兽!$I$8:$I$126,MATCH(魂兽1!$X$3,魂兽!$G$8:$G$126,1),1))</f>
        <v>0.6</v>
      </c>
      <c r="AG76" s="59">
        <f>IF($W76&lt;$L$3,0,INDEX(魂兽!$I$8:$I$126,MATCH(魂兽1!$X$3,魂兽!$G$8:$G$126,1),1))</f>
        <v>0.6</v>
      </c>
      <c r="AH76" s="59">
        <f>IF($W76&lt;$L$3,0,INDEX(魂兽!$I$8:$I$126,MATCH(魂兽1!$X$3,魂兽!$G$8:$G$126,1),1))</f>
        <v>0.6</v>
      </c>
      <c r="AI76" s="59">
        <f>IF($W76&lt;$L$3,0,INDEX(魂兽!$I$8:$I$126,MATCH(魂兽1!$X$3,魂兽!$G$8:$G$126,1),1))</f>
        <v>0.6</v>
      </c>
      <c r="AJ76" s="59">
        <f>IF($W76&lt;$L$3,0,INDEX(魂兽!$I$8:$I$126,MATCH(魂兽1!$X$3,魂兽!$G$8:$G$126,1),1))</f>
        <v>0.6</v>
      </c>
      <c r="AK76" s="59">
        <f>IF($W76&lt;$L$3,0,INDEX(魂兽!$I$8:$I$126,MATCH(魂兽1!$X$3,魂兽!$G$8:$G$126,1),1))</f>
        <v>0.6</v>
      </c>
      <c r="AN76" s="58">
        <v>70</v>
      </c>
      <c r="AO76" s="58">
        <f>IF(G76&lt;$A$3,0,INDEX(魂兽!$DG$79:$DN$85,MATCH(魂兽1!$B$3,魂兽!$DF$79:$DF$85,0),7)+INDEX(魂兽!$CN$97:$CU$102,MATCH(魂兽1!$C$3,魂兽!$CM$97:$CM$102,0),7)+INDEX(魂兽!$BP$101:$BW$125,MATCH(魂兽1!$D$3,魂兽!$BO$101:$BO$125,0),7))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76" s="58">
        <f>IF(G76&lt;$A$3,0,INDEX(魂兽!$DG$79:$DN$85,MATCH(魂兽1!$B$3,魂兽!$DF$79:$DF$85,0),8)+INDEX(魂兽!$CN$97:$CU$102,MATCH(魂兽1!$C$3,魂兽!$CM$97:$CM$102,0),8)+INDEX(魂兽!$BP$101:$BW$125,MATCH(魂兽1!$D$3,魂兽!$BO$101:$BO$125,0),8))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77" spans="7:42" x14ac:dyDescent="0.2">
      <c r="G77" s="58">
        <v>71</v>
      </c>
      <c r="H77" s="29">
        <f>IF(G77&lt;$A$3,0,INDEX(魂兽!$DG$79:$DN$85,MATCH(魂兽1!$B$3,魂兽!$DF$79:$DF$85,0),4)+INDEX(魂兽!$CN$97:$CU$102,MATCH(魂兽1!$C$3,魂兽!$CM$97:$CM$102,0),4)+INDEX(魂兽!$BP$101:$BW$125,MATCH(魂兽1!$D$3,魂兽!$BO$101:$BO$125,0),4))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77" s="31">
        <f>IF(G77&lt;$A$3,0,INDEX(魂兽!$DG$79:$DN$85,MATCH(魂兽1!$B$3,魂兽!$DF$79:$DF$85,0),1)+INDEX(魂兽!$CN$97:$CU$102,MATCH(魂兽1!$C$3,魂兽!$CM$97:$CM$102,0),1)+INDEX(魂兽!$BP$101:$BW$125,MATCH(魂兽1!$D$3,魂兽!$BO$101:$BO$125,0),1))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77" s="58">
        <f>IF(G77&lt;$A$3,0,INDEX(魂兽!$DG$79:$DN$85,MATCH(魂兽1!$B$3,魂兽!$DF$79:$DF$85,0),2)+INDEX(魂兽!$CN$97:$CU$102,MATCH(魂兽1!$C$3,魂兽!$CM$97:$CM$102,0),2)+INDEX(魂兽!$BP$101:$BW$125,MATCH(魂兽1!$D$3,魂兽!$BO$101:$BO$125,0),2))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77" s="60">
        <f>IF(G77&lt;$A$3,0,INDEX(魂兽!$DG$79:$DN$85,MATCH(魂兽1!$B$3,魂兽!$DF$79:$DF$85,0),3)+INDEX(魂兽!$CN$97:$CU$102,MATCH(魂兽1!$C$3,魂兽!$CM$97:$CM$102,0),3)+INDEX(魂兽!$BP$101:$BW$125,MATCH(魂兽1!$D$3,魂兽!$BO$101:$BO$125,0),3))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77" s="58">
        <f>IF(G77&lt;$A$3,0,INDEX(魂兽!$DG$79:$DN$85,MATCH(魂兽1!$B$3,魂兽!$DF$79:$DF$85,0),5)+INDEX(魂兽!$CN$97:$CU$102,MATCH(魂兽1!$C$3,魂兽!$CM$97:$CM$102,0),5)+INDEX(魂兽!$BP$101:$BW$125,MATCH(魂兽1!$D$3,魂兽!$BO$101:$BO$125,0),5))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77" s="58">
        <f>IF(G77&lt;$A$3,0,INDEX(魂兽!$DG$79:$DN$85,MATCH(魂兽1!$B$3,魂兽!$DF$79:$DF$85,0),6)+INDEX(魂兽!$CN$97:$CU$102,MATCH(魂兽1!$C$3,魂兽!$CM$97:$CM$102,0),6)+INDEX(魂兽!$BP$101:$BW$125,MATCH(魂兽1!$D$3,魂兽!$BO$101:$BO$125,0),6))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77" s="58">
        <v>71</v>
      </c>
      <c r="X77" s="59">
        <f>IF($W77&lt;$L$3,0,INDEX(魂兽!$I$8:$I$126,MATCH(魂兽1!$X$3,魂兽!$G$8:$G$126,1),1))</f>
        <v>0.6</v>
      </c>
      <c r="Y77" s="59">
        <f>IF($W77&lt;$L$3,0,INDEX(魂兽!$I$8:$I$126,MATCH(魂兽1!$X$3,魂兽!$G$8:$G$126,1),1))</f>
        <v>0.6</v>
      </c>
      <c r="Z77" s="59">
        <f>IF($W77&lt;$L$3,0,INDEX(魂兽!$I$8:$I$126,MATCH(魂兽1!$X$3,魂兽!$G$8:$G$126,1),1))</f>
        <v>0.6</v>
      </c>
      <c r="AA77" s="59">
        <f>IF($W77&lt;$L$3,0,INDEX(魂兽!$I$8:$I$126,MATCH(魂兽1!$X$3,魂兽!$G$8:$G$126,1),1))</f>
        <v>0.6</v>
      </c>
      <c r="AB77" s="59">
        <f>IF($W77&lt;$L$3,0,INDEX(魂兽!$I$8:$I$126,MATCH(魂兽1!$X$3,魂兽!$G$8:$G$126,1),1))</f>
        <v>0.6</v>
      </c>
      <c r="AC77" s="59">
        <f>IF($W77&lt;$L$3,0,INDEX(魂兽!$I$8:$I$126,MATCH(魂兽1!$X$3,魂兽!$G$8:$G$126,1),1))</f>
        <v>0.6</v>
      </c>
      <c r="AD77" s="59">
        <f>IF($W77&lt;$L$3,0,INDEX(魂兽!$I$8:$I$126,MATCH(魂兽1!$X$3,魂兽!$G$8:$G$126,1),1))</f>
        <v>0.6</v>
      </c>
      <c r="AE77" s="59">
        <f>IF($W77&lt;$L$3,0,INDEX(魂兽!$I$8:$I$126,MATCH(魂兽1!$X$3,魂兽!$G$8:$G$126,1),1))</f>
        <v>0.6</v>
      </c>
      <c r="AF77" s="59">
        <f>IF($W77&lt;$L$3,0,INDEX(魂兽!$I$8:$I$126,MATCH(魂兽1!$X$3,魂兽!$G$8:$G$126,1),1))</f>
        <v>0.6</v>
      </c>
      <c r="AG77" s="59">
        <f>IF($W77&lt;$L$3,0,INDEX(魂兽!$I$8:$I$126,MATCH(魂兽1!$X$3,魂兽!$G$8:$G$126,1),1))</f>
        <v>0.6</v>
      </c>
      <c r="AH77" s="59">
        <f>IF($W77&lt;$L$3,0,INDEX(魂兽!$I$8:$I$126,MATCH(魂兽1!$X$3,魂兽!$G$8:$G$126,1),1))</f>
        <v>0.6</v>
      </c>
      <c r="AI77" s="59">
        <f>IF($W77&lt;$L$3,0,INDEX(魂兽!$I$8:$I$126,MATCH(魂兽1!$X$3,魂兽!$G$8:$G$126,1),1))</f>
        <v>0.6</v>
      </c>
      <c r="AJ77" s="59">
        <f>IF($W77&lt;$L$3,0,INDEX(魂兽!$I$8:$I$126,MATCH(魂兽1!$X$3,魂兽!$G$8:$G$126,1),1))</f>
        <v>0.6</v>
      </c>
      <c r="AK77" s="59">
        <f>IF($W77&lt;$L$3,0,INDEX(魂兽!$I$8:$I$126,MATCH(魂兽1!$X$3,魂兽!$G$8:$G$126,1),1))</f>
        <v>0.6</v>
      </c>
      <c r="AN77" s="58">
        <v>71</v>
      </c>
      <c r="AO77" s="58">
        <f>IF(G77&lt;$A$3,0,INDEX(魂兽!$DG$79:$DN$85,MATCH(魂兽1!$B$3,魂兽!$DF$79:$DF$85,0),7)+INDEX(魂兽!$CN$97:$CU$102,MATCH(魂兽1!$C$3,魂兽!$CM$97:$CM$102,0),7)+INDEX(魂兽!$BP$101:$BW$125,MATCH(魂兽1!$D$3,魂兽!$BO$101:$BO$125,0),7))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77" s="58">
        <f>IF(G77&lt;$A$3,0,INDEX(魂兽!$DG$79:$DN$85,MATCH(魂兽1!$B$3,魂兽!$DF$79:$DF$85,0),8)+INDEX(魂兽!$CN$97:$CU$102,MATCH(魂兽1!$C$3,魂兽!$CM$97:$CM$102,0),8)+INDEX(魂兽!$BP$101:$BW$125,MATCH(魂兽1!$D$3,魂兽!$BO$101:$BO$125,0),8))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78" spans="7:42" x14ac:dyDescent="0.2">
      <c r="G78" s="58">
        <v>72</v>
      </c>
      <c r="H78" s="29">
        <f>IF(G78&lt;$A$3,0,INDEX(魂兽!$DG$79:$DN$85,MATCH(魂兽1!$B$3,魂兽!$DF$79:$DF$85,0),4)+INDEX(魂兽!$CN$97:$CU$102,MATCH(魂兽1!$C$3,魂兽!$CM$97:$CM$102,0),4)+INDEX(魂兽!$BP$101:$BW$125,MATCH(魂兽1!$D$3,魂兽!$BO$101:$BO$125,0),4))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78" s="31">
        <f>IF(G78&lt;$A$3,0,INDEX(魂兽!$DG$79:$DN$85,MATCH(魂兽1!$B$3,魂兽!$DF$79:$DF$85,0),1)+INDEX(魂兽!$CN$97:$CU$102,MATCH(魂兽1!$C$3,魂兽!$CM$97:$CM$102,0),1)+INDEX(魂兽!$BP$101:$BW$125,MATCH(魂兽1!$D$3,魂兽!$BO$101:$BO$125,0),1))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78" s="58">
        <f>IF(G78&lt;$A$3,0,INDEX(魂兽!$DG$79:$DN$85,MATCH(魂兽1!$B$3,魂兽!$DF$79:$DF$85,0),2)+INDEX(魂兽!$CN$97:$CU$102,MATCH(魂兽1!$C$3,魂兽!$CM$97:$CM$102,0),2)+INDEX(魂兽!$BP$101:$BW$125,MATCH(魂兽1!$D$3,魂兽!$BO$101:$BO$125,0),2))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78" s="60">
        <f>IF(G78&lt;$A$3,0,INDEX(魂兽!$DG$79:$DN$85,MATCH(魂兽1!$B$3,魂兽!$DF$79:$DF$85,0),3)+INDEX(魂兽!$CN$97:$CU$102,MATCH(魂兽1!$C$3,魂兽!$CM$97:$CM$102,0),3)+INDEX(魂兽!$BP$101:$BW$125,MATCH(魂兽1!$D$3,魂兽!$BO$101:$BO$125,0),3))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78" s="58">
        <f>IF(G78&lt;$A$3,0,INDEX(魂兽!$DG$79:$DN$85,MATCH(魂兽1!$B$3,魂兽!$DF$79:$DF$85,0),5)+INDEX(魂兽!$CN$97:$CU$102,MATCH(魂兽1!$C$3,魂兽!$CM$97:$CM$102,0),5)+INDEX(魂兽!$BP$101:$BW$125,MATCH(魂兽1!$D$3,魂兽!$BO$101:$BO$125,0),5))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78" s="58">
        <f>IF(G78&lt;$A$3,0,INDEX(魂兽!$DG$79:$DN$85,MATCH(魂兽1!$B$3,魂兽!$DF$79:$DF$85,0),6)+INDEX(魂兽!$CN$97:$CU$102,MATCH(魂兽1!$C$3,魂兽!$CM$97:$CM$102,0),6)+INDEX(魂兽!$BP$101:$BW$125,MATCH(魂兽1!$D$3,魂兽!$BO$101:$BO$125,0),6))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78" s="58">
        <v>72</v>
      </c>
      <c r="X78" s="59">
        <f>IF($W78&lt;$L$3,0,INDEX(魂兽!$I$8:$I$126,MATCH(魂兽1!$X$3,魂兽!$G$8:$G$126,1),1))</f>
        <v>0.6</v>
      </c>
      <c r="Y78" s="59">
        <f>IF($W78&lt;$L$3,0,INDEX(魂兽!$I$8:$I$126,MATCH(魂兽1!$X$3,魂兽!$G$8:$G$126,1),1))</f>
        <v>0.6</v>
      </c>
      <c r="Z78" s="59">
        <f>IF($W78&lt;$L$3,0,INDEX(魂兽!$I$8:$I$126,MATCH(魂兽1!$X$3,魂兽!$G$8:$G$126,1),1))</f>
        <v>0.6</v>
      </c>
      <c r="AA78" s="59">
        <f>IF($W78&lt;$L$3,0,INDEX(魂兽!$I$8:$I$126,MATCH(魂兽1!$X$3,魂兽!$G$8:$G$126,1),1))</f>
        <v>0.6</v>
      </c>
      <c r="AB78" s="59">
        <f>IF($W78&lt;$L$3,0,INDEX(魂兽!$I$8:$I$126,MATCH(魂兽1!$X$3,魂兽!$G$8:$G$126,1),1))</f>
        <v>0.6</v>
      </c>
      <c r="AC78" s="59">
        <f>IF($W78&lt;$L$3,0,INDEX(魂兽!$I$8:$I$126,MATCH(魂兽1!$X$3,魂兽!$G$8:$G$126,1),1))</f>
        <v>0.6</v>
      </c>
      <c r="AD78" s="59">
        <f>IF($W78&lt;$L$3,0,INDEX(魂兽!$I$8:$I$126,MATCH(魂兽1!$X$3,魂兽!$G$8:$G$126,1),1))</f>
        <v>0.6</v>
      </c>
      <c r="AE78" s="59">
        <f>IF($W78&lt;$L$3,0,INDEX(魂兽!$I$8:$I$126,MATCH(魂兽1!$X$3,魂兽!$G$8:$G$126,1),1))</f>
        <v>0.6</v>
      </c>
      <c r="AF78" s="59">
        <f>IF($W78&lt;$L$3,0,INDEX(魂兽!$I$8:$I$126,MATCH(魂兽1!$X$3,魂兽!$G$8:$G$126,1),1))</f>
        <v>0.6</v>
      </c>
      <c r="AG78" s="59">
        <f>IF($W78&lt;$L$3,0,INDEX(魂兽!$I$8:$I$126,MATCH(魂兽1!$X$3,魂兽!$G$8:$G$126,1),1))</f>
        <v>0.6</v>
      </c>
      <c r="AH78" s="59">
        <f>IF($W78&lt;$L$3,0,INDEX(魂兽!$I$8:$I$126,MATCH(魂兽1!$X$3,魂兽!$G$8:$G$126,1),1))</f>
        <v>0.6</v>
      </c>
      <c r="AI78" s="59">
        <f>IF($W78&lt;$L$3,0,INDEX(魂兽!$I$8:$I$126,MATCH(魂兽1!$X$3,魂兽!$G$8:$G$126,1),1))</f>
        <v>0.6</v>
      </c>
      <c r="AJ78" s="59">
        <f>IF($W78&lt;$L$3,0,INDEX(魂兽!$I$8:$I$126,MATCH(魂兽1!$X$3,魂兽!$G$8:$G$126,1),1))</f>
        <v>0.6</v>
      </c>
      <c r="AK78" s="59">
        <f>IF($W78&lt;$L$3,0,INDEX(魂兽!$I$8:$I$126,MATCH(魂兽1!$X$3,魂兽!$G$8:$G$126,1),1))</f>
        <v>0.6</v>
      </c>
      <c r="AN78" s="58">
        <v>72</v>
      </c>
      <c r="AO78" s="58">
        <f>IF(G78&lt;$A$3,0,INDEX(魂兽!$DG$79:$DN$85,MATCH(魂兽1!$B$3,魂兽!$DF$79:$DF$85,0),7)+INDEX(魂兽!$CN$97:$CU$102,MATCH(魂兽1!$C$3,魂兽!$CM$97:$CM$102,0),7)+INDEX(魂兽!$BP$101:$BW$125,MATCH(魂兽1!$D$3,魂兽!$BO$101:$BO$125,0),7))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78" s="58">
        <f>IF(G78&lt;$A$3,0,INDEX(魂兽!$DG$79:$DN$85,MATCH(魂兽1!$B$3,魂兽!$DF$79:$DF$85,0),8)+INDEX(魂兽!$CN$97:$CU$102,MATCH(魂兽1!$C$3,魂兽!$CM$97:$CM$102,0),8)+INDEX(魂兽!$BP$101:$BW$125,MATCH(魂兽1!$D$3,魂兽!$BO$101:$BO$125,0),8))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79" spans="7:42" x14ac:dyDescent="0.2">
      <c r="G79" s="58">
        <v>73</v>
      </c>
      <c r="H79" s="29">
        <f>IF(G79&lt;$A$3,0,INDEX(魂兽!$DG$79:$DN$85,MATCH(魂兽1!$B$3,魂兽!$DF$79:$DF$85,0),4)+INDEX(魂兽!$CN$97:$CU$102,MATCH(魂兽1!$C$3,魂兽!$CM$97:$CM$102,0),4)+INDEX(魂兽!$BP$101:$BW$125,MATCH(魂兽1!$D$3,魂兽!$BO$101:$BO$125,0),4))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79" s="31">
        <f>IF(G79&lt;$A$3,0,INDEX(魂兽!$DG$79:$DN$85,MATCH(魂兽1!$B$3,魂兽!$DF$79:$DF$85,0),1)+INDEX(魂兽!$CN$97:$CU$102,MATCH(魂兽1!$C$3,魂兽!$CM$97:$CM$102,0),1)+INDEX(魂兽!$BP$101:$BW$125,MATCH(魂兽1!$D$3,魂兽!$BO$101:$BO$125,0),1))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79" s="58">
        <f>IF(G79&lt;$A$3,0,INDEX(魂兽!$DG$79:$DN$85,MATCH(魂兽1!$B$3,魂兽!$DF$79:$DF$85,0),2)+INDEX(魂兽!$CN$97:$CU$102,MATCH(魂兽1!$C$3,魂兽!$CM$97:$CM$102,0),2)+INDEX(魂兽!$BP$101:$BW$125,MATCH(魂兽1!$D$3,魂兽!$BO$101:$BO$125,0),2))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79" s="60">
        <f>IF(G79&lt;$A$3,0,INDEX(魂兽!$DG$79:$DN$85,MATCH(魂兽1!$B$3,魂兽!$DF$79:$DF$85,0),3)+INDEX(魂兽!$CN$97:$CU$102,MATCH(魂兽1!$C$3,魂兽!$CM$97:$CM$102,0),3)+INDEX(魂兽!$BP$101:$BW$125,MATCH(魂兽1!$D$3,魂兽!$BO$101:$BO$125,0),3))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79" s="58">
        <f>IF(G79&lt;$A$3,0,INDEX(魂兽!$DG$79:$DN$85,MATCH(魂兽1!$B$3,魂兽!$DF$79:$DF$85,0),5)+INDEX(魂兽!$CN$97:$CU$102,MATCH(魂兽1!$C$3,魂兽!$CM$97:$CM$102,0),5)+INDEX(魂兽!$BP$101:$BW$125,MATCH(魂兽1!$D$3,魂兽!$BO$101:$BO$125,0),5))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79" s="58">
        <f>IF(G79&lt;$A$3,0,INDEX(魂兽!$DG$79:$DN$85,MATCH(魂兽1!$B$3,魂兽!$DF$79:$DF$85,0),6)+INDEX(魂兽!$CN$97:$CU$102,MATCH(魂兽1!$C$3,魂兽!$CM$97:$CM$102,0),6)+INDEX(魂兽!$BP$101:$BW$125,MATCH(魂兽1!$D$3,魂兽!$BO$101:$BO$125,0),6))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79" s="58">
        <v>73</v>
      </c>
      <c r="X79" s="59">
        <f>IF($W79&lt;$L$3,0,INDEX(魂兽!$I$8:$I$126,MATCH(魂兽1!$X$3,魂兽!$G$8:$G$126,1),1))</f>
        <v>0.6</v>
      </c>
      <c r="Y79" s="59">
        <f>IF($W79&lt;$L$3,0,INDEX(魂兽!$I$8:$I$126,MATCH(魂兽1!$X$3,魂兽!$G$8:$G$126,1),1))</f>
        <v>0.6</v>
      </c>
      <c r="Z79" s="59">
        <f>IF($W79&lt;$L$3,0,INDEX(魂兽!$I$8:$I$126,MATCH(魂兽1!$X$3,魂兽!$G$8:$G$126,1),1))</f>
        <v>0.6</v>
      </c>
      <c r="AA79" s="59">
        <f>IF($W79&lt;$L$3,0,INDEX(魂兽!$I$8:$I$126,MATCH(魂兽1!$X$3,魂兽!$G$8:$G$126,1),1))</f>
        <v>0.6</v>
      </c>
      <c r="AB79" s="59">
        <f>IF($W79&lt;$L$3,0,INDEX(魂兽!$I$8:$I$126,MATCH(魂兽1!$X$3,魂兽!$G$8:$G$126,1),1))</f>
        <v>0.6</v>
      </c>
      <c r="AC79" s="59">
        <f>IF($W79&lt;$L$3,0,INDEX(魂兽!$I$8:$I$126,MATCH(魂兽1!$X$3,魂兽!$G$8:$G$126,1),1))</f>
        <v>0.6</v>
      </c>
      <c r="AD79" s="59">
        <f>IF($W79&lt;$L$3,0,INDEX(魂兽!$I$8:$I$126,MATCH(魂兽1!$X$3,魂兽!$G$8:$G$126,1),1))</f>
        <v>0.6</v>
      </c>
      <c r="AE79" s="59">
        <f>IF($W79&lt;$L$3,0,INDEX(魂兽!$I$8:$I$126,MATCH(魂兽1!$X$3,魂兽!$G$8:$G$126,1),1))</f>
        <v>0.6</v>
      </c>
      <c r="AF79" s="59">
        <f>IF($W79&lt;$L$3,0,INDEX(魂兽!$I$8:$I$126,MATCH(魂兽1!$X$3,魂兽!$G$8:$G$126,1),1))</f>
        <v>0.6</v>
      </c>
      <c r="AG79" s="59">
        <f>IF($W79&lt;$L$3,0,INDEX(魂兽!$I$8:$I$126,MATCH(魂兽1!$X$3,魂兽!$G$8:$G$126,1),1))</f>
        <v>0.6</v>
      </c>
      <c r="AH79" s="59">
        <f>IF($W79&lt;$L$3,0,INDEX(魂兽!$I$8:$I$126,MATCH(魂兽1!$X$3,魂兽!$G$8:$G$126,1),1))</f>
        <v>0.6</v>
      </c>
      <c r="AI79" s="59">
        <f>IF($W79&lt;$L$3,0,INDEX(魂兽!$I$8:$I$126,MATCH(魂兽1!$X$3,魂兽!$G$8:$G$126,1),1))</f>
        <v>0.6</v>
      </c>
      <c r="AJ79" s="59">
        <f>IF($W79&lt;$L$3,0,INDEX(魂兽!$I$8:$I$126,MATCH(魂兽1!$X$3,魂兽!$G$8:$G$126,1),1))</f>
        <v>0.6</v>
      </c>
      <c r="AK79" s="59">
        <f>IF($W79&lt;$L$3,0,INDEX(魂兽!$I$8:$I$126,MATCH(魂兽1!$X$3,魂兽!$G$8:$G$126,1),1))</f>
        <v>0.6</v>
      </c>
      <c r="AN79" s="58">
        <v>73</v>
      </c>
      <c r="AO79" s="58">
        <f>IF(G79&lt;$A$3,0,INDEX(魂兽!$DG$79:$DN$85,MATCH(魂兽1!$B$3,魂兽!$DF$79:$DF$85,0),7)+INDEX(魂兽!$CN$97:$CU$102,MATCH(魂兽1!$C$3,魂兽!$CM$97:$CM$102,0),7)+INDEX(魂兽!$BP$101:$BW$125,MATCH(魂兽1!$D$3,魂兽!$BO$101:$BO$125,0),7))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79" s="58">
        <f>IF(G79&lt;$A$3,0,INDEX(魂兽!$DG$79:$DN$85,MATCH(魂兽1!$B$3,魂兽!$DF$79:$DF$85,0),8)+INDEX(魂兽!$CN$97:$CU$102,MATCH(魂兽1!$C$3,魂兽!$CM$97:$CM$102,0),8)+INDEX(魂兽!$BP$101:$BW$125,MATCH(魂兽1!$D$3,魂兽!$BO$101:$BO$125,0),8))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80" spans="7:42" x14ac:dyDescent="0.2">
      <c r="G80" s="58">
        <v>74</v>
      </c>
      <c r="H80" s="29">
        <f>IF(G80&lt;$A$3,0,INDEX(魂兽!$DG$79:$DN$85,MATCH(魂兽1!$B$3,魂兽!$DF$79:$DF$85,0),4)+INDEX(魂兽!$CN$97:$CU$102,MATCH(魂兽1!$C$3,魂兽!$CM$97:$CM$102,0),4)+INDEX(魂兽!$BP$101:$BW$125,MATCH(魂兽1!$D$3,魂兽!$BO$101:$BO$125,0),4))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80" s="31">
        <f>IF(G80&lt;$A$3,0,INDEX(魂兽!$DG$79:$DN$85,MATCH(魂兽1!$B$3,魂兽!$DF$79:$DF$85,0),1)+INDEX(魂兽!$CN$97:$CU$102,MATCH(魂兽1!$C$3,魂兽!$CM$97:$CM$102,0),1)+INDEX(魂兽!$BP$101:$BW$125,MATCH(魂兽1!$D$3,魂兽!$BO$101:$BO$125,0),1))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80" s="58">
        <f>IF(G80&lt;$A$3,0,INDEX(魂兽!$DG$79:$DN$85,MATCH(魂兽1!$B$3,魂兽!$DF$79:$DF$85,0),2)+INDEX(魂兽!$CN$97:$CU$102,MATCH(魂兽1!$C$3,魂兽!$CM$97:$CM$102,0),2)+INDEX(魂兽!$BP$101:$BW$125,MATCH(魂兽1!$D$3,魂兽!$BO$101:$BO$125,0),2))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80" s="60">
        <f>IF(G80&lt;$A$3,0,INDEX(魂兽!$DG$79:$DN$85,MATCH(魂兽1!$B$3,魂兽!$DF$79:$DF$85,0),3)+INDEX(魂兽!$CN$97:$CU$102,MATCH(魂兽1!$C$3,魂兽!$CM$97:$CM$102,0),3)+INDEX(魂兽!$BP$101:$BW$125,MATCH(魂兽1!$D$3,魂兽!$BO$101:$BO$125,0),3))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80" s="58">
        <f>IF(G80&lt;$A$3,0,INDEX(魂兽!$DG$79:$DN$85,MATCH(魂兽1!$B$3,魂兽!$DF$79:$DF$85,0),5)+INDEX(魂兽!$CN$97:$CU$102,MATCH(魂兽1!$C$3,魂兽!$CM$97:$CM$102,0),5)+INDEX(魂兽!$BP$101:$BW$125,MATCH(魂兽1!$D$3,魂兽!$BO$101:$BO$125,0),5))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80" s="58">
        <f>IF(G80&lt;$A$3,0,INDEX(魂兽!$DG$79:$DN$85,MATCH(魂兽1!$B$3,魂兽!$DF$79:$DF$85,0),6)+INDEX(魂兽!$CN$97:$CU$102,MATCH(魂兽1!$C$3,魂兽!$CM$97:$CM$102,0),6)+INDEX(魂兽!$BP$101:$BW$125,MATCH(魂兽1!$D$3,魂兽!$BO$101:$BO$125,0),6))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80" s="58">
        <v>74</v>
      </c>
      <c r="X80" s="59">
        <f>IF($W80&lt;$L$3,0,INDEX(魂兽!$I$8:$I$126,MATCH(魂兽1!$X$3,魂兽!$G$8:$G$126,1),1))</f>
        <v>0.6</v>
      </c>
      <c r="Y80" s="59">
        <f>IF($W80&lt;$L$3,0,INDEX(魂兽!$I$8:$I$126,MATCH(魂兽1!$X$3,魂兽!$G$8:$G$126,1),1))</f>
        <v>0.6</v>
      </c>
      <c r="Z80" s="59">
        <f>IF($W80&lt;$L$3,0,INDEX(魂兽!$I$8:$I$126,MATCH(魂兽1!$X$3,魂兽!$G$8:$G$126,1),1))</f>
        <v>0.6</v>
      </c>
      <c r="AA80" s="59">
        <f>IF($W80&lt;$L$3,0,INDEX(魂兽!$I$8:$I$126,MATCH(魂兽1!$X$3,魂兽!$G$8:$G$126,1),1))</f>
        <v>0.6</v>
      </c>
      <c r="AB80" s="59">
        <f>IF($W80&lt;$L$3,0,INDEX(魂兽!$I$8:$I$126,MATCH(魂兽1!$X$3,魂兽!$G$8:$G$126,1),1))</f>
        <v>0.6</v>
      </c>
      <c r="AC80" s="59">
        <f>IF($W80&lt;$L$3,0,INDEX(魂兽!$I$8:$I$126,MATCH(魂兽1!$X$3,魂兽!$G$8:$G$126,1),1))</f>
        <v>0.6</v>
      </c>
      <c r="AD80" s="59">
        <f>IF($W80&lt;$L$3,0,INDEX(魂兽!$I$8:$I$126,MATCH(魂兽1!$X$3,魂兽!$G$8:$G$126,1),1))</f>
        <v>0.6</v>
      </c>
      <c r="AE80" s="59">
        <f>IF($W80&lt;$L$3,0,INDEX(魂兽!$I$8:$I$126,MATCH(魂兽1!$X$3,魂兽!$G$8:$G$126,1),1))</f>
        <v>0.6</v>
      </c>
      <c r="AF80" s="59">
        <f>IF($W80&lt;$L$3,0,INDEX(魂兽!$I$8:$I$126,MATCH(魂兽1!$X$3,魂兽!$G$8:$G$126,1),1))</f>
        <v>0.6</v>
      </c>
      <c r="AG80" s="59">
        <f>IF($W80&lt;$L$3,0,INDEX(魂兽!$I$8:$I$126,MATCH(魂兽1!$X$3,魂兽!$G$8:$G$126,1),1))</f>
        <v>0.6</v>
      </c>
      <c r="AH80" s="59">
        <f>IF($W80&lt;$L$3,0,INDEX(魂兽!$I$8:$I$126,MATCH(魂兽1!$X$3,魂兽!$G$8:$G$126,1),1))</f>
        <v>0.6</v>
      </c>
      <c r="AI80" s="59">
        <f>IF($W80&lt;$L$3,0,INDEX(魂兽!$I$8:$I$126,MATCH(魂兽1!$X$3,魂兽!$G$8:$G$126,1),1))</f>
        <v>0.6</v>
      </c>
      <c r="AJ80" s="59">
        <f>IF($W80&lt;$L$3,0,INDEX(魂兽!$I$8:$I$126,MATCH(魂兽1!$X$3,魂兽!$G$8:$G$126,1),1))</f>
        <v>0.6</v>
      </c>
      <c r="AK80" s="59">
        <f>IF($W80&lt;$L$3,0,INDEX(魂兽!$I$8:$I$126,MATCH(魂兽1!$X$3,魂兽!$G$8:$G$126,1),1))</f>
        <v>0.6</v>
      </c>
      <c r="AN80" s="58">
        <v>74</v>
      </c>
      <c r="AO80" s="58">
        <f>IF(G80&lt;$A$3,0,INDEX(魂兽!$DG$79:$DN$85,MATCH(魂兽1!$B$3,魂兽!$DF$79:$DF$85,0),7)+INDEX(魂兽!$CN$97:$CU$102,MATCH(魂兽1!$C$3,魂兽!$CM$97:$CM$102,0),7)+INDEX(魂兽!$BP$101:$BW$125,MATCH(魂兽1!$D$3,魂兽!$BO$101:$BO$125,0),7))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80" s="58">
        <f>IF(G80&lt;$A$3,0,INDEX(魂兽!$DG$79:$DN$85,MATCH(魂兽1!$B$3,魂兽!$DF$79:$DF$85,0),8)+INDEX(魂兽!$CN$97:$CU$102,MATCH(魂兽1!$C$3,魂兽!$CM$97:$CM$102,0),8)+INDEX(魂兽!$BP$101:$BW$125,MATCH(魂兽1!$D$3,魂兽!$BO$101:$BO$125,0),8))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81" spans="7:42" x14ac:dyDescent="0.2">
      <c r="G81" s="58">
        <v>75</v>
      </c>
      <c r="H81" s="29">
        <f>IF(G81&lt;$A$3,0,INDEX(魂兽!$DG$79:$DN$85,MATCH(魂兽1!$B$3,魂兽!$DF$79:$DF$85,0),4)+INDEX(魂兽!$CN$97:$CU$102,MATCH(魂兽1!$C$3,魂兽!$CM$97:$CM$102,0),4)+INDEX(魂兽!$BP$101:$BW$125,MATCH(魂兽1!$D$3,魂兽!$BO$101:$BO$125,0),4))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81" s="31">
        <f>IF(G81&lt;$A$3,0,INDEX(魂兽!$DG$79:$DN$85,MATCH(魂兽1!$B$3,魂兽!$DF$79:$DF$85,0),1)+INDEX(魂兽!$CN$97:$CU$102,MATCH(魂兽1!$C$3,魂兽!$CM$97:$CM$102,0),1)+INDEX(魂兽!$BP$101:$BW$125,MATCH(魂兽1!$D$3,魂兽!$BO$101:$BO$125,0),1))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81" s="58">
        <f>IF(G81&lt;$A$3,0,INDEX(魂兽!$DG$79:$DN$85,MATCH(魂兽1!$B$3,魂兽!$DF$79:$DF$85,0),2)+INDEX(魂兽!$CN$97:$CU$102,MATCH(魂兽1!$C$3,魂兽!$CM$97:$CM$102,0),2)+INDEX(魂兽!$BP$101:$BW$125,MATCH(魂兽1!$D$3,魂兽!$BO$101:$BO$125,0),2))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81" s="58">
        <f>IF(G81&lt;$A$3,0,INDEX(魂兽!$DG$79:$DN$85,MATCH(魂兽1!$B$3,魂兽!$DF$79:$DF$85,0),3)+INDEX(魂兽!$CN$97:$CU$102,MATCH(魂兽1!$C$3,魂兽!$CM$97:$CM$102,0),3)+INDEX(魂兽!$BP$101:$BW$125,MATCH(魂兽1!$D$3,魂兽!$BO$101:$BO$125,0),3))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81" s="58">
        <f>IF(G81&lt;$A$3,0,INDEX(魂兽!$DG$79:$DN$85,MATCH(魂兽1!$B$3,魂兽!$DF$79:$DF$85,0),5)+INDEX(魂兽!$CN$97:$CU$102,MATCH(魂兽1!$C$3,魂兽!$CM$97:$CM$102,0),5)+INDEX(魂兽!$BP$101:$BW$125,MATCH(魂兽1!$D$3,魂兽!$BO$101:$BO$125,0),5))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81" s="58">
        <f>IF(G81&lt;$A$3,0,INDEX(魂兽!$DG$79:$DN$85,MATCH(魂兽1!$B$3,魂兽!$DF$79:$DF$85,0),6)+INDEX(魂兽!$CN$97:$CU$102,MATCH(魂兽1!$C$3,魂兽!$CM$97:$CM$102,0),6)+INDEX(魂兽!$BP$101:$BW$125,MATCH(魂兽1!$D$3,魂兽!$BO$101:$BO$125,0),6))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81" s="58">
        <v>75</v>
      </c>
      <c r="X81" s="59">
        <f>IF($W81&lt;$L$3,0,INDEX(魂兽!$I$8:$I$126,MATCH(魂兽1!$X$3,魂兽!$G$8:$G$126,1),1))</f>
        <v>0.6</v>
      </c>
      <c r="Y81" s="59">
        <f>IF($W81&lt;$L$3,0,INDEX(魂兽!$I$8:$I$126,MATCH(魂兽1!$X$3,魂兽!$G$8:$G$126,1),1))</f>
        <v>0.6</v>
      </c>
      <c r="Z81" s="59">
        <f>IF($W81&lt;$L$3,0,INDEX(魂兽!$I$8:$I$126,MATCH(魂兽1!$X$3,魂兽!$G$8:$G$126,1),1))</f>
        <v>0.6</v>
      </c>
      <c r="AA81" s="59">
        <f>IF($W81&lt;$L$3,0,INDEX(魂兽!$I$8:$I$126,MATCH(魂兽1!$X$3,魂兽!$G$8:$G$126,1),1))</f>
        <v>0.6</v>
      </c>
      <c r="AB81" s="59">
        <f>IF($W81&lt;$L$3,0,INDEX(魂兽!$I$8:$I$126,MATCH(魂兽1!$X$3,魂兽!$G$8:$G$126,1),1))</f>
        <v>0.6</v>
      </c>
      <c r="AC81" s="59">
        <f>IF($W81&lt;$L$3,0,INDEX(魂兽!$I$8:$I$126,MATCH(魂兽1!$X$3,魂兽!$G$8:$G$126,1),1))</f>
        <v>0.6</v>
      </c>
      <c r="AD81" s="59">
        <f>IF($W81&lt;$L$3,0,INDEX(魂兽!$I$8:$I$126,MATCH(魂兽1!$X$3,魂兽!$G$8:$G$126,1),1))</f>
        <v>0.6</v>
      </c>
      <c r="AE81" s="59">
        <f>IF($W81&lt;$L$3,0,INDEX(魂兽!$I$8:$I$126,MATCH(魂兽1!$X$3,魂兽!$G$8:$G$126,1),1))</f>
        <v>0.6</v>
      </c>
      <c r="AF81" s="59">
        <f>IF($W81&lt;$L$3,0,INDEX(魂兽!$I$8:$I$126,MATCH(魂兽1!$X$3,魂兽!$G$8:$G$126,1),1))</f>
        <v>0.6</v>
      </c>
      <c r="AG81" s="59">
        <f>IF($W81&lt;$L$3,0,INDEX(魂兽!$I$8:$I$126,MATCH(魂兽1!$X$3,魂兽!$G$8:$G$126,1),1))</f>
        <v>0.6</v>
      </c>
      <c r="AH81" s="59">
        <f>IF($W81&lt;$L$3,0,INDEX(魂兽!$I$8:$I$126,MATCH(魂兽1!$X$3,魂兽!$G$8:$G$126,1),1))</f>
        <v>0.6</v>
      </c>
      <c r="AI81" s="59">
        <f>IF($W81&lt;$L$3,0,INDEX(魂兽!$I$8:$I$126,MATCH(魂兽1!$X$3,魂兽!$G$8:$G$126,1),1))</f>
        <v>0.6</v>
      </c>
      <c r="AJ81" s="59">
        <f>IF($W81&lt;$L$3,0,INDEX(魂兽!$I$8:$I$126,MATCH(魂兽1!$X$3,魂兽!$G$8:$G$126,1),1))</f>
        <v>0.6</v>
      </c>
      <c r="AK81" s="59">
        <f>IF($W81&lt;$L$3,0,INDEX(魂兽!$I$8:$I$126,MATCH(魂兽1!$X$3,魂兽!$G$8:$G$126,1),1))</f>
        <v>0.6</v>
      </c>
      <c r="AN81" s="58">
        <v>75</v>
      </c>
      <c r="AO81" s="58">
        <f>IF(G81&lt;$A$3,0,INDEX(魂兽!$DG$79:$DN$85,MATCH(魂兽1!$B$3,魂兽!$DF$79:$DF$85,0),7)+INDEX(魂兽!$CN$97:$CU$102,MATCH(魂兽1!$C$3,魂兽!$CM$97:$CM$102,0),7)+INDEX(魂兽!$BP$101:$BW$125,MATCH(魂兽1!$D$3,魂兽!$BO$101:$BO$125,0),7))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81" s="58">
        <f>IF(G81&lt;$A$3,0,INDEX(魂兽!$DG$79:$DN$85,MATCH(魂兽1!$B$3,魂兽!$DF$79:$DF$85,0),8)+INDEX(魂兽!$CN$97:$CU$102,MATCH(魂兽1!$C$3,魂兽!$CM$97:$CM$102,0),8)+INDEX(魂兽!$BP$101:$BW$125,MATCH(魂兽1!$D$3,魂兽!$BO$101:$BO$125,0),8))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82" spans="7:42" x14ac:dyDescent="0.2">
      <c r="G82" s="58">
        <v>76</v>
      </c>
      <c r="H82" s="29">
        <f>IF(G82&lt;$A$3,0,INDEX(魂兽!$DG$79:$DN$85,MATCH(魂兽1!$B$3,魂兽!$DF$79:$DF$85,0),4)+INDEX(魂兽!$CN$97:$CU$102,MATCH(魂兽1!$C$3,魂兽!$CM$97:$CM$102,0),4)+INDEX(魂兽!$BP$101:$BW$125,MATCH(魂兽1!$D$3,魂兽!$BO$101:$BO$125,0),4))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82" s="31">
        <f>IF(G82&lt;$A$3,0,INDEX(魂兽!$DG$79:$DN$85,MATCH(魂兽1!$B$3,魂兽!$DF$79:$DF$85,0),1)+INDEX(魂兽!$CN$97:$CU$102,MATCH(魂兽1!$C$3,魂兽!$CM$97:$CM$102,0),1)+INDEX(魂兽!$BP$101:$BW$125,MATCH(魂兽1!$D$3,魂兽!$BO$101:$BO$125,0),1))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82" s="58">
        <f>IF(G82&lt;$A$3,0,INDEX(魂兽!$DG$79:$DN$85,MATCH(魂兽1!$B$3,魂兽!$DF$79:$DF$85,0),2)+INDEX(魂兽!$CN$97:$CU$102,MATCH(魂兽1!$C$3,魂兽!$CM$97:$CM$102,0),2)+INDEX(魂兽!$BP$101:$BW$125,MATCH(魂兽1!$D$3,魂兽!$BO$101:$BO$125,0),2))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82" s="58">
        <f>IF(G82&lt;$A$3,0,INDEX(魂兽!$DG$79:$DN$85,MATCH(魂兽1!$B$3,魂兽!$DF$79:$DF$85,0),3)+INDEX(魂兽!$CN$97:$CU$102,MATCH(魂兽1!$C$3,魂兽!$CM$97:$CM$102,0),3)+INDEX(魂兽!$BP$101:$BW$125,MATCH(魂兽1!$D$3,魂兽!$BO$101:$BO$125,0),3))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82" s="58">
        <f>IF(G82&lt;$A$3,0,INDEX(魂兽!$DG$79:$DN$85,MATCH(魂兽1!$B$3,魂兽!$DF$79:$DF$85,0),5)+INDEX(魂兽!$CN$97:$CU$102,MATCH(魂兽1!$C$3,魂兽!$CM$97:$CM$102,0),5)+INDEX(魂兽!$BP$101:$BW$125,MATCH(魂兽1!$D$3,魂兽!$BO$101:$BO$125,0),5))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82" s="58">
        <f>IF(G82&lt;$A$3,0,INDEX(魂兽!$DG$79:$DN$85,MATCH(魂兽1!$B$3,魂兽!$DF$79:$DF$85,0),6)+INDEX(魂兽!$CN$97:$CU$102,MATCH(魂兽1!$C$3,魂兽!$CM$97:$CM$102,0),6)+INDEX(魂兽!$BP$101:$BW$125,MATCH(魂兽1!$D$3,魂兽!$BO$101:$BO$125,0),6))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82" s="58">
        <v>76</v>
      </c>
      <c r="X82" s="59">
        <f>IF($W82&lt;$L$3,0,INDEX(魂兽!$I$8:$I$126,MATCH(魂兽1!$X$3,魂兽!$G$8:$G$126,1),1))</f>
        <v>0.6</v>
      </c>
      <c r="Y82" s="59">
        <f>IF($W82&lt;$L$3,0,INDEX(魂兽!$I$8:$I$126,MATCH(魂兽1!$X$3,魂兽!$G$8:$G$126,1),1))</f>
        <v>0.6</v>
      </c>
      <c r="Z82" s="59">
        <f>IF($W82&lt;$L$3,0,INDEX(魂兽!$I$8:$I$126,MATCH(魂兽1!$X$3,魂兽!$G$8:$G$126,1),1))</f>
        <v>0.6</v>
      </c>
      <c r="AA82" s="59">
        <f>IF($W82&lt;$L$3,0,INDEX(魂兽!$I$8:$I$126,MATCH(魂兽1!$X$3,魂兽!$G$8:$G$126,1),1))</f>
        <v>0.6</v>
      </c>
      <c r="AB82" s="59">
        <f>IF($W82&lt;$L$3,0,INDEX(魂兽!$I$8:$I$126,MATCH(魂兽1!$X$3,魂兽!$G$8:$G$126,1),1))</f>
        <v>0.6</v>
      </c>
      <c r="AC82" s="59">
        <f>IF($W82&lt;$L$3,0,INDEX(魂兽!$I$8:$I$126,MATCH(魂兽1!$X$3,魂兽!$G$8:$G$126,1),1))</f>
        <v>0.6</v>
      </c>
      <c r="AD82" s="59">
        <f>IF($W82&lt;$L$3,0,INDEX(魂兽!$I$8:$I$126,MATCH(魂兽1!$X$3,魂兽!$G$8:$G$126,1),1))</f>
        <v>0.6</v>
      </c>
      <c r="AE82" s="59">
        <f>IF($W82&lt;$L$3,0,INDEX(魂兽!$I$8:$I$126,MATCH(魂兽1!$X$3,魂兽!$G$8:$G$126,1),1))</f>
        <v>0.6</v>
      </c>
      <c r="AF82" s="59">
        <f>IF($W82&lt;$L$3,0,INDEX(魂兽!$I$8:$I$126,MATCH(魂兽1!$X$3,魂兽!$G$8:$G$126,1),1))</f>
        <v>0.6</v>
      </c>
      <c r="AG82" s="59">
        <f>IF($W82&lt;$L$3,0,INDEX(魂兽!$I$8:$I$126,MATCH(魂兽1!$X$3,魂兽!$G$8:$G$126,1),1))</f>
        <v>0.6</v>
      </c>
      <c r="AH82" s="59">
        <f>IF($W82&lt;$L$3,0,INDEX(魂兽!$I$8:$I$126,MATCH(魂兽1!$X$3,魂兽!$G$8:$G$126,1),1))</f>
        <v>0.6</v>
      </c>
      <c r="AI82" s="59">
        <f>IF($W82&lt;$L$3,0,INDEX(魂兽!$I$8:$I$126,MATCH(魂兽1!$X$3,魂兽!$G$8:$G$126,1),1))</f>
        <v>0.6</v>
      </c>
      <c r="AJ82" s="59">
        <f>IF($W82&lt;$L$3,0,INDEX(魂兽!$I$8:$I$126,MATCH(魂兽1!$X$3,魂兽!$G$8:$G$126,1),1))</f>
        <v>0.6</v>
      </c>
      <c r="AK82" s="59">
        <f>IF($W82&lt;$L$3,0,INDEX(魂兽!$I$8:$I$126,MATCH(魂兽1!$X$3,魂兽!$G$8:$G$126,1),1))</f>
        <v>0.6</v>
      </c>
      <c r="AN82" s="58">
        <v>76</v>
      </c>
      <c r="AO82" s="58">
        <f>IF(G82&lt;$A$3,0,INDEX(魂兽!$DG$79:$DN$85,MATCH(魂兽1!$B$3,魂兽!$DF$79:$DF$85,0),7)+INDEX(魂兽!$CN$97:$CU$102,MATCH(魂兽1!$C$3,魂兽!$CM$97:$CM$102,0),7)+INDEX(魂兽!$BP$101:$BW$125,MATCH(魂兽1!$D$3,魂兽!$BO$101:$BO$125,0),7))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82" s="58">
        <f>IF(G82&lt;$A$3,0,INDEX(魂兽!$DG$79:$DN$85,MATCH(魂兽1!$B$3,魂兽!$DF$79:$DF$85,0),8)+INDEX(魂兽!$CN$97:$CU$102,MATCH(魂兽1!$C$3,魂兽!$CM$97:$CM$102,0),8)+INDEX(魂兽!$BP$101:$BW$125,MATCH(魂兽1!$D$3,魂兽!$BO$101:$BO$125,0),8))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83" spans="7:42" x14ac:dyDescent="0.2">
      <c r="G83" s="58">
        <v>77</v>
      </c>
      <c r="H83" s="29">
        <f>IF(G83&lt;$A$3,0,INDEX(魂兽!$DG$79:$DN$85,MATCH(魂兽1!$B$3,魂兽!$DF$79:$DF$85,0),4)+INDEX(魂兽!$CN$97:$CU$102,MATCH(魂兽1!$C$3,魂兽!$CM$97:$CM$102,0),4)+INDEX(魂兽!$BP$101:$BW$125,MATCH(魂兽1!$D$3,魂兽!$BO$101:$BO$125,0),4))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83" s="31">
        <f>IF(G83&lt;$A$3,0,INDEX(魂兽!$DG$79:$DN$85,MATCH(魂兽1!$B$3,魂兽!$DF$79:$DF$85,0),1)+INDEX(魂兽!$CN$97:$CU$102,MATCH(魂兽1!$C$3,魂兽!$CM$97:$CM$102,0),1)+INDEX(魂兽!$BP$101:$BW$125,MATCH(魂兽1!$D$3,魂兽!$BO$101:$BO$125,0),1))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83" s="58">
        <f>IF(G83&lt;$A$3,0,INDEX(魂兽!$DG$79:$DN$85,MATCH(魂兽1!$B$3,魂兽!$DF$79:$DF$85,0),2)+INDEX(魂兽!$CN$97:$CU$102,MATCH(魂兽1!$C$3,魂兽!$CM$97:$CM$102,0),2)+INDEX(魂兽!$BP$101:$BW$125,MATCH(魂兽1!$D$3,魂兽!$BO$101:$BO$125,0),2))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83" s="58">
        <f>IF(G83&lt;$A$3,0,INDEX(魂兽!$DG$79:$DN$85,MATCH(魂兽1!$B$3,魂兽!$DF$79:$DF$85,0),3)+INDEX(魂兽!$CN$97:$CU$102,MATCH(魂兽1!$C$3,魂兽!$CM$97:$CM$102,0),3)+INDEX(魂兽!$BP$101:$BW$125,MATCH(魂兽1!$D$3,魂兽!$BO$101:$BO$125,0),3))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83" s="58">
        <f>IF(G83&lt;$A$3,0,INDEX(魂兽!$DG$79:$DN$85,MATCH(魂兽1!$B$3,魂兽!$DF$79:$DF$85,0),5)+INDEX(魂兽!$CN$97:$CU$102,MATCH(魂兽1!$C$3,魂兽!$CM$97:$CM$102,0),5)+INDEX(魂兽!$BP$101:$BW$125,MATCH(魂兽1!$D$3,魂兽!$BO$101:$BO$125,0),5))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83" s="58">
        <f>IF(G83&lt;$A$3,0,INDEX(魂兽!$DG$79:$DN$85,MATCH(魂兽1!$B$3,魂兽!$DF$79:$DF$85,0),6)+INDEX(魂兽!$CN$97:$CU$102,MATCH(魂兽1!$C$3,魂兽!$CM$97:$CM$102,0),6)+INDEX(魂兽!$BP$101:$BW$125,MATCH(魂兽1!$D$3,魂兽!$BO$101:$BO$125,0),6))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83" s="58">
        <v>77</v>
      </c>
      <c r="X83" s="59">
        <f>IF($W83&lt;$L$3,0,INDEX(魂兽!$I$8:$I$126,MATCH(魂兽1!$X$3,魂兽!$G$8:$G$126,1),1))</f>
        <v>0.6</v>
      </c>
      <c r="Y83" s="59">
        <f>IF($W83&lt;$L$3,0,INDEX(魂兽!$I$8:$I$126,MATCH(魂兽1!$X$3,魂兽!$G$8:$G$126,1),1))</f>
        <v>0.6</v>
      </c>
      <c r="Z83" s="59">
        <f>IF($W83&lt;$L$3,0,INDEX(魂兽!$I$8:$I$126,MATCH(魂兽1!$X$3,魂兽!$G$8:$G$126,1),1))</f>
        <v>0.6</v>
      </c>
      <c r="AA83" s="59">
        <f>IF($W83&lt;$L$3,0,INDEX(魂兽!$I$8:$I$126,MATCH(魂兽1!$X$3,魂兽!$G$8:$G$126,1),1))</f>
        <v>0.6</v>
      </c>
      <c r="AB83" s="59">
        <f>IF($W83&lt;$L$3,0,INDEX(魂兽!$I$8:$I$126,MATCH(魂兽1!$X$3,魂兽!$G$8:$G$126,1),1))</f>
        <v>0.6</v>
      </c>
      <c r="AC83" s="59">
        <f>IF($W83&lt;$L$3,0,INDEX(魂兽!$I$8:$I$126,MATCH(魂兽1!$X$3,魂兽!$G$8:$G$126,1),1))</f>
        <v>0.6</v>
      </c>
      <c r="AD83" s="59">
        <f>IF($W83&lt;$L$3,0,INDEX(魂兽!$I$8:$I$126,MATCH(魂兽1!$X$3,魂兽!$G$8:$G$126,1),1))</f>
        <v>0.6</v>
      </c>
      <c r="AE83" s="59">
        <f>IF($W83&lt;$L$3,0,INDEX(魂兽!$I$8:$I$126,MATCH(魂兽1!$X$3,魂兽!$G$8:$G$126,1),1))</f>
        <v>0.6</v>
      </c>
      <c r="AF83" s="59">
        <f>IF($W83&lt;$L$3,0,INDEX(魂兽!$I$8:$I$126,MATCH(魂兽1!$X$3,魂兽!$G$8:$G$126,1),1))</f>
        <v>0.6</v>
      </c>
      <c r="AG83" s="59">
        <f>IF($W83&lt;$L$3,0,INDEX(魂兽!$I$8:$I$126,MATCH(魂兽1!$X$3,魂兽!$G$8:$G$126,1),1))</f>
        <v>0.6</v>
      </c>
      <c r="AH83" s="59">
        <f>IF($W83&lt;$L$3,0,INDEX(魂兽!$I$8:$I$126,MATCH(魂兽1!$X$3,魂兽!$G$8:$G$126,1),1))</f>
        <v>0.6</v>
      </c>
      <c r="AI83" s="59">
        <f>IF($W83&lt;$L$3,0,INDEX(魂兽!$I$8:$I$126,MATCH(魂兽1!$X$3,魂兽!$G$8:$G$126,1),1))</f>
        <v>0.6</v>
      </c>
      <c r="AJ83" s="59">
        <f>IF($W83&lt;$L$3,0,INDEX(魂兽!$I$8:$I$126,MATCH(魂兽1!$X$3,魂兽!$G$8:$G$126,1),1))</f>
        <v>0.6</v>
      </c>
      <c r="AK83" s="59">
        <f>IF($W83&lt;$L$3,0,INDEX(魂兽!$I$8:$I$126,MATCH(魂兽1!$X$3,魂兽!$G$8:$G$126,1),1))</f>
        <v>0.6</v>
      </c>
      <c r="AN83" s="58">
        <v>77</v>
      </c>
      <c r="AO83" s="58">
        <f>IF(G83&lt;$A$3,0,INDEX(魂兽!$DG$79:$DN$85,MATCH(魂兽1!$B$3,魂兽!$DF$79:$DF$85,0),7)+INDEX(魂兽!$CN$97:$CU$102,MATCH(魂兽1!$C$3,魂兽!$CM$97:$CM$102,0),7)+INDEX(魂兽!$BP$101:$BW$125,MATCH(魂兽1!$D$3,魂兽!$BO$101:$BO$125,0),7))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83" s="58">
        <f>IF(G83&lt;$A$3,0,INDEX(魂兽!$DG$79:$DN$85,MATCH(魂兽1!$B$3,魂兽!$DF$79:$DF$85,0),8)+INDEX(魂兽!$CN$97:$CU$102,MATCH(魂兽1!$C$3,魂兽!$CM$97:$CM$102,0),8)+INDEX(魂兽!$BP$101:$BW$125,MATCH(魂兽1!$D$3,魂兽!$BO$101:$BO$125,0),8))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84" spans="7:42" x14ac:dyDescent="0.2">
      <c r="G84" s="58">
        <v>78</v>
      </c>
      <c r="H84" s="29">
        <f>IF(G84&lt;$A$3,0,INDEX(魂兽!$DG$79:$DN$85,MATCH(魂兽1!$B$3,魂兽!$DF$79:$DF$85,0),4)+INDEX(魂兽!$CN$97:$CU$102,MATCH(魂兽1!$C$3,魂兽!$CM$97:$CM$102,0),4)+INDEX(魂兽!$BP$101:$BW$125,MATCH(魂兽1!$D$3,魂兽!$BO$101:$BO$125,0),4))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84" s="31">
        <f>IF(G84&lt;$A$3,0,INDEX(魂兽!$DG$79:$DN$85,MATCH(魂兽1!$B$3,魂兽!$DF$79:$DF$85,0),1)+INDEX(魂兽!$CN$97:$CU$102,MATCH(魂兽1!$C$3,魂兽!$CM$97:$CM$102,0),1)+INDEX(魂兽!$BP$101:$BW$125,MATCH(魂兽1!$D$3,魂兽!$BO$101:$BO$125,0),1))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84" s="58">
        <f>IF(G84&lt;$A$3,0,INDEX(魂兽!$DG$79:$DN$85,MATCH(魂兽1!$B$3,魂兽!$DF$79:$DF$85,0),2)+INDEX(魂兽!$CN$97:$CU$102,MATCH(魂兽1!$C$3,魂兽!$CM$97:$CM$102,0),2)+INDEX(魂兽!$BP$101:$BW$125,MATCH(魂兽1!$D$3,魂兽!$BO$101:$BO$125,0),2))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84" s="58">
        <f>IF(G84&lt;$A$3,0,INDEX(魂兽!$DG$79:$DN$85,MATCH(魂兽1!$B$3,魂兽!$DF$79:$DF$85,0),3)+INDEX(魂兽!$CN$97:$CU$102,MATCH(魂兽1!$C$3,魂兽!$CM$97:$CM$102,0),3)+INDEX(魂兽!$BP$101:$BW$125,MATCH(魂兽1!$D$3,魂兽!$BO$101:$BO$125,0),3))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84" s="58">
        <f>IF(G84&lt;$A$3,0,INDEX(魂兽!$DG$79:$DN$85,MATCH(魂兽1!$B$3,魂兽!$DF$79:$DF$85,0),5)+INDEX(魂兽!$CN$97:$CU$102,MATCH(魂兽1!$C$3,魂兽!$CM$97:$CM$102,0),5)+INDEX(魂兽!$BP$101:$BW$125,MATCH(魂兽1!$D$3,魂兽!$BO$101:$BO$125,0),5))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84" s="58">
        <f>IF(G84&lt;$A$3,0,INDEX(魂兽!$DG$79:$DN$85,MATCH(魂兽1!$B$3,魂兽!$DF$79:$DF$85,0),6)+INDEX(魂兽!$CN$97:$CU$102,MATCH(魂兽1!$C$3,魂兽!$CM$97:$CM$102,0),6)+INDEX(魂兽!$BP$101:$BW$125,MATCH(魂兽1!$D$3,魂兽!$BO$101:$BO$125,0),6))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84" s="58">
        <v>78</v>
      </c>
      <c r="X84" s="59">
        <f>IF($W84&lt;$L$3,0,INDEX(魂兽!$I$8:$I$126,MATCH(魂兽1!$X$3,魂兽!$G$8:$G$126,1),1))</f>
        <v>0.6</v>
      </c>
      <c r="Y84" s="59">
        <f>IF($W84&lt;$L$3,0,INDEX(魂兽!$I$8:$I$126,MATCH(魂兽1!$X$3,魂兽!$G$8:$G$126,1),1))</f>
        <v>0.6</v>
      </c>
      <c r="Z84" s="59">
        <f>IF($W84&lt;$L$3,0,INDEX(魂兽!$I$8:$I$126,MATCH(魂兽1!$X$3,魂兽!$G$8:$G$126,1),1))</f>
        <v>0.6</v>
      </c>
      <c r="AA84" s="59">
        <f>IF($W84&lt;$L$3,0,INDEX(魂兽!$I$8:$I$126,MATCH(魂兽1!$X$3,魂兽!$G$8:$G$126,1),1))</f>
        <v>0.6</v>
      </c>
      <c r="AB84" s="59">
        <f>IF($W84&lt;$L$3,0,INDEX(魂兽!$I$8:$I$126,MATCH(魂兽1!$X$3,魂兽!$G$8:$G$126,1),1))</f>
        <v>0.6</v>
      </c>
      <c r="AC84" s="59">
        <f>IF($W84&lt;$L$3,0,INDEX(魂兽!$I$8:$I$126,MATCH(魂兽1!$X$3,魂兽!$G$8:$G$126,1),1))</f>
        <v>0.6</v>
      </c>
      <c r="AD84" s="59">
        <f>IF($W84&lt;$L$3,0,INDEX(魂兽!$I$8:$I$126,MATCH(魂兽1!$X$3,魂兽!$G$8:$G$126,1),1))</f>
        <v>0.6</v>
      </c>
      <c r="AE84" s="59">
        <f>IF($W84&lt;$L$3,0,INDEX(魂兽!$I$8:$I$126,MATCH(魂兽1!$X$3,魂兽!$G$8:$G$126,1),1))</f>
        <v>0.6</v>
      </c>
      <c r="AF84" s="59">
        <f>IF($W84&lt;$L$3,0,INDEX(魂兽!$I$8:$I$126,MATCH(魂兽1!$X$3,魂兽!$G$8:$G$126,1),1))</f>
        <v>0.6</v>
      </c>
      <c r="AG84" s="59">
        <f>IF($W84&lt;$L$3,0,INDEX(魂兽!$I$8:$I$126,MATCH(魂兽1!$X$3,魂兽!$G$8:$G$126,1),1))</f>
        <v>0.6</v>
      </c>
      <c r="AH84" s="59">
        <f>IF($W84&lt;$L$3,0,INDEX(魂兽!$I$8:$I$126,MATCH(魂兽1!$X$3,魂兽!$G$8:$G$126,1),1))</f>
        <v>0.6</v>
      </c>
      <c r="AI84" s="59">
        <f>IF($W84&lt;$L$3,0,INDEX(魂兽!$I$8:$I$126,MATCH(魂兽1!$X$3,魂兽!$G$8:$G$126,1),1))</f>
        <v>0.6</v>
      </c>
      <c r="AJ84" s="59">
        <f>IF($W84&lt;$L$3,0,INDEX(魂兽!$I$8:$I$126,MATCH(魂兽1!$X$3,魂兽!$G$8:$G$126,1),1))</f>
        <v>0.6</v>
      </c>
      <c r="AK84" s="59">
        <f>IF($W84&lt;$L$3,0,INDEX(魂兽!$I$8:$I$126,MATCH(魂兽1!$X$3,魂兽!$G$8:$G$126,1),1))</f>
        <v>0.6</v>
      </c>
      <c r="AN84" s="58">
        <v>78</v>
      </c>
      <c r="AO84" s="58">
        <f>IF(G84&lt;$A$3,0,INDEX(魂兽!$DG$79:$DN$85,MATCH(魂兽1!$B$3,魂兽!$DF$79:$DF$85,0),7)+INDEX(魂兽!$CN$97:$CU$102,MATCH(魂兽1!$C$3,魂兽!$CM$97:$CM$102,0),7)+INDEX(魂兽!$BP$101:$BW$125,MATCH(魂兽1!$D$3,魂兽!$BO$101:$BO$125,0),7))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84" s="58">
        <f>IF(G84&lt;$A$3,0,INDEX(魂兽!$DG$79:$DN$85,MATCH(魂兽1!$B$3,魂兽!$DF$79:$DF$85,0),8)+INDEX(魂兽!$CN$97:$CU$102,MATCH(魂兽1!$C$3,魂兽!$CM$97:$CM$102,0),8)+INDEX(魂兽!$BP$101:$BW$125,MATCH(魂兽1!$D$3,魂兽!$BO$101:$BO$125,0),8))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85" spans="7:42" x14ac:dyDescent="0.2">
      <c r="G85" s="58">
        <v>79</v>
      </c>
      <c r="H85" s="29">
        <f>IF(G85&lt;$A$3,0,INDEX(魂兽!$DG$79:$DN$85,MATCH(魂兽1!$B$3,魂兽!$DF$79:$DF$85,0),4)+INDEX(魂兽!$CN$97:$CU$102,MATCH(魂兽1!$C$3,魂兽!$CM$97:$CM$102,0),4)+INDEX(魂兽!$BP$101:$BW$125,MATCH(魂兽1!$D$3,魂兽!$BO$101:$BO$125,0),4))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85" s="31">
        <f>IF(G85&lt;$A$3,0,INDEX(魂兽!$DG$79:$DN$85,MATCH(魂兽1!$B$3,魂兽!$DF$79:$DF$85,0),1)+INDEX(魂兽!$CN$97:$CU$102,MATCH(魂兽1!$C$3,魂兽!$CM$97:$CM$102,0),1)+INDEX(魂兽!$BP$101:$BW$125,MATCH(魂兽1!$D$3,魂兽!$BO$101:$BO$125,0),1))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85" s="58">
        <f>IF(G85&lt;$A$3,0,INDEX(魂兽!$DG$79:$DN$85,MATCH(魂兽1!$B$3,魂兽!$DF$79:$DF$85,0),2)+INDEX(魂兽!$CN$97:$CU$102,MATCH(魂兽1!$C$3,魂兽!$CM$97:$CM$102,0),2)+INDEX(魂兽!$BP$101:$BW$125,MATCH(魂兽1!$D$3,魂兽!$BO$101:$BO$125,0),2))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85" s="58">
        <f>IF(G85&lt;$A$3,0,INDEX(魂兽!$DG$79:$DN$85,MATCH(魂兽1!$B$3,魂兽!$DF$79:$DF$85,0),3)+INDEX(魂兽!$CN$97:$CU$102,MATCH(魂兽1!$C$3,魂兽!$CM$97:$CM$102,0),3)+INDEX(魂兽!$BP$101:$BW$125,MATCH(魂兽1!$D$3,魂兽!$BO$101:$BO$125,0),3))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85" s="58">
        <f>IF(G85&lt;$A$3,0,INDEX(魂兽!$DG$79:$DN$85,MATCH(魂兽1!$B$3,魂兽!$DF$79:$DF$85,0),5)+INDEX(魂兽!$CN$97:$CU$102,MATCH(魂兽1!$C$3,魂兽!$CM$97:$CM$102,0),5)+INDEX(魂兽!$BP$101:$BW$125,MATCH(魂兽1!$D$3,魂兽!$BO$101:$BO$125,0),5))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85" s="58">
        <f>IF(G85&lt;$A$3,0,INDEX(魂兽!$DG$79:$DN$85,MATCH(魂兽1!$B$3,魂兽!$DF$79:$DF$85,0),6)+INDEX(魂兽!$CN$97:$CU$102,MATCH(魂兽1!$C$3,魂兽!$CM$97:$CM$102,0),6)+INDEX(魂兽!$BP$101:$BW$125,MATCH(魂兽1!$D$3,魂兽!$BO$101:$BO$125,0),6))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85" s="58">
        <v>79</v>
      </c>
      <c r="X85" s="59">
        <f>IF($W85&lt;$L$3,0,INDEX(魂兽!$I$8:$I$126,MATCH(魂兽1!$X$3,魂兽!$G$8:$G$126,1),1))</f>
        <v>0.6</v>
      </c>
      <c r="Y85" s="59">
        <f>IF($W85&lt;$L$3,0,INDEX(魂兽!$I$8:$I$126,MATCH(魂兽1!$X$3,魂兽!$G$8:$G$126,1),1))</f>
        <v>0.6</v>
      </c>
      <c r="Z85" s="59">
        <f>IF($W85&lt;$L$3,0,INDEX(魂兽!$I$8:$I$126,MATCH(魂兽1!$X$3,魂兽!$G$8:$G$126,1),1))</f>
        <v>0.6</v>
      </c>
      <c r="AA85" s="59">
        <f>IF($W85&lt;$L$3,0,INDEX(魂兽!$I$8:$I$126,MATCH(魂兽1!$X$3,魂兽!$G$8:$G$126,1),1))</f>
        <v>0.6</v>
      </c>
      <c r="AB85" s="59">
        <f>IF($W85&lt;$L$3,0,INDEX(魂兽!$I$8:$I$126,MATCH(魂兽1!$X$3,魂兽!$G$8:$G$126,1),1))</f>
        <v>0.6</v>
      </c>
      <c r="AC85" s="59">
        <f>IF($W85&lt;$L$3,0,INDEX(魂兽!$I$8:$I$126,MATCH(魂兽1!$X$3,魂兽!$G$8:$G$126,1),1))</f>
        <v>0.6</v>
      </c>
      <c r="AD85" s="59">
        <f>IF($W85&lt;$L$3,0,INDEX(魂兽!$I$8:$I$126,MATCH(魂兽1!$X$3,魂兽!$G$8:$G$126,1),1))</f>
        <v>0.6</v>
      </c>
      <c r="AE85" s="59">
        <f>IF($W85&lt;$L$3,0,INDEX(魂兽!$I$8:$I$126,MATCH(魂兽1!$X$3,魂兽!$G$8:$G$126,1),1))</f>
        <v>0.6</v>
      </c>
      <c r="AF85" s="59">
        <f>IF($W85&lt;$L$3,0,INDEX(魂兽!$I$8:$I$126,MATCH(魂兽1!$X$3,魂兽!$G$8:$G$126,1),1))</f>
        <v>0.6</v>
      </c>
      <c r="AG85" s="59">
        <f>IF($W85&lt;$L$3,0,INDEX(魂兽!$I$8:$I$126,MATCH(魂兽1!$X$3,魂兽!$G$8:$G$126,1),1))</f>
        <v>0.6</v>
      </c>
      <c r="AH85" s="59">
        <f>IF($W85&lt;$L$3,0,INDEX(魂兽!$I$8:$I$126,MATCH(魂兽1!$X$3,魂兽!$G$8:$G$126,1),1))</f>
        <v>0.6</v>
      </c>
      <c r="AI85" s="59">
        <f>IF($W85&lt;$L$3,0,INDEX(魂兽!$I$8:$I$126,MATCH(魂兽1!$X$3,魂兽!$G$8:$G$126,1),1))</f>
        <v>0.6</v>
      </c>
      <c r="AJ85" s="59">
        <f>IF($W85&lt;$L$3,0,INDEX(魂兽!$I$8:$I$126,MATCH(魂兽1!$X$3,魂兽!$G$8:$G$126,1),1))</f>
        <v>0.6</v>
      </c>
      <c r="AK85" s="59">
        <f>IF($W85&lt;$L$3,0,INDEX(魂兽!$I$8:$I$126,MATCH(魂兽1!$X$3,魂兽!$G$8:$G$126,1),1))</f>
        <v>0.6</v>
      </c>
      <c r="AN85" s="58">
        <v>79</v>
      </c>
      <c r="AO85" s="58">
        <f>IF(G85&lt;$A$3,0,INDEX(魂兽!$DG$79:$DN$85,MATCH(魂兽1!$B$3,魂兽!$DF$79:$DF$85,0),7)+INDEX(魂兽!$CN$97:$CU$102,MATCH(魂兽1!$C$3,魂兽!$CM$97:$CM$102,0),7)+INDEX(魂兽!$BP$101:$BW$125,MATCH(魂兽1!$D$3,魂兽!$BO$101:$BO$125,0),7))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85" s="58">
        <f>IF(G85&lt;$A$3,0,INDEX(魂兽!$DG$79:$DN$85,MATCH(魂兽1!$B$3,魂兽!$DF$79:$DF$85,0),8)+INDEX(魂兽!$CN$97:$CU$102,MATCH(魂兽1!$C$3,魂兽!$CM$97:$CM$102,0),8)+INDEX(魂兽!$BP$101:$BW$125,MATCH(魂兽1!$D$3,魂兽!$BO$101:$BO$125,0),8))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86" spans="7:42" x14ac:dyDescent="0.2">
      <c r="G86" s="58">
        <v>80</v>
      </c>
      <c r="H86" s="29">
        <f>IF(G86&lt;$A$3,0,INDEX(魂兽!$DG$79:$DN$85,MATCH(魂兽1!$B$3,魂兽!$DF$79:$DF$85,0),4)+INDEX(魂兽!$CN$97:$CU$102,MATCH(魂兽1!$C$3,魂兽!$CM$97:$CM$102,0),4)+INDEX(魂兽!$BP$101:$BW$125,MATCH(魂兽1!$D$3,魂兽!$BO$101:$BO$125,0),4))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86" s="31">
        <f>IF(G86&lt;$A$3,0,INDEX(魂兽!$DG$79:$DN$85,MATCH(魂兽1!$B$3,魂兽!$DF$79:$DF$85,0),1)+INDEX(魂兽!$CN$97:$CU$102,MATCH(魂兽1!$C$3,魂兽!$CM$97:$CM$102,0),1)+INDEX(魂兽!$BP$101:$BW$125,MATCH(魂兽1!$D$3,魂兽!$BO$101:$BO$125,0),1))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86" s="58">
        <f>IF(G86&lt;$A$3,0,INDEX(魂兽!$DG$79:$DN$85,MATCH(魂兽1!$B$3,魂兽!$DF$79:$DF$85,0),2)+INDEX(魂兽!$CN$97:$CU$102,MATCH(魂兽1!$C$3,魂兽!$CM$97:$CM$102,0),2)+INDEX(魂兽!$BP$101:$BW$125,MATCH(魂兽1!$D$3,魂兽!$BO$101:$BO$125,0),2))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86" s="58">
        <f>IF(G86&lt;$A$3,0,INDEX(魂兽!$DG$79:$DN$85,MATCH(魂兽1!$B$3,魂兽!$DF$79:$DF$85,0),3)+INDEX(魂兽!$CN$97:$CU$102,MATCH(魂兽1!$C$3,魂兽!$CM$97:$CM$102,0),3)+INDEX(魂兽!$BP$101:$BW$125,MATCH(魂兽1!$D$3,魂兽!$BO$101:$BO$125,0),3))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86" s="58">
        <f>IF(G86&lt;$A$3,0,INDEX(魂兽!$DG$79:$DN$85,MATCH(魂兽1!$B$3,魂兽!$DF$79:$DF$85,0),5)+INDEX(魂兽!$CN$97:$CU$102,MATCH(魂兽1!$C$3,魂兽!$CM$97:$CM$102,0),5)+INDEX(魂兽!$BP$101:$BW$125,MATCH(魂兽1!$D$3,魂兽!$BO$101:$BO$125,0),5))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86" s="58">
        <f>IF(G86&lt;$A$3,0,INDEX(魂兽!$DG$79:$DN$85,MATCH(魂兽1!$B$3,魂兽!$DF$79:$DF$85,0),6)+INDEX(魂兽!$CN$97:$CU$102,MATCH(魂兽1!$C$3,魂兽!$CM$97:$CM$102,0),6)+INDEX(魂兽!$BP$101:$BW$125,MATCH(魂兽1!$D$3,魂兽!$BO$101:$BO$125,0),6))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86" s="58">
        <v>80</v>
      </c>
      <c r="X86" s="59">
        <f>IF($W86&lt;$L$3,0,INDEX(魂兽!$I$8:$I$126,MATCH(魂兽1!$X$3,魂兽!$G$8:$G$126,1),1))</f>
        <v>0.6</v>
      </c>
      <c r="Y86" s="59">
        <f>IF($W86&lt;$L$3,0,INDEX(魂兽!$I$8:$I$126,MATCH(魂兽1!$X$3,魂兽!$G$8:$G$126,1),1))</f>
        <v>0.6</v>
      </c>
      <c r="Z86" s="59">
        <f>IF($W86&lt;$L$3,0,INDEX(魂兽!$I$8:$I$126,MATCH(魂兽1!$X$3,魂兽!$G$8:$G$126,1),1))</f>
        <v>0.6</v>
      </c>
      <c r="AA86" s="59">
        <f>IF($W86&lt;$L$3,0,INDEX(魂兽!$I$8:$I$126,MATCH(魂兽1!$X$3,魂兽!$G$8:$G$126,1),1))</f>
        <v>0.6</v>
      </c>
      <c r="AB86" s="59">
        <f>IF($W86&lt;$L$3,0,INDEX(魂兽!$I$8:$I$126,MATCH(魂兽1!$X$3,魂兽!$G$8:$G$126,1),1))</f>
        <v>0.6</v>
      </c>
      <c r="AC86" s="59">
        <f>IF($W86&lt;$L$3,0,INDEX(魂兽!$I$8:$I$126,MATCH(魂兽1!$X$3,魂兽!$G$8:$G$126,1),1))</f>
        <v>0.6</v>
      </c>
      <c r="AD86" s="59">
        <f>IF($W86&lt;$L$3,0,INDEX(魂兽!$I$8:$I$126,MATCH(魂兽1!$X$3,魂兽!$G$8:$G$126,1),1))</f>
        <v>0.6</v>
      </c>
      <c r="AE86" s="59">
        <f>IF($W86&lt;$L$3,0,INDEX(魂兽!$I$8:$I$126,MATCH(魂兽1!$X$3,魂兽!$G$8:$G$126,1),1))</f>
        <v>0.6</v>
      </c>
      <c r="AF86" s="59">
        <f>IF($W86&lt;$L$3,0,INDEX(魂兽!$I$8:$I$126,MATCH(魂兽1!$X$3,魂兽!$G$8:$G$126,1),1))</f>
        <v>0.6</v>
      </c>
      <c r="AG86" s="59">
        <f>IF($W86&lt;$L$3,0,INDEX(魂兽!$I$8:$I$126,MATCH(魂兽1!$X$3,魂兽!$G$8:$G$126,1),1))</f>
        <v>0.6</v>
      </c>
      <c r="AH86" s="59">
        <f>IF($W86&lt;$L$3,0,INDEX(魂兽!$I$8:$I$126,MATCH(魂兽1!$X$3,魂兽!$G$8:$G$126,1),1))</f>
        <v>0.6</v>
      </c>
      <c r="AI86" s="59">
        <f>IF($W86&lt;$L$3,0,INDEX(魂兽!$I$8:$I$126,MATCH(魂兽1!$X$3,魂兽!$G$8:$G$126,1),1))</f>
        <v>0.6</v>
      </c>
      <c r="AJ86" s="59">
        <f>IF($W86&lt;$L$3,0,INDEX(魂兽!$I$8:$I$126,MATCH(魂兽1!$X$3,魂兽!$G$8:$G$126,1),1))</f>
        <v>0.6</v>
      </c>
      <c r="AK86" s="59">
        <f>IF($W86&lt;$L$3,0,INDEX(魂兽!$I$8:$I$126,MATCH(魂兽1!$X$3,魂兽!$G$8:$G$126,1),1))</f>
        <v>0.6</v>
      </c>
      <c r="AN86" s="58">
        <v>80</v>
      </c>
      <c r="AO86" s="58">
        <f>IF(G86&lt;$A$3,0,INDEX(魂兽!$DG$79:$DN$85,MATCH(魂兽1!$B$3,魂兽!$DF$79:$DF$85,0),7)+INDEX(魂兽!$CN$97:$CU$102,MATCH(魂兽1!$C$3,魂兽!$CM$97:$CM$102,0),7)+INDEX(魂兽!$BP$101:$BW$125,MATCH(魂兽1!$D$3,魂兽!$BO$101:$BO$125,0),7))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86" s="58">
        <f>IF(G86&lt;$A$3,0,INDEX(魂兽!$DG$79:$DN$85,MATCH(魂兽1!$B$3,魂兽!$DF$79:$DF$85,0),8)+INDEX(魂兽!$CN$97:$CU$102,MATCH(魂兽1!$C$3,魂兽!$CM$97:$CM$102,0),8)+INDEX(魂兽!$BP$101:$BW$125,MATCH(魂兽1!$D$3,魂兽!$BO$101:$BO$125,0),8))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87" spans="7:42" x14ac:dyDescent="0.2">
      <c r="G87" s="58">
        <v>81</v>
      </c>
      <c r="H87" s="29">
        <f>IF(G87&lt;$A$3,0,INDEX(魂兽!$DG$79:$DN$85,MATCH(魂兽1!$B$3,魂兽!$DF$79:$DF$85,0),4)+INDEX(魂兽!$CN$97:$CU$102,MATCH(魂兽1!$C$3,魂兽!$CM$97:$CM$102,0),4)+INDEX(魂兽!$BP$101:$BW$125,MATCH(魂兽1!$D$3,魂兽!$BO$101:$BO$125,0),4))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87" s="31">
        <f>IF(G87&lt;$A$3,0,INDEX(魂兽!$DG$79:$DN$85,MATCH(魂兽1!$B$3,魂兽!$DF$79:$DF$85,0),1)+INDEX(魂兽!$CN$97:$CU$102,MATCH(魂兽1!$C$3,魂兽!$CM$97:$CM$102,0),1)+INDEX(魂兽!$BP$101:$BW$125,MATCH(魂兽1!$D$3,魂兽!$BO$101:$BO$125,0),1))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87" s="58">
        <f>IF(G87&lt;$A$3,0,INDEX(魂兽!$DG$79:$DN$85,MATCH(魂兽1!$B$3,魂兽!$DF$79:$DF$85,0),2)+INDEX(魂兽!$CN$97:$CU$102,MATCH(魂兽1!$C$3,魂兽!$CM$97:$CM$102,0),2)+INDEX(魂兽!$BP$101:$BW$125,MATCH(魂兽1!$D$3,魂兽!$BO$101:$BO$125,0),2))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87" s="58">
        <f>IF(G87&lt;$A$3,0,INDEX(魂兽!$DG$79:$DN$85,MATCH(魂兽1!$B$3,魂兽!$DF$79:$DF$85,0),3)+INDEX(魂兽!$CN$97:$CU$102,MATCH(魂兽1!$C$3,魂兽!$CM$97:$CM$102,0),3)+INDEX(魂兽!$BP$101:$BW$125,MATCH(魂兽1!$D$3,魂兽!$BO$101:$BO$125,0),3))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87" s="58">
        <f>IF(G87&lt;$A$3,0,INDEX(魂兽!$DG$79:$DN$85,MATCH(魂兽1!$B$3,魂兽!$DF$79:$DF$85,0),5)+INDEX(魂兽!$CN$97:$CU$102,MATCH(魂兽1!$C$3,魂兽!$CM$97:$CM$102,0),5)+INDEX(魂兽!$BP$101:$BW$125,MATCH(魂兽1!$D$3,魂兽!$BO$101:$BO$125,0),5))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87" s="58">
        <f>IF(G87&lt;$A$3,0,INDEX(魂兽!$DG$79:$DN$85,MATCH(魂兽1!$B$3,魂兽!$DF$79:$DF$85,0),6)+INDEX(魂兽!$CN$97:$CU$102,MATCH(魂兽1!$C$3,魂兽!$CM$97:$CM$102,0),6)+INDEX(魂兽!$BP$101:$BW$125,MATCH(魂兽1!$D$3,魂兽!$BO$101:$BO$125,0),6))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87" s="58">
        <v>81</v>
      </c>
      <c r="X87" s="59">
        <f>IF($W87&lt;$L$3,0,INDEX(魂兽!$I$8:$I$126,MATCH(魂兽1!$X$3,魂兽!$G$8:$G$126,1),1))</f>
        <v>0.6</v>
      </c>
      <c r="Y87" s="59">
        <f>IF($W87&lt;$L$3,0,INDEX(魂兽!$I$8:$I$126,MATCH(魂兽1!$X$3,魂兽!$G$8:$G$126,1),1))</f>
        <v>0.6</v>
      </c>
      <c r="Z87" s="59">
        <f>IF($W87&lt;$L$3,0,INDEX(魂兽!$I$8:$I$126,MATCH(魂兽1!$X$3,魂兽!$G$8:$G$126,1),1))</f>
        <v>0.6</v>
      </c>
      <c r="AA87" s="59">
        <f>IF($W87&lt;$L$3,0,INDEX(魂兽!$I$8:$I$126,MATCH(魂兽1!$X$3,魂兽!$G$8:$G$126,1),1))</f>
        <v>0.6</v>
      </c>
      <c r="AB87" s="59">
        <f>IF($W87&lt;$L$3,0,INDEX(魂兽!$I$8:$I$126,MATCH(魂兽1!$X$3,魂兽!$G$8:$G$126,1),1))</f>
        <v>0.6</v>
      </c>
      <c r="AC87" s="59">
        <f>IF($W87&lt;$L$3,0,INDEX(魂兽!$I$8:$I$126,MATCH(魂兽1!$X$3,魂兽!$G$8:$G$126,1),1))</f>
        <v>0.6</v>
      </c>
      <c r="AD87" s="59">
        <f>IF($W87&lt;$L$3,0,INDEX(魂兽!$I$8:$I$126,MATCH(魂兽1!$X$3,魂兽!$G$8:$G$126,1),1))</f>
        <v>0.6</v>
      </c>
      <c r="AE87" s="59">
        <f>IF($W87&lt;$L$3,0,INDEX(魂兽!$I$8:$I$126,MATCH(魂兽1!$X$3,魂兽!$G$8:$G$126,1),1))</f>
        <v>0.6</v>
      </c>
      <c r="AF87" s="59">
        <f>IF($W87&lt;$L$3,0,INDEX(魂兽!$I$8:$I$126,MATCH(魂兽1!$X$3,魂兽!$G$8:$G$126,1),1))</f>
        <v>0.6</v>
      </c>
      <c r="AG87" s="59">
        <f>IF($W87&lt;$L$3,0,INDEX(魂兽!$I$8:$I$126,MATCH(魂兽1!$X$3,魂兽!$G$8:$G$126,1),1))</f>
        <v>0.6</v>
      </c>
      <c r="AH87" s="59">
        <f>IF($W87&lt;$L$3,0,INDEX(魂兽!$I$8:$I$126,MATCH(魂兽1!$X$3,魂兽!$G$8:$G$126,1),1))</f>
        <v>0.6</v>
      </c>
      <c r="AI87" s="59">
        <f>IF($W87&lt;$L$3,0,INDEX(魂兽!$I$8:$I$126,MATCH(魂兽1!$X$3,魂兽!$G$8:$G$126,1),1))</f>
        <v>0.6</v>
      </c>
      <c r="AJ87" s="59">
        <f>IF($W87&lt;$L$3,0,INDEX(魂兽!$I$8:$I$126,MATCH(魂兽1!$X$3,魂兽!$G$8:$G$126,1),1))</f>
        <v>0.6</v>
      </c>
      <c r="AK87" s="59">
        <f>IF($W87&lt;$L$3,0,INDEX(魂兽!$I$8:$I$126,MATCH(魂兽1!$X$3,魂兽!$G$8:$G$126,1),1))</f>
        <v>0.6</v>
      </c>
      <c r="AN87" s="58">
        <v>81</v>
      </c>
      <c r="AO87" s="58">
        <f>IF(G87&lt;$A$3,0,INDEX(魂兽!$DG$79:$DN$85,MATCH(魂兽1!$B$3,魂兽!$DF$79:$DF$85,0),7)+INDEX(魂兽!$CN$97:$CU$102,MATCH(魂兽1!$C$3,魂兽!$CM$97:$CM$102,0),7)+INDEX(魂兽!$BP$101:$BW$125,MATCH(魂兽1!$D$3,魂兽!$BO$101:$BO$125,0),7))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87" s="58">
        <f>IF(G87&lt;$A$3,0,INDEX(魂兽!$DG$79:$DN$85,MATCH(魂兽1!$B$3,魂兽!$DF$79:$DF$85,0),8)+INDEX(魂兽!$CN$97:$CU$102,MATCH(魂兽1!$C$3,魂兽!$CM$97:$CM$102,0),8)+INDEX(魂兽!$BP$101:$BW$125,MATCH(魂兽1!$D$3,魂兽!$BO$101:$BO$125,0),8))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88" spans="7:42" x14ac:dyDescent="0.2">
      <c r="G88" s="58">
        <v>82</v>
      </c>
      <c r="H88" s="29">
        <f>IF(G88&lt;$A$3,0,INDEX(魂兽!$DG$79:$DN$85,MATCH(魂兽1!$B$3,魂兽!$DF$79:$DF$85,0),4)+INDEX(魂兽!$CN$97:$CU$102,MATCH(魂兽1!$C$3,魂兽!$CM$97:$CM$102,0),4)+INDEX(魂兽!$BP$101:$BW$125,MATCH(魂兽1!$D$3,魂兽!$BO$101:$BO$125,0),4))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88" s="31">
        <f>IF(G88&lt;$A$3,0,INDEX(魂兽!$DG$79:$DN$85,MATCH(魂兽1!$B$3,魂兽!$DF$79:$DF$85,0),1)+INDEX(魂兽!$CN$97:$CU$102,MATCH(魂兽1!$C$3,魂兽!$CM$97:$CM$102,0),1)+INDEX(魂兽!$BP$101:$BW$125,MATCH(魂兽1!$D$3,魂兽!$BO$101:$BO$125,0),1))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88" s="58">
        <f>IF(G88&lt;$A$3,0,INDEX(魂兽!$DG$79:$DN$85,MATCH(魂兽1!$B$3,魂兽!$DF$79:$DF$85,0),2)+INDEX(魂兽!$CN$97:$CU$102,MATCH(魂兽1!$C$3,魂兽!$CM$97:$CM$102,0),2)+INDEX(魂兽!$BP$101:$BW$125,MATCH(魂兽1!$D$3,魂兽!$BO$101:$BO$125,0),2))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88" s="58">
        <f>IF(G88&lt;$A$3,0,INDEX(魂兽!$DG$79:$DN$85,MATCH(魂兽1!$B$3,魂兽!$DF$79:$DF$85,0),3)+INDEX(魂兽!$CN$97:$CU$102,MATCH(魂兽1!$C$3,魂兽!$CM$97:$CM$102,0),3)+INDEX(魂兽!$BP$101:$BW$125,MATCH(魂兽1!$D$3,魂兽!$BO$101:$BO$125,0),3))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88" s="58">
        <f>IF(G88&lt;$A$3,0,INDEX(魂兽!$DG$79:$DN$85,MATCH(魂兽1!$B$3,魂兽!$DF$79:$DF$85,0),5)+INDEX(魂兽!$CN$97:$CU$102,MATCH(魂兽1!$C$3,魂兽!$CM$97:$CM$102,0),5)+INDEX(魂兽!$BP$101:$BW$125,MATCH(魂兽1!$D$3,魂兽!$BO$101:$BO$125,0),5))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88" s="58">
        <f>IF(G88&lt;$A$3,0,INDEX(魂兽!$DG$79:$DN$85,MATCH(魂兽1!$B$3,魂兽!$DF$79:$DF$85,0),6)+INDEX(魂兽!$CN$97:$CU$102,MATCH(魂兽1!$C$3,魂兽!$CM$97:$CM$102,0),6)+INDEX(魂兽!$BP$101:$BW$125,MATCH(魂兽1!$D$3,魂兽!$BO$101:$BO$125,0),6))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88" s="58">
        <v>82</v>
      </c>
      <c r="X88" s="59">
        <f>IF($W88&lt;$L$3,0,INDEX(魂兽!$I$8:$I$126,MATCH(魂兽1!$X$3,魂兽!$G$8:$G$126,1),1))</f>
        <v>0.6</v>
      </c>
      <c r="Y88" s="59">
        <f>IF($W88&lt;$L$3,0,INDEX(魂兽!$I$8:$I$126,MATCH(魂兽1!$X$3,魂兽!$G$8:$G$126,1),1))</f>
        <v>0.6</v>
      </c>
      <c r="Z88" s="59">
        <f>IF($W88&lt;$L$3,0,INDEX(魂兽!$I$8:$I$126,MATCH(魂兽1!$X$3,魂兽!$G$8:$G$126,1),1))</f>
        <v>0.6</v>
      </c>
      <c r="AA88" s="59">
        <f>IF($W88&lt;$L$3,0,INDEX(魂兽!$I$8:$I$126,MATCH(魂兽1!$X$3,魂兽!$G$8:$G$126,1),1))</f>
        <v>0.6</v>
      </c>
      <c r="AB88" s="59">
        <f>IF($W88&lt;$L$3,0,INDEX(魂兽!$I$8:$I$126,MATCH(魂兽1!$X$3,魂兽!$G$8:$G$126,1),1))</f>
        <v>0.6</v>
      </c>
      <c r="AC88" s="59">
        <f>IF($W88&lt;$L$3,0,INDEX(魂兽!$I$8:$I$126,MATCH(魂兽1!$X$3,魂兽!$G$8:$G$126,1),1))</f>
        <v>0.6</v>
      </c>
      <c r="AD88" s="59">
        <f>IF($W88&lt;$L$3,0,INDEX(魂兽!$I$8:$I$126,MATCH(魂兽1!$X$3,魂兽!$G$8:$G$126,1),1))</f>
        <v>0.6</v>
      </c>
      <c r="AE88" s="59">
        <f>IF($W88&lt;$L$3,0,INDEX(魂兽!$I$8:$I$126,MATCH(魂兽1!$X$3,魂兽!$G$8:$G$126,1),1))</f>
        <v>0.6</v>
      </c>
      <c r="AF88" s="59">
        <f>IF($W88&lt;$L$3,0,INDEX(魂兽!$I$8:$I$126,MATCH(魂兽1!$X$3,魂兽!$G$8:$G$126,1),1))</f>
        <v>0.6</v>
      </c>
      <c r="AG88" s="59">
        <f>IF($W88&lt;$L$3,0,INDEX(魂兽!$I$8:$I$126,MATCH(魂兽1!$X$3,魂兽!$G$8:$G$126,1),1))</f>
        <v>0.6</v>
      </c>
      <c r="AH88" s="59">
        <f>IF($W88&lt;$L$3,0,INDEX(魂兽!$I$8:$I$126,MATCH(魂兽1!$X$3,魂兽!$G$8:$G$126,1),1))</f>
        <v>0.6</v>
      </c>
      <c r="AI88" s="59">
        <f>IF($W88&lt;$L$3,0,INDEX(魂兽!$I$8:$I$126,MATCH(魂兽1!$X$3,魂兽!$G$8:$G$126,1),1))</f>
        <v>0.6</v>
      </c>
      <c r="AJ88" s="59">
        <f>IF($W88&lt;$L$3,0,INDEX(魂兽!$I$8:$I$126,MATCH(魂兽1!$X$3,魂兽!$G$8:$G$126,1),1))</f>
        <v>0.6</v>
      </c>
      <c r="AK88" s="59">
        <f>IF($W88&lt;$L$3,0,INDEX(魂兽!$I$8:$I$126,MATCH(魂兽1!$X$3,魂兽!$G$8:$G$126,1),1))</f>
        <v>0.6</v>
      </c>
      <c r="AN88" s="58">
        <v>82</v>
      </c>
      <c r="AO88" s="58">
        <f>IF(G88&lt;$A$3,0,INDEX(魂兽!$DG$79:$DN$85,MATCH(魂兽1!$B$3,魂兽!$DF$79:$DF$85,0),7)+INDEX(魂兽!$CN$97:$CU$102,MATCH(魂兽1!$C$3,魂兽!$CM$97:$CM$102,0),7)+INDEX(魂兽!$BP$101:$BW$125,MATCH(魂兽1!$D$3,魂兽!$BO$101:$BO$125,0),7))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88" s="58">
        <f>IF(G88&lt;$A$3,0,INDEX(魂兽!$DG$79:$DN$85,MATCH(魂兽1!$B$3,魂兽!$DF$79:$DF$85,0),8)+INDEX(魂兽!$CN$97:$CU$102,MATCH(魂兽1!$C$3,魂兽!$CM$97:$CM$102,0),8)+INDEX(魂兽!$BP$101:$BW$125,MATCH(魂兽1!$D$3,魂兽!$BO$101:$BO$125,0),8))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89" spans="7:42" x14ac:dyDescent="0.2">
      <c r="G89" s="58">
        <v>83</v>
      </c>
      <c r="H89" s="29">
        <f>IF(G89&lt;$A$3,0,INDEX(魂兽!$DG$79:$DN$85,MATCH(魂兽1!$B$3,魂兽!$DF$79:$DF$85,0),4)+INDEX(魂兽!$CN$97:$CU$102,MATCH(魂兽1!$C$3,魂兽!$CM$97:$CM$102,0),4)+INDEX(魂兽!$BP$101:$BW$125,MATCH(魂兽1!$D$3,魂兽!$BO$101:$BO$125,0),4))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89" s="31">
        <f>IF(G89&lt;$A$3,0,INDEX(魂兽!$DG$79:$DN$85,MATCH(魂兽1!$B$3,魂兽!$DF$79:$DF$85,0),1)+INDEX(魂兽!$CN$97:$CU$102,MATCH(魂兽1!$C$3,魂兽!$CM$97:$CM$102,0),1)+INDEX(魂兽!$BP$101:$BW$125,MATCH(魂兽1!$D$3,魂兽!$BO$101:$BO$125,0),1))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89" s="58">
        <f>IF(G89&lt;$A$3,0,INDEX(魂兽!$DG$79:$DN$85,MATCH(魂兽1!$B$3,魂兽!$DF$79:$DF$85,0),2)+INDEX(魂兽!$CN$97:$CU$102,MATCH(魂兽1!$C$3,魂兽!$CM$97:$CM$102,0),2)+INDEX(魂兽!$BP$101:$BW$125,MATCH(魂兽1!$D$3,魂兽!$BO$101:$BO$125,0),2))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89" s="58">
        <f>IF(G89&lt;$A$3,0,INDEX(魂兽!$DG$79:$DN$85,MATCH(魂兽1!$B$3,魂兽!$DF$79:$DF$85,0),3)+INDEX(魂兽!$CN$97:$CU$102,MATCH(魂兽1!$C$3,魂兽!$CM$97:$CM$102,0),3)+INDEX(魂兽!$BP$101:$BW$125,MATCH(魂兽1!$D$3,魂兽!$BO$101:$BO$125,0),3))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89" s="58">
        <f>IF(G89&lt;$A$3,0,INDEX(魂兽!$DG$79:$DN$85,MATCH(魂兽1!$B$3,魂兽!$DF$79:$DF$85,0),5)+INDEX(魂兽!$CN$97:$CU$102,MATCH(魂兽1!$C$3,魂兽!$CM$97:$CM$102,0),5)+INDEX(魂兽!$BP$101:$BW$125,MATCH(魂兽1!$D$3,魂兽!$BO$101:$BO$125,0),5))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89" s="58">
        <f>IF(G89&lt;$A$3,0,INDEX(魂兽!$DG$79:$DN$85,MATCH(魂兽1!$B$3,魂兽!$DF$79:$DF$85,0),6)+INDEX(魂兽!$CN$97:$CU$102,MATCH(魂兽1!$C$3,魂兽!$CM$97:$CM$102,0),6)+INDEX(魂兽!$BP$101:$BW$125,MATCH(魂兽1!$D$3,魂兽!$BO$101:$BO$125,0),6))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89" s="58">
        <v>83</v>
      </c>
      <c r="X89" s="59">
        <f>IF($W89&lt;$L$3,0,INDEX(魂兽!$I$8:$I$126,MATCH(魂兽1!$X$3,魂兽!$G$8:$G$126,1),1))</f>
        <v>0.6</v>
      </c>
      <c r="Y89" s="59">
        <f>IF($W89&lt;$L$3,0,INDEX(魂兽!$I$8:$I$126,MATCH(魂兽1!$X$3,魂兽!$G$8:$G$126,1),1))</f>
        <v>0.6</v>
      </c>
      <c r="Z89" s="59">
        <f>IF($W89&lt;$L$3,0,INDEX(魂兽!$I$8:$I$126,MATCH(魂兽1!$X$3,魂兽!$G$8:$G$126,1),1))</f>
        <v>0.6</v>
      </c>
      <c r="AA89" s="59">
        <f>IF($W89&lt;$L$3,0,INDEX(魂兽!$I$8:$I$126,MATCH(魂兽1!$X$3,魂兽!$G$8:$G$126,1),1))</f>
        <v>0.6</v>
      </c>
      <c r="AB89" s="59">
        <f>IF($W89&lt;$L$3,0,INDEX(魂兽!$I$8:$I$126,MATCH(魂兽1!$X$3,魂兽!$G$8:$G$126,1),1))</f>
        <v>0.6</v>
      </c>
      <c r="AC89" s="59">
        <f>IF($W89&lt;$L$3,0,INDEX(魂兽!$I$8:$I$126,MATCH(魂兽1!$X$3,魂兽!$G$8:$G$126,1),1))</f>
        <v>0.6</v>
      </c>
      <c r="AD89" s="59">
        <f>IF($W89&lt;$L$3,0,INDEX(魂兽!$I$8:$I$126,MATCH(魂兽1!$X$3,魂兽!$G$8:$G$126,1),1))</f>
        <v>0.6</v>
      </c>
      <c r="AE89" s="59">
        <f>IF($W89&lt;$L$3,0,INDEX(魂兽!$I$8:$I$126,MATCH(魂兽1!$X$3,魂兽!$G$8:$G$126,1),1))</f>
        <v>0.6</v>
      </c>
      <c r="AF89" s="59">
        <f>IF($W89&lt;$L$3,0,INDEX(魂兽!$I$8:$I$126,MATCH(魂兽1!$X$3,魂兽!$G$8:$G$126,1),1))</f>
        <v>0.6</v>
      </c>
      <c r="AG89" s="59">
        <f>IF($W89&lt;$L$3,0,INDEX(魂兽!$I$8:$I$126,MATCH(魂兽1!$X$3,魂兽!$G$8:$G$126,1),1))</f>
        <v>0.6</v>
      </c>
      <c r="AH89" s="59">
        <f>IF($W89&lt;$L$3,0,INDEX(魂兽!$I$8:$I$126,MATCH(魂兽1!$X$3,魂兽!$G$8:$G$126,1),1))</f>
        <v>0.6</v>
      </c>
      <c r="AI89" s="59">
        <f>IF($W89&lt;$L$3,0,INDEX(魂兽!$I$8:$I$126,MATCH(魂兽1!$X$3,魂兽!$G$8:$G$126,1),1))</f>
        <v>0.6</v>
      </c>
      <c r="AJ89" s="59">
        <f>IF($W89&lt;$L$3,0,INDEX(魂兽!$I$8:$I$126,MATCH(魂兽1!$X$3,魂兽!$G$8:$G$126,1),1))</f>
        <v>0.6</v>
      </c>
      <c r="AK89" s="59">
        <f>IF($W89&lt;$L$3,0,INDEX(魂兽!$I$8:$I$126,MATCH(魂兽1!$X$3,魂兽!$G$8:$G$126,1),1))</f>
        <v>0.6</v>
      </c>
      <c r="AN89" s="58">
        <v>83</v>
      </c>
      <c r="AO89" s="58">
        <f>IF(G89&lt;$A$3,0,INDEX(魂兽!$DG$79:$DN$85,MATCH(魂兽1!$B$3,魂兽!$DF$79:$DF$85,0),7)+INDEX(魂兽!$CN$97:$CU$102,MATCH(魂兽1!$C$3,魂兽!$CM$97:$CM$102,0),7)+INDEX(魂兽!$BP$101:$BW$125,MATCH(魂兽1!$D$3,魂兽!$BO$101:$BO$125,0),7))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89" s="58">
        <f>IF(G89&lt;$A$3,0,INDEX(魂兽!$DG$79:$DN$85,MATCH(魂兽1!$B$3,魂兽!$DF$79:$DF$85,0),8)+INDEX(魂兽!$CN$97:$CU$102,MATCH(魂兽1!$C$3,魂兽!$CM$97:$CM$102,0),8)+INDEX(魂兽!$BP$101:$BW$125,MATCH(魂兽1!$D$3,魂兽!$BO$101:$BO$125,0),8))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90" spans="7:42" x14ac:dyDescent="0.2">
      <c r="G90" s="58">
        <v>84</v>
      </c>
      <c r="H90" s="29">
        <f>IF(G90&lt;$A$3,0,INDEX(魂兽!$DG$79:$DN$85,MATCH(魂兽1!$B$3,魂兽!$DF$79:$DF$85,0),4)+INDEX(魂兽!$CN$97:$CU$102,MATCH(魂兽1!$C$3,魂兽!$CM$97:$CM$102,0),4)+INDEX(魂兽!$BP$101:$BW$125,MATCH(魂兽1!$D$3,魂兽!$BO$101:$BO$125,0),4))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90" s="31">
        <f>IF(G90&lt;$A$3,0,INDEX(魂兽!$DG$79:$DN$85,MATCH(魂兽1!$B$3,魂兽!$DF$79:$DF$85,0),1)+INDEX(魂兽!$CN$97:$CU$102,MATCH(魂兽1!$C$3,魂兽!$CM$97:$CM$102,0),1)+INDEX(魂兽!$BP$101:$BW$125,MATCH(魂兽1!$D$3,魂兽!$BO$101:$BO$125,0),1))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90" s="58">
        <f>IF(G90&lt;$A$3,0,INDEX(魂兽!$DG$79:$DN$85,MATCH(魂兽1!$B$3,魂兽!$DF$79:$DF$85,0),2)+INDEX(魂兽!$CN$97:$CU$102,MATCH(魂兽1!$C$3,魂兽!$CM$97:$CM$102,0),2)+INDEX(魂兽!$BP$101:$BW$125,MATCH(魂兽1!$D$3,魂兽!$BO$101:$BO$125,0),2))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90" s="58">
        <f>IF(G90&lt;$A$3,0,INDEX(魂兽!$DG$79:$DN$85,MATCH(魂兽1!$B$3,魂兽!$DF$79:$DF$85,0),3)+INDEX(魂兽!$CN$97:$CU$102,MATCH(魂兽1!$C$3,魂兽!$CM$97:$CM$102,0),3)+INDEX(魂兽!$BP$101:$BW$125,MATCH(魂兽1!$D$3,魂兽!$BO$101:$BO$125,0),3))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90" s="58">
        <f>IF(G90&lt;$A$3,0,INDEX(魂兽!$DG$79:$DN$85,MATCH(魂兽1!$B$3,魂兽!$DF$79:$DF$85,0),5)+INDEX(魂兽!$CN$97:$CU$102,MATCH(魂兽1!$C$3,魂兽!$CM$97:$CM$102,0),5)+INDEX(魂兽!$BP$101:$BW$125,MATCH(魂兽1!$D$3,魂兽!$BO$101:$BO$125,0),5))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90" s="58">
        <f>IF(G90&lt;$A$3,0,INDEX(魂兽!$DG$79:$DN$85,MATCH(魂兽1!$B$3,魂兽!$DF$79:$DF$85,0),6)+INDEX(魂兽!$CN$97:$CU$102,MATCH(魂兽1!$C$3,魂兽!$CM$97:$CM$102,0),6)+INDEX(魂兽!$BP$101:$BW$125,MATCH(魂兽1!$D$3,魂兽!$BO$101:$BO$125,0),6))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90" s="58">
        <v>84</v>
      </c>
      <c r="X90" s="59">
        <f>IF($W90&lt;$L$3,0,INDEX(魂兽!$I$8:$I$126,MATCH(魂兽1!$X$3,魂兽!$G$8:$G$126,1),1))</f>
        <v>0.6</v>
      </c>
      <c r="Y90" s="59">
        <f>IF($W90&lt;$L$3,0,INDEX(魂兽!$I$8:$I$126,MATCH(魂兽1!$X$3,魂兽!$G$8:$G$126,1),1))</f>
        <v>0.6</v>
      </c>
      <c r="Z90" s="59">
        <f>IF($W90&lt;$L$3,0,INDEX(魂兽!$I$8:$I$126,MATCH(魂兽1!$X$3,魂兽!$G$8:$G$126,1),1))</f>
        <v>0.6</v>
      </c>
      <c r="AA90" s="59">
        <f>IF($W90&lt;$L$3,0,INDEX(魂兽!$I$8:$I$126,MATCH(魂兽1!$X$3,魂兽!$G$8:$G$126,1),1))</f>
        <v>0.6</v>
      </c>
      <c r="AB90" s="59">
        <f>IF($W90&lt;$L$3,0,INDEX(魂兽!$I$8:$I$126,MATCH(魂兽1!$X$3,魂兽!$G$8:$G$126,1),1))</f>
        <v>0.6</v>
      </c>
      <c r="AC90" s="59">
        <f>IF($W90&lt;$L$3,0,INDEX(魂兽!$I$8:$I$126,MATCH(魂兽1!$X$3,魂兽!$G$8:$G$126,1),1))</f>
        <v>0.6</v>
      </c>
      <c r="AD90" s="59">
        <f>IF($W90&lt;$L$3,0,INDEX(魂兽!$I$8:$I$126,MATCH(魂兽1!$X$3,魂兽!$G$8:$G$126,1),1))</f>
        <v>0.6</v>
      </c>
      <c r="AE90" s="59">
        <f>IF($W90&lt;$L$3,0,INDEX(魂兽!$I$8:$I$126,MATCH(魂兽1!$X$3,魂兽!$G$8:$G$126,1),1))</f>
        <v>0.6</v>
      </c>
      <c r="AF90" s="59">
        <f>IF($W90&lt;$L$3,0,INDEX(魂兽!$I$8:$I$126,MATCH(魂兽1!$X$3,魂兽!$G$8:$G$126,1),1))</f>
        <v>0.6</v>
      </c>
      <c r="AG90" s="59">
        <f>IF($W90&lt;$L$3,0,INDEX(魂兽!$I$8:$I$126,MATCH(魂兽1!$X$3,魂兽!$G$8:$G$126,1),1))</f>
        <v>0.6</v>
      </c>
      <c r="AH90" s="59">
        <f>IF($W90&lt;$L$3,0,INDEX(魂兽!$I$8:$I$126,MATCH(魂兽1!$X$3,魂兽!$G$8:$G$126,1),1))</f>
        <v>0.6</v>
      </c>
      <c r="AI90" s="59">
        <f>IF($W90&lt;$L$3,0,INDEX(魂兽!$I$8:$I$126,MATCH(魂兽1!$X$3,魂兽!$G$8:$G$126,1),1))</f>
        <v>0.6</v>
      </c>
      <c r="AJ90" s="59">
        <f>IF($W90&lt;$L$3,0,INDEX(魂兽!$I$8:$I$126,MATCH(魂兽1!$X$3,魂兽!$G$8:$G$126,1),1))</f>
        <v>0.6</v>
      </c>
      <c r="AK90" s="59">
        <f>IF($W90&lt;$L$3,0,INDEX(魂兽!$I$8:$I$126,MATCH(魂兽1!$X$3,魂兽!$G$8:$G$126,1),1))</f>
        <v>0.6</v>
      </c>
      <c r="AN90" s="58">
        <v>84</v>
      </c>
      <c r="AO90" s="58">
        <f>IF(G90&lt;$A$3,0,INDEX(魂兽!$DG$79:$DN$85,MATCH(魂兽1!$B$3,魂兽!$DF$79:$DF$85,0),7)+INDEX(魂兽!$CN$97:$CU$102,MATCH(魂兽1!$C$3,魂兽!$CM$97:$CM$102,0),7)+INDEX(魂兽!$BP$101:$BW$125,MATCH(魂兽1!$D$3,魂兽!$BO$101:$BO$125,0),7))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90" s="58">
        <f>IF(G90&lt;$A$3,0,INDEX(魂兽!$DG$79:$DN$85,MATCH(魂兽1!$B$3,魂兽!$DF$79:$DF$85,0),8)+INDEX(魂兽!$CN$97:$CU$102,MATCH(魂兽1!$C$3,魂兽!$CM$97:$CM$102,0),8)+INDEX(魂兽!$BP$101:$BW$125,MATCH(魂兽1!$D$3,魂兽!$BO$101:$BO$125,0),8))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91" spans="7:42" x14ac:dyDescent="0.2">
      <c r="G91" s="58">
        <v>85</v>
      </c>
      <c r="H91" s="29">
        <f>IF(G91&lt;$A$3,0,INDEX(魂兽!$DG$79:$DN$85,MATCH(魂兽1!$B$3,魂兽!$DF$79:$DF$85,0),4)+INDEX(魂兽!$CN$97:$CU$102,MATCH(魂兽1!$C$3,魂兽!$CM$97:$CM$102,0),4)+INDEX(魂兽!$BP$101:$BW$125,MATCH(魂兽1!$D$3,魂兽!$BO$101:$BO$125,0),4))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91" s="31">
        <f>IF(G91&lt;$A$3,0,INDEX(魂兽!$DG$79:$DN$85,MATCH(魂兽1!$B$3,魂兽!$DF$79:$DF$85,0),1)+INDEX(魂兽!$CN$97:$CU$102,MATCH(魂兽1!$C$3,魂兽!$CM$97:$CM$102,0),1)+INDEX(魂兽!$BP$101:$BW$125,MATCH(魂兽1!$D$3,魂兽!$BO$101:$BO$125,0),1))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91" s="58">
        <f>IF(G91&lt;$A$3,0,INDEX(魂兽!$DG$79:$DN$85,MATCH(魂兽1!$B$3,魂兽!$DF$79:$DF$85,0),2)+INDEX(魂兽!$CN$97:$CU$102,MATCH(魂兽1!$C$3,魂兽!$CM$97:$CM$102,0),2)+INDEX(魂兽!$BP$101:$BW$125,MATCH(魂兽1!$D$3,魂兽!$BO$101:$BO$125,0),2))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91" s="58">
        <f>IF(G91&lt;$A$3,0,INDEX(魂兽!$DG$79:$DN$85,MATCH(魂兽1!$B$3,魂兽!$DF$79:$DF$85,0),3)+INDEX(魂兽!$CN$97:$CU$102,MATCH(魂兽1!$C$3,魂兽!$CM$97:$CM$102,0),3)+INDEX(魂兽!$BP$101:$BW$125,MATCH(魂兽1!$D$3,魂兽!$BO$101:$BO$125,0),3))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91" s="58">
        <f>IF(G91&lt;$A$3,0,INDEX(魂兽!$DG$79:$DN$85,MATCH(魂兽1!$B$3,魂兽!$DF$79:$DF$85,0),5)+INDEX(魂兽!$CN$97:$CU$102,MATCH(魂兽1!$C$3,魂兽!$CM$97:$CM$102,0),5)+INDEX(魂兽!$BP$101:$BW$125,MATCH(魂兽1!$D$3,魂兽!$BO$101:$BO$125,0),5))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91" s="58">
        <f>IF(G91&lt;$A$3,0,INDEX(魂兽!$DG$79:$DN$85,MATCH(魂兽1!$B$3,魂兽!$DF$79:$DF$85,0),6)+INDEX(魂兽!$CN$97:$CU$102,MATCH(魂兽1!$C$3,魂兽!$CM$97:$CM$102,0),6)+INDEX(魂兽!$BP$101:$BW$125,MATCH(魂兽1!$D$3,魂兽!$BO$101:$BO$125,0),6))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91" s="58">
        <v>85</v>
      </c>
      <c r="X91" s="59">
        <f>IF($W91&lt;$L$3,0,INDEX(魂兽!$I$8:$I$126,MATCH(魂兽1!$X$3,魂兽!$G$8:$G$126,1),1))</f>
        <v>0.6</v>
      </c>
      <c r="Y91" s="59">
        <f>IF($W91&lt;$L$3,0,INDEX(魂兽!$I$8:$I$126,MATCH(魂兽1!$X$3,魂兽!$G$8:$G$126,1),1))</f>
        <v>0.6</v>
      </c>
      <c r="Z91" s="59">
        <f>IF($W91&lt;$L$3,0,INDEX(魂兽!$I$8:$I$126,MATCH(魂兽1!$X$3,魂兽!$G$8:$G$126,1),1))</f>
        <v>0.6</v>
      </c>
      <c r="AA91" s="59">
        <f>IF($W91&lt;$L$3,0,INDEX(魂兽!$I$8:$I$126,MATCH(魂兽1!$X$3,魂兽!$G$8:$G$126,1),1))</f>
        <v>0.6</v>
      </c>
      <c r="AB91" s="59">
        <f>IF($W91&lt;$L$3,0,INDEX(魂兽!$I$8:$I$126,MATCH(魂兽1!$X$3,魂兽!$G$8:$G$126,1),1))</f>
        <v>0.6</v>
      </c>
      <c r="AC91" s="59">
        <f>IF($W91&lt;$L$3,0,INDEX(魂兽!$I$8:$I$126,MATCH(魂兽1!$X$3,魂兽!$G$8:$G$126,1),1))</f>
        <v>0.6</v>
      </c>
      <c r="AD91" s="59">
        <f>IF($W91&lt;$L$3,0,INDEX(魂兽!$I$8:$I$126,MATCH(魂兽1!$X$3,魂兽!$G$8:$G$126,1),1))</f>
        <v>0.6</v>
      </c>
      <c r="AE91" s="59">
        <f>IF($W91&lt;$L$3,0,INDEX(魂兽!$I$8:$I$126,MATCH(魂兽1!$X$3,魂兽!$G$8:$G$126,1),1))</f>
        <v>0.6</v>
      </c>
      <c r="AF91" s="59">
        <f>IF($W91&lt;$L$3,0,INDEX(魂兽!$I$8:$I$126,MATCH(魂兽1!$X$3,魂兽!$G$8:$G$126,1),1))</f>
        <v>0.6</v>
      </c>
      <c r="AG91" s="59">
        <f>IF($W91&lt;$L$3,0,INDEX(魂兽!$I$8:$I$126,MATCH(魂兽1!$X$3,魂兽!$G$8:$G$126,1),1))</f>
        <v>0.6</v>
      </c>
      <c r="AH91" s="59">
        <f>IF($W91&lt;$L$3,0,INDEX(魂兽!$I$8:$I$126,MATCH(魂兽1!$X$3,魂兽!$G$8:$G$126,1),1))</f>
        <v>0.6</v>
      </c>
      <c r="AI91" s="59">
        <f>IF($W91&lt;$L$3,0,INDEX(魂兽!$I$8:$I$126,MATCH(魂兽1!$X$3,魂兽!$G$8:$G$126,1),1))</f>
        <v>0.6</v>
      </c>
      <c r="AJ91" s="59">
        <f>IF($W91&lt;$L$3,0,INDEX(魂兽!$I$8:$I$126,MATCH(魂兽1!$X$3,魂兽!$G$8:$G$126,1),1))</f>
        <v>0.6</v>
      </c>
      <c r="AK91" s="59">
        <f>IF($W91&lt;$L$3,0,INDEX(魂兽!$I$8:$I$126,MATCH(魂兽1!$X$3,魂兽!$G$8:$G$126,1),1))</f>
        <v>0.6</v>
      </c>
      <c r="AN91" s="58">
        <v>85</v>
      </c>
      <c r="AO91" s="58">
        <f>IF(G91&lt;$A$3,0,INDEX(魂兽!$DG$79:$DN$85,MATCH(魂兽1!$B$3,魂兽!$DF$79:$DF$85,0),7)+INDEX(魂兽!$CN$97:$CU$102,MATCH(魂兽1!$C$3,魂兽!$CM$97:$CM$102,0),7)+INDEX(魂兽!$BP$101:$BW$125,MATCH(魂兽1!$D$3,魂兽!$BO$101:$BO$125,0),7))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91" s="58">
        <f>IF(G91&lt;$A$3,0,INDEX(魂兽!$DG$79:$DN$85,MATCH(魂兽1!$B$3,魂兽!$DF$79:$DF$85,0),8)+INDEX(魂兽!$CN$97:$CU$102,MATCH(魂兽1!$C$3,魂兽!$CM$97:$CM$102,0),8)+INDEX(魂兽!$BP$101:$BW$125,MATCH(魂兽1!$D$3,魂兽!$BO$101:$BO$125,0),8))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92" spans="7:42" x14ac:dyDescent="0.2">
      <c r="G92" s="58">
        <v>86</v>
      </c>
      <c r="H92" s="29">
        <f>IF(G92&lt;$A$3,0,INDEX(魂兽!$DG$79:$DN$85,MATCH(魂兽1!$B$3,魂兽!$DF$79:$DF$85,0),4)+INDEX(魂兽!$CN$97:$CU$102,MATCH(魂兽1!$C$3,魂兽!$CM$97:$CM$102,0),4)+INDEX(魂兽!$BP$101:$BW$125,MATCH(魂兽1!$D$3,魂兽!$BO$101:$BO$125,0),4))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92" s="31">
        <f>IF(G92&lt;$A$3,0,INDEX(魂兽!$DG$79:$DN$85,MATCH(魂兽1!$B$3,魂兽!$DF$79:$DF$85,0),1)+INDEX(魂兽!$CN$97:$CU$102,MATCH(魂兽1!$C$3,魂兽!$CM$97:$CM$102,0),1)+INDEX(魂兽!$BP$101:$BW$125,MATCH(魂兽1!$D$3,魂兽!$BO$101:$BO$125,0),1))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92" s="58">
        <f>IF(G92&lt;$A$3,0,INDEX(魂兽!$DG$79:$DN$85,MATCH(魂兽1!$B$3,魂兽!$DF$79:$DF$85,0),2)+INDEX(魂兽!$CN$97:$CU$102,MATCH(魂兽1!$C$3,魂兽!$CM$97:$CM$102,0),2)+INDEX(魂兽!$BP$101:$BW$125,MATCH(魂兽1!$D$3,魂兽!$BO$101:$BO$125,0),2))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92" s="58">
        <f>IF(G92&lt;$A$3,0,INDEX(魂兽!$DG$79:$DN$85,MATCH(魂兽1!$B$3,魂兽!$DF$79:$DF$85,0),3)+INDEX(魂兽!$CN$97:$CU$102,MATCH(魂兽1!$C$3,魂兽!$CM$97:$CM$102,0),3)+INDEX(魂兽!$BP$101:$BW$125,MATCH(魂兽1!$D$3,魂兽!$BO$101:$BO$125,0),3))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92" s="58">
        <f>IF(G92&lt;$A$3,0,INDEX(魂兽!$DG$79:$DN$85,MATCH(魂兽1!$B$3,魂兽!$DF$79:$DF$85,0),5)+INDEX(魂兽!$CN$97:$CU$102,MATCH(魂兽1!$C$3,魂兽!$CM$97:$CM$102,0),5)+INDEX(魂兽!$BP$101:$BW$125,MATCH(魂兽1!$D$3,魂兽!$BO$101:$BO$125,0),5))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92" s="58">
        <f>IF(G92&lt;$A$3,0,INDEX(魂兽!$DG$79:$DN$85,MATCH(魂兽1!$B$3,魂兽!$DF$79:$DF$85,0),6)+INDEX(魂兽!$CN$97:$CU$102,MATCH(魂兽1!$C$3,魂兽!$CM$97:$CM$102,0),6)+INDEX(魂兽!$BP$101:$BW$125,MATCH(魂兽1!$D$3,魂兽!$BO$101:$BO$125,0),6))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92" s="58">
        <v>86</v>
      </c>
      <c r="X92" s="59">
        <f>IF($W92&lt;$L$3,0,INDEX(魂兽!$I$8:$I$126,MATCH(魂兽1!$X$3,魂兽!$G$8:$G$126,1),1))</f>
        <v>0.6</v>
      </c>
      <c r="Y92" s="59">
        <f>IF($W92&lt;$L$3,0,INDEX(魂兽!$I$8:$I$126,MATCH(魂兽1!$X$3,魂兽!$G$8:$G$126,1),1))</f>
        <v>0.6</v>
      </c>
      <c r="Z92" s="59">
        <f>IF($W92&lt;$L$3,0,INDEX(魂兽!$I$8:$I$126,MATCH(魂兽1!$X$3,魂兽!$G$8:$G$126,1),1))</f>
        <v>0.6</v>
      </c>
      <c r="AA92" s="59">
        <f>IF($W92&lt;$L$3,0,INDEX(魂兽!$I$8:$I$126,MATCH(魂兽1!$X$3,魂兽!$G$8:$G$126,1),1))</f>
        <v>0.6</v>
      </c>
      <c r="AB92" s="59">
        <f>IF($W92&lt;$L$3,0,INDEX(魂兽!$I$8:$I$126,MATCH(魂兽1!$X$3,魂兽!$G$8:$G$126,1),1))</f>
        <v>0.6</v>
      </c>
      <c r="AC92" s="59">
        <f>IF($W92&lt;$L$3,0,INDEX(魂兽!$I$8:$I$126,MATCH(魂兽1!$X$3,魂兽!$G$8:$G$126,1),1))</f>
        <v>0.6</v>
      </c>
      <c r="AD92" s="59">
        <f>IF($W92&lt;$L$3,0,INDEX(魂兽!$I$8:$I$126,MATCH(魂兽1!$X$3,魂兽!$G$8:$G$126,1),1))</f>
        <v>0.6</v>
      </c>
      <c r="AE92" s="59">
        <f>IF($W92&lt;$L$3,0,INDEX(魂兽!$I$8:$I$126,MATCH(魂兽1!$X$3,魂兽!$G$8:$G$126,1),1))</f>
        <v>0.6</v>
      </c>
      <c r="AF92" s="59">
        <f>IF($W92&lt;$L$3,0,INDEX(魂兽!$I$8:$I$126,MATCH(魂兽1!$X$3,魂兽!$G$8:$G$126,1),1))</f>
        <v>0.6</v>
      </c>
      <c r="AG92" s="59">
        <f>IF($W92&lt;$L$3,0,INDEX(魂兽!$I$8:$I$126,MATCH(魂兽1!$X$3,魂兽!$G$8:$G$126,1),1))</f>
        <v>0.6</v>
      </c>
      <c r="AH92" s="59">
        <f>IF($W92&lt;$L$3,0,INDEX(魂兽!$I$8:$I$126,MATCH(魂兽1!$X$3,魂兽!$G$8:$G$126,1),1))</f>
        <v>0.6</v>
      </c>
      <c r="AI92" s="59">
        <f>IF($W92&lt;$L$3,0,INDEX(魂兽!$I$8:$I$126,MATCH(魂兽1!$X$3,魂兽!$G$8:$G$126,1),1))</f>
        <v>0.6</v>
      </c>
      <c r="AJ92" s="59">
        <f>IF($W92&lt;$L$3,0,INDEX(魂兽!$I$8:$I$126,MATCH(魂兽1!$X$3,魂兽!$G$8:$G$126,1),1))</f>
        <v>0.6</v>
      </c>
      <c r="AK92" s="59">
        <f>IF($W92&lt;$L$3,0,INDEX(魂兽!$I$8:$I$126,MATCH(魂兽1!$X$3,魂兽!$G$8:$G$126,1),1))</f>
        <v>0.6</v>
      </c>
      <c r="AN92" s="58">
        <v>86</v>
      </c>
      <c r="AO92" s="58">
        <f>IF(G92&lt;$A$3,0,INDEX(魂兽!$DG$79:$DN$85,MATCH(魂兽1!$B$3,魂兽!$DF$79:$DF$85,0),7)+INDEX(魂兽!$CN$97:$CU$102,MATCH(魂兽1!$C$3,魂兽!$CM$97:$CM$102,0),7)+INDEX(魂兽!$BP$101:$BW$125,MATCH(魂兽1!$D$3,魂兽!$BO$101:$BO$125,0),7))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92" s="58">
        <f>IF(G92&lt;$A$3,0,INDEX(魂兽!$DG$79:$DN$85,MATCH(魂兽1!$B$3,魂兽!$DF$79:$DF$85,0),8)+INDEX(魂兽!$CN$97:$CU$102,MATCH(魂兽1!$C$3,魂兽!$CM$97:$CM$102,0),8)+INDEX(魂兽!$BP$101:$BW$125,MATCH(魂兽1!$D$3,魂兽!$BO$101:$BO$125,0),8))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93" spans="7:42" x14ac:dyDescent="0.2">
      <c r="G93" s="58">
        <v>87</v>
      </c>
      <c r="H93" s="29">
        <f>IF(G93&lt;$A$3,0,INDEX(魂兽!$DG$79:$DN$85,MATCH(魂兽1!$B$3,魂兽!$DF$79:$DF$85,0),4)+INDEX(魂兽!$CN$97:$CU$102,MATCH(魂兽1!$C$3,魂兽!$CM$97:$CM$102,0),4)+INDEX(魂兽!$BP$101:$BW$125,MATCH(魂兽1!$D$3,魂兽!$BO$101:$BO$125,0),4))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93" s="31">
        <f>IF(G93&lt;$A$3,0,INDEX(魂兽!$DG$79:$DN$85,MATCH(魂兽1!$B$3,魂兽!$DF$79:$DF$85,0),1)+INDEX(魂兽!$CN$97:$CU$102,MATCH(魂兽1!$C$3,魂兽!$CM$97:$CM$102,0),1)+INDEX(魂兽!$BP$101:$BW$125,MATCH(魂兽1!$D$3,魂兽!$BO$101:$BO$125,0),1))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93" s="58">
        <f>IF(G93&lt;$A$3,0,INDEX(魂兽!$DG$79:$DN$85,MATCH(魂兽1!$B$3,魂兽!$DF$79:$DF$85,0),2)+INDEX(魂兽!$CN$97:$CU$102,MATCH(魂兽1!$C$3,魂兽!$CM$97:$CM$102,0),2)+INDEX(魂兽!$BP$101:$BW$125,MATCH(魂兽1!$D$3,魂兽!$BO$101:$BO$125,0),2))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93" s="58">
        <f>IF(G93&lt;$A$3,0,INDEX(魂兽!$DG$79:$DN$85,MATCH(魂兽1!$B$3,魂兽!$DF$79:$DF$85,0),3)+INDEX(魂兽!$CN$97:$CU$102,MATCH(魂兽1!$C$3,魂兽!$CM$97:$CM$102,0),3)+INDEX(魂兽!$BP$101:$BW$125,MATCH(魂兽1!$D$3,魂兽!$BO$101:$BO$125,0),3))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93" s="58">
        <f>IF(G93&lt;$A$3,0,INDEX(魂兽!$DG$79:$DN$85,MATCH(魂兽1!$B$3,魂兽!$DF$79:$DF$85,0),5)+INDEX(魂兽!$CN$97:$CU$102,MATCH(魂兽1!$C$3,魂兽!$CM$97:$CM$102,0),5)+INDEX(魂兽!$BP$101:$BW$125,MATCH(魂兽1!$D$3,魂兽!$BO$101:$BO$125,0),5))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93" s="58">
        <f>IF(G93&lt;$A$3,0,INDEX(魂兽!$DG$79:$DN$85,MATCH(魂兽1!$B$3,魂兽!$DF$79:$DF$85,0),6)+INDEX(魂兽!$CN$97:$CU$102,MATCH(魂兽1!$C$3,魂兽!$CM$97:$CM$102,0),6)+INDEX(魂兽!$BP$101:$BW$125,MATCH(魂兽1!$D$3,魂兽!$BO$101:$BO$125,0),6))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93" s="58">
        <v>87</v>
      </c>
      <c r="X93" s="59">
        <f>IF($W93&lt;$L$3,0,INDEX(魂兽!$I$8:$I$126,MATCH(魂兽1!$X$3,魂兽!$G$8:$G$126,1),1))</f>
        <v>0.6</v>
      </c>
      <c r="Y93" s="59">
        <f>IF($W93&lt;$L$3,0,INDEX(魂兽!$I$8:$I$126,MATCH(魂兽1!$X$3,魂兽!$G$8:$G$126,1),1))</f>
        <v>0.6</v>
      </c>
      <c r="Z93" s="59">
        <f>IF($W93&lt;$L$3,0,INDEX(魂兽!$I$8:$I$126,MATCH(魂兽1!$X$3,魂兽!$G$8:$G$126,1),1))</f>
        <v>0.6</v>
      </c>
      <c r="AA93" s="59">
        <f>IF($W93&lt;$L$3,0,INDEX(魂兽!$I$8:$I$126,MATCH(魂兽1!$X$3,魂兽!$G$8:$G$126,1),1))</f>
        <v>0.6</v>
      </c>
      <c r="AB93" s="59">
        <f>IF($W93&lt;$L$3,0,INDEX(魂兽!$I$8:$I$126,MATCH(魂兽1!$X$3,魂兽!$G$8:$G$126,1),1))</f>
        <v>0.6</v>
      </c>
      <c r="AC93" s="59">
        <f>IF($W93&lt;$L$3,0,INDEX(魂兽!$I$8:$I$126,MATCH(魂兽1!$X$3,魂兽!$G$8:$G$126,1),1))</f>
        <v>0.6</v>
      </c>
      <c r="AD93" s="59">
        <f>IF($W93&lt;$L$3,0,INDEX(魂兽!$I$8:$I$126,MATCH(魂兽1!$X$3,魂兽!$G$8:$G$126,1),1))</f>
        <v>0.6</v>
      </c>
      <c r="AE93" s="59">
        <f>IF($W93&lt;$L$3,0,INDEX(魂兽!$I$8:$I$126,MATCH(魂兽1!$X$3,魂兽!$G$8:$G$126,1),1))</f>
        <v>0.6</v>
      </c>
      <c r="AF93" s="59">
        <f>IF($W93&lt;$L$3,0,INDEX(魂兽!$I$8:$I$126,MATCH(魂兽1!$X$3,魂兽!$G$8:$G$126,1),1))</f>
        <v>0.6</v>
      </c>
      <c r="AG93" s="59">
        <f>IF($W93&lt;$L$3,0,INDEX(魂兽!$I$8:$I$126,MATCH(魂兽1!$X$3,魂兽!$G$8:$G$126,1),1))</f>
        <v>0.6</v>
      </c>
      <c r="AH93" s="59">
        <f>IF($W93&lt;$L$3,0,INDEX(魂兽!$I$8:$I$126,MATCH(魂兽1!$X$3,魂兽!$G$8:$G$126,1),1))</f>
        <v>0.6</v>
      </c>
      <c r="AI93" s="59">
        <f>IF($W93&lt;$L$3,0,INDEX(魂兽!$I$8:$I$126,MATCH(魂兽1!$X$3,魂兽!$G$8:$G$126,1),1))</f>
        <v>0.6</v>
      </c>
      <c r="AJ93" s="59">
        <f>IF($W93&lt;$L$3,0,INDEX(魂兽!$I$8:$I$126,MATCH(魂兽1!$X$3,魂兽!$G$8:$G$126,1),1))</f>
        <v>0.6</v>
      </c>
      <c r="AK93" s="59">
        <f>IF($W93&lt;$L$3,0,INDEX(魂兽!$I$8:$I$126,MATCH(魂兽1!$X$3,魂兽!$G$8:$G$126,1),1))</f>
        <v>0.6</v>
      </c>
      <c r="AN93" s="58">
        <v>87</v>
      </c>
      <c r="AO93" s="58">
        <f>IF(G93&lt;$A$3,0,INDEX(魂兽!$DG$79:$DN$85,MATCH(魂兽1!$B$3,魂兽!$DF$79:$DF$85,0),7)+INDEX(魂兽!$CN$97:$CU$102,MATCH(魂兽1!$C$3,魂兽!$CM$97:$CM$102,0),7)+INDEX(魂兽!$BP$101:$BW$125,MATCH(魂兽1!$D$3,魂兽!$BO$101:$BO$125,0),7))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93" s="58">
        <f>IF(G93&lt;$A$3,0,INDEX(魂兽!$DG$79:$DN$85,MATCH(魂兽1!$B$3,魂兽!$DF$79:$DF$85,0),8)+INDEX(魂兽!$CN$97:$CU$102,MATCH(魂兽1!$C$3,魂兽!$CM$97:$CM$102,0),8)+INDEX(魂兽!$BP$101:$BW$125,MATCH(魂兽1!$D$3,魂兽!$BO$101:$BO$125,0),8))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94" spans="7:42" x14ac:dyDescent="0.2">
      <c r="G94" s="58">
        <v>88</v>
      </c>
      <c r="H94" s="29">
        <f>IF(G94&lt;$A$3,0,INDEX(魂兽!$DG$79:$DN$85,MATCH(魂兽1!$B$3,魂兽!$DF$79:$DF$85,0),4)+INDEX(魂兽!$CN$97:$CU$102,MATCH(魂兽1!$C$3,魂兽!$CM$97:$CM$102,0),4)+INDEX(魂兽!$BP$101:$BW$125,MATCH(魂兽1!$D$3,魂兽!$BO$101:$BO$125,0),4))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94" s="31">
        <f>IF(G94&lt;$A$3,0,INDEX(魂兽!$DG$79:$DN$85,MATCH(魂兽1!$B$3,魂兽!$DF$79:$DF$85,0),1)+INDEX(魂兽!$CN$97:$CU$102,MATCH(魂兽1!$C$3,魂兽!$CM$97:$CM$102,0),1)+INDEX(魂兽!$BP$101:$BW$125,MATCH(魂兽1!$D$3,魂兽!$BO$101:$BO$125,0),1))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94" s="58">
        <f>IF(G94&lt;$A$3,0,INDEX(魂兽!$DG$79:$DN$85,MATCH(魂兽1!$B$3,魂兽!$DF$79:$DF$85,0),2)+INDEX(魂兽!$CN$97:$CU$102,MATCH(魂兽1!$C$3,魂兽!$CM$97:$CM$102,0),2)+INDEX(魂兽!$BP$101:$BW$125,MATCH(魂兽1!$D$3,魂兽!$BO$101:$BO$125,0),2))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94" s="58">
        <f>IF(G94&lt;$A$3,0,INDEX(魂兽!$DG$79:$DN$85,MATCH(魂兽1!$B$3,魂兽!$DF$79:$DF$85,0),3)+INDEX(魂兽!$CN$97:$CU$102,MATCH(魂兽1!$C$3,魂兽!$CM$97:$CM$102,0),3)+INDEX(魂兽!$BP$101:$BW$125,MATCH(魂兽1!$D$3,魂兽!$BO$101:$BO$125,0),3))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94" s="58">
        <f>IF(G94&lt;$A$3,0,INDEX(魂兽!$DG$79:$DN$85,MATCH(魂兽1!$B$3,魂兽!$DF$79:$DF$85,0),5)+INDEX(魂兽!$CN$97:$CU$102,MATCH(魂兽1!$C$3,魂兽!$CM$97:$CM$102,0),5)+INDEX(魂兽!$BP$101:$BW$125,MATCH(魂兽1!$D$3,魂兽!$BO$101:$BO$125,0),5))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94" s="58">
        <f>IF(G94&lt;$A$3,0,INDEX(魂兽!$DG$79:$DN$85,MATCH(魂兽1!$B$3,魂兽!$DF$79:$DF$85,0),6)+INDEX(魂兽!$CN$97:$CU$102,MATCH(魂兽1!$C$3,魂兽!$CM$97:$CM$102,0),6)+INDEX(魂兽!$BP$101:$BW$125,MATCH(魂兽1!$D$3,魂兽!$BO$101:$BO$125,0),6))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94" s="58">
        <v>88</v>
      </c>
      <c r="X94" s="59">
        <f>IF($W94&lt;$L$3,0,INDEX(魂兽!$I$8:$I$126,MATCH(魂兽1!$X$3,魂兽!$G$8:$G$126,1),1))</f>
        <v>0.6</v>
      </c>
      <c r="Y94" s="59">
        <f>IF($W94&lt;$L$3,0,INDEX(魂兽!$I$8:$I$126,MATCH(魂兽1!$X$3,魂兽!$G$8:$G$126,1),1))</f>
        <v>0.6</v>
      </c>
      <c r="Z94" s="59">
        <f>IF($W94&lt;$L$3,0,INDEX(魂兽!$I$8:$I$126,MATCH(魂兽1!$X$3,魂兽!$G$8:$G$126,1),1))</f>
        <v>0.6</v>
      </c>
      <c r="AA94" s="59">
        <f>IF($W94&lt;$L$3,0,INDEX(魂兽!$I$8:$I$126,MATCH(魂兽1!$X$3,魂兽!$G$8:$G$126,1),1))</f>
        <v>0.6</v>
      </c>
      <c r="AB94" s="59">
        <f>IF($W94&lt;$L$3,0,INDEX(魂兽!$I$8:$I$126,MATCH(魂兽1!$X$3,魂兽!$G$8:$G$126,1),1))</f>
        <v>0.6</v>
      </c>
      <c r="AC94" s="59">
        <f>IF($W94&lt;$L$3,0,INDEX(魂兽!$I$8:$I$126,MATCH(魂兽1!$X$3,魂兽!$G$8:$G$126,1),1))</f>
        <v>0.6</v>
      </c>
      <c r="AD94" s="59">
        <f>IF($W94&lt;$L$3,0,INDEX(魂兽!$I$8:$I$126,MATCH(魂兽1!$X$3,魂兽!$G$8:$G$126,1),1))</f>
        <v>0.6</v>
      </c>
      <c r="AE94" s="59">
        <f>IF($W94&lt;$L$3,0,INDEX(魂兽!$I$8:$I$126,MATCH(魂兽1!$X$3,魂兽!$G$8:$G$126,1),1))</f>
        <v>0.6</v>
      </c>
      <c r="AF94" s="59">
        <f>IF($W94&lt;$L$3,0,INDEX(魂兽!$I$8:$I$126,MATCH(魂兽1!$X$3,魂兽!$G$8:$G$126,1),1))</f>
        <v>0.6</v>
      </c>
      <c r="AG94" s="59">
        <f>IF($W94&lt;$L$3,0,INDEX(魂兽!$I$8:$I$126,MATCH(魂兽1!$X$3,魂兽!$G$8:$G$126,1),1))</f>
        <v>0.6</v>
      </c>
      <c r="AH94" s="59">
        <f>IF($W94&lt;$L$3,0,INDEX(魂兽!$I$8:$I$126,MATCH(魂兽1!$X$3,魂兽!$G$8:$G$126,1),1))</f>
        <v>0.6</v>
      </c>
      <c r="AI94" s="59">
        <f>IF($W94&lt;$L$3,0,INDEX(魂兽!$I$8:$I$126,MATCH(魂兽1!$X$3,魂兽!$G$8:$G$126,1),1))</f>
        <v>0.6</v>
      </c>
      <c r="AJ94" s="59">
        <f>IF($W94&lt;$L$3,0,INDEX(魂兽!$I$8:$I$126,MATCH(魂兽1!$X$3,魂兽!$G$8:$G$126,1),1))</f>
        <v>0.6</v>
      </c>
      <c r="AK94" s="59">
        <f>IF($W94&lt;$L$3,0,INDEX(魂兽!$I$8:$I$126,MATCH(魂兽1!$X$3,魂兽!$G$8:$G$126,1),1))</f>
        <v>0.6</v>
      </c>
      <c r="AN94" s="58">
        <v>88</v>
      </c>
      <c r="AO94" s="58">
        <f>IF(G94&lt;$A$3,0,INDEX(魂兽!$DG$79:$DN$85,MATCH(魂兽1!$B$3,魂兽!$DF$79:$DF$85,0),7)+INDEX(魂兽!$CN$97:$CU$102,MATCH(魂兽1!$C$3,魂兽!$CM$97:$CM$102,0),7)+INDEX(魂兽!$BP$101:$BW$125,MATCH(魂兽1!$D$3,魂兽!$BO$101:$BO$125,0),7))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94" s="58">
        <f>IF(G94&lt;$A$3,0,INDEX(魂兽!$DG$79:$DN$85,MATCH(魂兽1!$B$3,魂兽!$DF$79:$DF$85,0),8)+INDEX(魂兽!$CN$97:$CU$102,MATCH(魂兽1!$C$3,魂兽!$CM$97:$CM$102,0),8)+INDEX(魂兽!$BP$101:$BW$125,MATCH(魂兽1!$D$3,魂兽!$BO$101:$BO$125,0),8))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95" spans="7:42" x14ac:dyDescent="0.2">
      <c r="G95" s="58">
        <v>89</v>
      </c>
      <c r="H95" s="29">
        <f>IF(G95&lt;$A$3,0,INDEX(魂兽!$DG$79:$DN$85,MATCH(魂兽1!$B$3,魂兽!$DF$79:$DF$85,0),4)+INDEX(魂兽!$CN$97:$CU$102,MATCH(魂兽1!$C$3,魂兽!$CM$97:$CM$102,0),4)+INDEX(魂兽!$BP$101:$BW$125,MATCH(魂兽1!$D$3,魂兽!$BO$101:$BO$125,0),4))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95" s="31">
        <f>IF(G95&lt;$A$3,0,INDEX(魂兽!$DG$79:$DN$85,MATCH(魂兽1!$B$3,魂兽!$DF$79:$DF$85,0),1)+INDEX(魂兽!$CN$97:$CU$102,MATCH(魂兽1!$C$3,魂兽!$CM$97:$CM$102,0),1)+INDEX(魂兽!$BP$101:$BW$125,MATCH(魂兽1!$D$3,魂兽!$BO$101:$BO$125,0),1))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95" s="58">
        <f>IF(G95&lt;$A$3,0,INDEX(魂兽!$DG$79:$DN$85,MATCH(魂兽1!$B$3,魂兽!$DF$79:$DF$85,0),2)+INDEX(魂兽!$CN$97:$CU$102,MATCH(魂兽1!$C$3,魂兽!$CM$97:$CM$102,0),2)+INDEX(魂兽!$BP$101:$BW$125,MATCH(魂兽1!$D$3,魂兽!$BO$101:$BO$125,0),2))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95" s="58">
        <f>IF(G95&lt;$A$3,0,INDEX(魂兽!$DG$79:$DN$85,MATCH(魂兽1!$B$3,魂兽!$DF$79:$DF$85,0),3)+INDEX(魂兽!$CN$97:$CU$102,MATCH(魂兽1!$C$3,魂兽!$CM$97:$CM$102,0),3)+INDEX(魂兽!$BP$101:$BW$125,MATCH(魂兽1!$D$3,魂兽!$BO$101:$BO$125,0),3))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95" s="58">
        <f>IF(G95&lt;$A$3,0,INDEX(魂兽!$DG$79:$DN$85,MATCH(魂兽1!$B$3,魂兽!$DF$79:$DF$85,0),5)+INDEX(魂兽!$CN$97:$CU$102,MATCH(魂兽1!$C$3,魂兽!$CM$97:$CM$102,0),5)+INDEX(魂兽!$BP$101:$BW$125,MATCH(魂兽1!$D$3,魂兽!$BO$101:$BO$125,0),5))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95" s="58">
        <f>IF(G95&lt;$A$3,0,INDEX(魂兽!$DG$79:$DN$85,MATCH(魂兽1!$B$3,魂兽!$DF$79:$DF$85,0),6)+INDEX(魂兽!$CN$97:$CU$102,MATCH(魂兽1!$C$3,魂兽!$CM$97:$CM$102,0),6)+INDEX(魂兽!$BP$101:$BW$125,MATCH(魂兽1!$D$3,魂兽!$BO$101:$BO$125,0),6))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95" s="58">
        <v>89</v>
      </c>
      <c r="X95" s="59">
        <f>IF($W95&lt;$L$3,0,INDEX(魂兽!$I$8:$I$126,MATCH(魂兽1!$X$3,魂兽!$G$8:$G$126,1),1))</f>
        <v>0.6</v>
      </c>
      <c r="Y95" s="59">
        <f>IF($W95&lt;$L$3,0,INDEX(魂兽!$I$8:$I$126,MATCH(魂兽1!$X$3,魂兽!$G$8:$G$126,1),1))</f>
        <v>0.6</v>
      </c>
      <c r="Z95" s="59">
        <f>IF($W95&lt;$L$3,0,INDEX(魂兽!$I$8:$I$126,MATCH(魂兽1!$X$3,魂兽!$G$8:$G$126,1),1))</f>
        <v>0.6</v>
      </c>
      <c r="AA95" s="59">
        <f>IF($W95&lt;$L$3,0,INDEX(魂兽!$I$8:$I$126,MATCH(魂兽1!$X$3,魂兽!$G$8:$G$126,1),1))</f>
        <v>0.6</v>
      </c>
      <c r="AB95" s="59">
        <f>IF($W95&lt;$L$3,0,INDEX(魂兽!$I$8:$I$126,MATCH(魂兽1!$X$3,魂兽!$G$8:$G$126,1),1))</f>
        <v>0.6</v>
      </c>
      <c r="AC95" s="59">
        <f>IF($W95&lt;$L$3,0,INDEX(魂兽!$I$8:$I$126,MATCH(魂兽1!$X$3,魂兽!$G$8:$G$126,1),1))</f>
        <v>0.6</v>
      </c>
      <c r="AD95" s="59">
        <f>IF($W95&lt;$L$3,0,INDEX(魂兽!$I$8:$I$126,MATCH(魂兽1!$X$3,魂兽!$G$8:$G$126,1),1))</f>
        <v>0.6</v>
      </c>
      <c r="AE95" s="59">
        <f>IF($W95&lt;$L$3,0,INDEX(魂兽!$I$8:$I$126,MATCH(魂兽1!$X$3,魂兽!$G$8:$G$126,1),1))</f>
        <v>0.6</v>
      </c>
      <c r="AF95" s="59">
        <f>IF($W95&lt;$L$3,0,INDEX(魂兽!$I$8:$I$126,MATCH(魂兽1!$X$3,魂兽!$G$8:$G$126,1),1))</f>
        <v>0.6</v>
      </c>
      <c r="AG95" s="59">
        <f>IF($W95&lt;$L$3,0,INDEX(魂兽!$I$8:$I$126,MATCH(魂兽1!$X$3,魂兽!$G$8:$G$126,1),1))</f>
        <v>0.6</v>
      </c>
      <c r="AH95" s="59">
        <f>IF($W95&lt;$L$3,0,INDEX(魂兽!$I$8:$I$126,MATCH(魂兽1!$X$3,魂兽!$G$8:$G$126,1),1))</f>
        <v>0.6</v>
      </c>
      <c r="AI95" s="59">
        <f>IF($W95&lt;$L$3,0,INDEX(魂兽!$I$8:$I$126,MATCH(魂兽1!$X$3,魂兽!$G$8:$G$126,1),1))</f>
        <v>0.6</v>
      </c>
      <c r="AJ95" s="59">
        <f>IF($W95&lt;$L$3,0,INDEX(魂兽!$I$8:$I$126,MATCH(魂兽1!$X$3,魂兽!$G$8:$G$126,1),1))</f>
        <v>0.6</v>
      </c>
      <c r="AK95" s="59">
        <f>IF($W95&lt;$L$3,0,INDEX(魂兽!$I$8:$I$126,MATCH(魂兽1!$X$3,魂兽!$G$8:$G$126,1),1))</f>
        <v>0.6</v>
      </c>
      <c r="AN95" s="58">
        <v>89</v>
      </c>
      <c r="AO95" s="58">
        <f>IF(G95&lt;$A$3,0,INDEX(魂兽!$DG$79:$DN$85,MATCH(魂兽1!$B$3,魂兽!$DF$79:$DF$85,0),7)+INDEX(魂兽!$CN$97:$CU$102,MATCH(魂兽1!$C$3,魂兽!$CM$97:$CM$102,0),7)+INDEX(魂兽!$BP$101:$BW$125,MATCH(魂兽1!$D$3,魂兽!$BO$101:$BO$125,0),7))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95" s="58">
        <f>IF(G95&lt;$A$3,0,INDEX(魂兽!$DG$79:$DN$85,MATCH(魂兽1!$B$3,魂兽!$DF$79:$DF$85,0),8)+INDEX(魂兽!$CN$97:$CU$102,MATCH(魂兽1!$C$3,魂兽!$CM$97:$CM$102,0),8)+INDEX(魂兽!$BP$101:$BW$125,MATCH(魂兽1!$D$3,魂兽!$BO$101:$BO$125,0),8))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96" spans="7:42" x14ac:dyDescent="0.2">
      <c r="G96" s="58">
        <v>90</v>
      </c>
      <c r="H96" s="29">
        <f>IF(G96&lt;$A$3,0,INDEX(魂兽!$DG$79:$DN$85,MATCH(魂兽1!$B$3,魂兽!$DF$79:$DF$85,0),4)+INDEX(魂兽!$CN$97:$CU$102,MATCH(魂兽1!$C$3,魂兽!$CM$97:$CM$102,0),4)+INDEX(魂兽!$BP$101:$BW$125,MATCH(魂兽1!$D$3,魂兽!$BO$101:$BO$125,0),4))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96" s="31">
        <f>IF(G96&lt;$A$3,0,INDEX(魂兽!$DG$79:$DN$85,MATCH(魂兽1!$B$3,魂兽!$DF$79:$DF$85,0),1)+INDEX(魂兽!$CN$97:$CU$102,MATCH(魂兽1!$C$3,魂兽!$CM$97:$CM$102,0),1)+INDEX(魂兽!$BP$101:$BW$125,MATCH(魂兽1!$D$3,魂兽!$BO$101:$BO$125,0),1))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96" s="58">
        <f>IF(G96&lt;$A$3,0,INDEX(魂兽!$DG$79:$DN$85,MATCH(魂兽1!$B$3,魂兽!$DF$79:$DF$85,0),2)+INDEX(魂兽!$CN$97:$CU$102,MATCH(魂兽1!$C$3,魂兽!$CM$97:$CM$102,0),2)+INDEX(魂兽!$BP$101:$BW$125,MATCH(魂兽1!$D$3,魂兽!$BO$101:$BO$125,0),2))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96" s="58">
        <f>IF(G96&lt;$A$3,0,INDEX(魂兽!$DG$79:$DN$85,MATCH(魂兽1!$B$3,魂兽!$DF$79:$DF$85,0),3)+INDEX(魂兽!$CN$97:$CU$102,MATCH(魂兽1!$C$3,魂兽!$CM$97:$CM$102,0),3)+INDEX(魂兽!$BP$101:$BW$125,MATCH(魂兽1!$D$3,魂兽!$BO$101:$BO$125,0),3))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96" s="58">
        <f>IF(G96&lt;$A$3,0,INDEX(魂兽!$DG$79:$DN$85,MATCH(魂兽1!$B$3,魂兽!$DF$79:$DF$85,0),5)+INDEX(魂兽!$CN$97:$CU$102,MATCH(魂兽1!$C$3,魂兽!$CM$97:$CM$102,0),5)+INDEX(魂兽!$BP$101:$BW$125,MATCH(魂兽1!$D$3,魂兽!$BO$101:$BO$125,0),5))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96" s="58">
        <f>IF(G96&lt;$A$3,0,INDEX(魂兽!$DG$79:$DN$85,MATCH(魂兽1!$B$3,魂兽!$DF$79:$DF$85,0),6)+INDEX(魂兽!$CN$97:$CU$102,MATCH(魂兽1!$C$3,魂兽!$CM$97:$CM$102,0),6)+INDEX(魂兽!$BP$101:$BW$125,MATCH(魂兽1!$D$3,魂兽!$BO$101:$BO$125,0),6))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96" s="58">
        <v>90</v>
      </c>
      <c r="X96" s="59">
        <f>IF($W96&lt;$L$3,0,INDEX(魂兽!$I$8:$I$126,MATCH(魂兽1!$X$3,魂兽!$G$8:$G$126,1),1))</f>
        <v>0.6</v>
      </c>
      <c r="Y96" s="59">
        <f>IF($W96&lt;$L$3,0,INDEX(魂兽!$I$8:$I$126,MATCH(魂兽1!$X$3,魂兽!$G$8:$G$126,1),1))</f>
        <v>0.6</v>
      </c>
      <c r="Z96" s="59">
        <f>IF($W96&lt;$L$3,0,INDEX(魂兽!$I$8:$I$126,MATCH(魂兽1!$X$3,魂兽!$G$8:$G$126,1),1))</f>
        <v>0.6</v>
      </c>
      <c r="AA96" s="59">
        <f>IF($W96&lt;$L$3,0,INDEX(魂兽!$I$8:$I$126,MATCH(魂兽1!$X$3,魂兽!$G$8:$G$126,1),1))</f>
        <v>0.6</v>
      </c>
      <c r="AB96" s="59">
        <f>IF($W96&lt;$L$3,0,INDEX(魂兽!$I$8:$I$126,MATCH(魂兽1!$X$3,魂兽!$G$8:$G$126,1),1))</f>
        <v>0.6</v>
      </c>
      <c r="AC96" s="59">
        <f>IF($W96&lt;$L$3,0,INDEX(魂兽!$I$8:$I$126,MATCH(魂兽1!$X$3,魂兽!$G$8:$G$126,1),1))</f>
        <v>0.6</v>
      </c>
      <c r="AD96" s="59">
        <f>IF($W96&lt;$L$3,0,INDEX(魂兽!$I$8:$I$126,MATCH(魂兽1!$X$3,魂兽!$G$8:$G$126,1),1))</f>
        <v>0.6</v>
      </c>
      <c r="AE96" s="59">
        <f>IF($W96&lt;$L$3,0,INDEX(魂兽!$I$8:$I$126,MATCH(魂兽1!$X$3,魂兽!$G$8:$G$126,1),1))</f>
        <v>0.6</v>
      </c>
      <c r="AF96" s="59">
        <f>IF($W96&lt;$L$3,0,INDEX(魂兽!$I$8:$I$126,MATCH(魂兽1!$X$3,魂兽!$G$8:$G$126,1),1))</f>
        <v>0.6</v>
      </c>
      <c r="AG96" s="59">
        <f>IF($W96&lt;$L$3,0,INDEX(魂兽!$I$8:$I$126,MATCH(魂兽1!$X$3,魂兽!$G$8:$G$126,1),1))</f>
        <v>0.6</v>
      </c>
      <c r="AH96" s="59">
        <f>IF($W96&lt;$L$3,0,INDEX(魂兽!$I$8:$I$126,MATCH(魂兽1!$X$3,魂兽!$G$8:$G$126,1),1))</f>
        <v>0.6</v>
      </c>
      <c r="AI96" s="59">
        <f>IF($W96&lt;$L$3,0,INDEX(魂兽!$I$8:$I$126,MATCH(魂兽1!$X$3,魂兽!$G$8:$G$126,1),1))</f>
        <v>0.6</v>
      </c>
      <c r="AJ96" s="59">
        <f>IF($W96&lt;$L$3,0,INDEX(魂兽!$I$8:$I$126,MATCH(魂兽1!$X$3,魂兽!$G$8:$G$126,1),1))</f>
        <v>0.6</v>
      </c>
      <c r="AK96" s="59">
        <f>IF($W96&lt;$L$3,0,INDEX(魂兽!$I$8:$I$126,MATCH(魂兽1!$X$3,魂兽!$G$8:$G$126,1),1))</f>
        <v>0.6</v>
      </c>
      <c r="AN96" s="58">
        <v>90</v>
      </c>
      <c r="AO96" s="58">
        <f>IF(G96&lt;$A$3,0,INDEX(魂兽!$DG$79:$DN$85,MATCH(魂兽1!$B$3,魂兽!$DF$79:$DF$85,0),7)+INDEX(魂兽!$CN$97:$CU$102,MATCH(魂兽1!$C$3,魂兽!$CM$97:$CM$102,0),7)+INDEX(魂兽!$BP$101:$BW$125,MATCH(魂兽1!$D$3,魂兽!$BO$101:$BO$125,0),7))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96" s="58">
        <f>IF(G96&lt;$A$3,0,INDEX(魂兽!$DG$79:$DN$85,MATCH(魂兽1!$B$3,魂兽!$DF$79:$DF$85,0),8)+INDEX(魂兽!$CN$97:$CU$102,MATCH(魂兽1!$C$3,魂兽!$CM$97:$CM$102,0),8)+INDEX(魂兽!$BP$101:$BW$125,MATCH(魂兽1!$D$3,魂兽!$BO$101:$BO$125,0),8))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97" spans="7:42" x14ac:dyDescent="0.2">
      <c r="G97" s="58">
        <v>91</v>
      </c>
      <c r="H97" s="29">
        <f>IF(G97&lt;$A$3,0,INDEX(魂兽!$DG$79:$DN$85,MATCH(魂兽1!$B$3,魂兽!$DF$79:$DF$85,0),4)+INDEX(魂兽!$CN$97:$CU$102,MATCH(魂兽1!$C$3,魂兽!$CM$97:$CM$102,0),4)+INDEX(魂兽!$BP$101:$BW$125,MATCH(魂兽1!$D$3,魂兽!$BO$101:$BO$125,0),4))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97" s="31">
        <f>IF(G97&lt;$A$3,0,INDEX(魂兽!$DG$79:$DN$85,MATCH(魂兽1!$B$3,魂兽!$DF$79:$DF$85,0),1)+INDEX(魂兽!$CN$97:$CU$102,MATCH(魂兽1!$C$3,魂兽!$CM$97:$CM$102,0),1)+INDEX(魂兽!$BP$101:$BW$125,MATCH(魂兽1!$D$3,魂兽!$BO$101:$BO$125,0),1))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97" s="58">
        <f>IF(G97&lt;$A$3,0,INDEX(魂兽!$DG$79:$DN$85,MATCH(魂兽1!$B$3,魂兽!$DF$79:$DF$85,0),2)+INDEX(魂兽!$CN$97:$CU$102,MATCH(魂兽1!$C$3,魂兽!$CM$97:$CM$102,0),2)+INDEX(魂兽!$BP$101:$BW$125,MATCH(魂兽1!$D$3,魂兽!$BO$101:$BO$125,0),2))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97" s="58">
        <f>IF(G97&lt;$A$3,0,INDEX(魂兽!$DG$79:$DN$85,MATCH(魂兽1!$B$3,魂兽!$DF$79:$DF$85,0),3)+INDEX(魂兽!$CN$97:$CU$102,MATCH(魂兽1!$C$3,魂兽!$CM$97:$CM$102,0),3)+INDEX(魂兽!$BP$101:$BW$125,MATCH(魂兽1!$D$3,魂兽!$BO$101:$BO$125,0),3))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97" s="58">
        <f>IF(G97&lt;$A$3,0,INDEX(魂兽!$DG$79:$DN$85,MATCH(魂兽1!$B$3,魂兽!$DF$79:$DF$85,0),5)+INDEX(魂兽!$CN$97:$CU$102,MATCH(魂兽1!$C$3,魂兽!$CM$97:$CM$102,0),5)+INDEX(魂兽!$BP$101:$BW$125,MATCH(魂兽1!$D$3,魂兽!$BO$101:$BO$125,0),5))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97" s="58">
        <f>IF(G97&lt;$A$3,0,INDEX(魂兽!$DG$79:$DN$85,MATCH(魂兽1!$B$3,魂兽!$DF$79:$DF$85,0),6)+INDEX(魂兽!$CN$97:$CU$102,MATCH(魂兽1!$C$3,魂兽!$CM$97:$CM$102,0),6)+INDEX(魂兽!$BP$101:$BW$125,MATCH(魂兽1!$D$3,魂兽!$BO$101:$BO$125,0),6))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97" s="58">
        <v>91</v>
      </c>
      <c r="X97" s="59">
        <f>IF($W97&lt;$L$3,0,INDEX(魂兽!$I$8:$I$126,MATCH(魂兽1!$X$3,魂兽!$G$8:$G$126,1),1))</f>
        <v>0.6</v>
      </c>
      <c r="Y97" s="59">
        <f>IF($W97&lt;$L$3,0,INDEX(魂兽!$I$8:$I$126,MATCH(魂兽1!$X$3,魂兽!$G$8:$G$126,1),1))</f>
        <v>0.6</v>
      </c>
      <c r="Z97" s="59">
        <f>IF($W97&lt;$L$3,0,INDEX(魂兽!$I$8:$I$126,MATCH(魂兽1!$X$3,魂兽!$G$8:$G$126,1),1))</f>
        <v>0.6</v>
      </c>
      <c r="AA97" s="59">
        <f>IF($W97&lt;$L$3,0,INDEX(魂兽!$I$8:$I$126,MATCH(魂兽1!$X$3,魂兽!$G$8:$G$126,1),1))</f>
        <v>0.6</v>
      </c>
      <c r="AB97" s="59">
        <f>IF($W97&lt;$L$3,0,INDEX(魂兽!$I$8:$I$126,MATCH(魂兽1!$X$3,魂兽!$G$8:$G$126,1),1))</f>
        <v>0.6</v>
      </c>
      <c r="AC97" s="59">
        <f>IF($W97&lt;$L$3,0,INDEX(魂兽!$I$8:$I$126,MATCH(魂兽1!$X$3,魂兽!$G$8:$G$126,1),1))</f>
        <v>0.6</v>
      </c>
      <c r="AD97" s="59">
        <f>IF($W97&lt;$L$3,0,INDEX(魂兽!$I$8:$I$126,MATCH(魂兽1!$X$3,魂兽!$G$8:$G$126,1),1))</f>
        <v>0.6</v>
      </c>
      <c r="AE97" s="59">
        <f>IF($W97&lt;$L$3,0,INDEX(魂兽!$I$8:$I$126,MATCH(魂兽1!$X$3,魂兽!$G$8:$G$126,1),1))</f>
        <v>0.6</v>
      </c>
      <c r="AF97" s="59">
        <f>IF($W97&lt;$L$3,0,INDEX(魂兽!$I$8:$I$126,MATCH(魂兽1!$X$3,魂兽!$G$8:$G$126,1),1))</f>
        <v>0.6</v>
      </c>
      <c r="AG97" s="59">
        <f>IF($W97&lt;$L$3,0,INDEX(魂兽!$I$8:$I$126,MATCH(魂兽1!$X$3,魂兽!$G$8:$G$126,1),1))</f>
        <v>0.6</v>
      </c>
      <c r="AH97" s="59">
        <f>IF($W97&lt;$L$3,0,INDEX(魂兽!$I$8:$I$126,MATCH(魂兽1!$X$3,魂兽!$G$8:$G$126,1),1))</f>
        <v>0.6</v>
      </c>
      <c r="AI97" s="59">
        <f>IF($W97&lt;$L$3,0,INDEX(魂兽!$I$8:$I$126,MATCH(魂兽1!$X$3,魂兽!$G$8:$G$126,1),1))</f>
        <v>0.6</v>
      </c>
      <c r="AJ97" s="59">
        <f>IF($W97&lt;$L$3,0,INDEX(魂兽!$I$8:$I$126,MATCH(魂兽1!$X$3,魂兽!$G$8:$G$126,1),1))</f>
        <v>0.6</v>
      </c>
      <c r="AK97" s="59">
        <f>IF($W97&lt;$L$3,0,INDEX(魂兽!$I$8:$I$126,MATCH(魂兽1!$X$3,魂兽!$G$8:$G$126,1),1))</f>
        <v>0.6</v>
      </c>
      <c r="AN97" s="58">
        <v>91</v>
      </c>
      <c r="AO97" s="58">
        <f>IF(G97&lt;$A$3,0,INDEX(魂兽!$DG$79:$DN$85,MATCH(魂兽1!$B$3,魂兽!$DF$79:$DF$85,0),7)+INDEX(魂兽!$CN$97:$CU$102,MATCH(魂兽1!$C$3,魂兽!$CM$97:$CM$102,0),7)+INDEX(魂兽!$BP$101:$BW$125,MATCH(魂兽1!$D$3,魂兽!$BO$101:$BO$125,0),7))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97" s="58">
        <f>IF(G97&lt;$A$3,0,INDEX(魂兽!$DG$79:$DN$85,MATCH(魂兽1!$B$3,魂兽!$DF$79:$DF$85,0),8)+INDEX(魂兽!$CN$97:$CU$102,MATCH(魂兽1!$C$3,魂兽!$CM$97:$CM$102,0),8)+INDEX(魂兽!$BP$101:$BW$125,MATCH(魂兽1!$D$3,魂兽!$BO$101:$BO$125,0),8))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98" spans="7:42" x14ac:dyDescent="0.2">
      <c r="G98" s="58">
        <v>92</v>
      </c>
      <c r="H98" s="29">
        <f>IF(G98&lt;$A$3,0,INDEX(魂兽!$DG$79:$DN$85,MATCH(魂兽1!$B$3,魂兽!$DF$79:$DF$85,0),4)+INDEX(魂兽!$CN$97:$CU$102,MATCH(魂兽1!$C$3,魂兽!$CM$97:$CM$102,0),4)+INDEX(魂兽!$BP$101:$BW$125,MATCH(魂兽1!$D$3,魂兽!$BO$101:$BO$125,0),4))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98" s="31">
        <f>IF(G98&lt;$A$3,0,INDEX(魂兽!$DG$79:$DN$85,MATCH(魂兽1!$B$3,魂兽!$DF$79:$DF$85,0),1)+INDEX(魂兽!$CN$97:$CU$102,MATCH(魂兽1!$C$3,魂兽!$CM$97:$CM$102,0),1)+INDEX(魂兽!$BP$101:$BW$125,MATCH(魂兽1!$D$3,魂兽!$BO$101:$BO$125,0),1))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98" s="58">
        <f>IF(G98&lt;$A$3,0,INDEX(魂兽!$DG$79:$DN$85,MATCH(魂兽1!$B$3,魂兽!$DF$79:$DF$85,0),2)+INDEX(魂兽!$CN$97:$CU$102,MATCH(魂兽1!$C$3,魂兽!$CM$97:$CM$102,0),2)+INDEX(魂兽!$BP$101:$BW$125,MATCH(魂兽1!$D$3,魂兽!$BO$101:$BO$125,0),2))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98" s="58">
        <f>IF(G98&lt;$A$3,0,INDEX(魂兽!$DG$79:$DN$85,MATCH(魂兽1!$B$3,魂兽!$DF$79:$DF$85,0),3)+INDEX(魂兽!$CN$97:$CU$102,MATCH(魂兽1!$C$3,魂兽!$CM$97:$CM$102,0),3)+INDEX(魂兽!$BP$101:$BW$125,MATCH(魂兽1!$D$3,魂兽!$BO$101:$BO$125,0),3))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98" s="58">
        <f>IF(G98&lt;$A$3,0,INDEX(魂兽!$DG$79:$DN$85,MATCH(魂兽1!$B$3,魂兽!$DF$79:$DF$85,0),5)+INDEX(魂兽!$CN$97:$CU$102,MATCH(魂兽1!$C$3,魂兽!$CM$97:$CM$102,0),5)+INDEX(魂兽!$BP$101:$BW$125,MATCH(魂兽1!$D$3,魂兽!$BO$101:$BO$125,0),5))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98" s="58">
        <f>IF(G98&lt;$A$3,0,INDEX(魂兽!$DG$79:$DN$85,MATCH(魂兽1!$B$3,魂兽!$DF$79:$DF$85,0),6)+INDEX(魂兽!$CN$97:$CU$102,MATCH(魂兽1!$C$3,魂兽!$CM$97:$CM$102,0),6)+INDEX(魂兽!$BP$101:$BW$125,MATCH(魂兽1!$D$3,魂兽!$BO$101:$BO$125,0),6))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98" s="58">
        <v>92</v>
      </c>
      <c r="X98" s="59">
        <f>IF($W98&lt;$L$3,0,INDEX(魂兽!$I$8:$I$126,MATCH(魂兽1!$X$3,魂兽!$G$8:$G$126,1),1))</f>
        <v>0.6</v>
      </c>
      <c r="Y98" s="59">
        <f>IF($W98&lt;$L$3,0,INDEX(魂兽!$I$8:$I$126,MATCH(魂兽1!$X$3,魂兽!$G$8:$G$126,1),1))</f>
        <v>0.6</v>
      </c>
      <c r="Z98" s="59">
        <f>IF($W98&lt;$L$3,0,INDEX(魂兽!$I$8:$I$126,MATCH(魂兽1!$X$3,魂兽!$G$8:$G$126,1),1))</f>
        <v>0.6</v>
      </c>
      <c r="AA98" s="59">
        <f>IF($W98&lt;$L$3,0,INDEX(魂兽!$I$8:$I$126,MATCH(魂兽1!$X$3,魂兽!$G$8:$G$126,1),1))</f>
        <v>0.6</v>
      </c>
      <c r="AB98" s="59">
        <f>IF($W98&lt;$L$3,0,INDEX(魂兽!$I$8:$I$126,MATCH(魂兽1!$X$3,魂兽!$G$8:$G$126,1),1))</f>
        <v>0.6</v>
      </c>
      <c r="AC98" s="59">
        <f>IF($W98&lt;$L$3,0,INDEX(魂兽!$I$8:$I$126,MATCH(魂兽1!$X$3,魂兽!$G$8:$G$126,1),1))</f>
        <v>0.6</v>
      </c>
      <c r="AD98" s="59">
        <f>IF($W98&lt;$L$3,0,INDEX(魂兽!$I$8:$I$126,MATCH(魂兽1!$X$3,魂兽!$G$8:$G$126,1),1))</f>
        <v>0.6</v>
      </c>
      <c r="AE98" s="59">
        <f>IF($W98&lt;$L$3,0,INDEX(魂兽!$I$8:$I$126,MATCH(魂兽1!$X$3,魂兽!$G$8:$G$126,1),1))</f>
        <v>0.6</v>
      </c>
      <c r="AF98" s="59">
        <f>IF($W98&lt;$L$3,0,INDEX(魂兽!$I$8:$I$126,MATCH(魂兽1!$X$3,魂兽!$G$8:$G$126,1),1))</f>
        <v>0.6</v>
      </c>
      <c r="AG98" s="59">
        <f>IF($W98&lt;$L$3,0,INDEX(魂兽!$I$8:$I$126,MATCH(魂兽1!$X$3,魂兽!$G$8:$G$126,1),1))</f>
        <v>0.6</v>
      </c>
      <c r="AH98" s="59">
        <f>IF($W98&lt;$L$3,0,INDEX(魂兽!$I$8:$I$126,MATCH(魂兽1!$X$3,魂兽!$G$8:$G$126,1),1))</f>
        <v>0.6</v>
      </c>
      <c r="AI98" s="59">
        <f>IF($W98&lt;$L$3,0,INDEX(魂兽!$I$8:$I$126,MATCH(魂兽1!$X$3,魂兽!$G$8:$G$126,1),1))</f>
        <v>0.6</v>
      </c>
      <c r="AJ98" s="59">
        <f>IF($W98&lt;$L$3,0,INDEX(魂兽!$I$8:$I$126,MATCH(魂兽1!$X$3,魂兽!$G$8:$G$126,1),1))</f>
        <v>0.6</v>
      </c>
      <c r="AK98" s="59">
        <f>IF($W98&lt;$L$3,0,INDEX(魂兽!$I$8:$I$126,MATCH(魂兽1!$X$3,魂兽!$G$8:$G$126,1),1))</f>
        <v>0.6</v>
      </c>
      <c r="AN98" s="58">
        <v>92</v>
      </c>
      <c r="AO98" s="58">
        <f>IF(G98&lt;$A$3,0,INDEX(魂兽!$DG$79:$DN$85,MATCH(魂兽1!$B$3,魂兽!$DF$79:$DF$85,0),7)+INDEX(魂兽!$CN$97:$CU$102,MATCH(魂兽1!$C$3,魂兽!$CM$97:$CM$102,0),7)+INDEX(魂兽!$BP$101:$BW$125,MATCH(魂兽1!$D$3,魂兽!$BO$101:$BO$125,0),7))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98" s="58">
        <f>IF(G98&lt;$A$3,0,INDEX(魂兽!$DG$79:$DN$85,MATCH(魂兽1!$B$3,魂兽!$DF$79:$DF$85,0),8)+INDEX(魂兽!$CN$97:$CU$102,MATCH(魂兽1!$C$3,魂兽!$CM$97:$CM$102,0),8)+INDEX(魂兽!$BP$101:$BW$125,MATCH(魂兽1!$D$3,魂兽!$BO$101:$BO$125,0),8))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99" spans="7:42" x14ac:dyDescent="0.2">
      <c r="G99" s="58">
        <v>93</v>
      </c>
      <c r="H99" s="29">
        <f>IF(G99&lt;$A$3,0,INDEX(魂兽!$DG$79:$DN$85,MATCH(魂兽1!$B$3,魂兽!$DF$79:$DF$85,0),4)+INDEX(魂兽!$CN$97:$CU$102,MATCH(魂兽1!$C$3,魂兽!$CM$97:$CM$102,0),4)+INDEX(魂兽!$BP$101:$BW$125,MATCH(魂兽1!$D$3,魂兽!$BO$101:$BO$125,0),4))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99" s="31">
        <f>IF(G99&lt;$A$3,0,INDEX(魂兽!$DG$79:$DN$85,MATCH(魂兽1!$B$3,魂兽!$DF$79:$DF$85,0),1)+INDEX(魂兽!$CN$97:$CU$102,MATCH(魂兽1!$C$3,魂兽!$CM$97:$CM$102,0),1)+INDEX(魂兽!$BP$101:$BW$125,MATCH(魂兽1!$D$3,魂兽!$BO$101:$BO$125,0),1))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99" s="58">
        <f>IF(G99&lt;$A$3,0,INDEX(魂兽!$DG$79:$DN$85,MATCH(魂兽1!$B$3,魂兽!$DF$79:$DF$85,0),2)+INDEX(魂兽!$CN$97:$CU$102,MATCH(魂兽1!$C$3,魂兽!$CM$97:$CM$102,0),2)+INDEX(魂兽!$BP$101:$BW$125,MATCH(魂兽1!$D$3,魂兽!$BO$101:$BO$125,0),2))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99" s="58">
        <f>IF(G99&lt;$A$3,0,INDEX(魂兽!$DG$79:$DN$85,MATCH(魂兽1!$B$3,魂兽!$DF$79:$DF$85,0),3)+INDEX(魂兽!$CN$97:$CU$102,MATCH(魂兽1!$C$3,魂兽!$CM$97:$CM$102,0),3)+INDEX(魂兽!$BP$101:$BW$125,MATCH(魂兽1!$D$3,魂兽!$BO$101:$BO$125,0),3))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99" s="58">
        <f>IF(G99&lt;$A$3,0,INDEX(魂兽!$DG$79:$DN$85,MATCH(魂兽1!$B$3,魂兽!$DF$79:$DF$85,0),5)+INDEX(魂兽!$CN$97:$CU$102,MATCH(魂兽1!$C$3,魂兽!$CM$97:$CM$102,0),5)+INDEX(魂兽!$BP$101:$BW$125,MATCH(魂兽1!$D$3,魂兽!$BO$101:$BO$125,0),5))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99" s="58">
        <f>IF(G99&lt;$A$3,0,INDEX(魂兽!$DG$79:$DN$85,MATCH(魂兽1!$B$3,魂兽!$DF$79:$DF$85,0),6)+INDEX(魂兽!$CN$97:$CU$102,MATCH(魂兽1!$C$3,魂兽!$CM$97:$CM$102,0),6)+INDEX(魂兽!$BP$101:$BW$125,MATCH(魂兽1!$D$3,魂兽!$BO$101:$BO$125,0),6))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99" s="58">
        <v>93</v>
      </c>
      <c r="X99" s="59">
        <f>IF($W99&lt;$L$3,0,INDEX(魂兽!$I$8:$I$126,MATCH(魂兽1!$X$3,魂兽!$G$8:$G$126,1),1))</f>
        <v>0.6</v>
      </c>
      <c r="Y99" s="59">
        <f>IF($W99&lt;$L$3,0,INDEX(魂兽!$I$8:$I$126,MATCH(魂兽1!$X$3,魂兽!$G$8:$G$126,1),1))</f>
        <v>0.6</v>
      </c>
      <c r="Z99" s="59">
        <f>IF($W99&lt;$L$3,0,INDEX(魂兽!$I$8:$I$126,MATCH(魂兽1!$X$3,魂兽!$G$8:$G$126,1),1))</f>
        <v>0.6</v>
      </c>
      <c r="AA99" s="59">
        <f>IF($W99&lt;$L$3,0,INDEX(魂兽!$I$8:$I$126,MATCH(魂兽1!$X$3,魂兽!$G$8:$G$126,1),1))</f>
        <v>0.6</v>
      </c>
      <c r="AB99" s="59">
        <f>IF($W99&lt;$L$3,0,INDEX(魂兽!$I$8:$I$126,MATCH(魂兽1!$X$3,魂兽!$G$8:$G$126,1),1))</f>
        <v>0.6</v>
      </c>
      <c r="AC99" s="59">
        <f>IF($W99&lt;$L$3,0,INDEX(魂兽!$I$8:$I$126,MATCH(魂兽1!$X$3,魂兽!$G$8:$G$126,1),1))</f>
        <v>0.6</v>
      </c>
      <c r="AD99" s="59">
        <f>IF($W99&lt;$L$3,0,INDEX(魂兽!$I$8:$I$126,MATCH(魂兽1!$X$3,魂兽!$G$8:$G$126,1),1))</f>
        <v>0.6</v>
      </c>
      <c r="AE99" s="59">
        <f>IF($W99&lt;$L$3,0,INDEX(魂兽!$I$8:$I$126,MATCH(魂兽1!$X$3,魂兽!$G$8:$G$126,1),1))</f>
        <v>0.6</v>
      </c>
      <c r="AF99" s="59">
        <f>IF($W99&lt;$L$3,0,INDEX(魂兽!$I$8:$I$126,MATCH(魂兽1!$X$3,魂兽!$G$8:$G$126,1),1))</f>
        <v>0.6</v>
      </c>
      <c r="AG99" s="59">
        <f>IF($W99&lt;$L$3,0,INDEX(魂兽!$I$8:$I$126,MATCH(魂兽1!$X$3,魂兽!$G$8:$G$126,1),1))</f>
        <v>0.6</v>
      </c>
      <c r="AH99" s="59">
        <f>IF($W99&lt;$L$3,0,INDEX(魂兽!$I$8:$I$126,MATCH(魂兽1!$X$3,魂兽!$G$8:$G$126,1),1))</f>
        <v>0.6</v>
      </c>
      <c r="AI99" s="59">
        <f>IF($W99&lt;$L$3,0,INDEX(魂兽!$I$8:$I$126,MATCH(魂兽1!$X$3,魂兽!$G$8:$G$126,1),1))</f>
        <v>0.6</v>
      </c>
      <c r="AJ99" s="59">
        <f>IF($W99&lt;$L$3,0,INDEX(魂兽!$I$8:$I$126,MATCH(魂兽1!$X$3,魂兽!$G$8:$G$126,1),1))</f>
        <v>0.6</v>
      </c>
      <c r="AK99" s="59">
        <f>IF($W99&lt;$L$3,0,INDEX(魂兽!$I$8:$I$126,MATCH(魂兽1!$X$3,魂兽!$G$8:$G$126,1),1))</f>
        <v>0.6</v>
      </c>
      <c r="AN99" s="58">
        <v>93</v>
      </c>
      <c r="AO99" s="58">
        <f>IF(G99&lt;$A$3,0,INDEX(魂兽!$DG$79:$DN$85,MATCH(魂兽1!$B$3,魂兽!$DF$79:$DF$85,0),7)+INDEX(魂兽!$CN$97:$CU$102,MATCH(魂兽1!$C$3,魂兽!$CM$97:$CM$102,0),7)+INDEX(魂兽!$BP$101:$BW$125,MATCH(魂兽1!$D$3,魂兽!$BO$101:$BO$125,0),7))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99" s="58">
        <f>IF(G99&lt;$A$3,0,INDEX(魂兽!$DG$79:$DN$85,MATCH(魂兽1!$B$3,魂兽!$DF$79:$DF$85,0),8)+INDEX(魂兽!$CN$97:$CU$102,MATCH(魂兽1!$C$3,魂兽!$CM$97:$CM$102,0),8)+INDEX(魂兽!$BP$101:$BW$125,MATCH(魂兽1!$D$3,魂兽!$BO$101:$BO$125,0),8))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00" spans="7:42" x14ac:dyDescent="0.2">
      <c r="G100" s="58">
        <v>94</v>
      </c>
      <c r="H100" s="29">
        <f>IF(G100&lt;$A$3,0,INDEX(魂兽!$DG$79:$DN$85,MATCH(魂兽1!$B$3,魂兽!$DF$79:$DF$85,0),4)+INDEX(魂兽!$CN$97:$CU$102,MATCH(魂兽1!$C$3,魂兽!$CM$97:$CM$102,0),4)+INDEX(魂兽!$BP$101:$BW$125,MATCH(魂兽1!$D$3,魂兽!$BO$101:$BO$125,0),4))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00" s="31">
        <f>IF(G100&lt;$A$3,0,INDEX(魂兽!$DG$79:$DN$85,MATCH(魂兽1!$B$3,魂兽!$DF$79:$DF$85,0),1)+INDEX(魂兽!$CN$97:$CU$102,MATCH(魂兽1!$C$3,魂兽!$CM$97:$CM$102,0),1)+INDEX(魂兽!$BP$101:$BW$125,MATCH(魂兽1!$D$3,魂兽!$BO$101:$BO$125,0),1))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00" s="58">
        <f>IF(G100&lt;$A$3,0,INDEX(魂兽!$DG$79:$DN$85,MATCH(魂兽1!$B$3,魂兽!$DF$79:$DF$85,0),2)+INDEX(魂兽!$CN$97:$CU$102,MATCH(魂兽1!$C$3,魂兽!$CM$97:$CM$102,0),2)+INDEX(魂兽!$BP$101:$BW$125,MATCH(魂兽1!$D$3,魂兽!$BO$101:$BO$125,0),2))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00" s="58">
        <f>IF(G100&lt;$A$3,0,INDEX(魂兽!$DG$79:$DN$85,MATCH(魂兽1!$B$3,魂兽!$DF$79:$DF$85,0),3)+INDEX(魂兽!$CN$97:$CU$102,MATCH(魂兽1!$C$3,魂兽!$CM$97:$CM$102,0),3)+INDEX(魂兽!$BP$101:$BW$125,MATCH(魂兽1!$D$3,魂兽!$BO$101:$BO$125,0),3))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00" s="58">
        <f>IF(G100&lt;$A$3,0,INDEX(魂兽!$DG$79:$DN$85,MATCH(魂兽1!$B$3,魂兽!$DF$79:$DF$85,0),5)+INDEX(魂兽!$CN$97:$CU$102,MATCH(魂兽1!$C$3,魂兽!$CM$97:$CM$102,0),5)+INDEX(魂兽!$BP$101:$BW$125,MATCH(魂兽1!$D$3,魂兽!$BO$101:$BO$125,0),5))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00" s="58">
        <f>IF(G100&lt;$A$3,0,INDEX(魂兽!$DG$79:$DN$85,MATCH(魂兽1!$B$3,魂兽!$DF$79:$DF$85,0),6)+INDEX(魂兽!$CN$97:$CU$102,MATCH(魂兽1!$C$3,魂兽!$CM$97:$CM$102,0),6)+INDEX(魂兽!$BP$101:$BW$125,MATCH(魂兽1!$D$3,魂兽!$BO$101:$BO$125,0),6))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00" s="58">
        <v>94</v>
      </c>
      <c r="X100" s="59">
        <f>IF($W100&lt;$L$3,0,INDEX(魂兽!$I$8:$I$126,MATCH(魂兽1!$X$3,魂兽!$G$8:$G$126,1),1))</f>
        <v>0.6</v>
      </c>
      <c r="Y100" s="59">
        <f>IF($W100&lt;$L$3,0,INDEX(魂兽!$I$8:$I$126,MATCH(魂兽1!$X$3,魂兽!$G$8:$G$126,1),1))</f>
        <v>0.6</v>
      </c>
      <c r="Z100" s="59">
        <f>IF($W100&lt;$L$3,0,INDEX(魂兽!$I$8:$I$126,MATCH(魂兽1!$X$3,魂兽!$G$8:$G$126,1),1))</f>
        <v>0.6</v>
      </c>
      <c r="AA100" s="59">
        <f>IF($W100&lt;$L$3,0,INDEX(魂兽!$I$8:$I$126,MATCH(魂兽1!$X$3,魂兽!$G$8:$G$126,1),1))</f>
        <v>0.6</v>
      </c>
      <c r="AB100" s="59">
        <f>IF($W100&lt;$L$3,0,INDEX(魂兽!$I$8:$I$126,MATCH(魂兽1!$X$3,魂兽!$G$8:$G$126,1),1))</f>
        <v>0.6</v>
      </c>
      <c r="AC100" s="59">
        <f>IF($W100&lt;$L$3,0,INDEX(魂兽!$I$8:$I$126,MATCH(魂兽1!$X$3,魂兽!$G$8:$G$126,1),1))</f>
        <v>0.6</v>
      </c>
      <c r="AD100" s="59">
        <f>IF($W100&lt;$L$3,0,INDEX(魂兽!$I$8:$I$126,MATCH(魂兽1!$X$3,魂兽!$G$8:$G$126,1),1))</f>
        <v>0.6</v>
      </c>
      <c r="AE100" s="59">
        <f>IF($W100&lt;$L$3,0,INDEX(魂兽!$I$8:$I$126,MATCH(魂兽1!$X$3,魂兽!$G$8:$G$126,1),1))</f>
        <v>0.6</v>
      </c>
      <c r="AF100" s="59">
        <f>IF($W100&lt;$L$3,0,INDEX(魂兽!$I$8:$I$126,MATCH(魂兽1!$X$3,魂兽!$G$8:$G$126,1),1))</f>
        <v>0.6</v>
      </c>
      <c r="AG100" s="59">
        <f>IF($W100&lt;$L$3,0,INDEX(魂兽!$I$8:$I$126,MATCH(魂兽1!$X$3,魂兽!$G$8:$G$126,1),1))</f>
        <v>0.6</v>
      </c>
      <c r="AH100" s="59">
        <f>IF($W100&lt;$L$3,0,INDEX(魂兽!$I$8:$I$126,MATCH(魂兽1!$X$3,魂兽!$G$8:$G$126,1),1))</f>
        <v>0.6</v>
      </c>
      <c r="AI100" s="59">
        <f>IF($W100&lt;$L$3,0,INDEX(魂兽!$I$8:$I$126,MATCH(魂兽1!$X$3,魂兽!$G$8:$G$126,1),1))</f>
        <v>0.6</v>
      </c>
      <c r="AJ100" s="59">
        <f>IF($W100&lt;$L$3,0,INDEX(魂兽!$I$8:$I$126,MATCH(魂兽1!$X$3,魂兽!$G$8:$G$126,1),1))</f>
        <v>0.6</v>
      </c>
      <c r="AK100" s="59">
        <f>IF($W100&lt;$L$3,0,INDEX(魂兽!$I$8:$I$126,MATCH(魂兽1!$X$3,魂兽!$G$8:$G$126,1),1))</f>
        <v>0.6</v>
      </c>
      <c r="AN100" s="58">
        <v>94</v>
      </c>
      <c r="AO100" s="58">
        <f>IF(G100&lt;$A$3,0,INDEX(魂兽!$DG$79:$DN$85,MATCH(魂兽1!$B$3,魂兽!$DF$79:$DF$85,0),7)+INDEX(魂兽!$CN$97:$CU$102,MATCH(魂兽1!$C$3,魂兽!$CM$97:$CM$102,0),7)+INDEX(魂兽!$BP$101:$BW$125,MATCH(魂兽1!$D$3,魂兽!$BO$101:$BO$125,0),7))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00" s="58">
        <f>IF(G100&lt;$A$3,0,INDEX(魂兽!$DG$79:$DN$85,MATCH(魂兽1!$B$3,魂兽!$DF$79:$DF$85,0),8)+INDEX(魂兽!$CN$97:$CU$102,MATCH(魂兽1!$C$3,魂兽!$CM$97:$CM$102,0),8)+INDEX(魂兽!$BP$101:$BW$125,MATCH(魂兽1!$D$3,魂兽!$BO$101:$BO$125,0),8))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01" spans="7:42" x14ac:dyDescent="0.2">
      <c r="G101" s="58">
        <v>95</v>
      </c>
      <c r="H101" s="29">
        <f>IF(G101&lt;$A$3,0,INDEX(魂兽!$DG$79:$DN$85,MATCH(魂兽1!$B$3,魂兽!$DF$79:$DF$85,0),4)+INDEX(魂兽!$CN$97:$CU$102,MATCH(魂兽1!$C$3,魂兽!$CM$97:$CM$102,0),4)+INDEX(魂兽!$BP$101:$BW$125,MATCH(魂兽1!$D$3,魂兽!$BO$101:$BO$125,0),4))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01" s="31">
        <f>IF(G101&lt;$A$3,0,INDEX(魂兽!$DG$79:$DN$85,MATCH(魂兽1!$B$3,魂兽!$DF$79:$DF$85,0),1)+INDEX(魂兽!$CN$97:$CU$102,MATCH(魂兽1!$C$3,魂兽!$CM$97:$CM$102,0),1)+INDEX(魂兽!$BP$101:$BW$125,MATCH(魂兽1!$D$3,魂兽!$BO$101:$BO$125,0),1))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01" s="58">
        <f>IF(G101&lt;$A$3,0,INDEX(魂兽!$DG$79:$DN$85,MATCH(魂兽1!$B$3,魂兽!$DF$79:$DF$85,0),2)+INDEX(魂兽!$CN$97:$CU$102,MATCH(魂兽1!$C$3,魂兽!$CM$97:$CM$102,0),2)+INDEX(魂兽!$BP$101:$BW$125,MATCH(魂兽1!$D$3,魂兽!$BO$101:$BO$125,0),2))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01" s="58">
        <f>IF(G101&lt;$A$3,0,INDEX(魂兽!$DG$79:$DN$85,MATCH(魂兽1!$B$3,魂兽!$DF$79:$DF$85,0),3)+INDEX(魂兽!$CN$97:$CU$102,MATCH(魂兽1!$C$3,魂兽!$CM$97:$CM$102,0),3)+INDEX(魂兽!$BP$101:$BW$125,MATCH(魂兽1!$D$3,魂兽!$BO$101:$BO$125,0),3))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01" s="58">
        <f>IF(G101&lt;$A$3,0,INDEX(魂兽!$DG$79:$DN$85,MATCH(魂兽1!$B$3,魂兽!$DF$79:$DF$85,0),5)+INDEX(魂兽!$CN$97:$CU$102,MATCH(魂兽1!$C$3,魂兽!$CM$97:$CM$102,0),5)+INDEX(魂兽!$BP$101:$BW$125,MATCH(魂兽1!$D$3,魂兽!$BO$101:$BO$125,0),5))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01" s="58">
        <f>IF(G101&lt;$A$3,0,INDEX(魂兽!$DG$79:$DN$85,MATCH(魂兽1!$B$3,魂兽!$DF$79:$DF$85,0),6)+INDEX(魂兽!$CN$97:$CU$102,MATCH(魂兽1!$C$3,魂兽!$CM$97:$CM$102,0),6)+INDEX(魂兽!$BP$101:$BW$125,MATCH(魂兽1!$D$3,魂兽!$BO$101:$BO$125,0),6))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01" s="58">
        <v>95</v>
      </c>
      <c r="X101" s="59">
        <f>IF($W101&lt;$L$3,0,INDEX(魂兽!$I$8:$I$126,MATCH(魂兽1!$X$3,魂兽!$G$8:$G$126,1),1))</f>
        <v>0.6</v>
      </c>
      <c r="Y101" s="59">
        <f>IF($W101&lt;$L$3,0,INDEX(魂兽!$I$8:$I$126,MATCH(魂兽1!$X$3,魂兽!$G$8:$G$126,1),1))</f>
        <v>0.6</v>
      </c>
      <c r="Z101" s="59">
        <f>IF($W101&lt;$L$3,0,INDEX(魂兽!$I$8:$I$126,MATCH(魂兽1!$X$3,魂兽!$G$8:$G$126,1),1))</f>
        <v>0.6</v>
      </c>
      <c r="AA101" s="59">
        <f>IF($W101&lt;$L$3,0,INDEX(魂兽!$I$8:$I$126,MATCH(魂兽1!$X$3,魂兽!$G$8:$G$126,1),1))</f>
        <v>0.6</v>
      </c>
      <c r="AB101" s="59">
        <f>IF($W101&lt;$L$3,0,INDEX(魂兽!$I$8:$I$126,MATCH(魂兽1!$X$3,魂兽!$G$8:$G$126,1),1))</f>
        <v>0.6</v>
      </c>
      <c r="AC101" s="59">
        <f>IF($W101&lt;$L$3,0,INDEX(魂兽!$I$8:$I$126,MATCH(魂兽1!$X$3,魂兽!$G$8:$G$126,1),1))</f>
        <v>0.6</v>
      </c>
      <c r="AD101" s="59">
        <f>IF($W101&lt;$L$3,0,INDEX(魂兽!$I$8:$I$126,MATCH(魂兽1!$X$3,魂兽!$G$8:$G$126,1),1))</f>
        <v>0.6</v>
      </c>
      <c r="AE101" s="59">
        <f>IF($W101&lt;$L$3,0,INDEX(魂兽!$I$8:$I$126,MATCH(魂兽1!$X$3,魂兽!$G$8:$G$126,1),1))</f>
        <v>0.6</v>
      </c>
      <c r="AF101" s="59">
        <f>IF($W101&lt;$L$3,0,INDEX(魂兽!$I$8:$I$126,MATCH(魂兽1!$X$3,魂兽!$G$8:$G$126,1),1))</f>
        <v>0.6</v>
      </c>
      <c r="AG101" s="59">
        <f>IF($W101&lt;$L$3,0,INDEX(魂兽!$I$8:$I$126,MATCH(魂兽1!$X$3,魂兽!$G$8:$G$126,1),1))</f>
        <v>0.6</v>
      </c>
      <c r="AH101" s="59">
        <f>IF($W101&lt;$L$3,0,INDEX(魂兽!$I$8:$I$126,MATCH(魂兽1!$X$3,魂兽!$G$8:$G$126,1),1))</f>
        <v>0.6</v>
      </c>
      <c r="AI101" s="59">
        <f>IF($W101&lt;$L$3,0,INDEX(魂兽!$I$8:$I$126,MATCH(魂兽1!$X$3,魂兽!$G$8:$G$126,1),1))</f>
        <v>0.6</v>
      </c>
      <c r="AJ101" s="59">
        <f>IF($W101&lt;$L$3,0,INDEX(魂兽!$I$8:$I$126,MATCH(魂兽1!$X$3,魂兽!$G$8:$G$126,1),1))</f>
        <v>0.6</v>
      </c>
      <c r="AK101" s="59">
        <f>IF($W101&lt;$L$3,0,INDEX(魂兽!$I$8:$I$126,MATCH(魂兽1!$X$3,魂兽!$G$8:$G$126,1),1))</f>
        <v>0.6</v>
      </c>
      <c r="AN101" s="58">
        <v>95</v>
      </c>
      <c r="AO101" s="58">
        <f>IF(G101&lt;$A$3,0,INDEX(魂兽!$DG$79:$DN$85,MATCH(魂兽1!$B$3,魂兽!$DF$79:$DF$85,0),7)+INDEX(魂兽!$CN$97:$CU$102,MATCH(魂兽1!$C$3,魂兽!$CM$97:$CM$102,0),7)+INDEX(魂兽!$BP$101:$BW$125,MATCH(魂兽1!$D$3,魂兽!$BO$101:$BO$125,0),7))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01" s="58">
        <f>IF(G101&lt;$A$3,0,INDEX(魂兽!$DG$79:$DN$85,MATCH(魂兽1!$B$3,魂兽!$DF$79:$DF$85,0),8)+INDEX(魂兽!$CN$97:$CU$102,MATCH(魂兽1!$C$3,魂兽!$CM$97:$CM$102,0),8)+INDEX(魂兽!$BP$101:$BW$125,MATCH(魂兽1!$D$3,魂兽!$BO$101:$BO$125,0),8))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02" spans="7:42" x14ac:dyDescent="0.2">
      <c r="G102" s="58">
        <v>96</v>
      </c>
      <c r="H102" s="29">
        <f>IF(G102&lt;$A$3,0,INDEX(魂兽!$DG$79:$DN$85,MATCH(魂兽1!$B$3,魂兽!$DF$79:$DF$85,0),4)+INDEX(魂兽!$CN$97:$CU$102,MATCH(魂兽1!$C$3,魂兽!$CM$97:$CM$102,0),4)+INDEX(魂兽!$BP$101:$BW$125,MATCH(魂兽1!$D$3,魂兽!$BO$101:$BO$125,0),4))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02" s="31">
        <f>IF(G102&lt;$A$3,0,INDEX(魂兽!$DG$79:$DN$85,MATCH(魂兽1!$B$3,魂兽!$DF$79:$DF$85,0),1)+INDEX(魂兽!$CN$97:$CU$102,MATCH(魂兽1!$C$3,魂兽!$CM$97:$CM$102,0),1)+INDEX(魂兽!$BP$101:$BW$125,MATCH(魂兽1!$D$3,魂兽!$BO$101:$BO$125,0),1))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02" s="58">
        <f>IF(G102&lt;$A$3,0,INDEX(魂兽!$DG$79:$DN$85,MATCH(魂兽1!$B$3,魂兽!$DF$79:$DF$85,0),2)+INDEX(魂兽!$CN$97:$CU$102,MATCH(魂兽1!$C$3,魂兽!$CM$97:$CM$102,0),2)+INDEX(魂兽!$BP$101:$BW$125,MATCH(魂兽1!$D$3,魂兽!$BO$101:$BO$125,0),2))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02" s="58">
        <f>IF(G102&lt;$A$3,0,INDEX(魂兽!$DG$79:$DN$85,MATCH(魂兽1!$B$3,魂兽!$DF$79:$DF$85,0),3)+INDEX(魂兽!$CN$97:$CU$102,MATCH(魂兽1!$C$3,魂兽!$CM$97:$CM$102,0),3)+INDEX(魂兽!$BP$101:$BW$125,MATCH(魂兽1!$D$3,魂兽!$BO$101:$BO$125,0),3))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02" s="58">
        <f>IF(G102&lt;$A$3,0,INDEX(魂兽!$DG$79:$DN$85,MATCH(魂兽1!$B$3,魂兽!$DF$79:$DF$85,0),5)+INDEX(魂兽!$CN$97:$CU$102,MATCH(魂兽1!$C$3,魂兽!$CM$97:$CM$102,0),5)+INDEX(魂兽!$BP$101:$BW$125,MATCH(魂兽1!$D$3,魂兽!$BO$101:$BO$125,0),5))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02" s="58">
        <f>IF(G102&lt;$A$3,0,INDEX(魂兽!$DG$79:$DN$85,MATCH(魂兽1!$B$3,魂兽!$DF$79:$DF$85,0),6)+INDEX(魂兽!$CN$97:$CU$102,MATCH(魂兽1!$C$3,魂兽!$CM$97:$CM$102,0),6)+INDEX(魂兽!$BP$101:$BW$125,MATCH(魂兽1!$D$3,魂兽!$BO$101:$BO$125,0),6))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02" s="58">
        <v>96</v>
      </c>
      <c r="X102" s="59">
        <f>IF($W102&lt;$L$3,0,INDEX(魂兽!$I$8:$I$126,MATCH(魂兽1!$X$3,魂兽!$G$8:$G$126,1),1))</f>
        <v>0.6</v>
      </c>
      <c r="Y102" s="59">
        <f>IF($W102&lt;$L$3,0,INDEX(魂兽!$I$8:$I$126,MATCH(魂兽1!$X$3,魂兽!$G$8:$G$126,1),1))</f>
        <v>0.6</v>
      </c>
      <c r="Z102" s="59">
        <f>IF($W102&lt;$L$3,0,INDEX(魂兽!$I$8:$I$126,MATCH(魂兽1!$X$3,魂兽!$G$8:$G$126,1),1))</f>
        <v>0.6</v>
      </c>
      <c r="AA102" s="59">
        <f>IF($W102&lt;$L$3,0,INDEX(魂兽!$I$8:$I$126,MATCH(魂兽1!$X$3,魂兽!$G$8:$G$126,1),1))</f>
        <v>0.6</v>
      </c>
      <c r="AB102" s="59">
        <f>IF($W102&lt;$L$3,0,INDEX(魂兽!$I$8:$I$126,MATCH(魂兽1!$X$3,魂兽!$G$8:$G$126,1),1))</f>
        <v>0.6</v>
      </c>
      <c r="AC102" s="59">
        <f>IF($W102&lt;$L$3,0,INDEX(魂兽!$I$8:$I$126,MATCH(魂兽1!$X$3,魂兽!$G$8:$G$126,1),1))</f>
        <v>0.6</v>
      </c>
      <c r="AD102" s="59">
        <f>IF($W102&lt;$L$3,0,INDEX(魂兽!$I$8:$I$126,MATCH(魂兽1!$X$3,魂兽!$G$8:$G$126,1),1))</f>
        <v>0.6</v>
      </c>
      <c r="AE102" s="59">
        <f>IF($W102&lt;$L$3,0,INDEX(魂兽!$I$8:$I$126,MATCH(魂兽1!$X$3,魂兽!$G$8:$G$126,1),1))</f>
        <v>0.6</v>
      </c>
      <c r="AF102" s="59">
        <f>IF($W102&lt;$L$3,0,INDEX(魂兽!$I$8:$I$126,MATCH(魂兽1!$X$3,魂兽!$G$8:$G$126,1),1))</f>
        <v>0.6</v>
      </c>
      <c r="AG102" s="59">
        <f>IF($W102&lt;$L$3,0,INDEX(魂兽!$I$8:$I$126,MATCH(魂兽1!$X$3,魂兽!$G$8:$G$126,1),1))</f>
        <v>0.6</v>
      </c>
      <c r="AH102" s="59">
        <f>IF($W102&lt;$L$3,0,INDEX(魂兽!$I$8:$I$126,MATCH(魂兽1!$X$3,魂兽!$G$8:$G$126,1),1))</f>
        <v>0.6</v>
      </c>
      <c r="AI102" s="59">
        <f>IF($W102&lt;$L$3,0,INDEX(魂兽!$I$8:$I$126,MATCH(魂兽1!$X$3,魂兽!$G$8:$G$126,1),1))</f>
        <v>0.6</v>
      </c>
      <c r="AJ102" s="59">
        <f>IF($W102&lt;$L$3,0,INDEX(魂兽!$I$8:$I$126,MATCH(魂兽1!$X$3,魂兽!$G$8:$G$126,1),1))</f>
        <v>0.6</v>
      </c>
      <c r="AK102" s="59">
        <f>IF($W102&lt;$L$3,0,INDEX(魂兽!$I$8:$I$126,MATCH(魂兽1!$X$3,魂兽!$G$8:$G$126,1),1))</f>
        <v>0.6</v>
      </c>
      <c r="AN102" s="58">
        <v>96</v>
      </c>
      <c r="AO102" s="58">
        <f>IF(G102&lt;$A$3,0,INDEX(魂兽!$DG$79:$DN$85,MATCH(魂兽1!$B$3,魂兽!$DF$79:$DF$85,0),7)+INDEX(魂兽!$CN$97:$CU$102,MATCH(魂兽1!$C$3,魂兽!$CM$97:$CM$102,0),7)+INDEX(魂兽!$BP$101:$BW$125,MATCH(魂兽1!$D$3,魂兽!$BO$101:$BO$125,0),7))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02" s="58">
        <f>IF(G102&lt;$A$3,0,INDEX(魂兽!$DG$79:$DN$85,MATCH(魂兽1!$B$3,魂兽!$DF$79:$DF$85,0),8)+INDEX(魂兽!$CN$97:$CU$102,MATCH(魂兽1!$C$3,魂兽!$CM$97:$CM$102,0),8)+INDEX(魂兽!$BP$101:$BW$125,MATCH(魂兽1!$D$3,魂兽!$BO$101:$BO$125,0),8))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03" spans="7:42" x14ac:dyDescent="0.2">
      <c r="G103" s="58">
        <v>97</v>
      </c>
      <c r="H103" s="29">
        <f>IF(G103&lt;$A$3,0,INDEX(魂兽!$DG$79:$DN$85,MATCH(魂兽1!$B$3,魂兽!$DF$79:$DF$85,0),4)+INDEX(魂兽!$CN$97:$CU$102,MATCH(魂兽1!$C$3,魂兽!$CM$97:$CM$102,0),4)+INDEX(魂兽!$BP$101:$BW$125,MATCH(魂兽1!$D$3,魂兽!$BO$101:$BO$125,0),4))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03" s="31">
        <f>IF(G103&lt;$A$3,0,INDEX(魂兽!$DG$79:$DN$85,MATCH(魂兽1!$B$3,魂兽!$DF$79:$DF$85,0),1)+INDEX(魂兽!$CN$97:$CU$102,MATCH(魂兽1!$C$3,魂兽!$CM$97:$CM$102,0),1)+INDEX(魂兽!$BP$101:$BW$125,MATCH(魂兽1!$D$3,魂兽!$BO$101:$BO$125,0),1))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03" s="58">
        <f>IF(G103&lt;$A$3,0,INDEX(魂兽!$DG$79:$DN$85,MATCH(魂兽1!$B$3,魂兽!$DF$79:$DF$85,0),2)+INDEX(魂兽!$CN$97:$CU$102,MATCH(魂兽1!$C$3,魂兽!$CM$97:$CM$102,0),2)+INDEX(魂兽!$BP$101:$BW$125,MATCH(魂兽1!$D$3,魂兽!$BO$101:$BO$125,0),2))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03" s="58">
        <f>IF(G103&lt;$A$3,0,INDEX(魂兽!$DG$79:$DN$85,MATCH(魂兽1!$B$3,魂兽!$DF$79:$DF$85,0),3)+INDEX(魂兽!$CN$97:$CU$102,MATCH(魂兽1!$C$3,魂兽!$CM$97:$CM$102,0),3)+INDEX(魂兽!$BP$101:$BW$125,MATCH(魂兽1!$D$3,魂兽!$BO$101:$BO$125,0),3))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03" s="58">
        <f>IF(G103&lt;$A$3,0,INDEX(魂兽!$DG$79:$DN$85,MATCH(魂兽1!$B$3,魂兽!$DF$79:$DF$85,0),5)+INDEX(魂兽!$CN$97:$CU$102,MATCH(魂兽1!$C$3,魂兽!$CM$97:$CM$102,0),5)+INDEX(魂兽!$BP$101:$BW$125,MATCH(魂兽1!$D$3,魂兽!$BO$101:$BO$125,0),5))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03" s="58">
        <f>IF(G103&lt;$A$3,0,INDEX(魂兽!$DG$79:$DN$85,MATCH(魂兽1!$B$3,魂兽!$DF$79:$DF$85,0),6)+INDEX(魂兽!$CN$97:$CU$102,MATCH(魂兽1!$C$3,魂兽!$CM$97:$CM$102,0),6)+INDEX(魂兽!$BP$101:$BW$125,MATCH(魂兽1!$D$3,魂兽!$BO$101:$BO$125,0),6))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03" s="58">
        <v>97</v>
      </c>
      <c r="X103" s="59">
        <f>IF($W103&lt;$L$3,0,INDEX(魂兽!$I$8:$I$126,MATCH(魂兽1!$X$3,魂兽!$G$8:$G$126,1),1))</f>
        <v>0.6</v>
      </c>
      <c r="Y103" s="59">
        <f>IF($W103&lt;$L$3,0,INDEX(魂兽!$I$8:$I$126,MATCH(魂兽1!$X$3,魂兽!$G$8:$G$126,1),1))</f>
        <v>0.6</v>
      </c>
      <c r="Z103" s="59">
        <f>IF($W103&lt;$L$3,0,INDEX(魂兽!$I$8:$I$126,MATCH(魂兽1!$X$3,魂兽!$G$8:$G$126,1),1))</f>
        <v>0.6</v>
      </c>
      <c r="AA103" s="59">
        <f>IF($W103&lt;$L$3,0,INDEX(魂兽!$I$8:$I$126,MATCH(魂兽1!$X$3,魂兽!$G$8:$G$126,1),1))</f>
        <v>0.6</v>
      </c>
      <c r="AB103" s="59">
        <f>IF($W103&lt;$L$3,0,INDEX(魂兽!$I$8:$I$126,MATCH(魂兽1!$X$3,魂兽!$G$8:$G$126,1),1))</f>
        <v>0.6</v>
      </c>
      <c r="AC103" s="59">
        <f>IF($W103&lt;$L$3,0,INDEX(魂兽!$I$8:$I$126,MATCH(魂兽1!$X$3,魂兽!$G$8:$G$126,1),1))</f>
        <v>0.6</v>
      </c>
      <c r="AD103" s="59">
        <f>IF($W103&lt;$L$3,0,INDEX(魂兽!$I$8:$I$126,MATCH(魂兽1!$X$3,魂兽!$G$8:$G$126,1),1))</f>
        <v>0.6</v>
      </c>
      <c r="AE103" s="59">
        <f>IF($W103&lt;$L$3,0,INDEX(魂兽!$I$8:$I$126,MATCH(魂兽1!$X$3,魂兽!$G$8:$G$126,1),1))</f>
        <v>0.6</v>
      </c>
      <c r="AF103" s="59">
        <f>IF($W103&lt;$L$3,0,INDEX(魂兽!$I$8:$I$126,MATCH(魂兽1!$X$3,魂兽!$G$8:$G$126,1),1))</f>
        <v>0.6</v>
      </c>
      <c r="AG103" s="59">
        <f>IF($W103&lt;$L$3,0,INDEX(魂兽!$I$8:$I$126,MATCH(魂兽1!$X$3,魂兽!$G$8:$G$126,1),1))</f>
        <v>0.6</v>
      </c>
      <c r="AH103" s="59">
        <f>IF($W103&lt;$L$3,0,INDEX(魂兽!$I$8:$I$126,MATCH(魂兽1!$X$3,魂兽!$G$8:$G$126,1),1))</f>
        <v>0.6</v>
      </c>
      <c r="AI103" s="59">
        <f>IF($W103&lt;$L$3,0,INDEX(魂兽!$I$8:$I$126,MATCH(魂兽1!$X$3,魂兽!$G$8:$G$126,1),1))</f>
        <v>0.6</v>
      </c>
      <c r="AJ103" s="59">
        <f>IF($W103&lt;$L$3,0,INDEX(魂兽!$I$8:$I$126,MATCH(魂兽1!$X$3,魂兽!$G$8:$G$126,1),1))</f>
        <v>0.6</v>
      </c>
      <c r="AK103" s="59">
        <f>IF($W103&lt;$L$3,0,INDEX(魂兽!$I$8:$I$126,MATCH(魂兽1!$X$3,魂兽!$G$8:$G$126,1),1))</f>
        <v>0.6</v>
      </c>
      <c r="AN103" s="58">
        <v>97</v>
      </c>
      <c r="AO103" s="58">
        <f>IF(G103&lt;$A$3,0,INDEX(魂兽!$DG$79:$DN$85,MATCH(魂兽1!$B$3,魂兽!$DF$79:$DF$85,0),7)+INDEX(魂兽!$CN$97:$CU$102,MATCH(魂兽1!$C$3,魂兽!$CM$97:$CM$102,0),7)+INDEX(魂兽!$BP$101:$BW$125,MATCH(魂兽1!$D$3,魂兽!$BO$101:$BO$125,0),7))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03" s="58">
        <f>IF(G103&lt;$A$3,0,INDEX(魂兽!$DG$79:$DN$85,MATCH(魂兽1!$B$3,魂兽!$DF$79:$DF$85,0),8)+INDEX(魂兽!$CN$97:$CU$102,MATCH(魂兽1!$C$3,魂兽!$CM$97:$CM$102,0),8)+INDEX(魂兽!$BP$101:$BW$125,MATCH(魂兽1!$D$3,魂兽!$BO$101:$BO$125,0),8))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04" spans="7:42" x14ac:dyDescent="0.2">
      <c r="G104" s="58">
        <v>98</v>
      </c>
      <c r="H104" s="29">
        <f>IF(G104&lt;$A$3,0,INDEX(魂兽!$DG$79:$DN$85,MATCH(魂兽1!$B$3,魂兽!$DF$79:$DF$85,0),4)+INDEX(魂兽!$CN$97:$CU$102,MATCH(魂兽1!$C$3,魂兽!$CM$97:$CM$102,0),4)+INDEX(魂兽!$BP$101:$BW$125,MATCH(魂兽1!$D$3,魂兽!$BO$101:$BO$125,0),4))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04" s="31">
        <f>IF(G104&lt;$A$3,0,INDEX(魂兽!$DG$79:$DN$85,MATCH(魂兽1!$B$3,魂兽!$DF$79:$DF$85,0),1)+INDEX(魂兽!$CN$97:$CU$102,MATCH(魂兽1!$C$3,魂兽!$CM$97:$CM$102,0),1)+INDEX(魂兽!$BP$101:$BW$125,MATCH(魂兽1!$D$3,魂兽!$BO$101:$BO$125,0),1))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04" s="58">
        <f>IF(G104&lt;$A$3,0,INDEX(魂兽!$DG$79:$DN$85,MATCH(魂兽1!$B$3,魂兽!$DF$79:$DF$85,0),2)+INDEX(魂兽!$CN$97:$CU$102,MATCH(魂兽1!$C$3,魂兽!$CM$97:$CM$102,0),2)+INDEX(魂兽!$BP$101:$BW$125,MATCH(魂兽1!$D$3,魂兽!$BO$101:$BO$125,0),2))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04" s="58">
        <f>IF(G104&lt;$A$3,0,INDEX(魂兽!$DG$79:$DN$85,MATCH(魂兽1!$B$3,魂兽!$DF$79:$DF$85,0),3)+INDEX(魂兽!$CN$97:$CU$102,MATCH(魂兽1!$C$3,魂兽!$CM$97:$CM$102,0),3)+INDEX(魂兽!$BP$101:$BW$125,MATCH(魂兽1!$D$3,魂兽!$BO$101:$BO$125,0),3))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04" s="58">
        <f>IF(G104&lt;$A$3,0,INDEX(魂兽!$DG$79:$DN$85,MATCH(魂兽1!$B$3,魂兽!$DF$79:$DF$85,0),5)+INDEX(魂兽!$CN$97:$CU$102,MATCH(魂兽1!$C$3,魂兽!$CM$97:$CM$102,0),5)+INDEX(魂兽!$BP$101:$BW$125,MATCH(魂兽1!$D$3,魂兽!$BO$101:$BO$125,0),5))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04" s="58">
        <f>IF(G104&lt;$A$3,0,INDEX(魂兽!$DG$79:$DN$85,MATCH(魂兽1!$B$3,魂兽!$DF$79:$DF$85,0),6)+INDEX(魂兽!$CN$97:$CU$102,MATCH(魂兽1!$C$3,魂兽!$CM$97:$CM$102,0),6)+INDEX(魂兽!$BP$101:$BW$125,MATCH(魂兽1!$D$3,魂兽!$BO$101:$BO$125,0),6))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04" s="58">
        <v>98</v>
      </c>
      <c r="X104" s="59">
        <f>IF($W104&lt;$L$3,0,INDEX(魂兽!$I$8:$I$126,MATCH(魂兽1!$X$3,魂兽!$G$8:$G$126,1),1))</f>
        <v>0.6</v>
      </c>
      <c r="Y104" s="59">
        <f>IF($W104&lt;$L$3,0,INDEX(魂兽!$I$8:$I$126,MATCH(魂兽1!$X$3,魂兽!$G$8:$G$126,1),1))</f>
        <v>0.6</v>
      </c>
      <c r="Z104" s="59">
        <f>IF($W104&lt;$L$3,0,INDEX(魂兽!$I$8:$I$126,MATCH(魂兽1!$X$3,魂兽!$G$8:$G$126,1),1))</f>
        <v>0.6</v>
      </c>
      <c r="AA104" s="59">
        <f>IF($W104&lt;$L$3,0,INDEX(魂兽!$I$8:$I$126,MATCH(魂兽1!$X$3,魂兽!$G$8:$G$126,1),1))</f>
        <v>0.6</v>
      </c>
      <c r="AB104" s="59">
        <f>IF($W104&lt;$L$3,0,INDEX(魂兽!$I$8:$I$126,MATCH(魂兽1!$X$3,魂兽!$G$8:$G$126,1),1))</f>
        <v>0.6</v>
      </c>
      <c r="AC104" s="59">
        <f>IF($W104&lt;$L$3,0,INDEX(魂兽!$I$8:$I$126,MATCH(魂兽1!$X$3,魂兽!$G$8:$G$126,1),1))</f>
        <v>0.6</v>
      </c>
      <c r="AD104" s="59">
        <f>IF($W104&lt;$L$3,0,INDEX(魂兽!$I$8:$I$126,MATCH(魂兽1!$X$3,魂兽!$G$8:$G$126,1),1))</f>
        <v>0.6</v>
      </c>
      <c r="AE104" s="59">
        <f>IF($W104&lt;$L$3,0,INDEX(魂兽!$I$8:$I$126,MATCH(魂兽1!$X$3,魂兽!$G$8:$G$126,1),1))</f>
        <v>0.6</v>
      </c>
      <c r="AF104" s="59">
        <f>IF($W104&lt;$L$3,0,INDEX(魂兽!$I$8:$I$126,MATCH(魂兽1!$X$3,魂兽!$G$8:$G$126,1),1))</f>
        <v>0.6</v>
      </c>
      <c r="AG104" s="59">
        <f>IF($W104&lt;$L$3,0,INDEX(魂兽!$I$8:$I$126,MATCH(魂兽1!$X$3,魂兽!$G$8:$G$126,1),1))</f>
        <v>0.6</v>
      </c>
      <c r="AH104" s="59">
        <f>IF($W104&lt;$L$3,0,INDEX(魂兽!$I$8:$I$126,MATCH(魂兽1!$X$3,魂兽!$G$8:$G$126,1),1))</f>
        <v>0.6</v>
      </c>
      <c r="AI104" s="59">
        <f>IF($W104&lt;$L$3,0,INDEX(魂兽!$I$8:$I$126,MATCH(魂兽1!$X$3,魂兽!$G$8:$G$126,1),1))</f>
        <v>0.6</v>
      </c>
      <c r="AJ104" s="59">
        <f>IF($W104&lt;$L$3,0,INDEX(魂兽!$I$8:$I$126,MATCH(魂兽1!$X$3,魂兽!$G$8:$G$126,1),1))</f>
        <v>0.6</v>
      </c>
      <c r="AK104" s="59">
        <f>IF($W104&lt;$L$3,0,INDEX(魂兽!$I$8:$I$126,MATCH(魂兽1!$X$3,魂兽!$G$8:$G$126,1),1))</f>
        <v>0.6</v>
      </c>
      <c r="AN104" s="58">
        <v>98</v>
      </c>
      <c r="AO104" s="58">
        <f>IF(G104&lt;$A$3,0,INDEX(魂兽!$DG$79:$DN$85,MATCH(魂兽1!$B$3,魂兽!$DF$79:$DF$85,0),7)+INDEX(魂兽!$CN$97:$CU$102,MATCH(魂兽1!$C$3,魂兽!$CM$97:$CM$102,0),7)+INDEX(魂兽!$BP$101:$BW$125,MATCH(魂兽1!$D$3,魂兽!$BO$101:$BO$125,0),7))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04" s="58">
        <f>IF(G104&lt;$A$3,0,INDEX(魂兽!$DG$79:$DN$85,MATCH(魂兽1!$B$3,魂兽!$DF$79:$DF$85,0),8)+INDEX(魂兽!$CN$97:$CU$102,MATCH(魂兽1!$C$3,魂兽!$CM$97:$CM$102,0),8)+INDEX(魂兽!$BP$101:$BW$125,MATCH(魂兽1!$D$3,魂兽!$BO$101:$BO$125,0),8))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05" spans="7:42" x14ac:dyDescent="0.2">
      <c r="G105" s="58">
        <v>99</v>
      </c>
      <c r="H105" s="29">
        <f>IF(G105&lt;$A$3,0,INDEX(魂兽!$DG$79:$DN$85,MATCH(魂兽1!$B$3,魂兽!$DF$79:$DF$85,0),4)+INDEX(魂兽!$CN$97:$CU$102,MATCH(魂兽1!$C$3,魂兽!$CM$97:$CM$102,0),4)+INDEX(魂兽!$BP$101:$BW$125,MATCH(魂兽1!$D$3,魂兽!$BO$101:$BO$125,0),4))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05" s="31">
        <f>IF(G105&lt;$A$3,0,INDEX(魂兽!$DG$79:$DN$85,MATCH(魂兽1!$B$3,魂兽!$DF$79:$DF$85,0),1)+INDEX(魂兽!$CN$97:$CU$102,MATCH(魂兽1!$C$3,魂兽!$CM$97:$CM$102,0),1)+INDEX(魂兽!$BP$101:$BW$125,MATCH(魂兽1!$D$3,魂兽!$BO$101:$BO$125,0),1))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05" s="58">
        <f>IF(G105&lt;$A$3,0,INDEX(魂兽!$DG$79:$DN$85,MATCH(魂兽1!$B$3,魂兽!$DF$79:$DF$85,0),2)+INDEX(魂兽!$CN$97:$CU$102,MATCH(魂兽1!$C$3,魂兽!$CM$97:$CM$102,0),2)+INDEX(魂兽!$BP$101:$BW$125,MATCH(魂兽1!$D$3,魂兽!$BO$101:$BO$125,0),2))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05" s="58">
        <f>IF(G105&lt;$A$3,0,INDEX(魂兽!$DG$79:$DN$85,MATCH(魂兽1!$B$3,魂兽!$DF$79:$DF$85,0),3)+INDEX(魂兽!$CN$97:$CU$102,MATCH(魂兽1!$C$3,魂兽!$CM$97:$CM$102,0),3)+INDEX(魂兽!$BP$101:$BW$125,MATCH(魂兽1!$D$3,魂兽!$BO$101:$BO$125,0),3))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05" s="58">
        <f>IF(G105&lt;$A$3,0,INDEX(魂兽!$DG$79:$DN$85,MATCH(魂兽1!$B$3,魂兽!$DF$79:$DF$85,0),5)+INDEX(魂兽!$CN$97:$CU$102,MATCH(魂兽1!$C$3,魂兽!$CM$97:$CM$102,0),5)+INDEX(魂兽!$BP$101:$BW$125,MATCH(魂兽1!$D$3,魂兽!$BO$101:$BO$125,0),5))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05" s="58">
        <f>IF(G105&lt;$A$3,0,INDEX(魂兽!$DG$79:$DN$85,MATCH(魂兽1!$B$3,魂兽!$DF$79:$DF$85,0),6)+INDEX(魂兽!$CN$97:$CU$102,MATCH(魂兽1!$C$3,魂兽!$CM$97:$CM$102,0),6)+INDEX(魂兽!$BP$101:$BW$125,MATCH(魂兽1!$D$3,魂兽!$BO$101:$BO$125,0),6))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05" s="58">
        <v>99</v>
      </c>
      <c r="X105" s="59">
        <f>IF($W105&lt;$L$3,0,INDEX(魂兽!$I$8:$I$126,MATCH(魂兽1!$X$3,魂兽!$G$8:$G$126,1),1))</f>
        <v>0.6</v>
      </c>
      <c r="Y105" s="59">
        <f>IF($W105&lt;$L$3,0,INDEX(魂兽!$I$8:$I$126,MATCH(魂兽1!$X$3,魂兽!$G$8:$G$126,1),1))</f>
        <v>0.6</v>
      </c>
      <c r="Z105" s="59">
        <f>IF($W105&lt;$L$3,0,INDEX(魂兽!$I$8:$I$126,MATCH(魂兽1!$X$3,魂兽!$G$8:$G$126,1),1))</f>
        <v>0.6</v>
      </c>
      <c r="AA105" s="59">
        <f>IF($W105&lt;$L$3,0,INDEX(魂兽!$I$8:$I$126,MATCH(魂兽1!$X$3,魂兽!$G$8:$G$126,1),1))</f>
        <v>0.6</v>
      </c>
      <c r="AB105" s="59">
        <f>IF($W105&lt;$L$3,0,INDEX(魂兽!$I$8:$I$126,MATCH(魂兽1!$X$3,魂兽!$G$8:$G$126,1),1))</f>
        <v>0.6</v>
      </c>
      <c r="AC105" s="59">
        <f>IF($W105&lt;$L$3,0,INDEX(魂兽!$I$8:$I$126,MATCH(魂兽1!$X$3,魂兽!$G$8:$G$126,1),1))</f>
        <v>0.6</v>
      </c>
      <c r="AD105" s="59">
        <f>IF($W105&lt;$L$3,0,INDEX(魂兽!$I$8:$I$126,MATCH(魂兽1!$X$3,魂兽!$G$8:$G$126,1),1))</f>
        <v>0.6</v>
      </c>
      <c r="AE105" s="59">
        <f>IF($W105&lt;$L$3,0,INDEX(魂兽!$I$8:$I$126,MATCH(魂兽1!$X$3,魂兽!$G$8:$G$126,1),1))</f>
        <v>0.6</v>
      </c>
      <c r="AF105" s="59">
        <f>IF($W105&lt;$L$3,0,INDEX(魂兽!$I$8:$I$126,MATCH(魂兽1!$X$3,魂兽!$G$8:$G$126,1),1))</f>
        <v>0.6</v>
      </c>
      <c r="AG105" s="59">
        <f>IF($W105&lt;$L$3,0,INDEX(魂兽!$I$8:$I$126,MATCH(魂兽1!$X$3,魂兽!$G$8:$G$126,1),1))</f>
        <v>0.6</v>
      </c>
      <c r="AH105" s="59">
        <f>IF($W105&lt;$L$3,0,INDEX(魂兽!$I$8:$I$126,MATCH(魂兽1!$X$3,魂兽!$G$8:$G$126,1),1))</f>
        <v>0.6</v>
      </c>
      <c r="AI105" s="59">
        <f>IF($W105&lt;$L$3,0,INDEX(魂兽!$I$8:$I$126,MATCH(魂兽1!$X$3,魂兽!$G$8:$G$126,1),1))</f>
        <v>0.6</v>
      </c>
      <c r="AJ105" s="59">
        <f>IF($W105&lt;$L$3,0,INDEX(魂兽!$I$8:$I$126,MATCH(魂兽1!$X$3,魂兽!$G$8:$G$126,1),1))</f>
        <v>0.6</v>
      </c>
      <c r="AK105" s="59">
        <f>IF($W105&lt;$L$3,0,INDEX(魂兽!$I$8:$I$126,MATCH(魂兽1!$X$3,魂兽!$G$8:$G$126,1),1))</f>
        <v>0.6</v>
      </c>
      <c r="AN105" s="58">
        <v>99</v>
      </c>
      <c r="AO105" s="58">
        <f>IF(G105&lt;$A$3,0,INDEX(魂兽!$DG$79:$DN$85,MATCH(魂兽1!$B$3,魂兽!$DF$79:$DF$85,0),7)+INDEX(魂兽!$CN$97:$CU$102,MATCH(魂兽1!$C$3,魂兽!$CM$97:$CM$102,0),7)+INDEX(魂兽!$BP$101:$BW$125,MATCH(魂兽1!$D$3,魂兽!$BO$101:$BO$125,0),7))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05" s="58">
        <f>IF(G105&lt;$A$3,0,INDEX(魂兽!$DG$79:$DN$85,MATCH(魂兽1!$B$3,魂兽!$DF$79:$DF$85,0),8)+INDEX(魂兽!$CN$97:$CU$102,MATCH(魂兽1!$C$3,魂兽!$CM$97:$CM$102,0),8)+INDEX(魂兽!$BP$101:$BW$125,MATCH(魂兽1!$D$3,魂兽!$BO$101:$BO$125,0),8))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06" spans="7:42" x14ac:dyDescent="0.2">
      <c r="G106" s="58">
        <v>100</v>
      </c>
      <c r="H106" s="29">
        <f>IF(G106&lt;$A$3,0,INDEX(魂兽!$DG$79:$DN$85,MATCH(魂兽1!$B$3,魂兽!$DF$79:$DF$85,0),4)+INDEX(魂兽!$CN$97:$CU$102,MATCH(魂兽1!$C$3,魂兽!$CM$97:$CM$102,0),4)+INDEX(魂兽!$BP$101:$BW$125,MATCH(魂兽1!$D$3,魂兽!$BO$101:$BO$125,0),4))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06" s="31">
        <f>IF(G106&lt;$A$3,0,INDEX(魂兽!$DG$79:$DN$85,MATCH(魂兽1!$B$3,魂兽!$DF$79:$DF$85,0),1)+INDEX(魂兽!$CN$97:$CU$102,MATCH(魂兽1!$C$3,魂兽!$CM$97:$CM$102,0),1)+INDEX(魂兽!$BP$101:$BW$125,MATCH(魂兽1!$D$3,魂兽!$BO$101:$BO$125,0),1))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06" s="58">
        <f>IF(G106&lt;$A$3,0,INDEX(魂兽!$DG$79:$DN$85,MATCH(魂兽1!$B$3,魂兽!$DF$79:$DF$85,0),2)+INDEX(魂兽!$CN$97:$CU$102,MATCH(魂兽1!$C$3,魂兽!$CM$97:$CM$102,0),2)+INDEX(魂兽!$BP$101:$BW$125,MATCH(魂兽1!$D$3,魂兽!$BO$101:$BO$125,0),2))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06" s="58">
        <f>IF(G106&lt;$A$3,0,INDEX(魂兽!$DG$79:$DN$85,MATCH(魂兽1!$B$3,魂兽!$DF$79:$DF$85,0),3)+INDEX(魂兽!$CN$97:$CU$102,MATCH(魂兽1!$C$3,魂兽!$CM$97:$CM$102,0),3)+INDEX(魂兽!$BP$101:$BW$125,MATCH(魂兽1!$D$3,魂兽!$BO$101:$BO$125,0),3))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06" s="58">
        <f>IF(G106&lt;$A$3,0,INDEX(魂兽!$DG$79:$DN$85,MATCH(魂兽1!$B$3,魂兽!$DF$79:$DF$85,0),5)+INDEX(魂兽!$CN$97:$CU$102,MATCH(魂兽1!$C$3,魂兽!$CM$97:$CM$102,0),5)+INDEX(魂兽!$BP$101:$BW$125,MATCH(魂兽1!$D$3,魂兽!$BO$101:$BO$125,0),5))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06" s="58">
        <f>IF(G106&lt;$A$3,0,INDEX(魂兽!$DG$79:$DN$85,MATCH(魂兽1!$B$3,魂兽!$DF$79:$DF$85,0),6)+INDEX(魂兽!$CN$97:$CU$102,MATCH(魂兽1!$C$3,魂兽!$CM$97:$CM$102,0),6)+INDEX(魂兽!$BP$101:$BW$125,MATCH(魂兽1!$D$3,魂兽!$BO$101:$BO$125,0),6))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06" s="58">
        <v>100</v>
      </c>
      <c r="X106" s="59">
        <f>IF($W106&lt;$L$3,0,INDEX(魂兽!$I$8:$I$126,MATCH(魂兽1!$X$3,魂兽!$G$8:$G$126,1),1))</f>
        <v>0.6</v>
      </c>
      <c r="Y106" s="59">
        <f>IF($W106&lt;$L$3,0,INDEX(魂兽!$I$8:$I$126,MATCH(魂兽1!$X$3,魂兽!$G$8:$G$126,1),1))</f>
        <v>0.6</v>
      </c>
      <c r="Z106" s="59">
        <f>IF($W106&lt;$L$3,0,INDEX(魂兽!$I$8:$I$126,MATCH(魂兽1!$X$3,魂兽!$G$8:$G$126,1),1))</f>
        <v>0.6</v>
      </c>
      <c r="AA106" s="59">
        <f>IF($W106&lt;$L$3,0,INDEX(魂兽!$I$8:$I$126,MATCH(魂兽1!$X$3,魂兽!$G$8:$G$126,1),1))</f>
        <v>0.6</v>
      </c>
      <c r="AB106" s="59">
        <f>IF($W106&lt;$L$3,0,INDEX(魂兽!$I$8:$I$126,MATCH(魂兽1!$X$3,魂兽!$G$8:$G$126,1),1))</f>
        <v>0.6</v>
      </c>
      <c r="AC106" s="59">
        <f>IF($W106&lt;$L$3,0,INDEX(魂兽!$I$8:$I$126,MATCH(魂兽1!$X$3,魂兽!$G$8:$G$126,1),1))</f>
        <v>0.6</v>
      </c>
      <c r="AD106" s="59">
        <f>IF($W106&lt;$L$3,0,INDEX(魂兽!$I$8:$I$126,MATCH(魂兽1!$X$3,魂兽!$G$8:$G$126,1),1))</f>
        <v>0.6</v>
      </c>
      <c r="AE106" s="59">
        <f>IF($W106&lt;$L$3,0,INDEX(魂兽!$I$8:$I$126,MATCH(魂兽1!$X$3,魂兽!$G$8:$G$126,1),1))</f>
        <v>0.6</v>
      </c>
      <c r="AF106" s="59">
        <f>IF($W106&lt;$L$3,0,INDEX(魂兽!$I$8:$I$126,MATCH(魂兽1!$X$3,魂兽!$G$8:$G$126,1),1))</f>
        <v>0.6</v>
      </c>
      <c r="AG106" s="59">
        <f>IF($W106&lt;$L$3,0,INDEX(魂兽!$I$8:$I$126,MATCH(魂兽1!$X$3,魂兽!$G$8:$G$126,1),1))</f>
        <v>0.6</v>
      </c>
      <c r="AH106" s="59">
        <f>IF($W106&lt;$L$3,0,INDEX(魂兽!$I$8:$I$126,MATCH(魂兽1!$X$3,魂兽!$G$8:$G$126,1),1))</f>
        <v>0.6</v>
      </c>
      <c r="AI106" s="59">
        <f>IF($W106&lt;$L$3,0,INDEX(魂兽!$I$8:$I$126,MATCH(魂兽1!$X$3,魂兽!$G$8:$G$126,1),1))</f>
        <v>0.6</v>
      </c>
      <c r="AJ106" s="59">
        <f>IF($W106&lt;$L$3,0,INDEX(魂兽!$I$8:$I$126,MATCH(魂兽1!$X$3,魂兽!$G$8:$G$126,1),1))</f>
        <v>0.6</v>
      </c>
      <c r="AK106" s="59">
        <f>IF($W106&lt;$L$3,0,INDEX(魂兽!$I$8:$I$126,MATCH(魂兽1!$X$3,魂兽!$G$8:$G$126,1),1))</f>
        <v>0.6</v>
      </c>
      <c r="AN106" s="58">
        <v>100</v>
      </c>
      <c r="AO106" s="58">
        <f>IF(G106&lt;$A$3,0,INDEX(魂兽!$DG$79:$DN$85,MATCH(魂兽1!$B$3,魂兽!$DF$79:$DF$85,0),7)+INDEX(魂兽!$CN$97:$CU$102,MATCH(魂兽1!$C$3,魂兽!$CM$97:$CM$102,0),7)+INDEX(魂兽!$BP$101:$BW$125,MATCH(魂兽1!$D$3,魂兽!$BO$101:$BO$125,0),7))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06" s="58">
        <f>IF(G106&lt;$A$3,0,INDEX(魂兽!$DG$79:$DN$85,MATCH(魂兽1!$B$3,魂兽!$DF$79:$DF$85,0),8)+INDEX(魂兽!$CN$97:$CU$102,MATCH(魂兽1!$C$3,魂兽!$CM$97:$CM$102,0),8)+INDEX(魂兽!$BP$101:$BW$125,MATCH(魂兽1!$D$3,魂兽!$BO$101:$BO$125,0),8))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07" spans="7:42" x14ac:dyDescent="0.2">
      <c r="G107" s="58">
        <v>101</v>
      </c>
      <c r="H107" s="29">
        <f>IF(G107&lt;$A$3,0,INDEX(魂兽!$DG$79:$DN$85,MATCH(魂兽1!$B$3,魂兽!$DF$79:$DF$85,0),4)+INDEX(魂兽!$CN$97:$CU$102,MATCH(魂兽1!$C$3,魂兽!$CM$97:$CM$102,0),4)+INDEX(魂兽!$BP$101:$BW$125,MATCH(魂兽1!$D$3,魂兽!$BO$101:$BO$125,0),4))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07" s="31">
        <f>IF(G107&lt;$A$3,0,INDEX(魂兽!$DG$79:$DN$85,MATCH(魂兽1!$B$3,魂兽!$DF$79:$DF$85,0),1)+INDEX(魂兽!$CN$97:$CU$102,MATCH(魂兽1!$C$3,魂兽!$CM$97:$CM$102,0),1)+INDEX(魂兽!$BP$101:$BW$125,MATCH(魂兽1!$D$3,魂兽!$BO$101:$BO$125,0),1))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07" s="58">
        <f>IF(G107&lt;$A$3,0,INDEX(魂兽!$DG$79:$DN$85,MATCH(魂兽1!$B$3,魂兽!$DF$79:$DF$85,0),2)+INDEX(魂兽!$CN$97:$CU$102,MATCH(魂兽1!$C$3,魂兽!$CM$97:$CM$102,0),2)+INDEX(魂兽!$BP$101:$BW$125,MATCH(魂兽1!$D$3,魂兽!$BO$101:$BO$125,0),2))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07" s="58">
        <f>IF(G107&lt;$A$3,0,INDEX(魂兽!$DG$79:$DN$85,MATCH(魂兽1!$B$3,魂兽!$DF$79:$DF$85,0),3)+INDEX(魂兽!$CN$97:$CU$102,MATCH(魂兽1!$C$3,魂兽!$CM$97:$CM$102,0),3)+INDEX(魂兽!$BP$101:$BW$125,MATCH(魂兽1!$D$3,魂兽!$BO$101:$BO$125,0),3))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07" s="58">
        <f>IF(G107&lt;$A$3,0,INDEX(魂兽!$DG$79:$DN$85,MATCH(魂兽1!$B$3,魂兽!$DF$79:$DF$85,0),5)+INDEX(魂兽!$CN$97:$CU$102,MATCH(魂兽1!$C$3,魂兽!$CM$97:$CM$102,0),5)+INDEX(魂兽!$BP$101:$BW$125,MATCH(魂兽1!$D$3,魂兽!$BO$101:$BO$125,0),5))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07" s="58">
        <f>IF(G107&lt;$A$3,0,INDEX(魂兽!$DG$79:$DN$85,MATCH(魂兽1!$B$3,魂兽!$DF$79:$DF$85,0),6)+INDEX(魂兽!$CN$97:$CU$102,MATCH(魂兽1!$C$3,魂兽!$CM$97:$CM$102,0),6)+INDEX(魂兽!$BP$101:$BW$125,MATCH(魂兽1!$D$3,魂兽!$BO$101:$BO$125,0),6))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07" s="58">
        <v>101</v>
      </c>
      <c r="X107" s="59">
        <f>IF($W107&lt;$L$3,0,INDEX(魂兽!$I$8:$I$126,MATCH(魂兽1!$X$3,魂兽!$G$8:$G$126,1),1))</f>
        <v>0.6</v>
      </c>
      <c r="Y107" s="59">
        <f>IF($W107&lt;$L$3,0,INDEX(魂兽!$I$8:$I$126,MATCH(魂兽1!$X$3,魂兽!$G$8:$G$126,1),1))</f>
        <v>0.6</v>
      </c>
      <c r="Z107" s="59">
        <f>IF($W107&lt;$L$3,0,INDEX(魂兽!$I$8:$I$126,MATCH(魂兽1!$X$3,魂兽!$G$8:$G$126,1),1))</f>
        <v>0.6</v>
      </c>
      <c r="AA107" s="59">
        <f>IF($W107&lt;$L$3,0,INDEX(魂兽!$I$8:$I$126,MATCH(魂兽1!$X$3,魂兽!$G$8:$G$126,1),1))</f>
        <v>0.6</v>
      </c>
      <c r="AB107" s="59">
        <f>IF($W107&lt;$L$3,0,INDEX(魂兽!$I$8:$I$126,MATCH(魂兽1!$X$3,魂兽!$G$8:$G$126,1),1))</f>
        <v>0.6</v>
      </c>
      <c r="AC107" s="59">
        <f>IF($W107&lt;$L$3,0,INDEX(魂兽!$I$8:$I$126,MATCH(魂兽1!$X$3,魂兽!$G$8:$G$126,1),1))</f>
        <v>0.6</v>
      </c>
      <c r="AD107" s="59">
        <f>IF($W107&lt;$L$3,0,INDEX(魂兽!$I$8:$I$126,MATCH(魂兽1!$X$3,魂兽!$G$8:$G$126,1),1))</f>
        <v>0.6</v>
      </c>
      <c r="AE107" s="59">
        <f>IF($W107&lt;$L$3,0,INDEX(魂兽!$I$8:$I$126,MATCH(魂兽1!$X$3,魂兽!$G$8:$G$126,1),1))</f>
        <v>0.6</v>
      </c>
      <c r="AF107" s="59">
        <f>IF($W107&lt;$L$3,0,INDEX(魂兽!$I$8:$I$126,MATCH(魂兽1!$X$3,魂兽!$G$8:$G$126,1),1))</f>
        <v>0.6</v>
      </c>
      <c r="AG107" s="59">
        <f>IF($W107&lt;$L$3,0,INDEX(魂兽!$I$8:$I$126,MATCH(魂兽1!$X$3,魂兽!$G$8:$G$126,1),1))</f>
        <v>0.6</v>
      </c>
      <c r="AH107" s="59">
        <f>IF($W107&lt;$L$3,0,INDEX(魂兽!$I$8:$I$126,MATCH(魂兽1!$X$3,魂兽!$G$8:$G$126,1),1))</f>
        <v>0.6</v>
      </c>
      <c r="AI107" s="59">
        <f>IF($W107&lt;$L$3,0,INDEX(魂兽!$I$8:$I$126,MATCH(魂兽1!$X$3,魂兽!$G$8:$G$126,1),1))</f>
        <v>0.6</v>
      </c>
      <c r="AJ107" s="59">
        <f>IF($W107&lt;$L$3,0,INDEX(魂兽!$I$8:$I$126,MATCH(魂兽1!$X$3,魂兽!$G$8:$G$126,1),1))</f>
        <v>0.6</v>
      </c>
      <c r="AK107" s="59">
        <f>IF($W107&lt;$L$3,0,INDEX(魂兽!$I$8:$I$126,MATCH(魂兽1!$X$3,魂兽!$G$8:$G$126,1),1))</f>
        <v>0.6</v>
      </c>
      <c r="AN107" s="58">
        <v>101</v>
      </c>
      <c r="AO107" s="58">
        <f>IF(G107&lt;$A$3,0,INDEX(魂兽!$DG$79:$DN$85,MATCH(魂兽1!$B$3,魂兽!$DF$79:$DF$85,0),7)+INDEX(魂兽!$CN$97:$CU$102,MATCH(魂兽1!$C$3,魂兽!$CM$97:$CM$102,0),7)+INDEX(魂兽!$BP$101:$BW$125,MATCH(魂兽1!$D$3,魂兽!$BO$101:$BO$125,0),7))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07" s="58">
        <f>IF(G107&lt;$A$3,0,INDEX(魂兽!$DG$79:$DN$85,MATCH(魂兽1!$B$3,魂兽!$DF$79:$DF$85,0),8)+INDEX(魂兽!$CN$97:$CU$102,MATCH(魂兽1!$C$3,魂兽!$CM$97:$CM$102,0),8)+INDEX(魂兽!$BP$101:$BW$125,MATCH(魂兽1!$D$3,魂兽!$BO$101:$BO$125,0),8))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08" spans="7:42" x14ac:dyDescent="0.2">
      <c r="G108" s="58">
        <v>102</v>
      </c>
      <c r="H108" s="29">
        <f>IF(G108&lt;$A$3,0,INDEX(魂兽!$DG$79:$DN$85,MATCH(魂兽1!$B$3,魂兽!$DF$79:$DF$85,0),4)+INDEX(魂兽!$CN$97:$CU$102,MATCH(魂兽1!$C$3,魂兽!$CM$97:$CM$102,0),4)+INDEX(魂兽!$BP$101:$BW$125,MATCH(魂兽1!$D$3,魂兽!$BO$101:$BO$125,0),4))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08" s="31">
        <f>IF(G108&lt;$A$3,0,INDEX(魂兽!$DG$79:$DN$85,MATCH(魂兽1!$B$3,魂兽!$DF$79:$DF$85,0),1)+INDEX(魂兽!$CN$97:$CU$102,MATCH(魂兽1!$C$3,魂兽!$CM$97:$CM$102,0),1)+INDEX(魂兽!$BP$101:$BW$125,MATCH(魂兽1!$D$3,魂兽!$BO$101:$BO$125,0),1))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08" s="58">
        <f>IF(G108&lt;$A$3,0,INDEX(魂兽!$DG$79:$DN$85,MATCH(魂兽1!$B$3,魂兽!$DF$79:$DF$85,0),2)+INDEX(魂兽!$CN$97:$CU$102,MATCH(魂兽1!$C$3,魂兽!$CM$97:$CM$102,0),2)+INDEX(魂兽!$BP$101:$BW$125,MATCH(魂兽1!$D$3,魂兽!$BO$101:$BO$125,0),2))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08" s="58">
        <f>IF(G108&lt;$A$3,0,INDEX(魂兽!$DG$79:$DN$85,MATCH(魂兽1!$B$3,魂兽!$DF$79:$DF$85,0),3)+INDEX(魂兽!$CN$97:$CU$102,MATCH(魂兽1!$C$3,魂兽!$CM$97:$CM$102,0),3)+INDEX(魂兽!$BP$101:$BW$125,MATCH(魂兽1!$D$3,魂兽!$BO$101:$BO$125,0),3))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08" s="58">
        <f>IF(G108&lt;$A$3,0,INDEX(魂兽!$DG$79:$DN$85,MATCH(魂兽1!$B$3,魂兽!$DF$79:$DF$85,0),5)+INDEX(魂兽!$CN$97:$CU$102,MATCH(魂兽1!$C$3,魂兽!$CM$97:$CM$102,0),5)+INDEX(魂兽!$BP$101:$BW$125,MATCH(魂兽1!$D$3,魂兽!$BO$101:$BO$125,0),5))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08" s="58">
        <f>IF(G108&lt;$A$3,0,INDEX(魂兽!$DG$79:$DN$85,MATCH(魂兽1!$B$3,魂兽!$DF$79:$DF$85,0),6)+INDEX(魂兽!$CN$97:$CU$102,MATCH(魂兽1!$C$3,魂兽!$CM$97:$CM$102,0),6)+INDEX(魂兽!$BP$101:$BW$125,MATCH(魂兽1!$D$3,魂兽!$BO$101:$BO$125,0),6))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08" s="58">
        <v>102</v>
      </c>
      <c r="X108" s="59">
        <f>IF($W108&lt;$L$3,0,INDEX(魂兽!$I$8:$I$126,MATCH(魂兽1!$X$3,魂兽!$G$8:$G$126,1),1))</f>
        <v>0.6</v>
      </c>
      <c r="Y108" s="59">
        <f>IF($W108&lt;$L$3,0,INDEX(魂兽!$I$8:$I$126,MATCH(魂兽1!$X$3,魂兽!$G$8:$G$126,1),1))</f>
        <v>0.6</v>
      </c>
      <c r="Z108" s="59">
        <f>IF($W108&lt;$L$3,0,INDEX(魂兽!$I$8:$I$126,MATCH(魂兽1!$X$3,魂兽!$G$8:$G$126,1),1))</f>
        <v>0.6</v>
      </c>
      <c r="AA108" s="59">
        <f>IF($W108&lt;$L$3,0,INDEX(魂兽!$I$8:$I$126,MATCH(魂兽1!$X$3,魂兽!$G$8:$G$126,1),1))</f>
        <v>0.6</v>
      </c>
      <c r="AB108" s="59">
        <f>IF($W108&lt;$L$3,0,INDEX(魂兽!$I$8:$I$126,MATCH(魂兽1!$X$3,魂兽!$G$8:$G$126,1),1))</f>
        <v>0.6</v>
      </c>
      <c r="AC108" s="59">
        <f>IF($W108&lt;$L$3,0,INDEX(魂兽!$I$8:$I$126,MATCH(魂兽1!$X$3,魂兽!$G$8:$G$126,1),1))</f>
        <v>0.6</v>
      </c>
      <c r="AD108" s="59">
        <f>IF($W108&lt;$L$3,0,INDEX(魂兽!$I$8:$I$126,MATCH(魂兽1!$X$3,魂兽!$G$8:$G$126,1),1))</f>
        <v>0.6</v>
      </c>
      <c r="AE108" s="59">
        <f>IF($W108&lt;$L$3,0,INDEX(魂兽!$I$8:$I$126,MATCH(魂兽1!$X$3,魂兽!$G$8:$G$126,1),1))</f>
        <v>0.6</v>
      </c>
      <c r="AF108" s="59">
        <f>IF($W108&lt;$L$3,0,INDEX(魂兽!$I$8:$I$126,MATCH(魂兽1!$X$3,魂兽!$G$8:$G$126,1),1))</f>
        <v>0.6</v>
      </c>
      <c r="AG108" s="59">
        <f>IF($W108&lt;$L$3,0,INDEX(魂兽!$I$8:$I$126,MATCH(魂兽1!$X$3,魂兽!$G$8:$G$126,1),1))</f>
        <v>0.6</v>
      </c>
      <c r="AH108" s="59">
        <f>IF($W108&lt;$L$3,0,INDEX(魂兽!$I$8:$I$126,MATCH(魂兽1!$X$3,魂兽!$G$8:$G$126,1),1))</f>
        <v>0.6</v>
      </c>
      <c r="AI108" s="59">
        <f>IF($W108&lt;$L$3,0,INDEX(魂兽!$I$8:$I$126,MATCH(魂兽1!$X$3,魂兽!$G$8:$G$126,1),1))</f>
        <v>0.6</v>
      </c>
      <c r="AJ108" s="59">
        <f>IF($W108&lt;$L$3,0,INDEX(魂兽!$I$8:$I$126,MATCH(魂兽1!$X$3,魂兽!$G$8:$G$126,1),1))</f>
        <v>0.6</v>
      </c>
      <c r="AK108" s="59">
        <f>IF($W108&lt;$L$3,0,INDEX(魂兽!$I$8:$I$126,MATCH(魂兽1!$X$3,魂兽!$G$8:$G$126,1),1))</f>
        <v>0.6</v>
      </c>
      <c r="AN108" s="58">
        <v>102</v>
      </c>
      <c r="AO108" s="58">
        <f>IF(G108&lt;$A$3,0,INDEX(魂兽!$DG$79:$DN$85,MATCH(魂兽1!$B$3,魂兽!$DF$79:$DF$85,0),7)+INDEX(魂兽!$CN$97:$CU$102,MATCH(魂兽1!$C$3,魂兽!$CM$97:$CM$102,0),7)+INDEX(魂兽!$BP$101:$BW$125,MATCH(魂兽1!$D$3,魂兽!$BO$101:$BO$125,0),7))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08" s="58">
        <f>IF(G108&lt;$A$3,0,INDEX(魂兽!$DG$79:$DN$85,MATCH(魂兽1!$B$3,魂兽!$DF$79:$DF$85,0),8)+INDEX(魂兽!$CN$97:$CU$102,MATCH(魂兽1!$C$3,魂兽!$CM$97:$CM$102,0),8)+INDEX(魂兽!$BP$101:$BW$125,MATCH(魂兽1!$D$3,魂兽!$BO$101:$BO$125,0),8))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09" spans="7:42" x14ac:dyDescent="0.2">
      <c r="G109" s="58">
        <v>103</v>
      </c>
      <c r="H109" s="29">
        <f>IF(G109&lt;$A$3,0,INDEX(魂兽!$DG$79:$DN$85,MATCH(魂兽1!$B$3,魂兽!$DF$79:$DF$85,0),4)+INDEX(魂兽!$CN$97:$CU$102,MATCH(魂兽1!$C$3,魂兽!$CM$97:$CM$102,0),4)+INDEX(魂兽!$BP$101:$BW$125,MATCH(魂兽1!$D$3,魂兽!$BO$101:$BO$125,0),4))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09" s="31">
        <f>IF(G109&lt;$A$3,0,INDEX(魂兽!$DG$79:$DN$85,MATCH(魂兽1!$B$3,魂兽!$DF$79:$DF$85,0),1)+INDEX(魂兽!$CN$97:$CU$102,MATCH(魂兽1!$C$3,魂兽!$CM$97:$CM$102,0),1)+INDEX(魂兽!$BP$101:$BW$125,MATCH(魂兽1!$D$3,魂兽!$BO$101:$BO$125,0),1))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09" s="58">
        <f>IF(G109&lt;$A$3,0,INDEX(魂兽!$DG$79:$DN$85,MATCH(魂兽1!$B$3,魂兽!$DF$79:$DF$85,0),2)+INDEX(魂兽!$CN$97:$CU$102,MATCH(魂兽1!$C$3,魂兽!$CM$97:$CM$102,0),2)+INDEX(魂兽!$BP$101:$BW$125,MATCH(魂兽1!$D$3,魂兽!$BO$101:$BO$125,0),2))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09" s="58">
        <f>IF(G109&lt;$A$3,0,INDEX(魂兽!$DG$79:$DN$85,MATCH(魂兽1!$B$3,魂兽!$DF$79:$DF$85,0),3)+INDEX(魂兽!$CN$97:$CU$102,MATCH(魂兽1!$C$3,魂兽!$CM$97:$CM$102,0),3)+INDEX(魂兽!$BP$101:$BW$125,MATCH(魂兽1!$D$3,魂兽!$BO$101:$BO$125,0),3))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09" s="58">
        <f>IF(G109&lt;$A$3,0,INDEX(魂兽!$DG$79:$DN$85,MATCH(魂兽1!$B$3,魂兽!$DF$79:$DF$85,0),5)+INDEX(魂兽!$CN$97:$CU$102,MATCH(魂兽1!$C$3,魂兽!$CM$97:$CM$102,0),5)+INDEX(魂兽!$BP$101:$BW$125,MATCH(魂兽1!$D$3,魂兽!$BO$101:$BO$125,0),5))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09" s="58">
        <f>IF(G109&lt;$A$3,0,INDEX(魂兽!$DG$79:$DN$85,MATCH(魂兽1!$B$3,魂兽!$DF$79:$DF$85,0),6)+INDEX(魂兽!$CN$97:$CU$102,MATCH(魂兽1!$C$3,魂兽!$CM$97:$CM$102,0),6)+INDEX(魂兽!$BP$101:$BW$125,MATCH(魂兽1!$D$3,魂兽!$BO$101:$BO$125,0),6))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09" s="58">
        <v>103</v>
      </c>
      <c r="X109" s="59">
        <f>IF($W109&lt;$L$3,0,INDEX(魂兽!$I$8:$I$126,MATCH(魂兽1!$X$3,魂兽!$G$8:$G$126,1),1))</f>
        <v>0.6</v>
      </c>
      <c r="Y109" s="59">
        <f>IF($W109&lt;$L$3,0,INDEX(魂兽!$I$8:$I$126,MATCH(魂兽1!$X$3,魂兽!$G$8:$G$126,1),1))</f>
        <v>0.6</v>
      </c>
      <c r="Z109" s="59">
        <f>IF($W109&lt;$L$3,0,INDEX(魂兽!$I$8:$I$126,MATCH(魂兽1!$X$3,魂兽!$G$8:$G$126,1),1))</f>
        <v>0.6</v>
      </c>
      <c r="AA109" s="59">
        <f>IF($W109&lt;$L$3,0,INDEX(魂兽!$I$8:$I$126,MATCH(魂兽1!$X$3,魂兽!$G$8:$G$126,1),1))</f>
        <v>0.6</v>
      </c>
      <c r="AB109" s="59">
        <f>IF($W109&lt;$L$3,0,INDEX(魂兽!$I$8:$I$126,MATCH(魂兽1!$X$3,魂兽!$G$8:$G$126,1),1))</f>
        <v>0.6</v>
      </c>
      <c r="AC109" s="59">
        <f>IF($W109&lt;$L$3,0,INDEX(魂兽!$I$8:$I$126,MATCH(魂兽1!$X$3,魂兽!$G$8:$G$126,1),1))</f>
        <v>0.6</v>
      </c>
      <c r="AD109" s="59">
        <f>IF($W109&lt;$L$3,0,INDEX(魂兽!$I$8:$I$126,MATCH(魂兽1!$X$3,魂兽!$G$8:$G$126,1),1))</f>
        <v>0.6</v>
      </c>
      <c r="AE109" s="59">
        <f>IF($W109&lt;$L$3,0,INDEX(魂兽!$I$8:$I$126,MATCH(魂兽1!$X$3,魂兽!$G$8:$G$126,1),1))</f>
        <v>0.6</v>
      </c>
      <c r="AF109" s="59">
        <f>IF($W109&lt;$L$3,0,INDEX(魂兽!$I$8:$I$126,MATCH(魂兽1!$X$3,魂兽!$G$8:$G$126,1),1))</f>
        <v>0.6</v>
      </c>
      <c r="AG109" s="59">
        <f>IF($W109&lt;$L$3,0,INDEX(魂兽!$I$8:$I$126,MATCH(魂兽1!$X$3,魂兽!$G$8:$G$126,1),1))</f>
        <v>0.6</v>
      </c>
      <c r="AH109" s="59">
        <f>IF($W109&lt;$L$3,0,INDEX(魂兽!$I$8:$I$126,MATCH(魂兽1!$X$3,魂兽!$G$8:$G$126,1),1))</f>
        <v>0.6</v>
      </c>
      <c r="AI109" s="59">
        <f>IF($W109&lt;$L$3,0,INDEX(魂兽!$I$8:$I$126,MATCH(魂兽1!$X$3,魂兽!$G$8:$G$126,1),1))</f>
        <v>0.6</v>
      </c>
      <c r="AJ109" s="59">
        <f>IF($W109&lt;$L$3,0,INDEX(魂兽!$I$8:$I$126,MATCH(魂兽1!$X$3,魂兽!$G$8:$G$126,1),1))</f>
        <v>0.6</v>
      </c>
      <c r="AK109" s="59">
        <f>IF($W109&lt;$L$3,0,INDEX(魂兽!$I$8:$I$126,MATCH(魂兽1!$X$3,魂兽!$G$8:$G$126,1),1))</f>
        <v>0.6</v>
      </c>
      <c r="AN109" s="58">
        <v>103</v>
      </c>
      <c r="AO109" s="58">
        <f>IF(G109&lt;$A$3,0,INDEX(魂兽!$DG$79:$DN$85,MATCH(魂兽1!$B$3,魂兽!$DF$79:$DF$85,0),7)+INDEX(魂兽!$CN$97:$CU$102,MATCH(魂兽1!$C$3,魂兽!$CM$97:$CM$102,0),7)+INDEX(魂兽!$BP$101:$BW$125,MATCH(魂兽1!$D$3,魂兽!$BO$101:$BO$125,0),7))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09" s="58">
        <f>IF(G109&lt;$A$3,0,INDEX(魂兽!$DG$79:$DN$85,MATCH(魂兽1!$B$3,魂兽!$DF$79:$DF$85,0),8)+INDEX(魂兽!$CN$97:$CU$102,MATCH(魂兽1!$C$3,魂兽!$CM$97:$CM$102,0),8)+INDEX(魂兽!$BP$101:$BW$125,MATCH(魂兽1!$D$3,魂兽!$BO$101:$BO$125,0),8))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10" spans="7:42" x14ac:dyDescent="0.2">
      <c r="G110" s="58">
        <v>104</v>
      </c>
      <c r="H110" s="29">
        <f>IF(G110&lt;$A$3,0,INDEX(魂兽!$DG$79:$DN$85,MATCH(魂兽1!$B$3,魂兽!$DF$79:$DF$85,0),4)+INDEX(魂兽!$CN$97:$CU$102,MATCH(魂兽1!$C$3,魂兽!$CM$97:$CM$102,0),4)+INDEX(魂兽!$BP$101:$BW$125,MATCH(魂兽1!$D$3,魂兽!$BO$101:$BO$125,0),4))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10" s="31">
        <f>IF(G110&lt;$A$3,0,INDEX(魂兽!$DG$79:$DN$85,MATCH(魂兽1!$B$3,魂兽!$DF$79:$DF$85,0),1)+INDEX(魂兽!$CN$97:$CU$102,MATCH(魂兽1!$C$3,魂兽!$CM$97:$CM$102,0),1)+INDEX(魂兽!$BP$101:$BW$125,MATCH(魂兽1!$D$3,魂兽!$BO$101:$BO$125,0),1))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10" s="58">
        <f>IF(G110&lt;$A$3,0,INDEX(魂兽!$DG$79:$DN$85,MATCH(魂兽1!$B$3,魂兽!$DF$79:$DF$85,0),2)+INDEX(魂兽!$CN$97:$CU$102,MATCH(魂兽1!$C$3,魂兽!$CM$97:$CM$102,0),2)+INDEX(魂兽!$BP$101:$BW$125,MATCH(魂兽1!$D$3,魂兽!$BO$101:$BO$125,0),2))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10" s="58">
        <f>IF(G110&lt;$A$3,0,INDEX(魂兽!$DG$79:$DN$85,MATCH(魂兽1!$B$3,魂兽!$DF$79:$DF$85,0),3)+INDEX(魂兽!$CN$97:$CU$102,MATCH(魂兽1!$C$3,魂兽!$CM$97:$CM$102,0),3)+INDEX(魂兽!$BP$101:$BW$125,MATCH(魂兽1!$D$3,魂兽!$BO$101:$BO$125,0),3))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10" s="58">
        <f>IF(G110&lt;$A$3,0,INDEX(魂兽!$DG$79:$DN$85,MATCH(魂兽1!$B$3,魂兽!$DF$79:$DF$85,0),5)+INDEX(魂兽!$CN$97:$CU$102,MATCH(魂兽1!$C$3,魂兽!$CM$97:$CM$102,0),5)+INDEX(魂兽!$BP$101:$BW$125,MATCH(魂兽1!$D$3,魂兽!$BO$101:$BO$125,0),5))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10" s="58">
        <f>IF(G110&lt;$A$3,0,INDEX(魂兽!$DG$79:$DN$85,MATCH(魂兽1!$B$3,魂兽!$DF$79:$DF$85,0),6)+INDEX(魂兽!$CN$97:$CU$102,MATCH(魂兽1!$C$3,魂兽!$CM$97:$CM$102,0),6)+INDEX(魂兽!$BP$101:$BW$125,MATCH(魂兽1!$D$3,魂兽!$BO$101:$BO$125,0),6))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10" s="58">
        <v>104</v>
      </c>
      <c r="X110" s="59">
        <f>IF($W110&lt;$L$3,0,INDEX(魂兽!$I$8:$I$126,MATCH(魂兽1!$X$3,魂兽!$G$8:$G$126,1),1))</f>
        <v>0.6</v>
      </c>
      <c r="Y110" s="59">
        <f>IF($W110&lt;$L$3,0,INDEX(魂兽!$I$8:$I$126,MATCH(魂兽1!$X$3,魂兽!$G$8:$G$126,1),1))</f>
        <v>0.6</v>
      </c>
      <c r="Z110" s="59">
        <f>IF($W110&lt;$L$3,0,INDEX(魂兽!$I$8:$I$126,MATCH(魂兽1!$X$3,魂兽!$G$8:$G$126,1),1))</f>
        <v>0.6</v>
      </c>
      <c r="AA110" s="59">
        <f>IF($W110&lt;$L$3,0,INDEX(魂兽!$I$8:$I$126,MATCH(魂兽1!$X$3,魂兽!$G$8:$G$126,1),1))</f>
        <v>0.6</v>
      </c>
      <c r="AB110" s="59">
        <f>IF($W110&lt;$L$3,0,INDEX(魂兽!$I$8:$I$126,MATCH(魂兽1!$X$3,魂兽!$G$8:$G$126,1),1))</f>
        <v>0.6</v>
      </c>
      <c r="AC110" s="59">
        <f>IF($W110&lt;$L$3,0,INDEX(魂兽!$I$8:$I$126,MATCH(魂兽1!$X$3,魂兽!$G$8:$G$126,1),1))</f>
        <v>0.6</v>
      </c>
      <c r="AD110" s="59">
        <f>IF($W110&lt;$L$3,0,INDEX(魂兽!$I$8:$I$126,MATCH(魂兽1!$X$3,魂兽!$G$8:$G$126,1),1))</f>
        <v>0.6</v>
      </c>
      <c r="AE110" s="59">
        <f>IF($W110&lt;$L$3,0,INDEX(魂兽!$I$8:$I$126,MATCH(魂兽1!$X$3,魂兽!$G$8:$G$126,1),1))</f>
        <v>0.6</v>
      </c>
      <c r="AF110" s="59">
        <f>IF($W110&lt;$L$3,0,INDEX(魂兽!$I$8:$I$126,MATCH(魂兽1!$X$3,魂兽!$G$8:$G$126,1),1))</f>
        <v>0.6</v>
      </c>
      <c r="AG110" s="59">
        <f>IF($W110&lt;$L$3,0,INDEX(魂兽!$I$8:$I$126,MATCH(魂兽1!$X$3,魂兽!$G$8:$G$126,1),1))</f>
        <v>0.6</v>
      </c>
      <c r="AH110" s="59">
        <f>IF($W110&lt;$L$3,0,INDEX(魂兽!$I$8:$I$126,MATCH(魂兽1!$X$3,魂兽!$G$8:$G$126,1),1))</f>
        <v>0.6</v>
      </c>
      <c r="AI110" s="59">
        <f>IF($W110&lt;$L$3,0,INDEX(魂兽!$I$8:$I$126,MATCH(魂兽1!$X$3,魂兽!$G$8:$G$126,1),1))</f>
        <v>0.6</v>
      </c>
      <c r="AJ110" s="59">
        <f>IF($W110&lt;$L$3,0,INDEX(魂兽!$I$8:$I$126,MATCH(魂兽1!$X$3,魂兽!$G$8:$G$126,1),1))</f>
        <v>0.6</v>
      </c>
      <c r="AK110" s="59">
        <f>IF($W110&lt;$L$3,0,INDEX(魂兽!$I$8:$I$126,MATCH(魂兽1!$X$3,魂兽!$G$8:$G$126,1),1))</f>
        <v>0.6</v>
      </c>
      <c r="AN110" s="58">
        <v>104</v>
      </c>
      <c r="AO110" s="58">
        <f>IF(G110&lt;$A$3,0,INDEX(魂兽!$DG$79:$DN$85,MATCH(魂兽1!$B$3,魂兽!$DF$79:$DF$85,0),7)+INDEX(魂兽!$CN$97:$CU$102,MATCH(魂兽1!$C$3,魂兽!$CM$97:$CM$102,0),7)+INDEX(魂兽!$BP$101:$BW$125,MATCH(魂兽1!$D$3,魂兽!$BO$101:$BO$125,0),7))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10" s="58">
        <f>IF(G110&lt;$A$3,0,INDEX(魂兽!$DG$79:$DN$85,MATCH(魂兽1!$B$3,魂兽!$DF$79:$DF$85,0),8)+INDEX(魂兽!$CN$97:$CU$102,MATCH(魂兽1!$C$3,魂兽!$CM$97:$CM$102,0),8)+INDEX(魂兽!$BP$101:$BW$125,MATCH(魂兽1!$D$3,魂兽!$BO$101:$BO$125,0),8))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11" spans="7:42" x14ac:dyDescent="0.2">
      <c r="G111" s="58">
        <v>105</v>
      </c>
      <c r="H111" s="29">
        <f>IF(G111&lt;$A$3,0,INDEX(魂兽!$DG$79:$DN$85,MATCH(魂兽1!$B$3,魂兽!$DF$79:$DF$85,0),4)+INDEX(魂兽!$CN$97:$CU$102,MATCH(魂兽1!$C$3,魂兽!$CM$97:$CM$102,0),4)+INDEX(魂兽!$BP$101:$BW$125,MATCH(魂兽1!$D$3,魂兽!$BO$101:$BO$125,0),4))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11" s="31">
        <f>IF(G111&lt;$A$3,0,INDEX(魂兽!$DG$79:$DN$85,MATCH(魂兽1!$B$3,魂兽!$DF$79:$DF$85,0),1)+INDEX(魂兽!$CN$97:$CU$102,MATCH(魂兽1!$C$3,魂兽!$CM$97:$CM$102,0),1)+INDEX(魂兽!$BP$101:$BW$125,MATCH(魂兽1!$D$3,魂兽!$BO$101:$BO$125,0),1))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11" s="58">
        <f>IF(G111&lt;$A$3,0,INDEX(魂兽!$DG$79:$DN$85,MATCH(魂兽1!$B$3,魂兽!$DF$79:$DF$85,0),2)+INDEX(魂兽!$CN$97:$CU$102,MATCH(魂兽1!$C$3,魂兽!$CM$97:$CM$102,0),2)+INDEX(魂兽!$BP$101:$BW$125,MATCH(魂兽1!$D$3,魂兽!$BO$101:$BO$125,0),2))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11" s="58">
        <f>IF(G111&lt;$A$3,0,INDEX(魂兽!$DG$79:$DN$85,MATCH(魂兽1!$B$3,魂兽!$DF$79:$DF$85,0),3)+INDEX(魂兽!$CN$97:$CU$102,MATCH(魂兽1!$C$3,魂兽!$CM$97:$CM$102,0),3)+INDEX(魂兽!$BP$101:$BW$125,MATCH(魂兽1!$D$3,魂兽!$BO$101:$BO$125,0),3))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11" s="58">
        <f>IF(G111&lt;$A$3,0,INDEX(魂兽!$DG$79:$DN$85,MATCH(魂兽1!$B$3,魂兽!$DF$79:$DF$85,0),5)+INDEX(魂兽!$CN$97:$CU$102,MATCH(魂兽1!$C$3,魂兽!$CM$97:$CM$102,0),5)+INDEX(魂兽!$BP$101:$BW$125,MATCH(魂兽1!$D$3,魂兽!$BO$101:$BO$125,0),5))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11" s="58">
        <f>IF(G111&lt;$A$3,0,INDEX(魂兽!$DG$79:$DN$85,MATCH(魂兽1!$B$3,魂兽!$DF$79:$DF$85,0),6)+INDEX(魂兽!$CN$97:$CU$102,MATCH(魂兽1!$C$3,魂兽!$CM$97:$CM$102,0),6)+INDEX(魂兽!$BP$101:$BW$125,MATCH(魂兽1!$D$3,魂兽!$BO$101:$BO$125,0),6))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11" s="58">
        <v>105</v>
      </c>
      <c r="X111" s="59">
        <f>IF($W111&lt;$L$3,0,INDEX(魂兽!$I$8:$I$126,MATCH(魂兽1!$X$3,魂兽!$G$8:$G$126,1),1))</f>
        <v>0.6</v>
      </c>
      <c r="Y111" s="59">
        <f>IF($W111&lt;$L$3,0,INDEX(魂兽!$I$8:$I$126,MATCH(魂兽1!$X$3,魂兽!$G$8:$G$126,1),1))</f>
        <v>0.6</v>
      </c>
      <c r="Z111" s="59">
        <f>IF($W111&lt;$L$3,0,INDEX(魂兽!$I$8:$I$126,MATCH(魂兽1!$X$3,魂兽!$G$8:$G$126,1),1))</f>
        <v>0.6</v>
      </c>
      <c r="AA111" s="59">
        <f>IF($W111&lt;$L$3,0,INDEX(魂兽!$I$8:$I$126,MATCH(魂兽1!$X$3,魂兽!$G$8:$G$126,1),1))</f>
        <v>0.6</v>
      </c>
      <c r="AB111" s="59">
        <f>IF($W111&lt;$L$3,0,INDEX(魂兽!$I$8:$I$126,MATCH(魂兽1!$X$3,魂兽!$G$8:$G$126,1),1))</f>
        <v>0.6</v>
      </c>
      <c r="AC111" s="59">
        <f>IF($W111&lt;$L$3,0,INDEX(魂兽!$I$8:$I$126,MATCH(魂兽1!$X$3,魂兽!$G$8:$G$126,1),1))</f>
        <v>0.6</v>
      </c>
      <c r="AD111" s="59">
        <f>IF($W111&lt;$L$3,0,INDEX(魂兽!$I$8:$I$126,MATCH(魂兽1!$X$3,魂兽!$G$8:$G$126,1),1))</f>
        <v>0.6</v>
      </c>
      <c r="AE111" s="59">
        <f>IF($W111&lt;$L$3,0,INDEX(魂兽!$I$8:$I$126,MATCH(魂兽1!$X$3,魂兽!$G$8:$G$126,1),1))</f>
        <v>0.6</v>
      </c>
      <c r="AF111" s="59">
        <f>IF($W111&lt;$L$3,0,INDEX(魂兽!$I$8:$I$126,MATCH(魂兽1!$X$3,魂兽!$G$8:$G$126,1),1))</f>
        <v>0.6</v>
      </c>
      <c r="AG111" s="59">
        <f>IF($W111&lt;$L$3,0,INDEX(魂兽!$I$8:$I$126,MATCH(魂兽1!$X$3,魂兽!$G$8:$G$126,1),1))</f>
        <v>0.6</v>
      </c>
      <c r="AH111" s="59">
        <f>IF($W111&lt;$L$3,0,INDEX(魂兽!$I$8:$I$126,MATCH(魂兽1!$X$3,魂兽!$G$8:$G$126,1),1))</f>
        <v>0.6</v>
      </c>
      <c r="AI111" s="59">
        <f>IF($W111&lt;$L$3,0,INDEX(魂兽!$I$8:$I$126,MATCH(魂兽1!$X$3,魂兽!$G$8:$G$126,1),1))</f>
        <v>0.6</v>
      </c>
      <c r="AJ111" s="59">
        <f>IF($W111&lt;$L$3,0,INDEX(魂兽!$I$8:$I$126,MATCH(魂兽1!$X$3,魂兽!$G$8:$G$126,1),1))</f>
        <v>0.6</v>
      </c>
      <c r="AK111" s="59">
        <f>IF($W111&lt;$L$3,0,INDEX(魂兽!$I$8:$I$126,MATCH(魂兽1!$X$3,魂兽!$G$8:$G$126,1),1))</f>
        <v>0.6</v>
      </c>
      <c r="AN111" s="58">
        <v>105</v>
      </c>
      <c r="AO111" s="58">
        <f>IF(G111&lt;$A$3,0,INDEX(魂兽!$DG$79:$DN$85,MATCH(魂兽1!$B$3,魂兽!$DF$79:$DF$85,0),7)+INDEX(魂兽!$CN$97:$CU$102,MATCH(魂兽1!$C$3,魂兽!$CM$97:$CM$102,0),7)+INDEX(魂兽!$BP$101:$BW$125,MATCH(魂兽1!$D$3,魂兽!$BO$101:$BO$125,0),7))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11" s="58">
        <f>IF(G111&lt;$A$3,0,INDEX(魂兽!$DG$79:$DN$85,MATCH(魂兽1!$B$3,魂兽!$DF$79:$DF$85,0),8)+INDEX(魂兽!$CN$97:$CU$102,MATCH(魂兽1!$C$3,魂兽!$CM$97:$CM$102,0),8)+INDEX(魂兽!$BP$101:$BW$125,MATCH(魂兽1!$D$3,魂兽!$BO$101:$BO$125,0),8))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12" spans="7:42" x14ac:dyDescent="0.2">
      <c r="G112" s="58">
        <v>106</v>
      </c>
      <c r="H112" s="29">
        <f>IF(G112&lt;$A$3,0,INDEX(魂兽!$DG$79:$DN$85,MATCH(魂兽1!$B$3,魂兽!$DF$79:$DF$85,0),4)+INDEX(魂兽!$CN$97:$CU$102,MATCH(魂兽1!$C$3,魂兽!$CM$97:$CM$102,0),4)+INDEX(魂兽!$BP$101:$BW$125,MATCH(魂兽1!$D$3,魂兽!$BO$101:$BO$125,0),4))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12" s="31">
        <f>IF(G112&lt;$A$3,0,INDEX(魂兽!$DG$79:$DN$85,MATCH(魂兽1!$B$3,魂兽!$DF$79:$DF$85,0),1)+INDEX(魂兽!$CN$97:$CU$102,MATCH(魂兽1!$C$3,魂兽!$CM$97:$CM$102,0),1)+INDEX(魂兽!$BP$101:$BW$125,MATCH(魂兽1!$D$3,魂兽!$BO$101:$BO$125,0),1))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12" s="58">
        <f>IF(G112&lt;$A$3,0,INDEX(魂兽!$DG$79:$DN$85,MATCH(魂兽1!$B$3,魂兽!$DF$79:$DF$85,0),2)+INDEX(魂兽!$CN$97:$CU$102,MATCH(魂兽1!$C$3,魂兽!$CM$97:$CM$102,0),2)+INDEX(魂兽!$BP$101:$BW$125,MATCH(魂兽1!$D$3,魂兽!$BO$101:$BO$125,0),2))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12" s="58">
        <f>IF(G112&lt;$A$3,0,INDEX(魂兽!$DG$79:$DN$85,MATCH(魂兽1!$B$3,魂兽!$DF$79:$DF$85,0),3)+INDEX(魂兽!$CN$97:$CU$102,MATCH(魂兽1!$C$3,魂兽!$CM$97:$CM$102,0),3)+INDEX(魂兽!$BP$101:$BW$125,MATCH(魂兽1!$D$3,魂兽!$BO$101:$BO$125,0),3))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12" s="58">
        <f>IF(G112&lt;$A$3,0,INDEX(魂兽!$DG$79:$DN$85,MATCH(魂兽1!$B$3,魂兽!$DF$79:$DF$85,0),5)+INDEX(魂兽!$CN$97:$CU$102,MATCH(魂兽1!$C$3,魂兽!$CM$97:$CM$102,0),5)+INDEX(魂兽!$BP$101:$BW$125,MATCH(魂兽1!$D$3,魂兽!$BO$101:$BO$125,0),5))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12" s="58">
        <f>IF(G112&lt;$A$3,0,INDEX(魂兽!$DG$79:$DN$85,MATCH(魂兽1!$B$3,魂兽!$DF$79:$DF$85,0),6)+INDEX(魂兽!$CN$97:$CU$102,MATCH(魂兽1!$C$3,魂兽!$CM$97:$CM$102,0),6)+INDEX(魂兽!$BP$101:$BW$125,MATCH(魂兽1!$D$3,魂兽!$BO$101:$BO$125,0),6))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12" s="58">
        <v>106</v>
      </c>
      <c r="X112" s="59">
        <f>IF($W112&lt;$L$3,0,INDEX(魂兽!$I$8:$I$126,MATCH(魂兽1!$X$3,魂兽!$G$8:$G$126,1),1))</f>
        <v>0.6</v>
      </c>
      <c r="Y112" s="59">
        <f>IF($W112&lt;$L$3,0,INDEX(魂兽!$I$8:$I$126,MATCH(魂兽1!$X$3,魂兽!$G$8:$G$126,1),1))</f>
        <v>0.6</v>
      </c>
      <c r="Z112" s="59">
        <f>IF($W112&lt;$L$3,0,INDEX(魂兽!$I$8:$I$126,MATCH(魂兽1!$X$3,魂兽!$G$8:$G$126,1),1))</f>
        <v>0.6</v>
      </c>
      <c r="AA112" s="59">
        <f>IF($W112&lt;$L$3,0,INDEX(魂兽!$I$8:$I$126,MATCH(魂兽1!$X$3,魂兽!$G$8:$G$126,1),1))</f>
        <v>0.6</v>
      </c>
      <c r="AB112" s="59">
        <f>IF($W112&lt;$L$3,0,INDEX(魂兽!$I$8:$I$126,MATCH(魂兽1!$X$3,魂兽!$G$8:$G$126,1),1))</f>
        <v>0.6</v>
      </c>
      <c r="AC112" s="59">
        <f>IF($W112&lt;$L$3,0,INDEX(魂兽!$I$8:$I$126,MATCH(魂兽1!$X$3,魂兽!$G$8:$G$126,1),1))</f>
        <v>0.6</v>
      </c>
      <c r="AD112" s="59">
        <f>IF($W112&lt;$L$3,0,INDEX(魂兽!$I$8:$I$126,MATCH(魂兽1!$X$3,魂兽!$G$8:$G$126,1),1))</f>
        <v>0.6</v>
      </c>
      <c r="AE112" s="59">
        <f>IF($W112&lt;$L$3,0,INDEX(魂兽!$I$8:$I$126,MATCH(魂兽1!$X$3,魂兽!$G$8:$G$126,1),1))</f>
        <v>0.6</v>
      </c>
      <c r="AF112" s="59">
        <f>IF($W112&lt;$L$3,0,INDEX(魂兽!$I$8:$I$126,MATCH(魂兽1!$X$3,魂兽!$G$8:$G$126,1),1))</f>
        <v>0.6</v>
      </c>
      <c r="AG112" s="59">
        <f>IF($W112&lt;$L$3,0,INDEX(魂兽!$I$8:$I$126,MATCH(魂兽1!$X$3,魂兽!$G$8:$G$126,1),1))</f>
        <v>0.6</v>
      </c>
      <c r="AH112" s="59">
        <f>IF($W112&lt;$L$3,0,INDEX(魂兽!$I$8:$I$126,MATCH(魂兽1!$X$3,魂兽!$G$8:$G$126,1),1))</f>
        <v>0.6</v>
      </c>
      <c r="AI112" s="59">
        <f>IF($W112&lt;$L$3,0,INDEX(魂兽!$I$8:$I$126,MATCH(魂兽1!$X$3,魂兽!$G$8:$G$126,1),1))</f>
        <v>0.6</v>
      </c>
      <c r="AJ112" s="59">
        <f>IF($W112&lt;$L$3,0,INDEX(魂兽!$I$8:$I$126,MATCH(魂兽1!$X$3,魂兽!$G$8:$G$126,1),1))</f>
        <v>0.6</v>
      </c>
      <c r="AK112" s="59">
        <f>IF($W112&lt;$L$3,0,INDEX(魂兽!$I$8:$I$126,MATCH(魂兽1!$X$3,魂兽!$G$8:$G$126,1),1))</f>
        <v>0.6</v>
      </c>
      <c r="AN112" s="58">
        <v>106</v>
      </c>
      <c r="AO112" s="58">
        <f>IF(G112&lt;$A$3,0,INDEX(魂兽!$DG$79:$DN$85,MATCH(魂兽1!$B$3,魂兽!$DF$79:$DF$85,0),7)+INDEX(魂兽!$CN$97:$CU$102,MATCH(魂兽1!$C$3,魂兽!$CM$97:$CM$102,0),7)+INDEX(魂兽!$BP$101:$BW$125,MATCH(魂兽1!$D$3,魂兽!$BO$101:$BO$125,0),7))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12" s="58">
        <f>IF(G112&lt;$A$3,0,INDEX(魂兽!$DG$79:$DN$85,MATCH(魂兽1!$B$3,魂兽!$DF$79:$DF$85,0),8)+INDEX(魂兽!$CN$97:$CU$102,MATCH(魂兽1!$C$3,魂兽!$CM$97:$CM$102,0),8)+INDEX(魂兽!$BP$101:$BW$125,MATCH(魂兽1!$D$3,魂兽!$BO$101:$BO$125,0),8))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13" spans="7:42" x14ac:dyDescent="0.2">
      <c r="G113" s="58">
        <v>107</v>
      </c>
      <c r="H113" s="29">
        <f>IF(G113&lt;$A$3,0,INDEX(魂兽!$DG$79:$DN$85,MATCH(魂兽1!$B$3,魂兽!$DF$79:$DF$85,0),4)+INDEX(魂兽!$CN$97:$CU$102,MATCH(魂兽1!$C$3,魂兽!$CM$97:$CM$102,0),4)+INDEX(魂兽!$BP$101:$BW$125,MATCH(魂兽1!$D$3,魂兽!$BO$101:$BO$125,0),4))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13" s="31">
        <f>IF(G113&lt;$A$3,0,INDEX(魂兽!$DG$79:$DN$85,MATCH(魂兽1!$B$3,魂兽!$DF$79:$DF$85,0),1)+INDEX(魂兽!$CN$97:$CU$102,MATCH(魂兽1!$C$3,魂兽!$CM$97:$CM$102,0),1)+INDEX(魂兽!$BP$101:$BW$125,MATCH(魂兽1!$D$3,魂兽!$BO$101:$BO$125,0),1))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13" s="58">
        <f>IF(G113&lt;$A$3,0,INDEX(魂兽!$DG$79:$DN$85,MATCH(魂兽1!$B$3,魂兽!$DF$79:$DF$85,0),2)+INDEX(魂兽!$CN$97:$CU$102,MATCH(魂兽1!$C$3,魂兽!$CM$97:$CM$102,0),2)+INDEX(魂兽!$BP$101:$BW$125,MATCH(魂兽1!$D$3,魂兽!$BO$101:$BO$125,0),2))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13" s="58">
        <f>IF(G113&lt;$A$3,0,INDEX(魂兽!$DG$79:$DN$85,MATCH(魂兽1!$B$3,魂兽!$DF$79:$DF$85,0),3)+INDEX(魂兽!$CN$97:$CU$102,MATCH(魂兽1!$C$3,魂兽!$CM$97:$CM$102,0),3)+INDEX(魂兽!$BP$101:$BW$125,MATCH(魂兽1!$D$3,魂兽!$BO$101:$BO$125,0),3))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13" s="58">
        <f>IF(G113&lt;$A$3,0,INDEX(魂兽!$DG$79:$DN$85,MATCH(魂兽1!$B$3,魂兽!$DF$79:$DF$85,0),5)+INDEX(魂兽!$CN$97:$CU$102,MATCH(魂兽1!$C$3,魂兽!$CM$97:$CM$102,0),5)+INDEX(魂兽!$BP$101:$BW$125,MATCH(魂兽1!$D$3,魂兽!$BO$101:$BO$125,0),5))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13" s="58">
        <f>IF(G113&lt;$A$3,0,INDEX(魂兽!$DG$79:$DN$85,MATCH(魂兽1!$B$3,魂兽!$DF$79:$DF$85,0),6)+INDEX(魂兽!$CN$97:$CU$102,MATCH(魂兽1!$C$3,魂兽!$CM$97:$CM$102,0),6)+INDEX(魂兽!$BP$101:$BW$125,MATCH(魂兽1!$D$3,魂兽!$BO$101:$BO$125,0),6))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13" s="58">
        <v>107</v>
      </c>
      <c r="X113" s="59">
        <f>IF($W113&lt;$L$3,0,INDEX(魂兽!$I$8:$I$126,MATCH(魂兽1!$X$3,魂兽!$G$8:$G$126,1),1))</f>
        <v>0.6</v>
      </c>
      <c r="Y113" s="59">
        <f>IF($W113&lt;$L$3,0,INDEX(魂兽!$I$8:$I$126,MATCH(魂兽1!$X$3,魂兽!$G$8:$G$126,1),1))</f>
        <v>0.6</v>
      </c>
      <c r="Z113" s="59">
        <f>IF($W113&lt;$L$3,0,INDEX(魂兽!$I$8:$I$126,MATCH(魂兽1!$X$3,魂兽!$G$8:$G$126,1),1))</f>
        <v>0.6</v>
      </c>
      <c r="AA113" s="59">
        <f>IF($W113&lt;$L$3,0,INDEX(魂兽!$I$8:$I$126,MATCH(魂兽1!$X$3,魂兽!$G$8:$G$126,1),1))</f>
        <v>0.6</v>
      </c>
      <c r="AB113" s="59">
        <f>IF($W113&lt;$L$3,0,INDEX(魂兽!$I$8:$I$126,MATCH(魂兽1!$X$3,魂兽!$G$8:$G$126,1),1))</f>
        <v>0.6</v>
      </c>
      <c r="AC113" s="59">
        <f>IF($W113&lt;$L$3,0,INDEX(魂兽!$I$8:$I$126,MATCH(魂兽1!$X$3,魂兽!$G$8:$G$126,1),1))</f>
        <v>0.6</v>
      </c>
      <c r="AD113" s="59">
        <f>IF($W113&lt;$L$3,0,INDEX(魂兽!$I$8:$I$126,MATCH(魂兽1!$X$3,魂兽!$G$8:$G$126,1),1))</f>
        <v>0.6</v>
      </c>
      <c r="AE113" s="59">
        <f>IF($W113&lt;$L$3,0,INDEX(魂兽!$I$8:$I$126,MATCH(魂兽1!$X$3,魂兽!$G$8:$G$126,1),1))</f>
        <v>0.6</v>
      </c>
      <c r="AF113" s="59">
        <f>IF($W113&lt;$L$3,0,INDEX(魂兽!$I$8:$I$126,MATCH(魂兽1!$X$3,魂兽!$G$8:$G$126,1),1))</f>
        <v>0.6</v>
      </c>
      <c r="AG113" s="59">
        <f>IF($W113&lt;$L$3,0,INDEX(魂兽!$I$8:$I$126,MATCH(魂兽1!$X$3,魂兽!$G$8:$G$126,1),1))</f>
        <v>0.6</v>
      </c>
      <c r="AH113" s="59">
        <f>IF($W113&lt;$L$3,0,INDEX(魂兽!$I$8:$I$126,MATCH(魂兽1!$X$3,魂兽!$G$8:$G$126,1),1))</f>
        <v>0.6</v>
      </c>
      <c r="AI113" s="59">
        <f>IF($W113&lt;$L$3,0,INDEX(魂兽!$I$8:$I$126,MATCH(魂兽1!$X$3,魂兽!$G$8:$G$126,1),1))</f>
        <v>0.6</v>
      </c>
      <c r="AJ113" s="59">
        <f>IF($W113&lt;$L$3,0,INDEX(魂兽!$I$8:$I$126,MATCH(魂兽1!$X$3,魂兽!$G$8:$G$126,1),1))</f>
        <v>0.6</v>
      </c>
      <c r="AK113" s="59">
        <f>IF($W113&lt;$L$3,0,INDEX(魂兽!$I$8:$I$126,MATCH(魂兽1!$X$3,魂兽!$G$8:$G$126,1),1))</f>
        <v>0.6</v>
      </c>
      <c r="AN113" s="58">
        <v>107</v>
      </c>
      <c r="AO113" s="58">
        <f>IF(G113&lt;$A$3,0,INDEX(魂兽!$DG$79:$DN$85,MATCH(魂兽1!$B$3,魂兽!$DF$79:$DF$85,0),7)+INDEX(魂兽!$CN$97:$CU$102,MATCH(魂兽1!$C$3,魂兽!$CM$97:$CM$102,0),7)+INDEX(魂兽!$BP$101:$BW$125,MATCH(魂兽1!$D$3,魂兽!$BO$101:$BO$125,0),7))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13" s="58">
        <f>IF(G113&lt;$A$3,0,INDEX(魂兽!$DG$79:$DN$85,MATCH(魂兽1!$B$3,魂兽!$DF$79:$DF$85,0),8)+INDEX(魂兽!$CN$97:$CU$102,MATCH(魂兽1!$C$3,魂兽!$CM$97:$CM$102,0),8)+INDEX(魂兽!$BP$101:$BW$125,MATCH(魂兽1!$D$3,魂兽!$BO$101:$BO$125,0),8))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14" spans="7:42" x14ac:dyDescent="0.2">
      <c r="G114" s="58">
        <v>108</v>
      </c>
      <c r="H114" s="29">
        <f>IF(G114&lt;$A$3,0,INDEX(魂兽!$DG$79:$DN$85,MATCH(魂兽1!$B$3,魂兽!$DF$79:$DF$85,0),4)+INDEX(魂兽!$CN$97:$CU$102,MATCH(魂兽1!$C$3,魂兽!$CM$97:$CM$102,0),4)+INDEX(魂兽!$BP$101:$BW$125,MATCH(魂兽1!$D$3,魂兽!$BO$101:$BO$125,0),4))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14" s="31">
        <f>IF(G114&lt;$A$3,0,INDEX(魂兽!$DG$79:$DN$85,MATCH(魂兽1!$B$3,魂兽!$DF$79:$DF$85,0),1)+INDEX(魂兽!$CN$97:$CU$102,MATCH(魂兽1!$C$3,魂兽!$CM$97:$CM$102,0),1)+INDEX(魂兽!$BP$101:$BW$125,MATCH(魂兽1!$D$3,魂兽!$BO$101:$BO$125,0),1))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14" s="58">
        <f>IF(G114&lt;$A$3,0,INDEX(魂兽!$DG$79:$DN$85,MATCH(魂兽1!$B$3,魂兽!$DF$79:$DF$85,0),2)+INDEX(魂兽!$CN$97:$CU$102,MATCH(魂兽1!$C$3,魂兽!$CM$97:$CM$102,0),2)+INDEX(魂兽!$BP$101:$BW$125,MATCH(魂兽1!$D$3,魂兽!$BO$101:$BO$125,0),2))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14" s="58">
        <f>IF(G114&lt;$A$3,0,INDEX(魂兽!$DG$79:$DN$85,MATCH(魂兽1!$B$3,魂兽!$DF$79:$DF$85,0),3)+INDEX(魂兽!$CN$97:$CU$102,MATCH(魂兽1!$C$3,魂兽!$CM$97:$CM$102,0),3)+INDEX(魂兽!$BP$101:$BW$125,MATCH(魂兽1!$D$3,魂兽!$BO$101:$BO$125,0),3))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14" s="58">
        <f>IF(G114&lt;$A$3,0,INDEX(魂兽!$DG$79:$DN$85,MATCH(魂兽1!$B$3,魂兽!$DF$79:$DF$85,0),5)+INDEX(魂兽!$CN$97:$CU$102,MATCH(魂兽1!$C$3,魂兽!$CM$97:$CM$102,0),5)+INDEX(魂兽!$BP$101:$BW$125,MATCH(魂兽1!$D$3,魂兽!$BO$101:$BO$125,0),5))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14" s="58">
        <f>IF(G114&lt;$A$3,0,INDEX(魂兽!$DG$79:$DN$85,MATCH(魂兽1!$B$3,魂兽!$DF$79:$DF$85,0),6)+INDEX(魂兽!$CN$97:$CU$102,MATCH(魂兽1!$C$3,魂兽!$CM$97:$CM$102,0),6)+INDEX(魂兽!$BP$101:$BW$125,MATCH(魂兽1!$D$3,魂兽!$BO$101:$BO$125,0),6))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14" s="58">
        <v>108</v>
      </c>
      <c r="X114" s="59">
        <f>IF($W114&lt;$L$3,0,INDEX(魂兽!$I$8:$I$126,MATCH(魂兽1!$X$3,魂兽!$G$8:$G$126,1),1))</f>
        <v>0.6</v>
      </c>
      <c r="Y114" s="59">
        <f>IF($W114&lt;$L$3,0,INDEX(魂兽!$I$8:$I$126,MATCH(魂兽1!$X$3,魂兽!$G$8:$G$126,1),1))</f>
        <v>0.6</v>
      </c>
      <c r="Z114" s="59">
        <f>IF($W114&lt;$L$3,0,INDEX(魂兽!$I$8:$I$126,MATCH(魂兽1!$X$3,魂兽!$G$8:$G$126,1),1))</f>
        <v>0.6</v>
      </c>
      <c r="AA114" s="59">
        <f>IF($W114&lt;$L$3,0,INDEX(魂兽!$I$8:$I$126,MATCH(魂兽1!$X$3,魂兽!$G$8:$G$126,1),1))</f>
        <v>0.6</v>
      </c>
      <c r="AB114" s="59">
        <f>IF($W114&lt;$L$3,0,INDEX(魂兽!$I$8:$I$126,MATCH(魂兽1!$X$3,魂兽!$G$8:$G$126,1),1))</f>
        <v>0.6</v>
      </c>
      <c r="AC114" s="59">
        <f>IF($W114&lt;$L$3,0,INDEX(魂兽!$I$8:$I$126,MATCH(魂兽1!$X$3,魂兽!$G$8:$G$126,1),1))</f>
        <v>0.6</v>
      </c>
      <c r="AD114" s="59">
        <f>IF($W114&lt;$L$3,0,INDEX(魂兽!$I$8:$I$126,MATCH(魂兽1!$X$3,魂兽!$G$8:$G$126,1),1))</f>
        <v>0.6</v>
      </c>
      <c r="AE114" s="59">
        <f>IF($W114&lt;$L$3,0,INDEX(魂兽!$I$8:$I$126,MATCH(魂兽1!$X$3,魂兽!$G$8:$G$126,1),1))</f>
        <v>0.6</v>
      </c>
      <c r="AF114" s="59">
        <f>IF($W114&lt;$L$3,0,INDEX(魂兽!$I$8:$I$126,MATCH(魂兽1!$X$3,魂兽!$G$8:$G$126,1),1))</f>
        <v>0.6</v>
      </c>
      <c r="AG114" s="59">
        <f>IF($W114&lt;$L$3,0,INDEX(魂兽!$I$8:$I$126,MATCH(魂兽1!$X$3,魂兽!$G$8:$G$126,1),1))</f>
        <v>0.6</v>
      </c>
      <c r="AH114" s="59">
        <f>IF($W114&lt;$L$3,0,INDEX(魂兽!$I$8:$I$126,MATCH(魂兽1!$X$3,魂兽!$G$8:$G$126,1),1))</f>
        <v>0.6</v>
      </c>
      <c r="AI114" s="59">
        <f>IF($W114&lt;$L$3,0,INDEX(魂兽!$I$8:$I$126,MATCH(魂兽1!$X$3,魂兽!$G$8:$G$126,1),1))</f>
        <v>0.6</v>
      </c>
      <c r="AJ114" s="59">
        <f>IF($W114&lt;$L$3,0,INDEX(魂兽!$I$8:$I$126,MATCH(魂兽1!$X$3,魂兽!$G$8:$G$126,1),1))</f>
        <v>0.6</v>
      </c>
      <c r="AK114" s="59">
        <f>IF($W114&lt;$L$3,0,INDEX(魂兽!$I$8:$I$126,MATCH(魂兽1!$X$3,魂兽!$G$8:$G$126,1),1))</f>
        <v>0.6</v>
      </c>
      <c r="AN114" s="58">
        <v>108</v>
      </c>
      <c r="AO114" s="58">
        <f>IF(G114&lt;$A$3,0,INDEX(魂兽!$DG$79:$DN$85,MATCH(魂兽1!$B$3,魂兽!$DF$79:$DF$85,0),7)+INDEX(魂兽!$CN$97:$CU$102,MATCH(魂兽1!$C$3,魂兽!$CM$97:$CM$102,0),7)+INDEX(魂兽!$BP$101:$BW$125,MATCH(魂兽1!$D$3,魂兽!$BO$101:$BO$125,0),7))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14" s="58">
        <f>IF(G114&lt;$A$3,0,INDEX(魂兽!$DG$79:$DN$85,MATCH(魂兽1!$B$3,魂兽!$DF$79:$DF$85,0),8)+INDEX(魂兽!$CN$97:$CU$102,MATCH(魂兽1!$C$3,魂兽!$CM$97:$CM$102,0),8)+INDEX(魂兽!$BP$101:$BW$125,MATCH(魂兽1!$D$3,魂兽!$BO$101:$BO$125,0),8))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15" spans="7:42" x14ac:dyDescent="0.2">
      <c r="G115" s="58">
        <v>109</v>
      </c>
      <c r="H115" s="29">
        <f>IF(G115&lt;$A$3,0,INDEX(魂兽!$DG$79:$DN$85,MATCH(魂兽1!$B$3,魂兽!$DF$79:$DF$85,0),4)+INDEX(魂兽!$CN$97:$CU$102,MATCH(魂兽1!$C$3,魂兽!$CM$97:$CM$102,0),4)+INDEX(魂兽!$BP$101:$BW$125,MATCH(魂兽1!$D$3,魂兽!$BO$101:$BO$125,0),4))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15" s="31">
        <f>IF(G115&lt;$A$3,0,INDEX(魂兽!$DG$79:$DN$85,MATCH(魂兽1!$B$3,魂兽!$DF$79:$DF$85,0),1)+INDEX(魂兽!$CN$97:$CU$102,MATCH(魂兽1!$C$3,魂兽!$CM$97:$CM$102,0),1)+INDEX(魂兽!$BP$101:$BW$125,MATCH(魂兽1!$D$3,魂兽!$BO$101:$BO$125,0),1))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15" s="58">
        <f>IF(G115&lt;$A$3,0,INDEX(魂兽!$DG$79:$DN$85,MATCH(魂兽1!$B$3,魂兽!$DF$79:$DF$85,0),2)+INDEX(魂兽!$CN$97:$CU$102,MATCH(魂兽1!$C$3,魂兽!$CM$97:$CM$102,0),2)+INDEX(魂兽!$BP$101:$BW$125,MATCH(魂兽1!$D$3,魂兽!$BO$101:$BO$125,0),2))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15" s="58">
        <f>IF(G115&lt;$A$3,0,INDEX(魂兽!$DG$79:$DN$85,MATCH(魂兽1!$B$3,魂兽!$DF$79:$DF$85,0),3)+INDEX(魂兽!$CN$97:$CU$102,MATCH(魂兽1!$C$3,魂兽!$CM$97:$CM$102,0),3)+INDEX(魂兽!$BP$101:$BW$125,MATCH(魂兽1!$D$3,魂兽!$BO$101:$BO$125,0),3))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15" s="58">
        <f>IF(G115&lt;$A$3,0,INDEX(魂兽!$DG$79:$DN$85,MATCH(魂兽1!$B$3,魂兽!$DF$79:$DF$85,0),5)+INDEX(魂兽!$CN$97:$CU$102,MATCH(魂兽1!$C$3,魂兽!$CM$97:$CM$102,0),5)+INDEX(魂兽!$BP$101:$BW$125,MATCH(魂兽1!$D$3,魂兽!$BO$101:$BO$125,0),5))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15" s="58">
        <f>IF(G115&lt;$A$3,0,INDEX(魂兽!$DG$79:$DN$85,MATCH(魂兽1!$B$3,魂兽!$DF$79:$DF$85,0),6)+INDEX(魂兽!$CN$97:$CU$102,MATCH(魂兽1!$C$3,魂兽!$CM$97:$CM$102,0),6)+INDEX(魂兽!$BP$101:$BW$125,MATCH(魂兽1!$D$3,魂兽!$BO$101:$BO$125,0),6))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15" s="58">
        <v>109</v>
      </c>
      <c r="X115" s="59">
        <f>IF($W115&lt;$L$3,0,INDEX(魂兽!$I$8:$I$126,MATCH(魂兽1!$X$3,魂兽!$G$8:$G$126,1),1))</f>
        <v>0.6</v>
      </c>
      <c r="Y115" s="59">
        <f>IF($W115&lt;$L$3,0,INDEX(魂兽!$I$8:$I$126,MATCH(魂兽1!$X$3,魂兽!$G$8:$G$126,1),1))</f>
        <v>0.6</v>
      </c>
      <c r="Z115" s="59">
        <f>IF($W115&lt;$L$3,0,INDEX(魂兽!$I$8:$I$126,MATCH(魂兽1!$X$3,魂兽!$G$8:$G$126,1),1))</f>
        <v>0.6</v>
      </c>
      <c r="AA115" s="59">
        <f>IF($W115&lt;$L$3,0,INDEX(魂兽!$I$8:$I$126,MATCH(魂兽1!$X$3,魂兽!$G$8:$G$126,1),1))</f>
        <v>0.6</v>
      </c>
      <c r="AB115" s="59">
        <f>IF($W115&lt;$L$3,0,INDEX(魂兽!$I$8:$I$126,MATCH(魂兽1!$X$3,魂兽!$G$8:$G$126,1),1))</f>
        <v>0.6</v>
      </c>
      <c r="AC115" s="59">
        <f>IF($W115&lt;$L$3,0,INDEX(魂兽!$I$8:$I$126,MATCH(魂兽1!$X$3,魂兽!$G$8:$G$126,1),1))</f>
        <v>0.6</v>
      </c>
      <c r="AD115" s="59">
        <f>IF($W115&lt;$L$3,0,INDEX(魂兽!$I$8:$I$126,MATCH(魂兽1!$X$3,魂兽!$G$8:$G$126,1),1))</f>
        <v>0.6</v>
      </c>
      <c r="AE115" s="59">
        <f>IF($W115&lt;$L$3,0,INDEX(魂兽!$I$8:$I$126,MATCH(魂兽1!$X$3,魂兽!$G$8:$G$126,1),1))</f>
        <v>0.6</v>
      </c>
      <c r="AF115" s="59">
        <f>IF($W115&lt;$L$3,0,INDEX(魂兽!$I$8:$I$126,MATCH(魂兽1!$X$3,魂兽!$G$8:$G$126,1),1))</f>
        <v>0.6</v>
      </c>
      <c r="AG115" s="59">
        <f>IF($W115&lt;$L$3,0,INDEX(魂兽!$I$8:$I$126,MATCH(魂兽1!$X$3,魂兽!$G$8:$G$126,1),1))</f>
        <v>0.6</v>
      </c>
      <c r="AH115" s="59">
        <f>IF($W115&lt;$L$3,0,INDEX(魂兽!$I$8:$I$126,MATCH(魂兽1!$X$3,魂兽!$G$8:$G$126,1),1))</f>
        <v>0.6</v>
      </c>
      <c r="AI115" s="59">
        <f>IF($W115&lt;$L$3,0,INDEX(魂兽!$I$8:$I$126,MATCH(魂兽1!$X$3,魂兽!$G$8:$G$126,1),1))</f>
        <v>0.6</v>
      </c>
      <c r="AJ115" s="59">
        <f>IF($W115&lt;$L$3,0,INDEX(魂兽!$I$8:$I$126,MATCH(魂兽1!$X$3,魂兽!$G$8:$G$126,1),1))</f>
        <v>0.6</v>
      </c>
      <c r="AK115" s="59">
        <f>IF($W115&lt;$L$3,0,INDEX(魂兽!$I$8:$I$126,MATCH(魂兽1!$X$3,魂兽!$G$8:$G$126,1),1))</f>
        <v>0.6</v>
      </c>
      <c r="AN115" s="58">
        <v>109</v>
      </c>
      <c r="AO115" s="58">
        <f>IF(G115&lt;$A$3,0,INDEX(魂兽!$DG$79:$DN$85,MATCH(魂兽1!$B$3,魂兽!$DF$79:$DF$85,0),7)+INDEX(魂兽!$CN$97:$CU$102,MATCH(魂兽1!$C$3,魂兽!$CM$97:$CM$102,0),7)+INDEX(魂兽!$BP$101:$BW$125,MATCH(魂兽1!$D$3,魂兽!$BO$101:$BO$125,0),7))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15" s="58">
        <f>IF(G115&lt;$A$3,0,INDEX(魂兽!$DG$79:$DN$85,MATCH(魂兽1!$B$3,魂兽!$DF$79:$DF$85,0),8)+INDEX(魂兽!$CN$97:$CU$102,MATCH(魂兽1!$C$3,魂兽!$CM$97:$CM$102,0),8)+INDEX(魂兽!$BP$101:$BW$125,MATCH(魂兽1!$D$3,魂兽!$BO$101:$BO$125,0),8))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16" spans="7:42" x14ac:dyDescent="0.2">
      <c r="G116" s="58">
        <v>110</v>
      </c>
      <c r="H116" s="29">
        <f>IF(G116&lt;$A$3,0,INDEX(魂兽!$DG$79:$DN$85,MATCH(魂兽1!$B$3,魂兽!$DF$79:$DF$85,0),4)+INDEX(魂兽!$CN$97:$CU$102,MATCH(魂兽1!$C$3,魂兽!$CM$97:$CM$102,0),4)+INDEX(魂兽!$BP$101:$BW$125,MATCH(魂兽1!$D$3,魂兽!$BO$101:$BO$125,0),4))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16" s="31">
        <f>IF(G116&lt;$A$3,0,INDEX(魂兽!$DG$79:$DN$85,MATCH(魂兽1!$B$3,魂兽!$DF$79:$DF$85,0),1)+INDEX(魂兽!$CN$97:$CU$102,MATCH(魂兽1!$C$3,魂兽!$CM$97:$CM$102,0),1)+INDEX(魂兽!$BP$101:$BW$125,MATCH(魂兽1!$D$3,魂兽!$BO$101:$BO$125,0),1))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16" s="58">
        <f>IF(G116&lt;$A$3,0,INDEX(魂兽!$DG$79:$DN$85,MATCH(魂兽1!$B$3,魂兽!$DF$79:$DF$85,0),2)+INDEX(魂兽!$CN$97:$CU$102,MATCH(魂兽1!$C$3,魂兽!$CM$97:$CM$102,0),2)+INDEX(魂兽!$BP$101:$BW$125,MATCH(魂兽1!$D$3,魂兽!$BO$101:$BO$125,0),2))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16" s="58">
        <f>IF(G116&lt;$A$3,0,INDEX(魂兽!$DG$79:$DN$85,MATCH(魂兽1!$B$3,魂兽!$DF$79:$DF$85,0),3)+INDEX(魂兽!$CN$97:$CU$102,MATCH(魂兽1!$C$3,魂兽!$CM$97:$CM$102,0),3)+INDEX(魂兽!$BP$101:$BW$125,MATCH(魂兽1!$D$3,魂兽!$BO$101:$BO$125,0),3))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16" s="58">
        <f>IF(G116&lt;$A$3,0,INDEX(魂兽!$DG$79:$DN$85,MATCH(魂兽1!$B$3,魂兽!$DF$79:$DF$85,0),5)+INDEX(魂兽!$CN$97:$CU$102,MATCH(魂兽1!$C$3,魂兽!$CM$97:$CM$102,0),5)+INDEX(魂兽!$BP$101:$BW$125,MATCH(魂兽1!$D$3,魂兽!$BO$101:$BO$125,0),5))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16" s="58">
        <f>IF(G116&lt;$A$3,0,INDEX(魂兽!$DG$79:$DN$85,MATCH(魂兽1!$B$3,魂兽!$DF$79:$DF$85,0),6)+INDEX(魂兽!$CN$97:$CU$102,MATCH(魂兽1!$C$3,魂兽!$CM$97:$CM$102,0),6)+INDEX(魂兽!$BP$101:$BW$125,MATCH(魂兽1!$D$3,魂兽!$BO$101:$BO$125,0),6))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16" s="58">
        <v>110</v>
      </c>
      <c r="X116" s="59">
        <f>IF($W116&lt;$L$3,0,INDEX(魂兽!$I$8:$I$126,MATCH(魂兽1!$X$3,魂兽!$G$8:$G$126,1),1))</f>
        <v>0.6</v>
      </c>
      <c r="Y116" s="59">
        <f>IF($W116&lt;$L$3,0,INDEX(魂兽!$I$8:$I$126,MATCH(魂兽1!$X$3,魂兽!$G$8:$G$126,1),1))</f>
        <v>0.6</v>
      </c>
      <c r="Z116" s="59">
        <f>IF($W116&lt;$L$3,0,INDEX(魂兽!$I$8:$I$126,MATCH(魂兽1!$X$3,魂兽!$G$8:$G$126,1),1))</f>
        <v>0.6</v>
      </c>
      <c r="AA116" s="59">
        <f>IF($W116&lt;$L$3,0,INDEX(魂兽!$I$8:$I$126,MATCH(魂兽1!$X$3,魂兽!$G$8:$G$126,1),1))</f>
        <v>0.6</v>
      </c>
      <c r="AB116" s="59">
        <f>IF($W116&lt;$L$3,0,INDEX(魂兽!$I$8:$I$126,MATCH(魂兽1!$X$3,魂兽!$G$8:$G$126,1),1))</f>
        <v>0.6</v>
      </c>
      <c r="AC116" s="59">
        <f>IF($W116&lt;$L$3,0,INDEX(魂兽!$I$8:$I$126,MATCH(魂兽1!$X$3,魂兽!$G$8:$G$126,1),1))</f>
        <v>0.6</v>
      </c>
      <c r="AD116" s="59">
        <f>IF($W116&lt;$L$3,0,INDEX(魂兽!$I$8:$I$126,MATCH(魂兽1!$X$3,魂兽!$G$8:$G$126,1),1))</f>
        <v>0.6</v>
      </c>
      <c r="AE116" s="59">
        <f>IF($W116&lt;$L$3,0,INDEX(魂兽!$I$8:$I$126,MATCH(魂兽1!$X$3,魂兽!$G$8:$G$126,1),1))</f>
        <v>0.6</v>
      </c>
      <c r="AF116" s="59">
        <f>IF($W116&lt;$L$3,0,INDEX(魂兽!$I$8:$I$126,MATCH(魂兽1!$X$3,魂兽!$G$8:$G$126,1),1))</f>
        <v>0.6</v>
      </c>
      <c r="AG116" s="59">
        <f>IF($W116&lt;$L$3,0,INDEX(魂兽!$I$8:$I$126,MATCH(魂兽1!$X$3,魂兽!$G$8:$G$126,1),1))</f>
        <v>0.6</v>
      </c>
      <c r="AH116" s="59">
        <f>IF($W116&lt;$L$3,0,INDEX(魂兽!$I$8:$I$126,MATCH(魂兽1!$X$3,魂兽!$G$8:$G$126,1),1))</f>
        <v>0.6</v>
      </c>
      <c r="AI116" s="59">
        <f>IF($W116&lt;$L$3,0,INDEX(魂兽!$I$8:$I$126,MATCH(魂兽1!$X$3,魂兽!$G$8:$G$126,1),1))</f>
        <v>0.6</v>
      </c>
      <c r="AJ116" s="59">
        <f>IF($W116&lt;$L$3,0,INDEX(魂兽!$I$8:$I$126,MATCH(魂兽1!$X$3,魂兽!$G$8:$G$126,1),1))</f>
        <v>0.6</v>
      </c>
      <c r="AK116" s="59">
        <f>IF($W116&lt;$L$3,0,INDEX(魂兽!$I$8:$I$126,MATCH(魂兽1!$X$3,魂兽!$G$8:$G$126,1),1))</f>
        <v>0.6</v>
      </c>
      <c r="AN116" s="58">
        <v>110</v>
      </c>
      <c r="AO116" s="58">
        <f>IF(G116&lt;$A$3,0,INDEX(魂兽!$DG$79:$DN$85,MATCH(魂兽1!$B$3,魂兽!$DF$79:$DF$85,0),7)+INDEX(魂兽!$CN$97:$CU$102,MATCH(魂兽1!$C$3,魂兽!$CM$97:$CM$102,0),7)+INDEX(魂兽!$BP$101:$BW$125,MATCH(魂兽1!$D$3,魂兽!$BO$101:$BO$125,0),7))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16" s="58">
        <f>IF(G116&lt;$A$3,0,INDEX(魂兽!$DG$79:$DN$85,MATCH(魂兽1!$B$3,魂兽!$DF$79:$DF$85,0),8)+INDEX(魂兽!$CN$97:$CU$102,MATCH(魂兽1!$C$3,魂兽!$CM$97:$CM$102,0),8)+INDEX(魂兽!$BP$101:$BW$125,MATCH(魂兽1!$D$3,魂兽!$BO$101:$BO$125,0),8))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17" spans="7:42" x14ac:dyDescent="0.2">
      <c r="G117" s="58">
        <v>111</v>
      </c>
      <c r="H117" s="29">
        <f>IF(G117&lt;$A$3,0,INDEX(魂兽!$DG$79:$DN$85,MATCH(魂兽1!$B$3,魂兽!$DF$79:$DF$85,0),4)+INDEX(魂兽!$CN$97:$CU$102,MATCH(魂兽1!$C$3,魂兽!$CM$97:$CM$102,0),4)+INDEX(魂兽!$BP$101:$BW$125,MATCH(魂兽1!$D$3,魂兽!$BO$101:$BO$125,0),4))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17" s="31">
        <f>IF(G117&lt;$A$3,0,INDEX(魂兽!$DG$79:$DN$85,MATCH(魂兽1!$B$3,魂兽!$DF$79:$DF$85,0),1)+INDEX(魂兽!$CN$97:$CU$102,MATCH(魂兽1!$C$3,魂兽!$CM$97:$CM$102,0),1)+INDEX(魂兽!$BP$101:$BW$125,MATCH(魂兽1!$D$3,魂兽!$BO$101:$BO$125,0),1))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17" s="58">
        <f>IF(G117&lt;$A$3,0,INDEX(魂兽!$DG$79:$DN$85,MATCH(魂兽1!$B$3,魂兽!$DF$79:$DF$85,0),2)+INDEX(魂兽!$CN$97:$CU$102,MATCH(魂兽1!$C$3,魂兽!$CM$97:$CM$102,0),2)+INDEX(魂兽!$BP$101:$BW$125,MATCH(魂兽1!$D$3,魂兽!$BO$101:$BO$125,0),2))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17" s="58">
        <f>IF(G117&lt;$A$3,0,INDEX(魂兽!$DG$79:$DN$85,MATCH(魂兽1!$B$3,魂兽!$DF$79:$DF$85,0),3)+INDEX(魂兽!$CN$97:$CU$102,MATCH(魂兽1!$C$3,魂兽!$CM$97:$CM$102,0),3)+INDEX(魂兽!$BP$101:$BW$125,MATCH(魂兽1!$D$3,魂兽!$BO$101:$BO$125,0),3))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17" s="58">
        <f>IF(G117&lt;$A$3,0,INDEX(魂兽!$DG$79:$DN$85,MATCH(魂兽1!$B$3,魂兽!$DF$79:$DF$85,0),5)+INDEX(魂兽!$CN$97:$CU$102,MATCH(魂兽1!$C$3,魂兽!$CM$97:$CM$102,0),5)+INDEX(魂兽!$BP$101:$BW$125,MATCH(魂兽1!$D$3,魂兽!$BO$101:$BO$125,0),5))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17" s="58">
        <f>IF(G117&lt;$A$3,0,INDEX(魂兽!$DG$79:$DN$85,MATCH(魂兽1!$B$3,魂兽!$DF$79:$DF$85,0),6)+INDEX(魂兽!$CN$97:$CU$102,MATCH(魂兽1!$C$3,魂兽!$CM$97:$CM$102,0),6)+INDEX(魂兽!$BP$101:$BW$125,MATCH(魂兽1!$D$3,魂兽!$BO$101:$BO$125,0),6))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17" s="58">
        <v>111</v>
      </c>
      <c r="X117" s="59">
        <f>IF($W117&lt;$L$3,0,INDEX(魂兽!$I$8:$I$126,MATCH(魂兽1!$X$3,魂兽!$G$8:$G$126,1),1))</f>
        <v>0.6</v>
      </c>
      <c r="Y117" s="59">
        <f>IF($W117&lt;$L$3,0,INDEX(魂兽!$I$8:$I$126,MATCH(魂兽1!$X$3,魂兽!$G$8:$G$126,1),1))</f>
        <v>0.6</v>
      </c>
      <c r="Z117" s="59">
        <f>IF($W117&lt;$L$3,0,INDEX(魂兽!$I$8:$I$126,MATCH(魂兽1!$X$3,魂兽!$G$8:$G$126,1),1))</f>
        <v>0.6</v>
      </c>
      <c r="AA117" s="59">
        <f>IF($W117&lt;$L$3,0,INDEX(魂兽!$I$8:$I$126,MATCH(魂兽1!$X$3,魂兽!$G$8:$G$126,1),1))</f>
        <v>0.6</v>
      </c>
      <c r="AB117" s="59">
        <f>IF($W117&lt;$L$3,0,INDEX(魂兽!$I$8:$I$126,MATCH(魂兽1!$X$3,魂兽!$G$8:$G$126,1),1))</f>
        <v>0.6</v>
      </c>
      <c r="AC117" s="59">
        <f>IF($W117&lt;$L$3,0,INDEX(魂兽!$I$8:$I$126,MATCH(魂兽1!$X$3,魂兽!$G$8:$G$126,1),1))</f>
        <v>0.6</v>
      </c>
      <c r="AD117" s="59">
        <f>IF($W117&lt;$L$3,0,INDEX(魂兽!$I$8:$I$126,MATCH(魂兽1!$X$3,魂兽!$G$8:$G$126,1),1))</f>
        <v>0.6</v>
      </c>
      <c r="AE117" s="59">
        <f>IF($W117&lt;$L$3,0,INDEX(魂兽!$I$8:$I$126,MATCH(魂兽1!$X$3,魂兽!$G$8:$G$126,1),1))</f>
        <v>0.6</v>
      </c>
      <c r="AF117" s="59">
        <f>IF($W117&lt;$L$3,0,INDEX(魂兽!$I$8:$I$126,MATCH(魂兽1!$X$3,魂兽!$G$8:$G$126,1),1))</f>
        <v>0.6</v>
      </c>
      <c r="AG117" s="59">
        <f>IF($W117&lt;$L$3,0,INDEX(魂兽!$I$8:$I$126,MATCH(魂兽1!$X$3,魂兽!$G$8:$G$126,1),1))</f>
        <v>0.6</v>
      </c>
      <c r="AH117" s="59">
        <f>IF($W117&lt;$L$3,0,INDEX(魂兽!$I$8:$I$126,MATCH(魂兽1!$X$3,魂兽!$G$8:$G$126,1),1))</f>
        <v>0.6</v>
      </c>
      <c r="AI117" s="59">
        <f>IF($W117&lt;$L$3,0,INDEX(魂兽!$I$8:$I$126,MATCH(魂兽1!$X$3,魂兽!$G$8:$G$126,1),1))</f>
        <v>0.6</v>
      </c>
      <c r="AJ117" s="59">
        <f>IF($W117&lt;$L$3,0,INDEX(魂兽!$I$8:$I$126,MATCH(魂兽1!$X$3,魂兽!$G$8:$G$126,1),1))</f>
        <v>0.6</v>
      </c>
      <c r="AK117" s="59">
        <f>IF($W117&lt;$L$3,0,INDEX(魂兽!$I$8:$I$126,MATCH(魂兽1!$X$3,魂兽!$G$8:$G$126,1),1))</f>
        <v>0.6</v>
      </c>
      <c r="AN117" s="58">
        <v>111</v>
      </c>
      <c r="AO117" s="58">
        <f>IF(G117&lt;$A$3,0,INDEX(魂兽!$DG$79:$DN$85,MATCH(魂兽1!$B$3,魂兽!$DF$79:$DF$85,0),7)+INDEX(魂兽!$CN$97:$CU$102,MATCH(魂兽1!$C$3,魂兽!$CM$97:$CM$102,0),7)+INDEX(魂兽!$BP$101:$BW$125,MATCH(魂兽1!$D$3,魂兽!$BO$101:$BO$125,0),7))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17" s="58">
        <f>IF(G117&lt;$A$3,0,INDEX(魂兽!$DG$79:$DN$85,MATCH(魂兽1!$B$3,魂兽!$DF$79:$DF$85,0),8)+INDEX(魂兽!$CN$97:$CU$102,MATCH(魂兽1!$C$3,魂兽!$CM$97:$CM$102,0),8)+INDEX(魂兽!$BP$101:$BW$125,MATCH(魂兽1!$D$3,魂兽!$BO$101:$BO$125,0),8))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18" spans="7:42" x14ac:dyDescent="0.2">
      <c r="G118" s="58">
        <v>112</v>
      </c>
      <c r="H118" s="29">
        <f>IF(G118&lt;$A$3,0,INDEX(魂兽!$DG$79:$DN$85,MATCH(魂兽1!$B$3,魂兽!$DF$79:$DF$85,0),4)+INDEX(魂兽!$CN$97:$CU$102,MATCH(魂兽1!$C$3,魂兽!$CM$97:$CM$102,0),4)+INDEX(魂兽!$BP$101:$BW$125,MATCH(魂兽1!$D$3,魂兽!$BO$101:$BO$125,0),4))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18" s="31">
        <f>IF(G118&lt;$A$3,0,INDEX(魂兽!$DG$79:$DN$85,MATCH(魂兽1!$B$3,魂兽!$DF$79:$DF$85,0),1)+INDEX(魂兽!$CN$97:$CU$102,MATCH(魂兽1!$C$3,魂兽!$CM$97:$CM$102,0),1)+INDEX(魂兽!$BP$101:$BW$125,MATCH(魂兽1!$D$3,魂兽!$BO$101:$BO$125,0),1))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18" s="58">
        <f>IF(G118&lt;$A$3,0,INDEX(魂兽!$DG$79:$DN$85,MATCH(魂兽1!$B$3,魂兽!$DF$79:$DF$85,0),2)+INDEX(魂兽!$CN$97:$CU$102,MATCH(魂兽1!$C$3,魂兽!$CM$97:$CM$102,0),2)+INDEX(魂兽!$BP$101:$BW$125,MATCH(魂兽1!$D$3,魂兽!$BO$101:$BO$125,0),2))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18" s="58">
        <f>IF(G118&lt;$A$3,0,INDEX(魂兽!$DG$79:$DN$85,MATCH(魂兽1!$B$3,魂兽!$DF$79:$DF$85,0),3)+INDEX(魂兽!$CN$97:$CU$102,MATCH(魂兽1!$C$3,魂兽!$CM$97:$CM$102,0),3)+INDEX(魂兽!$BP$101:$BW$125,MATCH(魂兽1!$D$3,魂兽!$BO$101:$BO$125,0),3))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18" s="58">
        <f>IF(G118&lt;$A$3,0,INDEX(魂兽!$DG$79:$DN$85,MATCH(魂兽1!$B$3,魂兽!$DF$79:$DF$85,0),5)+INDEX(魂兽!$CN$97:$CU$102,MATCH(魂兽1!$C$3,魂兽!$CM$97:$CM$102,0),5)+INDEX(魂兽!$BP$101:$BW$125,MATCH(魂兽1!$D$3,魂兽!$BO$101:$BO$125,0),5))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18" s="58">
        <f>IF(G118&lt;$A$3,0,INDEX(魂兽!$DG$79:$DN$85,MATCH(魂兽1!$B$3,魂兽!$DF$79:$DF$85,0),6)+INDEX(魂兽!$CN$97:$CU$102,MATCH(魂兽1!$C$3,魂兽!$CM$97:$CM$102,0),6)+INDEX(魂兽!$BP$101:$BW$125,MATCH(魂兽1!$D$3,魂兽!$BO$101:$BO$125,0),6))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18" s="58">
        <v>112</v>
      </c>
      <c r="X118" s="59">
        <f>IF($W118&lt;$L$3,0,INDEX(魂兽!$I$8:$I$126,MATCH(魂兽1!$X$3,魂兽!$G$8:$G$126,1),1))</f>
        <v>0.6</v>
      </c>
      <c r="Y118" s="59">
        <f>IF($W118&lt;$L$3,0,INDEX(魂兽!$I$8:$I$126,MATCH(魂兽1!$X$3,魂兽!$G$8:$G$126,1),1))</f>
        <v>0.6</v>
      </c>
      <c r="Z118" s="59">
        <f>IF($W118&lt;$L$3,0,INDEX(魂兽!$I$8:$I$126,MATCH(魂兽1!$X$3,魂兽!$G$8:$G$126,1),1))</f>
        <v>0.6</v>
      </c>
      <c r="AA118" s="59">
        <f>IF($W118&lt;$L$3,0,INDEX(魂兽!$I$8:$I$126,MATCH(魂兽1!$X$3,魂兽!$G$8:$G$126,1),1))</f>
        <v>0.6</v>
      </c>
      <c r="AB118" s="59">
        <f>IF($W118&lt;$L$3,0,INDEX(魂兽!$I$8:$I$126,MATCH(魂兽1!$X$3,魂兽!$G$8:$G$126,1),1))</f>
        <v>0.6</v>
      </c>
      <c r="AC118" s="59">
        <f>IF($W118&lt;$L$3,0,INDEX(魂兽!$I$8:$I$126,MATCH(魂兽1!$X$3,魂兽!$G$8:$G$126,1),1))</f>
        <v>0.6</v>
      </c>
      <c r="AD118" s="59">
        <f>IF($W118&lt;$L$3,0,INDEX(魂兽!$I$8:$I$126,MATCH(魂兽1!$X$3,魂兽!$G$8:$G$126,1),1))</f>
        <v>0.6</v>
      </c>
      <c r="AE118" s="59">
        <f>IF($W118&lt;$L$3,0,INDEX(魂兽!$I$8:$I$126,MATCH(魂兽1!$X$3,魂兽!$G$8:$G$126,1),1))</f>
        <v>0.6</v>
      </c>
      <c r="AF118" s="59">
        <f>IF($W118&lt;$L$3,0,INDEX(魂兽!$I$8:$I$126,MATCH(魂兽1!$X$3,魂兽!$G$8:$G$126,1),1))</f>
        <v>0.6</v>
      </c>
      <c r="AG118" s="59">
        <f>IF($W118&lt;$L$3,0,INDEX(魂兽!$I$8:$I$126,MATCH(魂兽1!$X$3,魂兽!$G$8:$G$126,1),1))</f>
        <v>0.6</v>
      </c>
      <c r="AH118" s="59">
        <f>IF($W118&lt;$L$3,0,INDEX(魂兽!$I$8:$I$126,MATCH(魂兽1!$X$3,魂兽!$G$8:$G$126,1),1))</f>
        <v>0.6</v>
      </c>
      <c r="AI118" s="59">
        <f>IF($W118&lt;$L$3,0,INDEX(魂兽!$I$8:$I$126,MATCH(魂兽1!$X$3,魂兽!$G$8:$G$126,1),1))</f>
        <v>0.6</v>
      </c>
      <c r="AJ118" s="59">
        <f>IF($W118&lt;$L$3,0,INDEX(魂兽!$I$8:$I$126,MATCH(魂兽1!$X$3,魂兽!$G$8:$G$126,1),1))</f>
        <v>0.6</v>
      </c>
      <c r="AK118" s="59">
        <f>IF($W118&lt;$L$3,0,INDEX(魂兽!$I$8:$I$126,MATCH(魂兽1!$X$3,魂兽!$G$8:$G$126,1),1))</f>
        <v>0.6</v>
      </c>
      <c r="AN118" s="58">
        <v>112</v>
      </c>
      <c r="AO118" s="58">
        <f>IF(G118&lt;$A$3,0,INDEX(魂兽!$DG$79:$DN$85,MATCH(魂兽1!$B$3,魂兽!$DF$79:$DF$85,0),7)+INDEX(魂兽!$CN$97:$CU$102,MATCH(魂兽1!$C$3,魂兽!$CM$97:$CM$102,0),7)+INDEX(魂兽!$BP$101:$BW$125,MATCH(魂兽1!$D$3,魂兽!$BO$101:$BO$125,0),7))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18" s="58">
        <f>IF(G118&lt;$A$3,0,INDEX(魂兽!$DG$79:$DN$85,MATCH(魂兽1!$B$3,魂兽!$DF$79:$DF$85,0),8)+INDEX(魂兽!$CN$97:$CU$102,MATCH(魂兽1!$C$3,魂兽!$CM$97:$CM$102,0),8)+INDEX(魂兽!$BP$101:$BW$125,MATCH(魂兽1!$D$3,魂兽!$BO$101:$BO$125,0),8))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19" spans="7:42" x14ac:dyDescent="0.2">
      <c r="G119" s="58">
        <v>113</v>
      </c>
      <c r="H119" s="29">
        <f>IF(G119&lt;$A$3,0,INDEX(魂兽!$DG$79:$DN$85,MATCH(魂兽1!$B$3,魂兽!$DF$79:$DF$85,0),4)+INDEX(魂兽!$CN$97:$CU$102,MATCH(魂兽1!$C$3,魂兽!$CM$97:$CM$102,0),4)+INDEX(魂兽!$BP$101:$BW$125,MATCH(魂兽1!$D$3,魂兽!$BO$101:$BO$125,0),4))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19" s="31">
        <f>IF(G119&lt;$A$3,0,INDEX(魂兽!$DG$79:$DN$85,MATCH(魂兽1!$B$3,魂兽!$DF$79:$DF$85,0),1)+INDEX(魂兽!$CN$97:$CU$102,MATCH(魂兽1!$C$3,魂兽!$CM$97:$CM$102,0),1)+INDEX(魂兽!$BP$101:$BW$125,MATCH(魂兽1!$D$3,魂兽!$BO$101:$BO$125,0),1))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19" s="58">
        <f>IF(G119&lt;$A$3,0,INDEX(魂兽!$DG$79:$DN$85,MATCH(魂兽1!$B$3,魂兽!$DF$79:$DF$85,0),2)+INDEX(魂兽!$CN$97:$CU$102,MATCH(魂兽1!$C$3,魂兽!$CM$97:$CM$102,0),2)+INDEX(魂兽!$BP$101:$BW$125,MATCH(魂兽1!$D$3,魂兽!$BO$101:$BO$125,0),2))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19" s="58">
        <f>IF(G119&lt;$A$3,0,INDEX(魂兽!$DG$79:$DN$85,MATCH(魂兽1!$B$3,魂兽!$DF$79:$DF$85,0),3)+INDEX(魂兽!$CN$97:$CU$102,MATCH(魂兽1!$C$3,魂兽!$CM$97:$CM$102,0),3)+INDEX(魂兽!$BP$101:$BW$125,MATCH(魂兽1!$D$3,魂兽!$BO$101:$BO$125,0),3))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19" s="58">
        <f>IF(G119&lt;$A$3,0,INDEX(魂兽!$DG$79:$DN$85,MATCH(魂兽1!$B$3,魂兽!$DF$79:$DF$85,0),5)+INDEX(魂兽!$CN$97:$CU$102,MATCH(魂兽1!$C$3,魂兽!$CM$97:$CM$102,0),5)+INDEX(魂兽!$BP$101:$BW$125,MATCH(魂兽1!$D$3,魂兽!$BO$101:$BO$125,0),5))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19" s="58">
        <f>IF(G119&lt;$A$3,0,INDEX(魂兽!$DG$79:$DN$85,MATCH(魂兽1!$B$3,魂兽!$DF$79:$DF$85,0),6)+INDEX(魂兽!$CN$97:$CU$102,MATCH(魂兽1!$C$3,魂兽!$CM$97:$CM$102,0),6)+INDEX(魂兽!$BP$101:$BW$125,MATCH(魂兽1!$D$3,魂兽!$BO$101:$BO$125,0),6))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19" s="58">
        <v>113</v>
      </c>
      <c r="X119" s="59">
        <f>IF($W119&lt;$L$3,0,INDEX(魂兽!$I$8:$I$126,MATCH(魂兽1!$X$3,魂兽!$G$8:$G$126,1),1))</f>
        <v>0.6</v>
      </c>
      <c r="Y119" s="59">
        <f>IF($W119&lt;$L$3,0,INDEX(魂兽!$I$8:$I$126,MATCH(魂兽1!$X$3,魂兽!$G$8:$G$126,1),1))</f>
        <v>0.6</v>
      </c>
      <c r="Z119" s="59">
        <f>IF($W119&lt;$L$3,0,INDEX(魂兽!$I$8:$I$126,MATCH(魂兽1!$X$3,魂兽!$G$8:$G$126,1),1))</f>
        <v>0.6</v>
      </c>
      <c r="AA119" s="59">
        <f>IF($W119&lt;$L$3,0,INDEX(魂兽!$I$8:$I$126,MATCH(魂兽1!$X$3,魂兽!$G$8:$G$126,1),1))</f>
        <v>0.6</v>
      </c>
      <c r="AB119" s="59">
        <f>IF($W119&lt;$L$3,0,INDEX(魂兽!$I$8:$I$126,MATCH(魂兽1!$X$3,魂兽!$G$8:$G$126,1),1))</f>
        <v>0.6</v>
      </c>
      <c r="AC119" s="59">
        <f>IF($W119&lt;$L$3,0,INDEX(魂兽!$I$8:$I$126,MATCH(魂兽1!$X$3,魂兽!$G$8:$G$126,1),1))</f>
        <v>0.6</v>
      </c>
      <c r="AD119" s="59">
        <f>IF($W119&lt;$L$3,0,INDEX(魂兽!$I$8:$I$126,MATCH(魂兽1!$X$3,魂兽!$G$8:$G$126,1),1))</f>
        <v>0.6</v>
      </c>
      <c r="AE119" s="59">
        <f>IF($W119&lt;$L$3,0,INDEX(魂兽!$I$8:$I$126,MATCH(魂兽1!$X$3,魂兽!$G$8:$G$126,1),1))</f>
        <v>0.6</v>
      </c>
      <c r="AF119" s="59">
        <f>IF($W119&lt;$L$3,0,INDEX(魂兽!$I$8:$I$126,MATCH(魂兽1!$X$3,魂兽!$G$8:$G$126,1),1))</f>
        <v>0.6</v>
      </c>
      <c r="AG119" s="59">
        <f>IF($W119&lt;$L$3,0,INDEX(魂兽!$I$8:$I$126,MATCH(魂兽1!$X$3,魂兽!$G$8:$G$126,1),1))</f>
        <v>0.6</v>
      </c>
      <c r="AH119" s="59">
        <f>IF($W119&lt;$L$3,0,INDEX(魂兽!$I$8:$I$126,MATCH(魂兽1!$X$3,魂兽!$G$8:$G$126,1),1))</f>
        <v>0.6</v>
      </c>
      <c r="AI119" s="59">
        <f>IF($W119&lt;$L$3,0,INDEX(魂兽!$I$8:$I$126,MATCH(魂兽1!$X$3,魂兽!$G$8:$G$126,1),1))</f>
        <v>0.6</v>
      </c>
      <c r="AJ119" s="59">
        <f>IF($W119&lt;$L$3,0,INDEX(魂兽!$I$8:$I$126,MATCH(魂兽1!$X$3,魂兽!$G$8:$G$126,1),1))</f>
        <v>0.6</v>
      </c>
      <c r="AK119" s="59">
        <f>IF($W119&lt;$L$3,0,INDEX(魂兽!$I$8:$I$126,MATCH(魂兽1!$X$3,魂兽!$G$8:$G$126,1),1))</f>
        <v>0.6</v>
      </c>
      <c r="AN119" s="58">
        <v>113</v>
      </c>
      <c r="AO119" s="58">
        <f>IF(G119&lt;$A$3,0,INDEX(魂兽!$DG$79:$DN$85,MATCH(魂兽1!$B$3,魂兽!$DF$79:$DF$85,0),7)+INDEX(魂兽!$CN$97:$CU$102,MATCH(魂兽1!$C$3,魂兽!$CM$97:$CM$102,0),7)+INDEX(魂兽!$BP$101:$BW$125,MATCH(魂兽1!$D$3,魂兽!$BO$101:$BO$125,0),7))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19" s="58">
        <f>IF(G119&lt;$A$3,0,INDEX(魂兽!$DG$79:$DN$85,MATCH(魂兽1!$B$3,魂兽!$DF$79:$DF$85,0),8)+INDEX(魂兽!$CN$97:$CU$102,MATCH(魂兽1!$C$3,魂兽!$CM$97:$CM$102,0),8)+INDEX(魂兽!$BP$101:$BW$125,MATCH(魂兽1!$D$3,魂兽!$BO$101:$BO$125,0),8))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20" spans="7:42" x14ac:dyDescent="0.2">
      <c r="G120" s="58">
        <v>114</v>
      </c>
      <c r="H120" s="29">
        <f>IF(G120&lt;$A$3,0,INDEX(魂兽!$DG$79:$DN$85,MATCH(魂兽1!$B$3,魂兽!$DF$79:$DF$85,0),4)+INDEX(魂兽!$CN$97:$CU$102,MATCH(魂兽1!$C$3,魂兽!$CM$97:$CM$102,0),4)+INDEX(魂兽!$BP$101:$BW$125,MATCH(魂兽1!$D$3,魂兽!$BO$101:$BO$125,0),4))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20" s="31">
        <f>IF(G120&lt;$A$3,0,INDEX(魂兽!$DG$79:$DN$85,MATCH(魂兽1!$B$3,魂兽!$DF$79:$DF$85,0),1)+INDEX(魂兽!$CN$97:$CU$102,MATCH(魂兽1!$C$3,魂兽!$CM$97:$CM$102,0),1)+INDEX(魂兽!$BP$101:$BW$125,MATCH(魂兽1!$D$3,魂兽!$BO$101:$BO$125,0),1))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20" s="58">
        <f>IF(G120&lt;$A$3,0,INDEX(魂兽!$DG$79:$DN$85,MATCH(魂兽1!$B$3,魂兽!$DF$79:$DF$85,0),2)+INDEX(魂兽!$CN$97:$CU$102,MATCH(魂兽1!$C$3,魂兽!$CM$97:$CM$102,0),2)+INDEX(魂兽!$BP$101:$BW$125,MATCH(魂兽1!$D$3,魂兽!$BO$101:$BO$125,0),2))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20" s="58">
        <f>IF(G120&lt;$A$3,0,INDEX(魂兽!$DG$79:$DN$85,MATCH(魂兽1!$B$3,魂兽!$DF$79:$DF$85,0),3)+INDEX(魂兽!$CN$97:$CU$102,MATCH(魂兽1!$C$3,魂兽!$CM$97:$CM$102,0),3)+INDEX(魂兽!$BP$101:$BW$125,MATCH(魂兽1!$D$3,魂兽!$BO$101:$BO$125,0),3))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20" s="58">
        <f>IF(G120&lt;$A$3,0,INDEX(魂兽!$DG$79:$DN$85,MATCH(魂兽1!$B$3,魂兽!$DF$79:$DF$85,0),5)+INDEX(魂兽!$CN$97:$CU$102,MATCH(魂兽1!$C$3,魂兽!$CM$97:$CM$102,0),5)+INDEX(魂兽!$BP$101:$BW$125,MATCH(魂兽1!$D$3,魂兽!$BO$101:$BO$125,0),5))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20" s="58">
        <f>IF(G120&lt;$A$3,0,INDEX(魂兽!$DG$79:$DN$85,MATCH(魂兽1!$B$3,魂兽!$DF$79:$DF$85,0),6)+INDEX(魂兽!$CN$97:$CU$102,MATCH(魂兽1!$C$3,魂兽!$CM$97:$CM$102,0),6)+INDEX(魂兽!$BP$101:$BW$125,MATCH(魂兽1!$D$3,魂兽!$BO$101:$BO$125,0),6))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20" s="58">
        <v>114</v>
      </c>
      <c r="X120" s="59">
        <f>IF($W120&lt;$L$3,0,INDEX(魂兽!$I$8:$I$126,MATCH(魂兽1!$X$3,魂兽!$G$8:$G$126,1),1))</f>
        <v>0.6</v>
      </c>
      <c r="Y120" s="59">
        <f>IF($W120&lt;$L$3,0,INDEX(魂兽!$I$8:$I$126,MATCH(魂兽1!$X$3,魂兽!$G$8:$G$126,1),1))</f>
        <v>0.6</v>
      </c>
      <c r="Z120" s="59">
        <f>IF($W120&lt;$L$3,0,INDEX(魂兽!$I$8:$I$126,MATCH(魂兽1!$X$3,魂兽!$G$8:$G$126,1),1))</f>
        <v>0.6</v>
      </c>
      <c r="AA120" s="59">
        <f>IF($W120&lt;$L$3,0,INDEX(魂兽!$I$8:$I$126,MATCH(魂兽1!$X$3,魂兽!$G$8:$G$126,1),1))</f>
        <v>0.6</v>
      </c>
      <c r="AB120" s="59">
        <f>IF($W120&lt;$L$3,0,INDEX(魂兽!$I$8:$I$126,MATCH(魂兽1!$X$3,魂兽!$G$8:$G$126,1),1))</f>
        <v>0.6</v>
      </c>
      <c r="AC120" s="59">
        <f>IF($W120&lt;$L$3,0,INDEX(魂兽!$I$8:$I$126,MATCH(魂兽1!$X$3,魂兽!$G$8:$G$126,1),1))</f>
        <v>0.6</v>
      </c>
      <c r="AD120" s="59">
        <f>IF($W120&lt;$L$3,0,INDEX(魂兽!$I$8:$I$126,MATCH(魂兽1!$X$3,魂兽!$G$8:$G$126,1),1))</f>
        <v>0.6</v>
      </c>
      <c r="AE120" s="59">
        <f>IF($W120&lt;$L$3,0,INDEX(魂兽!$I$8:$I$126,MATCH(魂兽1!$X$3,魂兽!$G$8:$G$126,1),1))</f>
        <v>0.6</v>
      </c>
      <c r="AF120" s="59">
        <f>IF($W120&lt;$L$3,0,INDEX(魂兽!$I$8:$I$126,MATCH(魂兽1!$X$3,魂兽!$G$8:$G$126,1),1))</f>
        <v>0.6</v>
      </c>
      <c r="AG120" s="59">
        <f>IF($W120&lt;$L$3,0,INDEX(魂兽!$I$8:$I$126,MATCH(魂兽1!$X$3,魂兽!$G$8:$G$126,1),1))</f>
        <v>0.6</v>
      </c>
      <c r="AH120" s="59">
        <f>IF($W120&lt;$L$3,0,INDEX(魂兽!$I$8:$I$126,MATCH(魂兽1!$X$3,魂兽!$G$8:$G$126,1),1))</f>
        <v>0.6</v>
      </c>
      <c r="AI120" s="59">
        <f>IF($W120&lt;$L$3,0,INDEX(魂兽!$I$8:$I$126,MATCH(魂兽1!$X$3,魂兽!$G$8:$G$126,1),1))</f>
        <v>0.6</v>
      </c>
      <c r="AJ120" s="59">
        <f>IF($W120&lt;$L$3,0,INDEX(魂兽!$I$8:$I$126,MATCH(魂兽1!$X$3,魂兽!$G$8:$G$126,1),1))</f>
        <v>0.6</v>
      </c>
      <c r="AK120" s="59">
        <f>IF($W120&lt;$L$3,0,INDEX(魂兽!$I$8:$I$126,MATCH(魂兽1!$X$3,魂兽!$G$8:$G$126,1),1))</f>
        <v>0.6</v>
      </c>
      <c r="AN120" s="58">
        <v>114</v>
      </c>
      <c r="AO120" s="58">
        <f>IF(G120&lt;$A$3,0,INDEX(魂兽!$DG$79:$DN$85,MATCH(魂兽1!$B$3,魂兽!$DF$79:$DF$85,0),7)+INDEX(魂兽!$CN$97:$CU$102,MATCH(魂兽1!$C$3,魂兽!$CM$97:$CM$102,0),7)+INDEX(魂兽!$BP$101:$BW$125,MATCH(魂兽1!$D$3,魂兽!$BO$101:$BO$125,0),7))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20" s="58">
        <f>IF(G120&lt;$A$3,0,INDEX(魂兽!$DG$79:$DN$85,MATCH(魂兽1!$B$3,魂兽!$DF$79:$DF$85,0),8)+INDEX(魂兽!$CN$97:$CU$102,MATCH(魂兽1!$C$3,魂兽!$CM$97:$CM$102,0),8)+INDEX(魂兽!$BP$101:$BW$125,MATCH(魂兽1!$D$3,魂兽!$BO$101:$BO$125,0),8))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21" spans="7:42" x14ac:dyDescent="0.2">
      <c r="G121" s="58">
        <v>115</v>
      </c>
      <c r="H121" s="29">
        <f>IF(G121&lt;$A$3,0,INDEX(魂兽!$DG$79:$DN$85,MATCH(魂兽1!$B$3,魂兽!$DF$79:$DF$85,0),4)+INDEX(魂兽!$CN$97:$CU$102,MATCH(魂兽1!$C$3,魂兽!$CM$97:$CM$102,0),4)+INDEX(魂兽!$BP$101:$BW$125,MATCH(魂兽1!$D$3,魂兽!$BO$101:$BO$125,0),4))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21" s="31">
        <f>IF(G121&lt;$A$3,0,INDEX(魂兽!$DG$79:$DN$85,MATCH(魂兽1!$B$3,魂兽!$DF$79:$DF$85,0),1)+INDEX(魂兽!$CN$97:$CU$102,MATCH(魂兽1!$C$3,魂兽!$CM$97:$CM$102,0),1)+INDEX(魂兽!$BP$101:$BW$125,MATCH(魂兽1!$D$3,魂兽!$BO$101:$BO$125,0),1))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21" s="58">
        <f>IF(G121&lt;$A$3,0,INDEX(魂兽!$DG$79:$DN$85,MATCH(魂兽1!$B$3,魂兽!$DF$79:$DF$85,0),2)+INDEX(魂兽!$CN$97:$CU$102,MATCH(魂兽1!$C$3,魂兽!$CM$97:$CM$102,0),2)+INDEX(魂兽!$BP$101:$BW$125,MATCH(魂兽1!$D$3,魂兽!$BO$101:$BO$125,0),2))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21" s="58">
        <f>IF(G121&lt;$A$3,0,INDEX(魂兽!$DG$79:$DN$85,MATCH(魂兽1!$B$3,魂兽!$DF$79:$DF$85,0),3)+INDEX(魂兽!$CN$97:$CU$102,MATCH(魂兽1!$C$3,魂兽!$CM$97:$CM$102,0),3)+INDEX(魂兽!$BP$101:$BW$125,MATCH(魂兽1!$D$3,魂兽!$BO$101:$BO$125,0),3))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21" s="58">
        <f>IF(G121&lt;$A$3,0,INDEX(魂兽!$DG$79:$DN$85,MATCH(魂兽1!$B$3,魂兽!$DF$79:$DF$85,0),5)+INDEX(魂兽!$CN$97:$CU$102,MATCH(魂兽1!$C$3,魂兽!$CM$97:$CM$102,0),5)+INDEX(魂兽!$BP$101:$BW$125,MATCH(魂兽1!$D$3,魂兽!$BO$101:$BO$125,0),5))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21" s="58">
        <f>IF(G121&lt;$A$3,0,INDEX(魂兽!$DG$79:$DN$85,MATCH(魂兽1!$B$3,魂兽!$DF$79:$DF$85,0),6)+INDEX(魂兽!$CN$97:$CU$102,MATCH(魂兽1!$C$3,魂兽!$CM$97:$CM$102,0),6)+INDEX(魂兽!$BP$101:$BW$125,MATCH(魂兽1!$D$3,魂兽!$BO$101:$BO$125,0),6))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21" s="58">
        <v>115</v>
      </c>
      <c r="X121" s="59">
        <f>IF($W121&lt;$L$3,0,INDEX(魂兽!$I$8:$I$126,MATCH(魂兽1!$X$3,魂兽!$G$8:$G$126,1),1))</f>
        <v>0.6</v>
      </c>
      <c r="Y121" s="59">
        <f>IF($W121&lt;$L$3,0,INDEX(魂兽!$I$8:$I$126,MATCH(魂兽1!$X$3,魂兽!$G$8:$G$126,1),1))</f>
        <v>0.6</v>
      </c>
      <c r="Z121" s="59">
        <f>IF($W121&lt;$L$3,0,INDEX(魂兽!$I$8:$I$126,MATCH(魂兽1!$X$3,魂兽!$G$8:$G$126,1),1))</f>
        <v>0.6</v>
      </c>
      <c r="AA121" s="59">
        <f>IF($W121&lt;$L$3,0,INDEX(魂兽!$I$8:$I$126,MATCH(魂兽1!$X$3,魂兽!$G$8:$G$126,1),1))</f>
        <v>0.6</v>
      </c>
      <c r="AB121" s="59">
        <f>IF($W121&lt;$L$3,0,INDEX(魂兽!$I$8:$I$126,MATCH(魂兽1!$X$3,魂兽!$G$8:$G$126,1),1))</f>
        <v>0.6</v>
      </c>
      <c r="AC121" s="59">
        <f>IF($W121&lt;$L$3,0,INDEX(魂兽!$I$8:$I$126,MATCH(魂兽1!$X$3,魂兽!$G$8:$G$126,1),1))</f>
        <v>0.6</v>
      </c>
      <c r="AD121" s="59">
        <f>IF($W121&lt;$L$3,0,INDEX(魂兽!$I$8:$I$126,MATCH(魂兽1!$X$3,魂兽!$G$8:$G$126,1),1))</f>
        <v>0.6</v>
      </c>
      <c r="AE121" s="59">
        <f>IF($W121&lt;$L$3,0,INDEX(魂兽!$I$8:$I$126,MATCH(魂兽1!$X$3,魂兽!$G$8:$G$126,1),1))</f>
        <v>0.6</v>
      </c>
      <c r="AF121" s="59">
        <f>IF($W121&lt;$L$3,0,INDEX(魂兽!$I$8:$I$126,MATCH(魂兽1!$X$3,魂兽!$G$8:$G$126,1),1))</f>
        <v>0.6</v>
      </c>
      <c r="AG121" s="59">
        <f>IF($W121&lt;$L$3,0,INDEX(魂兽!$I$8:$I$126,MATCH(魂兽1!$X$3,魂兽!$G$8:$G$126,1),1))</f>
        <v>0.6</v>
      </c>
      <c r="AH121" s="59">
        <f>IF($W121&lt;$L$3,0,INDEX(魂兽!$I$8:$I$126,MATCH(魂兽1!$X$3,魂兽!$G$8:$G$126,1),1))</f>
        <v>0.6</v>
      </c>
      <c r="AI121" s="59">
        <f>IF($W121&lt;$L$3,0,INDEX(魂兽!$I$8:$I$126,MATCH(魂兽1!$X$3,魂兽!$G$8:$G$126,1),1))</f>
        <v>0.6</v>
      </c>
      <c r="AJ121" s="59">
        <f>IF($W121&lt;$L$3,0,INDEX(魂兽!$I$8:$I$126,MATCH(魂兽1!$X$3,魂兽!$G$8:$G$126,1),1))</f>
        <v>0.6</v>
      </c>
      <c r="AK121" s="59">
        <f>IF($W121&lt;$L$3,0,INDEX(魂兽!$I$8:$I$126,MATCH(魂兽1!$X$3,魂兽!$G$8:$G$126,1),1))</f>
        <v>0.6</v>
      </c>
      <c r="AN121" s="58">
        <v>115</v>
      </c>
      <c r="AO121" s="58">
        <f>IF(G121&lt;$A$3,0,INDEX(魂兽!$DG$79:$DN$85,MATCH(魂兽1!$B$3,魂兽!$DF$79:$DF$85,0),7)+INDEX(魂兽!$CN$97:$CU$102,MATCH(魂兽1!$C$3,魂兽!$CM$97:$CM$102,0),7)+INDEX(魂兽!$BP$101:$BW$125,MATCH(魂兽1!$D$3,魂兽!$BO$101:$BO$125,0),7))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21" s="58">
        <f>IF(G121&lt;$A$3,0,INDEX(魂兽!$DG$79:$DN$85,MATCH(魂兽1!$B$3,魂兽!$DF$79:$DF$85,0),8)+INDEX(魂兽!$CN$97:$CU$102,MATCH(魂兽1!$C$3,魂兽!$CM$97:$CM$102,0),8)+INDEX(魂兽!$BP$101:$BW$125,MATCH(魂兽1!$D$3,魂兽!$BO$101:$BO$125,0),8))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22" spans="7:42" x14ac:dyDescent="0.2">
      <c r="G122" s="58">
        <v>116</v>
      </c>
      <c r="H122" s="29">
        <f>IF(G122&lt;$A$3,0,INDEX(魂兽!$DG$79:$DN$85,MATCH(魂兽1!$B$3,魂兽!$DF$79:$DF$85,0),4)+INDEX(魂兽!$CN$97:$CU$102,MATCH(魂兽1!$C$3,魂兽!$CM$97:$CM$102,0),4)+INDEX(魂兽!$BP$101:$BW$125,MATCH(魂兽1!$D$3,魂兽!$BO$101:$BO$125,0),4))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22" s="31">
        <f>IF(G122&lt;$A$3,0,INDEX(魂兽!$DG$79:$DN$85,MATCH(魂兽1!$B$3,魂兽!$DF$79:$DF$85,0),1)+INDEX(魂兽!$CN$97:$CU$102,MATCH(魂兽1!$C$3,魂兽!$CM$97:$CM$102,0),1)+INDEX(魂兽!$BP$101:$BW$125,MATCH(魂兽1!$D$3,魂兽!$BO$101:$BO$125,0),1))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22" s="58">
        <f>IF(G122&lt;$A$3,0,INDEX(魂兽!$DG$79:$DN$85,MATCH(魂兽1!$B$3,魂兽!$DF$79:$DF$85,0),2)+INDEX(魂兽!$CN$97:$CU$102,MATCH(魂兽1!$C$3,魂兽!$CM$97:$CM$102,0),2)+INDEX(魂兽!$BP$101:$BW$125,MATCH(魂兽1!$D$3,魂兽!$BO$101:$BO$125,0),2))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22" s="58">
        <f>IF(G122&lt;$A$3,0,INDEX(魂兽!$DG$79:$DN$85,MATCH(魂兽1!$B$3,魂兽!$DF$79:$DF$85,0),3)+INDEX(魂兽!$CN$97:$CU$102,MATCH(魂兽1!$C$3,魂兽!$CM$97:$CM$102,0),3)+INDEX(魂兽!$BP$101:$BW$125,MATCH(魂兽1!$D$3,魂兽!$BO$101:$BO$125,0),3))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22" s="58">
        <f>IF(G122&lt;$A$3,0,INDEX(魂兽!$DG$79:$DN$85,MATCH(魂兽1!$B$3,魂兽!$DF$79:$DF$85,0),5)+INDEX(魂兽!$CN$97:$CU$102,MATCH(魂兽1!$C$3,魂兽!$CM$97:$CM$102,0),5)+INDEX(魂兽!$BP$101:$BW$125,MATCH(魂兽1!$D$3,魂兽!$BO$101:$BO$125,0),5))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22" s="58">
        <f>IF(G122&lt;$A$3,0,INDEX(魂兽!$DG$79:$DN$85,MATCH(魂兽1!$B$3,魂兽!$DF$79:$DF$85,0),6)+INDEX(魂兽!$CN$97:$CU$102,MATCH(魂兽1!$C$3,魂兽!$CM$97:$CM$102,0),6)+INDEX(魂兽!$BP$101:$BW$125,MATCH(魂兽1!$D$3,魂兽!$BO$101:$BO$125,0),6))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22" s="58">
        <v>116</v>
      </c>
      <c r="X122" s="59">
        <f>IF($W122&lt;$L$3,0,INDEX(魂兽!$I$8:$I$126,MATCH(魂兽1!$X$3,魂兽!$G$8:$G$126,1),1))</f>
        <v>0.6</v>
      </c>
      <c r="Y122" s="59">
        <f>IF($W122&lt;$L$3,0,INDEX(魂兽!$I$8:$I$126,MATCH(魂兽1!$X$3,魂兽!$G$8:$G$126,1),1))</f>
        <v>0.6</v>
      </c>
      <c r="Z122" s="59">
        <f>IF($W122&lt;$L$3,0,INDEX(魂兽!$I$8:$I$126,MATCH(魂兽1!$X$3,魂兽!$G$8:$G$126,1),1))</f>
        <v>0.6</v>
      </c>
      <c r="AA122" s="59">
        <f>IF($W122&lt;$L$3,0,INDEX(魂兽!$I$8:$I$126,MATCH(魂兽1!$X$3,魂兽!$G$8:$G$126,1),1))</f>
        <v>0.6</v>
      </c>
      <c r="AB122" s="59">
        <f>IF($W122&lt;$L$3,0,INDEX(魂兽!$I$8:$I$126,MATCH(魂兽1!$X$3,魂兽!$G$8:$G$126,1),1))</f>
        <v>0.6</v>
      </c>
      <c r="AC122" s="59">
        <f>IF($W122&lt;$L$3,0,INDEX(魂兽!$I$8:$I$126,MATCH(魂兽1!$X$3,魂兽!$G$8:$G$126,1),1))</f>
        <v>0.6</v>
      </c>
      <c r="AD122" s="59">
        <f>IF($W122&lt;$L$3,0,INDEX(魂兽!$I$8:$I$126,MATCH(魂兽1!$X$3,魂兽!$G$8:$G$126,1),1))</f>
        <v>0.6</v>
      </c>
      <c r="AE122" s="59">
        <f>IF($W122&lt;$L$3,0,INDEX(魂兽!$I$8:$I$126,MATCH(魂兽1!$X$3,魂兽!$G$8:$G$126,1),1))</f>
        <v>0.6</v>
      </c>
      <c r="AF122" s="59">
        <f>IF($W122&lt;$L$3,0,INDEX(魂兽!$I$8:$I$126,MATCH(魂兽1!$X$3,魂兽!$G$8:$G$126,1),1))</f>
        <v>0.6</v>
      </c>
      <c r="AG122" s="59">
        <f>IF($W122&lt;$L$3,0,INDEX(魂兽!$I$8:$I$126,MATCH(魂兽1!$X$3,魂兽!$G$8:$G$126,1),1))</f>
        <v>0.6</v>
      </c>
      <c r="AH122" s="59">
        <f>IF($W122&lt;$L$3,0,INDEX(魂兽!$I$8:$I$126,MATCH(魂兽1!$X$3,魂兽!$G$8:$G$126,1),1))</f>
        <v>0.6</v>
      </c>
      <c r="AI122" s="59">
        <f>IF($W122&lt;$L$3,0,INDEX(魂兽!$I$8:$I$126,MATCH(魂兽1!$X$3,魂兽!$G$8:$G$126,1),1))</f>
        <v>0.6</v>
      </c>
      <c r="AJ122" s="59">
        <f>IF($W122&lt;$L$3,0,INDEX(魂兽!$I$8:$I$126,MATCH(魂兽1!$X$3,魂兽!$G$8:$G$126,1),1))</f>
        <v>0.6</v>
      </c>
      <c r="AK122" s="59">
        <f>IF($W122&lt;$L$3,0,INDEX(魂兽!$I$8:$I$126,MATCH(魂兽1!$X$3,魂兽!$G$8:$G$126,1),1))</f>
        <v>0.6</v>
      </c>
      <c r="AN122" s="58">
        <v>116</v>
      </c>
      <c r="AO122" s="58">
        <f>IF(G122&lt;$A$3,0,INDEX(魂兽!$DG$79:$DN$85,MATCH(魂兽1!$B$3,魂兽!$DF$79:$DF$85,0),7)+INDEX(魂兽!$CN$97:$CU$102,MATCH(魂兽1!$C$3,魂兽!$CM$97:$CM$102,0),7)+INDEX(魂兽!$BP$101:$BW$125,MATCH(魂兽1!$D$3,魂兽!$BO$101:$BO$125,0),7))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22" s="58">
        <f>IF(G122&lt;$A$3,0,INDEX(魂兽!$DG$79:$DN$85,MATCH(魂兽1!$B$3,魂兽!$DF$79:$DF$85,0),8)+INDEX(魂兽!$CN$97:$CU$102,MATCH(魂兽1!$C$3,魂兽!$CM$97:$CM$102,0),8)+INDEX(魂兽!$BP$101:$BW$125,MATCH(魂兽1!$D$3,魂兽!$BO$101:$BO$125,0),8))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23" spans="7:42" x14ac:dyDescent="0.2">
      <c r="G123" s="58">
        <v>117</v>
      </c>
      <c r="H123" s="29">
        <f>IF(G123&lt;$A$3,0,INDEX(魂兽!$DG$79:$DN$85,MATCH(魂兽1!$B$3,魂兽!$DF$79:$DF$85,0),4)+INDEX(魂兽!$CN$97:$CU$102,MATCH(魂兽1!$C$3,魂兽!$CM$97:$CM$102,0),4)+INDEX(魂兽!$BP$101:$BW$125,MATCH(魂兽1!$D$3,魂兽!$BO$101:$BO$125,0),4))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23" s="31">
        <f>IF(G123&lt;$A$3,0,INDEX(魂兽!$DG$79:$DN$85,MATCH(魂兽1!$B$3,魂兽!$DF$79:$DF$85,0),1)+INDEX(魂兽!$CN$97:$CU$102,MATCH(魂兽1!$C$3,魂兽!$CM$97:$CM$102,0),1)+INDEX(魂兽!$BP$101:$BW$125,MATCH(魂兽1!$D$3,魂兽!$BO$101:$BO$125,0),1))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23" s="58">
        <f>IF(G123&lt;$A$3,0,INDEX(魂兽!$DG$79:$DN$85,MATCH(魂兽1!$B$3,魂兽!$DF$79:$DF$85,0),2)+INDEX(魂兽!$CN$97:$CU$102,MATCH(魂兽1!$C$3,魂兽!$CM$97:$CM$102,0),2)+INDEX(魂兽!$BP$101:$BW$125,MATCH(魂兽1!$D$3,魂兽!$BO$101:$BO$125,0),2))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23" s="58">
        <f>IF(G123&lt;$A$3,0,INDEX(魂兽!$DG$79:$DN$85,MATCH(魂兽1!$B$3,魂兽!$DF$79:$DF$85,0),3)+INDEX(魂兽!$CN$97:$CU$102,MATCH(魂兽1!$C$3,魂兽!$CM$97:$CM$102,0),3)+INDEX(魂兽!$BP$101:$BW$125,MATCH(魂兽1!$D$3,魂兽!$BO$101:$BO$125,0),3))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23" s="58">
        <f>IF(G123&lt;$A$3,0,INDEX(魂兽!$DG$79:$DN$85,MATCH(魂兽1!$B$3,魂兽!$DF$79:$DF$85,0),5)+INDEX(魂兽!$CN$97:$CU$102,MATCH(魂兽1!$C$3,魂兽!$CM$97:$CM$102,0),5)+INDEX(魂兽!$BP$101:$BW$125,MATCH(魂兽1!$D$3,魂兽!$BO$101:$BO$125,0),5))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23" s="58">
        <f>IF(G123&lt;$A$3,0,INDEX(魂兽!$DG$79:$DN$85,MATCH(魂兽1!$B$3,魂兽!$DF$79:$DF$85,0),6)+INDEX(魂兽!$CN$97:$CU$102,MATCH(魂兽1!$C$3,魂兽!$CM$97:$CM$102,0),6)+INDEX(魂兽!$BP$101:$BW$125,MATCH(魂兽1!$D$3,魂兽!$BO$101:$BO$125,0),6))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23" s="58">
        <v>117</v>
      </c>
      <c r="X123" s="59">
        <f>IF($W123&lt;$L$3,0,INDEX(魂兽!$I$8:$I$126,MATCH(魂兽1!$X$3,魂兽!$G$8:$G$126,1),1))</f>
        <v>0.6</v>
      </c>
      <c r="Y123" s="59">
        <f>IF($W123&lt;$L$3,0,INDEX(魂兽!$I$8:$I$126,MATCH(魂兽1!$X$3,魂兽!$G$8:$G$126,1),1))</f>
        <v>0.6</v>
      </c>
      <c r="Z123" s="59">
        <f>IF($W123&lt;$L$3,0,INDEX(魂兽!$I$8:$I$126,MATCH(魂兽1!$X$3,魂兽!$G$8:$G$126,1),1))</f>
        <v>0.6</v>
      </c>
      <c r="AA123" s="59">
        <f>IF($W123&lt;$L$3,0,INDEX(魂兽!$I$8:$I$126,MATCH(魂兽1!$X$3,魂兽!$G$8:$G$126,1),1))</f>
        <v>0.6</v>
      </c>
      <c r="AB123" s="59">
        <f>IF($W123&lt;$L$3,0,INDEX(魂兽!$I$8:$I$126,MATCH(魂兽1!$X$3,魂兽!$G$8:$G$126,1),1))</f>
        <v>0.6</v>
      </c>
      <c r="AC123" s="59">
        <f>IF($W123&lt;$L$3,0,INDEX(魂兽!$I$8:$I$126,MATCH(魂兽1!$X$3,魂兽!$G$8:$G$126,1),1))</f>
        <v>0.6</v>
      </c>
      <c r="AD123" s="59">
        <f>IF($W123&lt;$L$3,0,INDEX(魂兽!$I$8:$I$126,MATCH(魂兽1!$X$3,魂兽!$G$8:$G$126,1),1))</f>
        <v>0.6</v>
      </c>
      <c r="AE123" s="59">
        <f>IF($W123&lt;$L$3,0,INDEX(魂兽!$I$8:$I$126,MATCH(魂兽1!$X$3,魂兽!$G$8:$G$126,1),1))</f>
        <v>0.6</v>
      </c>
      <c r="AF123" s="59">
        <f>IF($W123&lt;$L$3,0,INDEX(魂兽!$I$8:$I$126,MATCH(魂兽1!$X$3,魂兽!$G$8:$G$126,1),1))</f>
        <v>0.6</v>
      </c>
      <c r="AG123" s="59">
        <f>IF($W123&lt;$L$3,0,INDEX(魂兽!$I$8:$I$126,MATCH(魂兽1!$X$3,魂兽!$G$8:$G$126,1),1))</f>
        <v>0.6</v>
      </c>
      <c r="AH123" s="59">
        <f>IF($W123&lt;$L$3,0,INDEX(魂兽!$I$8:$I$126,MATCH(魂兽1!$X$3,魂兽!$G$8:$G$126,1),1))</f>
        <v>0.6</v>
      </c>
      <c r="AI123" s="59">
        <f>IF($W123&lt;$L$3,0,INDEX(魂兽!$I$8:$I$126,MATCH(魂兽1!$X$3,魂兽!$G$8:$G$126,1),1))</f>
        <v>0.6</v>
      </c>
      <c r="AJ123" s="59">
        <f>IF($W123&lt;$L$3,0,INDEX(魂兽!$I$8:$I$126,MATCH(魂兽1!$X$3,魂兽!$G$8:$G$126,1),1))</f>
        <v>0.6</v>
      </c>
      <c r="AK123" s="59">
        <f>IF($W123&lt;$L$3,0,INDEX(魂兽!$I$8:$I$126,MATCH(魂兽1!$X$3,魂兽!$G$8:$G$126,1),1))</f>
        <v>0.6</v>
      </c>
      <c r="AN123" s="58">
        <v>117</v>
      </c>
      <c r="AO123" s="58">
        <f>IF(G123&lt;$A$3,0,INDEX(魂兽!$DG$79:$DN$85,MATCH(魂兽1!$B$3,魂兽!$DF$79:$DF$85,0),7)+INDEX(魂兽!$CN$97:$CU$102,MATCH(魂兽1!$C$3,魂兽!$CM$97:$CM$102,0),7)+INDEX(魂兽!$BP$101:$BW$125,MATCH(魂兽1!$D$3,魂兽!$BO$101:$BO$125,0),7))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23" s="58">
        <f>IF(G123&lt;$A$3,0,INDEX(魂兽!$DG$79:$DN$85,MATCH(魂兽1!$B$3,魂兽!$DF$79:$DF$85,0),8)+INDEX(魂兽!$CN$97:$CU$102,MATCH(魂兽1!$C$3,魂兽!$CM$97:$CM$102,0),8)+INDEX(魂兽!$BP$101:$BW$125,MATCH(魂兽1!$D$3,魂兽!$BO$101:$BO$125,0),8))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24" spans="7:42" x14ac:dyDescent="0.2">
      <c r="G124" s="58">
        <v>118</v>
      </c>
      <c r="H124" s="29">
        <f>IF(G124&lt;$A$3,0,INDEX(魂兽!$DG$79:$DN$85,MATCH(魂兽1!$B$3,魂兽!$DF$79:$DF$85,0),4)+INDEX(魂兽!$CN$97:$CU$102,MATCH(魂兽1!$C$3,魂兽!$CM$97:$CM$102,0),4)+INDEX(魂兽!$BP$101:$BW$125,MATCH(魂兽1!$D$3,魂兽!$BO$101:$BO$125,0),4))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24" s="31">
        <f>IF(G124&lt;$A$3,0,INDEX(魂兽!$DG$79:$DN$85,MATCH(魂兽1!$B$3,魂兽!$DF$79:$DF$85,0),1)+INDEX(魂兽!$CN$97:$CU$102,MATCH(魂兽1!$C$3,魂兽!$CM$97:$CM$102,0),1)+INDEX(魂兽!$BP$101:$BW$125,MATCH(魂兽1!$D$3,魂兽!$BO$101:$BO$125,0),1))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24" s="58">
        <f>IF(G124&lt;$A$3,0,INDEX(魂兽!$DG$79:$DN$85,MATCH(魂兽1!$B$3,魂兽!$DF$79:$DF$85,0),2)+INDEX(魂兽!$CN$97:$CU$102,MATCH(魂兽1!$C$3,魂兽!$CM$97:$CM$102,0),2)+INDEX(魂兽!$BP$101:$BW$125,MATCH(魂兽1!$D$3,魂兽!$BO$101:$BO$125,0),2))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24" s="58">
        <f>IF(G124&lt;$A$3,0,INDEX(魂兽!$DG$79:$DN$85,MATCH(魂兽1!$B$3,魂兽!$DF$79:$DF$85,0),3)+INDEX(魂兽!$CN$97:$CU$102,MATCH(魂兽1!$C$3,魂兽!$CM$97:$CM$102,0),3)+INDEX(魂兽!$BP$101:$BW$125,MATCH(魂兽1!$D$3,魂兽!$BO$101:$BO$125,0),3))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24" s="58">
        <f>IF(G124&lt;$A$3,0,INDEX(魂兽!$DG$79:$DN$85,MATCH(魂兽1!$B$3,魂兽!$DF$79:$DF$85,0),5)+INDEX(魂兽!$CN$97:$CU$102,MATCH(魂兽1!$C$3,魂兽!$CM$97:$CM$102,0),5)+INDEX(魂兽!$BP$101:$BW$125,MATCH(魂兽1!$D$3,魂兽!$BO$101:$BO$125,0),5))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24" s="58">
        <f>IF(G124&lt;$A$3,0,INDEX(魂兽!$DG$79:$DN$85,MATCH(魂兽1!$B$3,魂兽!$DF$79:$DF$85,0),6)+INDEX(魂兽!$CN$97:$CU$102,MATCH(魂兽1!$C$3,魂兽!$CM$97:$CM$102,0),6)+INDEX(魂兽!$BP$101:$BW$125,MATCH(魂兽1!$D$3,魂兽!$BO$101:$BO$125,0),6))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24" s="58">
        <v>118</v>
      </c>
      <c r="X124" s="59">
        <f>IF($W124&lt;$L$3,0,INDEX(魂兽!$I$8:$I$126,MATCH(魂兽1!$X$3,魂兽!$G$8:$G$126,1),1))</f>
        <v>0.6</v>
      </c>
      <c r="Y124" s="59">
        <f>IF($W124&lt;$L$3,0,INDEX(魂兽!$I$8:$I$126,MATCH(魂兽1!$X$3,魂兽!$G$8:$G$126,1),1))</f>
        <v>0.6</v>
      </c>
      <c r="Z124" s="59">
        <f>IF($W124&lt;$L$3,0,INDEX(魂兽!$I$8:$I$126,MATCH(魂兽1!$X$3,魂兽!$G$8:$G$126,1),1))</f>
        <v>0.6</v>
      </c>
      <c r="AA124" s="59">
        <f>IF($W124&lt;$L$3,0,INDEX(魂兽!$I$8:$I$126,MATCH(魂兽1!$X$3,魂兽!$G$8:$G$126,1),1))</f>
        <v>0.6</v>
      </c>
      <c r="AB124" s="59">
        <f>IF($W124&lt;$L$3,0,INDEX(魂兽!$I$8:$I$126,MATCH(魂兽1!$X$3,魂兽!$G$8:$G$126,1),1))</f>
        <v>0.6</v>
      </c>
      <c r="AC124" s="59">
        <f>IF($W124&lt;$L$3,0,INDEX(魂兽!$I$8:$I$126,MATCH(魂兽1!$X$3,魂兽!$G$8:$G$126,1),1))</f>
        <v>0.6</v>
      </c>
      <c r="AD124" s="59">
        <f>IF($W124&lt;$L$3,0,INDEX(魂兽!$I$8:$I$126,MATCH(魂兽1!$X$3,魂兽!$G$8:$G$126,1),1))</f>
        <v>0.6</v>
      </c>
      <c r="AE124" s="59">
        <f>IF($W124&lt;$L$3,0,INDEX(魂兽!$I$8:$I$126,MATCH(魂兽1!$X$3,魂兽!$G$8:$G$126,1),1))</f>
        <v>0.6</v>
      </c>
      <c r="AF124" s="59">
        <f>IF($W124&lt;$L$3,0,INDEX(魂兽!$I$8:$I$126,MATCH(魂兽1!$X$3,魂兽!$G$8:$G$126,1),1))</f>
        <v>0.6</v>
      </c>
      <c r="AG124" s="59">
        <f>IF($W124&lt;$L$3,0,INDEX(魂兽!$I$8:$I$126,MATCH(魂兽1!$X$3,魂兽!$G$8:$G$126,1),1))</f>
        <v>0.6</v>
      </c>
      <c r="AH124" s="59">
        <f>IF($W124&lt;$L$3,0,INDEX(魂兽!$I$8:$I$126,MATCH(魂兽1!$X$3,魂兽!$G$8:$G$126,1),1))</f>
        <v>0.6</v>
      </c>
      <c r="AI124" s="59">
        <f>IF($W124&lt;$L$3,0,INDEX(魂兽!$I$8:$I$126,MATCH(魂兽1!$X$3,魂兽!$G$8:$G$126,1),1))</f>
        <v>0.6</v>
      </c>
      <c r="AJ124" s="59">
        <f>IF($W124&lt;$L$3,0,INDEX(魂兽!$I$8:$I$126,MATCH(魂兽1!$X$3,魂兽!$G$8:$G$126,1),1))</f>
        <v>0.6</v>
      </c>
      <c r="AK124" s="59">
        <f>IF($W124&lt;$L$3,0,INDEX(魂兽!$I$8:$I$126,MATCH(魂兽1!$X$3,魂兽!$G$8:$G$126,1),1))</f>
        <v>0.6</v>
      </c>
      <c r="AN124" s="58">
        <v>118</v>
      </c>
      <c r="AO124" s="58">
        <f>IF(G124&lt;$A$3,0,INDEX(魂兽!$DG$79:$DN$85,MATCH(魂兽1!$B$3,魂兽!$DF$79:$DF$85,0),7)+INDEX(魂兽!$CN$97:$CU$102,MATCH(魂兽1!$C$3,魂兽!$CM$97:$CM$102,0),7)+INDEX(魂兽!$BP$101:$BW$125,MATCH(魂兽1!$D$3,魂兽!$BO$101:$BO$125,0),7))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24" s="58">
        <f>IF(G124&lt;$A$3,0,INDEX(魂兽!$DG$79:$DN$85,MATCH(魂兽1!$B$3,魂兽!$DF$79:$DF$85,0),8)+INDEX(魂兽!$CN$97:$CU$102,MATCH(魂兽1!$C$3,魂兽!$CM$97:$CM$102,0),8)+INDEX(魂兽!$BP$101:$BW$125,MATCH(魂兽1!$D$3,魂兽!$BO$101:$BO$125,0),8))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25" spans="7:42" x14ac:dyDescent="0.2">
      <c r="G125" s="58">
        <v>119</v>
      </c>
      <c r="H125" s="29">
        <f>IF(G125&lt;$A$3,0,INDEX(魂兽!$DG$79:$DN$85,MATCH(魂兽1!$B$3,魂兽!$DF$79:$DF$85,0),4)+INDEX(魂兽!$CN$97:$CU$102,MATCH(魂兽1!$C$3,魂兽!$CM$97:$CM$102,0),4)+INDEX(魂兽!$BP$101:$BW$125,MATCH(魂兽1!$D$3,魂兽!$BO$101:$BO$125,0),4))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25" s="31">
        <f>IF(G125&lt;$A$3,0,INDEX(魂兽!$DG$79:$DN$85,MATCH(魂兽1!$B$3,魂兽!$DF$79:$DF$85,0),1)+INDEX(魂兽!$CN$97:$CU$102,MATCH(魂兽1!$C$3,魂兽!$CM$97:$CM$102,0),1)+INDEX(魂兽!$BP$101:$BW$125,MATCH(魂兽1!$D$3,魂兽!$BO$101:$BO$125,0),1))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25" s="58">
        <f>IF(G125&lt;$A$3,0,INDEX(魂兽!$DG$79:$DN$85,MATCH(魂兽1!$B$3,魂兽!$DF$79:$DF$85,0),2)+INDEX(魂兽!$CN$97:$CU$102,MATCH(魂兽1!$C$3,魂兽!$CM$97:$CM$102,0),2)+INDEX(魂兽!$BP$101:$BW$125,MATCH(魂兽1!$D$3,魂兽!$BO$101:$BO$125,0),2))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25" s="58">
        <f>IF(G125&lt;$A$3,0,INDEX(魂兽!$DG$79:$DN$85,MATCH(魂兽1!$B$3,魂兽!$DF$79:$DF$85,0),3)+INDEX(魂兽!$CN$97:$CU$102,MATCH(魂兽1!$C$3,魂兽!$CM$97:$CM$102,0),3)+INDEX(魂兽!$BP$101:$BW$125,MATCH(魂兽1!$D$3,魂兽!$BO$101:$BO$125,0),3))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25" s="58">
        <f>IF(G125&lt;$A$3,0,INDEX(魂兽!$DG$79:$DN$85,MATCH(魂兽1!$B$3,魂兽!$DF$79:$DF$85,0),5)+INDEX(魂兽!$CN$97:$CU$102,MATCH(魂兽1!$C$3,魂兽!$CM$97:$CM$102,0),5)+INDEX(魂兽!$BP$101:$BW$125,MATCH(魂兽1!$D$3,魂兽!$BO$101:$BO$125,0),5))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25" s="58">
        <f>IF(G125&lt;$A$3,0,INDEX(魂兽!$DG$79:$DN$85,MATCH(魂兽1!$B$3,魂兽!$DF$79:$DF$85,0),6)+INDEX(魂兽!$CN$97:$CU$102,MATCH(魂兽1!$C$3,魂兽!$CM$97:$CM$102,0),6)+INDEX(魂兽!$BP$101:$BW$125,MATCH(魂兽1!$D$3,魂兽!$BO$101:$BO$125,0),6))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25" s="58">
        <v>119</v>
      </c>
      <c r="X125" s="59">
        <f>IF($W125&lt;$L$3,0,INDEX(魂兽!$I$8:$I$126,MATCH(魂兽1!$X$3,魂兽!$G$8:$G$126,1),1))</f>
        <v>0.6</v>
      </c>
      <c r="Y125" s="59">
        <f>IF($W125&lt;$L$3,0,INDEX(魂兽!$I$8:$I$126,MATCH(魂兽1!$X$3,魂兽!$G$8:$G$126,1),1))</f>
        <v>0.6</v>
      </c>
      <c r="Z125" s="59">
        <f>IF($W125&lt;$L$3,0,INDEX(魂兽!$I$8:$I$126,MATCH(魂兽1!$X$3,魂兽!$G$8:$G$126,1),1))</f>
        <v>0.6</v>
      </c>
      <c r="AA125" s="59">
        <f>IF($W125&lt;$L$3,0,INDEX(魂兽!$I$8:$I$126,MATCH(魂兽1!$X$3,魂兽!$G$8:$G$126,1),1))</f>
        <v>0.6</v>
      </c>
      <c r="AB125" s="59">
        <f>IF($W125&lt;$L$3,0,INDEX(魂兽!$I$8:$I$126,MATCH(魂兽1!$X$3,魂兽!$G$8:$G$126,1),1))</f>
        <v>0.6</v>
      </c>
      <c r="AC125" s="59">
        <f>IF($W125&lt;$L$3,0,INDEX(魂兽!$I$8:$I$126,MATCH(魂兽1!$X$3,魂兽!$G$8:$G$126,1),1))</f>
        <v>0.6</v>
      </c>
      <c r="AD125" s="59">
        <f>IF($W125&lt;$L$3,0,INDEX(魂兽!$I$8:$I$126,MATCH(魂兽1!$X$3,魂兽!$G$8:$G$126,1),1))</f>
        <v>0.6</v>
      </c>
      <c r="AE125" s="59">
        <f>IF($W125&lt;$L$3,0,INDEX(魂兽!$I$8:$I$126,MATCH(魂兽1!$X$3,魂兽!$G$8:$G$126,1),1))</f>
        <v>0.6</v>
      </c>
      <c r="AF125" s="59">
        <f>IF($W125&lt;$L$3,0,INDEX(魂兽!$I$8:$I$126,MATCH(魂兽1!$X$3,魂兽!$G$8:$G$126,1),1))</f>
        <v>0.6</v>
      </c>
      <c r="AG125" s="59">
        <f>IF($W125&lt;$L$3,0,INDEX(魂兽!$I$8:$I$126,MATCH(魂兽1!$X$3,魂兽!$G$8:$G$126,1),1))</f>
        <v>0.6</v>
      </c>
      <c r="AH125" s="59">
        <f>IF($W125&lt;$L$3,0,INDEX(魂兽!$I$8:$I$126,MATCH(魂兽1!$X$3,魂兽!$G$8:$G$126,1),1))</f>
        <v>0.6</v>
      </c>
      <c r="AI125" s="59">
        <f>IF($W125&lt;$L$3,0,INDEX(魂兽!$I$8:$I$126,MATCH(魂兽1!$X$3,魂兽!$G$8:$G$126,1),1))</f>
        <v>0.6</v>
      </c>
      <c r="AJ125" s="59">
        <f>IF($W125&lt;$L$3,0,INDEX(魂兽!$I$8:$I$126,MATCH(魂兽1!$X$3,魂兽!$G$8:$G$126,1),1))</f>
        <v>0.6</v>
      </c>
      <c r="AK125" s="59">
        <f>IF($W125&lt;$L$3,0,INDEX(魂兽!$I$8:$I$126,MATCH(魂兽1!$X$3,魂兽!$G$8:$G$126,1),1))</f>
        <v>0.6</v>
      </c>
      <c r="AN125" s="58">
        <v>119</v>
      </c>
      <c r="AO125" s="58">
        <f>IF(G125&lt;$A$3,0,INDEX(魂兽!$DG$79:$DN$85,MATCH(魂兽1!$B$3,魂兽!$DF$79:$DF$85,0),7)+INDEX(魂兽!$CN$97:$CU$102,MATCH(魂兽1!$C$3,魂兽!$CM$97:$CM$102,0),7)+INDEX(魂兽!$BP$101:$BW$125,MATCH(魂兽1!$D$3,魂兽!$BO$101:$BO$125,0),7))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25" s="58">
        <f>IF(G125&lt;$A$3,0,INDEX(魂兽!$DG$79:$DN$85,MATCH(魂兽1!$B$3,魂兽!$DF$79:$DF$85,0),8)+INDEX(魂兽!$CN$97:$CU$102,MATCH(魂兽1!$C$3,魂兽!$CM$97:$CM$102,0),8)+INDEX(魂兽!$BP$101:$BW$125,MATCH(魂兽1!$D$3,魂兽!$BO$101:$BO$125,0),8))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26" spans="7:42" x14ac:dyDescent="0.2">
      <c r="G126" s="58">
        <v>120</v>
      </c>
      <c r="H126" s="29">
        <f>IF(G126&lt;$A$3,0,INDEX(魂兽!$DG$79:$DN$85,MATCH(魂兽1!$B$3,魂兽!$DF$79:$DF$85,0),4)+INDEX(魂兽!$CN$97:$CU$102,MATCH(魂兽1!$C$3,魂兽!$CM$97:$CM$102,0),4)+INDEX(魂兽!$BP$101:$BW$125,MATCH(魂兽1!$D$3,魂兽!$BO$101:$BO$125,0),4))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26" s="31">
        <f>IF(G126&lt;$A$3,0,INDEX(魂兽!$DG$79:$DN$85,MATCH(魂兽1!$B$3,魂兽!$DF$79:$DF$85,0),1)+INDEX(魂兽!$CN$97:$CU$102,MATCH(魂兽1!$C$3,魂兽!$CM$97:$CM$102,0),1)+INDEX(魂兽!$BP$101:$BW$125,MATCH(魂兽1!$D$3,魂兽!$BO$101:$BO$125,0),1))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26" s="58">
        <f>IF(G126&lt;$A$3,0,INDEX(魂兽!$DG$79:$DN$85,MATCH(魂兽1!$B$3,魂兽!$DF$79:$DF$85,0),2)+INDEX(魂兽!$CN$97:$CU$102,MATCH(魂兽1!$C$3,魂兽!$CM$97:$CM$102,0),2)+INDEX(魂兽!$BP$101:$BW$125,MATCH(魂兽1!$D$3,魂兽!$BO$101:$BO$125,0),2))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26" s="58">
        <f>IF(G126&lt;$A$3,0,INDEX(魂兽!$DG$79:$DN$85,MATCH(魂兽1!$B$3,魂兽!$DF$79:$DF$85,0),3)+INDEX(魂兽!$CN$97:$CU$102,MATCH(魂兽1!$C$3,魂兽!$CM$97:$CM$102,0),3)+INDEX(魂兽!$BP$101:$BW$125,MATCH(魂兽1!$D$3,魂兽!$BO$101:$BO$125,0),3))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26" s="58">
        <f>IF(G126&lt;$A$3,0,INDEX(魂兽!$DG$79:$DN$85,MATCH(魂兽1!$B$3,魂兽!$DF$79:$DF$85,0),5)+INDEX(魂兽!$CN$97:$CU$102,MATCH(魂兽1!$C$3,魂兽!$CM$97:$CM$102,0),5)+INDEX(魂兽!$BP$101:$BW$125,MATCH(魂兽1!$D$3,魂兽!$BO$101:$BO$125,0),5))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26" s="58">
        <f>IF(G126&lt;$A$3,0,INDEX(魂兽!$DG$79:$DN$85,MATCH(魂兽1!$B$3,魂兽!$DF$79:$DF$85,0),6)+INDEX(魂兽!$CN$97:$CU$102,MATCH(魂兽1!$C$3,魂兽!$CM$97:$CM$102,0),6)+INDEX(魂兽!$BP$101:$BW$125,MATCH(魂兽1!$D$3,魂兽!$BO$101:$BO$125,0),6))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26" s="58">
        <v>120</v>
      </c>
      <c r="X126" s="59">
        <f>IF($W126&lt;$L$3,0,INDEX(魂兽!$I$8:$I$126,MATCH(魂兽1!$X$3,魂兽!$G$8:$G$126,1),1))</f>
        <v>0.6</v>
      </c>
      <c r="Y126" s="59">
        <f>IF($W126&lt;$L$3,0,INDEX(魂兽!$I$8:$I$126,MATCH(魂兽1!$X$3,魂兽!$G$8:$G$126,1),1))</f>
        <v>0.6</v>
      </c>
      <c r="Z126" s="59">
        <f>IF($W126&lt;$L$3,0,INDEX(魂兽!$I$8:$I$126,MATCH(魂兽1!$X$3,魂兽!$G$8:$G$126,1),1))</f>
        <v>0.6</v>
      </c>
      <c r="AA126" s="59">
        <f>IF($W126&lt;$L$3,0,INDEX(魂兽!$I$8:$I$126,MATCH(魂兽1!$X$3,魂兽!$G$8:$G$126,1),1))</f>
        <v>0.6</v>
      </c>
      <c r="AB126" s="59">
        <f>IF($W126&lt;$L$3,0,INDEX(魂兽!$I$8:$I$126,MATCH(魂兽1!$X$3,魂兽!$G$8:$G$126,1),1))</f>
        <v>0.6</v>
      </c>
      <c r="AC126" s="59">
        <f>IF($W126&lt;$L$3,0,INDEX(魂兽!$I$8:$I$126,MATCH(魂兽1!$X$3,魂兽!$G$8:$G$126,1),1))</f>
        <v>0.6</v>
      </c>
      <c r="AD126" s="59">
        <f>IF($W126&lt;$L$3,0,INDEX(魂兽!$I$8:$I$126,MATCH(魂兽1!$X$3,魂兽!$G$8:$G$126,1),1))</f>
        <v>0.6</v>
      </c>
      <c r="AE126" s="59">
        <f>IF($W126&lt;$L$3,0,INDEX(魂兽!$I$8:$I$126,MATCH(魂兽1!$X$3,魂兽!$G$8:$G$126,1),1))</f>
        <v>0.6</v>
      </c>
      <c r="AF126" s="59">
        <f>IF($W126&lt;$L$3,0,INDEX(魂兽!$I$8:$I$126,MATCH(魂兽1!$X$3,魂兽!$G$8:$G$126,1),1))</f>
        <v>0.6</v>
      </c>
      <c r="AG126" s="59">
        <f>IF($W126&lt;$L$3,0,INDEX(魂兽!$I$8:$I$126,MATCH(魂兽1!$X$3,魂兽!$G$8:$G$126,1),1))</f>
        <v>0.6</v>
      </c>
      <c r="AH126" s="59">
        <f>IF($W126&lt;$L$3,0,INDEX(魂兽!$I$8:$I$126,MATCH(魂兽1!$X$3,魂兽!$G$8:$G$126,1),1))</f>
        <v>0.6</v>
      </c>
      <c r="AI126" s="59">
        <f>IF($W126&lt;$L$3,0,INDEX(魂兽!$I$8:$I$126,MATCH(魂兽1!$X$3,魂兽!$G$8:$G$126,1),1))</f>
        <v>0.6</v>
      </c>
      <c r="AJ126" s="59">
        <f>IF($W126&lt;$L$3,0,INDEX(魂兽!$I$8:$I$126,MATCH(魂兽1!$X$3,魂兽!$G$8:$G$126,1),1))</f>
        <v>0.6</v>
      </c>
      <c r="AK126" s="59">
        <f>IF($W126&lt;$L$3,0,INDEX(魂兽!$I$8:$I$126,MATCH(魂兽1!$X$3,魂兽!$G$8:$G$126,1),1))</f>
        <v>0.6</v>
      </c>
      <c r="AN126" s="58">
        <v>120</v>
      </c>
      <c r="AO126" s="58">
        <f>IF(G126&lt;$A$3,0,INDEX(魂兽!$DG$79:$DN$85,MATCH(魂兽1!$B$3,魂兽!$DF$79:$DF$85,0),7)+INDEX(魂兽!$CN$97:$CU$102,MATCH(魂兽1!$C$3,魂兽!$CM$97:$CM$102,0),7)+INDEX(魂兽!$BP$101:$BW$125,MATCH(魂兽1!$D$3,魂兽!$BO$101:$BO$125,0),7))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26" s="58">
        <f>IF(G126&lt;$A$3,0,INDEX(魂兽!$DG$79:$DN$85,MATCH(魂兽1!$B$3,魂兽!$DF$79:$DF$85,0),8)+INDEX(魂兽!$CN$97:$CU$102,MATCH(魂兽1!$C$3,魂兽!$CM$97:$CM$102,0),8)+INDEX(魂兽!$BP$101:$BW$125,MATCH(魂兽1!$D$3,魂兽!$BO$101:$BO$125,0),8))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27" spans="7:42" x14ac:dyDescent="0.2">
      <c r="G127" s="58">
        <v>121</v>
      </c>
      <c r="H127" s="29">
        <f>IF(G127&lt;$A$3,0,INDEX(魂兽!$DG$79:$DN$85,MATCH(魂兽1!$B$3,魂兽!$DF$79:$DF$85,0),4)+INDEX(魂兽!$CN$97:$CU$102,MATCH(魂兽1!$C$3,魂兽!$CM$97:$CM$102,0),4)+INDEX(魂兽!$BP$101:$BW$125,MATCH(魂兽1!$D$3,魂兽!$BO$101:$BO$125,0),4))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27" s="31">
        <f>IF(G127&lt;$A$3,0,INDEX(魂兽!$DG$79:$DN$85,MATCH(魂兽1!$B$3,魂兽!$DF$79:$DF$85,0),1)+INDEX(魂兽!$CN$97:$CU$102,MATCH(魂兽1!$C$3,魂兽!$CM$97:$CM$102,0),1)+INDEX(魂兽!$BP$101:$BW$125,MATCH(魂兽1!$D$3,魂兽!$BO$101:$BO$125,0),1))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27" s="58">
        <f>IF(G127&lt;$A$3,0,INDEX(魂兽!$DG$79:$DN$85,MATCH(魂兽1!$B$3,魂兽!$DF$79:$DF$85,0),2)+INDEX(魂兽!$CN$97:$CU$102,MATCH(魂兽1!$C$3,魂兽!$CM$97:$CM$102,0),2)+INDEX(魂兽!$BP$101:$BW$125,MATCH(魂兽1!$D$3,魂兽!$BO$101:$BO$125,0),2))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27" s="58">
        <f>IF(G127&lt;$A$3,0,INDEX(魂兽!$DG$79:$DN$85,MATCH(魂兽1!$B$3,魂兽!$DF$79:$DF$85,0),3)+INDEX(魂兽!$CN$97:$CU$102,MATCH(魂兽1!$C$3,魂兽!$CM$97:$CM$102,0),3)+INDEX(魂兽!$BP$101:$BW$125,MATCH(魂兽1!$D$3,魂兽!$BO$101:$BO$125,0),3))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27" s="58">
        <f>IF(G127&lt;$A$3,0,INDEX(魂兽!$DG$79:$DN$85,MATCH(魂兽1!$B$3,魂兽!$DF$79:$DF$85,0),5)+INDEX(魂兽!$CN$97:$CU$102,MATCH(魂兽1!$C$3,魂兽!$CM$97:$CM$102,0),5)+INDEX(魂兽!$BP$101:$BW$125,MATCH(魂兽1!$D$3,魂兽!$BO$101:$BO$125,0),5))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27" s="58">
        <f>IF(G127&lt;$A$3,0,INDEX(魂兽!$DG$79:$DN$85,MATCH(魂兽1!$B$3,魂兽!$DF$79:$DF$85,0),6)+INDEX(魂兽!$CN$97:$CU$102,MATCH(魂兽1!$C$3,魂兽!$CM$97:$CM$102,0),6)+INDEX(魂兽!$BP$101:$BW$125,MATCH(魂兽1!$D$3,魂兽!$BO$101:$BO$125,0),6))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27" s="58">
        <v>121</v>
      </c>
      <c r="X127" s="59">
        <f>IF($W127&lt;$L$3,0,INDEX(魂兽!$I$8:$I$126,MATCH(魂兽1!$X$3,魂兽!$G$8:$G$126,1),1))</f>
        <v>0.6</v>
      </c>
      <c r="Y127" s="59">
        <f>IF($W127&lt;$L$3,0,INDEX(魂兽!$I$8:$I$126,MATCH(魂兽1!$X$3,魂兽!$G$8:$G$126,1),1))</f>
        <v>0.6</v>
      </c>
      <c r="Z127" s="59">
        <f>IF($W127&lt;$L$3,0,INDEX(魂兽!$I$8:$I$126,MATCH(魂兽1!$X$3,魂兽!$G$8:$G$126,1),1))</f>
        <v>0.6</v>
      </c>
      <c r="AA127" s="59">
        <f>IF($W127&lt;$L$3,0,INDEX(魂兽!$I$8:$I$126,MATCH(魂兽1!$X$3,魂兽!$G$8:$G$126,1),1))</f>
        <v>0.6</v>
      </c>
      <c r="AB127" s="59">
        <f>IF($W127&lt;$L$3,0,INDEX(魂兽!$I$8:$I$126,MATCH(魂兽1!$X$3,魂兽!$G$8:$G$126,1),1))</f>
        <v>0.6</v>
      </c>
      <c r="AC127" s="59">
        <f>IF($W127&lt;$L$3,0,INDEX(魂兽!$I$8:$I$126,MATCH(魂兽1!$X$3,魂兽!$G$8:$G$126,1),1))</f>
        <v>0.6</v>
      </c>
      <c r="AD127" s="59">
        <f>IF($W127&lt;$L$3,0,INDEX(魂兽!$I$8:$I$126,MATCH(魂兽1!$X$3,魂兽!$G$8:$G$126,1),1))</f>
        <v>0.6</v>
      </c>
      <c r="AE127" s="59">
        <f>IF($W127&lt;$L$3,0,INDEX(魂兽!$I$8:$I$126,MATCH(魂兽1!$X$3,魂兽!$G$8:$G$126,1),1))</f>
        <v>0.6</v>
      </c>
      <c r="AF127" s="59">
        <f>IF($W127&lt;$L$3,0,INDEX(魂兽!$I$8:$I$126,MATCH(魂兽1!$X$3,魂兽!$G$8:$G$126,1),1))</f>
        <v>0.6</v>
      </c>
      <c r="AG127" s="59">
        <f>IF($W127&lt;$L$3,0,INDEX(魂兽!$I$8:$I$126,MATCH(魂兽1!$X$3,魂兽!$G$8:$G$126,1),1))</f>
        <v>0.6</v>
      </c>
      <c r="AH127" s="59">
        <f>IF($W127&lt;$L$3,0,INDEX(魂兽!$I$8:$I$126,MATCH(魂兽1!$X$3,魂兽!$G$8:$G$126,1),1))</f>
        <v>0.6</v>
      </c>
      <c r="AI127" s="59">
        <f>IF($W127&lt;$L$3,0,INDEX(魂兽!$I$8:$I$126,MATCH(魂兽1!$X$3,魂兽!$G$8:$G$126,1),1))</f>
        <v>0.6</v>
      </c>
      <c r="AJ127" s="59">
        <f>IF($W127&lt;$L$3,0,INDEX(魂兽!$I$8:$I$126,MATCH(魂兽1!$X$3,魂兽!$G$8:$G$126,1),1))</f>
        <v>0.6</v>
      </c>
      <c r="AK127" s="59">
        <f>IF($W127&lt;$L$3,0,INDEX(魂兽!$I$8:$I$126,MATCH(魂兽1!$X$3,魂兽!$G$8:$G$126,1),1))</f>
        <v>0.6</v>
      </c>
      <c r="AN127" s="58">
        <v>121</v>
      </c>
      <c r="AO127" s="58">
        <f>IF(G127&lt;$A$3,0,INDEX(魂兽!$DG$79:$DN$85,MATCH(魂兽1!$B$3,魂兽!$DF$79:$DF$85,0),7)+INDEX(魂兽!$CN$97:$CU$102,MATCH(魂兽1!$C$3,魂兽!$CM$97:$CM$102,0),7)+INDEX(魂兽!$BP$101:$BW$125,MATCH(魂兽1!$D$3,魂兽!$BO$101:$BO$125,0),7))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27" s="58">
        <f>IF(G127&lt;$A$3,0,INDEX(魂兽!$DG$79:$DN$85,MATCH(魂兽1!$B$3,魂兽!$DF$79:$DF$85,0),8)+INDEX(魂兽!$CN$97:$CU$102,MATCH(魂兽1!$C$3,魂兽!$CM$97:$CM$102,0),8)+INDEX(魂兽!$BP$101:$BW$125,MATCH(魂兽1!$D$3,魂兽!$BO$101:$BO$125,0),8))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28" spans="7:42" x14ac:dyDescent="0.2">
      <c r="G128" s="58">
        <v>122</v>
      </c>
      <c r="H128" s="29">
        <f>IF(G128&lt;$A$3,0,INDEX(魂兽!$DG$79:$DN$85,MATCH(魂兽1!$B$3,魂兽!$DF$79:$DF$85,0),4)+INDEX(魂兽!$CN$97:$CU$102,MATCH(魂兽1!$C$3,魂兽!$CM$97:$CM$102,0),4)+INDEX(魂兽!$BP$101:$BW$125,MATCH(魂兽1!$D$3,魂兽!$BO$101:$BO$125,0),4))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28" s="31">
        <f>IF(G128&lt;$A$3,0,INDEX(魂兽!$DG$79:$DN$85,MATCH(魂兽1!$B$3,魂兽!$DF$79:$DF$85,0),1)+INDEX(魂兽!$CN$97:$CU$102,MATCH(魂兽1!$C$3,魂兽!$CM$97:$CM$102,0),1)+INDEX(魂兽!$BP$101:$BW$125,MATCH(魂兽1!$D$3,魂兽!$BO$101:$BO$125,0),1))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28" s="58">
        <f>IF(G128&lt;$A$3,0,INDEX(魂兽!$DG$79:$DN$85,MATCH(魂兽1!$B$3,魂兽!$DF$79:$DF$85,0),2)+INDEX(魂兽!$CN$97:$CU$102,MATCH(魂兽1!$C$3,魂兽!$CM$97:$CM$102,0),2)+INDEX(魂兽!$BP$101:$BW$125,MATCH(魂兽1!$D$3,魂兽!$BO$101:$BO$125,0),2))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28" s="58">
        <f>IF(G128&lt;$A$3,0,INDEX(魂兽!$DG$79:$DN$85,MATCH(魂兽1!$B$3,魂兽!$DF$79:$DF$85,0),3)+INDEX(魂兽!$CN$97:$CU$102,MATCH(魂兽1!$C$3,魂兽!$CM$97:$CM$102,0),3)+INDEX(魂兽!$BP$101:$BW$125,MATCH(魂兽1!$D$3,魂兽!$BO$101:$BO$125,0),3))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28" s="58">
        <f>IF(G128&lt;$A$3,0,INDEX(魂兽!$DG$79:$DN$85,MATCH(魂兽1!$B$3,魂兽!$DF$79:$DF$85,0),5)+INDEX(魂兽!$CN$97:$CU$102,MATCH(魂兽1!$C$3,魂兽!$CM$97:$CM$102,0),5)+INDEX(魂兽!$BP$101:$BW$125,MATCH(魂兽1!$D$3,魂兽!$BO$101:$BO$125,0),5))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28" s="58">
        <f>IF(G128&lt;$A$3,0,INDEX(魂兽!$DG$79:$DN$85,MATCH(魂兽1!$B$3,魂兽!$DF$79:$DF$85,0),6)+INDEX(魂兽!$CN$97:$CU$102,MATCH(魂兽1!$C$3,魂兽!$CM$97:$CM$102,0),6)+INDEX(魂兽!$BP$101:$BW$125,MATCH(魂兽1!$D$3,魂兽!$BO$101:$BO$125,0),6))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28" s="58">
        <v>122</v>
      </c>
      <c r="X128" s="59">
        <f>IF($W128&lt;$L$3,0,INDEX(魂兽!$I$8:$I$126,MATCH(魂兽1!$X$3,魂兽!$G$8:$G$126,1),1))</f>
        <v>0.6</v>
      </c>
      <c r="Y128" s="59">
        <f>IF($W128&lt;$L$3,0,INDEX(魂兽!$I$8:$I$126,MATCH(魂兽1!$X$3,魂兽!$G$8:$G$126,1),1))</f>
        <v>0.6</v>
      </c>
      <c r="Z128" s="59">
        <f>IF($W128&lt;$L$3,0,INDEX(魂兽!$I$8:$I$126,MATCH(魂兽1!$X$3,魂兽!$G$8:$G$126,1),1))</f>
        <v>0.6</v>
      </c>
      <c r="AA128" s="59">
        <f>IF($W128&lt;$L$3,0,INDEX(魂兽!$I$8:$I$126,MATCH(魂兽1!$X$3,魂兽!$G$8:$G$126,1),1))</f>
        <v>0.6</v>
      </c>
      <c r="AB128" s="59">
        <f>IF($W128&lt;$L$3,0,INDEX(魂兽!$I$8:$I$126,MATCH(魂兽1!$X$3,魂兽!$G$8:$G$126,1),1))</f>
        <v>0.6</v>
      </c>
      <c r="AC128" s="59">
        <f>IF($W128&lt;$L$3,0,INDEX(魂兽!$I$8:$I$126,MATCH(魂兽1!$X$3,魂兽!$G$8:$G$126,1),1))</f>
        <v>0.6</v>
      </c>
      <c r="AD128" s="59">
        <f>IF($W128&lt;$L$3,0,INDEX(魂兽!$I$8:$I$126,MATCH(魂兽1!$X$3,魂兽!$G$8:$G$126,1),1))</f>
        <v>0.6</v>
      </c>
      <c r="AE128" s="59">
        <f>IF($W128&lt;$L$3,0,INDEX(魂兽!$I$8:$I$126,MATCH(魂兽1!$X$3,魂兽!$G$8:$G$126,1),1))</f>
        <v>0.6</v>
      </c>
      <c r="AF128" s="59">
        <f>IF($W128&lt;$L$3,0,INDEX(魂兽!$I$8:$I$126,MATCH(魂兽1!$X$3,魂兽!$G$8:$G$126,1),1))</f>
        <v>0.6</v>
      </c>
      <c r="AG128" s="59">
        <f>IF($W128&lt;$L$3,0,INDEX(魂兽!$I$8:$I$126,MATCH(魂兽1!$X$3,魂兽!$G$8:$G$126,1),1))</f>
        <v>0.6</v>
      </c>
      <c r="AH128" s="59">
        <f>IF($W128&lt;$L$3,0,INDEX(魂兽!$I$8:$I$126,MATCH(魂兽1!$X$3,魂兽!$G$8:$G$126,1),1))</f>
        <v>0.6</v>
      </c>
      <c r="AI128" s="59">
        <f>IF($W128&lt;$L$3,0,INDEX(魂兽!$I$8:$I$126,MATCH(魂兽1!$X$3,魂兽!$G$8:$G$126,1),1))</f>
        <v>0.6</v>
      </c>
      <c r="AJ128" s="59">
        <f>IF($W128&lt;$L$3,0,INDEX(魂兽!$I$8:$I$126,MATCH(魂兽1!$X$3,魂兽!$G$8:$G$126,1),1))</f>
        <v>0.6</v>
      </c>
      <c r="AK128" s="59">
        <f>IF($W128&lt;$L$3,0,INDEX(魂兽!$I$8:$I$126,MATCH(魂兽1!$X$3,魂兽!$G$8:$G$126,1),1))</f>
        <v>0.6</v>
      </c>
      <c r="AN128" s="58">
        <v>122</v>
      </c>
      <c r="AO128" s="58">
        <f>IF(G128&lt;$A$3,0,INDEX(魂兽!$DG$79:$DN$85,MATCH(魂兽1!$B$3,魂兽!$DF$79:$DF$85,0),7)+INDEX(魂兽!$CN$97:$CU$102,MATCH(魂兽1!$C$3,魂兽!$CM$97:$CM$102,0),7)+INDEX(魂兽!$BP$101:$BW$125,MATCH(魂兽1!$D$3,魂兽!$BO$101:$BO$125,0),7))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28" s="58">
        <f>IF(G128&lt;$A$3,0,INDEX(魂兽!$DG$79:$DN$85,MATCH(魂兽1!$B$3,魂兽!$DF$79:$DF$85,0),8)+INDEX(魂兽!$CN$97:$CU$102,MATCH(魂兽1!$C$3,魂兽!$CM$97:$CM$102,0),8)+INDEX(魂兽!$BP$101:$BW$125,MATCH(魂兽1!$D$3,魂兽!$BO$101:$BO$125,0),8))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29" spans="7:42" x14ac:dyDescent="0.2">
      <c r="G129" s="58">
        <v>123</v>
      </c>
      <c r="H129" s="29">
        <f>IF(G129&lt;$A$3,0,INDEX(魂兽!$DG$79:$DN$85,MATCH(魂兽1!$B$3,魂兽!$DF$79:$DF$85,0),4)+INDEX(魂兽!$CN$97:$CU$102,MATCH(魂兽1!$C$3,魂兽!$CM$97:$CM$102,0),4)+INDEX(魂兽!$BP$101:$BW$125,MATCH(魂兽1!$D$3,魂兽!$BO$101:$BO$125,0),4))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29" s="31">
        <f>IF(G129&lt;$A$3,0,INDEX(魂兽!$DG$79:$DN$85,MATCH(魂兽1!$B$3,魂兽!$DF$79:$DF$85,0),1)+INDEX(魂兽!$CN$97:$CU$102,MATCH(魂兽1!$C$3,魂兽!$CM$97:$CM$102,0),1)+INDEX(魂兽!$BP$101:$BW$125,MATCH(魂兽1!$D$3,魂兽!$BO$101:$BO$125,0),1))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29" s="58">
        <f>IF(G129&lt;$A$3,0,INDEX(魂兽!$DG$79:$DN$85,MATCH(魂兽1!$B$3,魂兽!$DF$79:$DF$85,0),2)+INDEX(魂兽!$CN$97:$CU$102,MATCH(魂兽1!$C$3,魂兽!$CM$97:$CM$102,0),2)+INDEX(魂兽!$BP$101:$BW$125,MATCH(魂兽1!$D$3,魂兽!$BO$101:$BO$125,0),2))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29" s="58">
        <f>IF(G129&lt;$A$3,0,INDEX(魂兽!$DG$79:$DN$85,MATCH(魂兽1!$B$3,魂兽!$DF$79:$DF$85,0),3)+INDEX(魂兽!$CN$97:$CU$102,MATCH(魂兽1!$C$3,魂兽!$CM$97:$CM$102,0),3)+INDEX(魂兽!$BP$101:$BW$125,MATCH(魂兽1!$D$3,魂兽!$BO$101:$BO$125,0),3))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29" s="58">
        <f>IF(G129&lt;$A$3,0,INDEX(魂兽!$DG$79:$DN$85,MATCH(魂兽1!$B$3,魂兽!$DF$79:$DF$85,0),5)+INDEX(魂兽!$CN$97:$CU$102,MATCH(魂兽1!$C$3,魂兽!$CM$97:$CM$102,0),5)+INDEX(魂兽!$BP$101:$BW$125,MATCH(魂兽1!$D$3,魂兽!$BO$101:$BO$125,0),5))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29" s="58">
        <f>IF(G129&lt;$A$3,0,INDEX(魂兽!$DG$79:$DN$85,MATCH(魂兽1!$B$3,魂兽!$DF$79:$DF$85,0),6)+INDEX(魂兽!$CN$97:$CU$102,MATCH(魂兽1!$C$3,魂兽!$CM$97:$CM$102,0),6)+INDEX(魂兽!$BP$101:$BW$125,MATCH(魂兽1!$D$3,魂兽!$BO$101:$BO$125,0),6))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29" s="58">
        <v>123</v>
      </c>
      <c r="X129" s="59">
        <f>IF($W129&lt;$L$3,0,INDEX(魂兽!$I$8:$I$126,MATCH(魂兽1!$X$3,魂兽!$G$8:$G$126,1),1))</f>
        <v>0.6</v>
      </c>
      <c r="Y129" s="59">
        <f>IF($W129&lt;$L$3,0,INDEX(魂兽!$I$8:$I$126,MATCH(魂兽1!$X$3,魂兽!$G$8:$G$126,1),1))</f>
        <v>0.6</v>
      </c>
      <c r="Z129" s="59">
        <f>IF($W129&lt;$L$3,0,INDEX(魂兽!$I$8:$I$126,MATCH(魂兽1!$X$3,魂兽!$G$8:$G$126,1),1))</f>
        <v>0.6</v>
      </c>
      <c r="AA129" s="59">
        <f>IF($W129&lt;$L$3,0,INDEX(魂兽!$I$8:$I$126,MATCH(魂兽1!$X$3,魂兽!$G$8:$G$126,1),1))</f>
        <v>0.6</v>
      </c>
      <c r="AB129" s="59">
        <f>IF($W129&lt;$L$3,0,INDEX(魂兽!$I$8:$I$126,MATCH(魂兽1!$X$3,魂兽!$G$8:$G$126,1),1))</f>
        <v>0.6</v>
      </c>
      <c r="AC129" s="59">
        <f>IF($W129&lt;$L$3,0,INDEX(魂兽!$I$8:$I$126,MATCH(魂兽1!$X$3,魂兽!$G$8:$G$126,1),1))</f>
        <v>0.6</v>
      </c>
      <c r="AD129" s="59">
        <f>IF($W129&lt;$L$3,0,INDEX(魂兽!$I$8:$I$126,MATCH(魂兽1!$X$3,魂兽!$G$8:$G$126,1),1))</f>
        <v>0.6</v>
      </c>
      <c r="AE129" s="59">
        <f>IF($W129&lt;$L$3,0,INDEX(魂兽!$I$8:$I$126,MATCH(魂兽1!$X$3,魂兽!$G$8:$G$126,1),1))</f>
        <v>0.6</v>
      </c>
      <c r="AF129" s="59">
        <f>IF($W129&lt;$L$3,0,INDEX(魂兽!$I$8:$I$126,MATCH(魂兽1!$X$3,魂兽!$G$8:$G$126,1),1))</f>
        <v>0.6</v>
      </c>
      <c r="AG129" s="59">
        <f>IF($W129&lt;$L$3,0,INDEX(魂兽!$I$8:$I$126,MATCH(魂兽1!$X$3,魂兽!$G$8:$G$126,1),1))</f>
        <v>0.6</v>
      </c>
      <c r="AH129" s="59">
        <f>IF($W129&lt;$L$3,0,INDEX(魂兽!$I$8:$I$126,MATCH(魂兽1!$X$3,魂兽!$G$8:$G$126,1),1))</f>
        <v>0.6</v>
      </c>
      <c r="AI129" s="59">
        <f>IF($W129&lt;$L$3,0,INDEX(魂兽!$I$8:$I$126,MATCH(魂兽1!$X$3,魂兽!$G$8:$G$126,1),1))</f>
        <v>0.6</v>
      </c>
      <c r="AJ129" s="59">
        <f>IF($W129&lt;$L$3,0,INDEX(魂兽!$I$8:$I$126,MATCH(魂兽1!$X$3,魂兽!$G$8:$G$126,1),1))</f>
        <v>0.6</v>
      </c>
      <c r="AK129" s="59">
        <f>IF($W129&lt;$L$3,0,INDEX(魂兽!$I$8:$I$126,MATCH(魂兽1!$X$3,魂兽!$G$8:$G$126,1),1))</f>
        <v>0.6</v>
      </c>
      <c r="AN129" s="58">
        <v>123</v>
      </c>
      <c r="AO129" s="58">
        <f>IF(G129&lt;$A$3,0,INDEX(魂兽!$DG$79:$DN$85,MATCH(魂兽1!$B$3,魂兽!$DF$79:$DF$85,0),7)+INDEX(魂兽!$CN$97:$CU$102,MATCH(魂兽1!$C$3,魂兽!$CM$97:$CM$102,0),7)+INDEX(魂兽!$BP$101:$BW$125,MATCH(魂兽1!$D$3,魂兽!$BO$101:$BO$125,0),7))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29" s="58">
        <f>IF(G129&lt;$A$3,0,INDEX(魂兽!$DG$79:$DN$85,MATCH(魂兽1!$B$3,魂兽!$DF$79:$DF$85,0),8)+INDEX(魂兽!$CN$97:$CU$102,MATCH(魂兽1!$C$3,魂兽!$CM$97:$CM$102,0),8)+INDEX(魂兽!$BP$101:$BW$125,MATCH(魂兽1!$D$3,魂兽!$BO$101:$BO$125,0),8))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30" spans="7:42" x14ac:dyDescent="0.2">
      <c r="G130" s="58">
        <v>124</v>
      </c>
      <c r="H130" s="29">
        <f>IF(G130&lt;$A$3,0,INDEX(魂兽!$DG$79:$DN$85,MATCH(魂兽1!$B$3,魂兽!$DF$79:$DF$85,0),4)+INDEX(魂兽!$CN$97:$CU$102,MATCH(魂兽1!$C$3,魂兽!$CM$97:$CM$102,0),4)+INDEX(魂兽!$BP$101:$BW$125,MATCH(魂兽1!$D$3,魂兽!$BO$101:$BO$125,0),4))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30" s="31">
        <f>IF(G130&lt;$A$3,0,INDEX(魂兽!$DG$79:$DN$85,MATCH(魂兽1!$B$3,魂兽!$DF$79:$DF$85,0),1)+INDEX(魂兽!$CN$97:$CU$102,MATCH(魂兽1!$C$3,魂兽!$CM$97:$CM$102,0),1)+INDEX(魂兽!$BP$101:$BW$125,MATCH(魂兽1!$D$3,魂兽!$BO$101:$BO$125,0),1))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30" s="58">
        <f>IF(G130&lt;$A$3,0,INDEX(魂兽!$DG$79:$DN$85,MATCH(魂兽1!$B$3,魂兽!$DF$79:$DF$85,0),2)+INDEX(魂兽!$CN$97:$CU$102,MATCH(魂兽1!$C$3,魂兽!$CM$97:$CM$102,0),2)+INDEX(魂兽!$BP$101:$BW$125,MATCH(魂兽1!$D$3,魂兽!$BO$101:$BO$125,0),2))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30" s="58">
        <f>IF(G130&lt;$A$3,0,INDEX(魂兽!$DG$79:$DN$85,MATCH(魂兽1!$B$3,魂兽!$DF$79:$DF$85,0),3)+INDEX(魂兽!$CN$97:$CU$102,MATCH(魂兽1!$C$3,魂兽!$CM$97:$CM$102,0),3)+INDEX(魂兽!$BP$101:$BW$125,MATCH(魂兽1!$D$3,魂兽!$BO$101:$BO$125,0),3))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30" s="58">
        <f>IF(G130&lt;$A$3,0,INDEX(魂兽!$DG$79:$DN$85,MATCH(魂兽1!$B$3,魂兽!$DF$79:$DF$85,0),5)+INDEX(魂兽!$CN$97:$CU$102,MATCH(魂兽1!$C$3,魂兽!$CM$97:$CM$102,0),5)+INDEX(魂兽!$BP$101:$BW$125,MATCH(魂兽1!$D$3,魂兽!$BO$101:$BO$125,0),5))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30" s="58">
        <f>IF(G130&lt;$A$3,0,INDEX(魂兽!$DG$79:$DN$85,MATCH(魂兽1!$B$3,魂兽!$DF$79:$DF$85,0),6)+INDEX(魂兽!$CN$97:$CU$102,MATCH(魂兽1!$C$3,魂兽!$CM$97:$CM$102,0),6)+INDEX(魂兽!$BP$101:$BW$125,MATCH(魂兽1!$D$3,魂兽!$BO$101:$BO$125,0),6))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30" s="58">
        <v>124</v>
      </c>
      <c r="X130" s="59">
        <f>IF($W130&lt;$L$3,0,INDEX(魂兽!$I$8:$I$126,MATCH(魂兽1!$X$3,魂兽!$G$8:$G$126,1),1))</f>
        <v>0.6</v>
      </c>
      <c r="Y130" s="59">
        <f>IF($W130&lt;$L$3,0,INDEX(魂兽!$I$8:$I$126,MATCH(魂兽1!$X$3,魂兽!$G$8:$G$126,1),1))</f>
        <v>0.6</v>
      </c>
      <c r="Z130" s="59">
        <f>IF($W130&lt;$L$3,0,INDEX(魂兽!$I$8:$I$126,MATCH(魂兽1!$X$3,魂兽!$G$8:$G$126,1),1))</f>
        <v>0.6</v>
      </c>
      <c r="AA130" s="59">
        <f>IF($W130&lt;$L$3,0,INDEX(魂兽!$I$8:$I$126,MATCH(魂兽1!$X$3,魂兽!$G$8:$G$126,1),1))</f>
        <v>0.6</v>
      </c>
      <c r="AB130" s="59">
        <f>IF($W130&lt;$L$3,0,INDEX(魂兽!$I$8:$I$126,MATCH(魂兽1!$X$3,魂兽!$G$8:$G$126,1),1))</f>
        <v>0.6</v>
      </c>
      <c r="AC130" s="59">
        <f>IF($W130&lt;$L$3,0,INDEX(魂兽!$I$8:$I$126,MATCH(魂兽1!$X$3,魂兽!$G$8:$G$126,1),1))</f>
        <v>0.6</v>
      </c>
      <c r="AD130" s="59">
        <f>IF($W130&lt;$L$3,0,INDEX(魂兽!$I$8:$I$126,MATCH(魂兽1!$X$3,魂兽!$G$8:$G$126,1),1))</f>
        <v>0.6</v>
      </c>
      <c r="AE130" s="59">
        <f>IF($W130&lt;$L$3,0,INDEX(魂兽!$I$8:$I$126,MATCH(魂兽1!$X$3,魂兽!$G$8:$G$126,1),1))</f>
        <v>0.6</v>
      </c>
      <c r="AF130" s="59">
        <f>IF($W130&lt;$L$3,0,INDEX(魂兽!$I$8:$I$126,MATCH(魂兽1!$X$3,魂兽!$G$8:$G$126,1),1))</f>
        <v>0.6</v>
      </c>
      <c r="AG130" s="59">
        <f>IF($W130&lt;$L$3,0,INDEX(魂兽!$I$8:$I$126,MATCH(魂兽1!$X$3,魂兽!$G$8:$G$126,1),1))</f>
        <v>0.6</v>
      </c>
      <c r="AH130" s="59">
        <f>IF($W130&lt;$L$3,0,INDEX(魂兽!$I$8:$I$126,MATCH(魂兽1!$X$3,魂兽!$G$8:$G$126,1),1))</f>
        <v>0.6</v>
      </c>
      <c r="AI130" s="59">
        <f>IF($W130&lt;$L$3,0,INDEX(魂兽!$I$8:$I$126,MATCH(魂兽1!$X$3,魂兽!$G$8:$G$126,1),1))</f>
        <v>0.6</v>
      </c>
      <c r="AJ130" s="59">
        <f>IF($W130&lt;$L$3,0,INDEX(魂兽!$I$8:$I$126,MATCH(魂兽1!$X$3,魂兽!$G$8:$G$126,1),1))</f>
        <v>0.6</v>
      </c>
      <c r="AK130" s="59">
        <f>IF($W130&lt;$L$3,0,INDEX(魂兽!$I$8:$I$126,MATCH(魂兽1!$X$3,魂兽!$G$8:$G$126,1),1))</f>
        <v>0.6</v>
      </c>
      <c r="AN130" s="58">
        <v>124</v>
      </c>
      <c r="AO130" s="58">
        <f>IF(G130&lt;$A$3,0,INDEX(魂兽!$DG$79:$DN$85,MATCH(魂兽1!$B$3,魂兽!$DF$79:$DF$85,0),7)+INDEX(魂兽!$CN$97:$CU$102,MATCH(魂兽1!$C$3,魂兽!$CM$97:$CM$102,0),7)+INDEX(魂兽!$BP$101:$BW$125,MATCH(魂兽1!$D$3,魂兽!$BO$101:$BO$125,0),7))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30" s="58">
        <f>IF(G130&lt;$A$3,0,INDEX(魂兽!$DG$79:$DN$85,MATCH(魂兽1!$B$3,魂兽!$DF$79:$DF$85,0),8)+INDEX(魂兽!$CN$97:$CU$102,MATCH(魂兽1!$C$3,魂兽!$CM$97:$CM$102,0),8)+INDEX(魂兽!$BP$101:$BW$125,MATCH(魂兽1!$D$3,魂兽!$BO$101:$BO$125,0),8))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31" spans="7:42" x14ac:dyDescent="0.2">
      <c r="G131" s="58">
        <v>125</v>
      </c>
      <c r="H131" s="29">
        <f>IF(G131&lt;$A$3,0,INDEX(魂兽!$DG$79:$DN$85,MATCH(魂兽1!$B$3,魂兽!$DF$79:$DF$85,0),4)+INDEX(魂兽!$CN$97:$CU$102,MATCH(魂兽1!$C$3,魂兽!$CM$97:$CM$102,0),4)+INDEX(魂兽!$BP$101:$BW$125,MATCH(魂兽1!$D$3,魂兽!$BO$101:$BO$125,0),4))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31" s="31">
        <f>IF(G131&lt;$A$3,0,INDEX(魂兽!$DG$79:$DN$85,MATCH(魂兽1!$B$3,魂兽!$DF$79:$DF$85,0),1)+INDEX(魂兽!$CN$97:$CU$102,MATCH(魂兽1!$C$3,魂兽!$CM$97:$CM$102,0),1)+INDEX(魂兽!$BP$101:$BW$125,MATCH(魂兽1!$D$3,魂兽!$BO$101:$BO$125,0),1))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31" s="58">
        <f>IF(G131&lt;$A$3,0,INDEX(魂兽!$DG$79:$DN$85,MATCH(魂兽1!$B$3,魂兽!$DF$79:$DF$85,0),2)+INDEX(魂兽!$CN$97:$CU$102,MATCH(魂兽1!$C$3,魂兽!$CM$97:$CM$102,0),2)+INDEX(魂兽!$BP$101:$BW$125,MATCH(魂兽1!$D$3,魂兽!$BO$101:$BO$125,0),2))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31" s="58">
        <f>IF(G131&lt;$A$3,0,INDEX(魂兽!$DG$79:$DN$85,MATCH(魂兽1!$B$3,魂兽!$DF$79:$DF$85,0),3)+INDEX(魂兽!$CN$97:$CU$102,MATCH(魂兽1!$C$3,魂兽!$CM$97:$CM$102,0),3)+INDEX(魂兽!$BP$101:$BW$125,MATCH(魂兽1!$D$3,魂兽!$BO$101:$BO$125,0),3))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31" s="58">
        <f>IF(G131&lt;$A$3,0,INDEX(魂兽!$DG$79:$DN$85,MATCH(魂兽1!$B$3,魂兽!$DF$79:$DF$85,0),5)+INDEX(魂兽!$CN$97:$CU$102,MATCH(魂兽1!$C$3,魂兽!$CM$97:$CM$102,0),5)+INDEX(魂兽!$BP$101:$BW$125,MATCH(魂兽1!$D$3,魂兽!$BO$101:$BO$125,0),5))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31" s="58">
        <f>IF(G131&lt;$A$3,0,INDEX(魂兽!$DG$79:$DN$85,MATCH(魂兽1!$B$3,魂兽!$DF$79:$DF$85,0),6)+INDEX(魂兽!$CN$97:$CU$102,MATCH(魂兽1!$C$3,魂兽!$CM$97:$CM$102,0),6)+INDEX(魂兽!$BP$101:$BW$125,MATCH(魂兽1!$D$3,魂兽!$BO$101:$BO$125,0),6))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31" s="58">
        <v>125</v>
      </c>
      <c r="X131" s="59">
        <f>IF($W131&lt;$L$3,0,INDEX(魂兽!$I$8:$I$126,MATCH(魂兽1!$X$3,魂兽!$G$8:$G$126,1),1))</f>
        <v>0.6</v>
      </c>
      <c r="Y131" s="59">
        <f>IF($W131&lt;$L$3,0,INDEX(魂兽!$I$8:$I$126,MATCH(魂兽1!$X$3,魂兽!$G$8:$G$126,1),1))</f>
        <v>0.6</v>
      </c>
      <c r="Z131" s="59">
        <f>IF($W131&lt;$L$3,0,INDEX(魂兽!$I$8:$I$126,MATCH(魂兽1!$X$3,魂兽!$G$8:$G$126,1),1))</f>
        <v>0.6</v>
      </c>
      <c r="AA131" s="59">
        <f>IF($W131&lt;$L$3,0,INDEX(魂兽!$I$8:$I$126,MATCH(魂兽1!$X$3,魂兽!$G$8:$G$126,1),1))</f>
        <v>0.6</v>
      </c>
      <c r="AB131" s="59">
        <f>IF($W131&lt;$L$3,0,INDEX(魂兽!$I$8:$I$126,MATCH(魂兽1!$X$3,魂兽!$G$8:$G$126,1),1))</f>
        <v>0.6</v>
      </c>
      <c r="AC131" s="59">
        <f>IF($W131&lt;$L$3,0,INDEX(魂兽!$I$8:$I$126,MATCH(魂兽1!$X$3,魂兽!$G$8:$G$126,1),1))</f>
        <v>0.6</v>
      </c>
      <c r="AD131" s="59">
        <f>IF($W131&lt;$L$3,0,INDEX(魂兽!$I$8:$I$126,MATCH(魂兽1!$X$3,魂兽!$G$8:$G$126,1),1))</f>
        <v>0.6</v>
      </c>
      <c r="AE131" s="59">
        <f>IF($W131&lt;$L$3,0,INDEX(魂兽!$I$8:$I$126,MATCH(魂兽1!$X$3,魂兽!$G$8:$G$126,1),1))</f>
        <v>0.6</v>
      </c>
      <c r="AF131" s="59">
        <f>IF($W131&lt;$L$3,0,INDEX(魂兽!$I$8:$I$126,MATCH(魂兽1!$X$3,魂兽!$G$8:$G$126,1),1))</f>
        <v>0.6</v>
      </c>
      <c r="AG131" s="59">
        <f>IF($W131&lt;$L$3,0,INDEX(魂兽!$I$8:$I$126,MATCH(魂兽1!$X$3,魂兽!$G$8:$G$126,1),1))</f>
        <v>0.6</v>
      </c>
      <c r="AH131" s="59">
        <f>IF($W131&lt;$L$3,0,INDEX(魂兽!$I$8:$I$126,MATCH(魂兽1!$X$3,魂兽!$G$8:$G$126,1),1))</f>
        <v>0.6</v>
      </c>
      <c r="AI131" s="59">
        <f>IF($W131&lt;$L$3,0,INDEX(魂兽!$I$8:$I$126,MATCH(魂兽1!$X$3,魂兽!$G$8:$G$126,1),1))</f>
        <v>0.6</v>
      </c>
      <c r="AJ131" s="59">
        <f>IF($W131&lt;$L$3,0,INDEX(魂兽!$I$8:$I$126,MATCH(魂兽1!$X$3,魂兽!$G$8:$G$126,1),1))</f>
        <v>0.6</v>
      </c>
      <c r="AK131" s="59">
        <f>IF($W131&lt;$L$3,0,INDEX(魂兽!$I$8:$I$126,MATCH(魂兽1!$X$3,魂兽!$G$8:$G$126,1),1))</f>
        <v>0.6</v>
      </c>
      <c r="AN131" s="58">
        <v>125</v>
      </c>
      <c r="AO131" s="58">
        <f>IF(G131&lt;$A$3,0,INDEX(魂兽!$DG$79:$DN$85,MATCH(魂兽1!$B$3,魂兽!$DF$79:$DF$85,0),7)+INDEX(魂兽!$CN$97:$CU$102,MATCH(魂兽1!$C$3,魂兽!$CM$97:$CM$102,0),7)+INDEX(魂兽!$BP$101:$BW$125,MATCH(魂兽1!$D$3,魂兽!$BO$101:$BO$125,0),7))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31" s="58">
        <f>IF(G131&lt;$A$3,0,INDEX(魂兽!$DG$79:$DN$85,MATCH(魂兽1!$B$3,魂兽!$DF$79:$DF$85,0),8)+INDEX(魂兽!$CN$97:$CU$102,MATCH(魂兽1!$C$3,魂兽!$CM$97:$CM$102,0),8)+INDEX(魂兽!$BP$101:$BW$125,MATCH(魂兽1!$D$3,魂兽!$BO$101:$BO$125,0),8))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32" spans="7:42" x14ac:dyDescent="0.2">
      <c r="G132" s="58">
        <v>126</v>
      </c>
      <c r="H132" s="29">
        <f>IF(G132&lt;$A$3,0,INDEX(魂兽!$DG$79:$DN$85,MATCH(魂兽1!$B$3,魂兽!$DF$79:$DF$85,0),4)+INDEX(魂兽!$CN$97:$CU$102,MATCH(魂兽1!$C$3,魂兽!$CM$97:$CM$102,0),4)+INDEX(魂兽!$BP$101:$BW$125,MATCH(魂兽1!$D$3,魂兽!$BO$101:$BO$125,0),4))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32" s="31">
        <f>IF(G132&lt;$A$3,0,INDEX(魂兽!$DG$79:$DN$85,MATCH(魂兽1!$B$3,魂兽!$DF$79:$DF$85,0),1)+INDEX(魂兽!$CN$97:$CU$102,MATCH(魂兽1!$C$3,魂兽!$CM$97:$CM$102,0),1)+INDEX(魂兽!$BP$101:$BW$125,MATCH(魂兽1!$D$3,魂兽!$BO$101:$BO$125,0),1))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32" s="58">
        <f>IF(G132&lt;$A$3,0,INDEX(魂兽!$DG$79:$DN$85,MATCH(魂兽1!$B$3,魂兽!$DF$79:$DF$85,0),2)+INDEX(魂兽!$CN$97:$CU$102,MATCH(魂兽1!$C$3,魂兽!$CM$97:$CM$102,0),2)+INDEX(魂兽!$BP$101:$BW$125,MATCH(魂兽1!$D$3,魂兽!$BO$101:$BO$125,0),2))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32" s="58">
        <f>IF(G132&lt;$A$3,0,INDEX(魂兽!$DG$79:$DN$85,MATCH(魂兽1!$B$3,魂兽!$DF$79:$DF$85,0),3)+INDEX(魂兽!$CN$97:$CU$102,MATCH(魂兽1!$C$3,魂兽!$CM$97:$CM$102,0),3)+INDEX(魂兽!$BP$101:$BW$125,MATCH(魂兽1!$D$3,魂兽!$BO$101:$BO$125,0),3))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32" s="58">
        <f>IF(G132&lt;$A$3,0,INDEX(魂兽!$DG$79:$DN$85,MATCH(魂兽1!$B$3,魂兽!$DF$79:$DF$85,0),5)+INDEX(魂兽!$CN$97:$CU$102,MATCH(魂兽1!$C$3,魂兽!$CM$97:$CM$102,0),5)+INDEX(魂兽!$BP$101:$BW$125,MATCH(魂兽1!$D$3,魂兽!$BO$101:$BO$125,0),5))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32" s="58">
        <f>IF(G132&lt;$A$3,0,INDEX(魂兽!$DG$79:$DN$85,MATCH(魂兽1!$B$3,魂兽!$DF$79:$DF$85,0),6)+INDEX(魂兽!$CN$97:$CU$102,MATCH(魂兽1!$C$3,魂兽!$CM$97:$CM$102,0),6)+INDEX(魂兽!$BP$101:$BW$125,MATCH(魂兽1!$D$3,魂兽!$BO$101:$BO$125,0),6))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32" s="58">
        <v>126</v>
      </c>
      <c r="X132" s="59">
        <f>IF($W132&lt;$L$3,0,INDEX(魂兽!$I$8:$I$126,MATCH(魂兽1!$X$3,魂兽!$G$8:$G$126,1),1))</f>
        <v>0.6</v>
      </c>
      <c r="Y132" s="59">
        <f>IF($W132&lt;$L$3,0,INDEX(魂兽!$I$8:$I$126,MATCH(魂兽1!$X$3,魂兽!$G$8:$G$126,1),1))</f>
        <v>0.6</v>
      </c>
      <c r="Z132" s="59">
        <f>IF($W132&lt;$L$3,0,INDEX(魂兽!$I$8:$I$126,MATCH(魂兽1!$X$3,魂兽!$G$8:$G$126,1),1))</f>
        <v>0.6</v>
      </c>
      <c r="AA132" s="59">
        <f>IF($W132&lt;$L$3,0,INDEX(魂兽!$I$8:$I$126,MATCH(魂兽1!$X$3,魂兽!$G$8:$G$126,1),1))</f>
        <v>0.6</v>
      </c>
      <c r="AB132" s="59">
        <f>IF($W132&lt;$L$3,0,INDEX(魂兽!$I$8:$I$126,MATCH(魂兽1!$X$3,魂兽!$G$8:$G$126,1),1))</f>
        <v>0.6</v>
      </c>
      <c r="AC132" s="59">
        <f>IF($W132&lt;$L$3,0,INDEX(魂兽!$I$8:$I$126,MATCH(魂兽1!$X$3,魂兽!$G$8:$G$126,1),1))</f>
        <v>0.6</v>
      </c>
      <c r="AD132" s="59">
        <f>IF($W132&lt;$L$3,0,INDEX(魂兽!$I$8:$I$126,MATCH(魂兽1!$X$3,魂兽!$G$8:$G$126,1),1))</f>
        <v>0.6</v>
      </c>
      <c r="AE132" s="59">
        <f>IF($W132&lt;$L$3,0,INDEX(魂兽!$I$8:$I$126,MATCH(魂兽1!$X$3,魂兽!$G$8:$G$126,1),1))</f>
        <v>0.6</v>
      </c>
      <c r="AF132" s="59">
        <f>IF($W132&lt;$L$3,0,INDEX(魂兽!$I$8:$I$126,MATCH(魂兽1!$X$3,魂兽!$G$8:$G$126,1),1))</f>
        <v>0.6</v>
      </c>
      <c r="AG132" s="59">
        <f>IF($W132&lt;$L$3,0,INDEX(魂兽!$I$8:$I$126,MATCH(魂兽1!$X$3,魂兽!$G$8:$G$126,1),1))</f>
        <v>0.6</v>
      </c>
      <c r="AH132" s="59">
        <f>IF($W132&lt;$L$3,0,INDEX(魂兽!$I$8:$I$126,MATCH(魂兽1!$X$3,魂兽!$G$8:$G$126,1),1))</f>
        <v>0.6</v>
      </c>
      <c r="AI132" s="59">
        <f>IF($W132&lt;$L$3,0,INDEX(魂兽!$I$8:$I$126,MATCH(魂兽1!$X$3,魂兽!$G$8:$G$126,1),1))</f>
        <v>0.6</v>
      </c>
      <c r="AJ132" s="59">
        <f>IF($W132&lt;$L$3,0,INDEX(魂兽!$I$8:$I$126,MATCH(魂兽1!$X$3,魂兽!$G$8:$G$126,1),1))</f>
        <v>0.6</v>
      </c>
      <c r="AK132" s="59">
        <f>IF($W132&lt;$L$3,0,INDEX(魂兽!$I$8:$I$126,MATCH(魂兽1!$X$3,魂兽!$G$8:$G$126,1),1))</f>
        <v>0.6</v>
      </c>
      <c r="AN132" s="58">
        <v>126</v>
      </c>
      <c r="AO132" s="58">
        <f>IF(G132&lt;$A$3,0,INDEX(魂兽!$DG$79:$DN$85,MATCH(魂兽1!$B$3,魂兽!$DF$79:$DF$85,0),7)+INDEX(魂兽!$CN$97:$CU$102,MATCH(魂兽1!$C$3,魂兽!$CM$97:$CM$102,0),7)+INDEX(魂兽!$BP$101:$BW$125,MATCH(魂兽1!$D$3,魂兽!$BO$101:$BO$125,0),7))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32" s="58">
        <f>IF(G132&lt;$A$3,0,INDEX(魂兽!$DG$79:$DN$85,MATCH(魂兽1!$B$3,魂兽!$DF$79:$DF$85,0),8)+INDEX(魂兽!$CN$97:$CU$102,MATCH(魂兽1!$C$3,魂兽!$CM$97:$CM$102,0),8)+INDEX(魂兽!$BP$101:$BW$125,MATCH(魂兽1!$D$3,魂兽!$BO$101:$BO$125,0),8))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33" spans="7:42" x14ac:dyDescent="0.2">
      <c r="G133" s="58">
        <v>127</v>
      </c>
      <c r="H133" s="29">
        <f>IF(G133&lt;$A$3,0,INDEX(魂兽!$DG$79:$DN$85,MATCH(魂兽1!$B$3,魂兽!$DF$79:$DF$85,0),4)+INDEX(魂兽!$CN$97:$CU$102,MATCH(魂兽1!$C$3,魂兽!$CM$97:$CM$102,0),4)+INDEX(魂兽!$BP$101:$BW$125,MATCH(魂兽1!$D$3,魂兽!$BO$101:$BO$125,0),4))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33" s="31">
        <f>IF(G133&lt;$A$3,0,INDEX(魂兽!$DG$79:$DN$85,MATCH(魂兽1!$B$3,魂兽!$DF$79:$DF$85,0),1)+INDEX(魂兽!$CN$97:$CU$102,MATCH(魂兽1!$C$3,魂兽!$CM$97:$CM$102,0),1)+INDEX(魂兽!$BP$101:$BW$125,MATCH(魂兽1!$D$3,魂兽!$BO$101:$BO$125,0),1))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33" s="58">
        <f>IF(G133&lt;$A$3,0,INDEX(魂兽!$DG$79:$DN$85,MATCH(魂兽1!$B$3,魂兽!$DF$79:$DF$85,0),2)+INDEX(魂兽!$CN$97:$CU$102,MATCH(魂兽1!$C$3,魂兽!$CM$97:$CM$102,0),2)+INDEX(魂兽!$BP$101:$BW$125,MATCH(魂兽1!$D$3,魂兽!$BO$101:$BO$125,0),2))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33" s="58">
        <f>IF(G133&lt;$A$3,0,INDEX(魂兽!$DG$79:$DN$85,MATCH(魂兽1!$B$3,魂兽!$DF$79:$DF$85,0),3)+INDEX(魂兽!$CN$97:$CU$102,MATCH(魂兽1!$C$3,魂兽!$CM$97:$CM$102,0),3)+INDEX(魂兽!$BP$101:$BW$125,MATCH(魂兽1!$D$3,魂兽!$BO$101:$BO$125,0),3))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33" s="58">
        <f>IF(G133&lt;$A$3,0,INDEX(魂兽!$DG$79:$DN$85,MATCH(魂兽1!$B$3,魂兽!$DF$79:$DF$85,0),5)+INDEX(魂兽!$CN$97:$CU$102,MATCH(魂兽1!$C$3,魂兽!$CM$97:$CM$102,0),5)+INDEX(魂兽!$BP$101:$BW$125,MATCH(魂兽1!$D$3,魂兽!$BO$101:$BO$125,0),5))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33" s="58">
        <f>IF(G133&lt;$A$3,0,INDEX(魂兽!$DG$79:$DN$85,MATCH(魂兽1!$B$3,魂兽!$DF$79:$DF$85,0),6)+INDEX(魂兽!$CN$97:$CU$102,MATCH(魂兽1!$C$3,魂兽!$CM$97:$CM$102,0),6)+INDEX(魂兽!$BP$101:$BW$125,MATCH(魂兽1!$D$3,魂兽!$BO$101:$BO$125,0),6))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33" s="58">
        <v>127</v>
      </c>
      <c r="X133" s="59">
        <f>IF($W133&lt;$L$3,0,INDEX(魂兽!$I$8:$I$126,MATCH(魂兽1!$X$3,魂兽!$G$8:$G$126,1),1))</f>
        <v>0.6</v>
      </c>
      <c r="Y133" s="59">
        <f>IF($W133&lt;$L$3,0,INDEX(魂兽!$I$8:$I$126,MATCH(魂兽1!$X$3,魂兽!$G$8:$G$126,1),1))</f>
        <v>0.6</v>
      </c>
      <c r="Z133" s="59">
        <f>IF($W133&lt;$L$3,0,INDEX(魂兽!$I$8:$I$126,MATCH(魂兽1!$X$3,魂兽!$G$8:$G$126,1),1))</f>
        <v>0.6</v>
      </c>
      <c r="AA133" s="59">
        <f>IF($W133&lt;$L$3,0,INDEX(魂兽!$I$8:$I$126,MATCH(魂兽1!$X$3,魂兽!$G$8:$G$126,1),1))</f>
        <v>0.6</v>
      </c>
      <c r="AB133" s="59">
        <f>IF($W133&lt;$L$3,0,INDEX(魂兽!$I$8:$I$126,MATCH(魂兽1!$X$3,魂兽!$G$8:$G$126,1),1))</f>
        <v>0.6</v>
      </c>
      <c r="AC133" s="59">
        <f>IF($W133&lt;$L$3,0,INDEX(魂兽!$I$8:$I$126,MATCH(魂兽1!$X$3,魂兽!$G$8:$G$126,1),1))</f>
        <v>0.6</v>
      </c>
      <c r="AD133" s="59">
        <f>IF($W133&lt;$L$3,0,INDEX(魂兽!$I$8:$I$126,MATCH(魂兽1!$X$3,魂兽!$G$8:$G$126,1),1))</f>
        <v>0.6</v>
      </c>
      <c r="AE133" s="59">
        <f>IF($W133&lt;$L$3,0,INDEX(魂兽!$I$8:$I$126,MATCH(魂兽1!$X$3,魂兽!$G$8:$G$126,1),1))</f>
        <v>0.6</v>
      </c>
      <c r="AF133" s="59">
        <f>IF($W133&lt;$L$3,0,INDEX(魂兽!$I$8:$I$126,MATCH(魂兽1!$X$3,魂兽!$G$8:$G$126,1),1))</f>
        <v>0.6</v>
      </c>
      <c r="AG133" s="59">
        <f>IF($W133&lt;$L$3,0,INDEX(魂兽!$I$8:$I$126,MATCH(魂兽1!$X$3,魂兽!$G$8:$G$126,1),1))</f>
        <v>0.6</v>
      </c>
      <c r="AH133" s="59">
        <f>IF($W133&lt;$L$3,0,INDEX(魂兽!$I$8:$I$126,MATCH(魂兽1!$X$3,魂兽!$G$8:$G$126,1),1))</f>
        <v>0.6</v>
      </c>
      <c r="AI133" s="59">
        <f>IF($W133&lt;$L$3,0,INDEX(魂兽!$I$8:$I$126,MATCH(魂兽1!$X$3,魂兽!$G$8:$G$126,1),1))</f>
        <v>0.6</v>
      </c>
      <c r="AJ133" s="59">
        <f>IF($W133&lt;$L$3,0,INDEX(魂兽!$I$8:$I$126,MATCH(魂兽1!$X$3,魂兽!$G$8:$G$126,1),1))</f>
        <v>0.6</v>
      </c>
      <c r="AK133" s="59">
        <f>IF($W133&lt;$L$3,0,INDEX(魂兽!$I$8:$I$126,MATCH(魂兽1!$X$3,魂兽!$G$8:$G$126,1),1))</f>
        <v>0.6</v>
      </c>
      <c r="AN133" s="58">
        <v>127</v>
      </c>
      <c r="AO133" s="58">
        <f>IF(G133&lt;$A$3,0,INDEX(魂兽!$DG$79:$DN$85,MATCH(魂兽1!$B$3,魂兽!$DF$79:$DF$85,0),7)+INDEX(魂兽!$CN$97:$CU$102,MATCH(魂兽1!$C$3,魂兽!$CM$97:$CM$102,0),7)+INDEX(魂兽!$BP$101:$BW$125,MATCH(魂兽1!$D$3,魂兽!$BO$101:$BO$125,0),7))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33" s="58">
        <f>IF(G133&lt;$A$3,0,INDEX(魂兽!$DG$79:$DN$85,MATCH(魂兽1!$B$3,魂兽!$DF$79:$DF$85,0),8)+INDEX(魂兽!$CN$97:$CU$102,MATCH(魂兽1!$C$3,魂兽!$CM$97:$CM$102,0),8)+INDEX(魂兽!$BP$101:$BW$125,MATCH(魂兽1!$D$3,魂兽!$BO$101:$BO$125,0),8))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34" spans="7:42" x14ac:dyDescent="0.2">
      <c r="G134" s="58">
        <v>128</v>
      </c>
      <c r="H134" s="29">
        <f>IF(G134&lt;$A$3,0,INDEX(魂兽!$DG$79:$DN$85,MATCH(魂兽1!$B$3,魂兽!$DF$79:$DF$85,0),4)+INDEX(魂兽!$CN$97:$CU$102,MATCH(魂兽1!$C$3,魂兽!$CM$97:$CM$102,0),4)+INDEX(魂兽!$BP$101:$BW$125,MATCH(魂兽1!$D$3,魂兽!$BO$101:$BO$125,0),4))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34" s="31">
        <f>IF(G134&lt;$A$3,0,INDEX(魂兽!$DG$79:$DN$85,MATCH(魂兽1!$B$3,魂兽!$DF$79:$DF$85,0),1)+INDEX(魂兽!$CN$97:$CU$102,MATCH(魂兽1!$C$3,魂兽!$CM$97:$CM$102,0),1)+INDEX(魂兽!$BP$101:$BW$125,MATCH(魂兽1!$D$3,魂兽!$BO$101:$BO$125,0),1))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34" s="58">
        <f>IF(G134&lt;$A$3,0,INDEX(魂兽!$DG$79:$DN$85,MATCH(魂兽1!$B$3,魂兽!$DF$79:$DF$85,0),2)+INDEX(魂兽!$CN$97:$CU$102,MATCH(魂兽1!$C$3,魂兽!$CM$97:$CM$102,0),2)+INDEX(魂兽!$BP$101:$BW$125,MATCH(魂兽1!$D$3,魂兽!$BO$101:$BO$125,0),2))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34" s="58">
        <f>IF(G134&lt;$A$3,0,INDEX(魂兽!$DG$79:$DN$85,MATCH(魂兽1!$B$3,魂兽!$DF$79:$DF$85,0),3)+INDEX(魂兽!$CN$97:$CU$102,MATCH(魂兽1!$C$3,魂兽!$CM$97:$CM$102,0),3)+INDEX(魂兽!$BP$101:$BW$125,MATCH(魂兽1!$D$3,魂兽!$BO$101:$BO$125,0),3))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34" s="58">
        <f>IF(G134&lt;$A$3,0,INDEX(魂兽!$DG$79:$DN$85,MATCH(魂兽1!$B$3,魂兽!$DF$79:$DF$85,0),5)+INDEX(魂兽!$CN$97:$CU$102,MATCH(魂兽1!$C$3,魂兽!$CM$97:$CM$102,0),5)+INDEX(魂兽!$BP$101:$BW$125,MATCH(魂兽1!$D$3,魂兽!$BO$101:$BO$125,0),5))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34" s="58">
        <f>IF(G134&lt;$A$3,0,INDEX(魂兽!$DG$79:$DN$85,MATCH(魂兽1!$B$3,魂兽!$DF$79:$DF$85,0),6)+INDEX(魂兽!$CN$97:$CU$102,MATCH(魂兽1!$C$3,魂兽!$CM$97:$CM$102,0),6)+INDEX(魂兽!$BP$101:$BW$125,MATCH(魂兽1!$D$3,魂兽!$BO$101:$BO$125,0),6))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34" s="58">
        <v>128</v>
      </c>
      <c r="X134" s="59">
        <f>IF($W134&lt;$L$3,0,INDEX(魂兽!$I$8:$I$126,MATCH(魂兽1!$X$3,魂兽!$G$8:$G$126,1),1))</f>
        <v>0.6</v>
      </c>
      <c r="Y134" s="59">
        <f>IF($W134&lt;$L$3,0,INDEX(魂兽!$I$8:$I$126,MATCH(魂兽1!$X$3,魂兽!$G$8:$G$126,1),1))</f>
        <v>0.6</v>
      </c>
      <c r="Z134" s="59">
        <f>IF($W134&lt;$L$3,0,INDEX(魂兽!$I$8:$I$126,MATCH(魂兽1!$X$3,魂兽!$G$8:$G$126,1),1))</f>
        <v>0.6</v>
      </c>
      <c r="AA134" s="59">
        <f>IF($W134&lt;$L$3,0,INDEX(魂兽!$I$8:$I$126,MATCH(魂兽1!$X$3,魂兽!$G$8:$G$126,1),1))</f>
        <v>0.6</v>
      </c>
      <c r="AB134" s="59">
        <f>IF($W134&lt;$L$3,0,INDEX(魂兽!$I$8:$I$126,MATCH(魂兽1!$X$3,魂兽!$G$8:$G$126,1),1))</f>
        <v>0.6</v>
      </c>
      <c r="AC134" s="59">
        <f>IF($W134&lt;$L$3,0,INDEX(魂兽!$I$8:$I$126,MATCH(魂兽1!$X$3,魂兽!$G$8:$G$126,1),1))</f>
        <v>0.6</v>
      </c>
      <c r="AD134" s="59">
        <f>IF($W134&lt;$L$3,0,INDEX(魂兽!$I$8:$I$126,MATCH(魂兽1!$X$3,魂兽!$G$8:$G$126,1),1))</f>
        <v>0.6</v>
      </c>
      <c r="AE134" s="59">
        <f>IF($W134&lt;$L$3,0,INDEX(魂兽!$I$8:$I$126,MATCH(魂兽1!$X$3,魂兽!$G$8:$G$126,1),1))</f>
        <v>0.6</v>
      </c>
      <c r="AF134" s="59">
        <f>IF($W134&lt;$L$3,0,INDEX(魂兽!$I$8:$I$126,MATCH(魂兽1!$X$3,魂兽!$G$8:$G$126,1),1))</f>
        <v>0.6</v>
      </c>
      <c r="AG134" s="59">
        <f>IF($W134&lt;$L$3,0,INDEX(魂兽!$I$8:$I$126,MATCH(魂兽1!$X$3,魂兽!$G$8:$G$126,1),1))</f>
        <v>0.6</v>
      </c>
      <c r="AH134" s="59">
        <f>IF($W134&lt;$L$3,0,INDEX(魂兽!$I$8:$I$126,MATCH(魂兽1!$X$3,魂兽!$G$8:$G$126,1),1))</f>
        <v>0.6</v>
      </c>
      <c r="AI134" s="59">
        <f>IF($W134&lt;$L$3,0,INDEX(魂兽!$I$8:$I$126,MATCH(魂兽1!$X$3,魂兽!$G$8:$G$126,1),1))</f>
        <v>0.6</v>
      </c>
      <c r="AJ134" s="59">
        <f>IF($W134&lt;$L$3,0,INDEX(魂兽!$I$8:$I$126,MATCH(魂兽1!$X$3,魂兽!$G$8:$G$126,1),1))</f>
        <v>0.6</v>
      </c>
      <c r="AK134" s="59">
        <f>IF($W134&lt;$L$3,0,INDEX(魂兽!$I$8:$I$126,MATCH(魂兽1!$X$3,魂兽!$G$8:$G$126,1),1))</f>
        <v>0.6</v>
      </c>
      <c r="AN134" s="58">
        <v>128</v>
      </c>
      <c r="AO134" s="58">
        <f>IF(G134&lt;$A$3,0,INDEX(魂兽!$DG$79:$DN$85,MATCH(魂兽1!$B$3,魂兽!$DF$79:$DF$85,0),7)+INDEX(魂兽!$CN$97:$CU$102,MATCH(魂兽1!$C$3,魂兽!$CM$97:$CM$102,0),7)+INDEX(魂兽!$BP$101:$BW$125,MATCH(魂兽1!$D$3,魂兽!$BO$101:$BO$125,0),7))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34" s="58">
        <f>IF(G134&lt;$A$3,0,INDEX(魂兽!$DG$79:$DN$85,MATCH(魂兽1!$B$3,魂兽!$DF$79:$DF$85,0),8)+INDEX(魂兽!$CN$97:$CU$102,MATCH(魂兽1!$C$3,魂兽!$CM$97:$CM$102,0),8)+INDEX(魂兽!$BP$101:$BW$125,MATCH(魂兽1!$D$3,魂兽!$BO$101:$BO$125,0),8))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35" spans="7:42" x14ac:dyDescent="0.2">
      <c r="G135" s="58">
        <v>129</v>
      </c>
      <c r="H135" s="29">
        <f>IF(G135&lt;$A$3,0,INDEX(魂兽!$DG$79:$DN$85,MATCH(魂兽1!$B$3,魂兽!$DF$79:$DF$85,0),4)+INDEX(魂兽!$CN$97:$CU$102,MATCH(魂兽1!$C$3,魂兽!$CM$97:$CM$102,0),4)+INDEX(魂兽!$BP$101:$BW$125,MATCH(魂兽1!$D$3,魂兽!$BO$101:$BO$125,0),4))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35" s="31">
        <f>IF(G135&lt;$A$3,0,INDEX(魂兽!$DG$79:$DN$85,MATCH(魂兽1!$B$3,魂兽!$DF$79:$DF$85,0),1)+INDEX(魂兽!$CN$97:$CU$102,MATCH(魂兽1!$C$3,魂兽!$CM$97:$CM$102,0),1)+INDEX(魂兽!$BP$101:$BW$125,MATCH(魂兽1!$D$3,魂兽!$BO$101:$BO$125,0),1))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35" s="58">
        <f>IF(G135&lt;$A$3,0,INDEX(魂兽!$DG$79:$DN$85,MATCH(魂兽1!$B$3,魂兽!$DF$79:$DF$85,0),2)+INDEX(魂兽!$CN$97:$CU$102,MATCH(魂兽1!$C$3,魂兽!$CM$97:$CM$102,0),2)+INDEX(魂兽!$BP$101:$BW$125,MATCH(魂兽1!$D$3,魂兽!$BO$101:$BO$125,0),2))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35" s="58">
        <f>IF(G135&lt;$A$3,0,INDEX(魂兽!$DG$79:$DN$85,MATCH(魂兽1!$B$3,魂兽!$DF$79:$DF$85,0),3)+INDEX(魂兽!$CN$97:$CU$102,MATCH(魂兽1!$C$3,魂兽!$CM$97:$CM$102,0),3)+INDEX(魂兽!$BP$101:$BW$125,MATCH(魂兽1!$D$3,魂兽!$BO$101:$BO$125,0),3))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35" s="58">
        <f>IF(G135&lt;$A$3,0,INDEX(魂兽!$DG$79:$DN$85,MATCH(魂兽1!$B$3,魂兽!$DF$79:$DF$85,0),5)+INDEX(魂兽!$CN$97:$CU$102,MATCH(魂兽1!$C$3,魂兽!$CM$97:$CM$102,0),5)+INDEX(魂兽!$BP$101:$BW$125,MATCH(魂兽1!$D$3,魂兽!$BO$101:$BO$125,0),5))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35" s="58">
        <f>IF(G135&lt;$A$3,0,INDEX(魂兽!$DG$79:$DN$85,MATCH(魂兽1!$B$3,魂兽!$DF$79:$DF$85,0),6)+INDEX(魂兽!$CN$97:$CU$102,MATCH(魂兽1!$C$3,魂兽!$CM$97:$CM$102,0),6)+INDEX(魂兽!$BP$101:$BW$125,MATCH(魂兽1!$D$3,魂兽!$BO$101:$BO$125,0),6))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35" s="58">
        <v>129</v>
      </c>
      <c r="X135" s="59">
        <f>IF($W135&lt;$L$3,0,INDEX(魂兽!$I$8:$I$126,MATCH(魂兽1!$X$3,魂兽!$G$8:$G$126,1),1))</f>
        <v>0.6</v>
      </c>
      <c r="Y135" s="59">
        <f>IF($W135&lt;$L$3,0,INDEX(魂兽!$I$8:$I$126,MATCH(魂兽1!$X$3,魂兽!$G$8:$G$126,1),1))</f>
        <v>0.6</v>
      </c>
      <c r="Z135" s="59">
        <f>IF($W135&lt;$L$3,0,INDEX(魂兽!$I$8:$I$126,MATCH(魂兽1!$X$3,魂兽!$G$8:$G$126,1),1))</f>
        <v>0.6</v>
      </c>
      <c r="AA135" s="59">
        <f>IF($W135&lt;$L$3,0,INDEX(魂兽!$I$8:$I$126,MATCH(魂兽1!$X$3,魂兽!$G$8:$G$126,1),1))</f>
        <v>0.6</v>
      </c>
      <c r="AB135" s="59">
        <f>IF($W135&lt;$L$3,0,INDEX(魂兽!$I$8:$I$126,MATCH(魂兽1!$X$3,魂兽!$G$8:$G$126,1),1))</f>
        <v>0.6</v>
      </c>
      <c r="AC135" s="59">
        <f>IF($W135&lt;$L$3,0,INDEX(魂兽!$I$8:$I$126,MATCH(魂兽1!$X$3,魂兽!$G$8:$G$126,1),1))</f>
        <v>0.6</v>
      </c>
      <c r="AD135" s="59">
        <f>IF($W135&lt;$L$3,0,INDEX(魂兽!$I$8:$I$126,MATCH(魂兽1!$X$3,魂兽!$G$8:$G$126,1),1))</f>
        <v>0.6</v>
      </c>
      <c r="AE135" s="59">
        <f>IF($W135&lt;$L$3,0,INDEX(魂兽!$I$8:$I$126,MATCH(魂兽1!$X$3,魂兽!$G$8:$G$126,1),1))</f>
        <v>0.6</v>
      </c>
      <c r="AF135" s="59">
        <f>IF($W135&lt;$L$3,0,INDEX(魂兽!$I$8:$I$126,MATCH(魂兽1!$X$3,魂兽!$G$8:$G$126,1),1))</f>
        <v>0.6</v>
      </c>
      <c r="AG135" s="59">
        <f>IF($W135&lt;$L$3,0,INDEX(魂兽!$I$8:$I$126,MATCH(魂兽1!$X$3,魂兽!$G$8:$G$126,1),1))</f>
        <v>0.6</v>
      </c>
      <c r="AH135" s="59">
        <f>IF($W135&lt;$L$3,0,INDEX(魂兽!$I$8:$I$126,MATCH(魂兽1!$X$3,魂兽!$G$8:$G$126,1),1))</f>
        <v>0.6</v>
      </c>
      <c r="AI135" s="59">
        <f>IF($W135&lt;$L$3,0,INDEX(魂兽!$I$8:$I$126,MATCH(魂兽1!$X$3,魂兽!$G$8:$G$126,1),1))</f>
        <v>0.6</v>
      </c>
      <c r="AJ135" s="59">
        <f>IF($W135&lt;$L$3,0,INDEX(魂兽!$I$8:$I$126,MATCH(魂兽1!$X$3,魂兽!$G$8:$G$126,1),1))</f>
        <v>0.6</v>
      </c>
      <c r="AK135" s="59">
        <f>IF($W135&lt;$L$3,0,INDEX(魂兽!$I$8:$I$126,MATCH(魂兽1!$X$3,魂兽!$G$8:$G$126,1),1))</f>
        <v>0.6</v>
      </c>
      <c r="AN135" s="58">
        <v>129</v>
      </c>
      <c r="AO135" s="58">
        <f>IF(G135&lt;$A$3,0,INDEX(魂兽!$DG$79:$DN$85,MATCH(魂兽1!$B$3,魂兽!$DF$79:$DF$85,0),7)+INDEX(魂兽!$CN$97:$CU$102,MATCH(魂兽1!$C$3,魂兽!$CM$97:$CM$102,0),7)+INDEX(魂兽!$BP$101:$BW$125,MATCH(魂兽1!$D$3,魂兽!$BO$101:$BO$125,0),7))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35" s="58">
        <f>IF(G135&lt;$A$3,0,INDEX(魂兽!$DG$79:$DN$85,MATCH(魂兽1!$B$3,魂兽!$DF$79:$DF$85,0),8)+INDEX(魂兽!$CN$97:$CU$102,MATCH(魂兽1!$C$3,魂兽!$CM$97:$CM$102,0),8)+INDEX(魂兽!$BP$101:$BW$125,MATCH(魂兽1!$D$3,魂兽!$BO$101:$BO$125,0),8))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36" spans="7:42" x14ac:dyDescent="0.2">
      <c r="G136" s="58">
        <v>130</v>
      </c>
      <c r="H136" s="29">
        <f>IF(G136&lt;$A$3,0,INDEX(魂兽!$DG$79:$DN$85,MATCH(魂兽1!$B$3,魂兽!$DF$79:$DF$85,0),4)+INDEX(魂兽!$CN$97:$CU$102,MATCH(魂兽1!$C$3,魂兽!$CM$97:$CM$102,0),4)+INDEX(魂兽!$BP$101:$BW$125,MATCH(魂兽1!$D$3,魂兽!$BO$101:$BO$125,0),4))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36" s="31">
        <f>IF(G136&lt;$A$3,0,INDEX(魂兽!$DG$79:$DN$85,MATCH(魂兽1!$B$3,魂兽!$DF$79:$DF$85,0),1)+INDEX(魂兽!$CN$97:$CU$102,MATCH(魂兽1!$C$3,魂兽!$CM$97:$CM$102,0),1)+INDEX(魂兽!$BP$101:$BW$125,MATCH(魂兽1!$D$3,魂兽!$BO$101:$BO$125,0),1))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36" s="58">
        <f>IF(G136&lt;$A$3,0,INDEX(魂兽!$DG$79:$DN$85,MATCH(魂兽1!$B$3,魂兽!$DF$79:$DF$85,0),2)+INDEX(魂兽!$CN$97:$CU$102,MATCH(魂兽1!$C$3,魂兽!$CM$97:$CM$102,0),2)+INDEX(魂兽!$BP$101:$BW$125,MATCH(魂兽1!$D$3,魂兽!$BO$101:$BO$125,0),2))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36" s="58">
        <f>IF(G136&lt;$A$3,0,INDEX(魂兽!$DG$79:$DN$85,MATCH(魂兽1!$B$3,魂兽!$DF$79:$DF$85,0),3)+INDEX(魂兽!$CN$97:$CU$102,MATCH(魂兽1!$C$3,魂兽!$CM$97:$CM$102,0),3)+INDEX(魂兽!$BP$101:$BW$125,MATCH(魂兽1!$D$3,魂兽!$BO$101:$BO$125,0),3))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36" s="58">
        <f>IF(G136&lt;$A$3,0,INDEX(魂兽!$DG$79:$DN$85,MATCH(魂兽1!$B$3,魂兽!$DF$79:$DF$85,0),5)+INDEX(魂兽!$CN$97:$CU$102,MATCH(魂兽1!$C$3,魂兽!$CM$97:$CM$102,0),5)+INDEX(魂兽!$BP$101:$BW$125,MATCH(魂兽1!$D$3,魂兽!$BO$101:$BO$125,0),5))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36" s="58">
        <f>IF(G136&lt;$A$3,0,INDEX(魂兽!$DG$79:$DN$85,MATCH(魂兽1!$B$3,魂兽!$DF$79:$DF$85,0),6)+INDEX(魂兽!$CN$97:$CU$102,MATCH(魂兽1!$C$3,魂兽!$CM$97:$CM$102,0),6)+INDEX(魂兽!$BP$101:$BW$125,MATCH(魂兽1!$D$3,魂兽!$BO$101:$BO$125,0),6))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36" s="58">
        <v>130</v>
      </c>
      <c r="X136" s="59">
        <f>IF($W136&lt;$L$3,0,INDEX(魂兽!$I$8:$I$126,MATCH(魂兽1!$X$3,魂兽!$G$8:$G$126,1),1))</f>
        <v>0.6</v>
      </c>
      <c r="Y136" s="59">
        <f>IF($W136&lt;$L$3,0,INDEX(魂兽!$I$8:$I$126,MATCH(魂兽1!$X$3,魂兽!$G$8:$G$126,1),1))</f>
        <v>0.6</v>
      </c>
      <c r="Z136" s="59">
        <f>IF($W136&lt;$L$3,0,INDEX(魂兽!$I$8:$I$126,MATCH(魂兽1!$X$3,魂兽!$G$8:$G$126,1),1))</f>
        <v>0.6</v>
      </c>
      <c r="AA136" s="59">
        <f>IF($W136&lt;$L$3,0,INDEX(魂兽!$I$8:$I$126,MATCH(魂兽1!$X$3,魂兽!$G$8:$G$126,1),1))</f>
        <v>0.6</v>
      </c>
      <c r="AB136" s="59">
        <f>IF($W136&lt;$L$3,0,INDEX(魂兽!$I$8:$I$126,MATCH(魂兽1!$X$3,魂兽!$G$8:$G$126,1),1))</f>
        <v>0.6</v>
      </c>
      <c r="AC136" s="59">
        <f>IF($W136&lt;$L$3,0,INDEX(魂兽!$I$8:$I$126,MATCH(魂兽1!$X$3,魂兽!$G$8:$G$126,1),1))</f>
        <v>0.6</v>
      </c>
      <c r="AD136" s="59">
        <f>IF($W136&lt;$L$3,0,INDEX(魂兽!$I$8:$I$126,MATCH(魂兽1!$X$3,魂兽!$G$8:$G$126,1),1))</f>
        <v>0.6</v>
      </c>
      <c r="AE136" s="59">
        <f>IF($W136&lt;$L$3,0,INDEX(魂兽!$I$8:$I$126,MATCH(魂兽1!$X$3,魂兽!$G$8:$G$126,1),1))</f>
        <v>0.6</v>
      </c>
      <c r="AF136" s="59">
        <f>IF($W136&lt;$L$3,0,INDEX(魂兽!$I$8:$I$126,MATCH(魂兽1!$X$3,魂兽!$G$8:$G$126,1),1))</f>
        <v>0.6</v>
      </c>
      <c r="AG136" s="59">
        <f>IF($W136&lt;$L$3,0,INDEX(魂兽!$I$8:$I$126,MATCH(魂兽1!$X$3,魂兽!$G$8:$G$126,1),1))</f>
        <v>0.6</v>
      </c>
      <c r="AH136" s="59">
        <f>IF($W136&lt;$L$3,0,INDEX(魂兽!$I$8:$I$126,MATCH(魂兽1!$X$3,魂兽!$G$8:$G$126,1),1))</f>
        <v>0.6</v>
      </c>
      <c r="AI136" s="59">
        <f>IF($W136&lt;$L$3,0,INDEX(魂兽!$I$8:$I$126,MATCH(魂兽1!$X$3,魂兽!$G$8:$G$126,1),1))</f>
        <v>0.6</v>
      </c>
      <c r="AJ136" s="59">
        <f>IF($W136&lt;$L$3,0,INDEX(魂兽!$I$8:$I$126,MATCH(魂兽1!$X$3,魂兽!$G$8:$G$126,1),1))</f>
        <v>0.6</v>
      </c>
      <c r="AK136" s="59">
        <f>IF($W136&lt;$L$3,0,INDEX(魂兽!$I$8:$I$126,MATCH(魂兽1!$X$3,魂兽!$G$8:$G$126,1),1))</f>
        <v>0.6</v>
      </c>
      <c r="AN136" s="58">
        <v>130</v>
      </c>
      <c r="AO136" s="58">
        <f>IF(G136&lt;$A$3,0,INDEX(魂兽!$DG$79:$DN$85,MATCH(魂兽1!$B$3,魂兽!$DF$79:$DF$85,0),7)+INDEX(魂兽!$CN$97:$CU$102,MATCH(魂兽1!$C$3,魂兽!$CM$97:$CM$102,0),7)+INDEX(魂兽!$BP$101:$BW$125,MATCH(魂兽1!$D$3,魂兽!$BO$101:$BO$125,0),7))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36" s="58">
        <f>IF(G136&lt;$A$3,0,INDEX(魂兽!$DG$79:$DN$85,MATCH(魂兽1!$B$3,魂兽!$DF$79:$DF$85,0),8)+INDEX(魂兽!$CN$97:$CU$102,MATCH(魂兽1!$C$3,魂兽!$CM$97:$CM$102,0),8)+INDEX(魂兽!$BP$101:$BW$125,MATCH(魂兽1!$D$3,魂兽!$BO$101:$BO$125,0),8))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37" spans="7:42" x14ac:dyDescent="0.2">
      <c r="G137" s="58">
        <v>131</v>
      </c>
      <c r="H137" s="29">
        <f>IF(G137&lt;$A$3,0,INDEX(魂兽!$DG$79:$DN$85,MATCH(魂兽1!$B$3,魂兽!$DF$79:$DF$85,0),4)+INDEX(魂兽!$CN$97:$CU$102,MATCH(魂兽1!$C$3,魂兽!$CM$97:$CM$102,0),4)+INDEX(魂兽!$BP$101:$BW$125,MATCH(魂兽1!$D$3,魂兽!$BO$101:$BO$125,0),4))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37" s="31">
        <f>IF(G137&lt;$A$3,0,INDEX(魂兽!$DG$79:$DN$85,MATCH(魂兽1!$B$3,魂兽!$DF$79:$DF$85,0),1)+INDEX(魂兽!$CN$97:$CU$102,MATCH(魂兽1!$C$3,魂兽!$CM$97:$CM$102,0),1)+INDEX(魂兽!$BP$101:$BW$125,MATCH(魂兽1!$D$3,魂兽!$BO$101:$BO$125,0),1))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37" s="58">
        <f>IF(G137&lt;$A$3,0,INDEX(魂兽!$DG$79:$DN$85,MATCH(魂兽1!$B$3,魂兽!$DF$79:$DF$85,0),2)+INDEX(魂兽!$CN$97:$CU$102,MATCH(魂兽1!$C$3,魂兽!$CM$97:$CM$102,0),2)+INDEX(魂兽!$BP$101:$BW$125,MATCH(魂兽1!$D$3,魂兽!$BO$101:$BO$125,0),2))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37" s="58">
        <f>IF(G137&lt;$A$3,0,INDEX(魂兽!$DG$79:$DN$85,MATCH(魂兽1!$B$3,魂兽!$DF$79:$DF$85,0),3)+INDEX(魂兽!$CN$97:$CU$102,MATCH(魂兽1!$C$3,魂兽!$CM$97:$CM$102,0),3)+INDEX(魂兽!$BP$101:$BW$125,MATCH(魂兽1!$D$3,魂兽!$BO$101:$BO$125,0),3))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37" s="58">
        <f>IF(G137&lt;$A$3,0,INDEX(魂兽!$DG$79:$DN$85,MATCH(魂兽1!$B$3,魂兽!$DF$79:$DF$85,0),5)+INDEX(魂兽!$CN$97:$CU$102,MATCH(魂兽1!$C$3,魂兽!$CM$97:$CM$102,0),5)+INDEX(魂兽!$BP$101:$BW$125,MATCH(魂兽1!$D$3,魂兽!$BO$101:$BO$125,0),5))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37" s="58">
        <f>IF(G137&lt;$A$3,0,INDEX(魂兽!$DG$79:$DN$85,MATCH(魂兽1!$B$3,魂兽!$DF$79:$DF$85,0),6)+INDEX(魂兽!$CN$97:$CU$102,MATCH(魂兽1!$C$3,魂兽!$CM$97:$CM$102,0),6)+INDEX(魂兽!$BP$101:$BW$125,MATCH(魂兽1!$D$3,魂兽!$BO$101:$BO$125,0),6))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37" s="58">
        <v>131</v>
      </c>
      <c r="X137" s="59">
        <f>IF($W137&lt;$L$3,0,INDEX(魂兽!$I$8:$I$126,MATCH(魂兽1!$X$3,魂兽!$G$8:$G$126,1),1))</f>
        <v>0.6</v>
      </c>
      <c r="Y137" s="59">
        <f>IF($W137&lt;$L$3,0,INDEX(魂兽!$I$8:$I$126,MATCH(魂兽1!$X$3,魂兽!$G$8:$G$126,1),1))</f>
        <v>0.6</v>
      </c>
      <c r="Z137" s="59">
        <f>IF($W137&lt;$L$3,0,INDEX(魂兽!$I$8:$I$126,MATCH(魂兽1!$X$3,魂兽!$G$8:$G$126,1),1))</f>
        <v>0.6</v>
      </c>
      <c r="AA137" s="59">
        <f>IF($W137&lt;$L$3,0,INDEX(魂兽!$I$8:$I$126,MATCH(魂兽1!$X$3,魂兽!$G$8:$G$126,1),1))</f>
        <v>0.6</v>
      </c>
      <c r="AB137" s="59">
        <f>IF($W137&lt;$L$3,0,INDEX(魂兽!$I$8:$I$126,MATCH(魂兽1!$X$3,魂兽!$G$8:$G$126,1),1))</f>
        <v>0.6</v>
      </c>
      <c r="AC137" s="59">
        <f>IF($W137&lt;$L$3,0,INDEX(魂兽!$I$8:$I$126,MATCH(魂兽1!$X$3,魂兽!$G$8:$G$126,1),1))</f>
        <v>0.6</v>
      </c>
      <c r="AD137" s="59">
        <f>IF($W137&lt;$L$3,0,INDEX(魂兽!$I$8:$I$126,MATCH(魂兽1!$X$3,魂兽!$G$8:$G$126,1),1))</f>
        <v>0.6</v>
      </c>
      <c r="AE137" s="59">
        <f>IF($W137&lt;$L$3,0,INDEX(魂兽!$I$8:$I$126,MATCH(魂兽1!$X$3,魂兽!$G$8:$G$126,1),1))</f>
        <v>0.6</v>
      </c>
      <c r="AF137" s="59">
        <f>IF($W137&lt;$L$3,0,INDEX(魂兽!$I$8:$I$126,MATCH(魂兽1!$X$3,魂兽!$G$8:$G$126,1),1))</f>
        <v>0.6</v>
      </c>
      <c r="AG137" s="59">
        <f>IF($W137&lt;$L$3,0,INDEX(魂兽!$I$8:$I$126,MATCH(魂兽1!$X$3,魂兽!$G$8:$G$126,1),1))</f>
        <v>0.6</v>
      </c>
      <c r="AH137" s="59">
        <f>IF($W137&lt;$L$3,0,INDEX(魂兽!$I$8:$I$126,MATCH(魂兽1!$X$3,魂兽!$G$8:$G$126,1),1))</f>
        <v>0.6</v>
      </c>
      <c r="AI137" s="59">
        <f>IF($W137&lt;$L$3,0,INDEX(魂兽!$I$8:$I$126,MATCH(魂兽1!$X$3,魂兽!$G$8:$G$126,1),1))</f>
        <v>0.6</v>
      </c>
      <c r="AJ137" s="59">
        <f>IF($W137&lt;$L$3,0,INDEX(魂兽!$I$8:$I$126,MATCH(魂兽1!$X$3,魂兽!$G$8:$G$126,1),1))</f>
        <v>0.6</v>
      </c>
      <c r="AK137" s="59">
        <f>IF($W137&lt;$L$3,0,INDEX(魂兽!$I$8:$I$126,MATCH(魂兽1!$X$3,魂兽!$G$8:$G$126,1),1))</f>
        <v>0.6</v>
      </c>
      <c r="AN137" s="58">
        <v>131</v>
      </c>
      <c r="AO137" s="58">
        <f>IF(G137&lt;$A$3,0,INDEX(魂兽!$DG$79:$DN$85,MATCH(魂兽1!$B$3,魂兽!$DF$79:$DF$85,0),7)+INDEX(魂兽!$CN$97:$CU$102,MATCH(魂兽1!$C$3,魂兽!$CM$97:$CM$102,0),7)+INDEX(魂兽!$BP$101:$BW$125,MATCH(魂兽1!$D$3,魂兽!$BO$101:$BO$125,0),7))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37" s="58">
        <f>IF(G137&lt;$A$3,0,INDEX(魂兽!$DG$79:$DN$85,MATCH(魂兽1!$B$3,魂兽!$DF$79:$DF$85,0),8)+INDEX(魂兽!$CN$97:$CU$102,MATCH(魂兽1!$C$3,魂兽!$CM$97:$CM$102,0),8)+INDEX(魂兽!$BP$101:$BW$125,MATCH(魂兽1!$D$3,魂兽!$BO$101:$BO$125,0),8))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38" spans="7:42" x14ac:dyDescent="0.2">
      <c r="G138" s="58">
        <v>132</v>
      </c>
      <c r="H138" s="29">
        <f>IF(G138&lt;$A$3,0,INDEX(魂兽!$DG$79:$DN$85,MATCH(魂兽1!$B$3,魂兽!$DF$79:$DF$85,0),4)+INDEX(魂兽!$CN$97:$CU$102,MATCH(魂兽1!$C$3,魂兽!$CM$97:$CM$102,0),4)+INDEX(魂兽!$BP$101:$BW$125,MATCH(魂兽1!$D$3,魂兽!$BO$101:$BO$125,0),4))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38" s="31">
        <f>IF(G138&lt;$A$3,0,INDEX(魂兽!$DG$79:$DN$85,MATCH(魂兽1!$B$3,魂兽!$DF$79:$DF$85,0),1)+INDEX(魂兽!$CN$97:$CU$102,MATCH(魂兽1!$C$3,魂兽!$CM$97:$CM$102,0),1)+INDEX(魂兽!$BP$101:$BW$125,MATCH(魂兽1!$D$3,魂兽!$BO$101:$BO$125,0),1))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38" s="58">
        <f>IF(G138&lt;$A$3,0,INDEX(魂兽!$DG$79:$DN$85,MATCH(魂兽1!$B$3,魂兽!$DF$79:$DF$85,0),2)+INDEX(魂兽!$CN$97:$CU$102,MATCH(魂兽1!$C$3,魂兽!$CM$97:$CM$102,0),2)+INDEX(魂兽!$BP$101:$BW$125,MATCH(魂兽1!$D$3,魂兽!$BO$101:$BO$125,0),2))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38" s="58">
        <f>IF(G138&lt;$A$3,0,INDEX(魂兽!$DG$79:$DN$85,MATCH(魂兽1!$B$3,魂兽!$DF$79:$DF$85,0),3)+INDEX(魂兽!$CN$97:$CU$102,MATCH(魂兽1!$C$3,魂兽!$CM$97:$CM$102,0),3)+INDEX(魂兽!$BP$101:$BW$125,MATCH(魂兽1!$D$3,魂兽!$BO$101:$BO$125,0),3))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38" s="58">
        <f>IF(G138&lt;$A$3,0,INDEX(魂兽!$DG$79:$DN$85,MATCH(魂兽1!$B$3,魂兽!$DF$79:$DF$85,0),5)+INDEX(魂兽!$CN$97:$CU$102,MATCH(魂兽1!$C$3,魂兽!$CM$97:$CM$102,0),5)+INDEX(魂兽!$BP$101:$BW$125,MATCH(魂兽1!$D$3,魂兽!$BO$101:$BO$125,0),5))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38" s="58">
        <f>IF(G138&lt;$A$3,0,INDEX(魂兽!$DG$79:$DN$85,MATCH(魂兽1!$B$3,魂兽!$DF$79:$DF$85,0),6)+INDEX(魂兽!$CN$97:$CU$102,MATCH(魂兽1!$C$3,魂兽!$CM$97:$CM$102,0),6)+INDEX(魂兽!$BP$101:$BW$125,MATCH(魂兽1!$D$3,魂兽!$BO$101:$BO$125,0),6))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38" s="58">
        <v>132</v>
      </c>
      <c r="X138" s="59">
        <f>IF($W138&lt;$L$3,0,INDEX(魂兽!$I$8:$I$126,MATCH(魂兽1!$X$3,魂兽!$G$8:$G$126,1),1))</f>
        <v>0.6</v>
      </c>
      <c r="Y138" s="59">
        <f>IF($W138&lt;$L$3,0,INDEX(魂兽!$I$8:$I$126,MATCH(魂兽1!$X$3,魂兽!$G$8:$G$126,1),1))</f>
        <v>0.6</v>
      </c>
      <c r="Z138" s="59">
        <f>IF($W138&lt;$L$3,0,INDEX(魂兽!$I$8:$I$126,MATCH(魂兽1!$X$3,魂兽!$G$8:$G$126,1),1))</f>
        <v>0.6</v>
      </c>
      <c r="AA138" s="59">
        <f>IF($W138&lt;$L$3,0,INDEX(魂兽!$I$8:$I$126,MATCH(魂兽1!$X$3,魂兽!$G$8:$G$126,1),1))</f>
        <v>0.6</v>
      </c>
      <c r="AB138" s="59">
        <f>IF($W138&lt;$L$3,0,INDEX(魂兽!$I$8:$I$126,MATCH(魂兽1!$X$3,魂兽!$G$8:$G$126,1),1))</f>
        <v>0.6</v>
      </c>
      <c r="AC138" s="59">
        <f>IF($W138&lt;$L$3,0,INDEX(魂兽!$I$8:$I$126,MATCH(魂兽1!$X$3,魂兽!$G$8:$G$126,1),1))</f>
        <v>0.6</v>
      </c>
      <c r="AD138" s="59">
        <f>IF($W138&lt;$L$3,0,INDEX(魂兽!$I$8:$I$126,MATCH(魂兽1!$X$3,魂兽!$G$8:$G$126,1),1))</f>
        <v>0.6</v>
      </c>
      <c r="AE138" s="59">
        <f>IF($W138&lt;$L$3,0,INDEX(魂兽!$I$8:$I$126,MATCH(魂兽1!$X$3,魂兽!$G$8:$G$126,1),1))</f>
        <v>0.6</v>
      </c>
      <c r="AF138" s="59">
        <f>IF($W138&lt;$L$3,0,INDEX(魂兽!$I$8:$I$126,MATCH(魂兽1!$X$3,魂兽!$G$8:$G$126,1),1))</f>
        <v>0.6</v>
      </c>
      <c r="AG138" s="59">
        <f>IF($W138&lt;$L$3,0,INDEX(魂兽!$I$8:$I$126,MATCH(魂兽1!$X$3,魂兽!$G$8:$G$126,1),1))</f>
        <v>0.6</v>
      </c>
      <c r="AH138" s="59">
        <f>IF($W138&lt;$L$3,0,INDEX(魂兽!$I$8:$I$126,MATCH(魂兽1!$X$3,魂兽!$G$8:$G$126,1),1))</f>
        <v>0.6</v>
      </c>
      <c r="AI138" s="59">
        <f>IF($W138&lt;$L$3,0,INDEX(魂兽!$I$8:$I$126,MATCH(魂兽1!$X$3,魂兽!$G$8:$G$126,1),1))</f>
        <v>0.6</v>
      </c>
      <c r="AJ138" s="59">
        <f>IF($W138&lt;$L$3,0,INDEX(魂兽!$I$8:$I$126,MATCH(魂兽1!$X$3,魂兽!$G$8:$G$126,1),1))</f>
        <v>0.6</v>
      </c>
      <c r="AK138" s="59">
        <f>IF($W138&lt;$L$3,0,INDEX(魂兽!$I$8:$I$126,MATCH(魂兽1!$X$3,魂兽!$G$8:$G$126,1),1))</f>
        <v>0.6</v>
      </c>
      <c r="AN138" s="58">
        <v>132</v>
      </c>
      <c r="AO138" s="58">
        <f>IF(G138&lt;$A$3,0,INDEX(魂兽!$DG$79:$DN$85,MATCH(魂兽1!$B$3,魂兽!$DF$79:$DF$85,0),7)+INDEX(魂兽!$CN$97:$CU$102,MATCH(魂兽1!$C$3,魂兽!$CM$97:$CM$102,0),7)+INDEX(魂兽!$BP$101:$BW$125,MATCH(魂兽1!$D$3,魂兽!$BO$101:$BO$125,0),7))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38" s="58">
        <f>IF(G138&lt;$A$3,0,INDEX(魂兽!$DG$79:$DN$85,MATCH(魂兽1!$B$3,魂兽!$DF$79:$DF$85,0),8)+INDEX(魂兽!$CN$97:$CU$102,MATCH(魂兽1!$C$3,魂兽!$CM$97:$CM$102,0),8)+INDEX(魂兽!$BP$101:$BW$125,MATCH(魂兽1!$D$3,魂兽!$BO$101:$BO$125,0),8))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39" spans="7:42" x14ac:dyDescent="0.2">
      <c r="G139" s="58">
        <v>133</v>
      </c>
      <c r="H139" s="29">
        <f>IF(G139&lt;$A$3,0,INDEX(魂兽!$DG$79:$DN$85,MATCH(魂兽1!$B$3,魂兽!$DF$79:$DF$85,0),4)+INDEX(魂兽!$CN$97:$CU$102,MATCH(魂兽1!$C$3,魂兽!$CM$97:$CM$102,0),4)+INDEX(魂兽!$BP$101:$BW$125,MATCH(魂兽1!$D$3,魂兽!$BO$101:$BO$125,0),4))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39" s="31">
        <f>IF(G139&lt;$A$3,0,INDEX(魂兽!$DG$79:$DN$85,MATCH(魂兽1!$B$3,魂兽!$DF$79:$DF$85,0),1)+INDEX(魂兽!$CN$97:$CU$102,MATCH(魂兽1!$C$3,魂兽!$CM$97:$CM$102,0),1)+INDEX(魂兽!$BP$101:$BW$125,MATCH(魂兽1!$D$3,魂兽!$BO$101:$BO$125,0),1))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39" s="58">
        <f>IF(G139&lt;$A$3,0,INDEX(魂兽!$DG$79:$DN$85,MATCH(魂兽1!$B$3,魂兽!$DF$79:$DF$85,0),2)+INDEX(魂兽!$CN$97:$CU$102,MATCH(魂兽1!$C$3,魂兽!$CM$97:$CM$102,0),2)+INDEX(魂兽!$BP$101:$BW$125,MATCH(魂兽1!$D$3,魂兽!$BO$101:$BO$125,0),2))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39" s="58">
        <f>IF(G139&lt;$A$3,0,INDEX(魂兽!$DG$79:$DN$85,MATCH(魂兽1!$B$3,魂兽!$DF$79:$DF$85,0),3)+INDEX(魂兽!$CN$97:$CU$102,MATCH(魂兽1!$C$3,魂兽!$CM$97:$CM$102,0),3)+INDEX(魂兽!$BP$101:$BW$125,MATCH(魂兽1!$D$3,魂兽!$BO$101:$BO$125,0),3))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39" s="58">
        <f>IF(G139&lt;$A$3,0,INDEX(魂兽!$DG$79:$DN$85,MATCH(魂兽1!$B$3,魂兽!$DF$79:$DF$85,0),5)+INDEX(魂兽!$CN$97:$CU$102,MATCH(魂兽1!$C$3,魂兽!$CM$97:$CM$102,0),5)+INDEX(魂兽!$BP$101:$BW$125,MATCH(魂兽1!$D$3,魂兽!$BO$101:$BO$125,0),5))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39" s="58">
        <f>IF(G139&lt;$A$3,0,INDEX(魂兽!$DG$79:$DN$85,MATCH(魂兽1!$B$3,魂兽!$DF$79:$DF$85,0),6)+INDEX(魂兽!$CN$97:$CU$102,MATCH(魂兽1!$C$3,魂兽!$CM$97:$CM$102,0),6)+INDEX(魂兽!$BP$101:$BW$125,MATCH(魂兽1!$D$3,魂兽!$BO$101:$BO$125,0),6))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39" s="58">
        <v>133</v>
      </c>
      <c r="X139" s="59">
        <f>IF($W139&lt;$L$3,0,INDEX(魂兽!$I$8:$I$126,MATCH(魂兽1!$X$3,魂兽!$G$8:$G$126,1),1))</f>
        <v>0.6</v>
      </c>
      <c r="Y139" s="59">
        <f>IF($W139&lt;$L$3,0,INDEX(魂兽!$I$8:$I$126,MATCH(魂兽1!$X$3,魂兽!$G$8:$G$126,1),1))</f>
        <v>0.6</v>
      </c>
      <c r="Z139" s="59">
        <f>IF($W139&lt;$L$3,0,INDEX(魂兽!$I$8:$I$126,MATCH(魂兽1!$X$3,魂兽!$G$8:$G$126,1),1))</f>
        <v>0.6</v>
      </c>
      <c r="AA139" s="59">
        <f>IF($W139&lt;$L$3,0,INDEX(魂兽!$I$8:$I$126,MATCH(魂兽1!$X$3,魂兽!$G$8:$G$126,1),1))</f>
        <v>0.6</v>
      </c>
      <c r="AB139" s="59">
        <f>IF($W139&lt;$L$3,0,INDEX(魂兽!$I$8:$I$126,MATCH(魂兽1!$X$3,魂兽!$G$8:$G$126,1),1))</f>
        <v>0.6</v>
      </c>
      <c r="AC139" s="59">
        <f>IF($W139&lt;$L$3,0,INDEX(魂兽!$I$8:$I$126,MATCH(魂兽1!$X$3,魂兽!$G$8:$G$126,1),1))</f>
        <v>0.6</v>
      </c>
      <c r="AD139" s="59">
        <f>IF($W139&lt;$L$3,0,INDEX(魂兽!$I$8:$I$126,MATCH(魂兽1!$X$3,魂兽!$G$8:$G$126,1),1))</f>
        <v>0.6</v>
      </c>
      <c r="AE139" s="59">
        <f>IF($W139&lt;$L$3,0,INDEX(魂兽!$I$8:$I$126,MATCH(魂兽1!$X$3,魂兽!$G$8:$G$126,1),1))</f>
        <v>0.6</v>
      </c>
      <c r="AF139" s="59">
        <f>IF($W139&lt;$L$3,0,INDEX(魂兽!$I$8:$I$126,MATCH(魂兽1!$X$3,魂兽!$G$8:$G$126,1),1))</f>
        <v>0.6</v>
      </c>
      <c r="AG139" s="59">
        <f>IF($W139&lt;$L$3,0,INDEX(魂兽!$I$8:$I$126,MATCH(魂兽1!$X$3,魂兽!$G$8:$G$126,1),1))</f>
        <v>0.6</v>
      </c>
      <c r="AH139" s="59">
        <f>IF($W139&lt;$L$3,0,INDEX(魂兽!$I$8:$I$126,MATCH(魂兽1!$X$3,魂兽!$G$8:$G$126,1),1))</f>
        <v>0.6</v>
      </c>
      <c r="AI139" s="59">
        <f>IF($W139&lt;$L$3,0,INDEX(魂兽!$I$8:$I$126,MATCH(魂兽1!$X$3,魂兽!$G$8:$G$126,1),1))</f>
        <v>0.6</v>
      </c>
      <c r="AJ139" s="59">
        <f>IF($W139&lt;$L$3,0,INDEX(魂兽!$I$8:$I$126,MATCH(魂兽1!$X$3,魂兽!$G$8:$G$126,1),1))</f>
        <v>0.6</v>
      </c>
      <c r="AK139" s="59">
        <f>IF($W139&lt;$L$3,0,INDEX(魂兽!$I$8:$I$126,MATCH(魂兽1!$X$3,魂兽!$G$8:$G$126,1),1))</f>
        <v>0.6</v>
      </c>
      <c r="AN139" s="58">
        <v>133</v>
      </c>
      <c r="AO139" s="58">
        <f>IF(G139&lt;$A$3,0,INDEX(魂兽!$DG$79:$DN$85,MATCH(魂兽1!$B$3,魂兽!$DF$79:$DF$85,0),7)+INDEX(魂兽!$CN$97:$CU$102,MATCH(魂兽1!$C$3,魂兽!$CM$97:$CM$102,0),7)+INDEX(魂兽!$BP$101:$BW$125,MATCH(魂兽1!$D$3,魂兽!$BO$101:$BO$125,0),7))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39" s="58">
        <f>IF(G139&lt;$A$3,0,INDEX(魂兽!$DG$79:$DN$85,MATCH(魂兽1!$B$3,魂兽!$DF$79:$DF$85,0),8)+INDEX(魂兽!$CN$97:$CU$102,MATCH(魂兽1!$C$3,魂兽!$CM$97:$CM$102,0),8)+INDEX(魂兽!$BP$101:$BW$125,MATCH(魂兽1!$D$3,魂兽!$BO$101:$BO$125,0),8))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40" spans="7:42" x14ac:dyDescent="0.2">
      <c r="G140" s="58">
        <v>134</v>
      </c>
      <c r="H140" s="29">
        <f>IF(G140&lt;$A$3,0,INDEX(魂兽!$DG$79:$DN$85,MATCH(魂兽1!$B$3,魂兽!$DF$79:$DF$85,0),4)+INDEX(魂兽!$CN$97:$CU$102,MATCH(魂兽1!$C$3,魂兽!$CM$97:$CM$102,0),4)+INDEX(魂兽!$BP$101:$BW$125,MATCH(魂兽1!$D$3,魂兽!$BO$101:$BO$125,0),4))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40" s="31">
        <f>IF(G140&lt;$A$3,0,INDEX(魂兽!$DG$79:$DN$85,MATCH(魂兽1!$B$3,魂兽!$DF$79:$DF$85,0),1)+INDEX(魂兽!$CN$97:$CU$102,MATCH(魂兽1!$C$3,魂兽!$CM$97:$CM$102,0),1)+INDEX(魂兽!$BP$101:$BW$125,MATCH(魂兽1!$D$3,魂兽!$BO$101:$BO$125,0),1))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40" s="58">
        <f>IF(G140&lt;$A$3,0,INDEX(魂兽!$DG$79:$DN$85,MATCH(魂兽1!$B$3,魂兽!$DF$79:$DF$85,0),2)+INDEX(魂兽!$CN$97:$CU$102,MATCH(魂兽1!$C$3,魂兽!$CM$97:$CM$102,0),2)+INDEX(魂兽!$BP$101:$BW$125,MATCH(魂兽1!$D$3,魂兽!$BO$101:$BO$125,0),2))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40" s="58">
        <f>IF(G140&lt;$A$3,0,INDEX(魂兽!$DG$79:$DN$85,MATCH(魂兽1!$B$3,魂兽!$DF$79:$DF$85,0),3)+INDEX(魂兽!$CN$97:$CU$102,MATCH(魂兽1!$C$3,魂兽!$CM$97:$CM$102,0),3)+INDEX(魂兽!$BP$101:$BW$125,MATCH(魂兽1!$D$3,魂兽!$BO$101:$BO$125,0),3))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40" s="58">
        <f>IF(G140&lt;$A$3,0,INDEX(魂兽!$DG$79:$DN$85,MATCH(魂兽1!$B$3,魂兽!$DF$79:$DF$85,0),5)+INDEX(魂兽!$CN$97:$CU$102,MATCH(魂兽1!$C$3,魂兽!$CM$97:$CM$102,0),5)+INDEX(魂兽!$BP$101:$BW$125,MATCH(魂兽1!$D$3,魂兽!$BO$101:$BO$125,0),5))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40" s="58">
        <f>IF(G140&lt;$A$3,0,INDEX(魂兽!$DG$79:$DN$85,MATCH(魂兽1!$B$3,魂兽!$DF$79:$DF$85,0),6)+INDEX(魂兽!$CN$97:$CU$102,MATCH(魂兽1!$C$3,魂兽!$CM$97:$CM$102,0),6)+INDEX(魂兽!$BP$101:$BW$125,MATCH(魂兽1!$D$3,魂兽!$BO$101:$BO$125,0),6))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40" s="58">
        <v>134</v>
      </c>
      <c r="X140" s="59">
        <f>IF($W140&lt;$L$3,0,INDEX(魂兽!$I$8:$I$126,MATCH(魂兽1!$X$3,魂兽!$G$8:$G$126,1),1))</f>
        <v>0.6</v>
      </c>
      <c r="Y140" s="59">
        <f>IF($W140&lt;$L$3,0,INDEX(魂兽!$I$8:$I$126,MATCH(魂兽1!$X$3,魂兽!$G$8:$G$126,1),1))</f>
        <v>0.6</v>
      </c>
      <c r="Z140" s="59">
        <f>IF($W140&lt;$L$3,0,INDEX(魂兽!$I$8:$I$126,MATCH(魂兽1!$X$3,魂兽!$G$8:$G$126,1),1))</f>
        <v>0.6</v>
      </c>
      <c r="AA140" s="59">
        <f>IF($W140&lt;$L$3,0,INDEX(魂兽!$I$8:$I$126,MATCH(魂兽1!$X$3,魂兽!$G$8:$G$126,1),1))</f>
        <v>0.6</v>
      </c>
      <c r="AB140" s="59">
        <f>IF($W140&lt;$L$3,0,INDEX(魂兽!$I$8:$I$126,MATCH(魂兽1!$X$3,魂兽!$G$8:$G$126,1),1))</f>
        <v>0.6</v>
      </c>
      <c r="AC140" s="59">
        <f>IF($W140&lt;$L$3,0,INDEX(魂兽!$I$8:$I$126,MATCH(魂兽1!$X$3,魂兽!$G$8:$G$126,1),1))</f>
        <v>0.6</v>
      </c>
      <c r="AD140" s="59">
        <f>IF($W140&lt;$L$3,0,INDEX(魂兽!$I$8:$I$126,MATCH(魂兽1!$X$3,魂兽!$G$8:$G$126,1),1))</f>
        <v>0.6</v>
      </c>
      <c r="AE140" s="59">
        <f>IF($W140&lt;$L$3,0,INDEX(魂兽!$I$8:$I$126,MATCH(魂兽1!$X$3,魂兽!$G$8:$G$126,1),1))</f>
        <v>0.6</v>
      </c>
      <c r="AF140" s="59">
        <f>IF($W140&lt;$L$3,0,INDEX(魂兽!$I$8:$I$126,MATCH(魂兽1!$X$3,魂兽!$G$8:$G$126,1),1))</f>
        <v>0.6</v>
      </c>
      <c r="AG140" s="59">
        <f>IF($W140&lt;$L$3,0,INDEX(魂兽!$I$8:$I$126,MATCH(魂兽1!$X$3,魂兽!$G$8:$G$126,1),1))</f>
        <v>0.6</v>
      </c>
      <c r="AH140" s="59">
        <f>IF($W140&lt;$L$3,0,INDEX(魂兽!$I$8:$I$126,MATCH(魂兽1!$X$3,魂兽!$G$8:$G$126,1),1))</f>
        <v>0.6</v>
      </c>
      <c r="AI140" s="59">
        <f>IF($W140&lt;$L$3,0,INDEX(魂兽!$I$8:$I$126,MATCH(魂兽1!$X$3,魂兽!$G$8:$G$126,1),1))</f>
        <v>0.6</v>
      </c>
      <c r="AJ140" s="59">
        <f>IF($W140&lt;$L$3,0,INDEX(魂兽!$I$8:$I$126,MATCH(魂兽1!$X$3,魂兽!$G$8:$G$126,1),1))</f>
        <v>0.6</v>
      </c>
      <c r="AK140" s="59">
        <f>IF($W140&lt;$L$3,0,INDEX(魂兽!$I$8:$I$126,MATCH(魂兽1!$X$3,魂兽!$G$8:$G$126,1),1))</f>
        <v>0.6</v>
      </c>
      <c r="AN140" s="58">
        <v>134</v>
      </c>
      <c r="AO140" s="58">
        <f>IF(G140&lt;$A$3,0,INDEX(魂兽!$DG$79:$DN$85,MATCH(魂兽1!$B$3,魂兽!$DF$79:$DF$85,0),7)+INDEX(魂兽!$CN$97:$CU$102,MATCH(魂兽1!$C$3,魂兽!$CM$97:$CM$102,0),7)+INDEX(魂兽!$BP$101:$BW$125,MATCH(魂兽1!$D$3,魂兽!$BO$101:$BO$125,0),7))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40" s="58">
        <f>IF(G140&lt;$A$3,0,INDEX(魂兽!$DG$79:$DN$85,MATCH(魂兽1!$B$3,魂兽!$DF$79:$DF$85,0),8)+INDEX(魂兽!$CN$97:$CU$102,MATCH(魂兽1!$C$3,魂兽!$CM$97:$CM$102,0),8)+INDEX(魂兽!$BP$101:$BW$125,MATCH(魂兽1!$D$3,魂兽!$BO$101:$BO$125,0),8))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41" spans="7:42" x14ac:dyDescent="0.2">
      <c r="G141" s="58">
        <v>135</v>
      </c>
      <c r="H141" s="29">
        <f>IF(G141&lt;$A$3,0,INDEX(魂兽!$DG$79:$DN$85,MATCH(魂兽1!$B$3,魂兽!$DF$79:$DF$85,0),4)+INDEX(魂兽!$CN$97:$CU$102,MATCH(魂兽1!$C$3,魂兽!$CM$97:$CM$102,0),4)+INDEX(魂兽!$BP$101:$BW$125,MATCH(魂兽1!$D$3,魂兽!$BO$101:$BO$125,0),4))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41" s="31">
        <f>IF(G141&lt;$A$3,0,INDEX(魂兽!$DG$79:$DN$85,MATCH(魂兽1!$B$3,魂兽!$DF$79:$DF$85,0),1)+INDEX(魂兽!$CN$97:$CU$102,MATCH(魂兽1!$C$3,魂兽!$CM$97:$CM$102,0),1)+INDEX(魂兽!$BP$101:$BW$125,MATCH(魂兽1!$D$3,魂兽!$BO$101:$BO$125,0),1))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41" s="58">
        <f>IF(G141&lt;$A$3,0,INDEX(魂兽!$DG$79:$DN$85,MATCH(魂兽1!$B$3,魂兽!$DF$79:$DF$85,0),2)+INDEX(魂兽!$CN$97:$CU$102,MATCH(魂兽1!$C$3,魂兽!$CM$97:$CM$102,0),2)+INDEX(魂兽!$BP$101:$BW$125,MATCH(魂兽1!$D$3,魂兽!$BO$101:$BO$125,0),2))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41" s="58">
        <f>IF(G141&lt;$A$3,0,INDEX(魂兽!$DG$79:$DN$85,MATCH(魂兽1!$B$3,魂兽!$DF$79:$DF$85,0),3)+INDEX(魂兽!$CN$97:$CU$102,MATCH(魂兽1!$C$3,魂兽!$CM$97:$CM$102,0),3)+INDEX(魂兽!$BP$101:$BW$125,MATCH(魂兽1!$D$3,魂兽!$BO$101:$BO$125,0),3))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41" s="58">
        <f>IF(G141&lt;$A$3,0,INDEX(魂兽!$DG$79:$DN$85,MATCH(魂兽1!$B$3,魂兽!$DF$79:$DF$85,0),5)+INDEX(魂兽!$CN$97:$CU$102,MATCH(魂兽1!$C$3,魂兽!$CM$97:$CM$102,0),5)+INDEX(魂兽!$BP$101:$BW$125,MATCH(魂兽1!$D$3,魂兽!$BO$101:$BO$125,0),5))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41" s="58">
        <f>IF(G141&lt;$A$3,0,INDEX(魂兽!$DG$79:$DN$85,MATCH(魂兽1!$B$3,魂兽!$DF$79:$DF$85,0),6)+INDEX(魂兽!$CN$97:$CU$102,MATCH(魂兽1!$C$3,魂兽!$CM$97:$CM$102,0),6)+INDEX(魂兽!$BP$101:$BW$125,MATCH(魂兽1!$D$3,魂兽!$BO$101:$BO$125,0),6))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41" s="58">
        <v>135</v>
      </c>
      <c r="X141" s="59">
        <f>IF($W141&lt;$L$3,0,INDEX(魂兽!$I$8:$I$126,MATCH(魂兽1!$X$3,魂兽!$G$8:$G$126,1),1))</f>
        <v>0.6</v>
      </c>
      <c r="Y141" s="59">
        <f>IF($W141&lt;$L$3,0,INDEX(魂兽!$I$8:$I$126,MATCH(魂兽1!$X$3,魂兽!$G$8:$G$126,1),1))</f>
        <v>0.6</v>
      </c>
      <c r="Z141" s="59">
        <f>IF($W141&lt;$L$3,0,INDEX(魂兽!$I$8:$I$126,MATCH(魂兽1!$X$3,魂兽!$G$8:$G$126,1),1))</f>
        <v>0.6</v>
      </c>
      <c r="AA141" s="59">
        <f>IF($W141&lt;$L$3,0,INDEX(魂兽!$I$8:$I$126,MATCH(魂兽1!$X$3,魂兽!$G$8:$G$126,1),1))</f>
        <v>0.6</v>
      </c>
      <c r="AB141" s="59">
        <f>IF($W141&lt;$L$3,0,INDEX(魂兽!$I$8:$I$126,MATCH(魂兽1!$X$3,魂兽!$G$8:$G$126,1),1))</f>
        <v>0.6</v>
      </c>
      <c r="AC141" s="59">
        <f>IF($W141&lt;$L$3,0,INDEX(魂兽!$I$8:$I$126,MATCH(魂兽1!$X$3,魂兽!$G$8:$G$126,1),1))</f>
        <v>0.6</v>
      </c>
      <c r="AD141" s="59">
        <f>IF($W141&lt;$L$3,0,INDEX(魂兽!$I$8:$I$126,MATCH(魂兽1!$X$3,魂兽!$G$8:$G$126,1),1))</f>
        <v>0.6</v>
      </c>
      <c r="AE141" s="59">
        <f>IF($W141&lt;$L$3,0,INDEX(魂兽!$I$8:$I$126,MATCH(魂兽1!$X$3,魂兽!$G$8:$G$126,1),1))</f>
        <v>0.6</v>
      </c>
      <c r="AF141" s="59">
        <f>IF($W141&lt;$L$3,0,INDEX(魂兽!$I$8:$I$126,MATCH(魂兽1!$X$3,魂兽!$G$8:$G$126,1),1))</f>
        <v>0.6</v>
      </c>
      <c r="AG141" s="59">
        <f>IF($W141&lt;$L$3,0,INDEX(魂兽!$I$8:$I$126,MATCH(魂兽1!$X$3,魂兽!$G$8:$G$126,1),1))</f>
        <v>0.6</v>
      </c>
      <c r="AH141" s="59">
        <f>IF($W141&lt;$L$3,0,INDEX(魂兽!$I$8:$I$126,MATCH(魂兽1!$X$3,魂兽!$G$8:$G$126,1),1))</f>
        <v>0.6</v>
      </c>
      <c r="AI141" s="59">
        <f>IF($W141&lt;$L$3,0,INDEX(魂兽!$I$8:$I$126,MATCH(魂兽1!$X$3,魂兽!$G$8:$G$126,1),1))</f>
        <v>0.6</v>
      </c>
      <c r="AJ141" s="59">
        <f>IF($W141&lt;$L$3,0,INDEX(魂兽!$I$8:$I$126,MATCH(魂兽1!$X$3,魂兽!$G$8:$G$126,1),1))</f>
        <v>0.6</v>
      </c>
      <c r="AK141" s="59">
        <f>IF($W141&lt;$L$3,0,INDEX(魂兽!$I$8:$I$126,MATCH(魂兽1!$X$3,魂兽!$G$8:$G$126,1),1))</f>
        <v>0.6</v>
      </c>
      <c r="AN141" s="58">
        <v>135</v>
      </c>
      <c r="AO141" s="58">
        <f>IF(G141&lt;$A$3,0,INDEX(魂兽!$DG$79:$DN$85,MATCH(魂兽1!$B$3,魂兽!$DF$79:$DF$85,0),7)+INDEX(魂兽!$CN$97:$CU$102,MATCH(魂兽1!$C$3,魂兽!$CM$97:$CM$102,0),7)+INDEX(魂兽!$BP$101:$BW$125,MATCH(魂兽1!$D$3,魂兽!$BO$101:$BO$125,0),7))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41" s="58">
        <f>IF(G141&lt;$A$3,0,INDEX(魂兽!$DG$79:$DN$85,MATCH(魂兽1!$B$3,魂兽!$DF$79:$DF$85,0),8)+INDEX(魂兽!$CN$97:$CU$102,MATCH(魂兽1!$C$3,魂兽!$CM$97:$CM$102,0),8)+INDEX(魂兽!$BP$101:$BW$125,MATCH(魂兽1!$D$3,魂兽!$BO$101:$BO$125,0),8))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42" spans="7:42" x14ac:dyDescent="0.2">
      <c r="G142" s="58">
        <v>136</v>
      </c>
      <c r="H142" s="29">
        <f>IF(G142&lt;$A$3,0,INDEX(魂兽!$DG$79:$DN$85,MATCH(魂兽1!$B$3,魂兽!$DF$79:$DF$85,0),4)+INDEX(魂兽!$CN$97:$CU$102,MATCH(魂兽1!$C$3,魂兽!$CM$97:$CM$102,0),4)+INDEX(魂兽!$BP$101:$BW$125,MATCH(魂兽1!$D$3,魂兽!$BO$101:$BO$125,0),4))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42" s="31">
        <f>IF(G142&lt;$A$3,0,INDEX(魂兽!$DG$79:$DN$85,MATCH(魂兽1!$B$3,魂兽!$DF$79:$DF$85,0),1)+INDEX(魂兽!$CN$97:$CU$102,MATCH(魂兽1!$C$3,魂兽!$CM$97:$CM$102,0),1)+INDEX(魂兽!$BP$101:$BW$125,MATCH(魂兽1!$D$3,魂兽!$BO$101:$BO$125,0),1))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42" s="58">
        <f>IF(G142&lt;$A$3,0,INDEX(魂兽!$DG$79:$DN$85,MATCH(魂兽1!$B$3,魂兽!$DF$79:$DF$85,0),2)+INDEX(魂兽!$CN$97:$CU$102,MATCH(魂兽1!$C$3,魂兽!$CM$97:$CM$102,0),2)+INDEX(魂兽!$BP$101:$BW$125,MATCH(魂兽1!$D$3,魂兽!$BO$101:$BO$125,0),2))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42" s="58">
        <f>IF(G142&lt;$A$3,0,INDEX(魂兽!$DG$79:$DN$85,MATCH(魂兽1!$B$3,魂兽!$DF$79:$DF$85,0),3)+INDEX(魂兽!$CN$97:$CU$102,MATCH(魂兽1!$C$3,魂兽!$CM$97:$CM$102,0),3)+INDEX(魂兽!$BP$101:$BW$125,MATCH(魂兽1!$D$3,魂兽!$BO$101:$BO$125,0),3))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42" s="58">
        <f>IF(G142&lt;$A$3,0,INDEX(魂兽!$DG$79:$DN$85,MATCH(魂兽1!$B$3,魂兽!$DF$79:$DF$85,0),5)+INDEX(魂兽!$CN$97:$CU$102,MATCH(魂兽1!$C$3,魂兽!$CM$97:$CM$102,0),5)+INDEX(魂兽!$BP$101:$BW$125,MATCH(魂兽1!$D$3,魂兽!$BO$101:$BO$125,0),5))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42" s="58">
        <f>IF(G142&lt;$A$3,0,INDEX(魂兽!$DG$79:$DN$85,MATCH(魂兽1!$B$3,魂兽!$DF$79:$DF$85,0),6)+INDEX(魂兽!$CN$97:$CU$102,MATCH(魂兽1!$C$3,魂兽!$CM$97:$CM$102,0),6)+INDEX(魂兽!$BP$101:$BW$125,MATCH(魂兽1!$D$3,魂兽!$BO$101:$BO$125,0),6))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42" s="58">
        <v>136</v>
      </c>
      <c r="X142" s="59">
        <f>IF($W142&lt;$L$3,0,INDEX(魂兽!$I$8:$I$126,MATCH(魂兽1!$X$3,魂兽!$G$8:$G$126,1),1))</f>
        <v>0.6</v>
      </c>
      <c r="Y142" s="59">
        <f>IF($W142&lt;$L$3,0,INDEX(魂兽!$I$8:$I$126,MATCH(魂兽1!$X$3,魂兽!$G$8:$G$126,1),1))</f>
        <v>0.6</v>
      </c>
      <c r="Z142" s="59">
        <f>IF($W142&lt;$L$3,0,INDEX(魂兽!$I$8:$I$126,MATCH(魂兽1!$X$3,魂兽!$G$8:$G$126,1),1))</f>
        <v>0.6</v>
      </c>
      <c r="AA142" s="59">
        <f>IF($W142&lt;$L$3,0,INDEX(魂兽!$I$8:$I$126,MATCH(魂兽1!$X$3,魂兽!$G$8:$G$126,1),1))</f>
        <v>0.6</v>
      </c>
      <c r="AB142" s="59">
        <f>IF($W142&lt;$L$3,0,INDEX(魂兽!$I$8:$I$126,MATCH(魂兽1!$X$3,魂兽!$G$8:$G$126,1),1))</f>
        <v>0.6</v>
      </c>
      <c r="AC142" s="59">
        <f>IF($W142&lt;$L$3,0,INDEX(魂兽!$I$8:$I$126,MATCH(魂兽1!$X$3,魂兽!$G$8:$G$126,1),1))</f>
        <v>0.6</v>
      </c>
      <c r="AD142" s="59">
        <f>IF($W142&lt;$L$3,0,INDEX(魂兽!$I$8:$I$126,MATCH(魂兽1!$X$3,魂兽!$G$8:$G$126,1),1))</f>
        <v>0.6</v>
      </c>
      <c r="AE142" s="59">
        <f>IF($W142&lt;$L$3,0,INDEX(魂兽!$I$8:$I$126,MATCH(魂兽1!$X$3,魂兽!$G$8:$G$126,1),1))</f>
        <v>0.6</v>
      </c>
      <c r="AF142" s="59">
        <f>IF($W142&lt;$L$3,0,INDEX(魂兽!$I$8:$I$126,MATCH(魂兽1!$X$3,魂兽!$G$8:$G$126,1),1))</f>
        <v>0.6</v>
      </c>
      <c r="AG142" s="59">
        <f>IF($W142&lt;$L$3,0,INDEX(魂兽!$I$8:$I$126,MATCH(魂兽1!$X$3,魂兽!$G$8:$G$126,1),1))</f>
        <v>0.6</v>
      </c>
      <c r="AH142" s="59">
        <f>IF($W142&lt;$L$3,0,INDEX(魂兽!$I$8:$I$126,MATCH(魂兽1!$X$3,魂兽!$G$8:$G$126,1),1))</f>
        <v>0.6</v>
      </c>
      <c r="AI142" s="59">
        <f>IF($W142&lt;$L$3,0,INDEX(魂兽!$I$8:$I$126,MATCH(魂兽1!$X$3,魂兽!$G$8:$G$126,1),1))</f>
        <v>0.6</v>
      </c>
      <c r="AJ142" s="59">
        <f>IF($W142&lt;$L$3,0,INDEX(魂兽!$I$8:$I$126,MATCH(魂兽1!$X$3,魂兽!$G$8:$G$126,1),1))</f>
        <v>0.6</v>
      </c>
      <c r="AK142" s="59">
        <f>IF($W142&lt;$L$3,0,INDEX(魂兽!$I$8:$I$126,MATCH(魂兽1!$X$3,魂兽!$G$8:$G$126,1),1))</f>
        <v>0.6</v>
      </c>
      <c r="AN142" s="58">
        <v>136</v>
      </c>
      <c r="AO142" s="58">
        <f>IF(G142&lt;$A$3,0,INDEX(魂兽!$DG$79:$DN$85,MATCH(魂兽1!$B$3,魂兽!$DF$79:$DF$85,0),7)+INDEX(魂兽!$CN$97:$CU$102,MATCH(魂兽1!$C$3,魂兽!$CM$97:$CM$102,0),7)+INDEX(魂兽!$BP$101:$BW$125,MATCH(魂兽1!$D$3,魂兽!$BO$101:$BO$125,0),7))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42" s="58">
        <f>IF(G142&lt;$A$3,0,INDEX(魂兽!$DG$79:$DN$85,MATCH(魂兽1!$B$3,魂兽!$DF$79:$DF$85,0),8)+INDEX(魂兽!$CN$97:$CU$102,MATCH(魂兽1!$C$3,魂兽!$CM$97:$CM$102,0),8)+INDEX(魂兽!$BP$101:$BW$125,MATCH(魂兽1!$D$3,魂兽!$BO$101:$BO$125,0),8))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43" spans="7:42" x14ac:dyDescent="0.2">
      <c r="G143" s="58">
        <v>137</v>
      </c>
      <c r="H143" s="29">
        <f>IF(G143&lt;$A$3,0,INDEX(魂兽!$DG$79:$DN$85,MATCH(魂兽1!$B$3,魂兽!$DF$79:$DF$85,0),4)+INDEX(魂兽!$CN$97:$CU$102,MATCH(魂兽1!$C$3,魂兽!$CM$97:$CM$102,0),4)+INDEX(魂兽!$BP$101:$BW$125,MATCH(魂兽1!$D$3,魂兽!$BO$101:$BO$125,0),4))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43" s="31">
        <f>IF(G143&lt;$A$3,0,INDEX(魂兽!$DG$79:$DN$85,MATCH(魂兽1!$B$3,魂兽!$DF$79:$DF$85,0),1)+INDEX(魂兽!$CN$97:$CU$102,MATCH(魂兽1!$C$3,魂兽!$CM$97:$CM$102,0),1)+INDEX(魂兽!$BP$101:$BW$125,MATCH(魂兽1!$D$3,魂兽!$BO$101:$BO$125,0),1))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43" s="58">
        <f>IF(G143&lt;$A$3,0,INDEX(魂兽!$DG$79:$DN$85,MATCH(魂兽1!$B$3,魂兽!$DF$79:$DF$85,0),2)+INDEX(魂兽!$CN$97:$CU$102,MATCH(魂兽1!$C$3,魂兽!$CM$97:$CM$102,0),2)+INDEX(魂兽!$BP$101:$BW$125,MATCH(魂兽1!$D$3,魂兽!$BO$101:$BO$125,0),2))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43" s="58">
        <f>IF(G143&lt;$A$3,0,INDEX(魂兽!$DG$79:$DN$85,MATCH(魂兽1!$B$3,魂兽!$DF$79:$DF$85,0),3)+INDEX(魂兽!$CN$97:$CU$102,MATCH(魂兽1!$C$3,魂兽!$CM$97:$CM$102,0),3)+INDEX(魂兽!$BP$101:$BW$125,MATCH(魂兽1!$D$3,魂兽!$BO$101:$BO$125,0),3))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43" s="58">
        <f>IF(G143&lt;$A$3,0,INDEX(魂兽!$DG$79:$DN$85,MATCH(魂兽1!$B$3,魂兽!$DF$79:$DF$85,0),5)+INDEX(魂兽!$CN$97:$CU$102,MATCH(魂兽1!$C$3,魂兽!$CM$97:$CM$102,0),5)+INDEX(魂兽!$BP$101:$BW$125,MATCH(魂兽1!$D$3,魂兽!$BO$101:$BO$125,0),5))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43" s="58">
        <f>IF(G143&lt;$A$3,0,INDEX(魂兽!$DG$79:$DN$85,MATCH(魂兽1!$B$3,魂兽!$DF$79:$DF$85,0),6)+INDEX(魂兽!$CN$97:$CU$102,MATCH(魂兽1!$C$3,魂兽!$CM$97:$CM$102,0),6)+INDEX(魂兽!$BP$101:$BW$125,MATCH(魂兽1!$D$3,魂兽!$BO$101:$BO$125,0),6))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43" s="58">
        <v>137</v>
      </c>
      <c r="X143" s="59">
        <f>IF($W143&lt;$L$3,0,INDEX(魂兽!$I$8:$I$126,MATCH(魂兽1!$X$3,魂兽!$G$8:$G$126,1),1))</f>
        <v>0.6</v>
      </c>
      <c r="Y143" s="59">
        <f>IF($W143&lt;$L$3,0,INDEX(魂兽!$I$8:$I$126,MATCH(魂兽1!$X$3,魂兽!$G$8:$G$126,1),1))</f>
        <v>0.6</v>
      </c>
      <c r="Z143" s="59">
        <f>IF($W143&lt;$L$3,0,INDEX(魂兽!$I$8:$I$126,MATCH(魂兽1!$X$3,魂兽!$G$8:$G$126,1),1))</f>
        <v>0.6</v>
      </c>
      <c r="AA143" s="59">
        <f>IF($W143&lt;$L$3,0,INDEX(魂兽!$I$8:$I$126,MATCH(魂兽1!$X$3,魂兽!$G$8:$G$126,1),1))</f>
        <v>0.6</v>
      </c>
      <c r="AB143" s="59">
        <f>IF($W143&lt;$L$3,0,INDEX(魂兽!$I$8:$I$126,MATCH(魂兽1!$X$3,魂兽!$G$8:$G$126,1),1))</f>
        <v>0.6</v>
      </c>
      <c r="AC143" s="59">
        <f>IF($W143&lt;$L$3,0,INDEX(魂兽!$I$8:$I$126,MATCH(魂兽1!$X$3,魂兽!$G$8:$G$126,1),1))</f>
        <v>0.6</v>
      </c>
      <c r="AD143" s="59">
        <f>IF($W143&lt;$L$3,0,INDEX(魂兽!$I$8:$I$126,MATCH(魂兽1!$X$3,魂兽!$G$8:$G$126,1),1))</f>
        <v>0.6</v>
      </c>
      <c r="AE143" s="59">
        <f>IF($W143&lt;$L$3,0,INDEX(魂兽!$I$8:$I$126,MATCH(魂兽1!$X$3,魂兽!$G$8:$G$126,1),1))</f>
        <v>0.6</v>
      </c>
      <c r="AF143" s="59">
        <f>IF($W143&lt;$L$3,0,INDEX(魂兽!$I$8:$I$126,MATCH(魂兽1!$X$3,魂兽!$G$8:$G$126,1),1))</f>
        <v>0.6</v>
      </c>
      <c r="AG143" s="59">
        <f>IF($W143&lt;$L$3,0,INDEX(魂兽!$I$8:$I$126,MATCH(魂兽1!$X$3,魂兽!$G$8:$G$126,1),1))</f>
        <v>0.6</v>
      </c>
      <c r="AH143" s="59">
        <f>IF($W143&lt;$L$3,0,INDEX(魂兽!$I$8:$I$126,MATCH(魂兽1!$X$3,魂兽!$G$8:$G$126,1),1))</f>
        <v>0.6</v>
      </c>
      <c r="AI143" s="59">
        <f>IF($W143&lt;$L$3,0,INDEX(魂兽!$I$8:$I$126,MATCH(魂兽1!$X$3,魂兽!$G$8:$G$126,1),1))</f>
        <v>0.6</v>
      </c>
      <c r="AJ143" s="59">
        <f>IF($W143&lt;$L$3,0,INDEX(魂兽!$I$8:$I$126,MATCH(魂兽1!$X$3,魂兽!$G$8:$G$126,1),1))</f>
        <v>0.6</v>
      </c>
      <c r="AK143" s="59">
        <f>IF($W143&lt;$L$3,0,INDEX(魂兽!$I$8:$I$126,MATCH(魂兽1!$X$3,魂兽!$G$8:$G$126,1),1))</f>
        <v>0.6</v>
      </c>
      <c r="AN143" s="58">
        <v>137</v>
      </c>
      <c r="AO143" s="58">
        <f>IF(G143&lt;$A$3,0,INDEX(魂兽!$DG$79:$DN$85,MATCH(魂兽1!$B$3,魂兽!$DF$79:$DF$85,0),7)+INDEX(魂兽!$CN$97:$CU$102,MATCH(魂兽1!$C$3,魂兽!$CM$97:$CM$102,0),7)+INDEX(魂兽!$BP$101:$BW$125,MATCH(魂兽1!$D$3,魂兽!$BO$101:$BO$125,0),7))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43" s="58">
        <f>IF(G143&lt;$A$3,0,INDEX(魂兽!$DG$79:$DN$85,MATCH(魂兽1!$B$3,魂兽!$DF$79:$DF$85,0),8)+INDEX(魂兽!$CN$97:$CU$102,MATCH(魂兽1!$C$3,魂兽!$CM$97:$CM$102,0),8)+INDEX(魂兽!$BP$101:$BW$125,MATCH(魂兽1!$D$3,魂兽!$BO$101:$BO$125,0),8))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44" spans="7:42" x14ac:dyDescent="0.2">
      <c r="G144" s="58">
        <v>138</v>
      </c>
      <c r="H144" s="29">
        <f>IF(G144&lt;$A$3,0,INDEX(魂兽!$DG$79:$DN$85,MATCH(魂兽1!$B$3,魂兽!$DF$79:$DF$85,0),4)+INDEX(魂兽!$CN$97:$CU$102,MATCH(魂兽1!$C$3,魂兽!$CM$97:$CM$102,0),4)+INDEX(魂兽!$BP$101:$BW$125,MATCH(魂兽1!$D$3,魂兽!$BO$101:$BO$125,0),4))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44" s="31">
        <f>IF(G144&lt;$A$3,0,INDEX(魂兽!$DG$79:$DN$85,MATCH(魂兽1!$B$3,魂兽!$DF$79:$DF$85,0),1)+INDEX(魂兽!$CN$97:$CU$102,MATCH(魂兽1!$C$3,魂兽!$CM$97:$CM$102,0),1)+INDEX(魂兽!$BP$101:$BW$125,MATCH(魂兽1!$D$3,魂兽!$BO$101:$BO$125,0),1))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44" s="58">
        <f>IF(G144&lt;$A$3,0,INDEX(魂兽!$DG$79:$DN$85,MATCH(魂兽1!$B$3,魂兽!$DF$79:$DF$85,0),2)+INDEX(魂兽!$CN$97:$CU$102,MATCH(魂兽1!$C$3,魂兽!$CM$97:$CM$102,0),2)+INDEX(魂兽!$BP$101:$BW$125,MATCH(魂兽1!$D$3,魂兽!$BO$101:$BO$125,0),2))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44" s="58">
        <f>IF(G144&lt;$A$3,0,INDEX(魂兽!$DG$79:$DN$85,MATCH(魂兽1!$B$3,魂兽!$DF$79:$DF$85,0),3)+INDEX(魂兽!$CN$97:$CU$102,MATCH(魂兽1!$C$3,魂兽!$CM$97:$CM$102,0),3)+INDEX(魂兽!$BP$101:$BW$125,MATCH(魂兽1!$D$3,魂兽!$BO$101:$BO$125,0),3))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44" s="58">
        <f>IF(G144&lt;$A$3,0,INDEX(魂兽!$DG$79:$DN$85,MATCH(魂兽1!$B$3,魂兽!$DF$79:$DF$85,0),5)+INDEX(魂兽!$CN$97:$CU$102,MATCH(魂兽1!$C$3,魂兽!$CM$97:$CM$102,0),5)+INDEX(魂兽!$BP$101:$BW$125,MATCH(魂兽1!$D$3,魂兽!$BO$101:$BO$125,0),5))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44" s="58">
        <f>IF(G144&lt;$A$3,0,INDEX(魂兽!$DG$79:$DN$85,MATCH(魂兽1!$B$3,魂兽!$DF$79:$DF$85,0),6)+INDEX(魂兽!$CN$97:$CU$102,MATCH(魂兽1!$C$3,魂兽!$CM$97:$CM$102,0),6)+INDEX(魂兽!$BP$101:$BW$125,MATCH(魂兽1!$D$3,魂兽!$BO$101:$BO$125,0),6))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44" s="58">
        <v>138</v>
      </c>
      <c r="X144" s="59">
        <f>IF($W144&lt;$L$3,0,INDEX(魂兽!$I$8:$I$126,MATCH(魂兽1!$X$3,魂兽!$G$8:$G$126,1),1))</f>
        <v>0.6</v>
      </c>
      <c r="Y144" s="59">
        <f>IF($W144&lt;$L$3,0,INDEX(魂兽!$I$8:$I$126,MATCH(魂兽1!$X$3,魂兽!$G$8:$G$126,1),1))</f>
        <v>0.6</v>
      </c>
      <c r="Z144" s="59">
        <f>IF($W144&lt;$L$3,0,INDEX(魂兽!$I$8:$I$126,MATCH(魂兽1!$X$3,魂兽!$G$8:$G$126,1),1))</f>
        <v>0.6</v>
      </c>
      <c r="AA144" s="59">
        <f>IF($W144&lt;$L$3,0,INDEX(魂兽!$I$8:$I$126,MATCH(魂兽1!$X$3,魂兽!$G$8:$G$126,1),1))</f>
        <v>0.6</v>
      </c>
      <c r="AB144" s="59">
        <f>IF($W144&lt;$L$3,0,INDEX(魂兽!$I$8:$I$126,MATCH(魂兽1!$X$3,魂兽!$G$8:$G$126,1),1))</f>
        <v>0.6</v>
      </c>
      <c r="AC144" s="59">
        <f>IF($W144&lt;$L$3,0,INDEX(魂兽!$I$8:$I$126,MATCH(魂兽1!$X$3,魂兽!$G$8:$G$126,1),1))</f>
        <v>0.6</v>
      </c>
      <c r="AD144" s="59">
        <f>IF($W144&lt;$L$3,0,INDEX(魂兽!$I$8:$I$126,MATCH(魂兽1!$X$3,魂兽!$G$8:$G$126,1),1))</f>
        <v>0.6</v>
      </c>
      <c r="AE144" s="59">
        <f>IF($W144&lt;$L$3,0,INDEX(魂兽!$I$8:$I$126,MATCH(魂兽1!$X$3,魂兽!$G$8:$G$126,1),1))</f>
        <v>0.6</v>
      </c>
      <c r="AF144" s="59">
        <f>IF($W144&lt;$L$3,0,INDEX(魂兽!$I$8:$I$126,MATCH(魂兽1!$X$3,魂兽!$G$8:$G$126,1),1))</f>
        <v>0.6</v>
      </c>
      <c r="AG144" s="59">
        <f>IF($W144&lt;$L$3,0,INDEX(魂兽!$I$8:$I$126,MATCH(魂兽1!$X$3,魂兽!$G$8:$G$126,1),1))</f>
        <v>0.6</v>
      </c>
      <c r="AH144" s="59">
        <f>IF($W144&lt;$L$3,0,INDEX(魂兽!$I$8:$I$126,MATCH(魂兽1!$X$3,魂兽!$G$8:$G$126,1),1))</f>
        <v>0.6</v>
      </c>
      <c r="AI144" s="59">
        <f>IF($W144&lt;$L$3,0,INDEX(魂兽!$I$8:$I$126,MATCH(魂兽1!$X$3,魂兽!$G$8:$G$126,1),1))</f>
        <v>0.6</v>
      </c>
      <c r="AJ144" s="59">
        <f>IF($W144&lt;$L$3,0,INDEX(魂兽!$I$8:$I$126,MATCH(魂兽1!$X$3,魂兽!$G$8:$G$126,1),1))</f>
        <v>0.6</v>
      </c>
      <c r="AK144" s="59">
        <f>IF($W144&lt;$L$3,0,INDEX(魂兽!$I$8:$I$126,MATCH(魂兽1!$X$3,魂兽!$G$8:$G$126,1),1))</f>
        <v>0.6</v>
      </c>
      <c r="AN144" s="58">
        <v>138</v>
      </c>
      <c r="AO144" s="58">
        <f>IF(G144&lt;$A$3,0,INDEX(魂兽!$DG$79:$DN$85,MATCH(魂兽1!$B$3,魂兽!$DF$79:$DF$85,0),7)+INDEX(魂兽!$CN$97:$CU$102,MATCH(魂兽1!$C$3,魂兽!$CM$97:$CM$102,0),7)+INDEX(魂兽!$BP$101:$BW$125,MATCH(魂兽1!$D$3,魂兽!$BO$101:$BO$125,0),7))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44" s="58">
        <f>IF(G144&lt;$A$3,0,INDEX(魂兽!$DG$79:$DN$85,MATCH(魂兽1!$B$3,魂兽!$DF$79:$DF$85,0),8)+INDEX(魂兽!$CN$97:$CU$102,MATCH(魂兽1!$C$3,魂兽!$CM$97:$CM$102,0),8)+INDEX(魂兽!$BP$101:$BW$125,MATCH(魂兽1!$D$3,魂兽!$BO$101:$BO$125,0),8))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45" spans="7:42" x14ac:dyDescent="0.2">
      <c r="G145" s="58">
        <v>139</v>
      </c>
      <c r="H145" s="29">
        <f>IF(G145&lt;$A$3,0,INDEX(魂兽!$DG$79:$DN$85,MATCH(魂兽1!$B$3,魂兽!$DF$79:$DF$85,0),4)+INDEX(魂兽!$CN$97:$CU$102,MATCH(魂兽1!$C$3,魂兽!$CM$97:$CM$102,0),4)+INDEX(魂兽!$BP$101:$BW$125,MATCH(魂兽1!$D$3,魂兽!$BO$101:$BO$125,0),4))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45" s="31">
        <f>IF(G145&lt;$A$3,0,INDEX(魂兽!$DG$79:$DN$85,MATCH(魂兽1!$B$3,魂兽!$DF$79:$DF$85,0),1)+INDEX(魂兽!$CN$97:$CU$102,MATCH(魂兽1!$C$3,魂兽!$CM$97:$CM$102,0),1)+INDEX(魂兽!$BP$101:$BW$125,MATCH(魂兽1!$D$3,魂兽!$BO$101:$BO$125,0),1))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45" s="58">
        <f>IF(G145&lt;$A$3,0,INDEX(魂兽!$DG$79:$DN$85,MATCH(魂兽1!$B$3,魂兽!$DF$79:$DF$85,0),2)+INDEX(魂兽!$CN$97:$CU$102,MATCH(魂兽1!$C$3,魂兽!$CM$97:$CM$102,0),2)+INDEX(魂兽!$BP$101:$BW$125,MATCH(魂兽1!$D$3,魂兽!$BO$101:$BO$125,0),2))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45" s="58">
        <f>IF(G145&lt;$A$3,0,INDEX(魂兽!$DG$79:$DN$85,MATCH(魂兽1!$B$3,魂兽!$DF$79:$DF$85,0),3)+INDEX(魂兽!$CN$97:$CU$102,MATCH(魂兽1!$C$3,魂兽!$CM$97:$CM$102,0),3)+INDEX(魂兽!$BP$101:$BW$125,MATCH(魂兽1!$D$3,魂兽!$BO$101:$BO$125,0),3))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45" s="58">
        <f>IF(G145&lt;$A$3,0,INDEX(魂兽!$DG$79:$DN$85,MATCH(魂兽1!$B$3,魂兽!$DF$79:$DF$85,0),5)+INDEX(魂兽!$CN$97:$CU$102,MATCH(魂兽1!$C$3,魂兽!$CM$97:$CM$102,0),5)+INDEX(魂兽!$BP$101:$BW$125,MATCH(魂兽1!$D$3,魂兽!$BO$101:$BO$125,0),5))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45" s="58">
        <f>IF(G145&lt;$A$3,0,INDEX(魂兽!$DG$79:$DN$85,MATCH(魂兽1!$B$3,魂兽!$DF$79:$DF$85,0),6)+INDEX(魂兽!$CN$97:$CU$102,MATCH(魂兽1!$C$3,魂兽!$CM$97:$CM$102,0),6)+INDEX(魂兽!$BP$101:$BW$125,MATCH(魂兽1!$D$3,魂兽!$BO$101:$BO$125,0),6))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45" s="58">
        <v>139</v>
      </c>
      <c r="X145" s="59">
        <f>IF($W145&lt;$L$3,0,INDEX(魂兽!$I$8:$I$126,MATCH(魂兽1!$X$3,魂兽!$G$8:$G$126,1),1))</f>
        <v>0.6</v>
      </c>
      <c r="Y145" s="59">
        <f>IF($W145&lt;$L$3,0,INDEX(魂兽!$I$8:$I$126,MATCH(魂兽1!$X$3,魂兽!$G$8:$G$126,1),1))</f>
        <v>0.6</v>
      </c>
      <c r="Z145" s="59">
        <f>IF($W145&lt;$L$3,0,INDEX(魂兽!$I$8:$I$126,MATCH(魂兽1!$X$3,魂兽!$G$8:$G$126,1),1))</f>
        <v>0.6</v>
      </c>
      <c r="AA145" s="59">
        <f>IF($W145&lt;$L$3,0,INDEX(魂兽!$I$8:$I$126,MATCH(魂兽1!$X$3,魂兽!$G$8:$G$126,1),1))</f>
        <v>0.6</v>
      </c>
      <c r="AB145" s="59">
        <f>IF($W145&lt;$L$3,0,INDEX(魂兽!$I$8:$I$126,MATCH(魂兽1!$X$3,魂兽!$G$8:$G$126,1),1))</f>
        <v>0.6</v>
      </c>
      <c r="AC145" s="59">
        <f>IF($W145&lt;$L$3,0,INDEX(魂兽!$I$8:$I$126,MATCH(魂兽1!$X$3,魂兽!$G$8:$G$126,1),1))</f>
        <v>0.6</v>
      </c>
      <c r="AD145" s="59">
        <f>IF($W145&lt;$L$3,0,INDEX(魂兽!$I$8:$I$126,MATCH(魂兽1!$X$3,魂兽!$G$8:$G$126,1),1))</f>
        <v>0.6</v>
      </c>
      <c r="AE145" s="59">
        <f>IF($W145&lt;$L$3,0,INDEX(魂兽!$I$8:$I$126,MATCH(魂兽1!$X$3,魂兽!$G$8:$G$126,1),1))</f>
        <v>0.6</v>
      </c>
      <c r="AF145" s="59">
        <f>IF($W145&lt;$L$3,0,INDEX(魂兽!$I$8:$I$126,MATCH(魂兽1!$X$3,魂兽!$G$8:$G$126,1),1))</f>
        <v>0.6</v>
      </c>
      <c r="AG145" s="59">
        <f>IF($W145&lt;$L$3,0,INDEX(魂兽!$I$8:$I$126,MATCH(魂兽1!$X$3,魂兽!$G$8:$G$126,1),1))</f>
        <v>0.6</v>
      </c>
      <c r="AH145" s="59">
        <f>IF($W145&lt;$L$3,0,INDEX(魂兽!$I$8:$I$126,MATCH(魂兽1!$X$3,魂兽!$G$8:$G$126,1),1))</f>
        <v>0.6</v>
      </c>
      <c r="AI145" s="59">
        <f>IF($W145&lt;$L$3,0,INDEX(魂兽!$I$8:$I$126,MATCH(魂兽1!$X$3,魂兽!$G$8:$G$126,1),1))</f>
        <v>0.6</v>
      </c>
      <c r="AJ145" s="59">
        <f>IF($W145&lt;$L$3,0,INDEX(魂兽!$I$8:$I$126,MATCH(魂兽1!$X$3,魂兽!$G$8:$G$126,1),1))</f>
        <v>0.6</v>
      </c>
      <c r="AK145" s="59">
        <f>IF($W145&lt;$L$3,0,INDEX(魂兽!$I$8:$I$126,MATCH(魂兽1!$X$3,魂兽!$G$8:$G$126,1),1))</f>
        <v>0.6</v>
      </c>
      <c r="AN145" s="58">
        <v>139</v>
      </c>
      <c r="AO145" s="58">
        <f>IF(G145&lt;$A$3,0,INDEX(魂兽!$DG$79:$DN$85,MATCH(魂兽1!$B$3,魂兽!$DF$79:$DF$85,0),7)+INDEX(魂兽!$CN$97:$CU$102,MATCH(魂兽1!$C$3,魂兽!$CM$97:$CM$102,0),7)+INDEX(魂兽!$BP$101:$BW$125,MATCH(魂兽1!$D$3,魂兽!$BO$101:$BO$125,0),7))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45" s="58">
        <f>IF(G145&lt;$A$3,0,INDEX(魂兽!$DG$79:$DN$85,MATCH(魂兽1!$B$3,魂兽!$DF$79:$DF$85,0),8)+INDEX(魂兽!$CN$97:$CU$102,MATCH(魂兽1!$C$3,魂兽!$CM$97:$CM$102,0),8)+INDEX(魂兽!$BP$101:$BW$125,MATCH(魂兽1!$D$3,魂兽!$BO$101:$BO$125,0),8))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46" spans="7:42" x14ac:dyDescent="0.2">
      <c r="G146" s="58">
        <v>140</v>
      </c>
      <c r="H146" s="29">
        <f>IF(G146&lt;$A$3,0,INDEX(魂兽!$DG$79:$DN$85,MATCH(魂兽1!$B$3,魂兽!$DF$79:$DF$85,0),4)+INDEX(魂兽!$CN$97:$CU$102,MATCH(魂兽1!$C$3,魂兽!$CM$97:$CM$102,0),4)+INDEX(魂兽!$BP$101:$BW$125,MATCH(魂兽1!$D$3,魂兽!$BO$101:$BO$125,0),4))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46" s="31">
        <f>IF(G146&lt;$A$3,0,INDEX(魂兽!$DG$79:$DN$85,MATCH(魂兽1!$B$3,魂兽!$DF$79:$DF$85,0),1)+INDEX(魂兽!$CN$97:$CU$102,MATCH(魂兽1!$C$3,魂兽!$CM$97:$CM$102,0),1)+INDEX(魂兽!$BP$101:$BW$125,MATCH(魂兽1!$D$3,魂兽!$BO$101:$BO$125,0),1))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46" s="58">
        <f>IF(G146&lt;$A$3,0,INDEX(魂兽!$DG$79:$DN$85,MATCH(魂兽1!$B$3,魂兽!$DF$79:$DF$85,0),2)+INDEX(魂兽!$CN$97:$CU$102,MATCH(魂兽1!$C$3,魂兽!$CM$97:$CM$102,0),2)+INDEX(魂兽!$BP$101:$BW$125,MATCH(魂兽1!$D$3,魂兽!$BO$101:$BO$125,0),2))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46" s="58">
        <f>IF(G146&lt;$A$3,0,INDEX(魂兽!$DG$79:$DN$85,MATCH(魂兽1!$B$3,魂兽!$DF$79:$DF$85,0),3)+INDEX(魂兽!$CN$97:$CU$102,MATCH(魂兽1!$C$3,魂兽!$CM$97:$CM$102,0),3)+INDEX(魂兽!$BP$101:$BW$125,MATCH(魂兽1!$D$3,魂兽!$BO$101:$BO$125,0),3))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46" s="58">
        <f>IF(G146&lt;$A$3,0,INDEX(魂兽!$DG$79:$DN$85,MATCH(魂兽1!$B$3,魂兽!$DF$79:$DF$85,0),5)+INDEX(魂兽!$CN$97:$CU$102,MATCH(魂兽1!$C$3,魂兽!$CM$97:$CM$102,0),5)+INDEX(魂兽!$BP$101:$BW$125,MATCH(魂兽1!$D$3,魂兽!$BO$101:$BO$125,0),5))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46" s="58">
        <f>IF(G146&lt;$A$3,0,INDEX(魂兽!$DG$79:$DN$85,MATCH(魂兽1!$B$3,魂兽!$DF$79:$DF$85,0),6)+INDEX(魂兽!$CN$97:$CU$102,MATCH(魂兽1!$C$3,魂兽!$CM$97:$CM$102,0),6)+INDEX(魂兽!$BP$101:$BW$125,MATCH(魂兽1!$D$3,魂兽!$BO$101:$BO$125,0),6))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46" s="58">
        <v>140</v>
      </c>
      <c r="X146" s="59">
        <f>IF($W146&lt;$L$3,0,INDEX(魂兽!$I$8:$I$126,MATCH(魂兽1!$X$3,魂兽!$G$8:$G$126,1),1))</f>
        <v>0.6</v>
      </c>
      <c r="Y146" s="59">
        <f>IF($W146&lt;$L$3,0,INDEX(魂兽!$I$8:$I$126,MATCH(魂兽1!$X$3,魂兽!$G$8:$G$126,1),1))</f>
        <v>0.6</v>
      </c>
      <c r="Z146" s="59">
        <f>IF($W146&lt;$L$3,0,INDEX(魂兽!$I$8:$I$126,MATCH(魂兽1!$X$3,魂兽!$G$8:$G$126,1),1))</f>
        <v>0.6</v>
      </c>
      <c r="AA146" s="59">
        <f>IF($W146&lt;$L$3,0,INDEX(魂兽!$I$8:$I$126,MATCH(魂兽1!$X$3,魂兽!$G$8:$G$126,1),1))</f>
        <v>0.6</v>
      </c>
      <c r="AB146" s="59">
        <f>IF($W146&lt;$L$3,0,INDEX(魂兽!$I$8:$I$126,MATCH(魂兽1!$X$3,魂兽!$G$8:$G$126,1),1))</f>
        <v>0.6</v>
      </c>
      <c r="AC146" s="59">
        <f>IF($W146&lt;$L$3,0,INDEX(魂兽!$I$8:$I$126,MATCH(魂兽1!$X$3,魂兽!$G$8:$G$126,1),1))</f>
        <v>0.6</v>
      </c>
      <c r="AD146" s="59">
        <f>IF($W146&lt;$L$3,0,INDEX(魂兽!$I$8:$I$126,MATCH(魂兽1!$X$3,魂兽!$G$8:$G$126,1),1))</f>
        <v>0.6</v>
      </c>
      <c r="AE146" s="59">
        <f>IF($W146&lt;$L$3,0,INDEX(魂兽!$I$8:$I$126,MATCH(魂兽1!$X$3,魂兽!$G$8:$G$126,1),1))</f>
        <v>0.6</v>
      </c>
      <c r="AF146" s="59">
        <f>IF($W146&lt;$L$3,0,INDEX(魂兽!$I$8:$I$126,MATCH(魂兽1!$X$3,魂兽!$G$8:$G$126,1),1))</f>
        <v>0.6</v>
      </c>
      <c r="AG146" s="59">
        <f>IF($W146&lt;$L$3,0,INDEX(魂兽!$I$8:$I$126,MATCH(魂兽1!$X$3,魂兽!$G$8:$G$126,1),1))</f>
        <v>0.6</v>
      </c>
      <c r="AH146" s="59">
        <f>IF($W146&lt;$L$3,0,INDEX(魂兽!$I$8:$I$126,MATCH(魂兽1!$X$3,魂兽!$G$8:$G$126,1),1))</f>
        <v>0.6</v>
      </c>
      <c r="AI146" s="59">
        <f>IF($W146&lt;$L$3,0,INDEX(魂兽!$I$8:$I$126,MATCH(魂兽1!$X$3,魂兽!$G$8:$G$126,1),1))</f>
        <v>0.6</v>
      </c>
      <c r="AJ146" s="59">
        <f>IF($W146&lt;$L$3,0,INDEX(魂兽!$I$8:$I$126,MATCH(魂兽1!$X$3,魂兽!$G$8:$G$126,1),1))</f>
        <v>0.6</v>
      </c>
      <c r="AK146" s="59">
        <f>IF($W146&lt;$L$3,0,INDEX(魂兽!$I$8:$I$126,MATCH(魂兽1!$X$3,魂兽!$G$8:$G$126,1),1))</f>
        <v>0.6</v>
      </c>
      <c r="AN146" s="58">
        <v>140</v>
      </c>
      <c r="AO146" s="58">
        <f>IF(G146&lt;$A$3,0,INDEX(魂兽!$DG$79:$DN$85,MATCH(魂兽1!$B$3,魂兽!$DF$79:$DF$85,0),7)+INDEX(魂兽!$CN$97:$CU$102,MATCH(魂兽1!$C$3,魂兽!$CM$97:$CM$102,0),7)+INDEX(魂兽!$BP$101:$BW$125,MATCH(魂兽1!$D$3,魂兽!$BO$101:$BO$125,0),7))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46" s="58">
        <f>IF(G146&lt;$A$3,0,INDEX(魂兽!$DG$79:$DN$85,MATCH(魂兽1!$B$3,魂兽!$DF$79:$DF$85,0),8)+INDEX(魂兽!$CN$97:$CU$102,MATCH(魂兽1!$C$3,魂兽!$CM$97:$CM$102,0),8)+INDEX(魂兽!$BP$101:$BW$125,MATCH(魂兽1!$D$3,魂兽!$BO$101:$BO$125,0),8))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47" spans="7:42" x14ac:dyDescent="0.2">
      <c r="G147" s="58">
        <v>141</v>
      </c>
      <c r="H147" s="29">
        <f>IF(G147&lt;$A$3,0,INDEX(魂兽!$DG$79:$DN$85,MATCH(魂兽1!$B$3,魂兽!$DF$79:$DF$85,0),4)+INDEX(魂兽!$CN$97:$CU$102,MATCH(魂兽1!$C$3,魂兽!$CM$97:$CM$102,0),4)+INDEX(魂兽!$BP$101:$BW$125,MATCH(魂兽1!$D$3,魂兽!$BO$101:$BO$125,0),4))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47" s="31">
        <f>IF(G147&lt;$A$3,0,INDEX(魂兽!$DG$79:$DN$85,MATCH(魂兽1!$B$3,魂兽!$DF$79:$DF$85,0),1)+INDEX(魂兽!$CN$97:$CU$102,MATCH(魂兽1!$C$3,魂兽!$CM$97:$CM$102,0),1)+INDEX(魂兽!$BP$101:$BW$125,MATCH(魂兽1!$D$3,魂兽!$BO$101:$BO$125,0),1))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47" s="58">
        <f>IF(G147&lt;$A$3,0,INDEX(魂兽!$DG$79:$DN$85,MATCH(魂兽1!$B$3,魂兽!$DF$79:$DF$85,0),2)+INDEX(魂兽!$CN$97:$CU$102,MATCH(魂兽1!$C$3,魂兽!$CM$97:$CM$102,0),2)+INDEX(魂兽!$BP$101:$BW$125,MATCH(魂兽1!$D$3,魂兽!$BO$101:$BO$125,0),2))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47" s="58">
        <f>IF(G147&lt;$A$3,0,INDEX(魂兽!$DG$79:$DN$85,MATCH(魂兽1!$B$3,魂兽!$DF$79:$DF$85,0),3)+INDEX(魂兽!$CN$97:$CU$102,MATCH(魂兽1!$C$3,魂兽!$CM$97:$CM$102,0),3)+INDEX(魂兽!$BP$101:$BW$125,MATCH(魂兽1!$D$3,魂兽!$BO$101:$BO$125,0),3))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47" s="58">
        <f>IF(G147&lt;$A$3,0,INDEX(魂兽!$DG$79:$DN$85,MATCH(魂兽1!$B$3,魂兽!$DF$79:$DF$85,0),5)+INDEX(魂兽!$CN$97:$CU$102,MATCH(魂兽1!$C$3,魂兽!$CM$97:$CM$102,0),5)+INDEX(魂兽!$BP$101:$BW$125,MATCH(魂兽1!$D$3,魂兽!$BO$101:$BO$125,0),5))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47" s="58">
        <f>IF(G147&lt;$A$3,0,INDEX(魂兽!$DG$79:$DN$85,MATCH(魂兽1!$B$3,魂兽!$DF$79:$DF$85,0),6)+INDEX(魂兽!$CN$97:$CU$102,MATCH(魂兽1!$C$3,魂兽!$CM$97:$CM$102,0),6)+INDEX(魂兽!$BP$101:$BW$125,MATCH(魂兽1!$D$3,魂兽!$BO$101:$BO$125,0),6))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47" s="58">
        <v>141</v>
      </c>
      <c r="X147" s="59">
        <f>IF($W147&lt;$L$3,0,INDEX(魂兽!$I$8:$I$126,MATCH(魂兽1!$X$3,魂兽!$G$8:$G$126,1),1))</f>
        <v>0.6</v>
      </c>
      <c r="Y147" s="59">
        <f>IF($W147&lt;$L$3,0,INDEX(魂兽!$I$8:$I$126,MATCH(魂兽1!$X$3,魂兽!$G$8:$G$126,1),1))</f>
        <v>0.6</v>
      </c>
      <c r="Z147" s="59">
        <f>IF($W147&lt;$L$3,0,INDEX(魂兽!$I$8:$I$126,MATCH(魂兽1!$X$3,魂兽!$G$8:$G$126,1),1))</f>
        <v>0.6</v>
      </c>
      <c r="AA147" s="59">
        <f>IF($W147&lt;$L$3,0,INDEX(魂兽!$I$8:$I$126,MATCH(魂兽1!$X$3,魂兽!$G$8:$G$126,1),1))</f>
        <v>0.6</v>
      </c>
      <c r="AB147" s="59">
        <f>IF($W147&lt;$L$3,0,INDEX(魂兽!$I$8:$I$126,MATCH(魂兽1!$X$3,魂兽!$G$8:$G$126,1),1))</f>
        <v>0.6</v>
      </c>
      <c r="AC147" s="59">
        <f>IF($W147&lt;$L$3,0,INDEX(魂兽!$I$8:$I$126,MATCH(魂兽1!$X$3,魂兽!$G$8:$G$126,1),1))</f>
        <v>0.6</v>
      </c>
      <c r="AD147" s="59">
        <f>IF($W147&lt;$L$3,0,INDEX(魂兽!$I$8:$I$126,MATCH(魂兽1!$X$3,魂兽!$G$8:$G$126,1),1))</f>
        <v>0.6</v>
      </c>
      <c r="AE147" s="59">
        <f>IF($W147&lt;$L$3,0,INDEX(魂兽!$I$8:$I$126,MATCH(魂兽1!$X$3,魂兽!$G$8:$G$126,1),1))</f>
        <v>0.6</v>
      </c>
      <c r="AF147" s="59">
        <f>IF($W147&lt;$L$3,0,INDEX(魂兽!$I$8:$I$126,MATCH(魂兽1!$X$3,魂兽!$G$8:$G$126,1),1))</f>
        <v>0.6</v>
      </c>
      <c r="AG147" s="59">
        <f>IF($W147&lt;$L$3,0,INDEX(魂兽!$I$8:$I$126,MATCH(魂兽1!$X$3,魂兽!$G$8:$G$126,1),1))</f>
        <v>0.6</v>
      </c>
      <c r="AH147" s="59">
        <f>IF($W147&lt;$L$3,0,INDEX(魂兽!$I$8:$I$126,MATCH(魂兽1!$X$3,魂兽!$G$8:$G$126,1),1))</f>
        <v>0.6</v>
      </c>
      <c r="AI147" s="59">
        <f>IF($W147&lt;$L$3,0,INDEX(魂兽!$I$8:$I$126,MATCH(魂兽1!$X$3,魂兽!$G$8:$G$126,1),1))</f>
        <v>0.6</v>
      </c>
      <c r="AJ147" s="59">
        <f>IF($W147&lt;$L$3,0,INDEX(魂兽!$I$8:$I$126,MATCH(魂兽1!$X$3,魂兽!$G$8:$G$126,1),1))</f>
        <v>0.6</v>
      </c>
      <c r="AK147" s="59">
        <f>IF($W147&lt;$L$3,0,INDEX(魂兽!$I$8:$I$126,MATCH(魂兽1!$X$3,魂兽!$G$8:$G$126,1),1))</f>
        <v>0.6</v>
      </c>
      <c r="AN147" s="58">
        <v>141</v>
      </c>
      <c r="AO147" s="58">
        <f>IF(G147&lt;$A$3,0,INDEX(魂兽!$DG$79:$DN$85,MATCH(魂兽1!$B$3,魂兽!$DF$79:$DF$85,0),7)+INDEX(魂兽!$CN$97:$CU$102,MATCH(魂兽1!$C$3,魂兽!$CM$97:$CM$102,0),7)+INDEX(魂兽!$BP$101:$BW$125,MATCH(魂兽1!$D$3,魂兽!$BO$101:$BO$125,0),7))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47" s="58">
        <f>IF(G147&lt;$A$3,0,INDEX(魂兽!$DG$79:$DN$85,MATCH(魂兽1!$B$3,魂兽!$DF$79:$DF$85,0),8)+INDEX(魂兽!$CN$97:$CU$102,MATCH(魂兽1!$C$3,魂兽!$CM$97:$CM$102,0),8)+INDEX(魂兽!$BP$101:$BW$125,MATCH(魂兽1!$D$3,魂兽!$BO$101:$BO$125,0),8))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48" spans="7:42" x14ac:dyDescent="0.2">
      <c r="G148" s="58">
        <v>142</v>
      </c>
      <c r="H148" s="29">
        <f>IF(G148&lt;$A$3,0,INDEX(魂兽!$DG$79:$DN$85,MATCH(魂兽1!$B$3,魂兽!$DF$79:$DF$85,0),4)+INDEX(魂兽!$CN$97:$CU$102,MATCH(魂兽1!$C$3,魂兽!$CM$97:$CM$102,0),4)+INDEX(魂兽!$BP$101:$BW$125,MATCH(魂兽1!$D$3,魂兽!$BO$101:$BO$125,0),4))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48" s="31">
        <f>IF(G148&lt;$A$3,0,INDEX(魂兽!$DG$79:$DN$85,MATCH(魂兽1!$B$3,魂兽!$DF$79:$DF$85,0),1)+INDEX(魂兽!$CN$97:$CU$102,MATCH(魂兽1!$C$3,魂兽!$CM$97:$CM$102,0),1)+INDEX(魂兽!$BP$101:$BW$125,MATCH(魂兽1!$D$3,魂兽!$BO$101:$BO$125,0),1))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48" s="58">
        <f>IF(G148&lt;$A$3,0,INDEX(魂兽!$DG$79:$DN$85,MATCH(魂兽1!$B$3,魂兽!$DF$79:$DF$85,0),2)+INDEX(魂兽!$CN$97:$CU$102,MATCH(魂兽1!$C$3,魂兽!$CM$97:$CM$102,0),2)+INDEX(魂兽!$BP$101:$BW$125,MATCH(魂兽1!$D$3,魂兽!$BO$101:$BO$125,0),2))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48" s="58">
        <f>IF(G148&lt;$A$3,0,INDEX(魂兽!$DG$79:$DN$85,MATCH(魂兽1!$B$3,魂兽!$DF$79:$DF$85,0),3)+INDEX(魂兽!$CN$97:$CU$102,MATCH(魂兽1!$C$3,魂兽!$CM$97:$CM$102,0),3)+INDEX(魂兽!$BP$101:$BW$125,MATCH(魂兽1!$D$3,魂兽!$BO$101:$BO$125,0),3))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48" s="58">
        <f>IF(G148&lt;$A$3,0,INDEX(魂兽!$DG$79:$DN$85,MATCH(魂兽1!$B$3,魂兽!$DF$79:$DF$85,0),5)+INDEX(魂兽!$CN$97:$CU$102,MATCH(魂兽1!$C$3,魂兽!$CM$97:$CM$102,0),5)+INDEX(魂兽!$BP$101:$BW$125,MATCH(魂兽1!$D$3,魂兽!$BO$101:$BO$125,0),5))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48" s="58">
        <f>IF(G148&lt;$A$3,0,INDEX(魂兽!$DG$79:$DN$85,MATCH(魂兽1!$B$3,魂兽!$DF$79:$DF$85,0),6)+INDEX(魂兽!$CN$97:$CU$102,MATCH(魂兽1!$C$3,魂兽!$CM$97:$CM$102,0),6)+INDEX(魂兽!$BP$101:$BW$125,MATCH(魂兽1!$D$3,魂兽!$BO$101:$BO$125,0),6))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48" s="58">
        <v>142</v>
      </c>
      <c r="X148" s="59">
        <f>IF($W148&lt;$L$3,0,INDEX(魂兽!$I$8:$I$126,MATCH(魂兽1!$X$3,魂兽!$G$8:$G$126,1),1))</f>
        <v>0.6</v>
      </c>
      <c r="Y148" s="59">
        <f>IF($W148&lt;$L$3,0,INDEX(魂兽!$I$8:$I$126,MATCH(魂兽1!$X$3,魂兽!$G$8:$G$126,1),1))</f>
        <v>0.6</v>
      </c>
      <c r="Z148" s="59">
        <f>IF($W148&lt;$L$3,0,INDEX(魂兽!$I$8:$I$126,MATCH(魂兽1!$X$3,魂兽!$G$8:$G$126,1),1))</f>
        <v>0.6</v>
      </c>
      <c r="AA148" s="59">
        <f>IF($W148&lt;$L$3,0,INDEX(魂兽!$I$8:$I$126,MATCH(魂兽1!$X$3,魂兽!$G$8:$G$126,1),1))</f>
        <v>0.6</v>
      </c>
      <c r="AB148" s="59">
        <f>IF($W148&lt;$L$3,0,INDEX(魂兽!$I$8:$I$126,MATCH(魂兽1!$X$3,魂兽!$G$8:$G$126,1),1))</f>
        <v>0.6</v>
      </c>
      <c r="AC148" s="59">
        <f>IF($W148&lt;$L$3,0,INDEX(魂兽!$I$8:$I$126,MATCH(魂兽1!$X$3,魂兽!$G$8:$G$126,1),1))</f>
        <v>0.6</v>
      </c>
      <c r="AD148" s="59">
        <f>IF($W148&lt;$L$3,0,INDEX(魂兽!$I$8:$I$126,MATCH(魂兽1!$X$3,魂兽!$G$8:$G$126,1),1))</f>
        <v>0.6</v>
      </c>
      <c r="AE148" s="59">
        <f>IF($W148&lt;$L$3,0,INDEX(魂兽!$I$8:$I$126,MATCH(魂兽1!$X$3,魂兽!$G$8:$G$126,1),1))</f>
        <v>0.6</v>
      </c>
      <c r="AF148" s="59">
        <f>IF($W148&lt;$L$3,0,INDEX(魂兽!$I$8:$I$126,MATCH(魂兽1!$X$3,魂兽!$G$8:$G$126,1),1))</f>
        <v>0.6</v>
      </c>
      <c r="AG148" s="59">
        <f>IF($W148&lt;$L$3,0,INDEX(魂兽!$I$8:$I$126,MATCH(魂兽1!$X$3,魂兽!$G$8:$G$126,1),1))</f>
        <v>0.6</v>
      </c>
      <c r="AH148" s="59">
        <f>IF($W148&lt;$L$3,0,INDEX(魂兽!$I$8:$I$126,MATCH(魂兽1!$X$3,魂兽!$G$8:$G$126,1),1))</f>
        <v>0.6</v>
      </c>
      <c r="AI148" s="59">
        <f>IF($W148&lt;$L$3,0,INDEX(魂兽!$I$8:$I$126,MATCH(魂兽1!$X$3,魂兽!$G$8:$G$126,1),1))</f>
        <v>0.6</v>
      </c>
      <c r="AJ148" s="59">
        <f>IF($W148&lt;$L$3,0,INDEX(魂兽!$I$8:$I$126,MATCH(魂兽1!$X$3,魂兽!$G$8:$G$126,1),1))</f>
        <v>0.6</v>
      </c>
      <c r="AK148" s="59">
        <f>IF($W148&lt;$L$3,0,INDEX(魂兽!$I$8:$I$126,MATCH(魂兽1!$X$3,魂兽!$G$8:$G$126,1),1))</f>
        <v>0.6</v>
      </c>
      <c r="AN148" s="58">
        <v>142</v>
      </c>
      <c r="AO148" s="58">
        <f>IF(G148&lt;$A$3,0,INDEX(魂兽!$DG$79:$DN$85,MATCH(魂兽1!$B$3,魂兽!$DF$79:$DF$85,0),7)+INDEX(魂兽!$CN$97:$CU$102,MATCH(魂兽1!$C$3,魂兽!$CM$97:$CM$102,0),7)+INDEX(魂兽!$BP$101:$BW$125,MATCH(魂兽1!$D$3,魂兽!$BO$101:$BO$125,0),7))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48" s="58">
        <f>IF(G148&lt;$A$3,0,INDEX(魂兽!$DG$79:$DN$85,MATCH(魂兽1!$B$3,魂兽!$DF$79:$DF$85,0),8)+INDEX(魂兽!$CN$97:$CU$102,MATCH(魂兽1!$C$3,魂兽!$CM$97:$CM$102,0),8)+INDEX(魂兽!$BP$101:$BW$125,MATCH(魂兽1!$D$3,魂兽!$BO$101:$BO$125,0),8))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49" spans="7:42" x14ac:dyDescent="0.2">
      <c r="G149" s="58">
        <v>143</v>
      </c>
      <c r="H149" s="29">
        <f>IF(G149&lt;$A$3,0,INDEX(魂兽!$DG$79:$DN$85,MATCH(魂兽1!$B$3,魂兽!$DF$79:$DF$85,0),4)+INDEX(魂兽!$CN$97:$CU$102,MATCH(魂兽1!$C$3,魂兽!$CM$97:$CM$102,0),4)+INDEX(魂兽!$BP$101:$BW$125,MATCH(魂兽1!$D$3,魂兽!$BO$101:$BO$125,0),4))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49" s="31">
        <f>IF(G149&lt;$A$3,0,INDEX(魂兽!$DG$79:$DN$85,MATCH(魂兽1!$B$3,魂兽!$DF$79:$DF$85,0),1)+INDEX(魂兽!$CN$97:$CU$102,MATCH(魂兽1!$C$3,魂兽!$CM$97:$CM$102,0),1)+INDEX(魂兽!$BP$101:$BW$125,MATCH(魂兽1!$D$3,魂兽!$BO$101:$BO$125,0),1))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49" s="58">
        <f>IF(G149&lt;$A$3,0,INDEX(魂兽!$DG$79:$DN$85,MATCH(魂兽1!$B$3,魂兽!$DF$79:$DF$85,0),2)+INDEX(魂兽!$CN$97:$CU$102,MATCH(魂兽1!$C$3,魂兽!$CM$97:$CM$102,0),2)+INDEX(魂兽!$BP$101:$BW$125,MATCH(魂兽1!$D$3,魂兽!$BO$101:$BO$125,0),2))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49" s="58">
        <f>IF(G149&lt;$A$3,0,INDEX(魂兽!$DG$79:$DN$85,MATCH(魂兽1!$B$3,魂兽!$DF$79:$DF$85,0),3)+INDEX(魂兽!$CN$97:$CU$102,MATCH(魂兽1!$C$3,魂兽!$CM$97:$CM$102,0),3)+INDEX(魂兽!$BP$101:$BW$125,MATCH(魂兽1!$D$3,魂兽!$BO$101:$BO$125,0),3))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49" s="58">
        <f>IF(G149&lt;$A$3,0,INDEX(魂兽!$DG$79:$DN$85,MATCH(魂兽1!$B$3,魂兽!$DF$79:$DF$85,0),5)+INDEX(魂兽!$CN$97:$CU$102,MATCH(魂兽1!$C$3,魂兽!$CM$97:$CM$102,0),5)+INDEX(魂兽!$BP$101:$BW$125,MATCH(魂兽1!$D$3,魂兽!$BO$101:$BO$125,0),5))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49" s="58">
        <f>IF(G149&lt;$A$3,0,INDEX(魂兽!$DG$79:$DN$85,MATCH(魂兽1!$B$3,魂兽!$DF$79:$DF$85,0),6)+INDEX(魂兽!$CN$97:$CU$102,MATCH(魂兽1!$C$3,魂兽!$CM$97:$CM$102,0),6)+INDEX(魂兽!$BP$101:$BW$125,MATCH(魂兽1!$D$3,魂兽!$BO$101:$BO$125,0),6))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49" s="58">
        <v>143</v>
      </c>
      <c r="X149" s="59">
        <f>IF($W149&lt;$L$3,0,INDEX(魂兽!$I$8:$I$126,MATCH(魂兽1!$X$3,魂兽!$G$8:$G$126,1),1))</f>
        <v>0.6</v>
      </c>
      <c r="Y149" s="59">
        <f>IF($W149&lt;$L$3,0,INDEX(魂兽!$I$8:$I$126,MATCH(魂兽1!$X$3,魂兽!$G$8:$G$126,1),1))</f>
        <v>0.6</v>
      </c>
      <c r="Z149" s="59">
        <f>IF($W149&lt;$L$3,0,INDEX(魂兽!$I$8:$I$126,MATCH(魂兽1!$X$3,魂兽!$G$8:$G$126,1),1))</f>
        <v>0.6</v>
      </c>
      <c r="AA149" s="59">
        <f>IF($W149&lt;$L$3,0,INDEX(魂兽!$I$8:$I$126,MATCH(魂兽1!$X$3,魂兽!$G$8:$G$126,1),1))</f>
        <v>0.6</v>
      </c>
      <c r="AB149" s="59">
        <f>IF($W149&lt;$L$3,0,INDEX(魂兽!$I$8:$I$126,MATCH(魂兽1!$X$3,魂兽!$G$8:$G$126,1),1))</f>
        <v>0.6</v>
      </c>
      <c r="AC149" s="59">
        <f>IF($W149&lt;$L$3,0,INDEX(魂兽!$I$8:$I$126,MATCH(魂兽1!$X$3,魂兽!$G$8:$G$126,1),1))</f>
        <v>0.6</v>
      </c>
      <c r="AD149" s="59">
        <f>IF($W149&lt;$L$3,0,INDEX(魂兽!$I$8:$I$126,MATCH(魂兽1!$X$3,魂兽!$G$8:$G$126,1),1))</f>
        <v>0.6</v>
      </c>
      <c r="AE149" s="59">
        <f>IF($W149&lt;$L$3,0,INDEX(魂兽!$I$8:$I$126,MATCH(魂兽1!$X$3,魂兽!$G$8:$G$126,1),1))</f>
        <v>0.6</v>
      </c>
      <c r="AF149" s="59">
        <f>IF($W149&lt;$L$3,0,INDEX(魂兽!$I$8:$I$126,MATCH(魂兽1!$X$3,魂兽!$G$8:$G$126,1),1))</f>
        <v>0.6</v>
      </c>
      <c r="AG149" s="59">
        <f>IF($W149&lt;$L$3,0,INDEX(魂兽!$I$8:$I$126,MATCH(魂兽1!$X$3,魂兽!$G$8:$G$126,1),1))</f>
        <v>0.6</v>
      </c>
      <c r="AH149" s="59">
        <f>IF($W149&lt;$L$3,0,INDEX(魂兽!$I$8:$I$126,MATCH(魂兽1!$X$3,魂兽!$G$8:$G$126,1),1))</f>
        <v>0.6</v>
      </c>
      <c r="AI149" s="59">
        <f>IF($W149&lt;$L$3,0,INDEX(魂兽!$I$8:$I$126,MATCH(魂兽1!$X$3,魂兽!$G$8:$G$126,1),1))</f>
        <v>0.6</v>
      </c>
      <c r="AJ149" s="59">
        <f>IF($W149&lt;$L$3,0,INDEX(魂兽!$I$8:$I$126,MATCH(魂兽1!$X$3,魂兽!$G$8:$G$126,1),1))</f>
        <v>0.6</v>
      </c>
      <c r="AK149" s="59">
        <f>IF($W149&lt;$L$3,0,INDEX(魂兽!$I$8:$I$126,MATCH(魂兽1!$X$3,魂兽!$G$8:$G$126,1),1))</f>
        <v>0.6</v>
      </c>
      <c r="AN149" s="58">
        <v>143</v>
      </c>
      <c r="AO149" s="58">
        <f>IF(G149&lt;$A$3,0,INDEX(魂兽!$DG$79:$DN$85,MATCH(魂兽1!$B$3,魂兽!$DF$79:$DF$85,0),7)+INDEX(魂兽!$CN$97:$CU$102,MATCH(魂兽1!$C$3,魂兽!$CM$97:$CM$102,0),7)+INDEX(魂兽!$BP$101:$BW$125,MATCH(魂兽1!$D$3,魂兽!$BO$101:$BO$125,0),7))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49" s="58">
        <f>IF(G149&lt;$A$3,0,INDEX(魂兽!$DG$79:$DN$85,MATCH(魂兽1!$B$3,魂兽!$DF$79:$DF$85,0),8)+INDEX(魂兽!$CN$97:$CU$102,MATCH(魂兽1!$C$3,魂兽!$CM$97:$CM$102,0),8)+INDEX(魂兽!$BP$101:$BW$125,MATCH(魂兽1!$D$3,魂兽!$BO$101:$BO$125,0),8))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50" spans="7:42" x14ac:dyDescent="0.2">
      <c r="G150" s="58">
        <v>144</v>
      </c>
      <c r="H150" s="29">
        <f>IF(G150&lt;$A$3,0,INDEX(魂兽!$DG$79:$DN$85,MATCH(魂兽1!$B$3,魂兽!$DF$79:$DF$85,0),4)+INDEX(魂兽!$CN$97:$CU$102,MATCH(魂兽1!$C$3,魂兽!$CM$97:$CM$102,0),4)+INDEX(魂兽!$BP$101:$BW$125,MATCH(魂兽1!$D$3,魂兽!$BO$101:$BO$125,0),4))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50" s="31">
        <f>IF(G150&lt;$A$3,0,INDEX(魂兽!$DG$79:$DN$85,MATCH(魂兽1!$B$3,魂兽!$DF$79:$DF$85,0),1)+INDEX(魂兽!$CN$97:$CU$102,MATCH(魂兽1!$C$3,魂兽!$CM$97:$CM$102,0),1)+INDEX(魂兽!$BP$101:$BW$125,MATCH(魂兽1!$D$3,魂兽!$BO$101:$BO$125,0),1))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50" s="58">
        <f>IF(G150&lt;$A$3,0,INDEX(魂兽!$DG$79:$DN$85,MATCH(魂兽1!$B$3,魂兽!$DF$79:$DF$85,0),2)+INDEX(魂兽!$CN$97:$CU$102,MATCH(魂兽1!$C$3,魂兽!$CM$97:$CM$102,0),2)+INDEX(魂兽!$BP$101:$BW$125,MATCH(魂兽1!$D$3,魂兽!$BO$101:$BO$125,0),2))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50" s="58">
        <f>IF(G150&lt;$A$3,0,INDEX(魂兽!$DG$79:$DN$85,MATCH(魂兽1!$B$3,魂兽!$DF$79:$DF$85,0),3)+INDEX(魂兽!$CN$97:$CU$102,MATCH(魂兽1!$C$3,魂兽!$CM$97:$CM$102,0),3)+INDEX(魂兽!$BP$101:$BW$125,MATCH(魂兽1!$D$3,魂兽!$BO$101:$BO$125,0),3))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50" s="58">
        <f>IF(G150&lt;$A$3,0,INDEX(魂兽!$DG$79:$DN$85,MATCH(魂兽1!$B$3,魂兽!$DF$79:$DF$85,0),5)+INDEX(魂兽!$CN$97:$CU$102,MATCH(魂兽1!$C$3,魂兽!$CM$97:$CM$102,0),5)+INDEX(魂兽!$BP$101:$BW$125,MATCH(魂兽1!$D$3,魂兽!$BO$101:$BO$125,0),5))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50" s="58">
        <f>IF(G150&lt;$A$3,0,INDEX(魂兽!$DG$79:$DN$85,MATCH(魂兽1!$B$3,魂兽!$DF$79:$DF$85,0),6)+INDEX(魂兽!$CN$97:$CU$102,MATCH(魂兽1!$C$3,魂兽!$CM$97:$CM$102,0),6)+INDEX(魂兽!$BP$101:$BW$125,MATCH(魂兽1!$D$3,魂兽!$BO$101:$BO$125,0),6))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50" s="58">
        <v>144</v>
      </c>
      <c r="X150" s="59">
        <f>IF($W150&lt;$L$3,0,INDEX(魂兽!$I$8:$I$126,MATCH(魂兽1!$X$3,魂兽!$G$8:$G$126,1),1))</f>
        <v>0.6</v>
      </c>
      <c r="Y150" s="59">
        <f>IF($W150&lt;$L$3,0,INDEX(魂兽!$I$8:$I$126,MATCH(魂兽1!$X$3,魂兽!$G$8:$G$126,1),1))</f>
        <v>0.6</v>
      </c>
      <c r="Z150" s="59">
        <f>IF($W150&lt;$L$3,0,INDEX(魂兽!$I$8:$I$126,MATCH(魂兽1!$X$3,魂兽!$G$8:$G$126,1),1))</f>
        <v>0.6</v>
      </c>
      <c r="AA150" s="59">
        <f>IF($W150&lt;$L$3,0,INDEX(魂兽!$I$8:$I$126,MATCH(魂兽1!$X$3,魂兽!$G$8:$G$126,1),1))</f>
        <v>0.6</v>
      </c>
      <c r="AB150" s="59">
        <f>IF($W150&lt;$L$3,0,INDEX(魂兽!$I$8:$I$126,MATCH(魂兽1!$X$3,魂兽!$G$8:$G$126,1),1))</f>
        <v>0.6</v>
      </c>
      <c r="AC150" s="59">
        <f>IF($W150&lt;$L$3,0,INDEX(魂兽!$I$8:$I$126,MATCH(魂兽1!$X$3,魂兽!$G$8:$G$126,1),1))</f>
        <v>0.6</v>
      </c>
      <c r="AD150" s="59">
        <f>IF($W150&lt;$L$3,0,INDEX(魂兽!$I$8:$I$126,MATCH(魂兽1!$X$3,魂兽!$G$8:$G$126,1),1))</f>
        <v>0.6</v>
      </c>
      <c r="AE150" s="59">
        <f>IF($W150&lt;$L$3,0,INDEX(魂兽!$I$8:$I$126,MATCH(魂兽1!$X$3,魂兽!$G$8:$G$126,1),1))</f>
        <v>0.6</v>
      </c>
      <c r="AF150" s="59">
        <f>IF($W150&lt;$L$3,0,INDEX(魂兽!$I$8:$I$126,MATCH(魂兽1!$X$3,魂兽!$G$8:$G$126,1),1))</f>
        <v>0.6</v>
      </c>
      <c r="AG150" s="59">
        <f>IF($W150&lt;$L$3,0,INDEX(魂兽!$I$8:$I$126,MATCH(魂兽1!$X$3,魂兽!$G$8:$G$126,1),1))</f>
        <v>0.6</v>
      </c>
      <c r="AH150" s="59">
        <f>IF($W150&lt;$L$3,0,INDEX(魂兽!$I$8:$I$126,MATCH(魂兽1!$X$3,魂兽!$G$8:$G$126,1),1))</f>
        <v>0.6</v>
      </c>
      <c r="AI150" s="59">
        <f>IF($W150&lt;$L$3,0,INDEX(魂兽!$I$8:$I$126,MATCH(魂兽1!$X$3,魂兽!$G$8:$G$126,1),1))</f>
        <v>0.6</v>
      </c>
      <c r="AJ150" s="59">
        <f>IF($W150&lt;$L$3,0,INDEX(魂兽!$I$8:$I$126,MATCH(魂兽1!$X$3,魂兽!$G$8:$G$126,1),1))</f>
        <v>0.6</v>
      </c>
      <c r="AK150" s="59">
        <f>IF($W150&lt;$L$3,0,INDEX(魂兽!$I$8:$I$126,MATCH(魂兽1!$X$3,魂兽!$G$8:$G$126,1),1))</f>
        <v>0.6</v>
      </c>
      <c r="AN150" s="58">
        <v>144</v>
      </c>
      <c r="AO150" s="58">
        <f>IF(G150&lt;$A$3,0,INDEX(魂兽!$DG$79:$DN$85,MATCH(魂兽1!$B$3,魂兽!$DF$79:$DF$85,0),7)+INDEX(魂兽!$CN$97:$CU$102,MATCH(魂兽1!$C$3,魂兽!$CM$97:$CM$102,0),7)+INDEX(魂兽!$BP$101:$BW$125,MATCH(魂兽1!$D$3,魂兽!$BO$101:$BO$125,0),7))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50" s="58">
        <f>IF(G150&lt;$A$3,0,INDEX(魂兽!$DG$79:$DN$85,MATCH(魂兽1!$B$3,魂兽!$DF$79:$DF$85,0),8)+INDEX(魂兽!$CN$97:$CU$102,MATCH(魂兽1!$C$3,魂兽!$CM$97:$CM$102,0),8)+INDEX(魂兽!$BP$101:$BW$125,MATCH(魂兽1!$D$3,魂兽!$BO$101:$BO$125,0),8))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51" spans="7:42" x14ac:dyDescent="0.2">
      <c r="G151" s="58">
        <v>145</v>
      </c>
      <c r="H151" s="29">
        <f>IF(G151&lt;$A$3,0,INDEX(魂兽!$DG$79:$DN$85,MATCH(魂兽1!$B$3,魂兽!$DF$79:$DF$85,0),4)+INDEX(魂兽!$CN$97:$CU$102,MATCH(魂兽1!$C$3,魂兽!$CM$97:$CM$102,0),4)+INDEX(魂兽!$BP$101:$BW$125,MATCH(魂兽1!$D$3,魂兽!$BO$101:$BO$125,0),4))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51" s="31">
        <f>IF(G151&lt;$A$3,0,INDEX(魂兽!$DG$79:$DN$85,MATCH(魂兽1!$B$3,魂兽!$DF$79:$DF$85,0),1)+INDEX(魂兽!$CN$97:$CU$102,MATCH(魂兽1!$C$3,魂兽!$CM$97:$CM$102,0),1)+INDEX(魂兽!$BP$101:$BW$125,MATCH(魂兽1!$D$3,魂兽!$BO$101:$BO$125,0),1))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51" s="58">
        <f>IF(G151&lt;$A$3,0,INDEX(魂兽!$DG$79:$DN$85,MATCH(魂兽1!$B$3,魂兽!$DF$79:$DF$85,0),2)+INDEX(魂兽!$CN$97:$CU$102,MATCH(魂兽1!$C$3,魂兽!$CM$97:$CM$102,0),2)+INDEX(魂兽!$BP$101:$BW$125,MATCH(魂兽1!$D$3,魂兽!$BO$101:$BO$125,0),2))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51" s="58">
        <f>IF(G151&lt;$A$3,0,INDEX(魂兽!$DG$79:$DN$85,MATCH(魂兽1!$B$3,魂兽!$DF$79:$DF$85,0),3)+INDEX(魂兽!$CN$97:$CU$102,MATCH(魂兽1!$C$3,魂兽!$CM$97:$CM$102,0),3)+INDEX(魂兽!$BP$101:$BW$125,MATCH(魂兽1!$D$3,魂兽!$BO$101:$BO$125,0),3))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51" s="58">
        <f>IF(G151&lt;$A$3,0,INDEX(魂兽!$DG$79:$DN$85,MATCH(魂兽1!$B$3,魂兽!$DF$79:$DF$85,0),5)+INDEX(魂兽!$CN$97:$CU$102,MATCH(魂兽1!$C$3,魂兽!$CM$97:$CM$102,0),5)+INDEX(魂兽!$BP$101:$BW$125,MATCH(魂兽1!$D$3,魂兽!$BO$101:$BO$125,0),5))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51" s="58">
        <f>IF(G151&lt;$A$3,0,INDEX(魂兽!$DG$79:$DN$85,MATCH(魂兽1!$B$3,魂兽!$DF$79:$DF$85,0),6)+INDEX(魂兽!$CN$97:$CU$102,MATCH(魂兽1!$C$3,魂兽!$CM$97:$CM$102,0),6)+INDEX(魂兽!$BP$101:$BW$125,MATCH(魂兽1!$D$3,魂兽!$BO$101:$BO$125,0),6))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51" s="58">
        <v>145</v>
      </c>
      <c r="X151" s="59">
        <f>IF($W151&lt;$L$3,0,INDEX(魂兽!$I$8:$I$126,MATCH(魂兽1!$X$3,魂兽!$G$8:$G$126,1),1))</f>
        <v>0.6</v>
      </c>
      <c r="Y151" s="59">
        <f>IF($W151&lt;$L$3,0,INDEX(魂兽!$I$8:$I$126,MATCH(魂兽1!$X$3,魂兽!$G$8:$G$126,1),1))</f>
        <v>0.6</v>
      </c>
      <c r="Z151" s="59">
        <f>IF($W151&lt;$L$3,0,INDEX(魂兽!$I$8:$I$126,MATCH(魂兽1!$X$3,魂兽!$G$8:$G$126,1),1))</f>
        <v>0.6</v>
      </c>
      <c r="AA151" s="59">
        <f>IF($W151&lt;$L$3,0,INDEX(魂兽!$I$8:$I$126,MATCH(魂兽1!$X$3,魂兽!$G$8:$G$126,1),1))</f>
        <v>0.6</v>
      </c>
      <c r="AB151" s="59">
        <f>IF($W151&lt;$L$3,0,INDEX(魂兽!$I$8:$I$126,MATCH(魂兽1!$X$3,魂兽!$G$8:$G$126,1),1))</f>
        <v>0.6</v>
      </c>
      <c r="AC151" s="59">
        <f>IF($W151&lt;$L$3,0,INDEX(魂兽!$I$8:$I$126,MATCH(魂兽1!$X$3,魂兽!$G$8:$G$126,1),1))</f>
        <v>0.6</v>
      </c>
      <c r="AD151" s="59">
        <f>IF($W151&lt;$L$3,0,INDEX(魂兽!$I$8:$I$126,MATCH(魂兽1!$X$3,魂兽!$G$8:$G$126,1),1))</f>
        <v>0.6</v>
      </c>
      <c r="AE151" s="59">
        <f>IF($W151&lt;$L$3,0,INDEX(魂兽!$I$8:$I$126,MATCH(魂兽1!$X$3,魂兽!$G$8:$G$126,1),1))</f>
        <v>0.6</v>
      </c>
      <c r="AF151" s="59">
        <f>IF($W151&lt;$L$3,0,INDEX(魂兽!$I$8:$I$126,MATCH(魂兽1!$X$3,魂兽!$G$8:$G$126,1),1))</f>
        <v>0.6</v>
      </c>
      <c r="AG151" s="59">
        <f>IF($W151&lt;$L$3,0,INDEX(魂兽!$I$8:$I$126,MATCH(魂兽1!$X$3,魂兽!$G$8:$G$126,1),1))</f>
        <v>0.6</v>
      </c>
      <c r="AH151" s="59">
        <f>IF($W151&lt;$L$3,0,INDEX(魂兽!$I$8:$I$126,MATCH(魂兽1!$X$3,魂兽!$G$8:$G$126,1),1))</f>
        <v>0.6</v>
      </c>
      <c r="AI151" s="59">
        <f>IF($W151&lt;$L$3,0,INDEX(魂兽!$I$8:$I$126,MATCH(魂兽1!$X$3,魂兽!$G$8:$G$126,1),1))</f>
        <v>0.6</v>
      </c>
      <c r="AJ151" s="59">
        <f>IF($W151&lt;$L$3,0,INDEX(魂兽!$I$8:$I$126,MATCH(魂兽1!$X$3,魂兽!$G$8:$G$126,1),1))</f>
        <v>0.6</v>
      </c>
      <c r="AK151" s="59">
        <f>IF($W151&lt;$L$3,0,INDEX(魂兽!$I$8:$I$126,MATCH(魂兽1!$X$3,魂兽!$G$8:$G$126,1),1))</f>
        <v>0.6</v>
      </c>
      <c r="AN151" s="58">
        <v>145</v>
      </c>
      <c r="AO151" s="58">
        <f>IF(G151&lt;$A$3,0,INDEX(魂兽!$DG$79:$DN$85,MATCH(魂兽1!$B$3,魂兽!$DF$79:$DF$85,0),7)+INDEX(魂兽!$CN$97:$CU$102,MATCH(魂兽1!$C$3,魂兽!$CM$97:$CM$102,0),7)+INDEX(魂兽!$BP$101:$BW$125,MATCH(魂兽1!$D$3,魂兽!$BO$101:$BO$125,0),7))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51" s="58">
        <f>IF(G151&lt;$A$3,0,INDEX(魂兽!$DG$79:$DN$85,MATCH(魂兽1!$B$3,魂兽!$DF$79:$DF$85,0),8)+INDEX(魂兽!$CN$97:$CU$102,MATCH(魂兽1!$C$3,魂兽!$CM$97:$CM$102,0),8)+INDEX(魂兽!$BP$101:$BW$125,MATCH(魂兽1!$D$3,魂兽!$BO$101:$BO$125,0),8))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52" spans="7:42" x14ac:dyDescent="0.2">
      <c r="G152" s="58">
        <v>146</v>
      </c>
      <c r="H152" s="29">
        <f>IF(G152&lt;$A$3,0,INDEX(魂兽!$DG$79:$DN$85,MATCH(魂兽1!$B$3,魂兽!$DF$79:$DF$85,0),4)+INDEX(魂兽!$CN$97:$CU$102,MATCH(魂兽1!$C$3,魂兽!$CM$97:$CM$102,0),4)+INDEX(魂兽!$BP$101:$BW$125,MATCH(魂兽1!$D$3,魂兽!$BO$101:$BO$125,0),4))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52" s="31">
        <f>IF(G152&lt;$A$3,0,INDEX(魂兽!$DG$79:$DN$85,MATCH(魂兽1!$B$3,魂兽!$DF$79:$DF$85,0),1)+INDEX(魂兽!$CN$97:$CU$102,MATCH(魂兽1!$C$3,魂兽!$CM$97:$CM$102,0),1)+INDEX(魂兽!$BP$101:$BW$125,MATCH(魂兽1!$D$3,魂兽!$BO$101:$BO$125,0),1))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52" s="58">
        <f>IF(G152&lt;$A$3,0,INDEX(魂兽!$DG$79:$DN$85,MATCH(魂兽1!$B$3,魂兽!$DF$79:$DF$85,0),2)+INDEX(魂兽!$CN$97:$CU$102,MATCH(魂兽1!$C$3,魂兽!$CM$97:$CM$102,0),2)+INDEX(魂兽!$BP$101:$BW$125,MATCH(魂兽1!$D$3,魂兽!$BO$101:$BO$125,0),2))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52" s="58">
        <f>IF(G152&lt;$A$3,0,INDEX(魂兽!$DG$79:$DN$85,MATCH(魂兽1!$B$3,魂兽!$DF$79:$DF$85,0),3)+INDEX(魂兽!$CN$97:$CU$102,MATCH(魂兽1!$C$3,魂兽!$CM$97:$CM$102,0),3)+INDEX(魂兽!$BP$101:$BW$125,MATCH(魂兽1!$D$3,魂兽!$BO$101:$BO$125,0),3))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52" s="58">
        <f>IF(G152&lt;$A$3,0,INDEX(魂兽!$DG$79:$DN$85,MATCH(魂兽1!$B$3,魂兽!$DF$79:$DF$85,0),5)+INDEX(魂兽!$CN$97:$CU$102,MATCH(魂兽1!$C$3,魂兽!$CM$97:$CM$102,0),5)+INDEX(魂兽!$BP$101:$BW$125,MATCH(魂兽1!$D$3,魂兽!$BO$101:$BO$125,0),5))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52" s="58">
        <f>IF(G152&lt;$A$3,0,INDEX(魂兽!$DG$79:$DN$85,MATCH(魂兽1!$B$3,魂兽!$DF$79:$DF$85,0),6)+INDEX(魂兽!$CN$97:$CU$102,MATCH(魂兽1!$C$3,魂兽!$CM$97:$CM$102,0),6)+INDEX(魂兽!$BP$101:$BW$125,MATCH(魂兽1!$D$3,魂兽!$BO$101:$BO$125,0),6))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52" s="58">
        <v>146</v>
      </c>
      <c r="X152" s="59">
        <f>IF($W152&lt;$L$3,0,INDEX(魂兽!$I$8:$I$126,MATCH(魂兽1!$X$3,魂兽!$G$8:$G$126,1),1))</f>
        <v>0.6</v>
      </c>
      <c r="Y152" s="59">
        <f>IF($W152&lt;$L$3,0,INDEX(魂兽!$I$8:$I$126,MATCH(魂兽1!$X$3,魂兽!$G$8:$G$126,1),1))</f>
        <v>0.6</v>
      </c>
      <c r="Z152" s="59">
        <f>IF($W152&lt;$L$3,0,INDEX(魂兽!$I$8:$I$126,MATCH(魂兽1!$X$3,魂兽!$G$8:$G$126,1),1))</f>
        <v>0.6</v>
      </c>
      <c r="AA152" s="59">
        <f>IF($W152&lt;$L$3,0,INDEX(魂兽!$I$8:$I$126,MATCH(魂兽1!$X$3,魂兽!$G$8:$G$126,1),1))</f>
        <v>0.6</v>
      </c>
      <c r="AB152" s="59">
        <f>IF($W152&lt;$L$3,0,INDEX(魂兽!$I$8:$I$126,MATCH(魂兽1!$X$3,魂兽!$G$8:$G$126,1),1))</f>
        <v>0.6</v>
      </c>
      <c r="AC152" s="59">
        <f>IF($W152&lt;$L$3,0,INDEX(魂兽!$I$8:$I$126,MATCH(魂兽1!$X$3,魂兽!$G$8:$G$126,1),1))</f>
        <v>0.6</v>
      </c>
      <c r="AD152" s="59">
        <f>IF($W152&lt;$L$3,0,INDEX(魂兽!$I$8:$I$126,MATCH(魂兽1!$X$3,魂兽!$G$8:$G$126,1),1))</f>
        <v>0.6</v>
      </c>
      <c r="AE152" s="59">
        <f>IF($W152&lt;$L$3,0,INDEX(魂兽!$I$8:$I$126,MATCH(魂兽1!$X$3,魂兽!$G$8:$G$126,1),1))</f>
        <v>0.6</v>
      </c>
      <c r="AF152" s="59">
        <f>IF($W152&lt;$L$3,0,INDEX(魂兽!$I$8:$I$126,MATCH(魂兽1!$X$3,魂兽!$G$8:$G$126,1),1))</f>
        <v>0.6</v>
      </c>
      <c r="AG152" s="59">
        <f>IF($W152&lt;$L$3,0,INDEX(魂兽!$I$8:$I$126,MATCH(魂兽1!$X$3,魂兽!$G$8:$G$126,1),1))</f>
        <v>0.6</v>
      </c>
      <c r="AH152" s="59">
        <f>IF($W152&lt;$L$3,0,INDEX(魂兽!$I$8:$I$126,MATCH(魂兽1!$X$3,魂兽!$G$8:$G$126,1),1))</f>
        <v>0.6</v>
      </c>
      <c r="AI152" s="59">
        <f>IF($W152&lt;$L$3,0,INDEX(魂兽!$I$8:$I$126,MATCH(魂兽1!$X$3,魂兽!$G$8:$G$126,1),1))</f>
        <v>0.6</v>
      </c>
      <c r="AJ152" s="59">
        <f>IF($W152&lt;$L$3,0,INDEX(魂兽!$I$8:$I$126,MATCH(魂兽1!$X$3,魂兽!$G$8:$G$126,1),1))</f>
        <v>0.6</v>
      </c>
      <c r="AK152" s="59">
        <f>IF($W152&lt;$L$3,0,INDEX(魂兽!$I$8:$I$126,MATCH(魂兽1!$X$3,魂兽!$G$8:$G$126,1),1))</f>
        <v>0.6</v>
      </c>
      <c r="AN152" s="58">
        <v>146</v>
      </c>
      <c r="AO152" s="58">
        <f>IF(G152&lt;$A$3,0,INDEX(魂兽!$DG$79:$DN$85,MATCH(魂兽1!$B$3,魂兽!$DF$79:$DF$85,0),7)+INDEX(魂兽!$CN$97:$CU$102,MATCH(魂兽1!$C$3,魂兽!$CM$97:$CM$102,0),7)+INDEX(魂兽!$BP$101:$BW$125,MATCH(魂兽1!$D$3,魂兽!$BO$101:$BO$125,0),7))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52" s="58">
        <f>IF(G152&lt;$A$3,0,INDEX(魂兽!$DG$79:$DN$85,MATCH(魂兽1!$B$3,魂兽!$DF$79:$DF$85,0),8)+INDEX(魂兽!$CN$97:$CU$102,MATCH(魂兽1!$C$3,魂兽!$CM$97:$CM$102,0),8)+INDEX(魂兽!$BP$101:$BW$125,MATCH(魂兽1!$D$3,魂兽!$BO$101:$BO$125,0),8))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53" spans="7:42" x14ac:dyDescent="0.2">
      <c r="G153" s="58">
        <v>147</v>
      </c>
      <c r="H153" s="29">
        <f>IF(G153&lt;$A$3,0,INDEX(魂兽!$DG$79:$DN$85,MATCH(魂兽1!$B$3,魂兽!$DF$79:$DF$85,0),4)+INDEX(魂兽!$CN$97:$CU$102,MATCH(魂兽1!$C$3,魂兽!$CM$97:$CM$102,0),4)+INDEX(魂兽!$BP$101:$BW$125,MATCH(魂兽1!$D$3,魂兽!$BO$101:$BO$125,0),4))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53" s="31">
        <f>IF(G153&lt;$A$3,0,INDEX(魂兽!$DG$79:$DN$85,MATCH(魂兽1!$B$3,魂兽!$DF$79:$DF$85,0),1)+INDEX(魂兽!$CN$97:$CU$102,MATCH(魂兽1!$C$3,魂兽!$CM$97:$CM$102,0),1)+INDEX(魂兽!$BP$101:$BW$125,MATCH(魂兽1!$D$3,魂兽!$BO$101:$BO$125,0),1))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53" s="58">
        <f>IF(G153&lt;$A$3,0,INDEX(魂兽!$DG$79:$DN$85,MATCH(魂兽1!$B$3,魂兽!$DF$79:$DF$85,0),2)+INDEX(魂兽!$CN$97:$CU$102,MATCH(魂兽1!$C$3,魂兽!$CM$97:$CM$102,0),2)+INDEX(魂兽!$BP$101:$BW$125,MATCH(魂兽1!$D$3,魂兽!$BO$101:$BO$125,0),2))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53" s="58">
        <f>IF(G153&lt;$A$3,0,INDEX(魂兽!$DG$79:$DN$85,MATCH(魂兽1!$B$3,魂兽!$DF$79:$DF$85,0),3)+INDEX(魂兽!$CN$97:$CU$102,MATCH(魂兽1!$C$3,魂兽!$CM$97:$CM$102,0),3)+INDEX(魂兽!$BP$101:$BW$125,MATCH(魂兽1!$D$3,魂兽!$BO$101:$BO$125,0),3))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53" s="58">
        <f>IF(G153&lt;$A$3,0,INDEX(魂兽!$DG$79:$DN$85,MATCH(魂兽1!$B$3,魂兽!$DF$79:$DF$85,0),5)+INDEX(魂兽!$CN$97:$CU$102,MATCH(魂兽1!$C$3,魂兽!$CM$97:$CM$102,0),5)+INDEX(魂兽!$BP$101:$BW$125,MATCH(魂兽1!$D$3,魂兽!$BO$101:$BO$125,0),5))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53" s="58">
        <f>IF(G153&lt;$A$3,0,INDEX(魂兽!$DG$79:$DN$85,MATCH(魂兽1!$B$3,魂兽!$DF$79:$DF$85,0),6)+INDEX(魂兽!$CN$97:$CU$102,MATCH(魂兽1!$C$3,魂兽!$CM$97:$CM$102,0),6)+INDEX(魂兽!$BP$101:$BW$125,MATCH(魂兽1!$D$3,魂兽!$BO$101:$BO$125,0),6))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53" s="58">
        <v>147</v>
      </c>
      <c r="X153" s="59">
        <f>IF($W153&lt;$L$3,0,INDEX(魂兽!$I$8:$I$126,MATCH(魂兽1!$X$3,魂兽!$G$8:$G$126,1),1))</f>
        <v>0.6</v>
      </c>
      <c r="Y153" s="59">
        <f>IF($W153&lt;$L$3,0,INDEX(魂兽!$I$8:$I$126,MATCH(魂兽1!$X$3,魂兽!$G$8:$G$126,1),1))</f>
        <v>0.6</v>
      </c>
      <c r="Z153" s="59">
        <f>IF($W153&lt;$L$3,0,INDEX(魂兽!$I$8:$I$126,MATCH(魂兽1!$X$3,魂兽!$G$8:$G$126,1),1))</f>
        <v>0.6</v>
      </c>
      <c r="AA153" s="59">
        <f>IF($W153&lt;$L$3,0,INDEX(魂兽!$I$8:$I$126,MATCH(魂兽1!$X$3,魂兽!$G$8:$G$126,1),1))</f>
        <v>0.6</v>
      </c>
      <c r="AB153" s="59">
        <f>IF($W153&lt;$L$3,0,INDEX(魂兽!$I$8:$I$126,MATCH(魂兽1!$X$3,魂兽!$G$8:$G$126,1),1))</f>
        <v>0.6</v>
      </c>
      <c r="AC153" s="59">
        <f>IF($W153&lt;$L$3,0,INDEX(魂兽!$I$8:$I$126,MATCH(魂兽1!$X$3,魂兽!$G$8:$G$126,1),1))</f>
        <v>0.6</v>
      </c>
      <c r="AD153" s="59">
        <f>IF($W153&lt;$L$3,0,INDEX(魂兽!$I$8:$I$126,MATCH(魂兽1!$X$3,魂兽!$G$8:$G$126,1),1))</f>
        <v>0.6</v>
      </c>
      <c r="AE153" s="59">
        <f>IF($W153&lt;$L$3,0,INDEX(魂兽!$I$8:$I$126,MATCH(魂兽1!$X$3,魂兽!$G$8:$G$126,1),1))</f>
        <v>0.6</v>
      </c>
      <c r="AF153" s="59">
        <f>IF($W153&lt;$L$3,0,INDEX(魂兽!$I$8:$I$126,MATCH(魂兽1!$X$3,魂兽!$G$8:$G$126,1),1))</f>
        <v>0.6</v>
      </c>
      <c r="AG153" s="59">
        <f>IF($W153&lt;$L$3,0,INDEX(魂兽!$I$8:$I$126,MATCH(魂兽1!$X$3,魂兽!$G$8:$G$126,1),1))</f>
        <v>0.6</v>
      </c>
      <c r="AH153" s="59">
        <f>IF($W153&lt;$L$3,0,INDEX(魂兽!$I$8:$I$126,MATCH(魂兽1!$X$3,魂兽!$G$8:$G$126,1),1))</f>
        <v>0.6</v>
      </c>
      <c r="AI153" s="59">
        <f>IF($W153&lt;$L$3,0,INDEX(魂兽!$I$8:$I$126,MATCH(魂兽1!$X$3,魂兽!$G$8:$G$126,1),1))</f>
        <v>0.6</v>
      </c>
      <c r="AJ153" s="59">
        <f>IF($W153&lt;$L$3,0,INDEX(魂兽!$I$8:$I$126,MATCH(魂兽1!$X$3,魂兽!$G$8:$G$126,1),1))</f>
        <v>0.6</v>
      </c>
      <c r="AK153" s="59">
        <f>IF($W153&lt;$L$3,0,INDEX(魂兽!$I$8:$I$126,MATCH(魂兽1!$X$3,魂兽!$G$8:$G$126,1),1))</f>
        <v>0.6</v>
      </c>
      <c r="AN153" s="58">
        <v>147</v>
      </c>
      <c r="AO153" s="58">
        <f>IF(G153&lt;$A$3,0,INDEX(魂兽!$DG$79:$DN$85,MATCH(魂兽1!$B$3,魂兽!$DF$79:$DF$85,0),7)+INDEX(魂兽!$CN$97:$CU$102,MATCH(魂兽1!$C$3,魂兽!$CM$97:$CM$102,0),7)+INDEX(魂兽!$BP$101:$BW$125,MATCH(魂兽1!$D$3,魂兽!$BO$101:$BO$125,0),7))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53" s="58">
        <f>IF(G153&lt;$A$3,0,INDEX(魂兽!$DG$79:$DN$85,MATCH(魂兽1!$B$3,魂兽!$DF$79:$DF$85,0),8)+INDEX(魂兽!$CN$97:$CU$102,MATCH(魂兽1!$C$3,魂兽!$CM$97:$CM$102,0),8)+INDEX(魂兽!$BP$101:$BW$125,MATCH(魂兽1!$D$3,魂兽!$BO$101:$BO$125,0),8))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54" spans="7:42" x14ac:dyDescent="0.2">
      <c r="G154" s="58">
        <v>148</v>
      </c>
      <c r="H154" s="29">
        <f>IF(G154&lt;$A$3,0,INDEX(魂兽!$DG$79:$DN$85,MATCH(魂兽1!$B$3,魂兽!$DF$79:$DF$85,0),4)+INDEX(魂兽!$CN$97:$CU$102,MATCH(魂兽1!$C$3,魂兽!$CM$97:$CM$102,0),4)+INDEX(魂兽!$BP$101:$BW$125,MATCH(魂兽1!$D$3,魂兽!$BO$101:$BO$125,0),4))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54" s="31">
        <f>IF(G154&lt;$A$3,0,INDEX(魂兽!$DG$79:$DN$85,MATCH(魂兽1!$B$3,魂兽!$DF$79:$DF$85,0),1)+INDEX(魂兽!$CN$97:$CU$102,MATCH(魂兽1!$C$3,魂兽!$CM$97:$CM$102,0),1)+INDEX(魂兽!$BP$101:$BW$125,MATCH(魂兽1!$D$3,魂兽!$BO$101:$BO$125,0),1))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54" s="58">
        <f>IF(G154&lt;$A$3,0,INDEX(魂兽!$DG$79:$DN$85,MATCH(魂兽1!$B$3,魂兽!$DF$79:$DF$85,0),2)+INDEX(魂兽!$CN$97:$CU$102,MATCH(魂兽1!$C$3,魂兽!$CM$97:$CM$102,0),2)+INDEX(魂兽!$BP$101:$BW$125,MATCH(魂兽1!$D$3,魂兽!$BO$101:$BO$125,0),2))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54" s="58">
        <f>IF(G154&lt;$A$3,0,INDEX(魂兽!$DG$79:$DN$85,MATCH(魂兽1!$B$3,魂兽!$DF$79:$DF$85,0),3)+INDEX(魂兽!$CN$97:$CU$102,MATCH(魂兽1!$C$3,魂兽!$CM$97:$CM$102,0),3)+INDEX(魂兽!$BP$101:$BW$125,MATCH(魂兽1!$D$3,魂兽!$BO$101:$BO$125,0),3))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54" s="58">
        <f>IF(G154&lt;$A$3,0,INDEX(魂兽!$DG$79:$DN$85,MATCH(魂兽1!$B$3,魂兽!$DF$79:$DF$85,0),5)+INDEX(魂兽!$CN$97:$CU$102,MATCH(魂兽1!$C$3,魂兽!$CM$97:$CM$102,0),5)+INDEX(魂兽!$BP$101:$BW$125,MATCH(魂兽1!$D$3,魂兽!$BO$101:$BO$125,0),5))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54" s="58">
        <f>IF(G154&lt;$A$3,0,INDEX(魂兽!$DG$79:$DN$85,MATCH(魂兽1!$B$3,魂兽!$DF$79:$DF$85,0),6)+INDEX(魂兽!$CN$97:$CU$102,MATCH(魂兽1!$C$3,魂兽!$CM$97:$CM$102,0),6)+INDEX(魂兽!$BP$101:$BW$125,MATCH(魂兽1!$D$3,魂兽!$BO$101:$BO$125,0),6))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54" s="58">
        <v>148</v>
      </c>
      <c r="X154" s="59">
        <f>IF($W154&lt;$L$3,0,INDEX(魂兽!$I$8:$I$126,MATCH(魂兽1!$X$3,魂兽!$G$8:$G$126,1),1))</f>
        <v>0.6</v>
      </c>
      <c r="Y154" s="59">
        <f>IF($W154&lt;$L$3,0,INDEX(魂兽!$I$8:$I$126,MATCH(魂兽1!$X$3,魂兽!$G$8:$G$126,1),1))</f>
        <v>0.6</v>
      </c>
      <c r="Z154" s="59">
        <f>IF($W154&lt;$L$3,0,INDEX(魂兽!$I$8:$I$126,MATCH(魂兽1!$X$3,魂兽!$G$8:$G$126,1),1))</f>
        <v>0.6</v>
      </c>
      <c r="AA154" s="59">
        <f>IF($W154&lt;$L$3,0,INDEX(魂兽!$I$8:$I$126,MATCH(魂兽1!$X$3,魂兽!$G$8:$G$126,1),1))</f>
        <v>0.6</v>
      </c>
      <c r="AB154" s="59">
        <f>IF($W154&lt;$L$3,0,INDEX(魂兽!$I$8:$I$126,MATCH(魂兽1!$X$3,魂兽!$G$8:$G$126,1),1))</f>
        <v>0.6</v>
      </c>
      <c r="AC154" s="59">
        <f>IF($W154&lt;$L$3,0,INDEX(魂兽!$I$8:$I$126,MATCH(魂兽1!$X$3,魂兽!$G$8:$G$126,1),1))</f>
        <v>0.6</v>
      </c>
      <c r="AD154" s="59">
        <f>IF($W154&lt;$L$3,0,INDEX(魂兽!$I$8:$I$126,MATCH(魂兽1!$X$3,魂兽!$G$8:$G$126,1),1))</f>
        <v>0.6</v>
      </c>
      <c r="AE154" s="59">
        <f>IF($W154&lt;$L$3,0,INDEX(魂兽!$I$8:$I$126,MATCH(魂兽1!$X$3,魂兽!$G$8:$G$126,1),1))</f>
        <v>0.6</v>
      </c>
      <c r="AF154" s="59">
        <f>IF($W154&lt;$L$3,0,INDEX(魂兽!$I$8:$I$126,MATCH(魂兽1!$X$3,魂兽!$G$8:$G$126,1),1))</f>
        <v>0.6</v>
      </c>
      <c r="AG154" s="59">
        <f>IF($W154&lt;$L$3,0,INDEX(魂兽!$I$8:$I$126,MATCH(魂兽1!$X$3,魂兽!$G$8:$G$126,1),1))</f>
        <v>0.6</v>
      </c>
      <c r="AH154" s="59">
        <f>IF($W154&lt;$L$3,0,INDEX(魂兽!$I$8:$I$126,MATCH(魂兽1!$X$3,魂兽!$G$8:$G$126,1),1))</f>
        <v>0.6</v>
      </c>
      <c r="AI154" s="59">
        <f>IF($W154&lt;$L$3,0,INDEX(魂兽!$I$8:$I$126,MATCH(魂兽1!$X$3,魂兽!$G$8:$G$126,1),1))</f>
        <v>0.6</v>
      </c>
      <c r="AJ154" s="59">
        <f>IF($W154&lt;$L$3,0,INDEX(魂兽!$I$8:$I$126,MATCH(魂兽1!$X$3,魂兽!$G$8:$G$126,1),1))</f>
        <v>0.6</v>
      </c>
      <c r="AK154" s="59">
        <f>IF($W154&lt;$L$3,0,INDEX(魂兽!$I$8:$I$126,MATCH(魂兽1!$X$3,魂兽!$G$8:$G$126,1),1))</f>
        <v>0.6</v>
      </c>
      <c r="AN154" s="58">
        <v>148</v>
      </c>
      <c r="AO154" s="58">
        <f>IF(G154&lt;$A$3,0,INDEX(魂兽!$DG$79:$DN$85,MATCH(魂兽1!$B$3,魂兽!$DF$79:$DF$85,0),7)+INDEX(魂兽!$CN$97:$CU$102,MATCH(魂兽1!$C$3,魂兽!$CM$97:$CM$102,0),7)+INDEX(魂兽!$BP$101:$BW$125,MATCH(魂兽1!$D$3,魂兽!$BO$101:$BO$125,0),7))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54" s="58">
        <f>IF(G154&lt;$A$3,0,INDEX(魂兽!$DG$79:$DN$85,MATCH(魂兽1!$B$3,魂兽!$DF$79:$DF$85,0),8)+INDEX(魂兽!$CN$97:$CU$102,MATCH(魂兽1!$C$3,魂兽!$CM$97:$CM$102,0),8)+INDEX(魂兽!$BP$101:$BW$125,MATCH(魂兽1!$D$3,魂兽!$BO$101:$BO$125,0),8))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55" spans="7:42" x14ac:dyDescent="0.2">
      <c r="G155" s="58">
        <v>149</v>
      </c>
      <c r="H155" s="29">
        <f>IF(G155&lt;$A$3,0,INDEX(魂兽!$DG$79:$DN$85,MATCH(魂兽1!$B$3,魂兽!$DF$79:$DF$85,0),4)+INDEX(魂兽!$CN$97:$CU$102,MATCH(魂兽1!$C$3,魂兽!$CM$97:$CM$102,0),4)+INDEX(魂兽!$BP$101:$BW$125,MATCH(魂兽1!$D$3,魂兽!$BO$101:$BO$125,0),4))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55" s="31">
        <f>IF(G155&lt;$A$3,0,INDEX(魂兽!$DG$79:$DN$85,MATCH(魂兽1!$B$3,魂兽!$DF$79:$DF$85,0),1)+INDEX(魂兽!$CN$97:$CU$102,MATCH(魂兽1!$C$3,魂兽!$CM$97:$CM$102,0),1)+INDEX(魂兽!$BP$101:$BW$125,MATCH(魂兽1!$D$3,魂兽!$BO$101:$BO$125,0),1))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55" s="58">
        <f>IF(G155&lt;$A$3,0,INDEX(魂兽!$DG$79:$DN$85,MATCH(魂兽1!$B$3,魂兽!$DF$79:$DF$85,0),2)+INDEX(魂兽!$CN$97:$CU$102,MATCH(魂兽1!$C$3,魂兽!$CM$97:$CM$102,0),2)+INDEX(魂兽!$BP$101:$BW$125,MATCH(魂兽1!$D$3,魂兽!$BO$101:$BO$125,0),2))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55" s="58">
        <f>IF(G155&lt;$A$3,0,INDEX(魂兽!$DG$79:$DN$85,MATCH(魂兽1!$B$3,魂兽!$DF$79:$DF$85,0),3)+INDEX(魂兽!$CN$97:$CU$102,MATCH(魂兽1!$C$3,魂兽!$CM$97:$CM$102,0),3)+INDEX(魂兽!$BP$101:$BW$125,MATCH(魂兽1!$D$3,魂兽!$BO$101:$BO$125,0),3))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55" s="58">
        <f>IF(G155&lt;$A$3,0,INDEX(魂兽!$DG$79:$DN$85,MATCH(魂兽1!$B$3,魂兽!$DF$79:$DF$85,0),5)+INDEX(魂兽!$CN$97:$CU$102,MATCH(魂兽1!$C$3,魂兽!$CM$97:$CM$102,0),5)+INDEX(魂兽!$BP$101:$BW$125,MATCH(魂兽1!$D$3,魂兽!$BO$101:$BO$125,0),5))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55" s="58">
        <f>IF(G155&lt;$A$3,0,INDEX(魂兽!$DG$79:$DN$85,MATCH(魂兽1!$B$3,魂兽!$DF$79:$DF$85,0),6)+INDEX(魂兽!$CN$97:$CU$102,MATCH(魂兽1!$C$3,魂兽!$CM$97:$CM$102,0),6)+INDEX(魂兽!$BP$101:$BW$125,MATCH(魂兽1!$D$3,魂兽!$BO$101:$BO$125,0),6))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55" s="58">
        <v>149</v>
      </c>
      <c r="X155" s="59">
        <f>IF($W155&lt;$L$3,0,INDEX(魂兽!$I$8:$I$126,MATCH(魂兽1!$X$3,魂兽!$G$8:$G$126,1),1))</f>
        <v>0.6</v>
      </c>
      <c r="Y155" s="59">
        <f>IF($W155&lt;$L$3,0,INDEX(魂兽!$I$8:$I$126,MATCH(魂兽1!$X$3,魂兽!$G$8:$G$126,1),1))</f>
        <v>0.6</v>
      </c>
      <c r="Z155" s="59">
        <f>IF($W155&lt;$L$3,0,INDEX(魂兽!$I$8:$I$126,MATCH(魂兽1!$X$3,魂兽!$G$8:$G$126,1),1))</f>
        <v>0.6</v>
      </c>
      <c r="AA155" s="59">
        <f>IF($W155&lt;$L$3,0,INDEX(魂兽!$I$8:$I$126,MATCH(魂兽1!$X$3,魂兽!$G$8:$G$126,1),1))</f>
        <v>0.6</v>
      </c>
      <c r="AB155" s="59">
        <f>IF($W155&lt;$L$3,0,INDEX(魂兽!$I$8:$I$126,MATCH(魂兽1!$X$3,魂兽!$G$8:$G$126,1),1))</f>
        <v>0.6</v>
      </c>
      <c r="AC155" s="59">
        <f>IF($W155&lt;$L$3,0,INDEX(魂兽!$I$8:$I$126,MATCH(魂兽1!$X$3,魂兽!$G$8:$G$126,1),1))</f>
        <v>0.6</v>
      </c>
      <c r="AD155" s="59">
        <f>IF($W155&lt;$L$3,0,INDEX(魂兽!$I$8:$I$126,MATCH(魂兽1!$X$3,魂兽!$G$8:$G$126,1),1))</f>
        <v>0.6</v>
      </c>
      <c r="AE155" s="59">
        <f>IF($W155&lt;$L$3,0,INDEX(魂兽!$I$8:$I$126,MATCH(魂兽1!$X$3,魂兽!$G$8:$G$126,1),1))</f>
        <v>0.6</v>
      </c>
      <c r="AF155" s="59">
        <f>IF($W155&lt;$L$3,0,INDEX(魂兽!$I$8:$I$126,MATCH(魂兽1!$X$3,魂兽!$G$8:$G$126,1),1))</f>
        <v>0.6</v>
      </c>
      <c r="AG155" s="59">
        <f>IF($W155&lt;$L$3,0,INDEX(魂兽!$I$8:$I$126,MATCH(魂兽1!$X$3,魂兽!$G$8:$G$126,1),1))</f>
        <v>0.6</v>
      </c>
      <c r="AH155" s="59">
        <f>IF($W155&lt;$L$3,0,INDEX(魂兽!$I$8:$I$126,MATCH(魂兽1!$X$3,魂兽!$G$8:$G$126,1),1))</f>
        <v>0.6</v>
      </c>
      <c r="AI155" s="59">
        <f>IF($W155&lt;$L$3,0,INDEX(魂兽!$I$8:$I$126,MATCH(魂兽1!$X$3,魂兽!$G$8:$G$126,1),1))</f>
        <v>0.6</v>
      </c>
      <c r="AJ155" s="59">
        <f>IF($W155&lt;$L$3,0,INDEX(魂兽!$I$8:$I$126,MATCH(魂兽1!$X$3,魂兽!$G$8:$G$126,1),1))</f>
        <v>0.6</v>
      </c>
      <c r="AK155" s="59">
        <f>IF($W155&lt;$L$3,0,INDEX(魂兽!$I$8:$I$126,MATCH(魂兽1!$X$3,魂兽!$G$8:$G$126,1),1))</f>
        <v>0.6</v>
      </c>
      <c r="AN155" s="58">
        <v>149</v>
      </c>
      <c r="AO155" s="58">
        <f>IF(G155&lt;$A$3,0,INDEX(魂兽!$DG$79:$DN$85,MATCH(魂兽1!$B$3,魂兽!$DF$79:$DF$85,0),7)+INDEX(魂兽!$CN$97:$CU$102,MATCH(魂兽1!$C$3,魂兽!$CM$97:$CM$102,0),7)+INDEX(魂兽!$BP$101:$BW$125,MATCH(魂兽1!$D$3,魂兽!$BO$101:$BO$125,0),7))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55" s="58">
        <f>IF(G155&lt;$A$3,0,INDEX(魂兽!$DG$79:$DN$85,MATCH(魂兽1!$B$3,魂兽!$DF$79:$DF$85,0),8)+INDEX(魂兽!$CN$97:$CU$102,MATCH(魂兽1!$C$3,魂兽!$CM$97:$CM$102,0),8)+INDEX(魂兽!$BP$101:$BW$125,MATCH(魂兽1!$D$3,魂兽!$BO$101:$BO$125,0),8))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56" spans="7:42" x14ac:dyDescent="0.2">
      <c r="G156" s="58">
        <v>150</v>
      </c>
      <c r="H156" s="29">
        <f>IF(G156&lt;$A$3,0,INDEX(魂兽!$DG$79:$DN$85,MATCH(魂兽1!$B$3,魂兽!$DF$79:$DF$85,0),4)+INDEX(魂兽!$CN$97:$CU$102,MATCH(魂兽1!$C$3,魂兽!$CM$97:$CM$102,0),4)+INDEX(魂兽!$BP$101:$BW$125,MATCH(魂兽1!$D$3,魂兽!$BO$101:$BO$125,0),4))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56" s="31">
        <f>IF(G156&lt;$A$3,0,INDEX(魂兽!$DG$79:$DN$85,MATCH(魂兽1!$B$3,魂兽!$DF$79:$DF$85,0),1)+INDEX(魂兽!$CN$97:$CU$102,MATCH(魂兽1!$C$3,魂兽!$CM$97:$CM$102,0),1)+INDEX(魂兽!$BP$101:$BW$125,MATCH(魂兽1!$D$3,魂兽!$BO$101:$BO$125,0),1))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56" s="58">
        <f>IF(G156&lt;$A$3,0,INDEX(魂兽!$DG$79:$DN$85,MATCH(魂兽1!$B$3,魂兽!$DF$79:$DF$85,0),2)+INDEX(魂兽!$CN$97:$CU$102,MATCH(魂兽1!$C$3,魂兽!$CM$97:$CM$102,0),2)+INDEX(魂兽!$BP$101:$BW$125,MATCH(魂兽1!$D$3,魂兽!$BO$101:$BO$125,0),2))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56" s="58">
        <f>IF(G156&lt;$A$3,0,INDEX(魂兽!$DG$79:$DN$85,MATCH(魂兽1!$B$3,魂兽!$DF$79:$DF$85,0),3)+INDEX(魂兽!$CN$97:$CU$102,MATCH(魂兽1!$C$3,魂兽!$CM$97:$CM$102,0),3)+INDEX(魂兽!$BP$101:$BW$125,MATCH(魂兽1!$D$3,魂兽!$BO$101:$BO$125,0),3))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56" s="58">
        <f>IF(G156&lt;$A$3,0,INDEX(魂兽!$DG$79:$DN$85,MATCH(魂兽1!$B$3,魂兽!$DF$79:$DF$85,0),5)+INDEX(魂兽!$CN$97:$CU$102,MATCH(魂兽1!$C$3,魂兽!$CM$97:$CM$102,0),5)+INDEX(魂兽!$BP$101:$BW$125,MATCH(魂兽1!$D$3,魂兽!$BO$101:$BO$125,0),5))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56" s="58">
        <f>IF(G156&lt;$A$3,0,INDEX(魂兽!$DG$79:$DN$85,MATCH(魂兽1!$B$3,魂兽!$DF$79:$DF$85,0),6)+INDEX(魂兽!$CN$97:$CU$102,MATCH(魂兽1!$C$3,魂兽!$CM$97:$CM$102,0),6)+INDEX(魂兽!$BP$101:$BW$125,MATCH(魂兽1!$D$3,魂兽!$BO$101:$BO$125,0),6))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56" s="58">
        <v>150</v>
      </c>
      <c r="X156" s="59">
        <f>IF($W156&lt;$L$3,0,INDEX(魂兽!$I$8:$I$126,MATCH(魂兽1!$X$3,魂兽!$G$8:$G$126,1),1))</f>
        <v>0.6</v>
      </c>
      <c r="Y156" s="59">
        <f>IF($W156&lt;$L$3,0,INDEX(魂兽!$I$8:$I$126,MATCH(魂兽1!$X$3,魂兽!$G$8:$G$126,1),1))</f>
        <v>0.6</v>
      </c>
      <c r="Z156" s="59">
        <f>IF($W156&lt;$L$3,0,INDEX(魂兽!$I$8:$I$126,MATCH(魂兽1!$X$3,魂兽!$G$8:$G$126,1),1))</f>
        <v>0.6</v>
      </c>
      <c r="AA156" s="59">
        <f>IF($W156&lt;$L$3,0,INDEX(魂兽!$I$8:$I$126,MATCH(魂兽1!$X$3,魂兽!$G$8:$G$126,1),1))</f>
        <v>0.6</v>
      </c>
      <c r="AB156" s="59">
        <f>IF($W156&lt;$L$3,0,INDEX(魂兽!$I$8:$I$126,MATCH(魂兽1!$X$3,魂兽!$G$8:$G$126,1),1))</f>
        <v>0.6</v>
      </c>
      <c r="AC156" s="59">
        <f>IF($W156&lt;$L$3,0,INDEX(魂兽!$I$8:$I$126,MATCH(魂兽1!$X$3,魂兽!$G$8:$G$126,1),1))</f>
        <v>0.6</v>
      </c>
      <c r="AD156" s="59">
        <f>IF($W156&lt;$L$3,0,INDEX(魂兽!$I$8:$I$126,MATCH(魂兽1!$X$3,魂兽!$G$8:$G$126,1),1))</f>
        <v>0.6</v>
      </c>
      <c r="AE156" s="59">
        <f>IF($W156&lt;$L$3,0,INDEX(魂兽!$I$8:$I$126,MATCH(魂兽1!$X$3,魂兽!$G$8:$G$126,1),1))</f>
        <v>0.6</v>
      </c>
      <c r="AF156" s="59">
        <f>IF($W156&lt;$L$3,0,INDEX(魂兽!$I$8:$I$126,MATCH(魂兽1!$X$3,魂兽!$G$8:$G$126,1),1))</f>
        <v>0.6</v>
      </c>
      <c r="AG156" s="59">
        <f>IF($W156&lt;$L$3,0,INDEX(魂兽!$I$8:$I$126,MATCH(魂兽1!$X$3,魂兽!$G$8:$G$126,1),1))</f>
        <v>0.6</v>
      </c>
      <c r="AH156" s="59">
        <f>IF($W156&lt;$L$3,0,INDEX(魂兽!$I$8:$I$126,MATCH(魂兽1!$X$3,魂兽!$G$8:$G$126,1),1))</f>
        <v>0.6</v>
      </c>
      <c r="AI156" s="59">
        <f>IF($W156&lt;$L$3,0,INDEX(魂兽!$I$8:$I$126,MATCH(魂兽1!$X$3,魂兽!$G$8:$G$126,1),1))</f>
        <v>0.6</v>
      </c>
      <c r="AJ156" s="59">
        <f>IF($W156&lt;$L$3,0,INDEX(魂兽!$I$8:$I$126,MATCH(魂兽1!$X$3,魂兽!$G$8:$G$126,1),1))</f>
        <v>0.6</v>
      </c>
      <c r="AK156" s="59">
        <f>IF($W156&lt;$L$3,0,INDEX(魂兽!$I$8:$I$126,MATCH(魂兽1!$X$3,魂兽!$G$8:$G$126,1),1))</f>
        <v>0.6</v>
      </c>
      <c r="AN156" s="58">
        <v>150</v>
      </c>
      <c r="AO156" s="58">
        <f>IF(G156&lt;$A$3,0,INDEX(魂兽!$DG$79:$DN$85,MATCH(魂兽1!$B$3,魂兽!$DF$79:$DF$85,0),7)+INDEX(魂兽!$CN$97:$CU$102,MATCH(魂兽1!$C$3,魂兽!$CM$97:$CM$102,0),7)+INDEX(魂兽!$BP$101:$BW$125,MATCH(魂兽1!$D$3,魂兽!$BO$101:$BO$125,0),7))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56" s="58">
        <f>IF(G156&lt;$A$3,0,INDEX(魂兽!$DG$79:$DN$85,MATCH(魂兽1!$B$3,魂兽!$DF$79:$DF$85,0),8)+INDEX(魂兽!$CN$97:$CU$102,MATCH(魂兽1!$C$3,魂兽!$CM$97:$CM$102,0),8)+INDEX(魂兽!$BP$101:$BW$125,MATCH(魂兽1!$D$3,魂兽!$BO$101:$BO$125,0),8))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57" spans="7:42" x14ac:dyDescent="0.2">
      <c r="G157" s="58">
        <v>151</v>
      </c>
      <c r="H157" s="29">
        <f>IF(G157&lt;$A$3,0,INDEX(魂兽!$DG$79:$DN$85,MATCH(魂兽1!$B$3,魂兽!$DF$79:$DF$85,0),4)+INDEX(魂兽!$CN$97:$CU$102,MATCH(魂兽1!$C$3,魂兽!$CM$97:$CM$102,0),4)+INDEX(魂兽!$BP$101:$BW$125,MATCH(魂兽1!$D$3,魂兽!$BO$101:$BO$125,0),4))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57" s="31">
        <f>IF(G157&lt;$A$3,0,INDEX(魂兽!$DG$79:$DN$85,MATCH(魂兽1!$B$3,魂兽!$DF$79:$DF$85,0),1)+INDEX(魂兽!$CN$97:$CU$102,MATCH(魂兽1!$C$3,魂兽!$CM$97:$CM$102,0),1)+INDEX(魂兽!$BP$101:$BW$125,MATCH(魂兽1!$D$3,魂兽!$BO$101:$BO$125,0),1))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57" s="58">
        <f>IF(G157&lt;$A$3,0,INDEX(魂兽!$DG$79:$DN$85,MATCH(魂兽1!$B$3,魂兽!$DF$79:$DF$85,0),2)+INDEX(魂兽!$CN$97:$CU$102,MATCH(魂兽1!$C$3,魂兽!$CM$97:$CM$102,0),2)+INDEX(魂兽!$BP$101:$BW$125,MATCH(魂兽1!$D$3,魂兽!$BO$101:$BO$125,0),2))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57" s="58">
        <f>IF(G157&lt;$A$3,0,INDEX(魂兽!$DG$79:$DN$85,MATCH(魂兽1!$B$3,魂兽!$DF$79:$DF$85,0),3)+INDEX(魂兽!$CN$97:$CU$102,MATCH(魂兽1!$C$3,魂兽!$CM$97:$CM$102,0),3)+INDEX(魂兽!$BP$101:$BW$125,MATCH(魂兽1!$D$3,魂兽!$BO$101:$BO$125,0),3))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57" s="58">
        <f>IF(G157&lt;$A$3,0,INDEX(魂兽!$DG$79:$DN$85,MATCH(魂兽1!$B$3,魂兽!$DF$79:$DF$85,0),5)+INDEX(魂兽!$CN$97:$CU$102,MATCH(魂兽1!$C$3,魂兽!$CM$97:$CM$102,0),5)+INDEX(魂兽!$BP$101:$BW$125,MATCH(魂兽1!$D$3,魂兽!$BO$101:$BO$125,0),5))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57" s="58">
        <f>IF(G157&lt;$A$3,0,INDEX(魂兽!$DG$79:$DN$85,MATCH(魂兽1!$B$3,魂兽!$DF$79:$DF$85,0),6)+INDEX(魂兽!$CN$97:$CU$102,MATCH(魂兽1!$C$3,魂兽!$CM$97:$CM$102,0),6)+INDEX(魂兽!$BP$101:$BW$125,MATCH(魂兽1!$D$3,魂兽!$BO$101:$BO$125,0),6))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57" s="58">
        <v>151</v>
      </c>
      <c r="X157" s="59">
        <f>IF($W157&lt;$L$3,0,INDEX(魂兽!$I$8:$I$126,MATCH(魂兽1!$X$3,魂兽!$G$8:$G$126,1),1))</f>
        <v>0.6</v>
      </c>
      <c r="Y157" s="59">
        <f>IF($W157&lt;$L$3,0,INDEX(魂兽!$I$8:$I$126,MATCH(魂兽1!$X$3,魂兽!$G$8:$G$126,1),1))</f>
        <v>0.6</v>
      </c>
      <c r="Z157" s="59">
        <f>IF($W157&lt;$L$3,0,INDEX(魂兽!$I$8:$I$126,MATCH(魂兽1!$X$3,魂兽!$G$8:$G$126,1),1))</f>
        <v>0.6</v>
      </c>
      <c r="AA157" s="59">
        <f>IF($W157&lt;$L$3,0,INDEX(魂兽!$I$8:$I$126,MATCH(魂兽1!$X$3,魂兽!$G$8:$G$126,1),1))</f>
        <v>0.6</v>
      </c>
      <c r="AB157" s="59">
        <f>IF($W157&lt;$L$3,0,INDEX(魂兽!$I$8:$I$126,MATCH(魂兽1!$X$3,魂兽!$G$8:$G$126,1),1))</f>
        <v>0.6</v>
      </c>
      <c r="AC157" s="59">
        <f>IF($W157&lt;$L$3,0,INDEX(魂兽!$I$8:$I$126,MATCH(魂兽1!$X$3,魂兽!$G$8:$G$126,1),1))</f>
        <v>0.6</v>
      </c>
      <c r="AD157" s="59">
        <f>IF($W157&lt;$L$3,0,INDEX(魂兽!$I$8:$I$126,MATCH(魂兽1!$X$3,魂兽!$G$8:$G$126,1),1))</f>
        <v>0.6</v>
      </c>
      <c r="AE157" s="59">
        <f>IF($W157&lt;$L$3,0,INDEX(魂兽!$I$8:$I$126,MATCH(魂兽1!$X$3,魂兽!$G$8:$G$126,1),1))</f>
        <v>0.6</v>
      </c>
      <c r="AF157" s="59">
        <f>IF($W157&lt;$L$3,0,INDEX(魂兽!$I$8:$I$126,MATCH(魂兽1!$X$3,魂兽!$G$8:$G$126,1),1))</f>
        <v>0.6</v>
      </c>
      <c r="AG157" s="59">
        <f>IF($W157&lt;$L$3,0,INDEX(魂兽!$I$8:$I$126,MATCH(魂兽1!$X$3,魂兽!$G$8:$G$126,1),1))</f>
        <v>0.6</v>
      </c>
      <c r="AH157" s="59">
        <f>IF($W157&lt;$L$3,0,INDEX(魂兽!$I$8:$I$126,MATCH(魂兽1!$X$3,魂兽!$G$8:$G$126,1),1))</f>
        <v>0.6</v>
      </c>
      <c r="AI157" s="59">
        <f>IF($W157&lt;$L$3,0,INDEX(魂兽!$I$8:$I$126,MATCH(魂兽1!$X$3,魂兽!$G$8:$G$126,1),1))</f>
        <v>0.6</v>
      </c>
      <c r="AJ157" s="59">
        <f>IF($W157&lt;$L$3,0,INDEX(魂兽!$I$8:$I$126,MATCH(魂兽1!$X$3,魂兽!$G$8:$G$126,1),1))</f>
        <v>0.6</v>
      </c>
      <c r="AK157" s="59">
        <f>IF($W157&lt;$L$3,0,INDEX(魂兽!$I$8:$I$126,MATCH(魂兽1!$X$3,魂兽!$G$8:$G$126,1),1))</f>
        <v>0.6</v>
      </c>
      <c r="AN157" s="58">
        <v>151</v>
      </c>
      <c r="AO157" s="58">
        <f>IF(G157&lt;$A$3,0,INDEX(魂兽!$DG$79:$DN$85,MATCH(魂兽1!$B$3,魂兽!$DF$79:$DF$85,0),7)+INDEX(魂兽!$CN$97:$CU$102,MATCH(魂兽1!$C$3,魂兽!$CM$97:$CM$102,0),7)+INDEX(魂兽!$BP$101:$BW$125,MATCH(魂兽1!$D$3,魂兽!$BO$101:$BO$125,0),7))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57" s="58">
        <f>IF(G157&lt;$A$3,0,INDEX(魂兽!$DG$79:$DN$85,MATCH(魂兽1!$B$3,魂兽!$DF$79:$DF$85,0),8)+INDEX(魂兽!$CN$97:$CU$102,MATCH(魂兽1!$C$3,魂兽!$CM$97:$CM$102,0),8)+INDEX(魂兽!$BP$101:$BW$125,MATCH(魂兽1!$D$3,魂兽!$BO$101:$BO$125,0),8))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58" spans="7:42" x14ac:dyDescent="0.2">
      <c r="G158" s="58">
        <v>152</v>
      </c>
      <c r="H158" s="29">
        <f>IF(G158&lt;$A$3,0,INDEX(魂兽!$DG$79:$DN$85,MATCH(魂兽1!$B$3,魂兽!$DF$79:$DF$85,0),4)+INDEX(魂兽!$CN$97:$CU$102,MATCH(魂兽1!$C$3,魂兽!$CM$97:$CM$102,0),4)+INDEX(魂兽!$BP$101:$BW$125,MATCH(魂兽1!$D$3,魂兽!$BO$101:$BO$125,0),4))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58" s="31">
        <f>IF(G158&lt;$A$3,0,INDEX(魂兽!$DG$79:$DN$85,MATCH(魂兽1!$B$3,魂兽!$DF$79:$DF$85,0),1)+INDEX(魂兽!$CN$97:$CU$102,MATCH(魂兽1!$C$3,魂兽!$CM$97:$CM$102,0),1)+INDEX(魂兽!$BP$101:$BW$125,MATCH(魂兽1!$D$3,魂兽!$BO$101:$BO$125,0),1))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58" s="58">
        <f>IF(G158&lt;$A$3,0,INDEX(魂兽!$DG$79:$DN$85,MATCH(魂兽1!$B$3,魂兽!$DF$79:$DF$85,0),2)+INDEX(魂兽!$CN$97:$CU$102,MATCH(魂兽1!$C$3,魂兽!$CM$97:$CM$102,0),2)+INDEX(魂兽!$BP$101:$BW$125,MATCH(魂兽1!$D$3,魂兽!$BO$101:$BO$125,0),2))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58" s="58">
        <f>IF(G158&lt;$A$3,0,INDEX(魂兽!$DG$79:$DN$85,MATCH(魂兽1!$B$3,魂兽!$DF$79:$DF$85,0),3)+INDEX(魂兽!$CN$97:$CU$102,MATCH(魂兽1!$C$3,魂兽!$CM$97:$CM$102,0),3)+INDEX(魂兽!$BP$101:$BW$125,MATCH(魂兽1!$D$3,魂兽!$BO$101:$BO$125,0),3))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58" s="58">
        <f>IF(G158&lt;$A$3,0,INDEX(魂兽!$DG$79:$DN$85,MATCH(魂兽1!$B$3,魂兽!$DF$79:$DF$85,0),5)+INDEX(魂兽!$CN$97:$CU$102,MATCH(魂兽1!$C$3,魂兽!$CM$97:$CM$102,0),5)+INDEX(魂兽!$BP$101:$BW$125,MATCH(魂兽1!$D$3,魂兽!$BO$101:$BO$125,0),5))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58" s="58">
        <f>IF(G158&lt;$A$3,0,INDEX(魂兽!$DG$79:$DN$85,MATCH(魂兽1!$B$3,魂兽!$DF$79:$DF$85,0),6)+INDEX(魂兽!$CN$97:$CU$102,MATCH(魂兽1!$C$3,魂兽!$CM$97:$CM$102,0),6)+INDEX(魂兽!$BP$101:$BW$125,MATCH(魂兽1!$D$3,魂兽!$BO$101:$BO$125,0),6))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58" s="58">
        <v>152</v>
      </c>
      <c r="X158" s="59">
        <f>IF($W158&lt;$L$3,0,INDEX(魂兽!$I$8:$I$126,MATCH(魂兽1!$X$3,魂兽!$G$8:$G$126,1),1))</f>
        <v>0.6</v>
      </c>
      <c r="Y158" s="59">
        <f>IF($W158&lt;$L$3,0,INDEX(魂兽!$I$8:$I$126,MATCH(魂兽1!$X$3,魂兽!$G$8:$G$126,1),1))</f>
        <v>0.6</v>
      </c>
      <c r="Z158" s="59">
        <f>IF($W158&lt;$L$3,0,INDEX(魂兽!$I$8:$I$126,MATCH(魂兽1!$X$3,魂兽!$G$8:$G$126,1),1))</f>
        <v>0.6</v>
      </c>
      <c r="AA158" s="59">
        <f>IF($W158&lt;$L$3,0,INDEX(魂兽!$I$8:$I$126,MATCH(魂兽1!$X$3,魂兽!$G$8:$G$126,1),1))</f>
        <v>0.6</v>
      </c>
      <c r="AB158" s="59">
        <f>IF($W158&lt;$L$3,0,INDEX(魂兽!$I$8:$I$126,MATCH(魂兽1!$X$3,魂兽!$G$8:$G$126,1),1))</f>
        <v>0.6</v>
      </c>
      <c r="AC158" s="59">
        <f>IF($W158&lt;$L$3,0,INDEX(魂兽!$I$8:$I$126,MATCH(魂兽1!$X$3,魂兽!$G$8:$G$126,1),1))</f>
        <v>0.6</v>
      </c>
      <c r="AD158" s="59">
        <f>IF($W158&lt;$L$3,0,INDEX(魂兽!$I$8:$I$126,MATCH(魂兽1!$X$3,魂兽!$G$8:$G$126,1),1))</f>
        <v>0.6</v>
      </c>
      <c r="AE158" s="59">
        <f>IF($W158&lt;$L$3,0,INDEX(魂兽!$I$8:$I$126,MATCH(魂兽1!$X$3,魂兽!$G$8:$G$126,1),1))</f>
        <v>0.6</v>
      </c>
      <c r="AF158" s="59">
        <f>IF($W158&lt;$L$3,0,INDEX(魂兽!$I$8:$I$126,MATCH(魂兽1!$X$3,魂兽!$G$8:$G$126,1),1))</f>
        <v>0.6</v>
      </c>
      <c r="AG158" s="59">
        <f>IF($W158&lt;$L$3,0,INDEX(魂兽!$I$8:$I$126,MATCH(魂兽1!$X$3,魂兽!$G$8:$G$126,1),1))</f>
        <v>0.6</v>
      </c>
      <c r="AH158" s="59">
        <f>IF($W158&lt;$L$3,0,INDEX(魂兽!$I$8:$I$126,MATCH(魂兽1!$X$3,魂兽!$G$8:$G$126,1),1))</f>
        <v>0.6</v>
      </c>
      <c r="AI158" s="59">
        <f>IF($W158&lt;$L$3,0,INDEX(魂兽!$I$8:$I$126,MATCH(魂兽1!$X$3,魂兽!$G$8:$G$126,1),1))</f>
        <v>0.6</v>
      </c>
      <c r="AJ158" s="59">
        <f>IF($W158&lt;$L$3,0,INDEX(魂兽!$I$8:$I$126,MATCH(魂兽1!$X$3,魂兽!$G$8:$G$126,1),1))</f>
        <v>0.6</v>
      </c>
      <c r="AK158" s="59">
        <f>IF($W158&lt;$L$3,0,INDEX(魂兽!$I$8:$I$126,MATCH(魂兽1!$X$3,魂兽!$G$8:$G$126,1),1))</f>
        <v>0.6</v>
      </c>
      <c r="AN158" s="58">
        <v>152</v>
      </c>
      <c r="AO158" s="58">
        <f>IF(G158&lt;$A$3,0,INDEX(魂兽!$DG$79:$DN$85,MATCH(魂兽1!$B$3,魂兽!$DF$79:$DF$85,0),7)+INDEX(魂兽!$CN$97:$CU$102,MATCH(魂兽1!$C$3,魂兽!$CM$97:$CM$102,0),7)+INDEX(魂兽!$BP$101:$BW$125,MATCH(魂兽1!$D$3,魂兽!$BO$101:$BO$125,0),7))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58" s="58">
        <f>IF(G158&lt;$A$3,0,INDEX(魂兽!$DG$79:$DN$85,MATCH(魂兽1!$B$3,魂兽!$DF$79:$DF$85,0),8)+INDEX(魂兽!$CN$97:$CU$102,MATCH(魂兽1!$C$3,魂兽!$CM$97:$CM$102,0),8)+INDEX(魂兽!$BP$101:$BW$125,MATCH(魂兽1!$D$3,魂兽!$BO$101:$BO$125,0),8))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59" spans="7:42" x14ac:dyDescent="0.2">
      <c r="G159" s="58">
        <v>153</v>
      </c>
      <c r="H159" s="29">
        <f>IF(G159&lt;$A$3,0,INDEX(魂兽!$DG$79:$DN$85,MATCH(魂兽1!$B$3,魂兽!$DF$79:$DF$85,0),4)+INDEX(魂兽!$CN$97:$CU$102,MATCH(魂兽1!$C$3,魂兽!$CM$97:$CM$102,0),4)+INDEX(魂兽!$BP$101:$BW$125,MATCH(魂兽1!$D$3,魂兽!$BO$101:$BO$125,0),4))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59" s="31">
        <f>IF(G159&lt;$A$3,0,INDEX(魂兽!$DG$79:$DN$85,MATCH(魂兽1!$B$3,魂兽!$DF$79:$DF$85,0),1)+INDEX(魂兽!$CN$97:$CU$102,MATCH(魂兽1!$C$3,魂兽!$CM$97:$CM$102,0),1)+INDEX(魂兽!$BP$101:$BW$125,MATCH(魂兽1!$D$3,魂兽!$BO$101:$BO$125,0),1))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59" s="58">
        <f>IF(G159&lt;$A$3,0,INDEX(魂兽!$DG$79:$DN$85,MATCH(魂兽1!$B$3,魂兽!$DF$79:$DF$85,0),2)+INDEX(魂兽!$CN$97:$CU$102,MATCH(魂兽1!$C$3,魂兽!$CM$97:$CM$102,0),2)+INDEX(魂兽!$BP$101:$BW$125,MATCH(魂兽1!$D$3,魂兽!$BO$101:$BO$125,0),2))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59" s="58">
        <f>IF(G159&lt;$A$3,0,INDEX(魂兽!$DG$79:$DN$85,MATCH(魂兽1!$B$3,魂兽!$DF$79:$DF$85,0),3)+INDEX(魂兽!$CN$97:$CU$102,MATCH(魂兽1!$C$3,魂兽!$CM$97:$CM$102,0),3)+INDEX(魂兽!$BP$101:$BW$125,MATCH(魂兽1!$D$3,魂兽!$BO$101:$BO$125,0),3))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59" s="58">
        <f>IF(G159&lt;$A$3,0,INDEX(魂兽!$DG$79:$DN$85,MATCH(魂兽1!$B$3,魂兽!$DF$79:$DF$85,0),5)+INDEX(魂兽!$CN$97:$CU$102,MATCH(魂兽1!$C$3,魂兽!$CM$97:$CM$102,0),5)+INDEX(魂兽!$BP$101:$BW$125,MATCH(魂兽1!$D$3,魂兽!$BO$101:$BO$125,0),5))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59" s="58">
        <f>IF(G159&lt;$A$3,0,INDEX(魂兽!$DG$79:$DN$85,MATCH(魂兽1!$B$3,魂兽!$DF$79:$DF$85,0),6)+INDEX(魂兽!$CN$97:$CU$102,MATCH(魂兽1!$C$3,魂兽!$CM$97:$CM$102,0),6)+INDEX(魂兽!$BP$101:$BW$125,MATCH(魂兽1!$D$3,魂兽!$BO$101:$BO$125,0),6))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59" s="58">
        <v>153</v>
      </c>
      <c r="X159" s="59">
        <f>IF($W159&lt;$L$3,0,INDEX(魂兽!$I$8:$I$126,MATCH(魂兽1!$X$3,魂兽!$G$8:$G$126,1),1))</f>
        <v>0.6</v>
      </c>
      <c r="Y159" s="59">
        <f>IF($W159&lt;$L$3,0,INDEX(魂兽!$I$8:$I$126,MATCH(魂兽1!$X$3,魂兽!$G$8:$G$126,1),1))</f>
        <v>0.6</v>
      </c>
      <c r="Z159" s="59">
        <f>IF($W159&lt;$L$3,0,INDEX(魂兽!$I$8:$I$126,MATCH(魂兽1!$X$3,魂兽!$G$8:$G$126,1),1))</f>
        <v>0.6</v>
      </c>
      <c r="AA159" s="59">
        <f>IF($W159&lt;$L$3,0,INDEX(魂兽!$I$8:$I$126,MATCH(魂兽1!$X$3,魂兽!$G$8:$G$126,1),1))</f>
        <v>0.6</v>
      </c>
      <c r="AB159" s="59">
        <f>IF($W159&lt;$L$3,0,INDEX(魂兽!$I$8:$I$126,MATCH(魂兽1!$X$3,魂兽!$G$8:$G$126,1),1))</f>
        <v>0.6</v>
      </c>
      <c r="AC159" s="59">
        <f>IF($W159&lt;$L$3,0,INDEX(魂兽!$I$8:$I$126,MATCH(魂兽1!$X$3,魂兽!$G$8:$G$126,1),1))</f>
        <v>0.6</v>
      </c>
      <c r="AD159" s="59">
        <f>IF($W159&lt;$L$3,0,INDEX(魂兽!$I$8:$I$126,MATCH(魂兽1!$X$3,魂兽!$G$8:$G$126,1),1))</f>
        <v>0.6</v>
      </c>
      <c r="AE159" s="59">
        <f>IF($W159&lt;$L$3,0,INDEX(魂兽!$I$8:$I$126,MATCH(魂兽1!$X$3,魂兽!$G$8:$G$126,1),1))</f>
        <v>0.6</v>
      </c>
      <c r="AF159" s="59">
        <f>IF($W159&lt;$L$3,0,INDEX(魂兽!$I$8:$I$126,MATCH(魂兽1!$X$3,魂兽!$G$8:$G$126,1),1))</f>
        <v>0.6</v>
      </c>
      <c r="AG159" s="59">
        <f>IF($W159&lt;$L$3,0,INDEX(魂兽!$I$8:$I$126,MATCH(魂兽1!$X$3,魂兽!$G$8:$G$126,1),1))</f>
        <v>0.6</v>
      </c>
      <c r="AH159" s="59">
        <f>IF($W159&lt;$L$3,0,INDEX(魂兽!$I$8:$I$126,MATCH(魂兽1!$X$3,魂兽!$G$8:$G$126,1),1))</f>
        <v>0.6</v>
      </c>
      <c r="AI159" s="59">
        <f>IF($W159&lt;$L$3,0,INDEX(魂兽!$I$8:$I$126,MATCH(魂兽1!$X$3,魂兽!$G$8:$G$126,1),1))</f>
        <v>0.6</v>
      </c>
      <c r="AJ159" s="59">
        <f>IF($W159&lt;$L$3,0,INDEX(魂兽!$I$8:$I$126,MATCH(魂兽1!$X$3,魂兽!$G$8:$G$126,1),1))</f>
        <v>0.6</v>
      </c>
      <c r="AK159" s="59">
        <f>IF($W159&lt;$L$3,0,INDEX(魂兽!$I$8:$I$126,MATCH(魂兽1!$X$3,魂兽!$G$8:$G$126,1),1))</f>
        <v>0.6</v>
      </c>
      <c r="AN159" s="58">
        <v>153</v>
      </c>
      <c r="AO159" s="58">
        <f>IF(G159&lt;$A$3,0,INDEX(魂兽!$DG$79:$DN$85,MATCH(魂兽1!$B$3,魂兽!$DF$79:$DF$85,0),7)+INDEX(魂兽!$CN$97:$CU$102,MATCH(魂兽1!$C$3,魂兽!$CM$97:$CM$102,0),7)+INDEX(魂兽!$BP$101:$BW$125,MATCH(魂兽1!$D$3,魂兽!$BO$101:$BO$125,0),7))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59" s="58">
        <f>IF(G159&lt;$A$3,0,INDEX(魂兽!$DG$79:$DN$85,MATCH(魂兽1!$B$3,魂兽!$DF$79:$DF$85,0),8)+INDEX(魂兽!$CN$97:$CU$102,MATCH(魂兽1!$C$3,魂兽!$CM$97:$CM$102,0),8)+INDEX(魂兽!$BP$101:$BW$125,MATCH(魂兽1!$D$3,魂兽!$BO$101:$BO$125,0),8))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60" spans="7:42" x14ac:dyDescent="0.2">
      <c r="G160" s="58">
        <v>154</v>
      </c>
      <c r="H160" s="29">
        <f>IF(G160&lt;$A$3,0,INDEX(魂兽!$DG$79:$DN$85,MATCH(魂兽1!$B$3,魂兽!$DF$79:$DF$85,0),4)+INDEX(魂兽!$CN$97:$CU$102,MATCH(魂兽1!$C$3,魂兽!$CM$97:$CM$102,0),4)+INDEX(魂兽!$BP$101:$BW$125,MATCH(魂兽1!$D$3,魂兽!$BO$101:$BO$125,0),4))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60" s="31">
        <f>IF(G160&lt;$A$3,0,INDEX(魂兽!$DG$79:$DN$85,MATCH(魂兽1!$B$3,魂兽!$DF$79:$DF$85,0),1)+INDEX(魂兽!$CN$97:$CU$102,MATCH(魂兽1!$C$3,魂兽!$CM$97:$CM$102,0),1)+INDEX(魂兽!$BP$101:$BW$125,MATCH(魂兽1!$D$3,魂兽!$BO$101:$BO$125,0),1))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60" s="58">
        <f>IF(G160&lt;$A$3,0,INDEX(魂兽!$DG$79:$DN$85,MATCH(魂兽1!$B$3,魂兽!$DF$79:$DF$85,0),2)+INDEX(魂兽!$CN$97:$CU$102,MATCH(魂兽1!$C$3,魂兽!$CM$97:$CM$102,0),2)+INDEX(魂兽!$BP$101:$BW$125,MATCH(魂兽1!$D$3,魂兽!$BO$101:$BO$125,0),2))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60" s="58">
        <f>IF(G160&lt;$A$3,0,INDEX(魂兽!$DG$79:$DN$85,MATCH(魂兽1!$B$3,魂兽!$DF$79:$DF$85,0),3)+INDEX(魂兽!$CN$97:$CU$102,MATCH(魂兽1!$C$3,魂兽!$CM$97:$CM$102,0),3)+INDEX(魂兽!$BP$101:$BW$125,MATCH(魂兽1!$D$3,魂兽!$BO$101:$BO$125,0),3))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60" s="58">
        <f>IF(G160&lt;$A$3,0,INDEX(魂兽!$DG$79:$DN$85,MATCH(魂兽1!$B$3,魂兽!$DF$79:$DF$85,0),5)+INDEX(魂兽!$CN$97:$CU$102,MATCH(魂兽1!$C$3,魂兽!$CM$97:$CM$102,0),5)+INDEX(魂兽!$BP$101:$BW$125,MATCH(魂兽1!$D$3,魂兽!$BO$101:$BO$125,0),5))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60" s="58">
        <f>IF(G160&lt;$A$3,0,INDEX(魂兽!$DG$79:$DN$85,MATCH(魂兽1!$B$3,魂兽!$DF$79:$DF$85,0),6)+INDEX(魂兽!$CN$97:$CU$102,MATCH(魂兽1!$C$3,魂兽!$CM$97:$CM$102,0),6)+INDEX(魂兽!$BP$101:$BW$125,MATCH(魂兽1!$D$3,魂兽!$BO$101:$BO$125,0),6))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60" s="58">
        <v>154</v>
      </c>
      <c r="X160" s="59">
        <f>IF($W160&lt;$L$3,0,INDEX(魂兽!$I$8:$I$126,MATCH(魂兽1!$X$3,魂兽!$G$8:$G$126,1),1))</f>
        <v>0.6</v>
      </c>
      <c r="Y160" s="59">
        <f>IF($W160&lt;$L$3,0,INDEX(魂兽!$I$8:$I$126,MATCH(魂兽1!$X$3,魂兽!$G$8:$G$126,1),1))</f>
        <v>0.6</v>
      </c>
      <c r="Z160" s="59">
        <f>IF($W160&lt;$L$3,0,INDEX(魂兽!$I$8:$I$126,MATCH(魂兽1!$X$3,魂兽!$G$8:$G$126,1),1))</f>
        <v>0.6</v>
      </c>
      <c r="AA160" s="59">
        <f>IF($W160&lt;$L$3,0,INDEX(魂兽!$I$8:$I$126,MATCH(魂兽1!$X$3,魂兽!$G$8:$G$126,1),1))</f>
        <v>0.6</v>
      </c>
      <c r="AB160" s="59">
        <f>IF($W160&lt;$L$3,0,INDEX(魂兽!$I$8:$I$126,MATCH(魂兽1!$X$3,魂兽!$G$8:$G$126,1),1))</f>
        <v>0.6</v>
      </c>
      <c r="AC160" s="59">
        <f>IF($W160&lt;$L$3,0,INDEX(魂兽!$I$8:$I$126,MATCH(魂兽1!$X$3,魂兽!$G$8:$G$126,1),1))</f>
        <v>0.6</v>
      </c>
      <c r="AD160" s="59">
        <f>IF($W160&lt;$L$3,0,INDEX(魂兽!$I$8:$I$126,MATCH(魂兽1!$X$3,魂兽!$G$8:$G$126,1),1))</f>
        <v>0.6</v>
      </c>
      <c r="AE160" s="59">
        <f>IF($W160&lt;$L$3,0,INDEX(魂兽!$I$8:$I$126,MATCH(魂兽1!$X$3,魂兽!$G$8:$G$126,1),1))</f>
        <v>0.6</v>
      </c>
      <c r="AF160" s="59">
        <f>IF($W160&lt;$L$3,0,INDEX(魂兽!$I$8:$I$126,MATCH(魂兽1!$X$3,魂兽!$G$8:$G$126,1),1))</f>
        <v>0.6</v>
      </c>
      <c r="AG160" s="59">
        <f>IF($W160&lt;$L$3,0,INDEX(魂兽!$I$8:$I$126,MATCH(魂兽1!$X$3,魂兽!$G$8:$G$126,1),1))</f>
        <v>0.6</v>
      </c>
      <c r="AH160" s="59">
        <f>IF($W160&lt;$L$3,0,INDEX(魂兽!$I$8:$I$126,MATCH(魂兽1!$X$3,魂兽!$G$8:$G$126,1),1))</f>
        <v>0.6</v>
      </c>
      <c r="AI160" s="59">
        <f>IF($W160&lt;$L$3,0,INDEX(魂兽!$I$8:$I$126,MATCH(魂兽1!$X$3,魂兽!$G$8:$G$126,1),1))</f>
        <v>0.6</v>
      </c>
      <c r="AJ160" s="59">
        <f>IF($W160&lt;$L$3,0,INDEX(魂兽!$I$8:$I$126,MATCH(魂兽1!$X$3,魂兽!$G$8:$G$126,1),1))</f>
        <v>0.6</v>
      </c>
      <c r="AK160" s="59">
        <f>IF($W160&lt;$L$3,0,INDEX(魂兽!$I$8:$I$126,MATCH(魂兽1!$X$3,魂兽!$G$8:$G$126,1),1))</f>
        <v>0.6</v>
      </c>
      <c r="AN160" s="58">
        <v>154</v>
      </c>
      <c r="AO160" s="58">
        <f>IF(G160&lt;$A$3,0,INDEX(魂兽!$DG$79:$DN$85,MATCH(魂兽1!$B$3,魂兽!$DF$79:$DF$85,0),7)+INDEX(魂兽!$CN$97:$CU$102,MATCH(魂兽1!$C$3,魂兽!$CM$97:$CM$102,0),7)+INDEX(魂兽!$BP$101:$BW$125,MATCH(魂兽1!$D$3,魂兽!$BO$101:$BO$125,0),7))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60" s="58">
        <f>IF(G160&lt;$A$3,0,INDEX(魂兽!$DG$79:$DN$85,MATCH(魂兽1!$B$3,魂兽!$DF$79:$DF$85,0),8)+INDEX(魂兽!$CN$97:$CU$102,MATCH(魂兽1!$C$3,魂兽!$CM$97:$CM$102,0),8)+INDEX(魂兽!$BP$101:$BW$125,MATCH(魂兽1!$D$3,魂兽!$BO$101:$BO$125,0),8))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61" spans="7:42" x14ac:dyDescent="0.2">
      <c r="G161" s="58">
        <v>155</v>
      </c>
      <c r="H161" s="29">
        <f>IF(G161&lt;$A$3,0,INDEX(魂兽!$DG$79:$DN$85,MATCH(魂兽1!$B$3,魂兽!$DF$79:$DF$85,0),4)+INDEX(魂兽!$CN$97:$CU$102,MATCH(魂兽1!$C$3,魂兽!$CM$97:$CM$102,0),4)+INDEX(魂兽!$BP$101:$BW$125,MATCH(魂兽1!$D$3,魂兽!$BO$101:$BO$125,0),4))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61" s="31">
        <f>IF(G161&lt;$A$3,0,INDEX(魂兽!$DG$79:$DN$85,MATCH(魂兽1!$B$3,魂兽!$DF$79:$DF$85,0),1)+INDEX(魂兽!$CN$97:$CU$102,MATCH(魂兽1!$C$3,魂兽!$CM$97:$CM$102,0),1)+INDEX(魂兽!$BP$101:$BW$125,MATCH(魂兽1!$D$3,魂兽!$BO$101:$BO$125,0),1))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61" s="58">
        <f>IF(G161&lt;$A$3,0,INDEX(魂兽!$DG$79:$DN$85,MATCH(魂兽1!$B$3,魂兽!$DF$79:$DF$85,0),2)+INDEX(魂兽!$CN$97:$CU$102,MATCH(魂兽1!$C$3,魂兽!$CM$97:$CM$102,0),2)+INDEX(魂兽!$BP$101:$BW$125,MATCH(魂兽1!$D$3,魂兽!$BO$101:$BO$125,0),2))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61" s="58">
        <f>IF(G161&lt;$A$3,0,INDEX(魂兽!$DG$79:$DN$85,MATCH(魂兽1!$B$3,魂兽!$DF$79:$DF$85,0),3)+INDEX(魂兽!$CN$97:$CU$102,MATCH(魂兽1!$C$3,魂兽!$CM$97:$CM$102,0),3)+INDEX(魂兽!$BP$101:$BW$125,MATCH(魂兽1!$D$3,魂兽!$BO$101:$BO$125,0),3))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61" s="58">
        <f>IF(G161&lt;$A$3,0,INDEX(魂兽!$DG$79:$DN$85,MATCH(魂兽1!$B$3,魂兽!$DF$79:$DF$85,0),5)+INDEX(魂兽!$CN$97:$CU$102,MATCH(魂兽1!$C$3,魂兽!$CM$97:$CM$102,0),5)+INDEX(魂兽!$BP$101:$BW$125,MATCH(魂兽1!$D$3,魂兽!$BO$101:$BO$125,0),5))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61" s="58">
        <f>IF(G161&lt;$A$3,0,INDEX(魂兽!$DG$79:$DN$85,MATCH(魂兽1!$B$3,魂兽!$DF$79:$DF$85,0),6)+INDEX(魂兽!$CN$97:$CU$102,MATCH(魂兽1!$C$3,魂兽!$CM$97:$CM$102,0),6)+INDEX(魂兽!$BP$101:$BW$125,MATCH(魂兽1!$D$3,魂兽!$BO$101:$BO$125,0),6))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61" s="58">
        <v>155</v>
      </c>
      <c r="X161" s="59">
        <f>IF($W161&lt;$L$3,0,INDEX(魂兽!$I$8:$I$126,MATCH(魂兽1!$X$3,魂兽!$G$8:$G$126,1),1))</f>
        <v>0.6</v>
      </c>
      <c r="Y161" s="59">
        <f>IF($W161&lt;$L$3,0,INDEX(魂兽!$I$8:$I$126,MATCH(魂兽1!$X$3,魂兽!$G$8:$G$126,1),1))</f>
        <v>0.6</v>
      </c>
      <c r="Z161" s="59">
        <f>IF($W161&lt;$L$3,0,INDEX(魂兽!$I$8:$I$126,MATCH(魂兽1!$X$3,魂兽!$G$8:$G$126,1),1))</f>
        <v>0.6</v>
      </c>
      <c r="AA161" s="59">
        <f>IF($W161&lt;$L$3,0,INDEX(魂兽!$I$8:$I$126,MATCH(魂兽1!$X$3,魂兽!$G$8:$G$126,1),1))</f>
        <v>0.6</v>
      </c>
      <c r="AB161" s="59">
        <f>IF($W161&lt;$L$3,0,INDEX(魂兽!$I$8:$I$126,MATCH(魂兽1!$X$3,魂兽!$G$8:$G$126,1),1))</f>
        <v>0.6</v>
      </c>
      <c r="AC161" s="59">
        <f>IF($W161&lt;$L$3,0,INDEX(魂兽!$I$8:$I$126,MATCH(魂兽1!$X$3,魂兽!$G$8:$G$126,1),1))</f>
        <v>0.6</v>
      </c>
      <c r="AD161" s="59">
        <f>IF($W161&lt;$L$3,0,INDEX(魂兽!$I$8:$I$126,MATCH(魂兽1!$X$3,魂兽!$G$8:$G$126,1),1))</f>
        <v>0.6</v>
      </c>
      <c r="AE161" s="59">
        <f>IF($W161&lt;$L$3,0,INDEX(魂兽!$I$8:$I$126,MATCH(魂兽1!$X$3,魂兽!$G$8:$G$126,1),1))</f>
        <v>0.6</v>
      </c>
      <c r="AF161" s="59">
        <f>IF($W161&lt;$L$3,0,INDEX(魂兽!$I$8:$I$126,MATCH(魂兽1!$X$3,魂兽!$G$8:$G$126,1),1))</f>
        <v>0.6</v>
      </c>
      <c r="AG161" s="59">
        <f>IF($W161&lt;$L$3,0,INDEX(魂兽!$I$8:$I$126,MATCH(魂兽1!$X$3,魂兽!$G$8:$G$126,1),1))</f>
        <v>0.6</v>
      </c>
      <c r="AH161" s="59">
        <f>IF($W161&lt;$L$3,0,INDEX(魂兽!$I$8:$I$126,MATCH(魂兽1!$X$3,魂兽!$G$8:$G$126,1),1))</f>
        <v>0.6</v>
      </c>
      <c r="AI161" s="59">
        <f>IF($W161&lt;$L$3,0,INDEX(魂兽!$I$8:$I$126,MATCH(魂兽1!$X$3,魂兽!$G$8:$G$126,1),1))</f>
        <v>0.6</v>
      </c>
      <c r="AJ161" s="59">
        <f>IF($W161&lt;$L$3,0,INDEX(魂兽!$I$8:$I$126,MATCH(魂兽1!$X$3,魂兽!$G$8:$G$126,1),1))</f>
        <v>0.6</v>
      </c>
      <c r="AK161" s="59">
        <f>IF($W161&lt;$L$3,0,INDEX(魂兽!$I$8:$I$126,MATCH(魂兽1!$X$3,魂兽!$G$8:$G$126,1),1))</f>
        <v>0.6</v>
      </c>
      <c r="AN161" s="58">
        <v>155</v>
      </c>
      <c r="AO161" s="58">
        <f>IF(G161&lt;$A$3,0,INDEX(魂兽!$DG$79:$DN$85,MATCH(魂兽1!$B$3,魂兽!$DF$79:$DF$85,0),7)+INDEX(魂兽!$CN$97:$CU$102,MATCH(魂兽1!$C$3,魂兽!$CM$97:$CM$102,0),7)+INDEX(魂兽!$BP$101:$BW$125,MATCH(魂兽1!$D$3,魂兽!$BO$101:$BO$125,0),7))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61" s="58">
        <f>IF(G161&lt;$A$3,0,INDEX(魂兽!$DG$79:$DN$85,MATCH(魂兽1!$B$3,魂兽!$DF$79:$DF$85,0),8)+INDEX(魂兽!$CN$97:$CU$102,MATCH(魂兽1!$C$3,魂兽!$CM$97:$CM$102,0),8)+INDEX(魂兽!$BP$101:$BW$125,MATCH(魂兽1!$D$3,魂兽!$BO$101:$BO$125,0),8))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62" spans="7:42" x14ac:dyDescent="0.2">
      <c r="G162" s="58">
        <v>156</v>
      </c>
      <c r="H162" s="29">
        <f>IF(G162&lt;$A$3,0,INDEX(魂兽!$DG$79:$DN$85,MATCH(魂兽1!$B$3,魂兽!$DF$79:$DF$85,0),4)+INDEX(魂兽!$CN$97:$CU$102,MATCH(魂兽1!$C$3,魂兽!$CM$97:$CM$102,0),4)+INDEX(魂兽!$BP$101:$BW$125,MATCH(魂兽1!$D$3,魂兽!$BO$101:$BO$125,0),4))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62" s="31">
        <f>IF(G162&lt;$A$3,0,INDEX(魂兽!$DG$79:$DN$85,MATCH(魂兽1!$B$3,魂兽!$DF$79:$DF$85,0),1)+INDEX(魂兽!$CN$97:$CU$102,MATCH(魂兽1!$C$3,魂兽!$CM$97:$CM$102,0),1)+INDEX(魂兽!$BP$101:$BW$125,MATCH(魂兽1!$D$3,魂兽!$BO$101:$BO$125,0),1))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62" s="58">
        <f>IF(G162&lt;$A$3,0,INDEX(魂兽!$DG$79:$DN$85,MATCH(魂兽1!$B$3,魂兽!$DF$79:$DF$85,0),2)+INDEX(魂兽!$CN$97:$CU$102,MATCH(魂兽1!$C$3,魂兽!$CM$97:$CM$102,0),2)+INDEX(魂兽!$BP$101:$BW$125,MATCH(魂兽1!$D$3,魂兽!$BO$101:$BO$125,0),2))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62" s="58">
        <f>IF(G162&lt;$A$3,0,INDEX(魂兽!$DG$79:$DN$85,MATCH(魂兽1!$B$3,魂兽!$DF$79:$DF$85,0),3)+INDEX(魂兽!$CN$97:$CU$102,MATCH(魂兽1!$C$3,魂兽!$CM$97:$CM$102,0),3)+INDEX(魂兽!$BP$101:$BW$125,MATCH(魂兽1!$D$3,魂兽!$BO$101:$BO$125,0),3))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62" s="58">
        <f>IF(G162&lt;$A$3,0,INDEX(魂兽!$DG$79:$DN$85,MATCH(魂兽1!$B$3,魂兽!$DF$79:$DF$85,0),5)+INDEX(魂兽!$CN$97:$CU$102,MATCH(魂兽1!$C$3,魂兽!$CM$97:$CM$102,0),5)+INDEX(魂兽!$BP$101:$BW$125,MATCH(魂兽1!$D$3,魂兽!$BO$101:$BO$125,0),5))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62" s="58">
        <f>IF(G162&lt;$A$3,0,INDEX(魂兽!$DG$79:$DN$85,MATCH(魂兽1!$B$3,魂兽!$DF$79:$DF$85,0),6)+INDEX(魂兽!$CN$97:$CU$102,MATCH(魂兽1!$C$3,魂兽!$CM$97:$CM$102,0),6)+INDEX(魂兽!$BP$101:$BW$125,MATCH(魂兽1!$D$3,魂兽!$BO$101:$BO$125,0),6))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62" s="58">
        <v>156</v>
      </c>
      <c r="X162" s="59">
        <f>IF($W162&lt;$L$3,0,INDEX(魂兽!$I$8:$I$126,MATCH(魂兽1!$X$3,魂兽!$G$8:$G$126,1),1))</f>
        <v>0.6</v>
      </c>
      <c r="Y162" s="59">
        <f>IF($W162&lt;$L$3,0,INDEX(魂兽!$I$8:$I$126,MATCH(魂兽1!$X$3,魂兽!$G$8:$G$126,1),1))</f>
        <v>0.6</v>
      </c>
      <c r="Z162" s="59">
        <f>IF($W162&lt;$L$3,0,INDEX(魂兽!$I$8:$I$126,MATCH(魂兽1!$X$3,魂兽!$G$8:$G$126,1),1))</f>
        <v>0.6</v>
      </c>
      <c r="AA162" s="59">
        <f>IF($W162&lt;$L$3,0,INDEX(魂兽!$I$8:$I$126,MATCH(魂兽1!$X$3,魂兽!$G$8:$G$126,1),1))</f>
        <v>0.6</v>
      </c>
      <c r="AB162" s="59">
        <f>IF($W162&lt;$L$3,0,INDEX(魂兽!$I$8:$I$126,MATCH(魂兽1!$X$3,魂兽!$G$8:$G$126,1),1))</f>
        <v>0.6</v>
      </c>
      <c r="AC162" s="59">
        <f>IF($W162&lt;$L$3,0,INDEX(魂兽!$I$8:$I$126,MATCH(魂兽1!$X$3,魂兽!$G$8:$G$126,1),1))</f>
        <v>0.6</v>
      </c>
      <c r="AD162" s="59">
        <f>IF($W162&lt;$L$3,0,INDEX(魂兽!$I$8:$I$126,MATCH(魂兽1!$X$3,魂兽!$G$8:$G$126,1),1))</f>
        <v>0.6</v>
      </c>
      <c r="AE162" s="59">
        <f>IF($W162&lt;$L$3,0,INDEX(魂兽!$I$8:$I$126,MATCH(魂兽1!$X$3,魂兽!$G$8:$G$126,1),1))</f>
        <v>0.6</v>
      </c>
      <c r="AF162" s="59">
        <f>IF($W162&lt;$L$3,0,INDEX(魂兽!$I$8:$I$126,MATCH(魂兽1!$X$3,魂兽!$G$8:$G$126,1),1))</f>
        <v>0.6</v>
      </c>
      <c r="AG162" s="59">
        <f>IF($W162&lt;$L$3,0,INDEX(魂兽!$I$8:$I$126,MATCH(魂兽1!$X$3,魂兽!$G$8:$G$126,1),1))</f>
        <v>0.6</v>
      </c>
      <c r="AH162" s="59">
        <f>IF($W162&lt;$L$3,0,INDEX(魂兽!$I$8:$I$126,MATCH(魂兽1!$X$3,魂兽!$G$8:$G$126,1),1))</f>
        <v>0.6</v>
      </c>
      <c r="AI162" s="59">
        <f>IF($W162&lt;$L$3,0,INDEX(魂兽!$I$8:$I$126,MATCH(魂兽1!$X$3,魂兽!$G$8:$G$126,1),1))</f>
        <v>0.6</v>
      </c>
      <c r="AJ162" s="59">
        <f>IF($W162&lt;$L$3,0,INDEX(魂兽!$I$8:$I$126,MATCH(魂兽1!$X$3,魂兽!$G$8:$G$126,1),1))</f>
        <v>0.6</v>
      </c>
      <c r="AK162" s="59">
        <f>IF($W162&lt;$L$3,0,INDEX(魂兽!$I$8:$I$126,MATCH(魂兽1!$X$3,魂兽!$G$8:$G$126,1),1))</f>
        <v>0.6</v>
      </c>
      <c r="AN162" s="58">
        <v>156</v>
      </c>
      <c r="AO162" s="58">
        <f>IF(G162&lt;$A$3,0,INDEX(魂兽!$DG$79:$DN$85,MATCH(魂兽1!$B$3,魂兽!$DF$79:$DF$85,0),7)+INDEX(魂兽!$CN$97:$CU$102,MATCH(魂兽1!$C$3,魂兽!$CM$97:$CM$102,0),7)+INDEX(魂兽!$BP$101:$BW$125,MATCH(魂兽1!$D$3,魂兽!$BO$101:$BO$125,0),7))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62" s="58">
        <f>IF(G162&lt;$A$3,0,INDEX(魂兽!$DG$79:$DN$85,MATCH(魂兽1!$B$3,魂兽!$DF$79:$DF$85,0),8)+INDEX(魂兽!$CN$97:$CU$102,MATCH(魂兽1!$C$3,魂兽!$CM$97:$CM$102,0),8)+INDEX(魂兽!$BP$101:$BW$125,MATCH(魂兽1!$D$3,魂兽!$BO$101:$BO$125,0),8))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63" spans="7:42" x14ac:dyDescent="0.2">
      <c r="G163" s="58">
        <v>157</v>
      </c>
      <c r="H163" s="29">
        <f>IF(G163&lt;$A$3,0,INDEX(魂兽!$DG$79:$DN$85,MATCH(魂兽1!$B$3,魂兽!$DF$79:$DF$85,0),4)+INDEX(魂兽!$CN$97:$CU$102,MATCH(魂兽1!$C$3,魂兽!$CM$97:$CM$102,0),4)+INDEX(魂兽!$BP$101:$BW$125,MATCH(魂兽1!$D$3,魂兽!$BO$101:$BO$125,0),4))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63" s="31">
        <f>IF(G163&lt;$A$3,0,INDEX(魂兽!$DG$79:$DN$85,MATCH(魂兽1!$B$3,魂兽!$DF$79:$DF$85,0),1)+INDEX(魂兽!$CN$97:$CU$102,MATCH(魂兽1!$C$3,魂兽!$CM$97:$CM$102,0),1)+INDEX(魂兽!$BP$101:$BW$125,MATCH(魂兽1!$D$3,魂兽!$BO$101:$BO$125,0),1))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63" s="58">
        <f>IF(G163&lt;$A$3,0,INDEX(魂兽!$DG$79:$DN$85,MATCH(魂兽1!$B$3,魂兽!$DF$79:$DF$85,0),2)+INDEX(魂兽!$CN$97:$CU$102,MATCH(魂兽1!$C$3,魂兽!$CM$97:$CM$102,0),2)+INDEX(魂兽!$BP$101:$BW$125,MATCH(魂兽1!$D$3,魂兽!$BO$101:$BO$125,0),2))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63" s="58">
        <f>IF(G163&lt;$A$3,0,INDEX(魂兽!$DG$79:$DN$85,MATCH(魂兽1!$B$3,魂兽!$DF$79:$DF$85,0),3)+INDEX(魂兽!$CN$97:$CU$102,MATCH(魂兽1!$C$3,魂兽!$CM$97:$CM$102,0),3)+INDEX(魂兽!$BP$101:$BW$125,MATCH(魂兽1!$D$3,魂兽!$BO$101:$BO$125,0),3))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63" s="58">
        <f>IF(G163&lt;$A$3,0,INDEX(魂兽!$DG$79:$DN$85,MATCH(魂兽1!$B$3,魂兽!$DF$79:$DF$85,0),5)+INDEX(魂兽!$CN$97:$CU$102,MATCH(魂兽1!$C$3,魂兽!$CM$97:$CM$102,0),5)+INDEX(魂兽!$BP$101:$BW$125,MATCH(魂兽1!$D$3,魂兽!$BO$101:$BO$125,0),5))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63" s="58">
        <f>IF(G163&lt;$A$3,0,INDEX(魂兽!$DG$79:$DN$85,MATCH(魂兽1!$B$3,魂兽!$DF$79:$DF$85,0),6)+INDEX(魂兽!$CN$97:$CU$102,MATCH(魂兽1!$C$3,魂兽!$CM$97:$CM$102,0),6)+INDEX(魂兽!$BP$101:$BW$125,MATCH(魂兽1!$D$3,魂兽!$BO$101:$BO$125,0),6))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63" s="58">
        <v>157</v>
      </c>
      <c r="X163" s="59">
        <f>IF($W163&lt;$L$3,0,INDEX(魂兽!$I$8:$I$126,MATCH(魂兽1!$X$3,魂兽!$G$8:$G$126,1),1))</f>
        <v>0.6</v>
      </c>
      <c r="Y163" s="59">
        <f>IF($W163&lt;$L$3,0,INDEX(魂兽!$I$8:$I$126,MATCH(魂兽1!$X$3,魂兽!$G$8:$G$126,1),1))</f>
        <v>0.6</v>
      </c>
      <c r="Z163" s="59">
        <f>IF($W163&lt;$L$3,0,INDEX(魂兽!$I$8:$I$126,MATCH(魂兽1!$X$3,魂兽!$G$8:$G$126,1),1))</f>
        <v>0.6</v>
      </c>
      <c r="AA163" s="59">
        <f>IF($W163&lt;$L$3,0,INDEX(魂兽!$I$8:$I$126,MATCH(魂兽1!$X$3,魂兽!$G$8:$G$126,1),1))</f>
        <v>0.6</v>
      </c>
      <c r="AB163" s="59">
        <f>IF($W163&lt;$L$3,0,INDEX(魂兽!$I$8:$I$126,MATCH(魂兽1!$X$3,魂兽!$G$8:$G$126,1),1))</f>
        <v>0.6</v>
      </c>
      <c r="AC163" s="59">
        <f>IF($W163&lt;$L$3,0,INDEX(魂兽!$I$8:$I$126,MATCH(魂兽1!$X$3,魂兽!$G$8:$G$126,1),1))</f>
        <v>0.6</v>
      </c>
      <c r="AD163" s="59">
        <f>IF($W163&lt;$L$3,0,INDEX(魂兽!$I$8:$I$126,MATCH(魂兽1!$X$3,魂兽!$G$8:$G$126,1),1))</f>
        <v>0.6</v>
      </c>
      <c r="AE163" s="59">
        <f>IF($W163&lt;$L$3,0,INDEX(魂兽!$I$8:$I$126,MATCH(魂兽1!$X$3,魂兽!$G$8:$G$126,1),1))</f>
        <v>0.6</v>
      </c>
      <c r="AF163" s="59">
        <f>IF($W163&lt;$L$3,0,INDEX(魂兽!$I$8:$I$126,MATCH(魂兽1!$X$3,魂兽!$G$8:$G$126,1),1))</f>
        <v>0.6</v>
      </c>
      <c r="AG163" s="59">
        <f>IF($W163&lt;$L$3,0,INDEX(魂兽!$I$8:$I$126,MATCH(魂兽1!$X$3,魂兽!$G$8:$G$126,1),1))</f>
        <v>0.6</v>
      </c>
      <c r="AH163" s="59">
        <f>IF($W163&lt;$L$3,0,INDEX(魂兽!$I$8:$I$126,MATCH(魂兽1!$X$3,魂兽!$G$8:$G$126,1),1))</f>
        <v>0.6</v>
      </c>
      <c r="AI163" s="59">
        <f>IF($W163&lt;$L$3,0,INDEX(魂兽!$I$8:$I$126,MATCH(魂兽1!$X$3,魂兽!$G$8:$G$126,1),1))</f>
        <v>0.6</v>
      </c>
      <c r="AJ163" s="59">
        <f>IF($W163&lt;$L$3,0,INDEX(魂兽!$I$8:$I$126,MATCH(魂兽1!$X$3,魂兽!$G$8:$G$126,1),1))</f>
        <v>0.6</v>
      </c>
      <c r="AK163" s="59">
        <f>IF($W163&lt;$L$3,0,INDEX(魂兽!$I$8:$I$126,MATCH(魂兽1!$X$3,魂兽!$G$8:$G$126,1),1))</f>
        <v>0.6</v>
      </c>
      <c r="AN163" s="58">
        <v>157</v>
      </c>
      <c r="AO163" s="58">
        <f>IF(G163&lt;$A$3,0,INDEX(魂兽!$DG$79:$DN$85,MATCH(魂兽1!$B$3,魂兽!$DF$79:$DF$85,0),7)+INDEX(魂兽!$CN$97:$CU$102,MATCH(魂兽1!$C$3,魂兽!$CM$97:$CM$102,0),7)+INDEX(魂兽!$BP$101:$BW$125,MATCH(魂兽1!$D$3,魂兽!$BO$101:$BO$125,0),7))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63" s="58">
        <f>IF(G163&lt;$A$3,0,INDEX(魂兽!$DG$79:$DN$85,MATCH(魂兽1!$B$3,魂兽!$DF$79:$DF$85,0),8)+INDEX(魂兽!$CN$97:$CU$102,MATCH(魂兽1!$C$3,魂兽!$CM$97:$CM$102,0),8)+INDEX(魂兽!$BP$101:$BW$125,MATCH(魂兽1!$D$3,魂兽!$BO$101:$BO$125,0),8))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64" spans="7:42" x14ac:dyDescent="0.2">
      <c r="G164" s="58">
        <v>158</v>
      </c>
      <c r="H164" s="29">
        <f>IF(G164&lt;$A$3,0,INDEX(魂兽!$DG$79:$DN$85,MATCH(魂兽1!$B$3,魂兽!$DF$79:$DF$85,0),4)+INDEX(魂兽!$CN$97:$CU$102,MATCH(魂兽1!$C$3,魂兽!$CM$97:$CM$102,0),4)+INDEX(魂兽!$BP$101:$BW$125,MATCH(魂兽1!$D$3,魂兽!$BO$101:$BO$125,0),4))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64" s="31">
        <f>IF(G164&lt;$A$3,0,INDEX(魂兽!$DG$79:$DN$85,MATCH(魂兽1!$B$3,魂兽!$DF$79:$DF$85,0),1)+INDEX(魂兽!$CN$97:$CU$102,MATCH(魂兽1!$C$3,魂兽!$CM$97:$CM$102,0),1)+INDEX(魂兽!$BP$101:$BW$125,MATCH(魂兽1!$D$3,魂兽!$BO$101:$BO$125,0),1))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64" s="58">
        <f>IF(G164&lt;$A$3,0,INDEX(魂兽!$DG$79:$DN$85,MATCH(魂兽1!$B$3,魂兽!$DF$79:$DF$85,0),2)+INDEX(魂兽!$CN$97:$CU$102,MATCH(魂兽1!$C$3,魂兽!$CM$97:$CM$102,0),2)+INDEX(魂兽!$BP$101:$BW$125,MATCH(魂兽1!$D$3,魂兽!$BO$101:$BO$125,0),2))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64" s="58">
        <f>IF(G164&lt;$A$3,0,INDEX(魂兽!$DG$79:$DN$85,MATCH(魂兽1!$B$3,魂兽!$DF$79:$DF$85,0),3)+INDEX(魂兽!$CN$97:$CU$102,MATCH(魂兽1!$C$3,魂兽!$CM$97:$CM$102,0),3)+INDEX(魂兽!$BP$101:$BW$125,MATCH(魂兽1!$D$3,魂兽!$BO$101:$BO$125,0),3))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64" s="58">
        <f>IF(G164&lt;$A$3,0,INDEX(魂兽!$DG$79:$DN$85,MATCH(魂兽1!$B$3,魂兽!$DF$79:$DF$85,0),5)+INDEX(魂兽!$CN$97:$CU$102,MATCH(魂兽1!$C$3,魂兽!$CM$97:$CM$102,0),5)+INDEX(魂兽!$BP$101:$BW$125,MATCH(魂兽1!$D$3,魂兽!$BO$101:$BO$125,0),5))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64" s="58">
        <f>IF(G164&lt;$A$3,0,INDEX(魂兽!$DG$79:$DN$85,MATCH(魂兽1!$B$3,魂兽!$DF$79:$DF$85,0),6)+INDEX(魂兽!$CN$97:$CU$102,MATCH(魂兽1!$C$3,魂兽!$CM$97:$CM$102,0),6)+INDEX(魂兽!$BP$101:$BW$125,MATCH(魂兽1!$D$3,魂兽!$BO$101:$BO$125,0),6))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64" s="58">
        <v>158</v>
      </c>
      <c r="X164" s="59">
        <f>IF($W164&lt;$L$3,0,INDEX(魂兽!$I$8:$I$126,MATCH(魂兽1!$X$3,魂兽!$G$8:$G$126,1),1))</f>
        <v>0.6</v>
      </c>
      <c r="Y164" s="59">
        <f>IF($W164&lt;$L$3,0,INDEX(魂兽!$I$8:$I$126,MATCH(魂兽1!$X$3,魂兽!$G$8:$G$126,1),1))</f>
        <v>0.6</v>
      </c>
      <c r="Z164" s="59">
        <f>IF($W164&lt;$L$3,0,INDEX(魂兽!$I$8:$I$126,MATCH(魂兽1!$X$3,魂兽!$G$8:$G$126,1),1))</f>
        <v>0.6</v>
      </c>
      <c r="AA164" s="59">
        <f>IF($W164&lt;$L$3,0,INDEX(魂兽!$I$8:$I$126,MATCH(魂兽1!$X$3,魂兽!$G$8:$G$126,1),1))</f>
        <v>0.6</v>
      </c>
      <c r="AB164" s="59">
        <f>IF($W164&lt;$L$3,0,INDEX(魂兽!$I$8:$I$126,MATCH(魂兽1!$X$3,魂兽!$G$8:$G$126,1),1))</f>
        <v>0.6</v>
      </c>
      <c r="AC164" s="59">
        <f>IF($W164&lt;$L$3,0,INDEX(魂兽!$I$8:$I$126,MATCH(魂兽1!$X$3,魂兽!$G$8:$G$126,1),1))</f>
        <v>0.6</v>
      </c>
      <c r="AD164" s="59">
        <f>IF($W164&lt;$L$3,0,INDEX(魂兽!$I$8:$I$126,MATCH(魂兽1!$X$3,魂兽!$G$8:$G$126,1),1))</f>
        <v>0.6</v>
      </c>
      <c r="AE164" s="59">
        <f>IF($W164&lt;$L$3,0,INDEX(魂兽!$I$8:$I$126,MATCH(魂兽1!$X$3,魂兽!$G$8:$G$126,1),1))</f>
        <v>0.6</v>
      </c>
      <c r="AF164" s="59">
        <f>IF($W164&lt;$L$3,0,INDEX(魂兽!$I$8:$I$126,MATCH(魂兽1!$X$3,魂兽!$G$8:$G$126,1),1))</f>
        <v>0.6</v>
      </c>
      <c r="AG164" s="59">
        <f>IF($W164&lt;$L$3,0,INDEX(魂兽!$I$8:$I$126,MATCH(魂兽1!$X$3,魂兽!$G$8:$G$126,1),1))</f>
        <v>0.6</v>
      </c>
      <c r="AH164" s="59">
        <f>IF($W164&lt;$L$3,0,INDEX(魂兽!$I$8:$I$126,MATCH(魂兽1!$X$3,魂兽!$G$8:$G$126,1),1))</f>
        <v>0.6</v>
      </c>
      <c r="AI164" s="59">
        <f>IF($W164&lt;$L$3,0,INDEX(魂兽!$I$8:$I$126,MATCH(魂兽1!$X$3,魂兽!$G$8:$G$126,1),1))</f>
        <v>0.6</v>
      </c>
      <c r="AJ164" s="59">
        <f>IF($W164&lt;$L$3,0,INDEX(魂兽!$I$8:$I$126,MATCH(魂兽1!$X$3,魂兽!$G$8:$G$126,1),1))</f>
        <v>0.6</v>
      </c>
      <c r="AK164" s="59">
        <f>IF($W164&lt;$L$3,0,INDEX(魂兽!$I$8:$I$126,MATCH(魂兽1!$X$3,魂兽!$G$8:$G$126,1),1))</f>
        <v>0.6</v>
      </c>
      <c r="AN164" s="58">
        <v>158</v>
      </c>
      <c r="AO164" s="58">
        <f>IF(G164&lt;$A$3,0,INDEX(魂兽!$DG$79:$DN$85,MATCH(魂兽1!$B$3,魂兽!$DF$79:$DF$85,0),7)+INDEX(魂兽!$CN$97:$CU$102,MATCH(魂兽1!$C$3,魂兽!$CM$97:$CM$102,0),7)+INDEX(魂兽!$BP$101:$BW$125,MATCH(魂兽1!$D$3,魂兽!$BO$101:$BO$125,0),7))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64" s="58">
        <f>IF(G164&lt;$A$3,0,INDEX(魂兽!$DG$79:$DN$85,MATCH(魂兽1!$B$3,魂兽!$DF$79:$DF$85,0),8)+INDEX(魂兽!$CN$97:$CU$102,MATCH(魂兽1!$C$3,魂兽!$CM$97:$CM$102,0),8)+INDEX(魂兽!$BP$101:$BW$125,MATCH(魂兽1!$D$3,魂兽!$BO$101:$BO$125,0),8))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65" spans="7:42" x14ac:dyDescent="0.2">
      <c r="G165" s="58">
        <v>159</v>
      </c>
      <c r="H165" s="29">
        <f>IF(G165&lt;$A$3,0,INDEX(魂兽!$DG$79:$DN$85,MATCH(魂兽1!$B$3,魂兽!$DF$79:$DF$85,0),4)+INDEX(魂兽!$CN$97:$CU$102,MATCH(魂兽1!$C$3,魂兽!$CM$97:$CM$102,0),4)+INDEX(魂兽!$BP$101:$BW$125,MATCH(魂兽1!$D$3,魂兽!$BO$101:$BO$125,0),4))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65" s="31">
        <f>IF(G165&lt;$A$3,0,INDEX(魂兽!$DG$79:$DN$85,MATCH(魂兽1!$B$3,魂兽!$DF$79:$DF$85,0),1)+INDEX(魂兽!$CN$97:$CU$102,MATCH(魂兽1!$C$3,魂兽!$CM$97:$CM$102,0),1)+INDEX(魂兽!$BP$101:$BW$125,MATCH(魂兽1!$D$3,魂兽!$BO$101:$BO$125,0),1))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65" s="58">
        <f>IF(G165&lt;$A$3,0,INDEX(魂兽!$DG$79:$DN$85,MATCH(魂兽1!$B$3,魂兽!$DF$79:$DF$85,0),2)+INDEX(魂兽!$CN$97:$CU$102,MATCH(魂兽1!$C$3,魂兽!$CM$97:$CM$102,0),2)+INDEX(魂兽!$BP$101:$BW$125,MATCH(魂兽1!$D$3,魂兽!$BO$101:$BO$125,0),2))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65" s="58">
        <f>IF(G165&lt;$A$3,0,INDEX(魂兽!$DG$79:$DN$85,MATCH(魂兽1!$B$3,魂兽!$DF$79:$DF$85,0),3)+INDEX(魂兽!$CN$97:$CU$102,MATCH(魂兽1!$C$3,魂兽!$CM$97:$CM$102,0),3)+INDEX(魂兽!$BP$101:$BW$125,MATCH(魂兽1!$D$3,魂兽!$BO$101:$BO$125,0),3))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65" s="58">
        <f>IF(G165&lt;$A$3,0,INDEX(魂兽!$DG$79:$DN$85,MATCH(魂兽1!$B$3,魂兽!$DF$79:$DF$85,0),5)+INDEX(魂兽!$CN$97:$CU$102,MATCH(魂兽1!$C$3,魂兽!$CM$97:$CM$102,0),5)+INDEX(魂兽!$BP$101:$BW$125,MATCH(魂兽1!$D$3,魂兽!$BO$101:$BO$125,0),5))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65" s="58">
        <f>IF(G165&lt;$A$3,0,INDEX(魂兽!$DG$79:$DN$85,MATCH(魂兽1!$B$3,魂兽!$DF$79:$DF$85,0),6)+INDEX(魂兽!$CN$97:$CU$102,MATCH(魂兽1!$C$3,魂兽!$CM$97:$CM$102,0),6)+INDEX(魂兽!$BP$101:$BW$125,MATCH(魂兽1!$D$3,魂兽!$BO$101:$BO$125,0),6))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65" s="58">
        <v>159</v>
      </c>
      <c r="X165" s="59">
        <f>IF($W165&lt;$L$3,0,INDEX(魂兽!$I$8:$I$126,MATCH(魂兽1!$X$3,魂兽!$G$8:$G$126,1),1))</f>
        <v>0.6</v>
      </c>
      <c r="Y165" s="59">
        <f>IF($W165&lt;$L$3,0,INDEX(魂兽!$I$8:$I$126,MATCH(魂兽1!$X$3,魂兽!$G$8:$G$126,1),1))</f>
        <v>0.6</v>
      </c>
      <c r="Z165" s="59">
        <f>IF($W165&lt;$L$3,0,INDEX(魂兽!$I$8:$I$126,MATCH(魂兽1!$X$3,魂兽!$G$8:$G$126,1),1))</f>
        <v>0.6</v>
      </c>
      <c r="AA165" s="59">
        <f>IF($W165&lt;$L$3,0,INDEX(魂兽!$I$8:$I$126,MATCH(魂兽1!$X$3,魂兽!$G$8:$G$126,1),1))</f>
        <v>0.6</v>
      </c>
      <c r="AB165" s="59">
        <f>IF($W165&lt;$L$3,0,INDEX(魂兽!$I$8:$I$126,MATCH(魂兽1!$X$3,魂兽!$G$8:$G$126,1),1))</f>
        <v>0.6</v>
      </c>
      <c r="AC165" s="59">
        <f>IF($W165&lt;$L$3,0,INDEX(魂兽!$I$8:$I$126,MATCH(魂兽1!$X$3,魂兽!$G$8:$G$126,1),1))</f>
        <v>0.6</v>
      </c>
      <c r="AD165" s="59">
        <f>IF($W165&lt;$L$3,0,INDEX(魂兽!$I$8:$I$126,MATCH(魂兽1!$X$3,魂兽!$G$8:$G$126,1),1))</f>
        <v>0.6</v>
      </c>
      <c r="AE165" s="59">
        <f>IF($W165&lt;$L$3,0,INDEX(魂兽!$I$8:$I$126,MATCH(魂兽1!$X$3,魂兽!$G$8:$G$126,1),1))</f>
        <v>0.6</v>
      </c>
      <c r="AF165" s="59">
        <f>IF($W165&lt;$L$3,0,INDEX(魂兽!$I$8:$I$126,MATCH(魂兽1!$X$3,魂兽!$G$8:$G$126,1),1))</f>
        <v>0.6</v>
      </c>
      <c r="AG165" s="59">
        <f>IF($W165&lt;$L$3,0,INDEX(魂兽!$I$8:$I$126,MATCH(魂兽1!$X$3,魂兽!$G$8:$G$126,1),1))</f>
        <v>0.6</v>
      </c>
      <c r="AH165" s="59">
        <f>IF($W165&lt;$L$3,0,INDEX(魂兽!$I$8:$I$126,MATCH(魂兽1!$X$3,魂兽!$G$8:$G$126,1),1))</f>
        <v>0.6</v>
      </c>
      <c r="AI165" s="59">
        <f>IF($W165&lt;$L$3,0,INDEX(魂兽!$I$8:$I$126,MATCH(魂兽1!$X$3,魂兽!$G$8:$G$126,1),1))</f>
        <v>0.6</v>
      </c>
      <c r="AJ165" s="59">
        <f>IF($W165&lt;$L$3,0,INDEX(魂兽!$I$8:$I$126,MATCH(魂兽1!$X$3,魂兽!$G$8:$G$126,1),1))</f>
        <v>0.6</v>
      </c>
      <c r="AK165" s="59">
        <f>IF($W165&lt;$L$3,0,INDEX(魂兽!$I$8:$I$126,MATCH(魂兽1!$X$3,魂兽!$G$8:$G$126,1),1))</f>
        <v>0.6</v>
      </c>
      <c r="AN165" s="58">
        <v>159</v>
      </c>
      <c r="AO165" s="58">
        <f>IF(G165&lt;$A$3,0,INDEX(魂兽!$DG$79:$DN$85,MATCH(魂兽1!$B$3,魂兽!$DF$79:$DF$85,0),7)+INDEX(魂兽!$CN$97:$CU$102,MATCH(魂兽1!$C$3,魂兽!$CM$97:$CM$102,0),7)+INDEX(魂兽!$BP$101:$BW$125,MATCH(魂兽1!$D$3,魂兽!$BO$101:$BO$125,0),7))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65" s="58">
        <f>IF(G165&lt;$A$3,0,INDEX(魂兽!$DG$79:$DN$85,MATCH(魂兽1!$B$3,魂兽!$DF$79:$DF$85,0),8)+INDEX(魂兽!$CN$97:$CU$102,MATCH(魂兽1!$C$3,魂兽!$CM$97:$CM$102,0),8)+INDEX(魂兽!$BP$101:$BW$125,MATCH(魂兽1!$D$3,魂兽!$BO$101:$BO$125,0),8))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66" spans="7:42" x14ac:dyDescent="0.2">
      <c r="G166" s="58">
        <v>160</v>
      </c>
      <c r="H166" s="29">
        <f>IF(G166&lt;$A$3,0,INDEX(魂兽!$DG$79:$DN$85,MATCH(魂兽1!$B$3,魂兽!$DF$79:$DF$85,0),4)+INDEX(魂兽!$CN$97:$CU$102,MATCH(魂兽1!$C$3,魂兽!$CM$97:$CM$102,0),4)+INDEX(魂兽!$BP$101:$BW$125,MATCH(魂兽1!$D$3,魂兽!$BO$101:$BO$125,0),4))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66" s="31">
        <f>IF(G166&lt;$A$3,0,INDEX(魂兽!$DG$79:$DN$85,MATCH(魂兽1!$B$3,魂兽!$DF$79:$DF$85,0),1)+INDEX(魂兽!$CN$97:$CU$102,MATCH(魂兽1!$C$3,魂兽!$CM$97:$CM$102,0),1)+INDEX(魂兽!$BP$101:$BW$125,MATCH(魂兽1!$D$3,魂兽!$BO$101:$BO$125,0),1))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66" s="58">
        <f>IF(G166&lt;$A$3,0,INDEX(魂兽!$DG$79:$DN$85,MATCH(魂兽1!$B$3,魂兽!$DF$79:$DF$85,0),2)+INDEX(魂兽!$CN$97:$CU$102,MATCH(魂兽1!$C$3,魂兽!$CM$97:$CM$102,0),2)+INDEX(魂兽!$BP$101:$BW$125,MATCH(魂兽1!$D$3,魂兽!$BO$101:$BO$125,0),2))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66" s="58">
        <f>IF(G166&lt;$A$3,0,INDEX(魂兽!$DG$79:$DN$85,MATCH(魂兽1!$B$3,魂兽!$DF$79:$DF$85,0),3)+INDEX(魂兽!$CN$97:$CU$102,MATCH(魂兽1!$C$3,魂兽!$CM$97:$CM$102,0),3)+INDEX(魂兽!$BP$101:$BW$125,MATCH(魂兽1!$D$3,魂兽!$BO$101:$BO$125,0),3))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66" s="58">
        <f>IF(G166&lt;$A$3,0,INDEX(魂兽!$DG$79:$DN$85,MATCH(魂兽1!$B$3,魂兽!$DF$79:$DF$85,0),5)+INDEX(魂兽!$CN$97:$CU$102,MATCH(魂兽1!$C$3,魂兽!$CM$97:$CM$102,0),5)+INDEX(魂兽!$BP$101:$BW$125,MATCH(魂兽1!$D$3,魂兽!$BO$101:$BO$125,0),5))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66" s="58">
        <f>IF(G166&lt;$A$3,0,INDEX(魂兽!$DG$79:$DN$85,MATCH(魂兽1!$B$3,魂兽!$DF$79:$DF$85,0),6)+INDEX(魂兽!$CN$97:$CU$102,MATCH(魂兽1!$C$3,魂兽!$CM$97:$CM$102,0),6)+INDEX(魂兽!$BP$101:$BW$125,MATCH(魂兽1!$D$3,魂兽!$BO$101:$BO$125,0),6))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66" s="58">
        <v>160</v>
      </c>
      <c r="X166" s="59">
        <f>IF($W166&lt;$L$3,0,INDEX(魂兽!$I$8:$I$126,MATCH(魂兽1!$X$3,魂兽!$G$8:$G$126,1),1))</f>
        <v>0.6</v>
      </c>
      <c r="Y166" s="59">
        <f>IF($W166&lt;$L$3,0,INDEX(魂兽!$I$8:$I$126,MATCH(魂兽1!$X$3,魂兽!$G$8:$G$126,1),1))</f>
        <v>0.6</v>
      </c>
      <c r="Z166" s="59">
        <f>IF($W166&lt;$L$3,0,INDEX(魂兽!$I$8:$I$126,MATCH(魂兽1!$X$3,魂兽!$G$8:$G$126,1),1))</f>
        <v>0.6</v>
      </c>
      <c r="AA166" s="59">
        <f>IF($W166&lt;$L$3,0,INDEX(魂兽!$I$8:$I$126,MATCH(魂兽1!$X$3,魂兽!$G$8:$G$126,1),1))</f>
        <v>0.6</v>
      </c>
      <c r="AB166" s="59">
        <f>IF($W166&lt;$L$3,0,INDEX(魂兽!$I$8:$I$126,MATCH(魂兽1!$X$3,魂兽!$G$8:$G$126,1),1))</f>
        <v>0.6</v>
      </c>
      <c r="AC166" s="59">
        <f>IF($W166&lt;$L$3,0,INDEX(魂兽!$I$8:$I$126,MATCH(魂兽1!$X$3,魂兽!$G$8:$G$126,1),1))</f>
        <v>0.6</v>
      </c>
      <c r="AD166" s="59">
        <f>IF($W166&lt;$L$3,0,INDEX(魂兽!$I$8:$I$126,MATCH(魂兽1!$X$3,魂兽!$G$8:$G$126,1),1))</f>
        <v>0.6</v>
      </c>
      <c r="AE166" s="59">
        <f>IF($W166&lt;$L$3,0,INDEX(魂兽!$I$8:$I$126,MATCH(魂兽1!$X$3,魂兽!$G$8:$G$126,1),1))</f>
        <v>0.6</v>
      </c>
      <c r="AF166" s="59">
        <f>IF($W166&lt;$L$3,0,INDEX(魂兽!$I$8:$I$126,MATCH(魂兽1!$X$3,魂兽!$G$8:$G$126,1),1))</f>
        <v>0.6</v>
      </c>
      <c r="AG166" s="59">
        <f>IF($W166&lt;$L$3,0,INDEX(魂兽!$I$8:$I$126,MATCH(魂兽1!$X$3,魂兽!$G$8:$G$126,1),1))</f>
        <v>0.6</v>
      </c>
      <c r="AH166" s="59">
        <f>IF($W166&lt;$L$3,0,INDEX(魂兽!$I$8:$I$126,MATCH(魂兽1!$X$3,魂兽!$G$8:$G$126,1),1))</f>
        <v>0.6</v>
      </c>
      <c r="AI166" s="59">
        <f>IF($W166&lt;$L$3,0,INDEX(魂兽!$I$8:$I$126,MATCH(魂兽1!$X$3,魂兽!$G$8:$G$126,1),1))</f>
        <v>0.6</v>
      </c>
      <c r="AJ166" s="59">
        <f>IF($W166&lt;$L$3,0,INDEX(魂兽!$I$8:$I$126,MATCH(魂兽1!$X$3,魂兽!$G$8:$G$126,1),1))</f>
        <v>0.6</v>
      </c>
      <c r="AK166" s="59">
        <f>IF($W166&lt;$L$3,0,INDEX(魂兽!$I$8:$I$126,MATCH(魂兽1!$X$3,魂兽!$G$8:$G$126,1),1))</f>
        <v>0.6</v>
      </c>
      <c r="AN166" s="58">
        <v>160</v>
      </c>
      <c r="AO166" s="58">
        <f>IF(G166&lt;$A$3,0,INDEX(魂兽!$DG$79:$DN$85,MATCH(魂兽1!$B$3,魂兽!$DF$79:$DF$85,0),7)+INDEX(魂兽!$CN$97:$CU$102,MATCH(魂兽1!$C$3,魂兽!$CM$97:$CM$102,0),7)+INDEX(魂兽!$BP$101:$BW$125,MATCH(魂兽1!$D$3,魂兽!$BO$101:$BO$125,0),7))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66" s="58">
        <f>IF(G166&lt;$A$3,0,INDEX(魂兽!$DG$79:$DN$85,MATCH(魂兽1!$B$3,魂兽!$DF$79:$DF$85,0),8)+INDEX(魂兽!$CN$97:$CU$102,MATCH(魂兽1!$C$3,魂兽!$CM$97:$CM$102,0),8)+INDEX(魂兽!$BP$101:$BW$125,MATCH(魂兽1!$D$3,魂兽!$BO$101:$BO$125,0),8))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67" spans="7:42" x14ac:dyDescent="0.2">
      <c r="G167" s="58">
        <v>161</v>
      </c>
      <c r="H167" s="29">
        <f>IF(G167&lt;$A$3,0,INDEX(魂兽!$DG$79:$DN$85,MATCH(魂兽1!$B$3,魂兽!$DF$79:$DF$85,0),4)+INDEX(魂兽!$CN$97:$CU$102,MATCH(魂兽1!$C$3,魂兽!$CM$97:$CM$102,0),4)+INDEX(魂兽!$BP$101:$BW$125,MATCH(魂兽1!$D$3,魂兽!$BO$101:$BO$125,0),4))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67" s="31">
        <f>IF(G167&lt;$A$3,0,INDEX(魂兽!$DG$79:$DN$85,MATCH(魂兽1!$B$3,魂兽!$DF$79:$DF$85,0),1)+INDEX(魂兽!$CN$97:$CU$102,MATCH(魂兽1!$C$3,魂兽!$CM$97:$CM$102,0),1)+INDEX(魂兽!$BP$101:$BW$125,MATCH(魂兽1!$D$3,魂兽!$BO$101:$BO$125,0),1))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67" s="58">
        <f>IF(G167&lt;$A$3,0,INDEX(魂兽!$DG$79:$DN$85,MATCH(魂兽1!$B$3,魂兽!$DF$79:$DF$85,0),2)+INDEX(魂兽!$CN$97:$CU$102,MATCH(魂兽1!$C$3,魂兽!$CM$97:$CM$102,0),2)+INDEX(魂兽!$BP$101:$BW$125,MATCH(魂兽1!$D$3,魂兽!$BO$101:$BO$125,0),2))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67" s="58">
        <f>IF(G167&lt;$A$3,0,INDEX(魂兽!$DG$79:$DN$85,MATCH(魂兽1!$B$3,魂兽!$DF$79:$DF$85,0),3)+INDEX(魂兽!$CN$97:$CU$102,MATCH(魂兽1!$C$3,魂兽!$CM$97:$CM$102,0),3)+INDEX(魂兽!$BP$101:$BW$125,MATCH(魂兽1!$D$3,魂兽!$BO$101:$BO$125,0),3))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67" s="58">
        <f>IF(G167&lt;$A$3,0,INDEX(魂兽!$DG$79:$DN$85,MATCH(魂兽1!$B$3,魂兽!$DF$79:$DF$85,0),5)+INDEX(魂兽!$CN$97:$CU$102,MATCH(魂兽1!$C$3,魂兽!$CM$97:$CM$102,0),5)+INDEX(魂兽!$BP$101:$BW$125,MATCH(魂兽1!$D$3,魂兽!$BO$101:$BO$125,0),5))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67" s="58">
        <f>IF(G167&lt;$A$3,0,INDEX(魂兽!$DG$79:$DN$85,MATCH(魂兽1!$B$3,魂兽!$DF$79:$DF$85,0),6)+INDEX(魂兽!$CN$97:$CU$102,MATCH(魂兽1!$C$3,魂兽!$CM$97:$CM$102,0),6)+INDEX(魂兽!$BP$101:$BW$125,MATCH(魂兽1!$D$3,魂兽!$BO$101:$BO$125,0),6))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67" s="58">
        <v>161</v>
      </c>
      <c r="X167" s="59">
        <f>IF($W167&lt;$L$3,0,INDEX(魂兽!$I$8:$I$126,MATCH(魂兽1!$X$3,魂兽!$G$8:$G$126,1),1))</f>
        <v>0.6</v>
      </c>
      <c r="Y167" s="59">
        <f>IF($W167&lt;$L$3,0,INDEX(魂兽!$I$8:$I$126,MATCH(魂兽1!$X$3,魂兽!$G$8:$G$126,1),1))</f>
        <v>0.6</v>
      </c>
      <c r="Z167" s="59">
        <f>IF($W167&lt;$L$3,0,INDEX(魂兽!$I$8:$I$126,MATCH(魂兽1!$X$3,魂兽!$G$8:$G$126,1),1))</f>
        <v>0.6</v>
      </c>
      <c r="AA167" s="59">
        <f>IF($W167&lt;$L$3,0,INDEX(魂兽!$I$8:$I$126,MATCH(魂兽1!$X$3,魂兽!$G$8:$G$126,1),1))</f>
        <v>0.6</v>
      </c>
      <c r="AB167" s="59">
        <f>IF($W167&lt;$L$3,0,INDEX(魂兽!$I$8:$I$126,MATCH(魂兽1!$X$3,魂兽!$G$8:$G$126,1),1))</f>
        <v>0.6</v>
      </c>
      <c r="AC167" s="59">
        <f>IF($W167&lt;$L$3,0,INDEX(魂兽!$I$8:$I$126,MATCH(魂兽1!$X$3,魂兽!$G$8:$G$126,1),1))</f>
        <v>0.6</v>
      </c>
      <c r="AD167" s="59">
        <f>IF($W167&lt;$L$3,0,INDEX(魂兽!$I$8:$I$126,MATCH(魂兽1!$X$3,魂兽!$G$8:$G$126,1),1))</f>
        <v>0.6</v>
      </c>
      <c r="AE167" s="59">
        <f>IF($W167&lt;$L$3,0,INDEX(魂兽!$I$8:$I$126,MATCH(魂兽1!$X$3,魂兽!$G$8:$G$126,1),1))</f>
        <v>0.6</v>
      </c>
      <c r="AF167" s="59">
        <f>IF($W167&lt;$L$3,0,INDEX(魂兽!$I$8:$I$126,MATCH(魂兽1!$X$3,魂兽!$G$8:$G$126,1),1))</f>
        <v>0.6</v>
      </c>
      <c r="AG167" s="59">
        <f>IF($W167&lt;$L$3,0,INDEX(魂兽!$I$8:$I$126,MATCH(魂兽1!$X$3,魂兽!$G$8:$G$126,1),1))</f>
        <v>0.6</v>
      </c>
      <c r="AH167" s="59">
        <f>IF($W167&lt;$L$3,0,INDEX(魂兽!$I$8:$I$126,MATCH(魂兽1!$X$3,魂兽!$G$8:$G$126,1),1))</f>
        <v>0.6</v>
      </c>
      <c r="AI167" s="59">
        <f>IF($W167&lt;$L$3,0,INDEX(魂兽!$I$8:$I$126,MATCH(魂兽1!$X$3,魂兽!$G$8:$G$126,1),1))</f>
        <v>0.6</v>
      </c>
      <c r="AJ167" s="59">
        <f>IF($W167&lt;$L$3,0,INDEX(魂兽!$I$8:$I$126,MATCH(魂兽1!$X$3,魂兽!$G$8:$G$126,1),1))</f>
        <v>0.6</v>
      </c>
      <c r="AK167" s="59">
        <f>IF($W167&lt;$L$3,0,INDEX(魂兽!$I$8:$I$126,MATCH(魂兽1!$X$3,魂兽!$G$8:$G$126,1),1))</f>
        <v>0.6</v>
      </c>
      <c r="AN167" s="58">
        <v>161</v>
      </c>
      <c r="AO167" s="58">
        <f>IF(G167&lt;$A$3,0,INDEX(魂兽!$DG$79:$DN$85,MATCH(魂兽1!$B$3,魂兽!$DF$79:$DF$85,0),7)+INDEX(魂兽!$CN$97:$CU$102,MATCH(魂兽1!$C$3,魂兽!$CM$97:$CM$102,0),7)+INDEX(魂兽!$BP$101:$BW$125,MATCH(魂兽1!$D$3,魂兽!$BO$101:$BO$125,0),7))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67" s="58">
        <f>IF(G167&lt;$A$3,0,INDEX(魂兽!$DG$79:$DN$85,MATCH(魂兽1!$B$3,魂兽!$DF$79:$DF$85,0),8)+INDEX(魂兽!$CN$97:$CU$102,MATCH(魂兽1!$C$3,魂兽!$CM$97:$CM$102,0),8)+INDEX(魂兽!$BP$101:$BW$125,MATCH(魂兽1!$D$3,魂兽!$BO$101:$BO$125,0),8))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68" spans="7:42" x14ac:dyDescent="0.2">
      <c r="G168" s="58">
        <v>162</v>
      </c>
      <c r="H168" s="29">
        <f>IF(G168&lt;$A$3,0,INDEX(魂兽!$DG$79:$DN$85,MATCH(魂兽1!$B$3,魂兽!$DF$79:$DF$85,0),4)+INDEX(魂兽!$CN$97:$CU$102,MATCH(魂兽1!$C$3,魂兽!$CM$97:$CM$102,0),4)+INDEX(魂兽!$BP$101:$BW$125,MATCH(魂兽1!$D$3,魂兽!$BO$101:$BO$125,0),4))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68" s="31">
        <f>IF(G168&lt;$A$3,0,INDEX(魂兽!$DG$79:$DN$85,MATCH(魂兽1!$B$3,魂兽!$DF$79:$DF$85,0),1)+INDEX(魂兽!$CN$97:$CU$102,MATCH(魂兽1!$C$3,魂兽!$CM$97:$CM$102,0),1)+INDEX(魂兽!$BP$101:$BW$125,MATCH(魂兽1!$D$3,魂兽!$BO$101:$BO$125,0),1))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68" s="58">
        <f>IF(G168&lt;$A$3,0,INDEX(魂兽!$DG$79:$DN$85,MATCH(魂兽1!$B$3,魂兽!$DF$79:$DF$85,0),2)+INDEX(魂兽!$CN$97:$CU$102,MATCH(魂兽1!$C$3,魂兽!$CM$97:$CM$102,0),2)+INDEX(魂兽!$BP$101:$BW$125,MATCH(魂兽1!$D$3,魂兽!$BO$101:$BO$125,0),2))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68" s="58">
        <f>IF(G168&lt;$A$3,0,INDEX(魂兽!$DG$79:$DN$85,MATCH(魂兽1!$B$3,魂兽!$DF$79:$DF$85,0),3)+INDEX(魂兽!$CN$97:$CU$102,MATCH(魂兽1!$C$3,魂兽!$CM$97:$CM$102,0),3)+INDEX(魂兽!$BP$101:$BW$125,MATCH(魂兽1!$D$3,魂兽!$BO$101:$BO$125,0),3))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68" s="58">
        <f>IF(G168&lt;$A$3,0,INDEX(魂兽!$DG$79:$DN$85,MATCH(魂兽1!$B$3,魂兽!$DF$79:$DF$85,0),5)+INDEX(魂兽!$CN$97:$CU$102,MATCH(魂兽1!$C$3,魂兽!$CM$97:$CM$102,0),5)+INDEX(魂兽!$BP$101:$BW$125,MATCH(魂兽1!$D$3,魂兽!$BO$101:$BO$125,0),5))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68" s="58">
        <f>IF(G168&lt;$A$3,0,INDEX(魂兽!$DG$79:$DN$85,MATCH(魂兽1!$B$3,魂兽!$DF$79:$DF$85,0),6)+INDEX(魂兽!$CN$97:$CU$102,MATCH(魂兽1!$C$3,魂兽!$CM$97:$CM$102,0),6)+INDEX(魂兽!$BP$101:$BW$125,MATCH(魂兽1!$D$3,魂兽!$BO$101:$BO$125,0),6))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68" s="58">
        <v>162</v>
      </c>
      <c r="X168" s="59">
        <f>IF($W168&lt;$L$3,0,INDEX(魂兽!$I$8:$I$126,MATCH(魂兽1!$X$3,魂兽!$G$8:$G$126,1),1))</f>
        <v>0.6</v>
      </c>
      <c r="Y168" s="59">
        <f>IF($W168&lt;$L$3,0,INDEX(魂兽!$I$8:$I$126,MATCH(魂兽1!$X$3,魂兽!$G$8:$G$126,1),1))</f>
        <v>0.6</v>
      </c>
      <c r="Z168" s="59">
        <f>IF($W168&lt;$L$3,0,INDEX(魂兽!$I$8:$I$126,MATCH(魂兽1!$X$3,魂兽!$G$8:$G$126,1),1))</f>
        <v>0.6</v>
      </c>
      <c r="AA168" s="59">
        <f>IF($W168&lt;$L$3,0,INDEX(魂兽!$I$8:$I$126,MATCH(魂兽1!$X$3,魂兽!$G$8:$G$126,1),1))</f>
        <v>0.6</v>
      </c>
      <c r="AB168" s="59">
        <f>IF($W168&lt;$L$3,0,INDEX(魂兽!$I$8:$I$126,MATCH(魂兽1!$X$3,魂兽!$G$8:$G$126,1),1))</f>
        <v>0.6</v>
      </c>
      <c r="AC168" s="59">
        <f>IF($W168&lt;$L$3,0,INDEX(魂兽!$I$8:$I$126,MATCH(魂兽1!$X$3,魂兽!$G$8:$G$126,1),1))</f>
        <v>0.6</v>
      </c>
      <c r="AD168" s="59">
        <f>IF($W168&lt;$L$3,0,INDEX(魂兽!$I$8:$I$126,MATCH(魂兽1!$X$3,魂兽!$G$8:$G$126,1),1))</f>
        <v>0.6</v>
      </c>
      <c r="AE168" s="59">
        <f>IF($W168&lt;$L$3,0,INDEX(魂兽!$I$8:$I$126,MATCH(魂兽1!$X$3,魂兽!$G$8:$G$126,1),1))</f>
        <v>0.6</v>
      </c>
      <c r="AF168" s="59">
        <f>IF($W168&lt;$L$3,0,INDEX(魂兽!$I$8:$I$126,MATCH(魂兽1!$X$3,魂兽!$G$8:$G$126,1),1))</f>
        <v>0.6</v>
      </c>
      <c r="AG168" s="59">
        <f>IF($W168&lt;$L$3,0,INDEX(魂兽!$I$8:$I$126,MATCH(魂兽1!$X$3,魂兽!$G$8:$G$126,1),1))</f>
        <v>0.6</v>
      </c>
      <c r="AH168" s="59">
        <f>IF($W168&lt;$L$3,0,INDEX(魂兽!$I$8:$I$126,MATCH(魂兽1!$X$3,魂兽!$G$8:$G$126,1),1))</f>
        <v>0.6</v>
      </c>
      <c r="AI168" s="59">
        <f>IF($W168&lt;$L$3,0,INDEX(魂兽!$I$8:$I$126,MATCH(魂兽1!$X$3,魂兽!$G$8:$G$126,1),1))</f>
        <v>0.6</v>
      </c>
      <c r="AJ168" s="59">
        <f>IF($W168&lt;$L$3,0,INDEX(魂兽!$I$8:$I$126,MATCH(魂兽1!$X$3,魂兽!$G$8:$G$126,1),1))</f>
        <v>0.6</v>
      </c>
      <c r="AK168" s="59">
        <f>IF($W168&lt;$L$3,0,INDEX(魂兽!$I$8:$I$126,MATCH(魂兽1!$X$3,魂兽!$G$8:$G$126,1),1))</f>
        <v>0.6</v>
      </c>
      <c r="AN168" s="58">
        <v>162</v>
      </c>
      <c r="AO168" s="58">
        <f>IF(G168&lt;$A$3,0,INDEX(魂兽!$DG$79:$DN$85,MATCH(魂兽1!$B$3,魂兽!$DF$79:$DF$85,0),7)+INDEX(魂兽!$CN$97:$CU$102,MATCH(魂兽1!$C$3,魂兽!$CM$97:$CM$102,0),7)+INDEX(魂兽!$BP$101:$BW$125,MATCH(魂兽1!$D$3,魂兽!$BO$101:$BO$125,0),7))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68" s="58">
        <f>IF(G168&lt;$A$3,0,INDEX(魂兽!$DG$79:$DN$85,MATCH(魂兽1!$B$3,魂兽!$DF$79:$DF$85,0),8)+INDEX(魂兽!$CN$97:$CU$102,MATCH(魂兽1!$C$3,魂兽!$CM$97:$CM$102,0),8)+INDEX(魂兽!$BP$101:$BW$125,MATCH(魂兽1!$D$3,魂兽!$BO$101:$BO$125,0),8))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69" spans="7:42" x14ac:dyDescent="0.2">
      <c r="G169" s="58">
        <v>163</v>
      </c>
      <c r="H169" s="29">
        <f>IF(G169&lt;$A$3,0,INDEX(魂兽!$DG$79:$DN$85,MATCH(魂兽1!$B$3,魂兽!$DF$79:$DF$85,0),4)+INDEX(魂兽!$CN$97:$CU$102,MATCH(魂兽1!$C$3,魂兽!$CM$97:$CM$102,0),4)+INDEX(魂兽!$BP$101:$BW$125,MATCH(魂兽1!$D$3,魂兽!$BO$101:$BO$125,0),4))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69" s="31">
        <f>IF(G169&lt;$A$3,0,INDEX(魂兽!$DG$79:$DN$85,MATCH(魂兽1!$B$3,魂兽!$DF$79:$DF$85,0),1)+INDEX(魂兽!$CN$97:$CU$102,MATCH(魂兽1!$C$3,魂兽!$CM$97:$CM$102,0),1)+INDEX(魂兽!$BP$101:$BW$125,MATCH(魂兽1!$D$3,魂兽!$BO$101:$BO$125,0),1))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69" s="58">
        <f>IF(G169&lt;$A$3,0,INDEX(魂兽!$DG$79:$DN$85,MATCH(魂兽1!$B$3,魂兽!$DF$79:$DF$85,0),2)+INDEX(魂兽!$CN$97:$CU$102,MATCH(魂兽1!$C$3,魂兽!$CM$97:$CM$102,0),2)+INDEX(魂兽!$BP$101:$BW$125,MATCH(魂兽1!$D$3,魂兽!$BO$101:$BO$125,0),2))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69" s="58">
        <f>IF(G169&lt;$A$3,0,INDEX(魂兽!$DG$79:$DN$85,MATCH(魂兽1!$B$3,魂兽!$DF$79:$DF$85,0),3)+INDEX(魂兽!$CN$97:$CU$102,MATCH(魂兽1!$C$3,魂兽!$CM$97:$CM$102,0),3)+INDEX(魂兽!$BP$101:$BW$125,MATCH(魂兽1!$D$3,魂兽!$BO$101:$BO$125,0),3))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69" s="58">
        <f>IF(G169&lt;$A$3,0,INDEX(魂兽!$DG$79:$DN$85,MATCH(魂兽1!$B$3,魂兽!$DF$79:$DF$85,0),5)+INDEX(魂兽!$CN$97:$CU$102,MATCH(魂兽1!$C$3,魂兽!$CM$97:$CM$102,0),5)+INDEX(魂兽!$BP$101:$BW$125,MATCH(魂兽1!$D$3,魂兽!$BO$101:$BO$125,0),5))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69" s="58">
        <f>IF(G169&lt;$A$3,0,INDEX(魂兽!$DG$79:$DN$85,MATCH(魂兽1!$B$3,魂兽!$DF$79:$DF$85,0),6)+INDEX(魂兽!$CN$97:$CU$102,MATCH(魂兽1!$C$3,魂兽!$CM$97:$CM$102,0),6)+INDEX(魂兽!$BP$101:$BW$125,MATCH(魂兽1!$D$3,魂兽!$BO$101:$BO$125,0),6))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69" s="58">
        <v>163</v>
      </c>
      <c r="X169" s="59">
        <f>IF($W169&lt;$L$3,0,INDEX(魂兽!$I$8:$I$126,MATCH(魂兽1!$X$3,魂兽!$G$8:$G$126,1),1))</f>
        <v>0.6</v>
      </c>
      <c r="Y169" s="59">
        <f>IF($W169&lt;$L$3,0,INDEX(魂兽!$I$8:$I$126,MATCH(魂兽1!$X$3,魂兽!$G$8:$G$126,1),1))</f>
        <v>0.6</v>
      </c>
      <c r="Z169" s="59">
        <f>IF($W169&lt;$L$3,0,INDEX(魂兽!$I$8:$I$126,MATCH(魂兽1!$X$3,魂兽!$G$8:$G$126,1),1))</f>
        <v>0.6</v>
      </c>
      <c r="AA169" s="59">
        <f>IF($W169&lt;$L$3,0,INDEX(魂兽!$I$8:$I$126,MATCH(魂兽1!$X$3,魂兽!$G$8:$G$126,1),1))</f>
        <v>0.6</v>
      </c>
      <c r="AB169" s="59">
        <f>IF($W169&lt;$L$3,0,INDEX(魂兽!$I$8:$I$126,MATCH(魂兽1!$X$3,魂兽!$G$8:$G$126,1),1))</f>
        <v>0.6</v>
      </c>
      <c r="AC169" s="59">
        <f>IF($W169&lt;$L$3,0,INDEX(魂兽!$I$8:$I$126,MATCH(魂兽1!$X$3,魂兽!$G$8:$G$126,1),1))</f>
        <v>0.6</v>
      </c>
      <c r="AD169" s="59">
        <f>IF($W169&lt;$L$3,0,INDEX(魂兽!$I$8:$I$126,MATCH(魂兽1!$X$3,魂兽!$G$8:$G$126,1),1))</f>
        <v>0.6</v>
      </c>
      <c r="AE169" s="59">
        <f>IF($W169&lt;$L$3,0,INDEX(魂兽!$I$8:$I$126,MATCH(魂兽1!$X$3,魂兽!$G$8:$G$126,1),1))</f>
        <v>0.6</v>
      </c>
      <c r="AF169" s="59">
        <f>IF($W169&lt;$L$3,0,INDEX(魂兽!$I$8:$I$126,MATCH(魂兽1!$X$3,魂兽!$G$8:$G$126,1),1))</f>
        <v>0.6</v>
      </c>
      <c r="AG169" s="59">
        <f>IF($W169&lt;$L$3,0,INDEX(魂兽!$I$8:$I$126,MATCH(魂兽1!$X$3,魂兽!$G$8:$G$126,1),1))</f>
        <v>0.6</v>
      </c>
      <c r="AH169" s="59">
        <f>IF($W169&lt;$L$3,0,INDEX(魂兽!$I$8:$I$126,MATCH(魂兽1!$X$3,魂兽!$G$8:$G$126,1),1))</f>
        <v>0.6</v>
      </c>
      <c r="AI169" s="59">
        <f>IF($W169&lt;$L$3,0,INDEX(魂兽!$I$8:$I$126,MATCH(魂兽1!$X$3,魂兽!$G$8:$G$126,1),1))</f>
        <v>0.6</v>
      </c>
      <c r="AJ169" s="59">
        <f>IF($W169&lt;$L$3,0,INDEX(魂兽!$I$8:$I$126,MATCH(魂兽1!$X$3,魂兽!$G$8:$G$126,1),1))</f>
        <v>0.6</v>
      </c>
      <c r="AK169" s="59">
        <f>IF($W169&lt;$L$3,0,INDEX(魂兽!$I$8:$I$126,MATCH(魂兽1!$X$3,魂兽!$G$8:$G$126,1),1))</f>
        <v>0.6</v>
      </c>
      <c r="AN169" s="58">
        <v>163</v>
      </c>
      <c r="AO169" s="58">
        <f>IF(G169&lt;$A$3,0,INDEX(魂兽!$DG$79:$DN$85,MATCH(魂兽1!$B$3,魂兽!$DF$79:$DF$85,0),7)+INDEX(魂兽!$CN$97:$CU$102,MATCH(魂兽1!$C$3,魂兽!$CM$97:$CM$102,0),7)+INDEX(魂兽!$BP$101:$BW$125,MATCH(魂兽1!$D$3,魂兽!$BO$101:$BO$125,0),7))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69" s="58">
        <f>IF(G169&lt;$A$3,0,INDEX(魂兽!$DG$79:$DN$85,MATCH(魂兽1!$B$3,魂兽!$DF$79:$DF$85,0),8)+INDEX(魂兽!$CN$97:$CU$102,MATCH(魂兽1!$C$3,魂兽!$CM$97:$CM$102,0),8)+INDEX(魂兽!$BP$101:$BW$125,MATCH(魂兽1!$D$3,魂兽!$BO$101:$BO$125,0),8))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70" spans="7:42" x14ac:dyDescent="0.2">
      <c r="G170" s="58">
        <v>164</v>
      </c>
      <c r="H170" s="29">
        <f>IF(G170&lt;$A$3,0,INDEX(魂兽!$DG$79:$DN$85,MATCH(魂兽1!$B$3,魂兽!$DF$79:$DF$85,0),4)+INDEX(魂兽!$CN$97:$CU$102,MATCH(魂兽1!$C$3,魂兽!$CM$97:$CM$102,0),4)+INDEX(魂兽!$BP$101:$BW$125,MATCH(魂兽1!$D$3,魂兽!$BO$101:$BO$125,0),4))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70" s="31">
        <f>IF(G170&lt;$A$3,0,INDEX(魂兽!$DG$79:$DN$85,MATCH(魂兽1!$B$3,魂兽!$DF$79:$DF$85,0),1)+INDEX(魂兽!$CN$97:$CU$102,MATCH(魂兽1!$C$3,魂兽!$CM$97:$CM$102,0),1)+INDEX(魂兽!$BP$101:$BW$125,MATCH(魂兽1!$D$3,魂兽!$BO$101:$BO$125,0),1))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70" s="58">
        <f>IF(G170&lt;$A$3,0,INDEX(魂兽!$DG$79:$DN$85,MATCH(魂兽1!$B$3,魂兽!$DF$79:$DF$85,0),2)+INDEX(魂兽!$CN$97:$CU$102,MATCH(魂兽1!$C$3,魂兽!$CM$97:$CM$102,0),2)+INDEX(魂兽!$BP$101:$BW$125,MATCH(魂兽1!$D$3,魂兽!$BO$101:$BO$125,0),2))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70" s="58">
        <f>IF(G170&lt;$A$3,0,INDEX(魂兽!$DG$79:$DN$85,MATCH(魂兽1!$B$3,魂兽!$DF$79:$DF$85,0),3)+INDEX(魂兽!$CN$97:$CU$102,MATCH(魂兽1!$C$3,魂兽!$CM$97:$CM$102,0),3)+INDEX(魂兽!$BP$101:$BW$125,MATCH(魂兽1!$D$3,魂兽!$BO$101:$BO$125,0),3))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70" s="58">
        <f>IF(G170&lt;$A$3,0,INDEX(魂兽!$DG$79:$DN$85,MATCH(魂兽1!$B$3,魂兽!$DF$79:$DF$85,0),5)+INDEX(魂兽!$CN$97:$CU$102,MATCH(魂兽1!$C$3,魂兽!$CM$97:$CM$102,0),5)+INDEX(魂兽!$BP$101:$BW$125,MATCH(魂兽1!$D$3,魂兽!$BO$101:$BO$125,0),5))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70" s="58">
        <f>IF(G170&lt;$A$3,0,INDEX(魂兽!$DG$79:$DN$85,MATCH(魂兽1!$B$3,魂兽!$DF$79:$DF$85,0),6)+INDEX(魂兽!$CN$97:$CU$102,MATCH(魂兽1!$C$3,魂兽!$CM$97:$CM$102,0),6)+INDEX(魂兽!$BP$101:$BW$125,MATCH(魂兽1!$D$3,魂兽!$BO$101:$BO$125,0),6))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70" s="58">
        <v>164</v>
      </c>
      <c r="X170" s="59">
        <f>IF($W170&lt;$L$3,0,INDEX(魂兽!$I$8:$I$126,MATCH(魂兽1!$X$3,魂兽!$G$8:$G$126,1),1))</f>
        <v>0.6</v>
      </c>
      <c r="Y170" s="59">
        <f>IF($W170&lt;$L$3,0,INDEX(魂兽!$I$8:$I$126,MATCH(魂兽1!$X$3,魂兽!$G$8:$G$126,1),1))</f>
        <v>0.6</v>
      </c>
      <c r="Z170" s="59">
        <f>IF($W170&lt;$L$3,0,INDEX(魂兽!$I$8:$I$126,MATCH(魂兽1!$X$3,魂兽!$G$8:$G$126,1),1))</f>
        <v>0.6</v>
      </c>
      <c r="AA170" s="59">
        <f>IF($W170&lt;$L$3,0,INDEX(魂兽!$I$8:$I$126,MATCH(魂兽1!$X$3,魂兽!$G$8:$G$126,1),1))</f>
        <v>0.6</v>
      </c>
      <c r="AB170" s="59">
        <f>IF($W170&lt;$L$3,0,INDEX(魂兽!$I$8:$I$126,MATCH(魂兽1!$X$3,魂兽!$G$8:$G$126,1),1))</f>
        <v>0.6</v>
      </c>
      <c r="AC170" s="59">
        <f>IF($W170&lt;$L$3,0,INDEX(魂兽!$I$8:$I$126,MATCH(魂兽1!$X$3,魂兽!$G$8:$G$126,1),1))</f>
        <v>0.6</v>
      </c>
      <c r="AD170" s="59">
        <f>IF($W170&lt;$L$3,0,INDEX(魂兽!$I$8:$I$126,MATCH(魂兽1!$X$3,魂兽!$G$8:$G$126,1),1))</f>
        <v>0.6</v>
      </c>
      <c r="AE170" s="59">
        <f>IF($W170&lt;$L$3,0,INDEX(魂兽!$I$8:$I$126,MATCH(魂兽1!$X$3,魂兽!$G$8:$G$126,1),1))</f>
        <v>0.6</v>
      </c>
      <c r="AF170" s="59">
        <f>IF($W170&lt;$L$3,0,INDEX(魂兽!$I$8:$I$126,MATCH(魂兽1!$X$3,魂兽!$G$8:$G$126,1),1))</f>
        <v>0.6</v>
      </c>
      <c r="AG170" s="59">
        <f>IF($W170&lt;$L$3,0,INDEX(魂兽!$I$8:$I$126,MATCH(魂兽1!$X$3,魂兽!$G$8:$G$126,1),1))</f>
        <v>0.6</v>
      </c>
      <c r="AH170" s="59">
        <f>IF($W170&lt;$L$3,0,INDEX(魂兽!$I$8:$I$126,MATCH(魂兽1!$X$3,魂兽!$G$8:$G$126,1),1))</f>
        <v>0.6</v>
      </c>
      <c r="AI170" s="59">
        <f>IF($W170&lt;$L$3,0,INDEX(魂兽!$I$8:$I$126,MATCH(魂兽1!$X$3,魂兽!$G$8:$G$126,1),1))</f>
        <v>0.6</v>
      </c>
      <c r="AJ170" s="59">
        <f>IF($W170&lt;$L$3,0,INDEX(魂兽!$I$8:$I$126,MATCH(魂兽1!$X$3,魂兽!$G$8:$G$126,1),1))</f>
        <v>0.6</v>
      </c>
      <c r="AK170" s="59">
        <f>IF($W170&lt;$L$3,0,INDEX(魂兽!$I$8:$I$126,MATCH(魂兽1!$X$3,魂兽!$G$8:$G$126,1),1))</f>
        <v>0.6</v>
      </c>
      <c r="AN170" s="58">
        <v>164</v>
      </c>
      <c r="AO170" s="58">
        <f>IF(G170&lt;$A$3,0,INDEX(魂兽!$DG$79:$DN$85,MATCH(魂兽1!$B$3,魂兽!$DF$79:$DF$85,0),7)+INDEX(魂兽!$CN$97:$CU$102,MATCH(魂兽1!$C$3,魂兽!$CM$97:$CM$102,0),7)+INDEX(魂兽!$BP$101:$BW$125,MATCH(魂兽1!$D$3,魂兽!$BO$101:$BO$125,0),7))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70" s="58">
        <f>IF(G170&lt;$A$3,0,INDEX(魂兽!$DG$79:$DN$85,MATCH(魂兽1!$B$3,魂兽!$DF$79:$DF$85,0),8)+INDEX(魂兽!$CN$97:$CU$102,MATCH(魂兽1!$C$3,魂兽!$CM$97:$CM$102,0),8)+INDEX(魂兽!$BP$101:$BW$125,MATCH(魂兽1!$D$3,魂兽!$BO$101:$BO$125,0),8))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71" spans="7:42" x14ac:dyDescent="0.2">
      <c r="G171" s="58">
        <v>165</v>
      </c>
      <c r="H171" s="29">
        <f>IF(G171&lt;$A$3,0,INDEX(魂兽!$DG$79:$DN$85,MATCH(魂兽1!$B$3,魂兽!$DF$79:$DF$85,0),4)+INDEX(魂兽!$CN$97:$CU$102,MATCH(魂兽1!$C$3,魂兽!$CM$97:$CM$102,0),4)+INDEX(魂兽!$BP$101:$BW$125,MATCH(魂兽1!$D$3,魂兽!$BO$101:$BO$125,0),4))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71" s="31">
        <f>IF(G171&lt;$A$3,0,INDEX(魂兽!$DG$79:$DN$85,MATCH(魂兽1!$B$3,魂兽!$DF$79:$DF$85,0),1)+INDEX(魂兽!$CN$97:$CU$102,MATCH(魂兽1!$C$3,魂兽!$CM$97:$CM$102,0),1)+INDEX(魂兽!$BP$101:$BW$125,MATCH(魂兽1!$D$3,魂兽!$BO$101:$BO$125,0),1))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71" s="58">
        <f>IF(G171&lt;$A$3,0,INDEX(魂兽!$DG$79:$DN$85,MATCH(魂兽1!$B$3,魂兽!$DF$79:$DF$85,0),2)+INDEX(魂兽!$CN$97:$CU$102,MATCH(魂兽1!$C$3,魂兽!$CM$97:$CM$102,0),2)+INDEX(魂兽!$BP$101:$BW$125,MATCH(魂兽1!$D$3,魂兽!$BO$101:$BO$125,0),2))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71" s="58">
        <f>IF(G171&lt;$A$3,0,INDEX(魂兽!$DG$79:$DN$85,MATCH(魂兽1!$B$3,魂兽!$DF$79:$DF$85,0),3)+INDEX(魂兽!$CN$97:$CU$102,MATCH(魂兽1!$C$3,魂兽!$CM$97:$CM$102,0),3)+INDEX(魂兽!$BP$101:$BW$125,MATCH(魂兽1!$D$3,魂兽!$BO$101:$BO$125,0),3))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71" s="58">
        <f>IF(G171&lt;$A$3,0,INDEX(魂兽!$DG$79:$DN$85,MATCH(魂兽1!$B$3,魂兽!$DF$79:$DF$85,0),5)+INDEX(魂兽!$CN$97:$CU$102,MATCH(魂兽1!$C$3,魂兽!$CM$97:$CM$102,0),5)+INDEX(魂兽!$BP$101:$BW$125,MATCH(魂兽1!$D$3,魂兽!$BO$101:$BO$125,0),5))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71" s="58">
        <f>IF(G171&lt;$A$3,0,INDEX(魂兽!$DG$79:$DN$85,MATCH(魂兽1!$B$3,魂兽!$DF$79:$DF$85,0),6)+INDEX(魂兽!$CN$97:$CU$102,MATCH(魂兽1!$C$3,魂兽!$CM$97:$CM$102,0),6)+INDEX(魂兽!$BP$101:$BW$125,MATCH(魂兽1!$D$3,魂兽!$BO$101:$BO$125,0),6))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71" s="58">
        <v>165</v>
      </c>
      <c r="X171" s="59">
        <f>IF($W171&lt;$L$3,0,INDEX(魂兽!$I$8:$I$126,MATCH(魂兽1!$X$3,魂兽!$G$8:$G$126,1),1))</f>
        <v>0.6</v>
      </c>
      <c r="Y171" s="59">
        <f>IF($W171&lt;$L$3,0,INDEX(魂兽!$I$8:$I$126,MATCH(魂兽1!$X$3,魂兽!$G$8:$G$126,1),1))</f>
        <v>0.6</v>
      </c>
      <c r="Z171" s="59">
        <f>IF($W171&lt;$L$3,0,INDEX(魂兽!$I$8:$I$126,MATCH(魂兽1!$X$3,魂兽!$G$8:$G$126,1),1))</f>
        <v>0.6</v>
      </c>
      <c r="AA171" s="59">
        <f>IF($W171&lt;$L$3,0,INDEX(魂兽!$I$8:$I$126,MATCH(魂兽1!$X$3,魂兽!$G$8:$G$126,1),1))</f>
        <v>0.6</v>
      </c>
      <c r="AB171" s="59">
        <f>IF($W171&lt;$L$3,0,INDEX(魂兽!$I$8:$I$126,MATCH(魂兽1!$X$3,魂兽!$G$8:$G$126,1),1))</f>
        <v>0.6</v>
      </c>
      <c r="AC171" s="59">
        <f>IF($W171&lt;$L$3,0,INDEX(魂兽!$I$8:$I$126,MATCH(魂兽1!$X$3,魂兽!$G$8:$G$126,1),1))</f>
        <v>0.6</v>
      </c>
      <c r="AD171" s="59">
        <f>IF($W171&lt;$L$3,0,INDEX(魂兽!$I$8:$I$126,MATCH(魂兽1!$X$3,魂兽!$G$8:$G$126,1),1))</f>
        <v>0.6</v>
      </c>
      <c r="AE171" s="59">
        <f>IF($W171&lt;$L$3,0,INDEX(魂兽!$I$8:$I$126,MATCH(魂兽1!$X$3,魂兽!$G$8:$G$126,1),1))</f>
        <v>0.6</v>
      </c>
      <c r="AF171" s="59">
        <f>IF($W171&lt;$L$3,0,INDEX(魂兽!$I$8:$I$126,MATCH(魂兽1!$X$3,魂兽!$G$8:$G$126,1),1))</f>
        <v>0.6</v>
      </c>
      <c r="AG171" s="59">
        <f>IF($W171&lt;$L$3,0,INDEX(魂兽!$I$8:$I$126,MATCH(魂兽1!$X$3,魂兽!$G$8:$G$126,1),1))</f>
        <v>0.6</v>
      </c>
      <c r="AH171" s="59">
        <f>IF($W171&lt;$L$3,0,INDEX(魂兽!$I$8:$I$126,MATCH(魂兽1!$X$3,魂兽!$G$8:$G$126,1),1))</f>
        <v>0.6</v>
      </c>
      <c r="AI171" s="59">
        <f>IF($W171&lt;$L$3,0,INDEX(魂兽!$I$8:$I$126,MATCH(魂兽1!$X$3,魂兽!$G$8:$G$126,1),1))</f>
        <v>0.6</v>
      </c>
      <c r="AJ171" s="59">
        <f>IF($W171&lt;$L$3,0,INDEX(魂兽!$I$8:$I$126,MATCH(魂兽1!$X$3,魂兽!$G$8:$G$126,1),1))</f>
        <v>0.6</v>
      </c>
      <c r="AK171" s="59">
        <f>IF($W171&lt;$L$3,0,INDEX(魂兽!$I$8:$I$126,MATCH(魂兽1!$X$3,魂兽!$G$8:$G$126,1),1))</f>
        <v>0.6</v>
      </c>
      <c r="AN171" s="58">
        <v>165</v>
      </c>
      <c r="AO171" s="58">
        <f>IF(G171&lt;$A$3,0,INDEX(魂兽!$DG$79:$DN$85,MATCH(魂兽1!$B$3,魂兽!$DF$79:$DF$85,0),7)+INDEX(魂兽!$CN$97:$CU$102,MATCH(魂兽1!$C$3,魂兽!$CM$97:$CM$102,0),7)+INDEX(魂兽!$BP$101:$BW$125,MATCH(魂兽1!$D$3,魂兽!$BO$101:$BO$125,0),7))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71" s="58">
        <f>IF(G171&lt;$A$3,0,INDEX(魂兽!$DG$79:$DN$85,MATCH(魂兽1!$B$3,魂兽!$DF$79:$DF$85,0),8)+INDEX(魂兽!$CN$97:$CU$102,MATCH(魂兽1!$C$3,魂兽!$CM$97:$CM$102,0),8)+INDEX(魂兽!$BP$101:$BW$125,MATCH(魂兽1!$D$3,魂兽!$BO$101:$BO$125,0),8))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72" spans="7:42" x14ac:dyDescent="0.2">
      <c r="G172" s="58">
        <v>166</v>
      </c>
      <c r="H172" s="29">
        <f>IF(G172&lt;$A$3,0,INDEX(魂兽!$DG$79:$DN$85,MATCH(魂兽1!$B$3,魂兽!$DF$79:$DF$85,0),4)+INDEX(魂兽!$CN$97:$CU$102,MATCH(魂兽1!$C$3,魂兽!$CM$97:$CM$102,0),4)+INDEX(魂兽!$BP$101:$BW$125,MATCH(魂兽1!$D$3,魂兽!$BO$101:$BO$125,0),4))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72" s="31">
        <f>IF(G172&lt;$A$3,0,INDEX(魂兽!$DG$79:$DN$85,MATCH(魂兽1!$B$3,魂兽!$DF$79:$DF$85,0),1)+INDEX(魂兽!$CN$97:$CU$102,MATCH(魂兽1!$C$3,魂兽!$CM$97:$CM$102,0),1)+INDEX(魂兽!$BP$101:$BW$125,MATCH(魂兽1!$D$3,魂兽!$BO$101:$BO$125,0),1))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72" s="58">
        <f>IF(G172&lt;$A$3,0,INDEX(魂兽!$DG$79:$DN$85,MATCH(魂兽1!$B$3,魂兽!$DF$79:$DF$85,0),2)+INDEX(魂兽!$CN$97:$CU$102,MATCH(魂兽1!$C$3,魂兽!$CM$97:$CM$102,0),2)+INDEX(魂兽!$BP$101:$BW$125,MATCH(魂兽1!$D$3,魂兽!$BO$101:$BO$125,0),2))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72" s="58">
        <f>IF(G172&lt;$A$3,0,INDEX(魂兽!$DG$79:$DN$85,MATCH(魂兽1!$B$3,魂兽!$DF$79:$DF$85,0),3)+INDEX(魂兽!$CN$97:$CU$102,MATCH(魂兽1!$C$3,魂兽!$CM$97:$CM$102,0),3)+INDEX(魂兽!$BP$101:$BW$125,MATCH(魂兽1!$D$3,魂兽!$BO$101:$BO$125,0),3))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72" s="58">
        <f>IF(G172&lt;$A$3,0,INDEX(魂兽!$DG$79:$DN$85,MATCH(魂兽1!$B$3,魂兽!$DF$79:$DF$85,0),5)+INDEX(魂兽!$CN$97:$CU$102,MATCH(魂兽1!$C$3,魂兽!$CM$97:$CM$102,0),5)+INDEX(魂兽!$BP$101:$BW$125,MATCH(魂兽1!$D$3,魂兽!$BO$101:$BO$125,0),5))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72" s="58">
        <f>IF(G172&lt;$A$3,0,INDEX(魂兽!$DG$79:$DN$85,MATCH(魂兽1!$B$3,魂兽!$DF$79:$DF$85,0),6)+INDEX(魂兽!$CN$97:$CU$102,MATCH(魂兽1!$C$3,魂兽!$CM$97:$CM$102,0),6)+INDEX(魂兽!$BP$101:$BW$125,MATCH(魂兽1!$D$3,魂兽!$BO$101:$BO$125,0),6))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72" s="58">
        <v>166</v>
      </c>
      <c r="X172" s="59">
        <f>IF($W172&lt;$L$3,0,INDEX(魂兽!$I$8:$I$126,MATCH(魂兽1!$X$3,魂兽!$G$8:$G$126,1),1))</f>
        <v>0.6</v>
      </c>
      <c r="Y172" s="59">
        <f>IF($W172&lt;$L$3,0,INDEX(魂兽!$I$8:$I$126,MATCH(魂兽1!$X$3,魂兽!$G$8:$G$126,1),1))</f>
        <v>0.6</v>
      </c>
      <c r="Z172" s="59">
        <f>IF($W172&lt;$L$3,0,INDEX(魂兽!$I$8:$I$126,MATCH(魂兽1!$X$3,魂兽!$G$8:$G$126,1),1))</f>
        <v>0.6</v>
      </c>
      <c r="AA172" s="59">
        <f>IF($W172&lt;$L$3,0,INDEX(魂兽!$I$8:$I$126,MATCH(魂兽1!$X$3,魂兽!$G$8:$G$126,1),1))</f>
        <v>0.6</v>
      </c>
      <c r="AB172" s="59">
        <f>IF($W172&lt;$L$3,0,INDEX(魂兽!$I$8:$I$126,MATCH(魂兽1!$X$3,魂兽!$G$8:$G$126,1),1))</f>
        <v>0.6</v>
      </c>
      <c r="AC172" s="59">
        <f>IF($W172&lt;$L$3,0,INDEX(魂兽!$I$8:$I$126,MATCH(魂兽1!$X$3,魂兽!$G$8:$G$126,1),1))</f>
        <v>0.6</v>
      </c>
      <c r="AD172" s="59">
        <f>IF($W172&lt;$L$3,0,INDEX(魂兽!$I$8:$I$126,MATCH(魂兽1!$X$3,魂兽!$G$8:$G$126,1),1))</f>
        <v>0.6</v>
      </c>
      <c r="AE172" s="59">
        <f>IF($W172&lt;$L$3,0,INDEX(魂兽!$I$8:$I$126,MATCH(魂兽1!$X$3,魂兽!$G$8:$G$126,1),1))</f>
        <v>0.6</v>
      </c>
      <c r="AF172" s="59">
        <f>IF($W172&lt;$L$3,0,INDEX(魂兽!$I$8:$I$126,MATCH(魂兽1!$X$3,魂兽!$G$8:$G$126,1),1))</f>
        <v>0.6</v>
      </c>
      <c r="AG172" s="59">
        <f>IF($W172&lt;$L$3,0,INDEX(魂兽!$I$8:$I$126,MATCH(魂兽1!$X$3,魂兽!$G$8:$G$126,1),1))</f>
        <v>0.6</v>
      </c>
      <c r="AH172" s="59">
        <f>IF($W172&lt;$L$3,0,INDEX(魂兽!$I$8:$I$126,MATCH(魂兽1!$X$3,魂兽!$G$8:$G$126,1),1))</f>
        <v>0.6</v>
      </c>
      <c r="AI172" s="59">
        <f>IF($W172&lt;$L$3,0,INDEX(魂兽!$I$8:$I$126,MATCH(魂兽1!$X$3,魂兽!$G$8:$G$126,1),1))</f>
        <v>0.6</v>
      </c>
      <c r="AJ172" s="59">
        <f>IF($W172&lt;$L$3,0,INDEX(魂兽!$I$8:$I$126,MATCH(魂兽1!$X$3,魂兽!$G$8:$G$126,1),1))</f>
        <v>0.6</v>
      </c>
      <c r="AK172" s="59">
        <f>IF($W172&lt;$L$3,0,INDEX(魂兽!$I$8:$I$126,MATCH(魂兽1!$X$3,魂兽!$G$8:$G$126,1),1))</f>
        <v>0.6</v>
      </c>
      <c r="AN172" s="58">
        <v>166</v>
      </c>
      <c r="AO172" s="58">
        <f>IF(G172&lt;$A$3,0,INDEX(魂兽!$DG$79:$DN$85,MATCH(魂兽1!$B$3,魂兽!$DF$79:$DF$85,0),7)+INDEX(魂兽!$CN$97:$CU$102,MATCH(魂兽1!$C$3,魂兽!$CM$97:$CM$102,0),7)+INDEX(魂兽!$BP$101:$BW$125,MATCH(魂兽1!$D$3,魂兽!$BO$101:$BO$125,0),7))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72" s="58">
        <f>IF(G172&lt;$A$3,0,INDEX(魂兽!$DG$79:$DN$85,MATCH(魂兽1!$B$3,魂兽!$DF$79:$DF$85,0),8)+INDEX(魂兽!$CN$97:$CU$102,MATCH(魂兽1!$C$3,魂兽!$CM$97:$CM$102,0),8)+INDEX(魂兽!$BP$101:$BW$125,MATCH(魂兽1!$D$3,魂兽!$BO$101:$BO$125,0),8))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73" spans="7:42" x14ac:dyDescent="0.2">
      <c r="G173" s="58">
        <v>167</v>
      </c>
      <c r="H173" s="29">
        <f>IF(G173&lt;$A$3,0,INDEX(魂兽!$DG$79:$DN$85,MATCH(魂兽1!$B$3,魂兽!$DF$79:$DF$85,0),4)+INDEX(魂兽!$CN$97:$CU$102,MATCH(魂兽1!$C$3,魂兽!$CM$97:$CM$102,0),4)+INDEX(魂兽!$BP$101:$BW$125,MATCH(魂兽1!$D$3,魂兽!$BO$101:$BO$125,0),4))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73" s="31">
        <f>IF(G173&lt;$A$3,0,INDEX(魂兽!$DG$79:$DN$85,MATCH(魂兽1!$B$3,魂兽!$DF$79:$DF$85,0),1)+INDEX(魂兽!$CN$97:$CU$102,MATCH(魂兽1!$C$3,魂兽!$CM$97:$CM$102,0),1)+INDEX(魂兽!$BP$101:$BW$125,MATCH(魂兽1!$D$3,魂兽!$BO$101:$BO$125,0),1))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73" s="58">
        <f>IF(G173&lt;$A$3,0,INDEX(魂兽!$DG$79:$DN$85,MATCH(魂兽1!$B$3,魂兽!$DF$79:$DF$85,0),2)+INDEX(魂兽!$CN$97:$CU$102,MATCH(魂兽1!$C$3,魂兽!$CM$97:$CM$102,0),2)+INDEX(魂兽!$BP$101:$BW$125,MATCH(魂兽1!$D$3,魂兽!$BO$101:$BO$125,0),2))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73" s="58">
        <f>IF(G173&lt;$A$3,0,INDEX(魂兽!$DG$79:$DN$85,MATCH(魂兽1!$B$3,魂兽!$DF$79:$DF$85,0),3)+INDEX(魂兽!$CN$97:$CU$102,MATCH(魂兽1!$C$3,魂兽!$CM$97:$CM$102,0),3)+INDEX(魂兽!$BP$101:$BW$125,MATCH(魂兽1!$D$3,魂兽!$BO$101:$BO$125,0),3))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73" s="58">
        <f>IF(G173&lt;$A$3,0,INDEX(魂兽!$DG$79:$DN$85,MATCH(魂兽1!$B$3,魂兽!$DF$79:$DF$85,0),5)+INDEX(魂兽!$CN$97:$CU$102,MATCH(魂兽1!$C$3,魂兽!$CM$97:$CM$102,0),5)+INDEX(魂兽!$BP$101:$BW$125,MATCH(魂兽1!$D$3,魂兽!$BO$101:$BO$125,0),5))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73" s="58">
        <f>IF(G173&lt;$A$3,0,INDEX(魂兽!$DG$79:$DN$85,MATCH(魂兽1!$B$3,魂兽!$DF$79:$DF$85,0),6)+INDEX(魂兽!$CN$97:$CU$102,MATCH(魂兽1!$C$3,魂兽!$CM$97:$CM$102,0),6)+INDEX(魂兽!$BP$101:$BW$125,MATCH(魂兽1!$D$3,魂兽!$BO$101:$BO$125,0),6))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73" s="58">
        <v>167</v>
      </c>
      <c r="X173" s="59">
        <f>IF($W173&lt;$L$3,0,INDEX(魂兽!$I$8:$I$126,MATCH(魂兽1!$X$3,魂兽!$G$8:$G$126,1),1))</f>
        <v>0.6</v>
      </c>
      <c r="Y173" s="59">
        <f>IF($W173&lt;$L$3,0,INDEX(魂兽!$I$8:$I$126,MATCH(魂兽1!$X$3,魂兽!$G$8:$G$126,1),1))</f>
        <v>0.6</v>
      </c>
      <c r="Z173" s="59">
        <f>IF($W173&lt;$L$3,0,INDEX(魂兽!$I$8:$I$126,MATCH(魂兽1!$X$3,魂兽!$G$8:$G$126,1),1))</f>
        <v>0.6</v>
      </c>
      <c r="AA173" s="59">
        <f>IF($W173&lt;$L$3,0,INDEX(魂兽!$I$8:$I$126,MATCH(魂兽1!$X$3,魂兽!$G$8:$G$126,1),1))</f>
        <v>0.6</v>
      </c>
      <c r="AB173" s="59">
        <f>IF($W173&lt;$L$3,0,INDEX(魂兽!$I$8:$I$126,MATCH(魂兽1!$X$3,魂兽!$G$8:$G$126,1),1))</f>
        <v>0.6</v>
      </c>
      <c r="AC173" s="59">
        <f>IF($W173&lt;$L$3,0,INDEX(魂兽!$I$8:$I$126,MATCH(魂兽1!$X$3,魂兽!$G$8:$G$126,1),1))</f>
        <v>0.6</v>
      </c>
      <c r="AD173" s="59">
        <f>IF($W173&lt;$L$3,0,INDEX(魂兽!$I$8:$I$126,MATCH(魂兽1!$X$3,魂兽!$G$8:$G$126,1),1))</f>
        <v>0.6</v>
      </c>
      <c r="AE173" s="59">
        <f>IF($W173&lt;$L$3,0,INDEX(魂兽!$I$8:$I$126,MATCH(魂兽1!$X$3,魂兽!$G$8:$G$126,1),1))</f>
        <v>0.6</v>
      </c>
      <c r="AF173" s="59">
        <f>IF($W173&lt;$L$3,0,INDEX(魂兽!$I$8:$I$126,MATCH(魂兽1!$X$3,魂兽!$G$8:$G$126,1),1))</f>
        <v>0.6</v>
      </c>
      <c r="AG173" s="59">
        <f>IF($W173&lt;$L$3,0,INDEX(魂兽!$I$8:$I$126,MATCH(魂兽1!$X$3,魂兽!$G$8:$G$126,1),1))</f>
        <v>0.6</v>
      </c>
      <c r="AH173" s="59">
        <f>IF($W173&lt;$L$3,0,INDEX(魂兽!$I$8:$I$126,MATCH(魂兽1!$X$3,魂兽!$G$8:$G$126,1),1))</f>
        <v>0.6</v>
      </c>
      <c r="AI173" s="59">
        <f>IF($W173&lt;$L$3,0,INDEX(魂兽!$I$8:$I$126,MATCH(魂兽1!$X$3,魂兽!$G$8:$G$126,1),1))</f>
        <v>0.6</v>
      </c>
      <c r="AJ173" s="59">
        <f>IF($W173&lt;$L$3,0,INDEX(魂兽!$I$8:$I$126,MATCH(魂兽1!$X$3,魂兽!$G$8:$G$126,1),1))</f>
        <v>0.6</v>
      </c>
      <c r="AK173" s="59">
        <f>IF($W173&lt;$L$3,0,INDEX(魂兽!$I$8:$I$126,MATCH(魂兽1!$X$3,魂兽!$G$8:$G$126,1),1))</f>
        <v>0.6</v>
      </c>
      <c r="AN173" s="58">
        <v>167</v>
      </c>
      <c r="AO173" s="58">
        <f>IF(G173&lt;$A$3,0,INDEX(魂兽!$DG$79:$DN$85,MATCH(魂兽1!$B$3,魂兽!$DF$79:$DF$85,0),7)+INDEX(魂兽!$CN$97:$CU$102,MATCH(魂兽1!$C$3,魂兽!$CM$97:$CM$102,0),7)+INDEX(魂兽!$BP$101:$BW$125,MATCH(魂兽1!$D$3,魂兽!$BO$101:$BO$125,0),7))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73" s="58">
        <f>IF(G173&lt;$A$3,0,INDEX(魂兽!$DG$79:$DN$85,MATCH(魂兽1!$B$3,魂兽!$DF$79:$DF$85,0),8)+INDEX(魂兽!$CN$97:$CU$102,MATCH(魂兽1!$C$3,魂兽!$CM$97:$CM$102,0),8)+INDEX(魂兽!$BP$101:$BW$125,MATCH(魂兽1!$D$3,魂兽!$BO$101:$BO$125,0),8))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74" spans="7:42" x14ac:dyDescent="0.2">
      <c r="G174" s="58">
        <v>168</v>
      </c>
      <c r="H174" s="29">
        <f>IF(G174&lt;$A$3,0,INDEX(魂兽!$DG$79:$DN$85,MATCH(魂兽1!$B$3,魂兽!$DF$79:$DF$85,0),4)+INDEX(魂兽!$CN$97:$CU$102,MATCH(魂兽1!$C$3,魂兽!$CM$97:$CM$102,0),4)+INDEX(魂兽!$BP$101:$BW$125,MATCH(魂兽1!$D$3,魂兽!$BO$101:$BO$125,0),4))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74" s="31">
        <f>IF(G174&lt;$A$3,0,INDEX(魂兽!$DG$79:$DN$85,MATCH(魂兽1!$B$3,魂兽!$DF$79:$DF$85,0),1)+INDEX(魂兽!$CN$97:$CU$102,MATCH(魂兽1!$C$3,魂兽!$CM$97:$CM$102,0),1)+INDEX(魂兽!$BP$101:$BW$125,MATCH(魂兽1!$D$3,魂兽!$BO$101:$BO$125,0),1))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74" s="58">
        <f>IF(G174&lt;$A$3,0,INDEX(魂兽!$DG$79:$DN$85,MATCH(魂兽1!$B$3,魂兽!$DF$79:$DF$85,0),2)+INDEX(魂兽!$CN$97:$CU$102,MATCH(魂兽1!$C$3,魂兽!$CM$97:$CM$102,0),2)+INDEX(魂兽!$BP$101:$BW$125,MATCH(魂兽1!$D$3,魂兽!$BO$101:$BO$125,0),2))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74" s="58">
        <f>IF(G174&lt;$A$3,0,INDEX(魂兽!$DG$79:$DN$85,MATCH(魂兽1!$B$3,魂兽!$DF$79:$DF$85,0),3)+INDEX(魂兽!$CN$97:$CU$102,MATCH(魂兽1!$C$3,魂兽!$CM$97:$CM$102,0),3)+INDEX(魂兽!$BP$101:$BW$125,MATCH(魂兽1!$D$3,魂兽!$BO$101:$BO$125,0),3))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74" s="58">
        <f>IF(G174&lt;$A$3,0,INDEX(魂兽!$DG$79:$DN$85,MATCH(魂兽1!$B$3,魂兽!$DF$79:$DF$85,0),5)+INDEX(魂兽!$CN$97:$CU$102,MATCH(魂兽1!$C$3,魂兽!$CM$97:$CM$102,0),5)+INDEX(魂兽!$BP$101:$BW$125,MATCH(魂兽1!$D$3,魂兽!$BO$101:$BO$125,0),5))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74" s="58">
        <f>IF(G174&lt;$A$3,0,INDEX(魂兽!$DG$79:$DN$85,MATCH(魂兽1!$B$3,魂兽!$DF$79:$DF$85,0),6)+INDEX(魂兽!$CN$97:$CU$102,MATCH(魂兽1!$C$3,魂兽!$CM$97:$CM$102,0),6)+INDEX(魂兽!$BP$101:$BW$125,MATCH(魂兽1!$D$3,魂兽!$BO$101:$BO$125,0),6))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74" s="58">
        <v>168</v>
      </c>
      <c r="X174" s="59">
        <f>IF($W174&lt;$L$3,0,INDEX(魂兽!$I$8:$I$126,MATCH(魂兽1!$X$3,魂兽!$G$8:$G$126,1),1))</f>
        <v>0.6</v>
      </c>
      <c r="Y174" s="59">
        <f>IF($W174&lt;$L$3,0,INDEX(魂兽!$I$8:$I$126,MATCH(魂兽1!$X$3,魂兽!$G$8:$G$126,1),1))</f>
        <v>0.6</v>
      </c>
      <c r="Z174" s="59">
        <f>IF($W174&lt;$L$3,0,INDEX(魂兽!$I$8:$I$126,MATCH(魂兽1!$X$3,魂兽!$G$8:$G$126,1),1))</f>
        <v>0.6</v>
      </c>
      <c r="AA174" s="59">
        <f>IF($W174&lt;$L$3,0,INDEX(魂兽!$I$8:$I$126,MATCH(魂兽1!$X$3,魂兽!$G$8:$G$126,1),1))</f>
        <v>0.6</v>
      </c>
      <c r="AB174" s="59">
        <f>IF($W174&lt;$L$3,0,INDEX(魂兽!$I$8:$I$126,MATCH(魂兽1!$X$3,魂兽!$G$8:$G$126,1),1))</f>
        <v>0.6</v>
      </c>
      <c r="AC174" s="59">
        <f>IF($W174&lt;$L$3,0,INDEX(魂兽!$I$8:$I$126,MATCH(魂兽1!$X$3,魂兽!$G$8:$G$126,1),1))</f>
        <v>0.6</v>
      </c>
      <c r="AD174" s="59">
        <f>IF($W174&lt;$L$3,0,INDEX(魂兽!$I$8:$I$126,MATCH(魂兽1!$X$3,魂兽!$G$8:$G$126,1),1))</f>
        <v>0.6</v>
      </c>
      <c r="AE174" s="59">
        <f>IF($W174&lt;$L$3,0,INDEX(魂兽!$I$8:$I$126,MATCH(魂兽1!$X$3,魂兽!$G$8:$G$126,1),1))</f>
        <v>0.6</v>
      </c>
      <c r="AF174" s="59">
        <f>IF($W174&lt;$L$3,0,INDEX(魂兽!$I$8:$I$126,MATCH(魂兽1!$X$3,魂兽!$G$8:$G$126,1),1))</f>
        <v>0.6</v>
      </c>
      <c r="AG174" s="59">
        <f>IF($W174&lt;$L$3,0,INDEX(魂兽!$I$8:$I$126,MATCH(魂兽1!$X$3,魂兽!$G$8:$G$126,1),1))</f>
        <v>0.6</v>
      </c>
      <c r="AH174" s="59">
        <f>IF($W174&lt;$L$3,0,INDEX(魂兽!$I$8:$I$126,MATCH(魂兽1!$X$3,魂兽!$G$8:$G$126,1),1))</f>
        <v>0.6</v>
      </c>
      <c r="AI174" s="59">
        <f>IF($W174&lt;$L$3,0,INDEX(魂兽!$I$8:$I$126,MATCH(魂兽1!$X$3,魂兽!$G$8:$G$126,1),1))</f>
        <v>0.6</v>
      </c>
      <c r="AJ174" s="59">
        <f>IF($W174&lt;$L$3,0,INDEX(魂兽!$I$8:$I$126,MATCH(魂兽1!$X$3,魂兽!$G$8:$G$126,1),1))</f>
        <v>0.6</v>
      </c>
      <c r="AK174" s="59">
        <f>IF($W174&lt;$L$3,0,INDEX(魂兽!$I$8:$I$126,MATCH(魂兽1!$X$3,魂兽!$G$8:$G$126,1),1))</f>
        <v>0.6</v>
      </c>
      <c r="AN174" s="58">
        <v>168</v>
      </c>
      <c r="AO174" s="58">
        <f>IF(G174&lt;$A$3,0,INDEX(魂兽!$DG$79:$DN$85,MATCH(魂兽1!$B$3,魂兽!$DF$79:$DF$85,0),7)+INDEX(魂兽!$CN$97:$CU$102,MATCH(魂兽1!$C$3,魂兽!$CM$97:$CM$102,0),7)+INDEX(魂兽!$BP$101:$BW$125,MATCH(魂兽1!$D$3,魂兽!$BO$101:$BO$125,0),7))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74" s="58">
        <f>IF(G174&lt;$A$3,0,INDEX(魂兽!$DG$79:$DN$85,MATCH(魂兽1!$B$3,魂兽!$DF$79:$DF$85,0),8)+INDEX(魂兽!$CN$97:$CU$102,MATCH(魂兽1!$C$3,魂兽!$CM$97:$CM$102,0),8)+INDEX(魂兽!$BP$101:$BW$125,MATCH(魂兽1!$D$3,魂兽!$BO$101:$BO$125,0),8))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75" spans="7:42" x14ac:dyDescent="0.2">
      <c r="G175" s="58">
        <v>169</v>
      </c>
      <c r="H175" s="29">
        <f>IF(G175&lt;$A$3,0,INDEX(魂兽!$DG$79:$DN$85,MATCH(魂兽1!$B$3,魂兽!$DF$79:$DF$85,0),4)+INDEX(魂兽!$CN$97:$CU$102,MATCH(魂兽1!$C$3,魂兽!$CM$97:$CM$102,0),4)+INDEX(魂兽!$BP$101:$BW$125,MATCH(魂兽1!$D$3,魂兽!$BO$101:$BO$125,0),4))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75" s="31">
        <f>IF(G175&lt;$A$3,0,INDEX(魂兽!$DG$79:$DN$85,MATCH(魂兽1!$B$3,魂兽!$DF$79:$DF$85,0),1)+INDEX(魂兽!$CN$97:$CU$102,MATCH(魂兽1!$C$3,魂兽!$CM$97:$CM$102,0),1)+INDEX(魂兽!$BP$101:$BW$125,MATCH(魂兽1!$D$3,魂兽!$BO$101:$BO$125,0),1))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75" s="58">
        <f>IF(G175&lt;$A$3,0,INDEX(魂兽!$DG$79:$DN$85,MATCH(魂兽1!$B$3,魂兽!$DF$79:$DF$85,0),2)+INDEX(魂兽!$CN$97:$CU$102,MATCH(魂兽1!$C$3,魂兽!$CM$97:$CM$102,0),2)+INDEX(魂兽!$BP$101:$BW$125,MATCH(魂兽1!$D$3,魂兽!$BO$101:$BO$125,0),2))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75" s="58">
        <f>IF(G175&lt;$A$3,0,INDEX(魂兽!$DG$79:$DN$85,MATCH(魂兽1!$B$3,魂兽!$DF$79:$DF$85,0),3)+INDEX(魂兽!$CN$97:$CU$102,MATCH(魂兽1!$C$3,魂兽!$CM$97:$CM$102,0),3)+INDEX(魂兽!$BP$101:$BW$125,MATCH(魂兽1!$D$3,魂兽!$BO$101:$BO$125,0),3))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75" s="58">
        <f>IF(G175&lt;$A$3,0,INDEX(魂兽!$DG$79:$DN$85,MATCH(魂兽1!$B$3,魂兽!$DF$79:$DF$85,0),5)+INDEX(魂兽!$CN$97:$CU$102,MATCH(魂兽1!$C$3,魂兽!$CM$97:$CM$102,0),5)+INDEX(魂兽!$BP$101:$BW$125,MATCH(魂兽1!$D$3,魂兽!$BO$101:$BO$125,0),5))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75" s="58">
        <f>IF(G175&lt;$A$3,0,INDEX(魂兽!$DG$79:$DN$85,MATCH(魂兽1!$B$3,魂兽!$DF$79:$DF$85,0),6)+INDEX(魂兽!$CN$97:$CU$102,MATCH(魂兽1!$C$3,魂兽!$CM$97:$CM$102,0),6)+INDEX(魂兽!$BP$101:$BW$125,MATCH(魂兽1!$D$3,魂兽!$BO$101:$BO$125,0),6))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75" s="58">
        <v>169</v>
      </c>
      <c r="X175" s="59">
        <f>IF($W175&lt;$L$3,0,INDEX(魂兽!$I$8:$I$126,MATCH(魂兽1!$X$3,魂兽!$G$8:$G$126,1),1))</f>
        <v>0.6</v>
      </c>
      <c r="Y175" s="59">
        <f>IF($W175&lt;$L$3,0,INDEX(魂兽!$I$8:$I$126,MATCH(魂兽1!$X$3,魂兽!$G$8:$G$126,1),1))</f>
        <v>0.6</v>
      </c>
      <c r="Z175" s="59">
        <f>IF($W175&lt;$L$3,0,INDEX(魂兽!$I$8:$I$126,MATCH(魂兽1!$X$3,魂兽!$G$8:$G$126,1),1))</f>
        <v>0.6</v>
      </c>
      <c r="AA175" s="59">
        <f>IF($W175&lt;$L$3,0,INDEX(魂兽!$I$8:$I$126,MATCH(魂兽1!$X$3,魂兽!$G$8:$G$126,1),1))</f>
        <v>0.6</v>
      </c>
      <c r="AB175" s="59">
        <f>IF($W175&lt;$L$3,0,INDEX(魂兽!$I$8:$I$126,MATCH(魂兽1!$X$3,魂兽!$G$8:$G$126,1),1))</f>
        <v>0.6</v>
      </c>
      <c r="AC175" s="59">
        <f>IF($W175&lt;$L$3,0,INDEX(魂兽!$I$8:$I$126,MATCH(魂兽1!$X$3,魂兽!$G$8:$G$126,1),1))</f>
        <v>0.6</v>
      </c>
      <c r="AD175" s="59">
        <f>IF($W175&lt;$L$3,0,INDEX(魂兽!$I$8:$I$126,MATCH(魂兽1!$X$3,魂兽!$G$8:$G$126,1),1))</f>
        <v>0.6</v>
      </c>
      <c r="AE175" s="59">
        <f>IF($W175&lt;$L$3,0,INDEX(魂兽!$I$8:$I$126,MATCH(魂兽1!$X$3,魂兽!$G$8:$G$126,1),1))</f>
        <v>0.6</v>
      </c>
      <c r="AF175" s="59">
        <f>IF($W175&lt;$L$3,0,INDEX(魂兽!$I$8:$I$126,MATCH(魂兽1!$X$3,魂兽!$G$8:$G$126,1),1))</f>
        <v>0.6</v>
      </c>
      <c r="AG175" s="59">
        <f>IF($W175&lt;$L$3,0,INDEX(魂兽!$I$8:$I$126,MATCH(魂兽1!$X$3,魂兽!$G$8:$G$126,1),1))</f>
        <v>0.6</v>
      </c>
      <c r="AH175" s="59">
        <f>IF($W175&lt;$L$3,0,INDEX(魂兽!$I$8:$I$126,MATCH(魂兽1!$X$3,魂兽!$G$8:$G$126,1),1))</f>
        <v>0.6</v>
      </c>
      <c r="AI175" s="59">
        <f>IF($W175&lt;$L$3,0,INDEX(魂兽!$I$8:$I$126,MATCH(魂兽1!$X$3,魂兽!$G$8:$G$126,1),1))</f>
        <v>0.6</v>
      </c>
      <c r="AJ175" s="59">
        <f>IF($W175&lt;$L$3,0,INDEX(魂兽!$I$8:$I$126,MATCH(魂兽1!$X$3,魂兽!$G$8:$G$126,1),1))</f>
        <v>0.6</v>
      </c>
      <c r="AK175" s="59">
        <f>IF($W175&lt;$L$3,0,INDEX(魂兽!$I$8:$I$126,MATCH(魂兽1!$X$3,魂兽!$G$8:$G$126,1),1))</f>
        <v>0.6</v>
      </c>
      <c r="AN175" s="58">
        <v>169</v>
      </c>
      <c r="AO175" s="58">
        <f>IF(G175&lt;$A$3,0,INDEX(魂兽!$DG$79:$DN$85,MATCH(魂兽1!$B$3,魂兽!$DF$79:$DF$85,0),7)+INDEX(魂兽!$CN$97:$CU$102,MATCH(魂兽1!$C$3,魂兽!$CM$97:$CM$102,0),7)+INDEX(魂兽!$BP$101:$BW$125,MATCH(魂兽1!$D$3,魂兽!$BO$101:$BO$125,0),7))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75" s="58">
        <f>IF(G175&lt;$A$3,0,INDEX(魂兽!$DG$79:$DN$85,MATCH(魂兽1!$B$3,魂兽!$DF$79:$DF$85,0),8)+INDEX(魂兽!$CN$97:$CU$102,MATCH(魂兽1!$C$3,魂兽!$CM$97:$CM$102,0),8)+INDEX(魂兽!$BP$101:$BW$125,MATCH(魂兽1!$D$3,魂兽!$BO$101:$BO$125,0),8))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76" spans="7:42" x14ac:dyDescent="0.2">
      <c r="G176" s="58">
        <v>170</v>
      </c>
      <c r="H176" s="29">
        <f>IF(G176&lt;$A$3,0,INDEX(魂兽!$DG$79:$DN$85,MATCH(魂兽1!$B$3,魂兽!$DF$79:$DF$85,0),4)+INDEX(魂兽!$CN$97:$CU$102,MATCH(魂兽1!$C$3,魂兽!$CM$97:$CM$102,0),4)+INDEX(魂兽!$BP$101:$BW$125,MATCH(魂兽1!$D$3,魂兽!$BO$101:$BO$125,0),4))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76" s="31">
        <f>IF(G176&lt;$A$3,0,INDEX(魂兽!$DG$79:$DN$85,MATCH(魂兽1!$B$3,魂兽!$DF$79:$DF$85,0),1)+INDEX(魂兽!$CN$97:$CU$102,MATCH(魂兽1!$C$3,魂兽!$CM$97:$CM$102,0),1)+INDEX(魂兽!$BP$101:$BW$125,MATCH(魂兽1!$D$3,魂兽!$BO$101:$BO$125,0),1))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76" s="58">
        <f>IF(G176&lt;$A$3,0,INDEX(魂兽!$DG$79:$DN$85,MATCH(魂兽1!$B$3,魂兽!$DF$79:$DF$85,0),2)+INDEX(魂兽!$CN$97:$CU$102,MATCH(魂兽1!$C$3,魂兽!$CM$97:$CM$102,0),2)+INDEX(魂兽!$BP$101:$BW$125,MATCH(魂兽1!$D$3,魂兽!$BO$101:$BO$125,0),2))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76" s="58">
        <f>IF(G176&lt;$A$3,0,INDEX(魂兽!$DG$79:$DN$85,MATCH(魂兽1!$B$3,魂兽!$DF$79:$DF$85,0),3)+INDEX(魂兽!$CN$97:$CU$102,MATCH(魂兽1!$C$3,魂兽!$CM$97:$CM$102,0),3)+INDEX(魂兽!$BP$101:$BW$125,MATCH(魂兽1!$D$3,魂兽!$BO$101:$BO$125,0),3))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76" s="58">
        <f>IF(G176&lt;$A$3,0,INDEX(魂兽!$DG$79:$DN$85,MATCH(魂兽1!$B$3,魂兽!$DF$79:$DF$85,0),5)+INDEX(魂兽!$CN$97:$CU$102,MATCH(魂兽1!$C$3,魂兽!$CM$97:$CM$102,0),5)+INDEX(魂兽!$BP$101:$BW$125,MATCH(魂兽1!$D$3,魂兽!$BO$101:$BO$125,0),5))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76" s="58">
        <f>IF(G176&lt;$A$3,0,INDEX(魂兽!$DG$79:$DN$85,MATCH(魂兽1!$B$3,魂兽!$DF$79:$DF$85,0),6)+INDEX(魂兽!$CN$97:$CU$102,MATCH(魂兽1!$C$3,魂兽!$CM$97:$CM$102,0),6)+INDEX(魂兽!$BP$101:$BW$125,MATCH(魂兽1!$D$3,魂兽!$BO$101:$BO$125,0),6))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76" s="58">
        <v>170</v>
      </c>
      <c r="X176" s="59">
        <f>IF($W176&lt;$L$3,0,INDEX(魂兽!$I$8:$I$126,MATCH(魂兽1!$X$3,魂兽!$G$8:$G$126,1),1))</f>
        <v>0.6</v>
      </c>
      <c r="Y176" s="59">
        <f>IF($W176&lt;$L$3,0,INDEX(魂兽!$I$8:$I$126,MATCH(魂兽1!$X$3,魂兽!$G$8:$G$126,1),1))</f>
        <v>0.6</v>
      </c>
      <c r="Z176" s="59">
        <f>IF($W176&lt;$L$3,0,INDEX(魂兽!$I$8:$I$126,MATCH(魂兽1!$X$3,魂兽!$G$8:$G$126,1),1))</f>
        <v>0.6</v>
      </c>
      <c r="AA176" s="59">
        <f>IF($W176&lt;$L$3,0,INDEX(魂兽!$I$8:$I$126,MATCH(魂兽1!$X$3,魂兽!$G$8:$G$126,1),1))</f>
        <v>0.6</v>
      </c>
      <c r="AB176" s="59">
        <f>IF($W176&lt;$L$3,0,INDEX(魂兽!$I$8:$I$126,MATCH(魂兽1!$X$3,魂兽!$G$8:$G$126,1),1))</f>
        <v>0.6</v>
      </c>
      <c r="AC176" s="59">
        <f>IF($W176&lt;$L$3,0,INDEX(魂兽!$I$8:$I$126,MATCH(魂兽1!$X$3,魂兽!$G$8:$G$126,1),1))</f>
        <v>0.6</v>
      </c>
      <c r="AD176" s="59">
        <f>IF($W176&lt;$L$3,0,INDEX(魂兽!$I$8:$I$126,MATCH(魂兽1!$X$3,魂兽!$G$8:$G$126,1),1))</f>
        <v>0.6</v>
      </c>
      <c r="AE176" s="59">
        <f>IF($W176&lt;$L$3,0,INDEX(魂兽!$I$8:$I$126,MATCH(魂兽1!$X$3,魂兽!$G$8:$G$126,1),1))</f>
        <v>0.6</v>
      </c>
      <c r="AF176" s="59">
        <f>IF($W176&lt;$L$3,0,INDEX(魂兽!$I$8:$I$126,MATCH(魂兽1!$X$3,魂兽!$G$8:$G$126,1),1))</f>
        <v>0.6</v>
      </c>
      <c r="AG176" s="59">
        <f>IF($W176&lt;$L$3,0,INDEX(魂兽!$I$8:$I$126,MATCH(魂兽1!$X$3,魂兽!$G$8:$G$126,1),1))</f>
        <v>0.6</v>
      </c>
      <c r="AH176" s="59">
        <f>IF($W176&lt;$L$3,0,INDEX(魂兽!$I$8:$I$126,MATCH(魂兽1!$X$3,魂兽!$G$8:$G$126,1),1))</f>
        <v>0.6</v>
      </c>
      <c r="AI176" s="59">
        <f>IF($W176&lt;$L$3,0,INDEX(魂兽!$I$8:$I$126,MATCH(魂兽1!$X$3,魂兽!$G$8:$G$126,1),1))</f>
        <v>0.6</v>
      </c>
      <c r="AJ176" s="59">
        <f>IF($W176&lt;$L$3,0,INDEX(魂兽!$I$8:$I$126,MATCH(魂兽1!$X$3,魂兽!$G$8:$G$126,1),1))</f>
        <v>0.6</v>
      </c>
      <c r="AK176" s="59">
        <f>IF($W176&lt;$L$3,0,INDEX(魂兽!$I$8:$I$126,MATCH(魂兽1!$X$3,魂兽!$G$8:$G$126,1),1))</f>
        <v>0.6</v>
      </c>
      <c r="AN176" s="58">
        <v>170</v>
      </c>
      <c r="AO176" s="58">
        <f>IF(G176&lt;$A$3,0,INDEX(魂兽!$DG$79:$DN$85,MATCH(魂兽1!$B$3,魂兽!$DF$79:$DF$85,0),7)+INDEX(魂兽!$CN$97:$CU$102,MATCH(魂兽1!$C$3,魂兽!$CM$97:$CM$102,0),7)+INDEX(魂兽!$BP$101:$BW$125,MATCH(魂兽1!$D$3,魂兽!$BO$101:$BO$125,0),7))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76" s="58">
        <f>IF(G176&lt;$A$3,0,INDEX(魂兽!$DG$79:$DN$85,MATCH(魂兽1!$B$3,魂兽!$DF$79:$DF$85,0),8)+INDEX(魂兽!$CN$97:$CU$102,MATCH(魂兽1!$C$3,魂兽!$CM$97:$CM$102,0),8)+INDEX(魂兽!$BP$101:$BW$125,MATCH(魂兽1!$D$3,魂兽!$BO$101:$BO$125,0),8))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77" spans="7:42" x14ac:dyDescent="0.2">
      <c r="G177" s="58">
        <v>171</v>
      </c>
      <c r="H177" s="29">
        <f>IF(G177&lt;$A$3,0,INDEX(魂兽!$DG$79:$DN$85,MATCH(魂兽1!$B$3,魂兽!$DF$79:$DF$85,0),4)+INDEX(魂兽!$CN$97:$CU$102,MATCH(魂兽1!$C$3,魂兽!$CM$97:$CM$102,0),4)+INDEX(魂兽!$BP$101:$BW$125,MATCH(魂兽1!$D$3,魂兽!$BO$101:$BO$125,0),4))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77" s="31">
        <f>IF(G177&lt;$A$3,0,INDEX(魂兽!$DG$79:$DN$85,MATCH(魂兽1!$B$3,魂兽!$DF$79:$DF$85,0),1)+INDEX(魂兽!$CN$97:$CU$102,MATCH(魂兽1!$C$3,魂兽!$CM$97:$CM$102,0),1)+INDEX(魂兽!$BP$101:$BW$125,MATCH(魂兽1!$D$3,魂兽!$BO$101:$BO$125,0),1))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77" s="58">
        <f>IF(G177&lt;$A$3,0,INDEX(魂兽!$DG$79:$DN$85,MATCH(魂兽1!$B$3,魂兽!$DF$79:$DF$85,0),2)+INDEX(魂兽!$CN$97:$CU$102,MATCH(魂兽1!$C$3,魂兽!$CM$97:$CM$102,0),2)+INDEX(魂兽!$BP$101:$BW$125,MATCH(魂兽1!$D$3,魂兽!$BO$101:$BO$125,0),2))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77" s="58">
        <f>IF(G177&lt;$A$3,0,INDEX(魂兽!$DG$79:$DN$85,MATCH(魂兽1!$B$3,魂兽!$DF$79:$DF$85,0),3)+INDEX(魂兽!$CN$97:$CU$102,MATCH(魂兽1!$C$3,魂兽!$CM$97:$CM$102,0),3)+INDEX(魂兽!$BP$101:$BW$125,MATCH(魂兽1!$D$3,魂兽!$BO$101:$BO$125,0),3))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77" s="58">
        <f>IF(G177&lt;$A$3,0,INDEX(魂兽!$DG$79:$DN$85,MATCH(魂兽1!$B$3,魂兽!$DF$79:$DF$85,0),5)+INDEX(魂兽!$CN$97:$CU$102,MATCH(魂兽1!$C$3,魂兽!$CM$97:$CM$102,0),5)+INDEX(魂兽!$BP$101:$BW$125,MATCH(魂兽1!$D$3,魂兽!$BO$101:$BO$125,0),5))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77" s="58">
        <f>IF(G177&lt;$A$3,0,INDEX(魂兽!$DG$79:$DN$85,MATCH(魂兽1!$B$3,魂兽!$DF$79:$DF$85,0),6)+INDEX(魂兽!$CN$97:$CU$102,MATCH(魂兽1!$C$3,魂兽!$CM$97:$CM$102,0),6)+INDEX(魂兽!$BP$101:$BW$125,MATCH(魂兽1!$D$3,魂兽!$BO$101:$BO$125,0),6))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77" s="58">
        <v>171</v>
      </c>
      <c r="X177" s="59">
        <f>IF($W177&lt;$L$3,0,INDEX(魂兽!$I$8:$I$126,MATCH(魂兽1!$X$3,魂兽!$G$8:$G$126,1),1))</f>
        <v>0.6</v>
      </c>
      <c r="Y177" s="59">
        <f>IF($W177&lt;$L$3,0,INDEX(魂兽!$I$8:$I$126,MATCH(魂兽1!$X$3,魂兽!$G$8:$G$126,1),1))</f>
        <v>0.6</v>
      </c>
      <c r="Z177" s="59">
        <f>IF($W177&lt;$L$3,0,INDEX(魂兽!$I$8:$I$126,MATCH(魂兽1!$X$3,魂兽!$G$8:$G$126,1),1))</f>
        <v>0.6</v>
      </c>
      <c r="AA177" s="59">
        <f>IF($W177&lt;$L$3,0,INDEX(魂兽!$I$8:$I$126,MATCH(魂兽1!$X$3,魂兽!$G$8:$G$126,1),1))</f>
        <v>0.6</v>
      </c>
      <c r="AB177" s="59">
        <f>IF($W177&lt;$L$3,0,INDEX(魂兽!$I$8:$I$126,MATCH(魂兽1!$X$3,魂兽!$G$8:$G$126,1),1))</f>
        <v>0.6</v>
      </c>
      <c r="AC177" s="59">
        <f>IF($W177&lt;$L$3,0,INDEX(魂兽!$I$8:$I$126,MATCH(魂兽1!$X$3,魂兽!$G$8:$G$126,1),1))</f>
        <v>0.6</v>
      </c>
      <c r="AD177" s="59">
        <f>IF($W177&lt;$L$3,0,INDEX(魂兽!$I$8:$I$126,MATCH(魂兽1!$X$3,魂兽!$G$8:$G$126,1),1))</f>
        <v>0.6</v>
      </c>
      <c r="AE177" s="59">
        <f>IF($W177&lt;$L$3,0,INDEX(魂兽!$I$8:$I$126,MATCH(魂兽1!$X$3,魂兽!$G$8:$G$126,1),1))</f>
        <v>0.6</v>
      </c>
      <c r="AF177" s="59">
        <f>IF($W177&lt;$L$3,0,INDEX(魂兽!$I$8:$I$126,MATCH(魂兽1!$X$3,魂兽!$G$8:$G$126,1),1))</f>
        <v>0.6</v>
      </c>
      <c r="AG177" s="59">
        <f>IF($W177&lt;$L$3,0,INDEX(魂兽!$I$8:$I$126,MATCH(魂兽1!$X$3,魂兽!$G$8:$G$126,1),1))</f>
        <v>0.6</v>
      </c>
      <c r="AH177" s="59">
        <f>IF($W177&lt;$L$3,0,INDEX(魂兽!$I$8:$I$126,MATCH(魂兽1!$X$3,魂兽!$G$8:$G$126,1),1))</f>
        <v>0.6</v>
      </c>
      <c r="AI177" s="59">
        <f>IF($W177&lt;$L$3,0,INDEX(魂兽!$I$8:$I$126,MATCH(魂兽1!$X$3,魂兽!$G$8:$G$126,1),1))</f>
        <v>0.6</v>
      </c>
      <c r="AJ177" s="59">
        <f>IF($W177&lt;$L$3,0,INDEX(魂兽!$I$8:$I$126,MATCH(魂兽1!$X$3,魂兽!$G$8:$G$126,1),1))</f>
        <v>0.6</v>
      </c>
      <c r="AK177" s="59">
        <f>IF($W177&lt;$L$3,0,INDEX(魂兽!$I$8:$I$126,MATCH(魂兽1!$X$3,魂兽!$G$8:$G$126,1),1))</f>
        <v>0.6</v>
      </c>
      <c r="AN177" s="58">
        <v>171</v>
      </c>
      <c r="AO177" s="58">
        <f>IF(G177&lt;$A$3,0,INDEX(魂兽!$DG$79:$DN$85,MATCH(魂兽1!$B$3,魂兽!$DF$79:$DF$85,0),7)+INDEX(魂兽!$CN$97:$CU$102,MATCH(魂兽1!$C$3,魂兽!$CM$97:$CM$102,0),7)+INDEX(魂兽!$BP$101:$BW$125,MATCH(魂兽1!$D$3,魂兽!$BO$101:$BO$125,0),7))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77" s="58">
        <f>IF(G177&lt;$A$3,0,INDEX(魂兽!$DG$79:$DN$85,MATCH(魂兽1!$B$3,魂兽!$DF$79:$DF$85,0),8)+INDEX(魂兽!$CN$97:$CU$102,MATCH(魂兽1!$C$3,魂兽!$CM$97:$CM$102,0),8)+INDEX(魂兽!$BP$101:$BW$125,MATCH(魂兽1!$D$3,魂兽!$BO$101:$BO$125,0),8))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78" spans="7:42" x14ac:dyDescent="0.2">
      <c r="G178" s="58">
        <v>172</v>
      </c>
      <c r="H178" s="29">
        <f>IF(G178&lt;$A$3,0,INDEX(魂兽!$DG$79:$DN$85,MATCH(魂兽1!$B$3,魂兽!$DF$79:$DF$85,0),4)+INDEX(魂兽!$CN$97:$CU$102,MATCH(魂兽1!$C$3,魂兽!$CM$97:$CM$102,0),4)+INDEX(魂兽!$BP$101:$BW$125,MATCH(魂兽1!$D$3,魂兽!$BO$101:$BO$125,0),4))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78" s="31">
        <f>IF(G178&lt;$A$3,0,INDEX(魂兽!$DG$79:$DN$85,MATCH(魂兽1!$B$3,魂兽!$DF$79:$DF$85,0),1)+INDEX(魂兽!$CN$97:$CU$102,MATCH(魂兽1!$C$3,魂兽!$CM$97:$CM$102,0),1)+INDEX(魂兽!$BP$101:$BW$125,MATCH(魂兽1!$D$3,魂兽!$BO$101:$BO$125,0),1))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78" s="58">
        <f>IF(G178&lt;$A$3,0,INDEX(魂兽!$DG$79:$DN$85,MATCH(魂兽1!$B$3,魂兽!$DF$79:$DF$85,0),2)+INDEX(魂兽!$CN$97:$CU$102,MATCH(魂兽1!$C$3,魂兽!$CM$97:$CM$102,0),2)+INDEX(魂兽!$BP$101:$BW$125,MATCH(魂兽1!$D$3,魂兽!$BO$101:$BO$125,0),2))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78" s="58">
        <f>IF(G178&lt;$A$3,0,INDEX(魂兽!$DG$79:$DN$85,MATCH(魂兽1!$B$3,魂兽!$DF$79:$DF$85,0),3)+INDEX(魂兽!$CN$97:$CU$102,MATCH(魂兽1!$C$3,魂兽!$CM$97:$CM$102,0),3)+INDEX(魂兽!$BP$101:$BW$125,MATCH(魂兽1!$D$3,魂兽!$BO$101:$BO$125,0),3))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78" s="58">
        <f>IF(G178&lt;$A$3,0,INDEX(魂兽!$DG$79:$DN$85,MATCH(魂兽1!$B$3,魂兽!$DF$79:$DF$85,0),5)+INDEX(魂兽!$CN$97:$CU$102,MATCH(魂兽1!$C$3,魂兽!$CM$97:$CM$102,0),5)+INDEX(魂兽!$BP$101:$BW$125,MATCH(魂兽1!$D$3,魂兽!$BO$101:$BO$125,0),5))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78" s="58">
        <f>IF(G178&lt;$A$3,0,INDEX(魂兽!$DG$79:$DN$85,MATCH(魂兽1!$B$3,魂兽!$DF$79:$DF$85,0),6)+INDEX(魂兽!$CN$97:$CU$102,MATCH(魂兽1!$C$3,魂兽!$CM$97:$CM$102,0),6)+INDEX(魂兽!$BP$101:$BW$125,MATCH(魂兽1!$D$3,魂兽!$BO$101:$BO$125,0),6))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78" s="58">
        <v>172</v>
      </c>
      <c r="X178" s="59">
        <f>IF($W178&lt;$L$3,0,INDEX(魂兽!$I$8:$I$126,MATCH(魂兽1!$X$3,魂兽!$G$8:$G$126,1),1))</f>
        <v>0.6</v>
      </c>
      <c r="Y178" s="59">
        <f>IF($W178&lt;$L$3,0,INDEX(魂兽!$I$8:$I$126,MATCH(魂兽1!$X$3,魂兽!$G$8:$G$126,1),1))</f>
        <v>0.6</v>
      </c>
      <c r="Z178" s="59">
        <f>IF($W178&lt;$L$3,0,INDEX(魂兽!$I$8:$I$126,MATCH(魂兽1!$X$3,魂兽!$G$8:$G$126,1),1))</f>
        <v>0.6</v>
      </c>
      <c r="AA178" s="59">
        <f>IF($W178&lt;$L$3,0,INDEX(魂兽!$I$8:$I$126,MATCH(魂兽1!$X$3,魂兽!$G$8:$G$126,1),1))</f>
        <v>0.6</v>
      </c>
      <c r="AB178" s="59">
        <f>IF($W178&lt;$L$3,0,INDEX(魂兽!$I$8:$I$126,MATCH(魂兽1!$X$3,魂兽!$G$8:$G$126,1),1))</f>
        <v>0.6</v>
      </c>
      <c r="AC178" s="59">
        <f>IF($W178&lt;$L$3,0,INDEX(魂兽!$I$8:$I$126,MATCH(魂兽1!$X$3,魂兽!$G$8:$G$126,1),1))</f>
        <v>0.6</v>
      </c>
      <c r="AD178" s="59">
        <f>IF($W178&lt;$L$3,0,INDEX(魂兽!$I$8:$I$126,MATCH(魂兽1!$X$3,魂兽!$G$8:$G$126,1),1))</f>
        <v>0.6</v>
      </c>
      <c r="AE178" s="59">
        <f>IF($W178&lt;$L$3,0,INDEX(魂兽!$I$8:$I$126,MATCH(魂兽1!$X$3,魂兽!$G$8:$G$126,1),1))</f>
        <v>0.6</v>
      </c>
      <c r="AF178" s="59">
        <f>IF($W178&lt;$L$3,0,INDEX(魂兽!$I$8:$I$126,MATCH(魂兽1!$X$3,魂兽!$G$8:$G$126,1),1))</f>
        <v>0.6</v>
      </c>
      <c r="AG178" s="59">
        <f>IF($W178&lt;$L$3,0,INDEX(魂兽!$I$8:$I$126,MATCH(魂兽1!$X$3,魂兽!$G$8:$G$126,1),1))</f>
        <v>0.6</v>
      </c>
      <c r="AH178" s="59">
        <f>IF($W178&lt;$L$3,0,INDEX(魂兽!$I$8:$I$126,MATCH(魂兽1!$X$3,魂兽!$G$8:$G$126,1),1))</f>
        <v>0.6</v>
      </c>
      <c r="AI178" s="59">
        <f>IF($W178&lt;$L$3,0,INDEX(魂兽!$I$8:$I$126,MATCH(魂兽1!$X$3,魂兽!$G$8:$G$126,1),1))</f>
        <v>0.6</v>
      </c>
      <c r="AJ178" s="59">
        <f>IF($W178&lt;$L$3,0,INDEX(魂兽!$I$8:$I$126,MATCH(魂兽1!$X$3,魂兽!$G$8:$G$126,1),1))</f>
        <v>0.6</v>
      </c>
      <c r="AK178" s="59">
        <f>IF($W178&lt;$L$3,0,INDEX(魂兽!$I$8:$I$126,MATCH(魂兽1!$X$3,魂兽!$G$8:$G$126,1),1))</f>
        <v>0.6</v>
      </c>
      <c r="AN178" s="58">
        <v>172</v>
      </c>
      <c r="AO178" s="58">
        <f>IF(G178&lt;$A$3,0,INDEX(魂兽!$DG$79:$DN$85,MATCH(魂兽1!$B$3,魂兽!$DF$79:$DF$85,0),7)+INDEX(魂兽!$CN$97:$CU$102,MATCH(魂兽1!$C$3,魂兽!$CM$97:$CM$102,0),7)+INDEX(魂兽!$BP$101:$BW$125,MATCH(魂兽1!$D$3,魂兽!$BO$101:$BO$125,0),7))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78" s="58">
        <f>IF(G178&lt;$A$3,0,INDEX(魂兽!$DG$79:$DN$85,MATCH(魂兽1!$B$3,魂兽!$DF$79:$DF$85,0),8)+INDEX(魂兽!$CN$97:$CU$102,MATCH(魂兽1!$C$3,魂兽!$CM$97:$CM$102,0),8)+INDEX(魂兽!$BP$101:$BW$125,MATCH(魂兽1!$D$3,魂兽!$BO$101:$BO$125,0),8))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79" spans="7:42" x14ac:dyDescent="0.2">
      <c r="G179" s="58">
        <v>173</v>
      </c>
      <c r="H179" s="29">
        <f>IF(G179&lt;$A$3,0,INDEX(魂兽!$DG$79:$DN$85,MATCH(魂兽1!$B$3,魂兽!$DF$79:$DF$85,0),4)+INDEX(魂兽!$CN$97:$CU$102,MATCH(魂兽1!$C$3,魂兽!$CM$97:$CM$102,0),4)+INDEX(魂兽!$BP$101:$BW$125,MATCH(魂兽1!$D$3,魂兽!$BO$101:$BO$125,0),4))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79" s="31">
        <f>IF(G179&lt;$A$3,0,INDEX(魂兽!$DG$79:$DN$85,MATCH(魂兽1!$B$3,魂兽!$DF$79:$DF$85,0),1)+INDEX(魂兽!$CN$97:$CU$102,MATCH(魂兽1!$C$3,魂兽!$CM$97:$CM$102,0),1)+INDEX(魂兽!$BP$101:$BW$125,MATCH(魂兽1!$D$3,魂兽!$BO$101:$BO$125,0),1))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79" s="58">
        <f>IF(G179&lt;$A$3,0,INDEX(魂兽!$DG$79:$DN$85,MATCH(魂兽1!$B$3,魂兽!$DF$79:$DF$85,0),2)+INDEX(魂兽!$CN$97:$CU$102,MATCH(魂兽1!$C$3,魂兽!$CM$97:$CM$102,0),2)+INDEX(魂兽!$BP$101:$BW$125,MATCH(魂兽1!$D$3,魂兽!$BO$101:$BO$125,0),2))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79" s="58">
        <f>IF(G179&lt;$A$3,0,INDEX(魂兽!$DG$79:$DN$85,MATCH(魂兽1!$B$3,魂兽!$DF$79:$DF$85,0),3)+INDEX(魂兽!$CN$97:$CU$102,MATCH(魂兽1!$C$3,魂兽!$CM$97:$CM$102,0),3)+INDEX(魂兽!$BP$101:$BW$125,MATCH(魂兽1!$D$3,魂兽!$BO$101:$BO$125,0),3))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79" s="58">
        <f>IF(G179&lt;$A$3,0,INDEX(魂兽!$DG$79:$DN$85,MATCH(魂兽1!$B$3,魂兽!$DF$79:$DF$85,0),5)+INDEX(魂兽!$CN$97:$CU$102,MATCH(魂兽1!$C$3,魂兽!$CM$97:$CM$102,0),5)+INDEX(魂兽!$BP$101:$BW$125,MATCH(魂兽1!$D$3,魂兽!$BO$101:$BO$125,0),5))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79" s="58">
        <f>IF(G179&lt;$A$3,0,INDEX(魂兽!$DG$79:$DN$85,MATCH(魂兽1!$B$3,魂兽!$DF$79:$DF$85,0),6)+INDEX(魂兽!$CN$97:$CU$102,MATCH(魂兽1!$C$3,魂兽!$CM$97:$CM$102,0),6)+INDEX(魂兽!$BP$101:$BW$125,MATCH(魂兽1!$D$3,魂兽!$BO$101:$BO$125,0),6))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79" s="58">
        <v>173</v>
      </c>
      <c r="X179" s="59">
        <f>IF($W179&lt;$L$3,0,INDEX(魂兽!$I$8:$I$126,MATCH(魂兽1!$X$3,魂兽!$G$8:$G$126,1),1))</f>
        <v>0.6</v>
      </c>
      <c r="Y179" s="59">
        <f>IF($W179&lt;$L$3,0,INDEX(魂兽!$I$8:$I$126,MATCH(魂兽1!$X$3,魂兽!$G$8:$G$126,1),1))</f>
        <v>0.6</v>
      </c>
      <c r="Z179" s="59">
        <f>IF($W179&lt;$L$3,0,INDEX(魂兽!$I$8:$I$126,MATCH(魂兽1!$X$3,魂兽!$G$8:$G$126,1),1))</f>
        <v>0.6</v>
      </c>
      <c r="AA179" s="59">
        <f>IF($W179&lt;$L$3,0,INDEX(魂兽!$I$8:$I$126,MATCH(魂兽1!$X$3,魂兽!$G$8:$G$126,1),1))</f>
        <v>0.6</v>
      </c>
      <c r="AB179" s="59">
        <f>IF($W179&lt;$L$3,0,INDEX(魂兽!$I$8:$I$126,MATCH(魂兽1!$X$3,魂兽!$G$8:$G$126,1),1))</f>
        <v>0.6</v>
      </c>
      <c r="AC179" s="59">
        <f>IF($W179&lt;$L$3,0,INDEX(魂兽!$I$8:$I$126,MATCH(魂兽1!$X$3,魂兽!$G$8:$G$126,1),1))</f>
        <v>0.6</v>
      </c>
      <c r="AD179" s="59">
        <f>IF($W179&lt;$L$3,0,INDEX(魂兽!$I$8:$I$126,MATCH(魂兽1!$X$3,魂兽!$G$8:$G$126,1),1))</f>
        <v>0.6</v>
      </c>
      <c r="AE179" s="59">
        <f>IF($W179&lt;$L$3,0,INDEX(魂兽!$I$8:$I$126,MATCH(魂兽1!$X$3,魂兽!$G$8:$G$126,1),1))</f>
        <v>0.6</v>
      </c>
      <c r="AF179" s="59">
        <f>IF($W179&lt;$L$3,0,INDEX(魂兽!$I$8:$I$126,MATCH(魂兽1!$X$3,魂兽!$G$8:$G$126,1),1))</f>
        <v>0.6</v>
      </c>
      <c r="AG179" s="59">
        <f>IF($W179&lt;$L$3,0,INDEX(魂兽!$I$8:$I$126,MATCH(魂兽1!$X$3,魂兽!$G$8:$G$126,1),1))</f>
        <v>0.6</v>
      </c>
      <c r="AH179" s="59">
        <f>IF($W179&lt;$L$3,0,INDEX(魂兽!$I$8:$I$126,MATCH(魂兽1!$X$3,魂兽!$G$8:$G$126,1),1))</f>
        <v>0.6</v>
      </c>
      <c r="AI179" s="59">
        <f>IF($W179&lt;$L$3,0,INDEX(魂兽!$I$8:$I$126,MATCH(魂兽1!$X$3,魂兽!$G$8:$G$126,1),1))</f>
        <v>0.6</v>
      </c>
      <c r="AJ179" s="59">
        <f>IF($W179&lt;$L$3,0,INDEX(魂兽!$I$8:$I$126,MATCH(魂兽1!$X$3,魂兽!$G$8:$G$126,1),1))</f>
        <v>0.6</v>
      </c>
      <c r="AK179" s="59">
        <f>IF($W179&lt;$L$3,0,INDEX(魂兽!$I$8:$I$126,MATCH(魂兽1!$X$3,魂兽!$G$8:$G$126,1),1))</f>
        <v>0.6</v>
      </c>
      <c r="AN179" s="58">
        <v>173</v>
      </c>
      <c r="AO179" s="58">
        <f>IF(G179&lt;$A$3,0,INDEX(魂兽!$DG$79:$DN$85,MATCH(魂兽1!$B$3,魂兽!$DF$79:$DF$85,0),7)+INDEX(魂兽!$CN$97:$CU$102,MATCH(魂兽1!$C$3,魂兽!$CM$97:$CM$102,0),7)+INDEX(魂兽!$BP$101:$BW$125,MATCH(魂兽1!$D$3,魂兽!$BO$101:$BO$125,0),7))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79" s="58">
        <f>IF(G179&lt;$A$3,0,INDEX(魂兽!$DG$79:$DN$85,MATCH(魂兽1!$B$3,魂兽!$DF$79:$DF$85,0),8)+INDEX(魂兽!$CN$97:$CU$102,MATCH(魂兽1!$C$3,魂兽!$CM$97:$CM$102,0),8)+INDEX(魂兽!$BP$101:$BW$125,MATCH(魂兽1!$D$3,魂兽!$BO$101:$BO$125,0),8))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80" spans="7:42" x14ac:dyDescent="0.2">
      <c r="G180" s="58">
        <v>174</v>
      </c>
      <c r="H180" s="29">
        <f>IF(G180&lt;$A$3,0,INDEX(魂兽!$DG$79:$DN$85,MATCH(魂兽1!$B$3,魂兽!$DF$79:$DF$85,0),4)+INDEX(魂兽!$CN$97:$CU$102,MATCH(魂兽1!$C$3,魂兽!$CM$97:$CM$102,0),4)+INDEX(魂兽!$BP$101:$BW$125,MATCH(魂兽1!$D$3,魂兽!$BO$101:$BO$125,0),4))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80" s="31">
        <f>IF(G180&lt;$A$3,0,INDEX(魂兽!$DG$79:$DN$85,MATCH(魂兽1!$B$3,魂兽!$DF$79:$DF$85,0),1)+INDEX(魂兽!$CN$97:$CU$102,MATCH(魂兽1!$C$3,魂兽!$CM$97:$CM$102,0),1)+INDEX(魂兽!$BP$101:$BW$125,MATCH(魂兽1!$D$3,魂兽!$BO$101:$BO$125,0),1))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80" s="58">
        <f>IF(G180&lt;$A$3,0,INDEX(魂兽!$DG$79:$DN$85,MATCH(魂兽1!$B$3,魂兽!$DF$79:$DF$85,0),2)+INDEX(魂兽!$CN$97:$CU$102,MATCH(魂兽1!$C$3,魂兽!$CM$97:$CM$102,0),2)+INDEX(魂兽!$BP$101:$BW$125,MATCH(魂兽1!$D$3,魂兽!$BO$101:$BO$125,0),2))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80" s="58">
        <f>IF(G180&lt;$A$3,0,INDEX(魂兽!$DG$79:$DN$85,MATCH(魂兽1!$B$3,魂兽!$DF$79:$DF$85,0),3)+INDEX(魂兽!$CN$97:$CU$102,MATCH(魂兽1!$C$3,魂兽!$CM$97:$CM$102,0),3)+INDEX(魂兽!$BP$101:$BW$125,MATCH(魂兽1!$D$3,魂兽!$BO$101:$BO$125,0),3))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80" s="58">
        <f>IF(G180&lt;$A$3,0,INDEX(魂兽!$DG$79:$DN$85,MATCH(魂兽1!$B$3,魂兽!$DF$79:$DF$85,0),5)+INDEX(魂兽!$CN$97:$CU$102,MATCH(魂兽1!$C$3,魂兽!$CM$97:$CM$102,0),5)+INDEX(魂兽!$BP$101:$BW$125,MATCH(魂兽1!$D$3,魂兽!$BO$101:$BO$125,0),5))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80" s="58">
        <f>IF(G180&lt;$A$3,0,INDEX(魂兽!$DG$79:$DN$85,MATCH(魂兽1!$B$3,魂兽!$DF$79:$DF$85,0),6)+INDEX(魂兽!$CN$97:$CU$102,MATCH(魂兽1!$C$3,魂兽!$CM$97:$CM$102,0),6)+INDEX(魂兽!$BP$101:$BW$125,MATCH(魂兽1!$D$3,魂兽!$BO$101:$BO$125,0),6))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80" s="58">
        <v>174</v>
      </c>
      <c r="X180" s="59">
        <f>IF($W180&lt;$L$3,0,INDEX(魂兽!$I$8:$I$126,MATCH(魂兽1!$X$3,魂兽!$G$8:$G$126,1),1))</f>
        <v>0.6</v>
      </c>
      <c r="Y180" s="59">
        <f>IF($W180&lt;$L$3,0,INDEX(魂兽!$I$8:$I$126,MATCH(魂兽1!$X$3,魂兽!$G$8:$G$126,1),1))</f>
        <v>0.6</v>
      </c>
      <c r="Z180" s="59">
        <f>IF($W180&lt;$L$3,0,INDEX(魂兽!$I$8:$I$126,MATCH(魂兽1!$X$3,魂兽!$G$8:$G$126,1),1))</f>
        <v>0.6</v>
      </c>
      <c r="AA180" s="59">
        <f>IF($W180&lt;$L$3,0,INDEX(魂兽!$I$8:$I$126,MATCH(魂兽1!$X$3,魂兽!$G$8:$G$126,1),1))</f>
        <v>0.6</v>
      </c>
      <c r="AB180" s="59">
        <f>IF($W180&lt;$L$3,0,INDEX(魂兽!$I$8:$I$126,MATCH(魂兽1!$X$3,魂兽!$G$8:$G$126,1),1))</f>
        <v>0.6</v>
      </c>
      <c r="AC180" s="59">
        <f>IF($W180&lt;$L$3,0,INDEX(魂兽!$I$8:$I$126,MATCH(魂兽1!$X$3,魂兽!$G$8:$G$126,1),1))</f>
        <v>0.6</v>
      </c>
      <c r="AD180" s="59">
        <f>IF($W180&lt;$L$3,0,INDEX(魂兽!$I$8:$I$126,MATCH(魂兽1!$X$3,魂兽!$G$8:$G$126,1),1))</f>
        <v>0.6</v>
      </c>
      <c r="AE180" s="59">
        <f>IF($W180&lt;$L$3,0,INDEX(魂兽!$I$8:$I$126,MATCH(魂兽1!$X$3,魂兽!$G$8:$G$126,1),1))</f>
        <v>0.6</v>
      </c>
      <c r="AF180" s="59">
        <f>IF($W180&lt;$L$3,0,INDEX(魂兽!$I$8:$I$126,MATCH(魂兽1!$X$3,魂兽!$G$8:$G$126,1),1))</f>
        <v>0.6</v>
      </c>
      <c r="AG180" s="59">
        <f>IF($W180&lt;$L$3,0,INDEX(魂兽!$I$8:$I$126,MATCH(魂兽1!$X$3,魂兽!$G$8:$G$126,1),1))</f>
        <v>0.6</v>
      </c>
      <c r="AH180" s="59">
        <f>IF($W180&lt;$L$3,0,INDEX(魂兽!$I$8:$I$126,MATCH(魂兽1!$X$3,魂兽!$G$8:$G$126,1),1))</f>
        <v>0.6</v>
      </c>
      <c r="AI180" s="59">
        <f>IF($W180&lt;$L$3,0,INDEX(魂兽!$I$8:$I$126,MATCH(魂兽1!$X$3,魂兽!$G$8:$G$126,1),1))</f>
        <v>0.6</v>
      </c>
      <c r="AJ180" s="59">
        <f>IF($W180&lt;$L$3,0,INDEX(魂兽!$I$8:$I$126,MATCH(魂兽1!$X$3,魂兽!$G$8:$G$126,1),1))</f>
        <v>0.6</v>
      </c>
      <c r="AK180" s="59">
        <f>IF($W180&lt;$L$3,0,INDEX(魂兽!$I$8:$I$126,MATCH(魂兽1!$X$3,魂兽!$G$8:$G$126,1),1))</f>
        <v>0.6</v>
      </c>
      <c r="AN180" s="58">
        <v>174</v>
      </c>
      <c r="AO180" s="58">
        <f>IF(G180&lt;$A$3,0,INDEX(魂兽!$DG$79:$DN$85,MATCH(魂兽1!$B$3,魂兽!$DF$79:$DF$85,0),7)+INDEX(魂兽!$CN$97:$CU$102,MATCH(魂兽1!$C$3,魂兽!$CM$97:$CM$102,0),7)+INDEX(魂兽!$BP$101:$BW$125,MATCH(魂兽1!$D$3,魂兽!$BO$101:$BO$125,0),7))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80" s="58">
        <f>IF(G180&lt;$A$3,0,INDEX(魂兽!$DG$79:$DN$85,MATCH(魂兽1!$B$3,魂兽!$DF$79:$DF$85,0),8)+INDEX(魂兽!$CN$97:$CU$102,MATCH(魂兽1!$C$3,魂兽!$CM$97:$CM$102,0),8)+INDEX(魂兽!$BP$101:$BW$125,MATCH(魂兽1!$D$3,魂兽!$BO$101:$BO$125,0),8))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81" spans="7:42" x14ac:dyDescent="0.2">
      <c r="G181" s="58">
        <v>175</v>
      </c>
      <c r="H181" s="29">
        <f>IF(G181&lt;$A$3,0,INDEX(魂兽!$DG$79:$DN$85,MATCH(魂兽1!$B$3,魂兽!$DF$79:$DF$85,0),4)+INDEX(魂兽!$CN$97:$CU$102,MATCH(魂兽1!$C$3,魂兽!$CM$97:$CM$102,0),4)+INDEX(魂兽!$BP$101:$BW$125,MATCH(魂兽1!$D$3,魂兽!$BO$101:$BO$125,0),4))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81" s="31">
        <f>IF(G181&lt;$A$3,0,INDEX(魂兽!$DG$79:$DN$85,MATCH(魂兽1!$B$3,魂兽!$DF$79:$DF$85,0),1)+INDEX(魂兽!$CN$97:$CU$102,MATCH(魂兽1!$C$3,魂兽!$CM$97:$CM$102,0),1)+INDEX(魂兽!$BP$101:$BW$125,MATCH(魂兽1!$D$3,魂兽!$BO$101:$BO$125,0),1))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81" s="58">
        <f>IF(G181&lt;$A$3,0,INDEX(魂兽!$DG$79:$DN$85,MATCH(魂兽1!$B$3,魂兽!$DF$79:$DF$85,0),2)+INDEX(魂兽!$CN$97:$CU$102,MATCH(魂兽1!$C$3,魂兽!$CM$97:$CM$102,0),2)+INDEX(魂兽!$BP$101:$BW$125,MATCH(魂兽1!$D$3,魂兽!$BO$101:$BO$125,0),2))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81" s="58">
        <f>IF(G181&lt;$A$3,0,INDEX(魂兽!$DG$79:$DN$85,MATCH(魂兽1!$B$3,魂兽!$DF$79:$DF$85,0),3)+INDEX(魂兽!$CN$97:$CU$102,MATCH(魂兽1!$C$3,魂兽!$CM$97:$CM$102,0),3)+INDEX(魂兽!$BP$101:$BW$125,MATCH(魂兽1!$D$3,魂兽!$BO$101:$BO$125,0),3))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81" s="58">
        <f>IF(G181&lt;$A$3,0,INDEX(魂兽!$DG$79:$DN$85,MATCH(魂兽1!$B$3,魂兽!$DF$79:$DF$85,0),5)+INDEX(魂兽!$CN$97:$CU$102,MATCH(魂兽1!$C$3,魂兽!$CM$97:$CM$102,0),5)+INDEX(魂兽!$BP$101:$BW$125,MATCH(魂兽1!$D$3,魂兽!$BO$101:$BO$125,0),5))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81" s="58">
        <f>IF(G181&lt;$A$3,0,INDEX(魂兽!$DG$79:$DN$85,MATCH(魂兽1!$B$3,魂兽!$DF$79:$DF$85,0),6)+INDEX(魂兽!$CN$97:$CU$102,MATCH(魂兽1!$C$3,魂兽!$CM$97:$CM$102,0),6)+INDEX(魂兽!$BP$101:$BW$125,MATCH(魂兽1!$D$3,魂兽!$BO$101:$BO$125,0),6))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81" s="58">
        <v>175</v>
      </c>
      <c r="X181" s="59">
        <f>IF($W181&lt;$L$3,0,INDEX(魂兽!$I$8:$I$126,MATCH(魂兽1!$X$3,魂兽!$G$8:$G$126,1),1))</f>
        <v>0.6</v>
      </c>
      <c r="Y181" s="59">
        <f>IF($W181&lt;$L$3,0,INDEX(魂兽!$I$8:$I$126,MATCH(魂兽1!$X$3,魂兽!$G$8:$G$126,1),1))</f>
        <v>0.6</v>
      </c>
      <c r="Z181" s="59">
        <f>IF($W181&lt;$L$3,0,INDEX(魂兽!$I$8:$I$126,MATCH(魂兽1!$X$3,魂兽!$G$8:$G$126,1),1))</f>
        <v>0.6</v>
      </c>
      <c r="AA181" s="59">
        <f>IF($W181&lt;$L$3,0,INDEX(魂兽!$I$8:$I$126,MATCH(魂兽1!$X$3,魂兽!$G$8:$G$126,1),1))</f>
        <v>0.6</v>
      </c>
      <c r="AB181" s="59">
        <f>IF($W181&lt;$L$3,0,INDEX(魂兽!$I$8:$I$126,MATCH(魂兽1!$X$3,魂兽!$G$8:$G$126,1),1))</f>
        <v>0.6</v>
      </c>
      <c r="AC181" s="59">
        <f>IF($W181&lt;$L$3,0,INDEX(魂兽!$I$8:$I$126,MATCH(魂兽1!$X$3,魂兽!$G$8:$G$126,1),1))</f>
        <v>0.6</v>
      </c>
      <c r="AD181" s="59">
        <f>IF($W181&lt;$L$3,0,INDEX(魂兽!$I$8:$I$126,MATCH(魂兽1!$X$3,魂兽!$G$8:$G$126,1),1))</f>
        <v>0.6</v>
      </c>
      <c r="AE181" s="59">
        <f>IF($W181&lt;$L$3,0,INDEX(魂兽!$I$8:$I$126,MATCH(魂兽1!$X$3,魂兽!$G$8:$G$126,1),1))</f>
        <v>0.6</v>
      </c>
      <c r="AF181" s="59">
        <f>IF($W181&lt;$L$3,0,INDEX(魂兽!$I$8:$I$126,MATCH(魂兽1!$X$3,魂兽!$G$8:$G$126,1),1))</f>
        <v>0.6</v>
      </c>
      <c r="AG181" s="59">
        <f>IF($W181&lt;$L$3,0,INDEX(魂兽!$I$8:$I$126,MATCH(魂兽1!$X$3,魂兽!$G$8:$G$126,1),1))</f>
        <v>0.6</v>
      </c>
      <c r="AH181" s="59">
        <f>IF($W181&lt;$L$3,0,INDEX(魂兽!$I$8:$I$126,MATCH(魂兽1!$X$3,魂兽!$G$8:$G$126,1),1))</f>
        <v>0.6</v>
      </c>
      <c r="AI181" s="59">
        <f>IF($W181&lt;$L$3,0,INDEX(魂兽!$I$8:$I$126,MATCH(魂兽1!$X$3,魂兽!$G$8:$G$126,1),1))</f>
        <v>0.6</v>
      </c>
      <c r="AJ181" s="59">
        <f>IF($W181&lt;$L$3,0,INDEX(魂兽!$I$8:$I$126,MATCH(魂兽1!$X$3,魂兽!$G$8:$G$126,1),1))</f>
        <v>0.6</v>
      </c>
      <c r="AK181" s="59">
        <f>IF($W181&lt;$L$3,0,INDEX(魂兽!$I$8:$I$126,MATCH(魂兽1!$X$3,魂兽!$G$8:$G$126,1),1))</f>
        <v>0.6</v>
      </c>
      <c r="AN181" s="58">
        <v>175</v>
      </c>
      <c r="AO181" s="58">
        <f>IF(G181&lt;$A$3,0,INDEX(魂兽!$DG$79:$DN$85,MATCH(魂兽1!$B$3,魂兽!$DF$79:$DF$85,0),7)+INDEX(魂兽!$CN$97:$CU$102,MATCH(魂兽1!$C$3,魂兽!$CM$97:$CM$102,0),7)+INDEX(魂兽!$BP$101:$BW$125,MATCH(魂兽1!$D$3,魂兽!$BO$101:$BO$125,0),7))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81" s="58">
        <f>IF(G181&lt;$A$3,0,INDEX(魂兽!$DG$79:$DN$85,MATCH(魂兽1!$B$3,魂兽!$DF$79:$DF$85,0),8)+INDEX(魂兽!$CN$97:$CU$102,MATCH(魂兽1!$C$3,魂兽!$CM$97:$CM$102,0),8)+INDEX(魂兽!$BP$101:$BW$125,MATCH(魂兽1!$D$3,魂兽!$BO$101:$BO$125,0),8))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82" spans="7:42" x14ac:dyDescent="0.2">
      <c r="G182" s="58">
        <v>176</v>
      </c>
      <c r="H182" s="29">
        <f>IF(G182&lt;$A$3,0,INDEX(魂兽!$DG$79:$DN$85,MATCH(魂兽1!$B$3,魂兽!$DF$79:$DF$85,0),4)+INDEX(魂兽!$CN$97:$CU$102,MATCH(魂兽1!$C$3,魂兽!$CM$97:$CM$102,0),4)+INDEX(魂兽!$BP$101:$BW$125,MATCH(魂兽1!$D$3,魂兽!$BO$101:$BO$125,0),4))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82" s="31">
        <f>IF(G182&lt;$A$3,0,INDEX(魂兽!$DG$79:$DN$85,MATCH(魂兽1!$B$3,魂兽!$DF$79:$DF$85,0),1)+INDEX(魂兽!$CN$97:$CU$102,MATCH(魂兽1!$C$3,魂兽!$CM$97:$CM$102,0),1)+INDEX(魂兽!$BP$101:$BW$125,MATCH(魂兽1!$D$3,魂兽!$BO$101:$BO$125,0),1))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82" s="58">
        <f>IF(G182&lt;$A$3,0,INDEX(魂兽!$DG$79:$DN$85,MATCH(魂兽1!$B$3,魂兽!$DF$79:$DF$85,0),2)+INDEX(魂兽!$CN$97:$CU$102,MATCH(魂兽1!$C$3,魂兽!$CM$97:$CM$102,0),2)+INDEX(魂兽!$BP$101:$BW$125,MATCH(魂兽1!$D$3,魂兽!$BO$101:$BO$125,0),2))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82" s="58">
        <f>IF(G182&lt;$A$3,0,INDEX(魂兽!$DG$79:$DN$85,MATCH(魂兽1!$B$3,魂兽!$DF$79:$DF$85,0),3)+INDEX(魂兽!$CN$97:$CU$102,MATCH(魂兽1!$C$3,魂兽!$CM$97:$CM$102,0),3)+INDEX(魂兽!$BP$101:$BW$125,MATCH(魂兽1!$D$3,魂兽!$BO$101:$BO$125,0),3))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82" s="58">
        <f>IF(G182&lt;$A$3,0,INDEX(魂兽!$DG$79:$DN$85,MATCH(魂兽1!$B$3,魂兽!$DF$79:$DF$85,0),5)+INDEX(魂兽!$CN$97:$CU$102,MATCH(魂兽1!$C$3,魂兽!$CM$97:$CM$102,0),5)+INDEX(魂兽!$BP$101:$BW$125,MATCH(魂兽1!$D$3,魂兽!$BO$101:$BO$125,0),5))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82" s="58">
        <f>IF(G182&lt;$A$3,0,INDEX(魂兽!$DG$79:$DN$85,MATCH(魂兽1!$B$3,魂兽!$DF$79:$DF$85,0),6)+INDEX(魂兽!$CN$97:$CU$102,MATCH(魂兽1!$C$3,魂兽!$CM$97:$CM$102,0),6)+INDEX(魂兽!$BP$101:$BW$125,MATCH(魂兽1!$D$3,魂兽!$BO$101:$BO$125,0),6))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82" s="58">
        <v>176</v>
      </c>
      <c r="X182" s="59">
        <f>IF($W182&lt;$L$3,0,INDEX(魂兽!$I$8:$I$126,MATCH(魂兽1!$X$3,魂兽!$G$8:$G$126,1),1))</f>
        <v>0.6</v>
      </c>
      <c r="Y182" s="59">
        <f>IF($W182&lt;$L$3,0,INDEX(魂兽!$I$8:$I$126,MATCH(魂兽1!$X$3,魂兽!$G$8:$G$126,1),1))</f>
        <v>0.6</v>
      </c>
      <c r="Z182" s="59">
        <f>IF($W182&lt;$L$3,0,INDEX(魂兽!$I$8:$I$126,MATCH(魂兽1!$X$3,魂兽!$G$8:$G$126,1),1))</f>
        <v>0.6</v>
      </c>
      <c r="AA182" s="59">
        <f>IF($W182&lt;$L$3,0,INDEX(魂兽!$I$8:$I$126,MATCH(魂兽1!$X$3,魂兽!$G$8:$G$126,1),1))</f>
        <v>0.6</v>
      </c>
      <c r="AB182" s="59">
        <f>IF($W182&lt;$L$3,0,INDEX(魂兽!$I$8:$I$126,MATCH(魂兽1!$X$3,魂兽!$G$8:$G$126,1),1))</f>
        <v>0.6</v>
      </c>
      <c r="AC182" s="59">
        <f>IF($W182&lt;$L$3,0,INDEX(魂兽!$I$8:$I$126,MATCH(魂兽1!$X$3,魂兽!$G$8:$G$126,1),1))</f>
        <v>0.6</v>
      </c>
      <c r="AD182" s="59">
        <f>IF($W182&lt;$L$3,0,INDEX(魂兽!$I$8:$I$126,MATCH(魂兽1!$X$3,魂兽!$G$8:$G$126,1),1))</f>
        <v>0.6</v>
      </c>
      <c r="AE182" s="59">
        <f>IF($W182&lt;$L$3,0,INDEX(魂兽!$I$8:$I$126,MATCH(魂兽1!$X$3,魂兽!$G$8:$G$126,1),1))</f>
        <v>0.6</v>
      </c>
      <c r="AF182" s="59">
        <f>IF($W182&lt;$L$3,0,INDEX(魂兽!$I$8:$I$126,MATCH(魂兽1!$X$3,魂兽!$G$8:$G$126,1),1))</f>
        <v>0.6</v>
      </c>
      <c r="AG182" s="59">
        <f>IF($W182&lt;$L$3,0,INDEX(魂兽!$I$8:$I$126,MATCH(魂兽1!$X$3,魂兽!$G$8:$G$126,1),1))</f>
        <v>0.6</v>
      </c>
      <c r="AH182" s="59">
        <f>IF($W182&lt;$L$3,0,INDEX(魂兽!$I$8:$I$126,MATCH(魂兽1!$X$3,魂兽!$G$8:$G$126,1),1))</f>
        <v>0.6</v>
      </c>
      <c r="AI182" s="59">
        <f>IF($W182&lt;$L$3,0,INDEX(魂兽!$I$8:$I$126,MATCH(魂兽1!$X$3,魂兽!$G$8:$G$126,1),1))</f>
        <v>0.6</v>
      </c>
      <c r="AJ182" s="59">
        <f>IF($W182&lt;$L$3,0,INDEX(魂兽!$I$8:$I$126,MATCH(魂兽1!$X$3,魂兽!$G$8:$G$126,1),1))</f>
        <v>0.6</v>
      </c>
      <c r="AK182" s="59">
        <f>IF($W182&lt;$L$3,0,INDEX(魂兽!$I$8:$I$126,MATCH(魂兽1!$X$3,魂兽!$G$8:$G$126,1),1))</f>
        <v>0.6</v>
      </c>
      <c r="AN182" s="58">
        <v>176</v>
      </c>
      <c r="AO182" s="58">
        <f>IF(G182&lt;$A$3,0,INDEX(魂兽!$DG$79:$DN$85,MATCH(魂兽1!$B$3,魂兽!$DF$79:$DF$85,0),7)+INDEX(魂兽!$CN$97:$CU$102,MATCH(魂兽1!$C$3,魂兽!$CM$97:$CM$102,0),7)+INDEX(魂兽!$BP$101:$BW$125,MATCH(魂兽1!$D$3,魂兽!$BO$101:$BO$125,0),7))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82" s="58">
        <f>IF(G182&lt;$A$3,0,INDEX(魂兽!$DG$79:$DN$85,MATCH(魂兽1!$B$3,魂兽!$DF$79:$DF$85,0),8)+INDEX(魂兽!$CN$97:$CU$102,MATCH(魂兽1!$C$3,魂兽!$CM$97:$CM$102,0),8)+INDEX(魂兽!$BP$101:$BW$125,MATCH(魂兽1!$D$3,魂兽!$BO$101:$BO$125,0),8))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83" spans="7:42" x14ac:dyDescent="0.2">
      <c r="G183" s="58">
        <v>177</v>
      </c>
      <c r="H183" s="29">
        <f>IF(G183&lt;$A$3,0,INDEX(魂兽!$DG$79:$DN$85,MATCH(魂兽1!$B$3,魂兽!$DF$79:$DF$85,0),4)+INDEX(魂兽!$CN$97:$CU$102,MATCH(魂兽1!$C$3,魂兽!$CM$97:$CM$102,0),4)+INDEX(魂兽!$BP$101:$BW$125,MATCH(魂兽1!$D$3,魂兽!$BO$101:$BO$125,0),4))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83" s="31">
        <f>IF(G183&lt;$A$3,0,INDEX(魂兽!$DG$79:$DN$85,MATCH(魂兽1!$B$3,魂兽!$DF$79:$DF$85,0),1)+INDEX(魂兽!$CN$97:$CU$102,MATCH(魂兽1!$C$3,魂兽!$CM$97:$CM$102,0),1)+INDEX(魂兽!$BP$101:$BW$125,MATCH(魂兽1!$D$3,魂兽!$BO$101:$BO$125,0),1))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83" s="58">
        <f>IF(G183&lt;$A$3,0,INDEX(魂兽!$DG$79:$DN$85,MATCH(魂兽1!$B$3,魂兽!$DF$79:$DF$85,0),2)+INDEX(魂兽!$CN$97:$CU$102,MATCH(魂兽1!$C$3,魂兽!$CM$97:$CM$102,0),2)+INDEX(魂兽!$BP$101:$BW$125,MATCH(魂兽1!$D$3,魂兽!$BO$101:$BO$125,0),2))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83" s="58">
        <f>IF(G183&lt;$A$3,0,INDEX(魂兽!$DG$79:$DN$85,MATCH(魂兽1!$B$3,魂兽!$DF$79:$DF$85,0),3)+INDEX(魂兽!$CN$97:$CU$102,MATCH(魂兽1!$C$3,魂兽!$CM$97:$CM$102,0),3)+INDEX(魂兽!$BP$101:$BW$125,MATCH(魂兽1!$D$3,魂兽!$BO$101:$BO$125,0),3))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83" s="58">
        <f>IF(G183&lt;$A$3,0,INDEX(魂兽!$DG$79:$DN$85,MATCH(魂兽1!$B$3,魂兽!$DF$79:$DF$85,0),5)+INDEX(魂兽!$CN$97:$CU$102,MATCH(魂兽1!$C$3,魂兽!$CM$97:$CM$102,0),5)+INDEX(魂兽!$BP$101:$BW$125,MATCH(魂兽1!$D$3,魂兽!$BO$101:$BO$125,0),5))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83" s="58">
        <f>IF(G183&lt;$A$3,0,INDEX(魂兽!$DG$79:$DN$85,MATCH(魂兽1!$B$3,魂兽!$DF$79:$DF$85,0),6)+INDEX(魂兽!$CN$97:$CU$102,MATCH(魂兽1!$C$3,魂兽!$CM$97:$CM$102,0),6)+INDEX(魂兽!$BP$101:$BW$125,MATCH(魂兽1!$D$3,魂兽!$BO$101:$BO$125,0),6))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83" s="58">
        <v>177</v>
      </c>
      <c r="X183" s="59">
        <f>IF($W183&lt;$L$3,0,INDEX(魂兽!$I$8:$I$126,MATCH(魂兽1!$X$3,魂兽!$G$8:$G$126,1),1))</f>
        <v>0.6</v>
      </c>
      <c r="Y183" s="59">
        <f>IF($W183&lt;$L$3,0,INDEX(魂兽!$I$8:$I$126,MATCH(魂兽1!$X$3,魂兽!$G$8:$G$126,1),1))</f>
        <v>0.6</v>
      </c>
      <c r="Z183" s="59">
        <f>IF($W183&lt;$L$3,0,INDEX(魂兽!$I$8:$I$126,MATCH(魂兽1!$X$3,魂兽!$G$8:$G$126,1),1))</f>
        <v>0.6</v>
      </c>
      <c r="AA183" s="59">
        <f>IF($W183&lt;$L$3,0,INDEX(魂兽!$I$8:$I$126,MATCH(魂兽1!$X$3,魂兽!$G$8:$G$126,1),1))</f>
        <v>0.6</v>
      </c>
      <c r="AB183" s="59">
        <f>IF($W183&lt;$L$3,0,INDEX(魂兽!$I$8:$I$126,MATCH(魂兽1!$X$3,魂兽!$G$8:$G$126,1),1))</f>
        <v>0.6</v>
      </c>
      <c r="AC183" s="59">
        <f>IF($W183&lt;$L$3,0,INDEX(魂兽!$I$8:$I$126,MATCH(魂兽1!$X$3,魂兽!$G$8:$G$126,1),1))</f>
        <v>0.6</v>
      </c>
      <c r="AD183" s="59">
        <f>IF($W183&lt;$L$3,0,INDEX(魂兽!$I$8:$I$126,MATCH(魂兽1!$X$3,魂兽!$G$8:$G$126,1),1))</f>
        <v>0.6</v>
      </c>
      <c r="AE183" s="59">
        <f>IF($W183&lt;$L$3,0,INDEX(魂兽!$I$8:$I$126,MATCH(魂兽1!$X$3,魂兽!$G$8:$G$126,1),1))</f>
        <v>0.6</v>
      </c>
      <c r="AF183" s="59">
        <f>IF($W183&lt;$L$3,0,INDEX(魂兽!$I$8:$I$126,MATCH(魂兽1!$X$3,魂兽!$G$8:$G$126,1),1))</f>
        <v>0.6</v>
      </c>
      <c r="AG183" s="59">
        <f>IF($W183&lt;$L$3,0,INDEX(魂兽!$I$8:$I$126,MATCH(魂兽1!$X$3,魂兽!$G$8:$G$126,1),1))</f>
        <v>0.6</v>
      </c>
      <c r="AH183" s="59">
        <f>IF($W183&lt;$L$3,0,INDEX(魂兽!$I$8:$I$126,MATCH(魂兽1!$X$3,魂兽!$G$8:$G$126,1),1))</f>
        <v>0.6</v>
      </c>
      <c r="AI183" s="59">
        <f>IF($W183&lt;$L$3,0,INDEX(魂兽!$I$8:$I$126,MATCH(魂兽1!$X$3,魂兽!$G$8:$G$126,1),1))</f>
        <v>0.6</v>
      </c>
      <c r="AJ183" s="59">
        <f>IF($W183&lt;$L$3,0,INDEX(魂兽!$I$8:$I$126,MATCH(魂兽1!$X$3,魂兽!$G$8:$G$126,1),1))</f>
        <v>0.6</v>
      </c>
      <c r="AK183" s="59">
        <f>IF($W183&lt;$L$3,0,INDEX(魂兽!$I$8:$I$126,MATCH(魂兽1!$X$3,魂兽!$G$8:$G$126,1),1))</f>
        <v>0.6</v>
      </c>
      <c r="AN183" s="58">
        <v>177</v>
      </c>
      <c r="AO183" s="58">
        <f>IF(G183&lt;$A$3,0,INDEX(魂兽!$DG$79:$DN$85,MATCH(魂兽1!$B$3,魂兽!$DF$79:$DF$85,0),7)+INDEX(魂兽!$CN$97:$CU$102,MATCH(魂兽1!$C$3,魂兽!$CM$97:$CM$102,0),7)+INDEX(魂兽!$BP$101:$BW$125,MATCH(魂兽1!$D$3,魂兽!$BO$101:$BO$125,0),7))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83" s="58">
        <f>IF(G183&lt;$A$3,0,INDEX(魂兽!$DG$79:$DN$85,MATCH(魂兽1!$B$3,魂兽!$DF$79:$DF$85,0),8)+INDEX(魂兽!$CN$97:$CU$102,MATCH(魂兽1!$C$3,魂兽!$CM$97:$CM$102,0),8)+INDEX(魂兽!$BP$101:$BW$125,MATCH(魂兽1!$D$3,魂兽!$BO$101:$BO$125,0),8))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84" spans="7:42" x14ac:dyDescent="0.2">
      <c r="G184" s="58">
        <v>178</v>
      </c>
      <c r="H184" s="29">
        <f>IF(G184&lt;$A$3,0,INDEX(魂兽!$DG$79:$DN$85,MATCH(魂兽1!$B$3,魂兽!$DF$79:$DF$85,0),4)+INDEX(魂兽!$CN$97:$CU$102,MATCH(魂兽1!$C$3,魂兽!$CM$97:$CM$102,0),4)+INDEX(魂兽!$BP$101:$BW$125,MATCH(魂兽1!$D$3,魂兽!$BO$101:$BO$125,0),4))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84" s="31">
        <f>IF(G184&lt;$A$3,0,INDEX(魂兽!$DG$79:$DN$85,MATCH(魂兽1!$B$3,魂兽!$DF$79:$DF$85,0),1)+INDEX(魂兽!$CN$97:$CU$102,MATCH(魂兽1!$C$3,魂兽!$CM$97:$CM$102,0),1)+INDEX(魂兽!$BP$101:$BW$125,MATCH(魂兽1!$D$3,魂兽!$BO$101:$BO$125,0),1))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84" s="58">
        <f>IF(G184&lt;$A$3,0,INDEX(魂兽!$DG$79:$DN$85,MATCH(魂兽1!$B$3,魂兽!$DF$79:$DF$85,0),2)+INDEX(魂兽!$CN$97:$CU$102,MATCH(魂兽1!$C$3,魂兽!$CM$97:$CM$102,0),2)+INDEX(魂兽!$BP$101:$BW$125,MATCH(魂兽1!$D$3,魂兽!$BO$101:$BO$125,0),2))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84" s="58">
        <f>IF(G184&lt;$A$3,0,INDEX(魂兽!$DG$79:$DN$85,MATCH(魂兽1!$B$3,魂兽!$DF$79:$DF$85,0),3)+INDEX(魂兽!$CN$97:$CU$102,MATCH(魂兽1!$C$3,魂兽!$CM$97:$CM$102,0),3)+INDEX(魂兽!$BP$101:$BW$125,MATCH(魂兽1!$D$3,魂兽!$BO$101:$BO$125,0),3))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84" s="58">
        <f>IF(G184&lt;$A$3,0,INDEX(魂兽!$DG$79:$DN$85,MATCH(魂兽1!$B$3,魂兽!$DF$79:$DF$85,0),5)+INDEX(魂兽!$CN$97:$CU$102,MATCH(魂兽1!$C$3,魂兽!$CM$97:$CM$102,0),5)+INDEX(魂兽!$BP$101:$BW$125,MATCH(魂兽1!$D$3,魂兽!$BO$101:$BO$125,0),5))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84" s="58">
        <f>IF(G184&lt;$A$3,0,INDEX(魂兽!$DG$79:$DN$85,MATCH(魂兽1!$B$3,魂兽!$DF$79:$DF$85,0),6)+INDEX(魂兽!$CN$97:$CU$102,MATCH(魂兽1!$C$3,魂兽!$CM$97:$CM$102,0),6)+INDEX(魂兽!$BP$101:$BW$125,MATCH(魂兽1!$D$3,魂兽!$BO$101:$BO$125,0),6))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84" s="58">
        <v>178</v>
      </c>
      <c r="X184" s="59">
        <f>IF($W184&lt;$L$3,0,INDEX(魂兽!$I$8:$I$126,MATCH(魂兽1!$X$3,魂兽!$G$8:$G$126,1),1))</f>
        <v>0.6</v>
      </c>
      <c r="Y184" s="59">
        <f>IF($W184&lt;$L$3,0,INDEX(魂兽!$I$8:$I$126,MATCH(魂兽1!$X$3,魂兽!$G$8:$G$126,1),1))</f>
        <v>0.6</v>
      </c>
      <c r="Z184" s="59">
        <f>IF($W184&lt;$L$3,0,INDEX(魂兽!$I$8:$I$126,MATCH(魂兽1!$X$3,魂兽!$G$8:$G$126,1),1))</f>
        <v>0.6</v>
      </c>
      <c r="AA184" s="59">
        <f>IF($W184&lt;$L$3,0,INDEX(魂兽!$I$8:$I$126,MATCH(魂兽1!$X$3,魂兽!$G$8:$G$126,1),1))</f>
        <v>0.6</v>
      </c>
      <c r="AB184" s="59">
        <f>IF($W184&lt;$L$3,0,INDEX(魂兽!$I$8:$I$126,MATCH(魂兽1!$X$3,魂兽!$G$8:$G$126,1),1))</f>
        <v>0.6</v>
      </c>
      <c r="AC184" s="59">
        <f>IF($W184&lt;$L$3,0,INDEX(魂兽!$I$8:$I$126,MATCH(魂兽1!$X$3,魂兽!$G$8:$G$126,1),1))</f>
        <v>0.6</v>
      </c>
      <c r="AD184" s="59">
        <f>IF($W184&lt;$L$3,0,INDEX(魂兽!$I$8:$I$126,MATCH(魂兽1!$X$3,魂兽!$G$8:$G$126,1),1))</f>
        <v>0.6</v>
      </c>
      <c r="AE184" s="59">
        <f>IF($W184&lt;$L$3,0,INDEX(魂兽!$I$8:$I$126,MATCH(魂兽1!$X$3,魂兽!$G$8:$G$126,1),1))</f>
        <v>0.6</v>
      </c>
      <c r="AF184" s="59">
        <f>IF($W184&lt;$L$3,0,INDEX(魂兽!$I$8:$I$126,MATCH(魂兽1!$X$3,魂兽!$G$8:$G$126,1),1))</f>
        <v>0.6</v>
      </c>
      <c r="AG184" s="59">
        <f>IF($W184&lt;$L$3,0,INDEX(魂兽!$I$8:$I$126,MATCH(魂兽1!$X$3,魂兽!$G$8:$G$126,1),1))</f>
        <v>0.6</v>
      </c>
      <c r="AH184" s="59">
        <f>IF($W184&lt;$L$3,0,INDEX(魂兽!$I$8:$I$126,MATCH(魂兽1!$X$3,魂兽!$G$8:$G$126,1),1))</f>
        <v>0.6</v>
      </c>
      <c r="AI184" s="59">
        <f>IF($W184&lt;$L$3,0,INDEX(魂兽!$I$8:$I$126,MATCH(魂兽1!$X$3,魂兽!$G$8:$G$126,1),1))</f>
        <v>0.6</v>
      </c>
      <c r="AJ184" s="59">
        <f>IF($W184&lt;$L$3,0,INDEX(魂兽!$I$8:$I$126,MATCH(魂兽1!$X$3,魂兽!$G$8:$G$126,1),1))</f>
        <v>0.6</v>
      </c>
      <c r="AK184" s="59">
        <f>IF($W184&lt;$L$3,0,INDEX(魂兽!$I$8:$I$126,MATCH(魂兽1!$X$3,魂兽!$G$8:$G$126,1),1))</f>
        <v>0.6</v>
      </c>
      <c r="AN184" s="58">
        <v>178</v>
      </c>
      <c r="AO184" s="58">
        <f>IF(G184&lt;$A$3,0,INDEX(魂兽!$DG$79:$DN$85,MATCH(魂兽1!$B$3,魂兽!$DF$79:$DF$85,0),7)+INDEX(魂兽!$CN$97:$CU$102,MATCH(魂兽1!$C$3,魂兽!$CM$97:$CM$102,0),7)+INDEX(魂兽!$BP$101:$BW$125,MATCH(魂兽1!$D$3,魂兽!$BO$101:$BO$125,0),7))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84" s="58">
        <f>IF(G184&lt;$A$3,0,INDEX(魂兽!$DG$79:$DN$85,MATCH(魂兽1!$B$3,魂兽!$DF$79:$DF$85,0),8)+INDEX(魂兽!$CN$97:$CU$102,MATCH(魂兽1!$C$3,魂兽!$CM$97:$CM$102,0),8)+INDEX(魂兽!$BP$101:$BW$125,MATCH(魂兽1!$D$3,魂兽!$BO$101:$BO$125,0),8))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85" spans="7:42" x14ac:dyDescent="0.2">
      <c r="G185" s="58">
        <v>179</v>
      </c>
      <c r="H185" s="29">
        <f>IF(G185&lt;$A$3,0,INDEX(魂兽!$DG$79:$DN$85,MATCH(魂兽1!$B$3,魂兽!$DF$79:$DF$85,0),4)+INDEX(魂兽!$CN$97:$CU$102,MATCH(魂兽1!$C$3,魂兽!$CM$97:$CM$102,0),4)+INDEX(魂兽!$BP$101:$BW$125,MATCH(魂兽1!$D$3,魂兽!$BO$101:$BO$125,0),4))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85" s="31">
        <f>IF(G185&lt;$A$3,0,INDEX(魂兽!$DG$79:$DN$85,MATCH(魂兽1!$B$3,魂兽!$DF$79:$DF$85,0),1)+INDEX(魂兽!$CN$97:$CU$102,MATCH(魂兽1!$C$3,魂兽!$CM$97:$CM$102,0),1)+INDEX(魂兽!$BP$101:$BW$125,MATCH(魂兽1!$D$3,魂兽!$BO$101:$BO$125,0),1))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85" s="58">
        <f>IF(G185&lt;$A$3,0,INDEX(魂兽!$DG$79:$DN$85,MATCH(魂兽1!$B$3,魂兽!$DF$79:$DF$85,0),2)+INDEX(魂兽!$CN$97:$CU$102,MATCH(魂兽1!$C$3,魂兽!$CM$97:$CM$102,0),2)+INDEX(魂兽!$BP$101:$BW$125,MATCH(魂兽1!$D$3,魂兽!$BO$101:$BO$125,0),2))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85" s="58">
        <f>IF(G185&lt;$A$3,0,INDEX(魂兽!$DG$79:$DN$85,MATCH(魂兽1!$B$3,魂兽!$DF$79:$DF$85,0),3)+INDEX(魂兽!$CN$97:$CU$102,MATCH(魂兽1!$C$3,魂兽!$CM$97:$CM$102,0),3)+INDEX(魂兽!$BP$101:$BW$125,MATCH(魂兽1!$D$3,魂兽!$BO$101:$BO$125,0),3))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85" s="58">
        <f>IF(G185&lt;$A$3,0,INDEX(魂兽!$DG$79:$DN$85,MATCH(魂兽1!$B$3,魂兽!$DF$79:$DF$85,0),5)+INDEX(魂兽!$CN$97:$CU$102,MATCH(魂兽1!$C$3,魂兽!$CM$97:$CM$102,0),5)+INDEX(魂兽!$BP$101:$BW$125,MATCH(魂兽1!$D$3,魂兽!$BO$101:$BO$125,0),5))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85" s="58">
        <f>IF(G185&lt;$A$3,0,INDEX(魂兽!$DG$79:$DN$85,MATCH(魂兽1!$B$3,魂兽!$DF$79:$DF$85,0),6)+INDEX(魂兽!$CN$97:$CU$102,MATCH(魂兽1!$C$3,魂兽!$CM$97:$CM$102,0),6)+INDEX(魂兽!$BP$101:$BW$125,MATCH(魂兽1!$D$3,魂兽!$BO$101:$BO$125,0),6))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85" s="58">
        <v>179</v>
      </c>
      <c r="X185" s="59">
        <f>IF($W185&lt;$L$3,0,INDEX(魂兽!$I$8:$I$126,MATCH(魂兽1!$X$3,魂兽!$G$8:$G$126,1),1))</f>
        <v>0.6</v>
      </c>
      <c r="Y185" s="59">
        <f>IF($W185&lt;$L$3,0,INDEX(魂兽!$I$8:$I$126,MATCH(魂兽1!$X$3,魂兽!$G$8:$G$126,1),1))</f>
        <v>0.6</v>
      </c>
      <c r="Z185" s="59">
        <f>IF($W185&lt;$L$3,0,INDEX(魂兽!$I$8:$I$126,MATCH(魂兽1!$X$3,魂兽!$G$8:$G$126,1),1))</f>
        <v>0.6</v>
      </c>
      <c r="AA185" s="59">
        <f>IF($W185&lt;$L$3,0,INDEX(魂兽!$I$8:$I$126,MATCH(魂兽1!$X$3,魂兽!$G$8:$G$126,1),1))</f>
        <v>0.6</v>
      </c>
      <c r="AB185" s="59">
        <f>IF($W185&lt;$L$3,0,INDEX(魂兽!$I$8:$I$126,MATCH(魂兽1!$X$3,魂兽!$G$8:$G$126,1),1))</f>
        <v>0.6</v>
      </c>
      <c r="AC185" s="59">
        <f>IF($W185&lt;$L$3,0,INDEX(魂兽!$I$8:$I$126,MATCH(魂兽1!$X$3,魂兽!$G$8:$G$126,1),1))</f>
        <v>0.6</v>
      </c>
      <c r="AD185" s="59">
        <f>IF($W185&lt;$L$3,0,INDEX(魂兽!$I$8:$I$126,MATCH(魂兽1!$X$3,魂兽!$G$8:$G$126,1),1))</f>
        <v>0.6</v>
      </c>
      <c r="AE185" s="59">
        <f>IF($W185&lt;$L$3,0,INDEX(魂兽!$I$8:$I$126,MATCH(魂兽1!$X$3,魂兽!$G$8:$G$126,1),1))</f>
        <v>0.6</v>
      </c>
      <c r="AF185" s="59">
        <f>IF($W185&lt;$L$3,0,INDEX(魂兽!$I$8:$I$126,MATCH(魂兽1!$X$3,魂兽!$G$8:$G$126,1),1))</f>
        <v>0.6</v>
      </c>
      <c r="AG185" s="59">
        <f>IF($W185&lt;$L$3,0,INDEX(魂兽!$I$8:$I$126,MATCH(魂兽1!$X$3,魂兽!$G$8:$G$126,1),1))</f>
        <v>0.6</v>
      </c>
      <c r="AH185" s="59">
        <f>IF($W185&lt;$L$3,0,INDEX(魂兽!$I$8:$I$126,MATCH(魂兽1!$X$3,魂兽!$G$8:$G$126,1),1))</f>
        <v>0.6</v>
      </c>
      <c r="AI185" s="59">
        <f>IF($W185&lt;$L$3,0,INDEX(魂兽!$I$8:$I$126,MATCH(魂兽1!$X$3,魂兽!$G$8:$G$126,1),1))</f>
        <v>0.6</v>
      </c>
      <c r="AJ185" s="59">
        <f>IF($W185&lt;$L$3,0,INDEX(魂兽!$I$8:$I$126,MATCH(魂兽1!$X$3,魂兽!$G$8:$G$126,1),1))</f>
        <v>0.6</v>
      </c>
      <c r="AK185" s="59">
        <f>IF($W185&lt;$L$3,0,INDEX(魂兽!$I$8:$I$126,MATCH(魂兽1!$X$3,魂兽!$G$8:$G$126,1),1))</f>
        <v>0.6</v>
      </c>
      <c r="AN185" s="58">
        <v>179</v>
      </c>
      <c r="AO185" s="58">
        <f>IF(G185&lt;$A$3,0,INDEX(魂兽!$DG$79:$DN$85,MATCH(魂兽1!$B$3,魂兽!$DF$79:$DF$85,0),7)+INDEX(魂兽!$CN$97:$CU$102,MATCH(魂兽1!$C$3,魂兽!$CM$97:$CM$102,0),7)+INDEX(魂兽!$BP$101:$BW$125,MATCH(魂兽1!$D$3,魂兽!$BO$101:$BO$125,0),7))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85" s="58">
        <f>IF(G185&lt;$A$3,0,INDEX(魂兽!$DG$79:$DN$85,MATCH(魂兽1!$B$3,魂兽!$DF$79:$DF$85,0),8)+INDEX(魂兽!$CN$97:$CU$102,MATCH(魂兽1!$C$3,魂兽!$CM$97:$CM$102,0),8)+INDEX(魂兽!$BP$101:$BW$125,MATCH(魂兽1!$D$3,魂兽!$BO$101:$BO$125,0),8))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86" spans="7:42" x14ac:dyDescent="0.2">
      <c r="G186" s="58">
        <v>180</v>
      </c>
      <c r="H186" s="29">
        <f>IF(G186&lt;$A$3,0,INDEX(魂兽!$DG$79:$DN$85,MATCH(魂兽1!$B$3,魂兽!$DF$79:$DF$85,0),4)+INDEX(魂兽!$CN$97:$CU$102,MATCH(魂兽1!$C$3,魂兽!$CM$97:$CM$102,0),4)+INDEX(魂兽!$BP$101:$BW$125,MATCH(魂兽1!$D$3,魂兽!$BO$101:$BO$125,0),4))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86" s="31">
        <f>IF(G186&lt;$A$3,0,INDEX(魂兽!$DG$79:$DN$85,MATCH(魂兽1!$B$3,魂兽!$DF$79:$DF$85,0),1)+INDEX(魂兽!$CN$97:$CU$102,MATCH(魂兽1!$C$3,魂兽!$CM$97:$CM$102,0),1)+INDEX(魂兽!$BP$101:$BW$125,MATCH(魂兽1!$D$3,魂兽!$BO$101:$BO$125,0),1))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86" s="58">
        <f>IF(G186&lt;$A$3,0,INDEX(魂兽!$DG$79:$DN$85,MATCH(魂兽1!$B$3,魂兽!$DF$79:$DF$85,0),2)+INDEX(魂兽!$CN$97:$CU$102,MATCH(魂兽1!$C$3,魂兽!$CM$97:$CM$102,0),2)+INDEX(魂兽!$BP$101:$BW$125,MATCH(魂兽1!$D$3,魂兽!$BO$101:$BO$125,0),2))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86" s="58">
        <f>IF(G186&lt;$A$3,0,INDEX(魂兽!$DG$79:$DN$85,MATCH(魂兽1!$B$3,魂兽!$DF$79:$DF$85,0),3)+INDEX(魂兽!$CN$97:$CU$102,MATCH(魂兽1!$C$3,魂兽!$CM$97:$CM$102,0),3)+INDEX(魂兽!$BP$101:$BW$125,MATCH(魂兽1!$D$3,魂兽!$BO$101:$BO$125,0),3))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86" s="58">
        <f>IF(G186&lt;$A$3,0,INDEX(魂兽!$DG$79:$DN$85,MATCH(魂兽1!$B$3,魂兽!$DF$79:$DF$85,0),5)+INDEX(魂兽!$CN$97:$CU$102,MATCH(魂兽1!$C$3,魂兽!$CM$97:$CM$102,0),5)+INDEX(魂兽!$BP$101:$BW$125,MATCH(魂兽1!$D$3,魂兽!$BO$101:$BO$125,0),5))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86" s="58">
        <f>IF(G186&lt;$A$3,0,INDEX(魂兽!$DG$79:$DN$85,MATCH(魂兽1!$B$3,魂兽!$DF$79:$DF$85,0),6)+INDEX(魂兽!$CN$97:$CU$102,MATCH(魂兽1!$C$3,魂兽!$CM$97:$CM$102,0),6)+INDEX(魂兽!$BP$101:$BW$125,MATCH(魂兽1!$D$3,魂兽!$BO$101:$BO$125,0),6))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86" s="58">
        <v>180</v>
      </c>
      <c r="X186" s="59">
        <f>IF($W186&lt;$L$3,0,INDEX(魂兽!$I$8:$I$126,MATCH(魂兽1!$X$3,魂兽!$G$8:$G$126,1),1))</f>
        <v>0.6</v>
      </c>
      <c r="Y186" s="59">
        <f>IF($W186&lt;$L$3,0,INDEX(魂兽!$I$8:$I$126,MATCH(魂兽1!$X$3,魂兽!$G$8:$G$126,1),1))</f>
        <v>0.6</v>
      </c>
      <c r="Z186" s="59">
        <f>IF($W186&lt;$L$3,0,INDEX(魂兽!$I$8:$I$126,MATCH(魂兽1!$X$3,魂兽!$G$8:$G$126,1),1))</f>
        <v>0.6</v>
      </c>
      <c r="AA186" s="59">
        <f>IF($W186&lt;$L$3,0,INDEX(魂兽!$I$8:$I$126,MATCH(魂兽1!$X$3,魂兽!$G$8:$G$126,1),1))</f>
        <v>0.6</v>
      </c>
      <c r="AB186" s="59">
        <f>IF($W186&lt;$L$3,0,INDEX(魂兽!$I$8:$I$126,MATCH(魂兽1!$X$3,魂兽!$G$8:$G$126,1),1))</f>
        <v>0.6</v>
      </c>
      <c r="AC186" s="59">
        <f>IF($W186&lt;$L$3,0,INDEX(魂兽!$I$8:$I$126,MATCH(魂兽1!$X$3,魂兽!$G$8:$G$126,1),1))</f>
        <v>0.6</v>
      </c>
      <c r="AD186" s="59">
        <f>IF($W186&lt;$L$3,0,INDEX(魂兽!$I$8:$I$126,MATCH(魂兽1!$X$3,魂兽!$G$8:$G$126,1),1))</f>
        <v>0.6</v>
      </c>
      <c r="AE186" s="59">
        <f>IF($W186&lt;$L$3,0,INDEX(魂兽!$I$8:$I$126,MATCH(魂兽1!$X$3,魂兽!$G$8:$G$126,1),1))</f>
        <v>0.6</v>
      </c>
      <c r="AF186" s="59">
        <f>IF($W186&lt;$L$3,0,INDEX(魂兽!$I$8:$I$126,MATCH(魂兽1!$X$3,魂兽!$G$8:$G$126,1),1))</f>
        <v>0.6</v>
      </c>
      <c r="AG186" s="59">
        <f>IF($W186&lt;$L$3,0,INDEX(魂兽!$I$8:$I$126,MATCH(魂兽1!$X$3,魂兽!$G$8:$G$126,1),1))</f>
        <v>0.6</v>
      </c>
      <c r="AH186" s="59">
        <f>IF($W186&lt;$L$3,0,INDEX(魂兽!$I$8:$I$126,MATCH(魂兽1!$X$3,魂兽!$G$8:$G$126,1),1))</f>
        <v>0.6</v>
      </c>
      <c r="AI186" s="59">
        <f>IF($W186&lt;$L$3,0,INDEX(魂兽!$I$8:$I$126,MATCH(魂兽1!$X$3,魂兽!$G$8:$G$126,1),1))</f>
        <v>0.6</v>
      </c>
      <c r="AJ186" s="59">
        <f>IF($W186&lt;$L$3,0,INDEX(魂兽!$I$8:$I$126,MATCH(魂兽1!$X$3,魂兽!$G$8:$G$126,1),1))</f>
        <v>0.6</v>
      </c>
      <c r="AK186" s="59">
        <f>IF($W186&lt;$L$3,0,INDEX(魂兽!$I$8:$I$126,MATCH(魂兽1!$X$3,魂兽!$G$8:$G$126,1),1))</f>
        <v>0.6</v>
      </c>
      <c r="AN186" s="58">
        <v>180</v>
      </c>
      <c r="AO186" s="58">
        <f>IF(G186&lt;$A$3,0,INDEX(魂兽!$DG$79:$DN$85,MATCH(魂兽1!$B$3,魂兽!$DF$79:$DF$85,0),7)+INDEX(魂兽!$CN$97:$CU$102,MATCH(魂兽1!$C$3,魂兽!$CM$97:$CM$102,0),7)+INDEX(魂兽!$BP$101:$BW$125,MATCH(魂兽1!$D$3,魂兽!$BO$101:$BO$125,0),7))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86" s="58">
        <f>IF(G186&lt;$A$3,0,INDEX(魂兽!$DG$79:$DN$85,MATCH(魂兽1!$B$3,魂兽!$DF$79:$DF$85,0),8)+INDEX(魂兽!$CN$97:$CU$102,MATCH(魂兽1!$C$3,魂兽!$CM$97:$CM$102,0),8)+INDEX(魂兽!$BP$101:$BW$125,MATCH(魂兽1!$D$3,魂兽!$BO$101:$BO$125,0),8))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87" spans="7:42" x14ac:dyDescent="0.2">
      <c r="G187" s="58">
        <v>181</v>
      </c>
      <c r="H187" s="29">
        <f>IF(G187&lt;$A$3,0,INDEX(魂兽!$DG$79:$DN$85,MATCH(魂兽1!$B$3,魂兽!$DF$79:$DF$85,0),4)+INDEX(魂兽!$CN$97:$CU$102,MATCH(魂兽1!$C$3,魂兽!$CM$97:$CM$102,0),4)+INDEX(魂兽!$BP$101:$BW$125,MATCH(魂兽1!$D$3,魂兽!$BO$101:$BO$125,0),4))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87" s="31">
        <f>IF(G187&lt;$A$3,0,INDEX(魂兽!$DG$79:$DN$85,MATCH(魂兽1!$B$3,魂兽!$DF$79:$DF$85,0),1)+INDEX(魂兽!$CN$97:$CU$102,MATCH(魂兽1!$C$3,魂兽!$CM$97:$CM$102,0),1)+INDEX(魂兽!$BP$101:$BW$125,MATCH(魂兽1!$D$3,魂兽!$BO$101:$BO$125,0),1))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87" s="58">
        <f>IF(G187&lt;$A$3,0,INDEX(魂兽!$DG$79:$DN$85,MATCH(魂兽1!$B$3,魂兽!$DF$79:$DF$85,0),2)+INDEX(魂兽!$CN$97:$CU$102,MATCH(魂兽1!$C$3,魂兽!$CM$97:$CM$102,0),2)+INDEX(魂兽!$BP$101:$BW$125,MATCH(魂兽1!$D$3,魂兽!$BO$101:$BO$125,0),2))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87" s="58">
        <f>IF(G187&lt;$A$3,0,INDEX(魂兽!$DG$79:$DN$85,MATCH(魂兽1!$B$3,魂兽!$DF$79:$DF$85,0),3)+INDEX(魂兽!$CN$97:$CU$102,MATCH(魂兽1!$C$3,魂兽!$CM$97:$CM$102,0),3)+INDEX(魂兽!$BP$101:$BW$125,MATCH(魂兽1!$D$3,魂兽!$BO$101:$BO$125,0),3))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87" s="58">
        <f>IF(G187&lt;$A$3,0,INDEX(魂兽!$DG$79:$DN$85,MATCH(魂兽1!$B$3,魂兽!$DF$79:$DF$85,0),5)+INDEX(魂兽!$CN$97:$CU$102,MATCH(魂兽1!$C$3,魂兽!$CM$97:$CM$102,0),5)+INDEX(魂兽!$BP$101:$BW$125,MATCH(魂兽1!$D$3,魂兽!$BO$101:$BO$125,0),5))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87" s="58">
        <f>IF(G187&lt;$A$3,0,INDEX(魂兽!$DG$79:$DN$85,MATCH(魂兽1!$B$3,魂兽!$DF$79:$DF$85,0),6)+INDEX(魂兽!$CN$97:$CU$102,MATCH(魂兽1!$C$3,魂兽!$CM$97:$CM$102,0),6)+INDEX(魂兽!$BP$101:$BW$125,MATCH(魂兽1!$D$3,魂兽!$BO$101:$BO$125,0),6))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87" s="58">
        <v>181</v>
      </c>
      <c r="X187" s="59">
        <f>IF($W187&lt;$L$3,0,INDEX(魂兽!$I$8:$I$126,MATCH(魂兽1!$X$3,魂兽!$G$8:$G$126,1),1))</f>
        <v>0.6</v>
      </c>
      <c r="Y187" s="59">
        <f>IF($W187&lt;$L$3,0,INDEX(魂兽!$I$8:$I$126,MATCH(魂兽1!$X$3,魂兽!$G$8:$G$126,1),1))</f>
        <v>0.6</v>
      </c>
      <c r="Z187" s="59">
        <f>IF($W187&lt;$L$3,0,INDEX(魂兽!$I$8:$I$126,MATCH(魂兽1!$X$3,魂兽!$G$8:$G$126,1),1))</f>
        <v>0.6</v>
      </c>
      <c r="AA187" s="59">
        <f>IF($W187&lt;$L$3,0,INDEX(魂兽!$I$8:$I$126,MATCH(魂兽1!$X$3,魂兽!$G$8:$G$126,1),1))</f>
        <v>0.6</v>
      </c>
      <c r="AB187" s="59">
        <f>IF($W187&lt;$L$3,0,INDEX(魂兽!$I$8:$I$126,MATCH(魂兽1!$X$3,魂兽!$G$8:$G$126,1),1))</f>
        <v>0.6</v>
      </c>
      <c r="AC187" s="59">
        <f>IF($W187&lt;$L$3,0,INDEX(魂兽!$I$8:$I$126,MATCH(魂兽1!$X$3,魂兽!$G$8:$G$126,1),1))</f>
        <v>0.6</v>
      </c>
      <c r="AD187" s="59">
        <f>IF($W187&lt;$L$3,0,INDEX(魂兽!$I$8:$I$126,MATCH(魂兽1!$X$3,魂兽!$G$8:$G$126,1),1))</f>
        <v>0.6</v>
      </c>
      <c r="AE187" s="59">
        <f>IF($W187&lt;$L$3,0,INDEX(魂兽!$I$8:$I$126,MATCH(魂兽1!$X$3,魂兽!$G$8:$G$126,1),1))</f>
        <v>0.6</v>
      </c>
      <c r="AF187" s="59">
        <f>IF($W187&lt;$L$3,0,INDEX(魂兽!$I$8:$I$126,MATCH(魂兽1!$X$3,魂兽!$G$8:$G$126,1),1))</f>
        <v>0.6</v>
      </c>
      <c r="AG187" s="59">
        <f>IF($W187&lt;$L$3,0,INDEX(魂兽!$I$8:$I$126,MATCH(魂兽1!$X$3,魂兽!$G$8:$G$126,1),1))</f>
        <v>0.6</v>
      </c>
      <c r="AH187" s="59">
        <f>IF($W187&lt;$L$3,0,INDEX(魂兽!$I$8:$I$126,MATCH(魂兽1!$X$3,魂兽!$G$8:$G$126,1),1))</f>
        <v>0.6</v>
      </c>
      <c r="AI187" s="59">
        <f>IF($W187&lt;$L$3,0,INDEX(魂兽!$I$8:$I$126,MATCH(魂兽1!$X$3,魂兽!$G$8:$G$126,1),1))</f>
        <v>0.6</v>
      </c>
      <c r="AJ187" s="59">
        <f>IF($W187&lt;$L$3,0,INDEX(魂兽!$I$8:$I$126,MATCH(魂兽1!$X$3,魂兽!$G$8:$G$126,1),1))</f>
        <v>0.6</v>
      </c>
      <c r="AK187" s="59">
        <f>IF($W187&lt;$L$3,0,INDEX(魂兽!$I$8:$I$126,MATCH(魂兽1!$X$3,魂兽!$G$8:$G$126,1),1))</f>
        <v>0.6</v>
      </c>
      <c r="AN187" s="58">
        <v>181</v>
      </c>
      <c r="AO187" s="58">
        <f>IF(G187&lt;$A$3,0,INDEX(魂兽!$DG$79:$DN$85,MATCH(魂兽1!$B$3,魂兽!$DF$79:$DF$85,0),7)+INDEX(魂兽!$CN$97:$CU$102,MATCH(魂兽1!$C$3,魂兽!$CM$97:$CM$102,0),7)+INDEX(魂兽!$BP$101:$BW$125,MATCH(魂兽1!$D$3,魂兽!$BO$101:$BO$125,0),7))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87" s="58">
        <f>IF(G187&lt;$A$3,0,INDEX(魂兽!$DG$79:$DN$85,MATCH(魂兽1!$B$3,魂兽!$DF$79:$DF$85,0),8)+INDEX(魂兽!$CN$97:$CU$102,MATCH(魂兽1!$C$3,魂兽!$CM$97:$CM$102,0),8)+INDEX(魂兽!$BP$101:$BW$125,MATCH(魂兽1!$D$3,魂兽!$BO$101:$BO$125,0),8))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88" spans="7:42" x14ac:dyDescent="0.2">
      <c r="G188" s="58">
        <v>182</v>
      </c>
      <c r="H188" s="29">
        <f>IF(G188&lt;$A$3,0,INDEX(魂兽!$DG$79:$DN$85,MATCH(魂兽1!$B$3,魂兽!$DF$79:$DF$85,0),4)+INDEX(魂兽!$CN$97:$CU$102,MATCH(魂兽1!$C$3,魂兽!$CM$97:$CM$102,0),4)+INDEX(魂兽!$BP$101:$BW$125,MATCH(魂兽1!$D$3,魂兽!$BO$101:$BO$125,0),4))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88" s="31">
        <f>IF(G188&lt;$A$3,0,INDEX(魂兽!$DG$79:$DN$85,MATCH(魂兽1!$B$3,魂兽!$DF$79:$DF$85,0),1)+INDEX(魂兽!$CN$97:$CU$102,MATCH(魂兽1!$C$3,魂兽!$CM$97:$CM$102,0),1)+INDEX(魂兽!$BP$101:$BW$125,MATCH(魂兽1!$D$3,魂兽!$BO$101:$BO$125,0),1))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88" s="58">
        <f>IF(G188&lt;$A$3,0,INDEX(魂兽!$DG$79:$DN$85,MATCH(魂兽1!$B$3,魂兽!$DF$79:$DF$85,0),2)+INDEX(魂兽!$CN$97:$CU$102,MATCH(魂兽1!$C$3,魂兽!$CM$97:$CM$102,0),2)+INDEX(魂兽!$BP$101:$BW$125,MATCH(魂兽1!$D$3,魂兽!$BO$101:$BO$125,0),2))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88" s="58">
        <f>IF(G188&lt;$A$3,0,INDEX(魂兽!$DG$79:$DN$85,MATCH(魂兽1!$B$3,魂兽!$DF$79:$DF$85,0),3)+INDEX(魂兽!$CN$97:$CU$102,MATCH(魂兽1!$C$3,魂兽!$CM$97:$CM$102,0),3)+INDEX(魂兽!$BP$101:$BW$125,MATCH(魂兽1!$D$3,魂兽!$BO$101:$BO$125,0),3))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88" s="58">
        <f>IF(G188&lt;$A$3,0,INDEX(魂兽!$DG$79:$DN$85,MATCH(魂兽1!$B$3,魂兽!$DF$79:$DF$85,0),5)+INDEX(魂兽!$CN$97:$CU$102,MATCH(魂兽1!$C$3,魂兽!$CM$97:$CM$102,0),5)+INDEX(魂兽!$BP$101:$BW$125,MATCH(魂兽1!$D$3,魂兽!$BO$101:$BO$125,0),5))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88" s="58">
        <f>IF(G188&lt;$A$3,0,INDEX(魂兽!$DG$79:$DN$85,MATCH(魂兽1!$B$3,魂兽!$DF$79:$DF$85,0),6)+INDEX(魂兽!$CN$97:$CU$102,MATCH(魂兽1!$C$3,魂兽!$CM$97:$CM$102,0),6)+INDEX(魂兽!$BP$101:$BW$125,MATCH(魂兽1!$D$3,魂兽!$BO$101:$BO$125,0),6))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88" s="58">
        <v>182</v>
      </c>
      <c r="X188" s="59">
        <f>IF($W188&lt;$L$3,0,INDEX(魂兽!$I$8:$I$126,MATCH(魂兽1!$X$3,魂兽!$G$8:$G$126,1),1))</f>
        <v>0.6</v>
      </c>
      <c r="Y188" s="59">
        <f>IF($W188&lt;$L$3,0,INDEX(魂兽!$I$8:$I$126,MATCH(魂兽1!$X$3,魂兽!$G$8:$G$126,1),1))</f>
        <v>0.6</v>
      </c>
      <c r="Z188" s="59">
        <f>IF($W188&lt;$L$3,0,INDEX(魂兽!$I$8:$I$126,MATCH(魂兽1!$X$3,魂兽!$G$8:$G$126,1),1))</f>
        <v>0.6</v>
      </c>
      <c r="AA188" s="59">
        <f>IF($W188&lt;$L$3,0,INDEX(魂兽!$I$8:$I$126,MATCH(魂兽1!$X$3,魂兽!$G$8:$G$126,1),1))</f>
        <v>0.6</v>
      </c>
      <c r="AB188" s="59">
        <f>IF($W188&lt;$L$3,0,INDEX(魂兽!$I$8:$I$126,MATCH(魂兽1!$X$3,魂兽!$G$8:$G$126,1),1))</f>
        <v>0.6</v>
      </c>
      <c r="AC188" s="59">
        <f>IF($W188&lt;$L$3,0,INDEX(魂兽!$I$8:$I$126,MATCH(魂兽1!$X$3,魂兽!$G$8:$G$126,1),1))</f>
        <v>0.6</v>
      </c>
      <c r="AD188" s="59">
        <f>IF($W188&lt;$L$3,0,INDEX(魂兽!$I$8:$I$126,MATCH(魂兽1!$X$3,魂兽!$G$8:$G$126,1),1))</f>
        <v>0.6</v>
      </c>
      <c r="AE188" s="59">
        <f>IF($W188&lt;$L$3,0,INDEX(魂兽!$I$8:$I$126,MATCH(魂兽1!$X$3,魂兽!$G$8:$G$126,1),1))</f>
        <v>0.6</v>
      </c>
      <c r="AF188" s="59">
        <f>IF($W188&lt;$L$3,0,INDEX(魂兽!$I$8:$I$126,MATCH(魂兽1!$X$3,魂兽!$G$8:$G$126,1),1))</f>
        <v>0.6</v>
      </c>
      <c r="AG188" s="59">
        <f>IF($W188&lt;$L$3,0,INDEX(魂兽!$I$8:$I$126,MATCH(魂兽1!$X$3,魂兽!$G$8:$G$126,1),1))</f>
        <v>0.6</v>
      </c>
      <c r="AH188" s="59">
        <f>IF($W188&lt;$L$3,0,INDEX(魂兽!$I$8:$I$126,MATCH(魂兽1!$X$3,魂兽!$G$8:$G$126,1),1))</f>
        <v>0.6</v>
      </c>
      <c r="AI188" s="59">
        <f>IF($W188&lt;$L$3,0,INDEX(魂兽!$I$8:$I$126,MATCH(魂兽1!$X$3,魂兽!$G$8:$G$126,1),1))</f>
        <v>0.6</v>
      </c>
      <c r="AJ188" s="59">
        <f>IF($W188&lt;$L$3,0,INDEX(魂兽!$I$8:$I$126,MATCH(魂兽1!$X$3,魂兽!$G$8:$G$126,1),1))</f>
        <v>0.6</v>
      </c>
      <c r="AK188" s="59">
        <f>IF($W188&lt;$L$3,0,INDEX(魂兽!$I$8:$I$126,MATCH(魂兽1!$X$3,魂兽!$G$8:$G$126,1),1))</f>
        <v>0.6</v>
      </c>
      <c r="AN188" s="58">
        <v>182</v>
      </c>
      <c r="AO188" s="58">
        <f>IF(G188&lt;$A$3,0,INDEX(魂兽!$DG$79:$DN$85,MATCH(魂兽1!$B$3,魂兽!$DF$79:$DF$85,0),7)+INDEX(魂兽!$CN$97:$CU$102,MATCH(魂兽1!$C$3,魂兽!$CM$97:$CM$102,0),7)+INDEX(魂兽!$BP$101:$BW$125,MATCH(魂兽1!$D$3,魂兽!$BO$101:$BO$125,0),7))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88" s="58">
        <f>IF(G188&lt;$A$3,0,INDEX(魂兽!$DG$79:$DN$85,MATCH(魂兽1!$B$3,魂兽!$DF$79:$DF$85,0),8)+INDEX(魂兽!$CN$97:$CU$102,MATCH(魂兽1!$C$3,魂兽!$CM$97:$CM$102,0),8)+INDEX(魂兽!$BP$101:$BW$125,MATCH(魂兽1!$D$3,魂兽!$BO$101:$BO$125,0),8))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89" spans="7:42" x14ac:dyDescent="0.2">
      <c r="G189" s="58">
        <v>183</v>
      </c>
      <c r="H189" s="29">
        <f>IF(G189&lt;$A$3,0,INDEX(魂兽!$DG$79:$DN$85,MATCH(魂兽1!$B$3,魂兽!$DF$79:$DF$85,0),4)+INDEX(魂兽!$CN$97:$CU$102,MATCH(魂兽1!$C$3,魂兽!$CM$97:$CM$102,0),4)+INDEX(魂兽!$BP$101:$BW$125,MATCH(魂兽1!$D$3,魂兽!$BO$101:$BO$125,0),4))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89" s="31">
        <f>IF(G189&lt;$A$3,0,INDEX(魂兽!$DG$79:$DN$85,MATCH(魂兽1!$B$3,魂兽!$DF$79:$DF$85,0),1)+INDEX(魂兽!$CN$97:$CU$102,MATCH(魂兽1!$C$3,魂兽!$CM$97:$CM$102,0),1)+INDEX(魂兽!$BP$101:$BW$125,MATCH(魂兽1!$D$3,魂兽!$BO$101:$BO$125,0),1))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89" s="58">
        <f>IF(G189&lt;$A$3,0,INDEX(魂兽!$DG$79:$DN$85,MATCH(魂兽1!$B$3,魂兽!$DF$79:$DF$85,0),2)+INDEX(魂兽!$CN$97:$CU$102,MATCH(魂兽1!$C$3,魂兽!$CM$97:$CM$102,0),2)+INDEX(魂兽!$BP$101:$BW$125,MATCH(魂兽1!$D$3,魂兽!$BO$101:$BO$125,0),2))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89" s="58">
        <f>IF(G189&lt;$A$3,0,INDEX(魂兽!$DG$79:$DN$85,MATCH(魂兽1!$B$3,魂兽!$DF$79:$DF$85,0),3)+INDEX(魂兽!$CN$97:$CU$102,MATCH(魂兽1!$C$3,魂兽!$CM$97:$CM$102,0),3)+INDEX(魂兽!$BP$101:$BW$125,MATCH(魂兽1!$D$3,魂兽!$BO$101:$BO$125,0),3))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89" s="58">
        <f>IF(G189&lt;$A$3,0,INDEX(魂兽!$DG$79:$DN$85,MATCH(魂兽1!$B$3,魂兽!$DF$79:$DF$85,0),5)+INDEX(魂兽!$CN$97:$CU$102,MATCH(魂兽1!$C$3,魂兽!$CM$97:$CM$102,0),5)+INDEX(魂兽!$BP$101:$BW$125,MATCH(魂兽1!$D$3,魂兽!$BO$101:$BO$125,0),5))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89" s="58">
        <f>IF(G189&lt;$A$3,0,INDEX(魂兽!$DG$79:$DN$85,MATCH(魂兽1!$B$3,魂兽!$DF$79:$DF$85,0),6)+INDEX(魂兽!$CN$97:$CU$102,MATCH(魂兽1!$C$3,魂兽!$CM$97:$CM$102,0),6)+INDEX(魂兽!$BP$101:$BW$125,MATCH(魂兽1!$D$3,魂兽!$BO$101:$BO$125,0),6))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89" s="58">
        <v>183</v>
      </c>
      <c r="X189" s="59">
        <f>IF($W189&lt;$L$3,0,INDEX(魂兽!$I$8:$I$126,MATCH(魂兽1!$X$3,魂兽!$G$8:$G$126,1),1))</f>
        <v>0.6</v>
      </c>
      <c r="Y189" s="59">
        <f>IF($W189&lt;$L$3,0,INDEX(魂兽!$I$8:$I$126,MATCH(魂兽1!$X$3,魂兽!$G$8:$G$126,1),1))</f>
        <v>0.6</v>
      </c>
      <c r="Z189" s="59">
        <f>IF($W189&lt;$L$3,0,INDEX(魂兽!$I$8:$I$126,MATCH(魂兽1!$X$3,魂兽!$G$8:$G$126,1),1))</f>
        <v>0.6</v>
      </c>
      <c r="AA189" s="59">
        <f>IF($W189&lt;$L$3,0,INDEX(魂兽!$I$8:$I$126,MATCH(魂兽1!$X$3,魂兽!$G$8:$G$126,1),1))</f>
        <v>0.6</v>
      </c>
      <c r="AB189" s="59">
        <f>IF($W189&lt;$L$3,0,INDEX(魂兽!$I$8:$I$126,MATCH(魂兽1!$X$3,魂兽!$G$8:$G$126,1),1))</f>
        <v>0.6</v>
      </c>
      <c r="AC189" s="59">
        <f>IF($W189&lt;$L$3,0,INDEX(魂兽!$I$8:$I$126,MATCH(魂兽1!$X$3,魂兽!$G$8:$G$126,1),1))</f>
        <v>0.6</v>
      </c>
      <c r="AD189" s="59">
        <f>IF($W189&lt;$L$3,0,INDEX(魂兽!$I$8:$I$126,MATCH(魂兽1!$X$3,魂兽!$G$8:$G$126,1),1))</f>
        <v>0.6</v>
      </c>
      <c r="AE189" s="59">
        <f>IF($W189&lt;$L$3,0,INDEX(魂兽!$I$8:$I$126,MATCH(魂兽1!$X$3,魂兽!$G$8:$G$126,1),1))</f>
        <v>0.6</v>
      </c>
      <c r="AF189" s="59">
        <f>IF($W189&lt;$L$3,0,INDEX(魂兽!$I$8:$I$126,MATCH(魂兽1!$X$3,魂兽!$G$8:$G$126,1),1))</f>
        <v>0.6</v>
      </c>
      <c r="AG189" s="59">
        <f>IF($W189&lt;$L$3,0,INDEX(魂兽!$I$8:$I$126,MATCH(魂兽1!$X$3,魂兽!$G$8:$G$126,1),1))</f>
        <v>0.6</v>
      </c>
      <c r="AH189" s="59">
        <f>IF($W189&lt;$L$3,0,INDEX(魂兽!$I$8:$I$126,MATCH(魂兽1!$X$3,魂兽!$G$8:$G$126,1),1))</f>
        <v>0.6</v>
      </c>
      <c r="AI189" s="59">
        <f>IF($W189&lt;$L$3,0,INDEX(魂兽!$I$8:$I$126,MATCH(魂兽1!$X$3,魂兽!$G$8:$G$126,1),1))</f>
        <v>0.6</v>
      </c>
      <c r="AJ189" s="59">
        <f>IF($W189&lt;$L$3,0,INDEX(魂兽!$I$8:$I$126,MATCH(魂兽1!$X$3,魂兽!$G$8:$G$126,1),1))</f>
        <v>0.6</v>
      </c>
      <c r="AK189" s="59">
        <f>IF($W189&lt;$L$3,0,INDEX(魂兽!$I$8:$I$126,MATCH(魂兽1!$X$3,魂兽!$G$8:$G$126,1),1))</f>
        <v>0.6</v>
      </c>
      <c r="AN189" s="58">
        <v>183</v>
      </c>
      <c r="AO189" s="58">
        <f>IF(G189&lt;$A$3,0,INDEX(魂兽!$DG$79:$DN$85,MATCH(魂兽1!$B$3,魂兽!$DF$79:$DF$85,0),7)+INDEX(魂兽!$CN$97:$CU$102,MATCH(魂兽1!$C$3,魂兽!$CM$97:$CM$102,0),7)+INDEX(魂兽!$BP$101:$BW$125,MATCH(魂兽1!$D$3,魂兽!$BO$101:$BO$125,0),7))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89" s="58">
        <f>IF(G189&lt;$A$3,0,INDEX(魂兽!$DG$79:$DN$85,MATCH(魂兽1!$B$3,魂兽!$DF$79:$DF$85,0),8)+INDEX(魂兽!$CN$97:$CU$102,MATCH(魂兽1!$C$3,魂兽!$CM$97:$CM$102,0),8)+INDEX(魂兽!$BP$101:$BW$125,MATCH(魂兽1!$D$3,魂兽!$BO$101:$BO$125,0),8))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90" spans="7:42" x14ac:dyDescent="0.2">
      <c r="G190" s="58">
        <v>184</v>
      </c>
      <c r="H190" s="29">
        <f>IF(G190&lt;$A$3,0,INDEX(魂兽!$DG$79:$DN$85,MATCH(魂兽1!$B$3,魂兽!$DF$79:$DF$85,0),4)+INDEX(魂兽!$CN$97:$CU$102,MATCH(魂兽1!$C$3,魂兽!$CM$97:$CM$102,0),4)+INDEX(魂兽!$BP$101:$BW$125,MATCH(魂兽1!$D$3,魂兽!$BO$101:$BO$125,0),4))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90" s="31">
        <f>IF(G190&lt;$A$3,0,INDEX(魂兽!$DG$79:$DN$85,MATCH(魂兽1!$B$3,魂兽!$DF$79:$DF$85,0),1)+INDEX(魂兽!$CN$97:$CU$102,MATCH(魂兽1!$C$3,魂兽!$CM$97:$CM$102,0),1)+INDEX(魂兽!$BP$101:$BW$125,MATCH(魂兽1!$D$3,魂兽!$BO$101:$BO$125,0),1))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90" s="58">
        <f>IF(G190&lt;$A$3,0,INDEX(魂兽!$DG$79:$DN$85,MATCH(魂兽1!$B$3,魂兽!$DF$79:$DF$85,0),2)+INDEX(魂兽!$CN$97:$CU$102,MATCH(魂兽1!$C$3,魂兽!$CM$97:$CM$102,0),2)+INDEX(魂兽!$BP$101:$BW$125,MATCH(魂兽1!$D$3,魂兽!$BO$101:$BO$125,0),2))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90" s="58">
        <f>IF(G190&lt;$A$3,0,INDEX(魂兽!$DG$79:$DN$85,MATCH(魂兽1!$B$3,魂兽!$DF$79:$DF$85,0),3)+INDEX(魂兽!$CN$97:$CU$102,MATCH(魂兽1!$C$3,魂兽!$CM$97:$CM$102,0),3)+INDEX(魂兽!$BP$101:$BW$125,MATCH(魂兽1!$D$3,魂兽!$BO$101:$BO$125,0),3))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90" s="58">
        <f>IF(G190&lt;$A$3,0,INDEX(魂兽!$DG$79:$DN$85,MATCH(魂兽1!$B$3,魂兽!$DF$79:$DF$85,0),5)+INDEX(魂兽!$CN$97:$CU$102,MATCH(魂兽1!$C$3,魂兽!$CM$97:$CM$102,0),5)+INDEX(魂兽!$BP$101:$BW$125,MATCH(魂兽1!$D$3,魂兽!$BO$101:$BO$125,0),5))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90" s="58">
        <f>IF(G190&lt;$A$3,0,INDEX(魂兽!$DG$79:$DN$85,MATCH(魂兽1!$B$3,魂兽!$DF$79:$DF$85,0),6)+INDEX(魂兽!$CN$97:$CU$102,MATCH(魂兽1!$C$3,魂兽!$CM$97:$CM$102,0),6)+INDEX(魂兽!$BP$101:$BW$125,MATCH(魂兽1!$D$3,魂兽!$BO$101:$BO$125,0),6))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90" s="58">
        <v>184</v>
      </c>
      <c r="X190" s="59">
        <f>IF($W190&lt;$L$3,0,INDEX(魂兽!$I$8:$I$126,MATCH(魂兽1!$X$3,魂兽!$G$8:$G$126,1),1))</f>
        <v>0.6</v>
      </c>
      <c r="Y190" s="59">
        <f>IF($W190&lt;$L$3,0,INDEX(魂兽!$I$8:$I$126,MATCH(魂兽1!$X$3,魂兽!$G$8:$G$126,1),1))</f>
        <v>0.6</v>
      </c>
      <c r="Z190" s="59">
        <f>IF($W190&lt;$L$3,0,INDEX(魂兽!$I$8:$I$126,MATCH(魂兽1!$X$3,魂兽!$G$8:$G$126,1),1))</f>
        <v>0.6</v>
      </c>
      <c r="AA190" s="59">
        <f>IF($W190&lt;$L$3,0,INDEX(魂兽!$I$8:$I$126,MATCH(魂兽1!$X$3,魂兽!$G$8:$G$126,1),1))</f>
        <v>0.6</v>
      </c>
      <c r="AB190" s="59">
        <f>IF($W190&lt;$L$3,0,INDEX(魂兽!$I$8:$I$126,MATCH(魂兽1!$X$3,魂兽!$G$8:$G$126,1),1))</f>
        <v>0.6</v>
      </c>
      <c r="AC190" s="59">
        <f>IF($W190&lt;$L$3,0,INDEX(魂兽!$I$8:$I$126,MATCH(魂兽1!$X$3,魂兽!$G$8:$G$126,1),1))</f>
        <v>0.6</v>
      </c>
      <c r="AD190" s="59">
        <f>IF($W190&lt;$L$3,0,INDEX(魂兽!$I$8:$I$126,MATCH(魂兽1!$X$3,魂兽!$G$8:$G$126,1),1))</f>
        <v>0.6</v>
      </c>
      <c r="AE190" s="59">
        <f>IF($W190&lt;$L$3,0,INDEX(魂兽!$I$8:$I$126,MATCH(魂兽1!$X$3,魂兽!$G$8:$G$126,1),1))</f>
        <v>0.6</v>
      </c>
      <c r="AF190" s="59">
        <f>IF($W190&lt;$L$3,0,INDEX(魂兽!$I$8:$I$126,MATCH(魂兽1!$X$3,魂兽!$G$8:$G$126,1),1))</f>
        <v>0.6</v>
      </c>
      <c r="AG190" s="59">
        <f>IF($W190&lt;$L$3,0,INDEX(魂兽!$I$8:$I$126,MATCH(魂兽1!$X$3,魂兽!$G$8:$G$126,1),1))</f>
        <v>0.6</v>
      </c>
      <c r="AH190" s="59">
        <f>IF($W190&lt;$L$3,0,INDEX(魂兽!$I$8:$I$126,MATCH(魂兽1!$X$3,魂兽!$G$8:$G$126,1),1))</f>
        <v>0.6</v>
      </c>
      <c r="AI190" s="59">
        <f>IF($W190&lt;$L$3,0,INDEX(魂兽!$I$8:$I$126,MATCH(魂兽1!$X$3,魂兽!$G$8:$G$126,1),1))</f>
        <v>0.6</v>
      </c>
      <c r="AJ190" s="59">
        <f>IF($W190&lt;$L$3,0,INDEX(魂兽!$I$8:$I$126,MATCH(魂兽1!$X$3,魂兽!$G$8:$G$126,1),1))</f>
        <v>0.6</v>
      </c>
      <c r="AK190" s="59">
        <f>IF($W190&lt;$L$3,0,INDEX(魂兽!$I$8:$I$126,MATCH(魂兽1!$X$3,魂兽!$G$8:$G$126,1),1))</f>
        <v>0.6</v>
      </c>
      <c r="AN190" s="58">
        <v>184</v>
      </c>
      <c r="AO190" s="58">
        <f>IF(G190&lt;$A$3,0,INDEX(魂兽!$DG$79:$DN$85,MATCH(魂兽1!$B$3,魂兽!$DF$79:$DF$85,0),7)+INDEX(魂兽!$CN$97:$CU$102,MATCH(魂兽1!$C$3,魂兽!$CM$97:$CM$102,0),7)+INDEX(魂兽!$BP$101:$BW$125,MATCH(魂兽1!$D$3,魂兽!$BO$101:$BO$125,0),7))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90" s="58">
        <f>IF(G190&lt;$A$3,0,INDEX(魂兽!$DG$79:$DN$85,MATCH(魂兽1!$B$3,魂兽!$DF$79:$DF$85,0),8)+INDEX(魂兽!$CN$97:$CU$102,MATCH(魂兽1!$C$3,魂兽!$CM$97:$CM$102,0),8)+INDEX(魂兽!$BP$101:$BW$125,MATCH(魂兽1!$D$3,魂兽!$BO$101:$BO$125,0),8))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91" spans="7:42" x14ac:dyDescent="0.2">
      <c r="G191" s="58">
        <v>185</v>
      </c>
      <c r="H191" s="29">
        <f>IF(G191&lt;$A$3,0,INDEX(魂兽!$DG$79:$DN$85,MATCH(魂兽1!$B$3,魂兽!$DF$79:$DF$85,0),4)+INDEX(魂兽!$CN$97:$CU$102,MATCH(魂兽1!$C$3,魂兽!$CM$97:$CM$102,0),4)+INDEX(魂兽!$BP$101:$BW$125,MATCH(魂兽1!$D$3,魂兽!$BO$101:$BO$125,0),4))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91" s="31">
        <f>IF(G191&lt;$A$3,0,INDEX(魂兽!$DG$79:$DN$85,MATCH(魂兽1!$B$3,魂兽!$DF$79:$DF$85,0),1)+INDEX(魂兽!$CN$97:$CU$102,MATCH(魂兽1!$C$3,魂兽!$CM$97:$CM$102,0),1)+INDEX(魂兽!$BP$101:$BW$125,MATCH(魂兽1!$D$3,魂兽!$BO$101:$BO$125,0),1))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91" s="58">
        <f>IF(G191&lt;$A$3,0,INDEX(魂兽!$DG$79:$DN$85,MATCH(魂兽1!$B$3,魂兽!$DF$79:$DF$85,0),2)+INDEX(魂兽!$CN$97:$CU$102,MATCH(魂兽1!$C$3,魂兽!$CM$97:$CM$102,0),2)+INDEX(魂兽!$BP$101:$BW$125,MATCH(魂兽1!$D$3,魂兽!$BO$101:$BO$125,0),2))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91" s="58">
        <f>IF(G191&lt;$A$3,0,INDEX(魂兽!$DG$79:$DN$85,MATCH(魂兽1!$B$3,魂兽!$DF$79:$DF$85,0),3)+INDEX(魂兽!$CN$97:$CU$102,MATCH(魂兽1!$C$3,魂兽!$CM$97:$CM$102,0),3)+INDEX(魂兽!$BP$101:$BW$125,MATCH(魂兽1!$D$3,魂兽!$BO$101:$BO$125,0),3))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91" s="58">
        <f>IF(G191&lt;$A$3,0,INDEX(魂兽!$DG$79:$DN$85,MATCH(魂兽1!$B$3,魂兽!$DF$79:$DF$85,0),5)+INDEX(魂兽!$CN$97:$CU$102,MATCH(魂兽1!$C$3,魂兽!$CM$97:$CM$102,0),5)+INDEX(魂兽!$BP$101:$BW$125,MATCH(魂兽1!$D$3,魂兽!$BO$101:$BO$125,0),5))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91" s="58">
        <f>IF(G191&lt;$A$3,0,INDEX(魂兽!$DG$79:$DN$85,MATCH(魂兽1!$B$3,魂兽!$DF$79:$DF$85,0),6)+INDEX(魂兽!$CN$97:$CU$102,MATCH(魂兽1!$C$3,魂兽!$CM$97:$CM$102,0),6)+INDEX(魂兽!$BP$101:$BW$125,MATCH(魂兽1!$D$3,魂兽!$BO$101:$BO$125,0),6))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91" s="58">
        <v>185</v>
      </c>
      <c r="X191" s="59">
        <f>IF($W191&lt;$L$3,0,INDEX(魂兽!$I$8:$I$126,MATCH(魂兽1!$X$3,魂兽!$G$8:$G$126,1),1))</f>
        <v>0.6</v>
      </c>
      <c r="Y191" s="59">
        <f>IF($W191&lt;$L$3,0,INDEX(魂兽!$I$8:$I$126,MATCH(魂兽1!$X$3,魂兽!$G$8:$G$126,1),1))</f>
        <v>0.6</v>
      </c>
      <c r="Z191" s="59">
        <f>IF($W191&lt;$L$3,0,INDEX(魂兽!$I$8:$I$126,MATCH(魂兽1!$X$3,魂兽!$G$8:$G$126,1),1))</f>
        <v>0.6</v>
      </c>
      <c r="AA191" s="59">
        <f>IF($W191&lt;$L$3,0,INDEX(魂兽!$I$8:$I$126,MATCH(魂兽1!$X$3,魂兽!$G$8:$G$126,1),1))</f>
        <v>0.6</v>
      </c>
      <c r="AB191" s="59">
        <f>IF($W191&lt;$L$3,0,INDEX(魂兽!$I$8:$I$126,MATCH(魂兽1!$X$3,魂兽!$G$8:$G$126,1),1))</f>
        <v>0.6</v>
      </c>
      <c r="AC191" s="59">
        <f>IF($W191&lt;$L$3,0,INDEX(魂兽!$I$8:$I$126,MATCH(魂兽1!$X$3,魂兽!$G$8:$G$126,1),1))</f>
        <v>0.6</v>
      </c>
      <c r="AD191" s="59">
        <f>IF($W191&lt;$L$3,0,INDEX(魂兽!$I$8:$I$126,MATCH(魂兽1!$X$3,魂兽!$G$8:$G$126,1),1))</f>
        <v>0.6</v>
      </c>
      <c r="AE191" s="59">
        <f>IF($W191&lt;$L$3,0,INDEX(魂兽!$I$8:$I$126,MATCH(魂兽1!$X$3,魂兽!$G$8:$G$126,1),1))</f>
        <v>0.6</v>
      </c>
      <c r="AF191" s="59">
        <f>IF($W191&lt;$L$3,0,INDEX(魂兽!$I$8:$I$126,MATCH(魂兽1!$X$3,魂兽!$G$8:$G$126,1),1))</f>
        <v>0.6</v>
      </c>
      <c r="AG191" s="59">
        <f>IF($W191&lt;$L$3,0,INDEX(魂兽!$I$8:$I$126,MATCH(魂兽1!$X$3,魂兽!$G$8:$G$126,1),1))</f>
        <v>0.6</v>
      </c>
      <c r="AH191" s="59">
        <f>IF($W191&lt;$L$3,0,INDEX(魂兽!$I$8:$I$126,MATCH(魂兽1!$X$3,魂兽!$G$8:$G$126,1),1))</f>
        <v>0.6</v>
      </c>
      <c r="AI191" s="59">
        <f>IF($W191&lt;$L$3,0,INDEX(魂兽!$I$8:$I$126,MATCH(魂兽1!$X$3,魂兽!$G$8:$G$126,1),1))</f>
        <v>0.6</v>
      </c>
      <c r="AJ191" s="59">
        <f>IF($W191&lt;$L$3,0,INDEX(魂兽!$I$8:$I$126,MATCH(魂兽1!$X$3,魂兽!$G$8:$G$126,1),1))</f>
        <v>0.6</v>
      </c>
      <c r="AK191" s="59">
        <f>IF($W191&lt;$L$3,0,INDEX(魂兽!$I$8:$I$126,MATCH(魂兽1!$X$3,魂兽!$G$8:$G$126,1),1))</f>
        <v>0.6</v>
      </c>
      <c r="AN191" s="58">
        <v>185</v>
      </c>
      <c r="AO191" s="58">
        <f>IF(G191&lt;$A$3,0,INDEX(魂兽!$DG$79:$DN$85,MATCH(魂兽1!$B$3,魂兽!$DF$79:$DF$85,0),7)+INDEX(魂兽!$CN$97:$CU$102,MATCH(魂兽1!$C$3,魂兽!$CM$97:$CM$102,0),7)+INDEX(魂兽!$BP$101:$BW$125,MATCH(魂兽1!$D$3,魂兽!$BO$101:$BO$125,0),7))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91" s="58">
        <f>IF(G191&lt;$A$3,0,INDEX(魂兽!$DG$79:$DN$85,MATCH(魂兽1!$B$3,魂兽!$DF$79:$DF$85,0),8)+INDEX(魂兽!$CN$97:$CU$102,MATCH(魂兽1!$C$3,魂兽!$CM$97:$CM$102,0),8)+INDEX(魂兽!$BP$101:$BW$125,MATCH(魂兽1!$D$3,魂兽!$BO$101:$BO$125,0),8))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92" spans="7:42" x14ac:dyDescent="0.2">
      <c r="G192" s="58">
        <v>186</v>
      </c>
      <c r="H192" s="29">
        <f>IF(G192&lt;$A$3,0,INDEX(魂兽!$DG$79:$DN$85,MATCH(魂兽1!$B$3,魂兽!$DF$79:$DF$85,0),4)+INDEX(魂兽!$CN$97:$CU$102,MATCH(魂兽1!$C$3,魂兽!$CM$97:$CM$102,0),4)+INDEX(魂兽!$BP$101:$BW$125,MATCH(魂兽1!$D$3,魂兽!$BO$101:$BO$125,0),4))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92" s="31">
        <f>IF(G192&lt;$A$3,0,INDEX(魂兽!$DG$79:$DN$85,MATCH(魂兽1!$B$3,魂兽!$DF$79:$DF$85,0),1)+INDEX(魂兽!$CN$97:$CU$102,MATCH(魂兽1!$C$3,魂兽!$CM$97:$CM$102,0),1)+INDEX(魂兽!$BP$101:$BW$125,MATCH(魂兽1!$D$3,魂兽!$BO$101:$BO$125,0),1))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92" s="58">
        <f>IF(G192&lt;$A$3,0,INDEX(魂兽!$DG$79:$DN$85,MATCH(魂兽1!$B$3,魂兽!$DF$79:$DF$85,0),2)+INDEX(魂兽!$CN$97:$CU$102,MATCH(魂兽1!$C$3,魂兽!$CM$97:$CM$102,0),2)+INDEX(魂兽!$BP$101:$BW$125,MATCH(魂兽1!$D$3,魂兽!$BO$101:$BO$125,0),2))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92" s="58">
        <f>IF(G192&lt;$A$3,0,INDEX(魂兽!$DG$79:$DN$85,MATCH(魂兽1!$B$3,魂兽!$DF$79:$DF$85,0),3)+INDEX(魂兽!$CN$97:$CU$102,MATCH(魂兽1!$C$3,魂兽!$CM$97:$CM$102,0),3)+INDEX(魂兽!$BP$101:$BW$125,MATCH(魂兽1!$D$3,魂兽!$BO$101:$BO$125,0),3))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92" s="58">
        <f>IF(G192&lt;$A$3,0,INDEX(魂兽!$DG$79:$DN$85,MATCH(魂兽1!$B$3,魂兽!$DF$79:$DF$85,0),5)+INDEX(魂兽!$CN$97:$CU$102,MATCH(魂兽1!$C$3,魂兽!$CM$97:$CM$102,0),5)+INDEX(魂兽!$BP$101:$BW$125,MATCH(魂兽1!$D$3,魂兽!$BO$101:$BO$125,0),5))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92" s="58">
        <f>IF(G192&lt;$A$3,0,INDEX(魂兽!$DG$79:$DN$85,MATCH(魂兽1!$B$3,魂兽!$DF$79:$DF$85,0),6)+INDEX(魂兽!$CN$97:$CU$102,MATCH(魂兽1!$C$3,魂兽!$CM$97:$CM$102,0),6)+INDEX(魂兽!$BP$101:$BW$125,MATCH(魂兽1!$D$3,魂兽!$BO$101:$BO$125,0),6))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92" s="58">
        <v>186</v>
      </c>
      <c r="X192" s="59">
        <f>IF($W192&lt;$L$3,0,INDEX(魂兽!$I$8:$I$126,MATCH(魂兽1!$X$3,魂兽!$G$8:$G$126,1),1))</f>
        <v>0.6</v>
      </c>
      <c r="Y192" s="59">
        <f>IF($W192&lt;$L$3,0,INDEX(魂兽!$I$8:$I$126,MATCH(魂兽1!$X$3,魂兽!$G$8:$G$126,1),1))</f>
        <v>0.6</v>
      </c>
      <c r="Z192" s="59">
        <f>IF($W192&lt;$L$3,0,INDEX(魂兽!$I$8:$I$126,MATCH(魂兽1!$X$3,魂兽!$G$8:$G$126,1),1))</f>
        <v>0.6</v>
      </c>
      <c r="AA192" s="59">
        <f>IF($W192&lt;$L$3,0,INDEX(魂兽!$I$8:$I$126,MATCH(魂兽1!$X$3,魂兽!$G$8:$G$126,1),1))</f>
        <v>0.6</v>
      </c>
      <c r="AB192" s="59">
        <f>IF($W192&lt;$L$3,0,INDEX(魂兽!$I$8:$I$126,MATCH(魂兽1!$X$3,魂兽!$G$8:$G$126,1),1))</f>
        <v>0.6</v>
      </c>
      <c r="AC192" s="59">
        <f>IF($W192&lt;$L$3,0,INDEX(魂兽!$I$8:$I$126,MATCH(魂兽1!$X$3,魂兽!$G$8:$G$126,1),1))</f>
        <v>0.6</v>
      </c>
      <c r="AD192" s="59">
        <f>IF($W192&lt;$L$3,0,INDEX(魂兽!$I$8:$I$126,MATCH(魂兽1!$X$3,魂兽!$G$8:$G$126,1),1))</f>
        <v>0.6</v>
      </c>
      <c r="AE192" s="59">
        <f>IF($W192&lt;$L$3,0,INDEX(魂兽!$I$8:$I$126,MATCH(魂兽1!$X$3,魂兽!$G$8:$G$126,1),1))</f>
        <v>0.6</v>
      </c>
      <c r="AF192" s="59">
        <f>IF($W192&lt;$L$3,0,INDEX(魂兽!$I$8:$I$126,MATCH(魂兽1!$X$3,魂兽!$G$8:$G$126,1),1))</f>
        <v>0.6</v>
      </c>
      <c r="AG192" s="59">
        <f>IF($W192&lt;$L$3,0,INDEX(魂兽!$I$8:$I$126,MATCH(魂兽1!$X$3,魂兽!$G$8:$G$126,1),1))</f>
        <v>0.6</v>
      </c>
      <c r="AH192" s="59">
        <f>IF($W192&lt;$L$3,0,INDEX(魂兽!$I$8:$I$126,MATCH(魂兽1!$X$3,魂兽!$G$8:$G$126,1),1))</f>
        <v>0.6</v>
      </c>
      <c r="AI192" s="59">
        <f>IF($W192&lt;$L$3,0,INDEX(魂兽!$I$8:$I$126,MATCH(魂兽1!$X$3,魂兽!$G$8:$G$126,1),1))</f>
        <v>0.6</v>
      </c>
      <c r="AJ192" s="59">
        <f>IF($W192&lt;$L$3,0,INDEX(魂兽!$I$8:$I$126,MATCH(魂兽1!$X$3,魂兽!$G$8:$G$126,1),1))</f>
        <v>0.6</v>
      </c>
      <c r="AK192" s="59">
        <f>IF($W192&lt;$L$3,0,INDEX(魂兽!$I$8:$I$126,MATCH(魂兽1!$X$3,魂兽!$G$8:$G$126,1),1))</f>
        <v>0.6</v>
      </c>
      <c r="AN192" s="58">
        <v>186</v>
      </c>
      <c r="AO192" s="58">
        <f>IF(G192&lt;$A$3,0,INDEX(魂兽!$DG$79:$DN$85,MATCH(魂兽1!$B$3,魂兽!$DF$79:$DF$85,0),7)+INDEX(魂兽!$CN$97:$CU$102,MATCH(魂兽1!$C$3,魂兽!$CM$97:$CM$102,0),7)+INDEX(魂兽!$BP$101:$BW$125,MATCH(魂兽1!$D$3,魂兽!$BO$101:$BO$125,0),7))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92" s="58">
        <f>IF(G192&lt;$A$3,0,INDEX(魂兽!$DG$79:$DN$85,MATCH(魂兽1!$B$3,魂兽!$DF$79:$DF$85,0),8)+INDEX(魂兽!$CN$97:$CU$102,MATCH(魂兽1!$C$3,魂兽!$CM$97:$CM$102,0),8)+INDEX(魂兽!$BP$101:$BW$125,MATCH(魂兽1!$D$3,魂兽!$BO$101:$BO$125,0),8))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93" spans="7:42" x14ac:dyDescent="0.2">
      <c r="G193" s="58">
        <v>187</v>
      </c>
      <c r="H193" s="29">
        <f>IF(G193&lt;$A$3,0,INDEX(魂兽!$DG$79:$DN$85,MATCH(魂兽1!$B$3,魂兽!$DF$79:$DF$85,0),4)+INDEX(魂兽!$CN$97:$CU$102,MATCH(魂兽1!$C$3,魂兽!$CM$97:$CM$102,0),4)+INDEX(魂兽!$BP$101:$BW$125,MATCH(魂兽1!$D$3,魂兽!$BO$101:$BO$125,0),4))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93" s="31">
        <f>IF(G193&lt;$A$3,0,INDEX(魂兽!$DG$79:$DN$85,MATCH(魂兽1!$B$3,魂兽!$DF$79:$DF$85,0),1)+INDEX(魂兽!$CN$97:$CU$102,MATCH(魂兽1!$C$3,魂兽!$CM$97:$CM$102,0),1)+INDEX(魂兽!$BP$101:$BW$125,MATCH(魂兽1!$D$3,魂兽!$BO$101:$BO$125,0),1))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93" s="58">
        <f>IF(G193&lt;$A$3,0,INDEX(魂兽!$DG$79:$DN$85,MATCH(魂兽1!$B$3,魂兽!$DF$79:$DF$85,0),2)+INDEX(魂兽!$CN$97:$CU$102,MATCH(魂兽1!$C$3,魂兽!$CM$97:$CM$102,0),2)+INDEX(魂兽!$BP$101:$BW$125,MATCH(魂兽1!$D$3,魂兽!$BO$101:$BO$125,0),2))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93" s="58">
        <f>IF(G193&lt;$A$3,0,INDEX(魂兽!$DG$79:$DN$85,MATCH(魂兽1!$B$3,魂兽!$DF$79:$DF$85,0),3)+INDEX(魂兽!$CN$97:$CU$102,MATCH(魂兽1!$C$3,魂兽!$CM$97:$CM$102,0),3)+INDEX(魂兽!$BP$101:$BW$125,MATCH(魂兽1!$D$3,魂兽!$BO$101:$BO$125,0),3))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93" s="58">
        <f>IF(G193&lt;$A$3,0,INDEX(魂兽!$DG$79:$DN$85,MATCH(魂兽1!$B$3,魂兽!$DF$79:$DF$85,0),5)+INDEX(魂兽!$CN$97:$CU$102,MATCH(魂兽1!$C$3,魂兽!$CM$97:$CM$102,0),5)+INDEX(魂兽!$BP$101:$BW$125,MATCH(魂兽1!$D$3,魂兽!$BO$101:$BO$125,0),5))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93" s="58">
        <f>IF(G193&lt;$A$3,0,INDEX(魂兽!$DG$79:$DN$85,MATCH(魂兽1!$B$3,魂兽!$DF$79:$DF$85,0),6)+INDEX(魂兽!$CN$97:$CU$102,MATCH(魂兽1!$C$3,魂兽!$CM$97:$CM$102,0),6)+INDEX(魂兽!$BP$101:$BW$125,MATCH(魂兽1!$D$3,魂兽!$BO$101:$BO$125,0),6))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93" s="58">
        <v>187</v>
      </c>
      <c r="X193" s="59">
        <f>IF($W193&lt;$L$3,0,INDEX(魂兽!$I$8:$I$126,MATCH(魂兽1!$X$3,魂兽!$G$8:$G$126,1),1))</f>
        <v>0.6</v>
      </c>
      <c r="Y193" s="59">
        <f>IF($W193&lt;$L$3,0,INDEX(魂兽!$I$8:$I$126,MATCH(魂兽1!$X$3,魂兽!$G$8:$G$126,1),1))</f>
        <v>0.6</v>
      </c>
      <c r="Z193" s="59">
        <f>IF($W193&lt;$L$3,0,INDEX(魂兽!$I$8:$I$126,MATCH(魂兽1!$X$3,魂兽!$G$8:$G$126,1),1))</f>
        <v>0.6</v>
      </c>
      <c r="AA193" s="59">
        <f>IF($W193&lt;$L$3,0,INDEX(魂兽!$I$8:$I$126,MATCH(魂兽1!$X$3,魂兽!$G$8:$G$126,1),1))</f>
        <v>0.6</v>
      </c>
      <c r="AB193" s="59">
        <f>IF($W193&lt;$L$3,0,INDEX(魂兽!$I$8:$I$126,MATCH(魂兽1!$X$3,魂兽!$G$8:$G$126,1),1))</f>
        <v>0.6</v>
      </c>
      <c r="AC193" s="59">
        <f>IF($W193&lt;$L$3,0,INDEX(魂兽!$I$8:$I$126,MATCH(魂兽1!$X$3,魂兽!$G$8:$G$126,1),1))</f>
        <v>0.6</v>
      </c>
      <c r="AD193" s="59">
        <f>IF($W193&lt;$L$3,0,INDEX(魂兽!$I$8:$I$126,MATCH(魂兽1!$X$3,魂兽!$G$8:$G$126,1),1))</f>
        <v>0.6</v>
      </c>
      <c r="AE193" s="59">
        <f>IF($W193&lt;$L$3,0,INDEX(魂兽!$I$8:$I$126,MATCH(魂兽1!$X$3,魂兽!$G$8:$G$126,1),1))</f>
        <v>0.6</v>
      </c>
      <c r="AF193" s="59">
        <f>IF($W193&lt;$L$3,0,INDEX(魂兽!$I$8:$I$126,MATCH(魂兽1!$X$3,魂兽!$G$8:$G$126,1),1))</f>
        <v>0.6</v>
      </c>
      <c r="AG193" s="59">
        <f>IF($W193&lt;$L$3,0,INDEX(魂兽!$I$8:$I$126,MATCH(魂兽1!$X$3,魂兽!$G$8:$G$126,1),1))</f>
        <v>0.6</v>
      </c>
      <c r="AH193" s="59">
        <f>IF($W193&lt;$L$3,0,INDEX(魂兽!$I$8:$I$126,MATCH(魂兽1!$X$3,魂兽!$G$8:$G$126,1),1))</f>
        <v>0.6</v>
      </c>
      <c r="AI193" s="59">
        <f>IF($W193&lt;$L$3,0,INDEX(魂兽!$I$8:$I$126,MATCH(魂兽1!$X$3,魂兽!$G$8:$G$126,1),1))</f>
        <v>0.6</v>
      </c>
      <c r="AJ193" s="59">
        <f>IF($W193&lt;$L$3,0,INDEX(魂兽!$I$8:$I$126,MATCH(魂兽1!$X$3,魂兽!$G$8:$G$126,1),1))</f>
        <v>0.6</v>
      </c>
      <c r="AK193" s="59">
        <f>IF($W193&lt;$L$3,0,INDEX(魂兽!$I$8:$I$126,MATCH(魂兽1!$X$3,魂兽!$G$8:$G$126,1),1))</f>
        <v>0.6</v>
      </c>
      <c r="AN193" s="58">
        <v>187</v>
      </c>
      <c r="AO193" s="58">
        <f>IF(G193&lt;$A$3,0,INDEX(魂兽!$DG$79:$DN$85,MATCH(魂兽1!$B$3,魂兽!$DF$79:$DF$85,0),7)+INDEX(魂兽!$CN$97:$CU$102,MATCH(魂兽1!$C$3,魂兽!$CM$97:$CM$102,0),7)+INDEX(魂兽!$BP$101:$BW$125,MATCH(魂兽1!$D$3,魂兽!$BO$101:$BO$125,0),7))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93" s="58">
        <f>IF(G193&lt;$A$3,0,INDEX(魂兽!$DG$79:$DN$85,MATCH(魂兽1!$B$3,魂兽!$DF$79:$DF$85,0),8)+INDEX(魂兽!$CN$97:$CU$102,MATCH(魂兽1!$C$3,魂兽!$CM$97:$CM$102,0),8)+INDEX(魂兽!$BP$101:$BW$125,MATCH(魂兽1!$D$3,魂兽!$BO$101:$BO$125,0),8))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94" spans="7:42" x14ac:dyDescent="0.2">
      <c r="G194" s="58">
        <v>188</v>
      </c>
      <c r="H194" s="29">
        <f>IF(G194&lt;$A$3,0,INDEX(魂兽!$DG$79:$DN$85,MATCH(魂兽1!$B$3,魂兽!$DF$79:$DF$85,0),4)+INDEX(魂兽!$CN$97:$CU$102,MATCH(魂兽1!$C$3,魂兽!$CM$97:$CM$102,0),4)+INDEX(魂兽!$BP$101:$BW$125,MATCH(魂兽1!$D$3,魂兽!$BO$101:$BO$125,0),4))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94" s="31">
        <f>IF(G194&lt;$A$3,0,INDEX(魂兽!$DG$79:$DN$85,MATCH(魂兽1!$B$3,魂兽!$DF$79:$DF$85,0),1)+INDEX(魂兽!$CN$97:$CU$102,MATCH(魂兽1!$C$3,魂兽!$CM$97:$CM$102,0),1)+INDEX(魂兽!$BP$101:$BW$125,MATCH(魂兽1!$D$3,魂兽!$BO$101:$BO$125,0),1))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94" s="58">
        <f>IF(G194&lt;$A$3,0,INDEX(魂兽!$DG$79:$DN$85,MATCH(魂兽1!$B$3,魂兽!$DF$79:$DF$85,0),2)+INDEX(魂兽!$CN$97:$CU$102,MATCH(魂兽1!$C$3,魂兽!$CM$97:$CM$102,0),2)+INDEX(魂兽!$BP$101:$BW$125,MATCH(魂兽1!$D$3,魂兽!$BO$101:$BO$125,0),2))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94" s="58">
        <f>IF(G194&lt;$A$3,0,INDEX(魂兽!$DG$79:$DN$85,MATCH(魂兽1!$B$3,魂兽!$DF$79:$DF$85,0),3)+INDEX(魂兽!$CN$97:$CU$102,MATCH(魂兽1!$C$3,魂兽!$CM$97:$CM$102,0),3)+INDEX(魂兽!$BP$101:$BW$125,MATCH(魂兽1!$D$3,魂兽!$BO$101:$BO$125,0),3))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94" s="58">
        <f>IF(G194&lt;$A$3,0,INDEX(魂兽!$DG$79:$DN$85,MATCH(魂兽1!$B$3,魂兽!$DF$79:$DF$85,0),5)+INDEX(魂兽!$CN$97:$CU$102,MATCH(魂兽1!$C$3,魂兽!$CM$97:$CM$102,0),5)+INDEX(魂兽!$BP$101:$BW$125,MATCH(魂兽1!$D$3,魂兽!$BO$101:$BO$125,0),5))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94" s="58">
        <f>IF(G194&lt;$A$3,0,INDEX(魂兽!$DG$79:$DN$85,MATCH(魂兽1!$B$3,魂兽!$DF$79:$DF$85,0),6)+INDEX(魂兽!$CN$97:$CU$102,MATCH(魂兽1!$C$3,魂兽!$CM$97:$CM$102,0),6)+INDEX(魂兽!$BP$101:$BW$125,MATCH(魂兽1!$D$3,魂兽!$BO$101:$BO$125,0),6))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94" s="58">
        <v>188</v>
      </c>
      <c r="X194" s="59">
        <f>IF($W194&lt;$L$3,0,INDEX(魂兽!$I$8:$I$126,MATCH(魂兽1!$X$3,魂兽!$G$8:$G$126,1),1))</f>
        <v>0.6</v>
      </c>
      <c r="Y194" s="59">
        <f>IF($W194&lt;$L$3,0,INDEX(魂兽!$I$8:$I$126,MATCH(魂兽1!$X$3,魂兽!$G$8:$G$126,1),1))</f>
        <v>0.6</v>
      </c>
      <c r="Z194" s="59">
        <f>IF($W194&lt;$L$3,0,INDEX(魂兽!$I$8:$I$126,MATCH(魂兽1!$X$3,魂兽!$G$8:$G$126,1),1))</f>
        <v>0.6</v>
      </c>
      <c r="AA194" s="59">
        <f>IF($W194&lt;$L$3,0,INDEX(魂兽!$I$8:$I$126,MATCH(魂兽1!$X$3,魂兽!$G$8:$G$126,1),1))</f>
        <v>0.6</v>
      </c>
      <c r="AB194" s="59">
        <f>IF($W194&lt;$L$3,0,INDEX(魂兽!$I$8:$I$126,MATCH(魂兽1!$X$3,魂兽!$G$8:$G$126,1),1))</f>
        <v>0.6</v>
      </c>
      <c r="AC194" s="59">
        <f>IF($W194&lt;$L$3,0,INDEX(魂兽!$I$8:$I$126,MATCH(魂兽1!$X$3,魂兽!$G$8:$G$126,1),1))</f>
        <v>0.6</v>
      </c>
      <c r="AD194" s="59">
        <f>IF($W194&lt;$L$3,0,INDEX(魂兽!$I$8:$I$126,MATCH(魂兽1!$X$3,魂兽!$G$8:$G$126,1),1))</f>
        <v>0.6</v>
      </c>
      <c r="AE194" s="59">
        <f>IF($W194&lt;$L$3,0,INDEX(魂兽!$I$8:$I$126,MATCH(魂兽1!$X$3,魂兽!$G$8:$G$126,1),1))</f>
        <v>0.6</v>
      </c>
      <c r="AF194" s="59">
        <f>IF($W194&lt;$L$3,0,INDEX(魂兽!$I$8:$I$126,MATCH(魂兽1!$X$3,魂兽!$G$8:$G$126,1),1))</f>
        <v>0.6</v>
      </c>
      <c r="AG194" s="59">
        <f>IF($W194&lt;$L$3,0,INDEX(魂兽!$I$8:$I$126,MATCH(魂兽1!$X$3,魂兽!$G$8:$G$126,1),1))</f>
        <v>0.6</v>
      </c>
      <c r="AH194" s="59">
        <f>IF($W194&lt;$L$3,0,INDEX(魂兽!$I$8:$I$126,MATCH(魂兽1!$X$3,魂兽!$G$8:$G$126,1),1))</f>
        <v>0.6</v>
      </c>
      <c r="AI194" s="59">
        <f>IF($W194&lt;$L$3,0,INDEX(魂兽!$I$8:$I$126,MATCH(魂兽1!$X$3,魂兽!$G$8:$G$126,1),1))</f>
        <v>0.6</v>
      </c>
      <c r="AJ194" s="59">
        <f>IF($W194&lt;$L$3,0,INDEX(魂兽!$I$8:$I$126,MATCH(魂兽1!$X$3,魂兽!$G$8:$G$126,1),1))</f>
        <v>0.6</v>
      </c>
      <c r="AK194" s="59">
        <f>IF($W194&lt;$L$3,0,INDEX(魂兽!$I$8:$I$126,MATCH(魂兽1!$X$3,魂兽!$G$8:$G$126,1),1))</f>
        <v>0.6</v>
      </c>
      <c r="AN194" s="58">
        <v>188</v>
      </c>
      <c r="AO194" s="58">
        <f>IF(G194&lt;$A$3,0,INDEX(魂兽!$DG$79:$DN$85,MATCH(魂兽1!$B$3,魂兽!$DF$79:$DF$85,0),7)+INDEX(魂兽!$CN$97:$CU$102,MATCH(魂兽1!$C$3,魂兽!$CM$97:$CM$102,0),7)+INDEX(魂兽!$BP$101:$BW$125,MATCH(魂兽1!$D$3,魂兽!$BO$101:$BO$125,0),7))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94" s="58">
        <f>IF(G194&lt;$A$3,0,INDEX(魂兽!$DG$79:$DN$85,MATCH(魂兽1!$B$3,魂兽!$DF$79:$DF$85,0),8)+INDEX(魂兽!$CN$97:$CU$102,MATCH(魂兽1!$C$3,魂兽!$CM$97:$CM$102,0),8)+INDEX(魂兽!$BP$101:$BW$125,MATCH(魂兽1!$D$3,魂兽!$BO$101:$BO$125,0),8))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95" spans="7:42" x14ac:dyDescent="0.2">
      <c r="G195" s="58">
        <v>189</v>
      </c>
      <c r="H195" s="29">
        <f>IF(G195&lt;$A$3,0,INDEX(魂兽!$DG$79:$DN$85,MATCH(魂兽1!$B$3,魂兽!$DF$79:$DF$85,0),4)+INDEX(魂兽!$CN$97:$CU$102,MATCH(魂兽1!$C$3,魂兽!$CM$97:$CM$102,0),4)+INDEX(魂兽!$BP$101:$BW$125,MATCH(魂兽1!$D$3,魂兽!$BO$101:$BO$125,0),4))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95" s="31">
        <f>IF(G195&lt;$A$3,0,INDEX(魂兽!$DG$79:$DN$85,MATCH(魂兽1!$B$3,魂兽!$DF$79:$DF$85,0),1)+INDEX(魂兽!$CN$97:$CU$102,MATCH(魂兽1!$C$3,魂兽!$CM$97:$CM$102,0),1)+INDEX(魂兽!$BP$101:$BW$125,MATCH(魂兽1!$D$3,魂兽!$BO$101:$BO$125,0),1))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95" s="58">
        <f>IF(G195&lt;$A$3,0,INDEX(魂兽!$DG$79:$DN$85,MATCH(魂兽1!$B$3,魂兽!$DF$79:$DF$85,0),2)+INDEX(魂兽!$CN$97:$CU$102,MATCH(魂兽1!$C$3,魂兽!$CM$97:$CM$102,0),2)+INDEX(魂兽!$BP$101:$BW$125,MATCH(魂兽1!$D$3,魂兽!$BO$101:$BO$125,0),2))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95" s="58">
        <f>IF(G195&lt;$A$3,0,INDEX(魂兽!$DG$79:$DN$85,MATCH(魂兽1!$B$3,魂兽!$DF$79:$DF$85,0),3)+INDEX(魂兽!$CN$97:$CU$102,MATCH(魂兽1!$C$3,魂兽!$CM$97:$CM$102,0),3)+INDEX(魂兽!$BP$101:$BW$125,MATCH(魂兽1!$D$3,魂兽!$BO$101:$BO$125,0),3))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95" s="58">
        <f>IF(G195&lt;$A$3,0,INDEX(魂兽!$DG$79:$DN$85,MATCH(魂兽1!$B$3,魂兽!$DF$79:$DF$85,0),5)+INDEX(魂兽!$CN$97:$CU$102,MATCH(魂兽1!$C$3,魂兽!$CM$97:$CM$102,0),5)+INDEX(魂兽!$BP$101:$BW$125,MATCH(魂兽1!$D$3,魂兽!$BO$101:$BO$125,0),5))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95" s="58">
        <f>IF(G195&lt;$A$3,0,INDEX(魂兽!$DG$79:$DN$85,MATCH(魂兽1!$B$3,魂兽!$DF$79:$DF$85,0),6)+INDEX(魂兽!$CN$97:$CU$102,MATCH(魂兽1!$C$3,魂兽!$CM$97:$CM$102,0),6)+INDEX(魂兽!$BP$101:$BW$125,MATCH(魂兽1!$D$3,魂兽!$BO$101:$BO$125,0),6))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95" s="58">
        <v>189</v>
      </c>
      <c r="X195" s="59">
        <f>IF($W195&lt;$L$3,0,INDEX(魂兽!$I$8:$I$126,MATCH(魂兽1!$X$3,魂兽!$G$8:$G$126,1),1))</f>
        <v>0.6</v>
      </c>
      <c r="Y195" s="59">
        <f>IF($W195&lt;$L$3,0,INDEX(魂兽!$I$8:$I$126,MATCH(魂兽1!$X$3,魂兽!$G$8:$G$126,1),1))</f>
        <v>0.6</v>
      </c>
      <c r="Z195" s="59">
        <f>IF($W195&lt;$L$3,0,INDEX(魂兽!$I$8:$I$126,MATCH(魂兽1!$X$3,魂兽!$G$8:$G$126,1),1))</f>
        <v>0.6</v>
      </c>
      <c r="AA195" s="59">
        <f>IF($W195&lt;$L$3,0,INDEX(魂兽!$I$8:$I$126,MATCH(魂兽1!$X$3,魂兽!$G$8:$G$126,1),1))</f>
        <v>0.6</v>
      </c>
      <c r="AB195" s="59">
        <f>IF($W195&lt;$L$3,0,INDEX(魂兽!$I$8:$I$126,MATCH(魂兽1!$X$3,魂兽!$G$8:$G$126,1),1))</f>
        <v>0.6</v>
      </c>
      <c r="AC195" s="59">
        <f>IF($W195&lt;$L$3,0,INDEX(魂兽!$I$8:$I$126,MATCH(魂兽1!$X$3,魂兽!$G$8:$G$126,1),1))</f>
        <v>0.6</v>
      </c>
      <c r="AD195" s="59">
        <f>IF($W195&lt;$L$3,0,INDEX(魂兽!$I$8:$I$126,MATCH(魂兽1!$X$3,魂兽!$G$8:$G$126,1),1))</f>
        <v>0.6</v>
      </c>
      <c r="AE195" s="59">
        <f>IF($W195&lt;$L$3,0,INDEX(魂兽!$I$8:$I$126,MATCH(魂兽1!$X$3,魂兽!$G$8:$G$126,1),1))</f>
        <v>0.6</v>
      </c>
      <c r="AF195" s="59">
        <f>IF($W195&lt;$L$3,0,INDEX(魂兽!$I$8:$I$126,MATCH(魂兽1!$X$3,魂兽!$G$8:$G$126,1),1))</f>
        <v>0.6</v>
      </c>
      <c r="AG195" s="59">
        <f>IF($W195&lt;$L$3,0,INDEX(魂兽!$I$8:$I$126,MATCH(魂兽1!$X$3,魂兽!$G$8:$G$126,1),1))</f>
        <v>0.6</v>
      </c>
      <c r="AH195" s="59">
        <f>IF($W195&lt;$L$3,0,INDEX(魂兽!$I$8:$I$126,MATCH(魂兽1!$X$3,魂兽!$G$8:$G$126,1),1))</f>
        <v>0.6</v>
      </c>
      <c r="AI195" s="59">
        <f>IF($W195&lt;$L$3,0,INDEX(魂兽!$I$8:$I$126,MATCH(魂兽1!$X$3,魂兽!$G$8:$G$126,1),1))</f>
        <v>0.6</v>
      </c>
      <c r="AJ195" s="59">
        <f>IF($W195&lt;$L$3,0,INDEX(魂兽!$I$8:$I$126,MATCH(魂兽1!$X$3,魂兽!$G$8:$G$126,1),1))</f>
        <v>0.6</v>
      </c>
      <c r="AK195" s="59">
        <f>IF($W195&lt;$L$3,0,INDEX(魂兽!$I$8:$I$126,MATCH(魂兽1!$X$3,魂兽!$G$8:$G$126,1),1))</f>
        <v>0.6</v>
      </c>
      <c r="AN195" s="58">
        <v>189</v>
      </c>
      <c r="AO195" s="58">
        <f>IF(G195&lt;$A$3,0,INDEX(魂兽!$DG$79:$DN$85,MATCH(魂兽1!$B$3,魂兽!$DF$79:$DF$85,0),7)+INDEX(魂兽!$CN$97:$CU$102,MATCH(魂兽1!$C$3,魂兽!$CM$97:$CM$102,0),7)+INDEX(魂兽!$BP$101:$BW$125,MATCH(魂兽1!$D$3,魂兽!$BO$101:$BO$125,0),7))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95" s="58">
        <f>IF(G195&lt;$A$3,0,INDEX(魂兽!$DG$79:$DN$85,MATCH(魂兽1!$B$3,魂兽!$DF$79:$DF$85,0),8)+INDEX(魂兽!$CN$97:$CU$102,MATCH(魂兽1!$C$3,魂兽!$CM$97:$CM$102,0),8)+INDEX(魂兽!$BP$101:$BW$125,MATCH(魂兽1!$D$3,魂兽!$BO$101:$BO$125,0),8))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96" spans="7:42" x14ac:dyDescent="0.2">
      <c r="G196" s="58">
        <v>190</v>
      </c>
      <c r="H196" s="29">
        <f>IF(G196&lt;$A$3,0,INDEX(魂兽!$DG$79:$DN$85,MATCH(魂兽1!$B$3,魂兽!$DF$79:$DF$85,0),4)+INDEX(魂兽!$CN$97:$CU$102,MATCH(魂兽1!$C$3,魂兽!$CM$97:$CM$102,0),4)+INDEX(魂兽!$BP$101:$BW$125,MATCH(魂兽1!$D$3,魂兽!$BO$101:$BO$125,0),4))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96" s="31">
        <f>IF(G196&lt;$A$3,0,INDEX(魂兽!$DG$79:$DN$85,MATCH(魂兽1!$B$3,魂兽!$DF$79:$DF$85,0),1)+INDEX(魂兽!$CN$97:$CU$102,MATCH(魂兽1!$C$3,魂兽!$CM$97:$CM$102,0),1)+INDEX(魂兽!$BP$101:$BW$125,MATCH(魂兽1!$D$3,魂兽!$BO$101:$BO$125,0),1))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96" s="58">
        <f>IF(G196&lt;$A$3,0,INDEX(魂兽!$DG$79:$DN$85,MATCH(魂兽1!$B$3,魂兽!$DF$79:$DF$85,0),2)+INDEX(魂兽!$CN$97:$CU$102,MATCH(魂兽1!$C$3,魂兽!$CM$97:$CM$102,0),2)+INDEX(魂兽!$BP$101:$BW$125,MATCH(魂兽1!$D$3,魂兽!$BO$101:$BO$125,0),2))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96" s="58">
        <f>IF(G196&lt;$A$3,0,INDEX(魂兽!$DG$79:$DN$85,MATCH(魂兽1!$B$3,魂兽!$DF$79:$DF$85,0),3)+INDEX(魂兽!$CN$97:$CU$102,MATCH(魂兽1!$C$3,魂兽!$CM$97:$CM$102,0),3)+INDEX(魂兽!$BP$101:$BW$125,MATCH(魂兽1!$D$3,魂兽!$BO$101:$BO$125,0),3))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96" s="58">
        <f>IF(G196&lt;$A$3,0,INDEX(魂兽!$DG$79:$DN$85,MATCH(魂兽1!$B$3,魂兽!$DF$79:$DF$85,0),5)+INDEX(魂兽!$CN$97:$CU$102,MATCH(魂兽1!$C$3,魂兽!$CM$97:$CM$102,0),5)+INDEX(魂兽!$BP$101:$BW$125,MATCH(魂兽1!$D$3,魂兽!$BO$101:$BO$125,0),5))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96" s="58">
        <f>IF(G196&lt;$A$3,0,INDEX(魂兽!$DG$79:$DN$85,MATCH(魂兽1!$B$3,魂兽!$DF$79:$DF$85,0),6)+INDEX(魂兽!$CN$97:$CU$102,MATCH(魂兽1!$C$3,魂兽!$CM$97:$CM$102,0),6)+INDEX(魂兽!$BP$101:$BW$125,MATCH(魂兽1!$D$3,魂兽!$BO$101:$BO$125,0),6))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96" s="58">
        <v>190</v>
      </c>
      <c r="X196" s="59">
        <f>IF($W196&lt;$L$3,0,INDEX(魂兽!$I$8:$I$126,MATCH(魂兽1!$X$3,魂兽!$G$8:$G$126,1),1))</f>
        <v>0.6</v>
      </c>
      <c r="Y196" s="59">
        <f>IF($W196&lt;$L$3,0,INDEX(魂兽!$I$8:$I$126,MATCH(魂兽1!$X$3,魂兽!$G$8:$G$126,1),1))</f>
        <v>0.6</v>
      </c>
      <c r="Z196" s="59">
        <f>IF($W196&lt;$L$3,0,INDEX(魂兽!$I$8:$I$126,MATCH(魂兽1!$X$3,魂兽!$G$8:$G$126,1),1))</f>
        <v>0.6</v>
      </c>
      <c r="AA196" s="59">
        <f>IF($W196&lt;$L$3,0,INDEX(魂兽!$I$8:$I$126,MATCH(魂兽1!$X$3,魂兽!$G$8:$G$126,1),1))</f>
        <v>0.6</v>
      </c>
      <c r="AB196" s="59">
        <f>IF($W196&lt;$L$3,0,INDEX(魂兽!$I$8:$I$126,MATCH(魂兽1!$X$3,魂兽!$G$8:$G$126,1),1))</f>
        <v>0.6</v>
      </c>
      <c r="AC196" s="59">
        <f>IF($W196&lt;$L$3,0,INDEX(魂兽!$I$8:$I$126,MATCH(魂兽1!$X$3,魂兽!$G$8:$G$126,1),1))</f>
        <v>0.6</v>
      </c>
      <c r="AD196" s="59">
        <f>IF($W196&lt;$L$3,0,INDEX(魂兽!$I$8:$I$126,MATCH(魂兽1!$X$3,魂兽!$G$8:$G$126,1),1))</f>
        <v>0.6</v>
      </c>
      <c r="AE196" s="59">
        <f>IF($W196&lt;$L$3,0,INDEX(魂兽!$I$8:$I$126,MATCH(魂兽1!$X$3,魂兽!$G$8:$G$126,1),1))</f>
        <v>0.6</v>
      </c>
      <c r="AF196" s="59">
        <f>IF($W196&lt;$L$3,0,INDEX(魂兽!$I$8:$I$126,MATCH(魂兽1!$X$3,魂兽!$G$8:$G$126,1),1))</f>
        <v>0.6</v>
      </c>
      <c r="AG196" s="59">
        <f>IF($W196&lt;$L$3,0,INDEX(魂兽!$I$8:$I$126,MATCH(魂兽1!$X$3,魂兽!$G$8:$G$126,1),1))</f>
        <v>0.6</v>
      </c>
      <c r="AH196" s="59">
        <f>IF($W196&lt;$L$3,0,INDEX(魂兽!$I$8:$I$126,MATCH(魂兽1!$X$3,魂兽!$G$8:$G$126,1),1))</f>
        <v>0.6</v>
      </c>
      <c r="AI196" s="59">
        <f>IF($W196&lt;$L$3,0,INDEX(魂兽!$I$8:$I$126,MATCH(魂兽1!$X$3,魂兽!$G$8:$G$126,1),1))</f>
        <v>0.6</v>
      </c>
      <c r="AJ196" s="59">
        <f>IF($W196&lt;$L$3,0,INDEX(魂兽!$I$8:$I$126,MATCH(魂兽1!$X$3,魂兽!$G$8:$G$126,1),1))</f>
        <v>0.6</v>
      </c>
      <c r="AK196" s="59">
        <f>IF($W196&lt;$L$3,0,INDEX(魂兽!$I$8:$I$126,MATCH(魂兽1!$X$3,魂兽!$G$8:$G$126,1),1))</f>
        <v>0.6</v>
      </c>
      <c r="AN196" s="58">
        <v>190</v>
      </c>
      <c r="AO196" s="58">
        <f>IF(G196&lt;$A$3,0,INDEX(魂兽!$DG$79:$DN$85,MATCH(魂兽1!$B$3,魂兽!$DF$79:$DF$85,0),7)+INDEX(魂兽!$CN$97:$CU$102,MATCH(魂兽1!$C$3,魂兽!$CM$97:$CM$102,0),7)+INDEX(魂兽!$BP$101:$BW$125,MATCH(魂兽1!$D$3,魂兽!$BO$101:$BO$125,0),7))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96" s="58">
        <f>IF(G196&lt;$A$3,0,INDEX(魂兽!$DG$79:$DN$85,MATCH(魂兽1!$B$3,魂兽!$DF$79:$DF$85,0),8)+INDEX(魂兽!$CN$97:$CU$102,MATCH(魂兽1!$C$3,魂兽!$CM$97:$CM$102,0),8)+INDEX(魂兽!$BP$101:$BW$125,MATCH(魂兽1!$D$3,魂兽!$BO$101:$BO$125,0),8))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97" spans="7:42" x14ac:dyDescent="0.2">
      <c r="G197" s="58">
        <v>191</v>
      </c>
      <c r="H197" s="29">
        <f>IF(G197&lt;$A$3,0,INDEX(魂兽!$DG$79:$DN$85,MATCH(魂兽1!$B$3,魂兽!$DF$79:$DF$85,0),4)+INDEX(魂兽!$CN$97:$CU$102,MATCH(魂兽1!$C$3,魂兽!$CM$97:$CM$102,0),4)+INDEX(魂兽!$BP$101:$BW$125,MATCH(魂兽1!$D$3,魂兽!$BO$101:$BO$125,0),4))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97" s="31">
        <f>IF(G197&lt;$A$3,0,INDEX(魂兽!$DG$79:$DN$85,MATCH(魂兽1!$B$3,魂兽!$DF$79:$DF$85,0),1)+INDEX(魂兽!$CN$97:$CU$102,MATCH(魂兽1!$C$3,魂兽!$CM$97:$CM$102,0),1)+INDEX(魂兽!$BP$101:$BW$125,MATCH(魂兽1!$D$3,魂兽!$BO$101:$BO$125,0),1))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97" s="58">
        <f>IF(G197&lt;$A$3,0,INDEX(魂兽!$DG$79:$DN$85,MATCH(魂兽1!$B$3,魂兽!$DF$79:$DF$85,0),2)+INDEX(魂兽!$CN$97:$CU$102,MATCH(魂兽1!$C$3,魂兽!$CM$97:$CM$102,0),2)+INDEX(魂兽!$BP$101:$BW$125,MATCH(魂兽1!$D$3,魂兽!$BO$101:$BO$125,0),2))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97" s="58">
        <f>IF(G197&lt;$A$3,0,INDEX(魂兽!$DG$79:$DN$85,MATCH(魂兽1!$B$3,魂兽!$DF$79:$DF$85,0),3)+INDEX(魂兽!$CN$97:$CU$102,MATCH(魂兽1!$C$3,魂兽!$CM$97:$CM$102,0),3)+INDEX(魂兽!$BP$101:$BW$125,MATCH(魂兽1!$D$3,魂兽!$BO$101:$BO$125,0),3))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97" s="58">
        <f>IF(G197&lt;$A$3,0,INDEX(魂兽!$DG$79:$DN$85,MATCH(魂兽1!$B$3,魂兽!$DF$79:$DF$85,0),5)+INDEX(魂兽!$CN$97:$CU$102,MATCH(魂兽1!$C$3,魂兽!$CM$97:$CM$102,0),5)+INDEX(魂兽!$BP$101:$BW$125,MATCH(魂兽1!$D$3,魂兽!$BO$101:$BO$125,0),5))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97" s="58">
        <f>IF(G197&lt;$A$3,0,INDEX(魂兽!$DG$79:$DN$85,MATCH(魂兽1!$B$3,魂兽!$DF$79:$DF$85,0),6)+INDEX(魂兽!$CN$97:$CU$102,MATCH(魂兽1!$C$3,魂兽!$CM$97:$CM$102,0),6)+INDEX(魂兽!$BP$101:$BW$125,MATCH(魂兽1!$D$3,魂兽!$BO$101:$BO$125,0),6))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97" s="58">
        <v>191</v>
      </c>
      <c r="X197" s="59">
        <f>IF($W197&lt;$L$3,0,INDEX(魂兽!$I$8:$I$126,MATCH(魂兽1!$X$3,魂兽!$G$8:$G$126,1),1))</f>
        <v>0.6</v>
      </c>
      <c r="Y197" s="59">
        <f>IF($W197&lt;$L$3,0,INDEX(魂兽!$I$8:$I$126,MATCH(魂兽1!$X$3,魂兽!$G$8:$G$126,1),1))</f>
        <v>0.6</v>
      </c>
      <c r="Z197" s="59">
        <f>IF($W197&lt;$L$3,0,INDEX(魂兽!$I$8:$I$126,MATCH(魂兽1!$X$3,魂兽!$G$8:$G$126,1),1))</f>
        <v>0.6</v>
      </c>
      <c r="AA197" s="59">
        <f>IF($W197&lt;$L$3,0,INDEX(魂兽!$I$8:$I$126,MATCH(魂兽1!$X$3,魂兽!$G$8:$G$126,1),1))</f>
        <v>0.6</v>
      </c>
      <c r="AB197" s="59">
        <f>IF($W197&lt;$L$3,0,INDEX(魂兽!$I$8:$I$126,MATCH(魂兽1!$X$3,魂兽!$G$8:$G$126,1),1))</f>
        <v>0.6</v>
      </c>
      <c r="AC197" s="59">
        <f>IF($W197&lt;$L$3,0,INDEX(魂兽!$I$8:$I$126,MATCH(魂兽1!$X$3,魂兽!$G$8:$G$126,1),1))</f>
        <v>0.6</v>
      </c>
      <c r="AD197" s="59">
        <f>IF($W197&lt;$L$3,0,INDEX(魂兽!$I$8:$I$126,MATCH(魂兽1!$X$3,魂兽!$G$8:$G$126,1),1))</f>
        <v>0.6</v>
      </c>
      <c r="AE197" s="59">
        <f>IF($W197&lt;$L$3,0,INDEX(魂兽!$I$8:$I$126,MATCH(魂兽1!$X$3,魂兽!$G$8:$G$126,1),1))</f>
        <v>0.6</v>
      </c>
      <c r="AF197" s="59">
        <f>IF($W197&lt;$L$3,0,INDEX(魂兽!$I$8:$I$126,MATCH(魂兽1!$X$3,魂兽!$G$8:$G$126,1),1))</f>
        <v>0.6</v>
      </c>
      <c r="AG197" s="59">
        <f>IF($W197&lt;$L$3,0,INDEX(魂兽!$I$8:$I$126,MATCH(魂兽1!$X$3,魂兽!$G$8:$G$126,1),1))</f>
        <v>0.6</v>
      </c>
      <c r="AH197" s="59">
        <f>IF($W197&lt;$L$3,0,INDEX(魂兽!$I$8:$I$126,MATCH(魂兽1!$X$3,魂兽!$G$8:$G$126,1),1))</f>
        <v>0.6</v>
      </c>
      <c r="AI197" s="59">
        <f>IF($W197&lt;$L$3,0,INDEX(魂兽!$I$8:$I$126,MATCH(魂兽1!$X$3,魂兽!$G$8:$G$126,1),1))</f>
        <v>0.6</v>
      </c>
      <c r="AJ197" s="59">
        <f>IF($W197&lt;$L$3,0,INDEX(魂兽!$I$8:$I$126,MATCH(魂兽1!$X$3,魂兽!$G$8:$G$126,1),1))</f>
        <v>0.6</v>
      </c>
      <c r="AK197" s="59">
        <f>IF($W197&lt;$L$3,0,INDEX(魂兽!$I$8:$I$126,MATCH(魂兽1!$X$3,魂兽!$G$8:$G$126,1),1))</f>
        <v>0.6</v>
      </c>
      <c r="AN197" s="58">
        <v>191</v>
      </c>
      <c r="AO197" s="58">
        <f>IF(G197&lt;$A$3,0,INDEX(魂兽!$DG$79:$DN$85,MATCH(魂兽1!$B$3,魂兽!$DF$79:$DF$85,0),7)+INDEX(魂兽!$CN$97:$CU$102,MATCH(魂兽1!$C$3,魂兽!$CM$97:$CM$102,0),7)+INDEX(魂兽!$BP$101:$BW$125,MATCH(魂兽1!$D$3,魂兽!$BO$101:$BO$125,0),7))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97" s="58">
        <f>IF(G197&lt;$A$3,0,INDEX(魂兽!$DG$79:$DN$85,MATCH(魂兽1!$B$3,魂兽!$DF$79:$DF$85,0),8)+INDEX(魂兽!$CN$97:$CU$102,MATCH(魂兽1!$C$3,魂兽!$CM$97:$CM$102,0),8)+INDEX(魂兽!$BP$101:$BW$125,MATCH(魂兽1!$D$3,魂兽!$BO$101:$BO$125,0),8))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98" spans="7:42" x14ac:dyDescent="0.2">
      <c r="G198" s="58">
        <v>192</v>
      </c>
      <c r="H198" s="29">
        <f>IF(G198&lt;$A$3,0,INDEX(魂兽!$DG$79:$DN$85,MATCH(魂兽1!$B$3,魂兽!$DF$79:$DF$85,0),4)+INDEX(魂兽!$CN$97:$CU$102,MATCH(魂兽1!$C$3,魂兽!$CM$97:$CM$102,0),4)+INDEX(魂兽!$BP$101:$BW$125,MATCH(魂兽1!$D$3,魂兽!$BO$101:$BO$125,0),4))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98" s="31">
        <f>IF(G198&lt;$A$3,0,INDEX(魂兽!$DG$79:$DN$85,MATCH(魂兽1!$B$3,魂兽!$DF$79:$DF$85,0),1)+INDEX(魂兽!$CN$97:$CU$102,MATCH(魂兽1!$C$3,魂兽!$CM$97:$CM$102,0),1)+INDEX(魂兽!$BP$101:$BW$125,MATCH(魂兽1!$D$3,魂兽!$BO$101:$BO$125,0),1))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98" s="58">
        <f>IF(G198&lt;$A$3,0,INDEX(魂兽!$DG$79:$DN$85,MATCH(魂兽1!$B$3,魂兽!$DF$79:$DF$85,0),2)+INDEX(魂兽!$CN$97:$CU$102,MATCH(魂兽1!$C$3,魂兽!$CM$97:$CM$102,0),2)+INDEX(魂兽!$BP$101:$BW$125,MATCH(魂兽1!$D$3,魂兽!$BO$101:$BO$125,0),2))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98" s="58">
        <f>IF(G198&lt;$A$3,0,INDEX(魂兽!$DG$79:$DN$85,MATCH(魂兽1!$B$3,魂兽!$DF$79:$DF$85,0),3)+INDEX(魂兽!$CN$97:$CU$102,MATCH(魂兽1!$C$3,魂兽!$CM$97:$CM$102,0),3)+INDEX(魂兽!$BP$101:$BW$125,MATCH(魂兽1!$D$3,魂兽!$BO$101:$BO$125,0),3))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98" s="58">
        <f>IF(G198&lt;$A$3,0,INDEX(魂兽!$DG$79:$DN$85,MATCH(魂兽1!$B$3,魂兽!$DF$79:$DF$85,0),5)+INDEX(魂兽!$CN$97:$CU$102,MATCH(魂兽1!$C$3,魂兽!$CM$97:$CM$102,0),5)+INDEX(魂兽!$BP$101:$BW$125,MATCH(魂兽1!$D$3,魂兽!$BO$101:$BO$125,0),5))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98" s="58">
        <f>IF(G198&lt;$A$3,0,INDEX(魂兽!$DG$79:$DN$85,MATCH(魂兽1!$B$3,魂兽!$DF$79:$DF$85,0),6)+INDEX(魂兽!$CN$97:$CU$102,MATCH(魂兽1!$C$3,魂兽!$CM$97:$CM$102,0),6)+INDEX(魂兽!$BP$101:$BW$125,MATCH(魂兽1!$D$3,魂兽!$BO$101:$BO$125,0),6))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98" s="58">
        <v>192</v>
      </c>
      <c r="X198" s="59">
        <f>IF($W198&lt;$L$3,0,INDEX(魂兽!$I$8:$I$126,MATCH(魂兽1!$X$3,魂兽!$G$8:$G$126,1),1))</f>
        <v>0.6</v>
      </c>
      <c r="Y198" s="59">
        <f>IF($W198&lt;$L$3,0,INDEX(魂兽!$I$8:$I$126,MATCH(魂兽1!$X$3,魂兽!$G$8:$G$126,1),1))</f>
        <v>0.6</v>
      </c>
      <c r="Z198" s="59">
        <f>IF($W198&lt;$L$3,0,INDEX(魂兽!$I$8:$I$126,MATCH(魂兽1!$X$3,魂兽!$G$8:$G$126,1),1))</f>
        <v>0.6</v>
      </c>
      <c r="AA198" s="59">
        <f>IF($W198&lt;$L$3,0,INDEX(魂兽!$I$8:$I$126,MATCH(魂兽1!$X$3,魂兽!$G$8:$G$126,1),1))</f>
        <v>0.6</v>
      </c>
      <c r="AB198" s="59">
        <f>IF($W198&lt;$L$3,0,INDEX(魂兽!$I$8:$I$126,MATCH(魂兽1!$X$3,魂兽!$G$8:$G$126,1),1))</f>
        <v>0.6</v>
      </c>
      <c r="AC198" s="59">
        <f>IF($W198&lt;$L$3,0,INDEX(魂兽!$I$8:$I$126,MATCH(魂兽1!$X$3,魂兽!$G$8:$G$126,1),1))</f>
        <v>0.6</v>
      </c>
      <c r="AD198" s="59">
        <f>IF($W198&lt;$L$3,0,INDEX(魂兽!$I$8:$I$126,MATCH(魂兽1!$X$3,魂兽!$G$8:$G$126,1),1))</f>
        <v>0.6</v>
      </c>
      <c r="AE198" s="59">
        <f>IF($W198&lt;$L$3,0,INDEX(魂兽!$I$8:$I$126,MATCH(魂兽1!$X$3,魂兽!$G$8:$G$126,1),1))</f>
        <v>0.6</v>
      </c>
      <c r="AF198" s="59">
        <f>IF($W198&lt;$L$3,0,INDEX(魂兽!$I$8:$I$126,MATCH(魂兽1!$X$3,魂兽!$G$8:$G$126,1),1))</f>
        <v>0.6</v>
      </c>
      <c r="AG198" s="59">
        <f>IF($W198&lt;$L$3,0,INDEX(魂兽!$I$8:$I$126,MATCH(魂兽1!$X$3,魂兽!$G$8:$G$126,1),1))</f>
        <v>0.6</v>
      </c>
      <c r="AH198" s="59">
        <f>IF($W198&lt;$L$3,0,INDEX(魂兽!$I$8:$I$126,MATCH(魂兽1!$X$3,魂兽!$G$8:$G$126,1),1))</f>
        <v>0.6</v>
      </c>
      <c r="AI198" s="59">
        <f>IF($W198&lt;$L$3,0,INDEX(魂兽!$I$8:$I$126,MATCH(魂兽1!$X$3,魂兽!$G$8:$G$126,1),1))</f>
        <v>0.6</v>
      </c>
      <c r="AJ198" s="59">
        <f>IF($W198&lt;$L$3,0,INDEX(魂兽!$I$8:$I$126,MATCH(魂兽1!$X$3,魂兽!$G$8:$G$126,1),1))</f>
        <v>0.6</v>
      </c>
      <c r="AK198" s="59">
        <f>IF($W198&lt;$L$3,0,INDEX(魂兽!$I$8:$I$126,MATCH(魂兽1!$X$3,魂兽!$G$8:$G$126,1),1))</f>
        <v>0.6</v>
      </c>
      <c r="AN198" s="58">
        <v>192</v>
      </c>
      <c r="AO198" s="58">
        <f>IF(G198&lt;$A$3,0,INDEX(魂兽!$DG$79:$DN$85,MATCH(魂兽1!$B$3,魂兽!$DF$79:$DF$85,0),7)+INDEX(魂兽!$CN$97:$CU$102,MATCH(魂兽1!$C$3,魂兽!$CM$97:$CM$102,0),7)+INDEX(魂兽!$BP$101:$BW$125,MATCH(魂兽1!$D$3,魂兽!$BO$101:$BO$125,0),7))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98" s="58">
        <f>IF(G198&lt;$A$3,0,INDEX(魂兽!$DG$79:$DN$85,MATCH(魂兽1!$B$3,魂兽!$DF$79:$DF$85,0),8)+INDEX(魂兽!$CN$97:$CU$102,MATCH(魂兽1!$C$3,魂兽!$CM$97:$CM$102,0),8)+INDEX(魂兽!$BP$101:$BW$125,MATCH(魂兽1!$D$3,魂兽!$BO$101:$BO$125,0),8))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199" spans="7:42" x14ac:dyDescent="0.2">
      <c r="G199" s="58">
        <v>193</v>
      </c>
      <c r="H199" s="29">
        <f>IF(G199&lt;$A$3,0,INDEX(魂兽!$DG$79:$DN$85,MATCH(魂兽1!$B$3,魂兽!$DF$79:$DF$85,0),4)+INDEX(魂兽!$CN$97:$CU$102,MATCH(魂兽1!$C$3,魂兽!$CM$97:$CM$102,0),4)+INDEX(魂兽!$BP$101:$BW$125,MATCH(魂兽1!$D$3,魂兽!$BO$101:$BO$125,0),4))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199" s="31">
        <f>IF(G199&lt;$A$3,0,INDEX(魂兽!$DG$79:$DN$85,MATCH(魂兽1!$B$3,魂兽!$DF$79:$DF$85,0),1)+INDEX(魂兽!$CN$97:$CU$102,MATCH(魂兽1!$C$3,魂兽!$CM$97:$CM$102,0),1)+INDEX(魂兽!$BP$101:$BW$125,MATCH(魂兽1!$D$3,魂兽!$BO$101:$BO$125,0),1))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199" s="58">
        <f>IF(G199&lt;$A$3,0,INDEX(魂兽!$DG$79:$DN$85,MATCH(魂兽1!$B$3,魂兽!$DF$79:$DF$85,0),2)+INDEX(魂兽!$CN$97:$CU$102,MATCH(魂兽1!$C$3,魂兽!$CM$97:$CM$102,0),2)+INDEX(魂兽!$BP$101:$BW$125,MATCH(魂兽1!$D$3,魂兽!$BO$101:$BO$125,0),2))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199" s="58">
        <f>IF(G199&lt;$A$3,0,INDEX(魂兽!$DG$79:$DN$85,MATCH(魂兽1!$B$3,魂兽!$DF$79:$DF$85,0),3)+INDEX(魂兽!$CN$97:$CU$102,MATCH(魂兽1!$C$3,魂兽!$CM$97:$CM$102,0),3)+INDEX(魂兽!$BP$101:$BW$125,MATCH(魂兽1!$D$3,魂兽!$BO$101:$BO$125,0),3))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199" s="58">
        <f>IF(G199&lt;$A$3,0,INDEX(魂兽!$DG$79:$DN$85,MATCH(魂兽1!$B$3,魂兽!$DF$79:$DF$85,0),5)+INDEX(魂兽!$CN$97:$CU$102,MATCH(魂兽1!$C$3,魂兽!$CM$97:$CM$102,0),5)+INDEX(魂兽!$BP$101:$BW$125,MATCH(魂兽1!$D$3,魂兽!$BO$101:$BO$125,0),5))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199" s="58">
        <f>IF(G199&lt;$A$3,0,INDEX(魂兽!$DG$79:$DN$85,MATCH(魂兽1!$B$3,魂兽!$DF$79:$DF$85,0),6)+INDEX(魂兽!$CN$97:$CU$102,MATCH(魂兽1!$C$3,魂兽!$CM$97:$CM$102,0),6)+INDEX(魂兽!$BP$101:$BW$125,MATCH(魂兽1!$D$3,魂兽!$BO$101:$BO$125,0),6))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199" s="58">
        <v>193</v>
      </c>
      <c r="X199" s="59">
        <f>IF($W199&lt;$L$3,0,INDEX(魂兽!$I$8:$I$126,MATCH(魂兽1!$X$3,魂兽!$G$8:$G$126,1),1))</f>
        <v>0.6</v>
      </c>
      <c r="Y199" s="59">
        <f>IF($W199&lt;$L$3,0,INDEX(魂兽!$I$8:$I$126,MATCH(魂兽1!$X$3,魂兽!$G$8:$G$126,1),1))</f>
        <v>0.6</v>
      </c>
      <c r="Z199" s="59">
        <f>IF($W199&lt;$L$3,0,INDEX(魂兽!$I$8:$I$126,MATCH(魂兽1!$X$3,魂兽!$G$8:$G$126,1),1))</f>
        <v>0.6</v>
      </c>
      <c r="AA199" s="59">
        <f>IF($W199&lt;$L$3,0,INDEX(魂兽!$I$8:$I$126,MATCH(魂兽1!$X$3,魂兽!$G$8:$G$126,1),1))</f>
        <v>0.6</v>
      </c>
      <c r="AB199" s="59">
        <f>IF($W199&lt;$L$3,0,INDEX(魂兽!$I$8:$I$126,MATCH(魂兽1!$X$3,魂兽!$G$8:$G$126,1),1))</f>
        <v>0.6</v>
      </c>
      <c r="AC199" s="59">
        <f>IF($W199&lt;$L$3,0,INDEX(魂兽!$I$8:$I$126,MATCH(魂兽1!$X$3,魂兽!$G$8:$G$126,1),1))</f>
        <v>0.6</v>
      </c>
      <c r="AD199" s="59">
        <f>IF($W199&lt;$L$3,0,INDEX(魂兽!$I$8:$I$126,MATCH(魂兽1!$X$3,魂兽!$G$8:$G$126,1),1))</f>
        <v>0.6</v>
      </c>
      <c r="AE199" s="59">
        <f>IF($W199&lt;$L$3,0,INDEX(魂兽!$I$8:$I$126,MATCH(魂兽1!$X$3,魂兽!$G$8:$G$126,1),1))</f>
        <v>0.6</v>
      </c>
      <c r="AF199" s="59">
        <f>IF($W199&lt;$L$3,0,INDEX(魂兽!$I$8:$I$126,MATCH(魂兽1!$X$3,魂兽!$G$8:$G$126,1),1))</f>
        <v>0.6</v>
      </c>
      <c r="AG199" s="59">
        <f>IF($W199&lt;$L$3,0,INDEX(魂兽!$I$8:$I$126,MATCH(魂兽1!$X$3,魂兽!$G$8:$G$126,1),1))</f>
        <v>0.6</v>
      </c>
      <c r="AH199" s="59">
        <f>IF($W199&lt;$L$3,0,INDEX(魂兽!$I$8:$I$126,MATCH(魂兽1!$X$3,魂兽!$G$8:$G$126,1),1))</f>
        <v>0.6</v>
      </c>
      <c r="AI199" s="59">
        <f>IF($W199&lt;$L$3,0,INDEX(魂兽!$I$8:$I$126,MATCH(魂兽1!$X$3,魂兽!$G$8:$G$126,1),1))</f>
        <v>0.6</v>
      </c>
      <c r="AJ199" s="59">
        <f>IF($W199&lt;$L$3,0,INDEX(魂兽!$I$8:$I$126,MATCH(魂兽1!$X$3,魂兽!$G$8:$G$126,1),1))</f>
        <v>0.6</v>
      </c>
      <c r="AK199" s="59">
        <f>IF($W199&lt;$L$3,0,INDEX(魂兽!$I$8:$I$126,MATCH(魂兽1!$X$3,魂兽!$G$8:$G$126,1),1))</f>
        <v>0.6</v>
      </c>
      <c r="AN199" s="58">
        <v>193</v>
      </c>
      <c r="AO199" s="58">
        <f>IF(G199&lt;$A$3,0,INDEX(魂兽!$DG$79:$DN$85,MATCH(魂兽1!$B$3,魂兽!$DF$79:$DF$85,0),7)+INDEX(魂兽!$CN$97:$CU$102,MATCH(魂兽1!$C$3,魂兽!$CM$97:$CM$102,0),7)+INDEX(魂兽!$BP$101:$BW$125,MATCH(魂兽1!$D$3,魂兽!$BO$101:$BO$125,0),7))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199" s="58">
        <f>IF(G199&lt;$A$3,0,INDEX(魂兽!$DG$79:$DN$85,MATCH(魂兽1!$B$3,魂兽!$DF$79:$DF$85,0),8)+INDEX(魂兽!$CN$97:$CU$102,MATCH(魂兽1!$C$3,魂兽!$CM$97:$CM$102,0),8)+INDEX(魂兽!$BP$101:$BW$125,MATCH(魂兽1!$D$3,魂兽!$BO$101:$BO$125,0),8))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200" spans="7:42" x14ac:dyDescent="0.2">
      <c r="G200" s="58">
        <v>194</v>
      </c>
      <c r="H200" s="29">
        <f>IF(G200&lt;$A$3,0,INDEX(魂兽!$DG$79:$DN$85,MATCH(魂兽1!$B$3,魂兽!$DF$79:$DF$85,0),4)+INDEX(魂兽!$CN$97:$CU$102,MATCH(魂兽1!$C$3,魂兽!$CM$97:$CM$102,0),4)+INDEX(魂兽!$BP$101:$BW$125,MATCH(魂兽1!$D$3,魂兽!$BO$101:$BO$125,0),4))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200" s="31">
        <f>IF(G200&lt;$A$3,0,INDEX(魂兽!$DG$79:$DN$85,MATCH(魂兽1!$B$3,魂兽!$DF$79:$DF$85,0),1)+INDEX(魂兽!$CN$97:$CU$102,MATCH(魂兽1!$C$3,魂兽!$CM$97:$CM$102,0),1)+INDEX(魂兽!$BP$101:$BW$125,MATCH(魂兽1!$D$3,魂兽!$BO$101:$BO$125,0),1))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200" s="58">
        <f>IF(G200&lt;$A$3,0,INDEX(魂兽!$DG$79:$DN$85,MATCH(魂兽1!$B$3,魂兽!$DF$79:$DF$85,0),2)+INDEX(魂兽!$CN$97:$CU$102,MATCH(魂兽1!$C$3,魂兽!$CM$97:$CM$102,0),2)+INDEX(魂兽!$BP$101:$BW$125,MATCH(魂兽1!$D$3,魂兽!$BO$101:$BO$125,0),2))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200" s="58">
        <f>IF(G200&lt;$A$3,0,INDEX(魂兽!$DG$79:$DN$85,MATCH(魂兽1!$B$3,魂兽!$DF$79:$DF$85,0),3)+INDEX(魂兽!$CN$97:$CU$102,MATCH(魂兽1!$C$3,魂兽!$CM$97:$CM$102,0),3)+INDEX(魂兽!$BP$101:$BW$125,MATCH(魂兽1!$D$3,魂兽!$BO$101:$BO$125,0),3))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200" s="58">
        <f>IF(G200&lt;$A$3,0,INDEX(魂兽!$DG$79:$DN$85,MATCH(魂兽1!$B$3,魂兽!$DF$79:$DF$85,0),5)+INDEX(魂兽!$CN$97:$CU$102,MATCH(魂兽1!$C$3,魂兽!$CM$97:$CM$102,0),5)+INDEX(魂兽!$BP$101:$BW$125,MATCH(魂兽1!$D$3,魂兽!$BO$101:$BO$125,0),5))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200" s="58">
        <f>IF(G200&lt;$A$3,0,INDEX(魂兽!$DG$79:$DN$85,MATCH(魂兽1!$B$3,魂兽!$DF$79:$DF$85,0),6)+INDEX(魂兽!$CN$97:$CU$102,MATCH(魂兽1!$C$3,魂兽!$CM$97:$CM$102,0),6)+INDEX(魂兽!$BP$101:$BW$125,MATCH(魂兽1!$D$3,魂兽!$BO$101:$BO$125,0),6))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200" s="58">
        <v>194</v>
      </c>
      <c r="X200" s="59">
        <f>IF($W200&lt;$L$3,0,INDEX(魂兽!$I$8:$I$126,MATCH(魂兽1!$X$3,魂兽!$G$8:$G$126,1),1))</f>
        <v>0.6</v>
      </c>
      <c r="Y200" s="59">
        <f>IF($W200&lt;$L$3,0,INDEX(魂兽!$I$8:$I$126,MATCH(魂兽1!$X$3,魂兽!$G$8:$G$126,1),1))</f>
        <v>0.6</v>
      </c>
      <c r="Z200" s="59">
        <f>IF($W200&lt;$L$3,0,INDEX(魂兽!$I$8:$I$126,MATCH(魂兽1!$X$3,魂兽!$G$8:$G$126,1),1))</f>
        <v>0.6</v>
      </c>
      <c r="AA200" s="59">
        <f>IF($W200&lt;$L$3,0,INDEX(魂兽!$I$8:$I$126,MATCH(魂兽1!$X$3,魂兽!$G$8:$G$126,1),1))</f>
        <v>0.6</v>
      </c>
      <c r="AB200" s="59">
        <f>IF($W200&lt;$L$3,0,INDEX(魂兽!$I$8:$I$126,MATCH(魂兽1!$X$3,魂兽!$G$8:$G$126,1),1))</f>
        <v>0.6</v>
      </c>
      <c r="AC200" s="59">
        <f>IF($W200&lt;$L$3,0,INDEX(魂兽!$I$8:$I$126,MATCH(魂兽1!$X$3,魂兽!$G$8:$G$126,1),1))</f>
        <v>0.6</v>
      </c>
      <c r="AD200" s="59">
        <f>IF($W200&lt;$L$3,0,INDEX(魂兽!$I$8:$I$126,MATCH(魂兽1!$X$3,魂兽!$G$8:$G$126,1),1))</f>
        <v>0.6</v>
      </c>
      <c r="AE200" s="59">
        <f>IF($W200&lt;$L$3,0,INDEX(魂兽!$I$8:$I$126,MATCH(魂兽1!$X$3,魂兽!$G$8:$G$126,1),1))</f>
        <v>0.6</v>
      </c>
      <c r="AF200" s="59">
        <f>IF($W200&lt;$L$3,0,INDEX(魂兽!$I$8:$I$126,MATCH(魂兽1!$X$3,魂兽!$G$8:$G$126,1),1))</f>
        <v>0.6</v>
      </c>
      <c r="AG200" s="59">
        <f>IF($W200&lt;$L$3,0,INDEX(魂兽!$I$8:$I$126,MATCH(魂兽1!$X$3,魂兽!$G$8:$G$126,1),1))</f>
        <v>0.6</v>
      </c>
      <c r="AH200" s="59">
        <f>IF($W200&lt;$L$3,0,INDEX(魂兽!$I$8:$I$126,MATCH(魂兽1!$X$3,魂兽!$G$8:$G$126,1),1))</f>
        <v>0.6</v>
      </c>
      <c r="AI200" s="59">
        <f>IF($W200&lt;$L$3,0,INDEX(魂兽!$I$8:$I$126,MATCH(魂兽1!$X$3,魂兽!$G$8:$G$126,1),1))</f>
        <v>0.6</v>
      </c>
      <c r="AJ200" s="59">
        <f>IF($W200&lt;$L$3,0,INDEX(魂兽!$I$8:$I$126,MATCH(魂兽1!$X$3,魂兽!$G$8:$G$126,1),1))</f>
        <v>0.6</v>
      </c>
      <c r="AK200" s="59">
        <f>IF($W200&lt;$L$3,0,INDEX(魂兽!$I$8:$I$126,MATCH(魂兽1!$X$3,魂兽!$G$8:$G$126,1),1))</f>
        <v>0.6</v>
      </c>
      <c r="AN200" s="58">
        <v>194</v>
      </c>
      <c r="AO200" s="58">
        <f>IF(G200&lt;$A$3,0,INDEX(魂兽!$DG$79:$DN$85,MATCH(魂兽1!$B$3,魂兽!$DF$79:$DF$85,0),7)+INDEX(魂兽!$CN$97:$CU$102,MATCH(魂兽1!$C$3,魂兽!$CM$97:$CM$102,0),7)+INDEX(魂兽!$BP$101:$BW$125,MATCH(魂兽1!$D$3,魂兽!$BO$101:$BO$125,0),7))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200" s="58">
        <f>IF(G200&lt;$A$3,0,INDEX(魂兽!$DG$79:$DN$85,MATCH(魂兽1!$B$3,魂兽!$DF$79:$DF$85,0),8)+INDEX(魂兽!$CN$97:$CU$102,MATCH(魂兽1!$C$3,魂兽!$CM$97:$CM$102,0),8)+INDEX(魂兽!$BP$101:$BW$125,MATCH(魂兽1!$D$3,魂兽!$BO$101:$BO$125,0),8))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201" spans="7:42" x14ac:dyDescent="0.2">
      <c r="G201" s="58">
        <v>195</v>
      </c>
      <c r="H201" s="29">
        <f>IF(G201&lt;$A$3,0,INDEX(魂兽!$DG$79:$DN$85,MATCH(魂兽1!$B$3,魂兽!$DF$79:$DF$85,0),4)+INDEX(魂兽!$CN$97:$CU$102,MATCH(魂兽1!$C$3,魂兽!$CM$97:$CM$102,0),4)+INDEX(魂兽!$BP$101:$BW$125,MATCH(魂兽1!$D$3,魂兽!$BO$101:$BO$125,0),4))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201" s="31">
        <f>IF(G201&lt;$A$3,0,INDEX(魂兽!$DG$79:$DN$85,MATCH(魂兽1!$B$3,魂兽!$DF$79:$DF$85,0),1)+INDEX(魂兽!$CN$97:$CU$102,MATCH(魂兽1!$C$3,魂兽!$CM$97:$CM$102,0),1)+INDEX(魂兽!$BP$101:$BW$125,MATCH(魂兽1!$D$3,魂兽!$BO$101:$BO$125,0),1))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201" s="58">
        <f>IF(G201&lt;$A$3,0,INDEX(魂兽!$DG$79:$DN$85,MATCH(魂兽1!$B$3,魂兽!$DF$79:$DF$85,0),2)+INDEX(魂兽!$CN$97:$CU$102,MATCH(魂兽1!$C$3,魂兽!$CM$97:$CM$102,0),2)+INDEX(魂兽!$BP$101:$BW$125,MATCH(魂兽1!$D$3,魂兽!$BO$101:$BO$125,0),2))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201" s="58">
        <f>IF(G201&lt;$A$3,0,INDEX(魂兽!$DG$79:$DN$85,MATCH(魂兽1!$B$3,魂兽!$DF$79:$DF$85,0),3)+INDEX(魂兽!$CN$97:$CU$102,MATCH(魂兽1!$C$3,魂兽!$CM$97:$CM$102,0),3)+INDEX(魂兽!$BP$101:$BW$125,MATCH(魂兽1!$D$3,魂兽!$BO$101:$BO$125,0),3))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201" s="58">
        <f>IF(G201&lt;$A$3,0,INDEX(魂兽!$DG$79:$DN$85,MATCH(魂兽1!$B$3,魂兽!$DF$79:$DF$85,0),5)+INDEX(魂兽!$CN$97:$CU$102,MATCH(魂兽1!$C$3,魂兽!$CM$97:$CM$102,0),5)+INDEX(魂兽!$BP$101:$BW$125,MATCH(魂兽1!$D$3,魂兽!$BO$101:$BO$125,0),5))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201" s="58">
        <f>IF(G201&lt;$A$3,0,INDEX(魂兽!$DG$79:$DN$85,MATCH(魂兽1!$B$3,魂兽!$DF$79:$DF$85,0),6)+INDEX(魂兽!$CN$97:$CU$102,MATCH(魂兽1!$C$3,魂兽!$CM$97:$CM$102,0),6)+INDEX(魂兽!$BP$101:$BW$125,MATCH(魂兽1!$D$3,魂兽!$BO$101:$BO$125,0),6))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201" s="58">
        <v>195</v>
      </c>
      <c r="X201" s="59">
        <f>IF($W201&lt;$L$3,0,INDEX(魂兽!$I$8:$I$126,MATCH(魂兽1!$X$3,魂兽!$G$8:$G$126,1),1))</f>
        <v>0.6</v>
      </c>
      <c r="Y201" s="59">
        <f>IF($W201&lt;$L$3,0,INDEX(魂兽!$I$8:$I$126,MATCH(魂兽1!$X$3,魂兽!$G$8:$G$126,1),1))</f>
        <v>0.6</v>
      </c>
      <c r="Z201" s="59">
        <f>IF($W201&lt;$L$3,0,INDEX(魂兽!$I$8:$I$126,MATCH(魂兽1!$X$3,魂兽!$G$8:$G$126,1),1))</f>
        <v>0.6</v>
      </c>
      <c r="AA201" s="59">
        <f>IF($W201&lt;$L$3,0,INDEX(魂兽!$I$8:$I$126,MATCH(魂兽1!$X$3,魂兽!$G$8:$G$126,1),1))</f>
        <v>0.6</v>
      </c>
      <c r="AB201" s="59">
        <f>IF($W201&lt;$L$3,0,INDEX(魂兽!$I$8:$I$126,MATCH(魂兽1!$X$3,魂兽!$G$8:$G$126,1),1))</f>
        <v>0.6</v>
      </c>
      <c r="AC201" s="59">
        <f>IF($W201&lt;$L$3,0,INDEX(魂兽!$I$8:$I$126,MATCH(魂兽1!$X$3,魂兽!$G$8:$G$126,1),1))</f>
        <v>0.6</v>
      </c>
      <c r="AD201" s="59">
        <f>IF($W201&lt;$L$3,0,INDEX(魂兽!$I$8:$I$126,MATCH(魂兽1!$X$3,魂兽!$G$8:$G$126,1),1))</f>
        <v>0.6</v>
      </c>
      <c r="AE201" s="59">
        <f>IF($W201&lt;$L$3,0,INDEX(魂兽!$I$8:$I$126,MATCH(魂兽1!$X$3,魂兽!$G$8:$G$126,1),1))</f>
        <v>0.6</v>
      </c>
      <c r="AF201" s="59">
        <f>IF($W201&lt;$L$3,0,INDEX(魂兽!$I$8:$I$126,MATCH(魂兽1!$X$3,魂兽!$G$8:$G$126,1),1))</f>
        <v>0.6</v>
      </c>
      <c r="AG201" s="59">
        <f>IF($W201&lt;$L$3,0,INDEX(魂兽!$I$8:$I$126,MATCH(魂兽1!$X$3,魂兽!$G$8:$G$126,1),1))</f>
        <v>0.6</v>
      </c>
      <c r="AH201" s="59">
        <f>IF($W201&lt;$L$3,0,INDEX(魂兽!$I$8:$I$126,MATCH(魂兽1!$X$3,魂兽!$G$8:$G$126,1),1))</f>
        <v>0.6</v>
      </c>
      <c r="AI201" s="59">
        <f>IF($W201&lt;$L$3,0,INDEX(魂兽!$I$8:$I$126,MATCH(魂兽1!$X$3,魂兽!$G$8:$G$126,1),1))</f>
        <v>0.6</v>
      </c>
      <c r="AJ201" s="59">
        <f>IF($W201&lt;$L$3,0,INDEX(魂兽!$I$8:$I$126,MATCH(魂兽1!$X$3,魂兽!$G$8:$G$126,1),1))</f>
        <v>0.6</v>
      </c>
      <c r="AK201" s="59">
        <f>IF($W201&lt;$L$3,0,INDEX(魂兽!$I$8:$I$126,MATCH(魂兽1!$X$3,魂兽!$G$8:$G$126,1),1))</f>
        <v>0.6</v>
      </c>
      <c r="AN201" s="58">
        <v>195</v>
      </c>
      <c r="AO201" s="58">
        <f>IF(G201&lt;$A$3,0,INDEX(魂兽!$DG$79:$DN$85,MATCH(魂兽1!$B$3,魂兽!$DF$79:$DF$85,0),7)+INDEX(魂兽!$CN$97:$CU$102,MATCH(魂兽1!$C$3,魂兽!$CM$97:$CM$102,0),7)+INDEX(魂兽!$BP$101:$BW$125,MATCH(魂兽1!$D$3,魂兽!$BO$101:$BO$125,0),7))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201" s="58">
        <f>IF(G201&lt;$A$3,0,INDEX(魂兽!$DG$79:$DN$85,MATCH(魂兽1!$B$3,魂兽!$DF$79:$DF$85,0),8)+INDEX(魂兽!$CN$97:$CU$102,MATCH(魂兽1!$C$3,魂兽!$CM$97:$CM$102,0),8)+INDEX(魂兽!$BP$101:$BW$125,MATCH(魂兽1!$D$3,魂兽!$BO$101:$BO$125,0),8))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202" spans="7:42" x14ac:dyDescent="0.2">
      <c r="G202" s="58">
        <v>196</v>
      </c>
      <c r="H202" s="29">
        <f>IF(G202&lt;$A$3,0,INDEX(魂兽!$DG$79:$DN$85,MATCH(魂兽1!$B$3,魂兽!$DF$79:$DF$85,0),4)+INDEX(魂兽!$CN$97:$CU$102,MATCH(魂兽1!$C$3,魂兽!$CM$97:$CM$102,0),4)+INDEX(魂兽!$BP$101:$BW$125,MATCH(魂兽1!$D$3,魂兽!$BO$101:$BO$125,0),4))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202" s="31">
        <f>IF(G202&lt;$A$3,0,INDEX(魂兽!$DG$79:$DN$85,MATCH(魂兽1!$B$3,魂兽!$DF$79:$DF$85,0),1)+INDEX(魂兽!$CN$97:$CU$102,MATCH(魂兽1!$C$3,魂兽!$CM$97:$CM$102,0),1)+INDEX(魂兽!$BP$101:$BW$125,MATCH(魂兽1!$D$3,魂兽!$BO$101:$BO$125,0),1))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202" s="58">
        <f>IF(G202&lt;$A$3,0,INDEX(魂兽!$DG$79:$DN$85,MATCH(魂兽1!$B$3,魂兽!$DF$79:$DF$85,0),2)+INDEX(魂兽!$CN$97:$CU$102,MATCH(魂兽1!$C$3,魂兽!$CM$97:$CM$102,0),2)+INDEX(魂兽!$BP$101:$BW$125,MATCH(魂兽1!$D$3,魂兽!$BO$101:$BO$125,0),2))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202" s="58">
        <f>IF(G202&lt;$A$3,0,INDEX(魂兽!$DG$79:$DN$85,MATCH(魂兽1!$B$3,魂兽!$DF$79:$DF$85,0),3)+INDEX(魂兽!$CN$97:$CU$102,MATCH(魂兽1!$C$3,魂兽!$CM$97:$CM$102,0),3)+INDEX(魂兽!$BP$101:$BW$125,MATCH(魂兽1!$D$3,魂兽!$BO$101:$BO$125,0),3))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202" s="58">
        <f>IF(G202&lt;$A$3,0,INDEX(魂兽!$DG$79:$DN$85,MATCH(魂兽1!$B$3,魂兽!$DF$79:$DF$85,0),5)+INDEX(魂兽!$CN$97:$CU$102,MATCH(魂兽1!$C$3,魂兽!$CM$97:$CM$102,0),5)+INDEX(魂兽!$BP$101:$BW$125,MATCH(魂兽1!$D$3,魂兽!$BO$101:$BO$125,0),5))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202" s="58">
        <f>IF(G202&lt;$A$3,0,INDEX(魂兽!$DG$79:$DN$85,MATCH(魂兽1!$B$3,魂兽!$DF$79:$DF$85,0),6)+INDEX(魂兽!$CN$97:$CU$102,MATCH(魂兽1!$C$3,魂兽!$CM$97:$CM$102,0),6)+INDEX(魂兽!$BP$101:$BW$125,MATCH(魂兽1!$D$3,魂兽!$BO$101:$BO$125,0),6))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202" s="58">
        <v>196</v>
      </c>
      <c r="X202" s="59">
        <f>IF($W202&lt;$L$3,0,INDEX(魂兽!$I$8:$I$126,MATCH(魂兽1!$X$3,魂兽!$G$8:$G$126,1),1))</f>
        <v>0.6</v>
      </c>
      <c r="Y202" s="59">
        <f>IF($W202&lt;$L$3,0,INDEX(魂兽!$I$8:$I$126,MATCH(魂兽1!$X$3,魂兽!$G$8:$G$126,1),1))</f>
        <v>0.6</v>
      </c>
      <c r="Z202" s="59">
        <f>IF($W202&lt;$L$3,0,INDEX(魂兽!$I$8:$I$126,MATCH(魂兽1!$X$3,魂兽!$G$8:$G$126,1),1))</f>
        <v>0.6</v>
      </c>
      <c r="AA202" s="59">
        <f>IF($W202&lt;$L$3,0,INDEX(魂兽!$I$8:$I$126,MATCH(魂兽1!$X$3,魂兽!$G$8:$G$126,1),1))</f>
        <v>0.6</v>
      </c>
      <c r="AB202" s="59">
        <f>IF($W202&lt;$L$3,0,INDEX(魂兽!$I$8:$I$126,MATCH(魂兽1!$X$3,魂兽!$G$8:$G$126,1),1))</f>
        <v>0.6</v>
      </c>
      <c r="AC202" s="59">
        <f>IF($W202&lt;$L$3,0,INDEX(魂兽!$I$8:$I$126,MATCH(魂兽1!$X$3,魂兽!$G$8:$G$126,1),1))</f>
        <v>0.6</v>
      </c>
      <c r="AD202" s="59">
        <f>IF($W202&lt;$L$3,0,INDEX(魂兽!$I$8:$I$126,MATCH(魂兽1!$X$3,魂兽!$G$8:$G$126,1),1))</f>
        <v>0.6</v>
      </c>
      <c r="AE202" s="59">
        <f>IF($W202&lt;$L$3,0,INDEX(魂兽!$I$8:$I$126,MATCH(魂兽1!$X$3,魂兽!$G$8:$G$126,1),1))</f>
        <v>0.6</v>
      </c>
      <c r="AF202" s="59">
        <f>IF($W202&lt;$L$3,0,INDEX(魂兽!$I$8:$I$126,MATCH(魂兽1!$X$3,魂兽!$G$8:$G$126,1),1))</f>
        <v>0.6</v>
      </c>
      <c r="AG202" s="59">
        <f>IF($W202&lt;$L$3,0,INDEX(魂兽!$I$8:$I$126,MATCH(魂兽1!$X$3,魂兽!$G$8:$G$126,1),1))</f>
        <v>0.6</v>
      </c>
      <c r="AH202" s="59">
        <f>IF($W202&lt;$L$3,0,INDEX(魂兽!$I$8:$I$126,MATCH(魂兽1!$X$3,魂兽!$G$8:$G$126,1),1))</f>
        <v>0.6</v>
      </c>
      <c r="AI202" s="59">
        <f>IF($W202&lt;$L$3,0,INDEX(魂兽!$I$8:$I$126,MATCH(魂兽1!$X$3,魂兽!$G$8:$G$126,1),1))</f>
        <v>0.6</v>
      </c>
      <c r="AJ202" s="59">
        <f>IF($W202&lt;$L$3,0,INDEX(魂兽!$I$8:$I$126,MATCH(魂兽1!$X$3,魂兽!$G$8:$G$126,1),1))</f>
        <v>0.6</v>
      </c>
      <c r="AK202" s="59">
        <f>IF($W202&lt;$L$3,0,INDEX(魂兽!$I$8:$I$126,MATCH(魂兽1!$X$3,魂兽!$G$8:$G$126,1),1))</f>
        <v>0.6</v>
      </c>
      <c r="AN202" s="58">
        <v>196</v>
      </c>
      <c r="AO202" s="58">
        <f>IF(G202&lt;$A$3,0,INDEX(魂兽!$DG$79:$DN$85,MATCH(魂兽1!$B$3,魂兽!$DF$79:$DF$85,0),7)+INDEX(魂兽!$CN$97:$CU$102,MATCH(魂兽1!$C$3,魂兽!$CM$97:$CM$102,0),7)+INDEX(魂兽!$BP$101:$BW$125,MATCH(魂兽1!$D$3,魂兽!$BO$101:$BO$125,0),7))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202" s="58">
        <f>IF(G202&lt;$A$3,0,INDEX(魂兽!$DG$79:$DN$85,MATCH(魂兽1!$B$3,魂兽!$DF$79:$DF$85,0),8)+INDEX(魂兽!$CN$97:$CU$102,MATCH(魂兽1!$C$3,魂兽!$CM$97:$CM$102,0),8)+INDEX(魂兽!$BP$101:$BW$125,MATCH(魂兽1!$D$3,魂兽!$BO$101:$BO$125,0),8))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203" spans="7:42" x14ac:dyDescent="0.2">
      <c r="G203" s="58">
        <v>197</v>
      </c>
      <c r="H203" s="29">
        <f>IF(G203&lt;$A$3,0,INDEX(魂兽!$DG$79:$DN$85,MATCH(魂兽1!$B$3,魂兽!$DF$79:$DF$85,0),4)+INDEX(魂兽!$CN$97:$CU$102,MATCH(魂兽1!$C$3,魂兽!$CM$97:$CM$102,0),4)+INDEX(魂兽!$BP$101:$BW$125,MATCH(魂兽1!$D$3,魂兽!$BO$101:$BO$125,0),4))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203" s="31">
        <f>IF(G203&lt;$A$3,0,INDEX(魂兽!$DG$79:$DN$85,MATCH(魂兽1!$B$3,魂兽!$DF$79:$DF$85,0),1)+INDEX(魂兽!$CN$97:$CU$102,MATCH(魂兽1!$C$3,魂兽!$CM$97:$CM$102,0),1)+INDEX(魂兽!$BP$101:$BW$125,MATCH(魂兽1!$D$3,魂兽!$BO$101:$BO$125,0),1))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203" s="58">
        <f>IF(G203&lt;$A$3,0,INDEX(魂兽!$DG$79:$DN$85,MATCH(魂兽1!$B$3,魂兽!$DF$79:$DF$85,0),2)+INDEX(魂兽!$CN$97:$CU$102,MATCH(魂兽1!$C$3,魂兽!$CM$97:$CM$102,0),2)+INDEX(魂兽!$BP$101:$BW$125,MATCH(魂兽1!$D$3,魂兽!$BO$101:$BO$125,0),2))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203" s="58">
        <f>IF(G203&lt;$A$3,0,INDEX(魂兽!$DG$79:$DN$85,MATCH(魂兽1!$B$3,魂兽!$DF$79:$DF$85,0),3)+INDEX(魂兽!$CN$97:$CU$102,MATCH(魂兽1!$C$3,魂兽!$CM$97:$CM$102,0),3)+INDEX(魂兽!$BP$101:$BW$125,MATCH(魂兽1!$D$3,魂兽!$BO$101:$BO$125,0),3))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203" s="58">
        <f>IF(G203&lt;$A$3,0,INDEX(魂兽!$DG$79:$DN$85,MATCH(魂兽1!$B$3,魂兽!$DF$79:$DF$85,0),5)+INDEX(魂兽!$CN$97:$CU$102,MATCH(魂兽1!$C$3,魂兽!$CM$97:$CM$102,0),5)+INDEX(魂兽!$BP$101:$BW$125,MATCH(魂兽1!$D$3,魂兽!$BO$101:$BO$125,0),5))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203" s="58">
        <f>IF(G203&lt;$A$3,0,INDEX(魂兽!$DG$79:$DN$85,MATCH(魂兽1!$B$3,魂兽!$DF$79:$DF$85,0),6)+INDEX(魂兽!$CN$97:$CU$102,MATCH(魂兽1!$C$3,魂兽!$CM$97:$CM$102,0),6)+INDEX(魂兽!$BP$101:$BW$125,MATCH(魂兽1!$D$3,魂兽!$BO$101:$BO$125,0),6))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203" s="58">
        <v>197</v>
      </c>
      <c r="X203" s="59">
        <f>IF($W203&lt;$L$3,0,INDEX(魂兽!$I$8:$I$126,MATCH(魂兽1!$X$3,魂兽!$G$8:$G$126,1),1))</f>
        <v>0.6</v>
      </c>
      <c r="Y203" s="59">
        <f>IF($W203&lt;$L$3,0,INDEX(魂兽!$I$8:$I$126,MATCH(魂兽1!$X$3,魂兽!$G$8:$G$126,1),1))</f>
        <v>0.6</v>
      </c>
      <c r="Z203" s="59">
        <f>IF($W203&lt;$L$3,0,INDEX(魂兽!$I$8:$I$126,MATCH(魂兽1!$X$3,魂兽!$G$8:$G$126,1),1))</f>
        <v>0.6</v>
      </c>
      <c r="AA203" s="59">
        <f>IF($W203&lt;$L$3,0,INDEX(魂兽!$I$8:$I$126,MATCH(魂兽1!$X$3,魂兽!$G$8:$G$126,1),1))</f>
        <v>0.6</v>
      </c>
      <c r="AB203" s="59">
        <f>IF($W203&lt;$L$3,0,INDEX(魂兽!$I$8:$I$126,MATCH(魂兽1!$X$3,魂兽!$G$8:$G$126,1),1))</f>
        <v>0.6</v>
      </c>
      <c r="AC203" s="59">
        <f>IF($W203&lt;$L$3,0,INDEX(魂兽!$I$8:$I$126,MATCH(魂兽1!$X$3,魂兽!$G$8:$G$126,1),1))</f>
        <v>0.6</v>
      </c>
      <c r="AD203" s="59">
        <f>IF($W203&lt;$L$3,0,INDEX(魂兽!$I$8:$I$126,MATCH(魂兽1!$X$3,魂兽!$G$8:$G$126,1),1))</f>
        <v>0.6</v>
      </c>
      <c r="AE203" s="59">
        <f>IF($W203&lt;$L$3,0,INDEX(魂兽!$I$8:$I$126,MATCH(魂兽1!$X$3,魂兽!$G$8:$G$126,1),1))</f>
        <v>0.6</v>
      </c>
      <c r="AF203" s="59">
        <f>IF($W203&lt;$L$3,0,INDEX(魂兽!$I$8:$I$126,MATCH(魂兽1!$X$3,魂兽!$G$8:$G$126,1),1))</f>
        <v>0.6</v>
      </c>
      <c r="AG203" s="59">
        <f>IF($W203&lt;$L$3,0,INDEX(魂兽!$I$8:$I$126,MATCH(魂兽1!$X$3,魂兽!$G$8:$G$126,1),1))</f>
        <v>0.6</v>
      </c>
      <c r="AH203" s="59">
        <f>IF($W203&lt;$L$3,0,INDEX(魂兽!$I$8:$I$126,MATCH(魂兽1!$X$3,魂兽!$G$8:$G$126,1),1))</f>
        <v>0.6</v>
      </c>
      <c r="AI203" s="59">
        <f>IF($W203&lt;$L$3,0,INDEX(魂兽!$I$8:$I$126,MATCH(魂兽1!$X$3,魂兽!$G$8:$G$126,1),1))</f>
        <v>0.6</v>
      </c>
      <c r="AJ203" s="59">
        <f>IF($W203&lt;$L$3,0,INDEX(魂兽!$I$8:$I$126,MATCH(魂兽1!$X$3,魂兽!$G$8:$G$126,1),1))</f>
        <v>0.6</v>
      </c>
      <c r="AK203" s="59">
        <f>IF($W203&lt;$L$3,0,INDEX(魂兽!$I$8:$I$126,MATCH(魂兽1!$X$3,魂兽!$G$8:$G$126,1),1))</f>
        <v>0.6</v>
      </c>
      <c r="AN203" s="58">
        <v>197</v>
      </c>
      <c r="AO203" s="58">
        <f>IF(G203&lt;$A$3,0,INDEX(魂兽!$DG$79:$DN$85,MATCH(魂兽1!$B$3,魂兽!$DF$79:$DF$85,0),7)+INDEX(魂兽!$CN$97:$CU$102,MATCH(魂兽1!$C$3,魂兽!$CM$97:$CM$102,0),7)+INDEX(魂兽!$BP$101:$BW$125,MATCH(魂兽1!$D$3,魂兽!$BO$101:$BO$125,0),7))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203" s="58">
        <f>IF(G203&lt;$A$3,0,INDEX(魂兽!$DG$79:$DN$85,MATCH(魂兽1!$B$3,魂兽!$DF$79:$DF$85,0),8)+INDEX(魂兽!$CN$97:$CU$102,MATCH(魂兽1!$C$3,魂兽!$CM$97:$CM$102,0),8)+INDEX(魂兽!$BP$101:$BW$125,MATCH(魂兽1!$D$3,魂兽!$BO$101:$BO$125,0),8))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204" spans="7:42" x14ac:dyDescent="0.2">
      <c r="G204" s="58">
        <v>198</v>
      </c>
      <c r="H204" s="29">
        <f>IF(G204&lt;$A$3,0,INDEX(魂兽!$DG$79:$DN$85,MATCH(魂兽1!$B$3,魂兽!$DF$79:$DF$85,0),4)+INDEX(魂兽!$CN$97:$CU$102,MATCH(魂兽1!$C$3,魂兽!$CM$97:$CM$102,0),4)+INDEX(魂兽!$BP$101:$BW$125,MATCH(魂兽1!$D$3,魂兽!$BO$101:$BO$125,0),4))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204" s="31">
        <f>IF(G204&lt;$A$3,0,INDEX(魂兽!$DG$79:$DN$85,MATCH(魂兽1!$B$3,魂兽!$DF$79:$DF$85,0),1)+INDEX(魂兽!$CN$97:$CU$102,MATCH(魂兽1!$C$3,魂兽!$CM$97:$CM$102,0),1)+INDEX(魂兽!$BP$101:$BW$125,MATCH(魂兽1!$D$3,魂兽!$BO$101:$BO$125,0),1))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204" s="58">
        <f>IF(G204&lt;$A$3,0,INDEX(魂兽!$DG$79:$DN$85,MATCH(魂兽1!$B$3,魂兽!$DF$79:$DF$85,0),2)+INDEX(魂兽!$CN$97:$CU$102,MATCH(魂兽1!$C$3,魂兽!$CM$97:$CM$102,0),2)+INDEX(魂兽!$BP$101:$BW$125,MATCH(魂兽1!$D$3,魂兽!$BO$101:$BO$125,0),2))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204" s="58">
        <f>IF(G204&lt;$A$3,0,INDEX(魂兽!$DG$79:$DN$85,MATCH(魂兽1!$B$3,魂兽!$DF$79:$DF$85,0),3)+INDEX(魂兽!$CN$97:$CU$102,MATCH(魂兽1!$C$3,魂兽!$CM$97:$CM$102,0),3)+INDEX(魂兽!$BP$101:$BW$125,MATCH(魂兽1!$D$3,魂兽!$BO$101:$BO$125,0),3))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204" s="58">
        <f>IF(G204&lt;$A$3,0,INDEX(魂兽!$DG$79:$DN$85,MATCH(魂兽1!$B$3,魂兽!$DF$79:$DF$85,0),5)+INDEX(魂兽!$CN$97:$CU$102,MATCH(魂兽1!$C$3,魂兽!$CM$97:$CM$102,0),5)+INDEX(魂兽!$BP$101:$BW$125,MATCH(魂兽1!$D$3,魂兽!$BO$101:$BO$125,0),5))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204" s="58">
        <f>IF(G204&lt;$A$3,0,INDEX(魂兽!$DG$79:$DN$85,MATCH(魂兽1!$B$3,魂兽!$DF$79:$DF$85,0),6)+INDEX(魂兽!$CN$97:$CU$102,MATCH(魂兽1!$C$3,魂兽!$CM$97:$CM$102,0),6)+INDEX(魂兽!$BP$101:$BW$125,MATCH(魂兽1!$D$3,魂兽!$BO$101:$BO$125,0),6))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204" s="58">
        <v>198</v>
      </c>
      <c r="X204" s="59">
        <f>IF($W204&lt;$L$3,0,INDEX(魂兽!$I$8:$I$126,MATCH(魂兽1!$X$3,魂兽!$G$8:$G$126,1),1))</f>
        <v>0.6</v>
      </c>
      <c r="Y204" s="59">
        <f>IF($W204&lt;$L$3,0,INDEX(魂兽!$I$8:$I$126,MATCH(魂兽1!$X$3,魂兽!$G$8:$G$126,1),1))</f>
        <v>0.6</v>
      </c>
      <c r="Z204" s="59">
        <f>IF($W204&lt;$L$3,0,INDEX(魂兽!$I$8:$I$126,MATCH(魂兽1!$X$3,魂兽!$G$8:$G$126,1),1))</f>
        <v>0.6</v>
      </c>
      <c r="AA204" s="59">
        <f>IF($W204&lt;$L$3,0,INDEX(魂兽!$I$8:$I$126,MATCH(魂兽1!$X$3,魂兽!$G$8:$G$126,1),1))</f>
        <v>0.6</v>
      </c>
      <c r="AB204" s="59">
        <f>IF($W204&lt;$L$3,0,INDEX(魂兽!$I$8:$I$126,MATCH(魂兽1!$X$3,魂兽!$G$8:$G$126,1),1))</f>
        <v>0.6</v>
      </c>
      <c r="AC204" s="59">
        <f>IF($W204&lt;$L$3,0,INDEX(魂兽!$I$8:$I$126,MATCH(魂兽1!$X$3,魂兽!$G$8:$G$126,1),1))</f>
        <v>0.6</v>
      </c>
      <c r="AD204" s="59">
        <f>IF($W204&lt;$L$3,0,INDEX(魂兽!$I$8:$I$126,MATCH(魂兽1!$X$3,魂兽!$G$8:$G$126,1),1))</f>
        <v>0.6</v>
      </c>
      <c r="AE204" s="59">
        <f>IF($W204&lt;$L$3,0,INDEX(魂兽!$I$8:$I$126,MATCH(魂兽1!$X$3,魂兽!$G$8:$G$126,1),1))</f>
        <v>0.6</v>
      </c>
      <c r="AF204" s="59">
        <f>IF($W204&lt;$L$3,0,INDEX(魂兽!$I$8:$I$126,MATCH(魂兽1!$X$3,魂兽!$G$8:$G$126,1),1))</f>
        <v>0.6</v>
      </c>
      <c r="AG204" s="59">
        <f>IF($W204&lt;$L$3,0,INDEX(魂兽!$I$8:$I$126,MATCH(魂兽1!$X$3,魂兽!$G$8:$G$126,1),1))</f>
        <v>0.6</v>
      </c>
      <c r="AH204" s="59">
        <f>IF($W204&lt;$L$3,0,INDEX(魂兽!$I$8:$I$126,MATCH(魂兽1!$X$3,魂兽!$G$8:$G$126,1),1))</f>
        <v>0.6</v>
      </c>
      <c r="AI204" s="59">
        <f>IF($W204&lt;$L$3,0,INDEX(魂兽!$I$8:$I$126,MATCH(魂兽1!$X$3,魂兽!$G$8:$G$126,1),1))</f>
        <v>0.6</v>
      </c>
      <c r="AJ204" s="59">
        <f>IF($W204&lt;$L$3,0,INDEX(魂兽!$I$8:$I$126,MATCH(魂兽1!$X$3,魂兽!$G$8:$G$126,1),1))</f>
        <v>0.6</v>
      </c>
      <c r="AK204" s="59">
        <f>IF($W204&lt;$L$3,0,INDEX(魂兽!$I$8:$I$126,MATCH(魂兽1!$X$3,魂兽!$G$8:$G$126,1),1))</f>
        <v>0.6</v>
      </c>
      <c r="AN204" s="58">
        <v>198</v>
      </c>
      <c r="AO204" s="58">
        <f>IF(G204&lt;$A$3,0,INDEX(魂兽!$DG$79:$DN$85,MATCH(魂兽1!$B$3,魂兽!$DF$79:$DF$85,0),7)+INDEX(魂兽!$CN$97:$CU$102,MATCH(魂兽1!$C$3,魂兽!$CM$97:$CM$102,0),7)+INDEX(魂兽!$BP$101:$BW$125,MATCH(魂兽1!$D$3,魂兽!$BO$101:$BO$125,0),7))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204" s="58">
        <f>IF(G204&lt;$A$3,0,INDEX(魂兽!$DG$79:$DN$85,MATCH(魂兽1!$B$3,魂兽!$DF$79:$DF$85,0),8)+INDEX(魂兽!$CN$97:$CU$102,MATCH(魂兽1!$C$3,魂兽!$CM$97:$CM$102,0),8)+INDEX(魂兽!$BP$101:$BW$125,MATCH(魂兽1!$D$3,魂兽!$BO$101:$BO$125,0),8))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205" spans="7:42" x14ac:dyDescent="0.2">
      <c r="G205" s="58">
        <v>199</v>
      </c>
      <c r="H205" s="29">
        <f>IF(G205&lt;$A$3,0,INDEX(魂兽!$DG$79:$DN$85,MATCH(魂兽1!$B$3,魂兽!$DF$79:$DF$85,0),4)+INDEX(魂兽!$CN$97:$CU$102,MATCH(魂兽1!$C$3,魂兽!$CM$97:$CM$102,0),4)+INDEX(魂兽!$BP$101:$BW$125,MATCH(魂兽1!$D$3,魂兽!$BO$101:$BO$125,0),4))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205" s="31">
        <f>IF(G205&lt;$A$3,0,INDEX(魂兽!$DG$79:$DN$85,MATCH(魂兽1!$B$3,魂兽!$DF$79:$DF$85,0),1)+INDEX(魂兽!$CN$97:$CU$102,MATCH(魂兽1!$C$3,魂兽!$CM$97:$CM$102,0),1)+INDEX(魂兽!$BP$101:$BW$125,MATCH(魂兽1!$D$3,魂兽!$BO$101:$BO$125,0),1))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205" s="58">
        <f>IF(G205&lt;$A$3,0,INDEX(魂兽!$DG$79:$DN$85,MATCH(魂兽1!$B$3,魂兽!$DF$79:$DF$85,0),2)+INDEX(魂兽!$CN$97:$CU$102,MATCH(魂兽1!$C$3,魂兽!$CM$97:$CM$102,0),2)+INDEX(魂兽!$BP$101:$BW$125,MATCH(魂兽1!$D$3,魂兽!$BO$101:$BO$125,0),2))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205" s="58">
        <f>IF(G205&lt;$A$3,0,INDEX(魂兽!$DG$79:$DN$85,MATCH(魂兽1!$B$3,魂兽!$DF$79:$DF$85,0),3)+INDEX(魂兽!$CN$97:$CU$102,MATCH(魂兽1!$C$3,魂兽!$CM$97:$CM$102,0),3)+INDEX(魂兽!$BP$101:$BW$125,MATCH(魂兽1!$D$3,魂兽!$BO$101:$BO$125,0),3))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205" s="58">
        <f>IF(G205&lt;$A$3,0,INDEX(魂兽!$DG$79:$DN$85,MATCH(魂兽1!$B$3,魂兽!$DF$79:$DF$85,0),5)+INDEX(魂兽!$CN$97:$CU$102,MATCH(魂兽1!$C$3,魂兽!$CM$97:$CM$102,0),5)+INDEX(魂兽!$BP$101:$BW$125,MATCH(魂兽1!$D$3,魂兽!$BO$101:$BO$125,0),5))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205" s="58">
        <f>IF(G205&lt;$A$3,0,INDEX(魂兽!$DG$79:$DN$85,MATCH(魂兽1!$B$3,魂兽!$DF$79:$DF$85,0),6)+INDEX(魂兽!$CN$97:$CU$102,MATCH(魂兽1!$C$3,魂兽!$CM$97:$CM$102,0),6)+INDEX(魂兽!$BP$101:$BW$125,MATCH(魂兽1!$D$3,魂兽!$BO$101:$BO$125,0),6))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205" s="58">
        <v>199</v>
      </c>
      <c r="X205" s="59">
        <f>IF($W205&lt;$L$3,0,INDEX(魂兽!$I$8:$I$126,MATCH(魂兽1!$X$3,魂兽!$G$8:$G$126,1),1))</f>
        <v>0.6</v>
      </c>
      <c r="Y205" s="59">
        <f>IF($W205&lt;$L$3,0,INDEX(魂兽!$I$8:$I$126,MATCH(魂兽1!$X$3,魂兽!$G$8:$G$126,1),1))</f>
        <v>0.6</v>
      </c>
      <c r="Z205" s="59">
        <f>IF($W205&lt;$L$3,0,INDEX(魂兽!$I$8:$I$126,MATCH(魂兽1!$X$3,魂兽!$G$8:$G$126,1),1))</f>
        <v>0.6</v>
      </c>
      <c r="AA205" s="59">
        <f>IF($W205&lt;$L$3,0,INDEX(魂兽!$I$8:$I$126,MATCH(魂兽1!$X$3,魂兽!$G$8:$G$126,1),1))</f>
        <v>0.6</v>
      </c>
      <c r="AB205" s="59">
        <f>IF($W205&lt;$L$3,0,INDEX(魂兽!$I$8:$I$126,MATCH(魂兽1!$X$3,魂兽!$G$8:$G$126,1),1))</f>
        <v>0.6</v>
      </c>
      <c r="AC205" s="59">
        <f>IF($W205&lt;$L$3,0,INDEX(魂兽!$I$8:$I$126,MATCH(魂兽1!$X$3,魂兽!$G$8:$G$126,1),1))</f>
        <v>0.6</v>
      </c>
      <c r="AD205" s="59">
        <f>IF($W205&lt;$L$3,0,INDEX(魂兽!$I$8:$I$126,MATCH(魂兽1!$X$3,魂兽!$G$8:$G$126,1),1))</f>
        <v>0.6</v>
      </c>
      <c r="AE205" s="59">
        <f>IF($W205&lt;$L$3,0,INDEX(魂兽!$I$8:$I$126,MATCH(魂兽1!$X$3,魂兽!$G$8:$G$126,1),1))</f>
        <v>0.6</v>
      </c>
      <c r="AF205" s="59">
        <f>IF($W205&lt;$L$3,0,INDEX(魂兽!$I$8:$I$126,MATCH(魂兽1!$X$3,魂兽!$G$8:$G$126,1),1))</f>
        <v>0.6</v>
      </c>
      <c r="AG205" s="59">
        <f>IF($W205&lt;$L$3,0,INDEX(魂兽!$I$8:$I$126,MATCH(魂兽1!$X$3,魂兽!$G$8:$G$126,1),1))</f>
        <v>0.6</v>
      </c>
      <c r="AH205" s="59">
        <f>IF($W205&lt;$L$3,0,INDEX(魂兽!$I$8:$I$126,MATCH(魂兽1!$X$3,魂兽!$G$8:$G$126,1),1))</f>
        <v>0.6</v>
      </c>
      <c r="AI205" s="59">
        <f>IF($W205&lt;$L$3,0,INDEX(魂兽!$I$8:$I$126,MATCH(魂兽1!$X$3,魂兽!$G$8:$G$126,1),1))</f>
        <v>0.6</v>
      </c>
      <c r="AJ205" s="59">
        <f>IF($W205&lt;$L$3,0,INDEX(魂兽!$I$8:$I$126,MATCH(魂兽1!$X$3,魂兽!$G$8:$G$126,1),1))</f>
        <v>0.6</v>
      </c>
      <c r="AK205" s="59">
        <f>IF($W205&lt;$L$3,0,INDEX(魂兽!$I$8:$I$126,MATCH(魂兽1!$X$3,魂兽!$G$8:$G$126,1),1))</f>
        <v>0.6</v>
      </c>
      <c r="AN205" s="58">
        <v>199</v>
      </c>
      <c r="AO205" s="58">
        <f>IF(G205&lt;$A$3,0,INDEX(魂兽!$DG$79:$DN$85,MATCH(魂兽1!$B$3,魂兽!$DF$79:$DF$85,0),7)+INDEX(魂兽!$CN$97:$CU$102,MATCH(魂兽1!$C$3,魂兽!$CM$97:$CM$102,0),7)+INDEX(魂兽!$BP$101:$BW$125,MATCH(魂兽1!$D$3,魂兽!$BO$101:$BO$125,0),7))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205" s="58">
        <f>IF(G205&lt;$A$3,0,INDEX(魂兽!$DG$79:$DN$85,MATCH(魂兽1!$B$3,魂兽!$DF$79:$DF$85,0),8)+INDEX(魂兽!$CN$97:$CU$102,MATCH(魂兽1!$C$3,魂兽!$CM$97:$CM$102,0),8)+INDEX(魂兽!$BP$101:$BW$125,MATCH(魂兽1!$D$3,魂兽!$BO$101:$BO$125,0),8))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206" spans="7:42" x14ac:dyDescent="0.2">
      <c r="G206" s="58">
        <v>200</v>
      </c>
      <c r="H206" s="29">
        <f>IF(G206&lt;$A$3,0,INDEX(魂兽!$DG$79:$DN$85,MATCH(魂兽1!$B$3,魂兽!$DF$79:$DF$85,0),4)+INDEX(魂兽!$CN$97:$CU$102,MATCH(魂兽1!$C$3,魂兽!$CM$97:$CM$102,0),4)+INDEX(魂兽!$BP$101:$BW$125,MATCH(魂兽1!$D$3,魂兽!$BO$101:$BO$125,0),4))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206" s="31">
        <f>IF(G206&lt;$A$3,0,INDEX(魂兽!$DG$79:$DN$85,MATCH(魂兽1!$B$3,魂兽!$DF$79:$DF$85,0),1)+INDEX(魂兽!$CN$97:$CU$102,MATCH(魂兽1!$C$3,魂兽!$CM$97:$CM$102,0),1)+INDEX(魂兽!$BP$101:$BW$125,MATCH(魂兽1!$D$3,魂兽!$BO$101:$BO$125,0),1))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206" s="58">
        <f>IF(G206&lt;$A$3,0,INDEX(魂兽!$DG$79:$DN$85,MATCH(魂兽1!$B$3,魂兽!$DF$79:$DF$85,0),2)+INDEX(魂兽!$CN$97:$CU$102,MATCH(魂兽1!$C$3,魂兽!$CM$97:$CM$102,0),2)+INDEX(魂兽!$BP$101:$BW$125,MATCH(魂兽1!$D$3,魂兽!$BO$101:$BO$125,0),2))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206" s="58">
        <f>IF(G206&lt;$A$3,0,INDEX(魂兽!$DG$79:$DN$85,MATCH(魂兽1!$B$3,魂兽!$DF$79:$DF$85,0),3)+INDEX(魂兽!$CN$97:$CU$102,MATCH(魂兽1!$C$3,魂兽!$CM$97:$CM$102,0),3)+INDEX(魂兽!$BP$101:$BW$125,MATCH(魂兽1!$D$3,魂兽!$BO$101:$BO$125,0),3))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206" s="58">
        <f>IF(G206&lt;$A$3,0,INDEX(魂兽!$DG$79:$DN$85,MATCH(魂兽1!$B$3,魂兽!$DF$79:$DF$85,0),5)+INDEX(魂兽!$CN$97:$CU$102,MATCH(魂兽1!$C$3,魂兽!$CM$97:$CM$102,0),5)+INDEX(魂兽!$BP$101:$BW$125,MATCH(魂兽1!$D$3,魂兽!$BO$101:$BO$125,0),5))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206" s="58">
        <f>IF(G206&lt;$A$3,0,INDEX(魂兽!$DG$79:$DN$85,MATCH(魂兽1!$B$3,魂兽!$DF$79:$DF$85,0),6)+INDEX(魂兽!$CN$97:$CU$102,MATCH(魂兽1!$C$3,魂兽!$CM$97:$CM$102,0),6)+INDEX(魂兽!$BP$101:$BW$125,MATCH(魂兽1!$D$3,魂兽!$BO$101:$BO$125,0),6))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206" s="58">
        <v>200</v>
      </c>
      <c r="X206" s="59">
        <f>IF($W206&lt;$L$3,0,INDEX(魂兽!$I$8:$I$126,MATCH(魂兽1!$X$3,魂兽!$G$8:$G$126,1),1))</f>
        <v>0.6</v>
      </c>
      <c r="Y206" s="59">
        <f>IF($W206&lt;$L$3,0,INDEX(魂兽!$I$8:$I$126,MATCH(魂兽1!$X$3,魂兽!$G$8:$G$126,1),1))</f>
        <v>0.6</v>
      </c>
      <c r="Z206" s="59">
        <f>IF($W206&lt;$L$3,0,INDEX(魂兽!$I$8:$I$126,MATCH(魂兽1!$X$3,魂兽!$G$8:$G$126,1),1))</f>
        <v>0.6</v>
      </c>
      <c r="AA206" s="59">
        <f>IF($W206&lt;$L$3,0,INDEX(魂兽!$I$8:$I$126,MATCH(魂兽1!$X$3,魂兽!$G$8:$G$126,1),1))</f>
        <v>0.6</v>
      </c>
      <c r="AB206" s="59">
        <f>IF($W206&lt;$L$3,0,INDEX(魂兽!$I$8:$I$126,MATCH(魂兽1!$X$3,魂兽!$G$8:$G$126,1),1))</f>
        <v>0.6</v>
      </c>
      <c r="AC206" s="59">
        <f>IF($W206&lt;$L$3,0,INDEX(魂兽!$I$8:$I$126,MATCH(魂兽1!$X$3,魂兽!$G$8:$G$126,1),1))</f>
        <v>0.6</v>
      </c>
      <c r="AD206" s="59">
        <f>IF($W206&lt;$L$3,0,INDEX(魂兽!$I$8:$I$126,MATCH(魂兽1!$X$3,魂兽!$G$8:$G$126,1),1))</f>
        <v>0.6</v>
      </c>
      <c r="AE206" s="59">
        <f>IF($W206&lt;$L$3,0,INDEX(魂兽!$I$8:$I$126,MATCH(魂兽1!$X$3,魂兽!$G$8:$G$126,1),1))</f>
        <v>0.6</v>
      </c>
      <c r="AF206" s="59">
        <f>IF($W206&lt;$L$3,0,INDEX(魂兽!$I$8:$I$126,MATCH(魂兽1!$X$3,魂兽!$G$8:$G$126,1),1))</f>
        <v>0.6</v>
      </c>
      <c r="AG206" s="59">
        <f>IF($W206&lt;$L$3,0,INDEX(魂兽!$I$8:$I$126,MATCH(魂兽1!$X$3,魂兽!$G$8:$G$126,1),1))</f>
        <v>0.6</v>
      </c>
      <c r="AH206" s="59">
        <f>IF($W206&lt;$L$3,0,INDEX(魂兽!$I$8:$I$126,MATCH(魂兽1!$X$3,魂兽!$G$8:$G$126,1),1))</f>
        <v>0.6</v>
      </c>
      <c r="AI206" s="59">
        <f>IF($W206&lt;$L$3,0,INDEX(魂兽!$I$8:$I$126,MATCH(魂兽1!$X$3,魂兽!$G$8:$G$126,1),1))</f>
        <v>0.6</v>
      </c>
      <c r="AJ206" s="59">
        <f>IF($W206&lt;$L$3,0,INDEX(魂兽!$I$8:$I$126,MATCH(魂兽1!$X$3,魂兽!$G$8:$G$126,1),1))</f>
        <v>0.6</v>
      </c>
      <c r="AK206" s="59">
        <f>IF($W206&lt;$L$3,0,INDEX(魂兽!$I$8:$I$126,MATCH(魂兽1!$X$3,魂兽!$G$8:$G$126,1),1))</f>
        <v>0.6</v>
      </c>
      <c r="AN206" s="58">
        <v>200</v>
      </c>
      <c r="AO206" s="58">
        <f>IF(G206&lt;$A$3,0,INDEX(魂兽!$DG$79:$DN$85,MATCH(魂兽1!$B$3,魂兽!$DF$79:$DF$85,0),7)+INDEX(魂兽!$CN$97:$CU$102,MATCH(魂兽1!$C$3,魂兽!$CM$97:$CM$102,0),7)+INDEX(魂兽!$BP$101:$BW$125,MATCH(魂兽1!$D$3,魂兽!$BO$101:$BO$125,0),7))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206" s="58">
        <f>IF(G206&lt;$A$3,0,INDEX(魂兽!$DG$79:$DN$85,MATCH(魂兽1!$B$3,魂兽!$DF$79:$DF$85,0),8)+INDEX(魂兽!$CN$97:$CU$102,MATCH(魂兽1!$C$3,魂兽!$CM$97:$CM$102,0),8)+INDEX(魂兽!$BP$101:$BW$125,MATCH(魂兽1!$D$3,魂兽!$BO$101:$BO$125,0),8))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207" spans="7:42" x14ac:dyDescent="0.2">
      <c r="G207" s="58">
        <v>201</v>
      </c>
      <c r="H207" s="29">
        <f>IF(G207&lt;$A$3,0,INDEX(魂兽!$DG$79:$DN$85,MATCH(魂兽1!$B$3,魂兽!$DF$79:$DF$85,0),4)+INDEX(魂兽!$CN$97:$CU$102,MATCH(魂兽1!$C$3,魂兽!$CM$97:$CM$102,0),4)+INDEX(魂兽!$BP$101:$BW$125,MATCH(魂兽1!$D$3,魂兽!$BO$101:$BO$125,0),4))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207" s="31">
        <f>IF(G207&lt;$A$3,0,INDEX(魂兽!$DG$79:$DN$85,MATCH(魂兽1!$B$3,魂兽!$DF$79:$DF$85,0),1)+INDEX(魂兽!$CN$97:$CU$102,MATCH(魂兽1!$C$3,魂兽!$CM$97:$CM$102,0),1)+INDEX(魂兽!$BP$101:$BW$125,MATCH(魂兽1!$D$3,魂兽!$BO$101:$BO$125,0),1))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207" s="58">
        <f>IF(G207&lt;$A$3,0,INDEX(魂兽!$DG$79:$DN$85,MATCH(魂兽1!$B$3,魂兽!$DF$79:$DF$85,0),2)+INDEX(魂兽!$CN$97:$CU$102,MATCH(魂兽1!$C$3,魂兽!$CM$97:$CM$102,0),2)+INDEX(魂兽!$BP$101:$BW$125,MATCH(魂兽1!$D$3,魂兽!$BO$101:$BO$125,0),2))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207" s="58">
        <f>IF(G207&lt;$A$3,0,INDEX(魂兽!$DG$79:$DN$85,MATCH(魂兽1!$B$3,魂兽!$DF$79:$DF$85,0),3)+INDEX(魂兽!$CN$97:$CU$102,MATCH(魂兽1!$C$3,魂兽!$CM$97:$CM$102,0),3)+INDEX(魂兽!$BP$101:$BW$125,MATCH(魂兽1!$D$3,魂兽!$BO$101:$BO$125,0),3))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207" s="58">
        <f>IF(G207&lt;$A$3,0,INDEX(魂兽!$DG$79:$DN$85,MATCH(魂兽1!$B$3,魂兽!$DF$79:$DF$85,0),5)+INDEX(魂兽!$CN$97:$CU$102,MATCH(魂兽1!$C$3,魂兽!$CM$97:$CM$102,0),5)+INDEX(魂兽!$BP$101:$BW$125,MATCH(魂兽1!$D$3,魂兽!$BO$101:$BO$125,0),5))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207" s="58">
        <f>IF(G207&lt;$A$3,0,INDEX(魂兽!$DG$79:$DN$85,MATCH(魂兽1!$B$3,魂兽!$DF$79:$DF$85,0),6)+INDEX(魂兽!$CN$97:$CU$102,MATCH(魂兽1!$C$3,魂兽!$CM$97:$CM$102,0),6)+INDEX(魂兽!$BP$101:$BW$125,MATCH(魂兽1!$D$3,魂兽!$BO$101:$BO$125,0),6))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207" s="58">
        <v>201</v>
      </c>
      <c r="X207" s="59">
        <f>IF($W207&lt;$L$3,0,INDEX(魂兽!$I$8:$I$126,MATCH(魂兽1!$X$3,魂兽!$G$8:$G$126,1),1))</f>
        <v>0.6</v>
      </c>
      <c r="Y207" s="59">
        <f>IF($W207&lt;$L$3,0,INDEX(魂兽!$I$8:$I$126,MATCH(魂兽1!$X$3,魂兽!$G$8:$G$126,1),1))</f>
        <v>0.6</v>
      </c>
      <c r="Z207" s="59">
        <f>IF($W207&lt;$L$3,0,INDEX(魂兽!$I$8:$I$126,MATCH(魂兽1!$X$3,魂兽!$G$8:$G$126,1),1))</f>
        <v>0.6</v>
      </c>
      <c r="AA207" s="59">
        <f>IF($W207&lt;$L$3,0,INDEX(魂兽!$I$8:$I$126,MATCH(魂兽1!$X$3,魂兽!$G$8:$G$126,1),1))</f>
        <v>0.6</v>
      </c>
      <c r="AB207" s="59">
        <f>IF($W207&lt;$L$3,0,INDEX(魂兽!$I$8:$I$126,MATCH(魂兽1!$X$3,魂兽!$G$8:$G$126,1),1))</f>
        <v>0.6</v>
      </c>
      <c r="AC207" s="59">
        <f>IF($W207&lt;$L$3,0,INDEX(魂兽!$I$8:$I$126,MATCH(魂兽1!$X$3,魂兽!$G$8:$G$126,1),1))</f>
        <v>0.6</v>
      </c>
      <c r="AD207" s="59">
        <f>IF($W207&lt;$L$3,0,INDEX(魂兽!$I$8:$I$126,MATCH(魂兽1!$X$3,魂兽!$G$8:$G$126,1),1))</f>
        <v>0.6</v>
      </c>
      <c r="AE207" s="59">
        <f>IF($W207&lt;$L$3,0,INDEX(魂兽!$I$8:$I$126,MATCH(魂兽1!$X$3,魂兽!$G$8:$G$126,1),1))</f>
        <v>0.6</v>
      </c>
      <c r="AF207" s="59">
        <f>IF($W207&lt;$L$3,0,INDEX(魂兽!$I$8:$I$126,MATCH(魂兽1!$X$3,魂兽!$G$8:$G$126,1),1))</f>
        <v>0.6</v>
      </c>
      <c r="AG207" s="59">
        <f>IF($W207&lt;$L$3,0,INDEX(魂兽!$I$8:$I$126,MATCH(魂兽1!$X$3,魂兽!$G$8:$G$126,1),1))</f>
        <v>0.6</v>
      </c>
      <c r="AH207" s="59">
        <f>IF($W207&lt;$L$3,0,INDEX(魂兽!$I$8:$I$126,MATCH(魂兽1!$X$3,魂兽!$G$8:$G$126,1),1))</f>
        <v>0.6</v>
      </c>
      <c r="AI207" s="59">
        <f>IF($W207&lt;$L$3,0,INDEX(魂兽!$I$8:$I$126,MATCH(魂兽1!$X$3,魂兽!$G$8:$G$126,1),1))</f>
        <v>0.6</v>
      </c>
      <c r="AJ207" s="59">
        <f>IF($W207&lt;$L$3,0,INDEX(魂兽!$I$8:$I$126,MATCH(魂兽1!$X$3,魂兽!$G$8:$G$126,1),1))</f>
        <v>0.6</v>
      </c>
      <c r="AK207" s="59">
        <f>IF($W207&lt;$L$3,0,INDEX(魂兽!$I$8:$I$126,MATCH(魂兽1!$X$3,魂兽!$G$8:$G$126,1),1))</f>
        <v>0.6</v>
      </c>
      <c r="AN207" s="58">
        <v>201</v>
      </c>
      <c r="AO207" s="58">
        <f>IF(G207&lt;$A$3,0,INDEX(魂兽!$DG$79:$DN$85,MATCH(魂兽1!$B$3,魂兽!$DF$79:$DF$85,0),7)+INDEX(魂兽!$CN$97:$CU$102,MATCH(魂兽1!$C$3,魂兽!$CM$97:$CM$102,0),7)+INDEX(魂兽!$BP$101:$BW$125,MATCH(魂兽1!$D$3,魂兽!$BO$101:$BO$125,0),7))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207" s="58">
        <f>IF(G207&lt;$A$3,0,INDEX(魂兽!$DG$79:$DN$85,MATCH(魂兽1!$B$3,魂兽!$DF$79:$DF$85,0),8)+INDEX(魂兽!$CN$97:$CU$102,MATCH(魂兽1!$C$3,魂兽!$CM$97:$CM$102,0),8)+INDEX(魂兽!$BP$101:$BW$125,MATCH(魂兽1!$D$3,魂兽!$BO$101:$BO$125,0),8))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208" spans="7:42" x14ac:dyDescent="0.2">
      <c r="G208" s="58">
        <v>202</v>
      </c>
      <c r="H208" s="29">
        <f>IF(G208&lt;$A$3,0,INDEX(魂兽!$DG$79:$DN$85,MATCH(魂兽1!$B$3,魂兽!$DF$79:$DF$85,0),4)+INDEX(魂兽!$CN$97:$CU$102,MATCH(魂兽1!$C$3,魂兽!$CM$97:$CM$102,0),4)+INDEX(魂兽!$BP$101:$BW$125,MATCH(魂兽1!$D$3,魂兽!$BO$101:$BO$125,0),4))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208" s="31">
        <f>IF(G208&lt;$A$3,0,INDEX(魂兽!$DG$79:$DN$85,MATCH(魂兽1!$B$3,魂兽!$DF$79:$DF$85,0),1)+INDEX(魂兽!$CN$97:$CU$102,MATCH(魂兽1!$C$3,魂兽!$CM$97:$CM$102,0),1)+INDEX(魂兽!$BP$101:$BW$125,MATCH(魂兽1!$D$3,魂兽!$BO$101:$BO$125,0),1))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208" s="58">
        <f>IF(G208&lt;$A$3,0,INDEX(魂兽!$DG$79:$DN$85,MATCH(魂兽1!$B$3,魂兽!$DF$79:$DF$85,0),2)+INDEX(魂兽!$CN$97:$CU$102,MATCH(魂兽1!$C$3,魂兽!$CM$97:$CM$102,0),2)+INDEX(魂兽!$BP$101:$BW$125,MATCH(魂兽1!$D$3,魂兽!$BO$101:$BO$125,0),2))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208" s="58">
        <f>IF(G208&lt;$A$3,0,INDEX(魂兽!$DG$79:$DN$85,MATCH(魂兽1!$B$3,魂兽!$DF$79:$DF$85,0),3)+INDEX(魂兽!$CN$97:$CU$102,MATCH(魂兽1!$C$3,魂兽!$CM$97:$CM$102,0),3)+INDEX(魂兽!$BP$101:$BW$125,MATCH(魂兽1!$D$3,魂兽!$BO$101:$BO$125,0),3))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208" s="58">
        <f>IF(G208&lt;$A$3,0,INDEX(魂兽!$DG$79:$DN$85,MATCH(魂兽1!$B$3,魂兽!$DF$79:$DF$85,0),5)+INDEX(魂兽!$CN$97:$CU$102,MATCH(魂兽1!$C$3,魂兽!$CM$97:$CM$102,0),5)+INDEX(魂兽!$BP$101:$BW$125,MATCH(魂兽1!$D$3,魂兽!$BO$101:$BO$125,0),5))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208" s="58">
        <f>IF(G208&lt;$A$3,0,INDEX(魂兽!$DG$79:$DN$85,MATCH(魂兽1!$B$3,魂兽!$DF$79:$DF$85,0),6)+INDEX(魂兽!$CN$97:$CU$102,MATCH(魂兽1!$C$3,魂兽!$CM$97:$CM$102,0),6)+INDEX(魂兽!$BP$101:$BW$125,MATCH(魂兽1!$D$3,魂兽!$BO$101:$BO$125,0),6))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208" s="58">
        <v>202</v>
      </c>
      <c r="X208" s="59">
        <f>IF($W208&lt;$L$3,0,INDEX(魂兽!$I$8:$I$126,MATCH(魂兽1!$X$3,魂兽!$G$8:$G$126,1),1))</f>
        <v>0.6</v>
      </c>
      <c r="Y208" s="59">
        <f>IF($W208&lt;$L$3,0,INDEX(魂兽!$I$8:$I$126,MATCH(魂兽1!$X$3,魂兽!$G$8:$G$126,1),1))</f>
        <v>0.6</v>
      </c>
      <c r="Z208" s="59">
        <f>IF($W208&lt;$L$3,0,INDEX(魂兽!$I$8:$I$126,MATCH(魂兽1!$X$3,魂兽!$G$8:$G$126,1),1))</f>
        <v>0.6</v>
      </c>
      <c r="AA208" s="59">
        <f>IF($W208&lt;$L$3,0,INDEX(魂兽!$I$8:$I$126,MATCH(魂兽1!$X$3,魂兽!$G$8:$G$126,1),1))</f>
        <v>0.6</v>
      </c>
      <c r="AB208" s="59">
        <f>IF($W208&lt;$L$3,0,INDEX(魂兽!$I$8:$I$126,MATCH(魂兽1!$X$3,魂兽!$G$8:$G$126,1),1))</f>
        <v>0.6</v>
      </c>
      <c r="AC208" s="59">
        <f>IF($W208&lt;$L$3,0,INDEX(魂兽!$I$8:$I$126,MATCH(魂兽1!$X$3,魂兽!$G$8:$G$126,1),1))</f>
        <v>0.6</v>
      </c>
      <c r="AD208" s="59">
        <f>IF($W208&lt;$L$3,0,INDEX(魂兽!$I$8:$I$126,MATCH(魂兽1!$X$3,魂兽!$G$8:$G$126,1),1))</f>
        <v>0.6</v>
      </c>
      <c r="AE208" s="59">
        <f>IF($W208&lt;$L$3,0,INDEX(魂兽!$I$8:$I$126,MATCH(魂兽1!$X$3,魂兽!$G$8:$G$126,1),1))</f>
        <v>0.6</v>
      </c>
      <c r="AF208" s="59">
        <f>IF($W208&lt;$L$3,0,INDEX(魂兽!$I$8:$I$126,MATCH(魂兽1!$X$3,魂兽!$G$8:$G$126,1),1))</f>
        <v>0.6</v>
      </c>
      <c r="AG208" s="59">
        <f>IF($W208&lt;$L$3,0,INDEX(魂兽!$I$8:$I$126,MATCH(魂兽1!$X$3,魂兽!$G$8:$G$126,1),1))</f>
        <v>0.6</v>
      </c>
      <c r="AH208" s="59">
        <f>IF($W208&lt;$L$3,0,INDEX(魂兽!$I$8:$I$126,MATCH(魂兽1!$X$3,魂兽!$G$8:$G$126,1),1))</f>
        <v>0.6</v>
      </c>
      <c r="AI208" s="59">
        <f>IF($W208&lt;$L$3,0,INDEX(魂兽!$I$8:$I$126,MATCH(魂兽1!$X$3,魂兽!$G$8:$G$126,1),1))</f>
        <v>0.6</v>
      </c>
      <c r="AJ208" s="59">
        <f>IF($W208&lt;$L$3,0,INDEX(魂兽!$I$8:$I$126,MATCH(魂兽1!$X$3,魂兽!$G$8:$G$126,1),1))</f>
        <v>0.6</v>
      </c>
      <c r="AK208" s="59">
        <f>IF($W208&lt;$L$3,0,INDEX(魂兽!$I$8:$I$126,MATCH(魂兽1!$X$3,魂兽!$G$8:$G$126,1),1))</f>
        <v>0.6</v>
      </c>
      <c r="AN208" s="58">
        <v>202</v>
      </c>
      <c r="AO208" s="58">
        <f>IF(G208&lt;$A$3,0,INDEX(魂兽!$DG$79:$DN$85,MATCH(魂兽1!$B$3,魂兽!$DF$79:$DF$85,0),7)+INDEX(魂兽!$CN$97:$CU$102,MATCH(魂兽1!$C$3,魂兽!$CM$97:$CM$102,0),7)+INDEX(魂兽!$BP$101:$BW$125,MATCH(魂兽1!$D$3,魂兽!$BO$101:$BO$125,0),7))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208" s="58">
        <f>IF(G208&lt;$A$3,0,INDEX(魂兽!$DG$79:$DN$85,MATCH(魂兽1!$B$3,魂兽!$DF$79:$DF$85,0),8)+INDEX(魂兽!$CN$97:$CU$102,MATCH(魂兽1!$C$3,魂兽!$CM$97:$CM$102,0),8)+INDEX(魂兽!$BP$101:$BW$125,MATCH(魂兽1!$D$3,魂兽!$BO$101:$BO$125,0),8))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209" spans="7:42" x14ac:dyDescent="0.2">
      <c r="G209" s="58">
        <v>203</v>
      </c>
      <c r="H209" s="29">
        <f>IF(G209&lt;$A$3,0,INDEX(魂兽!$DG$79:$DN$85,MATCH(魂兽1!$B$3,魂兽!$DF$79:$DF$85,0),4)+INDEX(魂兽!$CN$97:$CU$102,MATCH(魂兽1!$C$3,魂兽!$CM$97:$CM$102,0),4)+INDEX(魂兽!$BP$101:$BW$125,MATCH(魂兽1!$D$3,魂兽!$BO$101:$BO$125,0),4))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209" s="31">
        <f>IF(G209&lt;$A$3,0,INDEX(魂兽!$DG$79:$DN$85,MATCH(魂兽1!$B$3,魂兽!$DF$79:$DF$85,0),1)+INDEX(魂兽!$CN$97:$CU$102,MATCH(魂兽1!$C$3,魂兽!$CM$97:$CM$102,0),1)+INDEX(魂兽!$BP$101:$BW$125,MATCH(魂兽1!$D$3,魂兽!$BO$101:$BO$125,0),1))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209" s="58">
        <f>IF(G209&lt;$A$3,0,INDEX(魂兽!$DG$79:$DN$85,MATCH(魂兽1!$B$3,魂兽!$DF$79:$DF$85,0),2)+INDEX(魂兽!$CN$97:$CU$102,MATCH(魂兽1!$C$3,魂兽!$CM$97:$CM$102,0),2)+INDEX(魂兽!$BP$101:$BW$125,MATCH(魂兽1!$D$3,魂兽!$BO$101:$BO$125,0),2))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209" s="58">
        <f>IF(G209&lt;$A$3,0,INDEX(魂兽!$DG$79:$DN$85,MATCH(魂兽1!$B$3,魂兽!$DF$79:$DF$85,0),3)+INDEX(魂兽!$CN$97:$CU$102,MATCH(魂兽1!$C$3,魂兽!$CM$97:$CM$102,0),3)+INDEX(魂兽!$BP$101:$BW$125,MATCH(魂兽1!$D$3,魂兽!$BO$101:$BO$125,0),3))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209" s="58">
        <f>IF(G209&lt;$A$3,0,INDEX(魂兽!$DG$79:$DN$85,MATCH(魂兽1!$B$3,魂兽!$DF$79:$DF$85,0),5)+INDEX(魂兽!$CN$97:$CU$102,MATCH(魂兽1!$C$3,魂兽!$CM$97:$CM$102,0),5)+INDEX(魂兽!$BP$101:$BW$125,MATCH(魂兽1!$D$3,魂兽!$BO$101:$BO$125,0),5))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209" s="58">
        <f>IF(G209&lt;$A$3,0,INDEX(魂兽!$DG$79:$DN$85,MATCH(魂兽1!$B$3,魂兽!$DF$79:$DF$85,0),6)+INDEX(魂兽!$CN$97:$CU$102,MATCH(魂兽1!$C$3,魂兽!$CM$97:$CM$102,0),6)+INDEX(魂兽!$BP$101:$BW$125,MATCH(魂兽1!$D$3,魂兽!$BO$101:$BO$125,0),6))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209" s="58">
        <v>203</v>
      </c>
      <c r="X209" s="59">
        <f>IF($W209&lt;$L$3,0,INDEX(魂兽!$I$8:$I$126,MATCH(魂兽1!$X$3,魂兽!$G$8:$G$126,1),1))</f>
        <v>0.6</v>
      </c>
      <c r="Y209" s="59">
        <f>IF($W209&lt;$L$3,0,INDEX(魂兽!$I$8:$I$126,MATCH(魂兽1!$X$3,魂兽!$G$8:$G$126,1),1))</f>
        <v>0.6</v>
      </c>
      <c r="Z209" s="59">
        <f>IF($W209&lt;$L$3,0,INDEX(魂兽!$I$8:$I$126,MATCH(魂兽1!$X$3,魂兽!$G$8:$G$126,1),1))</f>
        <v>0.6</v>
      </c>
      <c r="AA209" s="59">
        <f>IF($W209&lt;$L$3,0,INDEX(魂兽!$I$8:$I$126,MATCH(魂兽1!$X$3,魂兽!$G$8:$G$126,1),1))</f>
        <v>0.6</v>
      </c>
      <c r="AB209" s="59">
        <f>IF($W209&lt;$L$3,0,INDEX(魂兽!$I$8:$I$126,MATCH(魂兽1!$X$3,魂兽!$G$8:$G$126,1),1))</f>
        <v>0.6</v>
      </c>
      <c r="AC209" s="59">
        <f>IF($W209&lt;$L$3,0,INDEX(魂兽!$I$8:$I$126,MATCH(魂兽1!$X$3,魂兽!$G$8:$G$126,1),1))</f>
        <v>0.6</v>
      </c>
      <c r="AD209" s="59">
        <f>IF($W209&lt;$L$3,0,INDEX(魂兽!$I$8:$I$126,MATCH(魂兽1!$X$3,魂兽!$G$8:$G$126,1),1))</f>
        <v>0.6</v>
      </c>
      <c r="AE209" s="59">
        <f>IF($W209&lt;$L$3,0,INDEX(魂兽!$I$8:$I$126,MATCH(魂兽1!$X$3,魂兽!$G$8:$G$126,1),1))</f>
        <v>0.6</v>
      </c>
      <c r="AF209" s="59">
        <f>IF($W209&lt;$L$3,0,INDEX(魂兽!$I$8:$I$126,MATCH(魂兽1!$X$3,魂兽!$G$8:$G$126,1),1))</f>
        <v>0.6</v>
      </c>
      <c r="AG209" s="59">
        <f>IF($W209&lt;$L$3,0,INDEX(魂兽!$I$8:$I$126,MATCH(魂兽1!$X$3,魂兽!$G$8:$G$126,1),1))</f>
        <v>0.6</v>
      </c>
      <c r="AH209" s="59">
        <f>IF($W209&lt;$L$3,0,INDEX(魂兽!$I$8:$I$126,MATCH(魂兽1!$X$3,魂兽!$G$8:$G$126,1),1))</f>
        <v>0.6</v>
      </c>
      <c r="AI209" s="59">
        <f>IF($W209&lt;$L$3,0,INDEX(魂兽!$I$8:$I$126,MATCH(魂兽1!$X$3,魂兽!$G$8:$G$126,1),1))</f>
        <v>0.6</v>
      </c>
      <c r="AJ209" s="59">
        <f>IF($W209&lt;$L$3,0,INDEX(魂兽!$I$8:$I$126,MATCH(魂兽1!$X$3,魂兽!$G$8:$G$126,1),1))</f>
        <v>0.6</v>
      </c>
      <c r="AK209" s="59">
        <f>IF($W209&lt;$L$3,0,INDEX(魂兽!$I$8:$I$126,MATCH(魂兽1!$X$3,魂兽!$G$8:$G$126,1),1))</f>
        <v>0.6</v>
      </c>
      <c r="AN209" s="58">
        <v>203</v>
      </c>
      <c r="AO209" s="58">
        <f>IF(G209&lt;$A$3,0,INDEX(魂兽!$DG$79:$DN$85,MATCH(魂兽1!$B$3,魂兽!$DF$79:$DF$85,0),7)+INDEX(魂兽!$CN$97:$CU$102,MATCH(魂兽1!$C$3,魂兽!$CM$97:$CM$102,0),7)+INDEX(魂兽!$BP$101:$BW$125,MATCH(魂兽1!$D$3,魂兽!$BO$101:$BO$125,0),7))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209" s="58">
        <f>IF(G209&lt;$A$3,0,INDEX(魂兽!$DG$79:$DN$85,MATCH(魂兽1!$B$3,魂兽!$DF$79:$DF$85,0),8)+INDEX(魂兽!$CN$97:$CU$102,MATCH(魂兽1!$C$3,魂兽!$CM$97:$CM$102,0),8)+INDEX(魂兽!$BP$101:$BW$125,MATCH(魂兽1!$D$3,魂兽!$BO$101:$BO$125,0),8))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210" spans="7:42" x14ac:dyDescent="0.2">
      <c r="G210" s="58">
        <v>204</v>
      </c>
      <c r="H210" s="29">
        <f>IF(G210&lt;$A$3,0,INDEX(魂兽!$DG$79:$DN$85,MATCH(魂兽1!$B$3,魂兽!$DF$79:$DF$85,0),4)+INDEX(魂兽!$CN$97:$CU$102,MATCH(魂兽1!$C$3,魂兽!$CM$97:$CM$102,0),4)+INDEX(魂兽!$BP$101:$BW$125,MATCH(魂兽1!$D$3,魂兽!$BO$101:$BO$125,0),4))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210" s="31">
        <f>IF(G210&lt;$A$3,0,INDEX(魂兽!$DG$79:$DN$85,MATCH(魂兽1!$B$3,魂兽!$DF$79:$DF$85,0),1)+INDEX(魂兽!$CN$97:$CU$102,MATCH(魂兽1!$C$3,魂兽!$CM$97:$CM$102,0),1)+INDEX(魂兽!$BP$101:$BW$125,MATCH(魂兽1!$D$3,魂兽!$BO$101:$BO$125,0),1))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210" s="58">
        <f>IF(G210&lt;$A$3,0,INDEX(魂兽!$DG$79:$DN$85,MATCH(魂兽1!$B$3,魂兽!$DF$79:$DF$85,0),2)+INDEX(魂兽!$CN$97:$CU$102,MATCH(魂兽1!$C$3,魂兽!$CM$97:$CM$102,0),2)+INDEX(魂兽!$BP$101:$BW$125,MATCH(魂兽1!$D$3,魂兽!$BO$101:$BO$125,0),2))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210" s="58">
        <f>IF(G210&lt;$A$3,0,INDEX(魂兽!$DG$79:$DN$85,MATCH(魂兽1!$B$3,魂兽!$DF$79:$DF$85,0),3)+INDEX(魂兽!$CN$97:$CU$102,MATCH(魂兽1!$C$3,魂兽!$CM$97:$CM$102,0),3)+INDEX(魂兽!$BP$101:$BW$125,MATCH(魂兽1!$D$3,魂兽!$BO$101:$BO$125,0),3))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210" s="58">
        <f>IF(G210&lt;$A$3,0,INDEX(魂兽!$DG$79:$DN$85,MATCH(魂兽1!$B$3,魂兽!$DF$79:$DF$85,0),5)+INDEX(魂兽!$CN$97:$CU$102,MATCH(魂兽1!$C$3,魂兽!$CM$97:$CM$102,0),5)+INDEX(魂兽!$BP$101:$BW$125,MATCH(魂兽1!$D$3,魂兽!$BO$101:$BO$125,0),5))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210" s="58">
        <f>IF(G210&lt;$A$3,0,INDEX(魂兽!$DG$79:$DN$85,MATCH(魂兽1!$B$3,魂兽!$DF$79:$DF$85,0),6)+INDEX(魂兽!$CN$97:$CU$102,MATCH(魂兽1!$C$3,魂兽!$CM$97:$CM$102,0),6)+INDEX(魂兽!$BP$101:$BW$125,MATCH(魂兽1!$D$3,魂兽!$BO$101:$BO$125,0),6))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210" s="58">
        <v>204</v>
      </c>
      <c r="X210" s="59">
        <f>IF($W210&lt;$L$3,0,INDEX(魂兽!$I$8:$I$126,MATCH(魂兽1!$X$3,魂兽!$G$8:$G$126,1),1))</f>
        <v>0.6</v>
      </c>
      <c r="Y210" s="59">
        <f>IF($W210&lt;$L$3,0,INDEX(魂兽!$I$8:$I$126,MATCH(魂兽1!$X$3,魂兽!$G$8:$G$126,1),1))</f>
        <v>0.6</v>
      </c>
      <c r="Z210" s="59">
        <f>IF($W210&lt;$L$3,0,INDEX(魂兽!$I$8:$I$126,MATCH(魂兽1!$X$3,魂兽!$G$8:$G$126,1),1))</f>
        <v>0.6</v>
      </c>
      <c r="AA210" s="59">
        <f>IF($W210&lt;$L$3,0,INDEX(魂兽!$I$8:$I$126,MATCH(魂兽1!$X$3,魂兽!$G$8:$G$126,1),1))</f>
        <v>0.6</v>
      </c>
      <c r="AB210" s="59">
        <f>IF($W210&lt;$L$3,0,INDEX(魂兽!$I$8:$I$126,MATCH(魂兽1!$X$3,魂兽!$G$8:$G$126,1),1))</f>
        <v>0.6</v>
      </c>
      <c r="AC210" s="59">
        <f>IF($W210&lt;$L$3,0,INDEX(魂兽!$I$8:$I$126,MATCH(魂兽1!$X$3,魂兽!$G$8:$G$126,1),1))</f>
        <v>0.6</v>
      </c>
      <c r="AD210" s="59">
        <f>IF($W210&lt;$L$3,0,INDEX(魂兽!$I$8:$I$126,MATCH(魂兽1!$X$3,魂兽!$G$8:$G$126,1),1))</f>
        <v>0.6</v>
      </c>
      <c r="AE210" s="59">
        <f>IF($W210&lt;$L$3,0,INDEX(魂兽!$I$8:$I$126,MATCH(魂兽1!$X$3,魂兽!$G$8:$G$126,1),1))</f>
        <v>0.6</v>
      </c>
      <c r="AF210" s="59">
        <f>IF($W210&lt;$L$3,0,INDEX(魂兽!$I$8:$I$126,MATCH(魂兽1!$X$3,魂兽!$G$8:$G$126,1),1))</f>
        <v>0.6</v>
      </c>
      <c r="AG210" s="59">
        <f>IF($W210&lt;$L$3,0,INDEX(魂兽!$I$8:$I$126,MATCH(魂兽1!$X$3,魂兽!$G$8:$G$126,1),1))</f>
        <v>0.6</v>
      </c>
      <c r="AH210" s="59">
        <f>IF($W210&lt;$L$3,0,INDEX(魂兽!$I$8:$I$126,MATCH(魂兽1!$X$3,魂兽!$G$8:$G$126,1),1))</f>
        <v>0.6</v>
      </c>
      <c r="AI210" s="59">
        <f>IF($W210&lt;$L$3,0,INDEX(魂兽!$I$8:$I$126,MATCH(魂兽1!$X$3,魂兽!$G$8:$G$126,1),1))</f>
        <v>0.6</v>
      </c>
      <c r="AJ210" s="59">
        <f>IF($W210&lt;$L$3,0,INDEX(魂兽!$I$8:$I$126,MATCH(魂兽1!$X$3,魂兽!$G$8:$G$126,1),1))</f>
        <v>0.6</v>
      </c>
      <c r="AK210" s="59">
        <f>IF($W210&lt;$L$3,0,INDEX(魂兽!$I$8:$I$126,MATCH(魂兽1!$X$3,魂兽!$G$8:$G$126,1),1))</f>
        <v>0.6</v>
      </c>
      <c r="AN210" s="58">
        <v>204</v>
      </c>
      <c r="AO210" s="58">
        <f>IF(G210&lt;$A$3,0,INDEX(魂兽!$DG$79:$DN$85,MATCH(魂兽1!$B$3,魂兽!$DF$79:$DF$85,0),7)+INDEX(魂兽!$CN$97:$CU$102,MATCH(魂兽1!$C$3,魂兽!$CM$97:$CM$102,0),7)+INDEX(魂兽!$BP$101:$BW$125,MATCH(魂兽1!$D$3,魂兽!$BO$101:$BO$125,0),7))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210" s="58">
        <f>IF(G210&lt;$A$3,0,INDEX(魂兽!$DG$79:$DN$85,MATCH(魂兽1!$B$3,魂兽!$DF$79:$DF$85,0),8)+INDEX(魂兽!$CN$97:$CU$102,MATCH(魂兽1!$C$3,魂兽!$CM$97:$CM$102,0),8)+INDEX(魂兽!$BP$101:$BW$125,MATCH(魂兽1!$D$3,魂兽!$BO$101:$BO$125,0),8))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211" spans="7:42" x14ac:dyDescent="0.2">
      <c r="G211" s="58">
        <v>205</v>
      </c>
      <c r="H211" s="29">
        <f>IF(G211&lt;$A$3,0,INDEX(魂兽!$DG$79:$DN$85,MATCH(魂兽1!$B$3,魂兽!$DF$79:$DF$85,0),4)+INDEX(魂兽!$CN$97:$CU$102,MATCH(魂兽1!$C$3,魂兽!$CM$97:$CM$102,0),4)+INDEX(魂兽!$BP$101:$BW$125,MATCH(魂兽1!$D$3,魂兽!$BO$101:$BO$125,0),4))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211" s="31">
        <f>IF(G211&lt;$A$3,0,INDEX(魂兽!$DG$79:$DN$85,MATCH(魂兽1!$B$3,魂兽!$DF$79:$DF$85,0),1)+INDEX(魂兽!$CN$97:$CU$102,MATCH(魂兽1!$C$3,魂兽!$CM$97:$CM$102,0),1)+INDEX(魂兽!$BP$101:$BW$125,MATCH(魂兽1!$D$3,魂兽!$BO$101:$BO$125,0),1))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211" s="58">
        <f>IF(G211&lt;$A$3,0,INDEX(魂兽!$DG$79:$DN$85,MATCH(魂兽1!$B$3,魂兽!$DF$79:$DF$85,0),2)+INDEX(魂兽!$CN$97:$CU$102,MATCH(魂兽1!$C$3,魂兽!$CM$97:$CM$102,0),2)+INDEX(魂兽!$BP$101:$BW$125,MATCH(魂兽1!$D$3,魂兽!$BO$101:$BO$125,0),2))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211" s="58">
        <f>IF(G211&lt;$A$3,0,INDEX(魂兽!$DG$79:$DN$85,MATCH(魂兽1!$B$3,魂兽!$DF$79:$DF$85,0),3)+INDEX(魂兽!$CN$97:$CU$102,MATCH(魂兽1!$C$3,魂兽!$CM$97:$CM$102,0),3)+INDEX(魂兽!$BP$101:$BW$125,MATCH(魂兽1!$D$3,魂兽!$BO$101:$BO$125,0),3))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211" s="58">
        <f>IF(G211&lt;$A$3,0,INDEX(魂兽!$DG$79:$DN$85,MATCH(魂兽1!$B$3,魂兽!$DF$79:$DF$85,0),5)+INDEX(魂兽!$CN$97:$CU$102,MATCH(魂兽1!$C$3,魂兽!$CM$97:$CM$102,0),5)+INDEX(魂兽!$BP$101:$BW$125,MATCH(魂兽1!$D$3,魂兽!$BO$101:$BO$125,0),5))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211" s="58">
        <f>IF(G211&lt;$A$3,0,INDEX(魂兽!$DG$79:$DN$85,MATCH(魂兽1!$B$3,魂兽!$DF$79:$DF$85,0),6)+INDEX(魂兽!$CN$97:$CU$102,MATCH(魂兽1!$C$3,魂兽!$CM$97:$CM$102,0),6)+INDEX(魂兽!$BP$101:$BW$125,MATCH(魂兽1!$D$3,魂兽!$BO$101:$BO$125,0),6))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211" s="58">
        <v>205</v>
      </c>
      <c r="X211" s="59">
        <f>IF($W211&lt;$L$3,0,INDEX(魂兽!$I$8:$I$126,MATCH(魂兽1!$X$3,魂兽!$G$8:$G$126,1),1))</f>
        <v>0.6</v>
      </c>
      <c r="Y211" s="59">
        <f>IF($W211&lt;$L$3,0,INDEX(魂兽!$I$8:$I$126,MATCH(魂兽1!$X$3,魂兽!$G$8:$G$126,1),1))</f>
        <v>0.6</v>
      </c>
      <c r="Z211" s="59">
        <f>IF($W211&lt;$L$3,0,INDEX(魂兽!$I$8:$I$126,MATCH(魂兽1!$X$3,魂兽!$G$8:$G$126,1),1))</f>
        <v>0.6</v>
      </c>
      <c r="AA211" s="59">
        <f>IF($W211&lt;$L$3,0,INDEX(魂兽!$I$8:$I$126,MATCH(魂兽1!$X$3,魂兽!$G$8:$G$126,1),1))</f>
        <v>0.6</v>
      </c>
      <c r="AB211" s="59">
        <f>IF($W211&lt;$L$3,0,INDEX(魂兽!$I$8:$I$126,MATCH(魂兽1!$X$3,魂兽!$G$8:$G$126,1),1))</f>
        <v>0.6</v>
      </c>
      <c r="AC211" s="59">
        <f>IF($W211&lt;$L$3,0,INDEX(魂兽!$I$8:$I$126,MATCH(魂兽1!$X$3,魂兽!$G$8:$G$126,1),1))</f>
        <v>0.6</v>
      </c>
      <c r="AD211" s="59">
        <f>IF($W211&lt;$L$3,0,INDEX(魂兽!$I$8:$I$126,MATCH(魂兽1!$X$3,魂兽!$G$8:$G$126,1),1))</f>
        <v>0.6</v>
      </c>
      <c r="AE211" s="59">
        <f>IF($W211&lt;$L$3,0,INDEX(魂兽!$I$8:$I$126,MATCH(魂兽1!$X$3,魂兽!$G$8:$G$126,1),1))</f>
        <v>0.6</v>
      </c>
      <c r="AF211" s="59">
        <f>IF($W211&lt;$L$3,0,INDEX(魂兽!$I$8:$I$126,MATCH(魂兽1!$X$3,魂兽!$G$8:$G$126,1),1))</f>
        <v>0.6</v>
      </c>
      <c r="AG211" s="59">
        <f>IF($W211&lt;$L$3,0,INDEX(魂兽!$I$8:$I$126,MATCH(魂兽1!$X$3,魂兽!$G$8:$G$126,1),1))</f>
        <v>0.6</v>
      </c>
      <c r="AH211" s="59">
        <f>IF($W211&lt;$L$3,0,INDEX(魂兽!$I$8:$I$126,MATCH(魂兽1!$X$3,魂兽!$G$8:$G$126,1),1))</f>
        <v>0.6</v>
      </c>
      <c r="AI211" s="59">
        <f>IF($W211&lt;$L$3,0,INDEX(魂兽!$I$8:$I$126,MATCH(魂兽1!$X$3,魂兽!$G$8:$G$126,1),1))</f>
        <v>0.6</v>
      </c>
      <c r="AJ211" s="59">
        <f>IF($W211&lt;$L$3,0,INDEX(魂兽!$I$8:$I$126,MATCH(魂兽1!$X$3,魂兽!$G$8:$G$126,1),1))</f>
        <v>0.6</v>
      </c>
      <c r="AK211" s="59">
        <f>IF($W211&lt;$L$3,0,INDEX(魂兽!$I$8:$I$126,MATCH(魂兽1!$X$3,魂兽!$G$8:$G$126,1),1))</f>
        <v>0.6</v>
      </c>
      <c r="AN211" s="58">
        <v>205</v>
      </c>
      <c r="AO211" s="58">
        <f>IF(G211&lt;$A$3,0,INDEX(魂兽!$DG$79:$DN$85,MATCH(魂兽1!$B$3,魂兽!$DF$79:$DF$85,0),7)+INDEX(魂兽!$CN$97:$CU$102,MATCH(魂兽1!$C$3,魂兽!$CM$97:$CM$102,0),7)+INDEX(魂兽!$BP$101:$BW$125,MATCH(魂兽1!$D$3,魂兽!$BO$101:$BO$125,0),7))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211" s="58">
        <f>IF(G211&lt;$A$3,0,INDEX(魂兽!$DG$79:$DN$85,MATCH(魂兽1!$B$3,魂兽!$DF$79:$DF$85,0),8)+INDEX(魂兽!$CN$97:$CU$102,MATCH(魂兽1!$C$3,魂兽!$CM$97:$CM$102,0),8)+INDEX(魂兽!$BP$101:$BW$125,MATCH(魂兽1!$D$3,魂兽!$BO$101:$BO$125,0),8))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212" spans="7:42" x14ac:dyDescent="0.2">
      <c r="G212" s="58">
        <v>206</v>
      </c>
      <c r="H212" s="29">
        <f>IF(G212&lt;$A$3,0,INDEX(魂兽!$DG$79:$DN$85,MATCH(魂兽1!$B$3,魂兽!$DF$79:$DF$85,0),4)+INDEX(魂兽!$CN$97:$CU$102,MATCH(魂兽1!$C$3,魂兽!$CM$97:$CM$102,0),4)+INDEX(魂兽!$BP$101:$BW$125,MATCH(魂兽1!$D$3,魂兽!$BO$101:$BO$125,0),4))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212" s="31">
        <f>IF(G212&lt;$A$3,0,INDEX(魂兽!$DG$79:$DN$85,MATCH(魂兽1!$B$3,魂兽!$DF$79:$DF$85,0),1)+INDEX(魂兽!$CN$97:$CU$102,MATCH(魂兽1!$C$3,魂兽!$CM$97:$CM$102,0),1)+INDEX(魂兽!$BP$101:$BW$125,MATCH(魂兽1!$D$3,魂兽!$BO$101:$BO$125,0),1))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212" s="58">
        <f>IF(G212&lt;$A$3,0,INDEX(魂兽!$DG$79:$DN$85,MATCH(魂兽1!$B$3,魂兽!$DF$79:$DF$85,0),2)+INDEX(魂兽!$CN$97:$CU$102,MATCH(魂兽1!$C$3,魂兽!$CM$97:$CM$102,0),2)+INDEX(魂兽!$BP$101:$BW$125,MATCH(魂兽1!$D$3,魂兽!$BO$101:$BO$125,0),2))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212" s="58">
        <f>IF(G212&lt;$A$3,0,INDEX(魂兽!$DG$79:$DN$85,MATCH(魂兽1!$B$3,魂兽!$DF$79:$DF$85,0),3)+INDEX(魂兽!$CN$97:$CU$102,MATCH(魂兽1!$C$3,魂兽!$CM$97:$CM$102,0),3)+INDEX(魂兽!$BP$101:$BW$125,MATCH(魂兽1!$D$3,魂兽!$BO$101:$BO$125,0),3))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212" s="58">
        <f>IF(G212&lt;$A$3,0,INDEX(魂兽!$DG$79:$DN$85,MATCH(魂兽1!$B$3,魂兽!$DF$79:$DF$85,0),5)+INDEX(魂兽!$CN$97:$CU$102,MATCH(魂兽1!$C$3,魂兽!$CM$97:$CM$102,0),5)+INDEX(魂兽!$BP$101:$BW$125,MATCH(魂兽1!$D$3,魂兽!$BO$101:$BO$125,0),5))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212" s="58">
        <f>IF(G212&lt;$A$3,0,INDEX(魂兽!$DG$79:$DN$85,MATCH(魂兽1!$B$3,魂兽!$DF$79:$DF$85,0),6)+INDEX(魂兽!$CN$97:$CU$102,MATCH(魂兽1!$C$3,魂兽!$CM$97:$CM$102,0),6)+INDEX(魂兽!$BP$101:$BW$125,MATCH(魂兽1!$D$3,魂兽!$BO$101:$BO$125,0),6))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212" s="58">
        <v>206</v>
      </c>
      <c r="X212" s="59">
        <f>IF($W212&lt;$L$3,0,INDEX(魂兽!$I$8:$I$126,MATCH(魂兽1!$X$3,魂兽!$G$8:$G$126,1),1))</f>
        <v>0.6</v>
      </c>
      <c r="Y212" s="59">
        <f>IF($W212&lt;$L$3,0,INDEX(魂兽!$I$8:$I$126,MATCH(魂兽1!$X$3,魂兽!$G$8:$G$126,1),1))</f>
        <v>0.6</v>
      </c>
      <c r="Z212" s="59">
        <f>IF($W212&lt;$L$3,0,INDEX(魂兽!$I$8:$I$126,MATCH(魂兽1!$X$3,魂兽!$G$8:$G$126,1),1))</f>
        <v>0.6</v>
      </c>
      <c r="AA212" s="59">
        <f>IF($W212&lt;$L$3,0,INDEX(魂兽!$I$8:$I$126,MATCH(魂兽1!$X$3,魂兽!$G$8:$G$126,1),1))</f>
        <v>0.6</v>
      </c>
      <c r="AB212" s="59">
        <f>IF($W212&lt;$L$3,0,INDEX(魂兽!$I$8:$I$126,MATCH(魂兽1!$X$3,魂兽!$G$8:$G$126,1),1))</f>
        <v>0.6</v>
      </c>
      <c r="AC212" s="59">
        <f>IF($W212&lt;$L$3,0,INDEX(魂兽!$I$8:$I$126,MATCH(魂兽1!$X$3,魂兽!$G$8:$G$126,1),1))</f>
        <v>0.6</v>
      </c>
      <c r="AD212" s="59">
        <f>IF($W212&lt;$L$3,0,INDEX(魂兽!$I$8:$I$126,MATCH(魂兽1!$X$3,魂兽!$G$8:$G$126,1),1))</f>
        <v>0.6</v>
      </c>
      <c r="AE212" s="59">
        <f>IF($W212&lt;$L$3,0,INDEX(魂兽!$I$8:$I$126,MATCH(魂兽1!$X$3,魂兽!$G$8:$G$126,1),1))</f>
        <v>0.6</v>
      </c>
      <c r="AF212" s="59">
        <f>IF($W212&lt;$L$3,0,INDEX(魂兽!$I$8:$I$126,MATCH(魂兽1!$X$3,魂兽!$G$8:$G$126,1),1))</f>
        <v>0.6</v>
      </c>
      <c r="AG212" s="59">
        <f>IF($W212&lt;$L$3,0,INDEX(魂兽!$I$8:$I$126,MATCH(魂兽1!$X$3,魂兽!$G$8:$G$126,1),1))</f>
        <v>0.6</v>
      </c>
      <c r="AH212" s="59">
        <f>IF($W212&lt;$L$3,0,INDEX(魂兽!$I$8:$I$126,MATCH(魂兽1!$X$3,魂兽!$G$8:$G$126,1),1))</f>
        <v>0.6</v>
      </c>
      <c r="AI212" s="59">
        <f>IF($W212&lt;$L$3,0,INDEX(魂兽!$I$8:$I$126,MATCH(魂兽1!$X$3,魂兽!$G$8:$G$126,1),1))</f>
        <v>0.6</v>
      </c>
      <c r="AJ212" s="59">
        <f>IF($W212&lt;$L$3,0,INDEX(魂兽!$I$8:$I$126,MATCH(魂兽1!$X$3,魂兽!$G$8:$G$126,1),1))</f>
        <v>0.6</v>
      </c>
      <c r="AK212" s="59">
        <f>IF($W212&lt;$L$3,0,INDEX(魂兽!$I$8:$I$126,MATCH(魂兽1!$X$3,魂兽!$G$8:$G$126,1),1))</f>
        <v>0.6</v>
      </c>
      <c r="AN212" s="58">
        <v>206</v>
      </c>
      <c r="AO212" s="58">
        <f>IF(G212&lt;$A$3,0,INDEX(魂兽!$DG$79:$DN$85,MATCH(魂兽1!$B$3,魂兽!$DF$79:$DF$85,0),7)+INDEX(魂兽!$CN$97:$CU$102,MATCH(魂兽1!$C$3,魂兽!$CM$97:$CM$102,0),7)+INDEX(魂兽!$BP$101:$BW$125,MATCH(魂兽1!$D$3,魂兽!$BO$101:$BO$125,0),7))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212" s="58">
        <f>IF(G212&lt;$A$3,0,INDEX(魂兽!$DG$79:$DN$85,MATCH(魂兽1!$B$3,魂兽!$DF$79:$DF$85,0),8)+INDEX(魂兽!$CN$97:$CU$102,MATCH(魂兽1!$C$3,魂兽!$CM$97:$CM$102,0),8)+INDEX(魂兽!$BP$101:$BW$125,MATCH(魂兽1!$D$3,魂兽!$BO$101:$BO$125,0),8))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213" spans="7:42" x14ac:dyDescent="0.2">
      <c r="G213" s="58">
        <v>207</v>
      </c>
      <c r="H213" s="29">
        <f>IF(G213&lt;$A$3,0,INDEX(魂兽!$DG$79:$DN$85,MATCH(魂兽1!$B$3,魂兽!$DF$79:$DF$85,0),4)+INDEX(魂兽!$CN$97:$CU$102,MATCH(魂兽1!$C$3,魂兽!$CM$97:$CM$102,0),4)+INDEX(魂兽!$BP$101:$BW$125,MATCH(魂兽1!$D$3,魂兽!$BO$101:$BO$125,0),4))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213" s="31">
        <f>IF(G213&lt;$A$3,0,INDEX(魂兽!$DG$79:$DN$85,MATCH(魂兽1!$B$3,魂兽!$DF$79:$DF$85,0),1)+INDEX(魂兽!$CN$97:$CU$102,MATCH(魂兽1!$C$3,魂兽!$CM$97:$CM$102,0),1)+INDEX(魂兽!$BP$101:$BW$125,MATCH(魂兽1!$D$3,魂兽!$BO$101:$BO$125,0),1))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213" s="58">
        <f>IF(G213&lt;$A$3,0,INDEX(魂兽!$DG$79:$DN$85,MATCH(魂兽1!$B$3,魂兽!$DF$79:$DF$85,0),2)+INDEX(魂兽!$CN$97:$CU$102,MATCH(魂兽1!$C$3,魂兽!$CM$97:$CM$102,0),2)+INDEX(魂兽!$BP$101:$BW$125,MATCH(魂兽1!$D$3,魂兽!$BO$101:$BO$125,0),2))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213" s="58">
        <f>IF(G213&lt;$A$3,0,INDEX(魂兽!$DG$79:$DN$85,MATCH(魂兽1!$B$3,魂兽!$DF$79:$DF$85,0),3)+INDEX(魂兽!$CN$97:$CU$102,MATCH(魂兽1!$C$3,魂兽!$CM$97:$CM$102,0),3)+INDEX(魂兽!$BP$101:$BW$125,MATCH(魂兽1!$D$3,魂兽!$BO$101:$BO$125,0),3))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213" s="58">
        <f>IF(G213&lt;$A$3,0,INDEX(魂兽!$DG$79:$DN$85,MATCH(魂兽1!$B$3,魂兽!$DF$79:$DF$85,0),5)+INDEX(魂兽!$CN$97:$CU$102,MATCH(魂兽1!$C$3,魂兽!$CM$97:$CM$102,0),5)+INDEX(魂兽!$BP$101:$BW$125,MATCH(魂兽1!$D$3,魂兽!$BO$101:$BO$125,0),5))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213" s="58">
        <f>IF(G213&lt;$A$3,0,INDEX(魂兽!$DG$79:$DN$85,MATCH(魂兽1!$B$3,魂兽!$DF$79:$DF$85,0),6)+INDEX(魂兽!$CN$97:$CU$102,MATCH(魂兽1!$C$3,魂兽!$CM$97:$CM$102,0),6)+INDEX(魂兽!$BP$101:$BW$125,MATCH(魂兽1!$D$3,魂兽!$BO$101:$BO$125,0),6))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213" s="58">
        <v>207</v>
      </c>
      <c r="X213" s="59">
        <f>IF($W213&lt;$L$3,0,INDEX(魂兽!$I$8:$I$126,MATCH(魂兽1!$X$3,魂兽!$G$8:$G$126,1),1))</f>
        <v>0.6</v>
      </c>
      <c r="Y213" s="59">
        <f>IF($W213&lt;$L$3,0,INDEX(魂兽!$I$8:$I$126,MATCH(魂兽1!$X$3,魂兽!$G$8:$G$126,1),1))</f>
        <v>0.6</v>
      </c>
      <c r="Z213" s="59">
        <f>IF($W213&lt;$L$3,0,INDEX(魂兽!$I$8:$I$126,MATCH(魂兽1!$X$3,魂兽!$G$8:$G$126,1),1))</f>
        <v>0.6</v>
      </c>
      <c r="AA213" s="59">
        <f>IF($W213&lt;$L$3,0,INDEX(魂兽!$I$8:$I$126,MATCH(魂兽1!$X$3,魂兽!$G$8:$G$126,1),1))</f>
        <v>0.6</v>
      </c>
      <c r="AB213" s="59">
        <f>IF($W213&lt;$L$3,0,INDEX(魂兽!$I$8:$I$126,MATCH(魂兽1!$X$3,魂兽!$G$8:$G$126,1),1))</f>
        <v>0.6</v>
      </c>
      <c r="AC213" s="59">
        <f>IF($W213&lt;$L$3,0,INDEX(魂兽!$I$8:$I$126,MATCH(魂兽1!$X$3,魂兽!$G$8:$G$126,1),1))</f>
        <v>0.6</v>
      </c>
      <c r="AD213" s="59">
        <f>IF($W213&lt;$L$3,0,INDEX(魂兽!$I$8:$I$126,MATCH(魂兽1!$X$3,魂兽!$G$8:$G$126,1),1))</f>
        <v>0.6</v>
      </c>
      <c r="AE213" s="59">
        <f>IF($W213&lt;$L$3,0,INDEX(魂兽!$I$8:$I$126,MATCH(魂兽1!$X$3,魂兽!$G$8:$G$126,1),1))</f>
        <v>0.6</v>
      </c>
      <c r="AF213" s="59">
        <f>IF($W213&lt;$L$3,0,INDEX(魂兽!$I$8:$I$126,MATCH(魂兽1!$X$3,魂兽!$G$8:$G$126,1),1))</f>
        <v>0.6</v>
      </c>
      <c r="AG213" s="59">
        <f>IF($W213&lt;$L$3,0,INDEX(魂兽!$I$8:$I$126,MATCH(魂兽1!$X$3,魂兽!$G$8:$G$126,1),1))</f>
        <v>0.6</v>
      </c>
      <c r="AH213" s="59">
        <f>IF($W213&lt;$L$3,0,INDEX(魂兽!$I$8:$I$126,MATCH(魂兽1!$X$3,魂兽!$G$8:$G$126,1),1))</f>
        <v>0.6</v>
      </c>
      <c r="AI213" s="59">
        <f>IF($W213&lt;$L$3,0,INDEX(魂兽!$I$8:$I$126,MATCH(魂兽1!$X$3,魂兽!$G$8:$G$126,1),1))</f>
        <v>0.6</v>
      </c>
      <c r="AJ213" s="59">
        <f>IF($W213&lt;$L$3,0,INDEX(魂兽!$I$8:$I$126,MATCH(魂兽1!$X$3,魂兽!$G$8:$G$126,1),1))</f>
        <v>0.6</v>
      </c>
      <c r="AK213" s="59">
        <f>IF($W213&lt;$L$3,0,INDEX(魂兽!$I$8:$I$126,MATCH(魂兽1!$X$3,魂兽!$G$8:$G$126,1),1))</f>
        <v>0.6</v>
      </c>
      <c r="AN213" s="58">
        <v>207</v>
      </c>
      <c r="AO213" s="58">
        <f>IF(G213&lt;$A$3,0,INDEX(魂兽!$DG$79:$DN$85,MATCH(魂兽1!$B$3,魂兽!$DF$79:$DF$85,0),7)+INDEX(魂兽!$CN$97:$CU$102,MATCH(魂兽1!$C$3,魂兽!$CM$97:$CM$102,0),7)+INDEX(魂兽!$BP$101:$BW$125,MATCH(魂兽1!$D$3,魂兽!$BO$101:$BO$125,0),7))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213" s="58">
        <f>IF(G213&lt;$A$3,0,INDEX(魂兽!$DG$79:$DN$85,MATCH(魂兽1!$B$3,魂兽!$DF$79:$DF$85,0),8)+INDEX(魂兽!$CN$97:$CU$102,MATCH(魂兽1!$C$3,魂兽!$CM$97:$CM$102,0),8)+INDEX(魂兽!$BP$101:$BW$125,MATCH(魂兽1!$D$3,魂兽!$BO$101:$BO$125,0),8))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214" spans="7:42" x14ac:dyDescent="0.2">
      <c r="G214" s="58">
        <v>208</v>
      </c>
      <c r="H214" s="29">
        <f>IF(G214&lt;$A$3,0,INDEX(魂兽!$DG$79:$DN$85,MATCH(魂兽1!$B$3,魂兽!$DF$79:$DF$85,0),4)+INDEX(魂兽!$CN$97:$CU$102,MATCH(魂兽1!$C$3,魂兽!$CM$97:$CM$102,0),4)+INDEX(魂兽!$BP$101:$BW$125,MATCH(魂兽1!$D$3,魂兽!$BO$101:$BO$125,0),4))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214" s="31">
        <f>IF(G214&lt;$A$3,0,INDEX(魂兽!$DG$79:$DN$85,MATCH(魂兽1!$B$3,魂兽!$DF$79:$DF$85,0),1)+INDEX(魂兽!$CN$97:$CU$102,MATCH(魂兽1!$C$3,魂兽!$CM$97:$CM$102,0),1)+INDEX(魂兽!$BP$101:$BW$125,MATCH(魂兽1!$D$3,魂兽!$BO$101:$BO$125,0),1))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214" s="58">
        <f>IF(G214&lt;$A$3,0,INDEX(魂兽!$DG$79:$DN$85,MATCH(魂兽1!$B$3,魂兽!$DF$79:$DF$85,0),2)+INDEX(魂兽!$CN$97:$CU$102,MATCH(魂兽1!$C$3,魂兽!$CM$97:$CM$102,0),2)+INDEX(魂兽!$BP$101:$BW$125,MATCH(魂兽1!$D$3,魂兽!$BO$101:$BO$125,0),2))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214" s="58">
        <f>IF(G214&lt;$A$3,0,INDEX(魂兽!$DG$79:$DN$85,MATCH(魂兽1!$B$3,魂兽!$DF$79:$DF$85,0),3)+INDEX(魂兽!$CN$97:$CU$102,MATCH(魂兽1!$C$3,魂兽!$CM$97:$CM$102,0),3)+INDEX(魂兽!$BP$101:$BW$125,MATCH(魂兽1!$D$3,魂兽!$BO$101:$BO$125,0),3))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214" s="58">
        <f>IF(G214&lt;$A$3,0,INDEX(魂兽!$DG$79:$DN$85,MATCH(魂兽1!$B$3,魂兽!$DF$79:$DF$85,0),5)+INDEX(魂兽!$CN$97:$CU$102,MATCH(魂兽1!$C$3,魂兽!$CM$97:$CM$102,0),5)+INDEX(魂兽!$BP$101:$BW$125,MATCH(魂兽1!$D$3,魂兽!$BO$101:$BO$125,0),5))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214" s="58">
        <f>IF(G214&lt;$A$3,0,INDEX(魂兽!$DG$79:$DN$85,MATCH(魂兽1!$B$3,魂兽!$DF$79:$DF$85,0),6)+INDEX(魂兽!$CN$97:$CU$102,MATCH(魂兽1!$C$3,魂兽!$CM$97:$CM$102,0),6)+INDEX(魂兽!$BP$101:$BW$125,MATCH(魂兽1!$D$3,魂兽!$BO$101:$BO$125,0),6))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214" s="58">
        <v>208</v>
      </c>
      <c r="X214" s="59">
        <f>IF($W214&lt;$L$3,0,INDEX(魂兽!$I$8:$I$126,MATCH(魂兽1!$X$3,魂兽!$G$8:$G$126,1),1))</f>
        <v>0.6</v>
      </c>
      <c r="Y214" s="59">
        <f>IF($W214&lt;$L$3,0,INDEX(魂兽!$I$8:$I$126,MATCH(魂兽1!$X$3,魂兽!$G$8:$G$126,1),1))</f>
        <v>0.6</v>
      </c>
      <c r="Z214" s="59">
        <f>IF($W214&lt;$L$3,0,INDEX(魂兽!$I$8:$I$126,MATCH(魂兽1!$X$3,魂兽!$G$8:$G$126,1),1))</f>
        <v>0.6</v>
      </c>
      <c r="AA214" s="59">
        <f>IF($W214&lt;$L$3,0,INDEX(魂兽!$I$8:$I$126,MATCH(魂兽1!$X$3,魂兽!$G$8:$G$126,1),1))</f>
        <v>0.6</v>
      </c>
      <c r="AB214" s="59">
        <f>IF($W214&lt;$L$3,0,INDEX(魂兽!$I$8:$I$126,MATCH(魂兽1!$X$3,魂兽!$G$8:$G$126,1),1))</f>
        <v>0.6</v>
      </c>
      <c r="AC214" s="59">
        <f>IF($W214&lt;$L$3,0,INDEX(魂兽!$I$8:$I$126,MATCH(魂兽1!$X$3,魂兽!$G$8:$G$126,1),1))</f>
        <v>0.6</v>
      </c>
      <c r="AD214" s="59">
        <f>IF($W214&lt;$L$3,0,INDEX(魂兽!$I$8:$I$126,MATCH(魂兽1!$X$3,魂兽!$G$8:$G$126,1),1))</f>
        <v>0.6</v>
      </c>
      <c r="AE214" s="59">
        <f>IF($W214&lt;$L$3,0,INDEX(魂兽!$I$8:$I$126,MATCH(魂兽1!$X$3,魂兽!$G$8:$G$126,1),1))</f>
        <v>0.6</v>
      </c>
      <c r="AF214" s="59">
        <f>IF($W214&lt;$L$3,0,INDEX(魂兽!$I$8:$I$126,MATCH(魂兽1!$X$3,魂兽!$G$8:$G$126,1),1))</f>
        <v>0.6</v>
      </c>
      <c r="AG214" s="59">
        <f>IF($W214&lt;$L$3,0,INDEX(魂兽!$I$8:$I$126,MATCH(魂兽1!$X$3,魂兽!$G$8:$G$126,1),1))</f>
        <v>0.6</v>
      </c>
      <c r="AH214" s="59">
        <f>IF($W214&lt;$L$3,0,INDEX(魂兽!$I$8:$I$126,MATCH(魂兽1!$X$3,魂兽!$G$8:$G$126,1),1))</f>
        <v>0.6</v>
      </c>
      <c r="AI214" s="59">
        <f>IF($W214&lt;$L$3,0,INDEX(魂兽!$I$8:$I$126,MATCH(魂兽1!$X$3,魂兽!$G$8:$G$126,1),1))</f>
        <v>0.6</v>
      </c>
      <c r="AJ214" s="59">
        <f>IF($W214&lt;$L$3,0,INDEX(魂兽!$I$8:$I$126,MATCH(魂兽1!$X$3,魂兽!$G$8:$G$126,1),1))</f>
        <v>0.6</v>
      </c>
      <c r="AK214" s="59">
        <f>IF($W214&lt;$L$3,0,INDEX(魂兽!$I$8:$I$126,MATCH(魂兽1!$X$3,魂兽!$G$8:$G$126,1),1))</f>
        <v>0.6</v>
      </c>
      <c r="AN214" s="58">
        <v>208</v>
      </c>
      <c r="AO214" s="58">
        <f>IF(G214&lt;$A$3,0,INDEX(魂兽!$DG$79:$DN$85,MATCH(魂兽1!$B$3,魂兽!$DF$79:$DF$85,0),7)+INDEX(魂兽!$CN$97:$CU$102,MATCH(魂兽1!$C$3,魂兽!$CM$97:$CM$102,0),7)+INDEX(魂兽!$BP$101:$BW$125,MATCH(魂兽1!$D$3,魂兽!$BO$101:$BO$125,0),7))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214" s="58">
        <f>IF(G214&lt;$A$3,0,INDEX(魂兽!$DG$79:$DN$85,MATCH(魂兽1!$B$3,魂兽!$DF$79:$DF$85,0),8)+INDEX(魂兽!$CN$97:$CU$102,MATCH(魂兽1!$C$3,魂兽!$CM$97:$CM$102,0),8)+INDEX(魂兽!$BP$101:$BW$125,MATCH(魂兽1!$D$3,魂兽!$BO$101:$BO$125,0),8))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215" spans="7:42" x14ac:dyDescent="0.2">
      <c r="G215" s="58">
        <v>209</v>
      </c>
      <c r="H215" s="29">
        <f>IF(G215&lt;$A$3,0,INDEX(魂兽!$DG$79:$DN$85,MATCH(魂兽1!$B$3,魂兽!$DF$79:$DF$85,0),4)+INDEX(魂兽!$CN$97:$CU$102,MATCH(魂兽1!$C$3,魂兽!$CM$97:$CM$102,0),4)+INDEX(魂兽!$BP$101:$BW$125,MATCH(魂兽1!$D$3,魂兽!$BO$101:$BO$125,0),4))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215" s="31">
        <f>IF(G215&lt;$A$3,0,INDEX(魂兽!$DG$79:$DN$85,MATCH(魂兽1!$B$3,魂兽!$DF$79:$DF$85,0),1)+INDEX(魂兽!$CN$97:$CU$102,MATCH(魂兽1!$C$3,魂兽!$CM$97:$CM$102,0),1)+INDEX(魂兽!$BP$101:$BW$125,MATCH(魂兽1!$D$3,魂兽!$BO$101:$BO$125,0),1))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215" s="58">
        <f>IF(G215&lt;$A$3,0,INDEX(魂兽!$DG$79:$DN$85,MATCH(魂兽1!$B$3,魂兽!$DF$79:$DF$85,0),2)+INDEX(魂兽!$CN$97:$CU$102,MATCH(魂兽1!$C$3,魂兽!$CM$97:$CM$102,0),2)+INDEX(魂兽!$BP$101:$BW$125,MATCH(魂兽1!$D$3,魂兽!$BO$101:$BO$125,0),2))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215" s="58">
        <f>IF(G215&lt;$A$3,0,INDEX(魂兽!$DG$79:$DN$85,MATCH(魂兽1!$B$3,魂兽!$DF$79:$DF$85,0),3)+INDEX(魂兽!$CN$97:$CU$102,MATCH(魂兽1!$C$3,魂兽!$CM$97:$CM$102,0),3)+INDEX(魂兽!$BP$101:$BW$125,MATCH(魂兽1!$D$3,魂兽!$BO$101:$BO$125,0),3))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215" s="58">
        <f>IF(G215&lt;$A$3,0,INDEX(魂兽!$DG$79:$DN$85,MATCH(魂兽1!$B$3,魂兽!$DF$79:$DF$85,0),5)+INDEX(魂兽!$CN$97:$CU$102,MATCH(魂兽1!$C$3,魂兽!$CM$97:$CM$102,0),5)+INDEX(魂兽!$BP$101:$BW$125,MATCH(魂兽1!$D$3,魂兽!$BO$101:$BO$125,0),5))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215" s="58">
        <f>IF(G215&lt;$A$3,0,INDEX(魂兽!$DG$79:$DN$85,MATCH(魂兽1!$B$3,魂兽!$DF$79:$DF$85,0),6)+INDEX(魂兽!$CN$97:$CU$102,MATCH(魂兽1!$C$3,魂兽!$CM$97:$CM$102,0),6)+INDEX(魂兽!$BP$101:$BW$125,MATCH(魂兽1!$D$3,魂兽!$BO$101:$BO$125,0),6))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215" s="58">
        <v>209</v>
      </c>
      <c r="X215" s="59">
        <f>IF($W215&lt;$L$3,0,INDEX(魂兽!$I$8:$I$126,MATCH(魂兽1!$X$3,魂兽!$G$8:$G$126,1),1))</f>
        <v>0.6</v>
      </c>
      <c r="Y215" s="59">
        <f>IF($W215&lt;$L$3,0,INDEX(魂兽!$I$8:$I$126,MATCH(魂兽1!$X$3,魂兽!$G$8:$G$126,1),1))</f>
        <v>0.6</v>
      </c>
      <c r="Z215" s="59">
        <f>IF($W215&lt;$L$3,0,INDEX(魂兽!$I$8:$I$126,MATCH(魂兽1!$X$3,魂兽!$G$8:$G$126,1),1))</f>
        <v>0.6</v>
      </c>
      <c r="AA215" s="59">
        <f>IF($W215&lt;$L$3,0,INDEX(魂兽!$I$8:$I$126,MATCH(魂兽1!$X$3,魂兽!$G$8:$G$126,1),1))</f>
        <v>0.6</v>
      </c>
      <c r="AB215" s="59">
        <f>IF($W215&lt;$L$3,0,INDEX(魂兽!$I$8:$I$126,MATCH(魂兽1!$X$3,魂兽!$G$8:$G$126,1),1))</f>
        <v>0.6</v>
      </c>
      <c r="AC215" s="59">
        <f>IF($W215&lt;$L$3,0,INDEX(魂兽!$I$8:$I$126,MATCH(魂兽1!$X$3,魂兽!$G$8:$G$126,1),1))</f>
        <v>0.6</v>
      </c>
      <c r="AD215" s="59">
        <f>IF($W215&lt;$L$3,0,INDEX(魂兽!$I$8:$I$126,MATCH(魂兽1!$X$3,魂兽!$G$8:$G$126,1),1))</f>
        <v>0.6</v>
      </c>
      <c r="AE215" s="59">
        <f>IF($W215&lt;$L$3,0,INDEX(魂兽!$I$8:$I$126,MATCH(魂兽1!$X$3,魂兽!$G$8:$G$126,1),1))</f>
        <v>0.6</v>
      </c>
      <c r="AF215" s="59">
        <f>IF($W215&lt;$L$3,0,INDEX(魂兽!$I$8:$I$126,MATCH(魂兽1!$X$3,魂兽!$G$8:$G$126,1),1))</f>
        <v>0.6</v>
      </c>
      <c r="AG215" s="59">
        <f>IF($W215&lt;$L$3,0,INDEX(魂兽!$I$8:$I$126,MATCH(魂兽1!$X$3,魂兽!$G$8:$G$126,1),1))</f>
        <v>0.6</v>
      </c>
      <c r="AH215" s="59">
        <f>IF($W215&lt;$L$3,0,INDEX(魂兽!$I$8:$I$126,MATCH(魂兽1!$X$3,魂兽!$G$8:$G$126,1),1))</f>
        <v>0.6</v>
      </c>
      <c r="AI215" s="59">
        <f>IF($W215&lt;$L$3,0,INDEX(魂兽!$I$8:$I$126,MATCH(魂兽1!$X$3,魂兽!$G$8:$G$126,1),1))</f>
        <v>0.6</v>
      </c>
      <c r="AJ215" s="59">
        <f>IF($W215&lt;$L$3,0,INDEX(魂兽!$I$8:$I$126,MATCH(魂兽1!$X$3,魂兽!$G$8:$G$126,1),1))</f>
        <v>0.6</v>
      </c>
      <c r="AK215" s="59">
        <f>IF($W215&lt;$L$3,0,INDEX(魂兽!$I$8:$I$126,MATCH(魂兽1!$X$3,魂兽!$G$8:$G$126,1),1))</f>
        <v>0.6</v>
      </c>
      <c r="AN215" s="58">
        <v>209</v>
      </c>
      <c r="AO215" s="58">
        <f>IF(G215&lt;$A$3,0,INDEX(魂兽!$DG$79:$DN$85,MATCH(魂兽1!$B$3,魂兽!$DF$79:$DF$85,0),7)+INDEX(魂兽!$CN$97:$CU$102,MATCH(魂兽1!$C$3,魂兽!$CM$97:$CM$102,0),7)+INDEX(魂兽!$BP$101:$BW$125,MATCH(魂兽1!$D$3,魂兽!$BO$101:$BO$125,0),7))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215" s="58">
        <f>IF(G215&lt;$A$3,0,INDEX(魂兽!$DG$79:$DN$85,MATCH(魂兽1!$B$3,魂兽!$DF$79:$DF$85,0),8)+INDEX(魂兽!$CN$97:$CU$102,MATCH(魂兽1!$C$3,魂兽!$CM$97:$CM$102,0),8)+INDEX(魂兽!$BP$101:$BW$125,MATCH(魂兽1!$D$3,魂兽!$BO$101:$BO$125,0),8))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216" spans="7:42" x14ac:dyDescent="0.2">
      <c r="G216" s="58">
        <v>210</v>
      </c>
      <c r="H216" s="29">
        <f>IF(G216&lt;$A$3,0,INDEX(魂兽!$DG$79:$DN$85,MATCH(魂兽1!$B$3,魂兽!$DF$79:$DF$85,0),4)+INDEX(魂兽!$CN$97:$CU$102,MATCH(魂兽1!$C$3,魂兽!$CM$97:$CM$102,0),4)+INDEX(魂兽!$BP$101:$BW$125,MATCH(魂兽1!$D$3,魂兽!$BO$101:$BO$125,0),4))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216" s="31">
        <f>IF(G216&lt;$A$3,0,INDEX(魂兽!$DG$79:$DN$85,MATCH(魂兽1!$B$3,魂兽!$DF$79:$DF$85,0),1)+INDEX(魂兽!$CN$97:$CU$102,MATCH(魂兽1!$C$3,魂兽!$CM$97:$CM$102,0),1)+INDEX(魂兽!$BP$101:$BW$125,MATCH(魂兽1!$D$3,魂兽!$BO$101:$BO$125,0),1))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216" s="58">
        <f>IF(G216&lt;$A$3,0,INDEX(魂兽!$DG$79:$DN$85,MATCH(魂兽1!$B$3,魂兽!$DF$79:$DF$85,0),2)+INDEX(魂兽!$CN$97:$CU$102,MATCH(魂兽1!$C$3,魂兽!$CM$97:$CM$102,0),2)+INDEX(魂兽!$BP$101:$BW$125,MATCH(魂兽1!$D$3,魂兽!$BO$101:$BO$125,0),2))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216" s="58">
        <f>IF(G216&lt;$A$3,0,INDEX(魂兽!$DG$79:$DN$85,MATCH(魂兽1!$B$3,魂兽!$DF$79:$DF$85,0),3)+INDEX(魂兽!$CN$97:$CU$102,MATCH(魂兽1!$C$3,魂兽!$CM$97:$CM$102,0),3)+INDEX(魂兽!$BP$101:$BW$125,MATCH(魂兽1!$D$3,魂兽!$BO$101:$BO$125,0),3))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216" s="58">
        <f>IF(G216&lt;$A$3,0,INDEX(魂兽!$DG$79:$DN$85,MATCH(魂兽1!$B$3,魂兽!$DF$79:$DF$85,0),5)+INDEX(魂兽!$CN$97:$CU$102,MATCH(魂兽1!$C$3,魂兽!$CM$97:$CM$102,0),5)+INDEX(魂兽!$BP$101:$BW$125,MATCH(魂兽1!$D$3,魂兽!$BO$101:$BO$125,0),5))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216" s="58">
        <f>IF(G216&lt;$A$3,0,INDEX(魂兽!$DG$79:$DN$85,MATCH(魂兽1!$B$3,魂兽!$DF$79:$DF$85,0),6)+INDEX(魂兽!$CN$97:$CU$102,MATCH(魂兽1!$C$3,魂兽!$CM$97:$CM$102,0),6)+INDEX(魂兽!$BP$101:$BW$125,MATCH(魂兽1!$D$3,魂兽!$BO$101:$BO$125,0),6))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216" s="58">
        <v>210</v>
      </c>
      <c r="X216" s="59">
        <f>IF($W216&lt;$L$3,0,INDEX(魂兽!$I$8:$I$126,MATCH(魂兽1!$X$3,魂兽!$G$8:$G$126,1),1))</f>
        <v>0.6</v>
      </c>
      <c r="Y216" s="59">
        <f>IF($W216&lt;$L$3,0,INDEX(魂兽!$I$8:$I$126,MATCH(魂兽1!$X$3,魂兽!$G$8:$G$126,1),1))</f>
        <v>0.6</v>
      </c>
      <c r="Z216" s="59">
        <f>IF($W216&lt;$L$3,0,INDEX(魂兽!$I$8:$I$126,MATCH(魂兽1!$X$3,魂兽!$G$8:$G$126,1),1))</f>
        <v>0.6</v>
      </c>
      <c r="AA216" s="59">
        <f>IF($W216&lt;$L$3,0,INDEX(魂兽!$I$8:$I$126,MATCH(魂兽1!$X$3,魂兽!$G$8:$G$126,1),1))</f>
        <v>0.6</v>
      </c>
      <c r="AB216" s="59">
        <f>IF($W216&lt;$L$3,0,INDEX(魂兽!$I$8:$I$126,MATCH(魂兽1!$X$3,魂兽!$G$8:$G$126,1),1))</f>
        <v>0.6</v>
      </c>
      <c r="AC216" s="59">
        <f>IF($W216&lt;$L$3,0,INDEX(魂兽!$I$8:$I$126,MATCH(魂兽1!$X$3,魂兽!$G$8:$G$126,1),1))</f>
        <v>0.6</v>
      </c>
      <c r="AD216" s="59">
        <f>IF($W216&lt;$L$3,0,INDEX(魂兽!$I$8:$I$126,MATCH(魂兽1!$X$3,魂兽!$G$8:$G$126,1),1))</f>
        <v>0.6</v>
      </c>
      <c r="AE216" s="59">
        <f>IF($W216&lt;$L$3,0,INDEX(魂兽!$I$8:$I$126,MATCH(魂兽1!$X$3,魂兽!$G$8:$G$126,1),1))</f>
        <v>0.6</v>
      </c>
      <c r="AF216" s="59">
        <f>IF($W216&lt;$L$3,0,INDEX(魂兽!$I$8:$I$126,MATCH(魂兽1!$X$3,魂兽!$G$8:$G$126,1),1))</f>
        <v>0.6</v>
      </c>
      <c r="AG216" s="59">
        <f>IF($W216&lt;$L$3,0,INDEX(魂兽!$I$8:$I$126,MATCH(魂兽1!$X$3,魂兽!$G$8:$G$126,1),1))</f>
        <v>0.6</v>
      </c>
      <c r="AH216" s="59">
        <f>IF($W216&lt;$L$3,0,INDEX(魂兽!$I$8:$I$126,MATCH(魂兽1!$X$3,魂兽!$G$8:$G$126,1),1))</f>
        <v>0.6</v>
      </c>
      <c r="AI216" s="59">
        <f>IF($W216&lt;$L$3,0,INDEX(魂兽!$I$8:$I$126,MATCH(魂兽1!$X$3,魂兽!$G$8:$G$126,1),1))</f>
        <v>0.6</v>
      </c>
      <c r="AJ216" s="59">
        <f>IF($W216&lt;$L$3,0,INDEX(魂兽!$I$8:$I$126,MATCH(魂兽1!$X$3,魂兽!$G$8:$G$126,1),1))</f>
        <v>0.6</v>
      </c>
      <c r="AK216" s="59">
        <f>IF($W216&lt;$L$3,0,INDEX(魂兽!$I$8:$I$126,MATCH(魂兽1!$X$3,魂兽!$G$8:$G$126,1),1))</f>
        <v>0.6</v>
      </c>
      <c r="AN216" s="58">
        <v>210</v>
      </c>
      <c r="AO216" s="58">
        <f>IF(G216&lt;$A$3,0,INDEX(魂兽!$DG$79:$DN$85,MATCH(魂兽1!$B$3,魂兽!$DF$79:$DF$85,0),7)+INDEX(魂兽!$CN$97:$CU$102,MATCH(魂兽1!$C$3,魂兽!$CM$97:$CM$102,0),7)+INDEX(魂兽!$BP$101:$BW$125,MATCH(魂兽1!$D$3,魂兽!$BO$101:$BO$125,0),7))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216" s="58">
        <f>IF(G216&lt;$A$3,0,INDEX(魂兽!$DG$79:$DN$85,MATCH(魂兽1!$B$3,魂兽!$DF$79:$DF$85,0),8)+INDEX(魂兽!$CN$97:$CU$102,MATCH(魂兽1!$C$3,魂兽!$CM$97:$CM$102,0),8)+INDEX(魂兽!$BP$101:$BW$125,MATCH(魂兽1!$D$3,魂兽!$BO$101:$BO$125,0),8))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217" spans="7:42" x14ac:dyDescent="0.2">
      <c r="G217" s="58">
        <v>211</v>
      </c>
      <c r="H217" s="29">
        <f>IF(G217&lt;$A$3,0,INDEX(魂兽!$DG$79:$DN$85,MATCH(魂兽1!$B$3,魂兽!$DF$79:$DF$85,0),4)+INDEX(魂兽!$CN$97:$CU$102,MATCH(魂兽1!$C$3,魂兽!$CM$97:$CM$102,0),4)+INDEX(魂兽!$BP$101:$BW$125,MATCH(魂兽1!$D$3,魂兽!$BO$101:$BO$125,0),4))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217" s="31">
        <f>IF(G217&lt;$A$3,0,INDEX(魂兽!$DG$79:$DN$85,MATCH(魂兽1!$B$3,魂兽!$DF$79:$DF$85,0),1)+INDEX(魂兽!$CN$97:$CU$102,MATCH(魂兽1!$C$3,魂兽!$CM$97:$CM$102,0),1)+INDEX(魂兽!$BP$101:$BW$125,MATCH(魂兽1!$D$3,魂兽!$BO$101:$BO$125,0),1))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217" s="58">
        <f>IF(G217&lt;$A$3,0,INDEX(魂兽!$DG$79:$DN$85,MATCH(魂兽1!$B$3,魂兽!$DF$79:$DF$85,0),2)+INDEX(魂兽!$CN$97:$CU$102,MATCH(魂兽1!$C$3,魂兽!$CM$97:$CM$102,0),2)+INDEX(魂兽!$BP$101:$BW$125,MATCH(魂兽1!$D$3,魂兽!$BO$101:$BO$125,0),2))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217" s="58">
        <f>IF(G217&lt;$A$3,0,INDEX(魂兽!$DG$79:$DN$85,MATCH(魂兽1!$B$3,魂兽!$DF$79:$DF$85,0),3)+INDEX(魂兽!$CN$97:$CU$102,MATCH(魂兽1!$C$3,魂兽!$CM$97:$CM$102,0),3)+INDEX(魂兽!$BP$101:$BW$125,MATCH(魂兽1!$D$3,魂兽!$BO$101:$BO$125,0),3))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217" s="58">
        <f>IF(G217&lt;$A$3,0,INDEX(魂兽!$DG$79:$DN$85,MATCH(魂兽1!$B$3,魂兽!$DF$79:$DF$85,0),5)+INDEX(魂兽!$CN$97:$CU$102,MATCH(魂兽1!$C$3,魂兽!$CM$97:$CM$102,0),5)+INDEX(魂兽!$BP$101:$BW$125,MATCH(魂兽1!$D$3,魂兽!$BO$101:$BO$125,0),5))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217" s="58">
        <f>IF(G217&lt;$A$3,0,INDEX(魂兽!$DG$79:$DN$85,MATCH(魂兽1!$B$3,魂兽!$DF$79:$DF$85,0),6)+INDEX(魂兽!$CN$97:$CU$102,MATCH(魂兽1!$C$3,魂兽!$CM$97:$CM$102,0),6)+INDEX(魂兽!$BP$101:$BW$125,MATCH(魂兽1!$D$3,魂兽!$BO$101:$BO$125,0),6))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217" s="58">
        <v>211</v>
      </c>
      <c r="X217" s="59">
        <f>IF($W217&lt;$L$3,0,INDEX(魂兽!$I$8:$I$126,MATCH(魂兽1!$X$3,魂兽!$G$8:$G$126,1),1))</f>
        <v>0.6</v>
      </c>
      <c r="Y217" s="59">
        <f>IF($W217&lt;$L$3,0,INDEX(魂兽!$I$8:$I$126,MATCH(魂兽1!$X$3,魂兽!$G$8:$G$126,1),1))</f>
        <v>0.6</v>
      </c>
      <c r="Z217" s="59">
        <f>IF($W217&lt;$L$3,0,INDEX(魂兽!$I$8:$I$126,MATCH(魂兽1!$X$3,魂兽!$G$8:$G$126,1),1))</f>
        <v>0.6</v>
      </c>
      <c r="AA217" s="59">
        <f>IF($W217&lt;$L$3,0,INDEX(魂兽!$I$8:$I$126,MATCH(魂兽1!$X$3,魂兽!$G$8:$G$126,1),1))</f>
        <v>0.6</v>
      </c>
      <c r="AB217" s="59">
        <f>IF($W217&lt;$L$3,0,INDEX(魂兽!$I$8:$I$126,MATCH(魂兽1!$X$3,魂兽!$G$8:$G$126,1),1))</f>
        <v>0.6</v>
      </c>
      <c r="AC217" s="59">
        <f>IF($W217&lt;$L$3,0,INDEX(魂兽!$I$8:$I$126,MATCH(魂兽1!$X$3,魂兽!$G$8:$G$126,1),1))</f>
        <v>0.6</v>
      </c>
      <c r="AD217" s="59">
        <f>IF($W217&lt;$L$3,0,INDEX(魂兽!$I$8:$I$126,MATCH(魂兽1!$X$3,魂兽!$G$8:$G$126,1),1))</f>
        <v>0.6</v>
      </c>
      <c r="AE217" s="59">
        <f>IF($W217&lt;$L$3,0,INDEX(魂兽!$I$8:$I$126,MATCH(魂兽1!$X$3,魂兽!$G$8:$G$126,1),1))</f>
        <v>0.6</v>
      </c>
      <c r="AF217" s="59">
        <f>IF($W217&lt;$L$3,0,INDEX(魂兽!$I$8:$I$126,MATCH(魂兽1!$X$3,魂兽!$G$8:$G$126,1),1))</f>
        <v>0.6</v>
      </c>
      <c r="AG217" s="59">
        <f>IF($W217&lt;$L$3,0,INDEX(魂兽!$I$8:$I$126,MATCH(魂兽1!$X$3,魂兽!$G$8:$G$126,1),1))</f>
        <v>0.6</v>
      </c>
      <c r="AH217" s="59">
        <f>IF($W217&lt;$L$3,0,INDEX(魂兽!$I$8:$I$126,MATCH(魂兽1!$X$3,魂兽!$G$8:$G$126,1),1))</f>
        <v>0.6</v>
      </c>
      <c r="AI217" s="59">
        <f>IF($W217&lt;$L$3,0,INDEX(魂兽!$I$8:$I$126,MATCH(魂兽1!$X$3,魂兽!$G$8:$G$126,1),1))</f>
        <v>0.6</v>
      </c>
      <c r="AJ217" s="59">
        <f>IF($W217&lt;$L$3,0,INDEX(魂兽!$I$8:$I$126,MATCH(魂兽1!$X$3,魂兽!$G$8:$G$126,1),1))</f>
        <v>0.6</v>
      </c>
      <c r="AK217" s="59">
        <f>IF($W217&lt;$L$3,0,INDEX(魂兽!$I$8:$I$126,MATCH(魂兽1!$X$3,魂兽!$G$8:$G$126,1),1))</f>
        <v>0.6</v>
      </c>
      <c r="AN217" s="58">
        <v>211</v>
      </c>
      <c r="AO217" s="58">
        <f>IF(G217&lt;$A$3,0,INDEX(魂兽!$DG$79:$DN$85,MATCH(魂兽1!$B$3,魂兽!$DF$79:$DF$85,0),7)+INDEX(魂兽!$CN$97:$CU$102,MATCH(魂兽1!$C$3,魂兽!$CM$97:$CM$102,0),7)+INDEX(魂兽!$BP$101:$BW$125,MATCH(魂兽1!$D$3,魂兽!$BO$101:$BO$125,0),7))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217" s="58">
        <f>IF(G217&lt;$A$3,0,INDEX(魂兽!$DG$79:$DN$85,MATCH(魂兽1!$B$3,魂兽!$DF$79:$DF$85,0),8)+INDEX(魂兽!$CN$97:$CU$102,MATCH(魂兽1!$C$3,魂兽!$CM$97:$CM$102,0),8)+INDEX(魂兽!$BP$101:$BW$125,MATCH(魂兽1!$D$3,魂兽!$BO$101:$BO$125,0),8))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218" spans="7:42" x14ac:dyDescent="0.2">
      <c r="G218" s="58">
        <v>212</v>
      </c>
      <c r="H218" s="29">
        <f>IF(G218&lt;$A$3,0,INDEX(魂兽!$DG$79:$DN$85,MATCH(魂兽1!$B$3,魂兽!$DF$79:$DF$85,0),4)+INDEX(魂兽!$CN$97:$CU$102,MATCH(魂兽1!$C$3,魂兽!$CM$97:$CM$102,0),4)+INDEX(魂兽!$BP$101:$BW$125,MATCH(魂兽1!$D$3,魂兽!$BO$101:$BO$125,0),4))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218" s="31">
        <f>IF(G218&lt;$A$3,0,INDEX(魂兽!$DG$79:$DN$85,MATCH(魂兽1!$B$3,魂兽!$DF$79:$DF$85,0),1)+INDEX(魂兽!$CN$97:$CU$102,MATCH(魂兽1!$C$3,魂兽!$CM$97:$CM$102,0),1)+INDEX(魂兽!$BP$101:$BW$125,MATCH(魂兽1!$D$3,魂兽!$BO$101:$BO$125,0),1))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218" s="58">
        <f>IF(G218&lt;$A$3,0,INDEX(魂兽!$DG$79:$DN$85,MATCH(魂兽1!$B$3,魂兽!$DF$79:$DF$85,0),2)+INDEX(魂兽!$CN$97:$CU$102,MATCH(魂兽1!$C$3,魂兽!$CM$97:$CM$102,0),2)+INDEX(魂兽!$BP$101:$BW$125,MATCH(魂兽1!$D$3,魂兽!$BO$101:$BO$125,0),2))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218" s="58">
        <f>IF(G218&lt;$A$3,0,INDEX(魂兽!$DG$79:$DN$85,MATCH(魂兽1!$B$3,魂兽!$DF$79:$DF$85,0),3)+INDEX(魂兽!$CN$97:$CU$102,MATCH(魂兽1!$C$3,魂兽!$CM$97:$CM$102,0),3)+INDEX(魂兽!$BP$101:$BW$125,MATCH(魂兽1!$D$3,魂兽!$BO$101:$BO$125,0),3))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218" s="58">
        <f>IF(G218&lt;$A$3,0,INDEX(魂兽!$DG$79:$DN$85,MATCH(魂兽1!$B$3,魂兽!$DF$79:$DF$85,0),5)+INDEX(魂兽!$CN$97:$CU$102,MATCH(魂兽1!$C$3,魂兽!$CM$97:$CM$102,0),5)+INDEX(魂兽!$BP$101:$BW$125,MATCH(魂兽1!$D$3,魂兽!$BO$101:$BO$125,0),5))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218" s="58">
        <f>IF(G218&lt;$A$3,0,INDEX(魂兽!$DG$79:$DN$85,MATCH(魂兽1!$B$3,魂兽!$DF$79:$DF$85,0),6)+INDEX(魂兽!$CN$97:$CU$102,MATCH(魂兽1!$C$3,魂兽!$CM$97:$CM$102,0),6)+INDEX(魂兽!$BP$101:$BW$125,MATCH(魂兽1!$D$3,魂兽!$BO$101:$BO$125,0),6))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218" s="58">
        <v>212</v>
      </c>
      <c r="X218" s="59">
        <f>IF($W218&lt;$L$3,0,INDEX(魂兽!$I$8:$I$126,MATCH(魂兽1!$X$3,魂兽!$G$8:$G$126,1),1))</f>
        <v>0.6</v>
      </c>
      <c r="Y218" s="59">
        <f>IF($W218&lt;$L$3,0,INDEX(魂兽!$I$8:$I$126,MATCH(魂兽1!$X$3,魂兽!$G$8:$G$126,1),1))</f>
        <v>0.6</v>
      </c>
      <c r="Z218" s="59">
        <f>IF($W218&lt;$L$3,0,INDEX(魂兽!$I$8:$I$126,MATCH(魂兽1!$X$3,魂兽!$G$8:$G$126,1),1))</f>
        <v>0.6</v>
      </c>
      <c r="AA218" s="59">
        <f>IF($W218&lt;$L$3,0,INDEX(魂兽!$I$8:$I$126,MATCH(魂兽1!$X$3,魂兽!$G$8:$G$126,1),1))</f>
        <v>0.6</v>
      </c>
      <c r="AB218" s="59">
        <f>IF($W218&lt;$L$3,0,INDEX(魂兽!$I$8:$I$126,MATCH(魂兽1!$X$3,魂兽!$G$8:$G$126,1),1))</f>
        <v>0.6</v>
      </c>
      <c r="AC218" s="59">
        <f>IF($W218&lt;$L$3,0,INDEX(魂兽!$I$8:$I$126,MATCH(魂兽1!$X$3,魂兽!$G$8:$G$126,1),1))</f>
        <v>0.6</v>
      </c>
      <c r="AD218" s="59">
        <f>IF($W218&lt;$L$3,0,INDEX(魂兽!$I$8:$I$126,MATCH(魂兽1!$X$3,魂兽!$G$8:$G$126,1),1))</f>
        <v>0.6</v>
      </c>
      <c r="AE218" s="59">
        <f>IF($W218&lt;$L$3,0,INDEX(魂兽!$I$8:$I$126,MATCH(魂兽1!$X$3,魂兽!$G$8:$G$126,1),1))</f>
        <v>0.6</v>
      </c>
      <c r="AF218" s="59">
        <f>IF($W218&lt;$L$3,0,INDEX(魂兽!$I$8:$I$126,MATCH(魂兽1!$X$3,魂兽!$G$8:$G$126,1),1))</f>
        <v>0.6</v>
      </c>
      <c r="AG218" s="59">
        <f>IF($W218&lt;$L$3,0,INDEX(魂兽!$I$8:$I$126,MATCH(魂兽1!$X$3,魂兽!$G$8:$G$126,1),1))</f>
        <v>0.6</v>
      </c>
      <c r="AH218" s="59">
        <f>IF($W218&lt;$L$3,0,INDEX(魂兽!$I$8:$I$126,MATCH(魂兽1!$X$3,魂兽!$G$8:$G$126,1),1))</f>
        <v>0.6</v>
      </c>
      <c r="AI218" s="59">
        <f>IF($W218&lt;$L$3,0,INDEX(魂兽!$I$8:$I$126,MATCH(魂兽1!$X$3,魂兽!$G$8:$G$126,1),1))</f>
        <v>0.6</v>
      </c>
      <c r="AJ218" s="59">
        <f>IF($W218&lt;$L$3,0,INDEX(魂兽!$I$8:$I$126,MATCH(魂兽1!$X$3,魂兽!$G$8:$G$126,1),1))</f>
        <v>0.6</v>
      </c>
      <c r="AK218" s="59">
        <f>IF($W218&lt;$L$3,0,INDEX(魂兽!$I$8:$I$126,MATCH(魂兽1!$X$3,魂兽!$G$8:$G$126,1),1))</f>
        <v>0.6</v>
      </c>
      <c r="AN218" s="58">
        <v>212</v>
      </c>
      <c r="AO218" s="58">
        <f>IF(G218&lt;$A$3,0,INDEX(魂兽!$DG$79:$DN$85,MATCH(魂兽1!$B$3,魂兽!$DF$79:$DF$85,0),7)+INDEX(魂兽!$CN$97:$CU$102,MATCH(魂兽1!$C$3,魂兽!$CM$97:$CM$102,0),7)+INDEX(魂兽!$BP$101:$BW$125,MATCH(魂兽1!$D$3,魂兽!$BO$101:$BO$125,0),7))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218" s="58">
        <f>IF(G218&lt;$A$3,0,INDEX(魂兽!$DG$79:$DN$85,MATCH(魂兽1!$B$3,魂兽!$DF$79:$DF$85,0),8)+INDEX(魂兽!$CN$97:$CU$102,MATCH(魂兽1!$C$3,魂兽!$CM$97:$CM$102,0),8)+INDEX(魂兽!$BP$101:$BW$125,MATCH(魂兽1!$D$3,魂兽!$BO$101:$BO$125,0),8))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219" spans="7:42" x14ac:dyDescent="0.2">
      <c r="G219" s="58">
        <v>213</v>
      </c>
      <c r="H219" s="29">
        <f>IF(G219&lt;$A$3,0,INDEX(魂兽!$DG$79:$DN$85,MATCH(魂兽1!$B$3,魂兽!$DF$79:$DF$85,0),4)+INDEX(魂兽!$CN$97:$CU$102,MATCH(魂兽1!$C$3,魂兽!$CM$97:$CM$102,0),4)+INDEX(魂兽!$BP$101:$BW$125,MATCH(魂兽1!$D$3,魂兽!$BO$101:$BO$125,0),4))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219" s="31">
        <f>IF(G219&lt;$A$3,0,INDEX(魂兽!$DG$79:$DN$85,MATCH(魂兽1!$B$3,魂兽!$DF$79:$DF$85,0),1)+INDEX(魂兽!$CN$97:$CU$102,MATCH(魂兽1!$C$3,魂兽!$CM$97:$CM$102,0),1)+INDEX(魂兽!$BP$101:$BW$125,MATCH(魂兽1!$D$3,魂兽!$BO$101:$BO$125,0),1))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219" s="58">
        <f>IF(G219&lt;$A$3,0,INDEX(魂兽!$DG$79:$DN$85,MATCH(魂兽1!$B$3,魂兽!$DF$79:$DF$85,0),2)+INDEX(魂兽!$CN$97:$CU$102,MATCH(魂兽1!$C$3,魂兽!$CM$97:$CM$102,0),2)+INDEX(魂兽!$BP$101:$BW$125,MATCH(魂兽1!$D$3,魂兽!$BO$101:$BO$125,0),2))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219" s="58">
        <f>IF(G219&lt;$A$3,0,INDEX(魂兽!$DG$79:$DN$85,MATCH(魂兽1!$B$3,魂兽!$DF$79:$DF$85,0),3)+INDEX(魂兽!$CN$97:$CU$102,MATCH(魂兽1!$C$3,魂兽!$CM$97:$CM$102,0),3)+INDEX(魂兽!$BP$101:$BW$125,MATCH(魂兽1!$D$3,魂兽!$BO$101:$BO$125,0),3))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219" s="58">
        <f>IF(G219&lt;$A$3,0,INDEX(魂兽!$DG$79:$DN$85,MATCH(魂兽1!$B$3,魂兽!$DF$79:$DF$85,0),5)+INDEX(魂兽!$CN$97:$CU$102,MATCH(魂兽1!$C$3,魂兽!$CM$97:$CM$102,0),5)+INDEX(魂兽!$BP$101:$BW$125,MATCH(魂兽1!$D$3,魂兽!$BO$101:$BO$125,0),5))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219" s="58">
        <f>IF(G219&lt;$A$3,0,INDEX(魂兽!$DG$79:$DN$85,MATCH(魂兽1!$B$3,魂兽!$DF$79:$DF$85,0),6)+INDEX(魂兽!$CN$97:$CU$102,MATCH(魂兽1!$C$3,魂兽!$CM$97:$CM$102,0),6)+INDEX(魂兽!$BP$101:$BW$125,MATCH(魂兽1!$D$3,魂兽!$BO$101:$BO$125,0),6))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219" s="58">
        <v>213</v>
      </c>
      <c r="X219" s="59">
        <f>IF($W219&lt;$L$3,0,INDEX(魂兽!$I$8:$I$126,MATCH(魂兽1!$X$3,魂兽!$G$8:$G$126,1),1))</f>
        <v>0.6</v>
      </c>
      <c r="Y219" s="59">
        <f>IF($W219&lt;$L$3,0,INDEX(魂兽!$I$8:$I$126,MATCH(魂兽1!$X$3,魂兽!$G$8:$G$126,1),1))</f>
        <v>0.6</v>
      </c>
      <c r="Z219" s="59">
        <f>IF($W219&lt;$L$3,0,INDEX(魂兽!$I$8:$I$126,MATCH(魂兽1!$X$3,魂兽!$G$8:$G$126,1),1))</f>
        <v>0.6</v>
      </c>
      <c r="AA219" s="59">
        <f>IF($W219&lt;$L$3,0,INDEX(魂兽!$I$8:$I$126,MATCH(魂兽1!$X$3,魂兽!$G$8:$G$126,1),1))</f>
        <v>0.6</v>
      </c>
      <c r="AB219" s="59">
        <f>IF($W219&lt;$L$3,0,INDEX(魂兽!$I$8:$I$126,MATCH(魂兽1!$X$3,魂兽!$G$8:$G$126,1),1))</f>
        <v>0.6</v>
      </c>
      <c r="AC219" s="59">
        <f>IF($W219&lt;$L$3,0,INDEX(魂兽!$I$8:$I$126,MATCH(魂兽1!$X$3,魂兽!$G$8:$G$126,1),1))</f>
        <v>0.6</v>
      </c>
      <c r="AD219" s="59">
        <f>IF($W219&lt;$L$3,0,INDEX(魂兽!$I$8:$I$126,MATCH(魂兽1!$X$3,魂兽!$G$8:$G$126,1),1))</f>
        <v>0.6</v>
      </c>
      <c r="AE219" s="59">
        <f>IF($W219&lt;$L$3,0,INDEX(魂兽!$I$8:$I$126,MATCH(魂兽1!$X$3,魂兽!$G$8:$G$126,1),1))</f>
        <v>0.6</v>
      </c>
      <c r="AF219" s="59">
        <f>IF($W219&lt;$L$3,0,INDEX(魂兽!$I$8:$I$126,MATCH(魂兽1!$X$3,魂兽!$G$8:$G$126,1),1))</f>
        <v>0.6</v>
      </c>
      <c r="AG219" s="59">
        <f>IF($W219&lt;$L$3,0,INDEX(魂兽!$I$8:$I$126,MATCH(魂兽1!$X$3,魂兽!$G$8:$G$126,1),1))</f>
        <v>0.6</v>
      </c>
      <c r="AH219" s="59">
        <f>IF($W219&lt;$L$3,0,INDEX(魂兽!$I$8:$I$126,MATCH(魂兽1!$X$3,魂兽!$G$8:$G$126,1),1))</f>
        <v>0.6</v>
      </c>
      <c r="AI219" s="59">
        <f>IF($W219&lt;$L$3,0,INDEX(魂兽!$I$8:$I$126,MATCH(魂兽1!$X$3,魂兽!$G$8:$G$126,1),1))</f>
        <v>0.6</v>
      </c>
      <c r="AJ219" s="59">
        <f>IF($W219&lt;$L$3,0,INDEX(魂兽!$I$8:$I$126,MATCH(魂兽1!$X$3,魂兽!$G$8:$G$126,1),1))</f>
        <v>0.6</v>
      </c>
      <c r="AK219" s="59">
        <f>IF($W219&lt;$L$3,0,INDEX(魂兽!$I$8:$I$126,MATCH(魂兽1!$X$3,魂兽!$G$8:$G$126,1),1))</f>
        <v>0.6</v>
      </c>
      <c r="AN219" s="58">
        <v>213</v>
      </c>
      <c r="AO219" s="58">
        <f>IF(G219&lt;$A$3,0,INDEX(魂兽!$DG$79:$DN$85,MATCH(魂兽1!$B$3,魂兽!$DF$79:$DF$85,0),7)+INDEX(魂兽!$CN$97:$CU$102,MATCH(魂兽1!$C$3,魂兽!$CM$97:$CM$102,0),7)+INDEX(魂兽!$BP$101:$BW$125,MATCH(魂兽1!$D$3,魂兽!$BO$101:$BO$125,0),7))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219" s="58">
        <f>IF(G219&lt;$A$3,0,INDEX(魂兽!$DG$79:$DN$85,MATCH(魂兽1!$B$3,魂兽!$DF$79:$DF$85,0),8)+INDEX(魂兽!$CN$97:$CU$102,MATCH(魂兽1!$C$3,魂兽!$CM$97:$CM$102,0),8)+INDEX(魂兽!$BP$101:$BW$125,MATCH(魂兽1!$D$3,魂兽!$BO$101:$BO$125,0),8))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220" spans="7:42" x14ac:dyDescent="0.2">
      <c r="G220" s="58">
        <v>214</v>
      </c>
      <c r="H220" s="29">
        <f>IF(G220&lt;$A$3,0,INDEX(魂兽!$DG$79:$DN$85,MATCH(魂兽1!$B$3,魂兽!$DF$79:$DF$85,0),4)+INDEX(魂兽!$CN$97:$CU$102,MATCH(魂兽1!$C$3,魂兽!$CM$97:$CM$102,0),4)+INDEX(魂兽!$BP$101:$BW$125,MATCH(魂兽1!$D$3,魂兽!$BO$101:$BO$125,0),4))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220" s="31">
        <f>IF(G220&lt;$A$3,0,INDEX(魂兽!$DG$79:$DN$85,MATCH(魂兽1!$B$3,魂兽!$DF$79:$DF$85,0),1)+INDEX(魂兽!$CN$97:$CU$102,MATCH(魂兽1!$C$3,魂兽!$CM$97:$CM$102,0),1)+INDEX(魂兽!$BP$101:$BW$125,MATCH(魂兽1!$D$3,魂兽!$BO$101:$BO$125,0),1))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220" s="58">
        <f>IF(G220&lt;$A$3,0,INDEX(魂兽!$DG$79:$DN$85,MATCH(魂兽1!$B$3,魂兽!$DF$79:$DF$85,0),2)+INDEX(魂兽!$CN$97:$CU$102,MATCH(魂兽1!$C$3,魂兽!$CM$97:$CM$102,0),2)+INDEX(魂兽!$BP$101:$BW$125,MATCH(魂兽1!$D$3,魂兽!$BO$101:$BO$125,0),2))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220" s="58">
        <f>IF(G220&lt;$A$3,0,INDEX(魂兽!$DG$79:$DN$85,MATCH(魂兽1!$B$3,魂兽!$DF$79:$DF$85,0),3)+INDEX(魂兽!$CN$97:$CU$102,MATCH(魂兽1!$C$3,魂兽!$CM$97:$CM$102,0),3)+INDEX(魂兽!$BP$101:$BW$125,MATCH(魂兽1!$D$3,魂兽!$BO$101:$BO$125,0),3))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220" s="58">
        <f>IF(G220&lt;$A$3,0,INDEX(魂兽!$DG$79:$DN$85,MATCH(魂兽1!$B$3,魂兽!$DF$79:$DF$85,0),5)+INDEX(魂兽!$CN$97:$CU$102,MATCH(魂兽1!$C$3,魂兽!$CM$97:$CM$102,0),5)+INDEX(魂兽!$BP$101:$BW$125,MATCH(魂兽1!$D$3,魂兽!$BO$101:$BO$125,0),5))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220" s="58">
        <f>IF(G220&lt;$A$3,0,INDEX(魂兽!$DG$79:$DN$85,MATCH(魂兽1!$B$3,魂兽!$DF$79:$DF$85,0),6)+INDEX(魂兽!$CN$97:$CU$102,MATCH(魂兽1!$C$3,魂兽!$CM$97:$CM$102,0),6)+INDEX(魂兽!$BP$101:$BW$125,MATCH(魂兽1!$D$3,魂兽!$BO$101:$BO$125,0),6))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220" s="58">
        <v>214</v>
      </c>
      <c r="X220" s="59">
        <f>IF($W220&lt;$L$3,0,INDEX(魂兽!$I$8:$I$126,MATCH(魂兽1!$X$3,魂兽!$G$8:$G$126,1),1))</f>
        <v>0.6</v>
      </c>
      <c r="Y220" s="59">
        <f>IF($W220&lt;$L$3,0,INDEX(魂兽!$I$8:$I$126,MATCH(魂兽1!$X$3,魂兽!$G$8:$G$126,1),1))</f>
        <v>0.6</v>
      </c>
      <c r="Z220" s="59">
        <f>IF($W220&lt;$L$3,0,INDEX(魂兽!$I$8:$I$126,MATCH(魂兽1!$X$3,魂兽!$G$8:$G$126,1),1))</f>
        <v>0.6</v>
      </c>
      <c r="AA220" s="59">
        <f>IF($W220&lt;$L$3,0,INDEX(魂兽!$I$8:$I$126,MATCH(魂兽1!$X$3,魂兽!$G$8:$G$126,1),1))</f>
        <v>0.6</v>
      </c>
      <c r="AB220" s="59">
        <f>IF($W220&lt;$L$3,0,INDEX(魂兽!$I$8:$I$126,MATCH(魂兽1!$X$3,魂兽!$G$8:$G$126,1),1))</f>
        <v>0.6</v>
      </c>
      <c r="AC220" s="59">
        <f>IF($W220&lt;$L$3,0,INDEX(魂兽!$I$8:$I$126,MATCH(魂兽1!$X$3,魂兽!$G$8:$G$126,1),1))</f>
        <v>0.6</v>
      </c>
      <c r="AD220" s="59">
        <f>IF($W220&lt;$L$3,0,INDEX(魂兽!$I$8:$I$126,MATCH(魂兽1!$X$3,魂兽!$G$8:$G$126,1),1))</f>
        <v>0.6</v>
      </c>
      <c r="AE220" s="59">
        <f>IF($W220&lt;$L$3,0,INDEX(魂兽!$I$8:$I$126,MATCH(魂兽1!$X$3,魂兽!$G$8:$G$126,1),1))</f>
        <v>0.6</v>
      </c>
      <c r="AF220" s="59">
        <f>IF($W220&lt;$L$3,0,INDEX(魂兽!$I$8:$I$126,MATCH(魂兽1!$X$3,魂兽!$G$8:$G$126,1),1))</f>
        <v>0.6</v>
      </c>
      <c r="AG220" s="59">
        <f>IF($W220&lt;$L$3,0,INDEX(魂兽!$I$8:$I$126,MATCH(魂兽1!$X$3,魂兽!$G$8:$G$126,1),1))</f>
        <v>0.6</v>
      </c>
      <c r="AH220" s="59">
        <f>IF($W220&lt;$L$3,0,INDEX(魂兽!$I$8:$I$126,MATCH(魂兽1!$X$3,魂兽!$G$8:$G$126,1),1))</f>
        <v>0.6</v>
      </c>
      <c r="AI220" s="59">
        <f>IF($W220&lt;$L$3,0,INDEX(魂兽!$I$8:$I$126,MATCH(魂兽1!$X$3,魂兽!$G$8:$G$126,1),1))</f>
        <v>0.6</v>
      </c>
      <c r="AJ220" s="59">
        <f>IF($W220&lt;$L$3,0,INDEX(魂兽!$I$8:$I$126,MATCH(魂兽1!$X$3,魂兽!$G$8:$G$126,1),1))</f>
        <v>0.6</v>
      </c>
      <c r="AK220" s="59">
        <f>IF($W220&lt;$L$3,0,INDEX(魂兽!$I$8:$I$126,MATCH(魂兽1!$X$3,魂兽!$G$8:$G$126,1),1))</f>
        <v>0.6</v>
      </c>
      <c r="AN220" s="58">
        <v>214</v>
      </c>
      <c r="AO220" s="58">
        <f>IF(G220&lt;$A$3,0,INDEX(魂兽!$DG$79:$DN$85,MATCH(魂兽1!$B$3,魂兽!$DF$79:$DF$85,0),7)+INDEX(魂兽!$CN$97:$CU$102,MATCH(魂兽1!$C$3,魂兽!$CM$97:$CM$102,0),7)+INDEX(魂兽!$BP$101:$BW$125,MATCH(魂兽1!$D$3,魂兽!$BO$101:$BO$125,0),7))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220" s="58">
        <f>IF(G220&lt;$A$3,0,INDEX(魂兽!$DG$79:$DN$85,MATCH(魂兽1!$B$3,魂兽!$DF$79:$DF$85,0),8)+INDEX(魂兽!$CN$97:$CU$102,MATCH(魂兽1!$C$3,魂兽!$CM$97:$CM$102,0),8)+INDEX(魂兽!$BP$101:$BW$125,MATCH(魂兽1!$D$3,魂兽!$BO$101:$BO$125,0),8))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221" spans="7:42" x14ac:dyDescent="0.2">
      <c r="G221" s="58">
        <v>215</v>
      </c>
      <c r="H221" s="29">
        <f>IF(G221&lt;$A$3,0,INDEX(魂兽!$DG$79:$DN$85,MATCH(魂兽1!$B$3,魂兽!$DF$79:$DF$85,0),4)+INDEX(魂兽!$CN$97:$CU$102,MATCH(魂兽1!$C$3,魂兽!$CM$97:$CM$102,0),4)+INDEX(魂兽!$BP$101:$BW$125,MATCH(魂兽1!$D$3,魂兽!$BO$101:$BO$125,0),4))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221" s="31">
        <f>IF(G221&lt;$A$3,0,INDEX(魂兽!$DG$79:$DN$85,MATCH(魂兽1!$B$3,魂兽!$DF$79:$DF$85,0),1)+INDEX(魂兽!$CN$97:$CU$102,MATCH(魂兽1!$C$3,魂兽!$CM$97:$CM$102,0),1)+INDEX(魂兽!$BP$101:$BW$125,MATCH(魂兽1!$D$3,魂兽!$BO$101:$BO$125,0),1))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221" s="58">
        <f>IF(G221&lt;$A$3,0,INDEX(魂兽!$DG$79:$DN$85,MATCH(魂兽1!$B$3,魂兽!$DF$79:$DF$85,0),2)+INDEX(魂兽!$CN$97:$CU$102,MATCH(魂兽1!$C$3,魂兽!$CM$97:$CM$102,0),2)+INDEX(魂兽!$BP$101:$BW$125,MATCH(魂兽1!$D$3,魂兽!$BO$101:$BO$125,0),2))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221" s="58">
        <f>IF(G221&lt;$A$3,0,INDEX(魂兽!$DG$79:$DN$85,MATCH(魂兽1!$B$3,魂兽!$DF$79:$DF$85,0),3)+INDEX(魂兽!$CN$97:$CU$102,MATCH(魂兽1!$C$3,魂兽!$CM$97:$CM$102,0),3)+INDEX(魂兽!$BP$101:$BW$125,MATCH(魂兽1!$D$3,魂兽!$BO$101:$BO$125,0),3))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221" s="58">
        <f>IF(G221&lt;$A$3,0,INDEX(魂兽!$DG$79:$DN$85,MATCH(魂兽1!$B$3,魂兽!$DF$79:$DF$85,0),5)+INDEX(魂兽!$CN$97:$CU$102,MATCH(魂兽1!$C$3,魂兽!$CM$97:$CM$102,0),5)+INDEX(魂兽!$BP$101:$BW$125,MATCH(魂兽1!$D$3,魂兽!$BO$101:$BO$125,0),5))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221" s="58">
        <f>IF(G221&lt;$A$3,0,INDEX(魂兽!$DG$79:$DN$85,MATCH(魂兽1!$B$3,魂兽!$DF$79:$DF$85,0),6)+INDEX(魂兽!$CN$97:$CU$102,MATCH(魂兽1!$C$3,魂兽!$CM$97:$CM$102,0),6)+INDEX(魂兽!$BP$101:$BW$125,MATCH(魂兽1!$D$3,魂兽!$BO$101:$BO$125,0),6))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221" s="58">
        <v>215</v>
      </c>
      <c r="X221" s="59">
        <f>IF($W221&lt;$L$3,0,INDEX(魂兽!$I$8:$I$126,MATCH(魂兽1!$X$3,魂兽!$G$8:$G$126,1),1))</f>
        <v>0.6</v>
      </c>
      <c r="Y221" s="59">
        <f>IF($W221&lt;$L$3,0,INDEX(魂兽!$I$8:$I$126,MATCH(魂兽1!$X$3,魂兽!$G$8:$G$126,1),1))</f>
        <v>0.6</v>
      </c>
      <c r="Z221" s="59">
        <f>IF($W221&lt;$L$3,0,INDEX(魂兽!$I$8:$I$126,MATCH(魂兽1!$X$3,魂兽!$G$8:$G$126,1),1))</f>
        <v>0.6</v>
      </c>
      <c r="AA221" s="59">
        <f>IF($W221&lt;$L$3,0,INDEX(魂兽!$I$8:$I$126,MATCH(魂兽1!$X$3,魂兽!$G$8:$G$126,1),1))</f>
        <v>0.6</v>
      </c>
      <c r="AB221" s="59">
        <f>IF($W221&lt;$L$3,0,INDEX(魂兽!$I$8:$I$126,MATCH(魂兽1!$X$3,魂兽!$G$8:$G$126,1),1))</f>
        <v>0.6</v>
      </c>
      <c r="AC221" s="59">
        <f>IF($W221&lt;$L$3,0,INDEX(魂兽!$I$8:$I$126,MATCH(魂兽1!$X$3,魂兽!$G$8:$G$126,1),1))</f>
        <v>0.6</v>
      </c>
      <c r="AD221" s="59">
        <f>IF($W221&lt;$L$3,0,INDEX(魂兽!$I$8:$I$126,MATCH(魂兽1!$X$3,魂兽!$G$8:$G$126,1),1))</f>
        <v>0.6</v>
      </c>
      <c r="AE221" s="59">
        <f>IF($W221&lt;$L$3,0,INDEX(魂兽!$I$8:$I$126,MATCH(魂兽1!$X$3,魂兽!$G$8:$G$126,1),1))</f>
        <v>0.6</v>
      </c>
      <c r="AF221" s="59">
        <f>IF($W221&lt;$L$3,0,INDEX(魂兽!$I$8:$I$126,MATCH(魂兽1!$X$3,魂兽!$G$8:$G$126,1),1))</f>
        <v>0.6</v>
      </c>
      <c r="AG221" s="59">
        <f>IF($W221&lt;$L$3,0,INDEX(魂兽!$I$8:$I$126,MATCH(魂兽1!$X$3,魂兽!$G$8:$G$126,1),1))</f>
        <v>0.6</v>
      </c>
      <c r="AH221" s="59">
        <f>IF($W221&lt;$L$3,0,INDEX(魂兽!$I$8:$I$126,MATCH(魂兽1!$X$3,魂兽!$G$8:$G$126,1),1))</f>
        <v>0.6</v>
      </c>
      <c r="AI221" s="59">
        <f>IF($W221&lt;$L$3,0,INDEX(魂兽!$I$8:$I$126,MATCH(魂兽1!$X$3,魂兽!$G$8:$G$126,1),1))</f>
        <v>0.6</v>
      </c>
      <c r="AJ221" s="59">
        <f>IF($W221&lt;$L$3,0,INDEX(魂兽!$I$8:$I$126,MATCH(魂兽1!$X$3,魂兽!$G$8:$G$126,1),1))</f>
        <v>0.6</v>
      </c>
      <c r="AK221" s="59">
        <f>IF($W221&lt;$L$3,0,INDEX(魂兽!$I$8:$I$126,MATCH(魂兽1!$X$3,魂兽!$G$8:$G$126,1),1))</f>
        <v>0.6</v>
      </c>
      <c r="AN221" s="58">
        <v>215</v>
      </c>
      <c r="AO221" s="58">
        <f>IF(G221&lt;$A$3,0,INDEX(魂兽!$DG$79:$DN$85,MATCH(魂兽1!$B$3,魂兽!$DF$79:$DF$85,0),7)+INDEX(魂兽!$CN$97:$CU$102,MATCH(魂兽1!$C$3,魂兽!$CM$97:$CM$102,0),7)+INDEX(魂兽!$BP$101:$BW$125,MATCH(魂兽1!$D$3,魂兽!$BO$101:$BO$125,0),7))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221" s="58">
        <f>IF(G221&lt;$A$3,0,INDEX(魂兽!$DG$79:$DN$85,MATCH(魂兽1!$B$3,魂兽!$DF$79:$DF$85,0),8)+INDEX(魂兽!$CN$97:$CU$102,MATCH(魂兽1!$C$3,魂兽!$CM$97:$CM$102,0),8)+INDEX(魂兽!$BP$101:$BW$125,MATCH(魂兽1!$D$3,魂兽!$BO$101:$BO$125,0),8))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222" spans="7:42" x14ac:dyDescent="0.2">
      <c r="G222" s="58">
        <v>216</v>
      </c>
      <c r="H222" s="29">
        <f>IF(G222&lt;$A$3,0,INDEX(魂兽!$DG$79:$DN$85,MATCH(魂兽1!$B$3,魂兽!$DF$79:$DF$85,0),4)+INDEX(魂兽!$CN$97:$CU$102,MATCH(魂兽1!$C$3,魂兽!$CM$97:$CM$102,0),4)+INDEX(魂兽!$BP$101:$BW$125,MATCH(魂兽1!$D$3,魂兽!$BO$101:$BO$125,0),4))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222" s="31">
        <f>IF(G222&lt;$A$3,0,INDEX(魂兽!$DG$79:$DN$85,MATCH(魂兽1!$B$3,魂兽!$DF$79:$DF$85,0),1)+INDEX(魂兽!$CN$97:$CU$102,MATCH(魂兽1!$C$3,魂兽!$CM$97:$CM$102,0),1)+INDEX(魂兽!$BP$101:$BW$125,MATCH(魂兽1!$D$3,魂兽!$BO$101:$BO$125,0),1))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222" s="58">
        <f>IF(G222&lt;$A$3,0,INDEX(魂兽!$DG$79:$DN$85,MATCH(魂兽1!$B$3,魂兽!$DF$79:$DF$85,0),2)+INDEX(魂兽!$CN$97:$CU$102,MATCH(魂兽1!$C$3,魂兽!$CM$97:$CM$102,0),2)+INDEX(魂兽!$BP$101:$BW$125,MATCH(魂兽1!$D$3,魂兽!$BO$101:$BO$125,0),2))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222" s="58">
        <f>IF(G222&lt;$A$3,0,INDEX(魂兽!$DG$79:$DN$85,MATCH(魂兽1!$B$3,魂兽!$DF$79:$DF$85,0),3)+INDEX(魂兽!$CN$97:$CU$102,MATCH(魂兽1!$C$3,魂兽!$CM$97:$CM$102,0),3)+INDEX(魂兽!$BP$101:$BW$125,MATCH(魂兽1!$D$3,魂兽!$BO$101:$BO$125,0),3))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222" s="58">
        <f>IF(G222&lt;$A$3,0,INDEX(魂兽!$DG$79:$DN$85,MATCH(魂兽1!$B$3,魂兽!$DF$79:$DF$85,0),5)+INDEX(魂兽!$CN$97:$CU$102,MATCH(魂兽1!$C$3,魂兽!$CM$97:$CM$102,0),5)+INDEX(魂兽!$BP$101:$BW$125,MATCH(魂兽1!$D$3,魂兽!$BO$101:$BO$125,0),5))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222" s="58">
        <f>IF(G222&lt;$A$3,0,INDEX(魂兽!$DG$79:$DN$85,MATCH(魂兽1!$B$3,魂兽!$DF$79:$DF$85,0),6)+INDEX(魂兽!$CN$97:$CU$102,MATCH(魂兽1!$C$3,魂兽!$CM$97:$CM$102,0),6)+INDEX(魂兽!$BP$101:$BW$125,MATCH(魂兽1!$D$3,魂兽!$BO$101:$BO$125,0),6))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222" s="58">
        <v>216</v>
      </c>
      <c r="X222" s="59">
        <f>IF($W222&lt;$L$3,0,INDEX(魂兽!$I$8:$I$126,MATCH(魂兽1!$X$3,魂兽!$G$8:$G$126,1),1))</f>
        <v>0.6</v>
      </c>
      <c r="Y222" s="59">
        <f>IF($W222&lt;$L$3,0,INDEX(魂兽!$I$8:$I$126,MATCH(魂兽1!$X$3,魂兽!$G$8:$G$126,1),1))</f>
        <v>0.6</v>
      </c>
      <c r="Z222" s="59">
        <f>IF($W222&lt;$L$3,0,INDEX(魂兽!$I$8:$I$126,MATCH(魂兽1!$X$3,魂兽!$G$8:$G$126,1),1))</f>
        <v>0.6</v>
      </c>
      <c r="AA222" s="59">
        <f>IF($W222&lt;$L$3,0,INDEX(魂兽!$I$8:$I$126,MATCH(魂兽1!$X$3,魂兽!$G$8:$G$126,1),1))</f>
        <v>0.6</v>
      </c>
      <c r="AB222" s="59">
        <f>IF($W222&lt;$L$3,0,INDEX(魂兽!$I$8:$I$126,MATCH(魂兽1!$X$3,魂兽!$G$8:$G$126,1),1))</f>
        <v>0.6</v>
      </c>
      <c r="AC222" s="59">
        <f>IF($W222&lt;$L$3,0,INDEX(魂兽!$I$8:$I$126,MATCH(魂兽1!$X$3,魂兽!$G$8:$G$126,1),1))</f>
        <v>0.6</v>
      </c>
      <c r="AD222" s="59">
        <f>IF($W222&lt;$L$3,0,INDEX(魂兽!$I$8:$I$126,MATCH(魂兽1!$X$3,魂兽!$G$8:$G$126,1),1))</f>
        <v>0.6</v>
      </c>
      <c r="AE222" s="59">
        <f>IF($W222&lt;$L$3,0,INDEX(魂兽!$I$8:$I$126,MATCH(魂兽1!$X$3,魂兽!$G$8:$G$126,1),1))</f>
        <v>0.6</v>
      </c>
      <c r="AF222" s="59">
        <f>IF($W222&lt;$L$3,0,INDEX(魂兽!$I$8:$I$126,MATCH(魂兽1!$X$3,魂兽!$G$8:$G$126,1),1))</f>
        <v>0.6</v>
      </c>
      <c r="AG222" s="59">
        <f>IF($W222&lt;$L$3,0,INDEX(魂兽!$I$8:$I$126,MATCH(魂兽1!$X$3,魂兽!$G$8:$G$126,1),1))</f>
        <v>0.6</v>
      </c>
      <c r="AH222" s="59">
        <f>IF($W222&lt;$L$3,0,INDEX(魂兽!$I$8:$I$126,MATCH(魂兽1!$X$3,魂兽!$G$8:$G$126,1),1))</f>
        <v>0.6</v>
      </c>
      <c r="AI222" s="59">
        <f>IF($W222&lt;$L$3,0,INDEX(魂兽!$I$8:$I$126,MATCH(魂兽1!$X$3,魂兽!$G$8:$G$126,1),1))</f>
        <v>0.6</v>
      </c>
      <c r="AJ222" s="59">
        <f>IF($W222&lt;$L$3,0,INDEX(魂兽!$I$8:$I$126,MATCH(魂兽1!$X$3,魂兽!$G$8:$G$126,1),1))</f>
        <v>0.6</v>
      </c>
      <c r="AK222" s="59">
        <f>IF($W222&lt;$L$3,0,INDEX(魂兽!$I$8:$I$126,MATCH(魂兽1!$X$3,魂兽!$G$8:$G$126,1),1))</f>
        <v>0.6</v>
      </c>
      <c r="AN222" s="58">
        <v>216</v>
      </c>
      <c r="AO222" s="58">
        <f>IF(G222&lt;$A$3,0,INDEX(魂兽!$DG$79:$DN$85,MATCH(魂兽1!$B$3,魂兽!$DF$79:$DF$85,0),7)+INDEX(魂兽!$CN$97:$CU$102,MATCH(魂兽1!$C$3,魂兽!$CM$97:$CM$102,0),7)+INDEX(魂兽!$BP$101:$BW$125,MATCH(魂兽1!$D$3,魂兽!$BO$101:$BO$125,0),7))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222" s="58">
        <f>IF(G222&lt;$A$3,0,INDEX(魂兽!$DG$79:$DN$85,MATCH(魂兽1!$B$3,魂兽!$DF$79:$DF$85,0),8)+INDEX(魂兽!$CN$97:$CU$102,MATCH(魂兽1!$C$3,魂兽!$CM$97:$CM$102,0),8)+INDEX(魂兽!$BP$101:$BW$125,MATCH(魂兽1!$D$3,魂兽!$BO$101:$BO$125,0),8))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223" spans="7:42" x14ac:dyDescent="0.2">
      <c r="G223" s="58">
        <v>217</v>
      </c>
      <c r="H223" s="29">
        <f>IF(G223&lt;$A$3,0,INDEX(魂兽!$DG$79:$DN$85,MATCH(魂兽1!$B$3,魂兽!$DF$79:$DF$85,0),4)+INDEX(魂兽!$CN$97:$CU$102,MATCH(魂兽1!$C$3,魂兽!$CM$97:$CM$102,0),4)+INDEX(魂兽!$BP$101:$BW$125,MATCH(魂兽1!$D$3,魂兽!$BO$101:$BO$125,0),4))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223" s="31">
        <f>IF(G223&lt;$A$3,0,INDEX(魂兽!$DG$79:$DN$85,MATCH(魂兽1!$B$3,魂兽!$DF$79:$DF$85,0),1)+INDEX(魂兽!$CN$97:$CU$102,MATCH(魂兽1!$C$3,魂兽!$CM$97:$CM$102,0),1)+INDEX(魂兽!$BP$101:$BW$125,MATCH(魂兽1!$D$3,魂兽!$BO$101:$BO$125,0),1))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223" s="58">
        <f>IF(G223&lt;$A$3,0,INDEX(魂兽!$DG$79:$DN$85,MATCH(魂兽1!$B$3,魂兽!$DF$79:$DF$85,0),2)+INDEX(魂兽!$CN$97:$CU$102,MATCH(魂兽1!$C$3,魂兽!$CM$97:$CM$102,0),2)+INDEX(魂兽!$BP$101:$BW$125,MATCH(魂兽1!$D$3,魂兽!$BO$101:$BO$125,0),2))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223" s="58">
        <f>IF(G223&lt;$A$3,0,INDEX(魂兽!$DG$79:$DN$85,MATCH(魂兽1!$B$3,魂兽!$DF$79:$DF$85,0),3)+INDEX(魂兽!$CN$97:$CU$102,MATCH(魂兽1!$C$3,魂兽!$CM$97:$CM$102,0),3)+INDEX(魂兽!$BP$101:$BW$125,MATCH(魂兽1!$D$3,魂兽!$BO$101:$BO$125,0),3))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223" s="58">
        <f>IF(G223&lt;$A$3,0,INDEX(魂兽!$DG$79:$DN$85,MATCH(魂兽1!$B$3,魂兽!$DF$79:$DF$85,0),5)+INDEX(魂兽!$CN$97:$CU$102,MATCH(魂兽1!$C$3,魂兽!$CM$97:$CM$102,0),5)+INDEX(魂兽!$BP$101:$BW$125,MATCH(魂兽1!$D$3,魂兽!$BO$101:$BO$125,0),5))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223" s="58">
        <f>IF(G223&lt;$A$3,0,INDEX(魂兽!$DG$79:$DN$85,MATCH(魂兽1!$B$3,魂兽!$DF$79:$DF$85,0),6)+INDEX(魂兽!$CN$97:$CU$102,MATCH(魂兽1!$C$3,魂兽!$CM$97:$CM$102,0),6)+INDEX(魂兽!$BP$101:$BW$125,MATCH(魂兽1!$D$3,魂兽!$BO$101:$BO$125,0),6))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223" s="58">
        <v>217</v>
      </c>
      <c r="X223" s="59">
        <f>IF($W223&lt;$L$3,0,INDEX(魂兽!$I$8:$I$126,MATCH(魂兽1!$X$3,魂兽!$G$8:$G$126,1),1))</f>
        <v>0.6</v>
      </c>
      <c r="Y223" s="59">
        <f>IF($W223&lt;$L$3,0,INDEX(魂兽!$I$8:$I$126,MATCH(魂兽1!$X$3,魂兽!$G$8:$G$126,1),1))</f>
        <v>0.6</v>
      </c>
      <c r="Z223" s="59">
        <f>IF($W223&lt;$L$3,0,INDEX(魂兽!$I$8:$I$126,MATCH(魂兽1!$X$3,魂兽!$G$8:$G$126,1),1))</f>
        <v>0.6</v>
      </c>
      <c r="AA223" s="59">
        <f>IF($W223&lt;$L$3,0,INDEX(魂兽!$I$8:$I$126,MATCH(魂兽1!$X$3,魂兽!$G$8:$G$126,1),1))</f>
        <v>0.6</v>
      </c>
      <c r="AB223" s="59">
        <f>IF($W223&lt;$L$3,0,INDEX(魂兽!$I$8:$I$126,MATCH(魂兽1!$X$3,魂兽!$G$8:$G$126,1),1))</f>
        <v>0.6</v>
      </c>
      <c r="AC223" s="59">
        <f>IF($W223&lt;$L$3,0,INDEX(魂兽!$I$8:$I$126,MATCH(魂兽1!$X$3,魂兽!$G$8:$G$126,1),1))</f>
        <v>0.6</v>
      </c>
      <c r="AD223" s="59">
        <f>IF($W223&lt;$L$3,0,INDEX(魂兽!$I$8:$I$126,MATCH(魂兽1!$X$3,魂兽!$G$8:$G$126,1),1))</f>
        <v>0.6</v>
      </c>
      <c r="AE223" s="59">
        <f>IF($W223&lt;$L$3,0,INDEX(魂兽!$I$8:$I$126,MATCH(魂兽1!$X$3,魂兽!$G$8:$G$126,1),1))</f>
        <v>0.6</v>
      </c>
      <c r="AF223" s="59">
        <f>IF($W223&lt;$L$3,0,INDEX(魂兽!$I$8:$I$126,MATCH(魂兽1!$X$3,魂兽!$G$8:$G$126,1),1))</f>
        <v>0.6</v>
      </c>
      <c r="AG223" s="59">
        <f>IF($W223&lt;$L$3,0,INDEX(魂兽!$I$8:$I$126,MATCH(魂兽1!$X$3,魂兽!$G$8:$G$126,1),1))</f>
        <v>0.6</v>
      </c>
      <c r="AH223" s="59">
        <f>IF($W223&lt;$L$3,0,INDEX(魂兽!$I$8:$I$126,MATCH(魂兽1!$X$3,魂兽!$G$8:$G$126,1),1))</f>
        <v>0.6</v>
      </c>
      <c r="AI223" s="59">
        <f>IF($W223&lt;$L$3,0,INDEX(魂兽!$I$8:$I$126,MATCH(魂兽1!$X$3,魂兽!$G$8:$G$126,1),1))</f>
        <v>0.6</v>
      </c>
      <c r="AJ223" s="59">
        <f>IF($W223&lt;$L$3,0,INDEX(魂兽!$I$8:$I$126,MATCH(魂兽1!$X$3,魂兽!$G$8:$G$126,1),1))</f>
        <v>0.6</v>
      </c>
      <c r="AK223" s="59">
        <f>IF($W223&lt;$L$3,0,INDEX(魂兽!$I$8:$I$126,MATCH(魂兽1!$X$3,魂兽!$G$8:$G$126,1),1))</f>
        <v>0.6</v>
      </c>
      <c r="AN223" s="58">
        <v>217</v>
      </c>
      <c r="AO223" s="58">
        <f>IF(G223&lt;$A$3,0,INDEX(魂兽!$DG$79:$DN$85,MATCH(魂兽1!$B$3,魂兽!$DF$79:$DF$85,0),7)+INDEX(魂兽!$CN$97:$CU$102,MATCH(魂兽1!$C$3,魂兽!$CM$97:$CM$102,0),7)+INDEX(魂兽!$BP$101:$BW$125,MATCH(魂兽1!$D$3,魂兽!$BO$101:$BO$125,0),7))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223" s="58">
        <f>IF(G223&lt;$A$3,0,INDEX(魂兽!$DG$79:$DN$85,MATCH(魂兽1!$B$3,魂兽!$DF$79:$DF$85,0),8)+INDEX(魂兽!$CN$97:$CU$102,MATCH(魂兽1!$C$3,魂兽!$CM$97:$CM$102,0),8)+INDEX(魂兽!$BP$101:$BW$125,MATCH(魂兽1!$D$3,魂兽!$BO$101:$BO$125,0),8))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224" spans="7:42" x14ac:dyDescent="0.2">
      <c r="G224" s="58">
        <v>218</v>
      </c>
      <c r="H224" s="29">
        <f>IF(G224&lt;$A$3,0,INDEX(魂兽!$DG$79:$DN$85,MATCH(魂兽1!$B$3,魂兽!$DF$79:$DF$85,0),4)+INDEX(魂兽!$CN$97:$CU$102,MATCH(魂兽1!$C$3,魂兽!$CM$97:$CM$102,0),4)+INDEX(魂兽!$BP$101:$BW$125,MATCH(魂兽1!$D$3,魂兽!$BO$101:$BO$125,0),4))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224" s="31">
        <f>IF(G224&lt;$A$3,0,INDEX(魂兽!$DG$79:$DN$85,MATCH(魂兽1!$B$3,魂兽!$DF$79:$DF$85,0),1)+INDEX(魂兽!$CN$97:$CU$102,MATCH(魂兽1!$C$3,魂兽!$CM$97:$CM$102,0),1)+INDEX(魂兽!$BP$101:$BW$125,MATCH(魂兽1!$D$3,魂兽!$BO$101:$BO$125,0),1))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224" s="58">
        <f>IF(G224&lt;$A$3,0,INDEX(魂兽!$DG$79:$DN$85,MATCH(魂兽1!$B$3,魂兽!$DF$79:$DF$85,0),2)+INDEX(魂兽!$CN$97:$CU$102,MATCH(魂兽1!$C$3,魂兽!$CM$97:$CM$102,0),2)+INDEX(魂兽!$BP$101:$BW$125,MATCH(魂兽1!$D$3,魂兽!$BO$101:$BO$125,0),2))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224" s="58">
        <f>IF(G224&lt;$A$3,0,INDEX(魂兽!$DG$79:$DN$85,MATCH(魂兽1!$B$3,魂兽!$DF$79:$DF$85,0),3)+INDEX(魂兽!$CN$97:$CU$102,MATCH(魂兽1!$C$3,魂兽!$CM$97:$CM$102,0),3)+INDEX(魂兽!$BP$101:$BW$125,MATCH(魂兽1!$D$3,魂兽!$BO$101:$BO$125,0),3))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224" s="58">
        <f>IF(G224&lt;$A$3,0,INDEX(魂兽!$DG$79:$DN$85,MATCH(魂兽1!$B$3,魂兽!$DF$79:$DF$85,0),5)+INDEX(魂兽!$CN$97:$CU$102,MATCH(魂兽1!$C$3,魂兽!$CM$97:$CM$102,0),5)+INDEX(魂兽!$BP$101:$BW$125,MATCH(魂兽1!$D$3,魂兽!$BO$101:$BO$125,0),5))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224" s="58">
        <f>IF(G224&lt;$A$3,0,INDEX(魂兽!$DG$79:$DN$85,MATCH(魂兽1!$B$3,魂兽!$DF$79:$DF$85,0),6)+INDEX(魂兽!$CN$97:$CU$102,MATCH(魂兽1!$C$3,魂兽!$CM$97:$CM$102,0),6)+INDEX(魂兽!$BP$101:$BW$125,MATCH(魂兽1!$D$3,魂兽!$BO$101:$BO$125,0),6))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224" s="58">
        <v>218</v>
      </c>
      <c r="X224" s="59">
        <f>IF($W224&lt;$L$3,0,INDEX(魂兽!$I$8:$I$126,MATCH(魂兽1!$X$3,魂兽!$G$8:$G$126,1),1))</f>
        <v>0.6</v>
      </c>
      <c r="Y224" s="59">
        <f>IF($W224&lt;$L$3,0,INDEX(魂兽!$I$8:$I$126,MATCH(魂兽1!$X$3,魂兽!$G$8:$G$126,1),1))</f>
        <v>0.6</v>
      </c>
      <c r="Z224" s="59">
        <f>IF($W224&lt;$L$3,0,INDEX(魂兽!$I$8:$I$126,MATCH(魂兽1!$X$3,魂兽!$G$8:$G$126,1),1))</f>
        <v>0.6</v>
      </c>
      <c r="AA224" s="59">
        <f>IF($W224&lt;$L$3,0,INDEX(魂兽!$I$8:$I$126,MATCH(魂兽1!$X$3,魂兽!$G$8:$G$126,1),1))</f>
        <v>0.6</v>
      </c>
      <c r="AB224" s="59">
        <f>IF($W224&lt;$L$3,0,INDEX(魂兽!$I$8:$I$126,MATCH(魂兽1!$X$3,魂兽!$G$8:$G$126,1),1))</f>
        <v>0.6</v>
      </c>
      <c r="AC224" s="59">
        <f>IF($W224&lt;$L$3,0,INDEX(魂兽!$I$8:$I$126,MATCH(魂兽1!$X$3,魂兽!$G$8:$G$126,1),1))</f>
        <v>0.6</v>
      </c>
      <c r="AD224" s="59">
        <f>IF($W224&lt;$L$3,0,INDEX(魂兽!$I$8:$I$126,MATCH(魂兽1!$X$3,魂兽!$G$8:$G$126,1),1))</f>
        <v>0.6</v>
      </c>
      <c r="AE224" s="59">
        <f>IF($W224&lt;$L$3,0,INDEX(魂兽!$I$8:$I$126,MATCH(魂兽1!$X$3,魂兽!$G$8:$G$126,1),1))</f>
        <v>0.6</v>
      </c>
      <c r="AF224" s="59">
        <f>IF($W224&lt;$L$3,0,INDEX(魂兽!$I$8:$I$126,MATCH(魂兽1!$X$3,魂兽!$G$8:$G$126,1),1))</f>
        <v>0.6</v>
      </c>
      <c r="AG224" s="59">
        <f>IF($W224&lt;$L$3,0,INDEX(魂兽!$I$8:$I$126,MATCH(魂兽1!$X$3,魂兽!$G$8:$G$126,1),1))</f>
        <v>0.6</v>
      </c>
      <c r="AH224" s="59">
        <f>IF($W224&lt;$L$3,0,INDEX(魂兽!$I$8:$I$126,MATCH(魂兽1!$X$3,魂兽!$G$8:$G$126,1),1))</f>
        <v>0.6</v>
      </c>
      <c r="AI224" s="59">
        <f>IF($W224&lt;$L$3,0,INDEX(魂兽!$I$8:$I$126,MATCH(魂兽1!$X$3,魂兽!$G$8:$G$126,1),1))</f>
        <v>0.6</v>
      </c>
      <c r="AJ224" s="59">
        <f>IF($W224&lt;$L$3,0,INDEX(魂兽!$I$8:$I$126,MATCH(魂兽1!$X$3,魂兽!$G$8:$G$126,1),1))</f>
        <v>0.6</v>
      </c>
      <c r="AK224" s="59">
        <f>IF($W224&lt;$L$3,0,INDEX(魂兽!$I$8:$I$126,MATCH(魂兽1!$X$3,魂兽!$G$8:$G$126,1),1))</f>
        <v>0.6</v>
      </c>
      <c r="AN224" s="58">
        <v>218</v>
      </c>
      <c r="AO224" s="58">
        <f>IF(G224&lt;$A$3,0,INDEX(魂兽!$DG$79:$DN$85,MATCH(魂兽1!$B$3,魂兽!$DF$79:$DF$85,0),7)+INDEX(魂兽!$CN$97:$CU$102,MATCH(魂兽1!$C$3,魂兽!$CM$97:$CM$102,0),7)+INDEX(魂兽!$BP$101:$BW$125,MATCH(魂兽1!$D$3,魂兽!$BO$101:$BO$125,0),7))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224" s="58">
        <f>IF(G224&lt;$A$3,0,INDEX(魂兽!$DG$79:$DN$85,MATCH(魂兽1!$B$3,魂兽!$DF$79:$DF$85,0),8)+INDEX(魂兽!$CN$97:$CU$102,MATCH(魂兽1!$C$3,魂兽!$CM$97:$CM$102,0),8)+INDEX(魂兽!$BP$101:$BW$125,MATCH(魂兽1!$D$3,魂兽!$BO$101:$BO$125,0),8))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225" spans="7:42" x14ac:dyDescent="0.2">
      <c r="G225" s="58">
        <v>219</v>
      </c>
      <c r="H225" s="29">
        <f>IF(G225&lt;$A$3,0,INDEX(魂兽!$DG$79:$DN$85,MATCH(魂兽1!$B$3,魂兽!$DF$79:$DF$85,0),4)+INDEX(魂兽!$CN$97:$CU$102,MATCH(魂兽1!$C$3,魂兽!$CM$97:$CM$102,0),4)+INDEX(魂兽!$BP$101:$BW$125,MATCH(魂兽1!$D$3,魂兽!$BO$101:$BO$125,0),4))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225" s="31">
        <f>IF(G225&lt;$A$3,0,INDEX(魂兽!$DG$79:$DN$85,MATCH(魂兽1!$B$3,魂兽!$DF$79:$DF$85,0),1)+INDEX(魂兽!$CN$97:$CU$102,MATCH(魂兽1!$C$3,魂兽!$CM$97:$CM$102,0),1)+INDEX(魂兽!$BP$101:$BW$125,MATCH(魂兽1!$D$3,魂兽!$BO$101:$BO$125,0),1))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225" s="58">
        <f>IF(G225&lt;$A$3,0,INDEX(魂兽!$DG$79:$DN$85,MATCH(魂兽1!$B$3,魂兽!$DF$79:$DF$85,0),2)+INDEX(魂兽!$CN$97:$CU$102,MATCH(魂兽1!$C$3,魂兽!$CM$97:$CM$102,0),2)+INDEX(魂兽!$BP$101:$BW$125,MATCH(魂兽1!$D$3,魂兽!$BO$101:$BO$125,0),2))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225" s="58">
        <f>IF(G225&lt;$A$3,0,INDEX(魂兽!$DG$79:$DN$85,MATCH(魂兽1!$B$3,魂兽!$DF$79:$DF$85,0),3)+INDEX(魂兽!$CN$97:$CU$102,MATCH(魂兽1!$C$3,魂兽!$CM$97:$CM$102,0),3)+INDEX(魂兽!$BP$101:$BW$125,MATCH(魂兽1!$D$3,魂兽!$BO$101:$BO$125,0),3))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225" s="58">
        <f>IF(G225&lt;$A$3,0,INDEX(魂兽!$DG$79:$DN$85,MATCH(魂兽1!$B$3,魂兽!$DF$79:$DF$85,0),5)+INDEX(魂兽!$CN$97:$CU$102,MATCH(魂兽1!$C$3,魂兽!$CM$97:$CM$102,0),5)+INDEX(魂兽!$BP$101:$BW$125,MATCH(魂兽1!$D$3,魂兽!$BO$101:$BO$125,0),5))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225" s="58">
        <f>IF(G225&lt;$A$3,0,INDEX(魂兽!$DG$79:$DN$85,MATCH(魂兽1!$B$3,魂兽!$DF$79:$DF$85,0),6)+INDEX(魂兽!$CN$97:$CU$102,MATCH(魂兽1!$C$3,魂兽!$CM$97:$CM$102,0),6)+INDEX(魂兽!$BP$101:$BW$125,MATCH(魂兽1!$D$3,魂兽!$BO$101:$BO$125,0),6))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225" s="58">
        <v>219</v>
      </c>
      <c r="X225" s="59">
        <f>IF($W225&lt;$L$3,0,INDEX(魂兽!$I$8:$I$126,MATCH(魂兽1!$X$3,魂兽!$G$8:$G$126,1),1))</f>
        <v>0.6</v>
      </c>
      <c r="Y225" s="59">
        <f>IF($W225&lt;$L$3,0,INDEX(魂兽!$I$8:$I$126,MATCH(魂兽1!$X$3,魂兽!$G$8:$G$126,1),1))</f>
        <v>0.6</v>
      </c>
      <c r="Z225" s="59">
        <f>IF($W225&lt;$L$3,0,INDEX(魂兽!$I$8:$I$126,MATCH(魂兽1!$X$3,魂兽!$G$8:$G$126,1),1))</f>
        <v>0.6</v>
      </c>
      <c r="AA225" s="59">
        <f>IF($W225&lt;$L$3,0,INDEX(魂兽!$I$8:$I$126,MATCH(魂兽1!$X$3,魂兽!$G$8:$G$126,1),1))</f>
        <v>0.6</v>
      </c>
      <c r="AB225" s="59">
        <f>IF($W225&lt;$L$3,0,INDEX(魂兽!$I$8:$I$126,MATCH(魂兽1!$X$3,魂兽!$G$8:$G$126,1),1))</f>
        <v>0.6</v>
      </c>
      <c r="AC225" s="59">
        <f>IF($W225&lt;$L$3,0,INDEX(魂兽!$I$8:$I$126,MATCH(魂兽1!$X$3,魂兽!$G$8:$G$126,1),1))</f>
        <v>0.6</v>
      </c>
      <c r="AD225" s="59">
        <f>IF($W225&lt;$L$3,0,INDEX(魂兽!$I$8:$I$126,MATCH(魂兽1!$X$3,魂兽!$G$8:$G$126,1),1))</f>
        <v>0.6</v>
      </c>
      <c r="AE225" s="59">
        <f>IF($W225&lt;$L$3,0,INDEX(魂兽!$I$8:$I$126,MATCH(魂兽1!$X$3,魂兽!$G$8:$G$126,1),1))</f>
        <v>0.6</v>
      </c>
      <c r="AF225" s="59">
        <f>IF($W225&lt;$L$3,0,INDEX(魂兽!$I$8:$I$126,MATCH(魂兽1!$X$3,魂兽!$G$8:$G$126,1),1))</f>
        <v>0.6</v>
      </c>
      <c r="AG225" s="59">
        <f>IF($W225&lt;$L$3,0,INDEX(魂兽!$I$8:$I$126,MATCH(魂兽1!$X$3,魂兽!$G$8:$G$126,1),1))</f>
        <v>0.6</v>
      </c>
      <c r="AH225" s="59">
        <f>IF($W225&lt;$L$3,0,INDEX(魂兽!$I$8:$I$126,MATCH(魂兽1!$X$3,魂兽!$G$8:$G$126,1),1))</f>
        <v>0.6</v>
      </c>
      <c r="AI225" s="59">
        <f>IF($W225&lt;$L$3,0,INDEX(魂兽!$I$8:$I$126,MATCH(魂兽1!$X$3,魂兽!$G$8:$G$126,1),1))</f>
        <v>0.6</v>
      </c>
      <c r="AJ225" s="59">
        <f>IF($W225&lt;$L$3,0,INDEX(魂兽!$I$8:$I$126,MATCH(魂兽1!$X$3,魂兽!$G$8:$G$126,1),1))</f>
        <v>0.6</v>
      </c>
      <c r="AK225" s="59">
        <f>IF($W225&lt;$L$3,0,INDEX(魂兽!$I$8:$I$126,MATCH(魂兽1!$X$3,魂兽!$G$8:$G$126,1),1))</f>
        <v>0.6</v>
      </c>
      <c r="AN225" s="58">
        <v>219</v>
      </c>
      <c r="AO225" s="58">
        <f>IF(G225&lt;$A$3,0,INDEX(魂兽!$DG$79:$DN$85,MATCH(魂兽1!$B$3,魂兽!$DF$79:$DF$85,0),7)+INDEX(魂兽!$CN$97:$CU$102,MATCH(魂兽1!$C$3,魂兽!$CM$97:$CM$102,0),7)+INDEX(魂兽!$BP$101:$BW$125,MATCH(魂兽1!$D$3,魂兽!$BO$101:$BO$125,0),7))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225" s="58">
        <f>IF(G225&lt;$A$3,0,INDEX(魂兽!$DG$79:$DN$85,MATCH(魂兽1!$B$3,魂兽!$DF$79:$DF$85,0),8)+INDEX(魂兽!$CN$97:$CU$102,MATCH(魂兽1!$C$3,魂兽!$CM$97:$CM$102,0),8)+INDEX(魂兽!$BP$101:$BW$125,MATCH(魂兽1!$D$3,魂兽!$BO$101:$BO$125,0),8))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226" spans="7:42" x14ac:dyDescent="0.2">
      <c r="G226" s="58">
        <v>220</v>
      </c>
      <c r="H226" s="29">
        <f>IF(G226&lt;$A$3,0,INDEX(魂兽!$DG$79:$DN$85,MATCH(魂兽1!$B$3,魂兽!$DF$79:$DF$85,0),4)+INDEX(魂兽!$CN$97:$CU$102,MATCH(魂兽1!$C$3,魂兽!$CM$97:$CM$102,0),4)+INDEX(魂兽!$BP$101:$BW$125,MATCH(魂兽1!$D$3,魂兽!$BO$101:$BO$125,0),4))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226" s="31">
        <f>IF(G226&lt;$A$3,0,INDEX(魂兽!$DG$79:$DN$85,MATCH(魂兽1!$B$3,魂兽!$DF$79:$DF$85,0),1)+INDEX(魂兽!$CN$97:$CU$102,MATCH(魂兽1!$C$3,魂兽!$CM$97:$CM$102,0),1)+INDEX(魂兽!$BP$101:$BW$125,MATCH(魂兽1!$D$3,魂兽!$BO$101:$BO$125,0),1))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226" s="58">
        <f>IF(G226&lt;$A$3,0,INDEX(魂兽!$DG$79:$DN$85,MATCH(魂兽1!$B$3,魂兽!$DF$79:$DF$85,0),2)+INDEX(魂兽!$CN$97:$CU$102,MATCH(魂兽1!$C$3,魂兽!$CM$97:$CM$102,0),2)+INDEX(魂兽!$BP$101:$BW$125,MATCH(魂兽1!$D$3,魂兽!$BO$101:$BO$125,0),2))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226" s="58">
        <f>IF(G226&lt;$A$3,0,INDEX(魂兽!$DG$79:$DN$85,MATCH(魂兽1!$B$3,魂兽!$DF$79:$DF$85,0),3)+INDEX(魂兽!$CN$97:$CU$102,MATCH(魂兽1!$C$3,魂兽!$CM$97:$CM$102,0),3)+INDEX(魂兽!$BP$101:$BW$125,MATCH(魂兽1!$D$3,魂兽!$BO$101:$BO$125,0),3))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226" s="58">
        <f>IF(G226&lt;$A$3,0,INDEX(魂兽!$DG$79:$DN$85,MATCH(魂兽1!$B$3,魂兽!$DF$79:$DF$85,0),5)+INDEX(魂兽!$CN$97:$CU$102,MATCH(魂兽1!$C$3,魂兽!$CM$97:$CM$102,0),5)+INDEX(魂兽!$BP$101:$BW$125,MATCH(魂兽1!$D$3,魂兽!$BO$101:$BO$125,0),5))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226" s="58">
        <f>IF(G226&lt;$A$3,0,INDEX(魂兽!$DG$79:$DN$85,MATCH(魂兽1!$B$3,魂兽!$DF$79:$DF$85,0),6)+INDEX(魂兽!$CN$97:$CU$102,MATCH(魂兽1!$C$3,魂兽!$CM$97:$CM$102,0),6)+INDEX(魂兽!$BP$101:$BW$125,MATCH(魂兽1!$D$3,魂兽!$BO$101:$BO$125,0),6))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226" s="58">
        <v>220</v>
      </c>
      <c r="X226" s="59">
        <f>IF($W226&lt;$L$3,0,INDEX(魂兽!$I$8:$I$126,MATCH(魂兽1!$X$3,魂兽!$G$8:$G$126,1),1))</f>
        <v>0.6</v>
      </c>
      <c r="Y226" s="59">
        <f>IF($W226&lt;$L$3,0,INDEX(魂兽!$I$8:$I$126,MATCH(魂兽1!$X$3,魂兽!$G$8:$G$126,1),1))</f>
        <v>0.6</v>
      </c>
      <c r="Z226" s="59">
        <f>IF($W226&lt;$L$3,0,INDEX(魂兽!$I$8:$I$126,MATCH(魂兽1!$X$3,魂兽!$G$8:$G$126,1),1))</f>
        <v>0.6</v>
      </c>
      <c r="AA226" s="59">
        <f>IF($W226&lt;$L$3,0,INDEX(魂兽!$I$8:$I$126,MATCH(魂兽1!$X$3,魂兽!$G$8:$G$126,1),1))</f>
        <v>0.6</v>
      </c>
      <c r="AB226" s="59">
        <f>IF($W226&lt;$L$3,0,INDEX(魂兽!$I$8:$I$126,MATCH(魂兽1!$X$3,魂兽!$G$8:$G$126,1),1))</f>
        <v>0.6</v>
      </c>
      <c r="AC226" s="59">
        <f>IF($W226&lt;$L$3,0,INDEX(魂兽!$I$8:$I$126,MATCH(魂兽1!$X$3,魂兽!$G$8:$G$126,1),1))</f>
        <v>0.6</v>
      </c>
      <c r="AD226" s="59">
        <f>IF($W226&lt;$L$3,0,INDEX(魂兽!$I$8:$I$126,MATCH(魂兽1!$X$3,魂兽!$G$8:$G$126,1),1))</f>
        <v>0.6</v>
      </c>
      <c r="AE226" s="59">
        <f>IF($W226&lt;$L$3,0,INDEX(魂兽!$I$8:$I$126,MATCH(魂兽1!$X$3,魂兽!$G$8:$G$126,1),1))</f>
        <v>0.6</v>
      </c>
      <c r="AF226" s="59">
        <f>IF($W226&lt;$L$3,0,INDEX(魂兽!$I$8:$I$126,MATCH(魂兽1!$X$3,魂兽!$G$8:$G$126,1),1))</f>
        <v>0.6</v>
      </c>
      <c r="AG226" s="59">
        <f>IF($W226&lt;$L$3,0,INDEX(魂兽!$I$8:$I$126,MATCH(魂兽1!$X$3,魂兽!$G$8:$G$126,1),1))</f>
        <v>0.6</v>
      </c>
      <c r="AH226" s="59">
        <f>IF($W226&lt;$L$3,0,INDEX(魂兽!$I$8:$I$126,MATCH(魂兽1!$X$3,魂兽!$G$8:$G$126,1),1))</f>
        <v>0.6</v>
      </c>
      <c r="AI226" s="59">
        <f>IF($W226&lt;$L$3,0,INDEX(魂兽!$I$8:$I$126,MATCH(魂兽1!$X$3,魂兽!$G$8:$G$126,1),1))</f>
        <v>0.6</v>
      </c>
      <c r="AJ226" s="59">
        <f>IF($W226&lt;$L$3,0,INDEX(魂兽!$I$8:$I$126,MATCH(魂兽1!$X$3,魂兽!$G$8:$G$126,1),1))</f>
        <v>0.6</v>
      </c>
      <c r="AK226" s="59">
        <f>IF($W226&lt;$L$3,0,INDEX(魂兽!$I$8:$I$126,MATCH(魂兽1!$X$3,魂兽!$G$8:$G$126,1),1))</f>
        <v>0.6</v>
      </c>
      <c r="AN226" s="58">
        <v>220</v>
      </c>
      <c r="AO226" s="58">
        <f>IF(G226&lt;$A$3,0,INDEX(魂兽!$DG$79:$DN$85,MATCH(魂兽1!$B$3,魂兽!$DF$79:$DF$85,0),7)+INDEX(魂兽!$CN$97:$CU$102,MATCH(魂兽1!$C$3,魂兽!$CM$97:$CM$102,0),7)+INDEX(魂兽!$BP$101:$BW$125,MATCH(魂兽1!$D$3,魂兽!$BO$101:$BO$125,0),7))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226" s="58">
        <f>IF(G226&lt;$A$3,0,INDEX(魂兽!$DG$79:$DN$85,MATCH(魂兽1!$B$3,魂兽!$DF$79:$DF$85,0),8)+INDEX(魂兽!$CN$97:$CU$102,MATCH(魂兽1!$C$3,魂兽!$CM$97:$CM$102,0),8)+INDEX(魂兽!$BP$101:$BW$125,MATCH(魂兽1!$D$3,魂兽!$BO$101:$BO$125,0),8))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227" spans="7:42" x14ac:dyDescent="0.2">
      <c r="G227" s="58">
        <v>221</v>
      </c>
      <c r="H227" s="29">
        <f>IF(G227&lt;$A$3,0,INDEX(魂兽!$DG$79:$DN$85,MATCH(魂兽1!$B$3,魂兽!$DF$79:$DF$85,0),4)+INDEX(魂兽!$CN$97:$CU$102,MATCH(魂兽1!$C$3,魂兽!$CM$97:$CM$102,0),4)+INDEX(魂兽!$BP$101:$BW$125,MATCH(魂兽1!$D$3,魂兽!$BO$101:$BO$125,0),4))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227" s="31">
        <f>IF(G227&lt;$A$3,0,INDEX(魂兽!$DG$79:$DN$85,MATCH(魂兽1!$B$3,魂兽!$DF$79:$DF$85,0),1)+INDEX(魂兽!$CN$97:$CU$102,MATCH(魂兽1!$C$3,魂兽!$CM$97:$CM$102,0),1)+INDEX(魂兽!$BP$101:$BW$125,MATCH(魂兽1!$D$3,魂兽!$BO$101:$BO$125,0),1))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227" s="58">
        <f>IF(G227&lt;$A$3,0,INDEX(魂兽!$DG$79:$DN$85,MATCH(魂兽1!$B$3,魂兽!$DF$79:$DF$85,0),2)+INDEX(魂兽!$CN$97:$CU$102,MATCH(魂兽1!$C$3,魂兽!$CM$97:$CM$102,0),2)+INDEX(魂兽!$BP$101:$BW$125,MATCH(魂兽1!$D$3,魂兽!$BO$101:$BO$125,0),2))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227" s="58">
        <f>IF(G227&lt;$A$3,0,INDEX(魂兽!$DG$79:$DN$85,MATCH(魂兽1!$B$3,魂兽!$DF$79:$DF$85,0),3)+INDEX(魂兽!$CN$97:$CU$102,MATCH(魂兽1!$C$3,魂兽!$CM$97:$CM$102,0),3)+INDEX(魂兽!$BP$101:$BW$125,MATCH(魂兽1!$D$3,魂兽!$BO$101:$BO$125,0),3))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227" s="58">
        <f>IF(G227&lt;$A$3,0,INDEX(魂兽!$DG$79:$DN$85,MATCH(魂兽1!$B$3,魂兽!$DF$79:$DF$85,0),5)+INDEX(魂兽!$CN$97:$CU$102,MATCH(魂兽1!$C$3,魂兽!$CM$97:$CM$102,0),5)+INDEX(魂兽!$BP$101:$BW$125,MATCH(魂兽1!$D$3,魂兽!$BO$101:$BO$125,0),5))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227" s="58">
        <f>IF(G227&lt;$A$3,0,INDEX(魂兽!$DG$79:$DN$85,MATCH(魂兽1!$B$3,魂兽!$DF$79:$DF$85,0),6)+INDEX(魂兽!$CN$97:$CU$102,MATCH(魂兽1!$C$3,魂兽!$CM$97:$CM$102,0),6)+INDEX(魂兽!$BP$101:$BW$125,MATCH(魂兽1!$D$3,魂兽!$BO$101:$BO$125,0),6))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227" s="58">
        <v>221</v>
      </c>
      <c r="X227" s="59">
        <f>IF($W227&lt;$L$3,0,INDEX(魂兽!$I$8:$I$126,MATCH(魂兽1!$X$3,魂兽!$G$8:$G$126,1),1))</f>
        <v>0.6</v>
      </c>
      <c r="Y227" s="59">
        <f>IF($W227&lt;$L$3,0,INDEX(魂兽!$I$8:$I$126,MATCH(魂兽1!$X$3,魂兽!$G$8:$G$126,1),1))</f>
        <v>0.6</v>
      </c>
      <c r="Z227" s="59">
        <f>IF($W227&lt;$L$3,0,INDEX(魂兽!$I$8:$I$126,MATCH(魂兽1!$X$3,魂兽!$G$8:$G$126,1),1))</f>
        <v>0.6</v>
      </c>
      <c r="AA227" s="59">
        <f>IF($W227&lt;$L$3,0,INDEX(魂兽!$I$8:$I$126,MATCH(魂兽1!$X$3,魂兽!$G$8:$G$126,1),1))</f>
        <v>0.6</v>
      </c>
      <c r="AB227" s="59">
        <f>IF($W227&lt;$L$3,0,INDEX(魂兽!$I$8:$I$126,MATCH(魂兽1!$X$3,魂兽!$G$8:$G$126,1),1))</f>
        <v>0.6</v>
      </c>
      <c r="AC227" s="59">
        <f>IF($W227&lt;$L$3,0,INDEX(魂兽!$I$8:$I$126,MATCH(魂兽1!$X$3,魂兽!$G$8:$G$126,1),1))</f>
        <v>0.6</v>
      </c>
      <c r="AD227" s="59">
        <f>IF($W227&lt;$L$3,0,INDEX(魂兽!$I$8:$I$126,MATCH(魂兽1!$X$3,魂兽!$G$8:$G$126,1),1))</f>
        <v>0.6</v>
      </c>
      <c r="AE227" s="59">
        <f>IF($W227&lt;$L$3,0,INDEX(魂兽!$I$8:$I$126,MATCH(魂兽1!$X$3,魂兽!$G$8:$G$126,1),1))</f>
        <v>0.6</v>
      </c>
      <c r="AF227" s="59">
        <f>IF($W227&lt;$L$3,0,INDEX(魂兽!$I$8:$I$126,MATCH(魂兽1!$X$3,魂兽!$G$8:$G$126,1),1))</f>
        <v>0.6</v>
      </c>
      <c r="AG227" s="59">
        <f>IF($W227&lt;$L$3,0,INDEX(魂兽!$I$8:$I$126,MATCH(魂兽1!$X$3,魂兽!$G$8:$G$126,1),1))</f>
        <v>0.6</v>
      </c>
      <c r="AH227" s="59">
        <f>IF($W227&lt;$L$3,0,INDEX(魂兽!$I$8:$I$126,MATCH(魂兽1!$X$3,魂兽!$G$8:$G$126,1),1))</f>
        <v>0.6</v>
      </c>
      <c r="AI227" s="59">
        <f>IF($W227&lt;$L$3,0,INDEX(魂兽!$I$8:$I$126,MATCH(魂兽1!$X$3,魂兽!$G$8:$G$126,1),1))</f>
        <v>0.6</v>
      </c>
      <c r="AJ227" s="59">
        <f>IF($W227&lt;$L$3,0,INDEX(魂兽!$I$8:$I$126,MATCH(魂兽1!$X$3,魂兽!$G$8:$G$126,1),1))</f>
        <v>0.6</v>
      </c>
      <c r="AK227" s="59">
        <f>IF($W227&lt;$L$3,0,INDEX(魂兽!$I$8:$I$126,MATCH(魂兽1!$X$3,魂兽!$G$8:$G$126,1),1))</f>
        <v>0.6</v>
      </c>
      <c r="AN227" s="58">
        <v>221</v>
      </c>
      <c r="AO227" s="58">
        <f>IF(G227&lt;$A$3,0,INDEX(魂兽!$DG$79:$DN$85,MATCH(魂兽1!$B$3,魂兽!$DF$79:$DF$85,0),7)+INDEX(魂兽!$CN$97:$CU$102,MATCH(魂兽1!$C$3,魂兽!$CM$97:$CM$102,0),7)+INDEX(魂兽!$BP$101:$BW$125,MATCH(魂兽1!$D$3,魂兽!$BO$101:$BO$125,0),7))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227" s="58">
        <f>IF(G227&lt;$A$3,0,INDEX(魂兽!$DG$79:$DN$85,MATCH(魂兽1!$B$3,魂兽!$DF$79:$DF$85,0),8)+INDEX(魂兽!$CN$97:$CU$102,MATCH(魂兽1!$C$3,魂兽!$CM$97:$CM$102,0),8)+INDEX(魂兽!$BP$101:$BW$125,MATCH(魂兽1!$D$3,魂兽!$BO$101:$BO$125,0),8))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228" spans="7:42" x14ac:dyDescent="0.2">
      <c r="G228" s="58">
        <v>222</v>
      </c>
      <c r="H228" s="29">
        <f>IF(G228&lt;$A$3,0,INDEX(魂兽!$DG$79:$DN$85,MATCH(魂兽1!$B$3,魂兽!$DF$79:$DF$85,0),4)+INDEX(魂兽!$CN$97:$CU$102,MATCH(魂兽1!$C$3,魂兽!$CM$97:$CM$102,0),4)+INDEX(魂兽!$BP$101:$BW$125,MATCH(魂兽1!$D$3,魂兽!$BO$101:$BO$125,0),4))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228" s="31">
        <f>IF(G228&lt;$A$3,0,INDEX(魂兽!$DG$79:$DN$85,MATCH(魂兽1!$B$3,魂兽!$DF$79:$DF$85,0),1)+INDEX(魂兽!$CN$97:$CU$102,MATCH(魂兽1!$C$3,魂兽!$CM$97:$CM$102,0),1)+INDEX(魂兽!$BP$101:$BW$125,MATCH(魂兽1!$D$3,魂兽!$BO$101:$BO$125,0),1))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228" s="58">
        <f>IF(G228&lt;$A$3,0,INDEX(魂兽!$DG$79:$DN$85,MATCH(魂兽1!$B$3,魂兽!$DF$79:$DF$85,0),2)+INDEX(魂兽!$CN$97:$CU$102,MATCH(魂兽1!$C$3,魂兽!$CM$97:$CM$102,0),2)+INDEX(魂兽!$BP$101:$BW$125,MATCH(魂兽1!$D$3,魂兽!$BO$101:$BO$125,0),2))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228" s="58">
        <f>IF(G228&lt;$A$3,0,INDEX(魂兽!$DG$79:$DN$85,MATCH(魂兽1!$B$3,魂兽!$DF$79:$DF$85,0),3)+INDEX(魂兽!$CN$97:$CU$102,MATCH(魂兽1!$C$3,魂兽!$CM$97:$CM$102,0),3)+INDEX(魂兽!$BP$101:$BW$125,MATCH(魂兽1!$D$3,魂兽!$BO$101:$BO$125,0),3))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228" s="58">
        <f>IF(G228&lt;$A$3,0,INDEX(魂兽!$DG$79:$DN$85,MATCH(魂兽1!$B$3,魂兽!$DF$79:$DF$85,0),5)+INDEX(魂兽!$CN$97:$CU$102,MATCH(魂兽1!$C$3,魂兽!$CM$97:$CM$102,0),5)+INDEX(魂兽!$BP$101:$BW$125,MATCH(魂兽1!$D$3,魂兽!$BO$101:$BO$125,0),5))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228" s="58">
        <f>IF(G228&lt;$A$3,0,INDEX(魂兽!$DG$79:$DN$85,MATCH(魂兽1!$B$3,魂兽!$DF$79:$DF$85,0),6)+INDEX(魂兽!$CN$97:$CU$102,MATCH(魂兽1!$C$3,魂兽!$CM$97:$CM$102,0),6)+INDEX(魂兽!$BP$101:$BW$125,MATCH(魂兽1!$D$3,魂兽!$BO$101:$BO$125,0),6))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228" s="58">
        <v>222</v>
      </c>
      <c r="X228" s="59">
        <f>IF($W228&lt;$L$3,0,INDEX(魂兽!$I$8:$I$126,MATCH(魂兽1!$X$3,魂兽!$G$8:$G$126,1),1))</f>
        <v>0.6</v>
      </c>
      <c r="Y228" s="59">
        <f>IF($W228&lt;$L$3,0,INDEX(魂兽!$I$8:$I$126,MATCH(魂兽1!$X$3,魂兽!$G$8:$G$126,1),1))</f>
        <v>0.6</v>
      </c>
      <c r="Z228" s="59">
        <f>IF($W228&lt;$L$3,0,INDEX(魂兽!$I$8:$I$126,MATCH(魂兽1!$X$3,魂兽!$G$8:$G$126,1),1))</f>
        <v>0.6</v>
      </c>
      <c r="AA228" s="59">
        <f>IF($W228&lt;$L$3,0,INDEX(魂兽!$I$8:$I$126,MATCH(魂兽1!$X$3,魂兽!$G$8:$G$126,1),1))</f>
        <v>0.6</v>
      </c>
      <c r="AB228" s="59">
        <f>IF($W228&lt;$L$3,0,INDEX(魂兽!$I$8:$I$126,MATCH(魂兽1!$X$3,魂兽!$G$8:$G$126,1),1))</f>
        <v>0.6</v>
      </c>
      <c r="AC228" s="59">
        <f>IF($W228&lt;$L$3,0,INDEX(魂兽!$I$8:$I$126,MATCH(魂兽1!$X$3,魂兽!$G$8:$G$126,1),1))</f>
        <v>0.6</v>
      </c>
      <c r="AD228" s="59">
        <f>IF($W228&lt;$L$3,0,INDEX(魂兽!$I$8:$I$126,MATCH(魂兽1!$X$3,魂兽!$G$8:$G$126,1),1))</f>
        <v>0.6</v>
      </c>
      <c r="AE228" s="59">
        <f>IF($W228&lt;$L$3,0,INDEX(魂兽!$I$8:$I$126,MATCH(魂兽1!$X$3,魂兽!$G$8:$G$126,1),1))</f>
        <v>0.6</v>
      </c>
      <c r="AF228" s="59">
        <f>IF($W228&lt;$L$3,0,INDEX(魂兽!$I$8:$I$126,MATCH(魂兽1!$X$3,魂兽!$G$8:$G$126,1),1))</f>
        <v>0.6</v>
      </c>
      <c r="AG228" s="59">
        <f>IF($W228&lt;$L$3,0,INDEX(魂兽!$I$8:$I$126,MATCH(魂兽1!$X$3,魂兽!$G$8:$G$126,1),1))</f>
        <v>0.6</v>
      </c>
      <c r="AH228" s="59">
        <f>IF($W228&lt;$L$3,0,INDEX(魂兽!$I$8:$I$126,MATCH(魂兽1!$X$3,魂兽!$G$8:$G$126,1),1))</f>
        <v>0.6</v>
      </c>
      <c r="AI228" s="59">
        <f>IF($W228&lt;$L$3,0,INDEX(魂兽!$I$8:$I$126,MATCH(魂兽1!$X$3,魂兽!$G$8:$G$126,1),1))</f>
        <v>0.6</v>
      </c>
      <c r="AJ228" s="59">
        <f>IF($W228&lt;$L$3,0,INDEX(魂兽!$I$8:$I$126,MATCH(魂兽1!$X$3,魂兽!$G$8:$G$126,1),1))</f>
        <v>0.6</v>
      </c>
      <c r="AK228" s="59">
        <f>IF($W228&lt;$L$3,0,INDEX(魂兽!$I$8:$I$126,MATCH(魂兽1!$X$3,魂兽!$G$8:$G$126,1),1))</f>
        <v>0.6</v>
      </c>
      <c r="AN228" s="58">
        <v>222</v>
      </c>
      <c r="AO228" s="58">
        <f>IF(G228&lt;$A$3,0,INDEX(魂兽!$DG$79:$DN$85,MATCH(魂兽1!$B$3,魂兽!$DF$79:$DF$85,0),7)+INDEX(魂兽!$CN$97:$CU$102,MATCH(魂兽1!$C$3,魂兽!$CM$97:$CM$102,0),7)+INDEX(魂兽!$BP$101:$BW$125,MATCH(魂兽1!$D$3,魂兽!$BO$101:$BO$125,0),7))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228" s="58">
        <f>IF(G228&lt;$A$3,0,INDEX(魂兽!$DG$79:$DN$85,MATCH(魂兽1!$B$3,魂兽!$DF$79:$DF$85,0),8)+INDEX(魂兽!$CN$97:$CU$102,MATCH(魂兽1!$C$3,魂兽!$CM$97:$CM$102,0),8)+INDEX(魂兽!$BP$101:$BW$125,MATCH(魂兽1!$D$3,魂兽!$BO$101:$BO$125,0),8))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229" spans="7:42" x14ac:dyDescent="0.2">
      <c r="G229" s="58">
        <v>223</v>
      </c>
      <c r="H229" s="29">
        <f>IF(G229&lt;$A$3,0,INDEX(魂兽!$DG$79:$DN$85,MATCH(魂兽1!$B$3,魂兽!$DF$79:$DF$85,0),4)+INDEX(魂兽!$CN$97:$CU$102,MATCH(魂兽1!$C$3,魂兽!$CM$97:$CM$102,0),4)+INDEX(魂兽!$BP$101:$BW$125,MATCH(魂兽1!$D$3,魂兽!$BO$101:$BO$125,0),4))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229" s="31">
        <f>IF(G229&lt;$A$3,0,INDEX(魂兽!$DG$79:$DN$85,MATCH(魂兽1!$B$3,魂兽!$DF$79:$DF$85,0),1)+INDEX(魂兽!$CN$97:$CU$102,MATCH(魂兽1!$C$3,魂兽!$CM$97:$CM$102,0),1)+INDEX(魂兽!$BP$101:$BW$125,MATCH(魂兽1!$D$3,魂兽!$BO$101:$BO$125,0),1))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229" s="58">
        <f>IF(G229&lt;$A$3,0,INDEX(魂兽!$DG$79:$DN$85,MATCH(魂兽1!$B$3,魂兽!$DF$79:$DF$85,0),2)+INDEX(魂兽!$CN$97:$CU$102,MATCH(魂兽1!$C$3,魂兽!$CM$97:$CM$102,0),2)+INDEX(魂兽!$BP$101:$BW$125,MATCH(魂兽1!$D$3,魂兽!$BO$101:$BO$125,0),2))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229" s="58">
        <f>IF(G229&lt;$A$3,0,INDEX(魂兽!$DG$79:$DN$85,MATCH(魂兽1!$B$3,魂兽!$DF$79:$DF$85,0),3)+INDEX(魂兽!$CN$97:$CU$102,MATCH(魂兽1!$C$3,魂兽!$CM$97:$CM$102,0),3)+INDEX(魂兽!$BP$101:$BW$125,MATCH(魂兽1!$D$3,魂兽!$BO$101:$BO$125,0),3))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229" s="58">
        <f>IF(G229&lt;$A$3,0,INDEX(魂兽!$DG$79:$DN$85,MATCH(魂兽1!$B$3,魂兽!$DF$79:$DF$85,0),5)+INDEX(魂兽!$CN$97:$CU$102,MATCH(魂兽1!$C$3,魂兽!$CM$97:$CM$102,0),5)+INDEX(魂兽!$BP$101:$BW$125,MATCH(魂兽1!$D$3,魂兽!$BO$101:$BO$125,0),5))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229" s="58">
        <f>IF(G229&lt;$A$3,0,INDEX(魂兽!$DG$79:$DN$85,MATCH(魂兽1!$B$3,魂兽!$DF$79:$DF$85,0),6)+INDEX(魂兽!$CN$97:$CU$102,MATCH(魂兽1!$C$3,魂兽!$CM$97:$CM$102,0),6)+INDEX(魂兽!$BP$101:$BW$125,MATCH(魂兽1!$D$3,魂兽!$BO$101:$BO$125,0),6))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229" s="58">
        <v>223</v>
      </c>
      <c r="X229" s="59">
        <f>IF($W229&lt;$L$3,0,INDEX(魂兽!$I$8:$I$126,MATCH(魂兽1!$X$3,魂兽!$G$8:$G$126,1),1))</f>
        <v>0.6</v>
      </c>
      <c r="Y229" s="59">
        <f>IF($W229&lt;$L$3,0,INDEX(魂兽!$I$8:$I$126,MATCH(魂兽1!$X$3,魂兽!$G$8:$G$126,1),1))</f>
        <v>0.6</v>
      </c>
      <c r="Z229" s="59">
        <f>IF($W229&lt;$L$3,0,INDEX(魂兽!$I$8:$I$126,MATCH(魂兽1!$X$3,魂兽!$G$8:$G$126,1),1))</f>
        <v>0.6</v>
      </c>
      <c r="AA229" s="59">
        <f>IF($W229&lt;$L$3,0,INDEX(魂兽!$I$8:$I$126,MATCH(魂兽1!$X$3,魂兽!$G$8:$G$126,1),1))</f>
        <v>0.6</v>
      </c>
      <c r="AB229" s="59">
        <f>IF($W229&lt;$L$3,0,INDEX(魂兽!$I$8:$I$126,MATCH(魂兽1!$X$3,魂兽!$G$8:$G$126,1),1))</f>
        <v>0.6</v>
      </c>
      <c r="AC229" s="59">
        <f>IF($W229&lt;$L$3,0,INDEX(魂兽!$I$8:$I$126,MATCH(魂兽1!$X$3,魂兽!$G$8:$G$126,1),1))</f>
        <v>0.6</v>
      </c>
      <c r="AD229" s="59">
        <f>IF($W229&lt;$L$3,0,INDEX(魂兽!$I$8:$I$126,MATCH(魂兽1!$X$3,魂兽!$G$8:$G$126,1),1))</f>
        <v>0.6</v>
      </c>
      <c r="AE229" s="59">
        <f>IF($W229&lt;$L$3,0,INDEX(魂兽!$I$8:$I$126,MATCH(魂兽1!$X$3,魂兽!$G$8:$G$126,1),1))</f>
        <v>0.6</v>
      </c>
      <c r="AF229" s="59">
        <f>IF($W229&lt;$L$3,0,INDEX(魂兽!$I$8:$I$126,MATCH(魂兽1!$X$3,魂兽!$G$8:$G$126,1),1))</f>
        <v>0.6</v>
      </c>
      <c r="AG229" s="59">
        <f>IF($W229&lt;$L$3,0,INDEX(魂兽!$I$8:$I$126,MATCH(魂兽1!$X$3,魂兽!$G$8:$G$126,1),1))</f>
        <v>0.6</v>
      </c>
      <c r="AH229" s="59">
        <f>IF($W229&lt;$L$3,0,INDEX(魂兽!$I$8:$I$126,MATCH(魂兽1!$X$3,魂兽!$G$8:$G$126,1),1))</f>
        <v>0.6</v>
      </c>
      <c r="AI229" s="59">
        <f>IF($W229&lt;$L$3,0,INDEX(魂兽!$I$8:$I$126,MATCH(魂兽1!$X$3,魂兽!$G$8:$G$126,1),1))</f>
        <v>0.6</v>
      </c>
      <c r="AJ229" s="59">
        <f>IF($W229&lt;$L$3,0,INDEX(魂兽!$I$8:$I$126,MATCH(魂兽1!$X$3,魂兽!$G$8:$G$126,1),1))</f>
        <v>0.6</v>
      </c>
      <c r="AK229" s="59">
        <f>IF($W229&lt;$L$3,0,INDEX(魂兽!$I$8:$I$126,MATCH(魂兽1!$X$3,魂兽!$G$8:$G$126,1),1))</f>
        <v>0.6</v>
      </c>
      <c r="AN229" s="58">
        <v>223</v>
      </c>
      <c r="AO229" s="58">
        <f>IF(G229&lt;$A$3,0,INDEX(魂兽!$DG$79:$DN$85,MATCH(魂兽1!$B$3,魂兽!$DF$79:$DF$85,0),7)+INDEX(魂兽!$CN$97:$CU$102,MATCH(魂兽1!$C$3,魂兽!$CM$97:$CM$102,0),7)+INDEX(魂兽!$BP$101:$BW$125,MATCH(魂兽1!$D$3,魂兽!$BO$101:$BO$125,0),7))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229" s="58">
        <f>IF(G229&lt;$A$3,0,INDEX(魂兽!$DG$79:$DN$85,MATCH(魂兽1!$B$3,魂兽!$DF$79:$DF$85,0),8)+INDEX(魂兽!$CN$97:$CU$102,MATCH(魂兽1!$C$3,魂兽!$CM$97:$CM$102,0),8)+INDEX(魂兽!$BP$101:$BW$125,MATCH(魂兽1!$D$3,魂兽!$BO$101:$BO$125,0),8))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230" spans="7:42" x14ac:dyDescent="0.2">
      <c r="G230" s="58">
        <v>224</v>
      </c>
      <c r="H230" s="29">
        <f>IF(G230&lt;$A$3,0,INDEX(魂兽!$DG$79:$DN$85,MATCH(魂兽1!$B$3,魂兽!$DF$79:$DF$85,0),4)+INDEX(魂兽!$CN$97:$CU$102,MATCH(魂兽1!$C$3,魂兽!$CM$97:$CM$102,0),4)+INDEX(魂兽!$BP$101:$BW$125,MATCH(魂兽1!$D$3,魂兽!$BO$101:$BO$125,0),4))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230" s="31">
        <f>IF(G230&lt;$A$3,0,INDEX(魂兽!$DG$79:$DN$85,MATCH(魂兽1!$B$3,魂兽!$DF$79:$DF$85,0),1)+INDEX(魂兽!$CN$97:$CU$102,MATCH(魂兽1!$C$3,魂兽!$CM$97:$CM$102,0),1)+INDEX(魂兽!$BP$101:$BW$125,MATCH(魂兽1!$D$3,魂兽!$BO$101:$BO$125,0),1))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230" s="58">
        <f>IF(G230&lt;$A$3,0,INDEX(魂兽!$DG$79:$DN$85,MATCH(魂兽1!$B$3,魂兽!$DF$79:$DF$85,0),2)+INDEX(魂兽!$CN$97:$CU$102,MATCH(魂兽1!$C$3,魂兽!$CM$97:$CM$102,0),2)+INDEX(魂兽!$BP$101:$BW$125,MATCH(魂兽1!$D$3,魂兽!$BO$101:$BO$125,0),2))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230" s="58">
        <f>IF(G230&lt;$A$3,0,INDEX(魂兽!$DG$79:$DN$85,MATCH(魂兽1!$B$3,魂兽!$DF$79:$DF$85,0),3)+INDEX(魂兽!$CN$97:$CU$102,MATCH(魂兽1!$C$3,魂兽!$CM$97:$CM$102,0),3)+INDEX(魂兽!$BP$101:$BW$125,MATCH(魂兽1!$D$3,魂兽!$BO$101:$BO$125,0),3))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230" s="58">
        <f>IF(G230&lt;$A$3,0,INDEX(魂兽!$DG$79:$DN$85,MATCH(魂兽1!$B$3,魂兽!$DF$79:$DF$85,0),5)+INDEX(魂兽!$CN$97:$CU$102,MATCH(魂兽1!$C$3,魂兽!$CM$97:$CM$102,0),5)+INDEX(魂兽!$BP$101:$BW$125,MATCH(魂兽1!$D$3,魂兽!$BO$101:$BO$125,0),5))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230" s="58">
        <f>IF(G230&lt;$A$3,0,INDEX(魂兽!$DG$79:$DN$85,MATCH(魂兽1!$B$3,魂兽!$DF$79:$DF$85,0),6)+INDEX(魂兽!$CN$97:$CU$102,MATCH(魂兽1!$C$3,魂兽!$CM$97:$CM$102,0),6)+INDEX(魂兽!$BP$101:$BW$125,MATCH(魂兽1!$D$3,魂兽!$BO$101:$BO$125,0),6))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230" s="58">
        <v>224</v>
      </c>
      <c r="X230" s="59">
        <f>IF($W230&lt;$L$3,0,INDEX(魂兽!$I$8:$I$126,MATCH(魂兽1!$X$3,魂兽!$G$8:$G$126,1),1))</f>
        <v>0.6</v>
      </c>
      <c r="Y230" s="59">
        <f>IF($W230&lt;$L$3,0,INDEX(魂兽!$I$8:$I$126,MATCH(魂兽1!$X$3,魂兽!$G$8:$G$126,1),1))</f>
        <v>0.6</v>
      </c>
      <c r="Z230" s="59">
        <f>IF($W230&lt;$L$3,0,INDEX(魂兽!$I$8:$I$126,MATCH(魂兽1!$X$3,魂兽!$G$8:$G$126,1),1))</f>
        <v>0.6</v>
      </c>
      <c r="AA230" s="59">
        <f>IF($W230&lt;$L$3,0,INDEX(魂兽!$I$8:$I$126,MATCH(魂兽1!$X$3,魂兽!$G$8:$G$126,1),1))</f>
        <v>0.6</v>
      </c>
      <c r="AB230" s="59">
        <f>IF($W230&lt;$L$3,0,INDEX(魂兽!$I$8:$I$126,MATCH(魂兽1!$X$3,魂兽!$G$8:$G$126,1),1))</f>
        <v>0.6</v>
      </c>
      <c r="AC230" s="59">
        <f>IF($W230&lt;$L$3,0,INDEX(魂兽!$I$8:$I$126,MATCH(魂兽1!$X$3,魂兽!$G$8:$G$126,1),1))</f>
        <v>0.6</v>
      </c>
      <c r="AD230" s="59">
        <f>IF($W230&lt;$L$3,0,INDEX(魂兽!$I$8:$I$126,MATCH(魂兽1!$X$3,魂兽!$G$8:$G$126,1),1))</f>
        <v>0.6</v>
      </c>
      <c r="AE230" s="59">
        <f>IF($W230&lt;$L$3,0,INDEX(魂兽!$I$8:$I$126,MATCH(魂兽1!$X$3,魂兽!$G$8:$G$126,1),1))</f>
        <v>0.6</v>
      </c>
      <c r="AF230" s="59">
        <f>IF($W230&lt;$L$3,0,INDEX(魂兽!$I$8:$I$126,MATCH(魂兽1!$X$3,魂兽!$G$8:$G$126,1),1))</f>
        <v>0.6</v>
      </c>
      <c r="AG230" s="59">
        <f>IF($W230&lt;$L$3,0,INDEX(魂兽!$I$8:$I$126,MATCH(魂兽1!$X$3,魂兽!$G$8:$G$126,1),1))</f>
        <v>0.6</v>
      </c>
      <c r="AH230" s="59">
        <f>IF($W230&lt;$L$3,0,INDEX(魂兽!$I$8:$I$126,MATCH(魂兽1!$X$3,魂兽!$G$8:$G$126,1),1))</f>
        <v>0.6</v>
      </c>
      <c r="AI230" s="59">
        <f>IF($W230&lt;$L$3,0,INDEX(魂兽!$I$8:$I$126,MATCH(魂兽1!$X$3,魂兽!$G$8:$G$126,1),1))</f>
        <v>0.6</v>
      </c>
      <c r="AJ230" s="59">
        <f>IF($W230&lt;$L$3,0,INDEX(魂兽!$I$8:$I$126,MATCH(魂兽1!$X$3,魂兽!$G$8:$G$126,1),1))</f>
        <v>0.6</v>
      </c>
      <c r="AK230" s="59">
        <f>IF($W230&lt;$L$3,0,INDEX(魂兽!$I$8:$I$126,MATCH(魂兽1!$X$3,魂兽!$G$8:$G$126,1),1))</f>
        <v>0.6</v>
      </c>
      <c r="AN230" s="58">
        <v>224</v>
      </c>
      <c r="AO230" s="58">
        <f>IF(G230&lt;$A$3,0,INDEX(魂兽!$DG$79:$DN$85,MATCH(魂兽1!$B$3,魂兽!$DF$79:$DF$85,0),7)+INDEX(魂兽!$CN$97:$CU$102,MATCH(魂兽1!$C$3,魂兽!$CM$97:$CM$102,0),7)+INDEX(魂兽!$BP$101:$BW$125,MATCH(魂兽1!$D$3,魂兽!$BO$101:$BO$125,0),7))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230" s="58">
        <f>IF(G230&lt;$A$3,0,INDEX(魂兽!$DG$79:$DN$85,MATCH(魂兽1!$B$3,魂兽!$DF$79:$DF$85,0),8)+INDEX(魂兽!$CN$97:$CU$102,MATCH(魂兽1!$C$3,魂兽!$CM$97:$CM$102,0),8)+INDEX(魂兽!$BP$101:$BW$125,MATCH(魂兽1!$D$3,魂兽!$BO$101:$BO$125,0),8))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231" spans="7:42" x14ac:dyDescent="0.2">
      <c r="G231" s="58">
        <v>225</v>
      </c>
      <c r="H231" s="29">
        <f>IF(G231&lt;$A$3,0,INDEX(魂兽!$DG$79:$DN$85,MATCH(魂兽1!$B$3,魂兽!$DF$79:$DF$85,0),4)+INDEX(魂兽!$CN$97:$CU$102,MATCH(魂兽1!$C$3,魂兽!$CM$97:$CM$102,0),4)+INDEX(魂兽!$BP$101:$BW$125,MATCH(魂兽1!$D$3,魂兽!$BO$101:$BO$125,0),4))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231" s="31">
        <f>IF(G231&lt;$A$3,0,INDEX(魂兽!$DG$79:$DN$85,MATCH(魂兽1!$B$3,魂兽!$DF$79:$DF$85,0),1)+INDEX(魂兽!$CN$97:$CU$102,MATCH(魂兽1!$C$3,魂兽!$CM$97:$CM$102,0),1)+INDEX(魂兽!$BP$101:$BW$125,MATCH(魂兽1!$D$3,魂兽!$BO$101:$BO$125,0),1))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231" s="58">
        <f>IF(G231&lt;$A$3,0,INDEX(魂兽!$DG$79:$DN$85,MATCH(魂兽1!$B$3,魂兽!$DF$79:$DF$85,0),2)+INDEX(魂兽!$CN$97:$CU$102,MATCH(魂兽1!$C$3,魂兽!$CM$97:$CM$102,0),2)+INDEX(魂兽!$BP$101:$BW$125,MATCH(魂兽1!$D$3,魂兽!$BO$101:$BO$125,0),2))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231" s="58">
        <f>IF(G231&lt;$A$3,0,INDEX(魂兽!$DG$79:$DN$85,MATCH(魂兽1!$B$3,魂兽!$DF$79:$DF$85,0),3)+INDEX(魂兽!$CN$97:$CU$102,MATCH(魂兽1!$C$3,魂兽!$CM$97:$CM$102,0),3)+INDEX(魂兽!$BP$101:$BW$125,MATCH(魂兽1!$D$3,魂兽!$BO$101:$BO$125,0),3))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231" s="58">
        <f>IF(G231&lt;$A$3,0,INDEX(魂兽!$DG$79:$DN$85,MATCH(魂兽1!$B$3,魂兽!$DF$79:$DF$85,0),5)+INDEX(魂兽!$CN$97:$CU$102,MATCH(魂兽1!$C$3,魂兽!$CM$97:$CM$102,0),5)+INDEX(魂兽!$BP$101:$BW$125,MATCH(魂兽1!$D$3,魂兽!$BO$101:$BO$125,0),5))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231" s="58">
        <f>IF(G231&lt;$A$3,0,INDEX(魂兽!$DG$79:$DN$85,MATCH(魂兽1!$B$3,魂兽!$DF$79:$DF$85,0),6)+INDEX(魂兽!$CN$97:$CU$102,MATCH(魂兽1!$C$3,魂兽!$CM$97:$CM$102,0),6)+INDEX(魂兽!$BP$101:$BW$125,MATCH(魂兽1!$D$3,魂兽!$BO$101:$BO$125,0),6))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231" s="58">
        <v>225</v>
      </c>
      <c r="X231" s="59">
        <f>IF($W231&lt;$L$3,0,INDEX(魂兽!$I$8:$I$126,MATCH(魂兽1!$X$3,魂兽!$G$8:$G$126,1),1))</f>
        <v>0.6</v>
      </c>
      <c r="Y231" s="59">
        <f>IF($W231&lt;$L$3,0,INDEX(魂兽!$I$8:$I$126,MATCH(魂兽1!$X$3,魂兽!$G$8:$G$126,1),1))</f>
        <v>0.6</v>
      </c>
      <c r="Z231" s="59">
        <f>IF($W231&lt;$L$3,0,INDEX(魂兽!$I$8:$I$126,MATCH(魂兽1!$X$3,魂兽!$G$8:$G$126,1),1))</f>
        <v>0.6</v>
      </c>
      <c r="AA231" s="59">
        <f>IF($W231&lt;$L$3,0,INDEX(魂兽!$I$8:$I$126,MATCH(魂兽1!$X$3,魂兽!$G$8:$G$126,1),1))</f>
        <v>0.6</v>
      </c>
      <c r="AB231" s="59">
        <f>IF($W231&lt;$L$3,0,INDEX(魂兽!$I$8:$I$126,MATCH(魂兽1!$X$3,魂兽!$G$8:$G$126,1),1))</f>
        <v>0.6</v>
      </c>
      <c r="AC231" s="59">
        <f>IF($W231&lt;$L$3,0,INDEX(魂兽!$I$8:$I$126,MATCH(魂兽1!$X$3,魂兽!$G$8:$G$126,1),1))</f>
        <v>0.6</v>
      </c>
      <c r="AD231" s="59">
        <f>IF($W231&lt;$L$3,0,INDEX(魂兽!$I$8:$I$126,MATCH(魂兽1!$X$3,魂兽!$G$8:$G$126,1),1))</f>
        <v>0.6</v>
      </c>
      <c r="AE231" s="59">
        <f>IF($W231&lt;$L$3,0,INDEX(魂兽!$I$8:$I$126,MATCH(魂兽1!$X$3,魂兽!$G$8:$G$126,1),1))</f>
        <v>0.6</v>
      </c>
      <c r="AF231" s="59">
        <f>IF($W231&lt;$L$3,0,INDEX(魂兽!$I$8:$I$126,MATCH(魂兽1!$X$3,魂兽!$G$8:$G$126,1),1))</f>
        <v>0.6</v>
      </c>
      <c r="AG231" s="59">
        <f>IF($W231&lt;$L$3,0,INDEX(魂兽!$I$8:$I$126,MATCH(魂兽1!$X$3,魂兽!$G$8:$G$126,1),1))</f>
        <v>0.6</v>
      </c>
      <c r="AH231" s="59">
        <f>IF($W231&lt;$L$3,0,INDEX(魂兽!$I$8:$I$126,MATCH(魂兽1!$X$3,魂兽!$G$8:$G$126,1),1))</f>
        <v>0.6</v>
      </c>
      <c r="AI231" s="59">
        <f>IF($W231&lt;$L$3,0,INDEX(魂兽!$I$8:$I$126,MATCH(魂兽1!$X$3,魂兽!$G$8:$G$126,1),1))</f>
        <v>0.6</v>
      </c>
      <c r="AJ231" s="59">
        <f>IF($W231&lt;$L$3,0,INDEX(魂兽!$I$8:$I$126,MATCH(魂兽1!$X$3,魂兽!$G$8:$G$126,1),1))</f>
        <v>0.6</v>
      </c>
      <c r="AK231" s="59">
        <f>IF($W231&lt;$L$3,0,INDEX(魂兽!$I$8:$I$126,MATCH(魂兽1!$X$3,魂兽!$G$8:$G$126,1),1))</f>
        <v>0.6</v>
      </c>
      <c r="AN231" s="58">
        <v>225</v>
      </c>
      <c r="AO231" s="58">
        <f>IF(G231&lt;$A$3,0,INDEX(魂兽!$DG$79:$DN$85,MATCH(魂兽1!$B$3,魂兽!$DF$79:$DF$85,0),7)+INDEX(魂兽!$CN$97:$CU$102,MATCH(魂兽1!$C$3,魂兽!$CM$97:$CM$102,0),7)+INDEX(魂兽!$BP$101:$BW$125,MATCH(魂兽1!$D$3,魂兽!$BO$101:$BO$125,0),7))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231" s="58">
        <f>IF(G231&lt;$A$3,0,INDEX(魂兽!$DG$79:$DN$85,MATCH(魂兽1!$B$3,魂兽!$DF$79:$DF$85,0),8)+INDEX(魂兽!$CN$97:$CU$102,MATCH(魂兽1!$C$3,魂兽!$CM$97:$CM$102,0),8)+INDEX(魂兽!$BP$101:$BW$125,MATCH(魂兽1!$D$3,魂兽!$BO$101:$BO$125,0),8))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232" spans="7:42" x14ac:dyDescent="0.2">
      <c r="G232" s="58">
        <v>226</v>
      </c>
      <c r="H232" s="29">
        <f>IF(G232&lt;$A$3,0,INDEX(魂兽!$DG$79:$DN$85,MATCH(魂兽1!$B$3,魂兽!$DF$79:$DF$85,0),4)+INDEX(魂兽!$CN$97:$CU$102,MATCH(魂兽1!$C$3,魂兽!$CM$97:$CM$102,0),4)+INDEX(魂兽!$BP$101:$BW$125,MATCH(魂兽1!$D$3,魂兽!$BO$101:$BO$125,0),4))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232" s="31">
        <f>IF(G232&lt;$A$3,0,INDEX(魂兽!$DG$79:$DN$85,MATCH(魂兽1!$B$3,魂兽!$DF$79:$DF$85,0),1)+INDEX(魂兽!$CN$97:$CU$102,MATCH(魂兽1!$C$3,魂兽!$CM$97:$CM$102,0),1)+INDEX(魂兽!$BP$101:$BW$125,MATCH(魂兽1!$D$3,魂兽!$BO$101:$BO$125,0),1))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232" s="58">
        <f>IF(G232&lt;$A$3,0,INDEX(魂兽!$DG$79:$DN$85,MATCH(魂兽1!$B$3,魂兽!$DF$79:$DF$85,0),2)+INDEX(魂兽!$CN$97:$CU$102,MATCH(魂兽1!$C$3,魂兽!$CM$97:$CM$102,0),2)+INDEX(魂兽!$BP$101:$BW$125,MATCH(魂兽1!$D$3,魂兽!$BO$101:$BO$125,0),2))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232" s="58">
        <f>IF(G232&lt;$A$3,0,INDEX(魂兽!$DG$79:$DN$85,MATCH(魂兽1!$B$3,魂兽!$DF$79:$DF$85,0),3)+INDEX(魂兽!$CN$97:$CU$102,MATCH(魂兽1!$C$3,魂兽!$CM$97:$CM$102,0),3)+INDEX(魂兽!$BP$101:$BW$125,MATCH(魂兽1!$D$3,魂兽!$BO$101:$BO$125,0),3))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232" s="58">
        <f>IF(G232&lt;$A$3,0,INDEX(魂兽!$DG$79:$DN$85,MATCH(魂兽1!$B$3,魂兽!$DF$79:$DF$85,0),5)+INDEX(魂兽!$CN$97:$CU$102,MATCH(魂兽1!$C$3,魂兽!$CM$97:$CM$102,0),5)+INDEX(魂兽!$BP$101:$BW$125,MATCH(魂兽1!$D$3,魂兽!$BO$101:$BO$125,0),5))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232" s="58">
        <f>IF(G232&lt;$A$3,0,INDEX(魂兽!$DG$79:$DN$85,MATCH(魂兽1!$B$3,魂兽!$DF$79:$DF$85,0),6)+INDEX(魂兽!$CN$97:$CU$102,MATCH(魂兽1!$C$3,魂兽!$CM$97:$CM$102,0),6)+INDEX(魂兽!$BP$101:$BW$125,MATCH(魂兽1!$D$3,魂兽!$BO$101:$BO$125,0),6))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232" s="58">
        <v>226</v>
      </c>
      <c r="X232" s="59">
        <f>IF($W232&lt;$L$3,0,INDEX(魂兽!$I$8:$I$126,MATCH(魂兽1!$X$3,魂兽!$G$8:$G$126,1),1))</f>
        <v>0.6</v>
      </c>
      <c r="Y232" s="59">
        <f>IF($W232&lt;$L$3,0,INDEX(魂兽!$I$8:$I$126,MATCH(魂兽1!$X$3,魂兽!$G$8:$G$126,1),1))</f>
        <v>0.6</v>
      </c>
      <c r="Z232" s="59">
        <f>IF($W232&lt;$L$3,0,INDEX(魂兽!$I$8:$I$126,MATCH(魂兽1!$X$3,魂兽!$G$8:$G$126,1),1))</f>
        <v>0.6</v>
      </c>
      <c r="AA232" s="59">
        <f>IF($W232&lt;$L$3,0,INDEX(魂兽!$I$8:$I$126,MATCH(魂兽1!$X$3,魂兽!$G$8:$G$126,1),1))</f>
        <v>0.6</v>
      </c>
      <c r="AB232" s="59">
        <f>IF($W232&lt;$L$3,0,INDEX(魂兽!$I$8:$I$126,MATCH(魂兽1!$X$3,魂兽!$G$8:$G$126,1),1))</f>
        <v>0.6</v>
      </c>
      <c r="AC232" s="59">
        <f>IF($W232&lt;$L$3,0,INDEX(魂兽!$I$8:$I$126,MATCH(魂兽1!$X$3,魂兽!$G$8:$G$126,1),1))</f>
        <v>0.6</v>
      </c>
      <c r="AD232" s="59">
        <f>IF($W232&lt;$L$3,0,INDEX(魂兽!$I$8:$I$126,MATCH(魂兽1!$X$3,魂兽!$G$8:$G$126,1),1))</f>
        <v>0.6</v>
      </c>
      <c r="AE232" s="59">
        <f>IF($W232&lt;$L$3,0,INDEX(魂兽!$I$8:$I$126,MATCH(魂兽1!$X$3,魂兽!$G$8:$G$126,1),1))</f>
        <v>0.6</v>
      </c>
      <c r="AF232" s="59">
        <f>IF($W232&lt;$L$3,0,INDEX(魂兽!$I$8:$I$126,MATCH(魂兽1!$X$3,魂兽!$G$8:$G$126,1),1))</f>
        <v>0.6</v>
      </c>
      <c r="AG232" s="59">
        <f>IF($W232&lt;$L$3,0,INDEX(魂兽!$I$8:$I$126,MATCH(魂兽1!$X$3,魂兽!$G$8:$G$126,1),1))</f>
        <v>0.6</v>
      </c>
      <c r="AH232" s="59">
        <f>IF($W232&lt;$L$3,0,INDEX(魂兽!$I$8:$I$126,MATCH(魂兽1!$X$3,魂兽!$G$8:$G$126,1),1))</f>
        <v>0.6</v>
      </c>
      <c r="AI232" s="59">
        <f>IF($W232&lt;$L$3,0,INDEX(魂兽!$I$8:$I$126,MATCH(魂兽1!$X$3,魂兽!$G$8:$G$126,1),1))</f>
        <v>0.6</v>
      </c>
      <c r="AJ232" s="59">
        <f>IF($W232&lt;$L$3,0,INDEX(魂兽!$I$8:$I$126,MATCH(魂兽1!$X$3,魂兽!$G$8:$G$126,1),1))</f>
        <v>0.6</v>
      </c>
      <c r="AK232" s="59">
        <f>IF($W232&lt;$L$3,0,INDEX(魂兽!$I$8:$I$126,MATCH(魂兽1!$X$3,魂兽!$G$8:$G$126,1),1))</f>
        <v>0.6</v>
      </c>
      <c r="AN232" s="58">
        <v>226</v>
      </c>
      <c r="AO232" s="58">
        <f>IF(G232&lt;$A$3,0,INDEX(魂兽!$DG$79:$DN$85,MATCH(魂兽1!$B$3,魂兽!$DF$79:$DF$85,0),7)+INDEX(魂兽!$CN$97:$CU$102,MATCH(魂兽1!$C$3,魂兽!$CM$97:$CM$102,0),7)+INDEX(魂兽!$BP$101:$BW$125,MATCH(魂兽1!$D$3,魂兽!$BO$101:$BO$125,0),7))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232" s="58">
        <f>IF(G232&lt;$A$3,0,INDEX(魂兽!$DG$79:$DN$85,MATCH(魂兽1!$B$3,魂兽!$DF$79:$DF$85,0),8)+INDEX(魂兽!$CN$97:$CU$102,MATCH(魂兽1!$C$3,魂兽!$CM$97:$CM$102,0),8)+INDEX(魂兽!$BP$101:$BW$125,MATCH(魂兽1!$D$3,魂兽!$BO$101:$BO$125,0),8))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233" spans="7:42" x14ac:dyDescent="0.2">
      <c r="G233" s="58">
        <v>227</v>
      </c>
      <c r="H233" s="29">
        <f>IF(G233&lt;$A$3,0,INDEX(魂兽!$DG$79:$DN$85,MATCH(魂兽1!$B$3,魂兽!$DF$79:$DF$85,0),4)+INDEX(魂兽!$CN$97:$CU$102,MATCH(魂兽1!$C$3,魂兽!$CM$97:$CM$102,0),4)+INDEX(魂兽!$BP$101:$BW$125,MATCH(魂兽1!$D$3,魂兽!$BO$101:$BO$125,0),4))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233" s="31">
        <f>IF(G233&lt;$A$3,0,INDEX(魂兽!$DG$79:$DN$85,MATCH(魂兽1!$B$3,魂兽!$DF$79:$DF$85,0),1)+INDEX(魂兽!$CN$97:$CU$102,MATCH(魂兽1!$C$3,魂兽!$CM$97:$CM$102,0),1)+INDEX(魂兽!$BP$101:$BW$125,MATCH(魂兽1!$D$3,魂兽!$BO$101:$BO$125,0),1))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233" s="58">
        <f>IF(G233&lt;$A$3,0,INDEX(魂兽!$DG$79:$DN$85,MATCH(魂兽1!$B$3,魂兽!$DF$79:$DF$85,0),2)+INDEX(魂兽!$CN$97:$CU$102,MATCH(魂兽1!$C$3,魂兽!$CM$97:$CM$102,0),2)+INDEX(魂兽!$BP$101:$BW$125,MATCH(魂兽1!$D$3,魂兽!$BO$101:$BO$125,0),2))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233" s="58">
        <f>IF(G233&lt;$A$3,0,INDEX(魂兽!$DG$79:$DN$85,MATCH(魂兽1!$B$3,魂兽!$DF$79:$DF$85,0),3)+INDEX(魂兽!$CN$97:$CU$102,MATCH(魂兽1!$C$3,魂兽!$CM$97:$CM$102,0),3)+INDEX(魂兽!$BP$101:$BW$125,MATCH(魂兽1!$D$3,魂兽!$BO$101:$BO$125,0),3))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233" s="58">
        <f>IF(G233&lt;$A$3,0,INDEX(魂兽!$DG$79:$DN$85,MATCH(魂兽1!$B$3,魂兽!$DF$79:$DF$85,0),5)+INDEX(魂兽!$CN$97:$CU$102,MATCH(魂兽1!$C$3,魂兽!$CM$97:$CM$102,0),5)+INDEX(魂兽!$BP$101:$BW$125,MATCH(魂兽1!$D$3,魂兽!$BO$101:$BO$125,0),5))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233" s="58">
        <f>IF(G233&lt;$A$3,0,INDEX(魂兽!$DG$79:$DN$85,MATCH(魂兽1!$B$3,魂兽!$DF$79:$DF$85,0),6)+INDEX(魂兽!$CN$97:$CU$102,MATCH(魂兽1!$C$3,魂兽!$CM$97:$CM$102,0),6)+INDEX(魂兽!$BP$101:$BW$125,MATCH(魂兽1!$D$3,魂兽!$BO$101:$BO$125,0),6))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233" s="58">
        <v>227</v>
      </c>
      <c r="X233" s="59">
        <f>IF($W233&lt;$L$3,0,INDEX(魂兽!$I$8:$I$126,MATCH(魂兽1!$X$3,魂兽!$G$8:$G$126,1),1))</f>
        <v>0.6</v>
      </c>
      <c r="Y233" s="59">
        <f>IF($W233&lt;$L$3,0,INDEX(魂兽!$I$8:$I$126,MATCH(魂兽1!$X$3,魂兽!$G$8:$G$126,1),1))</f>
        <v>0.6</v>
      </c>
      <c r="Z233" s="59">
        <f>IF($W233&lt;$L$3,0,INDEX(魂兽!$I$8:$I$126,MATCH(魂兽1!$X$3,魂兽!$G$8:$G$126,1),1))</f>
        <v>0.6</v>
      </c>
      <c r="AA233" s="59">
        <f>IF($W233&lt;$L$3,0,INDEX(魂兽!$I$8:$I$126,MATCH(魂兽1!$X$3,魂兽!$G$8:$G$126,1),1))</f>
        <v>0.6</v>
      </c>
      <c r="AB233" s="59">
        <f>IF($W233&lt;$L$3,0,INDEX(魂兽!$I$8:$I$126,MATCH(魂兽1!$X$3,魂兽!$G$8:$G$126,1),1))</f>
        <v>0.6</v>
      </c>
      <c r="AC233" s="59">
        <f>IF($W233&lt;$L$3,0,INDEX(魂兽!$I$8:$I$126,MATCH(魂兽1!$X$3,魂兽!$G$8:$G$126,1),1))</f>
        <v>0.6</v>
      </c>
      <c r="AD233" s="59">
        <f>IF($W233&lt;$L$3,0,INDEX(魂兽!$I$8:$I$126,MATCH(魂兽1!$X$3,魂兽!$G$8:$G$126,1),1))</f>
        <v>0.6</v>
      </c>
      <c r="AE233" s="59">
        <f>IF($W233&lt;$L$3,0,INDEX(魂兽!$I$8:$I$126,MATCH(魂兽1!$X$3,魂兽!$G$8:$G$126,1),1))</f>
        <v>0.6</v>
      </c>
      <c r="AF233" s="59">
        <f>IF($W233&lt;$L$3,0,INDEX(魂兽!$I$8:$I$126,MATCH(魂兽1!$X$3,魂兽!$G$8:$G$126,1),1))</f>
        <v>0.6</v>
      </c>
      <c r="AG233" s="59">
        <f>IF($W233&lt;$L$3,0,INDEX(魂兽!$I$8:$I$126,MATCH(魂兽1!$X$3,魂兽!$G$8:$G$126,1),1))</f>
        <v>0.6</v>
      </c>
      <c r="AH233" s="59">
        <f>IF($W233&lt;$L$3,0,INDEX(魂兽!$I$8:$I$126,MATCH(魂兽1!$X$3,魂兽!$G$8:$G$126,1),1))</f>
        <v>0.6</v>
      </c>
      <c r="AI233" s="59">
        <f>IF($W233&lt;$L$3,0,INDEX(魂兽!$I$8:$I$126,MATCH(魂兽1!$X$3,魂兽!$G$8:$G$126,1),1))</f>
        <v>0.6</v>
      </c>
      <c r="AJ233" s="59">
        <f>IF($W233&lt;$L$3,0,INDEX(魂兽!$I$8:$I$126,MATCH(魂兽1!$X$3,魂兽!$G$8:$G$126,1),1))</f>
        <v>0.6</v>
      </c>
      <c r="AK233" s="59">
        <f>IF($W233&lt;$L$3,0,INDEX(魂兽!$I$8:$I$126,MATCH(魂兽1!$X$3,魂兽!$G$8:$G$126,1),1))</f>
        <v>0.6</v>
      </c>
      <c r="AN233" s="58">
        <v>227</v>
      </c>
      <c r="AO233" s="58">
        <f>IF(G233&lt;$A$3,0,INDEX(魂兽!$DG$79:$DN$85,MATCH(魂兽1!$B$3,魂兽!$DF$79:$DF$85,0),7)+INDEX(魂兽!$CN$97:$CU$102,MATCH(魂兽1!$C$3,魂兽!$CM$97:$CM$102,0),7)+INDEX(魂兽!$BP$101:$BW$125,MATCH(魂兽1!$D$3,魂兽!$BO$101:$BO$125,0),7))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233" s="58">
        <f>IF(G233&lt;$A$3,0,INDEX(魂兽!$DG$79:$DN$85,MATCH(魂兽1!$B$3,魂兽!$DF$79:$DF$85,0),8)+INDEX(魂兽!$CN$97:$CU$102,MATCH(魂兽1!$C$3,魂兽!$CM$97:$CM$102,0),8)+INDEX(魂兽!$BP$101:$BW$125,MATCH(魂兽1!$D$3,魂兽!$BO$101:$BO$125,0),8))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234" spans="7:42" x14ac:dyDescent="0.2">
      <c r="G234" s="58">
        <v>228</v>
      </c>
      <c r="H234" s="29">
        <f>IF(G234&lt;$A$3,0,INDEX(魂兽!$DG$79:$DN$85,MATCH(魂兽1!$B$3,魂兽!$DF$79:$DF$85,0),4)+INDEX(魂兽!$CN$97:$CU$102,MATCH(魂兽1!$C$3,魂兽!$CM$97:$CM$102,0),4)+INDEX(魂兽!$BP$101:$BW$125,MATCH(魂兽1!$D$3,魂兽!$BO$101:$BO$125,0),4))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234" s="31">
        <f>IF(G234&lt;$A$3,0,INDEX(魂兽!$DG$79:$DN$85,MATCH(魂兽1!$B$3,魂兽!$DF$79:$DF$85,0),1)+INDEX(魂兽!$CN$97:$CU$102,MATCH(魂兽1!$C$3,魂兽!$CM$97:$CM$102,0),1)+INDEX(魂兽!$BP$101:$BW$125,MATCH(魂兽1!$D$3,魂兽!$BO$101:$BO$125,0),1))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234" s="58">
        <f>IF(G234&lt;$A$3,0,INDEX(魂兽!$DG$79:$DN$85,MATCH(魂兽1!$B$3,魂兽!$DF$79:$DF$85,0),2)+INDEX(魂兽!$CN$97:$CU$102,MATCH(魂兽1!$C$3,魂兽!$CM$97:$CM$102,0),2)+INDEX(魂兽!$BP$101:$BW$125,MATCH(魂兽1!$D$3,魂兽!$BO$101:$BO$125,0),2))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234" s="58">
        <f>IF(G234&lt;$A$3,0,INDEX(魂兽!$DG$79:$DN$85,MATCH(魂兽1!$B$3,魂兽!$DF$79:$DF$85,0),3)+INDEX(魂兽!$CN$97:$CU$102,MATCH(魂兽1!$C$3,魂兽!$CM$97:$CM$102,0),3)+INDEX(魂兽!$BP$101:$BW$125,MATCH(魂兽1!$D$3,魂兽!$BO$101:$BO$125,0),3))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234" s="58">
        <f>IF(G234&lt;$A$3,0,INDEX(魂兽!$DG$79:$DN$85,MATCH(魂兽1!$B$3,魂兽!$DF$79:$DF$85,0),5)+INDEX(魂兽!$CN$97:$CU$102,MATCH(魂兽1!$C$3,魂兽!$CM$97:$CM$102,0),5)+INDEX(魂兽!$BP$101:$BW$125,MATCH(魂兽1!$D$3,魂兽!$BO$101:$BO$125,0),5))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234" s="58">
        <f>IF(G234&lt;$A$3,0,INDEX(魂兽!$DG$79:$DN$85,MATCH(魂兽1!$B$3,魂兽!$DF$79:$DF$85,0),6)+INDEX(魂兽!$CN$97:$CU$102,MATCH(魂兽1!$C$3,魂兽!$CM$97:$CM$102,0),6)+INDEX(魂兽!$BP$101:$BW$125,MATCH(魂兽1!$D$3,魂兽!$BO$101:$BO$125,0),6))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234" s="58">
        <v>228</v>
      </c>
      <c r="X234" s="59">
        <f>IF($W234&lt;$L$3,0,INDEX(魂兽!$I$8:$I$126,MATCH(魂兽1!$X$3,魂兽!$G$8:$G$126,1),1))</f>
        <v>0.6</v>
      </c>
      <c r="Y234" s="59">
        <f>IF($W234&lt;$L$3,0,INDEX(魂兽!$I$8:$I$126,MATCH(魂兽1!$X$3,魂兽!$G$8:$G$126,1),1))</f>
        <v>0.6</v>
      </c>
      <c r="Z234" s="59">
        <f>IF($W234&lt;$L$3,0,INDEX(魂兽!$I$8:$I$126,MATCH(魂兽1!$X$3,魂兽!$G$8:$G$126,1),1))</f>
        <v>0.6</v>
      </c>
      <c r="AA234" s="59">
        <f>IF($W234&lt;$L$3,0,INDEX(魂兽!$I$8:$I$126,MATCH(魂兽1!$X$3,魂兽!$G$8:$G$126,1),1))</f>
        <v>0.6</v>
      </c>
      <c r="AB234" s="59">
        <f>IF($W234&lt;$L$3,0,INDEX(魂兽!$I$8:$I$126,MATCH(魂兽1!$X$3,魂兽!$G$8:$G$126,1),1))</f>
        <v>0.6</v>
      </c>
      <c r="AC234" s="59">
        <f>IF($W234&lt;$L$3,0,INDEX(魂兽!$I$8:$I$126,MATCH(魂兽1!$X$3,魂兽!$G$8:$G$126,1),1))</f>
        <v>0.6</v>
      </c>
      <c r="AD234" s="59">
        <f>IF($W234&lt;$L$3,0,INDEX(魂兽!$I$8:$I$126,MATCH(魂兽1!$X$3,魂兽!$G$8:$G$126,1),1))</f>
        <v>0.6</v>
      </c>
      <c r="AE234" s="59">
        <f>IF($W234&lt;$L$3,0,INDEX(魂兽!$I$8:$I$126,MATCH(魂兽1!$X$3,魂兽!$G$8:$G$126,1),1))</f>
        <v>0.6</v>
      </c>
      <c r="AF234" s="59">
        <f>IF($W234&lt;$L$3,0,INDEX(魂兽!$I$8:$I$126,MATCH(魂兽1!$X$3,魂兽!$G$8:$G$126,1),1))</f>
        <v>0.6</v>
      </c>
      <c r="AG234" s="59">
        <f>IF($W234&lt;$L$3,0,INDEX(魂兽!$I$8:$I$126,MATCH(魂兽1!$X$3,魂兽!$G$8:$G$126,1),1))</f>
        <v>0.6</v>
      </c>
      <c r="AH234" s="59">
        <f>IF($W234&lt;$L$3,0,INDEX(魂兽!$I$8:$I$126,MATCH(魂兽1!$X$3,魂兽!$G$8:$G$126,1),1))</f>
        <v>0.6</v>
      </c>
      <c r="AI234" s="59">
        <f>IF($W234&lt;$L$3,0,INDEX(魂兽!$I$8:$I$126,MATCH(魂兽1!$X$3,魂兽!$G$8:$G$126,1),1))</f>
        <v>0.6</v>
      </c>
      <c r="AJ234" s="59">
        <f>IF($W234&lt;$L$3,0,INDEX(魂兽!$I$8:$I$126,MATCH(魂兽1!$X$3,魂兽!$G$8:$G$126,1),1))</f>
        <v>0.6</v>
      </c>
      <c r="AK234" s="59">
        <f>IF($W234&lt;$L$3,0,INDEX(魂兽!$I$8:$I$126,MATCH(魂兽1!$X$3,魂兽!$G$8:$G$126,1),1))</f>
        <v>0.6</v>
      </c>
      <c r="AN234" s="58">
        <v>228</v>
      </c>
      <c r="AO234" s="58">
        <f>IF(G234&lt;$A$3,0,INDEX(魂兽!$DG$79:$DN$85,MATCH(魂兽1!$B$3,魂兽!$DF$79:$DF$85,0),7)+INDEX(魂兽!$CN$97:$CU$102,MATCH(魂兽1!$C$3,魂兽!$CM$97:$CM$102,0),7)+INDEX(魂兽!$BP$101:$BW$125,MATCH(魂兽1!$D$3,魂兽!$BO$101:$BO$125,0),7))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234" s="58">
        <f>IF(G234&lt;$A$3,0,INDEX(魂兽!$DG$79:$DN$85,MATCH(魂兽1!$B$3,魂兽!$DF$79:$DF$85,0),8)+INDEX(魂兽!$CN$97:$CU$102,MATCH(魂兽1!$C$3,魂兽!$CM$97:$CM$102,0),8)+INDEX(魂兽!$BP$101:$BW$125,MATCH(魂兽1!$D$3,魂兽!$BO$101:$BO$125,0),8))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235" spans="7:42" x14ac:dyDescent="0.2">
      <c r="G235" s="58">
        <v>229</v>
      </c>
      <c r="H235" s="29">
        <f>IF(G235&lt;$A$3,0,INDEX(魂兽!$DG$79:$DN$85,MATCH(魂兽1!$B$3,魂兽!$DF$79:$DF$85,0),4)+INDEX(魂兽!$CN$97:$CU$102,MATCH(魂兽1!$C$3,魂兽!$CM$97:$CM$102,0),4)+INDEX(魂兽!$BP$101:$BW$125,MATCH(魂兽1!$D$3,魂兽!$BO$101:$BO$125,0),4))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235" s="31">
        <f>IF(G235&lt;$A$3,0,INDEX(魂兽!$DG$79:$DN$85,MATCH(魂兽1!$B$3,魂兽!$DF$79:$DF$85,0),1)+INDEX(魂兽!$CN$97:$CU$102,MATCH(魂兽1!$C$3,魂兽!$CM$97:$CM$102,0),1)+INDEX(魂兽!$BP$101:$BW$125,MATCH(魂兽1!$D$3,魂兽!$BO$101:$BO$125,0),1))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235" s="58">
        <f>IF(G235&lt;$A$3,0,INDEX(魂兽!$DG$79:$DN$85,MATCH(魂兽1!$B$3,魂兽!$DF$79:$DF$85,0),2)+INDEX(魂兽!$CN$97:$CU$102,MATCH(魂兽1!$C$3,魂兽!$CM$97:$CM$102,0),2)+INDEX(魂兽!$BP$101:$BW$125,MATCH(魂兽1!$D$3,魂兽!$BO$101:$BO$125,0),2))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235" s="58">
        <f>IF(G235&lt;$A$3,0,INDEX(魂兽!$DG$79:$DN$85,MATCH(魂兽1!$B$3,魂兽!$DF$79:$DF$85,0),3)+INDEX(魂兽!$CN$97:$CU$102,MATCH(魂兽1!$C$3,魂兽!$CM$97:$CM$102,0),3)+INDEX(魂兽!$BP$101:$BW$125,MATCH(魂兽1!$D$3,魂兽!$BO$101:$BO$125,0),3))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235" s="58">
        <f>IF(G235&lt;$A$3,0,INDEX(魂兽!$DG$79:$DN$85,MATCH(魂兽1!$B$3,魂兽!$DF$79:$DF$85,0),5)+INDEX(魂兽!$CN$97:$CU$102,MATCH(魂兽1!$C$3,魂兽!$CM$97:$CM$102,0),5)+INDEX(魂兽!$BP$101:$BW$125,MATCH(魂兽1!$D$3,魂兽!$BO$101:$BO$125,0),5))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235" s="58">
        <f>IF(G235&lt;$A$3,0,INDEX(魂兽!$DG$79:$DN$85,MATCH(魂兽1!$B$3,魂兽!$DF$79:$DF$85,0),6)+INDEX(魂兽!$CN$97:$CU$102,MATCH(魂兽1!$C$3,魂兽!$CM$97:$CM$102,0),6)+INDEX(魂兽!$BP$101:$BW$125,MATCH(魂兽1!$D$3,魂兽!$BO$101:$BO$125,0),6))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235" s="58">
        <v>229</v>
      </c>
      <c r="X235" s="59">
        <f>IF($W235&lt;$L$3,0,INDEX(魂兽!$I$8:$I$126,MATCH(魂兽1!$X$3,魂兽!$G$8:$G$126,1),1))</f>
        <v>0.6</v>
      </c>
      <c r="Y235" s="59">
        <f>IF($W235&lt;$L$3,0,INDEX(魂兽!$I$8:$I$126,MATCH(魂兽1!$X$3,魂兽!$G$8:$G$126,1),1))</f>
        <v>0.6</v>
      </c>
      <c r="Z235" s="59">
        <f>IF($W235&lt;$L$3,0,INDEX(魂兽!$I$8:$I$126,MATCH(魂兽1!$X$3,魂兽!$G$8:$G$126,1),1))</f>
        <v>0.6</v>
      </c>
      <c r="AA235" s="59">
        <f>IF($W235&lt;$L$3,0,INDEX(魂兽!$I$8:$I$126,MATCH(魂兽1!$X$3,魂兽!$G$8:$G$126,1),1))</f>
        <v>0.6</v>
      </c>
      <c r="AB235" s="59">
        <f>IF($W235&lt;$L$3,0,INDEX(魂兽!$I$8:$I$126,MATCH(魂兽1!$X$3,魂兽!$G$8:$G$126,1),1))</f>
        <v>0.6</v>
      </c>
      <c r="AC235" s="59">
        <f>IF($W235&lt;$L$3,0,INDEX(魂兽!$I$8:$I$126,MATCH(魂兽1!$X$3,魂兽!$G$8:$G$126,1),1))</f>
        <v>0.6</v>
      </c>
      <c r="AD235" s="59">
        <f>IF($W235&lt;$L$3,0,INDEX(魂兽!$I$8:$I$126,MATCH(魂兽1!$X$3,魂兽!$G$8:$G$126,1),1))</f>
        <v>0.6</v>
      </c>
      <c r="AE235" s="59">
        <f>IF($W235&lt;$L$3,0,INDEX(魂兽!$I$8:$I$126,MATCH(魂兽1!$X$3,魂兽!$G$8:$G$126,1),1))</f>
        <v>0.6</v>
      </c>
      <c r="AF235" s="59">
        <f>IF($W235&lt;$L$3,0,INDEX(魂兽!$I$8:$I$126,MATCH(魂兽1!$X$3,魂兽!$G$8:$G$126,1),1))</f>
        <v>0.6</v>
      </c>
      <c r="AG235" s="59">
        <f>IF($W235&lt;$L$3,0,INDEX(魂兽!$I$8:$I$126,MATCH(魂兽1!$X$3,魂兽!$G$8:$G$126,1),1))</f>
        <v>0.6</v>
      </c>
      <c r="AH235" s="59">
        <f>IF($W235&lt;$L$3,0,INDEX(魂兽!$I$8:$I$126,MATCH(魂兽1!$X$3,魂兽!$G$8:$G$126,1),1))</f>
        <v>0.6</v>
      </c>
      <c r="AI235" s="59">
        <f>IF($W235&lt;$L$3,0,INDEX(魂兽!$I$8:$I$126,MATCH(魂兽1!$X$3,魂兽!$G$8:$G$126,1),1))</f>
        <v>0.6</v>
      </c>
      <c r="AJ235" s="59">
        <f>IF($W235&lt;$L$3,0,INDEX(魂兽!$I$8:$I$126,MATCH(魂兽1!$X$3,魂兽!$G$8:$G$126,1),1))</f>
        <v>0.6</v>
      </c>
      <c r="AK235" s="59">
        <f>IF($W235&lt;$L$3,0,INDEX(魂兽!$I$8:$I$126,MATCH(魂兽1!$X$3,魂兽!$G$8:$G$126,1),1))</f>
        <v>0.6</v>
      </c>
      <c r="AN235" s="58">
        <v>229</v>
      </c>
      <c r="AO235" s="58">
        <f>IF(G235&lt;$A$3,0,INDEX(魂兽!$DG$79:$DN$85,MATCH(魂兽1!$B$3,魂兽!$DF$79:$DF$85,0),7)+INDEX(魂兽!$CN$97:$CU$102,MATCH(魂兽1!$C$3,魂兽!$CM$97:$CM$102,0),7)+INDEX(魂兽!$BP$101:$BW$125,MATCH(魂兽1!$D$3,魂兽!$BO$101:$BO$125,0),7))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235" s="58">
        <f>IF(G235&lt;$A$3,0,INDEX(魂兽!$DG$79:$DN$85,MATCH(魂兽1!$B$3,魂兽!$DF$79:$DF$85,0),8)+INDEX(魂兽!$CN$97:$CU$102,MATCH(魂兽1!$C$3,魂兽!$CM$97:$CM$102,0),8)+INDEX(魂兽!$BP$101:$BW$125,MATCH(魂兽1!$D$3,魂兽!$BO$101:$BO$125,0),8))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236" spans="7:42" x14ac:dyDescent="0.2">
      <c r="G236" s="58">
        <v>230</v>
      </c>
      <c r="H236" s="29">
        <f>IF(G236&lt;$A$3,0,INDEX(魂兽!$DG$79:$DN$85,MATCH(魂兽1!$B$3,魂兽!$DF$79:$DF$85,0),4)+INDEX(魂兽!$CN$97:$CU$102,MATCH(魂兽1!$C$3,魂兽!$CM$97:$CM$102,0),4)+INDEX(魂兽!$BP$101:$BW$125,MATCH(魂兽1!$D$3,魂兽!$BO$101:$BO$125,0),4))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236" s="31">
        <f>IF(G236&lt;$A$3,0,INDEX(魂兽!$DG$79:$DN$85,MATCH(魂兽1!$B$3,魂兽!$DF$79:$DF$85,0),1)+INDEX(魂兽!$CN$97:$CU$102,MATCH(魂兽1!$C$3,魂兽!$CM$97:$CM$102,0),1)+INDEX(魂兽!$BP$101:$BW$125,MATCH(魂兽1!$D$3,魂兽!$BO$101:$BO$125,0),1))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236" s="58">
        <f>IF(G236&lt;$A$3,0,INDEX(魂兽!$DG$79:$DN$85,MATCH(魂兽1!$B$3,魂兽!$DF$79:$DF$85,0),2)+INDEX(魂兽!$CN$97:$CU$102,MATCH(魂兽1!$C$3,魂兽!$CM$97:$CM$102,0),2)+INDEX(魂兽!$BP$101:$BW$125,MATCH(魂兽1!$D$3,魂兽!$BO$101:$BO$125,0),2))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236" s="58">
        <f>IF(G236&lt;$A$3,0,INDEX(魂兽!$DG$79:$DN$85,MATCH(魂兽1!$B$3,魂兽!$DF$79:$DF$85,0),3)+INDEX(魂兽!$CN$97:$CU$102,MATCH(魂兽1!$C$3,魂兽!$CM$97:$CM$102,0),3)+INDEX(魂兽!$BP$101:$BW$125,MATCH(魂兽1!$D$3,魂兽!$BO$101:$BO$125,0),3))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236" s="58">
        <f>IF(G236&lt;$A$3,0,INDEX(魂兽!$DG$79:$DN$85,MATCH(魂兽1!$B$3,魂兽!$DF$79:$DF$85,0),5)+INDEX(魂兽!$CN$97:$CU$102,MATCH(魂兽1!$C$3,魂兽!$CM$97:$CM$102,0),5)+INDEX(魂兽!$BP$101:$BW$125,MATCH(魂兽1!$D$3,魂兽!$BO$101:$BO$125,0),5))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236" s="58">
        <f>IF(G236&lt;$A$3,0,INDEX(魂兽!$DG$79:$DN$85,MATCH(魂兽1!$B$3,魂兽!$DF$79:$DF$85,0),6)+INDEX(魂兽!$CN$97:$CU$102,MATCH(魂兽1!$C$3,魂兽!$CM$97:$CM$102,0),6)+INDEX(魂兽!$BP$101:$BW$125,MATCH(魂兽1!$D$3,魂兽!$BO$101:$BO$125,0),6))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236" s="58">
        <v>230</v>
      </c>
      <c r="X236" s="59">
        <f>IF($W236&lt;$L$3,0,INDEX(魂兽!$I$8:$I$126,MATCH(魂兽1!$X$3,魂兽!$G$8:$G$126,1),1))</f>
        <v>0.6</v>
      </c>
      <c r="Y236" s="59">
        <f>IF($W236&lt;$L$3,0,INDEX(魂兽!$I$8:$I$126,MATCH(魂兽1!$X$3,魂兽!$G$8:$G$126,1),1))</f>
        <v>0.6</v>
      </c>
      <c r="Z236" s="59">
        <f>IF($W236&lt;$L$3,0,INDEX(魂兽!$I$8:$I$126,MATCH(魂兽1!$X$3,魂兽!$G$8:$G$126,1),1))</f>
        <v>0.6</v>
      </c>
      <c r="AA236" s="59">
        <f>IF($W236&lt;$L$3,0,INDEX(魂兽!$I$8:$I$126,MATCH(魂兽1!$X$3,魂兽!$G$8:$G$126,1),1))</f>
        <v>0.6</v>
      </c>
      <c r="AB236" s="59">
        <f>IF($W236&lt;$L$3,0,INDEX(魂兽!$I$8:$I$126,MATCH(魂兽1!$X$3,魂兽!$G$8:$G$126,1),1))</f>
        <v>0.6</v>
      </c>
      <c r="AC236" s="59">
        <f>IF($W236&lt;$L$3,0,INDEX(魂兽!$I$8:$I$126,MATCH(魂兽1!$X$3,魂兽!$G$8:$G$126,1),1))</f>
        <v>0.6</v>
      </c>
      <c r="AD236" s="59">
        <f>IF($W236&lt;$L$3,0,INDEX(魂兽!$I$8:$I$126,MATCH(魂兽1!$X$3,魂兽!$G$8:$G$126,1),1))</f>
        <v>0.6</v>
      </c>
      <c r="AE236" s="59">
        <f>IF($W236&lt;$L$3,0,INDEX(魂兽!$I$8:$I$126,MATCH(魂兽1!$X$3,魂兽!$G$8:$G$126,1),1))</f>
        <v>0.6</v>
      </c>
      <c r="AF236" s="59">
        <f>IF($W236&lt;$L$3,0,INDEX(魂兽!$I$8:$I$126,MATCH(魂兽1!$X$3,魂兽!$G$8:$G$126,1),1))</f>
        <v>0.6</v>
      </c>
      <c r="AG236" s="59">
        <f>IF($W236&lt;$L$3,0,INDEX(魂兽!$I$8:$I$126,MATCH(魂兽1!$X$3,魂兽!$G$8:$G$126,1),1))</f>
        <v>0.6</v>
      </c>
      <c r="AH236" s="59">
        <f>IF($W236&lt;$L$3,0,INDEX(魂兽!$I$8:$I$126,MATCH(魂兽1!$X$3,魂兽!$G$8:$G$126,1),1))</f>
        <v>0.6</v>
      </c>
      <c r="AI236" s="59">
        <f>IF($W236&lt;$L$3,0,INDEX(魂兽!$I$8:$I$126,MATCH(魂兽1!$X$3,魂兽!$G$8:$G$126,1),1))</f>
        <v>0.6</v>
      </c>
      <c r="AJ236" s="59">
        <f>IF($W236&lt;$L$3,0,INDEX(魂兽!$I$8:$I$126,MATCH(魂兽1!$X$3,魂兽!$G$8:$G$126,1),1))</f>
        <v>0.6</v>
      </c>
      <c r="AK236" s="59">
        <f>IF($W236&lt;$L$3,0,INDEX(魂兽!$I$8:$I$126,MATCH(魂兽1!$X$3,魂兽!$G$8:$G$126,1),1))</f>
        <v>0.6</v>
      </c>
      <c r="AN236" s="58">
        <v>230</v>
      </c>
      <c r="AO236" s="58">
        <f>IF(G236&lt;$A$3,0,INDEX(魂兽!$DG$79:$DN$85,MATCH(魂兽1!$B$3,魂兽!$DF$79:$DF$85,0),7)+INDEX(魂兽!$CN$97:$CU$102,MATCH(魂兽1!$C$3,魂兽!$CM$97:$CM$102,0),7)+INDEX(魂兽!$BP$101:$BW$125,MATCH(魂兽1!$D$3,魂兽!$BO$101:$BO$125,0),7))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236" s="58">
        <f>IF(G236&lt;$A$3,0,INDEX(魂兽!$DG$79:$DN$85,MATCH(魂兽1!$B$3,魂兽!$DF$79:$DF$85,0),8)+INDEX(魂兽!$CN$97:$CU$102,MATCH(魂兽1!$C$3,魂兽!$CM$97:$CM$102,0),8)+INDEX(魂兽!$BP$101:$BW$125,MATCH(魂兽1!$D$3,魂兽!$BO$101:$BO$125,0),8))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237" spans="7:42" x14ac:dyDescent="0.2">
      <c r="G237" s="58">
        <v>231</v>
      </c>
      <c r="H237" s="29">
        <f>IF(G237&lt;$A$3,0,INDEX(魂兽!$DG$79:$DN$85,MATCH(魂兽1!$B$3,魂兽!$DF$79:$DF$85,0),4)+INDEX(魂兽!$CN$97:$CU$102,MATCH(魂兽1!$C$3,魂兽!$CM$97:$CM$102,0),4)+INDEX(魂兽!$BP$101:$BW$125,MATCH(魂兽1!$D$3,魂兽!$BO$101:$BO$125,0),4))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237" s="31">
        <f>IF(G237&lt;$A$3,0,INDEX(魂兽!$DG$79:$DN$85,MATCH(魂兽1!$B$3,魂兽!$DF$79:$DF$85,0),1)+INDEX(魂兽!$CN$97:$CU$102,MATCH(魂兽1!$C$3,魂兽!$CM$97:$CM$102,0),1)+INDEX(魂兽!$BP$101:$BW$125,MATCH(魂兽1!$D$3,魂兽!$BO$101:$BO$125,0),1))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237" s="58">
        <f>IF(G237&lt;$A$3,0,INDEX(魂兽!$DG$79:$DN$85,MATCH(魂兽1!$B$3,魂兽!$DF$79:$DF$85,0),2)+INDEX(魂兽!$CN$97:$CU$102,MATCH(魂兽1!$C$3,魂兽!$CM$97:$CM$102,0),2)+INDEX(魂兽!$BP$101:$BW$125,MATCH(魂兽1!$D$3,魂兽!$BO$101:$BO$125,0),2))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237" s="58">
        <f>IF(G237&lt;$A$3,0,INDEX(魂兽!$DG$79:$DN$85,MATCH(魂兽1!$B$3,魂兽!$DF$79:$DF$85,0),3)+INDEX(魂兽!$CN$97:$CU$102,MATCH(魂兽1!$C$3,魂兽!$CM$97:$CM$102,0),3)+INDEX(魂兽!$BP$101:$BW$125,MATCH(魂兽1!$D$3,魂兽!$BO$101:$BO$125,0),3))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237" s="58">
        <f>IF(G237&lt;$A$3,0,INDEX(魂兽!$DG$79:$DN$85,MATCH(魂兽1!$B$3,魂兽!$DF$79:$DF$85,0),5)+INDEX(魂兽!$CN$97:$CU$102,MATCH(魂兽1!$C$3,魂兽!$CM$97:$CM$102,0),5)+INDEX(魂兽!$BP$101:$BW$125,MATCH(魂兽1!$D$3,魂兽!$BO$101:$BO$125,0),5))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237" s="58">
        <f>IF(G237&lt;$A$3,0,INDEX(魂兽!$DG$79:$DN$85,MATCH(魂兽1!$B$3,魂兽!$DF$79:$DF$85,0),6)+INDEX(魂兽!$CN$97:$CU$102,MATCH(魂兽1!$C$3,魂兽!$CM$97:$CM$102,0),6)+INDEX(魂兽!$BP$101:$BW$125,MATCH(魂兽1!$D$3,魂兽!$BO$101:$BO$125,0),6))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237" s="58">
        <v>231</v>
      </c>
      <c r="X237" s="59">
        <f>IF($W237&lt;$L$3,0,INDEX(魂兽!$I$8:$I$126,MATCH(魂兽1!$X$3,魂兽!$G$8:$G$126,1),1))</f>
        <v>0.6</v>
      </c>
      <c r="Y237" s="59">
        <f>IF($W237&lt;$L$3,0,INDEX(魂兽!$I$8:$I$126,MATCH(魂兽1!$X$3,魂兽!$G$8:$G$126,1),1))</f>
        <v>0.6</v>
      </c>
      <c r="Z237" s="59">
        <f>IF($W237&lt;$L$3,0,INDEX(魂兽!$I$8:$I$126,MATCH(魂兽1!$X$3,魂兽!$G$8:$G$126,1),1))</f>
        <v>0.6</v>
      </c>
      <c r="AA237" s="59">
        <f>IF($W237&lt;$L$3,0,INDEX(魂兽!$I$8:$I$126,MATCH(魂兽1!$X$3,魂兽!$G$8:$G$126,1),1))</f>
        <v>0.6</v>
      </c>
      <c r="AB237" s="59">
        <f>IF($W237&lt;$L$3,0,INDEX(魂兽!$I$8:$I$126,MATCH(魂兽1!$X$3,魂兽!$G$8:$G$126,1),1))</f>
        <v>0.6</v>
      </c>
      <c r="AC237" s="59">
        <f>IF($W237&lt;$L$3,0,INDEX(魂兽!$I$8:$I$126,MATCH(魂兽1!$X$3,魂兽!$G$8:$G$126,1),1))</f>
        <v>0.6</v>
      </c>
      <c r="AD237" s="59">
        <f>IF($W237&lt;$L$3,0,INDEX(魂兽!$I$8:$I$126,MATCH(魂兽1!$X$3,魂兽!$G$8:$G$126,1),1))</f>
        <v>0.6</v>
      </c>
      <c r="AE237" s="59">
        <f>IF($W237&lt;$L$3,0,INDEX(魂兽!$I$8:$I$126,MATCH(魂兽1!$X$3,魂兽!$G$8:$G$126,1),1))</f>
        <v>0.6</v>
      </c>
      <c r="AF237" s="59">
        <f>IF($W237&lt;$L$3,0,INDEX(魂兽!$I$8:$I$126,MATCH(魂兽1!$X$3,魂兽!$G$8:$G$126,1),1))</f>
        <v>0.6</v>
      </c>
      <c r="AG237" s="59">
        <f>IF($W237&lt;$L$3,0,INDEX(魂兽!$I$8:$I$126,MATCH(魂兽1!$X$3,魂兽!$G$8:$G$126,1),1))</f>
        <v>0.6</v>
      </c>
      <c r="AH237" s="59">
        <f>IF($W237&lt;$L$3,0,INDEX(魂兽!$I$8:$I$126,MATCH(魂兽1!$X$3,魂兽!$G$8:$G$126,1),1))</f>
        <v>0.6</v>
      </c>
      <c r="AI237" s="59">
        <f>IF($W237&lt;$L$3,0,INDEX(魂兽!$I$8:$I$126,MATCH(魂兽1!$X$3,魂兽!$G$8:$G$126,1),1))</f>
        <v>0.6</v>
      </c>
      <c r="AJ237" s="59">
        <f>IF($W237&lt;$L$3,0,INDEX(魂兽!$I$8:$I$126,MATCH(魂兽1!$X$3,魂兽!$G$8:$G$126,1),1))</f>
        <v>0.6</v>
      </c>
      <c r="AK237" s="59">
        <f>IF($W237&lt;$L$3,0,INDEX(魂兽!$I$8:$I$126,MATCH(魂兽1!$X$3,魂兽!$G$8:$G$126,1),1))</f>
        <v>0.6</v>
      </c>
      <c r="AN237" s="58">
        <v>231</v>
      </c>
      <c r="AO237" s="58">
        <f>IF(G237&lt;$A$3,0,INDEX(魂兽!$DG$79:$DN$85,MATCH(魂兽1!$B$3,魂兽!$DF$79:$DF$85,0),7)+INDEX(魂兽!$CN$97:$CU$102,MATCH(魂兽1!$C$3,魂兽!$CM$97:$CM$102,0),7)+INDEX(魂兽!$BP$101:$BW$125,MATCH(魂兽1!$D$3,魂兽!$BO$101:$BO$125,0),7))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237" s="58">
        <f>IF(G237&lt;$A$3,0,INDEX(魂兽!$DG$79:$DN$85,MATCH(魂兽1!$B$3,魂兽!$DF$79:$DF$85,0),8)+INDEX(魂兽!$CN$97:$CU$102,MATCH(魂兽1!$C$3,魂兽!$CM$97:$CM$102,0),8)+INDEX(魂兽!$BP$101:$BW$125,MATCH(魂兽1!$D$3,魂兽!$BO$101:$BO$125,0),8))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238" spans="7:42" x14ac:dyDescent="0.2">
      <c r="G238" s="58">
        <v>232</v>
      </c>
      <c r="H238" s="29">
        <f>IF(G238&lt;$A$3,0,INDEX(魂兽!$DG$79:$DN$85,MATCH(魂兽1!$B$3,魂兽!$DF$79:$DF$85,0),4)+INDEX(魂兽!$CN$97:$CU$102,MATCH(魂兽1!$C$3,魂兽!$CM$97:$CM$102,0),4)+INDEX(魂兽!$BP$101:$BW$125,MATCH(魂兽1!$D$3,魂兽!$BO$101:$BO$125,0),4))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238" s="31">
        <f>IF(G238&lt;$A$3,0,INDEX(魂兽!$DG$79:$DN$85,MATCH(魂兽1!$B$3,魂兽!$DF$79:$DF$85,0),1)+INDEX(魂兽!$CN$97:$CU$102,MATCH(魂兽1!$C$3,魂兽!$CM$97:$CM$102,0),1)+INDEX(魂兽!$BP$101:$BW$125,MATCH(魂兽1!$D$3,魂兽!$BO$101:$BO$125,0),1))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238" s="58">
        <f>IF(G238&lt;$A$3,0,INDEX(魂兽!$DG$79:$DN$85,MATCH(魂兽1!$B$3,魂兽!$DF$79:$DF$85,0),2)+INDEX(魂兽!$CN$97:$CU$102,MATCH(魂兽1!$C$3,魂兽!$CM$97:$CM$102,0),2)+INDEX(魂兽!$BP$101:$BW$125,MATCH(魂兽1!$D$3,魂兽!$BO$101:$BO$125,0),2))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238" s="58">
        <f>IF(G238&lt;$A$3,0,INDEX(魂兽!$DG$79:$DN$85,MATCH(魂兽1!$B$3,魂兽!$DF$79:$DF$85,0),3)+INDEX(魂兽!$CN$97:$CU$102,MATCH(魂兽1!$C$3,魂兽!$CM$97:$CM$102,0),3)+INDEX(魂兽!$BP$101:$BW$125,MATCH(魂兽1!$D$3,魂兽!$BO$101:$BO$125,0),3))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238" s="58">
        <f>IF(G238&lt;$A$3,0,INDEX(魂兽!$DG$79:$DN$85,MATCH(魂兽1!$B$3,魂兽!$DF$79:$DF$85,0),5)+INDEX(魂兽!$CN$97:$CU$102,MATCH(魂兽1!$C$3,魂兽!$CM$97:$CM$102,0),5)+INDEX(魂兽!$BP$101:$BW$125,MATCH(魂兽1!$D$3,魂兽!$BO$101:$BO$125,0),5))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238" s="58">
        <f>IF(G238&lt;$A$3,0,INDEX(魂兽!$DG$79:$DN$85,MATCH(魂兽1!$B$3,魂兽!$DF$79:$DF$85,0),6)+INDEX(魂兽!$CN$97:$CU$102,MATCH(魂兽1!$C$3,魂兽!$CM$97:$CM$102,0),6)+INDEX(魂兽!$BP$101:$BW$125,MATCH(魂兽1!$D$3,魂兽!$BO$101:$BO$125,0),6))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238" s="58">
        <v>232</v>
      </c>
      <c r="X238" s="59">
        <f>IF($W238&lt;$L$3,0,INDEX(魂兽!$I$8:$I$126,MATCH(魂兽1!$X$3,魂兽!$G$8:$G$126,1),1))</f>
        <v>0.6</v>
      </c>
      <c r="Y238" s="59">
        <f>IF($W238&lt;$L$3,0,INDEX(魂兽!$I$8:$I$126,MATCH(魂兽1!$X$3,魂兽!$G$8:$G$126,1),1))</f>
        <v>0.6</v>
      </c>
      <c r="Z238" s="59">
        <f>IF($W238&lt;$L$3,0,INDEX(魂兽!$I$8:$I$126,MATCH(魂兽1!$X$3,魂兽!$G$8:$G$126,1),1))</f>
        <v>0.6</v>
      </c>
      <c r="AA238" s="59">
        <f>IF($W238&lt;$L$3,0,INDEX(魂兽!$I$8:$I$126,MATCH(魂兽1!$X$3,魂兽!$G$8:$G$126,1),1))</f>
        <v>0.6</v>
      </c>
      <c r="AB238" s="59">
        <f>IF($W238&lt;$L$3,0,INDEX(魂兽!$I$8:$I$126,MATCH(魂兽1!$X$3,魂兽!$G$8:$G$126,1),1))</f>
        <v>0.6</v>
      </c>
      <c r="AC238" s="59">
        <f>IF($W238&lt;$L$3,0,INDEX(魂兽!$I$8:$I$126,MATCH(魂兽1!$X$3,魂兽!$G$8:$G$126,1),1))</f>
        <v>0.6</v>
      </c>
      <c r="AD238" s="59">
        <f>IF($W238&lt;$L$3,0,INDEX(魂兽!$I$8:$I$126,MATCH(魂兽1!$X$3,魂兽!$G$8:$G$126,1),1))</f>
        <v>0.6</v>
      </c>
      <c r="AE238" s="59">
        <f>IF($W238&lt;$L$3,0,INDEX(魂兽!$I$8:$I$126,MATCH(魂兽1!$X$3,魂兽!$G$8:$G$126,1),1))</f>
        <v>0.6</v>
      </c>
      <c r="AF238" s="59">
        <f>IF($W238&lt;$L$3,0,INDEX(魂兽!$I$8:$I$126,MATCH(魂兽1!$X$3,魂兽!$G$8:$G$126,1),1))</f>
        <v>0.6</v>
      </c>
      <c r="AG238" s="59">
        <f>IF($W238&lt;$L$3,0,INDEX(魂兽!$I$8:$I$126,MATCH(魂兽1!$X$3,魂兽!$G$8:$G$126,1),1))</f>
        <v>0.6</v>
      </c>
      <c r="AH238" s="59">
        <f>IF($W238&lt;$L$3,0,INDEX(魂兽!$I$8:$I$126,MATCH(魂兽1!$X$3,魂兽!$G$8:$G$126,1),1))</f>
        <v>0.6</v>
      </c>
      <c r="AI238" s="59">
        <f>IF($W238&lt;$L$3,0,INDEX(魂兽!$I$8:$I$126,MATCH(魂兽1!$X$3,魂兽!$G$8:$G$126,1),1))</f>
        <v>0.6</v>
      </c>
      <c r="AJ238" s="59">
        <f>IF($W238&lt;$L$3,0,INDEX(魂兽!$I$8:$I$126,MATCH(魂兽1!$X$3,魂兽!$G$8:$G$126,1),1))</f>
        <v>0.6</v>
      </c>
      <c r="AK238" s="59">
        <f>IF($W238&lt;$L$3,0,INDEX(魂兽!$I$8:$I$126,MATCH(魂兽1!$X$3,魂兽!$G$8:$G$126,1),1))</f>
        <v>0.6</v>
      </c>
      <c r="AN238" s="58">
        <v>232</v>
      </c>
      <c r="AO238" s="58">
        <f>IF(G238&lt;$A$3,0,INDEX(魂兽!$DG$79:$DN$85,MATCH(魂兽1!$B$3,魂兽!$DF$79:$DF$85,0),7)+INDEX(魂兽!$CN$97:$CU$102,MATCH(魂兽1!$C$3,魂兽!$CM$97:$CM$102,0),7)+INDEX(魂兽!$BP$101:$BW$125,MATCH(魂兽1!$D$3,魂兽!$BO$101:$BO$125,0),7))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238" s="58">
        <f>IF(G238&lt;$A$3,0,INDEX(魂兽!$DG$79:$DN$85,MATCH(魂兽1!$B$3,魂兽!$DF$79:$DF$85,0),8)+INDEX(魂兽!$CN$97:$CU$102,MATCH(魂兽1!$C$3,魂兽!$CM$97:$CM$102,0),8)+INDEX(魂兽!$BP$101:$BW$125,MATCH(魂兽1!$D$3,魂兽!$BO$101:$BO$125,0),8))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239" spans="7:42" x14ac:dyDescent="0.2">
      <c r="G239" s="58">
        <v>233</v>
      </c>
      <c r="H239" s="29">
        <f>IF(G239&lt;$A$3,0,INDEX(魂兽!$DG$79:$DN$85,MATCH(魂兽1!$B$3,魂兽!$DF$79:$DF$85,0),4)+INDEX(魂兽!$CN$97:$CU$102,MATCH(魂兽1!$C$3,魂兽!$CM$97:$CM$102,0),4)+INDEX(魂兽!$BP$101:$BW$125,MATCH(魂兽1!$D$3,魂兽!$BO$101:$BO$125,0),4))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239" s="31">
        <f>IF(G239&lt;$A$3,0,INDEX(魂兽!$DG$79:$DN$85,MATCH(魂兽1!$B$3,魂兽!$DF$79:$DF$85,0),1)+INDEX(魂兽!$CN$97:$CU$102,MATCH(魂兽1!$C$3,魂兽!$CM$97:$CM$102,0),1)+INDEX(魂兽!$BP$101:$BW$125,MATCH(魂兽1!$D$3,魂兽!$BO$101:$BO$125,0),1))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239" s="58">
        <f>IF(G239&lt;$A$3,0,INDEX(魂兽!$DG$79:$DN$85,MATCH(魂兽1!$B$3,魂兽!$DF$79:$DF$85,0),2)+INDEX(魂兽!$CN$97:$CU$102,MATCH(魂兽1!$C$3,魂兽!$CM$97:$CM$102,0),2)+INDEX(魂兽!$BP$101:$BW$125,MATCH(魂兽1!$D$3,魂兽!$BO$101:$BO$125,0),2))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239" s="58">
        <f>IF(G239&lt;$A$3,0,INDEX(魂兽!$DG$79:$DN$85,MATCH(魂兽1!$B$3,魂兽!$DF$79:$DF$85,0),3)+INDEX(魂兽!$CN$97:$CU$102,MATCH(魂兽1!$C$3,魂兽!$CM$97:$CM$102,0),3)+INDEX(魂兽!$BP$101:$BW$125,MATCH(魂兽1!$D$3,魂兽!$BO$101:$BO$125,0),3))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239" s="58">
        <f>IF(G239&lt;$A$3,0,INDEX(魂兽!$DG$79:$DN$85,MATCH(魂兽1!$B$3,魂兽!$DF$79:$DF$85,0),5)+INDEX(魂兽!$CN$97:$CU$102,MATCH(魂兽1!$C$3,魂兽!$CM$97:$CM$102,0),5)+INDEX(魂兽!$BP$101:$BW$125,MATCH(魂兽1!$D$3,魂兽!$BO$101:$BO$125,0),5))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239" s="58">
        <f>IF(G239&lt;$A$3,0,INDEX(魂兽!$DG$79:$DN$85,MATCH(魂兽1!$B$3,魂兽!$DF$79:$DF$85,0),6)+INDEX(魂兽!$CN$97:$CU$102,MATCH(魂兽1!$C$3,魂兽!$CM$97:$CM$102,0),6)+INDEX(魂兽!$BP$101:$BW$125,MATCH(魂兽1!$D$3,魂兽!$BO$101:$BO$125,0),6))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239" s="58">
        <v>233</v>
      </c>
      <c r="X239" s="59">
        <f>IF($W239&lt;$L$3,0,INDEX(魂兽!$I$8:$I$126,MATCH(魂兽1!$X$3,魂兽!$G$8:$G$126,1),1))</f>
        <v>0.6</v>
      </c>
      <c r="Y239" s="59">
        <f>IF($W239&lt;$L$3,0,INDEX(魂兽!$I$8:$I$126,MATCH(魂兽1!$X$3,魂兽!$G$8:$G$126,1),1))</f>
        <v>0.6</v>
      </c>
      <c r="Z239" s="59">
        <f>IF($W239&lt;$L$3,0,INDEX(魂兽!$I$8:$I$126,MATCH(魂兽1!$X$3,魂兽!$G$8:$G$126,1),1))</f>
        <v>0.6</v>
      </c>
      <c r="AA239" s="59">
        <f>IF($W239&lt;$L$3,0,INDEX(魂兽!$I$8:$I$126,MATCH(魂兽1!$X$3,魂兽!$G$8:$G$126,1),1))</f>
        <v>0.6</v>
      </c>
      <c r="AB239" s="59">
        <f>IF($W239&lt;$L$3,0,INDEX(魂兽!$I$8:$I$126,MATCH(魂兽1!$X$3,魂兽!$G$8:$G$126,1),1))</f>
        <v>0.6</v>
      </c>
      <c r="AC239" s="59">
        <f>IF($W239&lt;$L$3,0,INDEX(魂兽!$I$8:$I$126,MATCH(魂兽1!$X$3,魂兽!$G$8:$G$126,1),1))</f>
        <v>0.6</v>
      </c>
      <c r="AD239" s="59">
        <f>IF($W239&lt;$L$3,0,INDEX(魂兽!$I$8:$I$126,MATCH(魂兽1!$X$3,魂兽!$G$8:$G$126,1),1))</f>
        <v>0.6</v>
      </c>
      <c r="AE239" s="59">
        <f>IF($W239&lt;$L$3,0,INDEX(魂兽!$I$8:$I$126,MATCH(魂兽1!$X$3,魂兽!$G$8:$G$126,1),1))</f>
        <v>0.6</v>
      </c>
      <c r="AF239" s="59">
        <f>IF($W239&lt;$L$3,0,INDEX(魂兽!$I$8:$I$126,MATCH(魂兽1!$X$3,魂兽!$G$8:$G$126,1),1))</f>
        <v>0.6</v>
      </c>
      <c r="AG239" s="59">
        <f>IF($W239&lt;$L$3,0,INDEX(魂兽!$I$8:$I$126,MATCH(魂兽1!$X$3,魂兽!$G$8:$G$126,1),1))</f>
        <v>0.6</v>
      </c>
      <c r="AH239" s="59">
        <f>IF($W239&lt;$L$3,0,INDEX(魂兽!$I$8:$I$126,MATCH(魂兽1!$X$3,魂兽!$G$8:$G$126,1),1))</f>
        <v>0.6</v>
      </c>
      <c r="AI239" s="59">
        <f>IF($W239&lt;$L$3,0,INDEX(魂兽!$I$8:$I$126,MATCH(魂兽1!$X$3,魂兽!$G$8:$G$126,1),1))</f>
        <v>0.6</v>
      </c>
      <c r="AJ239" s="59">
        <f>IF($W239&lt;$L$3,0,INDEX(魂兽!$I$8:$I$126,MATCH(魂兽1!$X$3,魂兽!$G$8:$G$126,1),1))</f>
        <v>0.6</v>
      </c>
      <c r="AK239" s="59">
        <f>IF($W239&lt;$L$3,0,INDEX(魂兽!$I$8:$I$126,MATCH(魂兽1!$X$3,魂兽!$G$8:$G$126,1),1))</f>
        <v>0.6</v>
      </c>
      <c r="AN239" s="58">
        <v>233</v>
      </c>
      <c r="AO239" s="58">
        <f>IF(G239&lt;$A$3,0,INDEX(魂兽!$DG$79:$DN$85,MATCH(魂兽1!$B$3,魂兽!$DF$79:$DF$85,0),7)+INDEX(魂兽!$CN$97:$CU$102,MATCH(魂兽1!$C$3,魂兽!$CM$97:$CM$102,0),7)+INDEX(魂兽!$BP$101:$BW$125,MATCH(魂兽1!$D$3,魂兽!$BO$101:$BO$125,0),7))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239" s="58">
        <f>IF(G239&lt;$A$3,0,INDEX(魂兽!$DG$79:$DN$85,MATCH(魂兽1!$B$3,魂兽!$DF$79:$DF$85,0),8)+INDEX(魂兽!$CN$97:$CU$102,MATCH(魂兽1!$C$3,魂兽!$CM$97:$CM$102,0),8)+INDEX(魂兽!$BP$101:$BW$125,MATCH(魂兽1!$D$3,魂兽!$BO$101:$BO$125,0),8))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240" spans="7:42" x14ac:dyDescent="0.2">
      <c r="G240" s="58">
        <v>234</v>
      </c>
      <c r="H240" s="29">
        <f>IF(G240&lt;$A$3,0,INDEX(魂兽!$DG$79:$DN$85,MATCH(魂兽1!$B$3,魂兽!$DF$79:$DF$85,0),4)+INDEX(魂兽!$CN$97:$CU$102,MATCH(魂兽1!$C$3,魂兽!$CM$97:$CM$102,0),4)+INDEX(魂兽!$BP$101:$BW$125,MATCH(魂兽1!$D$3,魂兽!$BO$101:$BO$125,0),4))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240" s="31">
        <f>IF(G240&lt;$A$3,0,INDEX(魂兽!$DG$79:$DN$85,MATCH(魂兽1!$B$3,魂兽!$DF$79:$DF$85,0),1)+INDEX(魂兽!$CN$97:$CU$102,MATCH(魂兽1!$C$3,魂兽!$CM$97:$CM$102,0),1)+INDEX(魂兽!$BP$101:$BW$125,MATCH(魂兽1!$D$3,魂兽!$BO$101:$BO$125,0),1))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240" s="58">
        <f>IF(G240&lt;$A$3,0,INDEX(魂兽!$DG$79:$DN$85,MATCH(魂兽1!$B$3,魂兽!$DF$79:$DF$85,0),2)+INDEX(魂兽!$CN$97:$CU$102,MATCH(魂兽1!$C$3,魂兽!$CM$97:$CM$102,0),2)+INDEX(魂兽!$BP$101:$BW$125,MATCH(魂兽1!$D$3,魂兽!$BO$101:$BO$125,0),2))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240" s="58">
        <f>IF(G240&lt;$A$3,0,INDEX(魂兽!$DG$79:$DN$85,MATCH(魂兽1!$B$3,魂兽!$DF$79:$DF$85,0),3)+INDEX(魂兽!$CN$97:$CU$102,MATCH(魂兽1!$C$3,魂兽!$CM$97:$CM$102,0),3)+INDEX(魂兽!$BP$101:$BW$125,MATCH(魂兽1!$D$3,魂兽!$BO$101:$BO$125,0),3))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240" s="58">
        <f>IF(G240&lt;$A$3,0,INDEX(魂兽!$DG$79:$DN$85,MATCH(魂兽1!$B$3,魂兽!$DF$79:$DF$85,0),5)+INDEX(魂兽!$CN$97:$CU$102,MATCH(魂兽1!$C$3,魂兽!$CM$97:$CM$102,0),5)+INDEX(魂兽!$BP$101:$BW$125,MATCH(魂兽1!$D$3,魂兽!$BO$101:$BO$125,0),5))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240" s="58">
        <f>IF(G240&lt;$A$3,0,INDEX(魂兽!$DG$79:$DN$85,MATCH(魂兽1!$B$3,魂兽!$DF$79:$DF$85,0),6)+INDEX(魂兽!$CN$97:$CU$102,MATCH(魂兽1!$C$3,魂兽!$CM$97:$CM$102,0),6)+INDEX(魂兽!$BP$101:$BW$125,MATCH(魂兽1!$D$3,魂兽!$BO$101:$BO$125,0),6))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240" s="58">
        <v>234</v>
      </c>
      <c r="X240" s="59">
        <f>IF($W240&lt;$L$3,0,INDEX(魂兽!$I$8:$I$126,MATCH(魂兽1!$X$3,魂兽!$G$8:$G$126,1),1))</f>
        <v>0.6</v>
      </c>
      <c r="Y240" s="59">
        <f>IF($W240&lt;$L$3,0,INDEX(魂兽!$I$8:$I$126,MATCH(魂兽1!$X$3,魂兽!$G$8:$G$126,1),1))</f>
        <v>0.6</v>
      </c>
      <c r="Z240" s="59">
        <f>IF($W240&lt;$L$3,0,INDEX(魂兽!$I$8:$I$126,MATCH(魂兽1!$X$3,魂兽!$G$8:$G$126,1),1))</f>
        <v>0.6</v>
      </c>
      <c r="AA240" s="59">
        <f>IF($W240&lt;$L$3,0,INDEX(魂兽!$I$8:$I$126,MATCH(魂兽1!$X$3,魂兽!$G$8:$G$126,1),1))</f>
        <v>0.6</v>
      </c>
      <c r="AB240" s="59">
        <f>IF($W240&lt;$L$3,0,INDEX(魂兽!$I$8:$I$126,MATCH(魂兽1!$X$3,魂兽!$G$8:$G$126,1),1))</f>
        <v>0.6</v>
      </c>
      <c r="AC240" s="59">
        <f>IF($W240&lt;$L$3,0,INDEX(魂兽!$I$8:$I$126,MATCH(魂兽1!$X$3,魂兽!$G$8:$G$126,1),1))</f>
        <v>0.6</v>
      </c>
      <c r="AD240" s="59">
        <f>IF($W240&lt;$L$3,0,INDEX(魂兽!$I$8:$I$126,MATCH(魂兽1!$X$3,魂兽!$G$8:$G$126,1),1))</f>
        <v>0.6</v>
      </c>
      <c r="AE240" s="59">
        <f>IF($W240&lt;$L$3,0,INDEX(魂兽!$I$8:$I$126,MATCH(魂兽1!$X$3,魂兽!$G$8:$G$126,1),1))</f>
        <v>0.6</v>
      </c>
      <c r="AF240" s="59">
        <f>IF($W240&lt;$L$3,0,INDEX(魂兽!$I$8:$I$126,MATCH(魂兽1!$X$3,魂兽!$G$8:$G$126,1),1))</f>
        <v>0.6</v>
      </c>
      <c r="AG240" s="59">
        <f>IF($W240&lt;$L$3,0,INDEX(魂兽!$I$8:$I$126,MATCH(魂兽1!$X$3,魂兽!$G$8:$G$126,1),1))</f>
        <v>0.6</v>
      </c>
      <c r="AH240" s="59">
        <f>IF($W240&lt;$L$3,0,INDEX(魂兽!$I$8:$I$126,MATCH(魂兽1!$X$3,魂兽!$G$8:$G$126,1),1))</f>
        <v>0.6</v>
      </c>
      <c r="AI240" s="59">
        <f>IF($W240&lt;$L$3,0,INDEX(魂兽!$I$8:$I$126,MATCH(魂兽1!$X$3,魂兽!$G$8:$G$126,1),1))</f>
        <v>0.6</v>
      </c>
      <c r="AJ240" s="59">
        <f>IF($W240&lt;$L$3,0,INDEX(魂兽!$I$8:$I$126,MATCH(魂兽1!$X$3,魂兽!$G$8:$G$126,1),1))</f>
        <v>0.6</v>
      </c>
      <c r="AK240" s="59">
        <f>IF($W240&lt;$L$3,0,INDEX(魂兽!$I$8:$I$126,MATCH(魂兽1!$X$3,魂兽!$G$8:$G$126,1),1))</f>
        <v>0.6</v>
      </c>
      <c r="AN240" s="58">
        <v>234</v>
      </c>
      <c r="AO240" s="58">
        <f>IF(G240&lt;$A$3,0,INDEX(魂兽!$DG$79:$DN$85,MATCH(魂兽1!$B$3,魂兽!$DF$79:$DF$85,0),7)+INDEX(魂兽!$CN$97:$CU$102,MATCH(魂兽1!$C$3,魂兽!$CM$97:$CM$102,0),7)+INDEX(魂兽!$BP$101:$BW$125,MATCH(魂兽1!$D$3,魂兽!$BO$101:$BO$125,0),7))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240" s="58">
        <f>IF(G240&lt;$A$3,0,INDEX(魂兽!$DG$79:$DN$85,MATCH(魂兽1!$B$3,魂兽!$DF$79:$DF$85,0),8)+INDEX(魂兽!$CN$97:$CU$102,MATCH(魂兽1!$C$3,魂兽!$CM$97:$CM$102,0),8)+INDEX(魂兽!$BP$101:$BW$125,MATCH(魂兽1!$D$3,魂兽!$BO$101:$BO$125,0),8))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241" spans="7:42" x14ac:dyDescent="0.2">
      <c r="G241" s="58">
        <v>235</v>
      </c>
      <c r="H241" s="29">
        <f>IF(G241&lt;$A$3,0,INDEX(魂兽!$DG$79:$DN$85,MATCH(魂兽1!$B$3,魂兽!$DF$79:$DF$85,0),4)+INDEX(魂兽!$CN$97:$CU$102,MATCH(魂兽1!$C$3,魂兽!$CM$97:$CM$102,0),4)+INDEX(魂兽!$BP$101:$BW$125,MATCH(魂兽1!$D$3,魂兽!$BO$101:$BO$125,0),4))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241" s="31">
        <f>IF(G241&lt;$A$3,0,INDEX(魂兽!$DG$79:$DN$85,MATCH(魂兽1!$B$3,魂兽!$DF$79:$DF$85,0),1)+INDEX(魂兽!$CN$97:$CU$102,MATCH(魂兽1!$C$3,魂兽!$CM$97:$CM$102,0),1)+INDEX(魂兽!$BP$101:$BW$125,MATCH(魂兽1!$D$3,魂兽!$BO$101:$BO$125,0),1))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241" s="58">
        <f>IF(G241&lt;$A$3,0,INDEX(魂兽!$DG$79:$DN$85,MATCH(魂兽1!$B$3,魂兽!$DF$79:$DF$85,0),2)+INDEX(魂兽!$CN$97:$CU$102,MATCH(魂兽1!$C$3,魂兽!$CM$97:$CM$102,0),2)+INDEX(魂兽!$BP$101:$BW$125,MATCH(魂兽1!$D$3,魂兽!$BO$101:$BO$125,0),2))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241" s="58">
        <f>IF(G241&lt;$A$3,0,INDEX(魂兽!$DG$79:$DN$85,MATCH(魂兽1!$B$3,魂兽!$DF$79:$DF$85,0),3)+INDEX(魂兽!$CN$97:$CU$102,MATCH(魂兽1!$C$3,魂兽!$CM$97:$CM$102,0),3)+INDEX(魂兽!$BP$101:$BW$125,MATCH(魂兽1!$D$3,魂兽!$BO$101:$BO$125,0),3))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241" s="58">
        <f>IF(G241&lt;$A$3,0,INDEX(魂兽!$DG$79:$DN$85,MATCH(魂兽1!$B$3,魂兽!$DF$79:$DF$85,0),5)+INDEX(魂兽!$CN$97:$CU$102,MATCH(魂兽1!$C$3,魂兽!$CM$97:$CM$102,0),5)+INDEX(魂兽!$BP$101:$BW$125,MATCH(魂兽1!$D$3,魂兽!$BO$101:$BO$125,0),5))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241" s="58">
        <f>IF(G241&lt;$A$3,0,INDEX(魂兽!$DG$79:$DN$85,MATCH(魂兽1!$B$3,魂兽!$DF$79:$DF$85,0),6)+INDEX(魂兽!$CN$97:$CU$102,MATCH(魂兽1!$C$3,魂兽!$CM$97:$CM$102,0),6)+INDEX(魂兽!$BP$101:$BW$125,MATCH(魂兽1!$D$3,魂兽!$BO$101:$BO$125,0),6))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241" s="58">
        <v>235</v>
      </c>
      <c r="X241" s="59">
        <f>IF($W241&lt;$L$3,0,INDEX(魂兽!$I$8:$I$126,MATCH(魂兽1!$X$3,魂兽!$G$8:$G$126,1),1))</f>
        <v>0.6</v>
      </c>
      <c r="Y241" s="59">
        <f>IF($W241&lt;$L$3,0,INDEX(魂兽!$I$8:$I$126,MATCH(魂兽1!$X$3,魂兽!$G$8:$G$126,1),1))</f>
        <v>0.6</v>
      </c>
      <c r="Z241" s="59">
        <f>IF($W241&lt;$L$3,0,INDEX(魂兽!$I$8:$I$126,MATCH(魂兽1!$X$3,魂兽!$G$8:$G$126,1),1))</f>
        <v>0.6</v>
      </c>
      <c r="AA241" s="59">
        <f>IF($W241&lt;$L$3,0,INDEX(魂兽!$I$8:$I$126,MATCH(魂兽1!$X$3,魂兽!$G$8:$G$126,1),1))</f>
        <v>0.6</v>
      </c>
      <c r="AB241" s="59">
        <f>IF($W241&lt;$L$3,0,INDEX(魂兽!$I$8:$I$126,MATCH(魂兽1!$X$3,魂兽!$G$8:$G$126,1),1))</f>
        <v>0.6</v>
      </c>
      <c r="AC241" s="59">
        <f>IF($W241&lt;$L$3,0,INDEX(魂兽!$I$8:$I$126,MATCH(魂兽1!$X$3,魂兽!$G$8:$G$126,1),1))</f>
        <v>0.6</v>
      </c>
      <c r="AD241" s="59">
        <f>IF($W241&lt;$L$3,0,INDEX(魂兽!$I$8:$I$126,MATCH(魂兽1!$X$3,魂兽!$G$8:$G$126,1),1))</f>
        <v>0.6</v>
      </c>
      <c r="AE241" s="59">
        <f>IF($W241&lt;$L$3,0,INDEX(魂兽!$I$8:$I$126,MATCH(魂兽1!$X$3,魂兽!$G$8:$G$126,1),1))</f>
        <v>0.6</v>
      </c>
      <c r="AF241" s="59">
        <f>IF($W241&lt;$L$3,0,INDEX(魂兽!$I$8:$I$126,MATCH(魂兽1!$X$3,魂兽!$G$8:$G$126,1),1))</f>
        <v>0.6</v>
      </c>
      <c r="AG241" s="59">
        <f>IF($W241&lt;$L$3,0,INDEX(魂兽!$I$8:$I$126,MATCH(魂兽1!$X$3,魂兽!$G$8:$G$126,1),1))</f>
        <v>0.6</v>
      </c>
      <c r="AH241" s="59">
        <f>IF($W241&lt;$L$3,0,INDEX(魂兽!$I$8:$I$126,MATCH(魂兽1!$X$3,魂兽!$G$8:$G$126,1),1))</f>
        <v>0.6</v>
      </c>
      <c r="AI241" s="59">
        <f>IF($W241&lt;$L$3,0,INDEX(魂兽!$I$8:$I$126,MATCH(魂兽1!$X$3,魂兽!$G$8:$G$126,1),1))</f>
        <v>0.6</v>
      </c>
      <c r="AJ241" s="59">
        <f>IF($W241&lt;$L$3,0,INDEX(魂兽!$I$8:$I$126,MATCH(魂兽1!$X$3,魂兽!$G$8:$G$126,1),1))</f>
        <v>0.6</v>
      </c>
      <c r="AK241" s="59">
        <f>IF($W241&lt;$L$3,0,INDEX(魂兽!$I$8:$I$126,MATCH(魂兽1!$X$3,魂兽!$G$8:$G$126,1),1))</f>
        <v>0.6</v>
      </c>
      <c r="AN241" s="58">
        <v>235</v>
      </c>
      <c r="AO241" s="58">
        <f>IF(G241&lt;$A$3,0,INDEX(魂兽!$DG$79:$DN$85,MATCH(魂兽1!$B$3,魂兽!$DF$79:$DF$85,0),7)+INDEX(魂兽!$CN$97:$CU$102,MATCH(魂兽1!$C$3,魂兽!$CM$97:$CM$102,0),7)+INDEX(魂兽!$BP$101:$BW$125,MATCH(魂兽1!$D$3,魂兽!$BO$101:$BO$125,0),7))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241" s="58">
        <f>IF(G241&lt;$A$3,0,INDEX(魂兽!$DG$79:$DN$85,MATCH(魂兽1!$B$3,魂兽!$DF$79:$DF$85,0),8)+INDEX(魂兽!$CN$97:$CU$102,MATCH(魂兽1!$C$3,魂兽!$CM$97:$CM$102,0),8)+INDEX(魂兽!$BP$101:$BW$125,MATCH(魂兽1!$D$3,魂兽!$BO$101:$BO$125,0),8))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242" spans="7:42" x14ac:dyDescent="0.2">
      <c r="G242" s="58">
        <v>236</v>
      </c>
      <c r="H242" s="29">
        <f>IF(G242&lt;$A$3,0,INDEX(魂兽!$DG$79:$DN$85,MATCH(魂兽1!$B$3,魂兽!$DF$79:$DF$85,0),4)+INDEX(魂兽!$CN$97:$CU$102,MATCH(魂兽1!$C$3,魂兽!$CM$97:$CM$102,0),4)+INDEX(魂兽!$BP$101:$BW$125,MATCH(魂兽1!$D$3,魂兽!$BO$101:$BO$125,0),4))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242" s="31">
        <f>IF(G242&lt;$A$3,0,INDEX(魂兽!$DG$79:$DN$85,MATCH(魂兽1!$B$3,魂兽!$DF$79:$DF$85,0),1)+INDEX(魂兽!$CN$97:$CU$102,MATCH(魂兽1!$C$3,魂兽!$CM$97:$CM$102,0),1)+INDEX(魂兽!$BP$101:$BW$125,MATCH(魂兽1!$D$3,魂兽!$BO$101:$BO$125,0),1))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242" s="58">
        <f>IF(G242&lt;$A$3,0,INDEX(魂兽!$DG$79:$DN$85,MATCH(魂兽1!$B$3,魂兽!$DF$79:$DF$85,0),2)+INDEX(魂兽!$CN$97:$CU$102,MATCH(魂兽1!$C$3,魂兽!$CM$97:$CM$102,0),2)+INDEX(魂兽!$BP$101:$BW$125,MATCH(魂兽1!$D$3,魂兽!$BO$101:$BO$125,0),2))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242" s="58">
        <f>IF(G242&lt;$A$3,0,INDEX(魂兽!$DG$79:$DN$85,MATCH(魂兽1!$B$3,魂兽!$DF$79:$DF$85,0),3)+INDEX(魂兽!$CN$97:$CU$102,MATCH(魂兽1!$C$3,魂兽!$CM$97:$CM$102,0),3)+INDEX(魂兽!$BP$101:$BW$125,MATCH(魂兽1!$D$3,魂兽!$BO$101:$BO$125,0),3))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242" s="58">
        <f>IF(G242&lt;$A$3,0,INDEX(魂兽!$DG$79:$DN$85,MATCH(魂兽1!$B$3,魂兽!$DF$79:$DF$85,0),5)+INDEX(魂兽!$CN$97:$CU$102,MATCH(魂兽1!$C$3,魂兽!$CM$97:$CM$102,0),5)+INDEX(魂兽!$BP$101:$BW$125,MATCH(魂兽1!$D$3,魂兽!$BO$101:$BO$125,0),5))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242" s="58">
        <f>IF(G242&lt;$A$3,0,INDEX(魂兽!$DG$79:$DN$85,MATCH(魂兽1!$B$3,魂兽!$DF$79:$DF$85,0),6)+INDEX(魂兽!$CN$97:$CU$102,MATCH(魂兽1!$C$3,魂兽!$CM$97:$CM$102,0),6)+INDEX(魂兽!$BP$101:$BW$125,MATCH(魂兽1!$D$3,魂兽!$BO$101:$BO$125,0),6))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242" s="58">
        <v>236</v>
      </c>
      <c r="X242" s="59">
        <f>IF($W242&lt;$L$3,0,INDEX(魂兽!$I$8:$I$126,MATCH(魂兽1!$X$3,魂兽!$G$8:$G$126,1),1))</f>
        <v>0.6</v>
      </c>
      <c r="Y242" s="59">
        <f>IF($W242&lt;$L$3,0,INDEX(魂兽!$I$8:$I$126,MATCH(魂兽1!$X$3,魂兽!$G$8:$G$126,1),1))</f>
        <v>0.6</v>
      </c>
      <c r="Z242" s="59">
        <f>IF($W242&lt;$L$3,0,INDEX(魂兽!$I$8:$I$126,MATCH(魂兽1!$X$3,魂兽!$G$8:$G$126,1),1))</f>
        <v>0.6</v>
      </c>
      <c r="AA242" s="59">
        <f>IF($W242&lt;$L$3,0,INDEX(魂兽!$I$8:$I$126,MATCH(魂兽1!$X$3,魂兽!$G$8:$G$126,1),1))</f>
        <v>0.6</v>
      </c>
      <c r="AB242" s="59">
        <f>IF($W242&lt;$L$3,0,INDEX(魂兽!$I$8:$I$126,MATCH(魂兽1!$X$3,魂兽!$G$8:$G$126,1),1))</f>
        <v>0.6</v>
      </c>
      <c r="AC242" s="59">
        <f>IF($W242&lt;$L$3,0,INDEX(魂兽!$I$8:$I$126,MATCH(魂兽1!$X$3,魂兽!$G$8:$G$126,1),1))</f>
        <v>0.6</v>
      </c>
      <c r="AD242" s="59">
        <f>IF($W242&lt;$L$3,0,INDEX(魂兽!$I$8:$I$126,MATCH(魂兽1!$X$3,魂兽!$G$8:$G$126,1),1))</f>
        <v>0.6</v>
      </c>
      <c r="AE242" s="59">
        <f>IF($W242&lt;$L$3,0,INDEX(魂兽!$I$8:$I$126,MATCH(魂兽1!$X$3,魂兽!$G$8:$G$126,1),1))</f>
        <v>0.6</v>
      </c>
      <c r="AF242" s="59">
        <f>IF($W242&lt;$L$3,0,INDEX(魂兽!$I$8:$I$126,MATCH(魂兽1!$X$3,魂兽!$G$8:$G$126,1),1))</f>
        <v>0.6</v>
      </c>
      <c r="AG242" s="59">
        <f>IF($W242&lt;$L$3,0,INDEX(魂兽!$I$8:$I$126,MATCH(魂兽1!$X$3,魂兽!$G$8:$G$126,1),1))</f>
        <v>0.6</v>
      </c>
      <c r="AH242" s="59">
        <f>IF($W242&lt;$L$3,0,INDEX(魂兽!$I$8:$I$126,MATCH(魂兽1!$X$3,魂兽!$G$8:$G$126,1),1))</f>
        <v>0.6</v>
      </c>
      <c r="AI242" s="59">
        <f>IF($W242&lt;$L$3,0,INDEX(魂兽!$I$8:$I$126,MATCH(魂兽1!$X$3,魂兽!$G$8:$G$126,1),1))</f>
        <v>0.6</v>
      </c>
      <c r="AJ242" s="59">
        <f>IF($W242&lt;$L$3,0,INDEX(魂兽!$I$8:$I$126,MATCH(魂兽1!$X$3,魂兽!$G$8:$G$126,1),1))</f>
        <v>0.6</v>
      </c>
      <c r="AK242" s="59">
        <f>IF($W242&lt;$L$3,0,INDEX(魂兽!$I$8:$I$126,MATCH(魂兽1!$X$3,魂兽!$G$8:$G$126,1),1))</f>
        <v>0.6</v>
      </c>
      <c r="AN242" s="58">
        <v>236</v>
      </c>
      <c r="AO242" s="58">
        <f>IF(G242&lt;$A$3,0,INDEX(魂兽!$DG$79:$DN$85,MATCH(魂兽1!$B$3,魂兽!$DF$79:$DF$85,0),7)+INDEX(魂兽!$CN$97:$CU$102,MATCH(魂兽1!$C$3,魂兽!$CM$97:$CM$102,0),7)+INDEX(魂兽!$BP$101:$BW$125,MATCH(魂兽1!$D$3,魂兽!$BO$101:$BO$125,0),7))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242" s="58">
        <f>IF(G242&lt;$A$3,0,INDEX(魂兽!$DG$79:$DN$85,MATCH(魂兽1!$B$3,魂兽!$DF$79:$DF$85,0),8)+INDEX(魂兽!$CN$97:$CU$102,MATCH(魂兽1!$C$3,魂兽!$CM$97:$CM$102,0),8)+INDEX(魂兽!$BP$101:$BW$125,MATCH(魂兽1!$D$3,魂兽!$BO$101:$BO$125,0),8))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243" spans="7:42" x14ac:dyDescent="0.2">
      <c r="G243" s="58">
        <v>237</v>
      </c>
      <c r="H243" s="29">
        <f>IF(G243&lt;$A$3,0,INDEX(魂兽!$DG$79:$DN$85,MATCH(魂兽1!$B$3,魂兽!$DF$79:$DF$85,0),4)+INDEX(魂兽!$CN$97:$CU$102,MATCH(魂兽1!$C$3,魂兽!$CM$97:$CM$102,0),4)+INDEX(魂兽!$BP$101:$BW$125,MATCH(魂兽1!$D$3,魂兽!$BO$101:$BO$125,0),4))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243" s="31">
        <f>IF(G243&lt;$A$3,0,INDEX(魂兽!$DG$79:$DN$85,MATCH(魂兽1!$B$3,魂兽!$DF$79:$DF$85,0),1)+INDEX(魂兽!$CN$97:$CU$102,MATCH(魂兽1!$C$3,魂兽!$CM$97:$CM$102,0),1)+INDEX(魂兽!$BP$101:$BW$125,MATCH(魂兽1!$D$3,魂兽!$BO$101:$BO$125,0),1))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243" s="58">
        <f>IF(G243&lt;$A$3,0,INDEX(魂兽!$DG$79:$DN$85,MATCH(魂兽1!$B$3,魂兽!$DF$79:$DF$85,0),2)+INDEX(魂兽!$CN$97:$CU$102,MATCH(魂兽1!$C$3,魂兽!$CM$97:$CM$102,0),2)+INDEX(魂兽!$BP$101:$BW$125,MATCH(魂兽1!$D$3,魂兽!$BO$101:$BO$125,0),2))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243" s="58">
        <f>IF(G243&lt;$A$3,0,INDEX(魂兽!$DG$79:$DN$85,MATCH(魂兽1!$B$3,魂兽!$DF$79:$DF$85,0),3)+INDEX(魂兽!$CN$97:$CU$102,MATCH(魂兽1!$C$3,魂兽!$CM$97:$CM$102,0),3)+INDEX(魂兽!$BP$101:$BW$125,MATCH(魂兽1!$D$3,魂兽!$BO$101:$BO$125,0),3))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243" s="58">
        <f>IF(G243&lt;$A$3,0,INDEX(魂兽!$DG$79:$DN$85,MATCH(魂兽1!$B$3,魂兽!$DF$79:$DF$85,0),5)+INDEX(魂兽!$CN$97:$CU$102,MATCH(魂兽1!$C$3,魂兽!$CM$97:$CM$102,0),5)+INDEX(魂兽!$BP$101:$BW$125,MATCH(魂兽1!$D$3,魂兽!$BO$101:$BO$125,0),5))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243" s="58">
        <f>IF(G243&lt;$A$3,0,INDEX(魂兽!$DG$79:$DN$85,MATCH(魂兽1!$B$3,魂兽!$DF$79:$DF$85,0),6)+INDEX(魂兽!$CN$97:$CU$102,MATCH(魂兽1!$C$3,魂兽!$CM$97:$CM$102,0),6)+INDEX(魂兽!$BP$101:$BW$125,MATCH(魂兽1!$D$3,魂兽!$BO$101:$BO$125,0),6))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243" s="58">
        <v>237</v>
      </c>
      <c r="X243" s="59">
        <f>IF($W243&lt;$L$3,0,INDEX(魂兽!$I$8:$I$126,MATCH(魂兽1!$X$3,魂兽!$G$8:$G$126,1),1))</f>
        <v>0.6</v>
      </c>
      <c r="Y243" s="59">
        <f>IF($W243&lt;$L$3,0,INDEX(魂兽!$I$8:$I$126,MATCH(魂兽1!$X$3,魂兽!$G$8:$G$126,1),1))</f>
        <v>0.6</v>
      </c>
      <c r="Z243" s="59">
        <f>IF($W243&lt;$L$3,0,INDEX(魂兽!$I$8:$I$126,MATCH(魂兽1!$X$3,魂兽!$G$8:$G$126,1),1))</f>
        <v>0.6</v>
      </c>
      <c r="AA243" s="59">
        <f>IF($W243&lt;$L$3,0,INDEX(魂兽!$I$8:$I$126,MATCH(魂兽1!$X$3,魂兽!$G$8:$G$126,1),1))</f>
        <v>0.6</v>
      </c>
      <c r="AB243" s="59">
        <f>IF($W243&lt;$L$3,0,INDEX(魂兽!$I$8:$I$126,MATCH(魂兽1!$X$3,魂兽!$G$8:$G$126,1),1))</f>
        <v>0.6</v>
      </c>
      <c r="AC243" s="59">
        <f>IF($W243&lt;$L$3,0,INDEX(魂兽!$I$8:$I$126,MATCH(魂兽1!$X$3,魂兽!$G$8:$G$126,1),1))</f>
        <v>0.6</v>
      </c>
      <c r="AD243" s="59">
        <f>IF($W243&lt;$L$3,0,INDEX(魂兽!$I$8:$I$126,MATCH(魂兽1!$X$3,魂兽!$G$8:$G$126,1),1))</f>
        <v>0.6</v>
      </c>
      <c r="AE243" s="59">
        <f>IF($W243&lt;$L$3,0,INDEX(魂兽!$I$8:$I$126,MATCH(魂兽1!$X$3,魂兽!$G$8:$G$126,1),1))</f>
        <v>0.6</v>
      </c>
      <c r="AF243" s="59">
        <f>IF($W243&lt;$L$3,0,INDEX(魂兽!$I$8:$I$126,MATCH(魂兽1!$X$3,魂兽!$G$8:$G$126,1),1))</f>
        <v>0.6</v>
      </c>
      <c r="AG243" s="59">
        <f>IF($W243&lt;$L$3,0,INDEX(魂兽!$I$8:$I$126,MATCH(魂兽1!$X$3,魂兽!$G$8:$G$126,1),1))</f>
        <v>0.6</v>
      </c>
      <c r="AH243" s="59">
        <f>IF($W243&lt;$L$3,0,INDEX(魂兽!$I$8:$I$126,MATCH(魂兽1!$X$3,魂兽!$G$8:$G$126,1),1))</f>
        <v>0.6</v>
      </c>
      <c r="AI243" s="59">
        <f>IF($W243&lt;$L$3,0,INDEX(魂兽!$I$8:$I$126,MATCH(魂兽1!$X$3,魂兽!$G$8:$G$126,1),1))</f>
        <v>0.6</v>
      </c>
      <c r="AJ243" s="59">
        <f>IF($W243&lt;$L$3,0,INDEX(魂兽!$I$8:$I$126,MATCH(魂兽1!$X$3,魂兽!$G$8:$G$126,1),1))</f>
        <v>0.6</v>
      </c>
      <c r="AK243" s="59">
        <f>IF($W243&lt;$L$3,0,INDEX(魂兽!$I$8:$I$126,MATCH(魂兽1!$X$3,魂兽!$G$8:$G$126,1),1))</f>
        <v>0.6</v>
      </c>
      <c r="AN243" s="58">
        <v>237</v>
      </c>
      <c r="AO243" s="58">
        <f>IF(G243&lt;$A$3,0,INDEX(魂兽!$DG$79:$DN$85,MATCH(魂兽1!$B$3,魂兽!$DF$79:$DF$85,0),7)+INDEX(魂兽!$CN$97:$CU$102,MATCH(魂兽1!$C$3,魂兽!$CM$97:$CM$102,0),7)+INDEX(魂兽!$BP$101:$BW$125,MATCH(魂兽1!$D$3,魂兽!$BO$101:$BO$125,0),7))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243" s="58">
        <f>IF(G243&lt;$A$3,0,INDEX(魂兽!$DG$79:$DN$85,MATCH(魂兽1!$B$3,魂兽!$DF$79:$DF$85,0),8)+INDEX(魂兽!$CN$97:$CU$102,MATCH(魂兽1!$C$3,魂兽!$CM$97:$CM$102,0),8)+INDEX(魂兽!$BP$101:$BW$125,MATCH(魂兽1!$D$3,魂兽!$BO$101:$BO$125,0),8))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244" spans="7:42" x14ac:dyDescent="0.2">
      <c r="G244" s="58">
        <v>238</v>
      </c>
      <c r="H244" s="29">
        <f>IF(G244&lt;$A$3,0,INDEX(魂兽!$DG$79:$DN$85,MATCH(魂兽1!$B$3,魂兽!$DF$79:$DF$85,0),4)+INDEX(魂兽!$CN$97:$CU$102,MATCH(魂兽1!$C$3,魂兽!$CM$97:$CM$102,0),4)+INDEX(魂兽!$BP$101:$BW$125,MATCH(魂兽1!$D$3,魂兽!$BO$101:$BO$125,0),4))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244" s="31">
        <f>IF(G244&lt;$A$3,0,INDEX(魂兽!$DG$79:$DN$85,MATCH(魂兽1!$B$3,魂兽!$DF$79:$DF$85,0),1)+INDEX(魂兽!$CN$97:$CU$102,MATCH(魂兽1!$C$3,魂兽!$CM$97:$CM$102,0),1)+INDEX(魂兽!$BP$101:$BW$125,MATCH(魂兽1!$D$3,魂兽!$BO$101:$BO$125,0),1))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244" s="58">
        <f>IF(G244&lt;$A$3,0,INDEX(魂兽!$DG$79:$DN$85,MATCH(魂兽1!$B$3,魂兽!$DF$79:$DF$85,0),2)+INDEX(魂兽!$CN$97:$CU$102,MATCH(魂兽1!$C$3,魂兽!$CM$97:$CM$102,0),2)+INDEX(魂兽!$BP$101:$BW$125,MATCH(魂兽1!$D$3,魂兽!$BO$101:$BO$125,0),2))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244" s="58">
        <f>IF(G244&lt;$A$3,0,INDEX(魂兽!$DG$79:$DN$85,MATCH(魂兽1!$B$3,魂兽!$DF$79:$DF$85,0),3)+INDEX(魂兽!$CN$97:$CU$102,MATCH(魂兽1!$C$3,魂兽!$CM$97:$CM$102,0),3)+INDEX(魂兽!$BP$101:$BW$125,MATCH(魂兽1!$D$3,魂兽!$BO$101:$BO$125,0),3))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244" s="58">
        <f>IF(G244&lt;$A$3,0,INDEX(魂兽!$DG$79:$DN$85,MATCH(魂兽1!$B$3,魂兽!$DF$79:$DF$85,0),5)+INDEX(魂兽!$CN$97:$CU$102,MATCH(魂兽1!$C$3,魂兽!$CM$97:$CM$102,0),5)+INDEX(魂兽!$BP$101:$BW$125,MATCH(魂兽1!$D$3,魂兽!$BO$101:$BO$125,0),5))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244" s="58">
        <f>IF(G244&lt;$A$3,0,INDEX(魂兽!$DG$79:$DN$85,MATCH(魂兽1!$B$3,魂兽!$DF$79:$DF$85,0),6)+INDEX(魂兽!$CN$97:$CU$102,MATCH(魂兽1!$C$3,魂兽!$CM$97:$CM$102,0),6)+INDEX(魂兽!$BP$101:$BW$125,MATCH(魂兽1!$D$3,魂兽!$BO$101:$BO$125,0),6))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244" s="58">
        <v>238</v>
      </c>
      <c r="X244" s="59">
        <f>IF($W244&lt;$L$3,0,INDEX(魂兽!$I$8:$I$126,MATCH(魂兽1!$X$3,魂兽!$G$8:$G$126,1),1))</f>
        <v>0.6</v>
      </c>
      <c r="Y244" s="59">
        <f>IF($W244&lt;$L$3,0,INDEX(魂兽!$I$8:$I$126,MATCH(魂兽1!$X$3,魂兽!$G$8:$G$126,1),1))</f>
        <v>0.6</v>
      </c>
      <c r="Z244" s="59">
        <f>IF($W244&lt;$L$3,0,INDEX(魂兽!$I$8:$I$126,MATCH(魂兽1!$X$3,魂兽!$G$8:$G$126,1),1))</f>
        <v>0.6</v>
      </c>
      <c r="AA244" s="59">
        <f>IF($W244&lt;$L$3,0,INDEX(魂兽!$I$8:$I$126,MATCH(魂兽1!$X$3,魂兽!$G$8:$G$126,1),1))</f>
        <v>0.6</v>
      </c>
      <c r="AB244" s="59">
        <f>IF($W244&lt;$L$3,0,INDEX(魂兽!$I$8:$I$126,MATCH(魂兽1!$X$3,魂兽!$G$8:$G$126,1),1))</f>
        <v>0.6</v>
      </c>
      <c r="AC244" s="59">
        <f>IF($W244&lt;$L$3,0,INDEX(魂兽!$I$8:$I$126,MATCH(魂兽1!$X$3,魂兽!$G$8:$G$126,1),1))</f>
        <v>0.6</v>
      </c>
      <c r="AD244" s="59">
        <f>IF($W244&lt;$L$3,0,INDEX(魂兽!$I$8:$I$126,MATCH(魂兽1!$X$3,魂兽!$G$8:$G$126,1),1))</f>
        <v>0.6</v>
      </c>
      <c r="AE244" s="59">
        <f>IF($W244&lt;$L$3,0,INDEX(魂兽!$I$8:$I$126,MATCH(魂兽1!$X$3,魂兽!$G$8:$G$126,1),1))</f>
        <v>0.6</v>
      </c>
      <c r="AF244" s="59">
        <f>IF($W244&lt;$L$3,0,INDEX(魂兽!$I$8:$I$126,MATCH(魂兽1!$X$3,魂兽!$G$8:$G$126,1),1))</f>
        <v>0.6</v>
      </c>
      <c r="AG244" s="59">
        <f>IF($W244&lt;$L$3,0,INDEX(魂兽!$I$8:$I$126,MATCH(魂兽1!$X$3,魂兽!$G$8:$G$126,1),1))</f>
        <v>0.6</v>
      </c>
      <c r="AH244" s="59">
        <f>IF($W244&lt;$L$3,0,INDEX(魂兽!$I$8:$I$126,MATCH(魂兽1!$X$3,魂兽!$G$8:$G$126,1),1))</f>
        <v>0.6</v>
      </c>
      <c r="AI244" s="59">
        <f>IF($W244&lt;$L$3,0,INDEX(魂兽!$I$8:$I$126,MATCH(魂兽1!$X$3,魂兽!$G$8:$G$126,1),1))</f>
        <v>0.6</v>
      </c>
      <c r="AJ244" s="59">
        <f>IF($W244&lt;$L$3,0,INDEX(魂兽!$I$8:$I$126,MATCH(魂兽1!$X$3,魂兽!$G$8:$G$126,1),1))</f>
        <v>0.6</v>
      </c>
      <c r="AK244" s="59">
        <f>IF($W244&lt;$L$3,0,INDEX(魂兽!$I$8:$I$126,MATCH(魂兽1!$X$3,魂兽!$G$8:$G$126,1),1))</f>
        <v>0.6</v>
      </c>
      <c r="AN244" s="58">
        <v>238</v>
      </c>
      <c r="AO244" s="58">
        <f>IF(G244&lt;$A$3,0,INDEX(魂兽!$DG$79:$DN$85,MATCH(魂兽1!$B$3,魂兽!$DF$79:$DF$85,0),7)+INDEX(魂兽!$CN$97:$CU$102,MATCH(魂兽1!$C$3,魂兽!$CM$97:$CM$102,0),7)+INDEX(魂兽!$BP$101:$BW$125,MATCH(魂兽1!$D$3,魂兽!$BO$101:$BO$125,0),7))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244" s="58">
        <f>IF(G244&lt;$A$3,0,INDEX(魂兽!$DG$79:$DN$85,MATCH(魂兽1!$B$3,魂兽!$DF$79:$DF$85,0),8)+INDEX(魂兽!$CN$97:$CU$102,MATCH(魂兽1!$C$3,魂兽!$CM$97:$CM$102,0),8)+INDEX(魂兽!$BP$101:$BW$125,MATCH(魂兽1!$D$3,魂兽!$BO$101:$BO$125,0),8))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245" spans="7:42" x14ac:dyDescent="0.2">
      <c r="G245" s="58">
        <v>239</v>
      </c>
      <c r="H245" s="29">
        <f>IF(G245&lt;$A$3,0,INDEX(魂兽!$DG$79:$DN$85,MATCH(魂兽1!$B$3,魂兽!$DF$79:$DF$85,0),4)+INDEX(魂兽!$CN$97:$CU$102,MATCH(魂兽1!$C$3,魂兽!$CM$97:$CM$102,0),4)+INDEX(魂兽!$BP$101:$BW$125,MATCH(魂兽1!$D$3,魂兽!$BO$101:$BO$125,0),4))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245" s="31">
        <f>IF(G245&lt;$A$3,0,INDEX(魂兽!$DG$79:$DN$85,MATCH(魂兽1!$B$3,魂兽!$DF$79:$DF$85,0),1)+INDEX(魂兽!$CN$97:$CU$102,MATCH(魂兽1!$C$3,魂兽!$CM$97:$CM$102,0),1)+INDEX(魂兽!$BP$101:$BW$125,MATCH(魂兽1!$D$3,魂兽!$BO$101:$BO$125,0),1))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245" s="58">
        <f>IF(G245&lt;$A$3,0,INDEX(魂兽!$DG$79:$DN$85,MATCH(魂兽1!$B$3,魂兽!$DF$79:$DF$85,0),2)+INDEX(魂兽!$CN$97:$CU$102,MATCH(魂兽1!$C$3,魂兽!$CM$97:$CM$102,0),2)+INDEX(魂兽!$BP$101:$BW$125,MATCH(魂兽1!$D$3,魂兽!$BO$101:$BO$125,0),2))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245" s="58">
        <f>IF(G245&lt;$A$3,0,INDEX(魂兽!$DG$79:$DN$85,MATCH(魂兽1!$B$3,魂兽!$DF$79:$DF$85,0),3)+INDEX(魂兽!$CN$97:$CU$102,MATCH(魂兽1!$C$3,魂兽!$CM$97:$CM$102,0),3)+INDEX(魂兽!$BP$101:$BW$125,MATCH(魂兽1!$D$3,魂兽!$BO$101:$BO$125,0),3))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245" s="58">
        <f>IF(G245&lt;$A$3,0,INDEX(魂兽!$DG$79:$DN$85,MATCH(魂兽1!$B$3,魂兽!$DF$79:$DF$85,0),5)+INDEX(魂兽!$CN$97:$CU$102,MATCH(魂兽1!$C$3,魂兽!$CM$97:$CM$102,0),5)+INDEX(魂兽!$BP$101:$BW$125,MATCH(魂兽1!$D$3,魂兽!$BO$101:$BO$125,0),5))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245" s="58">
        <f>IF(G245&lt;$A$3,0,INDEX(魂兽!$DG$79:$DN$85,MATCH(魂兽1!$B$3,魂兽!$DF$79:$DF$85,0),6)+INDEX(魂兽!$CN$97:$CU$102,MATCH(魂兽1!$C$3,魂兽!$CM$97:$CM$102,0),6)+INDEX(魂兽!$BP$101:$BW$125,MATCH(魂兽1!$D$3,魂兽!$BO$101:$BO$125,0),6))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245" s="58">
        <v>239</v>
      </c>
      <c r="X245" s="59">
        <f>IF($W245&lt;$L$3,0,INDEX(魂兽!$I$8:$I$126,MATCH(魂兽1!$X$3,魂兽!$G$8:$G$126,1),1))</f>
        <v>0.6</v>
      </c>
      <c r="Y245" s="59">
        <f>IF($W245&lt;$L$3,0,INDEX(魂兽!$I$8:$I$126,MATCH(魂兽1!$X$3,魂兽!$G$8:$G$126,1),1))</f>
        <v>0.6</v>
      </c>
      <c r="Z245" s="59">
        <f>IF($W245&lt;$L$3,0,INDEX(魂兽!$I$8:$I$126,MATCH(魂兽1!$X$3,魂兽!$G$8:$G$126,1),1))</f>
        <v>0.6</v>
      </c>
      <c r="AA245" s="59">
        <f>IF($W245&lt;$L$3,0,INDEX(魂兽!$I$8:$I$126,MATCH(魂兽1!$X$3,魂兽!$G$8:$G$126,1),1))</f>
        <v>0.6</v>
      </c>
      <c r="AB245" s="59">
        <f>IF($W245&lt;$L$3,0,INDEX(魂兽!$I$8:$I$126,MATCH(魂兽1!$X$3,魂兽!$G$8:$G$126,1),1))</f>
        <v>0.6</v>
      </c>
      <c r="AC245" s="59">
        <f>IF($W245&lt;$L$3,0,INDEX(魂兽!$I$8:$I$126,MATCH(魂兽1!$X$3,魂兽!$G$8:$G$126,1),1))</f>
        <v>0.6</v>
      </c>
      <c r="AD245" s="59">
        <f>IF($W245&lt;$L$3,0,INDEX(魂兽!$I$8:$I$126,MATCH(魂兽1!$X$3,魂兽!$G$8:$G$126,1),1))</f>
        <v>0.6</v>
      </c>
      <c r="AE245" s="59">
        <f>IF($W245&lt;$L$3,0,INDEX(魂兽!$I$8:$I$126,MATCH(魂兽1!$X$3,魂兽!$G$8:$G$126,1),1))</f>
        <v>0.6</v>
      </c>
      <c r="AF245" s="59">
        <f>IF($W245&lt;$L$3,0,INDEX(魂兽!$I$8:$I$126,MATCH(魂兽1!$X$3,魂兽!$G$8:$G$126,1),1))</f>
        <v>0.6</v>
      </c>
      <c r="AG245" s="59">
        <f>IF($W245&lt;$L$3,0,INDEX(魂兽!$I$8:$I$126,MATCH(魂兽1!$X$3,魂兽!$G$8:$G$126,1),1))</f>
        <v>0.6</v>
      </c>
      <c r="AH245" s="59">
        <f>IF($W245&lt;$L$3,0,INDEX(魂兽!$I$8:$I$126,MATCH(魂兽1!$X$3,魂兽!$G$8:$G$126,1),1))</f>
        <v>0.6</v>
      </c>
      <c r="AI245" s="59">
        <f>IF($W245&lt;$L$3,0,INDEX(魂兽!$I$8:$I$126,MATCH(魂兽1!$X$3,魂兽!$G$8:$G$126,1),1))</f>
        <v>0.6</v>
      </c>
      <c r="AJ245" s="59">
        <f>IF($W245&lt;$L$3,0,INDEX(魂兽!$I$8:$I$126,MATCH(魂兽1!$X$3,魂兽!$G$8:$G$126,1),1))</f>
        <v>0.6</v>
      </c>
      <c r="AK245" s="59">
        <f>IF($W245&lt;$L$3,0,INDEX(魂兽!$I$8:$I$126,MATCH(魂兽1!$X$3,魂兽!$G$8:$G$126,1),1))</f>
        <v>0.6</v>
      </c>
      <c r="AN245" s="58">
        <v>239</v>
      </c>
      <c r="AO245" s="58">
        <f>IF(G245&lt;$A$3,0,INDEX(魂兽!$DG$79:$DN$85,MATCH(魂兽1!$B$3,魂兽!$DF$79:$DF$85,0),7)+INDEX(魂兽!$CN$97:$CU$102,MATCH(魂兽1!$C$3,魂兽!$CM$97:$CM$102,0),7)+INDEX(魂兽!$BP$101:$BW$125,MATCH(魂兽1!$D$3,魂兽!$BO$101:$BO$125,0),7))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245" s="58">
        <f>IF(G245&lt;$A$3,0,INDEX(魂兽!$DG$79:$DN$85,MATCH(魂兽1!$B$3,魂兽!$DF$79:$DF$85,0),8)+INDEX(魂兽!$CN$97:$CU$102,MATCH(魂兽1!$C$3,魂兽!$CM$97:$CM$102,0),8)+INDEX(魂兽!$BP$101:$BW$125,MATCH(魂兽1!$D$3,魂兽!$BO$101:$BO$125,0),8))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246" spans="7:42" x14ac:dyDescent="0.2">
      <c r="G246" s="58">
        <v>240</v>
      </c>
      <c r="H246" s="29">
        <f>IF(G246&lt;$A$3,0,INDEX(魂兽!$DG$79:$DN$85,MATCH(魂兽1!$B$3,魂兽!$DF$79:$DF$85,0),4)+INDEX(魂兽!$CN$97:$CU$102,MATCH(魂兽1!$C$3,魂兽!$CM$97:$CM$102,0),4)+INDEX(魂兽!$BP$101:$BW$125,MATCH(魂兽1!$D$3,魂兽!$BO$101:$BO$125,0),4))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246" s="31">
        <f>IF(G246&lt;$A$3,0,INDEX(魂兽!$DG$79:$DN$85,MATCH(魂兽1!$B$3,魂兽!$DF$79:$DF$85,0),1)+INDEX(魂兽!$CN$97:$CU$102,MATCH(魂兽1!$C$3,魂兽!$CM$97:$CM$102,0),1)+INDEX(魂兽!$BP$101:$BW$125,MATCH(魂兽1!$D$3,魂兽!$BO$101:$BO$125,0),1))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246" s="58">
        <f>IF(G246&lt;$A$3,0,INDEX(魂兽!$DG$79:$DN$85,MATCH(魂兽1!$B$3,魂兽!$DF$79:$DF$85,0),2)+INDEX(魂兽!$CN$97:$CU$102,MATCH(魂兽1!$C$3,魂兽!$CM$97:$CM$102,0),2)+INDEX(魂兽!$BP$101:$BW$125,MATCH(魂兽1!$D$3,魂兽!$BO$101:$BO$125,0),2))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246" s="58">
        <f>IF(G246&lt;$A$3,0,INDEX(魂兽!$DG$79:$DN$85,MATCH(魂兽1!$B$3,魂兽!$DF$79:$DF$85,0),3)+INDEX(魂兽!$CN$97:$CU$102,MATCH(魂兽1!$C$3,魂兽!$CM$97:$CM$102,0),3)+INDEX(魂兽!$BP$101:$BW$125,MATCH(魂兽1!$D$3,魂兽!$BO$101:$BO$125,0),3))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246" s="58">
        <f>IF(G246&lt;$A$3,0,INDEX(魂兽!$DG$79:$DN$85,MATCH(魂兽1!$B$3,魂兽!$DF$79:$DF$85,0),5)+INDEX(魂兽!$CN$97:$CU$102,MATCH(魂兽1!$C$3,魂兽!$CM$97:$CM$102,0),5)+INDEX(魂兽!$BP$101:$BW$125,MATCH(魂兽1!$D$3,魂兽!$BO$101:$BO$125,0),5))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246" s="58">
        <f>IF(G246&lt;$A$3,0,INDEX(魂兽!$DG$79:$DN$85,MATCH(魂兽1!$B$3,魂兽!$DF$79:$DF$85,0),6)+INDEX(魂兽!$CN$97:$CU$102,MATCH(魂兽1!$C$3,魂兽!$CM$97:$CM$102,0),6)+INDEX(魂兽!$BP$101:$BW$125,MATCH(魂兽1!$D$3,魂兽!$BO$101:$BO$125,0),6))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246" s="58">
        <v>240</v>
      </c>
      <c r="X246" s="59">
        <f>IF($W246&lt;$L$3,0,INDEX(魂兽!$I$8:$I$126,MATCH(魂兽1!$X$3,魂兽!$G$8:$G$126,1),1))</f>
        <v>0.6</v>
      </c>
      <c r="Y246" s="59">
        <f>IF($W246&lt;$L$3,0,INDEX(魂兽!$I$8:$I$126,MATCH(魂兽1!$X$3,魂兽!$G$8:$G$126,1),1))</f>
        <v>0.6</v>
      </c>
      <c r="Z246" s="59">
        <f>IF($W246&lt;$L$3,0,INDEX(魂兽!$I$8:$I$126,MATCH(魂兽1!$X$3,魂兽!$G$8:$G$126,1),1))</f>
        <v>0.6</v>
      </c>
      <c r="AA246" s="59">
        <f>IF($W246&lt;$L$3,0,INDEX(魂兽!$I$8:$I$126,MATCH(魂兽1!$X$3,魂兽!$G$8:$G$126,1),1))</f>
        <v>0.6</v>
      </c>
      <c r="AB246" s="59">
        <f>IF($W246&lt;$L$3,0,INDEX(魂兽!$I$8:$I$126,MATCH(魂兽1!$X$3,魂兽!$G$8:$G$126,1),1))</f>
        <v>0.6</v>
      </c>
      <c r="AC246" s="59">
        <f>IF($W246&lt;$L$3,0,INDEX(魂兽!$I$8:$I$126,MATCH(魂兽1!$X$3,魂兽!$G$8:$G$126,1),1))</f>
        <v>0.6</v>
      </c>
      <c r="AD246" s="59">
        <f>IF($W246&lt;$L$3,0,INDEX(魂兽!$I$8:$I$126,MATCH(魂兽1!$X$3,魂兽!$G$8:$G$126,1),1))</f>
        <v>0.6</v>
      </c>
      <c r="AE246" s="59">
        <f>IF($W246&lt;$L$3,0,INDEX(魂兽!$I$8:$I$126,MATCH(魂兽1!$X$3,魂兽!$G$8:$G$126,1),1))</f>
        <v>0.6</v>
      </c>
      <c r="AF246" s="59">
        <f>IF($W246&lt;$L$3,0,INDEX(魂兽!$I$8:$I$126,MATCH(魂兽1!$X$3,魂兽!$G$8:$G$126,1),1))</f>
        <v>0.6</v>
      </c>
      <c r="AG246" s="59">
        <f>IF($W246&lt;$L$3,0,INDEX(魂兽!$I$8:$I$126,MATCH(魂兽1!$X$3,魂兽!$G$8:$G$126,1),1))</f>
        <v>0.6</v>
      </c>
      <c r="AH246" s="59">
        <f>IF($W246&lt;$L$3,0,INDEX(魂兽!$I$8:$I$126,MATCH(魂兽1!$X$3,魂兽!$G$8:$G$126,1),1))</f>
        <v>0.6</v>
      </c>
      <c r="AI246" s="59">
        <f>IF($W246&lt;$L$3,0,INDEX(魂兽!$I$8:$I$126,MATCH(魂兽1!$X$3,魂兽!$G$8:$G$126,1),1))</f>
        <v>0.6</v>
      </c>
      <c r="AJ246" s="59">
        <f>IF($W246&lt;$L$3,0,INDEX(魂兽!$I$8:$I$126,MATCH(魂兽1!$X$3,魂兽!$G$8:$G$126,1),1))</f>
        <v>0.6</v>
      </c>
      <c r="AK246" s="59">
        <f>IF($W246&lt;$L$3,0,INDEX(魂兽!$I$8:$I$126,MATCH(魂兽1!$X$3,魂兽!$G$8:$G$126,1),1))</f>
        <v>0.6</v>
      </c>
      <c r="AN246" s="58">
        <v>240</v>
      </c>
      <c r="AO246" s="58">
        <f>IF(G246&lt;$A$3,0,INDEX(魂兽!$DG$79:$DN$85,MATCH(魂兽1!$B$3,魂兽!$DF$79:$DF$85,0),7)+INDEX(魂兽!$CN$97:$CU$102,MATCH(魂兽1!$C$3,魂兽!$CM$97:$CM$102,0),7)+INDEX(魂兽!$BP$101:$BW$125,MATCH(魂兽1!$D$3,魂兽!$BO$101:$BO$125,0),7))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246" s="58">
        <f>IF(G246&lt;$A$3,0,INDEX(魂兽!$DG$79:$DN$85,MATCH(魂兽1!$B$3,魂兽!$DF$79:$DF$85,0),8)+INDEX(魂兽!$CN$97:$CU$102,MATCH(魂兽1!$C$3,魂兽!$CM$97:$CM$102,0),8)+INDEX(魂兽!$BP$101:$BW$125,MATCH(魂兽1!$D$3,魂兽!$BO$101:$BO$125,0),8))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247" spans="7:42" x14ac:dyDescent="0.2">
      <c r="G247" s="58">
        <v>241</v>
      </c>
      <c r="H247" s="29">
        <f>IF(G247&lt;$A$3,0,INDEX(魂兽!$DG$79:$DN$85,MATCH(魂兽1!$B$3,魂兽!$DF$79:$DF$85,0),4)+INDEX(魂兽!$CN$97:$CU$102,MATCH(魂兽1!$C$3,魂兽!$CM$97:$CM$102,0),4)+INDEX(魂兽!$BP$101:$BW$125,MATCH(魂兽1!$D$3,魂兽!$BO$101:$BO$125,0),4))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247" s="31">
        <f>IF(G247&lt;$A$3,0,INDEX(魂兽!$DG$79:$DN$85,MATCH(魂兽1!$B$3,魂兽!$DF$79:$DF$85,0),1)+INDEX(魂兽!$CN$97:$CU$102,MATCH(魂兽1!$C$3,魂兽!$CM$97:$CM$102,0),1)+INDEX(魂兽!$BP$101:$BW$125,MATCH(魂兽1!$D$3,魂兽!$BO$101:$BO$125,0),1))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247" s="58">
        <f>IF(G247&lt;$A$3,0,INDEX(魂兽!$DG$79:$DN$85,MATCH(魂兽1!$B$3,魂兽!$DF$79:$DF$85,0),2)+INDEX(魂兽!$CN$97:$CU$102,MATCH(魂兽1!$C$3,魂兽!$CM$97:$CM$102,0),2)+INDEX(魂兽!$BP$101:$BW$125,MATCH(魂兽1!$D$3,魂兽!$BO$101:$BO$125,0),2))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247" s="58">
        <f>IF(G247&lt;$A$3,0,INDEX(魂兽!$DG$79:$DN$85,MATCH(魂兽1!$B$3,魂兽!$DF$79:$DF$85,0),3)+INDEX(魂兽!$CN$97:$CU$102,MATCH(魂兽1!$C$3,魂兽!$CM$97:$CM$102,0),3)+INDEX(魂兽!$BP$101:$BW$125,MATCH(魂兽1!$D$3,魂兽!$BO$101:$BO$125,0),3))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247" s="58">
        <f>IF(G247&lt;$A$3,0,INDEX(魂兽!$DG$79:$DN$85,MATCH(魂兽1!$B$3,魂兽!$DF$79:$DF$85,0),5)+INDEX(魂兽!$CN$97:$CU$102,MATCH(魂兽1!$C$3,魂兽!$CM$97:$CM$102,0),5)+INDEX(魂兽!$BP$101:$BW$125,MATCH(魂兽1!$D$3,魂兽!$BO$101:$BO$125,0),5))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247" s="58">
        <f>IF(G247&lt;$A$3,0,INDEX(魂兽!$DG$79:$DN$85,MATCH(魂兽1!$B$3,魂兽!$DF$79:$DF$85,0),6)+INDEX(魂兽!$CN$97:$CU$102,MATCH(魂兽1!$C$3,魂兽!$CM$97:$CM$102,0),6)+INDEX(魂兽!$BP$101:$BW$125,MATCH(魂兽1!$D$3,魂兽!$BO$101:$BO$125,0),6))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247" s="58">
        <v>241</v>
      </c>
      <c r="X247" s="59">
        <f>IF($W247&lt;$L$3,0,INDEX(魂兽!$I$8:$I$126,MATCH(魂兽1!$X$3,魂兽!$G$8:$G$126,1),1))</f>
        <v>0.6</v>
      </c>
      <c r="Y247" s="59">
        <f>IF($W247&lt;$L$3,0,INDEX(魂兽!$I$8:$I$126,MATCH(魂兽1!$X$3,魂兽!$G$8:$G$126,1),1))</f>
        <v>0.6</v>
      </c>
      <c r="Z247" s="59">
        <f>IF($W247&lt;$L$3,0,INDEX(魂兽!$I$8:$I$126,MATCH(魂兽1!$X$3,魂兽!$G$8:$G$126,1),1))</f>
        <v>0.6</v>
      </c>
      <c r="AA247" s="59">
        <f>IF($W247&lt;$L$3,0,INDEX(魂兽!$I$8:$I$126,MATCH(魂兽1!$X$3,魂兽!$G$8:$G$126,1),1))</f>
        <v>0.6</v>
      </c>
      <c r="AB247" s="59">
        <f>IF($W247&lt;$L$3,0,INDEX(魂兽!$I$8:$I$126,MATCH(魂兽1!$X$3,魂兽!$G$8:$G$126,1),1))</f>
        <v>0.6</v>
      </c>
      <c r="AC247" s="59">
        <f>IF($W247&lt;$L$3,0,INDEX(魂兽!$I$8:$I$126,MATCH(魂兽1!$X$3,魂兽!$G$8:$G$126,1),1))</f>
        <v>0.6</v>
      </c>
      <c r="AD247" s="59">
        <f>IF($W247&lt;$L$3,0,INDEX(魂兽!$I$8:$I$126,MATCH(魂兽1!$X$3,魂兽!$G$8:$G$126,1),1))</f>
        <v>0.6</v>
      </c>
      <c r="AE247" s="59">
        <f>IF($W247&lt;$L$3,0,INDEX(魂兽!$I$8:$I$126,MATCH(魂兽1!$X$3,魂兽!$G$8:$G$126,1),1))</f>
        <v>0.6</v>
      </c>
      <c r="AF247" s="59">
        <f>IF($W247&lt;$L$3,0,INDEX(魂兽!$I$8:$I$126,MATCH(魂兽1!$X$3,魂兽!$G$8:$G$126,1),1))</f>
        <v>0.6</v>
      </c>
      <c r="AG247" s="59">
        <f>IF($W247&lt;$L$3,0,INDEX(魂兽!$I$8:$I$126,MATCH(魂兽1!$X$3,魂兽!$G$8:$G$126,1),1))</f>
        <v>0.6</v>
      </c>
      <c r="AH247" s="59">
        <f>IF($W247&lt;$L$3,0,INDEX(魂兽!$I$8:$I$126,MATCH(魂兽1!$X$3,魂兽!$G$8:$G$126,1),1))</f>
        <v>0.6</v>
      </c>
      <c r="AI247" s="59">
        <f>IF($W247&lt;$L$3,0,INDEX(魂兽!$I$8:$I$126,MATCH(魂兽1!$X$3,魂兽!$G$8:$G$126,1),1))</f>
        <v>0.6</v>
      </c>
      <c r="AJ247" s="59">
        <f>IF($W247&lt;$L$3,0,INDEX(魂兽!$I$8:$I$126,MATCH(魂兽1!$X$3,魂兽!$G$8:$G$126,1),1))</f>
        <v>0.6</v>
      </c>
      <c r="AK247" s="59">
        <f>IF($W247&lt;$L$3,0,INDEX(魂兽!$I$8:$I$126,MATCH(魂兽1!$X$3,魂兽!$G$8:$G$126,1),1))</f>
        <v>0.6</v>
      </c>
      <c r="AN247" s="58">
        <v>241</v>
      </c>
      <c r="AO247" s="58">
        <f>IF(G247&lt;$A$3,0,INDEX(魂兽!$DG$79:$DN$85,MATCH(魂兽1!$B$3,魂兽!$DF$79:$DF$85,0),7)+INDEX(魂兽!$CN$97:$CU$102,MATCH(魂兽1!$C$3,魂兽!$CM$97:$CM$102,0),7)+INDEX(魂兽!$BP$101:$BW$125,MATCH(魂兽1!$D$3,魂兽!$BO$101:$BO$125,0),7))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247" s="58">
        <f>IF(G247&lt;$A$3,0,INDEX(魂兽!$DG$79:$DN$85,MATCH(魂兽1!$B$3,魂兽!$DF$79:$DF$85,0),8)+INDEX(魂兽!$CN$97:$CU$102,MATCH(魂兽1!$C$3,魂兽!$CM$97:$CM$102,0),8)+INDEX(魂兽!$BP$101:$BW$125,MATCH(魂兽1!$D$3,魂兽!$BO$101:$BO$125,0),8))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248" spans="7:42" x14ac:dyDescent="0.2">
      <c r="G248" s="58">
        <v>242</v>
      </c>
      <c r="H248" s="29">
        <f>IF(G248&lt;$A$3,0,INDEX(魂兽!$DG$79:$DN$85,MATCH(魂兽1!$B$3,魂兽!$DF$79:$DF$85,0),4)+INDEX(魂兽!$CN$97:$CU$102,MATCH(魂兽1!$C$3,魂兽!$CM$97:$CM$102,0),4)+INDEX(魂兽!$BP$101:$BW$125,MATCH(魂兽1!$D$3,魂兽!$BO$101:$BO$125,0),4))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248" s="31">
        <f>IF(G248&lt;$A$3,0,INDEX(魂兽!$DG$79:$DN$85,MATCH(魂兽1!$B$3,魂兽!$DF$79:$DF$85,0),1)+INDEX(魂兽!$CN$97:$CU$102,MATCH(魂兽1!$C$3,魂兽!$CM$97:$CM$102,0),1)+INDEX(魂兽!$BP$101:$BW$125,MATCH(魂兽1!$D$3,魂兽!$BO$101:$BO$125,0),1))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248" s="58">
        <f>IF(G248&lt;$A$3,0,INDEX(魂兽!$DG$79:$DN$85,MATCH(魂兽1!$B$3,魂兽!$DF$79:$DF$85,0),2)+INDEX(魂兽!$CN$97:$CU$102,MATCH(魂兽1!$C$3,魂兽!$CM$97:$CM$102,0),2)+INDEX(魂兽!$BP$101:$BW$125,MATCH(魂兽1!$D$3,魂兽!$BO$101:$BO$125,0),2))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248" s="58">
        <f>IF(G248&lt;$A$3,0,INDEX(魂兽!$DG$79:$DN$85,MATCH(魂兽1!$B$3,魂兽!$DF$79:$DF$85,0),3)+INDEX(魂兽!$CN$97:$CU$102,MATCH(魂兽1!$C$3,魂兽!$CM$97:$CM$102,0),3)+INDEX(魂兽!$BP$101:$BW$125,MATCH(魂兽1!$D$3,魂兽!$BO$101:$BO$125,0),3))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248" s="58">
        <f>IF(G248&lt;$A$3,0,INDEX(魂兽!$DG$79:$DN$85,MATCH(魂兽1!$B$3,魂兽!$DF$79:$DF$85,0),5)+INDEX(魂兽!$CN$97:$CU$102,MATCH(魂兽1!$C$3,魂兽!$CM$97:$CM$102,0),5)+INDEX(魂兽!$BP$101:$BW$125,MATCH(魂兽1!$D$3,魂兽!$BO$101:$BO$125,0),5))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248" s="58">
        <f>IF(G248&lt;$A$3,0,INDEX(魂兽!$DG$79:$DN$85,MATCH(魂兽1!$B$3,魂兽!$DF$79:$DF$85,0),6)+INDEX(魂兽!$CN$97:$CU$102,MATCH(魂兽1!$C$3,魂兽!$CM$97:$CM$102,0),6)+INDEX(魂兽!$BP$101:$BW$125,MATCH(魂兽1!$D$3,魂兽!$BO$101:$BO$125,0),6))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248" s="58">
        <v>242</v>
      </c>
      <c r="X248" s="59">
        <f>IF($W248&lt;$L$3,0,INDEX(魂兽!$I$8:$I$126,MATCH(魂兽1!$X$3,魂兽!$G$8:$G$126,1),1))</f>
        <v>0.6</v>
      </c>
      <c r="Y248" s="59">
        <f>IF($W248&lt;$L$3,0,INDEX(魂兽!$I$8:$I$126,MATCH(魂兽1!$X$3,魂兽!$G$8:$G$126,1),1))</f>
        <v>0.6</v>
      </c>
      <c r="Z248" s="59">
        <f>IF($W248&lt;$L$3,0,INDEX(魂兽!$I$8:$I$126,MATCH(魂兽1!$X$3,魂兽!$G$8:$G$126,1),1))</f>
        <v>0.6</v>
      </c>
      <c r="AA248" s="59">
        <f>IF($W248&lt;$L$3,0,INDEX(魂兽!$I$8:$I$126,MATCH(魂兽1!$X$3,魂兽!$G$8:$G$126,1),1))</f>
        <v>0.6</v>
      </c>
      <c r="AB248" s="59">
        <f>IF($W248&lt;$L$3,0,INDEX(魂兽!$I$8:$I$126,MATCH(魂兽1!$X$3,魂兽!$G$8:$G$126,1),1))</f>
        <v>0.6</v>
      </c>
      <c r="AC248" s="59">
        <f>IF($W248&lt;$L$3,0,INDEX(魂兽!$I$8:$I$126,MATCH(魂兽1!$X$3,魂兽!$G$8:$G$126,1),1))</f>
        <v>0.6</v>
      </c>
      <c r="AD248" s="59">
        <f>IF($W248&lt;$L$3,0,INDEX(魂兽!$I$8:$I$126,MATCH(魂兽1!$X$3,魂兽!$G$8:$G$126,1),1))</f>
        <v>0.6</v>
      </c>
      <c r="AE248" s="59">
        <f>IF($W248&lt;$L$3,0,INDEX(魂兽!$I$8:$I$126,MATCH(魂兽1!$X$3,魂兽!$G$8:$G$126,1),1))</f>
        <v>0.6</v>
      </c>
      <c r="AF248" s="59">
        <f>IF($W248&lt;$L$3,0,INDEX(魂兽!$I$8:$I$126,MATCH(魂兽1!$X$3,魂兽!$G$8:$G$126,1),1))</f>
        <v>0.6</v>
      </c>
      <c r="AG248" s="59">
        <f>IF($W248&lt;$L$3,0,INDEX(魂兽!$I$8:$I$126,MATCH(魂兽1!$X$3,魂兽!$G$8:$G$126,1),1))</f>
        <v>0.6</v>
      </c>
      <c r="AH248" s="59">
        <f>IF($W248&lt;$L$3,0,INDEX(魂兽!$I$8:$I$126,MATCH(魂兽1!$X$3,魂兽!$G$8:$G$126,1),1))</f>
        <v>0.6</v>
      </c>
      <c r="AI248" s="59">
        <f>IF($W248&lt;$L$3,0,INDEX(魂兽!$I$8:$I$126,MATCH(魂兽1!$X$3,魂兽!$G$8:$G$126,1),1))</f>
        <v>0.6</v>
      </c>
      <c r="AJ248" s="59">
        <f>IF($W248&lt;$L$3,0,INDEX(魂兽!$I$8:$I$126,MATCH(魂兽1!$X$3,魂兽!$G$8:$G$126,1),1))</f>
        <v>0.6</v>
      </c>
      <c r="AK248" s="59">
        <f>IF($W248&lt;$L$3,0,INDEX(魂兽!$I$8:$I$126,MATCH(魂兽1!$X$3,魂兽!$G$8:$G$126,1),1))</f>
        <v>0.6</v>
      </c>
      <c r="AN248" s="58">
        <v>242</v>
      </c>
      <c r="AO248" s="58">
        <f>IF(G248&lt;$A$3,0,INDEX(魂兽!$DG$79:$DN$85,MATCH(魂兽1!$B$3,魂兽!$DF$79:$DF$85,0),7)+INDEX(魂兽!$CN$97:$CU$102,MATCH(魂兽1!$C$3,魂兽!$CM$97:$CM$102,0),7)+INDEX(魂兽!$BP$101:$BW$125,MATCH(魂兽1!$D$3,魂兽!$BO$101:$BO$125,0),7))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248" s="58">
        <f>IF(G248&lt;$A$3,0,INDEX(魂兽!$DG$79:$DN$85,MATCH(魂兽1!$B$3,魂兽!$DF$79:$DF$85,0),8)+INDEX(魂兽!$CN$97:$CU$102,MATCH(魂兽1!$C$3,魂兽!$CM$97:$CM$102,0),8)+INDEX(魂兽!$BP$101:$BW$125,MATCH(魂兽1!$D$3,魂兽!$BO$101:$BO$125,0),8))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249" spans="7:42" x14ac:dyDescent="0.2">
      <c r="G249" s="58">
        <v>243</v>
      </c>
      <c r="H249" s="29">
        <f>IF(G249&lt;$A$3,0,INDEX(魂兽!$DG$79:$DN$85,MATCH(魂兽1!$B$3,魂兽!$DF$79:$DF$85,0),4)+INDEX(魂兽!$CN$97:$CU$102,MATCH(魂兽1!$C$3,魂兽!$CM$97:$CM$102,0),4)+INDEX(魂兽!$BP$101:$BW$125,MATCH(魂兽1!$D$3,魂兽!$BO$101:$BO$125,0),4))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249" s="31">
        <f>IF(G249&lt;$A$3,0,INDEX(魂兽!$DG$79:$DN$85,MATCH(魂兽1!$B$3,魂兽!$DF$79:$DF$85,0),1)+INDEX(魂兽!$CN$97:$CU$102,MATCH(魂兽1!$C$3,魂兽!$CM$97:$CM$102,0),1)+INDEX(魂兽!$BP$101:$BW$125,MATCH(魂兽1!$D$3,魂兽!$BO$101:$BO$125,0),1))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249" s="58">
        <f>IF(G249&lt;$A$3,0,INDEX(魂兽!$DG$79:$DN$85,MATCH(魂兽1!$B$3,魂兽!$DF$79:$DF$85,0),2)+INDEX(魂兽!$CN$97:$CU$102,MATCH(魂兽1!$C$3,魂兽!$CM$97:$CM$102,0),2)+INDEX(魂兽!$BP$101:$BW$125,MATCH(魂兽1!$D$3,魂兽!$BO$101:$BO$125,0),2))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249" s="58">
        <f>IF(G249&lt;$A$3,0,INDEX(魂兽!$DG$79:$DN$85,MATCH(魂兽1!$B$3,魂兽!$DF$79:$DF$85,0),3)+INDEX(魂兽!$CN$97:$CU$102,MATCH(魂兽1!$C$3,魂兽!$CM$97:$CM$102,0),3)+INDEX(魂兽!$BP$101:$BW$125,MATCH(魂兽1!$D$3,魂兽!$BO$101:$BO$125,0),3))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249" s="58">
        <f>IF(G249&lt;$A$3,0,INDEX(魂兽!$DG$79:$DN$85,MATCH(魂兽1!$B$3,魂兽!$DF$79:$DF$85,0),5)+INDEX(魂兽!$CN$97:$CU$102,MATCH(魂兽1!$C$3,魂兽!$CM$97:$CM$102,0),5)+INDEX(魂兽!$BP$101:$BW$125,MATCH(魂兽1!$D$3,魂兽!$BO$101:$BO$125,0),5))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249" s="58">
        <f>IF(G249&lt;$A$3,0,INDEX(魂兽!$DG$79:$DN$85,MATCH(魂兽1!$B$3,魂兽!$DF$79:$DF$85,0),6)+INDEX(魂兽!$CN$97:$CU$102,MATCH(魂兽1!$C$3,魂兽!$CM$97:$CM$102,0),6)+INDEX(魂兽!$BP$101:$BW$125,MATCH(魂兽1!$D$3,魂兽!$BO$101:$BO$125,0),6))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249" s="58">
        <v>243</v>
      </c>
      <c r="X249" s="59">
        <f>IF($W249&lt;$L$3,0,INDEX(魂兽!$I$8:$I$126,MATCH(魂兽1!$X$3,魂兽!$G$8:$G$126,1),1))</f>
        <v>0.6</v>
      </c>
      <c r="Y249" s="59">
        <f>IF($W249&lt;$L$3,0,INDEX(魂兽!$I$8:$I$126,MATCH(魂兽1!$X$3,魂兽!$G$8:$G$126,1),1))</f>
        <v>0.6</v>
      </c>
      <c r="Z249" s="59">
        <f>IF($W249&lt;$L$3,0,INDEX(魂兽!$I$8:$I$126,MATCH(魂兽1!$X$3,魂兽!$G$8:$G$126,1),1))</f>
        <v>0.6</v>
      </c>
      <c r="AA249" s="59">
        <f>IF($W249&lt;$L$3,0,INDEX(魂兽!$I$8:$I$126,MATCH(魂兽1!$X$3,魂兽!$G$8:$G$126,1),1))</f>
        <v>0.6</v>
      </c>
      <c r="AB249" s="59">
        <f>IF($W249&lt;$L$3,0,INDEX(魂兽!$I$8:$I$126,MATCH(魂兽1!$X$3,魂兽!$G$8:$G$126,1),1))</f>
        <v>0.6</v>
      </c>
      <c r="AC249" s="59">
        <f>IF($W249&lt;$L$3,0,INDEX(魂兽!$I$8:$I$126,MATCH(魂兽1!$X$3,魂兽!$G$8:$G$126,1),1))</f>
        <v>0.6</v>
      </c>
      <c r="AD249" s="59">
        <f>IF($W249&lt;$L$3,0,INDEX(魂兽!$I$8:$I$126,MATCH(魂兽1!$X$3,魂兽!$G$8:$G$126,1),1))</f>
        <v>0.6</v>
      </c>
      <c r="AE249" s="59">
        <f>IF($W249&lt;$L$3,0,INDEX(魂兽!$I$8:$I$126,MATCH(魂兽1!$X$3,魂兽!$G$8:$G$126,1),1))</f>
        <v>0.6</v>
      </c>
      <c r="AF249" s="59">
        <f>IF($W249&lt;$L$3,0,INDEX(魂兽!$I$8:$I$126,MATCH(魂兽1!$X$3,魂兽!$G$8:$G$126,1),1))</f>
        <v>0.6</v>
      </c>
      <c r="AG249" s="59">
        <f>IF($W249&lt;$L$3,0,INDEX(魂兽!$I$8:$I$126,MATCH(魂兽1!$X$3,魂兽!$G$8:$G$126,1),1))</f>
        <v>0.6</v>
      </c>
      <c r="AH249" s="59">
        <f>IF($W249&lt;$L$3,0,INDEX(魂兽!$I$8:$I$126,MATCH(魂兽1!$X$3,魂兽!$G$8:$G$126,1),1))</f>
        <v>0.6</v>
      </c>
      <c r="AI249" s="59">
        <f>IF($W249&lt;$L$3,0,INDEX(魂兽!$I$8:$I$126,MATCH(魂兽1!$X$3,魂兽!$G$8:$G$126,1),1))</f>
        <v>0.6</v>
      </c>
      <c r="AJ249" s="59">
        <f>IF($W249&lt;$L$3,0,INDEX(魂兽!$I$8:$I$126,MATCH(魂兽1!$X$3,魂兽!$G$8:$G$126,1),1))</f>
        <v>0.6</v>
      </c>
      <c r="AK249" s="59">
        <f>IF($W249&lt;$L$3,0,INDEX(魂兽!$I$8:$I$126,MATCH(魂兽1!$X$3,魂兽!$G$8:$G$126,1),1))</f>
        <v>0.6</v>
      </c>
      <c r="AN249" s="58">
        <v>243</v>
      </c>
      <c r="AO249" s="58">
        <f>IF(G249&lt;$A$3,0,INDEX(魂兽!$DG$79:$DN$85,MATCH(魂兽1!$B$3,魂兽!$DF$79:$DF$85,0),7)+INDEX(魂兽!$CN$97:$CU$102,MATCH(魂兽1!$C$3,魂兽!$CM$97:$CM$102,0),7)+INDEX(魂兽!$BP$101:$BW$125,MATCH(魂兽1!$D$3,魂兽!$BO$101:$BO$125,0),7))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249" s="58">
        <f>IF(G249&lt;$A$3,0,INDEX(魂兽!$DG$79:$DN$85,MATCH(魂兽1!$B$3,魂兽!$DF$79:$DF$85,0),8)+INDEX(魂兽!$CN$97:$CU$102,MATCH(魂兽1!$C$3,魂兽!$CM$97:$CM$102,0),8)+INDEX(魂兽!$BP$101:$BW$125,MATCH(魂兽1!$D$3,魂兽!$BO$101:$BO$125,0),8))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250" spans="7:42" x14ac:dyDescent="0.2">
      <c r="G250" s="58">
        <v>244</v>
      </c>
      <c r="H250" s="29">
        <f>IF(G250&lt;$A$3,0,INDEX(魂兽!$DG$79:$DN$85,MATCH(魂兽1!$B$3,魂兽!$DF$79:$DF$85,0),4)+INDEX(魂兽!$CN$97:$CU$102,MATCH(魂兽1!$C$3,魂兽!$CM$97:$CM$102,0),4)+INDEX(魂兽!$BP$101:$BW$125,MATCH(魂兽1!$D$3,魂兽!$BO$101:$BO$125,0),4))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250" s="31">
        <f>IF(G250&lt;$A$3,0,INDEX(魂兽!$DG$79:$DN$85,MATCH(魂兽1!$B$3,魂兽!$DF$79:$DF$85,0),1)+INDEX(魂兽!$CN$97:$CU$102,MATCH(魂兽1!$C$3,魂兽!$CM$97:$CM$102,0),1)+INDEX(魂兽!$BP$101:$BW$125,MATCH(魂兽1!$D$3,魂兽!$BO$101:$BO$125,0),1))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250" s="58">
        <f>IF(G250&lt;$A$3,0,INDEX(魂兽!$DG$79:$DN$85,MATCH(魂兽1!$B$3,魂兽!$DF$79:$DF$85,0),2)+INDEX(魂兽!$CN$97:$CU$102,MATCH(魂兽1!$C$3,魂兽!$CM$97:$CM$102,0),2)+INDEX(魂兽!$BP$101:$BW$125,MATCH(魂兽1!$D$3,魂兽!$BO$101:$BO$125,0),2))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250" s="58">
        <f>IF(G250&lt;$A$3,0,INDEX(魂兽!$DG$79:$DN$85,MATCH(魂兽1!$B$3,魂兽!$DF$79:$DF$85,0),3)+INDEX(魂兽!$CN$97:$CU$102,MATCH(魂兽1!$C$3,魂兽!$CM$97:$CM$102,0),3)+INDEX(魂兽!$BP$101:$BW$125,MATCH(魂兽1!$D$3,魂兽!$BO$101:$BO$125,0),3))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250" s="58">
        <f>IF(G250&lt;$A$3,0,INDEX(魂兽!$DG$79:$DN$85,MATCH(魂兽1!$B$3,魂兽!$DF$79:$DF$85,0),5)+INDEX(魂兽!$CN$97:$CU$102,MATCH(魂兽1!$C$3,魂兽!$CM$97:$CM$102,0),5)+INDEX(魂兽!$BP$101:$BW$125,MATCH(魂兽1!$D$3,魂兽!$BO$101:$BO$125,0),5))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250" s="58">
        <f>IF(G250&lt;$A$3,0,INDEX(魂兽!$DG$79:$DN$85,MATCH(魂兽1!$B$3,魂兽!$DF$79:$DF$85,0),6)+INDEX(魂兽!$CN$97:$CU$102,MATCH(魂兽1!$C$3,魂兽!$CM$97:$CM$102,0),6)+INDEX(魂兽!$BP$101:$BW$125,MATCH(魂兽1!$D$3,魂兽!$BO$101:$BO$125,0),6))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250" s="58">
        <v>244</v>
      </c>
      <c r="X250" s="59">
        <f>IF($W250&lt;$L$3,0,INDEX(魂兽!$I$8:$I$126,MATCH(魂兽1!$X$3,魂兽!$G$8:$G$126,1),1))</f>
        <v>0.6</v>
      </c>
      <c r="Y250" s="59">
        <f>IF($W250&lt;$L$3,0,INDEX(魂兽!$I$8:$I$126,MATCH(魂兽1!$X$3,魂兽!$G$8:$G$126,1),1))</f>
        <v>0.6</v>
      </c>
      <c r="Z250" s="59">
        <f>IF($W250&lt;$L$3,0,INDEX(魂兽!$I$8:$I$126,MATCH(魂兽1!$X$3,魂兽!$G$8:$G$126,1),1))</f>
        <v>0.6</v>
      </c>
      <c r="AA250" s="59">
        <f>IF($W250&lt;$L$3,0,INDEX(魂兽!$I$8:$I$126,MATCH(魂兽1!$X$3,魂兽!$G$8:$G$126,1),1))</f>
        <v>0.6</v>
      </c>
      <c r="AB250" s="59">
        <f>IF($W250&lt;$L$3,0,INDEX(魂兽!$I$8:$I$126,MATCH(魂兽1!$X$3,魂兽!$G$8:$G$126,1),1))</f>
        <v>0.6</v>
      </c>
      <c r="AC250" s="59">
        <f>IF($W250&lt;$L$3,0,INDEX(魂兽!$I$8:$I$126,MATCH(魂兽1!$X$3,魂兽!$G$8:$G$126,1),1))</f>
        <v>0.6</v>
      </c>
      <c r="AD250" s="59">
        <f>IF($W250&lt;$L$3,0,INDEX(魂兽!$I$8:$I$126,MATCH(魂兽1!$X$3,魂兽!$G$8:$G$126,1),1))</f>
        <v>0.6</v>
      </c>
      <c r="AE250" s="59">
        <f>IF($W250&lt;$L$3,0,INDEX(魂兽!$I$8:$I$126,MATCH(魂兽1!$X$3,魂兽!$G$8:$G$126,1),1))</f>
        <v>0.6</v>
      </c>
      <c r="AF250" s="59">
        <f>IF($W250&lt;$L$3,0,INDEX(魂兽!$I$8:$I$126,MATCH(魂兽1!$X$3,魂兽!$G$8:$G$126,1),1))</f>
        <v>0.6</v>
      </c>
      <c r="AG250" s="59">
        <f>IF($W250&lt;$L$3,0,INDEX(魂兽!$I$8:$I$126,MATCH(魂兽1!$X$3,魂兽!$G$8:$G$126,1),1))</f>
        <v>0.6</v>
      </c>
      <c r="AH250" s="59">
        <f>IF($W250&lt;$L$3,0,INDEX(魂兽!$I$8:$I$126,MATCH(魂兽1!$X$3,魂兽!$G$8:$G$126,1),1))</f>
        <v>0.6</v>
      </c>
      <c r="AI250" s="59">
        <f>IF($W250&lt;$L$3,0,INDEX(魂兽!$I$8:$I$126,MATCH(魂兽1!$X$3,魂兽!$G$8:$G$126,1),1))</f>
        <v>0.6</v>
      </c>
      <c r="AJ250" s="59">
        <f>IF($W250&lt;$L$3,0,INDEX(魂兽!$I$8:$I$126,MATCH(魂兽1!$X$3,魂兽!$G$8:$G$126,1),1))</f>
        <v>0.6</v>
      </c>
      <c r="AK250" s="59">
        <f>IF($W250&lt;$L$3,0,INDEX(魂兽!$I$8:$I$126,MATCH(魂兽1!$X$3,魂兽!$G$8:$G$126,1),1))</f>
        <v>0.6</v>
      </c>
      <c r="AN250" s="58">
        <v>244</v>
      </c>
      <c r="AO250" s="58">
        <f>IF(G250&lt;$A$3,0,INDEX(魂兽!$DG$79:$DN$85,MATCH(魂兽1!$B$3,魂兽!$DF$79:$DF$85,0),7)+INDEX(魂兽!$CN$97:$CU$102,MATCH(魂兽1!$C$3,魂兽!$CM$97:$CM$102,0),7)+INDEX(魂兽!$BP$101:$BW$125,MATCH(魂兽1!$D$3,魂兽!$BO$101:$BO$125,0),7))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250" s="58">
        <f>IF(G250&lt;$A$3,0,INDEX(魂兽!$DG$79:$DN$85,MATCH(魂兽1!$B$3,魂兽!$DF$79:$DF$85,0),8)+INDEX(魂兽!$CN$97:$CU$102,MATCH(魂兽1!$C$3,魂兽!$CM$97:$CM$102,0),8)+INDEX(魂兽!$BP$101:$BW$125,MATCH(魂兽1!$D$3,魂兽!$BO$101:$BO$125,0),8))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251" spans="7:42" x14ac:dyDescent="0.2">
      <c r="G251" s="58">
        <v>245</v>
      </c>
      <c r="H251" s="29">
        <f>IF(G251&lt;$A$3,0,INDEX(魂兽!$DG$79:$DN$85,MATCH(魂兽1!$B$3,魂兽!$DF$79:$DF$85,0),4)+INDEX(魂兽!$CN$97:$CU$102,MATCH(魂兽1!$C$3,魂兽!$CM$97:$CM$102,0),4)+INDEX(魂兽!$BP$101:$BW$125,MATCH(魂兽1!$D$3,魂兽!$BO$101:$BO$125,0),4))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251" s="31">
        <f>IF(G251&lt;$A$3,0,INDEX(魂兽!$DG$79:$DN$85,MATCH(魂兽1!$B$3,魂兽!$DF$79:$DF$85,0),1)+INDEX(魂兽!$CN$97:$CU$102,MATCH(魂兽1!$C$3,魂兽!$CM$97:$CM$102,0),1)+INDEX(魂兽!$BP$101:$BW$125,MATCH(魂兽1!$D$3,魂兽!$BO$101:$BO$125,0),1))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251" s="58">
        <f>IF(G251&lt;$A$3,0,INDEX(魂兽!$DG$79:$DN$85,MATCH(魂兽1!$B$3,魂兽!$DF$79:$DF$85,0),2)+INDEX(魂兽!$CN$97:$CU$102,MATCH(魂兽1!$C$3,魂兽!$CM$97:$CM$102,0),2)+INDEX(魂兽!$BP$101:$BW$125,MATCH(魂兽1!$D$3,魂兽!$BO$101:$BO$125,0),2))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251" s="58">
        <f>IF(G251&lt;$A$3,0,INDEX(魂兽!$DG$79:$DN$85,MATCH(魂兽1!$B$3,魂兽!$DF$79:$DF$85,0),3)+INDEX(魂兽!$CN$97:$CU$102,MATCH(魂兽1!$C$3,魂兽!$CM$97:$CM$102,0),3)+INDEX(魂兽!$BP$101:$BW$125,MATCH(魂兽1!$D$3,魂兽!$BO$101:$BO$125,0),3))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251" s="58">
        <f>IF(G251&lt;$A$3,0,INDEX(魂兽!$DG$79:$DN$85,MATCH(魂兽1!$B$3,魂兽!$DF$79:$DF$85,0),5)+INDEX(魂兽!$CN$97:$CU$102,MATCH(魂兽1!$C$3,魂兽!$CM$97:$CM$102,0),5)+INDEX(魂兽!$BP$101:$BW$125,MATCH(魂兽1!$D$3,魂兽!$BO$101:$BO$125,0),5))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251" s="58">
        <f>IF(G251&lt;$A$3,0,INDEX(魂兽!$DG$79:$DN$85,MATCH(魂兽1!$B$3,魂兽!$DF$79:$DF$85,0),6)+INDEX(魂兽!$CN$97:$CU$102,MATCH(魂兽1!$C$3,魂兽!$CM$97:$CM$102,0),6)+INDEX(魂兽!$BP$101:$BW$125,MATCH(魂兽1!$D$3,魂兽!$BO$101:$BO$125,0),6))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251" s="58">
        <v>245</v>
      </c>
      <c r="X251" s="59">
        <f>IF($W251&lt;$L$3,0,INDEX(魂兽!$I$8:$I$126,MATCH(魂兽1!$X$3,魂兽!$G$8:$G$126,1),1))</f>
        <v>0.6</v>
      </c>
      <c r="Y251" s="59">
        <f>IF($W251&lt;$L$3,0,INDEX(魂兽!$I$8:$I$126,MATCH(魂兽1!$X$3,魂兽!$G$8:$G$126,1),1))</f>
        <v>0.6</v>
      </c>
      <c r="Z251" s="59">
        <f>IF($W251&lt;$L$3,0,INDEX(魂兽!$I$8:$I$126,MATCH(魂兽1!$X$3,魂兽!$G$8:$G$126,1),1))</f>
        <v>0.6</v>
      </c>
      <c r="AA251" s="59">
        <f>IF($W251&lt;$L$3,0,INDEX(魂兽!$I$8:$I$126,MATCH(魂兽1!$X$3,魂兽!$G$8:$G$126,1),1))</f>
        <v>0.6</v>
      </c>
      <c r="AB251" s="59">
        <f>IF($W251&lt;$L$3,0,INDEX(魂兽!$I$8:$I$126,MATCH(魂兽1!$X$3,魂兽!$G$8:$G$126,1),1))</f>
        <v>0.6</v>
      </c>
      <c r="AC251" s="59">
        <f>IF($W251&lt;$L$3,0,INDEX(魂兽!$I$8:$I$126,MATCH(魂兽1!$X$3,魂兽!$G$8:$G$126,1),1))</f>
        <v>0.6</v>
      </c>
      <c r="AD251" s="59">
        <f>IF($W251&lt;$L$3,0,INDEX(魂兽!$I$8:$I$126,MATCH(魂兽1!$X$3,魂兽!$G$8:$G$126,1),1))</f>
        <v>0.6</v>
      </c>
      <c r="AE251" s="59">
        <f>IF($W251&lt;$L$3,0,INDEX(魂兽!$I$8:$I$126,MATCH(魂兽1!$X$3,魂兽!$G$8:$G$126,1),1))</f>
        <v>0.6</v>
      </c>
      <c r="AF251" s="59">
        <f>IF($W251&lt;$L$3,0,INDEX(魂兽!$I$8:$I$126,MATCH(魂兽1!$X$3,魂兽!$G$8:$G$126,1),1))</f>
        <v>0.6</v>
      </c>
      <c r="AG251" s="59">
        <f>IF($W251&lt;$L$3,0,INDEX(魂兽!$I$8:$I$126,MATCH(魂兽1!$X$3,魂兽!$G$8:$G$126,1),1))</f>
        <v>0.6</v>
      </c>
      <c r="AH251" s="59">
        <f>IF($W251&lt;$L$3,0,INDEX(魂兽!$I$8:$I$126,MATCH(魂兽1!$X$3,魂兽!$G$8:$G$126,1),1))</f>
        <v>0.6</v>
      </c>
      <c r="AI251" s="59">
        <f>IF($W251&lt;$L$3,0,INDEX(魂兽!$I$8:$I$126,MATCH(魂兽1!$X$3,魂兽!$G$8:$G$126,1),1))</f>
        <v>0.6</v>
      </c>
      <c r="AJ251" s="59">
        <f>IF($W251&lt;$L$3,0,INDEX(魂兽!$I$8:$I$126,MATCH(魂兽1!$X$3,魂兽!$G$8:$G$126,1),1))</f>
        <v>0.6</v>
      </c>
      <c r="AK251" s="59">
        <f>IF($W251&lt;$L$3,0,INDEX(魂兽!$I$8:$I$126,MATCH(魂兽1!$X$3,魂兽!$G$8:$G$126,1),1))</f>
        <v>0.6</v>
      </c>
      <c r="AN251" s="58">
        <v>245</v>
      </c>
      <c r="AO251" s="58">
        <f>IF(G251&lt;$A$3,0,INDEX(魂兽!$DG$79:$DN$85,MATCH(魂兽1!$B$3,魂兽!$DF$79:$DF$85,0),7)+INDEX(魂兽!$CN$97:$CU$102,MATCH(魂兽1!$C$3,魂兽!$CM$97:$CM$102,0),7)+INDEX(魂兽!$BP$101:$BW$125,MATCH(魂兽1!$D$3,魂兽!$BO$101:$BO$125,0),7))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251" s="58">
        <f>IF(G251&lt;$A$3,0,INDEX(魂兽!$DG$79:$DN$85,MATCH(魂兽1!$B$3,魂兽!$DF$79:$DF$85,0),8)+INDEX(魂兽!$CN$97:$CU$102,MATCH(魂兽1!$C$3,魂兽!$CM$97:$CM$102,0),8)+INDEX(魂兽!$BP$101:$BW$125,MATCH(魂兽1!$D$3,魂兽!$BO$101:$BO$125,0),8))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252" spans="7:42" x14ac:dyDescent="0.2">
      <c r="G252" s="58">
        <v>246</v>
      </c>
      <c r="H252" s="29">
        <f>IF(G252&lt;$A$3,0,INDEX(魂兽!$DG$79:$DN$85,MATCH(魂兽1!$B$3,魂兽!$DF$79:$DF$85,0),4)+INDEX(魂兽!$CN$97:$CU$102,MATCH(魂兽1!$C$3,魂兽!$CM$97:$CM$102,0),4)+INDEX(魂兽!$BP$101:$BW$125,MATCH(魂兽1!$D$3,魂兽!$BO$101:$BO$125,0),4))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252" s="31">
        <f>IF(G252&lt;$A$3,0,INDEX(魂兽!$DG$79:$DN$85,MATCH(魂兽1!$B$3,魂兽!$DF$79:$DF$85,0),1)+INDEX(魂兽!$CN$97:$CU$102,MATCH(魂兽1!$C$3,魂兽!$CM$97:$CM$102,0),1)+INDEX(魂兽!$BP$101:$BW$125,MATCH(魂兽1!$D$3,魂兽!$BO$101:$BO$125,0),1))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252" s="58">
        <f>IF(G252&lt;$A$3,0,INDEX(魂兽!$DG$79:$DN$85,MATCH(魂兽1!$B$3,魂兽!$DF$79:$DF$85,0),2)+INDEX(魂兽!$CN$97:$CU$102,MATCH(魂兽1!$C$3,魂兽!$CM$97:$CM$102,0),2)+INDEX(魂兽!$BP$101:$BW$125,MATCH(魂兽1!$D$3,魂兽!$BO$101:$BO$125,0),2))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252" s="58">
        <f>IF(G252&lt;$A$3,0,INDEX(魂兽!$DG$79:$DN$85,MATCH(魂兽1!$B$3,魂兽!$DF$79:$DF$85,0),3)+INDEX(魂兽!$CN$97:$CU$102,MATCH(魂兽1!$C$3,魂兽!$CM$97:$CM$102,0),3)+INDEX(魂兽!$BP$101:$BW$125,MATCH(魂兽1!$D$3,魂兽!$BO$101:$BO$125,0),3))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252" s="58">
        <f>IF(G252&lt;$A$3,0,INDEX(魂兽!$DG$79:$DN$85,MATCH(魂兽1!$B$3,魂兽!$DF$79:$DF$85,0),5)+INDEX(魂兽!$CN$97:$CU$102,MATCH(魂兽1!$C$3,魂兽!$CM$97:$CM$102,0),5)+INDEX(魂兽!$BP$101:$BW$125,MATCH(魂兽1!$D$3,魂兽!$BO$101:$BO$125,0),5))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252" s="58">
        <f>IF(G252&lt;$A$3,0,INDEX(魂兽!$DG$79:$DN$85,MATCH(魂兽1!$B$3,魂兽!$DF$79:$DF$85,0),6)+INDEX(魂兽!$CN$97:$CU$102,MATCH(魂兽1!$C$3,魂兽!$CM$97:$CM$102,0),6)+INDEX(魂兽!$BP$101:$BW$125,MATCH(魂兽1!$D$3,魂兽!$BO$101:$BO$125,0),6))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252" s="58">
        <v>246</v>
      </c>
      <c r="X252" s="59">
        <f>IF($W252&lt;$L$3,0,INDEX(魂兽!$I$8:$I$126,MATCH(魂兽1!$X$3,魂兽!$G$8:$G$126,1),1))</f>
        <v>0.6</v>
      </c>
      <c r="Y252" s="59">
        <f>IF($W252&lt;$L$3,0,INDEX(魂兽!$I$8:$I$126,MATCH(魂兽1!$X$3,魂兽!$G$8:$G$126,1),1))</f>
        <v>0.6</v>
      </c>
      <c r="Z252" s="59">
        <f>IF($W252&lt;$L$3,0,INDEX(魂兽!$I$8:$I$126,MATCH(魂兽1!$X$3,魂兽!$G$8:$G$126,1),1))</f>
        <v>0.6</v>
      </c>
      <c r="AA252" s="59">
        <f>IF($W252&lt;$L$3,0,INDEX(魂兽!$I$8:$I$126,MATCH(魂兽1!$X$3,魂兽!$G$8:$G$126,1),1))</f>
        <v>0.6</v>
      </c>
      <c r="AB252" s="59">
        <f>IF($W252&lt;$L$3,0,INDEX(魂兽!$I$8:$I$126,MATCH(魂兽1!$X$3,魂兽!$G$8:$G$126,1),1))</f>
        <v>0.6</v>
      </c>
      <c r="AC252" s="59">
        <f>IF($W252&lt;$L$3,0,INDEX(魂兽!$I$8:$I$126,MATCH(魂兽1!$X$3,魂兽!$G$8:$G$126,1),1))</f>
        <v>0.6</v>
      </c>
      <c r="AD252" s="59">
        <f>IF($W252&lt;$L$3,0,INDEX(魂兽!$I$8:$I$126,MATCH(魂兽1!$X$3,魂兽!$G$8:$G$126,1),1))</f>
        <v>0.6</v>
      </c>
      <c r="AE252" s="59">
        <f>IF($W252&lt;$L$3,0,INDEX(魂兽!$I$8:$I$126,MATCH(魂兽1!$X$3,魂兽!$G$8:$G$126,1),1))</f>
        <v>0.6</v>
      </c>
      <c r="AF252" s="59">
        <f>IF($W252&lt;$L$3,0,INDEX(魂兽!$I$8:$I$126,MATCH(魂兽1!$X$3,魂兽!$G$8:$G$126,1),1))</f>
        <v>0.6</v>
      </c>
      <c r="AG252" s="59">
        <f>IF($W252&lt;$L$3,0,INDEX(魂兽!$I$8:$I$126,MATCH(魂兽1!$X$3,魂兽!$G$8:$G$126,1),1))</f>
        <v>0.6</v>
      </c>
      <c r="AH252" s="59">
        <f>IF($W252&lt;$L$3,0,INDEX(魂兽!$I$8:$I$126,MATCH(魂兽1!$X$3,魂兽!$G$8:$G$126,1),1))</f>
        <v>0.6</v>
      </c>
      <c r="AI252" s="59">
        <f>IF($W252&lt;$L$3,0,INDEX(魂兽!$I$8:$I$126,MATCH(魂兽1!$X$3,魂兽!$G$8:$G$126,1),1))</f>
        <v>0.6</v>
      </c>
      <c r="AJ252" s="59">
        <f>IF($W252&lt;$L$3,0,INDEX(魂兽!$I$8:$I$126,MATCH(魂兽1!$X$3,魂兽!$G$8:$G$126,1),1))</f>
        <v>0.6</v>
      </c>
      <c r="AK252" s="59">
        <f>IF($W252&lt;$L$3,0,INDEX(魂兽!$I$8:$I$126,MATCH(魂兽1!$X$3,魂兽!$G$8:$G$126,1),1))</f>
        <v>0.6</v>
      </c>
      <c r="AN252" s="58">
        <v>246</v>
      </c>
      <c r="AO252" s="58">
        <f>IF(G252&lt;$A$3,0,INDEX(魂兽!$DG$79:$DN$85,MATCH(魂兽1!$B$3,魂兽!$DF$79:$DF$85,0),7)+INDEX(魂兽!$CN$97:$CU$102,MATCH(魂兽1!$C$3,魂兽!$CM$97:$CM$102,0),7)+INDEX(魂兽!$BP$101:$BW$125,MATCH(魂兽1!$D$3,魂兽!$BO$101:$BO$125,0),7))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252" s="58">
        <f>IF(G252&lt;$A$3,0,INDEX(魂兽!$DG$79:$DN$85,MATCH(魂兽1!$B$3,魂兽!$DF$79:$DF$85,0),8)+INDEX(魂兽!$CN$97:$CU$102,MATCH(魂兽1!$C$3,魂兽!$CM$97:$CM$102,0),8)+INDEX(魂兽!$BP$101:$BW$125,MATCH(魂兽1!$D$3,魂兽!$BO$101:$BO$125,0),8))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253" spans="7:42" x14ac:dyDescent="0.2">
      <c r="G253" s="58">
        <v>247</v>
      </c>
      <c r="H253" s="29">
        <f>IF(G253&lt;$A$3,0,INDEX(魂兽!$DG$79:$DN$85,MATCH(魂兽1!$B$3,魂兽!$DF$79:$DF$85,0),4)+INDEX(魂兽!$CN$97:$CU$102,MATCH(魂兽1!$C$3,魂兽!$CM$97:$CM$102,0),4)+INDEX(魂兽!$BP$101:$BW$125,MATCH(魂兽1!$D$3,魂兽!$BO$101:$BO$125,0),4))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253" s="31">
        <f>IF(G253&lt;$A$3,0,INDEX(魂兽!$DG$79:$DN$85,MATCH(魂兽1!$B$3,魂兽!$DF$79:$DF$85,0),1)+INDEX(魂兽!$CN$97:$CU$102,MATCH(魂兽1!$C$3,魂兽!$CM$97:$CM$102,0),1)+INDEX(魂兽!$BP$101:$BW$125,MATCH(魂兽1!$D$3,魂兽!$BO$101:$BO$125,0),1))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253" s="58">
        <f>IF(G253&lt;$A$3,0,INDEX(魂兽!$DG$79:$DN$85,MATCH(魂兽1!$B$3,魂兽!$DF$79:$DF$85,0),2)+INDEX(魂兽!$CN$97:$CU$102,MATCH(魂兽1!$C$3,魂兽!$CM$97:$CM$102,0),2)+INDEX(魂兽!$BP$101:$BW$125,MATCH(魂兽1!$D$3,魂兽!$BO$101:$BO$125,0),2))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253" s="58">
        <f>IF(G253&lt;$A$3,0,INDEX(魂兽!$DG$79:$DN$85,MATCH(魂兽1!$B$3,魂兽!$DF$79:$DF$85,0),3)+INDEX(魂兽!$CN$97:$CU$102,MATCH(魂兽1!$C$3,魂兽!$CM$97:$CM$102,0),3)+INDEX(魂兽!$BP$101:$BW$125,MATCH(魂兽1!$D$3,魂兽!$BO$101:$BO$125,0),3))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253" s="58">
        <f>IF(G253&lt;$A$3,0,INDEX(魂兽!$DG$79:$DN$85,MATCH(魂兽1!$B$3,魂兽!$DF$79:$DF$85,0),5)+INDEX(魂兽!$CN$97:$CU$102,MATCH(魂兽1!$C$3,魂兽!$CM$97:$CM$102,0),5)+INDEX(魂兽!$BP$101:$BW$125,MATCH(魂兽1!$D$3,魂兽!$BO$101:$BO$125,0),5))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253" s="58">
        <f>IF(G253&lt;$A$3,0,INDEX(魂兽!$DG$79:$DN$85,MATCH(魂兽1!$B$3,魂兽!$DF$79:$DF$85,0),6)+INDEX(魂兽!$CN$97:$CU$102,MATCH(魂兽1!$C$3,魂兽!$CM$97:$CM$102,0),6)+INDEX(魂兽!$BP$101:$BW$125,MATCH(魂兽1!$D$3,魂兽!$BO$101:$BO$125,0),6))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253" s="58">
        <v>247</v>
      </c>
      <c r="X253" s="59">
        <f>IF($W253&lt;$L$3,0,INDEX(魂兽!$I$8:$I$126,MATCH(魂兽1!$X$3,魂兽!$G$8:$G$126,1),1))</f>
        <v>0.6</v>
      </c>
      <c r="Y253" s="59">
        <f>IF($W253&lt;$L$3,0,INDEX(魂兽!$I$8:$I$126,MATCH(魂兽1!$X$3,魂兽!$G$8:$G$126,1),1))</f>
        <v>0.6</v>
      </c>
      <c r="Z253" s="59">
        <f>IF($W253&lt;$L$3,0,INDEX(魂兽!$I$8:$I$126,MATCH(魂兽1!$X$3,魂兽!$G$8:$G$126,1),1))</f>
        <v>0.6</v>
      </c>
      <c r="AA253" s="59">
        <f>IF($W253&lt;$L$3,0,INDEX(魂兽!$I$8:$I$126,MATCH(魂兽1!$X$3,魂兽!$G$8:$G$126,1),1))</f>
        <v>0.6</v>
      </c>
      <c r="AB253" s="59">
        <f>IF($W253&lt;$L$3,0,INDEX(魂兽!$I$8:$I$126,MATCH(魂兽1!$X$3,魂兽!$G$8:$G$126,1),1))</f>
        <v>0.6</v>
      </c>
      <c r="AC253" s="59">
        <f>IF($W253&lt;$L$3,0,INDEX(魂兽!$I$8:$I$126,MATCH(魂兽1!$X$3,魂兽!$G$8:$G$126,1),1))</f>
        <v>0.6</v>
      </c>
      <c r="AD253" s="59">
        <f>IF($W253&lt;$L$3,0,INDEX(魂兽!$I$8:$I$126,MATCH(魂兽1!$X$3,魂兽!$G$8:$G$126,1),1))</f>
        <v>0.6</v>
      </c>
      <c r="AE253" s="59">
        <f>IF($W253&lt;$L$3,0,INDEX(魂兽!$I$8:$I$126,MATCH(魂兽1!$X$3,魂兽!$G$8:$G$126,1),1))</f>
        <v>0.6</v>
      </c>
      <c r="AF253" s="59">
        <f>IF($W253&lt;$L$3,0,INDEX(魂兽!$I$8:$I$126,MATCH(魂兽1!$X$3,魂兽!$G$8:$G$126,1),1))</f>
        <v>0.6</v>
      </c>
      <c r="AG253" s="59">
        <f>IF($W253&lt;$L$3,0,INDEX(魂兽!$I$8:$I$126,MATCH(魂兽1!$X$3,魂兽!$G$8:$G$126,1),1))</f>
        <v>0.6</v>
      </c>
      <c r="AH253" s="59">
        <f>IF($W253&lt;$L$3,0,INDEX(魂兽!$I$8:$I$126,MATCH(魂兽1!$X$3,魂兽!$G$8:$G$126,1),1))</f>
        <v>0.6</v>
      </c>
      <c r="AI253" s="59">
        <f>IF($W253&lt;$L$3,0,INDEX(魂兽!$I$8:$I$126,MATCH(魂兽1!$X$3,魂兽!$G$8:$G$126,1),1))</f>
        <v>0.6</v>
      </c>
      <c r="AJ253" s="59">
        <f>IF($W253&lt;$L$3,0,INDEX(魂兽!$I$8:$I$126,MATCH(魂兽1!$X$3,魂兽!$G$8:$G$126,1),1))</f>
        <v>0.6</v>
      </c>
      <c r="AK253" s="59">
        <f>IF($W253&lt;$L$3,0,INDEX(魂兽!$I$8:$I$126,MATCH(魂兽1!$X$3,魂兽!$G$8:$G$126,1),1))</f>
        <v>0.6</v>
      </c>
      <c r="AN253" s="58">
        <v>247</v>
      </c>
      <c r="AO253" s="58">
        <f>IF(G253&lt;$A$3,0,INDEX(魂兽!$DG$79:$DN$85,MATCH(魂兽1!$B$3,魂兽!$DF$79:$DF$85,0),7)+INDEX(魂兽!$CN$97:$CU$102,MATCH(魂兽1!$C$3,魂兽!$CM$97:$CM$102,0),7)+INDEX(魂兽!$BP$101:$BW$125,MATCH(魂兽1!$D$3,魂兽!$BO$101:$BO$125,0),7))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253" s="58">
        <f>IF(G253&lt;$A$3,0,INDEX(魂兽!$DG$79:$DN$85,MATCH(魂兽1!$B$3,魂兽!$DF$79:$DF$85,0),8)+INDEX(魂兽!$CN$97:$CU$102,MATCH(魂兽1!$C$3,魂兽!$CM$97:$CM$102,0),8)+INDEX(魂兽!$BP$101:$BW$125,MATCH(魂兽1!$D$3,魂兽!$BO$101:$BO$125,0),8))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254" spans="7:42" x14ac:dyDescent="0.2">
      <c r="G254" s="58">
        <v>248</v>
      </c>
      <c r="H254" s="29">
        <f>IF(G254&lt;$A$3,0,INDEX(魂兽!$DG$79:$DN$85,MATCH(魂兽1!$B$3,魂兽!$DF$79:$DF$85,0),4)+INDEX(魂兽!$CN$97:$CU$102,MATCH(魂兽1!$C$3,魂兽!$CM$97:$CM$102,0),4)+INDEX(魂兽!$BP$101:$BW$125,MATCH(魂兽1!$D$3,魂兽!$BO$101:$BO$125,0),4))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254" s="31">
        <f>IF(G254&lt;$A$3,0,INDEX(魂兽!$DG$79:$DN$85,MATCH(魂兽1!$B$3,魂兽!$DF$79:$DF$85,0),1)+INDEX(魂兽!$CN$97:$CU$102,MATCH(魂兽1!$C$3,魂兽!$CM$97:$CM$102,0),1)+INDEX(魂兽!$BP$101:$BW$125,MATCH(魂兽1!$D$3,魂兽!$BO$101:$BO$125,0),1))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254" s="58">
        <f>IF(G254&lt;$A$3,0,INDEX(魂兽!$DG$79:$DN$85,MATCH(魂兽1!$B$3,魂兽!$DF$79:$DF$85,0),2)+INDEX(魂兽!$CN$97:$CU$102,MATCH(魂兽1!$C$3,魂兽!$CM$97:$CM$102,0),2)+INDEX(魂兽!$BP$101:$BW$125,MATCH(魂兽1!$D$3,魂兽!$BO$101:$BO$125,0),2))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254" s="58">
        <f>IF(G254&lt;$A$3,0,INDEX(魂兽!$DG$79:$DN$85,MATCH(魂兽1!$B$3,魂兽!$DF$79:$DF$85,0),3)+INDEX(魂兽!$CN$97:$CU$102,MATCH(魂兽1!$C$3,魂兽!$CM$97:$CM$102,0),3)+INDEX(魂兽!$BP$101:$BW$125,MATCH(魂兽1!$D$3,魂兽!$BO$101:$BO$125,0),3))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254" s="58">
        <f>IF(G254&lt;$A$3,0,INDEX(魂兽!$DG$79:$DN$85,MATCH(魂兽1!$B$3,魂兽!$DF$79:$DF$85,0),5)+INDEX(魂兽!$CN$97:$CU$102,MATCH(魂兽1!$C$3,魂兽!$CM$97:$CM$102,0),5)+INDEX(魂兽!$BP$101:$BW$125,MATCH(魂兽1!$D$3,魂兽!$BO$101:$BO$125,0),5))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254" s="58">
        <f>IF(G254&lt;$A$3,0,INDEX(魂兽!$DG$79:$DN$85,MATCH(魂兽1!$B$3,魂兽!$DF$79:$DF$85,0),6)+INDEX(魂兽!$CN$97:$CU$102,MATCH(魂兽1!$C$3,魂兽!$CM$97:$CM$102,0),6)+INDEX(魂兽!$BP$101:$BW$125,MATCH(魂兽1!$D$3,魂兽!$BO$101:$BO$125,0),6))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254" s="58">
        <v>248</v>
      </c>
      <c r="X254" s="59">
        <f>IF($W254&lt;$L$3,0,INDEX(魂兽!$I$8:$I$126,MATCH(魂兽1!$X$3,魂兽!$G$8:$G$126,1),1))</f>
        <v>0.6</v>
      </c>
      <c r="Y254" s="59">
        <f>IF($W254&lt;$L$3,0,INDEX(魂兽!$I$8:$I$126,MATCH(魂兽1!$X$3,魂兽!$G$8:$G$126,1),1))</f>
        <v>0.6</v>
      </c>
      <c r="Z254" s="59">
        <f>IF($W254&lt;$L$3,0,INDEX(魂兽!$I$8:$I$126,MATCH(魂兽1!$X$3,魂兽!$G$8:$G$126,1),1))</f>
        <v>0.6</v>
      </c>
      <c r="AA254" s="59">
        <f>IF($W254&lt;$L$3,0,INDEX(魂兽!$I$8:$I$126,MATCH(魂兽1!$X$3,魂兽!$G$8:$G$126,1),1))</f>
        <v>0.6</v>
      </c>
      <c r="AB254" s="59">
        <f>IF($W254&lt;$L$3,0,INDEX(魂兽!$I$8:$I$126,MATCH(魂兽1!$X$3,魂兽!$G$8:$G$126,1),1))</f>
        <v>0.6</v>
      </c>
      <c r="AC254" s="59">
        <f>IF($W254&lt;$L$3,0,INDEX(魂兽!$I$8:$I$126,MATCH(魂兽1!$X$3,魂兽!$G$8:$G$126,1),1))</f>
        <v>0.6</v>
      </c>
      <c r="AD254" s="59">
        <f>IF($W254&lt;$L$3,0,INDEX(魂兽!$I$8:$I$126,MATCH(魂兽1!$X$3,魂兽!$G$8:$G$126,1),1))</f>
        <v>0.6</v>
      </c>
      <c r="AE254" s="59">
        <f>IF($W254&lt;$L$3,0,INDEX(魂兽!$I$8:$I$126,MATCH(魂兽1!$X$3,魂兽!$G$8:$G$126,1),1))</f>
        <v>0.6</v>
      </c>
      <c r="AF254" s="59">
        <f>IF($W254&lt;$L$3,0,INDEX(魂兽!$I$8:$I$126,MATCH(魂兽1!$X$3,魂兽!$G$8:$G$126,1),1))</f>
        <v>0.6</v>
      </c>
      <c r="AG254" s="59">
        <f>IF($W254&lt;$L$3,0,INDEX(魂兽!$I$8:$I$126,MATCH(魂兽1!$X$3,魂兽!$G$8:$G$126,1),1))</f>
        <v>0.6</v>
      </c>
      <c r="AH254" s="59">
        <f>IF($W254&lt;$L$3,0,INDEX(魂兽!$I$8:$I$126,MATCH(魂兽1!$X$3,魂兽!$G$8:$G$126,1),1))</f>
        <v>0.6</v>
      </c>
      <c r="AI254" s="59">
        <f>IF($W254&lt;$L$3,0,INDEX(魂兽!$I$8:$I$126,MATCH(魂兽1!$X$3,魂兽!$G$8:$G$126,1),1))</f>
        <v>0.6</v>
      </c>
      <c r="AJ254" s="59">
        <f>IF($W254&lt;$L$3,0,INDEX(魂兽!$I$8:$I$126,MATCH(魂兽1!$X$3,魂兽!$G$8:$G$126,1),1))</f>
        <v>0.6</v>
      </c>
      <c r="AK254" s="59">
        <f>IF($W254&lt;$L$3,0,INDEX(魂兽!$I$8:$I$126,MATCH(魂兽1!$X$3,魂兽!$G$8:$G$126,1),1))</f>
        <v>0.6</v>
      </c>
      <c r="AN254" s="58">
        <v>248</v>
      </c>
      <c r="AO254" s="58">
        <f>IF(G254&lt;$A$3,0,INDEX(魂兽!$DG$79:$DN$85,MATCH(魂兽1!$B$3,魂兽!$DF$79:$DF$85,0),7)+INDEX(魂兽!$CN$97:$CU$102,MATCH(魂兽1!$C$3,魂兽!$CM$97:$CM$102,0),7)+INDEX(魂兽!$BP$101:$BW$125,MATCH(魂兽1!$D$3,魂兽!$BO$101:$BO$125,0),7))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254" s="58">
        <f>IF(G254&lt;$A$3,0,INDEX(魂兽!$DG$79:$DN$85,MATCH(魂兽1!$B$3,魂兽!$DF$79:$DF$85,0),8)+INDEX(魂兽!$CN$97:$CU$102,MATCH(魂兽1!$C$3,魂兽!$CM$97:$CM$102,0),8)+INDEX(魂兽!$BP$101:$BW$125,MATCH(魂兽1!$D$3,魂兽!$BO$101:$BO$125,0),8))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255" spans="7:42" x14ac:dyDescent="0.2">
      <c r="G255" s="58">
        <v>249</v>
      </c>
      <c r="H255" s="29">
        <f>IF(G255&lt;$A$3,0,INDEX(魂兽!$DG$79:$DN$85,MATCH(魂兽1!$B$3,魂兽!$DF$79:$DF$85,0),4)+INDEX(魂兽!$CN$97:$CU$102,MATCH(魂兽1!$C$3,魂兽!$CM$97:$CM$102,0),4)+INDEX(魂兽!$BP$101:$BW$125,MATCH(魂兽1!$D$3,魂兽!$BO$101:$BO$125,0),4))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255" s="31">
        <f>IF(G255&lt;$A$3,0,INDEX(魂兽!$DG$79:$DN$85,MATCH(魂兽1!$B$3,魂兽!$DF$79:$DF$85,0),1)+INDEX(魂兽!$CN$97:$CU$102,MATCH(魂兽1!$C$3,魂兽!$CM$97:$CM$102,0),1)+INDEX(魂兽!$BP$101:$BW$125,MATCH(魂兽1!$D$3,魂兽!$BO$101:$BO$125,0),1))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255" s="58">
        <f>IF(G255&lt;$A$3,0,INDEX(魂兽!$DG$79:$DN$85,MATCH(魂兽1!$B$3,魂兽!$DF$79:$DF$85,0),2)+INDEX(魂兽!$CN$97:$CU$102,MATCH(魂兽1!$C$3,魂兽!$CM$97:$CM$102,0),2)+INDEX(魂兽!$BP$101:$BW$125,MATCH(魂兽1!$D$3,魂兽!$BO$101:$BO$125,0),2))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255" s="58">
        <f>IF(G255&lt;$A$3,0,INDEX(魂兽!$DG$79:$DN$85,MATCH(魂兽1!$B$3,魂兽!$DF$79:$DF$85,0),3)+INDEX(魂兽!$CN$97:$CU$102,MATCH(魂兽1!$C$3,魂兽!$CM$97:$CM$102,0),3)+INDEX(魂兽!$BP$101:$BW$125,MATCH(魂兽1!$D$3,魂兽!$BO$101:$BO$125,0),3))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255" s="58">
        <f>IF(G255&lt;$A$3,0,INDEX(魂兽!$DG$79:$DN$85,MATCH(魂兽1!$B$3,魂兽!$DF$79:$DF$85,0),5)+INDEX(魂兽!$CN$97:$CU$102,MATCH(魂兽1!$C$3,魂兽!$CM$97:$CM$102,0),5)+INDEX(魂兽!$BP$101:$BW$125,MATCH(魂兽1!$D$3,魂兽!$BO$101:$BO$125,0),5))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255" s="58">
        <f>IF(G255&lt;$A$3,0,INDEX(魂兽!$DG$79:$DN$85,MATCH(魂兽1!$B$3,魂兽!$DF$79:$DF$85,0),6)+INDEX(魂兽!$CN$97:$CU$102,MATCH(魂兽1!$C$3,魂兽!$CM$97:$CM$102,0),6)+INDEX(魂兽!$BP$101:$BW$125,MATCH(魂兽1!$D$3,魂兽!$BO$101:$BO$125,0),6))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255" s="58">
        <v>249</v>
      </c>
      <c r="X255" s="59">
        <f>IF($W255&lt;$L$3,0,INDEX(魂兽!$I$8:$I$126,MATCH(魂兽1!$X$3,魂兽!$G$8:$G$126,1),1))</f>
        <v>0.6</v>
      </c>
      <c r="Y255" s="59">
        <f>IF($W255&lt;$L$3,0,INDEX(魂兽!$I$8:$I$126,MATCH(魂兽1!$X$3,魂兽!$G$8:$G$126,1),1))</f>
        <v>0.6</v>
      </c>
      <c r="Z255" s="59">
        <f>IF($W255&lt;$L$3,0,INDEX(魂兽!$I$8:$I$126,MATCH(魂兽1!$X$3,魂兽!$G$8:$G$126,1),1))</f>
        <v>0.6</v>
      </c>
      <c r="AA255" s="59">
        <f>IF($W255&lt;$L$3,0,INDEX(魂兽!$I$8:$I$126,MATCH(魂兽1!$X$3,魂兽!$G$8:$G$126,1),1))</f>
        <v>0.6</v>
      </c>
      <c r="AB255" s="59">
        <f>IF($W255&lt;$L$3,0,INDEX(魂兽!$I$8:$I$126,MATCH(魂兽1!$X$3,魂兽!$G$8:$G$126,1),1))</f>
        <v>0.6</v>
      </c>
      <c r="AC255" s="59">
        <f>IF($W255&lt;$L$3,0,INDEX(魂兽!$I$8:$I$126,MATCH(魂兽1!$X$3,魂兽!$G$8:$G$126,1),1))</f>
        <v>0.6</v>
      </c>
      <c r="AD255" s="59">
        <f>IF($W255&lt;$L$3,0,INDEX(魂兽!$I$8:$I$126,MATCH(魂兽1!$X$3,魂兽!$G$8:$G$126,1),1))</f>
        <v>0.6</v>
      </c>
      <c r="AE255" s="59">
        <f>IF($W255&lt;$L$3,0,INDEX(魂兽!$I$8:$I$126,MATCH(魂兽1!$X$3,魂兽!$G$8:$G$126,1),1))</f>
        <v>0.6</v>
      </c>
      <c r="AF255" s="59">
        <f>IF($W255&lt;$L$3,0,INDEX(魂兽!$I$8:$I$126,MATCH(魂兽1!$X$3,魂兽!$G$8:$G$126,1),1))</f>
        <v>0.6</v>
      </c>
      <c r="AG255" s="59">
        <f>IF($W255&lt;$L$3,0,INDEX(魂兽!$I$8:$I$126,MATCH(魂兽1!$X$3,魂兽!$G$8:$G$126,1),1))</f>
        <v>0.6</v>
      </c>
      <c r="AH255" s="59">
        <f>IF($W255&lt;$L$3,0,INDEX(魂兽!$I$8:$I$126,MATCH(魂兽1!$X$3,魂兽!$G$8:$G$126,1),1))</f>
        <v>0.6</v>
      </c>
      <c r="AI255" s="59">
        <f>IF($W255&lt;$L$3,0,INDEX(魂兽!$I$8:$I$126,MATCH(魂兽1!$X$3,魂兽!$G$8:$G$126,1),1))</f>
        <v>0.6</v>
      </c>
      <c r="AJ255" s="59">
        <f>IF($W255&lt;$L$3,0,INDEX(魂兽!$I$8:$I$126,MATCH(魂兽1!$X$3,魂兽!$G$8:$G$126,1),1))</f>
        <v>0.6</v>
      </c>
      <c r="AK255" s="59">
        <f>IF($W255&lt;$L$3,0,INDEX(魂兽!$I$8:$I$126,MATCH(魂兽1!$X$3,魂兽!$G$8:$G$126,1),1))</f>
        <v>0.6</v>
      </c>
      <c r="AN255" s="58">
        <v>249</v>
      </c>
      <c r="AO255" s="58">
        <f>IF(G255&lt;$A$3,0,INDEX(魂兽!$DG$79:$DN$85,MATCH(魂兽1!$B$3,魂兽!$DF$79:$DF$85,0),7)+INDEX(魂兽!$CN$97:$CU$102,MATCH(魂兽1!$C$3,魂兽!$CM$97:$CM$102,0),7)+INDEX(魂兽!$BP$101:$BW$125,MATCH(魂兽1!$D$3,魂兽!$BO$101:$BO$125,0),7))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255" s="58">
        <f>IF(G255&lt;$A$3,0,INDEX(魂兽!$DG$79:$DN$85,MATCH(魂兽1!$B$3,魂兽!$DF$79:$DF$85,0),8)+INDEX(魂兽!$CN$97:$CU$102,MATCH(魂兽1!$C$3,魂兽!$CM$97:$CM$102,0),8)+INDEX(魂兽!$BP$101:$BW$125,MATCH(魂兽1!$D$3,魂兽!$BO$101:$BO$125,0),8))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  <row r="256" spans="7:42" x14ac:dyDescent="0.2">
      <c r="G256" s="58">
        <v>250</v>
      </c>
      <c r="H256" s="29">
        <f>IF(G256&lt;$A$3,0,INDEX(魂兽!$DG$79:$DN$85,MATCH(魂兽1!$B$3,魂兽!$DF$79:$DF$85,0),4)+INDEX(魂兽!$CN$97:$CU$102,MATCH(魂兽1!$C$3,魂兽!$CM$97:$CM$102,0),4)+INDEX(魂兽!$BP$101:$BW$125,MATCH(魂兽1!$D$3,魂兽!$BO$101:$BO$125,0),4))</f>
        <v>148988.59999999998</v>
      </c>
      <c r="I256" s="31">
        <f>IF(G256&lt;$A$3,0,INDEX(魂兽!$DG$79:$DN$85,MATCH(魂兽1!$B$3,魂兽!$DF$79:$DF$85,0),1)+INDEX(魂兽!$CN$97:$CU$102,MATCH(魂兽1!$C$3,魂兽!$CM$97:$CM$102,0),1)+INDEX(魂兽!$BP$101:$BW$125,MATCH(魂兽1!$D$3,魂兽!$BO$101:$BO$125,0),1))</f>
        <v>35444</v>
      </c>
      <c r="J256" s="58">
        <f>IF(G256&lt;$A$3,0,INDEX(魂兽!$DG$79:$DN$85,MATCH(魂兽1!$B$3,魂兽!$DF$79:$DF$85,0),2)+INDEX(魂兽!$CN$97:$CU$102,MATCH(魂兽1!$C$3,魂兽!$CM$97:$CM$102,0),2)+INDEX(魂兽!$BP$101:$BW$125,MATCH(魂兽1!$D$3,魂兽!$BO$101:$BO$125,0),2))</f>
        <v>14177.999999999998</v>
      </c>
      <c r="K256" s="58">
        <f>IF(G256&lt;$A$3,0,INDEX(魂兽!$DG$79:$DN$85,MATCH(魂兽1!$B$3,魂兽!$DF$79:$DF$85,0),3)+INDEX(魂兽!$CN$97:$CU$102,MATCH(魂兽1!$C$3,魂兽!$CM$97:$CM$102,0),3)+INDEX(魂兽!$BP$101:$BW$125,MATCH(魂兽1!$D$3,魂兽!$BO$101:$BO$125,0),3))</f>
        <v>14177.999999999998</v>
      </c>
      <c r="T256" s="58">
        <f>IF(G256&lt;$A$3,0,INDEX(魂兽!$DG$79:$DN$85,MATCH(魂兽1!$B$3,魂兽!$DF$79:$DF$85,0),5)+INDEX(魂兽!$CN$97:$CU$102,MATCH(魂兽1!$C$3,魂兽!$CM$97:$CM$102,0),5)+INDEX(魂兽!$BP$101:$BW$125,MATCH(魂兽1!$D$3,魂兽!$BO$101:$BO$125,0),5))</f>
        <v>13971.599999999999</v>
      </c>
      <c r="U256" s="58">
        <f>IF(G256&lt;$A$3,0,INDEX(魂兽!$DG$79:$DN$85,MATCH(魂兽1!$B$3,魂兽!$DF$79:$DF$85,0),6)+INDEX(魂兽!$CN$97:$CU$102,MATCH(魂兽1!$C$3,魂兽!$CM$97:$CM$102,0),6)+INDEX(魂兽!$BP$101:$BW$125,MATCH(魂兽1!$D$3,魂兽!$BO$101:$BO$125,0),6))</f>
        <v>13971.599999999999</v>
      </c>
      <c r="W256" s="58">
        <v>250</v>
      </c>
      <c r="X256" s="59">
        <f>IF($W256&lt;$L$3,0,INDEX(魂兽!$I$8:$I$126,MATCH(魂兽1!$X$3,魂兽!$G$8:$G$126,1),1))</f>
        <v>0.6</v>
      </c>
      <c r="Y256" s="59">
        <f>IF($W256&lt;$L$3,0,INDEX(魂兽!$I$8:$I$126,MATCH(魂兽1!$X$3,魂兽!$G$8:$G$126,1),1))</f>
        <v>0.6</v>
      </c>
      <c r="Z256" s="59">
        <f>IF($W256&lt;$L$3,0,INDEX(魂兽!$I$8:$I$126,MATCH(魂兽1!$X$3,魂兽!$G$8:$G$126,1),1))</f>
        <v>0.6</v>
      </c>
      <c r="AA256" s="59">
        <f>IF($W256&lt;$L$3,0,INDEX(魂兽!$I$8:$I$126,MATCH(魂兽1!$X$3,魂兽!$G$8:$G$126,1),1))</f>
        <v>0.6</v>
      </c>
      <c r="AB256" s="59">
        <f>IF($W256&lt;$L$3,0,INDEX(魂兽!$I$8:$I$126,MATCH(魂兽1!$X$3,魂兽!$G$8:$G$126,1),1))</f>
        <v>0.6</v>
      </c>
      <c r="AC256" s="59">
        <f>IF($W256&lt;$L$3,0,INDEX(魂兽!$I$8:$I$126,MATCH(魂兽1!$X$3,魂兽!$G$8:$G$126,1),1))</f>
        <v>0.6</v>
      </c>
      <c r="AD256" s="59">
        <f>IF($W256&lt;$L$3,0,INDEX(魂兽!$I$8:$I$126,MATCH(魂兽1!$X$3,魂兽!$G$8:$G$126,1),1))</f>
        <v>0.6</v>
      </c>
      <c r="AE256" s="59">
        <f>IF($W256&lt;$L$3,0,INDEX(魂兽!$I$8:$I$126,MATCH(魂兽1!$X$3,魂兽!$G$8:$G$126,1),1))</f>
        <v>0.6</v>
      </c>
      <c r="AF256" s="59">
        <f>IF($W256&lt;$L$3,0,INDEX(魂兽!$I$8:$I$126,MATCH(魂兽1!$X$3,魂兽!$G$8:$G$126,1),1))</f>
        <v>0.6</v>
      </c>
      <c r="AG256" s="59">
        <f>IF($W256&lt;$L$3,0,INDEX(魂兽!$I$8:$I$126,MATCH(魂兽1!$X$3,魂兽!$G$8:$G$126,1),1))</f>
        <v>0.6</v>
      </c>
      <c r="AH256" s="59">
        <f>IF($W256&lt;$L$3,0,INDEX(魂兽!$I$8:$I$126,MATCH(魂兽1!$X$3,魂兽!$G$8:$G$126,1),1))</f>
        <v>0.6</v>
      </c>
      <c r="AI256" s="59">
        <f>IF($W256&lt;$L$3,0,INDEX(魂兽!$I$8:$I$126,MATCH(魂兽1!$X$3,魂兽!$G$8:$G$126,1),1))</f>
        <v>0.6</v>
      </c>
      <c r="AJ256" s="59">
        <f>IF($W256&lt;$L$3,0,INDEX(魂兽!$I$8:$I$126,MATCH(魂兽1!$X$3,魂兽!$G$8:$G$126,1),1))</f>
        <v>0.6</v>
      </c>
      <c r="AK256" s="59">
        <f>IF($W256&lt;$L$3,0,INDEX(魂兽!$I$8:$I$126,MATCH(魂兽1!$X$3,魂兽!$G$8:$G$126,1),1))</f>
        <v>0.6</v>
      </c>
      <c r="AN256" s="58">
        <v>250</v>
      </c>
      <c r="AO256" s="58">
        <f>IF(G256&lt;$A$3,0,INDEX(魂兽!$DG$79:$DN$85,MATCH(魂兽1!$B$3,魂兽!$DF$79:$DF$85,0),7)+INDEX(魂兽!$CN$97:$CU$102,MATCH(魂兽1!$C$3,魂兽!$CM$97:$CM$102,0),7)+INDEX(魂兽!$BP$101:$BW$125,MATCH(魂兽1!$D$3,魂兽!$BO$101:$BO$125,0),7))</f>
        <v>530.4</v>
      </c>
      <c r="AP256" s="58">
        <f>IF(G256&lt;$A$3,0,INDEX(魂兽!$DG$79:$DN$85,MATCH(魂兽1!$B$3,魂兽!$DF$79:$DF$85,0),8)+INDEX(魂兽!$CN$97:$CU$102,MATCH(魂兽1!$C$3,魂兽!$CM$97:$CM$102,0),8)+INDEX(魂兽!$BP$101:$BW$125,MATCH(魂兽1!$D$3,魂兽!$BO$101:$BO$125,0),8))</f>
        <v>530.4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rgb="FF00B050"/>
  </sheetPr>
  <dimension ref="A1"/>
  <sheetViews>
    <sheetView workbookViewId="0">
      <selection activeCell="K17" sqref="K17"/>
    </sheetView>
  </sheetViews>
  <sheetFormatPr defaultRowHeight="14.25" x14ac:dyDescent="0.2"/>
  <sheetData/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C2:BM256"/>
  <sheetViews>
    <sheetView topLeftCell="E1" workbookViewId="0">
      <selection activeCell="L18" sqref="L18"/>
    </sheetView>
  </sheetViews>
  <sheetFormatPr defaultRowHeight="14.25" x14ac:dyDescent="0.2"/>
  <cols>
    <col min="1" max="11" width="9" style="17"/>
    <col min="12" max="12" width="15.125" style="17" bestFit="1" customWidth="1"/>
    <col min="13" max="25" width="9" style="17"/>
    <col min="26" max="26" width="5.625" style="17" bestFit="1" customWidth="1"/>
    <col min="27" max="27" width="9.375" style="17" bestFit="1" customWidth="1"/>
    <col min="28" max="28" width="7.625" style="17" bestFit="1" customWidth="1"/>
    <col min="29" max="29" width="7.5" style="17" bestFit="1" customWidth="1"/>
    <col min="30" max="30" width="8.5" style="17" bestFit="1" customWidth="1"/>
    <col min="31" max="33" width="8.375" style="17" customWidth="1"/>
    <col min="34" max="35" width="9" style="17"/>
    <col min="36" max="36" width="5.125" style="17" customWidth="1"/>
    <col min="37" max="37" width="6.125" style="17" customWidth="1"/>
    <col min="38" max="39" width="9" style="17"/>
    <col min="40" max="45" width="8" style="17" customWidth="1"/>
    <col min="46" max="55" width="9" style="17"/>
    <col min="56" max="56" width="7.25" style="17" customWidth="1"/>
    <col min="57" max="57" width="9" style="17"/>
    <col min="58" max="59" width="9" style="34"/>
    <col min="60" max="16384" width="9" style="17"/>
  </cols>
  <sheetData>
    <row r="2" spans="3:65" x14ac:dyDescent="0.2">
      <c r="BE2" s="30" t="s">
        <v>654</v>
      </c>
    </row>
    <row r="3" spans="3:65" x14ac:dyDescent="0.2">
      <c r="C3" s="17" t="s">
        <v>1632</v>
      </c>
    </row>
    <row r="4" spans="3:65" x14ac:dyDescent="0.2">
      <c r="C4" s="41" t="s">
        <v>1633</v>
      </c>
      <c r="K4" s="17" t="s">
        <v>1634</v>
      </c>
      <c r="AA4" s="17" t="s">
        <v>1635</v>
      </c>
      <c r="AJ4" s="17" t="s">
        <v>1636</v>
      </c>
      <c r="BE4" s="17" t="s">
        <v>1637</v>
      </c>
      <c r="BF4" s="34" t="s">
        <v>1638</v>
      </c>
      <c r="BG4" s="34" t="s">
        <v>956</v>
      </c>
      <c r="BH4" s="17" t="s">
        <v>1639</v>
      </c>
      <c r="BI4" s="17" t="s">
        <v>1640</v>
      </c>
      <c r="BJ4" s="17" t="s">
        <v>1641</v>
      </c>
      <c r="BK4" s="17" t="s">
        <v>1642</v>
      </c>
      <c r="BL4" s="17" t="s">
        <v>1643</v>
      </c>
      <c r="BM4" s="17" t="s">
        <v>1644</v>
      </c>
    </row>
    <row r="5" spans="3:65" x14ac:dyDescent="0.2">
      <c r="C5" s="17" t="s">
        <v>1594</v>
      </c>
      <c r="K5" s="17" t="s">
        <v>1595</v>
      </c>
      <c r="L5" s="17" t="s">
        <v>1014</v>
      </c>
      <c r="M5" s="17" t="s">
        <v>641</v>
      </c>
      <c r="N5" s="17" t="s">
        <v>1645</v>
      </c>
      <c r="O5" s="17" t="s">
        <v>1646</v>
      </c>
      <c r="P5" s="17" t="s">
        <v>1596</v>
      </c>
      <c r="Q5" s="17" t="s">
        <v>1597</v>
      </c>
      <c r="R5" s="17" t="s">
        <v>1176</v>
      </c>
      <c r="S5" s="17" t="s">
        <v>1177</v>
      </c>
      <c r="T5" s="17" t="s">
        <v>606</v>
      </c>
      <c r="U5" s="17" t="s">
        <v>1647</v>
      </c>
      <c r="V5" s="17" t="s">
        <v>609</v>
      </c>
      <c r="W5" s="17" t="s">
        <v>610</v>
      </c>
      <c r="AA5" s="56" t="s">
        <v>1648</v>
      </c>
      <c r="AB5" s="56" t="s">
        <v>1176</v>
      </c>
      <c r="AC5" s="56" t="s">
        <v>1177</v>
      </c>
      <c r="AD5" s="56" t="s">
        <v>606</v>
      </c>
      <c r="AE5" s="56" t="s">
        <v>861</v>
      </c>
      <c r="AF5" s="56" t="s">
        <v>609</v>
      </c>
      <c r="AG5" s="56" t="s">
        <v>610</v>
      </c>
      <c r="AJ5" s="17" t="s">
        <v>1598</v>
      </c>
      <c r="AK5" s="17" t="s">
        <v>592</v>
      </c>
      <c r="AL5" s="17" t="s">
        <v>1599</v>
      </c>
      <c r="AM5" s="17" t="s">
        <v>1600</v>
      </c>
      <c r="AN5" s="17" t="s">
        <v>1176</v>
      </c>
      <c r="AO5" s="17" t="s">
        <v>1177</v>
      </c>
      <c r="AP5" s="17" t="s">
        <v>606</v>
      </c>
      <c r="AQ5" s="17" t="s">
        <v>1647</v>
      </c>
      <c r="AR5" s="17" t="s">
        <v>609</v>
      </c>
      <c r="AS5" s="17" t="s">
        <v>610</v>
      </c>
      <c r="AT5" s="57" t="s">
        <v>1176</v>
      </c>
      <c r="AU5" s="57" t="s">
        <v>1177</v>
      </c>
      <c r="AV5" s="57" t="s">
        <v>606</v>
      </c>
      <c r="AW5" s="57" t="s">
        <v>861</v>
      </c>
      <c r="AX5" s="57" t="s">
        <v>609</v>
      </c>
      <c r="AY5" s="57" t="s">
        <v>610</v>
      </c>
      <c r="BC5" s="17" t="s">
        <v>1649</v>
      </c>
      <c r="BD5" s="17">
        <v>1</v>
      </c>
      <c r="BE5" s="17" t="s">
        <v>1650</v>
      </c>
      <c r="BF5" s="34">
        <v>0</v>
      </c>
      <c r="BG5" s="34">
        <v>0</v>
      </c>
      <c r="BH5" s="17">
        <v>200</v>
      </c>
      <c r="BI5" s="17">
        <v>200</v>
      </c>
    </row>
    <row r="6" spans="3:65" x14ac:dyDescent="0.2">
      <c r="K6" s="17">
        <v>1</v>
      </c>
      <c r="L6" s="17" t="s">
        <v>1601</v>
      </c>
      <c r="M6" s="17">
        <v>0</v>
      </c>
      <c r="N6" s="17">
        <v>1</v>
      </c>
      <c r="O6" s="17">
        <v>1</v>
      </c>
      <c r="P6" s="17">
        <v>40</v>
      </c>
      <c r="Q6" s="17">
        <v>5</v>
      </c>
      <c r="R6" s="17">
        <v>399</v>
      </c>
      <c r="Z6" s="17" t="s">
        <v>1651</v>
      </c>
      <c r="AA6" s="56">
        <v>0</v>
      </c>
      <c r="AB6" s="56">
        <v>100</v>
      </c>
      <c r="AC6" s="56"/>
      <c r="AD6" s="56"/>
      <c r="AE6" s="56"/>
      <c r="AF6" s="56"/>
      <c r="AG6" s="56"/>
      <c r="AJ6" s="17">
        <v>0</v>
      </c>
      <c r="AK6" s="17">
        <v>1</v>
      </c>
      <c r="AL6" s="17">
        <v>6196</v>
      </c>
      <c r="AN6" s="17">
        <v>100</v>
      </c>
      <c r="AT6" s="57">
        <v>1.05</v>
      </c>
      <c r="AU6" s="57">
        <v>1</v>
      </c>
      <c r="AV6" s="57">
        <v>1</v>
      </c>
      <c r="AW6" s="57">
        <v>1</v>
      </c>
      <c r="AX6" s="57">
        <v>1</v>
      </c>
      <c r="AY6" s="57">
        <v>1</v>
      </c>
      <c r="BC6" s="17" t="s">
        <v>1649</v>
      </c>
      <c r="BD6" s="17">
        <v>2</v>
      </c>
      <c r="BE6" s="17" t="s">
        <v>1652</v>
      </c>
      <c r="BF6" s="34">
        <v>0</v>
      </c>
      <c r="BG6" s="34">
        <v>0</v>
      </c>
      <c r="BH6" s="17">
        <v>300</v>
      </c>
      <c r="BI6" s="17">
        <v>300</v>
      </c>
    </row>
    <row r="7" spans="3:65" x14ac:dyDescent="0.2">
      <c r="K7" s="17">
        <v>19</v>
      </c>
      <c r="L7" s="17" t="s">
        <v>1602</v>
      </c>
      <c r="M7" s="17">
        <v>0</v>
      </c>
      <c r="N7" s="17">
        <v>2</v>
      </c>
      <c r="O7" s="17">
        <v>1</v>
      </c>
      <c r="P7" s="17">
        <v>70</v>
      </c>
      <c r="Q7" s="17">
        <v>5</v>
      </c>
      <c r="R7" s="17">
        <v>886</v>
      </c>
      <c r="Z7" s="17" t="s">
        <v>1653</v>
      </c>
      <c r="AA7" s="56">
        <v>1</v>
      </c>
      <c r="AB7" s="56"/>
      <c r="AC7" s="56">
        <v>40</v>
      </c>
      <c r="AD7" s="56">
        <v>40</v>
      </c>
      <c r="AE7" s="56"/>
      <c r="AF7" s="56">
        <v>40</v>
      </c>
      <c r="AG7" s="56">
        <v>40</v>
      </c>
      <c r="AJ7" s="17">
        <v>0</v>
      </c>
      <c r="AK7" s="17">
        <v>2</v>
      </c>
      <c r="AL7" s="17">
        <v>6196</v>
      </c>
      <c r="AM7" s="17">
        <v>1</v>
      </c>
      <c r="AN7" s="17">
        <v>200</v>
      </c>
      <c r="AT7" s="57">
        <v>1.1000000000000001</v>
      </c>
      <c r="AU7" s="57">
        <v>1</v>
      </c>
      <c r="AV7" s="57">
        <v>1</v>
      </c>
      <c r="AW7" s="57">
        <v>1</v>
      </c>
      <c r="AX7" s="57">
        <v>1</v>
      </c>
      <c r="AY7" s="57">
        <v>1</v>
      </c>
      <c r="BC7" s="17" t="s">
        <v>1654</v>
      </c>
      <c r="BD7" s="17">
        <v>3</v>
      </c>
      <c r="BE7" s="17" t="s">
        <v>1655</v>
      </c>
      <c r="BF7" s="34">
        <v>0.5</v>
      </c>
      <c r="BG7" s="34">
        <v>0.5</v>
      </c>
      <c r="BH7" s="17">
        <v>400</v>
      </c>
      <c r="BI7" s="17">
        <v>400</v>
      </c>
    </row>
    <row r="8" spans="3:65" x14ac:dyDescent="0.2">
      <c r="K8" s="17">
        <v>37</v>
      </c>
      <c r="L8" s="17" t="s">
        <v>1603</v>
      </c>
      <c r="M8" s="17">
        <v>0</v>
      </c>
      <c r="N8" s="17">
        <v>3</v>
      </c>
      <c r="O8" s="17">
        <v>1</v>
      </c>
      <c r="P8" s="17">
        <v>100</v>
      </c>
      <c r="Q8" s="17">
        <v>5</v>
      </c>
      <c r="R8" s="17">
        <v>1612</v>
      </c>
      <c r="Z8" s="17" t="s">
        <v>1656</v>
      </c>
      <c r="AA8" s="56">
        <v>2</v>
      </c>
      <c r="AB8" s="56"/>
      <c r="AC8" s="56"/>
      <c r="AD8" s="56"/>
      <c r="AE8" s="56">
        <v>420</v>
      </c>
      <c r="AF8" s="56"/>
      <c r="AG8" s="56"/>
      <c r="AJ8" s="17">
        <v>0</v>
      </c>
      <c r="AK8" s="17">
        <v>3</v>
      </c>
      <c r="AL8" s="17">
        <v>6196</v>
      </c>
      <c r="AM8" s="17">
        <v>2</v>
      </c>
      <c r="AN8" s="17">
        <v>300</v>
      </c>
      <c r="AT8" s="57">
        <v>1.1499999999999999</v>
      </c>
      <c r="AU8" s="57">
        <v>1</v>
      </c>
      <c r="AV8" s="57">
        <v>1</v>
      </c>
      <c r="AW8" s="57">
        <v>1</v>
      </c>
      <c r="AX8" s="57">
        <v>1</v>
      </c>
      <c r="AY8" s="57">
        <v>1</v>
      </c>
      <c r="BC8" s="17" t="s">
        <v>1649</v>
      </c>
      <c r="BD8" s="17">
        <v>4</v>
      </c>
      <c r="BE8" s="17" t="s">
        <v>1657</v>
      </c>
      <c r="BF8" s="34">
        <v>0.1</v>
      </c>
      <c r="BG8" s="34">
        <v>0.1</v>
      </c>
      <c r="BH8" s="17">
        <v>500</v>
      </c>
      <c r="BI8" s="17">
        <v>500</v>
      </c>
    </row>
    <row r="9" spans="3:65" x14ac:dyDescent="0.2">
      <c r="C9" s="17" t="s">
        <v>1658</v>
      </c>
      <c r="K9" s="17">
        <v>55</v>
      </c>
      <c r="L9" s="17" t="s">
        <v>1604</v>
      </c>
      <c r="M9" s="17">
        <v>0</v>
      </c>
      <c r="N9" s="17">
        <v>4</v>
      </c>
      <c r="O9" s="17">
        <v>1</v>
      </c>
      <c r="P9" s="17">
        <v>120</v>
      </c>
      <c r="Q9" s="17">
        <v>5</v>
      </c>
      <c r="R9" s="17">
        <v>2930</v>
      </c>
      <c r="Z9" s="17" t="s">
        <v>1659</v>
      </c>
      <c r="AA9" s="56">
        <v>3</v>
      </c>
      <c r="AB9" s="56">
        <v>100</v>
      </c>
      <c r="AC9" s="56">
        <v>40</v>
      </c>
      <c r="AD9" s="56">
        <v>40</v>
      </c>
      <c r="AE9" s="56"/>
      <c r="AF9" s="56">
        <v>40</v>
      </c>
      <c r="AG9" s="56">
        <v>40</v>
      </c>
      <c r="AJ9" s="17">
        <v>0</v>
      </c>
      <c r="AK9" s="17">
        <v>4</v>
      </c>
      <c r="AL9" s="17">
        <v>6196</v>
      </c>
      <c r="AM9" s="17">
        <v>3</v>
      </c>
      <c r="AN9" s="17">
        <v>400</v>
      </c>
      <c r="AT9" s="57">
        <v>1.2</v>
      </c>
      <c r="AU9" s="57">
        <v>1</v>
      </c>
      <c r="AV9" s="57">
        <v>1</v>
      </c>
      <c r="AW9" s="57">
        <v>1</v>
      </c>
      <c r="AX9" s="57">
        <v>1</v>
      </c>
      <c r="AY9" s="57">
        <v>1</v>
      </c>
      <c r="BC9" s="17" t="s">
        <v>1649</v>
      </c>
      <c r="BD9" s="17">
        <v>5</v>
      </c>
      <c r="BE9" s="17" t="s">
        <v>1660</v>
      </c>
      <c r="BF9" s="34">
        <v>0.1</v>
      </c>
      <c r="BG9" s="34">
        <v>0.1</v>
      </c>
      <c r="BH9" s="17">
        <v>600</v>
      </c>
      <c r="BI9" s="17">
        <v>600</v>
      </c>
    </row>
    <row r="10" spans="3:65" x14ac:dyDescent="0.2">
      <c r="K10" s="17">
        <v>73</v>
      </c>
      <c r="L10" s="17" t="s">
        <v>1605</v>
      </c>
      <c r="M10" s="17">
        <v>0</v>
      </c>
      <c r="N10" s="17">
        <v>5</v>
      </c>
      <c r="O10" s="17">
        <v>1</v>
      </c>
      <c r="P10" s="17">
        <v>140</v>
      </c>
      <c r="Q10" s="17">
        <v>5</v>
      </c>
      <c r="R10" s="17">
        <v>5328</v>
      </c>
      <c r="Z10" s="17" t="s">
        <v>1661</v>
      </c>
      <c r="AA10" s="56">
        <v>4</v>
      </c>
      <c r="AB10" s="56"/>
      <c r="AC10" s="56">
        <v>40</v>
      </c>
      <c r="AD10" s="56">
        <v>40</v>
      </c>
      <c r="AE10" s="56">
        <v>420</v>
      </c>
      <c r="AF10" s="56">
        <v>40</v>
      </c>
      <c r="AG10" s="56">
        <v>40</v>
      </c>
      <c r="AJ10" s="17">
        <v>0</v>
      </c>
      <c r="AK10" s="17">
        <v>5</v>
      </c>
      <c r="AL10" s="17">
        <v>6196</v>
      </c>
      <c r="AM10" s="17">
        <v>4</v>
      </c>
      <c r="AN10" s="17">
        <v>500</v>
      </c>
      <c r="AT10" s="57">
        <v>1.25</v>
      </c>
      <c r="AU10" s="57">
        <v>1</v>
      </c>
      <c r="AV10" s="57">
        <v>1</v>
      </c>
      <c r="AW10" s="57">
        <v>1</v>
      </c>
      <c r="AX10" s="57">
        <v>1</v>
      </c>
      <c r="AY10" s="57">
        <v>1</v>
      </c>
      <c r="BC10" s="17" t="s">
        <v>1649</v>
      </c>
      <c r="BD10" s="17">
        <v>6</v>
      </c>
      <c r="BE10" s="17" t="s">
        <v>1662</v>
      </c>
      <c r="BF10" s="34">
        <v>0.15</v>
      </c>
      <c r="BG10" s="34">
        <v>0.15</v>
      </c>
      <c r="BH10" s="17">
        <v>800</v>
      </c>
      <c r="BI10" s="17">
        <v>800</v>
      </c>
    </row>
    <row r="11" spans="3:65" x14ac:dyDescent="0.2">
      <c r="K11" s="17">
        <v>91</v>
      </c>
      <c r="L11" s="17" t="s">
        <v>1606</v>
      </c>
      <c r="M11" s="17">
        <v>0</v>
      </c>
      <c r="N11" s="17">
        <v>6</v>
      </c>
      <c r="O11" s="17">
        <v>1</v>
      </c>
      <c r="P11" s="17">
        <v>160</v>
      </c>
      <c r="Q11" s="17">
        <v>5</v>
      </c>
      <c r="R11" s="17">
        <v>9686</v>
      </c>
      <c r="Z11" s="17" t="s">
        <v>1663</v>
      </c>
      <c r="AA11" s="56">
        <v>5</v>
      </c>
      <c r="AB11" s="56">
        <v>100</v>
      </c>
      <c r="AC11" s="56"/>
      <c r="AD11" s="56"/>
      <c r="AE11" s="56">
        <v>420</v>
      </c>
      <c r="AF11" s="56"/>
      <c r="AG11" s="56"/>
      <c r="AJ11" s="17">
        <v>1</v>
      </c>
      <c r="AK11" s="17">
        <v>1</v>
      </c>
      <c r="AL11" s="17">
        <v>6196</v>
      </c>
      <c r="AO11" s="17">
        <v>50</v>
      </c>
      <c r="AP11" s="17">
        <v>50</v>
      </c>
      <c r="AR11" s="17">
        <v>50</v>
      </c>
      <c r="AS11" s="17">
        <v>50</v>
      </c>
      <c r="AT11" s="57">
        <v>1</v>
      </c>
      <c r="AU11" s="57">
        <v>1.05</v>
      </c>
      <c r="AV11" s="57">
        <v>1.05</v>
      </c>
      <c r="AW11" s="57">
        <v>1</v>
      </c>
      <c r="AX11" s="57">
        <v>1.05</v>
      </c>
      <c r="AY11" s="57">
        <v>1.05</v>
      </c>
      <c r="BC11" s="17" t="s">
        <v>1649</v>
      </c>
      <c r="BD11" s="17">
        <v>7</v>
      </c>
      <c r="BE11" s="17" t="s">
        <v>1664</v>
      </c>
      <c r="BF11" s="34">
        <v>0.2</v>
      </c>
      <c r="BG11" s="34">
        <v>0.2</v>
      </c>
      <c r="BH11" s="17">
        <v>1000</v>
      </c>
      <c r="BI11" s="17">
        <v>1000</v>
      </c>
    </row>
    <row r="12" spans="3:65" x14ac:dyDescent="0.2">
      <c r="K12" s="17">
        <v>109</v>
      </c>
      <c r="L12" s="17" t="s">
        <v>1607</v>
      </c>
      <c r="M12" s="17">
        <v>0</v>
      </c>
      <c r="N12" s="17">
        <v>7</v>
      </c>
      <c r="O12" s="17">
        <v>1</v>
      </c>
      <c r="P12" s="17">
        <v>180</v>
      </c>
      <c r="Q12" s="17">
        <v>5</v>
      </c>
      <c r="R12" s="17">
        <v>17611</v>
      </c>
      <c r="AJ12" s="17">
        <v>1</v>
      </c>
      <c r="AK12" s="17">
        <v>2</v>
      </c>
      <c r="AL12" s="17">
        <v>6196</v>
      </c>
      <c r="AM12" s="17">
        <v>1</v>
      </c>
      <c r="AO12" s="17">
        <v>100</v>
      </c>
      <c r="AP12" s="17">
        <v>100</v>
      </c>
      <c r="AR12" s="17">
        <v>100</v>
      </c>
      <c r="AS12" s="17">
        <v>100</v>
      </c>
      <c r="AT12" s="57">
        <v>1</v>
      </c>
      <c r="AU12" s="57">
        <v>1.1000000000000001</v>
      </c>
      <c r="AV12" s="57">
        <v>1.1000000000000001</v>
      </c>
      <c r="AW12" s="57">
        <v>1</v>
      </c>
      <c r="AX12" s="57">
        <v>1.1000000000000001</v>
      </c>
      <c r="AY12" s="57">
        <v>1.1000000000000001</v>
      </c>
      <c r="BC12" s="17" t="s">
        <v>1665</v>
      </c>
      <c r="BD12" s="17">
        <v>1</v>
      </c>
      <c r="BE12" s="17" t="s">
        <v>1666</v>
      </c>
      <c r="BF12" s="34">
        <v>0</v>
      </c>
      <c r="BG12" s="34">
        <v>0</v>
      </c>
      <c r="BJ12" s="17">
        <v>200</v>
      </c>
      <c r="BK12" s="17">
        <v>200</v>
      </c>
    </row>
    <row r="13" spans="3:65" x14ac:dyDescent="0.2">
      <c r="K13" s="17">
        <v>2</v>
      </c>
      <c r="L13" s="17" t="s">
        <v>1601</v>
      </c>
      <c r="M13" s="17">
        <v>1</v>
      </c>
      <c r="N13" s="17">
        <v>1</v>
      </c>
      <c r="O13" s="17">
        <v>1</v>
      </c>
      <c r="P13" s="17">
        <v>40</v>
      </c>
      <c r="Q13" s="17">
        <v>5</v>
      </c>
      <c r="S13" s="17">
        <v>160</v>
      </c>
      <c r="T13" s="17">
        <v>160</v>
      </c>
      <c r="V13" s="17">
        <v>160</v>
      </c>
      <c r="W13" s="17">
        <v>160</v>
      </c>
      <c r="AJ13" s="17">
        <v>1</v>
      </c>
      <c r="AK13" s="17">
        <v>3</v>
      </c>
      <c r="AL13" s="17">
        <v>6196</v>
      </c>
      <c r="AM13" s="17">
        <v>2</v>
      </c>
      <c r="AO13" s="17">
        <v>150</v>
      </c>
      <c r="AP13" s="17">
        <v>150</v>
      </c>
      <c r="AR13" s="17">
        <v>150</v>
      </c>
      <c r="AS13" s="17">
        <v>150</v>
      </c>
      <c r="AT13" s="57">
        <v>1</v>
      </c>
      <c r="AU13" s="57">
        <v>1.1499999999999999</v>
      </c>
      <c r="AV13" s="57">
        <v>1.1499999999999999</v>
      </c>
      <c r="AW13" s="57">
        <v>1</v>
      </c>
      <c r="AX13" s="57">
        <v>1.1499999999999999</v>
      </c>
      <c r="AY13" s="57">
        <v>1.1499999999999999</v>
      </c>
      <c r="BC13" s="17" t="s">
        <v>1665</v>
      </c>
      <c r="BD13" s="17">
        <v>2</v>
      </c>
      <c r="BE13" s="17" t="s">
        <v>1667</v>
      </c>
      <c r="BF13" s="34">
        <v>0</v>
      </c>
      <c r="BG13" s="34">
        <v>0</v>
      </c>
      <c r="BJ13" s="17">
        <v>300</v>
      </c>
      <c r="BK13" s="17">
        <v>300</v>
      </c>
    </row>
    <row r="14" spans="3:65" x14ac:dyDescent="0.2">
      <c r="K14" s="17">
        <v>20</v>
      </c>
      <c r="L14" s="17" t="s">
        <v>1602</v>
      </c>
      <c r="M14" s="17">
        <v>1</v>
      </c>
      <c r="N14" s="17">
        <v>2</v>
      </c>
      <c r="O14" s="17">
        <v>1</v>
      </c>
      <c r="P14" s="17">
        <v>70</v>
      </c>
      <c r="Q14" s="17">
        <v>5</v>
      </c>
      <c r="S14" s="17">
        <v>355</v>
      </c>
      <c r="T14" s="17">
        <v>355</v>
      </c>
      <c r="V14" s="17">
        <v>355</v>
      </c>
      <c r="W14" s="17">
        <v>355</v>
      </c>
      <c r="AJ14" s="17">
        <v>1</v>
      </c>
      <c r="AK14" s="17">
        <v>4</v>
      </c>
      <c r="AL14" s="17">
        <v>6196</v>
      </c>
      <c r="AM14" s="17">
        <v>3</v>
      </c>
      <c r="AO14" s="17">
        <v>200</v>
      </c>
      <c r="AP14" s="17">
        <v>200</v>
      </c>
      <c r="AR14" s="17">
        <v>200</v>
      </c>
      <c r="AS14" s="17">
        <v>200</v>
      </c>
      <c r="AT14" s="57">
        <v>1</v>
      </c>
      <c r="AU14" s="57">
        <v>1.2</v>
      </c>
      <c r="AV14" s="57">
        <v>1.2</v>
      </c>
      <c r="AW14" s="57">
        <v>1</v>
      </c>
      <c r="AX14" s="57">
        <v>1.2</v>
      </c>
      <c r="AY14" s="57">
        <v>1.2</v>
      </c>
      <c r="BC14" s="17" t="s">
        <v>1665</v>
      </c>
      <c r="BD14" s="17">
        <v>3</v>
      </c>
      <c r="BE14" s="17" t="s">
        <v>1668</v>
      </c>
      <c r="BF14" s="34">
        <v>0.5</v>
      </c>
      <c r="BG14" s="34">
        <v>0.5</v>
      </c>
      <c r="BJ14" s="17">
        <v>400</v>
      </c>
      <c r="BK14" s="17">
        <v>400</v>
      </c>
    </row>
    <row r="15" spans="3:65" x14ac:dyDescent="0.2">
      <c r="K15" s="17">
        <v>38</v>
      </c>
      <c r="L15" s="17" t="s">
        <v>1603</v>
      </c>
      <c r="M15" s="17">
        <v>1</v>
      </c>
      <c r="N15" s="17">
        <v>3</v>
      </c>
      <c r="O15" s="17">
        <v>1</v>
      </c>
      <c r="P15" s="17">
        <v>100</v>
      </c>
      <c r="Q15" s="17">
        <v>5</v>
      </c>
      <c r="S15" s="17">
        <v>646</v>
      </c>
      <c r="T15" s="17">
        <v>646</v>
      </c>
      <c r="V15" s="17">
        <v>646</v>
      </c>
      <c r="W15" s="17">
        <v>646</v>
      </c>
      <c r="AJ15" s="17">
        <v>1</v>
      </c>
      <c r="AK15" s="17">
        <v>5</v>
      </c>
      <c r="AL15" s="17">
        <v>6196</v>
      </c>
      <c r="AM15" s="17">
        <v>4</v>
      </c>
      <c r="AO15" s="17">
        <v>250</v>
      </c>
      <c r="AP15" s="17">
        <v>250</v>
      </c>
      <c r="AR15" s="17">
        <v>250</v>
      </c>
      <c r="AS15" s="17">
        <v>250</v>
      </c>
      <c r="AT15" s="57">
        <v>1</v>
      </c>
      <c r="AU15" s="57">
        <v>1.25</v>
      </c>
      <c r="AV15" s="57">
        <v>1.25</v>
      </c>
      <c r="AW15" s="57">
        <v>1</v>
      </c>
      <c r="AX15" s="57">
        <v>1.25</v>
      </c>
      <c r="AY15" s="57">
        <v>1.25</v>
      </c>
      <c r="BC15" s="17" t="s">
        <v>1665</v>
      </c>
      <c r="BD15" s="17">
        <v>4</v>
      </c>
      <c r="BE15" s="17" t="s">
        <v>1669</v>
      </c>
      <c r="BF15" s="34">
        <v>0.1</v>
      </c>
      <c r="BG15" s="34">
        <v>0.1</v>
      </c>
      <c r="BJ15" s="17">
        <v>500</v>
      </c>
      <c r="BK15" s="17">
        <v>500</v>
      </c>
    </row>
    <row r="16" spans="3:65" x14ac:dyDescent="0.2">
      <c r="K16" s="17">
        <v>56</v>
      </c>
      <c r="L16" s="17" t="s">
        <v>1604</v>
      </c>
      <c r="M16" s="17">
        <v>1</v>
      </c>
      <c r="N16" s="17">
        <v>4</v>
      </c>
      <c r="O16" s="17">
        <v>1</v>
      </c>
      <c r="P16" s="17">
        <v>120</v>
      </c>
      <c r="Q16" s="17">
        <v>5</v>
      </c>
      <c r="S16" s="17">
        <v>1173</v>
      </c>
      <c r="T16" s="17">
        <v>1173</v>
      </c>
      <c r="V16" s="17">
        <v>1173</v>
      </c>
      <c r="W16" s="17">
        <v>1173</v>
      </c>
      <c r="AA16" s="17" t="s">
        <v>1670</v>
      </c>
      <c r="AJ16" s="17">
        <v>2</v>
      </c>
      <c r="AK16" s="17">
        <v>1</v>
      </c>
      <c r="AL16" s="17">
        <v>6196</v>
      </c>
      <c r="AQ16" s="17">
        <v>1000</v>
      </c>
      <c r="AT16" s="57">
        <v>1</v>
      </c>
      <c r="AU16" s="57">
        <v>1</v>
      </c>
      <c r="AV16" s="57">
        <v>1</v>
      </c>
      <c r="AW16" s="57">
        <v>1.05</v>
      </c>
      <c r="AX16" s="57">
        <v>1</v>
      </c>
      <c r="AY16" s="57">
        <v>1</v>
      </c>
      <c r="BC16" s="17" t="s">
        <v>1665</v>
      </c>
      <c r="BD16" s="17">
        <v>5</v>
      </c>
      <c r="BE16" s="17" t="s">
        <v>1671</v>
      </c>
      <c r="BF16" s="34">
        <v>0.1</v>
      </c>
      <c r="BG16" s="34">
        <v>0.1</v>
      </c>
      <c r="BJ16" s="17">
        <v>600</v>
      </c>
      <c r="BK16" s="17">
        <v>600</v>
      </c>
    </row>
    <row r="17" spans="11:65" x14ac:dyDescent="0.2">
      <c r="K17" s="17">
        <v>74</v>
      </c>
      <c r="L17" s="17" t="s">
        <v>1605</v>
      </c>
      <c r="M17" s="17">
        <v>1</v>
      </c>
      <c r="N17" s="17">
        <v>5</v>
      </c>
      <c r="O17" s="17">
        <v>1</v>
      </c>
      <c r="P17" s="17">
        <v>140</v>
      </c>
      <c r="Q17" s="17">
        <v>5</v>
      </c>
      <c r="S17" s="17">
        <v>2132</v>
      </c>
      <c r="T17" s="17">
        <v>2132</v>
      </c>
      <c r="V17" s="17">
        <v>2132</v>
      </c>
      <c r="W17" s="17">
        <v>2132</v>
      </c>
      <c r="AJ17" s="17">
        <v>2</v>
      </c>
      <c r="AK17" s="17">
        <v>2</v>
      </c>
      <c r="AL17" s="17">
        <v>6196</v>
      </c>
      <c r="AM17" s="17">
        <v>1</v>
      </c>
      <c r="AQ17" s="17">
        <v>2000</v>
      </c>
      <c r="AT17" s="57">
        <v>1</v>
      </c>
      <c r="AU17" s="57">
        <v>1</v>
      </c>
      <c r="AV17" s="57">
        <v>1</v>
      </c>
      <c r="AW17" s="57">
        <v>1.1000000000000001</v>
      </c>
      <c r="AX17" s="57">
        <v>1</v>
      </c>
      <c r="AY17" s="57">
        <v>1</v>
      </c>
      <c r="BC17" s="17" t="s">
        <v>1672</v>
      </c>
      <c r="BD17" s="17">
        <v>6</v>
      </c>
      <c r="BE17" s="17" t="s">
        <v>1673</v>
      </c>
      <c r="BF17" s="34">
        <v>0.15</v>
      </c>
      <c r="BG17" s="34">
        <v>0.15</v>
      </c>
      <c r="BJ17" s="17">
        <v>800</v>
      </c>
      <c r="BK17" s="17">
        <v>800</v>
      </c>
    </row>
    <row r="18" spans="11:65" x14ac:dyDescent="0.2">
      <c r="K18" s="17">
        <v>92</v>
      </c>
      <c r="L18" s="17" t="s">
        <v>1606</v>
      </c>
      <c r="M18" s="17">
        <v>1</v>
      </c>
      <c r="N18" s="17">
        <v>6</v>
      </c>
      <c r="O18" s="17">
        <v>1</v>
      </c>
      <c r="P18" s="17">
        <v>160</v>
      </c>
      <c r="Q18" s="17">
        <v>5</v>
      </c>
      <c r="S18" s="17">
        <v>3876</v>
      </c>
      <c r="T18" s="17">
        <v>3876</v>
      </c>
      <c r="V18" s="17">
        <v>3876</v>
      </c>
      <c r="W18" s="17">
        <v>3876</v>
      </c>
      <c r="AB18" s="56" t="s">
        <v>1176</v>
      </c>
      <c r="AC18" s="56" t="s">
        <v>1177</v>
      </c>
      <c r="AD18" s="56" t="s">
        <v>606</v>
      </c>
      <c r="AE18" s="56" t="s">
        <v>861</v>
      </c>
      <c r="AF18" s="56" t="s">
        <v>609</v>
      </c>
      <c r="AG18" s="56" t="s">
        <v>610</v>
      </c>
      <c r="AJ18" s="17">
        <v>2</v>
      </c>
      <c r="AK18" s="17">
        <v>3</v>
      </c>
      <c r="AL18" s="17">
        <v>6196</v>
      </c>
      <c r="AM18" s="17">
        <v>2</v>
      </c>
      <c r="AQ18" s="17">
        <v>3000</v>
      </c>
      <c r="AT18" s="57">
        <v>1</v>
      </c>
      <c r="AU18" s="57">
        <v>1</v>
      </c>
      <c r="AV18" s="57">
        <v>1</v>
      </c>
      <c r="AW18" s="57">
        <v>1.1499999999999999</v>
      </c>
      <c r="AX18" s="57">
        <v>1</v>
      </c>
      <c r="AY18" s="57">
        <v>1</v>
      </c>
      <c r="BC18" s="17" t="s">
        <v>1672</v>
      </c>
      <c r="BD18" s="17">
        <v>7</v>
      </c>
      <c r="BE18" s="17" t="s">
        <v>1674</v>
      </c>
      <c r="BF18" s="34">
        <v>0.2</v>
      </c>
      <c r="BG18" s="34">
        <v>0.2</v>
      </c>
      <c r="BJ18" s="17">
        <v>1000</v>
      </c>
      <c r="BK18" s="17">
        <v>1000</v>
      </c>
    </row>
    <row r="19" spans="11:65" x14ac:dyDescent="0.2">
      <c r="K19" s="17">
        <v>110</v>
      </c>
      <c r="L19" s="17" t="s">
        <v>1607</v>
      </c>
      <c r="M19" s="17">
        <v>1</v>
      </c>
      <c r="N19" s="17">
        <v>7</v>
      </c>
      <c r="O19" s="17">
        <v>1</v>
      </c>
      <c r="P19" s="17">
        <v>180</v>
      </c>
      <c r="Q19" s="17">
        <v>5</v>
      </c>
      <c r="S19" s="17">
        <v>7046</v>
      </c>
      <c r="T19" s="17">
        <v>7046</v>
      </c>
      <c r="V19" s="17">
        <v>7046</v>
      </c>
      <c r="W19" s="17">
        <v>7046</v>
      </c>
      <c r="AB19" s="17">
        <f>SUM(AB6:AB11)</f>
        <v>300</v>
      </c>
      <c r="AC19" s="17">
        <f t="shared" ref="AC19:AG19" si="0">SUM(AC6:AC11)</f>
        <v>120</v>
      </c>
      <c r="AD19" s="17">
        <f t="shared" si="0"/>
        <v>120</v>
      </c>
      <c r="AE19" s="17">
        <f t="shared" si="0"/>
        <v>1260</v>
      </c>
      <c r="AF19" s="17">
        <f t="shared" si="0"/>
        <v>120</v>
      </c>
      <c r="AG19" s="17">
        <f t="shared" si="0"/>
        <v>120</v>
      </c>
      <c r="AJ19" s="17">
        <v>2</v>
      </c>
      <c r="AK19" s="17">
        <v>4</v>
      </c>
      <c r="AL19" s="17">
        <v>6196</v>
      </c>
      <c r="AM19" s="17">
        <v>3</v>
      </c>
      <c r="AQ19" s="17">
        <v>4000</v>
      </c>
      <c r="AT19" s="57">
        <v>1</v>
      </c>
      <c r="AU19" s="57">
        <v>1</v>
      </c>
      <c r="AV19" s="57">
        <v>1</v>
      </c>
      <c r="AW19" s="57">
        <v>1.2</v>
      </c>
      <c r="AX19" s="57">
        <v>1</v>
      </c>
      <c r="AY19" s="57">
        <v>1</v>
      </c>
      <c r="BC19" s="17" t="s">
        <v>1675</v>
      </c>
      <c r="BD19" s="17">
        <v>1</v>
      </c>
      <c r="BE19" s="17" t="s">
        <v>1676</v>
      </c>
      <c r="BF19" s="34">
        <v>0</v>
      </c>
      <c r="BG19" s="34">
        <v>0</v>
      </c>
      <c r="BL19" s="17">
        <v>200</v>
      </c>
      <c r="BM19" s="17">
        <v>200</v>
      </c>
    </row>
    <row r="20" spans="11:65" x14ac:dyDescent="0.2">
      <c r="K20" s="17">
        <v>3</v>
      </c>
      <c r="L20" s="17" t="s">
        <v>1601</v>
      </c>
      <c r="M20" s="17">
        <v>2</v>
      </c>
      <c r="N20" s="17">
        <v>1</v>
      </c>
      <c r="O20" s="17">
        <v>1</v>
      </c>
      <c r="P20" s="17">
        <v>40</v>
      </c>
      <c r="Q20" s="17">
        <v>5</v>
      </c>
      <c r="U20" s="17">
        <v>1675</v>
      </c>
      <c r="AJ20" s="17">
        <v>2</v>
      </c>
      <c r="AK20" s="17">
        <v>5</v>
      </c>
      <c r="AL20" s="17">
        <v>6196</v>
      </c>
      <c r="AM20" s="17">
        <v>4</v>
      </c>
      <c r="AQ20" s="17">
        <v>5000</v>
      </c>
      <c r="AT20" s="57">
        <v>1</v>
      </c>
      <c r="AU20" s="57">
        <v>1</v>
      </c>
      <c r="AV20" s="57">
        <v>1</v>
      </c>
      <c r="AW20" s="57">
        <v>1.25</v>
      </c>
      <c r="AX20" s="57">
        <v>1</v>
      </c>
      <c r="AY20" s="57">
        <v>1</v>
      </c>
      <c r="BC20" s="17" t="s">
        <v>1677</v>
      </c>
      <c r="BD20" s="17">
        <v>2</v>
      </c>
      <c r="BE20" s="17" t="s">
        <v>1678</v>
      </c>
      <c r="BF20" s="34">
        <v>0</v>
      </c>
      <c r="BG20" s="34">
        <v>0</v>
      </c>
      <c r="BL20" s="17">
        <v>300</v>
      </c>
      <c r="BM20" s="17">
        <v>300</v>
      </c>
    </row>
    <row r="21" spans="11:65" x14ac:dyDescent="0.2">
      <c r="K21" s="17">
        <v>21</v>
      </c>
      <c r="L21" s="17" t="s">
        <v>1602</v>
      </c>
      <c r="M21" s="17">
        <v>2</v>
      </c>
      <c r="N21" s="17">
        <v>2</v>
      </c>
      <c r="O21" s="17">
        <v>1</v>
      </c>
      <c r="P21" s="17">
        <v>70</v>
      </c>
      <c r="Q21" s="17">
        <v>5</v>
      </c>
      <c r="U21" s="17">
        <v>3722</v>
      </c>
      <c r="AJ21" s="17">
        <v>3</v>
      </c>
      <c r="AK21" s="17">
        <v>1</v>
      </c>
      <c r="AL21" s="17">
        <v>6196</v>
      </c>
      <c r="AN21" s="17">
        <v>50</v>
      </c>
      <c r="AO21" s="17">
        <v>25</v>
      </c>
      <c r="AP21" s="17">
        <v>25</v>
      </c>
      <c r="AT21" s="57">
        <v>1.05</v>
      </c>
      <c r="AU21" s="57">
        <v>1.05</v>
      </c>
      <c r="AV21" s="57">
        <v>1.05</v>
      </c>
      <c r="AW21" s="57">
        <v>1</v>
      </c>
      <c r="AX21" s="57">
        <v>1</v>
      </c>
      <c r="AY21" s="57">
        <v>1</v>
      </c>
      <c r="BC21" s="17" t="s">
        <v>1677</v>
      </c>
      <c r="BD21" s="17">
        <v>3</v>
      </c>
      <c r="BE21" s="17" t="s">
        <v>1679</v>
      </c>
      <c r="BF21" s="34">
        <v>0.5</v>
      </c>
      <c r="BG21" s="34">
        <v>0.5</v>
      </c>
      <c r="BL21" s="17">
        <v>400</v>
      </c>
      <c r="BM21" s="17">
        <v>400</v>
      </c>
    </row>
    <row r="22" spans="11:65" x14ac:dyDescent="0.2">
      <c r="K22" s="17">
        <v>39</v>
      </c>
      <c r="L22" s="17" t="s">
        <v>1603</v>
      </c>
      <c r="M22" s="17">
        <v>2</v>
      </c>
      <c r="N22" s="17">
        <v>3</v>
      </c>
      <c r="O22" s="17">
        <v>1</v>
      </c>
      <c r="P22" s="17">
        <v>100</v>
      </c>
      <c r="Q22" s="17">
        <v>5</v>
      </c>
      <c r="U22" s="17">
        <v>6768</v>
      </c>
      <c r="AJ22" s="17">
        <v>3</v>
      </c>
      <c r="AK22" s="17">
        <v>2</v>
      </c>
      <c r="AL22" s="17">
        <v>6196</v>
      </c>
      <c r="AM22" s="17">
        <v>1</v>
      </c>
      <c r="AN22" s="17">
        <v>100</v>
      </c>
      <c r="AO22" s="17">
        <v>50</v>
      </c>
      <c r="AP22" s="17">
        <v>50</v>
      </c>
      <c r="AT22" s="57">
        <v>1.1000000000000001</v>
      </c>
      <c r="AU22" s="57">
        <v>1.1000000000000001</v>
      </c>
      <c r="AV22" s="57">
        <v>1.1000000000000001</v>
      </c>
      <c r="AW22" s="57">
        <v>1</v>
      </c>
      <c r="AX22" s="57">
        <v>1</v>
      </c>
      <c r="AY22" s="57">
        <v>1</v>
      </c>
      <c r="BC22" s="17" t="s">
        <v>1677</v>
      </c>
      <c r="BD22" s="17">
        <v>4</v>
      </c>
      <c r="BE22" s="17" t="s">
        <v>1680</v>
      </c>
      <c r="BF22" s="34">
        <v>0.1</v>
      </c>
      <c r="BG22" s="34">
        <v>0.1</v>
      </c>
      <c r="BL22" s="17">
        <v>500</v>
      </c>
      <c r="BM22" s="17">
        <v>500</v>
      </c>
    </row>
    <row r="23" spans="11:65" x14ac:dyDescent="0.2">
      <c r="K23" s="17">
        <v>57</v>
      </c>
      <c r="L23" s="17" t="s">
        <v>1604</v>
      </c>
      <c r="M23" s="17">
        <v>2</v>
      </c>
      <c r="N23" s="17">
        <v>4</v>
      </c>
      <c r="O23" s="17">
        <v>1</v>
      </c>
      <c r="P23" s="17">
        <v>120</v>
      </c>
      <c r="Q23" s="17">
        <v>5</v>
      </c>
      <c r="U23" s="17">
        <v>12306</v>
      </c>
      <c r="AJ23" s="17">
        <v>3</v>
      </c>
      <c r="AK23" s="17">
        <v>3</v>
      </c>
      <c r="AL23" s="17">
        <v>6196</v>
      </c>
      <c r="AM23" s="17">
        <v>2</v>
      </c>
      <c r="AN23" s="17">
        <v>150</v>
      </c>
      <c r="AO23" s="17">
        <v>75</v>
      </c>
      <c r="AP23" s="17">
        <v>75</v>
      </c>
      <c r="AT23" s="57">
        <v>1.1499999999999999</v>
      </c>
      <c r="AU23" s="57">
        <v>1.1499999999999999</v>
      </c>
      <c r="AV23" s="57">
        <v>1.1499999999999999</v>
      </c>
      <c r="AW23" s="57">
        <v>1</v>
      </c>
      <c r="AX23" s="57">
        <v>1</v>
      </c>
      <c r="AY23" s="57">
        <v>1</v>
      </c>
      <c r="BC23" s="17" t="s">
        <v>1681</v>
      </c>
      <c r="BD23" s="17">
        <v>5</v>
      </c>
      <c r="BE23" s="17" t="s">
        <v>1682</v>
      </c>
      <c r="BF23" s="34">
        <v>0.1</v>
      </c>
      <c r="BG23" s="34">
        <v>0.1</v>
      </c>
      <c r="BL23" s="17">
        <v>600</v>
      </c>
      <c r="BM23" s="17">
        <v>600</v>
      </c>
    </row>
    <row r="24" spans="11:65" x14ac:dyDescent="0.2">
      <c r="K24" s="17">
        <v>75</v>
      </c>
      <c r="L24" s="17" t="s">
        <v>1605</v>
      </c>
      <c r="M24" s="17">
        <v>2</v>
      </c>
      <c r="N24" s="17">
        <v>5</v>
      </c>
      <c r="O24" s="17">
        <v>1</v>
      </c>
      <c r="P24" s="17">
        <v>140</v>
      </c>
      <c r="Q24" s="17">
        <v>5</v>
      </c>
      <c r="U24" s="17">
        <v>22374</v>
      </c>
      <c r="AJ24" s="17">
        <v>3</v>
      </c>
      <c r="AK24" s="17">
        <v>4</v>
      </c>
      <c r="AL24" s="17">
        <v>6196</v>
      </c>
      <c r="AM24" s="17">
        <v>3</v>
      </c>
      <c r="AN24" s="17">
        <v>200</v>
      </c>
      <c r="AO24" s="17">
        <v>100</v>
      </c>
      <c r="AP24" s="17">
        <v>100</v>
      </c>
      <c r="AT24" s="57">
        <v>1.2</v>
      </c>
      <c r="AU24" s="57">
        <v>1.2</v>
      </c>
      <c r="AV24" s="57">
        <v>1.2</v>
      </c>
      <c r="AW24" s="57">
        <v>1</v>
      </c>
      <c r="AX24" s="57">
        <v>1</v>
      </c>
      <c r="AY24" s="57">
        <v>1</v>
      </c>
      <c r="BC24" s="17" t="s">
        <v>1681</v>
      </c>
      <c r="BD24" s="17">
        <v>6</v>
      </c>
      <c r="BE24" s="17" t="s">
        <v>1683</v>
      </c>
      <c r="BF24" s="34">
        <v>0.15</v>
      </c>
      <c r="BG24" s="34">
        <v>0.15</v>
      </c>
      <c r="BL24" s="17">
        <v>800</v>
      </c>
      <c r="BM24" s="17">
        <v>800</v>
      </c>
    </row>
    <row r="25" spans="11:65" x14ac:dyDescent="0.2">
      <c r="K25" s="17">
        <v>93</v>
      </c>
      <c r="L25" s="17" t="s">
        <v>1606</v>
      </c>
      <c r="M25" s="17">
        <v>2</v>
      </c>
      <c r="N25" s="17">
        <v>6</v>
      </c>
      <c r="O25" s="17">
        <v>1</v>
      </c>
      <c r="P25" s="17">
        <v>160</v>
      </c>
      <c r="Q25" s="17">
        <v>5</v>
      </c>
      <c r="U25" s="17">
        <v>40679</v>
      </c>
      <c r="AJ25" s="17">
        <v>3</v>
      </c>
      <c r="AK25" s="17">
        <v>5</v>
      </c>
      <c r="AL25" s="17">
        <v>6196</v>
      </c>
      <c r="AM25" s="17">
        <v>4</v>
      </c>
      <c r="AN25" s="17">
        <v>250</v>
      </c>
      <c r="AO25" s="17">
        <v>125</v>
      </c>
      <c r="AP25" s="17">
        <v>125</v>
      </c>
      <c r="AT25" s="57">
        <v>1.25</v>
      </c>
      <c r="AU25" s="57">
        <v>1.25</v>
      </c>
      <c r="AV25" s="57">
        <v>1.25</v>
      </c>
      <c r="AW25" s="57">
        <v>1</v>
      </c>
      <c r="AX25" s="57">
        <v>1</v>
      </c>
      <c r="AY25" s="57">
        <v>1</v>
      </c>
      <c r="BC25" s="17" t="s">
        <v>1681</v>
      </c>
      <c r="BD25" s="17">
        <v>7</v>
      </c>
      <c r="BE25" s="17" t="s">
        <v>1684</v>
      </c>
      <c r="BF25" s="34">
        <v>0.2</v>
      </c>
      <c r="BG25" s="34">
        <v>0.2</v>
      </c>
      <c r="BL25" s="17">
        <v>1000</v>
      </c>
      <c r="BM25" s="17">
        <v>1000</v>
      </c>
    </row>
    <row r="26" spans="11:65" x14ac:dyDescent="0.2">
      <c r="K26" s="17">
        <v>111</v>
      </c>
      <c r="L26" s="17" t="s">
        <v>1607</v>
      </c>
      <c r="M26" s="17">
        <v>2</v>
      </c>
      <c r="N26" s="17">
        <v>7</v>
      </c>
      <c r="O26" s="17">
        <v>1</v>
      </c>
      <c r="P26" s="17">
        <v>180</v>
      </c>
      <c r="Q26" s="17">
        <v>5</v>
      </c>
      <c r="U26" s="17">
        <v>73962</v>
      </c>
      <c r="AJ26" s="17">
        <v>4</v>
      </c>
      <c r="AK26" s="17">
        <v>1</v>
      </c>
      <c r="AL26" s="17">
        <v>6196</v>
      </c>
      <c r="AO26" s="17">
        <v>25</v>
      </c>
      <c r="AP26" s="17">
        <v>25</v>
      </c>
      <c r="AQ26" s="17">
        <v>500</v>
      </c>
      <c r="AR26" s="17">
        <v>25</v>
      </c>
      <c r="AS26" s="17">
        <v>25</v>
      </c>
      <c r="AT26" s="57">
        <v>1</v>
      </c>
      <c r="AU26" s="57">
        <v>1.05</v>
      </c>
      <c r="AV26" s="57">
        <v>1.05</v>
      </c>
      <c r="AW26" s="57">
        <v>1.05</v>
      </c>
      <c r="AX26" s="57">
        <v>1.05</v>
      </c>
      <c r="AY26" s="57">
        <v>1.05</v>
      </c>
    </row>
    <row r="27" spans="11:65" x14ac:dyDescent="0.2">
      <c r="K27" s="17">
        <v>4</v>
      </c>
      <c r="L27" s="17" t="s">
        <v>1601</v>
      </c>
      <c r="M27" s="17">
        <v>3</v>
      </c>
      <c r="N27" s="17">
        <v>1</v>
      </c>
      <c r="O27" s="17">
        <v>1</v>
      </c>
      <c r="P27" s="17">
        <v>40</v>
      </c>
      <c r="Q27" s="17">
        <v>5</v>
      </c>
      <c r="R27" s="17">
        <v>200</v>
      </c>
      <c r="S27" s="17">
        <v>80</v>
      </c>
      <c r="T27" s="17">
        <v>80</v>
      </c>
      <c r="V27" s="17">
        <v>80</v>
      </c>
      <c r="W27" s="17">
        <v>80</v>
      </c>
      <c r="AJ27" s="17">
        <v>4</v>
      </c>
      <c r="AK27" s="17">
        <v>2</v>
      </c>
      <c r="AL27" s="17">
        <v>6196</v>
      </c>
      <c r="AM27" s="17">
        <v>1</v>
      </c>
      <c r="AO27" s="17">
        <v>50</v>
      </c>
      <c r="AP27" s="17">
        <v>50</v>
      </c>
      <c r="AQ27" s="17">
        <v>1000</v>
      </c>
      <c r="AR27" s="17">
        <v>50</v>
      </c>
      <c r="AS27" s="17">
        <v>50</v>
      </c>
      <c r="AT27" s="57">
        <v>1</v>
      </c>
      <c r="AU27" s="57">
        <v>1.1000000000000001</v>
      </c>
      <c r="AV27" s="57">
        <v>1.1000000000000001</v>
      </c>
      <c r="AW27" s="57">
        <v>1.1000000000000001</v>
      </c>
      <c r="AX27" s="57">
        <v>1.1000000000000001</v>
      </c>
      <c r="AY27" s="57">
        <v>1.1000000000000001</v>
      </c>
    </row>
    <row r="28" spans="11:65" x14ac:dyDescent="0.2">
      <c r="K28" s="17">
        <v>22</v>
      </c>
      <c r="L28" s="17" t="s">
        <v>1602</v>
      </c>
      <c r="M28" s="17">
        <v>3</v>
      </c>
      <c r="N28" s="17">
        <v>2</v>
      </c>
      <c r="O28" s="17">
        <v>1</v>
      </c>
      <c r="P28" s="17">
        <v>70</v>
      </c>
      <c r="Q28" s="17">
        <v>5</v>
      </c>
      <c r="R28" s="17">
        <v>443</v>
      </c>
      <c r="S28" s="17">
        <v>178</v>
      </c>
      <c r="T28" s="17">
        <v>178</v>
      </c>
      <c r="V28" s="17">
        <v>178</v>
      </c>
      <c r="W28" s="17">
        <v>178</v>
      </c>
      <c r="AJ28" s="17">
        <v>4</v>
      </c>
      <c r="AK28" s="17">
        <v>3</v>
      </c>
      <c r="AL28" s="17">
        <v>6196</v>
      </c>
      <c r="AM28" s="17">
        <v>2</v>
      </c>
      <c r="AO28" s="17">
        <v>75</v>
      </c>
      <c r="AP28" s="17">
        <v>75</v>
      </c>
      <c r="AQ28" s="17">
        <v>1500</v>
      </c>
      <c r="AR28" s="17">
        <v>75</v>
      </c>
      <c r="AS28" s="17">
        <v>75</v>
      </c>
      <c r="AT28" s="57">
        <v>1</v>
      </c>
      <c r="AU28" s="57">
        <v>1.1499999999999999</v>
      </c>
      <c r="AV28" s="57">
        <v>1.1499999999999999</v>
      </c>
      <c r="AW28" s="57">
        <v>1.1499999999999999</v>
      </c>
      <c r="AX28" s="57">
        <v>1.1499999999999999</v>
      </c>
      <c r="AY28" s="57">
        <v>1.1499999999999999</v>
      </c>
    </row>
    <row r="29" spans="11:65" x14ac:dyDescent="0.2">
      <c r="K29" s="17">
        <v>40</v>
      </c>
      <c r="L29" s="17" t="s">
        <v>1603</v>
      </c>
      <c r="M29" s="17">
        <v>3</v>
      </c>
      <c r="N29" s="17">
        <v>3</v>
      </c>
      <c r="O29" s="17">
        <v>1</v>
      </c>
      <c r="P29" s="17">
        <v>100</v>
      </c>
      <c r="Q29" s="17">
        <v>5</v>
      </c>
      <c r="R29" s="17">
        <v>806</v>
      </c>
      <c r="S29" s="17">
        <v>323</v>
      </c>
      <c r="T29" s="17">
        <v>323</v>
      </c>
      <c r="V29" s="17">
        <v>323</v>
      </c>
      <c r="W29" s="17">
        <v>323</v>
      </c>
      <c r="AJ29" s="17">
        <v>4</v>
      </c>
      <c r="AK29" s="17">
        <v>4</v>
      </c>
      <c r="AL29" s="17">
        <v>6196</v>
      </c>
      <c r="AM29" s="17">
        <v>3</v>
      </c>
      <c r="AO29" s="17">
        <v>100</v>
      </c>
      <c r="AP29" s="17">
        <v>100</v>
      </c>
      <c r="AQ29" s="17">
        <v>2000</v>
      </c>
      <c r="AR29" s="17">
        <v>100</v>
      </c>
      <c r="AS29" s="17">
        <v>100</v>
      </c>
      <c r="AT29" s="57">
        <v>1</v>
      </c>
      <c r="AU29" s="57">
        <v>1.2</v>
      </c>
      <c r="AV29" s="57">
        <v>1.2</v>
      </c>
      <c r="AW29" s="57">
        <v>1.2</v>
      </c>
      <c r="AX29" s="57">
        <v>1.2</v>
      </c>
      <c r="AY29" s="57">
        <v>1.2</v>
      </c>
    </row>
    <row r="30" spans="11:65" x14ac:dyDescent="0.2">
      <c r="K30" s="17">
        <v>58</v>
      </c>
      <c r="L30" s="17" t="s">
        <v>1604</v>
      </c>
      <c r="M30" s="17">
        <v>3</v>
      </c>
      <c r="N30" s="17">
        <v>4</v>
      </c>
      <c r="O30" s="17">
        <v>1</v>
      </c>
      <c r="P30" s="17">
        <v>120</v>
      </c>
      <c r="Q30" s="17">
        <v>5</v>
      </c>
      <c r="R30" s="17">
        <v>1465</v>
      </c>
      <c r="S30" s="17">
        <v>587</v>
      </c>
      <c r="T30" s="17">
        <v>587</v>
      </c>
      <c r="V30" s="17">
        <v>587</v>
      </c>
      <c r="W30" s="17">
        <v>587</v>
      </c>
      <c r="AJ30" s="17">
        <v>4</v>
      </c>
      <c r="AK30" s="17">
        <v>5</v>
      </c>
      <c r="AL30" s="17">
        <v>6196</v>
      </c>
      <c r="AM30" s="17">
        <v>4</v>
      </c>
      <c r="AO30" s="17">
        <v>125</v>
      </c>
      <c r="AP30" s="17">
        <v>125</v>
      </c>
      <c r="AQ30" s="17">
        <v>2500</v>
      </c>
      <c r="AR30" s="17">
        <v>125</v>
      </c>
      <c r="AS30" s="17">
        <v>125</v>
      </c>
      <c r="AT30" s="57">
        <v>1</v>
      </c>
      <c r="AU30" s="57">
        <v>1.25</v>
      </c>
      <c r="AV30" s="57">
        <v>1.25</v>
      </c>
      <c r="AW30" s="57">
        <v>1.25</v>
      </c>
      <c r="AX30" s="57">
        <v>1.25</v>
      </c>
      <c r="AY30" s="57">
        <v>1.25</v>
      </c>
    </row>
    <row r="31" spans="11:65" x14ac:dyDescent="0.2">
      <c r="K31" s="17">
        <v>76</v>
      </c>
      <c r="L31" s="17" t="s">
        <v>1605</v>
      </c>
      <c r="M31" s="17">
        <v>3</v>
      </c>
      <c r="N31" s="17">
        <v>5</v>
      </c>
      <c r="O31" s="17">
        <v>1</v>
      </c>
      <c r="P31" s="17">
        <v>140</v>
      </c>
      <c r="Q31" s="17">
        <v>5</v>
      </c>
      <c r="R31" s="17">
        <v>2664</v>
      </c>
      <c r="S31" s="17">
        <v>1066</v>
      </c>
      <c r="T31" s="17">
        <v>1066</v>
      </c>
      <c r="V31" s="17">
        <v>1066</v>
      </c>
      <c r="W31" s="17">
        <v>1066</v>
      </c>
      <c r="AJ31" s="17">
        <v>5</v>
      </c>
      <c r="AK31" s="17">
        <v>1</v>
      </c>
      <c r="AL31" s="17">
        <v>6196</v>
      </c>
      <c r="AN31" s="17">
        <v>50</v>
      </c>
      <c r="AQ31" s="17">
        <v>500</v>
      </c>
      <c r="AT31" s="57">
        <v>1.05</v>
      </c>
      <c r="AU31" s="57">
        <v>1</v>
      </c>
      <c r="AV31" s="57">
        <v>1</v>
      </c>
      <c r="AW31" s="57">
        <v>1.05</v>
      </c>
      <c r="AX31" s="57">
        <v>1</v>
      </c>
      <c r="AY31" s="57">
        <v>1</v>
      </c>
    </row>
    <row r="32" spans="11:65" x14ac:dyDescent="0.2">
      <c r="K32" s="17">
        <v>94</v>
      </c>
      <c r="L32" s="17" t="s">
        <v>1606</v>
      </c>
      <c r="M32" s="17">
        <v>3</v>
      </c>
      <c r="N32" s="17">
        <v>6</v>
      </c>
      <c r="O32" s="17">
        <v>1</v>
      </c>
      <c r="P32" s="17">
        <v>160</v>
      </c>
      <c r="Q32" s="17">
        <v>5</v>
      </c>
      <c r="R32" s="17">
        <v>4843</v>
      </c>
      <c r="S32" s="17">
        <v>1938</v>
      </c>
      <c r="T32" s="17">
        <v>1938</v>
      </c>
      <c r="V32" s="17">
        <v>1938</v>
      </c>
      <c r="W32" s="17">
        <v>1938</v>
      </c>
      <c r="AJ32" s="17">
        <v>5</v>
      </c>
      <c r="AK32" s="17">
        <v>2</v>
      </c>
      <c r="AL32" s="17">
        <v>6196</v>
      </c>
      <c r="AM32" s="17">
        <v>1</v>
      </c>
      <c r="AN32" s="17">
        <v>100</v>
      </c>
      <c r="AQ32" s="17">
        <v>1000</v>
      </c>
      <c r="AT32" s="57">
        <v>1.1000000000000001</v>
      </c>
      <c r="AU32" s="57">
        <v>1</v>
      </c>
      <c r="AV32" s="57">
        <v>1</v>
      </c>
      <c r="AW32" s="57">
        <v>1.1000000000000001</v>
      </c>
      <c r="AX32" s="57">
        <v>1</v>
      </c>
      <c r="AY32" s="57">
        <v>1</v>
      </c>
    </row>
    <row r="33" spans="11:52" x14ac:dyDescent="0.2">
      <c r="K33" s="17">
        <v>112</v>
      </c>
      <c r="L33" s="17" t="s">
        <v>1607</v>
      </c>
      <c r="M33" s="17">
        <v>3</v>
      </c>
      <c r="N33" s="17">
        <v>7</v>
      </c>
      <c r="O33" s="17">
        <v>1</v>
      </c>
      <c r="P33" s="17">
        <v>180</v>
      </c>
      <c r="Q33" s="17">
        <v>5</v>
      </c>
      <c r="R33" s="17">
        <v>8806</v>
      </c>
      <c r="S33" s="17">
        <v>3523</v>
      </c>
      <c r="T33" s="17">
        <v>3523</v>
      </c>
      <c r="V33" s="17">
        <v>3523</v>
      </c>
      <c r="W33" s="17">
        <v>3523</v>
      </c>
      <c r="AJ33" s="17">
        <v>5</v>
      </c>
      <c r="AK33" s="17">
        <v>3</v>
      </c>
      <c r="AL33" s="17">
        <v>6196</v>
      </c>
      <c r="AM33" s="17">
        <v>2</v>
      </c>
      <c r="AN33" s="17">
        <v>150</v>
      </c>
      <c r="AQ33" s="17">
        <v>1500</v>
      </c>
      <c r="AT33" s="57">
        <v>1.1499999999999999</v>
      </c>
      <c r="AU33" s="57">
        <v>1</v>
      </c>
      <c r="AV33" s="57">
        <v>1</v>
      </c>
      <c r="AW33" s="57">
        <v>1.1499999999999999</v>
      </c>
      <c r="AX33" s="57">
        <v>1</v>
      </c>
      <c r="AY33" s="57">
        <v>1</v>
      </c>
    </row>
    <row r="34" spans="11:52" x14ac:dyDescent="0.2">
      <c r="K34" s="17">
        <v>5</v>
      </c>
      <c r="L34" s="17" t="s">
        <v>1601</v>
      </c>
      <c r="M34" s="17">
        <v>4</v>
      </c>
      <c r="N34" s="17">
        <v>1</v>
      </c>
      <c r="O34" s="17">
        <v>1</v>
      </c>
      <c r="P34" s="17">
        <v>40</v>
      </c>
      <c r="Q34" s="17">
        <v>5</v>
      </c>
      <c r="S34" s="17">
        <v>80</v>
      </c>
      <c r="T34" s="17">
        <v>80</v>
      </c>
      <c r="U34" s="17">
        <v>838</v>
      </c>
      <c r="V34" s="17">
        <v>80</v>
      </c>
      <c r="W34" s="17">
        <v>80</v>
      </c>
      <c r="AJ34" s="17">
        <v>5</v>
      </c>
      <c r="AK34" s="17">
        <v>4</v>
      </c>
      <c r="AL34" s="17">
        <v>6196</v>
      </c>
      <c r="AM34" s="17">
        <v>3</v>
      </c>
      <c r="AN34" s="17">
        <v>200</v>
      </c>
      <c r="AQ34" s="17">
        <v>2000</v>
      </c>
      <c r="AT34" s="57">
        <v>1.2</v>
      </c>
      <c r="AU34" s="57">
        <v>1</v>
      </c>
      <c r="AV34" s="57">
        <v>1</v>
      </c>
      <c r="AW34" s="57">
        <v>1.2</v>
      </c>
      <c r="AX34" s="57">
        <v>1</v>
      </c>
      <c r="AY34" s="57">
        <v>1</v>
      </c>
      <c r="AZ34" s="57"/>
    </row>
    <row r="35" spans="11:52" x14ac:dyDescent="0.2">
      <c r="K35" s="17">
        <v>23</v>
      </c>
      <c r="L35" s="17" t="s">
        <v>1602</v>
      </c>
      <c r="M35" s="17">
        <v>4</v>
      </c>
      <c r="N35" s="17">
        <v>2</v>
      </c>
      <c r="O35" s="17">
        <v>1</v>
      </c>
      <c r="P35" s="17">
        <v>70</v>
      </c>
      <c r="Q35" s="17">
        <v>5</v>
      </c>
      <c r="S35" s="17">
        <v>178</v>
      </c>
      <c r="T35" s="17">
        <v>178</v>
      </c>
      <c r="U35" s="17">
        <v>1861</v>
      </c>
      <c r="V35" s="17">
        <v>178</v>
      </c>
      <c r="W35" s="17">
        <v>178</v>
      </c>
      <c r="AJ35" s="17">
        <v>5</v>
      </c>
      <c r="AK35" s="17">
        <v>5</v>
      </c>
      <c r="AL35" s="17">
        <v>6196</v>
      </c>
      <c r="AM35" s="17">
        <v>4</v>
      </c>
      <c r="AN35" s="17">
        <v>250</v>
      </c>
      <c r="AQ35" s="17">
        <v>2500</v>
      </c>
      <c r="AT35" s="57">
        <v>1.25</v>
      </c>
      <c r="AU35" s="57">
        <v>1</v>
      </c>
      <c r="AV35" s="57">
        <v>1</v>
      </c>
      <c r="AW35" s="57">
        <v>1.25</v>
      </c>
      <c r="AX35" s="57">
        <v>1</v>
      </c>
      <c r="AY35" s="57">
        <v>1</v>
      </c>
      <c r="AZ35" s="57"/>
    </row>
    <row r="36" spans="11:52" x14ac:dyDescent="0.2">
      <c r="K36" s="17">
        <v>41</v>
      </c>
      <c r="L36" s="17" t="s">
        <v>1603</v>
      </c>
      <c r="M36" s="17">
        <v>4</v>
      </c>
      <c r="N36" s="17">
        <v>3</v>
      </c>
      <c r="O36" s="17">
        <v>1</v>
      </c>
      <c r="P36" s="17">
        <v>100</v>
      </c>
      <c r="Q36" s="17">
        <v>5</v>
      </c>
      <c r="S36" s="17">
        <v>323</v>
      </c>
      <c r="T36" s="17">
        <v>323</v>
      </c>
      <c r="U36" s="17">
        <v>3384</v>
      </c>
      <c r="V36" s="17">
        <v>323</v>
      </c>
      <c r="W36" s="17">
        <v>323</v>
      </c>
      <c r="AT36" s="57"/>
      <c r="AU36" s="57"/>
      <c r="AV36" s="57"/>
      <c r="AW36" s="57"/>
      <c r="AX36" s="57"/>
      <c r="AY36" s="57"/>
      <c r="AZ36" s="57"/>
    </row>
    <row r="37" spans="11:52" x14ac:dyDescent="0.2">
      <c r="K37" s="17">
        <v>59</v>
      </c>
      <c r="L37" s="17" t="s">
        <v>1604</v>
      </c>
      <c r="M37" s="17">
        <v>4</v>
      </c>
      <c r="N37" s="17">
        <v>4</v>
      </c>
      <c r="O37" s="17">
        <v>1</v>
      </c>
      <c r="P37" s="17">
        <v>120</v>
      </c>
      <c r="Q37" s="17">
        <v>5</v>
      </c>
      <c r="S37" s="17">
        <v>587</v>
      </c>
      <c r="T37" s="17">
        <v>587</v>
      </c>
      <c r="U37" s="17">
        <v>6153</v>
      </c>
      <c r="V37" s="17">
        <v>587</v>
      </c>
      <c r="W37" s="17">
        <v>587</v>
      </c>
      <c r="AT37" s="57"/>
      <c r="AU37" s="57"/>
      <c r="AV37" s="57"/>
      <c r="AW37" s="57"/>
      <c r="AX37" s="57"/>
      <c r="AY37" s="57"/>
      <c r="AZ37" s="57"/>
    </row>
    <row r="38" spans="11:52" x14ac:dyDescent="0.2">
      <c r="K38" s="17">
        <v>77</v>
      </c>
      <c r="L38" s="17" t="s">
        <v>1605</v>
      </c>
      <c r="M38" s="17">
        <v>4</v>
      </c>
      <c r="N38" s="17">
        <v>5</v>
      </c>
      <c r="O38" s="17">
        <v>1</v>
      </c>
      <c r="P38" s="17">
        <v>140</v>
      </c>
      <c r="Q38" s="17">
        <v>5</v>
      </c>
      <c r="S38" s="17">
        <v>1066</v>
      </c>
      <c r="T38" s="17">
        <v>1066</v>
      </c>
      <c r="U38" s="17">
        <v>11187</v>
      </c>
      <c r="V38" s="17">
        <v>1066</v>
      </c>
      <c r="W38" s="17">
        <v>1066</v>
      </c>
      <c r="AT38" s="57"/>
      <c r="AU38" s="57"/>
      <c r="AV38" s="57"/>
      <c r="AW38" s="57"/>
      <c r="AX38" s="57"/>
      <c r="AY38" s="57"/>
      <c r="AZ38" s="57"/>
    </row>
    <row r="39" spans="11:52" x14ac:dyDescent="0.2">
      <c r="K39" s="17">
        <v>95</v>
      </c>
      <c r="L39" s="17" t="s">
        <v>1606</v>
      </c>
      <c r="M39" s="17">
        <v>4</v>
      </c>
      <c r="N39" s="17">
        <v>6</v>
      </c>
      <c r="O39" s="17">
        <v>1</v>
      </c>
      <c r="P39" s="17">
        <v>160</v>
      </c>
      <c r="Q39" s="17">
        <v>5</v>
      </c>
      <c r="S39" s="17">
        <v>1938</v>
      </c>
      <c r="T39" s="17">
        <v>1938</v>
      </c>
      <c r="U39" s="17">
        <v>20340</v>
      </c>
      <c r="V39" s="17">
        <v>1938</v>
      </c>
      <c r="W39" s="17">
        <v>1938</v>
      </c>
      <c r="AT39" s="57"/>
      <c r="AU39" s="57"/>
      <c r="AV39" s="57"/>
      <c r="AW39" s="57"/>
      <c r="AX39" s="57"/>
      <c r="AY39" s="57"/>
      <c r="AZ39" s="57"/>
    </row>
    <row r="40" spans="11:52" x14ac:dyDescent="0.2">
      <c r="K40" s="17">
        <v>113</v>
      </c>
      <c r="L40" s="17" t="s">
        <v>1607</v>
      </c>
      <c r="M40" s="17">
        <v>4</v>
      </c>
      <c r="N40" s="17">
        <v>7</v>
      </c>
      <c r="O40" s="17">
        <v>1</v>
      </c>
      <c r="P40" s="17">
        <v>180</v>
      </c>
      <c r="Q40" s="17">
        <v>5</v>
      </c>
      <c r="S40" s="17">
        <v>3523</v>
      </c>
      <c r="T40" s="17">
        <v>3523</v>
      </c>
      <c r="U40" s="17">
        <v>36981</v>
      </c>
      <c r="V40" s="17">
        <v>3523</v>
      </c>
      <c r="W40" s="17">
        <v>3523</v>
      </c>
    </row>
    <row r="41" spans="11:52" x14ac:dyDescent="0.2">
      <c r="K41" s="17">
        <v>6</v>
      </c>
      <c r="L41" s="17" t="s">
        <v>1601</v>
      </c>
      <c r="M41" s="17">
        <v>5</v>
      </c>
      <c r="N41" s="17">
        <v>1</v>
      </c>
      <c r="O41" s="17">
        <v>1</v>
      </c>
      <c r="P41" s="17">
        <v>40</v>
      </c>
      <c r="Q41" s="17">
        <v>5</v>
      </c>
      <c r="R41" s="17">
        <v>200</v>
      </c>
      <c r="U41" s="17">
        <v>838</v>
      </c>
    </row>
    <row r="42" spans="11:52" x14ac:dyDescent="0.2">
      <c r="K42" s="17">
        <v>24</v>
      </c>
      <c r="L42" s="17" t="s">
        <v>1602</v>
      </c>
      <c r="M42" s="17">
        <v>5</v>
      </c>
      <c r="N42" s="17">
        <v>2</v>
      </c>
      <c r="O42" s="17">
        <v>1</v>
      </c>
      <c r="P42" s="17">
        <v>70</v>
      </c>
      <c r="Q42" s="17">
        <v>5</v>
      </c>
      <c r="R42" s="17">
        <v>443</v>
      </c>
      <c r="U42" s="17">
        <v>1861</v>
      </c>
    </row>
    <row r="43" spans="11:52" x14ac:dyDescent="0.2">
      <c r="K43" s="17">
        <v>42</v>
      </c>
      <c r="L43" s="17" t="s">
        <v>1603</v>
      </c>
      <c r="M43" s="17">
        <v>5</v>
      </c>
      <c r="N43" s="17">
        <v>3</v>
      </c>
      <c r="O43" s="17">
        <v>1</v>
      </c>
      <c r="P43" s="17">
        <v>100</v>
      </c>
      <c r="Q43" s="17">
        <v>5</v>
      </c>
      <c r="R43" s="17">
        <v>806</v>
      </c>
      <c r="U43" s="17">
        <v>3384</v>
      </c>
    </row>
    <row r="44" spans="11:52" x14ac:dyDescent="0.2">
      <c r="K44" s="17">
        <v>60</v>
      </c>
      <c r="L44" s="17" t="s">
        <v>1604</v>
      </c>
      <c r="M44" s="17">
        <v>5</v>
      </c>
      <c r="N44" s="17">
        <v>4</v>
      </c>
      <c r="O44" s="17">
        <v>1</v>
      </c>
      <c r="P44" s="17">
        <v>120</v>
      </c>
      <c r="Q44" s="17">
        <v>5</v>
      </c>
      <c r="R44" s="17">
        <v>1465</v>
      </c>
      <c r="U44" s="17">
        <v>6153</v>
      </c>
    </row>
    <row r="45" spans="11:52" x14ac:dyDescent="0.2">
      <c r="K45" s="17">
        <v>78</v>
      </c>
      <c r="L45" s="17" t="s">
        <v>1605</v>
      </c>
      <c r="M45" s="17">
        <v>5</v>
      </c>
      <c r="N45" s="17">
        <v>5</v>
      </c>
      <c r="O45" s="17">
        <v>1</v>
      </c>
      <c r="P45" s="17">
        <v>140</v>
      </c>
      <c r="Q45" s="17">
        <v>5</v>
      </c>
      <c r="R45" s="17">
        <v>2664</v>
      </c>
      <c r="U45" s="17">
        <v>11187</v>
      </c>
    </row>
    <row r="46" spans="11:52" x14ac:dyDescent="0.2">
      <c r="K46" s="17">
        <v>96</v>
      </c>
      <c r="L46" s="17" t="s">
        <v>1606</v>
      </c>
      <c r="M46" s="17">
        <v>5</v>
      </c>
      <c r="N46" s="17">
        <v>6</v>
      </c>
      <c r="O46" s="17">
        <v>1</v>
      </c>
      <c r="P46" s="17">
        <v>160</v>
      </c>
      <c r="Q46" s="17">
        <v>5</v>
      </c>
      <c r="R46" s="17">
        <v>4843</v>
      </c>
      <c r="U46" s="17">
        <v>20340</v>
      </c>
    </row>
    <row r="47" spans="11:52" x14ac:dyDescent="0.2">
      <c r="K47" s="17">
        <v>114</v>
      </c>
      <c r="L47" s="17" t="s">
        <v>1607</v>
      </c>
      <c r="M47" s="17">
        <v>5</v>
      </c>
      <c r="N47" s="17">
        <v>7</v>
      </c>
      <c r="O47" s="17">
        <v>1</v>
      </c>
      <c r="P47" s="17">
        <v>180</v>
      </c>
      <c r="Q47" s="17">
        <v>5</v>
      </c>
      <c r="R47" s="17">
        <v>8806</v>
      </c>
      <c r="U47" s="17">
        <v>36981</v>
      </c>
    </row>
    <row r="53" spans="11:51" x14ac:dyDescent="0.2">
      <c r="K53" s="17" t="s">
        <v>1685</v>
      </c>
      <c r="Z53" s="17" t="s">
        <v>1686</v>
      </c>
    </row>
    <row r="54" spans="11:51" x14ac:dyDescent="0.2">
      <c r="Z54" s="17" t="s">
        <v>1608</v>
      </c>
      <c r="AM54" s="17" t="s">
        <v>1687</v>
      </c>
      <c r="AT54" s="17" t="s">
        <v>1688</v>
      </c>
    </row>
    <row r="56" spans="11:51" x14ac:dyDescent="0.2">
      <c r="K56" s="17" t="s">
        <v>1645</v>
      </c>
      <c r="L56" s="17" t="s">
        <v>1176</v>
      </c>
      <c r="M56" s="17" t="s">
        <v>1177</v>
      </c>
      <c r="N56" s="17" t="s">
        <v>606</v>
      </c>
      <c r="O56" s="17" t="s">
        <v>1647</v>
      </c>
      <c r="P56" s="17" t="s">
        <v>609</v>
      </c>
      <c r="Q56" s="17" t="s">
        <v>610</v>
      </c>
      <c r="Z56" s="17" t="s">
        <v>1689</v>
      </c>
      <c r="AA56" s="17" t="s">
        <v>1176</v>
      </c>
      <c r="AB56" s="17" t="s">
        <v>1177</v>
      </c>
      <c r="AC56" s="17" t="s">
        <v>606</v>
      </c>
      <c r="AD56" s="17" t="s">
        <v>1647</v>
      </c>
      <c r="AE56" s="17" t="s">
        <v>609</v>
      </c>
      <c r="AF56" s="17" t="s">
        <v>610</v>
      </c>
      <c r="AG56" s="17" t="s">
        <v>1690</v>
      </c>
      <c r="AM56" s="17" t="s">
        <v>592</v>
      </c>
      <c r="AN56" s="17" t="s">
        <v>1176</v>
      </c>
      <c r="AO56" s="17" t="s">
        <v>1177</v>
      </c>
      <c r="AP56" s="17" t="s">
        <v>606</v>
      </c>
      <c r="AQ56" s="17" t="s">
        <v>1691</v>
      </c>
      <c r="AR56" s="17" t="s">
        <v>609</v>
      </c>
      <c r="AS56" s="17" t="s">
        <v>610</v>
      </c>
      <c r="AT56" s="57" t="s">
        <v>1176</v>
      </c>
      <c r="AU56" s="57" t="s">
        <v>1177</v>
      </c>
      <c r="AV56" s="57" t="s">
        <v>606</v>
      </c>
      <c r="AW56" s="57" t="s">
        <v>861</v>
      </c>
      <c r="AX56" s="57" t="s">
        <v>609</v>
      </c>
      <c r="AY56" s="57" t="s">
        <v>610</v>
      </c>
    </row>
    <row r="57" spans="11:51" x14ac:dyDescent="0.2">
      <c r="K57" s="17">
        <v>1</v>
      </c>
      <c r="L57" s="17">
        <f>R6+R13+R20+R27+R34+R41</f>
        <v>799</v>
      </c>
      <c r="M57" s="17">
        <f t="shared" ref="M57:Q63" si="1">S6+S13+S20+S27+S34+S41</f>
        <v>320</v>
      </c>
      <c r="N57" s="17">
        <f t="shared" si="1"/>
        <v>320</v>
      </c>
      <c r="O57" s="17">
        <f t="shared" si="1"/>
        <v>3351</v>
      </c>
      <c r="P57" s="17">
        <f t="shared" si="1"/>
        <v>320</v>
      </c>
      <c r="Q57" s="17">
        <f t="shared" si="1"/>
        <v>320</v>
      </c>
      <c r="Z57" s="17">
        <v>1</v>
      </c>
      <c r="AA57" s="31">
        <f>$AG57/100*AB$19</f>
        <v>21.000000000000004</v>
      </c>
      <c r="AB57" s="31">
        <f t="shared" ref="AB57:AF57" si="2">$AG57/100*AC$19</f>
        <v>8.4</v>
      </c>
      <c r="AC57" s="31">
        <f t="shared" si="2"/>
        <v>8.4</v>
      </c>
      <c r="AD57" s="31">
        <f t="shared" si="2"/>
        <v>88.2</v>
      </c>
      <c r="AE57" s="31">
        <f t="shared" si="2"/>
        <v>8.4</v>
      </c>
      <c r="AF57" s="31">
        <f t="shared" si="2"/>
        <v>8.4</v>
      </c>
      <c r="AG57" s="17">
        <v>7</v>
      </c>
      <c r="AM57" s="17">
        <v>1</v>
      </c>
      <c r="AN57" s="17">
        <f>SUM(AN6,AN11,AN16,AN21,AN26,AN31)</f>
        <v>200</v>
      </c>
      <c r="AO57" s="17">
        <f t="shared" ref="AO57:AS57" si="3">SUM(AO6,AO11,AO16,AO21,AO26,AO31)</f>
        <v>100</v>
      </c>
      <c r="AP57" s="17">
        <f t="shared" si="3"/>
        <v>100</v>
      </c>
      <c r="AQ57" s="17">
        <f t="shared" si="3"/>
        <v>2000</v>
      </c>
      <c r="AR57" s="17">
        <f t="shared" si="3"/>
        <v>75</v>
      </c>
      <c r="AS57" s="17">
        <f t="shared" si="3"/>
        <v>75</v>
      </c>
      <c r="AT57" s="57">
        <f>AT6</f>
        <v>1.05</v>
      </c>
      <c r="AU57" s="57">
        <f>AU11</f>
        <v>1.05</v>
      </c>
      <c r="AV57" s="57">
        <f>AV11</f>
        <v>1.05</v>
      </c>
      <c r="AW57" s="57">
        <f>AW16</f>
        <v>1.05</v>
      </c>
      <c r="AX57" s="57">
        <f>AX26</f>
        <v>1.05</v>
      </c>
      <c r="AY57" s="57">
        <f>AY26</f>
        <v>1.05</v>
      </c>
    </row>
    <row r="58" spans="11:51" x14ac:dyDescent="0.2">
      <c r="K58" s="17">
        <v>2</v>
      </c>
      <c r="L58" s="17">
        <f t="shared" ref="L58:L63" si="4">R7+R14+R21+R28+R35+R42</f>
        <v>1772</v>
      </c>
      <c r="M58" s="17">
        <f t="shared" si="1"/>
        <v>711</v>
      </c>
      <c r="N58" s="17">
        <f t="shared" si="1"/>
        <v>711</v>
      </c>
      <c r="O58" s="17">
        <f t="shared" si="1"/>
        <v>7444</v>
      </c>
      <c r="P58" s="17">
        <f t="shared" si="1"/>
        <v>711</v>
      </c>
      <c r="Q58" s="17">
        <f t="shared" si="1"/>
        <v>711</v>
      </c>
      <c r="Z58" s="17">
        <v>2</v>
      </c>
      <c r="AA58" s="31">
        <f t="shared" ref="AA58:AF73" si="5">$AG58/100*AB$19</f>
        <v>42.000000000000007</v>
      </c>
      <c r="AB58" s="31">
        <f t="shared" si="5"/>
        <v>16.8</v>
      </c>
      <c r="AC58" s="31">
        <f t="shared" si="5"/>
        <v>16.8</v>
      </c>
      <c r="AD58" s="31">
        <f t="shared" si="5"/>
        <v>176.4</v>
      </c>
      <c r="AE58" s="31">
        <f t="shared" si="5"/>
        <v>16.8</v>
      </c>
      <c r="AF58" s="31">
        <f t="shared" si="5"/>
        <v>16.8</v>
      </c>
      <c r="AG58" s="17">
        <v>14</v>
      </c>
      <c r="AM58" s="17">
        <v>2</v>
      </c>
      <c r="AN58" s="17">
        <f t="shared" ref="AN58:AS61" si="6">SUM(AN7,AN12,AN17,AN22,AN27,AN32)</f>
        <v>400</v>
      </c>
      <c r="AO58" s="17">
        <f t="shared" si="6"/>
        <v>200</v>
      </c>
      <c r="AP58" s="17">
        <f t="shared" si="6"/>
        <v>200</v>
      </c>
      <c r="AQ58" s="17">
        <f t="shared" si="6"/>
        <v>4000</v>
      </c>
      <c r="AR58" s="17">
        <f t="shared" si="6"/>
        <v>150</v>
      </c>
      <c r="AS58" s="17">
        <f t="shared" si="6"/>
        <v>150</v>
      </c>
      <c r="AT58" s="57">
        <f t="shared" ref="AT58:AT61" si="7">AT7</f>
        <v>1.1000000000000001</v>
      </c>
      <c r="AU58" s="57">
        <f t="shared" ref="AU58:AV61" si="8">AU12</f>
        <v>1.1000000000000001</v>
      </c>
      <c r="AV58" s="57">
        <f t="shared" si="8"/>
        <v>1.1000000000000001</v>
      </c>
      <c r="AW58" s="57">
        <f t="shared" ref="AW58:AW61" si="9">AW17</f>
        <v>1.1000000000000001</v>
      </c>
      <c r="AX58" s="57">
        <f t="shared" ref="AX58:AY61" si="10">AX27</f>
        <v>1.1000000000000001</v>
      </c>
      <c r="AY58" s="57">
        <f t="shared" si="10"/>
        <v>1.1000000000000001</v>
      </c>
    </row>
    <row r="59" spans="11:51" x14ac:dyDescent="0.2">
      <c r="K59" s="17">
        <v>3</v>
      </c>
      <c r="L59" s="17">
        <f t="shared" si="4"/>
        <v>3224</v>
      </c>
      <c r="M59" s="17">
        <f t="shared" si="1"/>
        <v>1292</v>
      </c>
      <c r="N59" s="17">
        <f t="shared" si="1"/>
        <v>1292</v>
      </c>
      <c r="O59" s="17">
        <f t="shared" si="1"/>
        <v>13536</v>
      </c>
      <c r="P59" s="17">
        <f t="shared" si="1"/>
        <v>1292</v>
      </c>
      <c r="Q59" s="17">
        <f t="shared" si="1"/>
        <v>1292</v>
      </c>
      <c r="Z59" s="17">
        <v>3</v>
      </c>
      <c r="AA59" s="31">
        <f t="shared" si="5"/>
        <v>63</v>
      </c>
      <c r="AB59" s="31">
        <f t="shared" si="5"/>
        <v>25.2</v>
      </c>
      <c r="AC59" s="31">
        <f t="shared" si="5"/>
        <v>25.2</v>
      </c>
      <c r="AD59" s="31">
        <f t="shared" si="5"/>
        <v>264.59999999999997</v>
      </c>
      <c r="AE59" s="31">
        <f t="shared" si="5"/>
        <v>25.2</v>
      </c>
      <c r="AF59" s="31">
        <f t="shared" si="5"/>
        <v>25.2</v>
      </c>
      <c r="AG59" s="17">
        <v>21</v>
      </c>
      <c r="AM59" s="17">
        <v>3</v>
      </c>
      <c r="AN59" s="17">
        <f t="shared" si="6"/>
        <v>600</v>
      </c>
      <c r="AO59" s="17">
        <f t="shared" si="6"/>
        <v>300</v>
      </c>
      <c r="AP59" s="17">
        <f t="shared" si="6"/>
        <v>300</v>
      </c>
      <c r="AQ59" s="17">
        <f t="shared" si="6"/>
        <v>6000</v>
      </c>
      <c r="AR59" s="17">
        <f t="shared" si="6"/>
        <v>225</v>
      </c>
      <c r="AS59" s="17">
        <f t="shared" si="6"/>
        <v>225</v>
      </c>
      <c r="AT59" s="57">
        <f t="shared" si="7"/>
        <v>1.1499999999999999</v>
      </c>
      <c r="AU59" s="57">
        <f t="shared" si="8"/>
        <v>1.1499999999999999</v>
      </c>
      <c r="AV59" s="57">
        <f t="shared" si="8"/>
        <v>1.1499999999999999</v>
      </c>
      <c r="AW59" s="57">
        <f t="shared" si="9"/>
        <v>1.1499999999999999</v>
      </c>
      <c r="AX59" s="57">
        <f t="shared" si="10"/>
        <v>1.1499999999999999</v>
      </c>
      <c r="AY59" s="57">
        <f t="shared" si="10"/>
        <v>1.1499999999999999</v>
      </c>
    </row>
    <row r="60" spans="11:51" x14ac:dyDescent="0.2">
      <c r="K60" s="17">
        <v>4</v>
      </c>
      <c r="L60" s="17">
        <f t="shared" si="4"/>
        <v>5860</v>
      </c>
      <c r="M60" s="17">
        <f t="shared" si="1"/>
        <v>2347</v>
      </c>
      <c r="N60" s="17">
        <f t="shared" si="1"/>
        <v>2347</v>
      </c>
      <c r="O60" s="17">
        <f t="shared" si="1"/>
        <v>24612</v>
      </c>
      <c r="P60" s="17">
        <f t="shared" si="1"/>
        <v>2347</v>
      </c>
      <c r="Q60" s="17">
        <f t="shared" si="1"/>
        <v>2347</v>
      </c>
      <c r="Z60" s="17">
        <v>4</v>
      </c>
      <c r="AA60" s="31">
        <f t="shared" si="5"/>
        <v>84.000000000000014</v>
      </c>
      <c r="AB60" s="31">
        <f t="shared" si="5"/>
        <v>33.6</v>
      </c>
      <c r="AC60" s="31">
        <f t="shared" si="5"/>
        <v>33.6</v>
      </c>
      <c r="AD60" s="31">
        <f t="shared" si="5"/>
        <v>352.8</v>
      </c>
      <c r="AE60" s="31">
        <f t="shared" si="5"/>
        <v>33.6</v>
      </c>
      <c r="AF60" s="31">
        <f t="shared" si="5"/>
        <v>33.6</v>
      </c>
      <c r="AG60" s="17">
        <v>28</v>
      </c>
      <c r="AM60" s="17">
        <v>4</v>
      </c>
      <c r="AN60" s="17">
        <f t="shared" si="6"/>
        <v>800</v>
      </c>
      <c r="AO60" s="17">
        <f t="shared" si="6"/>
        <v>400</v>
      </c>
      <c r="AP60" s="17">
        <f t="shared" si="6"/>
        <v>400</v>
      </c>
      <c r="AQ60" s="17">
        <f t="shared" si="6"/>
        <v>8000</v>
      </c>
      <c r="AR60" s="17">
        <f t="shared" si="6"/>
        <v>300</v>
      </c>
      <c r="AS60" s="17">
        <f t="shared" si="6"/>
        <v>300</v>
      </c>
      <c r="AT60" s="57">
        <f t="shared" si="7"/>
        <v>1.2</v>
      </c>
      <c r="AU60" s="57">
        <f t="shared" si="8"/>
        <v>1.2</v>
      </c>
      <c r="AV60" s="57">
        <f t="shared" si="8"/>
        <v>1.2</v>
      </c>
      <c r="AW60" s="57">
        <f t="shared" si="9"/>
        <v>1.2</v>
      </c>
      <c r="AX60" s="57">
        <f t="shared" si="10"/>
        <v>1.2</v>
      </c>
      <c r="AY60" s="57">
        <f t="shared" si="10"/>
        <v>1.2</v>
      </c>
    </row>
    <row r="61" spans="11:51" x14ac:dyDescent="0.2">
      <c r="K61" s="17">
        <v>5</v>
      </c>
      <c r="L61" s="17">
        <f t="shared" si="4"/>
        <v>10656</v>
      </c>
      <c r="M61" s="17">
        <f t="shared" si="1"/>
        <v>4264</v>
      </c>
      <c r="N61" s="17">
        <f t="shared" si="1"/>
        <v>4264</v>
      </c>
      <c r="O61" s="17">
        <f t="shared" si="1"/>
        <v>44748</v>
      </c>
      <c r="P61" s="17">
        <f t="shared" si="1"/>
        <v>4264</v>
      </c>
      <c r="Q61" s="17">
        <f t="shared" si="1"/>
        <v>4264</v>
      </c>
      <c r="Z61" s="17">
        <v>5</v>
      </c>
      <c r="AA61" s="31">
        <f t="shared" si="5"/>
        <v>105</v>
      </c>
      <c r="AB61" s="31">
        <f t="shared" si="5"/>
        <v>42</v>
      </c>
      <c r="AC61" s="31">
        <f t="shared" si="5"/>
        <v>42</v>
      </c>
      <c r="AD61" s="31">
        <f t="shared" si="5"/>
        <v>441</v>
      </c>
      <c r="AE61" s="31">
        <f t="shared" si="5"/>
        <v>42</v>
      </c>
      <c r="AF61" s="31">
        <f t="shared" si="5"/>
        <v>42</v>
      </c>
      <c r="AG61" s="17">
        <v>35</v>
      </c>
      <c r="AM61" s="17">
        <v>5</v>
      </c>
      <c r="AN61" s="17">
        <f t="shared" si="6"/>
        <v>1000</v>
      </c>
      <c r="AO61" s="17">
        <f t="shared" si="6"/>
        <v>500</v>
      </c>
      <c r="AP61" s="17">
        <f t="shared" si="6"/>
        <v>500</v>
      </c>
      <c r="AQ61" s="17">
        <f t="shared" si="6"/>
        <v>10000</v>
      </c>
      <c r="AR61" s="17">
        <f t="shared" si="6"/>
        <v>375</v>
      </c>
      <c r="AS61" s="17">
        <f t="shared" si="6"/>
        <v>375</v>
      </c>
      <c r="AT61" s="57">
        <f t="shared" si="7"/>
        <v>1.25</v>
      </c>
      <c r="AU61" s="57">
        <f t="shared" si="8"/>
        <v>1.25</v>
      </c>
      <c r="AV61" s="57">
        <f t="shared" si="8"/>
        <v>1.25</v>
      </c>
      <c r="AW61" s="57">
        <f t="shared" si="9"/>
        <v>1.25</v>
      </c>
      <c r="AX61" s="57">
        <f t="shared" si="10"/>
        <v>1.25</v>
      </c>
      <c r="AY61" s="57">
        <f t="shared" si="10"/>
        <v>1.25</v>
      </c>
    </row>
    <row r="62" spans="11:51" x14ac:dyDescent="0.2">
      <c r="K62" s="17">
        <v>6</v>
      </c>
      <c r="L62" s="17">
        <f t="shared" ref="L62:Q62" si="11">R11+R18+R25+R32+R39+R46</f>
        <v>19372</v>
      </c>
      <c r="M62" s="17">
        <f t="shared" si="11"/>
        <v>7752</v>
      </c>
      <c r="N62" s="17">
        <f t="shared" si="11"/>
        <v>7752</v>
      </c>
      <c r="O62" s="17">
        <f t="shared" si="11"/>
        <v>81359</v>
      </c>
      <c r="P62" s="17">
        <f t="shared" si="11"/>
        <v>7752</v>
      </c>
      <c r="Q62" s="17">
        <f t="shared" si="11"/>
        <v>7752</v>
      </c>
      <c r="Z62" s="17">
        <v>6</v>
      </c>
      <c r="AA62" s="31">
        <f t="shared" si="5"/>
        <v>126</v>
      </c>
      <c r="AB62" s="31">
        <f t="shared" si="5"/>
        <v>50.4</v>
      </c>
      <c r="AC62" s="31">
        <f t="shared" si="5"/>
        <v>50.4</v>
      </c>
      <c r="AD62" s="31">
        <f t="shared" si="5"/>
        <v>529.19999999999993</v>
      </c>
      <c r="AE62" s="31">
        <f t="shared" si="5"/>
        <v>50.4</v>
      </c>
      <c r="AF62" s="31">
        <f t="shared" si="5"/>
        <v>50.4</v>
      </c>
      <c r="AG62" s="17">
        <v>42</v>
      </c>
    </row>
    <row r="63" spans="11:51" x14ac:dyDescent="0.2">
      <c r="K63" s="17">
        <v>7</v>
      </c>
      <c r="L63" s="17">
        <f t="shared" si="4"/>
        <v>35223</v>
      </c>
      <c r="M63" s="17">
        <f t="shared" si="1"/>
        <v>14092</v>
      </c>
      <c r="N63" s="17">
        <f t="shared" si="1"/>
        <v>14092</v>
      </c>
      <c r="O63" s="17">
        <f t="shared" si="1"/>
        <v>147924</v>
      </c>
      <c r="P63" s="17">
        <f t="shared" si="1"/>
        <v>14092</v>
      </c>
      <c r="Q63" s="17">
        <f t="shared" si="1"/>
        <v>14092</v>
      </c>
      <c r="Z63" s="17">
        <v>7</v>
      </c>
      <c r="AA63" s="31">
        <f t="shared" si="5"/>
        <v>147</v>
      </c>
      <c r="AB63" s="31">
        <f t="shared" si="5"/>
        <v>58.8</v>
      </c>
      <c r="AC63" s="31">
        <f t="shared" si="5"/>
        <v>58.8</v>
      </c>
      <c r="AD63" s="31">
        <f t="shared" si="5"/>
        <v>617.4</v>
      </c>
      <c r="AE63" s="31">
        <f t="shared" si="5"/>
        <v>58.8</v>
      </c>
      <c r="AF63" s="31">
        <f t="shared" si="5"/>
        <v>58.8</v>
      </c>
      <c r="AG63" s="17">
        <v>49</v>
      </c>
    </row>
    <row r="64" spans="11:51" x14ac:dyDescent="0.2">
      <c r="Z64" s="17">
        <v>8</v>
      </c>
      <c r="AA64" s="31">
        <f t="shared" si="5"/>
        <v>168.00000000000003</v>
      </c>
      <c r="AB64" s="31">
        <f t="shared" si="5"/>
        <v>67.2</v>
      </c>
      <c r="AC64" s="31">
        <f t="shared" si="5"/>
        <v>67.2</v>
      </c>
      <c r="AD64" s="31">
        <f t="shared" si="5"/>
        <v>705.6</v>
      </c>
      <c r="AE64" s="31">
        <f t="shared" si="5"/>
        <v>67.2</v>
      </c>
      <c r="AF64" s="31">
        <f t="shared" si="5"/>
        <v>67.2</v>
      </c>
      <c r="AG64" s="17">
        <v>56</v>
      </c>
    </row>
    <row r="65" spans="26:33" x14ac:dyDescent="0.2">
      <c r="Z65" s="17">
        <v>9</v>
      </c>
      <c r="AA65" s="31">
        <f t="shared" si="5"/>
        <v>189</v>
      </c>
      <c r="AB65" s="31">
        <f t="shared" si="5"/>
        <v>75.599999999999994</v>
      </c>
      <c r="AC65" s="31">
        <f t="shared" si="5"/>
        <v>75.599999999999994</v>
      </c>
      <c r="AD65" s="31">
        <f t="shared" si="5"/>
        <v>793.8</v>
      </c>
      <c r="AE65" s="31">
        <f t="shared" si="5"/>
        <v>75.599999999999994</v>
      </c>
      <c r="AF65" s="31">
        <f t="shared" si="5"/>
        <v>75.599999999999994</v>
      </c>
      <c r="AG65" s="17">
        <v>63</v>
      </c>
    </row>
    <row r="66" spans="26:33" x14ac:dyDescent="0.2">
      <c r="Z66" s="17">
        <v>10</v>
      </c>
      <c r="AA66" s="31">
        <f t="shared" si="5"/>
        <v>210</v>
      </c>
      <c r="AB66" s="31">
        <f t="shared" si="5"/>
        <v>84</v>
      </c>
      <c r="AC66" s="31">
        <f t="shared" si="5"/>
        <v>84</v>
      </c>
      <c r="AD66" s="31">
        <f t="shared" si="5"/>
        <v>882</v>
      </c>
      <c r="AE66" s="31">
        <f t="shared" si="5"/>
        <v>84</v>
      </c>
      <c r="AF66" s="31">
        <f t="shared" si="5"/>
        <v>84</v>
      </c>
      <c r="AG66" s="17">
        <v>70</v>
      </c>
    </row>
    <row r="67" spans="26:33" x14ac:dyDescent="0.2">
      <c r="Z67" s="17">
        <v>11</v>
      </c>
      <c r="AA67" s="31">
        <f t="shared" si="5"/>
        <v>231</v>
      </c>
      <c r="AB67" s="31">
        <f t="shared" si="5"/>
        <v>92.4</v>
      </c>
      <c r="AC67" s="31">
        <f t="shared" si="5"/>
        <v>92.4</v>
      </c>
      <c r="AD67" s="31">
        <f t="shared" si="5"/>
        <v>970.2</v>
      </c>
      <c r="AE67" s="31">
        <f t="shared" si="5"/>
        <v>92.4</v>
      </c>
      <c r="AF67" s="31">
        <f t="shared" si="5"/>
        <v>92.4</v>
      </c>
      <c r="AG67" s="17">
        <v>77</v>
      </c>
    </row>
    <row r="68" spans="26:33" x14ac:dyDescent="0.2">
      <c r="Z68" s="17">
        <v>12</v>
      </c>
      <c r="AA68" s="31">
        <f t="shared" si="5"/>
        <v>252</v>
      </c>
      <c r="AB68" s="31">
        <f t="shared" si="5"/>
        <v>100.8</v>
      </c>
      <c r="AC68" s="31">
        <f t="shared" si="5"/>
        <v>100.8</v>
      </c>
      <c r="AD68" s="31">
        <f t="shared" si="5"/>
        <v>1058.3999999999999</v>
      </c>
      <c r="AE68" s="31">
        <f t="shared" si="5"/>
        <v>100.8</v>
      </c>
      <c r="AF68" s="31">
        <f t="shared" si="5"/>
        <v>100.8</v>
      </c>
      <c r="AG68" s="17">
        <v>84</v>
      </c>
    </row>
    <row r="69" spans="26:33" x14ac:dyDescent="0.2">
      <c r="Z69" s="17">
        <v>13</v>
      </c>
      <c r="AA69" s="31">
        <f t="shared" si="5"/>
        <v>273</v>
      </c>
      <c r="AB69" s="31">
        <f t="shared" si="5"/>
        <v>109.2</v>
      </c>
      <c r="AC69" s="31">
        <f t="shared" si="5"/>
        <v>109.2</v>
      </c>
      <c r="AD69" s="31">
        <f t="shared" si="5"/>
        <v>1146.6000000000001</v>
      </c>
      <c r="AE69" s="31">
        <f t="shared" si="5"/>
        <v>109.2</v>
      </c>
      <c r="AF69" s="31">
        <f t="shared" si="5"/>
        <v>109.2</v>
      </c>
      <c r="AG69" s="17">
        <v>91</v>
      </c>
    </row>
    <row r="70" spans="26:33" x14ac:dyDescent="0.2">
      <c r="Z70" s="17">
        <v>14</v>
      </c>
      <c r="AA70" s="31">
        <f t="shared" si="5"/>
        <v>294</v>
      </c>
      <c r="AB70" s="31">
        <f t="shared" si="5"/>
        <v>117.6</v>
      </c>
      <c r="AC70" s="31">
        <f t="shared" si="5"/>
        <v>117.6</v>
      </c>
      <c r="AD70" s="31">
        <f t="shared" si="5"/>
        <v>1234.8</v>
      </c>
      <c r="AE70" s="31">
        <f t="shared" si="5"/>
        <v>117.6</v>
      </c>
      <c r="AF70" s="31">
        <f t="shared" si="5"/>
        <v>117.6</v>
      </c>
      <c r="AG70" s="17">
        <v>98</v>
      </c>
    </row>
    <row r="71" spans="26:33" x14ac:dyDescent="0.2">
      <c r="Z71" s="17">
        <v>15</v>
      </c>
      <c r="AA71" s="31">
        <f t="shared" si="5"/>
        <v>315</v>
      </c>
      <c r="AB71" s="31">
        <f t="shared" si="5"/>
        <v>126</v>
      </c>
      <c r="AC71" s="31">
        <f t="shared" si="5"/>
        <v>126</v>
      </c>
      <c r="AD71" s="31">
        <f t="shared" si="5"/>
        <v>1323</v>
      </c>
      <c r="AE71" s="31">
        <f t="shared" si="5"/>
        <v>126</v>
      </c>
      <c r="AF71" s="31">
        <f t="shared" si="5"/>
        <v>126</v>
      </c>
      <c r="AG71" s="17">
        <v>105</v>
      </c>
    </row>
    <row r="72" spans="26:33" x14ac:dyDescent="0.2">
      <c r="Z72" s="17">
        <v>16</v>
      </c>
      <c r="AA72" s="31">
        <f t="shared" si="5"/>
        <v>336.00000000000006</v>
      </c>
      <c r="AB72" s="31">
        <f t="shared" si="5"/>
        <v>134.4</v>
      </c>
      <c r="AC72" s="31">
        <f t="shared" si="5"/>
        <v>134.4</v>
      </c>
      <c r="AD72" s="31">
        <f t="shared" si="5"/>
        <v>1411.2</v>
      </c>
      <c r="AE72" s="31">
        <f t="shared" si="5"/>
        <v>134.4</v>
      </c>
      <c r="AF72" s="31">
        <f t="shared" si="5"/>
        <v>134.4</v>
      </c>
      <c r="AG72" s="17">
        <v>112</v>
      </c>
    </row>
    <row r="73" spans="26:33" x14ac:dyDescent="0.2">
      <c r="Z73" s="17">
        <v>17</v>
      </c>
      <c r="AA73" s="31">
        <f t="shared" si="5"/>
        <v>357</v>
      </c>
      <c r="AB73" s="31">
        <f t="shared" si="5"/>
        <v>142.79999999999998</v>
      </c>
      <c r="AC73" s="31">
        <f t="shared" si="5"/>
        <v>142.79999999999998</v>
      </c>
      <c r="AD73" s="31">
        <f t="shared" si="5"/>
        <v>1499.3999999999999</v>
      </c>
      <c r="AE73" s="31">
        <f t="shared" si="5"/>
        <v>142.79999999999998</v>
      </c>
      <c r="AF73" s="31">
        <f t="shared" si="5"/>
        <v>142.79999999999998</v>
      </c>
      <c r="AG73" s="17">
        <v>119</v>
      </c>
    </row>
    <row r="74" spans="26:33" x14ac:dyDescent="0.2">
      <c r="Z74" s="17">
        <v>18</v>
      </c>
      <c r="AA74" s="31">
        <f t="shared" ref="AA74:AF89" si="12">$AG74/100*AB$19</f>
        <v>378</v>
      </c>
      <c r="AB74" s="31">
        <f t="shared" si="12"/>
        <v>151.19999999999999</v>
      </c>
      <c r="AC74" s="31">
        <f t="shared" si="12"/>
        <v>151.19999999999999</v>
      </c>
      <c r="AD74" s="31">
        <f t="shared" si="12"/>
        <v>1587.6</v>
      </c>
      <c r="AE74" s="31">
        <f t="shared" si="12"/>
        <v>151.19999999999999</v>
      </c>
      <c r="AF74" s="31">
        <f t="shared" si="12"/>
        <v>151.19999999999999</v>
      </c>
      <c r="AG74" s="17">
        <v>126</v>
      </c>
    </row>
    <row r="75" spans="26:33" x14ac:dyDescent="0.2">
      <c r="Z75" s="17">
        <v>19</v>
      </c>
      <c r="AA75" s="31">
        <f t="shared" si="12"/>
        <v>399</v>
      </c>
      <c r="AB75" s="31">
        <f t="shared" si="12"/>
        <v>159.60000000000002</v>
      </c>
      <c r="AC75" s="31">
        <f t="shared" si="12"/>
        <v>159.60000000000002</v>
      </c>
      <c r="AD75" s="31">
        <f t="shared" si="12"/>
        <v>1675.8000000000002</v>
      </c>
      <c r="AE75" s="31">
        <f t="shared" si="12"/>
        <v>159.60000000000002</v>
      </c>
      <c r="AF75" s="31">
        <f t="shared" si="12"/>
        <v>159.60000000000002</v>
      </c>
      <c r="AG75" s="17">
        <v>133</v>
      </c>
    </row>
    <row r="76" spans="26:33" x14ac:dyDescent="0.2">
      <c r="Z76" s="17">
        <v>20</v>
      </c>
      <c r="AA76" s="31">
        <f t="shared" si="12"/>
        <v>420</v>
      </c>
      <c r="AB76" s="31">
        <f t="shared" si="12"/>
        <v>168</v>
      </c>
      <c r="AC76" s="31">
        <f t="shared" si="12"/>
        <v>168</v>
      </c>
      <c r="AD76" s="31">
        <f t="shared" si="12"/>
        <v>1764</v>
      </c>
      <c r="AE76" s="31">
        <f t="shared" si="12"/>
        <v>168</v>
      </c>
      <c r="AF76" s="31">
        <f t="shared" si="12"/>
        <v>168</v>
      </c>
      <c r="AG76" s="17">
        <v>140</v>
      </c>
    </row>
    <row r="77" spans="26:33" x14ac:dyDescent="0.2">
      <c r="Z77" s="17">
        <v>21</v>
      </c>
      <c r="AA77" s="31">
        <f t="shared" si="12"/>
        <v>441</v>
      </c>
      <c r="AB77" s="31">
        <f t="shared" si="12"/>
        <v>176.4</v>
      </c>
      <c r="AC77" s="31">
        <f t="shared" si="12"/>
        <v>176.4</v>
      </c>
      <c r="AD77" s="31">
        <f t="shared" si="12"/>
        <v>1852.2</v>
      </c>
      <c r="AE77" s="31">
        <f t="shared" si="12"/>
        <v>176.4</v>
      </c>
      <c r="AF77" s="31">
        <f t="shared" si="12"/>
        <v>176.4</v>
      </c>
      <c r="AG77" s="17">
        <v>147</v>
      </c>
    </row>
    <row r="78" spans="26:33" x14ac:dyDescent="0.2">
      <c r="Z78" s="17">
        <v>22</v>
      </c>
      <c r="AA78" s="31">
        <f t="shared" si="12"/>
        <v>462</v>
      </c>
      <c r="AB78" s="31">
        <f t="shared" si="12"/>
        <v>184.8</v>
      </c>
      <c r="AC78" s="31">
        <f t="shared" si="12"/>
        <v>184.8</v>
      </c>
      <c r="AD78" s="31">
        <f t="shared" si="12"/>
        <v>1940.4</v>
      </c>
      <c r="AE78" s="31">
        <f t="shared" si="12"/>
        <v>184.8</v>
      </c>
      <c r="AF78" s="31">
        <f t="shared" si="12"/>
        <v>184.8</v>
      </c>
      <c r="AG78" s="17">
        <v>154</v>
      </c>
    </row>
    <row r="79" spans="26:33" x14ac:dyDescent="0.2">
      <c r="Z79" s="17">
        <v>23</v>
      </c>
      <c r="AA79" s="31">
        <f t="shared" si="12"/>
        <v>483.00000000000006</v>
      </c>
      <c r="AB79" s="31">
        <f t="shared" si="12"/>
        <v>193.20000000000002</v>
      </c>
      <c r="AC79" s="31">
        <f t="shared" si="12"/>
        <v>193.20000000000002</v>
      </c>
      <c r="AD79" s="31">
        <f t="shared" si="12"/>
        <v>2028.6000000000001</v>
      </c>
      <c r="AE79" s="31">
        <f t="shared" si="12"/>
        <v>193.20000000000002</v>
      </c>
      <c r="AF79" s="31">
        <f t="shared" si="12"/>
        <v>193.20000000000002</v>
      </c>
      <c r="AG79" s="17">
        <v>161</v>
      </c>
    </row>
    <row r="80" spans="26:33" x14ac:dyDescent="0.2">
      <c r="Z80" s="17">
        <v>24</v>
      </c>
      <c r="AA80" s="31">
        <f t="shared" si="12"/>
        <v>504</v>
      </c>
      <c r="AB80" s="31">
        <f t="shared" si="12"/>
        <v>201.6</v>
      </c>
      <c r="AC80" s="31">
        <f t="shared" si="12"/>
        <v>201.6</v>
      </c>
      <c r="AD80" s="31">
        <f t="shared" si="12"/>
        <v>2116.7999999999997</v>
      </c>
      <c r="AE80" s="31">
        <f t="shared" si="12"/>
        <v>201.6</v>
      </c>
      <c r="AF80" s="31">
        <f t="shared" si="12"/>
        <v>201.6</v>
      </c>
      <c r="AG80" s="17">
        <v>168</v>
      </c>
    </row>
    <row r="81" spans="26:33" x14ac:dyDescent="0.2">
      <c r="Z81" s="17">
        <v>25</v>
      </c>
      <c r="AA81" s="31">
        <f t="shared" si="12"/>
        <v>525</v>
      </c>
      <c r="AB81" s="31">
        <f t="shared" si="12"/>
        <v>210</v>
      </c>
      <c r="AC81" s="31">
        <f t="shared" si="12"/>
        <v>210</v>
      </c>
      <c r="AD81" s="31">
        <f t="shared" si="12"/>
        <v>2205</v>
      </c>
      <c r="AE81" s="31">
        <f t="shared" si="12"/>
        <v>210</v>
      </c>
      <c r="AF81" s="31">
        <f t="shared" si="12"/>
        <v>210</v>
      </c>
      <c r="AG81" s="17">
        <v>175</v>
      </c>
    </row>
    <row r="82" spans="26:33" x14ac:dyDescent="0.2">
      <c r="Z82" s="17">
        <v>26</v>
      </c>
      <c r="AA82" s="31">
        <f t="shared" si="12"/>
        <v>546</v>
      </c>
      <c r="AB82" s="31">
        <f t="shared" si="12"/>
        <v>218.4</v>
      </c>
      <c r="AC82" s="31">
        <f t="shared" si="12"/>
        <v>218.4</v>
      </c>
      <c r="AD82" s="31">
        <f t="shared" si="12"/>
        <v>2293.2000000000003</v>
      </c>
      <c r="AE82" s="31">
        <f t="shared" si="12"/>
        <v>218.4</v>
      </c>
      <c r="AF82" s="31">
        <f t="shared" si="12"/>
        <v>218.4</v>
      </c>
      <c r="AG82" s="17">
        <v>182</v>
      </c>
    </row>
    <row r="83" spans="26:33" x14ac:dyDescent="0.2">
      <c r="Z83" s="17">
        <v>27</v>
      </c>
      <c r="AA83" s="31">
        <f t="shared" si="12"/>
        <v>567</v>
      </c>
      <c r="AB83" s="31">
        <f t="shared" si="12"/>
        <v>226.79999999999998</v>
      </c>
      <c r="AC83" s="31">
        <f t="shared" si="12"/>
        <v>226.79999999999998</v>
      </c>
      <c r="AD83" s="31">
        <f t="shared" si="12"/>
        <v>2381.4</v>
      </c>
      <c r="AE83" s="31">
        <f t="shared" si="12"/>
        <v>226.79999999999998</v>
      </c>
      <c r="AF83" s="31">
        <f t="shared" si="12"/>
        <v>226.79999999999998</v>
      </c>
      <c r="AG83" s="17">
        <v>189</v>
      </c>
    </row>
    <row r="84" spans="26:33" x14ac:dyDescent="0.2">
      <c r="Z84" s="17">
        <v>28</v>
      </c>
      <c r="AA84" s="31">
        <f t="shared" si="12"/>
        <v>588</v>
      </c>
      <c r="AB84" s="31">
        <f t="shared" si="12"/>
        <v>235.2</v>
      </c>
      <c r="AC84" s="31">
        <f t="shared" si="12"/>
        <v>235.2</v>
      </c>
      <c r="AD84" s="31">
        <f t="shared" si="12"/>
        <v>2469.6</v>
      </c>
      <c r="AE84" s="31">
        <f t="shared" si="12"/>
        <v>235.2</v>
      </c>
      <c r="AF84" s="31">
        <f t="shared" si="12"/>
        <v>235.2</v>
      </c>
      <c r="AG84" s="17">
        <v>196</v>
      </c>
    </row>
    <row r="85" spans="26:33" x14ac:dyDescent="0.2">
      <c r="Z85" s="17">
        <v>29</v>
      </c>
      <c r="AA85" s="31">
        <f t="shared" si="12"/>
        <v>608.99999999999989</v>
      </c>
      <c r="AB85" s="31">
        <f t="shared" si="12"/>
        <v>243.59999999999997</v>
      </c>
      <c r="AC85" s="31">
        <f t="shared" si="12"/>
        <v>243.59999999999997</v>
      </c>
      <c r="AD85" s="31">
        <f t="shared" si="12"/>
        <v>2557.7999999999997</v>
      </c>
      <c r="AE85" s="31">
        <f t="shared" si="12"/>
        <v>243.59999999999997</v>
      </c>
      <c r="AF85" s="31">
        <f t="shared" si="12"/>
        <v>243.59999999999997</v>
      </c>
      <c r="AG85" s="17">
        <v>203</v>
      </c>
    </row>
    <row r="86" spans="26:33" x14ac:dyDescent="0.2">
      <c r="Z86" s="17">
        <v>30</v>
      </c>
      <c r="AA86" s="31">
        <f t="shared" si="12"/>
        <v>630</v>
      </c>
      <c r="AB86" s="31">
        <f t="shared" si="12"/>
        <v>252</v>
      </c>
      <c r="AC86" s="31">
        <f t="shared" si="12"/>
        <v>252</v>
      </c>
      <c r="AD86" s="31">
        <f t="shared" si="12"/>
        <v>2646</v>
      </c>
      <c r="AE86" s="31">
        <f t="shared" si="12"/>
        <v>252</v>
      </c>
      <c r="AF86" s="31">
        <f t="shared" si="12"/>
        <v>252</v>
      </c>
      <c r="AG86" s="17">
        <v>210</v>
      </c>
    </row>
    <row r="87" spans="26:33" x14ac:dyDescent="0.2">
      <c r="Z87" s="17">
        <v>31</v>
      </c>
      <c r="AA87" s="31">
        <f t="shared" si="12"/>
        <v>651</v>
      </c>
      <c r="AB87" s="31">
        <f t="shared" si="12"/>
        <v>260.39999999999998</v>
      </c>
      <c r="AC87" s="31">
        <f t="shared" si="12"/>
        <v>260.39999999999998</v>
      </c>
      <c r="AD87" s="31">
        <f t="shared" si="12"/>
        <v>2734.2</v>
      </c>
      <c r="AE87" s="31">
        <f t="shared" si="12"/>
        <v>260.39999999999998</v>
      </c>
      <c r="AF87" s="31">
        <f t="shared" si="12"/>
        <v>260.39999999999998</v>
      </c>
      <c r="AG87" s="17">
        <v>217</v>
      </c>
    </row>
    <row r="88" spans="26:33" x14ac:dyDescent="0.2">
      <c r="Z88" s="17">
        <v>32</v>
      </c>
      <c r="AA88" s="31">
        <f t="shared" si="12"/>
        <v>672.00000000000011</v>
      </c>
      <c r="AB88" s="31">
        <f t="shared" si="12"/>
        <v>268.8</v>
      </c>
      <c r="AC88" s="31">
        <f t="shared" si="12"/>
        <v>268.8</v>
      </c>
      <c r="AD88" s="31">
        <f t="shared" si="12"/>
        <v>2822.4</v>
      </c>
      <c r="AE88" s="31">
        <f t="shared" si="12"/>
        <v>268.8</v>
      </c>
      <c r="AF88" s="31">
        <f t="shared" si="12"/>
        <v>268.8</v>
      </c>
      <c r="AG88" s="17">
        <v>224</v>
      </c>
    </row>
    <row r="89" spans="26:33" x14ac:dyDescent="0.2">
      <c r="Z89" s="17">
        <v>33</v>
      </c>
      <c r="AA89" s="31">
        <f t="shared" si="12"/>
        <v>693</v>
      </c>
      <c r="AB89" s="31">
        <f t="shared" si="12"/>
        <v>277.2</v>
      </c>
      <c r="AC89" s="31">
        <f t="shared" si="12"/>
        <v>277.2</v>
      </c>
      <c r="AD89" s="31">
        <f t="shared" si="12"/>
        <v>2910.6</v>
      </c>
      <c r="AE89" s="31">
        <f t="shared" si="12"/>
        <v>277.2</v>
      </c>
      <c r="AF89" s="31">
        <f t="shared" si="12"/>
        <v>277.2</v>
      </c>
      <c r="AG89" s="17">
        <v>231</v>
      </c>
    </row>
    <row r="90" spans="26:33" x14ac:dyDescent="0.2">
      <c r="Z90" s="17">
        <v>34</v>
      </c>
      <c r="AA90" s="31">
        <f t="shared" ref="AA90:AF105" si="13">$AG90/100*AB$19</f>
        <v>714</v>
      </c>
      <c r="AB90" s="31">
        <f t="shared" si="13"/>
        <v>285.59999999999997</v>
      </c>
      <c r="AC90" s="31">
        <f t="shared" si="13"/>
        <v>285.59999999999997</v>
      </c>
      <c r="AD90" s="31">
        <f t="shared" si="13"/>
        <v>2998.7999999999997</v>
      </c>
      <c r="AE90" s="31">
        <f t="shared" si="13"/>
        <v>285.59999999999997</v>
      </c>
      <c r="AF90" s="31">
        <f t="shared" si="13"/>
        <v>285.59999999999997</v>
      </c>
      <c r="AG90" s="17">
        <v>238</v>
      </c>
    </row>
    <row r="91" spans="26:33" x14ac:dyDescent="0.2">
      <c r="Z91" s="17">
        <v>35</v>
      </c>
      <c r="AA91" s="31">
        <f t="shared" si="13"/>
        <v>735</v>
      </c>
      <c r="AB91" s="31">
        <f t="shared" si="13"/>
        <v>294</v>
      </c>
      <c r="AC91" s="31">
        <f t="shared" si="13"/>
        <v>294</v>
      </c>
      <c r="AD91" s="31">
        <f t="shared" si="13"/>
        <v>3087</v>
      </c>
      <c r="AE91" s="31">
        <f t="shared" si="13"/>
        <v>294</v>
      </c>
      <c r="AF91" s="31">
        <f t="shared" si="13"/>
        <v>294</v>
      </c>
      <c r="AG91" s="17">
        <v>245</v>
      </c>
    </row>
    <row r="92" spans="26:33" x14ac:dyDescent="0.2">
      <c r="Z92" s="17">
        <v>36</v>
      </c>
      <c r="AA92" s="31">
        <f t="shared" si="13"/>
        <v>756</v>
      </c>
      <c r="AB92" s="31">
        <f t="shared" si="13"/>
        <v>302.39999999999998</v>
      </c>
      <c r="AC92" s="31">
        <f t="shared" si="13"/>
        <v>302.39999999999998</v>
      </c>
      <c r="AD92" s="31">
        <f t="shared" si="13"/>
        <v>3175.2</v>
      </c>
      <c r="AE92" s="31">
        <f t="shared" si="13"/>
        <v>302.39999999999998</v>
      </c>
      <c r="AF92" s="31">
        <f t="shared" si="13"/>
        <v>302.39999999999998</v>
      </c>
      <c r="AG92" s="17">
        <v>252</v>
      </c>
    </row>
    <row r="93" spans="26:33" x14ac:dyDescent="0.2">
      <c r="Z93" s="17">
        <v>37</v>
      </c>
      <c r="AA93" s="31">
        <f t="shared" si="13"/>
        <v>777</v>
      </c>
      <c r="AB93" s="31">
        <f t="shared" si="13"/>
        <v>310.79999999999995</v>
      </c>
      <c r="AC93" s="31">
        <f t="shared" si="13"/>
        <v>310.79999999999995</v>
      </c>
      <c r="AD93" s="31">
        <f t="shared" si="13"/>
        <v>3263.3999999999996</v>
      </c>
      <c r="AE93" s="31">
        <f t="shared" si="13"/>
        <v>310.79999999999995</v>
      </c>
      <c r="AF93" s="31">
        <f t="shared" si="13"/>
        <v>310.79999999999995</v>
      </c>
      <c r="AG93" s="17">
        <v>259</v>
      </c>
    </row>
    <row r="94" spans="26:33" x14ac:dyDescent="0.2">
      <c r="Z94" s="17">
        <v>38</v>
      </c>
      <c r="AA94" s="31">
        <f t="shared" si="13"/>
        <v>798</v>
      </c>
      <c r="AB94" s="31">
        <f t="shared" si="13"/>
        <v>319.20000000000005</v>
      </c>
      <c r="AC94" s="31">
        <f t="shared" si="13"/>
        <v>319.20000000000005</v>
      </c>
      <c r="AD94" s="31">
        <f t="shared" si="13"/>
        <v>3351.6000000000004</v>
      </c>
      <c r="AE94" s="31">
        <f t="shared" si="13"/>
        <v>319.20000000000005</v>
      </c>
      <c r="AF94" s="31">
        <f t="shared" si="13"/>
        <v>319.20000000000005</v>
      </c>
      <c r="AG94" s="17">
        <v>266</v>
      </c>
    </row>
    <row r="95" spans="26:33" x14ac:dyDescent="0.2">
      <c r="Z95" s="17">
        <v>39</v>
      </c>
      <c r="AA95" s="31">
        <f t="shared" si="13"/>
        <v>819</v>
      </c>
      <c r="AB95" s="31">
        <f t="shared" si="13"/>
        <v>327.60000000000002</v>
      </c>
      <c r="AC95" s="31">
        <f t="shared" si="13"/>
        <v>327.60000000000002</v>
      </c>
      <c r="AD95" s="31">
        <f t="shared" si="13"/>
        <v>3439.8</v>
      </c>
      <c r="AE95" s="31">
        <f t="shared" si="13"/>
        <v>327.60000000000002</v>
      </c>
      <c r="AF95" s="31">
        <f t="shared" si="13"/>
        <v>327.60000000000002</v>
      </c>
      <c r="AG95" s="17">
        <v>273</v>
      </c>
    </row>
    <row r="96" spans="26:33" x14ac:dyDescent="0.2">
      <c r="Z96" s="17">
        <v>40</v>
      </c>
      <c r="AA96" s="31">
        <f t="shared" si="13"/>
        <v>840</v>
      </c>
      <c r="AB96" s="31">
        <f t="shared" si="13"/>
        <v>336</v>
      </c>
      <c r="AC96" s="31">
        <f t="shared" si="13"/>
        <v>336</v>
      </c>
      <c r="AD96" s="31">
        <f t="shared" si="13"/>
        <v>3528</v>
      </c>
      <c r="AE96" s="31">
        <f t="shared" si="13"/>
        <v>336</v>
      </c>
      <c r="AF96" s="31">
        <f t="shared" si="13"/>
        <v>336</v>
      </c>
      <c r="AG96" s="17">
        <v>280</v>
      </c>
    </row>
    <row r="97" spans="26:33" x14ac:dyDescent="0.2">
      <c r="Z97" s="17">
        <v>41</v>
      </c>
      <c r="AA97" s="31">
        <f t="shared" si="13"/>
        <v>873</v>
      </c>
      <c r="AB97" s="31">
        <f t="shared" si="13"/>
        <v>349.20000000000005</v>
      </c>
      <c r="AC97" s="31">
        <f t="shared" si="13"/>
        <v>349.20000000000005</v>
      </c>
      <c r="AD97" s="31">
        <f t="shared" si="13"/>
        <v>3666.6000000000004</v>
      </c>
      <c r="AE97" s="31">
        <f t="shared" si="13"/>
        <v>349.20000000000005</v>
      </c>
      <c r="AF97" s="31">
        <f t="shared" si="13"/>
        <v>349.20000000000005</v>
      </c>
      <c r="AG97" s="17">
        <v>291</v>
      </c>
    </row>
    <row r="98" spans="26:33" x14ac:dyDescent="0.2">
      <c r="Z98" s="17">
        <v>42</v>
      </c>
      <c r="AA98" s="31">
        <f t="shared" si="13"/>
        <v>906</v>
      </c>
      <c r="AB98" s="31">
        <f t="shared" si="13"/>
        <v>362.4</v>
      </c>
      <c r="AC98" s="31">
        <f t="shared" si="13"/>
        <v>362.4</v>
      </c>
      <c r="AD98" s="31">
        <f t="shared" si="13"/>
        <v>3805.2</v>
      </c>
      <c r="AE98" s="31">
        <f t="shared" si="13"/>
        <v>362.4</v>
      </c>
      <c r="AF98" s="31">
        <f t="shared" si="13"/>
        <v>362.4</v>
      </c>
      <c r="AG98" s="17">
        <v>302</v>
      </c>
    </row>
    <row r="99" spans="26:33" x14ac:dyDescent="0.2">
      <c r="Z99" s="17">
        <v>43</v>
      </c>
      <c r="AA99" s="31">
        <f t="shared" si="13"/>
        <v>939</v>
      </c>
      <c r="AB99" s="31">
        <f t="shared" si="13"/>
        <v>375.59999999999997</v>
      </c>
      <c r="AC99" s="31">
        <f t="shared" si="13"/>
        <v>375.59999999999997</v>
      </c>
      <c r="AD99" s="31">
        <f t="shared" si="13"/>
        <v>3943.7999999999997</v>
      </c>
      <c r="AE99" s="31">
        <f t="shared" si="13"/>
        <v>375.59999999999997</v>
      </c>
      <c r="AF99" s="31">
        <f t="shared" si="13"/>
        <v>375.59999999999997</v>
      </c>
      <c r="AG99" s="17">
        <v>313</v>
      </c>
    </row>
    <row r="100" spans="26:33" x14ac:dyDescent="0.2">
      <c r="Z100" s="17">
        <v>44</v>
      </c>
      <c r="AA100" s="31">
        <f t="shared" si="13"/>
        <v>972.00000000000011</v>
      </c>
      <c r="AB100" s="31">
        <f t="shared" si="13"/>
        <v>388.8</v>
      </c>
      <c r="AC100" s="31">
        <f t="shared" si="13"/>
        <v>388.8</v>
      </c>
      <c r="AD100" s="31">
        <f t="shared" si="13"/>
        <v>4082.4</v>
      </c>
      <c r="AE100" s="31">
        <f t="shared" si="13"/>
        <v>388.8</v>
      </c>
      <c r="AF100" s="31">
        <f t="shared" si="13"/>
        <v>388.8</v>
      </c>
      <c r="AG100" s="17">
        <v>324</v>
      </c>
    </row>
    <row r="101" spans="26:33" x14ac:dyDescent="0.2">
      <c r="Z101" s="17">
        <v>45</v>
      </c>
      <c r="AA101" s="31">
        <f t="shared" si="13"/>
        <v>1005</v>
      </c>
      <c r="AB101" s="31">
        <f t="shared" si="13"/>
        <v>402</v>
      </c>
      <c r="AC101" s="31">
        <f t="shared" si="13"/>
        <v>402</v>
      </c>
      <c r="AD101" s="31">
        <f t="shared" si="13"/>
        <v>4221</v>
      </c>
      <c r="AE101" s="31">
        <f t="shared" si="13"/>
        <v>402</v>
      </c>
      <c r="AF101" s="31">
        <f t="shared" si="13"/>
        <v>402</v>
      </c>
      <c r="AG101" s="17">
        <v>335</v>
      </c>
    </row>
    <row r="102" spans="26:33" x14ac:dyDescent="0.2">
      <c r="Z102" s="17">
        <v>46</v>
      </c>
      <c r="AA102" s="31">
        <f t="shared" si="13"/>
        <v>1038</v>
      </c>
      <c r="AB102" s="31">
        <f t="shared" si="13"/>
        <v>415.2</v>
      </c>
      <c r="AC102" s="31">
        <f t="shared" si="13"/>
        <v>415.2</v>
      </c>
      <c r="AD102" s="31">
        <f t="shared" si="13"/>
        <v>4359.6000000000004</v>
      </c>
      <c r="AE102" s="31">
        <f t="shared" si="13"/>
        <v>415.2</v>
      </c>
      <c r="AF102" s="31">
        <f t="shared" si="13"/>
        <v>415.2</v>
      </c>
      <c r="AG102" s="17">
        <v>346</v>
      </c>
    </row>
    <row r="103" spans="26:33" x14ac:dyDescent="0.2">
      <c r="Z103" s="17">
        <v>47</v>
      </c>
      <c r="AA103" s="31">
        <f t="shared" si="13"/>
        <v>1071</v>
      </c>
      <c r="AB103" s="31">
        <f t="shared" si="13"/>
        <v>428.4</v>
      </c>
      <c r="AC103" s="31">
        <f t="shared" si="13"/>
        <v>428.4</v>
      </c>
      <c r="AD103" s="31">
        <f t="shared" si="13"/>
        <v>4498.2</v>
      </c>
      <c r="AE103" s="31">
        <f t="shared" si="13"/>
        <v>428.4</v>
      </c>
      <c r="AF103" s="31">
        <f t="shared" si="13"/>
        <v>428.4</v>
      </c>
      <c r="AG103" s="17">
        <v>357</v>
      </c>
    </row>
    <row r="104" spans="26:33" x14ac:dyDescent="0.2">
      <c r="Z104" s="17">
        <v>48</v>
      </c>
      <c r="AA104" s="31">
        <f t="shared" si="13"/>
        <v>1104</v>
      </c>
      <c r="AB104" s="31">
        <f t="shared" si="13"/>
        <v>441.6</v>
      </c>
      <c r="AC104" s="31">
        <f t="shared" si="13"/>
        <v>441.6</v>
      </c>
      <c r="AD104" s="31">
        <f t="shared" si="13"/>
        <v>4636.8</v>
      </c>
      <c r="AE104" s="31">
        <f t="shared" si="13"/>
        <v>441.6</v>
      </c>
      <c r="AF104" s="31">
        <f t="shared" si="13"/>
        <v>441.6</v>
      </c>
      <c r="AG104" s="17">
        <v>368</v>
      </c>
    </row>
    <row r="105" spans="26:33" x14ac:dyDescent="0.2">
      <c r="Z105" s="17">
        <v>49</v>
      </c>
      <c r="AA105" s="31">
        <f t="shared" si="13"/>
        <v>1137</v>
      </c>
      <c r="AB105" s="31">
        <f t="shared" si="13"/>
        <v>454.8</v>
      </c>
      <c r="AC105" s="31">
        <f t="shared" si="13"/>
        <v>454.8</v>
      </c>
      <c r="AD105" s="31">
        <f t="shared" si="13"/>
        <v>4775.3999999999996</v>
      </c>
      <c r="AE105" s="31">
        <f t="shared" si="13"/>
        <v>454.8</v>
      </c>
      <c r="AF105" s="31">
        <f t="shared" si="13"/>
        <v>454.8</v>
      </c>
      <c r="AG105" s="17">
        <v>379</v>
      </c>
    </row>
    <row r="106" spans="26:33" x14ac:dyDescent="0.2">
      <c r="Z106" s="17">
        <v>50</v>
      </c>
      <c r="AA106" s="31">
        <f t="shared" ref="AA106:AF121" si="14">$AG106/100*AB$19</f>
        <v>1170</v>
      </c>
      <c r="AB106" s="31">
        <f t="shared" si="14"/>
        <v>468</v>
      </c>
      <c r="AC106" s="31">
        <f t="shared" si="14"/>
        <v>468</v>
      </c>
      <c r="AD106" s="31">
        <f t="shared" si="14"/>
        <v>4914</v>
      </c>
      <c r="AE106" s="31">
        <f t="shared" si="14"/>
        <v>468</v>
      </c>
      <c r="AF106" s="31">
        <f t="shared" si="14"/>
        <v>468</v>
      </c>
      <c r="AG106" s="17">
        <v>390</v>
      </c>
    </row>
    <row r="107" spans="26:33" x14ac:dyDescent="0.2">
      <c r="Z107" s="17">
        <v>51</v>
      </c>
      <c r="AA107" s="31">
        <f t="shared" si="14"/>
        <v>1203</v>
      </c>
      <c r="AB107" s="31">
        <f t="shared" si="14"/>
        <v>481.2</v>
      </c>
      <c r="AC107" s="31">
        <f t="shared" si="14"/>
        <v>481.2</v>
      </c>
      <c r="AD107" s="31">
        <f t="shared" si="14"/>
        <v>5052.5999999999995</v>
      </c>
      <c r="AE107" s="31">
        <f t="shared" si="14"/>
        <v>481.2</v>
      </c>
      <c r="AF107" s="31">
        <f t="shared" si="14"/>
        <v>481.2</v>
      </c>
      <c r="AG107" s="17">
        <v>401</v>
      </c>
    </row>
    <row r="108" spans="26:33" x14ac:dyDescent="0.2">
      <c r="Z108" s="17">
        <v>52</v>
      </c>
      <c r="AA108" s="31">
        <f t="shared" si="14"/>
        <v>1236</v>
      </c>
      <c r="AB108" s="31">
        <f t="shared" si="14"/>
        <v>494.40000000000003</v>
      </c>
      <c r="AC108" s="31">
        <f t="shared" si="14"/>
        <v>494.40000000000003</v>
      </c>
      <c r="AD108" s="31">
        <f t="shared" si="14"/>
        <v>5191.2</v>
      </c>
      <c r="AE108" s="31">
        <f t="shared" si="14"/>
        <v>494.40000000000003</v>
      </c>
      <c r="AF108" s="31">
        <f t="shared" si="14"/>
        <v>494.40000000000003</v>
      </c>
      <c r="AG108" s="17">
        <v>412</v>
      </c>
    </row>
    <row r="109" spans="26:33" x14ac:dyDescent="0.2">
      <c r="Z109" s="17">
        <v>53</v>
      </c>
      <c r="AA109" s="31">
        <f t="shared" si="14"/>
        <v>1269.0000000000002</v>
      </c>
      <c r="AB109" s="31">
        <f t="shared" si="14"/>
        <v>507.6</v>
      </c>
      <c r="AC109" s="31">
        <f t="shared" si="14"/>
        <v>507.6</v>
      </c>
      <c r="AD109" s="31">
        <f t="shared" si="14"/>
        <v>5329.8</v>
      </c>
      <c r="AE109" s="31">
        <f t="shared" si="14"/>
        <v>507.6</v>
      </c>
      <c r="AF109" s="31">
        <f t="shared" si="14"/>
        <v>507.6</v>
      </c>
      <c r="AG109" s="17">
        <v>423</v>
      </c>
    </row>
    <row r="110" spans="26:33" x14ac:dyDescent="0.2">
      <c r="Z110" s="17">
        <v>54</v>
      </c>
      <c r="AA110" s="31">
        <f t="shared" si="14"/>
        <v>1302</v>
      </c>
      <c r="AB110" s="31">
        <f t="shared" si="14"/>
        <v>520.79999999999995</v>
      </c>
      <c r="AC110" s="31">
        <f t="shared" si="14"/>
        <v>520.79999999999995</v>
      </c>
      <c r="AD110" s="31">
        <f t="shared" si="14"/>
        <v>5468.4</v>
      </c>
      <c r="AE110" s="31">
        <f t="shared" si="14"/>
        <v>520.79999999999995</v>
      </c>
      <c r="AF110" s="31">
        <f t="shared" si="14"/>
        <v>520.79999999999995</v>
      </c>
      <c r="AG110" s="17">
        <v>434</v>
      </c>
    </row>
    <row r="111" spans="26:33" x14ac:dyDescent="0.2">
      <c r="Z111" s="17">
        <v>55</v>
      </c>
      <c r="AA111" s="31">
        <f t="shared" si="14"/>
        <v>1335</v>
      </c>
      <c r="AB111" s="31">
        <f t="shared" si="14"/>
        <v>534</v>
      </c>
      <c r="AC111" s="31">
        <f t="shared" si="14"/>
        <v>534</v>
      </c>
      <c r="AD111" s="31">
        <f t="shared" si="14"/>
        <v>5607</v>
      </c>
      <c r="AE111" s="31">
        <f t="shared" si="14"/>
        <v>534</v>
      </c>
      <c r="AF111" s="31">
        <f t="shared" si="14"/>
        <v>534</v>
      </c>
      <c r="AG111" s="17">
        <v>445</v>
      </c>
    </row>
    <row r="112" spans="26:33" x14ac:dyDescent="0.2">
      <c r="Z112" s="17">
        <v>56</v>
      </c>
      <c r="AA112" s="31">
        <f t="shared" si="14"/>
        <v>1367.9999999999998</v>
      </c>
      <c r="AB112" s="31">
        <f t="shared" si="14"/>
        <v>547.19999999999993</v>
      </c>
      <c r="AC112" s="31">
        <f t="shared" si="14"/>
        <v>547.19999999999993</v>
      </c>
      <c r="AD112" s="31">
        <f t="shared" si="14"/>
        <v>5745.5999999999995</v>
      </c>
      <c r="AE112" s="31">
        <f t="shared" si="14"/>
        <v>547.19999999999993</v>
      </c>
      <c r="AF112" s="31">
        <f t="shared" si="14"/>
        <v>547.19999999999993</v>
      </c>
      <c r="AG112" s="17">
        <v>456</v>
      </c>
    </row>
    <row r="113" spans="26:33" x14ac:dyDescent="0.2">
      <c r="Z113" s="17">
        <v>57</v>
      </c>
      <c r="AA113" s="31">
        <f t="shared" si="14"/>
        <v>1401</v>
      </c>
      <c r="AB113" s="31">
        <f t="shared" si="14"/>
        <v>560.4</v>
      </c>
      <c r="AC113" s="31">
        <f t="shared" si="14"/>
        <v>560.4</v>
      </c>
      <c r="AD113" s="31">
        <f t="shared" si="14"/>
        <v>5884.2</v>
      </c>
      <c r="AE113" s="31">
        <f t="shared" si="14"/>
        <v>560.4</v>
      </c>
      <c r="AF113" s="31">
        <f t="shared" si="14"/>
        <v>560.4</v>
      </c>
      <c r="AG113" s="17">
        <v>467</v>
      </c>
    </row>
    <row r="114" spans="26:33" x14ac:dyDescent="0.2">
      <c r="Z114" s="17">
        <v>58</v>
      </c>
      <c r="AA114" s="31">
        <f t="shared" si="14"/>
        <v>1434</v>
      </c>
      <c r="AB114" s="31">
        <f t="shared" si="14"/>
        <v>573.6</v>
      </c>
      <c r="AC114" s="31">
        <f t="shared" si="14"/>
        <v>573.6</v>
      </c>
      <c r="AD114" s="31">
        <f t="shared" si="14"/>
        <v>6022.8</v>
      </c>
      <c r="AE114" s="31">
        <f t="shared" si="14"/>
        <v>573.6</v>
      </c>
      <c r="AF114" s="31">
        <f t="shared" si="14"/>
        <v>573.6</v>
      </c>
      <c r="AG114" s="17">
        <v>478</v>
      </c>
    </row>
    <row r="115" spans="26:33" x14ac:dyDescent="0.2">
      <c r="Z115" s="17">
        <v>59</v>
      </c>
      <c r="AA115" s="31">
        <f t="shared" si="14"/>
        <v>1467</v>
      </c>
      <c r="AB115" s="31">
        <f t="shared" si="14"/>
        <v>586.79999999999995</v>
      </c>
      <c r="AC115" s="31">
        <f t="shared" si="14"/>
        <v>586.79999999999995</v>
      </c>
      <c r="AD115" s="31">
        <f t="shared" si="14"/>
        <v>6161.4</v>
      </c>
      <c r="AE115" s="31">
        <f t="shared" si="14"/>
        <v>586.79999999999995</v>
      </c>
      <c r="AF115" s="31">
        <f t="shared" si="14"/>
        <v>586.79999999999995</v>
      </c>
      <c r="AG115" s="17">
        <v>489</v>
      </c>
    </row>
    <row r="116" spans="26:33" x14ac:dyDescent="0.2">
      <c r="Z116" s="17">
        <v>60</v>
      </c>
      <c r="AA116" s="31">
        <f t="shared" si="14"/>
        <v>1500</v>
      </c>
      <c r="AB116" s="31">
        <f t="shared" si="14"/>
        <v>600</v>
      </c>
      <c r="AC116" s="31">
        <f t="shared" si="14"/>
        <v>600</v>
      </c>
      <c r="AD116" s="31">
        <f t="shared" si="14"/>
        <v>6300</v>
      </c>
      <c r="AE116" s="31">
        <f t="shared" si="14"/>
        <v>600</v>
      </c>
      <c r="AF116" s="31">
        <f t="shared" si="14"/>
        <v>600</v>
      </c>
      <c r="AG116" s="17">
        <v>500</v>
      </c>
    </row>
    <row r="117" spans="26:33" x14ac:dyDescent="0.2">
      <c r="Z117" s="17">
        <v>61</v>
      </c>
      <c r="AA117" s="31">
        <f t="shared" si="14"/>
        <v>1533</v>
      </c>
      <c r="AB117" s="31">
        <f t="shared" si="14"/>
        <v>613.20000000000005</v>
      </c>
      <c r="AC117" s="31">
        <f t="shared" si="14"/>
        <v>613.20000000000005</v>
      </c>
      <c r="AD117" s="31">
        <f t="shared" si="14"/>
        <v>6438.6</v>
      </c>
      <c r="AE117" s="31">
        <f t="shared" si="14"/>
        <v>613.20000000000005</v>
      </c>
      <c r="AF117" s="31">
        <f t="shared" si="14"/>
        <v>613.20000000000005</v>
      </c>
      <c r="AG117" s="17">
        <v>511</v>
      </c>
    </row>
    <row r="118" spans="26:33" x14ac:dyDescent="0.2">
      <c r="Z118" s="17">
        <v>62</v>
      </c>
      <c r="AA118" s="31">
        <f t="shared" si="14"/>
        <v>1566</v>
      </c>
      <c r="AB118" s="31">
        <f t="shared" si="14"/>
        <v>626.4</v>
      </c>
      <c r="AC118" s="31">
        <f t="shared" si="14"/>
        <v>626.4</v>
      </c>
      <c r="AD118" s="31">
        <f t="shared" si="14"/>
        <v>6577.2</v>
      </c>
      <c r="AE118" s="31">
        <f t="shared" si="14"/>
        <v>626.4</v>
      </c>
      <c r="AF118" s="31">
        <f t="shared" si="14"/>
        <v>626.4</v>
      </c>
      <c r="AG118" s="17">
        <v>522</v>
      </c>
    </row>
    <row r="119" spans="26:33" x14ac:dyDescent="0.2">
      <c r="Z119" s="17">
        <v>63</v>
      </c>
      <c r="AA119" s="31">
        <f t="shared" si="14"/>
        <v>1599</v>
      </c>
      <c r="AB119" s="31">
        <f t="shared" si="14"/>
        <v>639.6</v>
      </c>
      <c r="AC119" s="31">
        <f t="shared" si="14"/>
        <v>639.6</v>
      </c>
      <c r="AD119" s="31">
        <f t="shared" si="14"/>
        <v>6715.8</v>
      </c>
      <c r="AE119" s="31">
        <f t="shared" si="14"/>
        <v>639.6</v>
      </c>
      <c r="AF119" s="31">
        <f t="shared" si="14"/>
        <v>639.6</v>
      </c>
      <c r="AG119" s="17">
        <v>533</v>
      </c>
    </row>
    <row r="120" spans="26:33" x14ac:dyDescent="0.2">
      <c r="Z120" s="17">
        <v>64</v>
      </c>
      <c r="AA120" s="31">
        <f t="shared" si="14"/>
        <v>1632.0000000000002</v>
      </c>
      <c r="AB120" s="31">
        <f t="shared" si="14"/>
        <v>652.80000000000007</v>
      </c>
      <c r="AC120" s="31">
        <f t="shared" si="14"/>
        <v>652.80000000000007</v>
      </c>
      <c r="AD120" s="31">
        <f t="shared" si="14"/>
        <v>6854.4000000000005</v>
      </c>
      <c r="AE120" s="31">
        <f t="shared" si="14"/>
        <v>652.80000000000007</v>
      </c>
      <c r="AF120" s="31">
        <f t="shared" si="14"/>
        <v>652.80000000000007</v>
      </c>
      <c r="AG120" s="17">
        <v>544</v>
      </c>
    </row>
    <row r="121" spans="26:33" x14ac:dyDescent="0.2">
      <c r="Z121" s="17">
        <v>65</v>
      </c>
      <c r="AA121" s="31">
        <f t="shared" si="14"/>
        <v>1665</v>
      </c>
      <c r="AB121" s="31">
        <f t="shared" si="14"/>
        <v>666</v>
      </c>
      <c r="AC121" s="31">
        <f t="shared" si="14"/>
        <v>666</v>
      </c>
      <c r="AD121" s="31">
        <f t="shared" si="14"/>
        <v>6993</v>
      </c>
      <c r="AE121" s="31">
        <f t="shared" si="14"/>
        <v>666</v>
      </c>
      <c r="AF121" s="31">
        <f t="shared" si="14"/>
        <v>666</v>
      </c>
      <c r="AG121" s="17">
        <v>555</v>
      </c>
    </row>
    <row r="122" spans="26:33" x14ac:dyDescent="0.2">
      <c r="Z122" s="17">
        <v>66</v>
      </c>
      <c r="AA122" s="31">
        <f t="shared" ref="AA122:AF137" si="15">$AG122/100*AB$19</f>
        <v>1698</v>
      </c>
      <c r="AB122" s="31">
        <f t="shared" si="15"/>
        <v>679.2</v>
      </c>
      <c r="AC122" s="31">
        <f t="shared" si="15"/>
        <v>679.2</v>
      </c>
      <c r="AD122" s="31">
        <f t="shared" si="15"/>
        <v>7131.6</v>
      </c>
      <c r="AE122" s="31">
        <f t="shared" si="15"/>
        <v>679.2</v>
      </c>
      <c r="AF122" s="31">
        <f t="shared" si="15"/>
        <v>679.2</v>
      </c>
      <c r="AG122" s="17">
        <v>566</v>
      </c>
    </row>
    <row r="123" spans="26:33" x14ac:dyDescent="0.2">
      <c r="Z123" s="17">
        <v>67</v>
      </c>
      <c r="AA123" s="31">
        <f t="shared" si="15"/>
        <v>1730.9999999999998</v>
      </c>
      <c r="AB123" s="31">
        <f t="shared" si="15"/>
        <v>692.4</v>
      </c>
      <c r="AC123" s="31">
        <f t="shared" si="15"/>
        <v>692.4</v>
      </c>
      <c r="AD123" s="31">
        <f t="shared" si="15"/>
        <v>7270.2</v>
      </c>
      <c r="AE123" s="31">
        <f t="shared" si="15"/>
        <v>692.4</v>
      </c>
      <c r="AF123" s="31">
        <f t="shared" si="15"/>
        <v>692.4</v>
      </c>
      <c r="AG123" s="17">
        <v>577</v>
      </c>
    </row>
    <row r="124" spans="26:33" x14ac:dyDescent="0.2">
      <c r="Z124" s="17">
        <v>68</v>
      </c>
      <c r="AA124" s="31">
        <f t="shared" si="15"/>
        <v>1764</v>
      </c>
      <c r="AB124" s="31">
        <f t="shared" si="15"/>
        <v>705.6</v>
      </c>
      <c r="AC124" s="31">
        <f t="shared" si="15"/>
        <v>705.6</v>
      </c>
      <c r="AD124" s="31">
        <f t="shared" si="15"/>
        <v>7408.8</v>
      </c>
      <c r="AE124" s="31">
        <f t="shared" si="15"/>
        <v>705.6</v>
      </c>
      <c r="AF124" s="31">
        <f t="shared" si="15"/>
        <v>705.6</v>
      </c>
      <c r="AG124" s="17">
        <v>588</v>
      </c>
    </row>
    <row r="125" spans="26:33" x14ac:dyDescent="0.2">
      <c r="Z125" s="17">
        <v>69</v>
      </c>
      <c r="AA125" s="31">
        <f t="shared" si="15"/>
        <v>1797</v>
      </c>
      <c r="AB125" s="31">
        <f t="shared" si="15"/>
        <v>718.80000000000007</v>
      </c>
      <c r="AC125" s="31">
        <f t="shared" si="15"/>
        <v>718.80000000000007</v>
      </c>
      <c r="AD125" s="31">
        <f t="shared" si="15"/>
        <v>7547.4000000000005</v>
      </c>
      <c r="AE125" s="31">
        <f t="shared" si="15"/>
        <v>718.80000000000007</v>
      </c>
      <c r="AF125" s="31">
        <f t="shared" si="15"/>
        <v>718.80000000000007</v>
      </c>
      <c r="AG125" s="17">
        <v>599</v>
      </c>
    </row>
    <row r="126" spans="26:33" x14ac:dyDescent="0.2">
      <c r="Z126" s="17">
        <v>70</v>
      </c>
      <c r="AA126" s="31">
        <f t="shared" si="15"/>
        <v>1830</v>
      </c>
      <c r="AB126" s="31">
        <f t="shared" si="15"/>
        <v>732</v>
      </c>
      <c r="AC126" s="31">
        <f t="shared" si="15"/>
        <v>732</v>
      </c>
      <c r="AD126" s="31">
        <f t="shared" si="15"/>
        <v>7686</v>
      </c>
      <c r="AE126" s="31">
        <f t="shared" si="15"/>
        <v>732</v>
      </c>
      <c r="AF126" s="31">
        <f t="shared" si="15"/>
        <v>732</v>
      </c>
      <c r="AG126" s="17">
        <v>610</v>
      </c>
    </row>
    <row r="127" spans="26:33" x14ac:dyDescent="0.2">
      <c r="Z127" s="17">
        <v>71</v>
      </c>
      <c r="AA127" s="31">
        <f t="shared" si="15"/>
        <v>1878</v>
      </c>
      <c r="AB127" s="31">
        <f t="shared" si="15"/>
        <v>751.19999999999993</v>
      </c>
      <c r="AC127" s="31">
        <f t="shared" si="15"/>
        <v>751.19999999999993</v>
      </c>
      <c r="AD127" s="31">
        <f t="shared" si="15"/>
        <v>7887.5999999999995</v>
      </c>
      <c r="AE127" s="31">
        <f t="shared" si="15"/>
        <v>751.19999999999993</v>
      </c>
      <c r="AF127" s="31">
        <f t="shared" si="15"/>
        <v>751.19999999999993</v>
      </c>
      <c r="AG127" s="17">
        <v>626</v>
      </c>
    </row>
    <row r="128" spans="26:33" x14ac:dyDescent="0.2">
      <c r="Z128" s="17">
        <v>72</v>
      </c>
      <c r="AA128" s="31">
        <f t="shared" si="15"/>
        <v>1926</v>
      </c>
      <c r="AB128" s="31">
        <f t="shared" si="15"/>
        <v>770.4</v>
      </c>
      <c r="AC128" s="31">
        <f t="shared" si="15"/>
        <v>770.4</v>
      </c>
      <c r="AD128" s="31">
        <f t="shared" si="15"/>
        <v>8089.2</v>
      </c>
      <c r="AE128" s="31">
        <f t="shared" si="15"/>
        <v>770.4</v>
      </c>
      <c r="AF128" s="31">
        <f t="shared" si="15"/>
        <v>770.4</v>
      </c>
      <c r="AG128" s="17">
        <v>642</v>
      </c>
    </row>
    <row r="129" spans="26:33" x14ac:dyDescent="0.2">
      <c r="Z129" s="17">
        <v>73</v>
      </c>
      <c r="AA129" s="31">
        <f t="shared" si="15"/>
        <v>1974</v>
      </c>
      <c r="AB129" s="31">
        <f t="shared" si="15"/>
        <v>789.6</v>
      </c>
      <c r="AC129" s="31">
        <f t="shared" si="15"/>
        <v>789.6</v>
      </c>
      <c r="AD129" s="31">
        <f t="shared" si="15"/>
        <v>8290.7999999999993</v>
      </c>
      <c r="AE129" s="31">
        <f t="shared" si="15"/>
        <v>789.6</v>
      </c>
      <c r="AF129" s="31">
        <f t="shared" si="15"/>
        <v>789.6</v>
      </c>
      <c r="AG129" s="17">
        <v>658</v>
      </c>
    </row>
    <row r="130" spans="26:33" x14ac:dyDescent="0.2">
      <c r="Z130" s="17">
        <v>74</v>
      </c>
      <c r="AA130" s="31">
        <f t="shared" si="15"/>
        <v>2022</v>
      </c>
      <c r="AB130" s="31">
        <f t="shared" si="15"/>
        <v>808.80000000000007</v>
      </c>
      <c r="AC130" s="31">
        <f t="shared" si="15"/>
        <v>808.80000000000007</v>
      </c>
      <c r="AD130" s="31">
        <f t="shared" si="15"/>
        <v>8492.4</v>
      </c>
      <c r="AE130" s="31">
        <f t="shared" si="15"/>
        <v>808.80000000000007</v>
      </c>
      <c r="AF130" s="31">
        <f t="shared" si="15"/>
        <v>808.80000000000007</v>
      </c>
      <c r="AG130" s="17">
        <v>674</v>
      </c>
    </row>
    <row r="131" spans="26:33" x14ac:dyDescent="0.2">
      <c r="Z131" s="17">
        <v>75</v>
      </c>
      <c r="AA131" s="31">
        <f t="shared" si="15"/>
        <v>2070</v>
      </c>
      <c r="AB131" s="31">
        <f t="shared" si="15"/>
        <v>828</v>
      </c>
      <c r="AC131" s="31">
        <f t="shared" si="15"/>
        <v>828</v>
      </c>
      <c r="AD131" s="31">
        <f t="shared" si="15"/>
        <v>8694</v>
      </c>
      <c r="AE131" s="31">
        <f t="shared" si="15"/>
        <v>828</v>
      </c>
      <c r="AF131" s="31">
        <f t="shared" si="15"/>
        <v>828</v>
      </c>
      <c r="AG131" s="17">
        <v>690</v>
      </c>
    </row>
    <row r="132" spans="26:33" x14ac:dyDescent="0.2">
      <c r="Z132" s="17">
        <v>76</v>
      </c>
      <c r="AA132" s="31">
        <f t="shared" si="15"/>
        <v>2118</v>
      </c>
      <c r="AB132" s="31">
        <f t="shared" si="15"/>
        <v>847.19999999999993</v>
      </c>
      <c r="AC132" s="31">
        <f t="shared" si="15"/>
        <v>847.19999999999993</v>
      </c>
      <c r="AD132" s="31">
        <f t="shared" si="15"/>
        <v>8895.6</v>
      </c>
      <c r="AE132" s="31">
        <f t="shared" si="15"/>
        <v>847.19999999999993</v>
      </c>
      <c r="AF132" s="31">
        <f t="shared" si="15"/>
        <v>847.19999999999993</v>
      </c>
      <c r="AG132" s="17">
        <v>706</v>
      </c>
    </row>
    <row r="133" spans="26:33" x14ac:dyDescent="0.2">
      <c r="Z133" s="17">
        <v>77</v>
      </c>
      <c r="AA133" s="31">
        <f t="shared" si="15"/>
        <v>2166</v>
      </c>
      <c r="AB133" s="31">
        <f t="shared" si="15"/>
        <v>866.4</v>
      </c>
      <c r="AC133" s="31">
        <f t="shared" si="15"/>
        <v>866.4</v>
      </c>
      <c r="AD133" s="31">
        <f t="shared" si="15"/>
        <v>9097.1999999999989</v>
      </c>
      <c r="AE133" s="31">
        <f t="shared" si="15"/>
        <v>866.4</v>
      </c>
      <c r="AF133" s="31">
        <f t="shared" si="15"/>
        <v>866.4</v>
      </c>
      <c r="AG133" s="17">
        <v>722</v>
      </c>
    </row>
    <row r="134" spans="26:33" x14ac:dyDescent="0.2">
      <c r="Z134" s="17">
        <v>78</v>
      </c>
      <c r="AA134" s="31">
        <f t="shared" si="15"/>
        <v>2214</v>
      </c>
      <c r="AB134" s="31">
        <f t="shared" si="15"/>
        <v>885.6</v>
      </c>
      <c r="AC134" s="31">
        <f t="shared" si="15"/>
        <v>885.6</v>
      </c>
      <c r="AD134" s="31">
        <f t="shared" si="15"/>
        <v>9298.7999999999993</v>
      </c>
      <c r="AE134" s="31">
        <f t="shared" si="15"/>
        <v>885.6</v>
      </c>
      <c r="AF134" s="31">
        <f t="shared" si="15"/>
        <v>885.6</v>
      </c>
      <c r="AG134" s="17">
        <v>738</v>
      </c>
    </row>
    <row r="135" spans="26:33" x14ac:dyDescent="0.2">
      <c r="Z135" s="17">
        <v>79</v>
      </c>
      <c r="AA135" s="31">
        <f t="shared" si="15"/>
        <v>2262</v>
      </c>
      <c r="AB135" s="31">
        <f t="shared" si="15"/>
        <v>904.8</v>
      </c>
      <c r="AC135" s="31">
        <f t="shared" si="15"/>
        <v>904.8</v>
      </c>
      <c r="AD135" s="31">
        <f t="shared" si="15"/>
        <v>9500.4</v>
      </c>
      <c r="AE135" s="31">
        <f t="shared" si="15"/>
        <v>904.8</v>
      </c>
      <c r="AF135" s="31">
        <f t="shared" si="15"/>
        <v>904.8</v>
      </c>
      <c r="AG135" s="17">
        <v>754</v>
      </c>
    </row>
    <row r="136" spans="26:33" x14ac:dyDescent="0.2">
      <c r="Z136" s="17">
        <v>80</v>
      </c>
      <c r="AA136" s="31">
        <f t="shared" si="15"/>
        <v>2310</v>
      </c>
      <c r="AB136" s="31">
        <f t="shared" si="15"/>
        <v>924</v>
      </c>
      <c r="AC136" s="31">
        <f t="shared" si="15"/>
        <v>924</v>
      </c>
      <c r="AD136" s="31">
        <f t="shared" si="15"/>
        <v>9702</v>
      </c>
      <c r="AE136" s="31">
        <f t="shared" si="15"/>
        <v>924</v>
      </c>
      <c r="AF136" s="31">
        <f t="shared" si="15"/>
        <v>924</v>
      </c>
      <c r="AG136" s="17">
        <v>770</v>
      </c>
    </row>
    <row r="137" spans="26:33" x14ac:dyDescent="0.2">
      <c r="Z137" s="17">
        <v>81</v>
      </c>
      <c r="AA137" s="31">
        <f t="shared" si="15"/>
        <v>2358</v>
      </c>
      <c r="AB137" s="31">
        <f t="shared" si="15"/>
        <v>943.2</v>
      </c>
      <c r="AC137" s="31">
        <f t="shared" si="15"/>
        <v>943.2</v>
      </c>
      <c r="AD137" s="31">
        <f t="shared" si="15"/>
        <v>9903.6</v>
      </c>
      <c r="AE137" s="31">
        <f t="shared" si="15"/>
        <v>943.2</v>
      </c>
      <c r="AF137" s="31">
        <f t="shared" si="15"/>
        <v>943.2</v>
      </c>
      <c r="AG137" s="17">
        <v>786</v>
      </c>
    </row>
    <row r="138" spans="26:33" x14ac:dyDescent="0.2">
      <c r="Z138" s="17">
        <v>82</v>
      </c>
      <c r="AA138" s="31">
        <f t="shared" ref="AA138:AF153" si="16">$AG138/100*AB$19</f>
        <v>2406</v>
      </c>
      <c r="AB138" s="31">
        <f t="shared" si="16"/>
        <v>962.4</v>
      </c>
      <c r="AC138" s="31">
        <f t="shared" si="16"/>
        <v>962.4</v>
      </c>
      <c r="AD138" s="31">
        <f t="shared" si="16"/>
        <v>10105.199999999999</v>
      </c>
      <c r="AE138" s="31">
        <f t="shared" si="16"/>
        <v>962.4</v>
      </c>
      <c r="AF138" s="31">
        <f t="shared" si="16"/>
        <v>962.4</v>
      </c>
      <c r="AG138" s="17">
        <v>802</v>
      </c>
    </row>
    <row r="139" spans="26:33" x14ac:dyDescent="0.2">
      <c r="Z139" s="17">
        <v>83</v>
      </c>
      <c r="AA139" s="31">
        <f t="shared" si="16"/>
        <v>2454</v>
      </c>
      <c r="AB139" s="31">
        <f t="shared" si="16"/>
        <v>981.59999999999991</v>
      </c>
      <c r="AC139" s="31">
        <f t="shared" si="16"/>
        <v>981.59999999999991</v>
      </c>
      <c r="AD139" s="31">
        <f t="shared" si="16"/>
        <v>10306.799999999999</v>
      </c>
      <c r="AE139" s="31">
        <f t="shared" si="16"/>
        <v>981.59999999999991</v>
      </c>
      <c r="AF139" s="31">
        <f t="shared" si="16"/>
        <v>981.59999999999991</v>
      </c>
      <c r="AG139" s="17">
        <v>818</v>
      </c>
    </row>
    <row r="140" spans="26:33" x14ac:dyDescent="0.2">
      <c r="Z140" s="17">
        <v>84</v>
      </c>
      <c r="AA140" s="31">
        <f t="shared" si="16"/>
        <v>2502</v>
      </c>
      <c r="AB140" s="31">
        <f t="shared" si="16"/>
        <v>1000.8</v>
      </c>
      <c r="AC140" s="31">
        <f t="shared" si="16"/>
        <v>1000.8</v>
      </c>
      <c r="AD140" s="31">
        <f t="shared" si="16"/>
        <v>10508.4</v>
      </c>
      <c r="AE140" s="31">
        <f t="shared" si="16"/>
        <v>1000.8</v>
      </c>
      <c r="AF140" s="31">
        <f t="shared" si="16"/>
        <v>1000.8</v>
      </c>
      <c r="AG140" s="17">
        <v>834</v>
      </c>
    </row>
    <row r="141" spans="26:33" x14ac:dyDescent="0.2">
      <c r="Z141" s="17">
        <v>85</v>
      </c>
      <c r="AA141" s="31">
        <f t="shared" si="16"/>
        <v>2550</v>
      </c>
      <c r="AB141" s="31">
        <f t="shared" si="16"/>
        <v>1020</v>
      </c>
      <c r="AC141" s="31">
        <f t="shared" si="16"/>
        <v>1020</v>
      </c>
      <c r="AD141" s="31">
        <f t="shared" si="16"/>
        <v>10710</v>
      </c>
      <c r="AE141" s="31">
        <f t="shared" si="16"/>
        <v>1020</v>
      </c>
      <c r="AF141" s="31">
        <f t="shared" si="16"/>
        <v>1020</v>
      </c>
      <c r="AG141" s="17">
        <v>850</v>
      </c>
    </row>
    <row r="142" spans="26:33" x14ac:dyDescent="0.2">
      <c r="Z142" s="17">
        <v>86</v>
      </c>
      <c r="AA142" s="31">
        <f t="shared" si="16"/>
        <v>2598</v>
      </c>
      <c r="AB142" s="31">
        <f t="shared" si="16"/>
        <v>1039.2</v>
      </c>
      <c r="AC142" s="31">
        <f t="shared" si="16"/>
        <v>1039.2</v>
      </c>
      <c r="AD142" s="31">
        <f t="shared" si="16"/>
        <v>10911.6</v>
      </c>
      <c r="AE142" s="31">
        <f t="shared" si="16"/>
        <v>1039.2</v>
      </c>
      <c r="AF142" s="31">
        <f t="shared" si="16"/>
        <v>1039.2</v>
      </c>
      <c r="AG142" s="17">
        <v>866</v>
      </c>
    </row>
    <row r="143" spans="26:33" x14ac:dyDescent="0.2">
      <c r="Z143" s="17">
        <v>87</v>
      </c>
      <c r="AA143" s="31">
        <f t="shared" si="16"/>
        <v>2646</v>
      </c>
      <c r="AB143" s="31">
        <f t="shared" si="16"/>
        <v>1058.4000000000001</v>
      </c>
      <c r="AC143" s="31">
        <f t="shared" si="16"/>
        <v>1058.4000000000001</v>
      </c>
      <c r="AD143" s="31">
        <f t="shared" si="16"/>
        <v>11113.2</v>
      </c>
      <c r="AE143" s="31">
        <f t="shared" si="16"/>
        <v>1058.4000000000001</v>
      </c>
      <c r="AF143" s="31">
        <f t="shared" si="16"/>
        <v>1058.4000000000001</v>
      </c>
      <c r="AG143" s="17">
        <v>882</v>
      </c>
    </row>
    <row r="144" spans="26:33" x14ac:dyDescent="0.2">
      <c r="Z144" s="17">
        <v>88</v>
      </c>
      <c r="AA144" s="31">
        <f t="shared" si="16"/>
        <v>2694</v>
      </c>
      <c r="AB144" s="31">
        <f t="shared" si="16"/>
        <v>1077.6000000000001</v>
      </c>
      <c r="AC144" s="31">
        <f t="shared" si="16"/>
        <v>1077.6000000000001</v>
      </c>
      <c r="AD144" s="31">
        <f t="shared" si="16"/>
        <v>11314.800000000001</v>
      </c>
      <c r="AE144" s="31">
        <f t="shared" si="16"/>
        <v>1077.6000000000001</v>
      </c>
      <c r="AF144" s="31">
        <f t="shared" si="16"/>
        <v>1077.6000000000001</v>
      </c>
      <c r="AG144" s="17">
        <v>898</v>
      </c>
    </row>
    <row r="145" spans="26:33" x14ac:dyDescent="0.2">
      <c r="Z145" s="17">
        <v>89</v>
      </c>
      <c r="AA145" s="31">
        <f t="shared" si="16"/>
        <v>2742</v>
      </c>
      <c r="AB145" s="31">
        <f t="shared" si="16"/>
        <v>1096.8000000000002</v>
      </c>
      <c r="AC145" s="31">
        <f t="shared" si="16"/>
        <v>1096.8000000000002</v>
      </c>
      <c r="AD145" s="31">
        <f t="shared" si="16"/>
        <v>11516.400000000001</v>
      </c>
      <c r="AE145" s="31">
        <f t="shared" si="16"/>
        <v>1096.8000000000002</v>
      </c>
      <c r="AF145" s="31">
        <f t="shared" si="16"/>
        <v>1096.8000000000002</v>
      </c>
      <c r="AG145" s="17">
        <v>914</v>
      </c>
    </row>
    <row r="146" spans="26:33" x14ac:dyDescent="0.2">
      <c r="Z146" s="17">
        <v>90</v>
      </c>
      <c r="AA146" s="31">
        <f t="shared" si="16"/>
        <v>2790</v>
      </c>
      <c r="AB146" s="31">
        <f t="shared" si="16"/>
        <v>1116</v>
      </c>
      <c r="AC146" s="31">
        <f t="shared" si="16"/>
        <v>1116</v>
      </c>
      <c r="AD146" s="31">
        <f t="shared" si="16"/>
        <v>11718</v>
      </c>
      <c r="AE146" s="31">
        <f t="shared" si="16"/>
        <v>1116</v>
      </c>
      <c r="AF146" s="31">
        <f t="shared" si="16"/>
        <v>1116</v>
      </c>
      <c r="AG146" s="17">
        <v>930</v>
      </c>
    </row>
    <row r="147" spans="26:33" x14ac:dyDescent="0.2">
      <c r="Z147" s="17">
        <v>91</v>
      </c>
      <c r="AA147" s="31">
        <f t="shared" si="16"/>
        <v>2838.0000000000005</v>
      </c>
      <c r="AB147" s="31">
        <f t="shared" si="16"/>
        <v>1135.2</v>
      </c>
      <c r="AC147" s="31">
        <f t="shared" si="16"/>
        <v>1135.2</v>
      </c>
      <c r="AD147" s="31">
        <f t="shared" si="16"/>
        <v>11919.6</v>
      </c>
      <c r="AE147" s="31">
        <f t="shared" si="16"/>
        <v>1135.2</v>
      </c>
      <c r="AF147" s="31">
        <f t="shared" si="16"/>
        <v>1135.2</v>
      </c>
      <c r="AG147" s="17">
        <v>946</v>
      </c>
    </row>
    <row r="148" spans="26:33" x14ac:dyDescent="0.2">
      <c r="Z148" s="17">
        <v>92</v>
      </c>
      <c r="AA148" s="31">
        <f t="shared" si="16"/>
        <v>2885.9999999999995</v>
      </c>
      <c r="AB148" s="31">
        <f t="shared" si="16"/>
        <v>1154.3999999999999</v>
      </c>
      <c r="AC148" s="31">
        <f t="shared" si="16"/>
        <v>1154.3999999999999</v>
      </c>
      <c r="AD148" s="31">
        <f t="shared" si="16"/>
        <v>12121.199999999999</v>
      </c>
      <c r="AE148" s="31">
        <f t="shared" si="16"/>
        <v>1154.3999999999999</v>
      </c>
      <c r="AF148" s="31">
        <f t="shared" si="16"/>
        <v>1154.3999999999999</v>
      </c>
      <c r="AG148" s="17">
        <v>962</v>
      </c>
    </row>
    <row r="149" spans="26:33" x14ac:dyDescent="0.2">
      <c r="Z149" s="17">
        <v>93</v>
      </c>
      <c r="AA149" s="31">
        <f t="shared" si="16"/>
        <v>2934</v>
      </c>
      <c r="AB149" s="31">
        <f t="shared" si="16"/>
        <v>1173.5999999999999</v>
      </c>
      <c r="AC149" s="31">
        <f t="shared" si="16"/>
        <v>1173.5999999999999</v>
      </c>
      <c r="AD149" s="31">
        <f t="shared" si="16"/>
        <v>12322.8</v>
      </c>
      <c r="AE149" s="31">
        <f t="shared" si="16"/>
        <v>1173.5999999999999</v>
      </c>
      <c r="AF149" s="31">
        <f t="shared" si="16"/>
        <v>1173.5999999999999</v>
      </c>
      <c r="AG149" s="17">
        <v>978</v>
      </c>
    </row>
    <row r="150" spans="26:33" x14ac:dyDescent="0.2">
      <c r="Z150" s="17">
        <v>94</v>
      </c>
      <c r="AA150" s="31">
        <f t="shared" si="16"/>
        <v>2982</v>
      </c>
      <c r="AB150" s="31">
        <f t="shared" si="16"/>
        <v>1192.8</v>
      </c>
      <c r="AC150" s="31">
        <f t="shared" si="16"/>
        <v>1192.8</v>
      </c>
      <c r="AD150" s="31">
        <f t="shared" si="16"/>
        <v>12524.4</v>
      </c>
      <c r="AE150" s="31">
        <f t="shared" si="16"/>
        <v>1192.8</v>
      </c>
      <c r="AF150" s="31">
        <f t="shared" si="16"/>
        <v>1192.8</v>
      </c>
      <c r="AG150" s="17">
        <v>994</v>
      </c>
    </row>
    <row r="151" spans="26:33" x14ac:dyDescent="0.2">
      <c r="Z151" s="17">
        <v>95</v>
      </c>
      <c r="AA151" s="31">
        <f t="shared" si="16"/>
        <v>3030</v>
      </c>
      <c r="AB151" s="31">
        <f t="shared" si="16"/>
        <v>1212</v>
      </c>
      <c r="AC151" s="31">
        <f t="shared" si="16"/>
        <v>1212</v>
      </c>
      <c r="AD151" s="31">
        <f t="shared" si="16"/>
        <v>12726</v>
      </c>
      <c r="AE151" s="31">
        <f t="shared" si="16"/>
        <v>1212</v>
      </c>
      <c r="AF151" s="31">
        <f t="shared" si="16"/>
        <v>1212</v>
      </c>
      <c r="AG151" s="17">
        <v>1010</v>
      </c>
    </row>
    <row r="152" spans="26:33" x14ac:dyDescent="0.2">
      <c r="Z152" s="17">
        <v>96</v>
      </c>
      <c r="AA152" s="31">
        <f t="shared" si="16"/>
        <v>3078</v>
      </c>
      <c r="AB152" s="31">
        <f t="shared" si="16"/>
        <v>1231.2</v>
      </c>
      <c r="AC152" s="31">
        <f t="shared" si="16"/>
        <v>1231.2</v>
      </c>
      <c r="AD152" s="31">
        <f t="shared" si="16"/>
        <v>12927.6</v>
      </c>
      <c r="AE152" s="31">
        <f t="shared" si="16"/>
        <v>1231.2</v>
      </c>
      <c r="AF152" s="31">
        <f t="shared" si="16"/>
        <v>1231.2</v>
      </c>
      <c r="AG152" s="17">
        <v>1026</v>
      </c>
    </row>
    <row r="153" spans="26:33" x14ac:dyDescent="0.2">
      <c r="Z153" s="17">
        <v>97</v>
      </c>
      <c r="AA153" s="31">
        <f t="shared" si="16"/>
        <v>3126</v>
      </c>
      <c r="AB153" s="31">
        <f t="shared" si="16"/>
        <v>1250.4000000000001</v>
      </c>
      <c r="AC153" s="31">
        <f t="shared" si="16"/>
        <v>1250.4000000000001</v>
      </c>
      <c r="AD153" s="31">
        <f t="shared" si="16"/>
        <v>13129.2</v>
      </c>
      <c r="AE153" s="31">
        <f t="shared" si="16"/>
        <v>1250.4000000000001</v>
      </c>
      <c r="AF153" s="31">
        <f t="shared" si="16"/>
        <v>1250.4000000000001</v>
      </c>
      <c r="AG153" s="17">
        <v>1042</v>
      </c>
    </row>
    <row r="154" spans="26:33" x14ac:dyDescent="0.2">
      <c r="Z154" s="17">
        <v>98</v>
      </c>
      <c r="AA154" s="31">
        <f t="shared" ref="AA154:AF169" si="17">$AG154/100*AB$19</f>
        <v>3174</v>
      </c>
      <c r="AB154" s="31">
        <f t="shared" si="17"/>
        <v>1269.5999999999999</v>
      </c>
      <c r="AC154" s="31">
        <f t="shared" si="17"/>
        <v>1269.5999999999999</v>
      </c>
      <c r="AD154" s="31">
        <f t="shared" si="17"/>
        <v>13330.8</v>
      </c>
      <c r="AE154" s="31">
        <f t="shared" si="17"/>
        <v>1269.5999999999999</v>
      </c>
      <c r="AF154" s="31">
        <f t="shared" si="17"/>
        <v>1269.5999999999999</v>
      </c>
      <c r="AG154" s="17">
        <v>1058</v>
      </c>
    </row>
    <row r="155" spans="26:33" x14ac:dyDescent="0.2">
      <c r="Z155" s="17">
        <v>99</v>
      </c>
      <c r="AA155" s="31">
        <f t="shared" si="17"/>
        <v>3222</v>
      </c>
      <c r="AB155" s="31">
        <f t="shared" si="17"/>
        <v>1288.8</v>
      </c>
      <c r="AC155" s="31">
        <f t="shared" si="17"/>
        <v>1288.8</v>
      </c>
      <c r="AD155" s="31">
        <f t="shared" si="17"/>
        <v>13532.4</v>
      </c>
      <c r="AE155" s="31">
        <f t="shared" si="17"/>
        <v>1288.8</v>
      </c>
      <c r="AF155" s="31">
        <f t="shared" si="17"/>
        <v>1288.8</v>
      </c>
      <c r="AG155" s="17">
        <v>1074</v>
      </c>
    </row>
    <row r="156" spans="26:33" x14ac:dyDescent="0.2">
      <c r="Z156" s="17">
        <v>100</v>
      </c>
      <c r="AA156" s="31">
        <f t="shared" si="17"/>
        <v>3270</v>
      </c>
      <c r="AB156" s="31">
        <f t="shared" si="17"/>
        <v>1308</v>
      </c>
      <c r="AC156" s="31">
        <f t="shared" si="17"/>
        <v>1308</v>
      </c>
      <c r="AD156" s="31">
        <f t="shared" si="17"/>
        <v>13734</v>
      </c>
      <c r="AE156" s="31">
        <f t="shared" si="17"/>
        <v>1308</v>
      </c>
      <c r="AF156" s="31">
        <f t="shared" si="17"/>
        <v>1308</v>
      </c>
      <c r="AG156" s="17">
        <v>1090</v>
      </c>
    </row>
    <row r="157" spans="26:33" x14ac:dyDescent="0.2">
      <c r="Z157" s="17">
        <v>101</v>
      </c>
      <c r="AA157" s="31">
        <f t="shared" si="17"/>
        <v>3402</v>
      </c>
      <c r="AB157" s="31">
        <f t="shared" si="17"/>
        <v>1360.8</v>
      </c>
      <c r="AC157" s="31">
        <f t="shared" si="17"/>
        <v>1360.8</v>
      </c>
      <c r="AD157" s="31">
        <f t="shared" si="17"/>
        <v>14288.4</v>
      </c>
      <c r="AE157" s="31">
        <f t="shared" si="17"/>
        <v>1360.8</v>
      </c>
      <c r="AF157" s="31">
        <f t="shared" si="17"/>
        <v>1360.8</v>
      </c>
      <c r="AG157" s="17">
        <v>1134</v>
      </c>
    </row>
    <row r="158" spans="26:33" x14ac:dyDescent="0.2">
      <c r="Z158" s="17">
        <v>102</v>
      </c>
      <c r="AA158" s="31">
        <f t="shared" si="17"/>
        <v>3534</v>
      </c>
      <c r="AB158" s="31">
        <f t="shared" si="17"/>
        <v>1413.6</v>
      </c>
      <c r="AC158" s="31">
        <f t="shared" si="17"/>
        <v>1413.6</v>
      </c>
      <c r="AD158" s="31">
        <f t="shared" si="17"/>
        <v>14842.8</v>
      </c>
      <c r="AE158" s="31">
        <f t="shared" si="17"/>
        <v>1413.6</v>
      </c>
      <c r="AF158" s="31">
        <f t="shared" si="17"/>
        <v>1413.6</v>
      </c>
      <c r="AG158" s="17">
        <v>1178</v>
      </c>
    </row>
    <row r="159" spans="26:33" x14ac:dyDescent="0.2">
      <c r="Z159" s="17">
        <v>103</v>
      </c>
      <c r="AA159" s="31">
        <f t="shared" si="17"/>
        <v>3666</v>
      </c>
      <c r="AB159" s="31">
        <f t="shared" si="17"/>
        <v>1466.4</v>
      </c>
      <c r="AC159" s="31">
        <f t="shared" si="17"/>
        <v>1466.4</v>
      </c>
      <c r="AD159" s="31">
        <f t="shared" si="17"/>
        <v>15397.2</v>
      </c>
      <c r="AE159" s="31">
        <f t="shared" si="17"/>
        <v>1466.4</v>
      </c>
      <c r="AF159" s="31">
        <f t="shared" si="17"/>
        <v>1466.4</v>
      </c>
      <c r="AG159" s="17">
        <v>1222</v>
      </c>
    </row>
    <row r="160" spans="26:33" x14ac:dyDescent="0.2">
      <c r="Z160" s="17">
        <v>104</v>
      </c>
      <c r="AA160" s="31">
        <f t="shared" si="17"/>
        <v>3798</v>
      </c>
      <c r="AB160" s="31">
        <f t="shared" si="17"/>
        <v>1519.2</v>
      </c>
      <c r="AC160" s="31">
        <f t="shared" si="17"/>
        <v>1519.2</v>
      </c>
      <c r="AD160" s="31">
        <f t="shared" si="17"/>
        <v>15951.6</v>
      </c>
      <c r="AE160" s="31">
        <f t="shared" si="17"/>
        <v>1519.2</v>
      </c>
      <c r="AF160" s="31">
        <f t="shared" si="17"/>
        <v>1519.2</v>
      </c>
      <c r="AG160" s="17">
        <v>1266</v>
      </c>
    </row>
    <row r="161" spans="26:33" x14ac:dyDescent="0.2">
      <c r="Z161" s="17">
        <v>105</v>
      </c>
      <c r="AA161" s="31">
        <f t="shared" si="17"/>
        <v>3930</v>
      </c>
      <c r="AB161" s="31">
        <f t="shared" si="17"/>
        <v>1572</v>
      </c>
      <c r="AC161" s="31">
        <f t="shared" si="17"/>
        <v>1572</v>
      </c>
      <c r="AD161" s="31">
        <f t="shared" si="17"/>
        <v>16506</v>
      </c>
      <c r="AE161" s="31">
        <f t="shared" si="17"/>
        <v>1572</v>
      </c>
      <c r="AF161" s="31">
        <f t="shared" si="17"/>
        <v>1572</v>
      </c>
      <c r="AG161" s="17">
        <v>1310</v>
      </c>
    </row>
    <row r="162" spans="26:33" x14ac:dyDescent="0.2">
      <c r="Z162" s="17">
        <v>106</v>
      </c>
      <c r="AA162" s="31">
        <f t="shared" si="17"/>
        <v>4061.9999999999995</v>
      </c>
      <c r="AB162" s="31">
        <f t="shared" si="17"/>
        <v>1624.8</v>
      </c>
      <c r="AC162" s="31">
        <f t="shared" si="17"/>
        <v>1624.8</v>
      </c>
      <c r="AD162" s="31">
        <f t="shared" si="17"/>
        <v>17060.399999999998</v>
      </c>
      <c r="AE162" s="31">
        <f t="shared" si="17"/>
        <v>1624.8</v>
      </c>
      <c r="AF162" s="31">
        <f t="shared" si="17"/>
        <v>1624.8</v>
      </c>
      <c r="AG162" s="17">
        <v>1354</v>
      </c>
    </row>
    <row r="163" spans="26:33" x14ac:dyDescent="0.2">
      <c r="Z163" s="17">
        <v>107</v>
      </c>
      <c r="AA163" s="31">
        <f t="shared" si="17"/>
        <v>4194</v>
      </c>
      <c r="AB163" s="31">
        <f t="shared" si="17"/>
        <v>1677.6000000000001</v>
      </c>
      <c r="AC163" s="31">
        <f t="shared" si="17"/>
        <v>1677.6000000000001</v>
      </c>
      <c r="AD163" s="31">
        <f t="shared" si="17"/>
        <v>17614.8</v>
      </c>
      <c r="AE163" s="31">
        <f t="shared" si="17"/>
        <v>1677.6000000000001</v>
      </c>
      <c r="AF163" s="31">
        <f t="shared" si="17"/>
        <v>1677.6000000000001</v>
      </c>
      <c r="AG163" s="17">
        <v>1398</v>
      </c>
    </row>
    <row r="164" spans="26:33" x14ac:dyDescent="0.2">
      <c r="Z164" s="17">
        <v>108</v>
      </c>
      <c r="AA164" s="31">
        <f t="shared" si="17"/>
        <v>4326</v>
      </c>
      <c r="AB164" s="31">
        <f t="shared" si="17"/>
        <v>1730.4</v>
      </c>
      <c r="AC164" s="31">
        <f t="shared" si="17"/>
        <v>1730.4</v>
      </c>
      <c r="AD164" s="31">
        <f t="shared" si="17"/>
        <v>18169.2</v>
      </c>
      <c r="AE164" s="31">
        <f t="shared" si="17"/>
        <v>1730.4</v>
      </c>
      <c r="AF164" s="31">
        <f t="shared" si="17"/>
        <v>1730.4</v>
      </c>
      <c r="AG164" s="17">
        <v>1442</v>
      </c>
    </row>
    <row r="165" spans="26:33" x14ac:dyDescent="0.2">
      <c r="Z165" s="17">
        <v>109</v>
      </c>
      <c r="AA165" s="31">
        <f t="shared" si="17"/>
        <v>4458</v>
      </c>
      <c r="AB165" s="31">
        <f t="shared" si="17"/>
        <v>1783.1999999999998</v>
      </c>
      <c r="AC165" s="31">
        <f t="shared" si="17"/>
        <v>1783.1999999999998</v>
      </c>
      <c r="AD165" s="31">
        <f t="shared" si="17"/>
        <v>18723.599999999999</v>
      </c>
      <c r="AE165" s="31">
        <f t="shared" si="17"/>
        <v>1783.1999999999998</v>
      </c>
      <c r="AF165" s="31">
        <f t="shared" si="17"/>
        <v>1783.1999999999998</v>
      </c>
      <c r="AG165" s="17">
        <v>1486</v>
      </c>
    </row>
    <row r="166" spans="26:33" x14ac:dyDescent="0.2">
      <c r="Z166" s="17">
        <v>110</v>
      </c>
      <c r="AA166" s="31">
        <f t="shared" si="17"/>
        <v>4590</v>
      </c>
      <c r="AB166" s="31">
        <f t="shared" si="17"/>
        <v>1836</v>
      </c>
      <c r="AC166" s="31">
        <f t="shared" si="17"/>
        <v>1836</v>
      </c>
      <c r="AD166" s="31">
        <f t="shared" si="17"/>
        <v>19278</v>
      </c>
      <c r="AE166" s="31">
        <f t="shared" si="17"/>
        <v>1836</v>
      </c>
      <c r="AF166" s="31">
        <f t="shared" si="17"/>
        <v>1836</v>
      </c>
      <c r="AG166" s="17">
        <v>1530</v>
      </c>
    </row>
    <row r="167" spans="26:33" x14ac:dyDescent="0.2">
      <c r="Z167" s="17">
        <v>111</v>
      </c>
      <c r="AA167" s="31">
        <f t="shared" si="17"/>
        <v>4722</v>
      </c>
      <c r="AB167" s="31">
        <f t="shared" si="17"/>
        <v>1888.8</v>
      </c>
      <c r="AC167" s="31">
        <f t="shared" si="17"/>
        <v>1888.8</v>
      </c>
      <c r="AD167" s="31">
        <f t="shared" si="17"/>
        <v>19832.400000000001</v>
      </c>
      <c r="AE167" s="31">
        <f t="shared" si="17"/>
        <v>1888.8</v>
      </c>
      <c r="AF167" s="31">
        <f t="shared" si="17"/>
        <v>1888.8</v>
      </c>
      <c r="AG167" s="17">
        <v>1574</v>
      </c>
    </row>
    <row r="168" spans="26:33" x14ac:dyDescent="0.2">
      <c r="Z168" s="17">
        <v>112</v>
      </c>
      <c r="AA168" s="31">
        <f t="shared" si="17"/>
        <v>4854</v>
      </c>
      <c r="AB168" s="31">
        <f t="shared" si="17"/>
        <v>1941.6</v>
      </c>
      <c r="AC168" s="31">
        <f t="shared" si="17"/>
        <v>1941.6</v>
      </c>
      <c r="AD168" s="31">
        <f t="shared" si="17"/>
        <v>20386.8</v>
      </c>
      <c r="AE168" s="31">
        <f t="shared" si="17"/>
        <v>1941.6</v>
      </c>
      <c r="AF168" s="31">
        <f t="shared" si="17"/>
        <v>1941.6</v>
      </c>
      <c r="AG168" s="17">
        <v>1618</v>
      </c>
    </row>
    <row r="169" spans="26:33" x14ac:dyDescent="0.2">
      <c r="Z169" s="17">
        <v>113</v>
      </c>
      <c r="AA169" s="31">
        <f t="shared" si="17"/>
        <v>4986</v>
      </c>
      <c r="AB169" s="31">
        <f t="shared" si="17"/>
        <v>1994.4</v>
      </c>
      <c r="AC169" s="31">
        <f t="shared" si="17"/>
        <v>1994.4</v>
      </c>
      <c r="AD169" s="31">
        <f t="shared" si="17"/>
        <v>20941.2</v>
      </c>
      <c r="AE169" s="31">
        <f t="shared" si="17"/>
        <v>1994.4</v>
      </c>
      <c r="AF169" s="31">
        <f t="shared" si="17"/>
        <v>1994.4</v>
      </c>
      <c r="AG169" s="17">
        <v>1662</v>
      </c>
    </row>
    <row r="170" spans="26:33" x14ac:dyDescent="0.2">
      <c r="Z170" s="17">
        <v>114</v>
      </c>
      <c r="AA170" s="31">
        <f t="shared" ref="AA170:AF185" si="18">$AG170/100*AB$19</f>
        <v>5118</v>
      </c>
      <c r="AB170" s="31">
        <f t="shared" si="18"/>
        <v>2047.1999999999998</v>
      </c>
      <c r="AC170" s="31">
        <f t="shared" si="18"/>
        <v>2047.1999999999998</v>
      </c>
      <c r="AD170" s="31">
        <f t="shared" si="18"/>
        <v>21495.599999999999</v>
      </c>
      <c r="AE170" s="31">
        <f t="shared" si="18"/>
        <v>2047.1999999999998</v>
      </c>
      <c r="AF170" s="31">
        <f t="shared" si="18"/>
        <v>2047.1999999999998</v>
      </c>
      <c r="AG170" s="17">
        <v>1706</v>
      </c>
    </row>
    <row r="171" spans="26:33" x14ac:dyDescent="0.2">
      <c r="Z171" s="17">
        <v>115</v>
      </c>
      <c r="AA171" s="31">
        <f t="shared" si="18"/>
        <v>5250</v>
      </c>
      <c r="AB171" s="31">
        <f t="shared" si="18"/>
        <v>2100</v>
      </c>
      <c r="AC171" s="31">
        <f t="shared" si="18"/>
        <v>2100</v>
      </c>
      <c r="AD171" s="31">
        <f t="shared" si="18"/>
        <v>22050</v>
      </c>
      <c r="AE171" s="31">
        <f t="shared" si="18"/>
        <v>2100</v>
      </c>
      <c r="AF171" s="31">
        <f t="shared" si="18"/>
        <v>2100</v>
      </c>
      <c r="AG171" s="17">
        <v>1750</v>
      </c>
    </row>
    <row r="172" spans="26:33" x14ac:dyDescent="0.2">
      <c r="Z172" s="17">
        <v>116</v>
      </c>
      <c r="AA172" s="31">
        <f t="shared" si="18"/>
        <v>5382</v>
      </c>
      <c r="AB172" s="31">
        <f t="shared" si="18"/>
        <v>2152.8000000000002</v>
      </c>
      <c r="AC172" s="31">
        <f t="shared" si="18"/>
        <v>2152.8000000000002</v>
      </c>
      <c r="AD172" s="31">
        <f t="shared" si="18"/>
        <v>22604.400000000001</v>
      </c>
      <c r="AE172" s="31">
        <f t="shared" si="18"/>
        <v>2152.8000000000002</v>
      </c>
      <c r="AF172" s="31">
        <f t="shared" si="18"/>
        <v>2152.8000000000002</v>
      </c>
      <c r="AG172" s="17">
        <v>1794</v>
      </c>
    </row>
    <row r="173" spans="26:33" x14ac:dyDescent="0.2">
      <c r="Z173" s="17">
        <v>117</v>
      </c>
      <c r="AA173" s="31">
        <f t="shared" si="18"/>
        <v>5514</v>
      </c>
      <c r="AB173" s="31">
        <f t="shared" si="18"/>
        <v>2205.6</v>
      </c>
      <c r="AC173" s="31">
        <f t="shared" si="18"/>
        <v>2205.6</v>
      </c>
      <c r="AD173" s="31">
        <f t="shared" si="18"/>
        <v>23158.799999999999</v>
      </c>
      <c r="AE173" s="31">
        <f t="shared" si="18"/>
        <v>2205.6</v>
      </c>
      <c r="AF173" s="31">
        <f t="shared" si="18"/>
        <v>2205.6</v>
      </c>
      <c r="AG173" s="17">
        <v>1838</v>
      </c>
    </row>
    <row r="174" spans="26:33" x14ac:dyDescent="0.2">
      <c r="Z174" s="17">
        <v>118</v>
      </c>
      <c r="AA174" s="31">
        <f t="shared" si="18"/>
        <v>5646</v>
      </c>
      <c r="AB174" s="31">
        <f t="shared" si="18"/>
        <v>2258.4</v>
      </c>
      <c r="AC174" s="31">
        <f t="shared" si="18"/>
        <v>2258.4</v>
      </c>
      <c r="AD174" s="31">
        <f t="shared" si="18"/>
        <v>23713.200000000001</v>
      </c>
      <c r="AE174" s="31">
        <f t="shared" si="18"/>
        <v>2258.4</v>
      </c>
      <c r="AF174" s="31">
        <f t="shared" si="18"/>
        <v>2258.4</v>
      </c>
      <c r="AG174" s="17">
        <v>1882</v>
      </c>
    </row>
    <row r="175" spans="26:33" x14ac:dyDescent="0.2">
      <c r="Z175" s="17">
        <v>119</v>
      </c>
      <c r="AA175" s="31">
        <f t="shared" si="18"/>
        <v>5778.0000000000009</v>
      </c>
      <c r="AB175" s="31">
        <f t="shared" si="18"/>
        <v>2311.2000000000003</v>
      </c>
      <c r="AC175" s="31">
        <f t="shared" si="18"/>
        <v>2311.2000000000003</v>
      </c>
      <c r="AD175" s="31">
        <f t="shared" si="18"/>
        <v>24267.600000000002</v>
      </c>
      <c r="AE175" s="31">
        <f t="shared" si="18"/>
        <v>2311.2000000000003</v>
      </c>
      <c r="AF175" s="31">
        <f t="shared" si="18"/>
        <v>2311.2000000000003</v>
      </c>
      <c r="AG175" s="17">
        <v>1926</v>
      </c>
    </row>
    <row r="176" spans="26:33" x14ac:dyDescent="0.2">
      <c r="Z176" s="17">
        <v>120</v>
      </c>
      <c r="AA176" s="31">
        <f t="shared" si="18"/>
        <v>5910</v>
      </c>
      <c r="AB176" s="31">
        <f t="shared" si="18"/>
        <v>2364</v>
      </c>
      <c r="AC176" s="31">
        <f t="shared" si="18"/>
        <v>2364</v>
      </c>
      <c r="AD176" s="31">
        <f t="shared" si="18"/>
        <v>24822</v>
      </c>
      <c r="AE176" s="31">
        <f t="shared" si="18"/>
        <v>2364</v>
      </c>
      <c r="AF176" s="31">
        <f t="shared" si="18"/>
        <v>2364</v>
      </c>
      <c r="AG176" s="17">
        <v>1970</v>
      </c>
    </row>
    <row r="177" spans="26:33" x14ac:dyDescent="0.2">
      <c r="Z177" s="17">
        <v>121</v>
      </c>
      <c r="AA177" s="31">
        <f t="shared" si="18"/>
        <v>6150</v>
      </c>
      <c r="AB177" s="31">
        <f t="shared" si="18"/>
        <v>2460</v>
      </c>
      <c r="AC177" s="31">
        <f t="shared" si="18"/>
        <v>2460</v>
      </c>
      <c r="AD177" s="31">
        <f t="shared" si="18"/>
        <v>25830</v>
      </c>
      <c r="AE177" s="31">
        <f t="shared" si="18"/>
        <v>2460</v>
      </c>
      <c r="AF177" s="31">
        <f t="shared" si="18"/>
        <v>2460</v>
      </c>
      <c r="AG177" s="17">
        <v>2050</v>
      </c>
    </row>
    <row r="178" spans="26:33" x14ac:dyDescent="0.2">
      <c r="Z178" s="17">
        <v>122</v>
      </c>
      <c r="AA178" s="31">
        <f t="shared" si="18"/>
        <v>6390</v>
      </c>
      <c r="AB178" s="31">
        <f t="shared" si="18"/>
        <v>2556</v>
      </c>
      <c r="AC178" s="31">
        <f t="shared" si="18"/>
        <v>2556</v>
      </c>
      <c r="AD178" s="31">
        <f t="shared" si="18"/>
        <v>26838</v>
      </c>
      <c r="AE178" s="31">
        <f t="shared" si="18"/>
        <v>2556</v>
      </c>
      <c r="AF178" s="31">
        <f t="shared" si="18"/>
        <v>2556</v>
      </c>
      <c r="AG178" s="17">
        <v>2130</v>
      </c>
    </row>
    <row r="179" spans="26:33" x14ac:dyDescent="0.2">
      <c r="Z179" s="17">
        <v>123</v>
      </c>
      <c r="AA179" s="31">
        <f t="shared" si="18"/>
        <v>6630</v>
      </c>
      <c r="AB179" s="31">
        <f t="shared" si="18"/>
        <v>2652</v>
      </c>
      <c r="AC179" s="31">
        <f t="shared" si="18"/>
        <v>2652</v>
      </c>
      <c r="AD179" s="31">
        <f t="shared" si="18"/>
        <v>27846</v>
      </c>
      <c r="AE179" s="31">
        <f t="shared" si="18"/>
        <v>2652</v>
      </c>
      <c r="AF179" s="31">
        <f t="shared" si="18"/>
        <v>2652</v>
      </c>
      <c r="AG179" s="17">
        <v>2210</v>
      </c>
    </row>
    <row r="180" spans="26:33" x14ac:dyDescent="0.2">
      <c r="Z180" s="17">
        <v>124</v>
      </c>
      <c r="AA180" s="31">
        <f t="shared" si="18"/>
        <v>6870</v>
      </c>
      <c r="AB180" s="31">
        <f t="shared" si="18"/>
        <v>2748</v>
      </c>
      <c r="AC180" s="31">
        <f t="shared" si="18"/>
        <v>2748</v>
      </c>
      <c r="AD180" s="31">
        <f t="shared" si="18"/>
        <v>28854</v>
      </c>
      <c r="AE180" s="31">
        <f t="shared" si="18"/>
        <v>2748</v>
      </c>
      <c r="AF180" s="31">
        <f t="shared" si="18"/>
        <v>2748</v>
      </c>
      <c r="AG180" s="17">
        <v>2290</v>
      </c>
    </row>
    <row r="181" spans="26:33" x14ac:dyDescent="0.2">
      <c r="Z181" s="17">
        <v>125</v>
      </c>
      <c r="AA181" s="31">
        <f t="shared" si="18"/>
        <v>7110</v>
      </c>
      <c r="AB181" s="31">
        <f t="shared" si="18"/>
        <v>2844</v>
      </c>
      <c r="AC181" s="31">
        <f t="shared" si="18"/>
        <v>2844</v>
      </c>
      <c r="AD181" s="31">
        <f t="shared" si="18"/>
        <v>29862</v>
      </c>
      <c r="AE181" s="31">
        <f t="shared" si="18"/>
        <v>2844</v>
      </c>
      <c r="AF181" s="31">
        <f t="shared" si="18"/>
        <v>2844</v>
      </c>
      <c r="AG181" s="17">
        <v>2370</v>
      </c>
    </row>
    <row r="182" spans="26:33" x14ac:dyDescent="0.2">
      <c r="Z182" s="17">
        <v>126</v>
      </c>
      <c r="AA182" s="31">
        <f t="shared" si="18"/>
        <v>7350</v>
      </c>
      <c r="AB182" s="31">
        <f t="shared" si="18"/>
        <v>2940</v>
      </c>
      <c r="AC182" s="31">
        <f t="shared" si="18"/>
        <v>2940</v>
      </c>
      <c r="AD182" s="31">
        <f t="shared" si="18"/>
        <v>30870</v>
      </c>
      <c r="AE182" s="31">
        <f t="shared" si="18"/>
        <v>2940</v>
      </c>
      <c r="AF182" s="31">
        <f t="shared" si="18"/>
        <v>2940</v>
      </c>
      <c r="AG182" s="17">
        <v>2450</v>
      </c>
    </row>
    <row r="183" spans="26:33" x14ac:dyDescent="0.2">
      <c r="Z183" s="17">
        <v>127</v>
      </c>
      <c r="AA183" s="31">
        <f t="shared" si="18"/>
        <v>7590</v>
      </c>
      <c r="AB183" s="31">
        <f t="shared" si="18"/>
        <v>3036</v>
      </c>
      <c r="AC183" s="31">
        <f t="shared" si="18"/>
        <v>3036</v>
      </c>
      <c r="AD183" s="31">
        <f t="shared" si="18"/>
        <v>31878</v>
      </c>
      <c r="AE183" s="31">
        <f t="shared" si="18"/>
        <v>3036</v>
      </c>
      <c r="AF183" s="31">
        <f t="shared" si="18"/>
        <v>3036</v>
      </c>
      <c r="AG183" s="17">
        <v>2530</v>
      </c>
    </row>
    <row r="184" spans="26:33" x14ac:dyDescent="0.2">
      <c r="Z184" s="17">
        <v>128</v>
      </c>
      <c r="AA184" s="31">
        <f t="shared" si="18"/>
        <v>7830</v>
      </c>
      <c r="AB184" s="31">
        <f t="shared" si="18"/>
        <v>3132</v>
      </c>
      <c r="AC184" s="31">
        <f t="shared" si="18"/>
        <v>3132</v>
      </c>
      <c r="AD184" s="31">
        <f t="shared" si="18"/>
        <v>32886</v>
      </c>
      <c r="AE184" s="31">
        <f t="shared" si="18"/>
        <v>3132</v>
      </c>
      <c r="AF184" s="31">
        <f t="shared" si="18"/>
        <v>3132</v>
      </c>
      <c r="AG184" s="17">
        <v>2610</v>
      </c>
    </row>
    <row r="185" spans="26:33" x14ac:dyDescent="0.2">
      <c r="Z185" s="17">
        <v>129</v>
      </c>
      <c r="AA185" s="31">
        <f t="shared" si="18"/>
        <v>8070</v>
      </c>
      <c r="AB185" s="31">
        <f t="shared" si="18"/>
        <v>3228</v>
      </c>
      <c r="AC185" s="31">
        <f t="shared" si="18"/>
        <v>3228</v>
      </c>
      <c r="AD185" s="31">
        <f t="shared" si="18"/>
        <v>33894</v>
      </c>
      <c r="AE185" s="31">
        <f t="shared" si="18"/>
        <v>3228</v>
      </c>
      <c r="AF185" s="31">
        <f t="shared" si="18"/>
        <v>3228</v>
      </c>
      <c r="AG185" s="17">
        <v>2690</v>
      </c>
    </row>
    <row r="186" spans="26:33" x14ac:dyDescent="0.2">
      <c r="Z186" s="17">
        <v>130</v>
      </c>
      <c r="AA186" s="31">
        <f t="shared" ref="AA186:AF201" si="19">$AG186/100*AB$19</f>
        <v>8310</v>
      </c>
      <c r="AB186" s="31">
        <f t="shared" si="19"/>
        <v>3324</v>
      </c>
      <c r="AC186" s="31">
        <f t="shared" si="19"/>
        <v>3324</v>
      </c>
      <c r="AD186" s="31">
        <f t="shared" si="19"/>
        <v>34902</v>
      </c>
      <c r="AE186" s="31">
        <f t="shared" si="19"/>
        <v>3324</v>
      </c>
      <c r="AF186" s="31">
        <f t="shared" si="19"/>
        <v>3324</v>
      </c>
      <c r="AG186" s="17">
        <v>2770</v>
      </c>
    </row>
    <row r="187" spans="26:33" x14ac:dyDescent="0.2">
      <c r="Z187" s="17">
        <v>131</v>
      </c>
      <c r="AA187" s="31">
        <f t="shared" si="19"/>
        <v>8550</v>
      </c>
      <c r="AB187" s="31">
        <f t="shared" si="19"/>
        <v>3420</v>
      </c>
      <c r="AC187" s="31">
        <f t="shared" si="19"/>
        <v>3420</v>
      </c>
      <c r="AD187" s="31">
        <f t="shared" si="19"/>
        <v>35910</v>
      </c>
      <c r="AE187" s="31">
        <f t="shared" si="19"/>
        <v>3420</v>
      </c>
      <c r="AF187" s="31">
        <f t="shared" si="19"/>
        <v>3420</v>
      </c>
      <c r="AG187" s="17">
        <v>2850</v>
      </c>
    </row>
    <row r="188" spans="26:33" x14ac:dyDescent="0.2">
      <c r="Z188" s="17">
        <v>132</v>
      </c>
      <c r="AA188" s="31">
        <f t="shared" si="19"/>
        <v>8790</v>
      </c>
      <c r="AB188" s="31">
        <f t="shared" si="19"/>
        <v>3516</v>
      </c>
      <c r="AC188" s="31">
        <f t="shared" si="19"/>
        <v>3516</v>
      </c>
      <c r="AD188" s="31">
        <f t="shared" si="19"/>
        <v>36918</v>
      </c>
      <c r="AE188" s="31">
        <f t="shared" si="19"/>
        <v>3516</v>
      </c>
      <c r="AF188" s="31">
        <f t="shared" si="19"/>
        <v>3516</v>
      </c>
      <c r="AG188" s="17">
        <v>2930</v>
      </c>
    </row>
    <row r="189" spans="26:33" x14ac:dyDescent="0.2">
      <c r="Z189" s="17">
        <v>133</v>
      </c>
      <c r="AA189" s="31">
        <f t="shared" si="19"/>
        <v>9030</v>
      </c>
      <c r="AB189" s="31">
        <f t="shared" si="19"/>
        <v>3612</v>
      </c>
      <c r="AC189" s="31">
        <f t="shared" si="19"/>
        <v>3612</v>
      </c>
      <c r="AD189" s="31">
        <f t="shared" si="19"/>
        <v>37926</v>
      </c>
      <c r="AE189" s="31">
        <f t="shared" si="19"/>
        <v>3612</v>
      </c>
      <c r="AF189" s="31">
        <f t="shared" si="19"/>
        <v>3612</v>
      </c>
      <c r="AG189" s="17">
        <v>3010</v>
      </c>
    </row>
    <row r="190" spans="26:33" x14ac:dyDescent="0.2">
      <c r="Z190" s="17">
        <v>134</v>
      </c>
      <c r="AA190" s="31">
        <f t="shared" si="19"/>
        <v>9270</v>
      </c>
      <c r="AB190" s="31">
        <f t="shared" si="19"/>
        <v>3708</v>
      </c>
      <c r="AC190" s="31">
        <f t="shared" si="19"/>
        <v>3708</v>
      </c>
      <c r="AD190" s="31">
        <f t="shared" si="19"/>
        <v>38934</v>
      </c>
      <c r="AE190" s="31">
        <f t="shared" si="19"/>
        <v>3708</v>
      </c>
      <c r="AF190" s="31">
        <f t="shared" si="19"/>
        <v>3708</v>
      </c>
      <c r="AG190" s="17">
        <v>3090</v>
      </c>
    </row>
    <row r="191" spans="26:33" x14ac:dyDescent="0.2">
      <c r="Z191" s="17">
        <v>135</v>
      </c>
      <c r="AA191" s="31">
        <f t="shared" si="19"/>
        <v>9510</v>
      </c>
      <c r="AB191" s="31">
        <f t="shared" si="19"/>
        <v>3804</v>
      </c>
      <c r="AC191" s="31">
        <f t="shared" si="19"/>
        <v>3804</v>
      </c>
      <c r="AD191" s="31">
        <f t="shared" si="19"/>
        <v>39942</v>
      </c>
      <c r="AE191" s="31">
        <f t="shared" si="19"/>
        <v>3804</v>
      </c>
      <c r="AF191" s="31">
        <f t="shared" si="19"/>
        <v>3804</v>
      </c>
      <c r="AG191" s="17">
        <v>3170</v>
      </c>
    </row>
    <row r="192" spans="26:33" x14ac:dyDescent="0.2">
      <c r="Z192" s="17">
        <v>136</v>
      </c>
      <c r="AA192" s="31">
        <f t="shared" si="19"/>
        <v>9750</v>
      </c>
      <c r="AB192" s="31">
        <f t="shared" si="19"/>
        <v>3900</v>
      </c>
      <c r="AC192" s="31">
        <f t="shared" si="19"/>
        <v>3900</v>
      </c>
      <c r="AD192" s="31">
        <f t="shared" si="19"/>
        <v>40950</v>
      </c>
      <c r="AE192" s="31">
        <f t="shared" si="19"/>
        <v>3900</v>
      </c>
      <c r="AF192" s="31">
        <f t="shared" si="19"/>
        <v>3900</v>
      </c>
      <c r="AG192" s="17">
        <v>3250</v>
      </c>
    </row>
    <row r="193" spans="26:33" x14ac:dyDescent="0.2">
      <c r="Z193" s="17">
        <v>137</v>
      </c>
      <c r="AA193" s="31">
        <f t="shared" si="19"/>
        <v>9990</v>
      </c>
      <c r="AB193" s="31">
        <f t="shared" si="19"/>
        <v>3995.9999999999995</v>
      </c>
      <c r="AC193" s="31">
        <f t="shared" si="19"/>
        <v>3995.9999999999995</v>
      </c>
      <c r="AD193" s="31">
        <f t="shared" si="19"/>
        <v>41958</v>
      </c>
      <c r="AE193" s="31">
        <f t="shared" si="19"/>
        <v>3995.9999999999995</v>
      </c>
      <c r="AF193" s="31">
        <f t="shared" si="19"/>
        <v>3995.9999999999995</v>
      </c>
      <c r="AG193" s="17">
        <v>3330</v>
      </c>
    </row>
    <row r="194" spans="26:33" x14ac:dyDescent="0.2">
      <c r="Z194" s="17">
        <v>138</v>
      </c>
      <c r="AA194" s="31">
        <f t="shared" si="19"/>
        <v>10230</v>
      </c>
      <c r="AB194" s="31">
        <f t="shared" si="19"/>
        <v>4092</v>
      </c>
      <c r="AC194" s="31">
        <f t="shared" si="19"/>
        <v>4092</v>
      </c>
      <c r="AD194" s="31">
        <f t="shared" si="19"/>
        <v>42966</v>
      </c>
      <c r="AE194" s="31">
        <f t="shared" si="19"/>
        <v>4092</v>
      </c>
      <c r="AF194" s="31">
        <f t="shared" si="19"/>
        <v>4092</v>
      </c>
      <c r="AG194" s="17">
        <v>3410</v>
      </c>
    </row>
    <row r="195" spans="26:33" x14ac:dyDescent="0.2">
      <c r="Z195" s="17">
        <v>139</v>
      </c>
      <c r="AA195" s="31">
        <f t="shared" si="19"/>
        <v>10470</v>
      </c>
      <c r="AB195" s="31">
        <f t="shared" si="19"/>
        <v>4188</v>
      </c>
      <c r="AC195" s="31">
        <f t="shared" si="19"/>
        <v>4188</v>
      </c>
      <c r="AD195" s="31">
        <f t="shared" si="19"/>
        <v>43974</v>
      </c>
      <c r="AE195" s="31">
        <f t="shared" si="19"/>
        <v>4188</v>
      </c>
      <c r="AF195" s="31">
        <f t="shared" si="19"/>
        <v>4188</v>
      </c>
      <c r="AG195" s="17">
        <v>3490</v>
      </c>
    </row>
    <row r="196" spans="26:33" x14ac:dyDescent="0.2">
      <c r="Z196" s="17">
        <v>140</v>
      </c>
      <c r="AA196" s="31">
        <f t="shared" si="19"/>
        <v>10710</v>
      </c>
      <c r="AB196" s="31">
        <f t="shared" si="19"/>
        <v>4284</v>
      </c>
      <c r="AC196" s="31">
        <f t="shared" si="19"/>
        <v>4284</v>
      </c>
      <c r="AD196" s="31">
        <f t="shared" si="19"/>
        <v>44982</v>
      </c>
      <c r="AE196" s="31">
        <f t="shared" si="19"/>
        <v>4284</v>
      </c>
      <c r="AF196" s="31">
        <f t="shared" si="19"/>
        <v>4284</v>
      </c>
      <c r="AG196" s="17">
        <v>3570</v>
      </c>
    </row>
    <row r="197" spans="26:33" x14ac:dyDescent="0.2">
      <c r="Z197" s="17">
        <v>141</v>
      </c>
      <c r="AA197" s="31">
        <f t="shared" si="19"/>
        <v>11145</v>
      </c>
      <c r="AB197" s="31">
        <f t="shared" si="19"/>
        <v>4458</v>
      </c>
      <c r="AC197" s="31">
        <f t="shared" si="19"/>
        <v>4458</v>
      </c>
      <c r="AD197" s="31">
        <f t="shared" si="19"/>
        <v>46809</v>
      </c>
      <c r="AE197" s="31">
        <f t="shared" si="19"/>
        <v>4458</v>
      </c>
      <c r="AF197" s="31">
        <f t="shared" si="19"/>
        <v>4458</v>
      </c>
      <c r="AG197" s="17">
        <v>3715</v>
      </c>
    </row>
    <row r="198" spans="26:33" x14ac:dyDescent="0.2">
      <c r="Z198" s="17">
        <v>142</v>
      </c>
      <c r="AA198" s="31">
        <f t="shared" si="19"/>
        <v>11580</v>
      </c>
      <c r="AB198" s="31">
        <f t="shared" si="19"/>
        <v>4632</v>
      </c>
      <c r="AC198" s="31">
        <f t="shared" si="19"/>
        <v>4632</v>
      </c>
      <c r="AD198" s="31">
        <f t="shared" si="19"/>
        <v>48636</v>
      </c>
      <c r="AE198" s="31">
        <f t="shared" si="19"/>
        <v>4632</v>
      </c>
      <c r="AF198" s="31">
        <f t="shared" si="19"/>
        <v>4632</v>
      </c>
      <c r="AG198" s="17">
        <v>3860</v>
      </c>
    </row>
    <row r="199" spans="26:33" x14ac:dyDescent="0.2">
      <c r="Z199" s="17">
        <v>143</v>
      </c>
      <c r="AA199" s="31">
        <f t="shared" si="19"/>
        <v>12015</v>
      </c>
      <c r="AB199" s="31">
        <f t="shared" si="19"/>
        <v>4806</v>
      </c>
      <c r="AC199" s="31">
        <f t="shared" si="19"/>
        <v>4806</v>
      </c>
      <c r="AD199" s="31">
        <f t="shared" si="19"/>
        <v>50463</v>
      </c>
      <c r="AE199" s="31">
        <f t="shared" si="19"/>
        <v>4806</v>
      </c>
      <c r="AF199" s="31">
        <f t="shared" si="19"/>
        <v>4806</v>
      </c>
      <c r="AG199" s="17">
        <v>4005</v>
      </c>
    </row>
    <row r="200" spans="26:33" x14ac:dyDescent="0.2">
      <c r="Z200" s="17">
        <v>144</v>
      </c>
      <c r="AA200" s="31">
        <f t="shared" si="19"/>
        <v>12450</v>
      </c>
      <c r="AB200" s="31">
        <f t="shared" si="19"/>
        <v>4980</v>
      </c>
      <c r="AC200" s="31">
        <f t="shared" si="19"/>
        <v>4980</v>
      </c>
      <c r="AD200" s="31">
        <f t="shared" si="19"/>
        <v>52290</v>
      </c>
      <c r="AE200" s="31">
        <f t="shared" si="19"/>
        <v>4980</v>
      </c>
      <c r="AF200" s="31">
        <f t="shared" si="19"/>
        <v>4980</v>
      </c>
      <c r="AG200" s="17">
        <v>4150</v>
      </c>
    </row>
    <row r="201" spans="26:33" x14ac:dyDescent="0.2">
      <c r="Z201" s="17">
        <v>145</v>
      </c>
      <c r="AA201" s="31">
        <f t="shared" si="19"/>
        <v>12885</v>
      </c>
      <c r="AB201" s="31">
        <f t="shared" si="19"/>
        <v>5154</v>
      </c>
      <c r="AC201" s="31">
        <f t="shared" si="19"/>
        <v>5154</v>
      </c>
      <c r="AD201" s="31">
        <f t="shared" si="19"/>
        <v>54117</v>
      </c>
      <c r="AE201" s="31">
        <f t="shared" si="19"/>
        <v>5154</v>
      </c>
      <c r="AF201" s="31">
        <f t="shared" si="19"/>
        <v>5154</v>
      </c>
      <c r="AG201" s="17">
        <v>4295</v>
      </c>
    </row>
    <row r="202" spans="26:33" x14ac:dyDescent="0.2">
      <c r="Z202" s="17">
        <v>146</v>
      </c>
      <c r="AA202" s="31">
        <f t="shared" ref="AA202:AF217" si="20">$AG202/100*AB$19</f>
        <v>13320</v>
      </c>
      <c r="AB202" s="31">
        <f t="shared" si="20"/>
        <v>5328</v>
      </c>
      <c r="AC202" s="31">
        <f t="shared" si="20"/>
        <v>5328</v>
      </c>
      <c r="AD202" s="31">
        <f t="shared" si="20"/>
        <v>55944</v>
      </c>
      <c r="AE202" s="31">
        <f t="shared" si="20"/>
        <v>5328</v>
      </c>
      <c r="AF202" s="31">
        <f t="shared" si="20"/>
        <v>5328</v>
      </c>
      <c r="AG202" s="17">
        <v>4440</v>
      </c>
    </row>
    <row r="203" spans="26:33" x14ac:dyDescent="0.2">
      <c r="Z203" s="17">
        <v>147</v>
      </c>
      <c r="AA203" s="31">
        <f t="shared" si="20"/>
        <v>13755</v>
      </c>
      <c r="AB203" s="31">
        <f t="shared" si="20"/>
        <v>5502</v>
      </c>
      <c r="AC203" s="31">
        <f t="shared" si="20"/>
        <v>5502</v>
      </c>
      <c r="AD203" s="31">
        <f t="shared" si="20"/>
        <v>57771</v>
      </c>
      <c r="AE203" s="31">
        <f t="shared" si="20"/>
        <v>5502</v>
      </c>
      <c r="AF203" s="31">
        <f t="shared" si="20"/>
        <v>5502</v>
      </c>
      <c r="AG203" s="17">
        <v>4585</v>
      </c>
    </row>
    <row r="204" spans="26:33" x14ac:dyDescent="0.2">
      <c r="Z204" s="17">
        <v>148</v>
      </c>
      <c r="AA204" s="31">
        <f t="shared" si="20"/>
        <v>14190</v>
      </c>
      <c r="AB204" s="31">
        <f t="shared" si="20"/>
        <v>5676</v>
      </c>
      <c r="AC204" s="31">
        <f t="shared" si="20"/>
        <v>5676</v>
      </c>
      <c r="AD204" s="31">
        <f t="shared" si="20"/>
        <v>59598</v>
      </c>
      <c r="AE204" s="31">
        <f t="shared" si="20"/>
        <v>5676</v>
      </c>
      <c r="AF204" s="31">
        <f t="shared" si="20"/>
        <v>5676</v>
      </c>
      <c r="AG204" s="17">
        <v>4730</v>
      </c>
    </row>
    <row r="205" spans="26:33" x14ac:dyDescent="0.2">
      <c r="Z205" s="17">
        <v>149</v>
      </c>
      <c r="AA205" s="31">
        <f t="shared" si="20"/>
        <v>14625</v>
      </c>
      <c r="AB205" s="31">
        <f t="shared" si="20"/>
        <v>5850</v>
      </c>
      <c r="AC205" s="31">
        <f t="shared" si="20"/>
        <v>5850</v>
      </c>
      <c r="AD205" s="31">
        <f t="shared" si="20"/>
        <v>61425</v>
      </c>
      <c r="AE205" s="31">
        <f t="shared" si="20"/>
        <v>5850</v>
      </c>
      <c r="AF205" s="31">
        <f t="shared" si="20"/>
        <v>5850</v>
      </c>
      <c r="AG205" s="17">
        <v>4875</v>
      </c>
    </row>
    <row r="206" spans="26:33" x14ac:dyDescent="0.2">
      <c r="Z206" s="17">
        <v>150</v>
      </c>
      <c r="AA206" s="31">
        <f t="shared" si="20"/>
        <v>15060</v>
      </c>
      <c r="AB206" s="31">
        <f t="shared" si="20"/>
        <v>6024</v>
      </c>
      <c r="AC206" s="31">
        <f t="shared" si="20"/>
        <v>6024</v>
      </c>
      <c r="AD206" s="31">
        <f t="shared" si="20"/>
        <v>63252</v>
      </c>
      <c r="AE206" s="31">
        <f t="shared" si="20"/>
        <v>6024</v>
      </c>
      <c r="AF206" s="31">
        <f t="shared" si="20"/>
        <v>6024</v>
      </c>
      <c r="AG206" s="17">
        <v>5020</v>
      </c>
    </row>
    <row r="207" spans="26:33" x14ac:dyDescent="0.2">
      <c r="Z207" s="17">
        <v>151</v>
      </c>
      <c r="AA207" s="31">
        <f t="shared" si="20"/>
        <v>15495</v>
      </c>
      <c r="AB207" s="31">
        <f t="shared" si="20"/>
        <v>6198</v>
      </c>
      <c r="AC207" s="31">
        <f t="shared" si="20"/>
        <v>6198</v>
      </c>
      <c r="AD207" s="31">
        <f t="shared" si="20"/>
        <v>65079</v>
      </c>
      <c r="AE207" s="31">
        <f t="shared" si="20"/>
        <v>6198</v>
      </c>
      <c r="AF207" s="31">
        <f t="shared" si="20"/>
        <v>6198</v>
      </c>
      <c r="AG207" s="17">
        <v>5165</v>
      </c>
    </row>
    <row r="208" spans="26:33" x14ac:dyDescent="0.2">
      <c r="Z208" s="17">
        <v>152</v>
      </c>
      <c r="AA208" s="31">
        <f t="shared" si="20"/>
        <v>15930</v>
      </c>
      <c r="AB208" s="31">
        <f t="shared" si="20"/>
        <v>6372</v>
      </c>
      <c r="AC208" s="31">
        <f t="shared" si="20"/>
        <v>6372</v>
      </c>
      <c r="AD208" s="31">
        <f t="shared" si="20"/>
        <v>66906</v>
      </c>
      <c r="AE208" s="31">
        <f t="shared" si="20"/>
        <v>6372</v>
      </c>
      <c r="AF208" s="31">
        <f t="shared" si="20"/>
        <v>6372</v>
      </c>
      <c r="AG208" s="17">
        <v>5310</v>
      </c>
    </row>
    <row r="209" spans="26:33" x14ac:dyDescent="0.2">
      <c r="Z209" s="17">
        <v>153</v>
      </c>
      <c r="AA209" s="31">
        <f t="shared" si="20"/>
        <v>16365</v>
      </c>
      <c r="AB209" s="31">
        <f t="shared" si="20"/>
        <v>6546</v>
      </c>
      <c r="AC209" s="31">
        <f t="shared" si="20"/>
        <v>6546</v>
      </c>
      <c r="AD209" s="31">
        <f t="shared" si="20"/>
        <v>68733</v>
      </c>
      <c r="AE209" s="31">
        <f t="shared" si="20"/>
        <v>6546</v>
      </c>
      <c r="AF209" s="31">
        <f t="shared" si="20"/>
        <v>6546</v>
      </c>
      <c r="AG209" s="17">
        <v>5455</v>
      </c>
    </row>
    <row r="210" spans="26:33" x14ac:dyDescent="0.2">
      <c r="Z210" s="17">
        <v>154</v>
      </c>
      <c r="AA210" s="31">
        <f t="shared" si="20"/>
        <v>16800</v>
      </c>
      <c r="AB210" s="31">
        <f t="shared" si="20"/>
        <v>6720</v>
      </c>
      <c r="AC210" s="31">
        <f t="shared" si="20"/>
        <v>6720</v>
      </c>
      <c r="AD210" s="31">
        <f t="shared" si="20"/>
        <v>70560</v>
      </c>
      <c r="AE210" s="31">
        <f t="shared" si="20"/>
        <v>6720</v>
      </c>
      <c r="AF210" s="31">
        <f t="shared" si="20"/>
        <v>6720</v>
      </c>
      <c r="AG210" s="17">
        <v>5600</v>
      </c>
    </row>
    <row r="211" spans="26:33" x14ac:dyDescent="0.2">
      <c r="Z211" s="17">
        <v>155</v>
      </c>
      <c r="AA211" s="31">
        <f t="shared" si="20"/>
        <v>17235</v>
      </c>
      <c r="AB211" s="31">
        <f t="shared" si="20"/>
        <v>6894</v>
      </c>
      <c r="AC211" s="31">
        <f t="shared" si="20"/>
        <v>6894</v>
      </c>
      <c r="AD211" s="31">
        <f t="shared" si="20"/>
        <v>72387</v>
      </c>
      <c r="AE211" s="31">
        <f t="shared" si="20"/>
        <v>6894</v>
      </c>
      <c r="AF211" s="31">
        <f t="shared" si="20"/>
        <v>6894</v>
      </c>
      <c r="AG211" s="17">
        <v>5745</v>
      </c>
    </row>
    <row r="212" spans="26:33" x14ac:dyDescent="0.2">
      <c r="Z212" s="17">
        <v>156</v>
      </c>
      <c r="AA212" s="31">
        <f t="shared" si="20"/>
        <v>17670</v>
      </c>
      <c r="AB212" s="31">
        <f t="shared" si="20"/>
        <v>7068</v>
      </c>
      <c r="AC212" s="31">
        <f t="shared" si="20"/>
        <v>7068</v>
      </c>
      <c r="AD212" s="31">
        <f t="shared" si="20"/>
        <v>74214</v>
      </c>
      <c r="AE212" s="31">
        <f t="shared" si="20"/>
        <v>7068</v>
      </c>
      <c r="AF212" s="31">
        <f t="shared" si="20"/>
        <v>7068</v>
      </c>
      <c r="AG212" s="17">
        <v>5890</v>
      </c>
    </row>
    <row r="213" spans="26:33" x14ac:dyDescent="0.2">
      <c r="Z213" s="17">
        <v>157</v>
      </c>
      <c r="AA213" s="31">
        <f t="shared" si="20"/>
        <v>18105</v>
      </c>
      <c r="AB213" s="31">
        <f t="shared" si="20"/>
        <v>7242</v>
      </c>
      <c r="AC213" s="31">
        <f t="shared" si="20"/>
        <v>7242</v>
      </c>
      <c r="AD213" s="31">
        <f t="shared" si="20"/>
        <v>76041</v>
      </c>
      <c r="AE213" s="31">
        <f t="shared" si="20"/>
        <v>7242</v>
      </c>
      <c r="AF213" s="31">
        <f t="shared" si="20"/>
        <v>7242</v>
      </c>
      <c r="AG213" s="17">
        <v>6035</v>
      </c>
    </row>
    <row r="214" spans="26:33" x14ac:dyDescent="0.2">
      <c r="Z214" s="17">
        <v>158</v>
      </c>
      <c r="AA214" s="31">
        <f t="shared" si="20"/>
        <v>18540</v>
      </c>
      <c r="AB214" s="31">
        <f t="shared" si="20"/>
        <v>7416</v>
      </c>
      <c r="AC214" s="31">
        <f t="shared" si="20"/>
        <v>7416</v>
      </c>
      <c r="AD214" s="31">
        <f t="shared" si="20"/>
        <v>77868</v>
      </c>
      <c r="AE214" s="31">
        <f t="shared" si="20"/>
        <v>7416</v>
      </c>
      <c r="AF214" s="31">
        <f t="shared" si="20"/>
        <v>7416</v>
      </c>
      <c r="AG214" s="17">
        <v>6180</v>
      </c>
    </row>
    <row r="215" spans="26:33" x14ac:dyDescent="0.2">
      <c r="Z215" s="17">
        <v>159</v>
      </c>
      <c r="AA215" s="31">
        <f t="shared" si="20"/>
        <v>18975</v>
      </c>
      <c r="AB215" s="31">
        <f t="shared" si="20"/>
        <v>7590</v>
      </c>
      <c r="AC215" s="31">
        <f t="shared" si="20"/>
        <v>7590</v>
      </c>
      <c r="AD215" s="31">
        <f t="shared" si="20"/>
        <v>79695</v>
      </c>
      <c r="AE215" s="31">
        <f t="shared" si="20"/>
        <v>7590</v>
      </c>
      <c r="AF215" s="31">
        <f t="shared" si="20"/>
        <v>7590</v>
      </c>
      <c r="AG215" s="17">
        <v>6325</v>
      </c>
    </row>
    <row r="216" spans="26:33" x14ac:dyDescent="0.2">
      <c r="Z216" s="17">
        <v>160</v>
      </c>
      <c r="AA216" s="31">
        <f t="shared" si="20"/>
        <v>19767</v>
      </c>
      <c r="AB216" s="31">
        <f t="shared" si="20"/>
        <v>7906.8</v>
      </c>
      <c r="AC216" s="31">
        <f t="shared" si="20"/>
        <v>7906.8</v>
      </c>
      <c r="AD216" s="31">
        <f t="shared" si="20"/>
        <v>83021.399999999994</v>
      </c>
      <c r="AE216" s="31">
        <f t="shared" si="20"/>
        <v>7906.8</v>
      </c>
      <c r="AF216" s="31">
        <f t="shared" si="20"/>
        <v>7906.8</v>
      </c>
      <c r="AG216" s="17">
        <v>6589</v>
      </c>
    </row>
    <row r="217" spans="26:33" x14ac:dyDescent="0.2">
      <c r="Z217" s="17">
        <v>161</v>
      </c>
      <c r="AA217" s="31">
        <f t="shared" si="20"/>
        <v>20559</v>
      </c>
      <c r="AB217" s="31">
        <f t="shared" si="20"/>
        <v>8223.6</v>
      </c>
      <c r="AC217" s="31">
        <f t="shared" si="20"/>
        <v>8223.6</v>
      </c>
      <c r="AD217" s="31">
        <f t="shared" si="20"/>
        <v>86347.8</v>
      </c>
      <c r="AE217" s="31">
        <f t="shared" si="20"/>
        <v>8223.6</v>
      </c>
      <c r="AF217" s="31">
        <f t="shared" si="20"/>
        <v>8223.6</v>
      </c>
      <c r="AG217" s="17">
        <v>6853</v>
      </c>
    </row>
    <row r="218" spans="26:33" x14ac:dyDescent="0.2">
      <c r="Z218" s="17">
        <v>162</v>
      </c>
      <c r="AA218" s="31">
        <f t="shared" ref="AA218:AF233" si="21">$AG218/100*AB$19</f>
        <v>21351</v>
      </c>
      <c r="AB218" s="31">
        <f t="shared" si="21"/>
        <v>8540.4</v>
      </c>
      <c r="AC218" s="31">
        <f t="shared" si="21"/>
        <v>8540.4</v>
      </c>
      <c r="AD218" s="31">
        <f t="shared" si="21"/>
        <v>89674.2</v>
      </c>
      <c r="AE218" s="31">
        <f t="shared" si="21"/>
        <v>8540.4</v>
      </c>
      <c r="AF218" s="31">
        <f t="shared" si="21"/>
        <v>8540.4</v>
      </c>
      <c r="AG218" s="17">
        <v>7117</v>
      </c>
    </row>
    <row r="219" spans="26:33" x14ac:dyDescent="0.2">
      <c r="Z219" s="17">
        <v>163</v>
      </c>
      <c r="AA219" s="31">
        <f t="shared" si="21"/>
        <v>22143</v>
      </c>
      <c r="AB219" s="31">
        <f t="shared" si="21"/>
        <v>8857.2000000000007</v>
      </c>
      <c r="AC219" s="31">
        <f t="shared" si="21"/>
        <v>8857.2000000000007</v>
      </c>
      <c r="AD219" s="31">
        <f t="shared" si="21"/>
        <v>93000.6</v>
      </c>
      <c r="AE219" s="31">
        <f t="shared" si="21"/>
        <v>8857.2000000000007</v>
      </c>
      <c r="AF219" s="31">
        <f t="shared" si="21"/>
        <v>8857.2000000000007</v>
      </c>
      <c r="AG219" s="17">
        <v>7381</v>
      </c>
    </row>
    <row r="220" spans="26:33" x14ac:dyDescent="0.2">
      <c r="Z220" s="17">
        <v>164</v>
      </c>
      <c r="AA220" s="31">
        <f t="shared" si="21"/>
        <v>22935</v>
      </c>
      <c r="AB220" s="31">
        <f t="shared" si="21"/>
        <v>9174</v>
      </c>
      <c r="AC220" s="31">
        <f t="shared" si="21"/>
        <v>9174</v>
      </c>
      <c r="AD220" s="31">
        <f t="shared" si="21"/>
        <v>96327</v>
      </c>
      <c r="AE220" s="31">
        <f t="shared" si="21"/>
        <v>9174</v>
      </c>
      <c r="AF220" s="31">
        <f t="shared" si="21"/>
        <v>9174</v>
      </c>
      <c r="AG220" s="17">
        <v>7645</v>
      </c>
    </row>
    <row r="221" spans="26:33" x14ac:dyDescent="0.2">
      <c r="Z221" s="17">
        <v>165</v>
      </c>
      <c r="AA221" s="31">
        <f t="shared" si="21"/>
        <v>23727</v>
      </c>
      <c r="AB221" s="31">
        <f t="shared" si="21"/>
        <v>9490.8000000000011</v>
      </c>
      <c r="AC221" s="31">
        <f t="shared" si="21"/>
        <v>9490.8000000000011</v>
      </c>
      <c r="AD221" s="31">
        <f t="shared" si="21"/>
        <v>99653.400000000009</v>
      </c>
      <c r="AE221" s="31">
        <f t="shared" si="21"/>
        <v>9490.8000000000011</v>
      </c>
      <c r="AF221" s="31">
        <f t="shared" si="21"/>
        <v>9490.8000000000011</v>
      </c>
      <c r="AG221" s="17">
        <v>7909</v>
      </c>
    </row>
    <row r="222" spans="26:33" x14ac:dyDescent="0.2">
      <c r="Z222" s="17">
        <v>166</v>
      </c>
      <c r="AA222" s="31">
        <f t="shared" si="21"/>
        <v>24519</v>
      </c>
      <c r="AB222" s="31">
        <f t="shared" si="21"/>
        <v>9807.6</v>
      </c>
      <c r="AC222" s="31">
        <f t="shared" si="21"/>
        <v>9807.6</v>
      </c>
      <c r="AD222" s="31">
        <f t="shared" si="21"/>
        <v>102979.8</v>
      </c>
      <c r="AE222" s="31">
        <f t="shared" si="21"/>
        <v>9807.6</v>
      </c>
      <c r="AF222" s="31">
        <f t="shared" si="21"/>
        <v>9807.6</v>
      </c>
      <c r="AG222" s="17">
        <v>8173</v>
      </c>
    </row>
    <row r="223" spans="26:33" x14ac:dyDescent="0.2">
      <c r="Z223" s="17">
        <v>167</v>
      </c>
      <c r="AA223" s="31">
        <f t="shared" si="21"/>
        <v>25311</v>
      </c>
      <c r="AB223" s="31">
        <f t="shared" si="21"/>
        <v>10124.400000000001</v>
      </c>
      <c r="AC223" s="31">
        <f t="shared" si="21"/>
        <v>10124.400000000001</v>
      </c>
      <c r="AD223" s="31">
        <f t="shared" si="21"/>
        <v>106306.20000000001</v>
      </c>
      <c r="AE223" s="31">
        <f t="shared" si="21"/>
        <v>10124.400000000001</v>
      </c>
      <c r="AF223" s="31">
        <f t="shared" si="21"/>
        <v>10124.400000000001</v>
      </c>
      <c r="AG223" s="17">
        <v>8437</v>
      </c>
    </row>
    <row r="224" spans="26:33" x14ac:dyDescent="0.2">
      <c r="Z224" s="17">
        <v>168</v>
      </c>
      <c r="AA224" s="31">
        <f t="shared" si="21"/>
        <v>26103</v>
      </c>
      <c r="AB224" s="31">
        <f t="shared" si="21"/>
        <v>10441.200000000001</v>
      </c>
      <c r="AC224" s="31">
        <f t="shared" si="21"/>
        <v>10441.200000000001</v>
      </c>
      <c r="AD224" s="31">
        <f t="shared" si="21"/>
        <v>109632.6</v>
      </c>
      <c r="AE224" s="31">
        <f t="shared" si="21"/>
        <v>10441.200000000001</v>
      </c>
      <c r="AF224" s="31">
        <f t="shared" si="21"/>
        <v>10441.200000000001</v>
      </c>
      <c r="AG224" s="17">
        <v>8701</v>
      </c>
    </row>
    <row r="225" spans="26:33" x14ac:dyDescent="0.2">
      <c r="Z225" s="17">
        <v>169</v>
      </c>
      <c r="AA225" s="31">
        <f t="shared" si="21"/>
        <v>26895</v>
      </c>
      <c r="AB225" s="31">
        <f t="shared" si="21"/>
        <v>10758</v>
      </c>
      <c r="AC225" s="31">
        <f t="shared" si="21"/>
        <v>10758</v>
      </c>
      <c r="AD225" s="31">
        <f t="shared" si="21"/>
        <v>112959</v>
      </c>
      <c r="AE225" s="31">
        <f t="shared" si="21"/>
        <v>10758</v>
      </c>
      <c r="AF225" s="31">
        <f t="shared" si="21"/>
        <v>10758</v>
      </c>
      <c r="AG225" s="17">
        <v>8965</v>
      </c>
    </row>
    <row r="226" spans="26:33" x14ac:dyDescent="0.2">
      <c r="Z226" s="17">
        <v>170</v>
      </c>
      <c r="AA226" s="31">
        <f t="shared" si="21"/>
        <v>27687.000000000004</v>
      </c>
      <c r="AB226" s="31">
        <f t="shared" si="21"/>
        <v>11074.800000000001</v>
      </c>
      <c r="AC226" s="31">
        <f t="shared" si="21"/>
        <v>11074.800000000001</v>
      </c>
      <c r="AD226" s="31">
        <f t="shared" si="21"/>
        <v>116285.40000000001</v>
      </c>
      <c r="AE226" s="31">
        <f t="shared" si="21"/>
        <v>11074.800000000001</v>
      </c>
      <c r="AF226" s="31">
        <f t="shared" si="21"/>
        <v>11074.800000000001</v>
      </c>
      <c r="AG226" s="17">
        <v>9229</v>
      </c>
    </row>
    <row r="227" spans="26:33" x14ac:dyDescent="0.2">
      <c r="Z227" s="17">
        <v>171</v>
      </c>
      <c r="AA227" s="31">
        <f t="shared" si="21"/>
        <v>28479.000000000004</v>
      </c>
      <c r="AB227" s="31">
        <f t="shared" si="21"/>
        <v>11391.6</v>
      </c>
      <c r="AC227" s="31">
        <f t="shared" si="21"/>
        <v>11391.6</v>
      </c>
      <c r="AD227" s="31">
        <f t="shared" si="21"/>
        <v>119611.8</v>
      </c>
      <c r="AE227" s="31">
        <f t="shared" si="21"/>
        <v>11391.6</v>
      </c>
      <c r="AF227" s="31">
        <f t="shared" si="21"/>
        <v>11391.6</v>
      </c>
      <c r="AG227" s="17">
        <v>9493</v>
      </c>
    </row>
    <row r="228" spans="26:33" x14ac:dyDescent="0.2">
      <c r="Z228" s="17">
        <v>172</v>
      </c>
      <c r="AA228" s="31">
        <f t="shared" si="21"/>
        <v>29270.999999999996</v>
      </c>
      <c r="AB228" s="31">
        <f t="shared" si="21"/>
        <v>11708.4</v>
      </c>
      <c r="AC228" s="31">
        <f t="shared" si="21"/>
        <v>11708.4</v>
      </c>
      <c r="AD228" s="31">
        <f t="shared" si="21"/>
        <v>122938.2</v>
      </c>
      <c r="AE228" s="31">
        <f t="shared" si="21"/>
        <v>11708.4</v>
      </c>
      <c r="AF228" s="31">
        <f t="shared" si="21"/>
        <v>11708.4</v>
      </c>
      <c r="AG228" s="17">
        <v>9757</v>
      </c>
    </row>
    <row r="229" spans="26:33" x14ac:dyDescent="0.2">
      <c r="Z229" s="17">
        <v>173</v>
      </c>
      <c r="AA229" s="31">
        <f t="shared" si="21"/>
        <v>30062.999999999996</v>
      </c>
      <c r="AB229" s="31">
        <f t="shared" si="21"/>
        <v>12025.199999999999</v>
      </c>
      <c r="AC229" s="31">
        <f t="shared" si="21"/>
        <v>12025.199999999999</v>
      </c>
      <c r="AD229" s="31">
        <f t="shared" si="21"/>
        <v>126264.59999999999</v>
      </c>
      <c r="AE229" s="31">
        <f t="shared" si="21"/>
        <v>12025.199999999999</v>
      </c>
      <c r="AF229" s="31">
        <f t="shared" si="21"/>
        <v>12025.199999999999</v>
      </c>
      <c r="AG229" s="17">
        <v>10021</v>
      </c>
    </row>
    <row r="230" spans="26:33" x14ac:dyDescent="0.2">
      <c r="Z230" s="17">
        <v>174</v>
      </c>
      <c r="AA230" s="31">
        <f t="shared" si="21"/>
        <v>30855</v>
      </c>
      <c r="AB230" s="31">
        <f t="shared" si="21"/>
        <v>12342</v>
      </c>
      <c r="AC230" s="31">
        <f t="shared" si="21"/>
        <v>12342</v>
      </c>
      <c r="AD230" s="31">
        <f t="shared" si="21"/>
        <v>129591</v>
      </c>
      <c r="AE230" s="31">
        <f t="shared" si="21"/>
        <v>12342</v>
      </c>
      <c r="AF230" s="31">
        <f t="shared" si="21"/>
        <v>12342</v>
      </c>
      <c r="AG230" s="17">
        <v>10285</v>
      </c>
    </row>
    <row r="231" spans="26:33" x14ac:dyDescent="0.2">
      <c r="Z231" s="17">
        <v>175</v>
      </c>
      <c r="AA231" s="31">
        <f t="shared" si="21"/>
        <v>31647</v>
      </c>
      <c r="AB231" s="31">
        <f t="shared" si="21"/>
        <v>12658.8</v>
      </c>
      <c r="AC231" s="31">
        <f t="shared" si="21"/>
        <v>12658.8</v>
      </c>
      <c r="AD231" s="31">
        <f t="shared" si="21"/>
        <v>132917.4</v>
      </c>
      <c r="AE231" s="31">
        <f t="shared" si="21"/>
        <v>12658.8</v>
      </c>
      <c r="AF231" s="31">
        <f t="shared" si="21"/>
        <v>12658.8</v>
      </c>
      <c r="AG231" s="17">
        <v>10549</v>
      </c>
    </row>
    <row r="232" spans="26:33" x14ac:dyDescent="0.2">
      <c r="Z232" s="17">
        <v>176</v>
      </c>
      <c r="AA232" s="31">
        <f t="shared" si="21"/>
        <v>32439</v>
      </c>
      <c r="AB232" s="31">
        <f t="shared" si="21"/>
        <v>12975.599999999999</v>
      </c>
      <c r="AC232" s="31">
        <f t="shared" si="21"/>
        <v>12975.599999999999</v>
      </c>
      <c r="AD232" s="31">
        <f t="shared" si="21"/>
        <v>136243.79999999999</v>
      </c>
      <c r="AE232" s="31">
        <f t="shared" si="21"/>
        <v>12975.599999999999</v>
      </c>
      <c r="AF232" s="31">
        <f t="shared" si="21"/>
        <v>12975.599999999999</v>
      </c>
      <c r="AG232" s="17">
        <v>10813</v>
      </c>
    </row>
    <row r="233" spans="26:33" x14ac:dyDescent="0.2">
      <c r="Z233" s="17">
        <v>177</v>
      </c>
      <c r="AA233" s="31">
        <f t="shared" si="21"/>
        <v>33231</v>
      </c>
      <c r="AB233" s="31">
        <f t="shared" si="21"/>
        <v>13292.4</v>
      </c>
      <c r="AC233" s="31">
        <f t="shared" si="21"/>
        <v>13292.4</v>
      </c>
      <c r="AD233" s="31">
        <f t="shared" si="21"/>
        <v>139570.19999999998</v>
      </c>
      <c r="AE233" s="31">
        <f t="shared" si="21"/>
        <v>13292.4</v>
      </c>
      <c r="AF233" s="31">
        <f t="shared" si="21"/>
        <v>13292.4</v>
      </c>
      <c r="AG233" s="17">
        <v>11077</v>
      </c>
    </row>
    <row r="234" spans="26:33" x14ac:dyDescent="0.2">
      <c r="Z234" s="17">
        <v>178</v>
      </c>
      <c r="AA234" s="31">
        <f t="shared" ref="AA234:AF236" si="22">$AG234/100*AB$19</f>
        <v>34023</v>
      </c>
      <c r="AB234" s="31">
        <f t="shared" si="22"/>
        <v>13609.199999999999</v>
      </c>
      <c r="AC234" s="31">
        <f t="shared" si="22"/>
        <v>13609.199999999999</v>
      </c>
      <c r="AD234" s="31">
        <f t="shared" si="22"/>
        <v>142896.6</v>
      </c>
      <c r="AE234" s="31">
        <f t="shared" si="22"/>
        <v>13609.199999999999</v>
      </c>
      <c r="AF234" s="31">
        <f t="shared" si="22"/>
        <v>13609.199999999999</v>
      </c>
      <c r="AG234" s="17">
        <v>11341</v>
      </c>
    </row>
    <row r="235" spans="26:33" x14ac:dyDescent="0.2">
      <c r="Z235" s="17">
        <v>179</v>
      </c>
      <c r="AA235" s="31">
        <f t="shared" si="22"/>
        <v>34815</v>
      </c>
      <c r="AB235" s="31">
        <f t="shared" si="22"/>
        <v>13926</v>
      </c>
      <c r="AC235" s="31">
        <f t="shared" si="22"/>
        <v>13926</v>
      </c>
      <c r="AD235" s="31">
        <f t="shared" si="22"/>
        <v>146223</v>
      </c>
      <c r="AE235" s="31">
        <f t="shared" si="22"/>
        <v>13926</v>
      </c>
      <c r="AF235" s="31">
        <f t="shared" si="22"/>
        <v>13926</v>
      </c>
      <c r="AG235" s="17">
        <v>11605</v>
      </c>
    </row>
    <row r="236" spans="26:33" x14ac:dyDescent="0.2">
      <c r="Z236" s="17">
        <v>180</v>
      </c>
      <c r="AA236" s="31">
        <f t="shared" si="22"/>
        <v>35607</v>
      </c>
      <c r="AB236" s="31">
        <f t="shared" si="22"/>
        <v>14242.8</v>
      </c>
      <c r="AC236" s="31">
        <f t="shared" si="22"/>
        <v>14242.8</v>
      </c>
      <c r="AD236" s="31">
        <f t="shared" si="22"/>
        <v>149549.4</v>
      </c>
      <c r="AE236" s="31">
        <f t="shared" si="22"/>
        <v>14242.8</v>
      </c>
      <c r="AF236" s="31">
        <f t="shared" si="22"/>
        <v>14242.8</v>
      </c>
      <c r="AG236" s="17">
        <v>11869</v>
      </c>
    </row>
    <row r="237" spans="26:33" x14ac:dyDescent="0.2">
      <c r="AA237" s="31"/>
      <c r="AB237" s="31"/>
      <c r="AC237" s="31"/>
      <c r="AD237" s="31"/>
      <c r="AE237" s="31"/>
      <c r="AF237" s="31"/>
    </row>
    <row r="238" spans="26:33" x14ac:dyDescent="0.2">
      <c r="AA238" s="31"/>
      <c r="AB238" s="31"/>
      <c r="AC238" s="31"/>
      <c r="AD238" s="31"/>
      <c r="AE238" s="31"/>
      <c r="AF238" s="31"/>
    </row>
    <row r="239" spans="26:33" x14ac:dyDescent="0.2">
      <c r="AA239" s="31"/>
      <c r="AB239" s="31"/>
      <c r="AC239" s="31"/>
      <c r="AD239" s="31"/>
      <c r="AE239" s="31"/>
      <c r="AF239" s="31"/>
    </row>
    <row r="240" spans="26:33" x14ac:dyDescent="0.2">
      <c r="AA240" s="31"/>
      <c r="AB240" s="31"/>
      <c r="AC240" s="31"/>
      <c r="AD240" s="31"/>
      <c r="AE240" s="31"/>
      <c r="AF240" s="31"/>
    </row>
    <row r="241" spans="27:32" x14ac:dyDescent="0.2">
      <c r="AA241" s="31"/>
      <c r="AB241" s="31"/>
      <c r="AC241" s="31"/>
      <c r="AD241" s="31"/>
      <c r="AE241" s="31"/>
      <c r="AF241" s="31"/>
    </row>
    <row r="242" spans="27:32" x14ac:dyDescent="0.2">
      <c r="AA242" s="31"/>
      <c r="AB242" s="31"/>
      <c r="AC242" s="31"/>
      <c r="AD242" s="31"/>
      <c r="AE242" s="31"/>
      <c r="AF242" s="31"/>
    </row>
    <row r="243" spans="27:32" x14ac:dyDescent="0.2">
      <c r="AA243" s="31"/>
      <c r="AB243" s="31"/>
      <c r="AC243" s="31"/>
      <c r="AD243" s="31"/>
      <c r="AE243" s="31"/>
      <c r="AF243" s="31"/>
    </row>
    <row r="244" spans="27:32" x14ac:dyDescent="0.2">
      <c r="AA244" s="31"/>
      <c r="AB244" s="31"/>
      <c r="AC244" s="31"/>
      <c r="AD244" s="31"/>
      <c r="AE244" s="31"/>
      <c r="AF244" s="31"/>
    </row>
    <row r="245" spans="27:32" x14ac:dyDescent="0.2">
      <c r="AA245" s="31"/>
      <c r="AB245" s="31"/>
      <c r="AC245" s="31"/>
      <c r="AD245" s="31"/>
      <c r="AE245" s="31"/>
      <c r="AF245" s="31"/>
    </row>
    <row r="246" spans="27:32" x14ac:dyDescent="0.2">
      <c r="AA246" s="31"/>
      <c r="AB246" s="31"/>
      <c r="AC246" s="31"/>
      <c r="AD246" s="31"/>
      <c r="AE246" s="31"/>
      <c r="AF246" s="31"/>
    </row>
    <row r="247" spans="27:32" x14ac:dyDescent="0.2">
      <c r="AA247" s="31"/>
      <c r="AB247" s="31"/>
      <c r="AC247" s="31"/>
      <c r="AD247" s="31"/>
      <c r="AE247" s="31"/>
      <c r="AF247" s="31"/>
    </row>
    <row r="248" spans="27:32" x14ac:dyDescent="0.2">
      <c r="AA248" s="31"/>
      <c r="AB248" s="31"/>
      <c r="AC248" s="31"/>
      <c r="AD248" s="31"/>
      <c r="AE248" s="31"/>
      <c r="AF248" s="31"/>
    </row>
    <row r="249" spans="27:32" x14ac:dyDescent="0.2">
      <c r="AA249" s="31"/>
      <c r="AB249" s="31"/>
      <c r="AC249" s="31"/>
      <c r="AD249" s="31"/>
      <c r="AE249" s="31"/>
      <c r="AF249" s="31"/>
    </row>
    <row r="250" spans="27:32" x14ac:dyDescent="0.2">
      <c r="AA250" s="31"/>
      <c r="AB250" s="31"/>
      <c r="AC250" s="31"/>
      <c r="AD250" s="31"/>
      <c r="AE250" s="31"/>
      <c r="AF250" s="31"/>
    </row>
    <row r="251" spans="27:32" x14ac:dyDescent="0.2">
      <c r="AA251" s="31"/>
      <c r="AB251" s="31"/>
      <c r="AC251" s="31"/>
      <c r="AD251" s="31"/>
      <c r="AE251" s="31"/>
      <c r="AF251" s="31"/>
    </row>
    <row r="252" spans="27:32" x14ac:dyDescent="0.2">
      <c r="AA252" s="31"/>
      <c r="AB252" s="31"/>
      <c r="AC252" s="31"/>
      <c r="AD252" s="31"/>
      <c r="AE252" s="31"/>
      <c r="AF252" s="31"/>
    </row>
    <row r="253" spans="27:32" x14ac:dyDescent="0.2">
      <c r="AA253" s="31"/>
      <c r="AB253" s="31"/>
      <c r="AC253" s="31"/>
      <c r="AD253" s="31"/>
      <c r="AE253" s="31"/>
      <c r="AF253" s="31"/>
    </row>
    <row r="254" spans="27:32" x14ac:dyDescent="0.2">
      <c r="AA254" s="31"/>
      <c r="AB254" s="31"/>
      <c r="AC254" s="31"/>
      <c r="AD254" s="31"/>
      <c r="AE254" s="31"/>
      <c r="AF254" s="31"/>
    </row>
    <row r="255" spans="27:32" x14ac:dyDescent="0.2">
      <c r="AA255" s="31"/>
      <c r="AB255" s="31"/>
      <c r="AC255" s="31"/>
      <c r="AD255" s="31"/>
      <c r="AE255" s="31"/>
      <c r="AF255" s="31"/>
    </row>
    <row r="256" spans="27:32" x14ac:dyDescent="0.2">
      <c r="AA256" s="31"/>
      <c r="AB256" s="31"/>
      <c r="AC256" s="31"/>
      <c r="AD256" s="31"/>
      <c r="AE256" s="31"/>
      <c r="AF256" s="31"/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B5:O21"/>
  <sheetViews>
    <sheetView workbookViewId="0">
      <selection activeCell="O14" sqref="O14"/>
    </sheetView>
  </sheetViews>
  <sheetFormatPr defaultRowHeight="14.25" x14ac:dyDescent="0.2"/>
  <cols>
    <col min="1" max="5" width="9" style="5"/>
    <col min="6" max="6" width="8.375" style="5" customWidth="1"/>
    <col min="7" max="7" width="5.875" style="5" customWidth="1"/>
    <col min="8" max="8" width="9" style="5"/>
    <col min="9" max="9" width="6.125" style="5" customWidth="1"/>
    <col min="10" max="12" width="9" style="5"/>
    <col min="13" max="13" width="5.5" style="5" customWidth="1"/>
    <col min="14" max="16384" width="9" style="5"/>
  </cols>
  <sheetData>
    <row r="5" spans="2:15" x14ac:dyDescent="0.2">
      <c r="B5" s="5" t="s">
        <v>1583</v>
      </c>
      <c r="F5" s="5" t="s">
        <v>1584</v>
      </c>
    </row>
    <row r="6" spans="2:15" x14ac:dyDescent="0.2">
      <c r="B6" s="5" t="s">
        <v>1585</v>
      </c>
      <c r="F6" s="5" t="s">
        <v>1586</v>
      </c>
    </row>
    <row r="7" spans="2:15" x14ac:dyDescent="0.2">
      <c r="B7" s="5" t="s">
        <v>1587</v>
      </c>
      <c r="F7" s="5" t="s">
        <v>1588</v>
      </c>
    </row>
    <row r="10" spans="2:15" x14ac:dyDescent="0.2">
      <c r="K10" s="5" t="s">
        <v>1589</v>
      </c>
    </row>
    <row r="11" spans="2:15" x14ac:dyDescent="0.2">
      <c r="E11" s="5" t="s">
        <v>635</v>
      </c>
      <c r="F11" s="5" t="s">
        <v>588</v>
      </c>
      <c r="G11" s="5" t="s">
        <v>1590</v>
      </c>
      <c r="I11" s="5" t="s">
        <v>635</v>
      </c>
      <c r="J11" s="5" t="s">
        <v>589</v>
      </c>
      <c r="K11" s="5" t="s">
        <v>1591</v>
      </c>
      <c r="M11" s="5" t="s">
        <v>635</v>
      </c>
      <c r="N11" s="5" t="s">
        <v>1592</v>
      </c>
      <c r="O11" s="5" t="s">
        <v>1593</v>
      </c>
    </row>
    <row r="12" spans="2:15" x14ac:dyDescent="0.2">
      <c r="E12" s="5">
        <v>1</v>
      </c>
      <c r="F12" s="38">
        <v>5.0000000000000001E-3</v>
      </c>
      <c r="G12" s="5">
        <v>5</v>
      </c>
      <c r="I12" s="5">
        <v>1</v>
      </c>
      <c r="J12" s="38">
        <v>5.0000000000000001E-3</v>
      </c>
      <c r="K12" s="5">
        <v>5</v>
      </c>
      <c r="M12" s="5">
        <v>1</v>
      </c>
      <c r="N12" s="38">
        <v>4.0000000000000001E-3</v>
      </c>
      <c r="O12" s="38">
        <v>4.0000000000000001E-3</v>
      </c>
    </row>
    <row r="13" spans="2:15" x14ac:dyDescent="0.2">
      <c r="E13" s="5">
        <v>2</v>
      </c>
      <c r="F13" s="38">
        <v>0.01</v>
      </c>
      <c r="G13" s="5">
        <v>10</v>
      </c>
      <c r="I13" s="5">
        <v>2</v>
      </c>
      <c r="J13" s="38">
        <v>0.01</v>
      </c>
      <c r="K13" s="5">
        <v>10</v>
      </c>
      <c r="M13" s="5">
        <v>2</v>
      </c>
      <c r="N13" s="38">
        <v>8.0000000000000002E-3</v>
      </c>
      <c r="O13" s="38">
        <v>8.0000000000000002E-3</v>
      </c>
    </row>
    <row r="14" spans="2:15" x14ac:dyDescent="0.2">
      <c r="E14" s="5">
        <v>3</v>
      </c>
      <c r="F14" s="38">
        <v>1.4999999999999999E-2</v>
      </c>
      <c r="G14" s="5">
        <v>15</v>
      </c>
      <c r="I14" s="5">
        <v>3</v>
      </c>
      <c r="J14" s="38">
        <v>1.4999999999999999E-2</v>
      </c>
      <c r="K14" s="5">
        <v>15</v>
      </c>
      <c r="M14" s="5">
        <v>3</v>
      </c>
      <c r="N14" s="38">
        <v>1.2E-2</v>
      </c>
      <c r="O14" s="38">
        <v>1.2E-2</v>
      </c>
    </row>
    <row r="15" spans="2:15" x14ac:dyDescent="0.2">
      <c r="E15" s="5">
        <v>4</v>
      </c>
      <c r="F15" s="38">
        <v>0.02</v>
      </c>
      <c r="G15" s="5">
        <v>20</v>
      </c>
      <c r="I15" s="5">
        <v>4</v>
      </c>
      <c r="J15" s="38">
        <v>0.02</v>
      </c>
      <c r="K15" s="5">
        <v>20</v>
      </c>
      <c r="M15" s="5">
        <v>4</v>
      </c>
      <c r="N15" s="38">
        <v>1.6E-2</v>
      </c>
      <c r="O15" s="38">
        <v>1.6E-2</v>
      </c>
    </row>
    <row r="16" spans="2:15" x14ac:dyDescent="0.2">
      <c r="E16" s="5">
        <v>5</v>
      </c>
      <c r="F16" s="38">
        <v>2.5000000000000001E-2</v>
      </c>
      <c r="G16" s="5">
        <v>25</v>
      </c>
      <c r="I16" s="5">
        <v>5</v>
      </c>
      <c r="J16" s="38">
        <v>2.5000000000000001E-2</v>
      </c>
      <c r="K16" s="5">
        <v>25</v>
      </c>
      <c r="M16" s="5">
        <v>5</v>
      </c>
      <c r="N16" s="38">
        <v>0.02</v>
      </c>
      <c r="O16" s="38">
        <v>0.02</v>
      </c>
    </row>
    <row r="17" spans="5:15" x14ac:dyDescent="0.2">
      <c r="E17" s="5">
        <v>6</v>
      </c>
      <c r="F17" s="38">
        <v>0.03</v>
      </c>
      <c r="G17" s="5">
        <v>30</v>
      </c>
      <c r="I17" s="5">
        <v>6</v>
      </c>
      <c r="J17" s="38">
        <v>0.03</v>
      </c>
      <c r="K17" s="5">
        <v>30</v>
      </c>
      <c r="M17" s="5">
        <v>6</v>
      </c>
      <c r="N17" s="38">
        <v>2.4E-2</v>
      </c>
      <c r="O17" s="38">
        <v>2.4E-2</v>
      </c>
    </row>
    <row r="18" spans="5:15" x14ac:dyDescent="0.2">
      <c r="E18" s="5">
        <v>7</v>
      </c>
      <c r="F18" s="38">
        <v>3.5000000000000003E-2</v>
      </c>
      <c r="G18" s="5">
        <v>35</v>
      </c>
      <c r="I18" s="5">
        <v>7</v>
      </c>
      <c r="J18" s="38">
        <v>3.5000000000000003E-2</v>
      </c>
      <c r="K18" s="5">
        <v>35</v>
      </c>
      <c r="M18" s="5">
        <v>7</v>
      </c>
      <c r="N18" s="38">
        <v>2.8000000000000001E-2</v>
      </c>
      <c r="O18" s="38">
        <v>2.8000000000000001E-2</v>
      </c>
    </row>
    <row r="19" spans="5:15" x14ac:dyDescent="0.2">
      <c r="E19" s="5">
        <v>8</v>
      </c>
      <c r="F19" s="38">
        <v>0.04</v>
      </c>
      <c r="G19" s="5">
        <v>40</v>
      </c>
      <c r="I19" s="5">
        <v>8</v>
      </c>
      <c r="J19" s="38">
        <v>0.04</v>
      </c>
      <c r="K19" s="5">
        <v>40</v>
      </c>
      <c r="M19" s="5">
        <v>8</v>
      </c>
      <c r="N19" s="38">
        <v>3.2000000000000001E-2</v>
      </c>
      <c r="O19" s="38">
        <v>3.2000000000000001E-2</v>
      </c>
    </row>
    <row r="20" spans="5:15" x14ac:dyDescent="0.2">
      <c r="E20" s="5">
        <v>9</v>
      </c>
      <c r="F20" s="38">
        <v>4.4999999999999998E-2</v>
      </c>
      <c r="G20" s="5">
        <v>45</v>
      </c>
      <c r="I20" s="5">
        <v>9</v>
      </c>
      <c r="J20" s="38">
        <v>4.4999999999999998E-2</v>
      </c>
      <c r="K20" s="5">
        <v>45</v>
      </c>
      <c r="M20" s="5">
        <v>9</v>
      </c>
      <c r="N20" s="38">
        <v>3.5999999999999997E-2</v>
      </c>
      <c r="O20" s="38">
        <v>3.5999999999999997E-2</v>
      </c>
    </row>
    <row r="21" spans="5:15" x14ac:dyDescent="0.2">
      <c r="E21" s="5">
        <v>10</v>
      </c>
      <c r="F21" s="38">
        <v>0.05</v>
      </c>
      <c r="G21" s="5">
        <v>50</v>
      </c>
      <c r="I21" s="5">
        <v>10</v>
      </c>
      <c r="J21" s="38">
        <v>0.05</v>
      </c>
      <c r="K21" s="5">
        <v>50</v>
      </c>
      <c r="M21" s="5">
        <v>10</v>
      </c>
      <c r="N21" s="38">
        <v>0.04</v>
      </c>
      <c r="O21" s="38">
        <v>0.04</v>
      </c>
    </row>
  </sheetData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C1:AL459"/>
  <sheetViews>
    <sheetView workbookViewId="0">
      <selection activeCell="X17" sqref="X17"/>
    </sheetView>
  </sheetViews>
  <sheetFormatPr defaultRowHeight="14.25" x14ac:dyDescent="0.2"/>
  <cols>
    <col min="1" max="2" width="9" style="5"/>
    <col min="3" max="3" width="8.5" style="52" customWidth="1"/>
    <col min="4" max="4" width="16.25" style="52" bestFit="1" customWidth="1"/>
    <col min="5" max="5" width="9" style="52"/>
    <col min="6" max="6" width="4.875" style="52" customWidth="1"/>
    <col min="7" max="15" width="4.875" style="5" customWidth="1"/>
    <col min="16" max="16" width="23.875" style="5" customWidth="1"/>
    <col min="17" max="25" width="6.25" style="5" customWidth="1"/>
    <col min="26" max="26" width="42.75" style="5" customWidth="1"/>
    <col min="27" max="34" width="23.25" style="5" customWidth="1"/>
    <col min="35" max="35" width="4.75" style="5" customWidth="1"/>
    <col min="36" max="77" width="4.5" style="5" bestFit="1" customWidth="1"/>
    <col min="78" max="16384" width="9" style="5"/>
  </cols>
  <sheetData>
    <row r="1" spans="3:38" ht="15" thickBot="1" x14ac:dyDescent="0.25">
      <c r="C1" s="48" t="s">
        <v>1258</v>
      </c>
      <c r="D1" s="48" t="s">
        <v>1014</v>
      </c>
      <c r="E1" s="48" t="s">
        <v>1259</v>
      </c>
      <c r="F1" s="48"/>
      <c r="Z1" s="5" t="s">
        <v>1260</v>
      </c>
    </row>
    <row r="2" spans="3:38" ht="15.75" thickTop="1" thickBot="1" x14ac:dyDescent="0.25">
      <c r="C2" s="49"/>
      <c r="D2" s="49"/>
      <c r="E2" s="49"/>
      <c r="F2" s="50"/>
      <c r="N2" s="35" t="s">
        <v>1261</v>
      </c>
      <c r="O2" s="35"/>
    </row>
    <row r="3" spans="3:38" ht="15.75" thickTop="1" thickBot="1" x14ac:dyDescent="0.25">
      <c r="C3" s="49"/>
      <c r="D3" s="49"/>
      <c r="E3" s="49"/>
      <c r="F3" s="50"/>
      <c r="P3" s="5" t="s">
        <v>1262</v>
      </c>
      <c r="AK3" s="5" t="s">
        <v>1263</v>
      </c>
      <c r="AL3" s="5" t="s">
        <v>1264</v>
      </c>
    </row>
    <row r="4" spans="3:38" ht="15.75" thickTop="1" thickBot="1" x14ac:dyDescent="0.25">
      <c r="C4" s="51" t="s">
        <v>1263</v>
      </c>
      <c r="D4" s="51" t="s">
        <v>1265</v>
      </c>
      <c r="E4" s="51" t="s">
        <v>1266</v>
      </c>
      <c r="F4" s="51"/>
      <c r="Q4" s="5">
        <v>1</v>
      </c>
      <c r="R4" s="5">
        <v>2</v>
      </c>
      <c r="S4" s="5">
        <v>3</v>
      </c>
      <c r="T4" s="5">
        <v>4</v>
      </c>
      <c r="U4" s="5">
        <v>5</v>
      </c>
      <c r="V4" s="5">
        <v>6</v>
      </c>
      <c r="W4" s="5">
        <v>7</v>
      </c>
      <c r="X4" s="5">
        <v>8</v>
      </c>
      <c r="Y4" s="5">
        <v>9</v>
      </c>
      <c r="Z4" s="5">
        <v>1</v>
      </c>
      <c r="AA4" s="5">
        <v>2</v>
      </c>
      <c r="AB4" s="5">
        <v>3</v>
      </c>
      <c r="AC4" s="5">
        <v>4</v>
      </c>
      <c r="AD4" s="5">
        <v>5</v>
      </c>
      <c r="AE4" s="5">
        <v>6</v>
      </c>
      <c r="AF4" s="5">
        <v>7</v>
      </c>
      <c r="AG4" s="5">
        <v>8</v>
      </c>
      <c r="AH4" s="5">
        <v>9</v>
      </c>
      <c r="AK4" s="5">
        <v>1</v>
      </c>
      <c r="AL4" s="5" t="s">
        <v>1267</v>
      </c>
    </row>
    <row r="5" spans="3:38" ht="17.25" thickTop="1" x14ac:dyDescent="0.3">
      <c r="C5" s="52">
        <v>101</v>
      </c>
      <c r="D5" s="53" t="s">
        <v>890</v>
      </c>
      <c r="E5" s="52">
        <v>70</v>
      </c>
      <c r="F5" s="52">
        <v>1</v>
      </c>
      <c r="G5" s="5">
        <v>2</v>
      </c>
      <c r="H5" s="5">
        <v>3</v>
      </c>
      <c r="I5" s="5">
        <v>4</v>
      </c>
      <c r="J5" s="5">
        <v>5</v>
      </c>
      <c r="K5" s="5">
        <v>6</v>
      </c>
      <c r="L5" s="5">
        <v>7</v>
      </c>
      <c r="M5" s="5">
        <v>8</v>
      </c>
      <c r="N5" s="5">
        <v>9</v>
      </c>
      <c r="O5" s="5" t="s">
        <v>1268</v>
      </c>
      <c r="P5" s="5" t="s">
        <v>1269</v>
      </c>
      <c r="Q5" s="38">
        <v>0.01</v>
      </c>
      <c r="R5" s="38">
        <v>0.02</v>
      </c>
      <c r="S5" s="38">
        <v>0.03</v>
      </c>
      <c r="T5" s="38">
        <v>0.04</v>
      </c>
      <c r="U5" s="38">
        <v>0.05</v>
      </c>
      <c r="V5" s="38">
        <v>0.06</v>
      </c>
      <c r="W5" s="38">
        <v>7.0000000000000007E-2</v>
      </c>
      <c r="X5" s="38">
        <v>0.08</v>
      </c>
      <c r="Y5" s="38">
        <v>0.09</v>
      </c>
      <c r="Z5" s="5" t="str">
        <f t="shared" ref="Z5:AH11" si="0">INDEX($AL:$AL,MATCH(F5,$AK:$AK,0),1)</f>
        <v>Attack+1.00%</v>
      </c>
      <c r="AA5" s="5" t="str">
        <f t="shared" si="0"/>
        <v>Attack+2.00%</v>
      </c>
      <c r="AB5" s="5" t="str">
        <f t="shared" si="0"/>
        <v>Attack+3.00%</v>
      </c>
      <c r="AC5" s="5" t="str">
        <f t="shared" si="0"/>
        <v>Attack+4.00%</v>
      </c>
      <c r="AD5" s="5" t="str">
        <f t="shared" si="0"/>
        <v>Attack+5.00%</v>
      </c>
      <c r="AE5" s="5" t="str">
        <f t="shared" si="0"/>
        <v>Attack+6.00%</v>
      </c>
      <c r="AF5" s="5" t="str">
        <f t="shared" si="0"/>
        <v>Attack+7.00%</v>
      </c>
      <c r="AG5" s="5" t="str">
        <f t="shared" si="0"/>
        <v>Attack+8.00%</v>
      </c>
      <c r="AH5" s="5" t="str">
        <f t="shared" si="0"/>
        <v>Attack+9.00%</v>
      </c>
      <c r="AK5" s="5">
        <v>2</v>
      </c>
      <c r="AL5" s="5" t="s">
        <v>1270</v>
      </c>
    </row>
    <row r="6" spans="3:38" ht="16.5" x14ac:dyDescent="0.3">
      <c r="C6" s="52">
        <v>102</v>
      </c>
      <c r="D6" s="53" t="s">
        <v>892</v>
      </c>
      <c r="E6" s="52">
        <v>70</v>
      </c>
      <c r="F6" s="52">
        <v>13</v>
      </c>
      <c r="G6" s="5">
        <v>14</v>
      </c>
      <c r="H6" s="5">
        <v>15</v>
      </c>
      <c r="I6" s="5">
        <v>16</v>
      </c>
      <c r="J6" s="5">
        <v>17</v>
      </c>
      <c r="K6" s="5">
        <v>18</v>
      </c>
      <c r="L6" s="5">
        <v>19</v>
      </c>
      <c r="M6" s="5">
        <v>20</v>
      </c>
      <c r="N6" s="5">
        <v>21</v>
      </c>
      <c r="O6" s="5" t="s">
        <v>1271</v>
      </c>
      <c r="P6" s="5" t="s">
        <v>1272</v>
      </c>
      <c r="Q6" s="38">
        <v>0.01</v>
      </c>
      <c r="R6" s="38">
        <v>0.02</v>
      </c>
      <c r="S6" s="38">
        <v>0.03</v>
      </c>
      <c r="T6" s="38">
        <v>0.04</v>
      </c>
      <c r="U6" s="38">
        <v>0.05</v>
      </c>
      <c r="V6" s="38">
        <v>0.06</v>
      </c>
      <c r="W6" s="38">
        <v>7.0000000000000007E-2</v>
      </c>
      <c r="X6" s="38">
        <v>0.08</v>
      </c>
      <c r="Y6" s="38">
        <v>0.09</v>
      </c>
      <c r="Z6" s="5" t="str">
        <f t="shared" si="0"/>
        <v>Attack+1.00%</v>
      </c>
      <c r="AA6" s="5" t="str">
        <f t="shared" si="0"/>
        <v>Attack+2.00%</v>
      </c>
      <c r="AB6" s="5" t="str">
        <f t="shared" si="0"/>
        <v>Attack+3.00%</v>
      </c>
      <c r="AC6" s="5" t="str">
        <f t="shared" si="0"/>
        <v>Attack+4.00%</v>
      </c>
      <c r="AD6" s="5" t="str">
        <f t="shared" si="0"/>
        <v>Attack+5.00%</v>
      </c>
      <c r="AE6" s="5" t="str">
        <f t="shared" si="0"/>
        <v>Attack+6.00%</v>
      </c>
      <c r="AF6" s="5" t="str">
        <f t="shared" si="0"/>
        <v>Attack+7.00%</v>
      </c>
      <c r="AG6" s="5" t="str">
        <f t="shared" si="0"/>
        <v>Attack+8.00%</v>
      </c>
      <c r="AH6" s="5" t="str">
        <f t="shared" si="0"/>
        <v>Attack+9.00%</v>
      </c>
      <c r="AK6" s="5">
        <v>3</v>
      </c>
      <c r="AL6" s="5" t="s">
        <v>1273</v>
      </c>
    </row>
    <row r="7" spans="3:38" ht="16.5" x14ac:dyDescent="0.3">
      <c r="C7" s="52">
        <v>103</v>
      </c>
      <c r="D7" s="53" t="s">
        <v>895</v>
      </c>
      <c r="E7" s="52">
        <v>70</v>
      </c>
      <c r="F7" s="52">
        <v>25</v>
      </c>
      <c r="G7" s="5">
        <v>26</v>
      </c>
      <c r="H7" s="5">
        <v>27</v>
      </c>
      <c r="I7" s="5">
        <v>28</v>
      </c>
      <c r="J7" s="5">
        <v>29</v>
      </c>
      <c r="K7" s="5">
        <v>30</v>
      </c>
      <c r="L7" s="5">
        <v>31</v>
      </c>
      <c r="M7" s="5">
        <v>32</v>
      </c>
      <c r="N7" s="5">
        <v>33</v>
      </c>
      <c r="O7" s="5" t="s">
        <v>1274</v>
      </c>
      <c r="P7" s="5" t="s">
        <v>1272</v>
      </c>
      <c r="Q7" s="38">
        <v>0.01</v>
      </c>
      <c r="R7" s="38">
        <v>0.02</v>
      </c>
      <c r="S7" s="38">
        <v>0.03</v>
      </c>
      <c r="T7" s="38">
        <v>0.04</v>
      </c>
      <c r="U7" s="38">
        <v>0.05</v>
      </c>
      <c r="V7" s="38">
        <v>0.06</v>
      </c>
      <c r="W7" s="38">
        <v>7.0000000000000007E-2</v>
      </c>
      <c r="X7" s="38">
        <v>0.08</v>
      </c>
      <c r="Y7" s="38">
        <v>0.09</v>
      </c>
      <c r="Z7" s="5" t="str">
        <f t="shared" si="0"/>
        <v>Attack+1.00%</v>
      </c>
      <c r="AA7" s="5" t="str">
        <f t="shared" si="0"/>
        <v>Attack+2.00%</v>
      </c>
      <c r="AB7" s="5" t="str">
        <f t="shared" si="0"/>
        <v>Attack+3.00%</v>
      </c>
      <c r="AC7" s="5" t="str">
        <f t="shared" si="0"/>
        <v>Attack+4.00%</v>
      </c>
      <c r="AD7" s="5" t="str">
        <f t="shared" si="0"/>
        <v>Attack+5.00%</v>
      </c>
      <c r="AE7" s="5" t="str">
        <f t="shared" si="0"/>
        <v>Attack+6.00%</v>
      </c>
      <c r="AF7" s="5" t="str">
        <f t="shared" si="0"/>
        <v>Attack+7.00%</v>
      </c>
      <c r="AG7" s="5" t="str">
        <f t="shared" si="0"/>
        <v>Attack+8.00%</v>
      </c>
      <c r="AH7" s="5" t="str">
        <f t="shared" si="0"/>
        <v>Attack+9.00%</v>
      </c>
      <c r="AK7" s="5">
        <v>4</v>
      </c>
      <c r="AL7" s="5" t="s">
        <v>1275</v>
      </c>
    </row>
    <row r="8" spans="3:38" ht="16.5" x14ac:dyDescent="0.3">
      <c r="C8" s="52">
        <v>104</v>
      </c>
      <c r="D8" s="53" t="s">
        <v>1276</v>
      </c>
      <c r="E8" s="52">
        <v>74</v>
      </c>
      <c r="F8" s="52">
        <v>37</v>
      </c>
      <c r="G8" s="5">
        <v>38</v>
      </c>
      <c r="H8" s="5">
        <v>39</v>
      </c>
      <c r="I8" s="5">
        <v>40</v>
      </c>
      <c r="J8" s="5">
        <v>41</v>
      </c>
      <c r="K8" s="5">
        <v>42</v>
      </c>
      <c r="L8" s="5">
        <v>43</v>
      </c>
      <c r="M8" s="5">
        <v>44</v>
      </c>
      <c r="N8" s="5">
        <v>45</v>
      </c>
      <c r="O8" s="5" t="s">
        <v>1268</v>
      </c>
      <c r="P8" s="5" t="s">
        <v>1277</v>
      </c>
      <c r="Q8" s="38">
        <v>0.01</v>
      </c>
      <c r="R8" s="38">
        <v>0.02</v>
      </c>
      <c r="S8" s="38">
        <v>0.03</v>
      </c>
      <c r="T8" s="38">
        <v>0.04</v>
      </c>
      <c r="U8" s="38">
        <v>0.05</v>
      </c>
      <c r="V8" s="38">
        <v>0.06</v>
      </c>
      <c r="W8" s="38">
        <v>7.0000000000000007E-2</v>
      </c>
      <c r="X8" s="38">
        <v>0.08</v>
      </c>
      <c r="Y8" s="38">
        <v>0.09</v>
      </c>
      <c r="Z8" s="5" t="str">
        <f t="shared" si="0"/>
        <v>MaxHp+1.00%</v>
      </c>
      <c r="AA8" s="5" t="str">
        <f t="shared" si="0"/>
        <v>MaxHp+2.00%</v>
      </c>
      <c r="AB8" s="5" t="str">
        <f t="shared" si="0"/>
        <v>MaxHp+3.00%</v>
      </c>
      <c r="AC8" s="5" t="str">
        <f t="shared" si="0"/>
        <v>MaxHp+4.00%</v>
      </c>
      <c r="AD8" s="5" t="str">
        <f t="shared" si="0"/>
        <v>MaxHp+5.00%</v>
      </c>
      <c r="AE8" s="5" t="str">
        <f t="shared" si="0"/>
        <v>MaxHp+6.00%</v>
      </c>
      <c r="AF8" s="5" t="str">
        <f t="shared" si="0"/>
        <v>MaxHp+7.00%</v>
      </c>
      <c r="AG8" s="5" t="str">
        <f t="shared" si="0"/>
        <v>MaxHp+8.00%</v>
      </c>
      <c r="AH8" s="5" t="str">
        <f t="shared" si="0"/>
        <v>MaxHp+9.00%</v>
      </c>
      <c r="AK8" s="5">
        <v>5</v>
      </c>
      <c r="AL8" s="5" t="s">
        <v>1278</v>
      </c>
    </row>
    <row r="9" spans="3:38" ht="16.5" x14ac:dyDescent="0.3">
      <c r="C9" s="52">
        <v>105</v>
      </c>
      <c r="D9" s="53" t="s">
        <v>901</v>
      </c>
      <c r="E9" s="52">
        <v>74</v>
      </c>
      <c r="F9" s="52">
        <v>49</v>
      </c>
      <c r="G9" s="5">
        <v>50</v>
      </c>
      <c r="H9" s="5">
        <v>51</v>
      </c>
      <c r="I9" s="5">
        <v>52</v>
      </c>
      <c r="J9" s="5">
        <v>53</v>
      </c>
      <c r="K9" s="5">
        <v>54</v>
      </c>
      <c r="L9" s="5">
        <v>55</v>
      </c>
      <c r="M9" s="5">
        <v>56</v>
      </c>
      <c r="N9" s="5">
        <v>57</v>
      </c>
      <c r="O9" s="5" t="s">
        <v>1279</v>
      </c>
      <c r="P9" s="5" t="s">
        <v>1280</v>
      </c>
      <c r="Q9" s="38">
        <v>0.01</v>
      </c>
      <c r="R9" s="38">
        <v>0.02</v>
      </c>
      <c r="S9" s="38">
        <v>0.03</v>
      </c>
      <c r="T9" s="38">
        <v>0.04</v>
      </c>
      <c r="U9" s="38">
        <v>0.05</v>
      </c>
      <c r="V9" s="38">
        <v>0.06</v>
      </c>
      <c r="W9" s="38">
        <v>7.0000000000000007E-2</v>
      </c>
      <c r="X9" s="38">
        <v>0.08</v>
      </c>
      <c r="Y9" s="38">
        <v>0.09</v>
      </c>
      <c r="Z9" s="5" t="str">
        <f t="shared" si="0"/>
        <v>MaxHp+1.00%</v>
      </c>
      <c r="AA9" s="5" t="str">
        <f t="shared" si="0"/>
        <v>MaxHp+2.00%</v>
      </c>
      <c r="AB9" s="5" t="str">
        <f t="shared" si="0"/>
        <v>MaxHp+3.00%</v>
      </c>
      <c r="AC9" s="5" t="str">
        <f t="shared" si="0"/>
        <v>MaxHp+4.00%</v>
      </c>
      <c r="AD9" s="5" t="str">
        <f t="shared" si="0"/>
        <v>MaxHp+5.00%</v>
      </c>
      <c r="AE9" s="5" t="str">
        <f t="shared" si="0"/>
        <v>MaxHp+6.00%</v>
      </c>
      <c r="AF9" s="5" t="str">
        <f t="shared" si="0"/>
        <v>MaxHp+7.00%</v>
      </c>
      <c r="AG9" s="5" t="str">
        <f t="shared" si="0"/>
        <v>MaxHp+8.00%</v>
      </c>
      <c r="AH9" s="5" t="str">
        <f t="shared" si="0"/>
        <v>MaxHp+9.00%</v>
      </c>
      <c r="AK9" s="5">
        <v>6</v>
      </c>
      <c r="AL9" s="5" t="s">
        <v>1281</v>
      </c>
    </row>
    <row r="10" spans="3:38" ht="16.5" x14ac:dyDescent="0.3">
      <c r="C10" s="52">
        <v>106</v>
      </c>
      <c r="D10" s="53" t="s">
        <v>902</v>
      </c>
      <c r="E10" s="52">
        <v>74</v>
      </c>
      <c r="F10" s="52">
        <v>61</v>
      </c>
      <c r="G10" s="5">
        <v>62</v>
      </c>
      <c r="H10" s="5">
        <v>63</v>
      </c>
      <c r="I10" s="5">
        <v>64</v>
      </c>
      <c r="J10" s="5">
        <v>65</v>
      </c>
      <c r="K10" s="5">
        <v>66</v>
      </c>
      <c r="L10" s="5">
        <v>67</v>
      </c>
      <c r="M10" s="5">
        <v>68</v>
      </c>
      <c r="N10" s="5">
        <v>69</v>
      </c>
      <c r="O10" s="5" t="s">
        <v>1282</v>
      </c>
      <c r="P10" s="5" t="s">
        <v>1283</v>
      </c>
      <c r="Q10" s="38">
        <v>0.01</v>
      </c>
      <c r="R10" s="38">
        <v>0.02</v>
      </c>
      <c r="S10" s="38">
        <v>0.03</v>
      </c>
      <c r="T10" s="38">
        <v>0.04</v>
      </c>
      <c r="U10" s="38">
        <v>0.05</v>
      </c>
      <c r="V10" s="38">
        <v>0.06</v>
      </c>
      <c r="W10" s="38">
        <v>7.0000000000000007E-2</v>
      </c>
      <c r="X10" s="38">
        <v>0.08</v>
      </c>
      <c r="Y10" s="38">
        <v>0.09</v>
      </c>
      <c r="Z10" s="5" t="str">
        <f t="shared" si="0"/>
        <v>MaxHp+1.00%</v>
      </c>
      <c r="AA10" s="5" t="str">
        <f t="shared" si="0"/>
        <v>MaxHp+2.00%</v>
      </c>
      <c r="AB10" s="5" t="str">
        <f t="shared" si="0"/>
        <v>MaxHp+3.00%</v>
      </c>
      <c r="AC10" s="5" t="str">
        <f t="shared" si="0"/>
        <v>MaxHp+4.00%</v>
      </c>
      <c r="AD10" s="5" t="str">
        <f t="shared" si="0"/>
        <v>MaxHp+5.00%</v>
      </c>
      <c r="AE10" s="5" t="str">
        <f t="shared" si="0"/>
        <v>MaxHp+6.00%</v>
      </c>
      <c r="AF10" s="5" t="str">
        <f t="shared" si="0"/>
        <v>MaxHp+7.00%</v>
      </c>
      <c r="AG10" s="5" t="str">
        <f t="shared" si="0"/>
        <v>MaxHp+8.00%</v>
      </c>
      <c r="AH10" s="5" t="str">
        <f t="shared" si="0"/>
        <v>MaxHp+9.00%</v>
      </c>
      <c r="AK10" s="5">
        <v>7</v>
      </c>
      <c r="AL10" s="5" t="s">
        <v>1284</v>
      </c>
    </row>
    <row r="11" spans="3:38" ht="16.5" x14ac:dyDescent="0.3">
      <c r="C11" s="52">
        <v>107</v>
      </c>
      <c r="D11" s="53" t="s">
        <v>903</v>
      </c>
      <c r="E11" s="52">
        <v>80</v>
      </c>
      <c r="F11" s="52">
        <v>73</v>
      </c>
      <c r="G11" s="5">
        <v>74</v>
      </c>
      <c r="H11" s="5">
        <v>75</v>
      </c>
      <c r="I11" s="5">
        <v>76</v>
      </c>
      <c r="J11" s="5">
        <v>77</v>
      </c>
      <c r="K11" s="5">
        <v>78</v>
      </c>
      <c r="L11" s="5">
        <v>79</v>
      </c>
      <c r="M11" s="5">
        <v>80</v>
      </c>
      <c r="N11" s="5">
        <v>81</v>
      </c>
      <c r="O11" s="5" t="s">
        <v>1285</v>
      </c>
      <c r="P11" s="5" t="s">
        <v>1286</v>
      </c>
      <c r="Q11" s="38">
        <v>8.0000000000000002E-3</v>
      </c>
      <c r="R11" s="38">
        <v>1.6E-2</v>
      </c>
      <c r="S11" s="38">
        <v>2.4E-2</v>
      </c>
      <c r="T11" s="38">
        <v>3.2000000000000001E-2</v>
      </c>
      <c r="U11" s="38">
        <v>0.04</v>
      </c>
      <c r="V11" s="38">
        <v>4.8000000000000001E-2</v>
      </c>
      <c r="W11" s="38">
        <v>5.6000000000000001E-2</v>
      </c>
      <c r="X11" s="38">
        <v>6.4000000000000001E-2</v>
      </c>
      <c r="Y11" s="38">
        <v>7.1999999999999995E-2</v>
      </c>
      <c r="Z11" s="5" t="str">
        <f t="shared" si="0"/>
        <v>damage_back+80</v>
      </c>
      <c r="AA11" s="5" t="str">
        <f t="shared" si="0"/>
        <v>damage_back+160</v>
      </c>
      <c r="AB11" s="5" t="str">
        <f t="shared" si="0"/>
        <v>damage_back+240</v>
      </c>
      <c r="AC11" s="5" t="str">
        <f t="shared" si="0"/>
        <v>damage_back+320</v>
      </c>
      <c r="AD11" s="5" t="str">
        <f t="shared" si="0"/>
        <v>damage_back+400</v>
      </c>
      <c r="AE11" s="5" t="str">
        <f t="shared" si="0"/>
        <v>damage_back+480</v>
      </c>
      <c r="AF11" s="5" t="str">
        <f t="shared" si="0"/>
        <v>damage_back+560</v>
      </c>
      <c r="AG11" s="5" t="str">
        <f t="shared" si="0"/>
        <v>damage_back+640</v>
      </c>
      <c r="AH11" s="5" t="str">
        <f t="shared" si="0"/>
        <v>damage_back+720</v>
      </c>
      <c r="AK11" s="5">
        <v>8</v>
      </c>
      <c r="AL11" s="5" t="s">
        <v>1287</v>
      </c>
    </row>
    <row r="12" spans="3:38" ht="16.5" x14ac:dyDescent="0.3">
      <c r="C12" s="52">
        <v>108</v>
      </c>
      <c r="D12" s="53" t="s">
        <v>905</v>
      </c>
      <c r="E12" s="52">
        <v>80</v>
      </c>
      <c r="O12" s="5" t="s">
        <v>1288</v>
      </c>
      <c r="P12" s="5" t="s">
        <v>1289</v>
      </c>
      <c r="Q12" s="38">
        <v>0.02</v>
      </c>
      <c r="R12" s="38">
        <v>0.04</v>
      </c>
      <c r="S12" s="38">
        <v>0.06</v>
      </c>
      <c r="T12" s="38">
        <v>0.08</v>
      </c>
      <c r="U12" s="38">
        <v>0.1</v>
      </c>
      <c r="V12" s="38">
        <v>0.12</v>
      </c>
      <c r="W12" s="38">
        <v>0.14000000000000001</v>
      </c>
      <c r="X12" s="38">
        <v>0.16</v>
      </c>
      <c r="Y12" s="38">
        <v>0.18</v>
      </c>
      <c r="AK12" s="5">
        <v>9</v>
      </c>
      <c r="AL12" s="5" t="s">
        <v>1290</v>
      </c>
    </row>
    <row r="13" spans="3:38" ht="16.5" x14ac:dyDescent="0.3">
      <c r="C13" s="52">
        <v>109</v>
      </c>
      <c r="D13" s="53" t="s">
        <v>907</v>
      </c>
      <c r="E13" s="52">
        <v>80</v>
      </c>
      <c r="F13" s="52">
        <v>97</v>
      </c>
      <c r="G13" s="5">
        <v>98</v>
      </c>
      <c r="H13" s="5">
        <v>99</v>
      </c>
      <c r="I13" s="5">
        <v>100</v>
      </c>
      <c r="J13" s="5">
        <v>101</v>
      </c>
      <c r="K13" s="5">
        <v>102</v>
      </c>
      <c r="L13" s="5">
        <v>103</v>
      </c>
      <c r="M13" s="5">
        <v>104</v>
      </c>
      <c r="N13" s="5">
        <v>105</v>
      </c>
      <c r="O13" s="5" t="s">
        <v>1291</v>
      </c>
      <c r="P13" s="5" t="s">
        <v>1292</v>
      </c>
      <c r="Q13" s="38">
        <v>8.0000000000000002E-3</v>
      </c>
      <c r="R13" s="38">
        <v>1.6E-2</v>
      </c>
      <c r="S13" s="38">
        <v>2.4E-2</v>
      </c>
      <c r="T13" s="38">
        <v>3.2000000000000001E-2</v>
      </c>
      <c r="U13" s="38">
        <v>0.04</v>
      </c>
      <c r="V13" s="38">
        <v>4.8000000000000001E-2</v>
      </c>
      <c r="W13" s="38">
        <v>5.6000000000000001E-2</v>
      </c>
      <c r="X13" s="38">
        <v>6.4000000000000001E-2</v>
      </c>
      <c r="Y13" s="38">
        <v>7.1999999999999995E-2</v>
      </c>
      <c r="Z13" s="5" t="str">
        <f t="shared" ref="Z13:AH24" si="1">INDEX($AL:$AL,MATCH(F13,$AK:$AK,0),1)</f>
        <v>ignore_armor+80</v>
      </c>
      <c r="AA13" s="5" t="str">
        <f t="shared" si="1"/>
        <v>ignore_armor+160</v>
      </c>
      <c r="AB13" s="5" t="str">
        <f t="shared" si="1"/>
        <v>ignore_armor+240</v>
      </c>
      <c r="AC13" s="5" t="str">
        <f t="shared" si="1"/>
        <v>ignore_armor+320</v>
      </c>
      <c r="AD13" s="5" t="str">
        <f t="shared" si="1"/>
        <v>ignore_armor+400</v>
      </c>
      <c r="AE13" s="5" t="str">
        <f t="shared" si="1"/>
        <v>ignore_armor+480</v>
      </c>
      <c r="AF13" s="5" t="str">
        <f t="shared" si="1"/>
        <v>ignore_armor+560</v>
      </c>
      <c r="AG13" s="5" t="str">
        <f t="shared" si="1"/>
        <v>ignore_armor+640</v>
      </c>
      <c r="AH13" s="5" t="str">
        <f t="shared" si="1"/>
        <v>ignore_armor+720</v>
      </c>
      <c r="AK13" s="5">
        <v>10</v>
      </c>
      <c r="AL13" s="5" t="s">
        <v>1293</v>
      </c>
    </row>
    <row r="14" spans="3:38" ht="16.5" x14ac:dyDescent="0.3">
      <c r="C14" s="52">
        <v>110</v>
      </c>
      <c r="D14" s="53" t="s">
        <v>909</v>
      </c>
      <c r="E14" s="52">
        <v>84</v>
      </c>
      <c r="F14" s="52">
        <v>109</v>
      </c>
      <c r="G14" s="5">
        <v>110</v>
      </c>
      <c r="H14" s="5">
        <v>111</v>
      </c>
      <c r="I14" s="5">
        <v>112</v>
      </c>
      <c r="J14" s="5">
        <v>113</v>
      </c>
      <c r="K14" s="5">
        <v>114</v>
      </c>
      <c r="L14" s="5">
        <v>115</v>
      </c>
      <c r="M14" s="5">
        <v>116</v>
      </c>
      <c r="N14" s="5">
        <v>117</v>
      </c>
      <c r="O14" s="5" t="s">
        <v>1285</v>
      </c>
      <c r="P14" s="5" t="s">
        <v>1294</v>
      </c>
      <c r="Q14" s="38">
        <v>6.0000000000000001E-3</v>
      </c>
      <c r="R14" s="38">
        <v>1.2E-2</v>
      </c>
      <c r="S14" s="38">
        <v>1.7999999999999999E-2</v>
      </c>
      <c r="T14" s="38">
        <v>2.4E-2</v>
      </c>
      <c r="U14" s="38">
        <v>0.03</v>
      </c>
      <c r="V14" s="38">
        <v>3.5999999999999997E-2</v>
      </c>
      <c r="W14" s="38">
        <v>4.2000000000000003E-2</v>
      </c>
      <c r="X14" s="38">
        <v>4.8000000000000001E-2</v>
      </c>
      <c r="Y14" s="38">
        <v>5.3999999999999999E-2</v>
      </c>
      <c r="Z14" s="5" t="str">
        <f t="shared" si="1"/>
        <v>PArmor+0.60%|MArmor+0.60%</v>
      </c>
      <c r="AA14" s="5" t="str">
        <f t="shared" si="1"/>
        <v>PArmor+1.20%|MArmor+1.20%</v>
      </c>
      <c r="AB14" s="5" t="str">
        <f t="shared" si="1"/>
        <v>PArmor+1.80%|MArmor+1.80%</v>
      </c>
      <c r="AC14" s="5" t="str">
        <f t="shared" si="1"/>
        <v>PArmor+2.40%|MArmor+2.40%</v>
      </c>
      <c r="AD14" s="5" t="str">
        <f t="shared" si="1"/>
        <v>PArmor+3.00%|MArmor+3.00%</v>
      </c>
      <c r="AE14" s="5" t="str">
        <f t="shared" si="1"/>
        <v>PArmor+3.60%|MArmor+3.60%</v>
      </c>
      <c r="AF14" s="5" t="str">
        <f t="shared" si="1"/>
        <v>PArmor+4.20%|MArmor+4.20%</v>
      </c>
      <c r="AG14" s="5" t="str">
        <f t="shared" si="1"/>
        <v>PArmor+4.80%|MArmor+4.80%</v>
      </c>
      <c r="AH14" s="5" t="str">
        <f t="shared" si="1"/>
        <v>PArmor+5.40%|MArmor+5.40%</v>
      </c>
      <c r="AK14" s="5">
        <v>11</v>
      </c>
      <c r="AL14" s="5" t="s">
        <v>1295</v>
      </c>
    </row>
    <row r="15" spans="3:38" ht="16.5" x14ac:dyDescent="0.3">
      <c r="C15" s="52">
        <v>111</v>
      </c>
      <c r="D15" s="53" t="s">
        <v>911</v>
      </c>
      <c r="E15" s="52">
        <v>84</v>
      </c>
      <c r="F15" s="52">
        <v>121</v>
      </c>
      <c r="G15" s="5">
        <v>122</v>
      </c>
      <c r="H15" s="5">
        <v>123</v>
      </c>
      <c r="I15" s="5">
        <v>124</v>
      </c>
      <c r="J15" s="5">
        <v>125</v>
      </c>
      <c r="K15" s="5">
        <v>126</v>
      </c>
      <c r="L15" s="5">
        <v>127</v>
      </c>
      <c r="M15" s="5">
        <v>128</v>
      </c>
      <c r="N15" s="5">
        <v>129</v>
      </c>
      <c r="O15" s="5" t="s">
        <v>1288</v>
      </c>
      <c r="P15" s="5" t="s">
        <v>1296</v>
      </c>
      <c r="Q15" s="38">
        <v>5.0000000000000001E-3</v>
      </c>
      <c r="R15" s="38">
        <v>0.01</v>
      </c>
      <c r="S15" s="38">
        <v>1.4999999999999999E-2</v>
      </c>
      <c r="T15" s="38">
        <v>0.02</v>
      </c>
      <c r="U15" s="38">
        <v>2.5000000000000001E-2</v>
      </c>
      <c r="V15" s="38">
        <v>0.03</v>
      </c>
      <c r="W15" s="38">
        <v>3.5000000000000003E-2</v>
      </c>
      <c r="X15" s="38">
        <v>0.04</v>
      </c>
      <c r="Y15" s="38">
        <v>4.4999999999999998E-2</v>
      </c>
      <c r="Z15" s="5" t="str">
        <f t="shared" si="1"/>
        <v>resist_blood_rate+50|BePHurtAttackAdd+50|BeMHurtAttackAdd+50</v>
      </c>
      <c r="AA15" s="5" t="str">
        <f t="shared" si="1"/>
        <v>resist_blood_rate+100|BePHurtAttackAdd+100|BeMHurtAttackAdd+100</v>
      </c>
      <c r="AB15" s="5" t="str">
        <f t="shared" si="1"/>
        <v>resist_blood_rate+150|BePHurtAttackAdd+150|BeMHurtAttackAdd+150</v>
      </c>
      <c r="AC15" s="5" t="str">
        <f t="shared" si="1"/>
        <v>resist_blood_rate+200|BePHurtAttackAdd+200|BeMHurtAttackAdd+200</v>
      </c>
      <c r="AD15" s="5" t="str">
        <f t="shared" si="1"/>
        <v>resist_blood_rate+250|BePHurtAttackAdd+250|BeMHurtAttackAdd+250</v>
      </c>
      <c r="AE15" s="5" t="str">
        <f t="shared" si="1"/>
        <v>resist_blood_rate+300|BePHurtAttackAdd+300|BeMHurtAttackAdd+300</v>
      </c>
      <c r="AF15" s="5" t="str">
        <f t="shared" si="1"/>
        <v>resist_blood_rate+350|BePHurtAttackAdd+350|BeMHurtAttackAdd+350</v>
      </c>
      <c r="AG15" s="5" t="str">
        <f t="shared" si="1"/>
        <v>resist_blood_rate+400|BePHurtAttackAdd+400|BeMHurtAttackAdd+400</v>
      </c>
      <c r="AH15" s="5" t="str">
        <f t="shared" si="1"/>
        <v>resist_blood_rate+450|BePHurtAttackAdd+450|BeMHurtAttackAdd+450</v>
      </c>
      <c r="AK15" s="5">
        <v>12</v>
      </c>
      <c r="AL15" s="5" t="s">
        <v>1297</v>
      </c>
    </row>
    <row r="16" spans="3:38" ht="16.5" x14ac:dyDescent="0.3">
      <c r="C16" s="52">
        <v>112</v>
      </c>
      <c r="D16" s="53" t="s">
        <v>873</v>
      </c>
      <c r="E16" s="52">
        <v>84</v>
      </c>
      <c r="F16" s="52">
        <v>133</v>
      </c>
      <c r="G16" s="5">
        <v>134</v>
      </c>
      <c r="H16" s="5">
        <v>135</v>
      </c>
      <c r="I16" s="5">
        <v>136</v>
      </c>
      <c r="J16" s="5">
        <v>137</v>
      </c>
      <c r="K16" s="5">
        <v>138</v>
      </c>
      <c r="L16" s="5">
        <v>139</v>
      </c>
      <c r="M16" s="5">
        <v>140</v>
      </c>
      <c r="N16" s="5">
        <v>141</v>
      </c>
      <c r="O16" s="5" t="s">
        <v>1291</v>
      </c>
      <c r="P16" s="5" t="s">
        <v>1298</v>
      </c>
      <c r="Q16" s="38">
        <v>8.0000000000000002E-3</v>
      </c>
      <c r="R16" s="38">
        <v>1.6E-2</v>
      </c>
      <c r="S16" s="38">
        <v>2.4E-2</v>
      </c>
      <c r="T16" s="38">
        <v>3.2000000000000001E-2</v>
      </c>
      <c r="U16" s="38">
        <v>0.04</v>
      </c>
      <c r="V16" s="38">
        <v>4.8000000000000001E-2</v>
      </c>
      <c r="W16" s="38">
        <v>5.6000000000000001E-2</v>
      </c>
      <c r="X16" s="38">
        <v>6.4000000000000001E-2</v>
      </c>
      <c r="Y16" s="38">
        <v>7.1999999999999995E-2</v>
      </c>
      <c r="Z16" s="5" t="str">
        <f t="shared" si="1"/>
        <v>Blood+80</v>
      </c>
      <c r="AA16" s="5" t="str">
        <f t="shared" si="1"/>
        <v>Blood+160</v>
      </c>
      <c r="AB16" s="5" t="str">
        <f t="shared" si="1"/>
        <v>Blood+240</v>
      </c>
      <c r="AC16" s="5" t="str">
        <f t="shared" si="1"/>
        <v>Blood+320</v>
      </c>
      <c r="AD16" s="5" t="str">
        <f t="shared" si="1"/>
        <v>Blood+400</v>
      </c>
      <c r="AE16" s="5" t="str">
        <f t="shared" si="1"/>
        <v>Blood+480</v>
      </c>
      <c r="AF16" s="5" t="str">
        <f t="shared" si="1"/>
        <v>Blood+560</v>
      </c>
      <c r="AG16" s="5" t="str">
        <f t="shared" si="1"/>
        <v>Blood+640</v>
      </c>
      <c r="AH16" s="5" t="str">
        <f t="shared" si="1"/>
        <v>Blood+720</v>
      </c>
      <c r="AK16" s="5">
        <v>13</v>
      </c>
      <c r="AL16" s="5" t="s">
        <v>1267</v>
      </c>
    </row>
    <row r="17" spans="3:38" ht="16.5" x14ac:dyDescent="0.3">
      <c r="C17" s="52">
        <v>113</v>
      </c>
      <c r="D17" s="53" t="s">
        <v>914</v>
      </c>
      <c r="E17" s="52">
        <v>90</v>
      </c>
      <c r="F17" s="52">
        <v>145</v>
      </c>
      <c r="G17" s="5">
        <v>146</v>
      </c>
      <c r="H17" s="5">
        <v>147</v>
      </c>
      <c r="I17" s="5">
        <v>148</v>
      </c>
      <c r="J17" s="5">
        <v>149</v>
      </c>
      <c r="K17" s="5">
        <v>150</v>
      </c>
      <c r="L17" s="5">
        <v>151</v>
      </c>
      <c r="M17" s="5">
        <v>152</v>
      </c>
      <c r="N17" s="5">
        <v>153</v>
      </c>
      <c r="O17" s="5" t="s">
        <v>1299</v>
      </c>
      <c r="P17" s="5" t="s">
        <v>1300</v>
      </c>
      <c r="Q17" s="38">
        <v>0.01</v>
      </c>
      <c r="R17" s="38">
        <v>0.02</v>
      </c>
      <c r="S17" s="38">
        <v>0.03</v>
      </c>
      <c r="T17" s="38">
        <v>0.04</v>
      </c>
      <c r="U17" s="38">
        <v>0.05</v>
      </c>
      <c r="V17" s="38">
        <v>0.06</v>
      </c>
      <c r="W17" s="38">
        <v>7.0000000000000007E-2</v>
      </c>
      <c r="X17" s="38">
        <v>0.08</v>
      </c>
      <c r="Y17" s="38">
        <v>0.09</v>
      </c>
      <c r="Z17" s="5" t="str">
        <f t="shared" si="1"/>
        <v>PHurtAdd+100|MHurtAdd+100</v>
      </c>
      <c r="AA17" s="5" t="str">
        <f t="shared" si="1"/>
        <v>PHurtAdd+200|MHurtAdd+200</v>
      </c>
      <c r="AB17" s="5" t="str">
        <f t="shared" si="1"/>
        <v>PHurtAdd+300|MHurtAdd+300</v>
      </c>
      <c r="AC17" s="5" t="str">
        <f t="shared" si="1"/>
        <v>PHurtAdd+400|MHurtAdd+400</v>
      </c>
      <c r="AD17" s="5" t="str">
        <f t="shared" si="1"/>
        <v>PHurtAdd+500|MHurtAdd+500</v>
      </c>
      <c r="AE17" s="5" t="str">
        <f t="shared" si="1"/>
        <v>PHurtAdd+600|MHurtAdd+600</v>
      </c>
      <c r="AF17" s="5" t="str">
        <f t="shared" si="1"/>
        <v>PHurtAdd+700|MHurtAdd+700</v>
      </c>
      <c r="AG17" s="5" t="str">
        <f t="shared" si="1"/>
        <v>PHurtAdd+800|MHurtAdd+800</v>
      </c>
      <c r="AH17" s="5" t="str">
        <f t="shared" si="1"/>
        <v>PHurtAdd+900|MHurtAdd+900</v>
      </c>
      <c r="AK17" s="5">
        <v>14</v>
      </c>
      <c r="AL17" s="5" t="s">
        <v>1270</v>
      </c>
    </row>
    <row r="18" spans="3:38" ht="16.5" x14ac:dyDescent="0.3">
      <c r="C18" s="52">
        <v>114</v>
      </c>
      <c r="D18" s="53" t="s">
        <v>916</v>
      </c>
      <c r="E18" s="52">
        <v>90</v>
      </c>
      <c r="F18" s="52">
        <v>157</v>
      </c>
      <c r="G18" s="5">
        <v>158</v>
      </c>
      <c r="H18" s="5">
        <v>159</v>
      </c>
      <c r="I18" s="5">
        <v>160</v>
      </c>
      <c r="J18" s="5">
        <v>161</v>
      </c>
      <c r="K18" s="5">
        <v>162</v>
      </c>
      <c r="L18" s="5">
        <v>163</v>
      </c>
      <c r="M18" s="5">
        <v>164</v>
      </c>
      <c r="N18" s="5">
        <v>165</v>
      </c>
      <c r="O18" s="5" t="s">
        <v>1301</v>
      </c>
      <c r="P18" s="5" t="s">
        <v>1302</v>
      </c>
      <c r="Q18" s="38">
        <v>0.01</v>
      </c>
      <c r="R18" s="38">
        <v>0.02</v>
      </c>
      <c r="S18" s="38">
        <v>0.03</v>
      </c>
      <c r="T18" s="38">
        <v>0.04</v>
      </c>
      <c r="U18" s="38">
        <v>0.05</v>
      </c>
      <c r="V18" s="38">
        <v>0.06</v>
      </c>
      <c r="W18" s="38">
        <v>7.0000000000000007E-2</v>
      </c>
      <c r="X18" s="38">
        <v>0.08</v>
      </c>
      <c r="Y18" s="38">
        <v>0.09</v>
      </c>
      <c r="Z18" s="5" t="str">
        <f t="shared" si="1"/>
        <v>PHurtAdd+100|MHurtAdd+100</v>
      </c>
      <c r="AA18" s="5" t="str">
        <f t="shared" si="1"/>
        <v>PHurtAdd+200|MHurtAdd+200</v>
      </c>
      <c r="AB18" s="5" t="str">
        <f t="shared" si="1"/>
        <v>PHurtAdd+300|MHurtAdd+300</v>
      </c>
      <c r="AC18" s="5" t="str">
        <f t="shared" si="1"/>
        <v>PHurtAdd+400|MHurtAdd+400</v>
      </c>
      <c r="AD18" s="5" t="str">
        <f t="shared" si="1"/>
        <v>PHurtAdd+500|MHurtAdd+500</v>
      </c>
      <c r="AE18" s="5" t="str">
        <f t="shared" si="1"/>
        <v>PHurtAdd+600|MHurtAdd+600</v>
      </c>
      <c r="AF18" s="5" t="str">
        <f t="shared" si="1"/>
        <v>PHurtAdd+700|MHurtAdd+700</v>
      </c>
      <c r="AG18" s="5" t="str">
        <f t="shared" si="1"/>
        <v>PHurtAdd+800|MHurtAdd+800</v>
      </c>
      <c r="AH18" s="5" t="str">
        <f t="shared" si="1"/>
        <v>PHurtAdd+900|MHurtAdd+900</v>
      </c>
      <c r="AK18" s="5">
        <v>15</v>
      </c>
      <c r="AL18" s="5" t="s">
        <v>1273</v>
      </c>
    </row>
    <row r="19" spans="3:38" ht="16.5" x14ac:dyDescent="0.3">
      <c r="C19" s="52">
        <v>115</v>
      </c>
      <c r="D19" s="53" t="s">
        <v>917</v>
      </c>
      <c r="E19" s="52">
        <v>90</v>
      </c>
      <c r="F19" s="52">
        <v>169</v>
      </c>
      <c r="G19" s="5">
        <v>170</v>
      </c>
      <c r="H19" s="5">
        <v>171</v>
      </c>
      <c r="I19" s="5">
        <v>172</v>
      </c>
      <c r="J19" s="5">
        <v>173</v>
      </c>
      <c r="K19" s="5">
        <v>174</v>
      </c>
      <c r="L19" s="5">
        <v>175</v>
      </c>
      <c r="M19" s="5">
        <v>176</v>
      </c>
      <c r="N19" s="5">
        <v>177</v>
      </c>
      <c r="O19" s="5" t="s">
        <v>1303</v>
      </c>
      <c r="P19" s="5" t="s">
        <v>1302</v>
      </c>
      <c r="Q19" s="38">
        <v>0.01</v>
      </c>
      <c r="R19" s="38">
        <v>0.02</v>
      </c>
      <c r="S19" s="38">
        <v>0.03</v>
      </c>
      <c r="T19" s="38">
        <v>0.04</v>
      </c>
      <c r="U19" s="38">
        <v>0.05</v>
      </c>
      <c r="V19" s="38">
        <v>0.06</v>
      </c>
      <c r="W19" s="38">
        <v>7.0000000000000007E-2</v>
      </c>
      <c r="X19" s="38">
        <v>0.08</v>
      </c>
      <c r="Y19" s="38">
        <v>0.09</v>
      </c>
      <c r="Z19" s="5" t="str">
        <f t="shared" si="1"/>
        <v>PHurtAdd+100|MHurtAdd+100</v>
      </c>
      <c r="AA19" s="5" t="str">
        <f t="shared" si="1"/>
        <v>PHurtAdd+200|MHurtAdd+200</v>
      </c>
      <c r="AB19" s="5" t="str">
        <f t="shared" si="1"/>
        <v>PHurtAdd+300|MHurtAdd+300</v>
      </c>
      <c r="AC19" s="5" t="str">
        <f t="shared" si="1"/>
        <v>PHurtAdd+400|MHurtAdd+400</v>
      </c>
      <c r="AD19" s="5" t="str">
        <f t="shared" si="1"/>
        <v>PHurtAdd+500|MHurtAdd+500</v>
      </c>
      <c r="AE19" s="5" t="str">
        <f t="shared" si="1"/>
        <v>PHurtAdd+600|MHurtAdd+600</v>
      </c>
      <c r="AF19" s="5" t="str">
        <f t="shared" si="1"/>
        <v>PHurtAdd+700|MHurtAdd+700</v>
      </c>
      <c r="AG19" s="5" t="str">
        <f t="shared" si="1"/>
        <v>PHurtAdd+800|MHurtAdd+800</v>
      </c>
      <c r="AH19" s="5" t="str">
        <f t="shared" si="1"/>
        <v>PHurtAdd+900|MHurtAdd+900</v>
      </c>
      <c r="AK19" s="5">
        <v>16</v>
      </c>
      <c r="AL19" s="5" t="s">
        <v>1275</v>
      </c>
    </row>
    <row r="20" spans="3:38" ht="16.5" x14ac:dyDescent="0.3">
      <c r="C20" s="52">
        <v>116</v>
      </c>
      <c r="D20" s="53" t="s">
        <v>918</v>
      </c>
      <c r="E20" s="52">
        <v>96</v>
      </c>
      <c r="F20" s="52">
        <v>181</v>
      </c>
      <c r="G20" s="5">
        <v>182</v>
      </c>
      <c r="H20" s="5">
        <v>183</v>
      </c>
      <c r="I20" s="5">
        <v>184</v>
      </c>
      <c r="J20" s="5">
        <v>185</v>
      </c>
      <c r="K20" s="5">
        <v>186</v>
      </c>
      <c r="L20" s="5">
        <v>187</v>
      </c>
      <c r="M20" s="5">
        <v>188</v>
      </c>
      <c r="N20" s="5">
        <v>189</v>
      </c>
      <c r="O20" s="5" t="s">
        <v>1299</v>
      </c>
      <c r="P20" s="5" t="s">
        <v>1304</v>
      </c>
      <c r="Q20" s="38">
        <v>0.01</v>
      </c>
      <c r="R20" s="38">
        <v>0.02</v>
      </c>
      <c r="S20" s="38">
        <v>0.03</v>
      </c>
      <c r="T20" s="38">
        <v>0.04</v>
      </c>
      <c r="U20" s="38">
        <v>0.05</v>
      </c>
      <c r="V20" s="38">
        <v>0.06</v>
      </c>
      <c r="W20" s="38">
        <v>7.0000000000000007E-2</v>
      </c>
      <c r="X20" s="38">
        <v>0.08</v>
      </c>
      <c r="Y20" s="38">
        <v>0.09</v>
      </c>
      <c r="Z20" s="5" t="str">
        <f t="shared" si="1"/>
        <v>BePHurtAttackAdd+100|BeMHurtAttackAdd+100</v>
      </c>
      <c r="AA20" s="5" t="str">
        <f t="shared" si="1"/>
        <v>BePHurtAttackAdd+200|BeMHurtAttackAdd+200</v>
      </c>
      <c r="AB20" s="5" t="str">
        <f t="shared" si="1"/>
        <v>BePHurtAttackAdd+300|BeMHurtAttackAdd+300</v>
      </c>
      <c r="AC20" s="5" t="str">
        <f t="shared" si="1"/>
        <v>BePHurtAttackAdd+400|BeMHurtAttackAdd+400</v>
      </c>
      <c r="AD20" s="5" t="str">
        <f t="shared" si="1"/>
        <v>BePHurtAttackAdd+500|BeMHurtAttackAdd+500</v>
      </c>
      <c r="AE20" s="5" t="str">
        <f t="shared" si="1"/>
        <v>BePHurtAttackAdd+600|BeMHurtAttackAdd+600</v>
      </c>
      <c r="AF20" s="5" t="str">
        <f t="shared" si="1"/>
        <v>BePHurtAttackAdd+700|BeMHurtAttackAdd+700</v>
      </c>
      <c r="AG20" s="5" t="str">
        <f t="shared" si="1"/>
        <v>BePHurtAttackAdd+800|BeMHurtAttackAdd+800</v>
      </c>
      <c r="AH20" s="5" t="str">
        <f t="shared" si="1"/>
        <v>BePHurtAttackAdd+900|BeMHurtAttackAdd+900</v>
      </c>
      <c r="AK20" s="5">
        <v>17</v>
      </c>
      <c r="AL20" s="5" t="s">
        <v>1278</v>
      </c>
    </row>
    <row r="21" spans="3:38" ht="16.5" x14ac:dyDescent="0.3">
      <c r="C21" s="52">
        <v>117</v>
      </c>
      <c r="D21" s="53" t="s">
        <v>920</v>
      </c>
      <c r="E21" s="52">
        <v>96</v>
      </c>
      <c r="F21" s="52">
        <v>193</v>
      </c>
      <c r="G21" s="5">
        <v>194</v>
      </c>
      <c r="H21" s="5">
        <v>195</v>
      </c>
      <c r="I21" s="5">
        <v>196</v>
      </c>
      <c r="J21" s="5">
        <v>197</v>
      </c>
      <c r="K21" s="5">
        <v>198</v>
      </c>
      <c r="L21" s="5">
        <v>199</v>
      </c>
      <c r="M21" s="5">
        <v>200</v>
      </c>
      <c r="N21" s="5">
        <v>201</v>
      </c>
      <c r="O21" s="5" t="s">
        <v>1301</v>
      </c>
      <c r="P21" s="5" t="s">
        <v>1304</v>
      </c>
      <c r="Q21" s="38">
        <v>0.01</v>
      </c>
      <c r="R21" s="38">
        <v>0.02</v>
      </c>
      <c r="S21" s="38">
        <v>0.03</v>
      </c>
      <c r="T21" s="38">
        <v>0.04</v>
      </c>
      <c r="U21" s="38">
        <v>0.05</v>
      </c>
      <c r="V21" s="38">
        <v>0.06</v>
      </c>
      <c r="W21" s="38">
        <v>7.0000000000000007E-2</v>
      </c>
      <c r="X21" s="38">
        <v>0.08</v>
      </c>
      <c r="Y21" s="38">
        <v>0.09</v>
      </c>
      <c r="Z21" s="5" t="str">
        <f t="shared" si="1"/>
        <v>BePHurtAttackAdd+100|BeMHurtAttackAdd+100</v>
      </c>
      <c r="AA21" s="5" t="str">
        <f t="shared" si="1"/>
        <v>BePHurtAttackAdd+200|BeMHurtAttackAdd+200</v>
      </c>
      <c r="AB21" s="5" t="str">
        <f t="shared" si="1"/>
        <v>BePHurtAttackAdd+300|BeMHurtAttackAdd+300</v>
      </c>
      <c r="AC21" s="5" t="str">
        <f t="shared" si="1"/>
        <v>BePHurtAttackAdd+400|BeMHurtAttackAdd+400</v>
      </c>
      <c r="AD21" s="5" t="str">
        <f t="shared" si="1"/>
        <v>BePHurtAttackAdd+500|BeMHurtAttackAdd+500</v>
      </c>
      <c r="AE21" s="5" t="str">
        <f t="shared" si="1"/>
        <v>BePHurtAttackAdd+600|BeMHurtAttackAdd+600</v>
      </c>
      <c r="AF21" s="5" t="str">
        <f t="shared" si="1"/>
        <v>BePHurtAttackAdd+700|BeMHurtAttackAdd+700</v>
      </c>
      <c r="AG21" s="5" t="str">
        <f t="shared" si="1"/>
        <v>BePHurtAttackAdd+800|BeMHurtAttackAdd+800</v>
      </c>
      <c r="AH21" s="5" t="str">
        <f t="shared" si="1"/>
        <v>BePHurtAttackAdd+900|BeMHurtAttackAdd+900</v>
      </c>
      <c r="AK21" s="5">
        <v>18</v>
      </c>
      <c r="AL21" s="5" t="s">
        <v>1281</v>
      </c>
    </row>
    <row r="22" spans="3:38" ht="16.5" x14ac:dyDescent="0.3">
      <c r="C22" s="52">
        <v>118</v>
      </c>
      <c r="D22" s="53" t="s">
        <v>921</v>
      </c>
      <c r="E22" s="52">
        <v>96</v>
      </c>
      <c r="F22" s="52">
        <v>205</v>
      </c>
      <c r="G22" s="5">
        <v>206</v>
      </c>
      <c r="H22" s="5">
        <v>207</v>
      </c>
      <c r="I22" s="5">
        <v>208</v>
      </c>
      <c r="J22" s="5">
        <v>209</v>
      </c>
      <c r="K22" s="5">
        <v>210</v>
      </c>
      <c r="L22" s="5">
        <v>211</v>
      </c>
      <c r="M22" s="5">
        <v>212</v>
      </c>
      <c r="N22" s="5">
        <v>213</v>
      </c>
      <c r="O22" s="5" t="s">
        <v>1303</v>
      </c>
      <c r="P22" s="5" t="s">
        <v>1304</v>
      </c>
      <c r="Q22" s="38">
        <v>0.01</v>
      </c>
      <c r="R22" s="38">
        <v>0.02</v>
      </c>
      <c r="S22" s="38">
        <v>0.03</v>
      </c>
      <c r="T22" s="38">
        <v>0.04</v>
      </c>
      <c r="U22" s="38">
        <v>0.05</v>
      </c>
      <c r="V22" s="38">
        <v>0.06</v>
      </c>
      <c r="W22" s="38">
        <v>7.0000000000000007E-2</v>
      </c>
      <c r="X22" s="38">
        <v>0.08</v>
      </c>
      <c r="Y22" s="38">
        <v>0.09</v>
      </c>
      <c r="Z22" s="5" t="str">
        <f t="shared" si="1"/>
        <v>BePHurtAttackAdd+100|BeMHurtAttackAdd+100</v>
      </c>
      <c r="AA22" s="5" t="str">
        <f t="shared" si="1"/>
        <v>BePHurtAttackAdd+200|BeMHurtAttackAdd+200</v>
      </c>
      <c r="AB22" s="5" t="str">
        <f t="shared" si="1"/>
        <v>BePHurtAttackAdd+300|BeMHurtAttackAdd+300</v>
      </c>
      <c r="AC22" s="5" t="str">
        <f t="shared" si="1"/>
        <v>BePHurtAttackAdd+400|BeMHurtAttackAdd+400</v>
      </c>
      <c r="AD22" s="5" t="str">
        <f t="shared" si="1"/>
        <v>BePHurtAttackAdd+500|BeMHurtAttackAdd+500</v>
      </c>
      <c r="AE22" s="5" t="str">
        <f t="shared" si="1"/>
        <v>BePHurtAttackAdd+600|BeMHurtAttackAdd+600</v>
      </c>
      <c r="AF22" s="5" t="str">
        <f t="shared" si="1"/>
        <v>BePHurtAttackAdd+700|BeMHurtAttackAdd+700</v>
      </c>
      <c r="AG22" s="5" t="str">
        <f t="shared" si="1"/>
        <v>BePHurtAttackAdd+800|BeMHurtAttackAdd+800</v>
      </c>
      <c r="AH22" s="5" t="str">
        <f t="shared" si="1"/>
        <v>BePHurtAttackAdd+900|BeMHurtAttackAdd+900</v>
      </c>
      <c r="AK22" s="5">
        <v>19</v>
      </c>
      <c r="AL22" s="5" t="s">
        <v>1284</v>
      </c>
    </row>
    <row r="23" spans="3:38" ht="16.5" x14ac:dyDescent="0.3">
      <c r="C23" s="52">
        <v>201</v>
      </c>
      <c r="D23" s="53" t="s">
        <v>922</v>
      </c>
      <c r="E23" s="52">
        <v>82</v>
      </c>
      <c r="F23" s="52">
        <v>217</v>
      </c>
      <c r="G23" s="5">
        <v>218</v>
      </c>
      <c r="H23" s="5">
        <v>219</v>
      </c>
      <c r="I23" s="5">
        <v>220</v>
      </c>
      <c r="J23" s="5">
        <v>221</v>
      </c>
      <c r="K23" s="5">
        <v>222</v>
      </c>
      <c r="L23" s="5">
        <v>223</v>
      </c>
      <c r="M23" s="5">
        <v>224</v>
      </c>
      <c r="N23" s="5">
        <v>225</v>
      </c>
      <c r="O23" s="5" t="s">
        <v>1305</v>
      </c>
      <c r="P23" s="5" t="s">
        <v>1306</v>
      </c>
      <c r="Q23" s="38">
        <v>1.6E-2</v>
      </c>
      <c r="R23" s="38">
        <v>3.2000000000000001E-2</v>
      </c>
      <c r="S23" s="38">
        <v>4.8000000000000001E-2</v>
      </c>
      <c r="T23" s="38">
        <v>6.4000000000000001E-2</v>
      </c>
      <c r="U23" s="38">
        <v>0.08</v>
      </c>
      <c r="V23" s="38">
        <v>9.6000000000000002E-2</v>
      </c>
      <c r="W23" s="38">
        <v>0.112</v>
      </c>
      <c r="X23" s="38">
        <v>0.128</v>
      </c>
      <c r="Y23" s="38">
        <v>0.14399999999999999</v>
      </c>
      <c r="Z23" s="5" t="str">
        <f t="shared" si="1"/>
        <v>hit_max+160</v>
      </c>
      <c r="AA23" s="5" t="str">
        <f t="shared" si="1"/>
        <v>hit_max+320</v>
      </c>
      <c r="AB23" s="5" t="str">
        <f t="shared" si="1"/>
        <v>hit_max+480</v>
      </c>
      <c r="AC23" s="5" t="str">
        <f t="shared" si="1"/>
        <v>hit_max+640</v>
      </c>
      <c r="AD23" s="5" t="str">
        <f t="shared" si="1"/>
        <v>hit_max+800</v>
      </c>
      <c r="AE23" s="5" t="str">
        <f t="shared" si="1"/>
        <v>hit_max+960</v>
      </c>
      <c r="AF23" s="5" t="str">
        <f t="shared" si="1"/>
        <v>hit_max+1120</v>
      </c>
      <c r="AG23" s="5" t="str">
        <f t="shared" si="1"/>
        <v>hit_max+1280</v>
      </c>
      <c r="AH23" s="5" t="str">
        <f t="shared" si="1"/>
        <v>hit_max+1440</v>
      </c>
      <c r="AK23" s="5">
        <v>20</v>
      </c>
      <c r="AL23" s="5" t="s">
        <v>1287</v>
      </c>
    </row>
    <row r="24" spans="3:38" ht="16.5" x14ac:dyDescent="0.3">
      <c r="C24" s="52">
        <v>202</v>
      </c>
      <c r="D24" s="53" t="s">
        <v>924</v>
      </c>
      <c r="E24" s="52">
        <v>82</v>
      </c>
      <c r="F24" s="52">
        <v>229</v>
      </c>
      <c r="G24" s="5">
        <v>230</v>
      </c>
      <c r="H24" s="5">
        <v>231</v>
      </c>
      <c r="I24" s="5">
        <v>232</v>
      </c>
      <c r="J24" s="5">
        <v>233</v>
      </c>
      <c r="K24" s="5">
        <v>234</v>
      </c>
      <c r="L24" s="5">
        <v>235</v>
      </c>
      <c r="M24" s="5">
        <v>236</v>
      </c>
      <c r="N24" s="5">
        <v>237</v>
      </c>
      <c r="O24" s="5" t="s">
        <v>1305</v>
      </c>
      <c r="P24" s="5" t="s">
        <v>1307</v>
      </c>
      <c r="Q24" s="38">
        <v>1.6E-2</v>
      </c>
      <c r="R24" s="38">
        <v>3.2000000000000001E-2</v>
      </c>
      <c r="S24" s="38">
        <v>4.8000000000000001E-2</v>
      </c>
      <c r="T24" s="38">
        <v>6.4000000000000001E-2</v>
      </c>
      <c r="U24" s="38">
        <v>0.08</v>
      </c>
      <c r="V24" s="38">
        <v>9.6000000000000002E-2</v>
      </c>
      <c r="W24" s="38">
        <v>0.112</v>
      </c>
      <c r="X24" s="38">
        <v>0.128</v>
      </c>
      <c r="Y24" s="38">
        <v>0.14399999999999999</v>
      </c>
      <c r="Z24" s="5" t="str">
        <f t="shared" si="1"/>
        <v>dodge_max+160</v>
      </c>
      <c r="AA24" s="5" t="str">
        <f t="shared" si="1"/>
        <v>dodge_max+320</v>
      </c>
      <c r="AB24" s="5" t="str">
        <f t="shared" si="1"/>
        <v>dodge_max+480</v>
      </c>
      <c r="AC24" s="5" t="str">
        <f t="shared" si="1"/>
        <v>dodge_max+640</v>
      </c>
      <c r="AD24" s="5" t="str">
        <f t="shared" si="1"/>
        <v>dodge_max+800</v>
      </c>
      <c r="AE24" s="5" t="str">
        <f t="shared" si="1"/>
        <v>dodge_max+960</v>
      </c>
      <c r="AF24" s="5" t="str">
        <f t="shared" si="1"/>
        <v>dodge_max+1120</v>
      </c>
      <c r="AG24" s="5" t="str">
        <f t="shared" si="1"/>
        <v>dodge_max+1280</v>
      </c>
      <c r="AH24" s="5" t="str">
        <f t="shared" si="1"/>
        <v>dodge_max+1440</v>
      </c>
      <c r="AK24" s="5">
        <v>21</v>
      </c>
      <c r="AL24" s="5" t="s">
        <v>1290</v>
      </c>
    </row>
    <row r="25" spans="3:38" ht="16.5" x14ac:dyDescent="0.3">
      <c r="C25" s="52">
        <v>203</v>
      </c>
      <c r="D25" s="53" t="s">
        <v>926</v>
      </c>
      <c r="E25" s="52">
        <v>85</v>
      </c>
      <c r="O25" s="5" t="s">
        <v>1305</v>
      </c>
      <c r="P25" s="5" t="s">
        <v>1308</v>
      </c>
      <c r="Q25" s="38">
        <v>4.0000000000000001E-3</v>
      </c>
      <c r="R25" s="38">
        <v>8.0000000000000002E-3</v>
      </c>
      <c r="S25" s="38">
        <v>1.2E-2</v>
      </c>
      <c r="T25" s="38">
        <v>1.6E-2</v>
      </c>
      <c r="U25" s="38">
        <v>0.02</v>
      </c>
      <c r="V25" s="38">
        <v>2.4E-2</v>
      </c>
      <c r="W25" s="38">
        <v>2.8000000000000001E-2</v>
      </c>
      <c r="X25" s="38">
        <v>3.2000000000000001E-2</v>
      </c>
      <c r="Y25" s="38">
        <v>3.5999999999999997E-2</v>
      </c>
      <c r="AK25" s="5">
        <v>22</v>
      </c>
      <c r="AL25" s="5" t="s">
        <v>1293</v>
      </c>
    </row>
    <row r="26" spans="3:38" ht="16.5" x14ac:dyDescent="0.3">
      <c r="C26" s="52">
        <v>204</v>
      </c>
      <c r="D26" s="53" t="s">
        <v>928</v>
      </c>
      <c r="E26" s="52">
        <v>85</v>
      </c>
      <c r="F26" s="52">
        <v>253</v>
      </c>
      <c r="G26" s="5">
        <v>254</v>
      </c>
      <c r="H26" s="5">
        <v>255</v>
      </c>
      <c r="I26" s="5">
        <v>256</v>
      </c>
      <c r="J26" s="5">
        <v>257</v>
      </c>
      <c r="K26" s="5">
        <v>258</v>
      </c>
      <c r="L26" s="5">
        <v>259</v>
      </c>
      <c r="M26" s="5">
        <v>260</v>
      </c>
      <c r="N26" s="5">
        <v>261</v>
      </c>
      <c r="O26" s="5" t="s">
        <v>1305</v>
      </c>
      <c r="P26" s="5" t="s">
        <v>1309</v>
      </c>
      <c r="Q26" s="38">
        <v>0.02</v>
      </c>
      <c r="R26" s="38">
        <v>0.04</v>
      </c>
      <c r="S26" s="38">
        <v>0.06</v>
      </c>
      <c r="T26" s="38">
        <v>0.08</v>
      </c>
      <c r="U26" s="38">
        <v>0.1</v>
      </c>
      <c r="V26" s="38">
        <v>0.12</v>
      </c>
      <c r="W26" s="38">
        <v>0.14000000000000001</v>
      </c>
      <c r="X26" s="38">
        <v>0.16</v>
      </c>
      <c r="Y26" s="38">
        <v>0.18</v>
      </c>
      <c r="Z26" s="5" t="str">
        <f t="shared" ref="Z26:AH42" si="2">INDEX($AL:$AL,MATCH(F26,$AK:$AK,0),1)</f>
        <v>block_max+200</v>
      </c>
      <c r="AA26" s="5" t="str">
        <f t="shared" si="2"/>
        <v>block_max+400</v>
      </c>
      <c r="AB26" s="5" t="str">
        <f t="shared" si="2"/>
        <v>block_max+600</v>
      </c>
      <c r="AC26" s="5" t="str">
        <f t="shared" si="2"/>
        <v>block_max+800</v>
      </c>
      <c r="AD26" s="5" t="str">
        <f t="shared" si="2"/>
        <v>block_max+1000</v>
      </c>
      <c r="AE26" s="5" t="str">
        <f t="shared" si="2"/>
        <v>block_max+1200</v>
      </c>
      <c r="AF26" s="5" t="str">
        <f t="shared" si="2"/>
        <v>block_max+1400</v>
      </c>
      <c r="AG26" s="5" t="str">
        <f t="shared" si="2"/>
        <v>block_max+1600</v>
      </c>
      <c r="AH26" s="5" t="str">
        <f t="shared" si="2"/>
        <v>block_max+1800</v>
      </c>
      <c r="AK26" s="5">
        <v>23</v>
      </c>
      <c r="AL26" s="5" t="s">
        <v>1295</v>
      </c>
    </row>
    <row r="27" spans="3:38" ht="16.5" x14ac:dyDescent="0.3">
      <c r="C27" s="52">
        <v>205</v>
      </c>
      <c r="D27" s="53" t="s">
        <v>930</v>
      </c>
      <c r="E27" s="52">
        <v>94</v>
      </c>
      <c r="F27" s="52">
        <v>265</v>
      </c>
      <c r="G27" s="5">
        <v>266</v>
      </c>
      <c r="H27" s="5">
        <v>267</v>
      </c>
      <c r="I27" s="5">
        <v>268</v>
      </c>
      <c r="J27" s="5">
        <v>269</v>
      </c>
      <c r="K27" s="5">
        <v>270</v>
      </c>
      <c r="L27" s="5">
        <v>271</v>
      </c>
      <c r="M27" s="5">
        <v>272</v>
      </c>
      <c r="N27" s="5">
        <v>273</v>
      </c>
      <c r="O27" s="5" t="s">
        <v>1305</v>
      </c>
      <c r="P27" s="5" t="s">
        <v>1310</v>
      </c>
      <c r="Q27" s="38">
        <v>0.04</v>
      </c>
      <c r="R27" s="38">
        <v>0.08</v>
      </c>
      <c r="S27" s="38">
        <v>0.12</v>
      </c>
      <c r="T27" s="38">
        <v>0.16</v>
      </c>
      <c r="U27" s="38">
        <v>0.2</v>
      </c>
      <c r="V27" s="38">
        <v>0.24</v>
      </c>
      <c r="W27" s="38">
        <v>0.28000000000000003</v>
      </c>
      <c r="X27" s="38">
        <v>0.32</v>
      </c>
      <c r="Y27" s="38">
        <v>0.36</v>
      </c>
      <c r="Z27" s="5" t="str">
        <f t="shared" si="2"/>
        <v>CritHurt+400</v>
      </c>
      <c r="AA27" s="5" t="str">
        <f t="shared" si="2"/>
        <v>CritHurt+800</v>
      </c>
      <c r="AB27" s="5" t="str">
        <f t="shared" si="2"/>
        <v>CritHurt+1200</v>
      </c>
      <c r="AC27" s="5" t="str">
        <f t="shared" si="2"/>
        <v>CritHurt+1600</v>
      </c>
      <c r="AD27" s="5" t="str">
        <f t="shared" si="2"/>
        <v>CritHurt+2000</v>
      </c>
      <c r="AE27" s="5" t="str">
        <f t="shared" si="2"/>
        <v>CritHurt+2400</v>
      </c>
      <c r="AF27" s="5" t="str">
        <f t="shared" si="2"/>
        <v>CritHurt+2800</v>
      </c>
      <c r="AG27" s="5" t="str">
        <f t="shared" si="2"/>
        <v>CritHurt+3200</v>
      </c>
      <c r="AH27" s="5" t="str">
        <f t="shared" si="2"/>
        <v>CritHurt+3600</v>
      </c>
      <c r="AK27" s="5">
        <v>24</v>
      </c>
      <c r="AL27" s="5" t="s">
        <v>1297</v>
      </c>
    </row>
    <row r="28" spans="3:38" ht="16.5" x14ac:dyDescent="0.3">
      <c r="C28" s="52">
        <v>206</v>
      </c>
      <c r="D28" s="53" t="s">
        <v>932</v>
      </c>
      <c r="E28" s="52">
        <v>94</v>
      </c>
      <c r="F28" s="52">
        <v>277</v>
      </c>
      <c r="G28" s="5">
        <v>278</v>
      </c>
      <c r="H28" s="5">
        <v>279</v>
      </c>
      <c r="I28" s="5">
        <v>280</v>
      </c>
      <c r="J28" s="5">
        <v>281</v>
      </c>
      <c r="K28" s="5">
        <v>282</v>
      </c>
      <c r="L28" s="5">
        <v>283</v>
      </c>
      <c r="M28" s="5">
        <v>284</v>
      </c>
      <c r="N28" s="5">
        <v>285</v>
      </c>
      <c r="O28" s="5" t="s">
        <v>1305</v>
      </c>
      <c r="P28" s="5" t="s">
        <v>1311</v>
      </c>
      <c r="Q28" s="38">
        <v>0.04</v>
      </c>
      <c r="R28" s="38">
        <v>0.08</v>
      </c>
      <c r="S28" s="38">
        <v>0.12</v>
      </c>
      <c r="T28" s="38">
        <v>0.16</v>
      </c>
      <c r="U28" s="38">
        <v>0.2</v>
      </c>
      <c r="V28" s="38">
        <v>0.24</v>
      </c>
      <c r="W28" s="38">
        <v>0.28000000000000003</v>
      </c>
      <c r="X28" s="38">
        <v>0.32</v>
      </c>
      <c r="Y28" s="38">
        <v>0.36</v>
      </c>
      <c r="Z28" s="5" t="str">
        <f t="shared" si="2"/>
        <v>resist_crit_hurt+400</v>
      </c>
      <c r="AA28" s="5" t="str">
        <f t="shared" si="2"/>
        <v>resist_crit_hurt+800</v>
      </c>
      <c r="AB28" s="5" t="str">
        <f t="shared" si="2"/>
        <v>resist_crit_hurt+1200</v>
      </c>
      <c r="AC28" s="5" t="str">
        <f t="shared" si="2"/>
        <v>resist_crit_hurt+1600</v>
      </c>
      <c r="AD28" s="5" t="str">
        <f t="shared" si="2"/>
        <v>resist_crit_hurt+2000</v>
      </c>
      <c r="AE28" s="5" t="str">
        <f t="shared" si="2"/>
        <v>resist_crit_hurt+2400</v>
      </c>
      <c r="AF28" s="5" t="str">
        <f t="shared" si="2"/>
        <v>resist_crit_hurt+2800</v>
      </c>
      <c r="AG28" s="5" t="str">
        <f t="shared" si="2"/>
        <v>resist_crit_hurt+3200</v>
      </c>
      <c r="AH28" s="5" t="str">
        <f t="shared" si="2"/>
        <v>resist_crit_hurt+3600</v>
      </c>
      <c r="AK28" s="5">
        <v>25</v>
      </c>
      <c r="AL28" s="5" t="s">
        <v>1267</v>
      </c>
    </row>
    <row r="29" spans="3:38" ht="16.5" x14ac:dyDescent="0.3">
      <c r="C29" s="52">
        <v>207</v>
      </c>
      <c r="D29" s="53" t="s">
        <v>934</v>
      </c>
      <c r="E29" s="52">
        <v>98</v>
      </c>
      <c r="F29" s="52">
        <v>289</v>
      </c>
      <c r="G29" s="5">
        <v>290</v>
      </c>
      <c r="H29" s="5">
        <v>291</v>
      </c>
      <c r="I29" s="5">
        <v>292</v>
      </c>
      <c r="J29" s="5">
        <v>293</v>
      </c>
      <c r="K29" s="5">
        <v>294</v>
      </c>
      <c r="L29" s="5">
        <v>295</v>
      </c>
      <c r="M29" s="5">
        <v>296</v>
      </c>
      <c r="N29" s="5">
        <v>297</v>
      </c>
      <c r="O29" s="5" t="s">
        <v>1305</v>
      </c>
      <c r="P29" s="5" t="s">
        <v>1312</v>
      </c>
      <c r="Q29" s="38">
        <v>8.0000000000000002E-3</v>
      </c>
      <c r="R29" s="38">
        <v>1.6E-2</v>
      </c>
      <c r="S29" s="38">
        <v>2.4E-2</v>
      </c>
      <c r="T29" s="38">
        <v>3.2000000000000001E-2</v>
      </c>
      <c r="U29" s="38">
        <v>0.04</v>
      </c>
      <c r="V29" s="38">
        <v>4.8000000000000001E-2</v>
      </c>
      <c r="W29" s="38">
        <v>5.6000000000000001E-2</v>
      </c>
      <c r="X29" s="38">
        <v>6.4000000000000001E-2</v>
      </c>
      <c r="Y29" s="38">
        <v>7.1999999999999995E-2</v>
      </c>
      <c r="Z29" s="5" t="str">
        <f t="shared" si="2"/>
        <v>Hit+0.80%</v>
      </c>
      <c r="AA29" s="5" t="str">
        <f t="shared" si="2"/>
        <v>Hit+1.60%</v>
      </c>
      <c r="AB29" s="5" t="str">
        <f t="shared" si="2"/>
        <v>Hit+2.40%</v>
      </c>
      <c r="AC29" s="5" t="str">
        <f t="shared" si="2"/>
        <v>Hit+3.20%</v>
      </c>
      <c r="AD29" s="5" t="str">
        <f t="shared" si="2"/>
        <v>Hit+4.00%</v>
      </c>
      <c r="AE29" s="5" t="str">
        <f t="shared" si="2"/>
        <v>Hit+4.80%</v>
      </c>
      <c r="AF29" s="5" t="str">
        <f t="shared" si="2"/>
        <v>Hit+5.60%</v>
      </c>
      <c r="AG29" s="5" t="str">
        <f t="shared" si="2"/>
        <v>Hit+6.40%</v>
      </c>
      <c r="AH29" s="5" t="str">
        <f t="shared" si="2"/>
        <v>Hit+7.20%</v>
      </c>
      <c r="AK29" s="5">
        <v>26</v>
      </c>
      <c r="AL29" s="5" t="s">
        <v>1270</v>
      </c>
    </row>
    <row r="30" spans="3:38" ht="16.5" x14ac:dyDescent="0.3">
      <c r="C30" s="52">
        <v>208</v>
      </c>
      <c r="D30" s="53" t="s">
        <v>936</v>
      </c>
      <c r="E30" s="52">
        <v>98</v>
      </c>
      <c r="F30" s="52">
        <v>301</v>
      </c>
      <c r="G30" s="5">
        <v>302</v>
      </c>
      <c r="H30" s="5">
        <v>303</v>
      </c>
      <c r="I30" s="5">
        <v>304</v>
      </c>
      <c r="J30" s="5">
        <v>305</v>
      </c>
      <c r="K30" s="5">
        <v>306</v>
      </c>
      <c r="L30" s="5">
        <v>307</v>
      </c>
      <c r="M30" s="5">
        <v>308</v>
      </c>
      <c r="N30" s="5">
        <v>309</v>
      </c>
      <c r="O30" s="5" t="s">
        <v>1313</v>
      </c>
      <c r="P30" s="5" t="s">
        <v>1314</v>
      </c>
      <c r="Q30" s="38">
        <v>8.0000000000000002E-3</v>
      </c>
      <c r="R30" s="38">
        <v>1.6E-2</v>
      </c>
      <c r="S30" s="38">
        <v>2.4E-2</v>
      </c>
      <c r="T30" s="38">
        <v>3.2000000000000001E-2</v>
      </c>
      <c r="U30" s="38">
        <v>0.04</v>
      </c>
      <c r="V30" s="38">
        <v>4.8000000000000001E-2</v>
      </c>
      <c r="W30" s="38">
        <v>5.6000000000000001E-2</v>
      </c>
      <c r="X30" s="38">
        <v>6.4000000000000001E-2</v>
      </c>
      <c r="Y30" s="38">
        <v>7.1999999999999995E-2</v>
      </c>
      <c r="Z30" s="5" t="str">
        <f t="shared" si="2"/>
        <v>Dodge+0.80%</v>
      </c>
      <c r="AA30" s="5" t="str">
        <f t="shared" si="2"/>
        <v>Dodge+1.60%</v>
      </c>
      <c r="AB30" s="5" t="str">
        <f t="shared" si="2"/>
        <v>Dodge+2.40%</v>
      </c>
      <c r="AC30" s="5" t="str">
        <f t="shared" si="2"/>
        <v>Dodge+3.20%</v>
      </c>
      <c r="AD30" s="5" t="str">
        <f t="shared" si="2"/>
        <v>Dodge+4.00%</v>
      </c>
      <c r="AE30" s="5" t="str">
        <f t="shared" si="2"/>
        <v>Dodge+4.80%</v>
      </c>
      <c r="AF30" s="5" t="str">
        <f t="shared" si="2"/>
        <v>Dodge+5.60%</v>
      </c>
      <c r="AG30" s="5" t="str">
        <f t="shared" si="2"/>
        <v>Dodge+6.40%</v>
      </c>
      <c r="AH30" s="5" t="str">
        <f t="shared" si="2"/>
        <v>Dodge+7.20%</v>
      </c>
      <c r="AK30" s="5">
        <v>27</v>
      </c>
      <c r="AL30" s="5" t="s">
        <v>1273</v>
      </c>
    </row>
    <row r="31" spans="3:38" ht="16.5" x14ac:dyDescent="0.3">
      <c r="C31" s="52">
        <v>209</v>
      </c>
      <c r="D31" s="53" t="s">
        <v>938</v>
      </c>
      <c r="E31" s="52">
        <v>104</v>
      </c>
      <c r="F31" s="52">
        <v>313</v>
      </c>
      <c r="G31" s="5">
        <v>314</v>
      </c>
      <c r="H31" s="5">
        <v>315</v>
      </c>
      <c r="I31" s="5">
        <v>316</v>
      </c>
      <c r="J31" s="5">
        <v>317</v>
      </c>
      <c r="K31" s="5">
        <v>318</v>
      </c>
      <c r="L31" s="5">
        <v>319</v>
      </c>
      <c r="M31" s="5">
        <v>320</v>
      </c>
      <c r="N31" s="5">
        <v>321</v>
      </c>
      <c r="O31" s="5" t="s">
        <v>1305</v>
      </c>
      <c r="P31" s="5" t="s">
        <v>1315</v>
      </c>
      <c r="Q31" s="38">
        <v>8.0000000000000002E-3</v>
      </c>
      <c r="R31" s="38">
        <v>1.6E-2</v>
      </c>
      <c r="S31" s="38">
        <v>2.4E-2</v>
      </c>
      <c r="T31" s="38">
        <v>3.2000000000000001E-2</v>
      </c>
      <c r="U31" s="38">
        <v>0.04</v>
      </c>
      <c r="V31" s="38">
        <v>4.8000000000000001E-2</v>
      </c>
      <c r="W31" s="38">
        <v>5.6000000000000001E-2</v>
      </c>
      <c r="X31" s="38">
        <v>6.4000000000000001E-2</v>
      </c>
      <c r="Y31" s="38">
        <v>7.1999999999999995E-2</v>
      </c>
      <c r="Z31" s="5" t="str">
        <f t="shared" si="2"/>
        <v>BreakHit+0.80%</v>
      </c>
      <c r="AA31" s="5" t="str">
        <f t="shared" si="2"/>
        <v>BreakHit+1.60%</v>
      </c>
      <c r="AB31" s="5" t="str">
        <f t="shared" si="2"/>
        <v>BreakHit+2.40%</v>
      </c>
      <c r="AC31" s="5" t="str">
        <f t="shared" si="2"/>
        <v>BreakHit+3.20%</v>
      </c>
      <c r="AD31" s="5" t="str">
        <f t="shared" si="2"/>
        <v>BreakHit+4.00%</v>
      </c>
      <c r="AE31" s="5" t="str">
        <f t="shared" si="2"/>
        <v>BreakHit+4.80%</v>
      </c>
      <c r="AF31" s="5" t="str">
        <f t="shared" si="2"/>
        <v>BreakHit+5.60%</v>
      </c>
      <c r="AG31" s="5" t="str">
        <f t="shared" si="2"/>
        <v>BreakHit+6.40%</v>
      </c>
      <c r="AH31" s="5" t="str">
        <f t="shared" si="2"/>
        <v>BreakHit+7.20%</v>
      </c>
      <c r="AK31" s="5">
        <v>28</v>
      </c>
      <c r="AL31" s="5" t="s">
        <v>1275</v>
      </c>
    </row>
    <row r="32" spans="3:38" ht="16.5" x14ac:dyDescent="0.3">
      <c r="C32" s="52">
        <v>210</v>
      </c>
      <c r="D32" s="53" t="s">
        <v>940</v>
      </c>
      <c r="E32" s="52">
        <v>104</v>
      </c>
      <c r="F32" s="52">
        <v>325</v>
      </c>
      <c r="G32" s="5">
        <v>326</v>
      </c>
      <c r="H32" s="5">
        <v>327</v>
      </c>
      <c r="I32" s="5">
        <v>328</v>
      </c>
      <c r="J32" s="5">
        <v>329</v>
      </c>
      <c r="K32" s="5">
        <v>330</v>
      </c>
      <c r="L32" s="5">
        <v>331</v>
      </c>
      <c r="M32" s="5">
        <v>332</v>
      </c>
      <c r="N32" s="5">
        <v>333</v>
      </c>
      <c r="O32" s="5" t="s">
        <v>1305</v>
      </c>
      <c r="P32" s="5" t="s">
        <v>1316</v>
      </c>
      <c r="Q32" s="38">
        <v>8.0000000000000002E-3</v>
      </c>
      <c r="R32" s="38">
        <v>1.6E-2</v>
      </c>
      <c r="S32" s="38">
        <v>2.4E-2</v>
      </c>
      <c r="T32" s="38">
        <v>3.2000000000000001E-2</v>
      </c>
      <c r="U32" s="38">
        <v>0.04</v>
      </c>
      <c r="V32" s="38">
        <v>4.8000000000000001E-2</v>
      </c>
      <c r="W32" s="38">
        <v>5.6000000000000001E-2</v>
      </c>
      <c r="X32" s="38">
        <v>6.4000000000000001E-2</v>
      </c>
      <c r="Y32" s="38">
        <v>7.1999999999999995E-2</v>
      </c>
      <c r="Z32" s="5" t="str">
        <f t="shared" si="2"/>
        <v>Block+0.80%</v>
      </c>
      <c r="AA32" s="5" t="str">
        <f t="shared" si="2"/>
        <v>Block+1.60%</v>
      </c>
      <c r="AB32" s="5" t="str">
        <f t="shared" si="2"/>
        <v>Block+2.40%</v>
      </c>
      <c r="AC32" s="5" t="str">
        <f t="shared" si="2"/>
        <v>Block+3.20%</v>
      </c>
      <c r="AD32" s="5" t="str">
        <f t="shared" si="2"/>
        <v>Block+4.00%</v>
      </c>
      <c r="AE32" s="5" t="str">
        <f t="shared" si="2"/>
        <v>Block+4.80%</v>
      </c>
      <c r="AF32" s="5" t="str">
        <f t="shared" si="2"/>
        <v>Block+5.60%</v>
      </c>
      <c r="AG32" s="5" t="str">
        <f t="shared" si="2"/>
        <v>Block+6.40%</v>
      </c>
      <c r="AH32" s="5" t="str">
        <f t="shared" si="2"/>
        <v>Block+7.20%</v>
      </c>
      <c r="AK32" s="5">
        <v>29</v>
      </c>
      <c r="AL32" s="5" t="s">
        <v>1278</v>
      </c>
    </row>
    <row r="33" spans="3:38" ht="16.5" x14ac:dyDescent="0.3">
      <c r="C33" s="52">
        <v>211</v>
      </c>
      <c r="D33" s="53" t="s">
        <v>942</v>
      </c>
      <c r="E33" s="52">
        <v>108</v>
      </c>
      <c r="F33" s="52">
        <v>337</v>
      </c>
      <c r="G33" s="5">
        <v>338</v>
      </c>
      <c r="H33" s="5">
        <v>339</v>
      </c>
      <c r="I33" s="5">
        <v>340</v>
      </c>
      <c r="J33" s="5">
        <v>341</v>
      </c>
      <c r="K33" s="5">
        <v>342</v>
      </c>
      <c r="L33" s="5">
        <v>343</v>
      </c>
      <c r="M33" s="5">
        <v>344</v>
      </c>
      <c r="N33" s="5">
        <v>345</v>
      </c>
      <c r="O33" s="5" t="s">
        <v>1305</v>
      </c>
      <c r="P33" s="5" t="s">
        <v>1317</v>
      </c>
      <c r="Q33" s="38">
        <v>8.0000000000000002E-3</v>
      </c>
      <c r="R33" s="38">
        <v>1.6E-2</v>
      </c>
      <c r="S33" s="38">
        <v>2.4E-2</v>
      </c>
      <c r="T33" s="38">
        <v>3.2000000000000001E-2</v>
      </c>
      <c r="U33" s="38">
        <v>0.04</v>
      </c>
      <c r="V33" s="38">
        <v>4.8000000000000001E-2</v>
      </c>
      <c r="W33" s="38">
        <v>5.6000000000000001E-2</v>
      </c>
      <c r="X33" s="38">
        <v>6.4000000000000001E-2</v>
      </c>
      <c r="Y33" s="38">
        <v>7.1999999999999995E-2</v>
      </c>
      <c r="Z33" s="5" t="str">
        <f t="shared" si="2"/>
        <v>Crit+0.80%</v>
      </c>
      <c r="AA33" s="5" t="str">
        <f t="shared" si="2"/>
        <v>Crit+1.60%</v>
      </c>
      <c r="AB33" s="5" t="str">
        <f t="shared" si="2"/>
        <v>Crit+2.40%</v>
      </c>
      <c r="AC33" s="5" t="str">
        <f t="shared" si="2"/>
        <v>Crit+3.20%</v>
      </c>
      <c r="AD33" s="5" t="str">
        <f t="shared" si="2"/>
        <v>Crit+4.00%</v>
      </c>
      <c r="AE33" s="5" t="str">
        <f t="shared" si="2"/>
        <v>Crit+4.80%</v>
      </c>
      <c r="AF33" s="5" t="str">
        <f t="shared" si="2"/>
        <v>Crit+5.60%</v>
      </c>
      <c r="AG33" s="5" t="str">
        <f t="shared" si="2"/>
        <v>Crit+6.40%</v>
      </c>
      <c r="AH33" s="5" t="str">
        <f t="shared" si="2"/>
        <v>Crit+7.20%</v>
      </c>
      <c r="AK33" s="5">
        <v>30</v>
      </c>
      <c r="AL33" s="5" t="s">
        <v>1281</v>
      </c>
    </row>
    <row r="34" spans="3:38" ht="16.5" x14ac:dyDescent="0.3">
      <c r="C34" s="52">
        <v>212</v>
      </c>
      <c r="D34" s="53" t="s">
        <v>870</v>
      </c>
      <c r="E34" s="52">
        <v>108</v>
      </c>
      <c r="F34" s="52">
        <v>349</v>
      </c>
      <c r="G34" s="5">
        <v>350</v>
      </c>
      <c r="H34" s="5">
        <v>351</v>
      </c>
      <c r="I34" s="5">
        <v>352</v>
      </c>
      <c r="J34" s="5">
        <v>353</v>
      </c>
      <c r="K34" s="5">
        <v>354</v>
      </c>
      <c r="L34" s="5">
        <v>355</v>
      </c>
      <c r="M34" s="5">
        <v>356</v>
      </c>
      <c r="N34" s="5">
        <v>357</v>
      </c>
      <c r="O34" s="5" t="s">
        <v>1305</v>
      </c>
      <c r="P34" s="5" t="s">
        <v>1318</v>
      </c>
      <c r="Q34" s="38">
        <v>8.0000000000000002E-3</v>
      </c>
      <c r="R34" s="38">
        <v>1.6E-2</v>
      </c>
      <c r="S34" s="38">
        <v>2.4E-2</v>
      </c>
      <c r="T34" s="38">
        <v>3.2000000000000001E-2</v>
      </c>
      <c r="U34" s="38">
        <v>0.04</v>
      </c>
      <c r="V34" s="38">
        <v>4.8000000000000001E-2</v>
      </c>
      <c r="W34" s="38">
        <v>5.6000000000000001E-2</v>
      </c>
      <c r="X34" s="38">
        <v>6.4000000000000001E-2</v>
      </c>
      <c r="Y34" s="38">
        <v>7.1999999999999995E-2</v>
      </c>
      <c r="Z34" s="5" t="str">
        <f t="shared" si="2"/>
        <v>ResistCrit+0.80%</v>
      </c>
      <c r="AA34" s="5" t="str">
        <f t="shared" si="2"/>
        <v>ResistCrit+1.60%</v>
      </c>
      <c r="AB34" s="5" t="str">
        <f t="shared" si="2"/>
        <v>ResistCrit+2.40%</v>
      </c>
      <c r="AC34" s="5" t="str">
        <f t="shared" si="2"/>
        <v>ResistCrit+3.20%</v>
      </c>
      <c r="AD34" s="5" t="str">
        <f t="shared" si="2"/>
        <v>ResistCrit+4.00%</v>
      </c>
      <c r="AE34" s="5" t="str">
        <f t="shared" si="2"/>
        <v>ResistCrit+4.80%</v>
      </c>
      <c r="AF34" s="5" t="str">
        <f t="shared" si="2"/>
        <v>ResistCrit+5.60%</v>
      </c>
      <c r="AG34" s="5" t="str">
        <f t="shared" si="2"/>
        <v>ResistCrit+6.40%</v>
      </c>
      <c r="AH34" s="5" t="str">
        <f t="shared" si="2"/>
        <v>ResistCrit+7.20%</v>
      </c>
      <c r="AK34" s="5">
        <v>31</v>
      </c>
      <c r="AL34" s="5" t="s">
        <v>1284</v>
      </c>
    </row>
    <row r="35" spans="3:38" x14ac:dyDescent="0.2">
      <c r="C35" s="54">
        <v>301</v>
      </c>
      <c r="D35" s="55" t="s">
        <v>1319</v>
      </c>
      <c r="E35" s="52">
        <v>92</v>
      </c>
      <c r="F35" s="52">
        <v>361</v>
      </c>
      <c r="G35" s="5">
        <v>362</v>
      </c>
      <c r="H35" s="5">
        <v>363</v>
      </c>
      <c r="I35" s="5">
        <v>364</v>
      </c>
      <c r="J35" s="5">
        <v>365</v>
      </c>
      <c r="K35" s="5">
        <v>366</v>
      </c>
      <c r="L35" s="5">
        <v>367</v>
      </c>
      <c r="M35" s="5">
        <v>368</v>
      </c>
      <c r="N35" s="5">
        <v>369</v>
      </c>
      <c r="Q35" s="38"/>
      <c r="R35" s="38"/>
      <c r="S35" s="38"/>
      <c r="T35" s="38"/>
      <c r="U35" s="38"/>
      <c r="V35" s="38"/>
      <c r="W35" s="38"/>
      <c r="X35" s="38"/>
      <c r="Y35" s="38"/>
      <c r="Z35" s="5" t="str">
        <f t="shared" si="2"/>
        <v>Attack+1.00%</v>
      </c>
      <c r="AA35" s="5" t="str">
        <f t="shared" si="2"/>
        <v>Attack+2.00%</v>
      </c>
      <c r="AB35" s="5" t="str">
        <f t="shared" si="2"/>
        <v>Attack+3.00%</v>
      </c>
      <c r="AC35" s="5" t="str">
        <f t="shared" si="2"/>
        <v>Attack+4.00%</v>
      </c>
      <c r="AD35" s="5" t="str">
        <f t="shared" si="2"/>
        <v>Attack+5.00%</v>
      </c>
      <c r="AE35" s="5" t="str">
        <f t="shared" si="2"/>
        <v>Attack+6.00%</v>
      </c>
      <c r="AF35" s="5" t="str">
        <f t="shared" si="2"/>
        <v>Attack+7.00%</v>
      </c>
      <c r="AG35" s="5" t="str">
        <f t="shared" si="2"/>
        <v>Attack+8.00%</v>
      </c>
      <c r="AH35" s="5" t="str">
        <f t="shared" si="2"/>
        <v>Attack+9.00%</v>
      </c>
      <c r="AK35" s="5">
        <v>32</v>
      </c>
      <c r="AL35" s="5" t="s">
        <v>1287</v>
      </c>
    </row>
    <row r="36" spans="3:38" x14ac:dyDescent="0.2">
      <c r="C36" s="54">
        <v>302</v>
      </c>
      <c r="D36" s="55" t="s">
        <v>1320</v>
      </c>
      <c r="E36" s="52">
        <v>92</v>
      </c>
      <c r="F36" s="52">
        <v>373</v>
      </c>
      <c r="G36" s="5">
        <v>374</v>
      </c>
      <c r="H36" s="5">
        <v>375</v>
      </c>
      <c r="I36" s="5">
        <v>376</v>
      </c>
      <c r="J36" s="5">
        <v>377</v>
      </c>
      <c r="K36" s="5">
        <v>378</v>
      </c>
      <c r="L36" s="5">
        <v>379</v>
      </c>
      <c r="M36" s="5">
        <v>380</v>
      </c>
      <c r="N36" s="5">
        <v>381</v>
      </c>
      <c r="Q36" s="38"/>
      <c r="R36" s="38"/>
      <c r="S36" s="38"/>
      <c r="T36" s="38"/>
      <c r="U36" s="38"/>
      <c r="V36" s="38"/>
      <c r="W36" s="38"/>
      <c r="X36" s="38"/>
      <c r="Y36" s="38"/>
      <c r="Z36" s="5" t="str">
        <f t="shared" si="2"/>
        <v>Attack+1.00%</v>
      </c>
      <c r="AA36" s="5" t="str">
        <f t="shared" si="2"/>
        <v>Attack+2.00%</v>
      </c>
      <c r="AB36" s="5" t="str">
        <f t="shared" si="2"/>
        <v>Attack+3.00%</v>
      </c>
      <c r="AC36" s="5" t="str">
        <f t="shared" si="2"/>
        <v>Attack+4.00%</v>
      </c>
      <c r="AD36" s="5" t="str">
        <f t="shared" si="2"/>
        <v>Attack+5.00%</v>
      </c>
      <c r="AE36" s="5" t="str">
        <f t="shared" si="2"/>
        <v>Attack+6.00%</v>
      </c>
      <c r="AF36" s="5" t="str">
        <f t="shared" si="2"/>
        <v>Attack+7.00%</v>
      </c>
      <c r="AG36" s="5" t="str">
        <f t="shared" si="2"/>
        <v>Attack+8.00%</v>
      </c>
      <c r="AH36" s="5" t="str">
        <f t="shared" si="2"/>
        <v>Attack+9.00%</v>
      </c>
      <c r="AK36" s="5">
        <v>33</v>
      </c>
      <c r="AL36" s="5" t="s">
        <v>1290</v>
      </c>
    </row>
    <row r="37" spans="3:38" x14ac:dyDescent="0.2">
      <c r="C37" s="54">
        <v>303</v>
      </c>
      <c r="D37" s="55" t="s">
        <v>1321</v>
      </c>
      <c r="E37" s="52">
        <v>97</v>
      </c>
      <c r="F37" s="52">
        <v>385</v>
      </c>
      <c r="G37" s="5">
        <v>386</v>
      </c>
      <c r="H37" s="5">
        <v>387</v>
      </c>
      <c r="I37" s="5">
        <v>388</v>
      </c>
      <c r="J37" s="5">
        <v>389</v>
      </c>
      <c r="K37" s="5">
        <v>390</v>
      </c>
      <c r="L37" s="5">
        <v>391</v>
      </c>
      <c r="M37" s="5">
        <v>392</v>
      </c>
      <c r="N37" s="5">
        <v>393</v>
      </c>
      <c r="Q37" s="38"/>
      <c r="R37" s="38"/>
      <c r="S37" s="38"/>
      <c r="T37" s="38"/>
      <c r="U37" s="38"/>
      <c r="V37" s="38"/>
      <c r="W37" s="38"/>
      <c r="X37" s="38"/>
      <c r="Y37" s="38"/>
      <c r="Z37" s="5" t="str">
        <f t="shared" si="2"/>
        <v>MaxHp+1.00%</v>
      </c>
      <c r="AA37" s="5" t="str">
        <f t="shared" si="2"/>
        <v>MaxHp+2.00%</v>
      </c>
      <c r="AB37" s="5" t="str">
        <f t="shared" si="2"/>
        <v>MaxHp+3.00%</v>
      </c>
      <c r="AC37" s="5" t="str">
        <f t="shared" si="2"/>
        <v>MaxHp+4.00%</v>
      </c>
      <c r="AD37" s="5" t="str">
        <f t="shared" si="2"/>
        <v>MaxHp+5.00%</v>
      </c>
      <c r="AE37" s="5" t="str">
        <f t="shared" si="2"/>
        <v>MaxHp+6.00%</v>
      </c>
      <c r="AF37" s="5" t="str">
        <f t="shared" si="2"/>
        <v>MaxHp+7.00%</v>
      </c>
      <c r="AG37" s="5" t="str">
        <f t="shared" si="2"/>
        <v>MaxHp+8.00%</v>
      </c>
      <c r="AH37" s="5" t="str">
        <f t="shared" si="2"/>
        <v>MaxHp+9.00%</v>
      </c>
      <c r="AK37" s="5">
        <v>34</v>
      </c>
      <c r="AL37" s="5" t="s">
        <v>1293</v>
      </c>
    </row>
    <row r="38" spans="3:38" x14ac:dyDescent="0.2">
      <c r="C38" s="54">
        <v>304</v>
      </c>
      <c r="D38" s="55" t="s">
        <v>1322</v>
      </c>
      <c r="E38" s="52">
        <v>97</v>
      </c>
      <c r="F38" s="52">
        <v>397</v>
      </c>
      <c r="G38" s="5">
        <v>398</v>
      </c>
      <c r="H38" s="5">
        <v>399</v>
      </c>
      <c r="I38" s="5">
        <v>400</v>
      </c>
      <c r="J38" s="5">
        <v>401</v>
      </c>
      <c r="K38" s="5">
        <v>402</v>
      </c>
      <c r="L38" s="5">
        <v>403</v>
      </c>
      <c r="M38" s="5">
        <v>404</v>
      </c>
      <c r="N38" s="5">
        <v>405</v>
      </c>
      <c r="Q38" s="38"/>
      <c r="R38" s="38"/>
      <c r="S38" s="38"/>
      <c r="T38" s="38"/>
      <c r="U38" s="38"/>
      <c r="V38" s="38"/>
      <c r="W38" s="38"/>
      <c r="X38" s="38"/>
      <c r="Y38" s="38"/>
      <c r="Z38" s="5" t="str">
        <f t="shared" si="2"/>
        <v>MaxHp+1.00%</v>
      </c>
      <c r="AA38" s="5" t="str">
        <f t="shared" si="2"/>
        <v>MaxHp+2.00%</v>
      </c>
      <c r="AB38" s="5" t="str">
        <f t="shared" si="2"/>
        <v>MaxHp+3.00%</v>
      </c>
      <c r="AC38" s="5" t="str">
        <f t="shared" si="2"/>
        <v>MaxHp+4.00%</v>
      </c>
      <c r="AD38" s="5" t="str">
        <f t="shared" si="2"/>
        <v>MaxHp+5.00%</v>
      </c>
      <c r="AE38" s="5" t="str">
        <f t="shared" si="2"/>
        <v>MaxHp+6.00%</v>
      </c>
      <c r="AF38" s="5" t="str">
        <f t="shared" si="2"/>
        <v>MaxHp+7.00%</v>
      </c>
      <c r="AG38" s="5" t="str">
        <f t="shared" si="2"/>
        <v>MaxHp+8.00%</v>
      </c>
      <c r="AH38" s="5" t="str">
        <f t="shared" si="2"/>
        <v>MaxHp+9.00%</v>
      </c>
      <c r="AK38" s="5">
        <v>35</v>
      </c>
      <c r="AL38" s="5" t="s">
        <v>1295</v>
      </c>
    </row>
    <row r="39" spans="3:38" x14ac:dyDescent="0.2">
      <c r="C39" s="54">
        <v>305</v>
      </c>
      <c r="D39" s="55" t="s">
        <v>1323</v>
      </c>
      <c r="E39" s="52">
        <v>102</v>
      </c>
      <c r="F39" s="52">
        <v>409</v>
      </c>
      <c r="G39" s="5">
        <v>410</v>
      </c>
      <c r="H39" s="5">
        <v>411</v>
      </c>
      <c r="I39" s="5">
        <v>412</v>
      </c>
      <c r="J39" s="5">
        <v>413</v>
      </c>
      <c r="K39" s="5">
        <v>414</v>
      </c>
      <c r="L39" s="5">
        <v>415</v>
      </c>
      <c r="M39" s="5">
        <v>416</v>
      </c>
      <c r="N39" s="5">
        <v>417</v>
      </c>
      <c r="Q39" s="38"/>
      <c r="R39" s="38"/>
      <c r="S39" s="38"/>
      <c r="T39" s="38"/>
      <c r="U39" s="38"/>
      <c r="V39" s="38"/>
      <c r="W39" s="38"/>
      <c r="X39" s="38"/>
      <c r="Y39" s="38"/>
      <c r="Z39" s="5" t="str">
        <f t="shared" si="2"/>
        <v>MHurtAdd+100</v>
      </c>
      <c r="AA39" s="5" t="str">
        <f t="shared" si="2"/>
        <v>MHurtAdd+200</v>
      </c>
      <c r="AB39" s="5" t="str">
        <f t="shared" si="2"/>
        <v>MHurtAdd+300</v>
      </c>
      <c r="AC39" s="5" t="str">
        <f t="shared" si="2"/>
        <v>MHurtAdd+400</v>
      </c>
      <c r="AD39" s="5" t="str">
        <f t="shared" si="2"/>
        <v>MHurtAdd+500</v>
      </c>
      <c r="AE39" s="5" t="str">
        <f t="shared" si="2"/>
        <v>MHurtAdd+600</v>
      </c>
      <c r="AF39" s="5" t="str">
        <f t="shared" si="2"/>
        <v>MHurtAdd+700</v>
      </c>
      <c r="AG39" s="5" t="str">
        <f t="shared" si="2"/>
        <v>MHurtAdd+800</v>
      </c>
      <c r="AH39" s="5" t="str">
        <f t="shared" si="2"/>
        <v>MHurtAdd+900</v>
      </c>
      <c r="AK39" s="5">
        <v>36</v>
      </c>
      <c r="AL39" s="5" t="s">
        <v>1297</v>
      </c>
    </row>
    <row r="40" spans="3:38" x14ac:dyDescent="0.2">
      <c r="C40" s="54">
        <v>306</v>
      </c>
      <c r="D40" s="55" t="s">
        <v>1324</v>
      </c>
      <c r="E40" s="52">
        <v>102</v>
      </c>
      <c r="F40" s="52">
        <v>421</v>
      </c>
      <c r="G40" s="5">
        <v>422</v>
      </c>
      <c r="H40" s="5">
        <v>423</v>
      </c>
      <c r="I40" s="5">
        <v>424</v>
      </c>
      <c r="J40" s="5">
        <v>425</v>
      </c>
      <c r="K40" s="5">
        <v>426</v>
      </c>
      <c r="L40" s="5">
        <v>427</v>
      </c>
      <c r="M40" s="5">
        <v>428</v>
      </c>
      <c r="N40" s="5">
        <v>429</v>
      </c>
      <c r="Q40" s="38"/>
      <c r="R40" s="38"/>
      <c r="S40" s="38"/>
      <c r="T40" s="38"/>
      <c r="U40" s="38"/>
      <c r="V40" s="38"/>
      <c r="W40" s="38"/>
      <c r="X40" s="38"/>
      <c r="Y40" s="38"/>
      <c r="Z40" s="5" t="str">
        <f t="shared" si="2"/>
        <v>PHurtAdd+100</v>
      </c>
      <c r="AA40" s="5" t="str">
        <f t="shared" si="2"/>
        <v>PHurtAdd+200</v>
      </c>
      <c r="AB40" s="5" t="str">
        <f t="shared" si="2"/>
        <v>PHurtAdd+300</v>
      </c>
      <c r="AC40" s="5" t="str">
        <f t="shared" si="2"/>
        <v>PHurtAdd+400</v>
      </c>
      <c r="AD40" s="5" t="str">
        <f t="shared" si="2"/>
        <v>PHurtAdd+500</v>
      </c>
      <c r="AE40" s="5" t="str">
        <f t="shared" si="2"/>
        <v>PHurtAdd+600</v>
      </c>
      <c r="AF40" s="5" t="str">
        <f t="shared" si="2"/>
        <v>PHurtAdd+700</v>
      </c>
      <c r="AG40" s="5" t="str">
        <f t="shared" si="2"/>
        <v>PHurtAdd+800</v>
      </c>
      <c r="AH40" s="5" t="str">
        <f t="shared" si="2"/>
        <v>PHurtAdd+900</v>
      </c>
      <c r="AK40" s="5">
        <v>37</v>
      </c>
      <c r="AL40" s="5" t="s">
        <v>1325</v>
      </c>
    </row>
    <row r="41" spans="3:38" x14ac:dyDescent="0.2">
      <c r="C41" s="54">
        <v>307</v>
      </c>
      <c r="D41" s="55" t="s">
        <v>1326</v>
      </c>
      <c r="E41" s="52">
        <v>108</v>
      </c>
      <c r="F41" s="52">
        <v>433</v>
      </c>
      <c r="G41" s="5">
        <v>434</v>
      </c>
      <c r="H41" s="5">
        <v>435</v>
      </c>
      <c r="I41" s="5">
        <v>436</v>
      </c>
      <c r="J41" s="5">
        <v>437</v>
      </c>
      <c r="K41" s="5">
        <v>438</v>
      </c>
      <c r="L41" s="5">
        <v>439</v>
      </c>
      <c r="M41" s="5">
        <v>440</v>
      </c>
      <c r="N41" s="5">
        <v>441</v>
      </c>
      <c r="Q41" s="38"/>
      <c r="R41" s="38"/>
      <c r="S41" s="38"/>
      <c r="T41" s="38"/>
      <c r="U41" s="38"/>
      <c r="V41" s="38"/>
      <c r="W41" s="38"/>
      <c r="X41" s="38"/>
      <c r="Y41" s="38"/>
      <c r="Z41" s="5" t="str">
        <f t="shared" si="2"/>
        <v>BePHurtAttackAdd+100|BeMHurtAttackAdd+100</v>
      </c>
      <c r="AA41" s="5" t="str">
        <f t="shared" si="2"/>
        <v>BePHurtAttackAdd+200|BeMHurtAttackAdd+200</v>
      </c>
      <c r="AB41" s="5" t="str">
        <f t="shared" si="2"/>
        <v>BePHurtAttackAdd+300|BeMHurtAttackAdd+300</v>
      </c>
      <c r="AC41" s="5" t="str">
        <f t="shared" si="2"/>
        <v>BePHurtAttackAdd+400|BeMHurtAttackAdd+400</v>
      </c>
      <c r="AD41" s="5" t="str">
        <f t="shared" si="2"/>
        <v>BePHurtAttackAdd+500|BeMHurtAttackAdd+500</v>
      </c>
      <c r="AE41" s="5" t="str">
        <f t="shared" si="2"/>
        <v>BePHurtAttackAdd+600|BeMHurtAttackAdd+600</v>
      </c>
      <c r="AF41" s="5" t="str">
        <f t="shared" si="2"/>
        <v>BePHurtAttackAdd+700|BeMHurtAttackAdd+700</v>
      </c>
      <c r="AG41" s="5" t="str">
        <f t="shared" si="2"/>
        <v>BePHurtAttackAdd+800|BeMHurtAttackAdd+800</v>
      </c>
      <c r="AH41" s="5" t="str">
        <f t="shared" si="2"/>
        <v>BePHurtAttackAdd+900|BeMHurtAttackAdd+900</v>
      </c>
      <c r="AK41" s="5">
        <v>38</v>
      </c>
      <c r="AL41" s="5" t="s">
        <v>1327</v>
      </c>
    </row>
    <row r="42" spans="3:38" x14ac:dyDescent="0.2">
      <c r="C42" s="54">
        <v>308</v>
      </c>
      <c r="D42" s="55" t="s">
        <v>1328</v>
      </c>
      <c r="E42" s="52">
        <v>108</v>
      </c>
      <c r="F42" s="52">
        <v>445</v>
      </c>
      <c r="G42" s="5">
        <v>446</v>
      </c>
      <c r="H42" s="5">
        <v>447</v>
      </c>
      <c r="I42" s="5">
        <v>448</v>
      </c>
      <c r="J42" s="5">
        <v>449</v>
      </c>
      <c r="K42" s="5">
        <v>450</v>
      </c>
      <c r="L42" s="5">
        <v>451</v>
      </c>
      <c r="M42" s="5">
        <v>452</v>
      </c>
      <c r="N42" s="5">
        <v>453</v>
      </c>
      <c r="Q42" s="38"/>
      <c r="R42" s="38"/>
      <c r="S42" s="38"/>
      <c r="T42" s="38"/>
      <c r="U42" s="38"/>
      <c r="V42" s="38"/>
      <c r="W42" s="38"/>
      <c r="X42" s="38"/>
      <c r="Y42" s="38"/>
      <c r="Z42" s="5" t="str">
        <f t="shared" si="2"/>
        <v>BePHurtAttackAdd+100|BeMHurtAttackAdd+100</v>
      </c>
      <c r="AA42" s="5" t="str">
        <f t="shared" si="2"/>
        <v>BePHurtAttackAdd+200|BeMHurtAttackAdd+200</v>
      </c>
      <c r="AB42" s="5" t="str">
        <f t="shared" si="2"/>
        <v>BePHurtAttackAdd+300|BeMHurtAttackAdd+300</v>
      </c>
      <c r="AC42" s="5" t="str">
        <f t="shared" si="2"/>
        <v>BePHurtAttackAdd+400|BeMHurtAttackAdd+400</v>
      </c>
      <c r="AD42" s="5" t="str">
        <f t="shared" si="2"/>
        <v>BePHurtAttackAdd+500|BeMHurtAttackAdd+500</v>
      </c>
      <c r="AE42" s="5" t="str">
        <f t="shared" si="2"/>
        <v>BePHurtAttackAdd+600|BeMHurtAttackAdd+600</v>
      </c>
      <c r="AF42" s="5" t="str">
        <f t="shared" si="2"/>
        <v>BePHurtAttackAdd+700|BeMHurtAttackAdd+700</v>
      </c>
      <c r="AG42" s="5" t="str">
        <f t="shared" si="2"/>
        <v>BePHurtAttackAdd+800|BeMHurtAttackAdd+800</v>
      </c>
      <c r="AH42" s="5" t="str">
        <f t="shared" si="2"/>
        <v>BePHurtAttackAdd+900|BeMHurtAttackAdd+900</v>
      </c>
      <c r="AK42" s="5">
        <v>39</v>
      </c>
      <c r="AL42" s="5" t="s">
        <v>1329</v>
      </c>
    </row>
    <row r="43" spans="3:38" x14ac:dyDescent="0.2">
      <c r="C43" s="54">
        <v>309</v>
      </c>
      <c r="D43" s="55" t="s">
        <v>1330</v>
      </c>
      <c r="E43" s="52">
        <v>114</v>
      </c>
      <c r="Q43" s="38"/>
      <c r="R43" s="38"/>
      <c r="S43" s="38"/>
      <c r="T43" s="38"/>
      <c r="U43" s="38"/>
      <c r="V43" s="38"/>
      <c r="W43" s="38"/>
      <c r="X43" s="38"/>
      <c r="Y43" s="38"/>
      <c r="AK43" s="5">
        <v>40</v>
      </c>
      <c r="AL43" s="5" t="s">
        <v>1331</v>
      </c>
    </row>
    <row r="44" spans="3:38" x14ac:dyDescent="0.2">
      <c r="C44" s="54">
        <v>310</v>
      </c>
      <c r="D44" s="55" t="s">
        <v>1332</v>
      </c>
      <c r="E44" s="52">
        <v>114</v>
      </c>
      <c r="Q44" s="38"/>
      <c r="R44" s="38"/>
      <c r="S44" s="38"/>
      <c r="T44" s="38"/>
      <c r="U44" s="38"/>
      <c r="V44" s="38"/>
      <c r="W44" s="38"/>
      <c r="X44" s="38"/>
      <c r="Y44" s="38"/>
      <c r="AK44" s="5">
        <v>41</v>
      </c>
      <c r="AL44" s="5" t="s">
        <v>1333</v>
      </c>
    </row>
    <row r="45" spans="3:38" x14ac:dyDescent="0.2">
      <c r="C45" s="54">
        <v>311</v>
      </c>
      <c r="D45" s="55" t="s">
        <v>1334</v>
      </c>
      <c r="E45" s="52">
        <v>120</v>
      </c>
      <c r="Q45" s="38"/>
      <c r="R45" s="38"/>
      <c r="S45" s="38"/>
      <c r="T45" s="38"/>
      <c r="U45" s="38"/>
      <c r="V45" s="38"/>
      <c r="W45" s="38"/>
      <c r="X45" s="38"/>
      <c r="Y45" s="38"/>
      <c r="AK45" s="5">
        <v>42</v>
      </c>
      <c r="AL45" s="5" t="s">
        <v>1335</v>
      </c>
    </row>
    <row r="46" spans="3:38" x14ac:dyDescent="0.2">
      <c r="C46" s="54">
        <v>312</v>
      </c>
      <c r="D46" s="55" t="s">
        <v>1336</v>
      </c>
      <c r="E46" s="52">
        <v>120</v>
      </c>
      <c r="Q46" s="38"/>
      <c r="R46" s="38"/>
      <c r="S46" s="38"/>
      <c r="T46" s="38"/>
      <c r="U46" s="38"/>
      <c r="V46" s="38"/>
      <c r="W46" s="38"/>
      <c r="X46" s="38"/>
      <c r="Y46" s="38"/>
      <c r="AK46" s="5">
        <v>43</v>
      </c>
      <c r="AL46" s="5" t="s">
        <v>1337</v>
      </c>
    </row>
    <row r="47" spans="3:38" x14ac:dyDescent="0.2">
      <c r="Q47" s="38"/>
      <c r="R47" s="38"/>
      <c r="S47" s="38"/>
      <c r="T47" s="38"/>
      <c r="U47" s="38"/>
      <c r="V47" s="38"/>
      <c r="W47" s="38"/>
      <c r="X47" s="38"/>
      <c r="Y47" s="38"/>
      <c r="AK47" s="5">
        <v>44</v>
      </c>
      <c r="AL47" s="5" t="s">
        <v>1338</v>
      </c>
    </row>
    <row r="48" spans="3:38" x14ac:dyDescent="0.2">
      <c r="Q48" s="38"/>
      <c r="R48" s="38"/>
      <c r="S48" s="38"/>
      <c r="T48" s="38"/>
      <c r="U48" s="38"/>
      <c r="V48" s="38"/>
      <c r="W48" s="38"/>
      <c r="X48" s="38"/>
      <c r="Y48" s="38"/>
      <c r="AK48" s="5">
        <v>45</v>
      </c>
      <c r="AL48" s="5" t="s">
        <v>1339</v>
      </c>
    </row>
    <row r="49" spans="17:38" x14ac:dyDescent="0.2">
      <c r="Q49" s="38"/>
      <c r="R49" s="38"/>
      <c r="S49" s="38"/>
      <c r="T49" s="38"/>
      <c r="U49" s="38"/>
      <c r="V49" s="38"/>
      <c r="W49" s="38"/>
      <c r="X49" s="38"/>
      <c r="Y49" s="38"/>
      <c r="AK49" s="5">
        <v>46</v>
      </c>
      <c r="AL49" s="5" t="s">
        <v>1340</v>
      </c>
    </row>
    <row r="50" spans="17:38" x14ac:dyDescent="0.2">
      <c r="AK50" s="5">
        <v>47</v>
      </c>
      <c r="AL50" s="5" t="s">
        <v>1341</v>
      </c>
    </row>
    <row r="51" spans="17:38" x14ac:dyDescent="0.2">
      <c r="AK51" s="5">
        <v>48</v>
      </c>
      <c r="AL51" s="5" t="s">
        <v>1342</v>
      </c>
    </row>
    <row r="52" spans="17:38" x14ac:dyDescent="0.2">
      <c r="AK52" s="5">
        <v>49</v>
      </c>
      <c r="AL52" s="5" t="s">
        <v>1325</v>
      </c>
    </row>
    <row r="53" spans="17:38" x14ac:dyDescent="0.2">
      <c r="AK53" s="5">
        <v>50</v>
      </c>
      <c r="AL53" s="5" t="s">
        <v>1327</v>
      </c>
    </row>
    <row r="54" spans="17:38" x14ac:dyDescent="0.2">
      <c r="AK54" s="5">
        <v>51</v>
      </c>
      <c r="AL54" s="5" t="s">
        <v>1329</v>
      </c>
    </row>
    <row r="55" spans="17:38" x14ac:dyDescent="0.2">
      <c r="AK55" s="5">
        <v>52</v>
      </c>
      <c r="AL55" s="5" t="s">
        <v>1331</v>
      </c>
    </row>
    <row r="56" spans="17:38" x14ac:dyDescent="0.2">
      <c r="AK56" s="5">
        <v>53</v>
      </c>
      <c r="AL56" s="5" t="s">
        <v>1333</v>
      </c>
    </row>
    <row r="57" spans="17:38" x14ac:dyDescent="0.2">
      <c r="AK57" s="5">
        <v>54</v>
      </c>
      <c r="AL57" s="5" t="s">
        <v>1335</v>
      </c>
    </row>
    <row r="58" spans="17:38" x14ac:dyDescent="0.2">
      <c r="AK58" s="5">
        <v>55</v>
      </c>
      <c r="AL58" s="5" t="s">
        <v>1337</v>
      </c>
    </row>
    <row r="59" spans="17:38" x14ac:dyDescent="0.2">
      <c r="AK59" s="5">
        <v>56</v>
      </c>
      <c r="AL59" s="5" t="s">
        <v>1338</v>
      </c>
    </row>
    <row r="60" spans="17:38" x14ac:dyDescent="0.2">
      <c r="AK60" s="5">
        <v>57</v>
      </c>
      <c r="AL60" s="5" t="s">
        <v>1339</v>
      </c>
    </row>
    <row r="61" spans="17:38" x14ac:dyDescent="0.2">
      <c r="AK61" s="5">
        <v>58</v>
      </c>
      <c r="AL61" s="5" t="s">
        <v>1340</v>
      </c>
    </row>
    <row r="62" spans="17:38" x14ac:dyDescent="0.2">
      <c r="AK62" s="5">
        <v>59</v>
      </c>
      <c r="AL62" s="5" t="s">
        <v>1341</v>
      </c>
    </row>
    <row r="63" spans="17:38" x14ac:dyDescent="0.2">
      <c r="AK63" s="5">
        <v>60</v>
      </c>
      <c r="AL63" s="5" t="s">
        <v>1342</v>
      </c>
    </row>
    <row r="64" spans="17:38" x14ac:dyDescent="0.2">
      <c r="AK64" s="5">
        <v>61</v>
      </c>
      <c r="AL64" s="5" t="s">
        <v>1325</v>
      </c>
    </row>
    <row r="65" spans="37:38" x14ac:dyDescent="0.2">
      <c r="AK65" s="5">
        <v>62</v>
      </c>
      <c r="AL65" s="5" t="s">
        <v>1327</v>
      </c>
    </row>
    <row r="66" spans="37:38" x14ac:dyDescent="0.2">
      <c r="AK66" s="5">
        <v>63</v>
      </c>
      <c r="AL66" s="5" t="s">
        <v>1329</v>
      </c>
    </row>
    <row r="67" spans="37:38" x14ac:dyDescent="0.2">
      <c r="AK67" s="5">
        <v>64</v>
      </c>
      <c r="AL67" s="5" t="s">
        <v>1331</v>
      </c>
    </row>
    <row r="68" spans="37:38" x14ac:dyDescent="0.2">
      <c r="AK68" s="5">
        <v>65</v>
      </c>
      <c r="AL68" s="5" t="s">
        <v>1333</v>
      </c>
    </row>
    <row r="69" spans="37:38" x14ac:dyDescent="0.2">
      <c r="AK69" s="5">
        <v>66</v>
      </c>
      <c r="AL69" s="5" t="s">
        <v>1335</v>
      </c>
    </row>
    <row r="70" spans="37:38" x14ac:dyDescent="0.2">
      <c r="AK70" s="5">
        <v>67</v>
      </c>
      <c r="AL70" s="5" t="s">
        <v>1337</v>
      </c>
    </row>
    <row r="71" spans="37:38" x14ac:dyDescent="0.2">
      <c r="AK71" s="5">
        <v>68</v>
      </c>
      <c r="AL71" s="5" t="s">
        <v>1338</v>
      </c>
    </row>
    <row r="72" spans="37:38" x14ac:dyDescent="0.2">
      <c r="AK72" s="5">
        <v>69</v>
      </c>
      <c r="AL72" s="5" t="s">
        <v>1339</v>
      </c>
    </row>
    <row r="73" spans="37:38" x14ac:dyDescent="0.2">
      <c r="AK73" s="5">
        <v>70</v>
      </c>
      <c r="AL73" s="5" t="s">
        <v>1340</v>
      </c>
    </row>
    <row r="74" spans="37:38" x14ac:dyDescent="0.2">
      <c r="AK74" s="5">
        <v>71</v>
      </c>
      <c r="AL74" s="5" t="s">
        <v>1341</v>
      </c>
    </row>
    <row r="75" spans="37:38" x14ac:dyDescent="0.2">
      <c r="AK75" s="5">
        <v>72</v>
      </c>
      <c r="AL75" s="5" t="s">
        <v>1342</v>
      </c>
    </row>
    <row r="76" spans="37:38" x14ac:dyDescent="0.2">
      <c r="AK76" s="5">
        <v>73</v>
      </c>
      <c r="AL76" s="5" t="s">
        <v>1343</v>
      </c>
    </row>
    <row r="77" spans="37:38" x14ac:dyDescent="0.2">
      <c r="AK77" s="5">
        <v>74</v>
      </c>
      <c r="AL77" s="5" t="s">
        <v>1344</v>
      </c>
    </row>
    <row r="78" spans="37:38" x14ac:dyDescent="0.2">
      <c r="AK78" s="5">
        <v>75</v>
      </c>
      <c r="AL78" s="5" t="s">
        <v>1345</v>
      </c>
    </row>
    <row r="79" spans="37:38" x14ac:dyDescent="0.2">
      <c r="AK79" s="5">
        <v>76</v>
      </c>
      <c r="AL79" s="5" t="s">
        <v>1346</v>
      </c>
    </row>
    <row r="80" spans="37:38" x14ac:dyDescent="0.2">
      <c r="AK80" s="5">
        <v>77</v>
      </c>
      <c r="AL80" s="5" t="s">
        <v>1347</v>
      </c>
    </row>
    <row r="81" spans="37:38" x14ac:dyDescent="0.2">
      <c r="AK81" s="5">
        <v>78</v>
      </c>
      <c r="AL81" s="5" t="s">
        <v>1348</v>
      </c>
    </row>
    <row r="82" spans="37:38" x14ac:dyDescent="0.2">
      <c r="AK82" s="5">
        <v>79</v>
      </c>
      <c r="AL82" s="5" t="s">
        <v>1349</v>
      </c>
    </row>
    <row r="83" spans="37:38" x14ac:dyDescent="0.2">
      <c r="AK83" s="5">
        <v>80</v>
      </c>
      <c r="AL83" s="5" t="s">
        <v>1350</v>
      </c>
    </row>
    <row r="84" spans="37:38" x14ac:dyDescent="0.2">
      <c r="AK84" s="5">
        <v>81</v>
      </c>
      <c r="AL84" s="5" t="s">
        <v>1351</v>
      </c>
    </row>
    <row r="85" spans="37:38" x14ac:dyDescent="0.2">
      <c r="AK85" s="5">
        <v>82</v>
      </c>
      <c r="AL85" s="5" t="s">
        <v>1352</v>
      </c>
    </row>
    <row r="86" spans="37:38" x14ac:dyDescent="0.2">
      <c r="AK86" s="5">
        <v>83</v>
      </c>
      <c r="AL86" s="5" t="s">
        <v>1353</v>
      </c>
    </row>
    <row r="87" spans="37:38" x14ac:dyDescent="0.2">
      <c r="AK87" s="5">
        <v>84</v>
      </c>
      <c r="AL87" s="5" t="s">
        <v>1354</v>
      </c>
    </row>
    <row r="88" spans="37:38" x14ac:dyDescent="0.2">
      <c r="AL88" s="5" t="s">
        <v>21</v>
      </c>
    </row>
    <row r="89" spans="37:38" x14ac:dyDescent="0.2">
      <c r="AL89" s="5" t="s">
        <v>21</v>
      </c>
    </row>
    <row r="90" spans="37:38" x14ac:dyDescent="0.2">
      <c r="AL90" s="5" t="s">
        <v>21</v>
      </c>
    </row>
    <row r="91" spans="37:38" x14ac:dyDescent="0.2">
      <c r="AL91" s="5" t="s">
        <v>21</v>
      </c>
    </row>
    <row r="92" spans="37:38" x14ac:dyDescent="0.2">
      <c r="AL92" s="5" t="s">
        <v>21</v>
      </c>
    </row>
    <row r="93" spans="37:38" x14ac:dyDescent="0.2">
      <c r="AL93" s="5" t="s">
        <v>21</v>
      </c>
    </row>
    <row r="94" spans="37:38" x14ac:dyDescent="0.2">
      <c r="AL94" s="5" t="s">
        <v>21</v>
      </c>
    </row>
    <row r="95" spans="37:38" x14ac:dyDescent="0.2">
      <c r="AL95" s="5" t="s">
        <v>21</v>
      </c>
    </row>
    <row r="96" spans="37:38" x14ac:dyDescent="0.2">
      <c r="AL96" s="5" t="s">
        <v>21</v>
      </c>
    </row>
    <row r="97" spans="37:38" x14ac:dyDescent="0.2">
      <c r="AL97" s="5" t="s">
        <v>21</v>
      </c>
    </row>
    <row r="98" spans="37:38" x14ac:dyDescent="0.2">
      <c r="AL98" s="5" t="s">
        <v>21</v>
      </c>
    </row>
    <row r="99" spans="37:38" x14ac:dyDescent="0.2">
      <c r="AL99" s="5" t="s">
        <v>21</v>
      </c>
    </row>
    <row r="100" spans="37:38" x14ac:dyDescent="0.2">
      <c r="AK100" s="5">
        <v>97</v>
      </c>
      <c r="AL100" s="5" t="s">
        <v>1355</v>
      </c>
    </row>
    <row r="101" spans="37:38" x14ac:dyDescent="0.2">
      <c r="AK101" s="5">
        <v>98</v>
      </c>
      <c r="AL101" s="5" t="s">
        <v>1356</v>
      </c>
    </row>
    <row r="102" spans="37:38" x14ac:dyDescent="0.2">
      <c r="AK102" s="5">
        <v>99</v>
      </c>
      <c r="AL102" s="5" t="s">
        <v>1357</v>
      </c>
    </row>
    <row r="103" spans="37:38" x14ac:dyDescent="0.2">
      <c r="AK103" s="5">
        <v>100</v>
      </c>
      <c r="AL103" s="5" t="s">
        <v>1358</v>
      </c>
    </row>
    <row r="104" spans="37:38" x14ac:dyDescent="0.2">
      <c r="AK104" s="5">
        <v>101</v>
      </c>
      <c r="AL104" s="5" t="s">
        <v>1359</v>
      </c>
    </row>
    <row r="105" spans="37:38" x14ac:dyDescent="0.2">
      <c r="AK105" s="5">
        <v>102</v>
      </c>
      <c r="AL105" s="5" t="s">
        <v>1360</v>
      </c>
    </row>
    <row r="106" spans="37:38" x14ac:dyDescent="0.2">
      <c r="AK106" s="5">
        <v>103</v>
      </c>
      <c r="AL106" s="5" t="s">
        <v>1361</v>
      </c>
    </row>
    <row r="107" spans="37:38" x14ac:dyDescent="0.2">
      <c r="AK107" s="5">
        <v>104</v>
      </c>
      <c r="AL107" s="5" t="s">
        <v>1362</v>
      </c>
    </row>
    <row r="108" spans="37:38" x14ac:dyDescent="0.2">
      <c r="AK108" s="5">
        <v>105</v>
      </c>
      <c r="AL108" s="5" t="s">
        <v>1363</v>
      </c>
    </row>
    <row r="109" spans="37:38" x14ac:dyDescent="0.2">
      <c r="AK109" s="5">
        <v>106</v>
      </c>
      <c r="AL109" s="5" t="s">
        <v>1364</v>
      </c>
    </row>
    <row r="110" spans="37:38" x14ac:dyDescent="0.2">
      <c r="AK110" s="5">
        <v>107</v>
      </c>
      <c r="AL110" s="5" t="s">
        <v>1365</v>
      </c>
    </row>
    <row r="111" spans="37:38" x14ac:dyDescent="0.2">
      <c r="AK111" s="5">
        <v>108</v>
      </c>
      <c r="AL111" s="5" t="s">
        <v>1366</v>
      </c>
    </row>
    <row r="112" spans="37:38" x14ac:dyDescent="0.2">
      <c r="AK112" s="5">
        <v>109</v>
      </c>
      <c r="AL112" s="5" t="s">
        <v>1367</v>
      </c>
    </row>
    <row r="113" spans="37:38" x14ac:dyDescent="0.2">
      <c r="AK113" s="5">
        <v>110</v>
      </c>
      <c r="AL113" s="5" t="s">
        <v>1368</v>
      </c>
    </row>
    <row r="114" spans="37:38" x14ac:dyDescent="0.2">
      <c r="AK114" s="5">
        <v>111</v>
      </c>
      <c r="AL114" s="5" t="s">
        <v>1369</v>
      </c>
    </row>
    <row r="115" spans="37:38" x14ac:dyDescent="0.2">
      <c r="AK115" s="5">
        <v>112</v>
      </c>
      <c r="AL115" s="5" t="s">
        <v>1370</v>
      </c>
    </row>
    <row r="116" spans="37:38" x14ac:dyDescent="0.2">
      <c r="AK116" s="5">
        <v>113</v>
      </c>
      <c r="AL116" s="5" t="s">
        <v>1371</v>
      </c>
    </row>
    <row r="117" spans="37:38" x14ac:dyDescent="0.2">
      <c r="AK117" s="5">
        <v>114</v>
      </c>
      <c r="AL117" s="5" t="s">
        <v>1372</v>
      </c>
    </row>
    <row r="118" spans="37:38" x14ac:dyDescent="0.2">
      <c r="AK118" s="5">
        <v>115</v>
      </c>
      <c r="AL118" s="5" t="s">
        <v>1373</v>
      </c>
    </row>
    <row r="119" spans="37:38" x14ac:dyDescent="0.2">
      <c r="AK119" s="5">
        <v>116</v>
      </c>
      <c r="AL119" s="5" t="s">
        <v>1374</v>
      </c>
    </row>
    <row r="120" spans="37:38" x14ac:dyDescent="0.2">
      <c r="AK120" s="5">
        <v>117</v>
      </c>
      <c r="AL120" s="5" t="s">
        <v>1375</v>
      </c>
    </row>
    <row r="121" spans="37:38" x14ac:dyDescent="0.2">
      <c r="AK121" s="5">
        <v>118</v>
      </c>
      <c r="AL121" s="5" t="s">
        <v>1376</v>
      </c>
    </row>
    <row r="122" spans="37:38" x14ac:dyDescent="0.2">
      <c r="AK122" s="5">
        <v>119</v>
      </c>
      <c r="AL122" s="5" t="s">
        <v>1377</v>
      </c>
    </row>
    <row r="123" spans="37:38" x14ac:dyDescent="0.2">
      <c r="AK123" s="5">
        <v>120</v>
      </c>
      <c r="AL123" s="5" t="s">
        <v>1378</v>
      </c>
    </row>
    <row r="124" spans="37:38" x14ac:dyDescent="0.2">
      <c r="AK124" s="5">
        <v>121</v>
      </c>
      <c r="AL124" s="5" t="s">
        <v>1379</v>
      </c>
    </row>
    <row r="125" spans="37:38" x14ac:dyDescent="0.2">
      <c r="AK125" s="5">
        <v>122</v>
      </c>
      <c r="AL125" s="5" t="s">
        <v>1380</v>
      </c>
    </row>
    <row r="126" spans="37:38" x14ac:dyDescent="0.2">
      <c r="AK126" s="5">
        <v>123</v>
      </c>
      <c r="AL126" s="5" t="s">
        <v>1381</v>
      </c>
    </row>
    <row r="127" spans="37:38" x14ac:dyDescent="0.2">
      <c r="AK127" s="5">
        <v>124</v>
      </c>
      <c r="AL127" s="5" t="s">
        <v>1382</v>
      </c>
    </row>
    <row r="128" spans="37:38" x14ac:dyDescent="0.2">
      <c r="AK128" s="5">
        <v>125</v>
      </c>
      <c r="AL128" s="5" t="s">
        <v>1383</v>
      </c>
    </row>
    <row r="129" spans="37:38" x14ac:dyDescent="0.2">
      <c r="AK129" s="5">
        <v>126</v>
      </c>
      <c r="AL129" s="5" t="s">
        <v>1384</v>
      </c>
    </row>
    <row r="130" spans="37:38" x14ac:dyDescent="0.2">
      <c r="AK130" s="5">
        <v>127</v>
      </c>
      <c r="AL130" s="5" t="s">
        <v>1385</v>
      </c>
    </row>
    <row r="131" spans="37:38" x14ac:dyDescent="0.2">
      <c r="AK131" s="5">
        <v>128</v>
      </c>
      <c r="AL131" s="5" t="s">
        <v>1386</v>
      </c>
    </row>
    <row r="132" spans="37:38" x14ac:dyDescent="0.2">
      <c r="AK132" s="5">
        <v>129</v>
      </c>
      <c r="AL132" s="5" t="s">
        <v>1387</v>
      </c>
    </row>
    <row r="133" spans="37:38" x14ac:dyDescent="0.2">
      <c r="AK133" s="5">
        <v>130</v>
      </c>
      <c r="AL133" s="5" t="s">
        <v>1388</v>
      </c>
    </row>
    <row r="134" spans="37:38" x14ac:dyDescent="0.2">
      <c r="AK134" s="5">
        <v>131</v>
      </c>
      <c r="AL134" s="5" t="s">
        <v>1389</v>
      </c>
    </row>
    <row r="135" spans="37:38" x14ac:dyDescent="0.2">
      <c r="AK135" s="5">
        <v>132</v>
      </c>
      <c r="AL135" s="5" t="s">
        <v>1390</v>
      </c>
    </row>
    <row r="136" spans="37:38" x14ac:dyDescent="0.2">
      <c r="AK136" s="5">
        <v>133</v>
      </c>
      <c r="AL136" s="5" t="s">
        <v>1391</v>
      </c>
    </row>
    <row r="137" spans="37:38" x14ac:dyDescent="0.2">
      <c r="AK137" s="5">
        <v>134</v>
      </c>
      <c r="AL137" s="5" t="s">
        <v>1392</v>
      </c>
    </row>
    <row r="138" spans="37:38" x14ac:dyDescent="0.2">
      <c r="AK138" s="5">
        <v>135</v>
      </c>
      <c r="AL138" s="5" t="s">
        <v>1393</v>
      </c>
    </row>
    <row r="139" spans="37:38" x14ac:dyDescent="0.2">
      <c r="AK139" s="5">
        <v>136</v>
      </c>
      <c r="AL139" s="5" t="s">
        <v>1394</v>
      </c>
    </row>
    <row r="140" spans="37:38" x14ac:dyDescent="0.2">
      <c r="AK140" s="5">
        <v>137</v>
      </c>
      <c r="AL140" s="5" t="s">
        <v>1395</v>
      </c>
    </row>
    <row r="141" spans="37:38" x14ac:dyDescent="0.2">
      <c r="AK141" s="5">
        <v>138</v>
      </c>
      <c r="AL141" s="5" t="s">
        <v>1396</v>
      </c>
    </row>
    <row r="142" spans="37:38" x14ac:dyDescent="0.2">
      <c r="AK142" s="5">
        <v>139</v>
      </c>
      <c r="AL142" s="5" t="s">
        <v>1397</v>
      </c>
    </row>
    <row r="143" spans="37:38" x14ac:dyDescent="0.2">
      <c r="AK143" s="5">
        <v>140</v>
      </c>
      <c r="AL143" s="5" t="s">
        <v>1398</v>
      </c>
    </row>
    <row r="144" spans="37:38" x14ac:dyDescent="0.2">
      <c r="AK144" s="5">
        <v>141</v>
      </c>
      <c r="AL144" s="5" t="s">
        <v>1399</v>
      </c>
    </row>
    <row r="145" spans="37:38" x14ac:dyDescent="0.2">
      <c r="AK145" s="5">
        <v>142</v>
      </c>
      <c r="AL145" s="5" t="s">
        <v>1400</v>
      </c>
    </row>
    <row r="146" spans="37:38" x14ac:dyDescent="0.2">
      <c r="AK146" s="5">
        <v>143</v>
      </c>
      <c r="AL146" s="5" t="s">
        <v>1401</v>
      </c>
    </row>
    <row r="147" spans="37:38" x14ac:dyDescent="0.2">
      <c r="AK147" s="5">
        <v>144</v>
      </c>
      <c r="AL147" s="5" t="s">
        <v>1402</v>
      </c>
    </row>
    <row r="148" spans="37:38" x14ac:dyDescent="0.2">
      <c r="AK148" s="5">
        <v>145</v>
      </c>
      <c r="AL148" s="5" t="s">
        <v>1403</v>
      </c>
    </row>
    <row r="149" spans="37:38" x14ac:dyDescent="0.2">
      <c r="AK149" s="5">
        <v>146</v>
      </c>
      <c r="AL149" s="5" t="s">
        <v>1404</v>
      </c>
    </row>
    <row r="150" spans="37:38" x14ac:dyDescent="0.2">
      <c r="AK150" s="5">
        <v>147</v>
      </c>
      <c r="AL150" s="5" t="s">
        <v>1405</v>
      </c>
    </row>
    <row r="151" spans="37:38" x14ac:dyDescent="0.2">
      <c r="AK151" s="5">
        <v>148</v>
      </c>
      <c r="AL151" s="5" t="s">
        <v>1406</v>
      </c>
    </row>
    <row r="152" spans="37:38" x14ac:dyDescent="0.2">
      <c r="AK152" s="5">
        <v>149</v>
      </c>
      <c r="AL152" s="5" t="s">
        <v>1407</v>
      </c>
    </row>
    <row r="153" spans="37:38" x14ac:dyDescent="0.2">
      <c r="AK153" s="5">
        <v>150</v>
      </c>
      <c r="AL153" s="5" t="s">
        <v>1408</v>
      </c>
    </row>
    <row r="154" spans="37:38" x14ac:dyDescent="0.2">
      <c r="AK154" s="5">
        <v>151</v>
      </c>
      <c r="AL154" s="5" t="s">
        <v>1409</v>
      </c>
    </row>
    <row r="155" spans="37:38" x14ac:dyDescent="0.2">
      <c r="AK155" s="5">
        <v>152</v>
      </c>
      <c r="AL155" s="5" t="s">
        <v>1410</v>
      </c>
    </row>
    <row r="156" spans="37:38" x14ac:dyDescent="0.2">
      <c r="AK156" s="5">
        <v>153</v>
      </c>
      <c r="AL156" s="5" t="s">
        <v>1411</v>
      </c>
    </row>
    <row r="157" spans="37:38" x14ac:dyDescent="0.2">
      <c r="AK157" s="5">
        <v>154</v>
      </c>
      <c r="AL157" s="5" t="s">
        <v>1412</v>
      </c>
    </row>
    <row r="158" spans="37:38" x14ac:dyDescent="0.2">
      <c r="AK158" s="5">
        <v>155</v>
      </c>
      <c r="AL158" s="5" t="s">
        <v>1413</v>
      </c>
    </row>
    <row r="159" spans="37:38" x14ac:dyDescent="0.2">
      <c r="AK159" s="5">
        <v>156</v>
      </c>
      <c r="AL159" s="5" t="s">
        <v>1414</v>
      </c>
    </row>
    <row r="160" spans="37:38" x14ac:dyDescent="0.2">
      <c r="AK160" s="5">
        <v>157</v>
      </c>
      <c r="AL160" s="5" t="s">
        <v>1403</v>
      </c>
    </row>
    <row r="161" spans="37:38" x14ac:dyDescent="0.2">
      <c r="AK161" s="5">
        <v>158</v>
      </c>
      <c r="AL161" s="5" t="s">
        <v>1404</v>
      </c>
    </row>
    <row r="162" spans="37:38" x14ac:dyDescent="0.2">
      <c r="AK162" s="5">
        <v>159</v>
      </c>
      <c r="AL162" s="5" t="s">
        <v>1405</v>
      </c>
    </row>
    <row r="163" spans="37:38" x14ac:dyDescent="0.2">
      <c r="AK163" s="5">
        <v>160</v>
      </c>
      <c r="AL163" s="5" t="s">
        <v>1406</v>
      </c>
    </row>
    <row r="164" spans="37:38" x14ac:dyDescent="0.2">
      <c r="AK164" s="5">
        <v>161</v>
      </c>
      <c r="AL164" s="5" t="s">
        <v>1407</v>
      </c>
    </row>
    <row r="165" spans="37:38" x14ac:dyDescent="0.2">
      <c r="AK165" s="5">
        <v>162</v>
      </c>
      <c r="AL165" s="5" t="s">
        <v>1408</v>
      </c>
    </row>
    <row r="166" spans="37:38" x14ac:dyDescent="0.2">
      <c r="AK166" s="5">
        <v>163</v>
      </c>
      <c r="AL166" s="5" t="s">
        <v>1409</v>
      </c>
    </row>
    <row r="167" spans="37:38" x14ac:dyDescent="0.2">
      <c r="AK167" s="5">
        <v>164</v>
      </c>
      <c r="AL167" s="5" t="s">
        <v>1410</v>
      </c>
    </row>
    <row r="168" spans="37:38" x14ac:dyDescent="0.2">
      <c r="AK168" s="5">
        <v>165</v>
      </c>
      <c r="AL168" s="5" t="s">
        <v>1411</v>
      </c>
    </row>
    <row r="169" spans="37:38" x14ac:dyDescent="0.2">
      <c r="AK169" s="5">
        <v>166</v>
      </c>
      <c r="AL169" s="5" t="s">
        <v>1412</v>
      </c>
    </row>
    <row r="170" spans="37:38" x14ac:dyDescent="0.2">
      <c r="AK170" s="5">
        <v>167</v>
      </c>
      <c r="AL170" s="5" t="s">
        <v>1413</v>
      </c>
    </row>
    <row r="171" spans="37:38" x14ac:dyDescent="0.2">
      <c r="AK171" s="5">
        <v>168</v>
      </c>
      <c r="AL171" s="5" t="s">
        <v>1414</v>
      </c>
    </row>
    <row r="172" spans="37:38" x14ac:dyDescent="0.2">
      <c r="AK172" s="5">
        <v>169</v>
      </c>
      <c r="AL172" s="5" t="s">
        <v>1403</v>
      </c>
    </row>
    <row r="173" spans="37:38" x14ac:dyDescent="0.2">
      <c r="AK173" s="5">
        <v>170</v>
      </c>
      <c r="AL173" s="5" t="s">
        <v>1404</v>
      </c>
    </row>
    <row r="174" spans="37:38" x14ac:dyDescent="0.2">
      <c r="AK174" s="5">
        <v>171</v>
      </c>
      <c r="AL174" s="5" t="s">
        <v>1405</v>
      </c>
    </row>
    <row r="175" spans="37:38" x14ac:dyDescent="0.2">
      <c r="AK175" s="5">
        <v>172</v>
      </c>
      <c r="AL175" s="5" t="s">
        <v>1406</v>
      </c>
    </row>
    <row r="176" spans="37:38" x14ac:dyDescent="0.2">
      <c r="AK176" s="5">
        <v>173</v>
      </c>
      <c r="AL176" s="5" t="s">
        <v>1407</v>
      </c>
    </row>
    <row r="177" spans="37:38" x14ac:dyDescent="0.2">
      <c r="AK177" s="5">
        <v>174</v>
      </c>
      <c r="AL177" s="5" t="s">
        <v>1408</v>
      </c>
    </row>
    <row r="178" spans="37:38" x14ac:dyDescent="0.2">
      <c r="AK178" s="5">
        <v>175</v>
      </c>
      <c r="AL178" s="5" t="s">
        <v>1409</v>
      </c>
    </row>
    <row r="179" spans="37:38" x14ac:dyDescent="0.2">
      <c r="AK179" s="5">
        <v>176</v>
      </c>
      <c r="AL179" s="5" t="s">
        <v>1410</v>
      </c>
    </row>
    <row r="180" spans="37:38" x14ac:dyDescent="0.2">
      <c r="AK180" s="5">
        <v>177</v>
      </c>
      <c r="AL180" s="5" t="s">
        <v>1411</v>
      </c>
    </row>
    <row r="181" spans="37:38" x14ac:dyDescent="0.2">
      <c r="AK181" s="5">
        <v>178</v>
      </c>
      <c r="AL181" s="5" t="s">
        <v>1412</v>
      </c>
    </row>
    <row r="182" spans="37:38" x14ac:dyDescent="0.2">
      <c r="AK182" s="5">
        <v>179</v>
      </c>
      <c r="AL182" s="5" t="s">
        <v>1413</v>
      </c>
    </row>
    <row r="183" spans="37:38" x14ac:dyDescent="0.2">
      <c r="AK183" s="5">
        <v>180</v>
      </c>
      <c r="AL183" s="5" t="s">
        <v>1414</v>
      </c>
    </row>
    <row r="184" spans="37:38" x14ac:dyDescent="0.2">
      <c r="AK184" s="5">
        <v>181</v>
      </c>
      <c r="AL184" s="5" t="s">
        <v>1415</v>
      </c>
    </row>
    <row r="185" spans="37:38" x14ac:dyDescent="0.2">
      <c r="AK185" s="5">
        <v>182</v>
      </c>
      <c r="AL185" s="5" t="s">
        <v>1416</v>
      </c>
    </row>
    <row r="186" spans="37:38" x14ac:dyDescent="0.2">
      <c r="AK186" s="5">
        <v>183</v>
      </c>
      <c r="AL186" s="5" t="s">
        <v>1417</v>
      </c>
    </row>
    <row r="187" spans="37:38" x14ac:dyDescent="0.2">
      <c r="AK187" s="5">
        <v>184</v>
      </c>
      <c r="AL187" s="5" t="s">
        <v>1418</v>
      </c>
    </row>
    <row r="188" spans="37:38" x14ac:dyDescent="0.2">
      <c r="AK188" s="5">
        <v>185</v>
      </c>
      <c r="AL188" s="5" t="s">
        <v>1419</v>
      </c>
    </row>
    <row r="189" spans="37:38" x14ac:dyDescent="0.2">
      <c r="AK189" s="5">
        <v>186</v>
      </c>
      <c r="AL189" s="5" t="s">
        <v>1420</v>
      </c>
    </row>
    <row r="190" spans="37:38" x14ac:dyDescent="0.2">
      <c r="AK190" s="5">
        <v>187</v>
      </c>
      <c r="AL190" s="5" t="s">
        <v>1421</v>
      </c>
    </row>
    <row r="191" spans="37:38" x14ac:dyDescent="0.2">
      <c r="AK191" s="5">
        <v>188</v>
      </c>
      <c r="AL191" s="5" t="s">
        <v>1422</v>
      </c>
    </row>
    <row r="192" spans="37:38" x14ac:dyDescent="0.2">
      <c r="AK192" s="5">
        <v>189</v>
      </c>
      <c r="AL192" s="5" t="s">
        <v>1423</v>
      </c>
    </row>
    <row r="193" spans="37:38" x14ac:dyDescent="0.2">
      <c r="AK193" s="5">
        <v>190</v>
      </c>
      <c r="AL193" s="5" t="s">
        <v>1424</v>
      </c>
    </row>
    <row r="194" spans="37:38" x14ac:dyDescent="0.2">
      <c r="AK194" s="5">
        <v>191</v>
      </c>
      <c r="AL194" s="5" t="s">
        <v>1425</v>
      </c>
    </row>
    <row r="195" spans="37:38" x14ac:dyDescent="0.2">
      <c r="AK195" s="5">
        <v>192</v>
      </c>
      <c r="AL195" s="5" t="s">
        <v>1426</v>
      </c>
    </row>
    <row r="196" spans="37:38" x14ac:dyDescent="0.2">
      <c r="AK196" s="5">
        <v>193</v>
      </c>
      <c r="AL196" s="5" t="s">
        <v>1415</v>
      </c>
    </row>
    <row r="197" spans="37:38" x14ac:dyDescent="0.2">
      <c r="AK197" s="5">
        <v>194</v>
      </c>
      <c r="AL197" s="5" t="s">
        <v>1416</v>
      </c>
    </row>
    <row r="198" spans="37:38" x14ac:dyDescent="0.2">
      <c r="AK198" s="5">
        <v>195</v>
      </c>
      <c r="AL198" s="5" t="s">
        <v>1417</v>
      </c>
    </row>
    <row r="199" spans="37:38" x14ac:dyDescent="0.2">
      <c r="AK199" s="5">
        <v>196</v>
      </c>
      <c r="AL199" s="5" t="s">
        <v>1418</v>
      </c>
    </row>
    <row r="200" spans="37:38" x14ac:dyDescent="0.2">
      <c r="AK200" s="5">
        <v>197</v>
      </c>
      <c r="AL200" s="5" t="s">
        <v>1419</v>
      </c>
    </row>
    <row r="201" spans="37:38" x14ac:dyDescent="0.2">
      <c r="AK201" s="5">
        <v>198</v>
      </c>
      <c r="AL201" s="5" t="s">
        <v>1420</v>
      </c>
    </row>
    <row r="202" spans="37:38" x14ac:dyDescent="0.2">
      <c r="AK202" s="5">
        <v>199</v>
      </c>
      <c r="AL202" s="5" t="s">
        <v>1421</v>
      </c>
    </row>
    <row r="203" spans="37:38" x14ac:dyDescent="0.2">
      <c r="AK203" s="5">
        <v>200</v>
      </c>
      <c r="AL203" s="5" t="s">
        <v>1422</v>
      </c>
    </row>
    <row r="204" spans="37:38" x14ac:dyDescent="0.2">
      <c r="AK204" s="5">
        <v>201</v>
      </c>
      <c r="AL204" s="5" t="s">
        <v>1423</v>
      </c>
    </row>
    <row r="205" spans="37:38" x14ac:dyDescent="0.2">
      <c r="AK205" s="5">
        <v>202</v>
      </c>
      <c r="AL205" s="5" t="s">
        <v>1424</v>
      </c>
    </row>
    <row r="206" spans="37:38" x14ac:dyDescent="0.2">
      <c r="AK206" s="5">
        <v>203</v>
      </c>
      <c r="AL206" s="5" t="s">
        <v>1425</v>
      </c>
    </row>
    <row r="207" spans="37:38" x14ac:dyDescent="0.2">
      <c r="AK207" s="5">
        <v>204</v>
      </c>
      <c r="AL207" s="5" t="s">
        <v>1426</v>
      </c>
    </row>
    <row r="208" spans="37:38" x14ac:dyDescent="0.2">
      <c r="AK208" s="5">
        <v>205</v>
      </c>
      <c r="AL208" s="5" t="s">
        <v>1415</v>
      </c>
    </row>
    <row r="209" spans="37:38" x14ac:dyDescent="0.2">
      <c r="AK209" s="5">
        <v>206</v>
      </c>
      <c r="AL209" s="5" t="s">
        <v>1416</v>
      </c>
    </row>
    <row r="210" spans="37:38" x14ac:dyDescent="0.2">
      <c r="AK210" s="5">
        <v>207</v>
      </c>
      <c r="AL210" s="5" t="s">
        <v>1417</v>
      </c>
    </row>
    <row r="211" spans="37:38" x14ac:dyDescent="0.2">
      <c r="AK211" s="5">
        <v>208</v>
      </c>
      <c r="AL211" s="5" t="s">
        <v>1418</v>
      </c>
    </row>
    <row r="212" spans="37:38" x14ac:dyDescent="0.2">
      <c r="AK212" s="5">
        <v>209</v>
      </c>
      <c r="AL212" s="5" t="s">
        <v>1419</v>
      </c>
    </row>
    <row r="213" spans="37:38" x14ac:dyDescent="0.2">
      <c r="AK213" s="5">
        <v>210</v>
      </c>
      <c r="AL213" s="5" t="s">
        <v>1420</v>
      </c>
    </row>
    <row r="214" spans="37:38" x14ac:dyDescent="0.2">
      <c r="AK214" s="5">
        <v>211</v>
      </c>
      <c r="AL214" s="5" t="s">
        <v>1421</v>
      </c>
    </row>
    <row r="215" spans="37:38" x14ac:dyDescent="0.2">
      <c r="AK215" s="5">
        <v>212</v>
      </c>
      <c r="AL215" s="5" t="s">
        <v>1422</v>
      </c>
    </row>
    <row r="216" spans="37:38" x14ac:dyDescent="0.2">
      <c r="AK216" s="5">
        <v>213</v>
      </c>
      <c r="AL216" s="5" t="s">
        <v>1423</v>
      </c>
    </row>
    <row r="217" spans="37:38" x14ac:dyDescent="0.2">
      <c r="AK217" s="5">
        <v>214</v>
      </c>
      <c r="AL217" s="5" t="s">
        <v>1424</v>
      </c>
    </row>
    <row r="218" spans="37:38" x14ac:dyDescent="0.2">
      <c r="AK218" s="5">
        <v>215</v>
      </c>
      <c r="AL218" s="5" t="s">
        <v>1425</v>
      </c>
    </row>
    <row r="219" spans="37:38" x14ac:dyDescent="0.2">
      <c r="AK219" s="5">
        <v>216</v>
      </c>
      <c r="AL219" s="5" t="s">
        <v>1426</v>
      </c>
    </row>
    <row r="220" spans="37:38" x14ac:dyDescent="0.2">
      <c r="AK220" s="5">
        <v>217</v>
      </c>
      <c r="AL220" s="5" t="s">
        <v>1427</v>
      </c>
    </row>
    <row r="221" spans="37:38" x14ac:dyDescent="0.2">
      <c r="AK221" s="5">
        <v>218</v>
      </c>
      <c r="AL221" s="5" t="s">
        <v>1428</v>
      </c>
    </row>
    <row r="222" spans="37:38" x14ac:dyDescent="0.2">
      <c r="AK222" s="5">
        <v>219</v>
      </c>
      <c r="AL222" s="5" t="s">
        <v>1429</v>
      </c>
    </row>
    <row r="223" spans="37:38" x14ac:dyDescent="0.2">
      <c r="AK223" s="5">
        <v>220</v>
      </c>
      <c r="AL223" s="5" t="s">
        <v>1430</v>
      </c>
    </row>
    <row r="224" spans="37:38" x14ac:dyDescent="0.2">
      <c r="AK224" s="5">
        <v>221</v>
      </c>
      <c r="AL224" s="5" t="s">
        <v>1431</v>
      </c>
    </row>
    <row r="225" spans="37:38" x14ac:dyDescent="0.2">
      <c r="AK225" s="5">
        <v>222</v>
      </c>
      <c r="AL225" s="5" t="s">
        <v>1432</v>
      </c>
    </row>
    <row r="226" spans="37:38" x14ac:dyDescent="0.2">
      <c r="AK226" s="5">
        <v>223</v>
      </c>
      <c r="AL226" s="5" t="s">
        <v>1433</v>
      </c>
    </row>
    <row r="227" spans="37:38" x14ac:dyDescent="0.2">
      <c r="AK227" s="5">
        <v>224</v>
      </c>
      <c r="AL227" s="5" t="s">
        <v>1434</v>
      </c>
    </row>
    <row r="228" spans="37:38" x14ac:dyDescent="0.2">
      <c r="AK228" s="5">
        <v>225</v>
      </c>
      <c r="AL228" s="5" t="s">
        <v>1435</v>
      </c>
    </row>
    <row r="229" spans="37:38" x14ac:dyDescent="0.2">
      <c r="AK229" s="5">
        <v>226</v>
      </c>
      <c r="AL229" s="5" t="s">
        <v>1436</v>
      </c>
    </row>
    <row r="230" spans="37:38" x14ac:dyDescent="0.2">
      <c r="AK230" s="5">
        <v>227</v>
      </c>
      <c r="AL230" s="5" t="s">
        <v>1437</v>
      </c>
    </row>
    <row r="231" spans="37:38" x14ac:dyDescent="0.2">
      <c r="AK231" s="5">
        <v>228</v>
      </c>
      <c r="AL231" s="5" t="s">
        <v>1438</v>
      </c>
    </row>
    <row r="232" spans="37:38" x14ac:dyDescent="0.2">
      <c r="AK232" s="5">
        <v>229</v>
      </c>
      <c r="AL232" s="5" t="s">
        <v>1439</v>
      </c>
    </row>
    <row r="233" spans="37:38" x14ac:dyDescent="0.2">
      <c r="AK233" s="5">
        <v>230</v>
      </c>
      <c r="AL233" s="5" t="s">
        <v>1440</v>
      </c>
    </row>
    <row r="234" spans="37:38" x14ac:dyDescent="0.2">
      <c r="AK234" s="5">
        <v>231</v>
      </c>
      <c r="AL234" s="5" t="s">
        <v>1441</v>
      </c>
    </row>
    <row r="235" spans="37:38" x14ac:dyDescent="0.2">
      <c r="AK235" s="5">
        <v>232</v>
      </c>
      <c r="AL235" s="5" t="s">
        <v>1442</v>
      </c>
    </row>
    <row r="236" spans="37:38" x14ac:dyDescent="0.2">
      <c r="AK236" s="5">
        <v>233</v>
      </c>
      <c r="AL236" s="5" t="s">
        <v>1443</v>
      </c>
    </row>
    <row r="237" spans="37:38" x14ac:dyDescent="0.2">
      <c r="AK237" s="5">
        <v>234</v>
      </c>
      <c r="AL237" s="5" t="s">
        <v>1444</v>
      </c>
    </row>
    <row r="238" spans="37:38" x14ac:dyDescent="0.2">
      <c r="AK238" s="5">
        <v>235</v>
      </c>
      <c r="AL238" s="5" t="s">
        <v>1445</v>
      </c>
    </row>
    <row r="239" spans="37:38" x14ac:dyDescent="0.2">
      <c r="AK239" s="5">
        <v>236</v>
      </c>
      <c r="AL239" s="5" t="s">
        <v>1446</v>
      </c>
    </row>
    <row r="240" spans="37:38" x14ac:dyDescent="0.2">
      <c r="AK240" s="5">
        <v>237</v>
      </c>
      <c r="AL240" s="5" t="s">
        <v>1447</v>
      </c>
    </row>
    <row r="241" spans="37:38" x14ac:dyDescent="0.2">
      <c r="AK241" s="5">
        <v>238</v>
      </c>
      <c r="AL241" s="5" t="s">
        <v>1448</v>
      </c>
    </row>
    <row r="242" spans="37:38" x14ac:dyDescent="0.2">
      <c r="AK242" s="5">
        <v>239</v>
      </c>
      <c r="AL242" s="5" t="s">
        <v>1449</v>
      </c>
    </row>
    <row r="243" spans="37:38" x14ac:dyDescent="0.2">
      <c r="AK243" s="5">
        <v>240</v>
      </c>
      <c r="AL243" s="5" t="s">
        <v>1450</v>
      </c>
    </row>
    <row r="244" spans="37:38" x14ac:dyDescent="0.2">
      <c r="AL244" s="5" t="s">
        <v>21</v>
      </c>
    </row>
    <row r="245" spans="37:38" x14ac:dyDescent="0.2">
      <c r="AL245" s="5" t="s">
        <v>21</v>
      </c>
    </row>
    <row r="246" spans="37:38" x14ac:dyDescent="0.2">
      <c r="AL246" s="5" t="s">
        <v>21</v>
      </c>
    </row>
    <row r="247" spans="37:38" x14ac:dyDescent="0.2">
      <c r="AL247" s="5" t="s">
        <v>21</v>
      </c>
    </row>
    <row r="248" spans="37:38" x14ac:dyDescent="0.2">
      <c r="AL248" s="5" t="s">
        <v>21</v>
      </c>
    </row>
    <row r="249" spans="37:38" x14ac:dyDescent="0.2">
      <c r="AL249" s="5" t="s">
        <v>21</v>
      </c>
    </row>
    <row r="250" spans="37:38" x14ac:dyDescent="0.2">
      <c r="AL250" s="5" t="s">
        <v>21</v>
      </c>
    </row>
    <row r="251" spans="37:38" x14ac:dyDescent="0.2">
      <c r="AL251" s="5" t="s">
        <v>21</v>
      </c>
    </row>
    <row r="252" spans="37:38" x14ac:dyDescent="0.2">
      <c r="AL252" s="5" t="s">
        <v>21</v>
      </c>
    </row>
    <row r="253" spans="37:38" x14ac:dyDescent="0.2">
      <c r="AL253" s="5" t="s">
        <v>21</v>
      </c>
    </row>
    <row r="254" spans="37:38" x14ac:dyDescent="0.2">
      <c r="AL254" s="5" t="s">
        <v>21</v>
      </c>
    </row>
    <row r="255" spans="37:38" x14ac:dyDescent="0.2">
      <c r="AL255" s="5" t="s">
        <v>21</v>
      </c>
    </row>
    <row r="256" spans="37:38" x14ac:dyDescent="0.2">
      <c r="AK256" s="5">
        <v>253</v>
      </c>
      <c r="AL256" s="5" t="s">
        <v>1451</v>
      </c>
    </row>
    <row r="257" spans="37:38" x14ac:dyDescent="0.2">
      <c r="AK257" s="5">
        <v>254</v>
      </c>
      <c r="AL257" s="5" t="s">
        <v>1452</v>
      </c>
    </row>
    <row r="258" spans="37:38" x14ac:dyDescent="0.2">
      <c r="AK258" s="5">
        <v>255</v>
      </c>
      <c r="AL258" s="5" t="s">
        <v>1453</v>
      </c>
    </row>
    <row r="259" spans="37:38" x14ac:dyDescent="0.2">
      <c r="AK259" s="5">
        <v>256</v>
      </c>
      <c r="AL259" s="5" t="s">
        <v>1454</v>
      </c>
    </row>
    <row r="260" spans="37:38" x14ac:dyDescent="0.2">
      <c r="AK260" s="5">
        <v>257</v>
      </c>
      <c r="AL260" s="5" t="s">
        <v>1455</v>
      </c>
    </row>
    <row r="261" spans="37:38" x14ac:dyDescent="0.2">
      <c r="AK261" s="5">
        <v>258</v>
      </c>
      <c r="AL261" s="5" t="s">
        <v>1456</v>
      </c>
    </row>
    <row r="262" spans="37:38" x14ac:dyDescent="0.2">
      <c r="AK262" s="5">
        <v>259</v>
      </c>
      <c r="AL262" s="5" t="s">
        <v>1457</v>
      </c>
    </row>
    <row r="263" spans="37:38" x14ac:dyDescent="0.2">
      <c r="AK263" s="5">
        <v>260</v>
      </c>
      <c r="AL263" s="5" t="s">
        <v>1458</v>
      </c>
    </row>
    <row r="264" spans="37:38" x14ac:dyDescent="0.2">
      <c r="AK264" s="5">
        <v>261</v>
      </c>
      <c r="AL264" s="5" t="s">
        <v>1459</v>
      </c>
    </row>
    <row r="265" spans="37:38" x14ac:dyDescent="0.2">
      <c r="AK265" s="5">
        <v>262</v>
      </c>
      <c r="AL265" s="5" t="s">
        <v>1460</v>
      </c>
    </row>
    <row r="266" spans="37:38" x14ac:dyDescent="0.2">
      <c r="AK266" s="5">
        <v>263</v>
      </c>
      <c r="AL266" s="5" t="s">
        <v>1461</v>
      </c>
    </row>
    <row r="267" spans="37:38" x14ac:dyDescent="0.2">
      <c r="AK267" s="5">
        <v>264</v>
      </c>
      <c r="AL267" s="5" t="s">
        <v>1462</v>
      </c>
    </row>
    <row r="268" spans="37:38" x14ac:dyDescent="0.2">
      <c r="AK268" s="5">
        <v>265</v>
      </c>
      <c r="AL268" s="5" t="s">
        <v>1463</v>
      </c>
    </row>
    <row r="269" spans="37:38" x14ac:dyDescent="0.2">
      <c r="AK269" s="5">
        <v>266</v>
      </c>
      <c r="AL269" s="5" t="s">
        <v>1464</v>
      </c>
    </row>
    <row r="270" spans="37:38" x14ac:dyDescent="0.2">
      <c r="AK270" s="5">
        <v>267</v>
      </c>
      <c r="AL270" s="5" t="s">
        <v>1465</v>
      </c>
    </row>
    <row r="271" spans="37:38" x14ac:dyDescent="0.2">
      <c r="AK271" s="5">
        <v>268</v>
      </c>
      <c r="AL271" s="5" t="s">
        <v>1466</v>
      </c>
    </row>
    <row r="272" spans="37:38" x14ac:dyDescent="0.2">
      <c r="AK272" s="5">
        <v>269</v>
      </c>
      <c r="AL272" s="5" t="s">
        <v>1467</v>
      </c>
    </row>
    <row r="273" spans="37:38" x14ac:dyDescent="0.2">
      <c r="AK273" s="5">
        <v>270</v>
      </c>
      <c r="AL273" s="5" t="s">
        <v>1468</v>
      </c>
    </row>
    <row r="274" spans="37:38" x14ac:dyDescent="0.2">
      <c r="AK274" s="5">
        <v>271</v>
      </c>
      <c r="AL274" s="5" t="s">
        <v>1469</v>
      </c>
    </row>
    <row r="275" spans="37:38" x14ac:dyDescent="0.2">
      <c r="AK275" s="5">
        <v>272</v>
      </c>
      <c r="AL275" s="5" t="s">
        <v>1470</v>
      </c>
    </row>
    <row r="276" spans="37:38" x14ac:dyDescent="0.2">
      <c r="AK276" s="5">
        <v>273</v>
      </c>
      <c r="AL276" s="5" t="s">
        <v>1471</v>
      </c>
    </row>
    <row r="277" spans="37:38" x14ac:dyDescent="0.2">
      <c r="AK277" s="5">
        <v>274</v>
      </c>
      <c r="AL277" s="5" t="s">
        <v>1472</v>
      </c>
    </row>
    <row r="278" spans="37:38" x14ac:dyDescent="0.2">
      <c r="AK278" s="5">
        <v>275</v>
      </c>
      <c r="AL278" s="5" t="s">
        <v>1473</v>
      </c>
    </row>
    <row r="279" spans="37:38" x14ac:dyDescent="0.2">
      <c r="AK279" s="5">
        <v>276</v>
      </c>
      <c r="AL279" s="5" t="s">
        <v>1474</v>
      </c>
    </row>
    <row r="280" spans="37:38" x14ac:dyDescent="0.2">
      <c r="AK280" s="5">
        <v>277</v>
      </c>
      <c r="AL280" s="5" t="s">
        <v>1475</v>
      </c>
    </row>
    <row r="281" spans="37:38" x14ac:dyDescent="0.2">
      <c r="AK281" s="5">
        <v>278</v>
      </c>
      <c r="AL281" s="5" t="s">
        <v>1476</v>
      </c>
    </row>
    <row r="282" spans="37:38" x14ac:dyDescent="0.2">
      <c r="AK282" s="5">
        <v>279</v>
      </c>
      <c r="AL282" s="5" t="s">
        <v>1477</v>
      </c>
    </row>
    <row r="283" spans="37:38" x14ac:dyDescent="0.2">
      <c r="AK283" s="5">
        <v>280</v>
      </c>
      <c r="AL283" s="5" t="s">
        <v>1478</v>
      </c>
    </row>
    <row r="284" spans="37:38" x14ac:dyDescent="0.2">
      <c r="AK284" s="5">
        <v>281</v>
      </c>
      <c r="AL284" s="5" t="s">
        <v>1479</v>
      </c>
    </row>
    <row r="285" spans="37:38" x14ac:dyDescent="0.2">
      <c r="AK285" s="5">
        <v>282</v>
      </c>
      <c r="AL285" s="5" t="s">
        <v>1480</v>
      </c>
    </row>
    <row r="286" spans="37:38" x14ac:dyDescent="0.2">
      <c r="AK286" s="5">
        <v>283</v>
      </c>
      <c r="AL286" s="5" t="s">
        <v>1481</v>
      </c>
    </row>
    <row r="287" spans="37:38" x14ac:dyDescent="0.2">
      <c r="AK287" s="5">
        <v>284</v>
      </c>
      <c r="AL287" s="5" t="s">
        <v>1482</v>
      </c>
    </row>
    <row r="288" spans="37:38" x14ac:dyDescent="0.2">
      <c r="AK288" s="5">
        <v>285</v>
      </c>
      <c r="AL288" s="5" t="s">
        <v>1483</v>
      </c>
    </row>
    <row r="289" spans="37:38" x14ac:dyDescent="0.2">
      <c r="AK289" s="5">
        <v>286</v>
      </c>
      <c r="AL289" s="5" t="s">
        <v>1484</v>
      </c>
    </row>
    <row r="290" spans="37:38" x14ac:dyDescent="0.2">
      <c r="AK290" s="5">
        <v>287</v>
      </c>
      <c r="AL290" s="5" t="s">
        <v>1485</v>
      </c>
    </row>
    <row r="291" spans="37:38" x14ac:dyDescent="0.2">
      <c r="AK291" s="5">
        <v>288</v>
      </c>
      <c r="AL291" s="5" t="s">
        <v>1486</v>
      </c>
    </row>
    <row r="292" spans="37:38" x14ac:dyDescent="0.2">
      <c r="AK292" s="5">
        <v>289</v>
      </c>
      <c r="AL292" s="5" t="s">
        <v>1487</v>
      </c>
    </row>
    <row r="293" spans="37:38" x14ac:dyDescent="0.2">
      <c r="AK293" s="5">
        <v>290</v>
      </c>
      <c r="AL293" s="5" t="s">
        <v>1488</v>
      </c>
    </row>
    <row r="294" spans="37:38" x14ac:dyDescent="0.2">
      <c r="AK294" s="5">
        <v>291</v>
      </c>
      <c r="AL294" s="5" t="s">
        <v>1489</v>
      </c>
    </row>
    <row r="295" spans="37:38" x14ac:dyDescent="0.2">
      <c r="AK295" s="5">
        <v>292</v>
      </c>
      <c r="AL295" s="5" t="s">
        <v>1490</v>
      </c>
    </row>
    <row r="296" spans="37:38" x14ac:dyDescent="0.2">
      <c r="AK296" s="5">
        <v>293</v>
      </c>
      <c r="AL296" s="5" t="s">
        <v>1491</v>
      </c>
    </row>
    <row r="297" spans="37:38" x14ac:dyDescent="0.2">
      <c r="AK297" s="5">
        <v>294</v>
      </c>
      <c r="AL297" s="5" t="s">
        <v>1492</v>
      </c>
    </row>
    <row r="298" spans="37:38" x14ac:dyDescent="0.2">
      <c r="AK298" s="5">
        <v>295</v>
      </c>
      <c r="AL298" s="5" t="s">
        <v>1493</v>
      </c>
    </row>
    <row r="299" spans="37:38" x14ac:dyDescent="0.2">
      <c r="AK299" s="5">
        <v>296</v>
      </c>
      <c r="AL299" s="5" t="s">
        <v>1494</v>
      </c>
    </row>
    <row r="300" spans="37:38" x14ac:dyDescent="0.2">
      <c r="AK300" s="5">
        <v>297</v>
      </c>
      <c r="AL300" s="5" t="s">
        <v>1495</v>
      </c>
    </row>
    <row r="301" spans="37:38" x14ac:dyDescent="0.2">
      <c r="AK301" s="5">
        <v>298</v>
      </c>
      <c r="AL301" s="5" t="s">
        <v>1496</v>
      </c>
    </row>
    <row r="302" spans="37:38" x14ac:dyDescent="0.2">
      <c r="AK302" s="5">
        <v>299</v>
      </c>
      <c r="AL302" s="5" t="s">
        <v>1497</v>
      </c>
    </row>
    <row r="303" spans="37:38" x14ac:dyDescent="0.2">
      <c r="AK303" s="5">
        <v>300</v>
      </c>
      <c r="AL303" s="5" t="s">
        <v>1498</v>
      </c>
    </row>
    <row r="304" spans="37:38" x14ac:dyDescent="0.2">
      <c r="AK304" s="5">
        <v>301</v>
      </c>
      <c r="AL304" s="5" t="s">
        <v>1499</v>
      </c>
    </row>
    <row r="305" spans="37:38" x14ac:dyDescent="0.2">
      <c r="AK305" s="5">
        <v>302</v>
      </c>
      <c r="AL305" s="5" t="s">
        <v>1500</v>
      </c>
    </row>
    <row r="306" spans="37:38" x14ac:dyDescent="0.2">
      <c r="AK306" s="5">
        <v>303</v>
      </c>
      <c r="AL306" s="5" t="s">
        <v>1501</v>
      </c>
    </row>
    <row r="307" spans="37:38" x14ac:dyDescent="0.2">
      <c r="AK307" s="5">
        <v>304</v>
      </c>
      <c r="AL307" s="5" t="s">
        <v>1502</v>
      </c>
    </row>
    <row r="308" spans="37:38" x14ac:dyDescent="0.2">
      <c r="AK308" s="5">
        <v>305</v>
      </c>
      <c r="AL308" s="5" t="s">
        <v>1503</v>
      </c>
    </row>
    <row r="309" spans="37:38" x14ac:dyDescent="0.2">
      <c r="AK309" s="5">
        <v>306</v>
      </c>
      <c r="AL309" s="5" t="s">
        <v>1504</v>
      </c>
    </row>
    <row r="310" spans="37:38" x14ac:dyDescent="0.2">
      <c r="AK310" s="5">
        <v>307</v>
      </c>
      <c r="AL310" s="5" t="s">
        <v>1505</v>
      </c>
    </row>
    <row r="311" spans="37:38" x14ac:dyDescent="0.2">
      <c r="AK311" s="5">
        <v>308</v>
      </c>
      <c r="AL311" s="5" t="s">
        <v>1506</v>
      </c>
    </row>
    <row r="312" spans="37:38" x14ac:dyDescent="0.2">
      <c r="AK312" s="5">
        <v>309</v>
      </c>
      <c r="AL312" s="5" t="s">
        <v>1507</v>
      </c>
    </row>
    <row r="313" spans="37:38" x14ac:dyDescent="0.2">
      <c r="AK313" s="5">
        <v>310</v>
      </c>
      <c r="AL313" s="5" t="s">
        <v>1508</v>
      </c>
    </row>
    <row r="314" spans="37:38" x14ac:dyDescent="0.2">
      <c r="AK314" s="5">
        <v>311</v>
      </c>
      <c r="AL314" s="5" t="s">
        <v>1509</v>
      </c>
    </row>
    <row r="315" spans="37:38" x14ac:dyDescent="0.2">
      <c r="AK315" s="5">
        <v>312</v>
      </c>
      <c r="AL315" s="5" t="s">
        <v>1510</v>
      </c>
    </row>
    <row r="316" spans="37:38" x14ac:dyDescent="0.2">
      <c r="AK316" s="5">
        <v>313</v>
      </c>
      <c r="AL316" s="5" t="s">
        <v>1511</v>
      </c>
    </row>
    <row r="317" spans="37:38" x14ac:dyDescent="0.2">
      <c r="AK317" s="5">
        <v>314</v>
      </c>
      <c r="AL317" s="5" t="s">
        <v>1512</v>
      </c>
    </row>
    <row r="318" spans="37:38" x14ac:dyDescent="0.2">
      <c r="AK318" s="5">
        <v>315</v>
      </c>
      <c r="AL318" s="5" t="s">
        <v>1513</v>
      </c>
    </row>
    <row r="319" spans="37:38" x14ac:dyDescent="0.2">
      <c r="AK319" s="5">
        <v>316</v>
      </c>
      <c r="AL319" s="5" t="s">
        <v>1514</v>
      </c>
    </row>
    <row r="320" spans="37:38" x14ac:dyDescent="0.2">
      <c r="AK320" s="5">
        <v>317</v>
      </c>
      <c r="AL320" s="5" t="s">
        <v>1515</v>
      </c>
    </row>
    <row r="321" spans="37:38" x14ac:dyDescent="0.2">
      <c r="AK321" s="5">
        <v>318</v>
      </c>
      <c r="AL321" s="5" t="s">
        <v>1516</v>
      </c>
    </row>
    <row r="322" spans="37:38" x14ac:dyDescent="0.2">
      <c r="AK322" s="5">
        <v>319</v>
      </c>
      <c r="AL322" s="5" t="s">
        <v>1517</v>
      </c>
    </row>
    <row r="323" spans="37:38" x14ac:dyDescent="0.2">
      <c r="AK323" s="5">
        <v>320</v>
      </c>
      <c r="AL323" s="5" t="s">
        <v>1518</v>
      </c>
    </row>
    <row r="324" spans="37:38" x14ac:dyDescent="0.2">
      <c r="AK324" s="5">
        <v>321</v>
      </c>
      <c r="AL324" s="5" t="s">
        <v>1519</v>
      </c>
    </row>
    <row r="325" spans="37:38" x14ac:dyDescent="0.2">
      <c r="AK325" s="5">
        <v>322</v>
      </c>
      <c r="AL325" s="5" t="s">
        <v>1520</v>
      </c>
    </row>
    <row r="326" spans="37:38" x14ac:dyDescent="0.2">
      <c r="AK326" s="5">
        <v>323</v>
      </c>
      <c r="AL326" s="5" t="s">
        <v>1521</v>
      </c>
    </row>
    <row r="327" spans="37:38" x14ac:dyDescent="0.2">
      <c r="AK327" s="5">
        <v>324</v>
      </c>
      <c r="AL327" s="5" t="s">
        <v>1522</v>
      </c>
    </row>
    <row r="328" spans="37:38" x14ac:dyDescent="0.2">
      <c r="AK328" s="5">
        <v>325</v>
      </c>
      <c r="AL328" s="5" t="s">
        <v>1523</v>
      </c>
    </row>
    <row r="329" spans="37:38" x14ac:dyDescent="0.2">
      <c r="AK329" s="5">
        <v>326</v>
      </c>
      <c r="AL329" s="5" t="s">
        <v>1524</v>
      </c>
    </row>
    <row r="330" spans="37:38" x14ac:dyDescent="0.2">
      <c r="AK330" s="5">
        <v>327</v>
      </c>
      <c r="AL330" s="5" t="s">
        <v>1525</v>
      </c>
    </row>
    <row r="331" spans="37:38" x14ac:dyDescent="0.2">
      <c r="AK331" s="5">
        <v>328</v>
      </c>
      <c r="AL331" s="5" t="s">
        <v>1526</v>
      </c>
    </row>
    <row r="332" spans="37:38" x14ac:dyDescent="0.2">
      <c r="AK332" s="5">
        <v>329</v>
      </c>
      <c r="AL332" s="5" t="s">
        <v>1527</v>
      </c>
    </row>
    <row r="333" spans="37:38" x14ac:dyDescent="0.2">
      <c r="AK333" s="5">
        <v>330</v>
      </c>
      <c r="AL333" s="5" t="s">
        <v>1528</v>
      </c>
    </row>
    <row r="334" spans="37:38" x14ac:dyDescent="0.2">
      <c r="AK334" s="5">
        <v>331</v>
      </c>
      <c r="AL334" s="5" t="s">
        <v>1529</v>
      </c>
    </row>
    <row r="335" spans="37:38" x14ac:dyDescent="0.2">
      <c r="AK335" s="5">
        <v>332</v>
      </c>
      <c r="AL335" s="5" t="s">
        <v>1530</v>
      </c>
    </row>
    <row r="336" spans="37:38" x14ac:dyDescent="0.2">
      <c r="AK336" s="5">
        <v>333</v>
      </c>
      <c r="AL336" s="5" t="s">
        <v>1531</v>
      </c>
    </row>
    <row r="337" spans="37:38" x14ac:dyDescent="0.2">
      <c r="AK337" s="5">
        <v>334</v>
      </c>
      <c r="AL337" s="5" t="s">
        <v>1532</v>
      </c>
    </row>
    <row r="338" spans="37:38" x14ac:dyDescent="0.2">
      <c r="AK338" s="5">
        <v>335</v>
      </c>
      <c r="AL338" s="5" t="s">
        <v>1533</v>
      </c>
    </row>
    <row r="339" spans="37:38" x14ac:dyDescent="0.2">
      <c r="AK339" s="5">
        <v>336</v>
      </c>
      <c r="AL339" s="5" t="s">
        <v>1534</v>
      </c>
    </row>
    <row r="340" spans="37:38" x14ac:dyDescent="0.2">
      <c r="AK340" s="5">
        <v>337</v>
      </c>
      <c r="AL340" s="5" t="s">
        <v>1535</v>
      </c>
    </row>
    <row r="341" spans="37:38" x14ac:dyDescent="0.2">
      <c r="AK341" s="5">
        <v>338</v>
      </c>
      <c r="AL341" s="5" t="s">
        <v>1536</v>
      </c>
    </row>
    <row r="342" spans="37:38" x14ac:dyDescent="0.2">
      <c r="AK342" s="5">
        <v>339</v>
      </c>
      <c r="AL342" s="5" t="s">
        <v>1537</v>
      </c>
    </row>
    <row r="343" spans="37:38" x14ac:dyDescent="0.2">
      <c r="AK343" s="5">
        <v>340</v>
      </c>
      <c r="AL343" s="5" t="s">
        <v>1538</v>
      </c>
    </row>
    <row r="344" spans="37:38" x14ac:dyDescent="0.2">
      <c r="AK344" s="5">
        <v>341</v>
      </c>
      <c r="AL344" s="5" t="s">
        <v>1539</v>
      </c>
    </row>
    <row r="345" spans="37:38" x14ac:dyDescent="0.2">
      <c r="AK345" s="5">
        <v>342</v>
      </c>
      <c r="AL345" s="5" t="s">
        <v>1540</v>
      </c>
    </row>
    <row r="346" spans="37:38" x14ac:dyDescent="0.2">
      <c r="AK346" s="5">
        <v>343</v>
      </c>
      <c r="AL346" s="5" t="s">
        <v>1541</v>
      </c>
    </row>
    <row r="347" spans="37:38" x14ac:dyDescent="0.2">
      <c r="AK347" s="5">
        <v>344</v>
      </c>
      <c r="AL347" s="5" t="s">
        <v>1542</v>
      </c>
    </row>
    <row r="348" spans="37:38" x14ac:dyDescent="0.2">
      <c r="AK348" s="5">
        <v>345</v>
      </c>
      <c r="AL348" s="5" t="s">
        <v>1543</v>
      </c>
    </row>
    <row r="349" spans="37:38" x14ac:dyDescent="0.2">
      <c r="AK349" s="5">
        <v>346</v>
      </c>
      <c r="AL349" s="5" t="s">
        <v>1544</v>
      </c>
    </row>
    <row r="350" spans="37:38" x14ac:dyDescent="0.2">
      <c r="AK350" s="5">
        <v>347</v>
      </c>
      <c r="AL350" s="5" t="s">
        <v>1545</v>
      </c>
    </row>
    <row r="351" spans="37:38" x14ac:dyDescent="0.2">
      <c r="AK351" s="5">
        <v>348</v>
      </c>
      <c r="AL351" s="5" t="s">
        <v>1546</v>
      </c>
    </row>
    <row r="352" spans="37:38" x14ac:dyDescent="0.2">
      <c r="AK352" s="5">
        <v>349</v>
      </c>
      <c r="AL352" s="5" t="s">
        <v>1547</v>
      </c>
    </row>
    <row r="353" spans="37:38" x14ac:dyDescent="0.2">
      <c r="AK353" s="5">
        <v>350</v>
      </c>
      <c r="AL353" s="5" t="s">
        <v>1548</v>
      </c>
    </row>
    <row r="354" spans="37:38" x14ac:dyDescent="0.2">
      <c r="AK354" s="5">
        <v>351</v>
      </c>
      <c r="AL354" s="5" t="s">
        <v>1549</v>
      </c>
    </row>
    <row r="355" spans="37:38" x14ac:dyDescent="0.2">
      <c r="AK355" s="5">
        <v>352</v>
      </c>
      <c r="AL355" s="5" t="s">
        <v>1550</v>
      </c>
    </row>
    <row r="356" spans="37:38" x14ac:dyDescent="0.2">
      <c r="AK356" s="5">
        <v>353</v>
      </c>
      <c r="AL356" s="5" t="s">
        <v>1551</v>
      </c>
    </row>
    <row r="357" spans="37:38" x14ac:dyDescent="0.2">
      <c r="AK357" s="5">
        <v>354</v>
      </c>
      <c r="AL357" s="5" t="s">
        <v>1552</v>
      </c>
    </row>
    <row r="358" spans="37:38" x14ac:dyDescent="0.2">
      <c r="AK358" s="5">
        <v>355</v>
      </c>
      <c r="AL358" s="5" t="s">
        <v>1553</v>
      </c>
    </row>
    <row r="359" spans="37:38" x14ac:dyDescent="0.2">
      <c r="AK359" s="5">
        <v>356</v>
      </c>
      <c r="AL359" s="5" t="s">
        <v>1554</v>
      </c>
    </row>
    <row r="360" spans="37:38" x14ac:dyDescent="0.2">
      <c r="AK360" s="5">
        <v>357</v>
      </c>
      <c r="AL360" s="5" t="s">
        <v>1555</v>
      </c>
    </row>
    <row r="361" spans="37:38" x14ac:dyDescent="0.2">
      <c r="AK361" s="5">
        <v>358</v>
      </c>
      <c r="AL361" s="5" t="s">
        <v>1556</v>
      </c>
    </row>
    <row r="362" spans="37:38" x14ac:dyDescent="0.2">
      <c r="AK362" s="5">
        <v>359</v>
      </c>
      <c r="AL362" s="5" t="s">
        <v>1557</v>
      </c>
    </row>
    <row r="363" spans="37:38" x14ac:dyDescent="0.2">
      <c r="AK363" s="5">
        <v>360</v>
      </c>
      <c r="AL363" s="5" t="s">
        <v>1558</v>
      </c>
    </row>
    <row r="364" spans="37:38" x14ac:dyDescent="0.2">
      <c r="AK364" s="5">
        <v>361</v>
      </c>
      <c r="AL364" s="5" t="s">
        <v>1267</v>
      </c>
    </row>
    <row r="365" spans="37:38" x14ac:dyDescent="0.2">
      <c r="AK365" s="5">
        <v>362</v>
      </c>
      <c r="AL365" s="5" t="s">
        <v>1270</v>
      </c>
    </row>
    <row r="366" spans="37:38" x14ac:dyDescent="0.2">
      <c r="AK366" s="5">
        <v>363</v>
      </c>
      <c r="AL366" s="5" t="s">
        <v>1273</v>
      </c>
    </row>
    <row r="367" spans="37:38" x14ac:dyDescent="0.2">
      <c r="AK367" s="5">
        <v>364</v>
      </c>
      <c r="AL367" s="5" t="s">
        <v>1275</v>
      </c>
    </row>
    <row r="368" spans="37:38" x14ac:dyDescent="0.2">
      <c r="AK368" s="5">
        <v>365</v>
      </c>
      <c r="AL368" s="5" t="s">
        <v>1278</v>
      </c>
    </row>
    <row r="369" spans="37:38" x14ac:dyDescent="0.2">
      <c r="AK369" s="5">
        <v>366</v>
      </c>
      <c r="AL369" s="5" t="s">
        <v>1281</v>
      </c>
    </row>
    <row r="370" spans="37:38" x14ac:dyDescent="0.2">
      <c r="AK370" s="5">
        <v>367</v>
      </c>
      <c r="AL370" s="5" t="s">
        <v>1284</v>
      </c>
    </row>
    <row r="371" spans="37:38" x14ac:dyDescent="0.2">
      <c r="AK371" s="5">
        <v>368</v>
      </c>
      <c r="AL371" s="5" t="s">
        <v>1287</v>
      </c>
    </row>
    <row r="372" spans="37:38" x14ac:dyDescent="0.2">
      <c r="AK372" s="5">
        <v>369</v>
      </c>
      <c r="AL372" s="5" t="s">
        <v>1290</v>
      </c>
    </row>
    <row r="373" spans="37:38" x14ac:dyDescent="0.2">
      <c r="AK373" s="5">
        <v>370</v>
      </c>
      <c r="AL373" s="5" t="s">
        <v>1293</v>
      </c>
    </row>
    <row r="374" spans="37:38" x14ac:dyDescent="0.2">
      <c r="AK374" s="5">
        <v>371</v>
      </c>
      <c r="AL374" s="5" t="s">
        <v>1295</v>
      </c>
    </row>
    <row r="375" spans="37:38" x14ac:dyDescent="0.2">
      <c r="AK375" s="5">
        <v>372</v>
      </c>
      <c r="AL375" s="5" t="s">
        <v>1297</v>
      </c>
    </row>
    <row r="376" spans="37:38" x14ac:dyDescent="0.2">
      <c r="AK376" s="5">
        <v>373</v>
      </c>
      <c r="AL376" s="5" t="s">
        <v>1267</v>
      </c>
    </row>
    <row r="377" spans="37:38" x14ac:dyDescent="0.2">
      <c r="AK377" s="5">
        <v>374</v>
      </c>
      <c r="AL377" s="5" t="s">
        <v>1270</v>
      </c>
    </row>
    <row r="378" spans="37:38" x14ac:dyDescent="0.2">
      <c r="AK378" s="5">
        <v>375</v>
      </c>
      <c r="AL378" s="5" t="s">
        <v>1273</v>
      </c>
    </row>
    <row r="379" spans="37:38" x14ac:dyDescent="0.2">
      <c r="AK379" s="5">
        <v>376</v>
      </c>
      <c r="AL379" s="5" t="s">
        <v>1275</v>
      </c>
    </row>
    <row r="380" spans="37:38" x14ac:dyDescent="0.2">
      <c r="AK380" s="5">
        <v>377</v>
      </c>
      <c r="AL380" s="5" t="s">
        <v>1278</v>
      </c>
    </row>
    <row r="381" spans="37:38" x14ac:dyDescent="0.2">
      <c r="AK381" s="5">
        <v>378</v>
      </c>
      <c r="AL381" s="5" t="s">
        <v>1281</v>
      </c>
    </row>
    <row r="382" spans="37:38" x14ac:dyDescent="0.2">
      <c r="AK382" s="5">
        <v>379</v>
      </c>
      <c r="AL382" s="5" t="s">
        <v>1284</v>
      </c>
    </row>
    <row r="383" spans="37:38" x14ac:dyDescent="0.2">
      <c r="AK383" s="5">
        <v>380</v>
      </c>
      <c r="AL383" s="5" t="s">
        <v>1287</v>
      </c>
    </row>
    <row r="384" spans="37:38" x14ac:dyDescent="0.2">
      <c r="AK384" s="5">
        <v>381</v>
      </c>
      <c r="AL384" s="5" t="s">
        <v>1290</v>
      </c>
    </row>
    <row r="385" spans="37:38" x14ac:dyDescent="0.2">
      <c r="AK385" s="5">
        <v>382</v>
      </c>
      <c r="AL385" s="5" t="s">
        <v>1293</v>
      </c>
    </row>
    <row r="386" spans="37:38" x14ac:dyDescent="0.2">
      <c r="AK386" s="5">
        <v>383</v>
      </c>
      <c r="AL386" s="5" t="s">
        <v>1295</v>
      </c>
    </row>
    <row r="387" spans="37:38" x14ac:dyDescent="0.2">
      <c r="AK387" s="5">
        <v>384</v>
      </c>
      <c r="AL387" s="5" t="s">
        <v>1297</v>
      </c>
    </row>
    <row r="388" spans="37:38" x14ac:dyDescent="0.2">
      <c r="AK388" s="5">
        <v>385</v>
      </c>
      <c r="AL388" s="5" t="s">
        <v>1325</v>
      </c>
    </row>
    <row r="389" spans="37:38" x14ac:dyDescent="0.2">
      <c r="AK389" s="5">
        <v>386</v>
      </c>
      <c r="AL389" s="5" t="s">
        <v>1327</v>
      </c>
    </row>
    <row r="390" spans="37:38" x14ac:dyDescent="0.2">
      <c r="AK390" s="5">
        <v>387</v>
      </c>
      <c r="AL390" s="5" t="s">
        <v>1329</v>
      </c>
    </row>
    <row r="391" spans="37:38" x14ac:dyDescent="0.2">
      <c r="AK391" s="5">
        <v>388</v>
      </c>
      <c r="AL391" s="5" t="s">
        <v>1331</v>
      </c>
    </row>
    <row r="392" spans="37:38" x14ac:dyDescent="0.2">
      <c r="AK392" s="5">
        <v>389</v>
      </c>
      <c r="AL392" s="5" t="s">
        <v>1333</v>
      </c>
    </row>
    <row r="393" spans="37:38" x14ac:dyDescent="0.2">
      <c r="AK393" s="5">
        <v>390</v>
      </c>
      <c r="AL393" s="5" t="s">
        <v>1335</v>
      </c>
    </row>
    <row r="394" spans="37:38" x14ac:dyDescent="0.2">
      <c r="AK394" s="5">
        <v>391</v>
      </c>
      <c r="AL394" s="5" t="s">
        <v>1337</v>
      </c>
    </row>
    <row r="395" spans="37:38" x14ac:dyDescent="0.2">
      <c r="AK395" s="5">
        <v>392</v>
      </c>
      <c r="AL395" s="5" t="s">
        <v>1338</v>
      </c>
    </row>
    <row r="396" spans="37:38" x14ac:dyDescent="0.2">
      <c r="AK396" s="5">
        <v>393</v>
      </c>
      <c r="AL396" s="5" t="s">
        <v>1339</v>
      </c>
    </row>
    <row r="397" spans="37:38" x14ac:dyDescent="0.2">
      <c r="AK397" s="5">
        <v>394</v>
      </c>
      <c r="AL397" s="5" t="s">
        <v>1340</v>
      </c>
    </row>
    <row r="398" spans="37:38" x14ac:dyDescent="0.2">
      <c r="AK398" s="5">
        <v>395</v>
      </c>
      <c r="AL398" s="5" t="s">
        <v>1341</v>
      </c>
    </row>
    <row r="399" spans="37:38" x14ac:dyDescent="0.2">
      <c r="AK399" s="5">
        <v>396</v>
      </c>
      <c r="AL399" s="5" t="s">
        <v>1342</v>
      </c>
    </row>
    <row r="400" spans="37:38" x14ac:dyDescent="0.2">
      <c r="AK400" s="5">
        <v>397</v>
      </c>
      <c r="AL400" s="5" t="s">
        <v>1325</v>
      </c>
    </row>
    <row r="401" spans="37:38" x14ac:dyDescent="0.2">
      <c r="AK401" s="5">
        <v>398</v>
      </c>
      <c r="AL401" s="5" t="s">
        <v>1327</v>
      </c>
    </row>
    <row r="402" spans="37:38" x14ac:dyDescent="0.2">
      <c r="AK402" s="5">
        <v>399</v>
      </c>
      <c r="AL402" s="5" t="s">
        <v>1329</v>
      </c>
    </row>
    <row r="403" spans="37:38" x14ac:dyDescent="0.2">
      <c r="AK403" s="5">
        <v>400</v>
      </c>
      <c r="AL403" s="5" t="s">
        <v>1331</v>
      </c>
    </row>
    <row r="404" spans="37:38" x14ac:dyDescent="0.2">
      <c r="AK404" s="5">
        <v>401</v>
      </c>
      <c r="AL404" s="5" t="s">
        <v>1333</v>
      </c>
    </row>
    <row r="405" spans="37:38" x14ac:dyDescent="0.2">
      <c r="AK405" s="5">
        <v>402</v>
      </c>
      <c r="AL405" s="5" t="s">
        <v>1335</v>
      </c>
    </row>
    <row r="406" spans="37:38" x14ac:dyDescent="0.2">
      <c r="AK406" s="5">
        <v>403</v>
      </c>
      <c r="AL406" s="5" t="s">
        <v>1337</v>
      </c>
    </row>
    <row r="407" spans="37:38" x14ac:dyDescent="0.2">
      <c r="AK407" s="5">
        <v>404</v>
      </c>
      <c r="AL407" s="5" t="s">
        <v>1338</v>
      </c>
    </row>
    <row r="408" spans="37:38" x14ac:dyDescent="0.2">
      <c r="AK408" s="5">
        <v>405</v>
      </c>
      <c r="AL408" s="5" t="s">
        <v>1339</v>
      </c>
    </row>
    <row r="409" spans="37:38" x14ac:dyDescent="0.2">
      <c r="AK409" s="5">
        <v>406</v>
      </c>
      <c r="AL409" s="5" t="s">
        <v>1340</v>
      </c>
    </row>
    <row r="410" spans="37:38" x14ac:dyDescent="0.2">
      <c r="AK410" s="5">
        <v>407</v>
      </c>
      <c r="AL410" s="5" t="s">
        <v>1341</v>
      </c>
    </row>
    <row r="411" spans="37:38" x14ac:dyDescent="0.2">
      <c r="AK411" s="5">
        <v>408</v>
      </c>
      <c r="AL411" s="5" t="s">
        <v>1342</v>
      </c>
    </row>
    <row r="412" spans="37:38" x14ac:dyDescent="0.2">
      <c r="AK412" s="5">
        <v>409</v>
      </c>
      <c r="AL412" s="5" t="s">
        <v>1559</v>
      </c>
    </row>
    <row r="413" spans="37:38" x14ac:dyDescent="0.2">
      <c r="AK413" s="5">
        <v>410</v>
      </c>
      <c r="AL413" s="5" t="s">
        <v>1560</v>
      </c>
    </row>
    <row r="414" spans="37:38" x14ac:dyDescent="0.2">
      <c r="AK414" s="5">
        <v>411</v>
      </c>
      <c r="AL414" s="5" t="s">
        <v>1561</v>
      </c>
    </row>
    <row r="415" spans="37:38" x14ac:dyDescent="0.2">
      <c r="AK415" s="5">
        <v>412</v>
      </c>
      <c r="AL415" s="5" t="s">
        <v>1562</v>
      </c>
    </row>
    <row r="416" spans="37:38" x14ac:dyDescent="0.2">
      <c r="AK416" s="5">
        <v>413</v>
      </c>
      <c r="AL416" s="5" t="s">
        <v>1563</v>
      </c>
    </row>
    <row r="417" spans="37:38" x14ac:dyDescent="0.2">
      <c r="AK417" s="5">
        <v>414</v>
      </c>
      <c r="AL417" s="5" t="s">
        <v>1564</v>
      </c>
    </row>
    <row r="418" spans="37:38" x14ac:dyDescent="0.2">
      <c r="AK418" s="5">
        <v>415</v>
      </c>
      <c r="AL418" s="5" t="s">
        <v>1565</v>
      </c>
    </row>
    <row r="419" spans="37:38" x14ac:dyDescent="0.2">
      <c r="AK419" s="5">
        <v>416</v>
      </c>
      <c r="AL419" s="5" t="s">
        <v>1566</v>
      </c>
    </row>
    <row r="420" spans="37:38" x14ac:dyDescent="0.2">
      <c r="AK420" s="5">
        <v>417</v>
      </c>
      <c r="AL420" s="5" t="s">
        <v>1567</v>
      </c>
    </row>
    <row r="421" spans="37:38" x14ac:dyDescent="0.2">
      <c r="AK421" s="5">
        <v>418</v>
      </c>
      <c r="AL421" s="5" t="s">
        <v>1568</v>
      </c>
    </row>
    <row r="422" spans="37:38" x14ac:dyDescent="0.2">
      <c r="AK422" s="5">
        <v>419</v>
      </c>
      <c r="AL422" s="5" t="s">
        <v>1569</v>
      </c>
    </row>
    <row r="423" spans="37:38" x14ac:dyDescent="0.2">
      <c r="AK423" s="5">
        <v>420</v>
      </c>
      <c r="AL423" s="5" t="s">
        <v>1570</v>
      </c>
    </row>
    <row r="424" spans="37:38" x14ac:dyDescent="0.2">
      <c r="AK424" s="5">
        <v>421</v>
      </c>
      <c r="AL424" s="5" t="s">
        <v>1571</v>
      </c>
    </row>
    <row r="425" spans="37:38" x14ac:dyDescent="0.2">
      <c r="AK425" s="5">
        <v>422</v>
      </c>
      <c r="AL425" s="5" t="s">
        <v>1572</v>
      </c>
    </row>
    <row r="426" spans="37:38" x14ac:dyDescent="0.2">
      <c r="AK426" s="5">
        <v>423</v>
      </c>
      <c r="AL426" s="5" t="s">
        <v>1573</v>
      </c>
    </row>
    <row r="427" spans="37:38" x14ac:dyDescent="0.2">
      <c r="AK427" s="5">
        <v>424</v>
      </c>
      <c r="AL427" s="5" t="s">
        <v>1574</v>
      </c>
    </row>
    <row r="428" spans="37:38" x14ac:dyDescent="0.2">
      <c r="AK428" s="5">
        <v>425</v>
      </c>
      <c r="AL428" s="5" t="s">
        <v>1575</v>
      </c>
    </row>
    <row r="429" spans="37:38" x14ac:dyDescent="0.2">
      <c r="AK429" s="5">
        <v>426</v>
      </c>
      <c r="AL429" s="5" t="s">
        <v>1576</v>
      </c>
    </row>
    <row r="430" spans="37:38" x14ac:dyDescent="0.2">
      <c r="AK430" s="5">
        <v>427</v>
      </c>
      <c r="AL430" s="5" t="s">
        <v>1577</v>
      </c>
    </row>
    <row r="431" spans="37:38" x14ac:dyDescent="0.2">
      <c r="AK431" s="5">
        <v>428</v>
      </c>
      <c r="AL431" s="5" t="s">
        <v>1578</v>
      </c>
    </row>
    <row r="432" spans="37:38" x14ac:dyDescent="0.2">
      <c r="AK432" s="5">
        <v>429</v>
      </c>
      <c r="AL432" s="5" t="s">
        <v>1579</v>
      </c>
    </row>
    <row r="433" spans="37:38" x14ac:dyDescent="0.2">
      <c r="AK433" s="5">
        <v>430</v>
      </c>
      <c r="AL433" s="5" t="s">
        <v>1580</v>
      </c>
    </row>
    <row r="434" spans="37:38" x14ac:dyDescent="0.2">
      <c r="AK434" s="5">
        <v>431</v>
      </c>
      <c r="AL434" s="5" t="s">
        <v>1581</v>
      </c>
    </row>
    <row r="435" spans="37:38" x14ac:dyDescent="0.2">
      <c r="AK435" s="5">
        <v>432</v>
      </c>
      <c r="AL435" s="5" t="s">
        <v>1582</v>
      </c>
    </row>
    <row r="436" spans="37:38" x14ac:dyDescent="0.2">
      <c r="AK436" s="5">
        <v>433</v>
      </c>
      <c r="AL436" s="5" t="s">
        <v>1415</v>
      </c>
    </row>
    <row r="437" spans="37:38" x14ac:dyDescent="0.2">
      <c r="AK437" s="5">
        <v>434</v>
      </c>
      <c r="AL437" s="5" t="s">
        <v>1416</v>
      </c>
    </row>
    <row r="438" spans="37:38" x14ac:dyDescent="0.2">
      <c r="AK438" s="5">
        <v>435</v>
      </c>
      <c r="AL438" s="5" t="s">
        <v>1417</v>
      </c>
    </row>
    <row r="439" spans="37:38" x14ac:dyDescent="0.2">
      <c r="AK439" s="5">
        <v>436</v>
      </c>
      <c r="AL439" s="5" t="s">
        <v>1418</v>
      </c>
    </row>
    <row r="440" spans="37:38" x14ac:dyDescent="0.2">
      <c r="AK440" s="5">
        <v>437</v>
      </c>
      <c r="AL440" s="5" t="s">
        <v>1419</v>
      </c>
    </row>
    <row r="441" spans="37:38" x14ac:dyDescent="0.2">
      <c r="AK441" s="5">
        <v>438</v>
      </c>
      <c r="AL441" s="5" t="s">
        <v>1420</v>
      </c>
    </row>
    <row r="442" spans="37:38" x14ac:dyDescent="0.2">
      <c r="AK442" s="5">
        <v>439</v>
      </c>
      <c r="AL442" s="5" t="s">
        <v>1421</v>
      </c>
    </row>
    <row r="443" spans="37:38" x14ac:dyDescent="0.2">
      <c r="AK443" s="5">
        <v>440</v>
      </c>
      <c r="AL443" s="5" t="s">
        <v>1422</v>
      </c>
    </row>
    <row r="444" spans="37:38" x14ac:dyDescent="0.2">
      <c r="AK444" s="5">
        <v>441</v>
      </c>
      <c r="AL444" s="5" t="s">
        <v>1423</v>
      </c>
    </row>
    <row r="445" spans="37:38" x14ac:dyDescent="0.2">
      <c r="AK445" s="5">
        <v>442</v>
      </c>
      <c r="AL445" s="5" t="s">
        <v>1424</v>
      </c>
    </row>
    <row r="446" spans="37:38" x14ac:dyDescent="0.2">
      <c r="AK446" s="5">
        <v>443</v>
      </c>
      <c r="AL446" s="5" t="s">
        <v>1425</v>
      </c>
    </row>
    <row r="447" spans="37:38" x14ac:dyDescent="0.2">
      <c r="AK447" s="5">
        <v>444</v>
      </c>
      <c r="AL447" s="5" t="s">
        <v>1426</v>
      </c>
    </row>
    <row r="448" spans="37:38" x14ac:dyDescent="0.2">
      <c r="AK448" s="5">
        <v>445</v>
      </c>
      <c r="AL448" s="5" t="s">
        <v>1415</v>
      </c>
    </row>
    <row r="449" spans="37:38" x14ac:dyDescent="0.2">
      <c r="AK449" s="5">
        <v>446</v>
      </c>
      <c r="AL449" s="5" t="s">
        <v>1416</v>
      </c>
    </row>
    <row r="450" spans="37:38" x14ac:dyDescent="0.2">
      <c r="AK450" s="5">
        <v>447</v>
      </c>
      <c r="AL450" s="5" t="s">
        <v>1417</v>
      </c>
    </row>
    <row r="451" spans="37:38" x14ac:dyDescent="0.2">
      <c r="AK451" s="5">
        <v>448</v>
      </c>
      <c r="AL451" s="5" t="s">
        <v>1418</v>
      </c>
    </row>
    <row r="452" spans="37:38" x14ac:dyDescent="0.2">
      <c r="AK452" s="5">
        <v>449</v>
      </c>
      <c r="AL452" s="5" t="s">
        <v>1419</v>
      </c>
    </row>
    <row r="453" spans="37:38" x14ac:dyDescent="0.2">
      <c r="AK453" s="5">
        <v>450</v>
      </c>
      <c r="AL453" s="5" t="s">
        <v>1420</v>
      </c>
    </row>
    <row r="454" spans="37:38" x14ac:dyDescent="0.2">
      <c r="AK454" s="5">
        <v>451</v>
      </c>
      <c r="AL454" s="5" t="s">
        <v>1421</v>
      </c>
    </row>
    <row r="455" spans="37:38" x14ac:dyDescent="0.2">
      <c r="AK455" s="5">
        <v>452</v>
      </c>
      <c r="AL455" s="5" t="s">
        <v>1422</v>
      </c>
    </row>
    <row r="456" spans="37:38" x14ac:dyDescent="0.2">
      <c r="AK456" s="5">
        <v>453</v>
      </c>
      <c r="AL456" s="5" t="s">
        <v>1423</v>
      </c>
    </row>
    <row r="457" spans="37:38" x14ac:dyDescent="0.2">
      <c r="AK457" s="5">
        <v>454</v>
      </c>
      <c r="AL457" s="5" t="s">
        <v>1424</v>
      </c>
    </row>
    <row r="458" spans="37:38" x14ac:dyDescent="0.2">
      <c r="AK458" s="5">
        <v>455</v>
      </c>
      <c r="AL458" s="5" t="s">
        <v>1425</v>
      </c>
    </row>
    <row r="459" spans="37:38" x14ac:dyDescent="0.2">
      <c r="AK459" s="5">
        <v>456</v>
      </c>
      <c r="AL459" s="5" t="s">
        <v>1426</v>
      </c>
    </row>
  </sheetData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2:DN126"/>
  <sheetViews>
    <sheetView topLeftCell="A13" workbookViewId="0">
      <selection activeCell="L31" sqref="L31"/>
    </sheetView>
  </sheetViews>
  <sheetFormatPr defaultRowHeight="14.25" x14ac:dyDescent="0.2"/>
  <cols>
    <col min="1" max="1" width="9" style="58"/>
    <col min="2" max="5" width="6.25" style="58" customWidth="1"/>
    <col min="6" max="7" width="9" style="58"/>
    <col min="8" max="8" width="6.5" style="58" customWidth="1"/>
    <col min="9" max="9" width="9" style="38"/>
    <col min="10" max="12" width="9" style="58"/>
    <col min="13" max="13" width="8.25" style="58" customWidth="1"/>
    <col min="14" max="22" width="9" style="58"/>
    <col min="23" max="23" width="4.5" style="58" customWidth="1"/>
    <col min="24" max="24" width="14.375" style="58" bestFit="1" customWidth="1"/>
    <col min="25" max="25" width="14.375" style="58" customWidth="1"/>
    <col min="26" max="27" width="14.375" style="58" bestFit="1" customWidth="1"/>
    <col min="28" max="28" width="6" style="58" customWidth="1"/>
    <col min="29" max="29" width="9" style="58"/>
    <col min="30" max="30" width="5.125" style="58" customWidth="1"/>
    <col min="31" max="31" width="6.375" style="58" customWidth="1"/>
    <col min="32" max="35" width="9" style="58"/>
    <col min="36" max="36" width="4.875" style="58" customWidth="1"/>
    <col min="37" max="37" width="9.25" style="58" customWidth="1"/>
    <col min="38" max="41" width="9" style="58"/>
    <col min="42" max="42" width="5.875" style="58" customWidth="1"/>
    <col min="43" max="47" width="9" style="58"/>
    <col min="48" max="48" width="10" style="58" bestFit="1" customWidth="1"/>
    <col min="49" max="51" width="9" style="58"/>
    <col min="52" max="52" width="9" style="39"/>
    <col min="53" max="55" width="9" style="58"/>
    <col min="56" max="56" width="4.75" style="58" customWidth="1"/>
    <col min="57" max="58" width="9" style="58"/>
    <col min="59" max="65" width="7.25" style="58" customWidth="1"/>
    <col min="66" max="76" width="9" style="58"/>
    <col min="77" max="77" width="6" style="58" customWidth="1"/>
    <col min="78" max="83" width="6.875" style="58" customWidth="1"/>
    <col min="84" max="85" width="9" style="58"/>
    <col min="86" max="86" width="8.5" style="58" customWidth="1"/>
    <col min="87" max="87" width="13.625" style="58" customWidth="1"/>
    <col min="88" max="110" width="9" style="58"/>
    <col min="111" max="116" width="7.5" style="58" customWidth="1"/>
    <col min="117" max="117" width="9.75" style="58" bestFit="1" customWidth="1"/>
    <col min="118" max="118" width="7.5" style="58" customWidth="1"/>
    <col min="119" max="16384" width="9" style="58"/>
  </cols>
  <sheetData>
    <row r="2" spans="1:82" x14ac:dyDescent="0.2">
      <c r="A2" s="58" t="s">
        <v>957</v>
      </c>
    </row>
    <row r="4" spans="1:82" x14ac:dyDescent="0.2">
      <c r="AF4" s="58" t="s">
        <v>958</v>
      </c>
    </row>
    <row r="5" spans="1:82" x14ac:dyDescent="0.2">
      <c r="A5" s="30" t="s">
        <v>959</v>
      </c>
      <c r="R5" s="58" t="s">
        <v>960</v>
      </c>
      <c r="S5" s="58">
        <f>SUM(S8:S15)</f>
        <v>9500</v>
      </c>
      <c r="AF5" s="58">
        <f>AF109</f>
        <v>191356</v>
      </c>
    </row>
    <row r="6" spans="1:82" x14ac:dyDescent="0.2">
      <c r="A6" s="58" t="s">
        <v>1692</v>
      </c>
      <c r="B6" s="58">
        <v>1</v>
      </c>
      <c r="C6" s="58">
        <v>2</v>
      </c>
      <c r="D6" s="58">
        <v>3</v>
      </c>
      <c r="E6" s="58">
        <v>1</v>
      </c>
      <c r="G6" s="30" t="s">
        <v>1693</v>
      </c>
      <c r="N6" s="58">
        <v>1</v>
      </c>
      <c r="O6" s="58">
        <v>2</v>
      </c>
      <c r="P6" s="58">
        <v>3</v>
      </c>
      <c r="Q6" s="58">
        <v>4</v>
      </c>
      <c r="R6" s="58">
        <v>5</v>
      </c>
      <c r="AI6" s="58" t="s">
        <v>1694</v>
      </c>
    </row>
    <row r="7" spans="1:82" x14ac:dyDescent="0.2">
      <c r="B7" s="58" t="s">
        <v>961</v>
      </c>
      <c r="C7" s="58" t="s">
        <v>962</v>
      </c>
      <c r="D7" s="58" t="s">
        <v>963</v>
      </c>
      <c r="E7" s="58" t="s">
        <v>964</v>
      </c>
      <c r="G7" s="58" t="s">
        <v>965</v>
      </c>
      <c r="H7" s="58" t="s">
        <v>966</v>
      </c>
      <c r="L7" s="58" t="s">
        <v>1695</v>
      </c>
      <c r="M7" s="58" t="s">
        <v>1696</v>
      </c>
      <c r="N7" s="58" t="s">
        <v>1697</v>
      </c>
      <c r="O7" s="58" t="s">
        <v>969</v>
      </c>
      <c r="P7" s="58" t="s">
        <v>970</v>
      </c>
      <c r="Q7" s="58" t="s">
        <v>971</v>
      </c>
      <c r="R7" s="58" t="s">
        <v>972</v>
      </c>
      <c r="S7" s="58" t="s">
        <v>1698</v>
      </c>
    </row>
    <row r="8" spans="1:82" x14ac:dyDescent="0.2">
      <c r="A8" s="58" t="s">
        <v>1697</v>
      </c>
      <c r="B8" s="58">
        <v>100</v>
      </c>
      <c r="C8" s="58">
        <v>100</v>
      </c>
      <c r="D8" s="58">
        <v>150</v>
      </c>
      <c r="E8" s="58">
        <v>150</v>
      </c>
      <c r="G8" s="58">
        <v>100</v>
      </c>
      <c r="H8" s="58">
        <v>149</v>
      </c>
      <c r="I8" s="38">
        <v>0.01</v>
      </c>
      <c r="J8" s="38">
        <v>0.08</v>
      </c>
      <c r="K8" s="58" t="s">
        <v>973</v>
      </c>
      <c r="L8" s="58" t="s">
        <v>961</v>
      </c>
      <c r="M8" s="58">
        <v>100</v>
      </c>
      <c r="N8" s="58">
        <f>INDEX($B$8:$E$12,MATCH(N$7,$A$8:$A$12,0),MATCH($L8,$B$7:$E$7,0))</f>
        <v>100</v>
      </c>
      <c r="O8" s="58">
        <f t="shared" ref="O8:R15" si="0">INDEX($B$8:$E$12,MATCH(O$7,$A$8:$A$12,0),MATCH($L8,$B$7:$E$7,0))</f>
        <v>200</v>
      </c>
      <c r="P8" s="58">
        <f t="shared" si="0"/>
        <v>300</v>
      </c>
      <c r="Q8" s="58">
        <f t="shared" si="0"/>
        <v>400</v>
      </c>
      <c r="R8" s="58">
        <f t="shared" si="0"/>
        <v>500</v>
      </c>
      <c r="S8" s="58">
        <f t="shared" ref="S8:S15" si="1">M8+R8</f>
        <v>600</v>
      </c>
      <c r="W8" s="30" t="s">
        <v>1699</v>
      </c>
      <c r="AA8" s="58" t="s">
        <v>974</v>
      </c>
      <c r="AD8" s="58" t="s">
        <v>1700</v>
      </c>
      <c r="AI8" s="58" t="s">
        <v>1701</v>
      </c>
      <c r="AP8" s="58" t="s">
        <v>1702</v>
      </c>
    </row>
    <row r="9" spans="1:82" x14ac:dyDescent="0.2">
      <c r="A9" s="58" t="s">
        <v>969</v>
      </c>
      <c r="B9" s="58">
        <v>200</v>
      </c>
      <c r="C9" s="58">
        <v>200</v>
      </c>
      <c r="D9" s="58">
        <v>300</v>
      </c>
      <c r="E9" s="58">
        <v>350</v>
      </c>
      <c r="G9" s="58">
        <v>150</v>
      </c>
      <c r="H9" s="58">
        <v>199</v>
      </c>
      <c r="I9" s="38">
        <v>1.4999999999999999E-2</v>
      </c>
      <c r="J9" s="38">
        <v>0.09</v>
      </c>
      <c r="K9" s="58" t="s">
        <v>975</v>
      </c>
      <c r="L9" s="58" t="s">
        <v>1703</v>
      </c>
      <c r="M9" s="58">
        <v>200</v>
      </c>
      <c r="N9" s="58">
        <f t="shared" ref="N9:N15" si="2">INDEX($B$8:$E$12,MATCH(N$7,$A$8:$A$12,0),MATCH($L9,$B$7:$E$7,0))</f>
        <v>100</v>
      </c>
      <c r="O9" s="58">
        <f t="shared" si="0"/>
        <v>200</v>
      </c>
      <c r="P9" s="58">
        <f t="shared" si="0"/>
        <v>300</v>
      </c>
      <c r="Q9" s="58">
        <f t="shared" si="0"/>
        <v>400</v>
      </c>
      <c r="R9" s="58">
        <f t="shared" si="0"/>
        <v>500</v>
      </c>
      <c r="S9" s="58">
        <f t="shared" si="1"/>
        <v>700</v>
      </c>
      <c r="W9" s="58" t="s">
        <v>1704</v>
      </c>
      <c r="X9" s="58" t="s">
        <v>1705</v>
      </c>
      <c r="Y9" s="58" t="s">
        <v>1706</v>
      </c>
      <c r="Z9" s="58" t="s">
        <v>1707</v>
      </c>
      <c r="AA9" s="58" t="s">
        <v>1708</v>
      </c>
      <c r="AD9" s="58" t="s">
        <v>1709</v>
      </c>
      <c r="AE9" s="58" t="s">
        <v>1710</v>
      </c>
      <c r="AF9" s="58" t="s">
        <v>976</v>
      </c>
      <c r="AI9" s="58" t="s">
        <v>1711</v>
      </c>
      <c r="AJ9" s="58" t="s">
        <v>1712</v>
      </c>
      <c r="AK9" s="58" t="s">
        <v>1713</v>
      </c>
      <c r="AL9" s="58" t="s">
        <v>1714</v>
      </c>
      <c r="AP9" s="58" t="s">
        <v>1709</v>
      </c>
      <c r="AQ9" s="58" t="s">
        <v>1715</v>
      </c>
      <c r="AR9" s="58" t="s">
        <v>978</v>
      </c>
      <c r="AS9" s="58" t="s">
        <v>979</v>
      </c>
      <c r="AT9" s="58" t="s">
        <v>980</v>
      </c>
      <c r="AV9" s="58" t="s">
        <v>1716</v>
      </c>
      <c r="AW9" s="58" t="s">
        <v>1717</v>
      </c>
      <c r="BB9" s="58" t="s">
        <v>1718</v>
      </c>
    </row>
    <row r="10" spans="1:82" x14ac:dyDescent="0.2">
      <c r="A10" s="58" t="s">
        <v>970</v>
      </c>
      <c r="B10" s="58">
        <v>300</v>
      </c>
      <c r="C10" s="58">
        <v>300</v>
      </c>
      <c r="D10" s="58">
        <v>500</v>
      </c>
      <c r="E10" s="58">
        <v>600</v>
      </c>
      <c r="G10" s="58">
        <v>200</v>
      </c>
      <c r="H10" s="58">
        <v>249</v>
      </c>
      <c r="I10" s="38">
        <v>0.02</v>
      </c>
      <c r="J10" s="38">
        <v>0.1</v>
      </c>
      <c r="K10" s="58" t="s">
        <v>981</v>
      </c>
      <c r="L10" s="58" t="s">
        <v>1719</v>
      </c>
      <c r="M10" s="58">
        <v>200</v>
      </c>
      <c r="N10" s="58">
        <f t="shared" si="2"/>
        <v>100</v>
      </c>
      <c r="O10" s="58">
        <f t="shared" si="0"/>
        <v>200</v>
      </c>
      <c r="P10" s="58">
        <f t="shared" si="0"/>
        <v>300</v>
      </c>
      <c r="Q10" s="58">
        <f t="shared" si="0"/>
        <v>400</v>
      </c>
      <c r="R10" s="58">
        <f t="shared" si="0"/>
        <v>500</v>
      </c>
      <c r="S10" s="58">
        <f t="shared" si="1"/>
        <v>700</v>
      </c>
      <c r="W10" s="58" t="s">
        <v>1720</v>
      </c>
      <c r="AD10" s="58">
        <v>1</v>
      </c>
      <c r="AE10" s="58">
        <v>47</v>
      </c>
      <c r="AF10" s="58">
        <v>47</v>
      </c>
      <c r="AI10" s="58" t="s">
        <v>983</v>
      </c>
      <c r="AJ10" s="58">
        <v>1</v>
      </c>
      <c r="AK10" s="58">
        <v>100</v>
      </c>
      <c r="AL10" s="58">
        <f>AK10</f>
        <v>100</v>
      </c>
      <c r="AP10" s="58" t="s">
        <v>1721</v>
      </c>
      <c r="AQ10" s="58">
        <v>1</v>
      </c>
      <c r="AR10" s="58">
        <v>5</v>
      </c>
      <c r="AS10" s="58">
        <f>SUM($AQ$10:AQ10)</f>
        <v>1</v>
      </c>
      <c r="AT10" s="58">
        <f>SUM($AR$10:AR10)</f>
        <v>5</v>
      </c>
      <c r="AV10" s="58">
        <f>AS108</f>
        <v>629</v>
      </c>
      <c r="AW10" s="58">
        <f>AT79</f>
        <v>570</v>
      </c>
    </row>
    <row r="11" spans="1:82" x14ac:dyDescent="0.2">
      <c r="A11" s="58" t="s">
        <v>971</v>
      </c>
      <c r="B11" s="58">
        <v>400</v>
      </c>
      <c r="C11" s="58">
        <v>400</v>
      </c>
      <c r="D11" s="58">
        <v>700</v>
      </c>
      <c r="E11" s="58">
        <v>900</v>
      </c>
      <c r="G11" s="58">
        <v>250</v>
      </c>
      <c r="H11" s="58">
        <v>299</v>
      </c>
      <c r="I11" s="38">
        <v>2.5000000000000001E-2</v>
      </c>
      <c r="J11" s="38">
        <v>0.11</v>
      </c>
      <c r="K11" s="58" t="s">
        <v>984</v>
      </c>
      <c r="L11" s="58" t="s">
        <v>963</v>
      </c>
      <c r="M11" s="58">
        <v>400</v>
      </c>
      <c r="N11" s="58">
        <f t="shared" si="2"/>
        <v>150</v>
      </c>
      <c r="O11" s="58">
        <f t="shared" si="0"/>
        <v>300</v>
      </c>
      <c r="P11" s="58">
        <f t="shared" si="0"/>
        <v>500</v>
      </c>
      <c r="Q11" s="58">
        <f t="shared" si="0"/>
        <v>700</v>
      </c>
      <c r="R11" s="58">
        <f t="shared" si="0"/>
        <v>900</v>
      </c>
      <c r="S11" s="58">
        <f t="shared" si="1"/>
        <v>1300</v>
      </c>
      <c r="W11" s="58" t="s">
        <v>968</v>
      </c>
      <c r="X11" s="58">
        <v>10</v>
      </c>
      <c r="Y11" s="58">
        <v>10</v>
      </c>
      <c r="Z11" s="58">
        <v>10</v>
      </c>
      <c r="AA11" s="58">
        <v>10</v>
      </c>
      <c r="AD11" s="58">
        <v>2</v>
      </c>
      <c r="AE11" s="58">
        <v>48</v>
      </c>
      <c r="AF11" s="58">
        <v>95</v>
      </c>
      <c r="AI11" s="58" t="s">
        <v>782</v>
      </c>
      <c r="AJ11" s="58">
        <v>2</v>
      </c>
      <c r="AK11" s="58">
        <v>150</v>
      </c>
      <c r="AL11" s="58">
        <f>AL10+AK11</f>
        <v>250</v>
      </c>
      <c r="AP11" s="58" t="s">
        <v>985</v>
      </c>
      <c r="AQ11" s="58">
        <v>1</v>
      </c>
      <c r="AR11" s="58">
        <v>5</v>
      </c>
      <c r="AS11" s="58">
        <f>SUM($AQ$10:AQ11)</f>
        <v>2</v>
      </c>
      <c r="AT11" s="58">
        <f>SUM($AR$10:AR11)</f>
        <v>10</v>
      </c>
      <c r="BB11" s="58" t="s">
        <v>1722</v>
      </c>
      <c r="BY11" s="58" t="s">
        <v>1723</v>
      </c>
    </row>
    <row r="12" spans="1:82" x14ac:dyDescent="0.2">
      <c r="A12" s="58" t="s">
        <v>972</v>
      </c>
      <c r="B12" s="58">
        <v>500</v>
      </c>
      <c r="C12" s="58">
        <v>500</v>
      </c>
      <c r="D12" s="58">
        <v>900</v>
      </c>
      <c r="E12" s="58">
        <v>1300</v>
      </c>
      <c r="G12" s="58">
        <v>300</v>
      </c>
      <c r="H12" s="58">
        <v>349</v>
      </c>
      <c r="I12" s="38">
        <v>0.03</v>
      </c>
      <c r="J12" s="38">
        <v>0.12</v>
      </c>
      <c r="K12" s="58" t="s">
        <v>986</v>
      </c>
      <c r="L12" s="58" t="s">
        <v>1724</v>
      </c>
      <c r="M12" s="58">
        <v>400</v>
      </c>
      <c r="N12" s="58">
        <f t="shared" si="2"/>
        <v>150</v>
      </c>
      <c r="O12" s="58">
        <f t="shared" si="0"/>
        <v>300</v>
      </c>
      <c r="P12" s="58">
        <f t="shared" si="0"/>
        <v>500</v>
      </c>
      <c r="Q12" s="58">
        <f t="shared" si="0"/>
        <v>700</v>
      </c>
      <c r="R12" s="58">
        <f t="shared" si="0"/>
        <v>900</v>
      </c>
      <c r="S12" s="58">
        <f t="shared" si="1"/>
        <v>1300</v>
      </c>
      <c r="W12" s="58" t="s">
        <v>969</v>
      </c>
      <c r="X12" s="58">
        <v>30</v>
      </c>
      <c r="Y12" s="58">
        <v>30</v>
      </c>
      <c r="Z12" s="58">
        <v>30</v>
      </c>
      <c r="AA12" s="58">
        <v>30</v>
      </c>
      <c r="AB12" s="58">
        <v>40</v>
      </c>
      <c r="AD12" s="58">
        <v>3</v>
      </c>
      <c r="AE12" s="58">
        <v>50</v>
      </c>
      <c r="AF12" s="58">
        <v>145</v>
      </c>
      <c r="AI12" s="58" t="s">
        <v>783</v>
      </c>
      <c r="AJ12" s="58">
        <v>3</v>
      </c>
      <c r="AK12" s="58">
        <v>200</v>
      </c>
      <c r="AL12" s="58">
        <f t="shared" ref="AL12:AL19" si="3">AL11+AK12</f>
        <v>450</v>
      </c>
      <c r="AP12" s="58" t="s">
        <v>987</v>
      </c>
      <c r="AQ12" s="58">
        <v>1</v>
      </c>
      <c r="AR12" s="58">
        <v>5</v>
      </c>
      <c r="AS12" s="58">
        <f>SUM($AQ$10:AQ12)</f>
        <v>3</v>
      </c>
      <c r="AT12" s="58">
        <f>SUM($AR$10:AR12)</f>
        <v>15</v>
      </c>
      <c r="BB12" s="40" t="s">
        <v>1725</v>
      </c>
      <c r="BY12" s="58" t="s">
        <v>1726</v>
      </c>
    </row>
    <row r="13" spans="1:82" x14ac:dyDescent="0.2">
      <c r="G13" s="58">
        <v>350</v>
      </c>
      <c r="H13" s="58">
        <v>399</v>
      </c>
      <c r="I13" s="38">
        <v>3.5000000000000003E-2</v>
      </c>
      <c r="J13" s="38">
        <v>0.13</v>
      </c>
      <c r="K13" s="58" t="s">
        <v>988</v>
      </c>
      <c r="L13" s="58" t="s">
        <v>1727</v>
      </c>
      <c r="M13" s="58">
        <v>400</v>
      </c>
      <c r="N13" s="58">
        <f t="shared" si="2"/>
        <v>150</v>
      </c>
      <c r="O13" s="58">
        <f t="shared" si="0"/>
        <v>300</v>
      </c>
      <c r="P13" s="58">
        <f t="shared" si="0"/>
        <v>500</v>
      </c>
      <c r="Q13" s="58">
        <f t="shared" si="0"/>
        <v>700</v>
      </c>
      <c r="R13" s="58">
        <f t="shared" si="0"/>
        <v>900</v>
      </c>
      <c r="S13" s="58">
        <f t="shared" si="1"/>
        <v>1300</v>
      </c>
      <c r="W13" s="58" t="s">
        <v>970</v>
      </c>
      <c r="X13" s="58">
        <v>50</v>
      </c>
      <c r="Y13" s="58">
        <v>50</v>
      </c>
      <c r="Z13" s="58">
        <v>50</v>
      </c>
      <c r="AA13" s="58">
        <v>50</v>
      </c>
      <c r="AD13" s="58">
        <v>4</v>
      </c>
      <c r="AE13" s="58">
        <v>52</v>
      </c>
      <c r="AF13" s="58">
        <v>197</v>
      </c>
      <c r="AI13" s="58" t="s">
        <v>785</v>
      </c>
      <c r="AJ13" s="58">
        <v>4</v>
      </c>
      <c r="AK13" s="58">
        <v>580</v>
      </c>
      <c r="AL13" s="58">
        <f t="shared" si="3"/>
        <v>1030</v>
      </c>
      <c r="AP13" s="58" t="s">
        <v>989</v>
      </c>
      <c r="AQ13" s="58">
        <v>1</v>
      </c>
      <c r="AR13" s="58">
        <v>5</v>
      </c>
      <c r="AS13" s="58">
        <f>SUM($AQ$10:AQ13)</f>
        <v>4</v>
      </c>
      <c r="AT13" s="58">
        <f>SUM($AR$10:AR13)</f>
        <v>20</v>
      </c>
      <c r="BY13" s="58" t="s">
        <v>1728</v>
      </c>
    </row>
    <row r="14" spans="1:82" x14ac:dyDescent="0.2">
      <c r="A14" s="58" t="s">
        <v>1729</v>
      </c>
      <c r="B14" s="58">
        <f>B12*B6</f>
        <v>500</v>
      </c>
      <c r="C14" s="58">
        <f>C12*C6</f>
        <v>1000</v>
      </c>
      <c r="D14" s="58">
        <f>D12*D6</f>
        <v>2700</v>
      </c>
      <c r="E14" s="58">
        <f>E12*E6</f>
        <v>1300</v>
      </c>
      <c r="G14" s="58">
        <v>400</v>
      </c>
      <c r="H14" s="58">
        <v>449</v>
      </c>
      <c r="I14" s="38">
        <v>0.04</v>
      </c>
      <c r="J14" s="38">
        <v>0.14000000000000001</v>
      </c>
      <c r="K14" s="58" t="s">
        <v>990</v>
      </c>
      <c r="L14" s="58" t="s">
        <v>1730</v>
      </c>
      <c r="M14" s="58">
        <v>500</v>
      </c>
      <c r="N14" s="58">
        <f t="shared" si="2"/>
        <v>150</v>
      </c>
      <c r="O14" s="58">
        <f t="shared" si="0"/>
        <v>350</v>
      </c>
      <c r="P14" s="58">
        <f t="shared" si="0"/>
        <v>600</v>
      </c>
      <c r="Q14" s="58">
        <f t="shared" si="0"/>
        <v>900</v>
      </c>
      <c r="R14" s="58">
        <f t="shared" si="0"/>
        <v>1300</v>
      </c>
      <c r="S14" s="58">
        <f t="shared" si="1"/>
        <v>1800</v>
      </c>
      <c r="W14" s="58" t="s">
        <v>971</v>
      </c>
      <c r="X14" s="58">
        <v>100</v>
      </c>
      <c r="Y14" s="58">
        <v>100</v>
      </c>
      <c r="Z14" s="58">
        <v>100</v>
      </c>
      <c r="AA14" s="58">
        <v>100</v>
      </c>
      <c r="AD14" s="58">
        <v>5</v>
      </c>
      <c r="AE14" s="58">
        <v>53</v>
      </c>
      <c r="AF14" s="58">
        <v>250</v>
      </c>
      <c r="AI14" s="58" t="s">
        <v>786</v>
      </c>
      <c r="AJ14" s="58">
        <v>5</v>
      </c>
      <c r="AK14" s="58">
        <v>2100</v>
      </c>
      <c r="AL14" s="58">
        <f t="shared" si="3"/>
        <v>3130</v>
      </c>
      <c r="AP14" s="58" t="s">
        <v>991</v>
      </c>
      <c r="AQ14" s="58">
        <v>1</v>
      </c>
      <c r="AR14" s="58">
        <v>5</v>
      </c>
      <c r="AS14" s="58">
        <f>SUM($AQ$10:AQ14)</f>
        <v>5</v>
      </c>
      <c r="AT14" s="58">
        <f>SUM($AR$10:AR14)</f>
        <v>25</v>
      </c>
      <c r="BY14" s="58" t="s">
        <v>1731</v>
      </c>
    </row>
    <row r="15" spans="1:82" x14ac:dyDescent="0.2">
      <c r="G15" s="58">
        <v>450</v>
      </c>
      <c r="H15" s="58">
        <v>499</v>
      </c>
      <c r="I15" s="38">
        <v>4.4999999999999998E-2</v>
      </c>
      <c r="J15" s="38">
        <v>0.15</v>
      </c>
      <c r="K15" s="58" t="s">
        <v>1732</v>
      </c>
      <c r="L15" s="58" t="s">
        <v>1730</v>
      </c>
      <c r="M15" s="58">
        <v>500</v>
      </c>
      <c r="N15" s="58">
        <f t="shared" si="2"/>
        <v>150</v>
      </c>
      <c r="O15" s="58">
        <f t="shared" si="0"/>
        <v>350</v>
      </c>
      <c r="P15" s="58">
        <f t="shared" si="0"/>
        <v>600</v>
      </c>
      <c r="Q15" s="58">
        <f t="shared" si="0"/>
        <v>900</v>
      </c>
      <c r="R15" s="58">
        <f t="shared" si="0"/>
        <v>1300</v>
      </c>
      <c r="S15" s="58">
        <f t="shared" si="1"/>
        <v>1800</v>
      </c>
      <c r="W15" s="58" t="s">
        <v>972</v>
      </c>
      <c r="X15" s="58">
        <v>160</v>
      </c>
      <c r="Y15" s="58">
        <v>160</v>
      </c>
      <c r="Z15" s="58">
        <v>160</v>
      </c>
      <c r="AA15" s="58">
        <v>160</v>
      </c>
      <c r="AB15" s="41"/>
      <c r="AD15" s="58">
        <v>6</v>
      </c>
      <c r="AE15" s="58">
        <v>55</v>
      </c>
      <c r="AF15" s="58">
        <v>305</v>
      </c>
      <c r="AI15" s="58" t="s">
        <v>787</v>
      </c>
      <c r="AJ15" s="58">
        <v>6</v>
      </c>
      <c r="AK15" s="58">
        <v>4400</v>
      </c>
      <c r="AL15" s="58">
        <f t="shared" si="3"/>
        <v>7530</v>
      </c>
      <c r="AP15" s="58" t="s">
        <v>992</v>
      </c>
      <c r="AQ15" s="58">
        <v>1</v>
      </c>
      <c r="AR15" s="58">
        <v>5</v>
      </c>
      <c r="AS15" s="58">
        <f>SUM($AQ$10:AQ15)</f>
        <v>6</v>
      </c>
      <c r="AT15" s="58">
        <f>SUM($AR$10:AR15)</f>
        <v>30</v>
      </c>
      <c r="BB15" s="58" t="s">
        <v>1733</v>
      </c>
      <c r="BY15" s="58" t="s">
        <v>1734</v>
      </c>
      <c r="CD15" s="58" t="s">
        <v>1735</v>
      </c>
    </row>
    <row r="16" spans="1:82" x14ac:dyDescent="0.2">
      <c r="A16" s="58" t="s">
        <v>1736</v>
      </c>
      <c r="B16" s="58">
        <f>SUM(B14:E14)</f>
        <v>5500</v>
      </c>
      <c r="G16" s="58">
        <v>500</v>
      </c>
      <c r="H16" s="58">
        <v>549</v>
      </c>
      <c r="I16" s="38">
        <v>0.05</v>
      </c>
      <c r="J16" s="38"/>
      <c r="X16" s="41">
        <v>240</v>
      </c>
      <c r="Y16" s="41">
        <v>240</v>
      </c>
      <c r="Z16" s="41">
        <v>240</v>
      </c>
      <c r="AA16" s="41">
        <v>240</v>
      </c>
      <c r="AD16" s="58">
        <v>7</v>
      </c>
      <c r="AE16" s="58">
        <v>56</v>
      </c>
      <c r="AF16" s="58">
        <v>361</v>
      </c>
      <c r="AI16" s="58" t="s">
        <v>790</v>
      </c>
      <c r="AJ16" s="58">
        <v>7</v>
      </c>
      <c r="AK16" s="58">
        <v>7200</v>
      </c>
      <c r="AL16" s="58">
        <f t="shared" si="3"/>
        <v>14730</v>
      </c>
      <c r="AP16" s="58" t="s">
        <v>993</v>
      </c>
      <c r="AQ16" s="58">
        <v>1</v>
      </c>
      <c r="AR16" s="58">
        <v>5</v>
      </c>
      <c r="AS16" s="58">
        <f>SUM($AQ$10:AQ16)</f>
        <v>7</v>
      </c>
      <c r="AT16" s="58">
        <f>SUM($AR$10:AR16)</f>
        <v>35</v>
      </c>
      <c r="BB16" s="58">
        <v>6</v>
      </c>
      <c r="BY16" s="58" t="s">
        <v>1737</v>
      </c>
      <c r="CD16" s="58">
        <v>1</v>
      </c>
    </row>
    <row r="17" spans="1:118" x14ac:dyDescent="0.2">
      <c r="G17" s="58">
        <v>550</v>
      </c>
      <c r="H17" s="58">
        <v>599</v>
      </c>
      <c r="I17" s="38">
        <v>5.5E-2</v>
      </c>
      <c r="J17" s="38"/>
      <c r="AD17" s="58">
        <v>8</v>
      </c>
      <c r="AE17" s="58">
        <v>58</v>
      </c>
      <c r="AF17" s="58">
        <v>419</v>
      </c>
      <c r="AI17" s="58" t="s">
        <v>791</v>
      </c>
      <c r="AJ17" s="58">
        <v>8</v>
      </c>
      <c r="AK17" s="58">
        <v>8400</v>
      </c>
      <c r="AL17" s="58">
        <f t="shared" si="3"/>
        <v>23130</v>
      </c>
      <c r="AP17" s="58" t="s">
        <v>994</v>
      </c>
      <c r="AQ17" s="58">
        <v>1</v>
      </c>
      <c r="AR17" s="58">
        <v>5</v>
      </c>
      <c r="AS17" s="58">
        <f>SUM($AQ$10:AQ17)</f>
        <v>8</v>
      </c>
      <c r="AT17" s="58">
        <f>SUM($AR$10:AR17)</f>
        <v>40</v>
      </c>
      <c r="CH17" s="58" t="s">
        <v>1738</v>
      </c>
    </row>
    <row r="18" spans="1:118" x14ac:dyDescent="0.2">
      <c r="G18" s="58">
        <v>600</v>
      </c>
      <c r="H18" s="58">
        <v>649</v>
      </c>
      <c r="I18" s="38">
        <v>0.06</v>
      </c>
      <c r="J18" s="38"/>
      <c r="W18" s="58" t="s">
        <v>1739</v>
      </c>
      <c r="X18" s="58">
        <f>SUM(X11:X15)</f>
        <v>350</v>
      </c>
      <c r="Y18" s="58">
        <f>SUM(Y11:Y15)</f>
        <v>350</v>
      </c>
      <c r="Z18" s="58">
        <f>SUM(Z11:Z15)</f>
        <v>350</v>
      </c>
      <c r="AA18" s="58">
        <f>SUM(AA11:AA15)</f>
        <v>350</v>
      </c>
      <c r="AD18" s="58">
        <v>9</v>
      </c>
      <c r="AE18" s="58">
        <v>60</v>
      </c>
      <c r="AF18" s="58">
        <v>479</v>
      </c>
      <c r="AI18" s="58" t="s">
        <v>792</v>
      </c>
      <c r="AJ18" s="58">
        <v>9</v>
      </c>
      <c r="AK18" s="58">
        <v>8900</v>
      </c>
      <c r="AL18" s="58">
        <f t="shared" si="3"/>
        <v>32030</v>
      </c>
      <c r="AP18" s="58" t="s">
        <v>996</v>
      </c>
      <c r="AQ18" s="58">
        <v>1</v>
      </c>
      <c r="AR18" s="58">
        <v>5</v>
      </c>
      <c r="AS18" s="58">
        <f>SUM($AQ$10:AQ18)</f>
        <v>9</v>
      </c>
      <c r="AT18" s="58">
        <f>SUM($AR$10:AR18)</f>
        <v>45</v>
      </c>
      <c r="BO18" s="58" t="s">
        <v>1740</v>
      </c>
      <c r="BT18" s="58">
        <v>200</v>
      </c>
    </row>
    <row r="19" spans="1:118" x14ac:dyDescent="0.2">
      <c r="G19" s="58">
        <v>650</v>
      </c>
      <c r="H19" s="58">
        <v>699</v>
      </c>
      <c r="I19" s="38">
        <v>6.5000000000000002E-2</v>
      </c>
      <c r="J19" s="38"/>
      <c r="AD19" s="58">
        <v>10</v>
      </c>
      <c r="AE19" s="58">
        <v>61</v>
      </c>
      <c r="AF19" s="58">
        <v>540</v>
      </c>
      <c r="AI19" s="58" t="s">
        <v>795</v>
      </c>
      <c r="AJ19" s="58">
        <v>10</v>
      </c>
      <c r="AK19" s="58">
        <v>9250</v>
      </c>
      <c r="AL19" s="58">
        <f t="shared" si="3"/>
        <v>41280</v>
      </c>
      <c r="AP19" s="58" t="s">
        <v>997</v>
      </c>
      <c r="AQ19" s="58">
        <v>2</v>
      </c>
      <c r="AR19" s="58">
        <v>5</v>
      </c>
      <c r="AS19" s="58">
        <f>SUM($AQ$10:AQ19)</f>
        <v>11</v>
      </c>
      <c r="AT19" s="58">
        <f>SUM($AR$10:AR19)</f>
        <v>50</v>
      </c>
      <c r="BB19" s="58" t="s">
        <v>998</v>
      </c>
      <c r="BY19" s="58" t="s">
        <v>999</v>
      </c>
    </row>
    <row r="20" spans="1:118" x14ac:dyDescent="0.2">
      <c r="G20" s="58">
        <v>700</v>
      </c>
      <c r="H20" s="58">
        <v>749</v>
      </c>
      <c r="I20" s="38">
        <v>7.0000000000000007E-2</v>
      </c>
      <c r="J20" s="38"/>
      <c r="AD20" s="58">
        <v>11</v>
      </c>
      <c r="AE20" s="58">
        <v>62</v>
      </c>
      <c r="AF20" s="58">
        <v>602</v>
      </c>
      <c r="AP20" s="58" t="s">
        <v>1000</v>
      </c>
      <c r="AQ20" s="58">
        <v>2</v>
      </c>
      <c r="AR20" s="58">
        <v>6</v>
      </c>
      <c r="AS20" s="58">
        <f>SUM($AQ$10:AQ20)</f>
        <v>13</v>
      </c>
      <c r="AT20" s="58">
        <f>SUM($AR$10:AR20)</f>
        <v>56</v>
      </c>
      <c r="BB20" s="58" t="s">
        <v>977</v>
      </c>
      <c r="BC20" s="58" t="s">
        <v>1001</v>
      </c>
      <c r="BD20" s="58" t="s">
        <v>1741</v>
      </c>
      <c r="BF20" s="58" t="s">
        <v>1742</v>
      </c>
      <c r="BG20" s="58" t="s">
        <v>1743</v>
      </c>
      <c r="BH20" s="58" t="s">
        <v>1002</v>
      </c>
      <c r="BI20" s="58" t="s">
        <v>1003</v>
      </c>
      <c r="BJ20" s="58" t="s">
        <v>1004</v>
      </c>
      <c r="BK20" s="58" t="s">
        <v>1005</v>
      </c>
      <c r="BL20" s="58" t="s">
        <v>1006</v>
      </c>
      <c r="CH20" s="58" t="s">
        <v>1744</v>
      </c>
      <c r="CY20" s="58" t="s">
        <v>1745</v>
      </c>
    </row>
    <row r="21" spans="1:118" x14ac:dyDescent="0.2">
      <c r="G21" s="58">
        <v>750</v>
      </c>
      <c r="H21" s="58">
        <v>799</v>
      </c>
      <c r="I21" s="38">
        <v>7.4999999999999997E-2</v>
      </c>
      <c r="J21" s="38"/>
      <c r="W21" s="30" t="s">
        <v>1746</v>
      </c>
      <c r="AD21" s="58">
        <v>12</v>
      </c>
      <c r="AE21" s="58">
        <v>64</v>
      </c>
      <c r="AF21" s="58">
        <v>666</v>
      </c>
      <c r="AP21" s="58" t="s">
        <v>1007</v>
      </c>
      <c r="AQ21" s="58">
        <v>2</v>
      </c>
      <c r="AR21" s="58">
        <v>6</v>
      </c>
      <c r="AS21" s="58">
        <f>SUM($AQ$10:AQ21)</f>
        <v>15</v>
      </c>
      <c r="AT21" s="58">
        <f>SUM($AR$10:AR21)</f>
        <v>62</v>
      </c>
      <c r="BB21" s="58" t="s">
        <v>1008</v>
      </c>
      <c r="BC21" s="58" t="str">
        <f t="shared" ref="BC21:BC26" si="4">BB22&amp;"素材"</f>
        <v>2阶素材</v>
      </c>
      <c r="BD21" s="58">
        <v>1</v>
      </c>
      <c r="BF21" s="58" t="s">
        <v>1009</v>
      </c>
      <c r="BG21" s="58">
        <v>2</v>
      </c>
      <c r="BO21" s="58" t="s">
        <v>1747</v>
      </c>
      <c r="BP21" s="58" t="s">
        <v>1748</v>
      </c>
      <c r="BQ21" s="58" t="s">
        <v>1749</v>
      </c>
      <c r="BR21" s="58" t="s">
        <v>1750</v>
      </c>
      <c r="BS21" s="58" t="s">
        <v>1751</v>
      </c>
      <c r="BT21" s="58" t="s">
        <v>1011</v>
      </c>
      <c r="BU21" s="58" t="s">
        <v>1012</v>
      </c>
      <c r="BY21" s="58" t="s">
        <v>977</v>
      </c>
      <c r="BZ21" s="58" t="s">
        <v>1008</v>
      </c>
      <c r="CA21" s="58" t="s">
        <v>24</v>
      </c>
      <c r="CB21" s="58" t="s">
        <v>25</v>
      </c>
      <c r="CC21" s="58" t="s">
        <v>26</v>
      </c>
      <c r="CD21" s="58" t="s">
        <v>27</v>
      </c>
      <c r="CH21" s="58" t="s">
        <v>1013</v>
      </c>
      <c r="CI21" s="58" t="s">
        <v>1014</v>
      </c>
      <c r="CJ21" s="58" t="s">
        <v>1015</v>
      </c>
      <c r="CL21" s="58" t="s">
        <v>1016</v>
      </c>
      <c r="CM21" s="58" t="s">
        <v>1017</v>
      </c>
      <c r="CN21" s="58" t="s">
        <v>14</v>
      </c>
      <c r="CO21" s="58" t="s">
        <v>1018</v>
      </c>
      <c r="CP21" s="58" t="s">
        <v>606</v>
      </c>
      <c r="CQ21" s="58" t="s">
        <v>19</v>
      </c>
      <c r="CR21" s="58" t="s">
        <v>1019</v>
      </c>
      <c r="CS21" s="58" t="s">
        <v>1020</v>
      </c>
      <c r="CT21" s="40" t="s">
        <v>1021</v>
      </c>
      <c r="CU21" s="42" t="s">
        <v>1022</v>
      </c>
      <c r="CY21" s="58" t="s">
        <v>641</v>
      </c>
      <c r="CZ21" s="58" t="s">
        <v>1016</v>
      </c>
      <c r="DC21" s="58" t="s">
        <v>1023</v>
      </c>
      <c r="DD21" s="58" t="s">
        <v>1024</v>
      </c>
      <c r="DE21" s="58" t="s">
        <v>1025</v>
      </c>
      <c r="DG21" s="58" t="s">
        <v>14</v>
      </c>
      <c r="DH21" s="58" t="s">
        <v>1018</v>
      </c>
      <c r="DI21" s="58" t="s">
        <v>1026</v>
      </c>
      <c r="DJ21" s="58" t="s">
        <v>19</v>
      </c>
      <c r="DK21" s="58" t="s">
        <v>1019</v>
      </c>
      <c r="DL21" s="58" t="s">
        <v>1020</v>
      </c>
      <c r="DM21" s="58" t="s">
        <v>1021</v>
      </c>
      <c r="DN21" s="58" t="s">
        <v>1022</v>
      </c>
    </row>
    <row r="22" spans="1:118" x14ac:dyDescent="0.2">
      <c r="A22" s="58" t="s">
        <v>1027</v>
      </c>
      <c r="B22" s="58" t="s">
        <v>961</v>
      </c>
      <c r="C22" s="58" t="s">
        <v>962</v>
      </c>
      <c r="D22" s="58" t="s">
        <v>963</v>
      </c>
      <c r="E22" s="58" t="s">
        <v>964</v>
      </c>
      <c r="G22" s="58">
        <v>800</v>
      </c>
      <c r="H22" s="58">
        <v>849</v>
      </c>
      <c r="I22" s="38">
        <v>0.08</v>
      </c>
      <c r="J22" s="38"/>
      <c r="AD22" s="58">
        <v>13</v>
      </c>
      <c r="AE22" s="58">
        <v>66</v>
      </c>
      <c r="AF22" s="58">
        <v>732</v>
      </c>
      <c r="AP22" s="58" t="s">
        <v>1028</v>
      </c>
      <c r="AQ22" s="58">
        <v>2</v>
      </c>
      <c r="AR22" s="58">
        <v>6</v>
      </c>
      <c r="AS22" s="58">
        <f>SUM($AQ$10:AQ22)</f>
        <v>17</v>
      </c>
      <c r="AT22" s="58">
        <f>SUM($AR$10:AR22)</f>
        <v>68</v>
      </c>
      <c r="BB22" s="58" t="s">
        <v>24</v>
      </c>
      <c r="BC22" s="58" t="str">
        <f t="shared" si="4"/>
        <v>3阶素材</v>
      </c>
      <c r="BD22" s="58">
        <v>1</v>
      </c>
      <c r="BF22" s="58" t="s">
        <v>1029</v>
      </c>
      <c r="BG22" s="58">
        <f>BG21*BH22</f>
        <v>4</v>
      </c>
      <c r="BH22" s="58">
        <v>2</v>
      </c>
      <c r="BO22" s="58">
        <v>1</v>
      </c>
      <c r="BY22" s="58" t="s">
        <v>1752</v>
      </c>
      <c r="BZ22" s="58">
        <v>1</v>
      </c>
      <c r="CH22" s="58">
        <v>9601</v>
      </c>
      <c r="CI22" s="58" t="s">
        <v>1030</v>
      </c>
      <c r="CJ22" s="58" t="s">
        <v>1031</v>
      </c>
      <c r="CK22" s="58">
        <v>9601</v>
      </c>
      <c r="CL22" s="58">
        <v>1</v>
      </c>
      <c r="CM22" s="58">
        <v>1</v>
      </c>
      <c r="CQ22" s="58">
        <v>2051</v>
      </c>
      <c r="CY22" s="58">
        <v>1</v>
      </c>
      <c r="CZ22" s="58">
        <v>1</v>
      </c>
      <c r="DA22" s="58" t="s">
        <v>1032</v>
      </c>
      <c r="DB22" s="58" t="s">
        <v>1033</v>
      </c>
      <c r="DC22" s="58" t="s">
        <v>1034</v>
      </c>
      <c r="DD22" s="58" t="s">
        <v>1024</v>
      </c>
      <c r="DE22" s="58">
        <v>9000</v>
      </c>
      <c r="DF22" s="58" t="s">
        <v>817</v>
      </c>
      <c r="DI22" s="58" t="s">
        <v>21</v>
      </c>
      <c r="DJ22" s="58">
        <v>0</v>
      </c>
      <c r="DK22" s="58" t="s">
        <v>21</v>
      </c>
      <c r="DL22" s="58" t="s">
        <v>21</v>
      </c>
    </row>
    <row r="23" spans="1:118" x14ac:dyDescent="0.2">
      <c r="A23" s="58" t="s">
        <v>1753</v>
      </c>
      <c r="B23" s="58">
        <f>[1]道具价格!L13</f>
        <v>30</v>
      </c>
      <c r="C23" s="58">
        <f>[1]道具价格!L14</f>
        <v>50</v>
      </c>
      <c r="D23" s="58">
        <f>[1]道具价格!L15</f>
        <v>150</v>
      </c>
      <c r="E23" s="58">
        <f>[1]道具价格!L16</f>
        <v>200</v>
      </c>
      <c r="G23" s="58">
        <v>850</v>
      </c>
      <c r="H23" s="58">
        <v>899</v>
      </c>
      <c r="I23" s="38">
        <v>8.5000000000000006E-2</v>
      </c>
      <c r="J23" s="38"/>
      <c r="AD23" s="58">
        <v>14</v>
      </c>
      <c r="AE23" s="58">
        <v>69</v>
      </c>
      <c r="AF23" s="58">
        <v>801</v>
      </c>
      <c r="AP23" s="58" t="s">
        <v>1035</v>
      </c>
      <c r="AQ23" s="58">
        <v>2</v>
      </c>
      <c r="AR23" s="58">
        <v>6</v>
      </c>
      <c r="AS23" s="58">
        <f>SUM($AQ$10:AQ23)</f>
        <v>19</v>
      </c>
      <c r="AT23" s="58">
        <f>SUM($AR$10:AR23)</f>
        <v>74</v>
      </c>
      <c r="BB23" s="58" t="s">
        <v>25</v>
      </c>
      <c r="BC23" s="58" t="str">
        <f t="shared" si="4"/>
        <v>4阶素材</v>
      </c>
      <c r="BD23" s="58">
        <v>1</v>
      </c>
      <c r="BF23" s="58" t="s">
        <v>1036</v>
      </c>
      <c r="BG23" s="58">
        <f>BG22*BI23</f>
        <v>8</v>
      </c>
      <c r="BH23" s="58">
        <f>BH22*BI23</f>
        <v>4</v>
      </c>
      <c r="BI23" s="58">
        <v>2</v>
      </c>
      <c r="BO23" s="58">
        <v>2</v>
      </c>
      <c r="BP23" s="58">
        <v>5</v>
      </c>
      <c r="BQ23" s="58">
        <v>100</v>
      </c>
      <c r="BR23" s="31">
        <f>BP23/(BQ23/100)</f>
        <v>5</v>
      </c>
      <c r="BS23" s="31">
        <f>SUM($BR$23:BR23)</f>
        <v>5</v>
      </c>
      <c r="BT23" s="58">
        <f>$BT$18*(BO23-1)</f>
        <v>200</v>
      </c>
      <c r="BY23" s="58" t="s">
        <v>24</v>
      </c>
      <c r="BZ23" s="58">
        <v>3</v>
      </c>
      <c r="CH23" s="58">
        <v>9606</v>
      </c>
      <c r="CI23" s="58" t="s">
        <v>1037</v>
      </c>
      <c r="CJ23" s="58" t="s">
        <v>1038</v>
      </c>
      <c r="CK23" s="58">
        <v>9606</v>
      </c>
      <c r="CL23" s="58">
        <v>2</v>
      </c>
      <c r="CM23" s="58">
        <v>1</v>
      </c>
      <c r="CQ23" s="58">
        <v>4558</v>
      </c>
      <c r="CY23" s="58">
        <v>1</v>
      </c>
      <c r="CZ23" s="58">
        <v>2</v>
      </c>
      <c r="DA23" s="58" t="s">
        <v>1039</v>
      </c>
      <c r="DB23" s="58" t="s">
        <v>1033</v>
      </c>
      <c r="DC23" s="58" t="s">
        <v>1040</v>
      </c>
      <c r="DD23" s="58" t="s">
        <v>1024</v>
      </c>
      <c r="DE23" s="58">
        <v>9001</v>
      </c>
      <c r="DF23" s="58" t="s">
        <v>817</v>
      </c>
      <c r="DI23" s="58" t="s">
        <v>21</v>
      </c>
      <c r="DJ23" s="58">
        <v>3077</v>
      </c>
      <c r="DK23" s="58" t="s">
        <v>21</v>
      </c>
      <c r="DL23" s="58" t="s">
        <v>21</v>
      </c>
    </row>
    <row r="24" spans="1:118" x14ac:dyDescent="0.2">
      <c r="G24" s="58">
        <v>900</v>
      </c>
      <c r="H24" s="58">
        <v>949</v>
      </c>
      <c r="I24" s="38">
        <v>0.09</v>
      </c>
      <c r="J24" s="38"/>
      <c r="W24" s="58" t="s">
        <v>1754</v>
      </c>
      <c r="X24" s="58" t="s">
        <v>1755</v>
      </c>
      <c r="Y24" s="58" t="s">
        <v>962</v>
      </c>
      <c r="Z24" s="58" t="s">
        <v>963</v>
      </c>
      <c r="AA24" s="58" t="s">
        <v>964</v>
      </c>
      <c r="AD24" s="58">
        <v>15</v>
      </c>
      <c r="AE24" s="58">
        <v>71</v>
      </c>
      <c r="AF24" s="58">
        <v>872</v>
      </c>
      <c r="AP24" s="58" t="s">
        <v>1041</v>
      </c>
      <c r="AQ24" s="58">
        <v>2</v>
      </c>
      <c r="AR24" s="58">
        <v>6</v>
      </c>
      <c r="AS24" s="58">
        <f>SUM($AQ$10:AQ24)</f>
        <v>21</v>
      </c>
      <c r="AT24" s="58">
        <f>SUM($AR$10:AR24)</f>
        <v>80</v>
      </c>
      <c r="BB24" s="58" t="s">
        <v>26</v>
      </c>
      <c r="BC24" s="58" t="str">
        <f t="shared" si="4"/>
        <v>5阶素材</v>
      </c>
      <c r="BD24" s="58">
        <v>1</v>
      </c>
      <c r="BF24" s="58" t="s">
        <v>1042</v>
      </c>
      <c r="BG24" s="58">
        <f>BG23*BJ24</f>
        <v>16</v>
      </c>
      <c r="BH24" s="58">
        <f>BH23*BJ24</f>
        <v>8</v>
      </c>
      <c r="BI24" s="58">
        <f>BI23*BJ24</f>
        <v>4</v>
      </c>
      <c r="BJ24" s="58">
        <v>2</v>
      </c>
      <c r="BO24" s="58">
        <v>3</v>
      </c>
      <c r="BP24" s="58">
        <v>5</v>
      </c>
      <c r="BQ24" s="58">
        <v>100</v>
      </c>
      <c r="BR24" s="31">
        <f t="shared" ref="BR24:BR46" si="5">BP24/(BQ24/100)</f>
        <v>5</v>
      </c>
      <c r="BS24" s="31">
        <f>SUM($BR$23:BR24)</f>
        <v>10</v>
      </c>
      <c r="BT24" s="58">
        <f t="shared" ref="BT24:BT46" si="6">$BT$18*(BO24-1)</f>
        <v>400</v>
      </c>
      <c r="BY24" s="58" t="s">
        <v>25</v>
      </c>
      <c r="BZ24" s="58">
        <f>BZ23*CA24</f>
        <v>9</v>
      </c>
      <c r="CA24" s="58">
        <v>3</v>
      </c>
      <c r="CH24" s="58">
        <v>9611</v>
      </c>
      <c r="CI24" s="58" t="s">
        <v>1043</v>
      </c>
      <c r="CJ24" s="58" t="s">
        <v>1044</v>
      </c>
      <c r="CK24" s="58">
        <v>9611</v>
      </c>
      <c r="CL24" s="58">
        <v>3</v>
      </c>
      <c r="CM24" s="58">
        <v>1</v>
      </c>
      <c r="CQ24" s="58">
        <v>9698</v>
      </c>
      <c r="CY24" s="58">
        <v>1</v>
      </c>
      <c r="CZ24" s="58">
        <v>3</v>
      </c>
      <c r="DA24" s="58" t="s">
        <v>1045</v>
      </c>
      <c r="DB24" s="58" t="s">
        <v>1033</v>
      </c>
      <c r="DC24" s="58" t="s">
        <v>1046</v>
      </c>
      <c r="DD24" s="58" t="s">
        <v>1024</v>
      </c>
      <c r="DE24" s="58">
        <v>9002</v>
      </c>
      <c r="DF24" s="58" t="s">
        <v>817</v>
      </c>
      <c r="DI24" s="58" t="s">
        <v>21</v>
      </c>
      <c r="DJ24" s="58">
        <v>6837</v>
      </c>
      <c r="DK24" s="58" t="s">
        <v>21</v>
      </c>
      <c r="DL24" s="58" t="s">
        <v>21</v>
      </c>
    </row>
    <row r="25" spans="1:118" x14ac:dyDescent="0.2">
      <c r="G25" s="58">
        <v>950</v>
      </c>
      <c r="H25" s="58">
        <v>999</v>
      </c>
      <c r="I25" s="38">
        <v>9.5000000000000001E-2</v>
      </c>
      <c r="J25" s="38"/>
      <c r="W25" s="58" t="s">
        <v>1756</v>
      </c>
      <c r="AD25" s="58">
        <v>16</v>
      </c>
      <c r="AE25" s="58">
        <v>73</v>
      </c>
      <c r="AF25" s="58">
        <v>945</v>
      </c>
      <c r="AP25" s="58" t="s">
        <v>1047</v>
      </c>
      <c r="AQ25" s="58">
        <v>2</v>
      </c>
      <c r="AR25" s="58">
        <v>6</v>
      </c>
      <c r="AS25" s="58">
        <f>SUM($AQ$10:AQ25)</f>
        <v>23</v>
      </c>
      <c r="AT25" s="58">
        <f>SUM($AR$10:AR25)</f>
        <v>86</v>
      </c>
      <c r="BB25" s="58" t="s">
        <v>27</v>
      </c>
      <c r="BC25" s="58" t="str">
        <f t="shared" si="4"/>
        <v>6阶素材</v>
      </c>
      <c r="BD25" s="58">
        <v>1</v>
      </c>
      <c r="BF25" s="58" t="s">
        <v>1048</v>
      </c>
      <c r="BG25" s="58">
        <f>BG24*BK25</f>
        <v>32</v>
      </c>
      <c r="BH25" s="58">
        <f>BH24*BK25</f>
        <v>16</v>
      </c>
      <c r="BI25" s="58">
        <f>BI24*BK25</f>
        <v>8</v>
      </c>
      <c r="BJ25" s="58">
        <f>BJ24*BK25</f>
        <v>4</v>
      </c>
      <c r="BK25" s="58">
        <v>2</v>
      </c>
      <c r="BO25" s="58">
        <v>4</v>
      </c>
      <c r="BP25" s="58">
        <v>5</v>
      </c>
      <c r="BQ25" s="58">
        <v>100</v>
      </c>
      <c r="BR25" s="31">
        <f t="shared" si="5"/>
        <v>5</v>
      </c>
      <c r="BS25" s="31">
        <f>SUM($BR$23:BR25)</f>
        <v>15</v>
      </c>
      <c r="BT25" s="58">
        <f t="shared" si="6"/>
        <v>600</v>
      </c>
      <c r="BY25" s="58" t="s">
        <v>26</v>
      </c>
      <c r="BZ25" s="58">
        <f>BZ24*CB25</f>
        <v>27</v>
      </c>
      <c r="CA25" s="58">
        <f>CA24*CB25</f>
        <v>9</v>
      </c>
      <c r="CB25" s="58">
        <v>3</v>
      </c>
      <c r="CH25" s="58">
        <v>9616</v>
      </c>
      <c r="CI25" s="58" t="s">
        <v>1049</v>
      </c>
      <c r="CJ25" s="58" t="s">
        <v>1050</v>
      </c>
      <c r="CK25" s="58">
        <v>9616</v>
      </c>
      <c r="CL25" s="58">
        <v>4</v>
      </c>
      <c r="CM25" s="58">
        <v>1</v>
      </c>
      <c r="CQ25" s="58">
        <v>19792</v>
      </c>
      <c r="CY25" s="58">
        <v>1</v>
      </c>
      <c r="CZ25" s="58">
        <v>4</v>
      </c>
      <c r="DA25" s="58" t="s">
        <v>1051</v>
      </c>
      <c r="DB25" s="58" t="s">
        <v>1033</v>
      </c>
      <c r="DC25" s="58" t="s">
        <v>1052</v>
      </c>
      <c r="DD25" s="58" t="s">
        <v>1024</v>
      </c>
      <c r="DE25" s="58">
        <v>9003</v>
      </c>
      <c r="DF25" s="58" t="s">
        <v>817</v>
      </c>
      <c r="DI25" s="58" t="s">
        <v>21</v>
      </c>
      <c r="DJ25" s="58">
        <v>14547</v>
      </c>
      <c r="DK25" s="58" t="s">
        <v>21</v>
      </c>
      <c r="DL25" s="58" t="s">
        <v>21</v>
      </c>
    </row>
    <row r="26" spans="1:118" x14ac:dyDescent="0.2">
      <c r="G26" s="58">
        <v>1000</v>
      </c>
      <c r="H26" s="58">
        <v>1049</v>
      </c>
      <c r="I26" s="38">
        <v>0.1</v>
      </c>
      <c r="J26" s="38"/>
      <c r="W26" s="58" t="s">
        <v>1757</v>
      </c>
      <c r="X26" s="58">
        <f>B8+$M$8</f>
        <v>200</v>
      </c>
      <c r="Y26" s="58">
        <f>C8+$M$9</f>
        <v>300</v>
      </c>
      <c r="Z26" s="58">
        <f>D8+$M$11</f>
        <v>550</v>
      </c>
      <c r="AA26" s="58">
        <f>E8+$M$14</f>
        <v>650</v>
      </c>
      <c r="AD26" s="58">
        <v>17</v>
      </c>
      <c r="AE26" s="58">
        <v>75</v>
      </c>
      <c r="AF26" s="58">
        <v>1020</v>
      </c>
      <c r="AP26" s="58" t="s">
        <v>1053</v>
      </c>
      <c r="AQ26" s="58">
        <v>2</v>
      </c>
      <c r="AR26" s="58">
        <v>6</v>
      </c>
      <c r="AS26" s="58">
        <f>SUM($AQ$10:AQ26)</f>
        <v>25</v>
      </c>
      <c r="AT26" s="58">
        <f>SUM($AR$10:AR26)</f>
        <v>92</v>
      </c>
      <c r="BB26" s="58" t="s">
        <v>28</v>
      </c>
      <c r="BC26" s="58" t="str">
        <f t="shared" si="4"/>
        <v>7阶素材</v>
      </c>
      <c r="BD26" s="58">
        <v>1</v>
      </c>
      <c r="BF26" s="58" t="s">
        <v>1054</v>
      </c>
      <c r="BG26" s="58">
        <f>BG25*BL26</f>
        <v>64</v>
      </c>
      <c r="BH26" s="58">
        <f>BH25*BL26</f>
        <v>32</v>
      </c>
      <c r="BI26" s="58">
        <f>BI25*BL26</f>
        <v>16</v>
      </c>
      <c r="BJ26" s="58">
        <f>BJ25*BL26</f>
        <v>8</v>
      </c>
      <c r="BK26" s="58">
        <f>BK25*BL26</f>
        <v>4</v>
      </c>
      <c r="BL26" s="58">
        <v>2</v>
      </c>
      <c r="BO26" s="58">
        <v>5</v>
      </c>
      <c r="BP26" s="58">
        <v>5</v>
      </c>
      <c r="BQ26" s="58">
        <v>100</v>
      </c>
      <c r="BR26" s="31">
        <f t="shared" si="5"/>
        <v>5</v>
      </c>
      <c r="BS26" s="31">
        <f>SUM($BR$23:BR26)</f>
        <v>20</v>
      </c>
      <c r="BT26" s="58">
        <f t="shared" si="6"/>
        <v>800</v>
      </c>
      <c r="BY26" s="58" t="s">
        <v>27</v>
      </c>
      <c r="BZ26" s="58">
        <f>BZ25*CC26</f>
        <v>81</v>
      </c>
      <c r="CA26" s="58">
        <f>CA25*CC26</f>
        <v>27</v>
      </c>
      <c r="CB26" s="58">
        <f>CB25*CC26</f>
        <v>9</v>
      </c>
      <c r="CC26" s="58">
        <v>3</v>
      </c>
      <c r="CH26" s="58">
        <v>9621</v>
      </c>
      <c r="CI26" s="58" t="s">
        <v>1055</v>
      </c>
      <c r="CJ26" s="58" t="s">
        <v>1056</v>
      </c>
      <c r="CK26" s="58">
        <v>9621</v>
      </c>
      <c r="CL26" s="58">
        <v>5</v>
      </c>
      <c r="CM26" s="58">
        <v>1</v>
      </c>
      <c r="CQ26" s="58">
        <v>38808</v>
      </c>
      <c r="CY26" s="58">
        <v>1</v>
      </c>
      <c r="CZ26" s="58">
        <v>5</v>
      </c>
      <c r="DA26" s="58" t="s">
        <v>1057</v>
      </c>
      <c r="DB26" s="58" t="s">
        <v>1033</v>
      </c>
      <c r="DC26" s="58" t="s">
        <v>1058</v>
      </c>
      <c r="DD26" s="58" t="s">
        <v>1024</v>
      </c>
      <c r="DE26" s="58">
        <v>9004</v>
      </c>
      <c r="DF26" s="58" t="s">
        <v>817</v>
      </c>
      <c r="DI26" s="58" t="s">
        <v>21</v>
      </c>
      <c r="DJ26" s="58">
        <v>29688</v>
      </c>
      <c r="DK26" s="58" t="s">
        <v>21</v>
      </c>
      <c r="DL26" s="58" t="s">
        <v>21</v>
      </c>
    </row>
    <row r="27" spans="1:118" x14ac:dyDescent="0.2">
      <c r="G27" s="58">
        <v>1050</v>
      </c>
      <c r="H27" s="58">
        <v>1099</v>
      </c>
      <c r="I27" s="38">
        <v>0.105</v>
      </c>
      <c r="J27" s="38"/>
      <c r="W27" s="58" t="s">
        <v>969</v>
      </c>
      <c r="X27" s="58">
        <f>B9+$M$8</f>
        <v>300</v>
      </c>
      <c r="Y27" s="58">
        <f>C9+$M$9</f>
        <v>400</v>
      </c>
      <c r="Z27" s="58">
        <f>D9+$M$11</f>
        <v>700</v>
      </c>
      <c r="AA27" s="58">
        <f>E9+$M$14</f>
        <v>850</v>
      </c>
      <c r="AD27" s="58">
        <v>18</v>
      </c>
      <c r="AE27" s="58">
        <v>77</v>
      </c>
      <c r="AF27" s="58">
        <v>1097</v>
      </c>
      <c r="AP27" s="58" t="s">
        <v>1059</v>
      </c>
      <c r="AQ27" s="58">
        <v>2</v>
      </c>
      <c r="AR27" s="58">
        <v>6</v>
      </c>
      <c r="AS27" s="58">
        <f>SUM($AQ$10:AQ27)</f>
        <v>27</v>
      </c>
      <c r="AT27" s="58">
        <f>SUM($AR$10:AR27)</f>
        <v>98</v>
      </c>
      <c r="BB27" s="58" t="s">
        <v>29</v>
      </c>
      <c r="BO27" s="58">
        <v>6</v>
      </c>
      <c r="BP27" s="58">
        <v>5</v>
      </c>
      <c r="BQ27" s="58">
        <v>80</v>
      </c>
      <c r="BR27" s="31">
        <f t="shared" si="5"/>
        <v>6.25</v>
      </c>
      <c r="BS27" s="31">
        <f>SUM($BR$23:BR27)</f>
        <v>26.25</v>
      </c>
      <c r="BT27" s="58">
        <f t="shared" si="6"/>
        <v>1000</v>
      </c>
      <c r="BY27" s="58" t="s">
        <v>28</v>
      </c>
      <c r="BZ27" s="58">
        <f>BZ26*CD27</f>
        <v>243</v>
      </c>
      <c r="CA27" s="58">
        <f>CA26*CD27</f>
        <v>81</v>
      </c>
      <c r="CB27" s="58">
        <f>CB26*CD27</f>
        <v>27</v>
      </c>
      <c r="CC27" s="58">
        <f>CC26*CD27</f>
        <v>9</v>
      </c>
      <c r="CD27" s="58">
        <v>3</v>
      </c>
      <c r="CH27" s="58">
        <v>9626</v>
      </c>
      <c r="CI27" s="58" t="s">
        <v>1060</v>
      </c>
      <c r="CJ27" s="58" t="s">
        <v>1061</v>
      </c>
      <c r="CK27" s="58">
        <v>9626</v>
      </c>
      <c r="CL27" s="58">
        <v>6</v>
      </c>
      <c r="CM27" s="58">
        <v>1</v>
      </c>
      <c r="CQ27" s="58">
        <v>73222</v>
      </c>
      <c r="CY27" s="58">
        <v>1</v>
      </c>
      <c r="CZ27" s="58">
        <v>6</v>
      </c>
      <c r="DA27" s="58" t="s">
        <v>1062</v>
      </c>
      <c r="DB27" s="58" t="s">
        <v>1033</v>
      </c>
      <c r="DC27" s="58" t="s">
        <v>1063</v>
      </c>
      <c r="DD27" s="58" t="s">
        <v>1024</v>
      </c>
      <c r="DE27" s="58">
        <v>9005</v>
      </c>
      <c r="DF27" s="58" t="s">
        <v>817</v>
      </c>
      <c r="DI27" s="58" t="s">
        <v>21</v>
      </c>
      <c r="DJ27" s="58">
        <v>58212</v>
      </c>
      <c r="DK27" s="58" t="s">
        <v>21</v>
      </c>
      <c r="DL27" s="58" t="s">
        <v>21</v>
      </c>
    </row>
    <row r="28" spans="1:118" x14ac:dyDescent="0.2">
      <c r="G28" s="58">
        <v>1100</v>
      </c>
      <c r="H28" s="58">
        <v>1149</v>
      </c>
      <c r="I28" s="38">
        <v>0.11</v>
      </c>
      <c r="J28" s="38"/>
      <c r="W28" s="58" t="s">
        <v>970</v>
      </c>
      <c r="X28" s="58">
        <f>B10+$M$8</f>
        <v>400</v>
      </c>
      <c r="Y28" s="58">
        <f>C10+$M$9</f>
        <v>500</v>
      </c>
      <c r="Z28" s="58">
        <f>D10+$M$11</f>
        <v>900</v>
      </c>
      <c r="AA28" s="58">
        <f>E10+$M$14</f>
        <v>1100</v>
      </c>
      <c r="AD28" s="58">
        <v>19</v>
      </c>
      <c r="AE28" s="58">
        <v>79</v>
      </c>
      <c r="AF28" s="58">
        <v>1176</v>
      </c>
      <c r="AP28" s="58" t="s">
        <v>1064</v>
      </c>
      <c r="AQ28" s="58">
        <v>2</v>
      </c>
      <c r="AR28" s="58">
        <v>6</v>
      </c>
      <c r="AS28" s="58">
        <f>SUM($AQ$10:AQ28)</f>
        <v>29</v>
      </c>
      <c r="AT28" s="58">
        <f>SUM($AR$10:AR28)</f>
        <v>104</v>
      </c>
      <c r="BB28" s="41" t="s">
        <v>30</v>
      </c>
      <c r="BC28" s="43" t="str">
        <f>BB28&amp;"素材"</f>
        <v>8阶素材</v>
      </c>
      <c r="BD28" s="43">
        <v>1</v>
      </c>
      <c r="BO28" s="58">
        <v>7</v>
      </c>
      <c r="BP28" s="58">
        <v>5</v>
      </c>
      <c r="BQ28" s="58">
        <v>80</v>
      </c>
      <c r="BR28" s="31">
        <f t="shared" si="5"/>
        <v>6.25</v>
      </c>
      <c r="BS28" s="31">
        <f>SUM($BR$23:BR28)</f>
        <v>32.5</v>
      </c>
      <c r="BT28" s="58">
        <f t="shared" si="6"/>
        <v>1200</v>
      </c>
      <c r="CH28" s="58">
        <v>9602</v>
      </c>
      <c r="CI28" s="58" t="s">
        <v>1065</v>
      </c>
      <c r="CJ28" s="58" t="s">
        <v>1066</v>
      </c>
      <c r="CK28" s="58">
        <v>9602</v>
      </c>
      <c r="CL28" s="58">
        <v>1</v>
      </c>
      <c r="CM28" s="58">
        <v>2</v>
      </c>
      <c r="CO28" s="58">
        <v>195</v>
      </c>
      <c r="CP28" s="58">
        <v>195</v>
      </c>
      <c r="CR28" s="58">
        <v>195</v>
      </c>
      <c r="CS28" s="58">
        <v>195</v>
      </c>
      <c r="CY28" s="58">
        <v>1</v>
      </c>
      <c r="CZ28" s="58">
        <v>7</v>
      </c>
      <c r="DA28" s="58" t="s">
        <v>1067</v>
      </c>
      <c r="DB28" s="58" t="s">
        <v>1033</v>
      </c>
      <c r="DC28" s="58" t="s">
        <v>1068</v>
      </c>
      <c r="DD28" s="58" t="s">
        <v>1024</v>
      </c>
      <c r="DE28" s="58">
        <v>9006</v>
      </c>
      <c r="DF28" s="58" t="s">
        <v>817</v>
      </c>
      <c r="DI28" s="58" t="s">
        <v>21</v>
      </c>
      <c r="DJ28" s="58">
        <v>109834</v>
      </c>
      <c r="DK28" s="58" t="s">
        <v>21</v>
      </c>
      <c r="DL28" s="58" t="s">
        <v>21</v>
      </c>
    </row>
    <row r="29" spans="1:118" x14ac:dyDescent="0.2">
      <c r="G29" s="58">
        <v>1150</v>
      </c>
      <c r="H29" s="58">
        <v>1199</v>
      </c>
      <c r="I29" s="38">
        <v>0.115</v>
      </c>
      <c r="J29" s="38"/>
      <c r="W29" s="58" t="s">
        <v>971</v>
      </c>
      <c r="X29" s="58">
        <f>B11+$M$8</f>
        <v>500</v>
      </c>
      <c r="Y29" s="58">
        <f>C11+$M$9</f>
        <v>600</v>
      </c>
      <c r="Z29" s="58">
        <f>D11+$M$11</f>
        <v>1100</v>
      </c>
      <c r="AA29" s="58">
        <f>E11+$M$14</f>
        <v>1400</v>
      </c>
      <c r="AD29" s="58">
        <v>20</v>
      </c>
      <c r="AE29" s="58">
        <v>82</v>
      </c>
      <c r="AF29" s="58">
        <v>1258</v>
      </c>
      <c r="AP29" s="58" t="s">
        <v>1069</v>
      </c>
      <c r="AQ29" s="58">
        <v>3</v>
      </c>
      <c r="AR29" s="58">
        <v>6</v>
      </c>
      <c r="AS29" s="58">
        <f>SUM($AQ$10:AQ29)</f>
        <v>32</v>
      </c>
      <c r="AT29" s="58">
        <f>SUM($AR$10:AR29)</f>
        <v>110</v>
      </c>
      <c r="BB29" s="43" t="s">
        <v>31</v>
      </c>
      <c r="BC29" s="43" t="str">
        <f>BB29&amp;"素材"</f>
        <v>9阶素材</v>
      </c>
      <c r="BD29" s="43">
        <v>1</v>
      </c>
      <c r="BO29" s="58">
        <v>8</v>
      </c>
      <c r="BP29" s="58">
        <v>5</v>
      </c>
      <c r="BQ29" s="58">
        <v>80</v>
      </c>
      <c r="BR29" s="31">
        <f t="shared" si="5"/>
        <v>6.25</v>
      </c>
      <c r="BS29" s="31">
        <f>SUM($BR$23:BR29)</f>
        <v>38.75</v>
      </c>
      <c r="BT29" s="58">
        <f t="shared" si="6"/>
        <v>1400</v>
      </c>
      <c r="CH29" s="58">
        <v>9607</v>
      </c>
      <c r="CI29" s="58" t="s">
        <v>1070</v>
      </c>
      <c r="CJ29" s="58" t="s">
        <v>1071</v>
      </c>
      <c r="CK29" s="58">
        <v>9607</v>
      </c>
      <c r="CL29" s="58">
        <v>2</v>
      </c>
      <c r="CM29" s="58">
        <v>2</v>
      </c>
      <c r="CO29" s="58">
        <v>434</v>
      </c>
      <c r="CP29" s="58">
        <v>434</v>
      </c>
      <c r="CR29" s="58">
        <v>434</v>
      </c>
      <c r="CS29" s="58">
        <v>434</v>
      </c>
      <c r="CY29" s="58">
        <v>2</v>
      </c>
      <c r="CZ29" s="58">
        <v>1</v>
      </c>
      <c r="DA29" s="58" t="s">
        <v>1032</v>
      </c>
      <c r="DB29" s="58" t="s">
        <v>1072</v>
      </c>
      <c r="DC29" s="58" t="s">
        <v>1073</v>
      </c>
      <c r="DD29" s="58" t="s">
        <v>1024</v>
      </c>
      <c r="DE29" s="58">
        <v>9100</v>
      </c>
      <c r="DF29" s="58" t="s">
        <v>817</v>
      </c>
      <c r="DI29" s="58" t="s">
        <v>21</v>
      </c>
      <c r="DJ29" s="58">
        <v>0</v>
      </c>
      <c r="DK29" s="58" t="s">
        <v>21</v>
      </c>
      <c r="DL29" s="58" t="s">
        <v>21</v>
      </c>
      <c r="DM29" s="58">
        <v>0</v>
      </c>
    </row>
    <row r="30" spans="1:118" x14ac:dyDescent="0.2">
      <c r="G30" s="58">
        <v>1200</v>
      </c>
      <c r="H30" s="58">
        <v>1249</v>
      </c>
      <c r="I30" s="38">
        <v>0.12</v>
      </c>
      <c r="J30" s="38"/>
      <c r="W30" s="58" t="s">
        <v>972</v>
      </c>
      <c r="X30" s="58">
        <f>B12+$M$8</f>
        <v>600</v>
      </c>
      <c r="Y30" s="58">
        <f>C12+$M$9</f>
        <v>700</v>
      </c>
      <c r="Z30" s="58">
        <f>D12+$M$11</f>
        <v>1300</v>
      </c>
      <c r="AA30" s="58">
        <f>E12+$M$14</f>
        <v>1800</v>
      </c>
      <c r="AD30" s="58">
        <v>21</v>
      </c>
      <c r="AE30" s="58">
        <v>83</v>
      </c>
      <c r="AF30" s="58">
        <v>1341</v>
      </c>
      <c r="AP30" s="58" t="s">
        <v>1074</v>
      </c>
      <c r="AQ30" s="58">
        <v>3</v>
      </c>
      <c r="AR30" s="58">
        <v>7</v>
      </c>
      <c r="AS30" s="58">
        <f>SUM($AQ$10:AQ30)</f>
        <v>35</v>
      </c>
      <c r="AT30" s="58">
        <f>SUM($AR$10:AR30)</f>
        <v>117</v>
      </c>
      <c r="BB30" s="43" t="s">
        <v>32</v>
      </c>
      <c r="BC30" s="43" t="str">
        <f>BB30&amp;"素材"</f>
        <v>10阶素材</v>
      </c>
      <c r="BD30" s="43"/>
      <c r="BO30" s="58">
        <v>9</v>
      </c>
      <c r="BP30" s="58">
        <v>5</v>
      </c>
      <c r="BQ30" s="58">
        <v>80</v>
      </c>
      <c r="BR30" s="31">
        <f t="shared" si="5"/>
        <v>6.25</v>
      </c>
      <c r="BS30" s="31">
        <f>SUM($BR$23:BR30)</f>
        <v>45</v>
      </c>
      <c r="BT30" s="58">
        <f t="shared" si="6"/>
        <v>1600</v>
      </c>
      <c r="CH30" s="58">
        <v>9612</v>
      </c>
      <c r="CI30" s="58" t="s">
        <v>1075</v>
      </c>
      <c r="CJ30" s="58" t="s">
        <v>1076</v>
      </c>
      <c r="CK30" s="58">
        <v>9612</v>
      </c>
      <c r="CL30" s="58">
        <v>3</v>
      </c>
      <c r="CM30" s="58">
        <v>2</v>
      </c>
      <c r="CO30" s="58">
        <v>924</v>
      </c>
      <c r="CP30" s="58">
        <v>924</v>
      </c>
      <c r="CR30" s="58">
        <v>924</v>
      </c>
      <c r="CS30" s="58">
        <v>924</v>
      </c>
      <c r="CY30" s="58">
        <v>2</v>
      </c>
      <c r="CZ30" s="58">
        <v>2</v>
      </c>
      <c r="DA30" s="58" t="s">
        <v>1039</v>
      </c>
      <c r="DB30" s="58" t="s">
        <v>1072</v>
      </c>
      <c r="DC30" s="58" t="s">
        <v>1077</v>
      </c>
      <c r="DD30" s="58" t="s">
        <v>1024</v>
      </c>
      <c r="DE30" s="58">
        <v>9101</v>
      </c>
      <c r="DF30" s="58" t="s">
        <v>817</v>
      </c>
      <c r="DI30" s="58" t="s">
        <v>21</v>
      </c>
      <c r="DJ30" s="58">
        <v>2051</v>
      </c>
      <c r="DK30" s="58" t="s">
        <v>21</v>
      </c>
      <c r="DL30" s="58" t="s">
        <v>21</v>
      </c>
      <c r="DM30" s="58">
        <v>100</v>
      </c>
    </row>
    <row r="31" spans="1:118" x14ac:dyDescent="0.2">
      <c r="G31" s="58">
        <v>1250</v>
      </c>
      <c r="H31" s="58">
        <v>1299</v>
      </c>
      <c r="I31" s="38">
        <v>0.125</v>
      </c>
      <c r="J31" s="38"/>
      <c r="AD31" s="58">
        <v>22</v>
      </c>
      <c r="AE31" s="58">
        <v>86</v>
      </c>
      <c r="AF31" s="58">
        <v>1427</v>
      </c>
      <c r="AP31" s="58" t="s">
        <v>1078</v>
      </c>
      <c r="AQ31" s="58">
        <v>3</v>
      </c>
      <c r="AR31" s="58">
        <v>7</v>
      </c>
      <c r="AS31" s="58">
        <f>SUM($AQ$10:AQ31)</f>
        <v>38</v>
      </c>
      <c r="AT31" s="58">
        <f>SUM($AR$10:AR31)</f>
        <v>124</v>
      </c>
      <c r="BB31" s="43"/>
      <c r="BC31" s="43"/>
      <c r="BD31" s="43"/>
      <c r="BO31" s="58">
        <v>10</v>
      </c>
      <c r="BP31" s="58">
        <v>5</v>
      </c>
      <c r="BQ31" s="58">
        <v>80</v>
      </c>
      <c r="BR31" s="31">
        <f t="shared" si="5"/>
        <v>6.25</v>
      </c>
      <c r="BS31" s="31">
        <f>SUM($BR$23:BR31)</f>
        <v>51.25</v>
      </c>
      <c r="BT31" s="58">
        <f t="shared" si="6"/>
        <v>1800</v>
      </c>
      <c r="CH31" s="58">
        <v>9617</v>
      </c>
      <c r="CI31" s="58" t="s">
        <v>1079</v>
      </c>
      <c r="CJ31" s="58" t="s">
        <v>1080</v>
      </c>
      <c r="CK31" s="58">
        <v>9617</v>
      </c>
      <c r="CL31" s="58">
        <v>4</v>
      </c>
      <c r="CM31" s="58">
        <v>2</v>
      </c>
      <c r="CO31" s="58">
        <v>1885</v>
      </c>
      <c r="CP31" s="58">
        <v>1885</v>
      </c>
      <c r="CR31" s="58">
        <v>1885</v>
      </c>
      <c r="CS31" s="58">
        <v>1885</v>
      </c>
      <c r="CY31" s="58">
        <v>2</v>
      </c>
      <c r="CZ31" s="58">
        <v>3</v>
      </c>
      <c r="DA31" s="58" t="s">
        <v>1045</v>
      </c>
      <c r="DB31" s="58" t="s">
        <v>1072</v>
      </c>
      <c r="DC31" s="58" t="s">
        <v>1081</v>
      </c>
      <c r="DD31" s="58" t="s">
        <v>1024</v>
      </c>
      <c r="DE31" s="58">
        <v>9102</v>
      </c>
      <c r="DF31" s="58" t="s">
        <v>817</v>
      </c>
      <c r="DI31" s="58" t="s">
        <v>21</v>
      </c>
      <c r="DJ31" s="58">
        <v>4558</v>
      </c>
      <c r="DK31" s="58" t="s">
        <v>21</v>
      </c>
      <c r="DL31" s="58" t="s">
        <v>21</v>
      </c>
      <c r="DM31" s="58">
        <v>200</v>
      </c>
    </row>
    <row r="32" spans="1:118" x14ac:dyDescent="0.2">
      <c r="G32" s="58">
        <v>1300</v>
      </c>
      <c r="H32" s="58">
        <v>1349</v>
      </c>
      <c r="I32" s="38">
        <v>0.13</v>
      </c>
      <c r="J32" s="38"/>
      <c r="AD32" s="58">
        <v>23</v>
      </c>
      <c r="AE32" s="58">
        <v>89</v>
      </c>
      <c r="AF32" s="58">
        <v>1516</v>
      </c>
      <c r="AP32" s="58" t="s">
        <v>1082</v>
      </c>
      <c r="AQ32" s="58">
        <v>3</v>
      </c>
      <c r="AR32" s="58">
        <v>7</v>
      </c>
      <c r="AS32" s="58">
        <f>SUM($AQ$10:AQ32)</f>
        <v>41</v>
      </c>
      <c r="AT32" s="58">
        <f>SUM($AR$10:AR32)</f>
        <v>131</v>
      </c>
      <c r="BO32" s="58">
        <v>11</v>
      </c>
      <c r="BP32" s="58">
        <v>10</v>
      </c>
      <c r="BQ32" s="58">
        <v>60</v>
      </c>
      <c r="BR32" s="31">
        <f t="shared" si="5"/>
        <v>16.666666666666668</v>
      </c>
      <c r="BS32" s="31">
        <f>SUM($BR$23:BR32)</f>
        <v>67.916666666666671</v>
      </c>
      <c r="BT32" s="58">
        <f t="shared" si="6"/>
        <v>2000</v>
      </c>
      <c r="BY32" s="58" t="s">
        <v>1083</v>
      </c>
      <c r="CH32" s="58">
        <v>9622</v>
      </c>
      <c r="CI32" s="58" t="s">
        <v>1084</v>
      </c>
      <c r="CJ32" s="58" t="s">
        <v>1085</v>
      </c>
      <c r="CK32" s="58">
        <v>9622</v>
      </c>
      <c r="CL32" s="58">
        <v>5</v>
      </c>
      <c r="CM32" s="58">
        <v>2</v>
      </c>
      <c r="CO32" s="58">
        <v>3696</v>
      </c>
      <c r="CP32" s="58">
        <v>3696</v>
      </c>
      <c r="CR32" s="58">
        <v>3696</v>
      </c>
      <c r="CS32" s="58">
        <v>3696</v>
      </c>
      <c r="CY32" s="58">
        <v>2</v>
      </c>
      <c r="CZ32" s="58">
        <v>4</v>
      </c>
      <c r="DA32" s="58" t="s">
        <v>1051</v>
      </c>
      <c r="DB32" s="58" t="s">
        <v>1072</v>
      </c>
      <c r="DC32" s="58" t="s">
        <v>1086</v>
      </c>
      <c r="DD32" s="58" t="s">
        <v>1024</v>
      </c>
      <c r="DE32" s="58">
        <v>9103</v>
      </c>
      <c r="DF32" s="58" t="s">
        <v>817</v>
      </c>
      <c r="DI32" s="58" t="s">
        <v>21</v>
      </c>
      <c r="DJ32" s="58">
        <v>9698</v>
      </c>
      <c r="DK32" s="58" t="s">
        <v>21</v>
      </c>
      <c r="DL32" s="58" t="s">
        <v>21</v>
      </c>
      <c r="DM32" s="58">
        <v>300</v>
      </c>
    </row>
    <row r="33" spans="7:117" x14ac:dyDescent="0.2">
      <c r="G33" s="58">
        <v>1350</v>
      </c>
      <c r="H33" s="58">
        <v>1399</v>
      </c>
      <c r="I33" s="38">
        <v>0.13500000000000001</v>
      </c>
      <c r="J33" s="38"/>
      <c r="AD33" s="58">
        <v>24</v>
      </c>
      <c r="AE33" s="58">
        <v>92</v>
      </c>
      <c r="AF33" s="58">
        <v>1608</v>
      </c>
      <c r="AP33" s="58" t="s">
        <v>1087</v>
      </c>
      <c r="AQ33" s="58">
        <v>3</v>
      </c>
      <c r="AR33" s="58">
        <v>7</v>
      </c>
      <c r="AS33" s="58">
        <f>SUM($AQ$10:AQ33)</f>
        <v>44</v>
      </c>
      <c r="AT33" s="58">
        <f>SUM($AR$10:AR33)</f>
        <v>138</v>
      </c>
      <c r="BO33" s="58">
        <v>12</v>
      </c>
      <c r="BP33" s="58">
        <v>10</v>
      </c>
      <c r="BQ33" s="58">
        <v>60</v>
      </c>
      <c r="BR33" s="31">
        <f t="shared" si="5"/>
        <v>16.666666666666668</v>
      </c>
      <c r="BS33" s="31">
        <f>SUM($BR$23:BR33)</f>
        <v>84.583333333333343</v>
      </c>
      <c r="BT33" s="58">
        <f t="shared" si="6"/>
        <v>2200</v>
      </c>
      <c r="BY33" s="58" t="s">
        <v>1758</v>
      </c>
      <c r="BZ33" s="58" t="s">
        <v>1759</v>
      </c>
      <c r="CA33" s="58" t="s">
        <v>24</v>
      </c>
      <c r="CB33" s="58" t="s">
        <v>25</v>
      </c>
      <c r="CC33" s="58" t="s">
        <v>26</v>
      </c>
      <c r="CD33" s="58" t="s">
        <v>27</v>
      </c>
      <c r="CH33" s="58">
        <v>9627</v>
      </c>
      <c r="CI33" s="58" t="s">
        <v>1089</v>
      </c>
      <c r="CJ33" s="58" t="s">
        <v>1090</v>
      </c>
      <c r="CK33" s="58">
        <v>9627</v>
      </c>
      <c r="CL33" s="58">
        <v>6</v>
      </c>
      <c r="CM33" s="58">
        <v>2</v>
      </c>
      <c r="CO33" s="58">
        <v>6974</v>
      </c>
      <c r="CP33" s="58">
        <v>6974</v>
      </c>
      <c r="CR33" s="58">
        <v>6974</v>
      </c>
      <c r="CS33" s="58">
        <v>6974</v>
      </c>
      <c r="CY33" s="58">
        <v>2</v>
      </c>
      <c r="CZ33" s="58">
        <v>5</v>
      </c>
      <c r="DA33" s="58" t="s">
        <v>1057</v>
      </c>
      <c r="DB33" s="58" t="s">
        <v>1072</v>
      </c>
      <c r="DC33" s="58" t="s">
        <v>1091</v>
      </c>
      <c r="DD33" s="58" t="s">
        <v>1024</v>
      </c>
      <c r="DE33" s="58">
        <v>9104</v>
      </c>
      <c r="DF33" s="58" t="s">
        <v>817</v>
      </c>
      <c r="DI33" s="58" t="s">
        <v>21</v>
      </c>
      <c r="DJ33" s="58">
        <v>19792</v>
      </c>
      <c r="DK33" s="58" t="s">
        <v>21</v>
      </c>
      <c r="DL33" s="58" t="s">
        <v>21</v>
      </c>
      <c r="DM33" s="58">
        <v>400</v>
      </c>
    </row>
    <row r="34" spans="7:117" x14ac:dyDescent="0.2">
      <c r="G34" s="58">
        <v>1400</v>
      </c>
      <c r="H34" s="58">
        <v>1449</v>
      </c>
      <c r="I34" s="38">
        <v>0.14000000000000001</v>
      </c>
      <c r="J34" s="38"/>
      <c r="W34" s="30" t="s">
        <v>1760</v>
      </c>
      <c r="AD34" s="58">
        <v>25</v>
      </c>
      <c r="AE34" s="58">
        <v>94</v>
      </c>
      <c r="AF34" s="58">
        <v>1702</v>
      </c>
      <c r="AP34" s="58" t="s">
        <v>1092</v>
      </c>
      <c r="AQ34" s="58">
        <v>3</v>
      </c>
      <c r="AR34" s="58">
        <v>7</v>
      </c>
      <c r="AS34" s="58">
        <f>SUM($AQ$10:AQ34)</f>
        <v>47</v>
      </c>
      <c r="AT34" s="58">
        <f>SUM($AR$10:AR34)</f>
        <v>145</v>
      </c>
      <c r="BO34" s="58">
        <v>13</v>
      </c>
      <c r="BP34" s="58">
        <v>10</v>
      </c>
      <c r="BQ34" s="58">
        <v>60</v>
      </c>
      <c r="BR34" s="31">
        <f t="shared" si="5"/>
        <v>16.666666666666668</v>
      </c>
      <c r="BS34" s="31">
        <f>SUM($BR$23:BR34)</f>
        <v>101.25000000000001</v>
      </c>
      <c r="BT34" s="58">
        <f t="shared" si="6"/>
        <v>2400</v>
      </c>
      <c r="BY34" s="58" t="s">
        <v>1008</v>
      </c>
      <c r="CH34" s="58">
        <v>9603</v>
      </c>
      <c r="CI34" s="58" t="s">
        <v>1093</v>
      </c>
      <c r="CJ34" s="58" t="s">
        <v>1094</v>
      </c>
      <c r="CK34" s="58">
        <v>9603</v>
      </c>
      <c r="CL34" s="58">
        <v>1</v>
      </c>
      <c r="CM34" s="58">
        <v>3</v>
      </c>
      <c r="CN34" s="58">
        <v>488</v>
      </c>
      <c r="CY34" s="58">
        <v>2</v>
      </c>
      <c r="CZ34" s="58">
        <v>6</v>
      </c>
      <c r="DA34" s="58" t="s">
        <v>1062</v>
      </c>
      <c r="DB34" s="58" t="s">
        <v>1072</v>
      </c>
      <c r="DC34" s="58" t="s">
        <v>1095</v>
      </c>
      <c r="DD34" s="58" t="s">
        <v>1024</v>
      </c>
      <c r="DE34" s="58">
        <v>9105</v>
      </c>
      <c r="DF34" s="58" t="s">
        <v>817</v>
      </c>
      <c r="DI34" s="58" t="s">
        <v>21</v>
      </c>
      <c r="DJ34" s="58">
        <v>38808</v>
      </c>
      <c r="DK34" s="58" t="s">
        <v>21</v>
      </c>
      <c r="DL34" s="58" t="s">
        <v>21</v>
      </c>
      <c r="DM34" s="58">
        <v>500</v>
      </c>
    </row>
    <row r="35" spans="7:117" x14ac:dyDescent="0.2">
      <c r="G35" s="58">
        <v>1450</v>
      </c>
      <c r="H35" s="58">
        <v>1499</v>
      </c>
      <c r="I35" s="38">
        <v>0.14499999999999999</v>
      </c>
      <c r="J35" s="38"/>
      <c r="W35" s="58" t="s">
        <v>775</v>
      </c>
      <c r="X35" s="58" t="s">
        <v>961</v>
      </c>
      <c r="Y35" s="58" t="s">
        <v>1761</v>
      </c>
      <c r="Z35" s="58" t="s">
        <v>1762</v>
      </c>
      <c r="AA35" s="58" t="s">
        <v>1763</v>
      </c>
      <c r="AD35" s="58">
        <v>26</v>
      </c>
      <c r="AE35" s="58">
        <v>97</v>
      </c>
      <c r="AF35" s="58">
        <v>1799</v>
      </c>
      <c r="AP35" s="58" t="s">
        <v>1096</v>
      </c>
      <c r="AQ35" s="58">
        <v>3</v>
      </c>
      <c r="AR35" s="58">
        <v>7</v>
      </c>
      <c r="AS35" s="58">
        <f>SUM($AQ$10:AQ35)</f>
        <v>50</v>
      </c>
      <c r="AT35" s="58">
        <f>SUM($AR$10:AR35)</f>
        <v>152</v>
      </c>
      <c r="BO35" s="58">
        <v>14</v>
      </c>
      <c r="BP35" s="58">
        <v>10</v>
      </c>
      <c r="BQ35" s="58">
        <v>60</v>
      </c>
      <c r="BR35" s="31">
        <f t="shared" si="5"/>
        <v>16.666666666666668</v>
      </c>
      <c r="BS35" s="31">
        <f>SUM($BR$23:BR35)</f>
        <v>117.91666666666669</v>
      </c>
      <c r="BT35" s="58">
        <f t="shared" si="6"/>
        <v>2600</v>
      </c>
      <c r="BY35" s="58" t="s">
        <v>24</v>
      </c>
      <c r="CA35" s="29">
        <f>BC44</f>
        <v>25</v>
      </c>
      <c r="CB35" s="29"/>
      <c r="CC35" s="29"/>
      <c r="CD35" s="29"/>
      <c r="CE35" s="29"/>
      <c r="CH35" s="58">
        <v>9608</v>
      </c>
      <c r="CI35" s="58" t="s">
        <v>1097</v>
      </c>
      <c r="CJ35" s="58" t="s">
        <v>1098</v>
      </c>
      <c r="CK35" s="58">
        <v>9608</v>
      </c>
      <c r="CL35" s="58">
        <v>2</v>
      </c>
      <c r="CM35" s="58">
        <v>3</v>
      </c>
      <c r="CN35" s="58">
        <v>1085</v>
      </c>
      <c r="CY35" s="58">
        <v>2</v>
      </c>
      <c r="CZ35" s="58">
        <v>7</v>
      </c>
      <c r="DA35" s="58" t="s">
        <v>1067</v>
      </c>
      <c r="DB35" s="58" t="s">
        <v>1072</v>
      </c>
      <c r="DC35" s="58" t="s">
        <v>1099</v>
      </c>
      <c r="DD35" s="58" t="s">
        <v>1024</v>
      </c>
      <c r="DE35" s="58">
        <v>9106</v>
      </c>
      <c r="DF35" s="58" t="s">
        <v>817</v>
      </c>
      <c r="DI35" s="58" t="s">
        <v>21</v>
      </c>
      <c r="DJ35" s="58">
        <v>73223</v>
      </c>
      <c r="DK35" s="58" t="s">
        <v>21</v>
      </c>
      <c r="DL35" s="58" t="s">
        <v>21</v>
      </c>
      <c r="DM35" s="58">
        <v>600</v>
      </c>
    </row>
    <row r="36" spans="7:117" x14ac:dyDescent="0.2">
      <c r="G36" s="58">
        <v>1500</v>
      </c>
      <c r="H36" s="58">
        <v>1549</v>
      </c>
      <c r="I36" s="38">
        <v>0.15</v>
      </c>
      <c r="J36" s="38"/>
      <c r="W36" s="58" t="s">
        <v>982</v>
      </c>
      <c r="AD36" s="58">
        <v>27</v>
      </c>
      <c r="AE36" s="58">
        <v>100</v>
      </c>
      <c r="AF36" s="58">
        <v>1899</v>
      </c>
      <c r="AP36" s="58" t="s">
        <v>1100</v>
      </c>
      <c r="AQ36" s="58">
        <v>3</v>
      </c>
      <c r="AR36" s="58">
        <v>7</v>
      </c>
      <c r="AS36" s="58">
        <f>SUM($AQ$10:AQ36)</f>
        <v>53</v>
      </c>
      <c r="AT36" s="58">
        <f>SUM($AR$10:AR36)</f>
        <v>159</v>
      </c>
      <c r="BO36" s="58">
        <v>15</v>
      </c>
      <c r="BP36" s="58">
        <v>10</v>
      </c>
      <c r="BQ36" s="58">
        <v>60</v>
      </c>
      <c r="BR36" s="31">
        <f t="shared" si="5"/>
        <v>16.666666666666668</v>
      </c>
      <c r="BS36" s="31">
        <f>SUM($BR$23:BR36)</f>
        <v>134.58333333333334</v>
      </c>
      <c r="BT36" s="58">
        <f t="shared" si="6"/>
        <v>2800</v>
      </c>
      <c r="BY36" s="58" t="s">
        <v>25</v>
      </c>
      <c r="CA36" s="29">
        <f>CA24*$BC$44</f>
        <v>75</v>
      </c>
      <c r="CB36" s="29">
        <f>BC45</f>
        <v>64</v>
      </c>
      <c r="CC36" s="29"/>
      <c r="CD36" s="29"/>
      <c r="CE36" s="29"/>
      <c r="CH36" s="58">
        <v>9613</v>
      </c>
      <c r="CI36" s="58" t="s">
        <v>1101</v>
      </c>
      <c r="CJ36" s="58" t="s">
        <v>1102</v>
      </c>
      <c r="CK36" s="58">
        <v>9613</v>
      </c>
      <c r="CL36" s="58">
        <v>3</v>
      </c>
      <c r="CM36" s="58">
        <v>3</v>
      </c>
      <c r="CN36" s="58">
        <v>2309</v>
      </c>
      <c r="CY36" s="58">
        <v>3</v>
      </c>
      <c r="CZ36" s="58">
        <v>1</v>
      </c>
      <c r="DA36" s="58" t="s">
        <v>1032</v>
      </c>
      <c r="DB36" s="58" t="s">
        <v>1103</v>
      </c>
      <c r="DC36" s="58" t="s">
        <v>1104</v>
      </c>
      <c r="DD36" s="58" t="s">
        <v>1024</v>
      </c>
      <c r="DE36" s="58">
        <v>9200</v>
      </c>
      <c r="DF36" s="58" t="s">
        <v>817</v>
      </c>
      <c r="DH36" s="58">
        <v>0</v>
      </c>
      <c r="DI36" s="58">
        <v>0</v>
      </c>
      <c r="DK36" s="58">
        <v>0</v>
      </c>
      <c r="DL36" s="58">
        <v>0</v>
      </c>
    </row>
    <row r="37" spans="7:117" x14ac:dyDescent="0.2">
      <c r="G37" s="58">
        <v>1550</v>
      </c>
      <c r="H37" s="58">
        <v>1599</v>
      </c>
      <c r="I37" s="38">
        <v>0.155</v>
      </c>
      <c r="J37" s="38"/>
      <c r="W37" s="58" t="s">
        <v>1764</v>
      </c>
      <c r="X37" s="58">
        <f>X11</f>
        <v>10</v>
      </c>
      <c r="Y37" s="58">
        <f>Y11</f>
        <v>10</v>
      </c>
      <c r="Z37" s="58">
        <f>Z11</f>
        <v>10</v>
      </c>
      <c r="AD37" s="58">
        <v>28</v>
      </c>
      <c r="AE37" s="58">
        <v>102</v>
      </c>
      <c r="AF37" s="58">
        <v>2001</v>
      </c>
      <c r="AP37" s="58" t="s">
        <v>1105</v>
      </c>
      <c r="AQ37" s="58">
        <v>3</v>
      </c>
      <c r="AR37" s="58">
        <v>7</v>
      </c>
      <c r="AS37" s="58">
        <f>SUM($AQ$10:AQ37)</f>
        <v>56</v>
      </c>
      <c r="AT37" s="58">
        <f>SUM($AR$10:AR37)</f>
        <v>166</v>
      </c>
      <c r="BO37" s="58">
        <v>16</v>
      </c>
      <c r="BP37" s="58">
        <v>10</v>
      </c>
      <c r="BQ37" s="58">
        <v>40</v>
      </c>
      <c r="BR37" s="31">
        <f t="shared" si="5"/>
        <v>25</v>
      </c>
      <c r="BS37" s="31">
        <f>SUM($BR$23:BR37)</f>
        <v>159.58333333333334</v>
      </c>
      <c r="BT37" s="58">
        <f t="shared" si="6"/>
        <v>3000</v>
      </c>
      <c r="BY37" s="58" t="s">
        <v>26</v>
      </c>
      <c r="CA37" s="29">
        <f t="shared" ref="CA37:CA39" si="7">CA25*$BC$44</f>
        <v>225</v>
      </c>
      <c r="CB37" s="29">
        <f>CB25*$BC$45</f>
        <v>192</v>
      </c>
      <c r="CC37" s="29">
        <f>BC46</f>
        <v>159.5</v>
      </c>
      <c r="CD37" s="29"/>
      <c r="CE37" s="29"/>
      <c r="CH37" s="58">
        <v>9618</v>
      </c>
      <c r="CI37" s="58" t="s">
        <v>1106</v>
      </c>
      <c r="CJ37" s="58" t="s">
        <v>1107</v>
      </c>
      <c r="CK37" s="58">
        <v>9618</v>
      </c>
      <c r="CL37" s="58">
        <v>4</v>
      </c>
      <c r="CM37" s="58">
        <v>3</v>
      </c>
      <c r="CN37" s="58">
        <v>4712</v>
      </c>
      <c r="CY37" s="58">
        <v>3</v>
      </c>
      <c r="CZ37" s="58">
        <v>2</v>
      </c>
      <c r="DA37" s="58" t="s">
        <v>1039</v>
      </c>
      <c r="DB37" s="58" t="s">
        <v>1103</v>
      </c>
      <c r="DC37" s="58" t="s">
        <v>1108</v>
      </c>
      <c r="DD37" s="58" t="s">
        <v>1024</v>
      </c>
      <c r="DE37" s="58">
        <v>9201</v>
      </c>
      <c r="DF37" s="58" t="s">
        <v>817</v>
      </c>
      <c r="DH37" s="58">
        <v>782</v>
      </c>
      <c r="DI37" s="58">
        <v>782</v>
      </c>
      <c r="DK37" s="58">
        <v>782</v>
      </c>
      <c r="DL37" s="58">
        <v>782</v>
      </c>
    </row>
    <row r="38" spans="7:117" x14ac:dyDescent="0.2">
      <c r="G38" s="58">
        <v>1600</v>
      </c>
      <c r="H38" s="58">
        <v>1649</v>
      </c>
      <c r="I38" s="38">
        <v>0.16</v>
      </c>
      <c r="J38" s="38"/>
      <c r="W38" s="58" t="s">
        <v>969</v>
      </c>
      <c r="X38" s="58">
        <f t="shared" ref="X38:Z41" si="8">X37+X12</f>
        <v>40</v>
      </c>
      <c r="Y38" s="58">
        <f t="shared" si="8"/>
        <v>40</v>
      </c>
      <c r="Z38" s="58">
        <f t="shared" si="8"/>
        <v>40</v>
      </c>
      <c r="AA38" s="58">
        <f>AB12</f>
        <v>40</v>
      </c>
      <c r="AD38" s="58">
        <v>29</v>
      </c>
      <c r="AE38" s="58">
        <v>105</v>
      </c>
      <c r="AF38" s="58">
        <v>2106</v>
      </c>
      <c r="AP38" s="58" t="s">
        <v>1109</v>
      </c>
      <c r="AQ38" s="58">
        <v>3</v>
      </c>
      <c r="AR38" s="58">
        <v>7</v>
      </c>
      <c r="AS38" s="58">
        <f>SUM($AQ$10:AQ38)</f>
        <v>59</v>
      </c>
      <c r="AT38" s="58">
        <f>SUM($AR$10:AR38)</f>
        <v>173</v>
      </c>
      <c r="BO38" s="58">
        <v>17</v>
      </c>
      <c r="BP38" s="58">
        <v>10</v>
      </c>
      <c r="BQ38" s="58">
        <v>40</v>
      </c>
      <c r="BR38" s="31">
        <f t="shared" si="5"/>
        <v>25</v>
      </c>
      <c r="BS38" s="31">
        <f>SUM($BR$23:BR38)</f>
        <v>184.58333333333334</v>
      </c>
      <c r="BT38" s="58">
        <f t="shared" si="6"/>
        <v>3200</v>
      </c>
      <c r="BY38" s="58" t="s">
        <v>27</v>
      </c>
      <c r="CA38" s="29">
        <f t="shared" si="7"/>
        <v>675</v>
      </c>
      <c r="CB38" s="29">
        <f t="shared" ref="CB38" si="9">CB26*$BC$45</f>
        <v>576</v>
      </c>
      <c r="CC38" s="29">
        <f>CC26*$BC$46</f>
        <v>478.5</v>
      </c>
      <c r="CD38" s="29">
        <f>BC47</f>
        <v>388</v>
      </c>
      <c r="CE38" s="29"/>
      <c r="CH38" s="58">
        <v>9623</v>
      </c>
      <c r="CI38" s="58" t="s">
        <v>1110</v>
      </c>
      <c r="CJ38" s="58" t="s">
        <v>1111</v>
      </c>
      <c r="CK38" s="58">
        <v>9623</v>
      </c>
      <c r="CL38" s="58">
        <v>5</v>
      </c>
      <c r="CM38" s="58">
        <v>3</v>
      </c>
      <c r="CN38" s="58">
        <v>9240</v>
      </c>
      <c r="CY38" s="58">
        <v>3</v>
      </c>
      <c r="CZ38" s="58">
        <v>3</v>
      </c>
      <c r="DA38" s="58" t="s">
        <v>1045</v>
      </c>
      <c r="DB38" s="58" t="s">
        <v>1103</v>
      </c>
      <c r="DC38" s="58" t="s">
        <v>1112</v>
      </c>
      <c r="DD38" s="58" t="s">
        <v>1024</v>
      </c>
      <c r="DE38" s="58">
        <v>9202</v>
      </c>
      <c r="DF38" s="58" t="s">
        <v>817</v>
      </c>
      <c r="DH38" s="58">
        <v>1736</v>
      </c>
      <c r="DI38" s="58">
        <v>1736</v>
      </c>
      <c r="DK38" s="58">
        <v>1736</v>
      </c>
      <c r="DL38" s="58">
        <v>1736</v>
      </c>
    </row>
    <row r="39" spans="7:117" x14ac:dyDescent="0.2">
      <c r="G39" s="58">
        <v>1650</v>
      </c>
      <c r="H39" s="58">
        <v>1699</v>
      </c>
      <c r="I39" s="38">
        <v>0.16500000000000001</v>
      </c>
      <c r="J39" s="38"/>
      <c r="W39" s="58" t="s">
        <v>970</v>
      </c>
      <c r="X39" s="58">
        <f t="shared" si="8"/>
        <v>90</v>
      </c>
      <c r="Y39" s="58">
        <f t="shared" si="8"/>
        <v>90</v>
      </c>
      <c r="Z39" s="58">
        <f t="shared" si="8"/>
        <v>90</v>
      </c>
      <c r="AA39" s="58">
        <f>AA38+AA13</f>
        <v>90</v>
      </c>
      <c r="AD39" s="58">
        <v>30</v>
      </c>
      <c r="AE39" s="58">
        <v>108</v>
      </c>
      <c r="AF39" s="58">
        <v>2214</v>
      </c>
      <c r="AP39" s="58" t="s">
        <v>1113</v>
      </c>
      <c r="AQ39" s="58">
        <v>5</v>
      </c>
      <c r="AR39" s="58">
        <v>7</v>
      </c>
      <c r="AS39" s="58">
        <f>SUM($AQ$10:AQ39)</f>
        <v>64</v>
      </c>
      <c r="AT39" s="58">
        <f>SUM($AR$10:AR39)</f>
        <v>180</v>
      </c>
      <c r="BO39" s="58">
        <v>18</v>
      </c>
      <c r="BP39" s="58">
        <v>10</v>
      </c>
      <c r="BQ39" s="58">
        <v>40</v>
      </c>
      <c r="BR39" s="31">
        <f t="shared" si="5"/>
        <v>25</v>
      </c>
      <c r="BS39" s="31">
        <f>SUM($BR$23:BR39)</f>
        <v>209.58333333333334</v>
      </c>
      <c r="BT39" s="58">
        <f t="shared" si="6"/>
        <v>3400</v>
      </c>
      <c r="BY39" s="58" t="s">
        <v>28</v>
      </c>
      <c r="CA39" s="29">
        <f t="shared" si="7"/>
        <v>2025</v>
      </c>
      <c r="CB39" s="29">
        <f>CB27*$BC$45</f>
        <v>1728</v>
      </c>
      <c r="CC39" s="29">
        <f>CC27*$BC$46</f>
        <v>1435.5</v>
      </c>
      <c r="CD39" s="29">
        <f>CD27*BC47</f>
        <v>1164</v>
      </c>
      <c r="CE39" s="29">
        <v>1230</v>
      </c>
      <c r="CH39" s="58">
        <v>9628</v>
      </c>
      <c r="CI39" s="58" t="s">
        <v>1114</v>
      </c>
      <c r="CJ39" s="58" t="s">
        <v>1115</v>
      </c>
      <c r="CK39" s="58">
        <v>9628</v>
      </c>
      <c r="CL39" s="58">
        <v>6</v>
      </c>
      <c r="CM39" s="58">
        <v>3</v>
      </c>
      <c r="CN39" s="58">
        <v>17434</v>
      </c>
      <c r="CY39" s="58">
        <v>3</v>
      </c>
      <c r="CZ39" s="58">
        <v>4</v>
      </c>
      <c r="DA39" s="58" t="s">
        <v>1051</v>
      </c>
      <c r="DB39" s="58" t="s">
        <v>1103</v>
      </c>
      <c r="DC39" s="58" t="s">
        <v>1116</v>
      </c>
      <c r="DD39" s="58" t="s">
        <v>1024</v>
      </c>
      <c r="DE39" s="58">
        <v>9203</v>
      </c>
      <c r="DF39" s="58" t="s">
        <v>817</v>
      </c>
      <c r="DH39" s="58">
        <v>3694</v>
      </c>
      <c r="DI39" s="58">
        <v>3694</v>
      </c>
      <c r="DK39" s="58">
        <v>3694</v>
      </c>
      <c r="DL39" s="58">
        <v>3694</v>
      </c>
    </row>
    <row r="40" spans="7:117" x14ac:dyDescent="0.2">
      <c r="G40" s="58">
        <v>1700</v>
      </c>
      <c r="H40" s="58">
        <v>1749</v>
      </c>
      <c r="I40" s="38">
        <v>0.17</v>
      </c>
      <c r="J40" s="38"/>
      <c r="W40" s="58" t="s">
        <v>971</v>
      </c>
      <c r="X40" s="58">
        <f t="shared" si="8"/>
        <v>190</v>
      </c>
      <c r="Y40" s="58">
        <f t="shared" si="8"/>
        <v>190</v>
      </c>
      <c r="Z40" s="58">
        <f t="shared" si="8"/>
        <v>190</v>
      </c>
      <c r="AA40" s="58">
        <f>AA39+AA14</f>
        <v>190</v>
      </c>
      <c r="AD40" s="58">
        <v>31</v>
      </c>
      <c r="AE40" s="58">
        <v>108</v>
      </c>
      <c r="AF40" s="58">
        <v>2322</v>
      </c>
      <c r="AP40" s="58" t="s">
        <v>1117</v>
      </c>
      <c r="AQ40" s="58">
        <v>5</v>
      </c>
      <c r="AR40" s="58">
        <v>8</v>
      </c>
      <c r="AS40" s="58">
        <f>SUM($AQ$10:AQ40)</f>
        <v>69</v>
      </c>
      <c r="AT40" s="58">
        <f>SUM($AR$10:AR40)</f>
        <v>188</v>
      </c>
      <c r="BB40" s="44"/>
      <c r="BC40" s="44"/>
      <c r="BD40" s="44"/>
      <c r="BE40" s="44"/>
      <c r="BF40" s="44"/>
      <c r="BG40" s="44"/>
      <c r="BO40" s="58">
        <v>19</v>
      </c>
      <c r="BP40" s="58">
        <v>10</v>
      </c>
      <c r="BQ40" s="58">
        <v>40</v>
      </c>
      <c r="BR40" s="31">
        <f t="shared" si="5"/>
        <v>25</v>
      </c>
      <c r="BS40" s="31">
        <f>SUM($BR$23:BR40)</f>
        <v>234.58333333333334</v>
      </c>
      <c r="BT40" s="58">
        <f t="shared" si="6"/>
        <v>3600</v>
      </c>
      <c r="CA40" s="45"/>
      <c r="CB40" s="45"/>
      <c r="CC40" s="45"/>
      <c r="CD40" s="45"/>
      <c r="CE40" s="45"/>
      <c r="CH40" s="58">
        <v>9604</v>
      </c>
      <c r="CI40" s="58" t="s">
        <v>1118</v>
      </c>
      <c r="CJ40" s="58" t="s">
        <v>1119</v>
      </c>
      <c r="CK40" s="58">
        <v>9604</v>
      </c>
      <c r="CL40" s="58">
        <v>1</v>
      </c>
      <c r="CM40" s="58">
        <v>4</v>
      </c>
      <c r="CT40" s="58">
        <v>25</v>
      </c>
      <c r="CY40" s="58">
        <v>3</v>
      </c>
      <c r="CZ40" s="58">
        <v>5</v>
      </c>
      <c r="DA40" s="58" t="s">
        <v>1057</v>
      </c>
      <c r="DB40" s="58" t="s">
        <v>1103</v>
      </c>
      <c r="DC40" s="58" t="s">
        <v>1120</v>
      </c>
      <c r="DD40" s="58" t="s">
        <v>1024</v>
      </c>
      <c r="DE40" s="58">
        <v>9204</v>
      </c>
      <c r="DF40" s="58" t="s">
        <v>817</v>
      </c>
      <c r="DH40" s="58">
        <v>7540</v>
      </c>
      <c r="DI40" s="58">
        <v>7540</v>
      </c>
      <c r="DK40" s="58">
        <v>7540</v>
      </c>
      <c r="DL40" s="58">
        <v>7540</v>
      </c>
    </row>
    <row r="41" spans="7:117" x14ac:dyDescent="0.2">
      <c r="G41" s="58">
        <v>1750</v>
      </c>
      <c r="H41" s="58">
        <v>1799</v>
      </c>
      <c r="I41" s="38">
        <v>0.17499999999999999</v>
      </c>
      <c r="J41" s="38"/>
      <c r="W41" s="58" t="s">
        <v>972</v>
      </c>
      <c r="X41" s="58">
        <f t="shared" si="8"/>
        <v>350</v>
      </c>
      <c r="Y41" s="58">
        <f t="shared" si="8"/>
        <v>350</v>
      </c>
      <c r="Z41" s="58">
        <f t="shared" si="8"/>
        <v>350</v>
      </c>
      <c r="AA41" s="58">
        <f>AA40+AA15</f>
        <v>350</v>
      </c>
      <c r="AD41" s="58">
        <v>32</v>
      </c>
      <c r="AE41" s="58">
        <v>135</v>
      </c>
      <c r="AF41" s="58">
        <v>2457</v>
      </c>
      <c r="AP41" s="58" t="s">
        <v>1121</v>
      </c>
      <c r="AQ41" s="58">
        <v>5</v>
      </c>
      <c r="AR41" s="58">
        <v>8</v>
      </c>
      <c r="AS41" s="58">
        <f>SUM($AQ$10:AQ41)</f>
        <v>74</v>
      </c>
      <c r="AT41" s="58">
        <f>SUM($AR$10:AR41)</f>
        <v>196</v>
      </c>
      <c r="BB41" s="44" t="s">
        <v>1765</v>
      </c>
      <c r="BC41" s="44"/>
      <c r="BD41" s="44"/>
      <c r="BE41" s="44"/>
      <c r="BF41" s="44" t="s">
        <v>1122</v>
      </c>
      <c r="BG41" s="44"/>
      <c r="BO41" s="58">
        <v>20</v>
      </c>
      <c r="BP41" s="58">
        <v>10</v>
      </c>
      <c r="BQ41" s="58">
        <v>40</v>
      </c>
      <c r="BR41" s="31">
        <f t="shared" si="5"/>
        <v>25</v>
      </c>
      <c r="BS41" s="31">
        <f>SUM($BR$23:BR41)</f>
        <v>259.58333333333337</v>
      </c>
      <c r="BT41" s="58">
        <f t="shared" si="6"/>
        <v>3800</v>
      </c>
      <c r="CH41" s="58">
        <v>9609</v>
      </c>
      <c r="CI41" s="58" t="s">
        <v>1123</v>
      </c>
      <c r="CJ41" s="58" t="s">
        <v>1124</v>
      </c>
      <c r="CK41" s="58">
        <v>9609</v>
      </c>
      <c r="CL41" s="58">
        <v>2</v>
      </c>
      <c r="CM41" s="58">
        <v>4</v>
      </c>
      <c r="CT41" s="58">
        <v>50</v>
      </c>
      <c r="CY41" s="58">
        <v>3</v>
      </c>
      <c r="CZ41" s="58">
        <v>6</v>
      </c>
      <c r="DA41" s="58" t="s">
        <v>1062</v>
      </c>
      <c r="DB41" s="58" t="s">
        <v>1103</v>
      </c>
      <c r="DC41" s="58" t="s">
        <v>1125</v>
      </c>
      <c r="DD41" s="58" t="s">
        <v>1024</v>
      </c>
      <c r="DE41" s="58">
        <v>9205</v>
      </c>
      <c r="DF41" s="58" t="s">
        <v>817</v>
      </c>
      <c r="DH41" s="58">
        <v>14784</v>
      </c>
      <c r="DI41" s="58">
        <v>14784</v>
      </c>
      <c r="DK41" s="58">
        <v>14784</v>
      </c>
      <c r="DL41" s="58">
        <v>14784</v>
      </c>
    </row>
    <row r="42" spans="7:117" x14ac:dyDescent="0.2">
      <c r="G42" s="58">
        <v>1800</v>
      </c>
      <c r="H42" s="58">
        <v>1849</v>
      </c>
      <c r="I42" s="38">
        <v>0.18</v>
      </c>
      <c r="J42" s="38"/>
      <c r="AD42" s="58">
        <v>33</v>
      </c>
      <c r="AE42" s="58">
        <v>162</v>
      </c>
      <c r="AF42" s="58">
        <v>2619</v>
      </c>
      <c r="AP42" s="58" t="s">
        <v>1126</v>
      </c>
      <c r="AQ42" s="58">
        <v>5</v>
      </c>
      <c r="AR42" s="58">
        <v>8</v>
      </c>
      <c r="AS42" s="58">
        <f>SUM($AQ$10:AQ42)</f>
        <v>79</v>
      </c>
      <c r="AT42" s="58">
        <f>SUM($AR$10:AR42)</f>
        <v>204</v>
      </c>
      <c r="BB42" s="44" t="s">
        <v>1766</v>
      </c>
      <c r="BC42" s="44" t="s">
        <v>1767</v>
      </c>
      <c r="BD42" s="44"/>
      <c r="BE42" s="44"/>
      <c r="BF42" s="44" t="s">
        <v>1127</v>
      </c>
      <c r="BG42" s="44" t="s">
        <v>579</v>
      </c>
      <c r="BO42" s="58">
        <v>21</v>
      </c>
      <c r="BP42" s="58">
        <v>20</v>
      </c>
      <c r="BQ42" s="58">
        <v>20</v>
      </c>
      <c r="BR42" s="31">
        <f t="shared" si="5"/>
        <v>100</v>
      </c>
      <c r="BS42" s="31">
        <f>SUM($BR$23:BR42)</f>
        <v>359.58333333333337</v>
      </c>
      <c r="BT42" s="58">
        <f t="shared" si="6"/>
        <v>4000</v>
      </c>
      <c r="CH42" s="58">
        <v>9614</v>
      </c>
      <c r="CI42" s="58" t="s">
        <v>1128</v>
      </c>
      <c r="CJ42" s="58" t="s">
        <v>1129</v>
      </c>
      <c r="CK42" s="58">
        <v>9614</v>
      </c>
      <c r="CL42" s="58">
        <v>3</v>
      </c>
      <c r="CM42" s="58">
        <v>4</v>
      </c>
      <c r="CT42" s="58">
        <v>75</v>
      </c>
      <c r="CY42" s="58">
        <v>3</v>
      </c>
      <c r="CZ42" s="58">
        <v>7</v>
      </c>
      <c r="DA42" s="58" t="s">
        <v>1067</v>
      </c>
      <c r="DB42" s="58" t="s">
        <v>1103</v>
      </c>
      <c r="DC42" s="58" t="s">
        <v>1130</v>
      </c>
      <c r="DD42" s="58" t="s">
        <v>1024</v>
      </c>
      <c r="DE42" s="58">
        <v>9206</v>
      </c>
      <c r="DF42" s="58" t="s">
        <v>817</v>
      </c>
      <c r="DH42" s="58">
        <v>27894</v>
      </c>
      <c r="DI42" s="58">
        <v>27894</v>
      </c>
      <c r="DK42" s="58">
        <v>27894</v>
      </c>
      <c r="DL42" s="58">
        <v>27894</v>
      </c>
    </row>
    <row r="43" spans="7:117" x14ac:dyDescent="0.2">
      <c r="G43" s="58">
        <v>1850</v>
      </c>
      <c r="H43" s="58">
        <v>1899</v>
      </c>
      <c r="I43" s="38">
        <v>0.185</v>
      </c>
      <c r="J43" s="38"/>
      <c r="AD43" s="58">
        <v>34</v>
      </c>
      <c r="AE43" s="58">
        <v>189</v>
      </c>
      <c r="AF43" s="58">
        <v>2808</v>
      </c>
      <c r="AP43" s="58" t="s">
        <v>1131</v>
      </c>
      <c r="AQ43" s="58">
        <v>5</v>
      </c>
      <c r="AR43" s="58">
        <v>8</v>
      </c>
      <c r="AS43" s="58">
        <f>SUM($AQ$10:AQ43)</f>
        <v>84</v>
      </c>
      <c r="AT43" s="58">
        <f>SUM($AR$10:AR43)</f>
        <v>212</v>
      </c>
      <c r="BB43" s="44" t="s">
        <v>1768</v>
      </c>
      <c r="BC43" s="44"/>
      <c r="BD43" s="44"/>
      <c r="BE43" s="44"/>
      <c r="BF43" s="44" t="s">
        <v>23</v>
      </c>
      <c r="BG43" s="44"/>
      <c r="BO43" s="58">
        <v>22</v>
      </c>
      <c r="BP43" s="58">
        <v>20</v>
      </c>
      <c r="BQ43" s="58">
        <v>20</v>
      </c>
      <c r="BR43" s="31">
        <f t="shared" si="5"/>
        <v>100</v>
      </c>
      <c r="BS43" s="31">
        <f>SUM($BR$23:BR43)</f>
        <v>459.58333333333337</v>
      </c>
      <c r="BT43" s="58">
        <f t="shared" si="6"/>
        <v>4200</v>
      </c>
      <c r="CA43" s="45"/>
      <c r="CB43" s="45"/>
      <c r="CC43" s="45"/>
      <c r="CD43" s="45"/>
      <c r="CE43" s="45"/>
      <c r="CH43" s="58">
        <v>9619</v>
      </c>
      <c r="CI43" s="58" t="s">
        <v>1132</v>
      </c>
      <c r="CJ43" s="58" t="s">
        <v>1133</v>
      </c>
      <c r="CK43" s="58">
        <v>9619</v>
      </c>
      <c r="CL43" s="58">
        <v>4</v>
      </c>
      <c r="CM43" s="58">
        <v>4</v>
      </c>
      <c r="CT43" s="58">
        <v>100</v>
      </c>
      <c r="CY43" s="58">
        <v>4</v>
      </c>
      <c r="CZ43" s="58">
        <v>1</v>
      </c>
      <c r="DA43" s="58" t="s">
        <v>1032</v>
      </c>
      <c r="DB43" s="58" t="s">
        <v>1134</v>
      </c>
      <c r="DC43" s="58" t="s">
        <v>1135</v>
      </c>
      <c r="DD43" s="58" t="s">
        <v>1024</v>
      </c>
      <c r="DE43" s="58">
        <v>9300</v>
      </c>
      <c r="DF43" s="58" t="s">
        <v>817</v>
      </c>
      <c r="DG43" s="58">
        <v>0</v>
      </c>
      <c r="DI43" s="58" t="s">
        <v>21</v>
      </c>
      <c r="DK43" s="58" t="s">
        <v>21</v>
      </c>
      <c r="DL43" s="58" t="s">
        <v>21</v>
      </c>
    </row>
    <row r="44" spans="7:117" x14ac:dyDescent="0.2">
      <c r="G44" s="58">
        <v>1900</v>
      </c>
      <c r="H44" s="58">
        <v>1949</v>
      </c>
      <c r="I44" s="38">
        <v>0.19</v>
      </c>
      <c r="J44" s="38"/>
      <c r="AD44" s="58">
        <v>35</v>
      </c>
      <c r="AE44" s="58">
        <v>216</v>
      </c>
      <c r="AF44" s="58">
        <v>3024</v>
      </c>
      <c r="AP44" s="58" t="s">
        <v>1136</v>
      </c>
      <c r="AQ44" s="58">
        <v>5</v>
      </c>
      <c r="AR44" s="58">
        <v>8</v>
      </c>
      <c r="AS44" s="58">
        <f>SUM($AQ$10:AQ44)</f>
        <v>89</v>
      </c>
      <c r="AT44" s="58">
        <f>SUM($AR$10:AR44)</f>
        <v>220</v>
      </c>
      <c r="BB44" s="44" t="s">
        <v>24</v>
      </c>
      <c r="BC44" s="44">
        <f>BG44/2</f>
        <v>25</v>
      </c>
      <c r="BD44" s="44"/>
      <c r="BE44" s="44"/>
      <c r="BF44" s="44" t="s">
        <v>24</v>
      </c>
      <c r="BG44" s="44">
        <v>50</v>
      </c>
      <c r="BO44" s="58">
        <v>23</v>
      </c>
      <c r="BP44" s="58">
        <v>20</v>
      </c>
      <c r="BQ44" s="58">
        <v>20</v>
      </c>
      <c r="BR44" s="31">
        <f t="shared" si="5"/>
        <v>100</v>
      </c>
      <c r="BS44" s="31">
        <f>SUM($BR$23:BR44)</f>
        <v>559.58333333333337</v>
      </c>
      <c r="BT44" s="58">
        <f t="shared" si="6"/>
        <v>4400</v>
      </c>
      <c r="CH44" s="58">
        <v>9624</v>
      </c>
      <c r="CI44" s="58" t="s">
        <v>1137</v>
      </c>
      <c r="CJ44" s="58" t="s">
        <v>1138</v>
      </c>
      <c r="CK44" s="58">
        <v>9624</v>
      </c>
      <c r="CL44" s="58">
        <v>5</v>
      </c>
      <c r="CM44" s="58">
        <v>4</v>
      </c>
      <c r="CT44" s="58">
        <v>125</v>
      </c>
      <c r="CY44" s="58">
        <v>4</v>
      </c>
      <c r="CZ44" s="58">
        <v>2</v>
      </c>
      <c r="DA44" s="58" t="s">
        <v>1039</v>
      </c>
      <c r="DB44" s="58" t="s">
        <v>1134</v>
      </c>
      <c r="DC44" s="58" t="s">
        <v>1139</v>
      </c>
      <c r="DD44" s="58" t="s">
        <v>1024</v>
      </c>
      <c r="DE44" s="58">
        <v>9301</v>
      </c>
      <c r="DF44" s="58" t="s">
        <v>817</v>
      </c>
      <c r="DG44" s="58">
        <v>1303</v>
      </c>
      <c r="DI44" s="58" t="s">
        <v>21</v>
      </c>
      <c r="DK44" s="58" t="s">
        <v>21</v>
      </c>
      <c r="DL44" s="58" t="s">
        <v>21</v>
      </c>
    </row>
    <row r="45" spans="7:117" x14ac:dyDescent="0.2">
      <c r="G45" s="58">
        <v>1950</v>
      </c>
      <c r="H45" s="58">
        <v>1999</v>
      </c>
      <c r="I45" s="38">
        <v>0.19500000000000001</v>
      </c>
      <c r="J45" s="38"/>
      <c r="W45" s="30" t="s">
        <v>1769</v>
      </c>
      <c r="AD45" s="58">
        <v>36</v>
      </c>
      <c r="AE45" s="58">
        <v>270</v>
      </c>
      <c r="AF45" s="58">
        <v>3294</v>
      </c>
      <c r="AP45" s="58" t="s">
        <v>1140</v>
      </c>
      <c r="AQ45" s="58">
        <v>5</v>
      </c>
      <c r="AR45" s="58">
        <v>8</v>
      </c>
      <c r="AS45" s="58">
        <f>SUM($AQ$10:AQ45)</f>
        <v>94</v>
      </c>
      <c r="AT45" s="58">
        <f>SUM($AR$10:AR45)</f>
        <v>228</v>
      </c>
      <c r="BB45" s="44" t="s">
        <v>25</v>
      </c>
      <c r="BC45" s="44">
        <f t="shared" ref="BC45:BC48" si="10">BG45/2</f>
        <v>64</v>
      </c>
      <c r="BD45" s="44"/>
      <c r="BE45" s="44"/>
      <c r="BF45" s="44" t="s">
        <v>25</v>
      </c>
      <c r="BG45" s="44">
        <v>128</v>
      </c>
      <c r="BO45" s="58">
        <v>24</v>
      </c>
      <c r="BP45" s="58">
        <v>20</v>
      </c>
      <c r="BQ45" s="58">
        <v>20</v>
      </c>
      <c r="BR45" s="31">
        <f t="shared" si="5"/>
        <v>100</v>
      </c>
      <c r="BS45" s="31">
        <f>SUM($BR$23:BR45)</f>
        <v>659.58333333333337</v>
      </c>
      <c r="BT45" s="58">
        <f t="shared" si="6"/>
        <v>4600</v>
      </c>
      <c r="CH45" s="58">
        <v>9629</v>
      </c>
      <c r="CI45" s="58" t="s">
        <v>1141</v>
      </c>
      <c r="CJ45" s="58" t="s">
        <v>1142</v>
      </c>
      <c r="CK45" s="58">
        <v>9629</v>
      </c>
      <c r="CL45" s="58">
        <v>6</v>
      </c>
      <c r="CM45" s="58">
        <v>4</v>
      </c>
      <c r="CT45" s="58">
        <v>150</v>
      </c>
      <c r="CY45" s="58">
        <v>4</v>
      </c>
      <c r="CZ45" s="58">
        <v>3</v>
      </c>
      <c r="DA45" s="58" t="s">
        <v>1045</v>
      </c>
      <c r="DB45" s="58" t="s">
        <v>1134</v>
      </c>
      <c r="DC45" s="58" t="s">
        <v>1143</v>
      </c>
      <c r="DD45" s="58" t="s">
        <v>1024</v>
      </c>
      <c r="DE45" s="58">
        <v>9302</v>
      </c>
      <c r="DF45" s="58" t="s">
        <v>817</v>
      </c>
      <c r="DG45" s="58">
        <v>2894</v>
      </c>
      <c r="DI45" s="58" t="s">
        <v>21</v>
      </c>
      <c r="DK45" s="58" t="s">
        <v>21</v>
      </c>
      <c r="DL45" s="58" t="s">
        <v>21</v>
      </c>
    </row>
    <row r="46" spans="7:117" x14ac:dyDescent="0.2">
      <c r="G46" s="58">
        <v>2000</v>
      </c>
      <c r="H46" s="58">
        <v>2049</v>
      </c>
      <c r="I46" s="38">
        <v>0.2</v>
      </c>
      <c r="J46" s="38"/>
      <c r="W46" s="58" t="s">
        <v>1770</v>
      </c>
      <c r="X46" s="58" t="s">
        <v>961</v>
      </c>
      <c r="Y46" s="58" t="s">
        <v>1771</v>
      </c>
      <c r="Z46" s="58" t="s">
        <v>1772</v>
      </c>
      <c r="AA46" s="58" t="s">
        <v>1773</v>
      </c>
      <c r="AD46" s="58">
        <v>37</v>
      </c>
      <c r="AE46" s="58">
        <v>324</v>
      </c>
      <c r="AF46" s="58">
        <v>3618</v>
      </c>
      <c r="AP46" s="58" t="s">
        <v>1144</v>
      </c>
      <c r="AQ46" s="58">
        <v>5</v>
      </c>
      <c r="AR46" s="58">
        <v>8</v>
      </c>
      <c r="AS46" s="58">
        <f>SUM($AQ$10:AQ46)</f>
        <v>99</v>
      </c>
      <c r="AT46" s="58">
        <f>SUM($AR$10:AR46)</f>
        <v>236</v>
      </c>
      <c r="BB46" s="44" t="s">
        <v>26</v>
      </c>
      <c r="BC46" s="44">
        <f t="shared" si="10"/>
        <v>159.5</v>
      </c>
      <c r="BD46" s="44"/>
      <c r="BE46" s="44"/>
      <c r="BF46" s="44" t="s">
        <v>26</v>
      </c>
      <c r="BG46" s="44">
        <v>319</v>
      </c>
      <c r="BO46" s="58">
        <v>25</v>
      </c>
      <c r="BP46" s="58">
        <v>20</v>
      </c>
      <c r="BQ46" s="58">
        <v>20</v>
      </c>
      <c r="BR46" s="31">
        <f t="shared" si="5"/>
        <v>100</v>
      </c>
      <c r="BS46" s="31">
        <f>SUM($BR$23:BR46)</f>
        <v>759.58333333333337</v>
      </c>
      <c r="BT46" s="58">
        <f t="shared" si="6"/>
        <v>4800</v>
      </c>
      <c r="CH46" s="58">
        <v>9605</v>
      </c>
      <c r="CI46" s="58" t="s">
        <v>1145</v>
      </c>
      <c r="CJ46" s="58" t="s">
        <v>1146</v>
      </c>
      <c r="CK46" s="58">
        <v>9605</v>
      </c>
      <c r="CL46" s="58">
        <v>1</v>
      </c>
      <c r="CM46" s="58">
        <v>5</v>
      </c>
      <c r="CU46" s="58">
        <v>25</v>
      </c>
      <c r="CY46" s="58">
        <v>4</v>
      </c>
      <c r="CZ46" s="58">
        <v>4</v>
      </c>
      <c r="DA46" s="58" t="s">
        <v>1051</v>
      </c>
      <c r="DB46" s="58" t="s">
        <v>1134</v>
      </c>
      <c r="DC46" s="58" t="s">
        <v>1147</v>
      </c>
      <c r="DD46" s="58" t="s">
        <v>1024</v>
      </c>
      <c r="DE46" s="58">
        <v>9303</v>
      </c>
      <c r="DF46" s="58" t="s">
        <v>817</v>
      </c>
      <c r="DG46" s="58">
        <v>6157</v>
      </c>
      <c r="DI46" s="58" t="s">
        <v>21</v>
      </c>
      <c r="DK46" s="58" t="s">
        <v>21</v>
      </c>
      <c r="DL46" s="58" t="s">
        <v>21</v>
      </c>
    </row>
    <row r="47" spans="7:117" x14ac:dyDescent="0.2">
      <c r="G47" s="58">
        <v>2050</v>
      </c>
      <c r="H47" s="58">
        <v>2099</v>
      </c>
      <c r="I47" s="38">
        <v>0.20499999999999999</v>
      </c>
      <c r="J47" s="38"/>
      <c r="W47" s="58" t="s">
        <v>1774</v>
      </c>
      <c r="X47" s="38"/>
      <c r="Y47" s="38"/>
      <c r="Z47" s="38"/>
      <c r="AA47" s="38"/>
      <c r="AD47" s="58">
        <v>38</v>
      </c>
      <c r="AE47" s="58">
        <v>378</v>
      </c>
      <c r="AF47" s="58">
        <v>3996</v>
      </c>
      <c r="AP47" s="58" t="s">
        <v>1148</v>
      </c>
      <c r="AQ47" s="58">
        <v>5</v>
      </c>
      <c r="AR47" s="58">
        <v>8</v>
      </c>
      <c r="AS47" s="58">
        <f>SUM($AQ$10:AQ47)</f>
        <v>104</v>
      </c>
      <c r="AT47" s="58">
        <f>SUM($AR$10:AR47)</f>
        <v>244</v>
      </c>
      <c r="BB47" s="44" t="s">
        <v>27</v>
      </c>
      <c r="BC47" s="44">
        <f t="shared" si="10"/>
        <v>388</v>
      </c>
      <c r="BD47" s="44"/>
      <c r="BE47" s="44"/>
      <c r="BF47" s="44" t="s">
        <v>27</v>
      </c>
      <c r="BG47" s="44">
        <v>776</v>
      </c>
      <c r="CH47" s="58">
        <v>9610</v>
      </c>
      <c r="CI47" s="58" t="s">
        <v>1149</v>
      </c>
      <c r="CJ47" s="58" t="s">
        <v>1150</v>
      </c>
      <c r="CK47" s="58">
        <v>9610</v>
      </c>
      <c r="CL47" s="58">
        <v>2</v>
      </c>
      <c r="CM47" s="58">
        <v>5</v>
      </c>
      <c r="CU47" s="58">
        <v>50</v>
      </c>
      <c r="CY47" s="58">
        <v>4</v>
      </c>
      <c r="CZ47" s="58">
        <v>5</v>
      </c>
      <c r="DA47" s="58" t="s">
        <v>1057</v>
      </c>
      <c r="DB47" s="58" t="s">
        <v>1134</v>
      </c>
      <c r="DC47" s="58" t="s">
        <v>1151</v>
      </c>
      <c r="DD47" s="58" t="s">
        <v>1024</v>
      </c>
      <c r="DE47" s="58">
        <v>9304</v>
      </c>
      <c r="DF47" s="58" t="s">
        <v>817</v>
      </c>
      <c r="DG47" s="58">
        <v>12567</v>
      </c>
      <c r="DI47" s="58" t="s">
        <v>21</v>
      </c>
      <c r="DK47" s="58" t="s">
        <v>21</v>
      </c>
      <c r="DL47" s="58" t="s">
        <v>21</v>
      </c>
    </row>
    <row r="48" spans="7:117" x14ac:dyDescent="0.2">
      <c r="G48" s="58">
        <v>2100</v>
      </c>
      <c r="H48" s="58">
        <v>2149</v>
      </c>
      <c r="I48" s="38">
        <v>0.21</v>
      </c>
      <c r="J48" s="38"/>
      <c r="W48" s="58" t="s">
        <v>1775</v>
      </c>
      <c r="X48" s="38">
        <f t="shared" ref="X48:AA52" si="11">INDEX($I:$I,MATCH(X26,$G:$G,0),1)</f>
        <v>0.02</v>
      </c>
      <c r="Y48" s="38">
        <f t="shared" si="11"/>
        <v>0.03</v>
      </c>
      <c r="Z48" s="38">
        <f t="shared" si="11"/>
        <v>5.5E-2</v>
      </c>
      <c r="AA48" s="38">
        <f t="shared" si="11"/>
        <v>6.5000000000000002E-2</v>
      </c>
      <c r="AD48" s="58">
        <v>39</v>
      </c>
      <c r="AE48" s="58">
        <v>432</v>
      </c>
      <c r="AF48" s="58">
        <v>4428</v>
      </c>
      <c r="AP48" s="58" t="s">
        <v>1152</v>
      </c>
      <c r="AQ48" s="58">
        <v>5</v>
      </c>
      <c r="AR48" s="58">
        <v>8</v>
      </c>
      <c r="AS48" s="58">
        <f>SUM($AQ$10:AQ48)</f>
        <v>109</v>
      </c>
      <c r="AT48" s="58">
        <f>SUM($AR$10:AR48)</f>
        <v>252</v>
      </c>
      <c r="BB48" s="44" t="s">
        <v>28</v>
      </c>
      <c r="BC48" s="44">
        <f t="shared" si="10"/>
        <v>922.5</v>
      </c>
      <c r="BD48" s="44"/>
      <c r="BE48" s="44"/>
      <c r="BF48" s="44" t="s">
        <v>28</v>
      </c>
      <c r="BG48" s="44">
        <v>1845</v>
      </c>
      <c r="CD48" s="58">
        <f>924/128</f>
        <v>7.21875</v>
      </c>
      <c r="CH48" s="58">
        <v>9615</v>
      </c>
      <c r="CI48" s="58" t="s">
        <v>1153</v>
      </c>
      <c r="CJ48" s="58" t="s">
        <v>1154</v>
      </c>
      <c r="CK48" s="58">
        <v>9615</v>
      </c>
      <c r="CL48" s="58">
        <v>3</v>
      </c>
      <c r="CM48" s="58">
        <v>5</v>
      </c>
      <c r="CU48" s="58">
        <v>75</v>
      </c>
      <c r="CY48" s="58">
        <v>4</v>
      </c>
      <c r="CZ48" s="58">
        <v>6</v>
      </c>
      <c r="DA48" s="58" t="s">
        <v>1062</v>
      </c>
      <c r="DB48" s="58" t="s">
        <v>1134</v>
      </c>
      <c r="DC48" s="58" t="s">
        <v>1155</v>
      </c>
      <c r="DD48" s="58" t="s">
        <v>1024</v>
      </c>
      <c r="DE48" s="58">
        <v>9305</v>
      </c>
      <c r="DF48" s="58" t="s">
        <v>817</v>
      </c>
      <c r="DG48" s="58">
        <v>24640</v>
      </c>
      <c r="DI48" s="58" t="s">
        <v>21</v>
      </c>
      <c r="DK48" s="58" t="s">
        <v>21</v>
      </c>
      <c r="DL48" s="58" t="s">
        <v>21</v>
      </c>
    </row>
    <row r="49" spans="7:118" x14ac:dyDescent="0.2">
      <c r="G49" s="58">
        <v>2150</v>
      </c>
      <c r="H49" s="58">
        <v>2199</v>
      </c>
      <c r="I49" s="38">
        <v>0.215</v>
      </c>
      <c r="J49" s="38"/>
      <c r="W49" s="58" t="s">
        <v>969</v>
      </c>
      <c r="X49" s="38">
        <f t="shared" si="11"/>
        <v>0.03</v>
      </c>
      <c r="Y49" s="38">
        <f t="shared" si="11"/>
        <v>0.04</v>
      </c>
      <c r="Z49" s="38">
        <f t="shared" si="11"/>
        <v>7.0000000000000007E-2</v>
      </c>
      <c r="AA49" s="38">
        <f t="shared" si="11"/>
        <v>8.5000000000000006E-2</v>
      </c>
      <c r="AD49" s="58">
        <v>40</v>
      </c>
      <c r="AE49" s="58">
        <v>486</v>
      </c>
      <c r="AF49" s="58">
        <v>4914</v>
      </c>
      <c r="AP49" s="58" t="s">
        <v>1156</v>
      </c>
      <c r="AQ49" s="58">
        <v>6</v>
      </c>
      <c r="AR49" s="58">
        <v>8</v>
      </c>
      <c r="AS49" s="58">
        <f>SUM($AQ$10:AQ49)</f>
        <v>115</v>
      </c>
      <c r="AT49" s="58">
        <f>SUM($AR$10:AR49)</f>
        <v>260</v>
      </c>
      <c r="BB49" s="44"/>
      <c r="BC49" s="44"/>
      <c r="BD49" s="44"/>
      <c r="BE49" s="44"/>
      <c r="BF49" s="44"/>
      <c r="BG49" s="44"/>
      <c r="BO49" s="58" t="s">
        <v>1776</v>
      </c>
      <c r="CH49" s="58">
        <v>9620</v>
      </c>
      <c r="CI49" s="58" t="s">
        <v>1157</v>
      </c>
      <c r="CJ49" s="58" t="s">
        <v>1158</v>
      </c>
      <c r="CK49" s="58">
        <v>9620</v>
      </c>
      <c r="CL49" s="58">
        <v>4</v>
      </c>
      <c r="CM49" s="58">
        <v>5</v>
      </c>
      <c r="CU49" s="58">
        <v>100</v>
      </c>
      <c r="CY49" s="58">
        <v>4</v>
      </c>
      <c r="CZ49" s="58">
        <v>7</v>
      </c>
      <c r="DA49" s="58" t="s">
        <v>1067</v>
      </c>
      <c r="DB49" s="58" t="s">
        <v>1134</v>
      </c>
      <c r="DC49" s="58" t="s">
        <v>1159</v>
      </c>
      <c r="DD49" s="58" t="s">
        <v>1024</v>
      </c>
      <c r="DE49" s="58">
        <v>9306</v>
      </c>
      <c r="DF49" s="58" t="s">
        <v>817</v>
      </c>
      <c r="DG49" s="58">
        <v>46491</v>
      </c>
      <c r="DI49" s="58" t="s">
        <v>21</v>
      </c>
      <c r="DK49" s="58" t="s">
        <v>21</v>
      </c>
      <c r="DL49" s="58" t="s">
        <v>21</v>
      </c>
    </row>
    <row r="50" spans="7:118" x14ac:dyDescent="0.2">
      <c r="G50" s="58">
        <v>2200</v>
      </c>
      <c r="H50" s="58">
        <v>2249</v>
      </c>
      <c r="I50" s="38">
        <v>0.22</v>
      </c>
      <c r="J50" s="38"/>
      <c r="W50" s="58" t="s">
        <v>970</v>
      </c>
      <c r="X50" s="38">
        <f t="shared" si="11"/>
        <v>0.04</v>
      </c>
      <c r="Y50" s="38">
        <f t="shared" si="11"/>
        <v>0.05</v>
      </c>
      <c r="Z50" s="38">
        <f t="shared" si="11"/>
        <v>0.09</v>
      </c>
      <c r="AA50" s="38">
        <f t="shared" si="11"/>
        <v>0.11</v>
      </c>
      <c r="AD50" s="58">
        <v>41</v>
      </c>
      <c r="AE50" s="58">
        <v>567</v>
      </c>
      <c r="AF50" s="58">
        <v>5481</v>
      </c>
      <c r="AP50" s="58" t="s">
        <v>1160</v>
      </c>
      <c r="AQ50" s="58">
        <v>6</v>
      </c>
      <c r="AR50" s="58">
        <v>9</v>
      </c>
      <c r="AS50" s="58">
        <f>SUM($AQ$10:AQ50)</f>
        <v>121</v>
      </c>
      <c r="AT50" s="58">
        <f>SUM($AR$10:AR50)</f>
        <v>269</v>
      </c>
      <c r="CH50" s="58">
        <v>9625</v>
      </c>
      <c r="CI50" s="58" t="s">
        <v>1161</v>
      </c>
      <c r="CJ50" s="58" t="s">
        <v>1162</v>
      </c>
      <c r="CK50" s="58">
        <v>9625</v>
      </c>
      <c r="CL50" s="58">
        <v>5</v>
      </c>
      <c r="CM50" s="58">
        <v>5</v>
      </c>
      <c r="CU50" s="58">
        <v>125</v>
      </c>
      <c r="CY50" s="58">
        <v>5</v>
      </c>
      <c r="CZ50" s="58">
        <v>1</v>
      </c>
      <c r="DA50" s="58" t="s">
        <v>1032</v>
      </c>
      <c r="DB50" s="58" t="s">
        <v>1163</v>
      </c>
      <c r="DC50" s="58" t="s">
        <v>1164</v>
      </c>
      <c r="DD50" s="58" t="s">
        <v>1024</v>
      </c>
      <c r="DE50" s="58">
        <v>9400</v>
      </c>
      <c r="DF50" s="58" t="s">
        <v>817</v>
      </c>
      <c r="DI50" s="58" t="s">
        <v>21</v>
      </c>
      <c r="DJ50" s="58">
        <v>0</v>
      </c>
      <c r="DK50" s="58" t="s">
        <v>21</v>
      </c>
      <c r="DL50" s="58" t="s">
        <v>21</v>
      </c>
    </row>
    <row r="51" spans="7:118" x14ac:dyDescent="0.2">
      <c r="G51" s="58">
        <v>2250</v>
      </c>
      <c r="H51" s="58">
        <v>2299</v>
      </c>
      <c r="I51" s="38">
        <v>0.22500000000000001</v>
      </c>
      <c r="J51" s="38"/>
      <c r="W51" s="58" t="s">
        <v>971</v>
      </c>
      <c r="X51" s="38">
        <f t="shared" si="11"/>
        <v>0.05</v>
      </c>
      <c r="Y51" s="38">
        <f t="shared" si="11"/>
        <v>0.06</v>
      </c>
      <c r="Z51" s="38">
        <f t="shared" si="11"/>
        <v>0.11</v>
      </c>
      <c r="AA51" s="38">
        <f t="shared" si="11"/>
        <v>0.14000000000000001</v>
      </c>
      <c r="AD51" s="58">
        <v>42</v>
      </c>
      <c r="AE51" s="58">
        <v>648</v>
      </c>
      <c r="AF51" s="58">
        <v>6129</v>
      </c>
      <c r="AP51" s="58" t="s">
        <v>1165</v>
      </c>
      <c r="AQ51" s="58">
        <v>6</v>
      </c>
      <c r="AR51" s="58">
        <v>9</v>
      </c>
      <c r="AS51" s="58">
        <f>SUM($AQ$10:AQ51)</f>
        <v>127</v>
      </c>
      <c r="AT51" s="58">
        <f>SUM($AR$10:AR51)</f>
        <v>278</v>
      </c>
      <c r="CH51" s="58">
        <v>9630</v>
      </c>
      <c r="CI51" s="58" t="s">
        <v>1166</v>
      </c>
      <c r="CJ51" s="58" t="s">
        <v>1167</v>
      </c>
      <c r="CK51" s="58">
        <v>9630</v>
      </c>
      <c r="CL51" s="58">
        <v>6</v>
      </c>
      <c r="CM51" s="58">
        <v>5</v>
      </c>
      <c r="CU51" s="58">
        <v>150</v>
      </c>
      <c r="CY51" s="58">
        <v>5</v>
      </c>
      <c r="CZ51" s="58">
        <v>2</v>
      </c>
      <c r="DA51" s="58" t="s">
        <v>1039</v>
      </c>
      <c r="DB51" s="58" t="s">
        <v>1163</v>
      </c>
      <c r="DC51" s="58" t="s">
        <v>1168</v>
      </c>
      <c r="DD51" s="58" t="s">
        <v>1024</v>
      </c>
      <c r="DE51" s="58">
        <v>9401</v>
      </c>
      <c r="DF51" s="58" t="s">
        <v>817</v>
      </c>
      <c r="DI51" s="58" t="s">
        <v>21</v>
      </c>
      <c r="DJ51" s="58">
        <v>3077</v>
      </c>
      <c r="DK51" s="58" t="s">
        <v>21</v>
      </c>
      <c r="DL51" s="58" t="s">
        <v>21</v>
      </c>
    </row>
    <row r="52" spans="7:118" x14ac:dyDescent="0.2">
      <c r="G52" s="58">
        <v>2300</v>
      </c>
      <c r="H52" s="58">
        <v>2349</v>
      </c>
      <c r="I52" s="38">
        <v>0.23</v>
      </c>
      <c r="J52" s="38"/>
      <c r="W52" s="58" t="s">
        <v>972</v>
      </c>
      <c r="X52" s="38">
        <f t="shared" si="11"/>
        <v>0.06</v>
      </c>
      <c r="Y52" s="38">
        <f t="shared" si="11"/>
        <v>7.0000000000000007E-2</v>
      </c>
      <c r="Z52" s="38">
        <f t="shared" si="11"/>
        <v>0.13</v>
      </c>
      <c r="AA52" s="38">
        <f t="shared" si="11"/>
        <v>0.18</v>
      </c>
      <c r="AD52" s="58">
        <v>43</v>
      </c>
      <c r="AE52" s="58">
        <v>729</v>
      </c>
      <c r="AF52" s="58">
        <v>6858</v>
      </c>
      <c r="AP52" s="58" t="s">
        <v>1169</v>
      </c>
      <c r="AQ52" s="58">
        <v>6</v>
      </c>
      <c r="AR52" s="58">
        <v>9</v>
      </c>
      <c r="AS52" s="58">
        <f>SUM($AQ$10:AQ52)</f>
        <v>133</v>
      </c>
      <c r="AT52" s="58">
        <f>SUM($AR$10:AR52)</f>
        <v>287</v>
      </c>
      <c r="CY52" s="58">
        <v>5</v>
      </c>
      <c r="CZ52" s="58">
        <v>3</v>
      </c>
      <c r="DA52" s="58" t="s">
        <v>1045</v>
      </c>
      <c r="DB52" s="58" t="s">
        <v>1163</v>
      </c>
      <c r="DC52" s="58" t="s">
        <v>1170</v>
      </c>
      <c r="DD52" s="58" t="s">
        <v>1024</v>
      </c>
      <c r="DE52" s="58">
        <v>9402</v>
      </c>
      <c r="DF52" s="58" t="s">
        <v>817</v>
      </c>
      <c r="DI52" s="58" t="s">
        <v>21</v>
      </c>
      <c r="DJ52" s="58">
        <v>6837</v>
      </c>
      <c r="DK52" s="58" t="s">
        <v>21</v>
      </c>
      <c r="DL52" s="58" t="s">
        <v>21</v>
      </c>
    </row>
    <row r="53" spans="7:118" x14ac:dyDescent="0.2">
      <c r="G53" s="58">
        <v>2350</v>
      </c>
      <c r="H53" s="58">
        <v>2399</v>
      </c>
      <c r="I53" s="38">
        <v>0.23499999999999999</v>
      </c>
      <c r="J53" s="38"/>
      <c r="AD53" s="58">
        <v>44</v>
      </c>
      <c r="AE53" s="58">
        <v>810</v>
      </c>
      <c r="AF53" s="58">
        <v>7668</v>
      </c>
      <c r="AP53" s="58" t="s">
        <v>1171</v>
      </c>
      <c r="AQ53" s="58">
        <v>6</v>
      </c>
      <c r="AR53" s="58">
        <v>9</v>
      </c>
      <c r="AS53" s="58">
        <f>SUM($AQ$10:AQ53)</f>
        <v>139</v>
      </c>
      <c r="AT53" s="58">
        <f>SUM($AR$10:AR53)</f>
        <v>296</v>
      </c>
      <c r="CY53" s="58">
        <v>5</v>
      </c>
      <c r="CZ53" s="58">
        <v>4</v>
      </c>
      <c r="DA53" s="58" t="s">
        <v>1051</v>
      </c>
      <c r="DB53" s="58" t="s">
        <v>1163</v>
      </c>
      <c r="DC53" s="58" t="s">
        <v>1172</v>
      </c>
      <c r="DD53" s="58" t="s">
        <v>1024</v>
      </c>
      <c r="DE53" s="58">
        <v>9403</v>
      </c>
      <c r="DF53" s="58" t="s">
        <v>817</v>
      </c>
      <c r="DI53" s="58" t="s">
        <v>21</v>
      </c>
      <c r="DJ53" s="58">
        <v>14547</v>
      </c>
      <c r="DK53" s="58" t="s">
        <v>21</v>
      </c>
      <c r="DL53" s="58" t="s">
        <v>21</v>
      </c>
    </row>
    <row r="54" spans="7:118" x14ac:dyDescent="0.2">
      <c r="G54" s="58">
        <v>2400</v>
      </c>
      <c r="H54" s="58">
        <v>2449</v>
      </c>
      <c r="I54" s="38">
        <v>0.24</v>
      </c>
      <c r="J54" s="38"/>
      <c r="AD54" s="58">
        <v>45</v>
      </c>
      <c r="AE54" s="58">
        <v>891</v>
      </c>
      <c r="AF54" s="58">
        <v>8559</v>
      </c>
      <c r="AP54" s="58" t="s">
        <v>1173</v>
      </c>
      <c r="AQ54" s="58">
        <v>6</v>
      </c>
      <c r="AR54" s="58">
        <v>9</v>
      </c>
      <c r="AS54" s="58">
        <f>SUM($AQ$10:AQ54)</f>
        <v>145</v>
      </c>
      <c r="AT54" s="58">
        <f>SUM($AR$10:AR54)</f>
        <v>305</v>
      </c>
      <c r="BO54" s="58" t="s">
        <v>1777</v>
      </c>
      <c r="CM54" s="58" t="s">
        <v>1778</v>
      </c>
      <c r="CY54" s="58">
        <v>5</v>
      </c>
      <c r="CZ54" s="58">
        <v>5</v>
      </c>
      <c r="DA54" s="58" t="s">
        <v>1057</v>
      </c>
      <c r="DB54" s="58" t="s">
        <v>1163</v>
      </c>
      <c r="DC54" s="58" t="s">
        <v>1174</v>
      </c>
      <c r="DD54" s="58" t="s">
        <v>1024</v>
      </c>
      <c r="DE54" s="58">
        <v>9404</v>
      </c>
      <c r="DF54" s="58" t="s">
        <v>817</v>
      </c>
      <c r="DI54" s="58" t="s">
        <v>21</v>
      </c>
      <c r="DJ54" s="58">
        <v>29688</v>
      </c>
      <c r="DK54" s="58" t="s">
        <v>21</v>
      </c>
      <c r="DL54" s="58" t="s">
        <v>21</v>
      </c>
    </row>
    <row r="55" spans="7:118" x14ac:dyDescent="0.2">
      <c r="G55" s="58">
        <v>2450</v>
      </c>
      <c r="H55" s="58">
        <v>2499</v>
      </c>
      <c r="I55" s="38">
        <v>0.245</v>
      </c>
      <c r="J55" s="38"/>
      <c r="X55" s="58">
        <v>1</v>
      </c>
      <c r="AD55" s="58">
        <v>46</v>
      </c>
      <c r="AE55" s="58">
        <v>999</v>
      </c>
      <c r="AF55" s="58">
        <v>9558</v>
      </c>
      <c r="AP55" s="58" t="s">
        <v>1175</v>
      </c>
      <c r="AQ55" s="58">
        <v>6</v>
      </c>
      <c r="AR55" s="58">
        <v>9</v>
      </c>
      <c r="AS55" s="58">
        <f>SUM($AQ$10:AQ55)</f>
        <v>151</v>
      </c>
      <c r="AT55" s="58">
        <f>SUM($AR$10:AR55)</f>
        <v>314</v>
      </c>
      <c r="BB55" s="58" t="s">
        <v>1779</v>
      </c>
      <c r="BO55" s="58" t="s">
        <v>1780</v>
      </c>
      <c r="BP55" s="58" t="s">
        <v>1176</v>
      </c>
      <c r="BQ55" s="58" t="s">
        <v>1177</v>
      </c>
      <c r="BR55" s="58" t="s">
        <v>606</v>
      </c>
      <c r="BS55" s="58" t="s">
        <v>1781</v>
      </c>
      <c r="BT55" s="58" t="s">
        <v>1782</v>
      </c>
      <c r="BU55" s="58" t="s">
        <v>1783</v>
      </c>
      <c r="BV55" s="58" t="s">
        <v>1784</v>
      </c>
      <c r="BW55" s="58" t="s">
        <v>1785</v>
      </c>
      <c r="CM55" s="58" t="s">
        <v>1786</v>
      </c>
      <c r="CY55" s="58">
        <v>5</v>
      </c>
      <c r="CZ55" s="58">
        <v>6</v>
      </c>
      <c r="DA55" s="58" t="s">
        <v>1062</v>
      </c>
      <c r="DB55" s="58" t="s">
        <v>1163</v>
      </c>
      <c r="DC55" s="58" t="s">
        <v>1180</v>
      </c>
      <c r="DD55" s="58" t="s">
        <v>1024</v>
      </c>
      <c r="DE55" s="58">
        <v>9405</v>
      </c>
      <c r="DF55" s="58" t="s">
        <v>817</v>
      </c>
      <c r="DI55" s="58" t="s">
        <v>21</v>
      </c>
      <c r="DJ55" s="58">
        <v>58212</v>
      </c>
      <c r="DK55" s="58" t="s">
        <v>21</v>
      </c>
      <c r="DL55" s="58" t="s">
        <v>21</v>
      </c>
    </row>
    <row r="56" spans="7:118" x14ac:dyDescent="0.2">
      <c r="G56" s="58">
        <v>2500</v>
      </c>
      <c r="H56" s="58">
        <v>2549</v>
      </c>
      <c r="I56" s="38">
        <v>0.25</v>
      </c>
      <c r="J56" s="38"/>
      <c r="W56" s="58" t="s">
        <v>1787</v>
      </c>
      <c r="AD56" s="58">
        <v>47</v>
      </c>
      <c r="AE56" s="58">
        <v>1107</v>
      </c>
      <c r="AF56" s="58">
        <v>10665</v>
      </c>
      <c r="AP56" s="58" t="s">
        <v>1181</v>
      </c>
      <c r="AQ56" s="58">
        <v>6</v>
      </c>
      <c r="AR56" s="58">
        <v>9</v>
      </c>
      <c r="AS56" s="58">
        <f>SUM($AQ$10:AQ56)</f>
        <v>157</v>
      </c>
      <c r="AT56" s="58">
        <f>SUM($AR$10:AR56)</f>
        <v>323</v>
      </c>
      <c r="BO56" s="58">
        <v>1</v>
      </c>
      <c r="BS56" s="58">
        <v>200</v>
      </c>
      <c r="CM56" s="58" t="s">
        <v>1788</v>
      </c>
      <c r="CN56" s="58" t="s">
        <v>14</v>
      </c>
      <c r="CO56" s="58" t="s">
        <v>1018</v>
      </c>
      <c r="CP56" s="58" t="s">
        <v>606</v>
      </c>
      <c r="CQ56" s="58" t="s">
        <v>19</v>
      </c>
      <c r="CR56" s="58" t="s">
        <v>1019</v>
      </c>
      <c r="CS56" s="58" t="s">
        <v>1020</v>
      </c>
      <c r="CT56" s="40" t="s">
        <v>1021</v>
      </c>
      <c r="CU56" s="42" t="s">
        <v>1022</v>
      </c>
      <c r="CY56" s="58">
        <v>5</v>
      </c>
      <c r="CZ56" s="58">
        <v>7</v>
      </c>
      <c r="DA56" s="58" t="s">
        <v>1067</v>
      </c>
      <c r="DB56" s="58" t="s">
        <v>1163</v>
      </c>
      <c r="DC56" s="58" t="s">
        <v>1182</v>
      </c>
      <c r="DD56" s="58" t="s">
        <v>1024</v>
      </c>
      <c r="DE56" s="58">
        <v>9406</v>
      </c>
      <c r="DF56" s="58" t="s">
        <v>817</v>
      </c>
      <c r="DI56" s="58" t="s">
        <v>21</v>
      </c>
      <c r="DJ56" s="58">
        <v>109834</v>
      </c>
      <c r="DK56" s="58" t="s">
        <v>21</v>
      </c>
      <c r="DL56" s="58" t="s">
        <v>21</v>
      </c>
    </row>
    <row r="57" spans="7:118" x14ac:dyDescent="0.2">
      <c r="G57" s="58">
        <v>2550</v>
      </c>
      <c r="H57" s="58">
        <v>2599</v>
      </c>
      <c r="I57" s="38">
        <v>0.255</v>
      </c>
      <c r="J57" s="38"/>
      <c r="W57" s="58" t="s">
        <v>1789</v>
      </c>
      <c r="X57" s="58" t="s">
        <v>1790</v>
      </c>
      <c r="Y57" s="58" t="s">
        <v>1719</v>
      </c>
      <c r="Z57" s="58" t="s">
        <v>1791</v>
      </c>
      <c r="AA57" s="58" t="s">
        <v>1792</v>
      </c>
      <c r="AD57" s="58">
        <v>48</v>
      </c>
      <c r="AE57" s="58">
        <v>1215</v>
      </c>
      <c r="AF57" s="58">
        <v>11880</v>
      </c>
      <c r="AP57" s="58" t="s">
        <v>1183</v>
      </c>
      <c r="AQ57" s="58">
        <v>6</v>
      </c>
      <c r="AR57" s="58">
        <v>9</v>
      </c>
      <c r="AS57" s="58">
        <f>SUM($AQ$10:AQ57)</f>
        <v>163</v>
      </c>
      <c r="AT57" s="58">
        <f>SUM($AR$10:AR57)</f>
        <v>332</v>
      </c>
      <c r="BO57" s="58">
        <v>2</v>
      </c>
      <c r="BS57" s="58">
        <v>130</v>
      </c>
      <c r="BT57" s="58">
        <v>5</v>
      </c>
      <c r="CM57" s="58" t="s">
        <v>1793</v>
      </c>
      <c r="CN57" s="58">
        <f>SUM(CN22,CN28,CN34,CN40,CN46)*6</f>
        <v>2928</v>
      </c>
      <c r="CO57" s="63">
        <f t="shared" ref="CO57:CU57" si="12">SUM(CO22,CO28,CO34,CO40,CO46)*6</f>
        <v>1170</v>
      </c>
      <c r="CP57" s="63">
        <f t="shared" si="12"/>
        <v>1170</v>
      </c>
      <c r="CQ57" s="63">
        <f t="shared" si="12"/>
        <v>12306</v>
      </c>
      <c r="CR57" s="63">
        <f t="shared" si="12"/>
        <v>1170</v>
      </c>
      <c r="CS57" s="63">
        <f t="shared" si="12"/>
        <v>1170</v>
      </c>
      <c r="CT57" s="63">
        <f t="shared" si="12"/>
        <v>150</v>
      </c>
      <c r="CU57" s="63">
        <f t="shared" si="12"/>
        <v>150</v>
      </c>
      <c r="CY57" s="58">
        <v>6</v>
      </c>
      <c r="CZ57" s="58">
        <v>1</v>
      </c>
      <c r="DA57" s="58" t="s">
        <v>1032</v>
      </c>
      <c r="DB57" s="58" t="s">
        <v>1184</v>
      </c>
      <c r="DC57" s="58" t="s">
        <v>1185</v>
      </c>
      <c r="DD57" s="58" t="s">
        <v>1024</v>
      </c>
      <c r="DE57" s="58">
        <v>9500</v>
      </c>
      <c r="DF57" s="58" t="s">
        <v>817</v>
      </c>
      <c r="DG57" s="58">
        <v>0</v>
      </c>
      <c r="DI57" s="58" t="s">
        <v>21</v>
      </c>
      <c r="DK57" s="58" t="s">
        <v>21</v>
      </c>
      <c r="DL57" s="58" t="s">
        <v>21</v>
      </c>
      <c r="DN57" s="58">
        <v>0</v>
      </c>
    </row>
    <row r="58" spans="7:118" x14ac:dyDescent="0.2">
      <c r="G58" s="58">
        <v>2600</v>
      </c>
      <c r="H58" s="58">
        <v>2649</v>
      </c>
      <c r="I58" s="38">
        <v>0.26</v>
      </c>
      <c r="J58" s="38"/>
      <c r="W58" s="58" t="s">
        <v>1794</v>
      </c>
      <c r="AD58" s="58">
        <v>49</v>
      </c>
      <c r="AE58" s="58">
        <v>1323</v>
      </c>
      <c r="AF58" s="58">
        <v>13203</v>
      </c>
      <c r="AP58" s="58" t="s">
        <v>1186</v>
      </c>
      <c r="AQ58" s="58">
        <v>6</v>
      </c>
      <c r="AR58" s="58">
        <v>9</v>
      </c>
      <c r="AS58" s="58">
        <f>SUM($AQ$10:AQ58)</f>
        <v>169</v>
      </c>
      <c r="AT58" s="58">
        <f>SUM($AR$10:AR58)</f>
        <v>341</v>
      </c>
      <c r="BO58" s="58">
        <v>3</v>
      </c>
      <c r="BQ58" s="58">
        <v>48</v>
      </c>
      <c r="BR58" s="58">
        <v>48</v>
      </c>
      <c r="BV58" s="58">
        <v>48</v>
      </c>
      <c r="BW58" s="58">
        <v>48</v>
      </c>
      <c r="CM58" s="58" t="s">
        <v>24</v>
      </c>
      <c r="CN58" s="63">
        <f t="shared" ref="CN58:CU58" si="13">SUM(CN23,CN29,CN35,CN41,CN47)*6</f>
        <v>6510</v>
      </c>
      <c r="CO58" s="63">
        <f t="shared" si="13"/>
        <v>2604</v>
      </c>
      <c r="CP58" s="63">
        <f t="shared" si="13"/>
        <v>2604</v>
      </c>
      <c r="CQ58" s="63">
        <f t="shared" si="13"/>
        <v>27348</v>
      </c>
      <c r="CR58" s="63">
        <f t="shared" si="13"/>
        <v>2604</v>
      </c>
      <c r="CS58" s="63">
        <f t="shared" si="13"/>
        <v>2604</v>
      </c>
      <c r="CT58" s="63">
        <f t="shared" si="13"/>
        <v>300</v>
      </c>
      <c r="CU58" s="63">
        <f t="shared" si="13"/>
        <v>300</v>
      </c>
      <c r="CY58" s="58">
        <v>6</v>
      </c>
      <c r="CZ58" s="58">
        <v>2</v>
      </c>
      <c r="DA58" s="58" t="s">
        <v>1039</v>
      </c>
      <c r="DB58" s="58" t="s">
        <v>1184</v>
      </c>
      <c r="DC58" s="58" t="s">
        <v>1187</v>
      </c>
      <c r="DD58" s="58" t="s">
        <v>1024</v>
      </c>
      <c r="DE58" s="58">
        <v>9501</v>
      </c>
      <c r="DF58" s="58" t="s">
        <v>817</v>
      </c>
      <c r="DG58" s="58">
        <v>651</v>
      </c>
      <c r="DI58" s="58" t="s">
        <v>21</v>
      </c>
      <c r="DK58" s="58" t="s">
        <v>21</v>
      </c>
      <c r="DL58" s="58" t="s">
        <v>21</v>
      </c>
      <c r="DN58" s="58">
        <v>100</v>
      </c>
    </row>
    <row r="59" spans="7:118" x14ac:dyDescent="0.2">
      <c r="G59" s="58">
        <v>2650</v>
      </c>
      <c r="H59" s="58">
        <v>2699</v>
      </c>
      <c r="I59" s="38">
        <v>0.26500000000000001</v>
      </c>
      <c r="J59" s="38"/>
      <c r="W59" s="58" t="s">
        <v>1795</v>
      </c>
      <c r="X59" s="46">
        <f>X48/X37*$X$55</f>
        <v>2E-3</v>
      </c>
      <c r="Y59" s="46">
        <f>Y48/Y37*$X$55</f>
        <v>3.0000000000000001E-3</v>
      </c>
      <c r="Z59" s="46">
        <f>Z48/Z37*$X$55</f>
        <v>5.4999999999999997E-3</v>
      </c>
      <c r="AA59" s="46"/>
      <c r="AD59" s="58">
        <v>50</v>
      </c>
      <c r="AE59" s="58">
        <v>1431</v>
      </c>
      <c r="AF59" s="58">
        <v>14634</v>
      </c>
      <c r="AP59" s="58" t="s">
        <v>1188</v>
      </c>
      <c r="AQ59" s="58">
        <v>7</v>
      </c>
      <c r="AR59" s="58">
        <v>9</v>
      </c>
      <c r="AS59" s="58">
        <f>SUM($AQ$10:AQ59)</f>
        <v>176</v>
      </c>
      <c r="AT59" s="58">
        <f>SUM($AR$10:AR59)</f>
        <v>350</v>
      </c>
      <c r="BO59" s="58">
        <v>4</v>
      </c>
      <c r="BP59" s="58">
        <v>80</v>
      </c>
      <c r="CM59" s="58" t="s">
        <v>25</v>
      </c>
      <c r="CN59" s="63">
        <f t="shared" ref="CN59:CU59" si="14">SUM(CN24,CN30,CN36,CN42,CN48)*6</f>
        <v>13854</v>
      </c>
      <c r="CO59" s="63">
        <f t="shared" si="14"/>
        <v>5544</v>
      </c>
      <c r="CP59" s="63">
        <f t="shared" si="14"/>
        <v>5544</v>
      </c>
      <c r="CQ59" s="63">
        <f t="shared" si="14"/>
        <v>58188</v>
      </c>
      <c r="CR59" s="63">
        <f t="shared" si="14"/>
        <v>5544</v>
      </c>
      <c r="CS59" s="63">
        <f t="shared" si="14"/>
        <v>5544</v>
      </c>
      <c r="CT59" s="63">
        <f t="shared" si="14"/>
        <v>450</v>
      </c>
      <c r="CU59" s="63">
        <f t="shared" si="14"/>
        <v>450</v>
      </c>
      <c r="CY59" s="58">
        <v>6</v>
      </c>
      <c r="CZ59" s="58">
        <v>3</v>
      </c>
      <c r="DA59" s="58" t="s">
        <v>1045</v>
      </c>
      <c r="DB59" s="58" t="s">
        <v>1184</v>
      </c>
      <c r="DC59" s="58" t="s">
        <v>1189</v>
      </c>
      <c r="DD59" s="58" t="s">
        <v>1024</v>
      </c>
      <c r="DE59" s="58">
        <v>9502</v>
      </c>
      <c r="DF59" s="58" t="s">
        <v>817</v>
      </c>
      <c r="DG59" s="58">
        <v>1447</v>
      </c>
      <c r="DI59" s="58" t="s">
        <v>21</v>
      </c>
      <c r="DK59" s="58" t="s">
        <v>21</v>
      </c>
      <c r="DL59" s="58" t="s">
        <v>21</v>
      </c>
      <c r="DN59" s="58">
        <v>200</v>
      </c>
    </row>
    <row r="60" spans="7:118" x14ac:dyDescent="0.2">
      <c r="G60" s="58">
        <v>2700</v>
      </c>
      <c r="H60" s="58">
        <v>2749</v>
      </c>
      <c r="I60" s="38">
        <v>0.27</v>
      </c>
      <c r="J60" s="38"/>
      <c r="W60" s="58" t="s">
        <v>969</v>
      </c>
      <c r="X60" s="46">
        <f t="shared" ref="X60:AA63" si="15">X49/X38*$X$55</f>
        <v>7.5000000000000002E-4</v>
      </c>
      <c r="Y60" s="46">
        <f t="shared" si="15"/>
        <v>1E-3</v>
      </c>
      <c r="Z60" s="46">
        <f t="shared" si="15"/>
        <v>1.7500000000000003E-3</v>
      </c>
      <c r="AA60" s="46">
        <f t="shared" si="15"/>
        <v>2.1250000000000002E-3</v>
      </c>
      <c r="AD60" s="58">
        <v>51</v>
      </c>
      <c r="AE60" s="58">
        <v>1539</v>
      </c>
      <c r="AF60" s="58">
        <v>16173</v>
      </c>
      <c r="AP60" s="58" t="s">
        <v>1190</v>
      </c>
      <c r="AQ60" s="58">
        <v>7</v>
      </c>
      <c r="AR60" s="58">
        <v>10</v>
      </c>
      <c r="AS60" s="58">
        <f>SUM($AQ$10:AQ60)</f>
        <v>183</v>
      </c>
      <c r="AT60" s="58">
        <f>SUM($AR$10:AR60)</f>
        <v>360</v>
      </c>
      <c r="BO60" s="58">
        <v>5</v>
      </c>
      <c r="BS60" s="58">
        <v>200</v>
      </c>
      <c r="CM60" s="58" t="s">
        <v>26</v>
      </c>
      <c r="CN60" s="63">
        <f t="shared" ref="CN60:CU60" si="16">SUM(CN25,CN31,CN37,CN43,CN49)*6</f>
        <v>28272</v>
      </c>
      <c r="CO60" s="63">
        <f t="shared" si="16"/>
        <v>11310</v>
      </c>
      <c r="CP60" s="63">
        <f t="shared" si="16"/>
        <v>11310</v>
      </c>
      <c r="CQ60" s="63">
        <f t="shared" si="16"/>
        <v>118752</v>
      </c>
      <c r="CR60" s="63">
        <f t="shared" si="16"/>
        <v>11310</v>
      </c>
      <c r="CS60" s="63">
        <f t="shared" si="16"/>
        <v>11310</v>
      </c>
      <c r="CT60" s="63">
        <f t="shared" si="16"/>
        <v>600</v>
      </c>
      <c r="CU60" s="63">
        <f t="shared" si="16"/>
        <v>600</v>
      </c>
      <c r="CY60" s="58">
        <v>6</v>
      </c>
      <c r="CZ60" s="58">
        <v>4</v>
      </c>
      <c r="DA60" s="58" t="s">
        <v>1051</v>
      </c>
      <c r="DB60" s="58" t="s">
        <v>1184</v>
      </c>
      <c r="DC60" s="58" t="s">
        <v>1191</v>
      </c>
      <c r="DD60" s="58" t="s">
        <v>1024</v>
      </c>
      <c r="DE60" s="58">
        <v>9503</v>
      </c>
      <c r="DF60" s="58" t="s">
        <v>817</v>
      </c>
      <c r="DG60" s="58">
        <v>3079</v>
      </c>
      <c r="DI60" s="58" t="s">
        <v>21</v>
      </c>
      <c r="DK60" s="58" t="s">
        <v>21</v>
      </c>
      <c r="DL60" s="58" t="s">
        <v>21</v>
      </c>
      <c r="DN60" s="58">
        <v>300</v>
      </c>
    </row>
    <row r="61" spans="7:118" x14ac:dyDescent="0.2">
      <c r="G61" s="58">
        <v>2750</v>
      </c>
      <c r="H61" s="58">
        <v>2799</v>
      </c>
      <c r="I61" s="38">
        <v>0.27500000000000002</v>
      </c>
      <c r="J61" s="38"/>
      <c r="W61" s="58" t="s">
        <v>970</v>
      </c>
      <c r="X61" s="46">
        <f t="shared" si="15"/>
        <v>4.4444444444444447E-4</v>
      </c>
      <c r="Y61" s="46">
        <f t="shared" si="15"/>
        <v>5.5555555555555556E-4</v>
      </c>
      <c r="Z61" s="46">
        <f t="shared" si="15"/>
        <v>1E-3</v>
      </c>
      <c r="AA61" s="46">
        <f t="shared" si="15"/>
        <v>1.2222222222222222E-3</v>
      </c>
      <c r="AD61" s="58">
        <v>52</v>
      </c>
      <c r="AE61" s="58">
        <v>1647</v>
      </c>
      <c r="AF61" s="58">
        <v>17820</v>
      </c>
      <c r="AP61" s="58" t="s">
        <v>1192</v>
      </c>
      <c r="AQ61" s="58">
        <v>7</v>
      </c>
      <c r="AR61" s="58">
        <v>10</v>
      </c>
      <c r="AS61" s="58">
        <f>SUM($AQ$10:AQ61)</f>
        <v>190</v>
      </c>
      <c r="AT61" s="58">
        <f>SUM($AR$10:AR61)</f>
        <v>370</v>
      </c>
      <c r="BO61" s="58">
        <v>6</v>
      </c>
      <c r="BP61" s="58">
        <v>40</v>
      </c>
      <c r="BU61" s="58">
        <v>5</v>
      </c>
      <c r="CM61" s="58" t="s">
        <v>27</v>
      </c>
      <c r="CN61" s="63">
        <f t="shared" ref="CN61:CU61" si="17">SUM(CN26,CN32,CN38,CN44,CN50)*6</f>
        <v>55440</v>
      </c>
      <c r="CO61" s="63">
        <f t="shared" si="17"/>
        <v>22176</v>
      </c>
      <c r="CP61" s="63">
        <f t="shared" si="17"/>
        <v>22176</v>
      </c>
      <c r="CQ61" s="63">
        <f t="shared" si="17"/>
        <v>232848</v>
      </c>
      <c r="CR61" s="63">
        <f t="shared" si="17"/>
        <v>22176</v>
      </c>
      <c r="CS61" s="63">
        <f t="shared" si="17"/>
        <v>22176</v>
      </c>
      <c r="CT61" s="63">
        <f t="shared" si="17"/>
        <v>750</v>
      </c>
      <c r="CU61" s="63">
        <f t="shared" si="17"/>
        <v>750</v>
      </c>
      <c r="CY61" s="58">
        <v>6</v>
      </c>
      <c r="CZ61" s="58">
        <v>5</v>
      </c>
      <c r="DA61" s="58" t="s">
        <v>1057</v>
      </c>
      <c r="DB61" s="58" t="s">
        <v>1184</v>
      </c>
      <c r="DC61" s="58" t="s">
        <v>1193</v>
      </c>
      <c r="DD61" s="58" t="s">
        <v>1024</v>
      </c>
      <c r="DE61" s="58">
        <v>9504</v>
      </c>
      <c r="DF61" s="58" t="s">
        <v>817</v>
      </c>
      <c r="DG61" s="58">
        <v>6283</v>
      </c>
      <c r="DI61" s="58" t="s">
        <v>21</v>
      </c>
      <c r="DK61" s="58" t="s">
        <v>21</v>
      </c>
      <c r="DL61" s="58" t="s">
        <v>21</v>
      </c>
      <c r="DN61" s="58">
        <v>400</v>
      </c>
    </row>
    <row r="62" spans="7:118" x14ac:dyDescent="0.2">
      <c r="G62" s="58">
        <v>2800</v>
      </c>
      <c r="H62" s="58">
        <v>2849</v>
      </c>
      <c r="I62" s="38">
        <v>0.28000000000000003</v>
      </c>
      <c r="J62" s="38"/>
      <c r="W62" s="58" t="s">
        <v>971</v>
      </c>
      <c r="X62" s="46">
        <f t="shared" si="15"/>
        <v>2.631578947368421E-4</v>
      </c>
      <c r="Y62" s="46">
        <f t="shared" si="15"/>
        <v>3.1578947368421053E-4</v>
      </c>
      <c r="Z62" s="46">
        <f t="shared" si="15"/>
        <v>5.7894736842105268E-4</v>
      </c>
      <c r="AA62" s="46">
        <f t="shared" si="15"/>
        <v>7.3684210526315792E-4</v>
      </c>
      <c r="AD62" s="58">
        <v>53</v>
      </c>
      <c r="AE62" s="58">
        <v>1755</v>
      </c>
      <c r="AF62" s="58">
        <v>19575</v>
      </c>
      <c r="AP62" s="58" t="s">
        <v>1194</v>
      </c>
      <c r="AQ62" s="58">
        <v>7</v>
      </c>
      <c r="AR62" s="58">
        <v>10</v>
      </c>
      <c r="AS62" s="58">
        <f>SUM($AQ$10:AQ62)</f>
        <v>197</v>
      </c>
      <c r="AT62" s="58">
        <f>SUM($AR$10:AR62)</f>
        <v>380</v>
      </c>
      <c r="CM62" s="58" t="s">
        <v>28</v>
      </c>
      <c r="CN62" s="63">
        <f t="shared" ref="CN62:CU62" si="18">SUM(CN27,CN33,CN39,CN45,CN51)*6</f>
        <v>104604</v>
      </c>
      <c r="CO62" s="63">
        <f t="shared" si="18"/>
        <v>41844</v>
      </c>
      <c r="CP62" s="63">
        <f t="shared" si="18"/>
        <v>41844</v>
      </c>
      <c r="CQ62" s="63">
        <f t="shared" si="18"/>
        <v>439332</v>
      </c>
      <c r="CR62" s="63">
        <f t="shared" si="18"/>
        <v>41844</v>
      </c>
      <c r="CS62" s="63">
        <f t="shared" si="18"/>
        <v>41844</v>
      </c>
      <c r="CT62" s="63">
        <f t="shared" si="18"/>
        <v>900</v>
      </c>
      <c r="CU62" s="63">
        <f t="shared" si="18"/>
        <v>900</v>
      </c>
      <c r="CY62" s="58">
        <v>6</v>
      </c>
      <c r="CZ62" s="58">
        <v>6</v>
      </c>
      <c r="DA62" s="58" t="s">
        <v>1062</v>
      </c>
      <c r="DB62" s="58" t="s">
        <v>1184</v>
      </c>
      <c r="DC62" s="58" t="s">
        <v>1195</v>
      </c>
      <c r="DD62" s="58" t="s">
        <v>1024</v>
      </c>
      <c r="DE62" s="58">
        <v>9505</v>
      </c>
      <c r="DF62" s="58" t="s">
        <v>817</v>
      </c>
      <c r="DG62" s="58">
        <v>12320</v>
      </c>
      <c r="DI62" s="58" t="s">
        <v>21</v>
      </c>
      <c r="DK62" s="58" t="s">
        <v>21</v>
      </c>
      <c r="DL62" s="58" t="s">
        <v>21</v>
      </c>
      <c r="DN62" s="58">
        <v>500</v>
      </c>
    </row>
    <row r="63" spans="7:118" x14ac:dyDescent="0.2">
      <c r="G63" s="58">
        <v>2850</v>
      </c>
      <c r="H63" s="58">
        <v>2899</v>
      </c>
      <c r="I63" s="38">
        <v>0.28499999999999998</v>
      </c>
      <c r="J63" s="38"/>
      <c r="W63" s="58" t="s">
        <v>972</v>
      </c>
      <c r="X63" s="46">
        <f t="shared" si="15"/>
        <v>1.7142857142857143E-4</v>
      </c>
      <c r="Y63" s="46">
        <f t="shared" si="15"/>
        <v>2.0000000000000001E-4</v>
      </c>
      <c r="Z63" s="46">
        <f t="shared" si="15"/>
        <v>3.7142857142857143E-4</v>
      </c>
      <c r="AA63" s="46">
        <f t="shared" si="15"/>
        <v>5.142857142857143E-4</v>
      </c>
      <c r="AD63" s="58">
        <v>54</v>
      </c>
      <c r="AE63" s="58">
        <v>1863</v>
      </c>
      <c r="AF63" s="58">
        <v>21438</v>
      </c>
      <c r="AP63" s="58" t="s">
        <v>1196</v>
      </c>
      <c r="AQ63" s="58">
        <v>7</v>
      </c>
      <c r="AR63" s="58">
        <v>10</v>
      </c>
      <c r="AS63" s="58">
        <f>SUM($AQ$10:AQ63)</f>
        <v>204</v>
      </c>
      <c r="AT63" s="58">
        <f>SUM($AR$10:AR63)</f>
        <v>390</v>
      </c>
      <c r="CY63" s="58">
        <v>6</v>
      </c>
      <c r="CZ63" s="58">
        <v>7</v>
      </c>
      <c r="DA63" s="58" t="s">
        <v>1067</v>
      </c>
      <c r="DB63" s="58" t="s">
        <v>1184</v>
      </c>
      <c r="DC63" s="58" t="s">
        <v>1197</v>
      </c>
      <c r="DD63" s="58" t="s">
        <v>1024</v>
      </c>
      <c r="DE63" s="58">
        <v>9506</v>
      </c>
      <c r="DF63" s="58" t="s">
        <v>817</v>
      </c>
      <c r="DG63" s="58">
        <v>23245</v>
      </c>
      <c r="DI63" s="58" t="s">
        <v>21</v>
      </c>
      <c r="DK63" s="58" t="s">
        <v>21</v>
      </c>
      <c r="DL63" s="58" t="s">
        <v>21</v>
      </c>
      <c r="DN63" s="58">
        <v>600</v>
      </c>
    </row>
    <row r="64" spans="7:118" x14ac:dyDescent="0.2">
      <c r="G64" s="58">
        <v>2900</v>
      </c>
      <c r="H64" s="58">
        <v>2949</v>
      </c>
      <c r="I64" s="38">
        <v>0.28999999999999998</v>
      </c>
      <c r="J64" s="38"/>
      <c r="AD64" s="58">
        <v>55</v>
      </c>
      <c r="AE64" s="58">
        <v>1971</v>
      </c>
      <c r="AF64" s="58">
        <v>23409</v>
      </c>
      <c r="AP64" s="58" t="s">
        <v>1198</v>
      </c>
      <c r="AQ64" s="58">
        <v>7</v>
      </c>
      <c r="AR64" s="58">
        <v>10</v>
      </c>
      <c r="AS64" s="58">
        <f>SUM($AQ$10:AQ64)</f>
        <v>211</v>
      </c>
      <c r="AT64" s="58">
        <f>SUM($AR$10:AR64)</f>
        <v>400</v>
      </c>
      <c r="CM64" s="58" t="s">
        <v>1199</v>
      </c>
    </row>
    <row r="65" spans="7:118" x14ac:dyDescent="0.2">
      <c r="G65" s="58">
        <v>2950</v>
      </c>
      <c r="H65" s="58">
        <v>2999</v>
      </c>
      <c r="I65" s="38">
        <v>0.29499999999999998</v>
      </c>
      <c r="J65" s="38"/>
      <c r="AD65" s="58">
        <v>56</v>
      </c>
      <c r="AE65" s="58">
        <v>2079</v>
      </c>
      <c r="AF65" s="58">
        <v>25488</v>
      </c>
      <c r="AP65" s="58" t="s">
        <v>1200</v>
      </c>
      <c r="AQ65" s="58">
        <v>7</v>
      </c>
      <c r="AR65" s="58">
        <v>10</v>
      </c>
      <c r="AS65" s="58">
        <f>SUM($AQ$10:AQ65)</f>
        <v>218</v>
      </c>
      <c r="AT65" s="58">
        <f>SUM($AR$10:AR65)</f>
        <v>410</v>
      </c>
      <c r="CM65" s="58" t="s">
        <v>1088</v>
      </c>
      <c r="CN65" s="58" t="s">
        <v>14</v>
      </c>
      <c r="CO65" s="58" t="s">
        <v>1018</v>
      </c>
      <c r="CP65" s="58" t="s">
        <v>606</v>
      </c>
      <c r="CQ65" s="58" t="s">
        <v>19</v>
      </c>
      <c r="CR65" s="58" t="s">
        <v>1019</v>
      </c>
      <c r="CS65" s="58" t="s">
        <v>1020</v>
      </c>
      <c r="CT65" s="40" t="s">
        <v>1021</v>
      </c>
      <c r="CU65" s="42" t="s">
        <v>1022</v>
      </c>
    </row>
    <row r="66" spans="7:118" x14ac:dyDescent="0.2">
      <c r="G66" s="58">
        <v>3000</v>
      </c>
      <c r="H66" s="58">
        <v>3049</v>
      </c>
      <c r="I66" s="38">
        <v>0.3</v>
      </c>
      <c r="J66" s="38"/>
      <c r="AD66" s="58">
        <v>57</v>
      </c>
      <c r="AE66" s="58">
        <v>2187</v>
      </c>
      <c r="AF66" s="58">
        <v>27675</v>
      </c>
      <c r="AP66" s="58" t="s">
        <v>1201</v>
      </c>
      <c r="AQ66" s="58">
        <v>7</v>
      </c>
      <c r="AR66" s="58">
        <v>10</v>
      </c>
      <c r="AS66" s="58">
        <f>SUM($AQ$10:AQ66)</f>
        <v>225</v>
      </c>
      <c r="AT66" s="58">
        <f>SUM($AR$10:AR66)</f>
        <v>420</v>
      </c>
      <c r="CM66" s="58" t="s">
        <v>1008</v>
      </c>
      <c r="CN66" s="34">
        <f>CN57/$CO57</f>
        <v>2.5025641025641026</v>
      </c>
      <c r="CO66" s="34">
        <f>CO57/$CO57</f>
        <v>1</v>
      </c>
      <c r="CP66" s="34">
        <f t="shared" ref="CP66:CU71" si="19">CP57/$CO57</f>
        <v>1</v>
      </c>
      <c r="CQ66" s="34">
        <f t="shared" si="19"/>
        <v>10.517948717948718</v>
      </c>
      <c r="CR66" s="34">
        <f t="shared" si="19"/>
        <v>1</v>
      </c>
      <c r="CS66" s="34">
        <f t="shared" si="19"/>
        <v>1</v>
      </c>
      <c r="CT66" s="34">
        <f t="shared" si="19"/>
        <v>0.12820512820512819</v>
      </c>
      <c r="CU66" s="34">
        <f t="shared" si="19"/>
        <v>0.12820512820512819</v>
      </c>
      <c r="DF66" s="30" t="s">
        <v>1202</v>
      </c>
      <c r="DG66" s="30"/>
      <c r="DH66" s="30"/>
      <c r="DI66" s="30"/>
      <c r="DJ66" s="30"/>
      <c r="DK66" s="30"/>
      <c r="DL66" s="30"/>
      <c r="DM66" s="30"/>
      <c r="DN66" s="30"/>
    </row>
    <row r="67" spans="7:118" x14ac:dyDescent="0.2">
      <c r="G67" s="58">
        <v>3050</v>
      </c>
      <c r="H67" s="58">
        <v>3099</v>
      </c>
      <c r="I67" s="38">
        <v>0.30499999999999999</v>
      </c>
      <c r="J67" s="38"/>
      <c r="W67" s="58" t="s">
        <v>1203</v>
      </c>
      <c r="AD67" s="58">
        <v>58</v>
      </c>
      <c r="AE67" s="58">
        <v>2295</v>
      </c>
      <c r="AF67" s="58">
        <v>29970</v>
      </c>
      <c r="AP67" s="58" t="s">
        <v>1204</v>
      </c>
      <c r="AQ67" s="58">
        <v>7</v>
      </c>
      <c r="AR67" s="58">
        <v>10</v>
      </c>
      <c r="AS67" s="58">
        <f>SUM($AQ$10:AQ67)</f>
        <v>232</v>
      </c>
      <c r="AT67" s="58">
        <f>SUM($AR$10:AR67)</f>
        <v>430</v>
      </c>
      <c r="BO67" s="58" t="s">
        <v>1205</v>
      </c>
      <c r="CM67" s="58" t="s">
        <v>24</v>
      </c>
      <c r="CN67" s="34">
        <f t="shared" ref="CN67:CO71" si="20">CN58/$CO58</f>
        <v>2.5</v>
      </c>
      <c r="CO67" s="34">
        <f t="shared" si="20"/>
        <v>1</v>
      </c>
      <c r="CP67" s="34">
        <f t="shared" si="19"/>
        <v>1</v>
      </c>
      <c r="CQ67" s="34">
        <f t="shared" si="19"/>
        <v>10.502304147465438</v>
      </c>
      <c r="CR67" s="34">
        <f t="shared" si="19"/>
        <v>1</v>
      </c>
      <c r="CS67" s="34">
        <f t="shared" si="19"/>
        <v>1</v>
      </c>
      <c r="CT67" s="34">
        <f t="shared" si="19"/>
        <v>0.1152073732718894</v>
      </c>
      <c r="CU67" s="34">
        <f t="shared" si="19"/>
        <v>0.1152073732718894</v>
      </c>
      <c r="DF67" s="30" t="s">
        <v>1206</v>
      </c>
      <c r="DG67" s="30" t="s">
        <v>14</v>
      </c>
      <c r="DH67" s="30" t="s">
        <v>1018</v>
      </c>
      <c r="DI67" s="30" t="s">
        <v>1026</v>
      </c>
      <c r="DJ67" s="30" t="s">
        <v>19</v>
      </c>
      <c r="DK67" s="30" t="s">
        <v>1019</v>
      </c>
      <c r="DL67" s="30" t="s">
        <v>1020</v>
      </c>
      <c r="DM67" s="30" t="s">
        <v>1021</v>
      </c>
      <c r="DN67" s="30" t="s">
        <v>1022</v>
      </c>
    </row>
    <row r="68" spans="7:118" x14ac:dyDescent="0.2">
      <c r="G68" s="58">
        <v>3100</v>
      </c>
      <c r="H68" s="58">
        <v>3149</v>
      </c>
      <c r="I68" s="38">
        <v>0.31</v>
      </c>
      <c r="J68" s="38"/>
      <c r="W68" s="58" t="s">
        <v>775</v>
      </c>
      <c r="X68" s="58" t="s">
        <v>961</v>
      </c>
      <c r="Y68" s="58" t="s">
        <v>962</v>
      </c>
      <c r="Z68" s="58" t="s">
        <v>963</v>
      </c>
      <c r="AA68" s="58" t="s">
        <v>964</v>
      </c>
      <c r="AD68" s="58">
        <v>59</v>
      </c>
      <c r="AE68" s="58">
        <v>2403</v>
      </c>
      <c r="AF68" s="58">
        <v>32373</v>
      </c>
      <c r="AP68" s="58" t="s">
        <v>1207</v>
      </c>
      <c r="AQ68" s="58">
        <v>7</v>
      </c>
      <c r="AR68" s="58">
        <v>10</v>
      </c>
      <c r="AS68" s="58">
        <f>SUM($AQ$10:AQ68)</f>
        <v>239</v>
      </c>
      <c r="AT68" s="58">
        <f>SUM($AR$10:AR68)</f>
        <v>440</v>
      </c>
      <c r="BB68" s="58" t="s">
        <v>1208</v>
      </c>
      <c r="BO68" s="58" t="s">
        <v>883</v>
      </c>
      <c r="BP68" s="58" t="s">
        <v>1176</v>
      </c>
      <c r="BQ68" s="58" t="s">
        <v>1177</v>
      </c>
      <c r="BR68" s="58" t="s">
        <v>606</v>
      </c>
      <c r="BS68" s="58" t="s">
        <v>586</v>
      </c>
      <c r="BT68" s="58" t="s">
        <v>1019</v>
      </c>
      <c r="BU68" s="58" t="s">
        <v>1209</v>
      </c>
      <c r="BV68" s="58" t="s">
        <v>1021</v>
      </c>
      <c r="BW68" s="58" t="s">
        <v>5</v>
      </c>
      <c r="CM68" s="58" t="s">
        <v>25</v>
      </c>
      <c r="CN68" s="34">
        <f t="shared" si="20"/>
        <v>2.4989177489177488</v>
      </c>
      <c r="CO68" s="34">
        <f t="shared" si="20"/>
        <v>1</v>
      </c>
      <c r="CP68" s="34">
        <f t="shared" si="19"/>
        <v>1</v>
      </c>
      <c r="CQ68" s="34">
        <f t="shared" si="19"/>
        <v>10.495670995670995</v>
      </c>
      <c r="CR68" s="34">
        <f t="shared" si="19"/>
        <v>1</v>
      </c>
      <c r="CS68" s="34">
        <f t="shared" si="19"/>
        <v>1</v>
      </c>
      <c r="CT68" s="34">
        <f t="shared" si="19"/>
        <v>8.1168831168831168E-2</v>
      </c>
      <c r="CU68" s="34">
        <f t="shared" si="19"/>
        <v>8.1168831168831168E-2</v>
      </c>
      <c r="DF68" s="58">
        <v>1</v>
      </c>
      <c r="DG68" s="58">
        <f>SUM(DG22,DG29,DG36,DG43,DG50,DG57)</f>
        <v>0</v>
      </c>
      <c r="DH68" s="58">
        <f t="shared" ref="DH68:DN68" si="21">SUM(DH22,DH29,DH36,DH43,DH50,DH57)</f>
        <v>0</v>
      </c>
      <c r="DI68" s="58">
        <f t="shared" si="21"/>
        <v>0</v>
      </c>
      <c r="DJ68" s="58">
        <f t="shared" si="21"/>
        <v>0</v>
      </c>
      <c r="DK68" s="58">
        <f t="shared" si="21"/>
        <v>0</v>
      </c>
      <c r="DL68" s="58">
        <f t="shared" si="21"/>
        <v>0</v>
      </c>
      <c r="DM68" s="58">
        <f t="shared" si="21"/>
        <v>0</v>
      </c>
      <c r="DN68" s="58">
        <f t="shared" si="21"/>
        <v>0</v>
      </c>
    </row>
    <row r="69" spans="7:118" x14ac:dyDescent="0.2">
      <c r="G69" s="58">
        <v>3150</v>
      </c>
      <c r="H69" s="58">
        <v>3199</v>
      </c>
      <c r="I69" s="38">
        <v>0.315</v>
      </c>
      <c r="J69" s="38"/>
      <c r="W69" s="58" t="s">
        <v>982</v>
      </c>
      <c r="AD69" s="58">
        <v>60</v>
      </c>
      <c r="AE69" s="58">
        <v>2511</v>
      </c>
      <c r="AF69" s="58">
        <v>34884</v>
      </c>
      <c r="AP69" s="58" t="s">
        <v>1210</v>
      </c>
      <c r="AQ69" s="58">
        <v>8</v>
      </c>
      <c r="AR69" s="58">
        <v>10</v>
      </c>
      <c r="AS69" s="58">
        <f>SUM($AQ$10:AQ69)</f>
        <v>247</v>
      </c>
      <c r="AT69" s="58">
        <f>SUM($AR$10:AR69)</f>
        <v>450</v>
      </c>
      <c r="BO69" s="58" t="s">
        <v>995</v>
      </c>
      <c r="BP69" s="58">
        <f>SUM(BP56:BP61)</f>
        <v>120</v>
      </c>
      <c r="BQ69" s="58">
        <f t="shared" ref="BQ69:BW69" si="22">SUM(BQ56:BQ61)</f>
        <v>48</v>
      </c>
      <c r="BR69" s="58">
        <f t="shared" si="22"/>
        <v>48</v>
      </c>
      <c r="BS69" s="58">
        <f t="shared" si="22"/>
        <v>530</v>
      </c>
      <c r="BT69" s="58">
        <f t="shared" si="22"/>
        <v>5</v>
      </c>
      <c r="BU69" s="58">
        <f t="shared" si="22"/>
        <v>5</v>
      </c>
      <c r="BV69" s="58">
        <f t="shared" si="22"/>
        <v>48</v>
      </c>
      <c r="BW69" s="58">
        <f t="shared" si="22"/>
        <v>48</v>
      </c>
      <c r="CM69" s="58" t="s">
        <v>26</v>
      </c>
      <c r="CN69" s="34">
        <f t="shared" si="20"/>
        <v>2.49973474801061</v>
      </c>
      <c r="CO69" s="34">
        <f t="shared" si="20"/>
        <v>1</v>
      </c>
      <c r="CP69" s="34">
        <f t="shared" si="19"/>
        <v>1</v>
      </c>
      <c r="CQ69" s="34">
        <f t="shared" si="19"/>
        <v>10.49973474801061</v>
      </c>
      <c r="CR69" s="34">
        <f t="shared" si="19"/>
        <v>1</v>
      </c>
      <c r="CS69" s="34">
        <f t="shared" si="19"/>
        <v>1</v>
      </c>
      <c r="CT69" s="34">
        <f t="shared" si="19"/>
        <v>5.3050397877984087E-2</v>
      </c>
      <c r="CU69" s="34">
        <f t="shared" si="19"/>
        <v>5.3050397877984087E-2</v>
      </c>
      <c r="DF69" s="58">
        <v>2</v>
      </c>
      <c r="DG69" s="58">
        <f t="shared" ref="DG69:DN74" si="23">SUM(DG23,DG30,DG37,DG44,DG51,DG58)</f>
        <v>1954</v>
      </c>
      <c r="DH69" s="58">
        <f t="shared" si="23"/>
        <v>782</v>
      </c>
      <c r="DI69" s="58">
        <f t="shared" si="23"/>
        <v>782</v>
      </c>
      <c r="DJ69" s="58">
        <f t="shared" si="23"/>
        <v>8205</v>
      </c>
      <c r="DK69" s="58">
        <f t="shared" si="23"/>
        <v>782</v>
      </c>
      <c r="DL69" s="58">
        <f t="shared" si="23"/>
        <v>782</v>
      </c>
      <c r="DM69" s="58">
        <f t="shared" si="23"/>
        <v>100</v>
      </c>
      <c r="DN69" s="58">
        <f t="shared" si="23"/>
        <v>100</v>
      </c>
    </row>
    <row r="70" spans="7:118" x14ac:dyDescent="0.2">
      <c r="G70" s="58">
        <v>3200</v>
      </c>
      <c r="H70" s="58">
        <v>3249</v>
      </c>
      <c r="I70" s="38">
        <v>0.32</v>
      </c>
      <c r="J70" s="38"/>
      <c r="W70" s="58" t="s">
        <v>968</v>
      </c>
      <c r="X70" s="46">
        <f>X48/X11</f>
        <v>2E-3</v>
      </c>
      <c r="Y70" s="46">
        <f>Y48/Y11</f>
        <v>3.0000000000000001E-3</v>
      </c>
      <c r="Z70" s="46">
        <f>Z48/Z11</f>
        <v>5.4999999999999997E-3</v>
      </c>
      <c r="AA70" s="46"/>
      <c r="AD70" s="58">
        <v>61</v>
      </c>
      <c r="AE70" s="58">
        <v>2851</v>
      </c>
      <c r="AF70" s="58">
        <v>37735</v>
      </c>
      <c r="AP70" s="58" t="s">
        <v>1211</v>
      </c>
      <c r="AQ70" s="58">
        <v>8</v>
      </c>
      <c r="AR70" s="58">
        <v>12</v>
      </c>
      <c r="AS70" s="58">
        <f>SUM($AQ$10:AQ70)</f>
        <v>255</v>
      </c>
      <c r="AT70" s="58">
        <f>SUM($AR$10:AR70)</f>
        <v>462</v>
      </c>
      <c r="CM70" s="58" t="s">
        <v>27</v>
      </c>
      <c r="CN70" s="34">
        <f t="shared" si="20"/>
        <v>2.5</v>
      </c>
      <c r="CO70" s="34">
        <f t="shared" si="20"/>
        <v>1</v>
      </c>
      <c r="CP70" s="34">
        <f t="shared" si="19"/>
        <v>1</v>
      </c>
      <c r="CQ70" s="34">
        <f t="shared" si="19"/>
        <v>10.5</v>
      </c>
      <c r="CR70" s="34">
        <f t="shared" si="19"/>
        <v>1</v>
      </c>
      <c r="CS70" s="34">
        <f t="shared" si="19"/>
        <v>1</v>
      </c>
      <c r="CT70" s="34">
        <f t="shared" si="19"/>
        <v>3.382034632034632E-2</v>
      </c>
      <c r="CU70" s="34">
        <f t="shared" si="19"/>
        <v>3.382034632034632E-2</v>
      </c>
      <c r="DF70" s="58">
        <v>3</v>
      </c>
      <c r="DG70" s="58">
        <f t="shared" si="23"/>
        <v>4341</v>
      </c>
      <c r="DH70" s="58">
        <f t="shared" si="23"/>
        <v>1736</v>
      </c>
      <c r="DI70" s="58">
        <f t="shared" si="23"/>
        <v>1736</v>
      </c>
      <c r="DJ70" s="58">
        <f t="shared" si="23"/>
        <v>18232</v>
      </c>
      <c r="DK70" s="58">
        <f t="shared" si="23"/>
        <v>1736</v>
      </c>
      <c r="DL70" s="58">
        <f t="shared" si="23"/>
        <v>1736</v>
      </c>
      <c r="DM70" s="58">
        <f t="shared" si="23"/>
        <v>200</v>
      </c>
      <c r="DN70" s="58">
        <f t="shared" si="23"/>
        <v>200</v>
      </c>
    </row>
    <row r="71" spans="7:118" x14ac:dyDescent="0.2">
      <c r="G71" s="58">
        <v>3250</v>
      </c>
      <c r="H71" s="58">
        <v>3299</v>
      </c>
      <c r="I71" s="38">
        <v>0.32500000000000001</v>
      </c>
      <c r="J71" s="38"/>
      <c r="W71" s="58" t="s">
        <v>969</v>
      </c>
      <c r="X71" s="46">
        <f t="shared" ref="X71:Z74" si="24">(X49-X48)/X12</f>
        <v>3.3333333333333327E-4</v>
      </c>
      <c r="Y71" s="46">
        <f t="shared" si="24"/>
        <v>3.3333333333333338E-4</v>
      </c>
      <c r="Z71" s="46">
        <f t="shared" si="24"/>
        <v>5.0000000000000023E-4</v>
      </c>
      <c r="AA71" s="46">
        <f>AA49/AB12</f>
        <v>2.1250000000000002E-3</v>
      </c>
      <c r="AD71" s="58">
        <v>62</v>
      </c>
      <c r="AE71" s="58">
        <v>3051</v>
      </c>
      <c r="AF71" s="58">
        <v>40786</v>
      </c>
      <c r="AP71" s="58" t="s">
        <v>1212</v>
      </c>
      <c r="AQ71" s="58">
        <v>8</v>
      </c>
      <c r="AR71" s="58">
        <v>12</v>
      </c>
      <c r="AS71" s="58">
        <f>SUM($AQ$10:AQ71)</f>
        <v>263</v>
      </c>
      <c r="AT71" s="58">
        <f>SUM($AR$10:AR71)</f>
        <v>474</v>
      </c>
      <c r="BO71" s="30" t="s">
        <v>1010</v>
      </c>
      <c r="BP71" s="30" t="s">
        <v>1176</v>
      </c>
      <c r="BQ71" s="30" t="s">
        <v>1177</v>
      </c>
      <c r="BR71" s="30" t="s">
        <v>606</v>
      </c>
      <c r="BS71" s="30" t="s">
        <v>586</v>
      </c>
      <c r="BT71" s="30" t="s">
        <v>879</v>
      </c>
      <c r="BU71" s="30" t="s">
        <v>619</v>
      </c>
      <c r="BV71" s="30" t="s">
        <v>1178</v>
      </c>
      <c r="BW71" s="30" t="s">
        <v>1179</v>
      </c>
      <c r="CM71" s="58" t="s">
        <v>28</v>
      </c>
      <c r="CN71" s="34">
        <f t="shared" si="20"/>
        <v>2.499856610266705</v>
      </c>
      <c r="CO71" s="34">
        <f t="shared" si="20"/>
        <v>1</v>
      </c>
      <c r="CP71" s="34">
        <f t="shared" si="19"/>
        <v>1</v>
      </c>
      <c r="CQ71" s="34">
        <f t="shared" si="19"/>
        <v>10.499283051333524</v>
      </c>
      <c r="CR71" s="34">
        <f t="shared" si="19"/>
        <v>1</v>
      </c>
      <c r="CS71" s="34">
        <f t="shared" si="19"/>
        <v>1</v>
      </c>
      <c r="CT71" s="34">
        <f t="shared" si="19"/>
        <v>2.1508459994264411E-2</v>
      </c>
      <c r="CU71" s="34">
        <f t="shared" si="19"/>
        <v>2.1508459994264411E-2</v>
      </c>
      <c r="DF71" s="58">
        <v>4</v>
      </c>
      <c r="DG71" s="58">
        <f t="shared" si="23"/>
        <v>9236</v>
      </c>
      <c r="DH71" s="58">
        <f t="shared" si="23"/>
        <v>3694</v>
      </c>
      <c r="DI71" s="58">
        <f t="shared" si="23"/>
        <v>3694</v>
      </c>
      <c r="DJ71" s="58">
        <f t="shared" si="23"/>
        <v>38792</v>
      </c>
      <c r="DK71" s="58">
        <f t="shared" si="23"/>
        <v>3694</v>
      </c>
      <c r="DL71" s="58">
        <f t="shared" si="23"/>
        <v>3694</v>
      </c>
      <c r="DM71" s="58">
        <f t="shared" si="23"/>
        <v>300</v>
      </c>
      <c r="DN71" s="58">
        <f t="shared" si="23"/>
        <v>300</v>
      </c>
    </row>
    <row r="72" spans="7:118" x14ac:dyDescent="0.2">
      <c r="G72" s="58">
        <v>3300</v>
      </c>
      <c r="H72" s="58">
        <v>3349</v>
      </c>
      <c r="I72" s="38">
        <v>0.33</v>
      </c>
      <c r="J72" s="38"/>
      <c r="W72" s="58" t="s">
        <v>970</v>
      </c>
      <c r="X72" s="46">
        <f t="shared" si="24"/>
        <v>2.0000000000000004E-4</v>
      </c>
      <c r="Y72" s="46">
        <f t="shared" si="24"/>
        <v>2.0000000000000004E-4</v>
      </c>
      <c r="Z72" s="46">
        <f t="shared" si="24"/>
        <v>3.999999999999998E-4</v>
      </c>
      <c r="AA72" s="46">
        <f>(AA50-AA49)/AA13</f>
        <v>4.999999999999999E-4</v>
      </c>
      <c r="AD72" s="58">
        <v>63</v>
      </c>
      <c r="AE72" s="58">
        <v>3191</v>
      </c>
      <c r="AF72" s="58">
        <v>43977</v>
      </c>
      <c r="AP72" s="58" t="s">
        <v>1213</v>
      </c>
      <c r="AQ72" s="58">
        <v>8</v>
      </c>
      <c r="AR72" s="58">
        <v>12</v>
      </c>
      <c r="AS72" s="58">
        <f>SUM($AQ$10:AQ72)</f>
        <v>271</v>
      </c>
      <c r="AT72" s="58">
        <f>SUM($AR$10:AR72)</f>
        <v>486</v>
      </c>
      <c r="BO72" s="58">
        <v>1</v>
      </c>
      <c r="BP72" s="58">
        <f>BP$69*($BO72-1)</f>
        <v>0</v>
      </c>
      <c r="BQ72" s="58">
        <f t="shared" ref="BQ72:BW87" si="25">BQ$69*($BO72-1)</f>
        <v>0</v>
      </c>
      <c r="BR72" s="58">
        <f t="shared" si="25"/>
        <v>0</v>
      </c>
      <c r="BS72" s="58">
        <f t="shared" si="25"/>
        <v>0</v>
      </c>
      <c r="BT72" s="58">
        <f t="shared" si="25"/>
        <v>0</v>
      </c>
      <c r="BU72" s="58">
        <f t="shared" si="25"/>
        <v>0</v>
      </c>
      <c r="BV72" s="58">
        <f t="shared" si="25"/>
        <v>0</v>
      </c>
      <c r="BW72" s="58">
        <f t="shared" si="25"/>
        <v>0</v>
      </c>
      <c r="DF72" s="58">
        <v>5</v>
      </c>
      <c r="DG72" s="58">
        <f t="shared" si="23"/>
        <v>18850</v>
      </c>
      <c r="DH72" s="58">
        <f t="shared" si="23"/>
        <v>7540</v>
      </c>
      <c r="DI72" s="58">
        <f t="shared" si="23"/>
        <v>7540</v>
      </c>
      <c r="DJ72" s="58">
        <f t="shared" si="23"/>
        <v>79168</v>
      </c>
      <c r="DK72" s="58">
        <f t="shared" si="23"/>
        <v>7540</v>
      </c>
      <c r="DL72" s="58">
        <f t="shared" si="23"/>
        <v>7540</v>
      </c>
      <c r="DM72" s="58">
        <f t="shared" si="23"/>
        <v>400</v>
      </c>
      <c r="DN72" s="58">
        <f t="shared" si="23"/>
        <v>400</v>
      </c>
    </row>
    <row r="73" spans="7:118" x14ac:dyDescent="0.2">
      <c r="G73" s="58">
        <v>3350</v>
      </c>
      <c r="H73" s="58">
        <v>3399</v>
      </c>
      <c r="I73" s="38">
        <v>0.33500000000000002</v>
      </c>
      <c r="J73" s="38"/>
      <c r="W73" s="58" t="s">
        <v>971</v>
      </c>
      <c r="X73" s="46">
        <f t="shared" si="24"/>
        <v>1.0000000000000002E-4</v>
      </c>
      <c r="Y73" s="46">
        <f t="shared" si="24"/>
        <v>9.9999999999999951E-5</v>
      </c>
      <c r="Z73" s="46">
        <f t="shared" si="24"/>
        <v>2.0000000000000004E-4</v>
      </c>
      <c r="AA73" s="46">
        <f>(AA51-AA50)/AA14</f>
        <v>3.0000000000000014E-4</v>
      </c>
      <c r="AD73" s="58">
        <v>64</v>
      </c>
      <c r="AE73" s="58">
        <v>3299</v>
      </c>
      <c r="AF73" s="58">
        <v>47276</v>
      </c>
      <c r="AP73" s="58" t="s">
        <v>1214</v>
      </c>
      <c r="AQ73" s="58">
        <v>8</v>
      </c>
      <c r="AR73" s="58">
        <v>12</v>
      </c>
      <c r="AS73" s="58">
        <f>SUM($AQ$10:AQ73)</f>
        <v>279</v>
      </c>
      <c r="AT73" s="58">
        <f>SUM($AR$10:AR73)</f>
        <v>498</v>
      </c>
      <c r="BO73" s="58">
        <v>2</v>
      </c>
      <c r="BP73" s="58">
        <f t="shared" ref="BP73:BW96" si="26">BP$69*($BO73-1)</f>
        <v>120</v>
      </c>
      <c r="BQ73" s="58">
        <f t="shared" si="25"/>
        <v>48</v>
      </c>
      <c r="BR73" s="58">
        <f t="shared" si="25"/>
        <v>48</v>
      </c>
      <c r="BS73" s="58">
        <f t="shared" si="25"/>
        <v>530</v>
      </c>
      <c r="BT73" s="58">
        <f t="shared" si="25"/>
        <v>5</v>
      </c>
      <c r="BU73" s="58">
        <f t="shared" si="25"/>
        <v>5</v>
      </c>
      <c r="BV73" s="58">
        <f t="shared" si="25"/>
        <v>48</v>
      </c>
      <c r="BW73" s="58">
        <f t="shared" si="25"/>
        <v>48</v>
      </c>
      <c r="CM73" s="58" t="s">
        <v>1215</v>
      </c>
      <c r="DF73" s="58">
        <v>6</v>
      </c>
      <c r="DG73" s="58">
        <f t="shared" si="23"/>
        <v>36960</v>
      </c>
      <c r="DH73" s="58">
        <f t="shared" si="23"/>
        <v>14784</v>
      </c>
      <c r="DI73" s="58">
        <f t="shared" si="23"/>
        <v>14784</v>
      </c>
      <c r="DJ73" s="58">
        <f t="shared" si="23"/>
        <v>155232</v>
      </c>
      <c r="DK73" s="58">
        <f t="shared" si="23"/>
        <v>14784</v>
      </c>
      <c r="DL73" s="58">
        <f t="shared" si="23"/>
        <v>14784</v>
      </c>
      <c r="DM73" s="58">
        <f t="shared" si="23"/>
        <v>500</v>
      </c>
      <c r="DN73" s="58">
        <f t="shared" si="23"/>
        <v>500</v>
      </c>
    </row>
    <row r="74" spans="7:118" x14ac:dyDescent="0.2">
      <c r="G74" s="58">
        <v>3400</v>
      </c>
      <c r="H74" s="58">
        <v>3449</v>
      </c>
      <c r="I74" s="38">
        <v>0.34</v>
      </c>
      <c r="J74" s="38"/>
      <c r="W74" s="58" t="s">
        <v>972</v>
      </c>
      <c r="X74" s="46">
        <f t="shared" si="24"/>
        <v>6.2499999999999974E-5</v>
      </c>
      <c r="Y74" s="46">
        <f t="shared" si="24"/>
        <v>6.2500000000000056E-5</v>
      </c>
      <c r="Z74" s="46">
        <f t="shared" si="24"/>
        <v>1.2500000000000003E-4</v>
      </c>
      <c r="AA74" s="46">
        <f>(AA52-AA51)/AA15</f>
        <v>2.499999999999999E-4</v>
      </c>
      <c r="AD74" s="58">
        <v>65</v>
      </c>
      <c r="AE74" s="58">
        <v>3391</v>
      </c>
      <c r="AF74" s="58">
        <v>50667</v>
      </c>
      <c r="AP74" s="58" t="s">
        <v>1216</v>
      </c>
      <c r="AQ74" s="58">
        <v>8</v>
      </c>
      <c r="AR74" s="58">
        <v>12</v>
      </c>
      <c r="AS74" s="58">
        <f>SUM($AQ$10:AQ74)</f>
        <v>287</v>
      </c>
      <c r="AT74" s="58">
        <f>SUM($AR$10:AR74)</f>
        <v>510</v>
      </c>
      <c r="BO74" s="58">
        <v>3</v>
      </c>
      <c r="BP74" s="58">
        <f t="shared" si="26"/>
        <v>240</v>
      </c>
      <c r="BQ74" s="58">
        <f t="shared" si="25"/>
        <v>96</v>
      </c>
      <c r="BR74" s="58">
        <f t="shared" si="25"/>
        <v>96</v>
      </c>
      <c r="BS74" s="58">
        <f t="shared" si="25"/>
        <v>1060</v>
      </c>
      <c r="BT74" s="58">
        <f t="shared" si="25"/>
        <v>10</v>
      </c>
      <c r="BU74" s="58">
        <f t="shared" si="25"/>
        <v>10</v>
      </c>
      <c r="BV74" s="58">
        <f t="shared" si="25"/>
        <v>96</v>
      </c>
      <c r="BW74" s="58">
        <f t="shared" si="25"/>
        <v>96</v>
      </c>
      <c r="CM74" s="58" t="s">
        <v>1088</v>
      </c>
      <c r="CN74" s="58" t="s">
        <v>14</v>
      </c>
      <c r="CO74" s="58" t="s">
        <v>1018</v>
      </c>
      <c r="CP74" s="58" t="s">
        <v>606</v>
      </c>
      <c r="CQ74" s="58" t="s">
        <v>19</v>
      </c>
      <c r="CR74" s="58" t="s">
        <v>1019</v>
      </c>
      <c r="CS74" s="58" t="s">
        <v>1020</v>
      </c>
      <c r="CT74" s="40" t="s">
        <v>1021</v>
      </c>
      <c r="CU74" s="42" t="s">
        <v>1022</v>
      </c>
      <c r="DF74" s="58">
        <v>7</v>
      </c>
      <c r="DG74" s="58">
        <f t="shared" si="23"/>
        <v>69736</v>
      </c>
      <c r="DH74" s="58">
        <f t="shared" si="23"/>
        <v>27894</v>
      </c>
      <c r="DI74" s="58">
        <f t="shared" si="23"/>
        <v>27894</v>
      </c>
      <c r="DJ74" s="58">
        <f t="shared" si="23"/>
        <v>292891</v>
      </c>
      <c r="DK74" s="58">
        <f t="shared" si="23"/>
        <v>27894</v>
      </c>
      <c r="DL74" s="58">
        <f t="shared" si="23"/>
        <v>27894</v>
      </c>
      <c r="DM74" s="58">
        <f t="shared" si="23"/>
        <v>600</v>
      </c>
      <c r="DN74" s="58">
        <f t="shared" si="23"/>
        <v>600</v>
      </c>
    </row>
    <row r="75" spans="7:118" x14ac:dyDescent="0.2">
      <c r="G75" s="58">
        <v>3450</v>
      </c>
      <c r="H75" s="58">
        <v>3499</v>
      </c>
      <c r="I75" s="38">
        <v>0.34499999999999997</v>
      </c>
      <c r="J75" s="38"/>
      <c r="AD75" s="58">
        <v>66</v>
      </c>
      <c r="AE75" s="58">
        <v>3467</v>
      </c>
      <c r="AF75" s="58">
        <v>54134</v>
      </c>
      <c r="AP75" s="58" t="s">
        <v>1217</v>
      </c>
      <c r="AQ75" s="58">
        <v>8</v>
      </c>
      <c r="AR75" s="58">
        <v>12</v>
      </c>
      <c r="AS75" s="58">
        <f>SUM($AQ$10:AQ75)</f>
        <v>295</v>
      </c>
      <c r="AT75" s="58">
        <f>SUM($AR$10:AR75)</f>
        <v>522</v>
      </c>
      <c r="BO75" s="58">
        <v>4</v>
      </c>
      <c r="BP75" s="58">
        <f t="shared" si="26"/>
        <v>360</v>
      </c>
      <c r="BQ75" s="58">
        <f t="shared" si="25"/>
        <v>144</v>
      </c>
      <c r="BR75" s="58">
        <f t="shared" si="25"/>
        <v>144</v>
      </c>
      <c r="BS75" s="58">
        <f t="shared" si="25"/>
        <v>1590</v>
      </c>
      <c r="BT75" s="58">
        <f t="shared" si="25"/>
        <v>15</v>
      </c>
      <c r="BU75" s="58">
        <f t="shared" si="25"/>
        <v>15</v>
      </c>
      <c r="BV75" s="58">
        <f t="shared" si="25"/>
        <v>144</v>
      </c>
      <c r="BW75" s="58">
        <f t="shared" si="25"/>
        <v>144</v>
      </c>
      <c r="CM75" s="58" t="s">
        <v>1008</v>
      </c>
    </row>
    <row r="76" spans="7:118" x14ac:dyDescent="0.2">
      <c r="G76" s="58">
        <v>3500</v>
      </c>
      <c r="H76" s="58">
        <v>3549</v>
      </c>
      <c r="I76" s="38">
        <v>0.35</v>
      </c>
      <c r="J76" s="38"/>
      <c r="AD76" s="58">
        <v>67</v>
      </c>
      <c r="AE76" s="58">
        <v>3532</v>
      </c>
      <c r="AF76" s="58">
        <v>57666</v>
      </c>
      <c r="AP76" s="58" t="s">
        <v>1218</v>
      </c>
      <c r="AQ76" s="58">
        <v>8</v>
      </c>
      <c r="AR76" s="58">
        <v>12</v>
      </c>
      <c r="AS76" s="58">
        <f>SUM($AQ$10:AQ76)</f>
        <v>303</v>
      </c>
      <c r="AT76" s="58">
        <f>SUM($AR$10:AR76)</f>
        <v>534</v>
      </c>
      <c r="BO76" s="58">
        <v>5</v>
      </c>
      <c r="BP76" s="58">
        <f t="shared" si="26"/>
        <v>480</v>
      </c>
      <c r="BQ76" s="58">
        <f t="shared" si="25"/>
        <v>192</v>
      </c>
      <c r="BR76" s="58">
        <f t="shared" si="25"/>
        <v>192</v>
      </c>
      <c r="BS76" s="58">
        <f t="shared" si="25"/>
        <v>2120</v>
      </c>
      <c r="BT76" s="58">
        <f t="shared" si="25"/>
        <v>20</v>
      </c>
      <c r="BU76" s="58">
        <f t="shared" si="25"/>
        <v>20</v>
      </c>
      <c r="BV76" s="58">
        <f t="shared" si="25"/>
        <v>192</v>
      </c>
      <c r="BW76" s="58">
        <f t="shared" si="25"/>
        <v>192</v>
      </c>
      <c r="CM76" s="58" t="s">
        <v>24</v>
      </c>
      <c r="CN76" s="34">
        <f>CN58/($BC44*5)</f>
        <v>52.08</v>
      </c>
      <c r="CO76" s="34">
        <f t="shared" ref="CO76:CU76" si="27">CO58/($BC44*5)</f>
        <v>20.832000000000001</v>
      </c>
      <c r="CP76" s="34">
        <f t="shared" si="27"/>
        <v>20.832000000000001</v>
      </c>
      <c r="CQ76" s="34">
        <f t="shared" si="27"/>
        <v>218.78399999999999</v>
      </c>
      <c r="CR76" s="34">
        <f t="shared" si="27"/>
        <v>20.832000000000001</v>
      </c>
      <c r="CS76" s="34">
        <f t="shared" si="27"/>
        <v>20.832000000000001</v>
      </c>
      <c r="CT76" s="34">
        <f t="shared" si="27"/>
        <v>2.4</v>
      </c>
      <c r="CU76" s="34">
        <f t="shared" si="27"/>
        <v>2.4</v>
      </c>
      <c r="DG76" s="58">
        <v>1</v>
      </c>
      <c r="DH76" s="58">
        <v>2</v>
      </c>
      <c r="DI76" s="58">
        <v>3</v>
      </c>
      <c r="DJ76" s="58">
        <v>4</v>
      </c>
      <c r="DK76" s="58">
        <v>5</v>
      </c>
      <c r="DL76" s="58">
        <v>6</v>
      </c>
      <c r="DM76" s="58">
        <v>7</v>
      </c>
      <c r="DN76" s="58">
        <v>8</v>
      </c>
    </row>
    <row r="77" spans="7:118" x14ac:dyDescent="0.2">
      <c r="G77" s="58">
        <v>3550</v>
      </c>
      <c r="H77" s="58">
        <v>3599</v>
      </c>
      <c r="I77" s="38">
        <v>0.35499999999999998</v>
      </c>
      <c r="J77" s="38"/>
      <c r="W77" s="58" t="s">
        <v>1219</v>
      </c>
      <c r="X77" s="58">
        <v>5</v>
      </c>
      <c r="AD77" s="58">
        <v>68</v>
      </c>
      <c r="AE77" s="58">
        <v>3591</v>
      </c>
      <c r="AF77" s="58">
        <v>61257</v>
      </c>
      <c r="AP77" s="58" t="s">
        <v>1220</v>
      </c>
      <c r="AQ77" s="58">
        <v>8</v>
      </c>
      <c r="AR77" s="58">
        <v>12</v>
      </c>
      <c r="AS77" s="58">
        <f>SUM($AQ$10:AQ77)</f>
        <v>311</v>
      </c>
      <c r="AT77" s="58">
        <f>SUM($AR$10:AR77)</f>
        <v>546</v>
      </c>
      <c r="BO77" s="58">
        <v>6</v>
      </c>
      <c r="BP77" s="58">
        <f t="shared" si="26"/>
        <v>600</v>
      </c>
      <c r="BQ77" s="58">
        <f t="shared" si="25"/>
        <v>240</v>
      </c>
      <c r="BR77" s="58">
        <f t="shared" si="25"/>
        <v>240</v>
      </c>
      <c r="BS77" s="58">
        <f t="shared" si="25"/>
        <v>2650</v>
      </c>
      <c r="BT77" s="58">
        <f t="shared" si="25"/>
        <v>25</v>
      </c>
      <c r="BU77" s="58">
        <f t="shared" si="25"/>
        <v>25</v>
      </c>
      <c r="BV77" s="58">
        <f t="shared" si="25"/>
        <v>240</v>
      </c>
      <c r="BW77" s="58">
        <f t="shared" si="25"/>
        <v>240</v>
      </c>
      <c r="CM77" s="58" t="s">
        <v>25</v>
      </c>
      <c r="CN77" s="34">
        <f t="shared" ref="CN77:CU80" si="28">CN59/($BC45*5)</f>
        <v>43.293750000000003</v>
      </c>
      <c r="CO77" s="34">
        <f t="shared" si="28"/>
        <v>17.324999999999999</v>
      </c>
      <c r="CP77" s="34">
        <f t="shared" si="28"/>
        <v>17.324999999999999</v>
      </c>
      <c r="CQ77" s="34">
        <f t="shared" si="28"/>
        <v>181.83750000000001</v>
      </c>
      <c r="CR77" s="34">
        <f t="shared" si="28"/>
        <v>17.324999999999999</v>
      </c>
      <c r="CS77" s="34">
        <f t="shared" si="28"/>
        <v>17.324999999999999</v>
      </c>
      <c r="CT77" s="34">
        <f t="shared" si="28"/>
        <v>1.40625</v>
      </c>
      <c r="CU77" s="34">
        <f t="shared" si="28"/>
        <v>1.40625</v>
      </c>
      <c r="DF77" s="30" t="s">
        <v>1221</v>
      </c>
    </row>
    <row r="78" spans="7:118" x14ac:dyDescent="0.2">
      <c r="G78" s="58">
        <v>3600</v>
      </c>
      <c r="H78" s="58">
        <v>3649</v>
      </c>
      <c r="I78" s="38">
        <v>0.36</v>
      </c>
      <c r="J78" s="38"/>
      <c r="AD78" s="58">
        <v>69</v>
      </c>
      <c r="AE78" s="58">
        <v>3645</v>
      </c>
      <c r="AF78" s="58">
        <v>64902</v>
      </c>
      <c r="AP78" s="58" t="s">
        <v>1222</v>
      </c>
      <c r="AQ78" s="58">
        <v>8</v>
      </c>
      <c r="AR78" s="58">
        <v>12</v>
      </c>
      <c r="AS78" s="58">
        <f>SUM($AQ$10:AQ78)</f>
        <v>319</v>
      </c>
      <c r="AT78" s="58">
        <f>SUM($AR$10:AR78)</f>
        <v>558</v>
      </c>
      <c r="BO78" s="58">
        <v>7</v>
      </c>
      <c r="BP78" s="58">
        <f t="shared" si="26"/>
        <v>720</v>
      </c>
      <c r="BQ78" s="58">
        <f t="shared" si="25"/>
        <v>288</v>
      </c>
      <c r="BR78" s="58">
        <f t="shared" si="25"/>
        <v>288</v>
      </c>
      <c r="BS78" s="58">
        <f t="shared" si="25"/>
        <v>3180</v>
      </c>
      <c r="BT78" s="58">
        <f t="shared" si="25"/>
        <v>30</v>
      </c>
      <c r="BU78" s="58">
        <f t="shared" si="25"/>
        <v>30</v>
      </c>
      <c r="BV78" s="58">
        <f t="shared" si="25"/>
        <v>288</v>
      </c>
      <c r="BW78" s="58">
        <f t="shared" si="25"/>
        <v>288</v>
      </c>
      <c r="CM78" s="58" t="s">
        <v>26</v>
      </c>
      <c r="CN78" s="34">
        <f t="shared" si="28"/>
        <v>35.450783699059564</v>
      </c>
      <c r="CO78" s="34">
        <f t="shared" si="28"/>
        <v>14.181818181818182</v>
      </c>
      <c r="CP78" s="34">
        <f t="shared" si="28"/>
        <v>14.181818181818182</v>
      </c>
      <c r="CQ78" s="34">
        <f t="shared" si="28"/>
        <v>148.90532915360501</v>
      </c>
      <c r="CR78" s="34">
        <f t="shared" si="28"/>
        <v>14.181818181818182</v>
      </c>
      <c r="CS78" s="34">
        <f t="shared" si="28"/>
        <v>14.181818181818182</v>
      </c>
      <c r="CT78" s="34">
        <f t="shared" si="28"/>
        <v>0.75235109717868343</v>
      </c>
      <c r="CU78" s="34">
        <f t="shared" si="28"/>
        <v>0.75235109717868343</v>
      </c>
      <c r="DF78" s="30" t="s">
        <v>1206</v>
      </c>
      <c r="DG78" s="30" t="s">
        <v>14</v>
      </c>
      <c r="DH78" s="30" t="s">
        <v>1018</v>
      </c>
      <c r="DI78" s="30" t="s">
        <v>1026</v>
      </c>
      <c r="DJ78" s="30" t="s">
        <v>19</v>
      </c>
      <c r="DK78" s="30" t="s">
        <v>1019</v>
      </c>
      <c r="DL78" s="30" t="s">
        <v>1020</v>
      </c>
      <c r="DM78" s="30" t="s">
        <v>1021</v>
      </c>
      <c r="DN78" s="30" t="s">
        <v>1022</v>
      </c>
    </row>
    <row r="79" spans="7:118" x14ac:dyDescent="0.2">
      <c r="G79" s="58">
        <v>3650</v>
      </c>
      <c r="H79" s="58">
        <v>3699</v>
      </c>
      <c r="I79" s="38">
        <v>0.36499999999999999</v>
      </c>
      <c r="J79" s="38"/>
      <c r="W79" s="58" t="s">
        <v>1223</v>
      </c>
      <c r="AD79" s="58">
        <v>70</v>
      </c>
      <c r="AE79" s="58">
        <v>3688</v>
      </c>
      <c r="AF79" s="58">
        <v>68590</v>
      </c>
      <c r="AP79" s="58" t="s">
        <v>1224</v>
      </c>
      <c r="AQ79" s="58">
        <v>9</v>
      </c>
      <c r="AR79" s="58">
        <v>12</v>
      </c>
      <c r="AS79" s="58">
        <f>SUM($AQ$10:AQ79)</f>
        <v>328</v>
      </c>
      <c r="AT79" s="58">
        <f>SUM($AR$10:AR79)</f>
        <v>570</v>
      </c>
      <c r="BO79" s="58">
        <v>8</v>
      </c>
      <c r="BP79" s="58">
        <f t="shared" si="26"/>
        <v>840</v>
      </c>
      <c r="BQ79" s="58">
        <f t="shared" si="25"/>
        <v>336</v>
      </c>
      <c r="BR79" s="58">
        <f t="shared" si="25"/>
        <v>336</v>
      </c>
      <c r="BS79" s="58">
        <f t="shared" si="25"/>
        <v>3710</v>
      </c>
      <c r="BT79" s="58">
        <f t="shared" si="25"/>
        <v>35</v>
      </c>
      <c r="BU79" s="58">
        <f t="shared" si="25"/>
        <v>35</v>
      </c>
      <c r="BV79" s="58">
        <f t="shared" si="25"/>
        <v>336</v>
      </c>
      <c r="BW79" s="58">
        <f t="shared" si="25"/>
        <v>336</v>
      </c>
      <c r="CM79" s="58" t="s">
        <v>27</v>
      </c>
      <c r="CN79" s="34">
        <f t="shared" si="28"/>
        <v>28.577319587628867</v>
      </c>
      <c r="CO79" s="34">
        <f t="shared" si="28"/>
        <v>11.430927835051547</v>
      </c>
      <c r="CP79" s="34">
        <f t="shared" si="28"/>
        <v>11.430927835051547</v>
      </c>
      <c r="CQ79" s="34">
        <f t="shared" si="28"/>
        <v>120.02474226804124</v>
      </c>
      <c r="CR79" s="34">
        <f t="shared" si="28"/>
        <v>11.430927835051547</v>
      </c>
      <c r="CS79" s="34">
        <f t="shared" si="28"/>
        <v>11.430927835051547</v>
      </c>
      <c r="CT79" s="34">
        <f t="shared" si="28"/>
        <v>0.38659793814432991</v>
      </c>
      <c r="CU79" s="34">
        <f t="shared" si="28"/>
        <v>0.38659793814432991</v>
      </c>
      <c r="DF79" s="58">
        <v>1</v>
      </c>
      <c r="DG79" s="31">
        <f>DG68/5</f>
        <v>0</v>
      </c>
      <c r="DH79" s="31">
        <f t="shared" ref="DH79:DN79" si="29">DH68/5</f>
        <v>0</v>
      </c>
      <c r="DI79" s="31">
        <f t="shared" si="29"/>
        <v>0</v>
      </c>
      <c r="DJ79" s="31">
        <f t="shared" si="29"/>
        <v>0</v>
      </c>
      <c r="DK79" s="31">
        <f t="shared" si="29"/>
        <v>0</v>
      </c>
      <c r="DL79" s="31">
        <f t="shared" si="29"/>
        <v>0</v>
      </c>
      <c r="DM79" s="31">
        <f t="shared" si="29"/>
        <v>0</v>
      </c>
      <c r="DN79" s="31">
        <f t="shared" si="29"/>
        <v>0</v>
      </c>
    </row>
    <row r="80" spans="7:118" x14ac:dyDescent="0.2">
      <c r="G80" s="58">
        <v>3700</v>
      </c>
      <c r="H80" s="58">
        <v>3749</v>
      </c>
      <c r="I80" s="38">
        <v>0.37</v>
      </c>
      <c r="J80" s="38"/>
      <c r="W80" s="58" t="s">
        <v>775</v>
      </c>
      <c r="X80" s="58" t="s">
        <v>961</v>
      </c>
      <c r="Y80" s="58" t="s">
        <v>962</v>
      </c>
      <c r="Z80" s="58" t="s">
        <v>963</v>
      </c>
      <c r="AA80" s="58" t="s">
        <v>964</v>
      </c>
      <c r="AD80" s="58">
        <v>71</v>
      </c>
      <c r="AE80" s="58">
        <v>3731</v>
      </c>
      <c r="AF80" s="58">
        <v>72321</v>
      </c>
      <c r="AP80" s="58" t="s">
        <v>1225</v>
      </c>
      <c r="AQ80" s="58">
        <v>9</v>
      </c>
      <c r="AS80" s="58">
        <f>SUM($AQ$10:AQ80)</f>
        <v>337</v>
      </c>
      <c r="BO80" s="58">
        <v>9</v>
      </c>
      <c r="BP80" s="58">
        <f t="shared" si="26"/>
        <v>960</v>
      </c>
      <c r="BQ80" s="58">
        <f t="shared" si="25"/>
        <v>384</v>
      </c>
      <c r="BR80" s="58">
        <f t="shared" si="25"/>
        <v>384</v>
      </c>
      <c r="BS80" s="58">
        <f t="shared" si="25"/>
        <v>4240</v>
      </c>
      <c r="BT80" s="58">
        <f t="shared" si="25"/>
        <v>40</v>
      </c>
      <c r="BU80" s="58">
        <f t="shared" si="25"/>
        <v>40</v>
      </c>
      <c r="BV80" s="58">
        <f t="shared" si="25"/>
        <v>384</v>
      </c>
      <c r="BW80" s="58">
        <f t="shared" si="25"/>
        <v>384</v>
      </c>
      <c r="CM80" s="58" t="s">
        <v>28</v>
      </c>
      <c r="CN80" s="34">
        <f t="shared" si="28"/>
        <v>22.678373983739839</v>
      </c>
      <c r="CO80" s="34">
        <f t="shared" si="28"/>
        <v>9.0718699186991874</v>
      </c>
      <c r="CP80" s="34">
        <f t="shared" si="28"/>
        <v>9.0718699186991874</v>
      </c>
      <c r="CQ80" s="34">
        <f t="shared" si="28"/>
        <v>95.248130081300815</v>
      </c>
      <c r="CR80" s="34">
        <f t="shared" si="28"/>
        <v>9.0718699186991874</v>
      </c>
      <c r="CS80" s="34">
        <f t="shared" si="28"/>
        <v>9.0718699186991874</v>
      </c>
      <c r="CT80" s="34">
        <f t="shared" si="28"/>
        <v>0.1951219512195122</v>
      </c>
      <c r="CU80" s="34">
        <f t="shared" si="28"/>
        <v>0.1951219512195122</v>
      </c>
      <c r="DF80" s="58">
        <v>2</v>
      </c>
      <c r="DG80" s="31">
        <f t="shared" ref="DG80:DN85" si="30">DG69/5</f>
        <v>390.8</v>
      </c>
      <c r="DH80" s="31">
        <f t="shared" si="30"/>
        <v>156.4</v>
      </c>
      <c r="DI80" s="31">
        <f t="shared" si="30"/>
        <v>156.4</v>
      </c>
      <c r="DJ80" s="31">
        <f t="shared" si="30"/>
        <v>1641</v>
      </c>
      <c r="DK80" s="31">
        <f t="shared" si="30"/>
        <v>156.4</v>
      </c>
      <c r="DL80" s="31">
        <f t="shared" si="30"/>
        <v>156.4</v>
      </c>
      <c r="DM80" s="31">
        <f t="shared" si="30"/>
        <v>20</v>
      </c>
      <c r="DN80" s="31">
        <f t="shared" si="30"/>
        <v>20</v>
      </c>
    </row>
    <row r="81" spans="7:118" x14ac:dyDescent="0.2">
      <c r="G81" s="58">
        <v>3750</v>
      </c>
      <c r="H81" s="58">
        <v>3799</v>
      </c>
      <c r="I81" s="38">
        <v>0.375</v>
      </c>
      <c r="J81" s="38"/>
      <c r="W81" s="58" t="s">
        <v>982</v>
      </c>
      <c r="AD81" s="58">
        <v>72</v>
      </c>
      <c r="AE81" s="58">
        <v>3769</v>
      </c>
      <c r="AF81" s="58">
        <v>76090</v>
      </c>
      <c r="AP81" s="58" t="s">
        <v>1226</v>
      </c>
      <c r="AQ81" s="58">
        <v>9</v>
      </c>
      <c r="AS81" s="58">
        <f>SUM($AQ$10:AQ81)</f>
        <v>346</v>
      </c>
      <c r="BO81" s="58">
        <v>10</v>
      </c>
      <c r="BP81" s="58">
        <f t="shared" si="26"/>
        <v>1080</v>
      </c>
      <c r="BQ81" s="58">
        <f t="shared" si="25"/>
        <v>432</v>
      </c>
      <c r="BR81" s="58">
        <f t="shared" si="25"/>
        <v>432</v>
      </c>
      <c r="BS81" s="58">
        <f t="shared" si="25"/>
        <v>4770</v>
      </c>
      <c r="BT81" s="58">
        <f t="shared" si="25"/>
        <v>45</v>
      </c>
      <c r="BU81" s="58">
        <f t="shared" si="25"/>
        <v>45</v>
      </c>
      <c r="BV81" s="58">
        <f t="shared" si="25"/>
        <v>432</v>
      </c>
      <c r="BW81" s="58">
        <f t="shared" si="25"/>
        <v>432</v>
      </c>
      <c r="DF81" s="58">
        <v>3</v>
      </c>
      <c r="DG81" s="31">
        <f t="shared" si="30"/>
        <v>868.2</v>
      </c>
      <c r="DH81" s="31">
        <f t="shared" si="30"/>
        <v>347.2</v>
      </c>
      <c r="DI81" s="31">
        <f t="shared" si="30"/>
        <v>347.2</v>
      </c>
      <c r="DJ81" s="31">
        <f t="shared" si="30"/>
        <v>3646.4</v>
      </c>
      <c r="DK81" s="31">
        <f t="shared" si="30"/>
        <v>347.2</v>
      </c>
      <c r="DL81" s="31">
        <f t="shared" si="30"/>
        <v>347.2</v>
      </c>
      <c r="DM81" s="31">
        <f t="shared" si="30"/>
        <v>40</v>
      </c>
      <c r="DN81" s="31">
        <f t="shared" si="30"/>
        <v>40</v>
      </c>
    </row>
    <row r="82" spans="7:118" ht="16.5" x14ac:dyDescent="0.2">
      <c r="G82" s="58">
        <v>3800</v>
      </c>
      <c r="H82" s="58">
        <v>3849</v>
      </c>
      <c r="I82" s="38">
        <v>0.38</v>
      </c>
      <c r="J82" s="38"/>
      <c r="W82" s="58" t="s">
        <v>968</v>
      </c>
      <c r="X82" s="47">
        <f t="shared" ref="X82:Z86" si="31">X59/B$23*$X$77</f>
        <v>3.3333333333333338E-4</v>
      </c>
      <c r="Y82" s="47">
        <f t="shared" si="31"/>
        <v>3.0000000000000003E-4</v>
      </c>
      <c r="Z82" s="47">
        <f t="shared" si="31"/>
        <v>1.8333333333333334E-4</v>
      </c>
      <c r="AA82" s="47"/>
      <c r="AD82" s="58">
        <v>73</v>
      </c>
      <c r="AE82" s="58">
        <v>3807</v>
      </c>
      <c r="AF82" s="58">
        <v>79897</v>
      </c>
      <c r="AP82" s="58" t="s">
        <v>1227</v>
      </c>
      <c r="AQ82" s="58">
        <v>9</v>
      </c>
      <c r="AS82" s="58">
        <f>SUM($AQ$10:AQ82)</f>
        <v>355</v>
      </c>
      <c r="BO82" s="58">
        <v>11</v>
      </c>
      <c r="BP82" s="58">
        <f t="shared" si="26"/>
        <v>1200</v>
      </c>
      <c r="BQ82" s="58">
        <f t="shared" si="25"/>
        <v>480</v>
      </c>
      <c r="BR82" s="58">
        <f t="shared" si="25"/>
        <v>480</v>
      </c>
      <c r="BS82" s="58">
        <f t="shared" si="25"/>
        <v>5300</v>
      </c>
      <c r="BT82" s="58">
        <f t="shared" si="25"/>
        <v>50</v>
      </c>
      <c r="BU82" s="58">
        <f t="shared" si="25"/>
        <v>50</v>
      </c>
      <c r="BV82" s="58">
        <f t="shared" si="25"/>
        <v>480</v>
      </c>
      <c r="BW82" s="58">
        <f t="shared" si="25"/>
        <v>480</v>
      </c>
      <c r="CM82" s="58" t="s">
        <v>1228</v>
      </c>
      <c r="DF82" s="58">
        <v>4</v>
      </c>
      <c r="DG82" s="31">
        <f t="shared" si="30"/>
        <v>1847.2</v>
      </c>
      <c r="DH82" s="31">
        <f t="shared" si="30"/>
        <v>738.8</v>
      </c>
      <c r="DI82" s="31">
        <f t="shared" si="30"/>
        <v>738.8</v>
      </c>
      <c r="DJ82" s="31">
        <f t="shared" si="30"/>
        <v>7758.4</v>
      </c>
      <c r="DK82" s="31">
        <f t="shared" si="30"/>
        <v>738.8</v>
      </c>
      <c r="DL82" s="31">
        <f t="shared" si="30"/>
        <v>738.8</v>
      </c>
      <c r="DM82" s="31">
        <f t="shared" si="30"/>
        <v>60</v>
      </c>
      <c r="DN82" s="31">
        <f t="shared" si="30"/>
        <v>60</v>
      </c>
    </row>
    <row r="83" spans="7:118" ht="16.5" x14ac:dyDescent="0.2">
      <c r="G83" s="58">
        <v>3850</v>
      </c>
      <c r="H83" s="58">
        <v>3899</v>
      </c>
      <c r="I83" s="38">
        <v>0.38500000000000001</v>
      </c>
      <c r="J83" s="38"/>
      <c r="W83" s="58" t="s">
        <v>969</v>
      </c>
      <c r="X83" s="47">
        <f t="shared" si="31"/>
        <v>1.25E-4</v>
      </c>
      <c r="Y83" s="47">
        <f t="shared" si="31"/>
        <v>1E-4</v>
      </c>
      <c r="Z83" s="47">
        <f t="shared" si="31"/>
        <v>5.833333333333334E-5</v>
      </c>
      <c r="AA83" s="47">
        <f>AA60/E$23*$X$77</f>
        <v>5.3125000000000004E-5</v>
      </c>
      <c r="AD83" s="58">
        <v>74</v>
      </c>
      <c r="AE83" s="58">
        <v>3839</v>
      </c>
      <c r="AF83" s="58">
        <v>83736</v>
      </c>
      <c r="AP83" s="58" t="s">
        <v>1229</v>
      </c>
      <c r="AQ83" s="58">
        <v>9</v>
      </c>
      <c r="AS83" s="58">
        <f>SUM($AQ$10:AQ83)</f>
        <v>364</v>
      </c>
      <c r="BO83" s="58">
        <v>12</v>
      </c>
      <c r="BP83" s="58">
        <f t="shared" si="26"/>
        <v>1320</v>
      </c>
      <c r="BQ83" s="58">
        <f t="shared" si="25"/>
        <v>528</v>
      </c>
      <c r="BR83" s="58">
        <f t="shared" si="25"/>
        <v>528</v>
      </c>
      <c r="BS83" s="58">
        <f t="shared" si="25"/>
        <v>5830</v>
      </c>
      <c r="BT83" s="58">
        <f t="shared" si="25"/>
        <v>55</v>
      </c>
      <c r="BU83" s="58">
        <f t="shared" si="25"/>
        <v>55</v>
      </c>
      <c r="BV83" s="58">
        <f t="shared" si="25"/>
        <v>528</v>
      </c>
      <c r="BW83" s="58">
        <f t="shared" si="25"/>
        <v>528</v>
      </c>
      <c r="CM83" s="58" t="s">
        <v>1796</v>
      </c>
      <c r="CN83" s="58" t="s">
        <v>14</v>
      </c>
      <c r="CO83" s="58" t="s">
        <v>1018</v>
      </c>
      <c r="CP83" s="58" t="s">
        <v>606</v>
      </c>
      <c r="CQ83" s="58" t="s">
        <v>19</v>
      </c>
      <c r="CR83" s="58" t="s">
        <v>1019</v>
      </c>
      <c r="CS83" s="58" t="s">
        <v>1020</v>
      </c>
      <c r="CT83" s="40" t="s">
        <v>1021</v>
      </c>
      <c r="CU83" s="42" t="s">
        <v>1022</v>
      </c>
      <c r="DF83" s="58">
        <v>5</v>
      </c>
      <c r="DG83" s="31">
        <f t="shared" si="30"/>
        <v>3770</v>
      </c>
      <c r="DH83" s="31">
        <f t="shared" si="30"/>
        <v>1508</v>
      </c>
      <c r="DI83" s="31">
        <f t="shared" si="30"/>
        <v>1508</v>
      </c>
      <c r="DJ83" s="31">
        <f t="shared" si="30"/>
        <v>15833.6</v>
      </c>
      <c r="DK83" s="31">
        <f t="shared" si="30"/>
        <v>1508</v>
      </c>
      <c r="DL83" s="31">
        <f t="shared" si="30"/>
        <v>1508</v>
      </c>
      <c r="DM83" s="31">
        <f t="shared" si="30"/>
        <v>80</v>
      </c>
      <c r="DN83" s="31">
        <f t="shared" si="30"/>
        <v>80</v>
      </c>
    </row>
    <row r="84" spans="7:118" ht="16.5" x14ac:dyDescent="0.2">
      <c r="G84" s="58">
        <v>3900</v>
      </c>
      <c r="H84" s="58">
        <v>3949</v>
      </c>
      <c r="I84" s="38">
        <v>0.39</v>
      </c>
      <c r="J84" s="38"/>
      <c r="W84" s="58" t="s">
        <v>970</v>
      </c>
      <c r="X84" s="47">
        <f t="shared" si="31"/>
        <v>7.4074074074074073E-5</v>
      </c>
      <c r="Y84" s="47">
        <f t="shared" si="31"/>
        <v>5.5555555555555558E-5</v>
      </c>
      <c r="Z84" s="47">
        <f t="shared" si="31"/>
        <v>3.3333333333333335E-5</v>
      </c>
      <c r="AA84" s="47">
        <f>AA61/E$23*$X$77</f>
        <v>3.0555555555555554E-5</v>
      </c>
      <c r="AD84" s="58">
        <v>75</v>
      </c>
      <c r="AE84" s="58">
        <v>3872</v>
      </c>
      <c r="AF84" s="58">
        <v>87608</v>
      </c>
      <c r="AP84" s="58" t="s">
        <v>1230</v>
      </c>
      <c r="AQ84" s="58">
        <v>9</v>
      </c>
      <c r="AS84" s="58">
        <f>SUM($AQ$10:AQ84)</f>
        <v>373</v>
      </c>
      <c r="BO84" s="58">
        <v>13</v>
      </c>
      <c r="BP84" s="58">
        <f t="shared" si="26"/>
        <v>1440</v>
      </c>
      <c r="BQ84" s="58">
        <f t="shared" si="25"/>
        <v>576</v>
      </c>
      <c r="BR84" s="58">
        <f t="shared" si="25"/>
        <v>576</v>
      </c>
      <c r="BS84" s="58">
        <f t="shared" si="25"/>
        <v>6360</v>
      </c>
      <c r="BT84" s="58">
        <f t="shared" si="25"/>
        <v>60</v>
      </c>
      <c r="BU84" s="58">
        <f t="shared" si="25"/>
        <v>60</v>
      </c>
      <c r="BV84" s="58">
        <f t="shared" si="25"/>
        <v>576</v>
      </c>
      <c r="BW84" s="58">
        <f t="shared" si="25"/>
        <v>576</v>
      </c>
      <c r="CM84" s="58" t="s">
        <v>1008</v>
      </c>
      <c r="DF84" s="58">
        <v>6</v>
      </c>
      <c r="DG84" s="31">
        <f t="shared" si="30"/>
        <v>7392</v>
      </c>
      <c r="DH84" s="31">
        <f t="shared" si="30"/>
        <v>2956.8</v>
      </c>
      <c r="DI84" s="31">
        <f t="shared" si="30"/>
        <v>2956.8</v>
      </c>
      <c r="DJ84" s="31">
        <f t="shared" si="30"/>
        <v>31046.400000000001</v>
      </c>
      <c r="DK84" s="31">
        <f t="shared" si="30"/>
        <v>2956.8</v>
      </c>
      <c r="DL84" s="31">
        <f t="shared" si="30"/>
        <v>2956.8</v>
      </c>
      <c r="DM84" s="31">
        <f t="shared" si="30"/>
        <v>100</v>
      </c>
      <c r="DN84" s="31">
        <f t="shared" si="30"/>
        <v>100</v>
      </c>
    </row>
    <row r="85" spans="7:118" ht="16.5" x14ac:dyDescent="0.2">
      <c r="G85" s="58">
        <v>3950</v>
      </c>
      <c r="H85" s="58">
        <v>3999</v>
      </c>
      <c r="I85" s="38">
        <v>0.39500000000000002</v>
      </c>
      <c r="J85" s="38"/>
      <c r="W85" s="58" t="s">
        <v>971</v>
      </c>
      <c r="X85" s="47">
        <f t="shared" si="31"/>
        <v>4.3859649122807014E-5</v>
      </c>
      <c r="Y85" s="47">
        <f t="shared" si="31"/>
        <v>3.1578947368421052E-5</v>
      </c>
      <c r="Z85" s="47">
        <f t="shared" si="31"/>
        <v>1.9298245614035089E-5</v>
      </c>
      <c r="AA85" s="47">
        <f>AA62/E$23*$X$77</f>
        <v>1.8421052631578947E-5</v>
      </c>
      <c r="AD85" s="58">
        <v>76</v>
      </c>
      <c r="AE85" s="58">
        <v>3904</v>
      </c>
      <c r="AF85" s="58">
        <v>91512</v>
      </c>
      <c r="AP85" s="58" t="s">
        <v>1231</v>
      </c>
      <c r="AQ85" s="58">
        <v>9</v>
      </c>
      <c r="AS85" s="58">
        <f>SUM($AQ$10:AQ85)</f>
        <v>382</v>
      </c>
      <c r="BO85" s="58">
        <v>14</v>
      </c>
      <c r="BP85" s="58">
        <f t="shared" si="26"/>
        <v>1560</v>
      </c>
      <c r="BQ85" s="58">
        <f t="shared" si="25"/>
        <v>624</v>
      </c>
      <c r="BR85" s="58">
        <f t="shared" si="25"/>
        <v>624</v>
      </c>
      <c r="BS85" s="58">
        <f t="shared" si="25"/>
        <v>6890</v>
      </c>
      <c r="BT85" s="58">
        <f t="shared" si="25"/>
        <v>65</v>
      </c>
      <c r="BU85" s="58">
        <f t="shared" si="25"/>
        <v>65</v>
      </c>
      <c r="BV85" s="58">
        <f t="shared" si="25"/>
        <v>624</v>
      </c>
      <c r="BW85" s="58">
        <f t="shared" si="25"/>
        <v>624</v>
      </c>
      <c r="CM85" s="58" t="s">
        <v>24</v>
      </c>
      <c r="CN85" s="34">
        <f>CN76/5*5</f>
        <v>52.08</v>
      </c>
      <c r="CO85" s="34">
        <f t="shared" ref="CO85:CU85" si="32">CO76/5*5</f>
        <v>20.832000000000001</v>
      </c>
      <c r="CP85" s="34">
        <f t="shared" si="32"/>
        <v>20.832000000000001</v>
      </c>
      <c r="CQ85" s="34">
        <f t="shared" si="32"/>
        <v>218.78399999999999</v>
      </c>
      <c r="CR85" s="34">
        <f t="shared" si="32"/>
        <v>20.832000000000001</v>
      </c>
      <c r="CS85" s="34">
        <f t="shared" si="32"/>
        <v>20.832000000000001</v>
      </c>
      <c r="CT85" s="34">
        <f t="shared" si="32"/>
        <v>2.4</v>
      </c>
      <c r="CU85" s="34">
        <f t="shared" si="32"/>
        <v>2.4</v>
      </c>
      <c r="DF85" s="58">
        <v>7</v>
      </c>
      <c r="DG85" s="31">
        <f t="shared" si="30"/>
        <v>13947.2</v>
      </c>
      <c r="DH85" s="31">
        <f t="shared" si="30"/>
        <v>5578.8</v>
      </c>
      <c r="DI85" s="31">
        <f t="shared" si="30"/>
        <v>5578.8</v>
      </c>
      <c r="DJ85" s="31">
        <f t="shared" si="30"/>
        <v>58578.2</v>
      </c>
      <c r="DK85" s="31">
        <f t="shared" si="30"/>
        <v>5578.8</v>
      </c>
      <c r="DL85" s="31">
        <f t="shared" si="30"/>
        <v>5578.8</v>
      </c>
      <c r="DM85" s="31">
        <f t="shared" si="30"/>
        <v>120</v>
      </c>
      <c r="DN85" s="31">
        <f t="shared" si="30"/>
        <v>120</v>
      </c>
    </row>
    <row r="86" spans="7:118" ht="16.5" x14ac:dyDescent="0.2">
      <c r="G86" s="58">
        <v>4000</v>
      </c>
      <c r="H86" s="58">
        <v>4049</v>
      </c>
      <c r="I86" s="38">
        <v>0.4</v>
      </c>
      <c r="J86" s="38"/>
      <c r="W86" s="58" t="s">
        <v>972</v>
      </c>
      <c r="X86" s="47">
        <f t="shared" si="31"/>
        <v>2.8571428571428571E-5</v>
      </c>
      <c r="Y86" s="47">
        <f t="shared" si="31"/>
        <v>1.9999999999999998E-5</v>
      </c>
      <c r="Z86" s="47">
        <f t="shared" si="31"/>
        <v>1.2380952380952381E-5</v>
      </c>
      <c r="AA86" s="47">
        <f>AA63/E$23*$X$77</f>
        <v>1.2857142857142859E-5</v>
      </c>
      <c r="AD86" s="58">
        <v>77</v>
      </c>
      <c r="AE86" s="58">
        <v>3931</v>
      </c>
      <c r="AF86" s="58">
        <v>95443</v>
      </c>
      <c r="AP86" s="58" t="s">
        <v>1232</v>
      </c>
      <c r="AQ86" s="58">
        <v>9</v>
      </c>
      <c r="AS86" s="58">
        <f>SUM($AQ$10:AQ86)</f>
        <v>391</v>
      </c>
      <c r="BO86" s="58">
        <v>15</v>
      </c>
      <c r="BP86" s="58">
        <f t="shared" si="26"/>
        <v>1680</v>
      </c>
      <c r="BQ86" s="58">
        <f t="shared" si="25"/>
        <v>672</v>
      </c>
      <c r="BR86" s="58">
        <f t="shared" si="25"/>
        <v>672</v>
      </c>
      <c r="BS86" s="58">
        <f t="shared" si="25"/>
        <v>7420</v>
      </c>
      <c r="BT86" s="58">
        <f t="shared" si="25"/>
        <v>70</v>
      </c>
      <c r="BU86" s="58">
        <f t="shared" si="25"/>
        <v>70</v>
      </c>
      <c r="BV86" s="58">
        <f t="shared" si="25"/>
        <v>672</v>
      </c>
      <c r="BW86" s="58">
        <f t="shared" si="25"/>
        <v>672</v>
      </c>
      <c r="CM86" s="58" t="s">
        <v>25</v>
      </c>
      <c r="CN86" s="34">
        <f t="shared" ref="CN86:CU89" si="33">CN77/5*5</f>
        <v>43.293750000000003</v>
      </c>
      <c r="CO86" s="34">
        <f t="shared" si="33"/>
        <v>17.324999999999999</v>
      </c>
      <c r="CP86" s="34">
        <f t="shared" si="33"/>
        <v>17.324999999999999</v>
      </c>
      <c r="CQ86" s="34">
        <f t="shared" si="33"/>
        <v>181.83750000000001</v>
      </c>
      <c r="CR86" s="34">
        <f t="shared" si="33"/>
        <v>17.324999999999999</v>
      </c>
      <c r="CS86" s="34">
        <f t="shared" si="33"/>
        <v>17.324999999999999</v>
      </c>
      <c r="CT86" s="34">
        <f t="shared" si="33"/>
        <v>1.40625</v>
      </c>
      <c r="CU86" s="34">
        <f t="shared" si="33"/>
        <v>1.40625</v>
      </c>
    </row>
    <row r="87" spans="7:118" x14ac:dyDescent="0.2">
      <c r="G87" s="58">
        <v>4050</v>
      </c>
      <c r="H87" s="58">
        <v>4099</v>
      </c>
      <c r="I87" s="38">
        <v>0.40500000000000003</v>
      </c>
      <c r="J87" s="38"/>
      <c r="AD87" s="58">
        <v>78</v>
      </c>
      <c r="AE87" s="58">
        <v>3958</v>
      </c>
      <c r="AF87" s="58">
        <v>99401</v>
      </c>
      <c r="AP87" s="58" t="s">
        <v>1233</v>
      </c>
      <c r="AQ87" s="58">
        <v>9</v>
      </c>
      <c r="AS87" s="58">
        <f>SUM($AQ$10:AQ87)</f>
        <v>400</v>
      </c>
      <c r="BO87" s="58">
        <v>16</v>
      </c>
      <c r="BP87" s="58">
        <f t="shared" si="26"/>
        <v>1800</v>
      </c>
      <c r="BQ87" s="58">
        <f t="shared" si="25"/>
        <v>720</v>
      </c>
      <c r="BR87" s="58">
        <f t="shared" si="25"/>
        <v>720</v>
      </c>
      <c r="BS87" s="58">
        <f t="shared" si="25"/>
        <v>7950</v>
      </c>
      <c r="BT87" s="58">
        <f t="shared" si="25"/>
        <v>75</v>
      </c>
      <c r="BU87" s="58">
        <f t="shared" si="25"/>
        <v>75</v>
      </c>
      <c r="BV87" s="58">
        <f t="shared" si="25"/>
        <v>720</v>
      </c>
      <c r="BW87" s="58">
        <f t="shared" si="25"/>
        <v>720</v>
      </c>
      <c r="CM87" s="58" t="s">
        <v>26</v>
      </c>
      <c r="CN87" s="34">
        <f t="shared" si="33"/>
        <v>35.450783699059564</v>
      </c>
      <c r="CO87" s="34">
        <f t="shared" si="33"/>
        <v>14.181818181818182</v>
      </c>
      <c r="CP87" s="34">
        <f t="shared" si="33"/>
        <v>14.181818181818182</v>
      </c>
      <c r="CQ87" s="34">
        <f t="shared" si="33"/>
        <v>148.90532915360501</v>
      </c>
      <c r="CR87" s="34">
        <f t="shared" si="33"/>
        <v>14.181818181818182</v>
      </c>
      <c r="CS87" s="34">
        <f t="shared" si="33"/>
        <v>14.181818181818182</v>
      </c>
      <c r="CT87" s="34">
        <f t="shared" si="33"/>
        <v>0.75235109717868343</v>
      </c>
      <c r="CU87" s="34">
        <f t="shared" si="33"/>
        <v>0.75235109717868343</v>
      </c>
    </row>
    <row r="88" spans="7:118" x14ac:dyDescent="0.2">
      <c r="G88" s="58">
        <v>4100</v>
      </c>
      <c r="H88" s="58">
        <v>4149</v>
      </c>
      <c r="I88" s="38">
        <v>0.41</v>
      </c>
      <c r="J88" s="38"/>
      <c r="AD88" s="58">
        <v>79</v>
      </c>
      <c r="AE88" s="58">
        <v>3985</v>
      </c>
      <c r="AF88" s="58">
        <v>103386</v>
      </c>
      <c r="AP88" s="58" t="s">
        <v>1234</v>
      </c>
      <c r="AQ88" s="58">
        <v>9</v>
      </c>
      <c r="AS88" s="58">
        <f>SUM($AQ$10:AQ88)</f>
        <v>409</v>
      </c>
      <c r="BO88" s="58">
        <v>17</v>
      </c>
      <c r="BP88" s="58">
        <f t="shared" si="26"/>
        <v>1920</v>
      </c>
      <c r="BQ88" s="58">
        <f t="shared" si="26"/>
        <v>768</v>
      </c>
      <c r="BR88" s="58">
        <f t="shared" si="26"/>
        <v>768</v>
      </c>
      <c r="BS88" s="58">
        <f t="shared" si="26"/>
        <v>8480</v>
      </c>
      <c r="BT88" s="58">
        <f t="shared" si="26"/>
        <v>80</v>
      </c>
      <c r="BU88" s="58">
        <f t="shared" si="26"/>
        <v>80</v>
      </c>
      <c r="BV88" s="58">
        <f t="shared" si="26"/>
        <v>768</v>
      </c>
      <c r="BW88" s="58">
        <f t="shared" si="26"/>
        <v>768</v>
      </c>
      <c r="CM88" s="58" t="s">
        <v>27</v>
      </c>
      <c r="CN88" s="34">
        <f t="shared" si="33"/>
        <v>28.577319587628867</v>
      </c>
      <c r="CO88" s="34">
        <f t="shared" si="33"/>
        <v>11.430927835051548</v>
      </c>
      <c r="CP88" s="34">
        <f t="shared" si="33"/>
        <v>11.430927835051548</v>
      </c>
      <c r="CQ88" s="34">
        <f t="shared" si="33"/>
        <v>120.02474226804124</v>
      </c>
      <c r="CR88" s="34">
        <f t="shared" si="33"/>
        <v>11.430927835051548</v>
      </c>
      <c r="CS88" s="34">
        <f t="shared" si="33"/>
        <v>11.430927835051548</v>
      </c>
      <c r="CT88" s="34">
        <f t="shared" si="33"/>
        <v>0.38659793814432991</v>
      </c>
      <c r="CU88" s="34">
        <f t="shared" si="33"/>
        <v>0.38659793814432991</v>
      </c>
    </row>
    <row r="89" spans="7:118" x14ac:dyDescent="0.2">
      <c r="G89" s="58">
        <v>4150</v>
      </c>
      <c r="H89" s="58">
        <v>4199</v>
      </c>
      <c r="I89" s="38">
        <v>0.41499999999999998</v>
      </c>
      <c r="J89" s="38"/>
      <c r="AD89" s="58">
        <v>80</v>
      </c>
      <c r="AE89" s="58">
        <v>4007</v>
      </c>
      <c r="AF89" s="58">
        <v>107393</v>
      </c>
      <c r="AP89" s="58" t="s">
        <v>1235</v>
      </c>
      <c r="AQ89" s="58">
        <v>10</v>
      </c>
      <c r="AS89" s="58">
        <f>SUM($AQ$10:AQ89)</f>
        <v>419</v>
      </c>
      <c r="BO89" s="58">
        <v>18</v>
      </c>
      <c r="BP89" s="58">
        <f t="shared" si="26"/>
        <v>2040</v>
      </c>
      <c r="BQ89" s="58">
        <f t="shared" si="26"/>
        <v>816</v>
      </c>
      <c r="BR89" s="58">
        <f t="shared" si="26"/>
        <v>816</v>
      </c>
      <c r="BS89" s="58">
        <f t="shared" si="26"/>
        <v>9010</v>
      </c>
      <c r="BT89" s="58">
        <f t="shared" si="26"/>
        <v>85</v>
      </c>
      <c r="BU89" s="58">
        <f t="shared" si="26"/>
        <v>85</v>
      </c>
      <c r="BV89" s="58">
        <f t="shared" si="26"/>
        <v>816</v>
      </c>
      <c r="BW89" s="58">
        <f t="shared" si="26"/>
        <v>816</v>
      </c>
      <c r="CM89" s="58" t="s">
        <v>28</v>
      </c>
      <c r="CN89" s="34">
        <f t="shared" si="33"/>
        <v>22.678373983739839</v>
      </c>
      <c r="CO89" s="34">
        <f t="shared" si="33"/>
        <v>9.0718699186991874</v>
      </c>
      <c r="CP89" s="34">
        <f t="shared" si="33"/>
        <v>9.0718699186991874</v>
      </c>
      <c r="CQ89" s="34">
        <f t="shared" si="33"/>
        <v>95.248130081300815</v>
      </c>
      <c r="CR89" s="34">
        <f t="shared" si="33"/>
        <v>9.0718699186991874</v>
      </c>
      <c r="CS89" s="34">
        <f t="shared" si="33"/>
        <v>9.0718699186991874</v>
      </c>
      <c r="CT89" s="34">
        <f t="shared" si="33"/>
        <v>0.1951219512195122</v>
      </c>
      <c r="CU89" s="34">
        <f t="shared" si="33"/>
        <v>0.1951219512195122</v>
      </c>
    </row>
    <row r="90" spans="7:118" x14ac:dyDescent="0.2">
      <c r="G90" s="58">
        <v>4200</v>
      </c>
      <c r="H90" s="58">
        <v>4249</v>
      </c>
      <c r="I90" s="38">
        <v>0.42</v>
      </c>
      <c r="J90" s="38"/>
      <c r="W90" s="58" t="s">
        <v>1236</v>
      </c>
      <c r="AD90" s="58">
        <v>81</v>
      </c>
      <c r="AE90" s="58">
        <v>4028</v>
      </c>
      <c r="AF90" s="58">
        <v>111421</v>
      </c>
      <c r="AP90" s="58" t="s">
        <v>1237</v>
      </c>
      <c r="AQ90" s="58">
        <v>10</v>
      </c>
      <c r="AS90" s="58">
        <f>SUM($AQ$10:AQ90)</f>
        <v>429</v>
      </c>
      <c r="BO90" s="58">
        <v>19</v>
      </c>
      <c r="BP90" s="58">
        <f t="shared" si="26"/>
        <v>2160</v>
      </c>
      <c r="BQ90" s="58">
        <f t="shared" si="26"/>
        <v>864</v>
      </c>
      <c r="BR90" s="58">
        <f t="shared" si="26"/>
        <v>864</v>
      </c>
      <c r="BS90" s="58">
        <f t="shared" si="26"/>
        <v>9540</v>
      </c>
      <c r="BT90" s="58">
        <f t="shared" si="26"/>
        <v>90</v>
      </c>
      <c r="BU90" s="58">
        <f t="shared" si="26"/>
        <v>90</v>
      </c>
      <c r="BV90" s="58">
        <f t="shared" si="26"/>
        <v>864</v>
      </c>
      <c r="BW90" s="58">
        <f t="shared" si="26"/>
        <v>864</v>
      </c>
    </row>
    <row r="91" spans="7:118" x14ac:dyDescent="0.2">
      <c r="G91" s="58">
        <v>4250</v>
      </c>
      <c r="H91" s="58">
        <v>4299</v>
      </c>
      <c r="I91" s="38">
        <v>0.42499999999999999</v>
      </c>
      <c r="J91" s="38"/>
      <c r="W91" s="58" t="s">
        <v>775</v>
      </c>
      <c r="X91" s="58" t="s">
        <v>961</v>
      </c>
      <c r="Y91" s="58" t="s">
        <v>962</v>
      </c>
      <c r="Z91" s="58" t="s">
        <v>963</v>
      </c>
      <c r="AA91" s="58" t="s">
        <v>964</v>
      </c>
      <c r="AD91" s="58">
        <v>82</v>
      </c>
      <c r="AE91" s="58">
        <v>4050</v>
      </c>
      <c r="AF91" s="58">
        <v>115471</v>
      </c>
      <c r="AP91" s="58" t="s">
        <v>1238</v>
      </c>
      <c r="AQ91" s="58">
        <v>10</v>
      </c>
      <c r="AS91" s="58">
        <f>SUM($AQ$10:AQ91)</f>
        <v>439</v>
      </c>
      <c r="BO91" s="58">
        <v>20</v>
      </c>
      <c r="BP91" s="58">
        <f t="shared" si="26"/>
        <v>2280</v>
      </c>
      <c r="BQ91" s="58">
        <f t="shared" si="26"/>
        <v>912</v>
      </c>
      <c r="BR91" s="58">
        <f t="shared" si="26"/>
        <v>912</v>
      </c>
      <c r="BS91" s="58">
        <f t="shared" si="26"/>
        <v>10070</v>
      </c>
      <c r="BT91" s="58">
        <f t="shared" si="26"/>
        <v>95</v>
      </c>
      <c r="BU91" s="58">
        <f t="shared" si="26"/>
        <v>95</v>
      </c>
      <c r="BV91" s="58">
        <f t="shared" si="26"/>
        <v>912</v>
      </c>
      <c r="BW91" s="58">
        <f t="shared" si="26"/>
        <v>912</v>
      </c>
    </row>
    <row r="92" spans="7:118" x14ac:dyDescent="0.2">
      <c r="G92" s="58">
        <v>4300</v>
      </c>
      <c r="H92" s="58">
        <v>4349</v>
      </c>
      <c r="I92" s="38">
        <v>0.43</v>
      </c>
      <c r="J92" s="38"/>
      <c r="W92" s="58" t="s">
        <v>982</v>
      </c>
      <c r="AD92" s="58">
        <v>83</v>
      </c>
      <c r="AE92" s="58">
        <v>4072</v>
      </c>
      <c r="AF92" s="58">
        <v>119543</v>
      </c>
      <c r="AP92" s="58" t="s">
        <v>1239</v>
      </c>
      <c r="AQ92" s="58">
        <v>10</v>
      </c>
      <c r="AS92" s="58">
        <f>SUM($AQ$10:AQ92)</f>
        <v>449</v>
      </c>
      <c r="BO92" s="58">
        <v>21</v>
      </c>
      <c r="BP92" s="58">
        <f t="shared" si="26"/>
        <v>2400</v>
      </c>
      <c r="BQ92" s="58">
        <f t="shared" si="26"/>
        <v>960</v>
      </c>
      <c r="BR92" s="58">
        <f t="shared" si="26"/>
        <v>960</v>
      </c>
      <c r="BS92" s="58">
        <f t="shared" si="26"/>
        <v>10600</v>
      </c>
      <c r="BT92" s="58">
        <f t="shared" si="26"/>
        <v>100</v>
      </c>
      <c r="BU92" s="58">
        <f t="shared" si="26"/>
        <v>100</v>
      </c>
      <c r="BV92" s="58">
        <f t="shared" si="26"/>
        <v>960</v>
      </c>
      <c r="BW92" s="58">
        <f t="shared" si="26"/>
        <v>960</v>
      </c>
    </row>
    <row r="93" spans="7:118" ht="16.5" x14ac:dyDescent="0.2">
      <c r="G93" s="58">
        <v>4350</v>
      </c>
      <c r="H93" s="58">
        <v>4399</v>
      </c>
      <c r="I93" s="38">
        <v>0.435</v>
      </c>
      <c r="J93" s="38"/>
      <c r="W93" s="58" t="s">
        <v>968</v>
      </c>
      <c r="X93" s="47">
        <f t="shared" ref="X93:Z97" si="34">X70/B$23*$X$77</f>
        <v>3.3333333333333338E-4</v>
      </c>
      <c r="Y93" s="47">
        <f t="shared" si="34"/>
        <v>3.0000000000000003E-4</v>
      </c>
      <c r="Z93" s="47">
        <f t="shared" si="34"/>
        <v>1.8333333333333334E-4</v>
      </c>
      <c r="AA93" s="47"/>
      <c r="AD93" s="58">
        <v>84</v>
      </c>
      <c r="AE93" s="58">
        <v>4093</v>
      </c>
      <c r="AF93" s="58">
        <v>123636</v>
      </c>
      <c r="AP93" s="58" t="s">
        <v>1240</v>
      </c>
      <c r="AQ93" s="58">
        <v>10</v>
      </c>
      <c r="AS93" s="58">
        <f>SUM($AQ$10:AQ93)</f>
        <v>459</v>
      </c>
      <c r="BO93" s="58">
        <v>22</v>
      </c>
      <c r="BP93" s="58">
        <f t="shared" si="26"/>
        <v>2520</v>
      </c>
      <c r="BQ93" s="58">
        <f t="shared" si="26"/>
        <v>1008</v>
      </c>
      <c r="BR93" s="58">
        <f t="shared" si="26"/>
        <v>1008</v>
      </c>
      <c r="BS93" s="58">
        <f t="shared" si="26"/>
        <v>11130</v>
      </c>
      <c r="BT93" s="58">
        <f t="shared" si="26"/>
        <v>105</v>
      </c>
      <c r="BU93" s="58">
        <f t="shared" si="26"/>
        <v>105</v>
      </c>
      <c r="BV93" s="58">
        <f t="shared" si="26"/>
        <v>1008</v>
      </c>
      <c r="BW93" s="58">
        <f t="shared" si="26"/>
        <v>1008</v>
      </c>
    </row>
    <row r="94" spans="7:118" ht="16.5" x14ac:dyDescent="0.2">
      <c r="G94" s="58">
        <v>4400</v>
      </c>
      <c r="H94" s="58">
        <v>4449</v>
      </c>
      <c r="I94" s="38">
        <v>0.44</v>
      </c>
      <c r="J94" s="38"/>
      <c r="W94" s="58" t="s">
        <v>969</v>
      </c>
      <c r="X94" s="47">
        <f t="shared" si="34"/>
        <v>5.5555555555555545E-5</v>
      </c>
      <c r="Y94" s="47">
        <f t="shared" si="34"/>
        <v>3.3333333333333335E-5</v>
      </c>
      <c r="Z94" s="47">
        <f t="shared" si="34"/>
        <v>1.6666666666666674E-5</v>
      </c>
      <c r="AA94" s="47">
        <f>AA71/E$23*$X$77</f>
        <v>5.3125000000000004E-5</v>
      </c>
      <c r="AD94" s="58">
        <v>85</v>
      </c>
      <c r="AE94" s="58">
        <v>4115</v>
      </c>
      <c r="AF94" s="58">
        <v>127751</v>
      </c>
      <c r="AP94" s="58" t="s">
        <v>1241</v>
      </c>
      <c r="AQ94" s="58">
        <v>10</v>
      </c>
      <c r="AS94" s="58">
        <f>SUM($AQ$10:AQ94)</f>
        <v>469</v>
      </c>
      <c r="BO94" s="58">
        <v>23</v>
      </c>
      <c r="BP94" s="58">
        <f t="shared" si="26"/>
        <v>2640</v>
      </c>
      <c r="BQ94" s="58">
        <f t="shared" si="26"/>
        <v>1056</v>
      </c>
      <c r="BR94" s="58">
        <f t="shared" si="26"/>
        <v>1056</v>
      </c>
      <c r="BS94" s="58">
        <f t="shared" si="26"/>
        <v>11660</v>
      </c>
      <c r="BT94" s="58">
        <f t="shared" si="26"/>
        <v>110</v>
      </c>
      <c r="BU94" s="58">
        <f t="shared" si="26"/>
        <v>110</v>
      </c>
      <c r="BV94" s="58">
        <f t="shared" si="26"/>
        <v>1056</v>
      </c>
      <c r="BW94" s="58">
        <f t="shared" si="26"/>
        <v>1056</v>
      </c>
    </row>
    <row r="95" spans="7:118" ht="16.5" x14ac:dyDescent="0.2">
      <c r="G95" s="58">
        <v>4450</v>
      </c>
      <c r="H95" s="58">
        <v>4499</v>
      </c>
      <c r="I95" s="38">
        <v>0.44500000000000001</v>
      </c>
      <c r="J95" s="38"/>
      <c r="W95" s="58" t="s">
        <v>970</v>
      </c>
      <c r="X95" s="47">
        <f t="shared" si="34"/>
        <v>3.3333333333333335E-5</v>
      </c>
      <c r="Y95" s="47">
        <f t="shared" si="34"/>
        <v>2.0000000000000005E-5</v>
      </c>
      <c r="Z95" s="47">
        <f t="shared" si="34"/>
        <v>1.3333333333333328E-5</v>
      </c>
      <c r="AA95" s="47">
        <f>AA72/E$23*$X$77</f>
        <v>1.2499999999999997E-5</v>
      </c>
      <c r="AD95" s="58">
        <v>86</v>
      </c>
      <c r="AE95" s="58">
        <v>4131</v>
      </c>
      <c r="AF95" s="58">
        <v>131882</v>
      </c>
      <c r="AP95" s="58" t="s">
        <v>1242</v>
      </c>
      <c r="AQ95" s="58">
        <v>10</v>
      </c>
      <c r="AS95" s="58">
        <f>SUM($AQ$10:AQ95)</f>
        <v>479</v>
      </c>
      <c r="BO95" s="58">
        <v>24</v>
      </c>
      <c r="BP95" s="58">
        <f t="shared" si="26"/>
        <v>2760</v>
      </c>
      <c r="BQ95" s="58">
        <f t="shared" si="26"/>
        <v>1104</v>
      </c>
      <c r="BR95" s="58">
        <f t="shared" si="26"/>
        <v>1104</v>
      </c>
      <c r="BS95" s="58">
        <f t="shared" si="26"/>
        <v>12190</v>
      </c>
      <c r="BT95" s="58">
        <f t="shared" si="26"/>
        <v>115</v>
      </c>
      <c r="BU95" s="58">
        <f t="shared" si="26"/>
        <v>115</v>
      </c>
      <c r="BV95" s="58">
        <f t="shared" si="26"/>
        <v>1104</v>
      </c>
      <c r="BW95" s="58">
        <f t="shared" si="26"/>
        <v>1104</v>
      </c>
      <c r="CM95" s="30" t="s">
        <v>1243</v>
      </c>
    </row>
    <row r="96" spans="7:118" ht="16.5" x14ac:dyDescent="0.2">
      <c r="G96" s="58">
        <v>4500</v>
      </c>
      <c r="H96" s="58">
        <v>4549</v>
      </c>
      <c r="I96" s="38">
        <v>0.45</v>
      </c>
      <c r="J96" s="38"/>
      <c r="W96" s="58" t="s">
        <v>971</v>
      </c>
      <c r="X96" s="47">
        <f t="shared" si="34"/>
        <v>1.6666666666666667E-5</v>
      </c>
      <c r="Y96" s="47">
        <f t="shared" si="34"/>
        <v>9.9999999999999957E-6</v>
      </c>
      <c r="Z96" s="47">
        <f t="shared" si="34"/>
        <v>6.6666666666666683E-6</v>
      </c>
      <c r="AA96" s="47">
        <f>AA73/E$23*$X$77</f>
        <v>7.5000000000000036E-6</v>
      </c>
      <c r="AD96" s="58">
        <v>87</v>
      </c>
      <c r="AE96" s="58">
        <v>4147</v>
      </c>
      <c r="AF96" s="58">
        <v>136029</v>
      </c>
      <c r="AP96" s="58" t="s">
        <v>1244</v>
      </c>
      <c r="AQ96" s="58">
        <v>10</v>
      </c>
      <c r="AS96" s="58">
        <f>SUM($AQ$10:AQ96)</f>
        <v>489</v>
      </c>
      <c r="BO96" s="58">
        <v>25</v>
      </c>
      <c r="BP96" s="58">
        <f t="shared" si="26"/>
        <v>2880</v>
      </c>
      <c r="BQ96" s="58">
        <f t="shared" si="26"/>
        <v>1152</v>
      </c>
      <c r="BR96" s="58">
        <f t="shared" si="26"/>
        <v>1152</v>
      </c>
      <c r="BS96" s="58">
        <f t="shared" si="26"/>
        <v>12720</v>
      </c>
      <c r="BT96" s="58">
        <f t="shared" si="26"/>
        <v>120</v>
      </c>
      <c r="BU96" s="58">
        <f t="shared" si="26"/>
        <v>120</v>
      </c>
      <c r="BV96" s="58">
        <f t="shared" si="26"/>
        <v>1152</v>
      </c>
      <c r="BW96" s="58">
        <f t="shared" si="26"/>
        <v>1152</v>
      </c>
      <c r="CM96" s="30" t="s">
        <v>1206</v>
      </c>
      <c r="CN96" s="30" t="s">
        <v>14</v>
      </c>
      <c r="CO96" s="30" t="s">
        <v>1018</v>
      </c>
      <c r="CP96" s="30" t="s">
        <v>1026</v>
      </c>
      <c r="CQ96" s="30" t="s">
        <v>19</v>
      </c>
      <c r="CR96" s="30" t="s">
        <v>1019</v>
      </c>
      <c r="CS96" s="30" t="s">
        <v>1020</v>
      </c>
      <c r="CT96" s="30" t="s">
        <v>1021</v>
      </c>
      <c r="CU96" s="30" t="s">
        <v>1022</v>
      </c>
    </row>
    <row r="97" spans="7:99" ht="16.5" x14ac:dyDescent="0.2">
      <c r="G97" s="58">
        <v>4550</v>
      </c>
      <c r="H97" s="58">
        <v>4599</v>
      </c>
      <c r="I97" s="38">
        <v>0.45500000000000002</v>
      </c>
      <c r="J97" s="38"/>
      <c r="W97" s="58" t="s">
        <v>972</v>
      </c>
      <c r="X97" s="47">
        <f t="shared" si="34"/>
        <v>1.0416666666666663E-5</v>
      </c>
      <c r="Y97" s="47">
        <f t="shared" si="34"/>
        <v>6.2500000000000062E-6</v>
      </c>
      <c r="Z97" s="47">
        <f t="shared" si="34"/>
        <v>4.1666666666666677E-6</v>
      </c>
      <c r="AA97" s="47">
        <f>AA74/E$23*$X$77</f>
        <v>6.2499999999999978E-6</v>
      </c>
      <c r="AD97" s="58">
        <v>88</v>
      </c>
      <c r="AE97" s="58">
        <v>4169</v>
      </c>
      <c r="AF97" s="58">
        <v>140198</v>
      </c>
      <c r="AP97" s="58" t="s">
        <v>1245</v>
      </c>
      <c r="AQ97" s="58">
        <v>10</v>
      </c>
      <c r="AS97" s="58">
        <f>SUM($AQ$10:AQ97)</f>
        <v>499</v>
      </c>
      <c r="CM97" s="58">
        <v>1</v>
      </c>
      <c r="CN97" s="31">
        <f>CN57/5</f>
        <v>585.6</v>
      </c>
      <c r="CO97" s="31">
        <f t="shared" ref="CO97:CU97" si="35">CO57/5</f>
        <v>234</v>
      </c>
      <c r="CP97" s="31">
        <f t="shared" si="35"/>
        <v>234</v>
      </c>
      <c r="CQ97" s="31">
        <f t="shared" si="35"/>
        <v>2461.1999999999998</v>
      </c>
      <c r="CR97" s="31">
        <f t="shared" si="35"/>
        <v>234</v>
      </c>
      <c r="CS97" s="31">
        <f t="shared" si="35"/>
        <v>234</v>
      </c>
      <c r="CT97" s="31">
        <f t="shared" si="35"/>
        <v>30</v>
      </c>
      <c r="CU97" s="31">
        <f t="shared" si="35"/>
        <v>30</v>
      </c>
    </row>
    <row r="98" spans="7:99" x14ac:dyDescent="0.2">
      <c r="G98" s="58">
        <v>4600</v>
      </c>
      <c r="H98" s="58">
        <v>4649</v>
      </c>
      <c r="I98" s="38">
        <v>0.46</v>
      </c>
      <c r="J98" s="38"/>
      <c r="AD98" s="58">
        <v>89</v>
      </c>
      <c r="AE98" s="58">
        <v>4185</v>
      </c>
      <c r="AF98" s="58">
        <v>144383</v>
      </c>
      <c r="AP98" s="58" t="s">
        <v>1246</v>
      </c>
      <c r="AQ98" s="58">
        <v>10</v>
      </c>
      <c r="AS98" s="58">
        <f>SUM($AQ$10:AQ98)</f>
        <v>509</v>
      </c>
      <c r="CM98" s="58">
        <v>2</v>
      </c>
      <c r="CN98" s="31">
        <f t="shared" ref="CN98:CU102" si="36">CN58/5</f>
        <v>1302</v>
      </c>
      <c r="CO98" s="31">
        <f t="shared" si="36"/>
        <v>520.79999999999995</v>
      </c>
      <c r="CP98" s="31">
        <f t="shared" si="36"/>
        <v>520.79999999999995</v>
      </c>
      <c r="CQ98" s="31">
        <f t="shared" si="36"/>
        <v>5469.6</v>
      </c>
      <c r="CR98" s="31">
        <f t="shared" si="36"/>
        <v>520.79999999999995</v>
      </c>
      <c r="CS98" s="31">
        <f t="shared" si="36"/>
        <v>520.79999999999995</v>
      </c>
      <c r="CT98" s="31">
        <f t="shared" si="36"/>
        <v>60</v>
      </c>
      <c r="CU98" s="31">
        <f t="shared" si="36"/>
        <v>60</v>
      </c>
    </row>
    <row r="99" spans="7:99" x14ac:dyDescent="0.2">
      <c r="G99" s="58">
        <v>4650</v>
      </c>
      <c r="H99" s="58">
        <v>4699</v>
      </c>
      <c r="I99" s="38">
        <v>0.46500000000000002</v>
      </c>
      <c r="J99" s="38"/>
      <c r="AD99" s="58">
        <v>90</v>
      </c>
      <c r="AE99" s="58">
        <v>4201</v>
      </c>
      <c r="AF99" s="58">
        <v>148584</v>
      </c>
      <c r="AP99" s="58" t="s">
        <v>1247</v>
      </c>
      <c r="AQ99" s="58">
        <v>12</v>
      </c>
      <c r="AS99" s="58">
        <f>SUM($AQ$10:AQ99)</f>
        <v>521</v>
      </c>
      <c r="BO99" s="35" t="s">
        <v>1248</v>
      </c>
      <c r="CM99" s="58">
        <v>3</v>
      </c>
      <c r="CN99" s="31">
        <f t="shared" si="36"/>
        <v>2770.8</v>
      </c>
      <c r="CO99" s="31">
        <f t="shared" si="36"/>
        <v>1108.8</v>
      </c>
      <c r="CP99" s="31">
        <f t="shared" si="36"/>
        <v>1108.8</v>
      </c>
      <c r="CQ99" s="31">
        <f t="shared" si="36"/>
        <v>11637.6</v>
      </c>
      <c r="CR99" s="31">
        <f t="shared" si="36"/>
        <v>1108.8</v>
      </c>
      <c r="CS99" s="31">
        <f t="shared" si="36"/>
        <v>1108.8</v>
      </c>
      <c r="CT99" s="31">
        <f t="shared" si="36"/>
        <v>90</v>
      </c>
      <c r="CU99" s="31">
        <f t="shared" si="36"/>
        <v>90</v>
      </c>
    </row>
    <row r="100" spans="7:99" x14ac:dyDescent="0.2">
      <c r="G100" s="58">
        <v>4700</v>
      </c>
      <c r="H100" s="58">
        <v>4749</v>
      </c>
      <c r="I100" s="38">
        <v>0.47</v>
      </c>
      <c r="J100" s="38"/>
      <c r="AD100" s="58">
        <v>91</v>
      </c>
      <c r="AE100" s="58">
        <v>4212</v>
      </c>
      <c r="AF100" s="58">
        <v>152796</v>
      </c>
      <c r="AP100" s="58" t="s">
        <v>1249</v>
      </c>
      <c r="AQ100" s="58">
        <v>12</v>
      </c>
      <c r="AS100" s="58">
        <f>SUM($AQ$10:AQ100)</f>
        <v>533</v>
      </c>
      <c r="BO100" s="30" t="s">
        <v>1010</v>
      </c>
      <c r="BP100" s="30" t="s">
        <v>1176</v>
      </c>
      <c r="BQ100" s="30" t="s">
        <v>1177</v>
      </c>
      <c r="BR100" s="30" t="s">
        <v>606</v>
      </c>
      <c r="BS100" s="30" t="s">
        <v>586</v>
      </c>
      <c r="BT100" s="30" t="s">
        <v>879</v>
      </c>
      <c r="BU100" s="30" t="s">
        <v>619</v>
      </c>
      <c r="BV100" s="30" t="s">
        <v>1178</v>
      </c>
      <c r="BW100" s="30" t="s">
        <v>1179</v>
      </c>
      <c r="CM100" s="58">
        <v>4</v>
      </c>
      <c r="CN100" s="31">
        <f t="shared" si="36"/>
        <v>5654.4</v>
      </c>
      <c r="CO100" s="31">
        <f t="shared" si="36"/>
        <v>2262</v>
      </c>
      <c r="CP100" s="31">
        <f t="shared" si="36"/>
        <v>2262</v>
      </c>
      <c r="CQ100" s="31">
        <f t="shared" si="36"/>
        <v>23750.400000000001</v>
      </c>
      <c r="CR100" s="31">
        <f t="shared" si="36"/>
        <v>2262</v>
      </c>
      <c r="CS100" s="31">
        <f t="shared" si="36"/>
        <v>2262</v>
      </c>
      <c r="CT100" s="31">
        <f t="shared" si="36"/>
        <v>120</v>
      </c>
      <c r="CU100" s="31">
        <f t="shared" si="36"/>
        <v>120</v>
      </c>
    </row>
    <row r="101" spans="7:99" x14ac:dyDescent="0.2">
      <c r="G101" s="58">
        <v>4750</v>
      </c>
      <c r="H101" s="58">
        <v>4799</v>
      </c>
      <c r="I101" s="38">
        <v>0.47499999999999998</v>
      </c>
      <c r="J101" s="38"/>
      <c r="AD101" s="58">
        <v>92</v>
      </c>
      <c r="AE101" s="58">
        <v>4228</v>
      </c>
      <c r="AF101" s="58">
        <v>157024</v>
      </c>
      <c r="AP101" s="58" t="s">
        <v>1250</v>
      </c>
      <c r="AQ101" s="58">
        <v>12</v>
      </c>
      <c r="AS101" s="58">
        <f>SUM($AQ$10:AQ101)</f>
        <v>545</v>
      </c>
      <c r="BO101" s="58">
        <v>1</v>
      </c>
      <c r="BP101" s="31">
        <f>BP72/5</f>
        <v>0</v>
      </c>
      <c r="BQ101" s="31">
        <f t="shared" ref="BQ101:BW101" si="37">BQ72/5</f>
        <v>0</v>
      </c>
      <c r="BR101" s="31">
        <f t="shared" si="37"/>
        <v>0</v>
      </c>
      <c r="BS101" s="31">
        <f t="shared" si="37"/>
        <v>0</v>
      </c>
      <c r="BT101" s="31">
        <f t="shared" si="37"/>
        <v>0</v>
      </c>
      <c r="BU101" s="31">
        <f t="shared" si="37"/>
        <v>0</v>
      </c>
      <c r="BV101" s="31">
        <f t="shared" si="37"/>
        <v>0</v>
      </c>
      <c r="BW101" s="31">
        <f t="shared" si="37"/>
        <v>0</v>
      </c>
      <c r="CM101" s="58">
        <v>5</v>
      </c>
      <c r="CN101" s="31">
        <f t="shared" si="36"/>
        <v>11088</v>
      </c>
      <c r="CO101" s="31">
        <f t="shared" si="36"/>
        <v>4435.2</v>
      </c>
      <c r="CP101" s="31">
        <f t="shared" si="36"/>
        <v>4435.2</v>
      </c>
      <c r="CQ101" s="31">
        <f t="shared" si="36"/>
        <v>46569.599999999999</v>
      </c>
      <c r="CR101" s="31">
        <f t="shared" si="36"/>
        <v>4435.2</v>
      </c>
      <c r="CS101" s="31">
        <f t="shared" si="36"/>
        <v>4435.2</v>
      </c>
      <c r="CT101" s="31">
        <f t="shared" si="36"/>
        <v>150</v>
      </c>
      <c r="CU101" s="31">
        <f t="shared" si="36"/>
        <v>150</v>
      </c>
    </row>
    <row r="102" spans="7:99" x14ac:dyDescent="0.2">
      <c r="G102" s="58">
        <v>4800</v>
      </c>
      <c r="H102" s="58">
        <v>4849</v>
      </c>
      <c r="I102" s="38">
        <v>0.48</v>
      </c>
      <c r="J102" s="38"/>
      <c r="AD102" s="58">
        <v>93</v>
      </c>
      <c r="AE102" s="58">
        <v>4244</v>
      </c>
      <c r="AF102" s="58">
        <v>161268</v>
      </c>
      <c r="AP102" s="58" t="s">
        <v>1251</v>
      </c>
      <c r="AQ102" s="58">
        <v>12</v>
      </c>
      <c r="AS102" s="58">
        <f>SUM($AQ$10:AQ102)</f>
        <v>557</v>
      </c>
      <c r="BO102" s="58">
        <v>2</v>
      </c>
      <c r="BP102" s="31">
        <f t="shared" ref="BP102:BW117" si="38">BP73/5</f>
        <v>24</v>
      </c>
      <c r="BQ102" s="31">
        <f t="shared" si="38"/>
        <v>9.6</v>
      </c>
      <c r="BR102" s="31">
        <f t="shared" si="38"/>
        <v>9.6</v>
      </c>
      <c r="BS102" s="31">
        <f t="shared" si="38"/>
        <v>106</v>
      </c>
      <c r="BT102" s="31">
        <f t="shared" si="38"/>
        <v>1</v>
      </c>
      <c r="BU102" s="31">
        <f t="shared" si="38"/>
        <v>1</v>
      </c>
      <c r="BV102" s="31">
        <f t="shared" si="38"/>
        <v>9.6</v>
      </c>
      <c r="BW102" s="31">
        <f t="shared" si="38"/>
        <v>9.6</v>
      </c>
      <c r="CM102" s="58">
        <v>6</v>
      </c>
      <c r="CN102" s="31">
        <f t="shared" si="36"/>
        <v>20920.8</v>
      </c>
      <c r="CO102" s="31">
        <f t="shared" si="36"/>
        <v>8368.7999999999993</v>
      </c>
      <c r="CP102" s="31">
        <f t="shared" si="36"/>
        <v>8368.7999999999993</v>
      </c>
      <c r="CQ102" s="31">
        <f t="shared" si="36"/>
        <v>87866.4</v>
      </c>
      <c r="CR102" s="31">
        <f t="shared" si="36"/>
        <v>8368.7999999999993</v>
      </c>
      <c r="CS102" s="31">
        <f t="shared" si="36"/>
        <v>8368.7999999999993</v>
      </c>
      <c r="CT102" s="31">
        <f t="shared" si="36"/>
        <v>180</v>
      </c>
      <c r="CU102" s="31">
        <f t="shared" si="36"/>
        <v>180</v>
      </c>
    </row>
    <row r="103" spans="7:99" x14ac:dyDescent="0.2">
      <c r="G103" s="58">
        <v>4850</v>
      </c>
      <c r="H103" s="58">
        <v>4899</v>
      </c>
      <c r="I103" s="38">
        <v>0.48499999999999999</v>
      </c>
      <c r="J103" s="38"/>
      <c r="AD103" s="58">
        <v>94</v>
      </c>
      <c r="AE103" s="58">
        <v>4261</v>
      </c>
      <c r="AF103" s="58">
        <v>165529</v>
      </c>
      <c r="AP103" s="58" t="s">
        <v>1252</v>
      </c>
      <c r="AQ103" s="58">
        <v>12</v>
      </c>
      <c r="AS103" s="58">
        <f>SUM($AQ$10:AQ103)</f>
        <v>569</v>
      </c>
      <c r="BO103" s="58">
        <v>3</v>
      </c>
      <c r="BP103" s="31">
        <f t="shared" si="38"/>
        <v>48</v>
      </c>
      <c r="BQ103" s="31">
        <f t="shared" si="38"/>
        <v>19.2</v>
      </c>
      <c r="BR103" s="31">
        <f t="shared" si="38"/>
        <v>19.2</v>
      </c>
      <c r="BS103" s="31">
        <f t="shared" si="38"/>
        <v>212</v>
      </c>
      <c r="BT103" s="31">
        <f t="shared" si="38"/>
        <v>2</v>
      </c>
      <c r="BU103" s="31">
        <f t="shared" si="38"/>
        <v>2</v>
      </c>
      <c r="BV103" s="31">
        <f t="shared" si="38"/>
        <v>19.2</v>
      </c>
      <c r="BW103" s="31">
        <f t="shared" si="38"/>
        <v>19.2</v>
      </c>
    </row>
    <row r="104" spans="7:99" x14ac:dyDescent="0.2">
      <c r="G104" s="58">
        <v>4900</v>
      </c>
      <c r="H104" s="58">
        <v>4949</v>
      </c>
      <c r="I104" s="38">
        <v>0.49</v>
      </c>
      <c r="J104" s="38"/>
      <c r="AD104" s="58">
        <v>95</v>
      </c>
      <c r="AE104" s="58">
        <v>4271</v>
      </c>
      <c r="AF104" s="58">
        <v>169800</v>
      </c>
      <c r="AP104" s="58" t="s">
        <v>1253</v>
      </c>
      <c r="AQ104" s="58">
        <v>12</v>
      </c>
      <c r="AS104" s="58">
        <f>SUM($AQ$10:AQ104)</f>
        <v>581</v>
      </c>
      <c r="BO104" s="58">
        <v>4</v>
      </c>
      <c r="BP104" s="31">
        <f t="shared" si="38"/>
        <v>72</v>
      </c>
      <c r="BQ104" s="31">
        <f t="shared" si="38"/>
        <v>28.8</v>
      </c>
      <c r="BR104" s="31">
        <f t="shared" si="38"/>
        <v>28.8</v>
      </c>
      <c r="BS104" s="31">
        <f t="shared" si="38"/>
        <v>318</v>
      </c>
      <c r="BT104" s="31">
        <f t="shared" si="38"/>
        <v>3</v>
      </c>
      <c r="BU104" s="31">
        <f t="shared" si="38"/>
        <v>3</v>
      </c>
      <c r="BV104" s="31">
        <f t="shared" si="38"/>
        <v>28.8</v>
      </c>
      <c r="BW104" s="31">
        <f t="shared" si="38"/>
        <v>28.8</v>
      </c>
    </row>
    <row r="105" spans="7:99" x14ac:dyDescent="0.2">
      <c r="G105" s="58">
        <v>4950</v>
      </c>
      <c r="H105" s="58">
        <v>4999</v>
      </c>
      <c r="I105" s="38">
        <v>0.495</v>
      </c>
      <c r="J105" s="38"/>
      <c r="AD105" s="58">
        <v>96</v>
      </c>
      <c r="AE105" s="58">
        <v>4288</v>
      </c>
      <c r="AF105" s="58">
        <v>174088</v>
      </c>
      <c r="AP105" s="58" t="s">
        <v>1254</v>
      </c>
      <c r="AQ105" s="58">
        <v>12</v>
      </c>
      <c r="AS105" s="58">
        <f>SUM($AQ$10:AQ105)</f>
        <v>593</v>
      </c>
      <c r="BO105" s="58">
        <v>5</v>
      </c>
      <c r="BP105" s="31">
        <f t="shared" si="38"/>
        <v>96</v>
      </c>
      <c r="BQ105" s="31">
        <f t="shared" si="38"/>
        <v>38.4</v>
      </c>
      <c r="BR105" s="31">
        <f t="shared" si="38"/>
        <v>38.4</v>
      </c>
      <c r="BS105" s="31">
        <f t="shared" si="38"/>
        <v>424</v>
      </c>
      <c r="BT105" s="31">
        <f t="shared" si="38"/>
        <v>4</v>
      </c>
      <c r="BU105" s="31">
        <f t="shared" si="38"/>
        <v>4</v>
      </c>
      <c r="BV105" s="31">
        <f t="shared" si="38"/>
        <v>38.4</v>
      </c>
      <c r="BW105" s="31">
        <f t="shared" si="38"/>
        <v>38.4</v>
      </c>
    </row>
    <row r="106" spans="7:99" x14ac:dyDescent="0.2">
      <c r="G106" s="58">
        <v>5000</v>
      </c>
      <c r="H106" s="58">
        <v>5049</v>
      </c>
      <c r="I106" s="38">
        <v>0.5</v>
      </c>
      <c r="J106" s="38"/>
      <c r="AD106" s="58">
        <v>97</v>
      </c>
      <c r="AE106" s="58">
        <v>4298</v>
      </c>
      <c r="AF106" s="58">
        <v>178386</v>
      </c>
      <c r="AP106" s="58" t="s">
        <v>1255</v>
      </c>
      <c r="AQ106" s="58">
        <v>12</v>
      </c>
      <c r="AS106" s="58">
        <f>SUM($AQ$10:AQ106)</f>
        <v>605</v>
      </c>
      <c r="BO106" s="58">
        <v>6</v>
      </c>
      <c r="BP106" s="31">
        <f t="shared" si="38"/>
        <v>120</v>
      </c>
      <c r="BQ106" s="31">
        <f t="shared" si="38"/>
        <v>48</v>
      </c>
      <c r="BR106" s="31">
        <f t="shared" si="38"/>
        <v>48</v>
      </c>
      <c r="BS106" s="31">
        <f t="shared" si="38"/>
        <v>530</v>
      </c>
      <c r="BT106" s="31">
        <f t="shared" si="38"/>
        <v>5</v>
      </c>
      <c r="BU106" s="31">
        <f t="shared" si="38"/>
        <v>5</v>
      </c>
      <c r="BV106" s="31">
        <f t="shared" si="38"/>
        <v>48</v>
      </c>
      <c r="BW106" s="31">
        <f t="shared" si="38"/>
        <v>48</v>
      </c>
    </row>
    <row r="107" spans="7:99" x14ac:dyDescent="0.2">
      <c r="G107" s="58">
        <v>5050</v>
      </c>
      <c r="H107" s="58">
        <v>5099</v>
      </c>
      <c r="I107" s="38">
        <v>0.505</v>
      </c>
      <c r="J107" s="38"/>
      <c r="AD107" s="58">
        <v>98</v>
      </c>
      <c r="AE107" s="58">
        <v>4309</v>
      </c>
      <c r="AF107" s="58">
        <v>182695</v>
      </c>
      <c r="AP107" s="58" t="s">
        <v>1256</v>
      </c>
      <c r="AQ107" s="58">
        <v>12</v>
      </c>
      <c r="AS107" s="58">
        <f>SUM($AQ$10:AQ107)</f>
        <v>617</v>
      </c>
      <c r="BO107" s="58">
        <v>7</v>
      </c>
      <c r="BP107" s="31">
        <f t="shared" si="38"/>
        <v>144</v>
      </c>
      <c r="BQ107" s="31">
        <f t="shared" si="38"/>
        <v>57.6</v>
      </c>
      <c r="BR107" s="31">
        <f t="shared" si="38"/>
        <v>57.6</v>
      </c>
      <c r="BS107" s="31">
        <f t="shared" si="38"/>
        <v>636</v>
      </c>
      <c r="BT107" s="31">
        <f t="shared" si="38"/>
        <v>6</v>
      </c>
      <c r="BU107" s="31">
        <f t="shared" si="38"/>
        <v>6</v>
      </c>
      <c r="BV107" s="31">
        <f t="shared" si="38"/>
        <v>57.6</v>
      </c>
      <c r="BW107" s="31">
        <f t="shared" si="38"/>
        <v>57.6</v>
      </c>
    </row>
    <row r="108" spans="7:99" x14ac:dyDescent="0.2">
      <c r="G108" s="58">
        <v>5100</v>
      </c>
      <c r="H108" s="58">
        <v>5149</v>
      </c>
      <c r="I108" s="38">
        <v>0.51</v>
      </c>
      <c r="J108" s="38"/>
      <c r="AD108" s="58">
        <v>99</v>
      </c>
      <c r="AE108" s="58">
        <v>4325</v>
      </c>
      <c r="AF108" s="58">
        <v>187020</v>
      </c>
      <c r="AP108" s="58" t="s">
        <v>1257</v>
      </c>
      <c r="AQ108" s="58">
        <v>12</v>
      </c>
      <c r="AS108" s="58">
        <f>SUM($AQ$10:AQ108)</f>
        <v>629</v>
      </c>
      <c r="BO108" s="58">
        <v>8</v>
      </c>
      <c r="BP108" s="31">
        <f t="shared" si="38"/>
        <v>168</v>
      </c>
      <c r="BQ108" s="31">
        <f t="shared" si="38"/>
        <v>67.2</v>
      </c>
      <c r="BR108" s="31">
        <f t="shared" si="38"/>
        <v>67.2</v>
      </c>
      <c r="BS108" s="31">
        <f t="shared" si="38"/>
        <v>742</v>
      </c>
      <c r="BT108" s="31">
        <f t="shared" si="38"/>
        <v>7</v>
      </c>
      <c r="BU108" s="31">
        <f t="shared" si="38"/>
        <v>7</v>
      </c>
      <c r="BV108" s="31">
        <f t="shared" si="38"/>
        <v>67.2</v>
      </c>
      <c r="BW108" s="31">
        <f t="shared" si="38"/>
        <v>67.2</v>
      </c>
    </row>
    <row r="109" spans="7:99" x14ac:dyDescent="0.2">
      <c r="G109" s="58">
        <v>5150</v>
      </c>
      <c r="H109" s="58">
        <v>5199</v>
      </c>
      <c r="I109" s="38">
        <v>0.51500000000000001</v>
      </c>
      <c r="J109" s="38"/>
      <c r="AD109" s="58">
        <v>100</v>
      </c>
      <c r="AE109" s="58">
        <v>4336</v>
      </c>
      <c r="AF109" s="58">
        <v>191356</v>
      </c>
      <c r="BO109" s="58">
        <v>9</v>
      </c>
      <c r="BP109" s="31">
        <f t="shared" si="38"/>
        <v>192</v>
      </c>
      <c r="BQ109" s="31">
        <f t="shared" si="38"/>
        <v>76.8</v>
      </c>
      <c r="BR109" s="31">
        <f t="shared" si="38"/>
        <v>76.8</v>
      </c>
      <c r="BS109" s="31">
        <f t="shared" si="38"/>
        <v>848</v>
      </c>
      <c r="BT109" s="31">
        <f t="shared" si="38"/>
        <v>8</v>
      </c>
      <c r="BU109" s="31">
        <f t="shared" si="38"/>
        <v>8</v>
      </c>
      <c r="BV109" s="31">
        <f t="shared" si="38"/>
        <v>76.8</v>
      </c>
      <c r="BW109" s="31">
        <f t="shared" si="38"/>
        <v>76.8</v>
      </c>
    </row>
    <row r="110" spans="7:99" x14ac:dyDescent="0.2">
      <c r="G110" s="58">
        <v>5200</v>
      </c>
      <c r="H110" s="58">
        <v>5249</v>
      </c>
      <c r="I110" s="38">
        <v>0.52</v>
      </c>
      <c r="J110" s="38"/>
      <c r="BO110" s="58">
        <v>10</v>
      </c>
      <c r="BP110" s="31">
        <f t="shared" si="38"/>
        <v>216</v>
      </c>
      <c r="BQ110" s="31">
        <f t="shared" si="38"/>
        <v>86.4</v>
      </c>
      <c r="BR110" s="31">
        <f t="shared" si="38"/>
        <v>86.4</v>
      </c>
      <c r="BS110" s="31">
        <f t="shared" si="38"/>
        <v>954</v>
      </c>
      <c r="BT110" s="31">
        <f t="shared" si="38"/>
        <v>9</v>
      </c>
      <c r="BU110" s="31">
        <f t="shared" si="38"/>
        <v>9</v>
      </c>
      <c r="BV110" s="31">
        <f t="shared" si="38"/>
        <v>86.4</v>
      </c>
      <c r="BW110" s="31">
        <f t="shared" si="38"/>
        <v>86.4</v>
      </c>
    </row>
    <row r="111" spans="7:99" x14ac:dyDescent="0.2">
      <c r="G111" s="58">
        <v>5250</v>
      </c>
      <c r="H111" s="58">
        <v>5299</v>
      </c>
      <c r="I111" s="38">
        <v>0.52500000000000002</v>
      </c>
      <c r="J111" s="38"/>
      <c r="BO111" s="58">
        <v>11</v>
      </c>
      <c r="BP111" s="31">
        <f t="shared" si="38"/>
        <v>240</v>
      </c>
      <c r="BQ111" s="31">
        <f t="shared" si="38"/>
        <v>96</v>
      </c>
      <c r="BR111" s="31">
        <f t="shared" si="38"/>
        <v>96</v>
      </c>
      <c r="BS111" s="31">
        <f t="shared" si="38"/>
        <v>1060</v>
      </c>
      <c r="BT111" s="31">
        <f t="shared" si="38"/>
        <v>10</v>
      </c>
      <c r="BU111" s="31">
        <f t="shared" si="38"/>
        <v>10</v>
      </c>
      <c r="BV111" s="31">
        <f t="shared" si="38"/>
        <v>96</v>
      </c>
      <c r="BW111" s="31">
        <f t="shared" si="38"/>
        <v>96</v>
      </c>
    </row>
    <row r="112" spans="7:99" x14ac:dyDescent="0.2">
      <c r="G112" s="58">
        <v>5300</v>
      </c>
      <c r="H112" s="58">
        <v>5349</v>
      </c>
      <c r="I112" s="38">
        <v>0.53</v>
      </c>
      <c r="J112" s="38"/>
      <c r="BO112" s="58">
        <v>12</v>
      </c>
      <c r="BP112" s="31">
        <f t="shared" si="38"/>
        <v>264</v>
      </c>
      <c r="BQ112" s="31">
        <f t="shared" si="38"/>
        <v>105.6</v>
      </c>
      <c r="BR112" s="31">
        <f t="shared" si="38"/>
        <v>105.6</v>
      </c>
      <c r="BS112" s="31">
        <f t="shared" si="38"/>
        <v>1166</v>
      </c>
      <c r="BT112" s="31">
        <f t="shared" si="38"/>
        <v>11</v>
      </c>
      <c r="BU112" s="31">
        <f t="shared" si="38"/>
        <v>11</v>
      </c>
      <c r="BV112" s="31">
        <f t="shared" si="38"/>
        <v>105.6</v>
      </c>
      <c r="BW112" s="31">
        <f t="shared" si="38"/>
        <v>105.6</v>
      </c>
    </row>
    <row r="113" spans="7:75" x14ac:dyDescent="0.2">
      <c r="G113" s="58">
        <v>5350</v>
      </c>
      <c r="H113" s="58">
        <v>5399</v>
      </c>
      <c r="I113" s="38">
        <v>0.53500000000000003</v>
      </c>
      <c r="J113" s="38"/>
      <c r="BO113" s="58">
        <v>13</v>
      </c>
      <c r="BP113" s="31">
        <f t="shared" si="38"/>
        <v>288</v>
      </c>
      <c r="BQ113" s="31">
        <f t="shared" si="38"/>
        <v>115.2</v>
      </c>
      <c r="BR113" s="31">
        <f t="shared" si="38"/>
        <v>115.2</v>
      </c>
      <c r="BS113" s="31">
        <f t="shared" si="38"/>
        <v>1272</v>
      </c>
      <c r="BT113" s="31">
        <f t="shared" si="38"/>
        <v>12</v>
      </c>
      <c r="BU113" s="31">
        <f t="shared" si="38"/>
        <v>12</v>
      </c>
      <c r="BV113" s="31">
        <f t="shared" si="38"/>
        <v>115.2</v>
      </c>
      <c r="BW113" s="31">
        <f t="shared" si="38"/>
        <v>115.2</v>
      </c>
    </row>
    <row r="114" spans="7:75" x14ac:dyDescent="0.2">
      <c r="G114" s="58">
        <v>5400</v>
      </c>
      <c r="H114" s="58">
        <v>5449</v>
      </c>
      <c r="I114" s="38">
        <v>0.54</v>
      </c>
      <c r="J114" s="38"/>
      <c r="BO114" s="58">
        <v>14</v>
      </c>
      <c r="BP114" s="31">
        <f t="shared" si="38"/>
        <v>312</v>
      </c>
      <c r="BQ114" s="31">
        <f t="shared" si="38"/>
        <v>124.8</v>
      </c>
      <c r="BR114" s="31">
        <f t="shared" si="38"/>
        <v>124.8</v>
      </c>
      <c r="BS114" s="31">
        <f t="shared" si="38"/>
        <v>1378</v>
      </c>
      <c r="BT114" s="31">
        <f t="shared" si="38"/>
        <v>13</v>
      </c>
      <c r="BU114" s="31">
        <f t="shared" si="38"/>
        <v>13</v>
      </c>
      <c r="BV114" s="31">
        <f t="shared" si="38"/>
        <v>124.8</v>
      </c>
      <c r="BW114" s="31">
        <f t="shared" si="38"/>
        <v>124.8</v>
      </c>
    </row>
    <row r="115" spans="7:75" x14ac:dyDescent="0.2">
      <c r="G115" s="58">
        <v>5450</v>
      </c>
      <c r="H115" s="58">
        <v>5499</v>
      </c>
      <c r="I115" s="38">
        <v>0.54500000000000004</v>
      </c>
      <c r="J115" s="38"/>
      <c r="BO115" s="58">
        <v>15</v>
      </c>
      <c r="BP115" s="31">
        <f t="shared" si="38"/>
        <v>336</v>
      </c>
      <c r="BQ115" s="31">
        <f t="shared" si="38"/>
        <v>134.4</v>
      </c>
      <c r="BR115" s="31">
        <f t="shared" si="38"/>
        <v>134.4</v>
      </c>
      <c r="BS115" s="31">
        <f t="shared" si="38"/>
        <v>1484</v>
      </c>
      <c r="BT115" s="31">
        <f t="shared" si="38"/>
        <v>14</v>
      </c>
      <c r="BU115" s="31">
        <f t="shared" si="38"/>
        <v>14</v>
      </c>
      <c r="BV115" s="31">
        <f t="shared" si="38"/>
        <v>134.4</v>
      </c>
      <c r="BW115" s="31">
        <f t="shared" si="38"/>
        <v>134.4</v>
      </c>
    </row>
    <row r="116" spans="7:75" x14ac:dyDescent="0.2">
      <c r="G116" s="58">
        <v>5500</v>
      </c>
      <c r="H116" s="58">
        <v>5549</v>
      </c>
      <c r="I116" s="38">
        <v>0.55000000000000004</v>
      </c>
      <c r="J116" s="38"/>
      <c r="BO116" s="58">
        <v>16</v>
      </c>
      <c r="BP116" s="31">
        <f t="shared" si="38"/>
        <v>360</v>
      </c>
      <c r="BQ116" s="31">
        <f t="shared" si="38"/>
        <v>144</v>
      </c>
      <c r="BR116" s="31">
        <f t="shared" si="38"/>
        <v>144</v>
      </c>
      <c r="BS116" s="31">
        <f t="shared" si="38"/>
        <v>1590</v>
      </c>
      <c r="BT116" s="31">
        <f t="shared" si="38"/>
        <v>15</v>
      </c>
      <c r="BU116" s="31">
        <f t="shared" si="38"/>
        <v>15</v>
      </c>
      <c r="BV116" s="31">
        <f t="shared" si="38"/>
        <v>144</v>
      </c>
      <c r="BW116" s="31">
        <f t="shared" si="38"/>
        <v>144</v>
      </c>
    </row>
    <row r="117" spans="7:75" x14ac:dyDescent="0.2">
      <c r="G117" s="58">
        <v>5550</v>
      </c>
      <c r="H117" s="58">
        <v>5599</v>
      </c>
      <c r="I117" s="38">
        <v>0.55500000000000005</v>
      </c>
      <c r="J117" s="38"/>
      <c r="BO117" s="58">
        <v>17</v>
      </c>
      <c r="BP117" s="31">
        <f t="shared" si="38"/>
        <v>384</v>
      </c>
      <c r="BQ117" s="31">
        <f t="shared" si="38"/>
        <v>153.6</v>
      </c>
      <c r="BR117" s="31">
        <f t="shared" si="38"/>
        <v>153.6</v>
      </c>
      <c r="BS117" s="31">
        <f t="shared" si="38"/>
        <v>1696</v>
      </c>
      <c r="BT117" s="31">
        <f t="shared" si="38"/>
        <v>16</v>
      </c>
      <c r="BU117" s="31">
        <f t="shared" si="38"/>
        <v>16</v>
      </c>
      <c r="BV117" s="31">
        <f t="shared" si="38"/>
        <v>153.6</v>
      </c>
      <c r="BW117" s="31">
        <f t="shared" si="38"/>
        <v>153.6</v>
      </c>
    </row>
    <row r="118" spans="7:75" x14ac:dyDescent="0.2">
      <c r="G118" s="58">
        <v>5600</v>
      </c>
      <c r="H118" s="58">
        <v>5649</v>
      </c>
      <c r="I118" s="38">
        <v>0.56000000000000005</v>
      </c>
      <c r="J118" s="38"/>
      <c r="BO118" s="58">
        <v>18</v>
      </c>
      <c r="BP118" s="31">
        <f t="shared" ref="BP118:BW125" si="39">BP89/5</f>
        <v>408</v>
      </c>
      <c r="BQ118" s="31">
        <f t="shared" si="39"/>
        <v>163.19999999999999</v>
      </c>
      <c r="BR118" s="31">
        <f t="shared" si="39"/>
        <v>163.19999999999999</v>
      </c>
      <c r="BS118" s="31">
        <f t="shared" si="39"/>
        <v>1802</v>
      </c>
      <c r="BT118" s="31">
        <f t="shared" si="39"/>
        <v>17</v>
      </c>
      <c r="BU118" s="31">
        <f t="shared" si="39"/>
        <v>17</v>
      </c>
      <c r="BV118" s="31">
        <f t="shared" si="39"/>
        <v>163.19999999999999</v>
      </c>
      <c r="BW118" s="31">
        <f t="shared" si="39"/>
        <v>163.19999999999999</v>
      </c>
    </row>
    <row r="119" spans="7:75" x14ac:dyDescent="0.2">
      <c r="G119" s="58">
        <v>5650</v>
      </c>
      <c r="H119" s="58">
        <v>5699</v>
      </c>
      <c r="I119" s="38">
        <v>0.56499999999999995</v>
      </c>
      <c r="J119" s="38"/>
      <c r="BO119" s="58">
        <v>19</v>
      </c>
      <c r="BP119" s="31">
        <f t="shared" si="39"/>
        <v>432</v>
      </c>
      <c r="BQ119" s="31">
        <f t="shared" si="39"/>
        <v>172.8</v>
      </c>
      <c r="BR119" s="31">
        <f t="shared" si="39"/>
        <v>172.8</v>
      </c>
      <c r="BS119" s="31">
        <f t="shared" si="39"/>
        <v>1908</v>
      </c>
      <c r="BT119" s="31">
        <f t="shared" si="39"/>
        <v>18</v>
      </c>
      <c r="BU119" s="31">
        <f t="shared" si="39"/>
        <v>18</v>
      </c>
      <c r="BV119" s="31">
        <f t="shared" si="39"/>
        <v>172.8</v>
      </c>
      <c r="BW119" s="31">
        <f t="shared" si="39"/>
        <v>172.8</v>
      </c>
    </row>
    <row r="120" spans="7:75" x14ac:dyDescent="0.2">
      <c r="G120" s="58">
        <v>5700</v>
      </c>
      <c r="H120" s="58">
        <v>5749</v>
      </c>
      <c r="I120" s="38">
        <v>0.56999999999999995</v>
      </c>
      <c r="J120" s="38"/>
      <c r="BO120" s="58">
        <v>20</v>
      </c>
      <c r="BP120" s="31">
        <f t="shared" si="39"/>
        <v>456</v>
      </c>
      <c r="BQ120" s="31">
        <f t="shared" si="39"/>
        <v>182.4</v>
      </c>
      <c r="BR120" s="31">
        <f t="shared" si="39"/>
        <v>182.4</v>
      </c>
      <c r="BS120" s="31">
        <f t="shared" si="39"/>
        <v>2014</v>
      </c>
      <c r="BT120" s="31">
        <f t="shared" si="39"/>
        <v>19</v>
      </c>
      <c r="BU120" s="31">
        <f t="shared" si="39"/>
        <v>19</v>
      </c>
      <c r="BV120" s="31">
        <f t="shared" si="39"/>
        <v>182.4</v>
      </c>
      <c r="BW120" s="31">
        <f t="shared" si="39"/>
        <v>182.4</v>
      </c>
    </row>
    <row r="121" spans="7:75" x14ac:dyDescent="0.2">
      <c r="G121" s="58">
        <v>5750</v>
      </c>
      <c r="H121" s="58">
        <v>5799</v>
      </c>
      <c r="I121" s="38">
        <v>0.57499999999999996</v>
      </c>
      <c r="J121" s="38"/>
      <c r="BO121" s="58">
        <v>21</v>
      </c>
      <c r="BP121" s="31">
        <f t="shared" si="39"/>
        <v>480</v>
      </c>
      <c r="BQ121" s="31">
        <f t="shared" si="39"/>
        <v>192</v>
      </c>
      <c r="BR121" s="31">
        <f t="shared" si="39"/>
        <v>192</v>
      </c>
      <c r="BS121" s="31">
        <f t="shared" si="39"/>
        <v>2120</v>
      </c>
      <c r="BT121" s="31">
        <f t="shared" si="39"/>
        <v>20</v>
      </c>
      <c r="BU121" s="31">
        <f t="shared" si="39"/>
        <v>20</v>
      </c>
      <c r="BV121" s="31">
        <f t="shared" si="39"/>
        <v>192</v>
      </c>
      <c r="BW121" s="31">
        <f t="shared" si="39"/>
        <v>192</v>
      </c>
    </row>
    <row r="122" spans="7:75" x14ac:dyDescent="0.2">
      <c r="G122" s="58">
        <v>5800</v>
      </c>
      <c r="H122" s="58">
        <v>5849</v>
      </c>
      <c r="I122" s="38">
        <v>0.57999999999999996</v>
      </c>
      <c r="J122" s="38"/>
      <c r="BO122" s="58">
        <v>22</v>
      </c>
      <c r="BP122" s="31">
        <f t="shared" si="39"/>
        <v>504</v>
      </c>
      <c r="BQ122" s="31">
        <f t="shared" si="39"/>
        <v>201.6</v>
      </c>
      <c r="BR122" s="31">
        <f t="shared" si="39"/>
        <v>201.6</v>
      </c>
      <c r="BS122" s="31">
        <f t="shared" si="39"/>
        <v>2226</v>
      </c>
      <c r="BT122" s="31">
        <f t="shared" si="39"/>
        <v>21</v>
      </c>
      <c r="BU122" s="31">
        <f t="shared" si="39"/>
        <v>21</v>
      </c>
      <c r="BV122" s="31">
        <f t="shared" si="39"/>
        <v>201.6</v>
      </c>
      <c r="BW122" s="31">
        <f t="shared" si="39"/>
        <v>201.6</v>
      </c>
    </row>
    <row r="123" spans="7:75" x14ac:dyDescent="0.2">
      <c r="G123" s="58">
        <v>5850</v>
      </c>
      <c r="H123" s="58">
        <v>5899</v>
      </c>
      <c r="I123" s="38">
        <v>0.58499999999999996</v>
      </c>
      <c r="J123" s="38"/>
      <c r="BO123" s="58">
        <v>23</v>
      </c>
      <c r="BP123" s="31">
        <f t="shared" si="39"/>
        <v>528</v>
      </c>
      <c r="BQ123" s="31">
        <f t="shared" si="39"/>
        <v>211.2</v>
      </c>
      <c r="BR123" s="31">
        <f t="shared" si="39"/>
        <v>211.2</v>
      </c>
      <c r="BS123" s="31">
        <f t="shared" si="39"/>
        <v>2332</v>
      </c>
      <c r="BT123" s="31">
        <f t="shared" si="39"/>
        <v>22</v>
      </c>
      <c r="BU123" s="31">
        <f t="shared" si="39"/>
        <v>22</v>
      </c>
      <c r="BV123" s="31">
        <f t="shared" si="39"/>
        <v>211.2</v>
      </c>
      <c r="BW123" s="31">
        <f t="shared" si="39"/>
        <v>211.2</v>
      </c>
    </row>
    <row r="124" spans="7:75" x14ac:dyDescent="0.2">
      <c r="G124" s="58">
        <v>5900</v>
      </c>
      <c r="H124" s="58">
        <v>5949</v>
      </c>
      <c r="I124" s="38">
        <v>0.59</v>
      </c>
      <c r="J124" s="38"/>
      <c r="BO124" s="58">
        <v>24</v>
      </c>
      <c r="BP124" s="31">
        <f t="shared" si="39"/>
        <v>552</v>
      </c>
      <c r="BQ124" s="31">
        <f t="shared" si="39"/>
        <v>220.8</v>
      </c>
      <c r="BR124" s="31">
        <f t="shared" si="39"/>
        <v>220.8</v>
      </c>
      <c r="BS124" s="31">
        <f t="shared" si="39"/>
        <v>2438</v>
      </c>
      <c r="BT124" s="31">
        <f t="shared" si="39"/>
        <v>23</v>
      </c>
      <c r="BU124" s="31">
        <f t="shared" si="39"/>
        <v>23</v>
      </c>
      <c r="BV124" s="31">
        <f t="shared" si="39"/>
        <v>220.8</v>
      </c>
      <c r="BW124" s="31">
        <f t="shared" si="39"/>
        <v>220.8</v>
      </c>
    </row>
    <row r="125" spans="7:75" x14ac:dyDescent="0.2">
      <c r="G125" s="58">
        <v>5950</v>
      </c>
      <c r="H125" s="58">
        <v>5999</v>
      </c>
      <c r="I125" s="38">
        <v>0.59499999999999997</v>
      </c>
      <c r="J125" s="38"/>
      <c r="BO125" s="58">
        <v>25</v>
      </c>
      <c r="BP125" s="31">
        <f t="shared" si="39"/>
        <v>576</v>
      </c>
      <c r="BQ125" s="31">
        <f t="shared" si="39"/>
        <v>230.4</v>
      </c>
      <c r="BR125" s="31">
        <f t="shared" si="39"/>
        <v>230.4</v>
      </c>
      <c r="BS125" s="31">
        <f t="shared" si="39"/>
        <v>2544</v>
      </c>
      <c r="BT125" s="31">
        <f t="shared" si="39"/>
        <v>24</v>
      </c>
      <c r="BU125" s="31">
        <f t="shared" si="39"/>
        <v>24</v>
      </c>
      <c r="BV125" s="31">
        <f t="shared" si="39"/>
        <v>230.4</v>
      </c>
      <c r="BW125" s="31">
        <f t="shared" si="39"/>
        <v>230.4</v>
      </c>
    </row>
    <row r="126" spans="7:75" x14ac:dyDescent="0.2">
      <c r="G126" s="58">
        <v>6000</v>
      </c>
      <c r="H126" s="58">
        <v>999999</v>
      </c>
      <c r="I126" s="38">
        <v>0.6</v>
      </c>
      <c r="J126" s="38"/>
    </row>
  </sheetData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B2:AJ106"/>
  <sheetViews>
    <sheetView workbookViewId="0">
      <pane ySplit="3" topLeftCell="A4" activePane="bottomLeft" state="frozen"/>
      <selection activeCell="F1" sqref="F1"/>
      <selection pane="bottomLeft" activeCell="D20" sqref="D20:R26"/>
    </sheetView>
  </sheetViews>
  <sheetFormatPr defaultRowHeight="14.25" x14ac:dyDescent="0.2"/>
  <sheetData>
    <row r="2" spans="2:18" x14ac:dyDescent="0.2">
      <c r="E2" t="s">
        <v>7</v>
      </c>
      <c r="F2" t="s">
        <v>15</v>
      </c>
      <c r="G2" t="s">
        <v>17</v>
      </c>
      <c r="H2" t="s">
        <v>18</v>
      </c>
      <c r="I2" t="s">
        <v>0</v>
      </c>
      <c r="J2" t="s">
        <v>1</v>
      </c>
      <c r="K2" t="s">
        <v>2</v>
      </c>
      <c r="L2" t="s">
        <v>3</v>
      </c>
      <c r="M2" t="s">
        <v>4</v>
      </c>
      <c r="N2" t="s">
        <v>5</v>
      </c>
      <c r="O2" t="s">
        <v>13</v>
      </c>
      <c r="P2" t="s">
        <v>22</v>
      </c>
      <c r="Q2" t="s">
        <v>11</v>
      </c>
      <c r="R2" t="s">
        <v>12</v>
      </c>
    </row>
    <row r="4" spans="2:18" x14ac:dyDescent="0.2">
      <c r="B4" s="68" t="s">
        <v>48</v>
      </c>
      <c r="C4" t="s">
        <v>8</v>
      </c>
      <c r="D4">
        <v>1</v>
      </c>
      <c r="E4">
        <v>93</v>
      </c>
      <c r="F4">
        <v>26</v>
      </c>
      <c r="G4">
        <v>14</v>
      </c>
      <c r="H4">
        <v>9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10</v>
      </c>
      <c r="P4">
        <v>0</v>
      </c>
      <c r="Q4">
        <v>7.25</v>
      </c>
      <c r="R4">
        <v>7.25</v>
      </c>
    </row>
    <row r="5" spans="2:18" x14ac:dyDescent="0.2">
      <c r="B5" s="68"/>
      <c r="C5" t="s">
        <v>8</v>
      </c>
      <c r="D5">
        <v>2</v>
      </c>
      <c r="E5">
        <v>139</v>
      </c>
      <c r="F5">
        <v>38</v>
      </c>
      <c r="G5">
        <v>21</v>
      </c>
      <c r="H5">
        <v>14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15</v>
      </c>
      <c r="P5">
        <v>0</v>
      </c>
      <c r="Q5">
        <v>10.88</v>
      </c>
      <c r="R5">
        <v>10.88</v>
      </c>
    </row>
    <row r="6" spans="2:18" x14ac:dyDescent="0.2">
      <c r="B6" s="68"/>
      <c r="C6" t="s">
        <v>8</v>
      </c>
      <c r="D6">
        <v>3</v>
      </c>
      <c r="E6">
        <v>186</v>
      </c>
      <c r="F6">
        <v>51</v>
      </c>
      <c r="G6">
        <v>28</v>
      </c>
      <c r="H6">
        <v>19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20</v>
      </c>
      <c r="P6">
        <v>0</v>
      </c>
      <c r="Q6">
        <v>14.5</v>
      </c>
      <c r="R6">
        <v>14.5</v>
      </c>
    </row>
    <row r="7" spans="2:18" x14ac:dyDescent="0.2">
      <c r="B7" s="68"/>
      <c r="C7" t="s">
        <v>8</v>
      </c>
      <c r="D7">
        <v>4</v>
      </c>
      <c r="E7">
        <v>232</v>
      </c>
      <c r="F7">
        <v>64</v>
      </c>
      <c r="G7">
        <v>35</v>
      </c>
      <c r="H7">
        <v>23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25</v>
      </c>
      <c r="P7">
        <v>0</v>
      </c>
      <c r="Q7">
        <v>18.13</v>
      </c>
      <c r="R7">
        <v>18.13</v>
      </c>
    </row>
    <row r="8" spans="2:18" x14ac:dyDescent="0.2">
      <c r="B8" s="68"/>
      <c r="C8" t="s">
        <v>8</v>
      </c>
      <c r="D8">
        <v>5</v>
      </c>
      <c r="E8">
        <v>270</v>
      </c>
      <c r="F8">
        <v>74</v>
      </c>
      <c r="G8">
        <v>40</v>
      </c>
      <c r="H8">
        <v>27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30</v>
      </c>
      <c r="P8">
        <v>0</v>
      </c>
      <c r="Q8">
        <v>21.75</v>
      </c>
      <c r="R8">
        <v>21.75</v>
      </c>
    </row>
    <row r="9" spans="2:18" x14ac:dyDescent="0.2">
      <c r="B9" s="68"/>
      <c r="C9" t="s">
        <v>8</v>
      </c>
      <c r="D9">
        <v>6</v>
      </c>
      <c r="E9">
        <v>348</v>
      </c>
      <c r="F9">
        <v>96</v>
      </c>
      <c r="G9">
        <v>52</v>
      </c>
      <c r="H9">
        <v>35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60</v>
      </c>
      <c r="P9">
        <v>0</v>
      </c>
      <c r="Q9">
        <v>3.15</v>
      </c>
      <c r="R9">
        <v>3.15</v>
      </c>
    </row>
    <row r="10" spans="2:18" x14ac:dyDescent="0.2">
      <c r="B10" s="68"/>
      <c r="C10" t="s">
        <v>8</v>
      </c>
      <c r="D10">
        <v>7</v>
      </c>
      <c r="E10">
        <v>421</v>
      </c>
      <c r="F10">
        <v>116</v>
      </c>
      <c r="G10">
        <v>63</v>
      </c>
      <c r="H10">
        <v>42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100</v>
      </c>
      <c r="P10">
        <v>0</v>
      </c>
      <c r="Q10">
        <v>4.7300000000000004</v>
      </c>
      <c r="R10">
        <v>4.7300000000000004</v>
      </c>
    </row>
    <row r="11" spans="2:18" x14ac:dyDescent="0.2">
      <c r="B11" s="68"/>
    </row>
    <row r="12" spans="2:18" x14ac:dyDescent="0.2">
      <c r="B12" s="68"/>
      <c r="C12" t="s">
        <v>9</v>
      </c>
      <c r="D12">
        <v>1</v>
      </c>
      <c r="E12">
        <v>84</v>
      </c>
      <c r="F12">
        <v>27</v>
      </c>
      <c r="G12">
        <v>11</v>
      </c>
      <c r="H12">
        <v>7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8</v>
      </c>
      <c r="P12">
        <v>0</v>
      </c>
      <c r="Q12">
        <v>7.25</v>
      </c>
      <c r="R12">
        <v>7.25</v>
      </c>
    </row>
    <row r="13" spans="2:18" x14ac:dyDescent="0.2">
      <c r="B13" s="68"/>
      <c r="C13" t="s">
        <v>9</v>
      </c>
      <c r="D13">
        <v>2</v>
      </c>
      <c r="E13">
        <v>125</v>
      </c>
      <c r="F13">
        <v>40</v>
      </c>
      <c r="G13">
        <v>17</v>
      </c>
      <c r="H13">
        <v>11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12</v>
      </c>
      <c r="P13">
        <v>0</v>
      </c>
      <c r="Q13">
        <v>10.88</v>
      </c>
      <c r="R13">
        <v>10.88</v>
      </c>
    </row>
    <row r="14" spans="2:18" x14ac:dyDescent="0.2">
      <c r="B14" s="68"/>
      <c r="C14" t="s">
        <v>9</v>
      </c>
      <c r="D14">
        <v>3</v>
      </c>
      <c r="E14">
        <v>167</v>
      </c>
      <c r="F14">
        <v>53</v>
      </c>
      <c r="G14">
        <v>22</v>
      </c>
      <c r="H14">
        <v>15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16</v>
      </c>
      <c r="P14">
        <v>0</v>
      </c>
      <c r="Q14">
        <v>14.5</v>
      </c>
      <c r="R14">
        <v>14.5</v>
      </c>
    </row>
    <row r="15" spans="2:18" x14ac:dyDescent="0.2">
      <c r="B15" s="68"/>
      <c r="C15" t="s">
        <v>9</v>
      </c>
      <c r="D15">
        <v>4</v>
      </c>
      <c r="E15">
        <v>209</v>
      </c>
      <c r="F15">
        <v>67</v>
      </c>
      <c r="G15">
        <v>28</v>
      </c>
      <c r="H15">
        <v>19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20</v>
      </c>
      <c r="P15">
        <v>0</v>
      </c>
      <c r="Q15">
        <v>18.13</v>
      </c>
      <c r="R15">
        <v>18.13</v>
      </c>
    </row>
    <row r="16" spans="2:18" x14ac:dyDescent="0.2">
      <c r="B16" s="68"/>
      <c r="C16" t="s">
        <v>9</v>
      </c>
      <c r="D16">
        <v>5</v>
      </c>
      <c r="E16">
        <v>243</v>
      </c>
      <c r="F16">
        <v>78</v>
      </c>
      <c r="G16">
        <v>32</v>
      </c>
      <c r="H16">
        <v>22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24</v>
      </c>
      <c r="P16">
        <v>0</v>
      </c>
      <c r="Q16">
        <v>21.75</v>
      </c>
      <c r="R16">
        <v>21.75</v>
      </c>
    </row>
    <row r="17" spans="2:36" x14ac:dyDescent="0.2">
      <c r="B17" s="68"/>
      <c r="C17" t="s">
        <v>9</v>
      </c>
      <c r="D17">
        <v>6</v>
      </c>
      <c r="E17">
        <v>313</v>
      </c>
      <c r="F17">
        <v>100</v>
      </c>
      <c r="G17">
        <v>42</v>
      </c>
      <c r="H17">
        <v>28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48</v>
      </c>
      <c r="P17">
        <v>0</v>
      </c>
      <c r="Q17">
        <v>3.15</v>
      </c>
      <c r="R17">
        <v>3.15</v>
      </c>
    </row>
    <row r="18" spans="2:36" x14ac:dyDescent="0.2">
      <c r="B18" s="68"/>
      <c r="C18" t="s">
        <v>9</v>
      </c>
      <c r="D18">
        <v>7</v>
      </c>
      <c r="E18">
        <v>378</v>
      </c>
      <c r="F18">
        <v>121</v>
      </c>
      <c r="G18">
        <v>50</v>
      </c>
      <c r="H18">
        <v>34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80</v>
      </c>
      <c r="P18">
        <v>0</v>
      </c>
      <c r="Q18">
        <v>4.7300000000000004</v>
      </c>
      <c r="R18">
        <v>4.7300000000000004</v>
      </c>
    </row>
    <row r="19" spans="2:36" x14ac:dyDescent="0.2">
      <c r="B19" s="68"/>
    </row>
    <row r="20" spans="2:36" x14ac:dyDescent="0.2">
      <c r="B20" s="68"/>
      <c r="C20" t="s">
        <v>10</v>
      </c>
      <c r="D20">
        <v>1</v>
      </c>
      <c r="E20">
        <v>74.239999999999995</v>
      </c>
      <c r="F20">
        <v>28.3</v>
      </c>
      <c r="G20">
        <v>6.74</v>
      </c>
      <c r="H20">
        <v>9.98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4</v>
      </c>
      <c r="P20">
        <v>0</v>
      </c>
      <c r="Q20">
        <v>7.25</v>
      </c>
      <c r="R20">
        <v>7.25</v>
      </c>
    </row>
    <row r="21" spans="2:36" x14ac:dyDescent="0.2">
      <c r="B21" s="68"/>
      <c r="C21" t="s">
        <v>10</v>
      </c>
      <c r="D21">
        <v>2</v>
      </c>
      <c r="E21">
        <v>111.36</v>
      </c>
      <c r="F21">
        <v>42.46</v>
      </c>
      <c r="G21">
        <v>10.1</v>
      </c>
      <c r="H21">
        <v>14.96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6</v>
      </c>
      <c r="P21">
        <v>0</v>
      </c>
      <c r="Q21">
        <v>10.88</v>
      </c>
      <c r="R21">
        <v>10.88</v>
      </c>
    </row>
    <row r="22" spans="2:36" x14ac:dyDescent="0.2">
      <c r="B22" s="68"/>
      <c r="C22" t="s">
        <v>10</v>
      </c>
      <c r="D22">
        <v>3</v>
      </c>
      <c r="E22">
        <v>148.47999999999999</v>
      </c>
      <c r="F22">
        <v>56.61</v>
      </c>
      <c r="G22">
        <v>13.46</v>
      </c>
      <c r="H22">
        <v>19.95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8</v>
      </c>
      <c r="P22">
        <v>0</v>
      </c>
      <c r="Q22">
        <v>14.5</v>
      </c>
      <c r="R22">
        <v>14.5</v>
      </c>
    </row>
    <row r="23" spans="2:36" x14ac:dyDescent="0.2">
      <c r="B23" s="68"/>
      <c r="C23" t="s">
        <v>10</v>
      </c>
      <c r="D23">
        <v>4</v>
      </c>
      <c r="E23">
        <v>185.6</v>
      </c>
      <c r="F23">
        <v>70.77</v>
      </c>
      <c r="G23">
        <v>16.82</v>
      </c>
      <c r="H23">
        <v>24.94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10</v>
      </c>
      <c r="P23">
        <v>0</v>
      </c>
      <c r="Q23">
        <v>18.13</v>
      </c>
      <c r="R23">
        <v>18.13</v>
      </c>
    </row>
    <row r="24" spans="2:36" x14ac:dyDescent="0.2">
      <c r="B24" s="68"/>
      <c r="C24" t="s">
        <v>10</v>
      </c>
      <c r="D24">
        <v>5</v>
      </c>
      <c r="E24">
        <v>215.76</v>
      </c>
      <c r="F24">
        <v>82.26</v>
      </c>
      <c r="G24">
        <v>19.559999999999999</v>
      </c>
      <c r="H24">
        <v>29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12</v>
      </c>
      <c r="P24">
        <v>0</v>
      </c>
      <c r="Q24">
        <v>21.75</v>
      </c>
      <c r="R24">
        <v>21.75</v>
      </c>
    </row>
    <row r="25" spans="2:36" x14ac:dyDescent="0.2">
      <c r="B25" s="68"/>
      <c r="C25" t="s">
        <v>10</v>
      </c>
      <c r="D25">
        <v>6</v>
      </c>
      <c r="E25">
        <v>278.39999999999998</v>
      </c>
      <c r="F25">
        <v>106.14</v>
      </c>
      <c r="G25">
        <v>25.23</v>
      </c>
      <c r="H25">
        <v>37.409999999999997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24</v>
      </c>
      <c r="P25">
        <v>0</v>
      </c>
      <c r="Q25">
        <v>3.15</v>
      </c>
      <c r="R25">
        <v>3.15</v>
      </c>
    </row>
    <row r="26" spans="2:36" x14ac:dyDescent="0.2">
      <c r="B26" s="68"/>
      <c r="C26" t="s">
        <v>10</v>
      </c>
      <c r="D26">
        <v>7</v>
      </c>
      <c r="E26">
        <v>336.4</v>
      </c>
      <c r="F26">
        <v>128.25</v>
      </c>
      <c r="G26">
        <v>30.49</v>
      </c>
      <c r="H26">
        <v>45.21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40</v>
      </c>
      <c r="P26">
        <v>0</v>
      </c>
      <c r="Q26">
        <v>4.7300000000000004</v>
      </c>
      <c r="R26">
        <v>4.7300000000000004</v>
      </c>
    </row>
    <row r="27" spans="2:36" x14ac:dyDescent="0.2">
      <c r="B27" s="4"/>
    </row>
    <row r="29" spans="2:36" x14ac:dyDescent="0.2">
      <c r="D29" t="s">
        <v>52</v>
      </c>
      <c r="T29" s="74" t="s">
        <v>50</v>
      </c>
      <c r="U29" s="74"/>
      <c r="V29" s="74"/>
      <c r="W29" s="74"/>
      <c r="X29" s="74"/>
      <c r="Y29" s="74"/>
      <c r="Z29" s="74"/>
      <c r="AA29" s="74"/>
      <c r="AC29" s="74" t="s">
        <v>51</v>
      </c>
      <c r="AD29" s="74"/>
      <c r="AE29" s="74"/>
      <c r="AF29" s="74"/>
      <c r="AG29" s="74"/>
      <c r="AH29" s="74"/>
      <c r="AI29" s="74"/>
      <c r="AJ29" s="74"/>
    </row>
    <row r="30" spans="2:36" x14ac:dyDescent="0.2">
      <c r="B30" s="68" t="s">
        <v>49</v>
      </c>
      <c r="C30" t="s">
        <v>23</v>
      </c>
      <c r="D30">
        <f>MAX(AC30:AJ30)</f>
        <v>2</v>
      </c>
      <c r="E30">
        <v>630</v>
      </c>
      <c r="F30">
        <v>173</v>
      </c>
      <c r="G30">
        <v>90</v>
      </c>
      <c r="H30">
        <v>60</v>
      </c>
      <c r="I30">
        <v>24</v>
      </c>
      <c r="J30">
        <v>16</v>
      </c>
      <c r="K30">
        <v>20</v>
      </c>
      <c r="L30">
        <v>20</v>
      </c>
      <c r="M30">
        <v>24</v>
      </c>
      <c r="N30">
        <v>20</v>
      </c>
      <c r="O30">
        <v>150</v>
      </c>
      <c r="P30">
        <v>60</v>
      </c>
      <c r="Q30">
        <v>50</v>
      </c>
      <c r="R30">
        <v>50</v>
      </c>
      <c r="T30">
        <v>2004</v>
      </c>
      <c r="U30">
        <v>2002</v>
      </c>
      <c r="V30">
        <v>2001</v>
      </c>
      <c r="W30">
        <v>2001</v>
      </c>
      <c r="X30" t="s">
        <v>21</v>
      </c>
      <c r="Y30" t="s">
        <v>21</v>
      </c>
      <c r="Z30" t="s">
        <v>21</v>
      </c>
      <c r="AA30" t="s">
        <v>21</v>
      </c>
      <c r="AC30">
        <v>2</v>
      </c>
      <c r="AD30">
        <v>2</v>
      </c>
      <c r="AE30">
        <v>2</v>
      </c>
      <c r="AF30">
        <v>2</v>
      </c>
      <c r="AG30" t="s">
        <v>21</v>
      </c>
      <c r="AH30" t="s">
        <v>21</v>
      </c>
      <c r="AI30" t="s">
        <v>21</v>
      </c>
      <c r="AJ30" t="s">
        <v>21</v>
      </c>
    </row>
    <row r="31" spans="2:36" x14ac:dyDescent="0.2">
      <c r="B31" s="68"/>
      <c r="C31" t="s">
        <v>24</v>
      </c>
      <c r="D31">
        <f>MAX(AC31:AJ31)</f>
        <v>9</v>
      </c>
      <c r="E31">
        <v>666</v>
      </c>
      <c r="F31">
        <v>206</v>
      </c>
      <c r="G31">
        <v>102</v>
      </c>
      <c r="H31">
        <v>60</v>
      </c>
      <c r="I31">
        <v>29</v>
      </c>
      <c r="J31">
        <v>21</v>
      </c>
      <c r="K31">
        <v>25</v>
      </c>
      <c r="L31">
        <v>25</v>
      </c>
      <c r="M31">
        <v>29</v>
      </c>
      <c r="N31">
        <v>25</v>
      </c>
      <c r="O31">
        <v>150</v>
      </c>
      <c r="P31">
        <v>60</v>
      </c>
      <c r="Q31">
        <v>55</v>
      </c>
      <c r="R31">
        <v>55</v>
      </c>
      <c r="T31">
        <v>2501</v>
      </c>
      <c r="U31">
        <v>2005</v>
      </c>
      <c r="V31">
        <v>2004</v>
      </c>
      <c r="W31">
        <v>2002</v>
      </c>
      <c r="X31">
        <v>2504</v>
      </c>
      <c r="Y31" t="s">
        <v>21</v>
      </c>
      <c r="Z31" t="s">
        <v>21</v>
      </c>
      <c r="AA31" t="s">
        <v>21</v>
      </c>
      <c r="AC31">
        <v>9</v>
      </c>
      <c r="AD31">
        <v>4</v>
      </c>
      <c r="AE31">
        <v>2</v>
      </c>
      <c r="AF31">
        <v>2</v>
      </c>
      <c r="AG31">
        <v>4</v>
      </c>
      <c r="AH31" t="s">
        <v>21</v>
      </c>
      <c r="AI31" t="s">
        <v>21</v>
      </c>
      <c r="AJ31" t="s">
        <v>21</v>
      </c>
    </row>
    <row r="32" spans="2:36" x14ac:dyDescent="0.2">
      <c r="B32" s="68"/>
      <c r="C32" t="s">
        <v>25</v>
      </c>
      <c r="D32">
        <f t="shared" ref="D32:D54" si="0">MAX(AC32:AJ32)</f>
        <v>14</v>
      </c>
      <c r="E32">
        <v>804</v>
      </c>
      <c r="F32">
        <v>263</v>
      </c>
      <c r="G32">
        <v>114</v>
      </c>
      <c r="H32">
        <v>60</v>
      </c>
      <c r="I32">
        <v>34</v>
      </c>
      <c r="J32">
        <v>26</v>
      </c>
      <c r="K32">
        <v>30</v>
      </c>
      <c r="L32">
        <v>30</v>
      </c>
      <c r="M32">
        <v>34</v>
      </c>
      <c r="N32">
        <v>30</v>
      </c>
      <c r="O32">
        <v>150</v>
      </c>
      <c r="P32">
        <v>60</v>
      </c>
      <c r="Q32">
        <v>68</v>
      </c>
      <c r="R32">
        <v>68</v>
      </c>
      <c r="T32">
        <v>2508</v>
      </c>
      <c r="U32">
        <v>2506</v>
      </c>
      <c r="V32">
        <v>2501</v>
      </c>
      <c r="W32">
        <v>2504</v>
      </c>
      <c r="X32">
        <v>2500</v>
      </c>
      <c r="Y32" t="s">
        <v>21</v>
      </c>
      <c r="Z32" t="s">
        <v>21</v>
      </c>
      <c r="AA32" t="s">
        <v>21</v>
      </c>
      <c r="AC32">
        <v>14</v>
      </c>
      <c r="AD32">
        <v>12</v>
      </c>
      <c r="AE32">
        <v>9</v>
      </c>
      <c r="AF32">
        <v>4</v>
      </c>
      <c r="AG32">
        <v>8</v>
      </c>
      <c r="AH32" t="s">
        <v>21</v>
      </c>
      <c r="AI32" t="s">
        <v>21</v>
      </c>
      <c r="AJ32" t="s">
        <v>21</v>
      </c>
    </row>
    <row r="33" spans="2:36" x14ac:dyDescent="0.2">
      <c r="B33" s="68"/>
      <c r="C33" t="s">
        <v>26</v>
      </c>
      <c r="D33">
        <f t="shared" si="0"/>
        <v>18</v>
      </c>
      <c r="E33">
        <v>1107</v>
      </c>
      <c r="F33">
        <v>363</v>
      </c>
      <c r="G33">
        <v>165</v>
      </c>
      <c r="H33">
        <v>60</v>
      </c>
      <c r="I33">
        <v>39</v>
      </c>
      <c r="J33">
        <v>31</v>
      </c>
      <c r="K33">
        <v>35</v>
      </c>
      <c r="L33">
        <v>35</v>
      </c>
      <c r="M33">
        <v>39</v>
      </c>
      <c r="N33">
        <v>35</v>
      </c>
      <c r="O33">
        <v>150</v>
      </c>
      <c r="P33">
        <v>60</v>
      </c>
      <c r="Q33">
        <v>96</v>
      </c>
      <c r="R33">
        <v>96</v>
      </c>
      <c r="T33">
        <v>2513</v>
      </c>
      <c r="U33">
        <v>2510</v>
      </c>
      <c r="V33">
        <v>2507</v>
      </c>
      <c r="W33">
        <v>2509</v>
      </c>
      <c r="X33">
        <v>2505</v>
      </c>
      <c r="Y33" t="s">
        <v>21</v>
      </c>
      <c r="Z33" t="s">
        <v>21</v>
      </c>
      <c r="AA33" t="s">
        <v>21</v>
      </c>
      <c r="AC33">
        <v>18</v>
      </c>
      <c r="AD33">
        <v>15</v>
      </c>
      <c r="AE33">
        <v>13</v>
      </c>
      <c r="AF33">
        <v>10</v>
      </c>
      <c r="AG33">
        <v>11</v>
      </c>
      <c r="AH33" t="s">
        <v>21</v>
      </c>
      <c r="AI33" t="s">
        <v>21</v>
      </c>
      <c r="AJ33" t="s">
        <v>21</v>
      </c>
    </row>
    <row r="34" spans="2:36" x14ac:dyDescent="0.2">
      <c r="B34" s="68"/>
      <c r="C34" t="s">
        <v>27</v>
      </c>
      <c r="D34">
        <f t="shared" si="0"/>
        <v>24</v>
      </c>
      <c r="E34">
        <v>1704</v>
      </c>
      <c r="F34">
        <v>468</v>
      </c>
      <c r="G34">
        <v>228</v>
      </c>
      <c r="H34">
        <v>111</v>
      </c>
      <c r="I34">
        <v>44</v>
      </c>
      <c r="J34">
        <v>36</v>
      </c>
      <c r="K34">
        <v>40</v>
      </c>
      <c r="L34">
        <v>40</v>
      </c>
      <c r="M34">
        <v>44</v>
      </c>
      <c r="N34">
        <v>40</v>
      </c>
      <c r="O34">
        <v>150</v>
      </c>
      <c r="P34">
        <v>60</v>
      </c>
      <c r="Q34">
        <v>140</v>
      </c>
      <c r="R34">
        <v>140</v>
      </c>
      <c r="T34">
        <v>2519</v>
      </c>
      <c r="U34">
        <v>2516</v>
      </c>
      <c r="V34">
        <v>2510</v>
      </c>
      <c r="W34">
        <v>2511</v>
      </c>
      <c r="X34">
        <v>2510</v>
      </c>
      <c r="Y34">
        <v>2513</v>
      </c>
      <c r="Z34" t="s">
        <v>21</v>
      </c>
      <c r="AA34" t="s">
        <v>21</v>
      </c>
      <c r="AC34">
        <v>24</v>
      </c>
      <c r="AD34">
        <v>21</v>
      </c>
      <c r="AE34">
        <v>15</v>
      </c>
      <c r="AF34">
        <v>16</v>
      </c>
      <c r="AG34">
        <v>15</v>
      </c>
      <c r="AH34">
        <v>18</v>
      </c>
      <c r="AI34" t="s">
        <v>21</v>
      </c>
      <c r="AJ34" t="s">
        <v>21</v>
      </c>
    </row>
    <row r="35" spans="2:36" x14ac:dyDescent="0.2">
      <c r="B35" s="68"/>
      <c r="C35" t="s">
        <v>28</v>
      </c>
      <c r="D35">
        <f t="shared" si="0"/>
        <v>30</v>
      </c>
      <c r="E35">
        <v>2322</v>
      </c>
      <c r="F35">
        <v>668</v>
      </c>
      <c r="G35">
        <v>354</v>
      </c>
      <c r="H35">
        <v>174</v>
      </c>
      <c r="I35">
        <v>49</v>
      </c>
      <c r="J35">
        <v>41</v>
      </c>
      <c r="K35">
        <v>45</v>
      </c>
      <c r="L35">
        <v>45</v>
      </c>
      <c r="M35">
        <v>49</v>
      </c>
      <c r="N35">
        <v>45</v>
      </c>
      <c r="O35">
        <v>150</v>
      </c>
      <c r="P35">
        <v>60</v>
      </c>
      <c r="Q35">
        <v>204</v>
      </c>
      <c r="R35">
        <v>204</v>
      </c>
      <c r="T35">
        <v>2525</v>
      </c>
      <c r="U35">
        <v>2523</v>
      </c>
      <c r="V35">
        <v>2517</v>
      </c>
      <c r="W35">
        <v>2518</v>
      </c>
      <c r="X35">
        <v>2517</v>
      </c>
      <c r="Y35">
        <v>2519</v>
      </c>
      <c r="Z35" t="s">
        <v>21</v>
      </c>
      <c r="AA35" t="s">
        <v>21</v>
      </c>
      <c r="AC35">
        <v>30</v>
      </c>
      <c r="AD35">
        <v>28</v>
      </c>
      <c r="AE35">
        <v>22</v>
      </c>
      <c r="AF35">
        <v>23</v>
      </c>
      <c r="AG35">
        <v>22</v>
      </c>
      <c r="AH35">
        <v>24</v>
      </c>
      <c r="AI35" t="s">
        <v>21</v>
      </c>
      <c r="AJ35" t="s">
        <v>21</v>
      </c>
    </row>
    <row r="36" spans="2:36" x14ac:dyDescent="0.2">
      <c r="B36" s="68"/>
      <c r="C36" t="s">
        <v>29</v>
      </c>
      <c r="D36">
        <f t="shared" si="0"/>
        <v>36</v>
      </c>
      <c r="E36">
        <v>3255</v>
      </c>
      <c r="F36">
        <v>884</v>
      </c>
      <c r="G36">
        <v>504</v>
      </c>
      <c r="H36">
        <v>288</v>
      </c>
      <c r="I36">
        <v>54</v>
      </c>
      <c r="J36">
        <v>46</v>
      </c>
      <c r="K36">
        <v>50</v>
      </c>
      <c r="L36">
        <v>50</v>
      </c>
      <c r="M36">
        <v>54</v>
      </c>
      <c r="N36">
        <v>50</v>
      </c>
      <c r="O36">
        <v>150</v>
      </c>
      <c r="P36">
        <v>60</v>
      </c>
      <c r="Q36">
        <v>288</v>
      </c>
      <c r="R36">
        <v>288</v>
      </c>
      <c r="T36">
        <v>2531</v>
      </c>
      <c r="U36">
        <v>2528</v>
      </c>
      <c r="V36">
        <v>2521</v>
      </c>
      <c r="W36">
        <v>2522</v>
      </c>
      <c r="X36">
        <v>2521</v>
      </c>
      <c r="Y36">
        <v>2522</v>
      </c>
      <c r="Z36" t="s">
        <v>21</v>
      </c>
      <c r="AA36" t="s">
        <v>21</v>
      </c>
      <c r="AC36">
        <v>36</v>
      </c>
      <c r="AD36">
        <v>33</v>
      </c>
      <c r="AE36">
        <v>26</v>
      </c>
      <c r="AF36">
        <v>27</v>
      </c>
      <c r="AG36">
        <v>26</v>
      </c>
      <c r="AH36">
        <v>27</v>
      </c>
      <c r="AI36" t="s">
        <v>21</v>
      </c>
      <c r="AJ36" t="s">
        <v>21</v>
      </c>
    </row>
    <row r="37" spans="2:36" x14ac:dyDescent="0.2">
      <c r="B37" s="68"/>
      <c r="C37" t="s">
        <v>30</v>
      </c>
      <c r="D37">
        <f t="shared" si="0"/>
        <v>42</v>
      </c>
      <c r="E37">
        <v>4545</v>
      </c>
      <c r="F37">
        <v>1227</v>
      </c>
      <c r="G37">
        <v>732</v>
      </c>
      <c r="H37">
        <v>288</v>
      </c>
      <c r="I37">
        <v>59</v>
      </c>
      <c r="J37">
        <v>51</v>
      </c>
      <c r="K37">
        <v>55</v>
      </c>
      <c r="L37">
        <v>55</v>
      </c>
      <c r="M37">
        <v>59</v>
      </c>
      <c r="N37">
        <v>55</v>
      </c>
      <c r="O37">
        <v>150</v>
      </c>
      <c r="P37">
        <v>60</v>
      </c>
      <c r="Q37">
        <v>402</v>
      </c>
      <c r="R37">
        <v>402</v>
      </c>
      <c r="T37">
        <v>2537</v>
      </c>
      <c r="U37">
        <v>2536</v>
      </c>
      <c r="V37">
        <v>2531</v>
      </c>
      <c r="W37">
        <v>2528</v>
      </c>
      <c r="X37">
        <v>2527</v>
      </c>
      <c r="Y37">
        <v>2530</v>
      </c>
      <c r="Z37" t="s">
        <v>21</v>
      </c>
      <c r="AA37" t="s">
        <v>21</v>
      </c>
      <c r="AC37">
        <v>41</v>
      </c>
      <c r="AD37">
        <v>42</v>
      </c>
      <c r="AE37">
        <v>36</v>
      </c>
      <c r="AF37">
        <v>33</v>
      </c>
      <c r="AG37">
        <v>32</v>
      </c>
      <c r="AH37">
        <v>35</v>
      </c>
      <c r="AI37" t="s">
        <v>21</v>
      </c>
      <c r="AJ37" t="s">
        <v>21</v>
      </c>
    </row>
    <row r="38" spans="2:36" x14ac:dyDescent="0.2">
      <c r="B38" s="68"/>
      <c r="C38" t="s">
        <v>31</v>
      </c>
      <c r="D38">
        <f t="shared" si="0"/>
        <v>50</v>
      </c>
      <c r="E38">
        <v>6618</v>
      </c>
      <c r="F38">
        <v>1680</v>
      </c>
      <c r="G38">
        <v>732</v>
      </c>
      <c r="H38">
        <v>420</v>
      </c>
      <c r="I38">
        <v>64</v>
      </c>
      <c r="J38">
        <v>56</v>
      </c>
      <c r="K38">
        <v>60</v>
      </c>
      <c r="L38">
        <v>60</v>
      </c>
      <c r="M38">
        <v>64</v>
      </c>
      <c r="N38">
        <v>60</v>
      </c>
      <c r="O38">
        <v>150</v>
      </c>
      <c r="P38">
        <v>60</v>
      </c>
      <c r="Q38">
        <v>556</v>
      </c>
      <c r="R38">
        <v>556</v>
      </c>
      <c r="T38">
        <v>2545</v>
      </c>
      <c r="U38">
        <v>2543</v>
      </c>
      <c r="V38">
        <v>2545</v>
      </c>
      <c r="W38">
        <v>2534</v>
      </c>
      <c r="X38">
        <v>2533</v>
      </c>
      <c r="Y38">
        <v>2535</v>
      </c>
      <c r="Z38">
        <v>2534</v>
      </c>
      <c r="AA38" t="s">
        <v>21</v>
      </c>
      <c r="AC38">
        <v>50</v>
      </c>
      <c r="AD38">
        <v>48</v>
      </c>
      <c r="AE38">
        <v>50</v>
      </c>
      <c r="AF38">
        <v>40</v>
      </c>
      <c r="AG38">
        <v>39</v>
      </c>
      <c r="AH38">
        <v>38</v>
      </c>
      <c r="AI38">
        <v>40</v>
      </c>
      <c r="AJ38" t="s">
        <v>21</v>
      </c>
    </row>
    <row r="39" spans="2:36" x14ac:dyDescent="0.2">
      <c r="B39" s="68"/>
      <c r="C39" t="s">
        <v>32</v>
      </c>
      <c r="D39">
        <f t="shared" si="0"/>
        <v>57</v>
      </c>
      <c r="E39">
        <v>9531</v>
      </c>
      <c r="F39">
        <v>2435</v>
      </c>
      <c r="G39">
        <v>951</v>
      </c>
      <c r="H39">
        <v>639</v>
      </c>
      <c r="I39">
        <v>69</v>
      </c>
      <c r="J39">
        <v>61</v>
      </c>
      <c r="K39">
        <v>65</v>
      </c>
      <c r="L39">
        <v>65</v>
      </c>
      <c r="M39">
        <v>69</v>
      </c>
      <c r="N39">
        <v>65</v>
      </c>
      <c r="O39">
        <v>150</v>
      </c>
      <c r="P39">
        <v>60</v>
      </c>
      <c r="Q39">
        <v>816</v>
      </c>
      <c r="R39">
        <v>816</v>
      </c>
      <c r="T39">
        <v>2552</v>
      </c>
      <c r="U39">
        <v>2548</v>
      </c>
      <c r="V39">
        <v>2546</v>
      </c>
      <c r="W39">
        <v>2540</v>
      </c>
      <c r="X39">
        <v>2545</v>
      </c>
      <c r="Y39">
        <v>2539</v>
      </c>
      <c r="Z39">
        <v>2542</v>
      </c>
      <c r="AA39" t="s">
        <v>21</v>
      </c>
      <c r="AC39">
        <v>57</v>
      </c>
      <c r="AD39">
        <v>53</v>
      </c>
      <c r="AE39">
        <v>51</v>
      </c>
      <c r="AF39">
        <v>45</v>
      </c>
      <c r="AG39">
        <v>50</v>
      </c>
      <c r="AH39">
        <v>44</v>
      </c>
      <c r="AI39">
        <v>47</v>
      </c>
      <c r="AJ39" t="s">
        <v>21</v>
      </c>
    </row>
    <row r="40" spans="2:36" x14ac:dyDescent="0.2">
      <c r="B40" s="68"/>
      <c r="C40" t="s">
        <v>33</v>
      </c>
      <c r="D40">
        <f t="shared" si="0"/>
        <v>64</v>
      </c>
      <c r="E40">
        <v>12993</v>
      </c>
      <c r="F40">
        <v>3440</v>
      </c>
      <c r="G40">
        <v>1614</v>
      </c>
      <c r="H40">
        <v>888</v>
      </c>
      <c r="I40">
        <v>74</v>
      </c>
      <c r="J40">
        <v>66</v>
      </c>
      <c r="K40">
        <v>70</v>
      </c>
      <c r="L40">
        <v>70</v>
      </c>
      <c r="M40">
        <v>74</v>
      </c>
      <c r="N40">
        <v>70</v>
      </c>
      <c r="O40">
        <v>150</v>
      </c>
      <c r="P40">
        <v>60</v>
      </c>
      <c r="Q40">
        <v>1174</v>
      </c>
      <c r="R40">
        <v>1174</v>
      </c>
      <c r="T40">
        <v>2559</v>
      </c>
      <c r="U40">
        <v>2557</v>
      </c>
      <c r="V40">
        <v>2556</v>
      </c>
      <c r="W40">
        <v>2552</v>
      </c>
      <c r="X40">
        <v>2546</v>
      </c>
      <c r="Y40">
        <v>2547</v>
      </c>
      <c r="Z40">
        <v>2546</v>
      </c>
      <c r="AA40" t="s">
        <v>21</v>
      </c>
      <c r="AC40">
        <v>64</v>
      </c>
      <c r="AD40">
        <v>62</v>
      </c>
      <c r="AE40">
        <v>61</v>
      </c>
      <c r="AF40">
        <v>57</v>
      </c>
      <c r="AG40">
        <v>51</v>
      </c>
      <c r="AH40">
        <v>52</v>
      </c>
      <c r="AI40">
        <v>51</v>
      </c>
      <c r="AJ40" t="s">
        <v>21</v>
      </c>
    </row>
    <row r="41" spans="2:36" x14ac:dyDescent="0.2">
      <c r="B41" s="68"/>
      <c r="C41" t="s">
        <v>34</v>
      </c>
      <c r="D41">
        <f t="shared" si="0"/>
        <v>71</v>
      </c>
      <c r="E41">
        <v>18006</v>
      </c>
      <c r="F41">
        <v>4668</v>
      </c>
      <c r="G41">
        <v>2442</v>
      </c>
      <c r="H41">
        <v>1302</v>
      </c>
      <c r="I41">
        <v>79</v>
      </c>
      <c r="J41">
        <v>71</v>
      </c>
      <c r="K41">
        <v>75</v>
      </c>
      <c r="L41">
        <v>75</v>
      </c>
      <c r="M41">
        <v>79</v>
      </c>
      <c r="N41">
        <v>75</v>
      </c>
      <c r="O41">
        <v>150</v>
      </c>
      <c r="P41">
        <v>60</v>
      </c>
      <c r="Q41">
        <v>1654</v>
      </c>
      <c r="R41">
        <v>1654</v>
      </c>
      <c r="T41">
        <v>2566</v>
      </c>
      <c r="U41">
        <v>2562</v>
      </c>
      <c r="V41">
        <v>2563</v>
      </c>
      <c r="W41">
        <v>2553</v>
      </c>
      <c r="X41">
        <v>2554</v>
      </c>
      <c r="Y41">
        <v>2559</v>
      </c>
      <c r="Z41">
        <v>2553</v>
      </c>
      <c r="AA41" t="s">
        <v>21</v>
      </c>
      <c r="AC41">
        <v>71</v>
      </c>
      <c r="AD41">
        <v>67</v>
      </c>
      <c r="AE41">
        <v>68</v>
      </c>
      <c r="AF41">
        <v>58</v>
      </c>
      <c r="AG41">
        <v>59</v>
      </c>
      <c r="AH41">
        <v>64</v>
      </c>
      <c r="AI41">
        <v>58</v>
      </c>
      <c r="AJ41" t="s">
        <v>21</v>
      </c>
    </row>
    <row r="42" spans="2:36" x14ac:dyDescent="0.2">
      <c r="B42" s="68"/>
      <c r="C42" t="s">
        <v>35</v>
      </c>
      <c r="D42">
        <f t="shared" si="0"/>
        <v>78</v>
      </c>
      <c r="E42">
        <v>22872</v>
      </c>
      <c r="F42">
        <v>6150</v>
      </c>
      <c r="G42">
        <v>3342</v>
      </c>
      <c r="H42">
        <v>1752</v>
      </c>
      <c r="I42">
        <v>84</v>
      </c>
      <c r="J42">
        <v>76</v>
      </c>
      <c r="K42">
        <v>80</v>
      </c>
      <c r="L42">
        <v>80</v>
      </c>
      <c r="M42">
        <v>84</v>
      </c>
      <c r="N42">
        <v>80</v>
      </c>
      <c r="O42">
        <v>150</v>
      </c>
      <c r="P42">
        <v>60</v>
      </c>
      <c r="Q42">
        <v>2176</v>
      </c>
      <c r="R42">
        <v>2176</v>
      </c>
      <c r="T42">
        <v>2573</v>
      </c>
      <c r="U42">
        <v>2571</v>
      </c>
      <c r="V42">
        <v>2567</v>
      </c>
      <c r="W42">
        <v>2563</v>
      </c>
      <c r="X42">
        <v>2560</v>
      </c>
      <c r="Y42">
        <v>2561</v>
      </c>
      <c r="Z42">
        <v>2566</v>
      </c>
      <c r="AA42" t="s">
        <v>21</v>
      </c>
      <c r="AC42">
        <v>78</v>
      </c>
      <c r="AD42">
        <v>76</v>
      </c>
      <c r="AE42">
        <v>72</v>
      </c>
      <c r="AF42">
        <v>68</v>
      </c>
      <c r="AG42">
        <v>65</v>
      </c>
      <c r="AH42">
        <v>66</v>
      </c>
      <c r="AI42">
        <v>71</v>
      </c>
      <c r="AJ42" t="s">
        <v>21</v>
      </c>
    </row>
    <row r="43" spans="2:36" x14ac:dyDescent="0.2">
      <c r="B43" s="68"/>
      <c r="C43" t="s">
        <v>36</v>
      </c>
      <c r="D43">
        <f t="shared" si="0"/>
        <v>85</v>
      </c>
      <c r="E43">
        <v>28566</v>
      </c>
      <c r="F43">
        <v>7529</v>
      </c>
      <c r="G43">
        <v>4320</v>
      </c>
      <c r="H43">
        <v>2241</v>
      </c>
      <c r="I43">
        <v>89</v>
      </c>
      <c r="J43">
        <v>81</v>
      </c>
      <c r="K43">
        <v>85</v>
      </c>
      <c r="L43">
        <v>85</v>
      </c>
      <c r="M43">
        <v>89</v>
      </c>
      <c r="N43">
        <v>85</v>
      </c>
      <c r="O43">
        <v>150</v>
      </c>
      <c r="P43">
        <v>60</v>
      </c>
      <c r="Q43">
        <v>2722</v>
      </c>
      <c r="R43">
        <v>2722</v>
      </c>
      <c r="T43">
        <v>2580</v>
      </c>
      <c r="U43">
        <v>2576</v>
      </c>
      <c r="V43">
        <v>2574</v>
      </c>
      <c r="W43">
        <v>2570</v>
      </c>
      <c r="X43">
        <v>2573</v>
      </c>
      <c r="Y43">
        <v>2567</v>
      </c>
      <c r="Z43">
        <v>2568</v>
      </c>
      <c r="AA43" t="s">
        <v>21</v>
      </c>
      <c r="AC43">
        <v>85</v>
      </c>
      <c r="AD43">
        <v>81</v>
      </c>
      <c r="AE43">
        <v>79</v>
      </c>
      <c r="AF43">
        <v>75</v>
      </c>
      <c r="AG43">
        <v>78</v>
      </c>
      <c r="AH43">
        <v>72</v>
      </c>
      <c r="AI43">
        <v>73</v>
      </c>
      <c r="AJ43" t="s">
        <v>21</v>
      </c>
    </row>
    <row r="44" spans="2:36" x14ac:dyDescent="0.2">
      <c r="B44" s="68"/>
      <c r="C44" t="s">
        <v>37</v>
      </c>
      <c r="D44">
        <f t="shared" si="0"/>
        <v>93</v>
      </c>
      <c r="E44">
        <v>34473</v>
      </c>
      <c r="F44">
        <v>9269</v>
      </c>
      <c r="G44">
        <v>5460</v>
      </c>
      <c r="H44">
        <v>2730</v>
      </c>
      <c r="I44">
        <v>94</v>
      </c>
      <c r="J44">
        <v>86</v>
      </c>
      <c r="K44">
        <v>90</v>
      </c>
      <c r="L44">
        <v>90</v>
      </c>
      <c r="M44">
        <v>94</v>
      </c>
      <c r="N44">
        <v>90</v>
      </c>
      <c r="O44">
        <v>150</v>
      </c>
      <c r="P44">
        <v>60</v>
      </c>
      <c r="Q44">
        <v>3346</v>
      </c>
      <c r="R44">
        <v>3346</v>
      </c>
      <c r="T44">
        <v>2588</v>
      </c>
      <c r="U44">
        <v>2585</v>
      </c>
      <c r="V44">
        <v>2583</v>
      </c>
      <c r="W44">
        <v>2583</v>
      </c>
      <c r="X44">
        <v>2576</v>
      </c>
      <c r="Y44">
        <v>2574</v>
      </c>
      <c r="Z44">
        <v>2577</v>
      </c>
      <c r="AA44">
        <v>2577</v>
      </c>
      <c r="AC44">
        <v>93</v>
      </c>
      <c r="AD44">
        <v>90</v>
      </c>
      <c r="AE44">
        <v>88</v>
      </c>
      <c r="AF44">
        <v>88</v>
      </c>
      <c r="AG44">
        <v>81</v>
      </c>
      <c r="AH44">
        <v>79</v>
      </c>
      <c r="AI44">
        <v>82</v>
      </c>
      <c r="AJ44">
        <v>82</v>
      </c>
    </row>
    <row r="45" spans="2:36" x14ac:dyDescent="0.2">
      <c r="B45" s="68"/>
      <c r="C45" t="s">
        <v>38</v>
      </c>
      <c r="D45">
        <f t="shared" si="0"/>
        <v>101</v>
      </c>
      <c r="E45">
        <v>43245</v>
      </c>
      <c r="F45">
        <v>11537</v>
      </c>
      <c r="G45">
        <v>6798</v>
      </c>
      <c r="H45">
        <v>3417</v>
      </c>
      <c r="I45">
        <v>99</v>
      </c>
      <c r="J45">
        <v>91</v>
      </c>
      <c r="K45">
        <v>95</v>
      </c>
      <c r="L45">
        <v>95</v>
      </c>
      <c r="M45">
        <v>99</v>
      </c>
      <c r="N45">
        <v>95</v>
      </c>
      <c r="O45">
        <v>150</v>
      </c>
      <c r="P45">
        <v>60</v>
      </c>
      <c r="Q45">
        <v>4202</v>
      </c>
      <c r="R45">
        <v>4202</v>
      </c>
      <c r="T45">
        <v>2596</v>
      </c>
      <c r="U45">
        <v>2589</v>
      </c>
      <c r="V45">
        <v>2591</v>
      </c>
      <c r="W45">
        <v>2592</v>
      </c>
      <c r="X45">
        <v>2585</v>
      </c>
      <c r="Y45">
        <v>2588</v>
      </c>
      <c r="Z45">
        <v>2586</v>
      </c>
      <c r="AA45">
        <v>2584</v>
      </c>
      <c r="AC45">
        <v>101</v>
      </c>
      <c r="AD45">
        <v>94</v>
      </c>
      <c r="AE45">
        <v>96</v>
      </c>
      <c r="AF45">
        <v>97</v>
      </c>
      <c r="AG45">
        <v>90</v>
      </c>
      <c r="AH45">
        <v>93</v>
      </c>
      <c r="AI45">
        <v>91</v>
      </c>
      <c r="AJ45">
        <v>89</v>
      </c>
    </row>
    <row r="46" spans="2:36" x14ac:dyDescent="0.2">
      <c r="B46" s="68"/>
      <c r="C46" t="s">
        <v>39</v>
      </c>
      <c r="D46">
        <f t="shared" si="0"/>
        <v>109</v>
      </c>
      <c r="E46">
        <v>52503</v>
      </c>
      <c r="F46">
        <v>14577</v>
      </c>
      <c r="G46">
        <v>8391</v>
      </c>
      <c r="H46">
        <v>4104</v>
      </c>
      <c r="I46">
        <v>104</v>
      </c>
      <c r="J46">
        <v>96</v>
      </c>
      <c r="K46">
        <v>100</v>
      </c>
      <c r="L46">
        <v>100</v>
      </c>
      <c r="M46">
        <v>104</v>
      </c>
      <c r="N46">
        <v>100</v>
      </c>
      <c r="O46">
        <v>150</v>
      </c>
      <c r="P46">
        <v>60</v>
      </c>
      <c r="Q46">
        <v>5222</v>
      </c>
      <c r="R46">
        <v>5222</v>
      </c>
      <c r="T46">
        <v>2604</v>
      </c>
      <c r="U46">
        <v>2602</v>
      </c>
      <c r="V46">
        <v>2597</v>
      </c>
      <c r="W46">
        <v>2599</v>
      </c>
      <c r="X46">
        <v>2593</v>
      </c>
      <c r="Y46">
        <v>2589</v>
      </c>
      <c r="Z46">
        <v>2596</v>
      </c>
      <c r="AA46">
        <v>2596</v>
      </c>
      <c r="AC46">
        <v>109</v>
      </c>
      <c r="AD46">
        <v>107</v>
      </c>
      <c r="AE46">
        <v>102</v>
      </c>
      <c r="AF46">
        <v>104</v>
      </c>
      <c r="AG46">
        <v>98</v>
      </c>
      <c r="AH46">
        <v>94</v>
      </c>
      <c r="AI46">
        <v>101</v>
      </c>
      <c r="AJ46">
        <v>101</v>
      </c>
    </row>
    <row r="47" spans="2:36" x14ac:dyDescent="0.2">
      <c r="B47" s="68"/>
      <c r="C47" t="s">
        <v>40</v>
      </c>
      <c r="D47">
        <f t="shared" si="0"/>
        <v>117</v>
      </c>
      <c r="E47">
        <v>64956</v>
      </c>
      <c r="F47">
        <v>17985</v>
      </c>
      <c r="G47">
        <v>11385</v>
      </c>
      <c r="H47">
        <v>5010</v>
      </c>
      <c r="I47">
        <v>109</v>
      </c>
      <c r="J47">
        <v>101</v>
      </c>
      <c r="K47">
        <v>105</v>
      </c>
      <c r="L47">
        <v>105</v>
      </c>
      <c r="M47">
        <v>109</v>
      </c>
      <c r="N47">
        <v>105</v>
      </c>
      <c r="O47">
        <v>150</v>
      </c>
      <c r="P47">
        <v>60</v>
      </c>
      <c r="Q47">
        <v>6558</v>
      </c>
      <c r="R47">
        <v>6558</v>
      </c>
      <c r="T47">
        <v>2612</v>
      </c>
      <c r="U47">
        <v>2610</v>
      </c>
      <c r="V47">
        <v>2608</v>
      </c>
      <c r="W47">
        <v>2607</v>
      </c>
      <c r="X47">
        <v>2601</v>
      </c>
      <c r="Y47">
        <v>2597</v>
      </c>
      <c r="Z47">
        <v>2604</v>
      </c>
      <c r="AA47">
        <v>2599</v>
      </c>
      <c r="AC47">
        <v>117</v>
      </c>
      <c r="AD47">
        <v>115</v>
      </c>
      <c r="AE47">
        <v>113</v>
      </c>
      <c r="AF47">
        <v>112</v>
      </c>
      <c r="AG47">
        <v>106</v>
      </c>
      <c r="AH47">
        <v>102</v>
      </c>
      <c r="AI47">
        <v>109</v>
      </c>
      <c r="AJ47">
        <v>104</v>
      </c>
    </row>
    <row r="48" spans="2:36" x14ac:dyDescent="0.2">
      <c r="B48" s="68"/>
      <c r="C48" t="s">
        <v>41</v>
      </c>
      <c r="D48">
        <f t="shared" si="0"/>
        <v>125</v>
      </c>
      <c r="E48">
        <v>80772</v>
      </c>
      <c r="F48">
        <v>22061</v>
      </c>
      <c r="G48">
        <v>13749</v>
      </c>
      <c r="H48">
        <v>6192</v>
      </c>
      <c r="I48">
        <v>114</v>
      </c>
      <c r="J48">
        <v>106</v>
      </c>
      <c r="K48">
        <v>110</v>
      </c>
      <c r="L48">
        <v>110</v>
      </c>
      <c r="M48">
        <v>114</v>
      </c>
      <c r="N48">
        <v>110</v>
      </c>
      <c r="O48">
        <v>150</v>
      </c>
      <c r="P48">
        <v>60</v>
      </c>
      <c r="Q48">
        <v>8106</v>
      </c>
      <c r="R48">
        <v>8106</v>
      </c>
      <c r="T48">
        <v>2620</v>
      </c>
      <c r="U48">
        <v>2615</v>
      </c>
      <c r="V48">
        <v>2613</v>
      </c>
      <c r="W48">
        <v>2615</v>
      </c>
      <c r="X48">
        <v>2608</v>
      </c>
      <c r="Y48">
        <v>2612</v>
      </c>
      <c r="Z48">
        <v>2609</v>
      </c>
      <c r="AA48">
        <v>2607</v>
      </c>
      <c r="AC48">
        <v>125</v>
      </c>
      <c r="AD48">
        <v>120</v>
      </c>
      <c r="AE48">
        <v>118</v>
      </c>
      <c r="AF48">
        <v>120</v>
      </c>
      <c r="AG48">
        <v>113</v>
      </c>
      <c r="AH48">
        <v>117</v>
      </c>
      <c r="AI48">
        <v>114</v>
      </c>
      <c r="AJ48">
        <v>112</v>
      </c>
    </row>
    <row r="49" spans="2:36" x14ac:dyDescent="0.2">
      <c r="B49" s="68"/>
      <c r="C49" t="s">
        <v>42</v>
      </c>
      <c r="D49">
        <f t="shared" si="0"/>
        <v>132</v>
      </c>
      <c r="E49">
        <v>97437</v>
      </c>
      <c r="F49">
        <v>27014</v>
      </c>
      <c r="G49">
        <v>16497</v>
      </c>
      <c r="H49">
        <v>7431</v>
      </c>
      <c r="I49">
        <v>119</v>
      </c>
      <c r="J49">
        <v>111</v>
      </c>
      <c r="K49">
        <v>115</v>
      </c>
      <c r="L49">
        <v>115</v>
      </c>
      <c r="M49">
        <v>119</v>
      </c>
      <c r="N49">
        <v>115</v>
      </c>
      <c r="O49">
        <v>150</v>
      </c>
      <c r="P49">
        <v>60</v>
      </c>
      <c r="Q49">
        <v>9864</v>
      </c>
      <c r="R49">
        <v>9864</v>
      </c>
      <c r="T49">
        <v>2627</v>
      </c>
      <c r="U49">
        <v>2623</v>
      </c>
      <c r="V49">
        <v>2621</v>
      </c>
      <c r="W49">
        <v>2623</v>
      </c>
      <c r="X49">
        <v>2616</v>
      </c>
      <c r="Y49">
        <v>2619</v>
      </c>
      <c r="Z49">
        <v>2617</v>
      </c>
      <c r="AA49">
        <v>2615</v>
      </c>
      <c r="AC49">
        <v>132</v>
      </c>
      <c r="AD49">
        <v>128</v>
      </c>
      <c r="AE49">
        <v>126</v>
      </c>
      <c r="AF49">
        <v>128</v>
      </c>
      <c r="AG49">
        <v>121</v>
      </c>
      <c r="AH49">
        <v>124</v>
      </c>
      <c r="AI49">
        <v>122</v>
      </c>
      <c r="AJ49">
        <v>120</v>
      </c>
    </row>
    <row r="50" spans="2:36" x14ac:dyDescent="0.2">
      <c r="B50" s="68"/>
      <c r="C50" t="s">
        <v>43</v>
      </c>
      <c r="D50">
        <f t="shared" si="0"/>
        <v>140</v>
      </c>
      <c r="E50">
        <v>117399</v>
      </c>
      <c r="F50">
        <v>32973</v>
      </c>
      <c r="G50">
        <v>19806</v>
      </c>
      <c r="H50">
        <v>8940</v>
      </c>
      <c r="I50">
        <v>124</v>
      </c>
      <c r="J50">
        <v>116</v>
      </c>
      <c r="K50">
        <v>120</v>
      </c>
      <c r="L50">
        <v>120</v>
      </c>
      <c r="M50">
        <v>124</v>
      </c>
      <c r="N50">
        <v>120</v>
      </c>
      <c r="O50">
        <v>150</v>
      </c>
      <c r="P50">
        <v>60</v>
      </c>
      <c r="Q50">
        <v>11982</v>
      </c>
      <c r="R50">
        <v>11982</v>
      </c>
      <c r="T50">
        <v>2635</v>
      </c>
      <c r="U50">
        <v>2631</v>
      </c>
      <c r="V50">
        <v>2629</v>
      </c>
      <c r="W50">
        <v>2631</v>
      </c>
      <c r="X50">
        <v>2624</v>
      </c>
      <c r="Y50">
        <v>2627</v>
      </c>
      <c r="Z50">
        <v>2625</v>
      </c>
      <c r="AA50">
        <v>2623</v>
      </c>
      <c r="AC50">
        <v>140</v>
      </c>
      <c r="AD50">
        <v>136</v>
      </c>
      <c r="AE50">
        <v>134</v>
      </c>
      <c r="AF50">
        <v>136</v>
      </c>
      <c r="AG50">
        <v>129</v>
      </c>
      <c r="AH50">
        <v>132</v>
      </c>
      <c r="AI50">
        <v>130</v>
      </c>
      <c r="AJ50">
        <v>128</v>
      </c>
    </row>
    <row r="51" spans="2:36" x14ac:dyDescent="0.2">
      <c r="B51" s="68"/>
      <c r="C51" t="s">
        <v>44</v>
      </c>
      <c r="D51">
        <f t="shared" si="0"/>
        <v>148</v>
      </c>
      <c r="E51">
        <v>142659</v>
      </c>
      <c r="F51">
        <v>40380</v>
      </c>
      <c r="G51">
        <v>23949</v>
      </c>
      <c r="H51">
        <v>10740</v>
      </c>
      <c r="I51">
        <v>129</v>
      </c>
      <c r="J51">
        <v>121</v>
      </c>
      <c r="K51">
        <v>125</v>
      </c>
      <c r="L51">
        <v>125</v>
      </c>
      <c r="M51">
        <v>129</v>
      </c>
      <c r="N51">
        <v>125</v>
      </c>
      <c r="O51">
        <v>150</v>
      </c>
      <c r="P51">
        <v>60</v>
      </c>
      <c r="Q51">
        <v>14634</v>
      </c>
      <c r="R51">
        <v>14634</v>
      </c>
      <c r="T51">
        <v>2643</v>
      </c>
      <c r="U51">
        <v>2637</v>
      </c>
      <c r="V51">
        <v>2637</v>
      </c>
      <c r="W51">
        <v>2639</v>
      </c>
      <c r="X51">
        <v>2630</v>
      </c>
      <c r="Y51">
        <v>2627</v>
      </c>
      <c r="Z51">
        <v>2633</v>
      </c>
      <c r="AA51">
        <v>2635</v>
      </c>
      <c r="AC51">
        <v>148</v>
      </c>
      <c r="AD51">
        <v>142</v>
      </c>
      <c r="AE51">
        <v>142</v>
      </c>
      <c r="AF51">
        <v>144</v>
      </c>
      <c r="AG51">
        <v>135</v>
      </c>
      <c r="AH51">
        <v>132</v>
      </c>
      <c r="AI51">
        <v>138</v>
      </c>
      <c r="AJ51">
        <v>140</v>
      </c>
    </row>
    <row r="52" spans="2:36" x14ac:dyDescent="0.2">
      <c r="B52" s="68"/>
      <c r="C52" t="s">
        <v>45</v>
      </c>
      <c r="D52">
        <f t="shared" si="0"/>
        <v>156</v>
      </c>
      <c r="E52">
        <v>179393</v>
      </c>
      <c r="F52">
        <v>51174</v>
      </c>
      <c r="G52">
        <v>30371</v>
      </c>
      <c r="H52">
        <v>12905</v>
      </c>
      <c r="I52">
        <f>I51+5</f>
        <v>134</v>
      </c>
      <c r="J52">
        <f t="shared" ref="J52:N54" si="1">J51+5</f>
        <v>126</v>
      </c>
      <c r="K52">
        <f t="shared" si="1"/>
        <v>130</v>
      </c>
      <c r="L52">
        <f t="shared" si="1"/>
        <v>130</v>
      </c>
      <c r="M52">
        <f t="shared" si="1"/>
        <v>134</v>
      </c>
      <c r="N52">
        <f>N51+5</f>
        <v>130</v>
      </c>
      <c r="O52">
        <v>150</v>
      </c>
      <c r="P52">
        <v>60</v>
      </c>
      <c r="Q52">
        <v>18499</v>
      </c>
      <c r="R52">
        <v>18499</v>
      </c>
      <c r="T52">
        <v>2651</v>
      </c>
      <c r="U52">
        <v>2644</v>
      </c>
      <c r="V52">
        <v>2645</v>
      </c>
      <c r="W52">
        <v>2647</v>
      </c>
      <c r="X52">
        <v>2638</v>
      </c>
      <c r="Y52">
        <v>2635</v>
      </c>
      <c r="Z52">
        <v>2641</v>
      </c>
      <c r="AA52">
        <v>2643</v>
      </c>
      <c r="AC52">
        <v>156</v>
      </c>
      <c r="AD52">
        <v>149</v>
      </c>
      <c r="AE52">
        <v>150</v>
      </c>
      <c r="AF52">
        <v>152</v>
      </c>
      <c r="AG52">
        <v>143</v>
      </c>
      <c r="AH52">
        <v>140</v>
      </c>
      <c r="AI52">
        <v>146</v>
      </c>
      <c r="AJ52">
        <v>148</v>
      </c>
    </row>
    <row r="53" spans="2:36" x14ac:dyDescent="0.2">
      <c r="B53" s="68"/>
      <c r="C53" t="s">
        <v>46</v>
      </c>
      <c r="D53">
        <f t="shared" si="0"/>
        <v>164</v>
      </c>
      <c r="E53">
        <v>225632</v>
      </c>
      <c r="F53">
        <v>64866</v>
      </c>
      <c r="G53">
        <v>38009</v>
      </c>
      <c r="H53">
        <v>16155</v>
      </c>
      <c r="I53">
        <f>I52+5</f>
        <v>139</v>
      </c>
      <c r="J53">
        <f t="shared" si="1"/>
        <v>131</v>
      </c>
      <c r="K53">
        <f t="shared" si="1"/>
        <v>135</v>
      </c>
      <c r="L53">
        <f t="shared" si="1"/>
        <v>135</v>
      </c>
      <c r="M53">
        <f t="shared" si="1"/>
        <v>139</v>
      </c>
      <c r="N53">
        <f>N52+5</f>
        <v>135</v>
      </c>
      <c r="O53">
        <v>150</v>
      </c>
      <c r="P53">
        <v>60</v>
      </c>
      <c r="Q53">
        <v>23384</v>
      </c>
      <c r="R53">
        <v>23384</v>
      </c>
      <c r="T53">
        <v>2659</v>
      </c>
      <c r="U53">
        <v>2652</v>
      </c>
      <c r="V53">
        <v>2653</v>
      </c>
      <c r="W53">
        <v>2655</v>
      </c>
      <c r="X53">
        <v>2646</v>
      </c>
      <c r="Y53">
        <v>2643</v>
      </c>
      <c r="Z53">
        <v>2649</v>
      </c>
      <c r="AA53">
        <v>2651</v>
      </c>
      <c r="AC53">
        <v>164</v>
      </c>
      <c r="AD53">
        <v>157</v>
      </c>
      <c r="AE53">
        <v>158</v>
      </c>
      <c r="AF53">
        <v>160</v>
      </c>
      <c r="AG53">
        <v>151</v>
      </c>
      <c r="AH53">
        <v>148</v>
      </c>
      <c r="AI53">
        <v>154</v>
      </c>
      <c r="AJ53">
        <v>156</v>
      </c>
    </row>
    <row r="54" spans="2:36" x14ac:dyDescent="0.2">
      <c r="B54" s="68"/>
      <c r="C54" t="s">
        <v>47</v>
      </c>
      <c r="D54">
        <f t="shared" si="0"/>
        <v>172</v>
      </c>
      <c r="E54">
        <v>271871</v>
      </c>
      <c r="F54">
        <v>78558</v>
      </c>
      <c r="G54">
        <v>45647</v>
      </c>
      <c r="H54">
        <v>19406</v>
      </c>
      <c r="I54">
        <f>I53+5</f>
        <v>144</v>
      </c>
      <c r="J54">
        <f t="shared" si="1"/>
        <v>136</v>
      </c>
      <c r="K54">
        <f t="shared" si="1"/>
        <v>140</v>
      </c>
      <c r="L54">
        <f t="shared" si="1"/>
        <v>140</v>
      </c>
      <c r="M54">
        <f t="shared" si="1"/>
        <v>144</v>
      </c>
      <c r="N54">
        <f t="shared" si="1"/>
        <v>140</v>
      </c>
      <c r="O54">
        <v>150</v>
      </c>
      <c r="P54">
        <v>60</v>
      </c>
      <c r="Q54">
        <f>Q53+Q53-Q52</f>
        <v>28269</v>
      </c>
      <c r="R54">
        <f>R53+R53-R52</f>
        <v>28269</v>
      </c>
      <c r="T54">
        <v>2667</v>
      </c>
      <c r="U54">
        <v>2661</v>
      </c>
      <c r="V54">
        <v>2661</v>
      </c>
      <c r="W54">
        <v>2663</v>
      </c>
      <c r="X54">
        <v>2654</v>
      </c>
      <c r="Y54">
        <v>2651</v>
      </c>
      <c r="Z54">
        <v>2657</v>
      </c>
      <c r="AA54">
        <v>2659</v>
      </c>
      <c r="AC54">
        <v>172</v>
      </c>
      <c r="AD54">
        <v>166</v>
      </c>
      <c r="AE54">
        <v>166</v>
      </c>
      <c r="AF54">
        <v>168</v>
      </c>
      <c r="AG54">
        <v>159</v>
      </c>
      <c r="AH54">
        <v>156</v>
      </c>
      <c r="AI54">
        <v>162</v>
      </c>
      <c r="AJ54">
        <v>164</v>
      </c>
    </row>
    <row r="55" spans="2:36" x14ac:dyDescent="0.2">
      <c r="B55" s="68"/>
    </row>
    <row r="56" spans="2:36" x14ac:dyDescent="0.2">
      <c r="B56" s="68"/>
      <c r="C56" t="s">
        <v>23</v>
      </c>
      <c r="D56">
        <f>MAX(AC56:AJ56)</f>
        <v>2</v>
      </c>
      <c r="E56">
        <v>540</v>
      </c>
      <c r="F56">
        <v>180</v>
      </c>
      <c r="G56">
        <v>72</v>
      </c>
      <c r="H56">
        <v>48</v>
      </c>
      <c r="I56">
        <v>24</v>
      </c>
      <c r="J56">
        <v>16</v>
      </c>
      <c r="K56">
        <v>20</v>
      </c>
      <c r="L56">
        <v>20</v>
      </c>
      <c r="M56">
        <v>24</v>
      </c>
      <c r="N56">
        <v>20</v>
      </c>
      <c r="O56">
        <v>100</v>
      </c>
      <c r="P56">
        <v>95</v>
      </c>
      <c r="Q56">
        <v>50</v>
      </c>
      <c r="R56">
        <v>50</v>
      </c>
      <c r="T56">
        <v>2004</v>
      </c>
      <c r="U56">
        <v>2001</v>
      </c>
      <c r="V56">
        <v>2001</v>
      </c>
      <c r="W56">
        <v>2000</v>
      </c>
      <c r="X56" t="s">
        <v>21</v>
      </c>
      <c r="Y56" t="s">
        <v>21</v>
      </c>
      <c r="Z56" t="s">
        <v>21</v>
      </c>
      <c r="AA56" t="s">
        <v>21</v>
      </c>
      <c r="AC56">
        <v>2</v>
      </c>
      <c r="AD56">
        <v>2</v>
      </c>
      <c r="AE56">
        <v>2</v>
      </c>
      <c r="AF56">
        <v>1</v>
      </c>
      <c r="AG56" t="s">
        <v>21</v>
      </c>
      <c r="AH56" t="s">
        <v>21</v>
      </c>
      <c r="AI56" t="s">
        <v>21</v>
      </c>
      <c r="AJ56" t="s">
        <v>21</v>
      </c>
    </row>
    <row r="57" spans="2:36" x14ac:dyDescent="0.2">
      <c r="B57" s="68"/>
      <c r="C57" t="s">
        <v>24</v>
      </c>
      <c r="D57">
        <f>MAX(AC57:AJ57)</f>
        <v>9</v>
      </c>
      <c r="E57">
        <v>600</v>
      </c>
      <c r="F57">
        <v>213</v>
      </c>
      <c r="G57">
        <v>72</v>
      </c>
      <c r="H57">
        <v>48</v>
      </c>
      <c r="I57">
        <v>29</v>
      </c>
      <c r="J57">
        <v>21</v>
      </c>
      <c r="K57">
        <v>25</v>
      </c>
      <c r="L57">
        <v>25</v>
      </c>
      <c r="M57">
        <v>29</v>
      </c>
      <c r="N57">
        <v>25</v>
      </c>
      <c r="O57">
        <v>100</v>
      </c>
      <c r="P57">
        <v>95</v>
      </c>
      <c r="Q57">
        <v>55</v>
      </c>
      <c r="R57">
        <v>55</v>
      </c>
      <c r="T57">
        <v>2501</v>
      </c>
      <c r="U57">
        <v>2503</v>
      </c>
      <c r="V57">
        <v>2000</v>
      </c>
      <c r="W57">
        <v>2004</v>
      </c>
      <c r="X57">
        <v>2005</v>
      </c>
      <c r="Y57" t="s">
        <v>21</v>
      </c>
      <c r="Z57" t="s">
        <v>21</v>
      </c>
      <c r="AA57" t="s">
        <v>21</v>
      </c>
      <c r="AC57">
        <v>9</v>
      </c>
      <c r="AD57">
        <v>6</v>
      </c>
      <c r="AE57">
        <v>1</v>
      </c>
      <c r="AF57">
        <v>2</v>
      </c>
      <c r="AG57">
        <v>4</v>
      </c>
      <c r="AH57" t="s">
        <v>21</v>
      </c>
      <c r="AI57" t="s">
        <v>21</v>
      </c>
      <c r="AJ57" t="s">
        <v>21</v>
      </c>
    </row>
    <row r="58" spans="2:36" x14ac:dyDescent="0.2">
      <c r="B58" s="68"/>
      <c r="C58" t="s">
        <v>25</v>
      </c>
      <c r="D58">
        <f t="shared" ref="D58:D80" si="2">MAX(AC58:AJ58)</f>
        <v>14</v>
      </c>
      <c r="E58">
        <v>762</v>
      </c>
      <c r="F58">
        <v>258</v>
      </c>
      <c r="G58">
        <v>96</v>
      </c>
      <c r="H58">
        <v>48</v>
      </c>
      <c r="I58">
        <v>34</v>
      </c>
      <c r="J58">
        <v>26</v>
      </c>
      <c r="K58">
        <v>30</v>
      </c>
      <c r="L58">
        <v>30</v>
      </c>
      <c r="M58">
        <v>34</v>
      </c>
      <c r="N58">
        <v>30</v>
      </c>
      <c r="O58">
        <v>100</v>
      </c>
      <c r="P58">
        <v>95</v>
      </c>
      <c r="Q58">
        <v>68</v>
      </c>
      <c r="R58">
        <v>68</v>
      </c>
      <c r="T58">
        <v>2508</v>
      </c>
      <c r="U58">
        <v>2505</v>
      </c>
      <c r="V58">
        <v>2500</v>
      </c>
      <c r="W58">
        <v>2504</v>
      </c>
      <c r="X58">
        <v>2501</v>
      </c>
      <c r="Y58" t="s">
        <v>21</v>
      </c>
      <c r="Z58" t="s">
        <v>21</v>
      </c>
      <c r="AA58" t="s">
        <v>21</v>
      </c>
      <c r="AC58">
        <v>14</v>
      </c>
      <c r="AD58">
        <v>11</v>
      </c>
      <c r="AE58">
        <v>8</v>
      </c>
      <c r="AF58">
        <v>4</v>
      </c>
      <c r="AG58">
        <v>9</v>
      </c>
      <c r="AH58" t="s">
        <v>21</v>
      </c>
      <c r="AI58" t="s">
        <v>21</v>
      </c>
      <c r="AJ58" t="s">
        <v>21</v>
      </c>
    </row>
    <row r="59" spans="2:36" x14ac:dyDescent="0.2">
      <c r="B59" s="68"/>
      <c r="C59" t="s">
        <v>26</v>
      </c>
      <c r="D59">
        <f t="shared" si="2"/>
        <v>19</v>
      </c>
      <c r="E59">
        <v>1065</v>
      </c>
      <c r="F59">
        <v>359</v>
      </c>
      <c r="G59">
        <v>147</v>
      </c>
      <c r="H59">
        <v>48</v>
      </c>
      <c r="I59">
        <v>39</v>
      </c>
      <c r="J59">
        <v>31</v>
      </c>
      <c r="K59">
        <v>35</v>
      </c>
      <c r="L59">
        <v>35</v>
      </c>
      <c r="M59">
        <v>39</v>
      </c>
      <c r="N59">
        <v>35</v>
      </c>
      <c r="O59">
        <v>100</v>
      </c>
      <c r="P59">
        <v>95</v>
      </c>
      <c r="Q59">
        <v>96</v>
      </c>
      <c r="R59">
        <v>96</v>
      </c>
      <c r="T59">
        <v>2512</v>
      </c>
      <c r="U59">
        <v>2514</v>
      </c>
      <c r="V59">
        <v>2505</v>
      </c>
      <c r="W59">
        <v>2506</v>
      </c>
      <c r="X59">
        <v>2508</v>
      </c>
      <c r="Y59" t="s">
        <v>21</v>
      </c>
      <c r="Z59" t="s">
        <v>21</v>
      </c>
      <c r="AA59" t="s">
        <v>21</v>
      </c>
      <c r="AC59">
        <v>17</v>
      </c>
      <c r="AD59">
        <v>19</v>
      </c>
      <c r="AE59">
        <v>11</v>
      </c>
      <c r="AF59">
        <v>12</v>
      </c>
      <c r="AG59">
        <v>14</v>
      </c>
      <c r="AH59" t="s">
        <v>21</v>
      </c>
      <c r="AI59" t="s">
        <v>21</v>
      </c>
      <c r="AJ59" t="s">
        <v>21</v>
      </c>
    </row>
    <row r="60" spans="2:36" x14ac:dyDescent="0.2">
      <c r="B60" s="68"/>
      <c r="C60" t="s">
        <v>27</v>
      </c>
      <c r="D60">
        <f t="shared" si="2"/>
        <v>25</v>
      </c>
      <c r="E60">
        <v>1584</v>
      </c>
      <c r="F60">
        <v>491</v>
      </c>
      <c r="G60">
        <v>198</v>
      </c>
      <c r="H60">
        <v>99</v>
      </c>
      <c r="I60">
        <v>44</v>
      </c>
      <c r="J60">
        <v>36</v>
      </c>
      <c r="K60">
        <v>40</v>
      </c>
      <c r="L60">
        <v>40</v>
      </c>
      <c r="M60">
        <v>44</v>
      </c>
      <c r="N60">
        <v>40</v>
      </c>
      <c r="O60">
        <v>100</v>
      </c>
      <c r="P60">
        <v>95</v>
      </c>
      <c r="Q60">
        <v>140</v>
      </c>
      <c r="R60">
        <v>140</v>
      </c>
      <c r="T60">
        <v>2520</v>
      </c>
      <c r="U60">
        <v>2518</v>
      </c>
      <c r="V60">
        <v>2512</v>
      </c>
      <c r="W60">
        <v>2511</v>
      </c>
      <c r="X60">
        <v>2510</v>
      </c>
      <c r="Y60">
        <v>2512</v>
      </c>
      <c r="Z60" t="s">
        <v>21</v>
      </c>
      <c r="AA60" t="s">
        <v>21</v>
      </c>
      <c r="AC60">
        <v>25</v>
      </c>
      <c r="AD60">
        <v>23</v>
      </c>
      <c r="AE60">
        <v>17</v>
      </c>
      <c r="AF60">
        <v>16</v>
      </c>
      <c r="AG60">
        <v>15</v>
      </c>
      <c r="AH60">
        <v>17</v>
      </c>
      <c r="AI60" t="s">
        <v>21</v>
      </c>
      <c r="AJ60" t="s">
        <v>21</v>
      </c>
    </row>
    <row r="61" spans="2:36" x14ac:dyDescent="0.2">
      <c r="B61" s="68"/>
      <c r="C61" t="s">
        <v>28</v>
      </c>
      <c r="D61">
        <f t="shared" si="2"/>
        <v>31</v>
      </c>
      <c r="E61">
        <v>2226</v>
      </c>
      <c r="F61">
        <v>714</v>
      </c>
      <c r="G61">
        <v>261</v>
      </c>
      <c r="H61">
        <v>162</v>
      </c>
      <c r="I61">
        <v>49</v>
      </c>
      <c r="J61">
        <v>41</v>
      </c>
      <c r="K61">
        <v>45</v>
      </c>
      <c r="L61">
        <v>45</v>
      </c>
      <c r="M61">
        <v>49</v>
      </c>
      <c r="N61">
        <v>45</v>
      </c>
      <c r="O61">
        <v>100</v>
      </c>
      <c r="P61">
        <v>95</v>
      </c>
      <c r="Q61">
        <v>204</v>
      </c>
      <c r="R61">
        <v>204</v>
      </c>
      <c r="T61">
        <v>2526</v>
      </c>
      <c r="U61">
        <v>2524</v>
      </c>
      <c r="V61">
        <v>2515</v>
      </c>
      <c r="W61">
        <v>2515</v>
      </c>
      <c r="X61">
        <v>2517</v>
      </c>
      <c r="Y61">
        <v>2520</v>
      </c>
      <c r="Z61" t="s">
        <v>21</v>
      </c>
      <c r="AA61" t="s">
        <v>21</v>
      </c>
      <c r="AC61">
        <v>31</v>
      </c>
      <c r="AD61">
        <v>29</v>
      </c>
      <c r="AE61">
        <v>20</v>
      </c>
      <c r="AF61">
        <v>20</v>
      </c>
      <c r="AG61">
        <v>22</v>
      </c>
      <c r="AH61">
        <v>25</v>
      </c>
      <c r="AI61" t="s">
        <v>21</v>
      </c>
      <c r="AJ61" t="s">
        <v>21</v>
      </c>
    </row>
    <row r="62" spans="2:36" x14ac:dyDescent="0.2">
      <c r="B62" s="68"/>
      <c r="C62" t="s">
        <v>29</v>
      </c>
      <c r="D62">
        <f t="shared" si="2"/>
        <v>37</v>
      </c>
      <c r="E62">
        <v>3234</v>
      </c>
      <c r="F62">
        <v>930</v>
      </c>
      <c r="G62">
        <v>411</v>
      </c>
      <c r="H62">
        <v>237</v>
      </c>
      <c r="I62">
        <v>54</v>
      </c>
      <c r="J62">
        <v>46</v>
      </c>
      <c r="K62">
        <v>50</v>
      </c>
      <c r="L62">
        <v>50</v>
      </c>
      <c r="M62">
        <v>54</v>
      </c>
      <c r="N62">
        <v>50</v>
      </c>
      <c r="O62">
        <v>100</v>
      </c>
      <c r="P62">
        <v>95</v>
      </c>
      <c r="Q62">
        <v>288</v>
      </c>
      <c r="R62">
        <v>288</v>
      </c>
      <c r="T62">
        <v>2532</v>
      </c>
      <c r="U62">
        <v>2527</v>
      </c>
      <c r="V62">
        <v>2524</v>
      </c>
      <c r="W62">
        <v>2524</v>
      </c>
      <c r="X62">
        <v>2526</v>
      </c>
      <c r="Y62">
        <v>2526</v>
      </c>
      <c r="Z62" t="s">
        <v>21</v>
      </c>
      <c r="AA62" t="s">
        <v>21</v>
      </c>
      <c r="AC62">
        <v>37</v>
      </c>
      <c r="AD62">
        <v>32</v>
      </c>
      <c r="AE62">
        <v>29</v>
      </c>
      <c r="AF62">
        <v>29</v>
      </c>
      <c r="AG62">
        <v>31</v>
      </c>
      <c r="AH62">
        <v>31</v>
      </c>
      <c r="AI62" t="s">
        <v>21</v>
      </c>
      <c r="AJ62" t="s">
        <v>21</v>
      </c>
    </row>
    <row r="63" spans="2:36" x14ac:dyDescent="0.2">
      <c r="B63" s="68"/>
      <c r="C63" t="s">
        <v>30</v>
      </c>
      <c r="D63">
        <f t="shared" si="2"/>
        <v>43</v>
      </c>
      <c r="E63">
        <v>4524</v>
      </c>
      <c r="F63">
        <v>1322</v>
      </c>
      <c r="G63">
        <v>543</v>
      </c>
      <c r="H63">
        <v>237</v>
      </c>
      <c r="I63">
        <v>59</v>
      </c>
      <c r="J63">
        <v>51</v>
      </c>
      <c r="K63">
        <v>55</v>
      </c>
      <c r="L63">
        <v>55</v>
      </c>
      <c r="M63">
        <v>59</v>
      </c>
      <c r="N63">
        <v>55</v>
      </c>
      <c r="O63">
        <v>100</v>
      </c>
      <c r="P63">
        <v>95</v>
      </c>
      <c r="Q63">
        <v>402</v>
      </c>
      <c r="R63">
        <v>402</v>
      </c>
      <c r="T63">
        <v>2538</v>
      </c>
      <c r="U63">
        <v>2533</v>
      </c>
      <c r="V63">
        <v>2532</v>
      </c>
      <c r="W63">
        <v>2532</v>
      </c>
      <c r="X63">
        <v>2529</v>
      </c>
      <c r="Y63">
        <v>2530</v>
      </c>
      <c r="Z63" t="s">
        <v>21</v>
      </c>
      <c r="AA63" t="s">
        <v>21</v>
      </c>
      <c r="AC63">
        <v>43</v>
      </c>
      <c r="AD63">
        <v>39</v>
      </c>
      <c r="AE63">
        <v>37</v>
      </c>
      <c r="AF63">
        <v>37</v>
      </c>
      <c r="AG63">
        <v>34</v>
      </c>
      <c r="AH63">
        <v>35</v>
      </c>
      <c r="AI63" t="s">
        <v>21</v>
      </c>
      <c r="AJ63" t="s">
        <v>21</v>
      </c>
    </row>
    <row r="64" spans="2:36" x14ac:dyDescent="0.2">
      <c r="B64" s="68"/>
      <c r="C64" t="s">
        <v>31</v>
      </c>
      <c r="D64">
        <f t="shared" si="2"/>
        <v>49</v>
      </c>
      <c r="E64">
        <v>5895</v>
      </c>
      <c r="F64">
        <v>1841</v>
      </c>
      <c r="G64">
        <v>762</v>
      </c>
      <c r="H64">
        <v>369</v>
      </c>
      <c r="I64">
        <v>64</v>
      </c>
      <c r="J64">
        <v>56</v>
      </c>
      <c r="K64">
        <v>60</v>
      </c>
      <c r="L64">
        <v>60</v>
      </c>
      <c r="M64">
        <v>64</v>
      </c>
      <c r="N64">
        <v>60</v>
      </c>
      <c r="O64">
        <v>100</v>
      </c>
      <c r="P64">
        <v>95</v>
      </c>
      <c r="Q64">
        <v>556</v>
      </c>
      <c r="R64">
        <v>556</v>
      </c>
      <c r="T64">
        <v>2544</v>
      </c>
      <c r="U64">
        <v>2542</v>
      </c>
      <c r="V64">
        <v>2541</v>
      </c>
      <c r="W64">
        <v>2535</v>
      </c>
      <c r="X64">
        <v>2533</v>
      </c>
      <c r="Y64">
        <v>2533</v>
      </c>
      <c r="Z64">
        <v>2538</v>
      </c>
      <c r="AA64" t="s">
        <v>21</v>
      </c>
      <c r="AC64">
        <v>49</v>
      </c>
      <c r="AD64">
        <v>47</v>
      </c>
      <c r="AE64">
        <v>46</v>
      </c>
      <c r="AF64">
        <v>38</v>
      </c>
      <c r="AG64">
        <v>39</v>
      </c>
      <c r="AH64">
        <v>39</v>
      </c>
      <c r="AI64">
        <v>43</v>
      </c>
      <c r="AJ64" t="s">
        <v>21</v>
      </c>
    </row>
    <row r="65" spans="2:36" x14ac:dyDescent="0.2">
      <c r="B65" s="68"/>
      <c r="C65" t="s">
        <v>32</v>
      </c>
      <c r="D65">
        <f t="shared" si="2"/>
        <v>56</v>
      </c>
      <c r="E65">
        <v>8370</v>
      </c>
      <c r="F65">
        <v>2598</v>
      </c>
      <c r="G65">
        <v>1200</v>
      </c>
      <c r="H65">
        <v>588</v>
      </c>
      <c r="I65">
        <v>69</v>
      </c>
      <c r="J65">
        <v>61</v>
      </c>
      <c r="K65">
        <v>65</v>
      </c>
      <c r="L65">
        <v>65</v>
      </c>
      <c r="M65">
        <v>69</v>
      </c>
      <c r="N65">
        <v>65</v>
      </c>
      <c r="O65">
        <v>100</v>
      </c>
      <c r="P65">
        <v>95</v>
      </c>
      <c r="Q65">
        <v>816</v>
      </c>
      <c r="R65">
        <v>816</v>
      </c>
      <c r="T65">
        <v>2551</v>
      </c>
      <c r="U65">
        <v>2546</v>
      </c>
      <c r="V65">
        <v>2547</v>
      </c>
      <c r="W65">
        <v>2541</v>
      </c>
      <c r="X65">
        <v>2542</v>
      </c>
      <c r="Y65">
        <v>2544</v>
      </c>
      <c r="Z65">
        <v>2542</v>
      </c>
      <c r="AA65" t="s">
        <v>21</v>
      </c>
      <c r="AC65">
        <v>56</v>
      </c>
      <c r="AD65">
        <v>51</v>
      </c>
      <c r="AE65">
        <v>52</v>
      </c>
      <c r="AF65">
        <v>46</v>
      </c>
      <c r="AG65">
        <v>47</v>
      </c>
      <c r="AH65">
        <v>49</v>
      </c>
      <c r="AI65">
        <v>47</v>
      </c>
      <c r="AJ65" t="s">
        <v>21</v>
      </c>
    </row>
    <row r="66" spans="2:36" x14ac:dyDescent="0.2">
      <c r="B66" s="68"/>
      <c r="C66" t="s">
        <v>33</v>
      </c>
      <c r="D66">
        <f t="shared" si="2"/>
        <v>63</v>
      </c>
      <c r="E66">
        <v>11499</v>
      </c>
      <c r="F66">
        <v>3729</v>
      </c>
      <c r="G66">
        <v>1614</v>
      </c>
      <c r="H66">
        <v>1002</v>
      </c>
      <c r="I66">
        <v>74</v>
      </c>
      <c r="J66">
        <v>66</v>
      </c>
      <c r="K66">
        <v>70</v>
      </c>
      <c r="L66">
        <v>70</v>
      </c>
      <c r="M66">
        <v>74</v>
      </c>
      <c r="N66">
        <v>70</v>
      </c>
      <c r="O66">
        <v>100</v>
      </c>
      <c r="P66">
        <v>95</v>
      </c>
      <c r="Q66">
        <v>1174</v>
      </c>
      <c r="R66">
        <v>1174</v>
      </c>
      <c r="T66">
        <v>2558</v>
      </c>
      <c r="U66">
        <v>2556</v>
      </c>
      <c r="V66">
        <v>2557</v>
      </c>
      <c r="W66">
        <v>2547</v>
      </c>
      <c r="X66">
        <v>2547</v>
      </c>
      <c r="Y66">
        <v>2551</v>
      </c>
      <c r="Z66">
        <v>2549</v>
      </c>
      <c r="AA66" t="s">
        <v>21</v>
      </c>
      <c r="AC66">
        <v>63</v>
      </c>
      <c r="AD66">
        <v>61</v>
      </c>
      <c r="AE66">
        <v>62</v>
      </c>
      <c r="AF66">
        <v>52</v>
      </c>
      <c r="AG66">
        <v>52</v>
      </c>
      <c r="AH66">
        <v>56</v>
      </c>
      <c r="AI66">
        <v>54</v>
      </c>
      <c r="AJ66" t="s">
        <v>21</v>
      </c>
    </row>
    <row r="67" spans="2:36" x14ac:dyDescent="0.2">
      <c r="B67" s="68"/>
      <c r="C67" t="s">
        <v>34</v>
      </c>
      <c r="D67">
        <f t="shared" si="2"/>
        <v>70</v>
      </c>
      <c r="E67">
        <v>16182</v>
      </c>
      <c r="F67">
        <v>5246</v>
      </c>
      <c r="G67">
        <v>2442</v>
      </c>
      <c r="H67">
        <v>1002</v>
      </c>
      <c r="I67">
        <v>79</v>
      </c>
      <c r="J67">
        <v>71</v>
      </c>
      <c r="K67">
        <v>75</v>
      </c>
      <c r="L67">
        <v>75</v>
      </c>
      <c r="M67">
        <v>79</v>
      </c>
      <c r="N67">
        <v>75</v>
      </c>
      <c r="O67">
        <v>100</v>
      </c>
      <c r="P67">
        <v>95</v>
      </c>
      <c r="Q67">
        <v>1654</v>
      </c>
      <c r="R67">
        <v>1654</v>
      </c>
      <c r="T67">
        <v>2565</v>
      </c>
      <c r="U67">
        <v>2561</v>
      </c>
      <c r="V67">
        <v>2563</v>
      </c>
      <c r="W67">
        <v>2554</v>
      </c>
      <c r="X67">
        <v>2553</v>
      </c>
      <c r="Y67">
        <v>2558</v>
      </c>
      <c r="Z67">
        <v>2555</v>
      </c>
      <c r="AA67" t="s">
        <v>21</v>
      </c>
      <c r="AC67">
        <v>70</v>
      </c>
      <c r="AD67">
        <v>66</v>
      </c>
      <c r="AE67">
        <v>68</v>
      </c>
      <c r="AF67">
        <v>59</v>
      </c>
      <c r="AG67">
        <v>58</v>
      </c>
      <c r="AH67">
        <v>63</v>
      </c>
      <c r="AI67">
        <v>60</v>
      </c>
      <c r="AJ67" t="s">
        <v>21</v>
      </c>
    </row>
    <row r="68" spans="2:36" x14ac:dyDescent="0.2">
      <c r="B68" s="68"/>
      <c r="C68" t="s">
        <v>35</v>
      </c>
      <c r="D68">
        <f t="shared" si="2"/>
        <v>77</v>
      </c>
      <c r="E68">
        <v>21018</v>
      </c>
      <c r="F68">
        <v>6716</v>
      </c>
      <c r="G68">
        <v>3381</v>
      </c>
      <c r="H68">
        <v>1452</v>
      </c>
      <c r="I68">
        <v>84</v>
      </c>
      <c r="J68">
        <v>76</v>
      </c>
      <c r="K68">
        <v>80</v>
      </c>
      <c r="L68">
        <v>80</v>
      </c>
      <c r="M68">
        <v>84</v>
      </c>
      <c r="N68">
        <v>80</v>
      </c>
      <c r="O68">
        <v>100</v>
      </c>
      <c r="P68">
        <v>95</v>
      </c>
      <c r="Q68">
        <v>2176</v>
      </c>
      <c r="R68">
        <v>2176</v>
      </c>
      <c r="T68">
        <v>2572</v>
      </c>
      <c r="U68">
        <v>2569</v>
      </c>
      <c r="V68">
        <v>2569</v>
      </c>
      <c r="W68">
        <v>2561</v>
      </c>
      <c r="X68">
        <v>2563</v>
      </c>
      <c r="Y68">
        <v>2560</v>
      </c>
      <c r="Z68">
        <v>2565</v>
      </c>
      <c r="AA68" t="s">
        <v>21</v>
      </c>
      <c r="AC68">
        <v>77</v>
      </c>
      <c r="AD68">
        <v>74</v>
      </c>
      <c r="AE68">
        <v>74</v>
      </c>
      <c r="AF68">
        <v>66</v>
      </c>
      <c r="AG68">
        <v>68</v>
      </c>
      <c r="AH68">
        <v>65</v>
      </c>
      <c r="AI68">
        <v>70</v>
      </c>
      <c r="AJ68" t="s">
        <v>21</v>
      </c>
    </row>
    <row r="69" spans="2:36" x14ac:dyDescent="0.2">
      <c r="B69" s="68"/>
      <c r="C69" t="s">
        <v>36</v>
      </c>
      <c r="D69">
        <f t="shared" si="2"/>
        <v>84</v>
      </c>
      <c r="E69">
        <v>26517</v>
      </c>
      <c r="F69">
        <v>8388</v>
      </c>
      <c r="G69">
        <v>3870</v>
      </c>
      <c r="H69">
        <v>1941</v>
      </c>
      <c r="I69">
        <v>89</v>
      </c>
      <c r="J69">
        <v>81</v>
      </c>
      <c r="K69">
        <v>85</v>
      </c>
      <c r="L69">
        <v>85</v>
      </c>
      <c r="M69">
        <v>89</v>
      </c>
      <c r="N69">
        <v>85</v>
      </c>
      <c r="O69">
        <v>100</v>
      </c>
      <c r="P69">
        <v>95</v>
      </c>
      <c r="Q69">
        <v>2722</v>
      </c>
      <c r="R69">
        <v>2722</v>
      </c>
      <c r="T69">
        <v>2579</v>
      </c>
      <c r="U69">
        <v>2578</v>
      </c>
      <c r="V69">
        <v>2575</v>
      </c>
      <c r="W69">
        <v>2567</v>
      </c>
      <c r="X69">
        <v>2568</v>
      </c>
      <c r="Y69">
        <v>2572</v>
      </c>
      <c r="Z69">
        <v>2572</v>
      </c>
      <c r="AA69" t="s">
        <v>21</v>
      </c>
      <c r="AC69">
        <v>84</v>
      </c>
      <c r="AD69">
        <v>83</v>
      </c>
      <c r="AE69">
        <v>80</v>
      </c>
      <c r="AF69">
        <v>72</v>
      </c>
      <c r="AG69">
        <v>73</v>
      </c>
      <c r="AH69">
        <v>77</v>
      </c>
      <c r="AI69">
        <v>77</v>
      </c>
      <c r="AJ69" t="s">
        <v>21</v>
      </c>
    </row>
    <row r="70" spans="2:36" x14ac:dyDescent="0.2">
      <c r="B70" s="68"/>
      <c r="C70" t="s">
        <v>37</v>
      </c>
      <c r="D70">
        <f t="shared" si="2"/>
        <v>92</v>
      </c>
      <c r="E70">
        <v>32619</v>
      </c>
      <c r="F70">
        <v>10080</v>
      </c>
      <c r="G70">
        <v>5010</v>
      </c>
      <c r="H70">
        <v>2430</v>
      </c>
      <c r="I70">
        <v>94</v>
      </c>
      <c r="J70">
        <v>86</v>
      </c>
      <c r="K70">
        <v>90</v>
      </c>
      <c r="L70">
        <v>90</v>
      </c>
      <c r="M70">
        <v>94</v>
      </c>
      <c r="N70">
        <v>90</v>
      </c>
      <c r="O70">
        <v>100</v>
      </c>
      <c r="P70">
        <v>95</v>
      </c>
      <c r="Q70">
        <v>3346</v>
      </c>
      <c r="R70">
        <v>3346</v>
      </c>
      <c r="T70">
        <v>2587</v>
      </c>
      <c r="U70">
        <v>2583</v>
      </c>
      <c r="V70">
        <v>2584</v>
      </c>
      <c r="W70">
        <v>2582</v>
      </c>
      <c r="X70">
        <v>2578</v>
      </c>
      <c r="Y70">
        <v>2579</v>
      </c>
      <c r="Z70">
        <v>2576</v>
      </c>
      <c r="AA70">
        <v>2577</v>
      </c>
      <c r="AC70">
        <v>92</v>
      </c>
      <c r="AD70">
        <v>88</v>
      </c>
      <c r="AE70">
        <v>89</v>
      </c>
      <c r="AF70">
        <v>87</v>
      </c>
      <c r="AG70">
        <v>83</v>
      </c>
      <c r="AH70">
        <v>84</v>
      </c>
      <c r="AI70">
        <v>81</v>
      </c>
      <c r="AJ70">
        <v>82</v>
      </c>
    </row>
    <row r="71" spans="2:36" x14ac:dyDescent="0.2">
      <c r="B71" s="68"/>
      <c r="C71" t="s">
        <v>38</v>
      </c>
      <c r="D71">
        <f t="shared" si="2"/>
        <v>100</v>
      </c>
      <c r="E71">
        <v>42186</v>
      </c>
      <c r="F71">
        <v>12816</v>
      </c>
      <c r="G71">
        <v>5697</v>
      </c>
      <c r="H71">
        <v>2430</v>
      </c>
      <c r="I71">
        <v>99</v>
      </c>
      <c r="J71">
        <v>91</v>
      </c>
      <c r="K71">
        <v>95</v>
      </c>
      <c r="L71">
        <v>95</v>
      </c>
      <c r="M71">
        <v>99</v>
      </c>
      <c r="N71">
        <v>95</v>
      </c>
      <c r="O71">
        <v>100</v>
      </c>
      <c r="P71">
        <v>95</v>
      </c>
      <c r="Q71">
        <v>4202</v>
      </c>
      <c r="R71">
        <v>4202</v>
      </c>
      <c r="T71">
        <v>2595</v>
      </c>
      <c r="U71">
        <v>2591</v>
      </c>
      <c r="V71">
        <v>2592</v>
      </c>
      <c r="W71">
        <v>2590</v>
      </c>
      <c r="X71">
        <v>2585</v>
      </c>
      <c r="Y71">
        <v>2584</v>
      </c>
      <c r="Z71">
        <v>2587</v>
      </c>
      <c r="AA71">
        <v>2583</v>
      </c>
      <c r="AC71">
        <v>100</v>
      </c>
      <c r="AD71">
        <v>96</v>
      </c>
      <c r="AE71">
        <v>97</v>
      </c>
      <c r="AF71">
        <v>95</v>
      </c>
      <c r="AG71">
        <v>90</v>
      </c>
      <c r="AH71">
        <v>89</v>
      </c>
      <c r="AI71">
        <v>92</v>
      </c>
      <c r="AJ71">
        <v>88</v>
      </c>
    </row>
    <row r="72" spans="2:36" x14ac:dyDescent="0.2">
      <c r="B72" s="68"/>
      <c r="C72" t="s">
        <v>39</v>
      </c>
      <c r="D72">
        <f t="shared" si="2"/>
        <v>108</v>
      </c>
      <c r="E72">
        <v>50619</v>
      </c>
      <c r="F72">
        <v>16063</v>
      </c>
      <c r="G72">
        <v>7290</v>
      </c>
      <c r="H72">
        <v>3117</v>
      </c>
      <c r="I72">
        <v>104</v>
      </c>
      <c r="J72">
        <v>96</v>
      </c>
      <c r="K72">
        <v>100</v>
      </c>
      <c r="L72">
        <v>100</v>
      </c>
      <c r="M72">
        <v>104</v>
      </c>
      <c r="N72">
        <v>100</v>
      </c>
      <c r="O72">
        <v>100</v>
      </c>
      <c r="P72">
        <v>95</v>
      </c>
      <c r="Q72">
        <v>5222</v>
      </c>
      <c r="R72">
        <v>5222</v>
      </c>
      <c r="T72">
        <v>2603</v>
      </c>
      <c r="U72">
        <v>2598</v>
      </c>
      <c r="V72">
        <v>2602</v>
      </c>
      <c r="W72">
        <v>2601</v>
      </c>
      <c r="X72">
        <v>2595</v>
      </c>
      <c r="Y72">
        <v>2592</v>
      </c>
      <c r="Z72">
        <v>2594</v>
      </c>
      <c r="AA72">
        <v>2595</v>
      </c>
      <c r="AC72">
        <v>108</v>
      </c>
      <c r="AD72">
        <v>103</v>
      </c>
      <c r="AE72">
        <v>107</v>
      </c>
      <c r="AF72">
        <v>106</v>
      </c>
      <c r="AG72">
        <v>100</v>
      </c>
      <c r="AH72">
        <v>97</v>
      </c>
      <c r="AI72">
        <v>99</v>
      </c>
      <c r="AJ72">
        <v>100</v>
      </c>
    </row>
    <row r="73" spans="2:36" x14ac:dyDescent="0.2">
      <c r="B73" s="68"/>
      <c r="C73" t="s">
        <v>40</v>
      </c>
      <c r="D73">
        <f t="shared" si="2"/>
        <v>116</v>
      </c>
      <c r="E73">
        <v>62664</v>
      </c>
      <c r="F73">
        <v>19750</v>
      </c>
      <c r="G73">
        <v>9654</v>
      </c>
      <c r="H73">
        <v>4299</v>
      </c>
      <c r="I73">
        <v>109</v>
      </c>
      <c r="J73">
        <v>101</v>
      </c>
      <c r="K73">
        <v>105</v>
      </c>
      <c r="L73">
        <v>105</v>
      </c>
      <c r="M73">
        <v>109</v>
      </c>
      <c r="N73">
        <v>105</v>
      </c>
      <c r="O73">
        <v>100</v>
      </c>
      <c r="P73">
        <v>95</v>
      </c>
      <c r="Q73">
        <v>6558</v>
      </c>
      <c r="R73">
        <v>6558</v>
      </c>
      <c r="T73">
        <v>2611</v>
      </c>
      <c r="U73">
        <v>2607</v>
      </c>
      <c r="V73">
        <v>2606</v>
      </c>
      <c r="W73">
        <v>2608</v>
      </c>
      <c r="X73">
        <v>2599</v>
      </c>
      <c r="Y73">
        <v>2600</v>
      </c>
      <c r="Z73">
        <v>2603</v>
      </c>
      <c r="AA73">
        <v>2601</v>
      </c>
      <c r="AC73">
        <v>116</v>
      </c>
      <c r="AD73">
        <v>112</v>
      </c>
      <c r="AE73">
        <v>111</v>
      </c>
      <c r="AF73">
        <v>113</v>
      </c>
      <c r="AG73">
        <v>104</v>
      </c>
      <c r="AH73">
        <v>105</v>
      </c>
      <c r="AI73">
        <v>108</v>
      </c>
      <c r="AJ73">
        <v>106</v>
      </c>
    </row>
    <row r="74" spans="2:36" x14ac:dyDescent="0.2">
      <c r="B74" s="68"/>
      <c r="C74" t="s">
        <v>41</v>
      </c>
      <c r="D74">
        <f t="shared" si="2"/>
        <v>124</v>
      </c>
      <c r="E74">
        <v>75060</v>
      </c>
      <c r="F74">
        <v>24654</v>
      </c>
      <c r="G74">
        <v>12075</v>
      </c>
      <c r="H74">
        <v>5481</v>
      </c>
      <c r="I74">
        <v>114</v>
      </c>
      <c r="J74">
        <v>106</v>
      </c>
      <c r="K74">
        <v>110</v>
      </c>
      <c r="L74">
        <v>110</v>
      </c>
      <c r="M74">
        <v>114</v>
      </c>
      <c r="N74">
        <v>110</v>
      </c>
      <c r="O74">
        <v>100</v>
      </c>
      <c r="P74">
        <v>95</v>
      </c>
      <c r="Q74">
        <v>8106</v>
      </c>
      <c r="R74">
        <v>8106</v>
      </c>
      <c r="T74">
        <v>2619</v>
      </c>
      <c r="U74">
        <v>2614</v>
      </c>
      <c r="V74">
        <v>2615</v>
      </c>
      <c r="W74">
        <v>2616</v>
      </c>
      <c r="X74">
        <v>2608</v>
      </c>
      <c r="Y74">
        <v>2609</v>
      </c>
      <c r="Z74">
        <v>2610</v>
      </c>
      <c r="AA74">
        <v>2608</v>
      </c>
      <c r="AC74">
        <v>124</v>
      </c>
      <c r="AD74">
        <v>119</v>
      </c>
      <c r="AE74">
        <v>120</v>
      </c>
      <c r="AF74">
        <v>121</v>
      </c>
      <c r="AG74">
        <v>113</v>
      </c>
      <c r="AH74">
        <v>114</v>
      </c>
      <c r="AI74">
        <v>115</v>
      </c>
      <c r="AJ74">
        <v>113</v>
      </c>
    </row>
    <row r="75" spans="2:36" x14ac:dyDescent="0.2">
      <c r="B75" s="68"/>
      <c r="C75" t="s">
        <v>42</v>
      </c>
      <c r="D75">
        <f t="shared" si="2"/>
        <v>133</v>
      </c>
      <c r="E75">
        <v>92280</v>
      </c>
      <c r="F75">
        <v>29466</v>
      </c>
      <c r="G75">
        <v>14823</v>
      </c>
      <c r="H75">
        <v>6720</v>
      </c>
      <c r="I75">
        <v>119</v>
      </c>
      <c r="J75">
        <v>111</v>
      </c>
      <c r="K75">
        <v>115</v>
      </c>
      <c r="L75">
        <v>115</v>
      </c>
      <c r="M75">
        <v>119</v>
      </c>
      <c r="N75">
        <v>115</v>
      </c>
      <c r="O75">
        <v>100</v>
      </c>
      <c r="P75">
        <v>95</v>
      </c>
      <c r="Q75">
        <v>9864</v>
      </c>
      <c r="R75">
        <v>9864</v>
      </c>
      <c r="T75">
        <v>2628</v>
      </c>
      <c r="U75">
        <v>2622</v>
      </c>
      <c r="V75">
        <v>2623</v>
      </c>
      <c r="W75">
        <v>2623</v>
      </c>
      <c r="X75">
        <v>2616</v>
      </c>
      <c r="Y75">
        <v>2617</v>
      </c>
      <c r="Z75">
        <v>2618</v>
      </c>
      <c r="AA75">
        <v>2616</v>
      </c>
      <c r="AC75">
        <v>133</v>
      </c>
      <c r="AD75">
        <v>127</v>
      </c>
      <c r="AE75">
        <v>128</v>
      </c>
      <c r="AF75">
        <v>128</v>
      </c>
      <c r="AG75">
        <v>121</v>
      </c>
      <c r="AH75">
        <v>122</v>
      </c>
      <c r="AI75">
        <v>123</v>
      </c>
      <c r="AJ75">
        <v>121</v>
      </c>
    </row>
    <row r="76" spans="2:36" x14ac:dyDescent="0.2">
      <c r="B76" s="68"/>
      <c r="C76" t="s">
        <v>43</v>
      </c>
      <c r="D76">
        <f t="shared" si="2"/>
        <v>141</v>
      </c>
      <c r="E76">
        <v>115866</v>
      </c>
      <c r="F76">
        <v>34519</v>
      </c>
      <c r="G76">
        <v>18132</v>
      </c>
      <c r="H76">
        <v>8229</v>
      </c>
      <c r="I76">
        <v>124</v>
      </c>
      <c r="J76">
        <v>116</v>
      </c>
      <c r="K76">
        <v>120</v>
      </c>
      <c r="L76">
        <v>120</v>
      </c>
      <c r="M76">
        <v>124</v>
      </c>
      <c r="N76">
        <v>120</v>
      </c>
      <c r="O76">
        <v>100</v>
      </c>
      <c r="P76">
        <v>95</v>
      </c>
      <c r="Q76">
        <v>11982</v>
      </c>
      <c r="R76">
        <v>11982</v>
      </c>
      <c r="T76">
        <v>2636</v>
      </c>
      <c r="U76">
        <v>2630</v>
      </c>
      <c r="V76">
        <v>2631</v>
      </c>
      <c r="W76">
        <v>2631</v>
      </c>
      <c r="X76">
        <v>2624</v>
      </c>
      <c r="Y76">
        <v>2625</v>
      </c>
      <c r="Z76">
        <v>2626</v>
      </c>
      <c r="AA76">
        <v>2624</v>
      </c>
      <c r="AC76">
        <v>141</v>
      </c>
      <c r="AD76">
        <v>135</v>
      </c>
      <c r="AE76">
        <v>136</v>
      </c>
      <c r="AF76">
        <v>136</v>
      </c>
      <c r="AG76">
        <v>129</v>
      </c>
      <c r="AH76">
        <v>130</v>
      </c>
      <c r="AI76">
        <v>131</v>
      </c>
      <c r="AJ76">
        <v>129</v>
      </c>
    </row>
    <row r="77" spans="2:36" x14ac:dyDescent="0.2">
      <c r="B77" s="68"/>
      <c r="C77" t="s">
        <v>44</v>
      </c>
      <c r="D77">
        <f t="shared" si="2"/>
        <v>148</v>
      </c>
      <c r="E77">
        <v>145446</v>
      </c>
      <c r="F77">
        <v>40847</v>
      </c>
      <c r="G77">
        <v>22275</v>
      </c>
      <c r="H77">
        <v>10029</v>
      </c>
      <c r="I77">
        <v>129</v>
      </c>
      <c r="J77">
        <v>121</v>
      </c>
      <c r="K77">
        <v>125</v>
      </c>
      <c r="L77">
        <v>125</v>
      </c>
      <c r="M77">
        <v>129</v>
      </c>
      <c r="N77">
        <v>125</v>
      </c>
      <c r="O77">
        <v>100</v>
      </c>
      <c r="P77">
        <v>95</v>
      </c>
      <c r="Q77">
        <v>14634</v>
      </c>
      <c r="R77">
        <v>14634</v>
      </c>
      <c r="T77">
        <v>2643</v>
      </c>
      <c r="U77">
        <v>2639</v>
      </c>
      <c r="V77">
        <v>2638</v>
      </c>
      <c r="W77">
        <v>2639</v>
      </c>
      <c r="X77">
        <v>2632</v>
      </c>
      <c r="Y77">
        <v>2628</v>
      </c>
      <c r="Z77">
        <v>2633</v>
      </c>
      <c r="AA77">
        <v>2631</v>
      </c>
      <c r="AC77">
        <v>148</v>
      </c>
      <c r="AD77">
        <v>144</v>
      </c>
      <c r="AE77">
        <v>143</v>
      </c>
      <c r="AF77">
        <v>144</v>
      </c>
      <c r="AG77">
        <v>137</v>
      </c>
      <c r="AH77">
        <v>133</v>
      </c>
      <c r="AI77">
        <v>138</v>
      </c>
      <c r="AJ77">
        <v>136</v>
      </c>
    </row>
    <row r="78" spans="2:36" x14ac:dyDescent="0.2">
      <c r="B78" s="68"/>
      <c r="C78" t="s">
        <v>45</v>
      </c>
      <c r="D78">
        <f t="shared" si="2"/>
        <v>156</v>
      </c>
      <c r="E78">
        <v>188969</v>
      </c>
      <c r="F78">
        <v>50018</v>
      </c>
      <c r="G78">
        <v>28323</v>
      </c>
      <c r="H78">
        <v>12651</v>
      </c>
      <c r="I78">
        <v>134</v>
      </c>
      <c r="J78">
        <v>126</v>
      </c>
      <c r="K78">
        <v>130</v>
      </c>
      <c r="L78">
        <v>130</v>
      </c>
      <c r="M78">
        <v>134</v>
      </c>
      <c r="N78">
        <v>130</v>
      </c>
      <c r="O78">
        <v>100</v>
      </c>
      <c r="P78">
        <v>95</v>
      </c>
      <c r="Q78">
        <v>18499</v>
      </c>
      <c r="R78">
        <v>18499</v>
      </c>
      <c r="T78">
        <v>2651</v>
      </c>
      <c r="U78">
        <v>2646</v>
      </c>
      <c r="V78">
        <v>2646</v>
      </c>
      <c r="W78">
        <v>2647</v>
      </c>
      <c r="X78">
        <v>2640</v>
      </c>
      <c r="Y78">
        <v>2636</v>
      </c>
      <c r="Z78">
        <v>2641</v>
      </c>
      <c r="AA78">
        <v>2639</v>
      </c>
      <c r="AC78">
        <v>156</v>
      </c>
      <c r="AD78">
        <v>151</v>
      </c>
      <c r="AE78">
        <v>151</v>
      </c>
      <c r="AF78">
        <v>152</v>
      </c>
      <c r="AG78">
        <v>145</v>
      </c>
      <c r="AH78">
        <v>141</v>
      </c>
      <c r="AI78">
        <v>146</v>
      </c>
      <c r="AJ78">
        <v>144</v>
      </c>
    </row>
    <row r="79" spans="2:36" x14ac:dyDescent="0.2">
      <c r="B79" s="68"/>
      <c r="C79" t="s">
        <v>46</v>
      </c>
      <c r="D79">
        <f t="shared" si="2"/>
        <v>164</v>
      </c>
      <c r="E79">
        <v>245514</v>
      </c>
      <c r="F79">
        <v>61259</v>
      </c>
      <c r="G79">
        <v>36012</v>
      </c>
      <c r="H79">
        <v>15959</v>
      </c>
      <c r="I79">
        <v>139</v>
      </c>
      <c r="J79">
        <v>131</v>
      </c>
      <c r="K79">
        <v>135</v>
      </c>
      <c r="L79">
        <v>135</v>
      </c>
      <c r="M79">
        <v>139</v>
      </c>
      <c r="N79">
        <v>135</v>
      </c>
      <c r="O79">
        <v>100</v>
      </c>
      <c r="P79">
        <v>95</v>
      </c>
      <c r="Q79">
        <v>23384</v>
      </c>
      <c r="R79">
        <v>23384</v>
      </c>
      <c r="T79">
        <v>2659</v>
      </c>
      <c r="U79">
        <v>2654</v>
      </c>
      <c r="V79">
        <v>2654</v>
      </c>
      <c r="W79">
        <v>2655</v>
      </c>
      <c r="X79">
        <v>2648</v>
      </c>
      <c r="Y79">
        <v>2644</v>
      </c>
      <c r="Z79">
        <v>2649</v>
      </c>
      <c r="AA79">
        <v>2647</v>
      </c>
      <c r="AC79">
        <v>164</v>
      </c>
      <c r="AD79">
        <v>159</v>
      </c>
      <c r="AE79">
        <v>159</v>
      </c>
      <c r="AF79">
        <v>160</v>
      </c>
      <c r="AG79">
        <v>153</v>
      </c>
      <c r="AH79">
        <v>149</v>
      </c>
      <c r="AI79">
        <v>154</v>
      </c>
      <c r="AJ79">
        <v>152</v>
      </c>
    </row>
    <row r="80" spans="2:36" x14ac:dyDescent="0.2">
      <c r="B80" s="68"/>
      <c r="C80" t="s">
        <v>47</v>
      </c>
      <c r="D80">
        <f t="shared" si="2"/>
        <v>172</v>
      </c>
      <c r="E80">
        <v>302059</v>
      </c>
      <c r="F80">
        <v>72500</v>
      </c>
      <c r="G80">
        <v>43701</v>
      </c>
      <c r="H80">
        <v>19267</v>
      </c>
      <c r="I80">
        <v>144</v>
      </c>
      <c r="J80">
        <v>136</v>
      </c>
      <c r="K80">
        <v>140</v>
      </c>
      <c r="L80">
        <v>140</v>
      </c>
      <c r="M80">
        <v>144</v>
      </c>
      <c r="N80">
        <v>140</v>
      </c>
      <c r="O80">
        <v>100</v>
      </c>
      <c r="P80">
        <v>95</v>
      </c>
      <c r="Q80">
        <v>28269</v>
      </c>
      <c r="R80">
        <v>28269</v>
      </c>
      <c r="T80">
        <v>2667</v>
      </c>
      <c r="U80">
        <v>2663</v>
      </c>
      <c r="V80">
        <v>2662</v>
      </c>
      <c r="W80">
        <v>2663</v>
      </c>
      <c r="X80">
        <v>2656</v>
      </c>
      <c r="Y80">
        <v>2652</v>
      </c>
      <c r="Z80">
        <v>2657</v>
      </c>
      <c r="AA80">
        <v>2655</v>
      </c>
      <c r="AC80">
        <v>172</v>
      </c>
      <c r="AD80">
        <v>168</v>
      </c>
      <c r="AE80">
        <v>167</v>
      </c>
      <c r="AF80">
        <v>168</v>
      </c>
      <c r="AG80">
        <v>161</v>
      </c>
      <c r="AH80">
        <v>157</v>
      </c>
      <c r="AI80">
        <v>162</v>
      </c>
      <c r="AJ80">
        <v>160</v>
      </c>
    </row>
    <row r="81" spans="2:36" x14ac:dyDescent="0.2">
      <c r="B81" s="68"/>
    </row>
    <row r="82" spans="2:36" x14ac:dyDescent="0.2">
      <c r="B82" s="68"/>
      <c r="C82" t="s">
        <v>23</v>
      </c>
      <c r="D82">
        <f>MAX(AC82:AJ82)</f>
        <v>2</v>
      </c>
      <c r="E82">
        <v>480</v>
      </c>
      <c r="F82">
        <v>183</v>
      </c>
      <c r="G82">
        <v>44</v>
      </c>
      <c r="H82">
        <v>65</v>
      </c>
      <c r="I82">
        <v>24</v>
      </c>
      <c r="J82">
        <v>16</v>
      </c>
      <c r="K82">
        <v>20</v>
      </c>
      <c r="L82">
        <v>16</v>
      </c>
      <c r="M82">
        <v>24</v>
      </c>
      <c r="N82">
        <v>20</v>
      </c>
      <c r="O82">
        <v>50</v>
      </c>
      <c r="P82">
        <v>120</v>
      </c>
      <c r="Q82">
        <v>50</v>
      </c>
      <c r="R82">
        <v>50</v>
      </c>
      <c r="T82">
        <v>2004</v>
      </c>
      <c r="U82">
        <v>2000</v>
      </c>
      <c r="V82">
        <v>2001</v>
      </c>
      <c r="W82">
        <v>2001</v>
      </c>
      <c r="X82" t="s">
        <v>21</v>
      </c>
      <c r="Y82" t="s">
        <v>21</v>
      </c>
      <c r="Z82" t="s">
        <v>21</v>
      </c>
      <c r="AA82" t="s">
        <v>21</v>
      </c>
      <c r="AC82">
        <v>2</v>
      </c>
      <c r="AD82">
        <v>1</v>
      </c>
      <c r="AE82">
        <v>2</v>
      </c>
      <c r="AF82">
        <v>2</v>
      </c>
      <c r="AG82" t="s">
        <v>21</v>
      </c>
      <c r="AH82" t="s">
        <v>21</v>
      </c>
      <c r="AI82" t="s">
        <v>21</v>
      </c>
      <c r="AJ82" t="s">
        <v>21</v>
      </c>
    </row>
    <row r="83" spans="2:36" x14ac:dyDescent="0.2">
      <c r="B83" s="68"/>
      <c r="C83" t="s">
        <v>24</v>
      </c>
      <c r="D83">
        <f>MAX(AC83:AJ83)</f>
        <v>9</v>
      </c>
      <c r="E83">
        <v>540</v>
      </c>
      <c r="F83">
        <v>216</v>
      </c>
      <c r="G83">
        <v>44</v>
      </c>
      <c r="H83">
        <v>65</v>
      </c>
      <c r="I83">
        <v>29</v>
      </c>
      <c r="J83">
        <v>21</v>
      </c>
      <c r="K83">
        <v>25</v>
      </c>
      <c r="L83">
        <v>21</v>
      </c>
      <c r="M83">
        <v>29</v>
      </c>
      <c r="N83">
        <v>25</v>
      </c>
      <c r="O83">
        <v>50</v>
      </c>
      <c r="P83">
        <v>120</v>
      </c>
      <c r="Q83">
        <v>55</v>
      </c>
      <c r="R83">
        <v>55</v>
      </c>
      <c r="T83">
        <v>2501</v>
      </c>
      <c r="U83">
        <v>2502</v>
      </c>
      <c r="V83">
        <v>2001</v>
      </c>
      <c r="W83">
        <v>2004</v>
      </c>
      <c r="X83">
        <v>2005</v>
      </c>
      <c r="Y83" t="s">
        <v>21</v>
      </c>
      <c r="Z83" t="s">
        <v>21</v>
      </c>
      <c r="AA83" t="s">
        <v>21</v>
      </c>
      <c r="AC83">
        <v>9</v>
      </c>
      <c r="AD83">
        <v>7</v>
      </c>
      <c r="AE83">
        <v>2</v>
      </c>
      <c r="AF83">
        <v>2</v>
      </c>
      <c r="AG83">
        <v>4</v>
      </c>
      <c r="AH83" t="s">
        <v>21</v>
      </c>
      <c r="AI83" t="s">
        <v>21</v>
      </c>
      <c r="AJ83" t="s">
        <v>21</v>
      </c>
    </row>
    <row r="84" spans="2:36" x14ac:dyDescent="0.2">
      <c r="B84" s="68"/>
      <c r="C84" t="s">
        <v>25</v>
      </c>
      <c r="D84">
        <f t="shared" ref="D84:D106" si="3">MAX(AC84:AJ84)</f>
        <v>14</v>
      </c>
      <c r="E84">
        <v>678</v>
      </c>
      <c r="F84">
        <v>267</v>
      </c>
      <c r="G84">
        <v>44</v>
      </c>
      <c r="H84">
        <v>89</v>
      </c>
      <c r="I84">
        <v>34</v>
      </c>
      <c r="J84">
        <v>26</v>
      </c>
      <c r="K84">
        <v>30</v>
      </c>
      <c r="L84">
        <v>26</v>
      </c>
      <c r="M84">
        <v>34</v>
      </c>
      <c r="N84">
        <v>30</v>
      </c>
      <c r="O84">
        <v>50</v>
      </c>
      <c r="P84">
        <v>120</v>
      </c>
      <c r="Q84">
        <v>68</v>
      </c>
      <c r="R84">
        <v>68</v>
      </c>
      <c r="T84">
        <v>2508</v>
      </c>
      <c r="U84">
        <v>2506</v>
      </c>
      <c r="V84">
        <v>2500</v>
      </c>
      <c r="W84">
        <v>2504</v>
      </c>
      <c r="X84">
        <v>2501</v>
      </c>
      <c r="Y84" t="s">
        <v>21</v>
      </c>
      <c r="Z84" t="s">
        <v>21</v>
      </c>
      <c r="AA84" t="s">
        <v>21</v>
      </c>
      <c r="AC84">
        <v>14</v>
      </c>
      <c r="AD84">
        <v>12</v>
      </c>
      <c r="AE84">
        <v>8</v>
      </c>
      <c r="AF84">
        <v>4</v>
      </c>
      <c r="AG84">
        <v>9</v>
      </c>
      <c r="AH84" t="s">
        <v>21</v>
      </c>
      <c r="AI84" t="s">
        <v>21</v>
      </c>
      <c r="AJ84" t="s">
        <v>21</v>
      </c>
    </row>
    <row r="85" spans="2:36" x14ac:dyDescent="0.2">
      <c r="B85" s="68"/>
      <c r="C85" t="s">
        <v>26</v>
      </c>
      <c r="D85">
        <f t="shared" si="3"/>
        <v>19</v>
      </c>
      <c r="E85">
        <v>981</v>
      </c>
      <c r="F85">
        <v>368</v>
      </c>
      <c r="G85">
        <v>44</v>
      </c>
      <c r="H85">
        <v>140</v>
      </c>
      <c r="I85">
        <v>39</v>
      </c>
      <c r="J85">
        <v>31</v>
      </c>
      <c r="K85">
        <v>35</v>
      </c>
      <c r="L85">
        <v>31</v>
      </c>
      <c r="M85">
        <v>39</v>
      </c>
      <c r="N85">
        <v>35</v>
      </c>
      <c r="O85">
        <v>50</v>
      </c>
      <c r="P85">
        <v>120</v>
      </c>
      <c r="Q85">
        <v>96</v>
      </c>
      <c r="R85">
        <v>96</v>
      </c>
      <c r="T85">
        <v>2513</v>
      </c>
      <c r="U85">
        <v>2514</v>
      </c>
      <c r="V85">
        <v>2508</v>
      </c>
      <c r="W85">
        <v>2505</v>
      </c>
      <c r="X85">
        <v>2506</v>
      </c>
      <c r="Y85" t="s">
        <v>21</v>
      </c>
      <c r="Z85" t="s">
        <v>21</v>
      </c>
      <c r="AA85" t="s">
        <v>21</v>
      </c>
      <c r="AC85">
        <v>18</v>
      </c>
      <c r="AD85">
        <v>19</v>
      </c>
      <c r="AE85">
        <v>14</v>
      </c>
      <c r="AF85">
        <v>11</v>
      </c>
      <c r="AG85">
        <v>12</v>
      </c>
      <c r="AH85" t="s">
        <v>21</v>
      </c>
      <c r="AI85" t="s">
        <v>21</v>
      </c>
      <c r="AJ85" t="s">
        <v>21</v>
      </c>
    </row>
    <row r="86" spans="2:36" x14ac:dyDescent="0.2">
      <c r="B86" s="68"/>
      <c r="C86" t="s">
        <v>27</v>
      </c>
      <c r="D86">
        <f t="shared" si="3"/>
        <v>24</v>
      </c>
      <c r="E86">
        <v>1500</v>
      </c>
      <c r="F86">
        <v>500</v>
      </c>
      <c r="G86">
        <v>95</v>
      </c>
      <c r="H86">
        <v>191</v>
      </c>
      <c r="I86">
        <v>44</v>
      </c>
      <c r="J86">
        <v>36</v>
      </c>
      <c r="K86">
        <v>40</v>
      </c>
      <c r="L86">
        <v>36</v>
      </c>
      <c r="M86">
        <v>44</v>
      </c>
      <c r="N86">
        <v>40</v>
      </c>
      <c r="O86">
        <v>50</v>
      </c>
      <c r="P86">
        <v>120</v>
      </c>
      <c r="Q86">
        <v>140</v>
      </c>
      <c r="R86">
        <v>140</v>
      </c>
      <c r="T86">
        <v>2519</v>
      </c>
      <c r="U86">
        <v>2517</v>
      </c>
      <c r="V86">
        <v>2511</v>
      </c>
      <c r="W86">
        <v>2513</v>
      </c>
      <c r="X86">
        <v>2513</v>
      </c>
      <c r="Y86">
        <v>2514</v>
      </c>
      <c r="Z86" t="s">
        <v>21</v>
      </c>
      <c r="AA86" t="s">
        <v>21</v>
      </c>
      <c r="AC86">
        <v>24</v>
      </c>
      <c r="AD86">
        <v>22</v>
      </c>
      <c r="AE86">
        <v>16</v>
      </c>
      <c r="AF86">
        <v>18</v>
      </c>
      <c r="AG86">
        <v>18</v>
      </c>
      <c r="AH86">
        <v>19</v>
      </c>
      <c r="AI86" t="s">
        <v>21</v>
      </c>
      <c r="AJ86" t="s">
        <v>21</v>
      </c>
    </row>
    <row r="87" spans="2:36" x14ac:dyDescent="0.2">
      <c r="B87" s="68"/>
      <c r="C87" t="s">
        <v>28</v>
      </c>
      <c r="D87">
        <f t="shared" si="3"/>
        <v>30</v>
      </c>
      <c r="E87">
        <v>2115</v>
      </c>
      <c r="F87">
        <v>723</v>
      </c>
      <c r="G87">
        <v>158</v>
      </c>
      <c r="H87">
        <v>266</v>
      </c>
      <c r="I87">
        <v>49</v>
      </c>
      <c r="J87">
        <v>41</v>
      </c>
      <c r="K87">
        <v>45</v>
      </c>
      <c r="L87">
        <v>41</v>
      </c>
      <c r="M87">
        <v>49</v>
      </c>
      <c r="N87">
        <v>45</v>
      </c>
      <c r="O87">
        <v>50</v>
      </c>
      <c r="P87">
        <v>120</v>
      </c>
      <c r="Q87">
        <v>204</v>
      </c>
      <c r="R87">
        <v>204</v>
      </c>
      <c r="T87">
        <v>2525</v>
      </c>
      <c r="U87">
        <v>2521</v>
      </c>
      <c r="V87">
        <v>2517</v>
      </c>
      <c r="W87">
        <v>2516</v>
      </c>
      <c r="X87">
        <v>2519</v>
      </c>
      <c r="Y87">
        <v>2516</v>
      </c>
      <c r="Z87" t="s">
        <v>21</v>
      </c>
      <c r="AA87" t="s">
        <v>21</v>
      </c>
      <c r="AC87">
        <v>30</v>
      </c>
      <c r="AD87">
        <v>26</v>
      </c>
      <c r="AE87">
        <v>22</v>
      </c>
      <c r="AF87">
        <v>21</v>
      </c>
      <c r="AG87">
        <v>24</v>
      </c>
      <c r="AH87">
        <v>21</v>
      </c>
      <c r="AI87" t="s">
        <v>21</v>
      </c>
      <c r="AJ87" t="s">
        <v>21</v>
      </c>
    </row>
    <row r="88" spans="2:36" x14ac:dyDescent="0.2">
      <c r="B88" s="68"/>
      <c r="C88" t="s">
        <v>29</v>
      </c>
      <c r="D88">
        <f t="shared" si="3"/>
        <v>36</v>
      </c>
      <c r="E88">
        <v>2898</v>
      </c>
      <c r="F88">
        <v>1017</v>
      </c>
      <c r="G88">
        <v>158</v>
      </c>
      <c r="H88">
        <v>455</v>
      </c>
      <c r="I88">
        <v>54</v>
      </c>
      <c r="J88">
        <v>46</v>
      </c>
      <c r="K88">
        <v>50</v>
      </c>
      <c r="L88">
        <v>46</v>
      </c>
      <c r="M88">
        <v>54</v>
      </c>
      <c r="N88">
        <v>50</v>
      </c>
      <c r="O88">
        <v>50</v>
      </c>
      <c r="P88">
        <v>120</v>
      </c>
      <c r="Q88">
        <v>288</v>
      </c>
      <c r="R88">
        <v>288</v>
      </c>
      <c r="T88">
        <v>2531</v>
      </c>
      <c r="U88">
        <v>2531</v>
      </c>
      <c r="V88">
        <v>2525</v>
      </c>
      <c r="W88">
        <v>2523</v>
      </c>
      <c r="X88">
        <v>2521</v>
      </c>
      <c r="Y88">
        <v>2524</v>
      </c>
      <c r="Z88" t="s">
        <v>21</v>
      </c>
      <c r="AA88" t="s">
        <v>21</v>
      </c>
      <c r="AC88">
        <v>36</v>
      </c>
      <c r="AD88">
        <v>36</v>
      </c>
      <c r="AE88">
        <v>30</v>
      </c>
      <c r="AF88">
        <v>28</v>
      </c>
      <c r="AG88">
        <v>26</v>
      </c>
      <c r="AH88">
        <v>29</v>
      </c>
      <c r="AI88" t="s">
        <v>21</v>
      </c>
      <c r="AJ88" t="s">
        <v>21</v>
      </c>
    </row>
    <row r="89" spans="2:36" x14ac:dyDescent="0.2">
      <c r="B89" s="68"/>
      <c r="C89" t="s">
        <v>30</v>
      </c>
      <c r="D89">
        <f t="shared" si="3"/>
        <v>41</v>
      </c>
      <c r="E89">
        <v>3924</v>
      </c>
      <c r="F89">
        <v>1427</v>
      </c>
      <c r="G89">
        <v>272</v>
      </c>
      <c r="H89">
        <v>569</v>
      </c>
      <c r="I89">
        <v>59</v>
      </c>
      <c r="J89">
        <v>51</v>
      </c>
      <c r="K89">
        <v>55</v>
      </c>
      <c r="L89">
        <v>51</v>
      </c>
      <c r="M89">
        <v>59</v>
      </c>
      <c r="N89">
        <v>55</v>
      </c>
      <c r="O89">
        <v>50</v>
      </c>
      <c r="P89">
        <v>120</v>
      </c>
      <c r="Q89">
        <v>402</v>
      </c>
      <c r="R89">
        <v>402</v>
      </c>
      <c r="T89">
        <v>2537</v>
      </c>
      <c r="U89">
        <v>2535</v>
      </c>
      <c r="V89">
        <v>2531</v>
      </c>
      <c r="W89">
        <v>2531</v>
      </c>
      <c r="X89">
        <v>2527</v>
      </c>
      <c r="Y89">
        <v>2530</v>
      </c>
      <c r="Z89" t="s">
        <v>21</v>
      </c>
      <c r="AA89" t="s">
        <v>21</v>
      </c>
      <c r="AC89">
        <v>41</v>
      </c>
      <c r="AD89">
        <v>38</v>
      </c>
      <c r="AE89">
        <v>36</v>
      </c>
      <c r="AF89">
        <v>36</v>
      </c>
      <c r="AG89">
        <v>32</v>
      </c>
      <c r="AH89">
        <v>35</v>
      </c>
      <c r="AI89" t="s">
        <v>21</v>
      </c>
      <c r="AJ89" t="s">
        <v>21</v>
      </c>
    </row>
    <row r="90" spans="2:36" x14ac:dyDescent="0.2">
      <c r="B90" s="68"/>
      <c r="C90" t="s">
        <v>31</v>
      </c>
      <c r="D90">
        <f t="shared" si="3"/>
        <v>50</v>
      </c>
      <c r="E90">
        <v>5295</v>
      </c>
      <c r="F90">
        <v>1946</v>
      </c>
      <c r="G90">
        <v>404</v>
      </c>
      <c r="H90">
        <v>788</v>
      </c>
      <c r="I90">
        <v>64</v>
      </c>
      <c r="J90">
        <v>56</v>
      </c>
      <c r="K90">
        <v>60</v>
      </c>
      <c r="L90">
        <v>56</v>
      </c>
      <c r="M90">
        <v>64</v>
      </c>
      <c r="N90">
        <v>60</v>
      </c>
      <c r="O90">
        <v>50</v>
      </c>
      <c r="P90">
        <v>120</v>
      </c>
      <c r="Q90">
        <v>556</v>
      </c>
      <c r="R90">
        <v>556</v>
      </c>
      <c r="T90">
        <v>2545</v>
      </c>
      <c r="U90">
        <v>2541</v>
      </c>
      <c r="V90">
        <v>2539</v>
      </c>
      <c r="W90">
        <v>2537</v>
      </c>
      <c r="X90">
        <v>2534</v>
      </c>
      <c r="Y90">
        <v>2533</v>
      </c>
      <c r="Z90">
        <v>2537</v>
      </c>
      <c r="AA90" t="s">
        <v>21</v>
      </c>
      <c r="AC90">
        <v>50</v>
      </c>
      <c r="AD90">
        <v>46</v>
      </c>
      <c r="AE90">
        <v>44</v>
      </c>
      <c r="AF90">
        <v>41</v>
      </c>
      <c r="AG90">
        <v>40</v>
      </c>
      <c r="AH90">
        <v>39</v>
      </c>
      <c r="AI90">
        <v>41</v>
      </c>
      <c r="AJ90" t="s">
        <v>21</v>
      </c>
    </row>
    <row r="91" spans="2:36" x14ac:dyDescent="0.2">
      <c r="B91" s="68"/>
      <c r="C91" t="s">
        <v>32</v>
      </c>
      <c r="D91">
        <f t="shared" si="3"/>
        <v>57</v>
      </c>
      <c r="E91">
        <v>7533</v>
      </c>
      <c r="F91">
        <v>2856</v>
      </c>
      <c r="G91">
        <v>623</v>
      </c>
      <c r="H91">
        <v>1037</v>
      </c>
      <c r="I91">
        <v>69</v>
      </c>
      <c r="J91">
        <v>61</v>
      </c>
      <c r="K91">
        <v>65</v>
      </c>
      <c r="L91">
        <v>61</v>
      </c>
      <c r="M91">
        <v>69</v>
      </c>
      <c r="N91">
        <v>65</v>
      </c>
      <c r="O91">
        <v>50</v>
      </c>
      <c r="P91">
        <v>120</v>
      </c>
      <c r="Q91">
        <v>816</v>
      </c>
      <c r="R91">
        <v>816</v>
      </c>
      <c r="T91">
        <v>2552</v>
      </c>
      <c r="U91">
        <v>2550</v>
      </c>
      <c r="V91">
        <v>2552</v>
      </c>
      <c r="W91">
        <v>2539</v>
      </c>
      <c r="X91">
        <v>2539</v>
      </c>
      <c r="Y91">
        <v>2545</v>
      </c>
      <c r="Z91">
        <v>2543</v>
      </c>
      <c r="AA91" t="s">
        <v>21</v>
      </c>
      <c r="AC91">
        <v>57</v>
      </c>
      <c r="AD91">
        <v>55</v>
      </c>
      <c r="AE91">
        <v>57</v>
      </c>
      <c r="AF91">
        <v>44</v>
      </c>
      <c r="AG91">
        <v>44</v>
      </c>
      <c r="AH91">
        <v>50</v>
      </c>
      <c r="AI91">
        <v>48</v>
      </c>
      <c r="AJ91" t="s">
        <v>21</v>
      </c>
    </row>
    <row r="92" spans="2:36" x14ac:dyDescent="0.2">
      <c r="B92" s="68"/>
      <c r="C92" t="s">
        <v>33</v>
      </c>
      <c r="D92">
        <f t="shared" si="3"/>
        <v>64</v>
      </c>
      <c r="E92">
        <v>11364</v>
      </c>
      <c r="F92">
        <v>3978</v>
      </c>
      <c r="G92">
        <v>623</v>
      </c>
      <c r="H92">
        <v>1535</v>
      </c>
      <c r="I92">
        <v>74</v>
      </c>
      <c r="J92">
        <v>66</v>
      </c>
      <c r="K92">
        <v>70</v>
      </c>
      <c r="L92">
        <v>66</v>
      </c>
      <c r="M92">
        <v>74</v>
      </c>
      <c r="N92">
        <v>70</v>
      </c>
      <c r="O92">
        <v>50</v>
      </c>
      <c r="P92">
        <v>120</v>
      </c>
      <c r="Q92">
        <v>1174</v>
      </c>
      <c r="R92">
        <v>1174</v>
      </c>
      <c r="T92">
        <v>2559</v>
      </c>
      <c r="U92">
        <v>2559</v>
      </c>
      <c r="V92">
        <v>2555</v>
      </c>
      <c r="W92">
        <v>2549</v>
      </c>
      <c r="X92">
        <v>2546</v>
      </c>
      <c r="Y92">
        <v>2547</v>
      </c>
      <c r="Z92">
        <v>2546</v>
      </c>
      <c r="AA92" t="s">
        <v>21</v>
      </c>
      <c r="AC92">
        <v>64</v>
      </c>
      <c r="AD92">
        <v>64</v>
      </c>
      <c r="AE92">
        <v>60</v>
      </c>
      <c r="AF92">
        <v>54</v>
      </c>
      <c r="AG92">
        <v>51</v>
      </c>
      <c r="AH92">
        <v>52</v>
      </c>
      <c r="AI92">
        <v>51</v>
      </c>
      <c r="AJ92" t="s">
        <v>21</v>
      </c>
    </row>
    <row r="93" spans="2:36" x14ac:dyDescent="0.2">
      <c r="B93" s="68"/>
      <c r="C93" t="s">
        <v>34</v>
      </c>
      <c r="D93">
        <f t="shared" si="3"/>
        <v>71</v>
      </c>
      <c r="E93">
        <v>15792</v>
      </c>
      <c r="F93">
        <v>5351</v>
      </c>
      <c r="G93">
        <v>1037</v>
      </c>
      <c r="H93">
        <v>2363</v>
      </c>
      <c r="I93">
        <v>79</v>
      </c>
      <c r="J93">
        <v>71</v>
      </c>
      <c r="K93">
        <v>75</v>
      </c>
      <c r="L93">
        <v>71</v>
      </c>
      <c r="M93">
        <v>79</v>
      </c>
      <c r="N93">
        <v>75</v>
      </c>
      <c r="O93">
        <v>50</v>
      </c>
      <c r="P93">
        <v>120</v>
      </c>
      <c r="Q93">
        <v>1654</v>
      </c>
      <c r="R93">
        <v>1654</v>
      </c>
      <c r="T93">
        <v>2566</v>
      </c>
      <c r="U93">
        <v>2562</v>
      </c>
      <c r="V93">
        <v>2562</v>
      </c>
      <c r="W93">
        <v>2553</v>
      </c>
      <c r="X93">
        <v>2554</v>
      </c>
      <c r="Y93">
        <v>2559</v>
      </c>
      <c r="Z93">
        <v>2559</v>
      </c>
      <c r="AA93" t="s">
        <v>21</v>
      </c>
      <c r="AC93">
        <v>71</v>
      </c>
      <c r="AD93">
        <v>67</v>
      </c>
      <c r="AE93">
        <v>67</v>
      </c>
      <c r="AF93">
        <v>58</v>
      </c>
      <c r="AG93">
        <v>59</v>
      </c>
      <c r="AH93">
        <v>64</v>
      </c>
      <c r="AI93">
        <v>64</v>
      </c>
      <c r="AJ93" t="s">
        <v>21</v>
      </c>
    </row>
    <row r="94" spans="2:36" x14ac:dyDescent="0.2">
      <c r="B94" s="68"/>
      <c r="C94" t="s">
        <v>35</v>
      </c>
      <c r="D94">
        <f t="shared" si="3"/>
        <v>78</v>
      </c>
      <c r="E94">
        <v>20538</v>
      </c>
      <c r="F94">
        <v>7088</v>
      </c>
      <c r="G94">
        <v>1487</v>
      </c>
      <c r="H94">
        <v>2813</v>
      </c>
      <c r="I94">
        <v>84</v>
      </c>
      <c r="J94">
        <v>76</v>
      </c>
      <c r="K94">
        <v>80</v>
      </c>
      <c r="L94">
        <v>76</v>
      </c>
      <c r="M94">
        <v>84</v>
      </c>
      <c r="N94">
        <v>80</v>
      </c>
      <c r="O94">
        <v>50</v>
      </c>
      <c r="P94">
        <v>120</v>
      </c>
      <c r="Q94">
        <v>2176</v>
      </c>
      <c r="R94">
        <v>2176</v>
      </c>
      <c r="T94">
        <v>2573</v>
      </c>
      <c r="U94">
        <v>2570</v>
      </c>
      <c r="V94">
        <v>2567</v>
      </c>
      <c r="W94">
        <v>2560</v>
      </c>
      <c r="X94">
        <v>2564</v>
      </c>
      <c r="Y94">
        <v>2563</v>
      </c>
      <c r="Z94">
        <v>2566</v>
      </c>
      <c r="AA94" t="s">
        <v>21</v>
      </c>
      <c r="AC94">
        <v>78</v>
      </c>
      <c r="AD94">
        <v>75</v>
      </c>
      <c r="AE94">
        <v>72</v>
      </c>
      <c r="AF94">
        <v>65</v>
      </c>
      <c r="AG94">
        <v>69</v>
      </c>
      <c r="AH94">
        <v>68</v>
      </c>
      <c r="AI94">
        <v>71</v>
      </c>
      <c r="AJ94" t="s">
        <v>21</v>
      </c>
    </row>
    <row r="95" spans="2:36" x14ac:dyDescent="0.2">
      <c r="B95" s="68"/>
      <c r="C95" t="s">
        <v>36</v>
      </c>
      <c r="D95">
        <f t="shared" si="3"/>
        <v>85</v>
      </c>
      <c r="E95">
        <v>25842</v>
      </c>
      <c r="F95">
        <v>8808</v>
      </c>
      <c r="G95">
        <v>1487</v>
      </c>
      <c r="H95">
        <v>3791</v>
      </c>
      <c r="I95">
        <v>89</v>
      </c>
      <c r="J95">
        <v>81</v>
      </c>
      <c r="K95">
        <v>85</v>
      </c>
      <c r="L95">
        <v>81</v>
      </c>
      <c r="M95">
        <v>89</v>
      </c>
      <c r="N95">
        <v>85</v>
      </c>
      <c r="O95">
        <v>50</v>
      </c>
      <c r="P95">
        <v>120</v>
      </c>
      <c r="Q95">
        <v>2722</v>
      </c>
      <c r="R95">
        <v>2722</v>
      </c>
      <c r="T95">
        <v>2580</v>
      </c>
      <c r="U95">
        <v>2574</v>
      </c>
      <c r="V95">
        <v>2577</v>
      </c>
      <c r="W95">
        <v>2571</v>
      </c>
      <c r="X95">
        <v>2568</v>
      </c>
      <c r="Y95">
        <v>2573</v>
      </c>
      <c r="Z95">
        <v>2573</v>
      </c>
      <c r="AA95" t="s">
        <v>21</v>
      </c>
      <c r="AC95">
        <v>85</v>
      </c>
      <c r="AD95">
        <v>79</v>
      </c>
      <c r="AE95">
        <v>82</v>
      </c>
      <c r="AF95">
        <v>76</v>
      </c>
      <c r="AG95">
        <v>73</v>
      </c>
      <c r="AH95">
        <v>78</v>
      </c>
      <c r="AI95">
        <v>78</v>
      </c>
      <c r="AJ95" t="s">
        <v>21</v>
      </c>
    </row>
    <row r="96" spans="2:36" x14ac:dyDescent="0.2">
      <c r="B96" s="68"/>
      <c r="C96" t="s">
        <v>37</v>
      </c>
      <c r="D96">
        <f t="shared" si="3"/>
        <v>93</v>
      </c>
      <c r="E96">
        <v>31098</v>
      </c>
      <c r="F96">
        <v>10956</v>
      </c>
      <c r="G96">
        <v>1976</v>
      </c>
      <c r="H96">
        <v>4442</v>
      </c>
      <c r="I96">
        <v>94</v>
      </c>
      <c r="J96">
        <v>86</v>
      </c>
      <c r="K96">
        <v>90</v>
      </c>
      <c r="L96">
        <v>86</v>
      </c>
      <c r="M96">
        <v>94</v>
      </c>
      <c r="N96">
        <v>90</v>
      </c>
      <c r="O96">
        <v>50</v>
      </c>
      <c r="P96">
        <v>120</v>
      </c>
      <c r="Q96">
        <v>3346</v>
      </c>
      <c r="R96">
        <v>3346</v>
      </c>
      <c r="T96">
        <v>2588</v>
      </c>
      <c r="U96">
        <v>2584</v>
      </c>
      <c r="V96">
        <v>2585</v>
      </c>
      <c r="W96">
        <v>2583</v>
      </c>
      <c r="X96">
        <v>2574</v>
      </c>
      <c r="Y96">
        <v>2577</v>
      </c>
      <c r="Z96">
        <v>2580</v>
      </c>
      <c r="AA96">
        <v>2577</v>
      </c>
      <c r="AC96">
        <v>93</v>
      </c>
      <c r="AD96">
        <v>89</v>
      </c>
      <c r="AE96">
        <v>90</v>
      </c>
      <c r="AF96">
        <v>88</v>
      </c>
      <c r="AG96">
        <v>79</v>
      </c>
      <c r="AH96">
        <v>82</v>
      </c>
      <c r="AI96">
        <v>85</v>
      </c>
      <c r="AJ96">
        <v>82</v>
      </c>
    </row>
    <row r="97" spans="2:36" x14ac:dyDescent="0.2">
      <c r="B97" s="68"/>
      <c r="C97" t="s">
        <v>38</v>
      </c>
      <c r="D97">
        <f t="shared" si="3"/>
        <v>101</v>
      </c>
      <c r="E97">
        <v>36948</v>
      </c>
      <c r="F97">
        <v>13953</v>
      </c>
      <c r="G97">
        <v>2663</v>
      </c>
      <c r="H97">
        <v>5780</v>
      </c>
      <c r="I97">
        <v>99</v>
      </c>
      <c r="J97">
        <v>91</v>
      </c>
      <c r="K97">
        <v>95</v>
      </c>
      <c r="L97">
        <v>91</v>
      </c>
      <c r="M97">
        <v>99</v>
      </c>
      <c r="N97">
        <v>95</v>
      </c>
      <c r="O97">
        <v>50</v>
      </c>
      <c r="P97">
        <v>120</v>
      </c>
      <c r="Q97">
        <v>4202</v>
      </c>
      <c r="R97">
        <v>4202</v>
      </c>
      <c r="T97">
        <v>2596</v>
      </c>
      <c r="U97">
        <v>2591</v>
      </c>
      <c r="V97">
        <v>2594</v>
      </c>
      <c r="W97">
        <v>2592</v>
      </c>
      <c r="X97">
        <v>2588</v>
      </c>
      <c r="Y97">
        <v>2584</v>
      </c>
      <c r="Z97">
        <v>2581</v>
      </c>
      <c r="AA97">
        <v>2585</v>
      </c>
      <c r="AC97">
        <v>101</v>
      </c>
      <c r="AD97">
        <v>96</v>
      </c>
      <c r="AE97">
        <v>99</v>
      </c>
      <c r="AF97">
        <v>97</v>
      </c>
      <c r="AG97">
        <v>93</v>
      </c>
      <c r="AH97">
        <v>89</v>
      </c>
      <c r="AI97">
        <v>86</v>
      </c>
      <c r="AJ97">
        <v>90</v>
      </c>
    </row>
    <row r="98" spans="2:36" x14ac:dyDescent="0.2">
      <c r="B98" s="68"/>
      <c r="C98" t="s">
        <v>39</v>
      </c>
      <c r="D98">
        <f t="shared" si="3"/>
        <v>109</v>
      </c>
      <c r="E98">
        <v>46641</v>
      </c>
      <c r="F98">
        <v>16994</v>
      </c>
      <c r="G98">
        <v>3350</v>
      </c>
      <c r="H98">
        <v>7154</v>
      </c>
      <c r="I98">
        <v>104</v>
      </c>
      <c r="J98">
        <v>96</v>
      </c>
      <c r="K98">
        <v>100</v>
      </c>
      <c r="L98">
        <v>96</v>
      </c>
      <c r="M98">
        <v>104</v>
      </c>
      <c r="N98">
        <v>100</v>
      </c>
      <c r="O98">
        <v>50</v>
      </c>
      <c r="P98">
        <v>120</v>
      </c>
      <c r="Q98">
        <v>5222</v>
      </c>
      <c r="R98">
        <v>5222</v>
      </c>
      <c r="T98">
        <v>2604</v>
      </c>
      <c r="U98">
        <v>2600</v>
      </c>
      <c r="V98">
        <v>2599</v>
      </c>
      <c r="W98">
        <v>2597</v>
      </c>
      <c r="X98">
        <v>2593</v>
      </c>
      <c r="Y98">
        <v>2592</v>
      </c>
      <c r="Z98">
        <v>2591</v>
      </c>
      <c r="AA98">
        <v>2596</v>
      </c>
      <c r="AC98">
        <v>109</v>
      </c>
      <c r="AD98">
        <v>105</v>
      </c>
      <c r="AE98">
        <v>104</v>
      </c>
      <c r="AF98">
        <v>102</v>
      </c>
      <c r="AG98">
        <v>98</v>
      </c>
      <c r="AH98">
        <v>97</v>
      </c>
      <c r="AI98">
        <v>96</v>
      </c>
      <c r="AJ98">
        <v>101</v>
      </c>
    </row>
    <row r="99" spans="2:36" x14ac:dyDescent="0.2">
      <c r="B99" s="68"/>
      <c r="C99" t="s">
        <v>40</v>
      </c>
      <c r="D99">
        <f t="shared" si="3"/>
        <v>117</v>
      </c>
      <c r="E99">
        <v>57603</v>
      </c>
      <c r="F99">
        <v>21230</v>
      </c>
      <c r="G99">
        <v>4256</v>
      </c>
      <c r="H99">
        <v>9242</v>
      </c>
      <c r="I99">
        <v>109</v>
      </c>
      <c r="J99">
        <v>101</v>
      </c>
      <c r="K99">
        <v>105</v>
      </c>
      <c r="L99">
        <v>101</v>
      </c>
      <c r="M99">
        <v>109</v>
      </c>
      <c r="N99">
        <v>105</v>
      </c>
      <c r="O99">
        <v>50</v>
      </c>
      <c r="P99">
        <v>120</v>
      </c>
      <c r="Q99">
        <v>6558</v>
      </c>
      <c r="R99">
        <v>6558</v>
      </c>
      <c r="T99">
        <v>2612</v>
      </c>
      <c r="U99">
        <v>2607</v>
      </c>
      <c r="V99">
        <v>2605</v>
      </c>
      <c r="W99">
        <v>2608</v>
      </c>
      <c r="X99">
        <v>2604</v>
      </c>
      <c r="Y99">
        <v>2600</v>
      </c>
      <c r="Z99">
        <v>2599</v>
      </c>
      <c r="AA99">
        <v>2601</v>
      </c>
      <c r="AC99">
        <v>117</v>
      </c>
      <c r="AD99">
        <v>112</v>
      </c>
      <c r="AE99">
        <v>110</v>
      </c>
      <c r="AF99">
        <v>113</v>
      </c>
      <c r="AG99">
        <v>109</v>
      </c>
      <c r="AH99">
        <v>105</v>
      </c>
      <c r="AI99">
        <v>104</v>
      </c>
      <c r="AJ99">
        <v>106</v>
      </c>
    </row>
    <row r="100" spans="2:36" x14ac:dyDescent="0.2">
      <c r="B100" s="68"/>
      <c r="C100" t="s">
        <v>41</v>
      </c>
      <c r="D100">
        <f t="shared" si="3"/>
        <v>125</v>
      </c>
      <c r="E100">
        <v>69999</v>
      </c>
      <c r="F100">
        <v>26133</v>
      </c>
      <c r="G100">
        <v>5438</v>
      </c>
      <c r="H100">
        <v>11663</v>
      </c>
      <c r="I100">
        <v>114</v>
      </c>
      <c r="J100">
        <v>106</v>
      </c>
      <c r="K100">
        <v>110</v>
      </c>
      <c r="L100">
        <v>106</v>
      </c>
      <c r="M100">
        <v>114</v>
      </c>
      <c r="N100">
        <v>110</v>
      </c>
      <c r="O100">
        <v>50</v>
      </c>
      <c r="P100">
        <v>120</v>
      </c>
      <c r="Q100">
        <v>8106</v>
      </c>
      <c r="R100">
        <v>8106</v>
      </c>
      <c r="T100">
        <v>2620</v>
      </c>
      <c r="U100">
        <v>2613</v>
      </c>
      <c r="V100">
        <v>2616</v>
      </c>
      <c r="W100">
        <v>2615</v>
      </c>
      <c r="X100">
        <v>2607</v>
      </c>
      <c r="Y100">
        <v>2608</v>
      </c>
      <c r="Z100">
        <v>2612</v>
      </c>
      <c r="AA100">
        <v>2608</v>
      </c>
      <c r="AC100">
        <v>125</v>
      </c>
      <c r="AD100">
        <v>118</v>
      </c>
      <c r="AE100">
        <v>121</v>
      </c>
      <c r="AF100">
        <v>120</v>
      </c>
      <c r="AG100">
        <v>112</v>
      </c>
      <c r="AH100">
        <v>113</v>
      </c>
      <c r="AI100">
        <v>117</v>
      </c>
      <c r="AJ100">
        <v>113</v>
      </c>
    </row>
    <row r="101" spans="2:36" x14ac:dyDescent="0.2">
      <c r="B101" s="68"/>
      <c r="C101" t="s">
        <v>42</v>
      </c>
      <c r="D101">
        <f t="shared" si="3"/>
        <v>132</v>
      </c>
      <c r="E101">
        <v>85734</v>
      </c>
      <c r="F101">
        <v>32556</v>
      </c>
      <c r="G101">
        <v>5438</v>
      </c>
      <c r="H101">
        <v>13172</v>
      </c>
      <c r="I101">
        <v>119</v>
      </c>
      <c r="J101">
        <v>111</v>
      </c>
      <c r="K101">
        <v>115</v>
      </c>
      <c r="L101">
        <v>111</v>
      </c>
      <c r="M101">
        <v>119</v>
      </c>
      <c r="N101">
        <v>115</v>
      </c>
      <c r="O101">
        <v>50</v>
      </c>
      <c r="P101">
        <v>120</v>
      </c>
      <c r="Q101">
        <v>9864</v>
      </c>
      <c r="R101">
        <v>9864</v>
      </c>
      <c r="T101">
        <v>2627</v>
      </c>
      <c r="U101">
        <v>2623</v>
      </c>
      <c r="V101">
        <v>2621</v>
      </c>
      <c r="W101">
        <v>2624</v>
      </c>
      <c r="X101">
        <v>2619</v>
      </c>
      <c r="Y101">
        <v>2616</v>
      </c>
      <c r="Z101">
        <v>2615</v>
      </c>
      <c r="AA101">
        <v>2617</v>
      </c>
      <c r="AC101">
        <v>132</v>
      </c>
      <c r="AD101">
        <v>128</v>
      </c>
      <c r="AE101">
        <v>126</v>
      </c>
      <c r="AF101">
        <v>129</v>
      </c>
      <c r="AG101">
        <v>124</v>
      </c>
      <c r="AH101">
        <v>121</v>
      </c>
      <c r="AI101">
        <v>120</v>
      </c>
      <c r="AJ101">
        <v>122</v>
      </c>
    </row>
    <row r="102" spans="2:36" x14ac:dyDescent="0.2">
      <c r="B102" s="68"/>
      <c r="C102" t="s">
        <v>43</v>
      </c>
      <c r="D102">
        <f t="shared" si="3"/>
        <v>140</v>
      </c>
      <c r="E102">
        <v>102816</v>
      </c>
      <c r="F102">
        <v>39236</v>
      </c>
      <c r="G102">
        <v>6947</v>
      </c>
      <c r="H102">
        <v>16481</v>
      </c>
      <c r="I102">
        <v>124</v>
      </c>
      <c r="J102">
        <v>116</v>
      </c>
      <c r="K102">
        <v>120</v>
      </c>
      <c r="L102">
        <v>116</v>
      </c>
      <c r="M102">
        <v>124</v>
      </c>
      <c r="N102">
        <v>120</v>
      </c>
      <c r="O102">
        <v>50</v>
      </c>
      <c r="P102">
        <v>120</v>
      </c>
      <c r="Q102">
        <v>11982</v>
      </c>
      <c r="R102">
        <v>11982</v>
      </c>
      <c r="T102">
        <v>2635</v>
      </c>
      <c r="U102">
        <v>2629</v>
      </c>
      <c r="V102">
        <v>2632</v>
      </c>
      <c r="W102">
        <v>2631</v>
      </c>
      <c r="X102">
        <v>2623</v>
      </c>
      <c r="Y102">
        <v>2624</v>
      </c>
      <c r="Z102">
        <v>2627</v>
      </c>
      <c r="AA102">
        <v>2624</v>
      </c>
      <c r="AC102">
        <v>140</v>
      </c>
      <c r="AD102">
        <v>134</v>
      </c>
      <c r="AE102">
        <v>137</v>
      </c>
      <c r="AF102">
        <v>136</v>
      </c>
      <c r="AG102">
        <v>128</v>
      </c>
      <c r="AH102">
        <v>129</v>
      </c>
      <c r="AI102">
        <v>132</v>
      </c>
      <c r="AJ102">
        <v>129</v>
      </c>
    </row>
    <row r="103" spans="2:36" x14ac:dyDescent="0.2">
      <c r="B103" s="68"/>
      <c r="C103" t="s">
        <v>44</v>
      </c>
      <c r="D103">
        <f t="shared" si="3"/>
        <v>148</v>
      </c>
      <c r="E103">
        <v>126486</v>
      </c>
      <c r="F103">
        <v>48842</v>
      </c>
      <c r="G103">
        <v>6947</v>
      </c>
      <c r="H103">
        <v>18824</v>
      </c>
      <c r="I103">
        <v>129</v>
      </c>
      <c r="J103">
        <v>121</v>
      </c>
      <c r="K103">
        <v>125</v>
      </c>
      <c r="L103">
        <v>121</v>
      </c>
      <c r="M103">
        <v>129</v>
      </c>
      <c r="N103">
        <v>125</v>
      </c>
      <c r="O103">
        <v>50</v>
      </c>
      <c r="P103">
        <v>120</v>
      </c>
      <c r="Q103">
        <v>14634</v>
      </c>
      <c r="R103">
        <v>14634</v>
      </c>
      <c r="T103">
        <v>2643</v>
      </c>
      <c r="U103">
        <v>2639</v>
      </c>
      <c r="V103">
        <v>2641</v>
      </c>
      <c r="W103">
        <v>2639</v>
      </c>
      <c r="X103">
        <v>2632</v>
      </c>
      <c r="Y103">
        <v>2628</v>
      </c>
      <c r="Z103">
        <v>2633</v>
      </c>
      <c r="AA103">
        <v>2631</v>
      </c>
      <c r="AC103">
        <v>148</v>
      </c>
      <c r="AD103">
        <v>144</v>
      </c>
      <c r="AE103">
        <v>146</v>
      </c>
      <c r="AF103">
        <v>144</v>
      </c>
      <c r="AG103">
        <v>137</v>
      </c>
      <c r="AH103">
        <v>133</v>
      </c>
      <c r="AI103">
        <v>138</v>
      </c>
      <c r="AJ103">
        <v>136</v>
      </c>
    </row>
    <row r="104" spans="2:36" x14ac:dyDescent="0.2">
      <c r="B104" s="68"/>
      <c r="C104" t="s">
        <v>45</v>
      </c>
      <c r="D104">
        <f t="shared" si="3"/>
        <v>156</v>
      </c>
      <c r="E104">
        <v>161052</v>
      </c>
      <c r="F104">
        <v>62918</v>
      </c>
      <c r="G104">
        <v>7194</v>
      </c>
      <c r="H104">
        <v>22256</v>
      </c>
      <c r="I104">
        <v>134</v>
      </c>
      <c r="J104">
        <v>126</v>
      </c>
      <c r="K104">
        <v>130</v>
      </c>
      <c r="L104">
        <v>126</v>
      </c>
      <c r="M104">
        <v>134</v>
      </c>
      <c r="N104">
        <v>130</v>
      </c>
      <c r="O104">
        <v>50</v>
      </c>
      <c r="P104">
        <v>120</v>
      </c>
      <c r="Q104">
        <v>18499</v>
      </c>
      <c r="R104">
        <v>18499</v>
      </c>
      <c r="T104">
        <v>2651</v>
      </c>
      <c r="U104">
        <v>2646</v>
      </c>
      <c r="V104">
        <v>2649</v>
      </c>
      <c r="W104">
        <v>2647</v>
      </c>
      <c r="X104">
        <v>2640</v>
      </c>
      <c r="Y104">
        <v>2636</v>
      </c>
      <c r="Z104">
        <v>2641</v>
      </c>
      <c r="AA104">
        <v>2639</v>
      </c>
      <c r="AC104">
        <v>156</v>
      </c>
      <c r="AD104">
        <v>151</v>
      </c>
      <c r="AE104">
        <v>154</v>
      </c>
      <c r="AF104">
        <v>152</v>
      </c>
      <c r="AG104">
        <v>145</v>
      </c>
      <c r="AH104">
        <v>141</v>
      </c>
      <c r="AI104">
        <v>146</v>
      </c>
      <c r="AJ104">
        <v>144</v>
      </c>
    </row>
    <row r="105" spans="2:36" x14ac:dyDescent="0.2">
      <c r="B105" s="68"/>
      <c r="C105" t="s">
        <v>46</v>
      </c>
      <c r="D105">
        <f t="shared" si="3"/>
        <v>164</v>
      </c>
      <c r="E105">
        <v>205064</v>
      </c>
      <c r="F105">
        <v>81068</v>
      </c>
      <c r="G105">
        <v>7446</v>
      </c>
      <c r="H105">
        <v>26309</v>
      </c>
      <c r="I105">
        <v>139</v>
      </c>
      <c r="J105">
        <v>131</v>
      </c>
      <c r="K105">
        <v>135</v>
      </c>
      <c r="L105">
        <v>131</v>
      </c>
      <c r="M105">
        <v>139</v>
      </c>
      <c r="N105">
        <v>135</v>
      </c>
      <c r="O105">
        <v>50</v>
      </c>
      <c r="P105">
        <v>120</v>
      </c>
      <c r="Q105">
        <v>23384</v>
      </c>
      <c r="R105">
        <v>23384</v>
      </c>
      <c r="T105">
        <v>2659</v>
      </c>
      <c r="U105">
        <v>2654</v>
      </c>
      <c r="V105">
        <v>2657</v>
      </c>
      <c r="W105">
        <v>2655</v>
      </c>
      <c r="X105">
        <v>2648</v>
      </c>
      <c r="Y105">
        <v>2644</v>
      </c>
      <c r="Z105">
        <v>2649</v>
      </c>
      <c r="AA105">
        <v>2647</v>
      </c>
      <c r="AC105">
        <v>164</v>
      </c>
      <c r="AD105">
        <v>159</v>
      </c>
      <c r="AE105">
        <v>162</v>
      </c>
      <c r="AF105">
        <v>160</v>
      </c>
      <c r="AG105">
        <v>153</v>
      </c>
      <c r="AH105">
        <v>149</v>
      </c>
      <c r="AI105">
        <v>154</v>
      </c>
      <c r="AJ105">
        <v>152</v>
      </c>
    </row>
    <row r="106" spans="2:36" x14ac:dyDescent="0.2">
      <c r="B106" s="68"/>
      <c r="C106" t="s">
        <v>47</v>
      </c>
      <c r="D106">
        <f t="shared" si="3"/>
        <v>172</v>
      </c>
      <c r="E106">
        <v>249076</v>
      </c>
      <c r="F106">
        <v>99218</v>
      </c>
      <c r="G106">
        <v>7698</v>
      </c>
      <c r="H106">
        <v>30362</v>
      </c>
      <c r="I106">
        <v>144</v>
      </c>
      <c r="J106">
        <v>136</v>
      </c>
      <c r="K106">
        <v>140</v>
      </c>
      <c r="L106">
        <v>136</v>
      </c>
      <c r="M106">
        <v>144</v>
      </c>
      <c r="N106">
        <v>140</v>
      </c>
      <c r="O106">
        <v>50</v>
      </c>
      <c r="P106">
        <v>120</v>
      </c>
      <c r="Q106">
        <v>28269</v>
      </c>
      <c r="R106">
        <v>28269</v>
      </c>
      <c r="T106">
        <v>2667</v>
      </c>
      <c r="U106">
        <v>2663</v>
      </c>
      <c r="V106">
        <v>2665</v>
      </c>
      <c r="W106">
        <v>2663</v>
      </c>
      <c r="X106">
        <v>2656</v>
      </c>
      <c r="Y106">
        <v>2652</v>
      </c>
      <c r="Z106">
        <v>2657</v>
      </c>
      <c r="AA106">
        <v>2655</v>
      </c>
      <c r="AC106">
        <v>172</v>
      </c>
      <c r="AD106">
        <v>168</v>
      </c>
      <c r="AE106">
        <v>170</v>
      </c>
      <c r="AF106">
        <v>168</v>
      </c>
      <c r="AG106">
        <v>161</v>
      </c>
      <c r="AH106">
        <v>157</v>
      </c>
      <c r="AI106">
        <v>162</v>
      </c>
      <c r="AJ106">
        <v>160</v>
      </c>
    </row>
  </sheetData>
  <mergeCells count="4">
    <mergeCell ref="B4:B26"/>
    <mergeCell ref="B30:B106"/>
    <mergeCell ref="T29:AA29"/>
    <mergeCell ref="AC29:AJ29"/>
  </mergeCells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B1:AV491"/>
  <sheetViews>
    <sheetView topLeftCell="X1" workbookViewId="0">
      <selection activeCell="AC20" sqref="AC20"/>
    </sheetView>
  </sheetViews>
  <sheetFormatPr defaultRowHeight="14.25" x14ac:dyDescent="0.2"/>
  <cols>
    <col min="33" max="34" width="11" customWidth="1"/>
  </cols>
  <sheetData>
    <row r="1" spans="2:48" x14ac:dyDescent="0.2">
      <c r="T1" t="s">
        <v>1823</v>
      </c>
    </row>
    <row r="2" spans="2:48" x14ac:dyDescent="0.2">
      <c r="V2" t="s">
        <v>65</v>
      </c>
      <c r="W2" t="s">
        <v>66</v>
      </c>
      <c r="X2" t="s">
        <v>66</v>
      </c>
      <c r="Y2" t="s">
        <v>67</v>
      </c>
      <c r="AA2" t="s">
        <v>68</v>
      </c>
    </row>
    <row r="3" spans="2:48" x14ac:dyDescent="0.2">
      <c r="B3" t="s">
        <v>64</v>
      </c>
      <c r="D3" t="s">
        <v>7</v>
      </c>
      <c r="E3" t="s">
        <v>15</v>
      </c>
      <c r="F3" t="s">
        <v>17</v>
      </c>
      <c r="G3" t="s">
        <v>18</v>
      </c>
      <c r="H3" t="s">
        <v>0</v>
      </c>
      <c r="I3" t="s">
        <v>1</v>
      </c>
      <c r="J3" t="s">
        <v>2</v>
      </c>
      <c r="K3" t="s">
        <v>3</v>
      </c>
      <c r="L3" t="s">
        <v>4</v>
      </c>
      <c r="M3" t="s">
        <v>5</v>
      </c>
      <c r="N3" t="s">
        <v>13</v>
      </c>
      <c r="O3" t="s">
        <v>22</v>
      </c>
      <c r="P3" t="s">
        <v>11</v>
      </c>
      <c r="Q3" t="s">
        <v>12</v>
      </c>
      <c r="T3" t="s">
        <v>69</v>
      </c>
      <c r="U3" t="s">
        <v>70</v>
      </c>
      <c r="V3" t="s">
        <v>63</v>
      </c>
      <c r="W3" t="s">
        <v>17</v>
      </c>
      <c r="X3" t="s">
        <v>18</v>
      </c>
      <c r="Y3" t="s">
        <v>15</v>
      </c>
      <c r="AA3" t="s">
        <v>63</v>
      </c>
      <c r="AD3" t="s">
        <v>233</v>
      </c>
      <c r="AE3" t="s">
        <v>558</v>
      </c>
      <c r="AF3" t="s">
        <v>53</v>
      </c>
      <c r="AG3" t="s">
        <v>69</v>
      </c>
      <c r="AI3" t="s">
        <v>7</v>
      </c>
      <c r="AJ3" t="s">
        <v>15</v>
      </c>
      <c r="AK3" t="s">
        <v>17</v>
      </c>
      <c r="AL3" t="s">
        <v>18</v>
      </c>
      <c r="AM3" t="s">
        <v>0</v>
      </c>
      <c r="AN3" t="s">
        <v>1</v>
      </c>
      <c r="AO3" t="s">
        <v>2</v>
      </c>
      <c r="AP3" t="s">
        <v>3</v>
      </c>
      <c r="AQ3" t="s">
        <v>4</v>
      </c>
      <c r="AR3" t="s">
        <v>5</v>
      </c>
      <c r="AS3" t="s">
        <v>13</v>
      </c>
      <c r="AT3" t="s">
        <v>22</v>
      </c>
      <c r="AU3" t="s">
        <v>11</v>
      </c>
      <c r="AV3" t="s">
        <v>12</v>
      </c>
    </row>
    <row r="4" spans="2:48" x14ac:dyDescent="0.2">
      <c r="B4">
        <v>2000</v>
      </c>
      <c r="D4">
        <v>66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4</v>
      </c>
      <c r="Q4">
        <v>4</v>
      </c>
      <c r="T4">
        <v>0</v>
      </c>
      <c r="U4">
        <v>50</v>
      </c>
      <c r="V4">
        <v>0</v>
      </c>
      <c r="W4">
        <v>0</v>
      </c>
      <c r="X4">
        <v>0</v>
      </c>
      <c r="Y4">
        <v>0</v>
      </c>
      <c r="AA4">
        <v>0</v>
      </c>
      <c r="AD4" t="s">
        <v>71</v>
      </c>
      <c r="AE4">
        <v>1</v>
      </c>
      <c r="AF4">
        <v>1</v>
      </c>
      <c r="AG4">
        <v>10</v>
      </c>
      <c r="AH4">
        <f t="shared" ref="AH4:AH30" si="0">IF(AG4&gt;110,(AG4-110)/10+21,AG4/5-1)</f>
        <v>1</v>
      </c>
      <c r="AI4">
        <v>0</v>
      </c>
      <c r="AJ4">
        <v>0</v>
      </c>
      <c r="AK4">
        <v>1.8</v>
      </c>
      <c r="AL4">
        <v>0</v>
      </c>
      <c r="AM4">
        <v>0</v>
      </c>
      <c r="AN4">
        <v>0</v>
      </c>
      <c r="AO4">
        <v>0.24</v>
      </c>
      <c r="AP4">
        <v>0</v>
      </c>
      <c r="AQ4">
        <v>0</v>
      </c>
      <c r="AR4">
        <v>0</v>
      </c>
      <c r="AS4">
        <v>0</v>
      </c>
      <c r="AT4">
        <v>0</v>
      </c>
      <c r="AU4">
        <v>0.3</v>
      </c>
      <c r="AV4">
        <v>0.3</v>
      </c>
    </row>
    <row r="5" spans="2:48" x14ac:dyDescent="0.2">
      <c r="B5">
        <v>2001</v>
      </c>
      <c r="D5">
        <v>0</v>
      </c>
      <c r="E5">
        <v>16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4</v>
      </c>
      <c r="Q5">
        <v>4</v>
      </c>
      <c r="T5">
        <v>1</v>
      </c>
      <c r="U5">
        <v>50</v>
      </c>
      <c r="V5">
        <v>154</v>
      </c>
      <c r="W5">
        <v>16</v>
      </c>
      <c r="X5">
        <v>16</v>
      </c>
      <c r="Y5">
        <v>29</v>
      </c>
      <c r="AA5">
        <v>5</v>
      </c>
      <c r="AD5" t="s">
        <v>72</v>
      </c>
      <c r="AE5">
        <v>1</v>
      </c>
      <c r="AF5">
        <v>2</v>
      </c>
      <c r="AG5">
        <v>15</v>
      </c>
      <c r="AH5">
        <f t="shared" si="0"/>
        <v>2</v>
      </c>
      <c r="AI5">
        <v>0</v>
      </c>
      <c r="AJ5">
        <v>0</v>
      </c>
      <c r="AK5">
        <v>3.96</v>
      </c>
      <c r="AL5">
        <v>0</v>
      </c>
      <c r="AM5">
        <v>0</v>
      </c>
      <c r="AN5">
        <v>0</v>
      </c>
      <c r="AO5">
        <v>0.48</v>
      </c>
      <c r="AP5">
        <v>0</v>
      </c>
      <c r="AQ5">
        <v>0</v>
      </c>
      <c r="AR5">
        <v>0</v>
      </c>
      <c r="AS5">
        <v>0</v>
      </c>
      <c r="AT5">
        <v>0</v>
      </c>
      <c r="AU5">
        <v>0.66</v>
      </c>
      <c r="AV5">
        <v>0.66</v>
      </c>
    </row>
    <row r="6" spans="2:48" x14ac:dyDescent="0.2">
      <c r="B6">
        <v>2002</v>
      </c>
      <c r="D6">
        <v>34</v>
      </c>
      <c r="E6">
        <v>0</v>
      </c>
      <c r="F6">
        <v>16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4</v>
      </c>
      <c r="Q6">
        <v>4</v>
      </c>
      <c r="T6">
        <v>2</v>
      </c>
      <c r="U6">
        <v>50</v>
      </c>
      <c r="V6">
        <v>304</v>
      </c>
      <c r="W6">
        <v>31</v>
      </c>
      <c r="X6">
        <v>31</v>
      </c>
      <c r="Y6">
        <v>59</v>
      </c>
      <c r="AA6">
        <v>10</v>
      </c>
      <c r="AD6" t="s">
        <v>73</v>
      </c>
      <c r="AE6">
        <v>1</v>
      </c>
      <c r="AF6">
        <v>3</v>
      </c>
      <c r="AG6">
        <v>20</v>
      </c>
      <c r="AH6">
        <f t="shared" si="0"/>
        <v>3</v>
      </c>
      <c r="AI6">
        <v>0</v>
      </c>
      <c r="AJ6">
        <v>0</v>
      </c>
      <c r="AK6">
        <v>5.76</v>
      </c>
      <c r="AL6">
        <v>0</v>
      </c>
      <c r="AM6">
        <v>0</v>
      </c>
      <c r="AN6">
        <v>0</v>
      </c>
      <c r="AO6">
        <v>0.72</v>
      </c>
      <c r="AP6">
        <v>0</v>
      </c>
      <c r="AQ6">
        <v>0</v>
      </c>
      <c r="AR6">
        <v>0</v>
      </c>
      <c r="AS6">
        <v>0</v>
      </c>
      <c r="AT6">
        <v>0</v>
      </c>
      <c r="AU6">
        <v>0.96</v>
      </c>
      <c r="AV6">
        <v>0.96</v>
      </c>
    </row>
    <row r="7" spans="2:48" x14ac:dyDescent="0.2">
      <c r="B7">
        <v>2003</v>
      </c>
      <c r="D7">
        <v>34</v>
      </c>
      <c r="E7">
        <v>0</v>
      </c>
      <c r="F7">
        <v>0</v>
      </c>
      <c r="G7">
        <v>16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4</v>
      </c>
      <c r="Q7">
        <v>4</v>
      </c>
      <c r="T7">
        <v>3</v>
      </c>
      <c r="U7">
        <v>50</v>
      </c>
      <c r="V7">
        <v>454</v>
      </c>
      <c r="W7">
        <v>46</v>
      </c>
      <c r="X7">
        <v>46</v>
      </c>
      <c r="Y7">
        <v>89</v>
      </c>
      <c r="AA7">
        <v>15</v>
      </c>
      <c r="AD7" t="s">
        <v>74</v>
      </c>
      <c r="AE7">
        <v>1</v>
      </c>
      <c r="AF7">
        <v>4</v>
      </c>
      <c r="AG7">
        <v>25</v>
      </c>
      <c r="AH7">
        <f t="shared" si="0"/>
        <v>4</v>
      </c>
      <c r="AI7">
        <v>0</v>
      </c>
      <c r="AJ7">
        <v>0</v>
      </c>
      <c r="AK7">
        <v>7.56</v>
      </c>
      <c r="AL7">
        <v>0</v>
      </c>
      <c r="AM7">
        <v>0</v>
      </c>
      <c r="AN7">
        <v>0</v>
      </c>
      <c r="AO7">
        <v>0.96</v>
      </c>
      <c r="AP7">
        <v>0</v>
      </c>
      <c r="AQ7">
        <v>0</v>
      </c>
      <c r="AR7">
        <v>0</v>
      </c>
      <c r="AS7">
        <v>0</v>
      </c>
      <c r="AT7">
        <v>0</v>
      </c>
      <c r="AU7">
        <v>1.26</v>
      </c>
      <c r="AV7">
        <v>1.26</v>
      </c>
    </row>
    <row r="8" spans="2:48" x14ac:dyDescent="0.2">
      <c r="B8">
        <v>2004</v>
      </c>
      <c r="D8">
        <v>34</v>
      </c>
      <c r="E8">
        <v>8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4</v>
      </c>
      <c r="Q8">
        <v>4</v>
      </c>
      <c r="T8">
        <v>4</v>
      </c>
      <c r="U8">
        <v>50</v>
      </c>
      <c r="V8">
        <v>604</v>
      </c>
      <c r="W8">
        <v>61</v>
      </c>
      <c r="X8">
        <v>61</v>
      </c>
      <c r="Y8">
        <v>119</v>
      </c>
      <c r="AA8">
        <v>20</v>
      </c>
      <c r="AD8" t="s">
        <v>75</v>
      </c>
      <c r="AE8">
        <v>1</v>
      </c>
      <c r="AF8">
        <v>5</v>
      </c>
      <c r="AG8">
        <v>30</v>
      </c>
      <c r="AH8">
        <f t="shared" si="0"/>
        <v>5</v>
      </c>
      <c r="AI8">
        <v>0</v>
      </c>
      <c r="AJ8">
        <v>0</v>
      </c>
      <c r="AK8">
        <v>10.26</v>
      </c>
      <c r="AL8">
        <v>0</v>
      </c>
      <c r="AM8">
        <v>0</v>
      </c>
      <c r="AN8">
        <v>0</v>
      </c>
      <c r="AO8">
        <v>1.2</v>
      </c>
      <c r="AP8">
        <v>0</v>
      </c>
      <c r="AQ8">
        <v>0</v>
      </c>
      <c r="AR8">
        <v>0</v>
      </c>
      <c r="AS8">
        <v>0</v>
      </c>
      <c r="AT8">
        <v>0</v>
      </c>
      <c r="AU8">
        <v>1.71</v>
      </c>
      <c r="AV8">
        <v>1.71</v>
      </c>
    </row>
    <row r="9" spans="2:48" x14ac:dyDescent="0.2">
      <c r="B9">
        <v>2005</v>
      </c>
      <c r="D9">
        <v>66</v>
      </c>
      <c r="E9">
        <v>0</v>
      </c>
      <c r="F9">
        <v>0</v>
      </c>
      <c r="G9">
        <v>34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8</v>
      </c>
      <c r="Q9">
        <v>8</v>
      </c>
      <c r="T9">
        <v>5</v>
      </c>
      <c r="U9">
        <v>50</v>
      </c>
      <c r="V9">
        <v>754</v>
      </c>
      <c r="W9">
        <v>76</v>
      </c>
      <c r="X9">
        <v>76</v>
      </c>
      <c r="Y9">
        <v>149</v>
      </c>
      <c r="AA9">
        <v>25</v>
      </c>
      <c r="AD9" t="s">
        <v>76</v>
      </c>
      <c r="AE9">
        <v>1</v>
      </c>
      <c r="AF9">
        <v>6</v>
      </c>
      <c r="AG9">
        <v>35</v>
      </c>
      <c r="AH9">
        <f t="shared" si="0"/>
        <v>6</v>
      </c>
      <c r="AI9">
        <v>0</v>
      </c>
      <c r="AJ9">
        <v>0</v>
      </c>
      <c r="AK9">
        <v>12.42</v>
      </c>
      <c r="AL9">
        <v>0</v>
      </c>
      <c r="AM9">
        <v>0</v>
      </c>
      <c r="AN9">
        <v>0</v>
      </c>
      <c r="AO9">
        <v>1.44</v>
      </c>
      <c r="AP9">
        <v>0</v>
      </c>
      <c r="AQ9">
        <v>0</v>
      </c>
      <c r="AR9">
        <v>0</v>
      </c>
      <c r="AS9">
        <v>0</v>
      </c>
      <c r="AT9">
        <v>0</v>
      </c>
      <c r="AU9">
        <v>2.0699999999999998</v>
      </c>
      <c r="AV9">
        <v>2.0699999999999998</v>
      </c>
    </row>
    <row r="10" spans="2:48" x14ac:dyDescent="0.2">
      <c r="B10">
        <v>2500</v>
      </c>
      <c r="D10">
        <v>66</v>
      </c>
      <c r="E10">
        <v>0</v>
      </c>
      <c r="F10">
        <v>34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8</v>
      </c>
      <c r="Q10">
        <v>8</v>
      </c>
      <c r="T10">
        <v>6</v>
      </c>
      <c r="U10">
        <v>60</v>
      </c>
      <c r="V10">
        <v>904</v>
      </c>
      <c r="W10">
        <v>91</v>
      </c>
      <c r="X10">
        <v>91</v>
      </c>
      <c r="Y10">
        <v>179</v>
      </c>
      <c r="AA10">
        <v>30</v>
      </c>
      <c r="AD10" t="s">
        <v>77</v>
      </c>
      <c r="AE10">
        <v>1</v>
      </c>
      <c r="AF10">
        <v>7</v>
      </c>
      <c r="AG10">
        <v>40</v>
      </c>
      <c r="AH10">
        <f t="shared" si="0"/>
        <v>7</v>
      </c>
      <c r="AI10">
        <v>0</v>
      </c>
      <c r="AJ10">
        <v>0</v>
      </c>
      <c r="AK10">
        <v>14.58</v>
      </c>
      <c r="AL10">
        <v>0</v>
      </c>
      <c r="AM10">
        <v>0</v>
      </c>
      <c r="AN10">
        <v>0</v>
      </c>
      <c r="AO10">
        <v>1.68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2.4300000000000002</v>
      </c>
      <c r="AV10">
        <v>2.4300000000000002</v>
      </c>
    </row>
    <row r="11" spans="2:48" x14ac:dyDescent="0.2">
      <c r="B11">
        <v>2501</v>
      </c>
      <c r="D11">
        <v>134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8</v>
      </c>
      <c r="Q11">
        <v>8</v>
      </c>
      <c r="T11">
        <v>7</v>
      </c>
      <c r="U11">
        <v>60</v>
      </c>
      <c r="V11">
        <v>1054</v>
      </c>
      <c r="W11">
        <v>106</v>
      </c>
      <c r="X11">
        <v>106</v>
      </c>
      <c r="Y11">
        <v>209</v>
      </c>
      <c r="AA11">
        <v>35</v>
      </c>
      <c r="AD11" t="s">
        <v>78</v>
      </c>
      <c r="AE11">
        <v>1</v>
      </c>
      <c r="AF11">
        <v>8</v>
      </c>
      <c r="AG11">
        <v>45</v>
      </c>
      <c r="AH11">
        <f t="shared" si="0"/>
        <v>8</v>
      </c>
      <c r="AI11">
        <v>0</v>
      </c>
      <c r="AJ11">
        <v>0</v>
      </c>
      <c r="AK11">
        <v>16.739999999999998</v>
      </c>
      <c r="AL11">
        <v>0</v>
      </c>
      <c r="AM11">
        <v>0</v>
      </c>
      <c r="AN11">
        <v>0</v>
      </c>
      <c r="AO11">
        <v>1.92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2.79</v>
      </c>
      <c r="AV11">
        <v>2.79</v>
      </c>
    </row>
    <row r="12" spans="2:48" x14ac:dyDescent="0.2">
      <c r="B12">
        <v>2502</v>
      </c>
      <c r="D12">
        <v>0</v>
      </c>
      <c r="E12">
        <v>34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8</v>
      </c>
      <c r="Q12">
        <v>8</v>
      </c>
      <c r="T12">
        <v>8</v>
      </c>
      <c r="U12">
        <v>60</v>
      </c>
      <c r="V12">
        <v>1204</v>
      </c>
      <c r="W12">
        <v>121</v>
      </c>
      <c r="X12">
        <v>121</v>
      </c>
      <c r="Y12">
        <v>239</v>
      </c>
      <c r="AA12">
        <v>40</v>
      </c>
      <c r="AD12" t="s">
        <v>79</v>
      </c>
      <c r="AE12">
        <v>1</v>
      </c>
      <c r="AF12">
        <v>9</v>
      </c>
      <c r="AG12">
        <v>50</v>
      </c>
      <c r="AH12">
        <f t="shared" si="0"/>
        <v>9</v>
      </c>
      <c r="AI12">
        <v>0</v>
      </c>
      <c r="AJ12">
        <v>0</v>
      </c>
      <c r="AK12">
        <v>19.98</v>
      </c>
      <c r="AL12">
        <v>0</v>
      </c>
      <c r="AM12">
        <v>0</v>
      </c>
      <c r="AN12">
        <v>0</v>
      </c>
      <c r="AO12">
        <v>2.16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3.33</v>
      </c>
      <c r="AV12">
        <v>3.33</v>
      </c>
    </row>
    <row r="13" spans="2:48" x14ac:dyDescent="0.2">
      <c r="B13">
        <v>2503</v>
      </c>
      <c r="D13">
        <v>66</v>
      </c>
      <c r="E13">
        <v>16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8</v>
      </c>
      <c r="Q13">
        <v>8</v>
      </c>
      <c r="T13">
        <v>9</v>
      </c>
      <c r="U13">
        <v>60</v>
      </c>
      <c r="V13">
        <v>1354</v>
      </c>
      <c r="W13">
        <v>136</v>
      </c>
      <c r="X13">
        <v>136</v>
      </c>
      <c r="Y13">
        <v>269</v>
      </c>
      <c r="AA13">
        <v>45</v>
      </c>
      <c r="AD13" t="s">
        <v>80</v>
      </c>
      <c r="AE13">
        <v>1</v>
      </c>
      <c r="AF13">
        <v>10</v>
      </c>
      <c r="AG13">
        <v>55</v>
      </c>
      <c r="AH13">
        <f t="shared" si="0"/>
        <v>10</v>
      </c>
      <c r="AI13">
        <v>0</v>
      </c>
      <c r="AJ13">
        <v>0</v>
      </c>
      <c r="AK13">
        <v>22.5</v>
      </c>
      <c r="AL13">
        <v>0</v>
      </c>
      <c r="AM13">
        <v>0</v>
      </c>
      <c r="AN13">
        <v>0</v>
      </c>
      <c r="AO13">
        <v>2.4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3.75</v>
      </c>
      <c r="AV13">
        <v>3.75</v>
      </c>
    </row>
    <row r="14" spans="2:48" x14ac:dyDescent="0.2">
      <c r="B14">
        <v>2504</v>
      </c>
      <c r="D14">
        <v>84</v>
      </c>
      <c r="E14">
        <v>0</v>
      </c>
      <c r="F14">
        <v>42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10</v>
      </c>
      <c r="Q14">
        <v>10</v>
      </c>
      <c r="T14">
        <v>10</v>
      </c>
      <c r="U14">
        <v>60</v>
      </c>
      <c r="V14">
        <v>1504</v>
      </c>
      <c r="W14">
        <v>151</v>
      </c>
      <c r="X14">
        <v>151</v>
      </c>
      <c r="Y14">
        <v>299</v>
      </c>
      <c r="AA14">
        <v>50</v>
      </c>
      <c r="AD14" t="s">
        <v>81</v>
      </c>
      <c r="AE14">
        <v>1</v>
      </c>
      <c r="AF14">
        <v>11</v>
      </c>
      <c r="AG14">
        <v>60</v>
      </c>
      <c r="AH14">
        <f t="shared" si="0"/>
        <v>11</v>
      </c>
      <c r="AI14">
        <v>0</v>
      </c>
      <c r="AJ14">
        <v>0</v>
      </c>
      <c r="AK14">
        <v>25.02</v>
      </c>
      <c r="AL14">
        <v>0</v>
      </c>
      <c r="AM14">
        <v>0</v>
      </c>
      <c r="AN14">
        <v>0</v>
      </c>
      <c r="AO14">
        <v>2.64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4.17</v>
      </c>
      <c r="AV14">
        <v>4.17</v>
      </c>
    </row>
    <row r="15" spans="2:48" x14ac:dyDescent="0.2">
      <c r="B15">
        <v>2505</v>
      </c>
      <c r="D15">
        <v>84</v>
      </c>
      <c r="E15">
        <v>0</v>
      </c>
      <c r="F15">
        <v>0</v>
      </c>
      <c r="G15">
        <v>42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10</v>
      </c>
      <c r="Q15">
        <v>10</v>
      </c>
      <c r="T15">
        <v>11</v>
      </c>
      <c r="U15">
        <v>70</v>
      </c>
      <c r="V15">
        <v>1954</v>
      </c>
      <c r="W15">
        <v>196</v>
      </c>
      <c r="X15">
        <v>196</v>
      </c>
      <c r="Y15">
        <v>389</v>
      </c>
      <c r="AA15">
        <v>55</v>
      </c>
      <c r="AD15" t="s">
        <v>82</v>
      </c>
      <c r="AE15">
        <v>1</v>
      </c>
      <c r="AF15">
        <v>12</v>
      </c>
      <c r="AG15">
        <v>65</v>
      </c>
      <c r="AH15">
        <f t="shared" si="0"/>
        <v>12</v>
      </c>
      <c r="AI15">
        <v>0</v>
      </c>
      <c r="AJ15">
        <v>0</v>
      </c>
      <c r="AK15">
        <v>27.54</v>
      </c>
      <c r="AL15">
        <v>0</v>
      </c>
      <c r="AM15">
        <v>0</v>
      </c>
      <c r="AN15">
        <v>0</v>
      </c>
      <c r="AO15">
        <v>2.88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4.59</v>
      </c>
      <c r="AV15">
        <v>4.59</v>
      </c>
    </row>
    <row r="16" spans="2:48" x14ac:dyDescent="0.2">
      <c r="B16">
        <v>2506</v>
      </c>
      <c r="D16">
        <v>0</v>
      </c>
      <c r="E16">
        <v>42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10</v>
      </c>
      <c r="Q16">
        <v>10</v>
      </c>
      <c r="T16">
        <v>12</v>
      </c>
      <c r="U16">
        <v>70</v>
      </c>
      <c r="V16">
        <v>2404</v>
      </c>
      <c r="W16">
        <v>241</v>
      </c>
      <c r="X16">
        <v>241</v>
      </c>
      <c r="Y16">
        <v>479</v>
      </c>
      <c r="AA16">
        <v>60</v>
      </c>
      <c r="AD16" t="s">
        <v>83</v>
      </c>
      <c r="AE16">
        <v>1</v>
      </c>
      <c r="AF16">
        <v>13</v>
      </c>
      <c r="AG16">
        <v>70</v>
      </c>
      <c r="AH16">
        <f t="shared" si="0"/>
        <v>13</v>
      </c>
      <c r="AI16">
        <v>0</v>
      </c>
      <c r="AJ16">
        <v>0</v>
      </c>
      <c r="AK16">
        <v>30.06</v>
      </c>
      <c r="AL16">
        <v>0</v>
      </c>
      <c r="AM16">
        <v>0</v>
      </c>
      <c r="AN16">
        <v>0</v>
      </c>
      <c r="AO16">
        <v>3.12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5.01</v>
      </c>
      <c r="AV16">
        <v>5.01</v>
      </c>
    </row>
    <row r="17" spans="2:48" x14ac:dyDescent="0.2">
      <c r="B17">
        <v>2507</v>
      </c>
      <c r="D17">
        <v>0</v>
      </c>
      <c r="E17">
        <v>42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10</v>
      </c>
      <c r="Q17">
        <v>10</v>
      </c>
      <c r="T17">
        <v>13</v>
      </c>
      <c r="U17">
        <v>70</v>
      </c>
      <c r="V17">
        <v>2854</v>
      </c>
      <c r="W17">
        <v>286</v>
      </c>
      <c r="X17">
        <v>286</v>
      </c>
      <c r="Y17">
        <v>569</v>
      </c>
      <c r="AA17">
        <v>65</v>
      </c>
      <c r="AD17" t="s">
        <v>84</v>
      </c>
      <c r="AE17">
        <v>1</v>
      </c>
      <c r="AF17">
        <v>14</v>
      </c>
      <c r="AG17">
        <v>75</v>
      </c>
      <c r="AH17">
        <f t="shared" si="0"/>
        <v>14</v>
      </c>
      <c r="AI17">
        <v>0</v>
      </c>
      <c r="AJ17">
        <v>0</v>
      </c>
      <c r="AK17">
        <v>32.58</v>
      </c>
      <c r="AL17">
        <v>0</v>
      </c>
      <c r="AM17">
        <v>0</v>
      </c>
      <c r="AN17">
        <v>0</v>
      </c>
      <c r="AO17">
        <v>3.36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5.43</v>
      </c>
      <c r="AV17">
        <v>5.43</v>
      </c>
    </row>
    <row r="18" spans="2:48" x14ac:dyDescent="0.2">
      <c r="B18">
        <v>2508</v>
      </c>
      <c r="D18">
        <v>166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10</v>
      </c>
      <c r="Q18">
        <v>10</v>
      </c>
      <c r="T18">
        <v>14</v>
      </c>
      <c r="U18">
        <v>70</v>
      </c>
      <c r="V18">
        <v>3304</v>
      </c>
      <c r="W18">
        <v>331</v>
      </c>
      <c r="X18">
        <v>331</v>
      </c>
      <c r="Y18">
        <v>659</v>
      </c>
      <c r="AA18">
        <v>70</v>
      </c>
      <c r="AD18" t="s">
        <v>85</v>
      </c>
      <c r="AE18">
        <v>1</v>
      </c>
      <c r="AF18">
        <v>15</v>
      </c>
      <c r="AG18">
        <v>80</v>
      </c>
      <c r="AH18">
        <f t="shared" si="0"/>
        <v>15</v>
      </c>
      <c r="AI18">
        <v>0</v>
      </c>
      <c r="AJ18">
        <v>0</v>
      </c>
      <c r="AK18">
        <v>36.36</v>
      </c>
      <c r="AL18">
        <v>0</v>
      </c>
      <c r="AM18">
        <v>0</v>
      </c>
      <c r="AN18">
        <v>0</v>
      </c>
      <c r="AO18">
        <v>3.6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6.06</v>
      </c>
      <c r="AV18">
        <v>6.06</v>
      </c>
    </row>
    <row r="19" spans="2:48" x14ac:dyDescent="0.2">
      <c r="B19">
        <v>2509</v>
      </c>
      <c r="D19">
        <v>100</v>
      </c>
      <c r="E19">
        <v>0</v>
      </c>
      <c r="F19">
        <v>0</v>
      </c>
      <c r="G19">
        <v>50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12</v>
      </c>
      <c r="Q19">
        <v>12</v>
      </c>
      <c r="T19">
        <v>15</v>
      </c>
      <c r="U19">
        <v>70</v>
      </c>
      <c r="V19">
        <v>3754</v>
      </c>
      <c r="W19">
        <v>376</v>
      </c>
      <c r="X19">
        <v>376</v>
      </c>
      <c r="Y19">
        <v>749</v>
      </c>
      <c r="AA19">
        <v>75</v>
      </c>
      <c r="AD19" t="s">
        <v>86</v>
      </c>
      <c r="AE19">
        <v>1</v>
      </c>
      <c r="AF19">
        <v>16</v>
      </c>
      <c r="AG19">
        <v>85</v>
      </c>
      <c r="AH19">
        <f t="shared" si="0"/>
        <v>16</v>
      </c>
      <c r="AI19">
        <v>0</v>
      </c>
      <c r="AJ19">
        <v>0</v>
      </c>
      <c r="AK19">
        <v>39.24</v>
      </c>
      <c r="AL19">
        <v>0</v>
      </c>
      <c r="AM19">
        <v>0</v>
      </c>
      <c r="AN19">
        <v>0</v>
      </c>
      <c r="AO19">
        <v>3.84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6.54</v>
      </c>
      <c r="AV19">
        <v>6.54</v>
      </c>
    </row>
    <row r="20" spans="2:48" x14ac:dyDescent="0.2">
      <c r="B20">
        <v>2510</v>
      </c>
      <c r="D20">
        <v>100</v>
      </c>
      <c r="E20">
        <v>26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12</v>
      </c>
      <c r="Q20">
        <v>12</v>
      </c>
      <c r="T20">
        <v>16</v>
      </c>
      <c r="U20">
        <v>80</v>
      </c>
      <c r="V20">
        <v>4204</v>
      </c>
      <c r="W20">
        <v>421</v>
      </c>
      <c r="X20">
        <v>421</v>
      </c>
      <c r="Y20">
        <v>839</v>
      </c>
      <c r="AA20">
        <v>80</v>
      </c>
      <c r="AD20" t="s">
        <v>87</v>
      </c>
      <c r="AE20">
        <v>1</v>
      </c>
      <c r="AF20">
        <v>17</v>
      </c>
      <c r="AG20">
        <v>90</v>
      </c>
      <c r="AH20">
        <f t="shared" si="0"/>
        <v>17</v>
      </c>
      <c r="AI20">
        <v>0</v>
      </c>
      <c r="AJ20">
        <v>0</v>
      </c>
      <c r="AK20">
        <v>42.12</v>
      </c>
      <c r="AL20">
        <v>0</v>
      </c>
      <c r="AM20">
        <v>0</v>
      </c>
      <c r="AN20">
        <v>0</v>
      </c>
      <c r="AO20">
        <v>4.08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7.02</v>
      </c>
      <c r="AV20">
        <v>7.02</v>
      </c>
    </row>
    <row r="21" spans="2:48" x14ac:dyDescent="0.2">
      <c r="B21">
        <v>2511</v>
      </c>
      <c r="D21">
        <v>100</v>
      </c>
      <c r="E21">
        <v>0</v>
      </c>
      <c r="F21">
        <v>50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12</v>
      </c>
      <c r="Q21">
        <v>12</v>
      </c>
      <c r="T21">
        <v>17</v>
      </c>
      <c r="U21">
        <v>80</v>
      </c>
      <c r="V21">
        <v>4654</v>
      </c>
      <c r="W21">
        <v>466</v>
      </c>
      <c r="X21">
        <v>466</v>
      </c>
      <c r="Y21">
        <v>929</v>
      </c>
      <c r="AA21">
        <v>85</v>
      </c>
      <c r="AD21" t="s">
        <v>88</v>
      </c>
      <c r="AE21">
        <v>1</v>
      </c>
      <c r="AF21">
        <v>18</v>
      </c>
      <c r="AG21">
        <v>95</v>
      </c>
      <c r="AH21">
        <f t="shared" si="0"/>
        <v>18</v>
      </c>
      <c r="AI21">
        <v>0</v>
      </c>
      <c r="AJ21">
        <v>0</v>
      </c>
      <c r="AK21">
        <v>45</v>
      </c>
      <c r="AL21">
        <v>0</v>
      </c>
      <c r="AM21">
        <v>0</v>
      </c>
      <c r="AN21">
        <v>0</v>
      </c>
      <c r="AO21">
        <v>4.32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7.5</v>
      </c>
      <c r="AV21">
        <v>7.5</v>
      </c>
    </row>
    <row r="22" spans="2:48" x14ac:dyDescent="0.2">
      <c r="B22">
        <v>2512</v>
      </c>
      <c r="D22">
        <v>200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12</v>
      </c>
      <c r="Q22">
        <v>12</v>
      </c>
      <c r="T22">
        <v>18</v>
      </c>
      <c r="U22">
        <v>80</v>
      </c>
      <c r="V22">
        <v>5104</v>
      </c>
      <c r="W22">
        <v>511</v>
      </c>
      <c r="X22">
        <v>511</v>
      </c>
      <c r="Y22">
        <v>1019</v>
      </c>
      <c r="AA22">
        <v>90</v>
      </c>
      <c r="AD22" t="s">
        <v>89</v>
      </c>
      <c r="AE22">
        <v>1</v>
      </c>
      <c r="AF22">
        <v>19</v>
      </c>
      <c r="AG22">
        <v>100</v>
      </c>
      <c r="AH22">
        <f t="shared" si="0"/>
        <v>19</v>
      </c>
      <c r="AI22">
        <v>0</v>
      </c>
      <c r="AJ22">
        <v>0</v>
      </c>
      <c r="AK22">
        <v>47.88</v>
      </c>
      <c r="AL22">
        <v>0</v>
      </c>
      <c r="AM22">
        <v>0</v>
      </c>
      <c r="AN22">
        <v>0</v>
      </c>
      <c r="AO22">
        <v>4.5599999999999996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7.98</v>
      </c>
      <c r="AV22">
        <v>7.98</v>
      </c>
    </row>
    <row r="23" spans="2:48" x14ac:dyDescent="0.2">
      <c r="B23">
        <v>2513</v>
      </c>
      <c r="D23">
        <v>0</v>
      </c>
      <c r="E23">
        <v>50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12</v>
      </c>
      <c r="Q23">
        <v>12</v>
      </c>
      <c r="T23">
        <v>19</v>
      </c>
      <c r="U23">
        <v>80</v>
      </c>
      <c r="V23">
        <v>5554</v>
      </c>
      <c r="W23">
        <v>556</v>
      </c>
      <c r="X23">
        <v>556</v>
      </c>
      <c r="Y23">
        <v>1109</v>
      </c>
      <c r="AA23">
        <v>95</v>
      </c>
      <c r="AD23" t="s">
        <v>90</v>
      </c>
      <c r="AE23">
        <v>1</v>
      </c>
      <c r="AF23">
        <v>20</v>
      </c>
      <c r="AG23">
        <v>105</v>
      </c>
      <c r="AH23">
        <f t="shared" si="0"/>
        <v>20</v>
      </c>
      <c r="AI23">
        <v>0</v>
      </c>
      <c r="AJ23">
        <v>0</v>
      </c>
      <c r="AK23">
        <v>50.76</v>
      </c>
      <c r="AL23">
        <v>0</v>
      </c>
      <c r="AM23">
        <v>0</v>
      </c>
      <c r="AN23">
        <v>0</v>
      </c>
      <c r="AO23">
        <v>4.8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8.4600000000000009</v>
      </c>
      <c r="AV23">
        <v>8.4600000000000009</v>
      </c>
    </row>
    <row r="24" spans="2:48" x14ac:dyDescent="0.2">
      <c r="B24">
        <v>2514</v>
      </c>
      <c r="D24">
        <v>0</v>
      </c>
      <c r="E24">
        <v>50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12</v>
      </c>
      <c r="Q24">
        <v>12</v>
      </c>
      <c r="T24">
        <v>20</v>
      </c>
      <c r="U24">
        <v>80</v>
      </c>
      <c r="V24">
        <v>6004</v>
      </c>
      <c r="W24">
        <v>601</v>
      </c>
      <c r="X24">
        <v>601</v>
      </c>
      <c r="Y24">
        <v>1199</v>
      </c>
      <c r="AA24">
        <v>100</v>
      </c>
      <c r="AD24" t="s">
        <v>91</v>
      </c>
      <c r="AE24">
        <v>1</v>
      </c>
      <c r="AF24">
        <v>21</v>
      </c>
      <c r="AG24">
        <v>110</v>
      </c>
      <c r="AH24">
        <f t="shared" si="0"/>
        <v>21</v>
      </c>
      <c r="AI24">
        <v>0</v>
      </c>
      <c r="AJ24">
        <v>0</v>
      </c>
      <c r="AK24">
        <v>53.64</v>
      </c>
      <c r="AL24">
        <v>0</v>
      </c>
      <c r="AM24">
        <v>0</v>
      </c>
      <c r="AN24">
        <v>0</v>
      </c>
      <c r="AO24">
        <v>5.04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8.94</v>
      </c>
      <c r="AV24">
        <v>8.94</v>
      </c>
    </row>
    <row r="25" spans="2:48" x14ac:dyDescent="0.2">
      <c r="B25">
        <v>2515</v>
      </c>
      <c r="D25">
        <v>150</v>
      </c>
      <c r="E25">
        <v>0</v>
      </c>
      <c r="F25">
        <v>76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18</v>
      </c>
      <c r="Q25">
        <v>18</v>
      </c>
      <c r="AD25" t="s">
        <v>92</v>
      </c>
      <c r="AE25">
        <v>1</v>
      </c>
      <c r="AF25">
        <v>22</v>
      </c>
      <c r="AG25">
        <v>120</v>
      </c>
      <c r="AH25">
        <f t="shared" si="0"/>
        <v>22</v>
      </c>
      <c r="AI25">
        <v>0</v>
      </c>
      <c r="AJ25">
        <v>0</v>
      </c>
      <c r="AK25">
        <v>59.04</v>
      </c>
      <c r="AL25">
        <v>0</v>
      </c>
      <c r="AM25">
        <v>0</v>
      </c>
      <c r="AN25">
        <v>0</v>
      </c>
      <c r="AO25">
        <v>5.52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9.84</v>
      </c>
      <c r="AV25">
        <v>9.84</v>
      </c>
    </row>
    <row r="26" spans="2:48" x14ac:dyDescent="0.2">
      <c r="B26">
        <v>2516</v>
      </c>
      <c r="D26">
        <v>150</v>
      </c>
      <c r="E26">
        <v>38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18</v>
      </c>
      <c r="Q26">
        <v>18</v>
      </c>
      <c r="AD26" t="s">
        <v>93</v>
      </c>
      <c r="AE26">
        <v>1</v>
      </c>
      <c r="AF26">
        <v>23</v>
      </c>
      <c r="AG26">
        <v>130</v>
      </c>
      <c r="AH26">
        <f t="shared" si="0"/>
        <v>23</v>
      </c>
      <c r="AI26">
        <v>0</v>
      </c>
      <c r="AJ26">
        <v>0</v>
      </c>
      <c r="AK26">
        <v>64.44</v>
      </c>
      <c r="AL26">
        <v>0</v>
      </c>
      <c r="AM26">
        <v>0</v>
      </c>
      <c r="AN26">
        <v>0</v>
      </c>
      <c r="AO26">
        <v>6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10.74</v>
      </c>
      <c r="AV26">
        <v>10.74</v>
      </c>
    </row>
    <row r="27" spans="2:48" x14ac:dyDescent="0.2">
      <c r="B27">
        <v>2517</v>
      </c>
      <c r="D27">
        <v>150</v>
      </c>
      <c r="E27">
        <v>0</v>
      </c>
      <c r="F27">
        <v>0</v>
      </c>
      <c r="G27">
        <v>76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18</v>
      </c>
      <c r="Q27">
        <v>18</v>
      </c>
      <c r="AD27" t="s">
        <v>94</v>
      </c>
      <c r="AE27">
        <v>1</v>
      </c>
      <c r="AF27">
        <v>24</v>
      </c>
      <c r="AG27">
        <v>140</v>
      </c>
      <c r="AH27">
        <f t="shared" si="0"/>
        <v>24</v>
      </c>
      <c r="AI27">
        <v>0</v>
      </c>
      <c r="AJ27">
        <v>0</v>
      </c>
      <c r="AK27">
        <v>69.84</v>
      </c>
      <c r="AL27">
        <v>0</v>
      </c>
      <c r="AM27">
        <v>0</v>
      </c>
      <c r="AN27">
        <v>0</v>
      </c>
      <c r="AO27">
        <v>6.48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11.64</v>
      </c>
      <c r="AV27">
        <v>11.64</v>
      </c>
    </row>
    <row r="28" spans="2:48" x14ac:dyDescent="0.2">
      <c r="B28">
        <v>2518</v>
      </c>
      <c r="D28">
        <v>300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18</v>
      </c>
      <c r="Q28">
        <v>18</v>
      </c>
      <c r="AD28" t="s">
        <v>95</v>
      </c>
      <c r="AE28">
        <v>1</v>
      </c>
      <c r="AF28">
        <v>25</v>
      </c>
      <c r="AG28">
        <v>150</v>
      </c>
      <c r="AH28">
        <f t="shared" si="0"/>
        <v>25</v>
      </c>
      <c r="AI28">
        <v>0</v>
      </c>
      <c r="AJ28">
        <v>0</v>
      </c>
      <c r="AK28">
        <v>75.239999999999995</v>
      </c>
      <c r="AL28">
        <v>0</v>
      </c>
      <c r="AM28">
        <v>0</v>
      </c>
      <c r="AN28">
        <v>0</v>
      </c>
      <c r="AO28">
        <v>6.96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12.54</v>
      </c>
      <c r="AV28">
        <v>12.54</v>
      </c>
    </row>
    <row r="29" spans="2:48" x14ac:dyDescent="0.2">
      <c r="B29">
        <v>2519</v>
      </c>
      <c r="D29">
        <v>0</v>
      </c>
      <c r="E29">
        <v>76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18</v>
      </c>
      <c r="Q29">
        <v>18</v>
      </c>
      <c r="AD29" t="s">
        <v>96</v>
      </c>
      <c r="AE29">
        <v>1</v>
      </c>
      <c r="AF29">
        <v>26</v>
      </c>
      <c r="AG29">
        <v>160</v>
      </c>
      <c r="AH29">
        <f t="shared" si="0"/>
        <v>26</v>
      </c>
      <c r="AI29">
        <v>0</v>
      </c>
      <c r="AJ29">
        <v>0</v>
      </c>
      <c r="AK29">
        <v>80.639999999999986</v>
      </c>
      <c r="AL29">
        <v>0</v>
      </c>
      <c r="AM29">
        <v>0</v>
      </c>
      <c r="AN29">
        <v>0</v>
      </c>
      <c r="AO29">
        <v>7.4399999999999995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13.439999999999998</v>
      </c>
      <c r="AV29">
        <v>13.439999999999998</v>
      </c>
    </row>
    <row r="30" spans="2:48" x14ac:dyDescent="0.2">
      <c r="B30">
        <v>2520</v>
      </c>
      <c r="D30">
        <v>0</v>
      </c>
      <c r="E30">
        <v>76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18</v>
      </c>
      <c r="Q30">
        <v>18</v>
      </c>
      <c r="AD30" t="s">
        <v>97</v>
      </c>
      <c r="AE30">
        <v>1</v>
      </c>
      <c r="AF30">
        <v>27</v>
      </c>
      <c r="AG30">
        <v>170</v>
      </c>
      <c r="AH30">
        <f t="shared" si="0"/>
        <v>27</v>
      </c>
      <c r="AI30">
        <v>0</v>
      </c>
      <c r="AJ30">
        <v>0</v>
      </c>
      <c r="AK30">
        <v>86.039999999999978</v>
      </c>
      <c r="AL30">
        <v>0</v>
      </c>
      <c r="AM30">
        <v>0</v>
      </c>
      <c r="AN30">
        <v>0</v>
      </c>
      <c r="AO30">
        <v>7.919999999999999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14.339999999999996</v>
      </c>
      <c r="AV30">
        <v>14.339999999999996</v>
      </c>
    </row>
    <row r="31" spans="2:48" x14ac:dyDescent="0.2">
      <c r="B31">
        <v>2521</v>
      </c>
      <c r="D31">
        <v>176</v>
      </c>
      <c r="E31">
        <v>0</v>
      </c>
      <c r="F31">
        <v>0</v>
      </c>
      <c r="G31">
        <v>88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21</v>
      </c>
      <c r="Q31">
        <v>21</v>
      </c>
      <c r="AD31" t="s">
        <v>98</v>
      </c>
      <c r="AE31">
        <v>2</v>
      </c>
      <c r="AF31">
        <v>1</v>
      </c>
      <c r="AG31">
        <v>10</v>
      </c>
      <c r="AI31">
        <v>0</v>
      </c>
      <c r="AJ31">
        <v>0</v>
      </c>
      <c r="AK31">
        <v>0</v>
      </c>
      <c r="AL31">
        <v>1.8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0.2</v>
      </c>
      <c r="AS31">
        <v>0</v>
      </c>
      <c r="AT31">
        <v>0</v>
      </c>
      <c r="AU31">
        <v>0.3</v>
      </c>
      <c r="AV31">
        <v>0.3</v>
      </c>
    </row>
    <row r="32" spans="2:48" x14ac:dyDescent="0.2">
      <c r="B32">
        <v>2522</v>
      </c>
      <c r="D32">
        <v>176</v>
      </c>
      <c r="E32">
        <v>44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21</v>
      </c>
      <c r="Q32">
        <v>21</v>
      </c>
      <c r="AD32" t="s">
        <v>99</v>
      </c>
      <c r="AE32">
        <v>2</v>
      </c>
      <c r="AF32">
        <v>2</v>
      </c>
      <c r="AG32">
        <v>15</v>
      </c>
      <c r="AI32">
        <v>0</v>
      </c>
      <c r="AJ32">
        <v>0</v>
      </c>
      <c r="AK32">
        <v>0</v>
      </c>
      <c r="AL32">
        <v>3.96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0.4</v>
      </c>
      <c r="AS32">
        <v>0</v>
      </c>
      <c r="AT32">
        <v>0</v>
      </c>
      <c r="AU32">
        <v>0.66</v>
      </c>
      <c r="AV32">
        <v>0.66</v>
      </c>
    </row>
    <row r="33" spans="2:48" x14ac:dyDescent="0.2">
      <c r="B33">
        <v>2523</v>
      </c>
      <c r="D33">
        <v>176</v>
      </c>
      <c r="E33">
        <v>0</v>
      </c>
      <c r="F33">
        <v>88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21</v>
      </c>
      <c r="Q33">
        <v>21</v>
      </c>
      <c r="AD33" t="s">
        <v>100</v>
      </c>
      <c r="AE33">
        <v>2</v>
      </c>
      <c r="AF33">
        <v>3</v>
      </c>
      <c r="AG33">
        <v>20</v>
      </c>
      <c r="AI33">
        <v>0</v>
      </c>
      <c r="AJ33">
        <v>0</v>
      </c>
      <c r="AK33">
        <v>0</v>
      </c>
      <c r="AL33">
        <v>5.76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0.6</v>
      </c>
      <c r="AS33">
        <v>0</v>
      </c>
      <c r="AT33">
        <v>0</v>
      </c>
      <c r="AU33">
        <v>0.96</v>
      </c>
      <c r="AV33">
        <v>0.96</v>
      </c>
    </row>
    <row r="34" spans="2:48" x14ac:dyDescent="0.2">
      <c r="B34">
        <v>2524</v>
      </c>
      <c r="D34">
        <v>350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21</v>
      </c>
      <c r="Q34">
        <v>21</v>
      </c>
      <c r="AD34" t="s">
        <v>101</v>
      </c>
      <c r="AE34">
        <v>2</v>
      </c>
      <c r="AF34">
        <v>4</v>
      </c>
      <c r="AG34">
        <v>25</v>
      </c>
      <c r="AI34">
        <v>0</v>
      </c>
      <c r="AJ34">
        <v>0</v>
      </c>
      <c r="AK34">
        <v>0</v>
      </c>
      <c r="AL34">
        <v>7.56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0.8</v>
      </c>
      <c r="AS34">
        <v>0</v>
      </c>
      <c r="AT34">
        <v>0</v>
      </c>
      <c r="AU34">
        <v>1.26</v>
      </c>
      <c r="AV34">
        <v>1.26</v>
      </c>
    </row>
    <row r="35" spans="2:48" x14ac:dyDescent="0.2">
      <c r="B35">
        <v>2525</v>
      </c>
      <c r="D35">
        <v>0</v>
      </c>
      <c r="E35">
        <v>88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21</v>
      </c>
      <c r="Q35">
        <v>21</v>
      </c>
      <c r="AD35" t="s">
        <v>102</v>
      </c>
      <c r="AE35">
        <v>2</v>
      </c>
      <c r="AF35">
        <v>5</v>
      </c>
      <c r="AG35">
        <v>30</v>
      </c>
      <c r="AI35">
        <v>0</v>
      </c>
      <c r="AJ35">
        <v>0</v>
      </c>
      <c r="AK35">
        <v>0</v>
      </c>
      <c r="AL35">
        <v>10.26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1</v>
      </c>
      <c r="AS35">
        <v>0</v>
      </c>
      <c r="AT35">
        <v>0</v>
      </c>
      <c r="AU35">
        <v>1.71</v>
      </c>
      <c r="AV35">
        <v>1.71</v>
      </c>
    </row>
    <row r="36" spans="2:48" x14ac:dyDescent="0.2">
      <c r="B36">
        <v>2526</v>
      </c>
      <c r="D36">
        <v>0</v>
      </c>
      <c r="E36">
        <v>88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21</v>
      </c>
      <c r="Q36">
        <v>21</v>
      </c>
      <c r="AD36" t="s">
        <v>103</v>
      </c>
      <c r="AE36">
        <v>2</v>
      </c>
      <c r="AF36">
        <v>6</v>
      </c>
      <c r="AG36">
        <v>35</v>
      </c>
      <c r="AI36">
        <v>0</v>
      </c>
      <c r="AJ36">
        <v>0</v>
      </c>
      <c r="AK36">
        <v>0</v>
      </c>
      <c r="AL36">
        <v>12.42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1.2</v>
      </c>
      <c r="AS36">
        <v>0</v>
      </c>
      <c r="AT36">
        <v>0</v>
      </c>
      <c r="AU36">
        <v>2.0699999999999998</v>
      </c>
      <c r="AV36">
        <v>2.0699999999999998</v>
      </c>
    </row>
    <row r="37" spans="2:48" x14ac:dyDescent="0.2">
      <c r="B37">
        <v>2527</v>
      </c>
      <c r="D37">
        <v>292</v>
      </c>
      <c r="E37">
        <v>0</v>
      </c>
      <c r="F37">
        <v>0</v>
      </c>
      <c r="G37">
        <v>146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35</v>
      </c>
      <c r="Q37">
        <v>35</v>
      </c>
      <c r="AD37" t="s">
        <v>104</v>
      </c>
      <c r="AE37">
        <v>2</v>
      </c>
      <c r="AF37">
        <v>7</v>
      </c>
      <c r="AG37">
        <v>40</v>
      </c>
      <c r="AI37">
        <v>0</v>
      </c>
      <c r="AJ37">
        <v>0</v>
      </c>
      <c r="AK37">
        <v>0</v>
      </c>
      <c r="AL37">
        <v>14.58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1.4</v>
      </c>
      <c r="AS37">
        <v>0</v>
      </c>
      <c r="AT37">
        <v>0</v>
      </c>
      <c r="AU37">
        <v>2.4300000000000002</v>
      </c>
      <c r="AV37">
        <v>2.4300000000000002</v>
      </c>
    </row>
    <row r="38" spans="2:48" x14ac:dyDescent="0.2">
      <c r="B38">
        <v>2528</v>
      </c>
      <c r="D38">
        <v>292</v>
      </c>
      <c r="E38">
        <v>72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35</v>
      </c>
      <c r="Q38">
        <v>35</v>
      </c>
      <c r="AD38" t="s">
        <v>105</v>
      </c>
      <c r="AE38">
        <v>2</v>
      </c>
      <c r="AF38">
        <v>8</v>
      </c>
      <c r="AG38">
        <v>45</v>
      </c>
      <c r="AI38">
        <v>0</v>
      </c>
      <c r="AJ38">
        <v>0</v>
      </c>
      <c r="AK38">
        <v>0</v>
      </c>
      <c r="AL38">
        <v>16.739999999999998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1.6</v>
      </c>
      <c r="AS38">
        <v>0</v>
      </c>
      <c r="AT38">
        <v>0</v>
      </c>
      <c r="AU38">
        <v>2.79</v>
      </c>
      <c r="AV38">
        <v>2.79</v>
      </c>
    </row>
    <row r="39" spans="2:48" x14ac:dyDescent="0.2">
      <c r="B39">
        <v>2529</v>
      </c>
      <c r="D39">
        <v>292</v>
      </c>
      <c r="E39">
        <v>0</v>
      </c>
      <c r="F39">
        <v>146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35</v>
      </c>
      <c r="Q39">
        <v>35</v>
      </c>
      <c r="AD39" t="s">
        <v>106</v>
      </c>
      <c r="AE39">
        <v>2</v>
      </c>
      <c r="AF39">
        <v>9</v>
      </c>
      <c r="AG39">
        <v>50</v>
      </c>
      <c r="AI39">
        <v>0</v>
      </c>
      <c r="AJ39">
        <v>0</v>
      </c>
      <c r="AK39">
        <v>0</v>
      </c>
      <c r="AL39">
        <v>19.98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1.8</v>
      </c>
      <c r="AS39">
        <v>0</v>
      </c>
      <c r="AT39">
        <v>0</v>
      </c>
      <c r="AU39">
        <v>3.33</v>
      </c>
      <c r="AV39">
        <v>3.33</v>
      </c>
    </row>
    <row r="40" spans="2:48" x14ac:dyDescent="0.2">
      <c r="B40">
        <v>2530</v>
      </c>
      <c r="D40">
        <v>584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35</v>
      </c>
      <c r="Q40">
        <v>35</v>
      </c>
      <c r="AD40" t="s">
        <v>107</v>
      </c>
      <c r="AE40">
        <v>2</v>
      </c>
      <c r="AF40">
        <v>10</v>
      </c>
      <c r="AG40">
        <v>55</v>
      </c>
      <c r="AI40">
        <v>0</v>
      </c>
      <c r="AJ40">
        <v>0</v>
      </c>
      <c r="AK40">
        <v>0</v>
      </c>
      <c r="AL40">
        <v>22.5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2</v>
      </c>
      <c r="AS40">
        <v>0</v>
      </c>
      <c r="AT40">
        <v>0</v>
      </c>
      <c r="AU40">
        <v>3.75</v>
      </c>
      <c r="AV40">
        <v>3.75</v>
      </c>
    </row>
    <row r="41" spans="2:48" x14ac:dyDescent="0.2">
      <c r="B41">
        <v>2531</v>
      </c>
      <c r="D41">
        <v>0</v>
      </c>
      <c r="E41">
        <v>146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35</v>
      </c>
      <c r="Q41">
        <v>35</v>
      </c>
      <c r="AD41" t="s">
        <v>108</v>
      </c>
      <c r="AE41">
        <v>2</v>
      </c>
      <c r="AF41">
        <v>11</v>
      </c>
      <c r="AG41">
        <v>60</v>
      </c>
      <c r="AI41">
        <v>0</v>
      </c>
      <c r="AJ41">
        <v>0</v>
      </c>
      <c r="AK41">
        <v>0</v>
      </c>
      <c r="AL41">
        <v>25.02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2.2000000000000002</v>
      </c>
      <c r="AS41">
        <v>0</v>
      </c>
      <c r="AT41">
        <v>0</v>
      </c>
      <c r="AU41">
        <v>4.17</v>
      </c>
      <c r="AV41">
        <v>4.17</v>
      </c>
    </row>
    <row r="42" spans="2:48" x14ac:dyDescent="0.2">
      <c r="B42">
        <v>2532</v>
      </c>
      <c r="D42">
        <v>0</v>
      </c>
      <c r="E42">
        <v>146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35</v>
      </c>
      <c r="Q42">
        <v>35</v>
      </c>
      <c r="AD42" t="s">
        <v>109</v>
      </c>
      <c r="AE42">
        <v>2</v>
      </c>
      <c r="AF42">
        <v>12</v>
      </c>
      <c r="AG42">
        <v>65</v>
      </c>
      <c r="AI42">
        <v>0</v>
      </c>
      <c r="AJ42">
        <v>0</v>
      </c>
      <c r="AK42">
        <v>0</v>
      </c>
      <c r="AL42">
        <v>27.54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2.4</v>
      </c>
      <c r="AS42">
        <v>0</v>
      </c>
      <c r="AT42">
        <v>0</v>
      </c>
      <c r="AU42">
        <v>4.59</v>
      </c>
      <c r="AV42">
        <v>4.59</v>
      </c>
    </row>
    <row r="43" spans="2:48" x14ac:dyDescent="0.2">
      <c r="B43">
        <v>2533</v>
      </c>
      <c r="D43">
        <v>334</v>
      </c>
      <c r="E43">
        <v>0</v>
      </c>
      <c r="F43">
        <v>166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40</v>
      </c>
      <c r="Q43">
        <v>40</v>
      </c>
      <c r="AD43" t="s">
        <v>110</v>
      </c>
      <c r="AE43">
        <v>2</v>
      </c>
      <c r="AF43">
        <v>13</v>
      </c>
      <c r="AG43">
        <v>70</v>
      </c>
      <c r="AI43">
        <v>0</v>
      </c>
      <c r="AJ43">
        <v>0</v>
      </c>
      <c r="AK43">
        <v>0</v>
      </c>
      <c r="AL43">
        <v>30.06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2.6</v>
      </c>
      <c r="AS43">
        <v>0</v>
      </c>
      <c r="AT43">
        <v>0</v>
      </c>
      <c r="AU43">
        <v>5.01</v>
      </c>
      <c r="AV43">
        <v>5.01</v>
      </c>
    </row>
    <row r="44" spans="2:48" x14ac:dyDescent="0.2">
      <c r="B44">
        <v>2534</v>
      </c>
      <c r="D44">
        <v>334</v>
      </c>
      <c r="E44">
        <v>0</v>
      </c>
      <c r="F44">
        <v>0</v>
      </c>
      <c r="G44">
        <v>166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40</v>
      </c>
      <c r="Q44">
        <v>40</v>
      </c>
      <c r="AD44" t="s">
        <v>111</v>
      </c>
      <c r="AE44">
        <v>2</v>
      </c>
      <c r="AF44">
        <v>14</v>
      </c>
      <c r="AG44">
        <v>75</v>
      </c>
      <c r="AI44">
        <v>0</v>
      </c>
      <c r="AJ44">
        <v>0</v>
      </c>
      <c r="AK44">
        <v>0</v>
      </c>
      <c r="AL44">
        <v>32.58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2.8</v>
      </c>
      <c r="AS44">
        <v>0</v>
      </c>
      <c r="AT44">
        <v>0</v>
      </c>
      <c r="AU44">
        <v>5.43</v>
      </c>
      <c r="AV44">
        <v>5.43</v>
      </c>
    </row>
    <row r="45" spans="2:48" x14ac:dyDescent="0.2">
      <c r="B45">
        <v>2535</v>
      </c>
      <c r="D45">
        <v>466</v>
      </c>
      <c r="E45">
        <v>50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40</v>
      </c>
      <c r="Q45">
        <v>40</v>
      </c>
      <c r="AD45" t="s">
        <v>112</v>
      </c>
      <c r="AE45">
        <v>2</v>
      </c>
      <c r="AF45">
        <v>15</v>
      </c>
      <c r="AG45">
        <v>80</v>
      </c>
      <c r="AI45">
        <v>0</v>
      </c>
      <c r="AJ45">
        <v>0</v>
      </c>
      <c r="AK45">
        <v>0</v>
      </c>
      <c r="AL45">
        <v>36.36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3</v>
      </c>
      <c r="AS45">
        <v>0</v>
      </c>
      <c r="AT45">
        <v>0</v>
      </c>
      <c r="AU45">
        <v>6.06</v>
      </c>
      <c r="AV45">
        <v>6.06</v>
      </c>
    </row>
    <row r="46" spans="2:48" x14ac:dyDescent="0.2">
      <c r="B46">
        <v>2536</v>
      </c>
      <c r="D46">
        <v>200</v>
      </c>
      <c r="E46">
        <v>116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40</v>
      </c>
      <c r="Q46">
        <v>40</v>
      </c>
      <c r="AD46" t="s">
        <v>113</v>
      </c>
      <c r="AE46">
        <v>2</v>
      </c>
      <c r="AF46">
        <v>16</v>
      </c>
      <c r="AG46">
        <v>85</v>
      </c>
      <c r="AI46">
        <v>0</v>
      </c>
      <c r="AJ46">
        <v>0</v>
      </c>
      <c r="AK46">
        <v>0</v>
      </c>
      <c r="AL46">
        <v>39.24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3.2</v>
      </c>
      <c r="AS46">
        <v>0</v>
      </c>
      <c r="AT46">
        <v>0</v>
      </c>
      <c r="AU46">
        <v>6.54</v>
      </c>
      <c r="AV46">
        <v>6.54</v>
      </c>
    </row>
    <row r="47" spans="2:48" x14ac:dyDescent="0.2">
      <c r="B47">
        <v>2537</v>
      </c>
      <c r="D47">
        <v>666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40</v>
      </c>
      <c r="Q47">
        <v>40</v>
      </c>
      <c r="AD47" t="s">
        <v>114</v>
      </c>
      <c r="AE47">
        <v>2</v>
      </c>
      <c r="AF47">
        <v>17</v>
      </c>
      <c r="AG47">
        <v>90</v>
      </c>
      <c r="AI47">
        <v>0</v>
      </c>
      <c r="AJ47">
        <v>0</v>
      </c>
      <c r="AK47">
        <v>0</v>
      </c>
      <c r="AL47">
        <v>42.12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3.4</v>
      </c>
      <c r="AS47">
        <v>0</v>
      </c>
      <c r="AT47">
        <v>0</v>
      </c>
      <c r="AU47">
        <v>7.02</v>
      </c>
      <c r="AV47">
        <v>7.02</v>
      </c>
    </row>
    <row r="48" spans="2:48" x14ac:dyDescent="0.2">
      <c r="B48">
        <v>2538</v>
      </c>
      <c r="D48">
        <v>0</v>
      </c>
      <c r="E48">
        <v>166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40</v>
      </c>
      <c r="Q48">
        <v>40</v>
      </c>
      <c r="AD48" t="s">
        <v>115</v>
      </c>
      <c r="AE48">
        <v>2</v>
      </c>
      <c r="AF48">
        <v>18</v>
      </c>
      <c r="AG48">
        <v>95</v>
      </c>
      <c r="AI48">
        <v>0</v>
      </c>
      <c r="AJ48">
        <v>0</v>
      </c>
      <c r="AK48">
        <v>0</v>
      </c>
      <c r="AL48">
        <v>45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3.6</v>
      </c>
      <c r="AS48">
        <v>0</v>
      </c>
      <c r="AT48">
        <v>0</v>
      </c>
      <c r="AU48">
        <v>7.5</v>
      </c>
      <c r="AV48">
        <v>7.5</v>
      </c>
    </row>
    <row r="49" spans="2:48" x14ac:dyDescent="0.2">
      <c r="B49">
        <v>2539</v>
      </c>
      <c r="D49">
        <v>0</v>
      </c>
      <c r="E49">
        <v>166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40</v>
      </c>
      <c r="Q49">
        <v>40</v>
      </c>
      <c r="AD49" t="s">
        <v>116</v>
      </c>
      <c r="AE49">
        <v>2</v>
      </c>
      <c r="AF49">
        <v>19</v>
      </c>
      <c r="AG49">
        <v>100</v>
      </c>
      <c r="AI49">
        <v>0</v>
      </c>
      <c r="AJ49">
        <v>0</v>
      </c>
      <c r="AK49">
        <v>0</v>
      </c>
      <c r="AL49">
        <v>47.88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3.8</v>
      </c>
      <c r="AS49">
        <v>0</v>
      </c>
      <c r="AT49">
        <v>0</v>
      </c>
      <c r="AU49">
        <v>7.98</v>
      </c>
      <c r="AV49">
        <v>7.98</v>
      </c>
    </row>
    <row r="50" spans="2:48" x14ac:dyDescent="0.2">
      <c r="B50">
        <v>2540</v>
      </c>
      <c r="D50">
        <v>550</v>
      </c>
      <c r="E50">
        <v>0</v>
      </c>
      <c r="F50">
        <v>276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66</v>
      </c>
      <c r="Q50">
        <v>66</v>
      </c>
      <c r="AD50" t="s">
        <v>117</v>
      </c>
      <c r="AE50">
        <v>2</v>
      </c>
      <c r="AF50">
        <v>20</v>
      </c>
      <c r="AG50">
        <v>105</v>
      </c>
      <c r="AI50">
        <v>0</v>
      </c>
      <c r="AJ50">
        <v>0</v>
      </c>
      <c r="AK50">
        <v>0</v>
      </c>
      <c r="AL50">
        <v>50.76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4</v>
      </c>
      <c r="AS50">
        <v>0</v>
      </c>
      <c r="AT50">
        <v>0</v>
      </c>
      <c r="AU50">
        <v>8.4600000000000009</v>
      </c>
      <c r="AV50">
        <v>8.4600000000000009</v>
      </c>
    </row>
    <row r="51" spans="2:48" x14ac:dyDescent="0.2">
      <c r="B51">
        <v>2541</v>
      </c>
      <c r="D51">
        <v>550</v>
      </c>
      <c r="E51">
        <v>0</v>
      </c>
      <c r="F51">
        <v>0</v>
      </c>
      <c r="G51">
        <v>276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66</v>
      </c>
      <c r="Q51">
        <v>66</v>
      </c>
      <c r="AD51" t="s">
        <v>118</v>
      </c>
      <c r="AE51">
        <v>2</v>
      </c>
      <c r="AF51">
        <v>21</v>
      </c>
      <c r="AG51">
        <v>110</v>
      </c>
      <c r="AI51">
        <v>0</v>
      </c>
      <c r="AJ51">
        <v>0</v>
      </c>
      <c r="AK51">
        <v>0</v>
      </c>
      <c r="AL51">
        <v>53.64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4.2</v>
      </c>
      <c r="AS51">
        <v>0</v>
      </c>
      <c r="AT51">
        <v>0</v>
      </c>
      <c r="AU51">
        <v>8.94</v>
      </c>
      <c r="AV51">
        <v>8.94</v>
      </c>
    </row>
    <row r="52" spans="2:48" x14ac:dyDescent="0.2">
      <c r="B52">
        <v>2542</v>
      </c>
      <c r="D52">
        <v>770</v>
      </c>
      <c r="E52">
        <v>82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66</v>
      </c>
      <c r="Q52">
        <v>66</v>
      </c>
      <c r="AD52" t="s">
        <v>119</v>
      </c>
      <c r="AE52">
        <v>2</v>
      </c>
      <c r="AF52">
        <v>22</v>
      </c>
      <c r="AG52">
        <v>120</v>
      </c>
      <c r="AI52">
        <v>0</v>
      </c>
      <c r="AJ52">
        <v>0</v>
      </c>
      <c r="AK52">
        <v>0</v>
      </c>
      <c r="AL52">
        <v>59.04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4.5999999999999996</v>
      </c>
      <c r="AS52">
        <v>0</v>
      </c>
      <c r="AT52">
        <v>0</v>
      </c>
      <c r="AU52">
        <v>9.84</v>
      </c>
      <c r="AV52">
        <v>9.84</v>
      </c>
    </row>
    <row r="53" spans="2:48" x14ac:dyDescent="0.2">
      <c r="B53">
        <v>2543</v>
      </c>
      <c r="D53">
        <v>330</v>
      </c>
      <c r="E53">
        <v>192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66</v>
      </c>
      <c r="Q53">
        <v>66</v>
      </c>
      <c r="AD53" t="s">
        <v>120</v>
      </c>
      <c r="AE53">
        <v>2</v>
      </c>
      <c r="AF53">
        <v>23</v>
      </c>
      <c r="AG53">
        <v>130</v>
      </c>
      <c r="AI53">
        <v>0</v>
      </c>
      <c r="AJ53">
        <v>0</v>
      </c>
      <c r="AK53">
        <v>0</v>
      </c>
      <c r="AL53">
        <v>64.44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5</v>
      </c>
      <c r="AS53">
        <v>0</v>
      </c>
      <c r="AT53">
        <v>0</v>
      </c>
      <c r="AU53">
        <v>10.74</v>
      </c>
      <c r="AV53">
        <v>10.74</v>
      </c>
    </row>
    <row r="54" spans="2:48" x14ac:dyDescent="0.2">
      <c r="B54">
        <v>2544</v>
      </c>
      <c r="D54">
        <v>1100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66</v>
      </c>
      <c r="Q54">
        <v>66</v>
      </c>
      <c r="AD54" t="s">
        <v>121</v>
      </c>
      <c r="AE54">
        <v>2</v>
      </c>
      <c r="AF54">
        <v>24</v>
      </c>
      <c r="AG54">
        <v>140</v>
      </c>
      <c r="AI54">
        <v>0</v>
      </c>
      <c r="AJ54">
        <v>0</v>
      </c>
      <c r="AK54">
        <v>0</v>
      </c>
      <c r="AL54">
        <v>69.84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5.4</v>
      </c>
      <c r="AS54">
        <v>0</v>
      </c>
      <c r="AT54">
        <v>0</v>
      </c>
      <c r="AU54">
        <v>11.64</v>
      </c>
      <c r="AV54">
        <v>11.64</v>
      </c>
    </row>
    <row r="55" spans="2:48" x14ac:dyDescent="0.2">
      <c r="B55">
        <v>2545</v>
      </c>
      <c r="D55">
        <v>0</v>
      </c>
      <c r="E55">
        <v>276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66</v>
      </c>
      <c r="Q55">
        <v>66</v>
      </c>
      <c r="AD55" t="s">
        <v>122</v>
      </c>
      <c r="AE55">
        <v>2</v>
      </c>
      <c r="AF55">
        <v>25</v>
      </c>
      <c r="AG55">
        <v>150</v>
      </c>
      <c r="AI55">
        <v>0</v>
      </c>
      <c r="AJ55">
        <v>0</v>
      </c>
      <c r="AK55">
        <v>0</v>
      </c>
      <c r="AL55">
        <v>75.239999999999995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5.8</v>
      </c>
      <c r="AS55">
        <v>0</v>
      </c>
      <c r="AT55">
        <v>0</v>
      </c>
      <c r="AU55">
        <v>12.54</v>
      </c>
      <c r="AV55">
        <v>12.54</v>
      </c>
    </row>
    <row r="56" spans="2:48" x14ac:dyDescent="0.2">
      <c r="B56">
        <v>2546</v>
      </c>
      <c r="D56">
        <v>0</v>
      </c>
      <c r="E56">
        <v>276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66</v>
      </c>
      <c r="Q56">
        <v>66</v>
      </c>
      <c r="AD56" t="s">
        <v>123</v>
      </c>
      <c r="AE56">
        <v>2</v>
      </c>
      <c r="AF56">
        <v>26</v>
      </c>
      <c r="AG56">
        <v>160</v>
      </c>
      <c r="AI56">
        <v>0</v>
      </c>
      <c r="AJ56">
        <v>0</v>
      </c>
      <c r="AK56">
        <v>0</v>
      </c>
      <c r="AL56">
        <v>80.639999999999986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6.1999999999999993</v>
      </c>
      <c r="AS56">
        <v>0</v>
      </c>
      <c r="AT56">
        <v>0</v>
      </c>
      <c r="AU56">
        <v>13.439999999999998</v>
      </c>
      <c r="AV56">
        <v>13.439999999999998</v>
      </c>
    </row>
    <row r="57" spans="2:48" x14ac:dyDescent="0.2">
      <c r="B57">
        <v>2547</v>
      </c>
      <c r="D57">
        <v>600</v>
      </c>
      <c r="E57">
        <v>0</v>
      </c>
      <c r="F57">
        <v>300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72</v>
      </c>
      <c r="Q57">
        <v>72</v>
      </c>
      <c r="AD57" t="s">
        <v>124</v>
      </c>
      <c r="AE57">
        <v>2</v>
      </c>
      <c r="AF57">
        <v>27</v>
      </c>
      <c r="AG57">
        <v>170</v>
      </c>
      <c r="AI57">
        <v>0</v>
      </c>
      <c r="AJ57">
        <v>0</v>
      </c>
      <c r="AK57">
        <v>0</v>
      </c>
      <c r="AL57">
        <v>86.039999999999978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6.5999999999999988</v>
      </c>
      <c r="AS57">
        <v>0</v>
      </c>
      <c r="AT57">
        <v>0</v>
      </c>
      <c r="AU57">
        <v>14.339999999999996</v>
      </c>
      <c r="AV57">
        <v>14.339999999999996</v>
      </c>
    </row>
    <row r="58" spans="2:48" x14ac:dyDescent="0.2">
      <c r="B58">
        <v>2548</v>
      </c>
      <c r="D58">
        <v>600</v>
      </c>
      <c r="E58">
        <v>0</v>
      </c>
      <c r="F58">
        <v>0</v>
      </c>
      <c r="G58">
        <v>300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72</v>
      </c>
      <c r="Q58">
        <v>72</v>
      </c>
      <c r="AD58" t="s">
        <v>125</v>
      </c>
      <c r="AE58">
        <v>3</v>
      </c>
      <c r="AF58">
        <v>1</v>
      </c>
      <c r="AG58">
        <v>10</v>
      </c>
      <c r="AI58">
        <v>6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0.2</v>
      </c>
      <c r="AR58">
        <v>0</v>
      </c>
      <c r="AS58">
        <v>0</v>
      </c>
      <c r="AT58">
        <v>0</v>
      </c>
      <c r="AU58">
        <v>0.3</v>
      </c>
      <c r="AV58">
        <v>0.3</v>
      </c>
    </row>
    <row r="59" spans="2:48" x14ac:dyDescent="0.2">
      <c r="B59">
        <v>2549</v>
      </c>
      <c r="D59">
        <v>840</v>
      </c>
      <c r="E59">
        <v>90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72</v>
      </c>
      <c r="Q59">
        <v>72</v>
      </c>
      <c r="AD59" t="s">
        <v>126</v>
      </c>
      <c r="AE59">
        <v>3</v>
      </c>
      <c r="AF59">
        <v>2</v>
      </c>
      <c r="AG59">
        <v>15</v>
      </c>
      <c r="AI59">
        <v>13.2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0.4</v>
      </c>
      <c r="AR59">
        <v>0</v>
      </c>
      <c r="AS59">
        <v>0</v>
      </c>
      <c r="AT59">
        <v>0</v>
      </c>
      <c r="AU59">
        <v>0.66</v>
      </c>
      <c r="AV59">
        <v>0.66</v>
      </c>
    </row>
    <row r="60" spans="2:48" x14ac:dyDescent="0.2">
      <c r="B60">
        <v>2550</v>
      </c>
      <c r="D60">
        <v>360</v>
      </c>
      <c r="E60">
        <v>210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72</v>
      </c>
      <c r="Q60">
        <v>72</v>
      </c>
      <c r="AD60" t="s">
        <v>127</v>
      </c>
      <c r="AE60">
        <v>3</v>
      </c>
      <c r="AF60">
        <v>3</v>
      </c>
      <c r="AG60">
        <v>20</v>
      </c>
      <c r="AI60">
        <v>19.2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0.6</v>
      </c>
      <c r="AR60">
        <v>0</v>
      </c>
      <c r="AS60">
        <v>0</v>
      </c>
      <c r="AT60">
        <v>0</v>
      </c>
      <c r="AU60">
        <v>0.96</v>
      </c>
      <c r="AV60">
        <v>0.96</v>
      </c>
    </row>
    <row r="61" spans="2:48" x14ac:dyDescent="0.2">
      <c r="B61">
        <v>2551</v>
      </c>
      <c r="D61">
        <v>1200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72</v>
      </c>
      <c r="Q61">
        <v>72</v>
      </c>
      <c r="AD61" t="s">
        <v>128</v>
      </c>
      <c r="AE61">
        <v>3</v>
      </c>
      <c r="AF61">
        <v>4</v>
      </c>
      <c r="AG61">
        <v>25</v>
      </c>
      <c r="AI61">
        <v>25.2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0.8</v>
      </c>
      <c r="AR61">
        <v>0</v>
      </c>
      <c r="AS61">
        <v>0</v>
      </c>
      <c r="AT61">
        <v>0</v>
      </c>
      <c r="AU61">
        <v>1.26</v>
      </c>
      <c r="AV61">
        <v>1.26</v>
      </c>
    </row>
    <row r="62" spans="2:48" x14ac:dyDescent="0.2">
      <c r="B62">
        <v>2552</v>
      </c>
      <c r="D62">
        <v>0</v>
      </c>
      <c r="E62">
        <v>300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72</v>
      </c>
      <c r="Q62">
        <v>72</v>
      </c>
      <c r="AD62" t="s">
        <v>129</v>
      </c>
      <c r="AE62">
        <v>3</v>
      </c>
      <c r="AF62">
        <v>5</v>
      </c>
      <c r="AG62">
        <v>30</v>
      </c>
      <c r="AI62">
        <v>34.200000000000003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1</v>
      </c>
      <c r="AR62">
        <v>0</v>
      </c>
      <c r="AS62">
        <v>0</v>
      </c>
      <c r="AT62">
        <v>0</v>
      </c>
      <c r="AU62">
        <v>1.71</v>
      </c>
      <c r="AV62">
        <v>1.71</v>
      </c>
    </row>
    <row r="63" spans="2:48" x14ac:dyDescent="0.2">
      <c r="B63">
        <v>2553</v>
      </c>
      <c r="D63">
        <v>0</v>
      </c>
      <c r="E63">
        <v>300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72</v>
      </c>
      <c r="Q63">
        <v>72</v>
      </c>
      <c r="AD63" t="s">
        <v>130</v>
      </c>
      <c r="AE63">
        <v>3</v>
      </c>
      <c r="AF63">
        <v>6</v>
      </c>
      <c r="AG63">
        <v>35</v>
      </c>
      <c r="AI63">
        <v>41.4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1.2</v>
      </c>
      <c r="AR63">
        <v>0</v>
      </c>
      <c r="AS63">
        <v>0</v>
      </c>
      <c r="AT63">
        <v>0</v>
      </c>
      <c r="AU63">
        <v>2.0699999999999998</v>
      </c>
      <c r="AV63">
        <v>2.0699999999999998</v>
      </c>
    </row>
    <row r="64" spans="2:48" x14ac:dyDescent="0.2">
      <c r="B64">
        <v>2554</v>
      </c>
      <c r="D64">
        <v>650</v>
      </c>
      <c r="E64">
        <v>0</v>
      </c>
      <c r="F64">
        <v>326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78</v>
      </c>
      <c r="Q64">
        <v>78</v>
      </c>
      <c r="AD64" t="s">
        <v>131</v>
      </c>
      <c r="AE64">
        <v>3</v>
      </c>
      <c r="AF64">
        <v>7</v>
      </c>
      <c r="AG64">
        <v>40</v>
      </c>
      <c r="AI64">
        <v>48.6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1.4</v>
      </c>
      <c r="AR64">
        <v>0</v>
      </c>
      <c r="AS64">
        <v>0</v>
      </c>
      <c r="AT64">
        <v>0</v>
      </c>
      <c r="AU64">
        <v>2.4300000000000002</v>
      </c>
      <c r="AV64">
        <v>2.4300000000000002</v>
      </c>
    </row>
    <row r="65" spans="2:48" x14ac:dyDescent="0.2">
      <c r="B65">
        <v>2555</v>
      </c>
      <c r="D65">
        <v>650</v>
      </c>
      <c r="E65">
        <v>0</v>
      </c>
      <c r="F65">
        <v>0</v>
      </c>
      <c r="G65">
        <v>326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78</v>
      </c>
      <c r="Q65">
        <v>78</v>
      </c>
      <c r="AD65" t="s">
        <v>132</v>
      </c>
      <c r="AE65">
        <v>3</v>
      </c>
      <c r="AF65">
        <v>8</v>
      </c>
      <c r="AG65">
        <v>45</v>
      </c>
      <c r="AI65">
        <v>55.8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1.6</v>
      </c>
      <c r="AR65">
        <v>0</v>
      </c>
      <c r="AS65">
        <v>0</v>
      </c>
      <c r="AT65">
        <v>0</v>
      </c>
      <c r="AU65">
        <v>2.79</v>
      </c>
      <c r="AV65">
        <v>2.79</v>
      </c>
    </row>
    <row r="66" spans="2:48" x14ac:dyDescent="0.2">
      <c r="B66">
        <v>2556</v>
      </c>
      <c r="D66">
        <v>910</v>
      </c>
      <c r="E66">
        <v>98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78</v>
      </c>
      <c r="Q66">
        <v>78</v>
      </c>
      <c r="AD66" t="s">
        <v>133</v>
      </c>
      <c r="AE66">
        <v>3</v>
      </c>
      <c r="AF66">
        <v>9</v>
      </c>
      <c r="AG66">
        <v>50</v>
      </c>
      <c r="AI66">
        <v>66.599999999999994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1.8</v>
      </c>
      <c r="AR66">
        <v>0</v>
      </c>
      <c r="AS66">
        <v>0</v>
      </c>
      <c r="AT66">
        <v>0</v>
      </c>
      <c r="AU66">
        <v>3.33</v>
      </c>
      <c r="AV66">
        <v>3.33</v>
      </c>
    </row>
    <row r="67" spans="2:48" x14ac:dyDescent="0.2">
      <c r="B67">
        <v>2557</v>
      </c>
      <c r="D67">
        <v>390</v>
      </c>
      <c r="E67">
        <v>228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78</v>
      </c>
      <c r="Q67">
        <v>78</v>
      </c>
      <c r="AD67" t="s">
        <v>134</v>
      </c>
      <c r="AE67">
        <v>3</v>
      </c>
      <c r="AF67">
        <v>10</v>
      </c>
      <c r="AG67">
        <v>55</v>
      </c>
      <c r="AI67">
        <v>75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2</v>
      </c>
      <c r="AR67">
        <v>0</v>
      </c>
      <c r="AS67">
        <v>0</v>
      </c>
      <c r="AT67">
        <v>0</v>
      </c>
      <c r="AU67">
        <v>3.75</v>
      </c>
      <c r="AV67">
        <v>3.75</v>
      </c>
    </row>
    <row r="68" spans="2:48" x14ac:dyDescent="0.2">
      <c r="B68">
        <v>2558</v>
      </c>
      <c r="D68">
        <v>1300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78</v>
      </c>
      <c r="Q68">
        <v>78</v>
      </c>
      <c r="AD68" t="s">
        <v>135</v>
      </c>
      <c r="AE68">
        <v>3</v>
      </c>
      <c r="AF68">
        <v>11</v>
      </c>
      <c r="AG68">
        <v>60</v>
      </c>
      <c r="AI68">
        <v>83.4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2.2000000000000002</v>
      </c>
      <c r="AR68">
        <v>0</v>
      </c>
      <c r="AS68">
        <v>0</v>
      </c>
      <c r="AT68">
        <v>0</v>
      </c>
      <c r="AU68">
        <v>4.17</v>
      </c>
      <c r="AV68">
        <v>4.17</v>
      </c>
    </row>
    <row r="69" spans="2:48" x14ac:dyDescent="0.2">
      <c r="B69">
        <v>2559</v>
      </c>
      <c r="D69">
        <v>0</v>
      </c>
      <c r="E69">
        <v>326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78</v>
      </c>
      <c r="Q69">
        <v>78</v>
      </c>
      <c r="AD69" t="s">
        <v>136</v>
      </c>
      <c r="AE69">
        <v>3</v>
      </c>
      <c r="AF69">
        <v>12</v>
      </c>
      <c r="AG69">
        <v>65</v>
      </c>
      <c r="AI69">
        <v>91.8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2.4</v>
      </c>
      <c r="AR69">
        <v>0</v>
      </c>
      <c r="AS69">
        <v>0</v>
      </c>
      <c r="AT69">
        <v>0</v>
      </c>
      <c r="AU69">
        <v>4.59</v>
      </c>
      <c r="AV69">
        <v>4.59</v>
      </c>
    </row>
    <row r="70" spans="2:48" x14ac:dyDescent="0.2">
      <c r="B70">
        <v>2560</v>
      </c>
      <c r="D70">
        <v>0</v>
      </c>
      <c r="E70">
        <v>326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78</v>
      </c>
      <c r="Q70">
        <v>78</v>
      </c>
      <c r="AD70" t="s">
        <v>137</v>
      </c>
      <c r="AE70">
        <v>3</v>
      </c>
      <c r="AF70">
        <v>13</v>
      </c>
      <c r="AG70">
        <v>70</v>
      </c>
      <c r="AI70">
        <v>100.2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2.6</v>
      </c>
      <c r="AR70">
        <v>0</v>
      </c>
      <c r="AS70">
        <v>0</v>
      </c>
      <c r="AT70">
        <v>0</v>
      </c>
      <c r="AU70">
        <v>5.01</v>
      </c>
      <c r="AV70">
        <v>5.01</v>
      </c>
    </row>
    <row r="71" spans="2:48" x14ac:dyDescent="0.2">
      <c r="B71">
        <v>2561</v>
      </c>
      <c r="D71">
        <v>650</v>
      </c>
      <c r="E71">
        <v>0</v>
      </c>
      <c r="F71">
        <v>326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78</v>
      </c>
      <c r="Q71">
        <v>78</v>
      </c>
      <c r="AD71" t="s">
        <v>138</v>
      </c>
      <c r="AE71">
        <v>3</v>
      </c>
      <c r="AF71">
        <v>14</v>
      </c>
      <c r="AG71">
        <v>75</v>
      </c>
      <c r="AI71">
        <v>108.6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2.8</v>
      </c>
      <c r="AR71">
        <v>0</v>
      </c>
      <c r="AS71">
        <v>0</v>
      </c>
      <c r="AT71">
        <v>0</v>
      </c>
      <c r="AU71">
        <v>5.43</v>
      </c>
      <c r="AV71">
        <v>5.43</v>
      </c>
    </row>
    <row r="72" spans="2:48" x14ac:dyDescent="0.2">
      <c r="B72">
        <v>2562</v>
      </c>
      <c r="D72">
        <v>650</v>
      </c>
      <c r="E72">
        <v>0</v>
      </c>
      <c r="F72">
        <v>0</v>
      </c>
      <c r="G72">
        <v>326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78</v>
      </c>
      <c r="Q72">
        <v>78</v>
      </c>
      <c r="AD72" t="s">
        <v>139</v>
      </c>
      <c r="AE72">
        <v>3</v>
      </c>
      <c r="AF72">
        <v>15</v>
      </c>
      <c r="AG72">
        <v>80</v>
      </c>
      <c r="AI72">
        <v>121.2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3</v>
      </c>
      <c r="AR72">
        <v>0</v>
      </c>
      <c r="AS72">
        <v>0</v>
      </c>
      <c r="AT72">
        <v>0</v>
      </c>
      <c r="AU72">
        <v>6.06</v>
      </c>
      <c r="AV72">
        <v>6.06</v>
      </c>
    </row>
    <row r="73" spans="2:48" x14ac:dyDescent="0.2">
      <c r="B73">
        <v>2563</v>
      </c>
      <c r="D73">
        <v>910</v>
      </c>
      <c r="E73">
        <v>98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78</v>
      </c>
      <c r="Q73">
        <v>78</v>
      </c>
      <c r="AD73" t="s">
        <v>140</v>
      </c>
      <c r="AE73">
        <v>3</v>
      </c>
      <c r="AF73">
        <v>16</v>
      </c>
      <c r="AG73">
        <v>85</v>
      </c>
      <c r="AI73">
        <v>130.80000000000001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3.2</v>
      </c>
      <c r="AR73">
        <v>0</v>
      </c>
      <c r="AS73">
        <v>0</v>
      </c>
      <c r="AT73">
        <v>0</v>
      </c>
      <c r="AU73">
        <v>6.54</v>
      </c>
      <c r="AV73">
        <v>6.54</v>
      </c>
    </row>
    <row r="74" spans="2:48" x14ac:dyDescent="0.2">
      <c r="B74">
        <v>2564</v>
      </c>
      <c r="D74">
        <v>390</v>
      </c>
      <c r="E74">
        <v>228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78</v>
      </c>
      <c r="Q74">
        <v>78</v>
      </c>
      <c r="AD74" t="s">
        <v>141</v>
      </c>
      <c r="AE74">
        <v>3</v>
      </c>
      <c r="AF74">
        <v>17</v>
      </c>
      <c r="AG74">
        <v>90</v>
      </c>
      <c r="AI74">
        <v>140.4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3.4</v>
      </c>
      <c r="AR74">
        <v>0</v>
      </c>
      <c r="AS74">
        <v>0</v>
      </c>
      <c r="AT74">
        <v>0</v>
      </c>
      <c r="AU74">
        <v>7.02</v>
      </c>
      <c r="AV74">
        <v>7.02</v>
      </c>
    </row>
    <row r="75" spans="2:48" x14ac:dyDescent="0.2">
      <c r="B75">
        <v>2565</v>
      </c>
      <c r="D75">
        <v>1300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78</v>
      </c>
      <c r="Q75">
        <v>78</v>
      </c>
      <c r="AD75" t="s">
        <v>142</v>
      </c>
      <c r="AE75">
        <v>3</v>
      </c>
      <c r="AF75">
        <v>18</v>
      </c>
      <c r="AG75">
        <v>95</v>
      </c>
      <c r="AI75">
        <v>150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3.6</v>
      </c>
      <c r="AR75">
        <v>0</v>
      </c>
      <c r="AS75">
        <v>0</v>
      </c>
      <c r="AT75">
        <v>0</v>
      </c>
      <c r="AU75">
        <v>7.5</v>
      </c>
      <c r="AV75">
        <v>7.5</v>
      </c>
    </row>
    <row r="76" spans="2:48" x14ac:dyDescent="0.2">
      <c r="B76">
        <v>2566</v>
      </c>
      <c r="D76">
        <v>0</v>
      </c>
      <c r="E76">
        <v>326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78</v>
      </c>
      <c r="Q76">
        <v>78</v>
      </c>
      <c r="AD76" t="s">
        <v>143</v>
      </c>
      <c r="AE76">
        <v>3</v>
      </c>
      <c r="AF76">
        <v>19</v>
      </c>
      <c r="AG76">
        <v>100</v>
      </c>
      <c r="AI76">
        <v>159.6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3.8</v>
      </c>
      <c r="AR76">
        <v>0</v>
      </c>
      <c r="AS76">
        <v>0</v>
      </c>
      <c r="AT76">
        <v>0</v>
      </c>
      <c r="AU76">
        <v>7.98</v>
      </c>
      <c r="AV76">
        <v>7.98</v>
      </c>
    </row>
    <row r="77" spans="2:48" x14ac:dyDescent="0.2">
      <c r="B77">
        <v>2567</v>
      </c>
      <c r="D77">
        <v>0</v>
      </c>
      <c r="E77">
        <v>326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78</v>
      </c>
      <c r="Q77">
        <v>78</v>
      </c>
      <c r="AD77" t="s">
        <v>144</v>
      </c>
      <c r="AE77">
        <v>3</v>
      </c>
      <c r="AF77">
        <v>20</v>
      </c>
      <c r="AG77">
        <v>105</v>
      </c>
      <c r="AI77">
        <v>169.2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0</v>
      </c>
      <c r="AS77">
        <v>0</v>
      </c>
      <c r="AT77">
        <v>0</v>
      </c>
      <c r="AU77">
        <v>8.4600000000000009</v>
      </c>
      <c r="AV77">
        <v>8.4600000000000009</v>
      </c>
    </row>
    <row r="78" spans="2:48" x14ac:dyDescent="0.2">
      <c r="B78">
        <v>2568</v>
      </c>
      <c r="D78">
        <v>866</v>
      </c>
      <c r="E78">
        <v>0</v>
      </c>
      <c r="F78">
        <v>434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104</v>
      </c>
      <c r="Q78">
        <v>104</v>
      </c>
      <c r="AD78" t="s">
        <v>145</v>
      </c>
      <c r="AE78">
        <v>3</v>
      </c>
      <c r="AF78">
        <v>21</v>
      </c>
      <c r="AG78">
        <v>110</v>
      </c>
      <c r="AI78">
        <v>178.8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4.2</v>
      </c>
      <c r="AR78">
        <v>0</v>
      </c>
      <c r="AS78">
        <v>0</v>
      </c>
      <c r="AT78">
        <v>0</v>
      </c>
      <c r="AU78">
        <v>8.94</v>
      </c>
      <c r="AV78">
        <v>8.94</v>
      </c>
    </row>
    <row r="79" spans="2:48" x14ac:dyDescent="0.2">
      <c r="B79">
        <v>2569</v>
      </c>
      <c r="D79">
        <v>866</v>
      </c>
      <c r="E79">
        <v>0</v>
      </c>
      <c r="F79">
        <v>0</v>
      </c>
      <c r="G79">
        <v>434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104</v>
      </c>
      <c r="Q79">
        <v>104</v>
      </c>
      <c r="AD79" t="s">
        <v>146</v>
      </c>
      <c r="AE79">
        <v>3</v>
      </c>
      <c r="AF79">
        <v>22</v>
      </c>
      <c r="AG79">
        <v>120</v>
      </c>
      <c r="AI79">
        <v>196.8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4.5999999999999996</v>
      </c>
      <c r="AR79">
        <v>0</v>
      </c>
      <c r="AS79">
        <v>0</v>
      </c>
      <c r="AT79">
        <v>0</v>
      </c>
      <c r="AU79">
        <v>9.84</v>
      </c>
      <c r="AV79">
        <v>9.84</v>
      </c>
    </row>
    <row r="80" spans="2:48" x14ac:dyDescent="0.2">
      <c r="B80">
        <v>2570</v>
      </c>
      <c r="D80">
        <v>1214</v>
      </c>
      <c r="E80">
        <v>130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104</v>
      </c>
      <c r="Q80">
        <v>104</v>
      </c>
      <c r="AD80" t="s">
        <v>147</v>
      </c>
      <c r="AE80">
        <v>3</v>
      </c>
      <c r="AF80">
        <v>23</v>
      </c>
      <c r="AG80">
        <v>130</v>
      </c>
      <c r="AI80">
        <v>214.8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5</v>
      </c>
      <c r="AR80">
        <v>0</v>
      </c>
      <c r="AS80">
        <v>0</v>
      </c>
      <c r="AT80">
        <v>0</v>
      </c>
      <c r="AU80">
        <v>10.74</v>
      </c>
      <c r="AV80">
        <v>10.74</v>
      </c>
    </row>
    <row r="81" spans="2:48" x14ac:dyDescent="0.2">
      <c r="B81">
        <v>2571</v>
      </c>
      <c r="D81">
        <v>520</v>
      </c>
      <c r="E81">
        <v>304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104</v>
      </c>
      <c r="Q81">
        <v>104</v>
      </c>
      <c r="AD81" t="s">
        <v>148</v>
      </c>
      <c r="AE81">
        <v>3</v>
      </c>
      <c r="AF81">
        <v>24</v>
      </c>
      <c r="AG81">
        <v>140</v>
      </c>
      <c r="AI81">
        <v>232.8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5.4</v>
      </c>
      <c r="AR81">
        <v>0</v>
      </c>
      <c r="AS81">
        <v>0</v>
      </c>
      <c r="AT81">
        <v>0</v>
      </c>
      <c r="AU81">
        <v>11.64</v>
      </c>
      <c r="AV81">
        <v>11.64</v>
      </c>
    </row>
    <row r="82" spans="2:48" x14ac:dyDescent="0.2">
      <c r="B82">
        <v>2572</v>
      </c>
      <c r="D82">
        <v>1734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104</v>
      </c>
      <c r="Q82">
        <v>104</v>
      </c>
      <c r="AD82" t="s">
        <v>149</v>
      </c>
      <c r="AE82">
        <v>3</v>
      </c>
      <c r="AF82">
        <v>25</v>
      </c>
      <c r="AG82">
        <v>150</v>
      </c>
      <c r="AI82">
        <v>250.8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5.8</v>
      </c>
      <c r="AR82">
        <v>0</v>
      </c>
      <c r="AS82">
        <v>0</v>
      </c>
      <c r="AT82">
        <v>0</v>
      </c>
      <c r="AU82">
        <v>12.54</v>
      </c>
      <c r="AV82">
        <v>12.54</v>
      </c>
    </row>
    <row r="83" spans="2:48" x14ac:dyDescent="0.2">
      <c r="B83">
        <v>2573</v>
      </c>
      <c r="D83">
        <v>0</v>
      </c>
      <c r="E83">
        <v>434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104</v>
      </c>
      <c r="Q83">
        <v>104</v>
      </c>
      <c r="AD83" t="s">
        <v>150</v>
      </c>
      <c r="AE83">
        <v>3</v>
      </c>
      <c r="AF83">
        <v>26</v>
      </c>
      <c r="AG83">
        <v>160</v>
      </c>
      <c r="AI83">
        <v>268.8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6.1999999999999993</v>
      </c>
      <c r="AR83">
        <v>0</v>
      </c>
      <c r="AS83">
        <v>0</v>
      </c>
      <c r="AT83">
        <v>0</v>
      </c>
      <c r="AU83">
        <v>13.439999999999998</v>
      </c>
      <c r="AV83">
        <v>13.439999999999998</v>
      </c>
    </row>
    <row r="84" spans="2:48" x14ac:dyDescent="0.2">
      <c r="B84">
        <v>2574</v>
      </c>
      <c r="D84">
        <v>0</v>
      </c>
      <c r="E84">
        <v>434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104</v>
      </c>
      <c r="Q84">
        <v>104</v>
      </c>
      <c r="AD84" t="s">
        <v>151</v>
      </c>
      <c r="AE84">
        <v>3</v>
      </c>
      <c r="AF84">
        <v>27</v>
      </c>
      <c r="AG84">
        <v>170</v>
      </c>
      <c r="AI84">
        <v>286.8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6.5999999999999988</v>
      </c>
      <c r="AR84">
        <v>0</v>
      </c>
      <c r="AS84">
        <v>0</v>
      </c>
      <c r="AT84">
        <v>0</v>
      </c>
      <c r="AU84">
        <v>14.339999999999996</v>
      </c>
      <c r="AV84">
        <v>14.339999999999996</v>
      </c>
    </row>
    <row r="85" spans="2:48" x14ac:dyDescent="0.2">
      <c r="B85">
        <v>2575</v>
      </c>
      <c r="D85">
        <v>916</v>
      </c>
      <c r="E85">
        <v>0</v>
      </c>
      <c r="F85">
        <v>458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110</v>
      </c>
      <c r="Q85">
        <v>110</v>
      </c>
      <c r="AD85" t="s">
        <v>152</v>
      </c>
      <c r="AE85">
        <v>4</v>
      </c>
      <c r="AF85">
        <v>1</v>
      </c>
      <c r="AG85">
        <v>10</v>
      </c>
      <c r="AI85">
        <v>8.4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0.2</v>
      </c>
      <c r="AQ85">
        <v>0</v>
      </c>
      <c r="AR85">
        <v>0</v>
      </c>
      <c r="AS85">
        <v>0</v>
      </c>
      <c r="AT85">
        <v>0</v>
      </c>
      <c r="AU85">
        <v>0.3</v>
      </c>
      <c r="AV85">
        <v>0.3</v>
      </c>
    </row>
    <row r="86" spans="2:48" x14ac:dyDescent="0.2">
      <c r="B86">
        <v>2576</v>
      </c>
      <c r="D86">
        <v>916</v>
      </c>
      <c r="E86">
        <v>0</v>
      </c>
      <c r="F86">
        <v>0</v>
      </c>
      <c r="G86">
        <v>458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110</v>
      </c>
      <c r="Q86">
        <v>110</v>
      </c>
      <c r="AD86" t="s">
        <v>153</v>
      </c>
      <c r="AE86">
        <v>4</v>
      </c>
      <c r="AF86">
        <v>2</v>
      </c>
      <c r="AG86">
        <v>15</v>
      </c>
      <c r="AI86">
        <v>18.48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0.4</v>
      </c>
      <c r="AQ86">
        <v>0</v>
      </c>
      <c r="AR86">
        <v>0</v>
      </c>
      <c r="AS86">
        <v>0</v>
      </c>
      <c r="AT86">
        <v>0</v>
      </c>
      <c r="AU86">
        <v>0.66</v>
      </c>
      <c r="AV86">
        <v>0.66</v>
      </c>
    </row>
    <row r="87" spans="2:48" x14ac:dyDescent="0.2">
      <c r="B87">
        <v>2577</v>
      </c>
      <c r="D87">
        <v>1284</v>
      </c>
      <c r="E87">
        <v>138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110</v>
      </c>
      <c r="Q87">
        <v>110</v>
      </c>
      <c r="AD87" t="s">
        <v>154</v>
      </c>
      <c r="AE87">
        <v>4</v>
      </c>
      <c r="AF87">
        <v>3</v>
      </c>
      <c r="AG87">
        <v>20</v>
      </c>
      <c r="AI87">
        <v>26.88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0.6</v>
      </c>
      <c r="AQ87">
        <v>0</v>
      </c>
      <c r="AR87">
        <v>0</v>
      </c>
      <c r="AS87">
        <v>0</v>
      </c>
      <c r="AT87">
        <v>0</v>
      </c>
      <c r="AU87">
        <v>0.96</v>
      </c>
      <c r="AV87">
        <v>0.96</v>
      </c>
    </row>
    <row r="88" spans="2:48" x14ac:dyDescent="0.2">
      <c r="B88">
        <v>2578</v>
      </c>
      <c r="D88">
        <v>550</v>
      </c>
      <c r="E88">
        <v>320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110</v>
      </c>
      <c r="Q88">
        <v>110</v>
      </c>
      <c r="AD88" t="s">
        <v>155</v>
      </c>
      <c r="AE88">
        <v>4</v>
      </c>
      <c r="AF88">
        <v>4</v>
      </c>
      <c r="AG88">
        <v>25</v>
      </c>
      <c r="AI88">
        <v>35.28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0.8</v>
      </c>
      <c r="AQ88">
        <v>0</v>
      </c>
      <c r="AR88">
        <v>0</v>
      </c>
      <c r="AS88">
        <v>0</v>
      </c>
      <c r="AT88">
        <v>0</v>
      </c>
      <c r="AU88">
        <v>1.26</v>
      </c>
      <c r="AV88">
        <v>1.26</v>
      </c>
    </row>
    <row r="89" spans="2:48" x14ac:dyDescent="0.2">
      <c r="B89">
        <v>2579</v>
      </c>
      <c r="D89">
        <v>0</v>
      </c>
      <c r="E89">
        <v>0</v>
      </c>
      <c r="F89">
        <v>458</v>
      </c>
      <c r="G89">
        <v>458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110</v>
      </c>
      <c r="Q89">
        <v>110</v>
      </c>
      <c r="AD89" t="s">
        <v>156</v>
      </c>
      <c r="AE89">
        <v>4</v>
      </c>
      <c r="AF89">
        <v>5</v>
      </c>
      <c r="AG89">
        <v>30</v>
      </c>
      <c r="AI89">
        <v>47.88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1.71</v>
      </c>
      <c r="AV89">
        <v>1.71</v>
      </c>
    </row>
    <row r="90" spans="2:48" x14ac:dyDescent="0.2">
      <c r="B90">
        <v>2580</v>
      </c>
      <c r="D90">
        <v>1834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110</v>
      </c>
      <c r="Q90">
        <v>110</v>
      </c>
      <c r="AD90" t="s">
        <v>157</v>
      </c>
      <c r="AE90">
        <v>4</v>
      </c>
      <c r="AF90">
        <v>6</v>
      </c>
      <c r="AG90">
        <v>35</v>
      </c>
      <c r="AI90">
        <v>57.96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1.2</v>
      </c>
      <c r="AQ90">
        <v>0</v>
      </c>
      <c r="AR90">
        <v>0</v>
      </c>
      <c r="AS90">
        <v>0</v>
      </c>
      <c r="AT90">
        <v>0</v>
      </c>
      <c r="AU90">
        <v>2.0699999999999998</v>
      </c>
      <c r="AV90">
        <v>2.0699999999999998</v>
      </c>
    </row>
    <row r="91" spans="2:48" x14ac:dyDescent="0.2">
      <c r="B91">
        <v>2581</v>
      </c>
      <c r="D91">
        <v>0</v>
      </c>
      <c r="E91">
        <v>458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110</v>
      </c>
      <c r="Q91">
        <v>110</v>
      </c>
      <c r="AD91" t="s">
        <v>158</v>
      </c>
      <c r="AE91">
        <v>4</v>
      </c>
      <c r="AF91">
        <v>7</v>
      </c>
      <c r="AG91">
        <v>40</v>
      </c>
      <c r="AI91">
        <v>68.040000000000006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1.4</v>
      </c>
      <c r="AQ91">
        <v>0</v>
      </c>
      <c r="AR91">
        <v>0</v>
      </c>
      <c r="AS91">
        <v>0</v>
      </c>
      <c r="AT91">
        <v>0</v>
      </c>
      <c r="AU91">
        <v>2.4300000000000002</v>
      </c>
      <c r="AV91">
        <v>2.4300000000000002</v>
      </c>
    </row>
    <row r="92" spans="2:48" x14ac:dyDescent="0.2">
      <c r="B92">
        <v>2582</v>
      </c>
      <c r="D92">
        <v>0</v>
      </c>
      <c r="E92">
        <v>458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110</v>
      </c>
      <c r="Q92">
        <v>110</v>
      </c>
      <c r="AD92" t="s">
        <v>159</v>
      </c>
      <c r="AE92">
        <v>4</v>
      </c>
      <c r="AF92">
        <v>8</v>
      </c>
      <c r="AG92">
        <v>45</v>
      </c>
      <c r="AI92">
        <v>78.12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1.6</v>
      </c>
      <c r="AQ92">
        <v>0</v>
      </c>
      <c r="AR92">
        <v>0</v>
      </c>
      <c r="AS92">
        <v>0</v>
      </c>
      <c r="AT92">
        <v>0</v>
      </c>
      <c r="AU92">
        <v>2.79</v>
      </c>
      <c r="AV92">
        <v>2.79</v>
      </c>
    </row>
    <row r="93" spans="2:48" x14ac:dyDescent="0.2">
      <c r="B93">
        <v>2583</v>
      </c>
      <c r="D93">
        <v>1208</v>
      </c>
      <c r="E93">
        <v>0</v>
      </c>
      <c r="F93">
        <v>604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145</v>
      </c>
      <c r="Q93">
        <v>145</v>
      </c>
      <c r="AD93" t="s">
        <v>160</v>
      </c>
      <c r="AE93">
        <v>4</v>
      </c>
      <c r="AF93">
        <v>9</v>
      </c>
      <c r="AG93">
        <v>50</v>
      </c>
      <c r="AI93">
        <v>93.24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1.8</v>
      </c>
      <c r="AQ93">
        <v>0</v>
      </c>
      <c r="AR93">
        <v>0</v>
      </c>
      <c r="AS93">
        <v>0</v>
      </c>
      <c r="AT93">
        <v>0</v>
      </c>
      <c r="AU93">
        <v>3.33</v>
      </c>
      <c r="AV93">
        <v>3.33</v>
      </c>
    </row>
    <row r="94" spans="2:48" x14ac:dyDescent="0.2">
      <c r="B94">
        <v>2584</v>
      </c>
      <c r="D94">
        <v>1208</v>
      </c>
      <c r="E94">
        <v>0</v>
      </c>
      <c r="F94">
        <v>0</v>
      </c>
      <c r="G94">
        <v>604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145</v>
      </c>
      <c r="Q94">
        <v>145</v>
      </c>
      <c r="AD94" t="s">
        <v>161</v>
      </c>
      <c r="AE94">
        <v>4</v>
      </c>
      <c r="AF94">
        <v>10</v>
      </c>
      <c r="AG94">
        <v>55</v>
      </c>
      <c r="AI94">
        <v>105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2</v>
      </c>
      <c r="AQ94">
        <v>0</v>
      </c>
      <c r="AR94">
        <v>0</v>
      </c>
      <c r="AS94">
        <v>0</v>
      </c>
      <c r="AT94">
        <v>0</v>
      </c>
      <c r="AU94">
        <v>3.75</v>
      </c>
      <c r="AV94">
        <v>3.75</v>
      </c>
    </row>
    <row r="95" spans="2:48" x14ac:dyDescent="0.2">
      <c r="B95">
        <v>2585</v>
      </c>
      <c r="D95">
        <v>1692</v>
      </c>
      <c r="E95">
        <v>182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145</v>
      </c>
      <c r="Q95">
        <v>145</v>
      </c>
      <c r="AD95" t="s">
        <v>162</v>
      </c>
      <c r="AE95">
        <v>4</v>
      </c>
      <c r="AF95">
        <v>11</v>
      </c>
      <c r="AG95">
        <v>60</v>
      </c>
      <c r="AI95">
        <v>116.76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2.2000000000000002</v>
      </c>
      <c r="AQ95">
        <v>0</v>
      </c>
      <c r="AR95">
        <v>0</v>
      </c>
      <c r="AS95">
        <v>0</v>
      </c>
      <c r="AT95">
        <v>0</v>
      </c>
      <c r="AU95">
        <v>4.17</v>
      </c>
      <c r="AV95">
        <v>4.17</v>
      </c>
    </row>
    <row r="96" spans="2:48" x14ac:dyDescent="0.2">
      <c r="B96">
        <v>2586</v>
      </c>
      <c r="D96">
        <v>726</v>
      </c>
      <c r="E96">
        <v>422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145</v>
      </c>
      <c r="Q96">
        <v>145</v>
      </c>
      <c r="AD96" t="s">
        <v>163</v>
      </c>
      <c r="AE96">
        <v>4</v>
      </c>
      <c r="AF96">
        <v>12</v>
      </c>
      <c r="AG96">
        <v>65</v>
      </c>
      <c r="AI96">
        <v>128.52000000000001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2.4</v>
      </c>
      <c r="AQ96">
        <v>0</v>
      </c>
      <c r="AR96">
        <v>0</v>
      </c>
      <c r="AS96">
        <v>0</v>
      </c>
      <c r="AT96">
        <v>0</v>
      </c>
      <c r="AU96">
        <v>4.59</v>
      </c>
      <c r="AV96">
        <v>4.59</v>
      </c>
    </row>
    <row r="97" spans="2:48" x14ac:dyDescent="0.2">
      <c r="B97">
        <v>2587</v>
      </c>
      <c r="D97">
        <v>0</v>
      </c>
      <c r="E97">
        <v>0</v>
      </c>
      <c r="F97">
        <v>604</v>
      </c>
      <c r="G97">
        <v>604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145</v>
      </c>
      <c r="Q97">
        <v>145</v>
      </c>
      <c r="AD97" t="s">
        <v>164</v>
      </c>
      <c r="AE97">
        <v>4</v>
      </c>
      <c r="AF97">
        <v>13</v>
      </c>
      <c r="AG97">
        <v>70</v>
      </c>
      <c r="AI97">
        <v>140.28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2.6</v>
      </c>
      <c r="AQ97">
        <v>0</v>
      </c>
      <c r="AR97">
        <v>0</v>
      </c>
      <c r="AS97">
        <v>0</v>
      </c>
      <c r="AT97">
        <v>0</v>
      </c>
      <c r="AU97">
        <v>5.01</v>
      </c>
      <c r="AV97">
        <v>5.01</v>
      </c>
    </row>
    <row r="98" spans="2:48" x14ac:dyDescent="0.2">
      <c r="B98">
        <v>2588</v>
      </c>
      <c r="D98">
        <v>2416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145</v>
      </c>
      <c r="Q98">
        <v>145</v>
      </c>
      <c r="AD98" t="s">
        <v>165</v>
      </c>
      <c r="AE98">
        <v>4</v>
      </c>
      <c r="AF98">
        <v>14</v>
      </c>
      <c r="AG98">
        <v>75</v>
      </c>
      <c r="AI98">
        <v>152.04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2.8</v>
      </c>
      <c r="AQ98">
        <v>0</v>
      </c>
      <c r="AR98">
        <v>0</v>
      </c>
      <c r="AS98">
        <v>0</v>
      </c>
      <c r="AT98">
        <v>0</v>
      </c>
      <c r="AU98">
        <v>5.43</v>
      </c>
      <c r="AV98">
        <v>5.43</v>
      </c>
    </row>
    <row r="99" spans="2:48" x14ac:dyDescent="0.2">
      <c r="B99">
        <v>2589</v>
      </c>
      <c r="D99">
        <v>0</v>
      </c>
      <c r="E99">
        <v>604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145</v>
      </c>
      <c r="Q99">
        <v>145</v>
      </c>
      <c r="AD99" t="s">
        <v>166</v>
      </c>
      <c r="AE99">
        <v>4</v>
      </c>
      <c r="AF99">
        <v>15</v>
      </c>
      <c r="AG99">
        <v>80</v>
      </c>
      <c r="AI99">
        <v>169.68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3</v>
      </c>
      <c r="AQ99">
        <v>0</v>
      </c>
      <c r="AR99">
        <v>0</v>
      </c>
      <c r="AS99">
        <v>0</v>
      </c>
      <c r="AT99">
        <v>0</v>
      </c>
      <c r="AU99">
        <v>6.06</v>
      </c>
      <c r="AV99">
        <v>6.06</v>
      </c>
    </row>
    <row r="100" spans="2:48" x14ac:dyDescent="0.2">
      <c r="B100">
        <v>2590</v>
      </c>
      <c r="D100">
        <v>0</v>
      </c>
      <c r="E100">
        <v>604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145</v>
      </c>
      <c r="Q100">
        <v>145</v>
      </c>
      <c r="AD100" t="s">
        <v>167</v>
      </c>
      <c r="AE100">
        <v>4</v>
      </c>
      <c r="AF100">
        <v>16</v>
      </c>
      <c r="AG100">
        <v>85</v>
      </c>
      <c r="AI100">
        <v>183.12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3.2</v>
      </c>
      <c r="AQ100">
        <v>0</v>
      </c>
      <c r="AR100">
        <v>0</v>
      </c>
      <c r="AS100">
        <v>0</v>
      </c>
      <c r="AT100">
        <v>0</v>
      </c>
      <c r="AU100">
        <v>6.54</v>
      </c>
      <c r="AV100">
        <v>6.54</v>
      </c>
    </row>
    <row r="101" spans="2:48" x14ac:dyDescent="0.2">
      <c r="B101">
        <v>2591</v>
      </c>
      <c r="D101">
        <v>1576</v>
      </c>
      <c r="E101">
        <v>0</v>
      </c>
      <c r="F101">
        <v>788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189</v>
      </c>
      <c r="Q101">
        <v>189</v>
      </c>
      <c r="AD101" t="s">
        <v>168</v>
      </c>
      <c r="AE101">
        <v>4</v>
      </c>
      <c r="AF101">
        <v>17</v>
      </c>
      <c r="AG101">
        <v>90</v>
      </c>
      <c r="AI101">
        <v>196.56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3.4</v>
      </c>
      <c r="AQ101">
        <v>0</v>
      </c>
      <c r="AR101">
        <v>0</v>
      </c>
      <c r="AS101">
        <v>0</v>
      </c>
      <c r="AT101">
        <v>0</v>
      </c>
      <c r="AU101">
        <v>7.02</v>
      </c>
      <c r="AV101">
        <v>7.02</v>
      </c>
    </row>
    <row r="102" spans="2:48" x14ac:dyDescent="0.2">
      <c r="B102">
        <v>2592</v>
      </c>
      <c r="D102">
        <v>1576</v>
      </c>
      <c r="E102">
        <v>0</v>
      </c>
      <c r="F102">
        <v>0</v>
      </c>
      <c r="G102">
        <v>788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189</v>
      </c>
      <c r="Q102">
        <v>189</v>
      </c>
      <c r="AD102" t="s">
        <v>169</v>
      </c>
      <c r="AE102">
        <v>4</v>
      </c>
      <c r="AF102">
        <v>18</v>
      </c>
      <c r="AG102">
        <v>95</v>
      </c>
      <c r="AI102">
        <v>210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3.6</v>
      </c>
      <c r="AQ102">
        <v>0</v>
      </c>
      <c r="AR102">
        <v>0</v>
      </c>
      <c r="AS102">
        <v>0</v>
      </c>
      <c r="AT102">
        <v>0</v>
      </c>
      <c r="AU102">
        <v>7.5</v>
      </c>
      <c r="AV102">
        <v>7.5</v>
      </c>
    </row>
    <row r="103" spans="2:48" x14ac:dyDescent="0.2">
      <c r="B103">
        <v>2593</v>
      </c>
      <c r="D103">
        <v>2206</v>
      </c>
      <c r="E103">
        <v>236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189</v>
      </c>
      <c r="Q103">
        <v>189</v>
      </c>
      <c r="AD103" t="s">
        <v>170</v>
      </c>
      <c r="AE103">
        <v>4</v>
      </c>
      <c r="AF103">
        <v>19</v>
      </c>
      <c r="AG103">
        <v>100</v>
      </c>
      <c r="AI103">
        <v>223.44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3.8</v>
      </c>
      <c r="AQ103">
        <v>0</v>
      </c>
      <c r="AR103">
        <v>0</v>
      </c>
      <c r="AS103">
        <v>0</v>
      </c>
      <c r="AT103">
        <v>0</v>
      </c>
      <c r="AU103">
        <v>7.98</v>
      </c>
      <c r="AV103">
        <v>7.98</v>
      </c>
    </row>
    <row r="104" spans="2:48" x14ac:dyDescent="0.2">
      <c r="B104">
        <v>2594</v>
      </c>
      <c r="D104">
        <v>946</v>
      </c>
      <c r="E104">
        <v>552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189</v>
      </c>
      <c r="Q104">
        <v>189</v>
      </c>
      <c r="AD104" t="s">
        <v>171</v>
      </c>
      <c r="AE104">
        <v>4</v>
      </c>
      <c r="AF104">
        <v>20</v>
      </c>
      <c r="AG104">
        <v>105</v>
      </c>
      <c r="AI104">
        <v>236.88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4</v>
      </c>
      <c r="AQ104">
        <v>0</v>
      </c>
      <c r="AR104">
        <v>0</v>
      </c>
      <c r="AS104">
        <v>0</v>
      </c>
      <c r="AT104">
        <v>0</v>
      </c>
      <c r="AU104">
        <v>8.4600000000000009</v>
      </c>
      <c r="AV104">
        <v>8.4600000000000009</v>
      </c>
    </row>
    <row r="105" spans="2:48" x14ac:dyDescent="0.2">
      <c r="B105">
        <v>2595</v>
      </c>
      <c r="D105">
        <v>0</v>
      </c>
      <c r="E105">
        <v>0</v>
      </c>
      <c r="F105">
        <v>788</v>
      </c>
      <c r="G105">
        <v>788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189</v>
      </c>
      <c r="Q105">
        <v>189</v>
      </c>
      <c r="AD105" t="s">
        <v>172</v>
      </c>
      <c r="AE105">
        <v>4</v>
      </c>
      <c r="AF105">
        <v>21</v>
      </c>
      <c r="AG105">
        <v>110</v>
      </c>
      <c r="AI105">
        <v>250.32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4.2</v>
      </c>
      <c r="AQ105">
        <v>0</v>
      </c>
      <c r="AR105">
        <v>0</v>
      </c>
      <c r="AS105">
        <v>0</v>
      </c>
      <c r="AT105">
        <v>0</v>
      </c>
      <c r="AU105">
        <v>8.94</v>
      </c>
      <c r="AV105">
        <v>8.94</v>
      </c>
    </row>
    <row r="106" spans="2:48" x14ac:dyDescent="0.2">
      <c r="B106">
        <v>2596</v>
      </c>
      <c r="D106">
        <v>3150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189</v>
      </c>
      <c r="Q106">
        <v>189</v>
      </c>
      <c r="AD106" t="s">
        <v>173</v>
      </c>
      <c r="AE106">
        <v>4</v>
      </c>
      <c r="AF106">
        <v>22</v>
      </c>
      <c r="AG106">
        <v>120</v>
      </c>
      <c r="AI106">
        <v>275.52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4.5999999999999996</v>
      </c>
      <c r="AQ106">
        <v>0</v>
      </c>
      <c r="AR106">
        <v>0</v>
      </c>
      <c r="AS106">
        <v>0</v>
      </c>
      <c r="AT106">
        <v>0</v>
      </c>
      <c r="AU106">
        <v>9.84</v>
      </c>
      <c r="AV106">
        <v>9.84</v>
      </c>
    </row>
    <row r="107" spans="2:48" x14ac:dyDescent="0.2">
      <c r="B107">
        <v>2597</v>
      </c>
      <c r="D107">
        <v>0</v>
      </c>
      <c r="E107">
        <v>788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189</v>
      </c>
      <c r="Q107">
        <v>189</v>
      </c>
      <c r="AD107" t="s">
        <v>174</v>
      </c>
      <c r="AE107">
        <v>4</v>
      </c>
      <c r="AF107">
        <v>23</v>
      </c>
      <c r="AG107">
        <v>130</v>
      </c>
      <c r="AI107">
        <v>300.72000000000003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5</v>
      </c>
      <c r="AQ107">
        <v>0</v>
      </c>
      <c r="AR107">
        <v>0</v>
      </c>
      <c r="AS107">
        <v>0</v>
      </c>
      <c r="AT107">
        <v>0</v>
      </c>
      <c r="AU107">
        <v>10.74</v>
      </c>
      <c r="AV107">
        <v>10.74</v>
      </c>
    </row>
    <row r="108" spans="2:48" x14ac:dyDescent="0.2">
      <c r="B108">
        <v>2598</v>
      </c>
      <c r="D108">
        <v>0</v>
      </c>
      <c r="E108">
        <v>788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189</v>
      </c>
      <c r="Q108">
        <v>189</v>
      </c>
      <c r="AD108" t="s">
        <v>175</v>
      </c>
      <c r="AE108">
        <v>4</v>
      </c>
      <c r="AF108">
        <v>24</v>
      </c>
      <c r="AG108">
        <v>140</v>
      </c>
      <c r="AI108">
        <v>325.92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5.4</v>
      </c>
      <c r="AQ108">
        <v>0</v>
      </c>
      <c r="AR108">
        <v>0</v>
      </c>
      <c r="AS108">
        <v>0</v>
      </c>
      <c r="AT108">
        <v>0</v>
      </c>
      <c r="AU108">
        <v>11.64</v>
      </c>
      <c r="AV108">
        <v>11.64</v>
      </c>
    </row>
    <row r="109" spans="2:48" x14ac:dyDescent="0.2">
      <c r="B109">
        <v>2599</v>
      </c>
      <c r="D109">
        <v>1650</v>
      </c>
      <c r="E109">
        <v>0</v>
      </c>
      <c r="F109">
        <v>826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198</v>
      </c>
      <c r="Q109">
        <v>198</v>
      </c>
      <c r="AD109" t="s">
        <v>176</v>
      </c>
      <c r="AE109">
        <v>4</v>
      </c>
      <c r="AF109">
        <v>25</v>
      </c>
      <c r="AG109">
        <v>150</v>
      </c>
      <c r="AI109">
        <v>351.12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5.8</v>
      </c>
      <c r="AQ109">
        <v>0</v>
      </c>
      <c r="AR109">
        <v>0</v>
      </c>
      <c r="AS109">
        <v>0</v>
      </c>
      <c r="AT109">
        <v>0</v>
      </c>
      <c r="AU109">
        <v>12.54</v>
      </c>
      <c r="AV109">
        <v>12.54</v>
      </c>
    </row>
    <row r="110" spans="2:48" x14ac:dyDescent="0.2">
      <c r="B110">
        <v>2600</v>
      </c>
      <c r="D110">
        <v>1650</v>
      </c>
      <c r="E110">
        <v>0</v>
      </c>
      <c r="F110">
        <v>0</v>
      </c>
      <c r="G110">
        <v>826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198</v>
      </c>
      <c r="Q110">
        <v>198</v>
      </c>
      <c r="AD110" t="s">
        <v>177</v>
      </c>
      <c r="AE110">
        <v>4</v>
      </c>
      <c r="AF110">
        <v>26</v>
      </c>
      <c r="AG110">
        <v>160</v>
      </c>
      <c r="AI110">
        <v>376.32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6.1999999999999993</v>
      </c>
      <c r="AQ110">
        <v>0</v>
      </c>
      <c r="AR110">
        <v>0</v>
      </c>
      <c r="AS110">
        <v>0</v>
      </c>
      <c r="AT110">
        <v>0</v>
      </c>
      <c r="AU110">
        <v>13.439999999999998</v>
      </c>
      <c r="AV110">
        <v>13.439999999999998</v>
      </c>
    </row>
    <row r="111" spans="2:48" x14ac:dyDescent="0.2">
      <c r="B111">
        <v>2601</v>
      </c>
      <c r="D111">
        <v>2310</v>
      </c>
      <c r="E111">
        <v>248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198</v>
      </c>
      <c r="Q111">
        <v>198</v>
      </c>
      <c r="AD111" t="s">
        <v>178</v>
      </c>
      <c r="AE111">
        <v>4</v>
      </c>
      <c r="AF111">
        <v>27</v>
      </c>
      <c r="AG111">
        <v>170</v>
      </c>
      <c r="AI111">
        <v>401.52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6.5999999999999988</v>
      </c>
      <c r="AQ111">
        <v>0</v>
      </c>
      <c r="AR111">
        <v>0</v>
      </c>
      <c r="AS111">
        <v>0</v>
      </c>
      <c r="AT111">
        <v>0</v>
      </c>
      <c r="AU111">
        <v>14.339999999999996</v>
      </c>
      <c r="AV111">
        <v>14.339999999999996</v>
      </c>
    </row>
    <row r="112" spans="2:48" x14ac:dyDescent="0.2">
      <c r="B112">
        <v>2602</v>
      </c>
      <c r="D112">
        <v>990</v>
      </c>
      <c r="E112">
        <v>578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198</v>
      </c>
      <c r="Q112">
        <v>198</v>
      </c>
      <c r="AD112" t="s">
        <v>179</v>
      </c>
      <c r="AE112">
        <v>5</v>
      </c>
      <c r="AF112">
        <v>1</v>
      </c>
      <c r="AG112">
        <v>10</v>
      </c>
      <c r="AI112">
        <v>0</v>
      </c>
      <c r="AJ112">
        <v>1.8</v>
      </c>
      <c r="AK112">
        <v>0</v>
      </c>
      <c r="AL112">
        <v>0</v>
      </c>
      <c r="AM112">
        <v>0</v>
      </c>
      <c r="AN112">
        <v>0.2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0.3</v>
      </c>
      <c r="AV112">
        <v>0.3</v>
      </c>
    </row>
    <row r="113" spans="2:48" x14ac:dyDescent="0.2">
      <c r="B113">
        <v>2603</v>
      </c>
      <c r="D113">
        <v>0</v>
      </c>
      <c r="E113">
        <v>0</v>
      </c>
      <c r="F113">
        <v>826</v>
      </c>
      <c r="G113">
        <v>826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198</v>
      </c>
      <c r="Q113">
        <v>198</v>
      </c>
      <c r="AD113" t="s">
        <v>180</v>
      </c>
      <c r="AE113">
        <v>5</v>
      </c>
      <c r="AF113">
        <v>2</v>
      </c>
      <c r="AG113">
        <v>15</v>
      </c>
      <c r="AI113">
        <v>0</v>
      </c>
      <c r="AJ113">
        <v>3.96</v>
      </c>
      <c r="AK113">
        <v>0</v>
      </c>
      <c r="AL113">
        <v>0</v>
      </c>
      <c r="AM113">
        <v>0</v>
      </c>
      <c r="AN113">
        <v>0.4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0.66</v>
      </c>
      <c r="AV113">
        <v>0.66</v>
      </c>
    </row>
    <row r="114" spans="2:48" x14ac:dyDescent="0.2">
      <c r="B114">
        <v>2604</v>
      </c>
      <c r="D114">
        <v>3300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198</v>
      </c>
      <c r="Q114">
        <v>198</v>
      </c>
      <c r="AD114" t="s">
        <v>181</v>
      </c>
      <c r="AE114">
        <v>5</v>
      </c>
      <c r="AF114">
        <v>3</v>
      </c>
      <c r="AG114">
        <v>20</v>
      </c>
      <c r="AI114">
        <v>0</v>
      </c>
      <c r="AJ114">
        <v>5.76</v>
      </c>
      <c r="AK114">
        <v>0</v>
      </c>
      <c r="AL114">
        <v>0</v>
      </c>
      <c r="AM114">
        <v>0</v>
      </c>
      <c r="AN114">
        <v>0.6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0.96</v>
      </c>
      <c r="AV114">
        <v>0.96</v>
      </c>
    </row>
    <row r="115" spans="2:48" x14ac:dyDescent="0.2">
      <c r="B115">
        <v>2605</v>
      </c>
      <c r="D115">
        <v>0</v>
      </c>
      <c r="E115">
        <v>826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198</v>
      </c>
      <c r="Q115">
        <v>198</v>
      </c>
      <c r="AD115" t="s">
        <v>182</v>
      </c>
      <c r="AE115">
        <v>5</v>
      </c>
      <c r="AF115">
        <v>4</v>
      </c>
      <c r="AG115">
        <v>25</v>
      </c>
      <c r="AI115">
        <v>0</v>
      </c>
      <c r="AJ115">
        <v>7.56</v>
      </c>
      <c r="AK115">
        <v>0</v>
      </c>
      <c r="AL115">
        <v>0</v>
      </c>
      <c r="AM115">
        <v>0</v>
      </c>
      <c r="AN115">
        <v>0.8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1.26</v>
      </c>
      <c r="AV115">
        <v>1.26</v>
      </c>
    </row>
    <row r="116" spans="2:48" x14ac:dyDescent="0.2">
      <c r="B116">
        <v>2606</v>
      </c>
      <c r="D116">
        <v>0</v>
      </c>
      <c r="E116">
        <v>826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198</v>
      </c>
      <c r="Q116">
        <v>198</v>
      </c>
      <c r="AD116" t="s">
        <v>183</v>
      </c>
      <c r="AE116">
        <v>5</v>
      </c>
      <c r="AF116">
        <v>5</v>
      </c>
      <c r="AG116">
        <v>30</v>
      </c>
      <c r="AI116">
        <v>0</v>
      </c>
      <c r="AJ116">
        <v>10.26</v>
      </c>
      <c r="AK116">
        <v>0</v>
      </c>
      <c r="AL116">
        <v>0</v>
      </c>
      <c r="AM116">
        <v>0</v>
      </c>
      <c r="AN116">
        <v>1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1.71</v>
      </c>
      <c r="AV116">
        <v>1.71</v>
      </c>
    </row>
    <row r="117" spans="2:48" x14ac:dyDescent="0.2">
      <c r="B117">
        <v>2607</v>
      </c>
      <c r="D117">
        <v>2012</v>
      </c>
      <c r="E117">
        <v>0</v>
      </c>
      <c r="F117">
        <v>1006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241</v>
      </c>
      <c r="Q117">
        <v>241</v>
      </c>
      <c r="AD117" t="s">
        <v>184</v>
      </c>
      <c r="AE117">
        <v>5</v>
      </c>
      <c r="AF117">
        <v>6</v>
      </c>
      <c r="AG117">
        <v>35</v>
      </c>
      <c r="AI117">
        <v>0</v>
      </c>
      <c r="AJ117">
        <v>12.42</v>
      </c>
      <c r="AK117">
        <v>0</v>
      </c>
      <c r="AL117">
        <v>0</v>
      </c>
      <c r="AM117">
        <v>0</v>
      </c>
      <c r="AN117">
        <v>1.2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2.0699999999999998</v>
      </c>
      <c r="AV117">
        <v>2.0699999999999998</v>
      </c>
    </row>
    <row r="118" spans="2:48" x14ac:dyDescent="0.2">
      <c r="B118">
        <v>2608</v>
      </c>
      <c r="D118">
        <v>2012</v>
      </c>
      <c r="E118">
        <v>0</v>
      </c>
      <c r="F118">
        <v>0</v>
      </c>
      <c r="G118">
        <v>1006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241</v>
      </c>
      <c r="Q118">
        <v>241</v>
      </c>
      <c r="AD118" t="s">
        <v>185</v>
      </c>
      <c r="AE118">
        <v>5</v>
      </c>
      <c r="AF118">
        <v>7</v>
      </c>
      <c r="AG118">
        <v>40</v>
      </c>
      <c r="AI118">
        <v>0</v>
      </c>
      <c r="AJ118">
        <v>14.58</v>
      </c>
      <c r="AK118">
        <v>0</v>
      </c>
      <c r="AL118">
        <v>0</v>
      </c>
      <c r="AM118">
        <v>0</v>
      </c>
      <c r="AN118">
        <v>1.4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2.4300000000000002</v>
      </c>
      <c r="AV118">
        <v>2.4300000000000002</v>
      </c>
    </row>
    <row r="119" spans="2:48" x14ac:dyDescent="0.2">
      <c r="B119">
        <v>2609</v>
      </c>
      <c r="D119">
        <v>2818</v>
      </c>
      <c r="E119">
        <v>302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241</v>
      </c>
      <c r="Q119">
        <v>241</v>
      </c>
      <c r="AD119" t="s">
        <v>186</v>
      </c>
      <c r="AE119">
        <v>5</v>
      </c>
      <c r="AF119">
        <v>8</v>
      </c>
      <c r="AG119">
        <v>45</v>
      </c>
      <c r="AI119">
        <v>0</v>
      </c>
      <c r="AJ119">
        <v>16.739999999999998</v>
      </c>
      <c r="AK119">
        <v>0</v>
      </c>
      <c r="AL119">
        <v>0</v>
      </c>
      <c r="AM119">
        <v>0</v>
      </c>
      <c r="AN119">
        <v>1.6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2.79</v>
      </c>
      <c r="AV119">
        <v>2.79</v>
      </c>
    </row>
    <row r="120" spans="2:48" x14ac:dyDescent="0.2">
      <c r="B120">
        <v>2610</v>
      </c>
      <c r="D120">
        <v>1208</v>
      </c>
      <c r="E120">
        <v>704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241</v>
      </c>
      <c r="Q120">
        <v>241</v>
      </c>
      <c r="AD120" t="s">
        <v>187</v>
      </c>
      <c r="AE120">
        <v>5</v>
      </c>
      <c r="AF120">
        <v>9</v>
      </c>
      <c r="AG120">
        <v>50</v>
      </c>
      <c r="AI120">
        <v>0</v>
      </c>
      <c r="AJ120">
        <v>19.98</v>
      </c>
      <c r="AK120">
        <v>0</v>
      </c>
      <c r="AL120">
        <v>0</v>
      </c>
      <c r="AM120">
        <v>0</v>
      </c>
      <c r="AN120">
        <v>1.8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3.33</v>
      </c>
      <c r="AV120">
        <v>3.33</v>
      </c>
    </row>
    <row r="121" spans="2:48" x14ac:dyDescent="0.2">
      <c r="B121">
        <v>2611</v>
      </c>
      <c r="D121">
        <v>0</v>
      </c>
      <c r="E121">
        <v>0</v>
      </c>
      <c r="F121">
        <v>1006</v>
      </c>
      <c r="G121">
        <v>1006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241</v>
      </c>
      <c r="Q121">
        <v>241</v>
      </c>
      <c r="AD121" t="s">
        <v>188</v>
      </c>
      <c r="AE121">
        <v>5</v>
      </c>
      <c r="AF121">
        <v>10</v>
      </c>
      <c r="AG121">
        <v>55</v>
      </c>
      <c r="AI121">
        <v>0</v>
      </c>
      <c r="AJ121">
        <v>22.5</v>
      </c>
      <c r="AK121">
        <v>0</v>
      </c>
      <c r="AL121">
        <v>0</v>
      </c>
      <c r="AM121">
        <v>0</v>
      </c>
      <c r="AN121">
        <v>2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3.75</v>
      </c>
      <c r="AV121">
        <v>3.75</v>
      </c>
    </row>
    <row r="122" spans="2:48" x14ac:dyDescent="0.2">
      <c r="B122">
        <v>2612</v>
      </c>
      <c r="D122">
        <v>4026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241</v>
      </c>
      <c r="Q122">
        <v>241</v>
      </c>
      <c r="AD122" t="s">
        <v>189</v>
      </c>
      <c r="AE122">
        <v>5</v>
      </c>
      <c r="AF122">
        <v>11</v>
      </c>
      <c r="AG122">
        <v>60</v>
      </c>
      <c r="AI122">
        <v>0</v>
      </c>
      <c r="AJ122">
        <v>25.02</v>
      </c>
      <c r="AK122">
        <v>0</v>
      </c>
      <c r="AL122">
        <v>0</v>
      </c>
      <c r="AM122">
        <v>0</v>
      </c>
      <c r="AN122">
        <v>2.2000000000000002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4.17</v>
      </c>
      <c r="AV122">
        <v>4.17</v>
      </c>
    </row>
    <row r="123" spans="2:48" x14ac:dyDescent="0.2">
      <c r="B123">
        <v>2613</v>
      </c>
      <c r="D123">
        <v>0</v>
      </c>
      <c r="E123">
        <v>1006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241</v>
      </c>
      <c r="Q123">
        <v>241</v>
      </c>
      <c r="AD123" t="s">
        <v>190</v>
      </c>
      <c r="AE123">
        <v>5</v>
      </c>
      <c r="AF123">
        <v>12</v>
      </c>
      <c r="AG123">
        <v>65</v>
      </c>
      <c r="AI123">
        <v>0</v>
      </c>
      <c r="AJ123">
        <v>27.54</v>
      </c>
      <c r="AK123">
        <v>0</v>
      </c>
      <c r="AL123">
        <v>0</v>
      </c>
      <c r="AM123">
        <v>0</v>
      </c>
      <c r="AN123">
        <v>2.4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4.59</v>
      </c>
      <c r="AV123">
        <v>4.59</v>
      </c>
    </row>
    <row r="124" spans="2:48" x14ac:dyDescent="0.2">
      <c r="B124">
        <v>2614</v>
      </c>
      <c r="D124">
        <v>0</v>
      </c>
      <c r="E124">
        <v>1006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241</v>
      </c>
      <c r="Q124">
        <v>241</v>
      </c>
      <c r="AD124" t="s">
        <v>191</v>
      </c>
      <c r="AE124">
        <v>5</v>
      </c>
      <c r="AF124">
        <v>13</v>
      </c>
      <c r="AG124">
        <v>70</v>
      </c>
      <c r="AI124">
        <v>0</v>
      </c>
      <c r="AJ124">
        <v>30.06</v>
      </c>
      <c r="AK124">
        <v>0</v>
      </c>
      <c r="AL124">
        <v>0</v>
      </c>
      <c r="AM124">
        <v>0</v>
      </c>
      <c r="AN124">
        <v>2.6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5.01</v>
      </c>
      <c r="AV124">
        <v>5.01</v>
      </c>
    </row>
    <row r="125" spans="2:48" x14ac:dyDescent="0.2">
      <c r="B125">
        <v>2615</v>
      </c>
      <c r="D125">
        <v>2400</v>
      </c>
      <c r="E125">
        <v>0</v>
      </c>
      <c r="F125">
        <v>1200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288</v>
      </c>
      <c r="Q125">
        <v>288</v>
      </c>
      <c r="AD125" t="s">
        <v>192</v>
      </c>
      <c r="AE125">
        <v>5</v>
      </c>
      <c r="AF125">
        <v>14</v>
      </c>
      <c r="AG125">
        <v>75</v>
      </c>
      <c r="AI125">
        <v>0</v>
      </c>
      <c r="AJ125">
        <v>32.58</v>
      </c>
      <c r="AK125">
        <v>0</v>
      </c>
      <c r="AL125">
        <v>0</v>
      </c>
      <c r="AM125">
        <v>0</v>
      </c>
      <c r="AN125">
        <v>2.8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5.43</v>
      </c>
      <c r="AV125">
        <v>5.43</v>
      </c>
    </row>
    <row r="126" spans="2:48" x14ac:dyDescent="0.2">
      <c r="B126">
        <v>2616</v>
      </c>
      <c r="D126">
        <v>2400</v>
      </c>
      <c r="E126">
        <v>0</v>
      </c>
      <c r="F126">
        <v>0</v>
      </c>
      <c r="G126">
        <v>1200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288</v>
      </c>
      <c r="Q126">
        <v>288</v>
      </c>
      <c r="AD126" t="s">
        <v>193</v>
      </c>
      <c r="AE126">
        <v>5</v>
      </c>
      <c r="AF126">
        <v>15</v>
      </c>
      <c r="AG126">
        <v>80</v>
      </c>
      <c r="AI126">
        <v>0</v>
      </c>
      <c r="AJ126">
        <v>36.36</v>
      </c>
      <c r="AK126">
        <v>0</v>
      </c>
      <c r="AL126">
        <v>0</v>
      </c>
      <c r="AM126">
        <v>0</v>
      </c>
      <c r="AN126">
        <v>3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6.06</v>
      </c>
      <c r="AV126">
        <v>6.06</v>
      </c>
    </row>
    <row r="127" spans="2:48" x14ac:dyDescent="0.2">
      <c r="B127">
        <v>2617</v>
      </c>
      <c r="D127">
        <v>3360</v>
      </c>
      <c r="E127">
        <v>360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288</v>
      </c>
      <c r="Q127">
        <v>288</v>
      </c>
      <c r="AD127" t="s">
        <v>194</v>
      </c>
      <c r="AE127">
        <v>5</v>
      </c>
      <c r="AF127">
        <v>16</v>
      </c>
      <c r="AG127">
        <v>85</v>
      </c>
      <c r="AI127">
        <v>0</v>
      </c>
      <c r="AJ127">
        <v>39.24</v>
      </c>
      <c r="AK127">
        <v>0</v>
      </c>
      <c r="AL127">
        <v>0</v>
      </c>
      <c r="AM127">
        <v>0</v>
      </c>
      <c r="AN127">
        <v>3.2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6.54</v>
      </c>
      <c r="AV127">
        <v>6.54</v>
      </c>
    </row>
    <row r="128" spans="2:48" x14ac:dyDescent="0.2">
      <c r="B128">
        <v>2618</v>
      </c>
      <c r="D128">
        <v>1440</v>
      </c>
      <c r="E128">
        <v>840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288</v>
      </c>
      <c r="Q128">
        <v>288</v>
      </c>
      <c r="AD128" t="s">
        <v>195</v>
      </c>
      <c r="AE128">
        <v>5</v>
      </c>
      <c r="AF128">
        <v>17</v>
      </c>
      <c r="AG128">
        <v>90</v>
      </c>
      <c r="AI128">
        <v>0</v>
      </c>
      <c r="AJ128">
        <v>42.12</v>
      </c>
      <c r="AK128">
        <v>0</v>
      </c>
      <c r="AL128">
        <v>0</v>
      </c>
      <c r="AM128">
        <v>0</v>
      </c>
      <c r="AN128">
        <v>3.4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7.02</v>
      </c>
      <c r="AV128">
        <v>7.02</v>
      </c>
    </row>
    <row r="129" spans="2:48" x14ac:dyDescent="0.2">
      <c r="B129">
        <v>2619</v>
      </c>
      <c r="D129">
        <v>0</v>
      </c>
      <c r="E129">
        <v>0</v>
      </c>
      <c r="F129">
        <v>1200</v>
      </c>
      <c r="G129">
        <v>1200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288</v>
      </c>
      <c r="Q129">
        <v>288</v>
      </c>
      <c r="AD129" t="s">
        <v>196</v>
      </c>
      <c r="AE129">
        <v>5</v>
      </c>
      <c r="AF129">
        <v>18</v>
      </c>
      <c r="AG129">
        <v>95</v>
      </c>
      <c r="AI129">
        <v>0</v>
      </c>
      <c r="AJ129">
        <v>45</v>
      </c>
      <c r="AK129">
        <v>0</v>
      </c>
      <c r="AL129">
        <v>0</v>
      </c>
      <c r="AM129">
        <v>0</v>
      </c>
      <c r="AN129">
        <v>3.6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7.5</v>
      </c>
      <c r="AV129">
        <v>7.5</v>
      </c>
    </row>
    <row r="130" spans="2:48" x14ac:dyDescent="0.2">
      <c r="B130">
        <v>2620</v>
      </c>
      <c r="D130">
        <v>4800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288</v>
      </c>
      <c r="Q130">
        <v>288</v>
      </c>
      <c r="AD130" t="s">
        <v>197</v>
      </c>
      <c r="AE130">
        <v>5</v>
      </c>
      <c r="AF130">
        <v>19</v>
      </c>
      <c r="AG130">
        <v>100</v>
      </c>
      <c r="AI130">
        <v>0</v>
      </c>
      <c r="AJ130">
        <v>47.88</v>
      </c>
      <c r="AK130">
        <v>0</v>
      </c>
      <c r="AL130">
        <v>0</v>
      </c>
      <c r="AM130">
        <v>0</v>
      </c>
      <c r="AN130">
        <v>3.8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7.98</v>
      </c>
      <c r="AV130">
        <v>7.98</v>
      </c>
    </row>
    <row r="131" spans="2:48" x14ac:dyDescent="0.2">
      <c r="B131">
        <v>2621</v>
      </c>
      <c r="D131">
        <v>0</v>
      </c>
      <c r="E131">
        <v>1200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288</v>
      </c>
      <c r="Q131">
        <v>288</v>
      </c>
      <c r="AD131" t="s">
        <v>198</v>
      </c>
      <c r="AE131">
        <v>5</v>
      </c>
      <c r="AF131">
        <v>20</v>
      </c>
      <c r="AG131">
        <v>105</v>
      </c>
      <c r="AI131">
        <v>0</v>
      </c>
      <c r="AJ131">
        <v>50.76</v>
      </c>
      <c r="AK131">
        <v>0</v>
      </c>
      <c r="AL131">
        <v>0</v>
      </c>
      <c r="AM131">
        <v>0</v>
      </c>
      <c r="AN131">
        <v>4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8.4600000000000009</v>
      </c>
      <c r="AV131">
        <v>8.4600000000000009</v>
      </c>
    </row>
    <row r="132" spans="2:48" x14ac:dyDescent="0.2">
      <c r="B132">
        <v>2622</v>
      </c>
      <c r="D132">
        <v>0</v>
      </c>
      <c r="E132">
        <v>1200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288</v>
      </c>
      <c r="Q132">
        <v>288</v>
      </c>
      <c r="AD132" t="s">
        <v>199</v>
      </c>
      <c r="AE132">
        <v>5</v>
      </c>
      <c r="AF132">
        <v>21</v>
      </c>
      <c r="AG132">
        <v>110</v>
      </c>
      <c r="AI132">
        <v>0</v>
      </c>
      <c r="AJ132">
        <v>53.64</v>
      </c>
      <c r="AK132">
        <v>0</v>
      </c>
      <c r="AL132">
        <v>0</v>
      </c>
      <c r="AM132">
        <v>0</v>
      </c>
      <c r="AN132">
        <v>4.2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8.94</v>
      </c>
      <c r="AV132">
        <v>8.94</v>
      </c>
    </row>
    <row r="133" spans="2:48" x14ac:dyDescent="0.2">
      <c r="B133">
        <v>2623</v>
      </c>
      <c r="D133">
        <v>3126</v>
      </c>
      <c r="E133">
        <v>0</v>
      </c>
      <c r="F133">
        <v>1562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375</v>
      </c>
      <c r="Q133">
        <v>375</v>
      </c>
      <c r="AD133" t="s">
        <v>200</v>
      </c>
      <c r="AE133">
        <v>5</v>
      </c>
      <c r="AF133">
        <v>22</v>
      </c>
      <c r="AG133">
        <v>120</v>
      </c>
      <c r="AI133">
        <v>0</v>
      </c>
      <c r="AJ133">
        <v>59.04</v>
      </c>
      <c r="AK133">
        <v>0</v>
      </c>
      <c r="AL133">
        <v>0</v>
      </c>
      <c r="AM133">
        <v>0</v>
      </c>
      <c r="AN133">
        <v>4.5999999999999996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9.84</v>
      </c>
      <c r="AV133">
        <v>9.84</v>
      </c>
    </row>
    <row r="134" spans="2:48" x14ac:dyDescent="0.2">
      <c r="B134">
        <v>2624</v>
      </c>
      <c r="D134">
        <v>3126</v>
      </c>
      <c r="E134">
        <v>0</v>
      </c>
      <c r="F134">
        <v>0</v>
      </c>
      <c r="G134">
        <v>1562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375</v>
      </c>
      <c r="Q134">
        <v>375</v>
      </c>
      <c r="AD134" t="s">
        <v>201</v>
      </c>
      <c r="AE134">
        <v>5</v>
      </c>
      <c r="AF134">
        <v>23</v>
      </c>
      <c r="AG134">
        <v>130</v>
      </c>
      <c r="AI134">
        <v>0</v>
      </c>
      <c r="AJ134">
        <v>64.44</v>
      </c>
      <c r="AK134">
        <v>0</v>
      </c>
      <c r="AL134">
        <v>0</v>
      </c>
      <c r="AM134">
        <v>0</v>
      </c>
      <c r="AN134">
        <v>5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10.74</v>
      </c>
      <c r="AV134">
        <v>10.74</v>
      </c>
    </row>
    <row r="135" spans="2:48" x14ac:dyDescent="0.2">
      <c r="B135">
        <v>2625</v>
      </c>
      <c r="D135">
        <v>4376</v>
      </c>
      <c r="E135">
        <v>468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375</v>
      </c>
      <c r="Q135">
        <v>375</v>
      </c>
      <c r="AD135" t="s">
        <v>202</v>
      </c>
      <c r="AE135">
        <v>5</v>
      </c>
      <c r="AF135">
        <v>24</v>
      </c>
      <c r="AG135">
        <v>140</v>
      </c>
      <c r="AI135">
        <v>0</v>
      </c>
      <c r="AJ135">
        <v>69.84</v>
      </c>
      <c r="AK135">
        <v>0</v>
      </c>
      <c r="AL135">
        <v>0</v>
      </c>
      <c r="AM135">
        <v>0</v>
      </c>
      <c r="AN135">
        <v>5.4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11.64</v>
      </c>
      <c r="AV135">
        <v>11.64</v>
      </c>
    </row>
    <row r="136" spans="2:48" x14ac:dyDescent="0.2">
      <c r="B136">
        <v>2626</v>
      </c>
      <c r="D136">
        <v>1876</v>
      </c>
      <c r="E136">
        <v>1094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375</v>
      </c>
      <c r="Q136">
        <v>375</v>
      </c>
      <c r="AD136" t="s">
        <v>203</v>
      </c>
      <c r="AE136">
        <v>5</v>
      </c>
      <c r="AF136">
        <v>25</v>
      </c>
      <c r="AG136">
        <v>150</v>
      </c>
      <c r="AI136">
        <v>0</v>
      </c>
      <c r="AJ136">
        <v>75.239999999999995</v>
      </c>
      <c r="AK136">
        <v>0</v>
      </c>
      <c r="AL136">
        <v>0</v>
      </c>
      <c r="AM136">
        <v>0</v>
      </c>
      <c r="AN136">
        <v>5.8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12.54</v>
      </c>
      <c r="AV136">
        <v>12.54</v>
      </c>
    </row>
    <row r="137" spans="2:48" x14ac:dyDescent="0.2">
      <c r="B137">
        <v>2627</v>
      </c>
      <c r="D137">
        <v>0</v>
      </c>
      <c r="E137">
        <v>0</v>
      </c>
      <c r="F137">
        <v>1562</v>
      </c>
      <c r="G137">
        <v>1562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375</v>
      </c>
      <c r="Q137">
        <v>375</v>
      </c>
      <c r="AD137" t="s">
        <v>204</v>
      </c>
      <c r="AE137">
        <v>5</v>
      </c>
      <c r="AF137">
        <v>26</v>
      </c>
      <c r="AG137">
        <v>160</v>
      </c>
      <c r="AI137">
        <v>0</v>
      </c>
      <c r="AJ137">
        <v>80.639999999999986</v>
      </c>
      <c r="AK137">
        <v>0</v>
      </c>
      <c r="AL137">
        <v>0</v>
      </c>
      <c r="AM137">
        <v>0</v>
      </c>
      <c r="AN137">
        <v>6.1999999999999993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13.439999999999998</v>
      </c>
      <c r="AV137">
        <v>13.439999999999998</v>
      </c>
    </row>
    <row r="138" spans="2:48" x14ac:dyDescent="0.2">
      <c r="B138">
        <v>2628</v>
      </c>
      <c r="D138">
        <v>6250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375</v>
      </c>
      <c r="Q138">
        <v>375</v>
      </c>
      <c r="AD138" t="s">
        <v>205</v>
      </c>
      <c r="AE138">
        <v>5</v>
      </c>
      <c r="AF138">
        <v>27</v>
      </c>
      <c r="AG138">
        <v>170</v>
      </c>
      <c r="AI138">
        <v>0</v>
      </c>
      <c r="AJ138">
        <v>86.039999999999978</v>
      </c>
      <c r="AK138">
        <v>0</v>
      </c>
      <c r="AL138">
        <v>0</v>
      </c>
      <c r="AM138">
        <v>0</v>
      </c>
      <c r="AN138">
        <v>6.5999999999999988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14.339999999999996</v>
      </c>
      <c r="AV138">
        <v>14.339999999999996</v>
      </c>
    </row>
    <row r="139" spans="2:48" x14ac:dyDescent="0.2">
      <c r="B139">
        <v>2629</v>
      </c>
      <c r="D139">
        <v>0</v>
      </c>
      <c r="E139">
        <v>1562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375</v>
      </c>
      <c r="Q139">
        <v>375</v>
      </c>
      <c r="AD139" t="s">
        <v>206</v>
      </c>
      <c r="AE139">
        <v>6</v>
      </c>
      <c r="AF139">
        <v>1</v>
      </c>
      <c r="AG139">
        <v>10</v>
      </c>
      <c r="AI139">
        <v>0</v>
      </c>
      <c r="AJ139">
        <v>2.16</v>
      </c>
      <c r="AK139">
        <v>0</v>
      </c>
      <c r="AL139">
        <v>0</v>
      </c>
      <c r="AM139">
        <v>0.2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0.3</v>
      </c>
      <c r="AV139">
        <v>0.3</v>
      </c>
    </row>
    <row r="140" spans="2:48" x14ac:dyDescent="0.2">
      <c r="B140">
        <v>2630</v>
      </c>
      <c r="D140">
        <v>0</v>
      </c>
      <c r="E140">
        <v>1562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375</v>
      </c>
      <c r="Q140">
        <v>375</v>
      </c>
      <c r="AD140" t="s">
        <v>207</v>
      </c>
      <c r="AE140">
        <v>6</v>
      </c>
      <c r="AF140">
        <v>2</v>
      </c>
      <c r="AG140">
        <v>15</v>
      </c>
      <c r="AI140">
        <v>0</v>
      </c>
      <c r="AJ140">
        <v>4.75</v>
      </c>
      <c r="AK140">
        <v>0</v>
      </c>
      <c r="AL140">
        <v>0</v>
      </c>
      <c r="AM140">
        <v>0.4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0.66</v>
      </c>
      <c r="AV140">
        <v>0.66</v>
      </c>
    </row>
    <row r="141" spans="2:48" x14ac:dyDescent="0.2">
      <c r="B141">
        <v>2631</v>
      </c>
      <c r="D141">
        <v>4000</v>
      </c>
      <c r="E141">
        <v>0</v>
      </c>
      <c r="F141">
        <v>2000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480</v>
      </c>
      <c r="Q141">
        <v>480</v>
      </c>
      <c r="AD141" t="s">
        <v>208</v>
      </c>
      <c r="AE141">
        <v>6</v>
      </c>
      <c r="AF141">
        <v>3</v>
      </c>
      <c r="AG141">
        <v>20</v>
      </c>
      <c r="AI141">
        <v>0</v>
      </c>
      <c r="AJ141">
        <v>6.91</v>
      </c>
      <c r="AK141">
        <v>0</v>
      </c>
      <c r="AL141">
        <v>0</v>
      </c>
      <c r="AM141">
        <v>0.6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0.96</v>
      </c>
      <c r="AV141">
        <v>0.96</v>
      </c>
    </row>
    <row r="142" spans="2:48" x14ac:dyDescent="0.2">
      <c r="B142">
        <v>2632</v>
      </c>
      <c r="D142">
        <v>4000</v>
      </c>
      <c r="E142">
        <v>0</v>
      </c>
      <c r="F142">
        <v>0</v>
      </c>
      <c r="G142">
        <v>2000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480</v>
      </c>
      <c r="Q142">
        <v>480</v>
      </c>
      <c r="AD142" t="s">
        <v>209</v>
      </c>
      <c r="AE142">
        <v>6</v>
      </c>
      <c r="AF142">
        <v>4</v>
      </c>
      <c r="AG142">
        <v>25</v>
      </c>
      <c r="AI142">
        <v>0</v>
      </c>
      <c r="AJ142">
        <v>9.07</v>
      </c>
      <c r="AK142">
        <v>0</v>
      </c>
      <c r="AL142">
        <v>0</v>
      </c>
      <c r="AM142">
        <v>0.8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1.26</v>
      </c>
      <c r="AV142">
        <v>1.26</v>
      </c>
    </row>
    <row r="143" spans="2:48" x14ac:dyDescent="0.2">
      <c r="B143">
        <v>2633</v>
      </c>
      <c r="D143">
        <v>5600</v>
      </c>
      <c r="E143">
        <v>600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480</v>
      </c>
      <c r="Q143">
        <v>480</v>
      </c>
      <c r="AD143" t="s">
        <v>210</v>
      </c>
      <c r="AE143">
        <v>6</v>
      </c>
      <c r="AF143">
        <v>5</v>
      </c>
      <c r="AG143">
        <v>30</v>
      </c>
      <c r="AI143">
        <v>0</v>
      </c>
      <c r="AJ143">
        <v>12.31</v>
      </c>
      <c r="AK143">
        <v>0</v>
      </c>
      <c r="AL143">
        <v>0</v>
      </c>
      <c r="AM143">
        <v>1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1.71</v>
      </c>
      <c r="AV143">
        <v>1.71</v>
      </c>
    </row>
    <row r="144" spans="2:48" x14ac:dyDescent="0.2">
      <c r="B144">
        <v>2634</v>
      </c>
      <c r="D144">
        <v>2400</v>
      </c>
      <c r="E144">
        <v>1400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480</v>
      </c>
      <c r="Q144">
        <v>480</v>
      </c>
      <c r="AD144" t="s">
        <v>211</v>
      </c>
      <c r="AE144">
        <v>6</v>
      </c>
      <c r="AF144">
        <v>6</v>
      </c>
      <c r="AG144">
        <v>35</v>
      </c>
      <c r="AI144">
        <v>0</v>
      </c>
      <c r="AJ144">
        <v>14.9</v>
      </c>
      <c r="AK144">
        <v>0</v>
      </c>
      <c r="AL144">
        <v>0</v>
      </c>
      <c r="AM144">
        <v>1.2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2.0699999999999998</v>
      </c>
      <c r="AV144">
        <v>2.0699999999999998</v>
      </c>
    </row>
    <row r="145" spans="2:48" x14ac:dyDescent="0.2">
      <c r="B145">
        <v>2635</v>
      </c>
      <c r="D145">
        <v>0</v>
      </c>
      <c r="E145">
        <v>0</v>
      </c>
      <c r="F145">
        <v>2000</v>
      </c>
      <c r="G145">
        <v>2000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480</v>
      </c>
      <c r="Q145">
        <v>480</v>
      </c>
      <c r="AD145" t="s">
        <v>212</v>
      </c>
      <c r="AE145">
        <v>6</v>
      </c>
      <c r="AF145">
        <v>7</v>
      </c>
      <c r="AG145">
        <v>40</v>
      </c>
      <c r="AI145">
        <v>0</v>
      </c>
      <c r="AJ145">
        <v>17.5</v>
      </c>
      <c r="AK145">
        <v>0</v>
      </c>
      <c r="AL145">
        <v>0</v>
      </c>
      <c r="AM145">
        <v>1.4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2.4300000000000002</v>
      </c>
      <c r="AV145">
        <v>2.4300000000000002</v>
      </c>
    </row>
    <row r="146" spans="2:48" x14ac:dyDescent="0.2">
      <c r="B146">
        <v>2636</v>
      </c>
      <c r="D146">
        <v>8000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480</v>
      </c>
      <c r="Q146">
        <v>480</v>
      </c>
      <c r="AD146" t="s">
        <v>213</v>
      </c>
      <c r="AE146">
        <v>6</v>
      </c>
      <c r="AF146">
        <v>8</v>
      </c>
      <c r="AG146">
        <v>45</v>
      </c>
      <c r="AI146">
        <v>0</v>
      </c>
      <c r="AJ146">
        <v>20.09</v>
      </c>
      <c r="AK146">
        <v>0</v>
      </c>
      <c r="AL146">
        <v>0</v>
      </c>
      <c r="AM146">
        <v>1.6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2.79</v>
      </c>
      <c r="AV146">
        <v>2.79</v>
      </c>
    </row>
    <row r="147" spans="2:48" x14ac:dyDescent="0.2">
      <c r="B147">
        <v>2637</v>
      </c>
      <c r="D147">
        <v>0</v>
      </c>
      <c r="E147">
        <v>2000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480</v>
      </c>
      <c r="Q147">
        <v>480</v>
      </c>
      <c r="AD147" t="s">
        <v>214</v>
      </c>
      <c r="AE147">
        <v>6</v>
      </c>
      <c r="AF147">
        <v>9</v>
      </c>
      <c r="AG147">
        <v>50</v>
      </c>
      <c r="AI147">
        <v>0</v>
      </c>
      <c r="AJ147">
        <v>23.98</v>
      </c>
      <c r="AK147">
        <v>0</v>
      </c>
      <c r="AL147">
        <v>0</v>
      </c>
      <c r="AM147">
        <v>1.8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3.33</v>
      </c>
      <c r="AV147">
        <v>3.33</v>
      </c>
    </row>
    <row r="148" spans="2:48" x14ac:dyDescent="0.2">
      <c r="B148">
        <v>2638</v>
      </c>
      <c r="D148">
        <v>0</v>
      </c>
      <c r="E148">
        <v>2000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480</v>
      </c>
      <c r="Q148">
        <v>480</v>
      </c>
      <c r="AD148" t="s">
        <v>215</v>
      </c>
      <c r="AE148">
        <v>6</v>
      </c>
      <c r="AF148">
        <v>10</v>
      </c>
      <c r="AG148">
        <v>55</v>
      </c>
      <c r="AI148">
        <v>0</v>
      </c>
      <c r="AJ148">
        <v>27</v>
      </c>
      <c r="AK148">
        <v>0</v>
      </c>
      <c r="AL148">
        <v>0</v>
      </c>
      <c r="AM148">
        <v>2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3.75</v>
      </c>
      <c r="AV148">
        <v>3.75</v>
      </c>
    </row>
    <row r="149" spans="2:48" x14ac:dyDescent="0.2">
      <c r="B149">
        <v>2639</v>
      </c>
      <c r="D149">
        <v>2400</v>
      </c>
      <c r="E149">
        <v>0</v>
      </c>
      <c r="F149">
        <v>1200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288</v>
      </c>
      <c r="Q149">
        <v>288</v>
      </c>
      <c r="AD149" t="s">
        <v>216</v>
      </c>
      <c r="AE149">
        <v>6</v>
      </c>
      <c r="AF149">
        <v>11</v>
      </c>
      <c r="AG149">
        <v>60</v>
      </c>
      <c r="AI149">
        <v>0</v>
      </c>
      <c r="AJ149">
        <v>30.02</v>
      </c>
      <c r="AK149">
        <v>0</v>
      </c>
      <c r="AL149">
        <v>0</v>
      </c>
      <c r="AM149">
        <v>2.2000000000000002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4.17</v>
      </c>
      <c r="AV149">
        <v>4.17</v>
      </c>
    </row>
    <row r="150" spans="2:48" x14ac:dyDescent="0.2">
      <c r="B150">
        <v>2640</v>
      </c>
      <c r="D150">
        <v>2400</v>
      </c>
      <c r="E150">
        <v>0</v>
      </c>
      <c r="F150">
        <v>0</v>
      </c>
      <c r="G150">
        <v>1200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288</v>
      </c>
      <c r="Q150">
        <v>288</v>
      </c>
      <c r="AD150" t="s">
        <v>217</v>
      </c>
      <c r="AE150">
        <v>6</v>
      </c>
      <c r="AF150">
        <v>12</v>
      </c>
      <c r="AG150">
        <v>65</v>
      </c>
      <c r="AI150">
        <v>0</v>
      </c>
      <c r="AJ150">
        <v>33.049999999999997</v>
      </c>
      <c r="AK150">
        <v>0</v>
      </c>
      <c r="AL150">
        <v>0</v>
      </c>
      <c r="AM150">
        <v>2.4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4.59</v>
      </c>
      <c r="AV150">
        <v>4.59</v>
      </c>
    </row>
    <row r="151" spans="2:48" x14ac:dyDescent="0.2">
      <c r="B151">
        <v>2641</v>
      </c>
      <c r="D151">
        <v>3360</v>
      </c>
      <c r="E151">
        <v>360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288</v>
      </c>
      <c r="Q151">
        <v>288</v>
      </c>
      <c r="AD151" t="s">
        <v>218</v>
      </c>
      <c r="AE151">
        <v>6</v>
      </c>
      <c r="AF151">
        <v>13</v>
      </c>
      <c r="AG151">
        <v>70</v>
      </c>
      <c r="AI151">
        <v>0</v>
      </c>
      <c r="AJ151">
        <v>36.07</v>
      </c>
      <c r="AK151">
        <v>0</v>
      </c>
      <c r="AL151">
        <v>0</v>
      </c>
      <c r="AM151">
        <v>2.6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5.01</v>
      </c>
      <c r="AV151">
        <v>5.01</v>
      </c>
    </row>
    <row r="152" spans="2:48" x14ac:dyDescent="0.2">
      <c r="B152">
        <v>2642</v>
      </c>
      <c r="D152">
        <v>1440</v>
      </c>
      <c r="E152">
        <v>840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288</v>
      </c>
      <c r="Q152">
        <v>288</v>
      </c>
      <c r="AD152" t="s">
        <v>219</v>
      </c>
      <c r="AE152">
        <v>6</v>
      </c>
      <c r="AF152">
        <v>14</v>
      </c>
      <c r="AG152">
        <v>75</v>
      </c>
      <c r="AI152">
        <v>0</v>
      </c>
      <c r="AJ152">
        <v>39.1</v>
      </c>
      <c r="AK152">
        <v>0</v>
      </c>
      <c r="AL152">
        <v>0</v>
      </c>
      <c r="AM152">
        <v>2.8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5.43</v>
      </c>
      <c r="AV152">
        <v>5.43</v>
      </c>
    </row>
    <row r="153" spans="2:48" x14ac:dyDescent="0.2">
      <c r="B153">
        <v>2643</v>
      </c>
      <c r="D153">
        <v>0</v>
      </c>
      <c r="E153">
        <v>0</v>
      </c>
      <c r="F153">
        <v>1200</v>
      </c>
      <c r="G153">
        <v>1200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288</v>
      </c>
      <c r="Q153">
        <v>288</v>
      </c>
      <c r="AD153" t="s">
        <v>220</v>
      </c>
      <c r="AE153">
        <v>6</v>
      </c>
      <c r="AF153">
        <v>15</v>
      </c>
      <c r="AG153">
        <v>80</v>
      </c>
      <c r="AI153">
        <v>0</v>
      </c>
      <c r="AJ153">
        <v>43.63</v>
      </c>
      <c r="AK153">
        <v>0</v>
      </c>
      <c r="AL153">
        <v>0</v>
      </c>
      <c r="AM153">
        <v>3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6.06</v>
      </c>
      <c r="AV153">
        <v>6.06</v>
      </c>
    </row>
    <row r="154" spans="2:48" x14ac:dyDescent="0.2">
      <c r="B154">
        <v>2644</v>
      </c>
      <c r="D154">
        <v>4800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288</v>
      </c>
      <c r="Q154">
        <v>288</v>
      </c>
      <c r="AD154" t="s">
        <v>221</v>
      </c>
      <c r="AE154">
        <v>6</v>
      </c>
      <c r="AF154">
        <v>16</v>
      </c>
      <c r="AG154">
        <v>85</v>
      </c>
      <c r="AI154">
        <v>0</v>
      </c>
      <c r="AJ154">
        <v>47.09</v>
      </c>
      <c r="AK154">
        <v>0</v>
      </c>
      <c r="AL154">
        <v>0</v>
      </c>
      <c r="AM154">
        <v>3.2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6.54</v>
      </c>
      <c r="AV154">
        <v>6.54</v>
      </c>
    </row>
    <row r="155" spans="2:48" x14ac:dyDescent="0.2">
      <c r="B155">
        <v>2645</v>
      </c>
      <c r="D155">
        <v>0</v>
      </c>
      <c r="E155">
        <v>1200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288</v>
      </c>
      <c r="Q155">
        <v>288</v>
      </c>
      <c r="AD155" t="s">
        <v>222</v>
      </c>
      <c r="AE155">
        <v>6</v>
      </c>
      <c r="AF155">
        <v>17</v>
      </c>
      <c r="AG155">
        <v>90</v>
      </c>
      <c r="AI155">
        <v>0</v>
      </c>
      <c r="AJ155">
        <v>50.54</v>
      </c>
      <c r="AK155">
        <v>0</v>
      </c>
      <c r="AL155">
        <v>0</v>
      </c>
      <c r="AM155">
        <v>3.4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7.02</v>
      </c>
      <c r="AV155">
        <v>7.02</v>
      </c>
    </row>
    <row r="156" spans="2:48" x14ac:dyDescent="0.2">
      <c r="B156">
        <v>2646</v>
      </c>
      <c r="D156">
        <v>0</v>
      </c>
      <c r="E156">
        <v>1200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288</v>
      </c>
      <c r="Q156">
        <v>288</v>
      </c>
      <c r="AD156" t="s">
        <v>223</v>
      </c>
      <c r="AE156">
        <v>6</v>
      </c>
      <c r="AF156">
        <v>18</v>
      </c>
      <c r="AG156">
        <v>95</v>
      </c>
      <c r="AI156">
        <v>0</v>
      </c>
      <c r="AJ156">
        <v>54</v>
      </c>
      <c r="AK156">
        <v>0</v>
      </c>
      <c r="AL156">
        <v>0</v>
      </c>
      <c r="AM156">
        <v>3.6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7.5</v>
      </c>
      <c r="AV156">
        <v>7.5</v>
      </c>
    </row>
    <row r="157" spans="2:48" x14ac:dyDescent="0.2">
      <c r="B157">
        <v>2647</v>
      </c>
      <c r="D157">
        <v>3126</v>
      </c>
      <c r="E157">
        <v>0</v>
      </c>
      <c r="F157">
        <v>1562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375</v>
      </c>
      <c r="Q157">
        <v>375</v>
      </c>
      <c r="AD157" t="s">
        <v>224</v>
      </c>
      <c r="AE157">
        <v>6</v>
      </c>
      <c r="AF157">
        <v>19</v>
      </c>
      <c r="AG157">
        <v>100</v>
      </c>
      <c r="AI157">
        <v>0</v>
      </c>
      <c r="AJ157">
        <v>57.46</v>
      </c>
      <c r="AK157">
        <v>0</v>
      </c>
      <c r="AL157">
        <v>0</v>
      </c>
      <c r="AM157">
        <v>3.8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7.98</v>
      </c>
      <c r="AV157">
        <v>7.98</v>
      </c>
    </row>
    <row r="158" spans="2:48" x14ac:dyDescent="0.2">
      <c r="B158">
        <v>2648</v>
      </c>
      <c r="D158">
        <v>3126</v>
      </c>
      <c r="E158">
        <v>0</v>
      </c>
      <c r="F158">
        <v>0</v>
      </c>
      <c r="G158">
        <v>1562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375</v>
      </c>
      <c r="Q158">
        <v>375</v>
      </c>
      <c r="AD158" t="s">
        <v>225</v>
      </c>
      <c r="AE158">
        <v>6</v>
      </c>
      <c r="AF158">
        <v>20</v>
      </c>
      <c r="AG158">
        <v>105</v>
      </c>
      <c r="AI158">
        <v>0</v>
      </c>
      <c r="AJ158">
        <v>60.91</v>
      </c>
      <c r="AK158">
        <v>0</v>
      </c>
      <c r="AL158">
        <v>0</v>
      </c>
      <c r="AM158">
        <v>4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8.4600000000000009</v>
      </c>
      <c r="AV158">
        <v>8.4600000000000009</v>
      </c>
    </row>
    <row r="159" spans="2:48" x14ac:dyDescent="0.2">
      <c r="B159">
        <v>2649</v>
      </c>
      <c r="D159">
        <v>4376</v>
      </c>
      <c r="E159">
        <v>468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375</v>
      </c>
      <c r="Q159">
        <v>375</v>
      </c>
      <c r="AD159" t="s">
        <v>226</v>
      </c>
      <c r="AE159">
        <v>6</v>
      </c>
      <c r="AF159">
        <v>21</v>
      </c>
      <c r="AG159">
        <v>110</v>
      </c>
      <c r="AI159">
        <v>0</v>
      </c>
      <c r="AJ159">
        <v>64.37</v>
      </c>
      <c r="AK159">
        <v>0</v>
      </c>
      <c r="AL159">
        <v>0</v>
      </c>
      <c r="AM159">
        <v>4.2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8.94</v>
      </c>
      <c r="AV159">
        <v>8.94</v>
      </c>
    </row>
    <row r="160" spans="2:48" x14ac:dyDescent="0.2">
      <c r="B160">
        <v>2650</v>
      </c>
      <c r="D160">
        <v>1876</v>
      </c>
      <c r="E160">
        <v>1094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375</v>
      </c>
      <c r="Q160">
        <v>375</v>
      </c>
      <c r="AD160" t="s">
        <v>227</v>
      </c>
      <c r="AE160">
        <v>6</v>
      </c>
      <c r="AF160">
        <v>22</v>
      </c>
      <c r="AG160">
        <v>120</v>
      </c>
      <c r="AI160">
        <v>0</v>
      </c>
      <c r="AJ160">
        <v>70.849999999999994</v>
      </c>
      <c r="AK160">
        <v>0</v>
      </c>
      <c r="AL160">
        <v>0</v>
      </c>
      <c r="AM160">
        <v>4.5999999999999996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9.84</v>
      </c>
      <c r="AV160">
        <v>9.84</v>
      </c>
    </row>
    <row r="161" spans="2:48" x14ac:dyDescent="0.2">
      <c r="B161">
        <v>2651</v>
      </c>
      <c r="D161">
        <v>0</v>
      </c>
      <c r="E161">
        <v>0</v>
      </c>
      <c r="F161">
        <v>1562</v>
      </c>
      <c r="G161">
        <v>1562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375</v>
      </c>
      <c r="Q161">
        <v>375</v>
      </c>
      <c r="AD161" t="s">
        <v>228</v>
      </c>
      <c r="AE161">
        <v>6</v>
      </c>
      <c r="AF161">
        <v>23</v>
      </c>
      <c r="AG161">
        <v>130</v>
      </c>
      <c r="AI161">
        <v>0</v>
      </c>
      <c r="AJ161">
        <v>77.33</v>
      </c>
      <c r="AK161">
        <v>0</v>
      </c>
      <c r="AL161">
        <v>0</v>
      </c>
      <c r="AM161">
        <v>5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10.74</v>
      </c>
      <c r="AV161">
        <v>10.74</v>
      </c>
    </row>
    <row r="162" spans="2:48" x14ac:dyDescent="0.2">
      <c r="B162">
        <v>2652</v>
      </c>
      <c r="D162">
        <v>6250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375</v>
      </c>
      <c r="Q162">
        <v>375</v>
      </c>
      <c r="AD162" t="s">
        <v>229</v>
      </c>
      <c r="AE162">
        <v>6</v>
      </c>
      <c r="AF162">
        <v>24</v>
      </c>
      <c r="AG162">
        <v>140</v>
      </c>
      <c r="AI162">
        <v>0</v>
      </c>
      <c r="AJ162">
        <v>83.81</v>
      </c>
      <c r="AK162">
        <v>0</v>
      </c>
      <c r="AL162">
        <v>0</v>
      </c>
      <c r="AM162">
        <v>5.4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11.64</v>
      </c>
      <c r="AV162">
        <v>11.64</v>
      </c>
    </row>
    <row r="163" spans="2:48" x14ac:dyDescent="0.2">
      <c r="B163">
        <v>2653</v>
      </c>
      <c r="D163">
        <v>0</v>
      </c>
      <c r="E163">
        <v>1562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375</v>
      </c>
      <c r="Q163">
        <v>375</v>
      </c>
      <c r="AD163" t="s">
        <v>230</v>
      </c>
      <c r="AE163">
        <v>6</v>
      </c>
      <c r="AF163">
        <v>25</v>
      </c>
      <c r="AG163">
        <v>150</v>
      </c>
      <c r="AI163">
        <v>0</v>
      </c>
      <c r="AJ163">
        <v>90.29</v>
      </c>
      <c r="AK163">
        <v>0</v>
      </c>
      <c r="AL163">
        <v>0</v>
      </c>
      <c r="AM163">
        <v>5.8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12.54</v>
      </c>
      <c r="AV163">
        <v>12.54</v>
      </c>
    </row>
    <row r="164" spans="2:48" x14ac:dyDescent="0.2">
      <c r="B164">
        <v>2654</v>
      </c>
      <c r="D164">
        <v>0</v>
      </c>
      <c r="E164">
        <v>1562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375</v>
      </c>
      <c r="Q164">
        <v>375</v>
      </c>
      <c r="AD164" t="s">
        <v>231</v>
      </c>
      <c r="AE164">
        <v>6</v>
      </c>
      <c r="AF164">
        <v>26</v>
      </c>
      <c r="AG164">
        <v>160</v>
      </c>
      <c r="AI164">
        <v>0</v>
      </c>
      <c r="AJ164">
        <v>96.77000000000001</v>
      </c>
      <c r="AK164">
        <v>0</v>
      </c>
      <c r="AL164">
        <v>0</v>
      </c>
      <c r="AM164">
        <v>6.1999999999999993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13.439999999999998</v>
      </c>
      <c r="AV164">
        <v>13.439999999999998</v>
      </c>
    </row>
    <row r="165" spans="2:48" x14ac:dyDescent="0.2">
      <c r="B165">
        <v>2655</v>
      </c>
      <c r="D165">
        <v>4000</v>
      </c>
      <c r="E165">
        <v>0</v>
      </c>
      <c r="F165">
        <v>2000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480</v>
      </c>
      <c r="Q165">
        <v>480</v>
      </c>
      <c r="AD165" t="s">
        <v>232</v>
      </c>
      <c r="AE165">
        <v>6</v>
      </c>
      <c r="AF165">
        <v>27</v>
      </c>
      <c r="AG165">
        <v>170</v>
      </c>
      <c r="AI165">
        <v>0</v>
      </c>
      <c r="AJ165">
        <v>103.25000000000001</v>
      </c>
      <c r="AK165">
        <v>0</v>
      </c>
      <c r="AL165">
        <v>0</v>
      </c>
      <c r="AM165">
        <v>6.5999999999999988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14.339999999999996</v>
      </c>
      <c r="AV165">
        <v>14.339999999999996</v>
      </c>
    </row>
    <row r="166" spans="2:48" x14ac:dyDescent="0.2">
      <c r="B166">
        <v>2656</v>
      </c>
      <c r="D166">
        <v>4000</v>
      </c>
      <c r="E166">
        <v>0</v>
      </c>
      <c r="F166">
        <v>0</v>
      </c>
      <c r="G166">
        <v>2000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480</v>
      </c>
      <c r="Q166">
        <v>480</v>
      </c>
    </row>
    <row r="167" spans="2:48" x14ac:dyDescent="0.2">
      <c r="B167">
        <v>2657</v>
      </c>
      <c r="D167">
        <v>5600</v>
      </c>
      <c r="E167">
        <v>600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480</v>
      </c>
      <c r="Q167">
        <v>480</v>
      </c>
      <c r="AD167" t="s">
        <v>234</v>
      </c>
      <c r="AE167">
        <v>1</v>
      </c>
      <c r="AF167">
        <v>1</v>
      </c>
      <c r="AG167">
        <v>10</v>
      </c>
      <c r="AI167">
        <v>0</v>
      </c>
      <c r="AJ167">
        <v>0</v>
      </c>
      <c r="AK167">
        <v>1.44</v>
      </c>
      <c r="AL167">
        <v>0</v>
      </c>
      <c r="AM167">
        <v>0</v>
      </c>
      <c r="AN167">
        <v>0</v>
      </c>
      <c r="AO167">
        <v>0.24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0.3</v>
      </c>
      <c r="AV167">
        <v>0.3</v>
      </c>
    </row>
    <row r="168" spans="2:48" x14ac:dyDescent="0.2">
      <c r="B168">
        <v>2658</v>
      </c>
      <c r="D168">
        <v>2400</v>
      </c>
      <c r="E168">
        <v>1400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480</v>
      </c>
      <c r="Q168">
        <v>480</v>
      </c>
      <c r="AD168" t="s">
        <v>235</v>
      </c>
      <c r="AE168">
        <v>1</v>
      </c>
      <c r="AF168">
        <v>2</v>
      </c>
      <c r="AG168">
        <v>15</v>
      </c>
      <c r="AI168">
        <v>0</v>
      </c>
      <c r="AJ168">
        <v>0</v>
      </c>
      <c r="AK168">
        <v>3.17</v>
      </c>
      <c r="AL168">
        <v>0</v>
      </c>
      <c r="AM168">
        <v>0</v>
      </c>
      <c r="AN168">
        <v>0</v>
      </c>
      <c r="AO168">
        <v>0.48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0.66</v>
      </c>
      <c r="AV168">
        <v>0.66</v>
      </c>
    </row>
    <row r="169" spans="2:48" x14ac:dyDescent="0.2">
      <c r="B169">
        <v>2659</v>
      </c>
      <c r="D169">
        <v>0</v>
      </c>
      <c r="E169">
        <v>0</v>
      </c>
      <c r="F169">
        <v>2000</v>
      </c>
      <c r="G169">
        <v>2000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480</v>
      </c>
      <c r="Q169">
        <v>480</v>
      </c>
      <c r="AD169" t="s">
        <v>236</v>
      </c>
      <c r="AE169">
        <v>1</v>
      </c>
      <c r="AF169">
        <v>3</v>
      </c>
      <c r="AG169">
        <v>20</v>
      </c>
      <c r="AI169">
        <v>0</v>
      </c>
      <c r="AJ169">
        <v>0</v>
      </c>
      <c r="AK169">
        <v>4.6100000000000003</v>
      </c>
      <c r="AL169">
        <v>0</v>
      </c>
      <c r="AM169">
        <v>0</v>
      </c>
      <c r="AN169">
        <v>0</v>
      </c>
      <c r="AO169">
        <v>0.72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0.96</v>
      </c>
      <c r="AV169">
        <v>0.96</v>
      </c>
    </row>
    <row r="170" spans="2:48" x14ac:dyDescent="0.2">
      <c r="B170">
        <v>2660</v>
      </c>
      <c r="D170">
        <v>8000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480</v>
      </c>
      <c r="Q170">
        <v>480</v>
      </c>
      <c r="AD170" t="s">
        <v>237</v>
      </c>
      <c r="AE170">
        <v>1</v>
      </c>
      <c r="AF170">
        <v>4</v>
      </c>
      <c r="AG170">
        <v>25</v>
      </c>
      <c r="AI170">
        <v>0</v>
      </c>
      <c r="AJ170">
        <v>0</v>
      </c>
      <c r="AK170">
        <v>6.05</v>
      </c>
      <c r="AL170">
        <v>0</v>
      </c>
      <c r="AM170">
        <v>0</v>
      </c>
      <c r="AN170">
        <v>0</v>
      </c>
      <c r="AO170">
        <v>0.96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1.26</v>
      </c>
      <c r="AV170">
        <v>1.26</v>
      </c>
    </row>
    <row r="171" spans="2:48" x14ac:dyDescent="0.2">
      <c r="B171">
        <v>2661</v>
      </c>
      <c r="D171">
        <v>0</v>
      </c>
      <c r="E171">
        <v>2000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480</v>
      </c>
      <c r="Q171">
        <v>480</v>
      </c>
      <c r="AD171" t="s">
        <v>238</v>
      </c>
      <c r="AE171">
        <v>1</v>
      </c>
      <c r="AF171">
        <v>5</v>
      </c>
      <c r="AG171">
        <v>30</v>
      </c>
      <c r="AI171">
        <v>0</v>
      </c>
      <c r="AJ171">
        <v>0</v>
      </c>
      <c r="AK171">
        <v>8.2100000000000009</v>
      </c>
      <c r="AL171">
        <v>0</v>
      </c>
      <c r="AM171">
        <v>0</v>
      </c>
      <c r="AN171">
        <v>0</v>
      </c>
      <c r="AO171">
        <v>1.2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1.71</v>
      </c>
      <c r="AV171">
        <v>1.71</v>
      </c>
    </row>
    <row r="172" spans="2:48" x14ac:dyDescent="0.2">
      <c r="B172">
        <v>2662</v>
      </c>
      <c r="D172">
        <v>0</v>
      </c>
      <c r="E172">
        <v>2000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480</v>
      </c>
      <c r="Q172">
        <v>480</v>
      </c>
      <c r="AD172" t="s">
        <v>239</v>
      </c>
      <c r="AE172">
        <v>1</v>
      </c>
      <c r="AF172">
        <v>6</v>
      </c>
      <c r="AG172">
        <v>35</v>
      </c>
      <c r="AI172">
        <v>0</v>
      </c>
      <c r="AJ172">
        <v>0</v>
      </c>
      <c r="AK172">
        <v>9.94</v>
      </c>
      <c r="AL172">
        <v>0</v>
      </c>
      <c r="AM172">
        <v>0</v>
      </c>
      <c r="AN172">
        <v>0</v>
      </c>
      <c r="AO172">
        <v>1.44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2.0699999999999998</v>
      </c>
      <c r="AV172">
        <v>2.0699999999999998</v>
      </c>
    </row>
    <row r="173" spans="2:48" x14ac:dyDescent="0.2">
      <c r="AD173" t="s">
        <v>240</v>
      </c>
      <c r="AE173">
        <v>1</v>
      </c>
      <c r="AF173">
        <v>7</v>
      </c>
      <c r="AG173">
        <v>40</v>
      </c>
      <c r="AI173">
        <v>0</v>
      </c>
      <c r="AJ173">
        <v>0</v>
      </c>
      <c r="AK173">
        <v>11.66</v>
      </c>
      <c r="AL173">
        <v>0</v>
      </c>
      <c r="AM173">
        <v>0</v>
      </c>
      <c r="AN173">
        <v>0</v>
      </c>
      <c r="AO173">
        <v>1.68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2.4300000000000002</v>
      </c>
      <c r="AV173">
        <v>2.4300000000000002</v>
      </c>
    </row>
    <row r="174" spans="2:48" x14ac:dyDescent="0.2">
      <c r="AD174" t="s">
        <v>241</v>
      </c>
      <c r="AE174">
        <v>1</v>
      </c>
      <c r="AF174">
        <v>8</v>
      </c>
      <c r="AG174">
        <v>45</v>
      </c>
      <c r="AI174">
        <v>0</v>
      </c>
      <c r="AJ174">
        <v>0</v>
      </c>
      <c r="AK174">
        <v>13.39</v>
      </c>
      <c r="AL174">
        <v>0</v>
      </c>
      <c r="AM174">
        <v>0</v>
      </c>
      <c r="AN174">
        <v>0</v>
      </c>
      <c r="AO174">
        <v>1.92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2.79</v>
      </c>
      <c r="AV174">
        <v>2.79</v>
      </c>
    </row>
    <row r="175" spans="2:48" x14ac:dyDescent="0.2">
      <c r="AD175" t="s">
        <v>242</v>
      </c>
      <c r="AE175">
        <v>1</v>
      </c>
      <c r="AF175">
        <v>9</v>
      </c>
      <c r="AG175">
        <v>50</v>
      </c>
      <c r="AI175">
        <v>0</v>
      </c>
      <c r="AJ175">
        <v>0</v>
      </c>
      <c r="AK175">
        <v>15.98</v>
      </c>
      <c r="AL175">
        <v>0</v>
      </c>
      <c r="AM175">
        <v>0</v>
      </c>
      <c r="AN175">
        <v>0</v>
      </c>
      <c r="AO175">
        <v>2.16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3.33</v>
      </c>
      <c r="AV175">
        <v>3.33</v>
      </c>
    </row>
    <row r="176" spans="2:48" x14ac:dyDescent="0.2">
      <c r="AD176" t="s">
        <v>243</v>
      </c>
      <c r="AE176">
        <v>1</v>
      </c>
      <c r="AF176">
        <v>10</v>
      </c>
      <c r="AG176">
        <v>55</v>
      </c>
      <c r="AI176">
        <v>0</v>
      </c>
      <c r="AJ176">
        <v>0</v>
      </c>
      <c r="AK176">
        <v>18</v>
      </c>
      <c r="AL176">
        <v>0</v>
      </c>
      <c r="AM176">
        <v>0</v>
      </c>
      <c r="AN176">
        <v>0</v>
      </c>
      <c r="AO176">
        <v>2.4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3.75</v>
      </c>
      <c r="AV176">
        <v>3.75</v>
      </c>
    </row>
    <row r="177" spans="30:48" x14ac:dyDescent="0.2">
      <c r="AD177" t="s">
        <v>244</v>
      </c>
      <c r="AE177">
        <v>1</v>
      </c>
      <c r="AF177">
        <v>11</v>
      </c>
      <c r="AG177">
        <v>60</v>
      </c>
      <c r="AI177">
        <v>0</v>
      </c>
      <c r="AJ177">
        <v>0</v>
      </c>
      <c r="AK177">
        <v>20.02</v>
      </c>
      <c r="AL177">
        <v>0</v>
      </c>
      <c r="AM177">
        <v>0</v>
      </c>
      <c r="AN177">
        <v>0</v>
      </c>
      <c r="AO177">
        <v>2.64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4.17</v>
      </c>
      <c r="AV177">
        <v>4.17</v>
      </c>
    </row>
    <row r="178" spans="30:48" x14ac:dyDescent="0.2">
      <c r="AD178" t="s">
        <v>245</v>
      </c>
      <c r="AE178">
        <v>1</v>
      </c>
      <c r="AF178">
        <v>12</v>
      </c>
      <c r="AG178">
        <v>65</v>
      </c>
      <c r="AI178">
        <v>0</v>
      </c>
      <c r="AJ178">
        <v>0</v>
      </c>
      <c r="AK178">
        <v>22.03</v>
      </c>
      <c r="AL178">
        <v>0</v>
      </c>
      <c r="AM178">
        <v>0</v>
      </c>
      <c r="AN178">
        <v>0</v>
      </c>
      <c r="AO178">
        <v>2.88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4.59</v>
      </c>
      <c r="AV178">
        <v>4.59</v>
      </c>
    </row>
    <row r="179" spans="30:48" x14ac:dyDescent="0.2">
      <c r="AD179" t="s">
        <v>246</v>
      </c>
      <c r="AE179">
        <v>1</v>
      </c>
      <c r="AF179">
        <v>13</v>
      </c>
      <c r="AG179">
        <v>70</v>
      </c>
      <c r="AI179">
        <v>0</v>
      </c>
      <c r="AJ179">
        <v>0</v>
      </c>
      <c r="AK179">
        <v>24.05</v>
      </c>
      <c r="AL179">
        <v>0</v>
      </c>
      <c r="AM179">
        <v>0</v>
      </c>
      <c r="AN179">
        <v>0</v>
      </c>
      <c r="AO179">
        <v>3.12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5.01</v>
      </c>
      <c r="AV179">
        <v>5.01</v>
      </c>
    </row>
    <row r="180" spans="30:48" x14ac:dyDescent="0.2">
      <c r="AD180" t="s">
        <v>247</v>
      </c>
      <c r="AE180">
        <v>1</v>
      </c>
      <c r="AF180">
        <v>14</v>
      </c>
      <c r="AG180">
        <v>75</v>
      </c>
      <c r="AI180">
        <v>0</v>
      </c>
      <c r="AJ180">
        <v>0</v>
      </c>
      <c r="AK180">
        <v>26.06</v>
      </c>
      <c r="AL180">
        <v>0</v>
      </c>
      <c r="AM180">
        <v>0</v>
      </c>
      <c r="AN180">
        <v>0</v>
      </c>
      <c r="AO180">
        <v>3.36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5.43</v>
      </c>
      <c r="AV180">
        <v>5.43</v>
      </c>
    </row>
    <row r="181" spans="30:48" x14ac:dyDescent="0.2">
      <c r="AD181" t="s">
        <v>248</v>
      </c>
      <c r="AE181">
        <v>1</v>
      </c>
      <c r="AF181">
        <v>15</v>
      </c>
      <c r="AG181">
        <v>80</v>
      </c>
      <c r="AI181">
        <v>0</v>
      </c>
      <c r="AJ181">
        <v>0</v>
      </c>
      <c r="AK181">
        <v>29.09</v>
      </c>
      <c r="AL181">
        <v>0</v>
      </c>
      <c r="AM181">
        <v>0</v>
      </c>
      <c r="AN181">
        <v>0</v>
      </c>
      <c r="AO181">
        <v>3.6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6.06</v>
      </c>
      <c r="AV181">
        <v>6.06</v>
      </c>
    </row>
    <row r="182" spans="30:48" x14ac:dyDescent="0.2">
      <c r="AD182" t="s">
        <v>249</v>
      </c>
      <c r="AE182">
        <v>1</v>
      </c>
      <c r="AF182">
        <v>16</v>
      </c>
      <c r="AG182">
        <v>85</v>
      </c>
      <c r="AI182">
        <v>0</v>
      </c>
      <c r="AJ182">
        <v>0</v>
      </c>
      <c r="AK182">
        <v>31.39</v>
      </c>
      <c r="AL182">
        <v>0</v>
      </c>
      <c r="AM182">
        <v>0</v>
      </c>
      <c r="AN182">
        <v>0</v>
      </c>
      <c r="AO182">
        <v>3.84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6.54</v>
      </c>
      <c r="AV182">
        <v>6.54</v>
      </c>
    </row>
    <row r="183" spans="30:48" x14ac:dyDescent="0.2">
      <c r="AD183" t="s">
        <v>250</v>
      </c>
      <c r="AE183">
        <v>1</v>
      </c>
      <c r="AF183">
        <v>17</v>
      </c>
      <c r="AG183">
        <v>90</v>
      </c>
      <c r="AI183">
        <v>0</v>
      </c>
      <c r="AJ183">
        <v>0</v>
      </c>
      <c r="AK183">
        <v>33.700000000000003</v>
      </c>
      <c r="AL183">
        <v>0</v>
      </c>
      <c r="AM183">
        <v>0</v>
      </c>
      <c r="AN183">
        <v>0</v>
      </c>
      <c r="AO183">
        <v>4.08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7.02</v>
      </c>
      <c r="AV183">
        <v>7.02</v>
      </c>
    </row>
    <row r="184" spans="30:48" x14ac:dyDescent="0.2">
      <c r="AD184" t="s">
        <v>251</v>
      </c>
      <c r="AE184">
        <v>1</v>
      </c>
      <c r="AF184">
        <v>18</v>
      </c>
      <c r="AG184">
        <v>95</v>
      </c>
      <c r="AI184">
        <v>0</v>
      </c>
      <c r="AJ184">
        <v>0</v>
      </c>
      <c r="AK184">
        <v>36</v>
      </c>
      <c r="AL184">
        <v>0</v>
      </c>
      <c r="AM184">
        <v>0</v>
      </c>
      <c r="AN184">
        <v>0</v>
      </c>
      <c r="AO184">
        <v>4.32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7.5</v>
      </c>
      <c r="AV184">
        <v>7.5</v>
      </c>
    </row>
    <row r="185" spans="30:48" x14ac:dyDescent="0.2">
      <c r="AD185" t="s">
        <v>252</v>
      </c>
      <c r="AE185">
        <v>1</v>
      </c>
      <c r="AF185">
        <v>19</v>
      </c>
      <c r="AG185">
        <v>100</v>
      </c>
      <c r="AI185">
        <v>0</v>
      </c>
      <c r="AJ185">
        <v>0</v>
      </c>
      <c r="AK185">
        <v>38.299999999999997</v>
      </c>
      <c r="AL185">
        <v>0</v>
      </c>
      <c r="AM185">
        <v>0</v>
      </c>
      <c r="AN185">
        <v>0</v>
      </c>
      <c r="AO185">
        <v>4.5599999999999996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7.98</v>
      </c>
      <c r="AV185">
        <v>7.98</v>
      </c>
    </row>
    <row r="186" spans="30:48" x14ac:dyDescent="0.2">
      <c r="AD186" t="s">
        <v>253</v>
      </c>
      <c r="AE186">
        <v>1</v>
      </c>
      <c r="AF186">
        <v>20</v>
      </c>
      <c r="AG186">
        <v>105</v>
      </c>
      <c r="AI186">
        <v>0</v>
      </c>
      <c r="AJ186">
        <v>0</v>
      </c>
      <c r="AK186">
        <v>40.61</v>
      </c>
      <c r="AL186">
        <v>0</v>
      </c>
      <c r="AM186">
        <v>0</v>
      </c>
      <c r="AN186">
        <v>0</v>
      </c>
      <c r="AO186">
        <v>4.8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8.4600000000000009</v>
      </c>
      <c r="AV186">
        <v>8.4600000000000009</v>
      </c>
    </row>
    <row r="187" spans="30:48" x14ac:dyDescent="0.2">
      <c r="AD187" t="s">
        <v>254</v>
      </c>
      <c r="AE187">
        <v>1</v>
      </c>
      <c r="AF187">
        <v>21</v>
      </c>
      <c r="AG187">
        <v>110</v>
      </c>
      <c r="AI187">
        <v>0</v>
      </c>
      <c r="AJ187">
        <v>0</v>
      </c>
      <c r="AK187">
        <v>42.91</v>
      </c>
      <c r="AL187">
        <v>0</v>
      </c>
      <c r="AM187">
        <v>0</v>
      </c>
      <c r="AN187">
        <v>0</v>
      </c>
      <c r="AO187">
        <v>5.04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8.94</v>
      </c>
      <c r="AV187">
        <v>8.94</v>
      </c>
    </row>
    <row r="188" spans="30:48" x14ac:dyDescent="0.2">
      <c r="AD188" t="s">
        <v>255</v>
      </c>
      <c r="AE188">
        <v>1</v>
      </c>
      <c r="AF188">
        <v>22</v>
      </c>
      <c r="AG188">
        <v>120</v>
      </c>
      <c r="AI188">
        <v>0</v>
      </c>
      <c r="AJ188">
        <v>0</v>
      </c>
      <c r="AK188">
        <v>47.23</v>
      </c>
      <c r="AL188">
        <v>0</v>
      </c>
      <c r="AM188">
        <v>0</v>
      </c>
      <c r="AN188">
        <v>0</v>
      </c>
      <c r="AO188">
        <v>5.52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9.84</v>
      </c>
      <c r="AV188">
        <v>9.84</v>
      </c>
    </row>
    <row r="189" spans="30:48" x14ac:dyDescent="0.2">
      <c r="AD189" t="s">
        <v>256</v>
      </c>
      <c r="AE189">
        <v>1</v>
      </c>
      <c r="AF189">
        <v>23</v>
      </c>
      <c r="AG189">
        <v>130</v>
      </c>
      <c r="AI189">
        <v>0</v>
      </c>
      <c r="AJ189">
        <v>0</v>
      </c>
      <c r="AK189">
        <v>51.55</v>
      </c>
      <c r="AL189">
        <v>0</v>
      </c>
      <c r="AM189">
        <v>0</v>
      </c>
      <c r="AN189">
        <v>0</v>
      </c>
      <c r="AO189">
        <v>6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10.74</v>
      </c>
      <c r="AV189">
        <v>10.74</v>
      </c>
    </row>
    <row r="190" spans="30:48" x14ac:dyDescent="0.2">
      <c r="AD190" t="s">
        <v>257</v>
      </c>
      <c r="AE190">
        <v>1</v>
      </c>
      <c r="AF190">
        <v>24</v>
      </c>
      <c r="AG190">
        <v>140</v>
      </c>
      <c r="AI190">
        <v>0</v>
      </c>
      <c r="AJ190">
        <v>0</v>
      </c>
      <c r="AK190">
        <v>55.87</v>
      </c>
      <c r="AL190">
        <v>0</v>
      </c>
      <c r="AM190">
        <v>0</v>
      </c>
      <c r="AN190">
        <v>0</v>
      </c>
      <c r="AO190">
        <v>6.48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11.64</v>
      </c>
      <c r="AV190">
        <v>11.64</v>
      </c>
    </row>
    <row r="191" spans="30:48" x14ac:dyDescent="0.2">
      <c r="AD191" t="s">
        <v>258</v>
      </c>
      <c r="AE191">
        <v>1</v>
      </c>
      <c r="AF191">
        <v>25</v>
      </c>
      <c r="AG191">
        <v>150</v>
      </c>
      <c r="AI191">
        <v>0</v>
      </c>
      <c r="AJ191">
        <v>0</v>
      </c>
      <c r="AK191">
        <v>60.19</v>
      </c>
      <c r="AL191">
        <v>0</v>
      </c>
      <c r="AM191">
        <v>0</v>
      </c>
      <c r="AN191">
        <v>0</v>
      </c>
      <c r="AO191">
        <v>6.96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12.54</v>
      </c>
      <c r="AV191">
        <v>12.54</v>
      </c>
    </row>
    <row r="192" spans="30:48" x14ac:dyDescent="0.2">
      <c r="AD192" t="s">
        <v>259</v>
      </c>
      <c r="AE192">
        <v>1</v>
      </c>
      <c r="AF192">
        <v>26</v>
      </c>
      <c r="AG192">
        <v>160</v>
      </c>
      <c r="AI192">
        <v>0</v>
      </c>
      <c r="AJ192">
        <v>0</v>
      </c>
      <c r="AK192">
        <v>64.509999999999991</v>
      </c>
      <c r="AL192">
        <v>0</v>
      </c>
      <c r="AM192">
        <v>0</v>
      </c>
      <c r="AN192">
        <v>0</v>
      </c>
      <c r="AO192">
        <v>7.4399999999999995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13.439999999999998</v>
      </c>
      <c r="AV192">
        <v>13.439999999999998</v>
      </c>
    </row>
    <row r="193" spans="30:48" x14ac:dyDescent="0.2">
      <c r="AD193" t="s">
        <v>260</v>
      </c>
      <c r="AE193">
        <v>1</v>
      </c>
      <c r="AF193">
        <v>27</v>
      </c>
      <c r="AG193">
        <v>170</v>
      </c>
      <c r="AI193">
        <v>0</v>
      </c>
      <c r="AJ193">
        <v>0</v>
      </c>
      <c r="AK193">
        <v>68.829999999999984</v>
      </c>
      <c r="AL193">
        <v>0</v>
      </c>
      <c r="AM193">
        <v>0</v>
      </c>
      <c r="AN193">
        <v>0</v>
      </c>
      <c r="AO193">
        <v>7.919999999999999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14.339999999999996</v>
      </c>
      <c r="AV193">
        <v>14.339999999999996</v>
      </c>
    </row>
    <row r="194" spans="30:48" x14ac:dyDescent="0.2">
      <c r="AD194" t="s">
        <v>261</v>
      </c>
      <c r="AE194">
        <v>2</v>
      </c>
      <c r="AF194">
        <v>1</v>
      </c>
      <c r="AG194">
        <v>10</v>
      </c>
      <c r="AI194">
        <v>0</v>
      </c>
      <c r="AJ194">
        <v>0</v>
      </c>
      <c r="AK194">
        <v>0</v>
      </c>
      <c r="AL194">
        <v>1.44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0.2</v>
      </c>
      <c r="AS194">
        <v>0</v>
      </c>
      <c r="AT194">
        <v>0</v>
      </c>
      <c r="AU194">
        <v>0.3</v>
      </c>
      <c r="AV194">
        <v>0.3</v>
      </c>
    </row>
    <row r="195" spans="30:48" x14ac:dyDescent="0.2">
      <c r="AD195" t="s">
        <v>262</v>
      </c>
      <c r="AE195">
        <v>2</v>
      </c>
      <c r="AF195">
        <v>2</v>
      </c>
      <c r="AG195">
        <v>15</v>
      </c>
      <c r="AI195">
        <v>0</v>
      </c>
      <c r="AJ195">
        <v>0</v>
      </c>
      <c r="AK195">
        <v>0</v>
      </c>
      <c r="AL195">
        <v>3.17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0.4</v>
      </c>
      <c r="AS195">
        <v>0</v>
      </c>
      <c r="AT195">
        <v>0</v>
      </c>
      <c r="AU195">
        <v>0.66</v>
      </c>
      <c r="AV195">
        <v>0.66</v>
      </c>
    </row>
    <row r="196" spans="30:48" x14ac:dyDescent="0.2">
      <c r="AD196" t="s">
        <v>263</v>
      </c>
      <c r="AE196">
        <v>2</v>
      </c>
      <c r="AF196">
        <v>3</v>
      </c>
      <c r="AG196">
        <v>20</v>
      </c>
      <c r="AI196">
        <v>0</v>
      </c>
      <c r="AJ196">
        <v>0</v>
      </c>
      <c r="AK196">
        <v>0</v>
      </c>
      <c r="AL196">
        <v>4.6100000000000003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0.6</v>
      </c>
      <c r="AS196">
        <v>0</v>
      </c>
      <c r="AT196">
        <v>0</v>
      </c>
      <c r="AU196">
        <v>0.96</v>
      </c>
      <c r="AV196">
        <v>0.96</v>
      </c>
    </row>
    <row r="197" spans="30:48" x14ac:dyDescent="0.2">
      <c r="AD197" t="s">
        <v>264</v>
      </c>
      <c r="AE197">
        <v>2</v>
      </c>
      <c r="AF197">
        <v>4</v>
      </c>
      <c r="AG197">
        <v>25</v>
      </c>
      <c r="AI197">
        <v>0</v>
      </c>
      <c r="AJ197">
        <v>0</v>
      </c>
      <c r="AK197">
        <v>0</v>
      </c>
      <c r="AL197">
        <v>6.05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0.8</v>
      </c>
      <c r="AS197">
        <v>0</v>
      </c>
      <c r="AT197">
        <v>0</v>
      </c>
      <c r="AU197">
        <v>1.26</v>
      </c>
      <c r="AV197">
        <v>1.26</v>
      </c>
    </row>
    <row r="198" spans="30:48" x14ac:dyDescent="0.2">
      <c r="AD198" t="s">
        <v>265</v>
      </c>
      <c r="AE198">
        <v>2</v>
      </c>
      <c r="AF198">
        <v>5</v>
      </c>
      <c r="AG198">
        <v>30</v>
      </c>
      <c r="AI198">
        <v>0</v>
      </c>
      <c r="AJ198">
        <v>0</v>
      </c>
      <c r="AK198">
        <v>0</v>
      </c>
      <c r="AL198">
        <v>8.2100000000000009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1</v>
      </c>
      <c r="AS198">
        <v>0</v>
      </c>
      <c r="AT198">
        <v>0</v>
      </c>
      <c r="AU198">
        <v>1.71</v>
      </c>
      <c r="AV198">
        <v>1.71</v>
      </c>
    </row>
    <row r="199" spans="30:48" x14ac:dyDescent="0.2">
      <c r="AD199" t="s">
        <v>266</v>
      </c>
      <c r="AE199">
        <v>2</v>
      </c>
      <c r="AF199">
        <v>6</v>
      </c>
      <c r="AG199">
        <v>35</v>
      </c>
      <c r="AI199">
        <v>0</v>
      </c>
      <c r="AJ199">
        <v>0</v>
      </c>
      <c r="AK199">
        <v>0</v>
      </c>
      <c r="AL199">
        <v>9.94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1.2</v>
      </c>
      <c r="AS199">
        <v>0</v>
      </c>
      <c r="AT199">
        <v>0</v>
      </c>
      <c r="AU199">
        <v>2.0699999999999998</v>
      </c>
      <c r="AV199">
        <v>2.0699999999999998</v>
      </c>
    </row>
    <row r="200" spans="30:48" x14ac:dyDescent="0.2">
      <c r="AD200" t="s">
        <v>267</v>
      </c>
      <c r="AE200">
        <v>2</v>
      </c>
      <c r="AF200">
        <v>7</v>
      </c>
      <c r="AG200">
        <v>40</v>
      </c>
      <c r="AI200">
        <v>0</v>
      </c>
      <c r="AJ200">
        <v>0</v>
      </c>
      <c r="AK200">
        <v>0</v>
      </c>
      <c r="AL200">
        <v>11.66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1.4</v>
      </c>
      <c r="AS200">
        <v>0</v>
      </c>
      <c r="AT200">
        <v>0</v>
      </c>
      <c r="AU200">
        <v>2.4300000000000002</v>
      </c>
      <c r="AV200">
        <v>2.4300000000000002</v>
      </c>
    </row>
    <row r="201" spans="30:48" x14ac:dyDescent="0.2">
      <c r="AD201" t="s">
        <v>268</v>
      </c>
      <c r="AE201">
        <v>2</v>
      </c>
      <c r="AF201">
        <v>8</v>
      </c>
      <c r="AG201">
        <v>45</v>
      </c>
      <c r="AI201">
        <v>0</v>
      </c>
      <c r="AJ201">
        <v>0</v>
      </c>
      <c r="AK201">
        <v>0</v>
      </c>
      <c r="AL201">
        <v>13.39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1.6</v>
      </c>
      <c r="AS201">
        <v>0</v>
      </c>
      <c r="AT201">
        <v>0</v>
      </c>
      <c r="AU201">
        <v>2.79</v>
      </c>
      <c r="AV201">
        <v>2.79</v>
      </c>
    </row>
    <row r="202" spans="30:48" x14ac:dyDescent="0.2">
      <c r="AD202" t="s">
        <v>269</v>
      </c>
      <c r="AE202">
        <v>2</v>
      </c>
      <c r="AF202">
        <v>9</v>
      </c>
      <c r="AG202">
        <v>50</v>
      </c>
      <c r="AI202">
        <v>0</v>
      </c>
      <c r="AJ202">
        <v>0</v>
      </c>
      <c r="AK202">
        <v>0</v>
      </c>
      <c r="AL202">
        <v>15.98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1.8</v>
      </c>
      <c r="AS202">
        <v>0</v>
      </c>
      <c r="AT202">
        <v>0</v>
      </c>
      <c r="AU202">
        <v>3.33</v>
      </c>
      <c r="AV202">
        <v>3.33</v>
      </c>
    </row>
    <row r="203" spans="30:48" x14ac:dyDescent="0.2">
      <c r="AD203" t="s">
        <v>270</v>
      </c>
      <c r="AE203">
        <v>2</v>
      </c>
      <c r="AF203">
        <v>10</v>
      </c>
      <c r="AG203">
        <v>55</v>
      </c>
      <c r="AI203">
        <v>0</v>
      </c>
      <c r="AJ203">
        <v>0</v>
      </c>
      <c r="AK203">
        <v>0</v>
      </c>
      <c r="AL203">
        <v>18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2</v>
      </c>
      <c r="AS203">
        <v>0</v>
      </c>
      <c r="AT203">
        <v>0</v>
      </c>
      <c r="AU203">
        <v>3.75</v>
      </c>
      <c r="AV203">
        <v>3.75</v>
      </c>
    </row>
    <row r="204" spans="30:48" x14ac:dyDescent="0.2">
      <c r="AD204" t="s">
        <v>271</v>
      </c>
      <c r="AE204">
        <v>2</v>
      </c>
      <c r="AF204">
        <v>11</v>
      </c>
      <c r="AG204">
        <v>60</v>
      </c>
      <c r="AI204">
        <v>0</v>
      </c>
      <c r="AJ204">
        <v>0</v>
      </c>
      <c r="AK204">
        <v>0</v>
      </c>
      <c r="AL204">
        <v>20.02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2.2000000000000002</v>
      </c>
      <c r="AS204">
        <v>0</v>
      </c>
      <c r="AT204">
        <v>0</v>
      </c>
      <c r="AU204">
        <v>4.17</v>
      </c>
      <c r="AV204">
        <v>4.17</v>
      </c>
    </row>
    <row r="205" spans="30:48" x14ac:dyDescent="0.2">
      <c r="AD205" t="s">
        <v>272</v>
      </c>
      <c r="AE205">
        <v>2</v>
      </c>
      <c r="AF205">
        <v>12</v>
      </c>
      <c r="AG205">
        <v>65</v>
      </c>
      <c r="AI205">
        <v>0</v>
      </c>
      <c r="AJ205">
        <v>0</v>
      </c>
      <c r="AK205">
        <v>0</v>
      </c>
      <c r="AL205">
        <v>22.03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2.4</v>
      </c>
      <c r="AS205">
        <v>0</v>
      </c>
      <c r="AT205">
        <v>0</v>
      </c>
      <c r="AU205">
        <v>4.59</v>
      </c>
      <c r="AV205">
        <v>4.59</v>
      </c>
    </row>
    <row r="206" spans="30:48" x14ac:dyDescent="0.2">
      <c r="AD206" t="s">
        <v>273</v>
      </c>
      <c r="AE206">
        <v>2</v>
      </c>
      <c r="AF206">
        <v>13</v>
      </c>
      <c r="AG206">
        <v>70</v>
      </c>
      <c r="AI206">
        <v>0</v>
      </c>
      <c r="AJ206">
        <v>0</v>
      </c>
      <c r="AK206">
        <v>0</v>
      </c>
      <c r="AL206">
        <v>24.05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2.6</v>
      </c>
      <c r="AS206">
        <v>0</v>
      </c>
      <c r="AT206">
        <v>0</v>
      </c>
      <c r="AU206">
        <v>5.01</v>
      </c>
      <c r="AV206">
        <v>5.01</v>
      </c>
    </row>
    <row r="207" spans="30:48" x14ac:dyDescent="0.2">
      <c r="AD207" t="s">
        <v>274</v>
      </c>
      <c r="AE207">
        <v>2</v>
      </c>
      <c r="AF207">
        <v>14</v>
      </c>
      <c r="AG207">
        <v>75</v>
      </c>
      <c r="AI207">
        <v>0</v>
      </c>
      <c r="AJ207">
        <v>0</v>
      </c>
      <c r="AK207">
        <v>0</v>
      </c>
      <c r="AL207">
        <v>26.06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2.8</v>
      </c>
      <c r="AS207">
        <v>0</v>
      </c>
      <c r="AT207">
        <v>0</v>
      </c>
      <c r="AU207">
        <v>5.43</v>
      </c>
      <c r="AV207">
        <v>5.43</v>
      </c>
    </row>
    <row r="208" spans="30:48" x14ac:dyDescent="0.2">
      <c r="AD208" t="s">
        <v>275</v>
      </c>
      <c r="AE208">
        <v>2</v>
      </c>
      <c r="AF208">
        <v>15</v>
      </c>
      <c r="AG208">
        <v>80</v>
      </c>
      <c r="AI208">
        <v>0</v>
      </c>
      <c r="AJ208">
        <v>0</v>
      </c>
      <c r="AK208">
        <v>0</v>
      </c>
      <c r="AL208">
        <v>29.09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3</v>
      </c>
      <c r="AS208">
        <v>0</v>
      </c>
      <c r="AT208">
        <v>0</v>
      </c>
      <c r="AU208">
        <v>6.06</v>
      </c>
      <c r="AV208">
        <v>6.06</v>
      </c>
    </row>
    <row r="209" spans="30:48" x14ac:dyDescent="0.2">
      <c r="AD209" t="s">
        <v>276</v>
      </c>
      <c r="AE209">
        <v>2</v>
      </c>
      <c r="AF209">
        <v>16</v>
      </c>
      <c r="AG209">
        <v>85</v>
      </c>
      <c r="AI209">
        <v>0</v>
      </c>
      <c r="AJ209">
        <v>0</v>
      </c>
      <c r="AK209">
        <v>0</v>
      </c>
      <c r="AL209">
        <v>31.39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3.2</v>
      </c>
      <c r="AS209">
        <v>0</v>
      </c>
      <c r="AT209">
        <v>0</v>
      </c>
      <c r="AU209">
        <v>6.54</v>
      </c>
      <c r="AV209">
        <v>6.54</v>
      </c>
    </row>
    <row r="210" spans="30:48" x14ac:dyDescent="0.2">
      <c r="AD210" t="s">
        <v>277</v>
      </c>
      <c r="AE210">
        <v>2</v>
      </c>
      <c r="AF210">
        <v>17</v>
      </c>
      <c r="AG210">
        <v>90</v>
      </c>
      <c r="AI210">
        <v>0</v>
      </c>
      <c r="AJ210">
        <v>0</v>
      </c>
      <c r="AK210">
        <v>0</v>
      </c>
      <c r="AL210">
        <v>33.700000000000003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3.4</v>
      </c>
      <c r="AS210">
        <v>0</v>
      </c>
      <c r="AT210">
        <v>0</v>
      </c>
      <c r="AU210">
        <v>7.02</v>
      </c>
      <c r="AV210">
        <v>7.02</v>
      </c>
    </row>
    <row r="211" spans="30:48" x14ac:dyDescent="0.2">
      <c r="AD211" t="s">
        <v>278</v>
      </c>
      <c r="AE211">
        <v>2</v>
      </c>
      <c r="AF211">
        <v>18</v>
      </c>
      <c r="AG211">
        <v>95</v>
      </c>
      <c r="AI211">
        <v>0</v>
      </c>
      <c r="AJ211">
        <v>0</v>
      </c>
      <c r="AK211">
        <v>0</v>
      </c>
      <c r="AL211">
        <v>36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3.6</v>
      </c>
      <c r="AS211">
        <v>0</v>
      </c>
      <c r="AT211">
        <v>0</v>
      </c>
      <c r="AU211">
        <v>7.5</v>
      </c>
      <c r="AV211">
        <v>7.5</v>
      </c>
    </row>
    <row r="212" spans="30:48" x14ac:dyDescent="0.2">
      <c r="AD212" t="s">
        <v>279</v>
      </c>
      <c r="AE212">
        <v>2</v>
      </c>
      <c r="AF212">
        <v>19</v>
      </c>
      <c r="AG212">
        <v>100</v>
      </c>
      <c r="AI212">
        <v>0</v>
      </c>
      <c r="AJ212">
        <v>0</v>
      </c>
      <c r="AK212">
        <v>0</v>
      </c>
      <c r="AL212">
        <v>38.299999999999997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3.8</v>
      </c>
      <c r="AS212">
        <v>0</v>
      </c>
      <c r="AT212">
        <v>0</v>
      </c>
      <c r="AU212">
        <v>7.98</v>
      </c>
      <c r="AV212">
        <v>7.98</v>
      </c>
    </row>
    <row r="213" spans="30:48" x14ac:dyDescent="0.2">
      <c r="AD213" t="s">
        <v>280</v>
      </c>
      <c r="AE213">
        <v>2</v>
      </c>
      <c r="AF213">
        <v>20</v>
      </c>
      <c r="AG213">
        <v>105</v>
      </c>
      <c r="AI213">
        <v>0</v>
      </c>
      <c r="AJ213">
        <v>0</v>
      </c>
      <c r="AK213">
        <v>0</v>
      </c>
      <c r="AL213">
        <v>40.61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4</v>
      </c>
      <c r="AS213">
        <v>0</v>
      </c>
      <c r="AT213">
        <v>0</v>
      </c>
      <c r="AU213">
        <v>8.4600000000000009</v>
      </c>
      <c r="AV213">
        <v>8.4600000000000009</v>
      </c>
    </row>
    <row r="214" spans="30:48" x14ac:dyDescent="0.2">
      <c r="AD214" t="s">
        <v>281</v>
      </c>
      <c r="AE214">
        <v>2</v>
      </c>
      <c r="AF214">
        <v>21</v>
      </c>
      <c r="AG214">
        <v>110</v>
      </c>
      <c r="AI214">
        <v>0</v>
      </c>
      <c r="AJ214">
        <v>0</v>
      </c>
      <c r="AK214">
        <v>0</v>
      </c>
      <c r="AL214">
        <v>42.91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4.2</v>
      </c>
      <c r="AS214">
        <v>0</v>
      </c>
      <c r="AT214">
        <v>0</v>
      </c>
      <c r="AU214">
        <v>8.94</v>
      </c>
      <c r="AV214">
        <v>8.94</v>
      </c>
    </row>
    <row r="215" spans="30:48" x14ac:dyDescent="0.2">
      <c r="AD215" t="s">
        <v>282</v>
      </c>
      <c r="AE215">
        <v>2</v>
      </c>
      <c r="AF215">
        <v>22</v>
      </c>
      <c r="AG215">
        <v>120</v>
      </c>
      <c r="AI215">
        <v>0</v>
      </c>
      <c r="AJ215">
        <v>0</v>
      </c>
      <c r="AK215">
        <v>0</v>
      </c>
      <c r="AL215">
        <v>47.23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4.5999999999999996</v>
      </c>
      <c r="AS215">
        <v>0</v>
      </c>
      <c r="AT215">
        <v>0</v>
      </c>
      <c r="AU215">
        <v>9.84</v>
      </c>
      <c r="AV215">
        <v>9.84</v>
      </c>
    </row>
    <row r="216" spans="30:48" x14ac:dyDescent="0.2">
      <c r="AD216" t="s">
        <v>283</v>
      </c>
      <c r="AE216">
        <v>2</v>
      </c>
      <c r="AF216">
        <v>23</v>
      </c>
      <c r="AG216">
        <v>130</v>
      </c>
      <c r="AI216">
        <v>0</v>
      </c>
      <c r="AJ216">
        <v>0</v>
      </c>
      <c r="AK216">
        <v>0</v>
      </c>
      <c r="AL216">
        <v>51.55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5</v>
      </c>
      <c r="AS216">
        <v>0</v>
      </c>
      <c r="AT216">
        <v>0</v>
      </c>
      <c r="AU216">
        <v>10.74</v>
      </c>
      <c r="AV216">
        <v>10.74</v>
      </c>
    </row>
    <row r="217" spans="30:48" x14ac:dyDescent="0.2">
      <c r="AD217" t="s">
        <v>284</v>
      </c>
      <c r="AE217">
        <v>2</v>
      </c>
      <c r="AF217">
        <v>24</v>
      </c>
      <c r="AG217">
        <v>140</v>
      </c>
      <c r="AI217">
        <v>0</v>
      </c>
      <c r="AJ217">
        <v>0</v>
      </c>
      <c r="AK217">
        <v>0</v>
      </c>
      <c r="AL217">
        <v>55.87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5.4</v>
      </c>
      <c r="AS217">
        <v>0</v>
      </c>
      <c r="AT217">
        <v>0</v>
      </c>
      <c r="AU217">
        <v>11.64</v>
      </c>
      <c r="AV217">
        <v>11.64</v>
      </c>
    </row>
    <row r="218" spans="30:48" x14ac:dyDescent="0.2">
      <c r="AD218" t="s">
        <v>285</v>
      </c>
      <c r="AE218">
        <v>2</v>
      </c>
      <c r="AF218">
        <v>25</v>
      </c>
      <c r="AG218">
        <v>150</v>
      </c>
      <c r="AI218">
        <v>0</v>
      </c>
      <c r="AJ218">
        <v>0</v>
      </c>
      <c r="AK218">
        <v>0</v>
      </c>
      <c r="AL218">
        <v>60.19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5.8</v>
      </c>
      <c r="AS218">
        <v>0</v>
      </c>
      <c r="AT218">
        <v>0</v>
      </c>
      <c r="AU218">
        <v>12.54</v>
      </c>
      <c r="AV218">
        <v>12.54</v>
      </c>
    </row>
    <row r="219" spans="30:48" x14ac:dyDescent="0.2">
      <c r="AD219" t="s">
        <v>286</v>
      </c>
      <c r="AE219">
        <v>2</v>
      </c>
      <c r="AF219">
        <v>26</v>
      </c>
      <c r="AG219">
        <v>160</v>
      </c>
      <c r="AI219">
        <v>0</v>
      </c>
      <c r="AJ219">
        <v>0</v>
      </c>
      <c r="AK219">
        <v>0</v>
      </c>
      <c r="AL219">
        <v>64.509999999999991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6.1999999999999993</v>
      </c>
      <c r="AS219">
        <v>0</v>
      </c>
      <c r="AT219">
        <v>0</v>
      </c>
      <c r="AU219">
        <v>13.439999999999998</v>
      </c>
      <c r="AV219">
        <v>13.439999999999998</v>
      </c>
    </row>
    <row r="220" spans="30:48" x14ac:dyDescent="0.2">
      <c r="AD220" t="s">
        <v>287</v>
      </c>
      <c r="AE220">
        <v>2</v>
      </c>
      <c r="AF220">
        <v>27</v>
      </c>
      <c r="AG220">
        <v>170</v>
      </c>
      <c r="AI220">
        <v>0</v>
      </c>
      <c r="AJ220">
        <v>0</v>
      </c>
      <c r="AK220">
        <v>0</v>
      </c>
      <c r="AL220">
        <v>68.829999999999984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6.5999999999999988</v>
      </c>
      <c r="AS220">
        <v>0</v>
      </c>
      <c r="AT220">
        <v>0</v>
      </c>
      <c r="AU220">
        <v>14.339999999999996</v>
      </c>
      <c r="AV220">
        <v>14.339999999999996</v>
      </c>
    </row>
    <row r="221" spans="30:48" x14ac:dyDescent="0.2">
      <c r="AD221" t="s">
        <v>288</v>
      </c>
      <c r="AE221">
        <v>3</v>
      </c>
      <c r="AF221">
        <v>1</v>
      </c>
      <c r="AG221">
        <v>10</v>
      </c>
      <c r="AI221">
        <v>7.2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0.2</v>
      </c>
      <c r="AR221">
        <v>0</v>
      </c>
      <c r="AS221">
        <v>0</v>
      </c>
      <c r="AT221">
        <v>0</v>
      </c>
      <c r="AU221">
        <v>0.3</v>
      </c>
      <c r="AV221">
        <v>0.3</v>
      </c>
    </row>
    <row r="222" spans="30:48" x14ac:dyDescent="0.2">
      <c r="AD222" t="s">
        <v>289</v>
      </c>
      <c r="AE222">
        <v>3</v>
      </c>
      <c r="AF222">
        <v>2</v>
      </c>
      <c r="AG222">
        <v>15</v>
      </c>
      <c r="AI222">
        <v>15.84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0.4</v>
      </c>
      <c r="AR222">
        <v>0</v>
      </c>
      <c r="AS222">
        <v>0</v>
      </c>
      <c r="AT222">
        <v>0</v>
      </c>
      <c r="AU222">
        <v>0.66</v>
      </c>
      <c r="AV222">
        <v>0.66</v>
      </c>
    </row>
    <row r="223" spans="30:48" x14ac:dyDescent="0.2">
      <c r="AD223" t="s">
        <v>290</v>
      </c>
      <c r="AE223">
        <v>3</v>
      </c>
      <c r="AF223">
        <v>3</v>
      </c>
      <c r="AG223">
        <v>20</v>
      </c>
      <c r="AI223">
        <v>23.04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0.6</v>
      </c>
      <c r="AR223">
        <v>0</v>
      </c>
      <c r="AS223">
        <v>0</v>
      </c>
      <c r="AT223">
        <v>0</v>
      </c>
      <c r="AU223">
        <v>0.96</v>
      </c>
      <c r="AV223">
        <v>0.96</v>
      </c>
    </row>
    <row r="224" spans="30:48" x14ac:dyDescent="0.2">
      <c r="AD224" t="s">
        <v>291</v>
      </c>
      <c r="AE224">
        <v>3</v>
      </c>
      <c r="AF224">
        <v>4</v>
      </c>
      <c r="AG224">
        <v>25</v>
      </c>
      <c r="AI224">
        <v>30.24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0.8</v>
      </c>
      <c r="AR224">
        <v>0</v>
      </c>
      <c r="AS224">
        <v>0</v>
      </c>
      <c r="AT224">
        <v>0</v>
      </c>
      <c r="AU224">
        <v>1.26</v>
      </c>
      <c r="AV224">
        <v>1.26</v>
      </c>
    </row>
    <row r="225" spans="30:48" x14ac:dyDescent="0.2">
      <c r="AD225" t="s">
        <v>292</v>
      </c>
      <c r="AE225">
        <v>3</v>
      </c>
      <c r="AF225">
        <v>5</v>
      </c>
      <c r="AG225">
        <v>30</v>
      </c>
      <c r="AI225">
        <v>41.04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0</v>
      </c>
      <c r="AS225">
        <v>0</v>
      </c>
      <c r="AT225">
        <v>0</v>
      </c>
      <c r="AU225">
        <v>1.71</v>
      </c>
      <c r="AV225">
        <v>1.71</v>
      </c>
    </row>
    <row r="226" spans="30:48" x14ac:dyDescent="0.2">
      <c r="AD226" t="s">
        <v>293</v>
      </c>
      <c r="AE226">
        <v>3</v>
      </c>
      <c r="AF226">
        <v>6</v>
      </c>
      <c r="AG226">
        <v>35</v>
      </c>
      <c r="AI226">
        <v>49.68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1.2</v>
      </c>
      <c r="AR226">
        <v>0</v>
      </c>
      <c r="AS226">
        <v>0</v>
      </c>
      <c r="AT226">
        <v>0</v>
      </c>
      <c r="AU226">
        <v>2.0699999999999998</v>
      </c>
      <c r="AV226">
        <v>2.0699999999999998</v>
      </c>
    </row>
    <row r="227" spans="30:48" x14ac:dyDescent="0.2">
      <c r="AD227" t="s">
        <v>294</v>
      </c>
      <c r="AE227">
        <v>3</v>
      </c>
      <c r="AF227">
        <v>7</v>
      </c>
      <c r="AG227">
        <v>40</v>
      </c>
      <c r="AI227">
        <v>58.32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1.4</v>
      </c>
      <c r="AR227">
        <v>0</v>
      </c>
      <c r="AS227">
        <v>0</v>
      </c>
      <c r="AT227">
        <v>0</v>
      </c>
      <c r="AU227">
        <v>2.4300000000000002</v>
      </c>
      <c r="AV227">
        <v>2.4300000000000002</v>
      </c>
    </row>
    <row r="228" spans="30:48" x14ac:dyDescent="0.2">
      <c r="AD228" t="s">
        <v>295</v>
      </c>
      <c r="AE228">
        <v>3</v>
      </c>
      <c r="AF228">
        <v>8</v>
      </c>
      <c r="AG228">
        <v>45</v>
      </c>
      <c r="AI228">
        <v>66.959999999999994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1.6</v>
      </c>
      <c r="AR228">
        <v>0</v>
      </c>
      <c r="AS228">
        <v>0</v>
      </c>
      <c r="AT228">
        <v>0</v>
      </c>
      <c r="AU228">
        <v>2.79</v>
      </c>
      <c r="AV228">
        <v>2.79</v>
      </c>
    </row>
    <row r="229" spans="30:48" x14ac:dyDescent="0.2">
      <c r="AD229" t="s">
        <v>296</v>
      </c>
      <c r="AE229">
        <v>3</v>
      </c>
      <c r="AF229">
        <v>9</v>
      </c>
      <c r="AG229">
        <v>50</v>
      </c>
      <c r="AI229">
        <v>79.92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1.8</v>
      </c>
      <c r="AR229">
        <v>0</v>
      </c>
      <c r="AS229">
        <v>0</v>
      </c>
      <c r="AT229">
        <v>0</v>
      </c>
      <c r="AU229">
        <v>3.33</v>
      </c>
      <c r="AV229">
        <v>3.33</v>
      </c>
    </row>
    <row r="230" spans="30:48" x14ac:dyDescent="0.2">
      <c r="AD230" t="s">
        <v>297</v>
      </c>
      <c r="AE230">
        <v>3</v>
      </c>
      <c r="AF230">
        <v>10</v>
      </c>
      <c r="AG230">
        <v>55</v>
      </c>
      <c r="AI230">
        <v>90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2</v>
      </c>
      <c r="AR230">
        <v>0</v>
      </c>
      <c r="AS230">
        <v>0</v>
      </c>
      <c r="AT230">
        <v>0</v>
      </c>
      <c r="AU230">
        <v>3.75</v>
      </c>
      <c r="AV230">
        <v>3.75</v>
      </c>
    </row>
    <row r="231" spans="30:48" x14ac:dyDescent="0.2">
      <c r="AD231" t="s">
        <v>298</v>
      </c>
      <c r="AE231">
        <v>3</v>
      </c>
      <c r="AF231">
        <v>11</v>
      </c>
      <c r="AG231">
        <v>60</v>
      </c>
      <c r="AI231">
        <v>100.08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2.2000000000000002</v>
      </c>
      <c r="AR231">
        <v>0</v>
      </c>
      <c r="AS231">
        <v>0</v>
      </c>
      <c r="AT231">
        <v>0</v>
      </c>
      <c r="AU231">
        <v>4.17</v>
      </c>
      <c r="AV231">
        <v>4.17</v>
      </c>
    </row>
    <row r="232" spans="30:48" x14ac:dyDescent="0.2">
      <c r="AD232" t="s">
        <v>299</v>
      </c>
      <c r="AE232">
        <v>3</v>
      </c>
      <c r="AF232">
        <v>12</v>
      </c>
      <c r="AG232">
        <v>65</v>
      </c>
      <c r="AI232">
        <v>110.16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2.4</v>
      </c>
      <c r="AR232">
        <v>0</v>
      </c>
      <c r="AS232">
        <v>0</v>
      </c>
      <c r="AT232">
        <v>0</v>
      </c>
      <c r="AU232">
        <v>4.59</v>
      </c>
      <c r="AV232">
        <v>4.59</v>
      </c>
    </row>
    <row r="233" spans="30:48" x14ac:dyDescent="0.2">
      <c r="AD233" t="s">
        <v>300</v>
      </c>
      <c r="AE233">
        <v>3</v>
      </c>
      <c r="AF233">
        <v>13</v>
      </c>
      <c r="AG233">
        <v>70</v>
      </c>
      <c r="AI233">
        <v>120.24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2.6</v>
      </c>
      <c r="AR233">
        <v>0</v>
      </c>
      <c r="AS233">
        <v>0</v>
      </c>
      <c r="AT233">
        <v>0</v>
      </c>
      <c r="AU233">
        <v>5.01</v>
      </c>
      <c r="AV233">
        <v>5.01</v>
      </c>
    </row>
    <row r="234" spans="30:48" x14ac:dyDescent="0.2">
      <c r="AD234" t="s">
        <v>301</v>
      </c>
      <c r="AE234">
        <v>3</v>
      </c>
      <c r="AF234">
        <v>14</v>
      </c>
      <c r="AG234">
        <v>75</v>
      </c>
      <c r="AI234">
        <v>130.32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2.8</v>
      </c>
      <c r="AR234">
        <v>0</v>
      </c>
      <c r="AS234">
        <v>0</v>
      </c>
      <c r="AT234">
        <v>0</v>
      </c>
      <c r="AU234">
        <v>5.43</v>
      </c>
      <c r="AV234">
        <v>5.43</v>
      </c>
    </row>
    <row r="235" spans="30:48" x14ac:dyDescent="0.2">
      <c r="AD235" t="s">
        <v>302</v>
      </c>
      <c r="AE235">
        <v>3</v>
      </c>
      <c r="AF235">
        <v>15</v>
      </c>
      <c r="AG235">
        <v>80</v>
      </c>
      <c r="AI235">
        <v>145.44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3</v>
      </c>
      <c r="AR235">
        <v>0</v>
      </c>
      <c r="AS235">
        <v>0</v>
      </c>
      <c r="AT235">
        <v>0</v>
      </c>
      <c r="AU235">
        <v>6.06</v>
      </c>
      <c r="AV235">
        <v>6.06</v>
      </c>
    </row>
    <row r="236" spans="30:48" x14ac:dyDescent="0.2">
      <c r="AD236" t="s">
        <v>303</v>
      </c>
      <c r="AE236">
        <v>3</v>
      </c>
      <c r="AF236">
        <v>16</v>
      </c>
      <c r="AG236">
        <v>85</v>
      </c>
      <c r="AI236">
        <v>156.96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3.2</v>
      </c>
      <c r="AR236">
        <v>0</v>
      </c>
      <c r="AS236">
        <v>0</v>
      </c>
      <c r="AT236">
        <v>0</v>
      </c>
      <c r="AU236">
        <v>6.54</v>
      </c>
      <c r="AV236">
        <v>6.54</v>
      </c>
    </row>
    <row r="237" spans="30:48" x14ac:dyDescent="0.2">
      <c r="AD237" t="s">
        <v>304</v>
      </c>
      <c r="AE237">
        <v>3</v>
      </c>
      <c r="AF237">
        <v>17</v>
      </c>
      <c r="AG237">
        <v>90</v>
      </c>
      <c r="AI237">
        <v>168.48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3.4</v>
      </c>
      <c r="AR237">
        <v>0</v>
      </c>
      <c r="AS237">
        <v>0</v>
      </c>
      <c r="AT237">
        <v>0</v>
      </c>
      <c r="AU237">
        <v>7.02</v>
      </c>
      <c r="AV237">
        <v>7.02</v>
      </c>
    </row>
    <row r="238" spans="30:48" x14ac:dyDescent="0.2">
      <c r="AD238" t="s">
        <v>305</v>
      </c>
      <c r="AE238">
        <v>3</v>
      </c>
      <c r="AF238">
        <v>18</v>
      </c>
      <c r="AG238">
        <v>95</v>
      </c>
      <c r="AI238">
        <v>180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3.6</v>
      </c>
      <c r="AR238">
        <v>0</v>
      </c>
      <c r="AS238">
        <v>0</v>
      </c>
      <c r="AT238">
        <v>0</v>
      </c>
      <c r="AU238">
        <v>7.5</v>
      </c>
      <c r="AV238">
        <v>7.5</v>
      </c>
    </row>
    <row r="239" spans="30:48" x14ac:dyDescent="0.2">
      <c r="AD239" t="s">
        <v>306</v>
      </c>
      <c r="AE239">
        <v>3</v>
      </c>
      <c r="AF239">
        <v>19</v>
      </c>
      <c r="AG239">
        <v>100</v>
      </c>
      <c r="AI239">
        <v>191.52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3.8</v>
      </c>
      <c r="AR239">
        <v>0</v>
      </c>
      <c r="AS239">
        <v>0</v>
      </c>
      <c r="AT239">
        <v>0</v>
      </c>
      <c r="AU239">
        <v>7.98</v>
      </c>
      <c r="AV239">
        <v>7.98</v>
      </c>
    </row>
    <row r="240" spans="30:48" x14ac:dyDescent="0.2">
      <c r="AD240" t="s">
        <v>307</v>
      </c>
      <c r="AE240">
        <v>3</v>
      </c>
      <c r="AF240">
        <v>20</v>
      </c>
      <c r="AG240">
        <v>105</v>
      </c>
      <c r="AI240">
        <v>203.04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4</v>
      </c>
      <c r="AR240">
        <v>0</v>
      </c>
      <c r="AS240">
        <v>0</v>
      </c>
      <c r="AT240">
        <v>0</v>
      </c>
      <c r="AU240">
        <v>8.4600000000000009</v>
      </c>
      <c r="AV240">
        <v>8.4600000000000009</v>
      </c>
    </row>
    <row r="241" spans="30:48" x14ac:dyDescent="0.2">
      <c r="AD241" t="s">
        <v>308</v>
      </c>
      <c r="AE241">
        <v>3</v>
      </c>
      <c r="AF241">
        <v>21</v>
      </c>
      <c r="AG241">
        <v>110</v>
      </c>
      <c r="AI241">
        <v>214.56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4.2</v>
      </c>
      <c r="AR241">
        <v>0</v>
      </c>
      <c r="AS241">
        <v>0</v>
      </c>
      <c r="AT241">
        <v>0</v>
      </c>
      <c r="AU241">
        <v>8.94</v>
      </c>
      <c r="AV241">
        <v>8.94</v>
      </c>
    </row>
    <row r="242" spans="30:48" x14ac:dyDescent="0.2">
      <c r="AD242" t="s">
        <v>309</v>
      </c>
      <c r="AE242">
        <v>3</v>
      </c>
      <c r="AF242">
        <v>22</v>
      </c>
      <c r="AG242">
        <v>120</v>
      </c>
      <c r="AI242">
        <v>236.16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4.5999999999999996</v>
      </c>
      <c r="AR242">
        <v>0</v>
      </c>
      <c r="AS242">
        <v>0</v>
      </c>
      <c r="AT242">
        <v>0</v>
      </c>
      <c r="AU242">
        <v>9.84</v>
      </c>
      <c r="AV242">
        <v>9.84</v>
      </c>
    </row>
    <row r="243" spans="30:48" x14ac:dyDescent="0.2">
      <c r="AD243" t="s">
        <v>310</v>
      </c>
      <c r="AE243">
        <v>3</v>
      </c>
      <c r="AF243">
        <v>23</v>
      </c>
      <c r="AG243">
        <v>130</v>
      </c>
      <c r="AI243">
        <v>257.76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5</v>
      </c>
      <c r="AR243">
        <v>0</v>
      </c>
      <c r="AS243">
        <v>0</v>
      </c>
      <c r="AT243">
        <v>0</v>
      </c>
      <c r="AU243">
        <v>10.74</v>
      </c>
      <c r="AV243">
        <v>10.74</v>
      </c>
    </row>
    <row r="244" spans="30:48" x14ac:dyDescent="0.2">
      <c r="AD244" t="s">
        <v>311</v>
      </c>
      <c r="AE244">
        <v>3</v>
      </c>
      <c r="AF244">
        <v>24</v>
      </c>
      <c r="AG244">
        <v>140</v>
      </c>
      <c r="AI244">
        <v>279.36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5.4</v>
      </c>
      <c r="AR244">
        <v>0</v>
      </c>
      <c r="AS244">
        <v>0</v>
      </c>
      <c r="AT244">
        <v>0</v>
      </c>
      <c r="AU244">
        <v>11.64</v>
      </c>
      <c r="AV244">
        <v>11.64</v>
      </c>
    </row>
    <row r="245" spans="30:48" x14ac:dyDescent="0.2">
      <c r="AD245" t="s">
        <v>312</v>
      </c>
      <c r="AE245">
        <v>3</v>
      </c>
      <c r="AF245">
        <v>25</v>
      </c>
      <c r="AG245">
        <v>150</v>
      </c>
      <c r="AI245">
        <v>300.95999999999998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5.8</v>
      </c>
      <c r="AR245">
        <v>0</v>
      </c>
      <c r="AS245">
        <v>0</v>
      </c>
      <c r="AT245">
        <v>0</v>
      </c>
      <c r="AU245">
        <v>12.54</v>
      </c>
      <c r="AV245">
        <v>12.54</v>
      </c>
    </row>
    <row r="246" spans="30:48" x14ac:dyDescent="0.2">
      <c r="AD246" t="s">
        <v>313</v>
      </c>
      <c r="AE246">
        <v>3</v>
      </c>
      <c r="AF246">
        <v>26</v>
      </c>
      <c r="AG246">
        <v>160</v>
      </c>
      <c r="AI246">
        <v>322.55999999999995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6.1999999999999993</v>
      </c>
      <c r="AR246">
        <v>0</v>
      </c>
      <c r="AS246">
        <v>0</v>
      </c>
      <c r="AT246">
        <v>0</v>
      </c>
      <c r="AU246">
        <v>13.439999999999998</v>
      </c>
      <c r="AV246">
        <v>13.439999999999998</v>
      </c>
    </row>
    <row r="247" spans="30:48" x14ac:dyDescent="0.2">
      <c r="AD247" t="s">
        <v>314</v>
      </c>
      <c r="AE247">
        <v>3</v>
      </c>
      <c r="AF247">
        <v>27</v>
      </c>
      <c r="AG247">
        <v>170</v>
      </c>
      <c r="AI247">
        <v>344.15999999999991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6.5999999999999988</v>
      </c>
      <c r="AR247">
        <v>0</v>
      </c>
      <c r="AS247">
        <v>0</v>
      </c>
      <c r="AT247">
        <v>0</v>
      </c>
      <c r="AU247">
        <v>14.339999999999996</v>
      </c>
      <c r="AV247">
        <v>14.339999999999996</v>
      </c>
    </row>
    <row r="248" spans="30:48" x14ac:dyDescent="0.2">
      <c r="AD248" t="s">
        <v>315</v>
      </c>
      <c r="AE248">
        <v>4</v>
      </c>
      <c r="AF248">
        <v>1</v>
      </c>
      <c r="AG248">
        <v>10</v>
      </c>
      <c r="AI248">
        <v>5.76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0.2</v>
      </c>
      <c r="AQ248">
        <v>0</v>
      </c>
      <c r="AR248">
        <v>0</v>
      </c>
      <c r="AS248">
        <v>0</v>
      </c>
      <c r="AT248">
        <v>0</v>
      </c>
      <c r="AU248">
        <v>0.3</v>
      </c>
      <c r="AV248">
        <v>0.3</v>
      </c>
    </row>
    <row r="249" spans="30:48" x14ac:dyDescent="0.2">
      <c r="AD249" t="s">
        <v>316</v>
      </c>
      <c r="AE249">
        <v>4</v>
      </c>
      <c r="AF249">
        <v>2</v>
      </c>
      <c r="AG249">
        <v>15</v>
      </c>
      <c r="AI249">
        <v>12.67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0.4</v>
      </c>
      <c r="AQ249">
        <v>0</v>
      </c>
      <c r="AR249">
        <v>0</v>
      </c>
      <c r="AS249">
        <v>0</v>
      </c>
      <c r="AT249">
        <v>0</v>
      </c>
      <c r="AU249">
        <v>0.66</v>
      </c>
      <c r="AV249">
        <v>0.66</v>
      </c>
    </row>
    <row r="250" spans="30:48" x14ac:dyDescent="0.2">
      <c r="AD250" t="s">
        <v>317</v>
      </c>
      <c r="AE250">
        <v>4</v>
      </c>
      <c r="AF250">
        <v>3</v>
      </c>
      <c r="AG250">
        <v>20</v>
      </c>
      <c r="AI250">
        <v>18.43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0.6</v>
      </c>
      <c r="AQ250">
        <v>0</v>
      </c>
      <c r="AR250">
        <v>0</v>
      </c>
      <c r="AS250">
        <v>0</v>
      </c>
      <c r="AT250">
        <v>0</v>
      </c>
      <c r="AU250">
        <v>0.96</v>
      </c>
      <c r="AV250">
        <v>0.96</v>
      </c>
    </row>
    <row r="251" spans="30:48" x14ac:dyDescent="0.2">
      <c r="AD251" t="s">
        <v>318</v>
      </c>
      <c r="AE251">
        <v>4</v>
      </c>
      <c r="AF251">
        <v>4</v>
      </c>
      <c r="AG251">
        <v>25</v>
      </c>
      <c r="AI251">
        <v>24.19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0.8</v>
      </c>
      <c r="AQ251">
        <v>0</v>
      </c>
      <c r="AR251">
        <v>0</v>
      </c>
      <c r="AS251">
        <v>0</v>
      </c>
      <c r="AT251">
        <v>0</v>
      </c>
      <c r="AU251">
        <v>1.26</v>
      </c>
      <c r="AV251">
        <v>1.26</v>
      </c>
    </row>
    <row r="252" spans="30:48" x14ac:dyDescent="0.2">
      <c r="AD252" t="s">
        <v>319</v>
      </c>
      <c r="AE252">
        <v>4</v>
      </c>
      <c r="AF252">
        <v>5</v>
      </c>
      <c r="AG252">
        <v>30</v>
      </c>
      <c r="AI252">
        <v>32.83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1</v>
      </c>
      <c r="AQ252">
        <v>0</v>
      </c>
      <c r="AR252">
        <v>0</v>
      </c>
      <c r="AS252">
        <v>0</v>
      </c>
      <c r="AT252">
        <v>0</v>
      </c>
      <c r="AU252">
        <v>1.71</v>
      </c>
      <c r="AV252">
        <v>1.71</v>
      </c>
    </row>
    <row r="253" spans="30:48" x14ac:dyDescent="0.2">
      <c r="AD253" t="s">
        <v>320</v>
      </c>
      <c r="AE253">
        <v>4</v>
      </c>
      <c r="AF253">
        <v>6</v>
      </c>
      <c r="AG253">
        <v>35</v>
      </c>
      <c r="AI253">
        <v>39.74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1.2</v>
      </c>
      <c r="AQ253">
        <v>0</v>
      </c>
      <c r="AR253">
        <v>0</v>
      </c>
      <c r="AS253">
        <v>0</v>
      </c>
      <c r="AT253">
        <v>0</v>
      </c>
      <c r="AU253">
        <v>2.0699999999999998</v>
      </c>
      <c r="AV253">
        <v>2.0699999999999998</v>
      </c>
    </row>
    <row r="254" spans="30:48" x14ac:dyDescent="0.2">
      <c r="AD254" t="s">
        <v>321</v>
      </c>
      <c r="AE254">
        <v>4</v>
      </c>
      <c r="AF254">
        <v>7</v>
      </c>
      <c r="AG254">
        <v>40</v>
      </c>
      <c r="AI254">
        <v>46.66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1.4</v>
      </c>
      <c r="AQ254">
        <v>0</v>
      </c>
      <c r="AR254">
        <v>0</v>
      </c>
      <c r="AS254">
        <v>0</v>
      </c>
      <c r="AT254">
        <v>0</v>
      </c>
      <c r="AU254">
        <v>2.4300000000000002</v>
      </c>
      <c r="AV254">
        <v>2.4300000000000002</v>
      </c>
    </row>
    <row r="255" spans="30:48" x14ac:dyDescent="0.2">
      <c r="AD255" t="s">
        <v>322</v>
      </c>
      <c r="AE255">
        <v>4</v>
      </c>
      <c r="AF255">
        <v>8</v>
      </c>
      <c r="AG255">
        <v>45</v>
      </c>
      <c r="AI255">
        <v>53.57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1.6</v>
      </c>
      <c r="AQ255">
        <v>0</v>
      </c>
      <c r="AR255">
        <v>0</v>
      </c>
      <c r="AS255">
        <v>0</v>
      </c>
      <c r="AT255">
        <v>0</v>
      </c>
      <c r="AU255">
        <v>2.79</v>
      </c>
      <c r="AV255">
        <v>2.79</v>
      </c>
    </row>
    <row r="256" spans="30:48" x14ac:dyDescent="0.2">
      <c r="AD256" t="s">
        <v>323</v>
      </c>
      <c r="AE256">
        <v>4</v>
      </c>
      <c r="AF256">
        <v>9</v>
      </c>
      <c r="AG256">
        <v>50</v>
      </c>
      <c r="AI256">
        <v>63.94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1.8</v>
      </c>
      <c r="AQ256">
        <v>0</v>
      </c>
      <c r="AR256">
        <v>0</v>
      </c>
      <c r="AS256">
        <v>0</v>
      </c>
      <c r="AT256">
        <v>0</v>
      </c>
      <c r="AU256">
        <v>3.33</v>
      </c>
      <c r="AV256">
        <v>3.33</v>
      </c>
    </row>
    <row r="257" spans="30:48" x14ac:dyDescent="0.2">
      <c r="AD257" t="s">
        <v>324</v>
      </c>
      <c r="AE257">
        <v>4</v>
      </c>
      <c r="AF257">
        <v>10</v>
      </c>
      <c r="AG257">
        <v>55</v>
      </c>
      <c r="AI257">
        <v>72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2</v>
      </c>
      <c r="AQ257">
        <v>0</v>
      </c>
      <c r="AR257">
        <v>0</v>
      </c>
      <c r="AS257">
        <v>0</v>
      </c>
      <c r="AT257">
        <v>0</v>
      </c>
      <c r="AU257">
        <v>3.75</v>
      </c>
      <c r="AV257">
        <v>3.75</v>
      </c>
    </row>
    <row r="258" spans="30:48" x14ac:dyDescent="0.2">
      <c r="AD258" t="s">
        <v>325</v>
      </c>
      <c r="AE258">
        <v>4</v>
      </c>
      <c r="AF258">
        <v>11</v>
      </c>
      <c r="AG258">
        <v>60</v>
      </c>
      <c r="AI258">
        <v>80.06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2.2000000000000002</v>
      </c>
      <c r="AQ258">
        <v>0</v>
      </c>
      <c r="AR258">
        <v>0</v>
      </c>
      <c r="AS258">
        <v>0</v>
      </c>
      <c r="AT258">
        <v>0</v>
      </c>
      <c r="AU258">
        <v>4.17</v>
      </c>
      <c r="AV258">
        <v>4.17</v>
      </c>
    </row>
    <row r="259" spans="30:48" x14ac:dyDescent="0.2">
      <c r="AD259" t="s">
        <v>326</v>
      </c>
      <c r="AE259">
        <v>4</v>
      </c>
      <c r="AF259">
        <v>12</v>
      </c>
      <c r="AG259">
        <v>65</v>
      </c>
      <c r="AI259">
        <v>88.13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2.4</v>
      </c>
      <c r="AQ259">
        <v>0</v>
      </c>
      <c r="AR259">
        <v>0</v>
      </c>
      <c r="AS259">
        <v>0</v>
      </c>
      <c r="AT259">
        <v>0</v>
      </c>
      <c r="AU259">
        <v>4.59</v>
      </c>
      <c r="AV259">
        <v>4.59</v>
      </c>
    </row>
    <row r="260" spans="30:48" x14ac:dyDescent="0.2">
      <c r="AD260" t="s">
        <v>327</v>
      </c>
      <c r="AE260">
        <v>4</v>
      </c>
      <c r="AF260">
        <v>13</v>
      </c>
      <c r="AG260">
        <v>70</v>
      </c>
      <c r="AI260">
        <v>96.19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2.6</v>
      </c>
      <c r="AQ260">
        <v>0</v>
      </c>
      <c r="AR260">
        <v>0</v>
      </c>
      <c r="AS260">
        <v>0</v>
      </c>
      <c r="AT260">
        <v>0</v>
      </c>
      <c r="AU260">
        <v>5.01</v>
      </c>
      <c r="AV260">
        <v>5.01</v>
      </c>
    </row>
    <row r="261" spans="30:48" x14ac:dyDescent="0.2">
      <c r="AD261" t="s">
        <v>328</v>
      </c>
      <c r="AE261">
        <v>4</v>
      </c>
      <c r="AF261">
        <v>14</v>
      </c>
      <c r="AG261">
        <v>75</v>
      </c>
      <c r="AI261">
        <v>104.26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2.8</v>
      </c>
      <c r="AQ261">
        <v>0</v>
      </c>
      <c r="AR261">
        <v>0</v>
      </c>
      <c r="AS261">
        <v>0</v>
      </c>
      <c r="AT261">
        <v>0</v>
      </c>
      <c r="AU261">
        <v>5.43</v>
      </c>
      <c r="AV261">
        <v>5.43</v>
      </c>
    </row>
    <row r="262" spans="30:48" x14ac:dyDescent="0.2">
      <c r="AD262" t="s">
        <v>329</v>
      </c>
      <c r="AE262">
        <v>4</v>
      </c>
      <c r="AF262">
        <v>15</v>
      </c>
      <c r="AG262">
        <v>80</v>
      </c>
      <c r="AI262">
        <v>116.35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3</v>
      </c>
      <c r="AQ262">
        <v>0</v>
      </c>
      <c r="AR262">
        <v>0</v>
      </c>
      <c r="AS262">
        <v>0</v>
      </c>
      <c r="AT262">
        <v>0</v>
      </c>
      <c r="AU262">
        <v>6.06</v>
      </c>
      <c r="AV262">
        <v>6.06</v>
      </c>
    </row>
    <row r="263" spans="30:48" x14ac:dyDescent="0.2">
      <c r="AD263" t="s">
        <v>330</v>
      </c>
      <c r="AE263">
        <v>4</v>
      </c>
      <c r="AF263">
        <v>16</v>
      </c>
      <c r="AG263">
        <v>85</v>
      </c>
      <c r="AI263">
        <v>125.57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3.2</v>
      </c>
      <c r="AQ263">
        <v>0</v>
      </c>
      <c r="AR263">
        <v>0</v>
      </c>
      <c r="AS263">
        <v>0</v>
      </c>
      <c r="AT263">
        <v>0</v>
      </c>
      <c r="AU263">
        <v>6.54</v>
      </c>
      <c r="AV263">
        <v>6.54</v>
      </c>
    </row>
    <row r="264" spans="30:48" x14ac:dyDescent="0.2">
      <c r="AD264" t="s">
        <v>331</v>
      </c>
      <c r="AE264">
        <v>4</v>
      </c>
      <c r="AF264">
        <v>17</v>
      </c>
      <c r="AG264">
        <v>90</v>
      </c>
      <c r="AI264">
        <v>134.78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3.4</v>
      </c>
      <c r="AQ264">
        <v>0</v>
      </c>
      <c r="AR264">
        <v>0</v>
      </c>
      <c r="AS264">
        <v>0</v>
      </c>
      <c r="AT264">
        <v>0</v>
      </c>
      <c r="AU264">
        <v>7.02</v>
      </c>
      <c r="AV264">
        <v>7.02</v>
      </c>
    </row>
    <row r="265" spans="30:48" x14ac:dyDescent="0.2">
      <c r="AD265" t="s">
        <v>332</v>
      </c>
      <c r="AE265">
        <v>4</v>
      </c>
      <c r="AF265">
        <v>18</v>
      </c>
      <c r="AG265">
        <v>95</v>
      </c>
      <c r="AI265">
        <v>144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3.6</v>
      </c>
      <c r="AQ265">
        <v>0</v>
      </c>
      <c r="AR265">
        <v>0</v>
      </c>
      <c r="AS265">
        <v>0</v>
      </c>
      <c r="AT265">
        <v>0</v>
      </c>
      <c r="AU265">
        <v>7.5</v>
      </c>
      <c r="AV265">
        <v>7.5</v>
      </c>
    </row>
    <row r="266" spans="30:48" x14ac:dyDescent="0.2">
      <c r="AD266" t="s">
        <v>333</v>
      </c>
      <c r="AE266">
        <v>4</v>
      </c>
      <c r="AF266">
        <v>19</v>
      </c>
      <c r="AG266">
        <v>100</v>
      </c>
      <c r="AI266">
        <v>153.22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3.8</v>
      </c>
      <c r="AQ266">
        <v>0</v>
      </c>
      <c r="AR266">
        <v>0</v>
      </c>
      <c r="AS266">
        <v>0</v>
      </c>
      <c r="AT266">
        <v>0</v>
      </c>
      <c r="AU266">
        <v>7.98</v>
      </c>
      <c r="AV266">
        <v>7.98</v>
      </c>
    </row>
    <row r="267" spans="30:48" x14ac:dyDescent="0.2">
      <c r="AD267" t="s">
        <v>334</v>
      </c>
      <c r="AE267">
        <v>4</v>
      </c>
      <c r="AF267">
        <v>20</v>
      </c>
      <c r="AG267">
        <v>105</v>
      </c>
      <c r="AI267">
        <v>162.43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4</v>
      </c>
      <c r="AQ267">
        <v>0</v>
      </c>
      <c r="AR267">
        <v>0</v>
      </c>
      <c r="AS267">
        <v>0</v>
      </c>
      <c r="AT267">
        <v>0</v>
      </c>
      <c r="AU267">
        <v>8.4600000000000009</v>
      </c>
      <c r="AV267">
        <v>8.4600000000000009</v>
      </c>
    </row>
    <row r="268" spans="30:48" x14ac:dyDescent="0.2">
      <c r="AD268" t="s">
        <v>335</v>
      </c>
      <c r="AE268">
        <v>4</v>
      </c>
      <c r="AF268">
        <v>21</v>
      </c>
      <c r="AG268">
        <v>110</v>
      </c>
      <c r="AI268">
        <v>171.65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4.2</v>
      </c>
      <c r="AQ268">
        <v>0</v>
      </c>
      <c r="AR268">
        <v>0</v>
      </c>
      <c r="AS268">
        <v>0</v>
      </c>
      <c r="AT268">
        <v>0</v>
      </c>
      <c r="AU268">
        <v>8.94</v>
      </c>
      <c r="AV268">
        <v>8.94</v>
      </c>
    </row>
    <row r="269" spans="30:48" x14ac:dyDescent="0.2">
      <c r="AD269" t="s">
        <v>336</v>
      </c>
      <c r="AE269">
        <v>4</v>
      </c>
      <c r="AF269">
        <v>22</v>
      </c>
      <c r="AG269">
        <v>120</v>
      </c>
      <c r="AI269">
        <v>188.93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4.5999999999999996</v>
      </c>
      <c r="AQ269">
        <v>0</v>
      </c>
      <c r="AR269">
        <v>0</v>
      </c>
      <c r="AS269">
        <v>0</v>
      </c>
      <c r="AT269">
        <v>0</v>
      </c>
      <c r="AU269">
        <v>9.84</v>
      </c>
      <c r="AV269">
        <v>9.84</v>
      </c>
    </row>
    <row r="270" spans="30:48" x14ac:dyDescent="0.2">
      <c r="AD270" t="s">
        <v>337</v>
      </c>
      <c r="AE270">
        <v>4</v>
      </c>
      <c r="AF270">
        <v>23</v>
      </c>
      <c r="AG270">
        <v>130</v>
      </c>
      <c r="AI270">
        <v>206.21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5</v>
      </c>
      <c r="AQ270">
        <v>0</v>
      </c>
      <c r="AR270">
        <v>0</v>
      </c>
      <c r="AS270">
        <v>0</v>
      </c>
      <c r="AT270">
        <v>0</v>
      </c>
      <c r="AU270">
        <v>10.74</v>
      </c>
      <c r="AV270">
        <v>10.74</v>
      </c>
    </row>
    <row r="271" spans="30:48" x14ac:dyDescent="0.2">
      <c r="AD271" t="s">
        <v>338</v>
      </c>
      <c r="AE271">
        <v>4</v>
      </c>
      <c r="AF271">
        <v>24</v>
      </c>
      <c r="AG271">
        <v>140</v>
      </c>
      <c r="AI271">
        <v>223.49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5.4</v>
      </c>
      <c r="AQ271">
        <v>0</v>
      </c>
      <c r="AR271">
        <v>0</v>
      </c>
      <c r="AS271">
        <v>0</v>
      </c>
      <c r="AT271">
        <v>0</v>
      </c>
      <c r="AU271">
        <v>11.64</v>
      </c>
      <c r="AV271">
        <v>11.64</v>
      </c>
    </row>
    <row r="272" spans="30:48" x14ac:dyDescent="0.2">
      <c r="AD272" t="s">
        <v>339</v>
      </c>
      <c r="AE272">
        <v>4</v>
      </c>
      <c r="AF272">
        <v>25</v>
      </c>
      <c r="AG272">
        <v>150</v>
      </c>
      <c r="AI272">
        <v>240.77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5.8</v>
      </c>
      <c r="AQ272">
        <v>0</v>
      </c>
      <c r="AR272">
        <v>0</v>
      </c>
      <c r="AS272">
        <v>0</v>
      </c>
      <c r="AT272">
        <v>0</v>
      </c>
      <c r="AU272">
        <v>12.54</v>
      </c>
      <c r="AV272">
        <v>12.54</v>
      </c>
    </row>
    <row r="273" spans="30:48" x14ac:dyDescent="0.2">
      <c r="AD273" t="s">
        <v>340</v>
      </c>
      <c r="AE273">
        <v>4</v>
      </c>
      <c r="AF273">
        <v>26</v>
      </c>
      <c r="AG273">
        <v>160</v>
      </c>
      <c r="AI273">
        <v>258.05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6.1999999999999993</v>
      </c>
      <c r="AQ273">
        <v>0</v>
      </c>
      <c r="AR273">
        <v>0</v>
      </c>
      <c r="AS273">
        <v>0</v>
      </c>
      <c r="AT273">
        <v>0</v>
      </c>
      <c r="AU273">
        <v>13.439999999999998</v>
      </c>
      <c r="AV273">
        <v>13.439999999999998</v>
      </c>
    </row>
    <row r="274" spans="30:48" x14ac:dyDescent="0.2">
      <c r="AD274" t="s">
        <v>341</v>
      </c>
      <c r="AE274">
        <v>4</v>
      </c>
      <c r="AF274">
        <v>27</v>
      </c>
      <c r="AG274">
        <v>170</v>
      </c>
      <c r="AI274">
        <v>275.33000000000004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6.5999999999999988</v>
      </c>
      <c r="AQ274">
        <v>0</v>
      </c>
      <c r="AR274">
        <v>0</v>
      </c>
      <c r="AS274">
        <v>0</v>
      </c>
      <c r="AT274">
        <v>0</v>
      </c>
      <c r="AU274">
        <v>14.339999999999996</v>
      </c>
      <c r="AV274">
        <v>14.339999999999996</v>
      </c>
    </row>
    <row r="275" spans="30:48" x14ac:dyDescent="0.2">
      <c r="AD275" t="s">
        <v>504</v>
      </c>
      <c r="AE275">
        <v>5</v>
      </c>
      <c r="AF275">
        <v>1</v>
      </c>
      <c r="AG275">
        <v>10</v>
      </c>
      <c r="AJ275">
        <v>2.4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0.2</v>
      </c>
      <c r="AQ275">
        <v>0</v>
      </c>
      <c r="AR275">
        <v>0</v>
      </c>
      <c r="AS275">
        <v>0</v>
      </c>
      <c r="AT275">
        <v>0</v>
      </c>
      <c r="AU275">
        <v>0.3</v>
      </c>
      <c r="AV275">
        <v>0.3</v>
      </c>
    </row>
    <row r="276" spans="30:48" x14ac:dyDescent="0.2">
      <c r="AD276" t="s">
        <v>505</v>
      </c>
      <c r="AE276">
        <v>5</v>
      </c>
      <c r="AF276">
        <v>2</v>
      </c>
      <c r="AG276">
        <v>15</v>
      </c>
      <c r="AJ276">
        <v>5.28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0.4</v>
      </c>
      <c r="AQ276">
        <v>0</v>
      </c>
      <c r="AR276">
        <v>0</v>
      </c>
      <c r="AS276">
        <v>0</v>
      </c>
      <c r="AT276">
        <v>0</v>
      </c>
      <c r="AU276">
        <v>0.66</v>
      </c>
      <c r="AV276">
        <v>0.66</v>
      </c>
    </row>
    <row r="277" spans="30:48" x14ac:dyDescent="0.2">
      <c r="AD277" t="s">
        <v>506</v>
      </c>
      <c r="AE277">
        <v>5</v>
      </c>
      <c r="AF277">
        <v>3</v>
      </c>
      <c r="AG277">
        <v>20</v>
      </c>
      <c r="AJ277">
        <v>7.68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0.6</v>
      </c>
      <c r="AQ277">
        <v>0</v>
      </c>
      <c r="AR277">
        <v>0</v>
      </c>
      <c r="AS277">
        <v>0</v>
      </c>
      <c r="AT277">
        <v>0</v>
      </c>
      <c r="AU277">
        <v>0.96</v>
      </c>
      <c r="AV277">
        <v>0.96</v>
      </c>
    </row>
    <row r="278" spans="30:48" x14ac:dyDescent="0.2">
      <c r="AD278" t="s">
        <v>507</v>
      </c>
      <c r="AE278">
        <v>5</v>
      </c>
      <c r="AF278">
        <v>4</v>
      </c>
      <c r="AG278">
        <v>25</v>
      </c>
      <c r="AJ278">
        <v>10.08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0.8</v>
      </c>
      <c r="AQ278">
        <v>0</v>
      </c>
      <c r="AR278">
        <v>0</v>
      </c>
      <c r="AS278">
        <v>0</v>
      </c>
      <c r="AT278">
        <v>0</v>
      </c>
      <c r="AU278">
        <v>1.26</v>
      </c>
      <c r="AV278">
        <v>1.26</v>
      </c>
    </row>
    <row r="279" spans="30:48" x14ac:dyDescent="0.2">
      <c r="AD279" t="s">
        <v>508</v>
      </c>
      <c r="AE279">
        <v>5</v>
      </c>
      <c r="AF279">
        <v>5</v>
      </c>
      <c r="AG279">
        <v>30</v>
      </c>
      <c r="AJ279">
        <v>13.68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1</v>
      </c>
      <c r="AQ279">
        <v>0</v>
      </c>
      <c r="AR279">
        <v>0</v>
      </c>
      <c r="AS279">
        <v>0</v>
      </c>
      <c r="AT279">
        <v>0</v>
      </c>
      <c r="AU279">
        <v>1.71</v>
      </c>
      <c r="AV279">
        <v>1.71</v>
      </c>
    </row>
    <row r="280" spans="30:48" x14ac:dyDescent="0.2">
      <c r="AD280" t="s">
        <v>509</v>
      </c>
      <c r="AE280">
        <v>5</v>
      </c>
      <c r="AF280">
        <v>6</v>
      </c>
      <c r="AG280">
        <v>35</v>
      </c>
      <c r="AJ280">
        <v>16.559999999999999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1.2</v>
      </c>
      <c r="AQ280">
        <v>0</v>
      </c>
      <c r="AR280">
        <v>0</v>
      </c>
      <c r="AS280">
        <v>0</v>
      </c>
      <c r="AT280">
        <v>0</v>
      </c>
      <c r="AU280">
        <v>2.0699999999999998</v>
      </c>
      <c r="AV280">
        <v>2.0699999999999998</v>
      </c>
    </row>
    <row r="281" spans="30:48" x14ac:dyDescent="0.2">
      <c r="AD281" t="s">
        <v>510</v>
      </c>
      <c r="AE281">
        <v>5</v>
      </c>
      <c r="AF281">
        <v>7</v>
      </c>
      <c r="AG281">
        <v>40</v>
      </c>
      <c r="AJ281">
        <v>19.440000000000001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1.4</v>
      </c>
      <c r="AQ281">
        <v>0</v>
      </c>
      <c r="AR281">
        <v>0</v>
      </c>
      <c r="AS281">
        <v>0</v>
      </c>
      <c r="AT281">
        <v>0</v>
      </c>
      <c r="AU281">
        <v>2.4300000000000002</v>
      </c>
      <c r="AV281">
        <v>2.4300000000000002</v>
      </c>
    </row>
    <row r="282" spans="30:48" x14ac:dyDescent="0.2">
      <c r="AD282" t="s">
        <v>511</v>
      </c>
      <c r="AE282">
        <v>5</v>
      </c>
      <c r="AF282">
        <v>8</v>
      </c>
      <c r="AG282">
        <v>45</v>
      </c>
      <c r="AJ282">
        <v>22.32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1.6</v>
      </c>
      <c r="AQ282">
        <v>0</v>
      </c>
      <c r="AR282">
        <v>0</v>
      </c>
      <c r="AS282">
        <v>0</v>
      </c>
      <c r="AT282">
        <v>0</v>
      </c>
      <c r="AU282">
        <v>2.79</v>
      </c>
      <c r="AV282">
        <v>2.79</v>
      </c>
    </row>
    <row r="283" spans="30:48" x14ac:dyDescent="0.2">
      <c r="AD283" t="s">
        <v>512</v>
      </c>
      <c r="AE283">
        <v>5</v>
      </c>
      <c r="AF283">
        <v>9</v>
      </c>
      <c r="AG283">
        <v>50</v>
      </c>
      <c r="AJ283">
        <v>26.64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1.8</v>
      </c>
      <c r="AQ283">
        <v>0</v>
      </c>
      <c r="AR283">
        <v>0</v>
      </c>
      <c r="AS283">
        <v>0</v>
      </c>
      <c r="AT283">
        <v>0</v>
      </c>
      <c r="AU283">
        <v>3.33</v>
      </c>
      <c r="AV283">
        <v>3.33</v>
      </c>
    </row>
    <row r="284" spans="30:48" x14ac:dyDescent="0.2">
      <c r="AD284" t="s">
        <v>513</v>
      </c>
      <c r="AE284">
        <v>5</v>
      </c>
      <c r="AF284">
        <v>10</v>
      </c>
      <c r="AG284">
        <v>55</v>
      </c>
      <c r="AJ284">
        <v>30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2</v>
      </c>
      <c r="AQ284">
        <v>0</v>
      </c>
      <c r="AR284">
        <v>0</v>
      </c>
      <c r="AS284">
        <v>0</v>
      </c>
      <c r="AT284">
        <v>0</v>
      </c>
      <c r="AU284">
        <v>3.75</v>
      </c>
      <c r="AV284">
        <v>3.75</v>
      </c>
    </row>
    <row r="285" spans="30:48" x14ac:dyDescent="0.2">
      <c r="AD285" t="s">
        <v>514</v>
      </c>
      <c r="AE285">
        <v>5</v>
      </c>
      <c r="AF285">
        <v>11</v>
      </c>
      <c r="AG285">
        <v>60</v>
      </c>
      <c r="AJ285">
        <v>33.36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2.2000000000000002</v>
      </c>
      <c r="AQ285">
        <v>0</v>
      </c>
      <c r="AR285">
        <v>0</v>
      </c>
      <c r="AS285">
        <v>0</v>
      </c>
      <c r="AT285">
        <v>0</v>
      </c>
      <c r="AU285">
        <v>4.17</v>
      </c>
      <c r="AV285">
        <v>4.17</v>
      </c>
    </row>
    <row r="286" spans="30:48" x14ac:dyDescent="0.2">
      <c r="AD286" t="s">
        <v>515</v>
      </c>
      <c r="AE286">
        <v>5</v>
      </c>
      <c r="AF286">
        <v>12</v>
      </c>
      <c r="AG286">
        <v>65</v>
      </c>
      <c r="AJ286">
        <v>36.72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2.4</v>
      </c>
      <c r="AQ286">
        <v>0</v>
      </c>
      <c r="AR286">
        <v>0</v>
      </c>
      <c r="AS286">
        <v>0</v>
      </c>
      <c r="AT286">
        <v>0</v>
      </c>
      <c r="AU286">
        <v>4.59</v>
      </c>
      <c r="AV286">
        <v>4.59</v>
      </c>
    </row>
    <row r="287" spans="30:48" x14ac:dyDescent="0.2">
      <c r="AD287" t="s">
        <v>516</v>
      </c>
      <c r="AE287">
        <v>5</v>
      </c>
      <c r="AF287">
        <v>13</v>
      </c>
      <c r="AG287">
        <v>70</v>
      </c>
      <c r="AJ287">
        <v>40.08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2.6</v>
      </c>
      <c r="AQ287">
        <v>0</v>
      </c>
      <c r="AR287">
        <v>0</v>
      </c>
      <c r="AS287">
        <v>0</v>
      </c>
      <c r="AT287">
        <v>0</v>
      </c>
      <c r="AU287">
        <v>5.01</v>
      </c>
      <c r="AV287">
        <v>5.01</v>
      </c>
    </row>
    <row r="288" spans="30:48" x14ac:dyDescent="0.2">
      <c r="AD288" t="s">
        <v>517</v>
      </c>
      <c r="AE288">
        <v>5</v>
      </c>
      <c r="AF288">
        <v>14</v>
      </c>
      <c r="AG288">
        <v>75</v>
      </c>
      <c r="AJ288">
        <v>43.44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2.8</v>
      </c>
      <c r="AQ288">
        <v>0</v>
      </c>
      <c r="AR288">
        <v>0</v>
      </c>
      <c r="AS288">
        <v>0</v>
      </c>
      <c r="AT288">
        <v>0</v>
      </c>
      <c r="AU288">
        <v>5.43</v>
      </c>
      <c r="AV288">
        <v>5.43</v>
      </c>
    </row>
    <row r="289" spans="30:48" x14ac:dyDescent="0.2">
      <c r="AD289" t="s">
        <v>518</v>
      </c>
      <c r="AE289">
        <v>5</v>
      </c>
      <c r="AF289">
        <v>15</v>
      </c>
      <c r="AG289">
        <v>80</v>
      </c>
      <c r="AJ289">
        <v>48.48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3</v>
      </c>
      <c r="AQ289">
        <v>0</v>
      </c>
      <c r="AR289">
        <v>0</v>
      </c>
      <c r="AS289">
        <v>0</v>
      </c>
      <c r="AT289">
        <v>0</v>
      </c>
      <c r="AU289">
        <v>6.06</v>
      </c>
      <c r="AV289">
        <v>6.06</v>
      </c>
    </row>
    <row r="290" spans="30:48" x14ac:dyDescent="0.2">
      <c r="AD290" t="s">
        <v>519</v>
      </c>
      <c r="AE290">
        <v>5</v>
      </c>
      <c r="AF290">
        <v>16</v>
      </c>
      <c r="AG290">
        <v>85</v>
      </c>
      <c r="AJ290">
        <v>52.32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3.2</v>
      </c>
      <c r="AQ290">
        <v>0</v>
      </c>
      <c r="AR290">
        <v>0</v>
      </c>
      <c r="AS290">
        <v>0</v>
      </c>
      <c r="AT290">
        <v>0</v>
      </c>
      <c r="AU290">
        <v>6.54</v>
      </c>
      <c r="AV290">
        <v>6.54</v>
      </c>
    </row>
    <row r="291" spans="30:48" x14ac:dyDescent="0.2">
      <c r="AD291" t="s">
        <v>520</v>
      </c>
      <c r="AE291">
        <v>5</v>
      </c>
      <c r="AF291">
        <v>17</v>
      </c>
      <c r="AG291">
        <v>90</v>
      </c>
      <c r="AJ291">
        <v>56.16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3.4</v>
      </c>
      <c r="AQ291">
        <v>0</v>
      </c>
      <c r="AR291">
        <v>0</v>
      </c>
      <c r="AS291">
        <v>0</v>
      </c>
      <c r="AT291">
        <v>0</v>
      </c>
      <c r="AU291">
        <v>7.02</v>
      </c>
      <c r="AV291">
        <v>7.02</v>
      </c>
    </row>
    <row r="292" spans="30:48" x14ac:dyDescent="0.2">
      <c r="AD292" t="s">
        <v>521</v>
      </c>
      <c r="AE292">
        <v>5</v>
      </c>
      <c r="AF292">
        <v>18</v>
      </c>
      <c r="AG292">
        <v>95</v>
      </c>
      <c r="AJ292">
        <v>60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3.6</v>
      </c>
      <c r="AQ292">
        <v>0</v>
      </c>
      <c r="AR292">
        <v>0</v>
      </c>
      <c r="AS292">
        <v>0</v>
      </c>
      <c r="AT292">
        <v>0</v>
      </c>
      <c r="AU292">
        <v>7.5</v>
      </c>
      <c r="AV292">
        <v>7.5</v>
      </c>
    </row>
    <row r="293" spans="30:48" x14ac:dyDescent="0.2">
      <c r="AD293" t="s">
        <v>522</v>
      </c>
      <c r="AE293">
        <v>5</v>
      </c>
      <c r="AF293">
        <v>19</v>
      </c>
      <c r="AG293">
        <v>100</v>
      </c>
      <c r="AJ293">
        <v>63.84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3.8</v>
      </c>
      <c r="AQ293">
        <v>0</v>
      </c>
      <c r="AR293">
        <v>0</v>
      </c>
      <c r="AS293">
        <v>0</v>
      </c>
      <c r="AT293">
        <v>0</v>
      </c>
      <c r="AU293">
        <v>7.98</v>
      </c>
      <c r="AV293">
        <v>7.98</v>
      </c>
    </row>
    <row r="294" spans="30:48" x14ac:dyDescent="0.2">
      <c r="AD294" t="s">
        <v>523</v>
      </c>
      <c r="AE294">
        <v>5</v>
      </c>
      <c r="AF294">
        <v>20</v>
      </c>
      <c r="AG294">
        <v>105</v>
      </c>
      <c r="AJ294">
        <v>67.680000000000007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4</v>
      </c>
      <c r="AQ294">
        <v>0</v>
      </c>
      <c r="AR294">
        <v>0</v>
      </c>
      <c r="AS294">
        <v>0</v>
      </c>
      <c r="AT294">
        <v>0</v>
      </c>
      <c r="AU294">
        <v>8.4600000000000009</v>
      </c>
      <c r="AV294">
        <v>8.4600000000000009</v>
      </c>
    </row>
    <row r="295" spans="30:48" x14ac:dyDescent="0.2">
      <c r="AD295" t="s">
        <v>524</v>
      </c>
      <c r="AE295">
        <v>5</v>
      </c>
      <c r="AF295">
        <v>21</v>
      </c>
      <c r="AG295">
        <v>110</v>
      </c>
      <c r="AJ295">
        <v>71.52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4.2</v>
      </c>
      <c r="AQ295">
        <v>0</v>
      </c>
      <c r="AR295">
        <v>0</v>
      </c>
      <c r="AS295">
        <v>0</v>
      </c>
      <c r="AT295">
        <v>0</v>
      </c>
      <c r="AU295">
        <v>8.94</v>
      </c>
      <c r="AV295">
        <v>8.94</v>
      </c>
    </row>
    <row r="296" spans="30:48" x14ac:dyDescent="0.2">
      <c r="AD296" t="s">
        <v>525</v>
      </c>
      <c r="AE296">
        <v>5</v>
      </c>
      <c r="AF296">
        <v>22</v>
      </c>
      <c r="AG296">
        <v>120</v>
      </c>
      <c r="AJ296">
        <v>78.72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4.5999999999999996</v>
      </c>
      <c r="AQ296">
        <v>0</v>
      </c>
      <c r="AR296">
        <v>0</v>
      </c>
      <c r="AS296">
        <v>0</v>
      </c>
      <c r="AT296">
        <v>0</v>
      </c>
      <c r="AU296">
        <v>9.84</v>
      </c>
      <c r="AV296">
        <v>9.84</v>
      </c>
    </row>
    <row r="297" spans="30:48" x14ac:dyDescent="0.2">
      <c r="AD297" t="s">
        <v>526</v>
      </c>
      <c r="AE297">
        <v>5</v>
      </c>
      <c r="AF297">
        <v>23</v>
      </c>
      <c r="AG297">
        <v>130</v>
      </c>
      <c r="AJ297">
        <v>85.92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5</v>
      </c>
      <c r="AQ297">
        <v>0</v>
      </c>
      <c r="AR297">
        <v>0</v>
      </c>
      <c r="AS297">
        <v>0</v>
      </c>
      <c r="AT297">
        <v>0</v>
      </c>
      <c r="AU297">
        <v>10.74</v>
      </c>
      <c r="AV297">
        <v>10.74</v>
      </c>
    </row>
    <row r="298" spans="30:48" x14ac:dyDescent="0.2">
      <c r="AD298" t="s">
        <v>527</v>
      </c>
      <c r="AE298">
        <v>5</v>
      </c>
      <c r="AF298">
        <v>24</v>
      </c>
      <c r="AG298">
        <v>140</v>
      </c>
      <c r="AJ298">
        <v>93.12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5.4</v>
      </c>
      <c r="AQ298">
        <v>0</v>
      </c>
      <c r="AR298">
        <v>0</v>
      </c>
      <c r="AS298">
        <v>0</v>
      </c>
      <c r="AT298">
        <v>0</v>
      </c>
      <c r="AU298">
        <v>11.64</v>
      </c>
      <c r="AV298">
        <v>11.64</v>
      </c>
    </row>
    <row r="299" spans="30:48" x14ac:dyDescent="0.2">
      <c r="AD299" t="s">
        <v>528</v>
      </c>
      <c r="AE299">
        <v>5</v>
      </c>
      <c r="AF299">
        <v>25</v>
      </c>
      <c r="AG299">
        <v>150</v>
      </c>
      <c r="AJ299">
        <v>100.32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5.8</v>
      </c>
      <c r="AQ299">
        <v>0</v>
      </c>
      <c r="AR299">
        <v>0</v>
      </c>
      <c r="AS299">
        <v>0</v>
      </c>
      <c r="AT299">
        <v>0</v>
      </c>
      <c r="AU299">
        <v>12.54</v>
      </c>
      <c r="AV299">
        <v>12.54</v>
      </c>
    </row>
    <row r="300" spans="30:48" x14ac:dyDescent="0.2">
      <c r="AD300" t="s">
        <v>529</v>
      </c>
      <c r="AE300">
        <v>5</v>
      </c>
      <c r="AF300">
        <v>26</v>
      </c>
      <c r="AG300">
        <v>160</v>
      </c>
      <c r="AJ300">
        <v>107.51999999999998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6.1999999999999993</v>
      </c>
      <c r="AQ300">
        <v>0</v>
      </c>
      <c r="AR300">
        <v>0</v>
      </c>
      <c r="AS300">
        <v>0</v>
      </c>
      <c r="AT300">
        <v>0</v>
      </c>
      <c r="AU300">
        <v>13.439999999999998</v>
      </c>
      <c r="AV300">
        <v>13.439999999999998</v>
      </c>
    </row>
    <row r="301" spans="30:48" x14ac:dyDescent="0.2">
      <c r="AD301" t="s">
        <v>530</v>
      </c>
      <c r="AE301">
        <v>5</v>
      </c>
      <c r="AF301">
        <v>27</v>
      </c>
      <c r="AG301">
        <v>170</v>
      </c>
      <c r="AJ301">
        <v>114.71999999999997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6.5999999999999988</v>
      </c>
      <c r="AQ301">
        <v>0</v>
      </c>
      <c r="AR301">
        <v>0</v>
      </c>
      <c r="AS301">
        <v>0</v>
      </c>
      <c r="AT301">
        <v>0</v>
      </c>
      <c r="AU301">
        <v>14.339999999999996</v>
      </c>
      <c r="AV301">
        <v>14.339999999999996</v>
      </c>
    </row>
    <row r="302" spans="30:48" x14ac:dyDescent="0.2">
      <c r="AD302" t="s">
        <v>531</v>
      </c>
      <c r="AE302">
        <v>6</v>
      </c>
      <c r="AF302">
        <v>1</v>
      </c>
      <c r="AG302">
        <v>10</v>
      </c>
      <c r="AJ302">
        <v>1.74</v>
      </c>
      <c r="AK302">
        <v>0</v>
      </c>
      <c r="AL302">
        <v>0</v>
      </c>
      <c r="AM302">
        <v>0</v>
      </c>
      <c r="AN302">
        <v>0</v>
      </c>
      <c r="AO302">
        <v>0.2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0.3</v>
      </c>
      <c r="AV302">
        <v>0.3</v>
      </c>
    </row>
    <row r="303" spans="30:48" x14ac:dyDescent="0.2">
      <c r="AD303" t="s">
        <v>532</v>
      </c>
      <c r="AE303">
        <v>6</v>
      </c>
      <c r="AF303">
        <v>2</v>
      </c>
      <c r="AG303">
        <v>15</v>
      </c>
      <c r="AJ303">
        <v>3.83</v>
      </c>
      <c r="AK303">
        <v>0</v>
      </c>
      <c r="AL303">
        <v>0</v>
      </c>
      <c r="AM303">
        <v>0</v>
      </c>
      <c r="AN303">
        <v>0</v>
      </c>
      <c r="AO303">
        <v>0.4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0.66</v>
      </c>
      <c r="AV303">
        <v>0.66</v>
      </c>
    </row>
    <row r="304" spans="30:48" x14ac:dyDescent="0.2">
      <c r="AD304" t="s">
        <v>533</v>
      </c>
      <c r="AE304">
        <v>6</v>
      </c>
      <c r="AF304">
        <v>3</v>
      </c>
      <c r="AG304">
        <v>20</v>
      </c>
      <c r="AJ304">
        <v>5.57</v>
      </c>
      <c r="AK304">
        <v>0</v>
      </c>
      <c r="AL304">
        <v>0</v>
      </c>
      <c r="AM304">
        <v>0</v>
      </c>
      <c r="AN304">
        <v>0</v>
      </c>
      <c r="AO304">
        <v>0.6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0.96</v>
      </c>
      <c r="AV304">
        <v>0.96</v>
      </c>
    </row>
    <row r="305" spans="30:48" x14ac:dyDescent="0.2">
      <c r="AD305" t="s">
        <v>534</v>
      </c>
      <c r="AE305">
        <v>6</v>
      </c>
      <c r="AF305">
        <v>4</v>
      </c>
      <c r="AG305">
        <v>25</v>
      </c>
      <c r="AJ305">
        <v>7.31</v>
      </c>
      <c r="AK305">
        <v>0</v>
      </c>
      <c r="AL305">
        <v>0</v>
      </c>
      <c r="AM305">
        <v>0</v>
      </c>
      <c r="AN305">
        <v>0</v>
      </c>
      <c r="AO305">
        <v>0.8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1.26</v>
      </c>
      <c r="AV305">
        <v>1.26</v>
      </c>
    </row>
    <row r="306" spans="30:48" x14ac:dyDescent="0.2">
      <c r="AD306" t="s">
        <v>535</v>
      </c>
      <c r="AE306">
        <v>6</v>
      </c>
      <c r="AF306">
        <v>5</v>
      </c>
      <c r="AG306">
        <v>30</v>
      </c>
      <c r="AJ306">
        <v>9.92</v>
      </c>
      <c r="AK306">
        <v>0</v>
      </c>
      <c r="AL306">
        <v>0</v>
      </c>
      <c r="AM306">
        <v>0</v>
      </c>
      <c r="AN306">
        <v>0</v>
      </c>
      <c r="AO306">
        <v>1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1.71</v>
      </c>
      <c r="AV306">
        <v>1.71</v>
      </c>
    </row>
    <row r="307" spans="30:48" x14ac:dyDescent="0.2">
      <c r="AD307" t="s">
        <v>536</v>
      </c>
      <c r="AE307">
        <v>6</v>
      </c>
      <c r="AF307">
        <v>6</v>
      </c>
      <c r="AG307">
        <v>35</v>
      </c>
      <c r="AJ307">
        <v>12.01</v>
      </c>
      <c r="AK307">
        <v>0</v>
      </c>
      <c r="AL307">
        <v>0</v>
      </c>
      <c r="AM307">
        <v>0</v>
      </c>
      <c r="AN307">
        <v>0</v>
      </c>
      <c r="AO307">
        <v>1.2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2.0699999999999998</v>
      </c>
      <c r="AV307">
        <v>2.0699999999999998</v>
      </c>
    </row>
    <row r="308" spans="30:48" x14ac:dyDescent="0.2">
      <c r="AD308" t="s">
        <v>537</v>
      </c>
      <c r="AE308">
        <v>6</v>
      </c>
      <c r="AF308">
        <v>7</v>
      </c>
      <c r="AG308">
        <v>40</v>
      </c>
      <c r="AJ308">
        <v>14.09</v>
      </c>
      <c r="AK308">
        <v>0</v>
      </c>
      <c r="AL308">
        <v>0</v>
      </c>
      <c r="AM308">
        <v>0</v>
      </c>
      <c r="AN308">
        <v>0</v>
      </c>
      <c r="AO308">
        <v>1.4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2.4300000000000002</v>
      </c>
      <c r="AV308">
        <v>2.4300000000000002</v>
      </c>
    </row>
    <row r="309" spans="30:48" x14ac:dyDescent="0.2">
      <c r="AD309" t="s">
        <v>538</v>
      </c>
      <c r="AE309">
        <v>6</v>
      </c>
      <c r="AF309">
        <v>8</v>
      </c>
      <c r="AG309">
        <v>45</v>
      </c>
      <c r="AJ309">
        <v>16.18</v>
      </c>
      <c r="AK309">
        <v>0</v>
      </c>
      <c r="AL309">
        <v>0</v>
      </c>
      <c r="AM309">
        <v>0</v>
      </c>
      <c r="AN309">
        <v>0</v>
      </c>
      <c r="AO309">
        <v>1.6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2.79</v>
      </c>
      <c r="AV309">
        <v>2.79</v>
      </c>
    </row>
    <row r="310" spans="30:48" x14ac:dyDescent="0.2">
      <c r="AD310" t="s">
        <v>539</v>
      </c>
      <c r="AE310">
        <v>6</v>
      </c>
      <c r="AF310">
        <v>9</v>
      </c>
      <c r="AG310">
        <v>50</v>
      </c>
      <c r="AJ310">
        <v>19.309999999999999</v>
      </c>
      <c r="AK310">
        <v>0</v>
      </c>
      <c r="AL310">
        <v>0</v>
      </c>
      <c r="AM310">
        <v>0</v>
      </c>
      <c r="AN310">
        <v>0</v>
      </c>
      <c r="AO310">
        <v>1.8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3.33</v>
      </c>
      <c r="AV310">
        <v>3.33</v>
      </c>
    </row>
    <row r="311" spans="30:48" x14ac:dyDescent="0.2">
      <c r="AD311" t="s">
        <v>540</v>
      </c>
      <c r="AE311">
        <v>6</v>
      </c>
      <c r="AF311">
        <v>10</v>
      </c>
      <c r="AG311">
        <v>55</v>
      </c>
      <c r="AJ311">
        <v>21.75</v>
      </c>
      <c r="AK311">
        <v>0</v>
      </c>
      <c r="AL311">
        <v>0</v>
      </c>
      <c r="AM311">
        <v>0</v>
      </c>
      <c r="AN311">
        <v>0</v>
      </c>
      <c r="AO311">
        <v>2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3.75</v>
      </c>
      <c r="AV311">
        <v>3.75</v>
      </c>
    </row>
    <row r="312" spans="30:48" x14ac:dyDescent="0.2">
      <c r="AD312" t="s">
        <v>541</v>
      </c>
      <c r="AE312">
        <v>6</v>
      </c>
      <c r="AF312">
        <v>11</v>
      </c>
      <c r="AG312">
        <v>60</v>
      </c>
      <c r="AJ312">
        <v>24.19</v>
      </c>
      <c r="AK312">
        <v>0</v>
      </c>
      <c r="AL312">
        <v>0</v>
      </c>
      <c r="AM312">
        <v>0</v>
      </c>
      <c r="AN312">
        <v>0</v>
      </c>
      <c r="AO312">
        <v>2.2000000000000002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4.17</v>
      </c>
      <c r="AV312">
        <v>4.17</v>
      </c>
    </row>
    <row r="313" spans="30:48" x14ac:dyDescent="0.2">
      <c r="AD313" t="s">
        <v>542</v>
      </c>
      <c r="AE313">
        <v>6</v>
      </c>
      <c r="AF313">
        <v>12</v>
      </c>
      <c r="AG313">
        <v>65</v>
      </c>
      <c r="AJ313">
        <v>26.62</v>
      </c>
      <c r="AK313">
        <v>0</v>
      </c>
      <c r="AL313">
        <v>0</v>
      </c>
      <c r="AM313">
        <v>0</v>
      </c>
      <c r="AN313">
        <v>0</v>
      </c>
      <c r="AO313">
        <v>2.4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4.59</v>
      </c>
      <c r="AV313">
        <v>4.59</v>
      </c>
    </row>
    <row r="314" spans="30:48" x14ac:dyDescent="0.2">
      <c r="AD314" t="s">
        <v>543</v>
      </c>
      <c r="AE314">
        <v>6</v>
      </c>
      <c r="AF314">
        <v>13</v>
      </c>
      <c r="AG314">
        <v>70</v>
      </c>
      <c r="AJ314">
        <v>29.06</v>
      </c>
      <c r="AK314">
        <v>0</v>
      </c>
      <c r="AL314">
        <v>0</v>
      </c>
      <c r="AM314">
        <v>0</v>
      </c>
      <c r="AN314">
        <v>0</v>
      </c>
      <c r="AO314">
        <v>2.6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5.01</v>
      </c>
      <c r="AV314">
        <v>5.01</v>
      </c>
    </row>
    <row r="315" spans="30:48" x14ac:dyDescent="0.2">
      <c r="AD315" t="s">
        <v>544</v>
      </c>
      <c r="AE315">
        <v>6</v>
      </c>
      <c r="AF315">
        <v>14</v>
      </c>
      <c r="AG315">
        <v>75</v>
      </c>
      <c r="AJ315">
        <v>31.49</v>
      </c>
      <c r="AK315">
        <v>0</v>
      </c>
      <c r="AL315">
        <v>0</v>
      </c>
      <c r="AM315">
        <v>0</v>
      </c>
      <c r="AN315">
        <v>0</v>
      </c>
      <c r="AO315">
        <v>2.8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5.43</v>
      </c>
      <c r="AV315">
        <v>5.43</v>
      </c>
    </row>
    <row r="316" spans="30:48" x14ac:dyDescent="0.2">
      <c r="AD316" t="s">
        <v>545</v>
      </c>
      <c r="AE316">
        <v>6</v>
      </c>
      <c r="AF316">
        <v>15</v>
      </c>
      <c r="AG316">
        <v>80</v>
      </c>
      <c r="AJ316">
        <v>35.15</v>
      </c>
      <c r="AK316">
        <v>0</v>
      </c>
      <c r="AL316">
        <v>0</v>
      </c>
      <c r="AM316">
        <v>0</v>
      </c>
      <c r="AN316">
        <v>0</v>
      </c>
      <c r="AO316">
        <v>3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6.06</v>
      </c>
      <c r="AV316">
        <v>6.06</v>
      </c>
    </row>
    <row r="317" spans="30:48" x14ac:dyDescent="0.2">
      <c r="AD317" t="s">
        <v>546</v>
      </c>
      <c r="AE317">
        <v>6</v>
      </c>
      <c r="AF317">
        <v>16</v>
      </c>
      <c r="AG317">
        <v>85</v>
      </c>
      <c r="AJ317">
        <v>37.93</v>
      </c>
      <c r="AK317">
        <v>0</v>
      </c>
      <c r="AL317">
        <v>0</v>
      </c>
      <c r="AM317">
        <v>0</v>
      </c>
      <c r="AN317">
        <v>0</v>
      </c>
      <c r="AO317">
        <v>3.2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6.54</v>
      </c>
      <c r="AV317">
        <v>6.54</v>
      </c>
    </row>
    <row r="318" spans="30:48" x14ac:dyDescent="0.2">
      <c r="AD318" t="s">
        <v>547</v>
      </c>
      <c r="AE318">
        <v>6</v>
      </c>
      <c r="AF318">
        <v>17</v>
      </c>
      <c r="AG318">
        <v>90</v>
      </c>
      <c r="AJ318">
        <v>40.72</v>
      </c>
      <c r="AK318">
        <v>0</v>
      </c>
      <c r="AL318">
        <v>0</v>
      </c>
      <c r="AM318">
        <v>0</v>
      </c>
      <c r="AN318">
        <v>0</v>
      </c>
      <c r="AO318">
        <v>3.4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7.02</v>
      </c>
      <c r="AV318">
        <v>7.02</v>
      </c>
    </row>
    <row r="319" spans="30:48" x14ac:dyDescent="0.2">
      <c r="AD319" t="s">
        <v>548</v>
      </c>
      <c r="AE319">
        <v>6</v>
      </c>
      <c r="AF319">
        <v>18</v>
      </c>
      <c r="AG319">
        <v>95</v>
      </c>
      <c r="AJ319">
        <v>43.5</v>
      </c>
      <c r="AK319">
        <v>0</v>
      </c>
      <c r="AL319">
        <v>0</v>
      </c>
      <c r="AM319">
        <v>0</v>
      </c>
      <c r="AN319">
        <v>0</v>
      </c>
      <c r="AO319">
        <v>3.6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7.5</v>
      </c>
      <c r="AV319">
        <v>7.5</v>
      </c>
    </row>
    <row r="320" spans="30:48" x14ac:dyDescent="0.2">
      <c r="AD320" t="s">
        <v>549</v>
      </c>
      <c r="AE320">
        <v>6</v>
      </c>
      <c r="AF320">
        <v>19</v>
      </c>
      <c r="AG320">
        <v>100</v>
      </c>
      <c r="AJ320">
        <v>46.28</v>
      </c>
      <c r="AK320">
        <v>0</v>
      </c>
      <c r="AL320">
        <v>0</v>
      </c>
      <c r="AM320">
        <v>0</v>
      </c>
      <c r="AN320">
        <v>0</v>
      </c>
      <c r="AO320">
        <v>3.8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7.98</v>
      </c>
      <c r="AV320">
        <v>7.98</v>
      </c>
    </row>
    <row r="321" spans="30:48" x14ac:dyDescent="0.2">
      <c r="AD321" t="s">
        <v>550</v>
      </c>
      <c r="AE321">
        <v>6</v>
      </c>
      <c r="AF321">
        <v>20</v>
      </c>
      <c r="AG321">
        <v>105</v>
      </c>
      <c r="AJ321">
        <v>49.07</v>
      </c>
      <c r="AK321">
        <v>0</v>
      </c>
      <c r="AL321">
        <v>0</v>
      </c>
      <c r="AM321">
        <v>0</v>
      </c>
      <c r="AN321">
        <v>0</v>
      </c>
      <c r="AO321">
        <v>4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8.4600000000000009</v>
      </c>
      <c r="AV321">
        <v>8.4600000000000009</v>
      </c>
    </row>
    <row r="322" spans="30:48" x14ac:dyDescent="0.2">
      <c r="AD322" t="s">
        <v>551</v>
      </c>
      <c r="AE322">
        <v>6</v>
      </c>
      <c r="AF322">
        <v>21</v>
      </c>
      <c r="AG322">
        <v>110</v>
      </c>
      <c r="AJ322">
        <v>51.85</v>
      </c>
      <c r="AK322">
        <v>0</v>
      </c>
      <c r="AL322">
        <v>0</v>
      </c>
      <c r="AM322">
        <v>0</v>
      </c>
      <c r="AN322">
        <v>0</v>
      </c>
      <c r="AO322">
        <v>4.2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8.94</v>
      </c>
      <c r="AV322">
        <v>8.94</v>
      </c>
    </row>
    <row r="323" spans="30:48" x14ac:dyDescent="0.2">
      <c r="AD323" t="s">
        <v>552</v>
      </c>
      <c r="AE323">
        <v>6</v>
      </c>
      <c r="AF323">
        <v>22</v>
      </c>
      <c r="AG323">
        <v>120</v>
      </c>
      <c r="AJ323">
        <v>57.07</v>
      </c>
      <c r="AK323">
        <v>0</v>
      </c>
      <c r="AL323">
        <v>0</v>
      </c>
      <c r="AM323">
        <v>0</v>
      </c>
      <c r="AN323">
        <v>0</v>
      </c>
      <c r="AO323">
        <v>4.5999999999999996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9.84</v>
      </c>
      <c r="AV323">
        <v>9.84</v>
      </c>
    </row>
    <row r="324" spans="30:48" x14ac:dyDescent="0.2">
      <c r="AD324" t="s">
        <v>553</v>
      </c>
      <c r="AE324">
        <v>6</v>
      </c>
      <c r="AF324">
        <v>23</v>
      </c>
      <c r="AG324">
        <v>130</v>
      </c>
      <c r="AJ324">
        <v>62.29</v>
      </c>
      <c r="AK324">
        <v>0</v>
      </c>
      <c r="AL324">
        <v>0</v>
      </c>
      <c r="AM324">
        <v>0</v>
      </c>
      <c r="AN324">
        <v>0</v>
      </c>
      <c r="AO324">
        <v>5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10.74</v>
      </c>
      <c r="AV324">
        <v>10.74</v>
      </c>
    </row>
    <row r="325" spans="30:48" x14ac:dyDescent="0.2">
      <c r="AD325" t="s">
        <v>554</v>
      </c>
      <c r="AE325">
        <v>6</v>
      </c>
      <c r="AF325">
        <v>24</v>
      </c>
      <c r="AG325">
        <v>140</v>
      </c>
      <c r="AJ325">
        <v>67.510000000000005</v>
      </c>
      <c r="AK325">
        <v>0</v>
      </c>
      <c r="AL325">
        <v>0</v>
      </c>
      <c r="AM325">
        <v>0</v>
      </c>
      <c r="AN325">
        <v>0</v>
      </c>
      <c r="AO325">
        <v>5.4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11.64</v>
      </c>
      <c r="AV325">
        <v>11.64</v>
      </c>
    </row>
    <row r="326" spans="30:48" x14ac:dyDescent="0.2">
      <c r="AD326" t="s">
        <v>555</v>
      </c>
      <c r="AE326">
        <v>6</v>
      </c>
      <c r="AF326">
        <v>25</v>
      </c>
      <c r="AG326">
        <v>150</v>
      </c>
      <c r="AJ326">
        <v>72.73</v>
      </c>
      <c r="AK326">
        <v>0</v>
      </c>
      <c r="AL326">
        <v>0</v>
      </c>
      <c r="AM326">
        <v>0</v>
      </c>
      <c r="AN326">
        <v>0</v>
      </c>
      <c r="AO326">
        <v>5.8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12.54</v>
      </c>
      <c r="AV326">
        <v>12.54</v>
      </c>
    </row>
    <row r="327" spans="30:48" x14ac:dyDescent="0.2">
      <c r="AD327" t="s">
        <v>556</v>
      </c>
      <c r="AE327">
        <v>6</v>
      </c>
      <c r="AF327">
        <v>26</v>
      </c>
      <c r="AG327">
        <v>160</v>
      </c>
      <c r="AJ327">
        <v>77.95</v>
      </c>
      <c r="AK327">
        <v>0</v>
      </c>
      <c r="AL327">
        <v>0</v>
      </c>
      <c r="AM327">
        <v>0</v>
      </c>
      <c r="AN327">
        <v>0</v>
      </c>
      <c r="AO327">
        <v>6.1999999999999993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13.439999999999998</v>
      </c>
      <c r="AV327">
        <v>13.439999999999998</v>
      </c>
    </row>
    <row r="328" spans="30:48" x14ac:dyDescent="0.2">
      <c r="AD328" t="s">
        <v>557</v>
      </c>
      <c r="AE328">
        <v>6</v>
      </c>
      <c r="AF328">
        <v>27</v>
      </c>
      <c r="AG328">
        <v>170</v>
      </c>
      <c r="AJ328">
        <v>83.17</v>
      </c>
      <c r="AK328">
        <v>0</v>
      </c>
      <c r="AL328">
        <v>0</v>
      </c>
      <c r="AM328">
        <v>0</v>
      </c>
      <c r="AN328">
        <v>0</v>
      </c>
      <c r="AO328">
        <v>6.5999999999999988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14.339999999999996</v>
      </c>
      <c r="AV328">
        <v>14.339999999999996</v>
      </c>
    </row>
    <row r="330" spans="30:48" x14ac:dyDescent="0.2">
      <c r="AD330" t="s">
        <v>342</v>
      </c>
      <c r="AE330">
        <v>1</v>
      </c>
      <c r="AF330">
        <v>1</v>
      </c>
      <c r="AG330">
        <v>10</v>
      </c>
      <c r="AI330">
        <v>0</v>
      </c>
      <c r="AJ330">
        <v>0</v>
      </c>
      <c r="AK330">
        <v>1.3</v>
      </c>
      <c r="AL330">
        <v>0</v>
      </c>
      <c r="AM330">
        <v>0</v>
      </c>
      <c r="AN330">
        <v>0</v>
      </c>
      <c r="AO330">
        <v>0.24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0.3</v>
      </c>
      <c r="AV330">
        <v>0.3</v>
      </c>
    </row>
    <row r="331" spans="30:48" x14ac:dyDescent="0.2">
      <c r="AD331" t="s">
        <v>343</v>
      </c>
      <c r="AE331">
        <v>1</v>
      </c>
      <c r="AF331">
        <v>2</v>
      </c>
      <c r="AG331">
        <v>15</v>
      </c>
      <c r="AI331">
        <v>0</v>
      </c>
      <c r="AJ331">
        <v>0</v>
      </c>
      <c r="AK331">
        <v>2.85</v>
      </c>
      <c r="AL331">
        <v>0</v>
      </c>
      <c r="AM331">
        <v>0</v>
      </c>
      <c r="AN331">
        <v>0</v>
      </c>
      <c r="AO331">
        <v>0.48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0.66</v>
      </c>
      <c r="AV331">
        <v>0.66</v>
      </c>
    </row>
    <row r="332" spans="30:48" x14ac:dyDescent="0.2">
      <c r="AD332" t="s">
        <v>344</v>
      </c>
      <c r="AE332">
        <v>1</v>
      </c>
      <c r="AF332">
        <v>3</v>
      </c>
      <c r="AG332">
        <v>20</v>
      </c>
      <c r="AI332">
        <v>0</v>
      </c>
      <c r="AJ332">
        <v>0</v>
      </c>
      <c r="AK332">
        <v>4.1500000000000004</v>
      </c>
      <c r="AL332">
        <v>0</v>
      </c>
      <c r="AM332">
        <v>0</v>
      </c>
      <c r="AN332">
        <v>0</v>
      </c>
      <c r="AO332">
        <v>0.72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0.96</v>
      </c>
      <c r="AV332">
        <v>0.96</v>
      </c>
    </row>
    <row r="333" spans="30:48" x14ac:dyDescent="0.2">
      <c r="AD333" t="s">
        <v>345</v>
      </c>
      <c r="AE333">
        <v>1</v>
      </c>
      <c r="AF333">
        <v>4</v>
      </c>
      <c r="AG333">
        <v>25</v>
      </c>
      <c r="AI333">
        <v>0</v>
      </c>
      <c r="AJ333">
        <v>0</v>
      </c>
      <c r="AK333">
        <v>5.44</v>
      </c>
      <c r="AL333">
        <v>0</v>
      </c>
      <c r="AM333">
        <v>0</v>
      </c>
      <c r="AN333">
        <v>0</v>
      </c>
      <c r="AO333">
        <v>0.96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1.26</v>
      </c>
      <c r="AV333">
        <v>1.26</v>
      </c>
    </row>
    <row r="334" spans="30:48" x14ac:dyDescent="0.2">
      <c r="AD334" t="s">
        <v>346</v>
      </c>
      <c r="AE334">
        <v>1</v>
      </c>
      <c r="AF334">
        <v>5</v>
      </c>
      <c r="AG334">
        <v>30</v>
      </c>
      <c r="AI334">
        <v>0</v>
      </c>
      <c r="AJ334">
        <v>0</v>
      </c>
      <c r="AK334">
        <v>7.39</v>
      </c>
      <c r="AL334">
        <v>0</v>
      </c>
      <c r="AM334">
        <v>0</v>
      </c>
      <c r="AN334">
        <v>0</v>
      </c>
      <c r="AO334">
        <v>1.2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1.71</v>
      </c>
      <c r="AV334">
        <v>1.71</v>
      </c>
    </row>
    <row r="335" spans="30:48" x14ac:dyDescent="0.2">
      <c r="AD335" t="s">
        <v>347</v>
      </c>
      <c r="AE335">
        <v>1</v>
      </c>
      <c r="AF335">
        <v>6</v>
      </c>
      <c r="AG335">
        <v>35</v>
      </c>
      <c r="AI335">
        <v>0</v>
      </c>
      <c r="AJ335">
        <v>0</v>
      </c>
      <c r="AK335">
        <v>8.94</v>
      </c>
      <c r="AL335">
        <v>0</v>
      </c>
      <c r="AM335">
        <v>0</v>
      </c>
      <c r="AN335">
        <v>0</v>
      </c>
      <c r="AO335">
        <v>1.44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2.0699999999999998</v>
      </c>
      <c r="AV335">
        <v>2.0699999999999998</v>
      </c>
    </row>
    <row r="336" spans="30:48" x14ac:dyDescent="0.2">
      <c r="AD336" t="s">
        <v>348</v>
      </c>
      <c r="AE336">
        <v>1</v>
      </c>
      <c r="AF336">
        <v>7</v>
      </c>
      <c r="AG336">
        <v>40</v>
      </c>
      <c r="AI336">
        <v>0</v>
      </c>
      <c r="AJ336">
        <v>0</v>
      </c>
      <c r="AK336">
        <v>10.5</v>
      </c>
      <c r="AL336">
        <v>0</v>
      </c>
      <c r="AM336">
        <v>0</v>
      </c>
      <c r="AN336">
        <v>0</v>
      </c>
      <c r="AO336">
        <v>1.68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2.4300000000000002</v>
      </c>
      <c r="AV336">
        <v>2.4300000000000002</v>
      </c>
    </row>
    <row r="337" spans="30:48" x14ac:dyDescent="0.2">
      <c r="AD337" t="s">
        <v>349</v>
      </c>
      <c r="AE337">
        <v>1</v>
      </c>
      <c r="AF337">
        <v>8</v>
      </c>
      <c r="AG337">
        <v>45</v>
      </c>
      <c r="AI337">
        <v>0</v>
      </c>
      <c r="AJ337">
        <v>0</v>
      </c>
      <c r="AK337">
        <v>12.05</v>
      </c>
      <c r="AL337">
        <v>0</v>
      </c>
      <c r="AM337">
        <v>0</v>
      </c>
      <c r="AN337">
        <v>0</v>
      </c>
      <c r="AO337">
        <v>1.92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2.79</v>
      </c>
      <c r="AV337">
        <v>2.79</v>
      </c>
    </row>
    <row r="338" spans="30:48" x14ac:dyDescent="0.2">
      <c r="AD338" t="s">
        <v>350</v>
      </c>
      <c r="AE338">
        <v>1</v>
      </c>
      <c r="AF338">
        <v>9</v>
      </c>
      <c r="AG338">
        <v>50</v>
      </c>
      <c r="AI338">
        <v>0</v>
      </c>
      <c r="AJ338">
        <v>0</v>
      </c>
      <c r="AK338">
        <v>14.39</v>
      </c>
      <c r="AL338">
        <v>0</v>
      </c>
      <c r="AM338">
        <v>0</v>
      </c>
      <c r="AN338">
        <v>0</v>
      </c>
      <c r="AO338">
        <v>2.16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3.33</v>
      </c>
      <c r="AV338">
        <v>3.33</v>
      </c>
    </row>
    <row r="339" spans="30:48" x14ac:dyDescent="0.2">
      <c r="AD339" t="s">
        <v>351</v>
      </c>
      <c r="AE339">
        <v>1</v>
      </c>
      <c r="AF339">
        <v>10</v>
      </c>
      <c r="AG339">
        <v>55</v>
      </c>
      <c r="AI339">
        <v>0</v>
      </c>
      <c r="AJ339">
        <v>0</v>
      </c>
      <c r="AK339">
        <v>16.2</v>
      </c>
      <c r="AL339">
        <v>0</v>
      </c>
      <c r="AM339">
        <v>0</v>
      </c>
      <c r="AN339">
        <v>0</v>
      </c>
      <c r="AO339">
        <v>2.4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3.75</v>
      </c>
      <c r="AV339">
        <v>3.75</v>
      </c>
    </row>
    <row r="340" spans="30:48" x14ac:dyDescent="0.2">
      <c r="AD340" t="s">
        <v>352</v>
      </c>
      <c r="AE340">
        <v>1</v>
      </c>
      <c r="AF340">
        <v>11</v>
      </c>
      <c r="AG340">
        <v>60</v>
      </c>
      <c r="AI340">
        <v>0</v>
      </c>
      <c r="AJ340">
        <v>0</v>
      </c>
      <c r="AK340">
        <v>18.010000000000002</v>
      </c>
      <c r="AL340">
        <v>0</v>
      </c>
      <c r="AM340">
        <v>0</v>
      </c>
      <c r="AN340">
        <v>0</v>
      </c>
      <c r="AO340">
        <v>2.64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4.17</v>
      </c>
      <c r="AV340">
        <v>4.17</v>
      </c>
    </row>
    <row r="341" spans="30:48" x14ac:dyDescent="0.2">
      <c r="AD341" t="s">
        <v>353</v>
      </c>
      <c r="AE341">
        <v>1</v>
      </c>
      <c r="AF341">
        <v>12</v>
      </c>
      <c r="AG341">
        <v>65</v>
      </c>
      <c r="AI341">
        <v>0</v>
      </c>
      <c r="AJ341">
        <v>0</v>
      </c>
      <c r="AK341">
        <v>19.829999999999998</v>
      </c>
      <c r="AL341">
        <v>0</v>
      </c>
      <c r="AM341">
        <v>0</v>
      </c>
      <c r="AN341">
        <v>0</v>
      </c>
      <c r="AO341">
        <v>2.88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4.59</v>
      </c>
      <c r="AV341">
        <v>4.59</v>
      </c>
    </row>
    <row r="342" spans="30:48" x14ac:dyDescent="0.2">
      <c r="AD342" t="s">
        <v>354</v>
      </c>
      <c r="AE342">
        <v>1</v>
      </c>
      <c r="AF342">
        <v>13</v>
      </c>
      <c r="AG342">
        <v>70</v>
      </c>
      <c r="AI342">
        <v>0</v>
      </c>
      <c r="AJ342">
        <v>0</v>
      </c>
      <c r="AK342">
        <v>21.64</v>
      </c>
      <c r="AL342">
        <v>0</v>
      </c>
      <c r="AM342">
        <v>0</v>
      </c>
      <c r="AN342">
        <v>0</v>
      </c>
      <c r="AO342">
        <v>3.12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5.01</v>
      </c>
      <c r="AV342">
        <v>5.01</v>
      </c>
    </row>
    <row r="343" spans="30:48" x14ac:dyDescent="0.2">
      <c r="AD343" t="s">
        <v>355</v>
      </c>
      <c r="AE343">
        <v>1</v>
      </c>
      <c r="AF343">
        <v>14</v>
      </c>
      <c r="AG343">
        <v>75</v>
      </c>
      <c r="AI343">
        <v>0</v>
      </c>
      <c r="AJ343">
        <v>0</v>
      </c>
      <c r="AK343">
        <v>23.46</v>
      </c>
      <c r="AL343">
        <v>0</v>
      </c>
      <c r="AM343">
        <v>0</v>
      </c>
      <c r="AN343">
        <v>0</v>
      </c>
      <c r="AO343">
        <v>3.36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5.43</v>
      </c>
      <c r="AV343">
        <v>5.43</v>
      </c>
    </row>
    <row r="344" spans="30:48" x14ac:dyDescent="0.2">
      <c r="AD344" t="s">
        <v>356</v>
      </c>
      <c r="AE344">
        <v>1</v>
      </c>
      <c r="AF344">
        <v>15</v>
      </c>
      <c r="AG344">
        <v>80</v>
      </c>
      <c r="AI344">
        <v>0</v>
      </c>
      <c r="AJ344">
        <v>0</v>
      </c>
      <c r="AK344">
        <v>26.18</v>
      </c>
      <c r="AL344">
        <v>0</v>
      </c>
      <c r="AM344">
        <v>0</v>
      </c>
      <c r="AN344">
        <v>0</v>
      </c>
      <c r="AO344">
        <v>3.6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6.06</v>
      </c>
      <c r="AV344">
        <v>6.06</v>
      </c>
    </row>
    <row r="345" spans="30:48" x14ac:dyDescent="0.2">
      <c r="AD345" t="s">
        <v>357</v>
      </c>
      <c r="AE345">
        <v>1</v>
      </c>
      <c r="AF345">
        <v>16</v>
      </c>
      <c r="AG345">
        <v>85</v>
      </c>
      <c r="AI345">
        <v>0</v>
      </c>
      <c r="AJ345">
        <v>0</v>
      </c>
      <c r="AK345">
        <v>28.25</v>
      </c>
      <c r="AL345">
        <v>0</v>
      </c>
      <c r="AM345">
        <v>0</v>
      </c>
      <c r="AN345">
        <v>0</v>
      </c>
      <c r="AO345">
        <v>3.84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6.54</v>
      </c>
      <c r="AV345">
        <v>6.54</v>
      </c>
    </row>
    <row r="346" spans="30:48" x14ac:dyDescent="0.2">
      <c r="AD346" t="s">
        <v>358</v>
      </c>
      <c r="AE346">
        <v>1</v>
      </c>
      <c r="AF346">
        <v>17</v>
      </c>
      <c r="AG346">
        <v>90</v>
      </c>
      <c r="AI346">
        <v>0</v>
      </c>
      <c r="AJ346">
        <v>0</v>
      </c>
      <c r="AK346">
        <v>30.33</v>
      </c>
      <c r="AL346">
        <v>0</v>
      </c>
      <c r="AM346">
        <v>0</v>
      </c>
      <c r="AN346">
        <v>0</v>
      </c>
      <c r="AO346">
        <v>4.08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7.02</v>
      </c>
      <c r="AV346">
        <v>7.02</v>
      </c>
    </row>
    <row r="347" spans="30:48" x14ac:dyDescent="0.2">
      <c r="AD347" t="s">
        <v>359</v>
      </c>
      <c r="AE347">
        <v>1</v>
      </c>
      <c r="AF347">
        <v>18</v>
      </c>
      <c r="AG347">
        <v>95</v>
      </c>
      <c r="AI347">
        <v>0</v>
      </c>
      <c r="AJ347">
        <v>0</v>
      </c>
      <c r="AK347">
        <v>32.4</v>
      </c>
      <c r="AL347">
        <v>0</v>
      </c>
      <c r="AM347">
        <v>0</v>
      </c>
      <c r="AN347">
        <v>0</v>
      </c>
      <c r="AO347">
        <v>4.32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7.5</v>
      </c>
      <c r="AV347">
        <v>7.5</v>
      </c>
    </row>
    <row r="348" spans="30:48" x14ac:dyDescent="0.2">
      <c r="AD348" t="s">
        <v>360</v>
      </c>
      <c r="AE348">
        <v>1</v>
      </c>
      <c r="AF348">
        <v>19</v>
      </c>
      <c r="AG348">
        <v>100</v>
      </c>
      <c r="AI348">
        <v>0</v>
      </c>
      <c r="AJ348">
        <v>0</v>
      </c>
      <c r="AK348">
        <v>34.47</v>
      </c>
      <c r="AL348">
        <v>0</v>
      </c>
      <c r="AM348">
        <v>0</v>
      </c>
      <c r="AN348">
        <v>0</v>
      </c>
      <c r="AO348">
        <v>4.5599999999999996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7.98</v>
      </c>
      <c r="AV348">
        <v>7.98</v>
      </c>
    </row>
    <row r="349" spans="30:48" x14ac:dyDescent="0.2">
      <c r="AD349" t="s">
        <v>361</v>
      </c>
      <c r="AE349">
        <v>1</v>
      </c>
      <c r="AF349">
        <v>20</v>
      </c>
      <c r="AG349">
        <v>105</v>
      </c>
      <c r="AI349">
        <v>0</v>
      </c>
      <c r="AJ349">
        <v>0</v>
      </c>
      <c r="AK349">
        <v>36.549999999999997</v>
      </c>
      <c r="AL349">
        <v>0</v>
      </c>
      <c r="AM349">
        <v>0</v>
      </c>
      <c r="AN349">
        <v>0</v>
      </c>
      <c r="AO349">
        <v>4.8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8.4600000000000009</v>
      </c>
      <c r="AV349">
        <v>8.4600000000000009</v>
      </c>
    </row>
    <row r="350" spans="30:48" x14ac:dyDescent="0.2">
      <c r="AD350" t="s">
        <v>362</v>
      </c>
      <c r="AE350">
        <v>1</v>
      </c>
      <c r="AF350">
        <v>21</v>
      </c>
      <c r="AG350">
        <v>110</v>
      </c>
      <c r="AI350">
        <v>0</v>
      </c>
      <c r="AJ350">
        <v>0</v>
      </c>
      <c r="AK350">
        <v>38.619999999999997</v>
      </c>
      <c r="AL350">
        <v>0</v>
      </c>
      <c r="AM350">
        <v>0</v>
      </c>
      <c r="AN350">
        <v>0</v>
      </c>
      <c r="AO350">
        <v>5.04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8.94</v>
      </c>
      <c r="AV350">
        <v>8.94</v>
      </c>
    </row>
    <row r="351" spans="30:48" x14ac:dyDescent="0.2">
      <c r="AD351" t="s">
        <v>363</v>
      </c>
      <c r="AE351">
        <v>1</v>
      </c>
      <c r="AF351">
        <v>22</v>
      </c>
      <c r="AG351">
        <v>120</v>
      </c>
      <c r="AI351">
        <v>0</v>
      </c>
      <c r="AJ351">
        <v>0</v>
      </c>
      <c r="AK351">
        <v>42.51</v>
      </c>
      <c r="AL351">
        <v>0</v>
      </c>
      <c r="AM351">
        <v>0</v>
      </c>
      <c r="AN351">
        <v>0</v>
      </c>
      <c r="AO351">
        <v>5.52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9.84</v>
      </c>
      <c r="AV351">
        <v>9.84</v>
      </c>
    </row>
    <row r="352" spans="30:48" x14ac:dyDescent="0.2">
      <c r="AD352" t="s">
        <v>364</v>
      </c>
      <c r="AE352">
        <v>1</v>
      </c>
      <c r="AF352">
        <v>23</v>
      </c>
      <c r="AG352">
        <v>130</v>
      </c>
      <c r="AI352">
        <v>0</v>
      </c>
      <c r="AJ352">
        <v>0</v>
      </c>
      <c r="AK352">
        <v>46.4</v>
      </c>
      <c r="AL352">
        <v>0</v>
      </c>
      <c r="AM352">
        <v>0</v>
      </c>
      <c r="AN352">
        <v>0</v>
      </c>
      <c r="AO352">
        <v>6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10.74</v>
      </c>
      <c r="AV352">
        <v>10.74</v>
      </c>
    </row>
    <row r="353" spans="30:48" x14ac:dyDescent="0.2">
      <c r="AD353" t="s">
        <v>365</v>
      </c>
      <c r="AE353">
        <v>1</v>
      </c>
      <c r="AF353">
        <v>24</v>
      </c>
      <c r="AG353">
        <v>140</v>
      </c>
      <c r="AI353">
        <v>0</v>
      </c>
      <c r="AJ353">
        <v>0</v>
      </c>
      <c r="AK353">
        <v>50.28</v>
      </c>
      <c r="AL353">
        <v>0</v>
      </c>
      <c r="AM353">
        <v>0</v>
      </c>
      <c r="AN353">
        <v>0</v>
      </c>
      <c r="AO353">
        <v>6.48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11.64</v>
      </c>
      <c r="AV353">
        <v>11.64</v>
      </c>
    </row>
    <row r="354" spans="30:48" x14ac:dyDescent="0.2">
      <c r="AD354" t="s">
        <v>366</v>
      </c>
      <c r="AE354">
        <v>1</v>
      </c>
      <c r="AF354">
        <v>25</v>
      </c>
      <c r="AG354">
        <v>150</v>
      </c>
      <c r="AI354">
        <v>0</v>
      </c>
      <c r="AJ354">
        <v>0</v>
      </c>
      <c r="AK354">
        <v>54.17</v>
      </c>
      <c r="AL354">
        <v>0</v>
      </c>
      <c r="AM354">
        <v>0</v>
      </c>
      <c r="AN354">
        <v>0</v>
      </c>
      <c r="AO354">
        <v>6.96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12.54</v>
      </c>
      <c r="AV354">
        <v>12.54</v>
      </c>
    </row>
    <row r="355" spans="30:48" x14ac:dyDescent="0.2">
      <c r="AD355" t="s">
        <v>367</v>
      </c>
      <c r="AE355">
        <v>1</v>
      </c>
      <c r="AF355">
        <v>26</v>
      </c>
      <c r="AG355">
        <v>160</v>
      </c>
      <c r="AI355">
        <v>0</v>
      </c>
      <c r="AJ355">
        <v>0</v>
      </c>
      <c r="AK355">
        <v>58.06</v>
      </c>
      <c r="AL355">
        <v>0</v>
      </c>
      <c r="AM355">
        <v>0</v>
      </c>
      <c r="AN355">
        <v>0</v>
      </c>
      <c r="AO355">
        <v>7.4399999999999995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13.439999999999998</v>
      </c>
      <c r="AV355">
        <v>13.439999999999998</v>
      </c>
    </row>
    <row r="356" spans="30:48" x14ac:dyDescent="0.2">
      <c r="AD356" t="s">
        <v>368</v>
      </c>
      <c r="AE356">
        <v>1</v>
      </c>
      <c r="AF356">
        <v>27</v>
      </c>
      <c r="AG356">
        <v>170</v>
      </c>
      <c r="AI356">
        <v>0</v>
      </c>
      <c r="AJ356">
        <v>0</v>
      </c>
      <c r="AK356">
        <v>61.95</v>
      </c>
      <c r="AL356">
        <v>0</v>
      </c>
      <c r="AM356">
        <v>0</v>
      </c>
      <c r="AN356">
        <v>0</v>
      </c>
      <c r="AO356">
        <v>7.919999999999999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14.339999999999996</v>
      </c>
      <c r="AV356">
        <v>14.339999999999996</v>
      </c>
    </row>
    <row r="357" spans="30:48" x14ac:dyDescent="0.2">
      <c r="AD357" t="s">
        <v>369</v>
      </c>
      <c r="AE357">
        <v>2</v>
      </c>
      <c r="AF357">
        <v>1</v>
      </c>
      <c r="AG357">
        <v>10</v>
      </c>
      <c r="AI357">
        <v>0</v>
      </c>
      <c r="AJ357">
        <v>0</v>
      </c>
      <c r="AK357">
        <v>0</v>
      </c>
      <c r="AL357">
        <v>1.3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0.2</v>
      </c>
      <c r="AS357">
        <v>0</v>
      </c>
      <c r="AT357">
        <v>0</v>
      </c>
      <c r="AU357">
        <v>0.3</v>
      </c>
      <c r="AV357">
        <v>0.3</v>
      </c>
    </row>
    <row r="358" spans="30:48" x14ac:dyDescent="0.2">
      <c r="AD358" t="s">
        <v>370</v>
      </c>
      <c r="AE358">
        <v>2</v>
      </c>
      <c r="AF358">
        <v>2</v>
      </c>
      <c r="AG358">
        <v>15</v>
      </c>
      <c r="AI358">
        <v>0</v>
      </c>
      <c r="AJ358">
        <v>0</v>
      </c>
      <c r="AK358">
        <v>0</v>
      </c>
      <c r="AL358">
        <v>2.85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0.4</v>
      </c>
      <c r="AS358">
        <v>0</v>
      </c>
      <c r="AT358">
        <v>0</v>
      </c>
      <c r="AU358">
        <v>0.66</v>
      </c>
      <c r="AV358">
        <v>0.66</v>
      </c>
    </row>
    <row r="359" spans="30:48" x14ac:dyDescent="0.2">
      <c r="AD359" t="s">
        <v>371</v>
      </c>
      <c r="AE359">
        <v>2</v>
      </c>
      <c r="AF359">
        <v>3</v>
      </c>
      <c r="AG359">
        <v>20</v>
      </c>
      <c r="AI359">
        <v>0</v>
      </c>
      <c r="AJ359">
        <v>0</v>
      </c>
      <c r="AK359">
        <v>0</v>
      </c>
      <c r="AL359">
        <v>4.1500000000000004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0.6</v>
      </c>
      <c r="AS359">
        <v>0</v>
      </c>
      <c r="AT359">
        <v>0</v>
      </c>
      <c r="AU359">
        <v>0.96</v>
      </c>
      <c r="AV359">
        <v>0.96</v>
      </c>
    </row>
    <row r="360" spans="30:48" x14ac:dyDescent="0.2">
      <c r="AD360" t="s">
        <v>372</v>
      </c>
      <c r="AE360">
        <v>2</v>
      </c>
      <c r="AF360">
        <v>4</v>
      </c>
      <c r="AG360">
        <v>25</v>
      </c>
      <c r="AI360">
        <v>0</v>
      </c>
      <c r="AJ360">
        <v>0</v>
      </c>
      <c r="AK360">
        <v>0</v>
      </c>
      <c r="AL360">
        <v>5.44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0.8</v>
      </c>
      <c r="AS360">
        <v>0</v>
      </c>
      <c r="AT360">
        <v>0</v>
      </c>
      <c r="AU360">
        <v>1.26</v>
      </c>
      <c r="AV360">
        <v>1.26</v>
      </c>
    </row>
    <row r="361" spans="30:48" x14ac:dyDescent="0.2">
      <c r="AD361" t="s">
        <v>373</v>
      </c>
      <c r="AE361">
        <v>2</v>
      </c>
      <c r="AF361">
        <v>5</v>
      </c>
      <c r="AG361">
        <v>30</v>
      </c>
      <c r="AI361">
        <v>0</v>
      </c>
      <c r="AJ361">
        <v>0</v>
      </c>
      <c r="AK361">
        <v>0</v>
      </c>
      <c r="AL361">
        <v>7.39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1</v>
      </c>
      <c r="AS361">
        <v>0</v>
      </c>
      <c r="AT361">
        <v>0</v>
      </c>
      <c r="AU361">
        <v>1.71</v>
      </c>
      <c r="AV361">
        <v>1.71</v>
      </c>
    </row>
    <row r="362" spans="30:48" x14ac:dyDescent="0.2">
      <c r="AD362" t="s">
        <v>374</v>
      </c>
      <c r="AE362">
        <v>2</v>
      </c>
      <c r="AF362">
        <v>6</v>
      </c>
      <c r="AG362">
        <v>35</v>
      </c>
      <c r="AI362">
        <v>0</v>
      </c>
      <c r="AJ362">
        <v>0</v>
      </c>
      <c r="AK362">
        <v>0</v>
      </c>
      <c r="AL362">
        <v>8.94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1.2</v>
      </c>
      <c r="AS362">
        <v>0</v>
      </c>
      <c r="AT362">
        <v>0</v>
      </c>
      <c r="AU362">
        <v>2.0699999999999998</v>
      </c>
      <c r="AV362">
        <v>2.0699999999999998</v>
      </c>
    </row>
    <row r="363" spans="30:48" x14ac:dyDescent="0.2">
      <c r="AD363" t="s">
        <v>375</v>
      </c>
      <c r="AE363">
        <v>2</v>
      </c>
      <c r="AF363">
        <v>7</v>
      </c>
      <c r="AG363">
        <v>40</v>
      </c>
      <c r="AI363">
        <v>0</v>
      </c>
      <c r="AJ363">
        <v>0</v>
      </c>
      <c r="AK363">
        <v>0</v>
      </c>
      <c r="AL363">
        <v>10.5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1.4</v>
      </c>
      <c r="AS363">
        <v>0</v>
      </c>
      <c r="AT363">
        <v>0</v>
      </c>
      <c r="AU363">
        <v>2.4300000000000002</v>
      </c>
      <c r="AV363">
        <v>2.4300000000000002</v>
      </c>
    </row>
    <row r="364" spans="30:48" x14ac:dyDescent="0.2">
      <c r="AD364" t="s">
        <v>376</v>
      </c>
      <c r="AE364">
        <v>2</v>
      </c>
      <c r="AF364">
        <v>8</v>
      </c>
      <c r="AG364">
        <v>45</v>
      </c>
      <c r="AI364">
        <v>0</v>
      </c>
      <c r="AJ364">
        <v>0</v>
      </c>
      <c r="AK364">
        <v>0</v>
      </c>
      <c r="AL364">
        <v>12.05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1.6</v>
      </c>
      <c r="AS364">
        <v>0</v>
      </c>
      <c r="AT364">
        <v>0</v>
      </c>
      <c r="AU364">
        <v>2.79</v>
      </c>
      <c r="AV364">
        <v>2.79</v>
      </c>
    </row>
    <row r="365" spans="30:48" x14ac:dyDescent="0.2">
      <c r="AD365" t="s">
        <v>377</v>
      </c>
      <c r="AE365">
        <v>2</v>
      </c>
      <c r="AF365">
        <v>9</v>
      </c>
      <c r="AG365">
        <v>50</v>
      </c>
      <c r="AI365">
        <v>0</v>
      </c>
      <c r="AJ365">
        <v>0</v>
      </c>
      <c r="AK365">
        <v>0</v>
      </c>
      <c r="AL365">
        <v>14.39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1.8</v>
      </c>
      <c r="AS365">
        <v>0</v>
      </c>
      <c r="AT365">
        <v>0</v>
      </c>
      <c r="AU365">
        <v>3.33</v>
      </c>
      <c r="AV365">
        <v>3.33</v>
      </c>
    </row>
    <row r="366" spans="30:48" x14ac:dyDescent="0.2">
      <c r="AD366" t="s">
        <v>378</v>
      </c>
      <c r="AE366">
        <v>2</v>
      </c>
      <c r="AF366">
        <v>10</v>
      </c>
      <c r="AG366">
        <v>55</v>
      </c>
      <c r="AI366">
        <v>0</v>
      </c>
      <c r="AJ366">
        <v>0</v>
      </c>
      <c r="AK366">
        <v>0</v>
      </c>
      <c r="AL366">
        <v>16.2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2</v>
      </c>
      <c r="AS366">
        <v>0</v>
      </c>
      <c r="AT366">
        <v>0</v>
      </c>
      <c r="AU366">
        <v>3.75</v>
      </c>
      <c r="AV366">
        <v>3.75</v>
      </c>
    </row>
    <row r="367" spans="30:48" x14ac:dyDescent="0.2">
      <c r="AD367" t="s">
        <v>379</v>
      </c>
      <c r="AE367">
        <v>2</v>
      </c>
      <c r="AF367">
        <v>11</v>
      </c>
      <c r="AG367">
        <v>60</v>
      </c>
      <c r="AI367">
        <v>0</v>
      </c>
      <c r="AJ367">
        <v>0</v>
      </c>
      <c r="AK367">
        <v>0</v>
      </c>
      <c r="AL367">
        <v>18.010000000000002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2.2000000000000002</v>
      </c>
      <c r="AS367">
        <v>0</v>
      </c>
      <c r="AT367">
        <v>0</v>
      </c>
      <c r="AU367">
        <v>4.17</v>
      </c>
      <c r="AV367">
        <v>4.17</v>
      </c>
    </row>
    <row r="368" spans="30:48" x14ac:dyDescent="0.2">
      <c r="AD368" t="s">
        <v>380</v>
      </c>
      <c r="AE368">
        <v>2</v>
      </c>
      <c r="AF368">
        <v>12</v>
      </c>
      <c r="AG368">
        <v>65</v>
      </c>
      <c r="AI368">
        <v>0</v>
      </c>
      <c r="AJ368">
        <v>0</v>
      </c>
      <c r="AK368">
        <v>0</v>
      </c>
      <c r="AL368">
        <v>19.829999999999998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2.4</v>
      </c>
      <c r="AS368">
        <v>0</v>
      </c>
      <c r="AT368">
        <v>0</v>
      </c>
      <c r="AU368">
        <v>4.59</v>
      </c>
      <c r="AV368">
        <v>4.59</v>
      </c>
    </row>
    <row r="369" spans="30:48" x14ac:dyDescent="0.2">
      <c r="AD369" t="s">
        <v>381</v>
      </c>
      <c r="AE369">
        <v>2</v>
      </c>
      <c r="AF369">
        <v>13</v>
      </c>
      <c r="AG369">
        <v>70</v>
      </c>
      <c r="AI369">
        <v>0</v>
      </c>
      <c r="AJ369">
        <v>0</v>
      </c>
      <c r="AK369">
        <v>0</v>
      </c>
      <c r="AL369">
        <v>21.64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2.6</v>
      </c>
      <c r="AS369">
        <v>0</v>
      </c>
      <c r="AT369">
        <v>0</v>
      </c>
      <c r="AU369">
        <v>5.01</v>
      </c>
      <c r="AV369">
        <v>5.01</v>
      </c>
    </row>
    <row r="370" spans="30:48" x14ac:dyDescent="0.2">
      <c r="AD370" t="s">
        <v>382</v>
      </c>
      <c r="AE370">
        <v>2</v>
      </c>
      <c r="AF370">
        <v>14</v>
      </c>
      <c r="AG370">
        <v>75</v>
      </c>
      <c r="AI370">
        <v>0</v>
      </c>
      <c r="AJ370">
        <v>0</v>
      </c>
      <c r="AK370">
        <v>0</v>
      </c>
      <c r="AL370">
        <v>23.46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2.8</v>
      </c>
      <c r="AS370">
        <v>0</v>
      </c>
      <c r="AT370">
        <v>0</v>
      </c>
      <c r="AU370">
        <v>5.43</v>
      </c>
      <c r="AV370">
        <v>5.43</v>
      </c>
    </row>
    <row r="371" spans="30:48" x14ac:dyDescent="0.2">
      <c r="AD371" t="s">
        <v>383</v>
      </c>
      <c r="AE371">
        <v>2</v>
      </c>
      <c r="AF371">
        <v>15</v>
      </c>
      <c r="AG371">
        <v>80</v>
      </c>
      <c r="AI371">
        <v>0</v>
      </c>
      <c r="AJ371">
        <v>0</v>
      </c>
      <c r="AK371">
        <v>0</v>
      </c>
      <c r="AL371">
        <v>26.18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3</v>
      </c>
      <c r="AS371">
        <v>0</v>
      </c>
      <c r="AT371">
        <v>0</v>
      </c>
      <c r="AU371">
        <v>6.06</v>
      </c>
      <c r="AV371">
        <v>6.06</v>
      </c>
    </row>
    <row r="372" spans="30:48" x14ac:dyDescent="0.2">
      <c r="AD372" t="s">
        <v>384</v>
      </c>
      <c r="AE372">
        <v>2</v>
      </c>
      <c r="AF372">
        <v>16</v>
      </c>
      <c r="AG372">
        <v>85</v>
      </c>
      <c r="AI372">
        <v>0</v>
      </c>
      <c r="AJ372">
        <v>0</v>
      </c>
      <c r="AK372">
        <v>0</v>
      </c>
      <c r="AL372">
        <v>28.25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3.2</v>
      </c>
      <c r="AS372">
        <v>0</v>
      </c>
      <c r="AT372">
        <v>0</v>
      </c>
      <c r="AU372">
        <v>6.54</v>
      </c>
      <c r="AV372">
        <v>6.54</v>
      </c>
    </row>
    <row r="373" spans="30:48" x14ac:dyDescent="0.2">
      <c r="AD373" t="s">
        <v>385</v>
      </c>
      <c r="AE373">
        <v>2</v>
      </c>
      <c r="AF373">
        <v>17</v>
      </c>
      <c r="AG373">
        <v>90</v>
      </c>
      <c r="AI373">
        <v>0</v>
      </c>
      <c r="AJ373">
        <v>0</v>
      </c>
      <c r="AK373">
        <v>0</v>
      </c>
      <c r="AL373">
        <v>30.33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3.4</v>
      </c>
      <c r="AS373">
        <v>0</v>
      </c>
      <c r="AT373">
        <v>0</v>
      </c>
      <c r="AU373">
        <v>7.02</v>
      </c>
      <c r="AV373">
        <v>7.02</v>
      </c>
    </row>
    <row r="374" spans="30:48" x14ac:dyDescent="0.2">
      <c r="AD374" t="s">
        <v>386</v>
      </c>
      <c r="AE374">
        <v>2</v>
      </c>
      <c r="AF374">
        <v>18</v>
      </c>
      <c r="AG374">
        <v>95</v>
      </c>
      <c r="AI374">
        <v>0</v>
      </c>
      <c r="AJ374">
        <v>0</v>
      </c>
      <c r="AK374">
        <v>0</v>
      </c>
      <c r="AL374">
        <v>32.4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3.6</v>
      </c>
      <c r="AS374">
        <v>0</v>
      </c>
      <c r="AT374">
        <v>0</v>
      </c>
      <c r="AU374">
        <v>7.5</v>
      </c>
      <c r="AV374">
        <v>7.5</v>
      </c>
    </row>
    <row r="375" spans="30:48" x14ac:dyDescent="0.2">
      <c r="AD375" t="s">
        <v>387</v>
      </c>
      <c r="AE375">
        <v>2</v>
      </c>
      <c r="AF375">
        <v>19</v>
      </c>
      <c r="AG375">
        <v>100</v>
      </c>
      <c r="AI375">
        <v>0</v>
      </c>
      <c r="AJ375">
        <v>0</v>
      </c>
      <c r="AK375">
        <v>0</v>
      </c>
      <c r="AL375">
        <v>34.47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3.8</v>
      </c>
      <c r="AS375">
        <v>0</v>
      </c>
      <c r="AT375">
        <v>0</v>
      </c>
      <c r="AU375">
        <v>7.98</v>
      </c>
      <c r="AV375">
        <v>7.98</v>
      </c>
    </row>
    <row r="376" spans="30:48" x14ac:dyDescent="0.2">
      <c r="AD376" t="s">
        <v>388</v>
      </c>
      <c r="AE376">
        <v>2</v>
      </c>
      <c r="AF376">
        <v>20</v>
      </c>
      <c r="AG376">
        <v>105</v>
      </c>
      <c r="AI376">
        <v>0</v>
      </c>
      <c r="AJ376">
        <v>0</v>
      </c>
      <c r="AK376">
        <v>0</v>
      </c>
      <c r="AL376">
        <v>36.549999999999997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4</v>
      </c>
      <c r="AS376">
        <v>0</v>
      </c>
      <c r="AT376">
        <v>0</v>
      </c>
      <c r="AU376">
        <v>8.4600000000000009</v>
      </c>
      <c r="AV376">
        <v>8.4600000000000009</v>
      </c>
    </row>
    <row r="377" spans="30:48" x14ac:dyDescent="0.2">
      <c r="AD377" t="s">
        <v>389</v>
      </c>
      <c r="AE377">
        <v>2</v>
      </c>
      <c r="AF377">
        <v>21</v>
      </c>
      <c r="AG377">
        <v>110</v>
      </c>
      <c r="AI377">
        <v>0</v>
      </c>
      <c r="AJ377">
        <v>0</v>
      </c>
      <c r="AK377">
        <v>0</v>
      </c>
      <c r="AL377">
        <v>38.619999999999997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4.2</v>
      </c>
      <c r="AS377">
        <v>0</v>
      </c>
      <c r="AT377">
        <v>0</v>
      </c>
      <c r="AU377">
        <v>8.94</v>
      </c>
      <c r="AV377">
        <v>8.94</v>
      </c>
    </row>
    <row r="378" spans="30:48" x14ac:dyDescent="0.2">
      <c r="AD378" t="s">
        <v>390</v>
      </c>
      <c r="AE378">
        <v>2</v>
      </c>
      <c r="AF378">
        <v>22</v>
      </c>
      <c r="AG378">
        <v>120</v>
      </c>
      <c r="AI378">
        <v>0</v>
      </c>
      <c r="AJ378">
        <v>0</v>
      </c>
      <c r="AK378">
        <v>0</v>
      </c>
      <c r="AL378">
        <v>42.51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4.5999999999999996</v>
      </c>
      <c r="AS378">
        <v>0</v>
      </c>
      <c r="AT378">
        <v>0</v>
      </c>
      <c r="AU378">
        <v>9.84</v>
      </c>
      <c r="AV378">
        <v>9.84</v>
      </c>
    </row>
    <row r="379" spans="30:48" x14ac:dyDescent="0.2">
      <c r="AD379" t="s">
        <v>391</v>
      </c>
      <c r="AE379">
        <v>2</v>
      </c>
      <c r="AF379">
        <v>23</v>
      </c>
      <c r="AG379">
        <v>130</v>
      </c>
      <c r="AI379">
        <v>0</v>
      </c>
      <c r="AJ379">
        <v>0</v>
      </c>
      <c r="AK379">
        <v>0</v>
      </c>
      <c r="AL379">
        <v>46.4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5</v>
      </c>
      <c r="AS379">
        <v>0</v>
      </c>
      <c r="AT379">
        <v>0</v>
      </c>
      <c r="AU379">
        <v>10.74</v>
      </c>
      <c r="AV379">
        <v>10.74</v>
      </c>
    </row>
    <row r="380" spans="30:48" x14ac:dyDescent="0.2">
      <c r="AD380" t="s">
        <v>392</v>
      </c>
      <c r="AE380">
        <v>2</v>
      </c>
      <c r="AF380">
        <v>24</v>
      </c>
      <c r="AG380">
        <v>140</v>
      </c>
      <c r="AI380">
        <v>0</v>
      </c>
      <c r="AJ380">
        <v>0</v>
      </c>
      <c r="AK380">
        <v>0</v>
      </c>
      <c r="AL380">
        <v>50.28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5.4</v>
      </c>
      <c r="AS380">
        <v>0</v>
      </c>
      <c r="AT380">
        <v>0</v>
      </c>
      <c r="AU380">
        <v>11.64</v>
      </c>
      <c r="AV380">
        <v>11.64</v>
      </c>
    </row>
    <row r="381" spans="30:48" x14ac:dyDescent="0.2">
      <c r="AD381" t="s">
        <v>393</v>
      </c>
      <c r="AE381">
        <v>2</v>
      </c>
      <c r="AF381">
        <v>25</v>
      </c>
      <c r="AG381">
        <v>150</v>
      </c>
      <c r="AI381">
        <v>0</v>
      </c>
      <c r="AJ381">
        <v>0</v>
      </c>
      <c r="AK381">
        <v>0</v>
      </c>
      <c r="AL381">
        <v>54.17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5.8</v>
      </c>
      <c r="AS381">
        <v>0</v>
      </c>
      <c r="AT381">
        <v>0</v>
      </c>
      <c r="AU381">
        <v>12.54</v>
      </c>
      <c r="AV381">
        <v>12.54</v>
      </c>
    </row>
    <row r="382" spans="30:48" x14ac:dyDescent="0.2">
      <c r="AD382" t="s">
        <v>394</v>
      </c>
      <c r="AE382">
        <v>2</v>
      </c>
      <c r="AF382">
        <v>26</v>
      </c>
      <c r="AG382">
        <v>160</v>
      </c>
      <c r="AI382">
        <v>0</v>
      </c>
      <c r="AJ382">
        <v>0</v>
      </c>
      <c r="AK382">
        <v>0</v>
      </c>
      <c r="AL382">
        <v>58.06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6.1999999999999993</v>
      </c>
      <c r="AS382">
        <v>0</v>
      </c>
      <c r="AT382">
        <v>0</v>
      </c>
      <c r="AU382">
        <v>13.439999999999998</v>
      </c>
      <c r="AV382">
        <v>13.439999999999998</v>
      </c>
    </row>
    <row r="383" spans="30:48" x14ac:dyDescent="0.2">
      <c r="AD383" t="s">
        <v>395</v>
      </c>
      <c r="AE383">
        <v>2</v>
      </c>
      <c r="AF383">
        <v>27</v>
      </c>
      <c r="AG383">
        <v>170</v>
      </c>
      <c r="AI383">
        <v>0</v>
      </c>
      <c r="AJ383">
        <v>0</v>
      </c>
      <c r="AK383">
        <v>0</v>
      </c>
      <c r="AL383">
        <v>61.95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6.5999999999999988</v>
      </c>
      <c r="AS383">
        <v>0</v>
      </c>
      <c r="AT383">
        <v>0</v>
      </c>
      <c r="AU383">
        <v>14.339999999999996</v>
      </c>
      <c r="AV383">
        <v>14.339999999999996</v>
      </c>
    </row>
    <row r="384" spans="30:48" x14ac:dyDescent="0.2">
      <c r="AD384" t="s">
        <v>396</v>
      </c>
      <c r="AE384">
        <v>3</v>
      </c>
      <c r="AF384">
        <v>1</v>
      </c>
      <c r="AG384">
        <v>10</v>
      </c>
      <c r="AI384">
        <v>4.32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0.2</v>
      </c>
      <c r="AR384">
        <v>0</v>
      </c>
      <c r="AS384">
        <v>0</v>
      </c>
      <c r="AT384">
        <v>0</v>
      </c>
      <c r="AU384">
        <v>0.3</v>
      </c>
      <c r="AV384">
        <v>0.3</v>
      </c>
    </row>
    <row r="385" spans="30:48" x14ac:dyDescent="0.2">
      <c r="AD385" t="s">
        <v>397</v>
      </c>
      <c r="AE385">
        <v>3</v>
      </c>
      <c r="AF385">
        <v>2</v>
      </c>
      <c r="AG385">
        <v>15</v>
      </c>
      <c r="AI385">
        <v>9.5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0.4</v>
      </c>
      <c r="AR385">
        <v>0</v>
      </c>
      <c r="AS385">
        <v>0</v>
      </c>
      <c r="AT385">
        <v>0</v>
      </c>
      <c r="AU385">
        <v>0.66</v>
      </c>
      <c r="AV385">
        <v>0.66</v>
      </c>
    </row>
    <row r="386" spans="30:48" x14ac:dyDescent="0.2">
      <c r="AD386" t="s">
        <v>398</v>
      </c>
      <c r="AE386">
        <v>3</v>
      </c>
      <c r="AF386">
        <v>3</v>
      </c>
      <c r="AG386">
        <v>20</v>
      </c>
      <c r="AI386">
        <v>13.82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0.6</v>
      </c>
      <c r="AR386">
        <v>0</v>
      </c>
      <c r="AS386">
        <v>0</v>
      </c>
      <c r="AT386">
        <v>0</v>
      </c>
      <c r="AU386">
        <v>0.96</v>
      </c>
      <c r="AV386">
        <v>0.96</v>
      </c>
    </row>
    <row r="387" spans="30:48" x14ac:dyDescent="0.2">
      <c r="AD387" t="s">
        <v>399</v>
      </c>
      <c r="AE387">
        <v>3</v>
      </c>
      <c r="AF387">
        <v>4</v>
      </c>
      <c r="AG387">
        <v>25</v>
      </c>
      <c r="AI387">
        <v>18.14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0.8</v>
      </c>
      <c r="AR387">
        <v>0</v>
      </c>
      <c r="AS387">
        <v>0</v>
      </c>
      <c r="AT387">
        <v>0</v>
      </c>
      <c r="AU387">
        <v>1.26</v>
      </c>
      <c r="AV387">
        <v>1.26</v>
      </c>
    </row>
    <row r="388" spans="30:48" x14ac:dyDescent="0.2">
      <c r="AD388" t="s">
        <v>400</v>
      </c>
      <c r="AE388">
        <v>3</v>
      </c>
      <c r="AF388">
        <v>5</v>
      </c>
      <c r="AG388">
        <v>30</v>
      </c>
      <c r="AI388">
        <v>24.62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1</v>
      </c>
      <c r="AR388">
        <v>0</v>
      </c>
      <c r="AS388">
        <v>0</v>
      </c>
      <c r="AT388">
        <v>0</v>
      </c>
      <c r="AU388">
        <v>1.71</v>
      </c>
      <c r="AV388">
        <v>1.71</v>
      </c>
    </row>
    <row r="389" spans="30:48" x14ac:dyDescent="0.2">
      <c r="AD389" t="s">
        <v>401</v>
      </c>
      <c r="AE389">
        <v>3</v>
      </c>
      <c r="AF389">
        <v>6</v>
      </c>
      <c r="AG389">
        <v>35</v>
      </c>
      <c r="AI389">
        <v>29.81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1.2</v>
      </c>
      <c r="AR389">
        <v>0</v>
      </c>
      <c r="AS389">
        <v>0</v>
      </c>
      <c r="AT389">
        <v>0</v>
      </c>
      <c r="AU389">
        <v>2.0699999999999998</v>
      </c>
      <c r="AV389">
        <v>2.0699999999999998</v>
      </c>
    </row>
    <row r="390" spans="30:48" x14ac:dyDescent="0.2">
      <c r="AD390" t="s">
        <v>402</v>
      </c>
      <c r="AE390">
        <v>3</v>
      </c>
      <c r="AF390">
        <v>7</v>
      </c>
      <c r="AG390">
        <v>40</v>
      </c>
      <c r="AI390">
        <v>34.99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1.4</v>
      </c>
      <c r="AR390">
        <v>0</v>
      </c>
      <c r="AS390">
        <v>0</v>
      </c>
      <c r="AT390">
        <v>0</v>
      </c>
      <c r="AU390">
        <v>2.4300000000000002</v>
      </c>
      <c r="AV390">
        <v>2.4300000000000002</v>
      </c>
    </row>
    <row r="391" spans="30:48" x14ac:dyDescent="0.2">
      <c r="AD391" t="s">
        <v>403</v>
      </c>
      <c r="AE391">
        <v>3</v>
      </c>
      <c r="AF391">
        <v>8</v>
      </c>
      <c r="AG391">
        <v>45</v>
      </c>
      <c r="AI391">
        <v>40.18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1.6</v>
      </c>
      <c r="AR391">
        <v>0</v>
      </c>
      <c r="AS391">
        <v>0</v>
      </c>
      <c r="AT391">
        <v>0</v>
      </c>
      <c r="AU391">
        <v>2.79</v>
      </c>
      <c r="AV391">
        <v>2.79</v>
      </c>
    </row>
    <row r="392" spans="30:48" x14ac:dyDescent="0.2">
      <c r="AD392" t="s">
        <v>404</v>
      </c>
      <c r="AE392">
        <v>3</v>
      </c>
      <c r="AF392">
        <v>9</v>
      </c>
      <c r="AG392">
        <v>50</v>
      </c>
      <c r="AI392">
        <v>47.95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1.8</v>
      </c>
      <c r="AR392">
        <v>0</v>
      </c>
      <c r="AS392">
        <v>0</v>
      </c>
      <c r="AT392">
        <v>0</v>
      </c>
      <c r="AU392">
        <v>3.33</v>
      </c>
      <c r="AV392">
        <v>3.33</v>
      </c>
    </row>
    <row r="393" spans="30:48" x14ac:dyDescent="0.2">
      <c r="AD393" t="s">
        <v>405</v>
      </c>
      <c r="AE393">
        <v>3</v>
      </c>
      <c r="AF393">
        <v>10</v>
      </c>
      <c r="AG393">
        <v>55</v>
      </c>
      <c r="AI393">
        <v>54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2</v>
      </c>
      <c r="AR393">
        <v>0</v>
      </c>
      <c r="AS393">
        <v>0</v>
      </c>
      <c r="AT393">
        <v>0</v>
      </c>
      <c r="AU393">
        <v>3.75</v>
      </c>
      <c r="AV393">
        <v>3.75</v>
      </c>
    </row>
    <row r="394" spans="30:48" x14ac:dyDescent="0.2">
      <c r="AD394" t="s">
        <v>406</v>
      </c>
      <c r="AE394">
        <v>3</v>
      </c>
      <c r="AF394">
        <v>11</v>
      </c>
      <c r="AG394">
        <v>60</v>
      </c>
      <c r="AI394">
        <v>60.05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2.2000000000000002</v>
      </c>
      <c r="AR394">
        <v>0</v>
      </c>
      <c r="AS394">
        <v>0</v>
      </c>
      <c r="AT394">
        <v>0</v>
      </c>
      <c r="AU394">
        <v>4.17</v>
      </c>
      <c r="AV394">
        <v>4.17</v>
      </c>
    </row>
    <row r="395" spans="30:48" x14ac:dyDescent="0.2">
      <c r="AD395" t="s">
        <v>407</v>
      </c>
      <c r="AE395">
        <v>3</v>
      </c>
      <c r="AF395">
        <v>12</v>
      </c>
      <c r="AG395">
        <v>65</v>
      </c>
      <c r="AI395">
        <v>66.099999999999994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2.4</v>
      </c>
      <c r="AR395">
        <v>0</v>
      </c>
      <c r="AS395">
        <v>0</v>
      </c>
      <c r="AT395">
        <v>0</v>
      </c>
      <c r="AU395">
        <v>4.59</v>
      </c>
      <c r="AV395">
        <v>4.59</v>
      </c>
    </row>
    <row r="396" spans="30:48" x14ac:dyDescent="0.2">
      <c r="AD396" t="s">
        <v>408</v>
      </c>
      <c r="AE396">
        <v>3</v>
      </c>
      <c r="AF396">
        <v>13</v>
      </c>
      <c r="AG396">
        <v>70</v>
      </c>
      <c r="AI396">
        <v>72.14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2.6</v>
      </c>
      <c r="AR396">
        <v>0</v>
      </c>
      <c r="AS396">
        <v>0</v>
      </c>
      <c r="AT396">
        <v>0</v>
      </c>
      <c r="AU396">
        <v>5.01</v>
      </c>
      <c r="AV396">
        <v>5.01</v>
      </c>
    </row>
    <row r="397" spans="30:48" x14ac:dyDescent="0.2">
      <c r="AD397" t="s">
        <v>409</v>
      </c>
      <c r="AE397">
        <v>3</v>
      </c>
      <c r="AF397">
        <v>14</v>
      </c>
      <c r="AG397">
        <v>75</v>
      </c>
      <c r="AI397">
        <v>78.19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2.8</v>
      </c>
      <c r="AR397">
        <v>0</v>
      </c>
      <c r="AS397">
        <v>0</v>
      </c>
      <c r="AT397">
        <v>0</v>
      </c>
      <c r="AU397">
        <v>5.43</v>
      </c>
      <c r="AV397">
        <v>5.43</v>
      </c>
    </row>
    <row r="398" spans="30:48" x14ac:dyDescent="0.2">
      <c r="AD398" t="s">
        <v>410</v>
      </c>
      <c r="AE398">
        <v>3</v>
      </c>
      <c r="AF398">
        <v>15</v>
      </c>
      <c r="AG398">
        <v>80</v>
      </c>
      <c r="AI398">
        <v>87.26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3</v>
      </c>
      <c r="AR398">
        <v>0</v>
      </c>
      <c r="AS398">
        <v>0</v>
      </c>
      <c r="AT398">
        <v>0</v>
      </c>
      <c r="AU398">
        <v>6.06</v>
      </c>
      <c r="AV398">
        <v>6.06</v>
      </c>
    </row>
    <row r="399" spans="30:48" x14ac:dyDescent="0.2">
      <c r="AD399" t="s">
        <v>411</v>
      </c>
      <c r="AE399">
        <v>3</v>
      </c>
      <c r="AF399">
        <v>16</v>
      </c>
      <c r="AG399">
        <v>85</v>
      </c>
      <c r="AI399">
        <v>94.18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3.2</v>
      </c>
      <c r="AR399">
        <v>0</v>
      </c>
      <c r="AS399">
        <v>0</v>
      </c>
      <c r="AT399">
        <v>0</v>
      </c>
      <c r="AU399">
        <v>6.54</v>
      </c>
      <c r="AV399">
        <v>6.54</v>
      </c>
    </row>
    <row r="400" spans="30:48" x14ac:dyDescent="0.2">
      <c r="AD400" t="s">
        <v>412</v>
      </c>
      <c r="AE400">
        <v>3</v>
      </c>
      <c r="AF400">
        <v>17</v>
      </c>
      <c r="AG400">
        <v>90</v>
      </c>
      <c r="AI400">
        <v>101.09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3.4</v>
      </c>
      <c r="AR400">
        <v>0</v>
      </c>
      <c r="AS400">
        <v>0</v>
      </c>
      <c r="AT400">
        <v>0</v>
      </c>
      <c r="AU400">
        <v>7.02</v>
      </c>
      <c r="AV400">
        <v>7.02</v>
      </c>
    </row>
    <row r="401" spans="30:48" x14ac:dyDescent="0.2">
      <c r="AD401" t="s">
        <v>413</v>
      </c>
      <c r="AE401">
        <v>3</v>
      </c>
      <c r="AF401">
        <v>18</v>
      </c>
      <c r="AG401">
        <v>95</v>
      </c>
      <c r="AI401">
        <v>108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3.6</v>
      </c>
      <c r="AR401">
        <v>0</v>
      </c>
      <c r="AS401">
        <v>0</v>
      </c>
      <c r="AT401">
        <v>0</v>
      </c>
      <c r="AU401">
        <v>7.5</v>
      </c>
      <c r="AV401">
        <v>7.5</v>
      </c>
    </row>
    <row r="402" spans="30:48" x14ac:dyDescent="0.2">
      <c r="AD402" t="s">
        <v>414</v>
      </c>
      <c r="AE402">
        <v>3</v>
      </c>
      <c r="AF402">
        <v>19</v>
      </c>
      <c r="AG402">
        <v>100</v>
      </c>
      <c r="AI402">
        <v>114.91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3.8</v>
      </c>
      <c r="AR402">
        <v>0</v>
      </c>
      <c r="AS402">
        <v>0</v>
      </c>
      <c r="AT402">
        <v>0</v>
      </c>
      <c r="AU402">
        <v>7.98</v>
      </c>
      <c r="AV402">
        <v>7.98</v>
      </c>
    </row>
    <row r="403" spans="30:48" x14ac:dyDescent="0.2">
      <c r="AD403" t="s">
        <v>415</v>
      </c>
      <c r="AE403">
        <v>3</v>
      </c>
      <c r="AF403">
        <v>20</v>
      </c>
      <c r="AG403">
        <v>105</v>
      </c>
      <c r="AI403">
        <v>121.82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4</v>
      </c>
      <c r="AR403">
        <v>0</v>
      </c>
      <c r="AS403">
        <v>0</v>
      </c>
      <c r="AT403">
        <v>0</v>
      </c>
      <c r="AU403">
        <v>8.4600000000000009</v>
      </c>
      <c r="AV403">
        <v>8.4600000000000009</v>
      </c>
    </row>
    <row r="404" spans="30:48" x14ac:dyDescent="0.2">
      <c r="AD404" t="s">
        <v>416</v>
      </c>
      <c r="AE404">
        <v>3</v>
      </c>
      <c r="AF404">
        <v>21</v>
      </c>
      <c r="AG404">
        <v>110</v>
      </c>
      <c r="AI404">
        <v>128.74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4.2</v>
      </c>
      <c r="AR404">
        <v>0</v>
      </c>
      <c r="AS404">
        <v>0</v>
      </c>
      <c r="AT404">
        <v>0</v>
      </c>
      <c r="AU404">
        <v>8.94</v>
      </c>
      <c r="AV404">
        <v>8.94</v>
      </c>
    </row>
    <row r="405" spans="30:48" x14ac:dyDescent="0.2">
      <c r="AD405" t="s">
        <v>417</v>
      </c>
      <c r="AE405">
        <v>3</v>
      </c>
      <c r="AF405">
        <v>22</v>
      </c>
      <c r="AG405">
        <v>120</v>
      </c>
      <c r="AI405">
        <v>141.69999999999999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4.5999999999999996</v>
      </c>
      <c r="AR405">
        <v>0</v>
      </c>
      <c r="AS405">
        <v>0</v>
      </c>
      <c r="AT405">
        <v>0</v>
      </c>
      <c r="AU405">
        <v>9.84</v>
      </c>
      <c r="AV405">
        <v>9.84</v>
      </c>
    </row>
    <row r="406" spans="30:48" x14ac:dyDescent="0.2">
      <c r="AD406" t="s">
        <v>418</v>
      </c>
      <c r="AE406">
        <v>3</v>
      </c>
      <c r="AF406">
        <v>23</v>
      </c>
      <c r="AG406">
        <v>130</v>
      </c>
      <c r="AI406">
        <v>154.66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5</v>
      </c>
      <c r="AR406">
        <v>0</v>
      </c>
      <c r="AS406">
        <v>0</v>
      </c>
      <c r="AT406">
        <v>0</v>
      </c>
      <c r="AU406">
        <v>10.74</v>
      </c>
      <c r="AV406">
        <v>10.74</v>
      </c>
    </row>
    <row r="407" spans="30:48" x14ac:dyDescent="0.2">
      <c r="AD407" t="s">
        <v>419</v>
      </c>
      <c r="AE407">
        <v>3</v>
      </c>
      <c r="AF407">
        <v>24</v>
      </c>
      <c r="AG407">
        <v>140</v>
      </c>
      <c r="AI407">
        <v>167.62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5.4</v>
      </c>
      <c r="AR407">
        <v>0</v>
      </c>
      <c r="AS407">
        <v>0</v>
      </c>
      <c r="AT407">
        <v>0</v>
      </c>
      <c r="AU407">
        <v>11.64</v>
      </c>
      <c r="AV407">
        <v>11.64</v>
      </c>
    </row>
    <row r="408" spans="30:48" x14ac:dyDescent="0.2">
      <c r="AD408" t="s">
        <v>420</v>
      </c>
      <c r="AE408">
        <v>3</v>
      </c>
      <c r="AF408">
        <v>25</v>
      </c>
      <c r="AG408">
        <v>150</v>
      </c>
      <c r="AI408">
        <v>180.58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5.8</v>
      </c>
      <c r="AR408">
        <v>0</v>
      </c>
      <c r="AS408">
        <v>0</v>
      </c>
      <c r="AT408">
        <v>0</v>
      </c>
      <c r="AU408">
        <v>12.54</v>
      </c>
      <c r="AV408">
        <v>12.54</v>
      </c>
    </row>
    <row r="409" spans="30:48" x14ac:dyDescent="0.2">
      <c r="AD409" t="s">
        <v>421</v>
      </c>
      <c r="AE409">
        <v>3</v>
      </c>
      <c r="AF409">
        <v>26</v>
      </c>
      <c r="AG409">
        <v>160</v>
      </c>
      <c r="AI409">
        <v>193.54000000000002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6.1999999999999993</v>
      </c>
      <c r="AR409">
        <v>0</v>
      </c>
      <c r="AS409">
        <v>0</v>
      </c>
      <c r="AT409">
        <v>0</v>
      </c>
      <c r="AU409">
        <v>13.439999999999998</v>
      </c>
      <c r="AV409">
        <v>13.439999999999998</v>
      </c>
    </row>
    <row r="410" spans="30:48" x14ac:dyDescent="0.2">
      <c r="AD410" t="s">
        <v>422</v>
      </c>
      <c r="AE410">
        <v>3</v>
      </c>
      <c r="AF410">
        <v>27</v>
      </c>
      <c r="AG410">
        <v>170</v>
      </c>
      <c r="AI410">
        <v>206.50000000000003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6.5999999999999988</v>
      </c>
      <c r="AR410">
        <v>0</v>
      </c>
      <c r="AS410">
        <v>0</v>
      </c>
      <c r="AT410">
        <v>0</v>
      </c>
      <c r="AU410">
        <v>14.339999999999996</v>
      </c>
      <c r="AV410">
        <v>14.339999999999996</v>
      </c>
    </row>
    <row r="411" spans="30:48" x14ac:dyDescent="0.2">
      <c r="AD411" t="s">
        <v>423</v>
      </c>
      <c r="AE411">
        <v>4</v>
      </c>
      <c r="AF411">
        <v>1</v>
      </c>
      <c r="AG411">
        <v>10</v>
      </c>
      <c r="AI411">
        <v>7.2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0.2</v>
      </c>
      <c r="AQ411">
        <v>0</v>
      </c>
      <c r="AR411">
        <v>0</v>
      </c>
      <c r="AS411">
        <v>0</v>
      </c>
      <c r="AT411">
        <v>0</v>
      </c>
      <c r="AU411">
        <v>0.3</v>
      </c>
      <c r="AV411">
        <v>0.3</v>
      </c>
    </row>
    <row r="412" spans="30:48" x14ac:dyDescent="0.2">
      <c r="AD412" t="s">
        <v>424</v>
      </c>
      <c r="AE412">
        <v>4</v>
      </c>
      <c r="AF412">
        <v>2</v>
      </c>
      <c r="AG412">
        <v>15</v>
      </c>
      <c r="AI412">
        <v>15.84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0.4</v>
      </c>
      <c r="AQ412">
        <v>0</v>
      </c>
      <c r="AR412">
        <v>0</v>
      </c>
      <c r="AS412">
        <v>0</v>
      </c>
      <c r="AT412">
        <v>0</v>
      </c>
      <c r="AU412">
        <v>0.66</v>
      </c>
      <c r="AV412">
        <v>0.66</v>
      </c>
    </row>
    <row r="413" spans="30:48" x14ac:dyDescent="0.2">
      <c r="AD413" t="s">
        <v>425</v>
      </c>
      <c r="AE413">
        <v>4</v>
      </c>
      <c r="AF413">
        <v>3</v>
      </c>
      <c r="AG413">
        <v>20</v>
      </c>
      <c r="AI413">
        <v>23.04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0.6</v>
      </c>
      <c r="AQ413">
        <v>0</v>
      </c>
      <c r="AR413">
        <v>0</v>
      </c>
      <c r="AS413">
        <v>0</v>
      </c>
      <c r="AT413">
        <v>0</v>
      </c>
      <c r="AU413">
        <v>0.96</v>
      </c>
      <c r="AV413">
        <v>0.96</v>
      </c>
    </row>
    <row r="414" spans="30:48" x14ac:dyDescent="0.2">
      <c r="AD414" t="s">
        <v>426</v>
      </c>
      <c r="AE414">
        <v>4</v>
      </c>
      <c r="AF414">
        <v>4</v>
      </c>
      <c r="AG414">
        <v>25</v>
      </c>
      <c r="AI414">
        <v>30.24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0.8</v>
      </c>
      <c r="AQ414">
        <v>0</v>
      </c>
      <c r="AR414">
        <v>0</v>
      </c>
      <c r="AS414">
        <v>0</v>
      </c>
      <c r="AT414">
        <v>0</v>
      </c>
      <c r="AU414">
        <v>1.26</v>
      </c>
      <c r="AV414">
        <v>1.26</v>
      </c>
    </row>
    <row r="415" spans="30:48" x14ac:dyDescent="0.2">
      <c r="AD415" t="s">
        <v>427</v>
      </c>
      <c r="AE415">
        <v>4</v>
      </c>
      <c r="AF415">
        <v>5</v>
      </c>
      <c r="AG415">
        <v>30</v>
      </c>
      <c r="AI415">
        <v>41.04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1</v>
      </c>
      <c r="AQ415">
        <v>0</v>
      </c>
      <c r="AR415">
        <v>0</v>
      </c>
      <c r="AS415">
        <v>0</v>
      </c>
      <c r="AT415">
        <v>0</v>
      </c>
      <c r="AU415">
        <v>1.71</v>
      </c>
      <c r="AV415">
        <v>1.71</v>
      </c>
    </row>
    <row r="416" spans="30:48" x14ac:dyDescent="0.2">
      <c r="AD416" t="s">
        <v>428</v>
      </c>
      <c r="AE416">
        <v>4</v>
      </c>
      <c r="AF416">
        <v>6</v>
      </c>
      <c r="AG416">
        <v>35</v>
      </c>
      <c r="AI416">
        <v>49.68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1.2</v>
      </c>
      <c r="AQ416">
        <v>0</v>
      </c>
      <c r="AR416">
        <v>0</v>
      </c>
      <c r="AS416">
        <v>0</v>
      </c>
      <c r="AT416">
        <v>0</v>
      </c>
      <c r="AU416">
        <v>2.0699999999999998</v>
      </c>
      <c r="AV416">
        <v>2.0699999999999998</v>
      </c>
    </row>
    <row r="417" spans="30:48" x14ac:dyDescent="0.2">
      <c r="AD417" t="s">
        <v>429</v>
      </c>
      <c r="AE417">
        <v>4</v>
      </c>
      <c r="AF417">
        <v>7</v>
      </c>
      <c r="AG417">
        <v>40</v>
      </c>
      <c r="AI417">
        <v>58.32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1.4</v>
      </c>
      <c r="AQ417">
        <v>0</v>
      </c>
      <c r="AR417">
        <v>0</v>
      </c>
      <c r="AS417">
        <v>0</v>
      </c>
      <c r="AT417">
        <v>0</v>
      </c>
      <c r="AU417">
        <v>2.4300000000000002</v>
      </c>
      <c r="AV417">
        <v>2.4300000000000002</v>
      </c>
    </row>
    <row r="418" spans="30:48" x14ac:dyDescent="0.2">
      <c r="AD418" t="s">
        <v>430</v>
      </c>
      <c r="AE418">
        <v>4</v>
      </c>
      <c r="AF418">
        <v>8</v>
      </c>
      <c r="AG418">
        <v>45</v>
      </c>
      <c r="AI418">
        <v>66.959999999999994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1.6</v>
      </c>
      <c r="AQ418">
        <v>0</v>
      </c>
      <c r="AR418">
        <v>0</v>
      </c>
      <c r="AS418">
        <v>0</v>
      </c>
      <c r="AT418">
        <v>0</v>
      </c>
      <c r="AU418">
        <v>2.79</v>
      </c>
      <c r="AV418">
        <v>2.79</v>
      </c>
    </row>
    <row r="419" spans="30:48" x14ac:dyDescent="0.2">
      <c r="AD419" t="s">
        <v>431</v>
      </c>
      <c r="AE419">
        <v>4</v>
      </c>
      <c r="AF419">
        <v>9</v>
      </c>
      <c r="AG419">
        <v>50</v>
      </c>
      <c r="AI419">
        <v>79.92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1.8</v>
      </c>
      <c r="AQ419">
        <v>0</v>
      </c>
      <c r="AR419">
        <v>0</v>
      </c>
      <c r="AS419">
        <v>0</v>
      </c>
      <c r="AT419">
        <v>0</v>
      </c>
      <c r="AU419">
        <v>3.33</v>
      </c>
      <c r="AV419">
        <v>3.33</v>
      </c>
    </row>
    <row r="420" spans="30:48" x14ac:dyDescent="0.2">
      <c r="AD420" t="s">
        <v>432</v>
      </c>
      <c r="AE420">
        <v>4</v>
      </c>
      <c r="AF420">
        <v>10</v>
      </c>
      <c r="AG420">
        <v>55</v>
      </c>
      <c r="AI420">
        <v>90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2</v>
      </c>
      <c r="AQ420">
        <v>0</v>
      </c>
      <c r="AR420">
        <v>0</v>
      </c>
      <c r="AS420">
        <v>0</v>
      </c>
      <c r="AT420">
        <v>0</v>
      </c>
      <c r="AU420">
        <v>3.75</v>
      </c>
      <c r="AV420">
        <v>3.75</v>
      </c>
    </row>
    <row r="421" spans="30:48" x14ac:dyDescent="0.2">
      <c r="AD421" t="s">
        <v>433</v>
      </c>
      <c r="AE421">
        <v>4</v>
      </c>
      <c r="AF421">
        <v>11</v>
      </c>
      <c r="AG421">
        <v>60</v>
      </c>
      <c r="AI421">
        <v>100.08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2.2000000000000002</v>
      </c>
      <c r="AQ421">
        <v>0</v>
      </c>
      <c r="AR421">
        <v>0</v>
      </c>
      <c r="AS421">
        <v>0</v>
      </c>
      <c r="AT421">
        <v>0</v>
      </c>
      <c r="AU421">
        <v>4.17</v>
      </c>
      <c r="AV421">
        <v>4.17</v>
      </c>
    </row>
    <row r="422" spans="30:48" x14ac:dyDescent="0.2">
      <c r="AD422" t="s">
        <v>434</v>
      </c>
      <c r="AE422">
        <v>4</v>
      </c>
      <c r="AF422">
        <v>12</v>
      </c>
      <c r="AG422">
        <v>65</v>
      </c>
      <c r="AI422">
        <v>110.16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2.4</v>
      </c>
      <c r="AQ422">
        <v>0</v>
      </c>
      <c r="AR422">
        <v>0</v>
      </c>
      <c r="AS422">
        <v>0</v>
      </c>
      <c r="AT422">
        <v>0</v>
      </c>
      <c r="AU422">
        <v>4.59</v>
      </c>
      <c r="AV422">
        <v>4.59</v>
      </c>
    </row>
    <row r="423" spans="30:48" x14ac:dyDescent="0.2">
      <c r="AD423" t="s">
        <v>435</v>
      </c>
      <c r="AE423">
        <v>4</v>
      </c>
      <c r="AF423">
        <v>13</v>
      </c>
      <c r="AG423">
        <v>70</v>
      </c>
      <c r="AI423">
        <v>120.24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2.6</v>
      </c>
      <c r="AQ423">
        <v>0</v>
      </c>
      <c r="AR423">
        <v>0</v>
      </c>
      <c r="AS423">
        <v>0</v>
      </c>
      <c r="AT423">
        <v>0</v>
      </c>
      <c r="AU423">
        <v>5.01</v>
      </c>
      <c r="AV423">
        <v>5.01</v>
      </c>
    </row>
    <row r="424" spans="30:48" x14ac:dyDescent="0.2">
      <c r="AD424" t="s">
        <v>436</v>
      </c>
      <c r="AE424">
        <v>4</v>
      </c>
      <c r="AF424">
        <v>14</v>
      </c>
      <c r="AG424">
        <v>75</v>
      </c>
      <c r="AI424">
        <v>130.32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2.8</v>
      </c>
      <c r="AQ424">
        <v>0</v>
      </c>
      <c r="AR424">
        <v>0</v>
      </c>
      <c r="AS424">
        <v>0</v>
      </c>
      <c r="AT424">
        <v>0</v>
      </c>
      <c r="AU424">
        <v>5.43</v>
      </c>
      <c r="AV424">
        <v>5.43</v>
      </c>
    </row>
    <row r="425" spans="30:48" x14ac:dyDescent="0.2">
      <c r="AD425" t="s">
        <v>437</v>
      </c>
      <c r="AE425">
        <v>4</v>
      </c>
      <c r="AF425">
        <v>15</v>
      </c>
      <c r="AG425">
        <v>80</v>
      </c>
      <c r="AI425">
        <v>145.44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3</v>
      </c>
      <c r="AQ425">
        <v>0</v>
      </c>
      <c r="AR425">
        <v>0</v>
      </c>
      <c r="AS425">
        <v>0</v>
      </c>
      <c r="AT425">
        <v>0</v>
      </c>
      <c r="AU425">
        <v>6.06</v>
      </c>
      <c r="AV425">
        <v>6.06</v>
      </c>
    </row>
    <row r="426" spans="30:48" x14ac:dyDescent="0.2">
      <c r="AD426" t="s">
        <v>438</v>
      </c>
      <c r="AE426">
        <v>4</v>
      </c>
      <c r="AF426">
        <v>16</v>
      </c>
      <c r="AG426">
        <v>85</v>
      </c>
      <c r="AI426">
        <v>156.96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3.2</v>
      </c>
      <c r="AQ426">
        <v>0</v>
      </c>
      <c r="AR426">
        <v>0</v>
      </c>
      <c r="AS426">
        <v>0</v>
      </c>
      <c r="AT426">
        <v>0</v>
      </c>
      <c r="AU426">
        <v>6.54</v>
      </c>
      <c r="AV426">
        <v>6.54</v>
      </c>
    </row>
    <row r="427" spans="30:48" x14ac:dyDescent="0.2">
      <c r="AD427" t="s">
        <v>439</v>
      </c>
      <c r="AE427">
        <v>4</v>
      </c>
      <c r="AF427">
        <v>17</v>
      </c>
      <c r="AG427">
        <v>90</v>
      </c>
      <c r="AI427">
        <v>168.48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3.4</v>
      </c>
      <c r="AQ427">
        <v>0</v>
      </c>
      <c r="AR427">
        <v>0</v>
      </c>
      <c r="AS427">
        <v>0</v>
      </c>
      <c r="AT427">
        <v>0</v>
      </c>
      <c r="AU427">
        <v>7.02</v>
      </c>
      <c r="AV427">
        <v>7.02</v>
      </c>
    </row>
    <row r="428" spans="30:48" x14ac:dyDescent="0.2">
      <c r="AD428" t="s">
        <v>440</v>
      </c>
      <c r="AE428">
        <v>4</v>
      </c>
      <c r="AF428">
        <v>18</v>
      </c>
      <c r="AG428">
        <v>95</v>
      </c>
      <c r="AI428">
        <v>180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3.6</v>
      </c>
      <c r="AQ428">
        <v>0</v>
      </c>
      <c r="AR428">
        <v>0</v>
      </c>
      <c r="AS428">
        <v>0</v>
      </c>
      <c r="AT428">
        <v>0</v>
      </c>
      <c r="AU428">
        <v>7.5</v>
      </c>
      <c r="AV428">
        <v>7.5</v>
      </c>
    </row>
    <row r="429" spans="30:48" x14ac:dyDescent="0.2">
      <c r="AD429" t="s">
        <v>441</v>
      </c>
      <c r="AE429">
        <v>4</v>
      </c>
      <c r="AF429">
        <v>19</v>
      </c>
      <c r="AG429">
        <v>100</v>
      </c>
      <c r="AI429">
        <v>191.52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3.8</v>
      </c>
      <c r="AQ429">
        <v>0</v>
      </c>
      <c r="AR429">
        <v>0</v>
      </c>
      <c r="AS429">
        <v>0</v>
      </c>
      <c r="AT429">
        <v>0</v>
      </c>
      <c r="AU429">
        <v>7.98</v>
      </c>
      <c r="AV429">
        <v>7.98</v>
      </c>
    </row>
    <row r="430" spans="30:48" x14ac:dyDescent="0.2">
      <c r="AD430" t="s">
        <v>442</v>
      </c>
      <c r="AE430">
        <v>4</v>
      </c>
      <c r="AF430">
        <v>20</v>
      </c>
      <c r="AG430">
        <v>105</v>
      </c>
      <c r="AI430">
        <v>203.04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4</v>
      </c>
      <c r="AQ430">
        <v>0</v>
      </c>
      <c r="AR430">
        <v>0</v>
      </c>
      <c r="AS430">
        <v>0</v>
      </c>
      <c r="AT430">
        <v>0</v>
      </c>
      <c r="AU430">
        <v>8.4600000000000009</v>
      </c>
      <c r="AV430">
        <v>8.4600000000000009</v>
      </c>
    </row>
    <row r="431" spans="30:48" x14ac:dyDescent="0.2">
      <c r="AD431" t="s">
        <v>443</v>
      </c>
      <c r="AE431">
        <v>4</v>
      </c>
      <c r="AF431">
        <v>21</v>
      </c>
      <c r="AG431">
        <v>110</v>
      </c>
      <c r="AI431">
        <v>214.56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4.2</v>
      </c>
      <c r="AQ431">
        <v>0</v>
      </c>
      <c r="AR431">
        <v>0</v>
      </c>
      <c r="AS431">
        <v>0</v>
      </c>
      <c r="AT431">
        <v>0</v>
      </c>
      <c r="AU431">
        <v>8.94</v>
      </c>
      <c r="AV431">
        <v>8.94</v>
      </c>
    </row>
    <row r="432" spans="30:48" x14ac:dyDescent="0.2">
      <c r="AD432" t="s">
        <v>444</v>
      </c>
      <c r="AE432">
        <v>4</v>
      </c>
      <c r="AF432">
        <v>22</v>
      </c>
      <c r="AG432">
        <v>120</v>
      </c>
      <c r="AI432">
        <v>236.16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4.5999999999999996</v>
      </c>
      <c r="AQ432">
        <v>0</v>
      </c>
      <c r="AR432">
        <v>0</v>
      </c>
      <c r="AS432">
        <v>0</v>
      </c>
      <c r="AT432">
        <v>0</v>
      </c>
      <c r="AU432">
        <v>9.84</v>
      </c>
      <c r="AV432">
        <v>9.84</v>
      </c>
    </row>
    <row r="433" spans="30:48" x14ac:dyDescent="0.2">
      <c r="AD433" t="s">
        <v>445</v>
      </c>
      <c r="AE433">
        <v>4</v>
      </c>
      <c r="AF433">
        <v>23</v>
      </c>
      <c r="AG433">
        <v>130</v>
      </c>
      <c r="AI433">
        <v>257.76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5</v>
      </c>
      <c r="AQ433">
        <v>0</v>
      </c>
      <c r="AR433">
        <v>0</v>
      </c>
      <c r="AS433">
        <v>0</v>
      </c>
      <c r="AT433">
        <v>0</v>
      </c>
      <c r="AU433">
        <v>10.74</v>
      </c>
      <c r="AV433">
        <v>10.74</v>
      </c>
    </row>
    <row r="434" spans="30:48" x14ac:dyDescent="0.2">
      <c r="AD434" t="s">
        <v>446</v>
      </c>
      <c r="AE434">
        <v>4</v>
      </c>
      <c r="AF434">
        <v>24</v>
      </c>
      <c r="AG434">
        <v>140</v>
      </c>
      <c r="AI434">
        <v>279.36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5.4</v>
      </c>
      <c r="AQ434">
        <v>0</v>
      </c>
      <c r="AR434">
        <v>0</v>
      </c>
      <c r="AS434">
        <v>0</v>
      </c>
      <c r="AT434">
        <v>0</v>
      </c>
      <c r="AU434">
        <v>11.64</v>
      </c>
      <c r="AV434">
        <v>11.64</v>
      </c>
    </row>
    <row r="435" spans="30:48" x14ac:dyDescent="0.2">
      <c r="AD435" t="s">
        <v>447</v>
      </c>
      <c r="AE435">
        <v>4</v>
      </c>
      <c r="AF435">
        <v>25</v>
      </c>
      <c r="AG435">
        <v>150</v>
      </c>
      <c r="AI435">
        <v>300.95999999999998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5.8</v>
      </c>
      <c r="AQ435">
        <v>0</v>
      </c>
      <c r="AR435">
        <v>0</v>
      </c>
      <c r="AS435">
        <v>0</v>
      </c>
      <c r="AT435">
        <v>0</v>
      </c>
      <c r="AU435">
        <v>12.54</v>
      </c>
      <c r="AV435">
        <v>12.54</v>
      </c>
    </row>
    <row r="436" spans="30:48" x14ac:dyDescent="0.2">
      <c r="AD436" t="s">
        <v>448</v>
      </c>
      <c r="AE436">
        <v>4</v>
      </c>
      <c r="AF436">
        <v>26</v>
      </c>
      <c r="AG436">
        <v>160</v>
      </c>
      <c r="AI436">
        <v>322.55999999999995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6.1999999999999993</v>
      </c>
      <c r="AQ436">
        <v>0</v>
      </c>
      <c r="AR436">
        <v>0</v>
      </c>
      <c r="AS436">
        <v>0</v>
      </c>
      <c r="AT436">
        <v>0</v>
      </c>
      <c r="AU436">
        <v>13.439999999999998</v>
      </c>
      <c r="AV436">
        <v>13.439999999999998</v>
      </c>
    </row>
    <row r="437" spans="30:48" x14ac:dyDescent="0.2">
      <c r="AD437" t="s">
        <v>449</v>
      </c>
      <c r="AE437">
        <v>4</v>
      </c>
      <c r="AF437">
        <v>27</v>
      </c>
      <c r="AG437">
        <v>170</v>
      </c>
      <c r="AI437">
        <v>344.15999999999991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6.5999999999999988</v>
      </c>
      <c r="AQ437">
        <v>0</v>
      </c>
      <c r="AR437">
        <v>0</v>
      </c>
      <c r="AS437">
        <v>0</v>
      </c>
      <c r="AT437">
        <v>0</v>
      </c>
      <c r="AU437">
        <v>14.339999999999996</v>
      </c>
      <c r="AV437">
        <v>14.339999999999996</v>
      </c>
    </row>
    <row r="438" spans="30:48" x14ac:dyDescent="0.2">
      <c r="AD438" t="s">
        <v>450</v>
      </c>
      <c r="AE438">
        <v>5</v>
      </c>
      <c r="AF438">
        <v>1</v>
      </c>
      <c r="AG438">
        <v>10</v>
      </c>
      <c r="AI438">
        <v>0</v>
      </c>
      <c r="AJ438">
        <v>1.8</v>
      </c>
      <c r="AK438">
        <v>0</v>
      </c>
      <c r="AL438">
        <v>0</v>
      </c>
      <c r="AM438">
        <v>0</v>
      </c>
      <c r="AN438">
        <v>0.2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0.3</v>
      </c>
      <c r="AV438">
        <v>0.3</v>
      </c>
    </row>
    <row r="439" spans="30:48" x14ac:dyDescent="0.2">
      <c r="AD439" t="s">
        <v>451</v>
      </c>
      <c r="AE439">
        <v>5</v>
      </c>
      <c r="AF439">
        <v>2</v>
      </c>
      <c r="AG439">
        <v>15</v>
      </c>
      <c r="AI439">
        <v>0</v>
      </c>
      <c r="AJ439">
        <v>3.96</v>
      </c>
      <c r="AK439">
        <v>0</v>
      </c>
      <c r="AL439">
        <v>0</v>
      </c>
      <c r="AM439">
        <v>0</v>
      </c>
      <c r="AN439">
        <v>0.4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0.66</v>
      </c>
      <c r="AV439">
        <v>0.66</v>
      </c>
    </row>
    <row r="440" spans="30:48" x14ac:dyDescent="0.2">
      <c r="AD440" t="s">
        <v>452</v>
      </c>
      <c r="AE440">
        <v>5</v>
      </c>
      <c r="AF440">
        <v>3</v>
      </c>
      <c r="AG440">
        <v>20</v>
      </c>
      <c r="AI440">
        <v>0</v>
      </c>
      <c r="AJ440">
        <v>5.76</v>
      </c>
      <c r="AK440">
        <v>0</v>
      </c>
      <c r="AL440">
        <v>0</v>
      </c>
      <c r="AM440">
        <v>0</v>
      </c>
      <c r="AN440">
        <v>0.6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0.96</v>
      </c>
      <c r="AV440">
        <v>0.96</v>
      </c>
    </row>
    <row r="441" spans="30:48" x14ac:dyDescent="0.2">
      <c r="AD441" t="s">
        <v>453</v>
      </c>
      <c r="AE441">
        <v>5</v>
      </c>
      <c r="AF441">
        <v>4</v>
      </c>
      <c r="AG441">
        <v>25</v>
      </c>
      <c r="AI441">
        <v>0</v>
      </c>
      <c r="AJ441">
        <v>7.56</v>
      </c>
      <c r="AK441">
        <v>0</v>
      </c>
      <c r="AL441">
        <v>0</v>
      </c>
      <c r="AM441">
        <v>0</v>
      </c>
      <c r="AN441">
        <v>0.8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1.26</v>
      </c>
      <c r="AV441">
        <v>1.26</v>
      </c>
    </row>
    <row r="442" spans="30:48" x14ac:dyDescent="0.2">
      <c r="AD442" t="s">
        <v>454</v>
      </c>
      <c r="AE442">
        <v>5</v>
      </c>
      <c r="AF442">
        <v>5</v>
      </c>
      <c r="AG442">
        <v>30</v>
      </c>
      <c r="AI442">
        <v>0</v>
      </c>
      <c r="AJ442">
        <v>10.26</v>
      </c>
      <c r="AK442">
        <v>0</v>
      </c>
      <c r="AL442">
        <v>0</v>
      </c>
      <c r="AM442">
        <v>0</v>
      </c>
      <c r="AN442">
        <v>1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1.71</v>
      </c>
      <c r="AV442">
        <v>1.71</v>
      </c>
    </row>
    <row r="443" spans="30:48" x14ac:dyDescent="0.2">
      <c r="AD443" t="s">
        <v>455</v>
      </c>
      <c r="AE443">
        <v>5</v>
      </c>
      <c r="AF443">
        <v>6</v>
      </c>
      <c r="AG443">
        <v>35</v>
      </c>
      <c r="AI443">
        <v>0</v>
      </c>
      <c r="AJ443">
        <v>12.42</v>
      </c>
      <c r="AK443">
        <v>0</v>
      </c>
      <c r="AL443">
        <v>0</v>
      </c>
      <c r="AM443">
        <v>0</v>
      </c>
      <c r="AN443">
        <v>1.2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2.0699999999999998</v>
      </c>
      <c r="AV443">
        <v>2.0699999999999998</v>
      </c>
    </row>
    <row r="444" spans="30:48" x14ac:dyDescent="0.2">
      <c r="AD444" t="s">
        <v>456</v>
      </c>
      <c r="AE444">
        <v>5</v>
      </c>
      <c r="AF444">
        <v>7</v>
      </c>
      <c r="AG444">
        <v>40</v>
      </c>
      <c r="AI444">
        <v>0</v>
      </c>
      <c r="AJ444">
        <v>14.58</v>
      </c>
      <c r="AK444">
        <v>0</v>
      </c>
      <c r="AL444">
        <v>0</v>
      </c>
      <c r="AM444">
        <v>0</v>
      </c>
      <c r="AN444">
        <v>1.4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2.4300000000000002</v>
      </c>
      <c r="AV444">
        <v>2.4300000000000002</v>
      </c>
    </row>
    <row r="445" spans="30:48" x14ac:dyDescent="0.2">
      <c r="AD445" t="s">
        <v>457</v>
      </c>
      <c r="AE445">
        <v>5</v>
      </c>
      <c r="AF445">
        <v>8</v>
      </c>
      <c r="AG445">
        <v>45</v>
      </c>
      <c r="AI445">
        <v>0</v>
      </c>
      <c r="AJ445">
        <v>16.739999999999998</v>
      </c>
      <c r="AK445">
        <v>0</v>
      </c>
      <c r="AL445">
        <v>0</v>
      </c>
      <c r="AM445">
        <v>0</v>
      </c>
      <c r="AN445">
        <v>1.6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2.79</v>
      </c>
      <c r="AV445">
        <v>2.79</v>
      </c>
    </row>
    <row r="446" spans="30:48" x14ac:dyDescent="0.2">
      <c r="AD446" t="s">
        <v>458</v>
      </c>
      <c r="AE446">
        <v>5</v>
      </c>
      <c r="AF446">
        <v>9</v>
      </c>
      <c r="AG446">
        <v>50</v>
      </c>
      <c r="AI446">
        <v>0</v>
      </c>
      <c r="AJ446">
        <v>19.98</v>
      </c>
      <c r="AK446">
        <v>0</v>
      </c>
      <c r="AL446">
        <v>0</v>
      </c>
      <c r="AM446">
        <v>0</v>
      </c>
      <c r="AN446">
        <v>1.8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3.33</v>
      </c>
      <c r="AV446">
        <v>3.33</v>
      </c>
    </row>
    <row r="447" spans="30:48" x14ac:dyDescent="0.2">
      <c r="AD447" t="s">
        <v>459</v>
      </c>
      <c r="AE447">
        <v>5</v>
      </c>
      <c r="AF447">
        <v>10</v>
      </c>
      <c r="AG447">
        <v>55</v>
      </c>
      <c r="AI447">
        <v>0</v>
      </c>
      <c r="AJ447">
        <v>22.5</v>
      </c>
      <c r="AK447">
        <v>0</v>
      </c>
      <c r="AL447">
        <v>0</v>
      </c>
      <c r="AM447">
        <v>0</v>
      </c>
      <c r="AN447">
        <v>2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3.75</v>
      </c>
      <c r="AV447">
        <v>3.75</v>
      </c>
    </row>
    <row r="448" spans="30:48" x14ac:dyDescent="0.2">
      <c r="AD448" t="s">
        <v>460</v>
      </c>
      <c r="AE448">
        <v>5</v>
      </c>
      <c r="AF448">
        <v>11</v>
      </c>
      <c r="AG448">
        <v>60</v>
      </c>
      <c r="AI448">
        <v>0</v>
      </c>
      <c r="AJ448">
        <v>25.02</v>
      </c>
      <c r="AK448">
        <v>0</v>
      </c>
      <c r="AL448">
        <v>0</v>
      </c>
      <c r="AM448">
        <v>0</v>
      </c>
      <c r="AN448">
        <v>2.2000000000000002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4.17</v>
      </c>
      <c r="AV448">
        <v>4.17</v>
      </c>
    </row>
    <row r="449" spans="30:48" x14ac:dyDescent="0.2">
      <c r="AD449" t="s">
        <v>461</v>
      </c>
      <c r="AE449">
        <v>5</v>
      </c>
      <c r="AF449">
        <v>12</v>
      </c>
      <c r="AG449">
        <v>65</v>
      </c>
      <c r="AI449">
        <v>0</v>
      </c>
      <c r="AJ449">
        <v>27.54</v>
      </c>
      <c r="AK449">
        <v>0</v>
      </c>
      <c r="AL449">
        <v>0</v>
      </c>
      <c r="AM449">
        <v>0</v>
      </c>
      <c r="AN449">
        <v>2.4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4.59</v>
      </c>
      <c r="AV449">
        <v>4.59</v>
      </c>
    </row>
    <row r="450" spans="30:48" x14ac:dyDescent="0.2">
      <c r="AD450" t="s">
        <v>462</v>
      </c>
      <c r="AE450">
        <v>5</v>
      </c>
      <c r="AF450">
        <v>13</v>
      </c>
      <c r="AG450">
        <v>70</v>
      </c>
      <c r="AI450">
        <v>0</v>
      </c>
      <c r="AJ450">
        <v>30.06</v>
      </c>
      <c r="AK450">
        <v>0</v>
      </c>
      <c r="AL450">
        <v>0</v>
      </c>
      <c r="AM450">
        <v>0</v>
      </c>
      <c r="AN450">
        <v>2.6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5.01</v>
      </c>
      <c r="AV450">
        <v>5.01</v>
      </c>
    </row>
    <row r="451" spans="30:48" x14ac:dyDescent="0.2">
      <c r="AD451" t="s">
        <v>463</v>
      </c>
      <c r="AE451">
        <v>5</v>
      </c>
      <c r="AF451">
        <v>14</v>
      </c>
      <c r="AG451">
        <v>75</v>
      </c>
      <c r="AI451">
        <v>0</v>
      </c>
      <c r="AJ451">
        <v>32.58</v>
      </c>
      <c r="AK451">
        <v>0</v>
      </c>
      <c r="AL451">
        <v>0</v>
      </c>
      <c r="AM451">
        <v>0</v>
      </c>
      <c r="AN451">
        <v>2.8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5.43</v>
      </c>
      <c r="AV451">
        <v>5.43</v>
      </c>
    </row>
    <row r="452" spans="30:48" x14ac:dyDescent="0.2">
      <c r="AD452" t="s">
        <v>464</v>
      </c>
      <c r="AE452">
        <v>5</v>
      </c>
      <c r="AF452">
        <v>15</v>
      </c>
      <c r="AG452">
        <v>80</v>
      </c>
      <c r="AI452">
        <v>0</v>
      </c>
      <c r="AJ452">
        <v>36.36</v>
      </c>
      <c r="AK452">
        <v>0</v>
      </c>
      <c r="AL452">
        <v>0</v>
      </c>
      <c r="AM452">
        <v>0</v>
      </c>
      <c r="AN452">
        <v>3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6.06</v>
      </c>
      <c r="AV452">
        <v>6.06</v>
      </c>
    </row>
    <row r="453" spans="30:48" x14ac:dyDescent="0.2">
      <c r="AD453" t="s">
        <v>465</v>
      </c>
      <c r="AE453">
        <v>5</v>
      </c>
      <c r="AF453">
        <v>16</v>
      </c>
      <c r="AG453">
        <v>85</v>
      </c>
      <c r="AI453">
        <v>0</v>
      </c>
      <c r="AJ453">
        <v>39.24</v>
      </c>
      <c r="AK453">
        <v>0</v>
      </c>
      <c r="AL453">
        <v>0</v>
      </c>
      <c r="AM453">
        <v>0</v>
      </c>
      <c r="AN453">
        <v>3.2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6.54</v>
      </c>
      <c r="AV453">
        <v>6.54</v>
      </c>
    </row>
    <row r="454" spans="30:48" x14ac:dyDescent="0.2">
      <c r="AD454" t="s">
        <v>466</v>
      </c>
      <c r="AE454">
        <v>5</v>
      </c>
      <c r="AF454">
        <v>17</v>
      </c>
      <c r="AG454">
        <v>90</v>
      </c>
      <c r="AI454">
        <v>0</v>
      </c>
      <c r="AJ454">
        <v>42.12</v>
      </c>
      <c r="AK454">
        <v>0</v>
      </c>
      <c r="AL454">
        <v>0</v>
      </c>
      <c r="AM454">
        <v>0</v>
      </c>
      <c r="AN454">
        <v>3.4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7.02</v>
      </c>
      <c r="AV454">
        <v>7.02</v>
      </c>
    </row>
    <row r="455" spans="30:48" x14ac:dyDescent="0.2">
      <c r="AD455" t="s">
        <v>467</v>
      </c>
      <c r="AE455">
        <v>5</v>
      </c>
      <c r="AF455">
        <v>18</v>
      </c>
      <c r="AG455">
        <v>95</v>
      </c>
      <c r="AI455">
        <v>0</v>
      </c>
      <c r="AJ455">
        <v>45</v>
      </c>
      <c r="AK455">
        <v>0</v>
      </c>
      <c r="AL455">
        <v>0</v>
      </c>
      <c r="AM455">
        <v>0</v>
      </c>
      <c r="AN455">
        <v>3.6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7.5</v>
      </c>
      <c r="AV455">
        <v>7.5</v>
      </c>
    </row>
    <row r="456" spans="30:48" x14ac:dyDescent="0.2">
      <c r="AD456" t="s">
        <v>468</v>
      </c>
      <c r="AE456">
        <v>5</v>
      </c>
      <c r="AF456">
        <v>19</v>
      </c>
      <c r="AG456">
        <v>100</v>
      </c>
      <c r="AI456">
        <v>0</v>
      </c>
      <c r="AJ456">
        <v>47.88</v>
      </c>
      <c r="AK456">
        <v>0</v>
      </c>
      <c r="AL456">
        <v>0</v>
      </c>
      <c r="AM456">
        <v>0</v>
      </c>
      <c r="AN456">
        <v>3.8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7.98</v>
      </c>
      <c r="AV456">
        <v>7.98</v>
      </c>
    </row>
    <row r="457" spans="30:48" x14ac:dyDescent="0.2">
      <c r="AD457" t="s">
        <v>469</v>
      </c>
      <c r="AE457">
        <v>5</v>
      </c>
      <c r="AF457">
        <v>20</v>
      </c>
      <c r="AG457">
        <v>105</v>
      </c>
      <c r="AI457">
        <v>0</v>
      </c>
      <c r="AJ457">
        <v>50.76</v>
      </c>
      <c r="AK457">
        <v>0</v>
      </c>
      <c r="AL457">
        <v>0</v>
      </c>
      <c r="AM457">
        <v>0</v>
      </c>
      <c r="AN457">
        <v>4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8.4600000000000009</v>
      </c>
      <c r="AV457">
        <v>8.4600000000000009</v>
      </c>
    </row>
    <row r="458" spans="30:48" x14ac:dyDescent="0.2">
      <c r="AD458" t="s">
        <v>470</v>
      </c>
      <c r="AE458">
        <v>5</v>
      </c>
      <c r="AF458">
        <v>21</v>
      </c>
      <c r="AG458">
        <v>110</v>
      </c>
      <c r="AI458">
        <v>0</v>
      </c>
      <c r="AJ458">
        <v>53.64</v>
      </c>
      <c r="AK458">
        <v>0</v>
      </c>
      <c r="AL458">
        <v>0</v>
      </c>
      <c r="AM458">
        <v>0</v>
      </c>
      <c r="AN458">
        <v>4.2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8.94</v>
      </c>
      <c r="AV458">
        <v>8.94</v>
      </c>
    </row>
    <row r="459" spans="30:48" x14ac:dyDescent="0.2">
      <c r="AD459" t="s">
        <v>471</v>
      </c>
      <c r="AE459">
        <v>5</v>
      </c>
      <c r="AF459">
        <v>22</v>
      </c>
      <c r="AG459">
        <v>120</v>
      </c>
      <c r="AI459">
        <v>0</v>
      </c>
      <c r="AJ459">
        <v>59.04</v>
      </c>
      <c r="AK459">
        <v>0</v>
      </c>
      <c r="AL459">
        <v>0</v>
      </c>
      <c r="AM459">
        <v>0</v>
      </c>
      <c r="AN459">
        <v>4.5999999999999996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9.84</v>
      </c>
      <c r="AV459">
        <v>9.84</v>
      </c>
    </row>
    <row r="460" spans="30:48" x14ac:dyDescent="0.2">
      <c r="AD460" t="s">
        <v>472</v>
      </c>
      <c r="AE460">
        <v>5</v>
      </c>
      <c r="AF460">
        <v>23</v>
      </c>
      <c r="AG460">
        <v>130</v>
      </c>
      <c r="AI460">
        <v>0</v>
      </c>
      <c r="AJ460">
        <v>64.44</v>
      </c>
      <c r="AK460">
        <v>0</v>
      </c>
      <c r="AL460">
        <v>0</v>
      </c>
      <c r="AM460">
        <v>0</v>
      </c>
      <c r="AN460">
        <v>5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10.74</v>
      </c>
      <c r="AV460">
        <v>10.74</v>
      </c>
    </row>
    <row r="461" spans="30:48" x14ac:dyDescent="0.2">
      <c r="AD461" t="s">
        <v>473</v>
      </c>
      <c r="AE461">
        <v>5</v>
      </c>
      <c r="AF461">
        <v>24</v>
      </c>
      <c r="AG461">
        <v>140</v>
      </c>
      <c r="AI461">
        <v>0</v>
      </c>
      <c r="AJ461">
        <v>69.84</v>
      </c>
      <c r="AK461">
        <v>0</v>
      </c>
      <c r="AL461">
        <v>0</v>
      </c>
      <c r="AM461">
        <v>0</v>
      </c>
      <c r="AN461">
        <v>5.4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11.64</v>
      </c>
      <c r="AV461">
        <v>11.64</v>
      </c>
    </row>
    <row r="462" spans="30:48" x14ac:dyDescent="0.2">
      <c r="AD462" t="s">
        <v>474</v>
      </c>
      <c r="AE462">
        <v>5</v>
      </c>
      <c r="AF462">
        <v>25</v>
      </c>
      <c r="AG462">
        <v>150</v>
      </c>
      <c r="AI462">
        <v>0</v>
      </c>
      <c r="AJ462">
        <v>75.239999999999995</v>
      </c>
      <c r="AK462">
        <v>0</v>
      </c>
      <c r="AL462">
        <v>0</v>
      </c>
      <c r="AM462">
        <v>0</v>
      </c>
      <c r="AN462">
        <v>5.8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12.54</v>
      </c>
      <c r="AV462">
        <v>12.54</v>
      </c>
    </row>
    <row r="463" spans="30:48" x14ac:dyDescent="0.2">
      <c r="AD463" t="s">
        <v>475</v>
      </c>
      <c r="AE463">
        <v>5</v>
      </c>
      <c r="AF463">
        <v>26</v>
      </c>
      <c r="AG463">
        <v>160</v>
      </c>
      <c r="AI463">
        <v>0</v>
      </c>
      <c r="AJ463">
        <v>80.639999999999986</v>
      </c>
      <c r="AK463">
        <v>0</v>
      </c>
      <c r="AL463">
        <v>0</v>
      </c>
      <c r="AM463">
        <v>0</v>
      </c>
      <c r="AN463">
        <v>6.1999999999999993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13.439999999999998</v>
      </c>
      <c r="AV463">
        <v>13.439999999999998</v>
      </c>
    </row>
    <row r="464" spans="30:48" x14ac:dyDescent="0.2">
      <c r="AD464" t="s">
        <v>476</v>
      </c>
      <c r="AE464">
        <v>5</v>
      </c>
      <c r="AF464">
        <v>27</v>
      </c>
      <c r="AG464">
        <v>170</v>
      </c>
      <c r="AI464">
        <v>0</v>
      </c>
      <c r="AJ464">
        <v>86.039999999999978</v>
      </c>
      <c r="AK464">
        <v>0</v>
      </c>
      <c r="AL464">
        <v>0</v>
      </c>
      <c r="AM464">
        <v>0</v>
      </c>
      <c r="AN464">
        <v>6.5999999999999988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14.339999999999996</v>
      </c>
      <c r="AV464">
        <v>14.339999999999996</v>
      </c>
    </row>
    <row r="465" spans="30:48" x14ac:dyDescent="0.2">
      <c r="AD465" t="s">
        <v>477</v>
      </c>
      <c r="AE465">
        <v>6</v>
      </c>
      <c r="AF465">
        <v>1</v>
      </c>
      <c r="AG465">
        <v>10</v>
      </c>
      <c r="AI465">
        <v>0</v>
      </c>
      <c r="AJ465">
        <v>2.59</v>
      </c>
      <c r="AK465">
        <v>0</v>
      </c>
      <c r="AL465">
        <v>0</v>
      </c>
      <c r="AM465">
        <v>0.2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0.3</v>
      </c>
      <c r="AV465">
        <v>0.3</v>
      </c>
    </row>
    <row r="466" spans="30:48" x14ac:dyDescent="0.2">
      <c r="AD466" t="s">
        <v>478</v>
      </c>
      <c r="AE466">
        <v>6</v>
      </c>
      <c r="AF466">
        <v>2</v>
      </c>
      <c r="AG466">
        <v>15</v>
      </c>
      <c r="AI466">
        <v>0</v>
      </c>
      <c r="AJ466">
        <v>5.7</v>
      </c>
      <c r="AK466">
        <v>0</v>
      </c>
      <c r="AL466">
        <v>0</v>
      </c>
      <c r="AM466">
        <v>0.4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0.66</v>
      </c>
      <c r="AV466">
        <v>0.66</v>
      </c>
    </row>
    <row r="467" spans="30:48" x14ac:dyDescent="0.2">
      <c r="AD467" t="s">
        <v>479</v>
      </c>
      <c r="AE467">
        <v>6</v>
      </c>
      <c r="AF467">
        <v>3</v>
      </c>
      <c r="AG467">
        <v>20</v>
      </c>
      <c r="AI467">
        <v>0</v>
      </c>
      <c r="AJ467">
        <v>8.2899999999999991</v>
      </c>
      <c r="AK467">
        <v>0</v>
      </c>
      <c r="AL467">
        <v>0</v>
      </c>
      <c r="AM467">
        <v>0.6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0.96</v>
      </c>
      <c r="AV467">
        <v>0.96</v>
      </c>
    </row>
    <row r="468" spans="30:48" x14ac:dyDescent="0.2">
      <c r="AD468" t="s">
        <v>480</v>
      </c>
      <c r="AE468">
        <v>6</v>
      </c>
      <c r="AF468">
        <v>4</v>
      </c>
      <c r="AG468">
        <v>25</v>
      </c>
      <c r="AI468">
        <v>0</v>
      </c>
      <c r="AJ468">
        <v>10.89</v>
      </c>
      <c r="AK468">
        <v>0</v>
      </c>
      <c r="AL468">
        <v>0</v>
      </c>
      <c r="AM468">
        <v>0.8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1.26</v>
      </c>
      <c r="AV468">
        <v>1.26</v>
      </c>
    </row>
    <row r="469" spans="30:48" x14ac:dyDescent="0.2">
      <c r="AD469" t="s">
        <v>481</v>
      </c>
      <c r="AE469">
        <v>6</v>
      </c>
      <c r="AF469">
        <v>5</v>
      </c>
      <c r="AG469">
        <v>30</v>
      </c>
      <c r="AI469">
        <v>0</v>
      </c>
      <c r="AJ469">
        <v>14.77</v>
      </c>
      <c r="AK469">
        <v>0</v>
      </c>
      <c r="AL469">
        <v>0</v>
      </c>
      <c r="AM469">
        <v>1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1.71</v>
      </c>
      <c r="AV469">
        <v>1.71</v>
      </c>
    </row>
    <row r="470" spans="30:48" x14ac:dyDescent="0.2">
      <c r="AD470" t="s">
        <v>482</v>
      </c>
      <c r="AE470">
        <v>6</v>
      </c>
      <c r="AF470">
        <v>6</v>
      </c>
      <c r="AG470">
        <v>35</v>
      </c>
      <c r="AI470">
        <v>0</v>
      </c>
      <c r="AJ470">
        <v>17.88</v>
      </c>
      <c r="AK470">
        <v>0</v>
      </c>
      <c r="AL470">
        <v>0</v>
      </c>
      <c r="AM470">
        <v>1.2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2.0699999999999998</v>
      </c>
      <c r="AV470">
        <v>2.0699999999999998</v>
      </c>
    </row>
    <row r="471" spans="30:48" x14ac:dyDescent="0.2">
      <c r="AD471" t="s">
        <v>483</v>
      </c>
      <c r="AE471">
        <v>6</v>
      </c>
      <c r="AF471">
        <v>7</v>
      </c>
      <c r="AG471">
        <v>40</v>
      </c>
      <c r="AI471">
        <v>0</v>
      </c>
      <c r="AJ471">
        <v>21</v>
      </c>
      <c r="AK471">
        <v>0</v>
      </c>
      <c r="AL471">
        <v>0</v>
      </c>
      <c r="AM471">
        <v>1.4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2.4300000000000002</v>
      </c>
      <c r="AV471">
        <v>2.4300000000000002</v>
      </c>
    </row>
    <row r="472" spans="30:48" x14ac:dyDescent="0.2">
      <c r="AD472" t="s">
        <v>484</v>
      </c>
      <c r="AE472">
        <v>6</v>
      </c>
      <c r="AF472">
        <v>8</v>
      </c>
      <c r="AG472">
        <v>45</v>
      </c>
      <c r="AI472">
        <v>0</v>
      </c>
      <c r="AJ472">
        <v>24.11</v>
      </c>
      <c r="AK472">
        <v>0</v>
      </c>
      <c r="AL472">
        <v>0</v>
      </c>
      <c r="AM472">
        <v>1.6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2.79</v>
      </c>
      <c r="AV472">
        <v>2.79</v>
      </c>
    </row>
    <row r="473" spans="30:48" x14ac:dyDescent="0.2">
      <c r="AD473" t="s">
        <v>485</v>
      </c>
      <c r="AE473">
        <v>6</v>
      </c>
      <c r="AF473">
        <v>9</v>
      </c>
      <c r="AG473">
        <v>50</v>
      </c>
      <c r="AI473">
        <v>0</v>
      </c>
      <c r="AJ473">
        <v>28.77</v>
      </c>
      <c r="AK473">
        <v>0</v>
      </c>
      <c r="AL473">
        <v>0</v>
      </c>
      <c r="AM473">
        <v>1.8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3.33</v>
      </c>
      <c r="AV473">
        <v>3.33</v>
      </c>
    </row>
    <row r="474" spans="30:48" x14ac:dyDescent="0.2">
      <c r="AD474" t="s">
        <v>486</v>
      </c>
      <c r="AE474">
        <v>6</v>
      </c>
      <c r="AF474">
        <v>10</v>
      </c>
      <c r="AG474">
        <v>55</v>
      </c>
      <c r="AI474">
        <v>0</v>
      </c>
      <c r="AJ474">
        <v>32.4</v>
      </c>
      <c r="AK474">
        <v>0</v>
      </c>
      <c r="AL474">
        <v>0</v>
      </c>
      <c r="AM474">
        <v>2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3.75</v>
      </c>
      <c r="AV474">
        <v>3.75</v>
      </c>
    </row>
    <row r="475" spans="30:48" x14ac:dyDescent="0.2">
      <c r="AD475" t="s">
        <v>487</v>
      </c>
      <c r="AE475">
        <v>6</v>
      </c>
      <c r="AF475">
        <v>11</v>
      </c>
      <c r="AG475">
        <v>60</v>
      </c>
      <c r="AI475">
        <v>0</v>
      </c>
      <c r="AJ475">
        <v>36.03</v>
      </c>
      <c r="AK475">
        <v>0</v>
      </c>
      <c r="AL475">
        <v>0</v>
      </c>
      <c r="AM475">
        <v>2.2000000000000002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4.17</v>
      </c>
      <c r="AV475">
        <v>4.17</v>
      </c>
    </row>
    <row r="476" spans="30:48" x14ac:dyDescent="0.2">
      <c r="AD476" t="s">
        <v>488</v>
      </c>
      <c r="AE476">
        <v>6</v>
      </c>
      <c r="AF476">
        <v>12</v>
      </c>
      <c r="AG476">
        <v>65</v>
      </c>
      <c r="AI476">
        <v>0</v>
      </c>
      <c r="AJ476">
        <v>39.659999999999997</v>
      </c>
      <c r="AK476">
        <v>0</v>
      </c>
      <c r="AL476">
        <v>0</v>
      </c>
      <c r="AM476">
        <v>2.4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4.59</v>
      </c>
      <c r="AV476">
        <v>4.59</v>
      </c>
    </row>
    <row r="477" spans="30:48" x14ac:dyDescent="0.2">
      <c r="AD477" t="s">
        <v>489</v>
      </c>
      <c r="AE477">
        <v>6</v>
      </c>
      <c r="AF477">
        <v>13</v>
      </c>
      <c r="AG477">
        <v>70</v>
      </c>
      <c r="AI477">
        <v>0</v>
      </c>
      <c r="AJ477">
        <v>43.29</v>
      </c>
      <c r="AK477">
        <v>0</v>
      </c>
      <c r="AL477">
        <v>0</v>
      </c>
      <c r="AM477">
        <v>2.6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5.01</v>
      </c>
      <c r="AV477">
        <v>5.01</v>
      </c>
    </row>
    <row r="478" spans="30:48" x14ac:dyDescent="0.2">
      <c r="AD478" t="s">
        <v>490</v>
      </c>
      <c r="AE478">
        <v>6</v>
      </c>
      <c r="AF478">
        <v>14</v>
      </c>
      <c r="AG478">
        <v>75</v>
      </c>
      <c r="AI478">
        <v>0</v>
      </c>
      <c r="AJ478">
        <v>46.92</v>
      </c>
      <c r="AK478">
        <v>0</v>
      </c>
      <c r="AL478">
        <v>0</v>
      </c>
      <c r="AM478">
        <v>2.8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5.43</v>
      </c>
      <c r="AV478">
        <v>5.43</v>
      </c>
    </row>
    <row r="479" spans="30:48" x14ac:dyDescent="0.2">
      <c r="AD479" t="s">
        <v>491</v>
      </c>
      <c r="AE479">
        <v>6</v>
      </c>
      <c r="AF479">
        <v>15</v>
      </c>
      <c r="AG479">
        <v>80</v>
      </c>
      <c r="AI479">
        <v>0</v>
      </c>
      <c r="AJ479">
        <v>52.36</v>
      </c>
      <c r="AK479">
        <v>0</v>
      </c>
      <c r="AL479">
        <v>0</v>
      </c>
      <c r="AM479">
        <v>3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6.06</v>
      </c>
      <c r="AV479">
        <v>6.06</v>
      </c>
    </row>
    <row r="480" spans="30:48" x14ac:dyDescent="0.2">
      <c r="AD480" t="s">
        <v>492</v>
      </c>
      <c r="AE480">
        <v>6</v>
      </c>
      <c r="AF480">
        <v>16</v>
      </c>
      <c r="AG480">
        <v>85</v>
      </c>
      <c r="AI480">
        <v>0</v>
      </c>
      <c r="AJ480">
        <v>56.51</v>
      </c>
      <c r="AK480">
        <v>0</v>
      </c>
      <c r="AL480">
        <v>0</v>
      </c>
      <c r="AM480">
        <v>3.2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6.54</v>
      </c>
      <c r="AV480">
        <v>6.54</v>
      </c>
    </row>
    <row r="481" spans="30:48" x14ac:dyDescent="0.2">
      <c r="AD481" t="s">
        <v>493</v>
      </c>
      <c r="AE481">
        <v>6</v>
      </c>
      <c r="AF481">
        <v>17</v>
      </c>
      <c r="AG481">
        <v>90</v>
      </c>
      <c r="AI481">
        <v>0</v>
      </c>
      <c r="AJ481">
        <v>60.65</v>
      </c>
      <c r="AK481">
        <v>0</v>
      </c>
      <c r="AL481">
        <v>0</v>
      </c>
      <c r="AM481">
        <v>3.4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7.02</v>
      </c>
      <c r="AV481">
        <v>7.02</v>
      </c>
    </row>
    <row r="482" spans="30:48" x14ac:dyDescent="0.2">
      <c r="AD482" t="s">
        <v>494</v>
      </c>
      <c r="AE482">
        <v>6</v>
      </c>
      <c r="AF482">
        <v>18</v>
      </c>
      <c r="AG482">
        <v>95</v>
      </c>
      <c r="AI482">
        <v>0</v>
      </c>
      <c r="AJ482">
        <v>64.8</v>
      </c>
      <c r="AK482">
        <v>0</v>
      </c>
      <c r="AL482">
        <v>0</v>
      </c>
      <c r="AM482">
        <v>3.6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7.5</v>
      </c>
      <c r="AV482">
        <v>7.5</v>
      </c>
    </row>
    <row r="483" spans="30:48" x14ac:dyDescent="0.2">
      <c r="AD483" t="s">
        <v>495</v>
      </c>
      <c r="AE483">
        <v>6</v>
      </c>
      <c r="AF483">
        <v>19</v>
      </c>
      <c r="AG483">
        <v>100</v>
      </c>
      <c r="AI483">
        <v>0</v>
      </c>
      <c r="AJ483">
        <v>68.95</v>
      </c>
      <c r="AK483">
        <v>0</v>
      </c>
      <c r="AL483">
        <v>0</v>
      </c>
      <c r="AM483">
        <v>3.8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7.98</v>
      </c>
      <c r="AV483">
        <v>7.98</v>
      </c>
    </row>
    <row r="484" spans="30:48" x14ac:dyDescent="0.2">
      <c r="AD484" t="s">
        <v>496</v>
      </c>
      <c r="AE484">
        <v>6</v>
      </c>
      <c r="AF484">
        <v>20</v>
      </c>
      <c r="AG484">
        <v>105</v>
      </c>
      <c r="AI484">
        <v>0</v>
      </c>
      <c r="AJ484">
        <v>73.09</v>
      </c>
      <c r="AK484">
        <v>0</v>
      </c>
      <c r="AL484">
        <v>0</v>
      </c>
      <c r="AM484">
        <v>4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8.4600000000000009</v>
      </c>
      <c r="AV484">
        <v>8.4600000000000009</v>
      </c>
    </row>
    <row r="485" spans="30:48" x14ac:dyDescent="0.2">
      <c r="AD485" t="s">
        <v>497</v>
      </c>
      <c r="AE485">
        <v>6</v>
      </c>
      <c r="AF485">
        <v>21</v>
      </c>
      <c r="AG485">
        <v>110</v>
      </c>
      <c r="AI485">
        <v>0</v>
      </c>
      <c r="AJ485">
        <v>77.239999999999995</v>
      </c>
      <c r="AK485">
        <v>0</v>
      </c>
      <c r="AL485">
        <v>0</v>
      </c>
      <c r="AM485">
        <v>4.2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8.94</v>
      </c>
      <c r="AV485">
        <v>8.94</v>
      </c>
    </row>
    <row r="486" spans="30:48" x14ac:dyDescent="0.2">
      <c r="AD486" t="s">
        <v>498</v>
      </c>
      <c r="AE486">
        <v>6</v>
      </c>
      <c r="AF486">
        <v>22</v>
      </c>
      <c r="AG486">
        <v>120</v>
      </c>
      <c r="AI486">
        <v>0</v>
      </c>
      <c r="AJ486">
        <v>85.02</v>
      </c>
      <c r="AK486">
        <v>0</v>
      </c>
      <c r="AL486">
        <v>0</v>
      </c>
      <c r="AM486">
        <v>4.5999999999999996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9.84</v>
      </c>
      <c r="AV486">
        <v>9.84</v>
      </c>
    </row>
    <row r="487" spans="30:48" x14ac:dyDescent="0.2">
      <c r="AD487" t="s">
        <v>499</v>
      </c>
      <c r="AE487">
        <v>6</v>
      </c>
      <c r="AF487">
        <v>23</v>
      </c>
      <c r="AG487">
        <v>130</v>
      </c>
      <c r="AI487">
        <v>0</v>
      </c>
      <c r="AJ487">
        <v>92.79</v>
      </c>
      <c r="AK487">
        <v>0</v>
      </c>
      <c r="AL487">
        <v>0</v>
      </c>
      <c r="AM487">
        <v>5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10.74</v>
      </c>
      <c r="AV487">
        <v>10.74</v>
      </c>
    </row>
    <row r="488" spans="30:48" x14ac:dyDescent="0.2">
      <c r="AD488" t="s">
        <v>500</v>
      </c>
      <c r="AE488">
        <v>6</v>
      </c>
      <c r="AF488">
        <v>24</v>
      </c>
      <c r="AG488">
        <v>140</v>
      </c>
      <c r="AI488">
        <v>0</v>
      </c>
      <c r="AJ488">
        <v>100.57</v>
      </c>
      <c r="AK488">
        <v>0</v>
      </c>
      <c r="AL488">
        <v>0</v>
      </c>
      <c r="AM488">
        <v>5.4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11.64</v>
      </c>
      <c r="AV488">
        <v>11.64</v>
      </c>
    </row>
    <row r="489" spans="30:48" x14ac:dyDescent="0.2">
      <c r="AD489" t="s">
        <v>501</v>
      </c>
      <c r="AE489">
        <v>6</v>
      </c>
      <c r="AF489">
        <v>25</v>
      </c>
      <c r="AG489">
        <v>150</v>
      </c>
      <c r="AI489">
        <v>0</v>
      </c>
      <c r="AJ489">
        <v>108.35</v>
      </c>
      <c r="AK489">
        <v>0</v>
      </c>
      <c r="AL489">
        <v>0</v>
      </c>
      <c r="AM489">
        <v>5.8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12.54</v>
      </c>
      <c r="AV489">
        <v>12.54</v>
      </c>
    </row>
    <row r="490" spans="30:48" x14ac:dyDescent="0.2">
      <c r="AD490" t="s">
        <v>502</v>
      </c>
      <c r="AE490">
        <v>6</v>
      </c>
      <c r="AF490">
        <v>26</v>
      </c>
      <c r="AG490">
        <v>160</v>
      </c>
      <c r="AI490">
        <v>0</v>
      </c>
      <c r="AJ490">
        <v>116.13</v>
      </c>
      <c r="AK490">
        <v>0</v>
      </c>
      <c r="AL490">
        <v>0</v>
      </c>
      <c r="AM490">
        <v>6.1999999999999993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13.439999999999998</v>
      </c>
      <c r="AV490">
        <v>13.439999999999998</v>
      </c>
    </row>
    <row r="491" spans="30:48" x14ac:dyDescent="0.2">
      <c r="AD491" t="s">
        <v>503</v>
      </c>
      <c r="AE491">
        <v>6</v>
      </c>
      <c r="AF491">
        <v>27</v>
      </c>
      <c r="AG491">
        <v>170</v>
      </c>
      <c r="AI491">
        <v>0</v>
      </c>
      <c r="AJ491">
        <v>123.91</v>
      </c>
      <c r="AK491">
        <v>0</v>
      </c>
      <c r="AL491">
        <v>0</v>
      </c>
      <c r="AM491">
        <v>6.5999999999999988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14.339999999999996</v>
      </c>
      <c r="AV491">
        <v>14.339999999999996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3:AW383"/>
  <sheetViews>
    <sheetView workbookViewId="0">
      <pane ySplit="4" topLeftCell="A5" activePane="bottomLeft" state="frozen"/>
      <selection pane="bottomLeft" activeCell="J17" sqref="J17"/>
    </sheetView>
  </sheetViews>
  <sheetFormatPr defaultRowHeight="14.25" x14ac:dyDescent="0.2"/>
  <sheetData>
    <row r="3" spans="2:49" x14ac:dyDescent="0.2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</row>
    <row r="4" spans="2:49" x14ac:dyDescent="0.2">
      <c r="C4" t="s">
        <v>559</v>
      </c>
      <c r="D4" t="s">
        <v>6</v>
      </c>
      <c r="E4" t="s">
        <v>15</v>
      </c>
      <c r="F4" t="s">
        <v>17</v>
      </c>
      <c r="G4" t="s">
        <v>18</v>
      </c>
      <c r="H4" t="s">
        <v>0</v>
      </c>
      <c r="I4" t="s">
        <v>1</v>
      </c>
      <c r="J4" t="s">
        <v>2</v>
      </c>
      <c r="K4" t="s">
        <v>3</v>
      </c>
      <c r="L4" t="s">
        <v>4</v>
      </c>
      <c r="M4" t="s">
        <v>5</v>
      </c>
      <c r="N4" t="s">
        <v>13</v>
      </c>
      <c r="O4" t="s">
        <v>22</v>
      </c>
      <c r="P4" t="s">
        <v>11</v>
      </c>
      <c r="Q4" t="s">
        <v>12</v>
      </c>
      <c r="T4" t="s">
        <v>6</v>
      </c>
      <c r="U4" t="s">
        <v>15</v>
      </c>
      <c r="V4" t="s">
        <v>17</v>
      </c>
      <c r="W4" t="s">
        <v>18</v>
      </c>
      <c r="X4" t="s">
        <v>0</v>
      </c>
      <c r="Y4" t="s">
        <v>1</v>
      </c>
      <c r="Z4" t="s">
        <v>2</v>
      </c>
      <c r="AA4" t="s">
        <v>3</v>
      </c>
      <c r="AB4" t="s">
        <v>4</v>
      </c>
      <c r="AC4" t="s">
        <v>5</v>
      </c>
      <c r="AD4" t="s">
        <v>13</v>
      </c>
      <c r="AE4" t="s">
        <v>22</v>
      </c>
      <c r="AF4" t="s">
        <v>11</v>
      </c>
      <c r="AG4" t="s">
        <v>12</v>
      </c>
      <c r="AJ4" t="s">
        <v>6</v>
      </c>
      <c r="AK4" t="s">
        <v>15</v>
      </c>
      <c r="AL4" t="s">
        <v>17</v>
      </c>
      <c r="AM4" t="s">
        <v>18</v>
      </c>
      <c r="AN4" t="s">
        <v>0</v>
      </c>
      <c r="AO4" t="s">
        <v>1</v>
      </c>
      <c r="AP4" t="s">
        <v>2</v>
      </c>
      <c r="AQ4" t="s">
        <v>3</v>
      </c>
      <c r="AR4" t="s">
        <v>4</v>
      </c>
      <c r="AS4" t="s">
        <v>5</v>
      </c>
      <c r="AT4" t="s">
        <v>13</v>
      </c>
      <c r="AU4" t="s">
        <v>22</v>
      </c>
      <c r="AV4" t="s">
        <v>11</v>
      </c>
      <c r="AW4" t="s">
        <v>12</v>
      </c>
    </row>
    <row r="5" spans="2:49" x14ac:dyDescent="0.2">
      <c r="B5">
        <v>1</v>
      </c>
      <c r="C5">
        <v>1</v>
      </c>
      <c r="D5">
        <f>VLOOKUP($C5,$B$191:$Q$217,3,0)+D$187*$B5</f>
        <v>74.400000000000006</v>
      </c>
      <c r="E5">
        <f>VLOOKUP($C5,$B$191:$Q$217,4,0)+E$187*$B5</f>
        <v>19.96</v>
      </c>
      <c r="F5">
        <f>VLOOKUP($C5,$B$191:$Q$217,5,0)+F$187*$B5</f>
        <v>8.8000000000000007</v>
      </c>
      <c r="G5">
        <f>VLOOKUP($C5,$B$191:$Q$217,6,0)+G$187*$B5</f>
        <v>8.8000000000000007</v>
      </c>
      <c r="H5">
        <f>VLOOKUP($C5,$B$191:$Q$217,7,0)+H$187*$B5</f>
        <v>2.2000000000000002</v>
      </c>
      <c r="I5">
        <f>VLOOKUP($C5,$B$191:$Q$217,8,0)+I$187*$B5</f>
        <v>2.2000000000000002</v>
      </c>
      <c r="J5">
        <f>VLOOKUP($C5,$B$191:$Q$217,9,0)+J$187*$B5</f>
        <v>2.2400000000000002</v>
      </c>
      <c r="K5">
        <f>VLOOKUP($C5,$B$191:$Q$217,10,0)+K$187*$B5</f>
        <v>2.2000000000000002</v>
      </c>
      <c r="L5">
        <f>VLOOKUP($C5,$B$191:$Q$217,11,0)+L$187*$B5</f>
        <v>2.2000000000000002</v>
      </c>
      <c r="M5">
        <f>VLOOKUP($C5,$B$191:$Q$217,12,0)+M$187*$B5</f>
        <v>2.2000000000000002</v>
      </c>
      <c r="N5">
        <f>VLOOKUP($C5,$B$191:$Q$217,13,0)+N$187*$B5</f>
        <v>0</v>
      </c>
      <c r="O5">
        <f>VLOOKUP($C5,$B$191:$Q$217,14,0)+O$187*$B5</f>
        <v>0</v>
      </c>
      <c r="P5">
        <f>VLOOKUP($C5,$B$191:$Q$217,15,0)+P$187*$B5</f>
        <v>7.8</v>
      </c>
      <c r="Q5">
        <f>VLOOKUP($C5,$B$191:$Q$217,16,0)+Q$187*$B5</f>
        <v>7.8</v>
      </c>
      <c r="T5">
        <f>VLOOKUP($C5,$R$191:$AG$217,3,0)+T$187*$B5</f>
        <v>66.960000000000008</v>
      </c>
      <c r="U5">
        <f>VLOOKUP($C5,$R$191:$AG$217,4,0)+U$187*$B5</f>
        <v>21.14</v>
      </c>
      <c r="V5">
        <f>VLOOKUP($C5,$R$191:$AG$217,5,0)+V$187*$B5</f>
        <v>7.4399999999999995</v>
      </c>
      <c r="W5">
        <f>VLOOKUP($C5,$R$191:$AG$217,6,0)+W$187*$B5</f>
        <v>7.4399999999999995</v>
      </c>
      <c r="X5">
        <f>VLOOKUP($C5,$R$191:$AG$217,7,0)+X$187*$B5</f>
        <v>2</v>
      </c>
      <c r="Y5">
        <f>VLOOKUP($C5,$R$191:$AG$217,8,0)+Y$187*$B5</f>
        <v>2</v>
      </c>
      <c r="Z5">
        <f>VLOOKUP($C5,$R$191:$AG$217,9,0)+Z$187*$B5</f>
        <v>2.44</v>
      </c>
      <c r="AA5">
        <f>VLOOKUP($C5,$R$191:$AG$217,10,0)+AA$187*$B5</f>
        <v>2.4</v>
      </c>
      <c r="AB5">
        <f>VLOOKUP($C5,$R$191:$AG$217,11,0)+AB$187*$B5</f>
        <v>2.2000000000000002</v>
      </c>
      <c r="AC5">
        <f>VLOOKUP($C5,$R$191:$AG$217,12,0)+AC$187*$B5</f>
        <v>2.2000000000000002</v>
      </c>
      <c r="AD5">
        <f>VLOOKUP($C5,$R$191:$AG$217,13,0)+AD$187*$B5</f>
        <v>0</v>
      </c>
      <c r="AE5">
        <f>VLOOKUP($C5,$R$191:$AG$217,14,0)+AE$187*$B5</f>
        <v>0</v>
      </c>
      <c r="AF5">
        <f>VLOOKUP($C5,$R$191:$AG$217,15,0)+AF$187*$B5</f>
        <v>7.8</v>
      </c>
      <c r="AG5">
        <f>VLOOKUP($C5,$R$191:$AG$217,16,0)+AG$187*$B5</f>
        <v>7.8</v>
      </c>
      <c r="AJ5">
        <f>VLOOKUP($C5,$AH$191:$AW$217,3,0)+AJ$187*$B5</f>
        <v>59.519999999999996</v>
      </c>
      <c r="AK5">
        <f>VLOOKUP($C5,$AH$191:$AW$217,4,0)+AK$187*$B5</f>
        <v>22.39</v>
      </c>
      <c r="AL5">
        <f>VLOOKUP($C5,$AH$191:$AW$217,5,0)+AL$187*$B5</f>
        <v>6.3</v>
      </c>
      <c r="AM5">
        <f>VLOOKUP($C5,$AH$191:$AW$217,6,0)+AM$187*$B5</f>
        <v>6.3</v>
      </c>
      <c r="AN5">
        <f>VLOOKUP($C5,$AH$191:$AW$217,7,0)+AN$187*$B5</f>
        <v>2.2000000000000002</v>
      </c>
      <c r="AO5">
        <f>VLOOKUP($C5,$AH$191:$AW$217,8,0)+AO$187*$B5</f>
        <v>2.2000000000000002</v>
      </c>
      <c r="AP5">
        <f>VLOOKUP($C5,$AH$191:$AW$217,9,0)+AP$187*$B5</f>
        <v>2.2400000000000002</v>
      </c>
      <c r="AQ5">
        <f>VLOOKUP($C5,$AH$191:$AW$217,10,0)+AQ$187*$B5</f>
        <v>2.2000000000000002</v>
      </c>
      <c r="AR5">
        <f>VLOOKUP($C5,$AH$191:$AW$217,11,0)+AR$187*$B5</f>
        <v>2.2000000000000002</v>
      </c>
      <c r="AS5">
        <f>VLOOKUP($C5,$AH$191:$AW$217,12,0)+AS$187*$B5</f>
        <v>2.2000000000000002</v>
      </c>
      <c r="AT5">
        <f>VLOOKUP($C5,$AH$191:$AW$217,13,0)+AT$187*$B5</f>
        <v>0</v>
      </c>
      <c r="AU5">
        <f>VLOOKUP($C5,$AH$191:$AW$217,14,0)+AU$187*$B5</f>
        <v>0</v>
      </c>
      <c r="AV5">
        <f>VLOOKUP($C5,$AH$191:$AW$217,15,0)+AV$187*$B5</f>
        <v>7.8</v>
      </c>
      <c r="AW5">
        <f>VLOOKUP($C5,$AH$191:$AW$217,16,0)+AW$187*$B5</f>
        <v>7.8</v>
      </c>
    </row>
    <row r="6" spans="2:49" x14ac:dyDescent="0.2">
      <c r="B6">
        <v>2</v>
      </c>
      <c r="C6">
        <v>1</v>
      </c>
      <c r="D6">
        <f t="shared" ref="D6:D69" si="0">VLOOKUP(C6,$B$191:$Q$217,3,0)+D$187*B6</f>
        <v>134.4</v>
      </c>
      <c r="E6">
        <f t="shared" ref="E6:E69" si="1">VLOOKUP($C6,$B$191:$Q$217,4,0)+E$187*$B6</f>
        <v>35.96</v>
      </c>
      <c r="F6">
        <f t="shared" ref="F6:F69" si="2">VLOOKUP($C6,$B$191:$Q$217,5,0)+F$187*$B6</f>
        <v>15.8</v>
      </c>
      <c r="G6">
        <f t="shared" ref="G6:G69" si="3">VLOOKUP($C6,$B$191:$Q$217,6,0)+G$187*$B6</f>
        <v>15.8</v>
      </c>
      <c r="H6">
        <f t="shared" ref="H6:H69" si="4">VLOOKUP($C6,$B$191:$Q$217,7,0)+H$187*$B6</f>
        <v>4.2</v>
      </c>
      <c r="I6">
        <f t="shared" ref="I6:I69" si="5">VLOOKUP($C6,$B$191:$Q$217,8,0)+I$187*$B6</f>
        <v>4.2</v>
      </c>
      <c r="J6">
        <f t="shared" ref="J6:J69" si="6">VLOOKUP($C6,$B$191:$Q$217,9,0)+J$187*$B6</f>
        <v>4.24</v>
      </c>
      <c r="K6">
        <f t="shared" ref="K6:K69" si="7">VLOOKUP($C6,$B$191:$Q$217,10,0)+K$187*$B6</f>
        <v>4.2</v>
      </c>
      <c r="L6">
        <f t="shared" ref="L6:L69" si="8">VLOOKUP($C6,$B$191:$Q$217,11,0)+L$187*$B6</f>
        <v>4.2</v>
      </c>
      <c r="M6">
        <f t="shared" ref="M6:M69" si="9">VLOOKUP($C6,$B$191:$Q$217,12,0)+M$187*$B6</f>
        <v>4.2</v>
      </c>
      <c r="N6">
        <f t="shared" ref="N6:N69" si="10">VLOOKUP($C6,$B$191:$Q$217,13,0)+N$187*$B6</f>
        <v>0</v>
      </c>
      <c r="O6">
        <f t="shared" ref="O6:O69" si="11">VLOOKUP($C6,$B$191:$Q$217,14,0)+O$187*$B6</f>
        <v>0</v>
      </c>
      <c r="P6">
        <f t="shared" ref="P6:P69" si="12">VLOOKUP($C6,$B$191:$Q$217,15,0)+P$187*$B6</f>
        <v>13.8</v>
      </c>
      <c r="Q6">
        <f t="shared" ref="Q6:Q69" si="13">VLOOKUP($C6,$B$191:$Q$217,16,0)+Q$187*$B6</f>
        <v>13.8</v>
      </c>
      <c r="T6">
        <f t="shared" ref="T6:T69" si="14">VLOOKUP($C6,$R$191:$AG$217,3,0)+T$187*$B6</f>
        <v>120.96000000000001</v>
      </c>
      <c r="U6">
        <f t="shared" ref="U6:U69" si="15">VLOOKUP($C6,$R$191:$AG$217,4,0)+U$187*$B6</f>
        <v>38.14</v>
      </c>
      <c r="V6">
        <f t="shared" ref="V6:V69" si="16">VLOOKUP($C6,$R$191:$AG$217,5,0)+V$187*$B6</f>
        <v>13.44</v>
      </c>
      <c r="W6">
        <f t="shared" ref="W6:W69" si="17">VLOOKUP($C6,$R$191:$AG$217,6,0)+W$187*$B6</f>
        <v>13.44</v>
      </c>
      <c r="X6">
        <f t="shared" ref="X6:X69" si="18">VLOOKUP($C6,$R$191:$AG$217,7,0)+X$187*$B6</f>
        <v>4</v>
      </c>
      <c r="Y6">
        <f t="shared" ref="Y6:Y69" si="19">VLOOKUP($C6,$R$191:$AG$217,8,0)+Y$187*$B6</f>
        <v>4</v>
      </c>
      <c r="Z6">
        <f t="shared" ref="Z6:Z69" si="20">VLOOKUP($C6,$R$191:$AG$217,9,0)+Z$187*$B6</f>
        <v>4.4400000000000004</v>
      </c>
      <c r="AA6">
        <f t="shared" ref="AA6:AA69" si="21">VLOOKUP($C6,$R$191:$AG$217,10,0)+AA$187*$B6</f>
        <v>4.4000000000000004</v>
      </c>
      <c r="AB6">
        <f t="shared" ref="AB6:AB69" si="22">VLOOKUP($C6,$R$191:$AG$217,11,0)+AB$187*$B6</f>
        <v>4.2</v>
      </c>
      <c r="AC6">
        <f t="shared" ref="AC6:AC69" si="23">VLOOKUP($C6,$R$191:$AG$217,12,0)+AC$187*$B6</f>
        <v>4.2</v>
      </c>
      <c r="AD6">
        <f t="shared" ref="AD6:AD69" si="24">VLOOKUP($C6,$R$191:$AG$217,13,0)+AD$187*$B6</f>
        <v>0</v>
      </c>
      <c r="AE6">
        <f t="shared" ref="AE6:AE69" si="25">VLOOKUP($C6,$R$191:$AG$217,14,0)+AE$187*$B6</f>
        <v>0</v>
      </c>
      <c r="AF6">
        <f t="shared" ref="AF6:AF69" si="26">VLOOKUP($C6,$R$191:$AG$217,15,0)+AF$187*$B6</f>
        <v>13.8</v>
      </c>
      <c r="AG6">
        <f t="shared" ref="AG6:AG69" si="27">VLOOKUP($C6,$R$191:$AG$217,16,0)+AG$187*$B6</f>
        <v>13.8</v>
      </c>
      <c r="AJ6">
        <f t="shared" ref="AJ6:AJ69" si="28">VLOOKUP($C6,$AH$191:$AW$217,3,0)+AJ$187*$B6</f>
        <v>107.52</v>
      </c>
      <c r="AK6">
        <f t="shared" ref="AK6:AK69" si="29">VLOOKUP($C6,$AH$191:$AW$217,4,0)+AK$187*$B6</f>
        <v>40.39</v>
      </c>
      <c r="AL6">
        <f t="shared" ref="AL6:AL69" si="30">VLOOKUP($C6,$AH$191:$AW$217,5,0)+AL$187*$B6</f>
        <v>11.3</v>
      </c>
      <c r="AM6">
        <f t="shared" ref="AM6:AM69" si="31">VLOOKUP($C6,$AH$191:$AW$217,6,0)+AM$187*$B6</f>
        <v>11.3</v>
      </c>
      <c r="AN6">
        <f t="shared" ref="AN6:AN69" si="32">VLOOKUP($C6,$AH$191:$AW$217,7,0)+AN$187*$B6</f>
        <v>4.2</v>
      </c>
      <c r="AO6">
        <f t="shared" ref="AO6:AO69" si="33">VLOOKUP($C6,$AH$191:$AW$217,8,0)+AO$187*$B6</f>
        <v>4.2</v>
      </c>
      <c r="AP6">
        <f t="shared" ref="AP6:AP69" si="34">VLOOKUP($C6,$AH$191:$AW$217,9,0)+AP$187*$B6</f>
        <v>4.24</v>
      </c>
      <c r="AQ6">
        <f t="shared" ref="AQ6:AQ69" si="35">VLOOKUP($C6,$AH$191:$AW$217,10,0)+AQ$187*$B6</f>
        <v>4.2</v>
      </c>
      <c r="AR6">
        <f t="shared" ref="AR6:AR69" si="36">VLOOKUP($C6,$AH$191:$AW$217,11,0)+AR$187*$B6</f>
        <v>4.2</v>
      </c>
      <c r="AS6">
        <f t="shared" ref="AS6:AS69" si="37">VLOOKUP($C6,$AH$191:$AW$217,12,0)+AS$187*$B6</f>
        <v>4.2</v>
      </c>
      <c r="AT6">
        <f t="shared" ref="AT6:AT69" si="38">VLOOKUP($C6,$AH$191:$AW$217,13,0)+AT$187*$B6</f>
        <v>0</v>
      </c>
      <c r="AU6">
        <f t="shared" ref="AU6:AU69" si="39">VLOOKUP($C6,$AH$191:$AW$217,14,0)+AU$187*$B6</f>
        <v>0</v>
      </c>
      <c r="AV6">
        <f t="shared" ref="AV6:AV69" si="40">VLOOKUP($C6,$AH$191:$AW$217,15,0)+AV$187*$B6</f>
        <v>13.8</v>
      </c>
      <c r="AW6">
        <f t="shared" ref="AW6:AW69" si="41">VLOOKUP($C6,$AH$191:$AW$217,16,0)+AW$187*$B6</f>
        <v>13.8</v>
      </c>
    </row>
    <row r="7" spans="2:49" x14ac:dyDescent="0.2">
      <c r="B7">
        <v>3</v>
      </c>
      <c r="C7">
        <v>1</v>
      </c>
      <c r="D7">
        <f t="shared" si="0"/>
        <v>194.4</v>
      </c>
      <c r="E7">
        <f t="shared" si="1"/>
        <v>51.96</v>
      </c>
      <c r="F7">
        <f t="shared" si="2"/>
        <v>22.8</v>
      </c>
      <c r="G7">
        <f t="shared" si="3"/>
        <v>22.8</v>
      </c>
      <c r="H7">
        <f t="shared" si="4"/>
        <v>6.2</v>
      </c>
      <c r="I7">
        <f t="shared" si="5"/>
        <v>6.2</v>
      </c>
      <c r="J7">
        <f t="shared" si="6"/>
        <v>6.24</v>
      </c>
      <c r="K7">
        <f t="shared" si="7"/>
        <v>6.2</v>
      </c>
      <c r="L7">
        <f t="shared" si="8"/>
        <v>6.2</v>
      </c>
      <c r="M7">
        <f t="shared" si="9"/>
        <v>6.2</v>
      </c>
      <c r="N7">
        <f t="shared" si="10"/>
        <v>0</v>
      </c>
      <c r="O7">
        <f t="shared" si="11"/>
        <v>0</v>
      </c>
      <c r="P7">
        <f t="shared" si="12"/>
        <v>19.8</v>
      </c>
      <c r="Q7">
        <f t="shared" si="13"/>
        <v>19.8</v>
      </c>
      <c r="T7">
        <f t="shared" si="14"/>
        <v>174.96</v>
      </c>
      <c r="U7">
        <f t="shared" si="15"/>
        <v>55.14</v>
      </c>
      <c r="V7">
        <f t="shared" si="16"/>
        <v>19.440000000000001</v>
      </c>
      <c r="W7">
        <f t="shared" si="17"/>
        <v>19.440000000000001</v>
      </c>
      <c r="X7">
        <f t="shared" si="18"/>
        <v>6</v>
      </c>
      <c r="Y7">
        <f t="shared" si="19"/>
        <v>6</v>
      </c>
      <c r="Z7">
        <f t="shared" si="20"/>
        <v>6.44</v>
      </c>
      <c r="AA7">
        <f t="shared" si="21"/>
        <v>6.4</v>
      </c>
      <c r="AB7">
        <f t="shared" si="22"/>
        <v>6.2</v>
      </c>
      <c r="AC7">
        <f t="shared" si="23"/>
        <v>6.2</v>
      </c>
      <c r="AD7">
        <f t="shared" si="24"/>
        <v>0</v>
      </c>
      <c r="AE7">
        <f t="shared" si="25"/>
        <v>0</v>
      </c>
      <c r="AF7">
        <f t="shared" si="26"/>
        <v>19.8</v>
      </c>
      <c r="AG7">
        <f t="shared" si="27"/>
        <v>19.8</v>
      </c>
      <c r="AJ7">
        <f t="shared" si="28"/>
        <v>155.52000000000001</v>
      </c>
      <c r="AK7">
        <f t="shared" si="29"/>
        <v>58.39</v>
      </c>
      <c r="AL7">
        <f t="shared" si="30"/>
        <v>16.3</v>
      </c>
      <c r="AM7">
        <f t="shared" si="31"/>
        <v>16.3</v>
      </c>
      <c r="AN7">
        <f t="shared" si="32"/>
        <v>6.2</v>
      </c>
      <c r="AO7">
        <f t="shared" si="33"/>
        <v>6.2</v>
      </c>
      <c r="AP7">
        <f t="shared" si="34"/>
        <v>6.24</v>
      </c>
      <c r="AQ7">
        <f t="shared" si="35"/>
        <v>6.2</v>
      </c>
      <c r="AR7">
        <f t="shared" si="36"/>
        <v>6.2</v>
      </c>
      <c r="AS7">
        <f t="shared" si="37"/>
        <v>6.2</v>
      </c>
      <c r="AT7">
        <f t="shared" si="38"/>
        <v>0</v>
      </c>
      <c r="AU7">
        <f t="shared" si="39"/>
        <v>0</v>
      </c>
      <c r="AV7">
        <f t="shared" si="40"/>
        <v>19.8</v>
      </c>
      <c r="AW7">
        <f t="shared" si="41"/>
        <v>19.8</v>
      </c>
    </row>
    <row r="8" spans="2:49" x14ac:dyDescent="0.2">
      <c r="B8">
        <v>4</v>
      </c>
      <c r="C8">
        <v>1</v>
      </c>
      <c r="D8">
        <f t="shared" si="0"/>
        <v>254.4</v>
      </c>
      <c r="E8">
        <f t="shared" si="1"/>
        <v>67.959999999999994</v>
      </c>
      <c r="F8">
        <f t="shared" si="2"/>
        <v>29.8</v>
      </c>
      <c r="G8">
        <f t="shared" si="3"/>
        <v>29.8</v>
      </c>
      <c r="H8">
        <f t="shared" si="4"/>
        <v>8.1999999999999993</v>
      </c>
      <c r="I8">
        <f t="shared" si="5"/>
        <v>8.1999999999999993</v>
      </c>
      <c r="J8">
        <f t="shared" si="6"/>
        <v>8.24</v>
      </c>
      <c r="K8">
        <f t="shared" si="7"/>
        <v>8.1999999999999993</v>
      </c>
      <c r="L8">
        <f t="shared" si="8"/>
        <v>8.1999999999999993</v>
      </c>
      <c r="M8">
        <f t="shared" si="9"/>
        <v>8.1999999999999993</v>
      </c>
      <c r="N8">
        <f t="shared" si="10"/>
        <v>0</v>
      </c>
      <c r="O8">
        <f t="shared" si="11"/>
        <v>0</v>
      </c>
      <c r="P8">
        <f t="shared" si="12"/>
        <v>25.8</v>
      </c>
      <c r="Q8">
        <f t="shared" si="13"/>
        <v>25.8</v>
      </c>
      <c r="T8">
        <f t="shared" si="14"/>
        <v>228.96</v>
      </c>
      <c r="U8">
        <f t="shared" si="15"/>
        <v>72.14</v>
      </c>
      <c r="V8">
        <f t="shared" si="16"/>
        <v>25.44</v>
      </c>
      <c r="W8">
        <f t="shared" si="17"/>
        <v>25.44</v>
      </c>
      <c r="X8">
        <f t="shared" si="18"/>
        <v>8</v>
      </c>
      <c r="Y8">
        <f t="shared" si="19"/>
        <v>8</v>
      </c>
      <c r="Z8">
        <f t="shared" si="20"/>
        <v>8.44</v>
      </c>
      <c r="AA8">
        <f t="shared" si="21"/>
        <v>8.4</v>
      </c>
      <c r="AB8">
        <f t="shared" si="22"/>
        <v>8.1999999999999993</v>
      </c>
      <c r="AC8">
        <f t="shared" si="23"/>
        <v>8.1999999999999993</v>
      </c>
      <c r="AD8">
        <f t="shared" si="24"/>
        <v>0</v>
      </c>
      <c r="AE8">
        <f t="shared" si="25"/>
        <v>0</v>
      </c>
      <c r="AF8">
        <f t="shared" si="26"/>
        <v>25.8</v>
      </c>
      <c r="AG8">
        <f t="shared" si="27"/>
        <v>25.8</v>
      </c>
      <c r="AJ8">
        <f t="shared" si="28"/>
        <v>203.52</v>
      </c>
      <c r="AK8">
        <f t="shared" si="29"/>
        <v>76.39</v>
      </c>
      <c r="AL8">
        <f t="shared" si="30"/>
        <v>21.3</v>
      </c>
      <c r="AM8">
        <f t="shared" si="31"/>
        <v>21.3</v>
      </c>
      <c r="AN8">
        <f t="shared" si="32"/>
        <v>8.1999999999999993</v>
      </c>
      <c r="AO8">
        <f t="shared" si="33"/>
        <v>8.1999999999999993</v>
      </c>
      <c r="AP8">
        <f t="shared" si="34"/>
        <v>8.24</v>
      </c>
      <c r="AQ8">
        <f t="shared" si="35"/>
        <v>8.1999999999999993</v>
      </c>
      <c r="AR8">
        <f t="shared" si="36"/>
        <v>8.1999999999999993</v>
      </c>
      <c r="AS8">
        <f t="shared" si="37"/>
        <v>8.1999999999999993</v>
      </c>
      <c r="AT8">
        <f t="shared" si="38"/>
        <v>0</v>
      </c>
      <c r="AU8">
        <f t="shared" si="39"/>
        <v>0</v>
      </c>
      <c r="AV8">
        <f t="shared" si="40"/>
        <v>25.8</v>
      </c>
      <c r="AW8">
        <f t="shared" si="41"/>
        <v>25.8</v>
      </c>
    </row>
    <row r="9" spans="2:49" x14ac:dyDescent="0.2">
      <c r="B9">
        <v>5</v>
      </c>
      <c r="C9">
        <f>ROUNDDOWN(IF(B9&gt;110,(B9-110)/10+21,B9/5),0)</f>
        <v>1</v>
      </c>
      <c r="D9">
        <f t="shared" si="0"/>
        <v>314.39999999999998</v>
      </c>
      <c r="E9">
        <f t="shared" si="1"/>
        <v>83.96</v>
      </c>
      <c r="F9">
        <f t="shared" si="2"/>
        <v>36.799999999999997</v>
      </c>
      <c r="G9">
        <f t="shared" si="3"/>
        <v>36.799999999999997</v>
      </c>
      <c r="H9">
        <f t="shared" si="4"/>
        <v>10.199999999999999</v>
      </c>
      <c r="I9">
        <f t="shared" si="5"/>
        <v>10.199999999999999</v>
      </c>
      <c r="J9">
        <f t="shared" si="6"/>
        <v>10.24</v>
      </c>
      <c r="K9">
        <f t="shared" si="7"/>
        <v>10.199999999999999</v>
      </c>
      <c r="L9">
        <f t="shared" si="8"/>
        <v>10.199999999999999</v>
      </c>
      <c r="M9">
        <f t="shared" si="9"/>
        <v>10.199999999999999</v>
      </c>
      <c r="N9">
        <f t="shared" si="10"/>
        <v>0</v>
      </c>
      <c r="O9">
        <f t="shared" si="11"/>
        <v>0</v>
      </c>
      <c r="P9">
        <f t="shared" si="12"/>
        <v>31.8</v>
      </c>
      <c r="Q9">
        <f t="shared" si="13"/>
        <v>31.8</v>
      </c>
      <c r="T9">
        <f t="shared" si="14"/>
        <v>282.95999999999998</v>
      </c>
      <c r="U9">
        <f t="shared" si="15"/>
        <v>89.14</v>
      </c>
      <c r="V9">
        <f t="shared" si="16"/>
        <v>31.44</v>
      </c>
      <c r="W9">
        <f t="shared" si="17"/>
        <v>31.44</v>
      </c>
      <c r="X9">
        <f t="shared" si="18"/>
        <v>10</v>
      </c>
      <c r="Y9">
        <f t="shared" si="19"/>
        <v>10</v>
      </c>
      <c r="Z9">
        <f t="shared" si="20"/>
        <v>10.44</v>
      </c>
      <c r="AA9">
        <f t="shared" si="21"/>
        <v>10.4</v>
      </c>
      <c r="AB9">
        <f t="shared" si="22"/>
        <v>10.199999999999999</v>
      </c>
      <c r="AC9">
        <f t="shared" si="23"/>
        <v>10.199999999999999</v>
      </c>
      <c r="AD9">
        <f t="shared" si="24"/>
        <v>0</v>
      </c>
      <c r="AE9">
        <f t="shared" si="25"/>
        <v>0</v>
      </c>
      <c r="AF9">
        <f t="shared" si="26"/>
        <v>31.8</v>
      </c>
      <c r="AG9">
        <f t="shared" si="27"/>
        <v>31.8</v>
      </c>
      <c r="AJ9">
        <f t="shared" si="28"/>
        <v>251.52</v>
      </c>
      <c r="AK9">
        <f t="shared" si="29"/>
        <v>94.39</v>
      </c>
      <c r="AL9">
        <f t="shared" si="30"/>
        <v>26.3</v>
      </c>
      <c r="AM9">
        <f t="shared" si="31"/>
        <v>26.3</v>
      </c>
      <c r="AN9">
        <f t="shared" si="32"/>
        <v>10.199999999999999</v>
      </c>
      <c r="AO9">
        <f t="shared" si="33"/>
        <v>10.199999999999999</v>
      </c>
      <c r="AP9">
        <f t="shared" si="34"/>
        <v>10.24</v>
      </c>
      <c r="AQ9">
        <f t="shared" si="35"/>
        <v>10.199999999999999</v>
      </c>
      <c r="AR9">
        <f t="shared" si="36"/>
        <v>10.199999999999999</v>
      </c>
      <c r="AS9">
        <f t="shared" si="37"/>
        <v>10.199999999999999</v>
      </c>
      <c r="AT9">
        <f t="shared" si="38"/>
        <v>0</v>
      </c>
      <c r="AU9">
        <f t="shared" si="39"/>
        <v>0</v>
      </c>
      <c r="AV9">
        <f t="shared" si="40"/>
        <v>31.8</v>
      </c>
      <c r="AW9">
        <f t="shared" si="41"/>
        <v>31.8</v>
      </c>
    </row>
    <row r="10" spans="2:49" x14ac:dyDescent="0.2">
      <c r="B10">
        <v>6</v>
      </c>
      <c r="C10">
        <f t="shared" ref="C10:C70" si="42">ROUNDDOWN(IF(B10&gt;110,(B10-110)/10+21,B10/5),0)</f>
        <v>1</v>
      </c>
      <c r="D10">
        <f t="shared" si="0"/>
        <v>374.4</v>
      </c>
      <c r="E10">
        <f t="shared" si="1"/>
        <v>99.96</v>
      </c>
      <c r="F10">
        <f t="shared" si="2"/>
        <v>43.8</v>
      </c>
      <c r="G10">
        <f t="shared" si="3"/>
        <v>43.8</v>
      </c>
      <c r="H10">
        <f t="shared" si="4"/>
        <v>12.2</v>
      </c>
      <c r="I10">
        <f t="shared" si="5"/>
        <v>12.2</v>
      </c>
      <c r="J10">
        <f t="shared" si="6"/>
        <v>12.24</v>
      </c>
      <c r="K10">
        <f t="shared" si="7"/>
        <v>12.2</v>
      </c>
      <c r="L10">
        <f t="shared" si="8"/>
        <v>12.2</v>
      </c>
      <c r="M10">
        <f t="shared" si="9"/>
        <v>12.2</v>
      </c>
      <c r="N10">
        <f t="shared" si="10"/>
        <v>0</v>
      </c>
      <c r="O10">
        <f t="shared" si="11"/>
        <v>0</v>
      </c>
      <c r="P10">
        <f t="shared" si="12"/>
        <v>37.799999999999997</v>
      </c>
      <c r="Q10">
        <f t="shared" si="13"/>
        <v>37.799999999999997</v>
      </c>
      <c r="T10">
        <f t="shared" si="14"/>
        <v>336.96</v>
      </c>
      <c r="U10">
        <f t="shared" si="15"/>
        <v>106.14</v>
      </c>
      <c r="V10">
        <f t="shared" si="16"/>
        <v>37.44</v>
      </c>
      <c r="W10">
        <f t="shared" si="17"/>
        <v>37.44</v>
      </c>
      <c r="X10">
        <f t="shared" si="18"/>
        <v>12</v>
      </c>
      <c r="Y10">
        <f t="shared" si="19"/>
        <v>12</v>
      </c>
      <c r="Z10">
        <f t="shared" si="20"/>
        <v>12.44</v>
      </c>
      <c r="AA10">
        <f t="shared" si="21"/>
        <v>12.4</v>
      </c>
      <c r="AB10">
        <f t="shared" si="22"/>
        <v>12.2</v>
      </c>
      <c r="AC10">
        <f t="shared" si="23"/>
        <v>12.2</v>
      </c>
      <c r="AD10">
        <f t="shared" si="24"/>
        <v>0</v>
      </c>
      <c r="AE10">
        <f t="shared" si="25"/>
        <v>0</v>
      </c>
      <c r="AF10">
        <f t="shared" si="26"/>
        <v>37.799999999999997</v>
      </c>
      <c r="AG10">
        <f t="shared" si="27"/>
        <v>37.799999999999997</v>
      </c>
      <c r="AJ10">
        <f t="shared" si="28"/>
        <v>299.52</v>
      </c>
      <c r="AK10">
        <f t="shared" si="29"/>
        <v>112.39</v>
      </c>
      <c r="AL10">
        <f t="shared" si="30"/>
        <v>31.3</v>
      </c>
      <c r="AM10">
        <f t="shared" si="31"/>
        <v>31.3</v>
      </c>
      <c r="AN10">
        <f t="shared" si="32"/>
        <v>12.2</v>
      </c>
      <c r="AO10">
        <f t="shared" si="33"/>
        <v>12.2</v>
      </c>
      <c r="AP10">
        <f t="shared" si="34"/>
        <v>12.24</v>
      </c>
      <c r="AQ10">
        <f t="shared" si="35"/>
        <v>12.2</v>
      </c>
      <c r="AR10">
        <f t="shared" si="36"/>
        <v>12.2</v>
      </c>
      <c r="AS10">
        <f t="shared" si="37"/>
        <v>12.2</v>
      </c>
      <c r="AT10">
        <f t="shared" si="38"/>
        <v>0</v>
      </c>
      <c r="AU10">
        <f t="shared" si="39"/>
        <v>0</v>
      </c>
      <c r="AV10">
        <f t="shared" si="40"/>
        <v>37.799999999999997</v>
      </c>
      <c r="AW10">
        <f t="shared" si="41"/>
        <v>37.799999999999997</v>
      </c>
    </row>
    <row r="11" spans="2:49" x14ac:dyDescent="0.2">
      <c r="B11">
        <v>7</v>
      </c>
      <c r="C11">
        <f t="shared" si="42"/>
        <v>1</v>
      </c>
      <c r="D11">
        <f t="shared" si="0"/>
        <v>434.4</v>
      </c>
      <c r="E11">
        <f t="shared" si="1"/>
        <v>115.96</v>
      </c>
      <c r="F11">
        <f t="shared" si="2"/>
        <v>50.8</v>
      </c>
      <c r="G11">
        <f t="shared" si="3"/>
        <v>50.8</v>
      </c>
      <c r="H11">
        <f t="shared" si="4"/>
        <v>14.2</v>
      </c>
      <c r="I11">
        <f t="shared" si="5"/>
        <v>14.2</v>
      </c>
      <c r="J11">
        <f t="shared" si="6"/>
        <v>14.24</v>
      </c>
      <c r="K11">
        <f t="shared" si="7"/>
        <v>14.2</v>
      </c>
      <c r="L11">
        <f t="shared" si="8"/>
        <v>14.2</v>
      </c>
      <c r="M11">
        <f t="shared" si="9"/>
        <v>14.2</v>
      </c>
      <c r="N11">
        <f t="shared" si="10"/>
        <v>0</v>
      </c>
      <c r="O11">
        <f t="shared" si="11"/>
        <v>0</v>
      </c>
      <c r="P11">
        <f t="shared" si="12"/>
        <v>43.8</v>
      </c>
      <c r="Q11">
        <f t="shared" si="13"/>
        <v>43.8</v>
      </c>
      <c r="T11">
        <f t="shared" si="14"/>
        <v>390.96</v>
      </c>
      <c r="U11">
        <f t="shared" si="15"/>
        <v>123.14</v>
      </c>
      <c r="V11">
        <f t="shared" si="16"/>
        <v>43.44</v>
      </c>
      <c r="W11">
        <f t="shared" si="17"/>
        <v>43.44</v>
      </c>
      <c r="X11">
        <f t="shared" si="18"/>
        <v>14</v>
      </c>
      <c r="Y11">
        <f t="shared" si="19"/>
        <v>14</v>
      </c>
      <c r="Z11">
        <f t="shared" si="20"/>
        <v>14.44</v>
      </c>
      <c r="AA11">
        <f t="shared" si="21"/>
        <v>14.4</v>
      </c>
      <c r="AB11">
        <f t="shared" si="22"/>
        <v>14.2</v>
      </c>
      <c r="AC11">
        <f t="shared" si="23"/>
        <v>14.2</v>
      </c>
      <c r="AD11">
        <f t="shared" si="24"/>
        <v>0</v>
      </c>
      <c r="AE11">
        <f t="shared" si="25"/>
        <v>0</v>
      </c>
      <c r="AF11">
        <f t="shared" si="26"/>
        <v>43.8</v>
      </c>
      <c r="AG11">
        <f t="shared" si="27"/>
        <v>43.8</v>
      </c>
      <c r="AJ11">
        <f t="shared" si="28"/>
        <v>347.52</v>
      </c>
      <c r="AK11">
        <f t="shared" si="29"/>
        <v>130.38999999999999</v>
      </c>
      <c r="AL11">
        <f t="shared" si="30"/>
        <v>36.299999999999997</v>
      </c>
      <c r="AM11">
        <f t="shared" si="31"/>
        <v>36.299999999999997</v>
      </c>
      <c r="AN11">
        <f t="shared" si="32"/>
        <v>14.2</v>
      </c>
      <c r="AO11">
        <f t="shared" si="33"/>
        <v>14.2</v>
      </c>
      <c r="AP11">
        <f t="shared" si="34"/>
        <v>14.24</v>
      </c>
      <c r="AQ11">
        <f t="shared" si="35"/>
        <v>14.2</v>
      </c>
      <c r="AR11">
        <f t="shared" si="36"/>
        <v>14.2</v>
      </c>
      <c r="AS11">
        <f t="shared" si="37"/>
        <v>14.2</v>
      </c>
      <c r="AT11">
        <f t="shared" si="38"/>
        <v>0</v>
      </c>
      <c r="AU11">
        <f t="shared" si="39"/>
        <v>0</v>
      </c>
      <c r="AV11">
        <f t="shared" si="40"/>
        <v>43.8</v>
      </c>
      <c r="AW11">
        <f t="shared" si="41"/>
        <v>43.8</v>
      </c>
    </row>
    <row r="12" spans="2:49" x14ac:dyDescent="0.2">
      <c r="B12">
        <v>8</v>
      </c>
      <c r="C12">
        <f t="shared" si="42"/>
        <v>1</v>
      </c>
      <c r="D12">
        <f t="shared" si="0"/>
        <v>494.4</v>
      </c>
      <c r="E12">
        <f t="shared" si="1"/>
        <v>131.96</v>
      </c>
      <c r="F12">
        <f t="shared" si="2"/>
        <v>57.8</v>
      </c>
      <c r="G12">
        <f t="shared" si="3"/>
        <v>57.8</v>
      </c>
      <c r="H12">
        <f t="shared" si="4"/>
        <v>16.2</v>
      </c>
      <c r="I12">
        <f t="shared" si="5"/>
        <v>16.2</v>
      </c>
      <c r="J12">
        <f t="shared" si="6"/>
        <v>16.239999999999998</v>
      </c>
      <c r="K12">
        <f t="shared" si="7"/>
        <v>16.2</v>
      </c>
      <c r="L12">
        <f t="shared" si="8"/>
        <v>16.2</v>
      </c>
      <c r="M12">
        <f t="shared" si="9"/>
        <v>16.2</v>
      </c>
      <c r="N12">
        <f t="shared" si="10"/>
        <v>0</v>
      </c>
      <c r="O12">
        <f t="shared" si="11"/>
        <v>0</v>
      </c>
      <c r="P12">
        <f t="shared" si="12"/>
        <v>49.8</v>
      </c>
      <c r="Q12">
        <f t="shared" si="13"/>
        <v>49.8</v>
      </c>
      <c r="T12">
        <f t="shared" si="14"/>
        <v>444.96</v>
      </c>
      <c r="U12">
        <f t="shared" si="15"/>
        <v>140.13999999999999</v>
      </c>
      <c r="V12">
        <f t="shared" si="16"/>
        <v>49.44</v>
      </c>
      <c r="W12">
        <f t="shared" si="17"/>
        <v>49.44</v>
      </c>
      <c r="X12">
        <f t="shared" si="18"/>
        <v>16</v>
      </c>
      <c r="Y12">
        <f t="shared" si="19"/>
        <v>16</v>
      </c>
      <c r="Z12">
        <f t="shared" si="20"/>
        <v>16.440000000000001</v>
      </c>
      <c r="AA12">
        <f t="shared" si="21"/>
        <v>16.399999999999999</v>
      </c>
      <c r="AB12">
        <f t="shared" si="22"/>
        <v>16.2</v>
      </c>
      <c r="AC12">
        <f t="shared" si="23"/>
        <v>16.2</v>
      </c>
      <c r="AD12">
        <f t="shared" si="24"/>
        <v>0</v>
      </c>
      <c r="AE12">
        <f t="shared" si="25"/>
        <v>0</v>
      </c>
      <c r="AF12">
        <f t="shared" si="26"/>
        <v>49.8</v>
      </c>
      <c r="AG12">
        <f t="shared" si="27"/>
        <v>49.8</v>
      </c>
      <c r="AJ12">
        <f t="shared" si="28"/>
        <v>395.52</v>
      </c>
      <c r="AK12">
        <f t="shared" si="29"/>
        <v>148.38999999999999</v>
      </c>
      <c r="AL12">
        <f t="shared" si="30"/>
        <v>41.3</v>
      </c>
      <c r="AM12">
        <f t="shared" si="31"/>
        <v>41.3</v>
      </c>
      <c r="AN12">
        <f t="shared" si="32"/>
        <v>16.2</v>
      </c>
      <c r="AO12">
        <f t="shared" si="33"/>
        <v>16.2</v>
      </c>
      <c r="AP12">
        <f t="shared" si="34"/>
        <v>16.239999999999998</v>
      </c>
      <c r="AQ12">
        <f t="shared" si="35"/>
        <v>16.2</v>
      </c>
      <c r="AR12">
        <f t="shared" si="36"/>
        <v>16.2</v>
      </c>
      <c r="AS12">
        <f t="shared" si="37"/>
        <v>16.2</v>
      </c>
      <c r="AT12">
        <f t="shared" si="38"/>
        <v>0</v>
      </c>
      <c r="AU12">
        <f t="shared" si="39"/>
        <v>0</v>
      </c>
      <c r="AV12">
        <f t="shared" si="40"/>
        <v>49.8</v>
      </c>
      <c r="AW12">
        <f t="shared" si="41"/>
        <v>49.8</v>
      </c>
    </row>
    <row r="13" spans="2:49" x14ac:dyDescent="0.2">
      <c r="B13">
        <v>9</v>
      </c>
      <c r="C13">
        <f t="shared" si="42"/>
        <v>1</v>
      </c>
      <c r="D13">
        <f t="shared" si="0"/>
        <v>554.4</v>
      </c>
      <c r="E13">
        <f t="shared" si="1"/>
        <v>147.96</v>
      </c>
      <c r="F13">
        <f t="shared" si="2"/>
        <v>64.8</v>
      </c>
      <c r="G13">
        <f t="shared" si="3"/>
        <v>64.8</v>
      </c>
      <c r="H13">
        <f t="shared" si="4"/>
        <v>18.2</v>
      </c>
      <c r="I13">
        <f t="shared" si="5"/>
        <v>18.2</v>
      </c>
      <c r="J13">
        <f t="shared" si="6"/>
        <v>18.239999999999998</v>
      </c>
      <c r="K13">
        <f t="shared" si="7"/>
        <v>18.2</v>
      </c>
      <c r="L13">
        <f t="shared" si="8"/>
        <v>18.2</v>
      </c>
      <c r="M13">
        <f t="shared" si="9"/>
        <v>18.2</v>
      </c>
      <c r="N13">
        <f t="shared" si="10"/>
        <v>0</v>
      </c>
      <c r="O13">
        <f t="shared" si="11"/>
        <v>0</v>
      </c>
      <c r="P13">
        <f t="shared" si="12"/>
        <v>55.8</v>
      </c>
      <c r="Q13">
        <f t="shared" si="13"/>
        <v>55.8</v>
      </c>
      <c r="T13">
        <f t="shared" si="14"/>
        <v>498.96</v>
      </c>
      <c r="U13">
        <f t="shared" si="15"/>
        <v>157.13999999999999</v>
      </c>
      <c r="V13">
        <f t="shared" si="16"/>
        <v>55.44</v>
      </c>
      <c r="W13">
        <f t="shared" si="17"/>
        <v>55.44</v>
      </c>
      <c r="X13">
        <f t="shared" si="18"/>
        <v>18</v>
      </c>
      <c r="Y13">
        <f t="shared" si="19"/>
        <v>18</v>
      </c>
      <c r="Z13">
        <f t="shared" si="20"/>
        <v>18.440000000000001</v>
      </c>
      <c r="AA13">
        <f t="shared" si="21"/>
        <v>18.399999999999999</v>
      </c>
      <c r="AB13">
        <f t="shared" si="22"/>
        <v>18.2</v>
      </c>
      <c r="AC13">
        <f t="shared" si="23"/>
        <v>18.2</v>
      </c>
      <c r="AD13">
        <f t="shared" si="24"/>
        <v>0</v>
      </c>
      <c r="AE13">
        <f t="shared" si="25"/>
        <v>0</v>
      </c>
      <c r="AF13">
        <f t="shared" si="26"/>
        <v>55.8</v>
      </c>
      <c r="AG13">
        <f t="shared" si="27"/>
        <v>55.8</v>
      </c>
      <c r="AJ13">
        <f t="shared" si="28"/>
        <v>443.52</v>
      </c>
      <c r="AK13">
        <f t="shared" si="29"/>
        <v>166.39</v>
      </c>
      <c r="AL13">
        <f t="shared" si="30"/>
        <v>46.3</v>
      </c>
      <c r="AM13">
        <f t="shared" si="31"/>
        <v>46.3</v>
      </c>
      <c r="AN13">
        <f t="shared" si="32"/>
        <v>18.2</v>
      </c>
      <c r="AO13">
        <f t="shared" si="33"/>
        <v>18.2</v>
      </c>
      <c r="AP13">
        <f t="shared" si="34"/>
        <v>18.239999999999998</v>
      </c>
      <c r="AQ13">
        <f t="shared" si="35"/>
        <v>18.2</v>
      </c>
      <c r="AR13">
        <f t="shared" si="36"/>
        <v>18.2</v>
      </c>
      <c r="AS13">
        <f t="shared" si="37"/>
        <v>18.2</v>
      </c>
      <c r="AT13">
        <f t="shared" si="38"/>
        <v>0</v>
      </c>
      <c r="AU13">
        <f t="shared" si="39"/>
        <v>0</v>
      </c>
      <c r="AV13">
        <f t="shared" si="40"/>
        <v>55.8</v>
      </c>
      <c r="AW13">
        <f t="shared" si="41"/>
        <v>55.8</v>
      </c>
    </row>
    <row r="14" spans="2:49" x14ac:dyDescent="0.2">
      <c r="B14">
        <v>10</v>
      </c>
      <c r="C14">
        <f t="shared" si="42"/>
        <v>2</v>
      </c>
      <c r="D14">
        <f t="shared" si="0"/>
        <v>631.67999999999995</v>
      </c>
      <c r="E14">
        <f t="shared" si="1"/>
        <v>168.71</v>
      </c>
      <c r="F14">
        <f t="shared" si="2"/>
        <v>73.959999999999994</v>
      </c>
      <c r="G14">
        <f t="shared" si="3"/>
        <v>73.959999999999994</v>
      </c>
      <c r="H14">
        <f t="shared" si="4"/>
        <v>20.399999999999999</v>
      </c>
      <c r="I14">
        <f t="shared" si="5"/>
        <v>20.399999999999999</v>
      </c>
      <c r="J14">
        <f t="shared" si="6"/>
        <v>20.48</v>
      </c>
      <c r="K14">
        <f t="shared" si="7"/>
        <v>20.399999999999999</v>
      </c>
      <c r="L14">
        <f t="shared" si="8"/>
        <v>20.399999999999999</v>
      </c>
      <c r="M14">
        <f t="shared" si="9"/>
        <v>20.399999999999999</v>
      </c>
      <c r="N14">
        <f t="shared" si="10"/>
        <v>0</v>
      </c>
      <c r="O14">
        <f t="shared" si="11"/>
        <v>0</v>
      </c>
      <c r="P14">
        <f t="shared" si="12"/>
        <v>63.96</v>
      </c>
      <c r="Q14">
        <f t="shared" si="13"/>
        <v>63.96</v>
      </c>
      <c r="T14">
        <f t="shared" si="14"/>
        <v>568.51</v>
      </c>
      <c r="U14">
        <f t="shared" si="15"/>
        <v>179.11</v>
      </c>
      <c r="V14">
        <f t="shared" si="16"/>
        <v>63.17</v>
      </c>
      <c r="W14">
        <f t="shared" si="17"/>
        <v>63.17</v>
      </c>
      <c r="X14">
        <f t="shared" si="18"/>
        <v>20</v>
      </c>
      <c r="Y14">
        <f t="shared" si="19"/>
        <v>20</v>
      </c>
      <c r="Z14">
        <f t="shared" si="20"/>
        <v>20.88</v>
      </c>
      <c r="AA14">
        <f t="shared" si="21"/>
        <v>20.8</v>
      </c>
      <c r="AB14">
        <f t="shared" si="22"/>
        <v>20.399999999999999</v>
      </c>
      <c r="AC14">
        <f t="shared" si="23"/>
        <v>20.399999999999999</v>
      </c>
      <c r="AD14">
        <f t="shared" si="24"/>
        <v>0</v>
      </c>
      <c r="AE14">
        <f t="shared" si="25"/>
        <v>0</v>
      </c>
      <c r="AF14">
        <f t="shared" si="26"/>
        <v>63.96</v>
      </c>
      <c r="AG14">
        <f t="shared" si="27"/>
        <v>63.96</v>
      </c>
      <c r="AJ14">
        <f t="shared" si="28"/>
        <v>505.34</v>
      </c>
      <c r="AK14">
        <f t="shared" si="29"/>
        <v>189.66</v>
      </c>
      <c r="AL14">
        <f t="shared" si="30"/>
        <v>52.85</v>
      </c>
      <c r="AM14">
        <f t="shared" si="31"/>
        <v>52.85</v>
      </c>
      <c r="AN14">
        <f t="shared" si="32"/>
        <v>20.399999999999999</v>
      </c>
      <c r="AO14">
        <f t="shared" si="33"/>
        <v>20.399999999999999</v>
      </c>
      <c r="AP14">
        <f t="shared" si="34"/>
        <v>20.48</v>
      </c>
      <c r="AQ14">
        <f t="shared" si="35"/>
        <v>20.399999999999999</v>
      </c>
      <c r="AR14">
        <f t="shared" si="36"/>
        <v>20.399999999999999</v>
      </c>
      <c r="AS14">
        <f t="shared" si="37"/>
        <v>20.399999999999999</v>
      </c>
      <c r="AT14">
        <f t="shared" si="38"/>
        <v>0</v>
      </c>
      <c r="AU14">
        <f t="shared" si="39"/>
        <v>0</v>
      </c>
      <c r="AV14">
        <f t="shared" si="40"/>
        <v>63.96</v>
      </c>
      <c r="AW14">
        <f t="shared" si="41"/>
        <v>63.96</v>
      </c>
    </row>
    <row r="15" spans="2:49" x14ac:dyDescent="0.2">
      <c r="B15">
        <v>11</v>
      </c>
      <c r="C15">
        <f t="shared" si="42"/>
        <v>2</v>
      </c>
      <c r="D15">
        <f t="shared" si="0"/>
        <v>691.68</v>
      </c>
      <c r="E15">
        <f t="shared" si="1"/>
        <v>184.71</v>
      </c>
      <c r="F15">
        <f t="shared" si="2"/>
        <v>80.959999999999994</v>
      </c>
      <c r="G15">
        <f t="shared" si="3"/>
        <v>80.959999999999994</v>
      </c>
      <c r="H15">
        <f t="shared" si="4"/>
        <v>22.4</v>
      </c>
      <c r="I15">
        <f t="shared" si="5"/>
        <v>22.4</v>
      </c>
      <c r="J15">
        <f t="shared" si="6"/>
        <v>22.48</v>
      </c>
      <c r="K15">
        <f t="shared" si="7"/>
        <v>22.4</v>
      </c>
      <c r="L15">
        <f t="shared" si="8"/>
        <v>22.4</v>
      </c>
      <c r="M15">
        <f t="shared" si="9"/>
        <v>22.4</v>
      </c>
      <c r="N15">
        <f t="shared" si="10"/>
        <v>0</v>
      </c>
      <c r="O15">
        <f t="shared" si="11"/>
        <v>0</v>
      </c>
      <c r="P15">
        <f t="shared" si="12"/>
        <v>69.959999999999994</v>
      </c>
      <c r="Q15">
        <f t="shared" si="13"/>
        <v>69.959999999999994</v>
      </c>
      <c r="T15">
        <f t="shared" si="14"/>
        <v>622.51</v>
      </c>
      <c r="U15">
        <f t="shared" si="15"/>
        <v>196.11</v>
      </c>
      <c r="V15">
        <f t="shared" si="16"/>
        <v>69.17</v>
      </c>
      <c r="W15">
        <f t="shared" si="17"/>
        <v>69.17</v>
      </c>
      <c r="X15">
        <f t="shared" si="18"/>
        <v>22</v>
      </c>
      <c r="Y15">
        <f t="shared" si="19"/>
        <v>22</v>
      </c>
      <c r="Z15">
        <f t="shared" si="20"/>
        <v>22.88</v>
      </c>
      <c r="AA15">
        <f t="shared" si="21"/>
        <v>22.8</v>
      </c>
      <c r="AB15">
        <f t="shared" si="22"/>
        <v>22.4</v>
      </c>
      <c r="AC15">
        <f t="shared" si="23"/>
        <v>22.4</v>
      </c>
      <c r="AD15">
        <f t="shared" si="24"/>
        <v>0</v>
      </c>
      <c r="AE15">
        <f t="shared" si="25"/>
        <v>0</v>
      </c>
      <c r="AF15">
        <f t="shared" si="26"/>
        <v>69.959999999999994</v>
      </c>
      <c r="AG15">
        <f t="shared" si="27"/>
        <v>69.959999999999994</v>
      </c>
      <c r="AJ15">
        <f t="shared" si="28"/>
        <v>553.34</v>
      </c>
      <c r="AK15">
        <f t="shared" si="29"/>
        <v>207.66</v>
      </c>
      <c r="AL15">
        <f t="shared" si="30"/>
        <v>57.85</v>
      </c>
      <c r="AM15">
        <f t="shared" si="31"/>
        <v>57.85</v>
      </c>
      <c r="AN15">
        <f t="shared" si="32"/>
        <v>22.4</v>
      </c>
      <c r="AO15">
        <f t="shared" si="33"/>
        <v>22.4</v>
      </c>
      <c r="AP15">
        <f t="shared" si="34"/>
        <v>22.48</v>
      </c>
      <c r="AQ15">
        <f t="shared" si="35"/>
        <v>22.4</v>
      </c>
      <c r="AR15">
        <f t="shared" si="36"/>
        <v>22.4</v>
      </c>
      <c r="AS15">
        <f t="shared" si="37"/>
        <v>22.4</v>
      </c>
      <c r="AT15">
        <f t="shared" si="38"/>
        <v>0</v>
      </c>
      <c r="AU15">
        <f t="shared" si="39"/>
        <v>0</v>
      </c>
      <c r="AV15">
        <f t="shared" si="40"/>
        <v>69.959999999999994</v>
      </c>
      <c r="AW15">
        <f t="shared" si="41"/>
        <v>69.959999999999994</v>
      </c>
    </row>
    <row r="16" spans="2:49" x14ac:dyDescent="0.2">
      <c r="B16">
        <v>12</v>
      </c>
      <c r="C16">
        <f t="shared" si="42"/>
        <v>2</v>
      </c>
      <c r="D16">
        <f t="shared" si="0"/>
        <v>751.68</v>
      </c>
      <c r="E16">
        <f t="shared" si="1"/>
        <v>200.71</v>
      </c>
      <c r="F16">
        <f t="shared" si="2"/>
        <v>87.96</v>
      </c>
      <c r="G16">
        <f t="shared" si="3"/>
        <v>87.96</v>
      </c>
      <c r="H16">
        <f t="shared" si="4"/>
        <v>24.4</v>
      </c>
      <c r="I16">
        <f t="shared" si="5"/>
        <v>24.4</v>
      </c>
      <c r="J16">
        <f t="shared" si="6"/>
        <v>24.48</v>
      </c>
      <c r="K16">
        <f t="shared" si="7"/>
        <v>24.4</v>
      </c>
      <c r="L16">
        <f t="shared" si="8"/>
        <v>24.4</v>
      </c>
      <c r="M16">
        <f t="shared" si="9"/>
        <v>24.4</v>
      </c>
      <c r="N16">
        <f t="shared" si="10"/>
        <v>0</v>
      </c>
      <c r="O16">
        <f t="shared" si="11"/>
        <v>0</v>
      </c>
      <c r="P16">
        <f t="shared" si="12"/>
        <v>75.959999999999994</v>
      </c>
      <c r="Q16">
        <f t="shared" si="13"/>
        <v>75.959999999999994</v>
      </c>
      <c r="T16">
        <f t="shared" si="14"/>
        <v>676.51</v>
      </c>
      <c r="U16">
        <f t="shared" si="15"/>
        <v>213.11</v>
      </c>
      <c r="V16">
        <f t="shared" si="16"/>
        <v>75.17</v>
      </c>
      <c r="W16">
        <f t="shared" si="17"/>
        <v>75.17</v>
      </c>
      <c r="X16">
        <f t="shared" si="18"/>
        <v>24</v>
      </c>
      <c r="Y16">
        <f t="shared" si="19"/>
        <v>24</v>
      </c>
      <c r="Z16">
        <f t="shared" si="20"/>
        <v>24.88</v>
      </c>
      <c r="AA16">
        <f t="shared" si="21"/>
        <v>24.8</v>
      </c>
      <c r="AB16">
        <f t="shared" si="22"/>
        <v>24.4</v>
      </c>
      <c r="AC16">
        <f t="shared" si="23"/>
        <v>24.4</v>
      </c>
      <c r="AD16">
        <f t="shared" si="24"/>
        <v>0</v>
      </c>
      <c r="AE16">
        <f t="shared" si="25"/>
        <v>0</v>
      </c>
      <c r="AF16">
        <f t="shared" si="26"/>
        <v>75.959999999999994</v>
      </c>
      <c r="AG16">
        <f t="shared" si="27"/>
        <v>75.959999999999994</v>
      </c>
      <c r="AJ16">
        <f t="shared" si="28"/>
        <v>601.34</v>
      </c>
      <c r="AK16">
        <f t="shared" si="29"/>
        <v>225.66</v>
      </c>
      <c r="AL16">
        <f t="shared" si="30"/>
        <v>62.85</v>
      </c>
      <c r="AM16">
        <f t="shared" si="31"/>
        <v>62.85</v>
      </c>
      <c r="AN16">
        <f t="shared" si="32"/>
        <v>24.4</v>
      </c>
      <c r="AO16">
        <f t="shared" si="33"/>
        <v>24.4</v>
      </c>
      <c r="AP16">
        <f t="shared" si="34"/>
        <v>24.48</v>
      </c>
      <c r="AQ16">
        <f t="shared" si="35"/>
        <v>24.4</v>
      </c>
      <c r="AR16">
        <f t="shared" si="36"/>
        <v>24.4</v>
      </c>
      <c r="AS16">
        <f t="shared" si="37"/>
        <v>24.4</v>
      </c>
      <c r="AT16">
        <f t="shared" si="38"/>
        <v>0</v>
      </c>
      <c r="AU16">
        <f t="shared" si="39"/>
        <v>0</v>
      </c>
      <c r="AV16">
        <f t="shared" si="40"/>
        <v>75.959999999999994</v>
      </c>
      <c r="AW16">
        <f t="shared" si="41"/>
        <v>75.959999999999994</v>
      </c>
    </row>
    <row r="17" spans="2:49" x14ac:dyDescent="0.2">
      <c r="B17">
        <v>13</v>
      </c>
      <c r="C17">
        <f t="shared" si="42"/>
        <v>2</v>
      </c>
      <c r="D17">
        <f t="shared" si="0"/>
        <v>811.68</v>
      </c>
      <c r="E17">
        <f t="shared" si="1"/>
        <v>216.71</v>
      </c>
      <c r="F17">
        <f t="shared" si="2"/>
        <v>94.96</v>
      </c>
      <c r="G17">
        <f t="shared" si="3"/>
        <v>94.96</v>
      </c>
      <c r="H17">
        <f t="shared" si="4"/>
        <v>26.4</v>
      </c>
      <c r="I17">
        <f t="shared" si="5"/>
        <v>26.4</v>
      </c>
      <c r="J17">
        <f t="shared" si="6"/>
        <v>26.48</v>
      </c>
      <c r="K17">
        <f t="shared" si="7"/>
        <v>26.4</v>
      </c>
      <c r="L17">
        <f t="shared" si="8"/>
        <v>26.4</v>
      </c>
      <c r="M17">
        <f t="shared" si="9"/>
        <v>26.4</v>
      </c>
      <c r="N17">
        <f t="shared" si="10"/>
        <v>0</v>
      </c>
      <c r="O17">
        <f t="shared" si="11"/>
        <v>0</v>
      </c>
      <c r="P17">
        <f t="shared" si="12"/>
        <v>81.96</v>
      </c>
      <c r="Q17">
        <f t="shared" si="13"/>
        <v>81.96</v>
      </c>
      <c r="T17">
        <f t="shared" si="14"/>
        <v>730.51</v>
      </c>
      <c r="U17">
        <f t="shared" si="15"/>
        <v>230.11</v>
      </c>
      <c r="V17">
        <f t="shared" si="16"/>
        <v>81.17</v>
      </c>
      <c r="W17">
        <f t="shared" si="17"/>
        <v>81.17</v>
      </c>
      <c r="X17">
        <f t="shared" si="18"/>
        <v>26</v>
      </c>
      <c r="Y17">
        <f t="shared" si="19"/>
        <v>26</v>
      </c>
      <c r="Z17">
        <f t="shared" si="20"/>
        <v>26.88</v>
      </c>
      <c r="AA17">
        <f t="shared" si="21"/>
        <v>26.8</v>
      </c>
      <c r="AB17">
        <f t="shared" si="22"/>
        <v>26.4</v>
      </c>
      <c r="AC17">
        <f t="shared" si="23"/>
        <v>26.4</v>
      </c>
      <c r="AD17">
        <f t="shared" si="24"/>
        <v>0</v>
      </c>
      <c r="AE17">
        <f t="shared" si="25"/>
        <v>0</v>
      </c>
      <c r="AF17">
        <f t="shared" si="26"/>
        <v>81.96</v>
      </c>
      <c r="AG17">
        <f t="shared" si="27"/>
        <v>81.96</v>
      </c>
      <c r="AJ17">
        <f t="shared" si="28"/>
        <v>649.34</v>
      </c>
      <c r="AK17">
        <f t="shared" si="29"/>
        <v>243.66</v>
      </c>
      <c r="AL17">
        <f t="shared" si="30"/>
        <v>67.849999999999994</v>
      </c>
      <c r="AM17">
        <f t="shared" si="31"/>
        <v>67.849999999999994</v>
      </c>
      <c r="AN17">
        <f t="shared" si="32"/>
        <v>26.4</v>
      </c>
      <c r="AO17">
        <f t="shared" si="33"/>
        <v>26.4</v>
      </c>
      <c r="AP17">
        <f t="shared" si="34"/>
        <v>26.48</v>
      </c>
      <c r="AQ17">
        <f t="shared" si="35"/>
        <v>26.4</v>
      </c>
      <c r="AR17">
        <f t="shared" si="36"/>
        <v>26.4</v>
      </c>
      <c r="AS17">
        <f t="shared" si="37"/>
        <v>26.4</v>
      </c>
      <c r="AT17">
        <f t="shared" si="38"/>
        <v>0</v>
      </c>
      <c r="AU17">
        <f t="shared" si="39"/>
        <v>0</v>
      </c>
      <c r="AV17">
        <f t="shared" si="40"/>
        <v>81.96</v>
      </c>
      <c r="AW17">
        <f t="shared" si="41"/>
        <v>81.96</v>
      </c>
    </row>
    <row r="18" spans="2:49" x14ac:dyDescent="0.2">
      <c r="B18">
        <v>14</v>
      </c>
      <c r="C18">
        <f t="shared" si="42"/>
        <v>2</v>
      </c>
      <c r="D18">
        <f t="shared" si="0"/>
        <v>871.68</v>
      </c>
      <c r="E18">
        <f t="shared" si="1"/>
        <v>232.71</v>
      </c>
      <c r="F18">
        <f t="shared" si="2"/>
        <v>101.96</v>
      </c>
      <c r="G18">
        <f t="shared" si="3"/>
        <v>101.96</v>
      </c>
      <c r="H18">
        <f t="shared" si="4"/>
        <v>28.4</v>
      </c>
      <c r="I18">
        <f t="shared" si="5"/>
        <v>28.4</v>
      </c>
      <c r="J18">
        <f t="shared" si="6"/>
        <v>28.48</v>
      </c>
      <c r="K18">
        <f t="shared" si="7"/>
        <v>28.4</v>
      </c>
      <c r="L18">
        <f t="shared" si="8"/>
        <v>28.4</v>
      </c>
      <c r="M18">
        <f t="shared" si="9"/>
        <v>28.4</v>
      </c>
      <c r="N18">
        <f t="shared" si="10"/>
        <v>0</v>
      </c>
      <c r="O18">
        <f t="shared" si="11"/>
        <v>0</v>
      </c>
      <c r="P18">
        <f t="shared" si="12"/>
        <v>87.96</v>
      </c>
      <c r="Q18">
        <f t="shared" si="13"/>
        <v>87.96</v>
      </c>
      <c r="T18">
        <f t="shared" si="14"/>
        <v>784.51</v>
      </c>
      <c r="U18">
        <f t="shared" si="15"/>
        <v>247.11</v>
      </c>
      <c r="V18">
        <f t="shared" si="16"/>
        <v>87.17</v>
      </c>
      <c r="W18">
        <f t="shared" si="17"/>
        <v>87.17</v>
      </c>
      <c r="X18">
        <f t="shared" si="18"/>
        <v>28</v>
      </c>
      <c r="Y18">
        <f t="shared" si="19"/>
        <v>28</v>
      </c>
      <c r="Z18">
        <f t="shared" si="20"/>
        <v>28.88</v>
      </c>
      <c r="AA18">
        <f t="shared" si="21"/>
        <v>28.8</v>
      </c>
      <c r="AB18">
        <f t="shared" si="22"/>
        <v>28.4</v>
      </c>
      <c r="AC18">
        <f t="shared" si="23"/>
        <v>28.4</v>
      </c>
      <c r="AD18">
        <f t="shared" si="24"/>
        <v>0</v>
      </c>
      <c r="AE18">
        <f t="shared" si="25"/>
        <v>0</v>
      </c>
      <c r="AF18">
        <f t="shared" si="26"/>
        <v>87.96</v>
      </c>
      <c r="AG18">
        <f t="shared" si="27"/>
        <v>87.96</v>
      </c>
      <c r="AJ18">
        <f t="shared" si="28"/>
        <v>697.34</v>
      </c>
      <c r="AK18">
        <f t="shared" si="29"/>
        <v>261.66000000000003</v>
      </c>
      <c r="AL18">
        <f t="shared" si="30"/>
        <v>72.849999999999994</v>
      </c>
      <c r="AM18">
        <f t="shared" si="31"/>
        <v>72.849999999999994</v>
      </c>
      <c r="AN18">
        <f t="shared" si="32"/>
        <v>28.4</v>
      </c>
      <c r="AO18">
        <f t="shared" si="33"/>
        <v>28.4</v>
      </c>
      <c r="AP18">
        <f t="shared" si="34"/>
        <v>28.48</v>
      </c>
      <c r="AQ18">
        <f t="shared" si="35"/>
        <v>28.4</v>
      </c>
      <c r="AR18">
        <f t="shared" si="36"/>
        <v>28.4</v>
      </c>
      <c r="AS18">
        <f t="shared" si="37"/>
        <v>28.4</v>
      </c>
      <c r="AT18">
        <f t="shared" si="38"/>
        <v>0</v>
      </c>
      <c r="AU18">
        <f t="shared" si="39"/>
        <v>0</v>
      </c>
      <c r="AV18">
        <f t="shared" si="40"/>
        <v>87.96</v>
      </c>
      <c r="AW18">
        <f t="shared" si="41"/>
        <v>87.96</v>
      </c>
    </row>
    <row r="19" spans="2:49" x14ac:dyDescent="0.2">
      <c r="B19">
        <v>15</v>
      </c>
      <c r="C19">
        <f t="shared" si="42"/>
        <v>3</v>
      </c>
      <c r="D19">
        <f t="shared" si="0"/>
        <v>946.08</v>
      </c>
      <c r="E19">
        <f t="shared" si="1"/>
        <v>252.67</v>
      </c>
      <c r="F19">
        <f t="shared" si="2"/>
        <v>110.76</v>
      </c>
      <c r="G19">
        <f t="shared" si="3"/>
        <v>110.76</v>
      </c>
      <c r="H19">
        <f t="shared" si="4"/>
        <v>30.6</v>
      </c>
      <c r="I19">
        <f t="shared" si="5"/>
        <v>30.6</v>
      </c>
      <c r="J19">
        <f t="shared" si="6"/>
        <v>30.72</v>
      </c>
      <c r="K19">
        <f t="shared" si="7"/>
        <v>30.6</v>
      </c>
      <c r="L19">
        <f t="shared" si="8"/>
        <v>30.6</v>
      </c>
      <c r="M19">
        <f t="shared" si="9"/>
        <v>30.6</v>
      </c>
      <c r="N19">
        <f t="shared" si="10"/>
        <v>0</v>
      </c>
      <c r="O19">
        <f t="shared" si="11"/>
        <v>0</v>
      </c>
      <c r="P19">
        <f t="shared" si="12"/>
        <v>95.76</v>
      </c>
      <c r="Q19">
        <f t="shared" si="13"/>
        <v>95.76</v>
      </c>
      <c r="T19">
        <f t="shared" si="14"/>
        <v>851.47</v>
      </c>
      <c r="U19">
        <f t="shared" si="15"/>
        <v>268.25</v>
      </c>
      <c r="V19">
        <f t="shared" si="16"/>
        <v>94.61</v>
      </c>
      <c r="W19">
        <f t="shared" si="17"/>
        <v>94.61</v>
      </c>
      <c r="X19">
        <f t="shared" si="18"/>
        <v>30</v>
      </c>
      <c r="Y19">
        <f t="shared" si="19"/>
        <v>30</v>
      </c>
      <c r="Z19">
        <f t="shared" si="20"/>
        <v>31.32</v>
      </c>
      <c r="AA19">
        <f t="shared" si="21"/>
        <v>31.2</v>
      </c>
      <c r="AB19">
        <f t="shared" si="22"/>
        <v>30.6</v>
      </c>
      <c r="AC19">
        <f t="shared" si="23"/>
        <v>30.6</v>
      </c>
      <c r="AD19">
        <f t="shared" si="24"/>
        <v>0</v>
      </c>
      <c r="AE19">
        <f t="shared" si="25"/>
        <v>0</v>
      </c>
      <c r="AF19">
        <f t="shared" si="26"/>
        <v>95.76</v>
      </c>
      <c r="AG19">
        <f t="shared" si="27"/>
        <v>95.76</v>
      </c>
      <c r="AJ19">
        <f t="shared" si="28"/>
        <v>756.86</v>
      </c>
      <c r="AK19">
        <f t="shared" si="29"/>
        <v>284.05</v>
      </c>
      <c r="AL19">
        <f t="shared" si="30"/>
        <v>79.150000000000006</v>
      </c>
      <c r="AM19">
        <f t="shared" si="31"/>
        <v>79.150000000000006</v>
      </c>
      <c r="AN19">
        <f t="shared" si="32"/>
        <v>30.6</v>
      </c>
      <c r="AO19">
        <f t="shared" si="33"/>
        <v>30.6</v>
      </c>
      <c r="AP19">
        <f t="shared" si="34"/>
        <v>30.72</v>
      </c>
      <c r="AQ19">
        <f t="shared" si="35"/>
        <v>30.6</v>
      </c>
      <c r="AR19">
        <f t="shared" si="36"/>
        <v>30.6</v>
      </c>
      <c r="AS19">
        <f t="shared" si="37"/>
        <v>30.6</v>
      </c>
      <c r="AT19">
        <f t="shared" si="38"/>
        <v>0</v>
      </c>
      <c r="AU19">
        <f t="shared" si="39"/>
        <v>0</v>
      </c>
      <c r="AV19">
        <f t="shared" si="40"/>
        <v>95.76</v>
      </c>
      <c r="AW19">
        <f t="shared" si="41"/>
        <v>95.76</v>
      </c>
    </row>
    <row r="20" spans="2:49" x14ac:dyDescent="0.2">
      <c r="B20">
        <v>16</v>
      </c>
      <c r="C20">
        <f t="shared" si="42"/>
        <v>3</v>
      </c>
      <c r="D20">
        <f t="shared" si="0"/>
        <v>1006.08</v>
      </c>
      <c r="E20">
        <f t="shared" si="1"/>
        <v>268.67</v>
      </c>
      <c r="F20">
        <f t="shared" si="2"/>
        <v>117.76</v>
      </c>
      <c r="G20">
        <f t="shared" si="3"/>
        <v>117.76</v>
      </c>
      <c r="H20">
        <f t="shared" si="4"/>
        <v>32.6</v>
      </c>
      <c r="I20">
        <f t="shared" si="5"/>
        <v>32.6</v>
      </c>
      <c r="J20">
        <f t="shared" si="6"/>
        <v>32.72</v>
      </c>
      <c r="K20">
        <f t="shared" si="7"/>
        <v>32.6</v>
      </c>
      <c r="L20">
        <f t="shared" si="8"/>
        <v>32.6</v>
      </c>
      <c r="M20">
        <f t="shared" si="9"/>
        <v>32.6</v>
      </c>
      <c r="N20">
        <f t="shared" si="10"/>
        <v>0</v>
      </c>
      <c r="O20">
        <f t="shared" si="11"/>
        <v>0</v>
      </c>
      <c r="P20">
        <f t="shared" si="12"/>
        <v>101.76</v>
      </c>
      <c r="Q20">
        <f t="shared" si="13"/>
        <v>101.76</v>
      </c>
      <c r="T20">
        <f t="shared" si="14"/>
        <v>905.47</v>
      </c>
      <c r="U20">
        <f t="shared" si="15"/>
        <v>285.25</v>
      </c>
      <c r="V20">
        <f t="shared" si="16"/>
        <v>100.61</v>
      </c>
      <c r="W20">
        <f t="shared" si="17"/>
        <v>100.61</v>
      </c>
      <c r="X20">
        <f t="shared" si="18"/>
        <v>32</v>
      </c>
      <c r="Y20">
        <f t="shared" si="19"/>
        <v>32</v>
      </c>
      <c r="Z20">
        <f t="shared" si="20"/>
        <v>33.32</v>
      </c>
      <c r="AA20">
        <f t="shared" si="21"/>
        <v>33.200000000000003</v>
      </c>
      <c r="AB20">
        <f t="shared" si="22"/>
        <v>32.6</v>
      </c>
      <c r="AC20">
        <f t="shared" si="23"/>
        <v>32.6</v>
      </c>
      <c r="AD20">
        <f t="shared" si="24"/>
        <v>0</v>
      </c>
      <c r="AE20">
        <f t="shared" si="25"/>
        <v>0</v>
      </c>
      <c r="AF20">
        <f t="shared" si="26"/>
        <v>101.76</v>
      </c>
      <c r="AG20">
        <f t="shared" si="27"/>
        <v>101.76</v>
      </c>
      <c r="AJ20">
        <f t="shared" si="28"/>
        <v>804.86</v>
      </c>
      <c r="AK20">
        <f t="shared" si="29"/>
        <v>302.05</v>
      </c>
      <c r="AL20">
        <f t="shared" si="30"/>
        <v>84.15</v>
      </c>
      <c r="AM20">
        <f t="shared" si="31"/>
        <v>84.15</v>
      </c>
      <c r="AN20">
        <f t="shared" si="32"/>
        <v>32.6</v>
      </c>
      <c r="AO20">
        <f t="shared" si="33"/>
        <v>32.6</v>
      </c>
      <c r="AP20">
        <f t="shared" si="34"/>
        <v>32.72</v>
      </c>
      <c r="AQ20">
        <f t="shared" si="35"/>
        <v>32.6</v>
      </c>
      <c r="AR20">
        <f t="shared" si="36"/>
        <v>32.6</v>
      </c>
      <c r="AS20">
        <f t="shared" si="37"/>
        <v>32.6</v>
      </c>
      <c r="AT20">
        <f t="shared" si="38"/>
        <v>0</v>
      </c>
      <c r="AU20">
        <f t="shared" si="39"/>
        <v>0</v>
      </c>
      <c r="AV20">
        <f t="shared" si="40"/>
        <v>101.76</v>
      </c>
      <c r="AW20">
        <f t="shared" si="41"/>
        <v>101.76</v>
      </c>
    </row>
    <row r="21" spans="2:49" x14ac:dyDescent="0.2">
      <c r="B21">
        <v>17</v>
      </c>
      <c r="C21">
        <f t="shared" si="42"/>
        <v>3</v>
      </c>
      <c r="D21">
        <f t="shared" si="0"/>
        <v>1066.08</v>
      </c>
      <c r="E21">
        <f t="shared" si="1"/>
        <v>284.67</v>
      </c>
      <c r="F21">
        <f t="shared" si="2"/>
        <v>124.76</v>
      </c>
      <c r="G21">
        <f t="shared" si="3"/>
        <v>124.76</v>
      </c>
      <c r="H21">
        <f t="shared" si="4"/>
        <v>34.6</v>
      </c>
      <c r="I21">
        <f t="shared" si="5"/>
        <v>34.6</v>
      </c>
      <c r="J21">
        <f t="shared" si="6"/>
        <v>34.72</v>
      </c>
      <c r="K21">
        <f t="shared" si="7"/>
        <v>34.6</v>
      </c>
      <c r="L21">
        <f t="shared" si="8"/>
        <v>34.6</v>
      </c>
      <c r="M21">
        <f t="shared" si="9"/>
        <v>34.6</v>
      </c>
      <c r="N21">
        <f t="shared" si="10"/>
        <v>0</v>
      </c>
      <c r="O21">
        <f t="shared" si="11"/>
        <v>0</v>
      </c>
      <c r="P21">
        <f t="shared" si="12"/>
        <v>107.76</v>
      </c>
      <c r="Q21">
        <f t="shared" si="13"/>
        <v>107.76</v>
      </c>
      <c r="T21">
        <f t="shared" si="14"/>
        <v>959.47</v>
      </c>
      <c r="U21">
        <f t="shared" si="15"/>
        <v>302.25</v>
      </c>
      <c r="V21">
        <f t="shared" si="16"/>
        <v>106.61</v>
      </c>
      <c r="W21">
        <f t="shared" si="17"/>
        <v>106.61</v>
      </c>
      <c r="X21">
        <f t="shared" si="18"/>
        <v>34</v>
      </c>
      <c r="Y21">
        <f t="shared" si="19"/>
        <v>34</v>
      </c>
      <c r="Z21">
        <f t="shared" si="20"/>
        <v>35.32</v>
      </c>
      <c r="AA21">
        <f t="shared" si="21"/>
        <v>35.200000000000003</v>
      </c>
      <c r="AB21">
        <f t="shared" si="22"/>
        <v>34.6</v>
      </c>
      <c r="AC21">
        <f t="shared" si="23"/>
        <v>34.6</v>
      </c>
      <c r="AD21">
        <f t="shared" si="24"/>
        <v>0</v>
      </c>
      <c r="AE21">
        <f t="shared" si="25"/>
        <v>0</v>
      </c>
      <c r="AF21">
        <f t="shared" si="26"/>
        <v>107.76</v>
      </c>
      <c r="AG21">
        <f t="shared" si="27"/>
        <v>107.76</v>
      </c>
      <c r="AJ21">
        <f t="shared" si="28"/>
        <v>852.86</v>
      </c>
      <c r="AK21">
        <f t="shared" si="29"/>
        <v>320.05</v>
      </c>
      <c r="AL21">
        <f t="shared" si="30"/>
        <v>89.15</v>
      </c>
      <c r="AM21">
        <f t="shared" si="31"/>
        <v>89.15</v>
      </c>
      <c r="AN21">
        <f t="shared" si="32"/>
        <v>34.6</v>
      </c>
      <c r="AO21">
        <f t="shared" si="33"/>
        <v>34.6</v>
      </c>
      <c r="AP21">
        <f t="shared" si="34"/>
        <v>34.72</v>
      </c>
      <c r="AQ21">
        <f t="shared" si="35"/>
        <v>34.6</v>
      </c>
      <c r="AR21">
        <f t="shared" si="36"/>
        <v>34.6</v>
      </c>
      <c r="AS21">
        <f t="shared" si="37"/>
        <v>34.6</v>
      </c>
      <c r="AT21">
        <f t="shared" si="38"/>
        <v>0</v>
      </c>
      <c r="AU21">
        <f t="shared" si="39"/>
        <v>0</v>
      </c>
      <c r="AV21">
        <f t="shared" si="40"/>
        <v>107.76</v>
      </c>
      <c r="AW21">
        <f t="shared" si="41"/>
        <v>107.76</v>
      </c>
    </row>
    <row r="22" spans="2:49" x14ac:dyDescent="0.2">
      <c r="B22">
        <v>18</v>
      </c>
      <c r="C22">
        <f t="shared" si="42"/>
        <v>3</v>
      </c>
      <c r="D22">
        <f t="shared" si="0"/>
        <v>1126.08</v>
      </c>
      <c r="E22">
        <f t="shared" si="1"/>
        <v>300.67</v>
      </c>
      <c r="F22">
        <f t="shared" si="2"/>
        <v>131.76</v>
      </c>
      <c r="G22">
        <f t="shared" si="3"/>
        <v>131.76</v>
      </c>
      <c r="H22">
        <f t="shared" si="4"/>
        <v>36.6</v>
      </c>
      <c r="I22">
        <f t="shared" si="5"/>
        <v>36.6</v>
      </c>
      <c r="J22">
        <f t="shared" si="6"/>
        <v>36.72</v>
      </c>
      <c r="K22">
        <f t="shared" si="7"/>
        <v>36.6</v>
      </c>
      <c r="L22">
        <f t="shared" si="8"/>
        <v>36.6</v>
      </c>
      <c r="M22">
        <f t="shared" si="9"/>
        <v>36.6</v>
      </c>
      <c r="N22">
        <f t="shared" si="10"/>
        <v>0</v>
      </c>
      <c r="O22">
        <f t="shared" si="11"/>
        <v>0</v>
      </c>
      <c r="P22">
        <f t="shared" si="12"/>
        <v>113.76</v>
      </c>
      <c r="Q22">
        <f t="shared" si="13"/>
        <v>113.76</v>
      </c>
      <c r="T22">
        <f t="shared" si="14"/>
        <v>1013.47</v>
      </c>
      <c r="U22">
        <f t="shared" si="15"/>
        <v>319.25</v>
      </c>
      <c r="V22">
        <f t="shared" si="16"/>
        <v>112.61</v>
      </c>
      <c r="W22">
        <f t="shared" si="17"/>
        <v>112.61</v>
      </c>
      <c r="X22">
        <f t="shared" si="18"/>
        <v>36</v>
      </c>
      <c r="Y22">
        <f t="shared" si="19"/>
        <v>36</v>
      </c>
      <c r="Z22">
        <f t="shared" si="20"/>
        <v>37.32</v>
      </c>
      <c r="AA22">
        <f t="shared" si="21"/>
        <v>37.200000000000003</v>
      </c>
      <c r="AB22">
        <f t="shared" si="22"/>
        <v>36.6</v>
      </c>
      <c r="AC22">
        <f t="shared" si="23"/>
        <v>36.6</v>
      </c>
      <c r="AD22">
        <f t="shared" si="24"/>
        <v>0</v>
      </c>
      <c r="AE22">
        <f t="shared" si="25"/>
        <v>0</v>
      </c>
      <c r="AF22">
        <f t="shared" si="26"/>
        <v>113.76</v>
      </c>
      <c r="AG22">
        <f t="shared" si="27"/>
        <v>113.76</v>
      </c>
      <c r="AJ22">
        <f t="shared" si="28"/>
        <v>900.86</v>
      </c>
      <c r="AK22">
        <f t="shared" si="29"/>
        <v>338.05</v>
      </c>
      <c r="AL22">
        <f t="shared" si="30"/>
        <v>94.15</v>
      </c>
      <c r="AM22">
        <f t="shared" si="31"/>
        <v>94.15</v>
      </c>
      <c r="AN22">
        <f t="shared" si="32"/>
        <v>36.6</v>
      </c>
      <c r="AO22">
        <f t="shared" si="33"/>
        <v>36.6</v>
      </c>
      <c r="AP22">
        <f t="shared" si="34"/>
        <v>36.72</v>
      </c>
      <c r="AQ22">
        <f t="shared" si="35"/>
        <v>36.6</v>
      </c>
      <c r="AR22">
        <f t="shared" si="36"/>
        <v>36.6</v>
      </c>
      <c r="AS22">
        <f t="shared" si="37"/>
        <v>36.6</v>
      </c>
      <c r="AT22">
        <f t="shared" si="38"/>
        <v>0</v>
      </c>
      <c r="AU22">
        <f t="shared" si="39"/>
        <v>0</v>
      </c>
      <c r="AV22">
        <f t="shared" si="40"/>
        <v>113.76</v>
      </c>
      <c r="AW22">
        <f t="shared" si="41"/>
        <v>113.76</v>
      </c>
    </row>
    <row r="23" spans="2:49" x14ac:dyDescent="0.2">
      <c r="B23">
        <v>19</v>
      </c>
      <c r="C23">
        <f t="shared" si="42"/>
        <v>3</v>
      </c>
      <c r="D23">
        <f t="shared" si="0"/>
        <v>1186.08</v>
      </c>
      <c r="E23">
        <f t="shared" si="1"/>
        <v>316.67</v>
      </c>
      <c r="F23">
        <f t="shared" si="2"/>
        <v>138.76</v>
      </c>
      <c r="G23">
        <f t="shared" si="3"/>
        <v>138.76</v>
      </c>
      <c r="H23">
        <f t="shared" si="4"/>
        <v>38.6</v>
      </c>
      <c r="I23">
        <f t="shared" si="5"/>
        <v>38.6</v>
      </c>
      <c r="J23">
        <f t="shared" si="6"/>
        <v>38.72</v>
      </c>
      <c r="K23">
        <f t="shared" si="7"/>
        <v>38.6</v>
      </c>
      <c r="L23">
        <f t="shared" si="8"/>
        <v>38.6</v>
      </c>
      <c r="M23">
        <f t="shared" si="9"/>
        <v>38.6</v>
      </c>
      <c r="N23">
        <f t="shared" si="10"/>
        <v>0</v>
      </c>
      <c r="O23">
        <f t="shared" si="11"/>
        <v>0</v>
      </c>
      <c r="P23">
        <f t="shared" si="12"/>
        <v>119.76</v>
      </c>
      <c r="Q23">
        <f t="shared" si="13"/>
        <v>119.76</v>
      </c>
      <c r="T23">
        <f t="shared" si="14"/>
        <v>1067.47</v>
      </c>
      <c r="U23">
        <f t="shared" si="15"/>
        <v>336.25</v>
      </c>
      <c r="V23">
        <f t="shared" si="16"/>
        <v>118.61</v>
      </c>
      <c r="W23">
        <f t="shared" si="17"/>
        <v>118.61</v>
      </c>
      <c r="X23">
        <f t="shared" si="18"/>
        <v>38</v>
      </c>
      <c r="Y23">
        <f t="shared" si="19"/>
        <v>38</v>
      </c>
      <c r="Z23">
        <f t="shared" si="20"/>
        <v>39.32</v>
      </c>
      <c r="AA23">
        <f t="shared" si="21"/>
        <v>39.200000000000003</v>
      </c>
      <c r="AB23">
        <f t="shared" si="22"/>
        <v>38.6</v>
      </c>
      <c r="AC23">
        <f t="shared" si="23"/>
        <v>38.6</v>
      </c>
      <c r="AD23">
        <f t="shared" si="24"/>
        <v>0</v>
      </c>
      <c r="AE23">
        <f t="shared" si="25"/>
        <v>0</v>
      </c>
      <c r="AF23">
        <f t="shared" si="26"/>
        <v>119.76</v>
      </c>
      <c r="AG23">
        <f t="shared" si="27"/>
        <v>119.76</v>
      </c>
      <c r="AJ23">
        <f t="shared" si="28"/>
        <v>948.86</v>
      </c>
      <c r="AK23">
        <f t="shared" si="29"/>
        <v>356.05</v>
      </c>
      <c r="AL23">
        <f t="shared" si="30"/>
        <v>99.15</v>
      </c>
      <c r="AM23">
        <f t="shared" si="31"/>
        <v>99.15</v>
      </c>
      <c r="AN23">
        <f t="shared" si="32"/>
        <v>38.6</v>
      </c>
      <c r="AO23">
        <f t="shared" si="33"/>
        <v>38.6</v>
      </c>
      <c r="AP23">
        <f t="shared" si="34"/>
        <v>38.72</v>
      </c>
      <c r="AQ23">
        <f t="shared" si="35"/>
        <v>38.6</v>
      </c>
      <c r="AR23">
        <f t="shared" si="36"/>
        <v>38.6</v>
      </c>
      <c r="AS23">
        <f t="shared" si="37"/>
        <v>38.6</v>
      </c>
      <c r="AT23">
        <f t="shared" si="38"/>
        <v>0</v>
      </c>
      <c r="AU23">
        <f t="shared" si="39"/>
        <v>0</v>
      </c>
      <c r="AV23">
        <f t="shared" si="40"/>
        <v>119.76</v>
      </c>
      <c r="AW23">
        <f t="shared" si="41"/>
        <v>119.76</v>
      </c>
    </row>
    <row r="24" spans="2:49" x14ac:dyDescent="0.2">
      <c r="B24">
        <v>20</v>
      </c>
      <c r="C24">
        <f t="shared" si="42"/>
        <v>4</v>
      </c>
      <c r="D24">
        <f t="shared" si="0"/>
        <v>1260.48</v>
      </c>
      <c r="E24">
        <f t="shared" si="1"/>
        <v>336.63</v>
      </c>
      <c r="F24">
        <f t="shared" si="2"/>
        <v>147.56</v>
      </c>
      <c r="G24">
        <f t="shared" si="3"/>
        <v>147.56</v>
      </c>
      <c r="H24">
        <f t="shared" si="4"/>
        <v>40.799999999999997</v>
      </c>
      <c r="I24">
        <f t="shared" si="5"/>
        <v>40.799999999999997</v>
      </c>
      <c r="J24">
        <f t="shared" si="6"/>
        <v>40.96</v>
      </c>
      <c r="K24">
        <f t="shared" si="7"/>
        <v>40.799999999999997</v>
      </c>
      <c r="L24">
        <f t="shared" si="8"/>
        <v>40.799999999999997</v>
      </c>
      <c r="M24">
        <f t="shared" si="9"/>
        <v>40.799999999999997</v>
      </c>
      <c r="N24">
        <f t="shared" si="10"/>
        <v>0</v>
      </c>
      <c r="O24">
        <f t="shared" si="11"/>
        <v>0</v>
      </c>
      <c r="P24">
        <f t="shared" si="12"/>
        <v>127.56</v>
      </c>
      <c r="Q24">
        <f t="shared" si="13"/>
        <v>127.56</v>
      </c>
      <c r="T24">
        <f t="shared" si="14"/>
        <v>1134.43</v>
      </c>
      <c r="U24">
        <f t="shared" si="15"/>
        <v>357.39</v>
      </c>
      <c r="V24">
        <f t="shared" si="16"/>
        <v>126.05</v>
      </c>
      <c r="W24">
        <f t="shared" si="17"/>
        <v>126.05</v>
      </c>
      <c r="X24">
        <f t="shared" si="18"/>
        <v>40</v>
      </c>
      <c r="Y24">
        <f t="shared" si="19"/>
        <v>40</v>
      </c>
      <c r="Z24">
        <f t="shared" si="20"/>
        <v>41.76</v>
      </c>
      <c r="AA24">
        <f t="shared" si="21"/>
        <v>41.6</v>
      </c>
      <c r="AB24">
        <f t="shared" si="22"/>
        <v>40.799999999999997</v>
      </c>
      <c r="AC24">
        <f t="shared" si="23"/>
        <v>40.799999999999997</v>
      </c>
      <c r="AD24">
        <f t="shared" si="24"/>
        <v>0</v>
      </c>
      <c r="AE24">
        <f t="shared" si="25"/>
        <v>0</v>
      </c>
      <c r="AF24">
        <f t="shared" si="26"/>
        <v>127.56</v>
      </c>
      <c r="AG24">
        <f t="shared" si="27"/>
        <v>127.56</v>
      </c>
      <c r="AJ24">
        <f t="shared" si="28"/>
        <v>1008.38</v>
      </c>
      <c r="AK24">
        <f t="shared" si="29"/>
        <v>378.45</v>
      </c>
      <c r="AL24">
        <f t="shared" si="30"/>
        <v>105.44</v>
      </c>
      <c r="AM24">
        <f t="shared" si="31"/>
        <v>105.44</v>
      </c>
      <c r="AN24">
        <f t="shared" si="32"/>
        <v>40.799999999999997</v>
      </c>
      <c r="AO24">
        <f t="shared" si="33"/>
        <v>40.799999999999997</v>
      </c>
      <c r="AP24">
        <f t="shared" si="34"/>
        <v>40.96</v>
      </c>
      <c r="AQ24">
        <f t="shared" si="35"/>
        <v>40.799999999999997</v>
      </c>
      <c r="AR24">
        <f t="shared" si="36"/>
        <v>40.799999999999997</v>
      </c>
      <c r="AS24">
        <f t="shared" si="37"/>
        <v>40.799999999999997</v>
      </c>
      <c r="AT24">
        <f t="shared" si="38"/>
        <v>0</v>
      </c>
      <c r="AU24">
        <f t="shared" si="39"/>
        <v>0</v>
      </c>
      <c r="AV24">
        <f t="shared" si="40"/>
        <v>127.56</v>
      </c>
      <c r="AW24">
        <f t="shared" si="41"/>
        <v>127.56</v>
      </c>
    </row>
    <row r="25" spans="2:49" x14ac:dyDescent="0.2">
      <c r="B25">
        <v>21</v>
      </c>
      <c r="C25">
        <f t="shared" si="42"/>
        <v>4</v>
      </c>
      <c r="D25">
        <f t="shared" si="0"/>
        <v>1320.48</v>
      </c>
      <c r="E25">
        <f t="shared" si="1"/>
        <v>352.63</v>
      </c>
      <c r="F25">
        <f t="shared" si="2"/>
        <v>154.56</v>
      </c>
      <c r="G25">
        <f t="shared" si="3"/>
        <v>154.56</v>
      </c>
      <c r="H25">
        <f t="shared" si="4"/>
        <v>42.8</v>
      </c>
      <c r="I25">
        <f t="shared" si="5"/>
        <v>42.8</v>
      </c>
      <c r="J25">
        <f t="shared" si="6"/>
        <v>42.96</v>
      </c>
      <c r="K25">
        <f t="shared" si="7"/>
        <v>42.8</v>
      </c>
      <c r="L25">
        <f t="shared" si="8"/>
        <v>42.8</v>
      </c>
      <c r="M25">
        <f t="shared" si="9"/>
        <v>42.8</v>
      </c>
      <c r="N25">
        <f t="shared" si="10"/>
        <v>0</v>
      </c>
      <c r="O25">
        <f t="shared" si="11"/>
        <v>0</v>
      </c>
      <c r="P25">
        <f t="shared" si="12"/>
        <v>133.56</v>
      </c>
      <c r="Q25">
        <f t="shared" si="13"/>
        <v>133.56</v>
      </c>
      <c r="T25">
        <f t="shared" si="14"/>
        <v>1188.43</v>
      </c>
      <c r="U25">
        <f t="shared" si="15"/>
        <v>374.39</v>
      </c>
      <c r="V25">
        <f t="shared" si="16"/>
        <v>132.05000000000001</v>
      </c>
      <c r="W25">
        <f t="shared" si="17"/>
        <v>132.05000000000001</v>
      </c>
      <c r="X25">
        <f t="shared" si="18"/>
        <v>42</v>
      </c>
      <c r="Y25">
        <f t="shared" si="19"/>
        <v>42</v>
      </c>
      <c r="Z25">
        <f t="shared" si="20"/>
        <v>43.76</v>
      </c>
      <c r="AA25">
        <f t="shared" si="21"/>
        <v>43.6</v>
      </c>
      <c r="AB25">
        <f t="shared" si="22"/>
        <v>42.8</v>
      </c>
      <c r="AC25">
        <f t="shared" si="23"/>
        <v>42.8</v>
      </c>
      <c r="AD25">
        <f t="shared" si="24"/>
        <v>0</v>
      </c>
      <c r="AE25">
        <f t="shared" si="25"/>
        <v>0</v>
      </c>
      <c r="AF25">
        <f t="shared" si="26"/>
        <v>133.56</v>
      </c>
      <c r="AG25">
        <f t="shared" si="27"/>
        <v>133.56</v>
      </c>
      <c r="AJ25">
        <f t="shared" si="28"/>
        <v>1056.3800000000001</v>
      </c>
      <c r="AK25">
        <f t="shared" si="29"/>
        <v>396.45</v>
      </c>
      <c r="AL25">
        <f t="shared" si="30"/>
        <v>110.44</v>
      </c>
      <c r="AM25">
        <f t="shared" si="31"/>
        <v>110.44</v>
      </c>
      <c r="AN25">
        <f t="shared" si="32"/>
        <v>42.8</v>
      </c>
      <c r="AO25">
        <f t="shared" si="33"/>
        <v>42.8</v>
      </c>
      <c r="AP25">
        <f t="shared" si="34"/>
        <v>42.96</v>
      </c>
      <c r="AQ25">
        <f t="shared" si="35"/>
        <v>42.8</v>
      </c>
      <c r="AR25">
        <f t="shared" si="36"/>
        <v>42.8</v>
      </c>
      <c r="AS25">
        <f t="shared" si="37"/>
        <v>42.8</v>
      </c>
      <c r="AT25">
        <f t="shared" si="38"/>
        <v>0</v>
      </c>
      <c r="AU25">
        <f t="shared" si="39"/>
        <v>0</v>
      </c>
      <c r="AV25">
        <f t="shared" si="40"/>
        <v>133.56</v>
      </c>
      <c r="AW25">
        <f t="shared" si="41"/>
        <v>133.56</v>
      </c>
    </row>
    <row r="26" spans="2:49" x14ac:dyDescent="0.2">
      <c r="B26">
        <v>22</v>
      </c>
      <c r="C26">
        <f t="shared" si="42"/>
        <v>4</v>
      </c>
      <c r="D26">
        <f t="shared" si="0"/>
        <v>1380.48</v>
      </c>
      <c r="E26">
        <f t="shared" si="1"/>
        <v>368.63</v>
      </c>
      <c r="F26">
        <f t="shared" si="2"/>
        <v>161.56</v>
      </c>
      <c r="G26">
        <f t="shared" si="3"/>
        <v>161.56</v>
      </c>
      <c r="H26">
        <f t="shared" si="4"/>
        <v>44.8</v>
      </c>
      <c r="I26">
        <f t="shared" si="5"/>
        <v>44.8</v>
      </c>
      <c r="J26">
        <f t="shared" si="6"/>
        <v>44.96</v>
      </c>
      <c r="K26">
        <f t="shared" si="7"/>
        <v>44.8</v>
      </c>
      <c r="L26">
        <f t="shared" si="8"/>
        <v>44.8</v>
      </c>
      <c r="M26">
        <f t="shared" si="9"/>
        <v>44.8</v>
      </c>
      <c r="N26">
        <f>VLOOKUP($C26,$B$191:$Q$217,13,0)+N$187*$B26</f>
        <v>0</v>
      </c>
      <c r="O26">
        <f t="shared" si="11"/>
        <v>0</v>
      </c>
      <c r="P26">
        <f t="shared" si="12"/>
        <v>139.56</v>
      </c>
      <c r="Q26">
        <f t="shared" si="13"/>
        <v>139.56</v>
      </c>
      <c r="T26">
        <f t="shared" si="14"/>
        <v>1242.43</v>
      </c>
      <c r="U26">
        <f t="shared" si="15"/>
        <v>391.39</v>
      </c>
      <c r="V26">
        <f t="shared" si="16"/>
        <v>138.05000000000001</v>
      </c>
      <c r="W26">
        <f t="shared" si="17"/>
        <v>138.05000000000001</v>
      </c>
      <c r="X26">
        <f t="shared" si="18"/>
        <v>44</v>
      </c>
      <c r="Y26">
        <f t="shared" si="19"/>
        <v>44</v>
      </c>
      <c r="Z26">
        <f t="shared" si="20"/>
        <v>45.76</v>
      </c>
      <c r="AA26">
        <f t="shared" si="21"/>
        <v>45.6</v>
      </c>
      <c r="AB26">
        <f t="shared" si="22"/>
        <v>44.8</v>
      </c>
      <c r="AC26">
        <f t="shared" si="23"/>
        <v>44.8</v>
      </c>
      <c r="AD26">
        <f t="shared" si="24"/>
        <v>0</v>
      </c>
      <c r="AE26">
        <f t="shared" si="25"/>
        <v>0</v>
      </c>
      <c r="AF26">
        <f t="shared" si="26"/>
        <v>139.56</v>
      </c>
      <c r="AG26">
        <f t="shared" si="27"/>
        <v>139.56</v>
      </c>
      <c r="AJ26">
        <f t="shared" si="28"/>
        <v>1104.3800000000001</v>
      </c>
      <c r="AK26">
        <f t="shared" si="29"/>
        <v>414.45</v>
      </c>
      <c r="AL26">
        <f t="shared" si="30"/>
        <v>115.44</v>
      </c>
      <c r="AM26">
        <f t="shared" si="31"/>
        <v>115.44</v>
      </c>
      <c r="AN26">
        <f t="shared" si="32"/>
        <v>44.8</v>
      </c>
      <c r="AO26">
        <f t="shared" si="33"/>
        <v>44.8</v>
      </c>
      <c r="AP26">
        <f t="shared" si="34"/>
        <v>44.96</v>
      </c>
      <c r="AQ26">
        <f t="shared" si="35"/>
        <v>44.8</v>
      </c>
      <c r="AR26">
        <f t="shared" si="36"/>
        <v>44.8</v>
      </c>
      <c r="AS26">
        <f t="shared" si="37"/>
        <v>44.8</v>
      </c>
      <c r="AT26">
        <f t="shared" si="38"/>
        <v>0</v>
      </c>
      <c r="AU26">
        <f t="shared" si="39"/>
        <v>0</v>
      </c>
      <c r="AV26">
        <f t="shared" si="40"/>
        <v>139.56</v>
      </c>
      <c r="AW26">
        <f t="shared" si="41"/>
        <v>139.56</v>
      </c>
    </row>
    <row r="27" spans="2:49" x14ac:dyDescent="0.2">
      <c r="B27">
        <v>23</v>
      </c>
      <c r="C27">
        <f t="shared" si="42"/>
        <v>4</v>
      </c>
      <c r="D27">
        <f t="shared" si="0"/>
        <v>1440.48</v>
      </c>
      <c r="E27">
        <f t="shared" si="1"/>
        <v>384.63</v>
      </c>
      <c r="F27">
        <f t="shared" si="2"/>
        <v>168.56</v>
      </c>
      <c r="G27">
        <f t="shared" si="3"/>
        <v>168.56</v>
      </c>
      <c r="H27">
        <f t="shared" si="4"/>
        <v>46.8</v>
      </c>
      <c r="I27">
        <f t="shared" si="5"/>
        <v>46.8</v>
      </c>
      <c r="J27">
        <f t="shared" si="6"/>
        <v>46.96</v>
      </c>
      <c r="K27">
        <f t="shared" si="7"/>
        <v>46.8</v>
      </c>
      <c r="L27">
        <f t="shared" si="8"/>
        <v>46.8</v>
      </c>
      <c r="M27">
        <f t="shared" si="9"/>
        <v>46.8</v>
      </c>
      <c r="N27">
        <f t="shared" si="10"/>
        <v>0</v>
      </c>
      <c r="O27">
        <f t="shared" si="11"/>
        <v>0</v>
      </c>
      <c r="P27">
        <f t="shared" si="12"/>
        <v>145.56</v>
      </c>
      <c r="Q27">
        <f t="shared" si="13"/>
        <v>145.56</v>
      </c>
      <c r="T27">
        <f t="shared" si="14"/>
        <v>1296.43</v>
      </c>
      <c r="U27">
        <f t="shared" si="15"/>
        <v>408.39</v>
      </c>
      <c r="V27">
        <f t="shared" si="16"/>
        <v>144.05000000000001</v>
      </c>
      <c r="W27">
        <f t="shared" si="17"/>
        <v>144.05000000000001</v>
      </c>
      <c r="X27">
        <f t="shared" si="18"/>
        <v>46</v>
      </c>
      <c r="Y27">
        <f t="shared" si="19"/>
        <v>46</v>
      </c>
      <c r="Z27">
        <f t="shared" si="20"/>
        <v>47.76</v>
      </c>
      <c r="AA27">
        <f t="shared" si="21"/>
        <v>47.6</v>
      </c>
      <c r="AB27">
        <f t="shared" si="22"/>
        <v>46.8</v>
      </c>
      <c r="AC27">
        <f t="shared" si="23"/>
        <v>46.8</v>
      </c>
      <c r="AD27">
        <f t="shared" si="24"/>
        <v>0</v>
      </c>
      <c r="AE27">
        <f t="shared" si="25"/>
        <v>0</v>
      </c>
      <c r="AF27">
        <f t="shared" si="26"/>
        <v>145.56</v>
      </c>
      <c r="AG27">
        <f t="shared" si="27"/>
        <v>145.56</v>
      </c>
      <c r="AJ27">
        <f t="shared" si="28"/>
        <v>1152.3800000000001</v>
      </c>
      <c r="AK27">
        <f t="shared" si="29"/>
        <v>432.45</v>
      </c>
      <c r="AL27">
        <f t="shared" si="30"/>
        <v>120.44</v>
      </c>
      <c r="AM27">
        <f t="shared" si="31"/>
        <v>120.44</v>
      </c>
      <c r="AN27">
        <f t="shared" si="32"/>
        <v>46.8</v>
      </c>
      <c r="AO27">
        <f t="shared" si="33"/>
        <v>46.8</v>
      </c>
      <c r="AP27">
        <f t="shared" si="34"/>
        <v>46.96</v>
      </c>
      <c r="AQ27">
        <f t="shared" si="35"/>
        <v>46.8</v>
      </c>
      <c r="AR27">
        <f t="shared" si="36"/>
        <v>46.8</v>
      </c>
      <c r="AS27">
        <f t="shared" si="37"/>
        <v>46.8</v>
      </c>
      <c r="AT27">
        <f t="shared" si="38"/>
        <v>0</v>
      </c>
      <c r="AU27">
        <f t="shared" si="39"/>
        <v>0</v>
      </c>
      <c r="AV27">
        <f t="shared" si="40"/>
        <v>145.56</v>
      </c>
      <c r="AW27">
        <f t="shared" si="41"/>
        <v>145.56</v>
      </c>
    </row>
    <row r="28" spans="2:49" x14ac:dyDescent="0.2">
      <c r="B28">
        <v>24</v>
      </c>
      <c r="C28">
        <f t="shared" si="42"/>
        <v>4</v>
      </c>
      <c r="D28">
        <f t="shared" si="0"/>
        <v>1500.48</v>
      </c>
      <c r="E28">
        <f t="shared" si="1"/>
        <v>400.63</v>
      </c>
      <c r="F28">
        <f t="shared" si="2"/>
        <v>175.56</v>
      </c>
      <c r="G28">
        <f t="shared" si="3"/>
        <v>175.56</v>
      </c>
      <c r="H28">
        <f t="shared" si="4"/>
        <v>48.8</v>
      </c>
      <c r="I28">
        <f t="shared" si="5"/>
        <v>48.8</v>
      </c>
      <c r="J28">
        <f t="shared" si="6"/>
        <v>48.96</v>
      </c>
      <c r="K28">
        <f t="shared" si="7"/>
        <v>48.8</v>
      </c>
      <c r="L28">
        <f t="shared" si="8"/>
        <v>48.8</v>
      </c>
      <c r="M28">
        <f t="shared" si="9"/>
        <v>48.8</v>
      </c>
      <c r="N28">
        <f t="shared" si="10"/>
        <v>0</v>
      </c>
      <c r="O28">
        <f t="shared" si="11"/>
        <v>0</v>
      </c>
      <c r="P28">
        <f t="shared" si="12"/>
        <v>151.56</v>
      </c>
      <c r="Q28">
        <f t="shared" si="13"/>
        <v>151.56</v>
      </c>
      <c r="T28">
        <f t="shared" si="14"/>
        <v>1350.43</v>
      </c>
      <c r="U28">
        <f t="shared" si="15"/>
        <v>425.39</v>
      </c>
      <c r="V28">
        <f t="shared" si="16"/>
        <v>150.05000000000001</v>
      </c>
      <c r="W28">
        <f t="shared" si="17"/>
        <v>150.05000000000001</v>
      </c>
      <c r="X28">
        <f t="shared" si="18"/>
        <v>48</v>
      </c>
      <c r="Y28">
        <f t="shared" si="19"/>
        <v>48</v>
      </c>
      <c r="Z28">
        <f t="shared" si="20"/>
        <v>49.76</v>
      </c>
      <c r="AA28">
        <f t="shared" si="21"/>
        <v>49.6</v>
      </c>
      <c r="AB28">
        <f t="shared" si="22"/>
        <v>48.8</v>
      </c>
      <c r="AC28">
        <f t="shared" si="23"/>
        <v>48.8</v>
      </c>
      <c r="AD28">
        <f t="shared" si="24"/>
        <v>0</v>
      </c>
      <c r="AE28">
        <f t="shared" si="25"/>
        <v>0</v>
      </c>
      <c r="AF28">
        <f t="shared" si="26"/>
        <v>151.56</v>
      </c>
      <c r="AG28">
        <f t="shared" si="27"/>
        <v>151.56</v>
      </c>
      <c r="AJ28">
        <f t="shared" si="28"/>
        <v>1200.3800000000001</v>
      </c>
      <c r="AK28">
        <f t="shared" si="29"/>
        <v>450.45</v>
      </c>
      <c r="AL28">
        <f t="shared" si="30"/>
        <v>125.44</v>
      </c>
      <c r="AM28">
        <f t="shared" si="31"/>
        <v>125.44</v>
      </c>
      <c r="AN28">
        <f t="shared" si="32"/>
        <v>48.8</v>
      </c>
      <c r="AO28">
        <f t="shared" si="33"/>
        <v>48.8</v>
      </c>
      <c r="AP28">
        <f t="shared" si="34"/>
        <v>48.96</v>
      </c>
      <c r="AQ28">
        <f t="shared" si="35"/>
        <v>48.8</v>
      </c>
      <c r="AR28">
        <f t="shared" si="36"/>
        <v>48.8</v>
      </c>
      <c r="AS28">
        <f t="shared" si="37"/>
        <v>48.8</v>
      </c>
      <c r="AT28">
        <f t="shared" si="38"/>
        <v>0</v>
      </c>
      <c r="AU28">
        <f t="shared" si="39"/>
        <v>0</v>
      </c>
      <c r="AV28">
        <f t="shared" si="40"/>
        <v>151.56</v>
      </c>
      <c r="AW28">
        <f t="shared" si="41"/>
        <v>151.56</v>
      </c>
    </row>
    <row r="29" spans="2:49" x14ac:dyDescent="0.2">
      <c r="B29">
        <v>25</v>
      </c>
      <c r="C29">
        <f t="shared" si="42"/>
        <v>5</v>
      </c>
      <c r="D29">
        <f t="shared" si="0"/>
        <v>1582.08</v>
      </c>
      <c r="E29">
        <f t="shared" si="1"/>
        <v>422.57</v>
      </c>
      <c r="F29">
        <f t="shared" si="2"/>
        <v>185.26</v>
      </c>
      <c r="G29">
        <f t="shared" si="3"/>
        <v>185.26</v>
      </c>
      <c r="H29">
        <f t="shared" si="4"/>
        <v>51</v>
      </c>
      <c r="I29">
        <f t="shared" si="5"/>
        <v>51</v>
      </c>
      <c r="J29">
        <f t="shared" si="6"/>
        <v>51.2</v>
      </c>
      <c r="K29">
        <f t="shared" si="7"/>
        <v>51</v>
      </c>
      <c r="L29">
        <f t="shared" si="8"/>
        <v>51</v>
      </c>
      <c r="M29">
        <f t="shared" si="9"/>
        <v>51</v>
      </c>
      <c r="N29">
        <f t="shared" si="10"/>
        <v>0</v>
      </c>
      <c r="O29">
        <f t="shared" si="11"/>
        <v>0</v>
      </c>
      <c r="P29">
        <f t="shared" si="12"/>
        <v>160.26</v>
      </c>
      <c r="Q29">
        <f t="shared" si="13"/>
        <v>160.26</v>
      </c>
      <c r="T29">
        <f t="shared" si="14"/>
        <v>1423.87</v>
      </c>
      <c r="U29">
        <f t="shared" si="15"/>
        <v>448.6</v>
      </c>
      <c r="V29">
        <f t="shared" si="16"/>
        <v>158.21</v>
      </c>
      <c r="W29">
        <f t="shared" si="17"/>
        <v>158.21</v>
      </c>
      <c r="X29">
        <f t="shared" si="18"/>
        <v>50</v>
      </c>
      <c r="Y29">
        <f t="shared" si="19"/>
        <v>50</v>
      </c>
      <c r="Z29">
        <f t="shared" si="20"/>
        <v>52.2</v>
      </c>
      <c r="AA29">
        <f t="shared" si="21"/>
        <v>52</v>
      </c>
      <c r="AB29">
        <f t="shared" si="22"/>
        <v>51</v>
      </c>
      <c r="AC29">
        <f t="shared" si="23"/>
        <v>51</v>
      </c>
      <c r="AD29">
        <f t="shared" si="24"/>
        <v>0</v>
      </c>
      <c r="AE29">
        <f t="shared" si="25"/>
        <v>0</v>
      </c>
      <c r="AF29">
        <f t="shared" si="26"/>
        <v>160.26</v>
      </c>
      <c r="AG29">
        <f t="shared" si="27"/>
        <v>160.26</v>
      </c>
      <c r="AJ29">
        <f t="shared" si="28"/>
        <v>1265.6600000000001</v>
      </c>
      <c r="AK29">
        <f t="shared" si="29"/>
        <v>475.03</v>
      </c>
      <c r="AL29">
        <f t="shared" si="30"/>
        <v>132.38999999999999</v>
      </c>
      <c r="AM29">
        <f t="shared" si="31"/>
        <v>132.38999999999999</v>
      </c>
      <c r="AN29">
        <f t="shared" si="32"/>
        <v>51</v>
      </c>
      <c r="AO29">
        <f t="shared" si="33"/>
        <v>51</v>
      </c>
      <c r="AP29">
        <f t="shared" si="34"/>
        <v>51.2</v>
      </c>
      <c r="AQ29">
        <f t="shared" si="35"/>
        <v>51</v>
      </c>
      <c r="AR29">
        <f t="shared" si="36"/>
        <v>51</v>
      </c>
      <c r="AS29">
        <f t="shared" si="37"/>
        <v>51</v>
      </c>
      <c r="AT29">
        <f t="shared" si="38"/>
        <v>0</v>
      </c>
      <c r="AU29">
        <f t="shared" si="39"/>
        <v>0</v>
      </c>
      <c r="AV29">
        <f t="shared" si="40"/>
        <v>160.26</v>
      </c>
      <c r="AW29">
        <f t="shared" si="41"/>
        <v>160.26</v>
      </c>
    </row>
    <row r="30" spans="2:49" x14ac:dyDescent="0.2">
      <c r="B30">
        <v>26</v>
      </c>
      <c r="C30">
        <f t="shared" si="42"/>
        <v>5</v>
      </c>
      <c r="D30">
        <f t="shared" si="0"/>
        <v>1642.08</v>
      </c>
      <c r="E30">
        <f t="shared" si="1"/>
        <v>438.57</v>
      </c>
      <c r="F30">
        <f t="shared" si="2"/>
        <v>192.26</v>
      </c>
      <c r="G30">
        <f t="shared" si="3"/>
        <v>192.26</v>
      </c>
      <c r="H30">
        <f t="shared" si="4"/>
        <v>53</v>
      </c>
      <c r="I30">
        <f t="shared" si="5"/>
        <v>53</v>
      </c>
      <c r="J30">
        <f t="shared" si="6"/>
        <v>53.2</v>
      </c>
      <c r="K30">
        <f t="shared" si="7"/>
        <v>53</v>
      </c>
      <c r="L30">
        <f t="shared" si="8"/>
        <v>53</v>
      </c>
      <c r="M30">
        <f t="shared" si="9"/>
        <v>53</v>
      </c>
      <c r="N30">
        <f t="shared" si="10"/>
        <v>0</v>
      </c>
      <c r="O30">
        <f t="shared" si="11"/>
        <v>0</v>
      </c>
      <c r="P30">
        <f t="shared" si="12"/>
        <v>166.26</v>
      </c>
      <c r="Q30">
        <f t="shared" si="13"/>
        <v>166.26</v>
      </c>
      <c r="T30">
        <f t="shared" si="14"/>
        <v>1477.87</v>
      </c>
      <c r="U30">
        <f t="shared" si="15"/>
        <v>465.6</v>
      </c>
      <c r="V30">
        <f t="shared" si="16"/>
        <v>164.21</v>
      </c>
      <c r="W30">
        <f t="shared" si="17"/>
        <v>164.21</v>
      </c>
      <c r="X30">
        <f t="shared" si="18"/>
        <v>52</v>
      </c>
      <c r="Y30">
        <f t="shared" si="19"/>
        <v>52</v>
      </c>
      <c r="Z30">
        <f t="shared" si="20"/>
        <v>54.2</v>
      </c>
      <c r="AA30">
        <f t="shared" si="21"/>
        <v>54</v>
      </c>
      <c r="AB30">
        <f t="shared" si="22"/>
        <v>53</v>
      </c>
      <c r="AC30">
        <f t="shared" si="23"/>
        <v>53</v>
      </c>
      <c r="AD30">
        <f t="shared" si="24"/>
        <v>0</v>
      </c>
      <c r="AE30">
        <f t="shared" si="25"/>
        <v>0</v>
      </c>
      <c r="AF30">
        <f t="shared" si="26"/>
        <v>166.26</v>
      </c>
      <c r="AG30">
        <f t="shared" si="27"/>
        <v>166.26</v>
      </c>
      <c r="AJ30">
        <f t="shared" si="28"/>
        <v>1313.66</v>
      </c>
      <c r="AK30">
        <f t="shared" si="29"/>
        <v>493.03</v>
      </c>
      <c r="AL30">
        <f t="shared" si="30"/>
        <v>137.38999999999999</v>
      </c>
      <c r="AM30">
        <f t="shared" si="31"/>
        <v>137.38999999999999</v>
      </c>
      <c r="AN30">
        <f t="shared" si="32"/>
        <v>53</v>
      </c>
      <c r="AO30">
        <f t="shared" si="33"/>
        <v>53</v>
      </c>
      <c r="AP30">
        <f t="shared" si="34"/>
        <v>53.2</v>
      </c>
      <c r="AQ30">
        <f t="shared" si="35"/>
        <v>53</v>
      </c>
      <c r="AR30">
        <f t="shared" si="36"/>
        <v>53</v>
      </c>
      <c r="AS30">
        <f t="shared" si="37"/>
        <v>53</v>
      </c>
      <c r="AT30">
        <f t="shared" si="38"/>
        <v>0</v>
      </c>
      <c r="AU30">
        <f t="shared" si="39"/>
        <v>0</v>
      </c>
      <c r="AV30">
        <f t="shared" si="40"/>
        <v>166.26</v>
      </c>
      <c r="AW30">
        <f t="shared" si="41"/>
        <v>166.26</v>
      </c>
    </row>
    <row r="31" spans="2:49" x14ac:dyDescent="0.2">
      <c r="B31">
        <v>27</v>
      </c>
      <c r="C31">
        <f t="shared" si="42"/>
        <v>5</v>
      </c>
      <c r="D31">
        <f t="shared" si="0"/>
        <v>1702.08</v>
      </c>
      <c r="E31">
        <f t="shared" si="1"/>
        <v>454.57</v>
      </c>
      <c r="F31">
        <f t="shared" si="2"/>
        <v>199.26</v>
      </c>
      <c r="G31">
        <f t="shared" si="3"/>
        <v>199.26</v>
      </c>
      <c r="H31">
        <f t="shared" si="4"/>
        <v>55</v>
      </c>
      <c r="I31">
        <f t="shared" si="5"/>
        <v>55</v>
      </c>
      <c r="J31">
        <f t="shared" si="6"/>
        <v>55.2</v>
      </c>
      <c r="K31">
        <f t="shared" si="7"/>
        <v>55</v>
      </c>
      <c r="L31">
        <f t="shared" si="8"/>
        <v>55</v>
      </c>
      <c r="M31">
        <f t="shared" si="9"/>
        <v>55</v>
      </c>
      <c r="N31">
        <f t="shared" si="10"/>
        <v>0</v>
      </c>
      <c r="O31">
        <f t="shared" si="11"/>
        <v>0</v>
      </c>
      <c r="P31">
        <f t="shared" si="12"/>
        <v>172.26</v>
      </c>
      <c r="Q31">
        <f t="shared" si="13"/>
        <v>172.26</v>
      </c>
      <c r="T31">
        <f t="shared" si="14"/>
        <v>1531.87</v>
      </c>
      <c r="U31">
        <f t="shared" si="15"/>
        <v>482.6</v>
      </c>
      <c r="V31">
        <f t="shared" si="16"/>
        <v>170.21</v>
      </c>
      <c r="W31">
        <f t="shared" si="17"/>
        <v>170.21</v>
      </c>
      <c r="X31">
        <f t="shared" si="18"/>
        <v>54</v>
      </c>
      <c r="Y31">
        <f t="shared" si="19"/>
        <v>54</v>
      </c>
      <c r="Z31">
        <f t="shared" si="20"/>
        <v>56.2</v>
      </c>
      <c r="AA31">
        <f t="shared" si="21"/>
        <v>56</v>
      </c>
      <c r="AB31">
        <f t="shared" si="22"/>
        <v>55</v>
      </c>
      <c r="AC31">
        <f t="shared" si="23"/>
        <v>55</v>
      </c>
      <c r="AD31">
        <f t="shared" si="24"/>
        <v>0</v>
      </c>
      <c r="AE31">
        <f t="shared" si="25"/>
        <v>0</v>
      </c>
      <c r="AF31">
        <f t="shared" si="26"/>
        <v>172.26</v>
      </c>
      <c r="AG31">
        <f t="shared" si="27"/>
        <v>172.26</v>
      </c>
      <c r="AJ31">
        <f t="shared" si="28"/>
        <v>1361.66</v>
      </c>
      <c r="AK31">
        <f t="shared" si="29"/>
        <v>511.03</v>
      </c>
      <c r="AL31">
        <f t="shared" si="30"/>
        <v>142.38999999999999</v>
      </c>
      <c r="AM31">
        <f t="shared" si="31"/>
        <v>142.38999999999999</v>
      </c>
      <c r="AN31">
        <f t="shared" si="32"/>
        <v>55</v>
      </c>
      <c r="AO31">
        <f t="shared" si="33"/>
        <v>55</v>
      </c>
      <c r="AP31">
        <f t="shared" si="34"/>
        <v>55.2</v>
      </c>
      <c r="AQ31">
        <f t="shared" si="35"/>
        <v>55</v>
      </c>
      <c r="AR31">
        <f t="shared" si="36"/>
        <v>55</v>
      </c>
      <c r="AS31">
        <f t="shared" si="37"/>
        <v>55</v>
      </c>
      <c r="AT31">
        <f t="shared" si="38"/>
        <v>0</v>
      </c>
      <c r="AU31">
        <f t="shared" si="39"/>
        <v>0</v>
      </c>
      <c r="AV31">
        <f t="shared" si="40"/>
        <v>172.26</v>
      </c>
      <c r="AW31">
        <f t="shared" si="41"/>
        <v>172.26</v>
      </c>
    </row>
    <row r="32" spans="2:49" x14ac:dyDescent="0.2">
      <c r="B32">
        <v>28</v>
      </c>
      <c r="C32">
        <f t="shared" si="42"/>
        <v>5</v>
      </c>
      <c r="D32">
        <f t="shared" si="0"/>
        <v>1762.08</v>
      </c>
      <c r="E32">
        <f t="shared" si="1"/>
        <v>470.57</v>
      </c>
      <c r="F32">
        <f t="shared" si="2"/>
        <v>206.26</v>
      </c>
      <c r="G32">
        <f t="shared" si="3"/>
        <v>206.26</v>
      </c>
      <c r="H32">
        <f t="shared" si="4"/>
        <v>57</v>
      </c>
      <c r="I32">
        <f t="shared" si="5"/>
        <v>57</v>
      </c>
      <c r="J32">
        <f t="shared" si="6"/>
        <v>57.2</v>
      </c>
      <c r="K32">
        <f t="shared" si="7"/>
        <v>57</v>
      </c>
      <c r="L32">
        <f t="shared" si="8"/>
        <v>57</v>
      </c>
      <c r="M32">
        <f t="shared" si="9"/>
        <v>57</v>
      </c>
      <c r="N32">
        <f t="shared" si="10"/>
        <v>0</v>
      </c>
      <c r="O32">
        <f t="shared" si="11"/>
        <v>0</v>
      </c>
      <c r="P32">
        <f t="shared" si="12"/>
        <v>178.26</v>
      </c>
      <c r="Q32">
        <f t="shared" si="13"/>
        <v>178.26</v>
      </c>
      <c r="T32">
        <f t="shared" si="14"/>
        <v>1585.87</v>
      </c>
      <c r="U32">
        <f t="shared" si="15"/>
        <v>499.6</v>
      </c>
      <c r="V32">
        <f t="shared" si="16"/>
        <v>176.21</v>
      </c>
      <c r="W32">
        <f t="shared" si="17"/>
        <v>176.21</v>
      </c>
      <c r="X32">
        <f t="shared" si="18"/>
        <v>56</v>
      </c>
      <c r="Y32">
        <f t="shared" si="19"/>
        <v>56</v>
      </c>
      <c r="Z32">
        <f t="shared" si="20"/>
        <v>58.2</v>
      </c>
      <c r="AA32">
        <f t="shared" si="21"/>
        <v>58</v>
      </c>
      <c r="AB32">
        <f t="shared" si="22"/>
        <v>57</v>
      </c>
      <c r="AC32">
        <f t="shared" si="23"/>
        <v>57</v>
      </c>
      <c r="AD32">
        <f t="shared" si="24"/>
        <v>0</v>
      </c>
      <c r="AE32">
        <f t="shared" si="25"/>
        <v>0</v>
      </c>
      <c r="AF32">
        <f t="shared" si="26"/>
        <v>178.26</v>
      </c>
      <c r="AG32">
        <f t="shared" si="27"/>
        <v>178.26</v>
      </c>
      <c r="AJ32">
        <f t="shared" si="28"/>
        <v>1409.66</v>
      </c>
      <c r="AK32">
        <f t="shared" si="29"/>
        <v>529.03</v>
      </c>
      <c r="AL32">
        <f t="shared" si="30"/>
        <v>147.38999999999999</v>
      </c>
      <c r="AM32">
        <f t="shared" si="31"/>
        <v>147.38999999999999</v>
      </c>
      <c r="AN32">
        <f t="shared" si="32"/>
        <v>57</v>
      </c>
      <c r="AO32">
        <f t="shared" si="33"/>
        <v>57</v>
      </c>
      <c r="AP32">
        <f t="shared" si="34"/>
        <v>57.2</v>
      </c>
      <c r="AQ32">
        <f t="shared" si="35"/>
        <v>57</v>
      </c>
      <c r="AR32">
        <f t="shared" si="36"/>
        <v>57</v>
      </c>
      <c r="AS32">
        <f t="shared" si="37"/>
        <v>57</v>
      </c>
      <c r="AT32">
        <f t="shared" si="38"/>
        <v>0</v>
      </c>
      <c r="AU32">
        <f t="shared" si="39"/>
        <v>0</v>
      </c>
      <c r="AV32">
        <f t="shared" si="40"/>
        <v>178.26</v>
      </c>
      <c r="AW32">
        <f t="shared" si="41"/>
        <v>178.26</v>
      </c>
    </row>
    <row r="33" spans="2:49" x14ac:dyDescent="0.2">
      <c r="B33">
        <v>29</v>
      </c>
      <c r="C33">
        <f t="shared" si="42"/>
        <v>5</v>
      </c>
      <c r="D33">
        <f t="shared" si="0"/>
        <v>1822.08</v>
      </c>
      <c r="E33">
        <f t="shared" si="1"/>
        <v>486.57</v>
      </c>
      <c r="F33">
        <f t="shared" si="2"/>
        <v>213.26</v>
      </c>
      <c r="G33">
        <f t="shared" si="3"/>
        <v>213.26</v>
      </c>
      <c r="H33">
        <f t="shared" si="4"/>
        <v>59</v>
      </c>
      <c r="I33">
        <f t="shared" si="5"/>
        <v>59</v>
      </c>
      <c r="J33">
        <f t="shared" si="6"/>
        <v>59.2</v>
      </c>
      <c r="K33">
        <f t="shared" si="7"/>
        <v>59</v>
      </c>
      <c r="L33">
        <f t="shared" si="8"/>
        <v>59</v>
      </c>
      <c r="M33">
        <f t="shared" si="9"/>
        <v>59</v>
      </c>
      <c r="N33">
        <f t="shared" si="10"/>
        <v>0</v>
      </c>
      <c r="O33">
        <f t="shared" si="11"/>
        <v>0</v>
      </c>
      <c r="P33">
        <f t="shared" si="12"/>
        <v>184.26</v>
      </c>
      <c r="Q33">
        <f t="shared" si="13"/>
        <v>184.26</v>
      </c>
      <c r="T33">
        <f t="shared" si="14"/>
        <v>1639.87</v>
      </c>
      <c r="U33">
        <f t="shared" si="15"/>
        <v>516.6</v>
      </c>
      <c r="V33">
        <f t="shared" si="16"/>
        <v>182.21</v>
      </c>
      <c r="W33">
        <f t="shared" si="17"/>
        <v>182.21</v>
      </c>
      <c r="X33">
        <f t="shared" si="18"/>
        <v>58</v>
      </c>
      <c r="Y33">
        <f t="shared" si="19"/>
        <v>58</v>
      </c>
      <c r="Z33">
        <f t="shared" si="20"/>
        <v>60.2</v>
      </c>
      <c r="AA33">
        <f t="shared" si="21"/>
        <v>60</v>
      </c>
      <c r="AB33">
        <f t="shared" si="22"/>
        <v>59</v>
      </c>
      <c r="AC33">
        <f t="shared" si="23"/>
        <v>59</v>
      </c>
      <c r="AD33">
        <f t="shared" si="24"/>
        <v>0</v>
      </c>
      <c r="AE33">
        <f t="shared" si="25"/>
        <v>0</v>
      </c>
      <c r="AF33">
        <f t="shared" si="26"/>
        <v>184.26</v>
      </c>
      <c r="AG33">
        <f t="shared" si="27"/>
        <v>184.26</v>
      </c>
      <c r="AJ33">
        <f t="shared" si="28"/>
        <v>1457.66</v>
      </c>
      <c r="AK33">
        <f t="shared" si="29"/>
        <v>547.03</v>
      </c>
      <c r="AL33">
        <f t="shared" si="30"/>
        <v>152.38999999999999</v>
      </c>
      <c r="AM33">
        <f t="shared" si="31"/>
        <v>152.38999999999999</v>
      </c>
      <c r="AN33">
        <f t="shared" si="32"/>
        <v>59</v>
      </c>
      <c r="AO33">
        <f t="shared" si="33"/>
        <v>59</v>
      </c>
      <c r="AP33">
        <f t="shared" si="34"/>
        <v>59.2</v>
      </c>
      <c r="AQ33">
        <f t="shared" si="35"/>
        <v>59</v>
      </c>
      <c r="AR33">
        <f t="shared" si="36"/>
        <v>59</v>
      </c>
      <c r="AS33">
        <f t="shared" si="37"/>
        <v>59</v>
      </c>
      <c r="AT33">
        <f t="shared" si="38"/>
        <v>0</v>
      </c>
      <c r="AU33">
        <f t="shared" si="39"/>
        <v>0</v>
      </c>
      <c r="AV33">
        <f t="shared" si="40"/>
        <v>184.26</v>
      </c>
      <c r="AW33">
        <f t="shared" si="41"/>
        <v>184.26</v>
      </c>
    </row>
    <row r="34" spans="2:49" x14ac:dyDescent="0.2">
      <c r="B34">
        <v>30</v>
      </c>
      <c r="C34">
        <f t="shared" si="42"/>
        <v>6</v>
      </c>
      <c r="D34">
        <f t="shared" si="0"/>
        <v>1899.36</v>
      </c>
      <c r="E34">
        <f t="shared" si="1"/>
        <v>507.32</v>
      </c>
      <c r="F34">
        <f t="shared" si="2"/>
        <v>222.42</v>
      </c>
      <c r="G34">
        <f t="shared" si="3"/>
        <v>222.42</v>
      </c>
      <c r="H34">
        <f t="shared" si="4"/>
        <v>61.2</v>
      </c>
      <c r="I34">
        <f t="shared" si="5"/>
        <v>61.2</v>
      </c>
      <c r="J34">
        <f t="shared" si="6"/>
        <v>61.44</v>
      </c>
      <c r="K34">
        <f t="shared" si="7"/>
        <v>61.2</v>
      </c>
      <c r="L34">
        <f t="shared" si="8"/>
        <v>61.2</v>
      </c>
      <c r="M34">
        <f t="shared" si="9"/>
        <v>61.2</v>
      </c>
      <c r="N34">
        <f t="shared" si="10"/>
        <v>0</v>
      </c>
      <c r="O34">
        <f t="shared" si="11"/>
        <v>0</v>
      </c>
      <c r="P34">
        <f t="shared" si="12"/>
        <v>192.42</v>
      </c>
      <c r="Q34">
        <f t="shared" si="13"/>
        <v>192.42</v>
      </c>
      <c r="T34">
        <f t="shared" si="14"/>
        <v>1709.42</v>
      </c>
      <c r="U34">
        <f t="shared" si="15"/>
        <v>538.57000000000005</v>
      </c>
      <c r="V34">
        <f t="shared" si="16"/>
        <v>189.94</v>
      </c>
      <c r="W34">
        <f t="shared" si="17"/>
        <v>189.94</v>
      </c>
      <c r="X34">
        <f t="shared" si="18"/>
        <v>60</v>
      </c>
      <c r="Y34">
        <f t="shared" si="19"/>
        <v>60</v>
      </c>
      <c r="Z34">
        <f t="shared" si="20"/>
        <v>62.64</v>
      </c>
      <c r="AA34">
        <f t="shared" si="21"/>
        <v>62.4</v>
      </c>
      <c r="AB34">
        <f t="shared" si="22"/>
        <v>61.2</v>
      </c>
      <c r="AC34">
        <f t="shared" si="23"/>
        <v>61.2</v>
      </c>
      <c r="AD34">
        <f t="shared" si="24"/>
        <v>0</v>
      </c>
      <c r="AE34">
        <f t="shared" si="25"/>
        <v>0</v>
      </c>
      <c r="AF34">
        <f t="shared" si="26"/>
        <v>192.42</v>
      </c>
      <c r="AG34">
        <f t="shared" si="27"/>
        <v>192.42</v>
      </c>
      <c r="AJ34">
        <f t="shared" si="28"/>
        <v>1519.49</v>
      </c>
      <c r="AK34">
        <f t="shared" si="29"/>
        <v>570.29999999999995</v>
      </c>
      <c r="AL34">
        <f t="shared" si="30"/>
        <v>158.94</v>
      </c>
      <c r="AM34">
        <f t="shared" si="31"/>
        <v>158.94</v>
      </c>
      <c r="AN34">
        <f t="shared" si="32"/>
        <v>61.2</v>
      </c>
      <c r="AO34">
        <f t="shared" si="33"/>
        <v>61.2</v>
      </c>
      <c r="AP34">
        <f t="shared" si="34"/>
        <v>61.44</v>
      </c>
      <c r="AQ34">
        <f t="shared" si="35"/>
        <v>61.2</v>
      </c>
      <c r="AR34">
        <f t="shared" si="36"/>
        <v>61.2</v>
      </c>
      <c r="AS34">
        <f t="shared" si="37"/>
        <v>61.2</v>
      </c>
      <c r="AT34">
        <f t="shared" si="38"/>
        <v>0</v>
      </c>
      <c r="AU34">
        <f t="shared" si="39"/>
        <v>0</v>
      </c>
      <c r="AV34">
        <f t="shared" si="40"/>
        <v>192.42</v>
      </c>
      <c r="AW34">
        <f t="shared" si="41"/>
        <v>192.42</v>
      </c>
    </row>
    <row r="35" spans="2:49" x14ac:dyDescent="0.2">
      <c r="B35">
        <v>31</v>
      </c>
      <c r="C35">
        <f t="shared" si="42"/>
        <v>6</v>
      </c>
      <c r="D35">
        <f t="shared" si="0"/>
        <v>1959.36</v>
      </c>
      <c r="E35">
        <f t="shared" si="1"/>
        <v>523.32000000000005</v>
      </c>
      <c r="F35">
        <f t="shared" si="2"/>
        <v>229.42</v>
      </c>
      <c r="G35">
        <f t="shared" si="3"/>
        <v>229.42</v>
      </c>
      <c r="H35">
        <f t="shared" si="4"/>
        <v>63.2</v>
      </c>
      <c r="I35">
        <f t="shared" si="5"/>
        <v>63.2</v>
      </c>
      <c r="J35">
        <f t="shared" si="6"/>
        <v>63.44</v>
      </c>
      <c r="K35">
        <f t="shared" si="7"/>
        <v>63.2</v>
      </c>
      <c r="L35">
        <f t="shared" si="8"/>
        <v>63.2</v>
      </c>
      <c r="M35">
        <f t="shared" si="9"/>
        <v>63.2</v>
      </c>
      <c r="N35">
        <f t="shared" si="10"/>
        <v>0</v>
      </c>
      <c r="O35">
        <f t="shared" si="11"/>
        <v>0</v>
      </c>
      <c r="P35">
        <f t="shared" si="12"/>
        <v>198.42</v>
      </c>
      <c r="Q35">
        <f t="shared" si="13"/>
        <v>198.42</v>
      </c>
      <c r="T35">
        <f t="shared" si="14"/>
        <v>1763.42</v>
      </c>
      <c r="U35">
        <f t="shared" si="15"/>
        <v>555.57000000000005</v>
      </c>
      <c r="V35">
        <f t="shared" si="16"/>
        <v>195.94</v>
      </c>
      <c r="W35">
        <f t="shared" si="17"/>
        <v>195.94</v>
      </c>
      <c r="X35">
        <f t="shared" si="18"/>
        <v>62</v>
      </c>
      <c r="Y35">
        <f t="shared" si="19"/>
        <v>62</v>
      </c>
      <c r="Z35">
        <f t="shared" si="20"/>
        <v>64.64</v>
      </c>
      <c r="AA35">
        <f t="shared" si="21"/>
        <v>64.400000000000006</v>
      </c>
      <c r="AB35">
        <f t="shared" si="22"/>
        <v>63.2</v>
      </c>
      <c r="AC35">
        <f t="shared" si="23"/>
        <v>63.2</v>
      </c>
      <c r="AD35">
        <f t="shared" si="24"/>
        <v>0</v>
      </c>
      <c r="AE35">
        <f t="shared" si="25"/>
        <v>0</v>
      </c>
      <c r="AF35">
        <f t="shared" si="26"/>
        <v>198.42</v>
      </c>
      <c r="AG35">
        <f t="shared" si="27"/>
        <v>198.42</v>
      </c>
      <c r="AJ35">
        <f t="shared" si="28"/>
        <v>1567.49</v>
      </c>
      <c r="AK35">
        <f t="shared" si="29"/>
        <v>588.29999999999995</v>
      </c>
      <c r="AL35">
        <f t="shared" si="30"/>
        <v>163.94</v>
      </c>
      <c r="AM35">
        <f t="shared" si="31"/>
        <v>163.94</v>
      </c>
      <c r="AN35">
        <f t="shared" si="32"/>
        <v>63.2</v>
      </c>
      <c r="AO35">
        <f t="shared" si="33"/>
        <v>63.2</v>
      </c>
      <c r="AP35">
        <f t="shared" si="34"/>
        <v>63.44</v>
      </c>
      <c r="AQ35">
        <f t="shared" si="35"/>
        <v>63.2</v>
      </c>
      <c r="AR35">
        <f t="shared" si="36"/>
        <v>63.2</v>
      </c>
      <c r="AS35">
        <f t="shared" si="37"/>
        <v>63.2</v>
      </c>
      <c r="AT35">
        <f t="shared" si="38"/>
        <v>0</v>
      </c>
      <c r="AU35">
        <f t="shared" si="39"/>
        <v>0</v>
      </c>
      <c r="AV35">
        <f t="shared" si="40"/>
        <v>198.42</v>
      </c>
      <c r="AW35">
        <f t="shared" si="41"/>
        <v>198.42</v>
      </c>
    </row>
    <row r="36" spans="2:49" x14ac:dyDescent="0.2">
      <c r="B36">
        <v>32</v>
      </c>
      <c r="C36">
        <f t="shared" si="42"/>
        <v>6</v>
      </c>
      <c r="D36">
        <f t="shared" si="0"/>
        <v>2019.36</v>
      </c>
      <c r="E36">
        <f t="shared" si="1"/>
        <v>539.32000000000005</v>
      </c>
      <c r="F36">
        <f t="shared" si="2"/>
        <v>236.42</v>
      </c>
      <c r="G36">
        <f t="shared" si="3"/>
        <v>236.42</v>
      </c>
      <c r="H36">
        <f t="shared" si="4"/>
        <v>65.2</v>
      </c>
      <c r="I36">
        <f t="shared" si="5"/>
        <v>65.2</v>
      </c>
      <c r="J36">
        <f t="shared" si="6"/>
        <v>65.44</v>
      </c>
      <c r="K36">
        <f t="shared" si="7"/>
        <v>65.2</v>
      </c>
      <c r="L36">
        <f t="shared" si="8"/>
        <v>65.2</v>
      </c>
      <c r="M36">
        <f t="shared" si="9"/>
        <v>65.2</v>
      </c>
      <c r="N36">
        <f t="shared" si="10"/>
        <v>0</v>
      </c>
      <c r="O36">
        <f t="shared" si="11"/>
        <v>0</v>
      </c>
      <c r="P36">
        <f t="shared" si="12"/>
        <v>204.42</v>
      </c>
      <c r="Q36">
        <f t="shared" si="13"/>
        <v>204.42</v>
      </c>
      <c r="T36">
        <f t="shared" si="14"/>
        <v>1817.42</v>
      </c>
      <c r="U36">
        <f t="shared" si="15"/>
        <v>572.57000000000005</v>
      </c>
      <c r="V36">
        <f t="shared" si="16"/>
        <v>201.94</v>
      </c>
      <c r="W36">
        <f t="shared" si="17"/>
        <v>201.94</v>
      </c>
      <c r="X36">
        <f t="shared" si="18"/>
        <v>64</v>
      </c>
      <c r="Y36">
        <f t="shared" si="19"/>
        <v>64</v>
      </c>
      <c r="Z36">
        <f t="shared" si="20"/>
        <v>66.64</v>
      </c>
      <c r="AA36">
        <f t="shared" si="21"/>
        <v>66.400000000000006</v>
      </c>
      <c r="AB36">
        <f t="shared" si="22"/>
        <v>65.2</v>
      </c>
      <c r="AC36">
        <f t="shared" si="23"/>
        <v>65.2</v>
      </c>
      <c r="AD36">
        <f t="shared" si="24"/>
        <v>0</v>
      </c>
      <c r="AE36">
        <f t="shared" si="25"/>
        <v>0</v>
      </c>
      <c r="AF36">
        <f t="shared" si="26"/>
        <v>204.42</v>
      </c>
      <c r="AG36">
        <f t="shared" si="27"/>
        <v>204.42</v>
      </c>
      <c r="AJ36">
        <f t="shared" si="28"/>
        <v>1615.49</v>
      </c>
      <c r="AK36">
        <f t="shared" si="29"/>
        <v>606.29999999999995</v>
      </c>
      <c r="AL36">
        <f t="shared" si="30"/>
        <v>168.94</v>
      </c>
      <c r="AM36">
        <f t="shared" si="31"/>
        <v>168.94</v>
      </c>
      <c r="AN36">
        <f t="shared" si="32"/>
        <v>65.2</v>
      </c>
      <c r="AO36">
        <f t="shared" si="33"/>
        <v>65.2</v>
      </c>
      <c r="AP36">
        <f t="shared" si="34"/>
        <v>65.44</v>
      </c>
      <c r="AQ36">
        <f t="shared" si="35"/>
        <v>65.2</v>
      </c>
      <c r="AR36">
        <f t="shared" si="36"/>
        <v>65.2</v>
      </c>
      <c r="AS36">
        <f t="shared" si="37"/>
        <v>65.2</v>
      </c>
      <c r="AT36">
        <f t="shared" si="38"/>
        <v>0</v>
      </c>
      <c r="AU36">
        <f t="shared" si="39"/>
        <v>0</v>
      </c>
      <c r="AV36">
        <f t="shared" si="40"/>
        <v>204.42</v>
      </c>
      <c r="AW36">
        <f t="shared" si="41"/>
        <v>204.42</v>
      </c>
    </row>
    <row r="37" spans="2:49" x14ac:dyDescent="0.2">
      <c r="B37">
        <v>33</v>
      </c>
      <c r="C37">
        <f t="shared" si="42"/>
        <v>6</v>
      </c>
      <c r="D37">
        <f t="shared" si="0"/>
        <v>2079.36</v>
      </c>
      <c r="E37">
        <f t="shared" si="1"/>
        <v>555.32000000000005</v>
      </c>
      <c r="F37">
        <f t="shared" si="2"/>
        <v>243.42</v>
      </c>
      <c r="G37">
        <f t="shared" si="3"/>
        <v>243.42</v>
      </c>
      <c r="H37">
        <f t="shared" si="4"/>
        <v>67.2</v>
      </c>
      <c r="I37">
        <f t="shared" si="5"/>
        <v>67.2</v>
      </c>
      <c r="J37">
        <f t="shared" si="6"/>
        <v>67.44</v>
      </c>
      <c r="K37">
        <f t="shared" si="7"/>
        <v>67.2</v>
      </c>
      <c r="L37">
        <f t="shared" si="8"/>
        <v>67.2</v>
      </c>
      <c r="M37">
        <f t="shared" si="9"/>
        <v>67.2</v>
      </c>
      <c r="N37">
        <f t="shared" si="10"/>
        <v>0</v>
      </c>
      <c r="O37">
        <f t="shared" si="11"/>
        <v>0</v>
      </c>
      <c r="P37">
        <f t="shared" si="12"/>
        <v>210.42</v>
      </c>
      <c r="Q37">
        <f t="shared" si="13"/>
        <v>210.42</v>
      </c>
      <c r="T37">
        <f t="shared" si="14"/>
        <v>1871.42</v>
      </c>
      <c r="U37">
        <f t="shared" si="15"/>
        <v>589.57000000000005</v>
      </c>
      <c r="V37">
        <f t="shared" si="16"/>
        <v>207.94</v>
      </c>
      <c r="W37">
        <f t="shared" si="17"/>
        <v>207.94</v>
      </c>
      <c r="X37">
        <f t="shared" si="18"/>
        <v>66</v>
      </c>
      <c r="Y37">
        <f t="shared" si="19"/>
        <v>66</v>
      </c>
      <c r="Z37">
        <f t="shared" si="20"/>
        <v>68.64</v>
      </c>
      <c r="AA37">
        <f t="shared" si="21"/>
        <v>68.400000000000006</v>
      </c>
      <c r="AB37">
        <f t="shared" si="22"/>
        <v>67.2</v>
      </c>
      <c r="AC37">
        <f t="shared" si="23"/>
        <v>67.2</v>
      </c>
      <c r="AD37">
        <f t="shared" si="24"/>
        <v>0</v>
      </c>
      <c r="AE37">
        <f t="shared" si="25"/>
        <v>0</v>
      </c>
      <c r="AF37">
        <f t="shared" si="26"/>
        <v>210.42</v>
      </c>
      <c r="AG37">
        <f t="shared" si="27"/>
        <v>210.42</v>
      </c>
      <c r="AJ37">
        <f t="shared" si="28"/>
        <v>1663.49</v>
      </c>
      <c r="AK37">
        <f t="shared" si="29"/>
        <v>624.29999999999995</v>
      </c>
      <c r="AL37">
        <f t="shared" si="30"/>
        <v>173.94</v>
      </c>
      <c r="AM37">
        <f t="shared" si="31"/>
        <v>173.94</v>
      </c>
      <c r="AN37">
        <f t="shared" si="32"/>
        <v>67.2</v>
      </c>
      <c r="AO37">
        <f t="shared" si="33"/>
        <v>67.2</v>
      </c>
      <c r="AP37">
        <f t="shared" si="34"/>
        <v>67.44</v>
      </c>
      <c r="AQ37">
        <f t="shared" si="35"/>
        <v>67.2</v>
      </c>
      <c r="AR37">
        <f t="shared" si="36"/>
        <v>67.2</v>
      </c>
      <c r="AS37">
        <f t="shared" si="37"/>
        <v>67.2</v>
      </c>
      <c r="AT37">
        <f t="shared" si="38"/>
        <v>0</v>
      </c>
      <c r="AU37">
        <f t="shared" si="39"/>
        <v>0</v>
      </c>
      <c r="AV37">
        <f t="shared" si="40"/>
        <v>210.42</v>
      </c>
      <c r="AW37">
        <f t="shared" si="41"/>
        <v>210.42</v>
      </c>
    </row>
    <row r="38" spans="2:49" x14ac:dyDescent="0.2">
      <c r="B38">
        <v>34</v>
      </c>
      <c r="C38">
        <f t="shared" si="42"/>
        <v>6</v>
      </c>
      <c r="D38">
        <f t="shared" si="0"/>
        <v>2139.36</v>
      </c>
      <c r="E38">
        <f t="shared" si="1"/>
        <v>571.32000000000005</v>
      </c>
      <c r="F38">
        <f t="shared" si="2"/>
        <v>250.42</v>
      </c>
      <c r="G38">
        <f t="shared" si="3"/>
        <v>250.42</v>
      </c>
      <c r="H38">
        <f t="shared" si="4"/>
        <v>69.2</v>
      </c>
      <c r="I38">
        <f t="shared" si="5"/>
        <v>69.2</v>
      </c>
      <c r="J38">
        <f t="shared" si="6"/>
        <v>69.44</v>
      </c>
      <c r="K38">
        <f t="shared" si="7"/>
        <v>69.2</v>
      </c>
      <c r="L38">
        <f t="shared" si="8"/>
        <v>69.2</v>
      </c>
      <c r="M38">
        <f t="shared" si="9"/>
        <v>69.2</v>
      </c>
      <c r="N38">
        <f t="shared" si="10"/>
        <v>0</v>
      </c>
      <c r="O38">
        <f t="shared" si="11"/>
        <v>0</v>
      </c>
      <c r="P38">
        <f t="shared" si="12"/>
        <v>216.42</v>
      </c>
      <c r="Q38">
        <f t="shared" si="13"/>
        <v>216.42</v>
      </c>
      <c r="T38">
        <f t="shared" si="14"/>
        <v>1925.42</v>
      </c>
      <c r="U38">
        <f t="shared" si="15"/>
        <v>606.57000000000005</v>
      </c>
      <c r="V38">
        <f t="shared" si="16"/>
        <v>213.94</v>
      </c>
      <c r="W38">
        <f t="shared" si="17"/>
        <v>213.94</v>
      </c>
      <c r="X38">
        <f t="shared" si="18"/>
        <v>68</v>
      </c>
      <c r="Y38">
        <f t="shared" si="19"/>
        <v>68</v>
      </c>
      <c r="Z38">
        <f t="shared" si="20"/>
        <v>70.64</v>
      </c>
      <c r="AA38">
        <f t="shared" si="21"/>
        <v>70.400000000000006</v>
      </c>
      <c r="AB38">
        <f t="shared" si="22"/>
        <v>69.2</v>
      </c>
      <c r="AC38">
        <f t="shared" si="23"/>
        <v>69.2</v>
      </c>
      <c r="AD38">
        <f t="shared" si="24"/>
        <v>0</v>
      </c>
      <c r="AE38">
        <f t="shared" si="25"/>
        <v>0</v>
      </c>
      <c r="AF38">
        <f t="shared" si="26"/>
        <v>216.42</v>
      </c>
      <c r="AG38">
        <f t="shared" si="27"/>
        <v>216.42</v>
      </c>
      <c r="AJ38">
        <f t="shared" si="28"/>
        <v>1711.49</v>
      </c>
      <c r="AK38">
        <f t="shared" si="29"/>
        <v>642.29999999999995</v>
      </c>
      <c r="AL38">
        <f t="shared" si="30"/>
        <v>178.94</v>
      </c>
      <c r="AM38">
        <f t="shared" si="31"/>
        <v>178.94</v>
      </c>
      <c r="AN38">
        <f t="shared" si="32"/>
        <v>69.2</v>
      </c>
      <c r="AO38">
        <f t="shared" si="33"/>
        <v>69.2</v>
      </c>
      <c r="AP38">
        <f t="shared" si="34"/>
        <v>69.44</v>
      </c>
      <c r="AQ38">
        <f t="shared" si="35"/>
        <v>69.2</v>
      </c>
      <c r="AR38">
        <f t="shared" si="36"/>
        <v>69.2</v>
      </c>
      <c r="AS38">
        <f t="shared" si="37"/>
        <v>69.2</v>
      </c>
      <c r="AT38">
        <f t="shared" si="38"/>
        <v>0</v>
      </c>
      <c r="AU38">
        <f t="shared" si="39"/>
        <v>0</v>
      </c>
      <c r="AV38">
        <f t="shared" si="40"/>
        <v>216.42</v>
      </c>
      <c r="AW38">
        <f t="shared" si="41"/>
        <v>216.42</v>
      </c>
    </row>
    <row r="39" spans="2:49" x14ac:dyDescent="0.2">
      <c r="B39">
        <v>35</v>
      </c>
      <c r="C39">
        <f t="shared" si="42"/>
        <v>7</v>
      </c>
      <c r="D39">
        <f t="shared" si="0"/>
        <v>2216.64</v>
      </c>
      <c r="E39">
        <f t="shared" si="1"/>
        <v>592.08000000000004</v>
      </c>
      <c r="F39">
        <f t="shared" si="2"/>
        <v>259.58</v>
      </c>
      <c r="G39">
        <f t="shared" si="3"/>
        <v>259.58</v>
      </c>
      <c r="H39">
        <f t="shared" si="4"/>
        <v>71.400000000000006</v>
      </c>
      <c r="I39">
        <f t="shared" si="5"/>
        <v>71.400000000000006</v>
      </c>
      <c r="J39">
        <f t="shared" si="6"/>
        <v>71.680000000000007</v>
      </c>
      <c r="K39">
        <f t="shared" si="7"/>
        <v>71.400000000000006</v>
      </c>
      <c r="L39">
        <f t="shared" si="8"/>
        <v>71.400000000000006</v>
      </c>
      <c r="M39">
        <f t="shared" si="9"/>
        <v>71.400000000000006</v>
      </c>
      <c r="N39">
        <f t="shared" si="10"/>
        <v>0</v>
      </c>
      <c r="O39">
        <f t="shared" si="11"/>
        <v>0</v>
      </c>
      <c r="P39">
        <f t="shared" si="12"/>
        <v>224.58</v>
      </c>
      <c r="Q39">
        <f t="shared" si="13"/>
        <v>224.58</v>
      </c>
      <c r="T39">
        <f t="shared" si="14"/>
        <v>1994.98</v>
      </c>
      <c r="U39">
        <f t="shared" si="15"/>
        <v>628.53</v>
      </c>
      <c r="V39">
        <f t="shared" si="16"/>
        <v>221.66</v>
      </c>
      <c r="W39">
        <f t="shared" si="17"/>
        <v>221.66</v>
      </c>
      <c r="X39">
        <f t="shared" si="18"/>
        <v>70</v>
      </c>
      <c r="Y39">
        <f t="shared" si="19"/>
        <v>70</v>
      </c>
      <c r="Z39">
        <f t="shared" si="20"/>
        <v>73.08</v>
      </c>
      <c r="AA39">
        <f t="shared" si="21"/>
        <v>72.8</v>
      </c>
      <c r="AB39">
        <f t="shared" si="22"/>
        <v>71.400000000000006</v>
      </c>
      <c r="AC39">
        <f t="shared" si="23"/>
        <v>71.400000000000006</v>
      </c>
      <c r="AD39">
        <f t="shared" si="24"/>
        <v>0</v>
      </c>
      <c r="AE39">
        <f t="shared" si="25"/>
        <v>0</v>
      </c>
      <c r="AF39">
        <f t="shared" si="26"/>
        <v>224.58</v>
      </c>
      <c r="AG39">
        <f t="shared" si="27"/>
        <v>224.58</v>
      </c>
      <c r="AJ39">
        <f t="shared" si="28"/>
        <v>1773.31</v>
      </c>
      <c r="AK39">
        <f t="shared" si="29"/>
        <v>665.58</v>
      </c>
      <c r="AL39">
        <f t="shared" si="30"/>
        <v>185.5</v>
      </c>
      <c r="AM39">
        <f t="shared" si="31"/>
        <v>185.5</v>
      </c>
      <c r="AN39">
        <f t="shared" si="32"/>
        <v>71.400000000000006</v>
      </c>
      <c r="AO39">
        <f t="shared" si="33"/>
        <v>71.400000000000006</v>
      </c>
      <c r="AP39">
        <f t="shared" si="34"/>
        <v>71.680000000000007</v>
      </c>
      <c r="AQ39">
        <f t="shared" si="35"/>
        <v>71.400000000000006</v>
      </c>
      <c r="AR39">
        <f t="shared" si="36"/>
        <v>71.400000000000006</v>
      </c>
      <c r="AS39">
        <f t="shared" si="37"/>
        <v>71.400000000000006</v>
      </c>
      <c r="AT39">
        <f t="shared" si="38"/>
        <v>0</v>
      </c>
      <c r="AU39">
        <f t="shared" si="39"/>
        <v>0</v>
      </c>
      <c r="AV39">
        <f t="shared" si="40"/>
        <v>224.58</v>
      </c>
      <c r="AW39">
        <f t="shared" si="41"/>
        <v>224.58</v>
      </c>
    </row>
    <row r="40" spans="2:49" x14ac:dyDescent="0.2">
      <c r="B40">
        <v>36</v>
      </c>
      <c r="C40">
        <f t="shared" si="42"/>
        <v>7</v>
      </c>
      <c r="D40">
        <f t="shared" si="0"/>
        <v>2276.64</v>
      </c>
      <c r="E40">
        <f t="shared" si="1"/>
        <v>608.08000000000004</v>
      </c>
      <c r="F40">
        <f t="shared" si="2"/>
        <v>266.58</v>
      </c>
      <c r="G40">
        <f t="shared" si="3"/>
        <v>266.58</v>
      </c>
      <c r="H40">
        <f t="shared" si="4"/>
        <v>73.400000000000006</v>
      </c>
      <c r="I40">
        <f t="shared" si="5"/>
        <v>73.400000000000006</v>
      </c>
      <c r="J40">
        <f t="shared" si="6"/>
        <v>73.680000000000007</v>
      </c>
      <c r="K40">
        <f t="shared" si="7"/>
        <v>73.400000000000006</v>
      </c>
      <c r="L40">
        <f t="shared" si="8"/>
        <v>73.400000000000006</v>
      </c>
      <c r="M40">
        <f t="shared" si="9"/>
        <v>73.400000000000006</v>
      </c>
      <c r="N40">
        <f t="shared" si="10"/>
        <v>0</v>
      </c>
      <c r="O40">
        <f t="shared" si="11"/>
        <v>0</v>
      </c>
      <c r="P40">
        <f t="shared" si="12"/>
        <v>230.58</v>
      </c>
      <c r="Q40">
        <f t="shared" si="13"/>
        <v>230.58</v>
      </c>
      <c r="T40">
        <f t="shared" si="14"/>
        <v>2048.98</v>
      </c>
      <c r="U40">
        <f t="shared" si="15"/>
        <v>645.53</v>
      </c>
      <c r="V40">
        <f t="shared" si="16"/>
        <v>227.66</v>
      </c>
      <c r="W40">
        <f t="shared" si="17"/>
        <v>227.66</v>
      </c>
      <c r="X40">
        <f t="shared" si="18"/>
        <v>72</v>
      </c>
      <c r="Y40">
        <f t="shared" si="19"/>
        <v>72</v>
      </c>
      <c r="Z40">
        <f t="shared" si="20"/>
        <v>75.08</v>
      </c>
      <c r="AA40">
        <f t="shared" si="21"/>
        <v>74.8</v>
      </c>
      <c r="AB40">
        <f t="shared" si="22"/>
        <v>73.400000000000006</v>
      </c>
      <c r="AC40">
        <f t="shared" si="23"/>
        <v>73.400000000000006</v>
      </c>
      <c r="AD40">
        <f t="shared" si="24"/>
        <v>0</v>
      </c>
      <c r="AE40">
        <f t="shared" si="25"/>
        <v>0</v>
      </c>
      <c r="AF40">
        <f t="shared" si="26"/>
        <v>230.58</v>
      </c>
      <c r="AG40">
        <f t="shared" si="27"/>
        <v>230.58</v>
      </c>
      <c r="AJ40">
        <f t="shared" si="28"/>
        <v>1821.31</v>
      </c>
      <c r="AK40">
        <f t="shared" si="29"/>
        <v>683.58</v>
      </c>
      <c r="AL40">
        <f t="shared" si="30"/>
        <v>190.5</v>
      </c>
      <c r="AM40">
        <f t="shared" si="31"/>
        <v>190.5</v>
      </c>
      <c r="AN40">
        <f t="shared" si="32"/>
        <v>73.400000000000006</v>
      </c>
      <c r="AO40">
        <f t="shared" si="33"/>
        <v>73.400000000000006</v>
      </c>
      <c r="AP40">
        <f t="shared" si="34"/>
        <v>73.680000000000007</v>
      </c>
      <c r="AQ40">
        <f t="shared" si="35"/>
        <v>73.400000000000006</v>
      </c>
      <c r="AR40">
        <f t="shared" si="36"/>
        <v>73.400000000000006</v>
      </c>
      <c r="AS40">
        <f t="shared" si="37"/>
        <v>73.400000000000006</v>
      </c>
      <c r="AT40">
        <f t="shared" si="38"/>
        <v>0</v>
      </c>
      <c r="AU40">
        <f t="shared" si="39"/>
        <v>0</v>
      </c>
      <c r="AV40">
        <f t="shared" si="40"/>
        <v>230.58</v>
      </c>
      <c r="AW40">
        <f t="shared" si="41"/>
        <v>230.58</v>
      </c>
    </row>
    <row r="41" spans="2:49" x14ac:dyDescent="0.2">
      <c r="B41">
        <v>37</v>
      </c>
      <c r="C41">
        <f t="shared" si="42"/>
        <v>7</v>
      </c>
      <c r="D41">
        <f t="shared" si="0"/>
        <v>2336.64</v>
      </c>
      <c r="E41">
        <f t="shared" si="1"/>
        <v>624.08000000000004</v>
      </c>
      <c r="F41">
        <f t="shared" si="2"/>
        <v>273.58</v>
      </c>
      <c r="G41">
        <f t="shared" si="3"/>
        <v>273.58</v>
      </c>
      <c r="H41">
        <f t="shared" si="4"/>
        <v>75.400000000000006</v>
      </c>
      <c r="I41">
        <f t="shared" si="5"/>
        <v>75.400000000000006</v>
      </c>
      <c r="J41">
        <f t="shared" si="6"/>
        <v>75.680000000000007</v>
      </c>
      <c r="K41">
        <f t="shared" si="7"/>
        <v>75.400000000000006</v>
      </c>
      <c r="L41">
        <f t="shared" si="8"/>
        <v>75.400000000000006</v>
      </c>
      <c r="M41">
        <f t="shared" si="9"/>
        <v>75.400000000000006</v>
      </c>
      <c r="N41">
        <f t="shared" si="10"/>
        <v>0</v>
      </c>
      <c r="O41">
        <f t="shared" si="11"/>
        <v>0</v>
      </c>
      <c r="P41">
        <f t="shared" si="12"/>
        <v>236.58</v>
      </c>
      <c r="Q41">
        <f t="shared" si="13"/>
        <v>236.58</v>
      </c>
      <c r="T41">
        <f t="shared" si="14"/>
        <v>2102.98</v>
      </c>
      <c r="U41">
        <f t="shared" si="15"/>
        <v>662.53</v>
      </c>
      <c r="V41">
        <f t="shared" si="16"/>
        <v>233.66</v>
      </c>
      <c r="W41">
        <f t="shared" si="17"/>
        <v>233.66</v>
      </c>
      <c r="X41">
        <f t="shared" si="18"/>
        <v>74</v>
      </c>
      <c r="Y41">
        <f t="shared" si="19"/>
        <v>74</v>
      </c>
      <c r="Z41">
        <f t="shared" si="20"/>
        <v>77.08</v>
      </c>
      <c r="AA41">
        <f t="shared" si="21"/>
        <v>76.8</v>
      </c>
      <c r="AB41">
        <f t="shared" si="22"/>
        <v>75.400000000000006</v>
      </c>
      <c r="AC41">
        <f t="shared" si="23"/>
        <v>75.400000000000006</v>
      </c>
      <c r="AD41">
        <f t="shared" si="24"/>
        <v>0</v>
      </c>
      <c r="AE41">
        <f t="shared" si="25"/>
        <v>0</v>
      </c>
      <c r="AF41">
        <f t="shared" si="26"/>
        <v>236.58</v>
      </c>
      <c r="AG41">
        <f t="shared" si="27"/>
        <v>236.58</v>
      </c>
      <c r="AJ41">
        <f t="shared" si="28"/>
        <v>1869.31</v>
      </c>
      <c r="AK41">
        <f t="shared" si="29"/>
        <v>701.58</v>
      </c>
      <c r="AL41">
        <f t="shared" si="30"/>
        <v>195.5</v>
      </c>
      <c r="AM41">
        <f t="shared" si="31"/>
        <v>195.5</v>
      </c>
      <c r="AN41">
        <f t="shared" si="32"/>
        <v>75.400000000000006</v>
      </c>
      <c r="AO41">
        <f t="shared" si="33"/>
        <v>75.400000000000006</v>
      </c>
      <c r="AP41">
        <f t="shared" si="34"/>
        <v>75.680000000000007</v>
      </c>
      <c r="AQ41">
        <f t="shared" si="35"/>
        <v>75.400000000000006</v>
      </c>
      <c r="AR41">
        <f t="shared" si="36"/>
        <v>75.400000000000006</v>
      </c>
      <c r="AS41">
        <f t="shared" si="37"/>
        <v>75.400000000000006</v>
      </c>
      <c r="AT41">
        <f t="shared" si="38"/>
        <v>0</v>
      </c>
      <c r="AU41">
        <f t="shared" si="39"/>
        <v>0</v>
      </c>
      <c r="AV41">
        <f t="shared" si="40"/>
        <v>236.58</v>
      </c>
      <c r="AW41">
        <f t="shared" si="41"/>
        <v>236.58</v>
      </c>
    </row>
    <row r="42" spans="2:49" x14ac:dyDescent="0.2">
      <c r="B42">
        <v>38</v>
      </c>
      <c r="C42">
        <f t="shared" si="42"/>
        <v>7</v>
      </c>
      <c r="D42">
        <f t="shared" si="0"/>
        <v>2396.64</v>
      </c>
      <c r="E42">
        <f t="shared" si="1"/>
        <v>640.08000000000004</v>
      </c>
      <c r="F42">
        <f t="shared" si="2"/>
        <v>280.58</v>
      </c>
      <c r="G42">
        <f t="shared" si="3"/>
        <v>280.58</v>
      </c>
      <c r="H42">
        <f t="shared" si="4"/>
        <v>77.400000000000006</v>
      </c>
      <c r="I42">
        <f t="shared" si="5"/>
        <v>77.400000000000006</v>
      </c>
      <c r="J42">
        <f t="shared" si="6"/>
        <v>77.680000000000007</v>
      </c>
      <c r="K42">
        <f t="shared" si="7"/>
        <v>77.400000000000006</v>
      </c>
      <c r="L42">
        <f t="shared" si="8"/>
        <v>77.400000000000006</v>
      </c>
      <c r="M42">
        <f t="shared" si="9"/>
        <v>77.400000000000006</v>
      </c>
      <c r="N42">
        <f t="shared" si="10"/>
        <v>0</v>
      </c>
      <c r="O42">
        <f t="shared" si="11"/>
        <v>0</v>
      </c>
      <c r="P42">
        <f t="shared" si="12"/>
        <v>242.58</v>
      </c>
      <c r="Q42">
        <f t="shared" si="13"/>
        <v>242.58</v>
      </c>
      <c r="T42">
        <f t="shared" si="14"/>
        <v>2156.98</v>
      </c>
      <c r="U42">
        <f t="shared" si="15"/>
        <v>679.53</v>
      </c>
      <c r="V42">
        <f t="shared" si="16"/>
        <v>239.66</v>
      </c>
      <c r="W42">
        <f t="shared" si="17"/>
        <v>239.66</v>
      </c>
      <c r="X42">
        <f t="shared" si="18"/>
        <v>76</v>
      </c>
      <c r="Y42">
        <f t="shared" si="19"/>
        <v>76</v>
      </c>
      <c r="Z42">
        <f t="shared" si="20"/>
        <v>79.08</v>
      </c>
      <c r="AA42">
        <f t="shared" si="21"/>
        <v>78.8</v>
      </c>
      <c r="AB42">
        <f t="shared" si="22"/>
        <v>77.400000000000006</v>
      </c>
      <c r="AC42">
        <f t="shared" si="23"/>
        <v>77.400000000000006</v>
      </c>
      <c r="AD42">
        <f t="shared" si="24"/>
        <v>0</v>
      </c>
      <c r="AE42">
        <f t="shared" si="25"/>
        <v>0</v>
      </c>
      <c r="AF42">
        <f t="shared" si="26"/>
        <v>242.58</v>
      </c>
      <c r="AG42">
        <f t="shared" si="27"/>
        <v>242.58</v>
      </c>
      <c r="AJ42">
        <f t="shared" si="28"/>
        <v>1917.31</v>
      </c>
      <c r="AK42">
        <f t="shared" si="29"/>
        <v>719.58</v>
      </c>
      <c r="AL42">
        <f t="shared" si="30"/>
        <v>200.5</v>
      </c>
      <c r="AM42">
        <f t="shared" si="31"/>
        <v>200.5</v>
      </c>
      <c r="AN42">
        <f t="shared" si="32"/>
        <v>77.400000000000006</v>
      </c>
      <c r="AO42">
        <f t="shared" si="33"/>
        <v>77.400000000000006</v>
      </c>
      <c r="AP42">
        <f t="shared" si="34"/>
        <v>77.680000000000007</v>
      </c>
      <c r="AQ42">
        <f t="shared" si="35"/>
        <v>77.400000000000006</v>
      </c>
      <c r="AR42">
        <f t="shared" si="36"/>
        <v>77.400000000000006</v>
      </c>
      <c r="AS42">
        <f t="shared" si="37"/>
        <v>77.400000000000006</v>
      </c>
      <c r="AT42">
        <f t="shared" si="38"/>
        <v>0</v>
      </c>
      <c r="AU42">
        <f t="shared" si="39"/>
        <v>0</v>
      </c>
      <c r="AV42">
        <f t="shared" si="40"/>
        <v>242.58</v>
      </c>
      <c r="AW42">
        <f t="shared" si="41"/>
        <v>242.58</v>
      </c>
    </row>
    <row r="43" spans="2:49" x14ac:dyDescent="0.2">
      <c r="B43">
        <v>39</v>
      </c>
      <c r="C43">
        <f t="shared" si="42"/>
        <v>7</v>
      </c>
      <c r="D43">
        <f t="shared" si="0"/>
        <v>2456.64</v>
      </c>
      <c r="E43">
        <f t="shared" si="1"/>
        <v>656.08</v>
      </c>
      <c r="F43">
        <f t="shared" si="2"/>
        <v>287.58</v>
      </c>
      <c r="G43">
        <f t="shared" si="3"/>
        <v>287.58</v>
      </c>
      <c r="H43">
        <f t="shared" si="4"/>
        <v>79.400000000000006</v>
      </c>
      <c r="I43">
        <f t="shared" si="5"/>
        <v>79.400000000000006</v>
      </c>
      <c r="J43">
        <f t="shared" si="6"/>
        <v>79.680000000000007</v>
      </c>
      <c r="K43">
        <f t="shared" si="7"/>
        <v>79.400000000000006</v>
      </c>
      <c r="L43">
        <f t="shared" si="8"/>
        <v>79.400000000000006</v>
      </c>
      <c r="M43">
        <f t="shared" si="9"/>
        <v>79.400000000000006</v>
      </c>
      <c r="N43">
        <f t="shared" si="10"/>
        <v>0</v>
      </c>
      <c r="O43">
        <f t="shared" si="11"/>
        <v>0</v>
      </c>
      <c r="P43">
        <f t="shared" si="12"/>
        <v>248.58</v>
      </c>
      <c r="Q43">
        <f t="shared" si="13"/>
        <v>248.58</v>
      </c>
      <c r="T43">
        <f t="shared" si="14"/>
        <v>2210.98</v>
      </c>
      <c r="U43">
        <f t="shared" si="15"/>
        <v>696.53</v>
      </c>
      <c r="V43">
        <f t="shared" si="16"/>
        <v>245.66</v>
      </c>
      <c r="W43">
        <f t="shared" si="17"/>
        <v>245.66</v>
      </c>
      <c r="X43">
        <f t="shared" si="18"/>
        <v>78</v>
      </c>
      <c r="Y43">
        <f t="shared" si="19"/>
        <v>78</v>
      </c>
      <c r="Z43">
        <f t="shared" si="20"/>
        <v>81.08</v>
      </c>
      <c r="AA43">
        <f t="shared" si="21"/>
        <v>80.8</v>
      </c>
      <c r="AB43">
        <f t="shared" si="22"/>
        <v>79.400000000000006</v>
      </c>
      <c r="AC43">
        <f t="shared" si="23"/>
        <v>79.400000000000006</v>
      </c>
      <c r="AD43">
        <f t="shared" si="24"/>
        <v>0</v>
      </c>
      <c r="AE43">
        <f t="shared" si="25"/>
        <v>0</v>
      </c>
      <c r="AF43">
        <f t="shared" si="26"/>
        <v>248.58</v>
      </c>
      <c r="AG43">
        <f t="shared" si="27"/>
        <v>248.58</v>
      </c>
      <c r="AJ43">
        <f t="shared" si="28"/>
        <v>1965.31</v>
      </c>
      <c r="AK43">
        <f t="shared" si="29"/>
        <v>737.58</v>
      </c>
      <c r="AL43">
        <f t="shared" si="30"/>
        <v>205.5</v>
      </c>
      <c r="AM43">
        <f t="shared" si="31"/>
        <v>205.5</v>
      </c>
      <c r="AN43">
        <f t="shared" si="32"/>
        <v>79.400000000000006</v>
      </c>
      <c r="AO43">
        <f t="shared" si="33"/>
        <v>79.400000000000006</v>
      </c>
      <c r="AP43">
        <f t="shared" si="34"/>
        <v>79.680000000000007</v>
      </c>
      <c r="AQ43">
        <f t="shared" si="35"/>
        <v>79.400000000000006</v>
      </c>
      <c r="AR43">
        <f t="shared" si="36"/>
        <v>79.400000000000006</v>
      </c>
      <c r="AS43">
        <f t="shared" si="37"/>
        <v>79.400000000000006</v>
      </c>
      <c r="AT43">
        <f t="shared" si="38"/>
        <v>0</v>
      </c>
      <c r="AU43">
        <f t="shared" si="39"/>
        <v>0</v>
      </c>
      <c r="AV43">
        <f t="shared" si="40"/>
        <v>248.58</v>
      </c>
      <c r="AW43">
        <f t="shared" si="41"/>
        <v>248.58</v>
      </c>
    </row>
    <row r="44" spans="2:49" x14ac:dyDescent="0.2">
      <c r="B44">
        <v>40</v>
      </c>
      <c r="C44">
        <f t="shared" si="42"/>
        <v>8</v>
      </c>
      <c r="D44">
        <f t="shared" si="0"/>
        <v>2533.92</v>
      </c>
      <c r="E44">
        <f t="shared" si="1"/>
        <v>676.83</v>
      </c>
      <c r="F44">
        <f t="shared" si="2"/>
        <v>296.74</v>
      </c>
      <c r="G44">
        <f t="shared" si="3"/>
        <v>296.74</v>
      </c>
      <c r="H44">
        <f t="shared" si="4"/>
        <v>81.599999999999994</v>
      </c>
      <c r="I44">
        <f t="shared" si="5"/>
        <v>81.599999999999994</v>
      </c>
      <c r="J44">
        <f t="shared" si="6"/>
        <v>81.92</v>
      </c>
      <c r="K44">
        <f t="shared" si="7"/>
        <v>81.599999999999994</v>
      </c>
      <c r="L44">
        <f t="shared" si="8"/>
        <v>81.599999999999994</v>
      </c>
      <c r="M44">
        <f t="shared" si="9"/>
        <v>81.599999999999994</v>
      </c>
      <c r="N44">
        <f t="shared" si="10"/>
        <v>0</v>
      </c>
      <c r="O44">
        <f t="shared" si="11"/>
        <v>0</v>
      </c>
      <c r="P44">
        <f t="shared" si="12"/>
        <v>256.74</v>
      </c>
      <c r="Q44">
        <f t="shared" si="13"/>
        <v>256.74</v>
      </c>
      <c r="T44">
        <f t="shared" si="14"/>
        <v>2280.5300000000002</v>
      </c>
      <c r="U44">
        <f t="shared" si="15"/>
        <v>718.5</v>
      </c>
      <c r="V44">
        <f t="shared" si="16"/>
        <v>253.39</v>
      </c>
      <c r="W44">
        <f t="shared" si="17"/>
        <v>253.39</v>
      </c>
      <c r="X44">
        <f t="shared" si="18"/>
        <v>80</v>
      </c>
      <c r="Y44">
        <f t="shared" si="19"/>
        <v>80</v>
      </c>
      <c r="Z44">
        <f t="shared" si="20"/>
        <v>83.52</v>
      </c>
      <c r="AA44">
        <f t="shared" si="21"/>
        <v>83.2</v>
      </c>
      <c r="AB44">
        <f t="shared" si="22"/>
        <v>81.599999999999994</v>
      </c>
      <c r="AC44">
        <f t="shared" si="23"/>
        <v>81.599999999999994</v>
      </c>
      <c r="AD44">
        <f t="shared" si="24"/>
        <v>0</v>
      </c>
      <c r="AE44">
        <f t="shared" si="25"/>
        <v>0</v>
      </c>
      <c r="AF44">
        <f t="shared" si="26"/>
        <v>256.74</v>
      </c>
      <c r="AG44">
        <f t="shared" si="27"/>
        <v>256.74</v>
      </c>
      <c r="AJ44">
        <f t="shared" si="28"/>
        <v>2027.1399999999999</v>
      </c>
      <c r="AK44">
        <f t="shared" si="29"/>
        <v>760.85</v>
      </c>
      <c r="AL44">
        <f t="shared" si="30"/>
        <v>212.05</v>
      </c>
      <c r="AM44">
        <f t="shared" si="31"/>
        <v>212.05</v>
      </c>
      <c r="AN44">
        <f t="shared" si="32"/>
        <v>81.599999999999994</v>
      </c>
      <c r="AO44">
        <f t="shared" si="33"/>
        <v>81.599999999999994</v>
      </c>
      <c r="AP44">
        <f t="shared" si="34"/>
        <v>81.92</v>
      </c>
      <c r="AQ44">
        <f t="shared" si="35"/>
        <v>81.599999999999994</v>
      </c>
      <c r="AR44">
        <f t="shared" si="36"/>
        <v>81.599999999999994</v>
      </c>
      <c r="AS44">
        <f t="shared" si="37"/>
        <v>81.599999999999994</v>
      </c>
      <c r="AT44">
        <f t="shared" si="38"/>
        <v>0</v>
      </c>
      <c r="AU44">
        <f t="shared" si="39"/>
        <v>0</v>
      </c>
      <c r="AV44">
        <f t="shared" si="40"/>
        <v>256.74</v>
      </c>
      <c r="AW44">
        <f t="shared" si="41"/>
        <v>256.74</v>
      </c>
    </row>
    <row r="45" spans="2:49" x14ac:dyDescent="0.2">
      <c r="B45">
        <v>41</v>
      </c>
      <c r="C45">
        <f t="shared" si="42"/>
        <v>8</v>
      </c>
      <c r="D45">
        <f t="shared" si="0"/>
        <v>2593.92</v>
      </c>
      <c r="E45">
        <f t="shared" si="1"/>
        <v>692.83</v>
      </c>
      <c r="F45">
        <f t="shared" si="2"/>
        <v>303.74</v>
      </c>
      <c r="G45">
        <f t="shared" si="3"/>
        <v>303.74</v>
      </c>
      <c r="H45">
        <f t="shared" si="4"/>
        <v>83.6</v>
      </c>
      <c r="I45">
        <f t="shared" si="5"/>
        <v>83.6</v>
      </c>
      <c r="J45">
        <f t="shared" si="6"/>
        <v>83.92</v>
      </c>
      <c r="K45">
        <f t="shared" si="7"/>
        <v>83.6</v>
      </c>
      <c r="L45">
        <f t="shared" si="8"/>
        <v>83.6</v>
      </c>
      <c r="M45">
        <f t="shared" si="9"/>
        <v>83.6</v>
      </c>
      <c r="N45">
        <f t="shared" si="10"/>
        <v>0</v>
      </c>
      <c r="O45">
        <f t="shared" si="11"/>
        <v>0</v>
      </c>
      <c r="P45">
        <f t="shared" si="12"/>
        <v>262.74</v>
      </c>
      <c r="Q45">
        <f t="shared" si="13"/>
        <v>262.74</v>
      </c>
      <c r="T45">
        <f t="shared" si="14"/>
        <v>2334.5300000000002</v>
      </c>
      <c r="U45">
        <f t="shared" si="15"/>
        <v>735.5</v>
      </c>
      <c r="V45">
        <f t="shared" si="16"/>
        <v>259.39</v>
      </c>
      <c r="W45">
        <f t="shared" si="17"/>
        <v>259.39</v>
      </c>
      <c r="X45">
        <f t="shared" si="18"/>
        <v>82</v>
      </c>
      <c r="Y45">
        <f t="shared" si="19"/>
        <v>82</v>
      </c>
      <c r="Z45">
        <f t="shared" si="20"/>
        <v>85.52</v>
      </c>
      <c r="AA45">
        <f t="shared" si="21"/>
        <v>85.2</v>
      </c>
      <c r="AB45">
        <f t="shared" si="22"/>
        <v>83.6</v>
      </c>
      <c r="AC45">
        <f t="shared" si="23"/>
        <v>83.6</v>
      </c>
      <c r="AD45">
        <f t="shared" si="24"/>
        <v>0</v>
      </c>
      <c r="AE45">
        <f t="shared" si="25"/>
        <v>0</v>
      </c>
      <c r="AF45">
        <f t="shared" si="26"/>
        <v>262.74</v>
      </c>
      <c r="AG45">
        <f t="shared" si="27"/>
        <v>262.74</v>
      </c>
      <c r="AJ45">
        <f t="shared" si="28"/>
        <v>2075.14</v>
      </c>
      <c r="AK45">
        <f t="shared" si="29"/>
        <v>778.85</v>
      </c>
      <c r="AL45">
        <f t="shared" si="30"/>
        <v>217.05</v>
      </c>
      <c r="AM45">
        <f t="shared" si="31"/>
        <v>217.05</v>
      </c>
      <c r="AN45">
        <f t="shared" si="32"/>
        <v>83.6</v>
      </c>
      <c r="AO45">
        <f t="shared" si="33"/>
        <v>83.6</v>
      </c>
      <c r="AP45">
        <f t="shared" si="34"/>
        <v>83.92</v>
      </c>
      <c r="AQ45">
        <f t="shared" si="35"/>
        <v>83.6</v>
      </c>
      <c r="AR45">
        <f t="shared" si="36"/>
        <v>83.6</v>
      </c>
      <c r="AS45">
        <f t="shared" si="37"/>
        <v>83.6</v>
      </c>
      <c r="AT45">
        <f t="shared" si="38"/>
        <v>0</v>
      </c>
      <c r="AU45">
        <f t="shared" si="39"/>
        <v>0</v>
      </c>
      <c r="AV45">
        <f t="shared" si="40"/>
        <v>262.74</v>
      </c>
      <c r="AW45">
        <f t="shared" si="41"/>
        <v>262.74</v>
      </c>
    </row>
    <row r="46" spans="2:49" x14ac:dyDescent="0.2">
      <c r="B46">
        <v>42</v>
      </c>
      <c r="C46">
        <f t="shared" si="42"/>
        <v>8</v>
      </c>
      <c r="D46">
        <f t="shared" si="0"/>
        <v>2653.92</v>
      </c>
      <c r="E46">
        <f t="shared" si="1"/>
        <v>708.83</v>
      </c>
      <c r="F46">
        <f t="shared" si="2"/>
        <v>310.74</v>
      </c>
      <c r="G46">
        <f t="shared" si="3"/>
        <v>310.74</v>
      </c>
      <c r="H46">
        <f t="shared" si="4"/>
        <v>85.6</v>
      </c>
      <c r="I46">
        <f t="shared" si="5"/>
        <v>85.6</v>
      </c>
      <c r="J46">
        <f t="shared" si="6"/>
        <v>85.92</v>
      </c>
      <c r="K46">
        <f t="shared" si="7"/>
        <v>85.6</v>
      </c>
      <c r="L46">
        <f t="shared" si="8"/>
        <v>85.6</v>
      </c>
      <c r="M46">
        <f t="shared" si="9"/>
        <v>85.6</v>
      </c>
      <c r="N46">
        <f t="shared" si="10"/>
        <v>0</v>
      </c>
      <c r="O46">
        <f t="shared" si="11"/>
        <v>0</v>
      </c>
      <c r="P46">
        <f t="shared" si="12"/>
        <v>268.74</v>
      </c>
      <c r="Q46">
        <f t="shared" si="13"/>
        <v>268.74</v>
      </c>
      <c r="T46">
        <f t="shared" si="14"/>
        <v>2388.5300000000002</v>
      </c>
      <c r="U46">
        <f t="shared" si="15"/>
        <v>752.5</v>
      </c>
      <c r="V46">
        <f t="shared" si="16"/>
        <v>265.39</v>
      </c>
      <c r="W46">
        <f t="shared" si="17"/>
        <v>265.39</v>
      </c>
      <c r="X46">
        <f t="shared" si="18"/>
        <v>84</v>
      </c>
      <c r="Y46">
        <f t="shared" si="19"/>
        <v>84</v>
      </c>
      <c r="Z46">
        <f t="shared" si="20"/>
        <v>87.52</v>
      </c>
      <c r="AA46">
        <f t="shared" si="21"/>
        <v>87.2</v>
      </c>
      <c r="AB46">
        <f t="shared" si="22"/>
        <v>85.6</v>
      </c>
      <c r="AC46">
        <f t="shared" si="23"/>
        <v>85.6</v>
      </c>
      <c r="AD46">
        <f t="shared" si="24"/>
        <v>0</v>
      </c>
      <c r="AE46">
        <f t="shared" si="25"/>
        <v>0</v>
      </c>
      <c r="AF46">
        <f t="shared" si="26"/>
        <v>268.74</v>
      </c>
      <c r="AG46">
        <f t="shared" si="27"/>
        <v>268.74</v>
      </c>
      <c r="AJ46">
        <f t="shared" si="28"/>
        <v>2123.14</v>
      </c>
      <c r="AK46">
        <f t="shared" si="29"/>
        <v>796.85</v>
      </c>
      <c r="AL46">
        <f t="shared" si="30"/>
        <v>222.05</v>
      </c>
      <c r="AM46">
        <f t="shared" si="31"/>
        <v>222.05</v>
      </c>
      <c r="AN46">
        <f t="shared" si="32"/>
        <v>85.6</v>
      </c>
      <c r="AO46">
        <f t="shared" si="33"/>
        <v>85.6</v>
      </c>
      <c r="AP46">
        <f t="shared" si="34"/>
        <v>85.92</v>
      </c>
      <c r="AQ46">
        <f t="shared" si="35"/>
        <v>85.6</v>
      </c>
      <c r="AR46">
        <f t="shared" si="36"/>
        <v>85.6</v>
      </c>
      <c r="AS46">
        <f t="shared" si="37"/>
        <v>85.6</v>
      </c>
      <c r="AT46">
        <f t="shared" si="38"/>
        <v>0</v>
      </c>
      <c r="AU46">
        <f t="shared" si="39"/>
        <v>0</v>
      </c>
      <c r="AV46">
        <f t="shared" si="40"/>
        <v>268.74</v>
      </c>
      <c r="AW46">
        <f t="shared" si="41"/>
        <v>268.74</v>
      </c>
    </row>
    <row r="47" spans="2:49" x14ac:dyDescent="0.2">
      <c r="B47">
        <v>43</v>
      </c>
      <c r="C47">
        <f t="shared" si="42"/>
        <v>8</v>
      </c>
      <c r="D47">
        <f t="shared" si="0"/>
        <v>2713.92</v>
      </c>
      <c r="E47">
        <f t="shared" si="1"/>
        <v>724.83</v>
      </c>
      <c r="F47">
        <f t="shared" si="2"/>
        <v>317.74</v>
      </c>
      <c r="G47">
        <f t="shared" si="3"/>
        <v>317.74</v>
      </c>
      <c r="H47">
        <f t="shared" si="4"/>
        <v>87.6</v>
      </c>
      <c r="I47">
        <f t="shared" si="5"/>
        <v>87.6</v>
      </c>
      <c r="J47">
        <f t="shared" si="6"/>
        <v>87.92</v>
      </c>
      <c r="K47">
        <f t="shared" si="7"/>
        <v>87.6</v>
      </c>
      <c r="L47">
        <f t="shared" si="8"/>
        <v>87.6</v>
      </c>
      <c r="M47">
        <f t="shared" si="9"/>
        <v>87.6</v>
      </c>
      <c r="N47">
        <f t="shared" si="10"/>
        <v>0</v>
      </c>
      <c r="O47">
        <f t="shared" si="11"/>
        <v>0</v>
      </c>
      <c r="P47">
        <f t="shared" si="12"/>
        <v>274.74</v>
      </c>
      <c r="Q47">
        <f t="shared" si="13"/>
        <v>274.74</v>
      </c>
      <c r="T47">
        <f t="shared" si="14"/>
        <v>2442.5300000000002</v>
      </c>
      <c r="U47">
        <f t="shared" si="15"/>
        <v>769.5</v>
      </c>
      <c r="V47">
        <f t="shared" si="16"/>
        <v>271.39</v>
      </c>
      <c r="W47">
        <f t="shared" si="17"/>
        <v>271.39</v>
      </c>
      <c r="X47">
        <f t="shared" si="18"/>
        <v>86</v>
      </c>
      <c r="Y47">
        <f t="shared" si="19"/>
        <v>86</v>
      </c>
      <c r="Z47">
        <f t="shared" si="20"/>
        <v>89.52</v>
      </c>
      <c r="AA47">
        <f t="shared" si="21"/>
        <v>89.2</v>
      </c>
      <c r="AB47">
        <f t="shared" si="22"/>
        <v>87.6</v>
      </c>
      <c r="AC47">
        <f t="shared" si="23"/>
        <v>87.6</v>
      </c>
      <c r="AD47">
        <f t="shared" si="24"/>
        <v>0</v>
      </c>
      <c r="AE47">
        <f t="shared" si="25"/>
        <v>0</v>
      </c>
      <c r="AF47">
        <f t="shared" si="26"/>
        <v>274.74</v>
      </c>
      <c r="AG47">
        <f t="shared" si="27"/>
        <v>274.74</v>
      </c>
      <c r="AJ47">
        <f t="shared" si="28"/>
        <v>2171.14</v>
      </c>
      <c r="AK47">
        <f t="shared" si="29"/>
        <v>814.85</v>
      </c>
      <c r="AL47">
        <f t="shared" si="30"/>
        <v>227.05</v>
      </c>
      <c r="AM47">
        <f t="shared" si="31"/>
        <v>227.05</v>
      </c>
      <c r="AN47">
        <f t="shared" si="32"/>
        <v>87.6</v>
      </c>
      <c r="AO47">
        <f t="shared" si="33"/>
        <v>87.6</v>
      </c>
      <c r="AP47">
        <f t="shared" si="34"/>
        <v>87.92</v>
      </c>
      <c r="AQ47">
        <f t="shared" si="35"/>
        <v>87.6</v>
      </c>
      <c r="AR47">
        <f t="shared" si="36"/>
        <v>87.6</v>
      </c>
      <c r="AS47">
        <f t="shared" si="37"/>
        <v>87.6</v>
      </c>
      <c r="AT47">
        <f t="shared" si="38"/>
        <v>0</v>
      </c>
      <c r="AU47">
        <f t="shared" si="39"/>
        <v>0</v>
      </c>
      <c r="AV47">
        <f t="shared" si="40"/>
        <v>274.74</v>
      </c>
      <c r="AW47">
        <f t="shared" si="41"/>
        <v>274.74</v>
      </c>
    </row>
    <row r="48" spans="2:49" x14ac:dyDescent="0.2">
      <c r="B48">
        <v>44</v>
      </c>
      <c r="C48">
        <f t="shared" si="42"/>
        <v>8</v>
      </c>
      <c r="D48">
        <f t="shared" si="0"/>
        <v>2773.92</v>
      </c>
      <c r="E48">
        <f t="shared" si="1"/>
        <v>740.83</v>
      </c>
      <c r="F48">
        <f t="shared" si="2"/>
        <v>324.74</v>
      </c>
      <c r="G48">
        <f t="shared" si="3"/>
        <v>324.74</v>
      </c>
      <c r="H48">
        <f t="shared" si="4"/>
        <v>89.6</v>
      </c>
      <c r="I48">
        <f t="shared" si="5"/>
        <v>89.6</v>
      </c>
      <c r="J48">
        <f t="shared" si="6"/>
        <v>89.92</v>
      </c>
      <c r="K48">
        <f t="shared" si="7"/>
        <v>89.6</v>
      </c>
      <c r="L48">
        <f t="shared" si="8"/>
        <v>89.6</v>
      </c>
      <c r="M48">
        <f t="shared" si="9"/>
        <v>89.6</v>
      </c>
      <c r="N48">
        <f t="shared" si="10"/>
        <v>0</v>
      </c>
      <c r="O48">
        <f t="shared" si="11"/>
        <v>0</v>
      </c>
      <c r="P48">
        <f t="shared" si="12"/>
        <v>280.74</v>
      </c>
      <c r="Q48">
        <f t="shared" si="13"/>
        <v>280.74</v>
      </c>
      <c r="T48">
        <f t="shared" si="14"/>
        <v>2496.5300000000002</v>
      </c>
      <c r="U48">
        <f t="shared" si="15"/>
        <v>786.5</v>
      </c>
      <c r="V48">
        <f t="shared" si="16"/>
        <v>277.39</v>
      </c>
      <c r="W48">
        <f t="shared" si="17"/>
        <v>277.39</v>
      </c>
      <c r="X48">
        <f t="shared" si="18"/>
        <v>88</v>
      </c>
      <c r="Y48">
        <f t="shared" si="19"/>
        <v>88</v>
      </c>
      <c r="Z48">
        <f t="shared" si="20"/>
        <v>91.52</v>
      </c>
      <c r="AA48">
        <f t="shared" si="21"/>
        <v>91.2</v>
      </c>
      <c r="AB48">
        <f t="shared" si="22"/>
        <v>89.6</v>
      </c>
      <c r="AC48">
        <f t="shared" si="23"/>
        <v>89.6</v>
      </c>
      <c r="AD48">
        <f t="shared" si="24"/>
        <v>0</v>
      </c>
      <c r="AE48">
        <f t="shared" si="25"/>
        <v>0</v>
      </c>
      <c r="AF48">
        <f t="shared" si="26"/>
        <v>280.74</v>
      </c>
      <c r="AG48">
        <f t="shared" si="27"/>
        <v>280.74</v>
      </c>
      <c r="AJ48">
        <f t="shared" si="28"/>
        <v>2219.14</v>
      </c>
      <c r="AK48">
        <f t="shared" si="29"/>
        <v>832.85</v>
      </c>
      <c r="AL48">
        <f t="shared" si="30"/>
        <v>232.05</v>
      </c>
      <c r="AM48">
        <f t="shared" si="31"/>
        <v>232.05</v>
      </c>
      <c r="AN48">
        <f t="shared" si="32"/>
        <v>89.6</v>
      </c>
      <c r="AO48">
        <f t="shared" si="33"/>
        <v>89.6</v>
      </c>
      <c r="AP48">
        <f t="shared" si="34"/>
        <v>89.92</v>
      </c>
      <c r="AQ48">
        <f t="shared" si="35"/>
        <v>89.6</v>
      </c>
      <c r="AR48">
        <f t="shared" si="36"/>
        <v>89.6</v>
      </c>
      <c r="AS48">
        <f t="shared" si="37"/>
        <v>89.6</v>
      </c>
      <c r="AT48">
        <f t="shared" si="38"/>
        <v>0</v>
      </c>
      <c r="AU48">
        <f t="shared" si="39"/>
        <v>0</v>
      </c>
      <c r="AV48">
        <f t="shared" si="40"/>
        <v>280.74</v>
      </c>
      <c r="AW48">
        <f t="shared" si="41"/>
        <v>280.74</v>
      </c>
    </row>
    <row r="49" spans="2:49" x14ac:dyDescent="0.2">
      <c r="B49">
        <v>45</v>
      </c>
      <c r="C49">
        <f t="shared" si="42"/>
        <v>9</v>
      </c>
      <c r="D49">
        <f t="shared" si="0"/>
        <v>2859.84</v>
      </c>
      <c r="E49">
        <f t="shared" si="1"/>
        <v>763.96</v>
      </c>
      <c r="F49">
        <f t="shared" si="2"/>
        <v>334.98</v>
      </c>
      <c r="G49">
        <f t="shared" si="3"/>
        <v>334.98</v>
      </c>
      <c r="H49">
        <f t="shared" si="4"/>
        <v>91.8</v>
      </c>
      <c r="I49">
        <f t="shared" si="5"/>
        <v>91.8</v>
      </c>
      <c r="J49">
        <f t="shared" si="6"/>
        <v>92.16</v>
      </c>
      <c r="K49">
        <f t="shared" si="7"/>
        <v>91.8</v>
      </c>
      <c r="L49">
        <f t="shared" si="8"/>
        <v>91.8</v>
      </c>
      <c r="M49">
        <f t="shared" si="9"/>
        <v>91.8</v>
      </c>
      <c r="N49">
        <f t="shared" si="10"/>
        <v>0</v>
      </c>
      <c r="O49">
        <f t="shared" si="11"/>
        <v>0</v>
      </c>
      <c r="P49">
        <f t="shared" si="12"/>
        <v>289.98</v>
      </c>
      <c r="Q49">
        <f t="shared" si="13"/>
        <v>289.98</v>
      </c>
      <c r="T49">
        <f t="shared" si="14"/>
        <v>2573.86</v>
      </c>
      <c r="U49">
        <f t="shared" si="15"/>
        <v>810.95</v>
      </c>
      <c r="V49">
        <f t="shared" si="16"/>
        <v>285.98</v>
      </c>
      <c r="W49">
        <f t="shared" si="17"/>
        <v>285.98</v>
      </c>
      <c r="X49">
        <f t="shared" si="18"/>
        <v>90</v>
      </c>
      <c r="Y49">
        <f t="shared" si="19"/>
        <v>90</v>
      </c>
      <c r="Z49">
        <f t="shared" si="20"/>
        <v>93.96</v>
      </c>
      <c r="AA49">
        <f t="shared" si="21"/>
        <v>93.6</v>
      </c>
      <c r="AB49">
        <f t="shared" si="22"/>
        <v>91.8</v>
      </c>
      <c r="AC49">
        <f t="shared" si="23"/>
        <v>91.8</v>
      </c>
      <c r="AD49">
        <f t="shared" si="24"/>
        <v>0</v>
      </c>
      <c r="AE49">
        <f t="shared" si="25"/>
        <v>0</v>
      </c>
      <c r="AF49">
        <f t="shared" si="26"/>
        <v>289.98</v>
      </c>
      <c r="AG49">
        <f t="shared" si="27"/>
        <v>289.98</v>
      </c>
      <c r="AJ49">
        <f t="shared" si="28"/>
        <v>2287.87</v>
      </c>
      <c r="AK49">
        <f t="shared" si="29"/>
        <v>858.75</v>
      </c>
      <c r="AL49">
        <f t="shared" si="30"/>
        <v>239.39</v>
      </c>
      <c r="AM49">
        <f t="shared" si="31"/>
        <v>239.39</v>
      </c>
      <c r="AN49">
        <f t="shared" si="32"/>
        <v>91.8</v>
      </c>
      <c r="AO49">
        <f t="shared" si="33"/>
        <v>91.8</v>
      </c>
      <c r="AP49">
        <f t="shared" si="34"/>
        <v>92.16</v>
      </c>
      <c r="AQ49">
        <f t="shared" si="35"/>
        <v>91.8</v>
      </c>
      <c r="AR49">
        <f t="shared" si="36"/>
        <v>91.8</v>
      </c>
      <c r="AS49">
        <f t="shared" si="37"/>
        <v>91.8</v>
      </c>
      <c r="AT49">
        <f t="shared" si="38"/>
        <v>0</v>
      </c>
      <c r="AU49">
        <f t="shared" si="39"/>
        <v>0</v>
      </c>
      <c r="AV49">
        <f t="shared" si="40"/>
        <v>289.98</v>
      </c>
      <c r="AW49">
        <f t="shared" si="41"/>
        <v>289.98</v>
      </c>
    </row>
    <row r="50" spans="2:49" x14ac:dyDescent="0.2">
      <c r="B50">
        <v>46</v>
      </c>
      <c r="C50">
        <f t="shared" si="42"/>
        <v>9</v>
      </c>
      <c r="D50">
        <f t="shared" si="0"/>
        <v>2919.84</v>
      </c>
      <c r="E50">
        <f t="shared" si="1"/>
        <v>779.96</v>
      </c>
      <c r="F50">
        <f t="shared" si="2"/>
        <v>341.98</v>
      </c>
      <c r="G50">
        <f t="shared" si="3"/>
        <v>341.98</v>
      </c>
      <c r="H50">
        <f t="shared" si="4"/>
        <v>93.8</v>
      </c>
      <c r="I50">
        <f t="shared" si="5"/>
        <v>93.8</v>
      </c>
      <c r="J50">
        <f t="shared" si="6"/>
        <v>94.16</v>
      </c>
      <c r="K50">
        <f t="shared" si="7"/>
        <v>93.8</v>
      </c>
      <c r="L50">
        <f t="shared" si="8"/>
        <v>93.8</v>
      </c>
      <c r="M50">
        <f t="shared" si="9"/>
        <v>93.8</v>
      </c>
      <c r="N50">
        <f t="shared" si="10"/>
        <v>0</v>
      </c>
      <c r="O50">
        <f t="shared" si="11"/>
        <v>0</v>
      </c>
      <c r="P50">
        <f t="shared" si="12"/>
        <v>295.98</v>
      </c>
      <c r="Q50">
        <f t="shared" si="13"/>
        <v>295.98</v>
      </c>
      <c r="T50">
        <f t="shared" si="14"/>
        <v>2627.86</v>
      </c>
      <c r="U50">
        <f t="shared" si="15"/>
        <v>827.95</v>
      </c>
      <c r="V50">
        <f t="shared" si="16"/>
        <v>291.98</v>
      </c>
      <c r="W50">
        <f t="shared" si="17"/>
        <v>291.98</v>
      </c>
      <c r="X50">
        <f t="shared" si="18"/>
        <v>92</v>
      </c>
      <c r="Y50">
        <f t="shared" si="19"/>
        <v>92</v>
      </c>
      <c r="Z50">
        <f t="shared" si="20"/>
        <v>95.96</v>
      </c>
      <c r="AA50">
        <f t="shared" si="21"/>
        <v>95.6</v>
      </c>
      <c r="AB50">
        <f t="shared" si="22"/>
        <v>93.8</v>
      </c>
      <c r="AC50">
        <f t="shared" si="23"/>
        <v>93.8</v>
      </c>
      <c r="AD50">
        <f t="shared" si="24"/>
        <v>0</v>
      </c>
      <c r="AE50">
        <f t="shared" si="25"/>
        <v>0</v>
      </c>
      <c r="AF50">
        <f t="shared" si="26"/>
        <v>295.98</v>
      </c>
      <c r="AG50">
        <f t="shared" si="27"/>
        <v>295.98</v>
      </c>
      <c r="AJ50">
        <f t="shared" si="28"/>
        <v>2335.87</v>
      </c>
      <c r="AK50">
        <f t="shared" si="29"/>
        <v>876.75</v>
      </c>
      <c r="AL50">
        <f t="shared" si="30"/>
        <v>244.39</v>
      </c>
      <c r="AM50">
        <f t="shared" si="31"/>
        <v>244.39</v>
      </c>
      <c r="AN50">
        <f t="shared" si="32"/>
        <v>93.8</v>
      </c>
      <c r="AO50">
        <f t="shared" si="33"/>
        <v>93.8</v>
      </c>
      <c r="AP50">
        <f t="shared" si="34"/>
        <v>94.16</v>
      </c>
      <c r="AQ50">
        <f t="shared" si="35"/>
        <v>93.8</v>
      </c>
      <c r="AR50">
        <f t="shared" si="36"/>
        <v>93.8</v>
      </c>
      <c r="AS50">
        <f t="shared" si="37"/>
        <v>93.8</v>
      </c>
      <c r="AT50">
        <f t="shared" si="38"/>
        <v>0</v>
      </c>
      <c r="AU50">
        <f t="shared" si="39"/>
        <v>0</v>
      </c>
      <c r="AV50">
        <f t="shared" si="40"/>
        <v>295.98</v>
      </c>
      <c r="AW50">
        <f t="shared" si="41"/>
        <v>295.98</v>
      </c>
    </row>
    <row r="51" spans="2:49" x14ac:dyDescent="0.2">
      <c r="B51">
        <v>47</v>
      </c>
      <c r="C51">
        <f t="shared" si="42"/>
        <v>9</v>
      </c>
      <c r="D51">
        <f t="shared" si="0"/>
        <v>2979.84</v>
      </c>
      <c r="E51">
        <f t="shared" si="1"/>
        <v>795.96</v>
      </c>
      <c r="F51">
        <f t="shared" si="2"/>
        <v>348.98</v>
      </c>
      <c r="G51">
        <f t="shared" si="3"/>
        <v>348.98</v>
      </c>
      <c r="H51">
        <f t="shared" si="4"/>
        <v>95.8</v>
      </c>
      <c r="I51">
        <f t="shared" si="5"/>
        <v>95.8</v>
      </c>
      <c r="J51">
        <f t="shared" si="6"/>
        <v>96.16</v>
      </c>
      <c r="K51">
        <f t="shared" si="7"/>
        <v>95.8</v>
      </c>
      <c r="L51">
        <f t="shared" si="8"/>
        <v>95.8</v>
      </c>
      <c r="M51">
        <f t="shared" si="9"/>
        <v>95.8</v>
      </c>
      <c r="N51">
        <f t="shared" si="10"/>
        <v>0</v>
      </c>
      <c r="O51">
        <f t="shared" si="11"/>
        <v>0</v>
      </c>
      <c r="P51">
        <f t="shared" si="12"/>
        <v>301.98</v>
      </c>
      <c r="Q51">
        <f t="shared" si="13"/>
        <v>301.98</v>
      </c>
      <c r="T51">
        <f t="shared" si="14"/>
        <v>2681.86</v>
      </c>
      <c r="U51">
        <f t="shared" si="15"/>
        <v>844.95</v>
      </c>
      <c r="V51">
        <f t="shared" si="16"/>
        <v>297.98</v>
      </c>
      <c r="W51">
        <f t="shared" si="17"/>
        <v>297.98</v>
      </c>
      <c r="X51">
        <f t="shared" si="18"/>
        <v>94</v>
      </c>
      <c r="Y51">
        <f t="shared" si="19"/>
        <v>94</v>
      </c>
      <c r="Z51">
        <f t="shared" si="20"/>
        <v>97.96</v>
      </c>
      <c r="AA51">
        <f t="shared" si="21"/>
        <v>97.6</v>
      </c>
      <c r="AB51">
        <f t="shared" si="22"/>
        <v>95.8</v>
      </c>
      <c r="AC51">
        <f t="shared" si="23"/>
        <v>95.8</v>
      </c>
      <c r="AD51">
        <f t="shared" si="24"/>
        <v>0</v>
      </c>
      <c r="AE51">
        <f t="shared" si="25"/>
        <v>0</v>
      </c>
      <c r="AF51">
        <f t="shared" si="26"/>
        <v>301.98</v>
      </c>
      <c r="AG51">
        <f t="shared" si="27"/>
        <v>301.98</v>
      </c>
      <c r="AJ51">
        <f t="shared" si="28"/>
        <v>2383.87</v>
      </c>
      <c r="AK51">
        <f t="shared" si="29"/>
        <v>894.75</v>
      </c>
      <c r="AL51">
        <f t="shared" si="30"/>
        <v>249.39</v>
      </c>
      <c r="AM51">
        <f t="shared" si="31"/>
        <v>249.39</v>
      </c>
      <c r="AN51">
        <f t="shared" si="32"/>
        <v>95.8</v>
      </c>
      <c r="AO51">
        <f t="shared" si="33"/>
        <v>95.8</v>
      </c>
      <c r="AP51">
        <f t="shared" si="34"/>
        <v>96.16</v>
      </c>
      <c r="AQ51">
        <f t="shared" si="35"/>
        <v>95.8</v>
      </c>
      <c r="AR51">
        <f t="shared" si="36"/>
        <v>95.8</v>
      </c>
      <c r="AS51">
        <f t="shared" si="37"/>
        <v>95.8</v>
      </c>
      <c r="AT51">
        <f t="shared" si="38"/>
        <v>0</v>
      </c>
      <c r="AU51">
        <f t="shared" si="39"/>
        <v>0</v>
      </c>
      <c r="AV51">
        <f t="shared" si="40"/>
        <v>301.98</v>
      </c>
      <c r="AW51">
        <f t="shared" si="41"/>
        <v>301.98</v>
      </c>
    </row>
    <row r="52" spans="2:49" x14ac:dyDescent="0.2">
      <c r="B52">
        <v>48</v>
      </c>
      <c r="C52">
        <f t="shared" si="42"/>
        <v>9</v>
      </c>
      <c r="D52">
        <f t="shared" si="0"/>
        <v>3039.84</v>
      </c>
      <c r="E52">
        <f t="shared" si="1"/>
        <v>811.96</v>
      </c>
      <c r="F52">
        <f t="shared" si="2"/>
        <v>355.98</v>
      </c>
      <c r="G52">
        <f t="shared" si="3"/>
        <v>355.98</v>
      </c>
      <c r="H52">
        <f t="shared" si="4"/>
        <v>97.8</v>
      </c>
      <c r="I52">
        <f t="shared" si="5"/>
        <v>97.8</v>
      </c>
      <c r="J52">
        <f t="shared" si="6"/>
        <v>98.16</v>
      </c>
      <c r="K52">
        <f t="shared" si="7"/>
        <v>97.8</v>
      </c>
      <c r="L52">
        <f t="shared" si="8"/>
        <v>97.8</v>
      </c>
      <c r="M52">
        <f t="shared" si="9"/>
        <v>97.8</v>
      </c>
      <c r="N52">
        <f t="shared" si="10"/>
        <v>0</v>
      </c>
      <c r="O52">
        <f t="shared" si="11"/>
        <v>0</v>
      </c>
      <c r="P52">
        <f t="shared" si="12"/>
        <v>307.98</v>
      </c>
      <c r="Q52">
        <f t="shared" si="13"/>
        <v>307.98</v>
      </c>
      <c r="T52">
        <f t="shared" si="14"/>
        <v>2735.86</v>
      </c>
      <c r="U52">
        <f t="shared" si="15"/>
        <v>861.95</v>
      </c>
      <c r="V52">
        <f t="shared" si="16"/>
        <v>303.98</v>
      </c>
      <c r="W52">
        <f t="shared" si="17"/>
        <v>303.98</v>
      </c>
      <c r="X52">
        <f t="shared" si="18"/>
        <v>96</v>
      </c>
      <c r="Y52">
        <f t="shared" si="19"/>
        <v>96</v>
      </c>
      <c r="Z52">
        <f t="shared" si="20"/>
        <v>99.96</v>
      </c>
      <c r="AA52">
        <f t="shared" si="21"/>
        <v>99.6</v>
      </c>
      <c r="AB52">
        <f t="shared" si="22"/>
        <v>97.8</v>
      </c>
      <c r="AC52">
        <f t="shared" si="23"/>
        <v>97.8</v>
      </c>
      <c r="AD52">
        <f t="shared" si="24"/>
        <v>0</v>
      </c>
      <c r="AE52">
        <f t="shared" si="25"/>
        <v>0</v>
      </c>
      <c r="AF52">
        <f t="shared" si="26"/>
        <v>307.98</v>
      </c>
      <c r="AG52">
        <f t="shared" si="27"/>
        <v>307.98</v>
      </c>
      <c r="AJ52">
        <f t="shared" si="28"/>
        <v>2431.87</v>
      </c>
      <c r="AK52">
        <f t="shared" si="29"/>
        <v>912.75</v>
      </c>
      <c r="AL52">
        <f t="shared" si="30"/>
        <v>254.39</v>
      </c>
      <c r="AM52">
        <f t="shared" si="31"/>
        <v>254.39</v>
      </c>
      <c r="AN52">
        <f t="shared" si="32"/>
        <v>97.8</v>
      </c>
      <c r="AO52">
        <f t="shared" si="33"/>
        <v>97.8</v>
      </c>
      <c r="AP52">
        <f t="shared" si="34"/>
        <v>98.16</v>
      </c>
      <c r="AQ52">
        <f t="shared" si="35"/>
        <v>97.8</v>
      </c>
      <c r="AR52">
        <f t="shared" si="36"/>
        <v>97.8</v>
      </c>
      <c r="AS52">
        <f t="shared" si="37"/>
        <v>97.8</v>
      </c>
      <c r="AT52">
        <f t="shared" si="38"/>
        <v>0</v>
      </c>
      <c r="AU52">
        <f t="shared" si="39"/>
        <v>0</v>
      </c>
      <c r="AV52">
        <f t="shared" si="40"/>
        <v>307.98</v>
      </c>
      <c r="AW52">
        <f t="shared" si="41"/>
        <v>307.98</v>
      </c>
    </row>
    <row r="53" spans="2:49" x14ac:dyDescent="0.2">
      <c r="B53">
        <v>49</v>
      </c>
      <c r="C53">
        <f t="shared" si="42"/>
        <v>9</v>
      </c>
      <c r="D53">
        <f t="shared" si="0"/>
        <v>3099.84</v>
      </c>
      <c r="E53">
        <f t="shared" si="1"/>
        <v>827.96</v>
      </c>
      <c r="F53">
        <f t="shared" si="2"/>
        <v>362.98</v>
      </c>
      <c r="G53">
        <f t="shared" si="3"/>
        <v>362.98</v>
      </c>
      <c r="H53">
        <f t="shared" si="4"/>
        <v>99.8</v>
      </c>
      <c r="I53">
        <f t="shared" si="5"/>
        <v>99.8</v>
      </c>
      <c r="J53">
        <f t="shared" si="6"/>
        <v>100.16</v>
      </c>
      <c r="K53">
        <f t="shared" si="7"/>
        <v>99.8</v>
      </c>
      <c r="L53">
        <f t="shared" si="8"/>
        <v>99.8</v>
      </c>
      <c r="M53">
        <f t="shared" si="9"/>
        <v>99.8</v>
      </c>
      <c r="N53">
        <f t="shared" si="10"/>
        <v>0</v>
      </c>
      <c r="O53">
        <f t="shared" si="11"/>
        <v>0</v>
      </c>
      <c r="P53">
        <f t="shared" si="12"/>
        <v>313.98</v>
      </c>
      <c r="Q53">
        <f t="shared" si="13"/>
        <v>313.98</v>
      </c>
      <c r="T53">
        <f t="shared" si="14"/>
        <v>2789.86</v>
      </c>
      <c r="U53">
        <f t="shared" si="15"/>
        <v>878.95</v>
      </c>
      <c r="V53">
        <f t="shared" si="16"/>
        <v>309.98</v>
      </c>
      <c r="W53">
        <f t="shared" si="17"/>
        <v>309.98</v>
      </c>
      <c r="X53">
        <f t="shared" si="18"/>
        <v>98</v>
      </c>
      <c r="Y53">
        <f t="shared" si="19"/>
        <v>98</v>
      </c>
      <c r="Z53">
        <f t="shared" si="20"/>
        <v>101.96</v>
      </c>
      <c r="AA53">
        <f t="shared" si="21"/>
        <v>101.6</v>
      </c>
      <c r="AB53">
        <f t="shared" si="22"/>
        <v>99.8</v>
      </c>
      <c r="AC53">
        <f t="shared" si="23"/>
        <v>99.8</v>
      </c>
      <c r="AD53">
        <f t="shared" si="24"/>
        <v>0</v>
      </c>
      <c r="AE53">
        <f t="shared" si="25"/>
        <v>0</v>
      </c>
      <c r="AF53">
        <f t="shared" si="26"/>
        <v>313.98</v>
      </c>
      <c r="AG53">
        <f t="shared" si="27"/>
        <v>313.98</v>
      </c>
      <c r="AJ53">
        <f t="shared" si="28"/>
        <v>2479.87</v>
      </c>
      <c r="AK53">
        <f t="shared" si="29"/>
        <v>930.75</v>
      </c>
      <c r="AL53">
        <f t="shared" si="30"/>
        <v>259.39</v>
      </c>
      <c r="AM53">
        <f t="shared" si="31"/>
        <v>259.39</v>
      </c>
      <c r="AN53">
        <f t="shared" si="32"/>
        <v>99.8</v>
      </c>
      <c r="AO53">
        <f t="shared" si="33"/>
        <v>99.8</v>
      </c>
      <c r="AP53">
        <f t="shared" si="34"/>
        <v>100.16</v>
      </c>
      <c r="AQ53">
        <f t="shared" si="35"/>
        <v>99.8</v>
      </c>
      <c r="AR53">
        <f t="shared" si="36"/>
        <v>99.8</v>
      </c>
      <c r="AS53">
        <f t="shared" si="37"/>
        <v>99.8</v>
      </c>
      <c r="AT53">
        <f t="shared" si="38"/>
        <v>0</v>
      </c>
      <c r="AU53">
        <f t="shared" si="39"/>
        <v>0</v>
      </c>
      <c r="AV53">
        <f t="shared" si="40"/>
        <v>313.98</v>
      </c>
      <c r="AW53">
        <f t="shared" si="41"/>
        <v>313.98</v>
      </c>
    </row>
    <row r="54" spans="2:49" x14ac:dyDescent="0.2">
      <c r="B54">
        <v>50</v>
      </c>
      <c r="C54">
        <f t="shared" si="42"/>
        <v>10</v>
      </c>
      <c r="D54">
        <f t="shared" si="0"/>
        <v>3180</v>
      </c>
      <c r="E54">
        <f t="shared" si="1"/>
        <v>849.5</v>
      </c>
      <c r="F54">
        <f t="shared" si="2"/>
        <v>372.5</v>
      </c>
      <c r="G54">
        <f t="shared" si="3"/>
        <v>372.5</v>
      </c>
      <c r="H54">
        <f t="shared" si="4"/>
        <v>102</v>
      </c>
      <c r="I54">
        <f t="shared" si="5"/>
        <v>102</v>
      </c>
      <c r="J54">
        <f t="shared" si="6"/>
        <v>102.4</v>
      </c>
      <c r="K54">
        <f t="shared" si="7"/>
        <v>102</v>
      </c>
      <c r="L54">
        <f t="shared" si="8"/>
        <v>102</v>
      </c>
      <c r="M54">
        <f t="shared" si="9"/>
        <v>102</v>
      </c>
      <c r="N54">
        <f t="shared" si="10"/>
        <v>0</v>
      </c>
      <c r="O54">
        <f t="shared" si="11"/>
        <v>0</v>
      </c>
      <c r="P54">
        <f t="shared" si="12"/>
        <v>322.5</v>
      </c>
      <c r="Q54">
        <f t="shared" si="13"/>
        <v>322.5</v>
      </c>
      <c r="T54">
        <f t="shared" si="14"/>
        <v>2862</v>
      </c>
      <c r="U54">
        <f t="shared" si="15"/>
        <v>901.75</v>
      </c>
      <c r="V54">
        <f t="shared" si="16"/>
        <v>318</v>
      </c>
      <c r="W54">
        <f t="shared" si="17"/>
        <v>318</v>
      </c>
      <c r="X54">
        <f t="shared" si="18"/>
        <v>100</v>
      </c>
      <c r="Y54">
        <f t="shared" si="19"/>
        <v>100</v>
      </c>
      <c r="Z54">
        <f t="shared" si="20"/>
        <v>104.4</v>
      </c>
      <c r="AA54">
        <f t="shared" si="21"/>
        <v>104</v>
      </c>
      <c r="AB54">
        <f t="shared" si="22"/>
        <v>102</v>
      </c>
      <c r="AC54">
        <f t="shared" si="23"/>
        <v>102</v>
      </c>
      <c r="AD54">
        <f t="shared" si="24"/>
        <v>0</v>
      </c>
      <c r="AE54">
        <f t="shared" si="25"/>
        <v>0</v>
      </c>
      <c r="AF54">
        <f t="shared" si="26"/>
        <v>322.5</v>
      </c>
      <c r="AG54">
        <f t="shared" si="27"/>
        <v>322.5</v>
      </c>
      <c r="AJ54">
        <f t="shared" si="28"/>
        <v>2544</v>
      </c>
      <c r="AK54">
        <f t="shared" si="29"/>
        <v>954.9</v>
      </c>
      <c r="AL54">
        <f t="shared" si="30"/>
        <v>266.2</v>
      </c>
      <c r="AM54">
        <f t="shared" si="31"/>
        <v>266.2</v>
      </c>
      <c r="AN54">
        <f t="shared" si="32"/>
        <v>102</v>
      </c>
      <c r="AO54">
        <f t="shared" si="33"/>
        <v>102</v>
      </c>
      <c r="AP54">
        <f t="shared" si="34"/>
        <v>102.4</v>
      </c>
      <c r="AQ54">
        <f t="shared" si="35"/>
        <v>102</v>
      </c>
      <c r="AR54">
        <f t="shared" si="36"/>
        <v>102</v>
      </c>
      <c r="AS54">
        <f t="shared" si="37"/>
        <v>102</v>
      </c>
      <c r="AT54">
        <f t="shared" si="38"/>
        <v>0</v>
      </c>
      <c r="AU54">
        <f t="shared" si="39"/>
        <v>0</v>
      </c>
      <c r="AV54">
        <f t="shared" si="40"/>
        <v>322.5</v>
      </c>
      <c r="AW54">
        <f t="shared" si="41"/>
        <v>322.5</v>
      </c>
    </row>
    <row r="55" spans="2:49" x14ac:dyDescent="0.2">
      <c r="B55">
        <v>51</v>
      </c>
      <c r="C55">
        <f t="shared" si="42"/>
        <v>10</v>
      </c>
      <c r="D55">
        <f t="shared" si="0"/>
        <v>3240</v>
      </c>
      <c r="E55">
        <f t="shared" si="1"/>
        <v>865.5</v>
      </c>
      <c r="F55">
        <f t="shared" si="2"/>
        <v>379.5</v>
      </c>
      <c r="G55">
        <f t="shared" si="3"/>
        <v>379.5</v>
      </c>
      <c r="H55">
        <f t="shared" si="4"/>
        <v>104</v>
      </c>
      <c r="I55">
        <f t="shared" si="5"/>
        <v>104</v>
      </c>
      <c r="J55">
        <f t="shared" si="6"/>
        <v>104.4</v>
      </c>
      <c r="K55">
        <f t="shared" si="7"/>
        <v>104</v>
      </c>
      <c r="L55">
        <f t="shared" si="8"/>
        <v>104</v>
      </c>
      <c r="M55">
        <f t="shared" si="9"/>
        <v>104</v>
      </c>
      <c r="N55">
        <f t="shared" si="10"/>
        <v>0</v>
      </c>
      <c r="O55">
        <f t="shared" si="11"/>
        <v>0</v>
      </c>
      <c r="P55">
        <f t="shared" si="12"/>
        <v>328.5</v>
      </c>
      <c r="Q55">
        <f t="shared" si="13"/>
        <v>328.5</v>
      </c>
      <c r="T55">
        <f t="shared" si="14"/>
        <v>2916</v>
      </c>
      <c r="U55">
        <f t="shared" si="15"/>
        <v>918.75</v>
      </c>
      <c r="V55">
        <f t="shared" si="16"/>
        <v>324</v>
      </c>
      <c r="W55">
        <f t="shared" si="17"/>
        <v>324</v>
      </c>
      <c r="X55">
        <f t="shared" si="18"/>
        <v>102</v>
      </c>
      <c r="Y55">
        <f t="shared" si="19"/>
        <v>102</v>
      </c>
      <c r="Z55">
        <f t="shared" si="20"/>
        <v>106.4</v>
      </c>
      <c r="AA55">
        <f t="shared" si="21"/>
        <v>106</v>
      </c>
      <c r="AB55">
        <f t="shared" si="22"/>
        <v>104</v>
      </c>
      <c r="AC55">
        <f t="shared" si="23"/>
        <v>104</v>
      </c>
      <c r="AD55">
        <f t="shared" si="24"/>
        <v>0</v>
      </c>
      <c r="AE55">
        <f t="shared" si="25"/>
        <v>0</v>
      </c>
      <c r="AF55">
        <f t="shared" si="26"/>
        <v>328.5</v>
      </c>
      <c r="AG55">
        <f t="shared" si="27"/>
        <v>328.5</v>
      </c>
      <c r="AJ55">
        <f t="shared" si="28"/>
        <v>2592</v>
      </c>
      <c r="AK55">
        <f t="shared" si="29"/>
        <v>972.9</v>
      </c>
      <c r="AL55">
        <f t="shared" si="30"/>
        <v>271.2</v>
      </c>
      <c r="AM55">
        <f t="shared" si="31"/>
        <v>271.2</v>
      </c>
      <c r="AN55">
        <f t="shared" si="32"/>
        <v>104</v>
      </c>
      <c r="AO55">
        <f t="shared" si="33"/>
        <v>104</v>
      </c>
      <c r="AP55">
        <f t="shared" si="34"/>
        <v>104.4</v>
      </c>
      <c r="AQ55">
        <f t="shared" si="35"/>
        <v>104</v>
      </c>
      <c r="AR55">
        <f t="shared" si="36"/>
        <v>104</v>
      </c>
      <c r="AS55">
        <f t="shared" si="37"/>
        <v>104</v>
      </c>
      <c r="AT55">
        <f t="shared" si="38"/>
        <v>0</v>
      </c>
      <c r="AU55">
        <f t="shared" si="39"/>
        <v>0</v>
      </c>
      <c r="AV55">
        <f t="shared" si="40"/>
        <v>328.5</v>
      </c>
      <c r="AW55">
        <f t="shared" si="41"/>
        <v>328.5</v>
      </c>
    </row>
    <row r="56" spans="2:49" x14ac:dyDescent="0.2">
      <c r="B56">
        <v>52</v>
      </c>
      <c r="C56">
        <f t="shared" si="42"/>
        <v>10</v>
      </c>
      <c r="D56">
        <f t="shared" si="0"/>
        <v>3300</v>
      </c>
      <c r="E56">
        <f t="shared" si="1"/>
        <v>881.5</v>
      </c>
      <c r="F56">
        <f t="shared" si="2"/>
        <v>386.5</v>
      </c>
      <c r="G56">
        <f t="shared" si="3"/>
        <v>386.5</v>
      </c>
      <c r="H56">
        <f t="shared" si="4"/>
        <v>106</v>
      </c>
      <c r="I56">
        <f t="shared" si="5"/>
        <v>106</v>
      </c>
      <c r="J56">
        <f t="shared" si="6"/>
        <v>106.4</v>
      </c>
      <c r="K56">
        <f t="shared" si="7"/>
        <v>106</v>
      </c>
      <c r="L56">
        <f t="shared" si="8"/>
        <v>106</v>
      </c>
      <c r="M56">
        <f t="shared" si="9"/>
        <v>106</v>
      </c>
      <c r="N56">
        <f t="shared" si="10"/>
        <v>0</v>
      </c>
      <c r="O56">
        <f t="shared" si="11"/>
        <v>0</v>
      </c>
      <c r="P56">
        <f t="shared" si="12"/>
        <v>334.5</v>
      </c>
      <c r="Q56">
        <f t="shared" si="13"/>
        <v>334.5</v>
      </c>
      <c r="T56">
        <f t="shared" si="14"/>
        <v>2970</v>
      </c>
      <c r="U56">
        <f t="shared" si="15"/>
        <v>935.75</v>
      </c>
      <c r="V56">
        <f t="shared" si="16"/>
        <v>330</v>
      </c>
      <c r="W56">
        <f t="shared" si="17"/>
        <v>330</v>
      </c>
      <c r="X56">
        <f t="shared" si="18"/>
        <v>104</v>
      </c>
      <c r="Y56">
        <f t="shared" si="19"/>
        <v>104</v>
      </c>
      <c r="Z56">
        <f t="shared" si="20"/>
        <v>108.4</v>
      </c>
      <c r="AA56">
        <f t="shared" si="21"/>
        <v>108</v>
      </c>
      <c r="AB56">
        <f t="shared" si="22"/>
        <v>106</v>
      </c>
      <c r="AC56">
        <f t="shared" si="23"/>
        <v>106</v>
      </c>
      <c r="AD56">
        <f t="shared" si="24"/>
        <v>0</v>
      </c>
      <c r="AE56">
        <f t="shared" si="25"/>
        <v>0</v>
      </c>
      <c r="AF56">
        <f t="shared" si="26"/>
        <v>334.5</v>
      </c>
      <c r="AG56">
        <f t="shared" si="27"/>
        <v>334.5</v>
      </c>
      <c r="AJ56">
        <f t="shared" si="28"/>
        <v>2640</v>
      </c>
      <c r="AK56">
        <f t="shared" si="29"/>
        <v>990.9</v>
      </c>
      <c r="AL56">
        <f t="shared" si="30"/>
        <v>276.2</v>
      </c>
      <c r="AM56">
        <f t="shared" si="31"/>
        <v>276.2</v>
      </c>
      <c r="AN56">
        <f t="shared" si="32"/>
        <v>106</v>
      </c>
      <c r="AO56">
        <f t="shared" si="33"/>
        <v>106</v>
      </c>
      <c r="AP56">
        <f t="shared" si="34"/>
        <v>106.4</v>
      </c>
      <c r="AQ56">
        <f t="shared" si="35"/>
        <v>106</v>
      </c>
      <c r="AR56">
        <f t="shared" si="36"/>
        <v>106</v>
      </c>
      <c r="AS56">
        <f t="shared" si="37"/>
        <v>106</v>
      </c>
      <c r="AT56">
        <f t="shared" si="38"/>
        <v>0</v>
      </c>
      <c r="AU56">
        <f t="shared" si="39"/>
        <v>0</v>
      </c>
      <c r="AV56">
        <f t="shared" si="40"/>
        <v>334.5</v>
      </c>
      <c r="AW56">
        <f t="shared" si="41"/>
        <v>334.5</v>
      </c>
    </row>
    <row r="57" spans="2:49" x14ac:dyDescent="0.2">
      <c r="B57">
        <v>53</v>
      </c>
      <c r="C57">
        <f t="shared" si="42"/>
        <v>10</v>
      </c>
      <c r="D57">
        <f t="shared" si="0"/>
        <v>3360</v>
      </c>
      <c r="E57">
        <f t="shared" si="1"/>
        <v>897.5</v>
      </c>
      <c r="F57">
        <f t="shared" si="2"/>
        <v>393.5</v>
      </c>
      <c r="G57">
        <f t="shared" si="3"/>
        <v>393.5</v>
      </c>
      <c r="H57">
        <f t="shared" si="4"/>
        <v>108</v>
      </c>
      <c r="I57">
        <f t="shared" si="5"/>
        <v>108</v>
      </c>
      <c r="J57">
        <f t="shared" si="6"/>
        <v>108.4</v>
      </c>
      <c r="K57">
        <f t="shared" si="7"/>
        <v>108</v>
      </c>
      <c r="L57">
        <f t="shared" si="8"/>
        <v>108</v>
      </c>
      <c r="M57">
        <f t="shared" si="9"/>
        <v>108</v>
      </c>
      <c r="N57">
        <f t="shared" si="10"/>
        <v>0</v>
      </c>
      <c r="O57">
        <f t="shared" si="11"/>
        <v>0</v>
      </c>
      <c r="P57">
        <f t="shared" si="12"/>
        <v>340.5</v>
      </c>
      <c r="Q57">
        <f t="shared" si="13"/>
        <v>340.5</v>
      </c>
      <c r="T57">
        <f t="shared" si="14"/>
        <v>3024</v>
      </c>
      <c r="U57">
        <f t="shared" si="15"/>
        <v>952.75</v>
      </c>
      <c r="V57">
        <f t="shared" si="16"/>
        <v>336</v>
      </c>
      <c r="W57">
        <f t="shared" si="17"/>
        <v>336</v>
      </c>
      <c r="X57">
        <f t="shared" si="18"/>
        <v>106</v>
      </c>
      <c r="Y57">
        <f t="shared" si="19"/>
        <v>106</v>
      </c>
      <c r="Z57">
        <f t="shared" si="20"/>
        <v>110.4</v>
      </c>
      <c r="AA57">
        <f t="shared" si="21"/>
        <v>110</v>
      </c>
      <c r="AB57">
        <f t="shared" si="22"/>
        <v>108</v>
      </c>
      <c r="AC57">
        <f t="shared" si="23"/>
        <v>108</v>
      </c>
      <c r="AD57">
        <f t="shared" si="24"/>
        <v>0</v>
      </c>
      <c r="AE57">
        <f t="shared" si="25"/>
        <v>0</v>
      </c>
      <c r="AF57">
        <f t="shared" si="26"/>
        <v>340.5</v>
      </c>
      <c r="AG57">
        <f t="shared" si="27"/>
        <v>340.5</v>
      </c>
      <c r="AJ57">
        <f t="shared" si="28"/>
        <v>2688</v>
      </c>
      <c r="AK57">
        <f t="shared" si="29"/>
        <v>1008.9</v>
      </c>
      <c r="AL57">
        <f t="shared" si="30"/>
        <v>281.2</v>
      </c>
      <c r="AM57">
        <f t="shared" si="31"/>
        <v>281.2</v>
      </c>
      <c r="AN57">
        <f t="shared" si="32"/>
        <v>108</v>
      </c>
      <c r="AO57">
        <f t="shared" si="33"/>
        <v>108</v>
      </c>
      <c r="AP57">
        <f t="shared" si="34"/>
        <v>108.4</v>
      </c>
      <c r="AQ57">
        <f t="shared" si="35"/>
        <v>108</v>
      </c>
      <c r="AR57">
        <f t="shared" si="36"/>
        <v>108</v>
      </c>
      <c r="AS57">
        <f t="shared" si="37"/>
        <v>108</v>
      </c>
      <c r="AT57">
        <f t="shared" si="38"/>
        <v>0</v>
      </c>
      <c r="AU57">
        <f t="shared" si="39"/>
        <v>0</v>
      </c>
      <c r="AV57">
        <f t="shared" si="40"/>
        <v>340.5</v>
      </c>
      <c r="AW57">
        <f t="shared" si="41"/>
        <v>340.5</v>
      </c>
    </row>
    <row r="58" spans="2:49" x14ac:dyDescent="0.2">
      <c r="B58">
        <v>54</v>
      </c>
      <c r="C58">
        <f t="shared" si="42"/>
        <v>10</v>
      </c>
      <c r="D58">
        <f t="shared" si="0"/>
        <v>3420</v>
      </c>
      <c r="E58">
        <f t="shared" si="1"/>
        <v>913.5</v>
      </c>
      <c r="F58">
        <f t="shared" si="2"/>
        <v>400.5</v>
      </c>
      <c r="G58">
        <f t="shared" si="3"/>
        <v>400.5</v>
      </c>
      <c r="H58">
        <f t="shared" si="4"/>
        <v>110</v>
      </c>
      <c r="I58">
        <f t="shared" si="5"/>
        <v>110</v>
      </c>
      <c r="J58">
        <f t="shared" si="6"/>
        <v>110.4</v>
      </c>
      <c r="K58">
        <f t="shared" si="7"/>
        <v>110</v>
      </c>
      <c r="L58">
        <f t="shared" si="8"/>
        <v>110</v>
      </c>
      <c r="M58">
        <f t="shared" si="9"/>
        <v>110</v>
      </c>
      <c r="N58">
        <f t="shared" si="10"/>
        <v>0</v>
      </c>
      <c r="O58">
        <f t="shared" si="11"/>
        <v>0</v>
      </c>
      <c r="P58">
        <f t="shared" si="12"/>
        <v>346.5</v>
      </c>
      <c r="Q58">
        <f t="shared" si="13"/>
        <v>346.5</v>
      </c>
      <c r="T58">
        <f t="shared" si="14"/>
        <v>3078</v>
      </c>
      <c r="U58">
        <f t="shared" si="15"/>
        <v>969.75</v>
      </c>
      <c r="V58">
        <f t="shared" si="16"/>
        <v>342</v>
      </c>
      <c r="W58">
        <f t="shared" si="17"/>
        <v>342</v>
      </c>
      <c r="X58">
        <f t="shared" si="18"/>
        <v>108</v>
      </c>
      <c r="Y58">
        <f t="shared" si="19"/>
        <v>108</v>
      </c>
      <c r="Z58">
        <f t="shared" si="20"/>
        <v>112.4</v>
      </c>
      <c r="AA58">
        <f t="shared" si="21"/>
        <v>112</v>
      </c>
      <c r="AB58">
        <f t="shared" si="22"/>
        <v>110</v>
      </c>
      <c r="AC58">
        <f t="shared" si="23"/>
        <v>110</v>
      </c>
      <c r="AD58">
        <f t="shared" si="24"/>
        <v>0</v>
      </c>
      <c r="AE58">
        <f t="shared" si="25"/>
        <v>0</v>
      </c>
      <c r="AF58">
        <f t="shared" si="26"/>
        <v>346.5</v>
      </c>
      <c r="AG58">
        <f t="shared" si="27"/>
        <v>346.5</v>
      </c>
      <c r="AJ58">
        <f t="shared" si="28"/>
        <v>2736</v>
      </c>
      <c r="AK58">
        <f t="shared" si="29"/>
        <v>1026.9000000000001</v>
      </c>
      <c r="AL58">
        <f t="shared" si="30"/>
        <v>286.2</v>
      </c>
      <c r="AM58">
        <f t="shared" si="31"/>
        <v>286.2</v>
      </c>
      <c r="AN58">
        <f t="shared" si="32"/>
        <v>110</v>
      </c>
      <c r="AO58">
        <f t="shared" si="33"/>
        <v>110</v>
      </c>
      <c r="AP58">
        <f t="shared" si="34"/>
        <v>110.4</v>
      </c>
      <c r="AQ58">
        <f t="shared" si="35"/>
        <v>110</v>
      </c>
      <c r="AR58">
        <f t="shared" si="36"/>
        <v>110</v>
      </c>
      <c r="AS58">
        <f t="shared" si="37"/>
        <v>110</v>
      </c>
      <c r="AT58">
        <f t="shared" si="38"/>
        <v>0</v>
      </c>
      <c r="AU58">
        <f t="shared" si="39"/>
        <v>0</v>
      </c>
      <c r="AV58">
        <f t="shared" si="40"/>
        <v>346.5</v>
      </c>
      <c r="AW58">
        <f t="shared" si="41"/>
        <v>346.5</v>
      </c>
    </row>
    <row r="59" spans="2:49" x14ac:dyDescent="0.2">
      <c r="B59">
        <v>55</v>
      </c>
      <c r="C59">
        <f t="shared" si="42"/>
        <v>11</v>
      </c>
      <c r="D59">
        <f t="shared" si="0"/>
        <v>3500.16</v>
      </c>
      <c r="E59">
        <f t="shared" si="1"/>
        <v>935.04</v>
      </c>
      <c r="F59">
        <f t="shared" si="2"/>
        <v>410.02</v>
      </c>
      <c r="G59">
        <f t="shared" si="3"/>
        <v>410.02</v>
      </c>
      <c r="H59">
        <f t="shared" si="4"/>
        <v>112.2</v>
      </c>
      <c r="I59">
        <f t="shared" si="5"/>
        <v>112.2</v>
      </c>
      <c r="J59">
        <f t="shared" si="6"/>
        <v>112.64</v>
      </c>
      <c r="K59">
        <f t="shared" si="7"/>
        <v>112.2</v>
      </c>
      <c r="L59">
        <f t="shared" si="8"/>
        <v>112.2</v>
      </c>
      <c r="M59">
        <f t="shared" si="9"/>
        <v>112.2</v>
      </c>
      <c r="N59">
        <f t="shared" si="10"/>
        <v>0</v>
      </c>
      <c r="O59">
        <f t="shared" si="11"/>
        <v>0</v>
      </c>
      <c r="P59">
        <f t="shared" si="12"/>
        <v>355.02</v>
      </c>
      <c r="Q59">
        <f t="shared" si="13"/>
        <v>355.02</v>
      </c>
      <c r="T59">
        <f t="shared" si="14"/>
        <v>3150.14</v>
      </c>
      <c r="U59">
        <f t="shared" si="15"/>
        <v>992.55</v>
      </c>
      <c r="V59">
        <f t="shared" si="16"/>
        <v>350.02</v>
      </c>
      <c r="W59">
        <f t="shared" si="17"/>
        <v>350.02</v>
      </c>
      <c r="X59">
        <f t="shared" si="18"/>
        <v>110</v>
      </c>
      <c r="Y59">
        <f t="shared" si="19"/>
        <v>110</v>
      </c>
      <c r="Z59">
        <f t="shared" si="20"/>
        <v>114.84</v>
      </c>
      <c r="AA59">
        <f t="shared" si="21"/>
        <v>114.4</v>
      </c>
      <c r="AB59">
        <f t="shared" si="22"/>
        <v>112.2</v>
      </c>
      <c r="AC59">
        <f t="shared" si="23"/>
        <v>112.2</v>
      </c>
      <c r="AD59">
        <f t="shared" si="24"/>
        <v>0</v>
      </c>
      <c r="AE59">
        <f t="shared" si="25"/>
        <v>0</v>
      </c>
      <c r="AF59">
        <f t="shared" si="26"/>
        <v>355.02</v>
      </c>
      <c r="AG59">
        <f t="shared" si="27"/>
        <v>355.02</v>
      </c>
      <c r="AJ59">
        <f t="shared" si="28"/>
        <v>2800.13</v>
      </c>
      <c r="AK59">
        <f t="shared" si="29"/>
        <v>1051.05</v>
      </c>
      <c r="AL59">
        <f t="shared" si="30"/>
        <v>293.01</v>
      </c>
      <c r="AM59">
        <f t="shared" si="31"/>
        <v>293.01</v>
      </c>
      <c r="AN59">
        <f t="shared" si="32"/>
        <v>112.2</v>
      </c>
      <c r="AO59">
        <f t="shared" si="33"/>
        <v>112.2</v>
      </c>
      <c r="AP59">
        <f t="shared" si="34"/>
        <v>112.64</v>
      </c>
      <c r="AQ59">
        <f t="shared" si="35"/>
        <v>112.2</v>
      </c>
      <c r="AR59">
        <f t="shared" si="36"/>
        <v>112.2</v>
      </c>
      <c r="AS59">
        <f t="shared" si="37"/>
        <v>112.2</v>
      </c>
      <c r="AT59">
        <f t="shared" si="38"/>
        <v>0</v>
      </c>
      <c r="AU59">
        <f t="shared" si="39"/>
        <v>0</v>
      </c>
      <c r="AV59">
        <f t="shared" si="40"/>
        <v>355.02</v>
      </c>
      <c r="AW59">
        <f t="shared" si="41"/>
        <v>355.02</v>
      </c>
    </row>
    <row r="60" spans="2:49" x14ac:dyDescent="0.2">
      <c r="B60">
        <v>56</v>
      </c>
      <c r="C60">
        <f t="shared" si="42"/>
        <v>11</v>
      </c>
      <c r="D60">
        <f t="shared" si="0"/>
        <v>3560.16</v>
      </c>
      <c r="E60">
        <f t="shared" si="1"/>
        <v>951.04</v>
      </c>
      <c r="F60">
        <f t="shared" si="2"/>
        <v>417.02</v>
      </c>
      <c r="G60">
        <f t="shared" si="3"/>
        <v>417.02</v>
      </c>
      <c r="H60">
        <f t="shared" si="4"/>
        <v>114.2</v>
      </c>
      <c r="I60">
        <f t="shared" si="5"/>
        <v>114.2</v>
      </c>
      <c r="J60">
        <f t="shared" si="6"/>
        <v>114.64</v>
      </c>
      <c r="K60">
        <f t="shared" si="7"/>
        <v>114.2</v>
      </c>
      <c r="L60">
        <f t="shared" si="8"/>
        <v>114.2</v>
      </c>
      <c r="M60">
        <f t="shared" si="9"/>
        <v>114.2</v>
      </c>
      <c r="N60">
        <f t="shared" si="10"/>
        <v>0</v>
      </c>
      <c r="O60">
        <f t="shared" si="11"/>
        <v>0</v>
      </c>
      <c r="P60">
        <f t="shared" si="12"/>
        <v>361.02</v>
      </c>
      <c r="Q60">
        <f t="shared" si="13"/>
        <v>361.02</v>
      </c>
      <c r="T60">
        <f t="shared" si="14"/>
        <v>3204.14</v>
      </c>
      <c r="U60">
        <f t="shared" si="15"/>
        <v>1009.55</v>
      </c>
      <c r="V60">
        <f t="shared" si="16"/>
        <v>356.02</v>
      </c>
      <c r="W60">
        <f t="shared" si="17"/>
        <v>356.02</v>
      </c>
      <c r="X60">
        <f t="shared" si="18"/>
        <v>112</v>
      </c>
      <c r="Y60">
        <f t="shared" si="19"/>
        <v>112</v>
      </c>
      <c r="Z60">
        <f t="shared" si="20"/>
        <v>116.84</v>
      </c>
      <c r="AA60">
        <f t="shared" si="21"/>
        <v>116.4</v>
      </c>
      <c r="AB60">
        <f t="shared" si="22"/>
        <v>114.2</v>
      </c>
      <c r="AC60">
        <f t="shared" si="23"/>
        <v>114.2</v>
      </c>
      <c r="AD60">
        <f t="shared" si="24"/>
        <v>0</v>
      </c>
      <c r="AE60">
        <f t="shared" si="25"/>
        <v>0</v>
      </c>
      <c r="AF60">
        <f t="shared" si="26"/>
        <v>361.02</v>
      </c>
      <c r="AG60">
        <f t="shared" si="27"/>
        <v>361.02</v>
      </c>
      <c r="AJ60">
        <f t="shared" si="28"/>
        <v>2848.13</v>
      </c>
      <c r="AK60">
        <f t="shared" si="29"/>
        <v>1069.05</v>
      </c>
      <c r="AL60">
        <f t="shared" si="30"/>
        <v>298.01</v>
      </c>
      <c r="AM60">
        <f t="shared" si="31"/>
        <v>298.01</v>
      </c>
      <c r="AN60">
        <f t="shared" si="32"/>
        <v>114.2</v>
      </c>
      <c r="AO60">
        <f t="shared" si="33"/>
        <v>114.2</v>
      </c>
      <c r="AP60">
        <f t="shared" si="34"/>
        <v>114.64</v>
      </c>
      <c r="AQ60">
        <f t="shared" si="35"/>
        <v>114.2</v>
      </c>
      <c r="AR60">
        <f t="shared" si="36"/>
        <v>114.2</v>
      </c>
      <c r="AS60">
        <f t="shared" si="37"/>
        <v>114.2</v>
      </c>
      <c r="AT60">
        <f t="shared" si="38"/>
        <v>0</v>
      </c>
      <c r="AU60">
        <f t="shared" si="39"/>
        <v>0</v>
      </c>
      <c r="AV60">
        <f t="shared" si="40"/>
        <v>361.02</v>
      </c>
      <c r="AW60">
        <f t="shared" si="41"/>
        <v>361.02</v>
      </c>
    </row>
    <row r="61" spans="2:49" x14ac:dyDescent="0.2">
      <c r="B61">
        <v>57</v>
      </c>
      <c r="C61">
        <f t="shared" si="42"/>
        <v>11</v>
      </c>
      <c r="D61">
        <f t="shared" si="0"/>
        <v>3620.16</v>
      </c>
      <c r="E61">
        <f t="shared" si="1"/>
        <v>967.04</v>
      </c>
      <c r="F61">
        <f t="shared" si="2"/>
        <v>424.02</v>
      </c>
      <c r="G61">
        <f t="shared" si="3"/>
        <v>424.02</v>
      </c>
      <c r="H61">
        <f t="shared" si="4"/>
        <v>116.2</v>
      </c>
      <c r="I61">
        <f t="shared" si="5"/>
        <v>116.2</v>
      </c>
      <c r="J61">
        <f t="shared" si="6"/>
        <v>116.64</v>
      </c>
      <c r="K61">
        <f t="shared" si="7"/>
        <v>116.2</v>
      </c>
      <c r="L61">
        <f t="shared" si="8"/>
        <v>116.2</v>
      </c>
      <c r="M61">
        <f t="shared" si="9"/>
        <v>116.2</v>
      </c>
      <c r="N61">
        <f t="shared" si="10"/>
        <v>0</v>
      </c>
      <c r="O61">
        <f t="shared" si="11"/>
        <v>0</v>
      </c>
      <c r="P61">
        <f t="shared" si="12"/>
        <v>367.02</v>
      </c>
      <c r="Q61">
        <f t="shared" si="13"/>
        <v>367.02</v>
      </c>
      <c r="T61">
        <f t="shared" si="14"/>
        <v>3258.14</v>
      </c>
      <c r="U61">
        <f t="shared" si="15"/>
        <v>1026.55</v>
      </c>
      <c r="V61">
        <f t="shared" si="16"/>
        <v>362.02</v>
      </c>
      <c r="W61">
        <f t="shared" si="17"/>
        <v>362.02</v>
      </c>
      <c r="X61">
        <f t="shared" si="18"/>
        <v>114</v>
      </c>
      <c r="Y61">
        <f t="shared" si="19"/>
        <v>114</v>
      </c>
      <c r="Z61">
        <f t="shared" si="20"/>
        <v>118.84</v>
      </c>
      <c r="AA61">
        <f t="shared" si="21"/>
        <v>118.4</v>
      </c>
      <c r="AB61">
        <f t="shared" si="22"/>
        <v>116.2</v>
      </c>
      <c r="AC61">
        <f t="shared" si="23"/>
        <v>116.2</v>
      </c>
      <c r="AD61">
        <f t="shared" si="24"/>
        <v>0</v>
      </c>
      <c r="AE61">
        <f t="shared" si="25"/>
        <v>0</v>
      </c>
      <c r="AF61">
        <f t="shared" si="26"/>
        <v>367.02</v>
      </c>
      <c r="AG61">
        <f t="shared" si="27"/>
        <v>367.02</v>
      </c>
      <c r="AJ61">
        <f t="shared" si="28"/>
        <v>2896.13</v>
      </c>
      <c r="AK61">
        <f t="shared" si="29"/>
        <v>1087.05</v>
      </c>
      <c r="AL61">
        <f t="shared" si="30"/>
        <v>303.01</v>
      </c>
      <c r="AM61">
        <f t="shared" si="31"/>
        <v>303.01</v>
      </c>
      <c r="AN61">
        <f t="shared" si="32"/>
        <v>116.2</v>
      </c>
      <c r="AO61">
        <f t="shared" si="33"/>
        <v>116.2</v>
      </c>
      <c r="AP61">
        <f t="shared" si="34"/>
        <v>116.64</v>
      </c>
      <c r="AQ61">
        <f t="shared" si="35"/>
        <v>116.2</v>
      </c>
      <c r="AR61">
        <f t="shared" si="36"/>
        <v>116.2</v>
      </c>
      <c r="AS61">
        <f t="shared" si="37"/>
        <v>116.2</v>
      </c>
      <c r="AT61">
        <f t="shared" si="38"/>
        <v>0</v>
      </c>
      <c r="AU61">
        <f t="shared" si="39"/>
        <v>0</v>
      </c>
      <c r="AV61">
        <f t="shared" si="40"/>
        <v>367.02</v>
      </c>
      <c r="AW61">
        <f t="shared" si="41"/>
        <v>367.02</v>
      </c>
    </row>
    <row r="62" spans="2:49" x14ac:dyDescent="0.2">
      <c r="B62">
        <v>58</v>
      </c>
      <c r="C62">
        <f t="shared" si="42"/>
        <v>11</v>
      </c>
      <c r="D62">
        <f t="shared" si="0"/>
        <v>3680.16</v>
      </c>
      <c r="E62">
        <f t="shared" si="1"/>
        <v>983.04</v>
      </c>
      <c r="F62">
        <f t="shared" si="2"/>
        <v>431.02</v>
      </c>
      <c r="G62">
        <f t="shared" si="3"/>
        <v>431.02</v>
      </c>
      <c r="H62">
        <f t="shared" si="4"/>
        <v>118.2</v>
      </c>
      <c r="I62">
        <f t="shared" si="5"/>
        <v>118.2</v>
      </c>
      <c r="J62">
        <f t="shared" si="6"/>
        <v>118.64</v>
      </c>
      <c r="K62">
        <f t="shared" si="7"/>
        <v>118.2</v>
      </c>
      <c r="L62">
        <f t="shared" si="8"/>
        <v>118.2</v>
      </c>
      <c r="M62">
        <f t="shared" si="9"/>
        <v>118.2</v>
      </c>
      <c r="N62">
        <f t="shared" si="10"/>
        <v>0</v>
      </c>
      <c r="O62">
        <f t="shared" si="11"/>
        <v>0</v>
      </c>
      <c r="P62">
        <f t="shared" si="12"/>
        <v>373.02</v>
      </c>
      <c r="Q62">
        <f t="shared" si="13"/>
        <v>373.02</v>
      </c>
      <c r="T62">
        <f t="shared" si="14"/>
        <v>3312.14</v>
      </c>
      <c r="U62">
        <f t="shared" si="15"/>
        <v>1043.55</v>
      </c>
      <c r="V62">
        <f t="shared" si="16"/>
        <v>368.02</v>
      </c>
      <c r="W62">
        <f t="shared" si="17"/>
        <v>368.02</v>
      </c>
      <c r="X62">
        <f t="shared" si="18"/>
        <v>116</v>
      </c>
      <c r="Y62">
        <f t="shared" si="19"/>
        <v>116</v>
      </c>
      <c r="Z62">
        <f t="shared" si="20"/>
        <v>120.84</v>
      </c>
      <c r="AA62">
        <f t="shared" si="21"/>
        <v>120.4</v>
      </c>
      <c r="AB62">
        <f t="shared" si="22"/>
        <v>118.2</v>
      </c>
      <c r="AC62">
        <f t="shared" si="23"/>
        <v>118.2</v>
      </c>
      <c r="AD62">
        <f t="shared" si="24"/>
        <v>0</v>
      </c>
      <c r="AE62">
        <f t="shared" si="25"/>
        <v>0</v>
      </c>
      <c r="AF62">
        <f t="shared" si="26"/>
        <v>373.02</v>
      </c>
      <c r="AG62">
        <f t="shared" si="27"/>
        <v>373.02</v>
      </c>
      <c r="AJ62">
        <f t="shared" si="28"/>
        <v>2944.13</v>
      </c>
      <c r="AK62">
        <f t="shared" si="29"/>
        <v>1105.05</v>
      </c>
      <c r="AL62">
        <f t="shared" si="30"/>
        <v>308.01</v>
      </c>
      <c r="AM62">
        <f t="shared" si="31"/>
        <v>308.01</v>
      </c>
      <c r="AN62">
        <f t="shared" si="32"/>
        <v>118.2</v>
      </c>
      <c r="AO62">
        <f t="shared" si="33"/>
        <v>118.2</v>
      </c>
      <c r="AP62">
        <f t="shared" si="34"/>
        <v>118.64</v>
      </c>
      <c r="AQ62">
        <f t="shared" si="35"/>
        <v>118.2</v>
      </c>
      <c r="AR62">
        <f t="shared" si="36"/>
        <v>118.2</v>
      </c>
      <c r="AS62">
        <f t="shared" si="37"/>
        <v>118.2</v>
      </c>
      <c r="AT62">
        <f t="shared" si="38"/>
        <v>0</v>
      </c>
      <c r="AU62">
        <f t="shared" si="39"/>
        <v>0</v>
      </c>
      <c r="AV62">
        <f t="shared" si="40"/>
        <v>373.02</v>
      </c>
      <c r="AW62">
        <f t="shared" si="41"/>
        <v>373.02</v>
      </c>
    </row>
    <row r="63" spans="2:49" x14ac:dyDescent="0.2">
      <c r="B63">
        <v>59</v>
      </c>
      <c r="C63">
        <f t="shared" si="42"/>
        <v>11</v>
      </c>
      <c r="D63">
        <f t="shared" si="0"/>
        <v>3740.16</v>
      </c>
      <c r="E63">
        <f t="shared" si="1"/>
        <v>999.04</v>
      </c>
      <c r="F63">
        <f t="shared" si="2"/>
        <v>438.02</v>
      </c>
      <c r="G63">
        <f t="shared" si="3"/>
        <v>438.02</v>
      </c>
      <c r="H63">
        <f t="shared" si="4"/>
        <v>120.2</v>
      </c>
      <c r="I63">
        <f t="shared" si="5"/>
        <v>120.2</v>
      </c>
      <c r="J63">
        <f t="shared" si="6"/>
        <v>120.64</v>
      </c>
      <c r="K63">
        <f t="shared" si="7"/>
        <v>120.2</v>
      </c>
      <c r="L63">
        <f t="shared" si="8"/>
        <v>120.2</v>
      </c>
      <c r="M63">
        <f t="shared" si="9"/>
        <v>120.2</v>
      </c>
      <c r="N63">
        <f t="shared" si="10"/>
        <v>0</v>
      </c>
      <c r="O63">
        <f t="shared" si="11"/>
        <v>0</v>
      </c>
      <c r="P63">
        <f t="shared" si="12"/>
        <v>379.02</v>
      </c>
      <c r="Q63">
        <f t="shared" si="13"/>
        <v>379.02</v>
      </c>
      <c r="T63">
        <f t="shared" si="14"/>
        <v>3366.14</v>
      </c>
      <c r="U63">
        <f t="shared" si="15"/>
        <v>1060.55</v>
      </c>
      <c r="V63">
        <f t="shared" si="16"/>
        <v>374.02</v>
      </c>
      <c r="W63">
        <f t="shared" si="17"/>
        <v>374.02</v>
      </c>
      <c r="X63">
        <f t="shared" si="18"/>
        <v>118</v>
      </c>
      <c r="Y63">
        <f t="shared" si="19"/>
        <v>118</v>
      </c>
      <c r="Z63">
        <f t="shared" si="20"/>
        <v>122.84</v>
      </c>
      <c r="AA63">
        <f t="shared" si="21"/>
        <v>122.4</v>
      </c>
      <c r="AB63">
        <f t="shared" si="22"/>
        <v>120.2</v>
      </c>
      <c r="AC63">
        <f t="shared" si="23"/>
        <v>120.2</v>
      </c>
      <c r="AD63">
        <f t="shared" si="24"/>
        <v>0</v>
      </c>
      <c r="AE63">
        <f t="shared" si="25"/>
        <v>0</v>
      </c>
      <c r="AF63">
        <f t="shared" si="26"/>
        <v>379.02</v>
      </c>
      <c r="AG63">
        <f t="shared" si="27"/>
        <v>379.02</v>
      </c>
      <c r="AJ63">
        <f t="shared" si="28"/>
        <v>2992.13</v>
      </c>
      <c r="AK63">
        <f t="shared" si="29"/>
        <v>1123.05</v>
      </c>
      <c r="AL63">
        <f t="shared" si="30"/>
        <v>313.01</v>
      </c>
      <c r="AM63">
        <f t="shared" si="31"/>
        <v>313.01</v>
      </c>
      <c r="AN63">
        <f t="shared" si="32"/>
        <v>120.2</v>
      </c>
      <c r="AO63">
        <f t="shared" si="33"/>
        <v>120.2</v>
      </c>
      <c r="AP63">
        <f t="shared" si="34"/>
        <v>120.64</v>
      </c>
      <c r="AQ63">
        <f t="shared" si="35"/>
        <v>120.2</v>
      </c>
      <c r="AR63">
        <f t="shared" si="36"/>
        <v>120.2</v>
      </c>
      <c r="AS63">
        <f t="shared" si="37"/>
        <v>120.2</v>
      </c>
      <c r="AT63">
        <f t="shared" si="38"/>
        <v>0</v>
      </c>
      <c r="AU63">
        <f t="shared" si="39"/>
        <v>0</v>
      </c>
      <c r="AV63">
        <f t="shared" si="40"/>
        <v>379.02</v>
      </c>
      <c r="AW63">
        <f t="shared" si="41"/>
        <v>379.02</v>
      </c>
    </row>
    <row r="64" spans="2:49" x14ac:dyDescent="0.2">
      <c r="B64">
        <v>60</v>
      </c>
      <c r="C64">
        <f t="shared" si="42"/>
        <v>12</v>
      </c>
      <c r="D64">
        <f t="shared" si="0"/>
        <v>3820.32</v>
      </c>
      <c r="E64">
        <f t="shared" si="1"/>
        <v>1020.59</v>
      </c>
      <c r="F64">
        <f t="shared" si="2"/>
        <v>447.54</v>
      </c>
      <c r="G64">
        <f t="shared" si="3"/>
        <v>447.54</v>
      </c>
      <c r="H64">
        <f t="shared" si="4"/>
        <v>122.4</v>
      </c>
      <c r="I64">
        <f t="shared" si="5"/>
        <v>122.4</v>
      </c>
      <c r="J64">
        <f t="shared" si="6"/>
        <v>122.88</v>
      </c>
      <c r="K64">
        <f t="shared" si="7"/>
        <v>122.4</v>
      </c>
      <c r="L64">
        <f t="shared" si="8"/>
        <v>122.4</v>
      </c>
      <c r="M64">
        <f t="shared" si="9"/>
        <v>122.4</v>
      </c>
      <c r="N64">
        <f t="shared" si="10"/>
        <v>0</v>
      </c>
      <c r="O64">
        <f t="shared" si="11"/>
        <v>0</v>
      </c>
      <c r="P64">
        <f t="shared" si="12"/>
        <v>387.54</v>
      </c>
      <c r="Q64">
        <f t="shared" si="13"/>
        <v>387.54</v>
      </c>
      <c r="T64">
        <f t="shared" si="14"/>
        <v>3438.29</v>
      </c>
      <c r="U64">
        <f t="shared" si="15"/>
        <v>1083.3399999999999</v>
      </c>
      <c r="V64">
        <f t="shared" si="16"/>
        <v>382.03</v>
      </c>
      <c r="W64">
        <f t="shared" si="17"/>
        <v>382.03</v>
      </c>
      <c r="X64">
        <f t="shared" si="18"/>
        <v>120</v>
      </c>
      <c r="Y64">
        <f t="shared" si="19"/>
        <v>120</v>
      </c>
      <c r="Z64">
        <f t="shared" si="20"/>
        <v>125.28</v>
      </c>
      <c r="AA64">
        <f t="shared" si="21"/>
        <v>124.8</v>
      </c>
      <c r="AB64">
        <f t="shared" si="22"/>
        <v>122.4</v>
      </c>
      <c r="AC64">
        <f t="shared" si="23"/>
        <v>122.4</v>
      </c>
      <c r="AD64">
        <f t="shared" si="24"/>
        <v>0</v>
      </c>
      <c r="AE64">
        <f t="shared" si="25"/>
        <v>0</v>
      </c>
      <c r="AF64">
        <f t="shared" si="26"/>
        <v>387.54</v>
      </c>
      <c r="AG64">
        <f t="shared" si="27"/>
        <v>387.54</v>
      </c>
      <c r="AJ64">
        <f t="shared" si="28"/>
        <v>3056.26</v>
      </c>
      <c r="AK64">
        <f t="shared" si="29"/>
        <v>1147.2</v>
      </c>
      <c r="AL64">
        <f t="shared" si="30"/>
        <v>319.83</v>
      </c>
      <c r="AM64">
        <f t="shared" si="31"/>
        <v>319.83</v>
      </c>
      <c r="AN64">
        <f t="shared" si="32"/>
        <v>122.4</v>
      </c>
      <c r="AO64">
        <f t="shared" si="33"/>
        <v>122.4</v>
      </c>
      <c r="AP64">
        <f t="shared" si="34"/>
        <v>122.88</v>
      </c>
      <c r="AQ64">
        <f t="shared" si="35"/>
        <v>122.4</v>
      </c>
      <c r="AR64">
        <f t="shared" si="36"/>
        <v>122.4</v>
      </c>
      <c r="AS64">
        <f t="shared" si="37"/>
        <v>122.4</v>
      </c>
      <c r="AT64">
        <f t="shared" si="38"/>
        <v>0</v>
      </c>
      <c r="AU64">
        <f t="shared" si="39"/>
        <v>0</v>
      </c>
      <c r="AV64">
        <f t="shared" si="40"/>
        <v>387.54</v>
      </c>
      <c r="AW64">
        <f t="shared" si="41"/>
        <v>387.54</v>
      </c>
    </row>
    <row r="65" spans="2:49" x14ac:dyDescent="0.2">
      <c r="B65">
        <v>61</v>
      </c>
      <c r="C65">
        <f t="shared" si="42"/>
        <v>12</v>
      </c>
      <c r="D65">
        <f t="shared" si="0"/>
        <v>3880.32</v>
      </c>
      <c r="E65">
        <f t="shared" si="1"/>
        <v>1036.5899999999999</v>
      </c>
      <c r="F65">
        <f t="shared" si="2"/>
        <v>454.54</v>
      </c>
      <c r="G65">
        <f t="shared" si="3"/>
        <v>454.54</v>
      </c>
      <c r="H65">
        <f t="shared" si="4"/>
        <v>124.4</v>
      </c>
      <c r="I65">
        <f t="shared" si="5"/>
        <v>124.4</v>
      </c>
      <c r="J65">
        <f t="shared" si="6"/>
        <v>124.88</v>
      </c>
      <c r="K65">
        <f t="shared" si="7"/>
        <v>124.4</v>
      </c>
      <c r="L65">
        <f t="shared" si="8"/>
        <v>124.4</v>
      </c>
      <c r="M65">
        <f t="shared" si="9"/>
        <v>124.4</v>
      </c>
      <c r="N65">
        <f t="shared" si="10"/>
        <v>0</v>
      </c>
      <c r="O65">
        <f t="shared" si="11"/>
        <v>0</v>
      </c>
      <c r="P65">
        <f t="shared" si="12"/>
        <v>393.54</v>
      </c>
      <c r="Q65">
        <f t="shared" si="13"/>
        <v>393.54</v>
      </c>
      <c r="T65">
        <f t="shared" si="14"/>
        <v>3492.29</v>
      </c>
      <c r="U65">
        <f t="shared" si="15"/>
        <v>1100.3399999999999</v>
      </c>
      <c r="V65">
        <f t="shared" si="16"/>
        <v>388.03</v>
      </c>
      <c r="W65">
        <f t="shared" si="17"/>
        <v>388.03</v>
      </c>
      <c r="X65">
        <f t="shared" si="18"/>
        <v>122</v>
      </c>
      <c r="Y65">
        <f t="shared" si="19"/>
        <v>122</v>
      </c>
      <c r="Z65">
        <f t="shared" si="20"/>
        <v>127.28</v>
      </c>
      <c r="AA65">
        <f t="shared" si="21"/>
        <v>126.8</v>
      </c>
      <c r="AB65">
        <f t="shared" si="22"/>
        <v>124.4</v>
      </c>
      <c r="AC65">
        <f t="shared" si="23"/>
        <v>124.4</v>
      </c>
      <c r="AD65">
        <f t="shared" si="24"/>
        <v>0</v>
      </c>
      <c r="AE65">
        <f t="shared" si="25"/>
        <v>0</v>
      </c>
      <c r="AF65">
        <f t="shared" si="26"/>
        <v>393.54</v>
      </c>
      <c r="AG65">
        <f t="shared" si="27"/>
        <v>393.54</v>
      </c>
      <c r="AJ65">
        <f t="shared" si="28"/>
        <v>3104.26</v>
      </c>
      <c r="AK65">
        <f t="shared" si="29"/>
        <v>1165.2</v>
      </c>
      <c r="AL65">
        <f t="shared" si="30"/>
        <v>324.83</v>
      </c>
      <c r="AM65">
        <f t="shared" si="31"/>
        <v>324.83</v>
      </c>
      <c r="AN65">
        <f t="shared" si="32"/>
        <v>124.4</v>
      </c>
      <c r="AO65">
        <f t="shared" si="33"/>
        <v>124.4</v>
      </c>
      <c r="AP65">
        <f t="shared" si="34"/>
        <v>124.88</v>
      </c>
      <c r="AQ65">
        <f t="shared" si="35"/>
        <v>124.4</v>
      </c>
      <c r="AR65">
        <f t="shared" si="36"/>
        <v>124.4</v>
      </c>
      <c r="AS65">
        <f t="shared" si="37"/>
        <v>124.4</v>
      </c>
      <c r="AT65">
        <f t="shared" si="38"/>
        <v>0</v>
      </c>
      <c r="AU65">
        <f t="shared" si="39"/>
        <v>0</v>
      </c>
      <c r="AV65">
        <f t="shared" si="40"/>
        <v>393.54</v>
      </c>
      <c r="AW65">
        <f t="shared" si="41"/>
        <v>393.54</v>
      </c>
    </row>
    <row r="66" spans="2:49" x14ac:dyDescent="0.2">
      <c r="B66">
        <v>62</v>
      </c>
      <c r="C66">
        <f t="shared" si="42"/>
        <v>12</v>
      </c>
      <c r="D66">
        <f t="shared" si="0"/>
        <v>3940.32</v>
      </c>
      <c r="E66">
        <f t="shared" si="1"/>
        <v>1052.5899999999999</v>
      </c>
      <c r="F66">
        <f t="shared" si="2"/>
        <v>461.54</v>
      </c>
      <c r="G66">
        <f t="shared" si="3"/>
        <v>461.54</v>
      </c>
      <c r="H66">
        <f t="shared" si="4"/>
        <v>126.4</v>
      </c>
      <c r="I66">
        <f t="shared" si="5"/>
        <v>126.4</v>
      </c>
      <c r="J66">
        <f t="shared" si="6"/>
        <v>126.88</v>
      </c>
      <c r="K66">
        <f t="shared" si="7"/>
        <v>126.4</v>
      </c>
      <c r="L66">
        <f t="shared" si="8"/>
        <v>126.4</v>
      </c>
      <c r="M66">
        <f t="shared" si="9"/>
        <v>126.4</v>
      </c>
      <c r="N66">
        <f t="shared" si="10"/>
        <v>0</v>
      </c>
      <c r="O66">
        <f t="shared" si="11"/>
        <v>0</v>
      </c>
      <c r="P66">
        <f t="shared" si="12"/>
        <v>399.54</v>
      </c>
      <c r="Q66">
        <f t="shared" si="13"/>
        <v>399.54</v>
      </c>
      <c r="T66">
        <f t="shared" si="14"/>
        <v>3546.29</v>
      </c>
      <c r="U66">
        <f t="shared" si="15"/>
        <v>1117.3399999999999</v>
      </c>
      <c r="V66">
        <f t="shared" si="16"/>
        <v>394.03</v>
      </c>
      <c r="W66">
        <f t="shared" si="17"/>
        <v>394.03</v>
      </c>
      <c r="X66">
        <f t="shared" si="18"/>
        <v>124</v>
      </c>
      <c r="Y66">
        <f t="shared" si="19"/>
        <v>124</v>
      </c>
      <c r="Z66">
        <f t="shared" si="20"/>
        <v>129.28</v>
      </c>
      <c r="AA66">
        <f t="shared" si="21"/>
        <v>128.80000000000001</v>
      </c>
      <c r="AB66">
        <f t="shared" si="22"/>
        <v>126.4</v>
      </c>
      <c r="AC66">
        <f t="shared" si="23"/>
        <v>126.4</v>
      </c>
      <c r="AD66">
        <f t="shared" si="24"/>
        <v>0</v>
      </c>
      <c r="AE66">
        <f t="shared" si="25"/>
        <v>0</v>
      </c>
      <c r="AF66">
        <f t="shared" si="26"/>
        <v>399.54</v>
      </c>
      <c r="AG66">
        <f t="shared" si="27"/>
        <v>399.54</v>
      </c>
      <c r="AJ66">
        <f t="shared" si="28"/>
        <v>3152.26</v>
      </c>
      <c r="AK66">
        <f t="shared" si="29"/>
        <v>1183.2</v>
      </c>
      <c r="AL66">
        <f t="shared" si="30"/>
        <v>329.83</v>
      </c>
      <c r="AM66">
        <f t="shared" si="31"/>
        <v>329.83</v>
      </c>
      <c r="AN66">
        <f t="shared" si="32"/>
        <v>126.4</v>
      </c>
      <c r="AO66">
        <f t="shared" si="33"/>
        <v>126.4</v>
      </c>
      <c r="AP66">
        <f t="shared" si="34"/>
        <v>126.88</v>
      </c>
      <c r="AQ66">
        <f t="shared" si="35"/>
        <v>126.4</v>
      </c>
      <c r="AR66">
        <f t="shared" si="36"/>
        <v>126.4</v>
      </c>
      <c r="AS66">
        <f t="shared" si="37"/>
        <v>126.4</v>
      </c>
      <c r="AT66">
        <f t="shared" si="38"/>
        <v>0</v>
      </c>
      <c r="AU66">
        <f t="shared" si="39"/>
        <v>0</v>
      </c>
      <c r="AV66">
        <f t="shared" si="40"/>
        <v>399.54</v>
      </c>
      <c r="AW66">
        <f t="shared" si="41"/>
        <v>399.54</v>
      </c>
    </row>
    <row r="67" spans="2:49" x14ac:dyDescent="0.2">
      <c r="B67">
        <v>63</v>
      </c>
      <c r="C67">
        <f t="shared" si="42"/>
        <v>12</v>
      </c>
      <c r="D67">
        <f t="shared" si="0"/>
        <v>4000.32</v>
      </c>
      <c r="E67">
        <f t="shared" si="1"/>
        <v>1068.5899999999999</v>
      </c>
      <c r="F67">
        <f t="shared" si="2"/>
        <v>468.54</v>
      </c>
      <c r="G67">
        <f t="shared" si="3"/>
        <v>468.54</v>
      </c>
      <c r="H67">
        <f t="shared" si="4"/>
        <v>128.4</v>
      </c>
      <c r="I67">
        <f t="shared" si="5"/>
        <v>128.4</v>
      </c>
      <c r="J67">
        <f t="shared" si="6"/>
        <v>128.88</v>
      </c>
      <c r="K67">
        <f t="shared" si="7"/>
        <v>128.4</v>
      </c>
      <c r="L67">
        <f t="shared" si="8"/>
        <v>128.4</v>
      </c>
      <c r="M67">
        <f t="shared" si="9"/>
        <v>128.4</v>
      </c>
      <c r="N67">
        <f t="shared" si="10"/>
        <v>0</v>
      </c>
      <c r="O67">
        <f t="shared" si="11"/>
        <v>0</v>
      </c>
      <c r="P67">
        <f t="shared" si="12"/>
        <v>405.54</v>
      </c>
      <c r="Q67">
        <f t="shared" si="13"/>
        <v>405.54</v>
      </c>
      <c r="T67">
        <f t="shared" si="14"/>
        <v>3600.29</v>
      </c>
      <c r="U67">
        <f t="shared" si="15"/>
        <v>1134.3399999999999</v>
      </c>
      <c r="V67">
        <f t="shared" si="16"/>
        <v>400.03</v>
      </c>
      <c r="W67">
        <f t="shared" si="17"/>
        <v>400.03</v>
      </c>
      <c r="X67">
        <f t="shared" si="18"/>
        <v>126</v>
      </c>
      <c r="Y67">
        <f t="shared" si="19"/>
        <v>126</v>
      </c>
      <c r="Z67">
        <f t="shared" si="20"/>
        <v>131.28</v>
      </c>
      <c r="AA67">
        <f t="shared" si="21"/>
        <v>130.80000000000001</v>
      </c>
      <c r="AB67">
        <f t="shared" si="22"/>
        <v>128.4</v>
      </c>
      <c r="AC67">
        <f t="shared" si="23"/>
        <v>128.4</v>
      </c>
      <c r="AD67">
        <f t="shared" si="24"/>
        <v>0</v>
      </c>
      <c r="AE67">
        <f t="shared" si="25"/>
        <v>0</v>
      </c>
      <c r="AF67">
        <f t="shared" si="26"/>
        <v>405.54</v>
      </c>
      <c r="AG67">
        <f t="shared" si="27"/>
        <v>405.54</v>
      </c>
      <c r="AJ67">
        <f t="shared" si="28"/>
        <v>3200.26</v>
      </c>
      <c r="AK67">
        <f t="shared" si="29"/>
        <v>1201.2</v>
      </c>
      <c r="AL67">
        <f t="shared" si="30"/>
        <v>334.83</v>
      </c>
      <c r="AM67">
        <f t="shared" si="31"/>
        <v>334.83</v>
      </c>
      <c r="AN67">
        <f t="shared" si="32"/>
        <v>128.4</v>
      </c>
      <c r="AO67">
        <f t="shared" si="33"/>
        <v>128.4</v>
      </c>
      <c r="AP67">
        <f t="shared" si="34"/>
        <v>128.88</v>
      </c>
      <c r="AQ67">
        <f t="shared" si="35"/>
        <v>128.4</v>
      </c>
      <c r="AR67">
        <f t="shared" si="36"/>
        <v>128.4</v>
      </c>
      <c r="AS67">
        <f t="shared" si="37"/>
        <v>128.4</v>
      </c>
      <c r="AT67">
        <f t="shared" si="38"/>
        <v>0</v>
      </c>
      <c r="AU67">
        <f t="shared" si="39"/>
        <v>0</v>
      </c>
      <c r="AV67">
        <f t="shared" si="40"/>
        <v>405.54</v>
      </c>
      <c r="AW67">
        <f t="shared" si="41"/>
        <v>405.54</v>
      </c>
    </row>
    <row r="68" spans="2:49" x14ac:dyDescent="0.2">
      <c r="B68">
        <v>64</v>
      </c>
      <c r="C68">
        <f t="shared" si="42"/>
        <v>12</v>
      </c>
      <c r="D68">
        <f t="shared" si="0"/>
        <v>4060.32</v>
      </c>
      <c r="E68">
        <f t="shared" si="1"/>
        <v>1084.5899999999999</v>
      </c>
      <c r="F68">
        <f t="shared" si="2"/>
        <v>475.54</v>
      </c>
      <c r="G68">
        <f t="shared" si="3"/>
        <v>475.54</v>
      </c>
      <c r="H68">
        <f t="shared" si="4"/>
        <v>130.4</v>
      </c>
      <c r="I68">
        <f t="shared" si="5"/>
        <v>130.4</v>
      </c>
      <c r="J68">
        <f t="shared" si="6"/>
        <v>130.88</v>
      </c>
      <c r="K68">
        <f t="shared" si="7"/>
        <v>130.4</v>
      </c>
      <c r="L68">
        <f t="shared" si="8"/>
        <v>130.4</v>
      </c>
      <c r="M68">
        <f t="shared" si="9"/>
        <v>130.4</v>
      </c>
      <c r="N68">
        <f t="shared" si="10"/>
        <v>0</v>
      </c>
      <c r="O68">
        <f t="shared" si="11"/>
        <v>0</v>
      </c>
      <c r="P68">
        <f t="shared" si="12"/>
        <v>411.54</v>
      </c>
      <c r="Q68">
        <f t="shared" si="13"/>
        <v>411.54</v>
      </c>
      <c r="T68">
        <f t="shared" si="14"/>
        <v>3654.29</v>
      </c>
      <c r="U68">
        <f t="shared" si="15"/>
        <v>1151.3399999999999</v>
      </c>
      <c r="V68">
        <f t="shared" si="16"/>
        <v>406.03</v>
      </c>
      <c r="W68">
        <f t="shared" si="17"/>
        <v>406.03</v>
      </c>
      <c r="X68">
        <f t="shared" si="18"/>
        <v>128</v>
      </c>
      <c r="Y68">
        <f t="shared" si="19"/>
        <v>128</v>
      </c>
      <c r="Z68">
        <f t="shared" si="20"/>
        <v>133.28</v>
      </c>
      <c r="AA68">
        <f t="shared" si="21"/>
        <v>132.80000000000001</v>
      </c>
      <c r="AB68">
        <f t="shared" si="22"/>
        <v>130.4</v>
      </c>
      <c r="AC68">
        <f t="shared" si="23"/>
        <v>130.4</v>
      </c>
      <c r="AD68">
        <f t="shared" si="24"/>
        <v>0</v>
      </c>
      <c r="AE68">
        <f t="shared" si="25"/>
        <v>0</v>
      </c>
      <c r="AF68">
        <f t="shared" si="26"/>
        <v>411.54</v>
      </c>
      <c r="AG68">
        <f t="shared" si="27"/>
        <v>411.54</v>
      </c>
      <c r="AJ68">
        <f t="shared" si="28"/>
        <v>3248.26</v>
      </c>
      <c r="AK68">
        <f t="shared" si="29"/>
        <v>1219.2</v>
      </c>
      <c r="AL68">
        <f t="shared" si="30"/>
        <v>339.83</v>
      </c>
      <c r="AM68">
        <f t="shared" si="31"/>
        <v>339.83</v>
      </c>
      <c r="AN68">
        <f t="shared" si="32"/>
        <v>130.4</v>
      </c>
      <c r="AO68">
        <f t="shared" si="33"/>
        <v>130.4</v>
      </c>
      <c r="AP68">
        <f t="shared" si="34"/>
        <v>130.88</v>
      </c>
      <c r="AQ68">
        <f t="shared" si="35"/>
        <v>130.4</v>
      </c>
      <c r="AR68">
        <f t="shared" si="36"/>
        <v>130.4</v>
      </c>
      <c r="AS68">
        <f t="shared" si="37"/>
        <v>130.4</v>
      </c>
      <c r="AT68">
        <f t="shared" si="38"/>
        <v>0</v>
      </c>
      <c r="AU68">
        <f t="shared" si="39"/>
        <v>0</v>
      </c>
      <c r="AV68">
        <f t="shared" si="40"/>
        <v>411.54</v>
      </c>
      <c r="AW68">
        <f t="shared" si="41"/>
        <v>411.54</v>
      </c>
    </row>
    <row r="69" spans="2:49" x14ac:dyDescent="0.2">
      <c r="B69">
        <v>65</v>
      </c>
      <c r="C69">
        <f t="shared" si="42"/>
        <v>13</v>
      </c>
      <c r="D69">
        <f t="shared" si="0"/>
        <v>4140.4799999999996</v>
      </c>
      <c r="E69">
        <f t="shared" si="1"/>
        <v>1106.1300000000001</v>
      </c>
      <c r="F69">
        <f t="shared" si="2"/>
        <v>485.06</v>
      </c>
      <c r="G69">
        <f t="shared" si="3"/>
        <v>485.06</v>
      </c>
      <c r="H69">
        <f t="shared" si="4"/>
        <v>132.6</v>
      </c>
      <c r="I69">
        <f t="shared" si="5"/>
        <v>132.6</v>
      </c>
      <c r="J69">
        <f t="shared" si="6"/>
        <v>133.12</v>
      </c>
      <c r="K69">
        <f t="shared" si="7"/>
        <v>132.6</v>
      </c>
      <c r="L69">
        <f t="shared" si="8"/>
        <v>132.6</v>
      </c>
      <c r="M69">
        <f t="shared" si="9"/>
        <v>132.6</v>
      </c>
      <c r="N69">
        <f t="shared" si="10"/>
        <v>0</v>
      </c>
      <c r="O69">
        <f t="shared" si="11"/>
        <v>0</v>
      </c>
      <c r="P69">
        <f t="shared" si="12"/>
        <v>420.06</v>
      </c>
      <c r="Q69">
        <f t="shared" si="13"/>
        <v>420.06</v>
      </c>
      <c r="T69">
        <f t="shared" si="14"/>
        <v>3726.43</v>
      </c>
      <c r="U69">
        <f t="shared" si="15"/>
        <v>1174.1400000000001</v>
      </c>
      <c r="V69">
        <f t="shared" si="16"/>
        <v>414.05</v>
      </c>
      <c r="W69">
        <f t="shared" si="17"/>
        <v>414.05</v>
      </c>
      <c r="X69">
        <f t="shared" si="18"/>
        <v>130</v>
      </c>
      <c r="Y69">
        <f t="shared" si="19"/>
        <v>130</v>
      </c>
      <c r="Z69">
        <f t="shared" si="20"/>
        <v>135.72</v>
      </c>
      <c r="AA69">
        <f t="shared" si="21"/>
        <v>135.19999999999999</v>
      </c>
      <c r="AB69">
        <f t="shared" si="22"/>
        <v>132.6</v>
      </c>
      <c r="AC69">
        <f t="shared" si="23"/>
        <v>132.6</v>
      </c>
      <c r="AD69">
        <f t="shared" si="24"/>
        <v>0</v>
      </c>
      <c r="AE69">
        <f t="shared" si="25"/>
        <v>0</v>
      </c>
      <c r="AF69">
        <f t="shared" si="26"/>
        <v>420.06</v>
      </c>
      <c r="AG69">
        <f t="shared" si="27"/>
        <v>420.06</v>
      </c>
      <c r="AJ69">
        <f t="shared" si="28"/>
        <v>3312.38</v>
      </c>
      <c r="AK69">
        <f t="shared" si="29"/>
        <v>1243.3499999999999</v>
      </c>
      <c r="AL69">
        <f t="shared" si="30"/>
        <v>346.64</v>
      </c>
      <c r="AM69">
        <f t="shared" si="31"/>
        <v>346.64</v>
      </c>
      <c r="AN69">
        <f t="shared" si="32"/>
        <v>132.6</v>
      </c>
      <c r="AO69">
        <f t="shared" si="33"/>
        <v>132.6</v>
      </c>
      <c r="AP69">
        <f t="shared" si="34"/>
        <v>133.12</v>
      </c>
      <c r="AQ69">
        <f t="shared" si="35"/>
        <v>132.6</v>
      </c>
      <c r="AR69">
        <f t="shared" si="36"/>
        <v>132.6</v>
      </c>
      <c r="AS69">
        <f t="shared" si="37"/>
        <v>132.6</v>
      </c>
      <c r="AT69">
        <f t="shared" si="38"/>
        <v>0</v>
      </c>
      <c r="AU69">
        <f t="shared" si="39"/>
        <v>0</v>
      </c>
      <c r="AV69">
        <f t="shared" si="40"/>
        <v>420.06</v>
      </c>
      <c r="AW69">
        <f t="shared" si="41"/>
        <v>420.06</v>
      </c>
    </row>
    <row r="70" spans="2:49" x14ac:dyDescent="0.2">
      <c r="B70">
        <v>66</v>
      </c>
      <c r="C70">
        <f t="shared" si="42"/>
        <v>13</v>
      </c>
      <c r="D70">
        <f t="shared" ref="D70:D133" si="43">VLOOKUP(C70,$B$191:$Q$217,3,0)+D$187*B70</f>
        <v>4200.4799999999996</v>
      </c>
      <c r="E70">
        <f t="shared" ref="E70:E133" si="44">VLOOKUP($C70,$B$191:$Q$217,4,0)+E$187*$B70</f>
        <v>1122.1300000000001</v>
      </c>
      <c r="F70">
        <f t="shared" ref="F70:F133" si="45">VLOOKUP($C70,$B$191:$Q$217,5,0)+F$187*$B70</f>
        <v>492.06</v>
      </c>
      <c r="G70">
        <f t="shared" ref="G70:G133" si="46">VLOOKUP($C70,$B$191:$Q$217,6,0)+G$187*$B70</f>
        <v>492.06</v>
      </c>
      <c r="H70">
        <f t="shared" ref="H70:H133" si="47">VLOOKUP($C70,$B$191:$Q$217,7,0)+H$187*$B70</f>
        <v>134.6</v>
      </c>
      <c r="I70">
        <f t="shared" ref="I70:I133" si="48">VLOOKUP($C70,$B$191:$Q$217,8,0)+I$187*$B70</f>
        <v>134.6</v>
      </c>
      <c r="J70">
        <f t="shared" ref="J70:J133" si="49">VLOOKUP($C70,$B$191:$Q$217,9,0)+J$187*$B70</f>
        <v>135.12</v>
      </c>
      <c r="K70">
        <f t="shared" ref="K70:K133" si="50">VLOOKUP($C70,$B$191:$Q$217,10,0)+K$187*$B70</f>
        <v>134.6</v>
      </c>
      <c r="L70">
        <f t="shared" ref="L70:L133" si="51">VLOOKUP($C70,$B$191:$Q$217,11,0)+L$187*$B70</f>
        <v>134.6</v>
      </c>
      <c r="M70">
        <f t="shared" ref="M70:M133" si="52">VLOOKUP($C70,$B$191:$Q$217,12,0)+M$187*$B70</f>
        <v>134.6</v>
      </c>
      <c r="N70">
        <f t="shared" ref="N70:N133" si="53">VLOOKUP($C70,$B$191:$Q$217,13,0)+N$187*$B70</f>
        <v>0</v>
      </c>
      <c r="O70">
        <f t="shared" ref="O70:O133" si="54">VLOOKUP($C70,$B$191:$Q$217,14,0)+O$187*$B70</f>
        <v>0</v>
      </c>
      <c r="P70">
        <f t="shared" ref="P70:P133" si="55">VLOOKUP($C70,$B$191:$Q$217,15,0)+P$187*$B70</f>
        <v>426.06</v>
      </c>
      <c r="Q70">
        <f t="shared" ref="Q70:Q133" si="56">VLOOKUP($C70,$B$191:$Q$217,16,0)+Q$187*$B70</f>
        <v>426.06</v>
      </c>
      <c r="T70">
        <f t="shared" ref="T70:T133" si="57">VLOOKUP($C70,$R$191:$AG$217,3,0)+T$187*$B70</f>
        <v>3780.43</v>
      </c>
      <c r="U70">
        <f t="shared" ref="U70:U133" si="58">VLOOKUP($C70,$R$191:$AG$217,4,0)+U$187*$B70</f>
        <v>1191.1400000000001</v>
      </c>
      <c r="V70">
        <f t="shared" ref="V70:V133" si="59">VLOOKUP($C70,$R$191:$AG$217,5,0)+V$187*$B70</f>
        <v>420.05</v>
      </c>
      <c r="W70">
        <f t="shared" ref="W70:W133" si="60">VLOOKUP($C70,$R$191:$AG$217,6,0)+W$187*$B70</f>
        <v>420.05</v>
      </c>
      <c r="X70">
        <f t="shared" ref="X70:X133" si="61">VLOOKUP($C70,$R$191:$AG$217,7,0)+X$187*$B70</f>
        <v>132</v>
      </c>
      <c r="Y70">
        <f t="shared" ref="Y70:Y133" si="62">VLOOKUP($C70,$R$191:$AG$217,8,0)+Y$187*$B70</f>
        <v>132</v>
      </c>
      <c r="Z70">
        <f t="shared" ref="Z70:Z133" si="63">VLOOKUP($C70,$R$191:$AG$217,9,0)+Z$187*$B70</f>
        <v>137.72</v>
      </c>
      <c r="AA70">
        <f t="shared" ref="AA70:AA133" si="64">VLOOKUP($C70,$R$191:$AG$217,10,0)+AA$187*$B70</f>
        <v>137.19999999999999</v>
      </c>
      <c r="AB70">
        <f t="shared" ref="AB70:AB133" si="65">VLOOKUP($C70,$R$191:$AG$217,11,0)+AB$187*$B70</f>
        <v>134.6</v>
      </c>
      <c r="AC70">
        <f t="shared" ref="AC70:AC133" si="66">VLOOKUP($C70,$R$191:$AG$217,12,0)+AC$187*$B70</f>
        <v>134.6</v>
      </c>
      <c r="AD70">
        <f t="shared" ref="AD70:AD133" si="67">VLOOKUP($C70,$R$191:$AG$217,13,0)+AD$187*$B70</f>
        <v>0</v>
      </c>
      <c r="AE70">
        <f t="shared" ref="AE70:AE133" si="68">VLOOKUP($C70,$R$191:$AG$217,14,0)+AE$187*$B70</f>
        <v>0</v>
      </c>
      <c r="AF70">
        <f t="shared" ref="AF70:AF133" si="69">VLOOKUP($C70,$R$191:$AG$217,15,0)+AF$187*$B70</f>
        <v>426.06</v>
      </c>
      <c r="AG70">
        <f t="shared" ref="AG70:AG133" si="70">VLOOKUP($C70,$R$191:$AG$217,16,0)+AG$187*$B70</f>
        <v>426.06</v>
      </c>
      <c r="AJ70">
        <f t="shared" ref="AJ70:AJ133" si="71">VLOOKUP($C70,$AH$191:$AW$217,3,0)+AJ$187*$B70</f>
        <v>3360.38</v>
      </c>
      <c r="AK70">
        <f t="shared" ref="AK70:AK133" si="72">VLOOKUP($C70,$AH$191:$AW$217,4,0)+AK$187*$B70</f>
        <v>1261.3499999999999</v>
      </c>
      <c r="AL70">
        <f t="shared" ref="AL70:AL133" si="73">VLOOKUP($C70,$AH$191:$AW$217,5,0)+AL$187*$B70</f>
        <v>351.64</v>
      </c>
      <c r="AM70">
        <f t="shared" ref="AM70:AM133" si="74">VLOOKUP($C70,$AH$191:$AW$217,6,0)+AM$187*$B70</f>
        <v>351.64</v>
      </c>
      <c r="AN70">
        <f t="shared" ref="AN70:AN133" si="75">VLOOKUP($C70,$AH$191:$AW$217,7,0)+AN$187*$B70</f>
        <v>134.6</v>
      </c>
      <c r="AO70">
        <f t="shared" ref="AO70:AO133" si="76">VLOOKUP($C70,$AH$191:$AW$217,8,0)+AO$187*$B70</f>
        <v>134.6</v>
      </c>
      <c r="AP70">
        <f t="shared" ref="AP70:AP133" si="77">VLOOKUP($C70,$AH$191:$AW$217,9,0)+AP$187*$B70</f>
        <v>135.12</v>
      </c>
      <c r="AQ70">
        <f t="shared" ref="AQ70:AQ133" si="78">VLOOKUP($C70,$AH$191:$AW$217,10,0)+AQ$187*$B70</f>
        <v>134.6</v>
      </c>
      <c r="AR70">
        <f t="shared" ref="AR70:AR133" si="79">VLOOKUP($C70,$AH$191:$AW$217,11,0)+AR$187*$B70</f>
        <v>134.6</v>
      </c>
      <c r="AS70">
        <f t="shared" ref="AS70:AS133" si="80">VLOOKUP($C70,$AH$191:$AW$217,12,0)+AS$187*$B70</f>
        <v>134.6</v>
      </c>
      <c r="AT70">
        <f t="shared" ref="AT70:AT133" si="81">VLOOKUP($C70,$AH$191:$AW$217,13,0)+AT$187*$B70</f>
        <v>0</v>
      </c>
      <c r="AU70">
        <f t="shared" ref="AU70:AU133" si="82">VLOOKUP($C70,$AH$191:$AW$217,14,0)+AU$187*$B70</f>
        <v>0</v>
      </c>
      <c r="AV70">
        <f t="shared" ref="AV70:AV133" si="83">VLOOKUP($C70,$AH$191:$AW$217,15,0)+AV$187*$B70</f>
        <v>426.06</v>
      </c>
      <c r="AW70">
        <f t="shared" ref="AW70:AW133" si="84">VLOOKUP($C70,$AH$191:$AW$217,16,0)+AW$187*$B70</f>
        <v>426.06</v>
      </c>
    </row>
    <row r="71" spans="2:49" x14ac:dyDescent="0.2">
      <c r="B71">
        <v>67</v>
      </c>
      <c r="C71">
        <f t="shared" ref="C71:C113" si="85">ROUNDDOWN(IF(B71&gt;110,(B71-110)/10+21,B71/5),0)</f>
        <v>13</v>
      </c>
      <c r="D71">
        <f t="shared" si="43"/>
        <v>4260.4799999999996</v>
      </c>
      <c r="E71">
        <f t="shared" si="44"/>
        <v>1138.1300000000001</v>
      </c>
      <c r="F71">
        <f t="shared" si="45"/>
        <v>499.06</v>
      </c>
      <c r="G71">
        <f t="shared" si="46"/>
        <v>499.06</v>
      </c>
      <c r="H71">
        <f t="shared" si="47"/>
        <v>136.6</v>
      </c>
      <c r="I71">
        <f t="shared" si="48"/>
        <v>136.6</v>
      </c>
      <c r="J71">
        <f t="shared" si="49"/>
        <v>137.12</v>
      </c>
      <c r="K71">
        <f t="shared" si="50"/>
        <v>136.6</v>
      </c>
      <c r="L71">
        <f t="shared" si="51"/>
        <v>136.6</v>
      </c>
      <c r="M71">
        <f t="shared" si="52"/>
        <v>136.6</v>
      </c>
      <c r="N71">
        <f t="shared" si="53"/>
        <v>0</v>
      </c>
      <c r="O71">
        <f t="shared" si="54"/>
        <v>0</v>
      </c>
      <c r="P71">
        <f t="shared" si="55"/>
        <v>432.06</v>
      </c>
      <c r="Q71">
        <f t="shared" si="56"/>
        <v>432.06</v>
      </c>
      <c r="T71">
        <f t="shared" si="57"/>
        <v>3834.43</v>
      </c>
      <c r="U71">
        <f t="shared" si="58"/>
        <v>1208.1400000000001</v>
      </c>
      <c r="V71">
        <f t="shared" si="59"/>
        <v>426.05</v>
      </c>
      <c r="W71">
        <f t="shared" si="60"/>
        <v>426.05</v>
      </c>
      <c r="X71">
        <f t="shared" si="61"/>
        <v>134</v>
      </c>
      <c r="Y71">
        <f t="shared" si="62"/>
        <v>134</v>
      </c>
      <c r="Z71">
        <f t="shared" si="63"/>
        <v>139.72</v>
      </c>
      <c r="AA71">
        <f t="shared" si="64"/>
        <v>139.19999999999999</v>
      </c>
      <c r="AB71">
        <f t="shared" si="65"/>
        <v>136.6</v>
      </c>
      <c r="AC71">
        <f t="shared" si="66"/>
        <v>136.6</v>
      </c>
      <c r="AD71">
        <f t="shared" si="67"/>
        <v>0</v>
      </c>
      <c r="AE71">
        <f t="shared" si="68"/>
        <v>0</v>
      </c>
      <c r="AF71">
        <f t="shared" si="69"/>
        <v>432.06</v>
      </c>
      <c r="AG71">
        <f t="shared" si="70"/>
        <v>432.06</v>
      </c>
      <c r="AJ71">
        <f t="shared" si="71"/>
        <v>3408.38</v>
      </c>
      <c r="AK71">
        <f t="shared" si="72"/>
        <v>1279.3499999999999</v>
      </c>
      <c r="AL71">
        <f t="shared" si="73"/>
        <v>356.64</v>
      </c>
      <c r="AM71">
        <f t="shared" si="74"/>
        <v>356.64</v>
      </c>
      <c r="AN71">
        <f t="shared" si="75"/>
        <v>136.6</v>
      </c>
      <c r="AO71">
        <f t="shared" si="76"/>
        <v>136.6</v>
      </c>
      <c r="AP71">
        <f t="shared" si="77"/>
        <v>137.12</v>
      </c>
      <c r="AQ71">
        <f t="shared" si="78"/>
        <v>136.6</v>
      </c>
      <c r="AR71">
        <f t="shared" si="79"/>
        <v>136.6</v>
      </c>
      <c r="AS71">
        <f t="shared" si="80"/>
        <v>136.6</v>
      </c>
      <c r="AT71">
        <f t="shared" si="81"/>
        <v>0</v>
      </c>
      <c r="AU71">
        <f t="shared" si="82"/>
        <v>0</v>
      </c>
      <c r="AV71">
        <f t="shared" si="83"/>
        <v>432.06</v>
      </c>
      <c r="AW71">
        <f t="shared" si="84"/>
        <v>432.06</v>
      </c>
    </row>
    <row r="72" spans="2:49" x14ac:dyDescent="0.2">
      <c r="B72">
        <v>68</v>
      </c>
      <c r="C72">
        <f t="shared" si="85"/>
        <v>13</v>
      </c>
      <c r="D72">
        <f t="shared" si="43"/>
        <v>4320.4799999999996</v>
      </c>
      <c r="E72">
        <f t="shared" si="44"/>
        <v>1154.1300000000001</v>
      </c>
      <c r="F72">
        <f t="shared" si="45"/>
        <v>506.06</v>
      </c>
      <c r="G72">
        <f t="shared" si="46"/>
        <v>506.06</v>
      </c>
      <c r="H72">
        <f t="shared" si="47"/>
        <v>138.6</v>
      </c>
      <c r="I72">
        <f t="shared" si="48"/>
        <v>138.6</v>
      </c>
      <c r="J72">
        <f t="shared" si="49"/>
        <v>139.12</v>
      </c>
      <c r="K72">
        <f t="shared" si="50"/>
        <v>138.6</v>
      </c>
      <c r="L72">
        <f t="shared" si="51"/>
        <v>138.6</v>
      </c>
      <c r="M72">
        <f t="shared" si="52"/>
        <v>138.6</v>
      </c>
      <c r="N72">
        <f t="shared" si="53"/>
        <v>0</v>
      </c>
      <c r="O72">
        <f t="shared" si="54"/>
        <v>0</v>
      </c>
      <c r="P72">
        <f t="shared" si="55"/>
        <v>438.06</v>
      </c>
      <c r="Q72">
        <f t="shared" si="56"/>
        <v>438.06</v>
      </c>
      <c r="T72">
        <f t="shared" si="57"/>
        <v>3888.43</v>
      </c>
      <c r="U72">
        <f t="shared" si="58"/>
        <v>1225.1400000000001</v>
      </c>
      <c r="V72">
        <f t="shared" si="59"/>
        <v>432.05</v>
      </c>
      <c r="W72">
        <f t="shared" si="60"/>
        <v>432.05</v>
      </c>
      <c r="X72">
        <f t="shared" si="61"/>
        <v>136</v>
      </c>
      <c r="Y72">
        <f t="shared" si="62"/>
        <v>136</v>
      </c>
      <c r="Z72">
        <f t="shared" si="63"/>
        <v>141.72</v>
      </c>
      <c r="AA72">
        <f t="shared" si="64"/>
        <v>141.19999999999999</v>
      </c>
      <c r="AB72">
        <f t="shared" si="65"/>
        <v>138.6</v>
      </c>
      <c r="AC72">
        <f t="shared" si="66"/>
        <v>138.6</v>
      </c>
      <c r="AD72">
        <f t="shared" si="67"/>
        <v>0</v>
      </c>
      <c r="AE72">
        <f t="shared" si="68"/>
        <v>0</v>
      </c>
      <c r="AF72">
        <f t="shared" si="69"/>
        <v>438.06</v>
      </c>
      <c r="AG72">
        <f t="shared" si="70"/>
        <v>438.06</v>
      </c>
      <c r="AJ72">
        <f t="shared" si="71"/>
        <v>3456.38</v>
      </c>
      <c r="AK72">
        <f t="shared" si="72"/>
        <v>1297.3499999999999</v>
      </c>
      <c r="AL72">
        <f t="shared" si="73"/>
        <v>361.64</v>
      </c>
      <c r="AM72">
        <f t="shared" si="74"/>
        <v>361.64</v>
      </c>
      <c r="AN72">
        <f t="shared" si="75"/>
        <v>138.6</v>
      </c>
      <c r="AO72">
        <f t="shared" si="76"/>
        <v>138.6</v>
      </c>
      <c r="AP72">
        <f t="shared" si="77"/>
        <v>139.12</v>
      </c>
      <c r="AQ72">
        <f t="shared" si="78"/>
        <v>138.6</v>
      </c>
      <c r="AR72">
        <f t="shared" si="79"/>
        <v>138.6</v>
      </c>
      <c r="AS72">
        <f t="shared" si="80"/>
        <v>138.6</v>
      </c>
      <c r="AT72">
        <f t="shared" si="81"/>
        <v>0</v>
      </c>
      <c r="AU72">
        <f t="shared" si="82"/>
        <v>0</v>
      </c>
      <c r="AV72">
        <f t="shared" si="83"/>
        <v>438.06</v>
      </c>
      <c r="AW72">
        <f t="shared" si="84"/>
        <v>438.06</v>
      </c>
    </row>
    <row r="73" spans="2:49" x14ac:dyDescent="0.2">
      <c r="B73">
        <v>69</v>
      </c>
      <c r="C73">
        <f t="shared" si="85"/>
        <v>13</v>
      </c>
      <c r="D73">
        <f t="shared" si="43"/>
        <v>4380.4799999999996</v>
      </c>
      <c r="E73">
        <f t="shared" si="44"/>
        <v>1170.1300000000001</v>
      </c>
      <c r="F73">
        <f t="shared" si="45"/>
        <v>513.05999999999995</v>
      </c>
      <c r="G73">
        <f t="shared" si="46"/>
        <v>513.05999999999995</v>
      </c>
      <c r="H73">
        <f t="shared" si="47"/>
        <v>140.6</v>
      </c>
      <c r="I73">
        <f t="shared" si="48"/>
        <v>140.6</v>
      </c>
      <c r="J73">
        <f t="shared" si="49"/>
        <v>141.12</v>
      </c>
      <c r="K73">
        <f t="shared" si="50"/>
        <v>140.6</v>
      </c>
      <c r="L73">
        <f t="shared" si="51"/>
        <v>140.6</v>
      </c>
      <c r="M73">
        <f t="shared" si="52"/>
        <v>140.6</v>
      </c>
      <c r="N73">
        <f t="shared" si="53"/>
        <v>0</v>
      </c>
      <c r="O73">
        <f t="shared" si="54"/>
        <v>0</v>
      </c>
      <c r="P73">
        <f t="shared" si="55"/>
        <v>444.06</v>
      </c>
      <c r="Q73">
        <f t="shared" si="56"/>
        <v>444.06</v>
      </c>
      <c r="T73">
        <f t="shared" si="57"/>
        <v>3942.43</v>
      </c>
      <c r="U73">
        <f t="shared" si="58"/>
        <v>1242.1400000000001</v>
      </c>
      <c r="V73">
        <f t="shared" si="59"/>
        <v>438.05</v>
      </c>
      <c r="W73">
        <f t="shared" si="60"/>
        <v>438.05</v>
      </c>
      <c r="X73">
        <f t="shared" si="61"/>
        <v>138</v>
      </c>
      <c r="Y73">
        <f t="shared" si="62"/>
        <v>138</v>
      </c>
      <c r="Z73">
        <f t="shared" si="63"/>
        <v>143.72</v>
      </c>
      <c r="AA73">
        <f t="shared" si="64"/>
        <v>143.19999999999999</v>
      </c>
      <c r="AB73">
        <f t="shared" si="65"/>
        <v>140.6</v>
      </c>
      <c r="AC73">
        <f t="shared" si="66"/>
        <v>140.6</v>
      </c>
      <c r="AD73">
        <f t="shared" si="67"/>
        <v>0</v>
      </c>
      <c r="AE73">
        <f t="shared" si="68"/>
        <v>0</v>
      </c>
      <c r="AF73">
        <f t="shared" si="69"/>
        <v>444.06</v>
      </c>
      <c r="AG73">
        <f t="shared" si="70"/>
        <v>444.06</v>
      </c>
      <c r="AJ73">
        <f t="shared" si="71"/>
        <v>3504.38</v>
      </c>
      <c r="AK73">
        <f t="shared" si="72"/>
        <v>1315.35</v>
      </c>
      <c r="AL73">
        <f t="shared" si="73"/>
        <v>366.64</v>
      </c>
      <c r="AM73">
        <f t="shared" si="74"/>
        <v>366.64</v>
      </c>
      <c r="AN73">
        <f t="shared" si="75"/>
        <v>140.6</v>
      </c>
      <c r="AO73">
        <f t="shared" si="76"/>
        <v>140.6</v>
      </c>
      <c r="AP73">
        <f t="shared" si="77"/>
        <v>141.12</v>
      </c>
      <c r="AQ73">
        <f t="shared" si="78"/>
        <v>140.6</v>
      </c>
      <c r="AR73">
        <f t="shared" si="79"/>
        <v>140.6</v>
      </c>
      <c r="AS73">
        <f t="shared" si="80"/>
        <v>140.6</v>
      </c>
      <c r="AT73">
        <f t="shared" si="81"/>
        <v>0</v>
      </c>
      <c r="AU73">
        <f t="shared" si="82"/>
        <v>0</v>
      </c>
      <c r="AV73">
        <f t="shared" si="83"/>
        <v>444.06</v>
      </c>
      <c r="AW73">
        <f t="shared" si="84"/>
        <v>444.06</v>
      </c>
    </row>
    <row r="74" spans="2:49" x14ac:dyDescent="0.2">
      <c r="B74">
        <v>70</v>
      </c>
      <c r="C74">
        <f t="shared" si="85"/>
        <v>14</v>
      </c>
      <c r="D74">
        <f t="shared" si="43"/>
        <v>4460.6400000000003</v>
      </c>
      <c r="E74">
        <f t="shared" si="44"/>
        <v>1191.68</v>
      </c>
      <c r="F74">
        <f t="shared" si="45"/>
        <v>522.58000000000004</v>
      </c>
      <c r="G74">
        <f t="shared" si="46"/>
        <v>522.58000000000004</v>
      </c>
      <c r="H74">
        <f t="shared" si="47"/>
        <v>142.80000000000001</v>
      </c>
      <c r="I74">
        <f t="shared" si="48"/>
        <v>142.80000000000001</v>
      </c>
      <c r="J74">
        <f t="shared" si="49"/>
        <v>143.36000000000001</v>
      </c>
      <c r="K74">
        <f t="shared" si="50"/>
        <v>142.80000000000001</v>
      </c>
      <c r="L74">
        <f t="shared" si="51"/>
        <v>142.80000000000001</v>
      </c>
      <c r="M74">
        <f t="shared" si="52"/>
        <v>142.80000000000001</v>
      </c>
      <c r="N74">
        <f t="shared" si="53"/>
        <v>0</v>
      </c>
      <c r="O74">
        <f t="shared" si="54"/>
        <v>0</v>
      </c>
      <c r="P74">
        <f t="shared" si="55"/>
        <v>452.58</v>
      </c>
      <c r="Q74">
        <f t="shared" si="56"/>
        <v>452.58</v>
      </c>
      <c r="T74">
        <f t="shared" si="57"/>
        <v>4014.58</v>
      </c>
      <c r="U74">
        <f t="shared" si="58"/>
        <v>1264.93</v>
      </c>
      <c r="V74">
        <f t="shared" si="59"/>
        <v>446.06</v>
      </c>
      <c r="W74">
        <f t="shared" si="60"/>
        <v>446.06</v>
      </c>
      <c r="X74">
        <f t="shared" si="61"/>
        <v>140</v>
      </c>
      <c r="Y74">
        <f t="shared" si="62"/>
        <v>140</v>
      </c>
      <c r="Z74">
        <f t="shared" si="63"/>
        <v>146.16</v>
      </c>
      <c r="AA74">
        <f t="shared" si="64"/>
        <v>145.6</v>
      </c>
      <c r="AB74">
        <f t="shared" si="65"/>
        <v>142.80000000000001</v>
      </c>
      <c r="AC74">
        <f t="shared" si="66"/>
        <v>142.80000000000001</v>
      </c>
      <c r="AD74">
        <f t="shared" si="67"/>
        <v>0</v>
      </c>
      <c r="AE74">
        <f t="shared" si="68"/>
        <v>0</v>
      </c>
      <c r="AF74">
        <f t="shared" si="69"/>
        <v>452.58</v>
      </c>
      <c r="AG74">
        <f t="shared" si="70"/>
        <v>452.58</v>
      </c>
      <c r="AJ74">
        <f t="shared" si="71"/>
        <v>3568.51</v>
      </c>
      <c r="AK74">
        <f t="shared" si="72"/>
        <v>1339.5</v>
      </c>
      <c r="AL74">
        <f t="shared" si="73"/>
        <v>373.46</v>
      </c>
      <c r="AM74">
        <f t="shared" si="74"/>
        <v>373.46</v>
      </c>
      <c r="AN74">
        <f t="shared" si="75"/>
        <v>142.80000000000001</v>
      </c>
      <c r="AO74">
        <f t="shared" si="76"/>
        <v>142.80000000000001</v>
      </c>
      <c r="AP74">
        <f t="shared" si="77"/>
        <v>143.36000000000001</v>
      </c>
      <c r="AQ74">
        <f t="shared" si="78"/>
        <v>142.80000000000001</v>
      </c>
      <c r="AR74">
        <f t="shared" si="79"/>
        <v>142.80000000000001</v>
      </c>
      <c r="AS74">
        <f t="shared" si="80"/>
        <v>142.80000000000001</v>
      </c>
      <c r="AT74">
        <f t="shared" si="81"/>
        <v>0</v>
      </c>
      <c r="AU74">
        <f t="shared" si="82"/>
        <v>0</v>
      </c>
      <c r="AV74">
        <f t="shared" si="83"/>
        <v>452.58</v>
      </c>
      <c r="AW74">
        <f t="shared" si="84"/>
        <v>452.58</v>
      </c>
    </row>
    <row r="75" spans="2:49" x14ac:dyDescent="0.2">
      <c r="B75">
        <v>71</v>
      </c>
      <c r="C75">
        <f t="shared" si="85"/>
        <v>14</v>
      </c>
      <c r="D75">
        <f t="shared" si="43"/>
        <v>4520.6400000000003</v>
      </c>
      <c r="E75">
        <f t="shared" si="44"/>
        <v>1207.68</v>
      </c>
      <c r="F75">
        <f t="shared" si="45"/>
        <v>529.58000000000004</v>
      </c>
      <c r="G75">
        <f t="shared" si="46"/>
        <v>529.58000000000004</v>
      </c>
      <c r="H75">
        <f t="shared" si="47"/>
        <v>144.80000000000001</v>
      </c>
      <c r="I75">
        <f t="shared" si="48"/>
        <v>144.80000000000001</v>
      </c>
      <c r="J75">
        <f t="shared" si="49"/>
        <v>145.36000000000001</v>
      </c>
      <c r="K75">
        <f t="shared" si="50"/>
        <v>144.80000000000001</v>
      </c>
      <c r="L75">
        <f t="shared" si="51"/>
        <v>144.80000000000001</v>
      </c>
      <c r="M75">
        <f t="shared" si="52"/>
        <v>144.80000000000001</v>
      </c>
      <c r="N75">
        <f t="shared" si="53"/>
        <v>0</v>
      </c>
      <c r="O75">
        <f t="shared" si="54"/>
        <v>0</v>
      </c>
      <c r="P75">
        <f t="shared" si="55"/>
        <v>458.58</v>
      </c>
      <c r="Q75">
        <f t="shared" si="56"/>
        <v>458.58</v>
      </c>
      <c r="T75">
        <f t="shared" si="57"/>
        <v>4068.58</v>
      </c>
      <c r="U75">
        <f t="shared" si="58"/>
        <v>1281.93</v>
      </c>
      <c r="V75">
        <f t="shared" si="59"/>
        <v>452.06</v>
      </c>
      <c r="W75">
        <f t="shared" si="60"/>
        <v>452.06</v>
      </c>
      <c r="X75">
        <f t="shared" si="61"/>
        <v>142</v>
      </c>
      <c r="Y75">
        <f t="shared" si="62"/>
        <v>142</v>
      </c>
      <c r="Z75">
        <f t="shared" si="63"/>
        <v>148.16</v>
      </c>
      <c r="AA75">
        <f t="shared" si="64"/>
        <v>147.6</v>
      </c>
      <c r="AB75">
        <f t="shared" si="65"/>
        <v>144.80000000000001</v>
      </c>
      <c r="AC75">
        <f t="shared" si="66"/>
        <v>144.80000000000001</v>
      </c>
      <c r="AD75">
        <f t="shared" si="67"/>
        <v>0</v>
      </c>
      <c r="AE75">
        <f t="shared" si="68"/>
        <v>0</v>
      </c>
      <c r="AF75">
        <f t="shared" si="69"/>
        <v>458.58</v>
      </c>
      <c r="AG75">
        <f t="shared" si="70"/>
        <v>458.58</v>
      </c>
      <c r="AJ75">
        <f t="shared" si="71"/>
        <v>3616.51</v>
      </c>
      <c r="AK75">
        <f t="shared" si="72"/>
        <v>1357.5</v>
      </c>
      <c r="AL75">
        <f t="shared" si="73"/>
        <v>378.46</v>
      </c>
      <c r="AM75">
        <f t="shared" si="74"/>
        <v>378.46</v>
      </c>
      <c r="AN75">
        <f t="shared" si="75"/>
        <v>144.80000000000001</v>
      </c>
      <c r="AO75">
        <f t="shared" si="76"/>
        <v>144.80000000000001</v>
      </c>
      <c r="AP75">
        <f t="shared" si="77"/>
        <v>145.36000000000001</v>
      </c>
      <c r="AQ75">
        <f t="shared" si="78"/>
        <v>144.80000000000001</v>
      </c>
      <c r="AR75">
        <f t="shared" si="79"/>
        <v>144.80000000000001</v>
      </c>
      <c r="AS75">
        <f t="shared" si="80"/>
        <v>144.80000000000001</v>
      </c>
      <c r="AT75">
        <f t="shared" si="81"/>
        <v>0</v>
      </c>
      <c r="AU75">
        <f t="shared" si="82"/>
        <v>0</v>
      </c>
      <c r="AV75">
        <f t="shared" si="83"/>
        <v>458.58</v>
      </c>
      <c r="AW75">
        <f t="shared" si="84"/>
        <v>458.58</v>
      </c>
    </row>
    <row r="76" spans="2:49" x14ac:dyDescent="0.2">
      <c r="B76">
        <v>72</v>
      </c>
      <c r="C76">
        <f t="shared" si="85"/>
        <v>14</v>
      </c>
      <c r="D76">
        <f t="shared" si="43"/>
        <v>4580.6400000000003</v>
      </c>
      <c r="E76">
        <f t="shared" si="44"/>
        <v>1223.68</v>
      </c>
      <c r="F76">
        <f t="shared" si="45"/>
        <v>536.58000000000004</v>
      </c>
      <c r="G76">
        <f t="shared" si="46"/>
        <v>536.58000000000004</v>
      </c>
      <c r="H76">
        <f t="shared" si="47"/>
        <v>146.80000000000001</v>
      </c>
      <c r="I76">
        <f t="shared" si="48"/>
        <v>146.80000000000001</v>
      </c>
      <c r="J76">
        <f t="shared" si="49"/>
        <v>147.36000000000001</v>
      </c>
      <c r="K76">
        <f t="shared" si="50"/>
        <v>146.80000000000001</v>
      </c>
      <c r="L76">
        <f t="shared" si="51"/>
        <v>146.80000000000001</v>
      </c>
      <c r="M76">
        <f t="shared" si="52"/>
        <v>146.80000000000001</v>
      </c>
      <c r="N76">
        <f t="shared" si="53"/>
        <v>0</v>
      </c>
      <c r="O76">
        <f t="shared" si="54"/>
        <v>0</v>
      </c>
      <c r="P76">
        <f t="shared" si="55"/>
        <v>464.58</v>
      </c>
      <c r="Q76">
        <f t="shared" si="56"/>
        <v>464.58</v>
      </c>
      <c r="T76">
        <f t="shared" si="57"/>
        <v>4122.58</v>
      </c>
      <c r="U76">
        <f t="shared" si="58"/>
        <v>1298.93</v>
      </c>
      <c r="V76">
        <f t="shared" si="59"/>
        <v>458.06</v>
      </c>
      <c r="W76">
        <f t="shared" si="60"/>
        <v>458.06</v>
      </c>
      <c r="X76">
        <f t="shared" si="61"/>
        <v>144</v>
      </c>
      <c r="Y76">
        <f t="shared" si="62"/>
        <v>144</v>
      </c>
      <c r="Z76">
        <f t="shared" si="63"/>
        <v>150.16</v>
      </c>
      <c r="AA76">
        <f t="shared" si="64"/>
        <v>149.6</v>
      </c>
      <c r="AB76">
        <f t="shared" si="65"/>
        <v>146.80000000000001</v>
      </c>
      <c r="AC76">
        <f t="shared" si="66"/>
        <v>146.80000000000001</v>
      </c>
      <c r="AD76">
        <f t="shared" si="67"/>
        <v>0</v>
      </c>
      <c r="AE76">
        <f t="shared" si="68"/>
        <v>0</v>
      </c>
      <c r="AF76">
        <f t="shared" si="69"/>
        <v>464.58</v>
      </c>
      <c r="AG76">
        <f t="shared" si="70"/>
        <v>464.58</v>
      </c>
      <c r="AJ76">
        <f t="shared" si="71"/>
        <v>3664.51</v>
      </c>
      <c r="AK76">
        <f t="shared" si="72"/>
        <v>1375.5</v>
      </c>
      <c r="AL76">
        <f t="shared" si="73"/>
        <v>383.46</v>
      </c>
      <c r="AM76">
        <f t="shared" si="74"/>
        <v>383.46</v>
      </c>
      <c r="AN76">
        <f t="shared" si="75"/>
        <v>146.80000000000001</v>
      </c>
      <c r="AO76">
        <f t="shared" si="76"/>
        <v>146.80000000000001</v>
      </c>
      <c r="AP76">
        <f t="shared" si="77"/>
        <v>147.36000000000001</v>
      </c>
      <c r="AQ76">
        <f t="shared" si="78"/>
        <v>146.80000000000001</v>
      </c>
      <c r="AR76">
        <f t="shared" si="79"/>
        <v>146.80000000000001</v>
      </c>
      <c r="AS76">
        <f t="shared" si="80"/>
        <v>146.80000000000001</v>
      </c>
      <c r="AT76">
        <f t="shared" si="81"/>
        <v>0</v>
      </c>
      <c r="AU76">
        <f t="shared" si="82"/>
        <v>0</v>
      </c>
      <c r="AV76">
        <f t="shared" si="83"/>
        <v>464.58</v>
      </c>
      <c r="AW76">
        <f t="shared" si="84"/>
        <v>464.58</v>
      </c>
    </row>
    <row r="77" spans="2:49" x14ac:dyDescent="0.2">
      <c r="B77">
        <v>73</v>
      </c>
      <c r="C77">
        <f t="shared" si="85"/>
        <v>14</v>
      </c>
      <c r="D77">
        <f t="shared" si="43"/>
        <v>4640.6400000000003</v>
      </c>
      <c r="E77">
        <f t="shared" si="44"/>
        <v>1239.68</v>
      </c>
      <c r="F77">
        <f t="shared" si="45"/>
        <v>543.58000000000004</v>
      </c>
      <c r="G77">
        <f t="shared" si="46"/>
        <v>543.58000000000004</v>
      </c>
      <c r="H77">
        <f t="shared" si="47"/>
        <v>148.80000000000001</v>
      </c>
      <c r="I77">
        <f t="shared" si="48"/>
        <v>148.80000000000001</v>
      </c>
      <c r="J77">
        <f t="shared" si="49"/>
        <v>149.36000000000001</v>
      </c>
      <c r="K77">
        <f t="shared" si="50"/>
        <v>148.80000000000001</v>
      </c>
      <c r="L77">
        <f t="shared" si="51"/>
        <v>148.80000000000001</v>
      </c>
      <c r="M77">
        <f t="shared" si="52"/>
        <v>148.80000000000001</v>
      </c>
      <c r="N77">
        <f t="shared" si="53"/>
        <v>0</v>
      </c>
      <c r="O77">
        <f t="shared" si="54"/>
        <v>0</v>
      </c>
      <c r="P77">
        <f t="shared" si="55"/>
        <v>470.58</v>
      </c>
      <c r="Q77">
        <f t="shared" si="56"/>
        <v>470.58</v>
      </c>
      <c r="T77">
        <f t="shared" si="57"/>
        <v>4176.58</v>
      </c>
      <c r="U77">
        <f t="shared" si="58"/>
        <v>1315.93</v>
      </c>
      <c r="V77">
        <f t="shared" si="59"/>
        <v>464.06</v>
      </c>
      <c r="W77">
        <f t="shared" si="60"/>
        <v>464.06</v>
      </c>
      <c r="X77">
        <f t="shared" si="61"/>
        <v>146</v>
      </c>
      <c r="Y77">
        <f t="shared" si="62"/>
        <v>146</v>
      </c>
      <c r="Z77">
        <f t="shared" si="63"/>
        <v>152.16</v>
      </c>
      <c r="AA77">
        <f t="shared" si="64"/>
        <v>151.6</v>
      </c>
      <c r="AB77">
        <f t="shared" si="65"/>
        <v>148.80000000000001</v>
      </c>
      <c r="AC77">
        <f t="shared" si="66"/>
        <v>148.80000000000001</v>
      </c>
      <c r="AD77">
        <f t="shared" si="67"/>
        <v>0</v>
      </c>
      <c r="AE77">
        <f t="shared" si="68"/>
        <v>0</v>
      </c>
      <c r="AF77">
        <f t="shared" si="69"/>
        <v>470.58</v>
      </c>
      <c r="AG77">
        <f t="shared" si="70"/>
        <v>470.58</v>
      </c>
      <c r="AJ77">
        <f t="shared" si="71"/>
        <v>3712.51</v>
      </c>
      <c r="AK77">
        <f t="shared" si="72"/>
        <v>1393.5</v>
      </c>
      <c r="AL77">
        <f t="shared" si="73"/>
        <v>388.46</v>
      </c>
      <c r="AM77">
        <f t="shared" si="74"/>
        <v>388.46</v>
      </c>
      <c r="AN77">
        <f t="shared" si="75"/>
        <v>148.80000000000001</v>
      </c>
      <c r="AO77">
        <f t="shared" si="76"/>
        <v>148.80000000000001</v>
      </c>
      <c r="AP77">
        <f t="shared" si="77"/>
        <v>149.36000000000001</v>
      </c>
      <c r="AQ77">
        <f t="shared" si="78"/>
        <v>148.80000000000001</v>
      </c>
      <c r="AR77">
        <f t="shared" si="79"/>
        <v>148.80000000000001</v>
      </c>
      <c r="AS77">
        <f t="shared" si="80"/>
        <v>148.80000000000001</v>
      </c>
      <c r="AT77">
        <f t="shared" si="81"/>
        <v>0</v>
      </c>
      <c r="AU77">
        <f t="shared" si="82"/>
        <v>0</v>
      </c>
      <c r="AV77">
        <f t="shared" si="83"/>
        <v>470.58</v>
      </c>
      <c r="AW77">
        <f t="shared" si="84"/>
        <v>470.58</v>
      </c>
    </row>
    <row r="78" spans="2:49" x14ac:dyDescent="0.2">
      <c r="B78">
        <v>74</v>
      </c>
      <c r="C78">
        <f t="shared" si="85"/>
        <v>14</v>
      </c>
      <c r="D78">
        <f t="shared" si="43"/>
        <v>4700.6400000000003</v>
      </c>
      <c r="E78">
        <f t="shared" si="44"/>
        <v>1255.68</v>
      </c>
      <c r="F78">
        <f t="shared" si="45"/>
        <v>550.58000000000004</v>
      </c>
      <c r="G78">
        <f t="shared" si="46"/>
        <v>550.58000000000004</v>
      </c>
      <c r="H78">
        <f t="shared" si="47"/>
        <v>150.80000000000001</v>
      </c>
      <c r="I78">
        <f t="shared" si="48"/>
        <v>150.80000000000001</v>
      </c>
      <c r="J78">
        <f t="shared" si="49"/>
        <v>151.36000000000001</v>
      </c>
      <c r="K78">
        <f t="shared" si="50"/>
        <v>150.80000000000001</v>
      </c>
      <c r="L78">
        <f t="shared" si="51"/>
        <v>150.80000000000001</v>
      </c>
      <c r="M78">
        <f t="shared" si="52"/>
        <v>150.80000000000001</v>
      </c>
      <c r="N78">
        <f t="shared" si="53"/>
        <v>0</v>
      </c>
      <c r="O78">
        <f t="shared" si="54"/>
        <v>0</v>
      </c>
      <c r="P78">
        <f t="shared" si="55"/>
        <v>476.58</v>
      </c>
      <c r="Q78">
        <f t="shared" si="56"/>
        <v>476.58</v>
      </c>
      <c r="T78">
        <f t="shared" si="57"/>
        <v>4230.58</v>
      </c>
      <c r="U78">
        <f t="shared" si="58"/>
        <v>1332.93</v>
      </c>
      <c r="V78">
        <f t="shared" si="59"/>
        <v>470.06</v>
      </c>
      <c r="W78">
        <f t="shared" si="60"/>
        <v>470.06</v>
      </c>
      <c r="X78">
        <f t="shared" si="61"/>
        <v>148</v>
      </c>
      <c r="Y78">
        <f t="shared" si="62"/>
        <v>148</v>
      </c>
      <c r="Z78">
        <f t="shared" si="63"/>
        <v>154.16</v>
      </c>
      <c r="AA78">
        <f t="shared" si="64"/>
        <v>153.6</v>
      </c>
      <c r="AB78">
        <f t="shared" si="65"/>
        <v>150.80000000000001</v>
      </c>
      <c r="AC78">
        <f t="shared" si="66"/>
        <v>150.80000000000001</v>
      </c>
      <c r="AD78">
        <f t="shared" si="67"/>
        <v>0</v>
      </c>
      <c r="AE78">
        <f t="shared" si="68"/>
        <v>0</v>
      </c>
      <c r="AF78">
        <f t="shared" si="69"/>
        <v>476.58</v>
      </c>
      <c r="AG78">
        <f t="shared" si="70"/>
        <v>476.58</v>
      </c>
      <c r="AJ78">
        <f t="shared" si="71"/>
        <v>3760.51</v>
      </c>
      <c r="AK78">
        <f t="shared" si="72"/>
        <v>1411.5</v>
      </c>
      <c r="AL78">
        <f t="shared" si="73"/>
        <v>393.46</v>
      </c>
      <c r="AM78">
        <f t="shared" si="74"/>
        <v>393.46</v>
      </c>
      <c r="AN78">
        <f t="shared" si="75"/>
        <v>150.80000000000001</v>
      </c>
      <c r="AO78">
        <f t="shared" si="76"/>
        <v>150.80000000000001</v>
      </c>
      <c r="AP78">
        <f t="shared" si="77"/>
        <v>151.36000000000001</v>
      </c>
      <c r="AQ78">
        <f t="shared" si="78"/>
        <v>150.80000000000001</v>
      </c>
      <c r="AR78">
        <f t="shared" si="79"/>
        <v>150.80000000000001</v>
      </c>
      <c r="AS78">
        <f t="shared" si="80"/>
        <v>150.80000000000001</v>
      </c>
      <c r="AT78">
        <f t="shared" si="81"/>
        <v>0</v>
      </c>
      <c r="AU78">
        <f t="shared" si="82"/>
        <v>0</v>
      </c>
      <c r="AV78">
        <f t="shared" si="83"/>
        <v>476.58</v>
      </c>
      <c r="AW78">
        <f t="shared" si="84"/>
        <v>476.58</v>
      </c>
    </row>
    <row r="79" spans="2:49" x14ac:dyDescent="0.2">
      <c r="B79">
        <v>75</v>
      </c>
      <c r="C79">
        <f t="shared" si="85"/>
        <v>15</v>
      </c>
      <c r="D79">
        <f t="shared" si="43"/>
        <v>4790.88</v>
      </c>
      <c r="E79">
        <f t="shared" si="44"/>
        <v>1279.99</v>
      </c>
      <c r="F79">
        <f t="shared" si="45"/>
        <v>561.36</v>
      </c>
      <c r="G79">
        <f t="shared" si="46"/>
        <v>561.36</v>
      </c>
      <c r="H79">
        <f t="shared" si="47"/>
        <v>153</v>
      </c>
      <c r="I79">
        <f t="shared" si="48"/>
        <v>153</v>
      </c>
      <c r="J79">
        <f t="shared" si="49"/>
        <v>153.6</v>
      </c>
      <c r="K79">
        <f t="shared" si="50"/>
        <v>153</v>
      </c>
      <c r="L79">
        <f t="shared" si="51"/>
        <v>153</v>
      </c>
      <c r="M79">
        <f t="shared" si="52"/>
        <v>153</v>
      </c>
      <c r="N79">
        <f t="shared" si="53"/>
        <v>0</v>
      </c>
      <c r="O79">
        <f t="shared" si="54"/>
        <v>0</v>
      </c>
      <c r="P79">
        <f t="shared" si="55"/>
        <v>486.36</v>
      </c>
      <c r="Q79">
        <f t="shared" si="56"/>
        <v>486.36</v>
      </c>
      <c r="T79">
        <f t="shared" si="57"/>
        <v>4311.79</v>
      </c>
      <c r="U79">
        <f t="shared" si="58"/>
        <v>1358.63</v>
      </c>
      <c r="V79">
        <f t="shared" si="59"/>
        <v>479.09</v>
      </c>
      <c r="W79">
        <f t="shared" si="60"/>
        <v>479.09</v>
      </c>
      <c r="X79">
        <f t="shared" si="61"/>
        <v>150</v>
      </c>
      <c r="Y79">
        <f t="shared" si="62"/>
        <v>150</v>
      </c>
      <c r="Z79">
        <f t="shared" si="63"/>
        <v>156.6</v>
      </c>
      <c r="AA79">
        <f t="shared" si="64"/>
        <v>156</v>
      </c>
      <c r="AB79">
        <f t="shared" si="65"/>
        <v>153</v>
      </c>
      <c r="AC79">
        <f t="shared" si="66"/>
        <v>153</v>
      </c>
      <c r="AD79">
        <f t="shared" si="67"/>
        <v>0</v>
      </c>
      <c r="AE79">
        <f t="shared" si="68"/>
        <v>0</v>
      </c>
      <c r="AF79">
        <f t="shared" si="69"/>
        <v>486.36</v>
      </c>
      <c r="AG79">
        <f t="shared" si="70"/>
        <v>486.36</v>
      </c>
      <c r="AJ79">
        <f t="shared" si="71"/>
        <v>3832.7</v>
      </c>
      <c r="AK79">
        <f t="shared" si="72"/>
        <v>1438.72</v>
      </c>
      <c r="AL79">
        <f t="shared" si="73"/>
        <v>401.18</v>
      </c>
      <c r="AM79">
        <f t="shared" si="74"/>
        <v>401.18</v>
      </c>
      <c r="AN79">
        <f t="shared" si="75"/>
        <v>153</v>
      </c>
      <c r="AO79">
        <f t="shared" si="76"/>
        <v>153</v>
      </c>
      <c r="AP79">
        <f t="shared" si="77"/>
        <v>153.6</v>
      </c>
      <c r="AQ79">
        <f t="shared" si="78"/>
        <v>153</v>
      </c>
      <c r="AR79">
        <f t="shared" si="79"/>
        <v>153</v>
      </c>
      <c r="AS79">
        <f t="shared" si="80"/>
        <v>153</v>
      </c>
      <c r="AT79">
        <f t="shared" si="81"/>
        <v>0</v>
      </c>
      <c r="AU79">
        <f t="shared" si="82"/>
        <v>0</v>
      </c>
      <c r="AV79">
        <f t="shared" si="83"/>
        <v>486.36</v>
      </c>
      <c r="AW79">
        <f t="shared" si="84"/>
        <v>486.36</v>
      </c>
    </row>
    <row r="80" spans="2:49" x14ac:dyDescent="0.2">
      <c r="B80">
        <v>76</v>
      </c>
      <c r="C80">
        <f t="shared" si="85"/>
        <v>15</v>
      </c>
      <c r="D80">
        <f t="shared" si="43"/>
        <v>4850.88</v>
      </c>
      <c r="E80">
        <f t="shared" si="44"/>
        <v>1295.99</v>
      </c>
      <c r="F80">
        <f t="shared" si="45"/>
        <v>568.36</v>
      </c>
      <c r="G80">
        <f t="shared" si="46"/>
        <v>568.36</v>
      </c>
      <c r="H80">
        <f t="shared" si="47"/>
        <v>155</v>
      </c>
      <c r="I80">
        <f t="shared" si="48"/>
        <v>155</v>
      </c>
      <c r="J80">
        <f t="shared" si="49"/>
        <v>155.6</v>
      </c>
      <c r="K80">
        <f t="shared" si="50"/>
        <v>155</v>
      </c>
      <c r="L80">
        <f t="shared" si="51"/>
        <v>155</v>
      </c>
      <c r="M80">
        <f t="shared" si="52"/>
        <v>155</v>
      </c>
      <c r="N80">
        <f t="shared" si="53"/>
        <v>0</v>
      </c>
      <c r="O80">
        <f t="shared" si="54"/>
        <v>0</v>
      </c>
      <c r="P80">
        <f t="shared" si="55"/>
        <v>492.36</v>
      </c>
      <c r="Q80">
        <f t="shared" si="56"/>
        <v>492.36</v>
      </c>
      <c r="T80">
        <f t="shared" si="57"/>
        <v>4365.79</v>
      </c>
      <c r="U80">
        <f t="shared" si="58"/>
        <v>1375.63</v>
      </c>
      <c r="V80">
        <f t="shared" si="59"/>
        <v>485.09</v>
      </c>
      <c r="W80">
        <f t="shared" si="60"/>
        <v>485.09</v>
      </c>
      <c r="X80">
        <f t="shared" si="61"/>
        <v>152</v>
      </c>
      <c r="Y80">
        <f t="shared" si="62"/>
        <v>152</v>
      </c>
      <c r="Z80">
        <f t="shared" si="63"/>
        <v>158.6</v>
      </c>
      <c r="AA80">
        <f t="shared" si="64"/>
        <v>158</v>
      </c>
      <c r="AB80">
        <f t="shared" si="65"/>
        <v>155</v>
      </c>
      <c r="AC80">
        <f t="shared" si="66"/>
        <v>155</v>
      </c>
      <c r="AD80">
        <f t="shared" si="67"/>
        <v>0</v>
      </c>
      <c r="AE80">
        <f t="shared" si="68"/>
        <v>0</v>
      </c>
      <c r="AF80">
        <f t="shared" si="69"/>
        <v>492.36</v>
      </c>
      <c r="AG80">
        <f t="shared" si="70"/>
        <v>492.36</v>
      </c>
      <c r="AJ80">
        <f t="shared" si="71"/>
        <v>3880.7</v>
      </c>
      <c r="AK80">
        <f t="shared" si="72"/>
        <v>1456.72</v>
      </c>
      <c r="AL80">
        <f t="shared" si="73"/>
        <v>406.18</v>
      </c>
      <c r="AM80">
        <f t="shared" si="74"/>
        <v>406.18</v>
      </c>
      <c r="AN80">
        <f t="shared" si="75"/>
        <v>155</v>
      </c>
      <c r="AO80">
        <f t="shared" si="76"/>
        <v>155</v>
      </c>
      <c r="AP80">
        <f t="shared" si="77"/>
        <v>155.6</v>
      </c>
      <c r="AQ80">
        <f t="shared" si="78"/>
        <v>155</v>
      </c>
      <c r="AR80">
        <f t="shared" si="79"/>
        <v>155</v>
      </c>
      <c r="AS80">
        <f t="shared" si="80"/>
        <v>155</v>
      </c>
      <c r="AT80">
        <f t="shared" si="81"/>
        <v>0</v>
      </c>
      <c r="AU80">
        <f t="shared" si="82"/>
        <v>0</v>
      </c>
      <c r="AV80">
        <f t="shared" si="83"/>
        <v>492.36</v>
      </c>
      <c r="AW80">
        <f t="shared" si="84"/>
        <v>492.36</v>
      </c>
    </row>
    <row r="81" spans="2:49" x14ac:dyDescent="0.2">
      <c r="B81">
        <v>77</v>
      </c>
      <c r="C81">
        <f t="shared" si="85"/>
        <v>15</v>
      </c>
      <c r="D81">
        <f t="shared" si="43"/>
        <v>4910.88</v>
      </c>
      <c r="E81">
        <f t="shared" si="44"/>
        <v>1311.99</v>
      </c>
      <c r="F81">
        <f t="shared" si="45"/>
        <v>575.36</v>
      </c>
      <c r="G81">
        <f t="shared" si="46"/>
        <v>575.36</v>
      </c>
      <c r="H81">
        <f t="shared" si="47"/>
        <v>157</v>
      </c>
      <c r="I81">
        <f t="shared" si="48"/>
        <v>157</v>
      </c>
      <c r="J81">
        <f t="shared" si="49"/>
        <v>157.6</v>
      </c>
      <c r="K81">
        <f t="shared" si="50"/>
        <v>157</v>
      </c>
      <c r="L81">
        <f t="shared" si="51"/>
        <v>157</v>
      </c>
      <c r="M81">
        <f t="shared" si="52"/>
        <v>157</v>
      </c>
      <c r="N81">
        <f t="shared" si="53"/>
        <v>0</v>
      </c>
      <c r="O81">
        <f t="shared" si="54"/>
        <v>0</v>
      </c>
      <c r="P81">
        <f t="shared" si="55"/>
        <v>498.36</v>
      </c>
      <c r="Q81">
        <f t="shared" si="56"/>
        <v>498.36</v>
      </c>
      <c r="T81">
        <f t="shared" si="57"/>
        <v>4419.79</v>
      </c>
      <c r="U81">
        <f t="shared" si="58"/>
        <v>1392.63</v>
      </c>
      <c r="V81">
        <f t="shared" si="59"/>
        <v>491.09</v>
      </c>
      <c r="W81">
        <f t="shared" si="60"/>
        <v>491.09</v>
      </c>
      <c r="X81">
        <f t="shared" si="61"/>
        <v>154</v>
      </c>
      <c r="Y81">
        <f t="shared" si="62"/>
        <v>154</v>
      </c>
      <c r="Z81">
        <f t="shared" si="63"/>
        <v>160.6</v>
      </c>
      <c r="AA81">
        <f t="shared" si="64"/>
        <v>160</v>
      </c>
      <c r="AB81">
        <f t="shared" si="65"/>
        <v>157</v>
      </c>
      <c r="AC81">
        <f t="shared" si="66"/>
        <v>157</v>
      </c>
      <c r="AD81">
        <f t="shared" si="67"/>
        <v>0</v>
      </c>
      <c r="AE81">
        <f t="shared" si="68"/>
        <v>0</v>
      </c>
      <c r="AF81">
        <f t="shared" si="69"/>
        <v>498.36</v>
      </c>
      <c r="AG81">
        <f t="shared" si="70"/>
        <v>498.36</v>
      </c>
      <c r="AJ81">
        <f t="shared" si="71"/>
        <v>3928.7</v>
      </c>
      <c r="AK81">
        <f t="shared" si="72"/>
        <v>1474.72</v>
      </c>
      <c r="AL81">
        <f t="shared" si="73"/>
        <v>411.18</v>
      </c>
      <c r="AM81">
        <f t="shared" si="74"/>
        <v>411.18</v>
      </c>
      <c r="AN81">
        <f t="shared" si="75"/>
        <v>157</v>
      </c>
      <c r="AO81">
        <f t="shared" si="76"/>
        <v>157</v>
      </c>
      <c r="AP81">
        <f t="shared" si="77"/>
        <v>157.6</v>
      </c>
      <c r="AQ81">
        <f t="shared" si="78"/>
        <v>157</v>
      </c>
      <c r="AR81">
        <f t="shared" si="79"/>
        <v>157</v>
      </c>
      <c r="AS81">
        <f t="shared" si="80"/>
        <v>157</v>
      </c>
      <c r="AT81">
        <f t="shared" si="81"/>
        <v>0</v>
      </c>
      <c r="AU81">
        <f t="shared" si="82"/>
        <v>0</v>
      </c>
      <c r="AV81">
        <f t="shared" si="83"/>
        <v>498.36</v>
      </c>
      <c r="AW81">
        <f t="shared" si="84"/>
        <v>498.36</v>
      </c>
    </row>
    <row r="82" spans="2:49" x14ac:dyDescent="0.2">
      <c r="B82">
        <v>78</v>
      </c>
      <c r="C82">
        <f t="shared" si="85"/>
        <v>15</v>
      </c>
      <c r="D82">
        <f t="shared" si="43"/>
        <v>4970.88</v>
      </c>
      <c r="E82">
        <f t="shared" si="44"/>
        <v>1327.99</v>
      </c>
      <c r="F82">
        <f t="shared" si="45"/>
        <v>582.36</v>
      </c>
      <c r="G82">
        <f t="shared" si="46"/>
        <v>582.36</v>
      </c>
      <c r="H82">
        <f t="shared" si="47"/>
        <v>159</v>
      </c>
      <c r="I82">
        <f t="shared" si="48"/>
        <v>159</v>
      </c>
      <c r="J82">
        <f t="shared" si="49"/>
        <v>159.6</v>
      </c>
      <c r="K82">
        <f t="shared" si="50"/>
        <v>159</v>
      </c>
      <c r="L82">
        <f t="shared" si="51"/>
        <v>159</v>
      </c>
      <c r="M82">
        <f t="shared" si="52"/>
        <v>159</v>
      </c>
      <c r="N82">
        <f t="shared" si="53"/>
        <v>0</v>
      </c>
      <c r="O82">
        <f t="shared" si="54"/>
        <v>0</v>
      </c>
      <c r="P82">
        <f t="shared" si="55"/>
        <v>504.36</v>
      </c>
      <c r="Q82">
        <f t="shared" si="56"/>
        <v>504.36</v>
      </c>
      <c r="T82">
        <f t="shared" si="57"/>
        <v>4473.79</v>
      </c>
      <c r="U82">
        <f t="shared" si="58"/>
        <v>1409.63</v>
      </c>
      <c r="V82">
        <f t="shared" si="59"/>
        <v>497.09</v>
      </c>
      <c r="W82">
        <f t="shared" si="60"/>
        <v>497.09</v>
      </c>
      <c r="X82">
        <f t="shared" si="61"/>
        <v>156</v>
      </c>
      <c r="Y82">
        <f t="shared" si="62"/>
        <v>156</v>
      </c>
      <c r="Z82">
        <f t="shared" si="63"/>
        <v>162.6</v>
      </c>
      <c r="AA82">
        <f t="shared" si="64"/>
        <v>162</v>
      </c>
      <c r="AB82">
        <f t="shared" si="65"/>
        <v>159</v>
      </c>
      <c r="AC82">
        <f t="shared" si="66"/>
        <v>159</v>
      </c>
      <c r="AD82">
        <f t="shared" si="67"/>
        <v>0</v>
      </c>
      <c r="AE82">
        <f t="shared" si="68"/>
        <v>0</v>
      </c>
      <c r="AF82">
        <f t="shared" si="69"/>
        <v>504.36</v>
      </c>
      <c r="AG82">
        <f t="shared" si="70"/>
        <v>504.36</v>
      </c>
      <c r="AJ82">
        <f t="shared" si="71"/>
        <v>3976.7</v>
      </c>
      <c r="AK82">
        <f t="shared" si="72"/>
        <v>1492.72</v>
      </c>
      <c r="AL82">
        <f t="shared" si="73"/>
        <v>416.18</v>
      </c>
      <c r="AM82">
        <f t="shared" si="74"/>
        <v>416.18</v>
      </c>
      <c r="AN82">
        <f t="shared" si="75"/>
        <v>159</v>
      </c>
      <c r="AO82">
        <f t="shared" si="76"/>
        <v>159</v>
      </c>
      <c r="AP82">
        <f t="shared" si="77"/>
        <v>159.6</v>
      </c>
      <c r="AQ82">
        <f t="shared" si="78"/>
        <v>159</v>
      </c>
      <c r="AR82">
        <f t="shared" si="79"/>
        <v>159</v>
      </c>
      <c r="AS82">
        <f t="shared" si="80"/>
        <v>159</v>
      </c>
      <c r="AT82">
        <f t="shared" si="81"/>
        <v>0</v>
      </c>
      <c r="AU82">
        <f t="shared" si="82"/>
        <v>0</v>
      </c>
      <c r="AV82">
        <f t="shared" si="83"/>
        <v>504.36</v>
      </c>
      <c r="AW82">
        <f t="shared" si="84"/>
        <v>504.36</v>
      </c>
    </row>
    <row r="83" spans="2:49" x14ac:dyDescent="0.2">
      <c r="B83">
        <v>79</v>
      </c>
      <c r="C83">
        <f t="shared" si="85"/>
        <v>15</v>
      </c>
      <c r="D83">
        <f t="shared" si="43"/>
        <v>5030.88</v>
      </c>
      <c r="E83">
        <f t="shared" si="44"/>
        <v>1343.99</v>
      </c>
      <c r="F83">
        <f t="shared" si="45"/>
        <v>589.36</v>
      </c>
      <c r="G83">
        <f t="shared" si="46"/>
        <v>589.36</v>
      </c>
      <c r="H83">
        <f t="shared" si="47"/>
        <v>161</v>
      </c>
      <c r="I83">
        <f t="shared" si="48"/>
        <v>161</v>
      </c>
      <c r="J83">
        <f t="shared" si="49"/>
        <v>161.6</v>
      </c>
      <c r="K83">
        <f t="shared" si="50"/>
        <v>161</v>
      </c>
      <c r="L83">
        <f t="shared" si="51"/>
        <v>161</v>
      </c>
      <c r="M83">
        <f t="shared" si="52"/>
        <v>161</v>
      </c>
      <c r="N83">
        <f t="shared" si="53"/>
        <v>0</v>
      </c>
      <c r="O83">
        <f t="shared" si="54"/>
        <v>0</v>
      </c>
      <c r="P83">
        <f t="shared" si="55"/>
        <v>510.36</v>
      </c>
      <c r="Q83">
        <f t="shared" si="56"/>
        <v>510.36</v>
      </c>
      <c r="T83">
        <f t="shared" si="57"/>
        <v>4527.79</v>
      </c>
      <c r="U83">
        <f t="shared" si="58"/>
        <v>1426.63</v>
      </c>
      <c r="V83">
        <f t="shared" si="59"/>
        <v>503.09</v>
      </c>
      <c r="W83">
        <f t="shared" si="60"/>
        <v>503.09</v>
      </c>
      <c r="X83">
        <f t="shared" si="61"/>
        <v>158</v>
      </c>
      <c r="Y83">
        <f t="shared" si="62"/>
        <v>158</v>
      </c>
      <c r="Z83">
        <f t="shared" si="63"/>
        <v>164.6</v>
      </c>
      <c r="AA83">
        <f t="shared" si="64"/>
        <v>164</v>
      </c>
      <c r="AB83">
        <f t="shared" si="65"/>
        <v>161</v>
      </c>
      <c r="AC83">
        <f t="shared" si="66"/>
        <v>161</v>
      </c>
      <c r="AD83">
        <f t="shared" si="67"/>
        <v>0</v>
      </c>
      <c r="AE83">
        <f t="shared" si="68"/>
        <v>0</v>
      </c>
      <c r="AF83">
        <f t="shared" si="69"/>
        <v>510.36</v>
      </c>
      <c r="AG83">
        <f t="shared" si="70"/>
        <v>510.36</v>
      </c>
      <c r="AJ83">
        <f t="shared" si="71"/>
        <v>4024.7</v>
      </c>
      <c r="AK83">
        <f t="shared" si="72"/>
        <v>1510.72</v>
      </c>
      <c r="AL83">
        <f t="shared" si="73"/>
        <v>421.18</v>
      </c>
      <c r="AM83">
        <f t="shared" si="74"/>
        <v>421.18</v>
      </c>
      <c r="AN83">
        <f t="shared" si="75"/>
        <v>161</v>
      </c>
      <c r="AO83">
        <f t="shared" si="76"/>
        <v>161</v>
      </c>
      <c r="AP83">
        <f t="shared" si="77"/>
        <v>161.6</v>
      </c>
      <c r="AQ83">
        <f t="shared" si="78"/>
        <v>161</v>
      </c>
      <c r="AR83">
        <f t="shared" si="79"/>
        <v>161</v>
      </c>
      <c r="AS83">
        <f t="shared" si="80"/>
        <v>161</v>
      </c>
      <c r="AT83">
        <f t="shared" si="81"/>
        <v>0</v>
      </c>
      <c r="AU83">
        <f t="shared" si="82"/>
        <v>0</v>
      </c>
      <c r="AV83">
        <f t="shared" si="83"/>
        <v>510.36</v>
      </c>
      <c r="AW83">
        <f t="shared" si="84"/>
        <v>510.36</v>
      </c>
    </row>
    <row r="84" spans="2:49" x14ac:dyDescent="0.2">
      <c r="B84">
        <v>80</v>
      </c>
      <c r="C84">
        <f t="shared" si="85"/>
        <v>16</v>
      </c>
      <c r="D84">
        <f t="shared" si="43"/>
        <v>5113.92</v>
      </c>
      <c r="E84">
        <f t="shared" si="44"/>
        <v>1366.33</v>
      </c>
      <c r="F84">
        <f t="shared" si="45"/>
        <v>599.24</v>
      </c>
      <c r="G84">
        <f t="shared" si="46"/>
        <v>599.24</v>
      </c>
      <c r="H84">
        <f t="shared" si="47"/>
        <v>163.19999999999999</v>
      </c>
      <c r="I84">
        <f t="shared" si="48"/>
        <v>163.19999999999999</v>
      </c>
      <c r="J84">
        <f t="shared" si="49"/>
        <v>163.84</v>
      </c>
      <c r="K84">
        <f t="shared" si="50"/>
        <v>163.19999999999999</v>
      </c>
      <c r="L84">
        <f t="shared" si="51"/>
        <v>163.19999999999999</v>
      </c>
      <c r="M84">
        <f t="shared" si="52"/>
        <v>163.19999999999999</v>
      </c>
      <c r="N84">
        <f t="shared" si="53"/>
        <v>0</v>
      </c>
      <c r="O84">
        <f t="shared" si="54"/>
        <v>0</v>
      </c>
      <c r="P84">
        <f t="shared" si="55"/>
        <v>519.24</v>
      </c>
      <c r="Q84">
        <f t="shared" si="56"/>
        <v>519.24</v>
      </c>
      <c r="T84">
        <f t="shared" si="57"/>
        <v>4602.53</v>
      </c>
      <c r="U84">
        <f t="shared" si="58"/>
        <v>1450.25</v>
      </c>
      <c r="V84">
        <f t="shared" si="59"/>
        <v>511.39</v>
      </c>
      <c r="W84">
        <f t="shared" si="60"/>
        <v>511.39</v>
      </c>
      <c r="X84">
        <f t="shared" si="61"/>
        <v>160</v>
      </c>
      <c r="Y84">
        <f t="shared" si="62"/>
        <v>160</v>
      </c>
      <c r="Z84">
        <f t="shared" si="63"/>
        <v>167.04</v>
      </c>
      <c r="AA84">
        <f t="shared" si="64"/>
        <v>166.4</v>
      </c>
      <c r="AB84">
        <f t="shared" si="65"/>
        <v>163.19999999999999</v>
      </c>
      <c r="AC84">
        <f t="shared" si="66"/>
        <v>163.19999999999999</v>
      </c>
      <c r="AD84">
        <f t="shared" si="67"/>
        <v>0</v>
      </c>
      <c r="AE84">
        <f t="shared" si="68"/>
        <v>0</v>
      </c>
      <c r="AF84">
        <f t="shared" si="69"/>
        <v>519.24</v>
      </c>
      <c r="AG84">
        <f t="shared" si="70"/>
        <v>519.24</v>
      </c>
      <c r="AJ84">
        <f t="shared" si="71"/>
        <v>4091.14</v>
      </c>
      <c r="AK84">
        <f t="shared" si="72"/>
        <v>1535.75</v>
      </c>
      <c r="AL84">
        <f t="shared" si="73"/>
        <v>428.25</v>
      </c>
      <c r="AM84">
        <f t="shared" si="74"/>
        <v>428.25</v>
      </c>
      <c r="AN84">
        <f t="shared" si="75"/>
        <v>163.19999999999999</v>
      </c>
      <c r="AO84">
        <f t="shared" si="76"/>
        <v>163.19999999999999</v>
      </c>
      <c r="AP84">
        <f t="shared" si="77"/>
        <v>163.84</v>
      </c>
      <c r="AQ84">
        <f t="shared" si="78"/>
        <v>163.19999999999999</v>
      </c>
      <c r="AR84">
        <f t="shared" si="79"/>
        <v>163.19999999999999</v>
      </c>
      <c r="AS84">
        <f t="shared" si="80"/>
        <v>163.19999999999999</v>
      </c>
      <c r="AT84">
        <f t="shared" si="81"/>
        <v>0</v>
      </c>
      <c r="AU84">
        <f t="shared" si="82"/>
        <v>0</v>
      </c>
      <c r="AV84">
        <f t="shared" si="83"/>
        <v>519.24</v>
      </c>
      <c r="AW84">
        <f t="shared" si="84"/>
        <v>519.24</v>
      </c>
    </row>
    <row r="85" spans="2:49" x14ac:dyDescent="0.2">
      <c r="B85">
        <v>81</v>
      </c>
      <c r="C85">
        <f t="shared" si="85"/>
        <v>16</v>
      </c>
      <c r="D85">
        <f t="shared" si="43"/>
        <v>5173.92</v>
      </c>
      <c r="E85">
        <f t="shared" si="44"/>
        <v>1382.33</v>
      </c>
      <c r="F85">
        <f t="shared" si="45"/>
        <v>606.24</v>
      </c>
      <c r="G85">
        <f t="shared" si="46"/>
        <v>606.24</v>
      </c>
      <c r="H85">
        <f t="shared" si="47"/>
        <v>165.2</v>
      </c>
      <c r="I85">
        <f t="shared" si="48"/>
        <v>165.2</v>
      </c>
      <c r="J85">
        <f t="shared" si="49"/>
        <v>165.84</v>
      </c>
      <c r="K85">
        <f t="shared" si="50"/>
        <v>165.2</v>
      </c>
      <c r="L85">
        <f t="shared" si="51"/>
        <v>165.2</v>
      </c>
      <c r="M85">
        <f t="shared" si="52"/>
        <v>165.2</v>
      </c>
      <c r="N85">
        <f t="shared" si="53"/>
        <v>0</v>
      </c>
      <c r="O85">
        <f t="shared" si="54"/>
        <v>0</v>
      </c>
      <c r="P85">
        <f t="shared" si="55"/>
        <v>525.24</v>
      </c>
      <c r="Q85">
        <f t="shared" si="56"/>
        <v>525.24</v>
      </c>
      <c r="T85">
        <f t="shared" si="57"/>
        <v>4656.53</v>
      </c>
      <c r="U85">
        <f t="shared" si="58"/>
        <v>1467.25</v>
      </c>
      <c r="V85">
        <f t="shared" si="59"/>
        <v>517.39</v>
      </c>
      <c r="W85">
        <f t="shared" si="60"/>
        <v>517.39</v>
      </c>
      <c r="X85">
        <f t="shared" si="61"/>
        <v>162</v>
      </c>
      <c r="Y85">
        <f t="shared" si="62"/>
        <v>162</v>
      </c>
      <c r="Z85">
        <f t="shared" si="63"/>
        <v>169.04</v>
      </c>
      <c r="AA85">
        <f t="shared" si="64"/>
        <v>168.4</v>
      </c>
      <c r="AB85">
        <f t="shared" si="65"/>
        <v>165.2</v>
      </c>
      <c r="AC85">
        <f t="shared" si="66"/>
        <v>165.2</v>
      </c>
      <c r="AD85">
        <f t="shared" si="67"/>
        <v>0</v>
      </c>
      <c r="AE85">
        <f t="shared" si="68"/>
        <v>0</v>
      </c>
      <c r="AF85">
        <f t="shared" si="69"/>
        <v>525.24</v>
      </c>
      <c r="AG85">
        <f t="shared" si="70"/>
        <v>525.24</v>
      </c>
      <c r="AJ85">
        <f t="shared" si="71"/>
        <v>4139.1400000000003</v>
      </c>
      <c r="AK85">
        <f t="shared" si="72"/>
        <v>1553.75</v>
      </c>
      <c r="AL85">
        <f t="shared" si="73"/>
        <v>433.25</v>
      </c>
      <c r="AM85">
        <f t="shared" si="74"/>
        <v>433.25</v>
      </c>
      <c r="AN85">
        <f t="shared" si="75"/>
        <v>165.2</v>
      </c>
      <c r="AO85">
        <f t="shared" si="76"/>
        <v>165.2</v>
      </c>
      <c r="AP85">
        <f t="shared" si="77"/>
        <v>165.84</v>
      </c>
      <c r="AQ85">
        <f t="shared" si="78"/>
        <v>165.2</v>
      </c>
      <c r="AR85">
        <f t="shared" si="79"/>
        <v>165.2</v>
      </c>
      <c r="AS85">
        <f t="shared" si="80"/>
        <v>165.2</v>
      </c>
      <c r="AT85">
        <f t="shared" si="81"/>
        <v>0</v>
      </c>
      <c r="AU85">
        <f t="shared" si="82"/>
        <v>0</v>
      </c>
      <c r="AV85">
        <f t="shared" si="83"/>
        <v>525.24</v>
      </c>
      <c r="AW85">
        <f t="shared" si="84"/>
        <v>525.24</v>
      </c>
    </row>
    <row r="86" spans="2:49" x14ac:dyDescent="0.2">
      <c r="B86">
        <v>82</v>
      </c>
      <c r="C86">
        <f t="shared" si="85"/>
        <v>16</v>
      </c>
      <c r="D86">
        <f t="shared" si="43"/>
        <v>5233.92</v>
      </c>
      <c r="E86">
        <f t="shared" si="44"/>
        <v>1398.33</v>
      </c>
      <c r="F86">
        <f t="shared" si="45"/>
        <v>613.24</v>
      </c>
      <c r="G86">
        <f t="shared" si="46"/>
        <v>613.24</v>
      </c>
      <c r="H86">
        <f t="shared" si="47"/>
        <v>167.2</v>
      </c>
      <c r="I86">
        <f t="shared" si="48"/>
        <v>167.2</v>
      </c>
      <c r="J86">
        <f t="shared" si="49"/>
        <v>167.84</v>
      </c>
      <c r="K86">
        <f t="shared" si="50"/>
        <v>167.2</v>
      </c>
      <c r="L86">
        <f t="shared" si="51"/>
        <v>167.2</v>
      </c>
      <c r="M86">
        <f t="shared" si="52"/>
        <v>167.2</v>
      </c>
      <c r="N86">
        <f t="shared" si="53"/>
        <v>0</v>
      </c>
      <c r="O86">
        <f t="shared" si="54"/>
        <v>0</v>
      </c>
      <c r="P86">
        <f t="shared" si="55"/>
        <v>531.24</v>
      </c>
      <c r="Q86">
        <f t="shared" si="56"/>
        <v>531.24</v>
      </c>
      <c r="T86">
        <f t="shared" si="57"/>
        <v>4710.53</v>
      </c>
      <c r="U86">
        <f t="shared" si="58"/>
        <v>1484.25</v>
      </c>
      <c r="V86">
        <f t="shared" si="59"/>
        <v>523.39</v>
      </c>
      <c r="W86">
        <f t="shared" si="60"/>
        <v>523.39</v>
      </c>
      <c r="X86">
        <f t="shared" si="61"/>
        <v>164</v>
      </c>
      <c r="Y86">
        <f t="shared" si="62"/>
        <v>164</v>
      </c>
      <c r="Z86">
        <f t="shared" si="63"/>
        <v>171.04</v>
      </c>
      <c r="AA86">
        <f t="shared" si="64"/>
        <v>170.4</v>
      </c>
      <c r="AB86">
        <f t="shared" si="65"/>
        <v>167.2</v>
      </c>
      <c r="AC86">
        <f t="shared" si="66"/>
        <v>167.2</v>
      </c>
      <c r="AD86">
        <f t="shared" si="67"/>
        <v>0</v>
      </c>
      <c r="AE86">
        <f t="shared" si="68"/>
        <v>0</v>
      </c>
      <c r="AF86">
        <f t="shared" si="69"/>
        <v>531.24</v>
      </c>
      <c r="AG86">
        <f t="shared" si="70"/>
        <v>531.24</v>
      </c>
      <c r="AJ86">
        <f t="shared" si="71"/>
        <v>4187.1400000000003</v>
      </c>
      <c r="AK86">
        <f t="shared" si="72"/>
        <v>1571.75</v>
      </c>
      <c r="AL86">
        <f t="shared" si="73"/>
        <v>438.25</v>
      </c>
      <c r="AM86">
        <f t="shared" si="74"/>
        <v>438.25</v>
      </c>
      <c r="AN86">
        <f t="shared" si="75"/>
        <v>167.2</v>
      </c>
      <c r="AO86">
        <f t="shared" si="76"/>
        <v>167.2</v>
      </c>
      <c r="AP86">
        <f t="shared" si="77"/>
        <v>167.84</v>
      </c>
      <c r="AQ86">
        <f t="shared" si="78"/>
        <v>167.2</v>
      </c>
      <c r="AR86">
        <f t="shared" si="79"/>
        <v>167.2</v>
      </c>
      <c r="AS86">
        <f t="shared" si="80"/>
        <v>167.2</v>
      </c>
      <c r="AT86">
        <f t="shared" si="81"/>
        <v>0</v>
      </c>
      <c r="AU86">
        <f t="shared" si="82"/>
        <v>0</v>
      </c>
      <c r="AV86">
        <f t="shared" si="83"/>
        <v>531.24</v>
      </c>
      <c r="AW86">
        <f t="shared" si="84"/>
        <v>531.24</v>
      </c>
    </row>
    <row r="87" spans="2:49" x14ac:dyDescent="0.2">
      <c r="B87">
        <v>83</v>
      </c>
      <c r="C87">
        <f t="shared" si="85"/>
        <v>16</v>
      </c>
      <c r="D87">
        <f t="shared" si="43"/>
        <v>5293.92</v>
      </c>
      <c r="E87">
        <f t="shared" si="44"/>
        <v>1414.33</v>
      </c>
      <c r="F87">
        <f t="shared" si="45"/>
        <v>620.24</v>
      </c>
      <c r="G87">
        <f t="shared" si="46"/>
        <v>620.24</v>
      </c>
      <c r="H87">
        <f t="shared" si="47"/>
        <v>169.2</v>
      </c>
      <c r="I87">
        <f t="shared" si="48"/>
        <v>169.2</v>
      </c>
      <c r="J87">
        <f t="shared" si="49"/>
        <v>169.84</v>
      </c>
      <c r="K87">
        <f t="shared" si="50"/>
        <v>169.2</v>
      </c>
      <c r="L87">
        <f t="shared" si="51"/>
        <v>169.2</v>
      </c>
      <c r="M87">
        <f t="shared" si="52"/>
        <v>169.2</v>
      </c>
      <c r="N87">
        <f t="shared" si="53"/>
        <v>0</v>
      </c>
      <c r="O87">
        <f t="shared" si="54"/>
        <v>0</v>
      </c>
      <c r="P87">
        <f t="shared" si="55"/>
        <v>537.24</v>
      </c>
      <c r="Q87">
        <f t="shared" si="56"/>
        <v>537.24</v>
      </c>
      <c r="T87">
        <f t="shared" si="57"/>
        <v>4764.53</v>
      </c>
      <c r="U87">
        <f t="shared" si="58"/>
        <v>1501.25</v>
      </c>
      <c r="V87">
        <f t="shared" si="59"/>
        <v>529.39</v>
      </c>
      <c r="W87">
        <f t="shared" si="60"/>
        <v>529.39</v>
      </c>
      <c r="X87">
        <f t="shared" si="61"/>
        <v>166</v>
      </c>
      <c r="Y87">
        <f t="shared" si="62"/>
        <v>166</v>
      </c>
      <c r="Z87">
        <f t="shared" si="63"/>
        <v>173.04</v>
      </c>
      <c r="AA87">
        <f t="shared" si="64"/>
        <v>172.4</v>
      </c>
      <c r="AB87">
        <f t="shared" si="65"/>
        <v>169.2</v>
      </c>
      <c r="AC87">
        <f t="shared" si="66"/>
        <v>169.2</v>
      </c>
      <c r="AD87">
        <f t="shared" si="67"/>
        <v>0</v>
      </c>
      <c r="AE87">
        <f t="shared" si="68"/>
        <v>0</v>
      </c>
      <c r="AF87">
        <f t="shared" si="69"/>
        <v>537.24</v>
      </c>
      <c r="AG87">
        <f t="shared" si="70"/>
        <v>537.24</v>
      </c>
      <c r="AJ87">
        <f t="shared" si="71"/>
        <v>4235.1400000000003</v>
      </c>
      <c r="AK87">
        <f t="shared" si="72"/>
        <v>1589.75</v>
      </c>
      <c r="AL87">
        <f t="shared" si="73"/>
        <v>443.25</v>
      </c>
      <c r="AM87">
        <f t="shared" si="74"/>
        <v>443.25</v>
      </c>
      <c r="AN87">
        <f t="shared" si="75"/>
        <v>169.2</v>
      </c>
      <c r="AO87">
        <f t="shared" si="76"/>
        <v>169.2</v>
      </c>
      <c r="AP87">
        <f t="shared" si="77"/>
        <v>169.84</v>
      </c>
      <c r="AQ87">
        <f t="shared" si="78"/>
        <v>169.2</v>
      </c>
      <c r="AR87">
        <f t="shared" si="79"/>
        <v>169.2</v>
      </c>
      <c r="AS87">
        <f t="shared" si="80"/>
        <v>169.2</v>
      </c>
      <c r="AT87">
        <f t="shared" si="81"/>
        <v>0</v>
      </c>
      <c r="AU87">
        <f t="shared" si="82"/>
        <v>0</v>
      </c>
      <c r="AV87">
        <f t="shared" si="83"/>
        <v>537.24</v>
      </c>
      <c r="AW87">
        <f t="shared" si="84"/>
        <v>537.24</v>
      </c>
    </row>
    <row r="88" spans="2:49" x14ac:dyDescent="0.2">
      <c r="B88">
        <v>84</v>
      </c>
      <c r="C88">
        <f t="shared" si="85"/>
        <v>16</v>
      </c>
      <c r="D88">
        <f t="shared" si="43"/>
        <v>5353.92</v>
      </c>
      <c r="E88">
        <f t="shared" si="44"/>
        <v>1430.33</v>
      </c>
      <c r="F88">
        <f t="shared" si="45"/>
        <v>627.24</v>
      </c>
      <c r="G88">
        <f t="shared" si="46"/>
        <v>627.24</v>
      </c>
      <c r="H88">
        <f t="shared" si="47"/>
        <v>171.2</v>
      </c>
      <c r="I88">
        <f t="shared" si="48"/>
        <v>171.2</v>
      </c>
      <c r="J88">
        <f t="shared" si="49"/>
        <v>171.84</v>
      </c>
      <c r="K88">
        <f t="shared" si="50"/>
        <v>171.2</v>
      </c>
      <c r="L88">
        <f t="shared" si="51"/>
        <v>171.2</v>
      </c>
      <c r="M88">
        <f t="shared" si="52"/>
        <v>171.2</v>
      </c>
      <c r="N88">
        <f t="shared" si="53"/>
        <v>0</v>
      </c>
      <c r="O88">
        <f t="shared" si="54"/>
        <v>0</v>
      </c>
      <c r="P88">
        <f t="shared" si="55"/>
        <v>543.24</v>
      </c>
      <c r="Q88">
        <f t="shared" si="56"/>
        <v>543.24</v>
      </c>
      <c r="T88">
        <f t="shared" si="57"/>
        <v>4818.53</v>
      </c>
      <c r="U88">
        <f t="shared" si="58"/>
        <v>1518.25</v>
      </c>
      <c r="V88">
        <f t="shared" si="59"/>
        <v>535.39</v>
      </c>
      <c r="W88">
        <f t="shared" si="60"/>
        <v>535.39</v>
      </c>
      <c r="X88">
        <f t="shared" si="61"/>
        <v>168</v>
      </c>
      <c r="Y88">
        <f t="shared" si="62"/>
        <v>168</v>
      </c>
      <c r="Z88">
        <f t="shared" si="63"/>
        <v>175.04</v>
      </c>
      <c r="AA88">
        <f t="shared" si="64"/>
        <v>174.4</v>
      </c>
      <c r="AB88">
        <f t="shared" si="65"/>
        <v>171.2</v>
      </c>
      <c r="AC88">
        <f t="shared" si="66"/>
        <v>171.2</v>
      </c>
      <c r="AD88">
        <f t="shared" si="67"/>
        <v>0</v>
      </c>
      <c r="AE88">
        <f t="shared" si="68"/>
        <v>0</v>
      </c>
      <c r="AF88">
        <f t="shared" si="69"/>
        <v>543.24</v>
      </c>
      <c r="AG88">
        <f t="shared" si="70"/>
        <v>543.24</v>
      </c>
      <c r="AJ88">
        <f t="shared" si="71"/>
        <v>4283.1400000000003</v>
      </c>
      <c r="AK88">
        <f t="shared" si="72"/>
        <v>1607.75</v>
      </c>
      <c r="AL88">
        <f t="shared" si="73"/>
        <v>448.25</v>
      </c>
      <c r="AM88">
        <f t="shared" si="74"/>
        <v>448.25</v>
      </c>
      <c r="AN88">
        <f t="shared" si="75"/>
        <v>171.2</v>
      </c>
      <c r="AO88">
        <f t="shared" si="76"/>
        <v>171.2</v>
      </c>
      <c r="AP88">
        <f t="shared" si="77"/>
        <v>171.84</v>
      </c>
      <c r="AQ88">
        <f t="shared" si="78"/>
        <v>171.2</v>
      </c>
      <c r="AR88">
        <f t="shared" si="79"/>
        <v>171.2</v>
      </c>
      <c r="AS88">
        <f t="shared" si="80"/>
        <v>171.2</v>
      </c>
      <c r="AT88">
        <f t="shared" si="81"/>
        <v>0</v>
      </c>
      <c r="AU88">
        <f t="shared" si="82"/>
        <v>0</v>
      </c>
      <c r="AV88">
        <f t="shared" si="83"/>
        <v>543.24</v>
      </c>
      <c r="AW88">
        <f t="shared" si="84"/>
        <v>543.24</v>
      </c>
    </row>
    <row r="89" spans="2:49" x14ac:dyDescent="0.2">
      <c r="B89">
        <v>85</v>
      </c>
      <c r="C89">
        <f t="shared" si="85"/>
        <v>17</v>
      </c>
      <c r="D89">
        <f t="shared" si="43"/>
        <v>5436.96</v>
      </c>
      <c r="E89">
        <f t="shared" si="44"/>
        <v>1452.66</v>
      </c>
      <c r="F89">
        <f t="shared" si="45"/>
        <v>637.12</v>
      </c>
      <c r="G89">
        <f t="shared" si="46"/>
        <v>637.12</v>
      </c>
      <c r="H89">
        <f t="shared" si="47"/>
        <v>173.4</v>
      </c>
      <c r="I89">
        <f t="shared" si="48"/>
        <v>173.4</v>
      </c>
      <c r="J89">
        <f t="shared" si="49"/>
        <v>174.08</v>
      </c>
      <c r="K89">
        <f t="shared" si="50"/>
        <v>173.4</v>
      </c>
      <c r="L89">
        <f t="shared" si="51"/>
        <v>173.4</v>
      </c>
      <c r="M89">
        <f t="shared" si="52"/>
        <v>173.4</v>
      </c>
      <c r="N89">
        <f t="shared" si="53"/>
        <v>0</v>
      </c>
      <c r="O89">
        <f t="shared" si="54"/>
        <v>0</v>
      </c>
      <c r="P89">
        <f t="shared" si="55"/>
        <v>552.12</v>
      </c>
      <c r="Q89">
        <f t="shared" si="56"/>
        <v>552.12</v>
      </c>
      <c r="T89">
        <f t="shared" si="57"/>
        <v>4893.26</v>
      </c>
      <c r="U89">
        <f t="shared" si="58"/>
        <v>1541.88</v>
      </c>
      <c r="V89">
        <f t="shared" si="59"/>
        <v>543.70000000000005</v>
      </c>
      <c r="W89">
        <f t="shared" si="60"/>
        <v>543.70000000000005</v>
      </c>
      <c r="X89">
        <f t="shared" si="61"/>
        <v>170</v>
      </c>
      <c r="Y89">
        <f t="shared" si="62"/>
        <v>170</v>
      </c>
      <c r="Z89">
        <f t="shared" si="63"/>
        <v>177.48</v>
      </c>
      <c r="AA89">
        <f t="shared" si="64"/>
        <v>176.8</v>
      </c>
      <c r="AB89">
        <f t="shared" si="65"/>
        <v>173.4</v>
      </c>
      <c r="AC89">
        <f t="shared" si="66"/>
        <v>173.4</v>
      </c>
      <c r="AD89">
        <f t="shared" si="67"/>
        <v>0</v>
      </c>
      <c r="AE89">
        <f t="shared" si="68"/>
        <v>0</v>
      </c>
      <c r="AF89">
        <f t="shared" si="69"/>
        <v>552.12</v>
      </c>
      <c r="AG89">
        <f t="shared" si="70"/>
        <v>552.12</v>
      </c>
      <c r="AJ89">
        <f t="shared" si="71"/>
        <v>4349.57</v>
      </c>
      <c r="AK89">
        <f t="shared" si="72"/>
        <v>1632.77</v>
      </c>
      <c r="AL89">
        <f t="shared" si="73"/>
        <v>455.33</v>
      </c>
      <c r="AM89">
        <f t="shared" si="74"/>
        <v>455.33</v>
      </c>
      <c r="AN89">
        <f t="shared" si="75"/>
        <v>173.4</v>
      </c>
      <c r="AO89">
        <f t="shared" si="76"/>
        <v>173.4</v>
      </c>
      <c r="AP89">
        <f t="shared" si="77"/>
        <v>174.08</v>
      </c>
      <c r="AQ89">
        <f t="shared" si="78"/>
        <v>173.4</v>
      </c>
      <c r="AR89">
        <f t="shared" si="79"/>
        <v>173.4</v>
      </c>
      <c r="AS89">
        <f t="shared" si="80"/>
        <v>173.4</v>
      </c>
      <c r="AT89">
        <f t="shared" si="81"/>
        <v>0</v>
      </c>
      <c r="AU89">
        <f t="shared" si="82"/>
        <v>0</v>
      </c>
      <c r="AV89">
        <f t="shared" si="83"/>
        <v>552.12</v>
      </c>
      <c r="AW89">
        <f t="shared" si="84"/>
        <v>552.12</v>
      </c>
    </row>
    <row r="90" spans="2:49" x14ac:dyDescent="0.2">
      <c r="B90">
        <v>86</v>
      </c>
      <c r="C90">
        <f t="shared" si="85"/>
        <v>17</v>
      </c>
      <c r="D90">
        <f t="shared" si="43"/>
        <v>5496.96</v>
      </c>
      <c r="E90">
        <f t="shared" si="44"/>
        <v>1468.66</v>
      </c>
      <c r="F90">
        <f t="shared" si="45"/>
        <v>644.12</v>
      </c>
      <c r="G90">
        <f t="shared" si="46"/>
        <v>644.12</v>
      </c>
      <c r="H90">
        <f t="shared" si="47"/>
        <v>175.4</v>
      </c>
      <c r="I90">
        <f t="shared" si="48"/>
        <v>175.4</v>
      </c>
      <c r="J90">
        <f t="shared" si="49"/>
        <v>176.08</v>
      </c>
      <c r="K90">
        <f t="shared" si="50"/>
        <v>175.4</v>
      </c>
      <c r="L90">
        <f t="shared" si="51"/>
        <v>175.4</v>
      </c>
      <c r="M90">
        <f t="shared" si="52"/>
        <v>175.4</v>
      </c>
      <c r="N90">
        <f t="shared" si="53"/>
        <v>0</v>
      </c>
      <c r="O90">
        <f t="shared" si="54"/>
        <v>0</v>
      </c>
      <c r="P90">
        <f t="shared" si="55"/>
        <v>558.12</v>
      </c>
      <c r="Q90">
        <f t="shared" si="56"/>
        <v>558.12</v>
      </c>
      <c r="T90">
        <f t="shared" si="57"/>
        <v>4947.26</v>
      </c>
      <c r="U90">
        <f t="shared" si="58"/>
        <v>1558.88</v>
      </c>
      <c r="V90">
        <f t="shared" si="59"/>
        <v>549.70000000000005</v>
      </c>
      <c r="W90">
        <f t="shared" si="60"/>
        <v>549.70000000000005</v>
      </c>
      <c r="X90">
        <f t="shared" si="61"/>
        <v>172</v>
      </c>
      <c r="Y90">
        <f t="shared" si="62"/>
        <v>172</v>
      </c>
      <c r="Z90">
        <f t="shared" si="63"/>
        <v>179.48</v>
      </c>
      <c r="AA90">
        <f t="shared" si="64"/>
        <v>178.8</v>
      </c>
      <c r="AB90">
        <f t="shared" si="65"/>
        <v>175.4</v>
      </c>
      <c r="AC90">
        <f t="shared" si="66"/>
        <v>175.4</v>
      </c>
      <c r="AD90">
        <f t="shared" si="67"/>
        <v>0</v>
      </c>
      <c r="AE90">
        <f t="shared" si="68"/>
        <v>0</v>
      </c>
      <c r="AF90">
        <f t="shared" si="69"/>
        <v>558.12</v>
      </c>
      <c r="AG90">
        <f t="shared" si="70"/>
        <v>558.12</v>
      </c>
      <c r="AJ90">
        <f t="shared" si="71"/>
        <v>4397.57</v>
      </c>
      <c r="AK90">
        <f t="shared" si="72"/>
        <v>1650.77</v>
      </c>
      <c r="AL90">
        <f t="shared" si="73"/>
        <v>460.33</v>
      </c>
      <c r="AM90">
        <f t="shared" si="74"/>
        <v>460.33</v>
      </c>
      <c r="AN90">
        <f t="shared" si="75"/>
        <v>175.4</v>
      </c>
      <c r="AO90">
        <f t="shared" si="76"/>
        <v>175.4</v>
      </c>
      <c r="AP90">
        <f t="shared" si="77"/>
        <v>176.08</v>
      </c>
      <c r="AQ90">
        <f t="shared" si="78"/>
        <v>175.4</v>
      </c>
      <c r="AR90">
        <f t="shared" si="79"/>
        <v>175.4</v>
      </c>
      <c r="AS90">
        <f t="shared" si="80"/>
        <v>175.4</v>
      </c>
      <c r="AT90">
        <f t="shared" si="81"/>
        <v>0</v>
      </c>
      <c r="AU90">
        <f t="shared" si="82"/>
        <v>0</v>
      </c>
      <c r="AV90">
        <f t="shared" si="83"/>
        <v>558.12</v>
      </c>
      <c r="AW90">
        <f t="shared" si="84"/>
        <v>558.12</v>
      </c>
    </row>
    <row r="91" spans="2:49" x14ac:dyDescent="0.2">
      <c r="B91">
        <v>87</v>
      </c>
      <c r="C91">
        <f t="shared" si="85"/>
        <v>17</v>
      </c>
      <c r="D91">
        <f t="shared" si="43"/>
        <v>5556.96</v>
      </c>
      <c r="E91">
        <f t="shared" si="44"/>
        <v>1484.66</v>
      </c>
      <c r="F91">
        <f t="shared" si="45"/>
        <v>651.12</v>
      </c>
      <c r="G91">
        <f t="shared" si="46"/>
        <v>651.12</v>
      </c>
      <c r="H91">
        <f t="shared" si="47"/>
        <v>177.4</v>
      </c>
      <c r="I91">
        <f t="shared" si="48"/>
        <v>177.4</v>
      </c>
      <c r="J91">
        <f t="shared" si="49"/>
        <v>178.08</v>
      </c>
      <c r="K91">
        <f t="shared" si="50"/>
        <v>177.4</v>
      </c>
      <c r="L91">
        <f t="shared" si="51"/>
        <v>177.4</v>
      </c>
      <c r="M91">
        <f t="shared" si="52"/>
        <v>177.4</v>
      </c>
      <c r="N91">
        <f t="shared" si="53"/>
        <v>0</v>
      </c>
      <c r="O91">
        <f t="shared" si="54"/>
        <v>0</v>
      </c>
      <c r="P91">
        <f t="shared" si="55"/>
        <v>564.12</v>
      </c>
      <c r="Q91">
        <f t="shared" si="56"/>
        <v>564.12</v>
      </c>
      <c r="T91">
        <f t="shared" si="57"/>
        <v>5001.26</v>
      </c>
      <c r="U91">
        <f t="shared" si="58"/>
        <v>1575.88</v>
      </c>
      <c r="V91">
        <f t="shared" si="59"/>
        <v>555.70000000000005</v>
      </c>
      <c r="W91">
        <f t="shared" si="60"/>
        <v>555.70000000000005</v>
      </c>
      <c r="X91">
        <f t="shared" si="61"/>
        <v>174</v>
      </c>
      <c r="Y91">
        <f t="shared" si="62"/>
        <v>174</v>
      </c>
      <c r="Z91">
        <f t="shared" si="63"/>
        <v>181.48</v>
      </c>
      <c r="AA91">
        <f t="shared" si="64"/>
        <v>180.8</v>
      </c>
      <c r="AB91">
        <f t="shared" si="65"/>
        <v>177.4</v>
      </c>
      <c r="AC91">
        <f t="shared" si="66"/>
        <v>177.4</v>
      </c>
      <c r="AD91">
        <f t="shared" si="67"/>
        <v>0</v>
      </c>
      <c r="AE91">
        <f t="shared" si="68"/>
        <v>0</v>
      </c>
      <c r="AF91">
        <f t="shared" si="69"/>
        <v>564.12</v>
      </c>
      <c r="AG91">
        <f t="shared" si="70"/>
        <v>564.12</v>
      </c>
      <c r="AJ91">
        <f t="shared" si="71"/>
        <v>4445.57</v>
      </c>
      <c r="AK91">
        <f t="shared" si="72"/>
        <v>1668.77</v>
      </c>
      <c r="AL91">
        <f t="shared" si="73"/>
        <v>465.33</v>
      </c>
      <c r="AM91">
        <f t="shared" si="74"/>
        <v>465.33</v>
      </c>
      <c r="AN91">
        <f t="shared" si="75"/>
        <v>177.4</v>
      </c>
      <c r="AO91">
        <f t="shared" si="76"/>
        <v>177.4</v>
      </c>
      <c r="AP91">
        <f t="shared" si="77"/>
        <v>178.08</v>
      </c>
      <c r="AQ91">
        <f t="shared" si="78"/>
        <v>177.4</v>
      </c>
      <c r="AR91">
        <f t="shared" si="79"/>
        <v>177.4</v>
      </c>
      <c r="AS91">
        <f t="shared" si="80"/>
        <v>177.4</v>
      </c>
      <c r="AT91">
        <f t="shared" si="81"/>
        <v>0</v>
      </c>
      <c r="AU91">
        <f t="shared" si="82"/>
        <v>0</v>
      </c>
      <c r="AV91">
        <f t="shared" si="83"/>
        <v>564.12</v>
      </c>
      <c r="AW91">
        <f t="shared" si="84"/>
        <v>564.12</v>
      </c>
    </row>
    <row r="92" spans="2:49" x14ac:dyDescent="0.2">
      <c r="B92">
        <v>88</v>
      </c>
      <c r="C92">
        <f t="shared" si="85"/>
        <v>17</v>
      </c>
      <c r="D92">
        <f t="shared" si="43"/>
        <v>5616.96</v>
      </c>
      <c r="E92">
        <f t="shared" si="44"/>
        <v>1500.66</v>
      </c>
      <c r="F92">
        <f t="shared" si="45"/>
        <v>658.12</v>
      </c>
      <c r="G92">
        <f t="shared" si="46"/>
        <v>658.12</v>
      </c>
      <c r="H92">
        <f t="shared" si="47"/>
        <v>179.4</v>
      </c>
      <c r="I92">
        <f t="shared" si="48"/>
        <v>179.4</v>
      </c>
      <c r="J92">
        <f t="shared" si="49"/>
        <v>180.08</v>
      </c>
      <c r="K92">
        <f t="shared" si="50"/>
        <v>179.4</v>
      </c>
      <c r="L92">
        <f t="shared" si="51"/>
        <v>179.4</v>
      </c>
      <c r="M92">
        <f t="shared" si="52"/>
        <v>179.4</v>
      </c>
      <c r="N92">
        <f t="shared" si="53"/>
        <v>0</v>
      </c>
      <c r="O92">
        <f t="shared" si="54"/>
        <v>0</v>
      </c>
      <c r="P92">
        <f t="shared" si="55"/>
        <v>570.12</v>
      </c>
      <c r="Q92">
        <f t="shared" si="56"/>
        <v>570.12</v>
      </c>
      <c r="T92">
        <f t="shared" si="57"/>
        <v>5055.26</v>
      </c>
      <c r="U92">
        <f t="shared" si="58"/>
        <v>1592.88</v>
      </c>
      <c r="V92">
        <f t="shared" si="59"/>
        <v>561.70000000000005</v>
      </c>
      <c r="W92">
        <f t="shared" si="60"/>
        <v>561.70000000000005</v>
      </c>
      <c r="X92">
        <f t="shared" si="61"/>
        <v>176</v>
      </c>
      <c r="Y92">
        <f t="shared" si="62"/>
        <v>176</v>
      </c>
      <c r="Z92">
        <f t="shared" si="63"/>
        <v>183.48</v>
      </c>
      <c r="AA92">
        <f t="shared" si="64"/>
        <v>182.8</v>
      </c>
      <c r="AB92">
        <f t="shared" si="65"/>
        <v>179.4</v>
      </c>
      <c r="AC92">
        <f t="shared" si="66"/>
        <v>179.4</v>
      </c>
      <c r="AD92">
        <f t="shared" si="67"/>
        <v>0</v>
      </c>
      <c r="AE92">
        <f t="shared" si="68"/>
        <v>0</v>
      </c>
      <c r="AF92">
        <f t="shared" si="69"/>
        <v>570.12</v>
      </c>
      <c r="AG92">
        <f t="shared" si="70"/>
        <v>570.12</v>
      </c>
      <c r="AJ92">
        <f t="shared" si="71"/>
        <v>4493.57</v>
      </c>
      <c r="AK92">
        <f t="shared" si="72"/>
        <v>1686.77</v>
      </c>
      <c r="AL92">
        <f t="shared" si="73"/>
        <v>470.33</v>
      </c>
      <c r="AM92">
        <f t="shared" si="74"/>
        <v>470.33</v>
      </c>
      <c r="AN92">
        <f t="shared" si="75"/>
        <v>179.4</v>
      </c>
      <c r="AO92">
        <f t="shared" si="76"/>
        <v>179.4</v>
      </c>
      <c r="AP92">
        <f t="shared" si="77"/>
        <v>180.08</v>
      </c>
      <c r="AQ92">
        <f t="shared" si="78"/>
        <v>179.4</v>
      </c>
      <c r="AR92">
        <f t="shared" si="79"/>
        <v>179.4</v>
      </c>
      <c r="AS92">
        <f t="shared" si="80"/>
        <v>179.4</v>
      </c>
      <c r="AT92">
        <f t="shared" si="81"/>
        <v>0</v>
      </c>
      <c r="AU92">
        <f t="shared" si="82"/>
        <v>0</v>
      </c>
      <c r="AV92">
        <f t="shared" si="83"/>
        <v>570.12</v>
      </c>
      <c r="AW92">
        <f t="shared" si="84"/>
        <v>570.12</v>
      </c>
    </row>
    <row r="93" spans="2:49" x14ac:dyDescent="0.2">
      <c r="B93">
        <v>89</v>
      </c>
      <c r="C93">
        <f t="shared" si="85"/>
        <v>17</v>
      </c>
      <c r="D93">
        <f t="shared" si="43"/>
        <v>5676.96</v>
      </c>
      <c r="E93">
        <f t="shared" si="44"/>
        <v>1516.66</v>
      </c>
      <c r="F93">
        <f t="shared" si="45"/>
        <v>665.12</v>
      </c>
      <c r="G93">
        <f t="shared" si="46"/>
        <v>665.12</v>
      </c>
      <c r="H93">
        <f t="shared" si="47"/>
        <v>181.4</v>
      </c>
      <c r="I93">
        <f t="shared" si="48"/>
        <v>181.4</v>
      </c>
      <c r="J93">
        <f t="shared" si="49"/>
        <v>182.08</v>
      </c>
      <c r="K93">
        <f t="shared" si="50"/>
        <v>181.4</v>
      </c>
      <c r="L93">
        <f t="shared" si="51"/>
        <v>181.4</v>
      </c>
      <c r="M93">
        <f t="shared" si="52"/>
        <v>181.4</v>
      </c>
      <c r="N93">
        <f t="shared" si="53"/>
        <v>0</v>
      </c>
      <c r="O93">
        <f t="shared" si="54"/>
        <v>0</v>
      </c>
      <c r="P93">
        <f t="shared" si="55"/>
        <v>576.12</v>
      </c>
      <c r="Q93">
        <f t="shared" si="56"/>
        <v>576.12</v>
      </c>
      <c r="T93">
        <f t="shared" si="57"/>
        <v>5109.26</v>
      </c>
      <c r="U93">
        <f t="shared" si="58"/>
        <v>1609.88</v>
      </c>
      <c r="V93">
        <f t="shared" si="59"/>
        <v>567.70000000000005</v>
      </c>
      <c r="W93">
        <f t="shared" si="60"/>
        <v>567.70000000000005</v>
      </c>
      <c r="X93">
        <f t="shared" si="61"/>
        <v>178</v>
      </c>
      <c r="Y93">
        <f t="shared" si="62"/>
        <v>178</v>
      </c>
      <c r="Z93">
        <f t="shared" si="63"/>
        <v>185.48</v>
      </c>
      <c r="AA93">
        <f t="shared" si="64"/>
        <v>184.8</v>
      </c>
      <c r="AB93">
        <f t="shared" si="65"/>
        <v>181.4</v>
      </c>
      <c r="AC93">
        <f t="shared" si="66"/>
        <v>181.4</v>
      </c>
      <c r="AD93">
        <f t="shared" si="67"/>
        <v>0</v>
      </c>
      <c r="AE93">
        <f t="shared" si="68"/>
        <v>0</v>
      </c>
      <c r="AF93">
        <f t="shared" si="69"/>
        <v>576.12</v>
      </c>
      <c r="AG93">
        <f t="shared" si="70"/>
        <v>576.12</v>
      </c>
      <c r="AJ93">
        <f t="shared" si="71"/>
        <v>4541.57</v>
      </c>
      <c r="AK93">
        <f t="shared" si="72"/>
        <v>1704.77</v>
      </c>
      <c r="AL93">
        <f t="shared" si="73"/>
        <v>475.33</v>
      </c>
      <c r="AM93">
        <f t="shared" si="74"/>
        <v>475.33</v>
      </c>
      <c r="AN93">
        <f t="shared" si="75"/>
        <v>181.4</v>
      </c>
      <c r="AO93">
        <f t="shared" si="76"/>
        <v>181.4</v>
      </c>
      <c r="AP93">
        <f t="shared" si="77"/>
        <v>182.08</v>
      </c>
      <c r="AQ93">
        <f t="shared" si="78"/>
        <v>181.4</v>
      </c>
      <c r="AR93">
        <f t="shared" si="79"/>
        <v>181.4</v>
      </c>
      <c r="AS93">
        <f t="shared" si="80"/>
        <v>181.4</v>
      </c>
      <c r="AT93">
        <f t="shared" si="81"/>
        <v>0</v>
      </c>
      <c r="AU93">
        <f t="shared" si="82"/>
        <v>0</v>
      </c>
      <c r="AV93">
        <f t="shared" si="83"/>
        <v>576.12</v>
      </c>
      <c r="AW93">
        <f t="shared" si="84"/>
        <v>576.12</v>
      </c>
    </row>
    <row r="94" spans="2:49" x14ac:dyDescent="0.2">
      <c r="B94">
        <v>90</v>
      </c>
      <c r="C94">
        <f t="shared" si="85"/>
        <v>18</v>
      </c>
      <c r="D94">
        <f t="shared" si="43"/>
        <v>5760</v>
      </c>
      <c r="E94">
        <f t="shared" si="44"/>
        <v>1539</v>
      </c>
      <c r="F94">
        <f t="shared" si="45"/>
        <v>675</v>
      </c>
      <c r="G94">
        <f t="shared" si="46"/>
        <v>675</v>
      </c>
      <c r="H94">
        <f t="shared" si="47"/>
        <v>183.6</v>
      </c>
      <c r="I94">
        <f t="shared" si="48"/>
        <v>183.6</v>
      </c>
      <c r="J94">
        <f t="shared" si="49"/>
        <v>184.32</v>
      </c>
      <c r="K94">
        <f t="shared" si="50"/>
        <v>183.6</v>
      </c>
      <c r="L94">
        <f t="shared" si="51"/>
        <v>183.6</v>
      </c>
      <c r="M94">
        <f t="shared" si="52"/>
        <v>183.6</v>
      </c>
      <c r="N94">
        <f t="shared" si="53"/>
        <v>0</v>
      </c>
      <c r="O94">
        <f t="shared" si="54"/>
        <v>0</v>
      </c>
      <c r="P94">
        <f t="shared" si="55"/>
        <v>585</v>
      </c>
      <c r="Q94">
        <f t="shared" si="56"/>
        <v>585</v>
      </c>
      <c r="T94">
        <f t="shared" si="57"/>
        <v>5184</v>
      </c>
      <c r="U94">
        <f t="shared" si="58"/>
        <v>1633.5</v>
      </c>
      <c r="V94">
        <f t="shared" si="59"/>
        <v>576</v>
      </c>
      <c r="W94">
        <f t="shared" si="60"/>
        <v>576</v>
      </c>
      <c r="X94">
        <f t="shared" si="61"/>
        <v>180</v>
      </c>
      <c r="Y94">
        <f t="shared" si="62"/>
        <v>180</v>
      </c>
      <c r="Z94">
        <f t="shared" si="63"/>
        <v>187.92</v>
      </c>
      <c r="AA94">
        <f t="shared" si="64"/>
        <v>187.2</v>
      </c>
      <c r="AB94">
        <f t="shared" si="65"/>
        <v>183.6</v>
      </c>
      <c r="AC94">
        <f t="shared" si="66"/>
        <v>183.6</v>
      </c>
      <c r="AD94">
        <f t="shared" si="67"/>
        <v>0</v>
      </c>
      <c r="AE94">
        <f t="shared" si="68"/>
        <v>0</v>
      </c>
      <c r="AF94">
        <f t="shared" si="69"/>
        <v>585</v>
      </c>
      <c r="AG94">
        <f t="shared" si="70"/>
        <v>585</v>
      </c>
      <c r="AJ94">
        <f t="shared" si="71"/>
        <v>4608</v>
      </c>
      <c r="AK94">
        <f t="shared" si="72"/>
        <v>1729.8</v>
      </c>
      <c r="AL94">
        <f t="shared" si="73"/>
        <v>482.4</v>
      </c>
      <c r="AM94">
        <f t="shared" si="74"/>
        <v>482.4</v>
      </c>
      <c r="AN94">
        <f t="shared" si="75"/>
        <v>183.6</v>
      </c>
      <c r="AO94">
        <f t="shared" si="76"/>
        <v>183.6</v>
      </c>
      <c r="AP94">
        <f t="shared" si="77"/>
        <v>184.32</v>
      </c>
      <c r="AQ94">
        <f t="shared" si="78"/>
        <v>183.6</v>
      </c>
      <c r="AR94">
        <f t="shared" si="79"/>
        <v>183.6</v>
      </c>
      <c r="AS94">
        <f t="shared" si="80"/>
        <v>183.6</v>
      </c>
      <c r="AT94">
        <f t="shared" si="81"/>
        <v>0</v>
      </c>
      <c r="AU94">
        <f t="shared" si="82"/>
        <v>0</v>
      </c>
      <c r="AV94">
        <f t="shared" si="83"/>
        <v>585</v>
      </c>
      <c r="AW94">
        <f t="shared" si="84"/>
        <v>585</v>
      </c>
    </row>
    <row r="95" spans="2:49" x14ac:dyDescent="0.2">
      <c r="B95">
        <v>91</v>
      </c>
      <c r="C95">
        <f t="shared" si="85"/>
        <v>18</v>
      </c>
      <c r="D95">
        <f t="shared" si="43"/>
        <v>5820</v>
      </c>
      <c r="E95">
        <f t="shared" si="44"/>
        <v>1555</v>
      </c>
      <c r="F95">
        <f t="shared" si="45"/>
        <v>682</v>
      </c>
      <c r="G95">
        <f t="shared" si="46"/>
        <v>682</v>
      </c>
      <c r="H95">
        <f t="shared" si="47"/>
        <v>185.6</v>
      </c>
      <c r="I95">
        <f t="shared" si="48"/>
        <v>185.6</v>
      </c>
      <c r="J95">
        <f t="shared" si="49"/>
        <v>186.32</v>
      </c>
      <c r="K95">
        <f t="shared" si="50"/>
        <v>185.6</v>
      </c>
      <c r="L95">
        <f t="shared" si="51"/>
        <v>185.6</v>
      </c>
      <c r="M95">
        <f t="shared" si="52"/>
        <v>185.6</v>
      </c>
      <c r="N95">
        <f t="shared" si="53"/>
        <v>0</v>
      </c>
      <c r="O95">
        <f t="shared" si="54"/>
        <v>0</v>
      </c>
      <c r="P95">
        <f t="shared" si="55"/>
        <v>591</v>
      </c>
      <c r="Q95">
        <f t="shared" si="56"/>
        <v>591</v>
      </c>
      <c r="T95">
        <f t="shared" si="57"/>
        <v>5238</v>
      </c>
      <c r="U95">
        <f t="shared" si="58"/>
        <v>1650.5</v>
      </c>
      <c r="V95">
        <f t="shared" si="59"/>
        <v>582</v>
      </c>
      <c r="W95">
        <f t="shared" si="60"/>
        <v>582</v>
      </c>
      <c r="X95">
        <f t="shared" si="61"/>
        <v>182</v>
      </c>
      <c r="Y95">
        <f t="shared" si="62"/>
        <v>182</v>
      </c>
      <c r="Z95">
        <f t="shared" si="63"/>
        <v>189.92</v>
      </c>
      <c r="AA95">
        <f t="shared" si="64"/>
        <v>189.2</v>
      </c>
      <c r="AB95">
        <f t="shared" si="65"/>
        <v>185.6</v>
      </c>
      <c r="AC95">
        <f t="shared" si="66"/>
        <v>185.6</v>
      </c>
      <c r="AD95">
        <f t="shared" si="67"/>
        <v>0</v>
      </c>
      <c r="AE95">
        <f t="shared" si="68"/>
        <v>0</v>
      </c>
      <c r="AF95">
        <f t="shared" si="69"/>
        <v>591</v>
      </c>
      <c r="AG95">
        <f t="shared" si="70"/>
        <v>591</v>
      </c>
      <c r="AJ95">
        <f t="shared" si="71"/>
        <v>4656</v>
      </c>
      <c r="AK95">
        <f t="shared" si="72"/>
        <v>1747.8</v>
      </c>
      <c r="AL95">
        <f t="shared" si="73"/>
        <v>487.4</v>
      </c>
      <c r="AM95">
        <f t="shared" si="74"/>
        <v>487.4</v>
      </c>
      <c r="AN95">
        <f t="shared" si="75"/>
        <v>185.6</v>
      </c>
      <c r="AO95">
        <f t="shared" si="76"/>
        <v>185.6</v>
      </c>
      <c r="AP95">
        <f t="shared" si="77"/>
        <v>186.32</v>
      </c>
      <c r="AQ95">
        <f t="shared" si="78"/>
        <v>185.6</v>
      </c>
      <c r="AR95">
        <f t="shared" si="79"/>
        <v>185.6</v>
      </c>
      <c r="AS95">
        <f t="shared" si="80"/>
        <v>185.6</v>
      </c>
      <c r="AT95">
        <f t="shared" si="81"/>
        <v>0</v>
      </c>
      <c r="AU95">
        <f t="shared" si="82"/>
        <v>0</v>
      </c>
      <c r="AV95">
        <f t="shared" si="83"/>
        <v>591</v>
      </c>
      <c r="AW95">
        <f t="shared" si="84"/>
        <v>591</v>
      </c>
    </row>
    <row r="96" spans="2:49" x14ac:dyDescent="0.2">
      <c r="B96">
        <v>92</v>
      </c>
      <c r="C96">
        <f t="shared" si="85"/>
        <v>18</v>
      </c>
      <c r="D96">
        <f t="shared" si="43"/>
        <v>5880</v>
      </c>
      <c r="E96">
        <f t="shared" si="44"/>
        <v>1571</v>
      </c>
      <c r="F96">
        <f t="shared" si="45"/>
        <v>689</v>
      </c>
      <c r="G96">
        <f t="shared" si="46"/>
        <v>689</v>
      </c>
      <c r="H96">
        <f t="shared" si="47"/>
        <v>187.6</v>
      </c>
      <c r="I96">
        <f t="shared" si="48"/>
        <v>187.6</v>
      </c>
      <c r="J96">
        <f t="shared" si="49"/>
        <v>188.32</v>
      </c>
      <c r="K96">
        <f t="shared" si="50"/>
        <v>187.6</v>
      </c>
      <c r="L96">
        <f t="shared" si="51"/>
        <v>187.6</v>
      </c>
      <c r="M96">
        <f t="shared" si="52"/>
        <v>187.6</v>
      </c>
      <c r="N96">
        <f t="shared" si="53"/>
        <v>0</v>
      </c>
      <c r="O96">
        <f t="shared" si="54"/>
        <v>0</v>
      </c>
      <c r="P96">
        <f t="shared" si="55"/>
        <v>597</v>
      </c>
      <c r="Q96">
        <f t="shared" si="56"/>
        <v>597</v>
      </c>
      <c r="T96">
        <f t="shared" si="57"/>
        <v>5292</v>
      </c>
      <c r="U96">
        <f t="shared" si="58"/>
        <v>1667.5</v>
      </c>
      <c r="V96">
        <f t="shared" si="59"/>
        <v>588</v>
      </c>
      <c r="W96">
        <f t="shared" si="60"/>
        <v>588</v>
      </c>
      <c r="X96">
        <f t="shared" si="61"/>
        <v>184</v>
      </c>
      <c r="Y96">
        <f t="shared" si="62"/>
        <v>184</v>
      </c>
      <c r="Z96">
        <f t="shared" si="63"/>
        <v>191.92</v>
      </c>
      <c r="AA96">
        <f t="shared" si="64"/>
        <v>191.2</v>
      </c>
      <c r="AB96">
        <f t="shared" si="65"/>
        <v>187.6</v>
      </c>
      <c r="AC96">
        <f t="shared" si="66"/>
        <v>187.6</v>
      </c>
      <c r="AD96">
        <f t="shared" si="67"/>
        <v>0</v>
      </c>
      <c r="AE96">
        <f t="shared" si="68"/>
        <v>0</v>
      </c>
      <c r="AF96">
        <f t="shared" si="69"/>
        <v>597</v>
      </c>
      <c r="AG96">
        <f t="shared" si="70"/>
        <v>597</v>
      </c>
      <c r="AJ96">
        <f t="shared" si="71"/>
        <v>4704</v>
      </c>
      <c r="AK96">
        <f t="shared" si="72"/>
        <v>1765.8</v>
      </c>
      <c r="AL96">
        <f t="shared" si="73"/>
        <v>492.4</v>
      </c>
      <c r="AM96">
        <f t="shared" si="74"/>
        <v>492.4</v>
      </c>
      <c r="AN96">
        <f t="shared" si="75"/>
        <v>187.6</v>
      </c>
      <c r="AO96">
        <f t="shared" si="76"/>
        <v>187.6</v>
      </c>
      <c r="AP96">
        <f t="shared" si="77"/>
        <v>188.32</v>
      </c>
      <c r="AQ96">
        <f t="shared" si="78"/>
        <v>187.6</v>
      </c>
      <c r="AR96">
        <f t="shared" si="79"/>
        <v>187.6</v>
      </c>
      <c r="AS96">
        <f t="shared" si="80"/>
        <v>187.6</v>
      </c>
      <c r="AT96">
        <f t="shared" si="81"/>
        <v>0</v>
      </c>
      <c r="AU96">
        <f t="shared" si="82"/>
        <v>0</v>
      </c>
      <c r="AV96">
        <f t="shared" si="83"/>
        <v>597</v>
      </c>
      <c r="AW96">
        <f t="shared" si="84"/>
        <v>597</v>
      </c>
    </row>
    <row r="97" spans="2:49" x14ac:dyDescent="0.2">
      <c r="B97">
        <v>93</v>
      </c>
      <c r="C97">
        <f t="shared" si="85"/>
        <v>18</v>
      </c>
      <c r="D97">
        <f t="shared" si="43"/>
        <v>5940</v>
      </c>
      <c r="E97">
        <f t="shared" si="44"/>
        <v>1587</v>
      </c>
      <c r="F97">
        <f t="shared" si="45"/>
        <v>696</v>
      </c>
      <c r="G97">
        <f t="shared" si="46"/>
        <v>696</v>
      </c>
      <c r="H97">
        <f t="shared" si="47"/>
        <v>189.6</v>
      </c>
      <c r="I97">
        <f t="shared" si="48"/>
        <v>189.6</v>
      </c>
      <c r="J97">
        <f t="shared" si="49"/>
        <v>190.32</v>
      </c>
      <c r="K97">
        <f t="shared" si="50"/>
        <v>189.6</v>
      </c>
      <c r="L97">
        <f t="shared" si="51"/>
        <v>189.6</v>
      </c>
      <c r="M97">
        <f t="shared" si="52"/>
        <v>189.6</v>
      </c>
      <c r="N97">
        <f t="shared" si="53"/>
        <v>0</v>
      </c>
      <c r="O97">
        <f t="shared" si="54"/>
        <v>0</v>
      </c>
      <c r="P97">
        <f t="shared" si="55"/>
        <v>603</v>
      </c>
      <c r="Q97">
        <f t="shared" si="56"/>
        <v>603</v>
      </c>
      <c r="T97">
        <f t="shared" si="57"/>
        <v>5346</v>
      </c>
      <c r="U97">
        <f t="shared" si="58"/>
        <v>1684.5</v>
      </c>
      <c r="V97">
        <f t="shared" si="59"/>
        <v>594</v>
      </c>
      <c r="W97">
        <f t="shared" si="60"/>
        <v>594</v>
      </c>
      <c r="X97">
        <f t="shared" si="61"/>
        <v>186</v>
      </c>
      <c r="Y97">
        <f t="shared" si="62"/>
        <v>186</v>
      </c>
      <c r="Z97">
        <f t="shared" si="63"/>
        <v>193.92</v>
      </c>
      <c r="AA97">
        <f t="shared" si="64"/>
        <v>193.2</v>
      </c>
      <c r="AB97">
        <f t="shared" si="65"/>
        <v>189.6</v>
      </c>
      <c r="AC97">
        <f t="shared" si="66"/>
        <v>189.6</v>
      </c>
      <c r="AD97">
        <f t="shared" si="67"/>
        <v>0</v>
      </c>
      <c r="AE97">
        <f t="shared" si="68"/>
        <v>0</v>
      </c>
      <c r="AF97">
        <f t="shared" si="69"/>
        <v>603</v>
      </c>
      <c r="AG97">
        <f t="shared" si="70"/>
        <v>603</v>
      </c>
      <c r="AJ97">
        <f t="shared" si="71"/>
        <v>4752</v>
      </c>
      <c r="AK97">
        <f t="shared" si="72"/>
        <v>1783.8</v>
      </c>
      <c r="AL97">
        <f t="shared" si="73"/>
        <v>497.4</v>
      </c>
      <c r="AM97">
        <f t="shared" si="74"/>
        <v>497.4</v>
      </c>
      <c r="AN97">
        <f t="shared" si="75"/>
        <v>189.6</v>
      </c>
      <c r="AO97">
        <f t="shared" si="76"/>
        <v>189.6</v>
      </c>
      <c r="AP97">
        <f t="shared" si="77"/>
        <v>190.32</v>
      </c>
      <c r="AQ97">
        <f t="shared" si="78"/>
        <v>189.6</v>
      </c>
      <c r="AR97">
        <f t="shared" si="79"/>
        <v>189.6</v>
      </c>
      <c r="AS97">
        <f t="shared" si="80"/>
        <v>189.6</v>
      </c>
      <c r="AT97">
        <f t="shared" si="81"/>
        <v>0</v>
      </c>
      <c r="AU97">
        <f t="shared" si="82"/>
        <v>0</v>
      </c>
      <c r="AV97">
        <f t="shared" si="83"/>
        <v>603</v>
      </c>
      <c r="AW97">
        <f t="shared" si="84"/>
        <v>603</v>
      </c>
    </row>
    <row r="98" spans="2:49" x14ac:dyDescent="0.2">
      <c r="B98">
        <v>94</v>
      </c>
      <c r="C98">
        <f t="shared" si="85"/>
        <v>18</v>
      </c>
      <c r="D98">
        <f t="shared" si="43"/>
        <v>6000</v>
      </c>
      <c r="E98">
        <f t="shared" si="44"/>
        <v>1603</v>
      </c>
      <c r="F98">
        <f t="shared" si="45"/>
        <v>703</v>
      </c>
      <c r="G98">
        <f t="shared" si="46"/>
        <v>703</v>
      </c>
      <c r="H98">
        <f t="shared" si="47"/>
        <v>191.6</v>
      </c>
      <c r="I98">
        <f t="shared" si="48"/>
        <v>191.6</v>
      </c>
      <c r="J98">
        <f t="shared" si="49"/>
        <v>192.32</v>
      </c>
      <c r="K98">
        <f t="shared" si="50"/>
        <v>191.6</v>
      </c>
      <c r="L98">
        <f t="shared" si="51"/>
        <v>191.6</v>
      </c>
      <c r="M98">
        <f t="shared" si="52"/>
        <v>191.6</v>
      </c>
      <c r="N98">
        <f t="shared" si="53"/>
        <v>0</v>
      </c>
      <c r="O98">
        <f t="shared" si="54"/>
        <v>0</v>
      </c>
      <c r="P98">
        <f t="shared" si="55"/>
        <v>609</v>
      </c>
      <c r="Q98">
        <f t="shared" si="56"/>
        <v>609</v>
      </c>
      <c r="T98">
        <f t="shared" si="57"/>
        <v>5400</v>
      </c>
      <c r="U98">
        <f t="shared" si="58"/>
        <v>1701.5</v>
      </c>
      <c r="V98">
        <f t="shared" si="59"/>
        <v>600</v>
      </c>
      <c r="W98">
        <f t="shared" si="60"/>
        <v>600</v>
      </c>
      <c r="X98">
        <f t="shared" si="61"/>
        <v>188</v>
      </c>
      <c r="Y98">
        <f t="shared" si="62"/>
        <v>188</v>
      </c>
      <c r="Z98">
        <f t="shared" si="63"/>
        <v>195.92</v>
      </c>
      <c r="AA98">
        <f t="shared" si="64"/>
        <v>195.2</v>
      </c>
      <c r="AB98">
        <f t="shared" si="65"/>
        <v>191.6</v>
      </c>
      <c r="AC98">
        <f t="shared" si="66"/>
        <v>191.6</v>
      </c>
      <c r="AD98">
        <f t="shared" si="67"/>
        <v>0</v>
      </c>
      <c r="AE98">
        <f t="shared" si="68"/>
        <v>0</v>
      </c>
      <c r="AF98">
        <f t="shared" si="69"/>
        <v>609</v>
      </c>
      <c r="AG98">
        <f t="shared" si="70"/>
        <v>609</v>
      </c>
      <c r="AJ98">
        <f t="shared" si="71"/>
        <v>4800</v>
      </c>
      <c r="AK98">
        <f t="shared" si="72"/>
        <v>1801.8</v>
      </c>
      <c r="AL98">
        <f t="shared" si="73"/>
        <v>502.4</v>
      </c>
      <c r="AM98">
        <f t="shared" si="74"/>
        <v>502.4</v>
      </c>
      <c r="AN98">
        <f t="shared" si="75"/>
        <v>191.6</v>
      </c>
      <c r="AO98">
        <f t="shared" si="76"/>
        <v>191.6</v>
      </c>
      <c r="AP98">
        <f t="shared" si="77"/>
        <v>192.32</v>
      </c>
      <c r="AQ98">
        <f t="shared" si="78"/>
        <v>191.6</v>
      </c>
      <c r="AR98">
        <f t="shared" si="79"/>
        <v>191.6</v>
      </c>
      <c r="AS98">
        <f t="shared" si="80"/>
        <v>191.6</v>
      </c>
      <c r="AT98">
        <f t="shared" si="81"/>
        <v>0</v>
      </c>
      <c r="AU98">
        <f t="shared" si="82"/>
        <v>0</v>
      </c>
      <c r="AV98">
        <f t="shared" si="83"/>
        <v>609</v>
      </c>
      <c r="AW98">
        <f t="shared" si="84"/>
        <v>609</v>
      </c>
    </row>
    <row r="99" spans="2:49" x14ac:dyDescent="0.2">
      <c r="B99">
        <v>95</v>
      </c>
      <c r="C99">
        <f t="shared" si="85"/>
        <v>19</v>
      </c>
      <c r="D99">
        <f t="shared" si="43"/>
        <v>6083.04</v>
      </c>
      <c r="E99">
        <f t="shared" si="44"/>
        <v>1625.34</v>
      </c>
      <c r="F99">
        <f t="shared" si="45"/>
        <v>712.88</v>
      </c>
      <c r="G99">
        <f t="shared" si="46"/>
        <v>712.88</v>
      </c>
      <c r="H99">
        <f t="shared" si="47"/>
        <v>193.8</v>
      </c>
      <c r="I99">
        <f t="shared" si="48"/>
        <v>193.8</v>
      </c>
      <c r="J99">
        <f t="shared" si="49"/>
        <v>194.56</v>
      </c>
      <c r="K99">
        <f t="shared" si="50"/>
        <v>193.8</v>
      </c>
      <c r="L99">
        <f t="shared" si="51"/>
        <v>193.8</v>
      </c>
      <c r="M99">
        <f t="shared" si="52"/>
        <v>193.8</v>
      </c>
      <c r="N99">
        <f t="shared" si="53"/>
        <v>0</v>
      </c>
      <c r="O99">
        <f t="shared" si="54"/>
        <v>0</v>
      </c>
      <c r="P99">
        <f t="shared" si="55"/>
        <v>617.88</v>
      </c>
      <c r="Q99">
        <f t="shared" si="56"/>
        <v>617.88</v>
      </c>
      <c r="T99">
        <f t="shared" si="57"/>
        <v>5474.74</v>
      </c>
      <c r="U99">
        <f t="shared" si="58"/>
        <v>1725.12</v>
      </c>
      <c r="V99">
        <f t="shared" si="59"/>
        <v>608.29999999999995</v>
      </c>
      <c r="W99">
        <f t="shared" si="60"/>
        <v>608.29999999999995</v>
      </c>
      <c r="X99">
        <f t="shared" si="61"/>
        <v>190</v>
      </c>
      <c r="Y99">
        <f t="shared" si="62"/>
        <v>190</v>
      </c>
      <c r="Z99">
        <f t="shared" si="63"/>
        <v>198.36</v>
      </c>
      <c r="AA99">
        <f t="shared" si="64"/>
        <v>197.6</v>
      </c>
      <c r="AB99">
        <f t="shared" si="65"/>
        <v>193.8</v>
      </c>
      <c r="AC99">
        <f t="shared" si="66"/>
        <v>193.8</v>
      </c>
      <c r="AD99">
        <f t="shared" si="67"/>
        <v>0</v>
      </c>
      <c r="AE99">
        <f t="shared" si="68"/>
        <v>0</v>
      </c>
      <c r="AF99">
        <f t="shared" si="69"/>
        <v>617.88</v>
      </c>
      <c r="AG99">
        <f t="shared" si="70"/>
        <v>617.88</v>
      </c>
      <c r="AJ99">
        <f t="shared" si="71"/>
        <v>4866.43</v>
      </c>
      <c r="AK99">
        <f t="shared" si="72"/>
        <v>1826.83</v>
      </c>
      <c r="AL99">
        <f t="shared" si="73"/>
        <v>509.47</v>
      </c>
      <c r="AM99">
        <f t="shared" si="74"/>
        <v>509.47</v>
      </c>
      <c r="AN99">
        <f t="shared" si="75"/>
        <v>193.8</v>
      </c>
      <c r="AO99">
        <f t="shared" si="76"/>
        <v>193.8</v>
      </c>
      <c r="AP99">
        <f t="shared" si="77"/>
        <v>194.56</v>
      </c>
      <c r="AQ99">
        <f t="shared" si="78"/>
        <v>193.8</v>
      </c>
      <c r="AR99">
        <f t="shared" si="79"/>
        <v>193.8</v>
      </c>
      <c r="AS99">
        <f t="shared" si="80"/>
        <v>193.8</v>
      </c>
      <c r="AT99">
        <f t="shared" si="81"/>
        <v>0</v>
      </c>
      <c r="AU99">
        <f t="shared" si="82"/>
        <v>0</v>
      </c>
      <c r="AV99">
        <f t="shared" si="83"/>
        <v>617.88</v>
      </c>
      <c r="AW99">
        <f t="shared" si="84"/>
        <v>617.88</v>
      </c>
    </row>
    <row r="100" spans="2:49" x14ac:dyDescent="0.2">
      <c r="B100">
        <v>96</v>
      </c>
      <c r="C100">
        <f t="shared" si="85"/>
        <v>19</v>
      </c>
      <c r="D100">
        <f t="shared" si="43"/>
        <v>6143.04</v>
      </c>
      <c r="E100">
        <f t="shared" si="44"/>
        <v>1641.34</v>
      </c>
      <c r="F100">
        <f t="shared" si="45"/>
        <v>719.88</v>
      </c>
      <c r="G100">
        <f t="shared" si="46"/>
        <v>719.88</v>
      </c>
      <c r="H100">
        <f t="shared" si="47"/>
        <v>195.8</v>
      </c>
      <c r="I100">
        <f t="shared" si="48"/>
        <v>195.8</v>
      </c>
      <c r="J100">
        <f t="shared" si="49"/>
        <v>196.56</v>
      </c>
      <c r="K100">
        <f t="shared" si="50"/>
        <v>195.8</v>
      </c>
      <c r="L100">
        <f t="shared" si="51"/>
        <v>195.8</v>
      </c>
      <c r="M100">
        <f t="shared" si="52"/>
        <v>195.8</v>
      </c>
      <c r="N100">
        <f t="shared" si="53"/>
        <v>0</v>
      </c>
      <c r="O100">
        <f t="shared" si="54"/>
        <v>0</v>
      </c>
      <c r="P100">
        <f t="shared" si="55"/>
        <v>623.88</v>
      </c>
      <c r="Q100">
        <f t="shared" si="56"/>
        <v>623.88</v>
      </c>
      <c r="T100">
        <f t="shared" si="57"/>
        <v>5528.74</v>
      </c>
      <c r="U100">
        <f t="shared" si="58"/>
        <v>1742.12</v>
      </c>
      <c r="V100">
        <f t="shared" si="59"/>
        <v>614.29999999999995</v>
      </c>
      <c r="W100">
        <f t="shared" si="60"/>
        <v>614.29999999999995</v>
      </c>
      <c r="X100">
        <f t="shared" si="61"/>
        <v>192</v>
      </c>
      <c r="Y100">
        <f t="shared" si="62"/>
        <v>192</v>
      </c>
      <c r="Z100">
        <f t="shared" si="63"/>
        <v>200.36</v>
      </c>
      <c r="AA100">
        <f t="shared" si="64"/>
        <v>199.6</v>
      </c>
      <c r="AB100">
        <f t="shared" si="65"/>
        <v>195.8</v>
      </c>
      <c r="AC100">
        <f t="shared" si="66"/>
        <v>195.8</v>
      </c>
      <c r="AD100">
        <f t="shared" si="67"/>
        <v>0</v>
      </c>
      <c r="AE100">
        <f t="shared" si="68"/>
        <v>0</v>
      </c>
      <c r="AF100">
        <f t="shared" si="69"/>
        <v>623.88</v>
      </c>
      <c r="AG100">
        <f t="shared" si="70"/>
        <v>623.88</v>
      </c>
      <c r="AJ100">
        <f t="shared" si="71"/>
        <v>4914.43</v>
      </c>
      <c r="AK100">
        <f t="shared" si="72"/>
        <v>1844.83</v>
      </c>
      <c r="AL100">
        <f t="shared" si="73"/>
        <v>514.47</v>
      </c>
      <c r="AM100">
        <f t="shared" si="74"/>
        <v>514.47</v>
      </c>
      <c r="AN100">
        <f t="shared" si="75"/>
        <v>195.8</v>
      </c>
      <c r="AO100">
        <f t="shared" si="76"/>
        <v>195.8</v>
      </c>
      <c r="AP100">
        <f t="shared" si="77"/>
        <v>196.56</v>
      </c>
      <c r="AQ100">
        <f t="shared" si="78"/>
        <v>195.8</v>
      </c>
      <c r="AR100">
        <f t="shared" si="79"/>
        <v>195.8</v>
      </c>
      <c r="AS100">
        <f t="shared" si="80"/>
        <v>195.8</v>
      </c>
      <c r="AT100">
        <f t="shared" si="81"/>
        <v>0</v>
      </c>
      <c r="AU100">
        <f t="shared" si="82"/>
        <v>0</v>
      </c>
      <c r="AV100">
        <f t="shared" si="83"/>
        <v>623.88</v>
      </c>
      <c r="AW100">
        <f t="shared" si="84"/>
        <v>623.88</v>
      </c>
    </row>
    <row r="101" spans="2:49" x14ac:dyDescent="0.2">
      <c r="B101">
        <v>97</v>
      </c>
      <c r="C101">
        <f t="shared" si="85"/>
        <v>19</v>
      </c>
      <c r="D101">
        <f t="shared" si="43"/>
        <v>6203.04</v>
      </c>
      <c r="E101">
        <f t="shared" si="44"/>
        <v>1657.34</v>
      </c>
      <c r="F101">
        <f t="shared" si="45"/>
        <v>726.88</v>
      </c>
      <c r="G101">
        <f t="shared" si="46"/>
        <v>726.88</v>
      </c>
      <c r="H101">
        <f t="shared" si="47"/>
        <v>197.8</v>
      </c>
      <c r="I101">
        <f t="shared" si="48"/>
        <v>197.8</v>
      </c>
      <c r="J101">
        <f t="shared" si="49"/>
        <v>198.56</v>
      </c>
      <c r="K101">
        <f t="shared" si="50"/>
        <v>197.8</v>
      </c>
      <c r="L101">
        <f t="shared" si="51"/>
        <v>197.8</v>
      </c>
      <c r="M101">
        <f t="shared" si="52"/>
        <v>197.8</v>
      </c>
      <c r="N101">
        <f t="shared" si="53"/>
        <v>0</v>
      </c>
      <c r="O101">
        <f t="shared" si="54"/>
        <v>0</v>
      </c>
      <c r="P101">
        <f t="shared" si="55"/>
        <v>629.88</v>
      </c>
      <c r="Q101">
        <f t="shared" si="56"/>
        <v>629.88</v>
      </c>
      <c r="T101">
        <f t="shared" si="57"/>
        <v>5582.74</v>
      </c>
      <c r="U101">
        <f t="shared" si="58"/>
        <v>1759.12</v>
      </c>
      <c r="V101">
        <f t="shared" si="59"/>
        <v>620.29999999999995</v>
      </c>
      <c r="W101">
        <f t="shared" si="60"/>
        <v>620.29999999999995</v>
      </c>
      <c r="X101">
        <f t="shared" si="61"/>
        <v>194</v>
      </c>
      <c r="Y101">
        <f t="shared" si="62"/>
        <v>194</v>
      </c>
      <c r="Z101">
        <f t="shared" si="63"/>
        <v>202.36</v>
      </c>
      <c r="AA101">
        <f t="shared" si="64"/>
        <v>201.6</v>
      </c>
      <c r="AB101">
        <f t="shared" si="65"/>
        <v>197.8</v>
      </c>
      <c r="AC101">
        <f t="shared" si="66"/>
        <v>197.8</v>
      </c>
      <c r="AD101">
        <f t="shared" si="67"/>
        <v>0</v>
      </c>
      <c r="AE101">
        <f t="shared" si="68"/>
        <v>0</v>
      </c>
      <c r="AF101">
        <f t="shared" si="69"/>
        <v>629.88</v>
      </c>
      <c r="AG101">
        <f t="shared" si="70"/>
        <v>629.88</v>
      </c>
      <c r="AJ101">
        <f t="shared" si="71"/>
        <v>4962.43</v>
      </c>
      <c r="AK101">
        <f t="shared" si="72"/>
        <v>1862.83</v>
      </c>
      <c r="AL101">
        <f t="shared" si="73"/>
        <v>519.47</v>
      </c>
      <c r="AM101">
        <f t="shared" si="74"/>
        <v>519.47</v>
      </c>
      <c r="AN101">
        <f t="shared" si="75"/>
        <v>197.8</v>
      </c>
      <c r="AO101">
        <f t="shared" si="76"/>
        <v>197.8</v>
      </c>
      <c r="AP101">
        <f t="shared" si="77"/>
        <v>198.56</v>
      </c>
      <c r="AQ101">
        <f t="shared" si="78"/>
        <v>197.8</v>
      </c>
      <c r="AR101">
        <f t="shared" si="79"/>
        <v>197.8</v>
      </c>
      <c r="AS101">
        <f t="shared" si="80"/>
        <v>197.8</v>
      </c>
      <c r="AT101">
        <f t="shared" si="81"/>
        <v>0</v>
      </c>
      <c r="AU101">
        <f t="shared" si="82"/>
        <v>0</v>
      </c>
      <c r="AV101">
        <f t="shared" si="83"/>
        <v>629.88</v>
      </c>
      <c r="AW101">
        <f t="shared" si="84"/>
        <v>629.88</v>
      </c>
    </row>
    <row r="102" spans="2:49" x14ac:dyDescent="0.2">
      <c r="B102">
        <v>98</v>
      </c>
      <c r="C102">
        <f t="shared" si="85"/>
        <v>19</v>
      </c>
      <c r="D102">
        <f t="shared" si="43"/>
        <v>6263.04</v>
      </c>
      <c r="E102">
        <f t="shared" si="44"/>
        <v>1673.34</v>
      </c>
      <c r="F102">
        <f t="shared" si="45"/>
        <v>733.88</v>
      </c>
      <c r="G102">
        <f t="shared" si="46"/>
        <v>733.88</v>
      </c>
      <c r="H102">
        <f t="shared" si="47"/>
        <v>199.8</v>
      </c>
      <c r="I102">
        <f t="shared" si="48"/>
        <v>199.8</v>
      </c>
      <c r="J102">
        <f t="shared" si="49"/>
        <v>200.56</v>
      </c>
      <c r="K102">
        <f t="shared" si="50"/>
        <v>199.8</v>
      </c>
      <c r="L102">
        <f t="shared" si="51"/>
        <v>199.8</v>
      </c>
      <c r="M102">
        <f t="shared" si="52"/>
        <v>199.8</v>
      </c>
      <c r="N102">
        <f t="shared" si="53"/>
        <v>0</v>
      </c>
      <c r="O102">
        <f t="shared" si="54"/>
        <v>0</v>
      </c>
      <c r="P102">
        <f t="shared" si="55"/>
        <v>635.88</v>
      </c>
      <c r="Q102">
        <f t="shared" si="56"/>
        <v>635.88</v>
      </c>
      <c r="T102">
        <f t="shared" si="57"/>
        <v>5636.74</v>
      </c>
      <c r="U102">
        <f t="shared" si="58"/>
        <v>1776.12</v>
      </c>
      <c r="V102">
        <f t="shared" si="59"/>
        <v>626.29999999999995</v>
      </c>
      <c r="W102">
        <f t="shared" si="60"/>
        <v>626.29999999999995</v>
      </c>
      <c r="X102">
        <f t="shared" si="61"/>
        <v>196</v>
      </c>
      <c r="Y102">
        <f t="shared" si="62"/>
        <v>196</v>
      </c>
      <c r="Z102">
        <f t="shared" si="63"/>
        <v>204.36</v>
      </c>
      <c r="AA102">
        <f t="shared" si="64"/>
        <v>203.6</v>
      </c>
      <c r="AB102">
        <f t="shared" si="65"/>
        <v>199.8</v>
      </c>
      <c r="AC102">
        <f t="shared" si="66"/>
        <v>199.8</v>
      </c>
      <c r="AD102">
        <f t="shared" si="67"/>
        <v>0</v>
      </c>
      <c r="AE102">
        <f t="shared" si="68"/>
        <v>0</v>
      </c>
      <c r="AF102">
        <f t="shared" si="69"/>
        <v>635.88</v>
      </c>
      <c r="AG102">
        <f t="shared" si="70"/>
        <v>635.88</v>
      </c>
      <c r="AJ102">
        <f t="shared" si="71"/>
        <v>5010.43</v>
      </c>
      <c r="AK102">
        <f t="shared" si="72"/>
        <v>1880.83</v>
      </c>
      <c r="AL102">
        <f t="shared" si="73"/>
        <v>524.47</v>
      </c>
      <c r="AM102">
        <f t="shared" si="74"/>
        <v>524.47</v>
      </c>
      <c r="AN102">
        <f t="shared" si="75"/>
        <v>199.8</v>
      </c>
      <c r="AO102">
        <f t="shared" si="76"/>
        <v>199.8</v>
      </c>
      <c r="AP102">
        <f t="shared" si="77"/>
        <v>200.56</v>
      </c>
      <c r="AQ102">
        <f t="shared" si="78"/>
        <v>199.8</v>
      </c>
      <c r="AR102">
        <f t="shared" si="79"/>
        <v>199.8</v>
      </c>
      <c r="AS102">
        <f t="shared" si="80"/>
        <v>199.8</v>
      </c>
      <c r="AT102">
        <f t="shared" si="81"/>
        <v>0</v>
      </c>
      <c r="AU102">
        <f t="shared" si="82"/>
        <v>0</v>
      </c>
      <c r="AV102">
        <f t="shared" si="83"/>
        <v>635.88</v>
      </c>
      <c r="AW102">
        <f t="shared" si="84"/>
        <v>635.88</v>
      </c>
    </row>
    <row r="103" spans="2:49" x14ac:dyDescent="0.2">
      <c r="B103">
        <v>99</v>
      </c>
      <c r="C103">
        <f t="shared" si="85"/>
        <v>19</v>
      </c>
      <c r="D103">
        <f t="shared" si="43"/>
        <v>6323.04</v>
      </c>
      <c r="E103">
        <f t="shared" si="44"/>
        <v>1689.34</v>
      </c>
      <c r="F103">
        <f t="shared" si="45"/>
        <v>740.88</v>
      </c>
      <c r="G103">
        <f t="shared" si="46"/>
        <v>740.88</v>
      </c>
      <c r="H103">
        <f t="shared" si="47"/>
        <v>201.8</v>
      </c>
      <c r="I103">
        <f t="shared" si="48"/>
        <v>201.8</v>
      </c>
      <c r="J103">
        <f t="shared" si="49"/>
        <v>202.56</v>
      </c>
      <c r="K103">
        <f t="shared" si="50"/>
        <v>201.8</v>
      </c>
      <c r="L103">
        <f t="shared" si="51"/>
        <v>201.8</v>
      </c>
      <c r="M103">
        <f t="shared" si="52"/>
        <v>201.8</v>
      </c>
      <c r="N103">
        <f t="shared" si="53"/>
        <v>0</v>
      </c>
      <c r="O103">
        <f t="shared" si="54"/>
        <v>0</v>
      </c>
      <c r="P103">
        <f t="shared" si="55"/>
        <v>641.88</v>
      </c>
      <c r="Q103">
        <f t="shared" si="56"/>
        <v>641.88</v>
      </c>
      <c r="T103">
        <f t="shared" si="57"/>
        <v>5690.74</v>
      </c>
      <c r="U103">
        <f t="shared" si="58"/>
        <v>1793.12</v>
      </c>
      <c r="V103">
        <f t="shared" si="59"/>
        <v>632.29999999999995</v>
      </c>
      <c r="W103">
        <f t="shared" si="60"/>
        <v>632.29999999999995</v>
      </c>
      <c r="X103">
        <f t="shared" si="61"/>
        <v>198</v>
      </c>
      <c r="Y103">
        <f t="shared" si="62"/>
        <v>198</v>
      </c>
      <c r="Z103">
        <f t="shared" si="63"/>
        <v>206.36</v>
      </c>
      <c r="AA103">
        <f t="shared" si="64"/>
        <v>205.6</v>
      </c>
      <c r="AB103">
        <f t="shared" si="65"/>
        <v>201.8</v>
      </c>
      <c r="AC103">
        <f t="shared" si="66"/>
        <v>201.8</v>
      </c>
      <c r="AD103">
        <f t="shared" si="67"/>
        <v>0</v>
      </c>
      <c r="AE103">
        <f t="shared" si="68"/>
        <v>0</v>
      </c>
      <c r="AF103">
        <f t="shared" si="69"/>
        <v>641.88</v>
      </c>
      <c r="AG103">
        <f t="shared" si="70"/>
        <v>641.88</v>
      </c>
      <c r="AJ103">
        <f t="shared" si="71"/>
        <v>5058.43</v>
      </c>
      <c r="AK103">
        <f t="shared" si="72"/>
        <v>1898.83</v>
      </c>
      <c r="AL103">
        <f t="shared" si="73"/>
        <v>529.47</v>
      </c>
      <c r="AM103">
        <f t="shared" si="74"/>
        <v>529.47</v>
      </c>
      <c r="AN103">
        <f t="shared" si="75"/>
        <v>201.8</v>
      </c>
      <c r="AO103">
        <f t="shared" si="76"/>
        <v>201.8</v>
      </c>
      <c r="AP103">
        <f t="shared" si="77"/>
        <v>202.56</v>
      </c>
      <c r="AQ103">
        <f t="shared" si="78"/>
        <v>201.8</v>
      </c>
      <c r="AR103">
        <f t="shared" si="79"/>
        <v>201.8</v>
      </c>
      <c r="AS103">
        <f t="shared" si="80"/>
        <v>201.8</v>
      </c>
      <c r="AT103">
        <f t="shared" si="81"/>
        <v>0</v>
      </c>
      <c r="AU103">
        <f t="shared" si="82"/>
        <v>0</v>
      </c>
      <c r="AV103">
        <f t="shared" si="83"/>
        <v>641.88</v>
      </c>
      <c r="AW103">
        <f t="shared" si="84"/>
        <v>641.88</v>
      </c>
    </row>
    <row r="104" spans="2:49" x14ac:dyDescent="0.2">
      <c r="B104">
        <v>100</v>
      </c>
      <c r="C104">
        <f t="shared" si="85"/>
        <v>20</v>
      </c>
      <c r="D104">
        <f t="shared" si="43"/>
        <v>6406.08</v>
      </c>
      <c r="E104">
        <f t="shared" si="44"/>
        <v>1711.67</v>
      </c>
      <c r="F104">
        <f t="shared" si="45"/>
        <v>750.76</v>
      </c>
      <c r="G104">
        <f t="shared" si="46"/>
        <v>750.76</v>
      </c>
      <c r="H104">
        <f t="shared" si="47"/>
        <v>204</v>
      </c>
      <c r="I104">
        <f t="shared" si="48"/>
        <v>204</v>
      </c>
      <c r="J104">
        <f t="shared" si="49"/>
        <v>204.8</v>
      </c>
      <c r="K104">
        <f t="shared" si="50"/>
        <v>204</v>
      </c>
      <c r="L104">
        <f t="shared" si="51"/>
        <v>204</v>
      </c>
      <c r="M104">
        <f t="shared" si="52"/>
        <v>204</v>
      </c>
      <c r="N104">
        <f t="shared" si="53"/>
        <v>0</v>
      </c>
      <c r="O104">
        <f t="shared" si="54"/>
        <v>0</v>
      </c>
      <c r="P104">
        <f t="shared" si="55"/>
        <v>650.76</v>
      </c>
      <c r="Q104">
        <f t="shared" si="56"/>
        <v>650.76</v>
      </c>
      <c r="T104">
        <f t="shared" si="57"/>
        <v>5765.47</v>
      </c>
      <c r="U104">
        <f t="shared" si="58"/>
        <v>1816.75</v>
      </c>
      <c r="V104">
        <f t="shared" si="59"/>
        <v>640.61</v>
      </c>
      <c r="W104">
        <f t="shared" si="60"/>
        <v>640.61</v>
      </c>
      <c r="X104">
        <f t="shared" si="61"/>
        <v>200</v>
      </c>
      <c r="Y104">
        <f t="shared" si="62"/>
        <v>200</v>
      </c>
      <c r="Z104">
        <f t="shared" si="63"/>
        <v>208.8</v>
      </c>
      <c r="AA104">
        <f t="shared" si="64"/>
        <v>208</v>
      </c>
      <c r="AB104">
        <f t="shared" si="65"/>
        <v>204</v>
      </c>
      <c r="AC104">
        <f t="shared" si="66"/>
        <v>204</v>
      </c>
      <c r="AD104">
        <f t="shared" si="67"/>
        <v>0</v>
      </c>
      <c r="AE104">
        <f t="shared" si="68"/>
        <v>0</v>
      </c>
      <c r="AF104">
        <f t="shared" si="69"/>
        <v>650.76</v>
      </c>
      <c r="AG104">
        <f t="shared" si="70"/>
        <v>650.76</v>
      </c>
      <c r="AJ104">
        <f t="shared" si="71"/>
        <v>5124.8599999999997</v>
      </c>
      <c r="AK104">
        <f t="shared" si="72"/>
        <v>1923.85</v>
      </c>
      <c r="AL104">
        <f t="shared" si="73"/>
        <v>536.54999999999995</v>
      </c>
      <c r="AM104">
        <f t="shared" si="74"/>
        <v>536.54999999999995</v>
      </c>
      <c r="AN104">
        <f t="shared" si="75"/>
        <v>204</v>
      </c>
      <c r="AO104">
        <f t="shared" si="76"/>
        <v>204</v>
      </c>
      <c r="AP104">
        <f t="shared" si="77"/>
        <v>204.8</v>
      </c>
      <c r="AQ104">
        <f t="shared" si="78"/>
        <v>204</v>
      </c>
      <c r="AR104">
        <f t="shared" si="79"/>
        <v>204</v>
      </c>
      <c r="AS104">
        <f t="shared" si="80"/>
        <v>204</v>
      </c>
      <c r="AT104">
        <f t="shared" si="81"/>
        <v>0</v>
      </c>
      <c r="AU104">
        <f t="shared" si="82"/>
        <v>0</v>
      </c>
      <c r="AV104">
        <f t="shared" si="83"/>
        <v>650.76</v>
      </c>
      <c r="AW104">
        <f t="shared" si="84"/>
        <v>650.76</v>
      </c>
    </row>
    <row r="105" spans="2:49" x14ac:dyDescent="0.2">
      <c r="B105">
        <v>101</v>
      </c>
      <c r="C105">
        <f t="shared" si="85"/>
        <v>20</v>
      </c>
      <c r="D105">
        <f t="shared" si="43"/>
        <v>6466.08</v>
      </c>
      <c r="E105">
        <f t="shared" si="44"/>
        <v>1727.67</v>
      </c>
      <c r="F105">
        <f t="shared" si="45"/>
        <v>757.76</v>
      </c>
      <c r="G105">
        <f t="shared" si="46"/>
        <v>757.76</v>
      </c>
      <c r="H105">
        <f t="shared" si="47"/>
        <v>206</v>
      </c>
      <c r="I105">
        <f t="shared" si="48"/>
        <v>206</v>
      </c>
      <c r="J105">
        <f t="shared" si="49"/>
        <v>206.8</v>
      </c>
      <c r="K105">
        <f t="shared" si="50"/>
        <v>206</v>
      </c>
      <c r="L105">
        <f t="shared" si="51"/>
        <v>206</v>
      </c>
      <c r="M105">
        <f t="shared" si="52"/>
        <v>206</v>
      </c>
      <c r="N105">
        <f t="shared" si="53"/>
        <v>0</v>
      </c>
      <c r="O105">
        <f t="shared" si="54"/>
        <v>0</v>
      </c>
      <c r="P105">
        <f t="shared" si="55"/>
        <v>656.76</v>
      </c>
      <c r="Q105">
        <f t="shared" si="56"/>
        <v>656.76</v>
      </c>
      <c r="T105">
        <f t="shared" si="57"/>
        <v>5819.47</v>
      </c>
      <c r="U105">
        <f t="shared" si="58"/>
        <v>1833.75</v>
      </c>
      <c r="V105">
        <f t="shared" si="59"/>
        <v>646.61</v>
      </c>
      <c r="W105">
        <f t="shared" si="60"/>
        <v>646.61</v>
      </c>
      <c r="X105">
        <f t="shared" si="61"/>
        <v>202</v>
      </c>
      <c r="Y105">
        <f t="shared" si="62"/>
        <v>202</v>
      </c>
      <c r="Z105">
        <f t="shared" si="63"/>
        <v>210.8</v>
      </c>
      <c r="AA105">
        <f t="shared" si="64"/>
        <v>210</v>
      </c>
      <c r="AB105">
        <f t="shared" si="65"/>
        <v>206</v>
      </c>
      <c r="AC105">
        <f t="shared" si="66"/>
        <v>206</v>
      </c>
      <c r="AD105">
        <f t="shared" si="67"/>
        <v>0</v>
      </c>
      <c r="AE105">
        <f t="shared" si="68"/>
        <v>0</v>
      </c>
      <c r="AF105">
        <f t="shared" si="69"/>
        <v>656.76</v>
      </c>
      <c r="AG105">
        <f t="shared" si="70"/>
        <v>656.76</v>
      </c>
      <c r="AJ105">
        <f t="shared" si="71"/>
        <v>5172.8599999999997</v>
      </c>
      <c r="AK105">
        <f t="shared" si="72"/>
        <v>1941.85</v>
      </c>
      <c r="AL105">
        <f t="shared" si="73"/>
        <v>541.54999999999995</v>
      </c>
      <c r="AM105">
        <f t="shared" si="74"/>
        <v>541.54999999999995</v>
      </c>
      <c r="AN105">
        <f t="shared" si="75"/>
        <v>206</v>
      </c>
      <c r="AO105">
        <f t="shared" si="76"/>
        <v>206</v>
      </c>
      <c r="AP105">
        <f t="shared" si="77"/>
        <v>206.8</v>
      </c>
      <c r="AQ105">
        <f t="shared" si="78"/>
        <v>206</v>
      </c>
      <c r="AR105">
        <f t="shared" si="79"/>
        <v>206</v>
      </c>
      <c r="AS105">
        <f t="shared" si="80"/>
        <v>206</v>
      </c>
      <c r="AT105">
        <f t="shared" si="81"/>
        <v>0</v>
      </c>
      <c r="AU105">
        <f t="shared" si="82"/>
        <v>0</v>
      </c>
      <c r="AV105">
        <f t="shared" si="83"/>
        <v>656.76</v>
      </c>
      <c r="AW105">
        <f t="shared" si="84"/>
        <v>656.76</v>
      </c>
    </row>
    <row r="106" spans="2:49" x14ac:dyDescent="0.2">
      <c r="B106">
        <v>102</v>
      </c>
      <c r="C106">
        <f t="shared" si="85"/>
        <v>20</v>
      </c>
      <c r="D106">
        <f t="shared" si="43"/>
        <v>6526.08</v>
      </c>
      <c r="E106">
        <f t="shared" si="44"/>
        <v>1743.67</v>
      </c>
      <c r="F106">
        <f t="shared" si="45"/>
        <v>764.76</v>
      </c>
      <c r="G106">
        <f t="shared" si="46"/>
        <v>764.76</v>
      </c>
      <c r="H106">
        <f t="shared" si="47"/>
        <v>208</v>
      </c>
      <c r="I106">
        <f t="shared" si="48"/>
        <v>208</v>
      </c>
      <c r="J106">
        <f t="shared" si="49"/>
        <v>208.8</v>
      </c>
      <c r="K106">
        <f t="shared" si="50"/>
        <v>208</v>
      </c>
      <c r="L106">
        <f t="shared" si="51"/>
        <v>208</v>
      </c>
      <c r="M106">
        <f t="shared" si="52"/>
        <v>208</v>
      </c>
      <c r="N106">
        <f t="shared" si="53"/>
        <v>0</v>
      </c>
      <c r="O106">
        <f t="shared" si="54"/>
        <v>0</v>
      </c>
      <c r="P106">
        <f t="shared" si="55"/>
        <v>662.76</v>
      </c>
      <c r="Q106">
        <f t="shared" si="56"/>
        <v>662.76</v>
      </c>
      <c r="T106">
        <f t="shared" si="57"/>
        <v>5873.47</v>
      </c>
      <c r="U106">
        <f t="shared" si="58"/>
        <v>1850.75</v>
      </c>
      <c r="V106">
        <f t="shared" si="59"/>
        <v>652.61</v>
      </c>
      <c r="W106">
        <f t="shared" si="60"/>
        <v>652.61</v>
      </c>
      <c r="X106">
        <f t="shared" si="61"/>
        <v>204</v>
      </c>
      <c r="Y106">
        <f t="shared" si="62"/>
        <v>204</v>
      </c>
      <c r="Z106">
        <f t="shared" si="63"/>
        <v>212.8</v>
      </c>
      <c r="AA106">
        <f t="shared" si="64"/>
        <v>212</v>
      </c>
      <c r="AB106">
        <f t="shared" si="65"/>
        <v>208</v>
      </c>
      <c r="AC106">
        <f t="shared" si="66"/>
        <v>208</v>
      </c>
      <c r="AD106">
        <f t="shared" si="67"/>
        <v>0</v>
      </c>
      <c r="AE106">
        <f t="shared" si="68"/>
        <v>0</v>
      </c>
      <c r="AF106">
        <f t="shared" si="69"/>
        <v>662.76</v>
      </c>
      <c r="AG106">
        <f t="shared" si="70"/>
        <v>662.76</v>
      </c>
      <c r="AJ106">
        <f t="shared" si="71"/>
        <v>5220.8599999999997</v>
      </c>
      <c r="AK106">
        <f t="shared" si="72"/>
        <v>1959.85</v>
      </c>
      <c r="AL106">
        <f t="shared" si="73"/>
        <v>546.54999999999995</v>
      </c>
      <c r="AM106">
        <f t="shared" si="74"/>
        <v>546.54999999999995</v>
      </c>
      <c r="AN106">
        <f t="shared" si="75"/>
        <v>208</v>
      </c>
      <c r="AO106">
        <f t="shared" si="76"/>
        <v>208</v>
      </c>
      <c r="AP106">
        <f t="shared" si="77"/>
        <v>208.8</v>
      </c>
      <c r="AQ106">
        <f t="shared" si="78"/>
        <v>208</v>
      </c>
      <c r="AR106">
        <f t="shared" si="79"/>
        <v>208</v>
      </c>
      <c r="AS106">
        <f t="shared" si="80"/>
        <v>208</v>
      </c>
      <c r="AT106">
        <f t="shared" si="81"/>
        <v>0</v>
      </c>
      <c r="AU106">
        <f t="shared" si="82"/>
        <v>0</v>
      </c>
      <c r="AV106">
        <f t="shared" si="83"/>
        <v>662.76</v>
      </c>
      <c r="AW106">
        <f t="shared" si="84"/>
        <v>662.76</v>
      </c>
    </row>
    <row r="107" spans="2:49" x14ac:dyDescent="0.2">
      <c r="B107">
        <v>103</v>
      </c>
      <c r="C107">
        <f t="shared" si="85"/>
        <v>20</v>
      </c>
      <c r="D107">
        <f t="shared" si="43"/>
        <v>6586.08</v>
      </c>
      <c r="E107">
        <f t="shared" si="44"/>
        <v>1759.67</v>
      </c>
      <c r="F107">
        <f t="shared" si="45"/>
        <v>771.76</v>
      </c>
      <c r="G107">
        <f t="shared" si="46"/>
        <v>771.76</v>
      </c>
      <c r="H107">
        <f t="shared" si="47"/>
        <v>210</v>
      </c>
      <c r="I107">
        <f t="shared" si="48"/>
        <v>210</v>
      </c>
      <c r="J107">
        <f t="shared" si="49"/>
        <v>210.8</v>
      </c>
      <c r="K107">
        <f t="shared" si="50"/>
        <v>210</v>
      </c>
      <c r="L107">
        <f t="shared" si="51"/>
        <v>210</v>
      </c>
      <c r="M107">
        <f t="shared" si="52"/>
        <v>210</v>
      </c>
      <c r="N107">
        <f t="shared" si="53"/>
        <v>0</v>
      </c>
      <c r="O107">
        <f t="shared" si="54"/>
        <v>0</v>
      </c>
      <c r="P107">
        <f t="shared" si="55"/>
        <v>668.76</v>
      </c>
      <c r="Q107">
        <f t="shared" si="56"/>
        <v>668.76</v>
      </c>
      <c r="T107">
        <f t="shared" si="57"/>
        <v>5927.47</v>
      </c>
      <c r="U107">
        <f t="shared" si="58"/>
        <v>1867.75</v>
      </c>
      <c r="V107">
        <f t="shared" si="59"/>
        <v>658.61</v>
      </c>
      <c r="W107">
        <f t="shared" si="60"/>
        <v>658.61</v>
      </c>
      <c r="X107">
        <f t="shared" si="61"/>
        <v>206</v>
      </c>
      <c r="Y107">
        <f t="shared" si="62"/>
        <v>206</v>
      </c>
      <c r="Z107">
        <f t="shared" si="63"/>
        <v>214.8</v>
      </c>
      <c r="AA107">
        <f t="shared" si="64"/>
        <v>214</v>
      </c>
      <c r="AB107">
        <f t="shared" si="65"/>
        <v>210</v>
      </c>
      <c r="AC107">
        <f t="shared" si="66"/>
        <v>210</v>
      </c>
      <c r="AD107">
        <f t="shared" si="67"/>
        <v>0</v>
      </c>
      <c r="AE107">
        <f t="shared" si="68"/>
        <v>0</v>
      </c>
      <c r="AF107">
        <f t="shared" si="69"/>
        <v>668.76</v>
      </c>
      <c r="AG107">
        <f t="shared" si="70"/>
        <v>668.76</v>
      </c>
      <c r="AJ107">
        <f t="shared" si="71"/>
        <v>5268.86</v>
      </c>
      <c r="AK107">
        <f t="shared" si="72"/>
        <v>1977.85</v>
      </c>
      <c r="AL107">
        <f t="shared" si="73"/>
        <v>551.54999999999995</v>
      </c>
      <c r="AM107">
        <f t="shared" si="74"/>
        <v>551.54999999999995</v>
      </c>
      <c r="AN107">
        <f t="shared" si="75"/>
        <v>210</v>
      </c>
      <c r="AO107">
        <f t="shared" si="76"/>
        <v>210</v>
      </c>
      <c r="AP107">
        <f t="shared" si="77"/>
        <v>210.8</v>
      </c>
      <c r="AQ107">
        <f t="shared" si="78"/>
        <v>210</v>
      </c>
      <c r="AR107">
        <f t="shared" si="79"/>
        <v>210</v>
      </c>
      <c r="AS107">
        <f t="shared" si="80"/>
        <v>210</v>
      </c>
      <c r="AT107">
        <f t="shared" si="81"/>
        <v>0</v>
      </c>
      <c r="AU107">
        <f t="shared" si="82"/>
        <v>0</v>
      </c>
      <c r="AV107">
        <f t="shared" si="83"/>
        <v>668.76</v>
      </c>
      <c r="AW107">
        <f t="shared" si="84"/>
        <v>668.76</v>
      </c>
    </row>
    <row r="108" spans="2:49" x14ac:dyDescent="0.2">
      <c r="B108">
        <v>104</v>
      </c>
      <c r="C108">
        <f t="shared" si="85"/>
        <v>20</v>
      </c>
      <c r="D108">
        <f t="shared" si="43"/>
        <v>6646.08</v>
      </c>
      <c r="E108">
        <f t="shared" si="44"/>
        <v>1775.67</v>
      </c>
      <c r="F108">
        <f t="shared" si="45"/>
        <v>778.76</v>
      </c>
      <c r="G108">
        <f t="shared" si="46"/>
        <v>778.76</v>
      </c>
      <c r="H108">
        <f t="shared" si="47"/>
        <v>212</v>
      </c>
      <c r="I108">
        <f t="shared" si="48"/>
        <v>212</v>
      </c>
      <c r="J108">
        <f t="shared" si="49"/>
        <v>212.8</v>
      </c>
      <c r="K108">
        <f t="shared" si="50"/>
        <v>212</v>
      </c>
      <c r="L108">
        <f t="shared" si="51"/>
        <v>212</v>
      </c>
      <c r="M108">
        <f t="shared" si="52"/>
        <v>212</v>
      </c>
      <c r="N108">
        <f t="shared" si="53"/>
        <v>0</v>
      </c>
      <c r="O108">
        <f t="shared" si="54"/>
        <v>0</v>
      </c>
      <c r="P108">
        <f t="shared" si="55"/>
        <v>674.76</v>
      </c>
      <c r="Q108">
        <f t="shared" si="56"/>
        <v>674.76</v>
      </c>
      <c r="T108">
        <f t="shared" si="57"/>
        <v>5981.47</v>
      </c>
      <c r="U108">
        <f t="shared" si="58"/>
        <v>1884.75</v>
      </c>
      <c r="V108">
        <f t="shared" si="59"/>
        <v>664.61</v>
      </c>
      <c r="W108">
        <f t="shared" si="60"/>
        <v>664.61</v>
      </c>
      <c r="X108">
        <f t="shared" si="61"/>
        <v>208</v>
      </c>
      <c r="Y108">
        <f t="shared" si="62"/>
        <v>208</v>
      </c>
      <c r="Z108">
        <f t="shared" si="63"/>
        <v>216.8</v>
      </c>
      <c r="AA108">
        <f t="shared" si="64"/>
        <v>216</v>
      </c>
      <c r="AB108">
        <f t="shared" si="65"/>
        <v>212</v>
      </c>
      <c r="AC108">
        <f t="shared" si="66"/>
        <v>212</v>
      </c>
      <c r="AD108">
        <f t="shared" si="67"/>
        <v>0</v>
      </c>
      <c r="AE108">
        <f t="shared" si="68"/>
        <v>0</v>
      </c>
      <c r="AF108">
        <f t="shared" si="69"/>
        <v>674.76</v>
      </c>
      <c r="AG108">
        <f t="shared" si="70"/>
        <v>674.76</v>
      </c>
      <c r="AJ108">
        <f t="shared" si="71"/>
        <v>5316.86</v>
      </c>
      <c r="AK108">
        <f t="shared" si="72"/>
        <v>1995.85</v>
      </c>
      <c r="AL108">
        <f t="shared" si="73"/>
        <v>556.54999999999995</v>
      </c>
      <c r="AM108">
        <f t="shared" si="74"/>
        <v>556.54999999999995</v>
      </c>
      <c r="AN108">
        <f t="shared" si="75"/>
        <v>212</v>
      </c>
      <c r="AO108">
        <f t="shared" si="76"/>
        <v>212</v>
      </c>
      <c r="AP108">
        <f t="shared" si="77"/>
        <v>212.8</v>
      </c>
      <c r="AQ108">
        <f t="shared" si="78"/>
        <v>212</v>
      </c>
      <c r="AR108">
        <f t="shared" si="79"/>
        <v>212</v>
      </c>
      <c r="AS108">
        <f t="shared" si="80"/>
        <v>212</v>
      </c>
      <c r="AT108">
        <f t="shared" si="81"/>
        <v>0</v>
      </c>
      <c r="AU108">
        <f t="shared" si="82"/>
        <v>0</v>
      </c>
      <c r="AV108">
        <f t="shared" si="83"/>
        <v>674.76</v>
      </c>
      <c r="AW108">
        <f t="shared" si="84"/>
        <v>674.76</v>
      </c>
    </row>
    <row r="109" spans="2:49" x14ac:dyDescent="0.2">
      <c r="B109">
        <v>105</v>
      </c>
      <c r="C109">
        <f t="shared" si="85"/>
        <v>21</v>
      </c>
      <c r="D109">
        <f t="shared" si="43"/>
        <v>6729.12</v>
      </c>
      <c r="E109">
        <f t="shared" si="44"/>
        <v>1798.01</v>
      </c>
      <c r="F109">
        <f t="shared" si="45"/>
        <v>788.64</v>
      </c>
      <c r="G109">
        <f t="shared" si="46"/>
        <v>788.64</v>
      </c>
      <c r="H109">
        <f t="shared" si="47"/>
        <v>214.2</v>
      </c>
      <c r="I109">
        <f t="shared" si="48"/>
        <v>214.2</v>
      </c>
      <c r="J109">
        <f t="shared" si="49"/>
        <v>215.04</v>
      </c>
      <c r="K109">
        <f t="shared" si="50"/>
        <v>214.2</v>
      </c>
      <c r="L109">
        <f t="shared" si="51"/>
        <v>214.2</v>
      </c>
      <c r="M109">
        <f t="shared" si="52"/>
        <v>214.2</v>
      </c>
      <c r="N109">
        <f t="shared" si="53"/>
        <v>0</v>
      </c>
      <c r="O109">
        <f t="shared" si="54"/>
        <v>0</v>
      </c>
      <c r="P109">
        <f t="shared" si="55"/>
        <v>683.64</v>
      </c>
      <c r="Q109">
        <f t="shared" si="56"/>
        <v>683.64</v>
      </c>
      <c r="T109">
        <f t="shared" si="57"/>
        <v>6056.21</v>
      </c>
      <c r="U109">
        <f t="shared" si="58"/>
        <v>1908.37</v>
      </c>
      <c r="V109">
        <f t="shared" si="59"/>
        <v>672.91</v>
      </c>
      <c r="W109">
        <f t="shared" si="60"/>
        <v>672.91</v>
      </c>
      <c r="X109">
        <f t="shared" si="61"/>
        <v>210</v>
      </c>
      <c r="Y109">
        <f t="shared" si="62"/>
        <v>210</v>
      </c>
      <c r="Z109">
        <f t="shared" si="63"/>
        <v>219.24</v>
      </c>
      <c r="AA109">
        <f t="shared" si="64"/>
        <v>218.4</v>
      </c>
      <c r="AB109">
        <f t="shared" si="65"/>
        <v>214.2</v>
      </c>
      <c r="AC109">
        <f t="shared" si="66"/>
        <v>214.2</v>
      </c>
      <c r="AD109">
        <f t="shared" si="67"/>
        <v>0</v>
      </c>
      <c r="AE109">
        <f t="shared" si="68"/>
        <v>0</v>
      </c>
      <c r="AF109">
        <f t="shared" si="69"/>
        <v>683.64</v>
      </c>
      <c r="AG109">
        <f t="shared" si="70"/>
        <v>683.64</v>
      </c>
      <c r="AJ109">
        <f t="shared" si="71"/>
        <v>5383.3</v>
      </c>
      <c r="AK109">
        <f t="shared" si="72"/>
        <v>2020.88</v>
      </c>
      <c r="AL109">
        <f t="shared" si="73"/>
        <v>563.62</v>
      </c>
      <c r="AM109">
        <f t="shared" si="74"/>
        <v>563.62</v>
      </c>
      <c r="AN109">
        <f t="shared" si="75"/>
        <v>214.2</v>
      </c>
      <c r="AO109">
        <f t="shared" si="76"/>
        <v>214.2</v>
      </c>
      <c r="AP109">
        <f t="shared" si="77"/>
        <v>215.04</v>
      </c>
      <c r="AQ109">
        <f t="shared" si="78"/>
        <v>214.2</v>
      </c>
      <c r="AR109">
        <f t="shared" si="79"/>
        <v>214.2</v>
      </c>
      <c r="AS109">
        <f t="shared" si="80"/>
        <v>214.2</v>
      </c>
      <c r="AT109">
        <f t="shared" si="81"/>
        <v>0</v>
      </c>
      <c r="AU109">
        <f t="shared" si="82"/>
        <v>0</v>
      </c>
      <c r="AV109">
        <f t="shared" si="83"/>
        <v>683.64</v>
      </c>
      <c r="AW109">
        <f t="shared" si="84"/>
        <v>683.64</v>
      </c>
    </row>
    <row r="110" spans="2:49" x14ac:dyDescent="0.2">
      <c r="B110">
        <v>106</v>
      </c>
      <c r="C110">
        <f t="shared" si="85"/>
        <v>21</v>
      </c>
      <c r="D110">
        <f t="shared" si="43"/>
        <v>6789.12</v>
      </c>
      <c r="E110">
        <f t="shared" si="44"/>
        <v>1814.01</v>
      </c>
      <c r="F110">
        <f t="shared" si="45"/>
        <v>795.64</v>
      </c>
      <c r="G110">
        <f t="shared" si="46"/>
        <v>795.64</v>
      </c>
      <c r="H110">
        <f t="shared" si="47"/>
        <v>216.2</v>
      </c>
      <c r="I110">
        <f t="shared" si="48"/>
        <v>216.2</v>
      </c>
      <c r="J110">
        <f t="shared" si="49"/>
        <v>217.04</v>
      </c>
      <c r="K110">
        <f t="shared" si="50"/>
        <v>216.2</v>
      </c>
      <c r="L110">
        <f t="shared" si="51"/>
        <v>216.2</v>
      </c>
      <c r="M110">
        <f t="shared" si="52"/>
        <v>216.2</v>
      </c>
      <c r="N110">
        <f t="shared" si="53"/>
        <v>0</v>
      </c>
      <c r="O110">
        <f t="shared" si="54"/>
        <v>0</v>
      </c>
      <c r="P110">
        <f t="shared" si="55"/>
        <v>689.64</v>
      </c>
      <c r="Q110">
        <f t="shared" si="56"/>
        <v>689.64</v>
      </c>
      <c r="T110">
        <f t="shared" si="57"/>
        <v>6110.21</v>
      </c>
      <c r="U110">
        <f t="shared" si="58"/>
        <v>1925.37</v>
      </c>
      <c r="V110">
        <f t="shared" si="59"/>
        <v>678.91</v>
      </c>
      <c r="W110">
        <f t="shared" si="60"/>
        <v>678.91</v>
      </c>
      <c r="X110">
        <f t="shared" si="61"/>
        <v>212</v>
      </c>
      <c r="Y110">
        <f t="shared" si="62"/>
        <v>212</v>
      </c>
      <c r="Z110">
        <f t="shared" si="63"/>
        <v>221.24</v>
      </c>
      <c r="AA110">
        <f t="shared" si="64"/>
        <v>220.4</v>
      </c>
      <c r="AB110">
        <f t="shared" si="65"/>
        <v>216.2</v>
      </c>
      <c r="AC110">
        <f t="shared" si="66"/>
        <v>216.2</v>
      </c>
      <c r="AD110">
        <f t="shared" si="67"/>
        <v>0</v>
      </c>
      <c r="AE110">
        <f t="shared" si="68"/>
        <v>0</v>
      </c>
      <c r="AF110">
        <f t="shared" si="69"/>
        <v>689.64</v>
      </c>
      <c r="AG110">
        <f t="shared" si="70"/>
        <v>689.64</v>
      </c>
      <c r="AJ110">
        <f t="shared" si="71"/>
        <v>5431.3</v>
      </c>
      <c r="AK110">
        <f t="shared" si="72"/>
        <v>2038.88</v>
      </c>
      <c r="AL110">
        <f t="shared" si="73"/>
        <v>568.62</v>
      </c>
      <c r="AM110">
        <f t="shared" si="74"/>
        <v>568.62</v>
      </c>
      <c r="AN110">
        <f t="shared" si="75"/>
        <v>216.2</v>
      </c>
      <c r="AO110">
        <f t="shared" si="76"/>
        <v>216.2</v>
      </c>
      <c r="AP110">
        <f t="shared" si="77"/>
        <v>217.04</v>
      </c>
      <c r="AQ110">
        <f t="shared" si="78"/>
        <v>216.2</v>
      </c>
      <c r="AR110">
        <f t="shared" si="79"/>
        <v>216.2</v>
      </c>
      <c r="AS110">
        <f t="shared" si="80"/>
        <v>216.2</v>
      </c>
      <c r="AT110">
        <f t="shared" si="81"/>
        <v>0</v>
      </c>
      <c r="AU110">
        <f t="shared" si="82"/>
        <v>0</v>
      </c>
      <c r="AV110">
        <f t="shared" si="83"/>
        <v>689.64</v>
      </c>
      <c r="AW110">
        <f t="shared" si="84"/>
        <v>689.64</v>
      </c>
    </row>
    <row r="111" spans="2:49" x14ac:dyDescent="0.2">
      <c r="B111">
        <v>107</v>
      </c>
      <c r="C111">
        <f t="shared" si="85"/>
        <v>21</v>
      </c>
      <c r="D111">
        <f t="shared" si="43"/>
        <v>6849.12</v>
      </c>
      <c r="E111">
        <f t="shared" si="44"/>
        <v>1830.01</v>
      </c>
      <c r="F111">
        <f t="shared" si="45"/>
        <v>802.64</v>
      </c>
      <c r="G111">
        <f t="shared" si="46"/>
        <v>802.64</v>
      </c>
      <c r="H111">
        <f t="shared" si="47"/>
        <v>218.2</v>
      </c>
      <c r="I111">
        <f t="shared" si="48"/>
        <v>218.2</v>
      </c>
      <c r="J111">
        <f t="shared" si="49"/>
        <v>219.04</v>
      </c>
      <c r="K111">
        <f t="shared" si="50"/>
        <v>218.2</v>
      </c>
      <c r="L111">
        <f t="shared" si="51"/>
        <v>218.2</v>
      </c>
      <c r="M111">
        <f t="shared" si="52"/>
        <v>218.2</v>
      </c>
      <c r="N111">
        <f t="shared" si="53"/>
        <v>0</v>
      </c>
      <c r="O111">
        <f t="shared" si="54"/>
        <v>0</v>
      </c>
      <c r="P111">
        <f t="shared" si="55"/>
        <v>695.64</v>
      </c>
      <c r="Q111">
        <f t="shared" si="56"/>
        <v>695.64</v>
      </c>
      <c r="T111">
        <f t="shared" si="57"/>
        <v>6164.21</v>
      </c>
      <c r="U111">
        <f t="shared" si="58"/>
        <v>1942.37</v>
      </c>
      <c r="V111">
        <f t="shared" si="59"/>
        <v>684.91</v>
      </c>
      <c r="W111">
        <f t="shared" si="60"/>
        <v>684.91</v>
      </c>
      <c r="X111">
        <f t="shared" si="61"/>
        <v>214</v>
      </c>
      <c r="Y111">
        <f t="shared" si="62"/>
        <v>214</v>
      </c>
      <c r="Z111">
        <f t="shared" si="63"/>
        <v>223.24</v>
      </c>
      <c r="AA111">
        <f t="shared" si="64"/>
        <v>222.4</v>
      </c>
      <c r="AB111">
        <f t="shared" si="65"/>
        <v>218.2</v>
      </c>
      <c r="AC111">
        <f t="shared" si="66"/>
        <v>218.2</v>
      </c>
      <c r="AD111">
        <f t="shared" si="67"/>
        <v>0</v>
      </c>
      <c r="AE111">
        <f t="shared" si="68"/>
        <v>0</v>
      </c>
      <c r="AF111">
        <f t="shared" si="69"/>
        <v>695.64</v>
      </c>
      <c r="AG111">
        <f t="shared" si="70"/>
        <v>695.64</v>
      </c>
      <c r="AJ111">
        <f t="shared" si="71"/>
        <v>5479.3</v>
      </c>
      <c r="AK111">
        <f t="shared" si="72"/>
        <v>2056.88</v>
      </c>
      <c r="AL111">
        <f t="shared" si="73"/>
        <v>573.62</v>
      </c>
      <c r="AM111">
        <f t="shared" si="74"/>
        <v>573.62</v>
      </c>
      <c r="AN111">
        <f t="shared" si="75"/>
        <v>218.2</v>
      </c>
      <c r="AO111">
        <f t="shared" si="76"/>
        <v>218.2</v>
      </c>
      <c r="AP111">
        <f t="shared" si="77"/>
        <v>219.04</v>
      </c>
      <c r="AQ111">
        <f t="shared" si="78"/>
        <v>218.2</v>
      </c>
      <c r="AR111">
        <f t="shared" si="79"/>
        <v>218.2</v>
      </c>
      <c r="AS111">
        <f t="shared" si="80"/>
        <v>218.2</v>
      </c>
      <c r="AT111">
        <f t="shared" si="81"/>
        <v>0</v>
      </c>
      <c r="AU111">
        <f t="shared" si="82"/>
        <v>0</v>
      </c>
      <c r="AV111">
        <f t="shared" si="83"/>
        <v>695.64</v>
      </c>
      <c r="AW111">
        <f t="shared" si="84"/>
        <v>695.64</v>
      </c>
    </row>
    <row r="112" spans="2:49" x14ac:dyDescent="0.2">
      <c r="B112">
        <v>108</v>
      </c>
      <c r="C112">
        <f t="shared" si="85"/>
        <v>21</v>
      </c>
      <c r="D112">
        <f t="shared" si="43"/>
        <v>6909.12</v>
      </c>
      <c r="E112">
        <f t="shared" si="44"/>
        <v>1846.01</v>
      </c>
      <c r="F112">
        <f t="shared" si="45"/>
        <v>809.64</v>
      </c>
      <c r="G112">
        <f t="shared" si="46"/>
        <v>809.64</v>
      </c>
      <c r="H112">
        <f t="shared" si="47"/>
        <v>220.2</v>
      </c>
      <c r="I112">
        <f t="shared" si="48"/>
        <v>220.2</v>
      </c>
      <c r="J112">
        <f t="shared" si="49"/>
        <v>221.04</v>
      </c>
      <c r="K112">
        <f t="shared" si="50"/>
        <v>220.2</v>
      </c>
      <c r="L112">
        <f t="shared" si="51"/>
        <v>220.2</v>
      </c>
      <c r="M112">
        <f t="shared" si="52"/>
        <v>220.2</v>
      </c>
      <c r="N112">
        <f t="shared" si="53"/>
        <v>0</v>
      </c>
      <c r="O112">
        <f t="shared" si="54"/>
        <v>0</v>
      </c>
      <c r="P112">
        <f t="shared" si="55"/>
        <v>701.64</v>
      </c>
      <c r="Q112">
        <f t="shared" si="56"/>
        <v>701.64</v>
      </c>
      <c r="T112">
        <f t="shared" si="57"/>
        <v>6218.21</v>
      </c>
      <c r="U112">
        <f t="shared" si="58"/>
        <v>1959.37</v>
      </c>
      <c r="V112">
        <f t="shared" si="59"/>
        <v>690.91</v>
      </c>
      <c r="W112">
        <f t="shared" si="60"/>
        <v>690.91</v>
      </c>
      <c r="X112">
        <f t="shared" si="61"/>
        <v>216</v>
      </c>
      <c r="Y112">
        <f t="shared" si="62"/>
        <v>216</v>
      </c>
      <c r="Z112">
        <f t="shared" si="63"/>
        <v>225.24</v>
      </c>
      <c r="AA112">
        <f t="shared" si="64"/>
        <v>224.4</v>
      </c>
      <c r="AB112">
        <f t="shared" si="65"/>
        <v>220.2</v>
      </c>
      <c r="AC112">
        <f t="shared" si="66"/>
        <v>220.2</v>
      </c>
      <c r="AD112">
        <f t="shared" si="67"/>
        <v>0</v>
      </c>
      <c r="AE112">
        <f t="shared" si="68"/>
        <v>0</v>
      </c>
      <c r="AF112">
        <f t="shared" si="69"/>
        <v>701.64</v>
      </c>
      <c r="AG112">
        <f t="shared" si="70"/>
        <v>701.64</v>
      </c>
      <c r="AJ112">
        <f t="shared" si="71"/>
        <v>5527.3</v>
      </c>
      <c r="AK112">
        <f t="shared" si="72"/>
        <v>2074.88</v>
      </c>
      <c r="AL112">
        <f t="shared" si="73"/>
        <v>578.62</v>
      </c>
      <c r="AM112">
        <f t="shared" si="74"/>
        <v>578.62</v>
      </c>
      <c r="AN112">
        <f t="shared" si="75"/>
        <v>220.2</v>
      </c>
      <c r="AO112">
        <f t="shared" si="76"/>
        <v>220.2</v>
      </c>
      <c r="AP112">
        <f t="shared" si="77"/>
        <v>221.04</v>
      </c>
      <c r="AQ112">
        <f t="shared" si="78"/>
        <v>220.2</v>
      </c>
      <c r="AR112">
        <f t="shared" si="79"/>
        <v>220.2</v>
      </c>
      <c r="AS112">
        <f t="shared" si="80"/>
        <v>220.2</v>
      </c>
      <c r="AT112">
        <f t="shared" si="81"/>
        <v>0</v>
      </c>
      <c r="AU112">
        <f t="shared" si="82"/>
        <v>0</v>
      </c>
      <c r="AV112">
        <f t="shared" si="83"/>
        <v>701.64</v>
      </c>
      <c r="AW112">
        <f t="shared" si="84"/>
        <v>701.64</v>
      </c>
    </row>
    <row r="113" spans="2:49" x14ac:dyDescent="0.2">
      <c r="B113">
        <v>109</v>
      </c>
      <c r="C113">
        <f t="shared" si="85"/>
        <v>21</v>
      </c>
      <c r="D113">
        <f t="shared" si="43"/>
        <v>6969.12</v>
      </c>
      <c r="E113">
        <f t="shared" si="44"/>
        <v>1862.01</v>
      </c>
      <c r="F113">
        <f t="shared" si="45"/>
        <v>816.64</v>
      </c>
      <c r="G113">
        <f t="shared" si="46"/>
        <v>816.64</v>
      </c>
      <c r="H113">
        <f t="shared" si="47"/>
        <v>222.2</v>
      </c>
      <c r="I113">
        <f t="shared" si="48"/>
        <v>222.2</v>
      </c>
      <c r="J113">
        <f t="shared" si="49"/>
        <v>223.04</v>
      </c>
      <c r="K113">
        <f t="shared" si="50"/>
        <v>222.2</v>
      </c>
      <c r="L113">
        <f t="shared" si="51"/>
        <v>222.2</v>
      </c>
      <c r="M113">
        <f t="shared" si="52"/>
        <v>222.2</v>
      </c>
      <c r="N113">
        <f t="shared" si="53"/>
        <v>0</v>
      </c>
      <c r="O113">
        <f t="shared" si="54"/>
        <v>0</v>
      </c>
      <c r="P113">
        <f t="shared" si="55"/>
        <v>707.64</v>
      </c>
      <c r="Q113">
        <f t="shared" si="56"/>
        <v>707.64</v>
      </c>
      <c r="T113">
        <f t="shared" si="57"/>
        <v>6272.21</v>
      </c>
      <c r="U113">
        <f t="shared" si="58"/>
        <v>1976.37</v>
      </c>
      <c r="V113">
        <f t="shared" si="59"/>
        <v>696.91</v>
      </c>
      <c r="W113">
        <f t="shared" si="60"/>
        <v>696.91</v>
      </c>
      <c r="X113">
        <f t="shared" si="61"/>
        <v>218</v>
      </c>
      <c r="Y113">
        <f t="shared" si="62"/>
        <v>218</v>
      </c>
      <c r="Z113">
        <f t="shared" si="63"/>
        <v>227.24</v>
      </c>
      <c r="AA113">
        <f t="shared" si="64"/>
        <v>226.4</v>
      </c>
      <c r="AB113">
        <f t="shared" si="65"/>
        <v>222.2</v>
      </c>
      <c r="AC113">
        <f t="shared" si="66"/>
        <v>222.2</v>
      </c>
      <c r="AD113">
        <f t="shared" si="67"/>
        <v>0</v>
      </c>
      <c r="AE113">
        <f t="shared" si="68"/>
        <v>0</v>
      </c>
      <c r="AF113">
        <f t="shared" si="69"/>
        <v>707.64</v>
      </c>
      <c r="AG113">
        <f t="shared" si="70"/>
        <v>707.64</v>
      </c>
      <c r="AJ113">
        <f t="shared" si="71"/>
        <v>5575.3</v>
      </c>
      <c r="AK113">
        <f t="shared" si="72"/>
        <v>2092.88</v>
      </c>
      <c r="AL113">
        <f t="shared" si="73"/>
        <v>583.62</v>
      </c>
      <c r="AM113">
        <f t="shared" si="74"/>
        <v>583.62</v>
      </c>
      <c r="AN113">
        <f t="shared" si="75"/>
        <v>222.2</v>
      </c>
      <c r="AO113">
        <f t="shared" si="76"/>
        <v>222.2</v>
      </c>
      <c r="AP113">
        <f t="shared" si="77"/>
        <v>223.04</v>
      </c>
      <c r="AQ113">
        <f t="shared" si="78"/>
        <v>222.2</v>
      </c>
      <c r="AR113">
        <f t="shared" si="79"/>
        <v>222.2</v>
      </c>
      <c r="AS113">
        <f t="shared" si="80"/>
        <v>222.2</v>
      </c>
      <c r="AT113">
        <f t="shared" si="81"/>
        <v>0</v>
      </c>
      <c r="AU113">
        <f t="shared" si="82"/>
        <v>0</v>
      </c>
      <c r="AV113">
        <f t="shared" si="83"/>
        <v>707.64</v>
      </c>
      <c r="AW113">
        <f t="shared" si="84"/>
        <v>707.64</v>
      </c>
    </row>
    <row r="114" spans="2:49" x14ac:dyDescent="0.2">
      <c r="B114">
        <v>110</v>
      </c>
      <c r="C114">
        <f>ROUNDDOWN(IF(B114&gt;110,(B114-110)/10+22,B114/5),0)</f>
        <v>22</v>
      </c>
      <c r="D114">
        <f t="shared" si="43"/>
        <v>7072.32</v>
      </c>
      <c r="E114">
        <f t="shared" si="44"/>
        <v>1889.8899999999999</v>
      </c>
      <c r="F114">
        <f t="shared" si="45"/>
        <v>829.04</v>
      </c>
      <c r="G114">
        <f t="shared" si="46"/>
        <v>829.04</v>
      </c>
      <c r="H114">
        <f t="shared" si="47"/>
        <v>224.6</v>
      </c>
      <c r="I114">
        <f t="shared" si="48"/>
        <v>224.6</v>
      </c>
      <c r="J114">
        <f t="shared" si="49"/>
        <v>225.52</v>
      </c>
      <c r="K114">
        <f t="shared" si="50"/>
        <v>224.6</v>
      </c>
      <c r="L114">
        <f t="shared" si="51"/>
        <v>224.6</v>
      </c>
      <c r="M114">
        <f t="shared" si="52"/>
        <v>224.6</v>
      </c>
      <c r="N114">
        <f t="shared" si="53"/>
        <v>0</v>
      </c>
      <c r="O114">
        <f t="shared" si="54"/>
        <v>0</v>
      </c>
      <c r="P114">
        <f t="shared" si="55"/>
        <v>719.04</v>
      </c>
      <c r="Q114">
        <f t="shared" si="56"/>
        <v>719.04</v>
      </c>
      <c r="T114">
        <f t="shared" si="57"/>
        <v>6365.09</v>
      </c>
      <c r="U114">
        <f t="shared" si="58"/>
        <v>2005.79</v>
      </c>
      <c r="V114">
        <f t="shared" si="59"/>
        <v>707.23</v>
      </c>
      <c r="W114">
        <f t="shared" si="60"/>
        <v>707.23</v>
      </c>
      <c r="X114">
        <f t="shared" si="61"/>
        <v>220</v>
      </c>
      <c r="Y114">
        <f t="shared" si="62"/>
        <v>220</v>
      </c>
      <c r="Z114">
        <f t="shared" si="63"/>
        <v>230.12</v>
      </c>
      <c r="AA114">
        <f t="shared" si="64"/>
        <v>229.2</v>
      </c>
      <c r="AB114">
        <f t="shared" si="65"/>
        <v>224.6</v>
      </c>
      <c r="AC114">
        <f t="shared" si="66"/>
        <v>224.6</v>
      </c>
      <c r="AD114">
        <f t="shared" si="67"/>
        <v>0</v>
      </c>
      <c r="AE114">
        <f t="shared" si="68"/>
        <v>0</v>
      </c>
      <c r="AF114">
        <f t="shared" si="69"/>
        <v>719.04</v>
      </c>
      <c r="AG114">
        <f t="shared" si="70"/>
        <v>719.04</v>
      </c>
      <c r="AJ114">
        <f t="shared" si="71"/>
        <v>5657.86</v>
      </c>
      <c r="AK114">
        <f t="shared" si="72"/>
        <v>2124.06</v>
      </c>
      <c r="AL114">
        <f t="shared" si="73"/>
        <v>592.51</v>
      </c>
      <c r="AM114">
        <f t="shared" si="74"/>
        <v>592.51</v>
      </c>
      <c r="AN114">
        <f t="shared" si="75"/>
        <v>224.6</v>
      </c>
      <c r="AO114">
        <f t="shared" si="76"/>
        <v>224.6</v>
      </c>
      <c r="AP114">
        <f t="shared" si="77"/>
        <v>225.52</v>
      </c>
      <c r="AQ114">
        <f t="shared" si="78"/>
        <v>224.6</v>
      </c>
      <c r="AR114">
        <f t="shared" si="79"/>
        <v>224.6</v>
      </c>
      <c r="AS114">
        <f t="shared" si="80"/>
        <v>224.6</v>
      </c>
      <c r="AT114">
        <f t="shared" si="81"/>
        <v>0</v>
      </c>
      <c r="AU114">
        <f t="shared" si="82"/>
        <v>0</v>
      </c>
      <c r="AV114">
        <f t="shared" si="83"/>
        <v>719.04</v>
      </c>
      <c r="AW114">
        <f t="shared" si="84"/>
        <v>719.04</v>
      </c>
    </row>
    <row r="115" spans="2:49" x14ac:dyDescent="0.2">
      <c r="B115">
        <v>111</v>
      </c>
      <c r="C115">
        <f t="shared" ref="C115:C174" si="86">ROUNDDOWN(IF(B115&gt;110,(B115-110)/10+22,B115/5),0)</f>
        <v>22</v>
      </c>
      <c r="D115">
        <f t="shared" si="43"/>
        <v>7132.32</v>
      </c>
      <c r="E115">
        <f t="shared" si="44"/>
        <v>1905.8899999999999</v>
      </c>
      <c r="F115">
        <f t="shared" si="45"/>
        <v>836.04</v>
      </c>
      <c r="G115">
        <f t="shared" si="46"/>
        <v>836.04</v>
      </c>
      <c r="H115">
        <f t="shared" si="47"/>
        <v>226.6</v>
      </c>
      <c r="I115">
        <f t="shared" si="48"/>
        <v>226.6</v>
      </c>
      <c r="J115">
        <f t="shared" si="49"/>
        <v>227.52</v>
      </c>
      <c r="K115">
        <f t="shared" si="50"/>
        <v>226.6</v>
      </c>
      <c r="L115">
        <f t="shared" si="51"/>
        <v>226.6</v>
      </c>
      <c r="M115">
        <f t="shared" si="52"/>
        <v>226.6</v>
      </c>
      <c r="N115">
        <f t="shared" si="53"/>
        <v>0</v>
      </c>
      <c r="O115">
        <f t="shared" si="54"/>
        <v>0</v>
      </c>
      <c r="P115">
        <f t="shared" si="55"/>
        <v>725.04</v>
      </c>
      <c r="Q115">
        <f t="shared" si="56"/>
        <v>725.04</v>
      </c>
      <c r="T115">
        <f t="shared" si="57"/>
        <v>6419.09</v>
      </c>
      <c r="U115">
        <f t="shared" si="58"/>
        <v>2022.79</v>
      </c>
      <c r="V115">
        <f t="shared" si="59"/>
        <v>713.23</v>
      </c>
      <c r="W115">
        <f t="shared" si="60"/>
        <v>713.23</v>
      </c>
      <c r="X115">
        <f t="shared" si="61"/>
        <v>222</v>
      </c>
      <c r="Y115">
        <f t="shared" si="62"/>
        <v>222</v>
      </c>
      <c r="Z115">
        <f t="shared" si="63"/>
        <v>232.12</v>
      </c>
      <c r="AA115">
        <f t="shared" si="64"/>
        <v>231.2</v>
      </c>
      <c r="AB115">
        <f t="shared" si="65"/>
        <v>226.6</v>
      </c>
      <c r="AC115">
        <f t="shared" si="66"/>
        <v>226.6</v>
      </c>
      <c r="AD115">
        <f t="shared" si="67"/>
        <v>0</v>
      </c>
      <c r="AE115">
        <f t="shared" si="68"/>
        <v>0</v>
      </c>
      <c r="AF115">
        <f t="shared" si="69"/>
        <v>725.04</v>
      </c>
      <c r="AG115">
        <f t="shared" si="70"/>
        <v>725.04</v>
      </c>
      <c r="AJ115">
        <f t="shared" si="71"/>
        <v>5705.86</v>
      </c>
      <c r="AK115">
        <f t="shared" si="72"/>
        <v>2142.06</v>
      </c>
      <c r="AL115">
        <f t="shared" si="73"/>
        <v>597.51</v>
      </c>
      <c r="AM115">
        <f t="shared" si="74"/>
        <v>597.51</v>
      </c>
      <c r="AN115">
        <f t="shared" si="75"/>
        <v>226.6</v>
      </c>
      <c r="AO115">
        <f t="shared" si="76"/>
        <v>226.6</v>
      </c>
      <c r="AP115">
        <f t="shared" si="77"/>
        <v>227.52</v>
      </c>
      <c r="AQ115">
        <f t="shared" si="78"/>
        <v>226.6</v>
      </c>
      <c r="AR115">
        <f t="shared" si="79"/>
        <v>226.6</v>
      </c>
      <c r="AS115">
        <f t="shared" si="80"/>
        <v>226.6</v>
      </c>
      <c r="AT115">
        <f t="shared" si="81"/>
        <v>0</v>
      </c>
      <c r="AU115">
        <f t="shared" si="82"/>
        <v>0</v>
      </c>
      <c r="AV115">
        <f t="shared" si="83"/>
        <v>725.04</v>
      </c>
      <c r="AW115">
        <f t="shared" si="84"/>
        <v>725.04</v>
      </c>
    </row>
    <row r="116" spans="2:49" x14ac:dyDescent="0.2">
      <c r="B116">
        <v>112</v>
      </c>
      <c r="C116">
        <f t="shared" si="86"/>
        <v>22</v>
      </c>
      <c r="D116">
        <f t="shared" si="43"/>
        <v>7192.32</v>
      </c>
      <c r="E116">
        <f t="shared" si="44"/>
        <v>1921.8899999999999</v>
      </c>
      <c r="F116">
        <f t="shared" si="45"/>
        <v>843.04</v>
      </c>
      <c r="G116">
        <f t="shared" si="46"/>
        <v>843.04</v>
      </c>
      <c r="H116">
        <f t="shared" si="47"/>
        <v>228.6</v>
      </c>
      <c r="I116">
        <f t="shared" si="48"/>
        <v>228.6</v>
      </c>
      <c r="J116">
        <f t="shared" si="49"/>
        <v>229.52</v>
      </c>
      <c r="K116">
        <f t="shared" si="50"/>
        <v>228.6</v>
      </c>
      <c r="L116">
        <f t="shared" si="51"/>
        <v>228.6</v>
      </c>
      <c r="M116">
        <f t="shared" si="52"/>
        <v>228.6</v>
      </c>
      <c r="N116">
        <f t="shared" si="53"/>
        <v>0</v>
      </c>
      <c r="O116">
        <f t="shared" si="54"/>
        <v>0</v>
      </c>
      <c r="P116">
        <f t="shared" si="55"/>
        <v>731.04</v>
      </c>
      <c r="Q116">
        <f t="shared" si="56"/>
        <v>731.04</v>
      </c>
      <c r="T116">
        <f t="shared" si="57"/>
        <v>6473.09</v>
      </c>
      <c r="U116">
        <f t="shared" si="58"/>
        <v>2039.79</v>
      </c>
      <c r="V116">
        <f t="shared" si="59"/>
        <v>719.23</v>
      </c>
      <c r="W116">
        <f t="shared" si="60"/>
        <v>719.23</v>
      </c>
      <c r="X116">
        <f t="shared" si="61"/>
        <v>224</v>
      </c>
      <c r="Y116">
        <f t="shared" si="62"/>
        <v>224</v>
      </c>
      <c r="Z116">
        <f t="shared" si="63"/>
        <v>234.12</v>
      </c>
      <c r="AA116">
        <f t="shared" si="64"/>
        <v>233.2</v>
      </c>
      <c r="AB116">
        <f t="shared" si="65"/>
        <v>228.6</v>
      </c>
      <c r="AC116">
        <f t="shared" si="66"/>
        <v>228.6</v>
      </c>
      <c r="AD116">
        <f t="shared" si="67"/>
        <v>0</v>
      </c>
      <c r="AE116">
        <f t="shared" si="68"/>
        <v>0</v>
      </c>
      <c r="AF116">
        <f t="shared" si="69"/>
        <v>731.04</v>
      </c>
      <c r="AG116">
        <f t="shared" si="70"/>
        <v>731.04</v>
      </c>
      <c r="AJ116">
        <f t="shared" si="71"/>
        <v>5753.86</v>
      </c>
      <c r="AK116">
        <f t="shared" si="72"/>
        <v>2160.06</v>
      </c>
      <c r="AL116">
        <f t="shared" si="73"/>
        <v>602.51</v>
      </c>
      <c r="AM116">
        <f t="shared" si="74"/>
        <v>602.51</v>
      </c>
      <c r="AN116">
        <f t="shared" si="75"/>
        <v>228.6</v>
      </c>
      <c r="AO116">
        <f t="shared" si="76"/>
        <v>228.6</v>
      </c>
      <c r="AP116">
        <f t="shared" si="77"/>
        <v>229.52</v>
      </c>
      <c r="AQ116">
        <f t="shared" si="78"/>
        <v>228.6</v>
      </c>
      <c r="AR116">
        <f t="shared" si="79"/>
        <v>228.6</v>
      </c>
      <c r="AS116">
        <f t="shared" si="80"/>
        <v>228.6</v>
      </c>
      <c r="AT116">
        <f t="shared" si="81"/>
        <v>0</v>
      </c>
      <c r="AU116">
        <f t="shared" si="82"/>
        <v>0</v>
      </c>
      <c r="AV116">
        <f t="shared" si="83"/>
        <v>731.04</v>
      </c>
      <c r="AW116">
        <f t="shared" si="84"/>
        <v>731.04</v>
      </c>
    </row>
    <row r="117" spans="2:49" x14ac:dyDescent="0.2">
      <c r="B117">
        <v>113</v>
      </c>
      <c r="C117">
        <f t="shared" si="86"/>
        <v>22</v>
      </c>
      <c r="D117">
        <f t="shared" si="43"/>
        <v>7252.32</v>
      </c>
      <c r="E117">
        <f t="shared" si="44"/>
        <v>1937.8899999999999</v>
      </c>
      <c r="F117">
        <f t="shared" si="45"/>
        <v>850.04</v>
      </c>
      <c r="G117">
        <f t="shared" si="46"/>
        <v>850.04</v>
      </c>
      <c r="H117">
        <f t="shared" si="47"/>
        <v>230.6</v>
      </c>
      <c r="I117">
        <f t="shared" si="48"/>
        <v>230.6</v>
      </c>
      <c r="J117">
        <f t="shared" si="49"/>
        <v>231.52</v>
      </c>
      <c r="K117">
        <f t="shared" si="50"/>
        <v>230.6</v>
      </c>
      <c r="L117">
        <f t="shared" si="51"/>
        <v>230.6</v>
      </c>
      <c r="M117">
        <f t="shared" si="52"/>
        <v>230.6</v>
      </c>
      <c r="N117">
        <f t="shared" si="53"/>
        <v>0</v>
      </c>
      <c r="O117">
        <f t="shared" si="54"/>
        <v>0</v>
      </c>
      <c r="P117">
        <f t="shared" si="55"/>
        <v>737.04</v>
      </c>
      <c r="Q117">
        <f t="shared" si="56"/>
        <v>737.04</v>
      </c>
      <c r="T117">
        <f t="shared" si="57"/>
        <v>6527.09</v>
      </c>
      <c r="U117">
        <f t="shared" si="58"/>
        <v>2056.79</v>
      </c>
      <c r="V117">
        <f t="shared" si="59"/>
        <v>725.23</v>
      </c>
      <c r="W117">
        <f t="shared" si="60"/>
        <v>725.23</v>
      </c>
      <c r="X117">
        <f t="shared" si="61"/>
        <v>226</v>
      </c>
      <c r="Y117">
        <f t="shared" si="62"/>
        <v>226</v>
      </c>
      <c r="Z117">
        <f t="shared" si="63"/>
        <v>236.12</v>
      </c>
      <c r="AA117">
        <f t="shared" si="64"/>
        <v>235.2</v>
      </c>
      <c r="AB117">
        <f t="shared" si="65"/>
        <v>230.6</v>
      </c>
      <c r="AC117">
        <f t="shared" si="66"/>
        <v>230.6</v>
      </c>
      <c r="AD117">
        <f t="shared" si="67"/>
        <v>0</v>
      </c>
      <c r="AE117">
        <f t="shared" si="68"/>
        <v>0</v>
      </c>
      <c r="AF117">
        <f t="shared" si="69"/>
        <v>737.04</v>
      </c>
      <c r="AG117">
        <f t="shared" si="70"/>
        <v>737.04</v>
      </c>
      <c r="AJ117">
        <f t="shared" si="71"/>
        <v>5801.86</v>
      </c>
      <c r="AK117">
        <f t="shared" si="72"/>
        <v>2178.06</v>
      </c>
      <c r="AL117">
        <f t="shared" si="73"/>
        <v>607.51</v>
      </c>
      <c r="AM117">
        <f t="shared" si="74"/>
        <v>607.51</v>
      </c>
      <c r="AN117">
        <f t="shared" si="75"/>
        <v>230.6</v>
      </c>
      <c r="AO117">
        <f t="shared" si="76"/>
        <v>230.6</v>
      </c>
      <c r="AP117">
        <f t="shared" si="77"/>
        <v>231.52</v>
      </c>
      <c r="AQ117">
        <f t="shared" si="78"/>
        <v>230.6</v>
      </c>
      <c r="AR117">
        <f t="shared" si="79"/>
        <v>230.6</v>
      </c>
      <c r="AS117">
        <f t="shared" si="80"/>
        <v>230.6</v>
      </c>
      <c r="AT117">
        <f t="shared" si="81"/>
        <v>0</v>
      </c>
      <c r="AU117">
        <f t="shared" si="82"/>
        <v>0</v>
      </c>
      <c r="AV117">
        <f t="shared" si="83"/>
        <v>737.04</v>
      </c>
      <c r="AW117">
        <f t="shared" si="84"/>
        <v>737.04</v>
      </c>
    </row>
    <row r="118" spans="2:49" x14ac:dyDescent="0.2">
      <c r="B118">
        <v>114</v>
      </c>
      <c r="C118">
        <f t="shared" si="86"/>
        <v>22</v>
      </c>
      <c r="D118">
        <f t="shared" si="43"/>
        <v>7312.32</v>
      </c>
      <c r="E118">
        <f t="shared" si="44"/>
        <v>1953.8899999999999</v>
      </c>
      <c r="F118">
        <f t="shared" si="45"/>
        <v>857.04</v>
      </c>
      <c r="G118">
        <f t="shared" si="46"/>
        <v>857.04</v>
      </c>
      <c r="H118">
        <f t="shared" si="47"/>
        <v>232.6</v>
      </c>
      <c r="I118">
        <f t="shared" si="48"/>
        <v>232.6</v>
      </c>
      <c r="J118">
        <f t="shared" si="49"/>
        <v>233.52</v>
      </c>
      <c r="K118">
        <f t="shared" si="50"/>
        <v>232.6</v>
      </c>
      <c r="L118">
        <f t="shared" si="51"/>
        <v>232.6</v>
      </c>
      <c r="M118">
        <f t="shared" si="52"/>
        <v>232.6</v>
      </c>
      <c r="N118">
        <f t="shared" si="53"/>
        <v>0</v>
      </c>
      <c r="O118">
        <f t="shared" si="54"/>
        <v>0</v>
      </c>
      <c r="P118">
        <f t="shared" si="55"/>
        <v>743.04</v>
      </c>
      <c r="Q118">
        <f t="shared" si="56"/>
        <v>743.04</v>
      </c>
      <c r="T118">
        <f t="shared" si="57"/>
        <v>6581.09</v>
      </c>
      <c r="U118">
        <f t="shared" si="58"/>
        <v>2073.79</v>
      </c>
      <c r="V118">
        <f t="shared" si="59"/>
        <v>731.23</v>
      </c>
      <c r="W118">
        <f t="shared" si="60"/>
        <v>731.23</v>
      </c>
      <c r="X118">
        <f t="shared" si="61"/>
        <v>228</v>
      </c>
      <c r="Y118">
        <f t="shared" si="62"/>
        <v>228</v>
      </c>
      <c r="Z118">
        <f t="shared" si="63"/>
        <v>238.12</v>
      </c>
      <c r="AA118">
        <f t="shared" si="64"/>
        <v>237.2</v>
      </c>
      <c r="AB118">
        <f t="shared" si="65"/>
        <v>232.6</v>
      </c>
      <c r="AC118">
        <f t="shared" si="66"/>
        <v>232.6</v>
      </c>
      <c r="AD118">
        <f t="shared" si="67"/>
        <v>0</v>
      </c>
      <c r="AE118">
        <f t="shared" si="68"/>
        <v>0</v>
      </c>
      <c r="AF118">
        <f t="shared" si="69"/>
        <v>743.04</v>
      </c>
      <c r="AG118">
        <f t="shared" si="70"/>
        <v>743.04</v>
      </c>
      <c r="AJ118">
        <f t="shared" si="71"/>
        <v>5849.86</v>
      </c>
      <c r="AK118">
        <f t="shared" si="72"/>
        <v>2196.06</v>
      </c>
      <c r="AL118">
        <f t="shared" si="73"/>
        <v>612.51</v>
      </c>
      <c r="AM118">
        <f t="shared" si="74"/>
        <v>612.51</v>
      </c>
      <c r="AN118">
        <f t="shared" si="75"/>
        <v>232.6</v>
      </c>
      <c r="AO118">
        <f t="shared" si="76"/>
        <v>232.6</v>
      </c>
      <c r="AP118">
        <f t="shared" si="77"/>
        <v>233.52</v>
      </c>
      <c r="AQ118">
        <f t="shared" si="78"/>
        <v>232.6</v>
      </c>
      <c r="AR118">
        <f t="shared" si="79"/>
        <v>232.6</v>
      </c>
      <c r="AS118">
        <f t="shared" si="80"/>
        <v>232.6</v>
      </c>
      <c r="AT118">
        <f t="shared" si="81"/>
        <v>0</v>
      </c>
      <c r="AU118">
        <f t="shared" si="82"/>
        <v>0</v>
      </c>
      <c r="AV118">
        <f t="shared" si="83"/>
        <v>743.04</v>
      </c>
      <c r="AW118">
        <f t="shared" si="84"/>
        <v>743.04</v>
      </c>
    </row>
    <row r="119" spans="2:49" x14ac:dyDescent="0.2">
      <c r="B119">
        <v>115</v>
      </c>
      <c r="C119">
        <f t="shared" si="86"/>
        <v>22</v>
      </c>
      <c r="D119">
        <f t="shared" si="43"/>
        <v>7372.32</v>
      </c>
      <c r="E119">
        <f t="shared" si="44"/>
        <v>1969.8899999999999</v>
      </c>
      <c r="F119">
        <f t="shared" si="45"/>
        <v>864.04</v>
      </c>
      <c r="G119">
        <f t="shared" si="46"/>
        <v>864.04</v>
      </c>
      <c r="H119">
        <f t="shared" si="47"/>
        <v>234.6</v>
      </c>
      <c r="I119">
        <f t="shared" si="48"/>
        <v>234.6</v>
      </c>
      <c r="J119">
        <f t="shared" si="49"/>
        <v>235.52</v>
      </c>
      <c r="K119">
        <f t="shared" si="50"/>
        <v>234.6</v>
      </c>
      <c r="L119">
        <f t="shared" si="51"/>
        <v>234.6</v>
      </c>
      <c r="M119">
        <f t="shared" si="52"/>
        <v>234.6</v>
      </c>
      <c r="N119">
        <f t="shared" si="53"/>
        <v>0</v>
      </c>
      <c r="O119">
        <f t="shared" si="54"/>
        <v>0</v>
      </c>
      <c r="P119">
        <f t="shared" si="55"/>
        <v>749.04</v>
      </c>
      <c r="Q119">
        <f t="shared" si="56"/>
        <v>749.04</v>
      </c>
      <c r="T119">
        <f t="shared" si="57"/>
        <v>6635.09</v>
      </c>
      <c r="U119">
        <f t="shared" si="58"/>
        <v>2090.79</v>
      </c>
      <c r="V119">
        <f t="shared" si="59"/>
        <v>737.23</v>
      </c>
      <c r="W119">
        <f t="shared" si="60"/>
        <v>737.23</v>
      </c>
      <c r="X119">
        <f t="shared" si="61"/>
        <v>230</v>
      </c>
      <c r="Y119">
        <f t="shared" si="62"/>
        <v>230</v>
      </c>
      <c r="Z119">
        <f t="shared" si="63"/>
        <v>240.12</v>
      </c>
      <c r="AA119">
        <f t="shared" si="64"/>
        <v>239.2</v>
      </c>
      <c r="AB119">
        <f t="shared" si="65"/>
        <v>234.6</v>
      </c>
      <c r="AC119">
        <f t="shared" si="66"/>
        <v>234.6</v>
      </c>
      <c r="AD119">
        <f t="shared" si="67"/>
        <v>0</v>
      </c>
      <c r="AE119">
        <f t="shared" si="68"/>
        <v>0</v>
      </c>
      <c r="AF119">
        <f t="shared" si="69"/>
        <v>749.04</v>
      </c>
      <c r="AG119">
        <f t="shared" si="70"/>
        <v>749.04</v>
      </c>
      <c r="AJ119">
        <f t="shared" si="71"/>
        <v>5897.86</v>
      </c>
      <c r="AK119">
        <f t="shared" si="72"/>
        <v>2214.06</v>
      </c>
      <c r="AL119">
        <f t="shared" si="73"/>
        <v>617.51</v>
      </c>
      <c r="AM119">
        <f t="shared" si="74"/>
        <v>617.51</v>
      </c>
      <c r="AN119">
        <f t="shared" si="75"/>
        <v>234.6</v>
      </c>
      <c r="AO119">
        <f t="shared" si="76"/>
        <v>234.6</v>
      </c>
      <c r="AP119">
        <f t="shared" si="77"/>
        <v>235.52</v>
      </c>
      <c r="AQ119">
        <f t="shared" si="78"/>
        <v>234.6</v>
      </c>
      <c r="AR119">
        <f t="shared" si="79"/>
        <v>234.6</v>
      </c>
      <c r="AS119">
        <f t="shared" si="80"/>
        <v>234.6</v>
      </c>
      <c r="AT119">
        <f t="shared" si="81"/>
        <v>0</v>
      </c>
      <c r="AU119">
        <f t="shared" si="82"/>
        <v>0</v>
      </c>
      <c r="AV119">
        <f t="shared" si="83"/>
        <v>749.04</v>
      </c>
      <c r="AW119">
        <f t="shared" si="84"/>
        <v>749.04</v>
      </c>
    </row>
    <row r="120" spans="2:49" x14ac:dyDescent="0.2">
      <c r="B120">
        <v>116</v>
      </c>
      <c r="C120">
        <f t="shared" si="86"/>
        <v>22</v>
      </c>
      <c r="D120">
        <f t="shared" si="43"/>
        <v>7432.32</v>
      </c>
      <c r="E120">
        <f t="shared" si="44"/>
        <v>1985.8899999999999</v>
      </c>
      <c r="F120">
        <f t="shared" si="45"/>
        <v>871.04</v>
      </c>
      <c r="G120">
        <f t="shared" si="46"/>
        <v>871.04</v>
      </c>
      <c r="H120">
        <f t="shared" si="47"/>
        <v>236.6</v>
      </c>
      <c r="I120">
        <f t="shared" si="48"/>
        <v>236.6</v>
      </c>
      <c r="J120">
        <f t="shared" si="49"/>
        <v>237.52</v>
      </c>
      <c r="K120">
        <f t="shared" si="50"/>
        <v>236.6</v>
      </c>
      <c r="L120">
        <f t="shared" si="51"/>
        <v>236.6</v>
      </c>
      <c r="M120">
        <f t="shared" si="52"/>
        <v>236.6</v>
      </c>
      <c r="N120">
        <f t="shared" si="53"/>
        <v>0</v>
      </c>
      <c r="O120">
        <f t="shared" si="54"/>
        <v>0</v>
      </c>
      <c r="P120">
        <f t="shared" si="55"/>
        <v>755.04</v>
      </c>
      <c r="Q120">
        <f t="shared" si="56"/>
        <v>755.04</v>
      </c>
      <c r="T120">
        <f t="shared" si="57"/>
        <v>6689.09</v>
      </c>
      <c r="U120">
        <f t="shared" si="58"/>
        <v>2107.79</v>
      </c>
      <c r="V120">
        <f t="shared" si="59"/>
        <v>743.23</v>
      </c>
      <c r="W120">
        <f t="shared" si="60"/>
        <v>743.23</v>
      </c>
      <c r="X120">
        <f t="shared" si="61"/>
        <v>232</v>
      </c>
      <c r="Y120">
        <f t="shared" si="62"/>
        <v>232</v>
      </c>
      <c r="Z120">
        <f t="shared" si="63"/>
        <v>242.12</v>
      </c>
      <c r="AA120">
        <f t="shared" si="64"/>
        <v>241.2</v>
      </c>
      <c r="AB120">
        <f t="shared" si="65"/>
        <v>236.6</v>
      </c>
      <c r="AC120">
        <f t="shared" si="66"/>
        <v>236.6</v>
      </c>
      <c r="AD120">
        <f t="shared" si="67"/>
        <v>0</v>
      </c>
      <c r="AE120">
        <f t="shared" si="68"/>
        <v>0</v>
      </c>
      <c r="AF120">
        <f t="shared" si="69"/>
        <v>755.04</v>
      </c>
      <c r="AG120">
        <f t="shared" si="70"/>
        <v>755.04</v>
      </c>
      <c r="AJ120">
        <f t="shared" si="71"/>
        <v>5945.86</v>
      </c>
      <c r="AK120">
        <f t="shared" si="72"/>
        <v>2232.06</v>
      </c>
      <c r="AL120">
        <f t="shared" si="73"/>
        <v>622.51</v>
      </c>
      <c r="AM120">
        <f t="shared" si="74"/>
        <v>622.51</v>
      </c>
      <c r="AN120">
        <f t="shared" si="75"/>
        <v>236.6</v>
      </c>
      <c r="AO120">
        <f t="shared" si="76"/>
        <v>236.6</v>
      </c>
      <c r="AP120">
        <f t="shared" si="77"/>
        <v>237.52</v>
      </c>
      <c r="AQ120">
        <f t="shared" si="78"/>
        <v>236.6</v>
      </c>
      <c r="AR120">
        <f t="shared" si="79"/>
        <v>236.6</v>
      </c>
      <c r="AS120">
        <f t="shared" si="80"/>
        <v>236.6</v>
      </c>
      <c r="AT120">
        <f t="shared" si="81"/>
        <v>0</v>
      </c>
      <c r="AU120">
        <f t="shared" si="82"/>
        <v>0</v>
      </c>
      <c r="AV120">
        <f t="shared" si="83"/>
        <v>755.04</v>
      </c>
      <c r="AW120">
        <f t="shared" si="84"/>
        <v>755.04</v>
      </c>
    </row>
    <row r="121" spans="2:49" x14ac:dyDescent="0.2">
      <c r="B121">
        <v>117</v>
      </c>
      <c r="C121">
        <f t="shared" si="86"/>
        <v>22</v>
      </c>
      <c r="D121">
        <f t="shared" si="43"/>
        <v>7492.32</v>
      </c>
      <c r="E121">
        <f t="shared" si="44"/>
        <v>2001.8899999999999</v>
      </c>
      <c r="F121">
        <f t="shared" si="45"/>
        <v>878.04</v>
      </c>
      <c r="G121">
        <f t="shared" si="46"/>
        <v>878.04</v>
      </c>
      <c r="H121">
        <f t="shared" si="47"/>
        <v>238.6</v>
      </c>
      <c r="I121">
        <f t="shared" si="48"/>
        <v>238.6</v>
      </c>
      <c r="J121">
        <f t="shared" si="49"/>
        <v>239.52</v>
      </c>
      <c r="K121">
        <f t="shared" si="50"/>
        <v>238.6</v>
      </c>
      <c r="L121">
        <f t="shared" si="51"/>
        <v>238.6</v>
      </c>
      <c r="M121">
        <f t="shared" si="52"/>
        <v>238.6</v>
      </c>
      <c r="N121">
        <f t="shared" si="53"/>
        <v>0</v>
      </c>
      <c r="O121">
        <f t="shared" si="54"/>
        <v>0</v>
      </c>
      <c r="P121">
        <f t="shared" si="55"/>
        <v>761.04</v>
      </c>
      <c r="Q121">
        <f t="shared" si="56"/>
        <v>761.04</v>
      </c>
      <c r="T121">
        <f t="shared" si="57"/>
        <v>6743.09</v>
      </c>
      <c r="U121">
        <f t="shared" si="58"/>
        <v>2124.79</v>
      </c>
      <c r="V121">
        <f t="shared" si="59"/>
        <v>749.23</v>
      </c>
      <c r="W121">
        <f t="shared" si="60"/>
        <v>749.23</v>
      </c>
      <c r="X121">
        <f t="shared" si="61"/>
        <v>234</v>
      </c>
      <c r="Y121">
        <f t="shared" si="62"/>
        <v>234</v>
      </c>
      <c r="Z121">
        <f t="shared" si="63"/>
        <v>244.12</v>
      </c>
      <c r="AA121">
        <f t="shared" si="64"/>
        <v>243.2</v>
      </c>
      <c r="AB121">
        <f t="shared" si="65"/>
        <v>238.6</v>
      </c>
      <c r="AC121">
        <f t="shared" si="66"/>
        <v>238.6</v>
      </c>
      <c r="AD121">
        <f t="shared" si="67"/>
        <v>0</v>
      </c>
      <c r="AE121">
        <f t="shared" si="68"/>
        <v>0</v>
      </c>
      <c r="AF121">
        <f t="shared" si="69"/>
        <v>761.04</v>
      </c>
      <c r="AG121">
        <f t="shared" si="70"/>
        <v>761.04</v>
      </c>
      <c r="AJ121">
        <f t="shared" si="71"/>
        <v>5993.86</v>
      </c>
      <c r="AK121">
        <f t="shared" si="72"/>
        <v>2250.06</v>
      </c>
      <c r="AL121">
        <f t="shared" si="73"/>
        <v>627.51</v>
      </c>
      <c r="AM121">
        <f t="shared" si="74"/>
        <v>627.51</v>
      </c>
      <c r="AN121">
        <f t="shared" si="75"/>
        <v>238.6</v>
      </c>
      <c r="AO121">
        <f t="shared" si="76"/>
        <v>238.6</v>
      </c>
      <c r="AP121">
        <f t="shared" si="77"/>
        <v>239.52</v>
      </c>
      <c r="AQ121">
        <f t="shared" si="78"/>
        <v>238.6</v>
      </c>
      <c r="AR121">
        <f t="shared" si="79"/>
        <v>238.6</v>
      </c>
      <c r="AS121">
        <f t="shared" si="80"/>
        <v>238.6</v>
      </c>
      <c r="AT121">
        <f t="shared" si="81"/>
        <v>0</v>
      </c>
      <c r="AU121">
        <f t="shared" si="82"/>
        <v>0</v>
      </c>
      <c r="AV121">
        <f t="shared" si="83"/>
        <v>761.04</v>
      </c>
      <c r="AW121">
        <f t="shared" si="84"/>
        <v>761.04</v>
      </c>
    </row>
    <row r="122" spans="2:49" x14ac:dyDescent="0.2">
      <c r="B122">
        <v>118</v>
      </c>
      <c r="C122">
        <f t="shared" si="86"/>
        <v>22</v>
      </c>
      <c r="D122">
        <f t="shared" si="43"/>
        <v>7552.32</v>
      </c>
      <c r="E122">
        <f t="shared" si="44"/>
        <v>2017.8899999999999</v>
      </c>
      <c r="F122">
        <f t="shared" si="45"/>
        <v>885.04</v>
      </c>
      <c r="G122">
        <f t="shared" si="46"/>
        <v>885.04</v>
      </c>
      <c r="H122">
        <f t="shared" si="47"/>
        <v>240.6</v>
      </c>
      <c r="I122">
        <f t="shared" si="48"/>
        <v>240.6</v>
      </c>
      <c r="J122">
        <f t="shared" si="49"/>
        <v>241.52</v>
      </c>
      <c r="K122">
        <f t="shared" si="50"/>
        <v>240.6</v>
      </c>
      <c r="L122">
        <f t="shared" si="51"/>
        <v>240.6</v>
      </c>
      <c r="M122">
        <f t="shared" si="52"/>
        <v>240.6</v>
      </c>
      <c r="N122">
        <f t="shared" si="53"/>
        <v>0</v>
      </c>
      <c r="O122">
        <f t="shared" si="54"/>
        <v>0</v>
      </c>
      <c r="P122">
        <f t="shared" si="55"/>
        <v>767.04</v>
      </c>
      <c r="Q122">
        <f t="shared" si="56"/>
        <v>767.04</v>
      </c>
      <c r="T122">
        <f t="shared" si="57"/>
        <v>6797.09</v>
      </c>
      <c r="U122">
        <f t="shared" si="58"/>
        <v>2141.79</v>
      </c>
      <c r="V122">
        <f t="shared" si="59"/>
        <v>755.23</v>
      </c>
      <c r="W122">
        <f t="shared" si="60"/>
        <v>755.23</v>
      </c>
      <c r="X122">
        <f t="shared" si="61"/>
        <v>236</v>
      </c>
      <c r="Y122">
        <f t="shared" si="62"/>
        <v>236</v>
      </c>
      <c r="Z122">
        <f t="shared" si="63"/>
        <v>246.12</v>
      </c>
      <c r="AA122">
        <f t="shared" si="64"/>
        <v>245.2</v>
      </c>
      <c r="AB122">
        <f t="shared" si="65"/>
        <v>240.6</v>
      </c>
      <c r="AC122">
        <f t="shared" si="66"/>
        <v>240.6</v>
      </c>
      <c r="AD122">
        <f t="shared" si="67"/>
        <v>0</v>
      </c>
      <c r="AE122">
        <f t="shared" si="68"/>
        <v>0</v>
      </c>
      <c r="AF122">
        <f t="shared" si="69"/>
        <v>767.04</v>
      </c>
      <c r="AG122">
        <f t="shared" si="70"/>
        <v>767.04</v>
      </c>
      <c r="AJ122">
        <f t="shared" si="71"/>
        <v>6041.86</v>
      </c>
      <c r="AK122">
        <f t="shared" si="72"/>
        <v>2268.06</v>
      </c>
      <c r="AL122">
        <f t="shared" si="73"/>
        <v>632.51</v>
      </c>
      <c r="AM122">
        <f t="shared" si="74"/>
        <v>632.51</v>
      </c>
      <c r="AN122">
        <f t="shared" si="75"/>
        <v>240.6</v>
      </c>
      <c r="AO122">
        <f t="shared" si="76"/>
        <v>240.6</v>
      </c>
      <c r="AP122">
        <f t="shared" si="77"/>
        <v>241.52</v>
      </c>
      <c r="AQ122">
        <f t="shared" si="78"/>
        <v>240.6</v>
      </c>
      <c r="AR122">
        <f t="shared" si="79"/>
        <v>240.6</v>
      </c>
      <c r="AS122">
        <f t="shared" si="80"/>
        <v>240.6</v>
      </c>
      <c r="AT122">
        <f t="shared" si="81"/>
        <v>0</v>
      </c>
      <c r="AU122">
        <f t="shared" si="82"/>
        <v>0</v>
      </c>
      <c r="AV122">
        <f t="shared" si="83"/>
        <v>767.04</v>
      </c>
      <c r="AW122">
        <f t="shared" si="84"/>
        <v>767.04</v>
      </c>
    </row>
    <row r="123" spans="2:49" x14ac:dyDescent="0.2">
      <c r="B123">
        <v>119</v>
      </c>
      <c r="C123">
        <f t="shared" si="86"/>
        <v>22</v>
      </c>
      <c r="D123">
        <f t="shared" si="43"/>
        <v>7612.32</v>
      </c>
      <c r="E123">
        <f t="shared" si="44"/>
        <v>2033.8899999999999</v>
      </c>
      <c r="F123">
        <f t="shared" si="45"/>
        <v>892.04</v>
      </c>
      <c r="G123">
        <f t="shared" si="46"/>
        <v>892.04</v>
      </c>
      <c r="H123">
        <f t="shared" si="47"/>
        <v>242.6</v>
      </c>
      <c r="I123">
        <f t="shared" si="48"/>
        <v>242.6</v>
      </c>
      <c r="J123">
        <f t="shared" si="49"/>
        <v>243.52</v>
      </c>
      <c r="K123">
        <f t="shared" si="50"/>
        <v>242.6</v>
      </c>
      <c r="L123">
        <f t="shared" si="51"/>
        <v>242.6</v>
      </c>
      <c r="M123">
        <f t="shared" si="52"/>
        <v>242.6</v>
      </c>
      <c r="N123">
        <f t="shared" si="53"/>
        <v>0</v>
      </c>
      <c r="O123">
        <f t="shared" si="54"/>
        <v>0</v>
      </c>
      <c r="P123">
        <f t="shared" si="55"/>
        <v>773.04</v>
      </c>
      <c r="Q123">
        <f t="shared" si="56"/>
        <v>773.04</v>
      </c>
      <c r="T123">
        <f t="shared" si="57"/>
        <v>6851.09</v>
      </c>
      <c r="U123">
        <f t="shared" si="58"/>
        <v>2158.79</v>
      </c>
      <c r="V123">
        <f t="shared" si="59"/>
        <v>761.23</v>
      </c>
      <c r="W123">
        <f t="shared" si="60"/>
        <v>761.23</v>
      </c>
      <c r="X123">
        <f t="shared" si="61"/>
        <v>238</v>
      </c>
      <c r="Y123">
        <f t="shared" si="62"/>
        <v>238</v>
      </c>
      <c r="Z123">
        <f t="shared" si="63"/>
        <v>248.12</v>
      </c>
      <c r="AA123">
        <f t="shared" si="64"/>
        <v>247.2</v>
      </c>
      <c r="AB123">
        <f t="shared" si="65"/>
        <v>242.6</v>
      </c>
      <c r="AC123">
        <f t="shared" si="66"/>
        <v>242.6</v>
      </c>
      <c r="AD123">
        <f t="shared" si="67"/>
        <v>0</v>
      </c>
      <c r="AE123">
        <f t="shared" si="68"/>
        <v>0</v>
      </c>
      <c r="AF123">
        <f t="shared" si="69"/>
        <v>773.04</v>
      </c>
      <c r="AG123">
        <f t="shared" si="70"/>
        <v>773.04</v>
      </c>
      <c r="AJ123">
        <f t="shared" si="71"/>
        <v>6089.86</v>
      </c>
      <c r="AK123">
        <f t="shared" si="72"/>
        <v>2286.06</v>
      </c>
      <c r="AL123">
        <f t="shared" si="73"/>
        <v>637.51</v>
      </c>
      <c r="AM123">
        <f t="shared" si="74"/>
        <v>637.51</v>
      </c>
      <c r="AN123">
        <f t="shared" si="75"/>
        <v>242.6</v>
      </c>
      <c r="AO123">
        <f t="shared" si="76"/>
        <v>242.6</v>
      </c>
      <c r="AP123">
        <f t="shared" si="77"/>
        <v>243.52</v>
      </c>
      <c r="AQ123">
        <f t="shared" si="78"/>
        <v>242.6</v>
      </c>
      <c r="AR123">
        <f t="shared" si="79"/>
        <v>242.6</v>
      </c>
      <c r="AS123">
        <f t="shared" si="80"/>
        <v>242.6</v>
      </c>
      <c r="AT123">
        <f t="shared" si="81"/>
        <v>0</v>
      </c>
      <c r="AU123">
        <f t="shared" si="82"/>
        <v>0</v>
      </c>
      <c r="AV123">
        <f t="shared" si="83"/>
        <v>773.04</v>
      </c>
      <c r="AW123">
        <f t="shared" si="84"/>
        <v>773.04</v>
      </c>
    </row>
    <row r="124" spans="2:49" x14ac:dyDescent="0.2">
      <c r="B124">
        <v>120</v>
      </c>
      <c r="C124">
        <f t="shared" si="86"/>
        <v>23</v>
      </c>
      <c r="D124">
        <f t="shared" si="43"/>
        <v>7715.52</v>
      </c>
      <c r="E124">
        <f t="shared" si="44"/>
        <v>2061.77</v>
      </c>
      <c r="F124">
        <f t="shared" si="45"/>
        <v>904.44</v>
      </c>
      <c r="G124">
        <f t="shared" si="46"/>
        <v>904.44</v>
      </c>
      <c r="H124">
        <f t="shared" si="47"/>
        <v>245</v>
      </c>
      <c r="I124">
        <f t="shared" si="48"/>
        <v>245</v>
      </c>
      <c r="J124">
        <f t="shared" si="49"/>
        <v>246</v>
      </c>
      <c r="K124">
        <f t="shared" si="50"/>
        <v>245</v>
      </c>
      <c r="L124">
        <f t="shared" si="51"/>
        <v>245</v>
      </c>
      <c r="M124">
        <f t="shared" si="52"/>
        <v>245</v>
      </c>
      <c r="N124">
        <f t="shared" si="53"/>
        <v>0</v>
      </c>
      <c r="O124">
        <f t="shared" si="54"/>
        <v>0</v>
      </c>
      <c r="P124">
        <f t="shared" si="55"/>
        <v>784.44</v>
      </c>
      <c r="Q124">
        <f t="shared" si="56"/>
        <v>784.44</v>
      </c>
      <c r="T124">
        <f t="shared" si="57"/>
        <v>6943.97</v>
      </c>
      <c r="U124">
        <f t="shared" si="58"/>
        <v>2188.21</v>
      </c>
      <c r="V124">
        <f t="shared" si="59"/>
        <v>771.55</v>
      </c>
      <c r="W124">
        <f t="shared" si="60"/>
        <v>771.55</v>
      </c>
      <c r="X124">
        <f t="shared" si="61"/>
        <v>240</v>
      </c>
      <c r="Y124">
        <f t="shared" si="62"/>
        <v>240</v>
      </c>
      <c r="Z124">
        <f t="shared" si="63"/>
        <v>251</v>
      </c>
      <c r="AA124">
        <f t="shared" si="64"/>
        <v>250</v>
      </c>
      <c r="AB124">
        <f t="shared" si="65"/>
        <v>245</v>
      </c>
      <c r="AC124">
        <f t="shared" si="66"/>
        <v>245</v>
      </c>
      <c r="AD124">
        <f t="shared" si="67"/>
        <v>0</v>
      </c>
      <c r="AE124">
        <f t="shared" si="68"/>
        <v>0</v>
      </c>
      <c r="AF124">
        <f t="shared" si="69"/>
        <v>784.44</v>
      </c>
      <c r="AG124">
        <f t="shared" si="70"/>
        <v>784.44</v>
      </c>
      <c r="AJ124">
        <f t="shared" si="71"/>
        <v>6172.42</v>
      </c>
      <c r="AK124">
        <f t="shared" si="72"/>
        <v>2317.23</v>
      </c>
      <c r="AL124">
        <f t="shared" si="73"/>
        <v>646.4</v>
      </c>
      <c r="AM124">
        <f t="shared" si="74"/>
        <v>646.4</v>
      </c>
      <c r="AN124">
        <f t="shared" si="75"/>
        <v>245</v>
      </c>
      <c r="AO124">
        <f t="shared" si="76"/>
        <v>245</v>
      </c>
      <c r="AP124">
        <f t="shared" si="77"/>
        <v>246</v>
      </c>
      <c r="AQ124">
        <f t="shared" si="78"/>
        <v>245</v>
      </c>
      <c r="AR124">
        <f t="shared" si="79"/>
        <v>245</v>
      </c>
      <c r="AS124">
        <f t="shared" si="80"/>
        <v>245</v>
      </c>
      <c r="AT124">
        <f t="shared" si="81"/>
        <v>0</v>
      </c>
      <c r="AU124">
        <f t="shared" si="82"/>
        <v>0</v>
      </c>
      <c r="AV124">
        <f t="shared" si="83"/>
        <v>784.44</v>
      </c>
      <c r="AW124">
        <f t="shared" si="84"/>
        <v>784.44</v>
      </c>
    </row>
    <row r="125" spans="2:49" x14ac:dyDescent="0.2">
      <c r="B125">
        <v>121</v>
      </c>
      <c r="C125">
        <f t="shared" si="86"/>
        <v>23</v>
      </c>
      <c r="D125">
        <f t="shared" si="43"/>
        <v>7775.52</v>
      </c>
      <c r="E125">
        <f t="shared" si="44"/>
        <v>2077.77</v>
      </c>
      <c r="F125">
        <f t="shared" si="45"/>
        <v>911.44</v>
      </c>
      <c r="G125">
        <f t="shared" si="46"/>
        <v>911.44</v>
      </c>
      <c r="H125">
        <f t="shared" si="47"/>
        <v>247</v>
      </c>
      <c r="I125">
        <f t="shared" si="48"/>
        <v>247</v>
      </c>
      <c r="J125">
        <f t="shared" si="49"/>
        <v>248</v>
      </c>
      <c r="K125">
        <f t="shared" si="50"/>
        <v>247</v>
      </c>
      <c r="L125">
        <f t="shared" si="51"/>
        <v>247</v>
      </c>
      <c r="M125">
        <f t="shared" si="52"/>
        <v>247</v>
      </c>
      <c r="N125">
        <f t="shared" si="53"/>
        <v>0</v>
      </c>
      <c r="O125">
        <f t="shared" si="54"/>
        <v>0</v>
      </c>
      <c r="P125">
        <f t="shared" si="55"/>
        <v>790.44</v>
      </c>
      <c r="Q125">
        <f t="shared" si="56"/>
        <v>790.44</v>
      </c>
      <c r="T125">
        <f t="shared" si="57"/>
        <v>6997.97</v>
      </c>
      <c r="U125">
        <f t="shared" si="58"/>
        <v>2205.21</v>
      </c>
      <c r="V125">
        <f t="shared" si="59"/>
        <v>777.55</v>
      </c>
      <c r="W125">
        <f t="shared" si="60"/>
        <v>777.55</v>
      </c>
      <c r="X125">
        <f t="shared" si="61"/>
        <v>242</v>
      </c>
      <c r="Y125">
        <f t="shared" si="62"/>
        <v>242</v>
      </c>
      <c r="Z125">
        <f t="shared" si="63"/>
        <v>253</v>
      </c>
      <c r="AA125">
        <f t="shared" si="64"/>
        <v>252</v>
      </c>
      <c r="AB125">
        <f t="shared" si="65"/>
        <v>247</v>
      </c>
      <c r="AC125">
        <f t="shared" si="66"/>
        <v>247</v>
      </c>
      <c r="AD125">
        <f t="shared" si="67"/>
        <v>0</v>
      </c>
      <c r="AE125">
        <f t="shared" si="68"/>
        <v>0</v>
      </c>
      <c r="AF125">
        <f t="shared" si="69"/>
        <v>790.44</v>
      </c>
      <c r="AG125">
        <f t="shared" si="70"/>
        <v>790.44</v>
      </c>
      <c r="AJ125">
        <f t="shared" si="71"/>
        <v>6220.42</v>
      </c>
      <c r="AK125">
        <f t="shared" si="72"/>
        <v>2335.23</v>
      </c>
      <c r="AL125">
        <f t="shared" si="73"/>
        <v>651.4</v>
      </c>
      <c r="AM125">
        <f t="shared" si="74"/>
        <v>651.4</v>
      </c>
      <c r="AN125">
        <f t="shared" si="75"/>
        <v>247</v>
      </c>
      <c r="AO125">
        <f t="shared" si="76"/>
        <v>247</v>
      </c>
      <c r="AP125">
        <f t="shared" si="77"/>
        <v>248</v>
      </c>
      <c r="AQ125">
        <f t="shared" si="78"/>
        <v>247</v>
      </c>
      <c r="AR125">
        <f t="shared" si="79"/>
        <v>247</v>
      </c>
      <c r="AS125">
        <f t="shared" si="80"/>
        <v>247</v>
      </c>
      <c r="AT125">
        <f t="shared" si="81"/>
        <v>0</v>
      </c>
      <c r="AU125">
        <f t="shared" si="82"/>
        <v>0</v>
      </c>
      <c r="AV125">
        <f t="shared" si="83"/>
        <v>790.44</v>
      </c>
      <c r="AW125">
        <f t="shared" si="84"/>
        <v>790.44</v>
      </c>
    </row>
    <row r="126" spans="2:49" x14ac:dyDescent="0.2">
      <c r="B126">
        <v>122</v>
      </c>
      <c r="C126">
        <f t="shared" si="86"/>
        <v>23</v>
      </c>
      <c r="D126">
        <f t="shared" si="43"/>
        <v>7835.52</v>
      </c>
      <c r="E126">
        <f t="shared" si="44"/>
        <v>2093.77</v>
      </c>
      <c r="F126">
        <f t="shared" si="45"/>
        <v>918.44</v>
      </c>
      <c r="G126">
        <f t="shared" si="46"/>
        <v>918.44</v>
      </c>
      <c r="H126">
        <f t="shared" si="47"/>
        <v>249</v>
      </c>
      <c r="I126">
        <f t="shared" si="48"/>
        <v>249</v>
      </c>
      <c r="J126">
        <f t="shared" si="49"/>
        <v>250</v>
      </c>
      <c r="K126">
        <f t="shared" si="50"/>
        <v>249</v>
      </c>
      <c r="L126">
        <f t="shared" si="51"/>
        <v>249</v>
      </c>
      <c r="M126">
        <f t="shared" si="52"/>
        <v>249</v>
      </c>
      <c r="N126">
        <f t="shared" si="53"/>
        <v>0</v>
      </c>
      <c r="O126">
        <f t="shared" si="54"/>
        <v>0</v>
      </c>
      <c r="P126">
        <f t="shared" si="55"/>
        <v>796.44</v>
      </c>
      <c r="Q126">
        <f t="shared" si="56"/>
        <v>796.44</v>
      </c>
      <c r="T126">
        <f t="shared" si="57"/>
        <v>7051.97</v>
      </c>
      <c r="U126">
        <f t="shared" si="58"/>
        <v>2222.21</v>
      </c>
      <c r="V126">
        <f t="shared" si="59"/>
        <v>783.55</v>
      </c>
      <c r="W126">
        <f t="shared" si="60"/>
        <v>783.55</v>
      </c>
      <c r="X126">
        <f t="shared" si="61"/>
        <v>244</v>
      </c>
      <c r="Y126">
        <f t="shared" si="62"/>
        <v>244</v>
      </c>
      <c r="Z126">
        <f t="shared" si="63"/>
        <v>255</v>
      </c>
      <c r="AA126">
        <f t="shared" si="64"/>
        <v>254</v>
      </c>
      <c r="AB126">
        <f t="shared" si="65"/>
        <v>249</v>
      </c>
      <c r="AC126">
        <f t="shared" si="66"/>
        <v>249</v>
      </c>
      <c r="AD126">
        <f t="shared" si="67"/>
        <v>0</v>
      </c>
      <c r="AE126">
        <f t="shared" si="68"/>
        <v>0</v>
      </c>
      <c r="AF126">
        <f t="shared" si="69"/>
        <v>796.44</v>
      </c>
      <c r="AG126">
        <f t="shared" si="70"/>
        <v>796.44</v>
      </c>
      <c r="AJ126">
        <f t="shared" si="71"/>
        <v>6268.42</v>
      </c>
      <c r="AK126">
        <f t="shared" si="72"/>
        <v>2353.23</v>
      </c>
      <c r="AL126">
        <f t="shared" si="73"/>
        <v>656.4</v>
      </c>
      <c r="AM126">
        <f t="shared" si="74"/>
        <v>656.4</v>
      </c>
      <c r="AN126">
        <f t="shared" si="75"/>
        <v>249</v>
      </c>
      <c r="AO126">
        <f t="shared" si="76"/>
        <v>249</v>
      </c>
      <c r="AP126">
        <f t="shared" si="77"/>
        <v>250</v>
      </c>
      <c r="AQ126">
        <f t="shared" si="78"/>
        <v>249</v>
      </c>
      <c r="AR126">
        <f t="shared" si="79"/>
        <v>249</v>
      </c>
      <c r="AS126">
        <f t="shared" si="80"/>
        <v>249</v>
      </c>
      <c r="AT126">
        <f t="shared" si="81"/>
        <v>0</v>
      </c>
      <c r="AU126">
        <f t="shared" si="82"/>
        <v>0</v>
      </c>
      <c r="AV126">
        <f t="shared" si="83"/>
        <v>796.44</v>
      </c>
      <c r="AW126">
        <f t="shared" si="84"/>
        <v>796.44</v>
      </c>
    </row>
    <row r="127" spans="2:49" x14ac:dyDescent="0.2">
      <c r="B127">
        <v>123</v>
      </c>
      <c r="C127">
        <f t="shared" si="86"/>
        <v>23</v>
      </c>
      <c r="D127">
        <f t="shared" si="43"/>
        <v>7895.52</v>
      </c>
      <c r="E127">
        <f t="shared" si="44"/>
        <v>2109.77</v>
      </c>
      <c r="F127">
        <f t="shared" si="45"/>
        <v>925.44</v>
      </c>
      <c r="G127">
        <f t="shared" si="46"/>
        <v>925.44</v>
      </c>
      <c r="H127">
        <f t="shared" si="47"/>
        <v>251</v>
      </c>
      <c r="I127">
        <f t="shared" si="48"/>
        <v>251</v>
      </c>
      <c r="J127">
        <f t="shared" si="49"/>
        <v>252</v>
      </c>
      <c r="K127">
        <f t="shared" si="50"/>
        <v>251</v>
      </c>
      <c r="L127">
        <f t="shared" si="51"/>
        <v>251</v>
      </c>
      <c r="M127">
        <f t="shared" si="52"/>
        <v>251</v>
      </c>
      <c r="N127">
        <f t="shared" si="53"/>
        <v>0</v>
      </c>
      <c r="O127">
        <f t="shared" si="54"/>
        <v>0</v>
      </c>
      <c r="P127">
        <f t="shared" si="55"/>
        <v>802.44</v>
      </c>
      <c r="Q127">
        <f t="shared" si="56"/>
        <v>802.44</v>
      </c>
      <c r="T127">
        <f t="shared" si="57"/>
        <v>7105.97</v>
      </c>
      <c r="U127">
        <f t="shared" si="58"/>
        <v>2239.21</v>
      </c>
      <c r="V127">
        <f t="shared" si="59"/>
        <v>789.55</v>
      </c>
      <c r="W127">
        <f t="shared" si="60"/>
        <v>789.55</v>
      </c>
      <c r="X127">
        <f t="shared" si="61"/>
        <v>246</v>
      </c>
      <c r="Y127">
        <f t="shared" si="62"/>
        <v>246</v>
      </c>
      <c r="Z127">
        <f t="shared" si="63"/>
        <v>257</v>
      </c>
      <c r="AA127">
        <f t="shared" si="64"/>
        <v>256</v>
      </c>
      <c r="AB127">
        <f t="shared" si="65"/>
        <v>251</v>
      </c>
      <c r="AC127">
        <f t="shared" si="66"/>
        <v>251</v>
      </c>
      <c r="AD127">
        <f t="shared" si="67"/>
        <v>0</v>
      </c>
      <c r="AE127">
        <f t="shared" si="68"/>
        <v>0</v>
      </c>
      <c r="AF127">
        <f t="shared" si="69"/>
        <v>802.44</v>
      </c>
      <c r="AG127">
        <f t="shared" si="70"/>
        <v>802.44</v>
      </c>
      <c r="AJ127">
        <f t="shared" si="71"/>
        <v>6316.42</v>
      </c>
      <c r="AK127">
        <f t="shared" si="72"/>
        <v>2371.23</v>
      </c>
      <c r="AL127">
        <f t="shared" si="73"/>
        <v>661.4</v>
      </c>
      <c r="AM127">
        <f t="shared" si="74"/>
        <v>661.4</v>
      </c>
      <c r="AN127">
        <f t="shared" si="75"/>
        <v>251</v>
      </c>
      <c r="AO127">
        <f t="shared" si="76"/>
        <v>251</v>
      </c>
      <c r="AP127">
        <f t="shared" si="77"/>
        <v>252</v>
      </c>
      <c r="AQ127">
        <f t="shared" si="78"/>
        <v>251</v>
      </c>
      <c r="AR127">
        <f t="shared" si="79"/>
        <v>251</v>
      </c>
      <c r="AS127">
        <f t="shared" si="80"/>
        <v>251</v>
      </c>
      <c r="AT127">
        <f t="shared" si="81"/>
        <v>0</v>
      </c>
      <c r="AU127">
        <f t="shared" si="82"/>
        <v>0</v>
      </c>
      <c r="AV127">
        <f t="shared" si="83"/>
        <v>802.44</v>
      </c>
      <c r="AW127">
        <f t="shared" si="84"/>
        <v>802.44</v>
      </c>
    </row>
    <row r="128" spans="2:49" x14ac:dyDescent="0.2">
      <c r="B128">
        <v>124</v>
      </c>
      <c r="C128">
        <f t="shared" si="86"/>
        <v>23</v>
      </c>
      <c r="D128">
        <f t="shared" si="43"/>
        <v>7955.52</v>
      </c>
      <c r="E128">
        <f t="shared" si="44"/>
        <v>2125.77</v>
      </c>
      <c r="F128">
        <f t="shared" si="45"/>
        <v>932.44</v>
      </c>
      <c r="G128">
        <f t="shared" si="46"/>
        <v>932.44</v>
      </c>
      <c r="H128">
        <f t="shared" si="47"/>
        <v>253</v>
      </c>
      <c r="I128">
        <f t="shared" si="48"/>
        <v>253</v>
      </c>
      <c r="J128">
        <f t="shared" si="49"/>
        <v>254</v>
      </c>
      <c r="K128">
        <f t="shared" si="50"/>
        <v>253</v>
      </c>
      <c r="L128">
        <f t="shared" si="51"/>
        <v>253</v>
      </c>
      <c r="M128">
        <f t="shared" si="52"/>
        <v>253</v>
      </c>
      <c r="N128">
        <f t="shared" si="53"/>
        <v>0</v>
      </c>
      <c r="O128">
        <f t="shared" si="54"/>
        <v>0</v>
      </c>
      <c r="P128">
        <f t="shared" si="55"/>
        <v>808.44</v>
      </c>
      <c r="Q128">
        <f t="shared" si="56"/>
        <v>808.44</v>
      </c>
      <c r="T128">
        <f t="shared" si="57"/>
        <v>7159.97</v>
      </c>
      <c r="U128">
        <f t="shared" si="58"/>
        <v>2256.21</v>
      </c>
      <c r="V128">
        <f t="shared" si="59"/>
        <v>795.55</v>
      </c>
      <c r="W128">
        <f t="shared" si="60"/>
        <v>795.55</v>
      </c>
      <c r="X128">
        <f t="shared" si="61"/>
        <v>248</v>
      </c>
      <c r="Y128">
        <f t="shared" si="62"/>
        <v>248</v>
      </c>
      <c r="Z128">
        <f t="shared" si="63"/>
        <v>259</v>
      </c>
      <c r="AA128">
        <f t="shared" si="64"/>
        <v>258</v>
      </c>
      <c r="AB128">
        <f t="shared" si="65"/>
        <v>253</v>
      </c>
      <c r="AC128">
        <f t="shared" si="66"/>
        <v>253</v>
      </c>
      <c r="AD128">
        <f t="shared" si="67"/>
        <v>0</v>
      </c>
      <c r="AE128">
        <f t="shared" si="68"/>
        <v>0</v>
      </c>
      <c r="AF128">
        <f t="shared" si="69"/>
        <v>808.44</v>
      </c>
      <c r="AG128">
        <f t="shared" si="70"/>
        <v>808.44</v>
      </c>
      <c r="AJ128">
        <f t="shared" si="71"/>
        <v>6364.42</v>
      </c>
      <c r="AK128">
        <f t="shared" si="72"/>
        <v>2389.23</v>
      </c>
      <c r="AL128">
        <f t="shared" si="73"/>
        <v>666.4</v>
      </c>
      <c r="AM128">
        <f t="shared" si="74"/>
        <v>666.4</v>
      </c>
      <c r="AN128">
        <f t="shared" si="75"/>
        <v>253</v>
      </c>
      <c r="AO128">
        <f t="shared" si="76"/>
        <v>253</v>
      </c>
      <c r="AP128">
        <f t="shared" si="77"/>
        <v>254</v>
      </c>
      <c r="AQ128">
        <f t="shared" si="78"/>
        <v>253</v>
      </c>
      <c r="AR128">
        <f t="shared" si="79"/>
        <v>253</v>
      </c>
      <c r="AS128">
        <f t="shared" si="80"/>
        <v>253</v>
      </c>
      <c r="AT128">
        <f t="shared" si="81"/>
        <v>0</v>
      </c>
      <c r="AU128">
        <f t="shared" si="82"/>
        <v>0</v>
      </c>
      <c r="AV128">
        <f t="shared" si="83"/>
        <v>808.44</v>
      </c>
      <c r="AW128">
        <f t="shared" si="84"/>
        <v>808.44</v>
      </c>
    </row>
    <row r="129" spans="2:49" x14ac:dyDescent="0.2">
      <c r="B129">
        <v>125</v>
      </c>
      <c r="C129">
        <f t="shared" si="86"/>
        <v>23</v>
      </c>
      <c r="D129">
        <f t="shared" si="43"/>
        <v>8015.52</v>
      </c>
      <c r="E129">
        <f t="shared" si="44"/>
        <v>2141.77</v>
      </c>
      <c r="F129">
        <f t="shared" si="45"/>
        <v>939.44</v>
      </c>
      <c r="G129">
        <f t="shared" si="46"/>
        <v>939.44</v>
      </c>
      <c r="H129">
        <f t="shared" si="47"/>
        <v>255</v>
      </c>
      <c r="I129">
        <f t="shared" si="48"/>
        <v>255</v>
      </c>
      <c r="J129">
        <f t="shared" si="49"/>
        <v>256</v>
      </c>
      <c r="K129">
        <f t="shared" si="50"/>
        <v>255</v>
      </c>
      <c r="L129">
        <f t="shared" si="51"/>
        <v>255</v>
      </c>
      <c r="M129">
        <f t="shared" si="52"/>
        <v>255</v>
      </c>
      <c r="N129">
        <f t="shared" si="53"/>
        <v>0</v>
      </c>
      <c r="O129">
        <f t="shared" si="54"/>
        <v>0</v>
      </c>
      <c r="P129">
        <f t="shared" si="55"/>
        <v>814.44</v>
      </c>
      <c r="Q129">
        <f t="shared" si="56"/>
        <v>814.44</v>
      </c>
      <c r="T129">
        <f t="shared" si="57"/>
        <v>7213.97</v>
      </c>
      <c r="U129">
        <f t="shared" si="58"/>
        <v>2273.21</v>
      </c>
      <c r="V129">
        <f t="shared" si="59"/>
        <v>801.55</v>
      </c>
      <c r="W129">
        <f t="shared" si="60"/>
        <v>801.55</v>
      </c>
      <c r="X129">
        <f t="shared" si="61"/>
        <v>250</v>
      </c>
      <c r="Y129">
        <f t="shared" si="62"/>
        <v>250</v>
      </c>
      <c r="Z129">
        <f t="shared" si="63"/>
        <v>261</v>
      </c>
      <c r="AA129">
        <f t="shared" si="64"/>
        <v>260</v>
      </c>
      <c r="AB129">
        <f t="shared" si="65"/>
        <v>255</v>
      </c>
      <c r="AC129">
        <f t="shared" si="66"/>
        <v>255</v>
      </c>
      <c r="AD129">
        <f t="shared" si="67"/>
        <v>0</v>
      </c>
      <c r="AE129">
        <f t="shared" si="68"/>
        <v>0</v>
      </c>
      <c r="AF129">
        <f t="shared" si="69"/>
        <v>814.44</v>
      </c>
      <c r="AG129">
        <f t="shared" si="70"/>
        <v>814.44</v>
      </c>
      <c r="AJ129">
        <f t="shared" si="71"/>
        <v>6412.42</v>
      </c>
      <c r="AK129">
        <f t="shared" si="72"/>
        <v>2407.23</v>
      </c>
      <c r="AL129">
        <f t="shared" si="73"/>
        <v>671.4</v>
      </c>
      <c r="AM129">
        <f t="shared" si="74"/>
        <v>671.4</v>
      </c>
      <c r="AN129">
        <f t="shared" si="75"/>
        <v>255</v>
      </c>
      <c r="AO129">
        <f t="shared" si="76"/>
        <v>255</v>
      </c>
      <c r="AP129">
        <f t="shared" si="77"/>
        <v>256</v>
      </c>
      <c r="AQ129">
        <f t="shared" si="78"/>
        <v>255</v>
      </c>
      <c r="AR129">
        <f t="shared" si="79"/>
        <v>255</v>
      </c>
      <c r="AS129">
        <f t="shared" si="80"/>
        <v>255</v>
      </c>
      <c r="AT129">
        <f t="shared" si="81"/>
        <v>0</v>
      </c>
      <c r="AU129">
        <f t="shared" si="82"/>
        <v>0</v>
      </c>
      <c r="AV129">
        <f t="shared" si="83"/>
        <v>814.44</v>
      </c>
      <c r="AW129">
        <f t="shared" si="84"/>
        <v>814.44</v>
      </c>
    </row>
    <row r="130" spans="2:49" x14ac:dyDescent="0.2">
      <c r="B130">
        <v>126</v>
      </c>
      <c r="C130">
        <f t="shared" si="86"/>
        <v>23</v>
      </c>
      <c r="D130">
        <f t="shared" si="43"/>
        <v>8075.52</v>
      </c>
      <c r="E130">
        <f t="shared" si="44"/>
        <v>2157.77</v>
      </c>
      <c r="F130">
        <f t="shared" si="45"/>
        <v>946.44</v>
      </c>
      <c r="G130">
        <f t="shared" si="46"/>
        <v>946.44</v>
      </c>
      <c r="H130">
        <f t="shared" si="47"/>
        <v>257</v>
      </c>
      <c r="I130">
        <f t="shared" si="48"/>
        <v>257</v>
      </c>
      <c r="J130">
        <f t="shared" si="49"/>
        <v>258</v>
      </c>
      <c r="K130">
        <f t="shared" si="50"/>
        <v>257</v>
      </c>
      <c r="L130">
        <f t="shared" si="51"/>
        <v>257</v>
      </c>
      <c r="M130">
        <f t="shared" si="52"/>
        <v>257</v>
      </c>
      <c r="N130">
        <f t="shared" si="53"/>
        <v>0</v>
      </c>
      <c r="O130">
        <f t="shared" si="54"/>
        <v>0</v>
      </c>
      <c r="P130">
        <f t="shared" si="55"/>
        <v>820.44</v>
      </c>
      <c r="Q130">
        <f t="shared" si="56"/>
        <v>820.44</v>
      </c>
      <c r="T130">
        <f t="shared" si="57"/>
        <v>7267.97</v>
      </c>
      <c r="U130">
        <f t="shared" si="58"/>
        <v>2290.21</v>
      </c>
      <c r="V130">
        <f t="shared" si="59"/>
        <v>807.55</v>
      </c>
      <c r="W130">
        <f t="shared" si="60"/>
        <v>807.55</v>
      </c>
      <c r="X130">
        <f t="shared" si="61"/>
        <v>252</v>
      </c>
      <c r="Y130">
        <f t="shared" si="62"/>
        <v>252</v>
      </c>
      <c r="Z130">
        <f t="shared" si="63"/>
        <v>263</v>
      </c>
      <c r="AA130">
        <f t="shared" si="64"/>
        <v>262</v>
      </c>
      <c r="AB130">
        <f t="shared" si="65"/>
        <v>257</v>
      </c>
      <c r="AC130">
        <f t="shared" si="66"/>
        <v>257</v>
      </c>
      <c r="AD130">
        <f t="shared" si="67"/>
        <v>0</v>
      </c>
      <c r="AE130">
        <f t="shared" si="68"/>
        <v>0</v>
      </c>
      <c r="AF130">
        <f t="shared" si="69"/>
        <v>820.44</v>
      </c>
      <c r="AG130">
        <f t="shared" si="70"/>
        <v>820.44</v>
      </c>
      <c r="AJ130">
        <f t="shared" si="71"/>
        <v>6460.42</v>
      </c>
      <c r="AK130">
        <f t="shared" si="72"/>
        <v>2425.23</v>
      </c>
      <c r="AL130">
        <f t="shared" si="73"/>
        <v>676.4</v>
      </c>
      <c r="AM130">
        <f t="shared" si="74"/>
        <v>676.4</v>
      </c>
      <c r="AN130">
        <f t="shared" si="75"/>
        <v>257</v>
      </c>
      <c r="AO130">
        <f t="shared" si="76"/>
        <v>257</v>
      </c>
      <c r="AP130">
        <f t="shared" si="77"/>
        <v>258</v>
      </c>
      <c r="AQ130">
        <f t="shared" si="78"/>
        <v>257</v>
      </c>
      <c r="AR130">
        <f t="shared" si="79"/>
        <v>257</v>
      </c>
      <c r="AS130">
        <f t="shared" si="80"/>
        <v>257</v>
      </c>
      <c r="AT130">
        <f t="shared" si="81"/>
        <v>0</v>
      </c>
      <c r="AU130">
        <f t="shared" si="82"/>
        <v>0</v>
      </c>
      <c r="AV130">
        <f t="shared" si="83"/>
        <v>820.44</v>
      </c>
      <c r="AW130">
        <f t="shared" si="84"/>
        <v>820.44</v>
      </c>
    </row>
    <row r="131" spans="2:49" x14ac:dyDescent="0.2">
      <c r="B131">
        <v>127</v>
      </c>
      <c r="C131">
        <f t="shared" si="86"/>
        <v>23</v>
      </c>
      <c r="D131">
        <f t="shared" si="43"/>
        <v>8135.52</v>
      </c>
      <c r="E131">
        <f t="shared" si="44"/>
        <v>2173.77</v>
      </c>
      <c r="F131">
        <f t="shared" si="45"/>
        <v>953.44</v>
      </c>
      <c r="G131">
        <f t="shared" si="46"/>
        <v>953.44</v>
      </c>
      <c r="H131">
        <f t="shared" si="47"/>
        <v>259</v>
      </c>
      <c r="I131">
        <f t="shared" si="48"/>
        <v>259</v>
      </c>
      <c r="J131">
        <f t="shared" si="49"/>
        <v>260</v>
      </c>
      <c r="K131">
        <f t="shared" si="50"/>
        <v>259</v>
      </c>
      <c r="L131">
        <f t="shared" si="51"/>
        <v>259</v>
      </c>
      <c r="M131">
        <f t="shared" si="52"/>
        <v>259</v>
      </c>
      <c r="N131">
        <f t="shared" si="53"/>
        <v>0</v>
      </c>
      <c r="O131">
        <f t="shared" si="54"/>
        <v>0</v>
      </c>
      <c r="P131">
        <f t="shared" si="55"/>
        <v>826.44</v>
      </c>
      <c r="Q131">
        <f t="shared" si="56"/>
        <v>826.44</v>
      </c>
      <c r="T131">
        <f t="shared" si="57"/>
        <v>7321.97</v>
      </c>
      <c r="U131">
        <f t="shared" si="58"/>
        <v>2307.21</v>
      </c>
      <c r="V131">
        <f t="shared" si="59"/>
        <v>813.55</v>
      </c>
      <c r="W131">
        <f t="shared" si="60"/>
        <v>813.55</v>
      </c>
      <c r="X131">
        <f t="shared" si="61"/>
        <v>254</v>
      </c>
      <c r="Y131">
        <f t="shared" si="62"/>
        <v>254</v>
      </c>
      <c r="Z131">
        <f t="shared" si="63"/>
        <v>265</v>
      </c>
      <c r="AA131">
        <f t="shared" si="64"/>
        <v>264</v>
      </c>
      <c r="AB131">
        <f t="shared" si="65"/>
        <v>259</v>
      </c>
      <c r="AC131">
        <f t="shared" si="66"/>
        <v>259</v>
      </c>
      <c r="AD131">
        <f t="shared" si="67"/>
        <v>0</v>
      </c>
      <c r="AE131">
        <f t="shared" si="68"/>
        <v>0</v>
      </c>
      <c r="AF131">
        <f t="shared" si="69"/>
        <v>826.44</v>
      </c>
      <c r="AG131">
        <f t="shared" si="70"/>
        <v>826.44</v>
      </c>
      <c r="AJ131">
        <f t="shared" si="71"/>
        <v>6508.42</v>
      </c>
      <c r="AK131">
        <f t="shared" si="72"/>
        <v>2443.23</v>
      </c>
      <c r="AL131">
        <f t="shared" si="73"/>
        <v>681.4</v>
      </c>
      <c r="AM131">
        <f t="shared" si="74"/>
        <v>681.4</v>
      </c>
      <c r="AN131">
        <f t="shared" si="75"/>
        <v>259</v>
      </c>
      <c r="AO131">
        <f t="shared" si="76"/>
        <v>259</v>
      </c>
      <c r="AP131">
        <f t="shared" si="77"/>
        <v>260</v>
      </c>
      <c r="AQ131">
        <f t="shared" si="78"/>
        <v>259</v>
      </c>
      <c r="AR131">
        <f t="shared" si="79"/>
        <v>259</v>
      </c>
      <c r="AS131">
        <f t="shared" si="80"/>
        <v>259</v>
      </c>
      <c r="AT131">
        <f t="shared" si="81"/>
        <v>0</v>
      </c>
      <c r="AU131">
        <f t="shared" si="82"/>
        <v>0</v>
      </c>
      <c r="AV131">
        <f t="shared" si="83"/>
        <v>826.44</v>
      </c>
      <c r="AW131">
        <f t="shared" si="84"/>
        <v>826.44</v>
      </c>
    </row>
    <row r="132" spans="2:49" x14ac:dyDescent="0.2">
      <c r="B132">
        <v>128</v>
      </c>
      <c r="C132">
        <f t="shared" si="86"/>
        <v>23</v>
      </c>
      <c r="D132">
        <f t="shared" si="43"/>
        <v>8195.52</v>
      </c>
      <c r="E132">
        <f t="shared" si="44"/>
        <v>2189.77</v>
      </c>
      <c r="F132">
        <f t="shared" si="45"/>
        <v>960.44</v>
      </c>
      <c r="G132">
        <f t="shared" si="46"/>
        <v>960.44</v>
      </c>
      <c r="H132">
        <f t="shared" si="47"/>
        <v>261</v>
      </c>
      <c r="I132">
        <f t="shared" si="48"/>
        <v>261</v>
      </c>
      <c r="J132">
        <f t="shared" si="49"/>
        <v>262</v>
      </c>
      <c r="K132">
        <f t="shared" si="50"/>
        <v>261</v>
      </c>
      <c r="L132">
        <f t="shared" si="51"/>
        <v>261</v>
      </c>
      <c r="M132">
        <f t="shared" si="52"/>
        <v>261</v>
      </c>
      <c r="N132">
        <f t="shared" si="53"/>
        <v>0</v>
      </c>
      <c r="O132">
        <f t="shared" si="54"/>
        <v>0</v>
      </c>
      <c r="P132">
        <f t="shared" si="55"/>
        <v>832.44</v>
      </c>
      <c r="Q132">
        <f t="shared" si="56"/>
        <v>832.44</v>
      </c>
      <c r="T132">
        <f t="shared" si="57"/>
        <v>7375.97</v>
      </c>
      <c r="U132">
        <f t="shared" si="58"/>
        <v>2324.21</v>
      </c>
      <c r="V132">
        <f t="shared" si="59"/>
        <v>819.55</v>
      </c>
      <c r="W132">
        <f t="shared" si="60"/>
        <v>819.55</v>
      </c>
      <c r="X132">
        <f t="shared" si="61"/>
        <v>256</v>
      </c>
      <c r="Y132">
        <f t="shared" si="62"/>
        <v>256</v>
      </c>
      <c r="Z132">
        <f t="shared" si="63"/>
        <v>267</v>
      </c>
      <c r="AA132">
        <f t="shared" si="64"/>
        <v>266</v>
      </c>
      <c r="AB132">
        <f t="shared" si="65"/>
        <v>261</v>
      </c>
      <c r="AC132">
        <f t="shared" si="66"/>
        <v>261</v>
      </c>
      <c r="AD132">
        <f t="shared" si="67"/>
        <v>0</v>
      </c>
      <c r="AE132">
        <f t="shared" si="68"/>
        <v>0</v>
      </c>
      <c r="AF132">
        <f t="shared" si="69"/>
        <v>832.44</v>
      </c>
      <c r="AG132">
        <f t="shared" si="70"/>
        <v>832.44</v>
      </c>
      <c r="AJ132">
        <f t="shared" si="71"/>
        <v>6556.42</v>
      </c>
      <c r="AK132">
        <f t="shared" si="72"/>
        <v>2461.23</v>
      </c>
      <c r="AL132">
        <f t="shared" si="73"/>
        <v>686.4</v>
      </c>
      <c r="AM132">
        <f t="shared" si="74"/>
        <v>686.4</v>
      </c>
      <c r="AN132">
        <f t="shared" si="75"/>
        <v>261</v>
      </c>
      <c r="AO132">
        <f t="shared" si="76"/>
        <v>261</v>
      </c>
      <c r="AP132">
        <f t="shared" si="77"/>
        <v>262</v>
      </c>
      <c r="AQ132">
        <f t="shared" si="78"/>
        <v>261</v>
      </c>
      <c r="AR132">
        <f t="shared" si="79"/>
        <v>261</v>
      </c>
      <c r="AS132">
        <f t="shared" si="80"/>
        <v>261</v>
      </c>
      <c r="AT132">
        <f t="shared" si="81"/>
        <v>0</v>
      </c>
      <c r="AU132">
        <f t="shared" si="82"/>
        <v>0</v>
      </c>
      <c r="AV132">
        <f t="shared" si="83"/>
        <v>832.44</v>
      </c>
      <c r="AW132">
        <f t="shared" si="84"/>
        <v>832.44</v>
      </c>
    </row>
    <row r="133" spans="2:49" x14ac:dyDescent="0.2">
      <c r="B133">
        <v>129</v>
      </c>
      <c r="C133">
        <f t="shared" si="86"/>
        <v>23</v>
      </c>
      <c r="D133">
        <f t="shared" si="43"/>
        <v>8255.52</v>
      </c>
      <c r="E133">
        <f t="shared" si="44"/>
        <v>2205.77</v>
      </c>
      <c r="F133">
        <f t="shared" si="45"/>
        <v>967.44</v>
      </c>
      <c r="G133">
        <f t="shared" si="46"/>
        <v>967.44</v>
      </c>
      <c r="H133">
        <f t="shared" si="47"/>
        <v>263</v>
      </c>
      <c r="I133">
        <f t="shared" si="48"/>
        <v>263</v>
      </c>
      <c r="J133">
        <f t="shared" si="49"/>
        <v>264</v>
      </c>
      <c r="K133">
        <f t="shared" si="50"/>
        <v>263</v>
      </c>
      <c r="L133">
        <f t="shared" si="51"/>
        <v>263</v>
      </c>
      <c r="M133">
        <f t="shared" si="52"/>
        <v>263</v>
      </c>
      <c r="N133">
        <f t="shared" si="53"/>
        <v>0</v>
      </c>
      <c r="O133">
        <f t="shared" si="54"/>
        <v>0</v>
      </c>
      <c r="P133">
        <f t="shared" si="55"/>
        <v>838.44</v>
      </c>
      <c r="Q133">
        <f t="shared" si="56"/>
        <v>838.44</v>
      </c>
      <c r="T133">
        <f t="shared" si="57"/>
        <v>7429.97</v>
      </c>
      <c r="U133">
        <f t="shared" si="58"/>
        <v>2341.21</v>
      </c>
      <c r="V133">
        <f t="shared" si="59"/>
        <v>825.55</v>
      </c>
      <c r="W133">
        <f t="shared" si="60"/>
        <v>825.55</v>
      </c>
      <c r="X133">
        <f t="shared" si="61"/>
        <v>258</v>
      </c>
      <c r="Y133">
        <f t="shared" si="62"/>
        <v>258</v>
      </c>
      <c r="Z133">
        <f t="shared" si="63"/>
        <v>269</v>
      </c>
      <c r="AA133">
        <f t="shared" si="64"/>
        <v>268</v>
      </c>
      <c r="AB133">
        <f t="shared" si="65"/>
        <v>263</v>
      </c>
      <c r="AC133">
        <f t="shared" si="66"/>
        <v>263</v>
      </c>
      <c r="AD133">
        <f t="shared" si="67"/>
        <v>0</v>
      </c>
      <c r="AE133">
        <f t="shared" si="68"/>
        <v>0</v>
      </c>
      <c r="AF133">
        <f t="shared" si="69"/>
        <v>838.44</v>
      </c>
      <c r="AG133">
        <f t="shared" si="70"/>
        <v>838.44</v>
      </c>
      <c r="AJ133">
        <f t="shared" si="71"/>
        <v>6604.42</v>
      </c>
      <c r="AK133">
        <f t="shared" si="72"/>
        <v>2479.23</v>
      </c>
      <c r="AL133">
        <f t="shared" si="73"/>
        <v>691.4</v>
      </c>
      <c r="AM133">
        <f t="shared" si="74"/>
        <v>691.4</v>
      </c>
      <c r="AN133">
        <f t="shared" si="75"/>
        <v>263</v>
      </c>
      <c r="AO133">
        <f t="shared" si="76"/>
        <v>263</v>
      </c>
      <c r="AP133">
        <f t="shared" si="77"/>
        <v>264</v>
      </c>
      <c r="AQ133">
        <f t="shared" si="78"/>
        <v>263</v>
      </c>
      <c r="AR133">
        <f t="shared" si="79"/>
        <v>263</v>
      </c>
      <c r="AS133">
        <f t="shared" si="80"/>
        <v>263</v>
      </c>
      <c r="AT133">
        <f t="shared" si="81"/>
        <v>0</v>
      </c>
      <c r="AU133">
        <f t="shared" si="82"/>
        <v>0</v>
      </c>
      <c r="AV133">
        <f t="shared" si="83"/>
        <v>838.44</v>
      </c>
      <c r="AW133">
        <f t="shared" si="84"/>
        <v>838.44</v>
      </c>
    </row>
    <row r="134" spans="2:49" x14ac:dyDescent="0.2">
      <c r="B134">
        <v>130</v>
      </c>
      <c r="C134">
        <f t="shared" si="86"/>
        <v>24</v>
      </c>
      <c r="D134">
        <f t="shared" ref="D134:D174" si="87">VLOOKUP(C134,$B$191:$Q$217,3,0)+D$187*B134</f>
        <v>8358.7199999999993</v>
      </c>
      <c r="E134">
        <f t="shared" ref="E134:E174" si="88">VLOOKUP($C134,$B$191:$Q$217,4,0)+E$187*$B134</f>
        <v>2233.65</v>
      </c>
      <c r="F134">
        <f t="shared" ref="F134:F174" si="89">VLOOKUP($C134,$B$191:$Q$217,5,0)+F$187*$B134</f>
        <v>979.84</v>
      </c>
      <c r="G134">
        <f t="shared" ref="G134:G174" si="90">VLOOKUP($C134,$B$191:$Q$217,6,0)+G$187*$B134</f>
        <v>979.84</v>
      </c>
      <c r="H134">
        <f t="shared" ref="H134:H174" si="91">VLOOKUP($C134,$B$191:$Q$217,7,0)+H$187*$B134</f>
        <v>265.39999999999998</v>
      </c>
      <c r="I134">
        <f t="shared" ref="I134:I174" si="92">VLOOKUP($C134,$B$191:$Q$217,8,0)+I$187*$B134</f>
        <v>265.39999999999998</v>
      </c>
      <c r="J134">
        <f t="shared" ref="J134:J174" si="93">VLOOKUP($C134,$B$191:$Q$217,9,0)+J$187*$B134</f>
        <v>266.48</v>
      </c>
      <c r="K134">
        <f t="shared" ref="K134:K174" si="94">VLOOKUP($C134,$B$191:$Q$217,10,0)+K$187*$B134</f>
        <v>265.39999999999998</v>
      </c>
      <c r="L134">
        <f t="shared" ref="L134:L174" si="95">VLOOKUP($C134,$B$191:$Q$217,11,0)+L$187*$B134</f>
        <v>265.39999999999998</v>
      </c>
      <c r="M134">
        <f t="shared" ref="M134:M174" si="96">VLOOKUP($C134,$B$191:$Q$217,12,0)+M$187*$B134</f>
        <v>265.39999999999998</v>
      </c>
      <c r="N134">
        <f t="shared" ref="N134:N174" si="97">VLOOKUP($C134,$B$191:$Q$217,13,0)+N$187*$B134</f>
        <v>0</v>
      </c>
      <c r="O134">
        <f t="shared" ref="O134:O174" si="98">VLOOKUP($C134,$B$191:$Q$217,14,0)+O$187*$B134</f>
        <v>0</v>
      </c>
      <c r="P134">
        <f t="shared" ref="P134:P174" si="99">VLOOKUP($C134,$B$191:$Q$217,15,0)+P$187*$B134</f>
        <v>849.84</v>
      </c>
      <c r="Q134">
        <f t="shared" ref="Q134:Q174" si="100">VLOOKUP($C134,$B$191:$Q$217,16,0)+Q$187*$B134</f>
        <v>849.84</v>
      </c>
      <c r="T134">
        <f t="shared" ref="T134:T174" si="101">VLOOKUP($C134,$R$191:$AG$217,3,0)+T$187*$B134</f>
        <v>7522.85</v>
      </c>
      <c r="U134">
        <f t="shared" ref="U134:U174" si="102">VLOOKUP($C134,$R$191:$AG$217,4,0)+U$187*$B134</f>
        <v>2370.63</v>
      </c>
      <c r="V134">
        <f t="shared" ref="V134:V174" si="103">VLOOKUP($C134,$R$191:$AG$217,5,0)+V$187*$B134</f>
        <v>835.87</v>
      </c>
      <c r="W134">
        <f t="shared" ref="W134:W174" si="104">VLOOKUP($C134,$R$191:$AG$217,6,0)+W$187*$B134</f>
        <v>835.87</v>
      </c>
      <c r="X134">
        <f t="shared" ref="X134:X174" si="105">VLOOKUP($C134,$R$191:$AG$217,7,0)+X$187*$B134</f>
        <v>260</v>
      </c>
      <c r="Y134">
        <f t="shared" ref="Y134:Y174" si="106">VLOOKUP($C134,$R$191:$AG$217,8,0)+Y$187*$B134</f>
        <v>260</v>
      </c>
      <c r="Z134">
        <f t="shared" ref="Z134:Z174" si="107">VLOOKUP($C134,$R$191:$AG$217,9,0)+Z$187*$B134</f>
        <v>271.88</v>
      </c>
      <c r="AA134">
        <f t="shared" ref="AA134:AA174" si="108">VLOOKUP($C134,$R$191:$AG$217,10,0)+AA$187*$B134</f>
        <v>270.8</v>
      </c>
      <c r="AB134">
        <f t="shared" ref="AB134:AB174" si="109">VLOOKUP($C134,$R$191:$AG$217,11,0)+AB$187*$B134</f>
        <v>265.39999999999998</v>
      </c>
      <c r="AC134">
        <f t="shared" ref="AC134:AC174" si="110">VLOOKUP($C134,$R$191:$AG$217,12,0)+AC$187*$B134</f>
        <v>265.39999999999998</v>
      </c>
      <c r="AD134">
        <f t="shared" ref="AD134:AD174" si="111">VLOOKUP($C134,$R$191:$AG$217,13,0)+AD$187*$B134</f>
        <v>0</v>
      </c>
      <c r="AE134">
        <f t="shared" ref="AE134:AE174" si="112">VLOOKUP($C134,$R$191:$AG$217,14,0)+AE$187*$B134</f>
        <v>0</v>
      </c>
      <c r="AF134">
        <f t="shared" ref="AF134:AF174" si="113">VLOOKUP($C134,$R$191:$AG$217,15,0)+AF$187*$B134</f>
        <v>849.84</v>
      </c>
      <c r="AG134">
        <f t="shared" ref="AG134:AG174" si="114">VLOOKUP($C134,$R$191:$AG$217,16,0)+AG$187*$B134</f>
        <v>849.84</v>
      </c>
      <c r="AJ134">
        <f t="shared" ref="AJ134:AJ172" si="115">VLOOKUP($C134,$AH$191:$AW$217,3,0)+AJ$187*$B134</f>
        <v>6686.98</v>
      </c>
      <c r="AK134">
        <f t="shared" ref="AK134:AK174" si="116">VLOOKUP($C134,$AH$191:$AW$217,4,0)+AK$187*$B134</f>
        <v>2510.41</v>
      </c>
      <c r="AL134">
        <f t="shared" ref="AL134:AL174" si="117">VLOOKUP($C134,$AH$191:$AW$217,5,0)+AL$187*$B134</f>
        <v>700.28</v>
      </c>
      <c r="AM134">
        <f t="shared" ref="AM134:AM174" si="118">VLOOKUP($C134,$AH$191:$AW$217,6,0)+AM$187*$B134</f>
        <v>700.28</v>
      </c>
      <c r="AN134">
        <f t="shared" ref="AN134:AN174" si="119">VLOOKUP($C134,$AH$191:$AW$217,7,0)+AN$187*$B134</f>
        <v>265.39999999999998</v>
      </c>
      <c r="AO134">
        <f t="shared" ref="AO134:AO174" si="120">VLOOKUP($C134,$AH$191:$AW$217,8,0)+AO$187*$B134</f>
        <v>265.39999999999998</v>
      </c>
      <c r="AP134">
        <f t="shared" ref="AP134:AP174" si="121">VLOOKUP($C134,$AH$191:$AW$217,9,0)+AP$187*$B134</f>
        <v>266.48</v>
      </c>
      <c r="AQ134">
        <f t="shared" ref="AQ134:AQ174" si="122">VLOOKUP($C134,$AH$191:$AW$217,10,0)+AQ$187*$B134</f>
        <v>265.39999999999998</v>
      </c>
      <c r="AR134">
        <f t="shared" ref="AR134:AR174" si="123">VLOOKUP($C134,$AH$191:$AW$217,11,0)+AR$187*$B134</f>
        <v>265.39999999999998</v>
      </c>
      <c r="AS134">
        <f t="shared" ref="AS134:AS174" si="124">VLOOKUP($C134,$AH$191:$AW$217,12,0)+AS$187*$B134</f>
        <v>265.39999999999998</v>
      </c>
      <c r="AT134">
        <f t="shared" ref="AT134:AT174" si="125">VLOOKUP($C134,$AH$191:$AW$217,13,0)+AT$187*$B134</f>
        <v>0</v>
      </c>
      <c r="AU134">
        <f t="shared" ref="AU134:AU174" si="126">VLOOKUP($C134,$AH$191:$AW$217,14,0)+AU$187*$B134</f>
        <v>0</v>
      </c>
      <c r="AV134">
        <f t="shared" ref="AV134:AV174" si="127">VLOOKUP($C134,$AH$191:$AW$217,15,0)+AV$187*$B134</f>
        <v>849.84</v>
      </c>
      <c r="AW134">
        <f t="shared" ref="AW134:AW174" si="128">VLOOKUP($C134,$AH$191:$AW$217,16,0)+AW$187*$B134</f>
        <v>849.84</v>
      </c>
    </row>
    <row r="135" spans="2:49" x14ac:dyDescent="0.2">
      <c r="B135">
        <v>131</v>
      </c>
      <c r="C135">
        <f t="shared" si="86"/>
        <v>24</v>
      </c>
      <c r="D135">
        <f t="shared" si="87"/>
        <v>8418.7199999999993</v>
      </c>
      <c r="E135">
        <f t="shared" si="88"/>
        <v>2249.65</v>
      </c>
      <c r="F135">
        <f t="shared" si="89"/>
        <v>986.84</v>
      </c>
      <c r="G135">
        <f t="shared" si="90"/>
        <v>986.84</v>
      </c>
      <c r="H135">
        <f t="shared" si="91"/>
        <v>267.39999999999998</v>
      </c>
      <c r="I135">
        <f t="shared" si="92"/>
        <v>267.39999999999998</v>
      </c>
      <c r="J135">
        <f t="shared" si="93"/>
        <v>268.48</v>
      </c>
      <c r="K135">
        <f t="shared" si="94"/>
        <v>267.39999999999998</v>
      </c>
      <c r="L135">
        <f t="shared" si="95"/>
        <v>267.39999999999998</v>
      </c>
      <c r="M135">
        <f t="shared" si="96"/>
        <v>267.39999999999998</v>
      </c>
      <c r="N135">
        <f t="shared" si="97"/>
        <v>0</v>
      </c>
      <c r="O135">
        <f t="shared" si="98"/>
        <v>0</v>
      </c>
      <c r="P135">
        <f t="shared" si="99"/>
        <v>855.84</v>
      </c>
      <c r="Q135">
        <f t="shared" si="100"/>
        <v>855.84</v>
      </c>
      <c r="T135">
        <f t="shared" si="101"/>
        <v>7576.85</v>
      </c>
      <c r="U135">
        <f t="shared" si="102"/>
        <v>2387.63</v>
      </c>
      <c r="V135">
        <f t="shared" si="103"/>
        <v>841.87</v>
      </c>
      <c r="W135">
        <f t="shared" si="104"/>
        <v>841.87</v>
      </c>
      <c r="X135">
        <f t="shared" si="105"/>
        <v>262</v>
      </c>
      <c r="Y135">
        <f t="shared" si="106"/>
        <v>262</v>
      </c>
      <c r="Z135">
        <f t="shared" si="107"/>
        <v>273.88</v>
      </c>
      <c r="AA135">
        <f t="shared" si="108"/>
        <v>272.8</v>
      </c>
      <c r="AB135">
        <f t="shared" si="109"/>
        <v>267.39999999999998</v>
      </c>
      <c r="AC135">
        <f t="shared" si="110"/>
        <v>267.39999999999998</v>
      </c>
      <c r="AD135">
        <f t="shared" si="111"/>
        <v>0</v>
      </c>
      <c r="AE135">
        <f t="shared" si="112"/>
        <v>0</v>
      </c>
      <c r="AF135">
        <f t="shared" si="113"/>
        <v>855.84</v>
      </c>
      <c r="AG135">
        <f t="shared" si="114"/>
        <v>855.84</v>
      </c>
      <c r="AJ135">
        <f t="shared" si="115"/>
        <v>6734.98</v>
      </c>
      <c r="AK135">
        <f t="shared" si="116"/>
        <v>2528.41</v>
      </c>
      <c r="AL135">
        <f t="shared" si="117"/>
        <v>705.28</v>
      </c>
      <c r="AM135">
        <f t="shared" si="118"/>
        <v>705.28</v>
      </c>
      <c r="AN135">
        <f t="shared" si="119"/>
        <v>267.39999999999998</v>
      </c>
      <c r="AO135">
        <f t="shared" si="120"/>
        <v>267.39999999999998</v>
      </c>
      <c r="AP135">
        <f t="shared" si="121"/>
        <v>268.48</v>
      </c>
      <c r="AQ135">
        <f t="shared" si="122"/>
        <v>267.39999999999998</v>
      </c>
      <c r="AR135">
        <f t="shared" si="123"/>
        <v>267.39999999999998</v>
      </c>
      <c r="AS135">
        <f t="shared" si="124"/>
        <v>267.39999999999998</v>
      </c>
      <c r="AT135">
        <f t="shared" si="125"/>
        <v>0</v>
      </c>
      <c r="AU135">
        <f t="shared" si="126"/>
        <v>0</v>
      </c>
      <c r="AV135">
        <f t="shared" si="127"/>
        <v>855.84</v>
      </c>
      <c r="AW135">
        <f t="shared" si="128"/>
        <v>855.84</v>
      </c>
    </row>
    <row r="136" spans="2:49" x14ac:dyDescent="0.2">
      <c r="B136">
        <v>132</v>
      </c>
      <c r="C136">
        <f t="shared" si="86"/>
        <v>24</v>
      </c>
      <c r="D136">
        <f t="shared" si="87"/>
        <v>8478.7199999999993</v>
      </c>
      <c r="E136">
        <f t="shared" si="88"/>
        <v>2265.65</v>
      </c>
      <c r="F136">
        <f t="shared" si="89"/>
        <v>993.84</v>
      </c>
      <c r="G136">
        <f t="shared" si="90"/>
        <v>993.84</v>
      </c>
      <c r="H136">
        <f t="shared" si="91"/>
        <v>269.39999999999998</v>
      </c>
      <c r="I136">
        <f t="shared" si="92"/>
        <v>269.39999999999998</v>
      </c>
      <c r="J136">
        <f t="shared" si="93"/>
        <v>270.48</v>
      </c>
      <c r="K136">
        <f t="shared" si="94"/>
        <v>269.39999999999998</v>
      </c>
      <c r="L136">
        <f t="shared" si="95"/>
        <v>269.39999999999998</v>
      </c>
      <c r="M136">
        <f t="shared" si="96"/>
        <v>269.39999999999998</v>
      </c>
      <c r="N136">
        <f t="shared" si="97"/>
        <v>0</v>
      </c>
      <c r="O136">
        <f t="shared" si="98"/>
        <v>0</v>
      </c>
      <c r="P136">
        <f t="shared" si="99"/>
        <v>861.84</v>
      </c>
      <c r="Q136">
        <f t="shared" si="100"/>
        <v>861.84</v>
      </c>
      <c r="T136">
        <f t="shared" si="101"/>
        <v>7630.85</v>
      </c>
      <c r="U136">
        <f t="shared" si="102"/>
        <v>2404.63</v>
      </c>
      <c r="V136">
        <f t="shared" si="103"/>
        <v>847.87</v>
      </c>
      <c r="W136">
        <f t="shared" si="104"/>
        <v>847.87</v>
      </c>
      <c r="X136">
        <f t="shared" si="105"/>
        <v>264</v>
      </c>
      <c r="Y136">
        <f t="shared" si="106"/>
        <v>264</v>
      </c>
      <c r="Z136">
        <f t="shared" si="107"/>
        <v>275.88</v>
      </c>
      <c r="AA136">
        <f t="shared" si="108"/>
        <v>274.8</v>
      </c>
      <c r="AB136">
        <f t="shared" si="109"/>
        <v>269.39999999999998</v>
      </c>
      <c r="AC136">
        <f t="shared" si="110"/>
        <v>269.39999999999998</v>
      </c>
      <c r="AD136">
        <f t="shared" si="111"/>
        <v>0</v>
      </c>
      <c r="AE136">
        <f t="shared" si="112"/>
        <v>0</v>
      </c>
      <c r="AF136">
        <f t="shared" si="113"/>
        <v>861.84</v>
      </c>
      <c r="AG136">
        <f t="shared" si="114"/>
        <v>861.84</v>
      </c>
      <c r="AJ136">
        <f t="shared" si="115"/>
        <v>6782.98</v>
      </c>
      <c r="AK136">
        <f t="shared" si="116"/>
        <v>2546.41</v>
      </c>
      <c r="AL136">
        <f t="shared" si="117"/>
        <v>710.28</v>
      </c>
      <c r="AM136">
        <f t="shared" si="118"/>
        <v>710.28</v>
      </c>
      <c r="AN136">
        <f t="shared" si="119"/>
        <v>269.39999999999998</v>
      </c>
      <c r="AO136">
        <f t="shared" si="120"/>
        <v>269.39999999999998</v>
      </c>
      <c r="AP136">
        <f t="shared" si="121"/>
        <v>270.48</v>
      </c>
      <c r="AQ136">
        <f t="shared" si="122"/>
        <v>269.39999999999998</v>
      </c>
      <c r="AR136">
        <f t="shared" si="123"/>
        <v>269.39999999999998</v>
      </c>
      <c r="AS136">
        <f t="shared" si="124"/>
        <v>269.39999999999998</v>
      </c>
      <c r="AT136">
        <f t="shared" si="125"/>
        <v>0</v>
      </c>
      <c r="AU136">
        <f t="shared" si="126"/>
        <v>0</v>
      </c>
      <c r="AV136">
        <f t="shared" si="127"/>
        <v>861.84</v>
      </c>
      <c r="AW136">
        <f t="shared" si="128"/>
        <v>861.84</v>
      </c>
    </row>
    <row r="137" spans="2:49" x14ac:dyDescent="0.2">
      <c r="B137">
        <v>133</v>
      </c>
      <c r="C137">
        <f t="shared" si="86"/>
        <v>24</v>
      </c>
      <c r="D137">
        <f t="shared" si="87"/>
        <v>8538.7199999999993</v>
      </c>
      <c r="E137">
        <f t="shared" si="88"/>
        <v>2281.65</v>
      </c>
      <c r="F137">
        <f t="shared" si="89"/>
        <v>1000.84</v>
      </c>
      <c r="G137">
        <f t="shared" si="90"/>
        <v>1000.84</v>
      </c>
      <c r="H137">
        <f t="shared" si="91"/>
        <v>271.39999999999998</v>
      </c>
      <c r="I137">
        <f t="shared" si="92"/>
        <v>271.39999999999998</v>
      </c>
      <c r="J137">
        <f t="shared" si="93"/>
        <v>272.48</v>
      </c>
      <c r="K137">
        <f t="shared" si="94"/>
        <v>271.39999999999998</v>
      </c>
      <c r="L137">
        <f t="shared" si="95"/>
        <v>271.39999999999998</v>
      </c>
      <c r="M137">
        <f t="shared" si="96"/>
        <v>271.39999999999998</v>
      </c>
      <c r="N137">
        <f t="shared" si="97"/>
        <v>0</v>
      </c>
      <c r="O137">
        <f t="shared" si="98"/>
        <v>0</v>
      </c>
      <c r="P137">
        <f t="shared" si="99"/>
        <v>867.84</v>
      </c>
      <c r="Q137">
        <f t="shared" si="100"/>
        <v>867.84</v>
      </c>
      <c r="T137">
        <f t="shared" si="101"/>
        <v>7684.85</v>
      </c>
      <c r="U137">
        <f t="shared" si="102"/>
        <v>2421.63</v>
      </c>
      <c r="V137">
        <f t="shared" si="103"/>
        <v>853.87</v>
      </c>
      <c r="W137">
        <f t="shared" si="104"/>
        <v>853.87</v>
      </c>
      <c r="X137">
        <f t="shared" si="105"/>
        <v>266</v>
      </c>
      <c r="Y137">
        <f t="shared" si="106"/>
        <v>266</v>
      </c>
      <c r="Z137">
        <f t="shared" si="107"/>
        <v>277.88</v>
      </c>
      <c r="AA137">
        <f t="shared" si="108"/>
        <v>276.8</v>
      </c>
      <c r="AB137">
        <f t="shared" si="109"/>
        <v>271.39999999999998</v>
      </c>
      <c r="AC137">
        <f t="shared" si="110"/>
        <v>271.39999999999998</v>
      </c>
      <c r="AD137">
        <f t="shared" si="111"/>
        <v>0</v>
      </c>
      <c r="AE137">
        <f t="shared" si="112"/>
        <v>0</v>
      </c>
      <c r="AF137">
        <f t="shared" si="113"/>
        <v>867.84</v>
      </c>
      <c r="AG137">
        <f t="shared" si="114"/>
        <v>867.84</v>
      </c>
      <c r="AJ137">
        <f t="shared" si="115"/>
        <v>6830.98</v>
      </c>
      <c r="AK137">
        <f t="shared" si="116"/>
        <v>2564.41</v>
      </c>
      <c r="AL137">
        <f t="shared" si="117"/>
        <v>715.28</v>
      </c>
      <c r="AM137">
        <f t="shared" si="118"/>
        <v>715.28</v>
      </c>
      <c r="AN137">
        <f t="shared" si="119"/>
        <v>271.39999999999998</v>
      </c>
      <c r="AO137">
        <f t="shared" si="120"/>
        <v>271.39999999999998</v>
      </c>
      <c r="AP137">
        <f t="shared" si="121"/>
        <v>272.48</v>
      </c>
      <c r="AQ137">
        <f t="shared" si="122"/>
        <v>271.39999999999998</v>
      </c>
      <c r="AR137">
        <f t="shared" si="123"/>
        <v>271.39999999999998</v>
      </c>
      <c r="AS137">
        <f t="shared" si="124"/>
        <v>271.39999999999998</v>
      </c>
      <c r="AT137">
        <f t="shared" si="125"/>
        <v>0</v>
      </c>
      <c r="AU137">
        <f t="shared" si="126"/>
        <v>0</v>
      </c>
      <c r="AV137">
        <f t="shared" si="127"/>
        <v>867.84</v>
      </c>
      <c r="AW137">
        <f t="shared" si="128"/>
        <v>867.84</v>
      </c>
    </row>
    <row r="138" spans="2:49" x14ac:dyDescent="0.2">
      <c r="B138">
        <v>134</v>
      </c>
      <c r="C138">
        <f t="shared" si="86"/>
        <v>24</v>
      </c>
      <c r="D138">
        <f t="shared" si="87"/>
        <v>8598.7199999999993</v>
      </c>
      <c r="E138">
        <f t="shared" si="88"/>
        <v>2297.65</v>
      </c>
      <c r="F138">
        <f t="shared" si="89"/>
        <v>1007.84</v>
      </c>
      <c r="G138">
        <f t="shared" si="90"/>
        <v>1007.84</v>
      </c>
      <c r="H138">
        <f t="shared" si="91"/>
        <v>273.39999999999998</v>
      </c>
      <c r="I138">
        <f t="shared" si="92"/>
        <v>273.39999999999998</v>
      </c>
      <c r="J138">
        <f t="shared" si="93"/>
        <v>274.48</v>
      </c>
      <c r="K138">
        <f t="shared" si="94"/>
        <v>273.39999999999998</v>
      </c>
      <c r="L138">
        <f t="shared" si="95"/>
        <v>273.39999999999998</v>
      </c>
      <c r="M138">
        <f t="shared" si="96"/>
        <v>273.39999999999998</v>
      </c>
      <c r="N138">
        <f t="shared" si="97"/>
        <v>0</v>
      </c>
      <c r="O138">
        <f t="shared" si="98"/>
        <v>0</v>
      </c>
      <c r="P138">
        <f t="shared" si="99"/>
        <v>873.84</v>
      </c>
      <c r="Q138">
        <f t="shared" si="100"/>
        <v>873.84</v>
      </c>
      <c r="T138">
        <f t="shared" si="101"/>
        <v>7738.85</v>
      </c>
      <c r="U138">
        <f t="shared" si="102"/>
        <v>2438.63</v>
      </c>
      <c r="V138">
        <f t="shared" si="103"/>
        <v>859.87</v>
      </c>
      <c r="W138">
        <f t="shared" si="104"/>
        <v>859.87</v>
      </c>
      <c r="X138">
        <f t="shared" si="105"/>
        <v>268</v>
      </c>
      <c r="Y138">
        <f t="shared" si="106"/>
        <v>268</v>
      </c>
      <c r="Z138">
        <f t="shared" si="107"/>
        <v>279.88</v>
      </c>
      <c r="AA138">
        <f t="shared" si="108"/>
        <v>278.8</v>
      </c>
      <c r="AB138">
        <f t="shared" si="109"/>
        <v>273.39999999999998</v>
      </c>
      <c r="AC138">
        <f t="shared" si="110"/>
        <v>273.39999999999998</v>
      </c>
      <c r="AD138">
        <f t="shared" si="111"/>
        <v>0</v>
      </c>
      <c r="AE138">
        <f t="shared" si="112"/>
        <v>0</v>
      </c>
      <c r="AF138">
        <f t="shared" si="113"/>
        <v>873.84</v>
      </c>
      <c r="AG138">
        <f t="shared" si="114"/>
        <v>873.84</v>
      </c>
      <c r="AJ138">
        <f t="shared" si="115"/>
        <v>6878.98</v>
      </c>
      <c r="AK138">
        <f t="shared" si="116"/>
        <v>2582.41</v>
      </c>
      <c r="AL138">
        <f t="shared" si="117"/>
        <v>720.28</v>
      </c>
      <c r="AM138">
        <f t="shared" si="118"/>
        <v>720.28</v>
      </c>
      <c r="AN138">
        <f t="shared" si="119"/>
        <v>273.39999999999998</v>
      </c>
      <c r="AO138">
        <f t="shared" si="120"/>
        <v>273.39999999999998</v>
      </c>
      <c r="AP138">
        <f t="shared" si="121"/>
        <v>274.48</v>
      </c>
      <c r="AQ138">
        <f t="shared" si="122"/>
        <v>273.39999999999998</v>
      </c>
      <c r="AR138">
        <f t="shared" si="123"/>
        <v>273.39999999999998</v>
      </c>
      <c r="AS138">
        <f t="shared" si="124"/>
        <v>273.39999999999998</v>
      </c>
      <c r="AT138">
        <f t="shared" si="125"/>
        <v>0</v>
      </c>
      <c r="AU138">
        <f t="shared" si="126"/>
        <v>0</v>
      </c>
      <c r="AV138">
        <f t="shared" si="127"/>
        <v>873.84</v>
      </c>
      <c r="AW138">
        <f t="shared" si="128"/>
        <v>873.84</v>
      </c>
    </row>
    <row r="139" spans="2:49" x14ac:dyDescent="0.2">
      <c r="B139">
        <v>135</v>
      </c>
      <c r="C139">
        <f t="shared" si="86"/>
        <v>24</v>
      </c>
      <c r="D139">
        <f t="shared" si="87"/>
        <v>8658.7199999999993</v>
      </c>
      <c r="E139">
        <f t="shared" si="88"/>
        <v>2313.65</v>
      </c>
      <c r="F139">
        <f t="shared" si="89"/>
        <v>1014.84</v>
      </c>
      <c r="G139">
        <f t="shared" si="90"/>
        <v>1014.84</v>
      </c>
      <c r="H139">
        <f t="shared" si="91"/>
        <v>275.39999999999998</v>
      </c>
      <c r="I139">
        <f t="shared" si="92"/>
        <v>275.39999999999998</v>
      </c>
      <c r="J139">
        <f t="shared" si="93"/>
        <v>276.48</v>
      </c>
      <c r="K139">
        <f t="shared" si="94"/>
        <v>275.39999999999998</v>
      </c>
      <c r="L139">
        <f t="shared" si="95"/>
        <v>275.39999999999998</v>
      </c>
      <c r="M139">
        <f t="shared" si="96"/>
        <v>275.39999999999998</v>
      </c>
      <c r="N139">
        <f t="shared" si="97"/>
        <v>0</v>
      </c>
      <c r="O139">
        <f t="shared" si="98"/>
        <v>0</v>
      </c>
      <c r="P139">
        <f t="shared" si="99"/>
        <v>879.84</v>
      </c>
      <c r="Q139">
        <f t="shared" si="100"/>
        <v>879.84</v>
      </c>
      <c r="T139">
        <f t="shared" si="101"/>
        <v>7792.85</v>
      </c>
      <c r="U139">
        <f t="shared" si="102"/>
        <v>2455.63</v>
      </c>
      <c r="V139">
        <f t="shared" si="103"/>
        <v>865.87</v>
      </c>
      <c r="W139">
        <f t="shared" si="104"/>
        <v>865.87</v>
      </c>
      <c r="X139">
        <f t="shared" si="105"/>
        <v>270</v>
      </c>
      <c r="Y139">
        <f t="shared" si="106"/>
        <v>270</v>
      </c>
      <c r="Z139">
        <f t="shared" si="107"/>
        <v>281.88</v>
      </c>
      <c r="AA139">
        <f t="shared" si="108"/>
        <v>280.8</v>
      </c>
      <c r="AB139">
        <f t="shared" si="109"/>
        <v>275.39999999999998</v>
      </c>
      <c r="AC139">
        <f t="shared" si="110"/>
        <v>275.39999999999998</v>
      </c>
      <c r="AD139">
        <f t="shared" si="111"/>
        <v>0</v>
      </c>
      <c r="AE139">
        <f t="shared" si="112"/>
        <v>0</v>
      </c>
      <c r="AF139">
        <f t="shared" si="113"/>
        <v>879.84</v>
      </c>
      <c r="AG139">
        <f t="shared" si="114"/>
        <v>879.84</v>
      </c>
      <c r="AJ139">
        <f t="shared" si="115"/>
        <v>6926.98</v>
      </c>
      <c r="AK139">
        <f t="shared" si="116"/>
        <v>2600.41</v>
      </c>
      <c r="AL139">
        <f t="shared" si="117"/>
        <v>725.28</v>
      </c>
      <c r="AM139">
        <f t="shared" si="118"/>
        <v>725.28</v>
      </c>
      <c r="AN139">
        <f t="shared" si="119"/>
        <v>275.39999999999998</v>
      </c>
      <c r="AO139">
        <f t="shared" si="120"/>
        <v>275.39999999999998</v>
      </c>
      <c r="AP139">
        <f t="shared" si="121"/>
        <v>276.48</v>
      </c>
      <c r="AQ139">
        <f t="shared" si="122"/>
        <v>275.39999999999998</v>
      </c>
      <c r="AR139">
        <f t="shared" si="123"/>
        <v>275.39999999999998</v>
      </c>
      <c r="AS139">
        <f t="shared" si="124"/>
        <v>275.39999999999998</v>
      </c>
      <c r="AT139">
        <f t="shared" si="125"/>
        <v>0</v>
      </c>
      <c r="AU139">
        <f t="shared" si="126"/>
        <v>0</v>
      </c>
      <c r="AV139">
        <f t="shared" si="127"/>
        <v>879.84</v>
      </c>
      <c r="AW139">
        <f t="shared" si="128"/>
        <v>879.84</v>
      </c>
    </row>
    <row r="140" spans="2:49" x14ac:dyDescent="0.2">
      <c r="B140">
        <v>136</v>
      </c>
      <c r="C140">
        <f t="shared" si="86"/>
        <v>24</v>
      </c>
      <c r="D140">
        <f t="shared" si="87"/>
        <v>8718.7199999999993</v>
      </c>
      <c r="E140">
        <f t="shared" si="88"/>
        <v>2329.65</v>
      </c>
      <c r="F140">
        <f t="shared" si="89"/>
        <v>1021.84</v>
      </c>
      <c r="G140">
        <f t="shared" si="90"/>
        <v>1021.84</v>
      </c>
      <c r="H140">
        <f t="shared" si="91"/>
        <v>277.39999999999998</v>
      </c>
      <c r="I140">
        <f t="shared" si="92"/>
        <v>277.39999999999998</v>
      </c>
      <c r="J140">
        <f t="shared" si="93"/>
        <v>278.48</v>
      </c>
      <c r="K140">
        <f t="shared" si="94"/>
        <v>277.39999999999998</v>
      </c>
      <c r="L140">
        <f t="shared" si="95"/>
        <v>277.39999999999998</v>
      </c>
      <c r="M140">
        <f t="shared" si="96"/>
        <v>277.39999999999998</v>
      </c>
      <c r="N140">
        <f t="shared" si="97"/>
        <v>0</v>
      </c>
      <c r="O140">
        <f t="shared" si="98"/>
        <v>0</v>
      </c>
      <c r="P140">
        <f t="shared" si="99"/>
        <v>885.84</v>
      </c>
      <c r="Q140">
        <f t="shared" si="100"/>
        <v>885.84</v>
      </c>
      <c r="T140">
        <f t="shared" si="101"/>
        <v>7846.85</v>
      </c>
      <c r="U140">
        <f t="shared" si="102"/>
        <v>2472.63</v>
      </c>
      <c r="V140">
        <f t="shared" si="103"/>
        <v>871.87</v>
      </c>
      <c r="W140">
        <f t="shared" si="104"/>
        <v>871.87</v>
      </c>
      <c r="X140">
        <f t="shared" si="105"/>
        <v>272</v>
      </c>
      <c r="Y140">
        <f t="shared" si="106"/>
        <v>272</v>
      </c>
      <c r="Z140">
        <f t="shared" si="107"/>
        <v>283.88</v>
      </c>
      <c r="AA140">
        <f t="shared" si="108"/>
        <v>282.8</v>
      </c>
      <c r="AB140">
        <f t="shared" si="109"/>
        <v>277.39999999999998</v>
      </c>
      <c r="AC140">
        <f t="shared" si="110"/>
        <v>277.39999999999998</v>
      </c>
      <c r="AD140">
        <f t="shared" si="111"/>
        <v>0</v>
      </c>
      <c r="AE140">
        <f t="shared" si="112"/>
        <v>0</v>
      </c>
      <c r="AF140">
        <f t="shared" si="113"/>
        <v>885.84</v>
      </c>
      <c r="AG140">
        <f t="shared" si="114"/>
        <v>885.84</v>
      </c>
      <c r="AJ140">
        <f t="shared" si="115"/>
        <v>6974.98</v>
      </c>
      <c r="AK140">
        <f t="shared" si="116"/>
        <v>2618.41</v>
      </c>
      <c r="AL140">
        <f t="shared" si="117"/>
        <v>730.28</v>
      </c>
      <c r="AM140">
        <f t="shared" si="118"/>
        <v>730.28</v>
      </c>
      <c r="AN140">
        <f t="shared" si="119"/>
        <v>277.39999999999998</v>
      </c>
      <c r="AO140">
        <f t="shared" si="120"/>
        <v>277.39999999999998</v>
      </c>
      <c r="AP140">
        <f t="shared" si="121"/>
        <v>278.48</v>
      </c>
      <c r="AQ140">
        <f t="shared" si="122"/>
        <v>277.39999999999998</v>
      </c>
      <c r="AR140">
        <f t="shared" si="123"/>
        <v>277.39999999999998</v>
      </c>
      <c r="AS140">
        <f t="shared" si="124"/>
        <v>277.39999999999998</v>
      </c>
      <c r="AT140">
        <f t="shared" si="125"/>
        <v>0</v>
      </c>
      <c r="AU140">
        <f t="shared" si="126"/>
        <v>0</v>
      </c>
      <c r="AV140">
        <f t="shared" si="127"/>
        <v>885.84</v>
      </c>
      <c r="AW140">
        <f t="shared" si="128"/>
        <v>885.84</v>
      </c>
    </row>
    <row r="141" spans="2:49" x14ac:dyDescent="0.2">
      <c r="B141">
        <v>137</v>
      </c>
      <c r="C141">
        <f t="shared" si="86"/>
        <v>24</v>
      </c>
      <c r="D141">
        <f t="shared" si="87"/>
        <v>8778.7199999999993</v>
      </c>
      <c r="E141">
        <f t="shared" si="88"/>
        <v>2345.65</v>
      </c>
      <c r="F141">
        <f t="shared" si="89"/>
        <v>1028.8399999999999</v>
      </c>
      <c r="G141">
        <f t="shared" si="90"/>
        <v>1028.8399999999999</v>
      </c>
      <c r="H141">
        <f t="shared" si="91"/>
        <v>279.39999999999998</v>
      </c>
      <c r="I141">
        <f t="shared" si="92"/>
        <v>279.39999999999998</v>
      </c>
      <c r="J141">
        <f t="shared" si="93"/>
        <v>280.48</v>
      </c>
      <c r="K141">
        <f t="shared" si="94"/>
        <v>279.39999999999998</v>
      </c>
      <c r="L141">
        <f t="shared" si="95"/>
        <v>279.39999999999998</v>
      </c>
      <c r="M141">
        <f t="shared" si="96"/>
        <v>279.39999999999998</v>
      </c>
      <c r="N141">
        <f t="shared" si="97"/>
        <v>0</v>
      </c>
      <c r="O141">
        <f t="shared" si="98"/>
        <v>0</v>
      </c>
      <c r="P141">
        <f t="shared" si="99"/>
        <v>891.84</v>
      </c>
      <c r="Q141">
        <f t="shared" si="100"/>
        <v>891.84</v>
      </c>
      <c r="T141">
        <f t="shared" si="101"/>
        <v>7900.85</v>
      </c>
      <c r="U141">
        <f t="shared" si="102"/>
        <v>2489.63</v>
      </c>
      <c r="V141">
        <f t="shared" si="103"/>
        <v>877.87</v>
      </c>
      <c r="W141">
        <f t="shared" si="104"/>
        <v>877.87</v>
      </c>
      <c r="X141">
        <f t="shared" si="105"/>
        <v>274</v>
      </c>
      <c r="Y141">
        <f t="shared" si="106"/>
        <v>274</v>
      </c>
      <c r="Z141">
        <f t="shared" si="107"/>
        <v>285.88</v>
      </c>
      <c r="AA141">
        <f t="shared" si="108"/>
        <v>284.8</v>
      </c>
      <c r="AB141">
        <f t="shared" si="109"/>
        <v>279.39999999999998</v>
      </c>
      <c r="AC141">
        <f t="shared" si="110"/>
        <v>279.39999999999998</v>
      </c>
      <c r="AD141">
        <f t="shared" si="111"/>
        <v>0</v>
      </c>
      <c r="AE141">
        <f t="shared" si="112"/>
        <v>0</v>
      </c>
      <c r="AF141">
        <f t="shared" si="113"/>
        <v>891.84</v>
      </c>
      <c r="AG141">
        <f t="shared" si="114"/>
        <v>891.84</v>
      </c>
      <c r="AJ141">
        <f t="shared" si="115"/>
        <v>7022.98</v>
      </c>
      <c r="AK141">
        <f t="shared" si="116"/>
        <v>2636.41</v>
      </c>
      <c r="AL141">
        <f t="shared" si="117"/>
        <v>735.28</v>
      </c>
      <c r="AM141">
        <f t="shared" si="118"/>
        <v>735.28</v>
      </c>
      <c r="AN141">
        <f t="shared" si="119"/>
        <v>279.39999999999998</v>
      </c>
      <c r="AO141">
        <f t="shared" si="120"/>
        <v>279.39999999999998</v>
      </c>
      <c r="AP141">
        <f t="shared" si="121"/>
        <v>280.48</v>
      </c>
      <c r="AQ141">
        <f t="shared" si="122"/>
        <v>279.39999999999998</v>
      </c>
      <c r="AR141">
        <f t="shared" si="123"/>
        <v>279.39999999999998</v>
      </c>
      <c r="AS141">
        <f t="shared" si="124"/>
        <v>279.39999999999998</v>
      </c>
      <c r="AT141">
        <f t="shared" si="125"/>
        <v>0</v>
      </c>
      <c r="AU141">
        <f t="shared" si="126"/>
        <v>0</v>
      </c>
      <c r="AV141">
        <f t="shared" si="127"/>
        <v>891.84</v>
      </c>
      <c r="AW141">
        <f t="shared" si="128"/>
        <v>891.84</v>
      </c>
    </row>
    <row r="142" spans="2:49" x14ac:dyDescent="0.2">
      <c r="B142">
        <v>138</v>
      </c>
      <c r="C142">
        <f t="shared" si="86"/>
        <v>24</v>
      </c>
      <c r="D142">
        <f t="shared" si="87"/>
        <v>8838.7199999999993</v>
      </c>
      <c r="E142">
        <f t="shared" si="88"/>
        <v>2361.65</v>
      </c>
      <c r="F142">
        <f t="shared" si="89"/>
        <v>1035.8399999999999</v>
      </c>
      <c r="G142">
        <f t="shared" si="90"/>
        <v>1035.8399999999999</v>
      </c>
      <c r="H142">
        <f t="shared" si="91"/>
        <v>281.39999999999998</v>
      </c>
      <c r="I142">
        <f t="shared" si="92"/>
        <v>281.39999999999998</v>
      </c>
      <c r="J142">
        <f t="shared" si="93"/>
        <v>282.48</v>
      </c>
      <c r="K142">
        <f t="shared" si="94"/>
        <v>281.39999999999998</v>
      </c>
      <c r="L142">
        <f t="shared" si="95"/>
        <v>281.39999999999998</v>
      </c>
      <c r="M142">
        <f t="shared" si="96"/>
        <v>281.39999999999998</v>
      </c>
      <c r="N142">
        <f t="shared" si="97"/>
        <v>0</v>
      </c>
      <c r="O142">
        <f t="shared" si="98"/>
        <v>0</v>
      </c>
      <c r="P142">
        <f t="shared" si="99"/>
        <v>897.84</v>
      </c>
      <c r="Q142">
        <f t="shared" si="100"/>
        <v>897.84</v>
      </c>
      <c r="T142">
        <f t="shared" si="101"/>
        <v>7954.85</v>
      </c>
      <c r="U142">
        <f t="shared" si="102"/>
        <v>2506.63</v>
      </c>
      <c r="V142">
        <f t="shared" si="103"/>
        <v>883.87</v>
      </c>
      <c r="W142">
        <f t="shared" si="104"/>
        <v>883.87</v>
      </c>
      <c r="X142">
        <f t="shared" si="105"/>
        <v>276</v>
      </c>
      <c r="Y142">
        <f t="shared" si="106"/>
        <v>276</v>
      </c>
      <c r="Z142">
        <f t="shared" si="107"/>
        <v>287.88</v>
      </c>
      <c r="AA142">
        <f t="shared" si="108"/>
        <v>286.8</v>
      </c>
      <c r="AB142">
        <f t="shared" si="109"/>
        <v>281.39999999999998</v>
      </c>
      <c r="AC142">
        <f t="shared" si="110"/>
        <v>281.39999999999998</v>
      </c>
      <c r="AD142">
        <f t="shared" si="111"/>
        <v>0</v>
      </c>
      <c r="AE142">
        <f t="shared" si="112"/>
        <v>0</v>
      </c>
      <c r="AF142">
        <f t="shared" si="113"/>
        <v>897.84</v>
      </c>
      <c r="AG142">
        <f t="shared" si="114"/>
        <v>897.84</v>
      </c>
      <c r="AJ142">
        <f t="shared" si="115"/>
        <v>7070.98</v>
      </c>
      <c r="AK142">
        <f t="shared" si="116"/>
        <v>2654.41</v>
      </c>
      <c r="AL142">
        <f t="shared" si="117"/>
        <v>740.28</v>
      </c>
      <c r="AM142">
        <f t="shared" si="118"/>
        <v>740.28</v>
      </c>
      <c r="AN142">
        <f t="shared" si="119"/>
        <v>281.39999999999998</v>
      </c>
      <c r="AO142">
        <f t="shared" si="120"/>
        <v>281.39999999999998</v>
      </c>
      <c r="AP142">
        <f t="shared" si="121"/>
        <v>282.48</v>
      </c>
      <c r="AQ142">
        <f t="shared" si="122"/>
        <v>281.39999999999998</v>
      </c>
      <c r="AR142">
        <f t="shared" si="123"/>
        <v>281.39999999999998</v>
      </c>
      <c r="AS142">
        <f t="shared" si="124"/>
        <v>281.39999999999998</v>
      </c>
      <c r="AT142">
        <f t="shared" si="125"/>
        <v>0</v>
      </c>
      <c r="AU142">
        <f t="shared" si="126"/>
        <v>0</v>
      </c>
      <c r="AV142">
        <f t="shared" si="127"/>
        <v>897.84</v>
      </c>
      <c r="AW142">
        <f t="shared" si="128"/>
        <v>897.84</v>
      </c>
    </row>
    <row r="143" spans="2:49" x14ac:dyDescent="0.2">
      <c r="B143">
        <v>139</v>
      </c>
      <c r="C143">
        <f t="shared" si="86"/>
        <v>24</v>
      </c>
      <c r="D143">
        <f t="shared" si="87"/>
        <v>8898.7199999999993</v>
      </c>
      <c r="E143">
        <f t="shared" si="88"/>
        <v>2377.65</v>
      </c>
      <c r="F143">
        <f t="shared" si="89"/>
        <v>1042.8399999999999</v>
      </c>
      <c r="G143">
        <f t="shared" si="90"/>
        <v>1042.8399999999999</v>
      </c>
      <c r="H143">
        <f t="shared" si="91"/>
        <v>283.39999999999998</v>
      </c>
      <c r="I143">
        <f t="shared" si="92"/>
        <v>283.39999999999998</v>
      </c>
      <c r="J143">
        <f t="shared" si="93"/>
        <v>284.48</v>
      </c>
      <c r="K143">
        <f t="shared" si="94"/>
        <v>283.39999999999998</v>
      </c>
      <c r="L143">
        <f t="shared" si="95"/>
        <v>283.39999999999998</v>
      </c>
      <c r="M143">
        <f t="shared" si="96"/>
        <v>283.39999999999998</v>
      </c>
      <c r="N143">
        <f t="shared" si="97"/>
        <v>0</v>
      </c>
      <c r="O143">
        <f t="shared" si="98"/>
        <v>0</v>
      </c>
      <c r="P143">
        <f t="shared" si="99"/>
        <v>903.84</v>
      </c>
      <c r="Q143">
        <f t="shared" si="100"/>
        <v>903.84</v>
      </c>
      <c r="T143">
        <f t="shared" si="101"/>
        <v>8008.85</v>
      </c>
      <c r="U143">
        <f t="shared" si="102"/>
        <v>2523.63</v>
      </c>
      <c r="V143">
        <f t="shared" si="103"/>
        <v>889.87</v>
      </c>
      <c r="W143">
        <f t="shared" si="104"/>
        <v>889.87</v>
      </c>
      <c r="X143">
        <f t="shared" si="105"/>
        <v>278</v>
      </c>
      <c r="Y143">
        <f t="shared" si="106"/>
        <v>278</v>
      </c>
      <c r="Z143">
        <f t="shared" si="107"/>
        <v>289.88</v>
      </c>
      <c r="AA143">
        <f t="shared" si="108"/>
        <v>288.8</v>
      </c>
      <c r="AB143">
        <f t="shared" si="109"/>
        <v>283.39999999999998</v>
      </c>
      <c r="AC143">
        <f t="shared" si="110"/>
        <v>283.39999999999998</v>
      </c>
      <c r="AD143">
        <f t="shared" si="111"/>
        <v>0</v>
      </c>
      <c r="AE143">
        <f t="shared" si="112"/>
        <v>0</v>
      </c>
      <c r="AF143">
        <f t="shared" si="113"/>
        <v>903.84</v>
      </c>
      <c r="AG143">
        <f t="shared" si="114"/>
        <v>903.84</v>
      </c>
      <c r="AJ143">
        <f t="shared" si="115"/>
        <v>7118.98</v>
      </c>
      <c r="AK143">
        <f t="shared" si="116"/>
        <v>2672.41</v>
      </c>
      <c r="AL143">
        <f t="shared" si="117"/>
        <v>745.28</v>
      </c>
      <c r="AM143">
        <f t="shared" si="118"/>
        <v>745.28</v>
      </c>
      <c r="AN143">
        <f t="shared" si="119"/>
        <v>283.39999999999998</v>
      </c>
      <c r="AO143">
        <f t="shared" si="120"/>
        <v>283.39999999999998</v>
      </c>
      <c r="AP143">
        <f t="shared" si="121"/>
        <v>284.48</v>
      </c>
      <c r="AQ143">
        <f t="shared" si="122"/>
        <v>283.39999999999998</v>
      </c>
      <c r="AR143">
        <f t="shared" si="123"/>
        <v>283.39999999999998</v>
      </c>
      <c r="AS143">
        <f t="shared" si="124"/>
        <v>283.39999999999998</v>
      </c>
      <c r="AT143">
        <f t="shared" si="125"/>
        <v>0</v>
      </c>
      <c r="AU143">
        <f t="shared" si="126"/>
        <v>0</v>
      </c>
      <c r="AV143">
        <f t="shared" si="127"/>
        <v>903.84</v>
      </c>
      <c r="AW143">
        <f t="shared" si="128"/>
        <v>903.84</v>
      </c>
    </row>
    <row r="144" spans="2:49" x14ac:dyDescent="0.2">
      <c r="B144">
        <v>140</v>
      </c>
      <c r="C144">
        <f t="shared" si="86"/>
        <v>25</v>
      </c>
      <c r="D144">
        <f t="shared" si="87"/>
        <v>9001.92</v>
      </c>
      <c r="E144">
        <f t="shared" si="88"/>
        <v>2405.5300000000002</v>
      </c>
      <c r="F144">
        <f t="shared" si="89"/>
        <v>1055.24</v>
      </c>
      <c r="G144">
        <f t="shared" si="90"/>
        <v>1055.24</v>
      </c>
      <c r="H144">
        <f t="shared" si="91"/>
        <v>285.8</v>
      </c>
      <c r="I144">
        <f t="shared" si="92"/>
        <v>285.8</v>
      </c>
      <c r="J144">
        <f t="shared" si="93"/>
        <v>286.95999999999998</v>
      </c>
      <c r="K144">
        <f t="shared" si="94"/>
        <v>285.8</v>
      </c>
      <c r="L144">
        <f t="shared" si="95"/>
        <v>285.8</v>
      </c>
      <c r="M144">
        <f t="shared" si="96"/>
        <v>285.8</v>
      </c>
      <c r="N144">
        <f t="shared" si="97"/>
        <v>0</v>
      </c>
      <c r="O144">
        <f t="shared" si="98"/>
        <v>0</v>
      </c>
      <c r="P144">
        <f t="shared" si="99"/>
        <v>915.24</v>
      </c>
      <c r="Q144">
        <f t="shared" si="100"/>
        <v>915.24</v>
      </c>
      <c r="T144">
        <f t="shared" si="101"/>
        <v>8101.73</v>
      </c>
      <c r="U144">
        <f t="shared" si="102"/>
        <v>2553.0500000000002</v>
      </c>
      <c r="V144">
        <f t="shared" si="103"/>
        <v>900.19</v>
      </c>
      <c r="W144">
        <f t="shared" si="104"/>
        <v>900.19</v>
      </c>
      <c r="X144">
        <f t="shared" si="105"/>
        <v>280</v>
      </c>
      <c r="Y144">
        <f t="shared" si="106"/>
        <v>280</v>
      </c>
      <c r="Z144">
        <f t="shared" si="107"/>
        <v>292.76</v>
      </c>
      <c r="AA144">
        <f t="shared" si="108"/>
        <v>291.60000000000002</v>
      </c>
      <c r="AB144">
        <f t="shared" si="109"/>
        <v>285.8</v>
      </c>
      <c r="AC144">
        <f t="shared" si="110"/>
        <v>285.8</v>
      </c>
      <c r="AD144">
        <f t="shared" si="111"/>
        <v>0</v>
      </c>
      <c r="AE144">
        <f t="shared" si="112"/>
        <v>0</v>
      </c>
      <c r="AF144">
        <f t="shared" si="113"/>
        <v>915.24</v>
      </c>
      <c r="AG144">
        <f t="shared" si="114"/>
        <v>915.24</v>
      </c>
      <c r="AJ144">
        <f t="shared" si="115"/>
        <v>7201.54</v>
      </c>
      <c r="AK144">
        <f t="shared" si="116"/>
        <v>2703.59</v>
      </c>
      <c r="AL144">
        <f t="shared" si="117"/>
        <v>754.17</v>
      </c>
      <c r="AM144">
        <f t="shared" si="118"/>
        <v>754.17</v>
      </c>
      <c r="AN144">
        <f t="shared" si="119"/>
        <v>285.8</v>
      </c>
      <c r="AO144">
        <f t="shared" si="120"/>
        <v>285.8</v>
      </c>
      <c r="AP144">
        <f t="shared" si="121"/>
        <v>286.95999999999998</v>
      </c>
      <c r="AQ144">
        <f t="shared" si="122"/>
        <v>285.8</v>
      </c>
      <c r="AR144">
        <f t="shared" si="123"/>
        <v>285.8</v>
      </c>
      <c r="AS144">
        <f t="shared" si="124"/>
        <v>285.8</v>
      </c>
      <c r="AT144">
        <f t="shared" si="125"/>
        <v>0</v>
      </c>
      <c r="AU144">
        <f t="shared" si="126"/>
        <v>0</v>
      </c>
      <c r="AV144">
        <f t="shared" si="127"/>
        <v>915.24</v>
      </c>
      <c r="AW144">
        <f t="shared" si="128"/>
        <v>915.24</v>
      </c>
    </row>
    <row r="145" spans="2:49" x14ac:dyDescent="0.2">
      <c r="B145">
        <v>141</v>
      </c>
      <c r="C145">
        <f t="shared" si="86"/>
        <v>25</v>
      </c>
      <c r="D145">
        <f t="shared" si="87"/>
        <v>9061.92</v>
      </c>
      <c r="E145">
        <f t="shared" si="88"/>
        <v>2421.5300000000002</v>
      </c>
      <c r="F145">
        <f t="shared" si="89"/>
        <v>1062.24</v>
      </c>
      <c r="G145">
        <f t="shared" si="90"/>
        <v>1062.24</v>
      </c>
      <c r="H145">
        <f t="shared" si="91"/>
        <v>287.8</v>
      </c>
      <c r="I145">
        <f t="shared" si="92"/>
        <v>287.8</v>
      </c>
      <c r="J145">
        <f t="shared" si="93"/>
        <v>288.95999999999998</v>
      </c>
      <c r="K145">
        <f t="shared" si="94"/>
        <v>287.8</v>
      </c>
      <c r="L145">
        <f t="shared" si="95"/>
        <v>287.8</v>
      </c>
      <c r="M145">
        <f t="shared" si="96"/>
        <v>287.8</v>
      </c>
      <c r="N145">
        <f t="shared" si="97"/>
        <v>0</v>
      </c>
      <c r="O145">
        <f t="shared" si="98"/>
        <v>0</v>
      </c>
      <c r="P145">
        <f t="shared" si="99"/>
        <v>921.24</v>
      </c>
      <c r="Q145">
        <f t="shared" si="100"/>
        <v>921.24</v>
      </c>
      <c r="T145">
        <f t="shared" si="101"/>
        <v>8155.73</v>
      </c>
      <c r="U145">
        <f t="shared" si="102"/>
        <v>2570.0500000000002</v>
      </c>
      <c r="V145">
        <f t="shared" si="103"/>
        <v>906.19</v>
      </c>
      <c r="W145">
        <f t="shared" si="104"/>
        <v>906.19</v>
      </c>
      <c r="X145">
        <f t="shared" si="105"/>
        <v>282</v>
      </c>
      <c r="Y145">
        <f t="shared" si="106"/>
        <v>282</v>
      </c>
      <c r="Z145">
        <f t="shared" si="107"/>
        <v>294.76</v>
      </c>
      <c r="AA145">
        <f t="shared" si="108"/>
        <v>293.60000000000002</v>
      </c>
      <c r="AB145">
        <f t="shared" si="109"/>
        <v>287.8</v>
      </c>
      <c r="AC145">
        <f t="shared" si="110"/>
        <v>287.8</v>
      </c>
      <c r="AD145">
        <f t="shared" si="111"/>
        <v>0</v>
      </c>
      <c r="AE145">
        <f t="shared" si="112"/>
        <v>0</v>
      </c>
      <c r="AF145">
        <f t="shared" si="113"/>
        <v>921.24</v>
      </c>
      <c r="AG145">
        <f t="shared" si="114"/>
        <v>921.24</v>
      </c>
      <c r="AJ145">
        <f t="shared" si="115"/>
        <v>7249.54</v>
      </c>
      <c r="AK145">
        <f t="shared" si="116"/>
        <v>2721.59</v>
      </c>
      <c r="AL145">
        <f t="shared" si="117"/>
        <v>759.17</v>
      </c>
      <c r="AM145">
        <f t="shared" si="118"/>
        <v>759.17</v>
      </c>
      <c r="AN145">
        <f t="shared" si="119"/>
        <v>287.8</v>
      </c>
      <c r="AO145">
        <f t="shared" si="120"/>
        <v>287.8</v>
      </c>
      <c r="AP145">
        <f t="shared" si="121"/>
        <v>288.95999999999998</v>
      </c>
      <c r="AQ145">
        <f t="shared" si="122"/>
        <v>287.8</v>
      </c>
      <c r="AR145">
        <f t="shared" si="123"/>
        <v>287.8</v>
      </c>
      <c r="AS145">
        <f t="shared" si="124"/>
        <v>287.8</v>
      </c>
      <c r="AT145">
        <f t="shared" si="125"/>
        <v>0</v>
      </c>
      <c r="AU145">
        <f t="shared" si="126"/>
        <v>0</v>
      </c>
      <c r="AV145">
        <f t="shared" si="127"/>
        <v>921.24</v>
      </c>
      <c r="AW145">
        <f t="shared" si="128"/>
        <v>921.24</v>
      </c>
    </row>
    <row r="146" spans="2:49" x14ac:dyDescent="0.2">
      <c r="B146">
        <v>142</v>
      </c>
      <c r="C146">
        <f t="shared" si="86"/>
        <v>25</v>
      </c>
      <c r="D146">
        <f t="shared" si="87"/>
        <v>9121.92</v>
      </c>
      <c r="E146">
        <f t="shared" si="88"/>
        <v>2437.5300000000002</v>
      </c>
      <c r="F146">
        <f t="shared" si="89"/>
        <v>1069.24</v>
      </c>
      <c r="G146">
        <f t="shared" si="90"/>
        <v>1069.24</v>
      </c>
      <c r="H146">
        <f t="shared" si="91"/>
        <v>289.8</v>
      </c>
      <c r="I146">
        <f t="shared" si="92"/>
        <v>289.8</v>
      </c>
      <c r="J146">
        <f t="shared" si="93"/>
        <v>290.95999999999998</v>
      </c>
      <c r="K146">
        <f t="shared" si="94"/>
        <v>289.8</v>
      </c>
      <c r="L146">
        <f t="shared" si="95"/>
        <v>289.8</v>
      </c>
      <c r="M146">
        <f t="shared" si="96"/>
        <v>289.8</v>
      </c>
      <c r="N146">
        <f t="shared" si="97"/>
        <v>0</v>
      </c>
      <c r="O146">
        <f t="shared" si="98"/>
        <v>0</v>
      </c>
      <c r="P146">
        <f t="shared" si="99"/>
        <v>927.24</v>
      </c>
      <c r="Q146">
        <f t="shared" si="100"/>
        <v>927.24</v>
      </c>
      <c r="T146">
        <f t="shared" si="101"/>
        <v>8209.73</v>
      </c>
      <c r="U146">
        <f t="shared" si="102"/>
        <v>2587.0500000000002</v>
      </c>
      <c r="V146">
        <f t="shared" si="103"/>
        <v>912.19</v>
      </c>
      <c r="W146">
        <f t="shared" si="104"/>
        <v>912.19</v>
      </c>
      <c r="X146">
        <f t="shared" si="105"/>
        <v>284</v>
      </c>
      <c r="Y146">
        <f t="shared" si="106"/>
        <v>284</v>
      </c>
      <c r="Z146">
        <f t="shared" si="107"/>
        <v>296.76</v>
      </c>
      <c r="AA146">
        <f t="shared" si="108"/>
        <v>295.60000000000002</v>
      </c>
      <c r="AB146">
        <f t="shared" si="109"/>
        <v>289.8</v>
      </c>
      <c r="AC146">
        <f t="shared" si="110"/>
        <v>289.8</v>
      </c>
      <c r="AD146">
        <f t="shared" si="111"/>
        <v>0</v>
      </c>
      <c r="AE146">
        <f t="shared" si="112"/>
        <v>0</v>
      </c>
      <c r="AF146">
        <f t="shared" si="113"/>
        <v>927.24</v>
      </c>
      <c r="AG146">
        <f t="shared" si="114"/>
        <v>927.24</v>
      </c>
      <c r="AJ146">
        <f t="shared" si="115"/>
        <v>7297.54</v>
      </c>
      <c r="AK146">
        <f t="shared" si="116"/>
        <v>2739.59</v>
      </c>
      <c r="AL146">
        <f t="shared" si="117"/>
        <v>764.17</v>
      </c>
      <c r="AM146">
        <f t="shared" si="118"/>
        <v>764.17</v>
      </c>
      <c r="AN146">
        <f t="shared" si="119"/>
        <v>289.8</v>
      </c>
      <c r="AO146">
        <f t="shared" si="120"/>
        <v>289.8</v>
      </c>
      <c r="AP146">
        <f t="shared" si="121"/>
        <v>290.95999999999998</v>
      </c>
      <c r="AQ146">
        <f t="shared" si="122"/>
        <v>289.8</v>
      </c>
      <c r="AR146">
        <f t="shared" si="123"/>
        <v>289.8</v>
      </c>
      <c r="AS146">
        <f t="shared" si="124"/>
        <v>289.8</v>
      </c>
      <c r="AT146">
        <f t="shared" si="125"/>
        <v>0</v>
      </c>
      <c r="AU146">
        <f t="shared" si="126"/>
        <v>0</v>
      </c>
      <c r="AV146">
        <f t="shared" si="127"/>
        <v>927.24</v>
      </c>
      <c r="AW146">
        <f t="shared" si="128"/>
        <v>927.24</v>
      </c>
    </row>
    <row r="147" spans="2:49" x14ac:dyDescent="0.2">
      <c r="B147">
        <v>143</v>
      </c>
      <c r="C147">
        <f t="shared" si="86"/>
        <v>25</v>
      </c>
      <c r="D147">
        <f t="shared" si="87"/>
        <v>9181.92</v>
      </c>
      <c r="E147">
        <f t="shared" si="88"/>
        <v>2453.5300000000002</v>
      </c>
      <c r="F147">
        <f t="shared" si="89"/>
        <v>1076.24</v>
      </c>
      <c r="G147">
        <f t="shared" si="90"/>
        <v>1076.24</v>
      </c>
      <c r="H147">
        <f t="shared" si="91"/>
        <v>291.8</v>
      </c>
      <c r="I147">
        <f t="shared" si="92"/>
        <v>291.8</v>
      </c>
      <c r="J147">
        <f t="shared" si="93"/>
        <v>292.95999999999998</v>
      </c>
      <c r="K147">
        <f t="shared" si="94"/>
        <v>291.8</v>
      </c>
      <c r="L147">
        <f t="shared" si="95"/>
        <v>291.8</v>
      </c>
      <c r="M147">
        <f t="shared" si="96"/>
        <v>291.8</v>
      </c>
      <c r="N147">
        <f t="shared" si="97"/>
        <v>0</v>
      </c>
      <c r="O147">
        <f t="shared" si="98"/>
        <v>0</v>
      </c>
      <c r="P147">
        <f t="shared" si="99"/>
        <v>933.24</v>
      </c>
      <c r="Q147">
        <f t="shared" si="100"/>
        <v>933.24</v>
      </c>
      <c r="T147">
        <f t="shared" si="101"/>
        <v>8263.73</v>
      </c>
      <c r="U147">
        <f t="shared" si="102"/>
        <v>2604.0500000000002</v>
      </c>
      <c r="V147">
        <f t="shared" si="103"/>
        <v>918.19</v>
      </c>
      <c r="W147">
        <f t="shared" si="104"/>
        <v>918.19</v>
      </c>
      <c r="X147">
        <f t="shared" si="105"/>
        <v>286</v>
      </c>
      <c r="Y147">
        <f t="shared" si="106"/>
        <v>286</v>
      </c>
      <c r="Z147">
        <f t="shared" si="107"/>
        <v>298.76</v>
      </c>
      <c r="AA147">
        <f t="shared" si="108"/>
        <v>297.60000000000002</v>
      </c>
      <c r="AB147">
        <f t="shared" si="109"/>
        <v>291.8</v>
      </c>
      <c r="AC147">
        <f t="shared" si="110"/>
        <v>291.8</v>
      </c>
      <c r="AD147">
        <f t="shared" si="111"/>
        <v>0</v>
      </c>
      <c r="AE147">
        <f t="shared" si="112"/>
        <v>0</v>
      </c>
      <c r="AF147">
        <f t="shared" si="113"/>
        <v>933.24</v>
      </c>
      <c r="AG147">
        <f t="shared" si="114"/>
        <v>933.24</v>
      </c>
      <c r="AJ147">
        <f t="shared" si="115"/>
        <v>7345.54</v>
      </c>
      <c r="AK147">
        <f t="shared" si="116"/>
        <v>2757.59</v>
      </c>
      <c r="AL147">
        <f t="shared" si="117"/>
        <v>769.17</v>
      </c>
      <c r="AM147">
        <f t="shared" si="118"/>
        <v>769.17</v>
      </c>
      <c r="AN147">
        <f t="shared" si="119"/>
        <v>291.8</v>
      </c>
      <c r="AO147">
        <f t="shared" si="120"/>
        <v>291.8</v>
      </c>
      <c r="AP147">
        <f t="shared" si="121"/>
        <v>292.95999999999998</v>
      </c>
      <c r="AQ147">
        <f t="shared" si="122"/>
        <v>291.8</v>
      </c>
      <c r="AR147">
        <f t="shared" si="123"/>
        <v>291.8</v>
      </c>
      <c r="AS147">
        <f t="shared" si="124"/>
        <v>291.8</v>
      </c>
      <c r="AT147">
        <f t="shared" si="125"/>
        <v>0</v>
      </c>
      <c r="AU147">
        <f t="shared" si="126"/>
        <v>0</v>
      </c>
      <c r="AV147">
        <f t="shared" si="127"/>
        <v>933.24</v>
      </c>
      <c r="AW147">
        <f t="shared" si="128"/>
        <v>933.24</v>
      </c>
    </row>
    <row r="148" spans="2:49" x14ac:dyDescent="0.2">
      <c r="B148">
        <v>144</v>
      </c>
      <c r="C148">
        <f t="shared" si="86"/>
        <v>25</v>
      </c>
      <c r="D148">
        <f t="shared" si="87"/>
        <v>9241.92</v>
      </c>
      <c r="E148">
        <f t="shared" si="88"/>
        <v>2469.5300000000002</v>
      </c>
      <c r="F148">
        <f t="shared" si="89"/>
        <v>1083.24</v>
      </c>
      <c r="G148">
        <f t="shared" si="90"/>
        <v>1083.24</v>
      </c>
      <c r="H148">
        <f t="shared" si="91"/>
        <v>293.8</v>
      </c>
      <c r="I148">
        <f t="shared" si="92"/>
        <v>293.8</v>
      </c>
      <c r="J148">
        <f t="shared" si="93"/>
        <v>294.95999999999998</v>
      </c>
      <c r="K148">
        <f t="shared" si="94"/>
        <v>293.8</v>
      </c>
      <c r="L148">
        <f t="shared" si="95"/>
        <v>293.8</v>
      </c>
      <c r="M148">
        <f t="shared" si="96"/>
        <v>293.8</v>
      </c>
      <c r="N148">
        <f t="shared" si="97"/>
        <v>0</v>
      </c>
      <c r="O148">
        <f t="shared" si="98"/>
        <v>0</v>
      </c>
      <c r="P148">
        <f t="shared" si="99"/>
        <v>939.24</v>
      </c>
      <c r="Q148">
        <f t="shared" si="100"/>
        <v>939.24</v>
      </c>
      <c r="T148">
        <f t="shared" si="101"/>
        <v>8317.73</v>
      </c>
      <c r="U148">
        <f t="shared" si="102"/>
        <v>2621.0500000000002</v>
      </c>
      <c r="V148">
        <f t="shared" si="103"/>
        <v>924.19</v>
      </c>
      <c r="W148">
        <f t="shared" si="104"/>
        <v>924.19</v>
      </c>
      <c r="X148">
        <f t="shared" si="105"/>
        <v>288</v>
      </c>
      <c r="Y148">
        <f t="shared" si="106"/>
        <v>288</v>
      </c>
      <c r="Z148">
        <f t="shared" si="107"/>
        <v>300.76</v>
      </c>
      <c r="AA148">
        <f t="shared" si="108"/>
        <v>299.60000000000002</v>
      </c>
      <c r="AB148">
        <f t="shared" si="109"/>
        <v>293.8</v>
      </c>
      <c r="AC148">
        <f t="shared" si="110"/>
        <v>293.8</v>
      </c>
      <c r="AD148">
        <f t="shared" si="111"/>
        <v>0</v>
      </c>
      <c r="AE148">
        <f t="shared" si="112"/>
        <v>0</v>
      </c>
      <c r="AF148">
        <f t="shared" si="113"/>
        <v>939.24</v>
      </c>
      <c r="AG148">
        <f t="shared" si="114"/>
        <v>939.24</v>
      </c>
      <c r="AJ148">
        <f t="shared" si="115"/>
        <v>7393.54</v>
      </c>
      <c r="AK148">
        <f t="shared" si="116"/>
        <v>2775.59</v>
      </c>
      <c r="AL148">
        <f t="shared" si="117"/>
        <v>774.17</v>
      </c>
      <c r="AM148">
        <f t="shared" si="118"/>
        <v>774.17</v>
      </c>
      <c r="AN148">
        <f t="shared" si="119"/>
        <v>293.8</v>
      </c>
      <c r="AO148">
        <f t="shared" si="120"/>
        <v>293.8</v>
      </c>
      <c r="AP148">
        <f t="shared" si="121"/>
        <v>294.95999999999998</v>
      </c>
      <c r="AQ148">
        <f t="shared" si="122"/>
        <v>293.8</v>
      </c>
      <c r="AR148">
        <f t="shared" si="123"/>
        <v>293.8</v>
      </c>
      <c r="AS148">
        <f t="shared" si="124"/>
        <v>293.8</v>
      </c>
      <c r="AT148">
        <f t="shared" si="125"/>
        <v>0</v>
      </c>
      <c r="AU148">
        <f t="shared" si="126"/>
        <v>0</v>
      </c>
      <c r="AV148">
        <f t="shared" si="127"/>
        <v>939.24</v>
      </c>
      <c r="AW148">
        <f t="shared" si="128"/>
        <v>939.24</v>
      </c>
    </row>
    <row r="149" spans="2:49" x14ac:dyDescent="0.2">
      <c r="B149">
        <v>145</v>
      </c>
      <c r="C149">
        <f t="shared" si="86"/>
        <v>25</v>
      </c>
      <c r="D149">
        <f t="shared" si="87"/>
        <v>9301.92</v>
      </c>
      <c r="E149">
        <f t="shared" si="88"/>
        <v>2485.5300000000002</v>
      </c>
      <c r="F149">
        <f t="shared" si="89"/>
        <v>1090.24</v>
      </c>
      <c r="G149">
        <f t="shared" si="90"/>
        <v>1090.24</v>
      </c>
      <c r="H149">
        <f t="shared" si="91"/>
        <v>295.8</v>
      </c>
      <c r="I149">
        <f t="shared" si="92"/>
        <v>295.8</v>
      </c>
      <c r="J149">
        <f t="shared" si="93"/>
        <v>296.95999999999998</v>
      </c>
      <c r="K149">
        <f t="shared" si="94"/>
        <v>295.8</v>
      </c>
      <c r="L149">
        <f t="shared" si="95"/>
        <v>295.8</v>
      </c>
      <c r="M149">
        <f t="shared" si="96"/>
        <v>295.8</v>
      </c>
      <c r="N149">
        <f t="shared" si="97"/>
        <v>0</v>
      </c>
      <c r="O149">
        <f t="shared" si="98"/>
        <v>0</v>
      </c>
      <c r="P149">
        <f t="shared" si="99"/>
        <v>945.24</v>
      </c>
      <c r="Q149">
        <f t="shared" si="100"/>
        <v>945.24</v>
      </c>
      <c r="T149">
        <f t="shared" si="101"/>
        <v>8371.73</v>
      </c>
      <c r="U149">
        <f t="shared" si="102"/>
        <v>2638.05</v>
      </c>
      <c r="V149">
        <f t="shared" si="103"/>
        <v>930.19</v>
      </c>
      <c r="W149">
        <f t="shared" si="104"/>
        <v>930.19</v>
      </c>
      <c r="X149">
        <f t="shared" si="105"/>
        <v>290</v>
      </c>
      <c r="Y149">
        <f t="shared" si="106"/>
        <v>290</v>
      </c>
      <c r="Z149">
        <f t="shared" si="107"/>
        <v>302.76</v>
      </c>
      <c r="AA149">
        <f t="shared" si="108"/>
        <v>301.60000000000002</v>
      </c>
      <c r="AB149">
        <f t="shared" si="109"/>
        <v>295.8</v>
      </c>
      <c r="AC149">
        <f t="shared" si="110"/>
        <v>295.8</v>
      </c>
      <c r="AD149">
        <f t="shared" si="111"/>
        <v>0</v>
      </c>
      <c r="AE149">
        <f t="shared" si="112"/>
        <v>0</v>
      </c>
      <c r="AF149">
        <f t="shared" si="113"/>
        <v>945.24</v>
      </c>
      <c r="AG149">
        <f t="shared" si="114"/>
        <v>945.24</v>
      </c>
      <c r="AJ149">
        <f t="shared" si="115"/>
        <v>7441.54</v>
      </c>
      <c r="AK149">
        <f t="shared" si="116"/>
        <v>2793.59</v>
      </c>
      <c r="AL149">
        <f t="shared" si="117"/>
        <v>779.17</v>
      </c>
      <c r="AM149">
        <f t="shared" si="118"/>
        <v>779.17</v>
      </c>
      <c r="AN149">
        <f t="shared" si="119"/>
        <v>295.8</v>
      </c>
      <c r="AO149">
        <f t="shared" si="120"/>
        <v>295.8</v>
      </c>
      <c r="AP149">
        <f t="shared" si="121"/>
        <v>296.95999999999998</v>
      </c>
      <c r="AQ149">
        <f t="shared" si="122"/>
        <v>295.8</v>
      </c>
      <c r="AR149">
        <f t="shared" si="123"/>
        <v>295.8</v>
      </c>
      <c r="AS149">
        <f t="shared" si="124"/>
        <v>295.8</v>
      </c>
      <c r="AT149">
        <f t="shared" si="125"/>
        <v>0</v>
      </c>
      <c r="AU149">
        <f t="shared" si="126"/>
        <v>0</v>
      </c>
      <c r="AV149">
        <f t="shared" si="127"/>
        <v>945.24</v>
      </c>
      <c r="AW149">
        <f t="shared" si="128"/>
        <v>945.24</v>
      </c>
    </row>
    <row r="150" spans="2:49" x14ac:dyDescent="0.2">
      <c r="B150">
        <v>146</v>
      </c>
      <c r="C150">
        <f t="shared" si="86"/>
        <v>25</v>
      </c>
      <c r="D150">
        <f t="shared" si="87"/>
        <v>9361.92</v>
      </c>
      <c r="E150">
        <f t="shared" si="88"/>
        <v>2501.5300000000002</v>
      </c>
      <c r="F150">
        <f t="shared" si="89"/>
        <v>1097.24</v>
      </c>
      <c r="G150">
        <f t="shared" si="90"/>
        <v>1097.24</v>
      </c>
      <c r="H150">
        <f t="shared" si="91"/>
        <v>297.8</v>
      </c>
      <c r="I150">
        <f t="shared" si="92"/>
        <v>297.8</v>
      </c>
      <c r="J150">
        <f t="shared" si="93"/>
        <v>298.95999999999998</v>
      </c>
      <c r="K150">
        <f t="shared" si="94"/>
        <v>297.8</v>
      </c>
      <c r="L150">
        <f t="shared" si="95"/>
        <v>297.8</v>
      </c>
      <c r="M150">
        <f t="shared" si="96"/>
        <v>297.8</v>
      </c>
      <c r="N150">
        <f t="shared" si="97"/>
        <v>0</v>
      </c>
      <c r="O150">
        <f t="shared" si="98"/>
        <v>0</v>
      </c>
      <c r="P150">
        <f t="shared" si="99"/>
        <v>951.24</v>
      </c>
      <c r="Q150">
        <f t="shared" si="100"/>
        <v>951.24</v>
      </c>
      <c r="T150">
        <f t="shared" si="101"/>
        <v>8425.73</v>
      </c>
      <c r="U150">
        <f t="shared" si="102"/>
        <v>2655.05</v>
      </c>
      <c r="V150">
        <f t="shared" si="103"/>
        <v>936.19</v>
      </c>
      <c r="W150">
        <f t="shared" si="104"/>
        <v>936.19</v>
      </c>
      <c r="X150">
        <f t="shared" si="105"/>
        <v>292</v>
      </c>
      <c r="Y150">
        <f t="shared" si="106"/>
        <v>292</v>
      </c>
      <c r="Z150">
        <f t="shared" si="107"/>
        <v>304.76</v>
      </c>
      <c r="AA150">
        <f t="shared" si="108"/>
        <v>303.60000000000002</v>
      </c>
      <c r="AB150">
        <f t="shared" si="109"/>
        <v>297.8</v>
      </c>
      <c r="AC150">
        <f t="shared" si="110"/>
        <v>297.8</v>
      </c>
      <c r="AD150">
        <f t="shared" si="111"/>
        <v>0</v>
      </c>
      <c r="AE150">
        <f t="shared" si="112"/>
        <v>0</v>
      </c>
      <c r="AF150">
        <f t="shared" si="113"/>
        <v>951.24</v>
      </c>
      <c r="AG150">
        <f t="shared" si="114"/>
        <v>951.24</v>
      </c>
      <c r="AJ150">
        <f t="shared" si="115"/>
        <v>7489.54</v>
      </c>
      <c r="AK150">
        <f t="shared" si="116"/>
        <v>2811.59</v>
      </c>
      <c r="AL150">
        <f t="shared" si="117"/>
        <v>784.17</v>
      </c>
      <c r="AM150">
        <f t="shared" si="118"/>
        <v>784.17</v>
      </c>
      <c r="AN150">
        <f t="shared" si="119"/>
        <v>297.8</v>
      </c>
      <c r="AO150">
        <f t="shared" si="120"/>
        <v>297.8</v>
      </c>
      <c r="AP150">
        <f t="shared" si="121"/>
        <v>298.95999999999998</v>
      </c>
      <c r="AQ150">
        <f t="shared" si="122"/>
        <v>297.8</v>
      </c>
      <c r="AR150">
        <f t="shared" si="123"/>
        <v>297.8</v>
      </c>
      <c r="AS150">
        <f t="shared" si="124"/>
        <v>297.8</v>
      </c>
      <c r="AT150">
        <f t="shared" si="125"/>
        <v>0</v>
      </c>
      <c r="AU150">
        <f t="shared" si="126"/>
        <v>0</v>
      </c>
      <c r="AV150">
        <f t="shared" si="127"/>
        <v>951.24</v>
      </c>
      <c r="AW150">
        <f t="shared" si="128"/>
        <v>951.24</v>
      </c>
    </row>
    <row r="151" spans="2:49" x14ac:dyDescent="0.2">
      <c r="B151">
        <v>147</v>
      </c>
      <c r="C151">
        <f t="shared" si="86"/>
        <v>25</v>
      </c>
      <c r="D151">
        <f t="shared" si="87"/>
        <v>9421.92</v>
      </c>
      <c r="E151">
        <f t="shared" si="88"/>
        <v>2517.5300000000002</v>
      </c>
      <c r="F151">
        <f t="shared" si="89"/>
        <v>1104.24</v>
      </c>
      <c r="G151">
        <f t="shared" si="90"/>
        <v>1104.24</v>
      </c>
      <c r="H151">
        <f t="shared" si="91"/>
        <v>299.8</v>
      </c>
      <c r="I151">
        <f t="shared" si="92"/>
        <v>299.8</v>
      </c>
      <c r="J151">
        <f t="shared" si="93"/>
        <v>300.95999999999998</v>
      </c>
      <c r="K151">
        <f t="shared" si="94"/>
        <v>299.8</v>
      </c>
      <c r="L151">
        <f t="shared" si="95"/>
        <v>299.8</v>
      </c>
      <c r="M151">
        <f t="shared" si="96"/>
        <v>299.8</v>
      </c>
      <c r="N151">
        <f t="shared" si="97"/>
        <v>0</v>
      </c>
      <c r="O151">
        <f t="shared" si="98"/>
        <v>0</v>
      </c>
      <c r="P151">
        <f t="shared" si="99"/>
        <v>957.24</v>
      </c>
      <c r="Q151">
        <f t="shared" si="100"/>
        <v>957.24</v>
      </c>
      <c r="T151">
        <f t="shared" si="101"/>
        <v>8479.73</v>
      </c>
      <c r="U151">
        <f t="shared" si="102"/>
        <v>2672.05</v>
      </c>
      <c r="V151">
        <f t="shared" si="103"/>
        <v>942.19</v>
      </c>
      <c r="W151">
        <f t="shared" si="104"/>
        <v>942.19</v>
      </c>
      <c r="X151">
        <f t="shared" si="105"/>
        <v>294</v>
      </c>
      <c r="Y151">
        <f t="shared" si="106"/>
        <v>294</v>
      </c>
      <c r="Z151">
        <f t="shared" si="107"/>
        <v>306.76</v>
      </c>
      <c r="AA151">
        <f t="shared" si="108"/>
        <v>305.60000000000002</v>
      </c>
      <c r="AB151">
        <f t="shared" si="109"/>
        <v>299.8</v>
      </c>
      <c r="AC151">
        <f t="shared" si="110"/>
        <v>299.8</v>
      </c>
      <c r="AD151">
        <f t="shared" si="111"/>
        <v>0</v>
      </c>
      <c r="AE151">
        <f t="shared" si="112"/>
        <v>0</v>
      </c>
      <c r="AF151">
        <f t="shared" si="113"/>
        <v>957.24</v>
      </c>
      <c r="AG151">
        <f t="shared" si="114"/>
        <v>957.24</v>
      </c>
      <c r="AJ151">
        <f t="shared" si="115"/>
        <v>7537.54</v>
      </c>
      <c r="AK151">
        <f t="shared" si="116"/>
        <v>2829.59</v>
      </c>
      <c r="AL151">
        <f t="shared" si="117"/>
        <v>789.17</v>
      </c>
      <c r="AM151">
        <f t="shared" si="118"/>
        <v>789.17</v>
      </c>
      <c r="AN151">
        <f t="shared" si="119"/>
        <v>299.8</v>
      </c>
      <c r="AO151">
        <f t="shared" si="120"/>
        <v>299.8</v>
      </c>
      <c r="AP151">
        <f t="shared" si="121"/>
        <v>300.95999999999998</v>
      </c>
      <c r="AQ151">
        <f t="shared" si="122"/>
        <v>299.8</v>
      </c>
      <c r="AR151">
        <f t="shared" si="123"/>
        <v>299.8</v>
      </c>
      <c r="AS151">
        <f t="shared" si="124"/>
        <v>299.8</v>
      </c>
      <c r="AT151">
        <f t="shared" si="125"/>
        <v>0</v>
      </c>
      <c r="AU151">
        <f t="shared" si="126"/>
        <v>0</v>
      </c>
      <c r="AV151">
        <f t="shared" si="127"/>
        <v>957.24</v>
      </c>
      <c r="AW151">
        <f t="shared" si="128"/>
        <v>957.24</v>
      </c>
    </row>
    <row r="152" spans="2:49" x14ac:dyDescent="0.2">
      <c r="B152">
        <v>148</v>
      </c>
      <c r="C152">
        <f t="shared" si="86"/>
        <v>25</v>
      </c>
      <c r="D152">
        <f t="shared" si="87"/>
        <v>9481.92</v>
      </c>
      <c r="E152">
        <f t="shared" si="88"/>
        <v>2533.5300000000002</v>
      </c>
      <c r="F152">
        <f t="shared" si="89"/>
        <v>1111.24</v>
      </c>
      <c r="G152">
        <f t="shared" si="90"/>
        <v>1111.24</v>
      </c>
      <c r="H152">
        <f t="shared" si="91"/>
        <v>301.8</v>
      </c>
      <c r="I152">
        <f t="shared" si="92"/>
        <v>301.8</v>
      </c>
      <c r="J152">
        <f t="shared" si="93"/>
        <v>302.95999999999998</v>
      </c>
      <c r="K152">
        <f t="shared" si="94"/>
        <v>301.8</v>
      </c>
      <c r="L152">
        <f t="shared" si="95"/>
        <v>301.8</v>
      </c>
      <c r="M152">
        <f t="shared" si="96"/>
        <v>301.8</v>
      </c>
      <c r="N152">
        <f t="shared" si="97"/>
        <v>0</v>
      </c>
      <c r="O152">
        <f t="shared" si="98"/>
        <v>0</v>
      </c>
      <c r="P152">
        <f t="shared" si="99"/>
        <v>963.24</v>
      </c>
      <c r="Q152">
        <f t="shared" si="100"/>
        <v>963.24</v>
      </c>
      <c r="T152">
        <f t="shared" si="101"/>
        <v>8533.73</v>
      </c>
      <c r="U152">
        <f t="shared" si="102"/>
        <v>2689.05</v>
      </c>
      <c r="V152">
        <f t="shared" si="103"/>
        <v>948.19</v>
      </c>
      <c r="W152">
        <f t="shared" si="104"/>
        <v>948.19</v>
      </c>
      <c r="X152">
        <f t="shared" si="105"/>
        <v>296</v>
      </c>
      <c r="Y152">
        <f t="shared" si="106"/>
        <v>296</v>
      </c>
      <c r="Z152">
        <f t="shared" si="107"/>
        <v>308.76</v>
      </c>
      <c r="AA152">
        <f t="shared" si="108"/>
        <v>307.60000000000002</v>
      </c>
      <c r="AB152">
        <f t="shared" si="109"/>
        <v>301.8</v>
      </c>
      <c r="AC152">
        <f t="shared" si="110"/>
        <v>301.8</v>
      </c>
      <c r="AD152">
        <f t="shared" si="111"/>
        <v>0</v>
      </c>
      <c r="AE152">
        <f t="shared" si="112"/>
        <v>0</v>
      </c>
      <c r="AF152">
        <f t="shared" si="113"/>
        <v>963.24</v>
      </c>
      <c r="AG152">
        <f t="shared" si="114"/>
        <v>963.24</v>
      </c>
      <c r="AJ152">
        <f t="shared" si="115"/>
        <v>7585.54</v>
      </c>
      <c r="AK152">
        <f t="shared" si="116"/>
        <v>2847.59</v>
      </c>
      <c r="AL152">
        <f t="shared" si="117"/>
        <v>794.17</v>
      </c>
      <c r="AM152">
        <f t="shared" si="118"/>
        <v>794.17</v>
      </c>
      <c r="AN152">
        <f t="shared" si="119"/>
        <v>301.8</v>
      </c>
      <c r="AO152">
        <f t="shared" si="120"/>
        <v>301.8</v>
      </c>
      <c r="AP152">
        <f t="shared" si="121"/>
        <v>302.95999999999998</v>
      </c>
      <c r="AQ152">
        <f t="shared" si="122"/>
        <v>301.8</v>
      </c>
      <c r="AR152">
        <f t="shared" si="123"/>
        <v>301.8</v>
      </c>
      <c r="AS152">
        <f t="shared" si="124"/>
        <v>301.8</v>
      </c>
      <c r="AT152">
        <f t="shared" si="125"/>
        <v>0</v>
      </c>
      <c r="AU152">
        <f t="shared" si="126"/>
        <v>0</v>
      </c>
      <c r="AV152">
        <f t="shared" si="127"/>
        <v>963.24</v>
      </c>
      <c r="AW152">
        <f t="shared" si="128"/>
        <v>963.24</v>
      </c>
    </row>
    <row r="153" spans="2:49" x14ac:dyDescent="0.2">
      <c r="B153">
        <v>149</v>
      </c>
      <c r="C153">
        <f t="shared" si="86"/>
        <v>25</v>
      </c>
      <c r="D153">
        <f t="shared" si="87"/>
        <v>9541.92</v>
      </c>
      <c r="E153">
        <f t="shared" si="88"/>
        <v>2549.5300000000002</v>
      </c>
      <c r="F153">
        <f t="shared" si="89"/>
        <v>1118.24</v>
      </c>
      <c r="G153">
        <f t="shared" si="90"/>
        <v>1118.24</v>
      </c>
      <c r="H153">
        <f t="shared" si="91"/>
        <v>303.8</v>
      </c>
      <c r="I153">
        <f t="shared" si="92"/>
        <v>303.8</v>
      </c>
      <c r="J153">
        <f t="shared" si="93"/>
        <v>304.95999999999998</v>
      </c>
      <c r="K153">
        <f t="shared" si="94"/>
        <v>303.8</v>
      </c>
      <c r="L153">
        <f t="shared" si="95"/>
        <v>303.8</v>
      </c>
      <c r="M153">
        <f t="shared" si="96"/>
        <v>303.8</v>
      </c>
      <c r="N153">
        <f t="shared" si="97"/>
        <v>0</v>
      </c>
      <c r="O153">
        <f t="shared" si="98"/>
        <v>0</v>
      </c>
      <c r="P153">
        <f t="shared" si="99"/>
        <v>969.24</v>
      </c>
      <c r="Q153">
        <f t="shared" si="100"/>
        <v>969.24</v>
      </c>
      <c r="T153">
        <f t="shared" si="101"/>
        <v>8587.73</v>
      </c>
      <c r="U153">
        <f t="shared" si="102"/>
        <v>2706.05</v>
      </c>
      <c r="V153">
        <f t="shared" si="103"/>
        <v>954.19</v>
      </c>
      <c r="W153">
        <f t="shared" si="104"/>
        <v>954.19</v>
      </c>
      <c r="X153">
        <f t="shared" si="105"/>
        <v>298</v>
      </c>
      <c r="Y153">
        <f t="shared" si="106"/>
        <v>298</v>
      </c>
      <c r="Z153">
        <f t="shared" si="107"/>
        <v>310.76</v>
      </c>
      <c r="AA153">
        <f t="shared" si="108"/>
        <v>309.60000000000002</v>
      </c>
      <c r="AB153">
        <f t="shared" si="109"/>
        <v>303.8</v>
      </c>
      <c r="AC153">
        <f t="shared" si="110"/>
        <v>303.8</v>
      </c>
      <c r="AD153">
        <f t="shared" si="111"/>
        <v>0</v>
      </c>
      <c r="AE153">
        <f t="shared" si="112"/>
        <v>0</v>
      </c>
      <c r="AF153">
        <f t="shared" si="113"/>
        <v>969.24</v>
      </c>
      <c r="AG153">
        <f t="shared" si="114"/>
        <v>969.24</v>
      </c>
      <c r="AJ153">
        <f t="shared" si="115"/>
        <v>7633.54</v>
      </c>
      <c r="AK153">
        <f t="shared" si="116"/>
        <v>2865.59</v>
      </c>
      <c r="AL153">
        <f t="shared" si="117"/>
        <v>799.17</v>
      </c>
      <c r="AM153">
        <f t="shared" si="118"/>
        <v>799.17</v>
      </c>
      <c r="AN153">
        <f t="shared" si="119"/>
        <v>303.8</v>
      </c>
      <c r="AO153">
        <f t="shared" si="120"/>
        <v>303.8</v>
      </c>
      <c r="AP153">
        <f t="shared" si="121"/>
        <v>304.95999999999998</v>
      </c>
      <c r="AQ153">
        <f t="shared" si="122"/>
        <v>303.8</v>
      </c>
      <c r="AR153">
        <f t="shared" si="123"/>
        <v>303.8</v>
      </c>
      <c r="AS153">
        <f t="shared" si="124"/>
        <v>303.8</v>
      </c>
      <c r="AT153">
        <f t="shared" si="125"/>
        <v>0</v>
      </c>
      <c r="AU153">
        <f t="shared" si="126"/>
        <v>0</v>
      </c>
      <c r="AV153">
        <f t="shared" si="127"/>
        <v>969.24</v>
      </c>
      <c r="AW153">
        <f t="shared" si="128"/>
        <v>969.24</v>
      </c>
    </row>
    <row r="154" spans="2:49" x14ac:dyDescent="0.2">
      <c r="B154">
        <v>150</v>
      </c>
      <c r="C154">
        <f t="shared" si="86"/>
        <v>26</v>
      </c>
      <c r="D154">
        <f t="shared" si="87"/>
        <v>9645.1200000000008</v>
      </c>
      <c r="E154">
        <f t="shared" si="88"/>
        <v>2577.41</v>
      </c>
      <c r="F154">
        <f t="shared" si="89"/>
        <v>1130.6399999999999</v>
      </c>
      <c r="G154">
        <f t="shared" si="90"/>
        <v>1130.6399999999999</v>
      </c>
      <c r="H154">
        <f t="shared" si="91"/>
        <v>306.2</v>
      </c>
      <c r="I154">
        <f t="shared" si="92"/>
        <v>306.2</v>
      </c>
      <c r="J154">
        <f t="shared" si="93"/>
        <v>307.44</v>
      </c>
      <c r="K154">
        <f t="shared" si="94"/>
        <v>306.2</v>
      </c>
      <c r="L154">
        <f t="shared" si="95"/>
        <v>306.2</v>
      </c>
      <c r="M154">
        <f t="shared" si="96"/>
        <v>306.2</v>
      </c>
      <c r="N154">
        <f t="shared" si="97"/>
        <v>0</v>
      </c>
      <c r="O154">
        <f t="shared" si="98"/>
        <v>0</v>
      </c>
      <c r="P154">
        <f t="shared" si="99"/>
        <v>980.64</v>
      </c>
      <c r="Q154">
        <f t="shared" si="100"/>
        <v>980.64</v>
      </c>
      <c r="T154">
        <f t="shared" si="101"/>
        <v>8680.61</v>
      </c>
      <c r="U154">
        <f t="shared" si="102"/>
        <v>2735.47</v>
      </c>
      <c r="V154">
        <f t="shared" si="103"/>
        <v>964.51</v>
      </c>
      <c r="W154">
        <f t="shared" si="104"/>
        <v>964.51</v>
      </c>
      <c r="X154">
        <f t="shared" si="105"/>
        <v>300</v>
      </c>
      <c r="Y154">
        <f t="shared" si="106"/>
        <v>300</v>
      </c>
      <c r="Z154">
        <f t="shared" si="107"/>
        <v>313.64</v>
      </c>
      <c r="AA154">
        <f t="shared" si="108"/>
        <v>312.39999999999998</v>
      </c>
      <c r="AB154">
        <f t="shared" si="109"/>
        <v>306.2</v>
      </c>
      <c r="AC154">
        <f t="shared" si="110"/>
        <v>306.2</v>
      </c>
      <c r="AD154">
        <f t="shared" si="111"/>
        <v>0</v>
      </c>
      <c r="AE154">
        <f t="shared" si="112"/>
        <v>0</v>
      </c>
      <c r="AF154">
        <f t="shared" si="113"/>
        <v>980.64</v>
      </c>
      <c r="AG154">
        <f t="shared" si="114"/>
        <v>980.64</v>
      </c>
      <c r="AJ154">
        <f t="shared" si="115"/>
        <v>7716.1</v>
      </c>
      <c r="AK154">
        <f t="shared" si="116"/>
        <v>2896.77</v>
      </c>
      <c r="AL154">
        <f t="shared" si="117"/>
        <v>808.06</v>
      </c>
      <c r="AM154">
        <f t="shared" si="118"/>
        <v>808.06</v>
      </c>
      <c r="AN154">
        <f t="shared" si="119"/>
        <v>306.2</v>
      </c>
      <c r="AO154">
        <f t="shared" si="120"/>
        <v>306.2</v>
      </c>
      <c r="AP154">
        <f t="shared" si="121"/>
        <v>307.44</v>
      </c>
      <c r="AQ154">
        <f t="shared" si="122"/>
        <v>306.2</v>
      </c>
      <c r="AR154">
        <f t="shared" si="123"/>
        <v>306.2</v>
      </c>
      <c r="AS154">
        <f t="shared" si="124"/>
        <v>306.2</v>
      </c>
      <c r="AT154">
        <f t="shared" si="125"/>
        <v>0</v>
      </c>
      <c r="AU154">
        <f t="shared" si="126"/>
        <v>0</v>
      </c>
      <c r="AV154">
        <f t="shared" si="127"/>
        <v>980.64</v>
      </c>
      <c r="AW154">
        <f t="shared" si="128"/>
        <v>980.64</v>
      </c>
    </row>
    <row r="155" spans="2:49" x14ac:dyDescent="0.2">
      <c r="B155">
        <v>151</v>
      </c>
      <c r="C155">
        <f t="shared" si="86"/>
        <v>26</v>
      </c>
      <c r="D155">
        <f t="shared" si="87"/>
        <v>9705.1200000000008</v>
      </c>
      <c r="E155">
        <f t="shared" si="88"/>
        <v>2593.41</v>
      </c>
      <c r="F155">
        <f t="shared" si="89"/>
        <v>1137.6399999999999</v>
      </c>
      <c r="G155">
        <f t="shared" si="90"/>
        <v>1137.6399999999999</v>
      </c>
      <c r="H155">
        <f t="shared" si="91"/>
        <v>308.2</v>
      </c>
      <c r="I155">
        <f t="shared" si="92"/>
        <v>308.2</v>
      </c>
      <c r="J155">
        <f t="shared" si="93"/>
        <v>309.44</v>
      </c>
      <c r="K155">
        <f t="shared" si="94"/>
        <v>308.2</v>
      </c>
      <c r="L155">
        <f t="shared" si="95"/>
        <v>308.2</v>
      </c>
      <c r="M155">
        <f t="shared" si="96"/>
        <v>308.2</v>
      </c>
      <c r="N155">
        <f t="shared" si="97"/>
        <v>0</v>
      </c>
      <c r="O155">
        <f t="shared" si="98"/>
        <v>0</v>
      </c>
      <c r="P155">
        <f t="shared" si="99"/>
        <v>986.64</v>
      </c>
      <c r="Q155">
        <f t="shared" si="100"/>
        <v>986.64</v>
      </c>
      <c r="T155">
        <f t="shared" si="101"/>
        <v>8734.61</v>
      </c>
      <c r="U155">
        <f t="shared" si="102"/>
        <v>2752.47</v>
      </c>
      <c r="V155">
        <f t="shared" si="103"/>
        <v>970.51</v>
      </c>
      <c r="W155">
        <f t="shared" si="104"/>
        <v>970.51</v>
      </c>
      <c r="X155">
        <f t="shared" si="105"/>
        <v>302</v>
      </c>
      <c r="Y155">
        <f t="shared" si="106"/>
        <v>302</v>
      </c>
      <c r="Z155">
        <f t="shared" si="107"/>
        <v>315.64</v>
      </c>
      <c r="AA155">
        <f t="shared" si="108"/>
        <v>314.39999999999998</v>
      </c>
      <c r="AB155">
        <f t="shared" si="109"/>
        <v>308.2</v>
      </c>
      <c r="AC155">
        <f t="shared" si="110"/>
        <v>308.2</v>
      </c>
      <c r="AD155">
        <f t="shared" si="111"/>
        <v>0</v>
      </c>
      <c r="AE155">
        <f t="shared" si="112"/>
        <v>0</v>
      </c>
      <c r="AF155">
        <f t="shared" si="113"/>
        <v>986.64</v>
      </c>
      <c r="AG155">
        <f t="shared" si="114"/>
        <v>986.64</v>
      </c>
      <c r="AJ155">
        <f t="shared" si="115"/>
        <v>7764.1</v>
      </c>
      <c r="AK155">
        <f t="shared" si="116"/>
        <v>2914.77</v>
      </c>
      <c r="AL155">
        <f t="shared" si="117"/>
        <v>813.06</v>
      </c>
      <c r="AM155">
        <f t="shared" si="118"/>
        <v>813.06</v>
      </c>
      <c r="AN155">
        <f t="shared" si="119"/>
        <v>308.2</v>
      </c>
      <c r="AO155">
        <f t="shared" si="120"/>
        <v>308.2</v>
      </c>
      <c r="AP155">
        <f t="shared" si="121"/>
        <v>309.44</v>
      </c>
      <c r="AQ155">
        <f t="shared" si="122"/>
        <v>308.2</v>
      </c>
      <c r="AR155">
        <f t="shared" si="123"/>
        <v>308.2</v>
      </c>
      <c r="AS155">
        <f t="shared" si="124"/>
        <v>308.2</v>
      </c>
      <c r="AT155">
        <f t="shared" si="125"/>
        <v>0</v>
      </c>
      <c r="AU155">
        <f t="shared" si="126"/>
        <v>0</v>
      </c>
      <c r="AV155">
        <f t="shared" si="127"/>
        <v>986.64</v>
      </c>
      <c r="AW155">
        <f t="shared" si="128"/>
        <v>986.64</v>
      </c>
    </row>
    <row r="156" spans="2:49" x14ac:dyDescent="0.2">
      <c r="B156">
        <v>152</v>
      </c>
      <c r="C156">
        <f t="shared" si="86"/>
        <v>26</v>
      </c>
      <c r="D156">
        <f t="shared" si="87"/>
        <v>9765.1200000000008</v>
      </c>
      <c r="E156">
        <f t="shared" si="88"/>
        <v>2609.41</v>
      </c>
      <c r="F156">
        <f t="shared" si="89"/>
        <v>1144.6399999999999</v>
      </c>
      <c r="G156">
        <f t="shared" si="90"/>
        <v>1144.6399999999999</v>
      </c>
      <c r="H156">
        <f t="shared" si="91"/>
        <v>310.2</v>
      </c>
      <c r="I156">
        <f t="shared" si="92"/>
        <v>310.2</v>
      </c>
      <c r="J156">
        <f t="shared" si="93"/>
        <v>311.44</v>
      </c>
      <c r="K156">
        <f t="shared" si="94"/>
        <v>310.2</v>
      </c>
      <c r="L156">
        <f t="shared" si="95"/>
        <v>310.2</v>
      </c>
      <c r="M156">
        <f t="shared" si="96"/>
        <v>310.2</v>
      </c>
      <c r="N156">
        <f t="shared" si="97"/>
        <v>0</v>
      </c>
      <c r="O156">
        <f t="shared" si="98"/>
        <v>0</v>
      </c>
      <c r="P156">
        <f t="shared" si="99"/>
        <v>992.64</v>
      </c>
      <c r="Q156">
        <f t="shared" si="100"/>
        <v>992.64</v>
      </c>
      <c r="T156">
        <f t="shared" si="101"/>
        <v>8788.61</v>
      </c>
      <c r="U156">
        <f t="shared" si="102"/>
        <v>2769.47</v>
      </c>
      <c r="V156">
        <f t="shared" si="103"/>
        <v>976.51</v>
      </c>
      <c r="W156">
        <f t="shared" si="104"/>
        <v>976.51</v>
      </c>
      <c r="X156">
        <f t="shared" si="105"/>
        <v>304</v>
      </c>
      <c r="Y156">
        <f t="shared" si="106"/>
        <v>304</v>
      </c>
      <c r="Z156">
        <f t="shared" si="107"/>
        <v>317.64</v>
      </c>
      <c r="AA156">
        <f t="shared" si="108"/>
        <v>316.39999999999998</v>
      </c>
      <c r="AB156">
        <f t="shared" si="109"/>
        <v>310.2</v>
      </c>
      <c r="AC156">
        <f t="shared" si="110"/>
        <v>310.2</v>
      </c>
      <c r="AD156">
        <f t="shared" si="111"/>
        <v>0</v>
      </c>
      <c r="AE156">
        <f t="shared" si="112"/>
        <v>0</v>
      </c>
      <c r="AF156">
        <f t="shared" si="113"/>
        <v>992.64</v>
      </c>
      <c r="AG156">
        <f t="shared" si="114"/>
        <v>992.64</v>
      </c>
      <c r="AJ156">
        <f t="shared" si="115"/>
        <v>7812.1</v>
      </c>
      <c r="AK156">
        <f t="shared" si="116"/>
        <v>2932.77</v>
      </c>
      <c r="AL156">
        <f t="shared" si="117"/>
        <v>818.06</v>
      </c>
      <c r="AM156">
        <f t="shared" si="118"/>
        <v>818.06</v>
      </c>
      <c r="AN156">
        <f t="shared" si="119"/>
        <v>310.2</v>
      </c>
      <c r="AO156">
        <f t="shared" si="120"/>
        <v>310.2</v>
      </c>
      <c r="AP156">
        <f t="shared" si="121"/>
        <v>311.44</v>
      </c>
      <c r="AQ156">
        <f t="shared" si="122"/>
        <v>310.2</v>
      </c>
      <c r="AR156">
        <f t="shared" si="123"/>
        <v>310.2</v>
      </c>
      <c r="AS156">
        <f t="shared" si="124"/>
        <v>310.2</v>
      </c>
      <c r="AT156">
        <f t="shared" si="125"/>
        <v>0</v>
      </c>
      <c r="AU156">
        <f t="shared" si="126"/>
        <v>0</v>
      </c>
      <c r="AV156">
        <f t="shared" si="127"/>
        <v>992.64</v>
      </c>
      <c r="AW156">
        <f t="shared" si="128"/>
        <v>992.64</v>
      </c>
    </row>
    <row r="157" spans="2:49" x14ac:dyDescent="0.2">
      <c r="B157">
        <v>153</v>
      </c>
      <c r="C157">
        <f t="shared" si="86"/>
        <v>26</v>
      </c>
      <c r="D157">
        <f t="shared" si="87"/>
        <v>9825.1200000000008</v>
      </c>
      <c r="E157">
        <f t="shared" si="88"/>
        <v>2625.41</v>
      </c>
      <c r="F157">
        <f t="shared" si="89"/>
        <v>1151.6399999999999</v>
      </c>
      <c r="G157">
        <f t="shared" si="90"/>
        <v>1151.6399999999999</v>
      </c>
      <c r="H157">
        <f t="shared" si="91"/>
        <v>312.2</v>
      </c>
      <c r="I157">
        <f t="shared" si="92"/>
        <v>312.2</v>
      </c>
      <c r="J157">
        <f t="shared" si="93"/>
        <v>313.44</v>
      </c>
      <c r="K157">
        <f t="shared" si="94"/>
        <v>312.2</v>
      </c>
      <c r="L157">
        <f t="shared" si="95"/>
        <v>312.2</v>
      </c>
      <c r="M157">
        <f t="shared" si="96"/>
        <v>312.2</v>
      </c>
      <c r="N157">
        <f t="shared" si="97"/>
        <v>0</v>
      </c>
      <c r="O157">
        <f t="shared" si="98"/>
        <v>0</v>
      </c>
      <c r="P157">
        <f t="shared" si="99"/>
        <v>998.64</v>
      </c>
      <c r="Q157">
        <f t="shared" si="100"/>
        <v>998.64</v>
      </c>
      <c r="T157">
        <f t="shared" si="101"/>
        <v>8842.61</v>
      </c>
      <c r="U157">
        <f t="shared" si="102"/>
        <v>2786.47</v>
      </c>
      <c r="V157">
        <f t="shared" si="103"/>
        <v>982.51</v>
      </c>
      <c r="W157">
        <f t="shared" si="104"/>
        <v>982.51</v>
      </c>
      <c r="X157">
        <f t="shared" si="105"/>
        <v>306</v>
      </c>
      <c r="Y157">
        <f t="shared" si="106"/>
        <v>306</v>
      </c>
      <c r="Z157">
        <f t="shared" si="107"/>
        <v>319.64</v>
      </c>
      <c r="AA157">
        <f t="shared" si="108"/>
        <v>318.39999999999998</v>
      </c>
      <c r="AB157">
        <f t="shared" si="109"/>
        <v>312.2</v>
      </c>
      <c r="AC157">
        <f t="shared" si="110"/>
        <v>312.2</v>
      </c>
      <c r="AD157">
        <f t="shared" si="111"/>
        <v>0</v>
      </c>
      <c r="AE157">
        <f t="shared" si="112"/>
        <v>0</v>
      </c>
      <c r="AF157">
        <f t="shared" si="113"/>
        <v>998.64</v>
      </c>
      <c r="AG157">
        <f t="shared" si="114"/>
        <v>998.64</v>
      </c>
      <c r="AJ157">
        <f t="shared" si="115"/>
        <v>7860.1</v>
      </c>
      <c r="AK157">
        <f t="shared" si="116"/>
        <v>2950.77</v>
      </c>
      <c r="AL157">
        <f t="shared" si="117"/>
        <v>823.06</v>
      </c>
      <c r="AM157">
        <f t="shared" si="118"/>
        <v>823.06</v>
      </c>
      <c r="AN157">
        <f t="shared" si="119"/>
        <v>312.2</v>
      </c>
      <c r="AO157">
        <f t="shared" si="120"/>
        <v>312.2</v>
      </c>
      <c r="AP157">
        <f t="shared" si="121"/>
        <v>313.44</v>
      </c>
      <c r="AQ157">
        <f t="shared" si="122"/>
        <v>312.2</v>
      </c>
      <c r="AR157">
        <f t="shared" si="123"/>
        <v>312.2</v>
      </c>
      <c r="AS157">
        <f t="shared" si="124"/>
        <v>312.2</v>
      </c>
      <c r="AT157">
        <f t="shared" si="125"/>
        <v>0</v>
      </c>
      <c r="AU157">
        <f t="shared" si="126"/>
        <v>0</v>
      </c>
      <c r="AV157">
        <f t="shared" si="127"/>
        <v>998.64</v>
      </c>
      <c r="AW157">
        <f t="shared" si="128"/>
        <v>998.64</v>
      </c>
    </row>
    <row r="158" spans="2:49" x14ac:dyDescent="0.2">
      <c r="B158">
        <v>154</v>
      </c>
      <c r="C158">
        <f t="shared" si="86"/>
        <v>26</v>
      </c>
      <c r="D158">
        <f t="shared" si="87"/>
        <v>9885.1200000000008</v>
      </c>
      <c r="E158">
        <f t="shared" si="88"/>
        <v>2641.41</v>
      </c>
      <c r="F158">
        <f t="shared" si="89"/>
        <v>1158.6399999999999</v>
      </c>
      <c r="G158">
        <f t="shared" si="90"/>
        <v>1158.6399999999999</v>
      </c>
      <c r="H158">
        <f t="shared" si="91"/>
        <v>314.2</v>
      </c>
      <c r="I158">
        <f t="shared" si="92"/>
        <v>314.2</v>
      </c>
      <c r="J158">
        <f t="shared" si="93"/>
        <v>315.44</v>
      </c>
      <c r="K158">
        <f t="shared" si="94"/>
        <v>314.2</v>
      </c>
      <c r="L158">
        <f t="shared" si="95"/>
        <v>314.2</v>
      </c>
      <c r="M158">
        <f t="shared" si="96"/>
        <v>314.2</v>
      </c>
      <c r="N158">
        <f t="shared" si="97"/>
        <v>0</v>
      </c>
      <c r="O158">
        <f t="shared" si="98"/>
        <v>0</v>
      </c>
      <c r="P158">
        <f t="shared" si="99"/>
        <v>1004.64</v>
      </c>
      <c r="Q158">
        <f t="shared" si="100"/>
        <v>1004.64</v>
      </c>
      <c r="T158">
        <f t="shared" si="101"/>
        <v>8896.61</v>
      </c>
      <c r="U158">
        <f t="shared" si="102"/>
        <v>2803.47</v>
      </c>
      <c r="V158">
        <f t="shared" si="103"/>
        <v>988.51</v>
      </c>
      <c r="W158">
        <f t="shared" si="104"/>
        <v>988.51</v>
      </c>
      <c r="X158">
        <f t="shared" si="105"/>
        <v>308</v>
      </c>
      <c r="Y158">
        <f t="shared" si="106"/>
        <v>308</v>
      </c>
      <c r="Z158">
        <f t="shared" si="107"/>
        <v>321.64</v>
      </c>
      <c r="AA158">
        <f t="shared" si="108"/>
        <v>320.39999999999998</v>
      </c>
      <c r="AB158">
        <f t="shared" si="109"/>
        <v>314.2</v>
      </c>
      <c r="AC158">
        <f t="shared" si="110"/>
        <v>314.2</v>
      </c>
      <c r="AD158">
        <f t="shared" si="111"/>
        <v>0</v>
      </c>
      <c r="AE158">
        <f t="shared" si="112"/>
        <v>0</v>
      </c>
      <c r="AF158">
        <f t="shared" si="113"/>
        <v>1004.64</v>
      </c>
      <c r="AG158">
        <f t="shared" si="114"/>
        <v>1004.64</v>
      </c>
      <c r="AJ158">
        <f t="shared" si="115"/>
        <v>7908.1</v>
      </c>
      <c r="AK158">
        <f t="shared" si="116"/>
        <v>2968.77</v>
      </c>
      <c r="AL158">
        <f t="shared" si="117"/>
        <v>828.06</v>
      </c>
      <c r="AM158">
        <f t="shared" si="118"/>
        <v>828.06</v>
      </c>
      <c r="AN158">
        <f t="shared" si="119"/>
        <v>314.2</v>
      </c>
      <c r="AO158">
        <f t="shared" si="120"/>
        <v>314.2</v>
      </c>
      <c r="AP158">
        <f t="shared" si="121"/>
        <v>315.44</v>
      </c>
      <c r="AQ158">
        <f t="shared" si="122"/>
        <v>314.2</v>
      </c>
      <c r="AR158">
        <f t="shared" si="123"/>
        <v>314.2</v>
      </c>
      <c r="AS158">
        <f t="shared" si="124"/>
        <v>314.2</v>
      </c>
      <c r="AT158">
        <f t="shared" si="125"/>
        <v>0</v>
      </c>
      <c r="AU158">
        <f t="shared" si="126"/>
        <v>0</v>
      </c>
      <c r="AV158">
        <f t="shared" si="127"/>
        <v>1004.64</v>
      </c>
      <c r="AW158">
        <f t="shared" si="128"/>
        <v>1004.64</v>
      </c>
    </row>
    <row r="159" spans="2:49" x14ac:dyDescent="0.2">
      <c r="B159">
        <v>155</v>
      </c>
      <c r="C159">
        <f t="shared" si="86"/>
        <v>26</v>
      </c>
      <c r="D159">
        <f t="shared" si="87"/>
        <v>9945.1200000000008</v>
      </c>
      <c r="E159">
        <f t="shared" si="88"/>
        <v>2657.41</v>
      </c>
      <c r="F159">
        <f t="shared" si="89"/>
        <v>1165.6399999999999</v>
      </c>
      <c r="G159">
        <f t="shared" si="90"/>
        <v>1165.6399999999999</v>
      </c>
      <c r="H159">
        <f t="shared" si="91"/>
        <v>316.2</v>
      </c>
      <c r="I159">
        <f t="shared" si="92"/>
        <v>316.2</v>
      </c>
      <c r="J159">
        <f t="shared" si="93"/>
        <v>317.44</v>
      </c>
      <c r="K159">
        <f t="shared" si="94"/>
        <v>316.2</v>
      </c>
      <c r="L159">
        <f t="shared" si="95"/>
        <v>316.2</v>
      </c>
      <c r="M159">
        <f t="shared" si="96"/>
        <v>316.2</v>
      </c>
      <c r="N159">
        <f t="shared" si="97"/>
        <v>0</v>
      </c>
      <c r="O159">
        <f t="shared" si="98"/>
        <v>0</v>
      </c>
      <c r="P159">
        <f t="shared" si="99"/>
        <v>1010.64</v>
      </c>
      <c r="Q159">
        <f t="shared" si="100"/>
        <v>1010.64</v>
      </c>
      <c r="T159">
        <f t="shared" si="101"/>
        <v>8950.61</v>
      </c>
      <c r="U159">
        <f t="shared" si="102"/>
        <v>2820.47</v>
      </c>
      <c r="V159">
        <f t="shared" si="103"/>
        <v>994.51</v>
      </c>
      <c r="W159">
        <f t="shared" si="104"/>
        <v>994.51</v>
      </c>
      <c r="X159">
        <f t="shared" si="105"/>
        <v>310</v>
      </c>
      <c r="Y159">
        <f t="shared" si="106"/>
        <v>310</v>
      </c>
      <c r="Z159">
        <f t="shared" si="107"/>
        <v>323.64</v>
      </c>
      <c r="AA159">
        <f t="shared" si="108"/>
        <v>322.39999999999998</v>
      </c>
      <c r="AB159">
        <f t="shared" si="109"/>
        <v>316.2</v>
      </c>
      <c r="AC159">
        <f t="shared" si="110"/>
        <v>316.2</v>
      </c>
      <c r="AD159">
        <f t="shared" si="111"/>
        <v>0</v>
      </c>
      <c r="AE159">
        <f t="shared" si="112"/>
        <v>0</v>
      </c>
      <c r="AF159">
        <f t="shared" si="113"/>
        <v>1010.64</v>
      </c>
      <c r="AG159">
        <f t="shared" si="114"/>
        <v>1010.64</v>
      </c>
      <c r="AJ159">
        <f t="shared" si="115"/>
        <v>7956.1</v>
      </c>
      <c r="AK159">
        <f t="shared" si="116"/>
        <v>2986.77</v>
      </c>
      <c r="AL159">
        <f t="shared" si="117"/>
        <v>833.06</v>
      </c>
      <c r="AM159">
        <f t="shared" si="118"/>
        <v>833.06</v>
      </c>
      <c r="AN159">
        <f t="shared" si="119"/>
        <v>316.2</v>
      </c>
      <c r="AO159">
        <f t="shared" si="120"/>
        <v>316.2</v>
      </c>
      <c r="AP159">
        <f t="shared" si="121"/>
        <v>317.44</v>
      </c>
      <c r="AQ159">
        <f t="shared" si="122"/>
        <v>316.2</v>
      </c>
      <c r="AR159">
        <f t="shared" si="123"/>
        <v>316.2</v>
      </c>
      <c r="AS159">
        <f t="shared" si="124"/>
        <v>316.2</v>
      </c>
      <c r="AT159">
        <f t="shared" si="125"/>
        <v>0</v>
      </c>
      <c r="AU159">
        <f t="shared" si="126"/>
        <v>0</v>
      </c>
      <c r="AV159">
        <f t="shared" si="127"/>
        <v>1010.64</v>
      </c>
      <c r="AW159">
        <f t="shared" si="128"/>
        <v>1010.64</v>
      </c>
    </row>
    <row r="160" spans="2:49" x14ac:dyDescent="0.2">
      <c r="B160">
        <v>156</v>
      </c>
      <c r="C160">
        <f t="shared" si="86"/>
        <v>26</v>
      </c>
      <c r="D160">
        <f t="shared" si="87"/>
        <v>10005.120000000001</v>
      </c>
      <c r="E160">
        <f t="shared" si="88"/>
        <v>2673.41</v>
      </c>
      <c r="F160">
        <f t="shared" si="89"/>
        <v>1172.6399999999999</v>
      </c>
      <c r="G160">
        <f t="shared" si="90"/>
        <v>1172.6399999999999</v>
      </c>
      <c r="H160">
        <f t="shared" si="91"/>
        <v>318.2</v>
      </c>
      <c r="I160">
        <f t="shared" si="92"/>
        <v>318.2</v>
      </c>
      <c r="J160">
        <f t="shared" si="93"/>
        <v>319.44</v>
      </c>
      <c r="K160">
        <f t="shared" si="94"/>
        <v>318.2</v>
      </c>
      <c r="L160">
        <f t="shared" si="95"/>
        <v>318.2</v>
      </c>
      <c r="M160">
        <f t="shared" si="96"/>
        <v>318.2</v>
      </c>
      <c r="N160">
        <f t="shared" si="97"/>
        <v>0</v>
      </c>
      <c r="O160">
        <f t="shared" si="98"/>
        <v>0</v>
      </c>
      <c r="P160">
        <f t="shared" si="99"/>
        <v>1016.64</v>
      </c>
      <c r="Q160">
        <f t="shared" si="100"/>
        <v>1016.64</v>
      </c>
      <c r="T160">
        <f t="shared" si="101"/>
        <v>9004.61</v>
      </c>
      <c r="U160">
        <f t="shared" si="102"/>
        <v>2837.47</v>
      </c>
      <c r="V160">
        <f t="shared" si="103"/>
        <v>1000.51</v>
      </c>
      <c r="W160">
        <f t="shared" si="104"/>
        <v>1000.51</v>
      </c>
      <c r="X160">
        <f t="shared" si="105"/>
        <v>312</v>
      </c>
      <c r="Y160">
        <f t="shared" si="106"/>
        <v>312</v>
      </c>
      <c r="Z160">
        <f t="shared" si="107"/>
        <v>325.64</v>
      </c>
      <c r="AA160">
        <f t="shared" si="108"/>
        <v>324.39999999999998</v>
      </c>
      <c r="AB160">
        <f t="shared" si="109"/>
        <v>318.2</v>
      </c>
      <c r="AC160">
        <f t="shared" si="110"/>
        <v>318.2</v>
      </c>
      <c r="AD160">
        <f t="shared" si="111"/>
        <v>0</v>
      </c>
      <c r="AE160">
        <f t="shared" si="112"/>
        <v>0</v>
      </c>
      <c r="AF160">
        <f t="shared" si="113"/>
        <v>1016.64</v>
      </c>
      <c r="AG160">
        <f t="shared" si="114"/>
        <v>1016.64</v>
      </c>
      <c r="AJ160">
        <f t="shared" si="115"/>
        <v>8004.1</v>
      </c>
      <c r="AK160">
        <f t="shared" si="116"/>
        <v>3004.77</v>
      </c>
      <c r="AL160">
        <f t="shared" si="117"/>
        <v>838.06</v>
      </c>
      <c r="AM160">
        <f t="shared" si="118"/>
        <v>838.06</v>
      </c>
      <c r="AN160">
        <f t="shared" si="119"/>
        <v>318.2</v>
      </c>
      <c r="AO160">
        <f t="shared" si="120"/>
        <v>318.2</v>
      </c>
      <c r="AP160">
        <f t="shared" si="121"/>
        <v>319.44</v>
      </c>
      <c r="AQ160">
        <f t="shared" si="122"/>
        <v>318.2</v>
      </c>
      <c r="AR160">
        <f t="shared" si="123"/>
        <v>318.2</v>
      </c>
      <c r="AS160">
        <f t="shared" si="124"/>
        <v>318.2</v>
      </c>
      <c r="AT160">
        <f t="shared" si="125"/>
        <v>0</v>
      </c>
      <c r="AU160">
        <f t="shared" si="126"/>
        <v>0</v>
      </c>
      <c r="AV160">
        <f t="shared" si="127"/>
        <v>1016.64</v>
      </c>
      <c r="AW160">
        <f t="shared" si="128"/>
        <v>1016.64</v>
      </c>
    </row>
    <row r="161" spans="2:49" x14ac:dyDescent="0.2">
      <c r="B161">
        <v>157</v>
      </c>
      <c r="C161">
        <f t="shared" si="86"/>
        <v>26</v>
      </c>
      <c r="D161">
        <f t="shared" si="87"/>
        <v>10065.120000000001</v>
      </c>
      <c r="E161">
        <f t="shared" si="88"/>
        <v>2689.41</v>
      </c>
      <c r="F161">
        <f t="shared" si="89"/>
        <v>1179.6399999999999</v>
      </c>
      <c r="G161">
        <f t="shared" si="90"/>
        <v>1179.6399999999999</v>
      </c>
      <c r="H161">
        <f t="shared" si="91"/>
        <v>320.2</v>
      </c>
      <c r="I161">
        <f t="shared" si="92"/>
        <v>320.2</v>
      </c>
      <c r="J161">
        <f t="shared" si="93"/>
        <v>321.44</v>
      </c>
      <c r="K161">
        <f t="shared" si="94"/>
        <v>320.2</v>
      </c>
      <c r="L161">
        <f t="shared" si="95"/>
        <v>320.2</v>
      </c>
      <c r="M161">
        <f t="shared" si="96"/>
        <v>320.2</v>
      </c>
      <c r="N161">
        <f t="shared" si="97"/>
        <v>0</v>
      </c>
      <c r="O161">
        <f t="shared" si="98"/>
        <v>0</v>
      </c>
      <c r="P161">
        <f t="shared" si="99"/>
        <v>1022.64</v>
      </c>
      <c r="Q161">
        <f t="shared" si="100"/>
        <v>1022.64</v>
      </c>
      <c r="T161">
        <f t="shared" si="101"/>
        <v>9058.61</v>
      </c>
      <c r="U161">
        <f t="shared" si="102"/>
        <v>2854.47</v>
      </c>
      <c r="V161">
        <f t="shared" si="103"/>
        <v>1006.51</v>
      </c>
      <c r="W161">
        <f t="shared" si="104"/>
        <v>1006.51</v>
      </c>
      <c r="X161">
        <f t="shared" si="105"/>
        <v>314</v>
      </c>
      <c r="Y161">
        <f t="shared" si="106"/>
        <v>314</v>
      </c>
      <c r="Z161">
        <f t="shared" si="107"/>
        <v>327.64</v>
      </c>
      <c r="AA161">
        <f t="shared" si="108"/>
        <v>326.39999999999998</v>
      </c>
      <c r="AB161">
        <f t="shared" si="109"/>
        <v>320.2</v>
      </c>
      <c r="AC161">
        <f t="shared" si="110"/>
        <v>320.2</v>
      </c>
      <c r="AD161">
        <f t="shared" si="111"/>
        <v>0</v>
      </c>
      <c r="AE161">
        <f t="shared" si="112"/>
        <v>0</v>
      </c>
      <c r="AF161">
        <f t="shared" si="113"/>
        <v>1022.64</v>
      </c>
      <c r="AG161">
        <f t="shared" si="114"/>
        <v>1022.64</v>
      </c>
      <c r="AJ161">
        <f t="shared" si="115"/>
        <v>8052.1</v>
      </c>
      <c r="AK161">
        <f t="shared" si="116"/>
        <v>3022.77</v>
      </c>
      <c r="AL161">
        <f t="shared" si="117"/>
        <v>843.06</v>
      </c>
      <c r="AM161">
        <f t="shared" si="118"/>
        <v>843.06</v>
      </c>
      <c r="AN161">
        <f t="shared" si="119"/>
        <v>320.2</v>
      </c>
      <c r="AO161">
        <f t="shared" si="120"/>
        <v>320.2</v>
      </c>
      <c r="AP161">
        <f t="shared" si="121"/>
        <v>321.44</v>
      </c>
      <c r="AQ161">
        <f t="shared" si="122"/>
        <v>320.2</v>
      </c>
      <c r="AR161">
        <f t="shared" si="123"/>
        <v>320.2</v>
      </c>
      <c r="AS161">
        <f t="shared" si="124"/>
        <v>320.2</v>
      </c>
      <c r="AT161">
        <f t="shared" si="125"/>
        <v>0</v>
      </c>
      <c r="AU161">
        <f t="shared" si="126"/>
        <v>0</v>
      </c>
      <c r="AV161">
        <f t="shared" si="127"/>
        <v>1022.64</v>
      </c>
      <c r="AW161">
        <f t="shared" si="128"/>
        <v>1022.64</v>
      </c>
    </row>
    <row r="162" spans="2:49" x14ac:dyDescent="0.2">
      <c r="B162">
        <v>158</v>
      </c>
      <c r="C162">
        <f t="shared" si="86"/>
        <v>26</v>
      </c>
      <c r="D162">
        <f t="shared" si="87"/>
        <v>10125.120000000001</v>
      </c>
      <c r="E162">
        <f t="shared" si="88"/>
        <v>2705.41</v>
      </c>
      <c r="F162">
        <f t="shared" si="89"/>
        <v>1186.6399999999999</v>
      </c>
      <c r="G162">
        <f t="shared" si="90"/>
        <v>1186.6399999999999</v>
      </c>
      <c r="H162">
        <f t="shared" si="91"/>
        <v>322.2</v>
      </c>
      <c r="I162">
        <f t="shared" si="92"/>
        <v>322.2</v>
      </c>
      <c r="J162">
        <f t="shared" si="93"/>
        <v>323.44</v>
      </c>
      <c r="K162">
        <f t="shared" si="94"/>
        <v>322.2</v>
      </c>
      <c r="L162">
        <f t="shared" si="95"/>
        <v>322.2</v>
      </c>
      <c r="M162">
        <f t="shared" si="96"/>
        <v>322.2</v>
      </c>
      <c r="N162">
        <f t="shared" si="97"/>
        <v>0</v>
      </c>
      <c r="O162">
        <f t="shared" si="98"/>
        <v>0</v>
      </c>
      <c r="P162">
        <f t="shared" si="99"/>
        <v>1028.6399999999999</v>
      </c>
      <c r="Q162">
        <f t="shared" si="100"/>
        <v>1028.6399999999999</v>
      </c>
      <c r="T162">
        <f t="shared" si="101"/>
        <v>9112.61</v>
      </c>
      <c r="U162">
        <f t="shared" si="102"/>
        <v>2871.47</v>
      </c>
      <c r="V162">
        <f t="shared" si="103"/>
        <v>1012.51</v>
      </c>
      <c r="W162">
        <f t="shared" si="104"/>
        <v>1012.51</v>
      </c>
      <c r="X162">
        <f t="shared" si="105"/>
        <v>316</v>
      </c>
      <c r="Y162">
        <f t="shared" si="106"/>
        <v>316</v>
      </c>
      <c r="Z162">
        <f t="shared" si="107"/>
        <v>329.64</v>
      </c>
      <c r="AA162">
        <f t="shared" si="108"/>
        <v>328.4</v>
      </c>
      <c r="AB162">
        <f t="shared" si="109"/>
        <v>322.2</v>
      </c>
      <c r="AC162">
        <f t="shared" si="110"/>
        <v>322.2</v>
      </c>
      <c r="AD162">
        <f t="shared" si="111"/>
        <v>0</v>
      </c>
      <c r="AE162">
        <f t="shared" si="112"/>
        <v>0</v>
      </c>
      <c r="AF162">
        <f t="shared" si="113"/>
        <v>1028.6399999999999</v>
      </c>
      <c r="AG162">
        <f t="shared" si="114"/>
        <v>1028.6399999999999</v>
      </c>
      <c r="AJ162">
        <f t="shared" si="115"/>
        <v>8100.1</v>
      </c>
      <c r="AK162">
        <f t="shared" si="116"/>
        <v>3040.77</v>
      </c>
      <c r="AL162">
        <f t="shared" si="117"/>
        <v>848.06</v>
      </c>
      <c r="AM162">
        <f t="shared" si="118"/>
        <v>848.06</v>
      </c>
      <c r="AN162">
        <f t="shared" si="119"/>
        <v>322.2</v>
      </c>
      <c r="AO162">
        <f t="shared" si="120"/>
        <v>322.2</v>
      </c>
      <c r="AP162">
        <f t="shared" si="121"/>
        <v>323.44</v>
      </c>
      <c r="AQ162">
        <f t="shared" si="122"/>
        <v>322.2</v>
      </c>
      <c r="AR162">
        <f t="shared" si="123"/>
        <v>322.2</v>
      </c>
      <c r="AS162">
        <f t="shared" si="124"/>
        <v>322.2</v>
      </c>
      <c r="AT162">
        <f t="shared" si="125"/>
        <v>0</v>
      </c>
      <c r="AU162">
        <f t="shared" si="126"/>
        <v>0</v>
      </c>
      <c r="AV162">
        <f t="shared" si="127"/>
        <v>1028.6399999999999</v>
      </c>
      <c r="AW162">
        <f t="shared" si="128"/>
        <v>1028.6399999999999</v>
      </c>
    </row>
    <row r="163" spans="2:49" x14ac:dyDescent="0.2">
      <c r="B163">
        <v>159</v>
      </c>
      <c r="C163">
        <f t="shared" si="86"/>
        <v>26</v>
      </c>
      <c r="D163">
        <f t="shared" si="87"/>
        <v>10185.120000000001</v>
      </c>
      <c r="E163">
        <f t="shared" si="88"/>
        <v>2721.41</v>
      </c>
      <c r="F163">
        <f t="shared" si="89"/>
        <v>1193.6399999999999</v>
      </c>
      <c r="G163">
        <f t="shared" si="90"/>
        <v>1193.6399999999999</v>
      </c>
      <c r="H163">
        <f t="shared" si="91"/>
        <v>324.2</v>
      </c>
      <c r="I163">
        <f t="shared" si="92"/>
        <v>324.2</v>
      </c>
      <c r="J163">
        <f t="shared" si="93"/>
        <v>325.44</v>
      </c>
      <c r="K163">
        <f t="shared" si="94"/>
        <v>324.2</v>
      </c>
      <c r="L163">
        <f t="shared" si="95"/>
        <v>324.2</v>
      </c>
      <c r="M163">
        <f t="shared" si="96"/>
        <v>324.2</v>
      </c>
      <c r="N163">
        <f t="shared" si="97"/>
        <v>0</v>
      </c>
      <c r="O163">
        <f t="shared" si="98"/>
        <v>0</v>
      </c>
      <c r="P163">
        <f t="shared" si="99"/>
        <v>1034.6399999999999</v>
      </c>
      <c r="Q163">
        <f t="shared" si="100"/>
        <v>1034.6399999999999</v>
      </c>
      <c r="T163">
        <f t="shared" si="101"/>
        <v>9166.61</v>
      </c>
      <c r="U163">
        <f t="shared" si="102"/>
        <v>2888.47</v>
      </c>
      <c r="V163">
        <f t="shared" si="103"/>
        <v>1018.51</v>
      </c>
      <c r="W163">
        <f t="shared" si="104"/>
        <v>1018.51</v>
      </c>
      <c r="X163">
        <f t="shared" si="105"/>
        <v>318</v>
      </c>
      <c r="Y163">
        <f t="shared" si="106"/>
        <v>318</v>
      </c>
      <c r="Z163">
        <f t="shared" si="107"/>
        <v>331.64</v>
      </c>
      <c r="AA163">
        <f t="shared" si="108"/>
        <v>330.4</v>
      </c>
      <c r="AB163">
        <f t="shared" si="109"/>
        <v>324.2</v>
      </c>
      <c r="AC163">
        <f t="shared" si="110"/>
        <v>324.2</v>
      </c>
      <c r="AD163">
        <f t="shared" si="111"/>
        <v>0</v>
      </c>
      <c r="AE163">
        <f t="shared" si="112"/>
        <v>0</v>
      </c>
      <c r="AF163">
        <f t="shared" si="113"/>
        <v>1034.6399999999999</v>
      </c>
      <c r="AG163">
        <f t="shared" si="114"/>
        <v>1034.6399999999999</v>
      </c>
      <c r="AJ163">
        <f t="shared" si="115"/>
        <v>8148.1</v>
      </c>
      <c r="AK163">
        <f t="shared" si="116"/>
        <v>3058.77</v>
      </c>
      <c r="AL163">
        <f t="shared" si="117"/>
        <v>853.06</v>
      </c>
      <c r="AM163">
        <f t="shared" si="118"/>
        <v>853.06</v>
      </c>
      <c r="AN163">
        <f t="shared" si="119"/>
        <v>324.2</v>
      </c>
      <c r="AO163">
        <f t="shared" si="120"/>
        <v>324.2</v>
      </c>
      <c r="AP163">
        <f t="shared" si="121"/>
        <v>325.44</v>
      </c>
      <c r="AQ163">
        <f t="shared" si="122"/>
        <v>324.2</v>
      </c>
      <c r="AR163">
        <f t="shared" si="123"/>
        <v>324.2</v>
      </c>
      <c r="AS163">
        <f t="shared" si="124"/>
        <v>324.2</v>
      </c>
      <c r="AT163">
        <f t="shared" si="125"/>
        <v>0</v>
      </c>
      <c r="AU163">
        <f t="shared" si="126"/>
        <v>0</v>
      </c>
      <c r="AV163">
        <f t="shared" si="127"/>
        <v>1034.6399999999999</v>
      </c>
      <c r="AW163">
        <f t="shared" si="128"/>
        <v>1034.6399999999999</v>
      </c>
    </row>
    <row r="164" spans="2:49" x14ac:dyDescent="0.2">
      <c r="B164">
        <v>160</v>
      </c>
      <c r="C164">
        <f t="shared" si="86"/>
        <v>27</v>
      </c>
      <c r="D164">
        <f t="shared" si="87"/>
        <v>10288.32</v>
      </c>
      <c r="E164">
        <f t="shared" si="88"/>
        <v>2749.29</v>
      </c>
      <c r="F164">
        <f t="shared" si="89"/>
        <v>1206.04</v>
      </c>
      <c r="G164">
        <f t="shared" si="90"/>
        <v>1206.04</v>
      </c>
      <c r="H164">
        <f t="shared" si="91"/>
        <v>326.60000000000002</v>
      </c>
      <c r="I164">
        <f t="shared" si="92"/>
        <v>326.60000000000002</v>
      </c>
      <c r="J164">
        <f t="shared" si="93"/>
        <v>327.92</v>
      </c>
      <c r="K164">
        <f t="shared" si="94"/>
        <v>326.60000000000002</v>
      </c>
      <c r="L164">
        <f t="shared" si="95"/>
        <v>326.60000000000002</v>
      </c>
      <c r="M164">
        <f t="shared" si="96"/>
        <v>326.60000000000002</v>
      </c>
      <c r="N164">
        <f t="shared" si="97"/>
        <v>0</v>
      </c>
      <c r="O164">
        <f t="shared" si="98"/>
        <v>0</v>
      </c>
      <c r="P164">
        <f t="shared" si="99"/>
        <v>1046.04</v>
      </c>
      <c r="Q164">
        <f t="shared" si="100"/>
        <v>1046.04</v>
      </c>
      <c r="T164">
        <f t="shared" si="101"/>
        <v>9259.49</v>
      </c>
      <c r="U164">
        <f t="shared" si="102"/>
        <v>2917.89</v>
      </c>
      <c r="V164">
        <f t="shared" si="103"/>
        <v>1028.83</v>
      </c>
      <c r="W164">
        <f t="shared" si="104"/>
        <v>1028.83</v>
      </c>
      <c r="X164">
        <f t="shared" si="105"/>
        <v>320</v>
      </c>
      <c r="Y164">
        <f t="shared" si="106"/>
        <v>320</v>
      </c>
      <c r="Z164">
        <f t="shared" si="107"/>
        <v>334.52</v>
      </c>
      <c r="AA164">
        <f t="shared" si="108"/>
        <v>333.2</v>
      </c>
      <c r="AB164">
        <f t="shared" si="109"/>
        <v>326.60000000000002</v>
      </c>
      <c r="AC164">
        <f t="shared" si="110"/>
        <v>326.60000000000002</v>
      </c>
      <c r="AD164">
        <f t="shared" si="111"/>
        <v>0</v>
      </c>
      <c r="AE164">
        <f t="shared" si="112"/>
        <v>0</v>
      </c>
      <c r="AF164">
        <f t="shared" si="113"/>
        <v>1046.04</v>
      </c>
      <c r="AG164">
        <f t="shared" si="114"/>
        <v>1046.04</v>
      </c>
      <c r="AJ164">
        <f t="shared" si="115"/>
        <v>8230.66</v>
      </c>
      <c r="AK164">
        <f t="shared" si="116"/>
        <v>3089.95</v>
      </c>
      <c r="AL164">
        <f t="shared" si="117"/>
        <v>861.95</v>
      </c>
      <c r="AM164">
        <f t="shared" si="118"/>
        <v>861.95</v>
      </c>
      <c r="AN164">
        <f t="shared" si="119"/>
        <v>326.60000000000002</v>
      </c>
      <c r="AO164">
        <f t="shared" si="120"/>
        <v>326.60000000000002</v>
      </c>
      <c r="AP164">
        <f t="shared" si="121"/>
        <v>327.92</v>
      </c>
      <c r="AQ164">
        <f t="shared" si="122"/>
        <v>326.60000000000002</v>
      </c>
      <c r="AR164">
        <f t="shared" si="123"/>
        <v>326.60000000000002</v>
      </c>
      <c r="AS164">
        <f t="shared" si="124"/>
        <v>326.60000000000002</v>
      </c>
      <c r="AT164">
        <f t="shared" si="125"/>
        <v>0</v>
      </c>
      <c r="AU164">
        <f t="shared" si="126"/>
        <v>0</v>
      </c>
      <c r="AV164">
        <f t="shared" si="127"/>
        <v>1046.04</v>
      </c>
      <c r="AW164">
        <f t="shared" si="128"/>
        <v>1046.04</v>
      </c>
    </row>
    <row r="165" spans="2:49" x14ac:dyDescent="0.2">
      <c r="B165">
        <v>161</v>
      </c>
      <c r="C165">
        <f t="shared" si="86"/>
        <v>27</v>
      </c>
      <c r="D165">
        <f t="shared" si="87"/>
        <v>10348.32</v>
      </c>
      <c r="E165">
        <f t="shared" si="88"/>
        <v>2765.29</v>
      </c>
      <c r="F165">
        <f t="shared" si="89"/>
        <v>1213.04</v>
      </c>
      <c r="G165">
        <f t="shared" si="90"/>
        <v>1213.04</v>
      </c>
      <c r="H165">
        <f t="shared" si="91"/>
        <v>328.6</v>
      </c>
      <c r="I165">
        <f t="shared" si="92"/>
        <v>328.6</v>
      </c>
      <c r="J165">
        <f t="shared" si="93"/>
        <v>329.92</v>
      </c>
      <c r="K165">
        <f t="shared" si="94"/>
        <v>328.6</v>
      </c>
      <c r="L165">
        <f t="shared" si="95"/>
        <v>328.6</v>
      </c>
      <c r="M165">
        <f t="shared" si="96"/>
        <v>328.6</v>
      </c>
      <c r="N165">
        <f t="shared" si="97"/>
        <v>0</v>
      </c>
      <c r="O165">
        <f t="shared" si="98"/>
        <v>0</v>
      </c>
      <c r="P165">
        <f t="shared" si="99"/>
        <v>1052.04</v>
      </c>
      <c r="Q165">
        <f t="shared" si="100"/>
        <v>1052.04</v>
      </c>
      <c r="T165">
        <f t="shared" si="101"/>
        <v>9313.49</v>
      </c>
      <c r="U165">
        <f t="shared" si="102"/>
        <v>2934.89</v>
      </c>
      <c r="V165">
        <f t="shared" si="103"/>
        <v>1034.83</v>
      </c>
      <c r="W165">
        <f t="shared" si="104"/>
        <v>1034.83</v>
      </c>
      <c r="X165">
        <f t="shared" si="105"/>
        <v>322</v>
      </c>
      <c r="Y165">
        <f t="shared" si="106"/>
        <v>322</v>
      </c>
      <c r="Z165">
        <f t="shared" si="107"/>
        <v>336.52</v>
      </c>
      <c r="AA165">
        <f t="shared" si="108"/>
        <v>335.2</v>
      </c>
      <c r="AB165">
        <f t="shared" si="109"/>
        <v>328.6</v>
      </c>
      <c r="AC165">
        <f t="shared" si="110"/>
        <v>328.6</v>
      </c>
      <c r="AD165">
        <f t="shared" si="111"/>
        <v>0</v>
      </c>
      <c r="AE165">
        <f t="shared" si="112"/>
        <v>0</v>
      </c>
      <c r="AF165">
        <f t="shared" si="113"/>
        <v>1052.04</v>
      </c>
      <c r="AG165">
        <f t="shared" si="114"/>
        <v>1052.04</v>
      </c>
      <c r="AJ165">
        <f t="shared" si="115"/>
        <v>8278.66</v>
      </c>
      <c r="AK165">
        <f t="shared" si="116"/>
        <v>3107.95</v>
      </c>
      <c r="AL165">
        <f t="shared" si="117"/>
        <v>866.95</v>
      </c>
      <c r="AM165">
        <f t="shared" si="118"/>
        <v>866.95</v>
      </c>
      <c r="AN165">
        <f t="shared" si="119"/>
        <v>328.6</v>
      </c>
      <c r="AO165">
        <f t="shared" si="120"/>
        <v>328.6</v>
      </c>
      <c r="AP165">
        <f t="shared" si="121"/>
        <v>329.92</v>
      </c>
      <c r="AQ165">
        <f t="shared" si="122"/>
        <v>328.6</v>
      </c>
      <c r="AR165">
        <f t="shared" si="123"/>
        <v>328.6</v>
      </c>
      <c r="AS165">
        <f t="shared" si="124"/>
        <v>328.6</v>
      </c>
      <c r="AT165">
        <f t="shared" si="125"/>
        <v>0</v>
      </c>
      <c r="AU165">
        <f t="shared" si="126"/>
        <v>0</v>
      </c>
      <c r="AV165">
        <f t="shared" si="127"/>
        <v>1052.04</v>
      </c>
      <c r="AW165">
        <f t="shared" si="128"/>
        <v>1052.04</v>
      </c>
    </row>
    <row r="166" spans="2:49" x14ac:dyDescent="0.2">
      <c r="B166">
        <v>162</v>
      </c>
      <c r="C166">
        <f t="shared" si="86"/>
        <v>27</v>
      </c>
      <c r="D166">
        <f t="shared" si="87"/>
        <v>10408.32</v>
      </c>
      <c r="E166">
        <f t="shared" si="88"/>
        <v>2781.29</v>
      </c>
      <c r="F166">
        <f t="shared" si="89"/>
        <v>1220.04</v>
      </c>
      <c r="G166">
        <f t="shared" si="90"/>
        <v>1220.04</v>
      </c>
      <c r="H166">
        <f t="shared" si="91"/>
        <v>330.6</v>
      </c>
      <c r="I166">
        <f t="shared" si="92"/>
        <v>330.6</v>
      </c>
      <c r="J166">
        <f t="shared" si="93"/>
        <v>331.92</v>
      </c>
      <c r="K166">
        <f t="shared" si="94"/>
        <v>330.6</v>
      </c>
      <c r="L166">
        <f t="shared" si="95"/>
        <v>330.6</v>
      </c>
      <c r="M166">
        <f t="shared" si="96"/>
        <v>330.6</v>
      </c>
      <c r="N166">
        <f t="shared" si="97"/>
        <v>0</v>
      </c>
      <c r="O166">
        <f t="shared" si="98"/>
        <v>0</v>
      </c>
      <c r="P166">
        <f t="shared" si="99"/>
        <v>1058.04</v>
      </c>
      <c r="Q166">
        <f t="shared" si="100"/>
        <v>1058.04</v>
      </c>
      <c r="T166">
        <f t="shared" si="101"/>
        <v>9367.49</v>
      </c>
      <c r="U166">
        <f t="shared" si="102"/>
        <v>2951.89</v>
      </c>
      <c r="V166">
        <f t="shared" si="103"/>
        <v>1040.83</v>
      </c>
      <c r="W166">
        <f t="shared" si="104"/>
        <v>1040.83</v>
      </c>
      <c r="X166">
        <f t="shared" si="105"/>
        <v>324</v>
      </c>
      <c r="Y166">
        <f t="shared" si="106"/>
        <v>324</v>
      </c>
      <c r="Z166">
        <f t="shared" si="107"/>
        <v>338.52</v>
      </c>
      <c r="AA166">
        <f t="shared" si="108"/>
        <v>337.2</v>
      </c>
      <c r="AB166">
        <f t="shared" si="109"/>
        <v>330.6</v>
      </c>
      <c r="AC166">
        <f t="shared" si="110"/>
        <v>330.6</v>
      </c>
      <c r="AD166">
        <f t="shared" si="111"/>
        <v>0</v>
      </c>
      <c r="AE166">
        <f t="shared" si="112"/>
        <v>0</v>
      </c>
      <c r="AF166">
        <f t="shared" si="113"/>
        <v>1058.04</v>
      </c>
      <c r="AG166">
        <f t="shared" si="114"/>
        <v>1058.04</v>
      </c>
      <c r="AJ166">
        <f t="shared" si="115"/>
        <v>8326.66</v>
      </c>
      <c r="AK166">
        <f t="shared" si="116"/>
        <v>3125.95</v>
      </c>
      <c r="AL166">
        <f t="shared" si="117"/>
        <v>871.95</v>
      </c>
      <c r="AM166">
        <f t="shared" si="118"/>
        <v>871.95</v>
      </c>
      <c r="AN166">
        <f t="shared" si="119"/>
        <v>330.6</v>
      </c>
      <c r="AO166">
        <f t="shared" si="120"/>
        <v>330.6</v>
      </c>
      <c r="AP166">
        <f t="shared" si="121"/>
        <v>331.92</v>
      </c>
      <c r="AQ166">
        <f t="shared" si="122"/>
        <v>330.6</v>
      </c>
      <c r="AR166">
        <f t="shared" si="123"/>
        <v>330.6</v>
      </c>
      <c r="AS166">
        <f t="shared" si="124"/>
        <v>330.6</v>
      </c>
      <c r="AT166">
        <f t="shared" si="125"/>
        <v>0</v>
      </c>
      <c r="AU166">
        <f t="shared" si="126"/>
        <v>0</v>
      </c>
      <c r="AV166">
        <f t="shared" si="127"/>
        <v>1058.04</v>
      </c>
      <c r="AW166">
        <f t="shared" si="128"/>
        <v>1058.04</v>
      </c>
    </row>
    <row r="167" spans="2:49" x14ac:dyDescent="0.2">
      <c r="B167">
        <v>163</v>
      </c>
      <c r="C167">
        <f t="shared" si="86"/>
        <v>27</v>
      </c>
      <c r="D167">
        <f t="shared" si="87"/>
        <v>10468.32</v>
      </c>
      <c r="E167">
        <f t="shared" si="88"/>
        <v>2797.29</v>
      </c>
      <c r="F167">
        <f t="shared" si="89"/>
        <v>1227.04</v>
      </c>
      <c r="G167">
        <f t="shared" si="90"/>
        <v>1227.04</v>
      </c>
      <c r="H167">
        <f t="shared" si="91"/>
        <v>332.6</v>
      </c>
      <c r="I167">
        <f t="shared" si="92"/>
        <v>332.6</v>
      </c>
      <c r="J167">
        <f t="shared" si="93"/>
        <v>333.92</v>
      </c>
      <c r="K167">
        <f t="shared" si="94"/>
        <v>332.6</v>
      </c>
      <c r="L167">
        <f t="shared" si="95"/>
        <v>332.6</v>
      </c>
      <c r="M167">
        <f t="shared" si="96"/>
        <v>332.6</v>
      </c>
      <c r="N167">
        <f t="shared" si="97"/>
        <v>0</v>
      </c>
      <c r="O167">
        <f t="shared" si="98"/>
        <v>0</v>
      </c>
      <c r="P167">
        <f t="shared" si="99"/>
        <v>1064.04</v>
      </c>
      <c r="Q167">
        <f t="shared" si="100"/>
        <v>1064.04</v>
      </c>
      <c r="T167">
        <f t="shared" si="101"/>
        <v>9421.49</v>
      </c>
      <c r="U167">
        <f t="shared" si="102"/>
        <v>2968.89</v>
      </c>
      <c r="V167">
        <f t="shared" si="103"/>
        <v>1046.83</v>
      </c>
      <c r="W167">
        <f t="shared" si="104"/>
        <v>1046.83</v>
      </c>
      <c r="X167">
        <f t="shared" si="105"/>
        <v>326</v>
      </c>
      <c r="Y167">
        <f t="shared" si="106"/>
        <v>326</v>
      </c>
      <c r="Z167">
        <f t="shared" si="107"/>
        <v>340.52</v>
      </c>
      <c r="AA167">
        <f t="shared" si="108"/>
        <v>339.2</v>
      </c>
      <c r="AB167">
        <f t="shared" si="109"/>
        <v>332.6</v>
      </c>
      <c r="AC167">
        <f t="shared" si="110"/>
        <v>332.6</v>
      </c>
      <c r="AD167">
        <f t="shared" si="111"/>
        <v>0</v>
      </c>
      <c r="AE167">
        <f t="shared" si="112"/>
        <v>0</v>
      </c>
      <c r="AF167">
        <f t="shared" si="113"/>
        <v>1064.04</v>
      </c>
      <c r="AG167">
        <f t="shared" si="114"/>
        <v>1064.04</v>
      </c>
      <c r="AJ167">
        <f t="shared" si="115"/>
        <v>8374.66</v>
      </c>
      <c r="AK167">
        <f t="shared" si="116"/>
        <v>3143.95</v>
      </c>
      <c r="AL167">
        <f t="shared" si="117"/>
        <v>876.95</v>
      </c>
      <c r="AM167">
        <f t="shared" si="118"/>
        <v>876.95</v>
      </c>
      <c r="AN167">
        <f t="shared" si="119"/>
        <v>332.6</v>
      </c>
      <c r="AO167">
        <f t="shared" si="120"/>
        <v>332.6</v>
      </c>
      <c r="AP167">
        <f t="shared" si="121"/>
        <v>333.92</v>
      </c>
      <c r="AQ167">
        <f t="shared" si="122"/>
        <v>332.6</v>
      </c>
      <c r="AR167">
        <f t="shared" si="123"/>
        <v>332.6</v>
      </c>
      <c r="AS167">
        <f t="shared" si="124"/>
        <v>332.6</v>
      </c>
      <c r="AT167">
        <f t="shared" si="125"/>
        <v>0</v>
      </c>
      <c r="AU167">
        <f t="shared" si="126"/>
        <v>0</v>
      </c>
      <c r="AV167">
        <f t="shared" si="127"/>
        <v>1064.04</v>
      </c>
      <c r="AW167">
        <f t="shared" si="128"/>
        <v>1064.04</v>
      </c>
    </row>
    <row r="168" spans="2:49" x14ac:dyDescent="0.2">
      <c r="B168">
        <v>164</v>
      </c>
      <c r="C168">
        <f t="shared" si="86"/>
        <v>27</v>
      </c>
      <c r="D168">
        <f t="shared" si="87"/>
        <v>10528.32</v>
      </c>
      <c r="E168">
        <f t="shared" si="88"/>
        <v>2813.29</v>
      </c>
      <c r="F168">
        <f t="shared" si="89"/>
        <v>1234.04</v>
      </c>
      <c r="G168">
        <f t="shared" si="90"/>
        <v>1234.04</v>
      </c>
      <c r="H168">
        <f t="shared" si="91"/>
        <v>334.6</v>
      </c>
      <c r="I168">
        <f t="shared" si="92"/>
        <v>334.6</v>
      </c>
      <c r="J168">
        <f t="shared" si="93"/>
        <v>335.92</v>
      </c>
      <c r="K168">
        <f t="shared" si="94"/>
        <v>334.6</v>
      </c>
      <c r="L168">
        <f t="shared" si="95"/>
        <v>334.6</v>
      </c>
      <c r="M168">
        <f t="shared" si="96"/>
        <v>334.6</v>
      </c>
      <c r="N168">
        <f t="shared" si="97"/>
        <v>0</v>
      </c>
      <c r="O168">
        <f t="shared" si="98"/>
        <v>0</v>
      </c>
      <c r="P168">
        <f t="shared" si="99"/>
        <v>1070.04</v>
      </c>
      <c r="Q168">
        <f t="shared" si="100"/>
        <v>1070.04</v>
      </c>
      <c r="T168">
        <f t="shared" si="101"/>
        <v>9475.49</v>
      </c>
      <c r="U168">
        <f t="shared" si="102"/>
        <v>2985.89</v>
      </c>
      <c r="V168">
        <f t="shared" si="103"/>
        <v>1052.83</v>
      </c>
      <c r="W168">
        <f t="shared" si="104"/>
        <v>1052.83</v>
      </c>
      <c r="X168">
        <f t="shared" si="105"/>
        <v>328</v>
      </c>
      <c r="Y168">
        <f t="shared" si="106"/>
        <v>328</v>
      </c>
      <c r="Z168">
        <f t="shared" si="107"/>
        <v>342.52</v>
      </c>
      <c r="AA168">
        <f t="shared" si="108"/>
        <v>341.2</v>
      </c>
      <c r="AB168">
        <f t="shared" si="109"/>
        <v>334.6</v>
      </c>
      <c r="AC168">
        <f t="shared" si="110"/>
        <v>334.6</v>
      </c>
      <c r="AD168">
        <f t="shared" si="111"/>
        <v>0</v>
      </c>
      <c r="AE168">
        <f t="shared" si="112"/>
        <v>0</v>
      </c>
      <c r="AF168">
        <f t="shared" si="113"/>
        <v>1070.04</v>
      </c>
      <c r="AG168">
        <f t="shared" si="114"/>
        <v>1070.04</v>
      </c>
      <c r="AJ168">
        <f t="shared" si="115"/>
        <v>8422.66</v>
      </c>
      <c r="AK168">
        <f t="shared" si="116"/>
        <v>3161.95</v>
      </c>
      <c r="AL168">
        <f t="shared" si="117"/>
        <v>881.95</v>
      </c>
      <c r="AM168">
        <f t="shared" si="118"/>
        <v>881.95</v>
      </c>
      <c r="AN168">
        <f t="shared" si="119"/>
        <v>334.6</v>
      </c>
      <c r="AO168">
        <f t="shared" si="120"/>
        <v>334.6</v>
      </c>
      <c r="AP168">
        <f t="shared" si="121"/>
        <v>335.92</v>
      </c>
      <c r="AQ168">
        <f t="shared" si="122"/>
        <v>334.6</v>
      </c>
      <c r="AR168">
        <f t="shared" si="123"/>
        <v>334.6</v>
      </c>
      <c r="AS168">
        <f t="shared" si="124"/>
        <v>334.6</v>
      </c>
      <c r="AT168">
        <f t="shared" si="125"/>
        <v>0</v>
      </c>
      <c r="AU168">
        <f t="shared" si="126"/>
        <v>0</v>
      </c>
      <c r="AV168">
        <f t="shared" si="127"/>
        <v>1070.04</v>
      </c>
      <c r="AW168">
        <f t="shared" si="128"/>
        <v>1070.04</v>
      </c>
    </row>
    <row r="169" spans="2:49" x14ac:dyDescent="0.2">
      <c r="B169">
        <v>165</v>
      </c>
      <c r="C169">
        <f t="shared" si="86"/>
        <v>27</v>
      </c>
      <c r="D169">
        <f t="shared" si="87"/>
        <v>10588.32</v>
      </c>
      <c r="E169">
        <f t="shared" si="88"/>
        <v>2829.29</v>
      </c>
      <c r="F169">
        <f t="shared" si="89"/>
        <v>1241.04</v>
      </c>
      <c r="G169">
        <f t="shared" si="90"/>
        <v>1241.04</v>
      </c>
      <c r="H169">
        <f t="shared" si="91"/>
        <v>336.6</v>
      </c>
      <c r="I169">
        <f t="shared" si="92"/>
        <v>336.6</v>
      </c>
      <c r="J169">
        <f t="shared" si="93"/>
        <v>337.92</v>
      </c>
      <c r="K169">
        <f t="shared" si="94"/>
        <v>336.6</v>
      </c>
      <c r="L169">
        <f t="shared" si="95"/>
        <v>336.6</v>
      </c>
      <c r="M169">
        <f t="shared" si="96"/>
        <v>336.6</v>
      </c>
      <c r="N169">
        <f t="shared" si="97"/>
        <v>0</v>
      </c>
      <c r="O169">
        <f t="shared" si="98"/>
        <v>0</v>
      </c>
      <c r="P169">
        <f t="shared" si="99"/>
        <v>1076.04</v>
      </c>
      <c r="Q169">
        <f t="shared" si="100"/>
        <v>1076.04</v>
      </c>
      <c r="T169">
        <f t="shared" si="101"/>
        <v>9529.49</v>
      </c>
      <c r="U169">
        <f t="shared" si="102"/>
        <v>3002.89</v>
      </c>
      <c r="V169">
        <f t="shared" si="103"/>
        <v>1058.83</v>
      </c>
      <c r="W169">
        <f t="shared" si="104"/>
        <v>1058.83</v>
      </c>
      <c r="X169">
        <f t="shared" si="105"/>
        <v>330</v>
      </c>
      <c r="Y169">
        <f t="shared" si="106"/>
        <v>330</v>
      </c>
      <c r="Z169">
        <f t="shared" si="107"/>
        <v>344.52</v>
      </c>
      <c r="AA169">
        <f t="shared" si="108"/>
        <v>343.2</v>
      </c>
      <c r="AB169">
        <f t="shared" si="109"/>
        <v>336.6</v>
      </c>
      <c r="AC169">
        <f t="shared" si="110"/>
        <v>336.6</v>
      </c>
      <c r="AD169">
        <f t="shared" si="111"/>
        <v>0</v>
      </c>
      <c r="AE169">
        <f t="shared" si="112"/>
        <v>0</v>
      </c>
      <c r="AF169">
        <f t="shared" si="113"/>
        <v>1076.04</v>
      </c>
      <c r="AG169">
        <f t="shared" si="114"/>
        <v>1076.04</v>
      </c>
      <c r="AJ169">
        <f t="shared" si="115"/>
        <v>8470.66</v>
      </c>
      <c r="AK169">
        <f t="shared" si="116"/>
        <v>3179.95</v>
      </c>
      <c r="AL169">
        <f t="shared" si="117"/>
        <v>886.95</v>
      </c>
      <c r="AM169">
        <f t="shared" si="118"/>
        <v>886.95</v>
      </c>
      <c r="AN169">
        <f t="shared" si="119"/>
        <v>336.6</v>
      </c>
      <c r="AO169">
        <f t="shared" si="120"/>
        <v>336.6</v>
      </c>
      <c r="AP169">
        <f t="shared" si="121"/>
        <v>337.92</v>
      </c>
      <c r="AQ169">
        <f t="shared" si="122"/>
        <v>336.6</v>
      </c>
      <c r="AR169">
        <f t="shared" si="123"/>
        <v>336.6</v>
      </c>
      <c r="AS169">
        <f t="shared" si="124"/>
        <v>336.6</v>
      </c>
      <c r="AT169">
        <f t="shared" si="125"/>
        <v>0</v>
      </c>
      <c r="AU169">
        <f t="shared" si="126"/>
        <v>0</v>
      </c>
      <c r="AV169">
        <f t="shared" si="127"/>
        <v>1076.04</v>
      </c>
      <c r="AW169">
        <f t="shared" si="128"/>
        <v>1076.04</v>
      </c>
    </row>
    <row r="170" spans="2:49" x14ac:dyDescent="0.2">
      <c r="B170">
        <v>166</v>
      </c>
      <c r="C170">
        <f t="shared" si="86"/>
        <v>27</v>
      </c>
      <c r="D170">
        <f t="shared" si="87"/>
        <v>10648.32</v>
      </c>
      <c r="E170">
        <f t="shared" si="88"/>
        <v>2845.29</v>
      </c>
      <c r="F170">
        <f t="shared" si="89"/>
        <v>1248.04</v>
      </c>
      <c r="G170">
        <f t="shared" si="90"/>
        <v>1248.04</v>
      </c>
      <c r="H170">
        <f t="shared" si="91"/>
        <v>338.6</v>
      </c>
      <c r="I170">
        <f t="shared" si="92"/>
        <v>338.6</v>
      </c>
      <c r="J170">
        <f t="shared" si="93"/>
        <v>339.92</v>
      </c>
      <c r="K170">
        <f t="shared" si="94"/>
        <v>338.6</v>
      </c>
      <c r="L170">
        <f t="shared" si="95"/>
        <v>338.6</v>
      </c>
      <c r="M170">
        <f t="shared" si="96"/>
        <v>338.6</v>
      </c>
      <c r="N170">
        <f t="shared" si="97"/>
        <v>0</v>
      </c>
      <c r="O170">
        <f t="shared" si="98"/>
        <v>0</v>
      </c>
      <c r="P170">
        <f t="shared" si="99"/>
        <v>1082.04</v>
      </c>
      <c r="Q170">
        <f t="shared" si="100"/>
        <v>1082.04</v>
      </c>
      <c r="T170">
        <f t="shared" si="101"/>
        <v>9583.49</v>
      </c>
      <c r="U170">
        <f t="shared" si="102"/>
        <v>3019.89</v>
      </c>
      <c r="V170">
        <f t="shared" si="103"/>
        <v>1064.83</v>
      </c>
      <c r="W170">
        <f t="shared" si="104"/>
        <v>1064.83</v>
      </c>
      <c r="X170">
        <f t="shared" si="105"/>
        <v>332</v>
      </c>
      <c r="Y170">
        <f t="shared" si="106"/>
        <v>332</v>
      </c>
      <c r="Z170">
        <f t="shared" si="107"/>
        <v>346.52</v>
      </c>
      <c r="AA170">
        <f t="shared" si="108"/>
        <v>345.2</v>
      </c>
      <c r="AB170">
        <f t="shared" si="109"/>
        <v>338.6</v>
      </c>
      <c r="AC170">
        <f t="shared" si="110"/>
        <v>338.6</v>
      </c>
      <c r="AD170">
        <f t="shared" si="111"/>
        <v>0</v>
      </c>
      <c r="AE170">
        <f t="shared" si="112"/>
        <v>0</v>
      </c>
      <c r="AF170">
        <f t="shared" si="113"/>
        <v>1082.04</v>
      </c>
      <c r="AG170">
        <f t="shared" si="114"/>
        <v>1082.04</v>
      </c>
      <c r="AJ170">
        <f t="shared" si="115"/>
        <v>8518.66</v>
      </c>
      <c r="AK170">
        <f t="shared" si="116"/>
        <v>3197.95</v>
      </c>
      <c r="AL170">
        <f t="shared" si="117"/>
        <v>891.95</v>
      </c>
      <c r="AM170">
        <f t="shared" si="118"/>
        <v>891.95</v>
      </c>
      <c r="AN170">
        <f t="shared" si="119"/>
        <v>338.6</v>
      </c>
      <c r="AO170">
        <f t="shared" si="120"/>
        <v>338.6</v>
      </c>
      <c r="AP170">
        <f t="shared" si="121"/>
        <v>339.92</v>
      </c>
      <c r="AQ170">
        <f t="shared" si="122"/>
        <v>338.6</v>
      </c>
      <c r="AR170">
        <f t="shared" si="123"/>
        <v>338.6</v>
      </c>
      <c r="AS170">
        <f t="shared" si="124"/>
        <v>338.6</v>
      </c>
      <c r="AT170">
        <f t="shared" si="125"/>
        <v>0</v>
      </c>
      <c r="AU170">
        <f t="shared" si="126"/>
        <v>0</v>
      </c>
      <c r="AV170">
        <f t="shared" si="127"/>
        <v>1082.04</v>
      </c>
      <c r="AW170">
        <f t="shared" si="128"/>
        <v>1082.04</v>
      </c>
    </row>
    <row r="171" spans="2:49" x14ac:dyDescent="0.2">
      <c r="B171">
        <v>167</v>
      </c>
      <c r="C171">
        <f t="shared" si="86"/>
        <v>27</v>
      </c>
      <c r="D171">
        <f t="shared" si="87"/>
        <v>10708.32</v>
      </c>
      <c r="E171">
        <f t="shared" si="88"/>
        <v>2861.29</v>
      </c>
      <c r="F171">
        <f t="shared" si="89"/>
        <v>1255.04</v>
      </c>
      <c r="G171">
        <f t="shared" si="90"/>
        <v>1255.04</v>
      </c>
      <c r="H171">
        <f t="shared" si="91"/>
        <v>340.6</v>
      </c>
      <c r="I171">
        <f t="shared" si="92"/>
        <v>340.6</v>
      </c>
      <c r="J171">
        <f t="shared" si="93"/>
        <v>341.92</v>
      </c>
      <c r="K171">
        <f t="shared" si="94"/>
        <v>340.6</v>
      </c>
      <c r="L171">
        <f t="shared" si="95"/>
        <v>340.6</v>
      </c>
      <c r="M171">
        <f t="shared" si="96"/>
        <v>340.6</v>
      </c>
      <c r="N171">
        <f t="shared" si="97"/>
        <v>0</v>
      </c>
      <c r="O171">
        <f t="shared" si="98"/>
        <v>0</v>
      </c>
      <c r="P171">
        <f t="shared" si="99"/>
        <v>1088.04</v>
      </c>
      <c r="Q171">
        <f t="shared" si="100"/>
        <v>1088.04</v>
      </c>
      <c r="T171">
        <f t="shared" si="101"/>
        <v>9637.49</v>
      </c>
      <c r="U171">
        <f t="shared" si="102"/>
        <v>3036.89</v>
      </c>
      <c r="V171">
        <f t="shared" si="103"/>
        <v>1070.83</v>
      </c>
      <c r="W171">
        <f t="shared" si="104"/>
        <v>1070.83</v>
      </c>
      <c r="X171">
        <f t="shared" si="105"/>
        <v>334</v>
      </c>
      <c r="Y171">
        <f t="shared" si="106"/>
        <v>334</v>
      </c>
      <c r="Z171">
        <f t="shared" si="107"/>
        <v>348.52</v>
      </c>
      <c r="AA171">
        <f t="shared" si="108"/>
        <v>347.2</v>
      </c>
      <c r="AB171">
        <f t="shared" si="109"/>
        <v>340.6</v>
      </c>
      <c r="AC171">
        <f t="shared" si="110"/>
        <v>340.6</v>
      </c>
      <c r="AD171">
        <f t="shared" si="111"/>
        <v>0</v>
      </c>
      <c r="AE171">
        <f t="shared" si="112"/>
        <v>0</v>
      </c>
      <c r="AF171">
        <f t="shared" si="113"/>
        <v>1088.04</v>
      </c>
      <c r="AG171">
        <f t="shared" si="114"/>
        <v>1088.04</v>
      </c>
      <c r="AJ171">
        <f t="shared" si="115"/>
        <v>8566.66</v>
      </c>
      <c r="AK171">
        <f t="shared" si="116"/>
        <v>3215.95</v>
      </c>
      <c r="AL171">
        <f t="shared" si="117"/>
        <v>896.95</v>
      </c>
      <c r="AM171">
        <f t="shared" si="118"/>
        <v>896.95</v>
      </c>
      <c r="AN171">
        <f t="shared" si="119"/>
        <v>340.6</v>
      </c>
      <c r="AO171">
        <f t="shared" si="120"/>
        <v>340.6</v>
      </c>
      <c r="AP171">
        <f t="shared" si="121"/>
        <v>341.92</v>
      </c>
      <c r="AQ171">
        <f t="shared" si="122"/>
        <v>340.6</v>
      </c>
      <c r="AR171">
        <f t="shared" si="123"/>
        <v>340.6</v>
      </c>
      <c r="AS171">
        <f t="shared" si="124"/>
        <v>340.6</v>
      </c>
      <c r="AT171">
        <f t="shared" si="125"/>
        <v>0</v>
      </c>
      <c r="AU171">
        <f t="shared" si="126"/>
        <v>0</v>
      </c>
      <c r="AV171">
        <f t="shared" si="127"/>
        <v>1088.04</v>
      </c>
      <c r="AW171">
        <f t="shared" si="128"/>
        <v>1088.04</v>
      </c>
    </row>
    <row r="172" spans="2:49" x14ac:dyDescent="0.2">
      <c r="B172">
        <v>168</v>
      </c>
      <c r="C172">
        <f t="shared" si="86"/>
        <v>27</v>
      </c>
      <c r="D172">
        <f>VLOOKUP(C172,$B$191:$Q$217,3,0)+D$187*B172</f>
        <v>10768.32</v>
      </c>
      <c r="E172">
        <f t="shared" si="88"/>
        <v>2877.29</v>
      </c>
      <c r="F172">
        <f t="shared" si="89"/>
        <v>1262.04</v>
      </c>
      <c r="G172">
        <f t="shared" si="90"/>
        <v>1262.04</v>
      </c>
      <c r="H172">
        <f t="shared" si="91"/>
        <v>342.6</v>
      </c>
      <c r="I172">
        <f t="shared" si="92"/>
        <v>342.6</v>
      </c>
      <c r="J172">
        <f t="shared" si="93"/>
        <v>343.92</v>
      </c>
      <c r="K172">
        <f t="shared" si="94"/>
        <v>342.6</v>
      </c>
      <c r="L172">
        <f t="shared" si="95"/>
        <v>342.6</v>
      </c>
      <c r="M172">
        <f t="shared" si="96"/>
        <v>342.6</v>
      </c>
      <c r="N172">
        <f t="shared" si="97"/>
        <v>0</v>
      </c>
      <c r="O172">
        <f t="shared" si="98"/>
        <v>0</v>
      </c>
      <c r="P172">
        <f t="shared" si="99"/>
        <v>1094.04</v>
      </c>
      <c r="Q172">
        <f t="shared" si="100"/>
        <v>1094.04</v>
      </c>
      <c r="T172">
        <f t="shared" si="101"/>
        <v>9691.49</v>
      </c>
      <c r="U172">
        <f t="shared" si="102"/>
        <v>3053.89</v>
      </c>
      <c r="V172">
        <f t="shared" si="103"/>
        <v>1076.83</v>
      </c>
      <c r="W172">
        <f t="shared" si="104"/>
        <v>1076.83</v>
      </c>
      <c r="X172">
        <f t="shared" si="105"/>
        <v>336</v>
      </c>
      <c r="Y172">
        <f t="shared" si="106"/>
        <v>336</v>
      </c>
      <c r="Z172">
        <f t="shared" si="107"/>
        <v>350.52</v>
      </c>
      <c r="AA172">
        <f t="shared" si="108"/>
        <v>349.2</v>
      </c>
      <c r="AB172">
        <f t="shared" si="109"/>
        <v>342.6</v>
      </c>
      <c r="AC172">
        <f t="shared" si="110"/>
        <v>342.6</v>
      </c>
      <c r="AD172">
        <f t="shared" si="111"/>
        <v>0</v>
      </c>
      <c r="AE172">
        <f t="shared" si="112"/>
        <v>0</v>
      </c>
      <c r="AF172">
        <f t="shared" si="113"/>
        <v>1094.04</v>
      </c>
      <c r="AG172">
        <f t="shared" si="114"/>
        <v>1094.04</v>
      </c>
      <c r="AJ172">
        <f t="shared" si="115"/>
        <v>8614.66</v>
      </c>
      <c r="AK172">
        <f t="shared" si="116"/>
        <v>3233.95</v>
      </c>
      <c r="AL172">
        <f t="shared" si="117"/>
        <v>901.95</v>
      </c>
      <c r="AM172">
        <f t="shared" si="118"/>
        <v>901.95</v>
      </c>
      <c r="AN172">
        <f t="shared" si="119"/>
        <v>342.6</v>
      </c>
      <c r="AO172">
        <f t="shared" si="120"/>
        <v>342.6</v>
      </c>
      <c r="AP172">
        <f t="shared" si="121"/>
        <v>343.92</v>
      </c>
      <c r="AQ172">
        <f t="shared" si="122"/>
        <v>342.6</v>
      </c>
      <c r="AR172">
        <f t="shared" si="123"/>
        <v>342.6</v>
      </c>
      <c r="AS172">
        <f t="shared" si="124"/>
        <v>342.6</v>
      </c>
      <c r="AT172">
        <f t="shared" si="125"/>
        <v>0</v>
      </c>
      <c r="AU172">
        <f t="shared" si="126"/>
        <v>0</v>
      </c>
      <c r="AV172">
        <f t="shared" si="127"/>
        <v>1094.04</v>
      </c>
      <c r="AW172">
        <f t="shared" si="128"/>
        <v>1094.04</v>
      </c>
    </row>
    <row r="173" spans="2:49" x14ac:dyDescent="0.2">
      <c r="B173">
        <v>169</v>
      </c>
      <c r="C173">
        <f t="shared" si="86"/>
        <v>27</v>
      </c>
      <c r="D173">
        <f t="shared" si="87"/>
        <v>10828.32</v>
      </c>
      <c r="E173">
        <f t="shared" si="88"/>
        <v>2893.29</v>
      </c>
      <c r="F173">
        <f t="shared" si="89"/>
        <v>1269.04</v>
      </c>
      <c r="G173">
        <f t="shared" si="90"/>
        <v>1269.04</v>
      </c>
      <c r="H173">
        <f t="shared" si="91"/>
        <v>344.6</v>
      </c>
      <c r="I173">
        <f t="shared" si="92"/>
        <v>344.6</v>
      </c>
      <c r="J173">
        <f t="shared" si="93"/>
        <v>345.92</v>
      </c>
      <c r="K173">
        <f t="shared" si="94"/>
        <v>344.6</v>
      </c>
      <c r="L173">
        <f t="shared" si="95"/>
        <v>344.6</v>
      </c>
      <c r="M173">
        <f t="shared" si="96"/>
        <v>344.6</v>
      </c>
      <c r="N173">
        <f t="shared" si="97"/>
        <v>0</v>
      </c>
      <c r="O173">
        <f t="shared" si="98"/>
        <v>0</v>
      </c>
      <c r="P173">
        <f t="shared" si="99"/>
        <v>1100.04</v>
      </c>
      <c r="Q173">
        <f t="shared" si="100"/>
        <v>1100.04</v>
      </c>
      <c r="T173">
        <f t="shared" si="101"/>
        <v>9745.49</v>
      </c>
      <c r="U173">
        <f t="shared" si="102"/>
        <v>3070.89</v>
      </c>
      <c r="V173">
        <f t="shared" si="103"/>
        <v>1082.83</v>
      </c>
      <c r="W173">
        <f t="shared" si="104"/>
        <v>1082.83</v>
      </c>
      <c r="X173">
        <f t="shared" si="105"/>
        <v>338</v>
      </c>
      <c r="Y173">
        <f t="shared" si="106"/>
        <v>338</v>
      </c>
      <c r="Z173">
        <f t="shared" si="107"/>
        <v>352.52</v>
      </c>
      <c r="AA173">
        <f t="shared" si="108"/>
        <v>351.2</v>
      </c>
      <c r="AB173">
        <f t="shared" si="109"/>
        <v>344.6</v>
      </c>
      <c r="AC173">
        <f t="shared" si="110"/>
        <v>344.6</v>
      </c>
      <c r="AD173">
        <f t="shared" si="111"/>
        <v>0</v>
      </c>
      <c r="AE173">
        <f t="shared" si="112"/>
        <v>0</v>
      </c>
      <c r="AF173">
        <f t="shared" si="113"/>
        <v>1100.04</v>
      </c>
      <c r="AG173">
        <f t="shared" si="114"/>
        <v>1100.04</v>
      </c>
      <c r="AJ173">
        <f>VLOOKUP($C173,$AH$191:$AW$217,3,0)+AJ$187*$B173</f>
        <v>8662.66</v>
      </c>
      <c r="AK173">
        <f>VLOOKUP($C173,$AH$191:$AW$217,4,0)+AK$187*$B173</f>
        <v>3251.95</v>
      </c>
      <c r="AL173">
        <f t="shared" si="117"/>
        <v>906.95</v>
      </c>
      <c r="AM173">
        <f t="shared" si="118"/>
        <v>906.95</v>
      </c>
      <c r="AN173">
        <f t="shared" si="119"/>
        <v>344.6</v>
      </c>
      <c r="AO173">
        <f t="shared" si="120"/>
        <v>344.6</v>
      </c>
      <c r="AP173">
        <f t="shared" si="121"/>
        <v>345.92</v>
      </c>
      <c r="AQ173">
        <f t="shared" si="122"/>
        <v>344.6</v>
      </c>
      <c r="AR173">
        <f t="shared" si="123"/>
        <v>344.6</v>
      </c>
      <c r="AS173">
        <f t="shared" si="124"/>
        <v>344.6</v>
      </c>
      <c r="AT173">
        <f t="shared" si="125"/>
        <v>0</v>
      </c>
      <c r="AU173">
        <f t="shared" si="126"/>
        <v>0</v>
      </c>
      <c r="AV173">
        <f t="shared" si="127"/>
        <v>1100.04</v>
      </c>
      <c r="AW173">
        <f t="shared" si="128"/>
        <v>1100.04</v>
      </c>
    </row>
    <row r="174" spans="2:49" x14ac:dyDescent="0.2">
      <c r="B174">
        <v>170</v>
      </c>
      <c r="C174">
        <f t="shared" si="86"/>
        <v>28</v>
      </c>
      <c r="D174" t="e">
        <f t="shared" si="87"/>
        <v>#N/A</v>
      </c>
      <c r="E174" t="e">
        <f t="shared" si="88"/>
        <v>#N/A</v>
      </c>
      <c r="F174" t="e">
        <f t="shared" si="89"/>
        <v>#N/A</v>
      </c>
      <c r="G174" t="e">
        <f t="shared" si="90"/>
        <v>#N/A</v>
      </c>
      <c r="H174" t="e">
        <f t="shared" si="91"/>
        <v>#N/A</v>
      </c>
      <c r="I174" t="e">
        <f t="shared" si="92"/>
        <v>#N/A</v>
      </c>
      <c r="J174" t="e">
        <f t="shared" si="93"/>
        <v>#N/A</v>
      </c>
      <c r="K174" t="e">
        <f t="shared" si="94"/>
        <v>#N/A</v>
      </c>
      <c r="L174" t="e">
        <f t="shared" si="95"/>
        <v>#N/A</v>
      </c>
      <c r="M174" t="e">
        <f t="shared" si="96"/>
        <v>#N/A</v>
      </c>
      <c r="N174" t="e">
        <f t="shared" si="97"/>
        <v>#N/A</v>
      </c>
      <c r="O174" t="e">
        <f t="shared" si="98"/>
        <v>#N/A</v>
      </c>
      <c r="P174" t="e">
        <f t="shared" si="99"/>
        <v>#N/A</v>
      </c>
      <c r="Q174" t="e">
        <f t="shared" si="100"/>
        <v>#N/A</v>
      </c>
      <c r="T174" t="e">
        <f t="shared" si="101"/>
        <v>#N/A</v>
      </c>
      <c r="U174" t="e">
        <f t="shared" si="102"/>
        <v>#N/A</v>
      </c>
      <c r="V174" t="e">
        <f t="shared" si="103"/>
        <v>#N/A</v>
      </c>
      <c r="W174" t="e">
        <f t="shared" si="104"/>
        <v>#N/A</v>
      </c>
      <c r="X174" t="e">
        <f t="shared" si="105"/>
        <v>#N/A</v>
      </c>
      <c r="Y174" t="e">
        <f t="shared" si="106"/>
        <v>#N/A</v>
      </c>
      <c r="Z174" t="e">
        <f t="shared" si="107"/>
        <v>#N/A</v>
      </c>
      <c r="AA174" t="e">
        <f t="shared" si="108"/>
        <v>#N/A</v>
      </c>
      <c r="AB174" t="e">
        <f t="shared" si="109"/>
        <v>#N/A</v>
      </c>
      <c r="AC174" t="e">
        <f t="shared" si="110"/>
        <v>#N/A</v>
      </c>
      <c r="AD174" t="e">
        <f t="shared" si="111"/>
        <v>#N/A</v>
      </c>
      <c r="AE174" t="e">
        <f t="shared" si="112"/>
        <v>#N/A</v>
      </c>
      <c r="AF174" t="e">
        <f t="shared" si="113"/>
        <v>#N/A</v>
      </c>
      <c r="AG174" t="e">
        <f t="shared" si="114"/>
        <v>#N/A</v>
      </c>
      <c r="AJ174" t="e">
        <f>VLOOKUP($C174,$AH$191:$AW$217,3,0)+AJ$187*$B174</f>
        <v>#N/A</v>
      </c>
      <c r="AK174" t="e">
        <f t="shared" si="116"/>
        <v>#N/A</v>
      </c>
      <c r="AL174" t="e">
        <f t="shared" si="117"/>
        <v>#N/A</v>
      </c>
      <c r="AM174" t="e">
        <f t="shared" si="118"/>
        <v>#N/A</v>
      </c>
      <c r="AN174" t="e">
        <f t="shared" si="119"/>
        <v>#N/A</v>
      </c>
      <c r="AO174" t="e">
        <f t="shared" si="120"/>
        <v>#N/A</v>
      </c>
      <c r="AP174" t="e">
        <f t="shared" si="121"/>
        <v>#N/A</v>
      </c>
      <c r="AQ174" t="e">
        <f t="shared" si="122"/>
        <v>#N/A</v>
      </c>
      <c r="AR174" t="e">
        <f t="shared" si="123"/>
        <v>#N/A</v>
      </c>
      <c r="AS174" t="e">
        <f t="shared" si="124"/>
        <v>#N/A</v>
      </c>
      <c r="AT174" t="e">
        <f t="shared" si="125"/>
        <v>#N/A</v>
      </c>
      <c r="AU174" t="e">
        <f t="shared" si="126"/>
        <v>#N/A</v>
      </c>
      <c r="AV174" t="e">
        <f t="shared" si="127"/>
        <v>#N/A</v>
      </c>
      <c r="AW174" t="e">
        <f t="shared" si="128"/>
        <v>#N/A</v>
      </c>
    </row>
    <row r="177" spans="2:49" x14ac:dyDescent="0.2">
      <c r="C177" t="s">
        <v>598</v>
      </c>
    </row>
    <row r="178" spans="2:49" x14ac:dyDescent="0.2">
      <c r="C178" t="s">
        <v>560</v>
      </c>
    </row>
    <row r="180" spans="2:49" x14ac:dyDescent="0.2">
      <c r="B180" s="68" t="s">
        <v>596</v>
      </c>
      <c r="C180">
        <v>1</v>
      </c>
      <c r="D180">
        <v>0</v>
      </c>
      <c r="E180">
        <v>0</v>
      </c>
      <c r="F180">
        <v>7</v>
      </c>
      <c r="G180">
        <v>0</v>
      </c>
      <c r="H180">
        <v>0</v>
      </c>
      <c r="I180">
        <v>0</v>
      </c>
      <c r="J180">
        <v>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</v>
      </c>
      <c r="Q180">
        <v>1</v>
      </c>
      <c r="T180">
        <v>0</v>
      </c>
      <c r="U180">
        <v>0</v>
      </c>
      <c r="V180">
        <v>6</v>
      </c>
      <c r="W180">
        <v>0</v>
      </c>
      <c r="X180">
        <v>0</v>
      </c>
      <c r="Y180">
        <v>0</v>
      </c>
      <c r="Z180">
        <v>2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1</v>
      </c>
      <c r="AG180">
        <v>1</v>
      </c>
      <c r="AJ180">
        <v>0</v>
      </c>
      <c r="AK180">
        <v>0</v>
      </c>
      <c r="AL180">
        <v>5</v>
      </c>
      <c r="AM180">
        <v>0</v>
      </c>
      <c r="AN180">
        <v>0</v>
      </c>
      <c r="AO180">
        <v>0</v>
      </c>
      <c r="AP180">
        <v>2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1</v>
      </c>
      <c r="AW180">
        <v>1</v>
      </c>
    </row>
    <row r="181" spans="2:49" x14ac:dyDescent="0.2">
      <c r="B181" s="68"/>
      <c r="C181">
        <v>2</v>
      </c>
      <c r="D181">
        <v>0</v>
      </c>
      <c r="E181">
        <v>0</v>
      </c>
      <c r="F181">
        <v>0</v>
      </c>
      <c r="G181">
        <v>7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2</v>
      </c>
      <c r="N181">
        <v>0</v>
      </c>
      <c r="O181">
        <v>0</v>
      </c>
      <c r="P181">
        <v>1</v>
      </c>
      <c r="Q181">
        <v>1</v>
      </c>
      <c r="T181">
        <v>0</v>
      </c>
      <c r="U181">
        <v>0</v>
      </c>
      <c r="V181">
        <v>0</v>
      </c>
      <c r="W181">
        <v>6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2</v>
      </c>
      <c r="AD181">
        <v>0</v>
      </c>
      <c r="AE181">
        <v>0</v>
      </c>
      <c r="AF181">
        <v>1</v>
      </c>
      <c r="AG181">
        <v>1</v>
      </c>
      <c r="AJ181">
        <v>0</v>
      </c>
      <c r="AK181">
        <v>0</v>
      </c>
      <c r="AL181">
        <v>0</v>
      </c>
      <c r="AM181">
        <v>5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2</v>
      </c>
      <c r="AT181">
        <v>0</v>
      </c>
      <c r="AU181">
        <v>0</v>
      </c>
      <c r="AV181">
        <v>1</v>
      </c>
      <c r="AW181">
        <v>1</v>
      </c>
    </row>
    <row r="182" spans="2:49" x14ac:dyDescent="0.2">
      <c r="B182" s="68"/>
      <c r="C182">
        <v>3</v>
      </c>
      <c r="D182">
        <v>25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2</v>
      </c>
      <c r="M182">
        <v>0</v>
      </c>
      <c r="N182">
        <v>0</v>
      </c>
      <c r="O182">
        <v>0</v>
      </c>
      <c r="P182">
        <v>1</v>
      </c>
      <c r="Q182">
        <v>1</v>
      </c>
      <c r="T182">
        <v>30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2</v>
      </c>
      <c r="AC182">
        <v>0</v>
      </c>
      <c r="AD182">
        <v>0</v>
      </c>
      <c r="AE182">
        <v>0</v>
      </c>
      <c r="AF182">
        <v>1</v>
      </c>
      <c r="AG182">
        <v>1</v>
      </c>
      <c r="AJ182">
        <v>18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2</v>
      </c>
      <c r="AS182">
        <v>0</v>
      </c>
      <c r="AT182">
        <v>0</v>
      </c>
      <c r="AU182">
        <v>0</v>
      </c>
      <c r="AV182">
        <v>1</v>
      </c>
      <c r="AW182">
        <v>1</v>
      </c>
    </row>
    <row r="183" spans="2:49" x14ac:dyDescent="0.2">
      <c r="B183" s="68"/>
      <c r="C183">
        <v>4</v>
      </c>
      <c r="D183">
        <v>35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2</v>
      </c>
      <c r="L183">
        <v>0</v>
      </c>
      <c r="M183">
        <v>0</v>
      </c>
      <c r="N183">
        <v>0</v>
      </c>
      <c r="O183">
        <v>0</v>
      </c>
      <c r="P183">
        <v>1</v>
      </c>
      <c r="Q183">
        <v>1</v>
      </c>
      <c r="T183">
        <v>24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2</v>
      </c>
      <c r="AB183">
        <v>0</v>
      </c>
      <c r="AC183">
        <v>0</v>
      </c>
      <c r="AD183">
        <v>0</v>
      </c>
      <c r="AE183">
        <v>0</v>
      </c>
      <c r="AF183">
        <v>1</v>
      </c>
      <c r="AG183">
        <v>1</v>
      </c>
      <c r="AJ183">
        <v>30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0</v>
      </c>
      <c r="AS183">
        <v>0</v>
      </c>
      <c r="AT183">
        <v>0</v>
      </c>
      <c r="AU183">
        <v>0</v>
      </c>
      <c r="AV183">
        <v>1</v>
      </c>
      <c r="AW183">
        <v>1</v>
      </c>
    </row>
    <row r="184" spans="2:49" x14ac:dyDescent="0.2">
      <c r="B184" s="68"/>
      <c r="C184">
        <v>5</v>
      </c>
      <c r="D184">
        <v>0</v>
      </c>
      <c r="E184">
        <v>7</v>
      </c>
      <c r="F184">
        <v>0</v>
      </c>
      <c r="G184">
        <v>0</v>
      </c>
      <c r="H184">
        <v>0</v>
      </c>
      <c r="I184">
        <v>2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</v>
      </c>
      <c r="Q184">
        <v>1</v>
      </c>
      <c r="T184">
        <v>0</v>
      </c>
      <c r="U184">
        <v>10</v>
      </c>
      <c r="V184">
        <v>0</v>
      </c>
      <c r="W184">
        <v>0</v>
      </c>
      <c r="X184">
        <v>0</v>
      </c>
      <c r="Y184">
        <v>2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1</v>
      </c>
      <c r="AG184">
        <v>1</v>
      </c>
      <c r="AJ184">
        <v>0</v>
      </c>
      <c r="AK184">
        <v>8</v>
      </c>
      <c r="AL184">
        <v>0</v>
      </c>
      <c r="AM184">
        <v>0</v>
      </c>
      <c r="AN184">
        <v>0</v>
      </c>
      <c r="AO184">
        <v>2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1</v>
      </c>
      <c r="AW184">
        <v>1</v>
      </c>
    </row>
    <row r="185" spans="2:49" x14ac:dyDescent="0.2">
      <c r="B185" s="68"/>
      <c r="C185">
        <v>6</v>
      </c>
      <c r="D185">
        <v>0</v>
      </c>
      <c r="E185">
        <v>9</v>
      </c>
      <c r="F185">
        <v>0</v>
      </c>
      <c r="G185">
        <v>0</v>
      </c>
      <c r="H185">
        <v>2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T185">
        <v>0</v>
      </c>
      <c r="U185">
        <v>7</v>
      </c>
      <c r="V185">
        <v>0</v>
      </c>
      <c r="W185">
        <v>0</v>
      </c>
      <c r="X185">
        <v>2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1</v>
      </c>
      <c r="AG185">
        <v>1</v>
      </c>
      <c r="AJ185">
        <v>0</v>
      </c>
      <c r="AK185">
        <v>10</v>
      </c>
      <c r="AL185">
        <v>0</v>
      </c>
      <c r="AM185">
        <v>0</v>
      </c>
      <c r="AN185">
        <v>2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1</v>
      </c>
      <c r="AW185">
        <v>1</v>
      </c>
    </row>
    <row r="186" spans="2:49" x14ac:dyDescent="0.2">
      <c r="B186" s="68"/>
    </row>
    <row r="187" spans="2:49" x14ac:dyDescent="0.2">
      <c r="B187" s="68"/>
      <c r="C187" t="s">
        <v>561</v>
      </c>
      <c r="D187">
        <f>SUM(D180:D185)</f>
        <v>60</v>
      </c>
      <c r="E187">
        <f>SUM(E180:E185)</f>
        <v>16</v>
      </c>
      <c r="F187">
        <f>SUM(F180:F185)</f>
        <v>7</v>
      </c>
      <c r="G187">
        <f>SUM(G180:G185)</f>
        <v>7</v>
      </c>
      <c r="H187">
        <f t="shared" ref="H187:Q187" si="129">SUM(H180:H185)</f>
        <v>2</v>
      </c>
      <c r="I187">
        <f t="shared" si="129"/>
        <v>2</v>
      </c>
      <c r="J187">
        <f t="shared" si="129"/>
        <v>2</v>
      </c>
      <c r="K187">
        <f t="shared" si="129"/>
        <v>2</v>
      </c>
      <c r="L187">
        <f t="shared" si="129"/>
        <v>2</v>
      </c>
      <c r="M187">
        <f t="shared" si="129"/>
        <v>2</v>
      </c>
      <c r="N187">
        <f t="shared" si="129"/>
        <v>0</v>
      </c>
      <c r="O187">
        <f t="shared" si="129"/>
        <v>0</v>
      </c>
      <c r="P187">
        <f t="shared" si="129"/>
        <v>6</v>
      </c>
      <c r="Q187">
        <f t="shared" si="129"/>
        <v>6</v>
      </c>
      <c r="T187">
        <f>SUM(T180:T185)</f>
        <v>54</v>
      </c>
      <c r="U187">
        <f t="shared" ref="U187" si="130">SUM(U180:U185)</f>
        <v>17</v>
      </c>
      <c r="V187">
        <f t="shared" ref="V187" si="131">SUM(V180:V185)</f>
        <v>6</v>
      </c>
      <c r="W187">
        <f t="shared" ref="W187" si="132">SUM(W180:W185)</f>
        <v>6</v>
      </c>
      <c r="X187">
        <f t="shared" ref="X187" si="133">SUM(X180:X185)</f>
        <v>2</v>
      </c>
      <c r="Y187">
        <f t="shared" ref="Y187" si="134">SUM(Y180:Y185)</f>
        <v>2</v>
      </c>
      <c r="Z187">
        <f t="shared" ref="Z187" si="135">SUM(Z180:Z185)</f>
        <v>2</v>
      </c>
      <c r="AA187">
        <f t="shared" ref="AA187" si="136">SUM(AA180:AA185)</f>
        <v>2</v>
      </c>
      <c r="AB187">
        <f t="shared" ref="AB187" si="137">SUM(AB180:AB185)</f>
        <v>2</v>
      </c>
      <c r="AC187">
        <f t="shared" ref="AC187" si="138">SUM(AC180:AC185)</f>
        <v>2</v>
      </c>
      <c r="AD187">
        <f t="shared" ref="AD187" si="139">SUM(AD180:AD185)</f>
        <v>0</v>
      </c>
      <c r="AE187">
        <f t="shared" ref="AE187" si="140">SUM(AE180:AE185)</f>
        <v>0</v>
      </c>
      <c r="AF187">
        <f t="shared" ref="AF187" si="141">SUM(AF180:AF185)</f>
        <v>6</v>
      </c>
      <c r="AG187">
        <f t="shared" ref="AG187" si="142">SUM(AG180:AG185)</f>
        <v>6</v>
      </c>
      <c r="AJ187">
        <f>SUM(AJ180:AJ185)</f>
        <v>48</v>
      </c>
      <c r="AK187">
        <f t="shared" ref="AK187" si="143">SUM(AK180:AK185)</f>
        <v>18</v>
      </c>
      <c r="AL187">
        <f t="shared" ref="AL187" si="144">SUM(AL180:AL185)</f>
        <v>5</v>
      </c>
      <c r="AM187">
        <f t="shared" ref="AM187" si="145">SUM(AM180:AM185)</f>
        <v>5</v>
      </c>
      <c r="AN187">
        <f t="shared" ref="AN187" si="146">SUM(AN180:AN185)</f>
        <v>2</v>
      </c>
      <c r="AO187">
        <f t="shared" ref="AO187" si="147">SUM(AO180:AO185)</f>
        <v>2</v>
      </c>
      <c r="AP187">
        <f t="shared" ref="AP187" si="148">SUM(AP180:AP185)</f>
        <v>2</v>
      </c>
      <c r="AQ187">
        <f t="shared" ref="AQ187" si="149">SUM(AQ180:AQ185)</f>
        <v>2</v>
      </c>
      <c r="AR187">
        <f t="shared" ref="AR187" si="150">SUM(AR180:AR185)</f>
        <v>2</v>
      </c>
      <c r="AS187">
        <f t="shared" ref="AS187" si="151">SUM(AS180:AS185)</f>
        <v>2</v>
      </c>
      <c r="AT187">
        <f t="shared" ref="AT187" si="152">SUM(AT180:AT185)</f>
        <v>0</v>
      </c>
      <c r="AU187">
        <f t="shared" ref="AU187" si="153">SUM(AU180:AU185)</f>
        <v>0</v>
      </c>
      <c r="AV187">
        <f t="shared" ref="AV187" si="154">SUM(AV180:AV185)</f>
        <v>6</v>
      </c>
      <c r="AW187">
        <f t="shared" ref="AW187" si="155">SUM(AW180:AW185)</f>
        <v>6</v>
      </c>
    </row>
    <row r="188" spans="2:49" x14ac:dyDescent="0.2">
      <c r="B188" s="4"/>
    </row>
    <row r="189" spans="2:49" x14ac:dyDescent="0.2">
      <c r="B189" s="4"/>
    </row>
    <row r="190" spans="2:49" x14ac:dyDescent="0.2">
      <c r="B190" t="s">
        <v>597</v>
      </c>
      <c r="C190" t="s">
        <v>69</v>
      </c>
      <c r="R190" t="s">
        <v>53</v>
      </c>
      <c r="S190" t="s">
        <v>69</v>
      </c>
      <c r="AH190" t="s">
        <v>53</v>
      </c>
      <c r="AI190" t="s">
        <v>69</v>
      </c>
    </row>
    <row r="191" spans="2:49" x14ac:dyDescent="0.2">
      <c r="B191">
        <v>1</v>
      </c>
      <c r="C191">
        <v>10</v>
      </c>
      <c r="D191">
        <f>SUM(D222+D249+D276+D303+D330+D357)</f>
        <v>14.4</v>
      </c>
      <c r="E191">
        <f t="shared" ref="E191:Q191" si="156">SUM(E222+E249+E276+E303+E330+E357)</f>
        <v>3.96</v>
      </c>
      <c r="F191">
        <f t="shared" si="156"/>
        <v>1.8</v>
      </c>
      <c r="G191">
        <f t="shared" si="156"/>
        <v>1.8</v>
      </c>
      <c r="H191">
        <f t="shared" si="156"/>
        <v>0.2</v>
      </c>
      <c r="I191">
        <f t="shared" si="156"/>
        <v>0.2</v>
      </c>
      <c r="J191">
        <f t="shared" si="156"/>
        <v>0.24</v>
      </c>
      <c r="K191">
        <f t="shared" si="156"/>
        <v>0.2</v>
      </c>
      <c r="L191">
        <f t="shared" si="156"/>
        <v>0.2</v>
      </c>
      <c r="M191">
        <f t="shared" si="156"/>
        <v>0.2</v>
      </c>
      <c r="N191">
        <f t="shared" si="156"/>
        <v>0</v>
      </c>
      <c r="O191">
        <f t="shared" si="156"/>
        <v>0</v>
      </c>
      <c r="P191">
        <f t="shared" si="156"/>
        <v>1.8</v>
      </c>
      <c r="Q191">
        <f t="shared" si="156"/>
        <v>1.8</v>
      </c>
      <c r="R191">
        <v>1</v>
      </c>
      <c r="S191">
        <v>10</v>
      </c>
      <c r="T191">
        <f>SUM(T222+T249+T276+T303+T330+T357)</f>
        <v>12.96</v>
      </c>
      <c r="U191">
        <f t="shared" ref="U191:AG191" si="157">SUM(U222+U249+U276+U303+U330+U357)</f>
        <v>4.1399999999999997</v>
      </c>
      <c r="V191">
        <f t="shared" si="157"/>
        <v>1.44</v>
      </c>
      <c r="W191">
        <f t="shared" si="157"/>
        <v>1.44</v>
      </c>
      <c r="X191">
        <f t="shared" si="157"/>
        <v>0</v>
      </c>
      <c r="Y191">
        <f t="shared" si="157"/>
        <v>0</v>
      </c>
      <c r="Z191">
        <f t="shared" si="157"/>
        <v>0.44</v>
      </c>
      <c r="AA191">
        <f t="shared" si="157"/>
        <v>0.4</v>
      </c>
      <c r="AB191">
        <f t="shared" si="157"/>
        <v>0.2</v>
      </c>
      <c r="AC191">
        <f t="shared" si="157"/>
        <v>0.2</v>
      </c>
      <c r="AD191">
        <f t="shared" si="157"/>
        <v>0</v>
      </c>
      <c r="AE191">
        <f t="shared" si="157"/>
        <v>0</v>
      </c>
      <c r="AF191">
        <f t="shared" si="157"/>
        <v>1.8</v>
      </c>
      <c r="AG191">
        <f t="shared" si="157"/>
        <v>1.8</v>
      </c>
      <c r="AH191">
        <v>1</v>
      </c>
      <c r="AI191">
        <v>10</v>
      </c>
      <c r="AJ191">
        <f>SUM(AJ222+AJ249+AJ276+AJ303+AJ330+AJ357)</f>
        <v>11.52</v>
      </c>
      <c r="AK191">
        <f t="shared" ref="AK191:AW191" si="158">SUM(AK222+AK249+AK276+AK303+AK330+AK357)</f>
        <v>4.3899999999999997</v>
      </c>
      <c r="AL191">
        <f t="shared" si="158"/>
        <v>1.3</v>
      </c>
      <c r="AM191">
        <f t="shared" si="158"/>
        <v>1.3</v>
      </c>
      <c r="AN191">
        <f t="shared" si="158"/>
        <v>0.2</v>
      </c>
      <c r="AO191">
        <f t="shared" si="158"/>
        <v>0.2</v>
      </c>
      <c r="AP191">
        <f t="shared" si="158"/>
        <v>0.24</v>
      </c>
      <c r="AQ191">
        <f t="shared" si="158"/>
        <v>0.2</v>
      </c>
      <c r="AR191">
        <f t="shared" si="158"/>
        <v>0.2</v>
      </c>
      <c r="AS191">
        <f t="shared" si="158"/>
        <v>0.2</v>
      </c>
      <c r="AT191">
        <f t="shared" si="158"/>
        <v>0</v>
      </c>
      <c r="AU191">
        <f t="shared" si="158"/>
        <v>0</v>
      </c>
      <c r="AV191">
        <f t="shared" si="158"/>
        <v>1.8</v>
      </c>
      <c r="AW191">
        <f t="shared" si="158"/>
        <v>1.8</v>
      </c>
    </row>
    <row r="192" spans="2:49" x14ac:dyDescent="0.2">
      <c r="B192">
        <v>2</v>
      </c>
      <c r="C192">
        <v>15</v>
      </c>
      <c r="D192">
        <f t="shared" ref="D192:Q217" si="159">SUM(D223+D250+D277+D304+D331+D358)</f>
        <v>31.68</v>
      </c>
      <c r="E192">
        <f t="shared" si="159"/>
        <v>8.7100000000000009</v>
      </c>
      <c r="F192">
        <f t="shared" si="159"/>
        <v>3.96</v>
      </c>
      <c r="G192">
        <f t="shared" si="159"/>
        <v>3.96</v>
      </c>
      <c r="H192">
        <f t="shared" si="159"/>
        <v>0.4</v>
      </c>
      <c r="I192">
        <f t="shared" si="159"/>
        <v>0.4</v>
      </c>
      <c r="J192">
        <f t="shared" si="159"/>
        <v>0.48</v>
      </c>
      <c r="K192">
        <f t="shared" si="159"/>
        <v>0.4</v>
      </c>
      <c r="L192">
        <f t="shared" si="159"/>
        <v>0.4</v>
      </c>
      <c r="M192">
        <f t="shared" si="159"/>
        <v>0.4</v>
      </c>
      <c r="N192">
        <f t="shared" si="159"/>
        <v>0</v>
      </c>
      <c r="O192">
        <f t="shared" si="159"/>
        <v>0</v>
      </c>
      <c r="P192">
        <f t="shared" si="159"/>
        <v>3.9600000000000004</v>
      </c>
      <c r="Q192">
        <f t="shared" si="159"/>
        <v>3.9600000000000004</v>
      </c>
      <c r="R192">
        <v>2</v>
      </c>
      <c r="S192">
        <v>15</v>
      </c>
      <c r="T192">
        <f t="shared" ref="T192:AG207" si="160">SUM(T223+T250+T277+T304+T331+T358)</f>
        <v>28.509999999999998</v>
      </c>
      <c r="U192">
        <f t="shared" si="160"/>
        <v>9.11</v>
      </c>
      <c r="V192">
        <f t="shared" si="160"/>
        <v>3.17</v>
      </c>
      <c r="W192">
        <f t="shared" si="160"/>
        <v>3.17</v>
      </c>
      <c r="X192">
        <f t="shared" si="160"/>
        <v>0</v>
      </c>
      <c r="Y192">
        <f t="shared" si="160"/>
        <v>0</v>
      </c>
      <c r="Z192">
        <f t="shared" si="160"/>
        <v>0.88</v>
      </c>
      <c r="AA192">
        <f t="shared" si="160"/>
        <v>0.8</v>
      </c>
      <c r="AB192">
        <f t="shared" si="160"/>
        <v>0.4</v>
      </c>
      <c r="AC192">
        <f t="shared" si="160"/>
        <v>0.4</v>
      </c>
      <c r="AD192">
        <f t="shared" si="160"/>
        <v>0</v>
      </c>
      <c r="AE192">
        <f t="shared" si="160"/>
        <v>0</v>
      </c>
      <c r="AF192">
        <f t="shared" si="160"/>
        <v>3.9600000000000004</v>
      </c>
      <c r="AG192">
        <f t="shared" si="160"/>
        <v>3.9600000000000004</v>
      </c>
      <c r="AH192">
        <v>2</v>
      </c>
      <c r="AI192">
        <v>15</v>
      </c>
      <c r="AJ192">
        <f t="shared" ref="AJ192:AW207" si="161">SUM(AJ223+AJ250+AJ277+AJ304+AJ331+AJ358)</f>
        <v>25.34</v>
      </c>
      <c r="AK192">
        <f t="shared" si="161"/>
        <v>9.66</v>
      </c>
      <c r="AL192">
        <f t="shared" si="161"/>
        <v>2.85</v>
      </c>
      <c r="AM192">
        <f t="shared" si="161"/>
        <v>2.85</v>
      </c>
      <c r="AN192">
        <f t="shared" si="161"/>
        <v>0.4</v>
      </c>
      <c r="AO192">
        <f t="shared" si="161"/>
        <v>0.4</v>
      </c>
      <c r="AP192">
        <f t="shared" si="161"/>
        <v>0.48</v>
      </c>
      <c r="AQ192">
        <f t="shared" si="161"/>
        <v>0.4</v>
      </c>
      <c r="AR192">
        <f t="shared" si="161"/>
        <v>0.4</v>
      </c>
      <c r="AS192">
        <f t="shared" si="161"/>
        <v>0.4</v>
      </c>
      <c r="AT192">
        <f t="shared" si="161"/>
        <v>0</v>
      </c>
      <c r="AU192">
        <f t="shared" si="161"/>
        <v>0</v>
      </c>
      <c r="AV192">
        <f t="shared" si="161"/>
        <v>3.9600000000000004</v>
      </c>
      <c r="AW192">
        <f t="shared" si="161"/>
        <v>3.9600000000000004</v>
      </c>
    </row>
    <row r="193" spans="2:49" x14ac:dyDescent="0.2">
      <c r="B193">
        <v>3</v>
      </c>
      <c r="C193">
        <v>20</v>
      </c>
      <c r="D193">
        <f t="shared" si="159"/>
        <v>46.08</v>
      </c>
      <c r="E193">
        <f t="shared" si="159"/>
        <v>12.67</v>
      </c>
      <c r="F193">
        <f t="shared" si="159"/>
        <v>5.76</v>
      </c>
      <c r="G193">
        <f t="shared" si="159"/>
        <v>5.76</v>
      </c>
      <c r="H193">
        <f t="shared" si="159"/>
        <v>0.6</v>
      </c>
      <c r="I193">
        <f t="shared" si="159"/>
        <v>0.6</v>
      </c>
      <c r="J193">
        <f t="shared" si="159"/>
        <v>0.72</v>
      </c>
      <c r="K193">
        <f t="shared" si="159"/>
        <v>0.6</v>
      </c>
      <c r="L193">
        <f t="shared" si="159"/>
        <v>0.6</v>
      </c>
      <c r="M193">
        <f t="shared" si="159"/>
        <v>0.6</v>
      </c>
      <c r="N193">
        <f t="shared" si="159"/>
        <v>0</v>
      </c>
      <c r="O193">
        <f t="shared" si="159"/>
        <v>0</v>
      </c>
      <c r="P193">
        <f t="shared" si="159"/>
        <v>5.76</v>
      </c>
      <c r="Q193">
        <f t="shared" si="159"/>
        <v>5.76</v>
      </c>
      <c r="R193">
        <v>3</v>
      </c>
      <c r="S193">
        <v>20</v>
      </c>
      <c r="T193">
        <f t="shared" si="160"/>
        <v>41.47</v>
      </c>
      <c r="U193">
        <f t="shared" si="160"/>
        <v>13.25</v>
      </c>
      <c r="V193">
        <f t="shared" si="160"/>
        <v>4.6100000000000003</v>
      </c>
      <c r="W193">
        <f t="shared" si="160"/>
        <v>4.6100000000000003</v>
      </c>
      <c r="X193">
        <f t="shared" si="160"/>
        <v>0</v>
      </c>
      <c r="Y193">
        <f t="shared" si="160"/>
        <v>0</v>
      </c>
      <c r="Z193">
        <f t="shared" si="160"/>
        <v>1.3199999999999998</v>
      </c>
      <c r="AA193">
        <f t="shared" si="160"/>
        <v>1.2</v>
      </c>
      <c r="AB193">
        <f t="shared" si="160"/>
        <v>0.6</v>
      </c>
      <c r="AC193">
        <f t="shared" si="160"/>
        <v>0.6</v>
      </c>
      <c r="AD193">
        <f t="shared" si="160"/>
        <v>0</v>
      </c>
      <c r="AE193">
        <f t="shared" si="160"/>
        <v>0</v>
      </c>
      <c r="AF193">
        <f t="shared" si="160"/>
        <v>5.76</v>
      </c>
      <c r="AG193">
        <f t="shared" si="160"/>
        <v>5.76</v>
      </c>
      <c r="AH193">
        <v>3</v>
      </c>
      <c r="AI193">
        <v>20</v>
      </c>
      <c r="AJ193">
        <f t="shared" si="161"/>
        <v>36.86</v>
      </c>
      <c r="AK193">
        <f t="shared" si="161"/>
        <v>14.049999999999999</v>
      </c>
      <c r="AL193">
        <f t="shared" si="161"/>
        <v>4.1500000000000004</v>
      </c>
      <c r="AM193">
        <f t="shared" si="161"/>
        <v>4.1500000000000004</v>
      </c>
      <c r="AN193">
        <f t="shared" si="161"/>
        <v>0.6</v>
      </c>
      <c r="AO193">
        <f t="shared" si="161"/>
        <v>0.6</v>
      </c>
      <c r="AP193">
        <f t="shared" si="161"/>
        <v>0.72</v>
      </c>
      <c r="AQ193">
        <f t="shared" si="161"/>
        <v>0.6</v>
      </c>
      <c r="AR193">
        <f t="shared" si="161"/>
        <v>0.6</v>
      </c>
      <c r="AS193">
        <f t="shared" si="161"/>
        <v>0.6</v>
      </c>
      <c r="AT193">
        <f t="shared" si="161"/>
        <v>0</v>
      </c>
      <c r="AU193">
        <f t="shared" si="161"/>
        <v>0</v>
      </c>
      <c r="AV193">
        <f t="shared" si="161"/>
        <v>5.76</v>
      </c>
      <c r="AW193">
        <f t="shared" si="161"/>
        <v>5.76</v>
      </c>
    </row>
    <row r="194" spans="2:49" x14ac:dyDescent="0.2">
      <c r="B194">
        <v>4</v>
      </c>
      <c r="C194">
        <v>25</v>
      </c>
      <c r="D194">
        <f t="shared" si="159"/>
        <v>60.480000000000004</v>
      </c>
      <c r="E194">
        <f t="shared" si="159"/>
        <v>16.63</v>
      </c>
      <c r="F194">
        <f t="shared" si="159"/>
        <v>7.56</v>
      </c>
      <c r="G194">
        <f t="shared" si="159"/>
        <v>7.56</v>
      </c>
      <c r="H194">
        <f t="shared" si="159"/>
        <v>0.8</v>
      </c>
      <c r="I194">
        <f t="shared" si="159"/>
        <v>0.8</v>
      </c>
      <c r="J194">
        <f t="shared" si="159"/>
        <v>0.96</v>
      </c>
      <c r="K194">
        <f t="shared" si="159"/>
        <v>0.8</v>
      </c>
      <c r="L194">
        <f t="shared" si="159"/>
        <v>0.8</v>
      </c>
      <c r="M194">
        <f t="shared" si="159"/>
        <v>0.8</v>
      </c>
      <c r="N194">
        <f t="shared" si="159"/>
        <v>0</v>
      </c>
      <c r="O194">
        <f t="shared" si="159"/>
        <v>0</v>
      </c>
      <c r="P194">
        <f t="shared" si="159"/>
        <v>7.56</v>
      </c>
      <c r="Q194">
        <f t="shared" si="159"/>
        <v>7.56</v>
      </c>
      <c r="R194">
        <v>4</v>
      </c>
      <c r="S194">
        <v>25</v>
      </c>
      <c r="T194">
        <f t="shared" si="160"/>
        <v>54.43</v>
      </c>
      <c r="U194">
        <f t="shared" si="160"/>
        <v>17.39</v>
      </c>
      <c r="V194">
        <f t="shared" si="160"/>
        <v>6.05</v>
      </c>
      <c r="W194">
        <f t="shared" si="160"/>
        <v>6.05</v>
      </c>
      <c r="X194">
        <f t="shared" si="160"/>
        <v>0</v>
      </c>
      <c r="Y194">
        <f t="shared" si="160"/>
        <v>0</v>
      </c>
      <c r="Z194">
        <f t="shared" si="160"/>
        <v>1.76</v>
      </c>
      <c r="AA194">
        <f t="shared" si="160"/>
        <v>1.6</v>
      </c>
      <c r="AB194">
        <f t="shared" si="160"/>
        <v>0.8</v>
      </c>
      <c r="AC194">
        <f t="shared" si="160"/>
        <v>0.8</v>
      </c>
      <c r="AD194">
        <f t="shared" si="160"/>
        <v>0</v>
      </c>
      <c r="AE194">
        <f t="shared" si="160"/>
        <v>0</v>
      </c>
      <c r="AF194">
        <f t="shared" si="160"/>
        <v>7.56</v>
      </c>
      <c r="AG194">
        <f t="shared" si="160"/>
        <v>7.56</v>
      </c>
      <c r="AH194">
        <v>4</v>
      </c>
      <c r="AI194">
        <v>25</v>
      </c>
      <c r="AJ194">
        <f t="shared" si="161"/>
        <v>48.379999999999995</v>
      </c>
      <c r="AK194">
        <f t="shared" si="161"/>
        <v>18.45</v>
      </c>
      <c r="AL194">
        <f t="shared" si="161"/>
        <v>5.44</v>
      </c>
      <c r="AM194">
        <f t="shared" si="161"/>
        <v>5.44</v>
      </c>
      <c r="AN194">
        <f t="shared" si="161"/>
        <v>0.8</v>
      </c>
      <c r="AO194">
        <f t="shared" si="161"/>
        <v>0.8</v>
      </c>
      <c r="AP194">
        <f t="shared" si="161"/>
        <v>0.96</v>
      </c>
      <c r="AQ194">
        <f t="shared" si="161"/>
        <v>0.8</v>
      </c>
      <c r="AR194">
        <f t="shared" si="161"/>
        <v>0.8</v>
      </c>
      <c r="AS194">
        <f t="shared" si="161"/>
        <v>0.8</v>
      </c>
      <c r="AT194">
        <f t="shared" si="161"/>
        <v>0</v>
      </c>
      <c r="AU194">
        <f t="shared" si="161"/>
        <v>0</v>
      </c>
      <c r="AV194">
        <f t="shared" si="161"/>
        <v>7.56</v>
      </c>
      <c r="AW194">
        <f t="shared" si="161"/>
        <v>7.56</v>
      </c>
    </row>
    <row r="195" spans="2:49" x14ac:dyDescent="0.2">
      <c r="B195">
        <v>5</v>
      </c>
      <c r="C195">
        <v>30</v>
      </c>
      <c r="D195">
        <f t="shared" si="159"/>
        <v>82.080000000000013</v>
      </c>
      <c r="E195">
        <f t="shared" si="159"/>
        <v>22.57</v>
      </c>
      <c r="F195">
        <f t="shared" si="159"/>
        <v>10.26</v>
      </c>
      <c r="G195">
        <f t="shared" si="159"/>
        <v>10.26</v>
      </c>
      <c r="H195">
        <f t="shared" si="159"/>
        <v>1</v>
      </c>
      <c r="I195">
        <f t="shared" si="159"/>
        <v>1</v>
      </c>
      <c r="J195">
        <f t="shared" si="159"/>
        <v>1.2</v>
      </c>
      <c r="K195">
        <f t="shared" si="159"/>
        <v>1</v>
      </c>
      <c r="L195">
        <f t="shared" si="159"/>
        <v>1</v>
      </c>
      <c r="M195">
        <f t="shared" si="159"/>
        <v>1</v>
      </c>
      <c r="N195">
        <f t="shared" si="159"/>
        <v>0</v>
      </c>
      <c r="O195">
        <f t="shared" si="159"/>
        <v>0</v>
      </c>
      <c r="P195">
        <f t="shared" si="159"/>
        <v>10.260000000000002</v>
      </c>
      <c r="Q195">
        <f t="shared" si="159"/>
        <v>10.260000000000002</v>
      </c>
      <c r="R195">
        <v>5</v>
      </c>
      <c r="S195">
        <v>30</v>
      </c>
      <c r="T195">
        <f t="shared" si="160"/>
        <v>73.87</v>
      </c>
      <c r="U195">
        <f t="shared" si="160"/>
        <v>23.6</v>
      </c>
      <c r="V195">
        <f t="shared" si="160"/>
        <v>8.2100000000000009</v>
      </c>
      <c r="W195">
        <f t="shared" si="160"/>
        <v>8.2100000000000009</v>
      </c>
      <c r="X195">
        <f t="shared" si="160"/>
        <v>0</v>
      </c>
      <c r="Y195">
        <f t="shared" si="160"/>
        <v>0</v>
      </c>
      <c r="Z195">
        <f t="shared" si="160"/>
        <v>2.2000000000000002</v>
      </c>
      <c r="AA195">
        <f t="shared" si="160"/>
        <v>2</v>
      </c>
      <c r="AB195">
        <f t="shared" si="160"/>
        <v>1</v>
      </c>
      <c r="AC195">
        <f t="shared" si="160"/>
        <v>1</v>
      </c>
      <c r="AD195">
        <f t="shared" si="160"/>
        <v>0</v>
      </c>
      <c r="AE195">
        <f t="shared" si="160"/>
        <v>0</v>
      </c>
      <c r="AF195">
        <f t="shared" si="160"/>
        <v>10.260000000000002</v>
      </c>
      <c r="AG195">
        <f t="shared" si="160"/>
        <v>10.260000000000002</v>
      </c>
      <c r="AH195">
        <v>5</v>
      </c>
      <c r="AI195">
        <v>30</v>
      </c>
      <c r="AJ195">
        <f t="shared" si="161"/>
        <v>65.66</v>
      </c>
      <c r="AK195">
        <f t="shared" si="161"/>
        <v>25.03</v>
      </c>
      <c r="AL195">
        <f t="shared" si="161"/>
        <v>7.39</v>
      </c>
      <c r="AM195">
        <f t="shared" si="161"/>
        <v>7.39</v>
      </c>
      <c r="AN195">
        <f t="shared" si="161"/>
        <v>1</v>
      </c>
      <c r="AO195">
        <f t="shared" si="161"/>
        <v>1</v>
      </c>
      <c r="AP195">
        <f t="shared" si="161"/>
        <v>1.2</v>
      </c>
      <c r="AQ195">
        <f t="shared" si="161"/>
        <v>1</v>
      </c>
      <c r="AR195">
        <f t="shared" si="161"/>
        <v>1</v>
      </c>
      <c r="AS195">
        <f t="shared" si="161"/>
        <v>1</v>
      </c>
      <c r="AT195">
        <f t="shared" si="161"/>
        <v>0</v>
      </c>
      <c r="AU195">
        <f t="shared" si="161"/>
        <v>0</v>
      </c>
      <c r="AV195">
        <f t="shared" si="161"/>
        <v>10.260000000000002</v>
      </c>
      <c r="AW195">
        <f t="shared" si="161"/>
        <v>10.260000000000002</v>
      </c>
    </row>
    <row r="196" spans="2:49" x14ac:dyDescent="0.2">
      <c r="B196">
        <v>6</v>
      </c>
      <c r="C196">
        <v>35</v>
      </c>
      <c r="D196">
        <f t="shared" si="159"/>
        <v>99.36</v>
      </c>
      <c r="E196">
        <f t="shared" si="159"/>
        <v>27.32</v>
      </c>
      <c r="F196">
        <f t="shared" si="159"/>
        <v>12.42</v>
      </c>
      <c r="G196">
        <f t="shared" si="159"/>
        <v>12.42</v>
      </c>
      <c r="H196">
        <f t="shared" si="159"/>
        <v>1.2</v>
      </c>
      <c r="I196">
        <f t="shared" si="159"/>
        <v>1.2</v>
      </c>
      <c r="J196">
        <f t="shared" si="159"/>
        <v>1.44</v>
      </c>
      <c r="K196">
        <f t="shared" si="159"/>
        <v>1.2</v>
      </c>
      <c r="L196">
        <f t="shared" si="159"/>
        <v>1.2</v>
      </c>
      <c r="M196">
        <f t="shared" si="159"/>
        <v>1.2</v>
      </c>
      <c r="N196">
        <f t="shared" si="159"/>
        <v>0</v>
      </c>
      <c r="O196">
        <f t="shared" si="159"/>
        <v>0</v>
      </c>
      <c r="P196">
        <f t="shared" si="159"/>
        <v>12.42</v>
      </c>
      <c r="Q196">
        <f t="shared" si="159"/>
        <v>12.42</v>
      </c>
      <c r="R196">
        <v>6</v>
      </c>
      <c r="S196">
        <v>35</v>
      </c>
      <c r="T196">
        <f t="shared" si="160"/>
        <v>89.42</v>
      </c>
      <c r="U196">
        <f t="shared" si="160"/>
        <v>28.57</v>
      </c>
      <c r="V196">
        <f t="shared" si="160"/>
        <v>9.94</v>
      </c>
      <c r="W196">
        <f t="shared" si="160"/>
        <v>9.94</v>
      </c>
      <c r="X196">
        <f t="shared" si="160"/>
        <v>0</v>
      </c>
      <c r="Y196">
        <f t="shared" si="160"/>
        <v>0</v>
      </c>
      <c r="Z196">
        <f t="shared" si="160"/>
        <v>2.6399999999999997</v>
      </c>
      <c r="AA196">
        <f t="shared" si="160"/>
        <v>2.4</v>
      </c>
      <c r="AB196">
        <f t="shared" si="160"/>
        <v>1.2</v>
      </c>
      <c r="AC196">
        <f t="shared" si="160"/>
        <v>1.2</v>
      </c>
      <c r="AD196">
        <f t="shared" si="160"/>
        <v>0</v>
      </c>
      <c r="AE196">
        <f t="shared" si="160"/>
        <v>0</v>
      </c>
      <c r="AF196">
        <f t="shared" si="160"/>
        <v>12.42</v>
      </c>
      <c r="AG196">
        <f t="shared" si="160"/>
        <v>12.42</v>
      </c>
      <c r="AH196">
        <v>6</v>
      </c>
      <c r="AI196">
        <v>35</v>
      </c>
      <c r="AJ196">
        <f t="shared" si="161"/>
        <v>79.489999999999995</v>
      </c>
      <c r="AK196">
        <f t="shared" si="161"/>
        <v>30.299999999999997</v>
      </c>
      <c r="AL196">
        <f t="shared" si="161"/>
        <v>8.94</v>
      </c>
      <c r="AM196">
        <f t="shared" si="161"/>
        <v>8.94</v>
      </c>
      <c r="AN196">
        <f t="shared" si="161"/>
        <v>1.2</v>
      </c>
      <c r="AO196">
        <f t="shared" si="161"/>
        <v>1.2</v>
      </c>
      <c r="AP196">
        <f t="shared" si="161"/>
        <v>1.44</v>
      </c>
      <c r="AQ196">
        <f t="shared" si="161"/>
        <v>1.2</v>
      </c>
      <c r="AR196">
        <f t="shared" si="161"/>
        <v>1.2</v>
      </c>
      <c r="AS196">
        <f t="shared" si="161"/>
        <v>1.2</v>
      </c>
      <c r="AT196">
        <f t="shared" si="161"/>
        <v>0</v>
      </c>
      <c r="AU196">
        <f t="shared" si="161"/>
        <v>0</v>
      </c>
      <c r="AV196">
        <f t="shared" si="161"/>
        <v>12.42</v>
      </c>
      <c r="AW196">
        <f t="shared" si="161"/>
        <v>12.42</v>
      </c>
    </row>
    <row r="197" spans="2:49" x14ac:dyDescent="0.2">
      <c r="B197">
        <v>7</v>
      </c>
      <c r="C197">
        <v>40</v>
      </c>
      <c r="D197">
        <f t="shared" si="159"/>
        <v>116.64000000000001</v>
      </c>
      <c r="E197">
        <f t="shared" si="159"/>
        <v>32.08</v>
      </c>
      <c r="F197">
        <f t="shared" si="159"/>
        <v>14.58</v>
      </c>
      <c r="G197">
        <f t="shared" si="159"/>
        <v>14.58</v>
      </c>
      <c r="H197">
        <f t="shared" si="159"/>
        <v>1.4</v>
      </c>
      <c r="I197">
        <f t="shared" si="159"/>
        <v>1.4</v>
      </c>
      <c r="J197">
        <f t="shared" si="159"/>
        <v>1.68</v>
      </c>
      <c r="K197">
        <f t="shared" si="159"/>
        <v>1.4</v>
      </c>
      <c r="L197">
        <f t="shared" si="159"/>
        <v>1.4</v>
      </c>
      <c r="M197">
        <f t="shared" si="159"/>
        <v>1.4</v>
      </c>
      <c r="N197">
        <f t="shared" si="159"/>
        <v>0</v>
      </c>
      <c r="O197">
        <f t="shared" si="159"/>
        <v>0</v>
      </c>
      <c r="P197">
        <f t="shared" si="159"/>
        <v>14.58</v>
      </c>
      <c r="Q197">
        <f t="shared" si="159"/>
        <v>14.58</v>
      </c>
      <c r="R197">
        <v>7</v>
      </c>
      <c r="S197">
        <v>40</v>
      </c>
      <c r="T197">
        <f t="shared" si="160"/>
        <v>104.97999999999999</v>
      </c>
      <c r="U197">
        <f t="shared" si="160"/>
        <v>33.53</v>
      </c>
      <c r="V197">
        <f t="shared" si="160"/>
        <v>11.66</v>
      </c>
      <c r="W197">
        <f t="shared" si="160"/>
        <v>11.66</v>
      </c>
      <c r="X197">
        <f t="shared" si="160"/>
        <v>0</v>
      </c>
      <c r="Y197">
        <f t="shared" si="160"/>
        <v>0</v>
      </c>
      <c r="Z197">
        <f t="shared" si="160"/>
        <v>3.08</v>
      </c>
      <c r="AA197">
        <f t="shared" si="160"/>
        <v>2.8</v>
      </c>
      <c r="AB197">
        <f t="shared" si="160"/>
        <v>1.4</v>
      </c>
      <c r="AC197">
        <f t="shared" si="160"/>
        <v>1.4</v>
      </c>
      <c r="AD197">
        <f t="shared" si="160"/>
        <v>0</v>
      </c>
      <c r="AE197">
        <f t="shared" si="160"/>
        <v>0</v>
      </c>
      <c r="AF197">
        <f t="shared" si="160"/>
        <v>14.58</v>
      </c>
      <c r="AG197">
        <f t="shared" si="160"/>
        <v>14.58</v>
      </c>
      <c r="AH197">
        <v>7</v>
      </c>
      <c r="AI197">
        <v>40</v>
      </c>
      <c r="AJ197">
        <f t="shared" si="161"/>
        <v>93.31</v>
      </c>
      <c r="AK197">
        <f t="shared" si="161"/>
        <v>35.58</v>
      </c>
      <c r="AL197">
        <f t="shared" si="161"/>
        <v>10.5</v>
      </c>
      <c r="AM197">
        <f t="shared" si="161"/>
        <v>10.5</v>
      </c>
      <c r="AN197">
        <f t="shared" si="161"/>
        <v>1.4</v>
      </c>
      <c r="AO197">
        <f t="shared" si="161"/>
        <v>1.4</v>
      </c>
      <c r="AP197">
        <f t="shared" si="161"/>
        <v>1.68</v>
      </c>
      <c r="AQ197">
        <f t="shared" si="161"/>
        <v>1.4</v>
      </c>
      <c r="AR197">
        <f t="shared" si="161"/>
        <v>1.4</v>
      </c>
      <c r="AS197">
        <f t="shared" si="161"/>
        <v>1.4</v>
      </c>
      <c r="AT197">
        <f t="shared" si="161"/>
        <v>0</v>
      </c>
      <c r="AU197">
        <f t="shared" si="161"/>
        <v>0</v>
      </c>
      <c r="AV197">
        <f t="shared" si="161"/>
        <v>14.58</v>
      </c>
      <c r="AW197">
        <f t="shared" si="161"/>
        <v>14.58</v>
      </c>
    </row>
    <row r="198" spans="2:49" x14ac:dyDescent="0.2">
      <c r="B198">
        <v>8</v>
      </c>
      <c r="C198">
        <v>45</v>
      </c>
      <c r="D198">
        <f t="shared" si="159"/>
        <v>133.92000000000002</v>
      </c>
      <c r="E198">
        <f t="shared" si="159"/>
        <v>36.83</v>
      </c>
      <c r="F198">
        <f t="shared" si="159"/>
        <v>16.739999999999998</v>
      </c>
      <c r="G198">
        <f t="shared" si="159"/>
        <v>16.739999999999998</v>
      </c>
      <c r="H198">
        <f t="shared" si="159"/>
        <v>1.6</v>
      </c>
      <c r="I198">
        <f t="shared" si="159"/>
        <v>1.6</v>
      </c>
      <c r="J198">
        <f t="shared" si="159"/>
        <v>1.92</v>
      </c>
      <c r="K198">
        <f t="shared" si="159"/>
        <v>1.6</v>
      </c>
      <c r="L198">
        <f t="shared" si="159"/>
        <v>1.6</v>
      </c>
      <c r="M198">
        <f t="shared" si="159"/>
        <v>1.6</v>
      </c>
      <c r="N198">
        <f t="shared" si="159"/>
        <v>0</v>
      </c>
      <c r="O198">
        <f t="shared" si="159"/>
        <v>0</v>
      </c>
      <c r="P198">
        <f t="shared" si="159"/>
        <v>16.739999999999998</v>
      </c>
      <c r="Q198">
        <f t="shared" si="159"/>
        <v>16.739999999999998</v>
      </c>
      <c r="R198">
        <v>8</v>
      </c>
      <c r="S198">
        <v>45</v>
      </c>
      <c r="T198">
        <f t="shared" si="160"/>
        <v>120.53</v>
      </c>
      <c r="U198">
        <f t="shared" si="160"/>
        <v>38.5</v>
      </c>
      <c r="V198">
        <f t="shared" si="160"/>
        <v>13.39</v>
      </c>
      <c r="W198">
        <f t="shared" si="160"/>
        <v>13.39</v>
      </c>
      <c r="X198">
        <f t="shared" si="160"/>
        <v>0</v>
      </c>
      <c r="Y198">
        <f t="shared" si="160"/>
        <v>0</v>
      </c>
      <c r="Z198">
        <f t="shared" si="160"/>
        <v>3.52</v>
      </c>
      <c r="AA198">
        <f t="shared" si="160"/>
        <v>3.2</v>
      </c>
      <c r="AB198">
        <f t="shared" si="160"/>
        <v>1.6</v>
      </c>
      <c r="AC198">
        <f t="shared" si="160"/>
        <v>1.6</v>
      </c>
      <c r="AD198">
        <f t="shared" si="160"/>
        <v>0</v>
      </c>
      <c r="AE198">
        <f t="shared" si="160"/>
        <v>0</v>
      </c>
      <c r="AF198">
        <f t="shared" si="160"/>
        <v>16.739999999999998</v>
      </c>
      <c r="AG198">
        <f t="shared" si="160"/>
        <v>16.739999999999998</v>
      </c>
      <c r="AH198">
        <v>8</v>
      </c>
      <c r="AI198">
        <v>45</v>
      </c>
      <c r="AJ198">
        <f t="shared" si="161"/>
        <v>107.13999999999999</v>
      </c>
      <c r="AK198">
        <f t="shared" si="161"/>
        <v>40.849999999999994</v>
      </c>
      <c r="AL198">
        <f t="shared" si="161"/>
        <v>12.05</v>
      </c>
      <c r="AM198">
        <f t="shared" si="161"/>
        <v>12.05</v>
      </c>
      <c r="AN198">
        <f t="shared" si="161"/>
        <v>1.6</v>
      </c>
      <c r="AO198">
        <f t="shared" si="161"/>
        <v>1.6</v>
      </c>
      <c r="AP198">
        <f t="shared" si="161"/>
        <v>1.92</v>
      </c>
      <c r="AQ198">
        <f t="shared" si="161"/>
        <v>1.6</v>
      </c>
      <c r="AR198">
        <f t="shared" si="161"/>
        <v>1.6</v>
      </c>
      <c r="AS198">
        <f t="shared" si="161"/>
        <v>1.6</v>
      </c>
      <c r="AT198">
        <f t="shared" si="161"/>
        <v>0</v>
      </c>
      <c r="AU198">
        <f t="shared" si="161"/>
        <v>0</v>
      </c>
      <c r="AV198">
        <f t="shared" si="161"/>
        <v>16.739999999999998</v>
      </c>
      <c r="AW198">
        <f t="shared" si="161"/>
        <v>16.739999999999998</v>
      </c>
    </row>
    <row r="199" spans="2:49" x14ac:dyDescent="0.2">
      <c r="B199">
        <v>9</v>
      </c>
      <c r="C199">
        <v>50</v>
      </c>
      <c r="D199">
        <f t="shared" si="159"/>
        <v>159.83999999999997</v>
      </c>
      <c r="E199">
        <f t="shared" si="159"/>
        <v>43.96</v>
      </c>
      <c r="F199">
        <f t="shared" si="159"/>
        <v>19.98</v>
      </c>
      <c r="G199">
        <f t="shared" si="159"/>
        <v>19.98</v>
      </c>
      <c r="H199">
        <f t="shared" si="159"/>
        <v>1.8</v>
      </c>
      <c r="I199">
        <f t="shared" si="159"/>
        <v>1.8</v>
      </c>
      <c r="J199">
        <f t="shared" si="159"/>
        <v>2.16</v>
      </c>
      <c r="K199">
        <f t="shared" si="159"/>
        <v>1.8</v>
      </c>
      <c r="L199">
        <f t="shared" si="159"/>
        <v>1.8</v>
      </c>
      <c r="M199">
        <f t="shared" si="159"/>
        <v>1.8</v>
      </c>
      <c r="N199">
        <f t="shared" si="159"/>
        <v>0</v>
      </c>
      <c r="O199">
        <f t="shared" si="159"/>
        <v>0</v>
      </c>
      <c r="P199">
        <f t="shared" si="159"/>
        <v>19.979999999999997</v>
      </c>
      <c r="Q199">
        <f t="shared" si="159"/>
        <v>19.979999999999997</v>
      </c>
      <c r="R199">
        <v>9</v>
      </c>
      <c r="S199">
        <v>50</v>
      </c>
      <c r="T199">
        <f t="shared" si="160"/>
        <v>143.86000000000001</v>
      </c>
      <c r="U199">
        <f t="shared" si="160"/>
        <v>45.95</v>
      </c>
      <c r="V199">
        <f t="shared" si="160"/>
        <v>15.98</v>
      </c>
      <c r="W199">
        <f t="shared" si="160"/>
        <v>15.98</v>
      </c>
      <c r="X199">
        <f t="shared" si="160"/>
        <v>0</v>
      </c>
      <c r="Y199">
        <f t="shared" si="160"/>
        <v>0</v>
      </c>
      <c r="Z199">
        <f t="shared" si="160"/>
        <v>3.96</v>
      </c>
      <c r="AA199">
        <f t="shared" si="160"/>
        <v>3.6</v>
      </c>
      <c r="AB199">
        <f t="shared" si="160"/>
        <v>1.8</v>
      </c>
      <c r="AC199">
        <f t="shared" si="160"/>
        <v>1.8</v>
      </c>
      <c r="AD199">
        <f t="shared" si="160"/>
        <v>0</v>
      </c>
      <c r="AE199">
        <f t="shared" si="160"/>
        <v>0</v>
      </c>
      <c r="AF199">
        <f t="shared" si="160"/>
        <v>19.979999999999997</v>
      </c>
      <c r="AG199">
        <f t="shared" si="160"/>
        <v>19.979999999999997</v>
      </c>
      <c r="AH199">
        <v>9</v>
      </c>
      <c r="AI199">
        <v>50</v>
      </c>
      <c r="AJ199">
        <f t="shared" si="161"/>
        <v>127.87</v>
      </c>
      <c r="AK199">
        <f t="shared" si="161"/>
        <v>48.75</v>
      </c>
      <c r="AL199">
        <f t="shared" si="161"/>
        <v>14.39</v>
      </c>
      <c r="AM199">
        <f t="shared" si="161"/>
        <v>14.39</v>
      </c>
      <c r="AN199">
        <f t="shared" si="161"/>
        <v>1.8</v>
      </c>
      <c r="AO199">
        <f t="shared" si="161"/>
        <v>1.8</v>
      </c>
      <c r="AP199">
        <f t="shared" si="161"/>
        <v>2.16</v>
      </c>
      <c r="AQ199">
        <f t="shared" si="161"/>
        <v>1.8</v>
      </c>
      <c r="AR199">
        <f t="shared" si="161"/>
        <v>1.8</v>
      </c>
      <c r="AS199">
        <f t="shared" si="161"/>
        <v>1.8</v>
      </c>
      <c r="AT199">
        <f t="shared" si="161"/>
        <v>0</v>
      </c>
      <c r="AU199">
        <f t="shared" si="161"/>
        <v>0</v>
      </c>
      <c r="AV199">
        <f t="shared" si="161"/>
        <v>19.979999999999997</v>
      </c>
      <c r="AW199">
        <f t="shared" si="161"/>
        <v>19.979999999999997</v>
      </c>
    </row>
    <row r="200" spans="2:49" x14ac:dyDescent="0.2">
      <c r="B200">
        <v>10</v>
      </c>
      <c r="C200">
        <v>55</v>
      </c>
      <c r="D200">
        <f t="shared" si="159"/>
        <v>180</v>
      </c>
      <c r="E200">
        <f t="shared" si="159"/>
        <v>49.5</v>
      </c>
      <c r="F200">
        <f t="shared" si="159"/>
        <v>22.5</v>
      </c>
      <c r="G200">
        <f t="shared" si="159"/>
        <v>22.5</v>
      </c>
      <c r="H200">
        <f t="shared" si="159"/>
        <v>2</v>
      </c>
      <c r="I200">
        <f t="shared" si="159"/>
        <v>2</v>
      </c>
      <c r="J200">
        <f t="shared" si="159"/>
        <v>2.4</v>
      </c>
      <c r="K200">
        <f t="shared" si="159"/>
        <v>2</v>
      </c>
      <c r="L200">
        <f t="shared" si="159"/>
        <v>2</v>
      </c>
      <c r="M200">
        <f t="shared" si="159"/>
        <v>2</v>
      </c>
      <c r="N200">
        <f t="shared" si="159"/>
        <v>0</v>
      </c>
      <c r="O200">
        <f t="shared" si="159"/>
        <v>0</v>
      </c>
      <c r="P200">
        <f t="shared" si="159"/>
        <v>22.5</v>
      </c>
      <c r="Q200">
        <f t="shared" si="159"/>
        <v>22.5</v>
      </c>
      <c r="R200">
        <v>10</v>
      </c>
      <c r="S200">
        <v>55</v>
      </c>
      <c r="T200">
        <f t="shared" si="160"/>
        <v>162</v>
      </c>
      <c r="U200">
        <f t="shared" si="160"/>
        <v>51.75</v>
      </c>
      <c r="V200">
        <f t="shared" si="160"/>
        <v>18</v>
      </c>
      <c r="W200">
        <f t="shared" si="160"/>
        <v>18</v>
      </c>
      <c r="X200">
        <f t="shared" si="160"/>
        <v>0</v>
      </c>
      <c r="Y200">
        <f t="shared" si="160"/>
        <v>0</v>
      </c>
      <c r="Z200">
        <f t="shared" si="160"/>
        <v>4.4000000000000004</v>
      </c>
      <c r="AA200">
        <f t="shared" si="160"/>
        <v>4</v>
      </c>
      <c r="AB200">
        <f t="shared" si="160"/>
        <v>2</v>
      </c>
      <c r="AC200">
        <f t="shared" si="160"/>
        <v>2</v>
      </c>
      <c r="AD200">
        <f t="shared" si="160"/>
        <v>0</v>
      </c>
      <c r="AE200">
        <f t="shared" si="160"/>
        <v>0</v>
      </c>
      <c r="AF200">
        <f t="shared" si="160"/>
        <v>22.5</v>
      </c>
      <c r="AG200">
        <f t="shared" si="160"/>
        <v>22.5</v>
      </c>
      <c r="AH200">
        <v>10</v>
      </c>
      <c r="AI200">
        <v>55</v>
      </c>
      <c r="AJ200">
        <f t="shared" si="161"/>
        <v>144</v>
      </c>
      <c r="AK200">
        <f t="shared" si="161"/>
        <v>54.9</v>
      </c>
      <c r="AL200">
        <f t="shared" si="161"/>
        <v>16.2</v>
      </c>
      <c r="AM200">
        <f t="shared" si="161"/>
        <v>16.2</v>
      </c>
      <c r="AN200">
        <f t="shared" si="161"/>
        <v>2</v>
      </c>
      <c r="AO200">
        <f t="shared" si="161"/>
        <v>2</v>
      </c>
      <c r="AP200">
        <f t="shared" si="161"/>
        <v>2.4</v>
      </c>
      <c r="AQ200">
        <f t="shared" si="161"/>
        <v>2</v>
      </c>
      <c r="AR200">
        <f t="shared" si="161"/>
        <v>2</v>
      </c>
      <c r="AS200">
        <f t="shared" si="161"/>
        <v>2</v>
      </c>
      <c r="AT200">
        <f t="shared" si="161"/>
        <v>0</v>
      </c>
      <c r="AU200">
        <f t="shared" si="161"/>
        <v>0</v>
      </c>
      <c r="AV200">
        <f t="shared" si="161"/>
        <v>22.5</v>
      </c>
      <c r="AW200">
        <f t="shared" si="161"/>
        <v>22.5</v>
      </c>
    </row>
    <row r="201" spans="2:49" x14ac:dyDescent="0.2">
      <c r="B201">
        <v>11</v>
      </c>
      <c r="C201">
        <v>60</v>
      </c>
      <c r="D201">
        <f t="shared" si="159"/>
        <v>200.16000000000003</v>
      </c>
      <c r="E201">
        <f t="shared" si="159"/>
        <v>55.04</v>
      </c>
      <c r="F201">
        <f t="shared" si="159"/>
        <v>25.02</v>
      </c>
      <c r="G201">
        <f t="shared" si="159"/>
        <v>25.02</v>
      </c>
      <c r="H201">
        <f t="shared" si="159"/>
        <v>2.2000000000000002</v>
      </c>
      <c r="I201">
        <f t="shared" si="159"/>
        <v>2.2000000000000002</v>
      </c>
      <c r="J201">
        <f t="shared" si="159"/>
        <v>2.64</v>
      </c>
      <c r="K201">
        <f t="shared" si="159"/>
        <v>2.2000000000000002</v>
      </c>
      <c r="L201">
        <f t="shared" si="159"/>
        <v>2.2000000000000002</v>
      </c>
      <c r="M201">
        <f t="shared" si="159"/>
        <v>2.2000000000000002</v>
      </c>
      <c r="N201">
        <f t="shared" si="159"/>
        <v>0</v>
      </c>
      <c r="O201">
        <f t="shared" si="159"/>
        <v>0</v>
      </c>
      <c r="P201">
        <f t="shared" si="159"/>
        <v>25.020000000000003</v>
      </c>
      <c r="Q201">
        <f t="shared" si="159"/>
        <v>25.020000000000003</v>
      </c>
      <c r="R201">
        <v>11</v>
      </c>
      <c r="S201">
        <v>60</v>
      </c>
      <c r="T201">
        <f t="shared" si="160"/>
        <v>180.14</v>
      </c>
      <c r="U201">
        <f t="shared" si="160"/>
        <v>57.55</v>
      </c>
      <c r="V201">
        <f t="shared" si="160"/>
        <v>20.02</v>
      </c>
      <c r="W201">
        <f t="shared" si="160"/>
        <v>20.02</v>
      </c>
      <c r="X201">
        <f t="shared" si="160"/>
        <v>0</v>
      </c>
      <c r="Y201">
        <f t="shared" si="160"/>
        <v>0</v>
      </c>
      <c r="Z201">
        <f t="shared" si="160"/>
        <v>4.84</v>
      </c>
      <c r="AA201">
        <f t="shared" si="160"/>
        <v>4.4000000000000004</v>
      </c>
      <c r="AB201">
        <f t="shared" si="160"/>
        <v>2.2000000000000002</v>
      </c>
      <c r="AC201">
        <f t="shared" si="160"/>
        <v>2.2000000000000002</v>
      </c>
      <c r="AD201">
        <f t="shared" si="160"/>
        <v>0</v>
      </c>
      <c r="AE201">
        <f t="shared" si="160"/>
        <v>0</v>
      </c>
      <c r="AF201">
        <f t="shared" si="160"/>
        <v>25.020000000000003</v>
      </c>
      <c r="AG201">
        <f t="shared" si="160"/>
        <v>25.020000000000003</v>
      </c>
      <c r="AH201">
        <v>11</v>
      </c>
      <c r="AI201">
        <v>60</v>
      </c>
      <c r="AJ201">
        <f t="shared" si="161"/>
        <v>160.13</v>
      </c>
      <c r="AK201">
        <f t="shared" si="161"/>
        <v>61.05</v>
      </c>
      <c r="AL201">
        <f t="shared" si="161"/>
        <v>18.010000000000002</v>
      </c>
      <c r="AM201">
        <f t="shared" si="161"/>
        <v>18.010000000000002</v>
      </c>
      <c r="AN201">
        <f t="shared" si="161"/>
        <v>2.2000000000000002</v>
      </c>
      <c r="AO201">
        <f t="shared" si="161"/>
        <v>2.2000000000000002</v>
      </c>
      <c r="AP201">
        <f t="shared" si="161"/>
        <v>2.64</v>
      </c>
      <c r="AQ201">
        <f t="shared" si="161"/>
        <v>2.2000000000000002</v>
      </c>
      <c r="AR201">
        <f t="shared" si="161"/>
        <v>2.2000000000000002</v>
      </c>
      <c r="AS201">
        <f t="shared" si="161"/>
        <v>2.2000000000000002</v>
      </c>
      <c r="AT201">
        <f t="shared" si="161"/>
        <v>0</v>
      </c>
      <c r="AU201">
        <f t="shared" si="161"/>
        <v>0</v>
      </c>
      <c r="AV201">
        <f t="shared" si="161"/>
        <v>25.020000000000003</v>
      </c>
      <c r="AW201">
        <f t="shared" si="161"/>
        <v>25.020000000000003</v>
      </c>
    </row>
    <row r="202" spans="2:49" x14ac:dyDescent="0.2">
      <c r="B202">
        <v>12</v>
      </c>
      <c r="C202">
        <v>65</v>
      </c>
      <c r="D202">
        <f t="shared" si="159"/>
        <v>220.32</v>
      </c>
      <c r="E202">
        <f t="shared" si="159"/>
        <v>60.589999999999996</v>
      </c>
      <c r="F202">
        <f t="shared" si="159"/>
        <v>27.54</v>
      </c>
      <c r="G202">
        <f t="shared" si="159"/>
        <v>27.54</v>
      </c>
      <c r="H202">
        <f t="shared" si="159"/>
        <v>2.4</v>
      </c>
      <c r="I202">
        <f t="shared" si="159"/>
        <v>2.4</v>
      </c>
      <c r="J202">
        <f t="shared" si="159"/>
        <v>2.88</v>
      </c>
      <c r="K202">
        <f t="shared" si="159"/>
        <v>2.4</v>
      </c>
      <c r="L202">
        <f t="shared" si="159"/>
        <v>2.4</v>
      </c>
      <c r="M202">
        <f t="shared" si="159"/>
        <v>2.4</v>
      </c>
      <c r="N202">
        <f t="shared" si="159"/>
        <v>0</v>
      </c>
      <c r="O202">
        <f t="shared" si="159"/>
        <v>0</v>
      </c>
      <c r="P202">
        <f t="shared" si="159"/>
        <v>27.54</v>
      </c>
      <c r="Q202">
        <f t="shared" si="159"/>
        <v>27.54</v>
      </c>
      <c r="R202">
        <v>12</v>
      </c>
      <c r="S202">
        <v>65</v>
      </c>
      <c r="T202">
        <f t="shared" si="160"/>
        <v>198.29</v>
      </c>
      <c r="U202">
        <f t="shared" si="160"/>
        <v>63.34</v>
      </c>
      <c r="V202">
        <f t="shared" si="160"/>
        <v>22.03</v>
      </c>
      <c r="W202">
        <f t="shared" si="160"/>
        <v>22.03</v>
      </c>
      <c r="X202">
        <f t="shared" si="160"/>
        <v>0</v>
      </c>
      <c r="Y202">
        <f t="shared" si="160"/>
        <v>0</v>
      </c>
      <c r="Z202">
        <f t="shared" si="160"/>
        <v>5.2799999999999994</v>
      </c>
      <c r="AA202">
        <f t="shared" si="160"/>
        <v>4.8</v>
      </c>
      <c r="AB202">
        <f t="shared" si="160"/>
        <v>2.4</v>
      </c>
      <c r="AC202">
        <f t="shared" si="160"/>
        <v>2.4</v>
      </c>
      <c r="AD202">
        <f t="shared" si="160"/>
        <v>0</v>
      </c>
      <c r="AE202">
        <f t="shared" si="160"/>
        <v>0</v>
      </c>
      <c r="AF202">
        <f t="shared" si="160"/>
        <v>27.54</v>
      </c>
      <c r="AG202">
        <f t="shared" si="160"/>
        <v>27.54</v>
      </c>
      <c r="AH202">
        <v>12</v>
      </c>
      <c r="AI202">
        <v>65</v>
      </c>
      <c r="AJ202">
        <f t="shared" si="161"/>
        <v>176.26</v>
      </c>
      <c r="AK202">
        <f t="shared" si="161"/>
        <v>67.199999999999989</v>
      </c>
      <c r="AL202">
        <f t="shared" si="161"/>
        <v>19.829999999999998</v>
      </c>
      <c r="AM202">
        <f t="shared" si="161"/>
        <v>19.829999999999998</v>
      </c>
      <c r="AN202">
        <f t="shared" si="161"/>
        <v>2.4</v>
      </c>
      <c r="AO202">
        <f t="shared" si="161"/>
        <v>2.4</v>
      </c>
      <c r="AP202">
        <f t="shared" si="161"/>
        <v>2.88</v>
      </c>
      <c r="AQ202">
        <f t="shared" si="161"/>
        <v>2.4</v>
      </c>
      <c r="AR202">
        <f t="shared" si="161"/>
        <v>2.4</v>
      </c>
      <c r="AS202">
        <f t="shared" si="161"/>
        <v>2.4</v>
      </c>
      <c r="AT202">
        <f t="shared" si="161"/>
        <v>0</v>
      </c>
      <c r="AU202">
        <f t="shared" si="161"/>
        <v>0</v>
      </c>
      <c r="AV202">
        <f t="shared" si="161"/>
        <v>27.54</v>
      </c>
      <c r="AW202">
        <f t="shared" si="161"/>
        <v>27.54</v>
      </c>
    </row>
    <row r="203" spans="2:49" x14ac:dyDescent="0.2">
      <c r="B203">
        <v>13</v>
      </c>
      <c r="C203">
        <v>70</v>
      </c>
      <c r="D203">
        <f t="shared" si="159"/>
        <v>240.48000000000002</v>
      </c>
      <c r="E203">
        <f t="shared" si="159"/>
        <v>66.13</v>
      </c>
      <c r="F203">
        <f t="shared" si="159"/>
        <v>30.06</v>
      </c>
      <c r="G203">
        <f t="shared" si="159"/>
        <v>30.06</v>
      </c>
      <c r="H203">
        <f t="shared" si="159"/>
        <v>2.6</v>
      </c>
      <c r="I203">
        <f t="shared" si="159"/>
        <v>2.6</v>
      </c>
      <c r="J203">
        <f t="shared" si="159"/>
        <v>3.12</v>
      </c>
      <c r="K203">
        <f t="shared" si="159"/>
        <v>2.6</v>
      </c>
      <c r="L203">
        <f t="shared" si="159"/>
        <v>2.6</v>
      </c>
      <c r="M203">
        <f t="shared" si="159"/>
        <v>2.6</v>
      </c>
      <c r="N203">
        <f t="shared" si="159"/>
        <v>0</v>
      </c>
      <c r="O203">
        <f t="shared" si="159"/>
        <v>0</v>
      </c>
      <c r="P203">
        <f t="shared" si="159"/>
        <v>30.059999999999995</v>
      </c>
      <c r="Q203">
        <f t="shared" si="159"/>
        <v>30.059999999999995</v>
      </c>
      <c r="R203">
        <v>13</v>
      </c>
      <c r="S203">
        <v>70</v>
      </c>
      <c r="T203">
        <f t="shared" si="160"/>
        <v>216.43</v>
      </c>
      <c r="U203">
        <f t="shared" si="160"/>
        <v>69.14</v>
      </c>
      <c r="V203">
        <f t="shared" si="160"/>
        <v>24.05</v>
      </c>
      <c r="W203">
        <f t="shared" si="160"/>
        <v>24.05</v>
      </c>
      <c r="X203">
        <f t="shared" si="160"/>
        <v>0</v>
      </c>
      <c r="Y203">
        <f t="shared" si="160"/>
        <v>0</v>
      </c>
      <c r="Z203">
        <f t="shared" si="160"/>
        <v>5.7200000000000006</v>
      </c>
      <c r="AA203">
        <f t="shared" si="160"/>
        <v>5.2</v>
      </c>
      <c r="AB203">
        <f t="shared" si="160"/>
        <v>2.6</v>
      </c>
      <c r="AC203">
        <f t="shared" si="160"/>
        <v>2.6</v>
      </c>
      <c r="AD203">
        <f t="shared" si="160"/>
        <v>0</v>
      </c>
      <c r="AE203">
        <f t="shared" si="160"/>
        <v>0</v>
      </c>
      <c r="AF203">
        <f t="shared" si="160"/>
        <v>30.059999999999995</v>
      </c>
      <c r="AG203">
        <f t="shared" si="160"/>
        <v>30.059999999999995</v>
      </c>
      <c r="AH203">
        <v>13</v>
      </c>
      <c r="AI203">
        <v>70</v>
      </c>
      <c r="AJ203">
        <f t="shared" si="161"/>
        <v>192.38</v>
      </c>
      <c r="AK203">
        <f t="shared" si="161"/>
        <v>73.349999999999994</v>
      </c>
      <c r="AL203">
        <f t="shared" si="161"/>
        <v>21.64</v>
      </c>
      <c r="AM203">
        <f t="shared" si="161"/>
        <v>21.64</v>
      </c>
      <c r="AN203">
        <f t="shared" si="161"/>
        <v>2.6</v>
      </c>
      <c r="AO203">
        <f t="shared" si="161"/>
        <v>2.6</v>
      </c>
      <c r="AP203">
        <f t="shared" si="161"/>
        <v>3.12</v>
      </c>
      <c r="AQ203">
        <f t="shared" si="161"/>
        <v>2.6</v>
      </c>
      <c r="AR203">
        <f t="shared" si="161"/>
        <v>2.6</v>
      </c>
      <c r="AS203">
        <f t="shared" si="161"/>
        <v>2.6</v>
      </c>
      <c r="AT203">
        <f t="shared" si="161"/>
        <v>0</v>
      </c>
      <c r="AU203">
        <f t="shared" si="161"/>
        <v>0</v>
      </c>
      <c r="AV203">
        <f t="shared" si="161"/>
        <v>30.059999999999995</v>
      </c>
      <c r="AW203">
        <f t="shared" si="161"/>
        <v>30.059999999999995</v>
      </c>
    </row>
    <row r="204" spans="2:49" x14ac:dyDescent="0.2">
      <c r="B204">
        <v>14</v>
      </c>
      <c r="C204">
        <v>75</v>
      </c>
      <c r="D204">
        <f t="shared" si="159"/>
        <v>260.64</v>
      </c>
      <c r="E204">
        <f t="shared" si="159"/>
        <v>71.680000000000007</v>
      </c>
      <c r="F204">
        <f t="shared" si="159"/>
        <v>32.58</v>
      </c>
      <c r="G204">
        <f t="shared" si="159"/>
        <v>32.58</v>
      </c>
      <c r="H204">
        <f t="shared" si="159"/>
        <v>2.8</v>
      </c>
      <c r="I204">
        <f t="shared" si="159"/>
        <v>2.8</v>
      </c>
      <c r="J204">
        <f t="shared" si="159"/>
        <v>3.36</v>
      </c>
      <c r="K204">
        <f t="shared" si="159"/>
        <v>2.8</v>
      </c>
      <c r="L204">
        <f t="shared" si="159"/>
        <v>2.8</v>
      </c>
      <c r="M204">
        <f t="shared" si="159"/>
        <v>2.8</v>
      </c>
      <c r="N204">
        <f t="shared" si="159"/>
        <v>0</v>
      </c>
      <c r="O204">
        <f t="shared" si="159"/>
        <v>0</v>
      </c>
      <c r="P204">
        <f t="shared" si="159"/>
        <v>32.58</v>
      </c>
      <c r="Q204">
        <f t="shared" si="159"/>
        <v>32.58</v>
      </c>
      <c r="R204">
        <v>14</v>
      </c>
      <c r="S204">
        <v>75</v>
      </c>
      <c r="T204">
        <f t="shared" si="160"/>
        <v>234.57999999999998</v>
      </c>
      <c r="U204">
        <f t="shared" si="160"/>
        <v>74.929999999999993</v>
      </c>
      <c r="V204">
        <f t="shared" si="160"/>
        <v>26.06</v>
      </c>
      <c r="W204">
        <f t="shared" si="160"/>
        <v>26.06</v>
      </c>
      <c r="X204">
        <f t="shared" si="160"/>
        <v>0</v>
      </c>
      <c r="Y204">
        <f t="shared" si="160"/>
        <v>0</v>
      </c>
      <c r="Z204">
        <f t="shared" si="160"/>
        <v>6.16</v>
      </c>
      <c r="AA204">
        <f t="shared" si="160"/>
        <v>5.6</v>
      </c>
      <c r="AB204">
        <f t="shared" si="160"/>
        <v>2.8</v>
      </c>
      <c r="AC204">
        <f t="shared" si="160"/>
        <v>2.8</v>
      </c>
      <c r="AD204">
        <f t="shared" si="160"/>
        <v>0</v>
      </c>
      <c r="AE204">
        <f t="shared" si="160"/>
        <v>0</v>
      </c>
      <c r="AF204">
        <f t="shared" si="160"/>
        <v>32.58</v>
      </c>
      <c r="AG204">
        <f t="shared" si="160"/>
        <v>32.58</v>
      </c>
      <c r="AH204">
        <v>14</v>
      </c>
      <c r="AI204">
        <v>75</v>
      </c>
      <c r="AJ204">
        <f t="shared" si="161"/>
        <v>208.51</v>
      </c>
      <c r="AK204">
        <f t="shared" si="161"/>
        <v>79.5</v>
      </c>
      <c r="AL204">
        <f t="shared" si="161"/>
        <v>23.46</v>
      </c>
      <c r="AM204">
        <f t="shared" si="161"/>
        <v>23.46</v>
      </c>
      <c r="AN204">
        <f t="shared" si="161"/>
        <v>2.8</v>
      </c>
      <c r="AO204">
        <f t="shared" si="161"/>
        <v>2.8</v>
      </c>
      <c r="AP204">
        <f t="shared" si="161"/>
        <v>3.36</v>
      </c>
      <c r="AQ204">
        <f t="shared" si="161"/>
        <v>2.8</v>
      </c>
      <c r="AR204">
        <f t="shared" si="161"/>
        <v>2.8</v>
      </c>
      <c r="AS204">
        <f t="shared" si="161"/>
        <v>2.8</v>
      </c>
      <c r="AT204">
        <f t="shared" si="161"/>
        <v>0</v>
      </c>
      <c r="AU204">
        <f t="shared" si="161"/>
        <v>0</v>
      </c>
      <c r="AV204">
        <f t="shared" si="161"/>
        <v>32.58</v>
      </c>
      <c r="AW204">
        <f t="shared" si="161"/>
        <v>32.58</v>
      </c>
    </row>
    <row r="205" spans="2:49" x14ac:dyDescent="0.2">
      <c r="B205">
        <v>15</v>
      </c>
      <c r="C205">
        <v>80</v>
      </c>
      <c r="D205">
        <f t="shared" si="159"/>
        <v>290.88</v>
      </c>
      <c r="E205">
        <f t="shared" si="159"/>
        <v>79.990000000000009</v>
      </c>
      <c r="F205">
        <f t="shared" si="159"/>
        <v>36.36</v>
      </c>
      <c r="G205">
        <f t="shared" si="159"/>
        <v>36.36</v>
      </c>
      <c r="H205">
        <f t="shared" si="159"/>
        <v>3</v>
      </c>
      <c r="I205">
        <f t="shared" si="159"/>
        <v>3</v>
      </c>
      <c r="J205">
        <f t="shared" si="159"/>
        <v>3.6</v>
      </c>
      <c r="K205">
        <f t="shared" si="159"/>
        <v>3</v>
      </c>
      <c r="L205">
        <f t="shared" si="159"/>
        <v>3</v>
      </c>
      <c r="M205">
        <f t="shared" si="159"/>
        <v>3</v>
      </c>
      <c r="N205">
        <f t="shared" si="159"/>
        <v>0</v>
      </c>
      <c r="O205">
        <f t="shared" si="159"/>
        <v>0</v>
      </c>
      <c r="P205">
        <f t="shared" si="159"/>
        <v>36.36</v>
      </c>
      <c r="Q205">
        <f t="shared" si="159"/>
        <v>36.36</v>
      </c>
      <c r="R205">
        <v>15</v>
      </c>
      <c r="S205">
        <v>80</v>
      </c>
      <c r="T205">
        <f t="shared" si="160"/>
        <v>261.78999999999996</v>
      </c>
      <c r="U205">
        <f t="shared" si="160"/>
        <v>83.63</v>
      </c>
      <c r="V205">
        <f t="shared" si="160"/>
        <v>29.09</v>
      </c>
      <c r="W205">
        <f t="shared" si="160"/>
        <v>29.09</v>
      </c>
      <c r="X205">
        <f t="shared" si="160"/>
        <v>0</v>
      </c>
      <c r="Y205">
        <f t="shared" si="160"/>
        <v>0</v>
      </c>
      <c r="Z205">
        <f t="shared" si="160"/>
        <v>6.6</v>
      </c>
      <c r="AA205">
        <f t="shared" si="160"/>
        <v>6</v>
      </c>
      <c r="AB205">
        <f t="shared" si="160"/>
        <v>3</v>
      </c>
      <c r="AC205">
        <f t="shared" si="160"/>
        <v>3</v>
      </c>
      <c r="AD205">
        <f t="shared" si="160"/>
        <v>0</v>
      </c>
      <c r="AE205">
        <f t="shared" si="160"/>
        <v>0</v>
      </c>
      <c r="AF205">
        <f t="shared" si="160"/>
        <v>36.36</v>
      </c>
      <c r="AG205">
        <f t="shared" si="160"/>
        <v>36.36</v>
      </c>
      <c r="AH205">
        <v>15</v>
      </c>
      <c r="AI205">
        <v>80</v>
      </c>
      <c r="AJ205">
        <f t="shared" si="161"/>
        <v>232.7</v>
      </c>
      <c r="AK205">
        <f t="shared" si="161"/>
        <v>88.72</v>
      </c>
      <c r="AL205">
        <f t="shared" si="161"/>
        <v>26.18</v>
      </c>
      <c r="AM205">
        <f t="shared" si="161"/>
        <v>26.18</v>
      </c>
      <c r="AN205">
        <f t="shared" si="161"/>
        <v>3</v>
      </c>
      <c r="AO205">
        <f t="shared" si="161"/>
        <v>3</v>
      </c>
      <c r="AP205">
        <f t="shared" si="161"/>
        <v>3.6</v>
      </c>
      <c r="AQ205">
        <f t="shared" si="161"/>
        <v>3</v>
      </c>
      <c r="AR205">
        <f t="shared" si="161"/>
        <v>3</v>
      </c>
      <c r="AS205">
        <f t="shared" si="161"/>
        <v>3</v>
      </c>
      <c r="AT205">
        <f t="shared" si="161"/>
        <v>0</v>
      </c>
      <c r="AU205">
        <f t="shared" si="161"/>
        <v>0</v>
      </c>
      <c r="AV205">
        <f t="shared" si="161"/>
        <v>36.36</v>
      </c>
      <c r="AW205">
        <f t="shared" si="161"/>
        <v>36.36</v>
      </c>
    </row>
    <row r="206" spans="2:49" x14ac:dyDescent="0.2">
      <c r="B206">
        <v>16</v>
      </c>
      <c r="C206">
        <v>85</v>
      </c>
      <c r="D206">
        <f t="shared" si="159"/>
        <v>313.92</v>
      </c>
      <c r="E206">
        <f t="shared" si="159"/>
        <v>86.330000000000013</v>
      </c>
      <c r="F206">
        <f t="shared" si="159"/>
        <v>39.24</v>
      </c>
      <c r="G206">
        <f t="shared" si="159"/>
        <v>39.24</v>
      </c>
      <c r="H206">
        <f t="shared" si="159"/>
        <v>3.2</v>
      </c>
      <c r="I206">
        <f t="shared" si="159"/>
        <v>3.2</v>
      </c>
      <c r="J206">
        <f t="shared" si="159"/>
        <v>3.84</v>
      </c>
      <c r="K206">
        <f t="shared" si="159"/>
        <v>3.2</v>
      </c>
      <c r="L206">
        <f t="shared" si="159"/>
        <v>3.2</v>
      </c>
      <c r="M206">
        <f t="shared" si="159"/>
        <v>3.2</v>
      </c>
      <c r="N206">
        <f t="shared" si="159"/>
        <v>0</v>
      </c>
      <c r="O206">
        <f t="shared" si="159"/>
        <v>0</v>
      </c>
      <c r="P206">
        <f t="shared" si="159"/>
        <v>39.24</v>
      </c>
      <c r="Q206">
        <f t="shared" si="159"/>
        <v>39.24</v>
      </c>
      <c r="R206">
        <v>16</v>
      </c>
      <c r="S206">
        <v>85</v>
      </c>
      <c r="T206">
        <f t="shared" si="160"/>
        <v>282.52999999999997</v>
      </c>
      <c r="U206">
        <f t="shared" si="160"/>
        <v>90.25</v>
      </c>
      <c r="V206">
        <f t="shared" si="160"/>
        <v>31.39</v>
      </c>
      <c r="W206">
        <f t="shared" si="160"/>
        <v>31.39</v>
      </c>
      <c r="X206">
        <f t="shared" si="160"/>
        <v>0</v>
      </c>
      <c r="Y206">
        <f t="shared" si="160"/>
        <v>0</v>
      </c>
      <c r="Z206">
        <f t="shared" si="160"/>
        <v>7.04</v>
      </c>
      <c r="AA206">
        <f t="shared" si="160"/>
        <v>6.4</v>
      </c>
      <c r="AB206">
        <f t="shared" si="160"/>
        <v>3.2</v>
      </c>
      <c r="AC206">
        <f t="shared" si="160"/>
        <v>3.2</v>
      </c>
      <c r="AD206">
        <f t="shared" si="160"/>
        <v>0</v>
      </c>
      <c r="AE206">
        <f t="shared" si="160"/>
        <v>0</v>
      </c>
      <c r="AF206">
        <f t="shared" si="160"/>
        <v>39.24</v>
      </c>
      <c r="AG206">
        <f t="shared" si="160"/>
        <v>39.24</v>
      </c>
      <c r="AH206">
        <v>16</v>
      </c>
      <c r="AI206">
        <v>85</v>
      </c>
      <c r="AJ206">
        <f t="shared" si="161"/>
        <v>251.14000000000001</v>
      </c>
      <c r="AK206">
        <f t="shared" si="161"/>
        <v>95.75</v>
      </c>
      <c r="AL206">
        <f t="shared" si="161"/>
        <v>28.25</v>
      </c>
      <c r="AM206">
        <f t="shared" si="161"/>
        <v>28.25</v>
      </c>
      <c r="AN206">
        <f t="shared" si="161"/>
        <v>3.2</v>
      </c>
      <c r="AO206">
        <f t="shared" si="161"/>
        <v>3.2</v>
      </c>
      <c r="AP206">
        <f t="shared" si="161"/>
        <v>3.84</v>
      </c>
      <c r="AQ206">
        <f t="shared" si="161"/>
        <v>3.2</v>
      </c>
      <c r="AR206">
        <f t="shared" si="161"/>
        <v>3.2</v>
      </c>
      <c r="AS206">
        <f t="shared" si="161"/>
        <v>3.2</v>
      </c>
      <c r="AT206">
        <f t="shared" si="161"/>
        <v>0</v>
      </c>
      <c r="AU206">
        <f t="shared" si="161"/>
        <v>0</v>
      </c>
      <c r="AV206">
        <f t="shared" si="161"/>
        <v>39.24</v>
      </c>
      <c r="AW206">
        <f t="shared" si="161"/>
        <v>39.24</v>
      </c>
    </row>
    <row r="207" spans="2:49" x14ac:dyDescent="0.2">
      <c r="B207">
        <v>17</v>
      </c>
      <c r="C207">
        <v>90</v>
      </c>
      <c r="D207">
        <f t="shared" si="159"/>
        <v>336.96000000000004</v>
      </c>
      <c r="E207">
        <f t="shared" si="159"/>
        <v>92.66</v>
      </c>
      <c r="F207">
        <f t="shared" si="159"/>
        <v>42.12</v>
      </c>
      <c r="G207">
        <f t="shared" si="159"/>
        <v>42.12</v>
      </c>
      <c r="H207">
        <f t="shared" si="159"/>
        <v>3.4</v>
      </c>
      <c r="I207">
        <f t="shared" si="159"/>
        <v>3.4</v>
      </c>
      <c r="J207">
        <f t="shared" si="159"/>
        <v>4.08</v>
      </c>
      <c r="K207">
        <f t="shared" si="159"/>
        <v>3.4</v>
      </c>
      <c r="L207">
        <f t="shared" si="159"/>
        <v>3.4</v>
      </c>
      <c r="M207">
        <f t="shared" si="159"/>
        <v>3.4</v>
      </c>
      <c r="N207">
        <f t="shared" si="159"/>
        <v>0</v>
      </c>
      <c r="O207">
        <f t="shared" si="159"/>
        <v>0</v>
      </c>
      <c r="P207">
        <f t="shared" si="159"/>
        <v>42.11999999999999</v>
      </c>
      <c r="Q207">
        <f t="shared" si="159"/>
        <v>42.11999999999999</v>
      </c>
      <c r="R207">
        <v>17</v>
      </c>
      <c r="S207">
        <v>90</v>
      </c>
      <c r="T207">
        <f t="shared" si="160"/>
        <v>303.26</v>
      </c>
      <c r="U207">
        <f t="shared" si="160"/>
        <v>96.88</v>
      </c>
      <c r="V207">
        <f t="shared" si="160"/>
        <v>33.700000000000003</v>
      </c>
      <c r="W207">
        <f t="shared" si="160"/>
        <v>33.700000000000003</v>
      </c>
      <c r="X207">
        <f t="shared" si="160"/>
        <v>0</v>
      </c>
      <c r="Y207">
        <f t="shared" si="160"/>
        <v>0</v>
      </c>
      <c r="Z207">
        <f t="shared" si="160"/>
        <v>7.48</v>
      </c>
      <c r="AA207">
        <f t="shared" si="160"/>
        <v>6.8</v>
      </c>
      <c r="AB207">
        <f t="shared" si="160"/>
        <v>3.4</v>
      </c>
      <c r="AC207">
        <f t="shared" si="160"/>
        <v>3.4</v>
      </c>
      <c r="AD207">
        <f t="shared" si="160"/>
        <v>0</v>
      </c>
      <c r="AE207">
        <f t="shared" si="160"/>
        <v>0</v>
      </c>
      <c r="AF207">
        <f t="shared" si="160"/>
        <v>42.11999999999999</v>
      </c>
      <c r="AG207">
        <f t="shared" si="160"/>
        <v>42.11999999999999</v>
      </c>
      <c r="AH207">
        <v>17</v>
      </c>
      <c r="AI207">
        <v>90</v>
      </c>
      <c r="AJ207">
        <f t="shared" si="161"/>
        <v>269.57</v>
      </c>
      <c r="AK207">
        <f t="shared" si="161"/>
        <v>102.77</v>
      </c>
      <c r="AL207">
        <f t="shared" si="161"/>
        <v>30.33</v>
      </c>
      <c r="AM207">
        <f t="shared" si="161"/>
        <v>30.33</v>
      </c>
      <c r="AN207">
        <f t="shared" si="161"/>
        <v>3.4</v>
      </c>
      <c r="AO207">
        <f t="shared" si="161"/>
        <v>3.4</v>
      </c>
      <c r="AP207">
        <f t="shared" si="161"/>
        <v>4.08</v>
      </c>
      <c r="AQ207">
        <f t="shared" si="161"/>
        <v>3.4</v>
      </c>
      <c r="AR207">
        <f t="shared" si="161"/>
        <v>3.4</v>
      </c>
      <c r="AS207">
        <f t="shared" si="161"/>
        <v>3.4</v>
      </c>
      <c r="AT207">
        <f t="shared" si="161"/>
        <v>0</v>
      </c>
      <c r="AU207">
        <f t="shared" si="161"/>
        <v>0</v>
      </c>
      <c r="AV207">
        <f t="shared" si="161"/>
        <v>42.11999999999999</v>
      </c>
      <c r="AW207">
        <f t="shared" si="161"/>
        <v>42.11999999999999</v>
      </c>
    </row>
    <row r="208" spans="2:49" x14ac:dyDescent="0.2">
      <c r="B208">
        <v>18</v>
      </c>
      <c r="C208">
        <v>95</v>
      </c>
      <c r="D208">
        <f t="shared" si="159"/>
        <v>360</v>
      </c>
      <c r="E208">
        <f t="shared" si="159"/>
        <v>99</v>
      </c>
      <c r="F208">
        <f t="shared" si="159"/>
        <v>45</v>
      </c>
      <c r="G208">
        <f t="shared" si="159"/>
        <v>45</v>
      </c>
      <c r="H208">
        <f t="shared" si="159"/>
        <v>3.6</v>
      </c>
      <c r="I208">
        <f t="shared" si="159"/>
        <v>3.6</v>
      </c>
      <c r="J208">
        <f t="shared" si="159"/>
        <v>4.32</v>
      </c>
      <c r="K208">
        <f t="shared" si="159"/>
        <v>3.6</v>
      </c>
      <c r="L208">
        <f t="shared" si="159"/>
        <v>3.6</v>
      </c>
      <c r="M208">
        <f t="shared" si="159"/>
        <v>3.6</v>
      </c>
      <c r="N208">
        <f t="shared" si="159"/>
        <v>0</v>
      </c>
      <c r="O208">
        <f t="shared" si="159"/>
        <v>0</v>
      </c>
      <c r="P208">
        <f t="shared" si="159"/>
        <v>45</v>
      </c>
      <c r="Q208">
        <f t="shared" si="159"/>
        <v>45</v>
      </c>
      <c r="R208">
        <v>18</v>
      </c>
      <c r="S208">
        <v>95</v>
      </c>
      <c r="T208">
        <f t="shared" ref="T208:AG217" si="162">SUM(T239+T266+T293+T320+T347+T374)</f>
        <v>324</v>
      </c>
      <c r="U208">
        <f t="shared" si="162"/>
        <v>103.5</v>
      </c>
      <c r="V208">
        <f t="shared" si="162"/>
        <v>36</v>
      </c>
      <c r="W208">
        <f t="shared" si="162"/>
        <v>36</v>
      </c>
      <c r="X208">
        <f t="shared" si="162"/>
        <v>0</v>
      </c>
      <c r="Y208">
        <f t="shared" si="162"/>
        <v>0</v>
      </c>
      <c r="Z208">
        <f t="shared" si="162"/>
        <v>7.92</v>
      </c>
      <c r="AA208">
        <f t="shared" si="162"/>
        <v>7.2</v>
      </c>
      <c r="AB208">
        <f t="shared" si="162"/>
        <v>3.6</v>
      </c>
      <c r="AC208">
        <f t="shared" si="162"/>
        <v>3.6</v>
      </c>
      <c r="AD208">
        <f t="shared" si="162"/>
        <v>0</v>
      </c>
      <c r="AE208">
        <f t="shared" si="162"/>
        <v>0</v>
      </c>
      <c r="AF208">
        <f t="shared" si="162"/>
        <v>45</v>
      </c>
      <c r="AG208">
        <f t="shared" si="162"/>
        <v>45</v>
      </c>
      <c r="AH208">
        <v>18</v>
      </c>
      <c r="AI208">
        <v>95</v>
      </c>
      <c r="AJ208">
        <f t="shared" ref="AJ208:AW217" si="163">SUM(AJ239+AJ266+AJ293+AJ320+AJ347+AJ374)</f>
        <v>288</v>
      </c>
      <c r="AK208">
        <f t="shared" si="163"/>
        <v>109.8</v>
      </c>
      <c r="AL208">
        <f t="shared" si="163"/>
        <v>32.4</v>
      </c>
      <c r="AM208">
        <f t="shared" si="163"/>
        <v>32.4</v>
      </c>
      <c r="AN208">
        <f t="shared" si="163"/>
        <v>3.6</v>
      </c>
      <c r="AO208">
        <f t="shared" si="163"/>
        <v>3.6</v>
      </c>
      <c r="AP208">
        <f t="shared" si="163"/>
        <v>4.32</v>
      </c>
      <c r="AQ208">
        <f t="shared" si="163"/>
        <v>3.6</v>
      </c>
      <c r="AR208">
        <f t="shared" si="163"/>
        <v>3.6</v>
      </c>
      <c r="AS208">
        <f t="shared" si="163"/>
        <v>3.6</v>
      </c>
      <c r="AT208">
        <f t="shared" si="163"/>
        <v>0</v>
      </c>
      <c r="AU208">
        <f t="shared" si="163"/>
        <v>0</v>
      </c>
      <c r="AV208">
        <f t="shared" si="163"/>
        <v>45</v>
      </c>
      <c r="AW208">
        <f t="shared" si="163"/>
        <v>45</v>
      </c>
    </row>
    <row r="209" spans="1:49" x14ac:dyDescent="0.2">
      <c r="B209">
        <v>19</v>
      </c>
      <c r="C209">
        <v>100</v>
      </c>
      <c r="D209">
        <f t="shared" si="159"/>
        <v>383.03999999999996</v>
      </c>
      <c r="E209">
        <f t="shared" si="159"/>
        <v>105.34</v>
      </c>
      <c r="F209">
        <f t="shared" si="159"/>
        <v>47.88</v>
      </c>
      <c r="G209">
        <f t="shared" si="159"/>
        <v>47.88</v>
      </c>
      <c r="H209">
        <f t="shared" si="159"/>
        <v>3.8</v>
      </c>
      <c r="I209">
        <f t="shared" si="159"/>
        <v>3.8</v>
      </c>
      <c r="J209">
        <f t="shared" si="159"/>
        <v>4.5599999999999996</v>
      </c>
      <c r="K209">
        <f t="shared" si="159"/>
        <v>3.8</v>
      </c>
      <c r="L209">
        <f t="shared" si="159"/>
        <v>3.8</v>
      </c>
      <c r="M209">
        <f t="shared" ref="E209:Q217" si="164">SUM(M240+M267+M294+M321+M348+M375)</f>
        <v>3.8</v>
      </c>
      <c r="N209">
        <f t="shared" si="164"/>
        <v>0</v>
      </c>
      <c r="O209">
        <f t="shared" si="164"/>
        <v>0</v>
      </c>
      <c r="P209">
        <f t="shared" si="164"/>
        <v>47.88000000000001</v>
      </c>
      <c r="Q209">
        <f t="shared" si="164"/>
        <v>47.88000000000001</v>
      </c>
      <c r="R209">
        <v>19</v>
      </c>
      <c r="S209">
        <v>100</v>
      </c>
      <c r="T209">
        <f t="shared" si="162"/>
        <v>344.74</v>
      </c>
      <c r="U209">
        <f t="shared" si="162"/>
        <v>110.12</v>
      </c>
      <c r="V209">
        <f t="shared" si="162"/>
        <v>38.299999999999997</v>
      </c>
      <c r="W209">
        <f t="shared" si="162"/>
        <v>38.299999999999997</v>
      </c>
      <c r="X209">
        <f t="shared" si="162"/>
        <v>0</v>
      </c>
      <c r="Y209">
        <f t="shared" si="162"/>
        <v>0</v>
      </c>
      <c r="Z209">
        <f t="shared" si="162"/>
        <v>8.36</v>
      </c>
      <c r="AA209">
        <f t="shared" si="162"/>
        <v>7.6</v>
      </c>
      <c r="AB209">
        <f t="shared" si="162"/>
        <v>3.8</v>
      </c>
      <c r="AC209">
        <f t="shared" si="162"/>
        <v>3.8</v>
      </c>
      <c r="AD209">
        <f t="shared" si="162"/>
        <v>0</v>
      </c>
      <c r="AE209">
        <f t="shared" si="162"/>
        <v>0</v>
      </c>
      <c r="AF209">
        <f t="shared" si="162"/>
        <v>47.88000000000001</v>
      </c>
      <c r="AG209">
        <f t="shared" si="162"/>
        <v>47.88000000000001</v>
      </c>
      <c r="AH209">
        <v>19</v>
      </c>
      <c r="AI209">
        <v>100</v>
      </c>
      <c r="AJ209">
        <f t="shared" si="163"/>
        <v>306.43</v>
      </c>
      <c r="AK209">
        <f t="shared" si="163"/>
        <v>116.83000000000001</v>
      </c>
      <c r="AL209">
        <f t="shared" si="163"/>
        <v>34.47</v>
      </c>
      <c r="AM209">
        <f t="shared" si="163"/>
        <v>34.47</v>
      </c>
      <c r="AN209">
        <f t="shared" si="163"/>
        <v>3.8</v>
      </c>
      <c r="AO209">
        <f t="shared" si="163"/>
        <v>3.8</v>
      </c>
      <c r="AP209">
        <f t="shared" si="163"/>
        <v>4.5599999999999996</v>
      </c>
      <c r="AQ209">
        <f t="shared" si="163"/>
        <v>3.8</v>
      </c>
      <c r="AR209">
        <f t="shared" si="163"/>
        <v>3.8</v>
      </c>
      <c r="AS209">
        <f t="shared" si="163"/>
        <v>3.8</v>
      </c>
      <c r="AT209">
        <f t="shared" si="163"/>
        <v>0</v>
      </c>
      <c r="AU209">
        <f t="shared" si="163"/>
        <v>0</v>
      </c>
      <c r="AV209">
        <f t="shared" si="163"/>
        <v>47.88000000000001</v>
      </c>
      <c r="AW209">
        <f t="shared" si="163"/>
        <v>47.88000000000001</v>
      </c>
    </row>
    <row r="210" spans="1:49" x14ac:dyDescent="0.2">
      <c r="B210">
        <v>20</v>
      </c>
      <c r="C210">
        <v>105</v>
      </c>
      <c r="D210">
        <f t="shared" si="159"/>
        <v>406.08</v>
      </c>
      <c r="E210">
        <f t="shared" si="164"/>
        <v>111.66999999999999</v>
      </c>
      <c r="F210">
        <f t="shared" si="164"/>
        <v>50.76</v>
      </c>
      <c r="G210">
        <f t="shared" si="164"/>
        <v>50.76</v>
      </c>
      <c r="H210">
        <f t="shared" si="164"/>
        <v>4</v>
      </c>
      <c r="I210">
        <f t="shared" si="164"/>
        <v>4</v>
      </c>
      <c r="J210">
        <f t="shared" si="164"/>
        <v>4.8</v>
      </c>
      <c r="K210">
        <f t="shared" si="164"/>
        <v>4</v>
      </c>
      <c r="L210">
        <f t="shared" si="164"/>
        <v>4</v>
      </c>
      <c r="M210">
        <f t="shared" si="164"/>
        <v>4</v>
      </c>
      <c r="N210">
        <f t="shared" si="164"/>
        <v>0</v>
      </c>
      <c r="O210">
        <f t="shared" si="164"/>
        <v>0</v>
      </c>
      <c r="P210">
        <f t="shared" si="164"/>
        <v>50.760000000000005</v>
      </c>
      <c r="Q210">
        <f t="shared" si="164"/>
        <v>50.760000000000005</v>
      </c>
      <c r="R210">
        <v>20</v>
      </c>
      <c r="S210">
        <v>105</v>
      </c>
      <c r="T210">
        <f t="shared" si="162"/>
        <v>365.47</v>
      </c>
      <c r="U210">
        <f t="shared" si="162"/>
        <v>116.75</v>
      </c>
      <c r="V210">
        <f t="shared" si="162"/>
        <v>40.61</v>
      </c>
      <c r="W210">
        <f t="shared" si="162"/>
        <v>40.61</v>
      </c>
      <c r="X210">
        <f t="shared" si="162"/>
        <v>0</v>
      </c>
      <c r="Y210">
        <f t="shared" si="162"/>
        <v>0</v>
      </c>
      <c r="Z210">
        <f t="shared" si="162"/>
        <v>8.8000000000000007</v>
      </c>
      <c r="AA210">
        <f t="shared" si="162"/>
        <v>8</v>
      </c>
      <c r="AB210">
        <f t="shared" si="162"/>
        <v>4</v>
      </c>
      <c r="AC210">
        <f t="shared" si="162"/>
        <v>4</v>
      </c>
      <c r="AD210">
        <f t="shared" si="162"/>
        <v>0</v>
      </c>
      <c r="AE210">
        <f t="shared" si="162"/>
        <v>0</v>
      </c>
      <c r="AF210">
        <f t="shared" si="162"/>
        <v>50.760000000000005</v>
      </c>
      <c r="AG210">
        <f t="shared" si="162"/>
        <v>50.760000000000005</v>
      </c>
      <c r="AH210">
        <v>20</v>
      </c>
      <c r="AI210">
        <v>105</v>
      </c>
      <c r="AJ210">
        <f t="shared" si="163"/>
        <v>324.86</v>
      </c>
      <c r="AK210">
        <f t="shared" si="163"/>
        <v>123.85</v>
      </c>
      <c r="AL210">
        <f t="shared" si="163"/>
        <v>36.549999999999997</v>
      </c>
      <c r="AM210">
        <f t="shared" si="163"/>
        <v>36.549999999999997</v>
      </c>
      <c r="AN210">
        <f t="shared" si="163"/>
        <v>4</v>
      </c>
      <c r="AO210">
        <f t="shared" si="163"/>
        <v>4</v>
      </c>
      <c r="AP210">
        <f t="shared" si="163"/>
        <v>4.8</v>
      </c>
      <c r="AQ210">
        <f t="shared" si="163"/>
        <v>4</v>
      </c>
      <c r="AR210">
        <f t="shared" si="163"/>
        <v>4</v>
      </c>
      <c r="AS210">
        <f t="shared" si="163"/>
        <v>4</v>
      </c>
      <c r="AT210">
        <f t="shared" si="163"/>
        <v>0</v>
      </c>
      <c r="AU210">
        <f t="shared" si="163"/>
        <v>0</v>
      </c>
      <c r="AV210">
        <f t="shared" si="163"/>
        <v>50.760000000000005</v>
      </c>
      <c r="AW210">
        <f t="shared" si="163"/>
        <v>50.760000000000005</v>
      </c>
    </row>
    <row r="211" spans="1:49" x14ac:dyDescent="0.2">
      <c r="B211">
        <v>21</v>
      </c>
      <c r="C211">
        <v>110</v>
      </c>
      <c r="D211">
        <f t="shared" si="159"/>
        <v>429.12</v>
      </c>
      <c r="E211">
        <f t="shared" si="164"/>
        <v>118.01</v>
      </c>
      <c r="F211">
        <f t="shared" si="164"/>
        <v>53.64</v>
      </c>
      <c r="G211">
        <f t="shared" si="164"/>
        <v>53.64</v>
      </c>
      <c r="H211">
        <f t="shared" si="164"/>
        <v>4.2</v>
      </c>
      <c r="I211">
        <f t="shared" si="164"/>
        <v>4.2</v>
      </c>
      <c r="J211">
        <f t="shared" si="164"/>
        <v>5.04</v>
      </c>
      <c r="K211">
        <f t="shared" si="164"/>
        <v>4.2</v>
      </c>
      <c r="L211">
        <f t="shared" si="164"/>
        <v>4.2</v>
      </c>
      <c r="M211">
        <f t="shared" si="164"/>
        <v>4.2</v>
      </c>
      <c r="N211">
        <f t="shared" si="164"/>
        <v>0</v>
      </c>
      <c r="O211">
        <f t="shared" si="164"/>
        <v>0</v>
      </c>
      <c r="P211">
        <f t="shared" si="164"/>
        <v>53.639999999999993</v>
      </c>
      <c r="Q211">
        <f t="shared" si="164"/>
        <v>53.639999999999993</v>
      </c>
      <c r="R211">
        <v>21</v>
      </c>
      <c r="S211">
        <v>110</v>
      </c>
      <c r="T211">
        <f t="shared" si="162"/>
        <v>386.21000000000004</v>
      </c>
      <c r="U211">
        <f t="shared" si="162"/>
        <v>123.37</v>
      </c>
      <c r="V211">
        <f t="shared" si="162"/>
        <v>42.91</v>
      </c>
      <c r="W211">
        <f t="shared" si="162"/>
        <v>42.91</v>
      </c>
      <c r="X211">
        <f t="shared" si="162"/>
        <v>0</v>
      </c>
      <c r="Y211">
        <f t="shared" si="162"/>
        <v>0</v>
      </c>
      <c r="Z211">
        <f t="shared" si="162"/>
        <v>9.24</v>
      </c>
      <c r="AA211">
        <f t="shared" si="162"/>
        <v>8.4</v>
      </c>
      <c r="AB211">
        <f t="shared" si="162"/>
        <v>4.2</v>
      </c>
      <c r="AC211">
        <f t="shared" si="162"/>
        <v>4.2</v>
      </c>
      <c r="AD211">
        <f t="shared" si="162"/>
        <v>0</v>
      </c>
      <c r="AE211">
        <f t="shared" si="162"/>
        <v>0</v>
      </c>
      <c r="AF211">
        <f t="shared" si="162"/>
        <v>53.639999999999993</v>
      </c>
      <c r="AG211">
        <f t="shared" si="162"/>
        <v>53.639999999999993</v>
      </c>
      <c r="AH211">
        <v>21</v>
      </c>
      <c r="AI211">
        <v>110</v>
      </c>
      <c r="AJ211">
        <f t="shared" si="163"/>
        <v>343.3</v>
      </c>
      <c r="AK211">
        <f t="shared" si="163"/>
        <v>130.88</v>
      </c>
      <c r="AL211">
        <f t="shared" si="163"/>
        <v>38.619999999999997</v>
      </c>
      <c r="AM211">
        <f t="shared" si="163"/>
        <v>38.619999999999997</v>
      </c>
      <c r="AN211">
        <f t="shared" si="163"/>
        <v>4.2</v>
      </c>
      <c r="AO211">
        <f t="shared" si="163"/>
        <v>4.2</v>
      </c>
      <c r="AP211">
        <f t="shared" si="163"/>
        <v>5.04</v>
      </c>
      <c r="AQ211">
        <f t="shared" si="163"/>
        <v>4.2</v>
      </c>
      <c r="AR211">
        <f t="shared" si="163"/>
        <v>4.2</v>
      </c>
      <c r="AS211">
        <f t="shared" si="163"/>
        <v>4.2</v>
      </c>
      <c r="AT211">
        <f t="shared" si="163"/>
        <v>0</v>
      </c>
      <c r="AU211">
        <f t="shared" si="163"/>
        <v>0</v>
      </c>
      <c r="AV211">
        <f t="shared" si="163"/>
        <v>53.639999999999993</v>
      </c>
      <c r="AW211">
        <f t="shared" si="163"/>
        <v>53.639999999999993</v>
      </c>
    </row>
    <row r="212" spans="1:49" x14ac:dyDescent="0.2">
      <c r="B212">
        <v>22</v>
      </c>
      <c r="C212">
        <v>120</v>
      </c>
      <c r="D212">
        <f t="shared" si="159"/>
        <v>472.32</v>
      </c>
      <c r="E212">
        <f t="shared" si="164"/>
        <v>129.88999999999999</v>
      </c>
      <c r="F212">
        <f t="shared" si="164"/>
        <v>59.04</v>
      </c>
      <c r="G212">
        <f t="shared" si="164"/>
        <v>59.04</v>
      </c>
      <c r="H212">
        <f t="shared" si="164"/>
        <v>4.5999999999999996</v>
      </c>
      <c r="I212">
        <f t="shared" si="164"/>
        <v>4.5999999999999996</v>
      </c>
      <c r="J212">
        <f t="shared" si="164"/>
        <v>5.52</v>
      </c>
      <c r="K212">
        <f t="shared" si="164"/>
        <v>4.5999999999999996</v>
      </c>
      <c r="L212">
        <f t="shared" si="164"/>
        <v>4.5999999999999996</v>
      </c>
      <c r="M212">
        <f t="shared" si="164"/>
        <v>4.5999999999999996</v>
      </c>
      <c r="N212">
        <f t="shared" si="164"/>
        <v>0</v>
      </c>
      <c r="O212">
        <f t="shared" si="164"/>
        <v>0</v>
      </c>
      <c r="P212">
        <f t="shared" si="164"/>
        <v>59.040000000000006</v>
      </c>
      <c r="Q212">
        <f t="shared" si="164"/>
        <v>59.040000000000006</v>
      </c>
      <c r="R212">
        <v>22</v>
      </c>
      <c r="S212">
        <v>120</v>
      </c>
      <c r="T212">
        <f t="shared" si="162"/>
        <v>425.09000000000003</v>
      </c>
      <c r="U212">
        <f t="shared" si="162"/>
        <v>135.79</v>
      </c>
      <c r="V212">
        <f t="shared" si="162"/>
        <v>47.23</v>
      </c>
      <c r="W212">
        <f t="shared" si="162"/>
        <v>47.23</v>
      </c>
      <c r="X212">
        <f t="shared" si="162"/>
        <v>0</v>
      </c>
      <c r="Y212">
        <f t="shared" si="162"/>
        <v>0</v>
      </c>
      <c r="Z212">
        <f t="shared" si="162"/>
        <v>10.119999999999999</v>
      </c>
      <c r="AA212">
        <f t="shared" si="162"/>
        <v>9.1999999999999993</v>
      </c>
      <c r="AB212">
        <f t="shared" si="162"/>
        <v>4.5999999999999996</v>
      </c>
      <c r="AC212">
        <f t="shared" si="162"/>
        <v>4.5999999999999996</v>
      </c>
      <c r="AD212">
        <f t="shared" si="162"/>
        <v>0</v>
      </c>
      <c r="AE212">
        <f t="shared" si="162"/>
        <v>0</v>
      </c>
      <c r="AF212">
        <f t="shared" si="162"/>
        <v>59.040000000000006</v>
      </c>
      <c r="AG212">
        <f t="shared" si="162"/>
        <v>59.040000000000006</v>
      </c>
      <c r="AH212">
        <v>22</v>
      </c>
      <c r="AI212">
        <v>120</v>
      </c>
      <c r="AJ212">
        <f t="shared" si="163"/>
        <v>377.86</v>
      </c>
      <c r="AK212">
        <f t="shared" si="163"/>
        <v>144.06</v>
      </c>
      <c r="AL212">
        <f t="shared" si="163"/>
        <v>42.51</v>
      </c>
      <c r="AM212">
        <f t="shared" si="163"/>
        <v>42.51</v>
      </c>
      <c r="AN212">
        <f t="shared" si="163"/>
        <v>4.5999999999999996</v>
      </c>
      <c r="AO212">
        <f t="shared" si="163"/>
        <v>4.5999999999999996</v>
      </c>
      <c r="AP212">
        <f t="shared" si="163"/>
        <v>5.52</v>
      </c>
      <c r="AQ212">
        <f t="shared" si="163"/>
        <v>4.5999999999999996</v>
      </c>
      <c r="AR212">
        <f t="shared" si="163"/>
        <v>4.5999999999999996</v>
      </c>
      <c r="AS212">
        <f t="shared" si="163"/>
        <v>4.5999999999999996</v>
      </c>
      <c r="AT212">
        <f t="shared" si="163"/>
        <v>0</v>
      </c>
      <c r="AU212">
        <f t="shared" si="163"/>
        <v>0</v>
      </c>
      <c r="AV212">
        <f t="shared" si="163"/>
        <v>59.040000000000006</v>
      </c>
      <c r="AW212">
        <f t="shared" si="163"/>
        <v>59.040000000000006</v>
      </c>
    </row>
    <row r="213" spans="1:49" x14ac:dyDescent="0.2">
      <c r="B213">
        <v>23</v>
      </c>
      <c r="C213">
        <v>130</v>
      </c>
      <c r="D213">
        <f t="shared" si="159"/>
        <v>515.52</v>
      </c>
      <c r="E213">
        <f t="shared" si="164"/>
        <v>141.76999999999998</v>
      </c>
      <c r="F213">
        <f t="shared" si="164"/>
        <v>64.44</v>
      </c>
      <c r="G213">
        <f t="shared" si="164"/>
        <v>64.44</v>
      </c>
      <c r="H213">
        <f t="shared" si="164"/>
        <v>5</v>
      </c>
      <c r="I213">
        <f t="shared" si="164"/>
        <v>5</v>
      </c>
      <c r="J213">
        <f t="shared" si="164"/>
        <v>6</v>
      </c>
      <c r="K213">
        <f t="shared" si="164"/>
        <v>5</v>
      </c>
      <c r="L213">
        <f t="shared" si="164"/>
        <v>5</v>
      </c>
      <c r="M213">
        <f t="shared" si="164"/>
        <v>5</v>
      </c>
      <c r="N213">
        <f t="shared" si="164"/>
        <v>0</v>
      </c>
      <c r="O213">
        <f t="shared" si="164"/>
        <v>0</v>
      </c>
      <c r="P213">
        <f t="shared" si="164"/>
        <v>64.44</v>
      </c>
      <c r="Q213">
        <f t="shared" si="164"/>
        <v>64.44</v>
      </c>
      <c r="R213">
        <v>23</v>
      </c>
      <c r="S213">
        <v>130</v>
      </c>
      <c r="T213">
        <f t="shared" si="162"/>
        <v>463.97</v>
      </c>
      <c r="U213">
        <f t="shared" si="162"/>
        <v>148.21</v>
      </c>
      <c r="V213">
        <f t="shared" si="162"/>
        <v>51.55</v>
      </c>
      <c r="W213">
        <f t="shared" si="162"/>
        <v>51.55</v>
      </c>
      <c r="X213">
        <f t="shared" si="162"/>
        <v>0</v>
      </c>
      <c r="Y213">
        <f t="shared" si="162"/>
        <v>0</v>
      </c>
      <c r="Z213">
        <f t="shared" si="162"/>
        <v>11</v>
      </c>
      <c r="AA213">
        <f t="shared" si="162"/>
        <v>10</v>
      </c>
      <c r="AB213">
        <f t="shared" si="162"/>
        <v>5</v>
      </c>
      <c r="AC213">
        <f t="shared" si="162"/>
        <v>5</v>
      </c>
      <c r="AD213">
        <f t="shared" si="162"/>
        <v>0</v>
      </c>
      <c r="AE213">
        <f t="shared" si="162"/>
        <v>0</v>
      </c>
      <c r="AF213">
        <f t="shared" si="162"/>
        <v>64.44</v>
      </c>
      <c r="AG213">
        <f t="shared" si="162"/>
        <v>64.44</v>
      </c>
      <c r="AH213">
        <v>23</v>
      </c>
      <c r="AI213">
        <v>130</v>
      </c>
      <c r="AJ213">
        <f t="shared" si="163"/>
        <v>412.41999999999996</v>
      </c>
      <c r="AK213">
        <f t="shared" si="163"/>
        <v>157.23000000000002</v>
      </c>
      <c r="AL213">
        <f t="shared" si="163"/>
        <v>46.4</v>
      </c>
      <c r="AM213">
        <f t="shared" si="163"/>
        <v>46.4</v>
      </c>
      <c r="AN213">
        <f t="shared" si="163"/>
        <v>5</v>
      </c>
      <c r="AO213">
        <f t="shared" si="163"/>
        <v>5</v>
      </c>
      <c r="AP213">
        <f t="shared" si="163"/>
        <v>6</v>
      </c>
      <c r="AQ213">
        <f t="shared" si="163"/>
        <v>5</v>
      </c>
      <c r="AR213">
        <f t="shared" si="163"/>
        <v>5</v>
      </c>
      <c r="AS213">
        <f t="shared" si="163"/>
        <v>5</v>
      </c>
      <c r="AT213">
        <f t="shared" si="163"/>
        <v>0</v>
      </c>
      <c r="AU213">
        <f t="shared" si="163"/>
        <v>0</v>
      </c>
      <c r="AV213">
        <f t="shared" si="163"/>
        <v>64.44</v>
      </c>
      <c r="AW213">
        <f t="shared" si="163"/>
        <v>64.44</v>
      </c>
    </row>
    <row r="214" spans="1:49" x14ac:dyDescent="0.2">
      <c r="B214">
        <v>24</v>
      </c>
      <c r="C214">
        <v>140</v>
      </c>
      <c r="D214">
        <f t="shared" si="159"/>
        <v>558.72</v>
      </c>
      <c r="E214">
        <f t="shared" si="164"/>
        <v>153.65</v>
      </c>
      <c r="F214">
        <f t="shared" si="164"/>
        <v>69.84</v>
      </c>
      <c r="G214">
        <f t="shared" si="164"/>
        <v>69.84</v>
      </c>
      <c r="H214">
        <f t="shared" si="164"/>
        <v>5.4</v>
      </c>
      <c r="I214">
        <f t="shared" si="164"/>
        <v>5.4</v>
      </c>
      <c r="J214">
        <f t="shared" si="164"/>
        <v>6.48</v>
      </c>
      <c r="K214">
        <f t="shared" si="164"/>
        <v>5.4</v>
      </c>
      <c r="L214">
        <f t="shared" si="164"/>
        <v>5.4</v>
      </c>
      <c r="M214">
        <f t="shared" si="164"/>
        <v>5.4</v>
      </c>
      <c r="N214">
        <f t="shared" si="164"/>
        <v>0</v>
      </c>
      <c r="O214">
        <f t="shared" si="164"/>
        <v>0</v>
      </c>
      <c r="P214">
        <f t="shared" si="164"/>
        <v>69.84</v>
      </c>
      <c r="Q214">
        <f t="shared" si="164"/>
        <v>69.84</v>
      </c>
      <c r="R214">
        <v>24</v>
      </c>
      <c r="S214">
        <v>140</v>
      </c>
      <c r="T214">
        <f t="shared" si="162"/>
        <v>502.85</v>
      </c>
      <c r="U214">
        <f t="shared" si="162"/>
        <v>160.63</v>
      </c>
      <c r="V214">
        <f t="shared" si="162"/>
        <v>55.87</v>
      </c>
      <c r="W214">
        <f t="shared" si="162"/>
        <v>55.87</v>
      </c>
      <c r="X214">
        <f t="shared" si="162"/>
        <v>0</v>
      </c>
      <c r="Y214">
        <f t="shared" si="162"/>
        <v>0</v>
      </c>
      <c r="Z214">
        <f t="shared" si="162"/>
        <v>11.88</v>
      </c>
      <c r="AA214">
        <f t="shared" si="162"/>
        <v>10.8</v>
      </c>
      <c r="AB214">
        <f t="shared" si="162"/>
        <v>5.4</v>
      </c>
      <c r="AC214">
        <f t="shared" si="162"/>
        <v>5.4</v>
      </c>
      <c r="AD214">
        <f t="shared" si="162"/>
        <v>0</v>
      </c>
      <c r="AE214">
        <f t="shared" si="162"/>
        <v>0</v>
      </c>
      <c r="AF214">
        <f t="shared" si="162"/>
        <v>69.84</v>
      </c>
      <c r="AG214">
        <f t="shared" si="162"/>
        <v>69.84</v>
      </c>
      <c r="AH214">
        <v>24</v>
      </c>
      <c r="AI214">
        <v>140</v>
      </c>
      <c r="AJ214">
        <f t="shared" si="163"/>
        <v>446.98</v>
      </c>
      <c r="AK214">
        <f t="shared" si="163"/>
        <v>170.41</v>
      </c>
      <c r="AL214">
        <f t="shared" si="163"/>
        <v>50.28</v>
      </c>
      <c r="AM214">
        <f t="shared" si="163"/>
        <v>50.28</v>
      </c>
      <c r="AN214">
        <f t="shared" si="163"/>
        <v>5.4</v>
      </c>
      <c r="AO214">
        <f t="shared" si="163"/>
        <v>5.4</v>
      </c>
      <c r="AP214">
        <f t="shared" si="163"/>
        <v>6.48</v>
      </c>
      <c r="AQ214">
        <f t="shared" si="163"/>
        <v>5.4</v>
      </c>
      <c r="AR214">
        <f t="shared" si="163"/>
        <v>5.4</v>
      </c>
      <c r="AS214">
        <f t="shared" si="163"/>
        <v>5.4</v>
      </c>
      <c r="AT214">
        <f t="shared" si="163"/>
        <v>0</v>
      </c>
      <c r="AU214">
        <f t="shared" si="163"/>
        <v>0</v>
      </c>
      <c r="AV214">
        <f t="shared" si="163"/>
        <v>69.84</v>
      </c>
      <c r="AW214">
        <f t="shared" si="163"/>
        <v>69.84</v>
      </c>
    </row>
    <row r="215" spans="1:49" x14ac:dyDescent="0.2">
      <c r="B215">
        <v>25</v>
      </c>
      <c r="C215">
        <v>150</v>
      </c>
      <c r="D215">
        <f t="shared" si="159"/>
        <v>601.92000000000007</v>
      </c>
      <c r="E215">
        <f t="shared" si="164"/>
        <v>165.53</v>
      </c>
      <c r="F215">
        <f t="shared" si="164"/>
        <v>75.239999999999995</v>
      </c>
      <c r="G215">
        <f t="shared" si="164"/>
        <v>75.239999999999995</v>
      </c>
      <c r="H215">
        <f t="shared" si="164"/>
        <v>5.8</v>
      </c>
      <c r="I215">
        <f t="shared" si="164"/>
        <v>5.8</v>
      </c>
      <c r="J215">
        <f t="shared" si="164"/>
        <v>6.96</v>
      </c>
      <c r="K215">
        <f t="shared" si="164"/>
        <v>5.8</v>
      </c>
      <c r="L215">
        <f t="shared" si="164"/>
        <v>5.8</v>
      </c>
      <c r="M215">
        <f t="shared" si="164"/>
        <v>5.8</v>
      </c>
      <c r="N215">
        <f t="shared" si="164"/>
        <v>0</v>
      </c>
      <c r="O215">
        <f t="shared" si="164"/>
        <v>0</v>
      </c>
      <c r="P215">
        <f t="shared" si="164"/>
        <v>75.239999999999995</v>
      </c>
      <c r="Q215">
        <f t="shared" si="164"/>
        <v>75.239999999999995</v>
      </c>
      <c r="R215">
        <v>25</v>
      </c>
      <c r="S215">
        <v>150</v>
      </c>
      <c r="T215">
        <f t="shared" si="162"/>
        <v>541.73</v>
      </c>
      <c r="U215">
        <f t="shared" si="162"/>
        <v>173.05</v>
      </c>
      <c r="V215">
        <f t="shared" si="162"/>
        <v>60.19</v>
      </c>
      <c r="W215">
        <f t="shared" si="162"/>
        <v>60.19</v>
      </c>
      <c r="X215">
        <f t="shared" si="162"/>
        <v>0</v>
      </c>
      <c r="Y215">
        <f t="shared" si="162"/>
        <v>0</v>
      </c>
      <c r="Z215">
        <f t="shared" si="162"/>
        <v>12.76</v>
      </c>
      <c r="AA215">
        <f t="shared" si="162"/>
        <v>11.6</v>
      </c>
      <c r="AB215">
        <f t="shared" si="162"/>
        <v>5.8</v>
      </c>
      <c r="AC215">
        <f t="shared" si="162"/>
        <v>5.8</v>
      </c>
      <c r="AD215">
        <f t="shared" si="162"/>
        <v>0</v>
      </c>
      <c r="AE215">
        <f t="shared" si="162"/>
        <v>0</v>
      </c>
      <c r="AF215">
        <f t="shared" si="162"/>
        <v>75.239999999999995</v>
      </c>
      <c r="AG215">
        <f t="shared" si="162"/>
        <v>75.239999999999995</v>
      </c>
      <c r="AH215">
        <v>25</v>
      </c>
      <c r="AI215">
        <v>150</v>
      </c>
      <c r="AJ215">
        <f t="shared" si="163"/>
        <v>481.53999999999996</v>
      </c>
      <c r="AK215">
        <f t="shared" si="163"/>
        <v>183.58999999999997</v>
      </c>
      <c r="AL215">
        <f t="shared" si="163"/>
        <v>54.17</v>
      </c>
      <c r="AM215">
        <f t="shared" si="163"/>
        <v>54.17</v>
      </c>
      <c r="AN215">
        <f t="shared" si="163"/>
        <v>5.8</v>
      </c>
      <c r="AO215">
        <f t="shared" si="163"/>
        <v>5.8</v>
      </c>
      <c r="AP215">
        <f t="shared" si="163"/>
        <v>6.96</v>
      </c>
      <c r="AQ215">
        <f t="shared" si="163"/>
        <v>5.8</v>
      </c>
      <c r="AR215">
        <f t="shared" si="163"/>
        <v>5.8</v>
      </c>
      <c r="AS215">
        <f t="shared" si="163"/>
        <v>5.8</v>
      </c>
      <c r="AT215">
        <f t="shared" si="163"/>
        <v>0</v>
      </c>
      <c r="AU215">
        <f t="shared" si="163"/>
        <v>0</v>
      </c>
      <c r="AV215">
        <f t="shared" si="163"/>
        <v>75.239999999999995</v>
      </c>
      <c r="AW215">
        <f t="shared" si="163"/>
        <v>75.239999999999995</v>
      </c>
    </row>
    <row r="216" spans="1:49" x14ac:dyDescent="0.2">
      <c r="B216">
        <v>26</v>
      </c>
      <c r="C216">
        <v>160</v>
      </c>
      <c r="D216">
        <f t="shared" si="159"/>
        <v>645.12</v>
      </c>
      <c r="E216">
        <f t="shared" si="164"/>
        <v>177.41</v>
      </c>
      <c r="F216">
        <f t="shared" si="164"/>
        <v>80.639999999999986</v>
      </c>
      <c r="G216">
        <f t="shared" si="164"/>
        <v>80.639999999999986</v>
      </c>
      <c r="H216">
        <f t="shared" si="164"/>
        <v>6.1999999999999993</v>
      </c>
      <c r="I216">
        <f t="shared" si="164"/>
        <v>6.1999999999999993</v>
      </c>
      <c r="J216">
        <f t="shared" si="164"/>
        <v>7.4399999999999995</v>
      </c>
      <c r="K216">
        <f t="shared" si="164"/>
        <v>6.1999999999999993</v>
      </c>
      <c r="L216">
        <f t="shared" si="164"/>
        <v>6.1999999999999993</v>
      </c>
      <c r="M216">
        <f t="shared" si="164"/>
        <v>6.1999999999999993</v>
      </c>
      <c r="N216">
        <f t="shared" si="164"/>
        <v>0</v>
      </c>
      <c r="O216">
        <f t="shared" si="164"/>
        <v>0</v>
      </c>
      <c r="P216">
        <f t="shared" si="164"/>
        <v>80.639999999999986</v>
      </c>
      <c r="Q216">
        <f t="shared" si="164"/>
        <v>80.639999999999986</v>
      </c>
      <c r="R216">
        <v>26</v>
      </c>
      <c r="S216">
        <v>160</v>
      </c>
      <c r="T216">
        <f t="shared" si="162"/>
        <v>580.6099999999999</v>
      </c>
      <c r="U216">
        <f t="shared" si="162"/>
        <v>185.46999999999997</v>
      </c>
      <c r="V216">
        <f t="shared" si="162"/>
        <v>64.509999999999991</v>
      </c>
      <c r="W216">
        <f t="shared" si="162"/>
        <v>64.509999999999991</v>
      </c>
      <c r="X216">
        <f t="shared" si="162"/>
        <v>0</v>
      </c>
      <c r="Y216">
        <f t="shared" si="162"/>
        <v>0</v>
      </c>
      <c r="Z216">
        <f t="shared" si="162"/>
        <v>13.639999999999999</v>
      </c>
      <c r="AA216">
        <f t="shared" si="162"/>
        <v>12.399999999999999</v>
      </c>
      <c r="AB216">
        <f t="shared" si="162"/>
        <v>6.1999999999999993</v>
      </c>
      <c r="AC216">
        <f t="shared" si="162"/>
        <v>6.1999999999999993</v>
      </c>
      <c r="AD216">
        <f t="shared" si="162"/>
        <v>0</v>
      </c>
      <c r="AE216">
        <f t="shared" si="162"/>
        <v>0</v>
      </c>
      <c r="AF216">
        <f t="shared" si="162"/>
        <v>80.639999999999986</v>
      </c>
      <c r="AG216">
        <f t="shared" si="162"/>
        <v>80.639999999999986</v>
      </c>
      <c r="AH216">
        <v>26</v>
      </c>
      <c r="AI216">
        <v>160</v>
      </c>
      <c r="AJ216">
        <f t="shared" si="163"/>
        <v>516.09999999999991</v>
      </c>
      <c r="AK216">
        <f t="shared" si="163"/>
        <v>196.76999999999998</v>
      </c>
      <c r="AL216">
        <f t="shared" si="163"/>
        <v>58.06</v>
      </c>
      <c r="AM216">
        <f t="shared" si="163"/>
        <v>58.06</v>
      </c>
      <c r="AN216">
        <f t="shared" si="163"/>
        <v>6.1999999999999993</v>
      </c>
      <c r="AO216">
        <f t="shared" si="163"/>
        <v>6.1999999999999993</v>
      </c>
      <c r="AP216">
        <f t="shared" si="163"/>
        <v>7.4399999999999995</v>
      </c>
      <c r="AQ216">
        <f t="shared" si="163"/>
        <v>6.1999999999999993</v>
      </c>
      <c r="AR216">
        <f t="shared" si="163"/>
        <v>6.1999999999999993</v>
      </c>
      <c r="AS216">
        <f t="shared" si="163"/>
        <v>6.1999999999999993</v>
      </c>
      <c r="AT216">
        <f t="shared" si="163"/>
        <v>0</v>
      </c>
      <c r="AU216">
        <f t="shared" si="163"/>
        <v>0</v>
      </c>
      <c r="AV216">
        <f t="shared" si="163"/>
        <v>80.639999999999986</v>
      </c>
      <c r="AW216">
        <f t="shared" si="163"/>
        <v>80.639999999999986</v>
      </c>
    </row>
    <row r="217" spans="1:49" x14ac:dyDescent="0.2">
      <c r="B217">
        <v>27</v>
      </c>
      <c r="C217">
        <v>170</v>
      </c>
      <c r="D217">
        <f t="shared" si="159"/>
        <v>688.31999999999994</v>
      </c>
      <c r="E217">
        <f t="shared" si="164"/>
        <v>189.29</v>
      </c>
      <c r="F217">
        <f t="shared" si="164"/>
        <v>86.039999999999978</v>
      </c>
      <c r="G217">
        <f t="shared" si="164"/>
        <v>86.039999999999978</v>
      </c>
      <c r="H217">
        <f t="shared" si="164"/>
        <v>6.5999999999999988</v>
      </c>
      <c r="I217">
        <f t="shared" si="164"/>
        <v>6.5999999999999988</v>
      </c>
      <c r="J217">
        <f t="shared" si="164"/>
        <v>7.919999999999999</v>
      </c>
      <c r="K217">
        <f t="shared" si="164"/>
        <v>6.5999999999999988</v>
      </c>
      <c r="L217">
        <f t="shared" si="164"/>
        <v>6.5999999999999988</v>
      </c>
      <c r="M217">
        <f t="shared" si="164"/>
        <v>6.5999999999999988</v>
      </c>
      <c r="N217">
        <f t="shared" si="164"/>
        <v>0</v>
      </c>
      <c r="O217">
        <f t="shared" si="164"/>
        <v>0</v>
      </c>
      <c r="P217">
        <f t="shared" si="164"/>
        <v>86.039999999999992</v>
      </c>
      <c r="Q217">
        <f t="shared" si="164"/>
        <v>86.039999999999992</v>
      </c>
      <c r="R217">
        <v>27</v>
      </c>
      <c r="S217">
        <v>170</v>
      </c>
      <c r="T217">
        <f t="shared" si="162"/>
        <v>619.49</v>
      </c>
      <c r="U217">
        <f t="shared" si="162"/>
        <v>197.89</v>
      </c>
      <c r="V217">
        <f t="shared" si="162"/>
        <v>68.829999999999984</v>
      </c>
      <c r="W217">
        <f t="shared" si="162"/>
        <v>68.829999999999984</v>
      </c>
      <c r="X217">
        <f t="shared" si="162"/>
        <v>0</v>
      </c>
      <c r="Y217">
        <f t="shared" si="162"/>
        <v>0</v>
      </c>
      <c r="Z217">
        <f t="shared" si="162"/>
        <v>14.519999999999998</v>
      </c>
      <c r="AA217">
        <f t="shared" si="162"/>
        <v>13.199999999999998</v>
      </c>
      <c r="AB217">
        <f t="shared" si="162"/>
        <v>6.5999999999999988</v>
      </c>
      <c r="AC217">
        <f t="shared" si="162"/>
        <v>6.5999999999999988</v>
      </c>
      <c r="AD217">
        <f t="shared" si="162"/>
        <v>0</v>
      </c>
      <c r="AE217">
        <f t="shared" si="162"/>
        <v>0</v>
      </c>
      <c r="AF217">
        <f t="shared" si="162"/>
        <v>86.039999999999992</v>
      </c>
      <c r="AG217">
        <f t="shared" si="162"/>
        <v>86.039999999999992</v>
      </c>
      <c r="AH217">
        <v>27</v>
      </c>
      <c r="AI217">
        <v>170</v>
      </c>
      <c r="AJ217">
        <f t="shared" si="163"/>
        <v>550.66</v>
      </c>
      <c r="AK217">
        <f t="shared" si="163"/>
        <v>209.95</v>
      </c>
      <c r="AL217">
        <f t="shared" si="163"/>
        <v>61.95</v>
      </c>
      <c r="AM217">
        <f t="shared" si="163"/>
        <v>61.95</v>
      </c>
      <c r="AN217">
        <f t="shared" si="163"/>
        <v>6.5999999999999988</v>
      </c>
      <c r="AO217">
        <f t="shared" si="163"/>
        <v>6.5999999999999988</v>
      </c>
      <c r="AP217">
        <f t="shared" si="163"/>
        <v>7.919999999999999</v>
      </c>
      <c r="AQ217">
        <f t="shared" si="163"/>
        <v>6.5999999999999988</v>
      </c>
      <c r="AR217">
        <f t="shared" si="163"/>
        <v>6.5999999999999988</v>
      </c>
      <c r="AS217">
        <f t="shared" si="163"/>
        <v>6.5999999999999988</v>
      </c>
      <c r="AT217">
        <f t="shared" si="163"/>
        <v>0</v>
      </c>
      <c r="AU217">
        <f t="shared" si="163"/>
        <v>0</v>
      </c>
      <c r="AV217">
        <f t="shared" si="163"/>
        <v>86.039999999999992</v>
      </c>
      <c r="AW217">
        <f t="shared" si="163"/>
        <v>86.039999999999992</v>
      </c>
    </row>
    <row r="218" spans="1:49" x14ac:dyDescent="0.2">
      <c r="B218" s="5"/>
    </row>
    <row r="219" spans="1:49" x14ac:dyDescent="0.2">
      <c r="B219" s="5"/>
    </row>
    <row r="220" spans="1:49" x14ac:dyDescent="0.2">
      <c r="B220" s="5"/>
    </row>
    <row r="221" spans="1:49" x14ac:dyDescent="0.2">
      <c r="A221" t="s">
        <v>558</v>
      </c>
      <c r="B221" t="s">
        <v>53</v>
      </c>
      <c r="C221" t="s">
        <v>69</v>
      </c>
    </row>
    <row r="222" spans="1:49" x14ac:dyDescent="0.2">
      <c r="A222">
        <v>1</v>
      </c>
      <c r="B222">
        <v>1</v>
      </c>
      <c r="C222">
        <v>10</v>
      </c>
      <c r="D222">
        <v>0</v>
      </c>
      <c r="E222">
        <v>0</v>
      </c>
      <c r="F222">
        <v>1.8</v>
      </c>
      <c r="G222">
        <v>0</v>
      </c>
      <c r="H222">
        <v>0</v>
      </c>
      <c r="I222">
        <v>0</v>
      </c>
      <c r="J222">
        <v>0.24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0.3</v>
      </c>
      <c r="Q222">
        <v>0.3</v>
      </c>
      <c r="T222">
        <v>0</v>
      </c>
      <c r="U222">
        <v>0</v>
      </c>
      <c r="V222">
        <v>1.44</v>
      </c>
      <c r="W222">
        <v>0</v>
      </c>
      <c r="X222">
        <v>0</v>
      </c>
      <c r="Y222">
        <v>0</v>
      </c>
      <c r="Z222">
        <v>0.24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0.3</v>
      </c>
      <c r="AG222">
        <v>0.3</v>
      </c>
      <c r="AJ222">
        <v>0</v>
      </c>
      <c r="AK222">
        <v>0</v>
      </c>
      <c r="AL222">
        <v>1.3</v>
      </c>
      <c r="AM222">
        <v>0</v>
      </c>
      <c r="AN222">
        <v>0</v>
      </c>
      <c r="AO222">
        <v>0</v>
      </c>
      <c r="AP222">
        <v>0.24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0.3</v>
      </c>
      <c r="AW222">
        <v>0.3</v>
      </c>
    </row>
    <row r="223" spans="1:49" x14ac:dyDescent="0.2">
      <c r="A223">
        <v>1</v>
      </c>
      <c r="B223">
        <v>2</v>
      </c>
      <c r="C223">
        <v>15</v>
      </c>
      <c r="D223">
        <v>0</v>
      </c>
      <c r="E223">
        <v>0</v>
      </c>
      <c r="F223">
        <v>3.96</v>
      </c>
      <c r="G223">
        <v>0</v>
      </c>
      <c r="H223">
        <v>0</v>
      </c>
      <c r="I223">
        <v>0</v>
      </c>
      <c r="J223">
        <v>0.48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0.66</v>
      </c>
      <c r="Q223">
        <v>0.66</v>
      </c>
      <c r="T223">
        <v>0</v>
      </c>
      <c r="U223">
        <v>0</v>
      </c>
      <c r="V223">
        <v>3.17</v>
      </c>
      <c r="W223">
        <v>0</v>
      </c>
      <c r="X223">
        <v>0</v>
      </c>
      <c r="Y223">
        <v>0</v>
      </c>
      <c r="Z223">
        <v>0.48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0.66</v>
      </c>
      <c r="AG223">
        <v>0.66</v>
      </c>
      <c r="AJ223">
        <v>0</v>
      </c>
      <c r="AK223">
        <v>0</v>
      </c>
      <c r="AL223">
        <v>2.85</v>
      </c>
      <c r="AM223">
        <v>0</v>
      </c>
      <c r="AN223">
        <v>0</v>
      </c>
      <c r="AO223">
        <v>0</v>
      </c>
      <c r="AP223">
        <v>0.48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0.66</v>
      </c>
      <c r="AW223">
        <v>0.66</v>
      </c>
    </row>
    <row r="224" spans="1:49" x14ac:dyDescent="0.2">
      <c r="A224">
        <v>1</v>
      </c>
      <c r="B224">
        <v>3</v>
      </c>
      <c r="C224">
        <v>20</v>
      </c>
      <c r="D224">
        <v>0</v>
      </c>
      <c r="E224">
        <v>0</v>
      </c>
      <c r="F224">
        <v>5.76</v>
      </c>
      <c r="G224">
        <v>0</v>
      </c>
      <c r="H224">
        <v>0</v>
      </c>
      <c r="I224">
        <v>0</v>
      </c>
      <c r="J224">
        <v>0.72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0.96</v>
      </c>
      <c r="Q224">
        <v>0.96</v>
      </c>
      <c r="T224">
        <v>0</v>
      </c>
      <c r="U224">
        <v>0</v>
      </c>
      <c r="V224">
        <v>4.6100000000000003</v>
      </c>
      <c r="W224">
        <v>0</v>
      </c>
      <c r="X224">
        <v>0</v>
      </c>
      <c r="Y224">
        <v>0</v>
      </c>
      <c r="Z224">
        <v>0.72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0.96</v>
      </c>
      <c r="AG224">
        <v>0.96</v>
      </c>
      <c r="AJ224">
        <v>0</v>
      </c>
      <c r="AK224">
        <v>0</v>
      </c>
      <c r="AL224">
        <v>4.1500000000000004</v>
      </c>
      <c r="AM224">
        <v>0</v>
      </c>
      <c r="AN224">
        <v>0</v>
      </c>
      <c r="AO224">
        <v>0</v>
      </c>
      <c r="AP224">
        <v>0.72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0.96</v>
      </c>
      <c r="AW224">
        <v>0.96</v>
      </c>
    </row>
    <row r="225" spans="1:49" x14ac:dyDescent="0.2">
      <c r="A225">
        <v>1</v>
      </c>
      <c r="B225">
        <v>4</v>
      </c>
      <c r="C225">
        <v>25</v>
      </c>
      <c r="D225">
        <v>0</v>
      </c>
      <c r="E225">
        <v>0</v>
      </c>
      <c r="F225">
        <v>7.56</v>
      </c>
      <c r="G225">
        <v>0</v>
      </c>
      <c r="H225">
        <v>0</v>
      </c>
      <c r="I225">
        <v>0</v>
      </c>
      <c r="J225">
        <v>0.96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1.26</v>
      </c>
      <c r="Q225">
        <v>1.26</v>
      </c>
      <c r="T225">
        <v>0</v>
      </c>
      <c r="U225">
        <v>0</v>
      </c>
      <c r="V225">
        <v>6.05</v>
      </c>
      <c r="W225">
        <v>0</v>
      </c>
      <c r="X225">
        <v>0</v>
      </c>
      <c r="Y225">
        <v>0</v>
      </c>
      <c r="Z225">
        <v>0.96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1.26</v>
      </c>
      <c r="AG225">
        <v>1.26</v>
      </c>
      <c r="AJ225">
        <v>0</v>
      </c>
      <c r="AK225">
        <v>0</v>
      </c>
      <c r="AL225">
        <v>5.44</v>
      </c>
      <c r="AM225">
        <v>0</v>
      </c>
      <c r="AN225">
        <v>0</v>
      </c>
      <c r="AO225">
        <v>0</v>
      </c>
      <c r="AP225">
        <v>0.96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1.26</v>
      </c>
      <c r="AW225">
        <v>1.26</v>
      </c>
    </row>
    <row r="226" spans="1:49" x14ac:dyDescent="0.2">
      <c r="A226">
        <v>1</v>
      </c>
      <c r="B226">
        <v>5</v>
      </c>
      <c r="C226">
        <v>30</v>
      </c>
      <c r="D226">
        <v>0</v>
      </c>
      <c r="E226">
        <v>0</v>
      </c>
      <c r="F226">
        <v>10.26</v>
      </c>
      <c r="G226">
        <v>0</v>
      </c>
      <c r="H226">
        <v>0</v>
      </c>
      <c r="I226">
        <v>0</v>
      </c>
      <c r="J226">
        <v>1.2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1.71</v>
      </c>
      <c r="Q226">
        <v>1.71</v>
      </c>
      <c r="T226">
        <v>0</v>
      </c>
      <c r="U226">
        <v>0</v>
      </c>
      <c r="V226">
        <v>8.2100000000000009</v>
      </c>
      <c r="W226">
        <v>0</v>
      </c>
      <c r="X226">
        <v>0</v>
      </c>
      <c r="Y226">
        <v>0</v>
      </c>
      <c r="Z226">
        <v>1.2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1.71</v>
      </c>
      <c r="AG226">
        <v>1.71</v>
      </c>
      <c r="AJ226">
        <v>0</v>
      </c>
      <c r="AK226">
        <v>0</v>
      </c>
      <c r="AL226">
        <v>7.39</v>
      </c>
      <c r="AM226">
        <v>0</v>
      </c>
      <c r="AN226">
        <v>0</v>
      </c>
      <c r="AO226">
        <v>0</v>
      </c>
      <c r="AP226">
        <v>1.2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1.71</v>
      </c>
      <c r="AW226">
        <v>1.71</v>
      </c>
    </row>
    <row r="227" spans="1:49" x14ac:dyDescent="0.2">
      <c r="A227">
        <v>1</v>
      </c>
      <c r="B227">
        <v>6</v>
      </c>
      <c r="C227">
        <v>35</v>
      </c>
      <c r="D227">
        <v>0</v>
      </c>
      <c r="E227">
        <v>0</v>
      </c>
      <c r="F227">
        <v>12.42</v>
      </c>
      <c r="G227">
        <v>0</v>
      </c>
      <c r="H227">
        <v>0</v>
      </c>
      <c r="I227">
        <v>0</v>
      </c>
      <c r="J227">
        <v>1.44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2.0699999999999998</v>
      </c>
      <c r="Q227">
        <v>2.0699999999999998</v>
      </c>
      <c r="T227">
        <v>0</v>
      </c>
      <c r="U227">
        <v>0</v>
      </c>
      <c r="V227">
        <v>9.94</v>
      </c>
      <c r="W227">
        <v>0</v>
      </c>
      <c r="X227">
        <v>0</v>
      </c>
      <c r="Y227">
        <v>0</v>
      </c>
      <c r="Z227">
        <v>1.44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2.0699999999999998</v>
      </c>
      <c r="AG227">
        <v>2.0699999999999998</v>
      </c>
      <c r="AJ227">
        <v>0</v>
      </c>
      <c r="AK227">
        <v>0</v>
      </c>
      <c r="AL227">
        <v>8.94</v>
      </c>
      <c r="AM227">
        <v>0</v>
      </c>
      <c r="AN227">
        <v>0</v>
      </c>
      <c r="AO227">
        <v>0</v>
      </c>
      <c r="AP227">
        <v>1.44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2.0699999999999998</v>
      </c>
      <c r="AW227">
        <v>2.0699999999999998</v>
      </c>
    </row>
    <row r="228" spans="1:49" x14ac:dyDescent="0.2">
      <c r="A228">
        <v>1</v>
      </c>
      <c r="B228">
        <v>7</v>
      </c>
      <c r="C228">
        <v>40</v>
      </c>
      <c r="D228">
        <v>0</v>
      </c>
      <c r="E228">
        <v>0</v>
      </c>
      <c r="F228">
        <v>14.58</v>
      </c>
      <c r="G228">
        <v>0</v>
      </c>
      <c r="H228">
        <v>0</v>
      </c>
      <c r="I228">
        <v>0</v>
      </c>
      <c r="J228">
        <v>1.68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2.4300000000000002</v>
      </c>
      <c r="Q228">
        <v>2.4300000000000002</v>
      </c>
      <c r="T228">
        <v>0</v>
      </c>
      <c r="U228">
        <v>0</v>
      </c>
      <c r="V228">
        <v>11.66</v>
      </c>
      <c r="W228">
        <v>0</v>
      </c>
      <c r="X228">
        <v>0</v>
      </c>
      <c r="Y228">
        <v>0</v>
      </c>
      <c r="Z228">
        <v>1.68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2.4300000000000002</v>
      </c>
      <c r="AG228">
        <v>2.4300000000000002</v>
      </c>
      <c r="AJ228">
        <v>0</v>
      </c>
      <c r="AK228">
        <v>0</v>
      </c>
      <c r="AL228">
        <v>10.5</v>
      </c>
      <c r="AM228">
        <v>0</v>
      </c>
      <c r="AN228">
        <v>0</v>
      </c>
      <c r="AO228">
        <v>0</v>
      </c>
      <c r="AP228">
        <v>1.68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2.4300000000000002</v>
      </c>
      <c r="AW228">
        <v>2.4300000000000002</v>
      </c>
    </row>
    <row r="229" spans="1:49" x14ac:dyDescent="0.2">
      <c r="A229">
        <v>1</v>
      </c>
      <c r="B229">
        <v>8</v>
      </c>
      <c r="C229">
        <v>45</v>
      </c>
      <c r="D229">
        <v>0</v>
      </c>
      <c r="E229">
        <v>0</v>
      </c>
      <c r="F229">
        <v>16.739999999999998</v>
      </c>
      <c r="G229">
        <v>0</v>
      </c>
      <c r="H229">
        <v>0</v>
      </c>
      <c r="I229">
        <v>0</v>
      </c>
      <c r="J229">
        <v>1.92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2.79</v>
      </c>
      <c r="Q229">
        <v>2.79</v>
      </c>
      <c r="T229">
        <v>0</v>
      </c>
      <c r="U229">
        <v>0</v>
      </c>
      <c r="V229">
        <v>13.39</v>
      </c>
      <c r="W229">
        <v>0</v>
      </c>
      <c r="X229">
        <v>0</v>
      </c>
      <c r="Y229">
        <v>0</v>
      </c>
      <c r="Z229">
        <v>1.92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2.79</v>
      </c>
      <c r="AG229">
        <v>2.79</v>
      </c>
      <c r="AJ229">
        <v>0</v>
      </c>
      <c r="AK229">
        <v>0</v>
      </c>
      <c r="AL229">
        <v>12.05</v>
      </c>
      <c r="AM229">
        <v>0</v>
      </c>
      <c r="AN229">
        <v>0</v>
      </c>
      <c r="AO229">
        <v>0</v>
      </c>
      <c r="AP229">
        <v>1.92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2.79</v>
      </c>
      <c r="AW229">
        <v>2.79</v>
      </c>
    </row>
    <row r="230" spans="1:49" x14ac:dyDescent="0.2">
      <c r="A230">
        <v>1</v>
      </c>
      <c r="B230">
        <v>9</v>
      </c>
      <c r="C230">
        <v>50</v>
      </c>
      <c r="D230">
        <v>0</v>
      </c>
      <c r="E230">
        <v>0</v>
      </c>
      <c r="F230">
        <v>19.98</v>
      </c>
      <c r="G230">
        <v>0</v>
      </c>
      <c r="H230">
        <v>0</v>
      </c>
      <c r="I230">
        <v>0</v>
      </c>
      <c r="J230">
        <v>2.16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3.33</v>
      </c>
      <c r="Q230">
        <v>3.33</v>
      </c>
      <c r="T230">
        <v>0</v>
      </c>
      <c r="U230">
        <v>0</v>
      </c>
      <c r="V230">
        <v>15.98</v>
      </c>
      <c r="W230">
        <v>0</v>
      </c>
      <c r="X230">
        <v>0</v>
      </c>
      <c r="Y230">
        <v>0</v>
      </c>
      <c r="Z230">
        <v>2.16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3.33</v>
      </c>
      <c r="AG230">
        <v>3.33</v>
      </c>
      <c r="AJ230">
        <v>0</v>
      </c>
      <c r="AK230">
        <v>0</v>
      </c>
      <c r="AL230">
        <v>14.39</v>
      </c>
      <c r="AM230">
        <v>0</v>
      </c>
      <c r="AN230">
        <v>0</v>
      </c>
      <c r="AO230">
        <v>0</v>
      </c>
      <c r="AP230">
        <v>2.16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3.33</v>
      </c>
      <c r="AW230">
        <v>3.33</v>
      </c>
    </row>
    <row r="231" spans="1:49" x14ac:dyDescent="0.2">
      <c r="A231">
        <v>1</v>
      </c>
      <c r="B231">
        <v>10</v>
      </c>
      <c r="C231">
        <v>55</v>
      </c>
      <c r="D231">
        <v>0</v>
      </c>
      <c r="E231">
        <v>0</v>
      </c>
      <c r="F231">
        <v>22.5</v>
      </c>
      <c r="G231">
        <v>0</v>
      </c>
      <c r="H231">
        <v>0</v>
      </c>
      <c r="I231">
        <v>0</v>
      </c>
      <c r="J231">
        <v>2.4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3.75</v>
      </c>
      <c r="Q231">
        <v>3.75</v>
      </c>
      <c r="T231">
        <v>0</v>
      </c>
      <c r="U231">
        <v>0</v>
      </c>
      <c r="V231">
        <v>18</v>
      </c>
      <c r="W231">
        <v>0</v>
      </c>
      <c r="X231">
        <v>0</v>
      </c>
      <c r="Y231">
        <v>0</v>
      </c>
      <c r="Z231">
        <v>2.4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3.75</v>
      </c>
      <c r="AG231">
        <v>3.75</v>
      </c>
      <c r="AJ231">
        <v>0</v>
      </c>
      <c r="AK231">
        <v>0</v>
      </c>
      <c r="AL231">
        <v>16.2</v>
      </c>
      <c r="AM231">
        <v>0</v>
      </c>
      <c r="AN231">
        <v>0</v>
      </c>
      <c r="AO231">
        <v>0</v>
      </c>
      <c r="AP231">
        <v>2.4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3.75</v>
      </c>
      <c r="AW231">
        <v>3.75</v>
      </c>
    </row>
    <row r="232" spans="1:49" x14ac:dyDescent="0.2">
      <c r="A232">
        <v>1</v>
      </c>
      <c r="B232">
        <v>11</v>
      </c>
      <c r="C232">
        <v>60</v>
      </c>
      <c r="D232">
        <v>0</v>
      </c>
      <c r="E232">
        <v>0</v>
      </c>
      <c r="F232">
        <v>25.02</v>
      </c>
      <c r="G232">
        <v>0</v>
      </c>
      <c r="H232">
        <v>0</v>
      </c>
      <c r="I232">
        <v>0</v>
      </c>
      <c r="J232">
        <v>2.64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4.17</v>
      </c>
      <c r="Q232">
        <v>4.17</v>
      </c>
      <c r="T232">
        <v>0</v>
      </c>
      <c r="U232">
        <v>0</v>
      </c>
      <c r="V232">
        <v>20.02</v>
      </c>
      <c r="W232">
        <v>0</v>
      </c>
      <c r="X232">
        <v>0</v>
      </c>
      <c r="Y232">
        <v>0</v>
      </c>
      <c r="Z232">
        <v>2.64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4.17</v>
      </c>
      <c r="AG232">
        <v>4.17</v>
      </c>
      <c r="AJ232">
        <v>0</v>
      </c>
      <c r="AK232">
        <v>0</v>
      </c>
      <c r="AL232">
        <v>18.010000000000002</v>
      </c>
      <c r="AM232">
        <v>0</v>
      </c>
      <c r="AN232">
        <v>0</v>
      </c>
      <c r="AO232">
        <v>0</v>
      </c>
      <c r="AP232">
        <v>2.64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4.17</v>
      </c>
      <c r="AW232">
        <v>4.17</v>
      </c>
    </row>
    <row r="233" spans="1:49" x14ac:dyDescent="0.2">
      <c r="A233">
        <v>1</v>
      </c>
      <c r="B233">
        <v>12</v>
      </c>
      <c r="C233">
        <v>65</v>
      </c>
      <c r="D233">
        <v>0</v>
      </c>
      <c r="E233">
        <v>0</v>
      </c>
      <c r="F233">
        <v>27.54</v>
      </c>
      <c r="G233">
        <v>0</v>
      </c>
      <c r="H233">
        <v>0</v>
      </c>
      <c r="I233">
        <v>0</v>
      </c>
      <c r="J233">
        <v>2.88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4.59</v>
      </c>
      <c r="Q233">
        <v>4.59</v>
      </c>
      <c r="T233">
        <v>0</v>
      </c>
      <c r="U233">
        <v>0</v>
      </c>
      <c r="V233">
        <v>22.03</v>
      </c>
      <c r="W233">
        <v>0</v>
      </c>
      <c r="X233">
        <v>0</v>
      </c>
      <c r="Y233">
        <v>0</v>
      </c>
      <c r="Z233">
        <v>2.88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4.59</v>
      </c>
      <c r="AG233">
        <v>4.59</v>
      </c>
      <c r="AJ233">
        <v>0</v>
      </c>
      <c r="AK233">
        <v>0</v>
      </c>
      <c r="AL233">
        <v>19.829999999999998</v>
      </c>
      <c r="AM233">
        <v>0</v>
      </c>
      <c r="AN233">
        <v>0</v>
      </c>
      <c r="AO233">
        <v>0</v>
      </c>
      <c r="AP233">
        <v>2.88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4.59</v>
      </c>
      <c r="AW233">
        <v>4.59</v>
      </c>
    </row>
    <row r="234" spans="1:49" x14ac:dyDescent="0.2">
      <c r="A234">
        <v>1</v>
      </c>
      <c r="B234">
        <v>13</v>
      </c>
      <c r="C234">
        <v>70</v>
      </c>
      <c r="D234">
        <v>0</v>
      </c>
      <c r="E234">
        <v>0</v>
      </c>
      <c r="F234">
        <v>30.06</v>
      </c>
      <c r="G234">
        <v>0</v>
      </c>
      <c r="H234">
        <v>0</v>
      </c>
      <c r="I234">
        <v>0</v>
      </c>
      <c r="J234">
        <v>3.12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5.01</v>
      </c>
      <c r="Q234">
        <v>5.01</v>
      </c>
      <c r="T234">
        <v>0</v>
      </c>
      <c r="U234">
        <v>0</v>
      </c>
      <c r="V234">
        <v>24.05</v>
      </c>
      <c r="W234">
        <v>0</v>
      </c>
      <c r="X234">
        <v>0</v>
      </c>
      <c r="Y234">
        <v>0</v>
      </c>
      <c r="Z234">
        <v>3.12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5.01</v>
      </c>
      <c r="AG234">
        <v>5.01</v>
      </c>
      <c r="AJ234">
        <v>0</v>
      </c>
      <c r="AK234">
        <v>0</v>
      </c>
      <c r="AL234">
        <v>21.64</v>
      </c>
      <c r="AM234">
        <v>0</v>
      </c>
      <c r="AN234">
        <v>0</v>
      </c>
      <c r="AO234">
        <v>0</v>
      </c>
      <c r="AP234">
        <v>3.12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5.01</v>
      </c>
      <c r="AW234">
        <v>5.01</v>
      </c>
    </row>
    <row r="235" spans="1:49" x14ac:dyDescent="0.2">
      <c r="A235">
        <v>1</v>
      </c>
      <c r="B235">
        <v>14</v>
      </c>
      <c r="C235">
        <v>75</v>
      </c>
      <c r="D235">
        <v>0</v>
      </c>
      <c r="E235">
        <v>0</v>
      </c>
      <c r="F235">
        <v>32.58</v>
      </c>
      <c r="G235">
        <v>0</v>
      </c>
      <c r="H235">
        <v>0</v>
      </c>
      <c r="I235">
        <v>0</v>
      </c>
      <c r="J235">
        <v>3.36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5.43</v>
      </c>
      <c r="Q235">
        <v>5.43</v>
      </c>
      <c r="T235">
        <v>0</v>
      </c>
      <c r="U235">
        <v>0</v>
      </c>
      <c r="V235">
        <v>26.06</v>
      </c>
      <c r="W235">
        <v>0</v>
      </c>
      <c r="X235">
        <v>0</v>
      </c>
      <c r="Y235">
        <v>0</v>
      </c>
      <c r="Z235">
        <v>3.36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5.43</v>
      </c>
      <c r="AG235">
        <v>5.43</v>
      </c>
      <c r="AJ235">
        <v>0</v>
      </c>
      <c r="AK235">
        <v>0</v>
      </c>
      <c r="AL235">
        <v>23.46</v>
      </c>
      <c r="AM235">
        <v>0</v>
      </c>
      <c r="AN235">
        <v>0</v>
      </c>
      <c r="AO235">
        <v>0</v>
      </c>
      <c r="AP235">
        <v>3.36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5.43</v>
      </c>
      <c r="AW235">
        <v>5.43</v>
      </c>
    </row>
    <row r="236" spans="1:49" x14ac:dyDescent="0.2">
      <c r="A236">
        <v>1</v>
      </c>
      <c r="B236">
        <v>15</v>
      </c>
      <c r="C236">
        <v>80</v>
      </c>
      <c r="D236">
        <v>0</v>
      </c>
      <c r="E236">
        <v>0</v>
      </c>
      <c r="F236">
        <v>36.36</v>
      </c>
      <c r="G236">
        <v>0</v>
      </c>
      <c r="H236">
        <v>0</v>
      </c>
      <c r="I236">
        <v>0</v>
      </c>
      <c r="J236">
        <v>3.6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6.06</v>
      </c>
      <c r="Q236">
        <v>6.06</v>
      </c>
      <c r="T236">
        <v>0</v>
      </c>
      <c r="U236">
        <v>0</v>
      </c>
      <c r="V236">
        <v>29.09</v>
      </c>
      <c r="W236">
        <v>0</v>
      </c>
      <c r="X236">
        <v>0</v>
      </c>
      <c r="Y236">
        <v>0</v>
      </c>
      <c r="Z236">
        <v>3.6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6.06</v>
      </c>
      <c r="AG236">
        <v>6.06</v>
      </c>
      <c r="AJ236">
        <v>0</v>
      </c>
      <c r="AK236">
        <v>0</v>
      </c>
      <c r="AL236">
        <v>26.18</v>
      </c>
      <c r="AM236">
        <v>0</v>
      </c>
      <c r="AN236">
        <v>0</v>
      </c>
      <c r="AO236">
        <v>0</v>
      </c>
      <c r="AP236">
        <v>3.6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6.06</v>
      </c>
      <c r="AW236">
        <v>6.06</v>
      </c>
    </row>
    <row r="237" spans="1:49" x14ac:dyDescent="0.2">
      <c r="A237">
        <v>1</v>
      </c>
      <c r="B237">
        <v>16</v>
      </c>
      <c r="C237">
        <v>85</v>
      </c>
      <c r="D237">
        <v>0</v>
      </c>
      <c r="E237">
        <v>0</v>
      </c>
      <c r="F237">
        <v>39.24</v>
      </c>
      <c r="G237">
        <v>0</v>
      </c>
      <c r="H237">
        <v>0</v>
      </c>
      <c r="I237">
        <v>0</v>
      </c>
      <c r="J237">
        <v>3.84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6.54</v>
      </c>
      <c r="Q237">
        <v>6.54</v>
      </c>
      <c r="T237">
        <v>0</v>
      </c>
      <c r="U237">
        <v>0</v>
      </c>
      <c r="V237">
        <v>31.39</v>
      </c>
      <c r="W237">
        <v>0</v>
      </c>
      <c r="X237">
        <v>0</v>
      </c>
      <c r="Y237">
        <v>0</v>
      </c>
      <c r="Z237">
        <v>3.84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6.54</v>
      </c>
      <c r="AG237">
        <v>6.54</v>
      </c>
      <c r="AJ237">
        <v>0</v>
      </c>
      <c r="AK237">
        <v>0</v>
      </c>
      <c r="AL237">
        <v>28.25</v>
      </c>
      <c r="AM237">
        <v>0</v>
      </c>
      <c r="AN237">
        <v>0</v>
      </c>
      <c r="AO237">
        <v>0</v>
      </c>
      <c r="AP237">
        <v>3.84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6.54</v>
      </c>
      <c r="AW237">
        <v>6.54</v>
      </c>
    </row>
    <row r="238" spans="1:49" x14ac:dyDescent="0.2">
      <c r="A238">
        <v>1</v>
      </c>
      <c r="B238">
        <v>17</v>
      </c>
      <c r="C238">
        <v>90</v>
      </c>
      <c r="D238">
        <v>0</v>
      </c>
      <c r="E238">
        <v>0</v>
      </c>
      <c r="F238">
        <v>42.12</v>
      </c>
      <c r="G238">
        <v>0</v>
      </c>
      <c r="H238">
        <v>0</v>
      </c>
      <c r="I238">
        <v>0</v>
      </c>
      <c r="J238">
        <v>4.08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7.02</v>
      </c>
      <c r="Q238">
        <v>7.02</v>
      </c>
      <c r="T238">
        <v>0</v>
      </c>
      <c r="U238">
        <v>0</v>
      </c>
      <c r="V238">
        <v>33.700000000000003</v>
      </c>
      <c r="W238">
        <v>0</v>
      </c>
      <c r="X238">
        <v>0</v>
      </c>
      <c r="Y238">
        <v>0</v>
      </c>
      <c r="Z238">
        <v>4.08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7.02</v>
      </c>
      <c r="AG238">
        <v>7.02</v>
      </c>
      <c r="AJ238">
        <v>0</v>
      </c>
      <c r="AK238">
        <v>0</v>
      </c>
      <c r="AL238">
        <v>30.33</v>
      </c>
      <c r="AM238">
        <v>0</v>
      </c>
      <c r="AN238">
        <v>0</v>
      </c>
      <c r="AO238">
        <v>0</v>
      </c>
      <c r="AP238">
        <v>4.08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7.02</v>
      </c>
      <c r="AW238">
        <v>7.02</v>
      </c>
    </row>
    <row r="239" spans="1:49" x14ac:dyDescent="0.2">
      <c r="A239">
        <v>1</v>
      </c>
      <c r="B239">
        <v>18</v>
      </c>
      <c r="C239">
        <v>95</v>
      </c>
      <c r="D239">
        <v>0</v>
      </c>
      <c r="E239">
        <v>0</v>
      </c>
      <c r="F239">
        <v>45</v>
      </c>
      <c r="G239">
        <v>0</v>
      </c>
      <c r="H239">
        <v>0</v>
      </c>
      <c r="I239">
        <v>0</v>
      </c>
      <c r="J239">
        <v>4.32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7.5</v>
      </c>
      <c r="Q239">
        <v>7.5</v>
      </c>
      <c r="T239">
        <v>0</v>
      </c>
      <c r="U239">
        <v>0</v>
      </c>
      <c r="V239">
        <v>36</v>
      </c>
      <c r="W239">
        <v>0</v>
      </c>
      <c r="X239">
        <v>0</v>
      </c>
      <c r="Y239">
        <v>0</v>
      </c>
      <c r="Z239">
        <v>4.32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7.5</v>
      </c>
      <c r="AG239">
        <v>7.5</v>
      </c>
      <c r="AJ239">
        <v>0</v>
      </c>
      <c r="AK239">
        <v>0</v>
      </c>
      <c r="AL239">
        <v>32.4</v>
      </c>
      <c r="AM239">
        <v>0</v>
      </c>
      <c r="AN239">
        <v>0</v>
      </c>
      <c r="AO239">
        <v>0</v>
      </c>
      <c r="AP239">
        <v>4.32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7.5</v>
      </c>
      <c r="AW239">
        <v>7.5</v>
      </c>
    </row>
    <row r="240" spans="1:49" x14ac:dyDescent="0.2">
      <c r="A240">
        <v>1</v>
      </c>
      <c r="B240">
        <v>19</v>
      </c>
      <c r="C240">
        <v>100</v>
      </c>
      <c r="D240">
        <v>0</v>
      </c>
      <c r="E240">
        <v>0</v>
      </c>
      <c r="F240">
        <v>47.88</v>
      </c>
      <c r="G240">
        <v>0</v>
      </c>
      <c r="H240">
        <v>0</v>
      </c>
      <c r="I240">
        <v>0</v>
      </c>
      <c r="J240">
        <v>4.5599999999999996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7.98</v>
      </c>
      <c r="Q240">
        <v>7.98</v>
      </c>
      <c r="T240">
        <v>0</v>
      </c>
      <c r="U240">
        <v>0</v>
      </c>
      <c r="V240">
        <v>38.299999999999997</v>
      </c>
      <c r="W240">
        <v>0</v>
      </c>
      <c r="X240">
        <v>0</v>
      </c>
      <c r="Y240">
        <v>0</v>
      </c>
      <c r="Z240">
        <v>4.5599999999999996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7.98</v>
      </c>
      <c r="AG240">
        <v>7.98</v>
      </c>
      <c r="AJ240">
        <v>0</v>
      </c>
      <c r="AK240">
        <v>0</v>
      </c>
      <c r="AL240">
        <v>34.47</v>
      </c>
      <c r="AM240">
        <v>0</v>
      </c>
      <c r="AN240">
        <v>0</v>
      </c>
      <c r="AO240">
        <v>0</v>
      </c>
      <c r="AP240">
        <v>4.5599999999999996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7.98</v>
      </c>
      <c r="AW240">
        <v>7.98</v>
      </c>
    </row>
    <row r="241" spans="1:49" x14ac:dyDescent="0.2">
      <c r="A241">
        <v>1</v>
      </c>
      <c r="B241">
        <v>20</v>
      </c>
      <c r="C241">
        <v>105</v>
      </c>
      <c r="D241">
        <v>0</v>
      </c>
      <c r="E241">
        <v>0</v>
      </c>
      <c r="F241">
        <v>50.76</v>
      </c>
      <c r="G241">
        <v>0</v>
      </c>
      <c r="H241">
        <v>0</v>
      </c>
      <c r="I241">
        <v>0</v>
      </c>
      <c r="J241">
        <v>4.8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8.4600000000000009</v>
      </c>
      <c r="Q241">
        <v>8.4600000000000009</v>
      </c>
      <c r="T241">
        <v>0</v>
      </c>
      <c r="U241">
        <v>0</v>
      </c>
      <c r="V241">
        <v>40.61</v>
      </c>
      <c r="W241">
        <v>0</v>
      </c>
      <c r="X241">
        <v>0</v>
      </c>
      <c r="Y241">
        <v>0</v>
      </c>
      <c r="Z241">
        <v>4.8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8.4600000000000009</v>
      </c>
      <c r="AG241">
        <v>8.4600000000000009</v>
      </c>
      <c r="AJ241">
        <v>0</v>
      </c>
      <c r="AK241">
        <v>0</v>
      </c>
      <c r="AL241">
        <v>36.549999999999997</v>
      </c>
      <c r="AM241">
        <v>0</v>
      </c>
      <c r="AN241">
        <v>0</v>
      </c>
      <c r="AO241">
        <v>0</v>
      </c>
      <c r="AP241">
        <v>4.8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8.4600000000000009</v>
      </c>
      <c r="AW241">
        <v>8.4600000000000009</v>
      </c>
    </row>
    <row r="242" spans="1:49" x14ac:dyDescent="0.2">
      <c r="A242">
        <v>1</v>
      </c>
      <c r="B242">
        <v>21</v>
      </c>
      <c r="C242">
        <v>110</v>
      </c>
      <c r="D242">
        <v>0</v>
      </c>
      <c r="E242">
        <v>0</v>
      </c>
      <c r="F242">
        <v>53.64</v>
      </c>
      <c r="G242">
        <v>0</v>
      </c>
      <c r="H242">
        <v>0</v>
      </c>
      <c r="I242">
        <v>0</v>
      </c>
      <c r="J242">
        <v>5.04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8.94</v>
      </c>
      <c r="Q242">
        <v>8.94</v>
      </c>
      <c r="T242">
        <v>0</v>
      </c>
      <c r="U242">
        <v>0</v>
      </c>
      <c r="V242">
        <v>42.91</v>
      </c>
      <c r="W242">
        <v>0</v>
      </c>
      <c r="X242">
        <v>0</v>
      </c>
      <c r="Y242">
        <v>0</v>
      </c>
      <c r="Z242">
        <v>5.04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8.94</v>
      </c>
      <c r="AG242">
        <v>8.94</v>
      </c>
      <c r="AJ242">
        <v>0</v>
      </c>
      <c r="AK242">
        <v>0</v>
      </c>
      <c r="AL242">
        <v>38.619999999999997</v>
      </c>
      <c r="AM242">
        <v>0</v>
      </c>
      <c r="AN242">
        <v>0</v>
      </c>
      <c r="AO242">
        <v>0</v>
      </c>
      <c r="AP242">
        <v>5.04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8.94</v>
      </c>
      <c r="AW242">
        <v>8.94</v>
      </c>
    </row>
    <row r="243" spans="1:49" x14ac:dyDescent="0.2">
      <c r="A243">
        <v>1</v>
      </c>
      <c r="B243">
        <v>22</v>
      </c>
      <c r="C243">
        <v>120</v>
      </c>
      <c r="D243">
        <v>0</v>
      </c>
      <c r="E243">
        <v>0</v>
      </c>
      <c r="F243">
        <v>59.04</v>
      </c>
      <c r="G243">
        <v>0</v>
      </c>
      <c r="H243">
        <v>0</v>
      </c>
      <c r="I243">
        <v>0</v>
      </c>
      <c r="J243">
        <v>5.52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9.84</v>
      </c>
      <c r="Q243">
        <v>9.84</v>
      </c>
      <c r="T243">
        <v>0</v>
      </c>
      <c r="U243">
        <v>0</v>
      </c>
      <c r="V243">
        <v>47.23</v>
      </c>
      <c r="W243">
        <v>0</v>
      </c>
      <c r="X243">
        <v>0</v>
      </c>
      <c r="Y243">
        <v>0</v>
      </c>
      <c r="Z243">
        <v>5.52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9.84</v>
      </c>
      <c r="AG243">
        <v>9.84</v>
      </c>
      <c r="AJ243">
        <v>0</v>
      </c>
      <c r="AK243">
        <v>0</v>
      </c>
      <c r="AL243">
        <v>42.51</v>
      </c>
      <c r="AM243">
        <v>0</v>
      </c>
      <c r="AN243">
        <v>0</v>
      </c>
      <c r="AO243">
        <v>0</v>
      </c>
      <c r="AP243">
        <v>5.52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9.84</v>
      </c>
      <c r="AW243">
        <v>9.84</v>
      </c>
    </row>
    <row r="244" spans="1:49" x14ac:dyDescent="0.2">
      <c r="A244">
        <v>1</v>
      </c>
      <c r="B244">
        <v>23</v>
      </c>
      <c r="C244">
        <v>130</v>
      </c>
      <c r="D244">
        <v>0</v>
      </c>
      <c r="E244">
        <v>0</v>
      </c>
      <c r="F244">
        <v>64.44</v>
      </c>
      <c r="G244">
        <v>0</v>
      </c>
      <c r="H244">
        <v>0</v>
      </c>
      <c r="I244">
        <v>0</v>
      </c>
      <c r="J244">
        <v>6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10.74</v>
      </c>
      <c r="Q244">
        <v>10.74</v>
      </c>
      <c r="T244">
        <v>0</v>
      </c>
      <c r="U244">
        <v>0</v>
      </c>
      <c r="V244">
        <v>51.55</v>
      </c>
      <c r="W244">
        <v>0</v>
      </c>
      <c r="X244">
        <v>0</v>
      </c>
      <c r="Y244">
        <v>0</v>
      </c>
      <c r="Z244">
        <v>6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10.74</v>
      </c>
      <c r="AG244">
        <v>10.74</v>
      </c>
      <c r="AJ244">
        <v>0</v>
      </c>
      <c r="AK244">
        <v>0</v>
      </c>
      <c r="AL244">
        <v>46.4</v>
      </c>
      <c r="AM244">
        <v>0</v>
      </c>
      <c r="AN244">
        <v>0</v>
      </c>
      <c r="AO244">
        <v>0</v>
      </c>
      <c r="AP244">
        <v>6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10.74</v>
      </c>
      <c r="AW244">
        <v>10.74</v>
      </c>
    </row>
    <row r="245" spans="1:49" x14ac:dyDescent="0.2">
      <c r="A245">
        <v>1</v>
      </c>
      <c r="B245">
        <v>24</v>
      </c>
      <c r="C245">
        <v>140</v>
      </c>
      <c r="D245">
        <v>0</v>
      </c>
      <c r="E245">
        <v>0</v>
      </c>
      <c r="F245">
        <v>69.84</v>
      </c>
      <c r="G245">
        <v>0</v>
      </c>
      <c r="H245">
        <v>0</v>
      </c>
      <c r="I245">
        <v>0</v>
      </c>
      <c r="J245">
        <v>6.48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11.64</v>
      </c>
      <c r="Q245">
        <v>11.64</v>
      </c>
      <c r="T245">
        <v>0</v>
      </c>
      <c r="U245">
        <v>0</v>
      </c>
      <c r="V245">
        <v>55.87</v>
      </c>
      <c r="W245">
        <v>0</v>
      </c>
      <c r="X245">
        <v>0</v>
      </c>
      <c r="Y245">
        <v>0</v>
      </c>
      <c r="Z245">
        <v>6.48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11.64</v>
      </c>
      <c r="AG245">
        <v>11.64</v>
      </c>
      <c r="AJ245">
        <v>0</v>
      </c>
      <c r="AK245">
        <v>0</v>
      </c>
      <c r="AL245">
        <v>50.28</v>
      </c>
      <c r="AM245">
        <v>0</v>
      </c>
      <c r="AN245">
        <v>0</v>
      </c>
      <c r="AO245">
        <v>0</v>
      </c>
      <c r="AP245">
        <v>6.48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11.64</v>
      </c>
      <c r="AW245">
        <v>11.64</v>
      </c>
    </row>
    <row r="246" spans="1:49" x14ac:dyDescent="0.2">
      <c r="A246">
        <v>1</v>
      </c>
      <c r="B246">
        <v>25</v>
      </c>
      <c r="C246">
        <v>150</v>
      </c>
      <c r="D246">
        <v>0</v>
      </c>
      <c r="E246">
        <v>0</v>
      </c>
      <c r="F246">
        <v>75.239999999999995</v>
      </c>
      <c r="G246">
        <v>0</v>
      </c>
      <c r="H246">
        <v>0</v>
      </c>
      <c r="I246">
        <v>0</v>
      </c>
      <c r="J246">
        <v>6.96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12.54</v>
      </c>
      <c r="Q246">
        <v>12.54</v>
      </c>
      <c r="T246">
        <v>0</v>
      </c>
      <c r="U246">
        <v>0</v>
      </c>
      <c r="V246">
        <v>60.19</v>
      </c>
      <c r="W246">
        <v>0</v>
      </c>
      <c r="X246">
        <v>0</v>
      </c>
      <c r="Y246">
        <v>0</v>
      </c>
      <c r="Z246">
        <v>6.96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12.54</v>
      </c>
      <c r="AG246">
        <v>12.54</v>
      </c>
      <c r="AJ246">
        <v>0</v>
      </c>
      <c r="AK246">
        <v>0</v>
      </c>
      <c r="AL246">
        <v>54.17</v>
      </c>
      <c r="AM246">
        <v>0</v>
      </c>
      <c r="AN246">
        <v>0</v>
      </c>
      <c r="AO246">
        <v>0</v>
      </c>
      <c r="AP246">
        <v>6.96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12.54</v>
      </c>
      <c r="AW246">
        <v>12.54</v>
      </c>
    </row>
    <row r="247" spans="1:49" x14ac:dyDescent="0.2">
      <c r="A247">
        <v>1</v>
      </c>
      <c r="B247">
        <v>26</v>
      </c>
      <c r="C247">
        <v>160</v>
      </c>
      <c r="D247">
        <v>0</v>
      </c>
      <c r="E247">
        <v>0</v>
      </c>
      <c r="F247">
        <v>80.639999999999986</v>
      </c>
      <c r="G247">
        <v>0</v>
      </c>
      <c r="H247">
        <v>0</v>
      </c>
      <c r="I247">
        <v>0</v>
      </c>
      <c r="J247">
        <v>7.4399999999999995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13.439999999999998</v>
      </c>
      <c r="Q247">
        <v>13.439999999999998</v>
      </c>
      <c r="T247">
        <v>0</v>
      </c>
      <c r="U247">
        <v>0</v>
      </c>
      <c r="V247">
        <v>64.509999999999991</v>
      </c>
      <c r="W247">
        <v>0</v>
      </c>
      <c r="X247">
        <v>0</v>
      </c>
      <c r="Y247">
        <v>0</v>
      </c>
      <c r="Z247">
        <v>7.4399999999999995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13.439999999999998</v>
      </c>
      <c r="AG247">
        <v>13.439999999999998</v>
      </c>
      <c r="AJ247">
        <v>0</v>
      </c>
      <c r="AK247">
        <v>0</v>
      </c>
      <c r="AL247">
        <v>58.06</v>
      </c>
      <c r="AM247">
        <v>0</v>
      </c>
      <c r="AN247">
        <v>0</v>
      </c>
      <c r="AO247">
        <v>0</v>
      </c>
      <c r="AP247">
        <v>7.4399999999999995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13.439999999999998</v>
      </c>
      <c r="AW247">
        <v>13.439999999999998</v>
      </c>
    </row>
    <row r="248" spans="1:49" x14ac:dyDescent="0.2">
      <c r="A248">
        <v>1</v>
      </c>
      <c r="B248">
        <v>27</v>
      </c>
      <c r="C248">
        <v>170</v>
      </c>
      <c r="D248">
        <v>0</v>
      </c>
      <c r="E248">
        <v>0</v>
      </c>
      <c r="F248">
        <v>86.039999999999978</v>
      </c>
      <c r="G248">
        <v>0</v>
      </c>
      <c r="H248">
        <v>0</v>
      </c>
      <c r="I248">
        <v>0</v>
      </c>
      <c r="J248">
        <v>7.919999999999999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14.339999999999996</v>
      </c>
      <c r="Q248">
        <v>14.339999999999996</v>
      </c>
      <c r="T248">
        <v>0</v>
      </c>
      <c r="U248">
        <v>0</v>
      </c>
      <c r="V248">
        <v>68.829999999999984</v>
      </c>
      <c r="W248">
        <v>0</v>
      </c>
      <c r="X248">
        <v>0</v>
      </c>
      <c r="Y248">
        <v>0</v>
      </c>
      <c r="Z248">
        <v>7.919999999999999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14.339999999999996</v>
      </c>
      <c r="AG248">
        <v>14.339999999999996</v>
      </c>
      <c r="AJ248">
        <v>0</v>
      </c>
      <c r="AK248">
        <v>0</v>
      </c>
      <c r="AL248">
        <v>61.95</v>
      </c>
      <c r="AM248">
        <v>0</v>
      </c>
      <c r="AN248">
        <v>0</v>
      </c>
      <c r="AO248">
        <v>0</v>
      </c>
      <c r="AP248">
        <v>7.919999999999999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14.339999999999996</v>
      </c>
      <c r="AW248">
        <v>14.339999999999996</v>
      </c>
    </row>
    <row r="249" spans="1:49" x14ac:dyDescent="0.2">
      <c r="A249">
        <v>2</v>
      </c>
      <c r="B249">
        <v>1</v>
      </c>
      <c r="C249">
        <v>10</v>
      </c>
      <c r="D249">
        <v>0</v>
      </c>
      <c r="E249">
        <v>0</v>
      </c>
      <c r="F249">
        <v>0</v>
      </c>
      <c r="G249">
        <v>1.8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0.2</v>
      </c>
      <c r="N249">
        <v>0</v>
      </c>
      <c r="O249">
        <v>0</v>
      </c>
      <c r="P249">
        <v>0.3</v>
      </c>
      <c r="Q249">
        <v>0.3</v>
      </c>
      <c r="T249">
        <v>0</v>
      </c>
      <c r="U249">
        <v>0</v>
      </c>
      <c r="V249">
        <v>0</v>
      </c>
      <c r="W249">
        <v>1.44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0.2</v>
      </c>
      <c r="AD249">
        <v>0</v>
      </c>
      <c r="AE249">
        <v>0</v>
      </c>
      <c r="AF249">
        <v>0.3</v>
      </c>
      <c r="AG249">
        <v>0.3</v>
      </c>
      <c r="AJ249">
        <v>0</v>
      </c>
      <c r="AK249">
        <v>0</v>
      </c>
      <c r="AL249">
        <v>0</v>
      </c>
      <c r="AM249">
        <v>1.3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0.2</v>
      </c>
      <c r="AT249">
        <v>0</v>
      </c>
      <c r="AU249">
        <v>0</v>
      </c>
      <c r="AV249">
        <v>0.3</v>
      </c>
      <c r="AW249">
        <v>0.3</v>
      </c>
    </row>
    <row r="250" spans="1:49" x14ac:dyDescent="0.2">
      <c r="A250">
        <v>2</v>
      </c>
      <c r="B250">
        <v>2</v>
      </c>
      <c r="C250">
        <v>15</v>
      </c>
      <c r="D250">
        <v>0</v>
      </c>
      <c r="E250">
        <v>0</v>
      </c>
      <c r="F250">
        <v>0</v>
      </c>
      <c r="G250">
        <v>3.96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0.4</v>
      </c>
      <c r="N250">
        <v>0</v>
      </c>
      <c r="O250">
        <v>0</v>
      </c>
      <c r="P250">
        <v>0.66</v>
      </c>
      <c r="Q250">
        <v>0.66</v>
      </c>
      <c r="T250">
        <v>0</v>
      </c>
      <c r="U250">
        <v>0</v>
      </c>
      <c r="V250">
        <v>0</v>
      </c>
      <c r="W250">
        <v>3.17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0.4</v>
      </c>
      <c r="AD250">
        <v>0</v>
      </c>
      <c r="AE250">
        <v>0</v>
      </c>
      <c r="AF250">
        <v>0.66</v>
      </c>
      <c r="AG250">
        <v>0.66</v>
      </c>
      <c r="AJ250">
        <v>0</v>
      </c>
      <c r="AK250">
        <v>0</v>
      </c>
      <c r="AL250">
        <v>0</v>
      </c>
      <c r="AM250">
        <v>2.85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0.4</v>
      </c>
      <c r="AT250">
        <v>0</v>
      </c>
      <c r="AU250">
        <v>0</v>
      </c>
      <c r="AV250">
        <v>0.66</v>
      </c>
      <c r="AW250">
        <v>0.66</v>
      </c>
    </row>
    <row r="251" spans="1:49" x14ac:dyDescent="0.2">
      <c r="A251">
        <v>2</v>
      </c>
      <c r="B251">
        <v>3</v>
      </c>
      <c r="C251">
        <v>20</v>
      </c>
      <c r="D251">
        <v>0</v>
      </c>
      <c r="E251">
        <v>0</v>
      </c>
      <c r="F251">
        <v>0</v>
      </c>
      <c r="G251">
        <v>5.76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0.6</v>
      </c>
      <c r="N251">
        <v>0</v>
      </c>
      <c r="O251">
        <v>0</v>
      </c>
      <c r="P251">
        <v>0.96</v>
      </c>
      <c r="Q251">
        <v>0.96</v>
      </c>
      <c r="T251">
        <v>0</v>
      </c>
      <c r="U251">
        <v>0</v>
      </c>
      <c r="V251">
        <v>0</v>
      </c>
      <c r="W251">
        <v>4.6100000000000003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0.6</v>
      </c>
      <c r="AD251">
        <v>0</v>
      </c>
      <c r="AE251">
        <v>0</v>
      </c>
      <c r="AF251">
        <v>0.96</v>
      </c>
      <c r="AG251">
        <v>0.96</v>
      </c>
      <c r="AJ251">
        <v>0</v>
      </c>
      <c r="AK251">
        <v>0</v>
      </c>
      <c r="AL251">
        <v>0</v>
      </c>
      <c r="AM251">
        <v>4.1500000000000004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0.6</v>
      </c>
      <c r="AT251">
        <v>0</v>
      </c>
      <c r="AU251">
        <v>0</v>
      </c>
      <c r="AV251">
        <v>0.96</v>
      </c>
      <c r="AW251">
        <v>0.96</v>
      </c>
    </row>
    <row r="252" spans="1:49" x14ac:dyDescent="0.2">
      <c r="A252">
        <v>2</v>
      </c>
      <c r="B252">
        <v>4</v>
      </c>
      <c r="C252">
        <v>25</v>
      </c>
      <c r="D252">
        <v>0</v>
      </c>
      <c r="E252">
        <v>0</v>
      </c>
      <c r="F252">
        <v>0</v>
      </c>
      <c r="G252">
        <v>7.56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0.8</v>
      </c>
      <c r="N252">
        <v>0</v>
      </c>
      <c r="O252">
        <v>0</v>
      </c>
      <c r="P252">
        <v>1.26</v>
      </c>
      <c r="Q252">
        <v>1.26</v>
      </c>
      <c r="T252">
        <v>0</v>
      </c>
      <c r="U252">
        <v>0</v>
      </c>
      <c r="V252">
        <v>0</v>
      </c>
      <c r="W252">
        <v>6.05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0.8</v>
      </c>
      <c r="AD252">
        <v>0</v>
      </c>
      <c r="AE252">
        <v>0</v>
      </c>
      <c r="AF252">
        <v>1.26</v>
      </c>
      <c r="AG252">
        <v>1.26</v>
      </c>
      <c r="AJ252">
        <v>0</v>
      </c>
      <c r="AK252">
        <v>0</v>
      </c>
      <c r="AL252">
        <v>0</v>
      </c>
      <c r="AM252">
        <v>5.44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0.8</v>
      </c>
      <c r="AT252">
        <v>0</v>
      </c>
      <c r="AU252">
        <v>0</v>
      </c>
      <c r="AV252">
        <v>1.26</v>
      </c>
      <c r="AW252">
        <v>1.26</v>
      </c>
    </row>
    <row r="253" spans="1:49" x14ac:dyDescent="0.2">
      <c r="A253">
        <v>2</v>
      </c>
      <c r="B253">
        <v>5</v>
      </c>
      <c r="C253">
        <v>30</v>
      </c>
      <c r="D253">
        <v>0</v>
      </c>
      <c r="E253">
        <v>0</v>
      </c>
      <c r="F253">
        <v>0</v>
      </c>
      <c r="G253">
        <v>10.26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0</v>
      </c>
      <c r="O253">
        <v>0</v>
      </c>
      <c r="P253">
        <v>1.71</v>
      </c>
      <c r="Q253">
        <v>1.71</v>
      </c>
      <c r="T253">
        <v>0</v>
      </c>
      <c r="U253">
        <v>0</v>
      </c>
      <c r="V253">
        <v>0</v>
      </c>
      <c r="W253">
        <v>8.2100000000000009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1.71</v>
      </c>
      <c r="AG253">
        <v>1.71</v>
      </c>
      <c r="AJ253">
        <v>0</v>
      </c>
      <c r="AK253">
        <v>0</v>
      </c>
      <c r="AL253">
        <v>0</v>
      </c>
      <c r="AM253">
        <v>7.39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1</v>
      </c>
      <c r="AT253">
        <v>0</v>
      </c>
      <c r="AU253">
        <v>0</v>
      </c>
      <c r="AV253">
        <v>1.71</v>
      </c>
      <c r="AW253">
        <v>1.71</v>
      </c>
    </row>
    <row r="254" spans="1:49" x14ac:dyDescent="0.2">
      <c r="A254">
        <v>2</v>
      </c>
      <c r="B254">
        <v>6</v>
      </c>
      <c r="C254">
        <v>35</v>
      </c>
      <c r="D254">
        <v>0</v>
      </c>
      <c r="E254">
        <v>0</v>
      </c>
      <c r="F254">
        <v>0</v>
      </c>
      <c r="G254">
        <v>12.42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1.2</v>
      </c>
      <c r="N254">
        <v>0</v>
      </c>
      <c r="O254">
        <v>0</v>
      </c>
      <c r="P254">
        <v>2.0699999999999998</v>
      </c>
      <c r="Q254">
        <v>2.0699999999999998</v>
      </c>
      <c r="T254">
        <v>0</v>
      </c>
      <c r="U254">
        <v>0</v>
      </c>
      <c r="V254">
        <v>0</v>
      </c>
      <c r="W254">
        <v>9.94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1.2</v>
      </c>
      <c r="AD254">
        <v>0</v>
      </c>
      <c r="AE254">
        <v>0</v>
      </c>
      <c r="AF254">
        <v>2.0699999999999998</v>
      </c>
      <c r="AG254">
        <v>2.0699999999999998</v>
      </c>
      <c r="AJ254">
        <v>0</v>
      </c>
      <c r="AK254">
        <v>0</v>
      </c>
      <c r="AL254">
        <v>0</v>
      </c>
      <c r="AM254">
        <v>8.94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1.2</v>
      </c>
      <c r="AT254">
        <v>0</v>
      </c>
      <c r="AU254">
        <v>0</v>
      </c>
      <c r="AV254">
        <v>2.0699999999999998</v>
      </c>
      <c r="AW254">
        <v>2.0699999999999998</v>
      </c>
    </row>
    <row r="255" spans="1:49" x14ac:dyDescent="0.2">
      <c r="A255">
        <v>2</v>
      </c>
      <c r="B255">
        <v>7</v>
      </c>
      <c r="C255">
        <v>40</v>
      </c>
      <c r="D255">
        <v>0</v>
      </c>
      <c r="E255">
        <v>0</v>
      </c>
      <c r="F255">
        <v>0</v>
      </c>
      <c r="G255">
        <v>14.58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1.4</v>
      </c>
      <c r="N255">
        <v>0</v>
      </c>
      <c r="O255">
        <v>0</v>
      </c>
      <c r="P255">
        <v>2.4300000000000002</v>
      </c>
      <c r="Q255">
        <v>2.4300000000000002</v>
      </c>
      <c r="T255">
        <v>0</v>
      </c>
      <c r="U255">
        <v>0</v>
      </c>
      <c r="V255">
        <v>0</v>
      </c>
      <c r="W255">
        <v>11.66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1.4</v>
      </c>
      <c r="AD255">
        <v>0</v>
      </c>
      <c r="AE255">
        <v>0</v>
      </c>
      <c r="AF255">
        <v>2.4300000000000002</v>
      </c>
      <c r="AG255">
        <v>2.4300000000000002</v>
      </c>
      <c r="AJ255">
        <v>0</v>
      </c>
      <c r="AK255">
        <v>0</v>
      </c>
      <c r="AL255">
        <v>0</v>
      </c>
      <c r="AM255">
        <v>10.5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1.4</v>
      </c>
      <c r="AT255">
        <v>0</v>
      </c>
      <c r="AU255">
        <v>0</v>
      </c>
      <c r="AV255">
        <v>2.4300000000000002</v>
      </c>
      <c r="AW255">
        <v>2.4300000000000002</v>
      </c>
    </row>
    <row r="256" spans="1:49" x14ac:dyDescent="0.2">
      <c r="A256">
        <v>2</v>
      </c>
      <c r="B256">
        <v>8</v>
      </c>
      <c r="C256">
        <v>45</v>
      </c>
      <c r="D256">
        <v>0</v>
      </c>
      <c r="E256">
        <v>0</v>
      </c>
      <c r="F256">
        <v>0</v>
      </c>
      <c r="G256">
        <v>16.739999999999998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1.6</v>
      </c>
      <c r="N256">
        <v>0</v>
      </c>
      <c r="O256">
        <v>0</v>
      </c>
      <c r="P256">
        <v>2.79</v>
      </c>
      <c r="Q256">
        <v>2.79</v>
      </c>
      <c r="T256">
        <v>0</v>
      </c>
      <c r="U256">
        <v>0</v>
      </c>
      <c r="V256">
        <v>0</v>
      </c>
      <c r="W256">
        <v>13.39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1.6</v>
      </c>
      <c r="AD256">
        <v>0</v>
      </c>
      <c r="AE256">
        <v>0</v>
      </c>
      <c r="AF256">
        <v>2.79</v>
      </c>
      <c r="AG256">
        <v>2.79</v>
      </c>
      <c r="AJ256">
        <v>0</v>
      </c>
      <c r="AK256">
        <v>0</v>
      </c>
      <c r="AL256">
        <v>0</v>
      </c>
      <c r="AM256">
        <v>12.05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1.6</v>
      </c>
      <c r="AT256">
        <v>0</v>
      </c>
      <c r="AU256">
        <v>0</v>
      </c>
      <c r="AV256">
        <v>2.79</v>
      </c>
      <c r="AW256">
        <v>2.79</v>
      </c>
    </row>
    <row r="257" spans="1:49" x14ac:dyDescent="0.2">
      <c r="A257">
        <v>2</v>
      </c>
      <c r="B257">
        <v>9</v>
      </c>
      <c r="C257">
        <v>50</v>
      </c>
      <c r="D257">
        <v>0</v>
      </c>
      <c r="E257">
        <v>0</v>
      </c>
      <c r="F257">
        <v>0</v>
      </c>
      <c r="G257">
        <v>19.98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1.8</v>
      </c>
      <c r="N257">
        <v>0</v>
      </c>
      <c r="O257">
        <v>0</v>
      </c>
      <c r="P257">
        <v>3.33</v>
      </c>
      <c r="Q257">
        <v>3.33</v>
      </c>
      <c r="T257">
        <v>0</v>
      </c>
      <c r="U257">
        <v>0</v>
      </c>
      <c r="V257">
        <v>0</v>
      </c>
      <c r="W257">
        <v>15.98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1.8</v>
      </c>
      <c r="AD257">
        <v>0</v>
      </c>
      <c r="AE257">
        <v>0</v>
      </c>
      <c r="AF257">
        <v>3.33</v>
      </c>
      <c r="AG257">
        <v>3.33</v>
      </c>
      <c r="AJ257">
        <v>0</v>
      </c>
      <c r="AK257">
        <v>0</v>
      </c>
      <c r="AL257">
        <v>0</v>
      </c>
      <c r="AM257">
        <v>14.39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1.8</v>
      </c>
      <c r="AT257">
        <v>0</v>
      </c>
      <c r="AU257">
        <v>0</v>
      </c>
      <c r="AV257">
        <v>3.33</v>
      </c>
      <c r="AW257">
        <v>3.33</v>
      </c>
    </row>
    <row r="258" spans="1:49" x14ac:dyDescent="0.2">
      <c r="A258">
        <v>2</v>
      </c>
      <c r="B258">
        <v>10</v>
      </c>
      <c r="C258">
        <v>55</v>
      </c>
      <c r="D258">
        <v>0</v>
      </c>
      <c r="E258">
        <v>0</v>
      </c>
      <c r="F258">
        <v>0</v>
      </c>
      <c r="G258">
        <v>22.5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2</v>
      </c>
      <c r="N258">
        <v>0</v>
      </c>
      <c r="O258">
        <v>0</v>
      </c>
      <c r="P258">
        <v>3.75</v>
      </c>
      <c r="Q258">
        <v>3.75</v>
      </c>
      <c r="T258">
        <v>0</v>
      </c>
      <c r="U258">
        <v>0</v>
      </c>
      <c r="V258">
        <v>0</v>
      </c>
      <c r="W258">
        <v>18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2</v>
      </c>
      <c r="AD258">
        <v>0</v>
      </c>
      <c r="AE258">
        <v>0</v>
      </c>
      <c r="AF258">
        <v>3.75</v>
      </c>
      <c r="AG258">
        <v>3.75</v>
      </c>
      <c r="AJ258">
        <v>0</v>
      </c>
      <c r="AK258">
        <v>0</v>
      </c>
      <c r="AL258">
        <v>0</v>
      </c>
      <c r="AM258">
        <v>16.2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2</v>
      </c>
      <c r="AT258">
        <v>0</v>
      </c>
      <c r="AU258">
        <v>0</v>
      </c>
      <c r="AV258">
        <v>3.75</v>
      </c>
      <c r="AW258">
        <v>3.75</v>
      </c>
    </row>
    <row r="259" spans="1:49" x14ac:dyDescent="0.2">
      <c r="A259">
        <v>2</v>
      </c>
      <c r="B259">
        <v>11</v>
      </c>
      <c r="C259">
        <v>60</v>
      </c>
      <c r="D259">
        <v>0</v>
      </c>
      <c r="E259">
        <v>0</v>
      </c>
      <c r="F259">
        <v>0</v>
      </c>
      <c r="G259">
        <v>25.02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2.2000000000000002</v>
      </c>
      <c r="N259">
        <v>0</v>
      </c>
      <c r="O259">
        <v>0</v>
      </c>
      <c r="P259">
        <v>4.17</v>
      </c>
      <c r="Q259">
        <v>4.17</v>
      </c>
      <c r="T259">
        <v>0</v>
      </c>
      <c r="U259">
        <v>0</v>
      </c>
      <c r="V259">
        <v>0</v>
      </c>
      <c r="W259">
        <v>20.02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2.2000000000000002</v>
      </c>
      <c r="AD259">
        <v>0</v>
      </c>
      <c r="AE259">
        <v>0</v>
      </c>
      <c r="AF259">
        <v>4.17</v>
      </c>
      <c r="AG259">
        <v>4.17</v>
      </c>
      <c r="AJ259">
        <v>0</v>
      </c>
      <c r="AK259">
        <v>0</v>
      </c>
      <c r="AL259">
        <v>0</v>
      </c>
      <c r="AM259">
        <v>18.010000000000002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2.2000000000000002</v>
      </c>
      <c r="AT259">
        <v>0</v>
      </c>
      <c r="AU259">
        <v>0</v>
      </c>
      <c r="AV259">
        <v>4.17</v>
      </c>
      <c r="AW259">
        <v>4.17</v>
      </c>
    </row>
    <row r="260" spans="1:49" x14ac:dyDescent="0.2">
      <c r="A260">
        <v>2</v>
      </c>
      <c r="B260">
        <v>12</v>
      </c>
      <c r="C260">
        <v>65</v>
      </c>
      <c r="D260">
        <v>0</v>
      </c>
      <c r="E260">
        <v>0</v>
      </c>
      <c r="F260">
        <v>0</v>
      </c>
      <c r="G260">
        <v>27.54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2.4</v>
      </c>
      <c r="N260">
        <v>0</v>
      </c>
      <c r="O260">
        <v>0</v>
      </c>
      <c r="P260">
        <v>4.59</v>
      </c>
      <c r="Q260">
        <v>4.59</v>
      </c>
      <c r="T260">
        <v>0</v>
      </c>
      <c r="U260">
        <v>0</v>
      </c>
      <c r="V260">
        <v>0</v>
      </c>
      <c r="W260">
        <v>22.03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2.4</v>
      </c>
      <c r="AD260">
        <v>0</v>
      </c>
      <c r="AE260">
        <v>0</v>
      </c>
      <c r="AF260">
        <v>4.59</v>
      </c>
      <c r="AG260">
        <v>4.59</v>
      </c>
      <c r="AJ260">
        <v>0</v>
      </c>
      <c r="AK260">
        <v>0</v>
      </c>
      <c r="AL260">
        <v>0</v>
      </c>
      <c r="AM260">
        <v>19.829999999999998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2.4</v>
      </c>
      <c r="AT260">
        <v>0</v>
      </c>
      <c r="AU260">
        <v>0</v>
      </c>
      <c r="AV260">
        <v>4.59</v>
      </c>
      <c r="AW260">
        <v>4.59</v>
      </c>
    </row>
    <row r="261" spans="1:49" x14ac:dyDescent="0.2">
      <c r="A261">
        <v>2</v>
      </c>
      <c r="B261">
        <v>13</v>
      </c>
      <c r="C261">
        <v>70</v>
      </c>
      <c r="D261">
        <v>0</v>
      </c>
      <c r="E261">
        <v>0</v>
      </c>
      <c r="F261">
        <v>0</v>
      </c>
      <c r="G261">
        <v>30.06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2.6</v>
      </c>
      <c r="N261">
        <v>0</v>
      </c>
      <c r="O261">
        <v>0</v>
      </c>
      <c r="P261">
        <v>5.01</v>
      </c>
      <c r="Q261">
        <v>5.01</v>
      </c>
      <c r="T261">
        <v>0</v>
      </c>
      <c r="U261">
        <v>0</v>
      </c>
      <c r="V261">
        <v>0</v>
      </c>
      <c r="W261">
        <v>24.05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2.6</v>
      </c>
      <c r="AD261">
        <v>0</v>
      </c>
      <c r="AE261">
        <v>0</v>
      </c>
      <c r="AF261">
        <v>5.01</v>
      </c>
      <c r="AG261">
        <v>5.01</v>
      </c>
      <c r="AJ261">
        <v>0</v>
      </c>
      <c r="AK261">
        <v>0</v>
      </c>
      <c r="AL261">
        <v>0</v>
      </c>
      <c r="AM261">
        <v>21.64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2.6</v>
      </c>
      <c r="AT261">
        <v>0</v>
      </c>
      <c r="AU261">
        <v>0</v>
      </c>
      <c r="AV261">
        <v>5.01</v>
      </c>
      <c r="AW261">
        <v>5.01</v>
      </c>
    </row>
    <row r="262" spans="1:49" x14ac:dyDescent="0.2">
      <c r="A262">
        <v>2</v>
      </c>
      <c r="B262">
        <v>14</v>
      </c>
      <c r="C262">
        <v>75</v>
      </c>
      <c r="D262">
        <v>0</v>
      </c>
      <c r="E262">
        <v>0</v>
      </c>
      <c r="F262">
        <v>0</v>
      </c>
      <c r="G262">
        <v>32.58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2.8</v>
      </c>
      <c r="N262">
        <v>0</v>
      </c>
      <c r="O262">
        <v>0</v>
      </c>
      <c r="P262">
        <v>5.43</v>
      </c>
      <c r="Q262">
        <v>5.43</v>
      </c>
      <c r="T262">
        <v>0</v>
      </c>
      <c r="U262">
        <v>0</v>
      </c>
      <c r="V262">
        <v>0</v>
      </c>
      <c r="W262">
        <v>26.06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2.8</v>
      </c>
      <c r="AD262">
        <v>0</v>
      </c>
      <c r="AE262">
        <v>0</v>
      </c>
      <c r="AF262">
        <v>5.43</v>
      </c>
      <c r="AG262">
        <v>5.43</v>
      </c>
      <c r="AJ262">
        <v>0</v>
      </c>
      <c r="AK262">
        <v>0</v>
      </c>
      <c r="AL262">
        <v>0</v>
      </c>
      <c r="AM262">
        <v>23.46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2.8</v>
      </c>
      <c r="AT262">
        <v>0</v>
      </c>
      <c r="AU262">
        <v>0</v>
      </c>
      <c r="AV262">
        <v>5.43</v>
      </c>
      <c r="AW262">
        <v>5.43</v>
      </c>
    </row>
    <row r="263" spans="1:49" x14ac:dyDescent="0.2">
      <c r="A263">
        <v>2</v>
      </c>
      <c r="B263">
        <v>15</v>
      </c>
      <c r="C263">
        <v>80</v>
      </c>
      <c r="D263">
        <v>0</v>
      </c>
      <c r="E263">
        <v>0</v>
      </c>
      <c r="F263">
        <v>0</v>
      </c>
      <c r="G263">
        <v>36.36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3</v>
      </c>
      <c r="N263">
        <v>0</v>
      </c>
      <c r="O263">
        <v>0</v>
      </c>
      <c r="P263">
        <v>6.06</v>
      </c>
      <c r="Q263">
        <v>6.06</v>
      </c>
      <c r="T263">
        <v>0</v>
      </c>
      <c r="U263">
        <v>0</v>
      </c>
      <c r="V263">
        <v>0</v>
      </c>
      <c r="W263">
        <v>29.09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3</v>
      </c>
      <c r="AD263">
        <v>0</v>
      </c>
      <c r="AE263">
        <v>0</v>
      </c>
      <c r="AF263">
        <v>6.06</v>
      </c>
      <c r="AG263">
        <v>6.06</v>
      </c>
      <c r="AJ263">
        <v>0</v>
      </c>
      <c r="AK263">
        <v>0</v>
      </c>
      <c r="AL263">
        <v>0</v>
      </c>
      <c r="AM263">
        <v>26.18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3</v>
      </c>
      <c r="AT263">
        <v>0</v>
      </c>
      <c r="AU263">
        <v>0</v>
      </c>
      <c r="AV263">
        <v>6.06</v>
      </c>
      <c r="AW263">
        <v>6.06</v>
      </c>
    </row>
    <row r="264" spans="1:49" x14ac:dyDescent="0.2">
      <c r="A264">
        <v>2</v>
      </c>
      <c r="B264">
        <v>16</v>
      </c>
      <c r="C264">
        <v>85</v>
      </c>
      <c r="D264">
        <v>0</v>
      </c>
      <c r="E264">
        <v>0</v>
      </c>
      <c r="F264">
        <v>0</v>
      </c>
      <c r="G264">
        <v>39.24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3.2</v>
      </c>
      <c r="N264">
        <v>0</v>
      </c>
      <c r="O264">
        <v>0</v>
      </c>
      <c r="P264">
        <v>6.54</v>
      </c>
      <c r="Q264">
        <v>6.54</v>
      </c>
      <c r="T264">
        <v>0</v>
      </c>
      <c r="U264">
        <v>0</v>
      </c>
      <c r="V264">
        <v>0</v>
      </c>
      <c r="W264">
        <v>31.39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3.2</v>
      </c>
      <c r="AD264">
        <v>0</v>
      </c>
      <c r="AE264">
        <v>0</v>
      </c>
      <c r="AF264">
        <v>6.54</v>
      </c>
      <c r="AG264">
        <v>6.54</v>
      </c>
      <c r="AJ264">
        <v>0</v>
      </c>
      <c r="AK264">
        <v>0</v>
      </c>
      <c r="AL264">
        <v>0</v>
      </c>
      <c r="AM264">
        <v>28.25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3.2</v>
      </c>
      <c r="AT264">
        <v>0</v>
      </c>
      <c r="AU264">
        <v>0</v>
      </c>
      <c r="AV264">
        <v>6.54</v>
      </c>
      <c r="AW264">
        <v>6.54</v>
      </c>
    </row>
    <row r="265" spans="1:49" x14ac:dyDescent="0.2">
      <c r="A265">
        <v>2</v>
      </c>
      <c r="B265">
        <v>17</v>
      </c>
      <c r="C265">
        <v>90</v>
      </c>
      <c r="D265">
        <v>0</v>
      </c>
      <c r="E265">
        <v>0</v>
      </c>
      <c r="F265">
        <v>0</v>
      </c>
      <c r="G265">
        <v>42.12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3.4</v>
      </c>
      <c r="N265">
        <v>0</v>
      </c>
      <c r="O265">
        <v>0</v>
      </c>
      <c r="P265">
        <v>7.02</v>
      </c>
      <c r="Q265">
        <v>7.02</v>
      </c>
      <c r="T265">
        <v>0</v>
      </c>
      <c r="U265">
        <v>0</v>
      </c>
      <c r="V265">
        <v>0</v>
      </c>
      <c r="W265">
        <v>33.700000000000003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3.4</v>
      </c>
      <c r="AD265">
        <v>0</v>
      </c>
      <c r="AE265">
        <v>0</v>
      </c>
      <c r="AF265">
        <v>7.02</v>
      </c>
      <c r="AG265">
        <v>7.02</v>
      </c>
      <c r="AJ265">
        <v>0</v>
      </c>
      <c r="AK265">
        <v>0</v>
      </c>
      <c r="AL265">
        <v>0</v>
      </c>
      <c r="AM265">
        <v>30.33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3.4</v>
      </c>
      <c r="AT265">
        <v>0</v>
      </c>
      <c r="AU265">
        <v>0</v>
      </c>
      <c r="AV265">
        <v>7.02</v>
      </c>
      <c r="AW265">
        <v>7.02</v>
      </c>
    </row>
    <row r="266" spans="1:49" x14ac:dyDescent="0.2">
      <c r="A266">
        <v>2</v>
      </c>
      <c r="B266">
        <v>18</v>
      </c>
      <c r="C266">
        <v>95</v>
      </c>
      <c r="D266">
        <v>0</v>
      </c>
      <c r="E266">
        <v>0</v>
      </c>
      <c r="F266">
        <v>0</v>
      </c>
      <c r="G266">
        <v>45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3.6</v>
      </c>
      <c r="N266">
        <v>0</v>
      </c>
      <c r="O266">
        <v>0</v>
      </c>
      <c r="P266">
        <v>7.5</v>
      </c>
      <c r="Q266">
        <v>7.5</v>
      </c>
      <c r="T266">
        <v>0</v>
      </c>
      <c r="U266">
        <v>0</v>
      </c>
      <c r="V266">
        <v>0</v>
      </c>
      <c r="W266">
        <v>36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3.6</v>
      </c>
      <c r="AD266">
        <v>0</v>
      </c>
      <c r="AE266">
        <v>0</v>
      </c>
      <c r="AF266">
        <v>7.5</v>
      </c>
      <c r="AG266">
        <v>7.5</v>
      </c>
      <c r="AJ266">
        <v>0</v>
      </c>
      <c r="AK266">
        <v>0</v>
      </c>
      <c r="AL266">
        <v>0</v>
      </c>
      <c r="AM266">
        <v>32.4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3.6</v>
      </c>
      <c r="AT266">
        <v>0</v>
      </c>
      <c r="AU266">
        <v>0</v>
      </c>
      <c r="AV266">
        <v>7.5</v>
      </c>
      <c r="AW266">
        <v>7.5</v>
      </c>
    </row>
    <row r="267" spans="1:49" x14ac:dyDescent="0.2">
      <c r="A267">
        <v>2</v>
      </c>
      <c r="B267">
        <v>19</v>
      </c>
      <c r="C267">
        <v>100</v>
      </c>
      <c r="D267">
        <v>0</v>
      </c>
      <c r="E267">
        <v>0</v>
      </c>
      <c r="F267">
        <v>0</v>
      </c>
      <c r="G267">
        <v>47.88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3.8</v>
      </c>
      <c r="N267">
        <v>0</v>
      </c>
      <c r="O267">
        <v>0</v>
      </c>
      <c r="P267">
        <v>7.98</v>
      </c>
      <c r="Q267">
        <v>7.98</v>
      </c>
      <c r="T267">
        <v>0</v>
      </c>
      <c r="U267">
        <v>0</v>
      </c>
      <c r="V267">
        <v>0</v>
      </c>
      <c r="W267">
        <v>38.299999999999997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3.8</v>
      </c>
      <c r="AD267">
        <v>0</v>
      </c>
      <c r="AE267">
        <v>0</v>
      </c>
      <c r="AF267">
        <v>7.98</v>
      </c>
      <c r="AG267">
        <v>7.98</v>
      </c>
      <c r="AJ267">
        <v>0</v>
      </c>
      <c r="AK267">
        <v>0</v>
      </c>
      <c r="AL267">
        <v>0</v>
      </c>
      <c r="AM267">
        <v>34.47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3.8</v>
      </c>
      <c r="AT267">
        <v>0</v>
      </c>
      <c r="AU267">
        <v>0</v>
      </c>
      <c r="AV267">
        <v>7.98</v>
      </c>
      <c r="AW267">
        <v>7.98</v>
      </c>
    </row>
    <row r="268" spans="1:49" x14ac:dyDescent="0.2">
      <c r="A268">
        <v>2</v>
      </c>
      <c r="B268">
        <v>20</v>
      </c>
      <c r="C268">
        <v>105</v>
      </c>
      <c r="D268">
        <v>0</v>
      </c>
      <c r="E268">
        <v>0</v>
      </c>
      <c r="F268">
        <v>0</v>
      </c>
      <c r="G268">
        <v>50.76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4</v>
      </c>
      <c r="N268">
        <v>0</v>
      </c>
      <c r="O268">
        <v>0</v>
      </c>
      <c r="P268">
        <v>8.4600000000000009</v>
      </c>
      <c r="Q268">
        <v>8.4600000000000009</v>
      </c>
      <c r="T268">
        <v>0</v>
      </c>
      <c r="U268">
        <v>0</v>
      </c>
      <c r="V268">
        <v>0</v>
      </c>
      <c r="W268">
        <v>40.61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4</v>
      </c>
      <c r="AD268">
        <v>0</v>
      </c>
      <c r="AE268">
        <v>0</v>
      </c>
      <c r="AF268">
        <v>8.4600000000000009</v>
      </c>
      <c r="AG268">
        <v>8.4600000000000009</v>
      </c>
      <c r="AJ268">
        <v>0</v>
      </c>
      <c r="AK268">
        <v>0</v>
      </c>
      <c r="AL268">
        <v>0</v>
      </c>
      <c r="AM268">
        <v>36.549999999999997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4</v>
      </c>
      <c r="AT268">
        <v>0</v>
      </c>
      <c r="AU268">
        <v>0</v>
      </c>
      <c r="AV268">
        <v>8.4600000000000009</v>
      </c>
      <c r="AW268">
        <v>8.4600000000000009</v>
      </c>
    </row>
    <row r="269" spans="1:49" x14ac:dyDescent="0.2">
      <c r="A269">
        <v>2</v>
      </c>
      <c r="B269">
        <v>21</v>
      </c>
      <c r="C269">
        <v>110</v>
      </c>
      <c r="D269">
        <v>0</v>
      </c>
      <c r="E269">
        <v>0</v>
      </c>
      <c r="F269">
        <v>0</v>
      </c>
      <c r="G269">
        <v>53.64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4.2</v>
      </c>
      <c r="N269">
        <v>0</v>
      </c>
      <c r="O269">
        <v>0</v>
      </c>
      <c r="P269">
        <v>8.94</v>
      </c>
      <c r="Q269">
        <v>8.94</v>
      </c>
      <c r="T269">
        <v>0</v>
      </c>
      <c r="U269">
        <v>0</v>
      </c>
      <c r="V269">
        <v>0</v>
      </c>
      <c r="W269">
        <v>42.91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4.2</v>
      </c>
      <c r="AD269">
        <v>0</v>
      </c>
      <c r="AE269">
        <v>0</v>
      </c>
      <c r="AF269">
        <v>8.94</v>
      </c>
      <c r="AG269">
        <v>8.94</v>
      </c>
      <c r="AJ269">
        <v>0</v>
      </c>
      <c r="AK269">
        <v>0</v>
      </c>
      <c r="AL269">
        <v>0</v>
      </c>
      <c r="AM269">
        <v>38.619999999999997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4.2</v>
      </c>
      <c r="AT269">
        <v>0</v>
      </c>
      <c r="AU269">
        <v>0</v>
      </c>
      <c r="AV269">
        <v>8.94</v>
      </c>
      <c r="AW269">
        <v>8.94</v>
      </c>
    </row>
    <row r="270" spans="1:49" x14ac:dyDescent="0.2">
      <c r="A270">
        <v>2</v>
      </c>
      <c r="B270">
        <v>22</v>
      </c>
      <c r="C270">
        <v>120</v>
      </c>
      <c r="D270">
        <v>0</v>
      </c>
      <c r="E270">
        <v>0</v>
      </c>
      <c r="F270">
        <v>0</v>
      </c>
      <c r="G270">
        <v>59.04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4.5999999999999996</v>
      </c>
      <c r="N270">
        <v>0</v>
      </c>
      <c r="O270">
        <v>0</v>
      </c>
      <c r="P270">
        <v>9.84</v>
      </c>
      <c r="Q270">
        <v>9.84</v>
      </c>
      <c r="T270">
        <v>0</v>
      </c>
      <c r="U270">
        <v>0</v>
      </c>
      <c r="V270">
        <v>0</v>
      </c>
      <c r="W270">
        <v>47.23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4.5999999999999996</v>
      </c>
      <c r="AD270">
        <v>0</v>
      </c>
      <c r="AE270">
        <v>0</v>
      </c>
      <c r="AF270">
        <v>9.84</v>
      </c>
      <c r="AG270">
        <v>9.84</v>
      </c>
      <c r="AJ270">
        <v>0</v>
      </c>
      <c r="AK270">
        <v>0</v>
      </c>
      <c r="AL270">
        <v>0</v>
      </c>
      <c r="AM270">
        <v>42.51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4.5999999999999996</v>
      </c>
      <c r="AT270">
        <v>0</v>
      </c>
      <c r="AU270">
        <v>0</v>
      </c>
      <c r="AV270">
        <v>9.84</v>
      </c>
      <c r="AW270">
        <v>9.84</v>
      </c>
    </row>
    <row r="271" spans="1:49" x14ac:dyDescent="0.2">
      <c r="A271">
        <v>2</v>
      </c>
      <c r="B271">
        <v>23</v>
      </c>
      <c r="C271">
        <v>130</v>
      </c>
      <c r="D271">
        <v>0</v>
      </c>
      <c r="E271">
        <v>0</v>
      </c>
      <c r="F271">
        <v>0</v>
      </c>
      <c r="G271">
        <v>64.44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5</v>
      </c>
      <c r="N271">
        <v>0</v>
      </c>
      <c r="O271">
        <v>0</v>
      </c>
      <c r="P271">
        <v>10.74</v>
      </c>
      <c r="Q271">
        <v>10.74</v>
      </c>
      <c r="T271">
        <v>0</v>
      </c>
      <c r="U271">
        <v>0</v>
      </c>
      <c r="V271">
        <v>0</v>
      </c>
      <c r="W271">
        <v>51.55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5</v>
      </c>
      <c r="AD271">
        <v>0</v>
      </c>
      <c r="AE271">
        <v>0</v>
      </c>
      <c r="AF271">
        <v>10.74</v>
      </c>
      <c r="AG271">
        <v>10.74</v>
      </c>
      <c r="AJ271">
        <v>0</v>
      </c>
      <c r="AK271">
        <v>0</v>
      </c>
      <c r="AL271">
        <v>0</v>
      </c>
      <c r="AM271">
        <v>46.4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5</v>
      </c>
      <c r="AT271">
        <v>0</v>
      </c>
      <c r="AU271">
        <v>0</v>
      </c>
      <c r="AV271">
        <v>10.74</v>
      </c>
      <c r="AW271">
        <v>10.74</v>
      </c>
    </row>
    <row r="272" spans="1:49" x14ac:dyDescent="0.2">
      <c r="A272">
        <v>2</v>
      </c>
      <c r="B272">
        <v>24</v>
      </c>
      <c r="C272">
        <v>140</v>
      </c>
      <c r="D272">
        <v>0</v>
      </c>
      <c r="E272">
        <v>0</v>
      </c>
      <c r="F272">
        <v>0</v>
      </c>
      <c r="G272">
        <v>69.84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5.4</v>
      </c>
      <c r="N272">
        <v>0</v>
      </c>
      <c r="O272">
        <v>0</v>
      </c>
      <c r="P272">
        <v>11.64</v>
      </c>
      <c r="Q272">
        <v>11.64</v>
      </c>
      <c r="T272">
        <v>0</v>
      </c>
      <c r="U272">
        <v>0</v>
      </c>
      <c r="V272">
        <v>0</v>
      </c>
      <c r="W272">
        <v>55.87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5.4</v>
      </c>
      <c r="AD272">
        <v>0</v>
      </c>
      <c r="AE272">
        <v>0</v>
      </c>
      <c r="AF272">
        <v>11.64</v>
      </c>
      <c r="AG272">
        <v>11.64</v>
      </c>
      <c r="AJ272">
        <v>0</v>
      </c>
      <c r="AK272">
        <v>0</v>
      </c>
      <c r="AL272">
        <v>0</v>
      </c>
      <c r="AM272">
        <v>50.28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5.4</v>
      </c>
      <c r="AT272">
        <v>0</v>
      </c>
      <c r="AU272">
        <v>0</v>
      </c>
      <c r="AV272">
        <v>11.64</v>
      </c>
      <c r="AW272">
        <v>11.64</v>
      </c>
    </row>
    <row r="273" spans="1:49" x14ac:dyDescent="0.2">
      <c r="A273">
        <v>2</v>
      </c>
      <c r="B273">
        <v>25</v>
      </c>
      <c r="C273">
        <v>150</v>
      </c>
      <c r="D273">
        <v>0</v>
      </c>
      <c r="E273">
        <v>0</v>
      </c>
      <c r="F273">
        <v>0</v>
      </c>
      <c r="G273">
        <v>75.239999999999995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5.8</v>
      </c>
      <c r="N273">
        <v>0</v>
      </c>
      <c r="O273">
        <v>0</v>
      </c>
      <c r="P273">
        <v>12.54</v>
      </c>
      <c r="Q273">
        <v>12.54</v>
      </c>
      <c r="T273">
        <v>0</v>
      </c>
      <c r="U273">
        <v>0</v>
      </c>
      <c r="V273">
        <v>0</v>
      </c>
      <c r="W273">
        <v>60.19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5.8</v>
      </c>
      <c r="AD273">
        <v>0</v>
      </c>
      <c r="AE273">
        <v>0</v>
      </c>
      <c r="AF273">
        <v>12.54</v>
      </c>
      <c r="AG273">
        <v>12.54</v>
      </c>
      <c r="AJ273">
        <v>0</v>
      </c>
      <c r="AK273">
        <v>0</v>
      </c>
      <c r="AL273">
        <v>0</v>
      </c>
      <c r="AM273">
        <v>54.17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5.8</v>
      </c>
      <c r="AT273">
        <v>0</v>
      </c>
      <c r="AU273">
        <v>0</v>
      </c>
      <c r="AV273">
        <v>12.54</v>
      </c>
      <c r="AW273">
        <v>12.54</v>
      </c>
    </row>
    <row r="274" spans="1:49" x14ac:dyDescent="0.2">
      <c r="A274">
        <v>2</v>
      </c>
      <c r="B274">
        <v>26</v>
      </c>
      <c r="C274">
        <v>160</v>
      </c>
      <c r="D274">
        <v>0</v>
      </c>
      <c r="E274">
        <v>0</v>
      </c>
      <c r="F274">
        <v>0</v>
      </c>
      <c r="G274">
        <v>80.639999999999986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6.1999999999999993</v>
      </c>
      <c r="N274">
        <v>0</v>
      </c>
      <c r="O274">
        <v>0</v>
      </c>
      <c r="P274">
        <v>13.439999999999998</v>
      </c>
      <c r="Q274">
        <v>13.439999999999998</v>
      </c>
      <c r="T274">
        <v>0</v>
      </c>
      <c r="U274">
        <v>0</v>
      </c>
      <c r="V274">
        <v>0</v>
      </c>
      <c r="W274">
        <v>64.509999999999991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6.1999999999999993</v>
      </c>
      <c r="AD274">
        <v>0</v>
      </c>
      <c r="AE274">
        <v>0</v>
      </c>
      <c r="AF274">
        <v>13.439999999999998</v>
      </c>
      <c r="AG274">
        <v>13.439999999999998</v>
      </c>
      <c r="AJ274">
        <v>0</v>
      </c>
      <c r="AK274">
        <v>0</v>
      </c>
      <c r="AL274">
        <v>0</v>
      </c>
      <c r="AM274">
        <v>58.06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6.1999999999999993</v>
      </c>
      <c r="AT274">
        <v>0</v>
      </c>
      <c r="AU274">
        <v>0</v>
      </c>
      <c r="AV274">
        <v>13.439999999999998</v>
      </c>
      <c r="AW274">
        <v>13.439999999999998</v>
      </c>
    </row>
    <row r="275" spans="1:49" x14ac:dyDescent="0.2">
      <c r="A275">
        <v>2</v>
      </c>
      <c r="B275">
        <v>27</v>
      </c>
      <c r="C275">
        <v>170</v>
      </c>
      <c r="D275">
        <v>0</v>
      </c>
      <c r="E275">
        <v>0</v>
      </c>
      <c r="F275">
        <v>0</v>
      </c>
      <c r="G275">
        <v>86.039999999999978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6.5999999999999988</v>
      </c>
      <c r="N275">
        <v>0</v>
      </c>
      <c r="O275">
        <v>0</v>
      </c>
      <c r="P275">
        <v>14.339999999999996</v>
      </c>
      <c r="Q275">
        <v>14.339999999999996</v>
      </c>
      <c r="T275">
        <v>0</v>
      </c>
      <c r="U275">
        <v>0</v>
      </c>
      <c r="V275">
        <v>0</v>
      </c>
      <c r="W275">
        <v>68.829999999999984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6.5999999999999988</v>
      </c>
      <c r="AD275">
        <v>0</v>
      </c>
      <c r="AE275">
        <v>0</v>
      </c>
      <c r="AF275">
        <v>14.339999999999996</v>
      </c>
      <c r="AG275">
        <v>14.339999999999996</v>
      </c>
      <c r="AJ275">
        <v>0</v>
      </c>
      <c r="AK275">
        <v>0</v>
      </c>
      <c r="AL275">
        <v>0</v>
      </c>
      <c r="AM275">
        <v>61.95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6.5999999999999988</v>
      </c>
      <c r="AT275">
        <v>0</v>
      </c>
      <c r="AU275">
        <v>0</v>
      </c>
      <c r="AV275">
        <v>14.339999999999996</v>
      </c>
      <c r="AW275">
        <v>14.339999999999996</v>
      </c>
    </row>
    <row r="276" spans="1:49" x14ac:dyDescent="0.2">
      <c r="A276">
        <v>3</v>
      </c>
      <c r="B276">
        <v>1</v>
      </c>
      <c r="C276">
        <v>10</v>
      </c>
      <c r="D276">
        <v>6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0.2</v>
      </c>
      <c r="M276">
        <v>0</v>
      </c>
      <c r="N276">
        <v>0</v>
      </c>
      <c r="O276">
        <v>0</v>
      </c>
      <c r="P276">
        <v>0.3</v>
      </c>
      <c r="Q276">
        <v>0.3</v>
      </c>
      <c r="T276">
        <v>7.2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0.2</v>
      </c>
      <c r="AC276">
        <v>0</v>
      </c>
      <c r="AD276">
        <v>0</v>
      </c>
      <c r="AE276">
        <v>0</v>
      </c>
      <c r="AF276">
        <v>0.3</v>
      </c>
      <c r="AG276">
        <v>0.3</v>
      </c>
      <c r="AJ276">
        <v>4.32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0.2</v>
      </c>
      <c r="AS276">
        <v>0</v>
      </c>
      <c r="AT276">
        <v>0</v>
      </c>
      <c r="AU276">
        <v>0</v>
      </c>
      <c r="AV276">
        <v>0.3</v>
      </c>
      <c r="AW276">
        <v>0.3</v>
      </c>
    </row>
    <row r="277" spans="1:49" x14ac:dyDescent="0.2">
      <c r="A277">
        <v>3</v>
      </c>
      <c r="B277">
        <v>2</v>
      </c>
      <c r="C277">
        <v>15</v>
      </c>
      <c r="D277">
        <v>13.2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0.4</v>
      </c>
      <c r="M277">
        <v>0</v>
      </c>
      <c r="N277">
        <v>0</v>
      </c>
      <c r="O277">
        <v>0</v>
      </c>
      <c r="P277">
        <v>0.66</v>
      </c>
      <c r="Q277">
        <v>0.66</v>
      </c>
      <c r="T277">
        <v>15.84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0.4</v>
      </c>
      <c r="AC277">
        <v>0</v>
      </c>
      <c r="AD277">
        <v>0</v>
      </c>
      <c r="AE277">
        <v>0</v>
      </c>
      <c r="AF277">
        <v>0.66</v>
      </c>
      <c r="AG277">
        <v>0.66</v>
      </c>
      <c r="AJ277">
        <v>9.5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0.4</v>
      </c>
      <c r="AS277">
        <v>0</v>
      </c>
      <c r="AT277">
        <v>0</v>
      </c>
      <c r="AU277">
        <v>0</v>
      </c>
      <c r="AV277">
        <v>0.66</v>
      </c>
      <c r="AW277">
        <v>0.66</v>
      </c>
    </row>
    <row r="278" spans="1:49" x14ac:dyDescent="0.2">
      <c r="A278">
        <v>3</v>
      </c>
      <c r="B278">
        <v>3</v>
      </c>
      <c r="C278">
        <v>20</v>
      </c>
      <c r="D278">
        <v>19.2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0.6</v>
      </c>
      <c r="M278">
        <v>0</v>
      </c>
      <c r="N278">
        <v>0</v>
      </c>
      <c r="O278">
        <v>0</v>
      </c>
      <c r="P278">
        <v>0.96</v>
      </c>
      <c r="Q278">
        <v>0.96</v>
      </c>
      <c r="T278">
        <v>23.04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0.6</v>
      </c>
      <c r="AC278">
        <v>0</v>
      </c>
      <c r="AD278">
        <v>0</v>
      </c>
      <c r="AE278">
        <v>0</v>
      </c>
      <c r="AF278">
        <v>0.96</v>
      </c>
      <c r="AG278">
        <v>0.96</v>
      </c>
      <c r="AJ278">
        <v>13.82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0.6</v>
      </c>
      <c r="AS278">
        <v>0</v>
      </c>
      <c r="AT278">
        <v>0</v>
      </c>
      <c r="AU278">
        <v>0</v>
      </c>
      <c r="AV278">
        <v>0.96</v>
      </c>
      <c r="AW278">
        <v>0.96</v>
      </c>
    </row>
    <row r="279" spans="1:49" x14ac:dyDescent="0.2">
      <c r="A279">
        <v>3</v>
      </c>
      <c r="B279">
        <v>4</v>
      </c>
      <c r="C279">
        <v>25</v>
      </c>
      <c r="D279">
        <v>25.2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0.8</v>
      </c>
      <c r="M279">
        <v>0</v>
      </c>
      <c r="N279">
        <v>0</v>
      </c>
      <c r="O279">
        <v>0</v>
      </c>
      <c r="P279">
        <v>1.26</v>
      </c>
      <c r="Q279">
        <v>1.26</v>
      </c>
      <c r="T279">
        <v>30.24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0.8</v>
      </c>
      <c r="AC279">
        <v>0</v>
      </c>
      <c r="AD279">
        <v>0</v>
      </c>
      <c r="AE279">
        <v>0</v>
      </c>
      <c r="AF279">
        <v>1.26</v>
      </c>
      <c r="AG279">
        <v>1.26</v>
      </c>
      <c r="AJ279">
        <v>18.14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0.8</v>
      </c>
      <c r="AS279">
        <v>0</v>
      </c>
      <c r="AT279">
        <v>0</v>
      </c>
      <c r="AU279">
        <v>0</v>
      </c>
      <c r="AV279">
        <v>1.26</v>
      </c>
      <c r="AW279">
        <v>1.26</v>
      </c>
    </row>
    <row r="280" spans="1:49" x14ac:dyDescent="0.2">
      <c r="A280">
        <v>3</v>
      </c>
      <c r="B280">
        <v>5</v>
      </c>
      <c r="C280">
        <v>30</v>
      </c>
      <c r="D280">
        <v>34.200000000000003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1</v>
      </c>
      <c r="M280">
        <v>0</v>
      </c>
      <c r="N280">
        <v>0</v>
      </c>
      <c r="O280">
        <v>0</v>
      </c>
      <c r="P280">
        <v>1.71</v>
      </c>
      <c r="Q280">
        <v>1.71</v>
      </c>
      <c r="T280">
        <v>41.04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1</v>
      </c>
      <c r="AC280">
        <v>0</v>
      </c>
      <c r="AD280">
        <v>0</v>
      </c>
      <c r="AE280">
        <v>0</v>
      </c>
      <c r="AF280">
        <v>1.71</v>
      </c>
      <c r="AG280">
        <v>1.71</v>
      </c>
      <c r="AJ280">
        <v>24.62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1</v>
      </c>
      <c r="AS280">
        <v>0</v>
      </c>
      <c r="AT280">
        <v>0</v>
      </c>
      <c r="AU280">
        <v>0</v>
      </c>
      <c r="AV280">
        <v>1.71</v>
      </c>
      <c r="AW280">
        <v>1.71</v>
      </c>
    </row>
    <row r="281" spans="1:49" x14ac:dyDescent="0.2">
      <c r="A281">
        <v>3</v>
      </c>
      <c r="B281">
        <v>6</v>
      </c>
      <c r="C281">
        <v>35</v>
      </c>
      <c r="D281">
        <v>41.4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1.2</v>
      </c>
      <c r="M281">
        <v>0</v>
      </c>
      <c r="N281">
        <v>0</v>
      </c>
      <c r="O281">
        <v>0</v>
      </c>
      <c r="P281">
        <v>2.0699999999999998</v>
      </c>
      <c r="Q281">
        <v>2.0699999999999998</v>
      </c>
      <c r="T281">
        <v>49.68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1.2</v>
      </c>
      <c r="AC281">
        <v>0</v>
      </c>
      <c r="AD281">
        <v>0</v>
      </c>
      <c r="AE281">
        <v>0</v>
      </c>
      <c r="AF281">
        <v>2.0699999999999998</v>
      </c>
      <c r="AG281">
        <v>2.0699999999999998</v>
      </c>
      <c r="AJ281">
        <v>29.81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1.2</v>
      </c>
      <c r="AS281">
        <v>0</v>
      </c>
      <c r="AT281">
        <v>0</v>
      </c>
      <c r="AU281">
        <v>0</v>
      </c>
      <c r="AV281">
        <v>2.0699999999999998</v>
      </c>
      <c r="AW281">
        <v>2.0699999999999998</v>
      </c>
    </row>
    <row r="282" spans="1:49" x14ac:dyDescent="0.2">
      <c r="A282">
        <v>3</v>
      </c>
      <c r="B282">
        <v>7</v>
      </c>
      <c r="C282">
        <v>40</v>
      </c>
      <c r="D282">
        <v>48.6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1.4</v>
      </c>
      <c r="M282">
        <v>0</v>
      </c>
      <c r="N282">
        <v>0</v>
      </c>
      <c r="O282">
        <v>0</v>
      </c>
      <c r="P282">
        <v>2.4300000000000002</v>
      </c>
      <c r="Q282">
        <v>2.4300000000000002</v>
      </c>
      <c r="T282">
        <v>58.32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1.4</v>
      </c>
      <c r="AC282">
        <v>0</v>
      </c>
      <c r="AD282">
        <v>0</v>
      </c>
      <c r="AE282">
        <v>0</v>
      </c>
      <c r="AF282">
        <v>2.4300000000000002</v>
      </c>
      <c r="AG282">
        <v>2.4300000000000002</v>
      </c>
      <c r="AJ282">
        <v>34.99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1.4</v>
      </c>
      <c r="AS282">
        <v>0</v>
      </c>
      <c r="AT282">
        <v>0</v>
      </c>
      <c r="AU282">
        <v>0</v>
      </c>
      <c r="AV282">
        <v>2.4300000000000002</v>
      </c>
      <c r="AW282">
        <v>2.4300000000000002</v>
      </c>
    </row>
    <row r="283" spans="1:49" x14ac:dyDescent="0.2">
      <c r="A283">
        <v>3</v>
      </c>
      <c r="B283">
        <v>8</v>
      </c>
      <c r="C283">
        <v>45</v>
      </c>
      <c r="D283">
        <v>55.8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1.6</v>
      </c>
      <c r="M283">
        <v>0</v>
      </c>
      <c r="N283">
        <v>0</v>
      </c>
      <c r="O283">
        <v>0</v>
      </c>
      <c r="P283">
        <v>2.79</v>
      </c>
      <c r="Q283">
        <v>2.79</v>
      </c>
      <c r="T283">
        <v>66.959999999999994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1.6</v>
      </c>
      <c r="AC283">
        <v>0</v>
      </c>
      <c r="AD283">
        <v>0</v>
      </c>
      <c r="AE283">
        <v>0</v>
      </c>
      <c r="AF283">
        <v>2.79</v>
      </c>
      <c r="AG283">
        <v>2.79</v>
      </c>
      <c r="AJ283">
        <v>40.18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1.6</v>
      </c>
      <c r="AS283">
        <v>0</v>
      </c>
      <c r="AT283">
        <v>0</v>
      </c>
      <c r="AU283">
        <v>0</v>
      </c>
      <c r="AV283">
        <v>2.79</v>
      </c>
      <c r="AW283">
        <v>2.79</v>
      </c>
    </row>
    <row r="284" spans="1:49" x14ac:dyDescent="0.2">
      <c r="A284">
        <v>3</v>
      </c>
      <c r="B284">
        <v>9</v>
      </c>
      <c r="C284">
        <v>50</v>
      </c>
      <c r="D284">
        <v>66.599999999999994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1.8</v>
      </c>
      <c r="M284">
        <v>0</v>
      </c>
      <c r="N284">
        <v>0</v>
      </c>
      <c r="O284">
        <v>0</v>
      </c>
      <c r="P284">
        <v>3.33</v>
      </c>
      <c r="Q284">
        <v>3.33</v>
      </c>
      <c r="T284">
        <v>79.92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1.8</v>
      </c>
      <c r="AC284">
        <v>0</v>
      </c>
      <c r="AD284">
        <v>0</v>
      </c>
      <c r="AE284">
        <v>0</v>
      </c>
      <c r="AF284">
        <v>3.33</v>
      </c>
      <c r="AG284">
        <v>3.33</v>
      </c>
      <c r="AJ284">
        <v>47.95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1.8</v>
      </c>
      <c r="AS284">
        <v>0</v>
      </c>
      <c r="AT284">
        <v>0</v>
      </c>
      <c r="AU284">
        <v>0</v>
      </c>
      <c r="AV284">
        <v>3.33</v>
      </c>
      <c r="AW284">
        <v>3.33</v>
      </c>
    </row>
    <row r="285" spans="1:49" x14ac:dyDescent="0.2">
      <c r="A285">
        <v>3</v>
      </c>
      <c r="B285">
        <v>10</v>
      </c>
      <c r="C285">
        <v>55</v>
      </c>
      <c r="D285">
        <v>75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2</v>
      </c>
      <c r="M285">
        <v>0</v>
      </c>
      <c r="N285">
        <v>0</v>
      </c>
      <c r="O285">
        <v>0</v>
      </c>
      <c r="P285">
        <v>3.75</v>
      </c>
      <c r="Q285">
        <v>3.75</v>
      </c>
      <c r="T285">
        <v>90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2</v>
      </c>
      <c r="AC285">
        <v>0</v>
      </c>
      <c r="AD285">
        <v>0</v>
      </c>
      <c r="AE285">
        <v>0</v>
      </c>
      <c r="AF285">
        <v>3.75</v>
      </c>
      <c r="AG285">
        <v>3.75</v>
      </c>
      <c r="AJ285">
        <v>54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2</v>
      </c>
      <c r="AS285">
        <v>0</v>
      </c>
      <c r="AT285">
        <v>0</v>
      </c>
      <c r="AU285">
        <v>0</v>
      </c>
      <c r="AV285">
        <v>3.75</v>
      </c>
      <c r="AW285">
        <v>3.75</v>
      </c>
    </row>
    <row r="286" spans="1:49" x14ac:dyDescent="0.2">
      <c r="A286">
        <v>3</v>
      </c>
      <c r="B286">
        <v>11</v>
      </c>
      <c r="C286">
        <v>60</v>
      </c>
      <c r="D286">
        <v>83.4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2.2000000000000002</v>
      </c>
      <c r="M286">
        <v>0</v>
      </c>
      <c r="N286">
        <v>0</v>
      </c>
      <c r="O286">
        <v>0</v>
      </c>
      <c r="P286">
        <v>4.17</v>
      </c>
      <c r="Q286">
        <v>4.17</v>
      </c>
      <c r="T286">
        <v>100.08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2.2000000000000002</v>
      </c>
      <c r="AC286">
        <v>0</v>
      </c>
      <c r="AD286">
        <v>0</v>
      </c>
      <c r="AE286">
        <v>0</v>
      </c>
      <c r="AF286">
        <v>4.17</v>
      </c>
      <c r="AG286">
        <v>4.17</v>
      </c>
      <c r="AJ286">
        <v>60.05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2.2000000000000002</v>
      </c>
      <c r="AS286">
        <v>0</v>
      </c>
      <c r="AT286">
        <v>0</v>
      </c>
      <c r="AU286">
        <v>0</v>
      </c>
      <c r="AV286">
        <v>4.17</v>
      </c>
      <c r="AW286">
        <v>4.17</v>
      </c>
    </row>
    <row r="287" spans="1:49" x14ac:dyDescent="0.2">
      <c r="A287">
        <v>3</v>
      </c>
      <c r="B287">
        <v>12</v>
      </c>
      <c r="C287">
        <v>65</v>
      </c>
      <c r="D287">
        <v>91.8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2.4</v>
      </c>
      <c r="M287">
        <v>0</v>
      </c>
      <c r="N287">
        <v>0</v>
      </c>
      <c r="O287">
        <v>0</v>
      </c>
      <c r="P287">
        <v>4.59</v>
      </c>
      <c r="Q287">
        <v>4.59</v>
      </c>
      <c r="T287">
        <v>110.16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2.4</v>
      </c>
      <c r="AC287">
        <v>0</v>
      </c>
      <c r="AD287">
        <v>0</v>
      </c>
      <c r="AE287">
        <v>0</v>
      </c>
      <c r="AF287">
        <v>4.59</v>
      </c>
      <c r="AG287">
        <v>4.59</v>
      </c>
      <c r="AJ287">
        <v>66.099999999999994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2.4</v>
      </c>
      <c r="AS287">
        <v>0</v>
      </c>
      <c r="AT287">
        <v>0</v>
      </c>
      <c r="AU287">
        <v>0</v>
      </c>
      <c r="AV287">
        <v>4.59</v>
      </c>
      <c r="AW287">
        <v>4.59</v>
      </c>
    </row>
    <row r="288" spans="1:49" x14ac:dyDescent="0.2">
      <c r="A288">
        <v>3</v>
      </c>
      <c r="B288">
        <v>13</v>
      </c>
      <c r="C288">
        <v>70</v>
      </c>
      <c r="D288">
        <v>100.2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2.6</v>
      </c>
      <c r="M288">
        <v>0</v>
      </c>
      <c r="N288">
        <v>0</v>
      </c>
      <c r="O288">
        <v>0</v>
      </c>
      <c r="P288">
        <v>5.01</v>
      </c>
      <c r="Q288">
        <v>5.01</v>
      </c>
      <c r="T288">
        <v>120.24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2.6</v>
      </c>
      <c r="AC288">
        <v>0</v>
      </c>
      <c r="AD288">
        <v>0</v>
      </c>
      <c r="AE288">
        <v>0</v>
      </c>
      <c r="AF288">
        <v>5.01</v>
      </c>
      <c r="AG288">
        <v>5.01</v>
      </c>
      <c r="AJ288">
        <v>72.14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2.6</v>
      </c>
      <c r="AS288">
        <v>0</v>
      </c>
      <c r="AT288">
        <v>0</v>
      </c>
      <c r="AU288">
        <v>0</v>
      </c>
      <c r="AV288">
        <v>5.01</v>
      </c>
      <c r="AW288">
        <v>5.01</v>
      </c>
    </row>
    <row r="289" spans="1:49" x14ac:dyDescent="0.2">
      <c r="A289">
        <v>3</v>
      </c>
      <c r="B289">
        <v>14</v>
      </c>
      <c r="C289">
        <v>75</v>
      </c>
      <c r="D289">
        <v>108.6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2.8</v>
      </c>
      <c r="M289">
        <v>0</v>
      </c>
      <c r="N289">
        <v>0</v>
      </c>
      <c r="O289">
        <v>0</v>
      </c>
      <c r="P289">
        <v>5.43</v>
      </c>
      <c r="Q289">
        <v>5.43</v>
      </c>
      <c r="T289">
        <v>130.32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2.8</v>
      </c>
      <c r="AC289">
        <v>0</v>
      </c>
      <c r="AD289">
        <v>0</v>
      </c>
      <c r="AE289">
        <v>0</v>
      </c>
      <c r="AF289">
        <v>5.43</v>
      </c>
      <c r="AG289">
        <v>5.43</v>
      </c>
      <c r="AJ289">
        <v>78.19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2.8</v>
      </c>
      <c r="AS289">
        <v>0</v>
      </c>
      <c r="AT289">
        <v>0</v>
      </c>
      <c r="AU289">
        <v>0</v>
      </c>
      <c r="AV289">
        <v>5.43</v>
      </c>
      <c r="AW289">
        <v>5.43</v>
      </c>
    </row>
    <row r="290" spans="1:49" x14ac:dyDescent="0.2">
      <c r="A290">
        <v>3</v>
      </c>
      <c r="B290">
        <v>15</v>
      </c>
      <c r="C290">
        <v>80</v>
      </c>
      <c r="D290">
        <v>121.2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3</v>
      </c>
      <c r="M290">
        <v>0</v>
      </c>
      <c r="N290">
        <v>0</v>
      </c>
      <c r="O290">
        <v>0</v>
      </c>
      <c r="P290">
        <v>6.06</v>
      </c>
      <c r="Q290">
        <v>6.06</v>
      </c>
      <c r="T290">
        <v>145.44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3</v>
      </c>
      <c r="AC290">
        <v>0</v>
      </c>
      <c r="AD290">
        <v>0</v>
      </c>
      <c r="AE290">
        <v>0</v>
      </c>
      <c r="AF290">
        <v>6.06</v>
      </c>
      <c r="AG290">
        <v>6.06</v>
      </c>
      <c r="AJ290">
        <v>87.26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3</v>
      </c>
      <c r="AS290">
        <v>0</v>
      </c>
      <c r="AT290">
        <v>0</v>
      </c>
      <c r="AU290">
        <v>0</v>
      </c>
      <c r="AV290">
        <v>6.06</v>
      </c>
      <c r="AW290">
        <v>6.06</v>
      </c>
    </row>
    <row r="291" spans="1:49" x14ac:dyDescent="0.2">
      <c r="A291">
        <v>3</v>
      </c>
      <c r="B291">
        <v>16</v>
      </c>
      <c r="C291">
        <v>85</v>
      </c>
      <c r="D291">
        <v>130.80000000000001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3.2</v>
      </c>
      <c r="M291">
        <v>0</v>
      </c>
      <c r="N291">
        <v>0</v>
      </c>
      <c r="O291">
        <v>0</v>
      </c>
      <c r="P291">
        <v>6.54</v>
      </c>
      <c r="Q291">
        <v>6.54</v>
      </c>
      <c r="T291">
        <v>156.96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3.2</v>
      </c>
      <c r="AC291">
        <v>0</v>
      </c>
      <c r="AD291">
        <v>0</v>
      </c>
      <c r="AE291">
        <v>0</v>
      </c>
      <c r="AF291">
        <v>6.54</v>
      </c>
      <c r="AG291">
        <v>6.54</v>
      </c>
      <c r="AJ291">
        <v>94.18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3.2</v>
      </c>
      <c r="AS291">
        <v>0</v>
      </c>
      <c r="AT291">
        <v>0</v>
      </c>
      <c r="AU291">
        <v>0</v>
      </c>
      <c r="AV291">
        <v>6.54</v>
      </c>
      <c r="AW291">
        <v>6.54</v>
      </c>
    </row>
    <row r="292" spans="1:49" x14ac:dyDescent="0.2">
      <c r="A292">
        <v>3</v>
      </c>
      <c r="B292">
        <v>17</v>
      </c>
      <c r="C292">
        <v>90</v>
      </c>
      <c r="D292">
        <v>140.4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3.4</v>
      </c>
      <c r="M292">
        <v>0</v>
      </c>
      <c r="N292">
        <v>0</v>
      </c>
      <c r="O292">
        <v>0</v>
      </c>
      <c r="P292">
        <v>7.02</v>
      </c>
      <c r="Q292">
        <v>7.02</v>
      </c>
      <c r="T292">
        <v>168.48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3.4</v>
      </c>
      <c r="AC292">
        <v>0</v>
      </c>
      <c r="AD292">
        <v>0</v>
      </c>
      <c r="AE292">
        <v>0</v>
      </c>
      <c r="AF292">
        <v>7.02</v>
      </c>
      <c r="AG292">
        <v>7.02</v>
      </c>
      <c r="AJ292">
        <v>101.09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3.4</v>
      </c>
      <c r="AS292">
        <v>0</v>
      </c>
      <c r="AT292">
        <v>0</v>
      </c>
      <c r="AU292">
        <v>0</v>
      </c>
      <c r="AV292">
        <v>7.02</v>
      </c>
      <c r="AW292">
        <v>7.02</v>
      </c>
    </row>
    <row r="293" spans="1:49" x14ac:dyDescent="0.2">
      <c r="A293">
        <v>3</v>
      </c>
      <c r="B293">
        <v>18</v>
      </c>
      <c r="C293">
        <v>95</v>
      </c>
      <c r="D293">
        <v>150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3.6</v>
      </c>
      <c r="M293">
        <v>0</v>
      </c>
      <c r="N293">
        <v>0</v>
      </c>
      <c r="O293">
        <v>0</v>
      </c>
      <c r="P293">
        <v>7.5</v>
      </c>
      <c r="Q293">
        <v>7.5</v>
      </c>
      <c r="T293">
        <v>180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3.6</v>
      </c>
      <c r="AC293">
        <v>0</v>
      </c>
      <c r="AD293">
        <v>0</v>
      </c>
      <c r="AE293">
        <v>0</v>
      </c>
      <c r="AF293">
        <v>7.5</v>
      </c>
      <c r="AG293">
        <v>7.5</v>
      </c>
      <c r="AJ293">
        <v>108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3.6</v>
      </c>
      <c r="AS293">
        <v>0</v>
      </c>
      <c r="AT293">
        <v>0</v>
      </c>
      <c r="AU293">
        <v>0</v>
      </c>
      <c r="AV293">
        <v>7.5</v>
      </c>
      <c r="AW293">
        <v>7.5</v>
      </c>
    </row>
    <row r="294" spans="1:49" x14ac:dyDescent="0.2">
      <c r="A294">
        <v>3</v>
      </c>
      <c r="B294">
        <v>19</v>
      </c>
      <c r="C294">
        <v>100</v>
      </c>
      <c r="D294">
        <v>159.6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3.8</v>
      </c>
      <c r="M294">
        <v>0</v>
      </c>
      <c r="N294">
        <v>0</v>
      </c>
      <c r="O294">
        <v>0</v>
      </c>
      <c r="P294">
        <v>7.98</v>
      </c>
      <c r="Q294">
        <v>7.98</v>
      </c>
      <c r="T294">
        <v>191.52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3.8</v>
      </c>
      <c r="AC294">
        <v>0</v>
      </c>
      <c r="AD294">
        <v>0</v>
      </c>
      <c r="AE294">
        <v>0</v>
      </c>
      <c r="AF294">
        <v>7.98</v>
      </c>
      <c r="AG294">
        <v>7.98</v>
      </c>
      <c r="AJ294">
        <v>114.91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3.8</v>
      </c>
      <c r="AS294">
        <v>0</v>
      </c>
      <c r="AT294">
        <v>0</v>
      </c>
      <c r="AU294">
        <v>0</v>
      </c>
      <c r="AV294">
        <v>7.98</v>
      </c>
      <c r="AW294">
        <v>7.98</v>
      </c>
    </row>
    <row r="295" spans="1:49" x14ac:dyDescent="0.2">
      <c r="A295">
        <v>3</v>
      </c>
      <c r="B295">
        <v>20</v>
      </c>
      <c r="C295">
        <v>105</v>
      </c>
      <c r="D295">
        <v>169.2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4</v>
      </c>
      <c r="M295">
        <v>0</v>
      </c>
      <c r="N295">
        <v>0</v>
      </c>
      <c r="O295">
        <v>0</v>
      </c>
      <c r="P295">
        <v>8.4600000000000009</v>
      </c>
      <c r="Q295">
        <v>8.4600000000000009</v>
      </c>
      <c r="T295">
        <v>203.04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4</v>
      </c>
      <c r="AC295">
        <v>0</v>
      </c>
      <c r="AD295">
        <v>0</v>
      </c>
      <c r="AE295">
        <v>0</v>
      </c>
      <c r="AF295">
        <v>8.4600000000000009</v>
      </c>
      <c r="AG295">
        <v>8.4600000000000009</v>
      </c>
      <c r="AJ295">
        <v>121.82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4</v>
      </c>
      <c r="AS295">
        <v>0</v>
      </c>
      <c r="AT295">
        <v>0</v>
      </c>
      <c r="AU295">
        <v>0</v>
      </c>
      <c r="AV295">
        <v>8.4600000000000009</v>
      </c>
      <c r="AW295">
        <v>8.4600000000000009</v>
      </c>
    </row>
    <row r="296" spans="1:49" x14ac:dyDescent="0.2">
      <c r="A296">
        <v>3</v>
      </c>
      <c r="B296">
        <v>21</v>
      </c>
      <c r="C296">
        <v>110</v>
      </c>
      <c r="D296">
        <v>178.8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4.2</v>
      </c>
      <c r="M296">
        <v>0</v>
      </c>
      <c r="N296">
        <v>0</v>
      </c>
      <c r="O296">
        <v>0</v>
      </c>
      <c r="P296">
        <v>8.94</v>
      </c>
      <c r="Q296">
        <v>8.94</v>
      </c>
      <c r="T296">
        <v>214.56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4.2</v>
      </c>
      <c r="AC296">
        <v>0</v>
      </c>
      <c r="AD296">
        <v>0</v>
      </c>
      <c r="AE296">
        <v>0</v>
      </c>
      <c r="AF296">
        <v>8.94</v>
      </c>
      <c r="AG296">
        <v>8.94</v>
      </c>
      <c r="AJ296">
        <v>128.74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4.2</v>
      </c>
      <c r="AS296">
        <v>0</v>
      </c>
      <c r="AT296">
        <v>0</v>
      </c>
      <c r="AU296">
        <v>0</v>
      </c>
      <c r="AV296">
        <v>8.94</v>
      </c>
      <c r="AW296">
        <v>8.94</v>
      </c>
    </row>
    <row r="297" spans="1:49" x14ac:dyDescent="0.2">
      <c r="A297">
        <v>3</v>
      </c>
      <c r="B297">
        <v>22</v>
      </c>
      <c r="C297">
        <v>120</v>
      </c>
      <c r="D297">
        <v>196.8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4.5999999999999996</v>
      </c>
      <c r="M297">
        <v>0</v>
      </c>
      <c r="N297">
        <v>0</v>
      </c>
      <c r="O297">
        <v>0</v>
      </c>
      <c r="P297">
        <v>9.84</v>
      </c>
      <c r="Q297">
        <v>9.84</v>
      </c>
      <c r="T297">
        <v>236.16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4.5999999999999996</v>
      </c>
      <c r="AC297">
        <v>0</v>
      </c>
      <c r="AD297">
        <v>0</v>
      </c>
      <c r="AE297">
        <v>0</v>
      </c>
      <c r="AF297">
        <v>9.84</v>
      </c>
      <c r="AG297">
        <v>9.84</v>
      </c>
      <c r="AJ297">
        <v>141.69999999999999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4.5999999999999996</v>
      </c>
      <c r="AS297">
        <v>0</v>
      </c>
      <c r="AT297">
        <v>0</v>
      </c>
      <c r="AU297">
        <v>0</v>
      </c>
      <c r="AV297">
        <v>9.84</v>
      </c>
      <c r="AW297">
        <v>9.84</v>
      </c>
    </row>
    <row r="298" spans="1:49" x14ac:dyDescent="0.2">
      <c r="A298">
        <v>3</v>
      </c>
      <c r="B298">
        <v>23</v>
      </c>
      <c r="C298">
        <v>130</v>
      </c>
      <c r="D298">
        <v>214.8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5</v>
      </c>
      <c r="M298">
        <v>0</v>
      </c>
      <c r="N298">
        <v>0</v>
      </c>
      <c r="O298">
        <v>0</v>
      </c>
      <c r="P298">
        <v>10.74</v>
      </c>
      <c r="Q298">
        <v>10.74</v>
      </c>
      <c r="T298">
        <v>257.76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  <c r="AF298">
        <v>10.74</v>
      </c>
      <c r="AG298">
        <v>10.74</v>
      </c>
      <c r="AJ298">
        <v>154.66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5</v>
      </c>
      <c r="AS298">
        <v>0</v>
      </c>
      <c r="AT298">
        <v>0</v>
      </c>
      <c r="AU298">
        <v>0</v>
      </c>
      <c r="AV298">
        <v>10.74</v>
      </c>
      <c r="AW298">
        <v>10.74</v>
      </c>
    </row>
    <row r="299" spans="1:49" x14ac:dyDescent="0.2">
      <c r="A299">
        <v>3</v>
      </c>
      <c r="B299">
        <v>24</v>
      </c>
      <c r="C299">
        <v>140</v>
      </c>
      <c r="D299">
        <v>232.8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5.4</v>
      </c>
      <c r="M299">
        <v>0</v>
      </c>
      <c r="N299">
        <v>0</v>
      </c>
      <c r="O299">
        <v>0</v>
      </c>
      <c r="P299">
        <v>11.64</v>
      </c>
      <c r="Q299">
        <v>11.64</v>
      </c>
      <c r="T299">
        <v>279.36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5.4</v>
      </c>
      <c r="AC299">
        <v>0</v>
      </c>
      <c r="AD299">
        <v>0</v>
      </c>
      <c r="AE299">
        <v>0</v>
      </c>
      <c r="AF299">
        <v>11.64</v>
      </c>
      <c r="AG299">
        <v>11.64</v>
      </c>
      <c r="AJ299">
        <v>167.62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5.4</v>
      </c>
      <c r="AS299">
        <v>0</v>
      </c>
      <c r="AT299">
        <v>0</v>
      </c>
      <c r="AU299">
        <v>0</v>
      </c>
      <c r="AV299">
        <v>11.64</v>
      </c>
      <c r="AW299">
        <v>11.64</v>
      </c>
    </row>
    <row r="300" spans="1:49" x14ac:dyDescent="0.2">
      <c r="A300">
        <v>3</v>
      </c>
      <c r="B300">
        <v>25</v>
      </c>
      <c r="C300">
        <v>150</v>
      </c>
      <c r="D300">
        <v>250.8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5.8</v>
      </c>
      <c r="M300">
        <v>0</v>
      </c>
      <c r="N300">
        <v>0</v>
      </c>
      <c r="O300">
        <v>0</v>
      </c>
      <c r="P300">
        <v>12.54</v>
      </c>
      <c r="Q300">
        <v>12.54</v>
      </c>
      <c r="T300">
        <v>300.95999999999998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5.8</v>
      </c>
      <c r="AC300">
        <v>0</v>
      </c>
      <c r="AD300">
        <v>0</v>
      </c>
      <c r="AE300">
        <v>0</v>
      </c>
      <c r="AF300">
        <v>12.54</v>
      </c>
      <c r="AG300">
        <v>12.54</v>
      </c>
      <c r="AJ300">
        <v>180.58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5.8</v>
      </c>
      <c r="AS300">
        <v>0</v>
      </c>
      <c r="AT300">
        <v>0</v>
      </c>
      <c r="AU300">
        <v>0</v>
      </c>
      <c r="AV300">
        <v>12.54</v>
      </c>
      <c r="AW300">
        <v>12.54</v>
      </c>
    </row>
    <row r="301" spans="1:49" x14ac:dyDescent="0.2">
      <c r="A301">
        <v>3</v>
      </c>
      <c r="B301">
        <v>26</v>
      </c>
      <c r="C301">
        <v>160</v>
      </c>
      <c r="D301">
        <v>268.8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6.1999999999999993</v>
      </c>
      <c r="M301">
        <v>0</v>
      </c>
      <c r="N301">
        <v>0</v>
      </c>
      <c r="O301">
        <v>0</v>
      </c>
      <c r="P301">
        <v>13.439999999999998</v>
      </c>
      <c r="Q301">
        <v>13.439999999999998</v>
      </c>
      <c r="T301">
        <v>322.55999999999995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6.1999999999999993</v>
      </c>
      <c r="AC301">
        <v>0</v>
      </c>
      <c r="AD301">
        <v>0</v>
      </c>
      <c r="AE301">
        <v>0</v>
      </c>
      <c r="AF301">
        <v>13.439999999999998</v>
      </c>
      <c r="AG301">
        <v>13.439999999999998</v>
      </c>
      <c r="AJ301">
        <v>193.54000000000002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6.1999999999999993</v>
      </c>
      <c r="AS301">
        <v>0</v>
      </c>
      <c r="AT301">
        <v>0</v>
      </c>
      <c r="AU301">
        <v>0</v>
      </c>
      <c r="AV301">
        <v>13.439999999999998</v>
      </c>
      <c r="AW301">
        <v>13.439999999999998</v>
      </c>
    </row>
    <row r="302" spans="1:49" x14ac:dyDescent="0.2">
      <c r="A302">
        <v>3</v>
      </c>
      <c r="B302">
        <v>27</v>
      </c>
      <c r="C302">
        <v>170</v>
      </c>
      <c r="D302">
        <v>286.8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6.5999999999999988</v>
      </c>
      <c r="M302">
        <v>0</v>
      </c>
      <c r="N302">
        <v>0</v>
      </c>
      <c r="O302">
        <v>0</v>
      </c>
      <c r="P302">
        <v>14.339999999999996</v>
      </c>
      <c r="Q302">
        <v>14.339999999999996</v>
      </c>
      <c r="T302">
        <v>344.15999999999991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6.5999999999999988</v>
      </c>
      <c r="AC302">
        <v>0</v>
      </c>
      <c r="AD302">
        <v>0</v>
      </c>
      <c r="AE302">
        <v>0</v>
      </c>
      <c r="AF302">
        <v>14.339999999999996</v>
      </c>
      <c r="AG302">
        <v>14.339999999999996</v>
      </c>
      <c r="AJ302">
        <v>206.50000000000003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6.5999999999999988</v>
      </c>
      <c r="AS302">
        <v>0</v>
      </c>
      <c r="AT302">
        <v>0</v>
      </c>
      <c r="AU302">
        <v>0</v>
      </c>
      <c r="AV302">
        <v>14.339999999999996</v>
      </c>
      <c r="AW302">
        <v>14.339999999999996</v>
      </c>
    </row>
    <row r="303" spans="1:49" x14ac:dyDescent="0.2">
      <c r="A303">
        <v>4</v>
      </c>
      <c r="B303">
        <v>1</v>
      </c>
      <c r="C303">
        <v>10</v>
      </c>
      <c r="D303">
        <v>8.4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0.2</v>
      </c>
      <c r="L303">
        <v>0</v>
      </c>
      <c r="M303">
        <v>0</v>
      </c>
      <c r="N303">
        <v>0</v>
      </c>
      <c r="O303">
        <v>0</v>
      </c>
      <c r="P303">
        <v>0.3</v>
      </c>
      <c r="Q303">
        <v>0.3</v>
      </c>
      <c r="T303">
        <v>5.76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0.2</v>
      </c>
      <c r="AB303">
        <v>0</v>
      </c>
      <c r="AC303">
        <v>0</v>
      </c>
      <c r="AD303">
        <v>0</v>
      </c>
      <c r="AE303">
        <v>0</v>
      </c>
      <c r="AF303">
        <v>0.3</v>
      </c>
      <c r="AG303">
        <v>0.3</v>
      </c>
      <c r="AJ303">
        <v>7.2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0.2</v>
      </c>
      <c r="AR303">
        <v>0</v>
      </c>
      <c r="AS303">
        <v>0</v>
      </c>
      <c r="AT303">
        <v>0</v>
      </c>
      <c r="AU303">
        <v>0</v>
      </c>
      <c r="AV303">
        <v>0.3</v>
      </c>
      <c r="AW303">
        <v>0.3</v>
      </c>
    </row>
    <row r="304" spans="1:49" x14ac:dyDescent="0.2">
      <c r="A304">
        <v>4</v>
      </c>
      <c r="B304">
        <v>2</v>
      </c>
      <c r="C304">
        <v>15</v>
      </c>
      <c r="D304">
        <v>18.48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0.4</v>
      </c>
      <c r="L304">
        <v>0</v>
      </c>
      <c r="M304">
        <v>0</v>
      </c>
      <c r="N304">
        <v>0</v>
      </c>
      <c r="O304">
        <v>0</v>
      </c>
      <c r="P304">
        <v>0.66</v>
      </c>
      <c r="Q304">
        <v>0.66</v>
      </c>
      <c r="T304">
        <v>12.67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0.4</v>
      </c>
      <c r="AB304">
        <v>0</v>
      </c>
      <c r="AC304">
        <v>0</v>
      </c>
      <c r="AD304">
        <v>0</v>
      </c>
      <c r="AE304">
        <v>0</v>
      </c>
      <c r="AF304">
        <v>0.66</v>
      </c>
      <c r="AG304">
        <v>0.66</v>
      </c>
      <c r="AJ304">
        <v>15.84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0.4</v>
      </c>
      <c r="AR304">
        <v>0</v>
      </c>
      <c r="AS304">
        <v>0</v>
      </c>
      <c r="AT304">
        <v>0</v>
      </c>
      <c r="AU304">
        <v>0</v>
      </c>
      <c r="AV304">
        <v>0.66</v>
      </c>
      <c r="AW304">
        <v>0.66</v>
      </c>
    </row>
    <row r="305" spans="1:49" x14ac:dyDescent="0.2">
      <c r="A305">
        <v>4</v>
      </c>
      <c r="B305">
        <v>3</v>
      </c>
      <c r="C305">
        <v>20</v>
      </c>
      <c r="D305">
        <v>26.88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0.6</v>
      </c>
      <c r="L305">
        <v>0</v>
      </c>
      <c r="M305">
        <v>0</v>
      </c>
      <c r="N305">
        <v>0</v>
      </c>
      <c r="O305">
        <v>0</v>
      </c>
      <c r="P305">
        <v>0.96</v>
      </c>
      <c r="Q305">
        <v>0.96</v>
      </c>
      <c r="T305">
        <v>18.43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0.6</v>
      </c>
      <c r="AB305">
        <v>0</v>
      </c>
      <c r="AC305">
        <v>0</v>
      </c>
      <c r="AD305">
        <v>0</v>
      </c>
      <c r="AE305">
        <v>0</v>
      </c>
      <c r="AF305">
        <v>0.96</v>
      </c>
      <c r="AG305">
        <v>0.96</v>
      </c>
      <c r="AJ305">
        <v>23.04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0.6</v>
      </c>
      <c r="AR305">
        <v>0</v>
      </c>
      <c r="AS305">
        <v>0</v>
      </c>
      <c r="AT305">
        <v>0</v>
      </c>
      <c r="AU305">
        <v>0</v>
      </c>
      <c r="AV305">
        <v>0.96</v>
      </c>
      <c r="AW305">
        <v>0.96</v>
      </c>
    </row>
    <row r="306" spans="1:49" x14ac:dyDescent="0.2">
      <c r="A306">
        <v>4</v>
      </c>
      <c r="B306">
        <v>4</v>
      </c>
      <c r="C306">
        <v>25</v>
      </c>
      <c r="D306">
        <v>35.28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0.8</v>
      </c>
      <c r="L306">
        <v>0</v>
      </c>
      <c r="M306">
        <v>0</v>
      </c>
      <c r="N306">
        <v>0</v>
      </c>
      <c r="O306">
        <v>0</v>
      </c>
      <c r="P306">
        <v>1.26</v>
      </c>
      <c r="Q306">
        <v>1.26</v>
      </c>
      <c r="T306">
        <v>24.19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0.8</v>
      </c>
      <c r="AB306">
        <v>0</v>
      </c>
      <c r="AC306">
        <v>0</v>
      </c>
      <c r="AD306">
        <v>0</v>
      </c>
      <c r="AE306">
        <v>0</v>
      </c>
      <c r="AF306">
        <v>1.26</v>
      </c>
      <c r="AG306">
        <v>1.26</v>
      </c>
      <c r="AJ306">
        <v>30.24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0.8</v>
      </c>
      <c r="AR306">
        <v>0</v>
      </c>
      <c r="AS306">
        <v>0</v>
      </c>
      <c r="AT306">
        <v>0</v>
      </c>
      <c r="AU306">
        <v>0</v>
      </c>
      <c r="AV306">
        <v>1.26</v>
      </c>
      <c r="AW306">
        <v>1.26</v>
      </c>
    </row>
    <row r="307" spans="1:49" x14ac:dyDescent="0.2">
      <c r="A307">
        <v>4</v>
      </c>
      <c r="B307">
        <v>5</v>
      </c>
      <c r="C307">
        <v>30</v>
      </c>
      <c r="D307">
        <v>47.88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1.71</v>
      </c>
      <c r="Q307">
        <v>1.71</v>
      </c>
      <c r="T307">
        <v>32.83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1</v>
      </c>
      <c r="AB307">
        <v>0</v>
      </c>
      <c r="AC307">
        <v>0</v>
      </c>
      <c r="AD307">
        <v>0</v>
      </c>
      <c r="AE307">
        <v>0</v>
      </c>
      <c r="AF307">
        <v>1.71</v>
      </c>
      <c r="AG307">
        <v>1.71</v>
      </c>
      <c r="AJ307">
        <v>41.04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1</v>
      </c>
      <c r="AR307">
        <v>0</v>
      </c>
      <c r="AS307">
        <v>0</v>
      </c>
      <c r="AT307">
        <v>0</v>
      </c>
      <c r="AU307">
        <v>0</v>
      </c>
      <c r="AV307">
        <v>1.71</v>
      </c>
      <c r="AW307">
        <v>1.71</v>
      </c>
    </row>
    <row r="308" spans="1:49" x14ac:dyDescent="0.2">
      <c r="A308">
        <v>4</v>
      </c>
      <c r="B308">
        <v>6</v>
      </c>
      <c r="C308">
        <v>35</v>
      </c>
      <c r="D308">
        <v>57.96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1.2</v>
      </c>
      <c r="L308">
        <v>0</v>
      </c>
      <c r="M308">
        <v>0</v>
      </c>
      <c r="N308">
        <v>0</v>
      </c>
      <c r="O308">
        <v>0</v>
      </c>
      <c r="P308">
        <v>2.0699999999999998</v>
      </c>
      <c r="Q308">
        <v>2.0699999999999998</v>
      </c>
      <c r="T308">
        <v>39.74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1.2</v>
      </c>
      <c r="AB308">
        <v>0</v>
      </c>
      <c r="AC308">
        <v>0</v>
      </c>
      <c r="AD308">
        <v>0</v>
      </c>
      <c r="AE308">
        <v>0</v>
      </c>
      <c r="AF308">
        <v>2.0699999999999998</v>
      </c>
      <c r="AG308">
        <v>2.0699999999999998</v>
      </c>
      <c r="AJ308">
        <v>49.68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1.2</v>
      </c>
      <c r="AR308">
        <v>0</v>
      </c>
      <c r="AS308">
        <v>0</v>
      </c>
      <c r="AT308">
        <v>0</v>
      </c>
      <c r="AU308">
        <v>0</v>
      </c>
      <c r="AV308">
        <v>2.0699999999999998</v>
      </c>
      <c r="AW308">
        <v>2.0699999999999998</v>
      </c>
    </row>
    <row r="309" spans="1:49" x14ac:dyDescent="0.2">
      <c r="A309">
        <v>4</v>
      </c>
      <c r="B309">
        <v>7</v>
      </c>
      <c r="C309">
        <v>40</v>
      </c>
      <c r="D309">
        <v>68.040000000000006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1.4</v>
      </c>
      <c r="L309">
        <v>0</v>
      </c>
      <c r="M309">
        <v>0</v>
      </c>
      <c r="N309">
        <v>0</v>
      </c>
      <c r="O309">
        <v>0</v>
      </c>
      <c r="P309">
        <v>2.4300000000000002</v>
      </c>
      <c r="Q309">
        <v>2.4300000000000002</v>
      </c>
      <c r="T309">
        <v>46.66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1.4</v>
      </c>
      <c r="AB309">
        <v>0</v>
      </c>
      <c r="AC309">
        <v>0</v>
      </c>
      <c r="AD309">
        <v>0</v>
      </c>
      <c r="AE309">
        <v>0</v>
      </c>
      <c r="AF309">
        <v>2.4300000000000002</v>
      </c>
      <c r="AG309">
        <v>2.4300000000000002</v>
      </c>
      <c r="AJ309">
        <v>58.32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1.4</v>
      </c>
      <c r="AR309">
        <v>0</v>
      </c>
      <c r="AS309">
        <v>0</v>
      </c>
      <c r="AT309">
        <v>0</v>
      </c>
      <c r="AU309">
        <v>0</v>
      </c>
      <c r="AV309">
        <v>2.4300000000000002</v>
      </c>
      <c r="AW309">
        <v>2.4300000000000002</v>
      </c>
    </row>
    <row r="310" spans="1:49" x14ac:dyDescent="0.2">
      <c r="A310">
        <v>4</v>
      </c>
      <c r="B310">
        <v>8</v>
      </c>
      <c r="C310">
        <v>45</v>
      </c>
      <c r="D310">
        <v>78.12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1.6</v>
      </c>
      <c r="L310">
        <v>0</v>
      </c>
      <c r="M310">
        <v>0</v>
      </c>
      <c r="N310">
        <v>0</v>
      </c>
      <c r="O310">
        <v>0</v>
      </c>
      <c r="P310">
        <v>2.79</v>
      </c>
      <c r="Q310">
        <v>2.79</v>
      </c>
      <c r="T310">
        <v>53.57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1.6</v>
      </c>
      <c r="AB310">
        <v>0</v>
      </c>
      <c r="AC310">
        <v>0</v>
      </c>
      <c r="AD310">
        <v>0</v>
      </c>
      <c r="AE310">
        <v>0</v>
      </c>
      <c r="AF310">
        <v>2.79</v>
      </c>
      <c r="AG310">
        <v>2.79</v>
      </c>
      <c r="AJ310">
        <v>66.959999999999994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1.6</v>
      </c>
      <c r="AR310">
        <v>0</v>
      </c>
      <c r="AS310">
        <v>0</v>
      </c>
      <c r="AT310">
        <v>0</v>
      </c>
      <c r="AU310">
        <v>0</v>
      </c>
      <c r="AV310">
        <v>2.79</v>
      </c>
      <c r="AW310">
        <v>2.79</v>
      </c>
    </row>
    <row r="311" spans="1:49" x14ac:dyDescent="0.2">
      <c r="A311">
        <v>4</v>
      </c>
      <c r="B311">
        <v>9</v>
      </c>
      <c r="C311">
        <v>50</v>
      </c>
      <c r="D311">
        <v>93.24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1.8</v>
      </c>
      <c r="L311">
        <v>0</v>
      </c>
      <c r="M311">
        <v>0</v>
      </c>
      <c r="N311">
        <v>0</v>
      </c>
      <c r="O311">
        <v>0</v>
      </c>
      <c r="P311">
        <v>3.33</v>
      </c>
      <c r="Q311">
        <v>3.33</v>
      </c>
      <c r="T311">
        <v>63.94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1.8</v>
      </c>
      <c r="AB311">
        <v>0</v>
      </c>
      <c r="AC311">
        <v>0</v>
      </c>
      <c r="AD311">
        <v>0</v>
      </c>
      <c r="AE311">
        <v>0</v>
      </c>
      <c r="AF311">
        <v>3.33</v>
      </c>
      <c r="AG311">
        <v>3.33</v>
      </c>
      <c r="AJ311">
        <v>79.92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1.8</v>
      </c>
      <c r="AR311">
        <v>0</v>
      </c>
      <c r="AS311">
        <v>0</v>
      </c>
      <c r="AT311">
        <v>0</v>
      </c>
      <c r="AU311">
        <v>0</v>
      </c>
      <c r="AV311">
        <v>3.33</v>
      </c>
      <c r="AW311">
        <v>3.33</v>
      </c>
    </row>
    <row r="312" spans="1:49" x14ac:dyDescent="0.2">
      <c r="A312">
        <v>4</v>
      </c>
      <c r="B312">
        <v>10</v>
      </c>
      <c r="C312">
        <v>55</v>
      </c>
      <c r="D312">
        <v>105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2</v>
      </c>
      <c r="L312">
        <v>0</v>
      </c>
      <c r="M312">
        <v>0</v>
      </c>
      <c r="N312">
        <v>0</v>
      </c>
      <c r="O312">
        <v>0</v>
      </c>
      <c r="P312">
        <v>3.75</v>
      </c>
      <c r="Q312">
        <v>3.75</v>
      </c>
      <c r="T312">
        <v>72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2</v>
      </c>
      <c r="AB312">
        <v>0</v>
      </c>
      <c r="AC312">
        <v>0</v>
      </c>
      <c r="AD312">
        <v>0</v>
      </c>
      <c r="AE312">
        <v>0</v>
      </c>
      <c r="AF312">
        <v>3.75</v>
      </c>
      <c r="AG312">
        <v>3.75</v>
      </c>
      <c r="AJ312">
        <v>90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2</v>
      </c>
      <c r="AR312">
        <v>0</v>
      </c>
      <c r="AS312">
        <v>0</v>
      </c>
      <c r="AT312">
        <v>0</v>
      </c>
      <c r="AU312">
        <v>0</v>
      </c>
      <c r="AV312">
        <v>3.75</v>
      </c>
      <c r="AW312">
        <v>3.75</v>
      </c>
    </row>
    <row r="313" spans="1:49" x14ac:dyDescent="0.2">
      <c r="A313">
        <v>4</v>
      </c>
      <c r="B313">
        <v>11</v>
      </c>
      <c r="C313">
        <v>60</v>
      </c>
      <c r="D313">
        <v>116.76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2.2000000000000002</v>
      </c>
      <c r="L313">
        <v>0</v>
      </c>
      <c r="M313">
        <v>0</v>
      </c>
      <c r="N313">
        <v>0</v>
      </c>
      <c r="O313">
        <v>0</v>
      </c>
      <c r="P313">
        <v>4.17</v>
      </c>
      <c r="Q313">
        <v>4.17</v>
      </c>
      <c r="T313">
        <v>80.06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2.2000000000000002</v>
      </c>
      <c r="AB313">
        <v>0</v>
      </c>
      <c r="AC313">
        <v>0</v>
      </c>
      <c r="AD313">
        <v>0</v>
      </c>
      <c r="AE313">
        <v>0</v>
      </c>
      <c r="AF313">
        <v>4.17</v>
      </c>
      <c r="AG313">
        <v>4.17</v>
      </c>
      <c r="AJ313">
        <v>100.08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2.2000000000000002</v>
      </c>
      <c r="AR313">
        <v>0</v>
      </c>
      <c r="AS313">
        <v>0</v>
      </c>
      <c r="AT313">
        <v>0</v>
      </c>
      <c r="AU313">
        <v>0</v>
      </c>
      <c r="AV313">
        <v>4.17</v>
      </c>
      <c r="AW313">
        <v>4.17</v>
      </c>
    </row>
    <row r="314" spans="1:49" x14ac:dyDescent="0.2">
      <c r="A314">
        <v>4</v>
      </c>
      <c r="B314">
        <v>12</v>
      </c>
      <c r="C314">
        <v>65</v>
      </c>
      <c r="D314">
        <v>128.52000000000001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2.4</v>
      </c>
      <c r="L314">
        <v>0</v>
      </c>
      <c r="M314">
        <v>0</v>
      </c>
      <c r="N314">
        <v>0</v>
      </c>
      <c r="O314">
        <v>0</v>
      </c>
      <c r="P314">
        <v>4.59</v>
      </c>
      <c r="Q314">
        <v>4.59</v>
      </c>
      <c r="T314">
        <v>88.13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2.4</v>
      </c>
      <c r="AB314">
        <v>0</v>
      </c>
      <c r="AC314">
        <v>0</v>
      </c>
      <c r="AD314">
        <v>0</v>
      </c>
      <c r="AE314">
        <v>0</v>
      </c>
      <c r="AF314">
        <v>4.59</v>
      </c>
      <c r="AG314">
        <v>4.59</v>
      </c>
      <c r="AJ314">
        <v>110.16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2.4</v>
      </c>
      <c r="AR314">
        <v>0</v>
      </c>
      <c r="AS314">
        <v>0</v>
      </c>
      <c r="AT314">
        <v>0</v>
      </c>
      <c r="AU314">
        <v>0</v>
      </c>
      <c r="AV314">
        <v>4.59</v>
      </c>
      <c r="AW314">
        <v>4.59</v>
      </c>
    </row>
    <row r="315" spans="1:49" x14ac:dyDescent="0.2">
      <c r="A315">
        <v>4</v>
      </c>
      <c r="B315">
        <v>13</v>
      </c>
      <c r="C315">
        <v>70</v>
      </c>
      <c r="D315">
        <v>140.28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2.6</v>
      </c>
      <c r="L315">
        <v>0</v>
      </c>
      <c r="M315">
        <v>0</v>
      </c>
      <c r="N315">
        <v>0</v>
      </c>
      <c r="O315">
        <v>0</v>
      </c>
      <c r="P315">
        <v>5.01</v>
      </c>
      <c r="Q315">
        <v>5.01</v>
      </c>
      <c r="T315">
        <v>96.19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2.6</v>
      </c>
      <c r="AB315">
        <v>0</v>
      </c>
      <c r="AC315">
        <v>0</v>
      </c>
      <c r="AD315">
        <v>0</v>
      </c>
      <c r="AE315">
        <v>0</v>
      </c>
      <c r="AF315">
        <v>5.01</v>
      </c>
      <c r="AG315">
        <v>5.01</v>
      </c>
      <c r="AJ315">
        <v>120.24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2.6</v>
      </c>
      <c r="AR315">
        <v>0</v>
      </c>
      <c r="AS315">
        <v>0</v>
      </c>
      <c r="AT315">
        <v>0</v>
      </c>
      <c r="AU315">
        <v>0</v>
      </c>
      <c r="AV315">
        <v>5.01</v>
      </c>
      <c r="AW315">
        <v>5.01</v>
      </c>
    </row>
    <row r="316" spans="1:49" x14ac:dyDescent="0.2">
      <c r="A316">
        <v>4</v>
      </c>
      <c r="B316">
        <v>14</v>
      </c>
      <c r="C316">
        <v>75</v>
      </c>
      <c r="D316">
        <v>152.04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2.8</v>
      </c>
      <c r="L316">
        <v>0</v>
      </c>
      <c r="M316">
        <v>0</v>
      </c>
      <c r="N316">
        <v>0</v>
      </c>
      <c r="O316">
        <v>0</v>
      </c>
      <c r="P316">
        <v>5.43</v>
      </c>
      <c r="Q316">
        <v>5.43</v>
      </c>
      <c r="T316">
        <v>104.26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2.8</v>
      </c>
      <c r="AB316">
        <v>0</v>
      </c>
      <c r="AC316">
        <v>0</v>
      </c>
      <c r="AD316">
        <v>0</v>
      </c>
      <c r="AE316">
        <v>0</v>
      </c>
      <c r="AF316">
        <v>5.43</v>
      </c>
      <c r="AG316">
        <v>5.43</v>
      </c>
      <c r="AJ316">
        <v>130.32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2.8</v>
      </c>
      <c r="AR316">
        <v>0</v>
      </c>
      <c r="AS316">
        <v>0</v>
      </c>
      <c r="AT316">
        <v>0</v>
      </c>
      <c r="AU316">
        <v>0</v>
      </c>
      <c r="AV316">
        <v>5.43</v>
      </c>
      <c r="AW316">
        <v>5.43</v>
      </c>
    </row>
    <row r="317" spans="1:49" x14ac:dyDescent="0.2">
      <c r="A317">
        <v>4</v>
      </c>
      <c r="B317">
        <v>15</v>
      </c>
      <c r="C317">
        <v>80</v>
      </c>
      <c r="D317">
        <v>169.68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3</v>
      </c>
      <c r="L317">
        <v>0</v>
      </c>
      <c r="M317">
        <v>0</v>
      </c>
      <c r="N317">
        <v>0</v>
      </c>
      <c r="O317">
        <v>0</v>
      </c>
      <c r="P317">
        <v>6.06</v>
      </c>
      <c r="Q317">
        <v>6.06</v>
      </c>
      <c r="T317">
        <v>116.35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3</v>
      </c>
      <c r="AB317">
        <v>0</v>
      </c>
      <c r="AC317">
        <v>0</v>
      </c>
      <c r="AD317">
        <v>0</v>
      </c>
      <c r="AE317">
        <v>0</v>
      </c>
      <c r="AF317">
        <v>6.06</v>
      </c>
      <c r="AG317">
        <v>6.06</v>
      </c>
      <c r="AJ317">
        <v>145.44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3</v>
      </c>
      <c r="AR317">
        <v>0</v>
      </c>
      <c r="AS317">
        <v>0</v>
      </c>
      <c r="AT317">
        <v>0</v>
      </c>
      <c r="AU317">
        <v>0</v>
      </c>
      <c r="AV317">
        <v>6.06</v>
      </c>
      <c r="AW317">
        <v>6.06</v>
      </c>
    </row>
    <row r="318" spans="1:49" x14ac:dyDescent="0.2">
      <c r="A318">
        <v>4</v>
      </c>
      <c r="B318">
        <v>16</v>
      </c>
      <c r="C318">
        <v>85</v>
      </c>
      <c r="D318">
        <v>183.12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3.2</v>
      </c>
      <c r="L318">
        <v>0</v>
      </c>
      <c r="M318">
        <v>0</v>
      </c>
      <c r="N318">
        <v>0</v>
      </c>
      <c r="O318">
        <v>0</v>
      </c>
      <c r="P318">
        <v>6.54</v>
      </c>
      <c r="Q318">
        <v>6.54</v>
      </c>
      <c r="T318">
        <v>125.57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3.2</v>
      </c>
      <c r="AB318">
        <v>0</v>
      </c>
      <c r="AC318">
        <v>0</v>
      </c>
      <c r="AD318">
        <v>0</v>
      </c>
      <c r="AE318">
        <v>0</v>
      </c>
      <c r="AF318">
        <v>6.54</v>
      </c>
      <c r="AG318">
        <v>6.54</v>
      </c>
      <c r="AJ318">
        <v>156.96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3.2</v>
      </c>
      <c r="AR318">
        <v>0</v>
      </c>
      <c r="AS318">
        <v>0</v>
      </c>
      <c r="AT318">
        <v>0</v>
      </c>
      <c r="AU318">
        <v>0</v>
      </c>
      <c r="AV318">
        <v>6.54</v>
      </c>
      <c r="AW318">
        <v>6.54</v>
      </c>
    </row>
    <row r="319" spans="1:49" x14ac:dyDescent="0.2">
      <c r="A319">
        <v>4</v>
      </c>
      <c r="B319">
        <v>17</v>
      </c>
      <c r="C319">
        <v>90</v>
      </c>
      <c r="D319">
        <v>196.56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3.4</v>
      </c>
      <c r="L319">
        <v>0</v>
      </c>
      <c r="M319">
        <v>0</v>
      </c>
      <c r="N319">
        <v>0</v>
      </c>
      <c r="O319">
        <v>0</v>
      </c>
      <c r="P319">
        <v>7.02</v>
      </c>
      <c r="Q319">
        <v>7.02</v>
      </c>
      <c r="T319">
        <v>134.78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3.4</v>
      </c>
      <c r="AB319">
        <v>0</v>
      </c>
      <c r="AC319">
        <v>0</v>
      </c>
      <c r="AD319">
        <v>0</v>
      </c>
      <c r="AE319">
        <v>0</v>
      </c>
      <c r="AF319">
        <v>7.02</v>
      </c>
      <c r="AG319">
        <v>7.02</v>
      </c>
      <c r="AJ319">
        <v>168.48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3.4</v>
      </c>
      <c r="AR319">
        <v>0</v>
      </c>
      <c r="AS319">
        <v>0</v>
      </c>
      <c r="AT319">
        <v>0</v>
      </c>
      <c r="AU319">
        <v>0</v>
      </c>
      <c r="AV319">
        <v>7.02</v>
      </c>
      <c r="AW319">
        <v>7.02</v>
      </c>
    </row>
    <row r="320" spans="1:49" x14ac:dyDescent="0.2">
      <c r="A320">
        <v>4</v>
      </c>
      <c r="B320">
        <v>18</v>
      </c>
      <c r="C320">
        <v>95</v>
      </c>
      <c r="D320">
        <v>210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3.6</v>
      </c>
      <c r="L320">
        <v>0</v>
      </c>
      <c r="M320">
        <v>0</v>
      </c>
      <c r="N320">
        <v>0</v>
      </c>
      <c r="O320">
        <v>0</v>
      </c>
      <c r="P320">
        <v>7.5</v>
      </c>
      <c r="Q320">
        <v>7.5</v>
      </c>
      <c r="T320">
        <v>144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3.6</v>
      </c>
      <c r="AB320">
        <v>0</v>
      </c>
      <c r="AC320">
        <v>0</v>
      </c>
      <c r="AD320">
        <v>0</v>
      </c>
      <c r="AE320">
        <v>0</v>
      </c>
      <c r="AF320">
        <v>7.5</v>
      </c>
      <c r="AG320">
        <v>7.5</v>
      </c>
      <c r="AJ320">
        <v>180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3.6</v>
      </c>
      <c r="AR320">
        <v>0</v>
      </c>
      <c r="AS320">
        <v>0</v>
      </c>
      <c r="AT320">
        <v>0</v>
      </c>
      <c r="AU320">
        <v>0</v>
      </c>
      <c r="AV320">
        <v>7.5</v>
      </c>
      <c r="AW320">
        <v>7.5</v>
      </c>
    </row>
    <row r="321" spans="1:49" x14ac:dyDescent="0.2">
      <c r="A321">
        <v>4</v>
      </c>
      <c r="B321">
        <v>19</v>
      </c>
      <c r="C321">
        <v>100</v>
      </c>
      <c r="D321">
        <v>223.44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3.8</v>
      </c>
      <c r="L321">
        <v>0</v>
      </c>
      <c r="M321">
        <v>0</v>
      </c>
      <c r="N321">
        <v>0</v>
      </c>
      <c r="O321">
        <v>0</v>
      </c>
      <c r="P321">
        <v>7.98</v>
      </c>
      <c r="Q321">
        <v>7.98</v>
      </c>
      <c r="T321">
        <v>153.22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3.8</v>
      </c>
      <c r="AB321">
        <v>0</v>
      </c>
      <c r="AC321">
        <v>0</v>
      </c>
      <c r="AD321">
        <v>0</v>
      </c>
      <c r="AE321">
        <v>0</v>
      </c>
      <c r="AF321">
        <v>7.98</v>
      </c>
      <c r="AG321">
        <v>7.98</v>
      </c>
      <c r="AJ321">
        <v>191.52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3.8</v>
      </c>
      <c r="AR321">
        <v>0</v>
      </c>
      <c r="AS321">
        <v>0</v>
      </c>
      <c r="AT321">
        <v>0</v>
      </c>
      <c r="AU321">
        <v>0</v>
      </c>
      <c r="AV321">
        <v>7.98</v>
      </c>
      <c r="AW321">
        <v>7.98</v>
      </c>
    </row>
    <row r="322" spans="1:49" x14ac:dyDescent="0.2">
      <c r="A322">
        <v>4</v>
      </c>
      <c r="B322">
        <v>20</v>
      </c>
      <c r="C322">
        <v>105</v>
      </c>
      <c r="D322">
        <v>236.88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4</v>
      </c>
      <c r="L322">
        <v>0</v>
      </c>
      <c r="M322">
        <v>0</v>
      </c>
      <c r="N322">
        <v>0</v>
      </c>
      <c r="O322">
        <v>0</v>
      </c>
      <c r="P322">
        <v>8.4600000000000009</v>
      </c>
      <c r="Q322">
        <v>8.4600000000000009</v>
      </c>
      <c r="T322">
        <v>162.43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4</v>
      </c>
      <c r="AB322">
        <v>0</v>
      </c>
      <c r="AC322">
        <v>0</v>
      </c>
      <c r="AD322">
        <v>0</v>
      </c>
      <c r="AE322">
        <v>0</v>
      </c>
      <c r="AF322">
        <v>8.4600000000000009</v>
      </c>
      <c r="AG322">
        <v>8.4600000000000009</v>
      </c>
      <c r="AJ322">
        <v>203.04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4</v>
      </c>
      <c r="AR322">
        <v>0</v>
      </c>
      <c r="AS322">
        <v>0</v>
      </c>
      <c r="AT322">
        <v>0</v>
      </c>
      <c r="AU322">
        <v>0</v>
      </c>
      <c r="AV322">
        <v>8.4600000000000009</v>
      </c>
      <c r="AW322">
        <v>8.4600000000000009</v>
      </c>
    </row>
    <row r="323" spans="1:49" x14ac:dyDescent="0.2">
      <c r="A323">
        <v>4</v>
      </c>
      <c r="B323">
        <v>21</v>
      </c>
      <c r="C323">
        <v>110</v>
      </c>
      <c r="D323">
        <v>250.32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4.2</v>
      </c>
      <c r="L323">
        <v>0</v>
      </c>
      <c r="M323">
        <v>0</v>
      </c>
      <c r="N323">
        <v>0</v>
      </c>
      <c r="O323">
        <v>0</v>
      </c>
      <c r="P323">
        <v>8.94</v>
      </c>
      <c r="Q323">
        <v>8.94</v>
      </c>
      <c r="T323">
        <v>171.65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4.2</v>
      </c>
      <c r="AB323">
        <v>0</v>
      </c>
      <c r="AC323">
        <v>0</v>
      </c>
      <c r="AD323">
        <v>0</v>
      </c>
      <c r="AE323">
        <v>0</v>
      </c>
      <c r="AF323">
        <v>8.94</v>
      </c>
      <c r="AG323">
        <v>8.94</v>
      </c>
      <c r="AJ323">
        <v>214.56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4.2</v>
      </c>
      <c r="AR323">
        <v>0</v>
      </c>
      <c r="AS323">
        <v>0</v>
      </c>
      <c r="AT323">
        <v>0</v>
      </c>
      <c r="AU323">
        <v>0</v>
      </c>
      <c r="AV323">
        <v>8.94</v>
      </c>
      <c r="AW323">
        <v>8.94</v>
      </c>
    </row>
    <row r="324" spans="1:49" x14ac:dyDescent="0.2">
      <c r="A324">
        <v>4</v>
      </c>
      <c r="B324">
        <v>22</v>
      </c>
      <c r="C324">
        <v>120</v>
      </c>
      <c r="D324">
        <v>275.52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4.5999999999999996</v>
      </c>
      <c r="L324">
        <v>0</v>
      </c>
      <c r="M324">
        <v>0</v>
      </c>
      <c r="N324">
        <v>0</v>
      </c>
      <c r="O324">
        <v>0</v>
      </c>
      <c r="P324">
        <v>9.84</v>
      </c>
      <c r="Q324">
        <v>9.84</v>
      </c>
      <c r="T324">
        <v>188.93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4.5999999999999996</v>
      </c>
      <c r="AB324">
        <v>0</v>
      </c>
      <c r="AC324">
        <v>0</v>
      </c>
      <c r="AD324">
        <v>0</v>
      </c>
      <c r="AE324">
        <v>0</v>
      </c>
      <c r="AF324">
        <v>9.84</v>
      </c>
      <c r="AG324">
        <v>9.84</v>
      </c>
      <c r="AJ324">
        <v>236.16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4.5999999999999996</v>
      </c>
      <c r="AR324">
        <v>0</v>
      </c>
      <c r="AS324">
        <v>0</v>
      </c>
      <c r="AT324">
        <v>0</v>
      </c>
      <c r="AU324">
        <v>0</v>
      </c>
      <c r="AV324">
        <v>9.84</v>
      </c>
      <c r="AW324">
        <v>9.84</v>
      </c>
    </row>
    <row r="325" spans="1:49" x14ac:dyDescent="0.2">
      <c r="A325">
        <v>4</v>
      </c>
      <c r="B325">
        <v>23</v>
      </c>
      <c r="C325">
        <v>130</v>
      </c>
      <c r="D325">
        <v>300.72000000000003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5</v>
      </c>
      <c r="L325">
        <v>0</v>
      </c>
      <c r="M325">
        <v>0</v>
      </c>
      <c r="N325">
        <v>0</v>
      </c>
      <c r="O325">
        <v>0</v>
      </c>
      <c r="P325">
        <v>10.74</v>
      </c>
      <c r="Q325">
        <v>10.74</v>
      </c>
      <c r="T325">
        <v>206.21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5</v>
      </c>
      <c r="AB325">
        <v>0</v>
      </c>
      <c r="AC325">
        <v>0</v>
      </c>
      <c r="AD325">
        <v>0</v>
      </c>
      <c r="AE325">
        <v>0</v>
      </c>
      <c r="AF325">
        <v>10.74</v>
      </c>
      <c r="AG325">
        <v>10.74</v>
      </c>
      <c r="AJ325">
        <v>257.76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5</v>
      </c>
      <c r="AR325">
        <v>0</v>
      </c>
      <c r="AS325">
        <v>0</v>
      </c>
      <c r="AT325">
        <v>0</v>
      </c>
      <c r="AU325">
        <v>0</v>
      </c>
      <c r="AV325">
        <v>10.74</v>
      </c>
      <c r="AW325">
        <v>10.74</v>
      </c>
    </row>
    <row r="326" spans="1:49" x14ac:dyDescent="0.2">
      <c r="A326">
        <v>4</v>
      </c>
      <c r="B326">
        <v>24</v>
      </c>
      <c r="C326">
        <v>140</v>
      </c>
      <c r="D326">
        <v>325.92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5.4</v>
      </c>
      <c r="L326">
        <v>0</v>
      </c>
      <c r="M326">
        <v>0</v>
      </c>
      <c r="N326">
        <v>0</v>
      </c>
      <c r="O326">
        <v>0</v>
      </c>
      <c r="P326">
        <v>11.64</v>
      </c>
      <c r="Q326">
        <v>11.64</v>
      </c>
      <c r="T326">
        <v>223.49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5.4</v>
      </c>
      <c r="AB326">
        <v>0</v>
      </c>
      <c r="AC326">
        <v>0</v>
      </c>
      <c r="AD326">
        <v>0</v>
      </c>
      <c r="AE326">
        <v>0</v>
      </c>
      <c r="AF326">
        <v>11.64</v>
      </c>
      <c r="AG326">
        <v>11.64</v>
      </c>
      <c r="AJ326">
        <v>279.36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5.4</v>
      </c>
      <c r="AR326">
        <v>0</v>
      </c>
      <c r="AS326">
        <v>0</v>
      </c>
      <c r="AT326">
        <v>0</v>
      </c>
      <c r="AU326">
        <v>0</v>
      </c>
      <c r="AV326">
        <v>11.64</v>
      </c>
      <c r="AW326">
        <v>11.64</v>
      </c>
    </row>
    <row r="327" spans="1:49" x14ac:dyDescent="0.2">
      <c r="A327">
        <v>4</v>
      </c>
      <c r="B327">
        <v>25</v>
      </c>
      <c r="C327">
        <v>150</v>
      </c>
      <c r="D327">
        <v>351.12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5.8</v>
      </c>
      <c r="L327">
        <v>0</v>
      </c>
      <c r="M327">
        <v>0</v>
      </c>
      <c r="N327">
        <v>0</v>
      </c>
      <c r="O327">
        <v>0</v>
      </c>
      <c r="P327">
        <v>12.54</v>
      </c>
      <c r="Q327">
        <v>12.54</v>
      </c>
      <c r="T327">
        <v>240.77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5.8</v>
      </c>
      <c r="AB327">
        <v>0</v>
      </c>
      <c r="AC327">
        <v>0</v>
      </c>
      <c r="AD327">
        <v>0</v>
      </c>
      <c r="AE327">
        <v>0</v>
      </c>
      <c r="AF327">
        <v>12.54</v>
      </c>
      <c r="AG327">
        <v>12.54</v>
      </c>
      <c r="AJ327">
        <v>300.95999999999998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5.8</v>
      </c>
      <c r="AR327">
        <v>0</v>
      </c>
      <c r="AS327">
        <v>0</v>
      </c>
      <c r="AT327">
        <v>0</v>
      </c>
      <c r="AU327">
        <v>0</v>
      </c>
      <c r="AV327">
        <v>12.54</v>
      </c>
      <c r="AW327">
        <v>12.54</v>
      </c>
    </row>
    <row r="328" spans="1:49" x14ac:dyDescent="0.2">
      <c r="A328">
        <v>4</v>
      </c>
      <c r="B328">
        <v>26</v>
      </c>
      <c r="C328">
        <v>160</v>
      </c>
      <c r="D328">
        <v>376.32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6.1999999999999993</v>
      </c>
      <c r="L328">
        <v>0</v>
      </c>
      <c r="M328">
        <v>0</v>
      </c>
      <c r="N328">
        <v>0</v>
      </c>
      <c r="O328">
        <v>0</v>
      </c>
      <c r="P328">
        <v>13.439999999999998</v>
      </c>
      <c r="Q328">
        <v>13.439999999999998</v>
      </c>
      <c r="T328">
        <v>258.05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6.1999999999999993</v>
      </c>
      <c r="AB328">
        <v>0</v>
      </c>
      <c r="AC328">
        <v>0</v>
      </c>
      <c r="AD328">
        <v>0</v>
      </c>
      <c r="AE328">
        <v>0</v>
      </c>
      <c r="AF328">
        <v>13.439999999999998</v>
      </c>
      <c r="AG328">
        <v>13.439999999999998</v>
      </c>
      <c r="AJ328">
        <v>322.55999999999995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6.1999999999999993</v>
      </c>
      <c r="AR328">
        <v>0</v>
      </c>
      <c r="AS328">
        <v>0</v>
      </c>
      <c r="AT328">
        <v>0</v>
      </c>
      <c r="AU328">
        <v>0</v>
      </c>
      <c r="AV328">
        <v>13.439999999999998</v>
      </c>
      <c r="AW328">
        <v>13.439999999999998</v>
      </c>
    </row>
    <row r="329" spans="1:49" x14ac:dyDescent="0.2">
      <c r="A329">
        <v>4</v>
      </c>
      <c r="B329">
        <v>27</v>
      </c>
      <c r="C329">
        <v>170</v>
      </c>
      <c r="D329">
        <v>401.52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6.5999999999999988</v>
      </c>
      <c r="L329">
        <v>0</v>
      </c>
      <c r="M329">
        <v>0</v>
      </c>
      <c r="N329">
        <v>0</v>
      </c>
      <c r="O329">
        <v>0</v>
      </c>
      <c r="P329">
        <v>14.339999999999996</v>
      </c>
      <c r="Q329">
        <v>14.339999999999996</v>
      </c>
      <c r="T329">
        <v>275.33000000000004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6.5999999999999988</v>
      </c>
      <c r="AB329">
        <v>0</v>
      </c>
      <c r="AC329">
        <v>0</v>
      </c>
      <c r="AD329">
        <v>0</v>
      </c>
      <c r="AE329">
        <v>0</v>
      </c>
      <c r="AF329">
        <v>14.339999999999996</v>
      </c>
      <c r="AG329">
        <v>14.339999999999996</v>
      </c>
      <c r="AJ329">
        <v>344.15999999999991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6.5999999999999988</v>
      </c>
      <c r="AR329">
        <v>0</v>
      </c>
      <c r="AS329">
        <v>0</v>
      </c>
      <c r="AT329">
        <v>0</v>
      </c>
      <c r="AU329">
        <v>0</v>
      </c>
      <c r="AV329">
        <v>14.339999999999996</v>
      </c>
      <c r="AW329">
        <v>14.339999999999996</v>
      </c>
    </row>
    <row r="330" spans="1:49" x14ac:dyDescent="0.2">
      <c r="A330">
        <v>5</v>
      </c>
      <c r="B330">
        <v>1</v>
      </c>
      <c r="C330">
        <v>10</v>
      </c>
      <c r="D330">
        <v>0</v>
      </c>
      <c r="E330">
        <v>1.8</v>
      </c>
      <c r="F330">
        <v>0</v>
      </c>
      <c r="G330">
        <v>0</v>
      </c>
      <c r="H330">
        <v>0</v>
      </c>
      <c r="I330">
        <v>0.2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0.3</v>
      </c>
      <c r="Q330">
        <v>0.3</v>
      </c>
      <c r="U330">
        <v>2.4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0.2</v>
      </c>
      <c r="AB330">
        <v>0</v>
      </c>
      <c r="AC330">
        <v>0</v>
      </c>
      <c r="AD330">
        <v>0</v>
      </c>
      <c r="AE330">
        <v>0</v>
      </c>
      <c r="AF330">
        <v>0.3</v>
      </c>
      <c r="AG330">
        <v>0.3</v>
      </c>
      <c r="AJ330">
        <v>0</v>
      </c>
      <c r="AK330">
        <v>1.8</v>
      </c>
      <c r="AL330">
        <v>0</v>
      </c>
      <c r="AM330">
        <v>0</v>
      </c>
      <c r="AN330">
        <v>0</v>
      </c>
      <c r="AO330">
        <v>0.2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0.3</v>
      </c>
      <c r="AW330">
        <v>0.3</v>
      </c>
    </row>
    <row r="331" spans="1:49" x14ac:dyDescent="0.2">
      <c r="A331">
        <v>5</v>
      </c>
      <c r="B331">
        <v>2</v>
      </c>
      <c r="C331">
        <v>15</v>
      </c>
      <c r="D331">
        <v>0</v>
      </c>
      <c r="E331">
        <v>3.96</v>
      </c>
      <c r="F331">
        <v>0</v>
      </c>
      <c r="G331">
        <v>0</v>
      </c>
      <c r="H331">
        <v>0</v>
      </c>
      <c r="I331">
        <v>0.4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0.66</v>
      </c>
      <c r="Q331">
        <v>0.66</v>
      </c>
      <c r="U331">
        <v>5.28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0.4</v>
      </c>
      <c r="AB331">
        <v>0</v>
      </c>
      <c r="AC331">
        <v>0</v>
      </c>
      <c r="AD331">
        <v>0</v>
      </c>
      <c r="AE331">
        <v>0</v>
      </c>
      <c r="AF331">
        <v>0.66</v>
      </c>
      <c r="AG331">
        <v>0.66</v>
      </c>
      <c r="AJ331">
        <v>0</v>
      </c>
      <c r="AK331">
        <v>3.96</v>
      </c>
      <c r="AL331">
        <v>0</v>
      </c>
      <c r="AM331">
        <v>0</v>
      </c>
      <c r="AN331">
        <v>0</v>
      </c>
      <c r="AO331">
        <v>0.4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0.66</v>
      </c>
      <c r="AW331">
        <v>0.66</v>
      </c>
    </row>
    <row r="332" spans="1:49" x14ac:dyDescent="0.2">
      <c r="A332">
        <v>5</v>
      </c>
      <c r="B332">
        <v>3</v>
      </c>
      <c r="C332">
        <v>20</v>
      </c>
      <c r="D332">
        <v>0</v>
      </c>
      <c r="E332">
        <v>5.76</v>
      </c>
      <c r="F332">
        <v>0</v>
      </c>
      <c r="G332">
        <v>0</v>
      </c>
      <c r="H332">
        <v>0</v>
      </c>
      <c r="I332">
        <v>0.6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0.96</v>
      </c>
      <c r="Q332">
        <v>0.96</v>
      </c>
      <c r="U332">
        <v>7.68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0.6</v>
      </c>
      <c r="AB332">
        <v>0</v>
      </c>
      <c r="AC332">
        <v>0</v>
      </c>
      <c r="AD332">
        <v>0</v>
      </c>
      <c r="AE332">
        <v>0</v>
      </c>
      <c r="AF332">
        <v>0.96</v>
      </c>
      <c r="AG332">
        <v>0.96</v>
      </c>
      <c r="AJ332">
        <v>0</v>
      </c>
      <c r="AK332">
        <v>5.76</v>
      </c>
      <c r="AL332">
        <v>0</v>
      </c>
      <c r="AM332">
        <v>0</v>
      </c>
      <c r="AN332">
        <v>0</v>
      </c>
      <c r="AO332">
        <v>0.6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0.96</v>
      </c>
      <c r="AW332">
        <v>0.96</v>
      </c>
    </row>
    <row r="333" spans="1:49" x14ac:dyDescent="0.2">
      <c r="A333">
        <v>5</v>
      </c>
      <c r="B333">
        <v>4</v>
      </c>
      <c r="C333">
        <v>25</v>
      </c>
      <c r="D333">
        <v>0</v>
      </c>
      <c r="E333">
        <v>7.56</v>
      </c>
      <c r="F333">
        <v>0</v>
      </c>
      <c r="G333">
        <v>0</v>
      </c>
      <c r="H333">
        <v>0</v>
      </c>
      <c r="I333">
        <v>0.8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1.26</v>
      </c>
      <c r="Q333">
        <v>1.26</v>
      </c>
      <c r="U333">
        <v>10.08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0.8</v>
      </c>
      <c r="AB333">
        <v>0</v>
      </c>
      <c r="AC333">
        <v>0</v>
      </c>
      <c r="AD333">
        <v>0</v>
      </c>
      <c r="AE333">
        <v>0</v>
      </c>
      <c r="AF333">
        <v>1.26</v>
      </c>
      <c r="AG333">
        <v>1.26</v>
      </c>
      <c r="AJ333">
        <v>0</v>
      </c>
      <c r="AK333">
        <v>7.56</v>
      </c>
      <c r="AL333">
        <v>0</v>
      </c>
      <c r="AM333">
        <v>0</v>
      </c>
      <c r="AN333">
        <v>0</v>
      </c>
      <c r="AO333">
        <v>0.8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1.26</v>
      </c>
      <c r="AW333">
        <v>1.26</v>
      </c>
    </row>
    <row r="334" spans="1:49" x14ac:dyDescent="0.2">
      <c r="A334">
        <v>5</v>
      </c>
      <c r="B334">
        <v>5</v>
      </c>
      <c r="C334">
        <v>30</v>
      </c>
      <c r="D334">
        <v>0</v>
      </c>
      <c r="E334">
        <v>10.26</v>
      </c>
      <c r="F334">
        <v>0</v>
      </c>
      <c r="G334">
        <v>0</v>
      </c>
      <c r="H334">
        <v>0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1.71</v>
      </c>
      <c r="Q334">
        <v>1.71</v>
      </c>
      <c r="U334">
        <v>13.68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0</v>
      </c>
      <c r="AC334">
        <v>0</v>
      </c>
      <c r="AD334">
        <v>0</v>
      </c>
      <c r="AE334">
        <v>0</v>
      </c>
      <c r="AF334">
        <v>1.71</v>
      </c>
      <c r="AG334">
        <v>1.71</v>
      </c>
      <c r="AJ334">
        <v>0</v>
      </c>
      <c r="AK334">
        <v>10.26</v>
      </c>
      <c r="AL334">
        <v>0</v>
      </c>
      <c r="AM334">
        <v>0</v>
      </c>
      <c r="AN334">
        <v>0</v>
      </c>
      <c r="AO334">
        <v>1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1.71</v>
      </c>
      <c r="AW334">
        <v>1.71</v>
      </c>
    </row>
    <row r="335" spans="1:49" x14ac:dyDescent="0.2">
      <c r="A335">
        <v>5</v>
      </c>
      <c r="B335">
        <v>6</v>
      </c>
      <c r="C335">
        <v>35</v>
      </c>
      <c r="D335">
        <v>0</v>
      </c>
      <c r="E335">
        <v>12.42</v>
      </c>
      <c r="F335">
        <v>0</v>
      </c>
      <c r="G335">
        <v>0</v>
      </c>
      <c r="H335">
        <v>0</v>
      </c>
      <c r="I335">
        <v>1.2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2.0699999999999998</v>
      </c>
      <c r="Q335">
        <v>2.0699999999999998</v>
      </c>
      <c r="U335">
        <v>16.559999999999999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1.2</v>
      </c>
      <c r="AB335">
        <v>0</v>
      </c>
      <c r="AC335">
        <v>0</v>
      </c>
      <c r="AD335">
        <v>0</v>
      </c>
      <c r="AE335">
        <v>0</v>
      </c>
      <c r="AF335">
        <v>2.0699999999999998</v>
      </c>
      <c r="AG335">
        <v>2.0699999999999998</v>
      </c>
      <c r="AJ335">
        <v>0</v>
      </c>
      <c r="AK335">
        <v>12.42</v>
      </c>
      <c r="AL335">
        <v>0</v>
      </c>
      <c r="AM335">
        <v>0</v>
      </c>
      <c r="AN335">
        <v>0</v>
      </c>
      <c r="AO335">
        <v>1.2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2.0699999999999998</v>
      </c>
      <c r="AW335">
        <v>2.0699999999999998</v>
      </c>
    </row>
    <row r="336" spans="1:49" x14ac:dyDescent="0.2">
      <c r="A336">
        <v>5</v>
      </c>
      <c r="B336">
        <v>7</v>
      </c>
      <c r="C336">
        <v>40</v>
      </c>
      <c r="D336">
        <v>0</v>
      </c>
      <c r="E336">
        <v>14.58</v>
      </c>
      <c r="F336">
        <v>0</v>
      </c>
      <c r="G336">
        <v>0</v>
      </c>
      <c r="H336">
        <v>0</v>
      </c>
      <c r="I336">
        <v>1.4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2.4300000000000002</v>
      </c>
      <c r="Q336">
        <v>2.4300000000000002</v>
      </c>
      <c r="U336">
        <v>19.440000000000001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1.4</v>
      </c>
      <c r="AB336">
        <v>0</v>
      </c>
      <c r="AC336">
        <v>0</v>
      </c>
      <c r="AD336">
        <v>0</v>
      </c>
      <c r="AE336">
        <v>0</v>
      </c>
      <c r="AF336">
        <v>2.4300000000000002</v>
      </c>
      <c r="AG336">
        <v>2.4300000000000002</v>
      </c>
      <c r="AJ336">
        <v>0</v>
      </c>
      <c r="AK336">
        <v>14.58</v>
      </c>
      <c r="AL336">
        <v>0</v>
      </c>
      <c r="AM336">
        <v>0</v>
      </c>
      <c r="AN336">
        <v>0</v>
      </c>
      <c r="AO336">
        <v>1.4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2.4300000000000002</v>
      </c>
      <c r="AW336">
        <v>2.4300000000000002</v>
      </c>
    </row>
    <row r="337" spans="1:49" x14ac:dyDescent="0.2">
      <c r="A337">
        <v>5</v>
      </c>
      <c r="B337">
        <v>8</v>
      </c>
      <c r="C337">
        <v>45</v>
      </c>
      <c r="D337">
        <v>0</v>
      </c>
      <c r="E337">
        <v>16.739999999999998</v>
      </c>
      <c r="F337">
        <v>0</v>
      </c>
      <c r="G337">
        <v>0</v>
      </c>
      <c r="H337">
        <v>0</v>
      </c>
      <c r="I337">
        <v>1.6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2.79</v>
      </c>
      <c r="Q337">
        <v>2.79</v>
      </c>
      <c r="U337">
        <v>22.32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1.6</v>
      </c>
      <c r="AB337">
        <v>0</v>
      </c>
      <c r="AC337">
        <v>0</v>
      </c>
      <c r="AD337">
        <v>0</v>
      </c>
      <c r="AE337">
        <v>0</v>
      </c>
      <c r="AF337">
        <v>2.79</v>
      </c>
      <c r="AG337">
        <v>2.79</v>
      </c>
      <c r="AJ337">
        <v>0</v>
      </c>
      <c r="AK337">
        <v>16.739999999999998</v>
      </c>
      <c r="AL337">
        <v>0</v>
      </c>
      <c r="AM337">
        <v>0</v>
      </c>
      <c r="AN337">
        <v>0</v>
      </c>
      <c r="AO337">
        <v>1.6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2.79</v>
      </c>
      <c r="AW337">
        <v>2.79</v>
      </c>
    </row>
    <row r="338" spans="1:49" x14ac:dyDescent="0.2">
      <c r="A338">
        <v>5</v>
      </c>
      <c r="B338">
        <v>9</v>
      </c>
      <c r="C338">
        <v>50</v>
      </c>
      <c r="D338">
        <v>0</v>
      </c>
      <c r="E338">
        <v>19.98</v>
      </c>
      <c r="F338">
        <v>0</v>
      </c>
      <c r="G338">
        <v>0</v>
      </c>
      <c r="H338">
        <v>0</v>
      </c>
      <c r="I338">
        <v>1.8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3.33</v>
      </c>
      <c r="Q338">
        <v>3.33</v>
      </c>
      <c r="U338">
        <v>26.64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1.8</v>
      </c>
      <c r="AB338">
        <v>0</v>
      </c>
      <c r="AC338">
        <v>0</v>
      </c>
      <c r="AD338">
        <v>0</v>
      </c>
      <c r="AE338">
        <v>0</v>
      </c>
      <c r="AF338">
        <v>3.33</v>
      </c>
      <c r="AG338">
        <v>3.33</v>
      </c>
      <c r="AJ338">
        <v>0</v>
      </c>
      <c r="AK338">
        <v>19.98</v>
      </c>
      <c r="AL338">
        <v>0</v>
      </c>
      <c r="AM338">
        <v>0</v>
      </c>
      <c r="AN338">
        <v>0</v>
      </c>
      <c r="AO338">
        <v>1.8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3.33</v>
      </c>
      <c r="AW338">
        <v>3.33</v>
      </c>
    </row>
    <row r="339" spans="1:49" x14ac:dyDescent="0.2">
      <c r="A339">
        <v>5</v>
      </c>
      <c r="B339">
        <v>10</v>
      </c>
      <c r="C339">
        <v>55</v>
      </c>
      <c r="D339">
        <v>0</v>
      </c>
      <c r="E339">
        <v>22.5</v>
      </c>
      <c r="F339">
        <v>0</v>
      </c>
      <c r="G339">
        <v>0</v>
      </c>
      <c r="H339">
        <v>0</v>
      </c>
      <c r="I339">
        <v>2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3.75</v>
      </c>
      <c r="Q339">
        <v>3.75</v>
      </c>
      <c r="U339">
        <v>30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2</v>
      </c>
      <c r="AB339">
        <v>0</v>
      </c>
      <c r="AC339">
        <v>0</v>
      </c>
      <c r="AD339">
        <v>0</v>
      </c>
      <c r="AE339">
        <v>0</v>
      </c>
      <c r="AF339">
        <v>3.75</v>
      </c>
      <c r="AG339">
        <v>3.75</v>
      </c>
      <c r="AJ339">
        <v>0</v>
      </c>
      <c r="AK339">
        <v>22.5</v>
      </c>
      <c r="AL339">
        <v>0</v>
      </c>
      <c r="AM339">
        <v>0</v>
      </c>
      <c r="AN339">
        <v>0</v>
      </c>
      <c r="AO339">
        <v>2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3.75</v>
      </c>
      <c r="AW339">
        <v>3.75</v>
      </c>
    </row>
    <row r="340" spans="1:49" x14ac:dyDescent="0.2">
      <c r="A340">
        <v>5</v>
      </c>
      <c r="B340">
        <v>11</v>
      </c>
      <c r="C340">
        <v>60</v>
      </c>
      <c r="D340">
        <v>0</v>
      </c>
      <c r="E340">
        <v>25.02</v>
      </c>
      <c r="F340">
        <v>0</v>
      </c>
      <c r="G340">
        <v>0</v>
      </c>
      <c r="H340">
        <v>0</v>
      </c>
      <c r="I340">
        <v>2.2000000000000002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4.17</v>
      </c>
      <c r="Q340">
        <v>4.17</v>
      </c>
      <c r="U340">
        <v>33.36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2.2000000000000002</v>
      </c>
      <c r="AB340">
        <v>0</v>
      </c>
      <c r="AC340">
        <v>0</v>
      </c>
      <c r="AD340">
        <v>0</v>
      </c>
      <c r="AE340">
        <v>0</v>
      </c>
      <c r="AF340">
        <v>4.17</v>
      </c>
      <c r="AG340">
        <v>4.17</v>
      </c>
      <c r="AJ340">
        <v>0</v>
      </c>
      <c r="AK340">
        <v>25.02</v>
      </c>
      <c r="AL340">
        <v>0</v>
      </c>
      <c r="AM340">
        <v>0</v>
      </c>
      <c r="AN340">
        <v>0</v>
      </c>
      <c r="AO340">
        <v>2.2000000000000002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4.17</v>
      </c>
      <c r="AW340">
        <v>4.17</v>
      </c>
    </row>
    <row r="341" spans="1:49" x14ac:dyDescent="0.2">
      <c r="A341">
        <v>5</v>
      </c>
      <c r="B341">
        <v>12</v>
      </c>
      <c r="C341">
        <v>65</v>
      </c>
      <c r="D341">
        <v>0</v>
      </c>
      <c r="E341">
        <v>27.54</v>
      </c>
      <c r="F341">
        <v>0</v>
      </c>
      <c r="G341">
        <v>0</v>
      </c>
      <c r="H341">
        <v>0</v>
      </c>
      <c r="I341">
        <v>2.4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4.59</v>
      </c>
      <c r="Q341">
        <v>4.59</v>
      </c>
      <c r="U341">
        <v>36.72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2.4</v>
      </c>
      <c r="AB341">
        <v>0</v>
      </c>
      <c r="AC341">
        <v>0</v>
      </c>
      <c r="AD341">
        <v>0</v>
      </c>
      <c r="AE341">
        <v>0</v>
      </c>
      <c r="AF341">
        <v>4.59</v>
      </c>
      <c r="AG341">
        <v>4.59</v>
      </c>
      <c r="AJ341">
        <v>0</v>
      </c>
      <c r="AK341">
        <v>27.54</v>
      </c>
      <c r="AL341">
        <v>0</v>
      </c>
      <c r="AM341">
        <v>0</v>
      </c>
      <c r="AN341">
        <v>0</v>
      </c>
      <c r="AO341">
        <v>2.4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4.59</v>
      </c>
      <c r="AW341">
        <v>4.59</v>
      </c>
    </row>
    <row r="342" spans="1:49" x14ac:dyDescent="0.2">
      <c r="A342">
        <v>5</v>
      </c>
      <c r="B342">
        <v>13</v>
      </c>
      <c r="C342">
        <v>70</v>
      </c>
      <c r="D342">
        <v>0</v>
      </c>
      <c r="E342">
        <v>30.06</v>
      </c>
      <c r="F342">
        <v>0</v>
      </c>
      <c r="G342">
        <v>0</v>
      </c>
      <c r="H342">
        <v>0</v>
      </c>
      <c r="I342">
        <v>2.6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5.01</v>
      </c>
      <c r="Q342">
        <v>5.01</v>
      </c>
      <c r="U342">
        <v>40.08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2.6</v>
      </c>
      <c r="AB342">
        <v>0</v>
      </c>
      <c r="AC342">
        <v>0</v>
      </c>
      <c r="AD342">
        <v>0</v>
      </c>
      <c r="AE342">
        <v>0</v>
      </c>
      <c r="AF342">
        <v>5.01</v>
      </c>
      <c r="AG342">
        <v>5.01</v>
      </c>
      <c r="AJ342">
        <v>0</v>
      </c>
      <c r="AK342">
        <v>30.06</v>
      </c>
      <c r="AL342">
        <v>0</v>
      </c>
      <c r="AM342">
        <v>0</v>
      </c>
      <c r="AN342">
        <v>0</v>
      </c>
      <c r="AO342">
        <v>2.6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5.01</v>
      </c>
      <c r="AW342">
        <v>5.01</v>
      </c>
    </row>
    <row r="343" spans="1:49" x14ac:dyDescent="0.2">
      <c r="A343">
        <v>5</v>
      </c>
      <c r="B343">
        <v>14</v>
      </c>
      <c r="C343">
        <v>75</v>
      </c>
      <c r="D343">
        <v>0</v>
      </c>
      <c r="E343">
        <v>32.58</v>
      </c>
      <c r="F343">
        <v>0</v>
      </c>
      <c r="G343">
        <v>0</v>
      </c>
      <c r="H343">
        <v>0</v>
      </c>
      <c r="I343">
        <v>2.8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5.43</v>
      </c>
      <c r="Q343">
        <v>5.43</v>
      </c>
      <c r="U343">
        <v>43.44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2.8</v>
      </c>
      <c r="AB343">
        <v>0</v>
      </c>
      <c r="AC343">
        <v>0</v>
      </c>
      <c r="AD343">
        <v>0</v>
      </c>
      <c r="AE343">
        <v>0</v>
      </c>
      <c r="AF343">
        <v>5.43</v>
      </c>
      <c r="AG343">
        <v>5.43</v>
      </c>
      <c r="AJ343">
        <v>0</v>
      </c>
      <c r="AK343">
        <v>32.58</v>
      </c>
      <c r="AL343">
        <v>0</v>
      </c>
      <c r="AM343">
        <v>0</v>
      </c>
      <c r="AN343">
        <v>0</v>
      </c>
      <c r="AO343">
        <v>2.8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5.43</v>
      </c>
      <c r="AW343">
        <v>5.43</v>
      </c>
    </row>
    <row r="344" spans="1:49" x14ac:dyDescent="0.2">
      <c r="A344">
        <v>5</v>
      </c>
      <c r="B344">
        <v>15</v>
      </c>
      <c r="C344">
        <v>80</v>
      </c>
      <c r="D344">
        <v>0</v>
      </c>
      <c r="E344">
        <v>36.36</v>
      </c>
      <c r="F344">
        <v>0</v>
      </c>
      <c r="G344">
        <v>0</v>
      </c>
      <c r="H344">
        <v>0</v>
      </c>
      <c r="I344">
        <v>3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6.06</v>
      </c>
      <c r="Q344">
        <v>6.06</v>
      </c>
      <c r="U344">
        <v>48.48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3</v>
      </c>
      <c r="AB344">
        <v>0</v>
      </c>
      <c r="AC344">
        <v>0</v>
      </c>
      <c r="AD344">
        <v>0</v>
      </c>
      <c r="AE344">
        <v>0</v>
      </c>
      <c r="AF344">
        <v>6.06</v>
      </c>
      <c r="AG344">
        <v>6.06</v>
      </c>
      <c r="AJ344">
        <v>0</v>
      </c>
      <c r="AK344">
        <v>36.36</v>
      </c>
      <c r="AL344">
        <v>0</v>
      </c>
      <c r="AM344">
        <v>0</v>
      </c>
      <c r="AN344">
        <v>0</v>
      </c>
      <c r="AO344">
        <v>3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6.06</v>
      </c>
      <c r="AW344">
        <v>6.06</v>
      </c>
    </row>
    <row r="345" spans="1:49" x14ac:dyDescent="0.2">
      <c r="A345">
        <v>5</v>
      </c>
      <c r="B345">
        <v>16</v>
      </c>
      <c r="C345">
        <v>85</v>
      </c>
      <c r="D345">
        <v>0</v>
      </c>
      <c r="E345">
        <v>39.24</v>
      </c>
      <c r="F345">
        <v>0</v>
      </c>
      <c r="G345">
        <v>0</v>
      </c>
      <c r="H345">
        <v>0</v>
      </c>
      <c r="I345">
        <v>3.2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6.54</v>
      </c>
      <c r="Q345">
        <v>6.54</v>
      </c>
      <c r="U345">
        <v>52.32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3.2</v>
      </c>
      <c r="AB345">
        <v>0</v>
      </c>
      <c r="AC345">
        <v>0</v>
      </c>
      <c r="AD345">
        <v>0</v>
      </c>
      <c r="AE345">
        <v>0</v>
      </c>
      <c r="AF345">
        <v>6.54</v>
      </c>
      <c r="AG345">
        <v>6.54</v>
      </c>
      <c r="AJ345">
        <v>0</v>
      </c>
      <c r="AK345">
        <v>39.24</v>
      </c>
      <c r="AL345">
        <v>0</v>
      </c>
      <c r="AM345">
        <v>0</v>
      </c>
      <c r="AN345">
        <v>0</v>
      </c>
      <c r="AO345">
        <v>3.2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6.54</v>
      </c>
      <c r="AW345">
        <v>6.54</v>
      </c>
    </row>
    <row r="346" spans="1:49" x14ac:dyDescent="0.2">
      <c r="A346">
        <v>5</v>
      </c>
      <c r="B346">
        <v>17</v>
      </c>
      <c r="C346">
        <v>90</v>
      </c>
      <c r="D346">
        <v>0</v>
      </c>
      <c r="E346">
        <v>42.12</v>
      </c>
      <c r="F346">
        <v>0</v>
      </c>
      <c r="G346">
        <v>0</v>
      </c>
      <c r="H346">
        <v>0</v>
      </c>
      <c r="I346">
        <v>3.4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7.02</v>
      </c>
      <c r="Q346">
        <v>7.02</v>
      </c>
      <c r="U346">
        <v>56.16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3.4</v>
      </c>
      <c r="AB346">
        <v>0</v>
      </c>
      <c r="AC346">
        <v>0</v>
      </c>
      <c r="AD346">
        <v>0</v>
      </c>
      <c r="AE346">
        <v>0</v>
      </c>
      <c r="AF346">
        <v>7.02</v>
      </c>
      <c r="AG346">
        <v>7.02</v>
      </c>
      <c r="AJ346">
        <v>0</v>
      </c>
      <c r="AK346">
        <v>42.12</v>
      </c>
      <c r="AL346">
        <v>0</v>
      </c>
      <c r="AM346">
        <v>0</v>
      </c>
      <c r="AN346">
        <v>0</v>
      </c>
      <c r="AO346">
        <v>3.4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7.02</v>
      </c>
      <c r="AW346">
        <v>7.02</v>
      </c>
    </row>
    <row r="347" spans="1:49" x14ac:dyDescent="0.2">
      <c r="A347">
        <v>5</v>
      </c>
      <c r="B347">
        <v>18</v>
      </c>
      <c r="C347">
        <v>95</v>
      </c>
      <c r="D347">
        <v>0</v>
      </c>
      <c r="E347">
        <v>45</v>
      </c>
      <c r="F347">
        <v>0</v>
      </c>
      <c r="G347">
        <v>0</v>
      </c>
      <c r="H347">
        <v>0</v>
      </c>
      <c r="I347">
        <v>3.6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7.5</v>
      </c>
      <c r="Q347">
        <v>7.5</v>
      </c>
      <c r="U347">
        <v>60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3.6</v>
      </c>
      <c r="AB347">
        <v>0</v>
      </c>
      <c r="AC347">
        <v>0</v>
      </c>
      <c r="AD347">
        <v>0</v>
      </c>
      <c r="AE347">
        <v>0</v>
      </c>
      <c r="AF347">
        <v>7.5</v>
      </c>
      <c r="AG347">
        <v>7.5</v>
      </c>
      <c r="AJ347">
        <v>0</v>
      </c>
      <c r="AK347">
        <v>45</v>
      </c>
      <c r="AL347">
        <v>0</v>
      </c>
      <c r="AM347">
        <v>0</v>
      </c>
      <c r="AN347">
        <v>0</v>
      </c>
      <c r="AO347">
        <v>3.6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7.5</v>
      </c>
      <c r="AW347">
        <v>7.5</v>
      </c>
    </row>
    <row r="348" spans="1:49" x14ac:dyDescent="0.2">
      <c r="A348">
        <v>5</v>
      </c>
      <c r="B348">
        <v>19</v>
      </c>
      <c r="C348">
        <v>100</v>
      </c>
      <c r="D348">
        <v>0</v>
      </c>
      <c r="E348">
        <v>47.88</v>
      </c>
      <c r="F348">
        <v>0</v>
      </c>
      <c r="G348">
        <v>0</v>
      </c>
      <c r="H348">
        <v>0</v>
      </c>
      <c r="I348">
        <v>3.8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7.98</v>
      </c>
      <c r="Q348">
        <v>7.98</v>
      </c>
      <c r="U348">
        <v>63.84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3.8</v>
      </c>
      <c r="AB348">
        <v>0</v>
      </c>
      <c r="AC348">
        <v>0</v>
      </c>
      <c r="AD348">
        <v>0</v>
      </c>
      <c r="AE348">
        <v>0</v>
      </c>
      <c r="AF348">
        <v>7.98</v>
      </c>
      <c r="AG348">
        <v>7.98</v>
      </c>
      <c r="AJ348">
        <v>0</v>
      </c>
      <c r="AK348">
        <v>47.88</v>
      </c>
      <c r="AL348">
        <v>0</v>
      </c>
      <c r="AM348">
        <v>0</v>
      </c>
      <c r="AN348">
        <v>0</v>
      </c>
      <c r="AO348">
        <v>3.8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7.98</v>
      </c>
      <c r="AW348">
        <v>7.98</v>
      </c>
    </row>
    <row r="349" spans="1:49" x14ac:dyDescent="0.2">
      <c r="A349">
        <v>5</v>
      </c>
      <c r="B349">
        <v>20</v>
      </c>
      <c r="C349">
        <v>105</v>
      </c>
      <c r="D349">
        <v>0</v>
      </c>
      <c r="E349">
        <v>50.76</v>
      </c>
      <c r="F349">
        <v>0</v>
      </c>
      <c r="G349">
        <v>0</v>
      </c>
      <c r="H349">
        <v>0</v>
      </c>
      <c r="I349">
        <v>4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8.4600000000000009</v>
      </c>
      <c r="Q349">
        <v>8.4600000000000009</v>
      </c>
      <c r="U349">
        <v>67.680000000000007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4</v>
      </c>
      <c r="AB349">
        <v>0</v>
      </c>
      <c r="AC349">
        <v>0</v>
      </c>
      <c r="AD349">
        <v>0</v>
      </c>
      <c r="AE349">
        <v>0</v>
      </c>
      <c r="AF349">
        <v>8.4600000000000009</v>
      </c>
      <c r="AG349">
        <v>8.4600000000000009</v>
      </c>
      <c r="AJ349">
        <v>0</v>
      </c>
      <c r="AK349">
        <v>50.76</v>
      </c>
      <c r="AL349">
        <v>0</v>
      </c>
      <c r="AM349">
        <v>0</v>
      </c>
      <c r="AN349">
        <v>0</v>
      </c>
      <c r="AO349">
        <v>4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8.4600000000000009</v>
      </c>
      <c r="AW349">
        <v>8.4600000000000009</v>
      </c>
    </row>
    <row r="350" spans="1:49" x14ac:dyDescent="0.2">
      <c r="A350">
        <v>5</v>
      </c>
      <c r="B350">
        <v>21</v>
      </c>
      <c r="C350">
        <v>110</v>
      </c>
      <c r="D350">
        <v>0</v>
      </c>
      <c r="E350">
        <v>53.64</v>
      </c>
      <c r="F350">
        <v>0</v>
      </c>
      <c r="G350">
        <v>0</v>
      </c>
      <c r="H350">
        <v>0</v>
      </c>
      <c r="I350">
        <v>4.2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8.94</v>
      </c>
      <c r="Q350">
        <v>8.94</v>
      </c>
      <c r="U350">
        <v>71.52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4.2</v>
      </c>
      <c r="AB350">
        <v>0</v>
      </c>
      <c r="AC350">
        <v>0</v>
      </c>
      <c r="AD350">
        <v>0</v>
      </c>
      <c r="AE350">
        <v>0</v>
      </c>
      <c r="AF350">
        <v>8.94</v>
      </c>
      <c r="AG350">
        <v>8.94</v>
      </c>
      <c r="AJ350">
        <v>0</v>
      </c>
      <c r="AK350">
        <v>53.64</v>
      </c>
      <c r="AL350">
        <v>0</v>
      </c>
      <c r="AM350">
        <v>0</v>
      </c>
      <c r="AN350">
        <v>0</v>
      </c>
      <c r="AO350">
        <v>4.2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8.94</v>
      </c>
      <c r="AW350">
        <v>8.94</v>
      </c>
    </row>
    <row r="351" spans="1:49" x14ac:dyDescent="0.2">
      <c r="A351">
        <v>5</v>
      </c>
      <c r="B351">
        <v>22</v>
      </c>
      <c r="C351">
        <v>120</v>
      </c>
      <c r="D351">
        <v>0</v>
      </c>
      <c r="E351">
        <v>59.04</v>
      </c>
      <c r="F351">
        <v>0</v>
      </c>
      <c r="G351">
        <v>0</v>
      </c>
      <c r="H351">
        <v>0</v>
      </c>
      <c r="I351">
        <v>4.5999999999999996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9.84</v>
      </c>
      <c r="Q351">
        <v>9.84</v>
      </c>
      <c r="U351">
        <v>78.72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4.5999999999999996</v>
      </c>
      <c r="AB351">
        <v>0</v>
      </c>
      <c r="AC351">
        <v>0</v>
      </c>
      <c r="AD351">
        <v>0</v>
      </c>
      <c r="AE351">
        <v>0</v>
      </c>
      <c r="AF351">
        <v>9.84</v>
      </c>
      <c r="AG351">
        <v>9.84</v>
      </c>
      <c r="AJ351">
        <v>0</v>
      </c>
      <c r="AK351">
        <v>59.04</v>
      </c>
      <c r="AL351">
        <v>0</v>
      </c>
      <c r="AM351">
        <v>0</v>
      </c>
      <c r="AN351">
        <v>0</v>
      </c>
      <c r="AO351">
        <v>4.5999999999999996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9.84</v>
      </c>
      <c r="AW351">
        <v>9.84</v>
      </c>
    </row>
    <row r="352" spans="1:49" x14ac:dyDescent="0.2">
      <c r="A352">
        <v>5</v>
      </c>
      <c r="B352">
        <v>23</v>
      </c>
      <c r="C352">
        <v>130</v>
      </c>
      <c r="D352">
        <v>0</v>
      </c>
      <c r="E352">
        <v>64.44</v>
      </c>
      <c r="F352">
        <v>0</v>
      </c>
      <c r="G352">
        <v>0</v>
      </c>
      <c r="H352">
        <v>0</v>
      </c>
      <c r="I352">
        <v>5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10.74</v>
      </c>
      <c r="Q352">
        <v>10.74</v>
      </c>
      <c r="U352">
        <v>85.92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5</v>
      </c>
      <c r="AB352">
        <v>0</v>
      </c>
      <c r="AC352">
        <v>0</v>
      </c>
      <c r="AD352">
        <v>0</v>
      </c>
      <c r="AE352">
        <v>0</v>
      </c>
      <c r="AF352">
        <v>10.74</v>
      </c>
      <c r="AG352">
        <v>10.74</v>
      </c>
      <c r="AJ352">
        <v>0</v>
      </c>
      <c r="AK352">
        <v>64.44</v>
      </c>
      <c r="AL352">
        <v>0</v>
      </c>
      <c r="AM352">
        <v>0</v>
      </c>
      <c r="AN352">
        <v>0</v>
      </c>
      <c r="AO352">
        <v>5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10.74</v>
      </c>
      <c r="AW352">
        <v>10.74</v>
      </c>
    </row>
    <row r="353" spans="1:49" x14ac:dyDescent="0.2">
      <c r="A353">
        <v>5</v>
      </c>
      <c r="B353">
        <v>24</v>
      </c>
      <c r="C353">
        <v>140</v>
      </c>
      <c r="D353">
        <v>0</v>
      </c>
      <c r="E353">
        <v>69.84</v>
      </c>
      <c r="F353">
        <v>0</v>
      </c>
      <c r="G353">
        <v>0</v>
      </c>
      <c r="H353">
        <v>0</v>
      </c>
      <c r="I353">
        <v>5.4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11.64</v>
      </c>
      <c r="Q353">
        <v>11.64</v>
      </c>
      <c r="U353">
        <v>93.12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5.4</v>
      </c>
      <c r="AB353">
        <v>0</v>
      </c>
      <c r="AC353">
        <v>0</v>
      </c>
      <c r="AD353">
        <v>0</v>
      </c>
      <c r="AE353">
        <v>0</v>
      </c>
      <c r="AF353">
        <v>11.64</v>
      </c>
      <c r="AG353">
        <v>11.64</v>
      </c>
      <c r="AJ353">
        <v>0</v>
      </c>
      <c r="AK353">
        <v>69.84</v>
      </c>
      <c r="AL353">
        <v>0</v>
      </c>
      <c r="AM353">
        <v>0</v>
      </c>
      <c r="AN353">
        <v>0</v>
      </c>
      <c r="AO353">
        <v>5.4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11.64</v>
      </c>
      <c r="AW353">
        <v>11.64</v>
      </c>
    </row>
    <row r="354" spans="1:49" x14ac:dyDescent="0.2">
      <c r="A354">
        <v>5</v>
      </c>
      <c r="B354">
        <v>25</v>
      </c>
      <c r="C354">
        <v>150</v>
      </c>
      <c r="D354">
        <v>0</v>
      </c>
      <c r="E354">
        <v>75.239999999999995</v>
      </c>
      <c r="F354">
        <v>0</v>
      </c>
      <c r="G354">
        <v>0</v>
      </c>
      <c r="H354">
        <v>0</v>
      </c>
      <c r="I354">
        <v>5.8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12.54</v>
      </c>
      <c r="Q354">
        <v>12.54</v>
      </c>
      <c r="U354">
        <v>100.32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5.8</v>
      </c>
      <c r="AB354">
        <v>0</v>
      </c>
      <c r="AC354">
        <v>0</v>
      </c>
      <c r="AD354">
        <v>0</v>
      </c>
      <c r="AE354">
        <v>0</v>
      </c>
      <c r="AF354">
        <v>12.54</v>
      </c>
      <c r="AG354">
        <v>12.54</v>
      </c>
      <c r="AJ354">
        <v>0</v>
      </c>
      <c r="AK354">
        <v>75.239999999999995</v>
      </c>
      <c r="AL354">
        <v>0</v>
      </c>
      <c r="AM354">
        <v>0</v>
      </c>
      <c r="AN354">
        <v>0</v>
      </c>
      <c r="AO354">
        <v>5.8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12.54</v>
      </c>
      <c r="AW354">
        <v>12.54</v>
      </c>
    </row>
    <row r="355" spans="1:49" x14ac:dyDescent="0.2">
      <c r="A355">
        <v>5</v>
      </c>
      <c r="B355">
        <v>26</v>
      </c>
      <c r="C355">
        <v>160</v>
      </c>
      <c r="D355">
        <v>0</v>
      </c>
      <c r="E355">
        <v>80.639999999999986</v>
      </c>
      <c r="F355">
        <v>0</v>
      </c>
      <c r="G355">
        <v>0</v>
      </c>
      <c r="H355">
        <v>0</v>
      </c>
      <c r="I355">
        <v>6.1999999999999993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13.439999999999998</v>
      </c>
      <c r="Q355">
        <v>13.439999999999998</v>
      </c>
      <c r="U355">
        <v>107.51999999999998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6.1999999999999993</v>
      </c>
      <c r="AB355">
        <v>0</v>
      </c>
      <c r="AC355">
        <v>0</v>
      </c>
      <c r="AD355">
        <v>0</v>
      </c>
      <c r="AE355">
        <v>0</v>
      </c>
      <c r="AF355">
        <v>13.439999999999998</v>
      </c>
      <c r="AG355">
        <v>13.439999999999998</v>
      </c>
      <c r="AJ355">
        <v>0</v>
      </c>
      <c r="AK355">
        <v>80.639999999999986</v>
      </c>
      <c r="AL355">
        <v>0</v>
      </c>
      <c r="AM355">
        <v>0</v>
      </c>
      <c r="AN355">
        <v>0</v>
      </c>
      <c r="AO355">
        <v>6.1999999999999993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13.439999999999998</v>
      </c>
      <c r="AW355">
        <v>13.439999999999998</v>
      </c>
    </row>
    <row r="356" spans="1:49" x14ac:dyDescent="0.2">
      <c r="A356">
        <v>5</v>
      </c>
      <c r="B356">
        <v>27</v>
      </c>
      <c r="C356">
        <v>170</v>
      </c>
      <c r="D356">
        <v>0</v>
      </c>
      <c r="E356">
        <v>86.039999999999978</v>
      </c>
      <c r="F356">
        <v>0</v>
      </c>
      <c r="G356">
        <v>0</v>
      </c>
      <c r="H356">
        <v>0</v>
      </c>
      <c r="I356">
        <v>6.5999999999999988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14.339999999999996</v>
      </c>
      <c r="Q356">
        <v>14.339999999999996</v>
      </c>
      <c r="U356">
        <v>114.71999999999997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6.5999999999999988</v>
      </c>
      <c r="AB356">
        <v>0</v>
      </c>
      <c r="AC356">
        <v>0</v>
      </c>
      <c r="AD356">
        <v>0</v>
      </c>
      <c r="AE356">
        <v>0</v>
      </c>
      <c r="AF356">
        <v>14.339999999999996</v>
      </c>
      <c r="AG356">
        <v>14.339999999999996</v>
      </c>
      <c r="AJ356">
        <v>0</v>
      </c>
      <c r="AK356">
        <v>86.039999999999978</v>
      </c>
      <c r="AL356">
        <v>0</v>
      </c>
      <c r="AM356">
        <v>0</v>
      </c>
      <c r="AN356">
        <v>0</v>
      </c>
      <c r="AO356">
        <v>6.5999999999999988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14.339999999999996</v>
      </c>
      <c r="AW356">
        <v>14.339999999999996</v>
      </c>
    </row>
    <row r="357" spans="1:49" x14ac:dyDescent="0.2">
      <c r="A357">
        <v>6</v>
      </c>
      <c r="B357">
        <v>1</v>
      </c>
      <c r="C357">
        <v>10</v>
      </c>
      <c r="D357">
        <v>0</v>
      </c>
      <c r="E357">
        <v>2.16</v>
      </c>
      <c r="F357">
        <v>0</v>
      </c>
      <c r="G357">
        <v>0</v>
      </c>
      <c r="H357">
        <v>0.2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0.3</v>
      </c>
      <c r="Q357">
        <v>0.3</v>
      </c>
      <c r="U357">
        <v>1.74</v>
      </c>
      <c r="V357">
        <v>0</v>
      </c>
      <c r="W357">
        <v>0</v>
      </c>
      <c r="X357">
        <v>0</v>
      </c>
      <c r="Y357">
        <v>0</v>
      </c>
      <c r="Z357">
        <v>0.2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0.3</v>
      </c>
      <c r="AG357">
        <v>0.3</v>
      </c>
      <c r="AJ357">
        <v>0</v>
      </c>
      <c r="AK357">
        <v>2.59</v>
      </c>
      <c r="AL357">
        <v>0</v>
      </c>
      <c r="AM357">
        <v>0</v>
      </c>
      <c r="AN357">
        <v>0.2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0.3</v>
      </c>
      <c r="AW357">
        <v>0.3</v>
      </c>
    </row>
    <row r="358" spans="1:49" x14ac:dyDescent="0.2">
      <c r="A358">
        <v>6</v>
      </c>
      <c r="B358">
        <v>2</v>
      </c>
      <c r="C358">
        <v>15</v>
      </c>
      <c r="D358">
        <v>0</v>
      </c>
      <c r="E358">
        <v>4.75</v>
      </c>
      <c r="F358">
        <v>0</v>
      </c>
      <c r="G358">
        <v>0</v>
      </c>
      <c r="H358">
        <v>0.4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0.66</v>
      </c>
      <c r="Q358">
        <v>0.66</v>
      </c>
      <c r="U358">
        <v>3.83</v>
      </c>
      <c r="V358">
        <v>0</v>
      </c>
      <c r="W358">
        <v>0</v>
      </c>
      <c r="X358">
        <v>0</v>
      </c>
      <c r="Y358">
        <v>0</v>
      </c>
      <c r="Z358">
        <v>0.4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0.66</v>
      </c>
      <c r="AG358">
        <v>0.66</v>
      </c>
      <c r="AJ358">
        <v>0</v>
      </c>
      <c r="AK358">
        <v>5.7</v>
      </c>
      <c r="AL358">
        <v>0</v>
      </c>
      <c r="AM358">
        <v>0</v>
      </c>
      <c r="AN358">
        <v>0.4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0.66</v>
      </c>
      <c r="AW358">
        <v>0.66</v>
      </c>
    </row>
    <row r="359" spans="1:49" x14ac:dyDescent="0.2">
      <c r="A359">
        <v>6</v>
      </c>
      <c r="B359">
        <v>3</v>
      </c>
      <c r="C359">
        <v>20</v>
      </c>
      <c r="D359">
        <v>0</v>
      </c>
      <c r="E359">
        <v>6.91</v>
      </c>
      <c r="F359">
        <v>0</v>
      </c>
      <c r="G359">
        <v>0</v>
      </c>
      <c r="H359">
        <v>0.6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0.96</v>
      </c>
      <c r="Q359">
        <v>0.96</v>
      </c>
      <c r="U359">
        <v>5.57</v>
      </c>
      <c r="V359">
        <v>0</v>
      </c>
      <c r="W359">
        <v>0</v>
      </c>
      <c r="X359">
        <v>0</v>
      </c>
      <c r="Y359">
        <v>0</v>
      </c>
      <c r="Z359">
        <v>0.6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0.96</v>
      </c>
      <c r="AG359">
        <v>0.96</v>
      </c>
      <c r="AJ359">
        <v>0</v>
      </c>
      <c r="AK359">
        <v>8.2899999999999991</v>
      </c>
      <c r="AL359">
        <v>0</v>
      </c>
      <c r="AM359">
        <v>0</v>
      </c>
      <c r="AN359">
        <v>0.6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0.96</v>
      </c>
      <c r="AW359">
        <v>0.96</v>
      </c>
    </row>
    <row r="360" spans="1:49" x14ac:dyDescent="0.2">
      <c r="A360">
        <v>6</v>
      </c>
      <c r="B360">
        <v>4</v>
      </c>
      <c r="C360">
        <v>25</v>
      </c>
      <c r="D360">
        <v>0</v>
      </c>
      <c r="E360">
        <v>9.07</v>
      </c>
      <c r="F360">
        <v>0</v>
      </c>
      <c r="G360">
        <v>0</v>
      </c>
      <c r="H360">
        <v>0.8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1.26</v>
      </c>
      <c r="Q360">
        <v>1.26</v>
      </c>
      <c r="U360">
        <v>7.31</v>
      </c>
      <c r="V360">
        <v>0</v>
      </c>
      <c r="W360">
        <v>0</v>
      </c>
      <c r="X360">
        <v>0</v>
      </c>
      <c r="Y360">
        <v>0</v>
      </c>
      <c r="Z360">
        <v>0.8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1.26</v>
      </c>
      <c r="AG360">
        <v>1.26</v>
      </c>
      <c r="AJ360">
        <v>0</v>
      </c>
      <c r="AK360">
        <v>10.89</v>
      </c>
      <c r="AL360">
        <v>0</v>
      </c>
      <c r="AM360">
        <v>0</v>
      </c>
      <c r="AN360">
        <v>0.8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1.26</v>
      </c>
      <c r="AW360">
        <v>1.26</v>
      </c>
    </row>
    <row r="361" spans="1:49" x14ac:dyDescent="0.2">
      <c r="A361">
        <v>6</v>
      </c>
      <c r="B361">
        <v>5</v>
      </c>
      <c r="C361">
        <v>30</v>
      </c>
      <c r="D361">
        <v>0</v>
      </c>
      <c r="E361">
        <v>12.31</v>
      </c>
      <c r="F361">
        <v>0</v>
      </c>
      <c r="G361">
        <v>0</v>
      </c>
      <c r="H361">
        <v>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1.71</v>
      </c>
      <c r="Q361">
        <v>1.71</v>
      </c>
      <c r="U361">
        <v>9.92</v>
      </c>
      <c r="V361">
        <v>0</v>
      </c>
      <c r="W361">
        <v>0</v>
      </c>
      <c r="X361">
        <v>0</v>
      </c>
      <c r="Y361">
        <v>0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1.71</v>
      </c>
      <c r="AG361">
        <v>1.71</v>
      </c>
      <c r="AJ361">
        <v>0</v>
      </c>
      <c r="AK361">
        <v>14.77</v>
      </c>
      <c r="AL361">
        <v>0</v>
      </c>
      <c r="AM361">
        <v>0</v>
      </c>
      <c r="AN361">
        <v>1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1.71</v>
      </c>
      <c r="AW361">
        <v>1.71</v>
      </c>
    </row>
    <row r="362" spans="1:49" x14ac:dyDescent="0.2">
      <c r="A362">
        <v>6</v>
      </c>
      <c r="B362">
        <v>6</v>
      </c>
      <c r="C362">
        <v>35</v>
      </c>
      <c r="D362">
        <v>0</v>
      </c>
      <c r="E362">
        <v>14.9</v>
      </c>
      <c r="F362">
        <v>0</v>
      </c>
      <c r="G362">
        <v>0</v>
      </c>
      <c r="H362">
        <v>1.2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2.0699999999999998</v>
      </c>
      <c r="Q362">
        <v>2.0699999999999998</v>
      </c>
      <c r="U362">
        <v>12.01</v>
      </c>
      <c r="V362">
        <v>0</v>
      </c>
      <c r="W362">
        <v>0</v>
      </c>
      <c r="X362">
        <v>0</v>
      </c>
      <c r="Y362">
        <v>0</v>
      </c>
      <c r="Z362">
        <v>1.2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2.0699999999999998</v>
      </c>
      <c r="AG362">
        <v>2.0699999999999998</v>
      </c>
      <c r="AJ362">
        <v>0</v>
      </c>
      <c r="AK362">
        <v>17.88</v>
      </c>
      <c r="AL362">
        <v>0</v>
      </c>
      <c r="AM362">
        <v>0</v>
      </c>
      <c r="AN362">
        <v>1.2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2.0699999999999998</v>
      </c>
      <c r="AW362">
        <v>2.0699999999999998</v>
      </c>
    </row>
    <row r="363" spans="1:49" x14ac:dyDescent="0.2">
      <c r="A363">
        <v>6</v>
      </c>
      <c r="B363">
        <v>7</v>
      </c>
      <c r="C363">
        <v>40</v>
      </c>
      <c r="D363">
        <v>0</v>
      </c>
      <c r="E363">
        <v>17.5</v>
      </c>
      <c r="F363">
        <v>0</v>
      </c>
      <c r="G363">
        <v>0</v>
      </c>
      <c r="H363">
        <v>1.4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2.4300000000000002</v>
      </c>
      <c r="Q363">
        <v>2.4300000000000002</v>
      </c>
      <c r="U363">
        <v>14.09</v>
      </c>
      <c r="V363">
        <v>0</v>
      </c>
      <c r="W363">
        <v>0</v>
      </c>
      <c r="X363">
        <v>0</v>
      </c>
      <c r="Y363">
        <v>0</v>
      </c>
      <c r="Z363">
        <v>1.4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2.4300000000000002</v>
      </c>
      <c r="AG363">
        <v>2.4300000000000002</v>
      </c>
      <c r="AJ363">
        <v>0</v>
      </c>
      <c r="AK363">
        <v>21</v>
      </c>
      <c r="AL363">
        <v>0</v>
      </c>
      <c r="AM363">
        <v>0</v>
      </c>
      <c r="AN363">
        <v>1.4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2.4300000000000002</v>
      </c>
      <c r="AW363">
        <v>2.4300000000000002</v>
      </c>
    </row>
    <row r="364" spans="1:49" x14ac:dyDescent="0.2">
      <c r="A364">
        <v>6</v>
      </c>
      <c r="B364">
        <v>8</v>
      </c>
      <c r="C364">
        <v>45</v>
      </c>
      <c r="D364">
        <v>0</v>
      </c>
      <c r="E364">
        <v>20.09</v>
      </c>
      <c r="F364">
        <v>0</v>
      </c>
      <c r="G364">
        <v>0</v>
      </c>
      <c r="H364">
        <v>1.6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2.79</v>
      </c>
      <c r="Q364">
        <v>2.79</v>
      </c>
      <c r="U364">
        <v>16.18</v>
      </c>
      <c r="V364">
        <v>0</v>
      </c>
      <c r="W364">
        <v>0</v>
      </c>
      <c r="X364">
        <v>0</v>
      </c>
      <c r="Y364">
        <v>0</v>
      </c>
      <c r="Z364">
        <v>1.6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2.79</v>
      </c>
      <c r="AG364">
        <v>2.79</v>
      </c>
      <c r="AJ364">
        <v>0</v>
      </c>
      <c r="AK364">
        <v>24.11</v>
      </c>
      <c r="AL364">
        <v>0</v>
      </c>
      <c r="AM364">
        <v>0</v>
      </c>
      <c r="AN364">
        <v>1.6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2.79</v>
      </c>
      <c r="AW364">
        <v>2.79</v>
      </c>
    </row>
    <row r="365" spans="1:49" x14ac:dyDescent="0.2">
      <c r="A365">
        <v>6</v>
      </c>
      <c r="B365">
        <v>9</v>
      </c>
      <c r="C365">
        <v>50</v>
      </c>
      <c r="D365">
        <v>0</v>
      </c>
      <c r="E365">
        <v>23.98</v>
      </c>
      <c r="F365">
        <v>0</v>
      </c>
      <c r="G365">
        <v>0</v>
      </c>
      <c r="H365">
        <v>1.8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3.33</v>
      </c>
      <c r="Q365">
        <v>3.33</v>
      </c>
      <c r="U365">
        <v>19.309999999999999</v>
      </c>
      <c r="V365">
        <v>0</v>
      </c>
      <c r="W365">
        <v>0</v>
      </c>
      <c r="X365">
        <v>0</v>
      </c>
      <c r="Y365">
        <v>0</v>
      </c>
      <c r="Z365">
        <v>1.8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3.33</v>
      </c>
      <c r="AG365">
        <v>3.33</v>
      </c>
      <c r="AJ365">
        <v>0</v>
      </c>
      <c r="AK365">
        <v>28.77</v>
      </c>
      <c r="AL365">
        <v>0</v>
      </c>
      <c r="AM365">
        <v>0</v>
      </c>
      <c r="AN365">
        <v>1.8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3.33</v>
      </c>
      <c r="AW365">
        <v>3.33</v>
      </c>
    </row>
    <row r="366" spans="1:49" x14ac:dyDescent="0.2">
      <c r="A366">
        <v>6</v>
      </c>
      <c r="B366">
        <v>10</v>
      </c>
      <c r="C366">
        <v>55</v>
      </c>
      <c r="D366">
        <v>0</v>
      </c>
      <c r="E366">
        <v>27</v>
      </c>
      <c r="F366">
        <v>0</v>
      </c>
      <c r="G366">
        <v>0</v>
      </c>
      <c r="H366">
        <v>2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3.75</v>
      </c>
      <c r="Q366">
        <v>3.75</v>
      </c>
      <c r="U366">
        <v>21.75</v>
      </c>
      <c r="V366">
        <v>0</v>
      </c>
      <c r="W366">
        <v>0</v>
      </c>
      <c r="X366">
        <v>0</v>
      </c>
      <c r="Y366">
        <v>0</v>
      </c>
      <c r="Z366">
        <v>2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3.75</v>
      </c>
      <c r="AG366">
        <v>3.75</v>
      </c>
      <c r="AJ366">
        <v>0</v>
      </c>
      <c r="AK366">
        <v>32.4</v>
      </c>
      <c r="AL366">
        <v>0</v>
      </c>
      <c r="AM366">
        <v>0</v>
      </c>
      <c r="AN366">
        <v>2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3.75</v>
      </c>
      <c r="AW366">
        <v>3.75</v>
      </c>
    </row>
    <row r="367" spans="1:49" x14ac:dyDescent="0.2">
      <c r="A367">
        <v>6</v>
      </c>
      <c r="B367">
        <v>11</v>
      </c>
      <c r="C367">
        <v>60</v>
      </c>
      <c r="D367">
        <v>0</v>
      </c>
      <c r="E367">
        <v>30.02</v>
      </c>
      <c r="F367">
        <v>0</v>
      </c>
      <c r="G367">
        <v>0</v>
      </c>
      <c r="H367">
        <v>2.2000000000000002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4.17</v>
      </c>
      <c r="Q367">
        <v>4.17</v>
      </c>
      <c r="U367">
        <v>24.19</v>
      </c>
      <c r="V367">
        <v>0</v>
      </c>
      <c r="W367">
        <v>0</v>
      </c>
      <c r="X367">
        <v>0</v>
      </c>
      <c r="Y367">
        <v>0</v>
      </c>
      <c r="Z367">
        <v>2.2000000000000002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4.17</v>
      </c>
      <c r="AG367">
        <v>4.17</v>
      </c>
      <c r="AJ367">
        <v>0</v>
      </c>
      <c r="AK367">
        <v>36.03</v>
      </c>
      <c r="AL367">
        <v>0</v>
      </c>
      <c r="AM367">
        <v>0</v>
      </c>
      <c r="AN367">
        <v>2.2000000000000002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4.17</v>
      </c>
      <c r="AW367">
        <v>4.17</v>
      </c>
    </row>
    <row r="368" spans="1:49" x14ac:dyDescent="0.2">
      <c r="A368">
        <v>6</v>
      </c>
      <c r="B368">
        <v>12</v>
      </c>
      <c r="C368">
        <v>65</v>
      </c>
      <c r="D368">
        <v>0</v>
      </c>
      <c r="E368">
        <v>33.049999999999997</v>
      </c>
      <c r="F368">
        <v>0</v>
      </c>
      <c r="G368">
        <v>0</v>
      </c>
      <c r="H368">
        <v>2.4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4.59</v>
      </c>
      <c r="Q368">
        <v>4.59</v>
      </c>
      <c r="U368">
        <v>26.62</v>
      </c>
      <c r="V368">
        <v>0</v>
      </c>
      <c r="W368">
        <v>0</v>
      </c>
      <c r="X368">
        <v>0</v>
      </c>
      <c r="Y368">
        <v>0</v>
      </c>
      <c r="Z368">
        <v>2.4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4.59</v>
      </c>
      <c r="AG368">
        <v>4.59</v>
      </c>
      <c r="AJ368">
        <v>0</v>
      </c>
      <c r="AK368">
        <v>39.659999999999997</v>
      </c>
      <c r="AL368">
        <v>0</v>
      </c>
      <c r="AM368">
        <v>0</v>
      </c>
      <c r="AN368">
        <v>2.4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4.59</v>
      </c>
      <c r="AW368">
        <v>4.59</v>
      </c>
    </row>
    <row r="369" spans="1:49" x14ac:dyDescent="0.2">
      <c r="A369">
        <v>6</v>
      </c>
      <c r="B369">
        <v>13</v>
      </c>
      <c r="C369">
        <v>70</v>
      </c>
      <c r="D369">
        <v>0</v>
      </c>
      <c r="E369">
        <v>36.07</v>
      </c>
      <c r="F369">
        <v>0</v>
      </c>
      <c r="G369">
        <v>0</v>
      </c>
      <c r="H369">
        <v>2.6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5.01</v>
      </c>
      <c r="Q369">
        <v>5.01</v>
      </c>
      <c r="U369">
        <v>29.06</v>
      </c>
      <c r="V369">
        <v>0</v>
      </c>
      <c r="W369">
        <v>0</v>
      </c>
      <c r="X369">
        <v>0</v>
      </c>
      <c r="Y369">
        <v>0</v>
      </c>
      <c r="Z369">
        <v>2.6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5.01</v>
      </c>
      <c r="AG369">
        <v>5.01</v>
      </c>
      <c r="AJ369">
        <v>0</v>
      </c>
      <c r="AK369">
        <v>43.29</v>
      </c>
      <c r="AL369">
        <v>0</v>
      </c>
      <c r="AM369">
        <v>0</v>
      </c>
      <c r="AN369">
        <v>2.6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5.01</v>
      </c>
      <c r="AW369">
        <v>5.01</v>
      </c>
    </row>
    <row r="370" spans="1:49" x14ac:dyDescent="0.2">
      <c r="A370">
        <v>6</v>
      </c>
      <c r="B370">
        <v>14</v>
      </c>
      <c r="C370">
        <v>75</v>
      </c>
      <c r="D370">
        <v>0</v>
      </c>
      <c r="E370">
        <v>39.1</v>
      </c>
      <c r="F370">
        <v>0</v>
      </c>
      <c r="G370">
        <v>0</v>
      </c>
      <c r="H370">
        <v>2.8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5.43</v>
      </c>
      <c r="Q370">
        <v>5.43</v>
      </c>
      <c r="U370">
        <v>31.49</v>
      </c>
      <c r="V370">
        <v>0</v>
      </c>
      <c r="W370">
        <v>0</v>
      </c>
      <c r="X370">
        <v>0</v>
      </c>
      <c r="Y370">
        <v>0</v>
      </c>
      <c r="Z370">
        <v>2.8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5.43</v>
      </c>
      <c r="AG370">
        <v>5.43</v>
      </c>
      <c r="AJ370">
        <v>0</v>
      </c>
      <c r="AK370">
        <v>46.92</v>
      </c>
      <c r="AL370">
        <v>0</v>
      </c>
      <c r="AM370">
        <v>0</v>
      </c>
      <c r="AN370">
        <v>2.8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5.43</v>
      </c>
      <c r="AW370">
        <v>5.43</v>
      </c>
    </row>
    <row r="371" spans="1:49" x14ac:dyDescent="0.2">
      <c r="A371">
        <v>6</v>
      </c>
      <c r="B371">
        <v>15</v>
      </c>
      <c r="C371">
        <v>80</v>
      </c>
      <c r="D371">
        <v>0</v>
      </c>
      <c r="E371">
        <v>43.63</v>
      </c>
      <c r="F371">
        <v>0</v>
      </c>
      <c r="G371">
        <v>0</v>
      </c>
      <c r="H371">
        <v>3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6.06</v>
      </c>
      <c r="Q371">
        <v>6.06</v>
      </c>
      <c r="U371">
        <v>35.15</v>
      </c>
      <c r="V371">
        <v>0</v>
      </c>
      <c r="W371">
        <v>0</v>
      </c>
      <c r="X371">
        <v>0</v>
      </c>
      <c r="Y371">
        <v>0</v>
      </c>
      <c r="Z371">
        <v>3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6.06</v>
      </c>
      <c r="AG371">
        <v>6.06</v>
      </c>
      <c r="AJ371">
        <v>0</v>
      </c>
      <c r="AK371">
        <v>52.36</v>
      </c>
      <c r="AL371">
        <v>0</v>
      </c>
      <c r="AM371">
        <v>0</v>
      </c>
      <c r="AN371">
        <v>3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6.06</v>
      </c>
      <c r="AW371">
        <v>6.06</v>
      </c>
    </row>
    <row r="372" spans="1:49" x14ac:dyDescent="0.2">
      <c r="A372">
        <v>6</v>
      </c>
      <c r="B372">
        <v>16</v>
      </c>
      <c r="C372">
        <v>85</v>
      </c>
      <c r="D372">
        <v>0</v>
      </c>
      <c r="E372">
        <v>47.09</v>
      </c>
      <c r="F372">
        <v>0</v>
      </c>
      <c r="G372">
        <v>0</v>
      </c>
      <c r="H372">
        <v>3.2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6.54</v>
      </c>
      <c r="Q372">
        <v>6.54</v>
      </c>
      <c r="U372">
        <v>37.93</v>
      </c>
      <c r="V372">
        <v>0</v>
      </c>
      <c r="W372">
        <v>0</v>
      </c>
      <c r="X372">
        <v>0</v>
      </c>
      <c r="Y372">
        <v>0</v>
      </c>
      <c r="Z372">
        <v>3.2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6.54</v>
      </c>
      <c r="AG372">
        <v>6.54</v>
      </c>
      <c r="AJ372">
        <v>0</v>
      </c>
      <c r="AK372">
        <v>56.51</v>
      </c>
      <c r="AL372">
        <v>0</v>
      </c>
      <c r="AM372">
        <v>0</v>
      </c>
      <c r="AN372">
        <v>3.2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6.54</v>
      </c>
      <c r="AW372">
        <v>6.54</v>
      </c>
    </row>
    <row r="373" spans="1:49" x14ac:dyDescent="0.2">
      <c r="A373">
        <v>6</v>
      </c>
      <c r="B373">
        <v>17</v>
      </c>
      <c r="C373">
        <v>90</v>
      </c>
      <c r="D373">
        <v>0</v>
      </c>
      <c r="E373">
        <v>50.54</v>
      </c>
      <c r="F373">
        <v>0</v>
      </c>
      <c r="G373">
        <v>0</v>
      </c>
      <c r="H373">
        <v>3.4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7.02</v>
      </c>
      <c r="Q373">
        <v>7.02</v>
      </c>
      <c r="U373">
        <v>40.72</v>
      </c>
      <c r="V373">
        <v>0</v>
      </c>
      <c r="W373">
        <v>0</v>
      </c>
      <c r="X373">
        <v>0</v>
      </c>
      <c r="Y373">
        <v>0</v>
      </c>
      <c r="Z373">
        <v>3.4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7.02</v>
      </c>
      <c r="AG373">
        <v>7.02</v>
      </c>
      <c r="AJ373">
        <v>0</v>
      </c>
      <c r="AK373">
        <v>60.65</v>
      </c>
      <c r="AL373">
        <v>0</v>
      </c>
      <c r="AM373">
        <v>0</v>
      </c>
      <c r="AN373">
        <v>3.4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7.02</v>
      </c>
      <c r="AW373">
        <v>7.02</v>
      </c>
    </row>
    <row r="374" spans="1:49" x14ac:dyDescent="0.2">
      <c r="A374">
        <v>6</v>
      </c>
      <c r="B374">
        <v>18</v>
      </c>
      <c r="C374">
        <v>95</v>
      </c>
      <c r="D374">
        <v>0</v>
      </c>
      <c r="E374">
        <v>54</v>
      </c>
      <c r="F374">
        <v>0</v>
      </c>
      <c r="G374">
        <v>0</v>
      </c>
      <c r="H374">
        <v>3.6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7.5</v>
      </c>
      <c r="Q374">
        <v>7.5</v>
      </c>
      <c r="U374">
        <v>43.5</v>
      </c>
      <c r="V374">
        <v>0</v>
      </c>
      <c r="W374">
        <v>0</v>
      </c>
      <c r="X374">
        <v>0</v>
      </c>
      <c r="Y374">
        <v>0</v>
      </c>
      <c r="Z374">
        <v>3.6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7.5</v>
      </c>
      <c r="AG374">
        <v>7.5</v>
      </c>
      <c r="AJ374">
        <v>0</v>
      </c>
      <c r="AK374">
        <v>64.8</v>
      </c>
      <c r="AL374">
        <v>0</v>
      </c>
      <c r="AM374">
        <v>0</v>
      </c>
      <c r="AN374">
        <v>3.6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7.5</v>
      </c>
      <c r="AW374">
        <v>7.5</v>
      </c>
    </row>
    <row r="375" spans="1:49" x14ac:dyDescent="0.2">
      <c r="A375">
        <v>6</v>
      </c>
      <c r="B375">
        <v>19</v>
      </c>
      <c r="C375">
        <v>100</v>
      </c>
      <c r="D375">
        <v>0</v>
      </c>
      <c r="E375">
        <v>57.46</v>
      </c>
      <c r="F375">
        <v>0</v>
      </c>
      <c r="G375">
        <v>0</v>
      </c>
      <c r="H375">
        <v>3.8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7.98</v>
      </c>
      <c r="Q375">
        <v>7.98</v>
      </c>
      <c r="U375">
        <v>46.28</v>
      </c>
      <c r="V375">
        <v>0</v>
      </c>
      <c r="W375">
        <v>0</v>
      </c>
      <c r="X375">
        <v>0</v>
      </c>
      <c r="Y375">
        <v>0</v>
      </c>
      <c r="Z375">
        <v>3.8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7.98</v>
      </c>
      <c r="AG375">
        <v>7.98</v>
      </c>
      <c r="AJ375">
        <v>0</v>
      </c>
      <c r="AK375">
        <v>68.95</v>
      </c>
      <c r="AL375">
        <v>0</v>
      </c>
      <c r="AM375">
        <v>0</v>
      </c>
      <c r="AN375">
        <v>3.8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7.98</v>
      </c>
      <c r="AW375">
        <v>7.98</v>
      </c>
    </row>
    <row r="376" spans="1:49" x14ac:dyDescent="0.2">
      <c r="A376">
        <v>6</v>
      </c>
      <c r="B376">
        <v>20</v>
      </c>
      <c r="C376">
        <v>105</v>
      </c>
      <c r="D376">
        <v>0</v>
      </c>
      <c r="E376">
        <v>60.91</v>
      </c>
      <c r="F376">
        <v>0</v>
      </c>
      <c r="G376">
        <v>0</v>
      </c>
      <c r="H376">
        <v>4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8.4600000000000009</v>
      </c>
      <c r="Q376">
        <v>8.4600000000000009</v>
      </c>
      <c r="U376">
        <v>49.07</v>
      </c>
      <c r="V376">
        <v>0</v>
      </c>
      <c r="W376">
        <v>0</v>
      </c>
      <c r="X376">
        <v>0</v>
      </c>
      <c r="Y376">
        <v>0</v>
      </c>
      <c r="Z376">
        <v>4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8.4600000000000009</v>
      </c>
      <c r="AG376">
        <v>8.4600000000000009</v>
      </c>
      <c r="AJ376">
        <v>0</v>
      </c>
      <c r="AK376">
        <v>73.09</v>
      </c>
      <c r="AL376">
        <v>0</v>
      </c>
      <c r="AM376">
        <v>0</v>
      </c>
      <c r="AN376">
        <v>4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8.4600000000000009</v>
      </c>
      <c r="AW376">
        <v>8.4600000000000009</v>
      </c>
    </row>
    <row r="377" spans="1:49" x14ac:dyDescent="0.2">
      <c r="A377">
        <v>6</v>
      </c>
      <c r="B377">
        <v>21</v>
      </c>
      <c r="C377">
        <v>110</v>
      </c>
      <c r="D377">
        <v>0</v>
      </c>
      <c r="E377">
        <v>64.37</v>
      </c>
      <c r="F377">
        <v>0</v>
      </c>
      <c r="G377">
        <v>0</v>
      </c>
      <c r="H377">
        <v>4.2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8.94</v>
      </c>
      <c r="Q377">
        <v>8.94</v>
      </c>
      <c r="U377">
        <v>51.85</v>
      </c>
      <c r="V377">
        <v>0</v>
      </c>
      <c r="W377">
        <v>0</v>
      </c>
      <c r="X377">
        <v>0</v>
      </c>
      <c r="Y377">
        <v>0</v>
      </c>
      <c r="Z377">
        <v>4.2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8.94</v>
      </c>
      <c r="AG377">
        <v>8.94</v>
      </c>
      <c r="AJ377">
        <v>0</v>
      </c>
      <c r="AK377">
        <v>77.239999999999995</v>
      </c>
      <c r="AL377">
        <v>0</v>
      </c>
      <c r="AM377">
        <v>0</v>
      </c>
      <c r="AN377">
        <v>4.2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8.94</v>
      </c>
      <c r="AW377">
        <v>8.94</v>
      </c>
    </row>
    <row r="378" spans="1:49" x14ac:dyDescent="0.2">
      <c r="A378">
        <v>6</v>
      </c>
      <c r="B378">
        <v>22</v>
      </c>
      <c r="C378">
        <v>120</v>
      </c>
      <c r="D378">
        <v>0</v>
      </c>
      <c r="E378">
        <v>70.849999999999994</v>
      </c>
      <c r="F378">
        <v>0</v>
      </c>
      <c r="G378">
        <v>0</v>
      </c>
      <c r="H378">
        <v>4.5999999999999996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9.84</v>
      </c>
      <c r="Q378">
        <v>9.84</v>
      </c>
      <c r="U378">
        <v>57.07</v>
      </c>
      <c r="V378">
        <v>0</v>
      </c>
      <c r="W378">
        <v>0</v>
      </c>
      <c r="X378">
        <v>0</v>
      </c>
      <c r="Y378">
        <v>0</v>
      </c>
      <c r="Z378">
        <v>4.5999999999999996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9.84</v>
      </c>
      <c r="AG378">
        <v>9.84</v>
      </c>
      <c r="AJ378">
        <v>0</v>
      </c>
      <c r="AK378">
        <v>85.02</v>
      </c>
      <c r="AL378">
        <v>0</v>
      </c>
      <c r="AM378">
        <v>0</v>
      </c>
      <c r="AN378">
        <v>4.5999999999999996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9.84</v>
      </c>
      <c r="AW378">
        <v>9.84</v>
      </c>
    </row>
    <row r="379" spans="1:49" x14ac:dyDescent="0.2">
      <c r="A379">
        <v>6</v>
      </c>
      <c r="B379">
        <v>23</v>
      </c>
      <c r="C379">
        <v>130</v>
      </c>
      <c r="D379">
        <v>0</v>
      </c>
      <c r="E379">
        <v>77.33</v>
      </c>
      <c r="F379">
        <v>0</v>
      </c>
      <c r="G379">
        <v>0</v>
      </c>
      <c r="H379">
        <v>5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10.74</v>
      </c>
      <c r="Q379">
        <v>10.74</v>
      </c>
      <c r="U379">
        <v>62.29</v>
      </c>
      <c r="V379">
        <v>0</v>
      </c>
      <c r="W379">
        <v>0</v>
      </c>
      <c r="X379">
        <v>0</v>
      </c>
      <c r="Y379">
        <v>0</v>
      </c>
      <c r="Z379">
        <v>5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10.74</v>
      </c>
      <c r="AG379">
        <v>10.74</v>
      </c>
      <c r="AJ379">
        <v>0</v>
      </c>
      <c r="AK379">
        <v>92.79</v>
      </c>
      <c r="AL379">
        <v>0</v>
      </c>
      <c r="AM379">
        <v>0</v>
      </c>
      <c r="AN379">
        <v>5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10.74</v>
      </c>
      <c r="AW379">
        <v>10.74</v>
      </c>
    </row>
    <row r="380" spans="1:49" x14ac:dyDescent="0.2">
      <c r="A380">
        <v>6</v>
      </c>
      <c r="B380">
        <v>24</v>
      </c>
      <c r="C380">
        <v>140</v>
      </c>
      <c r="D380">
        <v>0</v>
      </c>
      <c r="E380">
        <v>83.81</v>
      </c>
      <c r="F380">
        <v>0</v>
      </c>
      <c r="G380">
        <v>0</v>
      </c>
      <c r="H380">
        <v>5.4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11.64</v>
      </c>
      <c r="Q380">
        <v>11.64</v>
      </c>
      <c r="U380">
        <v>67.510000000000005</v>
      </c>
      <c r="V380">
        <v>0</v>
      </c>
      <c r="W380">
        <v>0</v>
      </c>
      <c r="X380">
        <v>0</v>
      </c>
      <c r="Y380">
        <v>0</v>
      </c>
      <c r="Z380">
        <v>5.4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11.64</v>
      </c>
      <c r="AG380">
        <v>11.64</v>
      </c>
      <c r="AJ380">
        <v>0</v>
      </c>
      <c r="AK380">
        <v>100.57</v>
      </c>
      <c r="AL380">
        <v>0</v>
      </c>
      <c r="AM380">
        <v>0</v>
      </c>
      <c r="AN380">
        <v>5.4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11.64</v>
      </c>
      <c r="AW380">
        <v>11.64</v>
      </c>
    </row>
    <row r="381" spans="1:49" x14ac:dyDescent="0.2">
      <c r="A381">
        <v>6</v>
      </c>
      <c r="B381">
        <v>25</v>
      </c>
      <c r="C381">
        <v>150</v>
      </c>
      <c r="D381">
        <v>0</v>
      </c>
      <c r="E381">
        <v>90.29</v>
      </c>
      <c r="F381">
        <v>0</v>
      </c>
      <c r="G381">
        <v>0</v>
      </c>
      <c r="H381">
        <v>5.8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12.54</v>
      </c>
      <c r="Q381">
        <v>12.54</v>
      </c>
      <c r="U381">
        <v>72.73</v>
      </c>
      <c r="V381">
        <v>0</v>
      </c>
      <c r="W381">
        <v>0</v>
      </c>
      <c r="X381">
        <v>0</v>
      </c>
      <c r="Y381">
        <v>0</v>
      </c>
      <c r="Z381">
        <v>5.8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12.54</v>
      </c>
      <c r="AG381">
        <v>12.54</v>
      </c>
      <c r="AJ381">
        <v>0</v>
      </c>
      <c r="AK381">
        <v>108.35</v>
      </c>
      <c r="AL381">
        <v>0</v>
      </c>
      <c r="AM381">
        <v>0</v>
      </c>
      <c r="AN381">
        <v>5.8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12.54</v>
      </c>
      <c r="AW381">
        <v>12.54</v>
      </c>
    </row>
    <row r="382" spans="1:49" x14ac:dyDescent="0.2">
      <c r="A382">
        <v>6</v>
      </c>
      <c r="B382">
        <v>26</v>
      </c>
      <c r="C382">
        <v>160</v>
      </c>
      <c r="D382">
        <v>0</v>
      </c>
      <c r="E382">
        <v>96.77000000000001</v>
      </c>
      <c r="F382">
        <v>0</v>
      </c>
      <c r="G382">
        <v>0</v>
      </c>
      <c r="H382">
        <v>6.1999999999999993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13.439999999999998</v>
      </c>
      <c r="Q382">
        <v>13.439999999999998</v>
      </c>
      <c r="U382">
        <v>77.95</v>
      </c>
      <c r="V382">
        <v>0</v>
      </c>
      <c r="W382">
        <v>0</v>
      </c>
      <c r="X382">
        <v>0</v>
      </c>
      <c r="Y382">
        <v>0</v>
      </c>
      <c r="Z382">
        <v>6.1999999999999993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13.439999999999998</v>
      </c>
      <c r="AG382">
        <v>13.439999999999998</v>
      </c>
      <c r="AJ382">
        <v>0</v>
      </c>
      <c r="AK382">
        <v>116.13</v>
      </c>
      <c r="AL382">
        <v>0</v>
      </c>
      <c r="AM382">
        <v>0</v>
      </c>
      <c r="AN382">
        <v>6.1999999999999993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13.439999999999998</v>
      </c>
      <c r="AW382">
        <v>13.439999999999998</v>
      </c>
    </row>
    <row r="383" spans="1:49" x14ac:dyDescent="0.2">
      <c r="A383">
        <v>6</v>
      </c>
      <c r="B383">
        <v>27</v>
      </c>
      <c r="C383">
        <v>170</v>
      </c>
      <c r="D383">
        <v>0</v>
      </c>
      <c r="E383">
        <v>103.25000000000001</v>
      </c>
      <c r="F383">
        <v>0</v>
      </c>
      <c r="G383">
        <v>0</v>
      </c>
      <c r="H383">
        <v>6.5999999999999988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14.339999999999996</v>
      </c>
      <c r="Q383">
        <v>14.339999999999996</v>
      </c>
      <c r="U383">
        <v>83.17</v>
      </c>
      <c r="V383">
        <v>0</v>
      </c>
      <c r="W383">
        <v>0</v>
      </c>
      <c r="X383">
        <v>0</v>
      </c>
      <c r="Y383">
        <v>0</v>
      </c>
      <c r="Z383">
        <v>6.5999999999999988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14.339999999999996</v>
      </c>
      <c r="AG383">
        <v>14.339999999999996</v>
      </c>
      <c r="AJ383">
        <v>0</v>
      </c>
      <c r="AK383">
        <v>123.91</v>
      </c>
      <c r="AL383">
        <v>0</v>
      </c>
      <c r="AM383">
        <v>0</v>
      </c>
      <c r="AN383">
        <v>6.5999999999999988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14.339999999999996</v>
      </c>
      <c r="AW383">
        <v>14.339999999999996</v>
      </c>
    </row>
  </sheetData>
  <mergeCells count="1">
    <mergeCell ref="B180:B187"/>
  </mergeCells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B3:AW116"/>
  <sheetViews>
    <sheetView workbookViewId="0">
      <pane ySplit="4" topLeftCell="A5" activePane="bottomLeft" state="frozen"/>
      <selection pane="bottomLeft" activeCell="G30" sqref="G30"/>
    </sheetView>
  </sheetViews>
  <sheetFormatPr defaultRowHeight="14.25" x14ac:dyDescent="0.2"/>
  <sheetData>
    <row r="3" spans="2:49" x14ac:dyDescent="0.2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</row>
    <row r="4" spans="2:49" x14ac:dyDescent="0.2">
      <c r="D4" t="s">
        <v>6</v>
      </c>
      <c r="E4" t="s">
        <v>15</v>
      </c>
      <c r="F4" t="s">
        <v>17</v>
      </c>
      <c r="G4" t="s">
        <v>18</v>
      </c>
      <c r="H4" t="s">
        <v>0</v>
      </c>
      <c r="I4" t="s">
        <v>1</v>
      </c>
      <c r="J4" t="s">
        <v>2</v>
      </c>
      <c r="K4" t="s">
        <v>3</v>
      </c>
      <c r="L4" t="s">
        <v>4</v>
      </c>
      <c r="M4" t="s">
        <v>5</v>
      </c>
      <c r="N4" t="s">
        <v>13</v>
      </c>
      <c r="O4" t="s">
        <v>22</v>
      </c>
      <c r="P4" t="s">
        <v>11</v>
      </c>
      <c r="Q4" t="s">
        <v>12</v>
      </c>
      <c r="T4" t="s">
        <v>6</v>
      </c>
      <c r="U4" t="s">
        <v>15</v>
      </c>
      <c r="V4" t="s">
        <v>17</v>
      </c>
      <c r="W4" t="s">
        <v>18</v>
      </c>
      <c r="X4" t="s">
        <v>0</v>
      </c>
      <c r="Y4" t="s">
        <v>1</v>
      </c>
      <c r="Z4" t="s">
        <v>2</v>
      </c>
      <c r="AA4" t="s">
        <v>3</v>
      </c>
      <c r="AB4" t="s">
        <v>4</v>
      </c>
      <c r="AC4" t="s">
        <v>5</v>
      </c>
      <c r="AD4" t="s">
        <v>13</v>
      </c>
      <c r="AE4" t="s">
        <v>22</v>
      </c>
      <c r="AF4" t="s">
        <v>11</v>
      </c>
      <c r="AG4" t="s">
        <v>12</v>
      </c>
      <c r="AJ4" t="s">
        <v>6</v>
      </c>
      <c r="AK4" t="s">
        <v>15</v>
      </c>
      <c r="AL4" t="s">
        <v>17</v>
      </c>
      <c r="AM4" t="s">
        <v>18</v>
      </c>
      <c r="AN4" t="s">
        <v>0</v>
      </c>
      <c r="AO4" t="s">
        <v>1</v>
      </c>
      <c r="AP4" t="s">
        <v>2</v>
      </c>
      <c r="AQ4" t="s">
        <v>3</v>
      </c>
      <c r="AR4" t="s">
        <v>4</v>
      </c>
      <c r="AS4" t="s">
        <v>5</v>
      </c>
      <c r="AT4" t="s">
        <v>13</v>
      </c>
      <c r="AU4" t="s">
        <v>22</v>
      </c>
      <c r="AV4" t="s">
        <v>11</v>
      </c>
      <c r="AW4" t="s">
        <v>12</v>
      </c>
    </row>
    <row r="5" spans="2:49" x14ac:dyDescent="0.2">
      <c r="B5" s="68" t="s">
        <v>562</v>
      </c>
      <c r="C5">
        <v>0</v>
      </c>
      <c r="D5">
        <f t="shared" ref="D5:Q5" si="0">SUM(D30,D37,D44,D51,D58,D65)</f>
        <v>0</v>
      </c>
      <c r="E5">
        <f t="shared" si="0"/>
        <v>0</v>
      </c>
      <c r="F5">
        <f t="shared" si="0"/>
        <v>0</v>
      </c>
      <c r="G5">
        <f t="shared" si="0"/>
        <v>0</v>
      </c>
      <c r="H5">
        <f t="shared" si="0"/>
        <v>0</v>
      </c>
      <c r="I5">
        <f t="shared" si="0"/>
        <v>0</v>
      </c>
      <c r="J5">
        <f t="shared" si="0"/>
        <v>0</v>
      </c>
      <c r="K5">
        <f t="shared" si="0"/>
        <v>0</v>
      </c>
      <c r="L5">
        <f t="shared" si="0"/>
        <v>0</v>
      </c>
      <c r="M5">
        <f t="shared" si="0"/>
        <v>0</v>
      </c>
      <c r="N5">
        <f t="shared" si="0"/>
        <v>0</v>
      </c>
      <c r="O5">
        <f t="shared" si="0"/>
        <v>0</v>
      </c>
      <c r="P5">
        <f t="shared" si="0"/>
        <v>0</v>
      </c>
      <c r="Q5">
        <f t="shared" si="0"/>
        <v>0</v>
      </c>
      <c r="T5">
        <f t="shared" ref="T5:AG5" si="1">SUM(T30,T37,T44,T51,T58,T65)</f>
        <v>0</v>
      </c>
      <c r="U5">
        <f t="shared" si="1"/>
        <v>0</v>
      </c>
      <c r="V5">
        <f t="shared" si="1"/>
        <v>0</v>
      </c>
      <c r="W5">
        <f t="shared" si="1"/>
        <v>0</v>
      </c>
      <c r="X5">
        <f t="shared" si="1"/>
        <v>0</v>
      </c>
      <c r="Y5">
        <f t="shared" si="1"/>
        <v>0</v>
      </c>
      <c r="Z5">
        <f t="shared" si="1"/>
        <v>0</v>
      </c>
      <c r="AA5">
        <f t="shared" si="1"/>
        <v>0</v>
      </c>
      <c r="AB5">
        <f t="shared" si="1"/>
        <v>0</v>
      </c>
      <c r="AC5">
        <f t="shared" si="1"/>
        <v>0</v>
      </c>
      <c r="AD5">
        <f t="shared" si="1"/>
        <v>0</v>
      </c>
      <c r="AE5">
        <f t="shared" si="1"/>
        <v>0</v>
      </c>
      <c r="AF5">
        <f t="shared" si="1"/>
        <v>0</v>
      </c>
      <c r="AG5">
        <f t="shared" si="1"/>
        <v>0</v>
      </c>
      <c r="AJ5">
        <f t="shared" ref="AJ5:AW5" si="2">SUM(AJ30,AJ37,AJ44,AJ51,AJ58,AJ65)</f>
        <v>0</v>
      </c>
      <c r="AK5">
        <f t="shared" si="2"/>
        <v>0</v>
      </c>
      <c r="AL5">
        <f t="shared" si="2"/>
        <v>0</v>
      </c>
      <c r="AM5">
        <f t="shared" si="2"/>
        <v>0</v>
      </c>
      <c r="AN5">
        <f t="shared" si="2"/>
        <v>0</v>
      </c>
      <c r="AO5">
        <f t="shared" si="2"/>
        <v>0</v>
      </c>
      <c r="AP5">
        <f t="shared" si="2"/>
        <v>0</v>
      </c>
      <c r="AQ5">
        <f t="shared" si="2"/>
        <v>0</v>
      </c>
      <c r="AR5">
        <f t="shared" si="2"/>
        <v>0</v>
      </c>
      <c r="AS5">
        <f t="shared" si="2"/>
        <v>0</v>
      </c>
      <c r="AT5">
        <f t="shared" si="2"/>
        <v>0</v>
      </c>
      <c r="AU5">
        <f t="shared" si="2"/>
        <v>0</v>
      </c>
      <c r="AV5">
        <f t="shared" si="2"/>
        <v>0</v>
      </c>
      <c r="AW5">
        <f t="shared" si="2"/>
        <v>0</v>
      </c>
    </row>
    <row r="6" spans="2:49" x14ac:dyDescent="0.2">
      <c r="B6" s="68"/>
      <c r="C6">
        <v>1</v>
      </c>
      <c r="D6">
        <f t="shared" ref="D6:Q6" si="3">SUM(D31,D38,D45,D52,D59,D66)</f>
        <v>495.23</v>
      </c>
      <c r="E6">
        <f t="shared" si="3"/>
        <v>185.71</v>
      </c>
      <c r="F6">
        <f t="shared" si="3"/>
        <v>51.59</v>
      </c>
      <c r="G6">
        <f t="shared" si="3"/>
        <v>51.59</v>
      </c>
      <c r="H6">
        <f t="shared" si="3"/>
        <v>10.95</v>
      </c>
      <c r="I6">
        <f t="shared" si="3"/>
        <v>10.95</v>
      </c>
      <c r="J6">
        <f t="shared" si="3"/>
        <v>10.95</v>
      </c>
      <c r="K6">
        <f t="shared" si="3"/>
        <v>10.95</v>
      </c>
      <c r="L6">
        <f t="shared" si="3"/>
        <v>10.95</v>
      </c>
      <c r="M6">
        <f t="shared" si="3"/>
        <v>10.95</v>
      </c>
      <c r="N6">
        <f t="shared" si="3"/>
        <v>0</v>
      </c>
      <c r="O6">
        <f t="shared" si="3"/>
        <v>0</v>
      </c>
      <c r="P6">
        <f t="shared" si="3"/>
        <v>0</v>
      </c>
      <c r="Q6">
        <f t="shared" si="3"/>
        <v>0</v>
      </c>
      <c r="T6">
        <f t="shared" ref="T6:AG6" si="4">SUM(T31,T38,T45,T52,T59,T66)</f>
        <v>557.14</v>
      </c>
      <c r="U6">
        <f t="shared" si="4"/>
        <v>175.39</v>
      </c>
      <c r="V6">
        <f t="shared" si="4"/>
        <v>61.9</v>
      </c>
      <c r="W6">
        <f t="shared" si="4"/>
        <v>61.9</v>
      </c>
      <c r="X6">
        <f t="shared" si="4"/>
        <v>10.95</v>
      </c>
      <c r="Y6">
        <f t="shared" si="4"/>
        <v>10.95</v>
      </c>
      <c r="Z6">
        <f t="shared" si="4"/>
        <v>10.95</v>
      </c>
      <c r="AA6">
        <f t="shared" si="4"/>
        <v>10.95</v>
      </c>
      <c r="AB6">
        <f t="shared" si="4"/>
        <v>10.95</v>
      </c>
      <c r="AC6">
        <f t="shared" si="4"/>
        <v>10.95</v>
      </c>
      <c r="AD6">
        <f t="shared" si="4"/>
        <v>0</v>
      </c>
      <c r="AE6">
        <f t="shared" si="4"/>
        <v>0</v>
      </c>
      <c r="AF6">
        <f t="shared" si="4"/>
        <v>0</v>
      </c>
      <c r="AG6">
        <f t="shared" si="4"/>
        <v>0</v>
      </c>
      <c r="AJ6">
        <f t="shared" ref="AJ6:AW6" si="5">SUM(AJ31,AJ38,AJ45,AJ52,AJ59,AJ66)</f>
        <v>495.23</v>
      </c>
      <c r="AK6">
        <f t="shared" si="5"/>
        <v>185.71</v>
      </c>
      <c r="AL6">
        <f t="shared" si="5"/>
        <v>51.59</v>
      </c>
      <c r="AM6">
        <f t="shared" si="5"/>
        <v>51.59</v>
      </c>
      <c r="AN6">
        <f t="shared" si="5"/>
        <v>10.95</v>
      </c>
      <c r="AO6">
        <f t="shared" si="5"/>
        <v>10.95</v>
      </c>
      <c r="AP6">
        <f t="shared" si="5"/>
        <v>10.95</v>
      </c>
      <c r="AQ6">
        <f t="shared" si="5"/>
        <v>10.95</v>
      </c>
      <c r="AR6">
        <f t="shared" si="5"/>
        <v>10.95</v>
      </c>
      <c r="AS6">
        <f t="shared" si="5"/>
        <v>10.95</v>
      </c>
      <c r="AT6">
        <f t="shared" si="5"/>
        <v>0</v>
      </c>
      <c r="AU6">
        <f t="shared" si="5"/>
        <v>0</v>
      </c>
      <c r="AV6">
        <f t="shared" si="5"/>
        <v>0</v>
      </c>
      <c r="AW6">
        <f t="shared" si="5"/>
        <v>0</v>
      </c>
    </row>
    <row r="7" spans="2:49" x14ac:dyDescent="0.2">
      <c r="B7" s="68"/>
      <c r="C7">
        <v>2</v>
      </c>
      <c r="D7">
        <f t="shared" ref="D7:Q7" si="6">SUM(D32,D39,D46,D53,D60,D67)</f>
        <v>1230.1300000000001</v>
      </c>
      <c r="E7">
        <f t="shared" si="6"/>
        <v>461.29999999999995</v>
      </c>
      <c r="F7">
        <f t="shared" si="6"/>
        <v>128.13999999999999</v>
      </c>
      <c r="G7">
        <f t="shared" si="6"/>
        <v>128.13999999999999</v>
      </c>
      <c r="H7">
        <f t="shared" si="6"/>
        <v>21.99</v>
      </c>
      <c r="I7">
        <f t="shared" si="6"/>
        <v>21.99</v>
      </c>
      <c r="J7">
        <f t="shared" si="6"/>
        <v>21.99</v>
      </c>
      <c r="K7">
        <f t="shared" si="6"/>
        <v>21.99</v>
      </c>
      <c r="L7">
        <f t="shared" si="6"/>
        <v>21.99</v>
      </c>
      <c r="M7">
        <f t="shared" si="6"/>
        <v>21.99</v>
      </c>
      <c r="N7">
        <f t="shared" si="6"/>
        <v>0</v>
      </c>
      <c r="O7">
        <f t="shared" si="6"/>
        <v>0</v>
      </c>
      <c r="P7">
        <f t="shared" si="6"/>
        <v>0</v>
      </c>
      <c r="Q7">
        <f t="shared" si="6"/>
        <v>0</v>
      </c>
      <c r="T7">
        <f t="shared" ref="T7:AG7" si="7">SUM(T32,T39,T46,T53,T60,T67)</f>
        <v>1383.8899999999999</v>
      </c>
      <c r="U7">
        <f t="shared" si="7"/>
        <v>435.66999999999996</v>
      </c>
      <c r="V7">
        <f t="shared" si="7"/>
        <v>153.77000000000001</v>
      </c>
      <c r="W7">
        <f t="shared" si="7"/>
        <v>153.77000000000001</v>
      </c>
      <c r="X7">
        <f t="shared" si="7"/>
        <v>21.99</v>
      </c>
      <c r="Y7">
        <f t="shared" si="7"/>
        <v>21.99</v>
      </c>
      <c r="Z7">
        <f t="shared" si="7"/>
        <v>21.99</v>
      </c>
      <c r="AA7">
        <f t="shared" si="7"/>
        <v>21.99</v>
      </c>
      <c r="AB7">
        <f t="shared" si="7"/>
        <v>21.99</v>
      </c>
      <c r="AC7">
        <f t="shared" si="7"/>
        <v>21.99</v>
      </c>
      <c r="AD7">
        <f t="shared" si="7"/>
        <v>0</v>
      </c>
      <c r="AE7">
        <f t="shared" si="7"/>
        <v>0</v>
      </c>
      <c r="AF7">
        <f t="shared" si="7"/>
        <v>0</v>
      </c>
      <c r="AG7">
        <f t="shared" si="7"/>
        <v>0</v>
      </c>
      <c r="AJ7">
        <f t="shared" ref="AJ7:AW7" si="8">SUM(AJ32,AJ39,AJ46,AJ53,AJ60,AJ67)</f>
        <v>1230.1300000000001</v>
      </c>
      <c r="AK7">
        <f t="shared" si="8"/>
        <v>461.29999999999995</v>
      </c>
      <c r="AL7">
        <f t="shared" si="8"/>
        <v>128.13999999999999</v>
      </c>
      <c r="AM7">
        <f t="shared" si="8"/>
        <v>128.13999999999999</v>
      </c>
      <c r="AN7">
        <f t="shared" si="8"/>
        <v>21.99</v>
      </c>
      <c r="AO7">
        <f t="shared" si="8"/>
        <v>21.99</v>
      </c>
      <c r="AP7">
        <f t="shared" si="8"/>
        <v>21.99</v>
      </c>
      <c r="AQ7">
        <f t="shared" si="8"/>
        <v>21.99</v>
      </c>
      <c r="AR7">
        <f t="shared" si="8"/>
        <v>21.99</v>
      </c>
      <c r="AS7">
        <f t="shared" si="8"/>
        <v>21.99</v>
      </c>
      <c r="AT7">
        <f t="shared" si="8"/>
        <v>0</v>
      </c>
      <c r="AU7">
        <f t="shared" si="8"/>
        <v>0</v>
      </c>
      <c r="AV7">
        <f t="shared" si="8"/>
        <v>0</v>
      </c>
      <c r="AW7">
        <f t="shared" si="8"/>
        <v>0</v>
      </c>
    </row>
    <row r="8" spans="2:49" x14ac:dyDescent="0.2">
      <c r="B8" s="68"/>
      <c r="C8">
        <v>3</v>
      </c>
      <c r="D8">
        <f t="shared" ref="D8:Q8" si="9">SUM(D33,D40,D47,D54,D61,D68)</f>
        <v>2165.92</v>
      </c>
      <c r="E8">
        <f t="shared" si="9"/>
        <v>812.22</v>
      </c>
      <c r="F8">
        <f t="shared" si="9"/>
        <v>225.62</v>
      </c>
      <c r="G8">
        <f t="shared" si="9"/>
        <v>225.62</v>
      </c>
      <c r="H8">
        <f t="shared" si="9"/>
        <v>33.64</v>
      </c>
      <c r="I8">
        <f t="shared" si="9"/>
        <v>33.64</v>
      </c>
      <c r="J8">
        <f t="shared" si="9"/>
        <v>33.64</v>
      </c>
      <c r="K8">
        <f t="shared" si="9"/>
        <v>33.64</v>
      </c>
      <c r="L8">
        <f t="shared" si="9"/>
        <v>33.64</v>
      </c>
      <c r="M8">
        <f t="shared" si="9"/>
        <v>33.64</v>
      </c>
      <c r="N8">
        <f t="shared" si="9"/>
        <v>0</v>
      </c>
      <c r="O8">
        <f t="shared" si="9"/>
        <v>0</v>
      </c>
      <c r="P8">
        <f t="shared" si="9"/>
        <v>0</v>
      </c>
      <c r="Q8">
        <f t="shared" si="9"/>
        <v>0</v>
      </c>
      <c r="T8">
        <f t="shared" ref="T8:AG8" si="10">SUM(T33,T40,T47,T54,T61,T68)</f>
        <v>2436.66</v>
      </c>
      <c r="U8">
        <f t="shared" si="10"/>
        <v>767.09</v>
      </c>
      <c r="V8">
        <f t="shared" si="10"/>
        <v>270.74</v>
      </c>
      <c r="W8">
        <f t="shared" si="10"/>
        <v>270.74</v>
      </c>
      <c r="X8">
        <f t="shared" si="10"/>
        <v>33.64</v>
      </c>
      <c r="Y8">
        <f t="shared" si="10"/>
        <v>33.64</v>
      </c>
      <c r="Z8">
        <f t="shared" si="10"/>
        <v>33.64</v>
      </c>
      <c r="AA8">
        <f t="shared" si="10"/>
        <v>33.64</v>
      </c>
      <c r="AB8">
        <f t="shared" si="10"/>
        <v>33.64</v>
      </c>
      <c r="AC8">
        <f t="shared" si="10"/>
        <v>33.64</v>
      </c>
      <c r="AD8">
        <f t="shared" si="10"/>
        <v>0</v>
      </c>
      <c r="AE8">
        <f t="shared" si="10"/>
        <v>0</v>
      </c>
      <c r="AF8">
        <f t="shared" si="10"/>
        <v>0</v>
      </c>
      <c r="AG8">
        <f t="shared" si="10"/>
        <v>0</v>
      </c>
      <c r="AJ8">
        <f t="shared" ref="AJ8:AW8" si="11">SUM(AJ33,AJ40,AJ47,AJ54,AJ61,AJ68)</f>
        <v>2165.92</v>
      </c>
      <c r="AK8">
        <f t="shared" si="11"/>
        <v>812.22</v>
      </c>
      <c r="AL8">
        <f t="shared" si="11"/>
        <v>225.62</v>
      </c>
      <c r="AM8">
        <f t="shared" si="11"/>
        <v>225.62</v>
      </c>
      <c r="AN8">
        <f t="shared" si="11"/>
        <v>33.64</v>
      </c>
      <c r="AO8">
        <f t="shared" si="11"/>
        <v>33.64</v>
      </c>
      <c r="AP8">
        <f t="shared" si="11"/>
        <v>33.64</v>
      </c>
      <c r="AQ8">
        <f t="shared" si="11"/>
        <v>33.64</v>
      </c>
      <c r="AR8">
        <f t="shared" si="11"/>
        <v>33.64</v>
      </c>
      <c r="AS8">
        <f t="shared" si="11"/>
        <v>33.64</v>
      </c>
      <c r="AT8">
        <f t="shared" si="11"/>
        <v>0</v>
      </c>
      <c r="AU8">
        <f t="shared" si="11"/>
        <v>0</v>
      </c>
      <c r="AV8">
        <f t="shared" si="11"/>
        <v>0</v>
      </c>
      <c r="AW8">
        <f t="shared" si="11"/>
        <v>0</v>
      </c>
    </row>
    <row r="9" spans="2:49" x14ac:dyDescent="0.2">
      <c r="B9" s="68"/>
      <c r="C9">
        <v>4</v>
      </c>
      <c r="D9">
        <f t="shared" ref="D9:Q9" si="12">SUM(D34,D41,D48,D55,D62,D69)</f>
        <v>3368.06</v>
      </c>
      <c r="E9">
        <f t="shared" si="12"/>
        <v>1263.02</v>
      </c>
      <c r="F9">
        <f t="shared" si="12"/>
        <v>350.84</v>
      </c>
      <c r="G9">
        <f t="shared" si="12"/>
        <v>350.84</v>
      </c>
      <c r="H9">
        <f t="shared" si="12"/>
        <v>45.38</v>
      </c>
      <c r="I9">
        <f t="shared" si="12"/>
        <v>45.38</v>
      </c>
      <c r="J9">
        <f t="shared" si="12"/>
        <v>45.38</v>
      </c>
      <c r="K9">
        <f t="shared" si="12"/>
        <v>45.38</v>
      </c>
      <c r="L9">
        <f t="shared" si="12"/>
        <v>45.38</v>
      </c>
      <c r="M9">
        <f t="shared" si="12"/>
        <v>45.38</v>
      </c>
      <c r="N9">
        <f t="shared" si="12"/>
        <v>0</v>
      </c>
      <c r="O9">
        <f t="shared" si="12"/>
        <v>0</v>
      </c>
      <c r="P9">
        <f t="shared" si="12"/>
        <v>0</v>
      </c>
      <c r="Q9">
        <f t="shared" si="12"/>
        <v>0</v>
      </c>
      <c r="T9">
        <f t="shared" ref="T9:AG9" si="13">SUM(T34,T41,T48,T55,T62,T69)</f>
        <v>3789.0699999999997</v>
      </c>
      <c r="U9">
        <f t="shared" si="13"/>
        <v>1192.8599999999999</v>
      </c>
      <c r="V9">
        <f t="shared" si="13"/>
        <v>421.01</v>
      </c>
      <c r="W9">
        <f t="shared" si="13"/>
        <v>421.01</v>
      </c>
      <c r="X9">
        <f t="shared" si="13"/>
        <v>45.38</v>
      </c>
      <c r="Y9">
        <f t="shared" si="13"/>
        <v>45.38</v>
      </c>
      <c r="Z9">
        <f t="shared" si="13"/>
        <v>45.38</v>
      </c>
      <c r="AA9">
        <f t="shared" si="13"/>
        <v>45.38</v>
      </c>
      <c r="AB9">
        <f t="shared" si="13"/>
        <v>45.38</v>
      </c>
      <c r="AC9">
        <f t="shared" si="13"/>
        <v>45.38</v>
      </c>
      <c r="AD9">
        <f t="shared" si="13"/>
        <v>0</v>
      </c>
      <c r="AE9">
        <f t="shared" si="13"/>
        <v>0</v>
      </c>
      <c r="AF9">
        <f t="shared" si="13"/>
        <v>0</v>
      </c>
      <c r="AG9">
        <f t="shared" si="13"/>
        <v>0</v>
      </c>
      <c r="AJ9">
        <f t="shared" ref="AJ9:AW9" si="14">SUM(AJ34,AJ41,AJ48,AJ55,AJ62,AJ69)</f>
        <v>3368.06</v>
      </c>
      <c r="AK9">
        <f t="shared" si="14"/>
        <v>1263.02</v>
      </c>
      <c r="AL9">
        <f t="shared" si="14"/>
        <v>350.84</v>
      </c>
      <c r="AM9">
        <f t="shared" si="14"/>
        <v>350.84</v>
      </c>
      <c r="AN9">
        <f t="shared" si="14"/>
        <v>45.38</v>
      </c>
      <c r="AO9">
        <f t="shared" si="14"/>
        <v>45.38</v>
      </c>
      <c r="AP9">
        <f t="shared" si="14"/>
        <v>45.38</v>
      </c>
      <c r="AQ9">
        <f t="shared" si="14"/>
        <v>45.38</v>
      </c>
      <c r="AR9">
        <f t="shared" si="14"/>
        <v>45.38</v>
      </c>
      <c r="AS9">
        <f t="shared" si="14"/>
        <v>45.38</v>
      </c>
      <c r="AT9">
        <f t="shared" si="14"/>
        <v>0</v>
      </c>
      <c r="AU9">
        <f t="shared" si="14"/>
        <v>0</v>
      </c>
      <c r="AV9">
        <f t="shared" si="14"/>
        <v>0</v>
      </c>
      <c r="AW9">
        <f t="shared" si="14"/>
        <v>0</v>
      </c>
    </row>
    <row r="10" spans="2:49" x14ac:dyDescent="0.2">
      <c r="B10" s="68"/>
      <c r="C10">
        <v>5</v>
      </c>
      <c r="D10">
        <f t="shared" ref="D10:Q10" si="15">SUM(D35,D42,D49,D56,D63,D70)</f>
        <v>4736.99</v>
      </c>
      <c r="E10">
        <f t="shared" si="15"/>
        <v>1776.37</v>
      </c>
      <c r="F10">
        <f t="shared" si="15"/>
        <v>493.44</v>
      </c>
      <c r="G10">
        <f t="shared" si="15"/>
        <v>493.44</v>
      </c>
      <c r="H10">
        <f t="shared" si="15"/>
        <v>57.94</v>
      </c>
      <c r="I10">
        <f t="shared" si="15"/>
        <v>57.94</v>
      </c>
      <c r="J10">
        <f t="shared" si="15"/>
        <v>57.94</v>
      </c>
      <c r="K10">
        <f t="shared" si="15"/>
        <v>57.94</v>
      </c>
      <c r="L10">
        <f t="shared" si="15"/>
        <v>57.94</v>
      </c>
      <c r="M10">
        <f t="shared" si="15"/>
        <v>57.94</v>
      </c>
      <c r="N10">
        <f t="shared" si="15"/>
        <v>0</v>
      </c>
      <c r="O10">
        <f t="shared" si="15"/>
        <v>0</v>
      </c>
      <c r="P10">
        <f t="shared" si="15"/>
        <v>0</v>
      </c>
      <c r="Q10">
        <f t="shared" si="15"/>
        <v>0</v>
      </c>
      <c r="T10">
        <f t="shared" ref="T10:AG10" si="16">SUM(T35,T42,T49,T56,T63,T70)</f>
        <v>5329.11</v>
      </c>
      <c r="U10">
        <f t="shared" si="16"/>
        <v>1677.6799999999998</v>
      </c>
      <c r="V10">
        <f t="shared" si="16"/>
        <v>592.12</v>
      </c>
      <c r="W10">
        <f t="shared" si="16"/>
        <v>592.12</v>
      </c>
      <c r="X10">
        <f t="shared" si="16"/>
        <v>57.94</v>
      </c>
      <c r="Y10">
        <f t="shared" si="16"/>
        <v>57.94</v>
      </c>
      <c r="Z10">
        <f t="shared" si="16"/>
        <v>57.94</v>
      </c>
      <c r="AA10">
        <f t="shared" si="16"/>
        <v>57.94</v>
      </c>
      <c r="AB10">
        <f t="shared" si="16"/>
        <v>57.94</v>
      </c>
      <c r="AC10">
        <f t="shared" si="16"/>
        <v>57.94</v>
      </c>
      <c r="AD10">
        <f t="shared" si="16"/>
        <v>0</v>
      </c>
      <c r="AE10">
        <f t="shared" si="16"/>
        <v>0</v>
      </c>
      <c r="AF10">
        <f t="shared" si="16"/>
        <v>0</v>
      </c>
      <c r="AG10">
        <f t="shared" si="16"/>
        <v>0</v>
      </c>
      <c r="AJ10">
        <f t="shared" ref="AJ10:AW10" si="17">SUM(AJ35,AJ42,AJ49,AJ56,AJ63,AJ70)</f>
        <v>4736.99</v>
      </c>
      <c r="AK10">
        <f t="shared" si="17"/>
        <v>1776.37</v>
      </c>
      <c r="AL10">
        <f t="shared" si="17"/>
        <v>493.44</v>
      </c>
      <c r="AM10">
        <f t="shared" si="17"/>
        <v>493.44</v>
      </c>
      <c r="AN10">
        <f t="shared" si="17"/>
        <v>57.94</v>
      </c>
      <c r="AO10">
        <f t="shared" si="17"/>
        <v>57.94</v>
      </c>
      <c r="AP10">
        <f t="shared" si="17"/>
        <v>57.94</v>
      </c>
      <c r="AQ10">
        <f t="shared" si="17"/>
        <v>57.94</v>
      </c>
      <c r="AR10">
        <f t="shared" si="17"/>
        <v>57.94</v>
      </c>
      <c r="AS10">
        <f t="shared" si="17"/>
        <v>57.94</v>
      </c>
      <c r="AT10">
        <f t="shared" si="17"/>
        <v>0</v>
      </c>
      <c r="AU10">
        <f t="shared" si="17"/>
        <v>0</v>
      </c>
      <c r="AV10">
        <f t="shared" si="17"/>
        <v>0</v>
      </c>
      <c r="AW10">
        <f t="shared" si="17"/>
        <v>0</v>
      </c>
    </row>
    <row r="11" spans="2:49" x14ac:dyDescent="0.2">
      <c r="B11" s="68"/>
      <c r="C11">
        <v>6</v>
      </c>
      <c r="D11">
        <f t="shared" ref="D11:Q11" si="18">SUM(D36,D43,D50,D57,D64,D71)</f>
        <v>6475.5300000000007</v>
      </c>
      <c r="E11">
        <f t="shared" si="18"/>
        <v>2428.3199999999997</v>
      </c>
      <c r="F11">
        <f t="shared" si="18"/>
        <v>674.54</v>
      </c>
      <c r="G11">
        <f t="shared" si="18"/>
        <v>674.54</v>
      </c>
      <c r="H11">
        <f t="shared" si="18"/>
        <v>73.89</v>
      </c>
      <c r="I11">
        <f t="shared" si="18"/>
        <v>73.89</v>
      </c>
      <c r="J11">
        <f t="shared" si="18"/>
        <v>73.89</v>
      </c>
      <c r="K11">
        <f t="shared" si="18"/>
        <v>73.89</v>
      </c>
      <c r="L11">
        <f t="shared" si="18"/>
        <v>73.89</v>
      </c>
      <c r="M11">
        <f t="shared" si="18"/>
        <v>73.89</v>
      </c>
      <c r="N11">
        <f t="shared" si="18"/>
        <v>0</v>
      </c>
      <c r="O11">
        <f t="shared" si="18"/>
        <v>0</v>
      </c>
      <c r="P11">
        <f t="shared" si="18"/>
        <v>0</v>
      </c>
      <c r="Q11">
        <f t="shared" si="18"/>
        <v>0</v>
      </c>
      <c r="T11">
        <f t="shared" ref="T11:AG11" si="19">SUM(T36,T43,T50,T57,T64,T71)</f>
        <v>7284.96</v>
      </c>
      <c r="U11">
        <f t="shared" si="19"/>
        <v>2293.4</v>
      </c>
      <c r="V11">
        <f t="shared" si="19"/>
        <v>809.43</v>
      </c>
      <c r="W11">
        <f t="shared" si="19"/>
        <v>809.43</v>
      </c>
      <c r="X11">
        <f t="shared" si="19"/>
        <v>73.89</v>
      </c>
      <c r="Y11">
        <f t="shared" si="19"/>
        <v>73.89</v>
      </c>
      <c r="Z11">
        <f t="shared" si="19"/>
        <v>73.89</v>
      </c>
      <c r="AA11">
        <f t="shared" si="19"/>
        <v>73.89</v>
      </c>
      <c r="AB11">
        <f t="shared" si="19"/>
        <v>73.89</v>
      </c>
      <c r="AC11">
        <f t="shared" si="19"/>
        <v>73.89</v>
      </c>
      <c r="AD11">
        <f t="shared" si="19"/>
        <v>0</v>
      </c>
      <c r="AE11">
        <f t="shared" si="19"/>
        <v>0</v>
      </c>
      <c r="AF11">
        <f t="shared" si="19"/>
        <v>0</v>
      </c>
      <c r="AG11">
        <f t="shared" si="19"/>
        <v>0</v>
      </c>
      <c r="AJ11">
        <f t="shared" ref="AJ11:AW11" si="20">SUM(AJ36,AJ43,AJ50,AJ57,AJ64,AJ71)</f>
        <v>6475.5300000000007</v>
      </c>
      <c r="AK11">
        <f t="shared" si="20"/>
        <v>2428.3199999999997</v>
      </c>
      <c r="AL11">
        <f t="shared" si="20"/>
        <v>674.54</v>
      </c>
      <c r="AM11">
        <f t="shared" si="20"/>
        <v>674.54</v>
      </c>
      <c r="AN11">
        <f t="shared" si="20"/>
        <v>73.89</v>
      </c>
      <c r="AO11">
        <f t="shared" si="20"/>
        <v>73.89</v>
      </c>
      <c r="AP11">
        <f t="shared" si="20"/>
        <v>73.89</v>
      </c>
      <c r="AQ11">
        <f t="shared" si="20"/>
        <v>73.89</v>
      </c>
      <c r="AR11">
        <f t="shared" si="20"/>
        <v>73.89</v>
      </c>
      <c r="AS11">
        <f t="shared" si="20"/>
        <v>73.89</v>
      </c>
      <c r="AT11">
        <f t="shared" si="20"/>
        <v>0</v>
      </c>
      <c r="AU11">
        <f t="shared" si="20"/>
        <v>0</v>
      </c>
      <c r="AV11">
        <f t="shared" si="20"/>
        <v>0</v>
      </c>
      <c r="AW11">
        <f t="shared" si="20"/>
        <v>0</v>
      </c>
    </row>
    <row r="13" spans="2:49" x14ac:dyDescent="0.2">
      <c r="B13" s="68" t="s">
        <v>590</v>
      </c>
      <c r="C13">
        <v>0</v>
      </c>
      <c r="D13">
        <f>SUM(D75,D82,D89,D96,D103,D110)/100</f>
        <v>0</v>
      </c>
      <c r="E13">
        <f t="shared" ref="E13:Q13" si="21">SUM(E75,E82,E89,E96,E103,E110)/100</f>
        <v>0</v>
      </c>
      <c r="F13">
        <f t="shared" si="21"/>
        <v>0</v>
      </c>
      <c r="G13">
        <f t="shared" si="21"/>
        <v>0</v>
      </c>
      <c r="H13">
        <f t="shared" si="21"/>
        <v>0</v>
      </c>
      <c r="I13">
        <f t="shared" si="21"/>
        <v>0</v>
      </c>
      <c r="J13">
        <f t="shared" si="21"/>
        <v>0</v>
      </c>
      <c r="K13">
        <f t="shared" si="21"/>
        <v>0</v>
      </c>
      <c r="L13">
        <f t="shared" si="21"/>
        <v>0</v>
      </c>
      <c r="M13">
        <f t="shared" si="21"/>
        <v>0</v>
      </c>
      <c r="N13">
        <f t="shared" si="21"/>
        <v>0</v>
      </c>
      <c r="O13">
        <f t="shared" si="21"/>
        <v>0</v>
      </c>
      <c r="P13">
        <f t="shared" si="21"/>
        <v>0</v>
      </c>
      <c r="Q13">
        <f t="shared" si="21"/>
        <v>0</v>
      </c>
      <c r="T13">
        <f t="shared" ref="T13:AG13" si="22">SUM(T75,T82,T89,T96,T103,T110)</f>
        <v>0</v>
      </c>
      <c r="U13">
        <f t="shared" si="22"/>
        <v>0</v>
      </c>
      <c r="V13">
        <f t="shared" si="22"/>
        <v>0</v>
      </c>
      <c r="W13">
        <f t="shared" si="22"/>
        <v>0</v>
      </c>
      <c r="X13">
        <f t="shared" si="22"/>
        <v>0</v>
      </c>
      <c r="Y13">
        <f t="shared" si="22"/>
        <v>0</v>
      </c>
      <c r="Z13">
        <f t="shared" si="22"/>
        <v>0</v>
      </c>
      <c r="AA13">
        <f t="shared" si="22"/>
        <v>0</v>
      </c>
      <c r="AB13">
        <f t="shared" si="22"/>
        <v>0</v>
      </c>
      <c r="AC13">
        <f t="shared" si="22"/>
        <v>0</v>
      </c>
      <c r="AD13">
        <f t="shared" si="22"/>
        <v>0</v>
      </c>
      <c r="AE13">
        <f t="shared" si="22"/>
        <v>0</v>
      </c>
      <c r="AF13">
        <f t="shared" si="22"/>
        <v>0</v>
      </c>
      <c r="AG13">
        <f t="shared" si="22"/>
        <v>0</v>
      </c>
      <c r="AJ13">
        <f t="shared" ref="AJ13:AW13" si="23">SUM(AJ75,AJ82,AJ89,AJ96,AJ103,AJ110)</f>
        <v>0</v>
      </c>
      <c r="AK13">
        <f t="shared" si="23"/>
        <v>0</v>
      </c>
      <c r="AL13">
        <f t="shared" si="23"/>
        <v>0</v>
      </c>
      <c r="AM13">
        <f t="shared" si="23"/>
        <v>0</v>
      </c>
      <c r="AN13">
        <f t="shared" si="23"/>
        <v>0</v>
      </c>
      <c r="AO13">
        <f t="shared" si="23"/>
        <v>0</v>
      </c>
      <c r="AP13">
        <f t="shared" si="23"/>
        <v>0</v>
      </c>
      <c r="AQ13">
        <f t="shared" si="23"/>
        <v>0</v>
      </c>
      <c r="AR13">
        <f t="shared" si="23"/>
        <v>0</v>
      </c>
      <c r="AS13">
        <f t="shared" si="23"/>
        <v>0</v>
      </c>
      <c r="AT13">
        <f t="shared" si="23"/>
        <v>0</v>
      </c>
      <c r="AU13">
        <f t="shared" si="23"/>
        <v>0</v>
      </c>
      <c r="AV13">
        <f t="shared" si="23"/>
        <v>0</v>
      </c>
      <c r="AW13">
        <f t="shared" si="23"/>
        <v>0</v>
      </c>
    </row>
    <row r="14" spans="2:49" x14ac:dyDescent="0.2">
      <c r="B14" s="68"/>
      <c r="C14">
        <v>1</v>
      </c>
      <c r="D14">
        <f t="shared" ref="D14:D19" si="24">SUM(D76,D83,D90,D97,D104,D111)/100</f>
        <v>0.2</v>
      </c>
      <c r="E14">
        <f t="shared" ref="E14:Q14" si="25">SUM(E76,E83,E90,E97,E104,E111)/100</f>
        <v>0.2</v>
      </c>
      <c r="F14">
        <f t="shared" si="25"/>
        <v>0.1</v>
      </c>
      <c r="G14">
        <f t="shared" si="25"/>
        <v>0.1</v>
      </c>
      <c r="H14">
        <f t="shared" si="25"/>
        <v>0.1</v>
      </c>
      <c r="I14">
        <f t="shared" si="25"/>
        <v>0.1</v>
      </c>
      <c r="J14">
        <f t="shared" si="25"/>
        <v>0.1</v>
      </c>
      <c r="K14">
        <f t="shared" si="25"/>
        <v>0.1</v>
      </c>
      <c r="L14">
        <f t="shared" si="25"/>
        <v>0.1</v>
      </c>
      <c r="M14">
        <f t="shared" si="25"/>
        <v>0.1</v>
      </c>
      <c r="N14">
        <f t="shared" si="25"/>
        <v>0</v>
      </c>
      <c r="O14">
        <f t="shared" si="25"/>
        <v>0</v>
      </c>
      <c r="P14">
        <f t="shared" si="25"/>
        <v>0</v>
      </c>
      <c r="Q14">
        <f t="shared" si="25"/>
        <v>0</v>
      </c>
      <c r="T14">
        <f t="shared" ref="T14:AG14" si="26">SUM(T76,T83,T90,T97,T104,T111)</f>
        <v>20</v>
      </c>
      <c r="U14">
        <f t="shared" si="26"/>
        <v>20</v>
      </c>
      <c r="V14">
        <f t="shared" si="26"/>
        <v>10</v>
      </c>
      <c r="W14">
        <f t="shared" si="26"/>
        <v>10</v>
      </c>
      <c r="X14">
        <f t="shared" si="26"/>
        <v>10</v>
      </c>
      <c r="Y14">
        <f t="shared" si="26"/>
        <v>10</v>
      </c>
      <c r="Z14">
        <f t="shared" si="26"/>
        <v>10</v>
      </c>
      <c r="AA14">
        <f t="shared" si="26"/>
        <v>10</v>
      </c>
      <c r="AB14">
        <f t="shared" si="26"/>
        <v>10</v>
      </c>
      <c r="AC14">
        <f t="shared" si="26"/>
        <v>10</v>
      </c>
      <c r="AD14">
        <f t="shared" si="26"/>
        <v>0</v>
      </c>
      <c r="AE14">
        <f t="shared" si="26"/>
        <v>0</v>
      </c>
      <c r="AF14">
        <f t="shared" si="26"/>
        <v>0</v>
      </c>
      <c r="AG14">
        <f t="shared" si="26"/>
        <v>0</v>
      </c>
      <c r="AJ14">
        <f t="shared" ref="AJ14:AW14" si="27">SUM(AJ76,AJ83,AJ90,AJ97,AJ104,AJ111)</f>
        <v>20</v>
      </c>
      <c r="AK14">
        <f t="shared" si="27"/>
        <v>20</v>
      </c>
      <c r="AL14">
        <f t="shared" si="27"/>
        <v>10</v>
      </c>
      <c r="AM14">
        <f t="shared" si="27"/>
        <v>10</v>
      </c>
      <c r="AN14">
        <f t="shared" si="27"/>
        <v>10</v>
      </c>
      <c r="AO14">
        <f t="shared" si="27"/>
        <v>10</v>
      </c>
      <c r="AP14">
        <f t="shared" si="27"/>
        <v>10</v>
      </c>
      <c r="AQ14">
        <f t="shared" si="27"/>
        <v>10</v>
      </c>
      <c r="AR14">
        <f t="shared" si="27"/>
        <v>10</v>
      </c>
      <c r="AS14">
        <f t="shared" si="27"/>
        <v>10</v>
      </c>
      <c r="AT14">
        <f t="shared" si="27"/>
        <v>0</v>
      </c>
      <c r="AU14">
        <f t="shared" si="27"/>
        <v>0</v>
      </c>
      <c r="AV14">
        <f t="shared" si="27"/>
        <v>0</v>
      </c>
      <c r="AW14">
        <f t="shared" si="27"/>
        <v>0</v>
      </c>
    </row>
    <row r="15" spans="2:49" x14ac:dyDescent="0.2">
      <c r="B15" s="68"/>
      <c r="C15">
        <v>2</v>
      </c>
      <c r="D15">
        <f t="shared" si="24"/>
        <v>0.4</v>
      </c>
      <c r="E15">
        <f t="shared" ref="E15:Q15" si="28">SUM(E77,E84,E91,E98,E105,E112)/100</f>
        <v>0.4</v>
      </c>
      <c r="F15">
        <f t="shared" si="28"/>
        <v>0.2</v>
      </c>
      <c r="G15">
        <f t="shared" si="28"/>
        <v>0.2</v>
      </c>
      <c r="H15">
        <f t="shared" si="28"/>
        <v>0.2</v>
      </c>
      <c r="I15">
        <f t="shared" si="28"/>
        <v>0.2</v>
      </c>
      <c r="J15">
        <f t="shared" si="28"/>
        <v>0.2</v>
      </c>
      <c r="K15">
        <f t="shared" si="28"/>
        <v>0.2</v>
      </c>
      <c r="L15">
        <f t="shared" si="28"/>
        <v>0.2</v>
      </c>
      <c r="M15">
        <f t="shared" si="28"/>
        <v>0.2</v>
      </c>
      <c r="N15">
        <f t="shared" si="28"/>
        <v>0</v>
      </c>
      <c r="O15">
        <f t="shared" si="28"/>
        <v>0</v>
      </c>
      <c r="P15">
        <f t="shared" si="28"/>
        <v>0</v>
      </c>
      <c r="Q15">
        <f t="shared" si="28"/>
        <v>0</v>
      </c>
      <c r="T15">
        <f t="shared" ref="T15:AG15" si="29">SUM(T77,T84,T91,T98,T105,T112)</f>
        <v>40</v>
      </c>
      <c r="U15">
        <f t="shared" si="29"/>
        <v>40</v>
      </c>
      <c r="V15">
        <f t="shared" si="29"/>
        <v>20</v>
      </c>
      <c r="W15">
        <f t="shared" si="29"/>
        <v>20</v>
      </c>
      <c r="X15">
        <f t="shared" si="29"/>
        <v>20</v>
      </c>
      <c r="Y15">
        <f t="shared" si="29"/>
        <v>20</v>
      </c>
      <c r="Z15">
        <f t="shared" si="29"/>
        <v>20</v>
      </c>
      <c r="AA15">
        <f t="shared" si="29"/>
        <v>20</v>
      </c>
      <c r="AB15">
        <f t="shared" si="29"/>
        <v>20</v>
      </c>
      <c r="AC15">
        <f t="shared" si="29"/>
        <v>20</v>
      </c>
      <c r="AD15">
        <f t="shared" si="29"/>
        <v>0</v>
      </c>
      <c r="AE15">
        <f t="shared" si="29"/>
        <v>0</v>
      </c>
      <c r="AF15">
        <f t="shared" si="29"/>
        <v>0</v>
      </c>
      <c r="AG15">
        <f t="shared" si="29"/>
        <v>0</v>
      </c>
      <c r="AJ15">
        <f t="shared" ref="AJ15:AW15" si="30">SUM(AJ77,AJ84,AJ91,AJ98,AJ105,AJ112)</f>
        <v>40</v>
      </c>
      <c r="AK15">
        <f t="shared" si="30"/>
        <v>40</v>
      </c>
      <c r="AL15">
        <f t="shared" si="30"/>
        <v>20</v>
      </c>
      <c r="AM15">
        <f t="shared" si="30"/>
        <v>20</v>
      </c>
      <c r="AN15">
        <f t="shared" si="30"/>
        <v>20</v>
      </c>
      <c r="AO15">
        <f t="shared" si="30"/>
        <v>20</v>
      </c>
      <c r="AP15">
        <f t="shared" si="30"/>
        <v>20</v>
      </c>
      <c r="AQ15">
        <f t="shared" si="30"/>
        <v>20</v>
      </c>
      <c r="AR15">
        <f t="shared" si="30"/>
        <v>20</v>
      </c>
      <c r="AS15">
        <f t="shared" si="30"/>
        <v>20</v>
      </c>
      <c r="AT15">
        <f t="shared" si="30"/>
        <v>0</v>
      </c>
      <c r="AU15">
        <f t="shared" si="30"/>
        <v>0</v>
      </c>
      <c r="AV15">
        <f t="shared" si="30"/>
        <v>0</v>
      </c>
      <c r="AW15">
        <f t="shared" si="30"/>
        <v>0</v>
      </c>
    </row>
    <row r="16" spans="2:49" x14ac:dyDescent="0.2">
      <c r="B16" s="68"/>
      <c r="C16">
        <v>3</v>
      </c>
      <c r="D16">
        <f t="shared" si="24"/>
        <v>0.6</v>
      </c>
      <c r="E16">
        <f t="shared" ref="E16:Q16" si="31">SUM(E78,E85,E92,E99,E106,E113)/100</f>
        <v>0.6</v>
      </c>
      <c r="F16">
        <f t="shared" si="31"/>
        <v>0.3</v>
      </c>
      <c r="G16">
        <f t="shared" si="31"/>
        <v>0.3</v>
      </c>
      <c r="H16">
        <f t="shared" si="31"/>
        <v>0.3</v>
      </c>
      <c r="I16">
        <f t="shared" si="31"/>
        <v>0.3</v>
      </c>
      <c r="J16">
        <f t="shared" si="31"/>
        <v>0.3</v>
      </c>
      <c r="K16">
        <f t="shared" si="31"/>
        <v>0.3</v>
      </c>
      <c r="L16">
        <f t="shared" si="31"/>
        <v>0.3</v>
      </c>
      <c r="M16">
        <f t="shared" si="31"/>
        <v>0.3</v>
      </c>
      <c r="N16">
        <f t="shared" si="31"/>
        <v>0</v>
      </c>
      <c r="O16">
        <f t="shared" si="31"/>
        <v>0</v>
      </c>
      <c r="P16">
        <f t="shared" si="31"/>
        <v>0</v>
      </c>
      <c r="Q16">
        <f t="shared" si="31"/>
        <v>0</v>
      </c>
      <c r="T16">
        <f t="shared" ref="T16:AG16" si="32">SUM(T78,T85,T92,T99,T106,T113)</f>
        <v>60</v>
      </c>
      <c r="U16">
        <f t="shared" si="32"/>
        <v>60</v>
      </c>
      <c r="V16">
        <f t="shared" si="32"/>
        <v>30</v>
      </c>
      <c r="W16">
        <f t="shared" si="32"/>
        <v>30</v>
      </c>
      <c r="X16">
        <f t="shared" si="32"/>
        <v>30</v>
      </c>
      <c r="Y16">
        <f t="shared" si="32"/>
        <v>30</v>
      </c>
      <c r="Z16">
        <f t="shared" si="32"/>
        <v>30</v>
      </c>
      <c r="AA16">
        <f t="shared" si="32"/>
        <v>30</v>
      </c>
      <c r="AB16">
        <f t="shared" si="32"/>
        <v>30</v>
      </c>
      <c r="AC16">
        <f t="shared" si="32"/>
        <v>30</v>
      </c>
      <c r="AD16">
        <f t="shared" si="32"/>
        <v>0</v>
      </c>
      <c r="AE16">
        <f t="shared" si="32"/>
        <v>0</v>
      </c>
      <c r="AF16">
        <f t="shared" si="32"/>
        <v>0</v>
      </c>
      <c r="AG16">
        <f t="shared" si="32"/>
        <v>0</v>
      </c>
      <c r="AJ16">
        <f t="shared" ref="AJ16:AW16" si="33">SUM(AJ78,AJ85,AJ92,AJ99,AJ106,AJ113)</f>
        <v>60</v>
      </c>
      <c r="AK16">
        <f t="shared" si="33"/>
        <v>60</v>
      </c>
      <c r="AL16">
        <f t="shared" si="33"/>
        <v>30</v>
      </c>
      <c r="AM16">
        <f t="shared" si="33"/>
        <v>30</v>
      </c>
      <c r="AN16">
        <f t="shared" si="33"/>
        <v>30</v>
      </c>
      <c r="AO16">
        <f t="shared" si="33"/>
        <v>30</v>
      </c>
      <c r="AP16">
        <f t="shared" si="33"/>
        <v>30</v>
      </c>
      <c r="AQ16">
        <f t="shared" si="33"/>
        <v>30</v>
      </c>
      <c r="AR16">
        <f t="shared" si="33"/>
        <v>30</v>
      </c>
      <c r="AS16">
        <f t="shared" si="33"/>
        <v>30</v>
      </c>
      <c r="AT16">
        <f t="shared" si="33"/>
        <v>0</v>
      </c>
      <c r="AU16">
        <f t="shared" si="33"/>
        <v>0</v>
      </c>
      <c r="AV16">
        <f t="shared" si="33"/>
        <v>0</v>
      </c>
      <c r="AW16">
        <f t="shared" si="33"/>
        <v>0</v>
      </c>
    </row>
    <row r="17" spans="2:49" x14ac:dyDescent="0.2">
      <c r="B17" s="68"/>
      <c r="C17">
        <v>4</v>
      </c>
      <c r="D17">
        <f t="shared" si="24"/>
        <v>0.8</v>
      </c>
      <c r="E17">
        <f t="shared" ref="E17:Q17" si="34">SUM(E79,E86,E93,E100,E107,E114)/100</f>
        <v>0.8</v>
      </c>
      <c r="F17">
        <f t="shared" si="34"/>
        <v>0.4</v>
      </c>
      <c r="G17">
        <f t="shared" si="34"/>
        <v>0.4</v>
      </c>
      <c r="H17">
        <f t="shared" si="34"/>
        <v>0.4</v>
      </c>
      <c r="I17">
        <f t="shared" si="34"/>
        <v>0.4</v>
      </c>
      <c r="J17">
        <f t="shared" si="34"/>
        <v>0.4</v>
      </c>
      <c r="K17">
        <f t="shared" si="34"/>
        <v>0.4</v>
      </c>
      <c r="L17">
        <f t="shared" si="34"/>
        <v>0.4</v>
      </c>
      <c r="M17">
        <f t="shared" si="34"/>
        <v>0.4</v>
      </c>
      <c r="N17">
        <f t="shared" si="34"/>
        <v>0</v>
      </c>
      <c r="O17">
        <f t="shared" si="34"/>
        <v>0</v>
      </c>
      <c r="P17">
        <f t="shared" si="34"/>
        <v>0</v>
      </c>
      <c r="Q17">
        <f t="shared" si="34"/>
        <v>0</v>
      </c>
      <c r="T17">
        <f t="shared" ref="T17:AG17" si="35">SUM(T79,T86,T93,T100,T107,T114)</f>
        <v>80</v>
      </c>
      <c r="U17">
        <f t="shared" si="35"/>
        <v>80</v>
      </c>
      <c r="V17">
        <f t="shared" si="35"/>
        <v>40</v>
      </c>
      <c r="W17">
        <f t="shared" si="35"/>
        <v>40</v>
      </c>
      <c r="X17">
        <f t="shared" si="35"/>
        <v>40</v>
      </c>
      <c r="Y17">
        <f t="shared" si="35"/>
        <v>40</v>
      </c>
      <c r="Z17">
        <f t="shared" si="35"/>
        <v>40</v>
      </c>
      <c r="AA17">
        <f t="shared" si="35"/>
        <v>40</v>
      </c>
      <c r="AB17">
        <f t="shared" si="35"/>
        <v>40</v>
      </c>
      <c r="AC17">
        <f t="shared" si="35"/>
        <v>40</v>
      </c>
      <c r="AD17">
        <f t="shared" si="35"/>
        <v>0</v>
      </c>
      <c r="AE17">
        <f t="shared" si="35"/>
        <v>0</v>
      </c>
      <c r="AF17">
        <f t="shared" si="35"/>
        <v>0</v>
      </c>
      <c r="AG17">
        <f t="shared" si="35"/>
        <v>0</v>
      </c>
      <c r="AJ17">
        <f t="shared" ref="AJ17:AW17" si="36">SUM(AJ79,AJ86,AJ93,AJ100,AJ107,AJ114)</f>
        <v>80</v>
      </c>
      <c r="AK17">
        <f t="shared" si="36"/>
        <v>80</v>
      </c>
      <c r="AL17">
        <f t="shared" si="36"/>
        <v>40</v>
      </c>
      <c r="AM17">
        <f t="shared" si="36"/>
        <v>40</v>
      </c>
      <c r="AN17">
        <f t="shared" si="36"/>
        <v>40</v>
      </c>
      <c r="AO17">
        <f t="shared" si="36"/>
        <v>40</v>
      </c>
      <c r="AP17">
        <f t="shared" si="36"/>
        <v>40</v>
      </c>
      <c r="AQ17">
        <f t="shared" si="36"/>
        <v>40</v>
      </c>
      <c r="AR17">
        <f t="shared" si="36"/>
        <v>40</v>
      </c>
      <c r="AS17">
        <f t="shared" si="36"/>
        <v>40</v>
      </c>
      <c r="AT17">
        <f t="shared" si="36"/>
        <v>0</v>
      </c>
      <c r="AU17">
        <f t="shared" si="36"/>
        <v>0</v>
      </c>
      <c r="AV17">
        <f t="shared" si="36"/>
        <v>0</v>
      </c>
      <c r="AW17">
        <f t="shared" si="36"/>
        <v>0</v>
      </c>
    </row>
    <row r="18" spans="2:49" x14ac:dyDescent="0.2">
      <c r="B18" s="68"/>
      <c r="C18">
        <v>5</v>
      </c>
      <c r="D18">
        <f t="shared" si="24"/>
        <v>1</v>
      </c>
      <c r="E18">
        <f t="shared" ref="E18:Q18" si="37">SUM(E80,E87,E94,E101,E108,E115)/100</f>
        <v>1</v>
      </c>
      <c r="F18">
        <f t="shared" si="37"/>
        <v>0.5</v>
      </c>
      <c r="G18">
        <f t="shared" si="37"/>
        <v>0.5</v>
      </c>
      <c r="H18">
        <f t="shared" si="37"/>
        <v>0.5</v>
      </c>
      <c r="I18">
        <f t="shared" si="37"/>
        <v>0.5</v>
      </c>
      <c r="J18">
        <f t="shared" si="37"/>
        <v>0.5</v>
      </c>
      <c r="K18">
        <f t="shared" si="37"/>
        <v>0.5</v>
      </c>
      <c r="L18">
        <f t="shared" si="37"/>
        <v>0.5</v>
      </c>
      <c r="M18">
        <f t="shared" si="37"/>
        <v>0.5</v>
      </c>
      <c r="N18">
        <f t="shared" si="37"/>
        <v>0</v>
      </c>
      <c r="O18">
        <f t="shared" si="37"/>
        <v>0</v>
      </c>
      <c r="P18">
        <f t="shared" si="37"/>
        <v>0</v>
      </c>
      <c r="Q18">
        <f t="shared" si="37"/>
        <v>0</v>
      </c>
      <c r="T18">
        <f t="shared" ref="T18:AG18" si="38">SUM(T80,T87,T94,T101,T108,T115)</f>
        <v>100</v>
      </c>
      <c r="U18">
        <f t="shared" si="38"/>
        <v>100</v>
      </c>
      <c r="V18">
        <f t="shared" si="38"/>
        <v>50</v>
      </c>
      <c r="W18">
        <f t="shared" si="38"/>
        <v>50</v>
      </c>
      <c r="X18">
        <f t="shared" si="38"/>
        <v>50</v>
      </c>
      <c r="Y18">
        <f t="shared" si="38"/>
        <v>50</v>
      </c>
      <c r="Z18">
        <f t="shared" si="38"/>
        <v>50</v>
      </c>
      <c r="AA18">
        <f t="shared" si="38"/>
        <v>50</v>
      </c>
      <c r="AB18">
        <f t="shared" si="38"/>
        <v>50</v>
      </c>
      <c r="AC18">
        <f t="shared" si="38"/>
        <v>50</v>
      </c>
      <c r="AD18">
        <f t="shared" si="38"/>
        <v>0</v>
      </c>
      <c r="AE18">
        <f t="shared" si="38"/>
        <v>0</v>
      </c>
      <c r="AF18">
        <f t="shared" si="38"/>
        <v>0</v>
      </c>
      <c r="AG18">
        <f t="shared" si="38"/>
        <v>0</v>
      </c>
      <c r="AJ18">
        <f t="shared" ref="AJ18:AW18" si="39">SUM(AJ80,AJ87,AJ94,AJ101,AJ108,AJ115)</f>
        <v>100</v>
      </c>
      <c r="AK18">
        <f t="shared" si="39"/>
        <v>100</v>
      </c>
      <c r="AL18">
        <f t="shared" si="39"/>
        <v>50</v>
      </c>
      <c r="AM18">
        <f t="shared" si="39"/>
        <v>50</v>
      </c>
      <c r="AN18">
        <f t="shared" si="39"/>
        <v>50</v>
      </c>
      <c r="AO18">
        <f t="shared" si="39"/>
        <v>50</v>
      </c>
      <c r="AP18">
        <f t="shared" si="39"/>
        <v>50</v>
      </c>
      <c r="AQ18">
        <f t="shared" si="39"/>
        <v>50</v>
      </c>
      <c r="AR18">
        <f t="shared" si="39"/>
        <v>50</v>
      </c>
      <c r="AS18">
        <f t="shared" si="39"/>
        <v>50</v>
      </c>
      <c r="AT18">
        <f t="shared" si="39"/>
        <v>0</v>
      </c>
      <c r="AU18">
        <f t="shared" si="39"/>
        <v>0</v>
      </c>
      <c r="AV18">
        <f t="shared" si="39"/>
        <v>0</v>
      </c>
      <c r="AW18">
        <f t="shared" si="39"/>
        <v>0</v>
      </c>
    </row>
    <row r="19" spans="2:49" x14ac:dyDescent="0.2">
      <c r="B19" s="68"/>
      <c r="C19">
        <v>6</v>
      </c>
      <c r="D19">
        <f t="shared" si="24"/>
        <v>1.2</v>
      </c>
      <c r="E19">
        <f t="shared" ref="E19:Q19" si="40">SUM(E81,E88,E95,E102,E109,E116)/100</f>
        <v>1.2</v>
      </c>
      <c r="F19">
        <f t="shared" si="40"/>
        <v>0.6</v>
      </c>
      <c r="G19">
        <f t="shared" si="40"/>
        <v>0.6</v>
      </c>
      <c r="H19">
        <f t="shared" si="40"/>
        <v>0.6</v>
      </c>
      <c r="I19">
        <f t="shared" si="40"/>
        <v>0.6</v>
      </c>
      <c r="J19">
        <f t="shared" si="40"/>
        <v>0.6</v>
      </c>
      <c r="K19">
        <f t="shared" si="40"/>
        <v>0.6</v>
      </c>
      <c r="L19">
        <f t="shared" si="40"/>
        <v>0.6</v>
      </c>
      <c r="M19">
        <f t="shared" si="40"/>
        <v>0.6</v>
      </c>
      <c r="N19">
        <f t="shared" si="40"/>
        <v>0</v>
      </c>
      <c r="O19">
        <f t="shared" si="40"/>
        <v>0</v>
      </c>
      <c r="P19">
        <f t="shared" si="40"/>
        <v>0</v>
      </c>
      <c r="Q19">
        <f t="shared" si="40"/>
        <v>0</v>
      </c>
      <c r="T19">
        <f t="shared" ref="T19:AG19" si="41">SUM(T81,T88,T95,T102,T109,T116)</f>
        <v>120</v>
      </c>
      <c r="U19">
        <f t="shared" si="41"/>
        <v>120</v>
      </c>
      <c r="V19">
        <f t="shared" si="41"/>
        <v>60</v>
      </c>
      <c r="W19">
        <f t="shared" si="41"/>
        <v>60</v>
      </c>
      <c r="X19">
        <f t="shared" si="41"/>
        <v>60</v>
      </c>
      <c r="Y19">
        <f t="shared" si="41"/>
        <v>60</v>
      </c>
      <c r="Z19">
        <f t="shared" si="41"/>
        <v>60</v>
      </c>
      <c r="AA19">
        <f t="shared" si="41"/>
        <v>60</v>
      </c>
      <c r="AB19">
        <f t="shared" si="41"/>
        <v>60</v>
      </c>
      <c r="AC19">
        <f t="shared" si="41"/>
        <v>60</v>
      </c>
      <c r="AD19">
        <f t="shared" si="41"/>
        <v>0</v>
      </c>
      <c r="AE19">
        <f t="shared" si="41"/>
        <v>0</v>
      </c>
      <c r="AF19">
        <f t="shared" si="41"/>
        <v>0</v>
      </c>
      <c r="AG19">
        <f t="shared" si="41"/>
        <v>0</v>
      </c>
      <c r="AJ19">
        <f t="shared" ref="AJ19:AW19" si="42">SUM(AJ81,AJ88,AJ95,AJ102,AJ109,AJ116)</f>
        <v>120</v>
      </c>
      <c r="AK19">
        <f t="shared" si="42"/>
        <v>120</v>
      </c>
      <c r="AL19">
        <f t="shared" si="42"/>
        <v>60</v>
      </c>
      <c r="AM19">
        <f t="shared" si="42"/>
        <v>60</v>
      </c>
      <c r="AN19">
        <f t="shared" si="42"/>
        <v>60</v>
      </c>
      <c r="AO19">
        <f t="shared" si="42"/>
        <v>60</v>
      </c>
      <c r="AP19">
        <f t="shared" si="42"/>
        <v>60</v>
      </c>
      <c r="AQ19">
        <f t="shared" si="42"/>
        <v>60</v>
      </c>
      <c r="AR19">
        <f t="shared" si="42"/>
        <v>60</v>
      </c>
      <c r="AS19">
        <f t="shared" si="42"/>
        <v>60</v>
      </c>
      <c r="AT19">
        <f t="shared" si="42"/>
        <v>0</v>
      </c>
      <c r="AU19">
        <f t="shared" si="42"/>
        <v>0</v>
      </c>
      <c r="AV19">
        <f t="shared" si="42"/>
        <v>0</v>
      </c>
      <c r="AW19">
        <f t="shared" si="42"/>
        <v>0</v>
      </c>
    </row>
    <row r="21" spans="2:49" x14ac:dyDescent="0.2">
      <c r="B21" s="68" t="s">
        <v>600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</row>
    <row r="22" spans="2:49" x14ac:dyDescent="0.2">
      <c r="B22" s="68"/>
      <c r="C22">
        <v>1</v>
      </c>
      <c r="D22">
        <v>0.06</v>
      </c>
      <c r="E22">
        <v>0.06</v>
      </c>
      <c r="F22">
        <v>0.06</v>
      </c>
      <c r="G22">
        <v>0.06</v>
      </c>
      <c r="H22">
        <v>0.06</v>
      </c>
      <c r="I22">
        <v>0.06</v>
      </c>
      <c r="J22">
        <v>0.06</v>
      </c>
      <c r="K22">
        <v>0.06</v>
      </c>
      <c r="L22">
        <v>0.06</v>
      </c>
      <c r="M22">
        <v>0.06</v>
      </c>
      <c r="N22">
        <v>0.06</v>
      </c>
      <c r="O22">
        <v>0.06</v>
      </c>
      <c r="P22">
        <v>0.06</v>
      </c>
      <c r="Q22">
        <v>0.06</v>
      </c>
      <c r="T22">
        <v>6</v>
      </c>
      <c r="U22">
        <v>6</v>
      </c>
      <c r="V22">
        <v>6</v>
      </c>
      <c r="W22">
        <v>6</v>
      </c>
      <c r="X22">
        <v>6</v>
      </c>
      <c r="Y22">
        <v>6</v>
      </c>
      <c r="Z22">
        <v>6</v>
      </c>
      <c r="AA22">
        <v>6</v>
      </c>
      <c r="AB22">
        <v>6</v>
      </c>
      <c r="AC22">
        <v>6</v>
      </c>
      <c r="AD22">
        <v>6</v>
      </c>
      <c r="AE22">
        <v>6</v>
      </c>
      <c r="AF22">
        <v>6</v>
      </c>
      <c r="AG22">
        <v>6</v>
      </c>
      <c r="AJ22">
        <v>6</v>
      </c>
      <c r="AK22">
        <v>6</v>
      </c>
      <c r="AL22">
        <v>6</v>
      </c>
      <c r="AM22">
        <v>6</v>
      </c>
      <c r="AN22">
        <v>6</v>
      </c>
      <c r="AO22">
        <v>6</v>
      </c>
      <c r="AP22">
        <v>6</v>
      </c>
      <c r="AQ22">
        <v>6</v>
      </c>
      <c r="AR22">
        <v>6</v>
      </c>
      <c r="AS22">
        <v>6</v>
      </c>
      <c r="AT22">
        <v>6</v>
      </c>
      <c r="AU22">
        <v>6</v>
      </c>
      <c r="AV22">
        <v>6</v>
      </c>
      <c r="AW22">
        <v>6</v>
      </c>
    </row>
    <row r="23" spans="2:49" x14ac:dyDescent="0.2">
      <c r="B23" s="68"/>
      <c r="C23">
        <v>2</v>
      </c>
      <c r="D23">
        <v>0.13</v>
      </c>
      <c r="E23">
        <v>0.13</v>
      </c>
      <c r="F23">
        <v>0.13</v>
      </c>
      <c r="G23">
        <v>0.13</v>
      </c>
      <c r="H23">
        <v>0.13</v>
      </c>
      <c r="I23">
        <v>0.13</v>
      </c>
      <c r="J23">
        <v>0.13</v>
      </c>
      <c r="K23">
        <v>0.13</v>
      </c>
      <c r="L23">
        <v>0.13</v>
      </c>
      <c r="M23">
        <v>0.13</v>
      </c>
      <c r="N23">
        <v>0.13</v>
      </c>
      <c r="O23">
        <v>0.13</v>
      </c>
      <c r="P23">
        <v>0.13</v>
      </c>
      <c r="Q23">
        <v>0.13</v>
      </c>
      <c r="T23">
        <v>13</v>
      </c>
      <c r="U23">
        <v>13</v>
      </c>
      <c r="V23">
        <v>13</v>
      </c>
      <c r="W23">
        <v>13</v>
      </c>
      <c r="X23">
        <v>13</v>
      </c>
      <c r="Y23">
        <v>13</v>
      </c>
      <c r="Z23">
        <v>13</v>
      </c>
      <c r="AA23">
        <v>13</v>
      </c>
      <c r="AB23">
        <v>13</v>
      </c>
      <c r="AC23">
        <v>13</v>
      </c>
      <c r="AD23">
        <v>13</v>
      </c>
      <c r="AE23">
        <v>13</v>
      </c>
      <c r="AF23">
        <v>13</v>
      </c>
      <c r="AG23">
        <v>13</v>
      </c>
      <c r="AJ23">
        <v>13</v>
      </c>
      <c r="AK23">
        <v>13</v>
      </c>
      <c r="AL23">
        <v>13</v>
      </c>
      <c r="AM23">
        <v>13</v>
      </c>
      <c r="AN23">
        <v>13</v>
      </c>
      <c r="AO23">
        <v>13</v>
      </c>
      <c r="AP23">
        <v>13</v>
      </c>
      <c r="AQ23">
        <v>13</v>
      </c>
      <c r="AR23">
        <v>13</v>
      </c>
      <c r="AS23">
        <v>13</v>
      </c>
      <c r="AT23">
        <v>13</v>
      </c>
      <c r="AU23">
        <v>13</v>
      </c>
      <c r="AV23">
        <v>13</v>
      </c>
      <c r="AW23">
        <v>13</v>
      </c>
    </row>
    <row r="24" spans="2:49" x14ac:dyDescent="0.2">
      <c r="B24" s="68"/>
      <c r="C24">
        <v>3</v>
      </c>
      <c r="D24">
        <v>0.2</v>
      </c>
      <c r="E24">
        <v>0.2</v>
      </c>
      <c r="F24">
        <v>0.2</v>
      </c>
      <c r="G24">
        <v>0.2</v>
      </c>
      <c r="H24">
        <v>0.2</v>
      </c>
      <c r="I24">
        <v>0.2</v>
      </c>
      <c r="J24">
        <v>0.2</v>
      </c>
      <c r="K24">
        <v>0.2</v>
      </c>
      <c r="L24">
        <v>0.2</v>
      </c>
      <c r="M24">
        <v>0.2</v>
      </c>
      <c r="N24">
        <v>0.2</v>
      </c>
      <c r="O24">
        <v>0.2</v>
      </c>
      <c r="P24">
        <v>0.2</v>
      </c>
      <c r="Q24">
        <v>0.2</v>
      </c>
      <c r="T24">
        <v>20</v>
      </c>
      <c r="U24">
        <v>20</v>
      </c>
      <c r="V24">
        <v>20</v>
      </c>
      <c r="W24">
        <v>20</v>
      </c>
      <c r="X24">
        <v>20</v>
      </c>
      <c r="Y24">
        <v>20</v>
      </c>
      <c r="Z24">
        <v>20</v>
      </c>
      <c r="AA24">
        <v>20</v>
      </c>
      <c r="AB24">
        <v>20</v>
      </c>
      <c r="AC24">
        <v>20</v>
      </c>
      <c r="AD24">
        <v>20</v>
      </c>
      <c r="AE24">
        <v>20</v>
      </c>
      <c r="AF24">
        <v>20</v>
      </c>
      <c r="AG24">
        <v>20</v>
      </c>
      <c r="AJ24">
        <v>20</v>
      </c>
      <c r="AK24">
        <v>20</v>
      </c>
      <c r="AL24">
        <v>20</v>
      </c>
      <c r="AM24">
        <v>20</v>
      </c>
      <c r="AN24">
        <v>20</v>
      </c>
      <c r="AO24">
        <v>20</v>
      </c>
      <c r="AP24">
        <v>20</v>
      </c>
      <c r="AQ24">
        <v>20</v>
      </c>
      <c r="AR24">
        <v>20</v>
      </c>
      <c r="AS24">
        <v>20</v>
      </c>
      <c r="AT24">
        <v>20</v>
      </c>
      <c r="AU24">
        <v>20</v>
      </c>
      <c r="AV24">
        <v>20</v>
      </c>
      <c r="AW24">
        <v>20</v>
      </c>
    </row>
    <row r="25" spans="2:49" x14ac:dyDescent="0.2">
      <c r="B25" s="68"/>
      <c r="C25">
        <v>4</v>
      </c>
      <c r="D25">
        <v>0.3</v>
      </c>
      <c r="E25">
        <v>0.3</v>
      </c>
      <c r="F25">
        <v>0.3</v>
      </c>
      <c r="G25">
        <v>0.3</v>
      </c>
      <c r="H25">
        <v>0.3</v>
      </c>
      <c r="I25">
        <v>0.3</v>
      </c>
      <c r="J25">
        <v>0.3</v>
      </c>
      <c r="K25">
        <v>0.3</v>
      </c>
      <c r="L25">
        <v>0.3</v>
      </c>
      <c r="M25">
        <v>0.3</v>
      </c>
      <c r="N25">
        <v>0.3</v>
      </c>
      <c r="O25">
        <v>0.3</v>
      </c>
      <c r="P25">
        <v>0.3</v>
      </c>
      <c r="Q25">
        <v>0.3</v>
      </c>
      <c r="T25">
        <v>30</v>
      </c>
      <c r="U25">
        <v>30</v>
      </c>
      <c r="V25">
        <v>30</v>
      </c>
      <c r="W25">
        <v>30</v>
      </c>
      <c r="X25">
        <v>30</v>
      </c>
      <c r="Y25">
        <v>30</v>
      </c>
      <c r="Z25">
        <v>30</v>
      </c>
      <c r="AA25">
        <v>30</v>
      </c>
      <c r="AB25">
        <v>30</v>
      </c>
      <c r="AC25">
        <v>30</v>
      </c>
      <c r="AD25">
        <v>30</v>
      </c>
      <c r="AE25">
        <v>30</v>
      </c>
      <c r="AF25">
        <v>30</v>
      </c>
      <c r="AG25">
        <v>30</v>
      </c>
      <c r="AJ25">
        <v>30</v>
      </c>
      <c r="AK25">
        <v>30</v>
      </c>
      <c r="AL25">
        <v>30</v>
      </c>
      <c r="AM25">
        <v>30</v>
      </c>
      <c r="AN25">
        <v>30</v>
      </c>
      <c r="AO25">
        <v>30</v>
      </c>
      <c r="AP25">
        <v>30</v>
      </c>
      <c r="AQ25">
        <v>30</v>
      </c>
      <c r="AR25">
        <v>30</v>
      </c>
      <c r="AS25">
        <v>30</v>
      </c>
      <c r="AT25">
        <v>30</v>
      </c>
      <c r="AU25">
        <v>30</v>
      </c>
      <c r="AV25">
        <v>30</v>
      </c>
      <c r="AW25">
        <v>30</v>
      </c>
    </row>
    <row r="26" spans="2:49" x14ac:dyDescent="0.2">
      <c r="B26" s="68"/>
      <c r="C26">
        <v>5</v>
      </c>
      <c r="D26">
        <v>0.4</v>
      </c>
      <c r="E26">
        <v>0.4</v>
      </c>
      <c r="F26">
        <v>0.4</v>
      </c>
      <c r="G26">
        <v>0.4</v>
      </c>
      <c r="H26">
        <v>0.4</v>
      </c>
      <c r="I26">
        <v>0.4</v>
      </c>
      <c r="J26">
        <v>0.4</v>
      </c>
      <c r="K26">
        <v>0.4</v>
      </c>
      <c r="L26">
        <v>0.4</v>
      </c>
      <c r="M26">
        <v>0.4</v>
      </c>
      <c r="N26">
        <v>0.4</v>
      </c>
      <c r="O26">
        <v>0.4</v>
      </c>
      <c r="P26">
        <v>0.4</v>
      </c>
      <c r="Q26">
        <v>0.4</v>
      </c>
      <c r="T26">
        <v>40</v>
      </c>
      <c r="U26">
        <v>40</v>
      </c>
      <c r="V26">
        <v>40</v>
      </c>
      <c r="W26">
        <v>40</v>
      </c>
      <c r="X26">
        <v>40</v>
      </c>
      <c r="Y26">
        <v>40</v>
      </c>
      <c r="Z26">
        <v>40</v>
      </c>
      <c r="AA26">
        <v>40</v>
      </c>
      <c r="AB26">
        <v>40</v>
      </c>
      <c r="AC26">
        <v>40</v>
      </c>
      <c r="AD26">
        <v>40</v>
      </c>
      <c r="AE26">
        <v>40</v>
      </c>
      <c r="AF26">
        <v>40</v>
      </c>
      <c r="AG26">
        <v>40</v>
      </c>
      <c r="AJ26">
        <v>40</v>
      </c>
      <c r="AK26">
        <v>40</v>
      </c>
      <c r="AL26">
        <v>40</v>
      </c>
      <c r="AM26">
        <v>40</v>
      </c>
      <c r="AN26">
        <v>40</v>
      </c>
      <c r="AO26">
        <v>40</v>
      </c>
      <c r="AP26">
        <v>40</v>
      </c>
      <c r="AQ26">
        <v>40</v>
      </c>
      <c r="AR26">
        <v>40</v>
      </c>
      <c r="AS26">
        <v>40</v>
      </c>
      <c r="AT26">
        <v>40</v>
      </c>
      <c r="AU26">
        <v>40</v>
      </c>
      <c r="AV26">
        <v>40</v>
      </c>
      <c r="AW26">
        <v>40</v>
      </c>
    </row>
    <row r="27" spans="2:49" x14ac:dyDescent="0.2">
      <c r="B27" s="68"/>
      <c r="C27">
        <v>6</v>
      </c>
      <c r="D27">
        <v>0.48</v>
      </c>
      <c r="E27">
        <v>0.48</v>
      </c>
      <c r="F27">
        <v>0.48</v>
      </c>
      <c r="G27">
        <v>0.48</v>
      </c>
      <c r="H27">
        <v>0.48</v>
      </c>
      <c r="I27">
        <v>0.48</v>
      </c>
      <c r="J27">
        <v>0.48</v>
      </c>
      <c r="K27">
        <v>0.48</v>
      </c>
      <c r="L27">
        <v>0.48</v>
      </c>
      <c r="M27">
        <v>0.48</v>
      </c>
      <c r="N27">
        <v>0.48</v>
      </c>
      <c r="O27">
        <v>0.48</v>
      </c>
      <c r="P27">
        <v>0.48</v>
      </c>
      <c r="Q27">
        <v>0.48</v>
      </c>
      <c r="T27">
        <v>48</v>
      </c>
      <c r="U27">
        <v>48</v>
      </c>
      <c r="V27">
        <v>48</v>
      </c>
      <c r="W27">
        <v>48</v>
      </c>
      <c r="X27">
        <v>48</v>
      </c>
      <c r="Y27">
        <v>48</v>
      </c>
      <c r="Z27">
        <v>48</v>
      </c>
      <c r="AA27">
        <v>48</v>
      </c>
      <c r="AB27">
        <v>48</v>
      </c>
      <c r="AC27">
        <v>48</v>
      </c>
      <c r="AD27">
        <v>48</v>
      </c>
      <c r="AE27">
        <v>48</v>
      </c>
      <c r="AF27">
        <v>48</v>
      </c>
      <c r="AG27">
        <v>48</v>
      </c>
      <c r="AJ27">
        <v>48</v>
      </c>
      <c r="AK27">
        <v>48</v>
      </c>
      <c r="AL27">
        <v>48</v>
      </c>
      <c r="AM27">
        <v>48</v>
      </c>
      <c r="AN27">
        <v>48</v>
      </c>
      <c r="AO27">
        <v>48</v>
      </c>
      <c r="AP27">
        <v>48</v>
      </c>
      <c r="AQ27">
        <v>48</v>
      </c>
      <c r="AR27">
        <v>48</v>
      </c>
      <c r="AS27">
        <v>48</v>
      </c>
      <c r="AT27">
        <v>48</v>
      </c>
      <c r="AU27">
        <v>48</v>
      </c>
      <c r="AV27">
        <v>48</v>
      </c>
      <c r="AW27">
        <v>48</v>
      </c>
    </row>
    <row r="30" spans="2:49" x14ac:dyDescent="0.2"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</row>
    <row r="31" spans="2:49" x14ac:dyDescent="0.2">
      <c r="C31">
        <v>1</v>
      </c>
      <c r="D31">
        <v>0</v>
      </c>
      <c r="E31">
        <v>0</v>
      </c>
      <c r="F31">
        <v>51.59</v>
      </c>
      <c r="G31">
        <v>0</v>
      </c>
      <c r="H31">
        <v>0</v>
      </c>
      <c r="I31">
        <v>0</v>
      </c>
      <c r="J31">
        <v>10.95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T31">
        <v>0</v>
      </c>
      <c r="U31">
        <v>0</v>
      </c>
      <c r="V31">
        <v>61.9</v>
      </c>
      <c r="W31">
        <v>0</v>
      </c>
      <c r="X31">
        <v>0</v>
      </c>
      <c r="Y31">
        <v>0</v>
      </c>
      <c r="Z31">
        <v>10.95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J31">
        <v>0</v>
      </c>
      <c r="AK31">
        <v>0</v>
      </c>
      <c r="AL31">
        <v>51.59</v>
      </c>
      <c r="AM31">
        <v>0</v>
      </c>
      <c r="AN31">
        <v>0</v>
      </c>
      <c r="AO31">
        <v>0</v>
      </c>
      <c r="AP31">
        <v>10.95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</row>
    <row r="32" spans="2:49" x14ac:dyDescent="0.2">
      <c r="C32">
        <v>2</v>
      </c>
      <c r="D32">
        <v>0</v>
      </c>
      <c r="E32">
        <v>0</v>
      </c>
      <c r="F32">
        <v>128.13999999999999</v>
      </c>
      <c r="G32">
        <v>0</v>
      </c>
      <c r="H32">
        <v>0</v>
      </c>
      <c r="I32">
        <v>0</v>
      </c>
      <c r="J32">
        <v>21.99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T32">
        <v>0</v>
      </c>
      <c r="U32">
        <v>0</v>
      </c>
      <c r="V32">
        <v>153.77000000000001</v>
      </c>
      <c r="W32">
        <v>0</v>
      </c>
      <c r="X32">
        <v>0</v>
      </c>
      <c r="Y32">
        <v>0</v>
      </c>
      <c r="Z32">
        <v>21.99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J32">
        <v>0</v>
      </c>
      <c r="AK32">
        <v>0</v>
      </c>
      <c r="AL32">
        <v>128.13999999999999</v>
      </c>
      <c r="AM32">
        <v>0</v>
      </c>
      <c r="AN32">
        <v>0</v>
      </c>
      <c r="AO32">
        <v>0</v>
      </c>
      <c r="AP32">
        <v>21.99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</row>
    <row r="33" spans="3:49" x14ac:dyDescent="0.2">
      <c r="C33">
        <v>3</v>
      </c>
      <c r="D33">
        <v>0</v>
      </c>
      <c r="E33">
        <v>0</v>
      </c>
      <c r="F33">
        <v>225.62</v>
      </c>
      <c r="G33">
        <v>0</v>
      </c>
      <c r="H33">
        <v>0</v>
      </c>
      <c r="I33">
        <v>0</v>
      </c>
      <c r="J33">
        <v>33.64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T33">
        <v>0</v>
      </c>
      <c r="U33">
        <v>0</v>
      </c>
      <c r="V33">
        <v>270.74</v>
      </c>
      <c r="W33">
        <v>0</v>
      </c>
      <c r="X33">
        <v>0</v>
      </c>
      <c r="Y33">
        <v>0</v>
      </c>
      <c r="Z33">
        <v>33.64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J33">
        <v>0</v>
      </c>
      <c r="AK33">
        <v>0</v>
      </c>
      <c r="AL33">
        <v>225.62</v>
      </c>
      <c r="AM33">
        <v>0</v>
      </c>
      <c r="AN33">
        <v>0</v>
      </c>
      <c r="AO33">
        <v>0</v>
      </c>
      <c r="AP33">
        <v>33.64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</row>
    <row r="34" spans="3:49" x14ac:dyDescent="0.2">
      <c r="C34">
        <v>4</v>
      </c>
      <c r="D34">
        <v>0</v>
      </c>
      <c r="E34">
        <v>0</v>
      </c>
      <c r="F34">
        <v>350.84</v>
      </c>
      <c r="G34">
        <v>0</v>
      </c>
      <c r="H34">
        <v>0</v>
      </c>
      <c r="I34">
        <v>0</v>
      </c>
      <c r="J34">
        <v>45.38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T34">
        <v>0</v>
      </c>
      <c r="U34">
        <v>0</v>
      </c>
      <c r="V34">
        <v>421.01</v>
      </c>
      <c r="W34">
        <v>0</v>
      </c>
      <c r="X34">
        <v>0</v>
      </c>
      <c r="Y34">
        <v>0</v>
      </c>
      <c r="Z34">
        <v>45.38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J34">
        <v>0</v>
      </c>
      <c r="AK34">
        <v>0</v>
      </c>
      <c r="AL34">
        <v>350.84</v>
      </c>
      <c r="AM34">
        <v>0</v>
      </c>
      <c r="AN34">
        <v>0</v>
      </c>
      <c r="AO34">
        <v>0</v>
      </c>
      <c r="AP34">
        <v>45.38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</row>
    <row r="35" spans="3:49" x14ac:dyDescent="0.2">
      <c r="C35">
        <v>5</v>
      </c>
      <c r="D35">
        <v>0</v>
      </c>
      <c r="E35">
        <v>0</v>
      </c>
      <c r="F35">
        <v>493.44</v>
      </c>
      <c r="G35">
        <v>0</v>
      </c>
      <c r="H35">
        <v>0</v>
      </c>
      <c r="I35">
        <v>0</v>
      </c>
      <c r="J35">
        <v>57.94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T35">
        <v>0</v>
      </c>
      <c r="U35">
        <v>0</v>
      </c>
      <c r="V35">
        <v>592.12</v>
      </c>
      <c r="W35">
        <v>0</v>
      </c>
      <c r="X35">
        <v>0</v>
      </c>
      <c r="Y35">
        <v>0</v>
      </c>
      <c r="Z35">
        <v>57.94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J35">
        <v>0</v>
      </c>
      <c r="AK35">
        <v>0</v>
      </c>
      <c r="AL35">
        <v>493.44</v>
      </c>
      <c r="AM35">
        <v>0</v>
      </c>
      <c r="AN35">
        <v>0</v>
      </c>
      <c r="AO35">
        <v>0</v>
      </c>
      <c r="AP35">
        <v>57.94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</row>
    <row r="36" spans="3:49" x14ac:dyDescent="0.2">
      <c r="C36">
        <v>6</v>
      </c>
      <c r="D36">
        <v>0</v>
      </c>
      <c r="E36">
        <v>0</v>
      </c>
      <c r="F36">
        <v>674.54</v>
      </c>
      <c r="G36">
        <v>0</v>
      </c>
      <c r="H36">
        <v>0</v>
      </c>
      <c r="I36">
        <v>0</v>
      </c>
      <c r="J36">
        <v>73.89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T36">
        <v>0</v>
      </c>
      <c r="U36">
        <v>0</v>
      </c>
      <c r="V36">
        <v>809.43</v>
      </c>
      <c r="W36">
        <v>0</v>
      </c>
      <c r="X36">
        <v>0</v>
      </c>
      <c r="Y36">
        <v>0</v>
      </c>
      <c r="Z36">
        <v>73.89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J36">
        <v>0</v>
      </c>
      <c r="AK36">
        <v>0</v>
      </c>
      <c r="AL36">
        <v>674.54</v>
      </c>
      <c r="AM36">
        <v>0</v>
      </c>
      <c r="AN36">
        <v>0</v>
      </c>
      <c r="AO36">
        <v>0</v>
      </c>
      <c r="AP36">
        <v>73.89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</row>
    <row r="37" spans="3:49" x14ac:dyDescent="0.2"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</row>
    <row r="38" spans="3:49" x14ac:dyDescent="0.2">
      <c r="C38">
        <v>1</v>
      </c>
      <c r="D38">
        <v>0</v>
      </c>
      <c r="E38">
        <v>0</v>
      </c>
      <c r="F38">
        <v>0</v>
      </c>
      <c r="G38">
        <v>51.59</v>
      </c>
      <c r="H38">
        <v>0</v>
      </c>
      <c r="I38">
        <v>0</v>
      </c>
      <c r="J38">
        <v>0</v>
      </c>
      <c r="K38">
        <v>0</v>
      </c>
      <c r="L38">
        <v>0</v>
      </c>
      <c r="M38">
        <v>10.95</v>
      </c>
      <c r="N38">
        <v>0</v>
      </c>
      <c r="O38">
        <v>0</v>
      </c>
      <c r="P38">
        <v>0</v>
      </c>
      <c r="Q38">
        <v>0</v>
      </c>
      <c r="T38">
        <v>0</v>
      </c>
      <c r="U38">
        <v>0</v>
      </c>
      <c r="V38">
        <v>0</v>
      </c>
      <c r="W38">
        <v>61.9</v>
      </c>
      <c r="X38">
        <v>0</v>
      </c>
      <c r="Y38">
        <v>0</v>
      </c>
      <c r="Z38">
        <v>0</v>
      </c>
      <c r="AA38">
        <v>0</v>
      </c>
      <c r="AB38">
        <v>0</v>
      </c>
      <c r="AC38">
        <v>10.95</v>
      </c>
      <c r="AD38">
        <v>0</v>
      </c>
      <c r="AE38">
        <v>0</v>
      </c>
      <c r="AF38">
        <v>0</v>
      </c>
      <c r="AG38">
        <v>0</v>
      </c>
      <c r="AJ38">
        <v>0</v>
      </c>
      <c r="AK38">
        <v>0</v>
      </c>
      <c r="AL38">
        <v>0</v>
      </c>
      <c r="AM38">
        <v>51.59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10.95</v>
      </c>
      <c r="AT38">
        <v>0</v>
      </c>
      <c r="AU38">
        <v>0</v>
      </c>
      <c r="AV38">
        <v>0</v>
      </c>
      <c r="AW38">
        <v>0</v>
      </c>
    </row>
    <row r="39" spans="3:49" x14ac:dyDescent="0.2">
      <c r="C39">
        <v>2</v>
      </c>
      <c r="D39">
        <v>0</v>
      </c>
      <c r="E39">
        <v>0</v>
      </c>
      <c r="F39">
        <v>0</v>
      </c>
      <c r="G39">
        <v>128.13999999999999</v>
      </c>
      <c r="H39">
        <v>0</v>
      </c>
      <c r="I39">
        <v>0</v>
      </c>
      <c r="J39">
        <v>0</v>
      </c>
      <c r="K39">
        <v>0</v>
      </c>
      <c r="L39">
        <v>0</v>
      </c>
      <c r="M39">
        <v>21.99</v>
      </c>
      <c r="N39">
        <v>0</v>
      </c>
      <c r="O39">
        <v>0</v>
      </c>
      <c r="P39">
        <v>0</v>
      </c>
      <c r="Q39">
        <v>0</v>
      </c>
      <c r="T39">
        <v>0</v>
      </c>
      <c r="U39">
        <v>0</v>
      </c>
      <c r="V39">
        <v>0</v>
      </c>
      <c r="W39">
        <v>153.77000000000001</v>
      </c>
      <c r="X39">
        <v>0</v>
      </c>
      <c r="Y39">
        <v>0</v>
      </c>
      <c r="Z39">
        <v>0</v>
      </c>
      <c r="AA39">
        <v>0</v>
      </c>
      <c r="AB39">
        <v>0</v>
      </c>
      <c r="AC39">
        <v>21.99</v>
      </c>
      <c r="AD39">
        <v>0</v>
      </c>
      <c r="AE39">
        <v>0</v>
      </c>
      <c r="AF39">
        <v>0</v>
      </c>
      <c r="AG39">
        <v>0</v>
      </c>
      <c r="AJ39">
        <v>0</v>
      </c>
      <c r="AK39">
        <v>0</v>
      </c>
      <c r="AL39">
        <v>0</v>
      </c>
      <c r="AM39">
        <v>128.13999999999999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21.99</v>
      </c>
      <c r="AT39">
        <v>0</v>
      </c>
      <c r="AU39">
        <v>0</v>
      </c>
      <c r="AV39">
        <v>0</v>
      </c>
      <c r="AW39">
        <v>0</v>
      </c>
    </row>
    <row r="40" spans="3:49" x14ac:dyDescent="0.2">
      <c r="C40">
        <v>3</v>
      </c>
      <c r="D40">
        <v>0</v>
      </c>
      <c r="E40">
        <v>0</v>
      </c>
      <c r="F40">
        <v>0</v>
      </c>
      <c r="G40">
        <v>225.62</v>
      </c>
      <c r="H40">
        <v>0</v>
      </c>
      <c r="I40">
        <v>0</v>
      </c>
      <c r="J40">
        <v>0</v>
      </c>
      <c r="K40">
        <v>0</v>
      </c>
      <c r="L40">
        <v>0</v>
      </c>
      <c r="M40">
        <v>33.64</v>
      </c>
      <c r="N40">
        <v>0</v>
      </c>
      <c r="O40">
        <v>0</v>
      </c>
      <c r="P40">
        <v>0</v>
      </c>
      <c r="Q40">
        <v>0</v>
      </c>
      <c r="T40">
        <v>0</v>
      </c>
      <c r="U40">
        <v>0</v>
      </c>
      <c r="V40">
        <v>0</v>
      </c>
      <c r="W40">
        <v>270.74</v>
      </c>
      <c r="X40">
        <v>0</v>
      </c>
      <c r="Y40">
        <v>0</v>
      </c>
      <c r="Z40">
        <v>0</v>
      </c>
      <c r="AA40">
        <v>0</v>
      </c>
      <c r="AB40">
        <v>0</v>
      </c>
      <c r="AC40">
        <v>33.64</v>
      </c>
      <c r="AD40">
        <v>0</v>
      </c>
      <c r="AE40">
        <v>0</v>
      </c>
      <c r="AF40">
        <v>0</v>
      </c>
      <c r="AG40">
        <v>0</v>
      </c>
      <c r="AJ40">
        <v>0</v>
      </c>
      <c r="AK40">
        <v>0</v>
      </c>
      <c r="AL40">
        <v>0</v>
      </c>
      <c r="AM40">
        <v>225.62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33.64</v>
      </c>
      <c r="AT40">
        <v>0</v>
      </c>
      <c r="AU40">
        <v>0</v>
      </c>
      <c r="AV40">
        <v>0</v>
      </c>
      <c r="AW40">
        <v>0</v>
      </c>
    </row>
    <row r="41" spans="3:49" x14ac:dyDescent="0.2">
      <c r="C41">
        <v>4</v>
      </c>
      <c r="D41">
        <v>0</v>
      </c>
      <c r="E41">
        <v>0</v>
      </c>
      <c r="F41">
        <v>0</v>
      </c>
      <c r="G41">
        <v>350.84</v>
      </c>
      <c r="H41">
        <v>0</v>
      </c>
      <c r="I41">
        <v>0</v>
      </c>
      <c r="J41">
        <v>0</v>
      </c>
      <c r="K41">
        <v>0</v>
      </c>
      <c r="L41">
        <v>0</v>
      </c>
      <c r="M41">
        <v>45.38</v>
      </c>
      <c r="N41">
        <v>0</v>
      </c>
      <c r="O41">
        <v>0</v>
      </c>
      <c r="P41">
        <v>0</v>
      </c>
      <c r="Q41">
        <v>0</v>
      </c>
      <c r="T41">
        <v>0</v>
      </c>
      <c r="U41">
        <v>0</v>
      </c>
      <c r="V41">
        <v>0</v>
      </c>
      <c r="W41">
        <v>421.01</v>
      </c>
      <c r="X41">
        <v>0</v>
      </c>
      <c r="Y41">
        <v>0</v>
      </c>
      <c r="Z41">
        <v>0</v>
      </c>
      <c r="AA41">
        <v>0</v>
      </c>
      <c r="AB41">
        <v>0</v>
      </c>
      <c r="AC41">
        <v>45.38</v>
      </c>
      <c r="AD41">
        <v>0</v>
      </c>
      <c r="AE41">
        <v>0</v>
      </c>
      <c r="AF41">
        <v>0</v>
      </c>
      <c r="AG41">
        <v>0</v>
      </c>
      <c r="AJ41">
        <v>0</v>
      </c>
      <c r="AK41">
        <v>0</v>
      </c>
      <c r="AL41">
        <v>0</v>
      </c>
      <c r="AM41">
        <v>350.84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45.38</v>
      </c>
      <c r="AT41">
        <v>0</v>
      </c>
      <c r="AU41">
        <v>0</v>
      </c>
      <c r="AV41">
        <v>0</v>
      </c>
      <c r="AW41">
        <v>0</v>
      </c>
    </row>
    <row r="42" spans="3:49" x14ac:dyDescent="0.2">
      <c r="C42">
        <v>5</v>
      </c>
      <c r="D42">
        <v>0</v>
      </c>
      <c r="E42">
        <v>0</v>
      </c>
      <c r="F42">
        <v>0</v>
      </c>
      <c r="G42">
        <v>493.44</v>
      </c>
      <c r="H42">
        <v>0</v>
      </c>
      <c r="I42">
        <v>0</v>
      </c>
      <c r="J42">
        <v>0</v>
      </c>
      <c r="K42">
        <v>0</v>
      </c>
      <c r="L42">
        <v>0</v>
      </c>
      <c r="M42">
        <v>57.94</v>
      </c>
      <c r="N42">
        <v>0</v>
      </c>
      <c r="O42">
        <v>0</v>
      </c>
      <c r="P42">
        <v>0</v>
      </c>
      <c r="Q42">
        <v>0</v>
      </c>
      <c r="T42">
        <v>0</v>
      </c>
      <c r="U42">
        <v>0</v>
      </c>
      <c r="V42">
        <v>0</v>
      </c>
      <c r="W42">
        <v>592.12</v>
      </c>
      <c r="X42">
        <v>0</v>
      </c>
      <c r="Y42">
        <v>0</v>
      </c>
      <c r="Z42">
        <v>0</v>
      </c>
      <c r="AA42">
        <v>0</v>
      </c>
      <c r="AB42">
        <v>0</v>
      </c>
      <c r="AC42">
        <v>57.94</v>
      </c>
      <c r="AD42">
        <v>0</v>
      </c>
      <c r="AE42">
        <v>0</v>
      </c>
      <c r="AF42">
        <v>0</v>
      </c>
      <c r="AG42">
        <v>0</v>
      </c>
      <c r="AJ42">
        <v>0</v>
      </c>
      <c r="AK42">
        <v>0</v>
      </c>
      <c r="AL42">
        <v>0</v>
      </c>
      <c r="AM42">
        <v>493.44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57.94</v>
      </c>
      <c r="AT42">
        <v>0</v>
      </c>
      <c r="AU42">
        <v>0</v>
      </c>
      <c r="AV42">
        <v>0</v>
      </c>
      <c r="AW42">
        <v>0</v>
      </c>
    </row>
    <row r="43" spans="3:49" x14ac:dyDescent="0.2">
      <c r="C43">
        <v>6</v>
      </c>
      <c r="D43">
        <v>0</v>
      </c>
      <c r="E43">
        <v>0</v>
      </c>
      <c r="F43">
        <v>0</v>
      </c>
      <c r="G43">
        <v>674.54</v>
      </c>
      <c r="H43">
        <v>0</v>
      </c>
      <c r="I43">
        <v>0</v>
      </c>
      <c r="J43">
        <v>0</v>
      </c>
      <c r="K43">
        <v>0</v>
      </c>
      <c r="L43">
        <v>0</v>
      </c>
      <c r="M43">
        <v>73.89</v>
      </c>
      <c r="N43">
        <v>0</v>
      </c>
      <c r="O43">
        <v>0</v>
      </c>
      <c r="P43">
        <v>0</v>
      </c>
      <c r="Q43">
        <v>0</v>
      </c>
      <c r="T43">
        <v>0</v>
      </c>
      <c r="U43">
        <v>0</v>
      </c>
      <c r="V43">
        <v>0</v>
      </c>
      <c r="W43">
        <v>809.43</v>
      </c>
      <c r="X43">
        <v>0</v>
      </c>
      <c r="Y43">
        <v>0</v>
      </c>
      <c r="Z43">
        <v>0</v>
      </c>
      <c r="AA43">
        <v>0</v>
      </c>
      <c r="AB43">
        <v>0</v>
      </c>
      <c r="AC43">
        <v>73.89</v>
      </c>
      <c r="AD43">
        <v>0</v>
      </c>
      <c r="AE43">
        <v>0</v>
      </c>
      <c r="AF43">
        <v>0</v>
      </c>
      <c r="AG43">
        <v>0</v>
      </c>
      <c r="AJ43">
        <v>0</v>
      </c>
      <c r="AK43">
        <v>0</v>
      </c>
      <c r="AL43">
        <v>0</v>
      </c>
      <c r="AM43">
        <v>674.54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73.89</v>
      </c>
      <c r="AT43">
        <v>0</v>
      </c>
      <c r="AU43">
        <v>0</v>
      </c>
      <c r="AV43">
        <v>0</v>
      </c>
      <c r="AW43">
        <v>0</v>
      </c>
    </row>
    <row r="44" spans="3:49" x14ac:dyDescent="0.2"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</row>
    <row r="45" spans="3:49" x14ac:dyDescent="0.2">
      <c r="C45">
        <v>1</v>
      </c>
      <c r="D45">
        <v>185.71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10.95</v>
      </c>
      <c r="M45">
        <v>0</v>
      </c>
      <c r="N45">
        <v>0</v>
      </c>
      <c r="O45">
        <v>0</v>
      </c>
      <c r="P45">
        <v>0</v>
      </c>
      <c r="Q45">
        <v>0</v>
      </c>
      <c r="T45">
        <v>309.52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10.95</v>
      </c>
      <c r="AC45">
        <v>0</v>
      </c>
      <c r="AD45">
        <v>0</v>
      </c>
      <c r="AE45">
        <v>0</v>
      </c>
      <c r="AF45">
        <v>0</v>
      </c>
      <c r="AG45">
        <v>0</v>
      </c>
      <c r="AJ45">
        <v>185.71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10.95</v>
      </c>
      <c r="AS45">
        <v>0</v>
      </c>
      <c r="AT45">
        <v>0</v>
      </c>
      <c r="AU45">
        <v>0</v>
      </c>
      <c r="AV45">
        <v>0</v>
      </c>
      <c r="AW45">
        <v>0</v>
      </c>
    </row>
    <row r="46" spans="3:49" x14ac:dyDescent="0.2">
      <c r="C46">
        <v>2</v>
      </c>
      <c r="D46">
        <v>461.3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21.99</v>
      </c>
      <c r="M46">
        <v>0</v>
      </c>
      <c r="N46">
        <v>0</v>
      </c>
      <c r="O46">
        <v>0</v>
      </c>
      <c r="P46">
        <v>0</v>
      </c>
      <c r="Q46">
        <v>0</v>
      </c>
      <c r="T46">
        <v>768.83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21.99</v>
      </c>
      <c r="AC46">
        <v>0</v>
      </c>
      <c r="AD46">
        <v>0</v>
      </c>
      <c r="AE46">
        <v>0</v>
      </c>
      <c r="AF46">
        <v>0</v>
      </c>
      <c r="AG46">
        <v>0</v>
      </c>
      <c r="AJ46">
        <v>461.3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21.99</v>
      </c>
      <c r="AS46">
        <v>0</v>
      </c>
      <c r="AT46">
        <v>0</v>
      </c>
      <c r="AU46">
        <v>0</v>
      </c>
      <c r="AV46">
        <v>0</v>
      </c>
      <c r="AW46">
        <v>0</v>
      </c>
    </row>
    <row r="47" spans="3:49" x14ac:dyDescent="0.2">
      <c r="C47">
        <v>3</v>
      </c>
      <c r="D47">
        <v>812.22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33.64</v>
      </c>
      <c r="M47">
        <v>0</v>
      </c>
      <c r="N47">
        <v>0</v>
      </c>
      <c r="O47">
        <v>0</v>
      </c>
      <c r="P47">
        <v>0</v>
      </c>
      <c r="Q47">
        <v>0</v>
      </c>
      <c r="T47">
        <v>1353.7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33.64</v>
      </c>
      <c r="AC47">
        <v>0</v>
      </c>
      <c r="AD47">
        <v>0</v>
      </c>
      <c r="AE47">
        <v>0</v>
      </c>
      <c r="AF47">
        <v>0</v>
      </c>
      <c r="AG47">
        <v>0</v>
      </c>
      <c r="AJ47">
        <v>812.22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33.64</v>
      </c>
      <c r="AS47">
        <v>0</v>
      </c>
      <c r="AT47">
        <v>0</v>
      </c>
      <c r="AU47">
        <v>0</v>
      </c>
      <c r="AV47">
        <v>0</v>
      </c>
      <c r="AW47">
        <v>0</v>
      </c>
    </row>
    <row r="48" spans="3:49" x14ac:dyDescent="0.2">
      <c r="C48">
        <v>4</v>
      </c>
      <c r="D48">
        <v>1263.02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45.38</v>
      </c>
      <c r="M48">
        <v>0</v>
      </c>
      <c r="N48">
        <v>0</v>
      </c>
      <c r="O48">
        <v>0</v>
      </c>
      <c r="P48">
        <v>0</v>
      </c>
      <c r="Q48">
        <v>0</v>
      </c>
      <c r="T48">
        <v>2105.04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45.38</v>
      </c>
      <c r="AC48">
        <v>0</v>
      </c>
      <c r="AD48">
        <v>0</v>
      </c>
      <c r="AE48">
        <v>0</v>
      </c>
      <c r="AF48">
        <v>0</v>
      </c>
      <c r="AG48">
        <v>0</v>
      </c>
      <c r="AJ48">
        <v>1263.02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45.38</v>
      </c>
      <c r="AS48">
        <v>0</v>
      </c>
      <c r="AT48">
        <v>0</v>
      </c>
      <c r="AU48">
        <v>0</v>
      </c>
      <c r="AV48">
        <v>0</v>
      </c>
      <c r="AW48">
        <v>0</v>
      </c>
    </row>
    <row r="49" spans="3:49" x14ac:dyDescent="0.2">
      <c r="C49">
        <v>5</v>
      </c>
      <c r="D49">
        <v>1776.37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57.94</v>
      </c>
      <c r="M49">
        <v>0</v>
      </c>
      <c r="N49">
        <v>0</v>
      </c>
      <c r="O49">
        <v>0</v>
      </c>
      <c r="P49">
        <v>0</v>
      </c>
      <c r="Q49">
        <v>0</v>
      </c>
      <c r="T49">
        <v>2960.62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57.94</v>
      </c>
      <c r="AC49">
        <v>0</v>
      </c>
      <c r="AD49">
        <v>0</v>
      </c>
      <c r="AE49">
        <v>0</v>
      </c>
      <c r="AF49">
        <v>0</v>
      </c>
      <c r="AG49">
        <v>0</v>
      </c>
      <c r="AJ49">
        <v>1776.37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57.94</v>
      </c>
      <c r="AS49">
        <v>0</v>
      </c>
      <c r="AT49">
        <v>0</v>
      </c>
      <c r="AU49">
        <v>0</v>
      </c>
      <c r="AV49">
        <v>0</v>
      </c>
      <c r="AW49">
        <v>0</v>
      </c>
    </row>
    <row r="50" spans="3:49" x14ac:dyDescent="0.2">
      <c r="C50">
        <v>6</v>
      </c>
      <c r="D50">
        <v>2428.3200000000002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73.89</v>
      </c>
      <c r="M50">
        <v>0</v>
      </c>
      <c r="N50">
        <v>0</v>
      </c>
      <c r="O50">
        <v>0</v>
      </c>
      <c r="P50">
        <v>0</v>
      </c>
      <c r="Q50">
        <v>0</v>
      </c>
      <c r="T50">
        <v>4047.21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73.89</v>
      </c>
      <c r="AC50">
        <v>0</v>
      </c>
      <c r="AD50">
        <v>0</v>
      </c>
      <c r="AE50">
        <v>0</v>
      </c>
      <c r="AF50">
        <v>0</v>
      </c>
      <c r="AG50">
        <v>0</v>
      </c>
      <c r="AJ50">
        <v>2428.3200000000002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73.89</v>
      </c>
      <c r="AS50">
        <v>0</v>
      </c>
      <c r="AT50">
        <v>0</v>
      </c>
      <c r="AU50">
        <v>0</v>
      </c>
      <c r="AV50">
        <v>0</v>
      </c>
      <c r="AW50">
        <v>0</v>
      </c>
    </row>
    <row r="51" spans="3:49" x14ac:dyDescent="0.2"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</row>
    <row r="52" spans="3:49" x14ac:dyDescent="0.2">
      <c r="C52">
        <v>1</v>
      </c>
      <c r="D52">
        <v>309.52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10.95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T52">
        <v>247.62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10.95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J52">
        <v>309.52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10.95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</row>
    <row r="53" spans="3:49" x14ac:dyDescent="0.2">
      <c r="C53">
        <v>2</v>
      </c>
      <c r="D53">
        <v>768.83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21.99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T53">
        <v>615.05999999999995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21.99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J53">
        <v>768.83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21.99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</row>
    <row r="54" spans="3:49" x14ac:dyDescent="0.2">
      <c r="C54">
        <v>3</v>
      </c>
      <c r="D54">
        <v>1353.7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33.64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T54">
        <v>1082.96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33.64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J54">
        <v>1353.7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33.64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</row>
    <row r="55" spans="3:49" x14ac:dyDescent="0.2">
      <c r="C55">
        <v>4</v>
      </c>
      <c r="D55">
        <v>2105.04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45.38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T55">
        <v>1684.03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45.38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J55">
        <v>2105.04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45.38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</row>
    <row r="56" spans="3:49" x14ac:dyDescent="0.2">
      <c r="C56">
        <v>5</v>
      </c>
      <c r="D56">
        <v>2960.62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57.94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T56">
        <v>2368.4899999999998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57.94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J56">
        <v>2960.62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57.94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</row>
    <row r="57" spans="3:49" x14ac:dyDescent="0.2">
      <c r="C57">
        <v>6</v>
      </c>
      <c r="D57">
        <v>4047.21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73.89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T57">
        <v>3237.75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73.89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J57">
        <v>4047.21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73.89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</row>
    <row r="58" spans="3:49" x14ac:dyDescent="0.2"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</row>
    <row r="59" spans="3:49" x14ac:dyDescent="0.2">
      <c r="C59">
        <v>1</v>
      </c>
      <c r="D59">
        <v>0</v>
      </c>
      <c r="E59">
        <v>82.54</v>
      </c>
      <c r="F59">
        <v>0</v>
      </c>
      <c r="G59">
        <v>0</v>
      </c>
      <c r="H59">
        <v>0</v>
      </c>
      <c r="I59">
        <v>10.95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T59">
        <v>0</v>
      </c>
      <c r="U59">
        <v>103.17</v>
      </c>
      <c r="V59">
        <v>0</v>
      </c>
      <c r="W59">
        <v>0</v>
      </c>
      <c r="X59">
        <v>0</v>
      </c>
      <c r="Y59">
        <v>10.95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J59">
        <v>0</v>
      </c>
      <c r="AK59">
        <v>82.54</v>
      </c>
      <c r="AL59">
        <v>0</v>
      </c>
      <c r="AM59">
        <v>0</v>
      </c>
      <c r="AN59">
        <v>0</v>
      </c>
      <c r="AO59">
        <v>10.95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</row>
    <row r="60" spans="3:49" x14ac:dyDescent="0.2">
      <c r="C60">
        <v>2</v>
      </c>
      <c r="D60">
        <v>0</v>
      </c>
      <c r="E60">
        <v>205.02</v>
      </c>
      <c r="F60">
        <v>0</v>
      </c>
      <c r="G60">
        <v>0</v>
      </c>
      <c r="H60">
        <v>0</v>
      </c>
      <c r="I60">
        <v>21.99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T60">
        <v>0</v>
      </c>
      <c r="U60">
        <v>256.27999999999997</v>
      </c>
      <c r="V60">
        <v>0</v>
      </c>
      <c r="W60">
        <v>0</v>
      </c>
      <c r="X60">
        <v>0</v>
      </c>
      <c r="Y60">
        <v>21.99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J60">
        <v>0</v>
      </c>
      <c r="AK60">
        <v>205.02</v>
      </c>
      <c r="AL60">
        <v>0</v>
      </c>
      <c r="AM60">
        <v>0</v>
      </c>
      <c r="AN60">
        <v>0</v>
      </c>
      <c r="AO60">
        <v>21.99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</row>
    <row r="61" spans="3:49" x14ac:dyDescent="0.2">
      <c r="C61">
        <v>3</v>
      </c>
      <c r="D61">
        <v>0</v>
      </c>
      <c r="E61">
        <v>360.99</v>
      </c>
      <c r="F61">
        <v>0</v>
      </c>
      <c r="G61">
        <v>0</v>
      </c>
      <c r="H61">
        <v>0</v>
      </c>
      <c r="I61">
        <v>33.64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T61">
        <v>0</v>
      </c>
      <c r="U61">
        <v>451.23</v>
      </c>
      <c r="V61">
        <v>0</v>
      </c>
      <c r="W61">
        <v>0</v>
      </c>
      <c r="X61">
        <v>0</v>
      </c>
      <c r="Y61">
        <v>33.64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J61">
        <v>0</v>
      </c>
      <c r="AK61">
        <v>360.99</v>
      </c>
      <c r="AL61">
        <v>0</v>
      </c>
      <c r="AM61">
        <v>0</v>
      </c>
      <c r="AN61">
        <v>0</v>
      </c>
      <c r="AO61">
        <v>33.64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</row>
    <row r="62" spans="3:49" x14ac:dyDescent="0.2">
      <c r="C62">
        <v>4</v>
      </c>
      <c r="D62">
        <v>0</v>
      </c>
      <c r="E62">
        <v>561.34</v>
      </c>
      <c r="F62">
        <v>0</v>
      </c>
      <c r="G62">
        <v>0</v>
      </c>
      <c r="H62">
        <v>0</v>
      </c>
      <c r="I62">
        <v>45.38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T62">
        <v>0</v>
      </c>
      <c r="U62">
        <v>701.68</v>
      </c>
      <c r="V62">
        <v>0</v>
      </c>
      <c r="W62">
        <v>0</v>
      </c>
      <c r="X62">
        <v>0</v>
      </c>
      <c r="Y62">
        <v>45.38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J62">
        <v>0</v>
      </c>
      <c r="AK62">
        <v>561.34</v>
      </c>
      <c r="AL62">
        <v>0</v>
      </c>
      <c r="AM62">
        <v>0</v>
      </c>
      <c r="AN62">
        <v>0</v>
      </c>
      <c r="AO62">
        <v>45.38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</row>
    <row r="63" spans="3:49" x14ac:dyDescent="0.2">
      <c r="C63">
        <v>5</v>
      </c>
      <c r="D63">
        <v>0</v>
      </c>
      <c r="E63">
        <v>789.5</v>
      </c>
      <c r="F63">
        <v>0</v>
      </c>
      <c r="G63">
        <v>0</v>
      </c>
      <c r="H63">
        <v>0</v>
      </c>
      <c r="I63">
        <v>57.94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T63">
        <v>0</v>
      </c>
      <c r="U63">
        <v>986.87</v>
      </c>
      <c r="V63">
        <v>0</v>
      </c>
      <c r="W63">
        <v>0</v>
      </c>
      <c r="X63">
        <v>0</v>
      </c>
      <c r="Y63">
        <v>57.94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J63">
        <v>0</v>
      </c>
      <c r="AK63">
        <v>789.5</v>
      </c>
      <c r="AL63">
        <v>0</v>
      </c>
      <c r="AM63">
        <v>0</v>
      </c>
      <c r="AN63">
        <v>0</v>
      </c>
      <c r="AO63">
        <v>57.94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</row>
    <row r="64" spans="3:49" x14ac:dyDescent="0.2">
      <c r="C64">
        <v>6</v>
      </c>
      <c r="D64">
        <v>0</v>
      </c>
      <c r="E64">
        <v>1079.26</v>
      </c>
      <c r="F64">
        <v>0</v>
      </c>
      <c r="G64">
        <v>0</v>
      </c>
      <c r="H64">
        <v>0</v>
      </c>
      <c r="I64">
        <v>73.89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T64">
        <v>0</v>
      </c>
      <c r="U64">
        <v>1349.06</v>
      </c>
      <c r="V64">
        <v>0</v>
      </c>
      <c r="W64">
        <v>0</v>
      </c>
      <c r="X64">
        <v>0</v>
      </c>
      <c r="Y64">
        <v>73.89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J64">
        <v>0</v>
      </c>
      <c r="AK64">
        <v>1079.26</v>
      </c>
      <c r="AL64">
        <v>0</v>
      </c>
      <c r="AM64">
        <v>0</v>
      </c>
      <c r="AN64">
        <v>0</v>
      </c>
      <c r="AO64">
        <v>73.89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</row>
    <row r="65" spans="3:49" x14ac:dyDescent="0.2"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</row>
    <row r="66" spans="3:49" x14ac:dyDescent="0.2">
      <c r="C66">
        <v>1</v>
      </c>
      <c r="D66">
        <v>0</v>
      </c>
      <c r="E66">
        <v>103.17</v>
      </c>
      <c r="F66">
        <v>0</v>
      </c>
      <c r="G66">
        <v>0</v>
      </c>
      <c r="H66">
        <v>10.95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T66">
        <v>0</v>
      </c>
      <c r="U66">
        <v>72.22</v>
      </c>
      <c r="V66">
        <v>0</v>
      </c>
      <c r="W66">
        <v>0</v>
      </c>
      <c r="X66">
        <v>10.95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J66">
        <v>0</v>
      </c>
      <c r="AK66">
        <v>103.17</v>
      </c>
      <c r="AL66">
        <v>0</v>
      </c>
      <c r="AM66">
        <v>0</v>
      </c>
      <c r="AN66">
        <v>10.95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</row>
    <row r="67" spans="3:49" x14ac:dyDescent="0.2">
      <c r="C67">
        <v>2</v>
      </c>
      <c r="D67">
        <v>0</v>
      </c>
      <c r="E67">
        <v>256.27999999999997</v>
      </c>
      <c r="F67">
        <v>0</v>
      </c>
      <c r="G67">
        <v>0</v>
      </c>
      <c r="H67">
        <v>21.99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T67">
        <v>0</v>
      </c>
      <c r="U67">
        <v>179.39</v>
      </c>
      <c r="V67">
        <v>0</v>
      </c>
      <c r="W67">
        <v>0</v>
      </c>
      <c r="X67">
        <v>21.99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J67">
        <v>0</v>
      </c>
      <c r="AK67">
        <v>256.27999999999997</v>
      </c>
      <c r="AL67">
        <v>0</v>
      </c>
      <c r="AM67">
        <v>0</v>
      </c>
      <c r="AN67">
        <v>21.99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</row>
    <row r="68" spans="3:49" x14ac:dyDescent="0.2">
      <c r="C68">
        <v>3</v>
      </c>
      <c r="D68">
        <v>0</v>
      </c>
      <c r="E68">
        <v>451.23</v>
      </c>
      <c r="F68">
        <v>0</v>
      </c>
      <c r="G68">
        <v>0</v>
      </c>
      <c r="H68">
        <v>33.64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T68">
        <v>0</v>
      </c>
      <c r="U68">
        <v>315.86</v>
      </c>
      <c r="V68">
        <v>0</v>
      </c>
      <c r="W68">
        <v>0</v>
      </c>
      <c r="X68">
        <v>33.64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J68">
        <v>0</v>
      </c>
      <c r="AK68">
        <v>451.23</v>
      </c>
      <c r="AL68">
        <v>0</v>
      </c>
      <c r="AM68">
        <v>0</v>
      </c>
      <c r="AN68">
        <v>33.64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</row>
    <row r="69" spans="3:49" x14ac:dyDescent="0.2">
      <c r="C69">
        <v>4</v>
      </c>
      <c r="D69">
        <v>0</v>
      </c>
      <c r="E69">
        <v>701.68</v>
      </c>
      <c r="F69">
        <v>0</v>
      </c>
      <c r="G69">
        <v>0</v>
      </c>
      <c r="H69">
        <v>45.38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T69">
        <v>0</v>
      </c>
      <c r="U69">
        <v>491.18</v>
      </c>
      <c r="V69">
        <v>0</v>
      </c>
      <c r="W69">
        <v>0</v>
      </c>
      <c r="X69">
        <v>45.38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J69">
        <v>0</v>
      </c>
      <c r="AK69">
        <v>701.68</v>
      </c>
      <c r="AL69">
        <v>0</v>
      </c>
      <c r="AM69">
        <v>0</v>
      </c>
      <c r="AN69">
        <v>45.38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</row>
    <row r="70" spans="3:49" x14ac:dyDescent="0.2">
      <c r="C70">
        <v>5</v>
      </c>
      <c r="D70">
        <v>0</v>
      </c>
      <c r="E70">
        <v>986.87</v>
      </c>
      <c r="F70">
        <v>0</v>
      </c>
      <c r="G70">
        <v>0</v>
      </c>
      <c r="H70">
        <v>57.94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T70">
        <v>0</v>
      </c>
      <c r="U70">
        <v>690.81</v>
      </c>
      <c r="V70">
        <v>0</v>
      </c>
      <c r="W70">
        <v>0</v>
      </c>
      <c r="X70">
        <v>57.94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J70">
        <v>0</v>
      </c>
      <c r="AK70">
        <v>986.87</v>
      </c>
      <c r="AL70">
        <v>0</v>
      </c>
      <c r="AM70">
        <v>0</v>
      </c>
      <c r="AN70">
        <v>57.94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</row>
    <row r="71" spans="3:49" x14ac:dyDescent="0.2">
      <c r="C71">
        <v>6</v>
      </c>
      <c r="D71">
        <v>0</v>
      </c>
      <c r="E71">
        <v>1349.06</v>
      </c>
      <c r="F71">
        <v>0</v>
      </c>
      <c r="G71">
        <v>0</v>
      </c>
      <c r="H71">
        <v>73.89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T71">
        <v>0</v>
      </c>
      <c r="U71">
        <v>944.34</v>
      </c>
      <c r="V71">
        <v>0</v>
      </c>
      <c r="W71">
        <v>0</v>
      </c>
      <c r="X71">
        <v>73.89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J71">
        <v>0</v>
      </c>
      <c r="AK71">
        <v>1349.06</v>
      </c>
      <c r="AL71">
        <v>0</v>
      </c>
      <c r="AM71">
        <v>0</v>
      </c>
      <c r="AN71">
        <v>73.89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</row>
    <row r="75" spans="3:49" x14ac:dyDescent="0.2"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</row>
    <row r="76" spans="3:49" x14ac:dyDescent="0.2">
      <c r="C76">
        <v>1</v>
      </c>
      <c r="D76">
        <v>0</v>
      </c>
      <c r="E76">
        <v>0</v>
      </c>
      <c r="F76">
        <v>10</v>
      </c>
      <c r="G76">
        <v>0</v>
      </c>
      <c r="H76">
        <v>0</v>
      </c>
      <c r="I76">
        <v>0</v>
      </c>
      <c r="J76">
        <v>10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T76">
        <v>0</v>
      </c>
      <c r="U76">
        <v>0</v>
      </c>
      <c r="V76">
        <v>10</v>
      </c>
      <c r="W76">
        <v>0</v>
      </c>
      <c r="X76">
        <v>0</v>
      </c>
      <c r="Y76">
        <v>0</v>
      </c>
      <c r="Z76">
        <v>10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J76">
        <v>0</v>
      </c>
      <c r="AK76">
        <v>0</v>
      </c>
      <c r="AL76">
        <v>10</v>
      </c>
      <c r="AM76">
        <v>0</v>
      </c>
      <c r="AN76">
        <v>0</v>
      </c>
      <c r="AO76">
        <v>0</v>
      </c>
      <c r="AP76">
        <v>10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</row>
    <row r="77" spans="3:49" x14ac:dyDescent="0.2">
      <c r="C77">
        <v>2</v>
      </c>
      <c r="D77">
        <v>0</v>
      </c>
      <c r="E77">
        <v>0</v>
      </c>
      <c r="F77">
        <v>20</v>
      </c>
      <c r="G77">
        <v>0</v>
      </c>
      <c r="H77">
        <v>0</v>
      </c>
      <c r="I77">
        <v>0</v>
      </c>
      <c r="J77">
        <v>20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T77">
        <v>0</v>
      </c>
      <c r="U77">
        <v>0</v>
      </c>
      <c r="V77">
        <v>20</v>
      </c>
      <c r="W77">
        <v>0</v>
      </c>
      <c r="X77">
        <v>0</v>
      </c>
      <c r="Y77">
        <v>0</v>
      </c>
      <c r="Z77">
        <v>20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J77">
        <v>0</v>
      </c>
      <c r="AK77">
        <v>0</v>
      </c>
      <c r="AL77">
        <v>20</v>
      </c>
      <c r="AM77">
        <v>0</v>
      </c>
      <c r="AN77">
        <v>0</v>
      </c>
      <c r="AO77">
        <v>0</v>
      </c>
      <c r="AP77">
        <v>20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</row>
    <row r="78" spans="3:49" x14ac:dyDescent="0.2">
      <c r="C78">
        <v>3</v>
      </c>
      <c r="D78">
        <v>0</v>
      </c>
      <c r="E78">
        <v>0</v>
      </c>
      <c r="F78">
        <v>30</v>
      </c>
      <c r="G78">
        <v>0</v>
      </c>
      <c r="H78">
        <v>0</v>
      </c>
      <c r="I78">
        <v>0</v>
      </c>
      <c r="J78">
        <v>30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T78">
        <v>0</v>
      </c>
      <c r="U78">
        <v>0</v>
      </c>
      <c r="V78">
        <v>30</v>
      </c>
      <c r="W78">
        <v>0</v>
      </c>
      <c r="X78">
        <v>0</v>
      </c>
      <c r="Y78">
        <v>0</v>
      </c>
      <c r="Z78">
        <v>30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J78">
        <v>0</v>
      </c>
      <c r="AK78">
        <v>0</v>
      </c>
      <c r="AL78">
        <v>30</v>
      </c>
      <c r="AM78">
        <v>0</v>
      </c>
      <c r="AN78">
        <v>0</v>
      </c>
      <c r="AO78">
        <v>0</v>
      </c>
      <c r="AP78">
        <v>30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</row>
    <row r="79" spans="3:49" x14ac:dyDescent="0.2">
      <c r="C79">
        <v>4</v>
      </c>
      <c r="D79">
        <v>0</v>
      </c>
      <c r="E79">
        <v>0</v>
      </c>
      <c r="F79">
        <v>40</v>
      </c>
      <c r="G79">
        <v>0</v>
      </c>
      <c r="H79">
        <v>0</v>
      </c>
      <c r="I79">
        <v>0</v>
      </c>
      <c r="J79">
        <v>40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T79">
        <v>0</v>
      </c>
      <c r="U79">
        <v>0</v>
      </c>
      <c r="V79">
        <v>40</v>
      </c>
      <c r="W79">
        <v>0</v>
      </c>
      <c r="X79">
        <v>0</v>
      </c>
      <c r="Y79">
        <v>0</v>
      </c>
      <c r="Z79">
        <v>40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J79">
        <v>0</v>
      </c>
      <c r="AK79">
        <v>0</v>
      </c>
      <c r="AL79">
        <v>40</v>
      </c>
      <c r="AM79">
        <v>0</v>
      </c>
      <c r="AN79">
        <v>0</v>
      </c>
      <c r="AO79">
        <v>0</v>
      </c>
      <c r="AP79">
        <v>40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</row>
    <row r="80" spans="3:49" x14ac:dyDescent="0.2">
      <c r="C80">
        <v>5</v>
      </c>
      <c r="D80">
        <v>0</v>
      </c>
      <c r="E80">
        <v>0</v>
      </c>
      <c r="F80">
        <v>50</v>
      </c>
      <c r="G80">
        <v>0</v>
      </c>
      <c r="H80">
        <v>0</v>
      </c>
      <c r="I80">
        <v>0</v>
      </c>
      <c r="J80">
        <v>50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T80">
        <v>0</v>
      </c>
      <c r="U80">
        <v>0</v>
      </c>
      <c r="V80">
        <v>50</v>
      </c>
      <c r="W80">
        <v>0</v>
      </c>
      <c r="X80">
        <v>0</v>
      </c>
      <c r="Y80">
        <v>0</v>
      </c>
      <c r="Z80">
        <v>50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J80">
        <v>0</v>
      </c>
      <c r="AK80">
        <v>0</v>
      </c>
      <c r="AL80">
        <v>50</v>
      </c>
      <c r="AM80">
        <v>0</v>
      </c>
      <c r="AN80">
        <v>0</v>
      </c>
      <c r="AO80">
        <v>0</v>
      </c>
      <c r="AP80">
        <v>50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</row>
    <row r="81" spans="3:49" x14ac:dyDescent="0.2">
      <c r="C81">
        <v>6</v>
      </c>
      <c r="D81">
        <v>0</v>
      </c>
      <c r="E81">
        <v>0</v>
      </c>
      <c r="F81">
        <v>60</v>
      </c>
      <c r="G81">
        <v>0</v>
      </c>
      <c r="H81">
        <v>0</v>
      </c>
      <c r="I81">
        <v>0</v>
      </c>
      <c r="J81">
        <v>60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T81">
        <v>0</v>
      </c>
      <c r="U81">
        <v>0</v>
      </c>
      <c r="V81">
        <v>60</v>
      </c>
      <c r="W81">
        <v>0</v>
      </c>
      <c r="X81">
        <v>0</v>
      </c>
      <c r="Y81">
        <v>0</v>
      </c>
      <c r="Z81">
        <v>60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J81">
        <v>0</v>
      </c>
      <c r="AK81">
        <v>0</v>
      </c>
      <c r="AL81">
        <v>60</v>
      </c>
      <c r="AM81">
        <v>0</v>
      </c>
      <c r="AN81">
        <v>0</v>
      </c>
      <c r="AO81">
        <v>0</v>
      </c>
      <c r="AP81">
        <v>60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</row>
    <row r="82" spans="3:49" x14ac:dyDescent="0.2"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</row>
    <row r="83" spans="3:49" x14ac:dyDescent="0.2">
      <c r="C83">
        <v>1</v>
      </c>
      <c r="D83">
        <v>0</v>
      </c>
      <c r="E83">
        <v>0</v>
      </c>
      <c r="F83">
        <v>0</v>
      </c>
      <c r="G83">
        <v>10</v>
      </c>
      <c r="H83">
        <v>0</v>
      </c>
      <c r="I83">
        <v>0</v>
      </c>
      <c r="J83">
        <v>0</v>
      </c>
      <c r="K83">
        <v>0</v>
      </c>
      <c r="L83">
        <v>0</v>
      </c>
      <c r="M83">
        <v>10</v>
      </c>
      <c r="N83">
        <v>0</v>
      </c>
      <c r="O83">
        <v>0</v>
      </c>
      <c r="P83">
        <v>0</v>
      </c>
      <c r="Q83">
        <v>0</v>
      </c>
      <c r="T83">
        <v>0</v>
      </c>
      <c r="U83">
        <v>0</v>
      </c>
      <c r="V83">
        <v>0</v>
      </c>
      <c r="W83">
        <v>10</v>
      </c>
      <c r="X83">
        <v>0</v>
      </c>
      <c r="Y83">
        <v>0</v>
      </c>
      <c r="Z83">
        <v>0</v>
      </c>
      <c r="AA83">
        <v>0</v>
      </c>
      <c r="AB83">
        <v>0</v>
      </c>
      <c r="AC83">
        <v>10</v>
      </c>
      <c r="AD83">
        <v>0</v>
      </c>
      <c r="AE83">
        <v>0</v>
      </c>
      <c r="AF83">
        <v>0</v>
      </c>
      <c r="AG83">
        <v>0</v>
      </c>
      <c r="AJ83">
        <v>0</v>
      </c>
      <c r="AK83">
        <v>0</v>
      </c>
      <c r="AL83">
        <v>0</v>
      </c>
      <c r="AM83">
        <v>10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10</v>
      </c>
      <c r="AT83">
        <v>0</v>
      </c>
      <c r="AU83">
        <v>0</v>
      </c>
      <c r="AV83">
        <v>0</v>
      </c>
      <c r="AW83">
        <v>0</v>
      </c>
    </row>
    <row r="84" spans="3:49" x14ac:dyDescent="0.2">
      <c r="C84">
        <v>2</v>
      </c>
      <c r="D84">
        <v>0</v>
      </c>
      <c r="E84">
        <v>0</v>
      </c>
      <c r="F84">
        <v>0</v>
      </c>
      <c r="G84">
        <v>20</v>
      </c>
      <c r="H84">
        <v>0</v>
      </c>
      <c r="I84">
        <v>0</v>
      </c>
      <c r="J84">
        <v>0</v>
      </c>
      <c r="K84">
        <v>0</v>
      </c>
      <c r="L84">
        <v>0</v>
      </c>
      <c r="M84">
        <v>20</v>
      </c>
      <c r="N84">
        <v>0</v>
      </c>
      <c r="O84">
        <v>0</v>
      </c>
      <c r="P84">
        <v>0</v>
      </c>
      <c r="Q84">
        <v>0</v>
      </c>
      <c r="T84">
        <v>0</v>
      </c>
      <c r="U84">
        <v>0</v>
      </c>
      <c r="V84">
        <v>0</v>
      </c>
      <c r="W84">
        <v>20</v>
      </c>
      <c r="X84">
        <v>0</v>
      </c>
      <c r="Y84">
        <v>0</v>
      </c>
      <c r="Z84">
        <v>0</v>
      </c>
      <c r="AA84">
        <v>0</v>
      </c>
      <c r="AB84">
        <v>0</v>
      </c>
      <c r="AC84">
        <v>20</v>
      </c>
      <c r="AD84">
        <v>0</v>
      </c>
      <c r="AE84">
        <v>0</v>
      </c>
      <c r="AF84">
        <v>0</v>
      </c>
      <c r="AG84">
        <v>0</v>
      </c>
      <c r="AJ84">
        <v>0</v>
      </c>
      <c r="AK84">
        <v>0</v>
      </c>
      <c r="AL84">
        <v>0</v>
      </c>
      <c r="AM84">
        <v>20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20</v>
      </c>
      <c r="AT84">
        <v>0</v>
      </c>
      <c r="AU84">
        <v>0</v>
      </c>
      <c r="AV84">
        <v>0</v>
      </c>
      <c r="AW84">
        <v>0</v>
      </c>
    </row>
    <row r="85" spans="3:49" x14ac:dyDescent="0.2">
      <c r="C85">
        <v>3</v>
      </c>
      <c r="D85">
        <v>0</v>
      </c>
      <c r="E85">
        <v>0</v>
      </c>
      <c r="F85">
        <v>0</v>
      </c>
      <c r="G85">
        <v>30</v>
      </c>
      <c r="H85">
        <v>0</v>
      </c>
      <c r="I85">
        <v>0</v>
      </c>
      <c r="J85">
        <v>0</v>
      </c>
      <c r="K85">
        <v>0</v>
      </c>
      <c r="L85">
        <v>0</v>
      </c>
      <c r="M85">
        <v>30</v>
      </c>
      <c r="N85">
        <v>0</v>
      </c>
      <c r="O85">
        <v>0</v>
      </c>
      <c r="P85">
        <v>0</v>
      </c>
      <c r="Q85">
        <v>0</v>
      </c>
      <c r="T85">
        <v>0</v>
      </c>
      <c r="U85">
        <v>0</v>
      </c>
      <c r="V85">
        <v>0</v>
      </c>
      <c r="W85">
        <v>30</v>
      </c>
      <c r="X85">
        <v>0</v>
      </c>
      <c r="Y85">
        <v>0</v>
      </c>
      <c r="Z85">
        <v>0</v>
      </c>
      <c r="AA85">
        <v>0</v>
      </c>
      <c r="AB85">
        <v>0</v>
      </c>
      <c r="AC85">
        <v>30</v>
      </c>
      <c r="AD85">
        <v>0</v>
      </c>
      <c r="AE85">
        <v>0</v>
      </c>
      <c r="AF85">
        <v>0</v>
      </c>
      <c r="AG85">
        <v>0</v>
      </c>
      <c r="AJ85">
        <v>0</v>
      </c>
      <c r="AK85">
        <v>0</v>
      </c>
      <c r="AL85">
        <v>0</v>
      </c>
      <c r="AM85">
        <v>30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30</v>
      </c>
      <c r="AT85">
        <v>0</v>
      </c>
      <c r="AU85">
        <v>0</v>
      </c>
      <c r="AV85">
        <v>0</v>
      </c>
      <c r="AW85">
        <v>0</v>
      </c>
    </row>
    <row r="86" spans="3:49" x14ac:dyDescent="0.2">
      <c r="C86">
        <v>4</v>
      </c>
      <c r="D86">
        <v>0</v>
      </c>
      <c r="E86">
        <v>0</v>
      </c>
      <c r="F86">
        <v>0</v>
      </c>
      <c r="G86">
        <v>40</v>
      </c>
      <c r="H86">
        <v>0</v>
      </c>
      <c r="I86">
        <v>0</v>
      </c>
      <c r="J86">
        <v>0</v>
      </c>
      <c r="K86">
        <v>0</v>
      </c>
      <c r="L86">
        <v>0</v>
      </c>
      <c r="M86">
        <v>40</v>
      </c>
      <c r="N86">
        <v>0</v>
      </c>
      <c r="O86">
        <v>0</v>
      </c>
      <c r="P86">
        <v>0</v>
      </c>
      <c r="Q86">
        <v>0</v>
      </c>
      <c r="T86">
        <v>0</v>
      </c>
      <c r="U86">
        <v>0</v>
      </c>
      <c r="V86">
        <v>0</v>
      </c>
      <c r="W86">
        <v>40</v>
      </c>
      <c r="X86">
        <v>0</v>
      </c>
      <c r="Y86">
        <v>0</v>
      </c>
      <c r="Z86">
        <v>0</v>
      </c>
      <c r="AA86">
        <v>0</v>
      </c>
      <c r="AB86">
        <v>0</v>
      </c>
      <c r="AC86">
        <v>40</v>
      </c>
      <c r="AD86">
        <v>0</v>
      </c>
      <c r="AE86">
        <v>0</v>
      </c>
      <c r="AF86">
        <v>0</v>
      </c>
      <c r="AG86">
        <v>0</v>
      </c>
      <c r="AJ86">
        <v>0</v>
      </c>
      <c r="AK86">
        <v>0</v>
      </c>
      <c r="AL86">
        <v>0</v>
      </c>
      <c r="AM86">
        <v>40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40</v>
      </c>
      <c r="AT86">
        <v>0</v>
      </c>
      <c r="AU86">
        <v>0</v>
      </c>
      <c r="AV86">
        <v>0</v>
      </c>
      <c r="AW86">
        <v>0</v>
      </c>
    </row>
    <row r="87" spans="3:49" x14ac:dyDescent="0.2">
      <c r="C87">
        <v>5</v>
      </c>
      <c r="D87">
        <v>0</v>
      </c>
      <c r="E87">
        <v>0</v>
      </c>
      <c r="F87">
        <v>0</v>
      </c>
      <c r="G87">
        <v>50</v>
      </c>
      <c r="H87">
        <v>0</v>
      </c>
      <c r="I87">
        <v>0</v>
      </c>
      <c r="J87">
        <v>0</v>
      </c>
      <c r="K87">
        <v>0</v>
      </c>
      <c r="L87">
        <v>0</v>
      </c>
      <c r="M87">
        <v>50</v>
      </c>
      <c r="N87">
        <v>0</v>
      </c>
      <c r="O87">
        <v>0</v>
      </c>
      <c r="P87">
        <v>0</v>
      </c>
      <c r="Q87">
        <v>0</v>
      </c>
      <c r="T87">
        <v>0</v>
      </c>
      <c r="U87">
        <v>0</v>
      </c>
      <c r="V87">
        <v>0</v>
      </c>
      <c r="W87">
        <v>50</v>
      </c>
      <c r="X87">
        <v>0</v>
      </c>
      <c r="Y87">
        <v>0</v>
      </c>
      <c r="Z87">
        <v>0</v>
      </c>
      <c r="AA87">
        <v>0</v>
      </c>
      <c r="AB87">
        <v>0</v>
      </c>
      <c r="AC87">
        <v>50</v>
      </c>
      <c r="AD87">
        <v>0</v>
      </c>
      <c r="AE87">
        <v>0</v>
      </c>
      <c r="AF87">
        <v>0</v>
      </c>
      <c r="AG87">
        <v>0</v>
      </c>
      <c r="AJ87">
        <v>0</v>
      </c>
      <c r="AK87">
        <v>0</v>
      </c>
      <c r="AL87">
        <v>0</v>
      </c>
      <c r="AM87">
        <v>50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50</v>
      </c>
      <c r="AT87">
        <v>0</v>
      </c>
      <c r="AU87">
        <v>0</v>
      </c>
      <c r="AV87">
        <v>0</v>
      </c>
      <c r="AW87">
        <v>0</v>
      </c>
    </row>
    <row r="88" spans="3:49" x14ac:dyDescent="0.2">
      <c r="C88">
        <v>6</v>
      </c>
      <c r="D88">
        <v>0</v>
      </c>
      <c r="E88">
        <v>0</v>
      </c>
      <c r="F88">
        <v>0</v>
      </c>
      <c r="G88">
        <v>60</v>
      </c>
      <c r="H88">
        <v>0</v>
      </c>
      <c r="I88">
        <v>0</v>
      </c>
      <c r="J88">
        <v>0</v>
      </c>
      <c r="K88">
        <v>0</v>
      </c>
      <c r="L88">
        <v>0</v>
      </c>
      <c r="M88">
        <v>60</v>
      </c>
      <c r="N88">
        <v>0</v>
      </c>
      <c r="O88">
        <v>0</v>
      </c>
      <c r="P88">
        <v>0</v>
      </c>
      <c r="Q88">
        <v>0</v>
      </c>
      <c r="T88">
        <v>0</v>
      </c>
      <c r="U88">
        <v>0</v>
      </c>
      <c r="V88">
        <v>0</v>
      </c>
      <c r="W88">
        <v>60</v>
      </c>
      <c r="X88">
        <v>0</v>
      </c>
      <c r="Y88">
        <v>0</v>
      </c>
      <c r="Z88">
        <v>0</v>
      </c>
      <c r="AA88">
        <v>0</v>
      </c>
      <c r="AB88">
        <v>0</v>
      </c>
      <c r="AC88">
        <v>60</v>
      </c>
      <c r="AD88">
        <v>0</v>
      </c>
      <c r="AE88">
        <v>0</v>
      </c>
      <c r="AF88">
        <v>0</v>
      </c>
      <c r="AG88">
        <v>0</v>
      </c>
      <c r="AJ88">
        <v>0</v>
      </c>
      <c r="AK88">
        <v>0</v>
      </c>
      <c r="AL88">
        <v>0</v>
      </c>
      <c r="AM88">
        <v>60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60</v>
      </c>
      <c r="AT88">
        <v>0</v>
      </c>
      <c r="AU88">
        <v>0</v>
      </c>
      <c r="AV88">
        <v>0</v>
      </c>
      <c r="AW88">
        <v>0</v>
      </c>
    </row>
    <row r="89" spans="3:49" x14ac:dyDescent="0.2"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</row>
    <row r="90" spans="3:49" x14ac:dyDescent="0.2">
      <c r="C90">
        <v>1</v>
      </c>
      <c r="D90">
        <v>10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10</v>
      </c>
      <c r="M90">
        <v>0</v>
      </c>
      <c r="N90">
        <v>0</v>
      </c>
      <c r="O90">
        <v>0</v>
      </c>
      <c r="P90">
        <v>0</v>
      </c>
      <c r="Q90">
        <v>0</v>
      </c>
      <c r="T90">
        <v>10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10</v>
      </c>
      <c r="AC90">
        <v>0</v>
      </c>
      <c r="AD90">
        <v>0</v>
      </c>
      <c r="AE90">
        <v>0</v>
      </c>
      <c r="AF90">
        <v>0</v>
      </c>
      <c r="AG90">
        <v>0</v>
      </c>
      <c r="AJ90">
        <v>10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10</v>
      </c>
      <c r="AS90">
        <v>0</v>
      </c>
      <c r="AT90">
        <v>0</v>
      </c>
      <c r="AU90">
        <v>0</v>
      </c>
      <c r="AV90">
        <v>0</v>
      </c>
      <c r="AW90">
        <v>0</v>
      </c>
    </row>
    <row r="91" spans="3:49" x14ac:dyDescent="0.2">
      <c r="C91">
        <v>2</v>
      </c>
      <c r="D91">
        <v>20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20</v>
      </c>
      <c r="M91">
        <v>0</v>
      </c>
      <c r="N91">
        <v>0</v>
      </c>
      <c r="O91">
        <v>0</v>
      </c>
      <c r="P91">
        <v>0</v>
      </c>
      <c r="Q91">
        <v>0</v>
      </c>
      <c r="T91">
        <v>20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20</v>
      </c>
      <c r="AC91">
        <v>0</v>
      </c>
      <c r="AD91">
        <v>0</v>
      </c>
      <c r="AE91">
        <v>0</v>
      </c>
      <c r="AF91">
        <v>0</v>
      </c>
      <c r="AG91">
        <v>0</v>
      </c>
      <c r="AJ91">
        <v>20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20</v>
      </c>
      <c r="AS91">
        <v>0</v>
      </c>
      <c r="AT91">
        <v>0</v>
      </c>
      <c r="AU91">
        <v>0</v>
      </c>
      <c r="AV91">
        <v>0</v>
      </c>
      <c r="AW91">
        <v>0</v>
      </c>
    </row>
    <row r="92" spans="3:49" x14ac:dyDescent="0.2">
      <c r="C92">
        <v>3</v>
      </c>
      <c r="D92">
        <v>30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30</v>
      </c>
      <c r="M92">
        <v>0</v>
      </c>
      <c r="N92">
        <v>0</v>
      </c>
      <c r="O92">
        <v>0</v>
      </c>
      <c r="P92">
        <v>0</v>
      </c>
      <c r="Q92">
        <v>0</v>
      </c>
      <c r="T92">
        <v>30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30</v>
      </c>
      <c r="AC92">
        <v>0</v>
      </c>
      <c r="AD92">
        <v>0</v>
      </c>
      <c r="AE92">
        <v>0</v>
      </c>
      <c r="AF92">
        <v>0</v>
      </c>
      <c r="AG92">
        <v>0</v>
      </c>
      <c r="AJ92">
        <v>30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30</v>
      </c>
      <c r="AS92">
        <v>0</v>
      </c>
      <c r="AT92">
        <v>0</v>
      </c>
      <c r="AU92">
        <v>0</v>
      </c>
      <c r="AV92">
        <v>0</v>
      </c>
      <c r="AW92">
        <v>0</v>
      </c>
    </row>
    <row r="93" spans="3:49" x14ac:dyDescent="0.2">
      <c r="C93">
        <v>4</v>
      </c>
      <c r="D93">
        <v>40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40</v>
      </c>
      <c r="M93">
        <v>0</v>
      </c>
      <c r="N93">
        <v>0</v>
      </c>
      <c r="O93">
        <v>0</v>
      </c>
      <c r="P93">
        <v>0</v>
      </c>
      <c r="Q93">
        <v>0</v>
      </c>
      <c r="T93">
        <v>40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40</v>
      </c>
      <c r="AC93">
        <v>0</v>
      </c>
      <c r="AD93">
        <v>0</v>
      </c>
      <c r="AE93">
        <v>0</v>
      </c>
      <c r="AF93">
        <v>0</v>
      </c>
      <c r="AG93">
        <v>0</v>
      </c>
      <c r="AJ93">
        <v>40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40</v>
      </c>
      <c r="AS93">
        <v>0</v>
      </c>
      <c r="AT93">
        <v>0</v>
      </c>
      <c r="AU93">
        <v>0</v>
      </c>
      <c r="AV93">
        <v>0</v>
      </c>
      <c r="AW93">
        <v>0</v>
      </c>
    </row>
    <row r="94" spans="3:49" x14ac:dyDescent="0.2">
      <c r="C94">
        <v>5</v>
      </c>
      <c r="D94">
        <v>50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50</v>
      </c>
      <c r="M94">
        <v>0</v>
      </c>
      <c r="N94">
        <v>0</v>
      </c>
      <c r="O94">
        <v>0</v>
      </c>
      <c r="P94">
        <v>0</v>
      </c>
      <c r="Q94">
        <v>0</v>
      </c>
      <c r="T94">
        <v>50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50</v>
      </c>
      <c r="AC94">
        <v>0</v>
      </c>
      <c r="AD94">
        <v>0</v>
      </c>
      <c r="AE94">
        <v>0</v>
      </c>
      <c r="AF94">
        <v>0</v>
      </c>
      <c r="AG94">
        <v>0</v>
      </c>
      <c r="AJ94">
        <v>50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50</v>
      </c>
      <c r="AS94">
        <v>0</v>
      </c>
      <c r="AT94">
        <v>0</v>
      </c>
      <c r="AU94">
        <v>0</v>
      </c>
      <c r="AV94">
        <v>0</v>
      </c>
      <c r="AW94">
        <v>0</v>
      </c>
    </row>
    <row r="95" spans="3:49" x14ac:dyDescent="0.2">
      <c r="C95">
        <v>6</v>
      </c>
      <c r="D95">
        <v>60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60</v>
      </c>
      <c r="M95">
        <v>0</v>
      </c>
      <c r="N95">
        <v>0</v>
      </c>
      <c r="O95">
        <v>0</v>
      </c>
      <c r="P95">
        <v>0</v>
      </c>
      <c r="Q95">
        <v>0</v>
      </c>
      <c r="T95">
        <v>60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60</v>
      </c>
      <c r="AC95">
        <v>0</v>
      </c>
      <c r="AD95">
        <v>0</v>
      </c>
      <c r="AE95">
        <v>0</v>
      </c>
      <c r="AF95">
        <v>0</v>
      </c>
      <c r="AG95">
        <v>0</v>
      </c>
      <c r="AJ95">
        <v>60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60</v>
      </c>
      <c r="AS95">
        <v>0</v>
      </c>
      <c r="AT95">
        <v>0</v>
      </c>
      <c r="AU95">
        <v>0</v>
      </c>
      <c r="AV95">
        <v>0</v>
      </c>
      <c r="AW95">
        <v>0</v>
      </c>
    </row>
    <row r="96" spans="3:49" x14ac:dyDescent="0.2"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</row>
    <row r="97" spans="3:49" x14ac:dyDescent="0.2">
      <c r="C97">
        <v>1</v>
      </c>
      <c r="D97">
        <v>10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10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T97">
        <v>10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10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J97">
        <v>10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10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</row>
    <row r="98" spans="3:49" x14ac:dyDescent="0.2">
      <c r="C98">
        <v>2</v>
      </c>
      <c r="D98">
        <v>20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20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T98">
        <v>20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20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J98">
        <v>20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20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</row>
    <row r="99" spans="3:49" x14ac:dyDescent="0.2">
      <c r="C99">
        <v>3</v>
      </c>
      <c r="D99">
        <v>30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30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T99">
        <v>30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30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J99">
        <v>30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30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</row>
    <row r="100" spans="3:49" x14ac:dyDescent="0.2">
      <c r="C100">
        <v>4</v>
      </c>
      <c r="D100">
        <v>40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40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T100">
        <v>40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40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J100">
        <v>40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40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</row>
    <row r="101" spans="3:49" x14ac:dyDescent="0.2">
      <c r="C101">
        <v>5</v>
      </c>
      <c r="D101">
        <v>50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50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T101">
        <v>50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50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J101">
        <v>50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50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</row>
    <row r="102" spans="3:49" x14ac:dyDescent="0.2">
      <c r="C102">
        <v>6</v>
      </c>
      <c r="D102">
        <v>60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60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T102">
        <v>60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60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J102">
        <v>60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60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</row>
    <row r="103" spans="3:49" x14ac:dyDescent="0.2"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</row>
    <row r="104" spans="3:49" x14ac:dyDescent="0.2">
      <c r="C104">
        <v>1</v>
      </c>
      <c r="D104">
        <v>0</v>
      </c>
      <c r="E104">
        <v>10</v>
      </c>
      <c r="F104">
        <v>0</v>
      </c>
      <c r="G104">
        <v>0</v>
      </c>
      <c r="H104">
        <v>0</v>
      </c>
      <c r="I104">
        <v>10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T104">
        <v>0</v>
      </c>
      <c r="U104">
        <v>10</v>
      </c>
      <c r="V104">
        <v>0</v>
      </c>
      <c r="W104">
        <v>0</v>
      </c>
      <c r="X104">
        <v>0</v>
      </c>
      <c r="Y104">
        <v>10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J104">
        <v>0</v>
      </c>
      <c r="AK104">
        <v>10</v>
      </c>
      <c r="AL104">
        <v>0</v>
      </c>
      <c r="AM104">
        <v>0</v>
      </c>
      <c r="AN104">
        <v>0</v>
      </c>
      <c r="AO104">
        <v>10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</row>
    <row r="105" spans="3:49" x14ac:dyDescent="0.2">
      <c r="C105">
        <v>2</v>
      </c>
      <c r="D105">
        <v>0</v>
      </c>
      <c r="E105">
        <v>20</v>
      </c>
      <c r="F105">
        <v>0</v>
      </c>
      <c r="G105">
        <v>0</v>
      </c>
      <c r="H105">
        <v>0</v>
      </c>
      <c r="I105">
        <v>20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T105">
        <v>0</v>
      </c>
      <c r="U105">
        <v>20</v>
      </c>
      <c r="V105">
        <v>0</v>
      </c>
      <c r="W105">
        <v>0</v>
      </c>
      <c r="X105">
        <v>0</v>
      </c>
      <c r="Y105">
        <v>20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J105">
        <v>0</v>
      </c>
      <c r="AK105">
        <v>20</v>
      </c>
      <c r="AL105">
        <v>0</v>
      </c>
      <c r="AM105">
        <v>0</v>
      </c>
      <c r="AN105">
        <v>0</v>
      </c>
      <c r="AO105">
        <v>20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</row>
    <row r="106" spans="3:49" x14ac:dyDescent="0.2">
      <c r="C106">
        <v>3</v>
      </c>
      <c r="D106">
        <v>0</v>
      </c>
      <c r="E106">
        <v>30</v>
      </c>
      <c r="F106">
        <v>0</v>
      </c>
      <c r="G106">
        <v>0</v>
      </c>
      <c r="H106">
        <v>0</v>
      </c>
      <c r="I106">
        <v>30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T106">
        <v>0</v>
      </c>
      <c r="U106">
        <v>30</v>
      </c>
      <c r="V106">
        <v>0</v>
      </c>
      <c r="W106">
        <v>0</v>
      </c>
      <c r="X106">
        <v>0</v>
      </c>
      <c r="Y106">
        <v>30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J106">
        <v>0</v>
      </c>
      <c r="AK106">
        <v>30</v>
      </c>
      <c r="AL106">
        <v>0</v>
      </c>
      <c r="AM106">
        <v>0</v>
      </c>
      <c r="AN106">
        <v>0</v>
      </c>
      <c r="AO106">
        <v>30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</row>
    <row r="107" spans="3:49" x14ac:dyDescent="0.2">
      <c r="C107">
        <v>4</v>
      </c>
      <c r="D107">
        <v>0</v>
      </c>
      <c r="E107">
        <v>40</v>
      </c>
      <c r="F107">
        <v>0</v>
      </c>
      <c r="G107">
        <v>0</v>
      </c>
      <c r="H107">
        <v>0</v>
      </c>
      <c r="I107">
        <v>40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T107">
        <v>0</v>
      </c>
      <c r="U107">
        <v>40</v>
      </c>
      <c r="V107">
        <v>0</v>
      </c>
      <c r="W107">
        <v>0</v>
      </c>
      <c r="X107">
        <v>0</v>
      </c>
      <c r="Y107">
        <v>40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J107">
        <v>0</v>
      </c>
      <c r="AK107">
        <v>40</v>
      </c>
      <c r="AL107">
        <v>0</v>
      </c>
      <c r="AM107">
        <v>0</v>
      </c>
      <c r="AN107">
        <v>0</v>
      </c>
      <c r="AO107">
        <v>40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</row>
    <row r="108" spans="3:49" x14ac:dyDescent="0.2">
      <c r="C108">
        <v>5</v>
      </c>
      <c r="D108">
        <v>0</v>
      </c>
      <c r="E108">
        <v>50</v>
      </c>
      <c r="F108">
        <v>0</v>
      </c>
      <c r="G108">
        <v>0</v>
      </c>
      <c r="H108">
        <v>0</v>
      </c>
      <c r="I108">
        <v>50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T108">
        <v>0</v>
      </c>
      <c r="U108">
        <v>50</v>
      </c>
      <c r="V108">
        <v>0</v>
      </c>
      <c r="W108">
        <v>0</v>
      </c>
      <c r="X108">
        <v>0</v>
      </c>
      <c r="Y108">
        <v>50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J108">
        <v>0</v>
      </c>
      <c r="AK108">
        <v>50</v>
      </c>
      <c r="AL108">
        <v>0</v>
      </c>
      <c r="AM108">
        <v>0</v>
      </c>
      <c r="AN108">
        <v>0</v>
      </c>
      <c r="AO108">
        <v>50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</row>
    <row r="109" spans="3:49" x14ac:dyDescent="0.2">
      <c r="C109">
        <v>6</v>
      </c>
      <c r="D109">
        <v>0</v>
      </c>
      <c r="E109">
        <v>60</v>
      </c>
      <c r="F109">
        <v>0</v>
      </c>
      <c r="G109">
        <v>0</v>
      </c>
      <c r="H109">
        <v>0</v>
      </c>
      <c r="I109">
        <v>60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T109">
        <v>0</v>
      </c>
      <c r="U109">
        <v>60</v>
      </c>
      <c r="V109">
        <v>0</v>
      </c>
      <c r="W109">
        <v>0</v>
      </c>
      <c r="X109">
        <v>0</v>
      </c>
      <c r="Y109">
        <v>60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J109">
        <v>0</v>
      </c>
      <c r="AK109">
        <v>60</v>
      </c>
      <c r="AL109">
        <v>0</v>
      </c>
      <c r="AM109">
        <v>0</v>
      </c>
      <c r="AN109">
        <v>0</v>
      </c>
      <c r="AO109">
        <v>60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</row>
    <row r="110" spans="3:49" x14ac:dyDescent="0.2"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</row>
    <row r="111" spans="3:49" x14ac:dyDescent="0.2">
      <c r="C111">
        <v>1</v>
      </c>
      <c r="D111">
        <v>0</v>
      </c>
      <c r="E111">
        <v>10</v>
      </c>
      <c r="F111">
        <v>0</v>
      </c>
      <c r="G111">
        <v>0</v>
      </c>
      <c r="H111">
        <v>10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T111">
        <v>0</v>
      </c>
      <c r="U111">
        <v>10</v>
      </c>
      <c r="V111">
        <v>0</v>
      </c>
      <c r="W111">
        <v>0</v>
      </c>
      <c r="X111">
        <v>10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J111">
        <v>0</v>
      </c>
      <c r="AK111">
        <v>10</v>
      </c>
      <c r="AL111">
        <v>0</v>
      </c>
      <c r="AM111">
        <v>0</v>
      </c>
      <c r="AN111">
        <v>10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</row>
    <row r="112" spans="3:49" x14ac:dyDescent="0.2">
      <c r="C112">
        <v>2</v>
      </c>
      <c r="D112">
        <v>0</v>
      </c>
      <c r="E112">
        <v>20</v>
      </c>
      <c r="F112">
        <v>0</v>
      </c>
      <c r="G112">
        <v>0</v>
      </c>
      <c r="H112">
        <v>20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T112">
        <v>0</v>
      </c>
      <c r="U112">
        <v>20</v>
      </c>
      <c r="V112">
        <v>0</v>
      </c>
      <c r="W112">
        <v>0</v>
      </c>
      <c r="X112">
        <v>20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J112">
        <v>0</v>
      </c>
      <c r="AK112">
        <v>20</v>
      </c>
      <c r="AL112">
        <v>0</v>
      </c>
      <c r="AM112">
        <v>0</v>
      </c>
      <c r="AN112">
        <v>20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</row>
    <row r="113" spans="3:49" x14ac:dyDescent="0.2">
      <c r="C113">
        <v>3</v>
      </c>
      <c r="D113">
        <v>0</v>
      </c>
      <c r="E113">
        <v>30</v>
      </c>
      <c r="F113">
        <v>0</v>
      </c>
      <c r="G113">
        <v>0</v>
      </c>
      <c r="H113">
        <v>30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T113">
        <v>0</v>
      </c>
      <c r="U113">
        <v>30</v>
      </c>
      <c r="V113">
        <v>0</v>
      </c>
      <c r="W113">
        <v>0</v>
      </c>
      <c r="X113">
        <v>30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J113">
        <v>0</v>
      </c>
      <c r="AK113">
        <v>30</v>
      </c>
      <c r="AL113">
        <v>0</v>
      </c>
      <c r="AM113">
        <v>0</v>
      </c>
      <c r="AN113">
        <v>30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</row>
    <row r="114" spans="3:49" x14ac:dyDescent="0.2">
      <c r="C114">
        <v>4</v>
      </c>
      <c r="D114">
        <v>0</v>
      </c>
      <c r="E114">
        <v>40</v>
      </c>
      <c r="F114">
        <v>0</v>
      </c>
      <c r="G114">
        <v>0</v>
      </c>
      <c r="H114">
        <v>40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T114">
        <v>0</v>
      </c>
      <c r="U114">
        <v>40</v>
      </c>
      <c r="V114">
        <v>0</v>
      </c>
      <c r="W114">
        <v>0</v>
      </c>
      <c r="X114">
        <v>40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J114">
        <v>0</v>
      </c>
      <c r="AK114">
        <v>40</v>
      </c>
      <c r="AL114">
        <v>0</v>
      </c>
      <c r="AM114">
        <v>0</v>
      </c>
      <c r="AN114">
        <v>40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</row>
    <row r="115" spans="3:49" x14ac:dyDescent="0.2">
      <c r="C115">
        <v>5</v>
      </c>
      <c r="D115">
        <v>0</v>
      </c>
      <c r="E115">
        <v>50</v>
      </c>
      <c r="F115">
        <v>0</v>
      </c>
      <c r="G115">
        <v>0</v>
      </c>
      <c r="H115">
        <v>50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T115">
        <v>0</v>
      </c>
      <c r="U115">
        <v>50</v>
      </c>
      <c r="V115">
        <v>0</v>
      </c>
      <c r="W115">
        <v>0</v>
      </c>
      <c r="X115">
        <v>50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J115">
        <v>0</v>
      </c>
      <c r="AK115">
        <v>50</v>
      </c>
      <c r="AL115">
        <v>0</v>
      </c>
      <c r="AM115">
        <v>0</v>
      </c>
      <c r="AN115">
        <v>50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</row>
    <row r="116" spans="3:49" x14ac:dyDescent="0.2">
      <c r="C116">
        <v>6</v>
      </c>
      <c r="D116">
        <v>0</v>
      </c>
      <c r="E116">
        <v>60</v>
      </c>
      <c r="F116">
        <v>0</v>
      </c>
      <c r="G116">
        <v>0</v>
      </c>
      <c r="H116">
        <v>60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T116">
        <v>0</v>
      </c>
      <c r="U116">
        <v>60</v>
      </c>
      <c r="V116">
        <v>0</v>
      </c>
      <c r="W116">
        <v>0</v>
      </c>
      <c r="X116">
        <v>60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J116">
        <v>0</v>
      </c>
      <c r="AK116">
        <v>60</v>
      </c>
      <c r="AL116">
        <v>0</v>
      </c>
      <c r="AM116">
        <v>0</v>
      </c>
      <c r="AN116">
        <v>60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</row>
  </sheetData>
  <mergeCells count="3">
    <mergeCell ref="B5:B11"/>
    <mergeCell ref="B13:B19"/>
    <mergeCell ref="B21:B27"/>
  </mergeCells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B3:Y190"/>
  <sheetViews>
    <sheetView workbookViewId="0">
      <selection activeCell="T104" sqref="T104:Y190"/>
    </sheetView>
  </sheetViews>
  <sheetFormatPr defaultRowHeight="14.25" x14ac:dyDescent="0.2"/>
  <sheetData>
    <row r="3" spans="2:25" x14ac:dyDescent="0.2">
      <c r="B3" s="5">
        <v>45</v>
      </c>
      <c r="C3" s="5"/>
      <c r="D3" s="5" t="s">
        <v>563</v>
      </c>
      <c r="E3" s="5" t="s">
        <v>564</v>
      </c>
      <c r="F3" s="5" t="s">
        <v>565</v>
      </c>
      <c r="G3" s="5" t="s">
        <v>566</v>
      </c>
      <c r="H3" s="5">
        <f>1/3</f>
        <v>0.33333333333333331</v>
      </c>
      <c r="I3" s="5">
        <f>1/3</f>
        <v>0.33333333333333331</v>
      </c>
      <c r="J3" s="5">
        <f>1/3</f>
        <v>0.33333333333333331</v>
      </c>
      <c r="K3" s="5">
        <f>1/2</f>
        <v>0.5</v>
      </c>
      <c r="L3" s="5"/>
      <c r="M3" s="5">
        <v>5</v>
      </c>
      <c r="N3" s="5">
        <v>5</v>
      </c>
      <c r="O3" s="5">
        <v>5</v>
      </c>
      <c r="P3" s="5">
        <v>5</v>
      </c>
      <c r="Q3" s="5"/>
      <c r="R3" s="5">
        <f>H3*M3</f>
        <v>1.6666666666666665</v>
      </c>
      <c r="S3" s="5">
        <f>I3*N3</f>
        <v>1.6666666666666665</v>
      </c>
      <c r="T3" s="5">
        <f>J3*O3</f>
        <v>1.6666666666666665</v>
      </c>
      <c r="U3" s="5">
        <f>K3*P3</f>
        <v>2.5</v>
      </c>
      <c r="V3" s="5"/>
      <c r="W3" s="5">
        <f>SUM(R3:U3)</f>
        <v>7.5</v>
      </c>
      <c r="X3" s="5"/>
      <c r="Y3" s="5"/>
    </row>
    <row r="4" spans="2:25" x14ac:dyDescent="0.2">
      <c r="B4" s="5">
        <v>53</v>
      </c>
      <c r="C4" s="5"/>
      <c r="D4" s="5" t="s">
        <v>567</v>
      </c>
      <c r="E4" s="5" t="s">
        <v>568</v>
      </c>
      <c r="F4" s="5" t="s">
        <v>566</v>
      </c>
      <c r="G4" s="5" t="s">
        <v>567</v>
      </c>
      <c r="H4" s="5">
        <f>1/2</f>
        <v>0.5</v>
      </c>
      <c r="I4" s="5">
        <v>1</v>
      </c>
      <c r="J4" s="5">
        <f>1/2</f>
        <v>0.5</v>
      </c>
      <c r="K4" s="5">
        <f>1/2</f>
        <v>0.5</v>
      </c>
      <c r="L4" s="5"/>
      <c r="M4" s="5">
        <v>5</v>
      </c>
      <c r="N4" s="5">
        <v>5</v>
      </c>
      <c r="O4" s="5">
        <v>5</v>
      </c>
      <c r="P4" s="5">
        <v>5</v>
      </c>
      <c r="Q4" s="5"/>
      <c r="R4" s="5">
        <f t="shared" ref="R4:U5" si="0">H4*M4</f>
        <v>2.5</v>
      </c>
      <c r="S4" s="5">
        <f t="shared" si="0"/>
        <v>5</v>
      </c>
      <c r="T4" s="5">
        <f t="shared" si="0"/>
        <v>2.5</v>
      </c>
      <c r="U4" s="5">
        <f t="shared" si="0"/>
        <v>2.5</v>
      </c>
      <c r="V4" s="5"/>
      <c r="W4" s="5">
        <f>SUM(R4:U4)</f>
        <v>12.5</v>
      </c>
      <c r="X4" s="5"/>
      <c r="Y4" s="5"/>
    </row>
    <row r="5" spans="2:25" x14ac:dyDescent="0.2">
      <c r="B5" s="5">
        <v>69</v>
      </c>
      <c r="C5" s="5"/>
      <c r="D5" s="5" t="s">
        <v>565</v>
      </c>
      <c r="E5" s="5" t="s">
        <v>564</v>
      </c>
      <c r="F5" s="5" t="s">
        <v>563</v>
      </c>
      <c r="G5" s="5"/>
      <c r="H5" s="5">
        <f>1/3</f>
        <v>0.33333333333333331</v>
      </c>
      <c r="I5" s="5">
        <f>1/3</f>
        <v>0.33333333333333331</v>
      </c>
      <c r="J5" s="5">
        <f>1/3</f>
        <v>0.33333333333333331</v>
      </c>
      <c r="K5" s="5"/>
      <c r="L5" s="5"/>
      <c r="M5" s="5">
        <v>3</v>
      </c>
      <c r="N5" s="5">
        <v>2</v>
      </c>
      <c r="O5" s="5">
        <v>2</v>
      </c>
      <c r="P5" s="5"/>
      <c r="Q5" s="5"/>
      <c r="R5" s="5">
        <f t="shared" si="0"/>
        <v>1</v>
      </c>
      <c r="S5" s="5">
        <f t="shared" si="0"/>
        <v>0.66666666666666663</v>
      </c>
      <c r="T5" s="5">
        <f t="shared" si="0"/>
        <v>0.66666666666666663</v>
      </c>
      <c r="U5" s="5"/>
      <c r="V5" s="5"/>
      <c r="W5" s="5">
        <f t="shared" ref="W5" si="1">SUM(R5:U5)</f>
        <v>2.333333333333333</v>
      </c>
      <c r="X5" s="5"/>
      <c r="Y5" s="5"/>
    </row>
    <row r="6" spans="2:25" x14ac:dyDescent="0.2"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</row>
    <row r="7" spans="2:25" x14ac:dyDescent="0.2">
      <c r="B7" s="5"/>
      <c r="C7" s="5"/>
      <c r="D7" s="5"/>
      <c r="E7" s="5" t="s">
        <v>569</v>
      </c>
      <c r="F7" s="5" t="s">
        <v>570</v>
      </c>
      <c r="G7" s="5" t="s">
        <v>571</v>
      </c>
      <c r="H7" s="5" t="s">
        <v>572</v>
      </c>
      <c r="I7" s="5" t="s">
        <v>573</v>
      </c>
      <c r="J7" s="5" t="s">
        <v>574</v>
      </c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</row>
    <row r="8" spans="2:25" x14ac:dyDescent="0.2">
      <c r="B8" s="5">
        <v>45</v>
      </c>
      <c r="C8" s="5"/>
      <c r="D8" s="5" t="s">
        <v>575</v>
      </c>
      <c r="E8" s="5">
        <v>144</v>
      </c>
      <c r="F8" s="5">
        <v>36</v>
      </c>
      <c r="G8" s="5">
        <v>18</v>
      </c>
      <c r="H8" s="5">
        <v>18</v>
      </c>
      <c r="I8" s="5">
        <v>18</v>
      </c>
      <c r="J8" s="5">
        <v>18</v>
      </c>
      <c r="K8" s="5"/>
      <c r="L8" s="5"/>
      <c r="M8" s="5">
        <f>269*1.07</f>
        <v>287.83000000000004</v>
      </c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</row>
    <row r="9" spans="2:25" x14ac:dyDescent="0.2">
      <c r="B9" s="5">
        <v>55</v>
      </c>
      <c r="C9" s="5"/>
      <c r="D9" s="5" t="s">
        <v>576</v>
      </c>
      <c r="E9" s="5">
        <v>172</v>
      </c>
      <c r="F9" s="5">
        <v>43</v>
      </c>
      <c r="G9" s="5">
        <v>21</v>
      </c>
      <c r="H9" s="5">
        <v>21</v>
      </c>
      <c r="I9" s="5">
        <v>21</v>
      </c>
      <c r="J9" s="5">
        <v>21</v>
      </c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</row>
    <row r="10" spans="2:25" x14ac:dyDescent="0.2">
      <c r="B10" s="5">
        <v>65</v>
      </c>
      <c r="C10" s="5"/>
      <c r="D10" s="5" t="s">
        <v>577</v>
      </c>
      <c r="E10" s="5">
        <v>216</v>
      </c>
      <c r="F10" s="5">
        <v>54</v>
      </c>
      <c r="G10" s="5">
        <v>27</v>
      </c>
      <c r="H10" s="5">
        <v>27</v>
      </c>
      <c r="I10" s="5">
        <v>27</v>
      </c>
      <c r="J10" s="5">
        <v>27</v>
      </c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</row>
    <row r="11" spans="2:25" x14ac:dyDescent="0.2">
      <c r="B11" s="5">
        <v>75</v>
      </c>
      <c r="C11" s="5"/>
      <c r="D11" s="5" t="s">
        <v>578</v>
      </c>
      <c r="E11" s="5">
        <v>259</v>
      </c>
      <c r="F11" s="5">
        <v>64</v>
      </c>
      <c r="G11" s="5">
        <v>32</v>
      </c>
      <c r="H11" s="5">
        <v>32</v>
      </c>
      <c r="I11" s="5">
        <v>32</v>
      </c>
      <c r="J11" s="5">
        <v>32</v>
      </c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</row>
    <row r="12" spans="2:25" x14ac:dyDescent="0.2">
      <c r="B12" s="5">
        <v>85</v>
      </c>
      <c r="C12" s="5"/>
      <c r="D12" s="5" t="s">
        <v>579</v>
      </c>
      <c r="E12" s="5">
        <v>288</v>
      </c>
      <c r="F12" s="5">
        <v>72</v>
      </c>
      <c r="G12" s="5">
        <v>36</v>
      </c>
      <c r="H12" s="5">
        <v>36</v>
      </c>
      <c r="I12" s="5">
        <v>36</v>
      </c>
      <c r="J12" s="5">
        <v>36</v>
      </c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</row>
    <row r="13" spans="2:25" x14ac:dyDescent="0.2"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</row>
    <row r="14" spans="2:25" x14ac:dyDescent="0.2">
      <c r="C14" s="5"/>
      <c r="D14" s="5" t="s">
        <v>603</v>
      </c>
      <c r="E14" s="5"/>
      <c r="F14" s="5"/>
      <c r="G14" s="5"/>
      <c r="H14" s="5"/>
      <c r="I14" s="5"/>
      <c r="J14" s="5"/>
      <c r="K14" s="5"/>
      <c r="L14" s="5" t="s">
        <v>604</v>
      </c>
      <c r="M14" s="5"/>
      <c r="N14" s="5"/>
      <c r="O14" s="5"/>
      <c r="P14" s="5"/>
      <c r="Q14" s="5"/>
      <c r="R14" s="5"/>
      <c r="S14" s="5"/>
      <c r="T14" s="5" t="s">
        <v>605</v>
      </c>
      <c r="U14" s="5"/>
      <c r="V14" s="5"/>
      <c r="W14" s="5"/>
      <c r="X14" s="5"/>
      <c r="Y14" s="5"/>
    </row>
    <row r="15" spans="2:25" x14ac:dyDescent="0.2">
      <c r="B15" s="5"/>
      <c r="C15" s="5"/>
      <c r="D15" s="5" t="s">
        <v>569</v>
      </c>
      <c r="E15" s="5" t="s">
        <v>570</v>
      </c>
      <c r="F15" s="5" t="s">
        <v>571</v>
      </c>
      <c r="G15" s="5" t="s">
        <v>572</v>
      </c>
      <c r="H15" s="5" t="s">
        <v>573</v>
      </c>
      <c r="I15" s="5" t="s">
        <v>574</v>
      </c>
      <c r="J15" s="5"/>
      <c r="K15" s="5"/>
      <c r="L15" s="5" t="s">
        <v>569</v>
      </c>
      <c r="M15" s="5" t="s">
        <v>570</v>
      </c>
      <c r="N15" s="5" t="s">
        <v>571</v>
      </c>
      <c r="O15" s="5" t="s">
        <v>572</v>
      </c>
      <c r="P15" s="5" t="s">
        <v>573</v>
      </c>
      <c r="Q15" s="5" t="s">
        <v>574</v>
      </c>
      <c r="R15" s="5"/>
      <c r="S15" s="5"/>
      <c r="T15" s="5" t="s">
        <v>569</v>
      </c>
      <c r="U15" s="5" t="s">
        <v>570</v>
      </c>
      <c r="V15" s="5" t="s">
        <v>571</v>
      </c>
      <c r="W15" s="5" t="s">
        <v>572</v>
      </c>
      <c r="X15" s="5" t="s">
        <v>573</v>
      </c>
      <c r="Y15" s="5" t="s">
        <v>574</v>
      </c>
    </row>
    <row r="16" spans="2:25" x14ac:dyDescent="0.2">
      <c r="B16" s="5">
        <v>45</v>
      </c>
      <c r="C16" s="5"/>
      <c r="D16" s="5">
        <f>E8*$W$3</f>
        <v>1080</v>
      </c>
      <c r="E16" s="5">
        <f>F8*$W$3</f>
        <v>270</v>
      </c>
      <c r="F16" s="5">
        <f t="shared" ref="F16:I16" si="2">G8*$W$3</f>
        <v>135</v>
      </c>
      <c r="G16" s="5">
        <f t="shared" si="2"/>
        <v>135</v>
      </c>
      <c r="H16" s="5">
        <f t="shared" si="2"/>
        <v>135</v>
      </c>
      <c r="I16" s="5">
        <f t="shared" si="2"/>
        <v>135</v>
      </c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</row>
    <row r="17" spans="2:25" x14ac:dyDescent="0.2">
      <c r="B17" s="5">
        <v>46</v>
      </c>
      <c r="C17" s="5"/>
      <c r="D17" s="5">
        <v>1080</v>
      </c>
      <c r="E17" s="5">
        <v>270</v>
      </c>
      <c r="F17" s="5">
        <v>135</v>
      </c>
      <c r="G17" s="5">
        <v>135</v>
      </c>
      <c r="H17" s="5">
        <v>135</v>
      </c>
      <c r="I17" s="5">
        <v>135</v>
      </c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</row>
    <row r="18" spans="2:25" x14ac:dyDescent="0.2">
      <c r="B18" s="5">
        <v>47</v>
      </c>
      <c r="C18" s="5"/>
      <c r="D18" s="5">
        <v>1080</v>
      </c>
      <c r="E18" s="5">
        <v>270</v>
      </c>
      <c r="F18" s="5">
        <v>135</v>
      </c>
      <c r="G18" s="5">
        <v>135</v>
      </c>
      <c r="H18" s="5">
        <v>135</v>
      </c>
      <c r="I18" s="5">
        <v>135</v>
      </c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</row>
    <row r="19" spans="2:25" x14ac:dyDescent="0.2">
      <c r="B19" s="5">
        <v>48</v>
      </c>
      <c r="C19" s="5"/>
      <c r="D19" s="5">
        <v>1080</v>
      </c>
      <c r="E19" s="5">
        <v>270</v>
      </c>
      <c r="F19" s="5">
        <v>135</v>
      </c>
      <c r="G19" s="5">
        <v>135</v>
      </c>
      <c r="H19" s="5">
        <v>135</v>
      </c>
      <c r="I19" s="5">
        <v>135</v>
      </c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</row>
    <row r="20" spans="2:25" x14ac:dyDescent="0.2">
      <c r="B20" s="5">
        <v>49</v>
      </c>
      <c r="C20" s="5"/>
      <c r="D20" s="5">
        <v>1080</v>
      </c>
      <c r="E20" s="5">
        <v>270</v>
      </c>
      <c r="F20" s="5">
        <v>135</v>
      </c>
      <c r="G20" s="5">
        <v>135</v>
      </c>
      <c r="H20" s="5">
        <v>135</v>
      </c>
      <c r="I20" s="5">
        <v>135</v>
      </c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</row>
    <row r="21" spans="2:25" x14ac:dyDescent="0.2">
      <c r="B21" s="5">
        <v>50</v>
      </c>
      <c r="C21" s="5"/>
      <c r="D21" s="5">
        <v>1080</v>
      </c>
      <c r="E21" s="5">
        <v>270</v>
      </c>
      <c r="F21" s="5">
        <v>135</v>
      </c>
      <c r="G21" s="5">
        <v>135</v>
      </c>
      <c r="H21" s="5">
        <v>135</v>
      </c>
      <c r="I21" s="5">
        <v>135</v>
      </c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</row>
    <row r="22" spans="2:25" x14ac:dyDescent="0.2">
      <c r="B22" s="5">
        <v>51</v>
      </c>
      <c r="C22" s="5"/>
      <c r="D22" s="5">
        <v>1080</v>
      </c>
      <c r="E22" s="5">
        <v>270</v>
      </c>
      <c r="F22" s="5">
        <v>135</v>
      </c>
      <c r="G22" s="5">
        <v>135</v>
      </c>
      <c r="H22" s="5">
        <v>135</v>
      </c>
      <c r="I22" s="5">
        <v>135</v>
      </c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</row>
    <row r="23" spans="2:25" x14ac:dyDescent="0.2">
      <c r="B23" s="5">
        <v>52</v>
      </c>
      <c r="C23" s="5"/>
      <c r="D23" s="5">
        <v>1080</v>
      </c>
      <c r="E23" s="5">
        <v>270</v>
      </c>
      <c r="F23" s="5">
        <v>135</v>
      </c>
      <c r="G23" s="5">
        <v>135</v>
      </c>
      <c r="H23" s="5">
        <v>135</v>
      </c>
      <c r="I23" s="5">
        <v>135</v>
      </c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</row>
    <row r="24" spans="2:25" x14ac:dyDescent="0.2">
      <c r="B24" s="5">
        <v>53</v>
      </c>
      <c r="C24" s="5"/>
      <c r="D24" s="5">
        <v>1080</v>
      </c>
      <c r="E24" s="5">
        <v>270</v>
      </c>
      <c r="F24" s="5">
        <v>135</v>
      </c>
      <c r="G24" s="5">
        <v>135</v>
      </c>
      <c r="H24" s="5">
        <v>135</v>
      </c>
      <c r="I24" s="5">
        <v>135</v>
      </c>
      <c r="J24" s="5"/>
      <c r="K24" s="5"/>
      <c r="L24" s="5">
        <f>E8*$W$4</f>
        <v>1800</v>
      </c>
      <c r="M24" s="5">
        <f t="shared" ref="M24:Q24" si="3">F8*$W$4</f>
        <v>450</v>
      </c>
      <c r="N24" s="5">
        <f t="shared" si="3"/>
        <v>225</v>
      </c>
      <c r="O24" s="5">
        <f t="shared" si="3"/>
        <v>225</v>
      </c>
      <c r="P24" s="5">
        <f t="shared" si="3"/>
        <v>225</v>
      </c>
      <c r="Q24" s="5">
        <f t="shared" si="3"/>
        <v>225</v>
      </c>
      <c r="R24" s="5"/>
      <c r="S24" s="5"/>
      <c r="T24" s="5"/>
      <c r="U24" s="5"/>
      <c r="V24" s="5"/>
      <c r="W24" s="5"/>
      <c r="X24" s="5"/>
      <c r="Y24" s="5"/>
    </row>
    <row r="25" spans="2:25" x14ac:dyDescent="0.2">
      <c r="B25" s="5">
        <v>54</v>
      </c>
      <c r="C25" s="5"/>
      <c r="D25" s="5">
        <v>1080</v>
      </c>
      <c r="E25" s="5">
        <v>270</v>
      </c>
      <c r="F25" s="5">
        <v>135</v>
      </c>
      <c r="G25" s="5">
        <v>135</v>
      </c>
      <c r="H25" s="5">
        <v>135</v>
      </c>
      <c r="I25" s="5">
        <v>135</v>
      </c>
      <c r="J25" s="5"/>
      <c r="K25" s="5"/>
      <c r="L25" s="5">
        <v>1800</v>
      </c>
      <c r="M25" s="5">
        <v>450</v>
      </c>
      <c r="N25" s="5">
        <v>225</v>
      </c>
      <c r="O25" s="5">
        <v>225</v>
      </c>
      <c r="P25" s="5">
        <v>225</v>
      </c>
      <c r="Q25" s="5">
        <v>225</v>
      </c>
      <c r="R25" s="5"/>
      <c r="S25" s="5"/>
      <c r="T25" s="5"/>
      <c r="U25" s="5"/>
      <c r="V25" s="5"/>
      <c r="W25" s="5"/>
      <c r="X25" s="5"/>
      <c r="Y25" s="5"/>
    </row>
    <row r="26" spans="2:25" x14ac:dyDescent="0.2">
      <c r="B26" s="5">
        <v>55</v>
      </c>
      <c r="C26" s="5"/>
      <c r="D26" s="5">
        <f>SUM(E8:E9)*$W$3</f>
        <v>2370</v>
      </c>
      <c r="E26" s="5">
        <f>SUM(F8:F9)*$W$3</f>
        <v>592.5</v>
      </c>
      <c r="F26" s="5">
        <f>SUM(G8:G9)*$W$3</f>
        <v>292.5</v>
      </c>
      <c r="G26" s="5">
        <f t="shared" ref="G26:H26" si="4">SUM(H8:H9)*$W$3</f>
        <v>292.5</v>
      </c>
      <c r="H26" s="5">
        <f t="shared" si="4"/>
        <v>292.5</v>
      </c>
      <c r="I26" s="5">
        <f>SUM(J8:J9)*$W$3</f>
        <v>292.5</v>
      </c>
      <c r="J26" s="5"/>
      <c r="K26" s="5"/>
      <c r="L26" s="5">
        <f>SUM(E8:E9)*$W$4</f>
        <v>3950</v>
      </c>
      <c r="M26" s="5">
        <f t="shared" ref="M26:Q26" si="5">SUM(F8:F9)*$W$4</f>
        <v>987.5</v>
      </c>
      <c r="N26" s="5">
        <f t="shared" si="5"/>
        <v>487.5</v>
      </c>
      <c r="O26" s="5">
        <f t="shared" si="5"/>
        <v>487.5</v>
      </c>
      <c r="P26" s="5">
        <f t="shared" si="5"/>
        <v>487.5</v>
      </c>
      <c r="Q26" s="5">
        <f t="shared" si="5"/>
        <v>487.5</v>
      </c>
      <c r="R26" s="5"/>
      <c r="S26" s="5"/>
      <c r="T26" s="5"/>
      <c r="U26" s="5"/>
      <c r="V26" s="5"/>
      <c r="W26" s="5"/>
      <c r="X26" s="5"/>
      <c r="Y26" s="5"/>
    </row>
    <row r="27" spans="2:25" x14ac:dyDescent="0.2">
      <c r="B27" s="5">
        <v>56</v>
      </c>
      <c r="C27" s="5"/>
      <c r="D27" s="5">
        <v>2370</v>
      </c>
      <c r="E27" s="5">
        <v>592.5</v>
      </c>
      <c r="F27" s="5">
        <v>292.5</v>
      </c>
      <c r="G27" s="5">
        <v>292.5</v>
      </c>
      <c r="H27" s="5">
        <v>292.5</v>
      </c>
      <c r="I27" s="5">
        <v>292.5</v>
      </c>
      <c r="J27" s="5"/>
      <c r="K27" s="5"/>
      <c r="L27" s="5">
        <v>3950</v>
      </c>
      <c r="M27" s="5">
        <v>987.5</v>
      </c>
      <c r="N27" s="5">
        <v>487.5</v>
      </c>
      <c r="O27" s="5">
        <v>487.5</v>
      </c>
      <c r="P27" s="5">
        <v>487.5</v>
      </c>
      <c r="Q27" s="5">
        <v>487.5</v>
      </c>
      <c r="R27" s="5"/>
      <c r="S27" s="5"/>
      <c r="T27" s="5"/>
      <c r="U27" s="5"/>
      <c r="V27" s="5"/>
      <c r="W27" s="5"/>
      <c r="X27" s="5"/>
      <c r="Y27" s="5"/>
    </row>
    <row r="28" spans="2:25" x14ac:dyDescent="0.2">
      <c r="B28" s="5">
        <v>57</v>
      </c>
      <c r="C28" s="5"/>
      <c r="D28" s="5">
        <v>2370</v>
      </c>
      <c r="E28" s="5">
        <v>592.5</v>
      </c>
      <c r="F28" s="5">
        <v>292.5</v>
      </c>
      <c r="G28" s="5">
        <v>292.5</v>
      </c>
      <c r="H28" s="5">
        <v>292.5</v>
      </c>
      <c r="I28" s="5">
        <v>292.5</v>
      </c>
      <c r="J28" s="5"/>
      <c r="K28" s="5"/>
      <c r="L28" s="5">
        <v>3950</v>
      </c>
      <c r="M28" s="5">
        <v>987.5</v>
      </c>
      <c r="N28" s="5">
        <v>487.5</v>
      </c>
      <c r="O28" s="5">
        <v>487.5</v>
      </c>
      <c r="P28" s="5">
        <v>487.5</v>
      </c>
      <c r="Q28" s="5">
        <v>487.5</v>
      </c>
      <c r="R28" s="5"/>
      <c r="S28" s="5"/>
      <c r="T28" s="5"/>
      <c r="U28" s="5"/>
      <c r="V28" s="5"/>
      <c r="W28" s="5"/>
      <c r="X28" s="5"/>
      <c r="Y28" s="5"/>
    </row>
    <row r="29" spans="2:25" x14ac:dyDescent="0.2">
      <c r="B29" s="5">
        <v>58</v>
      </c>
      <c r="C29" s="5"/>
      <c r="D29" s="5">
        <v>2370</v>
      </c>
      <c r="E29" s="5">
        <v>592.5</v>
      </c>
      <c r="F29" s="5">
        <v>292.5</v>
      </c>
      <c r="G29" s="5">
        <v>292.5</v>
      </c>
      <c r="H29" s="5">
        <v>292.5</v>
      </c>
      <c r="I29" s="5">
        <v>292.5</v>
      </c>
      <c r="J29" s="5"/>
      <c r="K29" s="5"/>
      <c r="L29" s="5">
        <v>3950</v>
      </c>
      <c r="M29" s="5">
        <v>987.5</v>
      </c>
      <c r="N29" s="5">
        <v>487.5</v>
      </c>
      <c r="O29" s="5">
        <v>487.5</v>
      </c>
      <c r="P29" s="5">
        <v>487.5</v>
      </c>
      <c r="Q29" s="5">
        <v>487.5</v>
      </c>
      <c r="R29" s="5"/>
      <c r="S29" s="5"/>
      <c r="T29" s="5"/>
      <c r="U29" s="5"/>
      <c r="V29" s="5"/>
      <c r="W29" s="5"/>
      <c r="X29" s="5"/>
      <c r="Y29" s="5"/>
    </row>
    <row r="30" spans="2:25" x14ac:dyDescent="0.2">
      <c r="B30" s="5">
        <v>59</v>
      </c>
      <c r="C30" s="5"/>
      <c r="D30" s="5">
        <v>2370</v>
      </c>
      <c r="E30" s="5">
        <v>592.5</v>
      </c>
      <c r="F30" s="5">
        <v>292.5</v>
      </c>
      <c r="G30" s="5">
        <v>292.5</v>
      </c>
      <c r="H30" s="5">
        <v>292.5</v>
      </c>
      <c r="I30" s="5">
        <v>292.5</v>
      </c>
      <c r="J30" s="5"/>
      <c r="K30" s="5"/>
      <c r="L30" s="5">
        <v>3950</v>
      </c>
      <c r="M30" s="5">
        <v>987.5</v>
      </c>
      <c r="N30" s="5">
        <v>487.5</v>
      </c>
      <c r="O30" s="5">
        <v>487.5</v>
      </c>
      <c r="P30" s="5">
        <v>487.5</v>
      </c>
      <c r="Q30" s="5">
        <v>487.5</v>
      </c>
      <c r="R30" s="5"/>
      <c r="S30" s="5"/>
      <c r="T30" s="5"/>
      <c r="U30" s="5"/>
      <c r="V30" s="5"/>
      <c r="W30" s="5"/>
      <c r="X30" s="5"/>
      <c r="Y30" s="5"/>
    </row>
    <row r="31" spans="2:25" x14ac:dyDescent="0.2">
      <c r="B31" s="5">
        <v>60</v>
      </c>
      <c r="C31" s="5"/>
      <c r="D31" s="5">
        <v>2370</v>
      </c>
      <c r="E31" s="5">
        <v>592.5</v>
      </c>
      <c r="F31" s="5">
        <v>292.5</v>
      </c>
      <c r="G31" s="5">
        <v>292.5</v>
      </c>
      <c r="H31" s="5">
        <v>292.5</v>
      </c>
      <c r="I31" s="5">
        <v>292.5</v>
      </c>
      <c r="J31" s="5"/>
      <c r="K31" s="5"/>
      <c r="L31" s="5">
        <v>3950</v>
      </c>
      <c r="M31" s="5">
        <v>987.5</v>
      </c>
      <c r="N31" s="5">
        <v>487.5</v>
      </c>
      <c r="O31" s="5">
        <v>487.5</v>
      </c>
      <c r="P31" s="5">
        <v>487.5</v>
      </c>
      <c r="Q31" s="5">
        <v>487.5</v>
      </c>
      <c r="R31" s="5"/>
      <c r="S31" s="5"/>
      <c r="T31" s="5"/>
      <c r="U31" s="5"/>
      <c r="V31" s="5"/>
      <c r="W31" s="5"/>
      <c r="X31" s="5"/>
      <c r="Y31" s="5"/>
    </row>
    <row r="32" spans="2:25" x14ac:dyDescent="0.2">
      <c r="B32" s="5">
        <v>61</v>
      </c>
      <c r="C32" s="5"/>
      <c r="D32" s="5">
        <v>2370</v>
      </c>
      <c r="E32" s="5">
        <v>592.5</v>
      </c>
      <c r="F32" s="5">
        <v>292.5</v>
      </c>
      <c r="G32" s="5">
        <v>292.5</v>
      </c>
      <c r="H32" s="5">
        <v>292.5</v>
      </c>
      <c r="I32" s="5">
        <v>292.5</v>
      </c>
      <c r="J32" s="5"/>
      <c r="K32" s="5"/>
      <c r="L32" s="5">
        <v>3950</v>
      </c>
      <c r="M32" s="5">
        <v>987.5</v>
      </c>
      <c r="N32" s="5">
        <v>487.5</v>
      </c>
      <c r="O32" s="5">
        <v>487.5</v>
      </c>
      <c r="P32" s="5">
        <v>487.5</v>
      </c>
      <c r="Q32" s="5">
        <v>487.5</v>
      </c>
      <c r="R32" s="5"/>
      <c r="S32" s="5"/>
      <c r="T32" s="5"/>
      <c r="U32" s="5"/>
      <c r="V32" s="5"/>
      <c r="W32" s="5"/>
      <c r="X32" s="5"/>
      <c r="Y32" s="5"/>
    </row>
    <row r="33" spans="2:25" x14ac:dyDescent="0.2">
      <c r="B33" s="5">
        <v>62</v>
      </c>
      <c r="C33" s="5"/>
      <c r="D33" s="5">
        <v>2370</v>
      </c>
      <c r="E33" s="5">
        <v>592.5</v>
      </c>
      <c r="F33" s="5">
        <v>292.5</v>
      </c>
      <c r="G33" s="5">
        <v>292.5</v>
      </c>
      <c r="H33" s="5">
        <v>292.5</v>
      </c>
      <c r="I33" s="5">
        <v>292.5</v>
      </c>
      <c r="J33" s="5"/>
      <c r="K33" s="5"/>
      <c r="L33" s="5">
        <v>3950</v>
      </c>
      <c r="M33" s="5">
        <v>987.5</v>
      </c>
      <c r="N33" s="5">
        <v>487.5</v>
      </c>
      <c r="O33" s="5">
        <v>487.5</v>
      </c>
      <c r="P33" s="5">
        <v>487.5</v>
      </c>
      <c r="Q33" s="5">
        <v>487.5</v>
      </c>
      <c r="R33" s="5"/>
      <c r="S33" s="5"/>
      <c r="T33" s="5"/>
      <c r="U33" s="5"/>
      <c r="V33" s="5"/>
      <c r="W33" s="5"/>
      <c r="X33" s="5"/>
      <c r="Y33" s="5"/>
    </row>
    <row r="34" spans="2:25" x14ac:dyDescent="0.2">
      <c r="B34" s="5">
        <v>63</v>
      </c>
      <c r="C34" s="5"/>
      <c r="D34" s="5">
        <v>2370</v>
      </c>
      <c r="E34" s="5">
        <v>592.5</v>
      </c>
      <c r="F34" s="5">
        <v>292.5</v>
      </c>
      <c r="G34" s="5">
        <v>292.5</v>
      </c>
      <c r="H34" s="5">
        <v>292.5</v>
      </c>
      <c r="I34" s="5">
        <v>292.5</v>
      </c>
      <c r="J34" s="5"/>
      <c r="K34" s="5"/>
      <c r="L34" s="5">
        <v>3950</v>
      </c>
      <c r="M34" s="5">
        <v>987.5</v>
      </c>
      <c r="N34" s="5">
        <v>487.5</v>
      </c>
      <c r="O34" s="5">
        <v>487.5</v>
      </c>
      <c r="P34" s="5">
        <v>487.5</v>
      </c>
      <c r="Q34" s="5">
        <v>487.5</v>
      </c>
      <c r="R34" s="5"/>
      <c r="S34" s="5"/>
      <c r="T34" s="5"/>
      <c r="U34" s="5"/>
      <c r="V34" s="5"/>
      <c r="W34" s="5"/>
      <c r="X34" s="5"/>
      <c r="Y34" s="5"/>
    </row>
    <row r="35" spans="2:25" x14ac:dyDescent="0.2">
      <c r="B35" s="5">
        <v>64</v>
      </c>
      <c r="C35" s="5"/>
      <c r="D35" s="5">
        <v>2370</v>
      </c>
      <c r="E35" s="5">
        <v>592.5</v>
      </c>
      <c r="F35" s="5">
        <v>292.5</v>
      </c>
      <c r="G35" s="5">
        <v>292.5</v>
      </c>
      <c r="H35" s="5">
        <v>292.5</v>
      </c>
      <c r="I35" s="5">
        <v>292.5</v>
      </c>
      <c r="J35" s="5"/>
      <c r="K35" s="5"/>
      <c r="L35" s="5">
        <v>3950</v>
      </c>
      <c r="M35" s="5">
        <v>987.5</v>
      </c>
      <c r="N35" s="5">
        <v>487.5</v>
      </c>
      <c r="O35" s="5">
        <v>487.5</v>
      </c>
      <c r="P35" s="5">
        <v>487.5</v>
      </c>
      <c r="Q35" s="5">
        <v>487.5</v>
      </c>
      <c r="R35" s="5"/>
      <c r="S35" s="5"/>
      <c r="T35" s="5"/>
      <c r="U35" s="5"/>
      <c r="V35" s="5"/>
      <c r="W35" s="5"/>
      <c r="X35" s="5"/>
      <c r="Y35" s="5"/>
    </row>
    <row r="36" spans="2:25" x14ac:dyDescent="0.2">
      <c r="B36" s="5">
        <v>65</v>
      </c>
      <c r="C36" s="5"/>
      <c r="D36" s="5">
        <f>SUM(E8:E10)*$W$3</f>
        <v>3990</v>
      </c>
      <c r="E36" s="5">
        <f t="shared" ref="E36:I36" si="6">SUM(F8:F10)*$W$3</f>
        <v>997.5</v>
      </c>
      <c r="F36" s="5">
        <f t="shared" si="6"/>
        <v>495</v>
      </c>
      <c r="G36" s="5">
        <f t="shared" si="6"/>
        <v>495</v>
      </c>
      <c r="H36" s="5">
        <f t="shared" si="6"/>
        <v>495</v>
      </c>
      <c r="I36" s="5">
        <f t="shared" si="6"/>
        <v>495</v>
      </c>
      <c r="J36" s="5"/>
      <c r="K36" s="5"/>
      <c r="L36" s="5">
        <f>SUM(E8:E10)*$W$4</f>
        <v>6650</v>
      </c>
      <c r="M36" s="5">
        <f t="shared" ref="M36:Q36" si="7">SUM(F8:F10)*$W$4</f>
        <v>1662.5</v>
      </c>
      <c r="N36" s="5">
        <f t="shared" si="7"/>
        <v>825</v>
      </c>
      <c r="O36" s="5">
        <f t="shared" si="7"/>
        <v>825</v>
      </c>
      <c r="P36" s="5">
        <f t="shared" si="7"/>
        <v>825</v>
      </c>
      <c r="Q36" s="5">
        <f t="shared" si="7"/>
        <v>825</v>
      </c>
      <c r="R36" s="5"/>
      <c r="S36" s="5"/>
      <c r="T36" s="5"/>
      <c r="U36" s="5"/>
      <c r="V36" s="5"/>
      <c r="W36" s="5"/>
      <c r="X36" s="5"/>
      <c r="Y36" s="5"/>
    </row>
    <row r="37" spans="2:25" x14ac:dyDescent="0.2">
      <c r="B37" s="5">
        <v>66</v>
      </c>
      <c r="C37" s="5"/>
      <c r="D37" s="5">
        <v>3990</v>
      </c>
      <c r="E37" s="5">
        <v>997.5</v>
      </c>
      <c r="F37" s="5">
        <v>495</v>
      </c>
      <c r="G37" s="5">
        <v>495</v>
      </c>
      <c r="H37" s="5">
        <v>495</v>
      </c>
      <c r="I37" s="5">
        <v>495</v>
      </c>
      <c r="J37" s="5"/>
      <c r="K37" s="5"/>
      <c r="L37" s="5">
        <v>6650</v>
      </c>
      <c r="M37" s="5">
        <v>1662.5</v>
      </c>
      <c r="N37" s="5">
        <v>825</v>
      </c>
      <c r="O37" s="5">
        <v>825</v>
      </c>
      <c r="P37" s="5">
        <v>825</v>
      </c>
      <c r="Q37" s="5">
        <v>825</v>
      </c>
      <c r="R37" s="5"/>
      <c r="S37" s="5"/>
      <c r="T37" s="5"/>
      <c r="U37" s="5"/>
      <c r="V37" s="5"/>
      <c r="W37" s="5"/>
      <c r="X37" s="5"/>
      <c r="Y37" s="5"/>
    </row>
    <row r="38" spans="2:25" x14ac:dyDescent="0.2">
      <c r="B38" s="5">
        <v>67</v>
      </c>
      <c r="C38" s="5"/>
      <c r="D38" s="5">
        <v>3990</v>
      </c>
      <c r="E38" s="5">
        <v>997.5</v>
      </c>
      <c r="F38" s="5">
        <v>495</v>
      </c>
      <c r="G38" s="5">
        <v>495</v>
      </c>
      <c r="H38" s="5">
        <v>495</v>
      </c>
      <c r="I38" s="5">
        <v>495</v>
      </c>
      <c r="J38" s="5"/>
      <c r="K38" s="5"/>
      <c r="L38" s="5">
        <v>6650</v>
      </c>
      <c r="M38" s="5">
        <v>1662.5</v>
      </c>
      <c r="N38" s="5">
        <v>825</v>
      </c>
      <c r="O38" s="5">
        <v>825</v>
      </c>
      <c r="P38" s="5">
        <v>825</v>
      </c>
      <c r="Q38" s="5">
        <v>825</v>
      </c>
      <c r="R38" s="5"/>
      <c r="S38" s="5"/>
      <c r="T38" s="5"/>
      <c r="U38" s="5"/>
      <c r="V38" s="5"/>
      <c r="W38" s="5"/>
      <c r="X38" s="5"/>
      <c r="Y38" s="5"/>
    </row>
    <row r="39" spans="2:25" x14ac:dyDescent="0.2">
      <c r="B39" s="5">
        <v>68</v>
      </c>
      <c r="C39" s="5"/>
      <c r="D39" s="5">
        <v>3990</v>
      </c>
      <c r="E39" s="5">
        <v>997.5</v>
      </c>
      <c r="F39" s="5">
        <v>495</v>
      </c>
      <c r="G39" s="5">
        <v>495</v>
      </c>
      <c r="H39" s="5">
        <v>495</v>
      </c>
      <c r="I39" s="5">
        <v>495</v>
      </c>
      <c r="J39" s="5"/>
      <c r="K39" s="5"/>
      <c r="L39" s="5">
        <v>6650</v>
      </c>
      <c r="M39" s="5">
        <v>1662.5</v>
      </c>
      <c r="N39" s="5">
        <v>825</v>
      </c>
      <c r="O39" s="5">
        <v>825</v>
      </c>
      <c r="P39" s="5">
        <v>825</v>
      </c>
      <c r="Q39" s="5">
        <v>825</v>
      </c>
      <c r="R39" s="5"/>
      <c r="S39" s="5"/>
      <c r="T39" s="5"/>
      <c r="U39" s="5"/>
      <c r="V39" s="5"/>
      <c r="W39" s="5"/>
      <c r="X39" s="5"/>
      <c r="Y39" s="5"/>
    </row>
    <row r="40" spans="2:25" x14ac:dyDescent="0.2">
      <c r="B40" s="5">
        <v>69</v>
      </c>
      <c r="C40" s="5"/>
      <c r="D40" s="5">
        <v>3990</v>
      </c>
      <c r="E40" s="5">
        <v>997.5</v>
      </c>
      <c r="F40" s="5">
        <v>495</v>
      </c>
      <c r="G40" s="5">
        <v>495</v>
      </c>
      <c r="H40" s="5">
        <v>495</v>
      </c>
      <c r="I40" s="5">
        <v>495</v>
      </c>
      <c r="J40" s="5"/>
      <c r="K40" s="5"/>
      <c r="L40" s="5">
        <v>6650</v>
      </c>
      <c r="M40" s="5">
        <v>1662.5</v>
      </c>
      <c r="N40" s="5">
        <v>825</v>
      </c>
      <c r="O40" s="5">
        <v>825</v>
      </c>
      <c r="P40" s="5">
        <v>825</v>
      </c>
      <c r="Q40" s="5">
        <v>825</v>
      </c>
      <c r="R40" s="5"/>
      <c r="S40" s="5"/>
      <c r="T40" s="5">
        <f>SUM(E8:E10)*$W$5</f>
        <v>1241.3333333333333</v>
      </c>
      <c r="U40" s="5">
        <f t="shared" ref="U40:Y40" si="8">SUM(F8:F10)*$W$5</f>
        <v>310.33333333333331</v>
      </c>
      <c r="V40" s="5">
        <f t="shared" si="8"/>
        <v>153.99999999999997</v>
      </c>
      <c r="W40" s="5">
        <f t="shared" si="8"/>
        <v>153.99999999999997</v>
      </c>
      <c r="X40" s="5">
        <f t="shared" si="8"/>
        <v>153.99999999999997</v>
      </c>
      <c r="Y40" s="5">
        <f t="shared" si="8"/>
        <v>153.99999999999997</v>
      </c>
    </row>
    <row r="41" spans="2:25" x14ac:dyDescent="0.2">
      <c r="B41" s="5">
        <v>70</v>
      </c>
      <c r="C41" s="5"/>
      <c r="D41" s="5">
        <v>3990</v>
      </c>
      <c r="E41" s="5">
        <v>997.5</v>
      </c>
      <c r="F41" s="5">
        <v>495</v>
      </c>
      <c r="G41" s="5">
        <v>495</v>
      </c>
      <c r="H41" s="5">
        <v>495</v>
      </c>
      <c r="I41" s="5">
        <v>495</v>
      </c>
      <c r="J41" s="5"/>
      <c r="K41" s="5"/>
      <c r="L41" s="5">
        <v>6650</v>
      </c>
      <c r="M41" s="5">
        <v>1662.5</v>
      </c>
      <c r="N41" s="5">
        <v>825</v>
      </c>
      <c r="O41" s="5">
        <v>825</v>
      </c>
      <c r="P41" s="5">
        <v>825</v>
      </c>
      <c r="Q41" s="5">
        <v>825</v>
      </c>
      <c r="R41" s="5"/>
      <c r="S41" s="5"/>
      <c r="T41" s="5">
        <v>1241.3333333333333</v>
      </c>
      <c r="U41" s="5">
        <v>310.33333333333331</v>
      </c>
      <c r="V41" s="5">
        <v>153.99999999999997</v>
      </c>
      <c r="W41" s="5">
        <v>153.99999999999997</v>
      </c>
      <c r="X41" s="5">
        <v>153.99999999999997</v>
      </c>
      <c r="Y41" s="5">
        <v>153.99999999999997</v>
      </c>
    </row>
    <row r="42" spans="2:25" x14ac:dyDescent="0.2">
      <c r="B42" s="5">
        <v>71</v>
      </c>
      <c r="C42" s="5"/>
      <c r="D42" s="5">
        <v>3990</v>
      </c>
      <c r="E42" s="5">
        <v>997.5</v>
      </c>
      <c r="F42" s="5">
        <v>495</v>
      </c>
      <c r="G42" s="5">
        <v>495</v>
      </c>
      <c r="H42" s="5">
        <v>495</v>
      </c>
      <c r="I42" s="5">
        <v>495</v>
      </c>
      <c r="J42" s="5"/>
      <c r="K42" s="5"/>
      <c r="L42" s="5">
        <v>6650</v>
      </c>
      <c r="M42" s="5">
        <v>1662.5</v>
      </c>
      <c r="N42" s="5">
        <v>825</v>
      </c>
      <c r="O42" s="5">
        <v>825</v>
      </c>
      <c r="P42" s="5">
        <v>825</v>
      </c>
      <c r="Q42" s="5">
        <v>825</v>
      </c>
      <c r="R42" s="5"/>
      <c r="S42" s="5"/>
      <c r="T42" s="5">
        <v>1241.3333333333333</v>
      </c>
      <c r="U42" s="5">
        <v>310.33333333333331</v>
      </c>
      <c r="V42" s="5">
        <v>153.99999999999997</v>
      </c>
      <c r="W42" s="5">
        <v>153.99999999999997</v>
      </c>
      <c r="X42" s="5">
        <v>153.99999999999997</v>
      </c>
      <c r="Y42" s="5">
        <v>153.99999999999997</v>
      </c>
    </row>
    <row r="43" spans="2:25" x14ac:dyDescent="0.2">
      <c r="B43" s="5">
        <v>72</v>
      </c>
      <c r="C43" s="5"/>
      <c r="D43" s="5">
        <v>3990</v>
      </c>
      <c r="E43" s="5">
        <v>997.5</v>
      </c>
      <c r="F43" s="5">
        <v>495</v>
      </c>
      <c r="G43" s="5">
        <v>495</v>
      </c>
      <c r="H43" s="5">
        <v>495</v>
      </c>
      <c r="I43" s="5">
        <v>495</v>
      </c>
      <c r="J43" s="5"/>
      <c r="K43" s="5"/>
      <c r="L43" s="5">
        <v>6650</v>
      </c>
      <c r="M43" s="5">
        <v>1662.5</v>
      </c>
      <c r="N43" s="5">
        <v>825</v>
      </c>
      <c r="O43" s="5">
        <v>825</v>
      </c>
      <c r="P43" s="5">
        <v>825</v>
      </c>
      <c r="Q43" s="5">
        <v>825</v>
      </c>
      <c r="R43" s="5"/>
      <c r="S43" s="5"/>
      <c r="T43" s="5">
        <v>1241.3333333333333</v>
      </c>
      <c r="U43" s="5">
        <v>310.33333333333331</v>
      </c>
      <c r="V43" s="5">
        <v>153.99999999999997</v>
      </c>
      <c r="W43" s="5">
        <v>153.99999999999997</v>
      </c>
      <c r="X43" s="5">
        <v>153.99999999999997</v>
      </c>
      <c r="Y43" s="5">
        <v>153.99999999999997</v>
      </c>
    </row>
    <row r="44" spans="2:25" x14ac:dyDescent="0.2">
      <c r="B44" s="5">
        <v>73</v>
      </c>
      <c r="C44" s="5"/>
      <c r="D44" s="5">
        <v>3990</v>
      </c>
      <c r="E44" s="5">
        <v>997.5</v>
      </c>
      <c r="F44" s="5">
        <v>495</v>
      </c>
      <c r="G44" s="5">
        <v>495</v>
      </c>
      <c r="H44" s="5">
        <v>495</v>
      </c>
      <c r="I44" s="5">
        <v>495</v>
      </c>
      <c r="J44" s="5"/>
      <c r="K44" s="5"/>
      <c r="L44" s="5">
        <v>6650</v>
      </c>
      <c r="M44" s="5">
        <v>1662.5</v>
      </c>
      <c r="N44" s="5">
        <v>825</v>
      </c>
      <c r="O44" s="5">
        <v>825</v>
      </c>
      <c r="P44" s="5">
        <v>825</v>
      </c>
      <c r="Q44" s="5">
        <v>825</v>
      </c>
      <c r="R44" s="5"/>
      <c r="S44" s="5"/>
      <c r="T44" s="5">
        <v>1241.3333333333333</v>
      </c>
      <c r="U44" s="5">
        <v>310.33333333333331</v>
      </c>
      <c r="V44" s="5">
        <v>153.99999999999997</v>
      </c>
      <c r="W44" s="5">
        <v>153.99999999999997</v>
      </c>
      <c r="X44" s="5">
        <v>153.99999999999997</v>
      </c>
      <c r="Y44" s="5">
        <v>153.99999999999997</v>
      </c>
    </row>
    <row r="45" spans="2:25" x14ac:dyDescent="0.2">
      <c r="B45" s="5">
        <v>74</v>
      </c>
      <c r="C45" s="5"/>
      <c r="D45" s="5">
        <v>3990</v>
      </c>
      <c r="E45" s="5">
        <v>997.5</v>
      </c>
      <c r="F45" s="5">
        <v>495</v>
      </c>
      <c r="G45" s="5">
        <v>495</v>
      </c>
      <c r="H45" s="5">
        <v>495</v>
      </c>
      <c r="I45" s="5">
        <v>495</v>
      </c>
      <c r="J45" s="5"/>
      <c r="K45" s="5"/>
      <c r="L45" s="5">
        <v>6650</v>
      </c>
      <c r="M45" s="5">
        <v>1662.5</v>
      </c>
      <c r="N45" s="5">
        <v>825</v>
      </c>
      <c r="O45" s="5">
        <v>825</v>
      </c>
      <c r="P45" s="5">
        <v>825</v>
      </c>
      <c r="Q45" s="5">
        <v>825</v>
      </c>
      <c r="R45" s="5"/>
      <c r="S45" s="5"/>
      <c r="T45" s="5">
        <v>1241.3333333333333</v>
      </c>
      <c r="U45" s="5">
        <v>310.33333333333331</v>
      </c>
      <c r="V45" s="5">
        <v>153.99999999999997</v>
      </c>
      <c r="W45" s="5">
        <v>153.99999999999997</v>
      </c>
      <c r="X45" s="5">
        <v>153.99999999999997</v>
      </c>
      <c r="Y45" s="5">
        <v>153.99999999999997</v>
      </c>
    </row>
    <row r="46" spans="2:25" x14ac:dyDescent="0.2">
      <c r="B46" s="5">
        <v>75</v>
      </c>
      <c r="C46" s="5"/>
      <c r="D46" s="5">
        <f>SUM(E8:E11)*$W$3</f>
        <v>5932.5</v>
      </c>
      <c r="E46" s="5">
        <f t="shared" ref="E46:I46" si="9">SUM(F8:F11)*$W$3</f>
        <v>1477.5</v>
      </c>
      <c r="F46" s="5">
        <f t="shared" si="9"/>
        <v>735</v>
      </c>
      <c r="G46" s="5">
        <f t="shared" si="9"/>
        <v>735</v>
      </c>
      <c r="H46" s="5">
        <f t="shared" si="9"/>
        <v>735</v>
      </c>
      <c r="I46" s="5">
        <f t="shared" si="9"/>
        <v>735</v>
      </c>
      <c r="J46" s="5"/>
      <c r="K46" s="5"/>
      <c r="L46" s="5">
        <f>SUM(E8:E11)*$W$4</f>
        <v>9887.5</v>
      </c>
      <c r="M46" s="5">
        <f t="shared" ref="M46:Q46" si="10">SUM(F8:F11)*$W$4</f>
        <v>2462.5</v>
      </c>
      <c r="N46" s="5">
        <f t="shared" si="10"/>
        <v>1225</v>
      </c>
      <c r="O46" s="5">
        <f t="shared" si="10"/>
        <v>1225</v>
      </c>
      <c r="P46" s="5">
        <f t="shared" si="10"/>
        <v>1225</v>
      </c>
      <c r="Q46" s="5">
        <f t="shared" si="10"/>
        <v>1225</v>
      </c>
      <c r="R46" s="5"/>
      <c r="S46" s="5"/>
      <c r="T46" s="5">
        <f>SUM(E8:E11)*$W$5</f>
        <v>1845.6666666666665</v>
      </c>
      <c r="U46" s="5">
        <f t="shared" ref="U46:Y46" si="11">SUM(F8:F11)*$W$5</f>
        <v>459.66666666666663</v>
      </c>
      <c r="V46" s="5">
        <f t="shared" si="11"/>
        <v>228.66666666666663</v>
      </c>
      <c r="W46" s="5">
        <f t="shared" si="11"/>
        <v>228.66666666666663</v>
      </c>
      <c r="X46" s="5">
        <f t="shared" si="11"/>
        <v>228.66666666666663</v>
      </c>
      <c r="Y46" s="5">
        <f t="shared" si="11"/>
        <v>228.66666666666663</v>
      </c>
    </row>
    <row r="47" spans="2:25" x14ac:dyDescent="0.2">
      <c r="B47" s="5">
        <v>76</v>
      </c>
      <c r="C47" s="5"/>
      <c r="D47" s="5">
        <v>5932.5</v>
      </c>
      <c r="E47" s="5">
        <v>1477.5</v>
      </c>
      <c r="F47" s="5">
        <v>735</v>
      </c>
      <c r="G47" s="5">
        <v>735</v>
      </c>
      <c r="H47" s="5">
        <v>735</v>
      </c>
      <c r="I47" s="5">
        <v>735</v>
      </c>
      <c r="J47" s="5"/>
      <c r="K47" s="5"/>
      <c r="L47" s="5">
        <v>9887.5</v>
      </c>
      <c r="M47" s="5">
        <v>2462.5</v>
      </c>
      <c r="N47" s="5">
        <v>1225</v>
      </c>
      <c r="O47" s="5">
        <v>1225</v>
      </c>
      <c r="P47" s="5">
        <v>1225</v>
      </c>
      <c r="Q47" s="5">
        <v>1225</v>
      </c>
      <c r="R47" s="5"/>
      <c r="S47" s="5"/>
      <c r="T47" s="5">
        <v>1845.6666666666665</v>
      </c>
      <c r="U47" s="5">
        <v>459.66666666666663</v>
      </c>
      <c r="V47" s="5">
        <v>228.66666666666663</v>
      </c>
      <c r="W47" s="5">
        <v>228.66666666666663</v>
      </c>
      <c r="X47" s="5">
        <v>228.66666666666663</v>
      </c>
      <c r="Y47" s="5">
        <v>228.66666666666663</v>
      </c>
    </row>
    <row r="48" spans="2:25" x14ac:dyDescent="0.2">
      <c r="B48" s="5">
        <v>77</v>
      </c>
      <c r="C48" s="5"/>
      <c r="D48" s="5">
        <v>5932.5</v>
      </c>
      <c r="E48" s="5">
        <v>1477.5</v>
      </c>
      <c r="F48" s="5">
        <v>735</v>
      </c>
      <c r="G48" s="5">
        <v>735</v>
      </c>
      <c r="H48" s="5">
        <v>735</v>
      </c>
      <c r="I48" s="5">
        <v>735</v>
      </c>
      <c r="J48" s="5"/>
      <c r="K48" s="5"/>
      <c r="L48" s="5">
        <v>9887.5</v>
      </c>
      <c r="M48" s="5">
        <v>2462.5</v>
      </c>
      <c r="N48" s="5">
        <v>1225</v>
      </c>
      <c r="O48" s="5">
        <v>1225</v>
      </c>
      <c r="P48" s="5">
        <v>1225</v>
      </c>
      <c r="Q48" s="5">
        <v>1225</v>
      </c>
      <c r="R48" s="5"/>
      <c r="S48" s="5"/>
      <c r="T48" s="5">
        <v>1845.6666666666665</v>
      </c>
      <c r="U48" s="5">
        <v>459.66666666666663</v>
      </c>
      <c r="V48" s="5">
        <v>228.66666666666663</v>
      </c>
      <c r="W48" s="5">
        <v>228.66666666666663</v>
      </c>
      <c r="X48" s="5">
        <v>228.66666666666663</v>
      </c>
      <c r="Y48" s="5">
        <v>228.66666666666663</v>
      </c>
    </row>
    <row r="49" spans="2:25" x14ac:dyDescent="0.2">
      <c r="B49" s="5">
        <v>78</v>
      </c>
      <c r="C49" s="5"/>
      <c r="D49" s="5">
        <v>5932.5</v>
      </c>
      <c r="E49" s="5">
        <v>1477.5</v>
      </c>
      <c r="F49" s="5">
        <v>735</v>
      </c>
      <c r="G49" s="5">
        <v>735</v>
      </c>
      <c r="H49" s="5">
        <v>735</v>
      </c>
      <c r="I49" s="5">
        <v>735</v>
      </c>
      <c r="J49" s="5"/>
      <c r="K49" s="5"/>
      <c r="L49" s="5">
        <v>9887.5</v>
      </c>
      <c r="M49" s="5">
        <v>2462.5</v>
      </c>
      <c r="N49" s="5">
        <v>1225</v>
      </c>
      <c r="O49" s="5">
        <v>1225</v>
      </c>
      <c r="P49" s="5">
        <v>1225</v>
      </c>
      <c r="Q49" s="5">
        <v>1225</v>
      </c>
      <c r="R49" s="5"/>
      <c r="S49" s="5"/>
      <c r="T49" s="5">
        <v>1845.6666666666665</v>
      </c>
      <c r="U49" s="5">
        <v>459.66666666666663</v>
      </c>
      <c r="V49" s="5">
        <v>228.66666666666663</v>
      </c>
      <c r="W49" s="5">
        <v>228.66666666666663</v>
      </c>
      <c r="X49" s="5">
        <v>228.66666666666663</v>
      </c>
      <c r="Y49" s="5">
        <v>228.66666666666663</v>
      </c>
    </row>
    <row r="50" spans="2:25" x14ac:dyDescent="0.2">
      <c r="B50" s="5">
        <v>79</v>
      </c>
      <c r="C50" s="5"/>
      <c r="D50" s="5">
        <v>5932.5</v>
      </c>
      <c r="E50" s="5">
        <v>1477.5</v>
      </c>
      <c r="F50" s="5">
        <v>735</v>
      </c>
      <c r="G50" s="5">
        <v>735</v>
      </c>
      <c r="H50" s="5">
        <v>735</v>
      </c>
      <c r="I50" s="5">
        <v>735</v>
      </c>
      <c r="J50" s="5"/>
      <c r="K50" s="5"/>
      <c r="L50" s="5">
        <v>9887.5</v>
      </c>
      <c r="M50" s="5">
        <v>2462.5</v>
      </c>
      <c r="N50" s="5">
        <v>1225</v>
      </c>
      <c r="O50" s="5">
        <v>1225</v>
      </c>
      <c r="P50" s="5">
        <v>1225</v>
      </c>
      <c r="Q50" s="5">
        <v>1225</v>
      </c>
      <c r="R50" s="5"/>
      <c r="S50" s="5"/>
      <c r="T50" s="5">
        <v>1845.6666666666665</v>
      </c>
      <c r="U50" s="5">
        <v>459.66666666666663</v>
      </c>
      <c r="V50" s="5">
        <v>228.66666666666663</v>
      </c>
      <c r="W50" s="5">
        <v>228.66666666666663</v>
      </c>
      <c r="X50" s="5">
        <v>228.66666666666663</v>
      </c>
      <c r="Y50" s="5">
        <v>228.66666666666663</v>
      </c>
    </row>
    <row r="51" spans="2:25" x14ac:dyDescent="0.2">
      <c r="B51" s="5">
        <v>80</v>
      </c>
      <c r="C51" s="5"/>
      <c r="D51" s="5">
        <v>5932.5</v>
      </c>
      <c r="E51" s="5">
        <v>1477.5</v>
      </c>
      <c r="F51" s="5">
        <v>735</v>
      </c>
      <c r="G51" s="5">
        <v>735</v>
      </c>
      <c r="H51" s="5">
        <v>735</v>
      </c>
      <c r="I51" s="5">
        <v>735</v>
      </c>
      <c r="J51" s="5"/>
      <c r="K51" s="5"/>
      <c r="L51" s="5">
        <v>9887.5</v>
      </c>
      <c r="M51" s="5">
        <v>2462.5</v>
      </c>
      <c r="N51" s="5">
        <v>1225</v>
      </c>
      <c r="O51" s="5">
        <v>1225</v>
      </c>
      <c r="P51" s="5">
        <v>1225</v>
      </c>
      <c r="Q51" s="5">
        <v>1225</v>
      </c>
      <c r="R51" s="5"/>
      <c r="S51" s="5"/>
      <c r="T51" s="5">
        <v>1845.6666666666665</v>
      </c>
      <c r="U51" s="5">
        <v>459.66666666666663</v>
      </c>
      <c r="V51" s="5">
        <v>228.66666666666663</v>
      </c>
      <c r="W51" s="5">
        <v>228.66666666666663</v>
      </c>
      <c r="X51" s="5">
        <v>228.66666666666663</v>
      </c>
      <c r="Y51" s="5">
        <v>228.66666666666663</v>
      </c>
    </row>
    <row r="52" spans="2:25" x14ac:dyDescent="0.2">
      <c r="B52" s="5">
        <v>81</v>
      </c>
      <c r="C52" s="5"/>
      <c r="D52" s="5">
        <v>5932.5</v>
      </c>
      <c r="E52" s="5">
        <v>1477.5</v>
      </c>
      <c r="F52" s="5">
        <v>735</v>
      </c>
      <c r="G52" s="5">
        <v>735</v>
      </c>
      <c r="H52" s="5">
        <v>735</v>
      </c>
      <c r="I52" s="5">
        <v>735</v>
      </c>
      <c r="J52" s="5"/>
      <c r="K52" s="5"/>
      <c r="L52" s="5">
        <v>9887.5</v>
      </c>
      <c r="M52" s="5">
        <v>2462.5</v>
      </c>
      <c r="N52" s="5">
        <v>1225</v>
      </c>
      <c r="O52" s="5">
        <v>1225</v>
      </c>
      <c r="P52" s="5">
        <v>1225</v>
      </c>
      <c r="Q52" s="5">
        <v>1225</v>
      </c>
      <c r="R52" s="5"/>
      <c r="S52" s="5"/>
      <c r="T52" s="5">
        <v>1845.6666666666665</v>
      </c>
      <c r="U52" s="5">
        <v>459.66666666666663</v>
      </c>
      <c r="V52" s="5">
        <v>228.66666666666663</v>
      </c>
      <c r="W52" s="5">
        <v>228.66666666666663</v>
      </c>
      <c r="X52" s="5">
        <v>228.66666666666663</v>
      </c>
      <c r="Y52" s="5">
        <v>228.66666666666663</v>
      </c>
    </row>
    <row r="53" spans="2:25" x14ac:dyDescent="0.2">
      <c r="B53" s="5">
        <v>82</v>
      </c>
      <c r="C53" s="5"/>
      <c r="D53" s="5">
        <v>5932.5</v>
      </c>
      <c r="E53" s="5">
        <v>1477.5</v>
      </c>
      <c r="F53" s="5">
        <v>735</v>
      </c>
      <c r="G53" s="5">
        <v>735</v>
      </c>
      <c r="H53" s="5">
        <v>735</v>
      </c>
      <c r="I53" s="5">
        <v>735</v>
      </c>
      <c r="J53" s="5"/>
      <c r="K53" s="5"/>
      <c r="L53" s="5">
        <v>9887.5</v>
      </c>
      <c r="M53" s="5">
        <v>2462.5</v>
      </c>
      <c r="N53" s="5">
        <v>1225</v>
      </c>
      <c r="O53" s="5">
        <v>1225</v>
      </c>
      <c r="P53" s="5">
        <v>1225</v>
      </c>
      <c r="Q53" s="5">
        <v>1225</v>
      </c>
      <c r="R53" s="5"/>
      <c r="S53" s="5"/>
      <c r="T53" s="5">
        <v>1845.6666666666665</v>
      </c>
      <c r="U53" s="5">
        <v>459.66666666666663</v>
      </c>
      <c r="V53" s="5">
        <v>228.66666666666663</v>
      </c>
      <c r="W53" s="5">
        <v>228.66666666666663</v>
      </c>
      <c r="X53" s="5">
        <v>228.66666666666663</v>
      </c>
      <c r="Y53" s="5">
        <v>228.66666666666663</v>
      </c>
    </row>
    <row r="54" spans="2:25" x14ac:dyDescent="0.2">
      <c r="B54" s="5">
        <v>83</v>
      </c>
      <c r="C54" s="5"/>
      <c r="D54" s="5">
        <v>5932.5</v>
      </c>
      <c r="E54" s="5">
        <v>1477.5</v>
      </c>
      <c r="F54" s="5">
        <v>735</v>
      </c>
      <c r="G54" s="5">
        <v>735</v>
      </c>
      <c r="H54" s="5">
        <v>735</v>
      </c>
      <c r="I54" s="5">
        <v>735</v>
      </c>
      <c r="J54" s="5"/>
      <c r="K54" s="5"/>
      <c r="L54" s="5">
        <v>9887.5</v>
      </c>
      <c r="M54" s="5">
        <v>2462.5</v>
      </c>
      <c r="N54" s="5">
        <v>1225</v>
      </c>
      <c r="O54" s="5">
        <v>1225</v>
      </c>
      <c r="P54" s="5">
        <v>1225</v>
      </c>
      <c r="Q54" s="5">
        <v>1225</v>
      </c>
      <c r="R54" s="5"/>
      <c r="S54" s="5"/>
      <c r="T54" s="5">
        <v>1845.6666666666665</v>
      </c>
      <c r="U54" s="5">
        <v>459.66666666666663</v>
      </c>
      <c r="V54" s="5">
        <v>228.66666666666663</v>
      </c>
      <c r="W54" s="5">
        <v>228.66666666666663</v>
      </c>
      <c r="X54" s="5">
        <v>228.66666666666663</v>
      </c>
      <c r="Y54" s="5">
        <v>228.66666666666663</v>
      </c>
    </row>
    <row r="55" spans="2:25" x14ac:dyDescent="0.2">
      <c r="B55" s="5">
        <v>84</v>
      </c>
      <c r="C55" s="5"/>
      <c r="D55" s="5">
        <v>5932.5</v>
      </c>
      <c r="E55" s="5">
        <v>1477.5</v>
      </c>
      <c r="F55" s="5">
        <v>735</v>
      </c>
      <c r="G55" s="5">
        <v>735</v>
      </c>
      <c r="H55" s="5">
        <v>735</v>
      </c>
      <c r="I55" s="5">
        <v>735</v>
      </c>
      <c r="J55" s="5"/>
      <c r="K55" s="5"/>
      <c r="L55" s="5">
        <v>9887.5</v>
      </c>
      <c r="M55" s="5">
        <v>2462.5</v>
      </c>
      <c r="N55" s="5">
        <v>1225</v>
      </c>
      <c r="O55" s="5">
        <v>1225</v>
      </c>
      <c r="P55" s="5">
        <v>1225</v>
      </c>
      <c r="Q55" s="5">
        <v>1225</v>
      </c>
      <c r="R55" s="5"/>
      <c r="S55" s="5"/>
      <c r="T55" s="5">
        <v>1845.6666666666665</v>
      </c>
      <c r="U55" s="5">
        <v>459.66666666666663</v>
      </c>
      <c r="V55" s="5">
        <v>228.66666666666663</v>
      </c>
      <c r="W55" s="5">
        <v>228.66666666666663</v>
      </c>
      <c r="X55" s="5">
        <v>228.66666666666663</v>
      </c>
      <c r="Y55" s="5">
        <v>228.66666666666663</v>
      </c>
    </row>
    <row r="56" spans="2:25" x14ac:dyDescent="0.2">
      <c r="B56" s="5">
        <v>85</v>
      </c>
      <c r="C56" s="5"/>
      <c r="D56" s="5">
        <f>SUM(E8:$E$12)*$W$3</f>
        <v>8092.5</v>
      </c>
      <c r="E56" s="5">
        <f>SUM($F8:F$12)*$W$3</f>
        <v>2017.5</v>
      </c>
      <c r="F56" s="5">
        <f>SUM($G8:G$12)*$W$3</f>
        <v>1005</v>
      </c>
      <c r="G56" s="5">
        <f>SUM($H8:H$12)*$W$3</f>
        <v>1005</v>
      </c>
      <c r="H56" s="5">
        <f>SUM($I8:I$12)*$W$3</f>
        <v>1005</v>
      </c>
      <c r="I56" s="5">
        <f>SUM($J8:J$12)*$W$3</f>
        <v>1005</v>
      </c>
      <c r="J56" s="5"/>
      <c r="K56" s="5"/>
      <c r="L56" s="5">
        <f>SUM(E8:E12)*$W$4</f>
        <v>13487.5</v>
      </c>
      <c r="M56" s="5">
        <f t="shared" ref="M56:Q56" si="12">SUM(F8:F12)*$W$4</f>
        <v>3362.5</v>
      </c>
      <c r="N56" s="5">
        <f t="shared" si="12"/>
        <v>1675</v>
      </c>
      <c r="O56" s="5">
        <f t="shared" si="12"/>
        <v>1675</v>
      </c>
      <c r="P56" s="5">
        <f t="shared" si="12"/>
        <v>1675</v>
      </c>
      <c r="Q56" s="5">
        <f t="shared" si="12"/>
        <v>1675</v>
      </c>
      <c r="R56" s="5"/>
      <c r="S56" s="5"/>
      <c r="T56" s="5">
        <f>SUM(E8:E12)*$W$5</f>
        <v>2517.6666666666665</v>
      </c>
      <c r="U56" s="5">
        <f t="shared" ref="U56:Y56" si="13">SUM(F8:F12)*$W$5</f>
        <v>627.66666666666663</v>
      </c>
      <c r="V56" s="5">
        <f t="shared" si="13"/>
        <v>312.66666666666663</v>
      </c>
      <c r="W56" s="5">
        <f t="shared" si="13"/>
        <v>312.66666666666663</v>
      </c>
      <c r="X56" s="5">
        <f t="shared" si="13"/>
        <v>312.66666666666663</v>
      </c>
      <c r="Y56" s="5">
        <f t="shared" si="13"/>
        <v>312.66666666666663</v>
      </c>
    </row>
    <row r="57" spans="2:25" x14ac:dyDescent="0.2">
      <c r="B57" s="5">
        <v>86</v>
      </c>
      <c r="C57" s="5"/>
      <c r="D57" s="5">
        <v>8092.5</v>
      </c>
      <c r="E57" s="5">
        <v>2017.5</v>
      </c>
      <c r="F57" s="5">
        <v>1005</v>
      </c>
      <c r="G57" s="5">
        <v>1005</v>
      </c>
      <c r="H57" s="5">
        <v>1005</v>
      </c>
      <c r="I57" s="5">
        <v>1005</v>
      </c>
      <c r="J57" s="5"/>
      <c r="K57" s="5"/>
      <c r="L57" s="5">
        <v>13487.5</v>
      </c>
      <c r="M57" s="5">
        <v>3362.5</v>
      </c>
      <c r="N57" s="5">
        <v>1675</v>
      </c>
      <c r="O57" s="5">
        <v>1675</v>
      </c>
      <c r="P57" s="5">
        <v>1675</v>
      </c>
      <c r="Q57" s="5">
        <v>1675</v>
      </c>
      <c r="R57" s="5"/>
      <c r="S57" s="5"/>
      <c r="T57" s="5">
        <v>2517.6666666666665</v>
      </c>
      <c r="U57" s="5">
        <v>627.66666666666663</v>
      </c>
      <c r="V57" s="5">
        <v>312.66666666666663</v>
      </c>
      <c r="W57" s="5">
        <v>312.66666666666663</v>
      </c>
      <c r="X57" s="5">
        <v>312.66666666666663</v>
      </c>
      <c r="Y57" s="5">
        <v>312.66666666666663</v>
      </c>
    </row>
    <row r="58" spans="2:25" x14ac:dyDescent="0.2">
      <c r="B58" s="5">
        <v>87</v>
      </c>
      <c r="C58" s="5"/>
      <c r="D58" s="5">
        <v>8092.5</v>
      </c>
      <c r="E58" s="5">
        <v>2017.5</v>
      </c>
      <c r="F58" s="5">
        <v>1005</v>
      </c>
      <c r="G58" s="5">
        <v>1005</v>
      </c>
      <c r="H58" s="5">
        <v>1005</v>
      </c>
      <c r="I58" s="5">
        <v>1005</v>
      </c>
      <c r="J58" s="5"/>
      <c r="K58" s="5"/>
      <c r="L58" s="5">
        <v>13487.5</v>
      </c>
      <c r="M58" s="5">
        <v>3362.5</v>
      </c>
      <c r="N58" s="5">
        <v>1675</v>
      </c>
      <c r="O58" s="5">
        <v>1675</v>
      </c>
      <c r="P58" s="5">
        <v>1675</v>
      </c>
      <c r="Q58" s="5">
        <v>1675</v>
      </c>
      <c r="R58" s="5"/>
      <c r="S58" s="5"/>
      <c r="T58" s="5">
        <v>2517.6666666666665</v>
      </c>
      <c r="U58" s="5">
        <v>627.66666666666663</v>
      </c>
      <c r="V58" s="5">
        <v>312.66666666666663</v>
      </c>
      <c r="W58" s="5">
        <v>312.66666666666663</v>
      </c>
      <c r="X58" s="5">
        <v>312.66666666666663</v>
      </c>
      <c r="Y58" s="5">
        <v>312.66666666666663</v>
      </c>
    </row>
    <row r="59" spans="2:25" x14ac:dyDescent="0.2">
      <c r="B59" s="5">
        <v>88</v>
      </c>
      <c r="C59" s="5"/>
      <c r="D59" s="5">
        <v>8092.5</v>
      </c>
      <c r="E59" s="5">
        <v>2017.5</v>
      </c>
      <c r="F59" s="5">
        <v>1005</v>
      </c>
      <c r="G59" s="5">
        <v>1005</v>
      </c>
      <c r="H59" s="5">
        <v>1005</v>
      </c>
      <c r="I59" s="5">
        <v>1005</v>
      </c>
      <c r="J59" s="5"/>
      <c r="K59" s="5"/>
      <c r="L59" s="5">
        <v>13487.5</v>
      </c>
      <c r="M59" s="5">
        <v>3362.5</v>
      </c>
      <c r="N59" s="5">
        <v>1675</v>
      </c>
      <c r="O59" s="5">
        <v>1675</v>
      </c>
      <c r="P59" s="5">
        <v>1675</v>
      </c>
      <c r="Q59" s="5">
        <v>1675</v>
      </c>
      <c r="R59" s="5"/>
      <c r="S59" s="5"/>
      <c r="T59" s="5">
        <v>2517.6666666666665</v>
      </c>
      <c r="U59" s="5">
        <v>627.66666666666663</v>
      </c>
      <c r="V59" s="5">
        <v>312.66666666666663</v>
      </c>
      <c r="W59" s="5">
        <v>312.66666666666663</v>
      </c>
      <c r="X59" s="5">
        <v>312.66666666666663</v>
      </c>
      <c r="Y59" s="5">
        <v>312.66666666666663</v>
      </c>
    </row>
    <row r="60" spans="2:25" x14ac:dyDescent="0.2">
      <c r="B60" s="5">
        <v>89</v>
      </c>
      <c r="C60" s="5"/>
      <c r="D60" s="5">
        <v>8092.5</v>
      </c>
      <c r="E60" s="5">
        <v>2017.5</v>
      </c>
      <c r="F60" s="5">
        <v>1005</v>
      </c>
      <c r="G60" s="5">
        <v>1005</v>
      </c>
      <c r="H60" s="5">
        <v>1005</v>
      </c>
      <c r="I60" s="5">
        <v>1005</v>
      </c>
      <c r="J60" s="5"/>
      <c r="K60" s="5"/>
      <c r="L60" s="5">
        <v>13487.5</v>
      </c>
      <c r="M60" s="5">
        <v>3362.5</v>
      </c>
      <c r="N60" s="5">
        <v>1675</v>
      </c>
      <c r="O60" s="5">
        <v>1675</v>
      </c>
      <c r="P60" s="5">
        <v>1675</v>
      </c>
      <c r="Q60" s="5">
        <v>1675</v>
      </c>
      <c r="R60" s="5"/>
      <c r="S60" s="5"/>
      <c r="T60" s="5">
        <v>2517.6666666666665</v>
      </c>
      <c r="U60" s="5">
        <v>627.66666666666663</v>
      </c>
      <c r="V60" s="5">
        <v>312.66666666666663</v>
      </c>
      <c r="W60" s="5">
        <v>312.66666666666663</v>
      </c>
      <c r="X60" s="5">
        <v>312.66666666666663</v>
      </c>
      <c r="Y60" s="5">
        <v>312.66666666666663</v>
      </c>
    </row>
    <row r="61" spans="2:25" x14ac:dyDescent="0.2">
      <c r="B61" s="5">
        <v>90</v>
      </c>
      <c r="C61" s="5"/>
      <c r="D61" s="5">
        <v>8092.5</v>
      </c>
      <c r="E61" s="5">
        <v>2017.5</v>
      </c>
      <c r="F61" s="5">
        <v>1005</v>
      </c>
      <c r="G61" s="5">
        <v>1005</v>
      </c>
      <c r="H61" s="5">
        <v>1005</v>
      </c>
      <c r="I61" s="5">
        <v>1005</v>
      </c>
      <c r="J61" s="5"/>
      <c r="K61" s="5"/>
      <c r="L61" s="5">
        <v>13487.5</v>
      </c>
      <c r="M61" s="5">
        <v>3362.5</v>
      </c>
      <c r="N61" s="5">
        <v>1675</v>
      </c>
      <c r="O61" s="5">
        <v>1675</v>
      </c>
      <c r="P61" s="5">
        <v>1675</v>
      </c>
      <c r="Q61" s="5">
        <v>1675</v>
      </c>
      <c r="R61" s="5"/>
      <c r="S61" s="5"/>
      <c r="T61" s="5">
        <v>2517.6666666666665</v>
      </c>
      <c r="U61" s="5">
        <v>627.66666666666663</v>
      </c>
      <c r="V61" s="5">
        <v>312.66666666666663</v>
      </c>
      <c r="W61" s="5">
        <v>312.66666666666663</v>
      </c>
      <c r="X61" s="5">
        <v>312.66666666666663</v>
      </c>
      <c r="Y61" s="5">
        <v>312.66666666666663</v>
      </c>
    </row>
    <row r="62" spans="2:25" x14ac:dyDescent="0.2">
      <c r="B62" s="5">
        <v>91</v>
      </c>
      <c r="C62" s="5"/>
      <c r="D62" s="5">
        <v>8092.5</v>
      </c>
      <c r="E62" s="5">
        <v>2017.5</v>
      </c>
      <c r="F62" s="5">
        <v>1005</v>
      </c>
      <c r="G62" s="5">
        <v>1005</v>
      </c>
      <c r="H62" s="5">
        <v>1005</v>
      </c>
      <c r="I62" s="5">
        <v>1005</v>
      </c>
      <c r="J62" s="5"/>
      <c r="K62" s="5"/>
      <c r="L62" s="5">
        <v>13487.5</v>
      </c>
      <c r="M62" s="5">
        <v>3362.5</v>
      </c>
      <c r="N62" s="5">
        <v>1675</v>
      </c>
      <c r="O62" s="5">
        <v>1675</v>
      </c>
      <c r="P62" s="5">
        <v>1675</v>
      </c>
      <c r="Q62" s="5">
        <v>1675</v>
      </c>
      <c r="R62" s="5"/>
      <c r="S62" s="5"/>
      <c r="T62" s="5">
        <v>2517.6666666666665</v>
      </c>
      <c r="U62" s="5">
        <v>627.66666666666663</v>
      </c>
      <c r="V62" s="5">
        <v>312.66666666666663</v>
      </c>
      <c r="W62" s="5">
        <v>312.66666666666663</v>
      </c>
      <c r="X62" s="5">
        <v>312.66666666666663</v>
      </c>
      <c r="Y62" s="5">
        <v>312.66666666666663</v>
      </c>
    </row>
    <row r="63" spans="2:25" x14ac:dyDescent="0.2">
      <c r="B63" s="5">
        <v>92</v>
      </c>
      <c r="C63" s="5"/>
      <c r="D63" s="5">
        <v>8092.5</v>
      </c>
      <c r="E63" s="5">
        <v>2017.5</v>
      </c>
      <c r="F63" s="5">
        <v>1005</v>
      </c>
      <c r="G63" s="5">
        <v>1005</v>
      </c>
      <c r="H63" s="5">
        <v>1005</v>
      </c>
      <c r="I63" s="5">
        <v>1005</v>
      </c>
      <c r="J63" s="5"/>
      <c r="K63" s="5"/>
      <c r="L63" s="5">
        <v>13487.5</v>
      </c>
      <c r="M63" s="5">
        <v>3362.5</v>
      </c>
      <c r="N63" s="5">
        <v>1675</v>
      </c>
      <c r="O63" s="5">
        <v>1675</v>
      </c>
      <c r="P63" s="5">
        <v>1675</v>
      </c>
      <c r="Q63" s="5">
        <v>1675</v>
      </c>
      <c r="R63" s="5"/>
      <c r="S63" s="5"/>
      <c r="T63" s="5">
        <v>2517.6666666666665</v>
      </c>
      <c r="U63" s="5">
        <v>627.66666666666663</v>
      </c>
      <c r="V63" s="5">
        <v>312.66666666666663</v>
      </c>
      <c r="W63" s="5">
        <v>312.66666666666663</v>
      </c>
      <c r="X63" s="5">
        <v>312.66666666666663</v>
      </c>
      <c r="Y63" s="5">
        <v>312.66666666666663</v>
      </c>
    </row>
    <row r="64" spans="2:25" x14ac:dyDescent="0.2">
      <c r="B64" s="5">
        <v>93</v>
      </c>
      <c r="C64" s="5"/>
      <c r="D64" s="5">
        <v>8092.5</v>
      </c>
      <c r="E64" s="5">
        <v>2017.5</v>
      </c>
      <c r="F64" s="5">
        <v>1005</v>
      </c>
      <c r="G64" s="5">
        <v>1005</v>
      </c>
      <c r="H64" s="5">
        <v>1005</v>
      </c>
      <c r="I64" s="5">
        <v>1005</v>
      </c>
      <c r="J64" s="5"/>
      <c r="K64" s="5"/>
      <c r="L64" s="5">
        <v>13487.5</v>
      </c>
      <c r="M64" s="5">
        <v>3362.5</v>
      </c>
      <c r="N64" s="5">
        <v>1675</v>
      </c>
      <c r="O64" s="5">
        <v>1675</v>
      </c>
      <c r="P64" s="5">
        <v>1675</v>
      </c>
      <c r="Q64" s="5">
        <v>1675</v>
      </c>
      <c r="R64" s="5"/>
      <c r="S64" s="5"/>
      <c r="T64" s="5">
        <v>2517.6666666666665</v>
      </c>
      <c r="U64" s="5">
        <v>627.66666666666663</v>
      </c>
      <c r="V64" s="5">
        <v>312.66666666666663</v>
      </c>
      <c r="W64" s="5">
        <v>312.66666666666663</v>
      </c>
      <c r="X64" s="5">
        <v>312.66666666666663</v>
      </c>
      <c r="Y64" s="5">
        <v>312.66666666666663</v>
      </c>
    </row>
    <row r="65" spans="2:25" x14ac:dyDescent="0.2">
      <c r="B65" s="5">
        <v>94</v>
      </c>
      <c r="C65" s="5"/>
      <c r="D65" s="5">
        <v>8092.5</v>
      </c>
      <c r="E65" s="5">
        <v>2017.5</v>
      </c>
      <c r="F65" s="5">
        <v>1005</v>
      </c>
      <c r="G65" s="5">
        <v>1005</v>
      </c>
      <c r="H65" s="5">
        <v>1005</v>
      </c>
      <c r="I65" s="5">
        <v>1005</v>
      </c>
      <c r="J65" s="5"/>
      <c r="K65" s="5"/>
      <c r="L65" s="5">
        <v>13487.5</v>
      </c>
      <c r="M65" s="5">
        <v>3362.5</v>
      </c>
      <c r="N65" s="5">
        <v>1675</v>
      </c>
      <c r="O65" s="5">
        <v>1675</v>
      </c>
      <c r="P65" s="5">
        <v>1675</v>
      </c>
      <c r="Q65" s="5">
        <v>1675</v>
      </c>
      <c r="R65" s="5"/>
      <c r="S65" s="5"/>
      <c r="T65" s="5">
        <v>2517.6666666666665</v>
      </c>
      <c r="U65" s="5">
        <v>627.66666666666663</v>
      </c>
      <c r="V65" s="5">
        <v>312.66666666666663</v>
      </c>
      <c r="W65" s="5">
        <v>312.66666666666663</v>
      </c>
      <c r="X65" s="5">
        <v>312.66666666666663</v>
      </c>
      <c r="Y65" s="5">
        <v>312.66666666666663</v>
      </c>
    </row>
    <row r="66" spans="2:25" x14ac:dyDescent="0.2">
      <c r="B66" s="5">
        <v>95</v>
      </c>
      <c r="C66" s="5"/>
      <c r="D66" s="5">
        <v>8092.5</v>
      </c>
      <c r="E66" s="5">
        <v>2017.5</v>
      </c>
      <c r="F66" s="5">
        <v>1005</v>
      </c>
      <c r="G66" s="5">
        <v>1005</v>
      </c>
      <c r="H66" s="5">
        <v>1005</v>
      </c>
      <c r="I66" s="5">
        <v>1005</v>
      </c>
      <c r="J66" s="5"/>
      <c r="K66" s="5"/>
      <c r="L66" s="5">
        <v>13487.5</v>
      </c>
      <c r="M66" s="5">
        <v>3362.5</v>
      </c>
      <c r="N66" s="5">
        <v>1675</v>
      </c>
      <c r="O66" s="5">
        <v>1675</v>
      </c>
      <c r="P66" s="5">
        <v>1675</v>
      </c>
      <c r="Q66" s="5">
        <v>1675</v>
      </c>
      <c r="R66" s="5"/>
      <c r="S66" s="5"/>
      <c r="T66" s="5">
        <v>2517.6666666666665</v>
      </c>
      <c r="U66" s="5">
        <v>627.66666666666663</v>
      </c>
      <c r="V66" s="5">
        <v>312.66666666666663</v>
      </c>
      <c r="W66" s="5">
        <v>312.66666666666663</v>
      </c>
      <c r="X66" s="5">
        <v>312.66666666666663</v>
      </c>
      <c r="Y66" s="5">
        <v>312.66666666666663</v>
      </c>
    </row>
    <row r="67" spans="2:25" x14ac:dyDescent="0.2">
      <c r="B67" s="5">
        <v>96</v>
      </c>
      <c r="C67" s="5"/>
      <c r="D67" s="5">
        <v>8092.5</v>
      </c>
      <c r="E67" s="5">
        <v>2017.5</v>
      </c>
      <c r="F67" s="5">
        <v>1005</v>
      </c>
      <c r="G67" s="5">
        <v>1005</v>
      </c>
      <c r="H67" s="5">
        <v>1005</v>
      </c>
      <c r="I67" s="5">
        <v>1005</v>
      </c>
      <c r="J67" s="5"/>
      <c r="K67" s="5"/>
      <c r="L67" s="5">
        <v>13487.5</v>
      </c>
      <c r="M67" s="5">
        <v>3362.5</v>
      </c>
      <c r="N67" s="5">
        <v>1675</v>
      </c>
      <c r="O67" s="5">
        <v>1675</v>
      </c>
      <c r="P67" s="5">
        <v>1675</v>
      </c>
      <c r="Q67" s="5">
        <v>1675</v>
      </c>
      <c r="R67" s="5"/>
      <c r="S67" s="5"/>
      <c r="T67" s="5">
        <v>2517.6666666666665</v>
      </c>
      <c r="U67" s="5">
        <v>627.66666666666663</v>
      </c>
      <c r="V67" s="5">
        <v>312.66666666666663</v>
      </c>
      <c r="W67" s="5">
        <v>312.66666666666663</v>
      </c>
      <c r="X67" s="5">
        <v>312.66666666666663</v>
      </c>
      <c r="Y67" s="5">
        <v>312.66666666666663</v>
      </c>
    </row>
    <row r="68" spans="2:25" x14ac:dyDescent="0.2">
      <c r="B68" s="5">
        <v>97</v>
      </c>
      <c r="C68" s="5"/>
      <c r="D68" s="5">
        <v>8092.5</v>
      </c>
      <c r="E68" s="5">
        <v>2017.5</v>
      </c>
      <c r="F68" s="5">
        <v>1005</v>
      </c>
      <c r="G68" s="5">
        <v>1005</v>
      </c>
      <c r="H68" s="5">
        <v>1005</v>
      </c>
      <c r="I68" s="5">
        <v>1005</v>
      </c>
      <c r="J68" s="5"/>
      <c r="K68" s="5"/>
      <c r="L68" s="5">
        <v>13487.5</v>
      </c>
      <c r="M68" s="5">
        <v>3362.5</v>
      </c>
      <c r="N68" s="5">
        <v>1675</v>
      </c>
      <c r="O68" s="5">
        <v>1675</v>
      </c>
      <c r="P68" s="5">
        <v>1675</v>
      </c>
      <c r="Q68" s="5">
        <v>1675</v>
      </c>
      <c r="R68" s="5"/>
      <c r="S68" s="5"/>
      <c r="T68" s="5">
        <v>2517.6666666666665</v>
      </c>
      <c r="U68" s="5">
        <v>627.66666666666663</v>
      </c>
      <c r="V68" s="5">
        <v>312.66666666666663</v>
      </c>
      <c r="W68" s="5">
        <v>312.66666666666663</v>
      </c>
      <c r="X68" s="5">
        <v>312.66666666666663</v>
      </c>
      <c r="Y68" s="5">
        <v>312.66666666666663</v>
      </c>
    </row>
    <row r="69" spans="2:25" x14ac:dyDescent="0.2">
      <c r="B69" s="5">
        <v>98</v>
      </c>
      <c r="C69" s="5"/>
      <c r="D69" s="5">
        <v>8092.5</v>
      </c>
      <c r="E69" s="5">
        <v>2017.5</v>
      </c>
      <c r="F69" s="5">
        <v>1005</v>
      </c>
      <c r="G69" s="5">
        <v>1005</v>
      </c>
      <c r="H69" s="5">
        <v>1005</v>
      </c>
      <c r="I69" s="5">
        <v>1005</v>
      </c>
      <c r="J69" s="5"/>
      <c r="K69" s="5"/>
      <c r="L69" s="5">
        <v>13487.5</v>
      </c>
      <c r="M69" s="5">
        <v>3362.5</v>
      </c>
      <c r="N69" s="5">
        <v>1675</v>
      </c>
      <c r="O69" s="5">
        <v>1675</v>
      </c>
      <c r="P69" s="5">
        <v>1675</v>
      </c>
      <c r="Q69" s="5">
        <v>1675</v>
      </c>
      <c r="R69" s="5"/>
      <c r="S69" s="5"/>
      <c r="T69" s="5">
        <v>2517.6666666666665</v>
      </c>
      <c r="U69" s="5">
        <v>627.66666666666663</v>
      </c>
      <c r="V69" s="5">
        <v>312.66666666666663</v>
      </c>
      <c r="W69" s="5">
        <v>312.66666666666663</v>
      </c>
      <c r="X69" s="5">
        <v>312.66666666666663</v>
      </c>
      <c r="Y69" s="5">
        <v>312.66666666666663</v>
      </c>
    </row>
    <row r="70" spans="2:25" x14ac:dyDescent="0.2">
      <c r="B70" s="5">
        <v>99</v>
      </c>
      <c r="C70" s="5"/>
      <c r="D70" s="5">
        <v>8092.5</v>
      </c>
      <c r="E70" s="5">
        <v>2017.5</v>
      </c>
      <c r="F70" s="5">
        <v>1005</v>
      </c>
      <c r="G70" s="5">
        <v>1005</v>
      </c>
      <c r="H70" s="5">
        <v>1005</v>
      </c>
      <c r="I70" s="5">
        <v>1005</v>
      </c>
      <c r="J70" s="5"/>
      <c r="K70" s="5"/>
      <c r="L70" s="5">
        <v>13487.5</v>
      </c>
      <c r="M70" s="5">
        <v>3362.5</v>
      </c>
      <c r="N70" s="5">
        <v>1675</v>
      </c>
      <c r="O70" s="5">
        <v>1675</v>
      </c>
      <c r="P70" s="5">
        <v>1675</v>
      </c>
      <c r="Q70" s="5">
        <v>1675</v>
      </c>
      <c r="R70" s="5"/>
      <c r="S70" s="5"/>
      <c r="T70" s="5">
        <v>2517.6666666666665</v>
      </c>
      <c r="U70" s="5">
        <v>627.66666666666663</v>
      </c>
      <c r="V70" s="5">
        <v>312.66666666666663</v>
      </c>
      <c r="W70" s="5">
        <v>312.66666666666663</v>
      </c>
      <c r="X70" s="5">
        <v>312.66666666666663</v>
      </c>
      <c r="Y70" s="5">
        <v>312.66666666666663</v>
      </c>
    </row>
    <row r="71" spans="2:25" x14ac:dyDescent="0.2">
      <c r="B71" s="5">
        <v>100</v>
      </c>
      <c r="C71" s="5"/>
      <c r="D71" s="5">
        <v>8092.5</v>
      </c>
      <c r="E71" s="5">
        <v>2017.5</v>
      </c>
      <c r="F71" s="5">
        <v>1005</v>
      </c>
      <c r="G71" s="5">
        <v>1005</v>
      </c>
      <c r="H71" s="5">
        <v>1005</v>
      </c>
      <c r="I71" s="5">
        <v>1005</v>
      </c>
      <c r="J71" s="5"/>
      <c r="K71" s="5"/>
      <c r="L71" s="5">
        <v>13487.5</v>
      </c>
      <c r="M71" s="5">
        <v>3362.5</v>
      </c>
      <c r="N71" s="5">
        <v>1675</v>
      </c>
      <c r="O71" s="5">
        <v>1675</v>
      </c>
      <c r="P71" s="5">
        <v>1675</v>
      </c>
      <c r="Q71" s="5">
        <v>1675</v>
      </c>
      <c r="R71" s="5"/>
      <c r="S71" s="5"/>
      <c r="T71" s="5">
        <v>2517.6666666666665</v>
      </c>
      <c r="U71" s="5">
        <v>627.66666666666663</v>
      </c>
      <c r="V71" s="5">
        <v>312.66666666666663</v>
      </c>
      <c r="W71" s="5">
        <v>312.66666666666663</v>
      </c>
      <c r="X71" s="5">
        <v>312.66666666666663</v>
      </c>
      <c r="Y71" s="5">
        <v>312.66666666666663</v>
      </c>
    </row>
    <row r="72" spans="2:25" x14ac:dyDescent="0.2">
      <c r="B72" s="5">
        <v>101</v>
      </c>
      <c r="C72" s="5"/>
      <c r="D72" s="5">
        <v>8092.5</v>
      </c>
      <c r="E72" s="5">
        <v>2017.5</v>
      </c>
      <c r="F72" s="5">
        <v>1005</v>
      </c>
      <c r="G72" s="5">
        <v>1005</v>
      </c>
      <c r="H72" s="5">
        <v>1005</v>
      </c>
      <c r="I72" s="5">
        <v>1005</v>
      </c>
      <c r="J72" s="5"/>
      <c r="K72" s="5"/>
      <c r="L72" s="5">
        <v>13487.5</v>
      </c>
      <c r="M72" s="5">
        <v>3362.5</v>
      </c>
      <c r="N72" s="5">
        <v>1675</v>
      </c>
      <c r="O72" s="5">
        <v>1675</v>
      </c>
      <c r="P72" s="5">
        <v>1675</v>
      </c>
      <c r="Q72" s="5">
        <v>1675</v>
      </c>
      <c r="R72" s="5"/>
      <c r="S72" s="5"/>
      <c r="T72" s="5">
        <v>2517.6666666666665</v>
      </c>
      <c r="U72" s="5">
        <v>627.66666666666663</v>
      </c>
      <c r="V72" s="5">
        <v>312.66666666666663</v>
      </c>
      <c r="W72" s="5">
        <v>312.66666666666663</v>
      </c>
      <c r="X72" s="5">
        <v>312.66666666666663</v>
      </c>
      <c r="Y72" s="5">
        <v>312.66666666666663</v>
      </c>
    </row>
    <row r="73" spans="2:25" x14ac:dyDescent="0.2">
      <c r="B73" s="5">
        <v>102</v>
      </c>
      <c r="C73" s="5"/>
      <c r="D73" s="5">
        <v>8092.5</v>
      </c>
      <c r="E73" s="5">
        <v>2017.5</v>
      </c>
      <c r="F73" s="5">
        <v>1005</v>
      </c>
      <c r="G73" s="5">
        <v>1005</v>
      </c>
      <c r="H73" s="5">
        <v>1005</v>
      </c>
      <c r="I73" s="5">
        <v>1005</v>
      </c>
      <c r="J73" s="5"/>
      <c r="K73" s="5"/>
      <c r="L73" s="5">
        <v>13487.5</v>
      </c>
      <c r="M73" s="5">
        <v>3362.5</v>
      </c>
      <c r="N73" s="5">
        <v>1675</v>
      </c>
      <c r="O73" s="5">
        <v>1675</v>
      </c>
      <c r="P73" s="5">
        <v>1675</v>
      </c>
      <c r="Q73" s="5">
        <v>1675</v>
      </c>
      <c r="R73" s="5"/>
      <c r="S73" s="5"/>
      <c r="T73" s="5">
        <v>2517.6666666666665</v>
      </c>
      <c r="U73" s="5">
        <v>627.66666666666663</v>
      </c>
      <c r="V73" s="5">
        <v>312.66666666666663</v>
      </c>
      <c r="W73" s="5">
        <v>312.66666666666663</v>
      </c>
      <c r="X73" s="5">
        <v>312.66666666666663</v>
      </c>
      <c r="Y73" s="5">
        <v>312.66666666666663</v>
      </c>
    </row>
    <row r="74" spans="2:25" x14ac:dyDescent="0.2">
      <c r="B74" s="5">
        <v>103</v>
      </c>
      <c r="C74" s="5"/>
      <c r="D74" s="5">
        <v>8092.5</v>
      </c>
      <c r="E74" s="5">
        <v>2017.5</v>
      </c>
      <c r="F74" s="5">
        <v>1005</v>
      </c>
      <c r="G74" s="5">
        <v>1005</v>
      </c>
      <c r="H74" s="5">
        <v>1005</v>
      </c>
      <c r="I74" s="5">
        <v>1005</v>
      </c>
      <c r="J74" s="5"/>
      <c r="K74" s="5"/>
      <c r="L74" s="5">
        <v>13487.5</v>
      </c>
      <c r="M74" s="5">
        <v>3362.5</v>
      </c>
      <c r="N74" s="5">
        <v>1675</v>
      </c>
      <c r="O74" s="5">
        <v>1675</v>
      </c>
      <c r="P74" s="5">
        <v>1675</v>
      </c>
      <c r="Q74" s="5">
        <v>1675</v>
      </c>
      <c r="R74" s="5"/>
      <c r="S74" s="5"/>
      <c r="T74" s="5">
        <v>2517.6666666666665</v>
      </c>
      <c r="U74" s="5">
        <v>627.66666666666663</v>
      </c>
      <c r="V74" s="5">
        <v>312.66666666666663</v>
      </c>
      <c r="W74" s="5">
        <v>312.66666666666663</v>
      </c>
      <c r="X74" s="5">
        <v>312.66666666666663</v>
      </c>
      <c r="Y74" s="5">
        <v>312.66666666666663</v>
      </c>
    </row>
    <row r="75" spans="2:25" x14ac:dyDescent="0.2">
      <c r="B75" s="5">
        <v>104</v>
      </c>
      <c r="C75" s="5"/>
      <c r="D75" s="5">
        <v>8092.5</v>
      </c>
      <c r="E75" s="5">
        <v>2017.5</v>
      </c>
      <c r="F75" s="5">
        <v>1005</v>
      </c>
      <c r="G75" s="5">
        <v>1005</v>
      </c>
      <c r="H75" s="5">
        <v>1005</v>
      </c>
      <c r="I75" s="5">
        <v>1005</v>
      </c>
      <c r="J75" s="5"/>
      <c r="K75" s="5"/>
      <c r="L75" s="5">
        <v>13487.5</v>
      </c>
      <c r="M75" s="5">
        <v>3362.5</v>
      </c>
      <c r="N75" s="5">
        <v>1675</v>
      </c>
      <c r="O75" s="5">
        <v>1675</v>
      </c>
      <c r="P75" s="5">
        <v>1675</v>
      </c>
      <c r="Q75" s="5">
        <v>1675</v>
      </c>
      <c r="R75" s="5"/>
      <c r="S75" s="5"/>
      <c r="T75" s="5">
        <v>2517.6666666666665</v>
      </c>
      <c r="U75" s="5">
        <v>627.66666666666663</v>
      </c>
      <c r="V75" s="5">
        <v>312.66666666666663</v>
      </c>
      <c r="W75" s="5">
        <v>312.66666666666663</v>
      </c>
      <c r="X75" s="5">
        <v>312.66666666666663</v>
      </c>
      <c r="Y75" s="5">
        <v>312.66666666666663</v>
      </c>
    </row>
    <row r="76" spans="2:25" x14ac:dyDescent="0.2">
      <c r="B76" s="5">
        <v>105</v>
      </c>
      <c r="C76" s="5"/>
      <c r="D76" s="5">
        <v>8092.5</v>
      </c>
      <c r="E76" s="5">
        <v>2017.5</v>
      </c>
      <c r="F76" s="5">
        <v>1005</v>
      </c>
      <c r="G76" s="5">
        <v>1005</v>
      </c>
      <c r="H76" s="5">
        <v>1005</v>
      </c>
      <c r="I76" s="5">
        <v>1005</v>
      </c>
      <c r="J76" s="5"/>
      <c r="K76" s="5"/>
      <c r="L76" s="5">
        <v>13487.5</v>
      </c>
      <c r="M76" s="5">
        <v>3362.5</v>
      </c>
      <c r="N76" s="5">
        <v>1675</v>
      </c>
      <c r="O76" s="5">
        <v>1675</v>
      </c>
      <c r="P76" s="5">
        <v>1675</v>
      </c>
      <c r="Q76" s="5">
        <v>1675</v>
      </c>
      <c r="R76" s="5"/>
      <c r="S76" s="5"/>
      <c r="T76" s="5">
        <v>2517.6666666666665</v>
      </c>
      <c r="U76" s="5">
        <v>627.66666666666663</v>
      </c>
      <c r="V76" s="5">
        <v>312.66666666666663</v>
      </c>
      <c r="W76" s="5">
        <v>312.66666666666663</v>
      </c>
      <c r="X76" s="5">
        <v>312.66666666666663</v>
      </c>
      <c r="Y76" s="5">
        <v>312.66666666666663</v>
      </c>
    </row>
    <row r="77" spans="2:25" x14ac:dyDescent="0.2">
      <c r="B77" s="5">
        <v>106</v>
      </c>
      <c r="C77" s="5"/>
      <c r="D77" s="5">
        <v>8092.5</v>
      </c>
      <c r="E77" s="5">
        <v>2017.5</v>
      </c>
      <c r="F77" s="5">
        <v>1005</v>
      </c>
      <c r="G77" s="5">
        <v>1005</v>
      </c>
      <c r="H77" s="5">
        <v>1005</v>
      </c>
      <c r="I77" s="5">
        <v>1005</v>
      </c>
      <c r="J77" s="5"/>
      <c r="K77" s="5"/>
      <c r="L77" s="5">
        <v>13487.5</v>
      </c>
      <c r="M77" s="5">
        <v>3362.5</v>
      </c>
      <c r="N77" s="5">
        <v>1675</v>
      </c>
      <c r="O77" s="5">
        <v>1675</v>
      </c>
      <c r="P77" s="5">
        <v>1675</v>
      </c>
      <c r="Q77" s="5">
        <v>1675</v>
      </c>
      <c r="R77" s="5"/>
      <c r="S77" s="5"/>
      <c r="T77" s="5">
        <v>2517.6666666666665</v>
      </c>
      <c r="U77" s="5">
        <v>627.66666666666663</v>
      </c>
      <c r="V77" s="5">
        <v>312.66666666666663</v>
      </c>
      <c r="W77" s="5">
        <v>312.66666666666663</v>
      </c>
      <c r="X77" s="5">
        <v>312.66666666666663</v>
      </c>
      <c r="Y77" s="5">
        <v>312.66666666666663</v>
      </c>
    </row>
    <row r="78" spans="2:25" x14ac:dyDescent="0.2">
      <c r="B78" s="5">
        <v>107</v>
      </c>
      <c r="C78" s="5"/>
      <c r="D78" s="5">
        <v>8092.5</v>
      </c>
      <c r="E78" s="5">
        <v>2017.5</v>
      </c>
      <c r="F78" s="5">
        <v>1005</v>
      </c>
      <c r="G78" s="5">
        <v>1005</v>
      </c>
      <c r="H78" s="5">
        <v>1005</v>
      </c>
      <c r="I78" s="5">
        <v>1005</v>
      </c>
      <c r="J78" s="5"/>
      <c r="K78" s="5"/>
      <c r="L78" s="5">
        <v>13487.5</v>
      </c>
      <c r="M78" s="5">
        <v>3362.5</v>
      </c>
      <c r="N78" s="5">
        <v>1675</v>
      </c>
      <c r="O78" s="5">
        <v>1675</v>
      </c>
      <c r="P78" s="5">
        <v>1675</v>
      </c>
      <c r="Q78" s="5">
        <v>1675</v>
      </c>
      <c r="R78" s="5"/>
      <c r="S78" s="5"/>
      <c r="T78" s="5">
        <v>2517.6666666666665</v>
      </c>
      <c r="U78" s="5">
        <v>627.66666666666663</v>
      </c>
      <c r="V78" s="5">
        <v>312.66666666666663</v>
      </c>
      <c r="W78" s="5">
        <v>312.66666666666663</v>
      </c>
      <c r="X78" s="5">
        <v>312.66666666666663</v>
      </c>
      <c r="Y78" s="5">
        <v>312.66666666666663</v>
      </c>
    </row>
    <row r="79" spans="2:25" x14ac:dyDescent="0.2">
      <c r="B79" s="5">
        <v>108</v>
      </c>
      <c r="C79" s="5"/>
      <c r="D79" s="5">
        <v>8092.5</v>
      </c>
      <c r="E79" s="5">
        <v>2017.5</v>
      </c>
      <c r="F79" s="5">
        <v>1005</v>
      </c>
      <c r="G79" s="5">
        <v>1005</v>
      </c>
      <c r="H79" s="5">
        <v>1005</v>
      </c>
      <c r="I79" s="5">
        <v>1005</v>
      </c>
      <c r="J79" s="5"/>
      <c r="K79" s="5"/>
      <c r="L79" s="5">
        <v>13487.5</v>
      </c>
      <c r="M79" s="5">
        <v>3362.5</v>
      </c>
      <c r="N79" s="5">
        <v>1675</v>
      </c>
      <c r="O79" s="5">
        <v>1675</v>
      </c>
      <c r="P79" s="5">
        <v>1675</v>
      </c>
      <c r="Q79" s="5">
        <v>1675</v>
      </c>
      <c r="R79" s="5"/>
      <c r="S79" s="5"/>
      <c r="T79" s="5">
        <v>2517.6666666666665</v>
      </c>
      <c r="U79" s="5">
        <v>627.66666666666663</v>
      </c>
      <c r="V79" s="5">
        <v>312.66666666666663</v>
      </c>
      <c r="W79" s="5">
        <v>312.66666666666663</v>
      </c>
      <c r="X79" s="5">
        <v>312.66666666666663</v>
      </c>
      <c r="Y79" s="5">
        <v>312.66666666666663</v>
      </c>
    </row>
    <row r="80" spans="2:25" x14ac:dyDescent="0.2">
      <c r="B80" s="5">
        <v>109</v>
      </c>
      <c r="C80" s="5"/>
      <c r="D80" s="5">
        <v>8092.5</v>
      </c>
      <c r="E80" s="5">
        <v>2017.5</v>
      </c>
      <c r="F80" s="5">
        <v>1005</v>
      </c>
      <c r="G80" s="5">
        <v>1005</v>
      </c>
      <c r="H80" s="5">
        <v>1005</v>
      </c>
      <c r="I80" s="5">
        <v>1005</v>
      </c>
      <c r="J80" s="5"/>
      <c r="K80" s="5"/>
      <c r="L80" s="5">
        <v>13487.5</v>
      </c>
      <c r="M80" s="5">
        <v>3362.5</v>
      </c>
      <c r="N80" s="5">
        <v>1675</v>
      </c>
      <c r="O80" s="5">
        <v>1675</v>
      </c>
      <c r="P80" s="5">
        <v>1675</v>
      </c>
      <c r="Q80" s="5">
        <v>1675</v>
      </c>
      <c r="R80" s="5"/>
      <c r="S80" s="5"/>
      <c r="T80" s="5">
        <v>2517.6666666666665</v>
      </c>
      <c r="U80" s="5">
        <v>627.66666666666663</v>
      </c>
      <c r="V80" s="5">
        <v>312.66666666666663</v>
      </c>
      <c r="W80" s="5">
        <v>312.66666666666663</v>
      </c>
      <c r="X80" s="5">
        <v>312.66666666666663</v>
      </c>
      <c r="Y80" s="5">
        <v>312.66666666666663</v>
      </c>
    </row>
    <row r="81" spans="2:25" x14ac:dyDescent="0.2">
      <c r="B81" s="5">
        <v>110</v>
      </c>
      <c r="C81" s="5"/>
      <c r="D81" s="5">
        <v>8092.5</v>
      </c>
      <c r="E81" s="5">
        <v>2017.5</v>
      </c>
      <c r="F81" s="5">
        <v>1005</v>
      </c>
      <c r="G81" s="5">
        <v>1005</v>
      </c>
      <c r="H81" s="5">
        <v>1005</v>
      </c>
      <c r="I81" s="5">
        <v>1005</v>
      </c>
      <c r="J81" s="5"/>
      <c r="K81" s="5"/>
      <c r="L81" s="5">
        <v>13487.5</v>
      </c>
      <c r="M81" s="5">
        <v>3362.5</v>
      </c>
      <c r="N81" s="5">
        <v>1675</v>
      </c>
      <c r="O81" s="5">
        <v>1675</v>
      </c>
      <c r="P81" s="5">
        <v>1675</v>
      </c>
      <c r="Q81" s="5">
        <v>1675</v>
      </c>
      <c r="R81" s="5"/>
      <c r="S81" s="5"/>
      <c r="T81" s="5">
        <v>2517.6666666666665</v>
      </c>
      <c r="U81" s="5">
        <v>627.66666666666663</v>
      </c>
      <c r="V81" s="5">
        <v>312.66666666666663</v>
      </c>
      <c r="W81" s="5">
        <v>312.66666666666663</v>
      </c>
      <c r="X81" s="5">
        <v>312.66666666666663</v>
      </c>
      <c r="Y81" s="5">
        <v>312.66666666666663</v>
      </c>
    </row>
    <row r="82" spans="2:25" x14ac:dyDescent="0.2">
      <c r="B82" s="5">
        <v>111</v>
      </c>
      <c r="C82" s="5"/>
      <c r="D82" s="5">
        <v>8092.5</v>
      </c>
      <c r="E82" s="5">
        <v>2017.5</v>
      </c>
      <c r="F82" s="5">
        <v>1005</v>
      </c>
      <c r="G82" s="5">
        <v>1005</v>
      </c>
      <c r="H82" s="5">
        <v>1005</v>
      </c>
      <c r="I82" s="5">
        <v>1005</v>
      </c>
      <c r="J82" s="5"/>
      <c r="K82" s="5"/>
      <c r="L82" s="5">
        <v>13487.5</v>
      </c>
      <c r="M82" s="5">
        <v>3362.5</v>
      </c>
      <c r="N82" s="5">
        <v>1675</v>
      </c>
      <c r="O82" s="5">
        <v>1675</v>
      </c>
      <c r="P82" s="5">
        <v>1675</v>
      </c>
      <c r="Q82" s="5">
        <v>1675</v>
      </c>
      <c r="R82" s="5"/>
      <c r="S82" s="5"/>
      <c r="T82" s="5">
        <v>2517.6666666666665</v>
      </c>
      <c r="U82" s="5">
        <v>627.66666666666663</v>
      </c>
      <c r="V82" s="5">
        <v>312.66666666666663</v>
      </c>
      <c r="W82" s="5">
        <v>312.66666666666663</v>
      </c>
      <c r="X82" s="5">
        <v>312.66666666666663</v>
      </c>
      <c r="Y82" s="5">
        <v>312.66666666666663</v>
      </c>
    </row>
    <row r="83" spans="2:25" x14ac:dyDescent="0.2">
      <c r="B83" s="5">
        <v>112</v>
      </c>
      <c r="C83" s="5"/>
      <c r="D83" s="5">
        <v>8092.5</v>
      </c>
      <c r="E83" s="5">
        <v>2017.5</v>
      </c>
      <c r="F83" s="5">
        <v>1005</v>
      </c>
      <c r="G83" s="5">
        <v>1005</v>
      </c>
      <c r="H83" s="5">
        <v>1005</v>
      </c>
      <c r="I83" s="5">
        <v>1005</v>
      </c>
      <c r="J83" s="5"/>
      <c r="K83" s="5"/>
      <c r="L83" s="5">
        <v>13487.5</v>
      </c>
      <c r="M83" s="5">
        <v>3362.5</v>
      </c>
      <c r="N83" s="5">
        <v>1675</v>
      </c>
      <c r="O83" s="5">
        <v>1675</v>
      </c>
      <c r="P83" s="5">
        <v>1675</v>
      </c>
      <c r="Q83" s="5">
        <v>1675</v>
      </c>
      <c r="R83" s="5"/>
      <c r="S83" s="5"/>
      <c r="T83" s="5">
        <v>2517.6666666666665</v>
      </c>
      <c r="U83" s="5">
        <v>627.66666666666663</v>
      </c>
      <c r="V83" s="5">
        <v>312.66666666666663</v>
      </c>
      <c r="W83" s="5">
        <v>312.66666666666663</v>
      </c>
      <c r="X83" s="5">
        <v>312.66666666666663</v>
      </c>
      <c r="Y83" s="5">
        <v>312.66666666666663</v>
      </c>
    </row>
    <row r="84" spans="2:25" x14ac:dyDescent="0.2">
      <c r="B84" s="5">
        <v>113</v>
      </c>
      <c r="C84" s="5"/>
      <c r="D84" s="5">
        <v>8092.5</v>
      </c>
      <c r="E84" s="5">
        <v>2017.5</v>
      </c>
      <c r="F84" s="5">
        <v>1005</v>
      </c>
      <c r="G84" s="5">
        <v>1005</v>
      </c>
      <c r="H84" s="5">
        <v>1005</v>
      </c>
      <c r="I84" s="5">
        <v>1005</v>
      </c>
      <c r="J84" s="5"/>
      <c r="K84" s="5"/>
      <c r="L84" s="5">
        <v>13487.5</v>
      </c>
      <c r="M84" s="5">
        <v>3362.5</v>
      </c>
      <c r="N84" s="5">
        <v>1675</v>
      </c>
      <c r="O84" s="5">
        <v>1675</v>
      </c>
      <c r="P84" s="5">
        <v>1675</v>
      </c>
      <c r="Q84" s="5">
        <v>1675</v>
      </c>
      <c r="R84" s="5"/>
      <c r="S84" s="5"/>
      <c r="T84" s="5">
        <v>2517.6666666666665</v>
      </c>
      <c r="U84" s="5">
        <v>627.66666666666663</v>
      </c>
      <c r="V84" s="5">
        <v>312.66666666666663</v>
      </c>
      <c r="W84" s="5">
        <v>312.66666666666663</v>
      </c>
      <c r="X84" s="5">
        <v>312.66666666666663</v>
      </c>
      <c r="Y84" s="5">
        <v>312.66666666666663</v>
      </c>
    </row>
    <row r="85" spans="2:25" x14ac:dyDescent="0.2">
      <c r="B85" s="5">
        <v>114</v>
      </c>
      <c r="C85" s="5"/>
      <c r="D85" s="5">
        <v>8092.5</v>
      </c>
      <c r="E85" s="5">
        <v>2017.5</v>
      </c>
      <c r="F85" s="5">
        <v>1005</v>
      </c>
      <c r="G85" s="5">
        <v>1005</v>
      </c>
      <c r="H85" s="5">
        <v>1005</v>
      </c>
      <c r="I85" s="5">
        <v>1005</v>
      </c>
      <c r="J85" s="5"/>
      <c r="K85" s="5"/>
      <c r="L85" s="5">
        <v>13487.5</v>
      </c>
      <c r="M85" s="5">
        <v>3362.5</v>
      </c>
      <c r="N85" s="5">
        <v>1675</v>
      </c>
      <c r="O85" s="5">
        <v>1675</v>
      </c>
      <c r="P85" s="5">
        <v>1675</v>
      </c>
      <c r="Q85" s="5">
        <v>1675</v>
      </c>
      <c r="R85" s="5"/>
      <c r="S85" s="5"/>
      <c r="T85" s="5">
        <v>2517.6666666666665</v>
      </c>
      <c r="U85" s="5">
        <v>627.66666666666663</v>
      </c>
      <c r="V85" s="5">
        <v>312.66666666666663</v>
      </c>
      <c r="W85" s="5">
        <v>312.66666666666663</v>
      </c>
      <c r="X85" s="5">
        <v>312.66666666666663</v>
      </c>
      <c r="Y85" s="5">
        <v>312.66666666666663</v>
      </c>
    </row>
    <row r="86" spans="2:25" x14ac:dyDescent="0.2">
      <c r="B86" s="5">
        <v>115</v>
      </c>
      <c r="C86" s="5"/>
      <c r="D86" s="5">
        <v>8092.5</v>
      </c>
      <c r="E86" s="5">
        <v>2017.5</v>
      </c>
      <c r="F86" s="5">
        <v>1005</v>
      </c>
      <c r="G86" s="5">
        <v>1005</v>
      </c>
      <c r="H86" s="5">
        <v>1005</v>
      </c>
      <c r="I86" s="5">
        <v>1005</v>
      </c>
      <c r="J86" s="5"/>
      <c r="K86" s="5"/>
      <c r="L86" s="5">
        <v>13487.5</v>
      </c>
      <c r="M86" s="5">
        <v>3362.5</v>
      </c>
      <c r="N86" s="5">
        <v>1675</v>
      </c>
      <c r="O86" s="5">
        <v>1675</v>
      </c>
      <c r="P86" s="5">
        <v>1675</v>
      </c>
      <c r="Q86" s="5">
        <v>1675</v>
      </c>
      <c r="R86" s="5"/>
      <c r="S86" s="5"/>
      <c r="T86" s="5">
        <v>2517.6666666666665</v>
      </c>
      <c r="U86" s="5">
        <v>627.66666666666663</v>
      </c>
      <c r="V86" s="5">
        <v>312.66666666666663</v>
      </c>
      <c r="W86" s="5">
        <v>312.66666666666663</v>
      </c>
      <c r="X86" s="5">
        <v>312.66666666666663</v>
      </c>
      <c r="Y86" s="5">
        <v>312.66666666666663</v>
      </c>
    </row>
    <row r="87" spans="2:25" x14ac:dyDescent="0.2">
      <c r="B87" s="5">
        <v>116</v>
      </c>
      <c r="C87" s="5"/>
      <c r="D87" s="5">
        <v>8092.5</v>
      </c>
      <c r="E87" s="5">
        <v>2017.5</v>
      </c>
      <c r="F87" s="5">
        <v>1005</v>
      </c>
      <c r="G87" s="5">
        <v>1005</v>
      </c>
      <c r="H87" s="5">
        <v>1005</v>
      </c>
      <c r="I87" s="5">
        <v>1005</v>
      </c>
      <c r="J87" s="5"/>
      <c r="K87" s="5"/>
      <c r="L87" s="5">
        <v>13487.5</v>
      </c>
      <c r="M87" s="5">
        <v>3362.5</v>
      </c>
      <c r="N87" s="5">
        <v>1675</v>
      </c>
      <c r="O87" s="5">
        <v>1675</v>
      </c>
      <c r="P87" s="5">
        <v>1675</v>
      </c>
      <c r="Q87" s="5">
        <v>1675</v>
      </c>
      <c r="R87" s="5"/>
      <c r="S87" s="5"/>
      <c r="T87" s="5">
        <v>2517.6666666666665</v>
      </c>
      <c r="U87" s="5">
        <v>627.66666666666663</v>
      </c>
      <c r="V87" s="5">
        <v>312.66666666666663</v>
      </c>
      <c r="W87" s="5">
        <v>312.66666666666663</v>
      </c>
      <c r="X87" s="5">
        <v>312.66666666666663</v>
      </c>
      <c r="Y87" s="5">
        <v>312.66666666666663</v>
      </c>
    </row>
    <row r="88" spans="2:25" x14ac:dyDescent="0.2">
      <c r="B88" s="5">
        <v>117</v>
      </c>
      <c r="C88" s="5"/>
      <c r="D88" s="5">
        <v>8092.5</v>
      </c>
      <c r="E88" s="5">
        <v>2017.5</v>
      </c>
      <c r="F88" s="5">
        <v>1005</v>
      </c>
      <c r="G88" s="5">
        <v>1005</v>
      </c>
      <c r="H88" s="5">
        <v>1005</v>
      </c>
      <c r="I88" s="5">
        <v>1005</v>
      </c>
      <c r="J88" s="5"/>
      <c r="K88" s="5"/>
      <c r="L88" s="5">
        <v>13487.5</v>
      </c>
      <c r="M88" s="5">
        <v>3362.5</v>
      </c>
      <c r="N88" s="5">
        <v>1675</v>
      </c>
      <c r="O88" s="5">
        <v>1675</v>
      </c>
      <c r="P88" s="5">
        <v>1675</v>
      </c>
      <c r="Q88" s="5">
        <v>1675</v>
      </c>
      <c r="R88" s="5"/>
      <c r="S88" s="5"/>
      <c r="T88" s="5">
        <v>2517.6666666666665</v>
      </c>
      <c r="U88" s="5">
        <v>627.66666666666663</v>
      </c>
      <c r="V88" s="5">
        <v>312.66666666666663</v>
      </c>
      <c r="W88" s="5">
        <v>312.66666666666663</v>
      </c>
      <c r="X88" s="5">
        <v>312.66666666666663</v>
      </c>
      <c r="Y88" s="5">
        <v>312.66666666666663</v>
      </c>
    </row>
    <row r="89" spans="2:25" x14ac:dyDescent="0.2">
      <c r="B89" s="5">
        <v>118</v>
      </c>
      <c r="C89" s="5"/>
      <c r="D89" s="5">
        <v>8092.5</v>
      </c>
      <c r="E89" s="5">
        <v>2017.5</v>
      </c>
      <c r="F89" s="5">
        <v>1005</v>
      </c>
      <c r="G89" s="5">
        <v>1005</v>
      </c>
      <c r="H89" s="5">
        <v>1005</v>
      </c>
      <c r="I89" s="5">
        <v>1005</v>
      </c>
      <c r="J89" s="5"/>
      <c r="K89" s="5"/>
      <c r="L89" s="5">
        <v>13487.5</v>
      </c>
      <c r="M89" s="5">
        <v>3362.5</v>
      </c>
      <c r="N89" s="5">
        <v>1675</v>
      </c>
      <c r="O89" s="5">
        <v>1675</v>
      </c>
      <c r="P89" s="5">
        <v>1675</v>
      </c>
      <c r="Q89" s="5">
        <v>1675</v>
      </c>
      <c r="R89" s="5"/>
      <c r="S89" s="5"/>
      <c r="T89" s="5">
        <v>2517.6666666666665</v>
      </c>
      <c r="U89" s="5">
        <v>627.66666666666663</v>
      </c>
      <c r="V89" s="5">
        <v>312.66666666666663</v>
      </c>
      <c r="W89" s="5">
        <v>312.66666666666663</v>
      </c>
      <c r="X89" s="5">
        <v>312.66666666666663</v>
      </c>
      <c r="Y89" s="5">
        <v>312.66666666666663</v>
      </c>
    </row>
    <row r="90" spans="2:25" x14ac:dyDescent="0.2">
      <c r="B90" s="5">
        <v>119</v>
      </c>
      <c r="C90" s="5"/>
      <c r="D90" s="5">
        <v>8092.5</v>
      </c>
      <c r="E90" s="5">
        <v>2017.5</v>
      </c>
      <c r="F90" s="5">
        <v>1005</v>
      </c>
      <c r="G90" s="5">
        <v>1005</v>
      </c>
      <c r="H90" s="5">
        <v>1005</v>
      </c>
      <c r="I90" s="5">
        <v>1005</v>
      </c>
      <c r="J90" s="5"/>
      <c r="K90" s="5"/>
      <c r="L90" s="5">
        <v>13487.5</v>
      </c>
      <c r="M90" s="5">
        <v>3362.5</v>
      </c>
      <c r="N90" s="5">
        <v>1675</v>
      </c>
      <c r="O90" s="5">
        <v>1675</v>
      </c>
      <c r="P90" s="5">
        <v>1675</v>
      </c>
      <c r="Q90" s="5">
        <v>1675</v>
      </c>
      <c r="R90" s="5"/>
      <c r="S90" s="5"/>
      <c r="T90" s="5">
        <v>2517.6666666666665</v>
      </c>
      <c r="U90" s="5">
        <v>627.66666666666663</v>
      </c>
      <c r="V90" s="5">
        <v>312.66666666666663</v>
      </c>
      <c r="W90" s="5">
        <v>312.66666666666663</v>
      </c>
      <c r="X90" s="5">
        <v>312.66666666666663</v>
      </c>
      <c r="Y90" s="5">
        <v>312.66666666666663</v>
      </c>
    </row>
    <row r="91" spans="2:25" x14ac:dyDescent="0.2">
      <c r="B91" s="5">
        <v>120</v>
      </c>
      <c r="C91" s="5"/>
      <c r="D91" s="5">
        <v>8092.5</v>
      </c>
      <c r="E91" s="5">
        <v>2017.5</v>
      </c>
      <c r="F91" s="5">
        <v>1005</v>
      </c>
      <c r="G91" s="5">
        <v>1005</v>
      </c>
      <c r="H91" s="5">
        <v>1005</v>
      </c>
      <c r="I91" s="5">
        <v>1005</v>
      </c>
      <c r="J91" s="5"/>
      <c r="K91" s="5"/>
      <c r="L91" s="5">
        <v>13487.5</v>
      </c>
      <c r="M91" s="5">
        <v>3362.5</v>
      </c>
      <c r="N91" s="5">
        <v>1675</v>
      </c>
      <c r="O91" s="5">
        <v>1675</v>
      </c>
      <c r="P91" s="5">
        <v>1675</v>
      </c>
      <c r="Q91" s="5">
        <v>1675</v>
      </c>
      <c r="R91" s="5"/>
      <c r="S91" s="5"/>
      <c r="T91" s="5">
        <v>2517.6666666666665</v>
      </c>
      <c r="U91" s="5">
        <v>627.66666666666663</v>
      </c>
      <c r="V91" s="5">
        <v>312.66666666666663</v>
      </c>
      <c r="W91" s="5">
        <v>312.66666666666663</v>
      </c>
      <c r="X91" s="5">
        <v>312.66666666666663</v>
      </c>
      <c r="Y91" s="5">
        <v>312.66666666666663</v>
      </c>
    </row>
    <row r="92" spans="2:25" x14ac:dyDescent="0.2">
      <c r="B92" s="5">
        <v>121</v>
      </c>
      <c r="C92" s="5"/>
      <c r="D92" s="5">
        <v>8092.5</v>
      </c>
      <c r="E92" s="5">
        <v>2017.5</v>
      </c>
      <c r="F92" s="5">
        <v>1005</v>
      </c>
      <c r="G92" s="5">
        <v>1005</v>
      </c>
      <c r="H92" s="5">
        <v>1005</v>
      </c>
      <c r="I92" s="5">
        <v>1005</v>
      </c>
      <c r="J92" s="5"/>
      <c r="K92" s="5"/>
      <c r="L92" s="5">
        <v>13487.5</v>
      </c>
      <c r="M92" s="5">
        <v>3362.5</v>
      </c>
      <c r="N92" s="5">
        <v>1675</v>
      </c>
      <c r="O92" s="5">
        <v>1675</v>
      </c>
      <c r="P92" s="5">
        <v>1675</v>
      </c>
      <c r="Q92" s="5">
        <v>1675</v>
      </c>
      <c r="R92" s="5"/>
      <c r="S92" s="5"/>
      <c r="T92" s="5">
        <v>2517.6666666666665</v>
      </c>
      <c r="U92" s="5">
        <v>627.66666666666663</v>
      </c>
      <c r="V92" s="5">
        <v>312.66666666666663</v>
      </c>
      <c r="W92" s="5">
        <v>312.66666666666663</v>
      </c>
      <c r="X92" s="5">
        <v>312.66666666666663</v>
      </c>
      <c r="Y92" s="5">
        <v>312.66666666666663</v>
      </c>
    </row>
    <row r="93" spans="2:25" x14ac:dyDescent="0.2">
      <c r="B93" s="5">
        <v>122</v>
      </c>
      <c r="C93" s="5"/>
      <c r="D93" s="5">
        <v>8092.5</v>
      </c>
      <c r="E93" s="5">
        <v>2017.5</v>
      </c>
      <c r="F93" s="5">
        <v>1005</v>
      </c>
      <c r="G93" s="5">
        <v>1005</v>
      </c>
      <c r="H93" s="5">
        <v>1005</v>
      </c>
      <c r="I93" s="5">
        <v>1005</v>
      </c>
      <c r="J93" s="5"/>
      <c r="K93" s="5"/>
      <c r="L93" s="5">
        <v>13487.5</v>
      </c>
      <c r="M93" s="5">
        <v>3362.5</v>
      </c>
      <c r="N93" s="5">
        <v>1675</v>
      </c>
      <c r="O93" s="5">
        <v>1675</v>
      </c>
      <c r="P93" s="5">
        <v>1675</v>
      </c>
      <c r="Q93" s="5">
        <v>1675</v>
      </c>
      <c r="R93" s="5"/>
      <c r="S93" s="5"/>
      <c r="T93" s="5">
        <v>2517.6666666666665</v>
      </c>
      <c r="U93" s="5">
        <v>627.66666666666663</v>
      </c>
      <c r="V93" s="5">
        <v>312.66666666666663</v>
      </c>
      <c r="W93" s="5">
        <v>312.66666666666663</v>
      </c>
      <c r="X93" s="5">
        <v>312.66666666666663</v>
      </c>
      <c r="Y93" s="5">
        <v>312.66666666666663</v>
      </c>
    </row>
    <row r="94" spans="2:25" x14ac:dyDescent="0.2">
      <c r="B94" s="5">
        <v>123</v>
      </c>
      <c r="C94" s="5"/>
      <c r="D94" s="5">
        <v>8092.5</v>
      </c>
      <c r="E94" s="5">
        <v>2017.5</v>
      </c>
      <c r="F94" s="5">
        <v>1005</v>
      </c>
      <c r="G94" s="5">
        <v>1005</v>
      </c>
      <c r="H94" s="5">
        <v>1005</v>
      </c>
      <c r="I94" s="5">
        <v>1005</v>
      </c>
      <c r="J94" s="5"/>
      <c r="K94" s="5"/>
      <c r="L94" s="5">
        <v>13487.5</v>
      </c>
      <c r="M94" s="5">
        <v>3362.5</v>
      </c>
      <c r="N94" s="5">
        <v>1675</v>
      </c>
      <c r="O94" s="5">
        <v>1675</v>
      </c>
      <c r="P94" s="5">
        <v>1675</v>
      </c>
      <c r="Q94" s="5">
        <v>1675</v>
      </c>
      <c r="R94" s="5"/>
      <c r="S94" s="5"/>
      <c r="T94" s="5">
        <v>2517.6666666666665</v>
      </c>
      <c r="U94" s="5">
        <v>627.66666666666663</v>
      </c>
      <c r="V94" s="5">
        <v>312.66666666666663</v>
      </c>
      <c r="W94" s="5">
        <v>312.66666666666663</v>
      </c>
      <c r="X94" s="5">
        <v>312.66666666666663</v>
      </c>
      <c r="Y94" s="5">
        <v>312.66666666666663</v>
      </c>
    </row>
    <row r="95" spans="2:25" x14ac:dyDescent="0.2">
      <c r="B95" s="5">
        <v>124</v>
      </c>
      <c r="C95" s="5"/>
      <c r="D95" s="5">
        <v>8092.5</v>
      </c>
      <c r="E95" s="5">
        <v>2017.5</v>
      </c>
      <c r="F95" s="5">
        <v>1005</v>
      </c>
      <c r="G95" s="5">
        <v>1005</v>
      </c>
      <c r="H95" s="5">
        <v>1005</v>
      </c>
      <c r="I95" s="5">
        <v>1005</v>
      </c>
      <c r="J95" s="5"/>
      <c r="K95" s="5"/>
      <c r="L95" s="5">
        <v>13487.5</v>
      </c>
      <c r="M95" s="5">
        <v>3362.5</v>
      </c>
      <c r="N95" s="5">
        <v>1675</v>
      </c>
      <c r="O95" s="5">
        <v>1675</v>
      </c>
      <c r="P95" s="5">
        <v>1675</v>
      </c>
      <c r="Q95" s="5">
        <v>1675</v>
      </c>
      <c r="R95" s="5"/>
      <c r="S95" s="5"/>
      <c r="T95" s="5">
        <v>2517.6666666666665</v>
      </c>
      <c r="U95" s="5">
        <v>627.66666666666663</v>
      </c>
      <c r="V95" s="5">
        <v>312.66666666666663</v>
      </c>
      <c r="W95" s="5">
        <v>312.66666666666663</v>
      </c>
      <c r="X95" s="5">
        <v>312.66666666666663</v>
      </c>
      <c r="Y95" s="5">
        <v>312.66666666666663</v>
      </c>
    </row>
    <row r="96" spans="2:25" x14ac:dyDescent="0.2">
      <c r="B96" s="5">
        <v>125</v>
      </c>
      <c r="C96" s="5"/>
      <c r="D96" s="5">
        <v>8092.5</v>
      </c>
      <c r="E96" s="5">
        <v>2017.5</v>
      </c>
      <c r="F96" s="5">
        <v>1005</v>
      </c>
      <c r="G96" s="5">
        <v>1005</v>
      </c>
      <c r="H96" s="5">
        <v>1005</v>
      </c>
      <c r="I96" s="5">
        <v>1005</v>
      </c>
      <c r="J96" s="5"/>
      <c r="K96" s="5"/>
      <c r="L96" s="5">
        <v>13487.5</v>
      </c>
      <c r="M96" s="5">
        <v>3362.5</v>
      </c>
      <c r="N96" s="5">
        <v>1675</v>
      </c>
      <c r="O96" s="5">
        <v>1675</v>
      </c>
      <c r="P96" s="5">
        <v>1675</v>
      </c>
      <c r="Q96" s="5">
        <v>1675</v>
      </c>
      <c r="R96" s="5"/>
      <c r="S96" s="5"/>
      <c r="T96" s="5">
        <v>2517.6666666666665</v>
      </c>
      <c r="U96" s="5">
        <v>627.66666666666663</v>
      </c>
      <c r="V96" s="5">
        <v>312.66666666666663</v>
      </c>
      <c r="W96" s="5">
        <v>312.66666666666663</v>
      </c>
      <c r="X96" s="5">
        <v>312.66666666666663</v>
      </c>
      <c r="Y96" s="5">
        <v>312.66666666666663</v>
      </c>
    </row>
    <row r="97" spans="2:25" x14ac:dyDescent="0.2">
      <c r="B97" s="5">
        <v>126</v>
      </c>
      <c r="C97" s="5"/>
      <c r="D97" s="5">
        <v>8092.5</v>
      </c>
      <c r="E97" s="5">
        <v>2017.5</v>
      </c>
      <c r="F97" s="5">
        <v>1005</v>
      </c>
      <c r="G97" s="5">
        <v>1005</v>
      </c>
      <c r="H97" s="5">
        <v>1005</v>
      </c>
      <c r="I97" s="5">
        <v>1005</v>
      </c>
      <c r="J97" s="5"/>
      <c r="K97" s="5"/>
      <c r="L97" s="5">
        <v>13487.5</v>
      </c>
      <c r="M97" s="5">
        <v>3362.5</v>
      </c>
      <c r="N97" s="5">
        <v>1675</v>
      </c>
      <c r="O97" s="5">
        <v>1675</v>
      </c>
      <c r="P97" s="5">
        <v>1675</v>
      </c>
      <c r="Q97" s="5">
        <v>1675</v>
      </c>
      <c r="R97" s="5"/>
      <c r="S97" s="5"/>
      <c r="T97" s="5">
        <v>2517.6666666666665</v>
      </c>
      <c r="U97" s="5">
        <v>627.66666666666663</v>
      </c>
      <c r="V97" s="5">
        <v>312.66666666666663</v>
      </c>
      <c r="W97" s="5">
        <v>312.66666666666663</v>
      </c>
      <c r="X97" s="5">
        <v>312.66666666666663</v>
      </c>
      <c r="Y97" s="5">
        <v>312.66666666666663</v>
      </c>
    </row>
    <row r="98" spans="2:25" x14ac:dyDescent="0.2">
      <c r="B98" s="5">
        <v>127</v>
      </c>
      <c r="C98" s="5"/>
      <c r="D98" s="5">
        <v>8092.5</v>
      </c>
      <c r="E98" s="5">
        <v>2017.5</v>
      </c>
      <c r="F98" s="5">
        <v>1005</v>
      </c>
      <c r="G98" s="5">
        <v>1005</v>
      </c>
      <c r="H98" s="5">
        <v>1005</v>
      </c>
      <c r="I98" s="5">
        <v>1005</v>
      </c>
      <c r="J98" s="5"/>
      <c r="K98" s="5"/>
      <c r="L98" s="5">
        <v>13487.5</v>
      </c>
      <c r="M98" s="5">
        <v>3362.5</v>
      </c>
      <c r="N98" s="5">
        <v>1675</v>
      </c>
      <c r="O98" s="5">
        <v>1675</v>
      </c>
      <c r="P98" s="5">
        <v>1675</v>
      </c>
      <c r="Q98" s="5">
        <v>1675</v>
      </c>
      <c r="R98" s="5"/>
      <c r="S98" s="5"/>
      <c r="T98" s="5">
        <v>2517.6666666666665</v>
      </c>
      <c r="U98" s="5">
        <v>627.66666666666663</v>
      </c>
      <c r="V98" s="5">
        <v>312.66666666666663</v>
      </c>
      <c r="W98" s="5">
        <v>312.66666666666663</v>
      </c>
      <c r="X98" s="5">
        <v>312.66666666666663</v>
      </c>
      <c r="Y98" s="5">
        <v>312.66666666666663</v>
      </c>
    </row>
    <row r="99" spans="2:25" x14ac:dyDescent="0.2">
      <c r="B99" s="5">
        <v>128</v>
      </c>
      <c r="C99" s="5"/>
      <c r="D99" s="5">
        <v>8092.5</v>
      </c>
      <c r="E99" s="5">
        <v>2017.5</v>
      </c>
      <c r="F99" s="5">
        <v>1005</v>
      </c>
      <c r="G99" s="5">
        <v>1005</v>
      </c>
      <c r="H99" s="5">
        <v>1005</v>
      </c>
      <c r="I99" s="5">
        <v>1005</v>
      </c>
      <c r="J99" s="5"/>
      <c r="K99" s="5"/>
      <c r="L99" s="5">
        <v>13487.5</v>
      </c>
      <c r="M99" s="5">
        <v>3362.5</v>
      </c>
      <c r="N99" s="5">
        <v>1675</v>
      </c>
      <c r="O99" s="5">
        <v>1675</v>
      </c>
      <c r="P99" s="5">
        <v>1675</v>
      </c>
      <c r="Q99" s="5">
        <v>1675</v>
      </c>
      <c r="R99" s="5"/>
      <c r="S99" s="5"/>
      <c r="T99" s="5">
        <v>2517.6666666666665</v>
      </c>
      <c r="U99" s="5">
        <v>627.66666666666663</v>
      </c>
      <c r="V99" s="5">
        <v>312.66666666666663</v>
      </c>
      <c r="W99" s="5">
        <v>312.66666666666663</v>
      </c>
      <c r="X99" s="5">
        <v>312.66666666666663</v>
      </c>
      <c r="Y99" s="5">
        <v>312.66666666666663</v>
      </c>
    </row>
    <row r="100" spans="2:25" x14ac:dyDescent="0.2">
      <c r="B100" s="5">
        <v>129</v>
      </c>
      <c r="C100" s="5"/>
      <c r="D100" s="5">
        <v>8092.5</v>
      </c>
      <c r="E100" s="5">
        <v>2017.5</v>
      </c>
      <c r="F100" s="5">
        <v>1005</v>
      </c>
      <c r="G100" s="5">
        <v>1005</v>
      </c>
      <c r="H100" s="5">
        <v>1005</v>
      </c>
      <c r="I100" s="5">
        <v>1005</v>
      </c>
      <c r="J100" s="5"/>
      <c r="K100" s="5"/>
      <c r="L100" s="5">
        <v>13487.5</v>
      </c>
      <c r="M100" s="5">
        <v>3362.5</v>
      </c>
      <c r="N100" s="5">
        <v>1675</v>
      </c>
      <c r="O100" s="5">
        <v>1675</v>
      </c>
      <c r="P100" s="5">
        <v>1675</v>
      </c>
      <c r="Q100" s="5">
        <v>1675</v>
      </c>
      <c r="R100" s="5"/>
      <c r="S100" s="5"/>
      <c r="T100" s="5">
        <v>2517.6666666666665</v>
      </c>
      <c r="U100" s="5">
        <v>627.66666666666663</v>
      </c>
      <c r="V100" s="5">
        <v>312.66666666666663</v>
      </c>
      <c r="W100" s="5">
        <v>312.66666666666663</v>
      </c>
      <c r="X100" s="5">
        <v>312.66666666666663</v>
      </c>
      <c r="Y100" s="5">
        <v>312.66666666666663</v>
      </c>
    </row>
    <row r="101" spans="2:25" x14ac:dyDescent="0.2">
      <c r="B101" s="5">
        <v>130</v>
      </c>
      <c r="C101" s="5"/>
      <c r="D101" s="5">
        <v>8092.5</v>
      </c>
      <c r="E101" s="5">
        <v>2017.5</v>
      </c>
      <c r="F101" s="5">
        <v>1005</v>
      </c>
      <c r="G101" s="5">
        <v>1005</v>
      </c>
      <c r="H101" s="5">
        <v>1005</v>
      </c>
      <c r="I101" s="5">
        <v>1005</v>
      </c>
      <c r="J101" s="5"/>
      <c r="K101" s="5"/>
      <c r="L101" s="5">
        <v>13487.5</v>
      </c>
      <c r="M101" s="5">
        <v>3362.5</v>
      </c>
      <c r="N101" s="5">
        <v>1675</v>
      </c>
      <c r="O101" s="5">
        <v>1675</v>
      </c>
      <c r="P101" s="5">
        <v>1675</v>
      </c>
      <c r="Q101" s="5">
        <v>1675</v>
      </c>
      <c r="R101" s="5"/>
      <c r="S101" s="5"/>
      <c r="T101" s="5">
        <v>2517.6666666666665</v>
      </c>
      <c r="U101" s="5">
        <v>627.66666666666663</v>
      </c>
      <c r="V101" s="5">
        <v>312.66666666666663</v>
      </c>
      <c r="W101" s="5">
        <v>312.66666666666663</v>
      </c>
      <c r="X101" s="5">
        <v>312.66666666666663</v>
      </c>
      <c r="Y101" s="5">
        <v>312.66666666666663</v>
      </c>
    </row>
    <row r="102" spans="2:25" x14ac:dyDescent="0.2"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</row>
    <row r="103" spans="2:25" x14ac:dyDescent="0.2"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</row>
    <row r="104" spans="2:25" x14ac:dyDescent="0.2">
      <c r="B104" s="5"/>
      <c r="C104" s="5"/>
      <c r="D104" s="5" t="s">
        <v>580</v>
      </c>
      <c r="E104" s="5" t="s">
        <v>581</v>
      </c>
      <c r="F104" s="5" t="s">
        <v>582</v>
      </c>
      <c r="G104" s="5" t="s">
        <v>583</v>
      </c>
      <c r="H104" s="5" t="s">
        <v>584</v>
      </c>
      <c r="I104" s="5" t="s">
        <v>585</v>
      </c>
      <c r="J104" s="5"/>
      <c r="K104" s="5"/>
      <c r="L104" s="5" t="s">
        <v>580</v>
      </c>
      <c r="M104" s="5" t="s">
        <v>581</v>
      </c>
      <c r="N104" s="5" t="s">
        <v>582</v>
      </c>
      <c r="O104" s="5" t="s">
        <v>583</v>
      </c>
      <c r="P104" s="5" t="s">
        <v>584</v>
      </c>
      <c r="Q104" s="5" t="s">
        <v>585</v>
      </c>
      <c r="R104" s="5"/>
      <c r="S104" s="5"/>
      <c r="T104" s="5" t="s">
        <v>580</v>
      </c>
      <c r="U104" s="5" t="s">
        <v>581</v>
      </c>
      <c r="V104" s="5" t="s">
        <v>582</v>
      </c>
      <c r="W104" s="5" t="s">
        <v>583</v>
      </c>
      <c r="X104" s="5" t="s">
        <v>584</v>
      </c>
      <c r="Y104" s="5" t="s">
        <v>585</v>
      </c>
    </row>
    <row r="105" spans="2:25" x14ac:dyDescent="0.2">
      <c r="B105" s="5">
        <v>45</v>
      </c>
      <c r="C105" s="5"/>
      <c r="D105" s="5">
        <f>ROUND(D16+L16+T16,0)</f>
        <v>1080</v>
      </c>
      <c r="E105" s="5">
        <f t="shared" ref="D105:I120" si="14">ROUND(E16+M16+U16,0)</f>
        <v>270</v>
      </c>
      <c r="F105" s="5">
        <f t="shared" si="14"/>
        <v>135</v>
      </c>
      <c r="G105" s="5">
        <f t="shared" si="14"/>
        <v>135</v>
      </c>
      <c r="H105" s="5">
        <f t="shared" si="14"/>
        <v>135</v>
      </c>
      <c r="I105" s="5">
        <f t="shared" si="14"/>
        <v>135</v>
      </c>
      <c r="J105" s="5"/>
      <c r="K105" s="5"/>
      <c r="L105" s="5">
        <v>0.3</v>
      </c>
      <c r="M105" s="5">
        <v>0.4</v>
      </c>
      <c r="N105" s="5">
        <v>0.12</v>
      </c>
      <c r="O105" s="5">
        <v>0.12</v>
      </c>
      <c r="P105" s="5">
        <v>0.27</v>
      </c>
      <c r="Q105" s="5">
        <v>0.27</v>
      </c>
      <c r="R105" s="5"/>
      <c r="S105" s="5"/>
      <c r="T105" s="5">
        <f>ROUND(D105*(1+L105),0)</f>
        <v>1404</v>
      </c>
      <c r="U105" s="5">
        <f t="shared" ref="U105:Y120" si="15">ROUND(E105*(1+M105),0)</f>
        <v>378</v>
      </c>
      <c r="V105" s="5">
        <f t="shared" si="15"/>
        <v>151</v>
      </c>
      <c r="W105" s="5">
        <f t="shared" si="15"/>
        <v>151</v>
      </c>
      <c r="X105" s="5">
        <f t="shared" si="15"/>
        <v>171</v>
      </c>
      <c r="Y105" s="5">
        <f t="shared" si="15"/>
        <v>171</v>
      </c>
    </row>
    <row r="106" spans="2:25" x14ac:dyDescent="0.2">
      <c r="B106" s="5">
        <v>46</v>
      </c>
      <c r="C106" s="5"/>
      <c r="D106" s="5">
        <f t="shared" si="14"/>
        <v>1080</v>
      </c>
      <c r="E106" s="5">
        <f t="shared" si="14"/>
        <v>270</v>
      </c>
      <c r="F106" s="5">
        <f t="shared" si="14"/>
        <v>135</v>
      </c>
      <c r="G106" s="5">
        <f t="shared" si="14"/>
        <v>135</v>
      </c>
      <c r="H106" s="5">
        <f t="shared" si="14"/>
        <v>135</v>
      </c>
      <c r="I106" s="5">
        <f t="shared" si="14"/>
        <v>135</v>
      </c>
      <c r="J106" s="5"/>
      <c r="K106" s="5"/>
      <c r="L106" s="5">
        <v>0.3</v>
      </c>
      <c r="M106" s="5">
        <v>0.4</v>
      </c>
      <c r="N106" s="5">
        <v>0.12</v>
      </c>
      <c r="O106" s="5">
        <v>0.12</v>
      </c>
      <c r="P106" s="5">
        <v>0.27</v>
      </c>
      <c r="Q106" s="5">
        <v>0.27</v>
      </c>
      <c r="R106" s="5"/>
      <c r="S106" s="5"/>
      <c r="T106" s="5">
        <f t="shared" ref="T106:Y160" si="16">ROUND(D106*(1+L106),0)</f>
        <v>1404</v>
      </c>
      <c r="U106" s="5">
        <f t="shared" si="15"/>
        <v>378</v>
      </c>
      <c r="V106" s="5">
        <f t="shared" si="15"/>
        <v>151</v>
      </c>
      <c r="W106" s="5">
        <f t="shared" si="15"/>
        <v>151</v>
      </c>
      <c r="X106" s="5">
        <f t="shared" si="15"/>
        <v>171</v>
      </c>
      <c r="Y106" s="5">
        <f t="shared" si="15"/>
        <v>171</v>
      </c>
    </row>
    <row r="107" spans="2:25" x14ac:dyDescent="0.2">
      <c r="B107" s="5">
        <v>47</v>
      </c>
      <c r="C107" s="5"/>
      <c r="D107" s="5">
        <f t="shared" si="14"/>
        <v>1080</v>
      </c>
      <c r="E107" s="5">
        <f t="shared" si="14"/>
        <v>270</v>
      </c>
      <c r="F107" s="5">
        <f t="shared" si="14"/>
        <v>135</v>
      </c>
      <c r="G107" s="5">
        <f t="shared" si="14"/>
        <v>135</v>
      </c>
      <c r="H107" s="5">
        <f t="shared" si="14"/>
        <v>135</v>
      </c>
      <c r="I107" s="5">
        <f t="shared" si="14"/>
        <v>135</v>
      </c>
      <c r="J107" s="5"/>
      <c r="K107" s="5"/>
      <c r="L107" s="5">
        <v>0.3</v>
      </c>
      <c r="M107" s="5">
        <v>0.4</v>
      </c>
      <c r="N107" s="5">
        <v>0.12</v>
      </c>
      <c r="O107" s="5">
        <v>0.12</v>
      </c>
      <c r="P107" s="5">
        <v>0.27</v>
      </c>
      <c r="Q107" s="5">
        <v>0.27</v>
      </c>
      <c r="R107" s="5"/>
      <c r="S107" s="5"/>
      <c r="T107" s="5">
        <f t="shared" si="16"/>
        <v>1404</v>
      </c>
      <c r="U107" s="5">
        <f t="shared" si="15"/>
        <v>378</v>
      </c>
      <c r="V107" s="5">
        <f t="shared" si="15"/>
        <v>151</v>
      </c>
      <c r="W107" s="5">
        <f t="shared" si="15"/>
        <v>151</v>
      </c>
      <c r="X107" s="5">
        <f t="shared" si="15"/>
        <v>171</v>
      </c>
      <c r="Y107" s="5">
        <f t="shared" si="15"/>
        <v>171</v>
      </c>
    </row>
    <row r="108" spans="2:25" x14ac:dyDescent="0.2">
      <c r="B108" s="5">
        <v>48</v>
      </c>
      <c r="C108" s="5"/>
      <c r="D108" s="5">
        <f t="shared" si="14"/>
        <v>1080</v>
      </c>
      <c r="E108" s="5">
        <f t="shared" si="14"/>
        <v>270</v>
      </c>
      <c r="F108" s="5">
        <f t="shared" si="14"/>
        <v>135</v>
      </c>
      <c r="G108" s="5">
        <f t="shared" si="14"/>
        <v>135</v>
      </c>
      <c r="H108" s="5">
        <f t="shared" si="14"/>
        <v>135</v>
      </c>
      <c r="I108" s="5">
        <f t="shared" si="14"/>
        <v>135</v>
      </c>
      <c r="J108" s="5"/>
      <c r="K108" s="5"/>
      <c r="L108" s="5">
        <v>0.3</v>
      </c>
      <c r="M108" s="5">
        <v>0.4</v>
      </c>
      <c r="N108" s="5">
        <v>0.12</v>
      </c>
      <c r="O108" s="5">
        <v>0.12</v>
      </c>
      <c r="P108" s="5">
        <v>0.27</v>
      </c>
      <c r="Q108" s="5">
        <v>0.27</v>
      </c>
      <c r="R108" s="5"/>
      <c r="S108" s="5"/>
      <c r="T108" s="5">
        <f t="shared" si="16"/>
        <v>1404</v>
      </c>
      <c r="U108" s="5">
        <f t="shared" si="15"/>
        <v>378</v>
      </c>
      <c r="V108" s="5">
        <f t="shared" si="15"/>
        <v>151</v>
      </c>
      <c r="W108" s="5">
        <f t="shared" si="15"/>
        <v>151</v>
      </c>
      <c r="X108" s="5">
        <f t="shared" si="15"/>
        <v>171</v>
      </c>
      <c r="Y108" s="5">
        <f t="shared" si="15"/>
        <v>171</v>
      </c>
    </row>
    <row r="109" spans="2:25" x14ac:dyDescent="0.2">
      <c r="B109" s="5">
        <v>49</v>
      </c>
      <c r="C109" s="5"/>
      <c r="D109" s="5">
        <f t="shared" si="14"/>
        <v>1080</v>
      </c>
      <c r="E109" s="5">
        <f t="shared" si="14"/>
        <v>270</v>
      </c>
      <c r="F109" s="5">
        <f t="shared" si="14"/>
        <v>135</v>
      </c>
      <c r="G109" s="5">
        <f t="shared" si="14"/>
        <v>135</v>
      </c>
      <c r="H109" s="5">
        <f t="shared" si="14"/>
        <v>135</v>
      </c>
      <c r="I109" s="5">
        <f t="shared" si="14"/>
        <v>135</v>
      </c>
      <c r="J109" s="5"/>
      <c r="K109" s="5"/>
      <c r="L109" s="5">
        <v>0.3</v>
      </c>
      <c r="M109" s="5">
        <v>0.4</v>
      </c>
      <c r="N109" s="5">
        <v>0.12</v>
      </c>
      <c r="O109" s="5">
        <v>0.12</v>
      </c>
      <c r="P109" s="5">
        <v>0.27</v>
      </c>
      <c r="Q109" s="5">
        <v>0.27</v>
      </c>
      <c r="R109" s="5"/>
      <c r="S109" s="5"/>
      <c r="T109" s="5">
        <f t="shared" si="16"/>
        <v>1404</v>
      </c>
      <c r="U109" s="5">
        <f t="shared" si="15"/>
        <v>378</v>
      </c>
      <c r="V109" s="5">
        <f t="shared" si="15"/>
        <v>151</v>
      </c>
      <c r="W109" s="5">
        <f t="shared" si="15"/>
        <v>151</v>
      </c>
      <c r="X109" s="5">
        <f t="shared" si="15"/>
        <v>171</v>
      </c>
      <c r="Y109" s="5">
        <f t="shared" si="15"/>
        <v>171</v>
      </c>
    </row>
    <row r="110" spans="2:25" x14ac:dyDescent="0.2">
      <c r="B110" s="5">
        <v>50</v>
      </c>
      <c r="C110" s="5"/>
      <c r="D110" s="5">
        <f t="shared" si="14"/>
        <v>1080</v>
      </c>
      <c r="E110" s="5">
        <f t="shared" si="14"/>
        <v>270</v>
      </c>
      <c r="F110" s="5">
        <f t="shared" si="14"/>
        <v>135</v>
      </c>
      <c r="G110" s="5">
        <f t="shared" si="14"/>
        <v>135</v>
      </c>
      <c r="H110" s="5">
        <f t="shared" si="14"/>
        <v>135</v>
      </c>
      <c r="I110" s="5">
        <f t="shared" si="14"/>
        <v>135</v>
      </c>
      <c r="J110" s="5"/>
      <c r="K110" s="5"/>
      <c r="L110" s="5">
        <v>0.3</v>
      </c>
      <c r="M110" s="5">
        <v>0.4</v>
      </c>
      <c r="N110" s="5">
        <v>0.15</v>
      </c>
      <c r="O110" s="5">
        <v>0.15</v>
      </c>
      <c r="P110" s="5">
        <v>0.28000000000000003</v>
      </c>
      <c r="Q110" s="5">
        <v>0.28000000000000003</v>
      </c>
      <c r="R110" s="5"/>
      <c r="S110" s="5"/>
      <c r="T110" s="5">
        <f t="shared" si="16"/>
        <v>1404</v>
      </c>
      <c r="U110" s="5">
        <f t="shared" si="15"/>
        <v>378</v>
      </c>
      <c r="V110" s="5">
        <f t="shared" si="15"/>
        <v>155</v>
      </c>
      <c r="W110" s="5">
        <f t="shared" si="15"/>
        <v>155</v>
      </c>
      <c r="X110" s="5">
        <f t="shared" si="15"/>
        <v>173</v>
      </c>
      <c r="Y110" s="5">
        <f t="shared" si="15"/>
        <v>173</v>
      </c>
    </row>
    <row r="111" spans="2:25" x14ac:dyDescent="0.2">
      <c r="B111" s="5">
        <v>51</v>
      </c>
      <c r="C111" s="5"/>
      <c r="D111" s="5">
        <f t="shared" si="14"/>
        <v>1080</v>
      </c>
      <c r="E111" s="5">
        <f t="shared" si="14"/>
        <v>270</v>
      </c>
      <c r="F111" s="5">
        <f t="shared" si="14"/>
        <v>135</v>
      </c>
      <c r="G111" s="5">
        <f t="shared" si="14"/>
        <v>135</v>
      </c>
      <c r="H111" s="5">
        <f t="shared" si="14"/>
        <v>135</v>
      </c>
      <c r="I111" s="5">
        <f t="shared" si="14"/>
        <v>135</v>
      </c>
      <c r="J111" s="5"/>
      <c r="K111" s="5"/>
      <c r="L111" s="5">
        <v>0.3</v>
      </c>
      <c r="M111" s="5">
        <v>0.4</v>
      </c>
      <c r="N111" s="5">
        <v>0.15</v>
      </c>
      <c r="O111" s="5">
        <v>0.15</v>
      </c>
      <c r="P111" s="5">
        <v>0.28000000000000003</v>
      </c>
      <c r="Q111" s="5">
        <v>0.28000000000000003</v>
      </c>
      <c r="R111" s="5"/>
      <c r="S111" s="5"/>
      <c r="T111" s="5">
        <f t="shared" si="16"/>
        <v>1404</v>
      </c>
      <c r="U111" s="5">
        <f t="shared" si="15"/>
        <v>378</v>
      </c>
      <c r="V111" s="5">
        <f t="shared" si="15"/>
        <v>155</v>
      </c>
      <c r="W111" s="5">
        <f t="shared" si="15"/>
        <v>155</v>
      </c>
      <c r="X111" s="5">
        <f t="shared" si="15"/>
        <v>173</v>
      </c>
      <c r="Y111" s="5">
        <f t="shared" si="15"/>
        <v>173</v>
      </c>
    </row>
    <row r="112" spans="2:25" x14ac:dyDescent="0.2">
      <c r="B112" s="5">
        <v>52</v>
      </c>
      <c r="C112" s="5"/>
      <c r="D112" s="5">
        <f t="shared" si="14"/>
        <v>1080</v>
      </c>
      <c r="E112" s="5">
        <f t="shared" si="14"/>
        <v>270</v>
      </c>
      <c r="F112" s="5">
        <f t="shared" si="14"/>
        <v>135</v>
      </c>
      <c r="G112" s="5">
        <f t="shared" si="14"/>
        <v>135</v>
      </c>
      <c r="H112" s="5">
        <f t="shared" si="14"/>
        <v>135</v>
      </c>
      <c r="I112" s="5">
        <f t="shared" si="14"/>
        <v>135</v>
      </c>
      <c r="J112" s="5"/>
      <c r="K112" s="5"/>
      <c r="L112" s="5">
        <v>0.3</v>
      </c>
      <c r="M112" s="5">
        <v>0.4</v>
      </c>
      <c r="N112" s="5">
        <v>0.15</v>
      </c>
      <c r="O112" s="5">
        <v>0.15</v>
      </c>
      <c r="P112" s="5">
        <v>0.28000000000000003</v>
      </c>
      <c r="Q112" s="5">
        <v>0.28000000000000003</v>
      </c>
      <c r="R112" s="5"/>
      <c r="S112" s="5"/>
      <c r="T112" s="5">
        <f t="shared" si="16"/>
        <v>1404</v>
      </c>
      <c r="U112" s="5">
        <f t="shared" si="15"/>
        <v>378</v>
      </c>
      <c r="V112" s="5">
        <f t="shared" si="15"/>
        <v>155</v>
      </c>
      <c r="W112" s="5">
        <f t="shared" si="15"/>
        <v>155</v>
      </c>
      <c r="X112" s="5">
        <f t="shared" si="15"/>
        <v>173</v>
      </c>
      <c r="Y112" s="5">
        <f t="shared" si="15"/>
        <v>173</v>
      </c>
    </row>
    <row r="113" spans="2:25" x14ac:dyDescent="0.2">
      <c r="B113" s="5">
        <v>53</v>
      </c>
      <c r="C113" s="5"/>
      <c r="D113" s="5">
        <f t="shared" si="14"/>
        <v>2880</v>
      </c>
      <c r="E113" s="5">
        <f t="shared" si="14"/>
        <v>720</v>
      </c>
      <c r="F113" s="5">
        <f t="shared" si="14"/>
        <v>360</v>
      </c>
      <c r="G113" s="5">
        <f t="shared" si="14"/>
        <v>360</v>
      </c>
      <c r="H113" s="5">
        <f t="shared" si="14"/>
        <v>360</v>
      </c>
      <c r="I113" s="5">
        <f t="shared" si="14"/>
        <v>360</v>
      </c>
      <c r="J113" s="5"/>
      <c r="K113" s="5"/>
      <c r="L113" s="5">
        <v>0.3</v>
      </c>
      <c r="M113" s="5">
        <v>0.4</v>
      </c>
      <c r="N113" s="5">
        <v>0.15</v>
      </c>
      <c r="O113" s="5">
        <v>0.15</v>
      </c>
      <c r="P113" s="5">
        <v>0.28000000000000003</v>
      </c>
      <c r="Q113" s="5">
        <v>0.28000000000000003</v>
      </c>
      <c r="R113" s="5"/>
      <c r="S113" s="5"/>
      <c r="T113" s="5">
        <f t="shared" si="16"/>
        <v>3744</v>
      </c>
      <c r="U113" s="5">
        <f t="shared" si="15"/>
        <v>1008</v>
      </c>
      <c r="V113" s="5">
        <f t="shared" si="15"/>
        <v>414</v>
      </c>
      <c r="W113" s="5">
        <f t="shared" si="15"/>
        <v>414</v>
      </c>
      <c r="X113" s="5">
        <f t="shared" si="15"/>
        <v>461</v>
      </c>
      <c r="Y113" s="5">
        <f t="shared" si="15"/>
        <v>461</v>
      </c>
    </row>
    <row r="114" spans="2:25" x14ac:dyDescent="0.2">
      <c r="B114" s="5">
        <v>54</v>
      </c>
      <c r="C114" s="5"/>
      <c r="D114" s="5">
        <f t="shared" si="14"/>
        <v>2880</v>
      </c>
      <c r="E114" s="5">
        <f t="shared" si="14"/>
        <v>720</v>
      </c>
      <c r="F114" s="5">
        <f t="shared" si="14"/>
        <v>360</v>
      </c>
      <c r="G114" s="5">
        <f t="shared" si="14"/>
        <v>360</v>
      </c>
      <c r="H114" s="5">
        <f t="shared" si="14"/>
        <v>360</v>
      </c>
      <c r="I114" s="5">
        <f t="shared" si="14"/>
        <v>360</v>
      </c>
      <c r="J114" s="5"/>
      <c r="K114" s="5"/>
      <c r="L114" s="5">
        <v>0.3</v>
      </c>
      <c r="M114" s="5">
        <v>0.4</v>
      </c>
      <c r="N114" s="5">
        <v>0.15</v>
      </c>
      <c r="O114" s="5">
        <v>0.15</v>
      </c>
      <c r="P114" s="5">
        <v>0.28000000000000003</v>
      </c>
      <c r="Q114" s="5">
        <v>0.28000000000000003</v>
      </c>
      <c r="R114" s="5"/>
      <c r="S114" s="5"/>
      <c r="T114" s="5">
        <f t="shared" si="16"/>
        <v>3744</v>
      </c>
      <c r="U114" s="5">
        <f t="shared" si="15"/>
        <v>1008</v>
      </c>
      <c r="V114" s="5">
        <f t="shared" si="15"/>
        <v>414</v>
      </c>
      <c r="W114" s="5">
        <f t="shared" si="15"/>
        <v>414</v>
      </c>
      <c r="X114" s="5">
        <f t="shared" si="15"/>
        <v>461</v>
      </c>
      <c r="Y114" s="5">
        <f t="shared" si="15"/>
        <v>461</v>
      </c>
    </row>
    <row r="115" spans="2:25" x14ac:dyDescent="0.2">
      <c r="B115" s="5">
        <v>55</v>
      </c>
      <c r="C115" s="5"/>
      <c r="D115" s="5">
        <f t="shared" si="14"/>
        <v>6320</v>
      </c>
      <c r="E115" s="5">
        <f t="shared" si="14"/>
        <v>1580</v>
      </c>
      <c r="F115" s="5">
        <f t="shared" si="14"/>
        <v>780</v>
      </c>
      <c r="G115" s="5">
        <f t="shared" si="14"/>
        <v>780</v>
      </c>
      <c r="H115" s="5">
        <f t="shared" si="14"/>
        <v>780</v>
      </c>
      <c r="I115" s="5">
        <f t="shared" si="14"/>
        <v>780</v>
      </c>
      <c r="J115" s="5"/>
      <c r="K115" s="5"/>
      <c r="L115" s="5">
        <v>0.3</v>
      </c>
      <c r="M115" s="5">
        <v>0.4</v>
      </c>
      <c r="N115" s="5">
        <v>0.15</v>
      </c>
      <c r="O115" s="5">
        <v>0.15</v>
      </c>
      <c r="P115" s="5">
        <v>0.28000000000000003</v>
      </c>
      <c r="Q115" s="5">
        <v>0.28000000000000003</v>
      </c>
      <c r="R115" s="5"/>
      <c r="S115" s="5"/>
      <c r="T115" s="5">
        <f t="shared" si="16"/>
        <v>8216</v>
      </c>
      <c r="U115" s="5">
        <f t="shared" si="15"/>
        <v>2212</v>
      </c>
      <c r="V115" s="5">
        <f t="shared" si="15"/>
        <v>897</v>
      </c>
      <c r="W115" s="5">
        <f t="shared" si="15"/>
        <v>897</v>
      </c>
      <c r="X115" s="5">
        <f t="shared" si="15"/>
        <v>998</v>
      </c>
      <c r="Y115" s="5">
        <f t="shared" si="15"/>
        <v>998</v>
      </c>
    </row>
    <row r="116" spans="2:25" x14ac:dyDescent="0.2">
      <c r="B116" s="5">
        <v>56</v>
      </c>
      <c r="C116" s="5"/>
      <c r="D116" s="5">
        <f t="shared" si="14"/>
        <v>6320</v>
      </c>
      <c r="E116" s="5">
        <f t="shared" si="14"/>
        <v>1580</v>
      </c>
      <c r="F116" s="5">
        <f t="shared" si="14"/>
        <v>780</v>
      </c>
      <c r="G116" s="5">
        <f t="shared" si="14"/>
        <v>780</v>
      </c>
      <c r="H116" s="5">
        <f t="shared" si="14"/>
        <v>780</v>
      </c>
      <c r="I116" s="5">
        <f t="shared" si="14"/>
        <v>780</v>
      </c>
      <c r="J116" s="5"/>
      <c r="K116" s="5"/>
      <c r="L116" s="5">
        <v>0.3</v>
      </c>
      <c r="M116" s="5">
        <v>0.4</v>
      </c>
      <c r="N116" s="5">
        <v>0.15</v>
      </c>
      <c r="O116" s="5">
        <v>0.15</v>
      </c>
      <c r="P116" s="5">
        <v>0.28000000000000003</v>
      </c>
      <c r="Q116" s="5">
        <v>0.28000000000000003</v>
      </c>
      <c r="R116" s="5"/>
      <c r="S116" s="5"/>
      <c r="T116" s="5">
        <f t="shared" si="16"/>
        <v>8216</v>
      </c>
      <c r="U116" s="5">
        <f t="shared" si="15"/>
        <v>2212</v>
      </c>
      <c r="V116" s="5">
        <f t="shared" si="15"/>
        <v>897</v>
      </c>
      <c r="W116" s="5">
        <f t="shared" si="15"/>
        <v>897</v>
      </c>
      <c r="X116" s="5">
        <f t="shared" si="15"/>
        <v>998</v>
      </c>
      <c r="Y116" s="5">
        <f t="shared" si="15"/>
        <v>998</v>
      </c>
    </row>
    <row r="117" spans="2:25" x14ac:dyDescent="0.2">
      <c r="B117" s="5">
        <v>57</v>
      </c>
      <c r="C117" s="5"/>
      <c r="D117" s="5">
        <f t="shared" si="14"/>
        <v>6320</v>
      </c>
      <c r="E117" s="5">
        <f t="shared" si="14"/>
        <v>1580</v>
      </c>
      <c r="F117" s="5">
        <f t="shared" si="14"/>
        <v>780</v>
      </c>
      <c r="G117" s="5">
        <f t="shared" si="14"/>
        <v>780</v>
      </c>
      <c r="H117" s="5">
        <f t="shared" si="14"/>
        <v>780</v>
      </c>
      <c r="I117" s="5">
        <f t="shared" si="14"/>
        <v>780</v>
      </c>
      <c r="J117" s="5"/>
      <c r="K117" s="5"/>
      <c r="L117" s="5">
        <v>0.3</v>
      </c>
      <c r="M117" s="5">
        <v>0.4</v>
      </c>
      <c r="N117" s="5">
        <v>0.15</v>
      </c>
      <c r="O117" s="5">
        <v>0.15</v>
      </c>
      <c r="P117" s="5">
        <v>0.28000000000000003</v>
      </c>
      <c r="Q117" s="5">
        <v>0.28000000000000003</v>
      </c>
      <c r="R117" s="5"/>
      <c r="S117" s="5"/>
      <c r="T117" s="5">
        <f t="shared" si="16"/>
        <v>8216</v>
      </c>
      <c r="U117" s="5">
        <f t="shared" si="15"/>
        <v>2212</v>
      </c>
      <c r="V117" s="5">
        <f t="shared" si="15"/>
        <v>897</v>
      </c>
      <c r="W117" s="5">
        <f t="shared" si="15"/>
        <v>897</v>
      </c>
      <c r="X117" s="5">
        <f t="shared" si="15"/>
        <v>998</v>
      </c>
      <c r="Y117" s="5">
        <f t="shared" si="15"/>
        <v>998</v>
      </c>
    </row>
    <row r="118" spans="2:25" x14ac:dyDescent="0.2">
      <c r="B118" s="5">
        <v>58</v>
      </c>
      <c r="C118" s="5"/>
      <c r="D118" s="5">
        <f t="shared" si="14"/>
        <v>6320</v>
      </c>
      <c r="E118" s="5">
        <f t="shared" si="14"/>
        <v>1580</v>
      </c>
      <c r="F118" s="5">
        <f t="shared" si="14"/>
        <v>780</v>
      </c>
      <c r="G118" s="5">
        <f t="shared" si="14"/>
        <v>780</v>
      </c>
      <c r="H118" s="5">
        <f t="shared" si="14"/>
        <v>780</v>
      </c>
      <c r="I118" s="5">
        <f t="shared" si="14"/>
        <v>780</v>
      </c>
      <c r="J118" s="5"/>
      <c r="K118" s="5"/>
      <c r="L118" s="5">
        <v>0.3</v>
      </c>
      <c r="M118" s="5">
        <v>0.4</v>
      </c>
      <c r="N118" s="5">
        <v>0.15</v>
      </c>
      <c r="O118" s="5">
        <v>0.15</v>
      </c>
      <c r="P118" s="5">
        <v>0.28000000000000003</v>
      </c>
      <c r="Q118" s="5">
        <v>0.28000000000000003</v>
      </c>
      <c r="R118" s="5"/>
      <c r="S118" s="5"/>
      <c r="T118" s="5">
        <f t="shared" si="16"/>
        <v>8216</v>
      </c>
      <c r="U118" s="5">
        <f t="shared" si="15"/>
        <v>2212</v>
      </c>
      <c r="V118" s="5">
        <f t="shared" si="15"/>
        <v>897</v>
      </c>
      <c r="W118" s="5">
        <f t="shared" si="15"/>
        <v>897</v>
      </c>
      <c r="X118" s="5">
        <f t="shared" si="15"/>
        <v>998</v>
      </c>
      <c r="Y118" s="5">
        <f t="shared" si="15"/>
        <v>998</v>
      </c>
    </row>
    <row r="119" spans="2:25" x14ac:dyDescent="0.2">
      <c r="B119" s="5">
        <v>59</v>
      </c>
      <c r="C119" s="5"/>
      <c r="D119" s="5">
        <f t="shared" si="14"/>
        <v>6320</v>
      </c>
      <c r="E119" s="5">
        <f t="shared" si="14"/>
        <v>1580</v>
      </c>
      <c r="F119" s="5">
        <f t="shared" si="14"/>
        <v>780</v>
      </c>
      <c r="G119" s="5">
        <f t="shared" si="14"/>
        <v>780</v>
      </c>
      <c r="H119" s="5">
        <f t="shared" si="14"/>
        <v>780</v>
      </c>
      <c r="I119" s="5">
        <f t="shared" si="14"/>
        <v>780</v>
      </c>
      <c r="J119" s="5"/>
      <c r="K119" s="5"/>
      <c r="L119" s="5">
        <v>0.3</v>
      </c>
      <c r="M119" s="5">
        <v>0.4</v>
      </c>
      <c r="N119" s="5">
        <v>0.15</v>
      </c>
      <c r="O119" s="5">
        <v>0.15</v>
      </c>
      <c r="P119" s="5">
        <v>0.28000000000000003</v>
      </c>
      <c r="Q119" s="5">
        <v>0.28000000000000003</v>
      </c>
      <c r="R119" s="5"/>
      <c r="S119" s="5"/>
      <c r="T119" s="5">
        <f t="shared" si="16"/>
        <v>8216</v>
      </c>
      <c r="U119" s="5">
        <f t="shared" si="15"/>
        <v>2212</v>
      </c>
      <c r="V119" s="5">
        <f t="shared" si="15"/>
        <v>897</v>
      </c>
      <c r="W119" s="5">
        <f t="shared" si="15"/>
        <v>897</v>
      </c>
      <c r="X119" s="5">
        <f t="shared" si="15"/>
        <v>998</v>
      </c>
      <c r="Y119" s="5">
        <f t="shared" si="15"/>
        <v>998</v>
      </c>
    </row>
    <row r="120" spans="2:25" x14ac:dyDescent="0.2">
      <c r="B120" s="5">
        <v>60</v>
      </c>
      <c r="C120" s="5"/>
      <c r="D120" s="5">
        <f t="shared" si="14"/>
        <v>6320</v>
      </c>
      <c r="E120" s="5">
        <f t="shared" si="14"/>
        <v>1580</v>
      </c>
      <c r="F120" s="5">
        <f t="shared" si="14"/>
        <v>780</v>
      </c>
      <c r="G120" s="5">
        <f t="shared" si="14"/>
        <v>780</v>
      </c>
      <c r="H120" s="5">
        <f t="shared" si="14"/>
        <v>780</v>
      </c>
      <c r="I120" s="5">
        <f t="shared" si="14"/>
        <v>780</v>
      </c>
      <c r="J120" s="5"/>
      <c r="K120" s="5"/>
      <c r="L120" s="5">
        <v>0.3</v>
      </c>
      <c r="M120" s="5">
        <v>0.4</v>
      </c>
      <c r="N120" s="5">
        <v>0.18</v>
      </c>
      <c r="O120" s="5">
        <v>0.18</v>
      </c>
      <c r="P120" s="5">
        <v>0.28999999999999998</v>
      </c>
      <c r="Q120" s="5">
        <v>0.28999999999999998</v>
      </c>
      <c r="R120" s="5"/>
      <c r="S120" s="5"/>
      <c r="T120" s="5">
        <f t="shared" si="16"/>
        <v>8216</v>
      </c>
      <c r="U120" s="5">
        <f t="shared" si="15"/>
        <v>2212</v>
      </c>
      <c r="V120" s="5">
        <f t="shared" si="15"/>
        <v>920</v>
      </c>
      <c r="W120" s="5">
        <f t="shared" si="15"/>
        <v>920</v>
      </c>
      <c r="X120" s="5">
        <f t="shared" si="15"/>
        <v>1006</v>
      </c>
      <c r="Y120" s="5">
        <f t="shared" si="15"/>
        <v>1006</v>
      </c>
    </row>
    <row r="121" spans="2:25" x14ac:dyDescent="0.2">
      <c r="B121" s="5">
        <v>61</v>
      </c>
      <c r="C121" s="5"/>
      <c r="D121" s="5">
        <f t="shared" ref="D121:I136" si="17">ROUND(D32+L32+T32,0)</f>
        <v>6320</v>
      </c>
      <c r="E121" s="5">
        <f t="shared" si="17"/>
        <v>1580</v>
      </c>
      <c r="F121" s="5">
        <f t="shared" si="17"/>
        <v>780</v>
      </c>
      <c r="G121" s="5">
        <f t="shared" si="17"/>
        <v>780</v>
      </c>
      <c r="H121" s="5">
        <f t="shared" si="17"/>
        <v>780</v>
      </c>
      <c r="I121" s="5">
        <f t="shared" si="17"/>
        <v>780</v>
      </c>
      <c r="J121" s="5"/>
      <c r="K121" s="5"/>
      <c r="L121" s="5">
        <v>0.3</v>
      </c>
      <c r="M121" s="5">
        <v>0.4</v>
      </c>
      <c r="N121" s="5">
        <v>0.18</v>
      </c>
      <c r="O121" s="5">
        <v>0.18</v>
      </c>
      <c r="P121" s="5">
        <v>0.28999999999999998</v>
      </c>
      <c r="Q121" s="5">
        <v>0.28999999999999998</v>
      </c>
      <c r="R121" s="5"/>
      <c r="S121" s="5"/>
      <c r="T121" s="5">
        <f t="shared" si="16"/>
        <v>8216</v>
      </c>
      <c r="U121" s="5">
        <f t="shared" si="16"/>
        <v>2212</v>
      </c>
      <c r="V121" s="5">
        <f t="shared" si="16"/>
        <v>920</v>
      </c>
      <c r="W121" s="5">
        <f t="shared" si="16"/>
        <v>920</v>
      </c>
      <c r="X121" s="5">
        <f t="shared" si="16"/>
        <v>1006</v>
      </c>
      <c r="Y121" s="5">
        <f t="shared" si="16"/>
        <v>1006</v>
      </c>
    </row>
    <row r="122" spans="2:25" x14ac:dyDescent="0.2">
      <c r="B122" s="5">
        <v>62</v>
      </c>
      <c r="C122" s="5"/>
      <c r="D122" s="5">
        <f t="shared" si="17"/>
        <v>6320</v>
      </c>
      <c r="E122" s="5">
        <f t="shared" si="17"/>
        <v>1580</v>
      </c>
      <c r="F122" s="5">
        <f t="shared" si="17"/>
        <v>780</v>
      </c>
      <c r="G122" s="5">
        <f t="shared" si="17"/>
        <v>780</v>
      </c>
      <c r="H122" s="5">
        <f t="shared" si="17"/>
        <v>780</v>
      </c>
      <c r="I122" s="5">
        <f t="shared" si="17"/>
        <v>780</v>
      </c>
      <c r="J122" s="5"/>
      <c r="K122" s="5"/>
      <c r="L122" s="5">
        <v>0.3</v>
      </c>
      <c r="M122" s="5">
        <v>0.4</v>
      </c>
      <c r="N122" s="5">
        <v>0.18</v>
      </c>
      <c r="O122" s="5">
        <v>0.18</v>
      </c>
      <c r="P122" s="5">
        <v>0.28999999999999998</v>
      </c>
      <c r="Q122" s="5">
        <v>0.28999999999999998</v>
      </c>
      <c r="R122" s="5"/>
      <c r="S122" s="5"/>
      <c r="T122" s="5">
        <f t="shared" si="16"/>
        <v>8216</v>
      </c>
      <c r="U122" s="5">
        <f t="shared" si="16"/>
        <v>2212</v>
      </c>
      <c r="V122" s="5">
        <f t="shared" si="16"/>
        <v>920</v>
      </c>
      <c r="W122" s="5">
        <f t="shared" si="16"/>
        <v>920</v>
      </c>
      <c r="X122" s="5">
        <f t="shared" si="16"/>
        <v>1006</v>
      </c>
      <c r="Y122" s="5">
        <f t="shared" si="16"/>
        <v>1006</v>
      </c>
    </row>
    <row r="123" spans="2:25" x14ac:dyDescent="0.2">
      <c r="B123" s="5">
        <v>63</v>
      </c>
      <c r="C123" s="5"/>
      <c r="D123" s="5">
        <f t="shared" si="17"/>
        <v>6320</v>
      </c>
      <c r="E123" s="5">
        <f t="shared" si="17"/>
        <v>1580</v>
      </c>
      <c r="F123" s="5">
        <f t="shared" si="17"/>
        <v>780</v>
      </c>
      <c r="G123" s="5">
        <f t="shared" si="17"/>
        <v>780</v>
      </c>
      <c r="H123" s="5">
        <f t="shared" si="17"/>
        <v>780</v>
      </c>
      <c r="I123" s="5">
        <f t="shared" si="17"/>
        <v>780</v>
      </c>
      <c r="J123" s="5"/>
      <c r="K123" s="5"/>
      <c r="L123" s="5">
        <v>0.3</v>
      </c>
      <c r="M123" s="5">
        <v>0.4</v>
      </c>
      <c r="N123" s="5">
        <v>0.18</v>
      </c>
      <c r="O123" s="5">
        <v>0.18</v>
      </c>
      <c r="P123" s="5">
        <v>0.28999999999999998</v>
      </c>
      <c r="Q123" s="5">
        <v>0.28999999999999998</v>
      </c>
      <c r="R123" s="5"/>
      <c r="S123" s="5"/>
      <c r="T123" s="5">
        <f t="shared" si="16"/>
        <v>8216</v>
      </c>
      <c r="U123" s="5">
        <f t="shared" si="16"/>
        <v>2212</v>
      </c>
      <c r="V123" s="5">
        <f t="shared" si="16"/>
        <v>920</v>
      </c>
      <c r="W123" s="5">
        <f t="shared" si="16"/>
        <v>920</v>
      </c>
      <c r="X123" s="5">
        <f t="shared" si="16"/>
        <v>1006</v>
      </c>
      <c r="Y123" s="5">
        <f t="shared" si="16"/>
        <v>1006</v>
      </c>
    </row>
    <row r="124" spans="2:25" x14ac:dyDescent="0.2">
      <c r="B124" s="5">
        <v>64</v>
      </c>
      <c r="C124" s="5"/>
      <c r="D124" s="5">
        <f t="shared" si="17"/>
        <v>6320</v>
      </c>
      <c r="E124" s="5">
        <f t="shared" si="17"/>
        <v>1580</v>
      </c>
      <c r="F124" s="5">
        <f t="shared" si="17"/>
        <v>780</v>
      </c>
      <c r="G124" s="5">
        <f t="shared" si="17"/>
        <v>780</v>
      </c>
      <c r="H124" s="5">
        <f t="shared" si="17"/>
        <v>780</v>
      </c>
      <c r="I124" s="5">
        <f t="shared" si="17"/>
        <v>780</v>
      </c>
      <c r="J124" s="5"/>
      <c r="K124" s="5"/>
      <c r="L124" s="5">
        <v>0.3</v>
      </c>
      <c r="M124" s="5">
        <v>0.4</v>
      </c>
      <c r="N124" s="5">
        <v>0.18</v>
      </c>
      <c r="O124" s="5">
        <v>0.18</v>
      </c>
      <c r="P124" s="5">
        <v>0.28999999999999998</v>
      </c>
      <c r="Q124" s="5">
        <v>0.28999999999999998</v>
      </c>
      <c r="R124" s="5"/>
      <c r="S124" s="5"/>
      <c r="T124" s="5">
        <f t="shared" si="16"/>
        <v>8216</v>
      </c>
      <c r="U124" s="5">
        <f t="shared" si="16"/>
        <v>2212</v>
      </c>
      <c r="V124" s="5">
        <f t="shared" si="16"/>
        <v>920</v>
      </c>
      <c r="W124" s="5">
        <f t="shared" si="16"/>
        <v>920</v>
      </c>
      <c r="X124" s="5">
        <f t="shared" si="16"/>
        <v>1006</v>
      </c>
      <c r="Y124" s="5">
        <f t="shared" si="16"/>
        <v>1006</v>
      </c>
    </row>
    <row r="125" spans="2:25" x14ac:dyDescent="0.2">
      <c r="B125" s="5">
        <v>65</v>
      </c>
      <c r="C125" s="5"/>
      <c r="D125" s="5">
        <f t="shared" si="17"/>
        <v>10640</v>
      </c>
      <c r="E125" s="5">
        <f t="shared" si="17"/>
        <v>2660</v>
      </c>
      <c r="F125" s="5">
        <f t="shared" si="17"/>
        <v>1320</v>
      </c>
      <c r="G125" s="5">
        <f t="shared" si="17"/>
        <v>1320</v>
      </c>
      <c r="H125" s="5">
        <f t="shared" si="17"/>
        <v>1320</v>
      </c>
      <c r="I125" s="5">
        <f t="shared" si="17"/>
        <v>1320</v>
      </c>
      <c r="J125" s="5"/>
      <c r="K125" s="5"/>
      <c r="L125" s="5">
        <v>0.3</v>
      </c>
      <c r="M125" s="5">
        <v>0.4</v>
      </c>
      <c r="N125" s="5">
        <v>0.18</v>
      </c>
      <c r="O125" s="5">
        <v>0.18</v>
      </c>
      <c r="P125" s="5">
        <v>0.28999999999999998</v>
      </c>
      <c r="Q125" s="5">
        <v>0.28999999999999998</v>
      </c>
      <c r="R125" s="5"/>
      <c r="S125" s="5"/>
      <c r="T125" s="5">
        <f t="shared" si="16"/>
        <v>13832</v>
      </c>
      <c r="U125" s="5">
        <f t="shared" si="16"/>
        <v>3724</v>
      </c>
      <c r="V125" s="5">
        <f t="shared" si="16"/>
        <v>1558</v>
      </c>
      <c r="W125" s="5">
        <f t="shared" si="16"/>
        <v>1558</v>
      </c>
      <c r="X125" s="5">
        <f t="shared" si="16"/>
        <v>1703</v>
      </c>
      <c r="Y125" s="5">
        <f t="shared" si="16"/>
        <v>1703</v>
      </c>
    </row>
    <row r="126" spans="2:25" x14ac:dyDescent="0.2">
      <c r="B126" s="5">
        <v>66</v>
      </c>
      <c r="C126" s="5"/>
      <c r="D126" s="5">
        <f t="shared" si="17"/>
        <v>10640</v>
      </c>
      <c r="E126" s="5">
        <f t="shared" si="17"/>
        <v>2660</v>
      </c>
      <c r="F126" s="5">
        <f t="shared" si="17"/>
        <v>1320</v>
      </c>
      <c r="G126" s="5">
        <f t="shared" si="17"/>
        <v>1320</v>
      </c>
      <c r="H126" s="5">
        <f t="shared" si="17"/>
        <v>1320</v>
      </c>
      <c r="I126" s="5">
        <f t="shared" si="17"/>
        <v>1320</v>
      </c>
      <c r="J126" s="5"/>
      <c r="K126" s="5"/>
      <c r="L126" s="5">
        <v>0.3</v>
      </c>
      <c r="M126" s="5">
        <v>0.4</v>
      </c>
      <c r="N126" s="5">
        <v>0.18</v>
      </c>
      <c r="O126" s="5">
        <v>0.18</v>
      </c>
      <c r="P126" s="5">
        <v>0.28999999999999998</v>
      </c>
      <c r="Q126" s="5">
        <v>0.28999999999999998</v>
      </c>
      <c r="R126" s="5"/>
      <c r="S126" s="5"/>
      <c r="T126" s="5">
        <f t="shared" si="16"/>
        <v>13832</v>
      </c>
      <c r="U126" s="5">
        <f t="shared" si="16"/>
        <v>3724</v>
      </c>
      <c r="V126" s="5">
        <f t="shared" si="16"/>
        <v>1558</v>
      </c>
      <c r="W126" s="5">
        <f t="shared" si="16"/>
        <v>1558</v>
      </c>
      <c r="X126" s="5">
        <f t="shared" si="16"/>
        <v>1703</v>
      </c>
      <c r="Y126" s="5">
        <f t="shared" si="16"/>
        <v>1703</v>
      </c>
    </row>
    <row r="127" spans="2:25" x14ac:dyDescent="0.2">
      <c r="B127" s="5">
        <v>67</v>
      </c>
      <c r="C127" s="5"/>
      <c r="D127" s="5">
        <f t="shared" si="17"/>
        <v>10640</v>
      </c>
      <c r="E127" s="5">
        <f t="shared" si="17"/>
        <v>2660</v>
      </c>
      <c r="F127" s="5">
        <f t="shared" si="17"/>
        <v>1320</v>
      </c>
      <c r="G127" s="5">
        <f t="shared" si="17"/>
        <v>1320</v>
      </c>
      <c r="H127" s="5">
        <f t="shared" si="17"/>
        <v>1320</v>
      </c>
      <c r="I127" s="5">
        <f t="shared" si="17"/>
        <v>1320</v>
      </c>
      <c r="J127" s="5"/>
      <c r="K127" s="5"/>
      <c r="L127" s="5">
        <v>0.3</v>
      </c>
      <c r="M127" s="5">
        <v>0.4</v>
      </c>
      <c r="N127" s="5">
        <v>0.18</v>
      </c>
      <c r="O127" s="5">
        <v>0.18</v>
      </c>
      <c r="P127" s="5">
        <v>0.28999999999999998</v>
      </c>
      <c r="Q127" s="5">
        <v>0.28999999999999998</v>
      </c>
      <c r="R127" s="5"/>
      <c r="S127" s="5"/>
      <c r="T127" s="5">
        <f t="shared" si="16"/>
        <v>13832</v>
      </c>
      <c r="U127" s="5">
        <f t="shared" si="16"/>
        <v>3724</v>
      </c>
      <c r="V127" s="5">
        <f t="shared" si="16"/>
        <v>1558</v>
      </c>
      <c r="W127" s="5">
        <f t="shared" si="16"/>
        <v>1558</v>
      </c>
      <c r="X127" s="5">
        <f t="shared" si="16"/>
        <v>1703</v>
      </c>
      <c r="Y127" s="5">
        <f t="shared" si="16"/>
        <v>1703</v>
      </c>
    </row>
    <row r="128" spans="2:25" x14ac:dyDescent="0.2">
      <c r="B128" s="5">
        <v>68</v>
      </c>
      <c r="C128" s="5"/>
      <c r="D128" s="5">
        <f t="shared" si="17"/>
        <v>10640</v>
      </c>
      <c r="E128" s="5">
        <f t="shared" si="17"/>
        <v>2660</v>
      </c>
      <c r="F128" s="5">
        <f t="shared" si="17"/>
        <v>1320</v>
      </c>
      <c r="G128" s="5">
        <f t="shared" si="17"/>
        <v>1320</v>
      </c>
      <c r="H128" s="5">
        <f t="shared" si="17"/>
        <v>1320</v>
      </c>
      <c r="I128" s="5">
        <f t="shared" si="17"/>
        <v>1320</v>
      </c>
      <c r="J128" s="5"/>
      <c r="K128" s="5"/>
      <c r="L128" s="5">
        <v>0.3</v>
      </c>
      <c r="M128" s="5">
        <v>0.4</v>
      </c>
      <c r="N128" s="5">
        <v>0.18</v>
      </c>
      <c r="O128" s="5">
        <v>0.18</v>
      </c>
      <c r="P128" s="5">
        <v>0.28999999999999998</v>
      </c>
      <c r="Q128" s="5">
        <v>0.28999999999999998</v>
      </c>
      <c r="R128" s="5"/>
      <c r="S128" s="5"/>
      <c r="T128" s="5">
        <f t="shared" si="16"/>
        <v>13832</v>
      </c>
      <c r="U128" s="5">
        <f t="shared" si="16"/>
        <v>3724</v>
      </c>
      <c r="V128" s="5">
        <f t="shared" si="16"/>
        <v>1558</v>
      </c>
      <c r="W128" s="5">
        <f t="shared" si="16"/>
        <v>1558</v>
      </c>
      <c r="X128" s="5">
        <f t="shared" si="16"/>
        <v>1703</v>
      </c>
      <c r="Y128" s="5">
        <f t="shared" si="16"/>
        <v>1703</v>
      </c>
    </row>
    <row r="129" spans="2:25" x14ac:dyDescent="0.2">
      <c r="B129" s="5">
        <v>69</v>
      </c>
      <c r="C129" s="5"/>
      <c r="D129" s="5">
        <f t="shared" si="17"/>
        <v>11881</v>
      </c>
      <c r="E129" s="5">
        <f t="shared" si="17"/>
        <v>2970</v>
      </c>
      <c r="F129" s="5">
        <f t="shared" si="17"/>
        <v>1474</v>
      </c>
      <c r="G129" s="5">
        <f t="shared" si="17"/>
        <v>1474</v>
      </c>
      <c r="H129" s="5">
        <f t="shared" si="17"/>
        <v>1474</v>
      </c>
      <c r="I129" s="5">
        <f t="shared" si="17"/>
        <v>1474</v>
      </c>
      <c r="J129" s="5"/>
      <c r="K129" s="5"/>
      <c r="L129" s="5">
        <v>0.3</v>
      </c>
      <c r="M129" s="5">
        <v>0.4</v>
      </c>
      <c r="N129" s="5">
        <v>0.18</v>
      </c>
      <c r="O129" s="5">
        <v>0.18</v>
      </c>
      <c r="P129" s="5">
        <v>0.28999999999999998</v>
      </c>
      <c r="Q129" s="5">
        <v>0.28999999999999998</v>
      </c>
      <c r="R129" s="5"/>
      <c r="S129" s="5"/>
      <c r="T129" s="5">
        <f t="shared" si="16"/>
        <v>15445</v>
      </c>
      <c r="U129" s="5">
        <f t="shared" si="16"/>
        <v>4158</v>
      </c>
      <c r="V129" s="5">
        <f t="shared" si="16"/>
        <v>1739</v>
      </c>
      <c r="W129" s="5">
        <f t="shared" si="16"/>
        <v>1739</v>
      </c>
      <c r="X129" s="5">
        <f t="shared" si="16"/>
        <v>1901</v>
      </c>
      <c r="Y129" s="5">
        <f t="shared" si="16"/>
        <v>1901</v>
      </c>
    </row>
    <row r="130" spans="2:25" x14ac:dyDescent="0.2">
      <c r="B130" s="5">
        <v>70</v>
      </c>
      <c r="C130" s="5"/>
      <c r="D130" s="5">
        <f t="shared" si="17"/>
        <v>11881</v>
      </c>
      <c r="E130" s="5">
        <f t="shared" si="17"/>
        <v>2970</v>
      </c>
      <c r="F130" s="5">
        <f t="shared" si="17"/>
        <v>1474</v>
      </c>
      <c r="G130" s="5">
        <f t="shared" si="17"/>
        <v>1474</v>
      </c>
      <c r="H130" s="5">
        <f t="shared" si="17"/>
        <v>1474</v>
      </c>
      <c r="I130" s="5">
        <f t="shared" si="17"/>
        <v>1474</v>
      </c>
      <c r="J130" s="5"/>
      <c r="K130" s="5"/>
      <c r="L130" s="5">
        <v>0.3</v>
      </c>
      <c r="M130" s="5">
        <v>0.4</v>
      </c>
      <c r="N130" s="5">
        <v>0.21</v>
      </c>
      <c r="O130" s="5">
        <v>0.21</v>
      </c>
      <c r="P130" s="5">
        <v>0.3</v>
      </c>
      <c r="Q130" s="5">
        <v>0.3</v>
      </c>
      <c r="R130" s="5"/>
      <c r="S130" s="5"/>
      <c r="T130" s="5">
        <f t="shared" si="16"/>
        <v>15445</v>
      </c>
      <c r="U130" s="5">
        <f t="shared" si="16"/>
        <v>4158</v>
      </c>
      <c r="V130" s="5">
        <f t="shared" si="16"/>
        <v>1784</v>
      </c>
      <c r="W130" s="5">
        <f t="shared" si="16"/>
        <v>1784</v>
      </c>
      <c r="X130" s="5">
        <f t="shared" si="16"/>
        <v>1916</v>
      </c>
      <c r="Y130" s="5">
        <f t="shared" si="16"/>
        <v>1916</v>
      </c>
    </row>
    <row r="131" spans="2:25" x14ac:dyDescent="0.2">
      <c r="B131" s="5">
        <v>71</v>
      </c>
      <c r="C131" s="5"/>
      <c r="D131" s="5">
        <f t="shared" si="17"/>
        <v>11881</v>
      </c>
      <c r="E131" s="5">
        <f t="shared" si="17"/>
        <v>2970</v>
      </c>
      <c r="F131" s="5">
        <f t="shared" si="17"/>
        <v>1474</v>
      </c>
      <c r="G131" s="5">
        <f t="shared" si="17"/>
        <v>1474</v>
      </c>
      <c r="H131" s="5">
        <f t="shared" si="17"/>
        <v>1474</v>
      </c>
      <c r="I131" s="5">
        <f t="shared" si="17"/>
        <v>1474</v>
      </c>
      <c r="J131" s="5"/>
      <c r="K131" s="5"/>
      <c r="L131" s="5">
        <v>0.3</v>
      </c>
      <c r="M131" s="5">
        <v>0.4</v>
      </c>
      <c r="N131" s="5">
        <v>0.21</v>
      </c>
      <c r="O131" s="5">
        <v>0.21</v>
      </c>
      <c r="P131" s="5">
        <v>0.3</v>
      </c>
      <c r="Q131" s="5">
        <v>0.3</v>
      </c>
      <c r="R131" s="5"/>
      <c r="S131" s="5"/>
      <c r="T131" s="5">
        <f t="shared" si="16"/>
        <v>15445</v>
      </c>
      <c r="U131" s="5">
        <f t="shared" si="16"/>
        <v>4158</v>
      </c>
      <c r="V131" s="5">
        <f t="shared" si="16"/>
        <v>1784</v>
      </c>
      <c r="W131" s="5">
        <f t="shared" si="16"/>
        <v>1784</v>
      </c>
      <c r="X131" s="5">
        <f t="shared" si="16"/>
        <v>1916</v>
      </c>
      <c r="Y131" s="5">
        <f t="shared" si="16"/>
        <v>1916</v>
      </c>
    </row>
    <row r="132" spans="2:25" x14ac:dyDescent="0.2">
      <c r="B132" s="5">
        <v>72</v>
      </c>
      <c r="C132" s="5"/>
      <c r="D132" s="5">
        <f t="shared" si="17"/>
        <v>11881</v>
      </c>
      <c r="E132" s="5">
        <f t="shared" si="17"/>
        <v>2970</v>
      </c>
      <c r="F132" s="5">
        <f t="shared" si="17"/>
        <v>1474</v>
      </c>
      <c r="G132" s="5">
        <f t="shared" si="17"/>
        <v>1474</v>
      </c>
      <c r="H132" s="5">
        <f t="shared" si="17"/>
        <v>1474</v>
      </c>
      <c r="I132" s="5">
        <f t="shared" si="17"/>
        <v>1474</v>
      </c>
      <c r="J132" s="5"/>
      <c r="K132" s="5"/>
      <c r="L132" s="5">
        <v>0.3</v>
      </c>
      <c r="M132" s="5">
        <v>0.4</v>
      </c>
      <c r="N132" s="5">
        <v>0.21</v>
      </c>
      <c r="O132" s="5">
        <v>0.21</v>
      </c>
      <c r="P132" s="5">
        <v>0.3</v>
      </c>
      <c r="Q132" s="5">
        <v>0.3</v>
      </c>
      <c r="R132" s="5"/>
      <c r="S132" s="5"/>
      <c r="T132" s="5">
        <f t="shared" si="16"/>
        <v>15445</v>
      </c>
      <c r="U132" s="5">
        <f t="shared" si="16"/>
        <v>4158</v>
      </c>
      <c r="V132" s="5">
        <f t="shared" si="16"/>
        <v>1784</v>
      </c>
      <c r="W132" s="5">
        <f t="shared" si="16"/>
        <v>1784</v>
      </c>
      <c r="X132" s="5">
        <f t="shared" si="16"/>
        <v>1916</v>
      </c>
      <c r="Y132" s="5">
        <f t="shared" si="16"/>
        <v>1916</v>
      </c>
    </row>
    <row r="133" spans="2:25" x14ac:dyDescent="0.2">
      <c r="B133" s="5">
        <v>73</v>
      </c>
      <c r="C133" s="5"/>
      <c r="D133" s="5">
        <f t="shared" si="17"/>
        <v>11881</v>
      </c>
      <c r="E133" s="5">
        <f t="shared" si="17"/>
        <v>2970</v>
      </c>
      <c r="F133" s="5">
        <f t="shared" si="17"/>
        <v>1474</v>
      </c>
      <c r="G133" s="5">
        <f t="shared" si="17"/>
        <v>1474</v>
      </c>
      <c r="H133" s="5">
        <f t="shared" si="17"/>
        <v>1474</v>
      </c>
      <c r="I133" s="5">
        <f t="shared" si="17"/>
        <v>1474</v>
      </c>
      <c r="J133" s="5"/>
      <c r="K133" s="5"/>
      <c r="L133" s="5">
        <v>0.3</v>
      </c>
      <c r="M133" s="5">
        <v>0.4</v>
      </c>
      <c r="N133" s="5">
        <v>0.21</v>
      </c>
      <c r="O133" s="5">
        <v>0.21</v>
      </c>
      <c r="P133" s="5">
        <v>0.3</v>
      </c>
      <c r="Q133" s="5">
        <v>0.3</v>
      </c>
      <c r="R133" s="5"/>
      <c r="S133" s="5"/>
      <c r="T133" s="5">
        <f t="shared" si="16"/>
        <v>15445</v>
      </c>
      <c r="U133" s="5">
        <f t="shared" si="16"/>
        <v>4158</v>
      </c>
      <c r="V133" s="5">
        <f t="shared" si="16"/>
        <v>1784</v>
      </c>
      <c r="W133" s="5">
        <f t="shared" si="16"/>
        <v>1784</v>
      </c>
      <c r="X133" s="5">
        <f t="shared" si="16"/>
        <v>1916</v>
      </c>
      <c r="Y133" s="5">
        <f t="shared" si="16"/>
        <v>1916</v>
      </c>
    </row>
    <row r="134" spans="2:25" x14ac:dyDescent="0.2">
      <c r="B134" s="5">
        <v>74</v>
      </c>
      <c r="C134" s="5"/>
      <c r="D134" s="5">
        <f t="shared" si="17"/>
        <v>11881</v>
      </c>
      <c r="E134" s="5">
        <f t="shared" si="17"/>
        <v>2970</v>
      </c>
      <c r="F134" s="5">
        <f t="shared" si="17"/>
        <v>1474</v>
      </c>
      <c r="G134" s="5">
        <f t="shared" si="17"/>
        <v>1474</v>
      </c>
      <c r="H134" s="5">
        <f t="shared" si="17"/>
        <v>1474</v>
      </c>
      <c r="I134" s="5">
        <f t="shared" si="17"/>
        <v>1474</v>
      </c>
      <c r="J134" s="5"/>
      <c r="K134" s="5"/>
      <c r="L134" s="5">
        <v>0.3</v>
      </c>
      <c r="M134" s="5">
        <v>0.4</v>
      </c>
      <c r="N134" s="5">
        <v>0.21</v>
      </c>
      <c r="O134" s="5">
        <v>0.21</v>
      </c>
      <c r="P134" s="5">
        <v>0.3</v>
      </c>
      <c r="Q134" s="5">
        <v>0.3</v>
      </c>
      <c r="R134" s="5"/>
      <c r="S134" s="5"/>
      <c r="T134" s="5">
        <f t="shared" si="16"/>
        <v>15445</v>
      </c>
      <c r="U134" s="5">
        <f t="shared" si="16"/>
        <v>4158</v>
      </c>
      <c r="V134" s="5">
        <f t="shared" si="16"/>
        <v>1784</v>
      </c>
      <c r="W134" s="5">
        <f t="shared" si="16"/>
        <v>1784</v>
      </c>
      <c r="X134" s="5">
        <f t="shared" si="16"/>
        <v>1916</v>
      </c>
      <c r="Y134" s="5">
        <f t="shared" si="16"/>
        <v>1916</v>
      </c>
    </row>
    <row r="135" spans="2:25" x14ac:dyDescent="0.2">
      <c r="B135" s="5">
        <v>75</v>
      </c>
      <c r="C135" s="5"/>
      <c r="D135" s="5">
        <f t="shared" si="17"/>
        <v>17666</v>
      </c>
      <c r="E135" s="5">
        <f t="shared" si="17"/>
        <v>4400</v>
      </c>
      <c r="F135" s="5">
        <f t="shared" si="17"/>
        <v>2189</v>
      </c>
      <c r="G135" s="5">
        <f t="shared" si="17"/>
        <v>2189</v>
      </c>
      <c r="H135" s="5">
        <f t="shared" si="17"/>
        <v>2189</v>
      </c>
      <c r="I135" s="5">
        <f t="shared" si="17"/>
        <v>2189</v>
      </c>
      <c r="J135" s="5"/>
      <c r="K135" s="5"/>
      <c r="L135" s="5">
        <v>0.3</v>
      </c>
      <c r="M135" s="5">
        <v>0.4</v>
      </c>
      <c r="N135" s="5">
        <v>0.21</v>
      </c>
      <c r="O135" s="5">
        <v>0.21</v>
      </c>
      <c r="P135" s="5">
        <v>0.3</v>
      </c>
      <c r="Q135" s="5">
        <v>0.3</v>
      </c>
      <c r="R135" s="5"/>
      <c r="S135" s="5"/>
      <c r="T135" s="5">
        <f t="shared" si="16"/>
        <v>22966</v>
      </c>
      <c r="U135" s="5">
        <f t="shared" si="16"/>
        <v>6160</v>
      </c>
      <c r="V135" s="5">
        <f t="shared" si="16"/>
        <v>2649</v>
      </c>
      <c r="W135" s="5">
        <f t="shared" si="16"/>
        <v>2649</v>
      </c>
      <c r="X135" s="5">
        <f t="shared" si="16"/>
        <v>2846</v>
      </c>
      <c r="Y135" s="5">
        <f t="shared" si="16"/>
        <v>2846</v>
      </c>
    </row>
    <row r="136" spans="2:25" x14ac:dyDescent="0.2">
      <c r="B136" s="5">
        <v>76</v>
      </c>
      <c r="C136" s="5"/>
      <c r="D136" s="5">
        <f t="shared" si="17"/>
        <v>17666</v>
      </c>
      <c r="E136" s="5">
        <f t="shared" si="17"/>
        <v>4400</v>
      </c>
      <c r="F136" s="5">
        <f t="shared" si="17"/>
        <v>2189</v>
      </c>
      <c r="G136" s="5">
        <f t="shared" si="17"/>
        <v>2189</v>
      </c>
      <c r="H136" s="5">
        <f t="shared" si="17"/>
        <v>2189</v>
      </c>
      <c r="I136" s="5">
        <f t="shared" si="17"/>
        <v>2189</v>
      </c>
      <c r="J136" s="5"/>
      <c r="K136" s="5"/>
      <c r="L136" s="5">
        <v>0.3</v>
      </c>
      <c r="M136" s="5">
        <v>0.4</v>
      </c>
      <c r="N136" s="5">
        <v>0.21</v>
      </c>
      <c r="O136" s="5">
        <v>0.21</v>
      </c>
      <c r="P136" s="5">
        <v>0.3</v>
      </c>
      <c r="Q136" s="5">
        <v>0.3</v>
      </c>
      <c r="R136" s="5"/>
      <c r="S136" s="5"/>
      <c r="T136" s="5">
        <f t="shared" si="16"/>
        <v>22966</v>
      </c>
      <c r="U136" s="5">
        <f t="shared" si="16"/>
        <v>6160</v>
      </c>
      <c r="V136" s="5">
        <f t="shared" si="16"/>
        <v>2649</v>
      </c>
      <c r="W136" s="5">
        <f t="shared" si="16"/>
        <v>2649</v>
      </c>
      <c r="X136" s="5">
        <f t="shared" si="16"/>
        <v>2846</v>
      </c>
      <c r="Y136" s="5">
        <f t="shared" si="16"/>
        <v>2846</v>
      </c>
    </row>
    <row r="137" spans="2:25" x14ac:dyDescent="0.2">
      <c r="B137" s="5">
        <v>77</v>
      </c>
      <c r="C137" s="5"/>
      <c r="D137" s="5">
        <f t="shared" ref="D137:I152" si="18">ROUND(D48+L48+T48,0)</f>
        <v>17666</v>
      </c>
      <c r="E137" s="5">
        <f t="shared" si="18"/>
        <v>4400</v>
      </c>
      <c r="F137" s="5">
        <f t="shared" si="18"/>
        <v>2189</v>
      </c>
      <c r="G137" s="5">
        <f t="shared" si="18"/>
        <v>2189</v>
      </c>
      <c r="H137" s="5">
        <f t="shared" si="18"/>
        <v>2189</v>
      </c>
      <c r="I137" s="5">
        <f t="shared" si="18"/>
        <v>2189</v>
      </c>
      <c r="J137" s="5"/>
      <c r="K137" s="5"/>
      <c r="L137" s="5">
        <v>0.3</v>
      </c>
      <c r="M137" s="5">
        <v>0.4</v>
      </c>
      <c r="N137" s="5">
        <v>0.21</v>
      </c>
      <c r="O137" s="5">
        <v>0.21</v>
      </c>
      <c r="P137" s="5">
        <v>0.3</v>
      </c>
      <c r="Q137" s="5">
        <v>0.3</v>
      </c>
      <c r="R137" s="5"/>
      <c r="S137" s="5"/>
      <c r="T137" s="5">
        <f t="shared" si="16"/>
        <v>22966</v>
      </c>
      <c r="U137" s="5">
        <f t="shared" si="16"/>
        <v>6160</v>
      </c>
      <c r="V137" s="5">
        <f t="shared" si="16"/>
        <v>2649</v>
      </c>
      <c r="W137" s="5">
        <f t="shared" si="16"/>
        <v>2649</v>
      </c>
      <c r="X137" s="5">
        <f t="shared" si="16"/>
        <v>2846</v>
      </c>
      <c r="Y137" s="5">
        <f t="shared" si="16"/>
        <v>2846</v>
      </c>
    </row>
    <row r="138" spans="2:25" x14ac:dyDescent="0.2">
      <c r="B138" s="5">
        <v>78</v>
      </c>
      <c r="C138" s="5"/>
      <c r="D138" s="5">
        <f t="shared" si="18"/>
        <v>17666</v>
      </c>
      <c r="E138" s="5">
        <f t="shared" si="18"/>
        <v>4400</v>
      </c>
      <c r="F138" s="5">
        <f t="shared" si="18"/>
        <v>2189</v>
      </c>
      <c r="G138" s="5">
        <f t="shared" si="18"/>
        <v>2189</v>
      </c>
      <c r="H138" s="5">
        <f t="shared" si="18"/>
        <v>2189</v>
      </c>
      <c r="I138" s="5">
        <f t="shared" si="18"/>
        <v>2189</v>
      </c>
      <c r="J138" s="5"/>
      <c r="K138" s="5"/>
      <c r="L138" s="5">
        <v>0.3</v>
      </c>
      <c r="M138" s="5">
        <v>0.4</v>
      </c>
      <c r="N138" s="5">
        <v>0.21</v>
      </c>
      <c r="O138" s="5">
        <v>0.21</v>
      </c>
      <c r="P138" s="5">
        <v>0.3</v>
      </c>
      <c r="Q138" s="5">
        <v>0.3</v>
      </c>
      <c r="R138" s="5"/>
      <c r="S138" s="5"/>
      <c r="T138" s="5">
        <f t="shared" si="16"/>
        <v>22966</v>
      </c>
      <c r="U138" s="5">
        <f t="shared" si="16"/>
        <v>6160</v>
      </c>
      <c r="V138" s="5">
        <f t="shared" si="16"/>
        <v>2649</v>
      </c>
      <c r="W138" s="5">
        <f t="shared" si="16"/>
        <v>2649</v>
      </c>
      <c r="X138" s="5">
        <f t="shared" si="16"/>
        <v>2846</v>
      </c>
      <c r="Y138" s="5">
        <f t="shared" si="16"/>
        <v>2846</v>
      </c>
    </row>
    <row r="139" spans="2:25" x14ac:dyDescent="0.2">
      <c r="B139" s="5">
        <v>79</v>
      </c>
      <c r="C139" s="5"/>
      <c r="D139" s="5">
        <f t="shared" si="18"/>
        <v>17666</v>
      </c>
      <c r="E139" s="5">
        <f t="shared" si="18"/>
        <v>4400</v>
      </c>
      <c r="F139" s="5">
        <f t="shared" si="18"/>
        <v>2189</v>
      </c>
      <c r="G139" s="5">
        <f t="shared" si="18"/>
        <v>2189</v>
      </c>
      <c r="H139" s="5">
        <f t="shared" si="18"/>
        <v>2189</v>
      </c>
      <c r="I139" s="5">
        <f t="shared" si="18"/>
        <v>2189</v>
      </c>
      <c r="J139" s="5"/>
      <c r="K139" s="5"/>
      <c r="L139" s="5">
        <v>0.3</v>
      </c>
      <c r="M139" s="5">
        <v>0.4</v>
      </c>
      <c r="N139" s="5">
        <v>0.21</v>
      </c>
      <c r="O139" s="5">
        <v>0.21</v>
      </c>
      <c r="P139" s="5">
        <v>0.3</v>
      </c>
      <c r="Q139" s="5">
        <v>0.3</v>
      </c>
      <c r="R139" s="5"/>
      <c r="S139" s="5"/>
      <c r="T139" s="5">
        <f t="shared" si="16"/>
        <v>22966</v>
      </c>
      <c r="U139" s="5">
        <f t="shared" si="16"/>
        <v>6160</v>
      </c>
      <c r="V139" s="5">
        <f t="shared" si="16"/>
        <v>2649</v>
      </c>
      <c r="W139" s="5">
        <f t="shared" si="16"/>
        <v>2649</v>
      </c>
      <c r="X139" s="5">
        <f t="shared" si="16"/>
        <v>2846</v>
      </c>
      <c r="Y139" s="5">
        <f t="shared" si="16"/>
        <v>2846</v>
      </c>
    </row>
    <row r="140" spans="2:25" x14ac:dyDescent="0.2">
      <c r="B140" s="5">
        <v>80</v>
      </c>
      <c r="C140" s="5"/>
      <c r="D140" s="5">
        <f t="shared" si="18"/>
        <v>17666</v>
      </c>
      <c r="E140" s="5">
        <f t="shared" si="18"/>
        <v>4400</v>
      </c>
      <c r="F140" s="5">
        <f t="shared" si="18"/>
        <v>2189</v>
      </c>
      <c r="G140" s="5">
        <f t="shared" si="18"/>
        <v>2189</v>
      </c>
      <c r="H140" s="5">
        <f t="shared" si="18"/>
        <v>2189</v>
      </c>
      <c r="I140" s="5">
        <f t="shared" si="18"/>
        <v>2189</v>
      </c>
      <c r="J140" s="5"/>
      <c r="K140" s="5"/>
      <c r="L140" s="5">
        <v>0.3</v>
      </c>
      <c r="M140" s="5">
        <v>0.4</v>
      </c>
      <c r="N140" s="5">
        <v>0.24</v>
      </c>
      <c r="O140" s="5">
        <v>0.24</v>
      </c>
      <c r="P140" s="5">
        <v>0.31</v>
      </c>
      <c r="Q140" s="5">
        <v>0.31</v>
      </c>
      <c r="R140" s="5"/>
      <c r="S140" s="5"/>
      <c r="T140" s="5">
        <f t="shared" si="16"/>
        <v>22966</v>
      </c>
      <c r="U140" s="5">
        <f t="shared" si="16"/>
        <v>6160</v>
      </c>
      <c r="V140" s="5">
        <f t="shared" si="16"/>
        <v>2714</v>
      </c>
      <c r="W140" s="5">
        <f t="shared" si="16"/>
        <v>2714</v>
      </c>
      <c r="X140" s="5">
        <f t="shared" si="16"/>
        <v>2868</v>
      </c>
      <c r="Y140" s="5">
        <f t="shared" si="16"/>
        <v>2868</v>
      </c>
    </row>
    <row r="141" spans="2:25" x14ac:dyDescent="0.2">
      <c r="B141" s="5">
        <v>81</v>
      </c>
      <c r="C141" s="5"/>
      <c r="D141" s="5">
        <f t="shared" si="18"/>
        <v>17666</v>
      </c>
      <c r="E141" s="5">
        <f t="shared" si="18"/>
        <v>4400</v>
      </c>
      <c r="F141" s="5">
        <f t="shared" si="18"/>
        <v>2189</v>
      </c>
      <c r="G141" s="5">
        <f t="shared" si="18"/>
        <v>2189</v>
      </c>
      <c r="H141" s="5">
        <f t="shared" si="18"/>
        <v>2189</v>
      </c>
      <c r="I141" s="5">
        <f t="shared" si="18"/>
        <v>2189</v>
      </c>
      <c r="J141" s="5"/>
      <c r="K141" s="5"/>
      <c r="L141" s="5">
        <v>0.3</v>
      </c>
      <c r="M141" s="5">
        <v>0.4</v>
      </c>
      <c r="N141" s="5">
        <v>0.24</v>
      </c>
      <c r="O141" s="5">
        <v>0.24</v>
      </c>
      <c r="P141" s="5">
        <v>0.31</v>
      </c>
      <c r="Q141" s="5">
        <v>0.31</v>
      </c>
      <c r="R141" s="5"/>
      <c r="S141" s="5"/>
      <c r="T141" s="5">
        <f t="shared" si="16"/>
        <v>22966</v>
      </c>
      <c r="U141" s="5">
        <f t="shared" si="16"/>
        <v>6160</v>
      </c>
      <c r="V141" s="5">
        <f t="shared" si="16"/>
        <v>2714</v>
      </c>
      <c r="W141" s="5">
        <f t="shared" si="16"/>
        <v>2714</v>
      </c>
      <c r="X141" s="5">
        <f t="shared" si="16"/>
        <v>2868</v>
      </c>
      <c r="Y141" s="5">
        <f t="shared" si="16"/>
        <v>2868</v>
      </c>
    </row>
    <row r="142" spans="2:25" x14ac:dyDescent="0.2">
      <c r="B142" s="5">
        <v>82</v>
      </c>
      <c r="C142" s="5"/>
      <c r="D142" s="5">
        <f t="shared" si="18"/>
        <v>17666</v>
      </c>
      <c r="E142" s="5">
        <f t="shared" si="18"/>
        <v>4400</v>
      </c>
      <c r="F142" s="5">
        <f t="shared" si="18"/>
        <v>2189</v>
      </c>
      <c r="G142" s="5">
        <f t="shared" si="18"/>
        <v>2189</v>
      </c>
      <c r="H142" s="5">
        <f t="shared" si="18"/>
        <v>2189</v>
      </c>
      <c r="I142" s="5">
        <f t="shared" si="18"/>
        <v>2189</v>
      </c>
      <c r="J142" s="5"/>
      <c r="K142" s="5"/>
      <c r="L142" s="5">
        <v>0.3</v>
      </c>
      <c r="M142" s="5">
        <v>0.4</v>
      </c>
      <c r="N142" s="5">
        <v>0.24</v>
      </c>
      <c r="O142" s="5">
        <v>0.24</v>
      </c>
      <c r="P142" s="5">
        <v>0.31</v>
      </c>
      <c r="Q142" s="5">
        <v>0.31</v>
      </c>
      <c r="R142" s="5"/>
      <c r="S142" s="5"/>
      <c r="T142" s="5">
        <f t="shared" si="16"/>
        <v>22966</v>
      </c>
      <c r="U142" s="5">
        <f t="shared" si="16"/>
        <v>6160</v>
      </c>
      <c r="V142" s="5">
        <f t="shared" si="16"/>
        <v>2714</v>
      </c>
      <c r="W142" s="5">
        <f t="shared" si="16"/>
        <v>2714</v>
      </c>
      <c r="X142" s="5">
        <f t="shared" si="16"/>
        <v>2868</v>
      </c>
      <c r="Y142" s="5">
        <f t="shared" si="16"/>
        <v>2868</v>
      </c>
    </row>
    <row r="143" spans="2:25" x14ac:dyDescent="0.2">
      <c r="B143" s="5">
        <v>83</v>
      </c>
      <c r="C143" s="5"/>
      <c r="D143" s="5">
        <f t="shared" si="18"/>
        <v>17666</v>
      </c>
      <c r="E143" s="5">
        <f t="shared" si="18"/>
        <v>4400</v>
      </c>
      <c r="F143" s="5">
        <f t="shared" si="18"/>
        <v>2189</v>
      </c>
      <c r="G143" s="5">
        <f t="shared" si="18"/>
        <v>2189</v>
      </c>
      <c r="H143" s="5">
        <f t="shared" si="18"/>
        <v>2189</v>
      </c>
      <c r="I143" s="5">
        <f t="shared" si="18"/>
        <v>2189</v>
      </c>
      <c r="J143" s="5"/>
      <c r="K143" s="5"/>
      <c r="L143" s="5">
        <v>0.3</v>
      </c>
      <c r="M143" s="5">
        <v>0.4</v>
      </c>
      <c r="N143" s="5">
        <v>0.24</v>
      </c>
      <c r="O143" s="5">
        <v>0.24</v>
      </c>
      <c r="P143" s="5">
        <v>0.31</v>
      </c>
      <c r="Q143" s="5">
        <v>0.31</v>
      </c>
      <c r="R143" s="5"/>
      <c r="S143" s="5"/>
      <c r="T143" s="5">
        <f t="shared" si="16"/>
        <v>22966</v>
      </c>
      <c r="U143" s="5">
        <f t="shared" si="16"/>
        <v>6160</v>
      </c>
      <c r="V143" s="5">
        <f t="shared" si="16"/>
        <v>2714</v>
      </c>
      <c r="W143" s="5">
        <f t="shared" si="16"/>
        <v>2714</v>
      </c>
      <c r="X143" s="5">
        <f t="shared" si="16"/>
        <v>2868</v>
      </c>
      <c r="Y143" s="5">
        <f t="shared" si="16"/>
        <v>2868</v>
      </c>
    </row>
    <row r="144" spans="2:25" x14ac:dyDescent="0.2">
      <c r="B144" s="5">
        <v>84</v>
      </c>
      <c r="C144" s="5"/>
      <c r="D144" s="5">
        <f t="shared" si="18"/>
        <v>17666</v>
      </c>
      <c r="E144" s="5">
        <f t="shared" si="18"/>
        <v>4400</v>
      </c>
      <c r="F144" s="5">
        <f t="shared" si="18"/>
        <v>2189</v>
      </c>
      <c r="G144" s="5">
        <f t="shared" si="18"/>
        <v>2189</v>
      </c>
      <c r="H144" s="5">
        <f t="shared" si="18"/>
        <v>2189</v>
      </c>
      <c r="I144" s="5">
        <f t="shared" si="18"/>
        <v>2189</v>
      </c>
      <c r="J144" s="5"/>
      <c r="K144" s="5"/>
      <c r="L144" s="5">
        <v>0.3</v>
      </c>
      <c r="M144" s="5">
        <v>0.4</v>
      </c>
      <c r="N144" s="5">
        <v>0.24</v>
      </c>
      <c r="O144" s="5">
        <v>0.24</v>
      </c>
      <c r="P144" s="5">
        <v>0.31</v>
      </c>
      <c r="Q144" s="5">
        <v>0.31</v>
      </c>
      <c r="R144" s="5"/>
      <c r="S144" s="5"/>
      <c r="T144" s="5">
        <f t="shared" si="16"/>
        <v>22966</v>
      </c>
      <c r="U144" s="5">
        <f t="shared" si="16"/>
        <v>6160</v>
      </c>
      <c r="V144" s="5">
        <f t="shared" si="16"/>
        <v>2714</v>
      </c>
      <c r="W144" s="5">
        <f t="shared" si="16"/>
        <v>2714</v>
      </c>
      <c r="X144" s="5">
        <f t="shared" si="16"/>
        <v>2868</v>
      </c>
      <c r="Y144" s="5">
        <f t="shared" si="16"/>
        <v>2868</v>
      </c>
    </row>
    <row r="145" spans="2:25" x14ac:dyDescent="0.2">
      <c r="B145" s="5">
        <v>85</v>
      </c>
      <c r="C145" s="5"/>
      <c r="D145" s="5">
        <f t="shared" si="18"/>
        <v>24098</v>
      </c>
      <c r="E145" s="5">
        <f t="shared" si="18"/>
        <v>6008</v>
      </c>
      <c r="F145" s="5">
        <f t="shared" si="18"/>
        <v>2993</v>
      </c>
      <c r="G145" s="5">
        <f t="shared" si="18"/>
        <v>2993</v>
      </c>
      <c r="H145" s="5">
        <f t="shared" si="18"/>
        <v>2993</v>
      </c>
      <c r="I145" s="5">
        <f t="shared" si="18"/>
        <v>2993</v>
      </c>
      <c r="J145" s="5"/>
      <c r="K145" s="5"/>
      <c r="L145" s="5">
        <v>0.3</v>
      </c>
      <c r="M145" s="5">
        <v>0.4</v>
      </c>
      <c r="N145" s="5">
        <v>0.24</v>
      </c>
      <c r="O145" s="5">
        <v>0.24</v>
      </c>
      <c r="P145" s="5">
        <v>0.31</v>
      </c>
      <c r="Q145" s="5">
        <v>0.31</v>
      </c>
      <c r="R145" s="5"/>
      <c r="S145" s="5"/>
      <c r="T145" s="5">
        <f t="shared" si="16"/>
        <v>31327</v>
      </c>
      <c r="U145" s="5">
        <f t="shared" si="16"/>
        <v>8411</v>
      </c>
      <c r="V145" s="5">
        <f t="shared" si="16"/>
        <v>3711</v>
      </c>
      <c r="W145" s="5">
        <f t="shared" si="16"/>
        <v>3711</v>
      </c>
      <c r="X145" s="5">
        <f t="shared" si="16"/>
        <v>3921</v>
      </c>
      <c r="Y145" s="5">
        <f t="shared" si="16"/>
        <v>3921</v>
      </c>
    </row>
    <row r="146" spans="2:25" x14ac:dyDescent="0.2">
      <c r="B146" s="5">
        <v>86</v>
      </c>
      <c r="C146" s="5"/>
      <c r="D146" s="5">
        <f t="shared" si="18"/>
        <v>24098</v>
      </c>
      <c r="E146" s="5">
        <f t="shared" si="18"/>
        <v>6008</v>
      </c>
      <c r="F146" s="5">
        <f t="shared" si="18"/>
        <v>2993</v>
      </c>
      <c r="G146" s="5">
        <f t="shared" si="18"/>
        <v>2993</v>
      </c>
      <c r="H146" s="5">
        <f t="shared" si="18"/>
        <v>2993</v>
      </c>
      <c r="I146" s="5">
        <f t="shared" si="18"/>
        <v>2993</v>
      </c>
      <c r="J146" s="5"/>
      <c r="K146" s="5"/>
      <c r="L146" s="5">
        <v>0.3</v>
      </c>
      <c r="M146" s="5">
        <v>0.4</v>
      </c>
      <c r="N146" s="5">
        <v>0.24</v>
      </c>
      <c r="O146" s="5">
        <v>0.24</v>
      </c>
      <c r="P146" s="5">
        <v>0.31</v>
      </c>
      <c r="Q146" s="5">
        <v>0.31</v>
      </c>
      <c r="R146" s="5"/>
      <c r="S146" s="5"/>
      <c r="T146" s="5">
        <f t="shared" si="16"/>
        <v>31327</v>
      </c>
      <c r="U146" s="5">
        <f t="shared" si="16"/>
        <v>8411</v>
      </c>
      <c r="V146" s="5">
        <f t="shared" si="16"/>
        <v>3711</v>
      </c>
      <c r="W146" s="5">
        <f t="shared" si="16"/>
        <v>3711</v>
      </c>
      <c r="X146" s="5">
        <f t="shared" si="16"/>
        <v>3921</v>
      </c>
      <c r="Y146" s="5">
        <f t="shared" si="16"/>
        <v>3921</v>
      </c>
    </row>
    <row r="147" spans="2:25" x14ac:dyDescent="0.2">
      <c r="B147" s="5">
        <v>87</v>
      </c>
      <c r="C147" s="5"/>
      <c r="D147" s="5">
        <f t="shared" si="18"/>
        <v>24098</v>
      </c>
      <c r="E147" s="5">
        <f t="shared" si="18"/>
        <v>6008</v>
      </c>
      <c r="F147" s="5">
        <f t="shared" si="18"/>
        <v>2993</v>
      </c>
      <c r="G147" s="5">
        <f t="shared" si="18"/>
        <v>2993</v>
      </c>
      <c r="H147" s="5">
        <f t="shared" si="18"/>
        <v>2993</v>
      </c>
      <c r="I147" s="5">
        <f t="shared" si="18"/>
        <v>2993</v>
      </c>
      <c r="J147" s="5"/>
      <c r="K147" s="5"/>
      <c r="L147" s="5">
        <v>0.3</v>
      </c>
      <c r="M147" s="5">
        <v>0.4</v>
      </c>
      <c r="N147" s="5">
        <v>0.24</v>
      </c>
      <c r="O147" s="5">
        <v>0.24</v>
      </c>
      <c r="P147" s="5">
        <v>0.31</v>
      </c>
      <c r="Q147" s="5">
        <v>0.31</v>
      </c>
      <c r="R147" s="5"/>
      <c r="S147" s="5"/>
      <c r="T147" s="5">
        <f t="shared" si="16"/>
        <v>31327</v>
      </c>
      <c r="U147" s="5">
        <f t="shared" si="16"/>
        <v>8411</v>
      </c>
      <c r="V147" s="5">
        <f t="shared" si="16"/>
        <v>3711</v>
      </c>
      <c r="W147" s="5">
        <f t="shared" si="16"/>
        <v>3711</v>
      </c>
      <c r="X147" s="5">
        <f t="shared" si="16"/>
        <v>3921</v>
      </c>
      <c r="Y147" s="5">
        <f t="shared" si="16"/>
        <v>3921</v>
      </c>
    </row>
    <row r="148" spans="2:25" x14ac:dyDescent="0.2">
      <c r="B148" s="5">
        <v>88</v>
      </c>
      <c r="C148" s="5"/>
      <c r="D148" s="5">
        <f t="shared" si="18"/>
        <v>24098</v>
      </c>
      <c r="E148" s="5">
        <f t="shared" si="18"/>
        <v>6008</v>
      </c>
      <c r="F148" s="5">
        <f t="shared" si="18"/>
        <v>2993</v>
      </c>
      <c r="G148" s="5">
        <f t="shared" si="18"/>
        <v>2993</v>
      </c>
      <c r="H148" s="5">
        <f t="shared" si="18"/>
        <v>2993</v>
      </c>
      <c r="I148" s="5">
        <f t="shared" si="18"/>
        <v>2993</v>
      </c>
      <c r="J148" s="5"/>
      <c r="K148" s="5"/>
      <c r="L148" s="5">
        <v>0.3</v>
      </c>
      <c r="M148" s="5">
        <v>0.4</v>
      </c>
      <c r="N148" s="5">
        <v>0.24</v>
      </c>
      <c r="O148" s="5">
        <v>0.24</v>
      </c>
      <c r="P148" s="5">
        <v>0.31</v>
      </c>
      <c r="Q148" s="5">
        <v>0.31</v>
      </c>
      <c r="R148" s="5"/>
      <c r="S148" s="5"/>
      <c r="T148" s="5">
        <f t="shared" si="16"/>
        <v>31327</v>
      </c>
      <c r="U148" s="5">
        <f t="shared" si="16"/>
        <v>8411</v>
      </c>
      <c r="V148" s="5">
        <f t="shared" si="16"/>
        <v>3711</v>
      </c>
      <c r="W148" s="5">
        <f t="shared" si="16"/>
        <v>3711</v>
      </c>
      <c r="X148" s="5">
        <f t="shared" si="16"/>
        <v>3921</v>
      </c>
      <c r="Y148" s="5">
        <f t="shared" si="16"/>
        <v>3921</v>
      </c>
    </row>
    <row r="149" spans="2:25" x14ac:dyDescent="0.2">
      <c r="B149" s="5">
        <v>89</v>
      </c>
      <c r="C149" s="5"/>
      <c r="D149" s="5">
        <f t="shared" si="18"/>
        <v>24098</v>
      </c>
      <c r="E149" s="5">
        <f t="shared" si="18"/>
        <v>6008</v>
      </c>
      <c r="F149" s="5">
        <f t="shared" si="18"/>
        <v>2993</v>
      </c>
      <c r="G149" s="5">
        <f t="shared" si="18"/>
        <v>2993</v>
      </c>
      <c r="H149" s="5">
        <f t="shared" si="18"/>
        <v>2993</v>
      </c>
      <c r="I149" s="5">
        <f t="shared" si="18"/>
        <v>2993</v>
      </c>
      <c r="J149" s="5"/>
      <c r="K149" s="5"/>
      <c r="L149" s="5">
        <v>0.3</v>
      </c>
      <c r="M149" s="5">
        <v>0.4</v>
      </c>
      <c r="N149" s="5">
        <v>0.24</v>
      </c>
      <c r="O149" s="5">
        <v>0.24</v>
      </c>
      <c r="P149" s="5">
        <v>0.31</v>
      </c>
      <c r="Q149" s="5">
        <v>0.31</v>
      </c>
      <c r="R149" s="5"/>
      <c r="S149" s="5"/>
      <c r="T149" s="5">
        <f t="shared" si="16"/>
        <v>31327</v>
      </c>
      <c r="U149" s="5">
        <f t="shared" si="16"/>
        <v>8411</v>
      </c>
      <c r="V149" s="5">
        <f t="shared" si="16"/>
        <v>3711</v>
      </c>
      <c r="W149" s="5">
        <f t="shared" si="16"/>
        <v>3711</v>
      </c>
      <c r="X149" s="5">
        <f t="shared" si="16"/>
        <v>3921</v>
      </c>
      <c r="Y149" s="5">
        <f t="shared" si="16"/>
        <v>3921</v>
      </c>
    </row>
    <row r="150" spans="2:25" x14ac:dyDescent="0.2">
      <c r="B150" s="5">
        <v>90</v>
      </c>
      <c r="C150" s="5"/>
      <c r="D150" s="5">
        <f t="shared" si="18"/>
        <v>24098</v>
      </c>
      <c r="E150" s="5">
        <f t="shared" si="18"/>
        <v>6008</v>
      </c>
      <c r="F150" s="5">
        <f t="shared" si="18"/>
        <v>2993</v>
      </c>
      <c r="G150" s="5">
        <f t="shared" si="18"/>
        <v>2993</v>
      </c>
      <c r="H150" s="5">
        <f t="shared" si="18"/>
        <v>2993</v>
      </c>
      <c r="I150" s="5">
        <f t="shared" si="18"/>
        <v>2993</v>
      </c>
      <c r="J150" s="5"/>
      <c r="K150" s="5"/>
      <c r="L150" s="5">
        <v>0.3</v>
      </c>
      <c r="M150" s="5">
        <v>0.4</v>
      </c>
      <c r="N150" s="5">
        <v>0.27</v>
      </c>
      <c r="O150" s="5">
        <v>0.27</v>
      </c>
      <c r="P150" s="5">
        <v>0.32</v>
      </c>
      <c r="Q150" s="5">
        <v>0.32</v>
      </c>
      <c r="R150" s="5"/>
      <c r="S150" s="5"/>
      <c r="T150" s="5">
        <f t="shared" si="16"/>
        <v>31327</v>
      </c>
      <c r="U150" s="5">
        <f t="shared" si="16"/>
        <v>8411</v>
      </c>
      <c r="V150" s="5">
        <f t="shared" si="16"/>
        <v>3801</v>
      </c>
      <c r="W150" s="5">
        <f t="shared" si="16"/>
        <v>3801</v>
      </c>
      <c r="X150" s="5">
        <f t="shared" si="16"/>
        <v>3951</v>
      </c>
      <c r="Y150" s="5">
        <f t="shared" si="16"/>
        <v>3951</v>
      </c>
    </row>
    <row r="151" spans="2:25" x14ac:dyDescent="0.2">
      <c r="B151" s="5">
        <v>91</v>
      </c>
      <c r="C151" s="5"/>
      <c r="D151" s="5">
        <f t="shared" si="18"/>
        <v>24098</v>
      </c>
      <c r="E151" s="5">
        <f t="shared" si="18"/>
        <v>6008</v>
      </c>
      <c r="F151" s="5">
        <f t="shared" si="18"/>
        <v>2993</v>
      </c>
      <c r="G151" s="5">
        <f t="shared" si="18"/>
        <v>2993</v>
      </c>
      <c r="H151" s="5">
        <f t="shared" si="18"/>
        <v>2993</v>
      </c>
      <c r="I151" s="5">
        <f t="shared" si="18"/>
        <v>2993</v>
      </c>
      <c r="J151" s="5"/>
      <c r="K151" s="5"/>
      <c r="L151" s="5">
        <v>0.3</v>
      </c>
      <c r="M151" s="5">
        <v>0.4</v>
      </c>
      <c r="N151" s="5">
        <v>0.27</v>
      </c>
      <c r="O151" s="5">
        <v>0.27</v>
      </c>
      <c r="P151" s="5">
        <v>0.32</v>
      </c>
      <c r="Q151" s="5">
        <v>0.32</v>
      </c>
      <c r="R151" s="5"/>
      <c r="S151" s="5"/>
      <c r="T151" s="5">
        <f t="shared" si="16"/>
        <v>31327</v>
      </c>
      <c r="U151" s="5">
        <f t="shared" si="16"/>
        <v>8411</v>
      </c>
      <c r="V151" s="5">
        <f t="shared" si="16"/>
        <v>3801</v>
      </c>
      <c r="W151" s="5">
        <f t="shared" si="16"/>
        <v>3801</v>
      </c>
      <c r="X151" s="5">
        <f t="shared" si="16"/>
        <v>3951</v>
      </c>
      <c r="Y151" s="5">
        <f t="shared" si="16"/>
        <v>3951</v>
      </c>
    </row>
    <row r="152" spans="2:25" x14ac:dyDescent="0.2">
      <c r="B152" s="5">
        <v>92</v>
      </c>
      <c r="C152" s="5"/>
      <c r="D152" s="5">
        <f t="shared" si="18"/>
        <v>24098</v>
      </c>
      <c r="E152" s="5">
        <f t="shared" si="18"/>
        <v>6008</v>
      </c>
      <c r="F152" s="5">
        <f t="shared" si="18"/>
        <v>2993</v>
      </c>
      <c r="G152" s="5">
        <f t="shared" si="18"/>
        <v>2993</v>
      </c>
      <c r="H152" s="5">
        <f t="shared" si="18"/>
        <v>2993</v>
      </c>
      <c r="I152" s="5">
        <f t="shared" si="18"/>
        <v>2993</v>
      </c>
      <c r="J152" s="5"/>
      <c r="K152" s="5"/>
      <c r="L152" s="5">
        <v>0.3</v>
      </c>
      <c r="M152" s="5">
        <v>0.4</v>
      </c>
      <c r="N152" s="5">
        <v>0.27</v>
      </c>
      <c r="O152" s="5">
        <v>0.27</v>
      </c>
      <c r="P152" s="5">
        <v>0.32</v>
      </c>
      <c r="Q152" s="5">
        <v>0.32</v>
      </c>
      <c r="R152" s="5"/>
      <c r="S152" s="5"/>
      <c r="T152" s="5">
        <f t="shared" si="16"/>
        <v>31327</v>
      </c>
      <c r="U152" s="5">
        <f t="shared" si="16"/>
        <v>8411</v>
      </c>
      <c r="V152" s="5">
        <f t="shared" si="16"/>
        <v>3801</v>
      </c>
      <c r="W152" s="5">
        <f t="shared" si="16"/>
        <v>3801</v>
      </c>
      <c r="X152" s="5">
        <f t="shared" si="16"/>
        <v>3951</v>
      </c>
      <c r="Y152" s="5">
        <f t="shared" si="16"/>
        <v>3951</v>
      </c>
    </row>
    <row r="153" spans="2:25" x14ac:dyDescent="0.2">
      <c r="B153" s="5">
        <v>93</v>
      </c>
      <c r="C153" s="5"/>
      <c r="D153" s="5">
        <f t="shared" ref="D153:I168" si="19">ROUND(D64+L64+T64,0)</f>
        <v>24098</v>
      </c>
      <c r="E153" s="5">
        <f t="shared" si="19"/>
        <v>6008</v>
      </c>
      <c r="F153" s="5">
        <f t="shared" si="19"/>
        <v>2993</v>
      </c>
      <c r="G153" s="5">
        <f t="shared" si="19"/>
        <v>2993</v>
      </c>
      <c r="H153" s="5">
        <f t="shared" si="19"/>
        <v>2993</v>
      </c>
      <c r="I153" s="5">
        <f t="shared" si="19"/>
        <v>2993</v>
      </c>
      <c r="J153" s="5"/>
      <c r="K153" s="5"/>
      <c r="L153" s="5">
        <v>0.3</v>
      </c>
      <c r="M153" s="5">
        <v>0.4</v>
      </c>
      <c r="N153" s="5">
        <v>0.27</v>
      </c>
      <c r="O153" s="5">
        <v>0.27</v>
      </c>
      <c r="P153" s="5">
        <v>0.32</v>
      </c>
      <c r="Q153" s="5">
        <v>0.32</v>
      </c>
      <c r="R153" s="5"/>
      <c r="S153" s="5"/>
      <c r="T153" s="5">
        <f t="shared" si="16"/>
        <v>31327</v>
      </c>
      <c r="U153" s="5">
        <f t="shared" si="16"/>
        <v>8411</v>
      </c>
      <c r="V153" s="5">
        <f t="shared" si="16"/>
        <v>3801</v>
      </c>
      <c r="W153" s="5">
        <f t="shared" si="16"/>
        <v>3801</v>
      </c>
      <c r="X153" s="5">
        <f t="shared" si="16"/>
        <v>3951</v>
      </c>
      <c r="Y153" s="5">
        <f t="shared" si="16"/>
        <v>3951</v>
      </c>
    </row>
    <row r="154" spans="2:25" x14ac:dyDescent="0.2">
      <c r="B154" s="5">
        <v>94</v>
      </c>
      <c r="C154" s="5"/>
      <c r="D154" s="5">
        <f t="shared" si="19"/>
        <v>24098</v>
      </c>
      <c r="E154" s="5">
        <f t="shared" si="19"/>
        <v>6008</v>
      </c>
      <c r="F154" s="5">
        <f t="shared" si="19"/>
        <v>2993</v>
      </c>
      <c r="G154" s="5">
        <f t="shared" si="19"/>
        <v>2993</v>
      </c>
      <c r="H154" s="5">
        <f t="shared" si="19"/>
        <v>2993</v>
      </c>
      <c r="I154" s="5">
        <f t="shared" si="19"/>
        <v>2993</v>
      </c>
      <c r="J154" s="5"/>
      <c r="K154" s="5"/>
      <c r="L154" s="5">
        <v>0.3</v>
      </c>
      <c r="M154" s="5">
        <v>0.4</v>
      </c>
      <c r="N154" s="5">
        <v>0.27</v>
      </c>
      <c r="O154" s="5">
        <v>0.27</v>
      </c>
      <c r="P154" s="5">
        <v>0.32</v>
      </c>
      <c r="Q154" s="5">
        <v>0.32</v>
      </c>
      <c r="R154" s="5"/>
      <c r="S154" s="5"/>
      <c r="T154" s="5">
        <f t="shared" si="16"/>
        <v>31327</v>
      </c>
      <c r="U154" s="5">
        <f t="shared" si="16"/>
        <v>8411</v>
      </c>
      <c r="V154" s="5">
        <f t="shared" si="16"/>
        <v>3801</v>
      </c>
      <c r="W154" s="5">
        <f t="shared" si="16"/>
        <v>3801</v>
      </c>
      <c r="X154" s="5">
        <f t="shared" si="16"/>
        <v>3951</v>
      </c>
      <c r="Y154" s="5">
        <f t="shared" si="16"/>
        <v>3951</v>
      </c>
    </row>
    <row r="155" spans="2:25" x14ac:dyDescent="0.2">
      <c r="B155" s="5">
        <v>95</v>
      </c>
      <c r="C155" s="5"/>
      <c r="D155" s="5">
        <f t="shared" si="19"/>
        <v>24098</v>
      </c>
      <c r="E155" s="5">
        <f t="shared" si="19"/>
        <v>6008</v>
      </c>
      <c r="F155" s="5">
        <f t="shared" si="19"/>
        <v>2993</v>
      </c>
      <c r="G155" s="5">
        <f t="shared" si="19"/>
        <v>2993</v>
      </c>
      <c r="H155" s="5">
        <f t="shared" si="19"/>
        <v>2993</v>
      </c>
      <c r="I155" s="5">
        <f t="shared" si="19"/>
        <v>2993</v>
      </c>
      <c r="J155" s="5"/>
      <c r="K155" s="5"/>
      <c r="L155" s="5">
        <v>0.3</v>
      </c>
      <c r="M155" s="5">
        <v>0.4</v>
      </c>
      <c r="N155" s="5">
        <v>0.27</v>
      </c>
      <c r="O155" s="5">
        <v>0.27</v>
      </c>
      <c r="P155" s="5">
        <v>0.32</v>
      </c>
      <c r="Q155" s="5">
        <v>0.32</v>
      </c>
      <c r="R155" s="5"/>
      <c r="S155" s="5"/>
      <c r="T155" s="5">
        <f t="shared" si="16"/>
        <v>31327</v>
      </c>
      <c r="U155" s="5">
        <f t="shared" si="16"/>
        <v>8411</v>
      </c>
      <c r="V155" s="5">
        <f t="shared" si="16"/>
        <v>3801</v>
      </c>
      <c r="W155" s="5">
        <f t="shared" si="16"/>
        <v>3801</v>
      </c>
      <c r="X155" s="5">
        <f t="shared" si="16"/>
        <v>3951</v>
      </c>
      <c r="Y155" s="5">
        <f t="shared" si="16"/>
        <v>3951</v>
      </c>
    </row>
    <row r="156" spans="2:25" x14ac:dyDescent="0.2">
      <c r="B156" s="5">
        <v>96</v>
      </c>
      <c r="C156" s="5"/>
      <c r="D156" s="5">
        <f t="shared" si="19"/>
        <v>24098</v>
      </c>
      <c r="E156" s="5">
        <f t="shared" si="19"/>
        <v>6008</v>
      </c>
      <c r="F156" s="5">
        <f t="shared" si="19"/>
        <v>2993</v>
      </c>
      <c r="G156" s="5">
        <f t="shared" si="19"/>
        <v>2993</v>
      </c>
      <c r="H156" s="5">
        <f t="shared" si="19"/>
        <v>2993</v>
      </c>
      <c r="I156" s="5">
        <f t="shared" si="19"/>
        <v>2993</v>
      </c>
      <c r="J156" s="5"/>
      <c r="K156" s="5"/>
      <c r="L156" s="5">
        <v>0.3</v>
      </c>
      <c r="M156" s="5">
        <v>0.4</v>
      </c>
      <c r="N156" s="5">
        <v>0.27</v>
      </c>
      <c r="O156" s="5">
        <v>0.27</v>
      </c>
      <c r="P156" s="5">
        <v>0.32</v>
      </c>
      <c r="Q156" s="5">
        <v>0.32</v>
      </c>
      <c r="R156" s="5"/>
      <c r="S156" s="5"/>
      <c r="T156" s="5">
        <f t="shared" si="16"/>
        <v>31327</v>
      </c>
      <c r="U156" s="5">
        <f t="shared" si="16"/>
        <v>8411</v>
      </c>
      <c r="V156" s="5">
        <f t="shared" si="16"/>
        <v>3801</v>
      </c>
      <c r="W156" s="5">
        <f t="shared" si="16"/>
        <v>3801</v>
      </c>
      <c r="X156" s="5">
        <f t="shared" si="16"/>
        <v>3951</v>
      </c>
      <c r="Y156" s="5">
        <f t="shared" si="16"/>
        <v>3951</v>
      </c>
    </row>
    <row r="157" spans="2:25" x14ac:dyDescent="0.2">
      <c r="B157" s="5">
        <v>97</v>
      </c>
      <c r="C157" s="5"/>
      <c r="D157" s="5">
        <f t="shared" si="19"/>
        <v>24098</v>
      </c>
      <c r="E157" s="5">
        <f t="shared" si="19"/>
        <v>6008</v>
      </c>
      <c r="F157" s="5">
        <f t="shared" si="19"/>
        <v>2993</v>
      </c>
      <c r="G157" s="5">
        <f t="shared" si="19"/>
        <v>2993</v>
      </c>
      <c r="H157" s="5">
        <f t="shared" si="19"/>
        <v>2993</v>
      </c>
      <c r="I157" s="5">
        <f t="shared" si="19"/>
        <v>2993</v>
      </c>
      <c r="J157" s="5"/>
      <c r="K157" s="5"/>
      <c r="L157" s="5">
        <v>0.3</v>
      </c>
      <c r="M157" s="5">
        <v>0.4</v>
      </c>
      <c r="N157" s="5">
        <v>0.27</v>
      </c>
      <c r="O157" s="5">
        <v>0.27</v>
      </c>
      <c r="P157" s="5">
        <v>0.32</v>
      </c>
      <c r="Q157" s="5">
        <v>0.32</v>
      </c>
      <c r="R157" s="5"/>
      <c r="S157" s="5"/>
      <c r="T157" s="5">
        <f t="shared" si="16"/>
        <v>31327</v>
      </c>
      <c r="U157" s="5">
        <f t="shared" si="16"/>
        <v>8411</v>
      </c>
      <c r="V157" s="5">
        <f t="shared" si="16"/>
        <v>3801</v>
      </c>
      <c r="W157" s="5">
        <f t="shared" si="16"/>
        <v>3801</v>
      </c>
      <c r="X157" s="5">
        <f t="shared" si="16"/>
        <v>3951</v>
      </c>
      <c r="Y157" s="5">
        <f t="shared" si="16"/>
        <v>3951</v>
      </c>
    </row>
    <row r="158" spans="2:25" x14ac:dyDescent="0.2">
      <c r="B158" s="5">
        <v>98</v>
      </c>
      <c r="C158" s="5"/>
      <c r="D158" s="5">
        <f t="shared" si="19"/>
        <v>24098</v>
      </c>
      <c r="E158" s="5">
        <f t="shared" si="19"/>
        <v>6008</v>
      </c>
      <c r="F158" s="5">
        <f t="shared" si="19"/>
        <v>2993</v>
      </c>
      <c r="G158" s="5">
        <f t="shared" si="19"/>
        <v>2993</v>
      </c>
      <c r="H158" s="5">
        <f t="shared" si="19"/>
        <v>2993</v>
      </c>
      <c r="I158" s="5">
        <f t="shared" si="19"/>
        <v>2993</v>
      </c>
      <c r="J158" s="5"/>
      <c r="K158" s="5"/>
      <c r="L158" s="5">
        <v>0.3</v>
      </c>
      <c r="M158" s="5">
        <v>0.4</v>
      </c>
      <c r="N158" s="5">
        <v>0.27</v>
      </c>
      <c r="O158" s="5">
        <v>0.27</v>
      </c>
      <c r="P158" s="5">
        <v>0.32</v>
      </c>
      <c r="Q158" s="5">
        <v>0.32</v>
      </c>
      <c r="R158" s="5"/>
      <c r="S158" s="5"/>
      <c r="T158" s="5">
        <f t="shared" si="16"/>
        <v>31327</v>
      </c>
      <c r="U158" s="5">
        <f t="shared" si="16"/>
        <v>8411</v>
      </c>
      <c r="V158" s="5">
        <f t="shared" si="16"/>
        <v>3801</v>
      </c>
      <c r="W158" s="5">
        <f t="shared" si="16"/>
        <v>3801</v>
      </c>
      <c r="X158" s="5">
        <f t="shared" si="16"/>
        <v>3951</v>
      </c>
      <c r="Y158" s="5">
        <f t="shared" si="16"/>
        <v>3951</v>
      </c>
    </row>
    <row r="159" spans="2:25" x14ac:dyDescent="0.2">
      <c r="B159" s="5">
        <v>99</v>
      </c>
      <c r="C159" s="5"/>
      <c r="D159" s="5">
        <f t="shared" si="19"/>
        <v>24098</v>
      </c>
      <c r="E159" s="5">
        <f t="shared" si="19"/>
        <v>6008</v>
      </c>
      <c r="F159" s="5">
        <f t="shared" si="19"/>
        <v>2993</v>
      </c>
      <c r="G159" s="5">
        <f t="shared" si="19"/>
        <v>2993</v>
      </c>
      <c r="H159" s="5">
        <f t="shared" si="19"/>
        <v>2993</v>
      </c>
      <c r="I159" s="5">
        <f t="shared" si="19"/>
        <v>2993</v>
      </c>
      <c r="J159" s="5"/>
      <c r="K159" s="5"/>
      <c r="L159" s="5">
        <v>0.3</v>
      </c>
      <c r="M159" s="5">
        <v>0.4</v>
      </c>
      <c r="N159" s="5">
        <v>0.27</v>
      </c>
      <c r="O159" s="5">
        <v>0.27</v>
      </c>
      <c r="P159" s="5">
        <v>0.32</v>
      </c>
      <c r="Q159" s="5">
        <v>0.32</v>
      </c>
      <c r="R159" s="5"/>
      <c r="S159" s="5"/>
      <c r="T159" s="5">
        <f t="shared" si="16"/>
        <v>31327</v>
      </c>
      <c r="U159" s="5">
        <f t="shared" si="16"/>
        <v>8411</v>
      </c>
      <c r="V159" s="5">
        <f t="shared" si="16"/>
        <v>3801</v>
      </c>
      <c r="W159" s="5">
        <f t="shared" si="16"/>
        <v>3801</v>
      </c>
      <c r="X159" s="5">
        <f t="shared" si="16"/>
        <v>3951</v>
      </c>
      <c r="Y159" s="5">
        <f t="shared" si="16"/>
        <v>3951</v>
      </c>
    </row>
    <row r="160" spans="2:25" x14ac:dyDescent="0.2">
      <c r="B160" s="5">
        <v>100</v>
      </c>
      <c r="C160" s="5"/>
      <c r="D160" s="5">
        <f t="shared" si="19"/>
        <v>24098</v>
      </c>
      <c r="E160" s="5">
        <f t="shared" si="19"/>
        <v>6008</v>
      </c>
      <c r="F160" s="5">
        <f t="shared" si="19"/>
        <v>2993</v>
      </c>
      <c r="G160" s="5">
        <f t="shared" si="19"/>
        <v>2993</v>
      </c>
      <c r="H160" s="5">
        <f t="shared" si="19"/>
        <v>2993</v>
      </c>
      <c r="I160" s="5">
        <f t="shared" si="19"/>
        <v>2993</v>
      </c>
      <c r="J160" s="5"/>
      <c r="K160" s="5"/>
      <c r="L160" s="5">
        <v>0.3</v>
      </c>
      <c r="M160" s="5">
        <v>0.4</v>
      </c>
      <c r="N160" s="5">
        <v>0.3</v>
      </c>
      <c r="O160" s="5">
        <v>0.3</v>
      </c>
      <c r="P160" s="5">
        <v>0.33</v>
      </c>
      <c r="Q160" s="5">
        <v>0.33</v>
      </c>
      <c r="R160" s="5"/>
      <c r="S160" s="5"/>
      <c r="T160" s="5">
        <f t="shared" si="16"/>
        <v>31327</v>
      </c>
      <c r="U160" s="5">
        <f t="shared" si="16"/>
        <v>8411</v>
      </c>
      <c r="V160" s="5">
        <f t="shared" si="16"/>
        <v>3891</v>
      </c>
      <c r="W160" s="5">
        <f t="shared" si="16"/>
        <v>3891</v>
      </c>
      <c r="X160" s="5">
        <f t="shared" si="16"/>
        <v>3981</v>
      </c>
      <c r="Y160" s="5">
        <f t="shared" si="16"/>
        <v>3981</v>
      </c>
    </row>
    <row r="161" spans="2:25" x14ac:dyDescent="0.2">
      <c r="B161" s="5">
        <v>101</v>
      </c>
      <c r="C161" s="5"/>
      <c r="D161" s="5">
        <f t="shared" si="19"/>
        <v>24098</v>
      </c>
      <c r="E161" s="5">
        <f t="shared" si="19"/>
        <v>6008</v>
      </c>
      <c r="F161" s="5">
        <f t="shared" si="19"/>
        <v>2993</v>
      </c>
      <c r="G161" s="5">
        <f t="shared" si="19"/>
        <v>2993</v>
      </c>
      <c r="H161" s="5">
        <f t="shared" si="19"/>
        <v>2993</v>
      </c>
      <c r="I161" s="5">
        <f t="shared" si="19"/>
        <v>2993</v>
      </c>
      <c r="J161" s="5"/>
      <c r="K161" s="5"/>
      <c r="L161" s="5">
        <v>0.3</v>
      </c>
      <c r="M161" s="5">
        <v>0.4</v>
      </c>
      <c r="N161" s="5">
        <v>0.3</v>
      </c>
      <c r="O161" s="5">
        <v>0.3</v>
      </c>
      <c r="P161" s="5">
        <v>0.33</v>
      </c>
      <c r="Q161" s="5">
        <v>0.33</v>
      </c>
      <c r="R161" s="5"/>
      <c r="S161" s="5"/>
      <c r="T161" s="5">
        <f t="shared" ref="T161:Y190" si="20">ROUND(D161*(1+L161),0)</f>
        <v>31327</v>
      </c>
      <c r="U161" s="5">
        <f t="shared" si="20"/>
        <v>8411</v>
      </c>
      <c r="V161" s="5">
        <f t="shared" si="20"/>
        <v>3891</v>
      </c>
      <c r="W161" s="5">
        <f t="shared" si="20"/>
        <v>3891</v>
      </c>
      <c r="X161" s="5">
        <f t="shared" si="20"/>
        <v>3981</v>
      </c>
      <c r="Y161" s="5">
        <f t="shared" si="20"/>
        <v>3981</v>
      </c>
    </row>
    <row r="162" spans="2:25" x14ac:dyDescent="0.2">
      <c r="B162" s="5">
        <v>102</v>
      </c>
      <c r="C162" s="5"/>
      <c r="D162" s="5">
        <f t="shared" si="19"/>
        <v>24098</v>
      </c>
      <c r="E162" s="5">
        <f t="shared" si="19"/>
        <v>6008</v>
      </c>
      <c r="F162" s="5">
        <f t="shared" si="19"/>
        <v>2993</v>
      </c>
      <c r="G162" s="5">
        <f t="shared" si="19"/>
        <v>2993</v>
      </c>
      <c r="H162" s="5">
        <f t="shared" si="19"/>
        <v>2993</v>
      </c>
      <c r="I162" s="5">
        <f t="shared" si="19"/>
        <v>2993</v>
      </c>
      <c r="J162" s="5"/>
      <c r="K162" s="5"/>
      <c r="L162" s="5">
        <v>0.3</v>
      </c>
      <c r="M162" s="5">
        <v>0.4</v>
      </c>
      <c r="N162" s="5">
        <v>0.3</v>
      </c>
      <c r="O162" s="5">
        <v>0.3</v>
      </c>
      <c r="P162" s="5">
        <v>0.33</v>
      </c>
      <c r="Q162" s="5">
        <v>0.33</v>
      </c>
      <c r="R162" s="5"/>
      <c r="S162" s="5"/>
      <c r="T162" s="5">
        <f t="shared" si="20"/>
        <v>31327</v>
      </c>
      <c r="U162" s="5">
        <f t="shared" si="20"/>
        <v>8411</v>
      </c>
      <c r="V162" s="5">
        <f t="shared" si="20"/>
        <v>3891</v>
      </c>
      <c r="W162" s="5">
        <f t="shared" si="20"/>
        <v>3891</v>
      </c>
      <c r="X162" s="5">
        <f t="shared" si="20"/>
        <v>3981</v>
      </c>
      <c r="Y162" s="5">
        <f t="shared" si="20"/>
        <v>3981</v>
      </c>
    </row>
    <row r="163" spans="2:25" x14ac:dyDescent="0.2">
      <c r="B163" s="5">
        <v>103</v>
      </c>
      <c r="C163" s="5"/>
      <c r="D163" s="5">
        <f t="shared" si="19"/>
        <v>24098</v>
      </c>
      <c r="E163" s="5">
        <f t="shared" si="19"/>
        <v>6008</v>
      </c>
      <c r="F163" s="5">
        <f t="shared" si="19"/>
        <v>2993</v>
      </c>
      <c r="G163" s="5">
        <f t="shared" si="19"/>
        <v>2993</v>
      </c>
      <c r="H163" s="5">
        <f t="shared" si="19"/>
        <v>2993</v>
      </c>
      <c r="I163" s="5">
        <f t="shared" si="19"/>
        <v>2993</v>
      </c>
      <c r="J163" s="5"/>
      <c r="K163" s="5"/>
      <c r="L163" s="5">
        <v>0.3</v>
      </c>
      <c r="M163" s="5">
        <v>0.4</v>
      </c>
      <c r="N163" s="5">
        <v>0.3</v>
      </c>
      <c r="O163" s="5">
        <v>0.3</v>
      </c>
      <c r="P163" s="5">
        <v>0.33</v>
      </c>
      <c r="Q163" s="5">
        <v>0.33</v>
      </c>
      <c r="R163" s="5"/>
      <c r="S163" s="5"/>
      <c r="T163" s="5">
        <f t="shared" si="20"/>
        <v>31327</v>
      </c>
      <c r="U163" s="5">
        <f t="shared" si="20"/>
        <v>8411</v>
      </c>
      <c r="V163" s="5">
        <f t="shared" si="20"/>
        <v>3891</v>
      </c>
      <c r="W163" s="5">
        <f t="shared" si="20"/>
        <v>3891</v>
      </c>
      <c r="X163" s="5">
        <f t="shared" si="20"/>
        <v>3981</v>
      </c>
      <c r="Y163" s="5">
        <f t="shared" si="20"/>
        <v>3981</v>
      </c>
    </row>
    <row r="164" spans="2:25" x14ac:dyDescent="0.2">
      <c r="B164" s="5">
        <v>104</v>
      </c>
      <c r="C164" s="5"/>
      <c r="D164" s="5">
        <f t="shared" si="19"/>
        <v>24098</v>
      </c>
      <c r="E164" s="5">
        <f t="shared" si="19"/>
        <v>6008</v>
      </c>
      <c r="F164" s="5">
        <f t="shared" si="19"/>
        <v>2993</v>
      </c>
      <c r="G164" s="5">
        <f t="shared" si="19"/>
        <v>2993</v>
      </c>
      <c r="H164" s="5">
        <f t="shared" si="19"/>
        <v>2993</v>
      </c>
      <c r="I164" s="5">
        <f t="shared" si="19"/>
        <v>2993</v>
      </c>
      <c r="J164" s="5"/>
      <c r="K164" s="5"/>
      <c r="L164" s="5">
        <v>0.3</v>
      </c>
      <c r="M164" s="5">
        <v>0.4</v>
      </c>
      <c r="N164" s="5">
        <v>0.3</v>
      </c>
      <c r="O164" s="5">
        <v>0.3</v>
      </c>
      <c r="P164" s="5">
        <v>0.33</v>
      </c>
      <c r="Q164" s="5">
        <v>0.33</v>
      </c>
      <c r="R164" s="5"/>
      <c r="S164" s="5"/>
      <c r="T164" s="5">
        <f t="shared" si="20"/>
        <v>31327</v>
      </c>
      <c r="U164" s="5">
        <f t="shared" si="20"/>
        <v>8411</v>
      </c>
      <c r="V164" s="5">
        <f t="shared" si="20"/>
        <v>3891</v>
      </c>
      <c r="W164" s="5">
        <f t="shared" si="20"/>
        <v>3891</v>
      </c>
      <c r="X164" s="5">
        <f t="shared" si="20"/>
        <v>3981</v>
      </c>
      <c r="Y164" s="5">
        <f t="shared" si="20"/>
        <v>3981</v>
      </c>
    </row>
    <row r="165" spans="2:25" x14ac:dyDescent="0.2">
      <c r="B165" s="5">
        <v>105</v>
      </c>
      <c r="C165" s="5"/>
      <c r="D165" s="5">
        <f t="shared" si="19"/>
        <v>24098</v>
      </c>
      <c r="E165" s="5">
        <f t="shared" si="19"/>
        <v>6008</v>
      </c>
      <c r="F165" s="5">
        <f t="shared" si="19"/>
        <v>2993</v>
      </c>
      <c r="G165" s="5">
        <f t="shared" si="19"/>
        <v>2993</v>
      </c>
      <c r="H165" s="5">
        <f t="shared" si="19"/>
        <v>2993</v>
      </c>
      <c r="I165" s="5">
        <f t="shared" si="19"/>
        <v>2993</v>
      </c>
      <c r="J165" s="5"/>
      <c r="K165" s="5"/>
      <c r="L165" s="5">
        <v>0.3</v>
      </c>
      <c r="M165" s="5">
        <v>0.4</v>
      </c>
      <c r="N165" s="5">
        <v>0.3</v>
      </c>
      <c r="O165" s="5">
        <v>0.3</v>
      </c>
      <c r="P165" s="5">
        <v>0.33</v>
      </c>
      <c r="Q165" s="5">
        <v>0.33</v>
      </c>
      <c r="R165" s="5"/>
      <c r="S165" s="5"/>
      <c r="T165" s="5">
        <f t="shared" si="20"/>
        <v>31327</v>
      </c>
      <c r="U165" s="5">
        <f t="shared" si="20"/>
        <v>8411</v>
      </c>
      <c r="V165" s="5">
        <f t="shared" si="20"/>
        <v>3891</v>
      </c>
      <c r="W165" s="5">
        <f t="shared" si="20"/>
        <v>3891</v>
      </c>
      <c r="X165" s="5">
        <f t="shared" si="20"/>
        <v>3981</v>
      </c>
      <c r="Y165" s="5">
        <f t="shared" si="20"/>
        <v>3981</v>
      </c>
    </row>
    <row r="166" spans="2:25" x14ac:dyDescent="0.2">
      <c r="B166" s="5">
        <v>106</v>
      </c>
      <c r="C166" s="5"/>
      <c r="D166" s="5">
        <f t="shared" si="19"/>
        <v>24098</v>
      </c>
      <c r="E166" s="5">
        <f t="shared" si="19"/>
        <v>6008</v>
      </c>
      <c r="F166" s="5">
        <f t="shared" si="19"/>
        <v>2993</v>
      </c>
      <c r="G166" s="5">
        <f t="shared" si="19"/>
        <v>2993</v>
      </c>
      <c r="H166" s="5">
        <f t="shared" si="19"/>
        <v>2993</v>
      </c>
      <c r="I166" s="5">
        <f t="shared" si="19"/>
        <v>2993</v>
      </c>
      <c r="J166" s="5"/>
      <c r="K166" s="5"/>
      <c r="L166" s="5">
        <v>0.3</v>
      </c>
      <c r="M166" s="5">
        <v>0.4</v>
      </c>
      <c r="N166" s="5">
        <v>0.3</v>
      </c>
      <c r="O166" s="5">
        <v>0.3</v>
      </c>
      <c r="P166" s="5">
        <v>0.33</v>
      </c>
      <c r="Q166" s="5">
        <v>0.33</v>
      </c>
      <c r="R166" s="5"/>
      <c r="S166" s="5"/>
      <c r="T166" s="5">
        <f t="shared" si="20"/>
        <v>31327</v>
      </c>
      <c r="U166" s="5">
        <f t="shared" si="20"/>
        <v>8411</v>
      </c>
      <c r="V166" s="5">
        <f t="shared" si="20"/>
        <v>3891</v>
      </c>
      <c r="W166" s="5">
        <f t="shared" si="20"/>
        <v>3891</v>
      </c>
      <c r="X166" s="5">
        <f t="shared" si="20"/>
        <v>3981</v>
      </c>
      <c r="Y166" s="5">
        <f t="shared" si="20"/>
        <v>3981</v>
      </c>
    </row>
    <row r="167" spans="2:25" x14ac:dyDescent="0.2">
      <c r="B167" s="5">
        <v>107</v>
      </c>
      <c r="C167" s="5"/>
      <c r="D167" s="5">
        <f t="shared" si="19"/>
        <v>24098</v>
      </c>
      <c r="E167" s="5">
        <f t="shared" si="19"/>
        <v>6008</v>
      </c>
      <c r="F167" s="5">
        <f t="shared" si="19"/>
        <v>2993</v>
      </c>
      <c r="G167" s="5">
        <f t="shared" si="19"/>
        <v>2993</v>
      </c>
      <c r="H167" s="5">
        <f t="shared" si="19"/>
        <v>2993</v>
      </c>
      <c r="I167" s="5">
        <f t="shared" si="19"/>
        <v>2993</v>
      </c>
      <c r="J167" s="5"/>
      <c r="K167" s="5"/>
      <c r="L167" s="5">
        <v>0.3</v>
      </c>
      <c r="M167" s="5">
        <v>0.4</v>
      </c>
      <c r="N167" s="5">
        <v>0.3</v>
      </c>
      <c r="O167" s="5">
        <v>0.3</v>
      </c>
      <c r="P167" s="5">
        <v>0.33</v>
      </c>
      <c r="Q167" s="5">
        <v>0.33</v>
      </c>
      <c r="R167" s="5"/>
      <c r="S167" s="5"/>
      <c r="T167" s="5">
        <f t="shared" si="20"/>
        <v>31327</v>
      </c>
      <c r="U167" s="5">
        <f t="shared" si="20"/>
        <v>8411</v>
      </c>
      <c r="V167" s="5">
        <f t="shared" si="20"/>
        <v>3891</v>
      </c>
      <c r="W167" s="5">
        <f t="shared" si="20"/>
        <v>3891</v>
      </c>
      <c r="X167" s="5">
        <f t="shared" si="20"/>
        <v>3981</v>
      </c>
      <c r="Y167" s="5">
        <f t="shared" si="20"/>
        <v>3981</v>
      </c>
    </row>
    <row r="168" spans="2:25" x14ac:dyDescent="0.2">
      <c r="B168" s="5">
        <v>108</v>
      </c>
      <c r="C168" s="5"/>
      <c r="D168" s="5">
        <f t="shared" si="19"/>
        <v>24098</v>
      </c>
      <c r="E168" s="5">
        <f t="shared" si="19"/>
        <v>6008</v>
      </c>
      <c r="F168" s="5">
        <f t="shared" si="19"/>
        <v>2993</v>
      </c>
      <c r="G168" s="5">
        <f t="shared" si="19"/>
        <v>2993</v>
      </c>
      <c r="H168" s="5">
        <f t="shared" si="19"/>
        <v>2993</v>
      </c>
      <c r="I168" s="5">
        <f t="shared" si="19"/>
        <v>2993</v>
      </c>
      <c r="J168" s="5"/>
      <c r="K168" s="5"/>
      <c r="L168" s="5">
        <v>0.3</v>
      </c>
      <c r="M168" s="5">
        <v>0.4</v>
      </c>
      <c r="N168" s="5">
        <v>0.3</v>
      </c>
      <c r="O168" s="5">
        <v>0.3</v>
      </c>
      <c r="P168" s="5">
        <v>0.33</v>
      </c>
      <c r="Q168" s="5">
        <v>0.33</v>
      </c>
      <c r="R168" s="5"/>
      <c r="S168" s="5"/>
      <c r="T168" s="5">
        <f t="shared" si="20"/>
        <v>31327</v>
      </c>
      <c r="U168" s="5">
        <f t="shared" si="20"/>
        <v>8411</v>
      </c>
      <c r="V168" s="5">
        <f t="shared" si="20"/>
        <v>3891</v>
      </c>
      <c r="W168" s="5">
        <f t="shared" si="20"/>
        <v>3891</v>
      </c>
      <c r="X168" s="5">
        <f t="shared" si="20"/>
        <v>3981</v>
      </c>
      <c r="Y168" s="5">
        <f t="shared" si="20"/>
        <v>3981</v>
      </c>
    </row>
    <row r="169" spans="2:25" x14ac:dyDescent="0.2">
      <c r="B169" s="5">
        <v>109</v>
      </c>
      <c r="C169" s="5"/>
      <c r="D169" s="5">
        <f t="shared" ref="D169:I184" si="21">ROUND(D80+L80+T80,0)</f>
        <v>24098</v>
      </c>
      <c r="E169" s="5">
        <f t="shared" si="21"/>
        <v>6008</v>
      </c>
      <c r="F169" s="5">
        <f t="shared" si="21"/>
        <v>2993</v>
      </c>
      <c r="G169" s="5">
        <f t="shared" si="21"/>
        <v>2993</v>
      </c>
      <c r="H169" s="5">
        <f t="shared" si="21"/>
        <v>2993</v>
      </c>
      <c r="I169" s="5">
        <f t="shared" si="21"/>
        <v>2993</v>
      </c>
      <c r="J169" s="5"/>
      <c r="K169" s="5"/>
      <c r="L169" s="5">
        <v>0.3</v>
      </c>
      <c r="M169" s="5">
        <v>0.4</v>
      </c>
      <c r="N169" s="5">
        <v>0.3</v>
      </c>
      <c r="O169" s="5">
        <v>0.3</v>
      </c>
      <c r="P169" s="5">
        <v>0.33</v>
      </c>
      <c r="Q169" s="5">
        <v>0.33</v>
      </c>
      <c r="R169" s="5"/>
      <c r="S169" s="5"/>
      <c r="T169" s="5">
        <f t="shared" si="20"/>
        <v>31327</v>
      </c>
      <c r="U169" s="5">
        <f t="shared" si="20"/>
        <v>8411</v>
      </c>
      <c r="V169" s="5">
        <f t="shared" si="20"/>
        <v>3891</v>
      </c>
      <c r="W169" s="5">
        <f t="shared" si="20"/>
        <v>3891</v>
      </c>
      <c r="X169" s="5">
        <f t="shared" si="20"/>
        <v>3981</v>
      </c>
      <c r="Y169" s="5">
        <f t="shared" si="20"/>
        <v>3981</v>
      </c>
    </row>
    <row r="170" spans="2:25" x14ac:dyDescent="0.2">
      <c r="B170" s="5">
        <v>110</v>
      </c>
      <c r="C170" s="5"/>
      <c r="D170" s="5">
        <f t="shared" si="21"/>
        <v>24098</v>
      </c>
      <c r="E170" s="5">
        <f t="shared" si="21"/>
        <v>6008</v>
      </c>
      <c r="F170" s="5">
        <f t="shared" si="21"/>
        <v>2993</v>
      </c>
      <c r="G170" s="5">
        <f t="shared" si="21"/>
        <v>2993</v>
      </c>
      <c r="H170" s="5">
        <f t="shared" si="21"/>
        <v>2993</v>
      </c>
      <c r="I170" s="5">
        <f t="shared" si="21"/>
        <v>2993</v>
      </c>
      <c r="J170" s="5"/>
      <c r="K170" s="5"/>
      <c r="L170" s="5">
        <v>0.3</v>
      </c>
      <c r="M170" s="5">
        <v>0.4</v>
      </c>
      <c r="N170" s="5">
        <v>0.33</v>
      </c>
      <c r="O170" s="5">
        <v>0.33</v>
      </c>
      <c r="P170" s="5">
        <v>0.34</v>
      </c>
      <c r="Q170" s="5">
        <v>0.34</v>
      </c>
      <c r="R170" s="5"/>
      <c r="S170" s="5"/>
      <c r="T170" s="5">
        <f t="shared" si="20"/>
        <v>31327</v>
      </c>
      <c r="U170" s="5">
        <f t="shared" si="20"/>
        <v>8411</v>
      </c>
      <c r="V170" s="5">
        <f t="shared" si="20"/>
        <v>3981</v>
      </c>
      <c r="W170" s="5">
        <f t="shared" si="20"/>
        <v>3981</v>
      </c>
      <c r="X170" s="5">
        <f t="shared" si="20"/>
        <v>4011</v>
      </c>
      <c r="Y170" s="5">
        <f t="shared" si="20"/>
        <v>4011</v>
      </c>
    </row>
    <row r="171" spans="2:25" x14ac:dyDescent="0.2">
      <c r="B171" s="5">
        <v>111</v>
      </c>
      <c r="C171" s="5"/>
      <c r="D171" s="5">
        <f t="shared" si="21"/>
        <v>24098</v>
      </c>
      <c r="E171" s="5">
        <f t="shared" si="21"/>
        <v>6008</v>
      </c>
      <c r="F171" s="5">
        <f t="shared" si="21"/>
        <v>2993</v>
      </c>
      <c r="G171" s="5">
        <f t="shared" si="21"/>
        <v>2993</v>
      </c>
      <c r="H171" s="5">
        <f t="shared" si="21"/>
        <v>2993</v>
      </c>
      <c r="I171" s="5">
        <f t="shared" si="21"/>
        <v>2993</v>
      </c>
      <c r="J171" s="5"/>
      <c r="K171" s="5"/>
      <c r="L171" s="5">
        <v>0.3</v>
      </c>
      <c r="M171" s="5">
        <v>0.4</v>
      </c>
      <c r="N171" s="5">
        <v>0.33</v>
      </c>
      <c r="O171" s="5">
        <v>0.33</v>
      </c>
      <c r="P171" s="5">
        <v>0.34</v>
      </c>
      <c r="Q171" s="5">
        <v>0.34</v>
      </c>
      <c r="R171" s="5"/>
      <c r="S171" s="5"/>
      <c r="T171" s="5">
        <f t="shared" si="20"/>
        <v>31327</v>
      </c>
      <c r="U171" s="5">
        <f t="shared" si="20"/>
        <v>8411</v>
      </c>
      <c r="V171" s="5">
        <f t="shared" si="20"/>
        <v>3981</v>
      </c>
      <c r="W171" s="5">
        <f t="shared" si="20"/>
        <v>3981</v>
      </c>
      <c r="X171" s="5">
        <f t="shared" si="20"/>
        <v>4011</v>
      </c>
      <c r="Y171" s="5">
        <f t="shared" si="20"/>
        <v>4011</v>
      </c>
    </row>
    <row r="172" spans="2:25" x14ac:dyDescent="0.2">
      <c r="B172" s="5">
        <v>112</v>
      </c>
      <c r="C172" s="5"/>
      <c r="D172" s="5">
        <f t="shared" si="21"/>
        <v>24098</v>
      </c>
      <c r="E172" s="5">
        <f t="shared" si="21"/>
        <v>6008</v>
      </c>
      <c r="F172" s="5">
        <f t="shared" si="21"/>
        <v>2993</v>
      </c>
      <c r="G172" s="5">
        <f t="shared" si="21"/>
        <v>2993</v>
      </c>
      <c r="H172" s="5">
        <f t="shared" si="21"/>
        <v>2993</v>
      </c>
      <c r="I172" s="5">
        <f t="shared" si="21"/>
        <v>2993</v>
      </c>
      <c r="J172" s="5"/>
      <c r="K172" s="5"/>
      <c r="L172" s="5">
        <v>0.3</v>
      </c>
      <c r="M172" s="5">
        <v>0.4</v>
      </c>
      <c r="N172" s="5">
        <v>0.33</v>
      </c>
      <c r="O172" s="5">
        <v>0.33</v>
      </c>
      <c r="P172" s="5">
        <v>0.34</v>
      </c>
      <c r="Q172" s="5">
        <v>0.34</v>
      </c>
      <c r="R172" s="5"/>
      <c r="S172" s="5"/>
      <c r="T172" s="5">
        <f t="shared" si="20"/>
        <v>31327</v>
      </c>
      <c r="U172" s="5">
        <f t="shared" si="20"/>
        <v>8411</v>
      </c>
      <c r="V172" s="5">
        <f t="shared" si="20"/>
        <v>3981</v>
      </c>
      <c r="W172" s="5">
        <f t="shared" si="20"/>
        <v>3981</v>
      </c>
      <c r="X172" s="5">
        <f t="shared" si="20"/>
        <v>4011</v>
      </c>
      <c r="Y172" s="5">
        <f t="shared" si="20"/>
        <v>4011</v>
      </c>
    </row>
    <row r="173" spans="2:25" x14ac:dyDescent="0.2">
      <c r="B173" s="5">
        <v>113</v>
      </c>
      <c r="C173" s="5"/>
      <c r="D173" s="5">
        <f t="shared" si="21"/>
        <v>24098</v>
      </c>
      <c r="E173" s="5">
        <f t="shared" si="21"/>
        <v>6008</v>
      </c>
      <c r="F173" s="5">
        <f t="shared" si="21"/>
        <v>2993</v>
      </c>
      <c r="G173" s="5">
        <f t="shared" si="21"/>
        <v>2993</v>
      </c>
      <c r="H173" s="5">
        <f t="shared" si="21"/>
        <v>2993</v>
      </c>
      <c r="I173" s="5">
        <f t="shared" si="21"/>
        <v>2993</v>
      </c>
      <c r="J173" s="5"/>
      <c r="K173" s="5"/>
      <c r="L173" s="5">
        <v>0.3</v>
      </c>
      <c r="M173" s="5">
        <v>0.4</v>
      </c>
      <c r="N173" s="5">
        <v>0.33</v>
      </c>
      <c r="O173" s="5">
        <v>0.33</v>
      </c>
      <c r="P173" s="5">
        <v>0.34</v>
      </c>
      <c r="Q173" s="5">
        <v>0.34</v>
      </c>
      <c r="R173" s="5"/>
      <c r="S173" s="5"/>
      <c r="T173" s="5">
        <f t="shared" si="20"/>
        <v>31327</v>
      </c>
      <c r="U173" s="5">
        <f t="shared" si="20"/>
        <v>8411</v>
      </c>
      <c r="V173" s="5">
        <f t="shared" si="20"/>
        <v>3981</v>
      </c>
      <c r="W173" s="5">
        <f t="shared" si="20"/>
        <v>3981</v>
      </c>
      <c r="X173" s="5">
        <f t="shared" si="20"/>
        <v>4011</v>
      </c>
      <c r="Y173" s="5">
        <f t="shared" si="20"/>
        <v>4011</v>
      </c>
    </row>
    <row r="174" spans="2:25" x14ac:dyDescent="0.2">
      <c r="B174" s="5">
        <v>114</v>
      </c>
      <c r="C174" s="5"/>
      <c r="D174" s="5">
        <f t="shared" si="21"/>
        <v>24098</v>
      </c>
      <c r="E174" s="5">
        <f t="shared" si="21"/>
        <v>6008</v>
      </c>
      <c r="F174" s="5">
        <f t="shared" si="21"/>
        <v>2993</v>
      </c>
      <c r="G174" s="5">
        <f t="shared" si="21"/>
        <v>2993</v>
      </c>
      <c r="H174" s="5">
        <f t="shared" si="21"/>
        <v>2993</v>
      </c>
      <c r="I174" s="5">
        <f t="shared" si="21"/>
        <v>2993</v>
      </c>
      <c r="J174" s="5"/>
      <c r="K174" s="5"/>
      <c r="L174" s="5">
        <v>0.3</v>
      </c>
      <c r="M174" s="5">
        <v>0.4</v>
      </c>
      <c r="N174" s="5">
        <v>0.33</v>
      </c>
      <c r="O174" s="5">
        <v>0.33</v>
      </c>
      <c r="P174" s="5">
        <v>0.34</v>
      </c>
      <c r="Q174" s="5">
        <v>0.34</v>
      </c>
      <c r="R174" s="5"/>
      <c r="S174" s="5"/>
      <c r="T174" s="5">
        <f t="shared" si="20"/>
        <v>31327</v>
      </c>
      <c r="U174" s="5">
        <f t="shared" si="20"/>
        <v>8411</v>
      </c>
      <c r="V174" s="5">
        <f t="shared" si="20"/>
        <v>3981</v>
      </c>
      <c r="W174" s="5">
        <f t="shared" si="20"/>
        <v>3981</v>
      </c>
      <c r="X174" s="5">
        <f t="shared" si="20"/>
        <v>4011</v>
      </c>
      <c r="Y174" s="5">
        <f t="shared" si="20"/>
        <v>4011</v>
      </c>
    </row>
    <row r="175" spans="2:25" x14ac:dyDescent="0.2">
      <c r="B175" s="5">
        <v>115</v>
      </c>
      <c r="C175" s="5"/>
      <c r="D175" s="5">
        <f t="shared" si="21"/>
        <v>24098</v>
      </c>
      <c r="E175" s="5">
        <f t="shared" si="21"/>
        <v>6008</v>
      </c>
      <c r="F175" s="5">
        <f t="shared" si="21"/>
        <v>2993</v>
      </c>
      <c r="G175" s="5">
        <f t="shared" si="21"/>
        <v>2993</v>
      </c>
      <c r="H175" s="5">
        <f t="shared" si="21"/>
        <v>2993</v>
      </c>
      <c r="I175" s="5">
        <f t="shared" si="21"/>
        <v>2993</v>
      </c>
      <c r="J175" s="5"/>
      <c r="K175" s="5"/>
      <c r="L175" s="5">
        <v>0.3</v>
      </c>
      <c r="M175" s="5">
        <v>0.4</v>
      </c>
      <c r="N175" s="5">
        <v>0.33</v>
      </c>
      <c r="O175" s="5">
        <v>0.33</v>
      </c>
      <c r="P175" s="5">
        <v>0.34</v>
      </c>
      <c r="Q175" s="5">
        <v>0.34</v>
      </c>
      <c r="R175" s="5"/>
      <c r="S175" s="5"/>
      <c r="T175" s="5">
        <f t="shared" si="20"/>
        <v>31327</v>
      </c>
      <c r="U175" s="5">
        <f t="shared" si="20"/>
        <v>8411</v>
      </c>
      <c r="V175" s="5">
        <f t="shared" si="20"/>
        <v>3981</v>
      </c>
      <c r="W175" s="5">
        <f t="shared" si="20"/>
        <v>3981</v>
      </c>
      <c r="X175" s="5">
        <f t="shared" si="20"/>
        <v>4011</v>
      </c>
      <c r="Y175" s="5">
        <f t="shared" si="20"/>
        <v>4011</v>
      </c>
    </row>
    <row r="176" spans="2:25" x14ac:dyDescent="0.2">
      <c r="B176" s="5">
        <v>116</v>
      </c>
      <c r="C176" s="5"/>
      <c r="D176" s="5">
        <f t="shared" si="21"/>
        <v>24098</v>
      </c>
      <c r="E176" s="5">
        <f t="shared" si="21"/>
        <v>6008</v>
      </c>
      <c r="F176" s="5">
        <f t="shared" si="21"/>
        <v>2993</v>
      </c>
      <c r="G176" s="5">
        <f t="shared" si="21"/>
        <v>2993</v>
      </c>
      <c r="H176" s="5">
        <f t="shared" si="21"/>
        <v>2993</v>
      </c>
      <c r="I176" s="5">
        <f t="shared" si="21"/>
        <v>2993</v>
      </c>
      <c r="J176" s="5"/>
      <c r="K176" s="5"/>
      <c r="L176" s="5">
        <v>0.3</v>
      </c>
      <c r="M176" s="5">
        <v>0.4</v>
      </c>
      <c r="N176" s="5">
        <v>0.33</v>
      </c>
      <c r="O176" s="5">
        <v>0.33</v>
      </c>
      <c r="P176" s="5">
        <v>0.34</v>
      </c>
      <c r="Q176" s="5">
        <v>0.34</v>
      </c>
      <c r="R176" s="5"/>
      <c r="S176" s="5"/>
      <c r="T176" s="5">
        <f t="shared" si="20"/>
        <v>31327</v>
      </c>
      <c r="U176" s="5">
        <f t="shared" si="20"/>
        <v>8411</v>
      </c>
      <c r="V176" s="5">
        <f t="shared" si="20"/>
        <v>3981</v>
      </c>
      <c r="W176" s="5">
        <f t="shared" si="20"/>
        <v>3981</v>
      </c>
      <c r="X176" s="5">
        <f t="shared" si="20"/>
        <v>4011</v>
      </c>
      <c r="Y176" s="5">
        <f t="shared" si="20"/>
        <v>4011</v>
      </c>
    </row>
    <row r="177" spans="2:25" x14ac:dyDescent="0.2">
      <c r="B177" s="5">
        <v>117</v>
      </c>
      <c r="C177" s="5"/>
      <c r="D177" s="5">
        <f t="shared" si="21"/>
        <v>24098</v>
      </c>
      <c r="E177" s="5">
        <f t="shared" si="21"/>
        <v>6008</v>
      </c>
      <c r="F177" s="5">
        <f t="shared" si="21"/>
        <v>2993</v>
      </c>
      <c r="G177" s="5">
        <f t="shared" si="21"/>
        <v>2993</v>
      </c>
      <c r="H177" s="5">
        <f t="shared" si="21"/>
        <v>2993</v>
      </c>
      <c r="I177" s="5">
        <f t="shared" si="21"/>
        <v>2993</v>
      </c>
      <c r="J177" s="5"/>
      <c r="K177" s="5"/>
      <c r="L177" s="5">
        <v>0.3</v>
      </c>
      <c r="M177" s="5">
        <v>0.4</v>
      </c>
      <c r="N177" s="5">
        <v>0.33</v>
      </c>
      <c r="O177" s="5">
        <v>0.33</v>
      </c>
      <c r="P177" s="5">
        <v>0.34</v>
      </c>
      <c r="Q177" s="5">
        <v>0.34</v>
      </c>
      <c r="R177" s="5"/>
      <c r="S177" s="5"/>
      <c r="T177" s="5">
        <f t="shared" si="20"/>
        <v>31327</v>
      </c>
      <c r="U177" s="5">
        <f t="shared" si="20"/>
        <v>8411</v>
      </c>
      <c r="V177" s="5">
        <f t="shared" si="20"/>
        <v>3981</v>
      </c>
      <c r="W177" s="5">
        <f t="shared" si="20"/>
        <v>3981</v>
      </c>
      <c r="X177" s="5">
        <f t="shared" si="20"/>
        <v>4011</v>
      </c>
      <c r="Y177" s="5">
        <f t="shared" si="20"/>
        <v>4011</v>
      </c>
    </row>
    <row r="178" spans="2:25" x14ac:dyDescent="0.2">
      <c r="B178" s="5">
        <v>118</v>
      </c>
      <c r="C178" s="5"/>
      <c r="D178" s="5">
        <f t="shared" si="21"/>
        <v>24098</v>
      </c>
      <c r="E178" s="5">
        <f t="shared" si="21"/>
        <v>6008</v>
      </c>
      <c r="F178" s="5">
        <f t="shared" si="21"/>
        <v>2993</v>
      </c>
      <c r="G178" s="5">
        <f t="shared" si="21"/>
        <v>2993</v>
      </c>
      <c r="H178" s="5">
        <f t="shared" si="21"/>
        <v>2993</v>
      </c>
      <c r="I178" s="5">
        <f t="shared" si="21"/>
        <v>2993</v>
      </c>
      <c r="J178" s="5"/>
      <c r="K178" s="5"/>
      <c r="L178" s="5">
        <v>0.3</v>
      </c>
      <c r="M178" s="5">
        <v>0.4</v>
      </c>
      <c r="N178" s="5">
        <v>0.33</v>
      </c>
      <c r="O178" s="5">
        <v>0.33</v>
      </c>
      <c r="P178" s="5">
        <v>0.34</v>
      </c>
      <c r="Q178" s="5">
        <v>0.34</v>
      </c>
      <c r="R178" s="5"/>
      <c r="S178" s="5"/>
      <c r="T178" s="5">
        <f t="shared" si="20"/>
        <v>31327</v>
      </c>
      <c r="U178" s="5">
        <f t="shared" si="20"/>
        <v>8411</v>
      </c>
      <c r="V178" s="5">
        <f t="shared" si="20"/>
        <v>3981</v>
      </c>
      <c r="W178" s="5">
        <f t="shared" si="20"/>
        <v>3981</v>
      </c>
      <c r="X178" s="5">
        <f t="shared" si="20"/>
        <v>4011</v>
      </c>
      <c r="Y178" s="5">
        <f t="shared" si="20"/>
        <v>4011</v>
      </c>
    </row>
    <row r="179" spans="2:25" x14ac:dyDescent="0.2">
      <c r="B179" s="5">
        <v>119</v>
      </c>
      <c r="C179" s="5"/>
      <c r="D179" s="5">
        <f t="shared" si="21"/>
        <v>24098</v>
      </c>
      <c r="E179" s="5">
        <f t="shared" si="21"/>
        <v>6008</v>
      </c>
      <c r="F179" s="5">
        <f t="shared" si="21"/>
        <v>2993</v>
      </c>
      <c r="G179" s="5">
        <f t="shared" si="21"/>
        <v>2993</v>
      </c>
      <c r="H179" s="5">
        <f t="shared" si="21"/>
        <v>2993</v>
      </c>
      <c r="I179" s="5">
        <f t="shared" si="21"/>
        <v>2993</v>
      </c>
      <c r="J179" s="5"/>
      <c r="K179" s="5"/>
      <c r="L179" s="5">
        <v>0.3</v>
      </c>
      <c r="M179" s="5">
        <v>0.4</v>
      </c>
      <c r="N179" s="5">
        <v>0.33</v>
      </c>
      <c r="O179" s="5">
        <v>0.33</v>
      </c>
      <c r="P179" s="5">
        <v>0.34</v>
      </c>
      <c r="Q179" s="5">
        <v>0.34</v>
      </c>
      <c r="R179" s="5"/>
      <c r="S179" s="5"/>
      <c r="T179" s="5">
        <f t="shared" si="20"/>
        <v>31327</v>
      </c>
      <c r="U179" s="5">
        <f t="shared" si="20"/>
        <v>8411</v>
      </c>
      <c r="V179" s="5">
        <f t="shared" si="20"/>
        <v>3981</v>
      </c>
      <c r="W179" s="5">
        <f t="shared" si="20"/>
        <v>3981</v>
      </c>
      <c r="X179" s="5">
        <f t="shared" si="20"/>
        <v>4011</v>
      </c>
      <c r="Y179" s="5">
        <f t="shared" si="20"/>
        <v>4011</v>
      </c>
    </row>
    <row r="180" spans="2:25" x14ac:dyDescent="0.2">
      <c r="B180" s="5">
        <v>120</v>
      </c>
      <c r="C180" s="5"/>
      <c r="D180" s="5">
        <f t="shared" si="21"/>
        <v>24098</v>
      </c>
      <c r="E180" s="5">
        <f t="shared" si="21"/>
        <v>6008</v>
      </c>
      <c r="F180" s="5">
        <f t="shared" si="21"/>
        <v>2993</v>
      </c>
      <c r="G180" s="5">
        <f t="shared" si="21"/>
        <v>2993</v>
      </c>
      <c r="H180" s="5">
        <f t="shared" si="21"/>
        <v>2993</v>
      </c>
      <c r="I180" s="5">
        <f t="shared" si="21"/>
        <v>2993</v>
      </c>
      <c r="J180" s="5"/>
      <c r="K180" s="5"/>
      <c r="L180" s="5">
        <v>0.3</v>
      </c>
      <c r="M180" s="5">
        <v>0.4</v>
      </c>
      <c r="N180" s="5">
        <v>0.36</v>
      </c>
      <c r="O180" s="5">
        <v>0.36</v>
      </c>
      <c r="P180" s="5">
        <v>0.35</v>
      </c>
      <c r="Q180" s="5">
        <v>0.35</v>
      </c>
      <c r="R180" s="5"/>
      <c r="S180" s="5"/>
      <c r="T180" s="5">
        <f t="shared" si="20"/>
        <v>31327</v>
      </c>
      <c r="U180" s="5">
        <f t="shared" si="20"/>
        <v>8411</v>
      </c>
      <c r="V180" s="5">
        <f t="shared" si="20"/>
        <v>4070</v>
      </c>
      <c r="W180" s="5">
        <f t="shared" si="20"/>
        <v>4070</v>
      </c>
      <c r="X180" s="5">
        <f t="shared" si="20"/>
        <v>4041</v>
      </c>
      <c r="Y180" s="5">
        <f t="shared" si="20"/>
        <v>4041</v>
      </c>
    </row>
    <row r="181" spans="2:25" x14ac:dyDescent="0.2">
      <c r="B181" s="5">
        <v>121</v>
      </c>
      <c r="C181" s="5"/>
      <c r="D181" s="5">
        <f t="shared" si="21"/>
        <v>24098</v>
      </c>
      <c r="E181" s="5">
        <f t="shared" si="21"/>
        <v>6008</v>
      </c>
      <c r="F181" s="5">
        <f t="shared" si="21"/>
        <v>2993</v>
      </c>
      <c r="G181" s="5">
        <f t="shared" si="21"/>
        <v>2993</v>
      </c>
      <c r="H181" s="5">
        <f t="shared" si="21"/>
        <v>2993</v>
      </c>
      <c r="I181" s="5">
        <f t="shared" si="21"/>
        <v>2993</v>
      </c>
      <c r="J181" s="5"/>
      <c r="K181" s="5"/>
      <c r="L181" s="5">
        <v>0.3</v>
      </c>
      <c r="M181" s="5">
        <v>0.4</v>
      </c>
      <c r="N181" s="5">
        <v>0.36</v>
      </c>
      <c r="O181" s="5">
        <v>0.36</v>
      </c>
      <c r="P181" s="5">
        <v>0.35</v>
      </c>
      <c r="Q181" s="5">
        <v>0.35</v>
      </c>
      <c r="R181" s="5"/>
      <c r="S181" s="5"/>
      <c r="T181" s="5">
        <f t="shared" si="20"/>
        <v>31327</v>
      </c>
      <c r="U181" s="5">
        <f t="shared" si="20"/>
        <v>8411</v>
      </c>
      <c r="V181" s="5">
        <f t="shared" si="20"/>
        <v>4070</v>
      </c>
      <c r="W181" s="5">
        <f t="shared" si="20"/>
        <v>4070</v>
      </c>
      <c r="X181" s="5">
        <f t="shared" si="20"/>
        <v>4041</v>
      </c>
      <c r="Y181" s="5">
        <f t="shared" si="20"/>
        <v>4041</v>
      </c>
    </row>
    <row r="182" spans="2:25" x14ac:dyDescent="0.2">
      <c r="B182" s="5">
        <v>122</v>
      </c>
      <c r="C182" s="5"/>
      <c r="D182" s="5">
        <f t="shared" si="21"/>
        <v>24098</v>
      </c>
      <c r="E182" s="5">
        <f t="shared" si="21"/>
        <v>6008</v>
      </c>
      <c r="F182" s="5">
        <f t="shared" si="21"/>
        <v>2993</v>
      </c>
      <c r="G182" s="5">
        <f t="shared" si="21"/>
        <v>2993</v>
      </c>
      <c r="H182" s="5">
        <f t="shared" si="21"/>
        <v>2993</v>
      </c>
      <c r="I182" s="5">
        <f t="shared" si="21"/>
        <v>2993</v>
      </c>
      <c r="J182" s="5"/>
      <c r="K182" s="5"/>
      <c r="L182" s="5">
        <v>0.3</v>
      </c>
      <c r="M182" s="5">
        <v>0.4</v>
      </c>
      <c r="N182" s="5">
        <v>0.36</v>
      </c>
      <c r="O182" s="5">
        <v>0.36</v>
      </c>
      <c r="P182" s="5">
        <v>0.35</v>
      </c>
      <c r="Q182" s="5">
        <v>0.35</v>
      </c>
      <c r="R182" s="5"/>
      <c r="S182" s="5"/>
      <c r="T182" s="5">
        <f t="shared" si="20"/>
        <v>31327</v>
      </c>
      <c r="U182" s="5">
        <f t="shared" si="20"/>
        <v>8411</v>
      </c>
      <c r="V182" s="5">
        <f t="shared" si="20"/>
        <v>4070</v>
      </c>
      <c r="W182" s="5">
        <f t="shared" si="20"/>
        <v>4070</v>
      </c>
      <c r="X182" s="5">
        <f t="shared" si="20"/>
        <v>4041</v>
      </c>
      <c r="Y182" s="5">
        <f t="shared" si="20"/>
        <v>4041</v>
      </c>
    </row>
    <row r="183" spans="2:25" x14ac:dyDescent="0.2">
      <c r="B183" s="5">
        <v>123</v>
      </c>
      <c r="C183" s="5"/>
      <c r="D183" s="5">
        <f t="shared" si="21"/>
        <v>24098</v>
      </c>
      <c r="E183" s="5">
        <f t="shared" si="21"/>
        <v>6008</v>
      </c>
      <c r="F183" s="5">
        <f t="shared" si="21"/>
        <v>2993</v>
      </c>
      <c r="G183" s="5">
        <f t="shared" si="21"/>
        <v>2993</v>
      </c>
      <c r="H183" s="5">
        <f t="shared" si="21"/>
        <v>2993</v>
      </c>
      <c r="I183" s="5">
        <f t="shared" si="21"/>
        <v>2993</v>
      </c>
      <c r="J183" s="5"/>
      <c r="K183" s="5"/>
      <c r="L183" s="5">
        <v>0.3</v>
      </c>
      <c r="M183" s="5">
        <v>0.4</v>
      </c>
      <c r="N183" s="5">
        <v>0.36</v>
      </c>
      <c r="O183" s="5">
        <v>0.36</v>
      </c>
      <c r="P183" s="5">
        <v>0.35</v>
      </c>
      <c r="Q183" s="5">
        <v>0.35</v>
      </c>
      <c r="R183" s="5"/>
      <c r="S183" s="5"/>
      <c r="T183" s="5">
        <f t="shared" si="20"/>
        <v>31327</v>
      </c>
      <c r="U183" s="5">
        <f t="shared" si="20"/>
        <v>8411</v>
      </c>
      <c r="V183" s="5">
        <f t="shared" si="20"/>
        <v>4070</v>
      </c>
      <c r="W183" s="5">
        <f t="shared" si="20"/>
        <v>4070</v>
      </c>
      <c r="X183" s="5">
        <f t="shared" si="20"/>
        <v>4041</v>
      </c>
      <c r="Y183" s="5">
        <f t="shared" si="20"/>
        <v>4041</v>
      </c>
    </row>
    <row r="184" spans="2:25" x14ac:dyDescent="0.2">
      <c r="B184" s="5">
        <v>124</v>
      </c>
      <c r="C184" s="5"/>
      <c r="D184" s="5">
        <f t="shared" si="21"/>
        <v>24098</v>
      </c>
      <c r="E184" s="5">
        <f t="shared" si="21"/>
        <v>6008</v>
      </c>
      <c r="F184" s="5">
        <f t="shared" si="21"/>
        <v>2993</v>
      </c>
      <c r="G184" s="5">
        <f t="shared" si="21"/>
        <v>2993</v>
      </c>
      <c r="H184" s="5">
        <f t="shared" si="21"/>
        <v>2993</v>
      </c>
      <c r="I184" s="5">
        <f t="shared" si="21"/>
        <v>2993</v>
      </c>
      <c r="J184" s="5"/>
      <c r="K184" s="5"/>
      <c r="L184" s="5">
        <v>0.3</v>
      </c>
      <c r="M184" s="5">
        <v>0.4</v>
      </c>
      <c r="N184" s="5">
        <v>0.36</v>
      </c>
      <c r="O184" s="5">
        <v>0.36</v>
      </c>
      <c r="P184" s="5">
        <v>0.35</v>
      </c>
      <c r="Q184" s="5">
        <v>0.35</v>
      </c>
      <c r="R184" s="5"/>
      <c r="S184" s="5"/>
      <c r="T184" s="5">
        <f t="shared" si="20"/>
        <v>31327</v>
      </c>
      <c r="U184" s="5">
        <f t="shared" si="20"/>
        <v>8411</v>
      </c>
      <c r="V184" s="5">
        <f t="shared" si="20"/>
        <v>4070</v>
      </c>
      <c r="W184" s="5">
        <f t="shared" si="20"/>
        <v>4070</v>
      </c>
      <c r="X184" s="5">
        <f t="shared" si="20"/>
        <v>4041</v>
      </c>
      <c r="Y184" s="5">
        <f t="shared" si="20"/>
        <v>4041</v>
      </c>
    </row>
    <row r="185" spans="2:25" x14ac:dyDescent="0.2">
      <c r="B185" s="5">
        <v>125</v>
      </c>
      <c r="C185" s="5"/>
      <c r="D185" s="5">
        <f t="shared" ref="D185:I190" si="22">ROUND(D96+L96+T96,0)</f>
        <v>24098</v>
      </c>
      <c r="E185" s="5">
        <f t="shared" si="22"/>
        <v>6008</v>
      </c>
      <c r="F185" s="5">
        <f t="shared" si="22"/>
        <v>2993</v>
      </c>
      <c r="G185" s="5">
        <f t="shared" si="22"/>
        <v>2993</v>
      </c>
      <c r="H185" s="5">
        <f t="shared" si="22"/>
        <v>2993</v>
      </c>
      <c r="I185" s="5">
        <f t="shared" si="22"/>
        <v>2993</v>
      </c>
      <c r="J185" s="5"/>
      <c r="K185" s="5"/>
      <c r="L185" s="5">
        <v>0.3</v>
      </c>
      <c r="M185" s="5">
        <v>0.4</v>
      </c>
      <c r="N185" s="5">
        <v>0.36</v>
      </c>
      <c r="O185" s="5">
        <v>0.36</v>
      </c>
      <c r="P185" s="5">
        <v>0.35</v>
      </c>
      <c r="Q185" s="5">
        <v>0.35</v>
      </c>
      <c r="R185" s="5"/>
      <c r="S185" s="5"/>
      <c r="T185" s="5">
        <f t="shared" si="20"/>
        <v>31327</v>
      </c>
      <c r="U185" s="5">
        <f t="shared" si="20"/>
        <v>8411</v>
      </c>
      <c r="V185" s="5">
        <f t="shared" si="20"/>
        <v>4070</v>
      </c>
      <c r="W185" s="5">
        <f t="shared" si="20"/>
        <v>4070</v>
      </c>
      <c r="X185" s="5">
        <f t="shared" si="20"/>
        <v>4041</v>
      </c>
      <c r="Y185" s="5">
        <f t="shared" si="20"/>
        <v>4041</v>
      </c>
    </row>
    <row r="186" spans="2:25" x14ac:dyDescent="0.2">
      <c r="B186" s="5">
        <v>126</v>
      </c>
      <c r="C186" s="5"/>
      <c r="D186" s="5">
        <f t="shared" si="22"/>
        <v>24098</v>
      </c>
      <c r="E186" s="5">
        <f t="shared" si="22"/>
        <v>6008</v>
      </c>
      <c r="F186" s="5">
        <f t="shared" si="22"/>
        <v>2993</v>
      </c>
      <c r="G186" s="5">
        <f t="shared" si="22"/>
        <v>2993</v>
      </c>
      <c r="H186" s="5">
        <f t="shared" si="22"/>
        <v>2993</v>
      </c>
      <c r="I186" s="5">
        <f t="shared" si="22"/>
        <v>2993</v>
      </c>
      <c r="J186" s="5"/>
      <c r="K186" s="5"/>
      <c r="L186" s="5">
        <v>0.3</v>
      </c>
      <c r="M186" s="5">
        <v>0.4</v>
      </c>
      <c r="N186" s="5">
        <v>0.36</v>
      </c>
      <c r="O186" s="5">
        <v>0.36</v>
      </c>
      <c r="P186" s="5">
        <v>0.35</v>
      </c>
      <c r="Q186" s="5">
        <v>0.35</v>
      </c>
      <c r="R186" s="5"/>
      <c r="S186" s="5"/>
      <c r="T186" s="5">
        <f t="shared" si="20"/>
        <v>31327</v>
      </c>
      <c r="U186" s="5">
        <f t="shared" si="20"/>
        <v>8411</v>
      </c>
      <c r="V186" s="5">
        <f t="shared" si="20"/>
        <v>4070</v>
      </c>
      <c r="W186" s="5">
        <f t="shared" si="20"/>
        <v>4070</v>
      </c>
      <c r="X186" s="5">
        <f t="shared" si="20"/>
        <v>4041</v>
      </c>
      <c r="Y186" s="5">
        <f t="shared" si="20"/>
        <v>4041</v>
      </c>
    </row>
    <row r="187" spans="2:25" x14ac:dyDescent="0.2">
      <c r="B187" s="5">
        <v>127</v>
      </c>
      <c r="C187" s="5"/>
      <c r="D187" s="5">
        <f t="shared" si="22"/>
        <v>24098</v>
      </c>
      <c r="E187" s="5">
        <f t="shared" si="22"/>
        <v>6008</v>
      </c>
      <c r="F187" s="5">
        <f t="shared" si="22"/>
        <v>2993</v>
      </c>
      <c r="G187" s="5">
        <f t="shared" si="22"/>
        <v>2993</v>
      </c>
      <c r="H187" s="5">
        <f t="shared" si="22"/>
        <v>2993</v>
      </c>
      <c r="I187" s="5">
        <f t="shared" si="22"/>
        <v>2993</v>
      </c>
      <c r="J187" s="5"/>
      <c r="K187" s="5"/>
      <c r="L187" s="5">
        <v>0.3</v>
      </c>
      <c r="M187" s="5">
        <v>0.4</v>
      </c>
      <c r="N187" s="5">
        <v>0.36</v>
      </c>
      <c r="O187" s="5">
        <v>0.36</v>
      </c>
      <c r="P187" s="5">
        <v>0.35</v>
      </c>
      <c r="Q187" s="5">
        <v>0.35</v>
      </c>
      <c r="R187" s="5"/>
      <c r="S187" s="5"/>
      <c r="T187" s="5">
        <f t="shared" si="20"/>
        <v>31327</v>
      </c>
      <c r="U187" s="5">
        <f t="shared" si="20"/>
        <v>8411</v>
      </c>
      <c r="V187" s="5">
        <f t="shared" si="20"/>
        <v>4070</v>
      </c>
      <c r="W187" s="5">
        <f t="shared" si="20"/>
        <v>4070</v>
      </c>
      <c r="X187" s="5">
        <f t="shared" si="20"/>
        <v>4041</v>
      </c>
      <c r="Y187" s="5">
        <f t="shared" si="20"/>
        <v>4041</v>
      </c>
    </row>
    <row r="188" spans="2:25" x14ac:dyDescent="0.2">
      <c r="B188" s="5">
        <v>128</v>
      </c>
      <c r="C188" s="5"/>
      <c r="D188" s="5">
        <f t="shared" si="22"/>
        <v>24098</v>
      </c>
      <c r="E188" s="5">
        <f t="shared" si="22"/>
        <v>6008</v>
      </c>
      <c r="F188" s="5">
        <f t="shared" si="22"/>
        <v>2993</v>
      </c>
      <c r="G188" s="5">
        <f t="shared" si="22"/>
        <v>2993</v>
      </c>
      <c r="H188" s="5">
        <f t="shared" si="22"/>
        <v>2993</v>
      </c>
      <c r="I188" s="5">
        <f t="shared" si="22"/>
        <v>2993</v>
      </c>
      <c r="J188" s="5"/>
      <c r="K188" s="5"/>
      <c r="L188" s="5">
        <v>0.3</v>
      </c>
      <c r="M188" s="5">
        <v>0.4</v>
      </c>
      <c r="N188" s="5">
        <v>0.36</v>
      </c>
      <c r="O188" s="5">
        <v>0.36</v>
      </c>
      <c r="P188" s="5">
        <v>0.35</v>
      </c>
      <c r="Q188" s="5">
        <v>0.35</v>
      </c>
      <c r="R188" s="5"/>
      <c r="S188" s="5"/>
      <c r="T188" s="5">
        <f t="shared" si="20"/>
        <v>31327</v>
      </c>
      <c r="U188" s="5">
        <f t="shared" si="20"/>
        <v>8411</v>
      </c>
      <c r="V188" s="5">
        <f t="shared" si="20"/>
        <v>4070</v>
      </c>
      <c r="W188" s="5">
        <f t="shared" si="20"/>
        <v>4070</v>
      </c>
      <c r="X188" s="5">
        <f t="shared" si="20"/>
        <v>4041</v>
      </c>
      <c r="Y188" s="5">
        <f t="shared" si="20"/>
        <v>4041</v>
      </c>
    </row>
    <row r="189" spans="2:25" x14ac:dyDescent="0.2">
      <c r="B189" s="5">
        <v>129</v>
      </c>
      <c r="C189" s="5"/>
      <c r="D189" s="5">
        <f t="shared" si="22"/>
        <v>24098</v>
      </c>
      <c r="E189" s="5">
        <f t="shared" si="22"/>
        <v>6008</v>
      </c>
      <c r="F189" s="5">
        <f t="shared" si="22"/>
        <v>2993</v>
      </c>
      <c r="G189" s="5">
        <f t="shared" si="22"/>
        <v>2993</v>
      </c>
      <c r="H189" s="5">
        <f t="shared" si="22"/>
        <v>2993</v>
      </c>
      <c r="I189" s="5">
        <f t="shared" si="22"/>
        <v>2993</v>
      </c>
      <c r="J189" s="5"/>
      <c r="K189" s="5"/>
      <c r="L189" s="5">
        <v>0.3</v>
      </c>
      <c r="M189" s="5">
        <v>0.4</v>
      </c>
      <c r="N189" s="5">
        <v>0.36</v>
      </c>
      <c r="O189" s="5">
        <v>0.36</v>
      </c>
      <c r="P189" s="5">
        <v>0.35</v>
      </c>
      <c r="Q189" s="5">
        <v>0.35</v>
      </c>
      <c r="R189" s="5"/>
      <c r="S189" s="5"/>
      <c r="T189" s="5">
        <f t="shared" si="20"/>
        <v>31327</v>
      </c>
      <c r="U189" s="5">
        <f t="shared" si="20"/>
        <v>8411</v>
      </c>
      <c r="V189" s="5">
        <f t="shared" si="20"/>
        <v>4070</v>
      </c>
      <c r="W189" s="5">
        <f t="shared" si="20"/>
        <v>4070</v>
      </c>
      <c r="X189" s="5">
        <f t="shared" si="20"/>
        <v>4041</v>
      </c>
      <c r="Y189" s="5">
        <f t="shared" si="20"/>
        <v>4041</v>
      </c>
    </row>
    <row r="190" spans="2:25" x14ac:dyDescent="0.2">
      <c r="B190" s="5">
        <v>130</v>
      </c>
      <c r="C190" s="5"/>
      <c r="D190" s="5">
        <f t="shared" si="22"/>
        <v>24098</v>
      </c>
      <c r="E190" s="5">
        <f t="shared" si="22"/>
        <v>6008</v>
      </c>
      <c r="F190" s="5">
        <f t="shared" si="22"/>
        <v>2993</v>
      </c>
      <c r="G190" s="5">
        <f t="shared" si="22"/>
        <v>2993</v>
      </c>
      <c r="H190" s="5">
        <f t="shared" si="22"/>
        <v>2993</v>
      </c>
      <c r="I190" s="5">
        <f t="shared" si="22"/>
        <v>2993</v>
      </c>
      <c r="J190" s="5"/>
      <c r="K190" s="5"/>
      <c r="L190" s="5">
        <v>0.3</v>
      </c>
      <c r="M190" s="5">
        <v>0.4</v>
      </c>
      <c r="N190" s="5">
        <v>0.36</v>
      </c>
      <c r="O190" s="5">
        <v>0.36</v>
      </c>
      <c r="P190" s="5">
        <v>0.35</v>
      </c>
      <c r="Q190" s="5">
        <v>0.35</v>
      </c>
      <c r="R190" s="5"/>
      <c r="S190" s="5"/>
      <c r="T190" s="5">
        <f t="shared" si="20"/>
        <v>31327</v>
      </c>
      <c r="U190" s="5">
        <f t="shared" si="20"/>
        <v>8411</v>
      </c>
      <c r="V190" s="5">
        <f t="shared" si="20"/>
        <v>4070</v>
      </c>
      <c r="W190" s="5">
        <f t="shared" si="20"/>
        <v>4070</v>
      </c>
      <c r="X190" s="5">
        <f t="shared" si="20"/>
        <v>4041</v>
      </c>
      <c r="Y190" s="5">
        <f t="shared" si="20"/>
        <v>4041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28</vt:i4>
      </vt:variant>
    </vt:vector>
  </HeadingPairs>
  <TitlesOfParts>
    <vt:vector size="28" baseType="lpstr">
      <vt:lpstr>汇总</vt:lpstr>
      <vt:lpstr>占比</vt:lpstr>
      <vt:lpstr>星级</vt:lpstr>
      <vt:lpstr>阶位</vt:lpstr>
      <vt:lpstr>战魄</vt:lpstr>
      <vt:lpstr>武魂</vt:lpstr>
      <vt:lpstr>众神殿</vt:lpstr>
      <vt:lpstr>精神空间</vt:lpstr>
      <vt:lpstr>好感度</vt:lpstr>
      <vt:lpstr>天赋</vt:lpstr>
      <vt:lpstr>化神</vt:lpstr>
      <vt:lpstr>魂骨</vt:lpstr>
      <vt:lpstr>魂环</vt:lpstr>
      <vt:lpstr>神兵</vt:lpstr>
      <vt:lpstr>魂核1</vt:lpstr>
      <vt:lpstr>魂师之魄1</vt:lpstr>
      <vt:lpstr>神器1</vt:lpstr>
      <vt:lpstr>魂兽1</vt:lpstr>
      <vt:lpstr> </vt:lpstr>
      <vt:lpstr>魂核</vt:lpstr>
      <vt:lpstr>魂师之魄</vt:lpstr>
      <vt:lpstr>神器草稿</vt:lpstr>
      <vt:lpstr>魂兽</vt:lpstr>
      <vt:lpstr>数据整理1</vt:lpstr>
      <vt:lpstr>数据整理2</vt:lpstr>
      <vt:lpstr>武魂升阶</vt:lpstr>
      <vt:lpstr>武魂升星</vt:lpstr>
      <vt:lpstr>众神殿数据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2019-03-08T05:56:10Z</dcterms:modified>
</cp:coreProperties>
</file>